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9.xml.rels" ContentType="application/vnd.openxmlformats-package.relationships+xml"/>
  <Override PartName="/xl/externalLinks/_rels/externalLink8.xml.rels" ContentType="application/vnd.openxmlformats-package.relationships+xml"/>
  <Override PartName="/xl/externalLinks/_rels/externalLink12.xml.rels" ContentType="application/vnd.openxmlformats-package.relationships+xml"/>
  <Override PartName="/xl/externalLinks/_rels/externalLink7.xml.rels" ContentType="application/vnd.openxmlformats-package.relationships+xml"/>
  <Override PartName="/xl/externalLinks/_rels/externalLink11.xml.rels" ContentType="application/vnd.openxmlformats-package.relationships+xml"/>
  <Override PartName="/xl/externalLinks/_rels/externalLink6.xml.rels" ContentType="application/vnd.openxmlformats-package.relationships+xml"/>
  <Override PartName="/xl/externalLinks/_rels/externalLink10.xml.rels" ContentType="application/vnd.openxmlformats-package.relationships+xml"/>
  <Override PartName="/xl/externalLinks/_rels/externalLink5.xml.rels" ContentType="application/vnd.openxmlformats-package.relationships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3.xml" ContentType="application/vnd.ms-excel.controlproperties+xml"/>
  <Override PartName="/xl/ctrlProps/ctrlProps5.xml" ContentType="application/vnd.ms-excel.controlproperties+xml"/>
  <Override PartName="/xl/ctrlProps/ctrlProps7.xml" ContentType="application/vnd.ms-excel.controlproperties+xml"/>
  <Override PartName="/xl/ctrlProps/ctrlProps9.xml" ContentType="application/vnd.ms-excel.controlpropertie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4.xml" ContentType="application/vnd.openxmlformats-officedocument.drawing+xml"/>
  <Override PartName="/xl/drawings/vmlDrawing2.vml" ContentType="application/vnd.openxmlformats-officedocument.vmlDrawing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vmlDrawing4.vml" ContentType="application/vnd.openxmlformats-officedocument.vmlDrawi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op_Import" sheetId="1" state="visible" r:id="rId3"/>
    <sheet name="top" sheetId="2" state="visible" r:id="rId4"/>
    <sheet name="Position Change" sheetId="3" state="visible" r:id="rId5"/>
    <sheet name="W. VaR &amp; Peak Pos By Trader" sheetId="4" state="visible" r:id="rId6"/>
    <sheet name="W. VaR &amp; Off-Peak Pos By Trader" sheetId="5" state="visible" r:id="rId7"/>
    <sheet name="Filter Peak" sheetId="6" state="visible" r:id="rId8"/>
    <sheet name="Filter OffPeak" sheetId="7" state="visible" r:id="rId9"/>
    <sheet name="Import Peak" sheetId="8" state="visible" r:id="rId10"/>
    <sheet name="Import OffPeak" sheetId="9" state="visible" r:id="rId11"/>
    <sheet name="Import Peak Change" sheetId="10" state="visible" r:id="rId12"/>
    <sheet name="Import OffPeak change" sheetId="11" state="visible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function="false" hidden="false" localSheetId="2" name="_xlnm.Print_Area" vbProcedure="false">'Position Change'!$A$4:$N$43</definedName>
    <definedName function="false" hidden="false" localSheetId="4" name="_xlnm.Print_Area" vbProcedure="false">'W. VaR &amp; Off-Peak Pos By Trader'!$A$1:$V$46</definedName>
    <definedName function="false" hidden="false" localSheetId="3" name="_xlnm.Print_Area" vbProcedure="false">'W. VaR &amp; Peak Pos By Trader'!$C$1:$V$65</definedName>
    <definedName function="false" hidden="false" name="_x000e__x0015_?RA" vbProcedure="false">'[7]Orig Sched'!BR$17477</definedName>
    <definedName function="false" hidden="false" name="'_x0015_?DA" vbProcedure="false">'[7]Orig Sched'!BR$17477</definedName>
    <definedName function="false" hidden="false" name="ALBERTA" vbProcedure="false">Top_Import!$T$3</definedName>
    <definedName function="false" hidden="false" name="CurveDate" vbProcedure="false">#REF!</definedName>
    <definedName function="false" hidden="false" name="DailyFileFolder" vbProcedure="false">#REF!</definedName>
    <definedName function="false" hidden="false" name="DailyFilePath" vbProcedure="false">#REF!</definedName>
    <definedName function="false" hidden="false" name="DataFolder" vbProcedure="false">Top_Import!$F$6</definedName>
    <definedName function="false" hidden="false" name="DateToday" vbProcedure="false">#REF!</definedName>
    <definedName function="false" hidden="false" name="dpr_directory" vbProcedure="false">#REF!</definedName>
    <definedName function="false" hidden="false" name="EastEquivalent" vbProcedure="false">[10]QueryPage!$P$9</definedName>
    <definedName function="false" hidden="false" name="EastLavo" vbProcedure="false">[10]QueryPage!$P$6</definedName>
    <definedName function="false" hidden="false" name="EastNotional" vbProcedure="false">[10]QueryPage!$P$8</definedName>
    <definedName function="false" hidden="false" name="EndDate" vbProcedure="false">Top_Import!$B$5</definedName>
    <definedName function="false" hidden="false" name="erv26sec1" vbProcedure="false">'W. VaR &amp; Peak Pos By Trader'!$A$4:$V$65</definedName>
    <definedName function="false" hidden="false" name="erv27sec1" vbProcedure="false">'W. VaR &amp; Off-Peak Pos By Trader'!$A$4:$V$46</definedName>
    <definedName function="false" hidden="false" name="Excel_BuiltIn_Database" vbProcedure="false">Top_Import!$I$3</definedName>
    <definedName function="false" hidden="false" name="ExcludeRegions" vbProcedure="false">#REF!</definedName>
    <definedName function="false" hidden="false" name="FinancialEquivalent" vbProcedure="false">[10]QueryPage!$T$9</definedName>
    <definedName function="false" hidden="false" name="FinancialLavo" vbProcedure="false">[10]QueryPage!$T$6</definedName>
    <definedName function="false" hidden="false" name="FinancialNotional" vbProcedure="false">[10]QueryPage!$T$8</definedName>
    <definedName function="false" hidden="false" name="Holidays" vbProcedure="false">Top_Import!$T$3:$T$62</definedName>
    <definedName function="false" hidden="false" name="IRFirstMonth" vbProcedure="false">#REF!</definedName>
    <definedName function="false" hidden="false" name="Macro2" vbProcedure="false">[8]!Macro2</definedName>
    <definedName function="false" hidden="false" name="Macro4" vbProcedure="false">[5]!Macro4</definedName>
    <definedName function="false" hidden="false" name="Macro6" vbProcedure="false">[9]!Macro6</definedName>
    <definedName function="false" hidden="false" name="Macro9" vbProcedure="false">[12]!Macro9</definedName>
    <definedName function="false" hidden="false" name="myRange" vbProcedure="false">#REF!</definedName>
    <definedName function="false" hidden="false" name="nr_VOPPRT" vbProcedure="false">#REF!</definedName>
    <definedName function="false" hidden="false" name="nr_VPPRT" vbProcedure="false">'W. VaR &amp; Peak Pos By Trader'!$A$5:$V$49</definedName>
    <definedName function="false" hidden="false" name="nr_west_pow_pos" vbProcedure="false">#REF!</definedName>
    <definedName function="false" hidden="false" name="nr_Wvopprt" vbProcedure="false">'W. VaR &amp; Off-Peak Pos By Trader'!$A$5:$V$46</definedName>
    <definedName function="false" hidden="false" name="nr_Wvpprt" vbProcedure="false">'W. VaR &amp; Peak Pos By Trader'!$A$5:$V$65</definedName>
    <definedName function="false" hidden="false" name="OffPeakDelta" vbProcedure="false">#REF!</definedName>
    <definedName function="false" hidden="false" name="Password" vbProcedure="false">Top_Import!$F$4</definedName>
    <definedName function="false" hidden="false" name="Path" vbProcedure="false">top!$G$2</definedName>
    <definedName function="false" hidden="false" name="PeakDelta" vbProcedure="false">#REF!</definedName>
    <definedName function="false" hidden="false" name="PhoneNumbers" vbProcedure="false">'[4]Gas DPR Page'!$O$2:$O$14</definedName>
    <definedName function="false" hidden="false" name="PortCalDate" vbProcedure="false">Top_Import!$B$4</definedName>
    <definedName function="false" hidden="false" name="Portfolio" vbProcedure="false">Top_Import!$I$4</definedName>
    <definedName function="false" hidden="false" name="Positions" vbProcedure="false">#REF!</definedName>
    <definedName function="false" hidden="false" name="PriceFolder" vbProcedure="false">#REF!</definedName>
    <definedName function="false" hidden="false" name="print_area_2" vbProcedure="false">'[13]'!$G$7</definedName>
    <definedName function="false" hidden="false" name="print_area_c" vbProcedure="false">#REF!</definedName>
    <definedName function="false" hidden="false" name="RANGE" vbProcedure="false">'[6]Orig Sched'!$DP$120</definedName>
    <definedName function="false" hidden="false" name="Region_ID" vbProcedure="false">Top_Import!$I$8:$I$31</definedName>
    <definedName function="false" hidden="false" name="Reportdate" vbProcedure="false">Top_Import!$D$4</definedName>
    <definedName function="false" hidden="false" name="SIFO" vbProcedure="false">{"BookBal",#N/A,FALSE,"Roll-1";"DailyChange",#N/A,FALSE,"Roll-1";"Schedules",#N/A,FALSE,"Roll-1"}</definedName>
    <definedName function="false" hidden="false" name="StartDesk" vbProcedure="false">Top_Import!$O$3</definedName>
    <definedName function="false" hidden="false" name="TexasEquivalent" vbProcedure="false">[10]QueryPage!$Q$9</definedName>
    <definedName function="false" hidden="false" name="TexasLavo" vbProcedure="false">[10]QueryPage!$Q$6</definedName>
    <definedName function="false" hidden="false" name="TexasNotional" vbProcedure="false">[10]QueryPage!$Q$8</definedName>
    <definedName function="false" hidden="false" name="TodaysDate" vbProcedure="false">'[3]Run Query'!$B$5</definedName>
    <definedName function="false" hidden="false" name="TodaysDateForQuery" vbProcedure="false">#REF!</definedName>
    <definedName function="false" hidden="false" name="USER" vbProcedure="false">Top_Import!$F$3</definedName>
    <definedName function="false" hidden="false" name="USERNAME" vbProcedure="false">#REF!</definedName>
    <definedName function="false" hidden="false" name="WestEquivalent" vbProcedure="false">[10]QueryPage!$S$9</definedName>
    <definedName function="false" hidden="false" name="WestLavo" vbProcedure="false">[10]QueryPage!$S$6</definedName>
    <definedName function="false" hidden="false" name="WestNotional" vbProcedure="false">[10]QueryPage!$S$8</definedName>
    <definedName function="false" hidden="false" name="wrn_RollDetail_" vbProcedure="false">{"BookBal",#N/A,FALSE,"Roll-1";"DailyChange",#N/A,FALSE,"Roll-1";"Schedules",#N/A,FALSE,"Roll-1"}</definedName>
    <definedName function="false" hidden="false" name="YearlyEndDate" vbProcedure="false">Top_Import!$B$6</definedName>
    <definedName function="false" hidden="false" name="_" vbProcedure="false">#REF!</definedName>
    <definedName function="false" hidden="false" name="_Order1" vbProcedure="false">255</definedName>
    <definedName function="false" hidden="false" name="_Order2" vbProcedure="false">255</definedName>
    <definedName function="false" hidden="false" localSheetId="0" name="Excel_BuiltIn_Print_Area" vbProcedure="false">#REF!</definedName>
    <definedName function="false" hidden="false" localSheetId="4" name="nr_VPPRT" vbProcedure="false">'W. VaR &amp; Off-Peak Pos By Trader'!$A$5:$V$46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<sst xmlns="http://schemas.openxmlformats.org/spreadsheetml/2006/main" count="1983" uniqueCount="139">
  <si>
    <t xml:space="preserve">Desks List</t>
  </si>
  <si>
    <t xml:space="preserve">Username:</t>
  </si>
  <si>
    <t xml:space="preserve">Database:</t>
  </si>
  <si>
    <t xml:space="preserve">pwrprodn_ded</t>
  </si>
  <si>
    <t xml:space="preserve">ALBERTA-HOURLY</t>
  </si>
  <si>
    <t xml:space="preserve">ALBERTA</t>
  </si>
  <si>
    <t xml:space="preserve">Report date:</t>
  </si>
  <si>
    <t xml:space="preserve">Next Business Date:</t>
  </si>
  <si>
    <t xml:space="preserve">Password:</t>
  </si>
  <si>
    <t xml:space="preserve">Portfolio:</t>
  </si>
  <si>
    <t xml:space="preserve">WEST</t>
  </si>
  <si>
    <t xml:space="preserve">ALTAPWROPTION</t>
  </si>
  <si>
    <t xml:space="preserve">Monthly End date:</t>
  </si>
  <si>
    <t xml:space="preserve">CAND-POWER-GD</t>
  </si>
  <si>
    <t xml:space="preserve">WESTRENEW</t>
  </si>
  <si>
    <t xml:space="preserve">CAND-PWR-PR</t>
  </si>
  <si>
    <t xml:space="preserve">ECC-ST-TRANS</t>
  </si>
  <si>
    <t xml:space="preserve">ECPC</t>
  </si>
  <si>
    <t xml:space="preserve">FT-CAND-PWR</t>
  </si>
  <si>
    <t xml:space="preserve">FT-CND-PWR-DT</t>
  </si>
  <si>
    <t xml:space="preserve">HEDGECDN</t>
  </si>
  <si>
    <t xml:space="preserve">HEDGEUS</t>
  </si>
  <si>
    <t xml:space="preserve">ST ALBERTA</t>
  </si>
  <si>
    <t xml:space="preserve">SUNDANCE3</t>
  </si>
  <si>
    <t xml:space="preserve">SUNDANCE4</t>
  </si>
  <si>
    <t xml:space="preserve">EPMI-LT-CALI</t>
  </si>
  <si>
    <t xml:space="preserve">EPMI-LT-NW</t>
  </si>
  <si>
    <t xml:space="preserve">EPMI-LT-SW</t>
  </si>
  <si>
    <t xml:space="preserve">EPMI-LT-WESTMGM</t>
  </si>
  <si>
    <t xml:space="preserve">EPMI-LT-WOPTS</t>
  </si>
  <si>
    <t xml:space="preserve">EPMI-ST-CA</t>
  </si>
  <si>
    <t xml:space="preserve">EPMI-ST-NW</t>
  </si>
  <si>
    <t xml:space="preserve">EPMI-ST-PLT</t>
  </si>
  <si>
    <t xml:space="preserve">EPMI-ST-SW</t>
  </si>
  <si>
    <t xml:space="preserve">EPMI-ST-WBOM</t>
  </si>
  <si>
    <t xml:space="preserve">EPMI-ST-WHOURLY</t>
  </si>
  <si>
    <t xml:space="preserve">EPMI-ST-WROCK</t>
  </si>
  <si>
    <t xml:space="preserve">EPMI-ST-WSERV</t>
  </si>
  <si>
    <t xml:space="preserve">PWR-NG-LT-WST</t>
  </si>
  <si>
    <t xml:space="preserve">PWR-NG-LTSW</t>
  </si>
  <si>
    <t xml:space="preserve">PWR-NG-WEST</t>
  </si>
  <si>
    <t xml:space="preserve">PWR-NG-WEST-GD</t>
  </si>
  <si>
    <t xml:space="preserve">BIO</t>
  </si>
  <si>
    <t xml:space="preserve">BIO-INV</t>
  </si>
  <si>
    <t xml:space="preserve">EPMI-WS-RN-INV</t>
  </si>
  <si>
    <t xml:space="preserve">WIND</t>
  </si>
  <si>
    <t xml:space="preserve">PWR-NG-LTCA</t>
  </si>
  <si>
    <t xml:space="preserve">ECCORIGINATION</t>
  </si>
  <si>
    <t xml:space="preserve">ENRONDIRLI</t>
  </si>
  <si>
    <t xml:space="preserve">EPMI-CALSERV</t>
  </si>
  <si>
    <t xml:space="preserve">Report date</t>
  </si>
  <si>
    <t xml:space="preserve">Path:</t>
  </si>
  <si>
    <t xml:space="preserve">Password: trader01</t>
  </si>
  <si>
    <t xml:space="preserve">Peak Position</t>
  </si>
  <si>
    <t xml:space="preserve">Total West Peak Change - MWH</t>
  </si>
  <si>
    <t xml:space="preserve">Off Peak Position </t>
  </si>
  <si>
    <t xml:space="preserve">Total West Off Peak Change - MWH</t>
  </si>
  <si>
    <t xml:space="preserve">Total West Position Change - MWH</t>
  </si>
  <si>
    <t xml:space="preserve">DATE</t>
  </si>
  <si>
    <t xml:space="preserve">QUARTER</t>
  </si>
  <si>
    <t xml:space="preserve">Portfolio</t>
  </si>
  <si>
    <t xml:space="preserve">Trader </t>
  </si>
  <si>
    <t xml:space="preserve">Change in </t>
  </si>
  <si>
    <t xml:space="preserve">2004-2020</t>
  </si>
  <si>
    <t xml:space="preserve">GRAND</t>
  </si>
  <si>
    <t xml:space="preserve">CHECK</t>
  </si>
  <si>
    <t xml:space="preserve">name</t>
  </si>
  <si>
    <t xml:space="preserve">VAR</t>
  </si>
  <si>
    <t xml:space="preserve">May</t>
  </si>
  <si>
    <t xml:space="preserve">Jun</t>
  </si>
  <si>
    <t xml:space="preserve">Jul</t>
  </si>
  <si>
    <t xml:space="preserve">Aug</t>
  </si>
  <si>
    <t xml:space="preserve">Sep</t>
  </si>
  <si>
    <t xml:space="preserve">Oct</t>
  </si>
  <si>
    <t xml:space="preserve">Nov</t>
  </si>
  <si>
    <t xml:space="preserve">Dec</t>
  </si>
  <si>
    <t xml:space="preserve">Total-01</t>
  </si>
  <si>
    <t xml:space="preserve">Total-02</t>
  </si>
  <si>
    <t xml:space="preserve">Total-03</t>
  </si>
  <si>
    <t xml:space="preserve">Q1</t>
  </si>
  <si>
    <t xml:space="preserve">Q2</t>
  </si>
  <si>
    <t xml:space="preserve">Q3</t>
  </si>
  <si>
    <t xml:space="preserve">Q4</t>
  </si>
  <si>
    <t xml:space="preserve">Total</t>
  </si>
  <si>
    <t xml:space="preserve">TOTAL</t>
  </si>
  <si>
    <t xml:space="preserve"> </t>
  </si>
  <si>
    <t xml:space="preserve">Canada VAR LIMIT</t>
  </si>
  <si>
    <t xml:space="preserve">RisktRAC Book</t>
  </si>
  <si>
    <t xml:space="preserve">Canada Power Position</t>
  </si>
  <si>
    <t xml:space="preserve">Cooper Richey</t>
  </si>
  <si>
    <t xml:space="preserve">Alberta</t>
  </si>
  <si>
    <t xml:space="preserve">John Zufferli</t>
  </si>
  <si>
    <t xml:space="preserve">Bill Greenizan</t>
  </si>
  <si>
    <t xml:space="preserve">Total Canada</t>
  </si>
  <si>
    <t xml:space="preserve">CAND-DPR-VAR</t>
  </si>
  <si>
    <t xml:space="preserve">Canada Gas Position (in contracts)</t>
  </si>
  <si>
    <t xml:space="preserve">MMBTU per contract =</t>
  </si>
  <si>
    <t xml:space="preserve">FT-CND-PWR-ST</t>
  </si>
  <si>
    <t xml:space="preserve">Total Canada Gas Contracts</t>
  </si>
  <si>
    <t xml:space="preserve">WEST-DPR-VAR</t>
  </si>
  <si>
    <t xml:space="preserve">West VAR LIMIT</t>
  </si>
  <si>
    <t xml:space="preserve">West Power Position</t>
  </si>
  <si>
    <t xml:space="preserve">POWER-CA-LT</t>
  </si>
  <si>
    <t xml:space="preserve">Bob Badeer</t>
  </si>
  <si>
    <t xml:space="preserve">POWER-NW-LT</t>
  </si>
  <si>
    <t xml:space="preserve">Mike Swerzbin</t>
  </si>
  <si>
    <t xml:space="preserve">POWER-SW-LT</t>
  </si>
  <si>
    <t xml:space="preserve">Matt Motley</t>
  </si>
  <si>
    <t xml:space="preserve">POWER-WM-LT</t>
  </si>
  <si>
    <t xml:space="preserve">Tim Belden</t>
  </si>
  <si>
    <t xml:space="preserve">EPMI-LT-WTRANS</t>
  </si>
  <si>
    <t xml:space="preserve">Mike Swerzbin, Tim Belden</t>
  </si>
  <si>
    <t xml:space="preserve">POWER-CA-ST</t>
  </si>
  <si>
    <t xml:space="preserve">Chris Mallory</t>
  </si>
  <si>
    <t xml:space="preserve">POWER-NW-ST</t>
  </si>
  <si>
    <t xml:space="preserve">Sean Crandall, Diana Scholtes</t>
  </si>
  <si>
    <t xml:space="preserve">POWER-SW-ST</t>
  </si>
  <si>
    <t xml:space="preserve">Tom Alonso, Mark Fischer</t>
  </si>
  <si>
    <t xml:space="preserve">Bill Williams III</t>
  </si>
  <si>
    <t xml:space="preserve">Chris Foster</t>
  </si>
  <si>
    <t xml:space="preserve">Jeff Richter</t>
  </si>
  <si>
    <t xml:space="preserve">Total West</t>
  </si>
  <si>
    <t xml:space="preserve">West Gas Position (in contracts)</t>
  </si>
  <si>
    <t xml:space="preserve">Total West Gas Contracts</t>
  </si>
  <si>
    <t xml:space="preserve">West Renewable Credits Position </t>
  </si>
  <si>
    <t xml:space="preserve">EPMI-W-RENEWABL</t>
  </si>
  <si>
    <t xml:space="preserve">Elliot Mainzer,Jesse Bryson</t>
  </si>
  <si>
    <t xml:space="preserve">Total West Renewable Credits</t>
  </si>
  <si>
    <t xml:space="preserve">Canada Position</t>
  </si>
  <si>
    <t xml:space="preserve">West Position</t>
  </si>
  <si>
    <t xml:space="preserve">Bill Williams</t>
  </si>
  <si>
    <t xml:space="preserve">VAR LIMIT</t>
  </si>
  <si>
    <t xml:space="preserve">PWR-NG-GD</t>
  </si>
  <si>
    <t xml:space="preserve">Desk</t>
  </si>
  <si>
    <t xml:space="preserve">Peak Delta</t>
  </si>
  <si>
    <t xml:space="preserve">Total through 2020</t>
  </si>
  <si>
    <t xml:space="preserve">Total through 2015</t>
  </si>
  <si>
    <t xml:space="preserve">Grand Total: </t>
  </si>
  <si>
    <t xml:space="preserve">Off-Peak Delta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</si>
</sst>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\$#,##0_);[RED]&quot;($&quot;#,##0\)"/>
    <numFmt numFmtId="166" formatCode="_ \\* #,##0.00_ ;_ \\* &quot;\\\\\-&quot;#,##0.00_ ;_ \\* \-??_ ;_ @_ "/>
    <numFmt numFmtId="167" formatCode="yy&quot;\\\-&quot;mm&quot;\\\-&quot;dd&quot;\\\\ &quot;h:mm"/>
    <numFmt numFmtId="168" formatCode="#&quot;\\\\ &quot;??/??"/>
    <numFmt numFmtId="169" formatCode="[$-409]#,##0_);\(#,##0\)"/>
    <numFmt numFmtId="170" formatCode="#,##0"/>
    <numFmt numFmtId="171" formatCode="[$-409]d\-mmm\-yy"/>
    <numFmt numFmtId="172" formatCode="[$-409]m/d/yyyy"/>
    <numFmt numFmtId="173" formatCode="&quot;As of &quot;mmmm\ dd&quot;, &quot;yyyy"/>
    <numFmt numFmtId="174" formatCode="@"/>
    <numFmt numFmtId="175" formatCode="0.0%"/>
    <numFmt numFmtId="176" formatCode="0"/>
    <numFmt numFmtId="177" formatCode="_(* #,##0.00_);_(* \(#,##0.00\);_(* \-??_);_(@_)"/>
    <numFmt numFmtId="178" formatCode="_(* #,##0_);_(* \(#,##0\);_(* \-??_);_(@_)"/>
    <numFmt numFmtId="179" formatCode="\$#,##0.00_);[RED]&quot;($&quot;#,##0.00\)"/>
    <numFmt numFmtId="180" formatCode="#,##0.00"/>
    <numFmt numFmtId="181" formatCode="mm/dd/yy"/>
  </numFmts>
  <fonts count="2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??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10"/>
      <name val="Times New Roman"/>
      <family val="0"/>
    </font>
    <font>
      <sz val="10"/>
      <color rgb="FF000000"/>
      <name val="MS Sans Serif"/>
      <family val="0"/>
    </font>
    <font>
      <sz val="8"/>
      <name val="Arial"/>
      <family val="2"/>
    </font>
    <font>
      <sz val="8"/>
      <name val="Arial"/>
      <family val="0"/>
    </font>
    <font>
      <sz val="8"/>
      <color rgb="FF0000FF"/>
      <name val="Arial"/>
      <family val="2"/>
    </font>
    <font>
      <sz val="14"/>
      <name val="Arial"/>
      <family val="2"/>
    </font>
    <font>
      <sz val="14"/>
      <name val="Times New Roman"/>
      <family val="1"/>
    </font>
    <font>
      <b val="true"/>
      <sz val="14"/>
      <name val="Times New Roman"/>
      <family val="1"/>
    </font>
    <font>
      <sz val="10"/>
      <color rgb="FF000000"/>
      <name val=""/>
      <family val="0"/>
    </font>
    <font>
      <sz val="10"/>
      <color rgb="FFFFFF99"/>
      <name val="Arial"/>
      <family val="2"/>
    </font>
    <font>
      <b val="true"/>
      <sz val="8"/>
      <name val="Arial"/>
      <family val="2"/>
    </font>
    <font>
      <sz val="16"/>
      <name val="Arial"/>
      <family val="2"/>
    </font>
    <font>
      <b val="true"/>
      <sz val="14"/>
      <name val="Arial"/>
      <family val="2"/>
    </font>
    <font>
      <b val="true"/>
      <sz val="16"/>
      <name val="Arial"/>
      <family val="2"/>
    </font>
    <font>
      <b val="true"/>
      <sz val="26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000000"/>
        <bgColor rgb="FF003300"/>
      </patternFill>
    </fill>
    <fill>
      <patternFill patternType="solid">
        <fgColor rgb="FF00CCFF"/>
        <bgColor rgb="FF33CCCC"/>
      </patternFill>
    </fill>
    <fill>
      <patternFill patternType="solid">
        <fgColor rgb="FFCCFFFF"/>
        <bgColor rgb="FFCCFFFF"/>
      </patternFill>
    </fill>
    <fill>
      <patternFill patternType="solid">
        <fgColor rgb="FFCCFFCC"/>
        <bgColor rgb="FFCCFFFF"/>
      </patternFill>
    </fill>
  </fills>
  <borders count="43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 style="thin"/>
      <right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 style="thin"/>
      <top/>
      <bottom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 style="thin"/>
      <right style="medium"/>
      <top style="thin"/>
      <bottom/>
      <diagonal/>
    </border>
  </borders>
  <cellStyleXfs count="4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6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8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false">
      <alignment horizontal="general" vertical="bottom" textRotation="0" wrapText="false" indent="0" shrinkToFit="false"/>
    </xf>
    <xf numFmtId="167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9" fillId="2" borderId="0" applyFont="true" applyBorder="false" applyAlignment="false" applyProtection="false"/>
    <xf numFmtId="169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1" fillId="0" borderId="1" applyFont="true" applyBorder="true" applyAlignment="true" applyProtection="false">
      <alignment horizontal="general" vertical="bottom" textRotation="0" wrapText="false" indent="0" shrinkToFit="false"/>
    </xf>
  </cellStyleXfs>
  <cellXfs count="20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0" xfId="36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12" fillId="0" borderId="0" xfId="36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13" fillId="2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1" fontId="15" fillId="0" borderId="4" xfId="35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1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12" fillId="3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2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1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1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9" fontId="1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2" fontId="16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7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17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17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17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7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7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7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7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9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9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9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7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9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9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9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9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9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9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9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9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9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9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5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2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12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12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18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12" fillId="0" borderId="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9" fillId="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4" fontId="19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4" fontId="19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5" fontId="1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3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2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5" fontId="12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19" fillId="0" borderId="2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12" fillId="0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19" fillId="0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19" fillId="0" borderId="6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6" fontId="12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0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12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2" fillId="0" borderId="3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2" fillId="0" borderId="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9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2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2" fillId="0" borderId="36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20" fillId="0" borderId="3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20" fillId="0" borderId="36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6" fontId="12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8" fontId="12" fillId="0" borderId="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2" fillId="0" borderId="14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2" fillId="0" borderId="25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2" fillId="0" borderId="15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6" fontId="1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9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9" fillId="0" borderId="1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2" fillId="0" borderId="1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9" fillId="0" borderId="18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9" fillId="0" borderId="26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2" fillId="0" borderId="1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2" fillId="0" borderId="6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6" fontId="12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9" fontId="12" fillId="0" borderId="2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2" fillId="0" borderId="24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9" fontId="1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6" fontId="2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8" fontId="19" fillId="0" borderId="7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6" fontId="12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14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9" fillId="0" borderId="25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20" fillId="0" borderId="14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20" fillId="0" borderId="25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20" fillId="0" borderId="15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2" fillId="0" borderId="3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2" fillId="0" borderId="16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2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2" fillId="0" borderId="18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2" fillId="0" borderId="26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2" fillId="0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0" fillId="0" borderId="3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38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20" fillId="0" borderId="37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20" fillId="0" borderId="3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20" fillId="0" borderId="4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20" fillId="0" borderId="4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2" fillId="0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0" fillId="0" borderId="4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19" fillId="0" borderId="14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6" fontId="12" fillId="0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0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12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21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8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2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5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19" fillId="5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5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5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19" fillId="5" borderId="2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12" fillId="5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5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0" fillId="5" borderId="3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5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9" fillId="6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2" fillId="6" borderId="1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2" fillId="0" borderId="3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3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2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Normal_Gas Bench" xfId="27"/>
    <cellStyle name="Normal_GBM_0522" xfId="28"/>
    <cellStyle name="Normal_Greg Pos" xfId="29"/>
    <cellStyle name="Normal_HS_FT-DENVER" xfId="30"/>
    <cellStyle name="Normal_HS_FT-EAST" xfId="31"/>
    <cellStyle name="Normal_Lavo" xfId="32"/>
    <cellStyle name="Normal_New Summary" xfId="33"/>
    <cellStyle name="Normal_Report -Benchmark Change (2)" xfId="34"/>
    <cellStyle name="Normal_Sheet1" xfId="35"/>
    <cellStyle name="Normal_Top" xfId="36"/>
    <cellStyle name="Total" xfId="37"/>
    <cellStyle name="Unprot" xfId="38"/>
    <cellStyle name="Unprot$" xfId="39"/>
    <cellStyle name="Unprotect" xfId="40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externalLink" Target="externalLinks/externalLink1.xml"/><Relationship Id="rId15" Type="http://schemas.openxmlformats.org/officeDocument/2006/relationships/externalLink" Target="externalLinks/externalLink2.xml"/><Relationship Id="rId16" Type="http://schemas.openxmlformats.org/officeDocument/2006/relationships/externalLink" Target="externalLinks/externalLink3.xml"/><Relationship Id="rId17" Type="http://schemas.openxmlformats.org/officeDocument/2006/relationships/externalLink" Target="externalLinks/externalLink4.xml"/><Relationship Id="rId18" Type="http://schemas.openxmlformats.org/officeDocument/2006/relationships/externalLink" Target="externalLinks/externalLink5.xml"/><Relationship Id="rId19" Type="http://schemas.openxmlformats.org/officeDocument/2006/relationships/externalLink" Target="externalLinks/externalLink6.xml"/><Relationship Id="rId20" Type="http://schemas.openxmlformats.org/officeDocument/2006/relationships/externalLink" Target="externalLinks/externalLink7.xml"/><Relationship Id="rId21" Type="http://schemas.openxmlformats.org/officeDocument/2006/relationships/externalLink" Target="externalLinks/externalLink8.xml"/><Relationship Id="rId22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2.xml"/><Relationship Id="rId26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ctrlProps/ctrlProps3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ctrlProps/ctrlProps7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1369440</xdr:colOff>
          <xdr:row>9</xdr:row>
          <xdr:rowOff>152640</xdr:rowOff>
        </xdr:from>
        <xdr:to>
          <xdr:col>5</xdr:col>
          <xdr:colOff>916920</xdr:colOff>
          <xdr:row>12</xdr:row>
          <xdr:rowOff>95400</xdr:rowOff>
        </xdr:to>
        <xdr:sp>
          <xdr:nvSpPr>
            <xdr:cNvPr id="1001" name="Button 2" descr="Refresh Data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Refresh Data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209880</xdr:rowOff>
        </xdr:from>
        <xdr:to>
          <xdr:col>3</xdr:col>
          <xdr:colOff>282600</xdr:colOff>
          <xdr:row>12</xdr:row>
          <xdr:rowOff>114120</xdr:rowOff>
        </xdr:to>
        <xdr:sp>
          <xdr:nvSpPr>
            <xdr:cNvPr id="1002" name="Button 2" descr="Roll Prior&#10;Positio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Roll Prior
Position</a:t>
              </a:r>
            </a:p>
          </xdr:txBody>
        </xdr:sp>
        <xdr:clientData/>
      </xdr:twoCellAnchor>
    </mc:Choice>
  </mc:AlternateContent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269280</xdr:colOff>
          <xdr:row>2</xdr:row>
          <xdr:rowOff>28440</xdr:rowOff>
        </xdr:from>
        <xdr:to>
          <xdr:col>4</xdr:col>
          <xdr:colOff>609120</xdr:colOff>
          <xdr:row>5</xdr:row>
          <xdr:rowOff>105120</xdr:rowOff>
        </xdr:to>
        <xdr:sp>
          <xdr:nvSpPr>
            <xdr:cNvPr id="1001" name="Button 1" descr="VaR updat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VaR update</a:t>
              </a:r>
            </a:p>
          </xdr:txBody>
        </xdr:sp>
        <xdr:clientData/>
      </xdr:twoCellAnchor>
    </mc:Choice>
  </mc:AlternateContent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101520</xdr:colOff>
          <xdr:row>3</xdr:row>
          <xdr:rowOff>57240</xdr:rowOff>
        </xdr:from>
        <xdr:to>
          <xdr:col>28</xdr:col>
          <xdr:colOff>484560</xdr:colOff>
          <xdr:row>5</xdr:row>
          <xdr:rowOff>66960</xdr:rowOff>
        </xdr:to>
        <xdr:sp>
          <xdr:nvSpPr>
            <xdr:cNvPr id="1001" name="Button 1" descr="Publish WVaR  Peak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Publish WVaR  Peak</a:t>
              </a:r>
            </a:p>
          </xdr:txBody>
        </xdr:sp>
        <xdr:clientData/>
      </xdr:twoCellAnchor>
    </mc:Choice>
  </mc:AlternateContent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101520</xdr:colOff>
          <xdr:row>3</xdr:row>
          <xdr:rowOff>57240</xdr:rowOff>
        </xdr:from>
        <xdr:to>
          <xdr:col>28</xdr:col>
          <xdr:colOff>484560</xdr:colOff>
          <xdr:row>5</xdr:row>
          <xdr:rowOff>66960</xdr:rowOff>
        </xdr:to>
        <xdr:sp>
          <xdr:nvSpPr>
            <xdr:cNvPr id="1001" name="Button 1" descr="Publish WVaR  OffPeak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Publish WVaR  OffPeak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file://ECTHOU-DATA1/COMMON/ERMS/ERMS_ADM/LONDON/FEB/LON0297.XLS" TargetMode="External"/>
</Relationships>
</file>

<file path=xl/externalLinks/_rels/externalLink10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Power_Devl/Test/Trading%20Track%20Benchmark_VaR.xls" TargetMode="External"/>
</Relationships>
</file>

<file path=xl/externalLinks/_rels/externalLink1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Power_Devl/Test/West/var%20access%20query-West&amp;Canada.xls" TargetMode="External"/>
</Relationships>
</file>

<file path=xl/externalLinks/_rels/externalLink12.xml.rels><?xml version="1.0" encoding="UTF-8"?>
<Relationships xmlns="http://schemas.openxmlformats.org/package/2006/relationships"><Relationship Id="rId1" Type="http://schemas.openxmlformats.org/officeDocument/2006/relationships/externalLinkPath" Target="../xls/Var%20access%20query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Gas_Trad/Yr_2001/Jul-01/Gas%20Bench/BenchByTrader0726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ERMS/erms_adm/D_POS/1998/Apr/Gasbench/GBM0408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file://ECTHOU-DATA1/COMMON/ERMS/ERMS_ADM/1997_CLF/2-97/0297LOND.XLS" TargetMode="External"/>
</Relationships>
</file>

<file path=xl/externalLinks/_rels/externalLink5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ERMS/erms_adm/D_POS/1998/Sep/Gasbench/GBM0909.xls" TargetMode="External"/>
</Relationships>
</file>

<file path=xl/externalLinks/_rels/externalLink6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TEMP/GBM0331.xls" TargetMode="External"/>
</Relationships>
</file>

<file path=xl/externalLinks/_rels/externalLink7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ERMS/erms_adm/D_POS/1998/Jun/Nonaffl/G060198.xls" TargetMode="External"/>
</Relationships>
</file>

<file path=xl/externalLinks/_rels/externalLink8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ERMS/erms_adm/D_POS/1998/Feb/Nonaffl/Temp/mimi.xls" TargetMode="External"/>
</Relationships>
</file>

<file path=xl/externalLinks/_rels/externalLink9.xml.rels><?xml version="1.0" encoding="UTF-8"?>
<Relationships xmlns="http://schemas.openxmlformats.org/package/2006/relationships"><Relationship Id="rId1" Type="http://schemas.openxmlformats.org/officeDocument/2006/relationships/externalLinkPath" Target="file://ECTHOU-DATA1/COMMON/COMMON/ERMS_ADM/LONDON/FEB/LON0297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"/>
      <sheetName val="Input"/>
      <sheetName val="Position"/>
      <sheetName val="NWE"/>
      <sheetName val="MED"/>
      <sheetName val="1%"/>
      <sheetName val="UNL"/>
      <sheetName val="NAPTHA"/>
      <sheetName val="BRENT"/>
      <sheetName val="CRUDE"/>
      <sheetName val="GC"/>
      <sheetName val="GOIL"/>
      <sheetName val="SIFO"/>
      <sheetName val="HO"/>
      <sheetName val="HFO"/>
      <sheetName val="Module1"/>
      <sheetName val="Orig Sched"/>
      <sheetName val="LON02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elta Yearly"/>
      <sheetName val="Delta Monthly"/>
      <sheetName val="Run Query"/>
      <sheetName val="QueryPage"/>
      <sheetName val="GRMS Detail"/>
      <sheetName val="Prior Day Bench"/>
      <sheetName val="Bench By Trader"/>
      <sheetName val="Bench By Trader Change"/>
      <sheetName val="Prior Day Lavo"/>
      <sheetName val="Lavo"/>
      <sheetName val="Lavo Change"/>
      <sheetName val="Month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Import Today's var"/>
      <sheetName val="Today total"/>
      <sheetName val="yesterday total"/>
      <sheetName val="total difference"/>
    </sheetNames>
    <sheetDataSet>
      <sheetData sheetId="0"/>
      <sheetData sheetId="1">
        <row r="2">
          <cell r="B2" t="str">
            <v>CAND-DPR-VAR</v>
          </cell>
          <cell r="C2">
            <v>-11923660.7137951</v>
          </cell>
        </row>
        <row r="3">
          <cell r="B3" t="str">
            <v>WEST-DPR-VAR</v>
          </cell>
          <cell r="C3">
            <v>-11891030.8855639</v>
          </cell>
        </row>
        <row r="4">
          <cell r="B4" t="str">
            <v>POWER-CA-LT</v>
          </cell>
          <cell r="C4">
            <v>-1550437.18737086</v>
          </cell>
        </row>
        <row r="5">
          <cell r="B5" t="str">
            <v>POWER-CA-ST</v>
          </cell>
          <cell r="C5">
            <v>-778350.342341758</v>
          </cell>
        </row>
        <row r="6">
          <cell r="B6" t="str">
            <v>POWER-NW-LT</v>
          </cell>
          <cell r="C6">
            <v>-5347508.48313068</v>
          </cell>
        </row>
        <row r="7">
          <cell r="B7" t="str">
            <v>POWER-NW-ST</v>
          </cell>
          <cell r="C7">
            <v>-456996.164661002</v>
          </cell>
        </row>
        <row r="8">
          <cell r="B8" t="str">
            <v>POWER-SW-LT</v>
          </cell>
          <cell r="C8">
            <v>-4169287.18596904</v>
          </cell>
        </row>
        <row r="9">
          <cell r="B9" t="str">
            <v>POWER-SW-ST</v>
          </cell>
          <cell r="C9">
            <v>-443718.754924464</v>
          </cell>
        </row>
        <row r="10">
          <cell r="B10" t="str">
            <v>POWER-WM-LT</v>
          </cell>
          <cell r="C10">
            <v>-651421.676151332</v>
          </cell>
        </row>
      </sheetData>
      <sheetData sheetId="2"/>
      <sheetData sheetId="3">
        <row r="2">
          <cell r="B2" t="str">
            <v>CAND-DPR-VAR</v>
          </cell>
          <cell r="C2">
            <v>1553718.2977745</v>
          </cell>
        </row>
        <row r="3">
          <cell r="B3" t="str">
            <v>WEST-DPR-VAR</v>
          </cell>
          <cell r="C3">
            <v>669708.0090758</v>
          </cell>
        </row>
        <row r="4">
          <cell r="B4" t="str">
            <v>POWER-CA-LT</v>
          </cell>
          <cell r="C4">
            <v>-59245.7710059099</v>
          </cell>
        </row>
        <row r="5">
          <cell r="B5" t="str">
            <v>POWER-CA-ST</v>
          </cell>
          <cell r="C5">
            <v>30306.7735691359</v>
          </cell>
        </row>
        <row r="6">
          <cell r="B6" t="str">
            <v>POWER-NW-LT</v>
          </cell>
          <cell r="C6">
            <v>285381.68133983</v>
          </cell>
        </row>
        <row r="7">
          <cell r="B7" t="str">
            <v>POWER-NW-ST</v>
          </cell>
          <cell r="C7">
            <v>-18609.0764925809</v>
          </cell>
        </row>
        <row r="8">
          <cell r="B8" t="str">
            <v>POWER-SW-LT</v>
          </cell>
          <cell r="C8">
            <v>317693.08859627</v>
          </cell>
        </row>
        <row r="9">
          <cell r="B9" t="str">
            <v>POWER-SW-ST</v>
          </cell>
          <cell r="C9">
            <v>60322.1049643721</v>
          </cell>
        </row>
        <row r="10">
          <cell r="B10" t="str">
            <v>POWER-WM-LT</v>
          </cell>
          <cell r="C10">
            <v>-41582.8176510809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Today total"/>
    </sheetNames>
    <sheetDataSet>
      <sheetData sheetId="0">
        <row r="1">
          <cell r="B1" t="str">
            <v>PORTFOLIO_ID</v>
          </cell>
          <cell r="C1" t="str">
            <v>DOWN95</v>
          </cell>
          <cell r="D1" t="str">
            <v>Prior day</v>
          </cell>
          <cell r="E1" t="str">
            <v>Change</v>
          </cell>
        </row>
        <row r="2">
          <cell r="B2" t="str">
            <v>POWER-WM-LT</v>
          </cell>
          <cell r="C2">
            <v>-1141768.00827644</v>
          </cell>
          <cell r="D2">
            <v>-1078502.15520415</v>
          </cell>
          <cell r="E2">
            <v>-63265.8530722901</v>
          </cell>
        </row>
        <row r="3">
          <cell r="B3" t="str">
            <v>POWER-SW-ST</v>
          </cell>
          <cell r="C3">
            <v>-296890.664381281</v>
          </cell>
          <cell r="D3">
            <v>-294558.388975211</v>
          </cell>
          <cell r="E3">
            <v>-2332.27540607</v>
          </cell>
        </row>
        <row r="4">
          <cell r="B4" t="str">
            <v>POWER-SW-LT</v>
          </cell>
          <cell r="C4">
            <v>-3247647.31841348</v>
          </cell>
          <cell r="D4">
            <v>-3248898.45907654</v>
          </cell>
          <cell r="E4">
            <v>1251.14066305943</v>
          </cell>
        </row>
        <row r="5">
          <cell r="B5" t="str">
            <v>POWER-NW-ST</v>
          </cell>
          <cell r="C5">
            <v>-205448.299974881</v>
          </cell>
          <cell r="D5">
            <v>-198472.548578574</v>
          </cell>
          <cell r="E5">
            <v>-6975.75139630697</v>
          </cell>
        </row>
        <row r="6">
          <cell r="B6" t="str">
            <v>POWER-NW-LT</v>
          </cell>
          <cell r="C6">
            <v>-4508214.03236319</v>
          </cell>
          <cell r="D6">
            <v>-4389849.42453743</v>
          </cell>
          <cell r="E6">
            <v>-118364.60782576</v>
          </cell>
        </row>
        <row r="7">
          <cell r="B7" t="str">
            <v>POWER-CA-ST</v>
          </cell>
          <cell r="C7">
            <v>-176143.113679321</v>
          </cell>
          <cell r="D7">
            <v>-195570.309115654</v>
          </cell>
          <cell r="E7">
            <v>19427.195436333</v>
          </cell>
        </row>
        <row r="8">
          <cell r="B8" t="str">
            <v>POWER-CA-LT</v>
          </cell>
          <cell r="C8">
            <v>-1029753.57168709</v>
          </cell>
          <cell r="D8">
            <v>-1279114.69447359</v>
          </cell>
          <cell r="E8">
            <v>249361.1227865</v>
          </cell>
        </row>
        <row r="9">
          <cell r="B9" t="str">
            <v>WEST-DPR-VAR</v>
          </cell>
          <cell r="C9">
            <v>-9633776.04191594</v>
          </cell>
          <cell r="D9">
            <v>-9734117.31859964</v>
          </cell>
          <cell r="E9">
            <v>100341.276683699</v>
          </cell>
        </row>
        <row r="10">
          <cell r="B10" t="str">
            <v>CAND-DPR-VAR</v>
          </cell>
          <cell r="C10">
            <v>-16332748.8704182</v>
          </cell>
          <cell r="D10">
            <v>-16501019.6434855</v>
          </cell>
          <cell r="E10">
            <v>168270.773067299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ettings!"/>
      <sheetName val="Processing Page"/>
      <sheetName val="FileList"/>
      <sheetName val="Export"/>
      <sheetName val="Months"/>
      <sheetName val="QueryPage"/>
      <sheetName val="GRMSPositions"/>
      <sheetName val="GRMSQue"/>
      <sheetName val="12 Month"/>
      <sheetName val="Lavorato Publish"/>
      <sheetName val="Lavorato"/>
      <sheetName val="Lavo Change"/>
      <sheetName val="Lavo PriorDay"/>
      <sheetName val="BMPosYesterday"/>
      <sheetName val="Report -Benchmark Positions"/>
      <sheetName val="Report -Benchmark Change"/>
      <sheetName val="Plug Num."/>
      <sheetName val="CurveFetch"/>
      <sheetName val="Consolidated Report"/>
      <sheetName val="Portfolios"/>
      <sheetName val="Cash3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Jan"/>
      <sheetName val="Feb"/>
      <sheetName val="Mar"/>
    </sheetNames>
    <definedNames>
      <definedName name="Macro2"/>
    </defined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Jan"/>
      <sheetName val="Feb"/>
      <sheetName val="Mar"/>
    </sheetNames>
    <definedNames>
      <definedName name="Macro4"/>
    </defined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Jan"/>
      <sheetName val="Feb"/>
      <sheetName val="Mar"/>
    </sheetNames>
    <definedNames>
      <definedName name="Macro6"/>
    </definedNames>
    <sheetDataSet>
      <sheetData sheetId="0"/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definedNames>
      <definedName name="Macro9"/>
    </definedNames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Gas DPR Page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Orig Sched"/>
      <sheetName val="Report"/>
      <sheetName val="Input"/>
      <sheetName val="Position"/>
      <sheetName val="NWE"/>
      <sheetName val="MED"/>
      <sheetName val="1%"/>
      <sheetName val="UNL"/>
      <sheetName val="NAPTHA"/>
      <sheetName val="BRENT"/>
      <sheetName val="CRUDE"/>
      <sheetName val="GC"/>
      <sheetName val="GOIL"/>
      <sheetName val="SIFO"/>
      <sheetName val="HO"/>
      <sheetName val="HFO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<Relationship Id="rId4" Type="http://schemas.openxmlformats.org/officeDocument/2006/relationships/ctrlProp" Target="../ctrlProps/ctrlProps3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5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7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vmlDrawing" Target="../drawings/vmlDrawing4.vml"/><Relationship Id="rId3" Type="http://schemas.openxmlformats.org/officeDocument/2006/relationships/ctrlProp" Target="../ctrlProps/ctrlProps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Y6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8" customHeight="true" zeroHeight="false" outlineLevelRow="0" outlineLevelCol="0"/>
  <cols>
    <col collapsed="false" customWidth="true" hidden="false" outlineLevel="0" max="1" min="1" style="1" width="31.99"/>
    <col collapsed="false" customWidth="true" hidden="false" outlineLevel="0" max="2" min="2" style="1" width="24.28"/>
    <col collapsed="false" customWidth="true" hidden="false" outlineLevel="0" max="3" min="3" style="1" width="27.14"/>
    <col collapsed="false" customWidth="true" hidden="false" outlineLevel="0" max="4" min="4" style="1" width="20.13"/>
    <col collapsed="false" customWidth="true" hidden="false" outlineLevel="0" max="5" min="5" style="1" width="19.56"/>
    <col collapsed="false" customWidth="true" hidden="false" outlineLevel="0" max="6" min="6" style="2" width="22.85"/>
    <col collapsed="false" customWidth="true" hidden="false" outlineLevel="0" max="7" min="7" style="2" width="26.99"/>
    <col collapsed="false" customWidth="true" hidden="false" outlineLevel="0" max="8" min="8" style="2" width="22.42"/>
    <col collapsed="false" customWidth="true" hidden="false" outlineLevel="0" max="10" min="9" style="2" width="27.28"/>
    <col collapsed="false" customWidth="true" hidden="false" outlineLevel="0" max="11" min="11" style="2" width="14.56"/>
    <col collapsed="false" customWidth="true" hidden="false" outlineLevel="0" max="12" min="12" style="2" width="16.7"/>
    <col collapsed="false" customWidth="true" hidden="false" outlineLevel="0" max="14" min="13" style="2" width="18.41"/>
    <col collapsed="false" customWidth="true" hidden="false" outlineLevel="0" max="15" min="15" style="1" width="38.28"/>
    <col collapsed="false" customWidth="true" hidden="false" outlineLevel="0" max="16" min="16" style="1" width="16.84"/>
    <col collapsed="false" customWidth="true" hidden="false" outlineLevel="0" max="17" min="17" style="1" width="15.13"/>
    <col collapsed="false" customWidth="true" hidden="false" outlineLevel="0" max="18" min="18" style="1" width="38.28"/>
    <col collapsed="false" customWidth="false" hidden="false" outlineLevel="0" max="19" min="19" style="1" width="9.14"/>
    <col collapsed="false" customWidth="true" hidden="false" outlineLevel="0" max="20" min="20" style="1" width="38.28"/>
    <col collapsed="false" customWidth="false" hidden="false" outlineLevel="0" max="24" min="21" style="1" width="9.14"/>
    <col collapsed="false" customWidth="true" hidden="true" outlineLevel="0" max="25" min="25" style="1" width="9.06"/>
    <col collapsed="false" customWidth="false" hidden="false" outlineLevel="0" max="257" min="26" style="1" width="9.14"/>
  </cols>
  <sheetData>
    <row r="1" customFormat="false" ht="18" hidden="false" customHeight="false" outlineLevel="0" collapsed="false">
      <c r="O1" s="3" t="n">
        <v>38</v>
      </c>
      <c r="P1" s="3"/>
      <c r="Q1" s="3"/>
      <c r="R1" s="3"/>
      <c r="S1" s="3"/>
      <c r="T1" s="3"/>
      <c r="U1" s="3"/>
      <c r="V1" s="3"/>
      <c r="W1" s="3"/>
      <c r="X1" s="3"/>
      <c r="Y1" s="3"/>
    </row>
    <row r="2" customFormat="false" ht="18" hidden="false" customHeight="false" outlineLevel="0" collapsed="false">
      <c r="O2" s="4" t="s">
        <v>0</v>
      </c>
      <c r="P2" s="4"/>
      <c r="Q2" s="4"/>
      <c r="R2" s="4"/>
      <c r="S2" s="4"/>
      <c r="T2" s="4"/>
      <c r="U2" s="4"/>
      <c r="V2" s="4"/>
      <c r="W2" s="4"/>
      <c r="X2" s="4"/>
      <c r="Y2" s="4" t="s">
        <v>0</v>
      </c>
    </row>
    <row r="3" customFormat="false" ht="19.5" hidden="false" customHeight="false" outlineLevel="0" collapsed="false">
      <c r="E3" s="5" t="s">
        <v>1</v>
      </c>
      <c r="F3" s="6"/>
      <c r="G3" s="1"/>
      <c r="H3" s="7" t="s">
        <v>2</v>
      </c>
      <c r="I3" s="8" t="s">
        <v>3</v>
      </c>
      <c r="O3" s="4" t="s">
        <v>4</v>
      </c>
      <c r="P3" s="4" t="s">
        <v>5</v>
      </c>
      <c r="Q3" s="4" t="n">
        <v>1</v>
      </c>
      <c r="R3" s="4"/>
      <c r="S3" s="4"/>
      <c r="T3" s="9" t="n">
        <v>37039</v>
      </c>
      <c r="U3" s="4"/>
      <c r="V3" s="4"/>
      <c r="W3" s="4"/>
      <c r="X3" s="4"/>
      <c r="Y3" s="4"/>
    </row>
    <row r="4" customFormat="false" ht="21" hidden="false" customHeight="true" outlineLevel="0" collapsed="false">
      <c r="A4" s="10" t="s">
        <v>6</v>
      </c>
      <c r="B4" s="11" t="n">
        <v>37215</v>
      </c>
      <c r="C4" s="10" t="s">
        <v>7</v>
      </c>
      <c r="D4" s="11" t="n">
        <f aca="false">WORKDAY(B4,1,Holidays)</f>
        <v>37216</v>
      </c>
      <c r="E4" s="7" t="s">
        <v>8</v>
      </c>
      <c r="F4" s="12"/>
      <c r="G4" s="1"/>
      <c r="H4" s="7" t="s">
        <v>9</v>
      </c>
      <c r="I4" s="8" t="s">
        <v>10</v>
      </c>
      <c r="K4" s="8"/>
      <c r="O4" s="4" t="s">
        <v>11</v>
      </c>
      <c r="P4" s="4" t="s">
        <v>5</v>
      </c>
      <c r="Q4" s="4" t="n">
        <v>2</v>
      </c>
      <c r="R4" s="4"/>
      <c r="S4" s="4"/>
      <c r="T4" s="9" t="n">
        <v>37076</v>
      </c>
      <c r="U4" s="4"/>
      <c r="V4" s="4"/>
      <c r="W4" s="4"/>
      <c r="X4" s="4"/>
      <c r="Y4" s="4"/>
    </row>
    <row r="5" customFormat="false" ht="18.75" hidden="false" customHeight="false" outlineLevel="0" collapsed="false">
      <c r="A5" s="10" t="s">
        <v>12</v>
      </c>
      <c r="B5" s="13" t="n">
        <v>44196</v>
      </c>
      <c r="C5" s="13"/>
      <c r="H5" s="14"/>
      <c r="I5" s="8" t="s">
        <v>5</v>
      </c>
      <c r="K5" s="8"/>
      <c r="O5" s="4" t="s">
        <v>13</v>
      </c>
      <c r="P5" s="4" t="s">
        <v>5</v>
      </c>
      <c r="Q5" s="4" t="n">
        <v>3</v>
      </c>
      <c r="R5" s="4"/>
      <c r="S5" s="4"/>
      <c r="T5" s="9" t="n">
        <v>37137</v>
      </c>
      <c r="U5" s="4"/>
      <c r="V5" s="4"/>
      <c r="W5" s="4"/>
      <c r="X5" s="4"/>
      <c r="Y5" s="4"/>
    </row>
    <row r="6" customFormat="false" ht="18.75" hidden="false" customHeight="false" outlineLevel="0" collapsed="false">
      <c r="A6" s="10"/>
      <c r="B6" s="15"/>
      <c r="C6" s="15"/>
      <c r="H6" s="14"/>
      <c r="I6" s="8" t="s">
        <v>14</v>
      </c>
      <c r="O6" s="4" t="s">
        <v>15</v>
      </c>
      <c r="P6" s="4" t="s">
        <v>5</v>
      </c>
      <c r="Q6" s="4" t="n">
        <v>4</v>
      </c>
      <c r="R6" s="4"/>
      <c r="S6" s="4"/>
      <c r="T6" s="9" t="n">
        <v>37217</v>
      </c>
      <c r="U6" s="4"/>
      <c r="V6" s="4"/>
      <c r="W6" s="4"/>
      <c r="X6" s="4"/>
      <c r="Y6" s="4"/>
    </row>
    <row r="7" customFormat="false" ht="18" hidden="false" customHeight="false" outlineLevel="0" collapsed="false">
      <c r="H7" s="16"/>
      <c r="I7" s="17"/>
      <c r="O7" s="4" t="s">
        <v>16</v>
      </c>
      <c r="P7" s="4" t="s">
        <v>5</v>
      </c>
      <c r="Q7" s="4" t="n">
        <v>5</v>
      </c>
      <c r="R7" s="4"/>
      <c r="S7" s="4"/>
      <c r="T7" s="9" t="n">
        <v>37250</v>
      </c>
      <c r="U7" s="4"/>
      <c r="V7" s="4"/>
      <c r="W7" s="4"/>
      <c r="X7" s="4"/>
      <c r="Y7" s="4"/>
    </row>
    <row r="8" customFormat="false" ht="18" hidden="false" customHeight="false" outlineLevel="0" collapsed="false">
      <c r="O8" s="4" t="s">
        <v>17</v>
      </c>
      <c r="P8" s="4" t="s">
        <v>5</v>
      </c>
      <c r="Q8" s="4" t="n">
        <v>6</v>
      </c>
      <c r="R8" s="4"/>
      <c r="S8" s="4"/>
      <c r="T8" s="9" t="n">
        <v>37257</v>
      </c>
      <c r="U8" s="4"/>
      <c r="V8" s="4"/>
      <c r="W8" s="4"/>
      <c r="X8" s="4"/>
      <c r="Y8" s="4"/>
    </row>
    <row r="9" customFormat="false" ht="18" hidden="false" customHeight="false" outlineLevel="0" collapsed="false">
      <c r="O9" s="4" t="s">
        <v>18</v>
      </c>
      <c r="P9" s="4" t="s">
        <v>5</v>
      </c>
      <c r="Q9" s="4" t="n">
        <v>7</v>
      </c>
      <c r="R9" s="4"/>
      <c r="S9" s="4"/>
      <c r="T9" s="9" t="n">
        <v>37403</v>
      </c>
      <c r="U9" s="4"/>
      <c r="V9" s="4"/>
      <c r="W9" s="4"/>
      <c r="X9" s="4"/>
      <c r="Y9" s="4"/>
    </row>
    <row r="10" customFormat="false" ht="18" hidden="false" customHeight="false" outlineLevel="0" collapsed="false">
      <c r="O10" s="4" t="s">
        <v>19</v>
      </c>
      <c r="P10" s="4" t="s">
        <v>5</v>
      </c>
      <c r="Q10" s="4" t="n">
        <v>8</v>
      </c>
      <c r="R10" s="4"/>
      <c r="S10" s="4"/>
      <c r="T10" s="9" t="n">
        <v>37441</v>
      </c>
      <c r="U10" s="4"/>
      <c r="V10" s="4"/>
      <c r="W10" s="4"/>
      <c r="X10" s="4"/>
      <c r="Y10" s="4"/>
    </row>
    <row r="11" customFormat="false" ht="18" hidden="false" customHeight="false" outlineLevel="0" collapsed="false">
      <c r="O11" s="4" t="s">
        <v>20</v>
      </c>
      <c r="P11" s="4" t="s">
        <v>5</v>
      </c>
      <c r="Q11" s="4" t="n">
        <v>9</v>
      </c>
      <c r="R11" s="4"/>
      <c r="S11" s="4"/>
      <c r="T11" s="9" t="n">
        <v>37501</v>
      </c>
      <c r="U11" s="4"/>
      <c r="V11" s="4"/>
      <c r="W11" s="4"/>
      <c r="X11" s="4"/>
      <c r="Y11" s="4"/>
    </row>
    <row r="12" customFormat="false" ht="18" hidden="false" customHeight="false" outlineLevel="0" collapsed="false">
      <c r="O12" s="4" t="s">
        <v>21</v>
      </c>
      <c r="P12" s="4" t="s">
        <v>5</v>
      </c>
      <c r="Q12" s="4" t="n">
        <v>10</v>
      </c>
      <c r="R12" s="4"/>
      <c r="S12" s="4"/>
      <c r="T12" s="9" t="n">
        <v>37588</v>
      </c>
      <c r="U12" s="4"/>
      <c r="V12" s="4"/>
      <c r="W12" s="4"/>
      <c r="X12" s="4"/>
      <c r="Y12" s="4"/>
    </row>
    <row r="13" customFormat="false" ht="18" hidden="false" customHeight="false" outlineLevel="0" collapsed="false">
      <c r="O13" s="4" t="s">
        <v>22</v>
      </c>
      <c r="P13" s="4" t="s">
        <v>5</v>
      </c>
      <c r="Q13" s="4" t="n">
        <v>11</v>
      </c>
      <c r="R13" s="4"/>
      <c r="S13" s="4"/>
      <c r="T13" s="9" t="n">
        <v>37615</v>
      </c>
      <c r="U13" s="4"/>
      <c r="V13" s="4"/>
      <c r="W13" s="4"/>
      <c r="X13" s="4"/>
      <c r="Y13" s="4"/>
    </row>
    <row r="14" customFormat="false" ht="18" hidden="false" customHeight="false" outlineLevel="0" collapsed="false">
      <c r="O14" s="4" t="s">
        <v>23</v>
      </c>
      <c r="P14" s="4" t="s">
        <v>5</v>
      </c>
      <c r="Q14" s="4" t="n">
        <v>12</v>
      </c>
      <c r="R14" s="4"/>
      <c r="S14" s="4"/>
      <c r="T14" s="9" t="n">
        <v>37622</v>
      </c>
      <c r="U14" s="4"/>
      <c r="V14" s="4"/>
      <c r="W14" s="4"/>
      <c r="X14" s="4"/>
      <c r="Y14" s="4"/>
    </row>
    <row r="15" customFormat="false" ht="18" hidden="false" customHeight="false" outlineLevel="0" collapsed="false">
      <c r="O15" s="4" t="s">
        <v>24</v>
      </c>
      <c r="P15" s="4" t="s">
        <v>5</v>
      </c>
      <c r="Q15" s="4" t="n">
        <v>13</v>
      </c>
      <c r="R15" s="4"/>
      <c r="S15" s="4"/>
      <c r="T15" s="9" t="n">
        <v>37767</v>
      </c>
      <c r="U15" s="4"/>
      <c r="V15" s="4"/>
      <c r="W15" s="4"/>
      <c r="X15" s="4"/>
      <c r="Y15" s="4"/>
    </row>
    <row r="16" customFormat="false" ht="18" hidden="false" customHeight="false" outlineLevel="0" collapsed="false">
      <c r="O16" s="4" t="s">
        <v>25</v>
      </c>
      <c r="P16" s="4" t="s">
        <v>10</v>
      </c>
      <c r="Q16" s="4" t="n">
        <v>14</v>
      </c>
      <c r="R16" s="4"/>
      <c r="S16" s="4"/>
      <c r="T16" s="9" t="n">
        <v>37806</v>
      </c>
      <c r="U16" s="4"/>
      <c r="V16" s="4"/>
      <c r="W16" s="4"/>
      <c r="X16" s="4"/>
      <c r="Y16" s="4"/>
    </row>
    <row r="17" customFormat="false" ht="18" hidden="false" customHeight="false" outlineLevel="0" collapsed="false">
      <c r="O17" s="4" t="s">
        <v>26</v>
      </c>
      <c r="P17" s="4" t="s">
        <v>10</v>
      </c>
      <c r="Q17" s="4" t="n">
        <v>15</v>
      </c>
      <c r="R17" s="4"/>
      <c r="S17" s="4"/>
      <c r="T17" s="9" t="n">
        <v>37865</v>
      </c>
      <c r="U17" s="4"/>
      <c r="V17" s="4"/>
      <c r="W17" s="4"/>
      <c r="X17" s="4"/>
      <c r="Y17" s="4"/>
    </row>
    <row r="18" customFormat="false" ht="18" hidden="false" customHeight="false" outlineLevel="0" collapsed="false">
      <c r="O18" s="4" t="s">
        <v>27</v>
      </c>
      <c r="P18" s="4" t="s">
        <v>10</v>
      </c>
      <c r="Q18" s="4" t="n">
        <v>16</v>
      </c>
      <c r="R18" s="4"/>
      <c r="S18" s="4"/>
      <c r="T18" s="9" t="n">
        <v>37952</v>
      </c>
      <c r="U18" s="4"/>
      <c r="V18" s="4"/>
      <c r="W18" s="4"/>
      <c r="X18" s="4"/>
      <c r="Y18" s="4"/>
    </row>
    <row r="19" customFormat="false" ht="18" hidden="false" customHeight="false" outlineLevel="0" collapsed="false">
      <c r="O19" s="4" t="s">
        <v>28</v>
      </c>
      <c r="P19" s="4" t="s">
        <v>10</v>
      </c>
      <c r="Q19" s="4" t="n">
        <v>17</v>
      </c>
      <c r="R19" s="4"/>
      <c r="S19" s="4"/>
      <c r="T19" s="9" t="n">
        <v>37980</v>
      </c>
      <c r="U19" s="4"/>
      <c r="V19" s="4"/>
      <c r="W19" s="4"/>
      <c r="X19" s="4"/>
      <c r="Y19" s="4"/>
    </row>
    <row r="20" customFormat="false" ht="18" hidden="false" customHeight="false" outlineLevel="0" collapsed="false">
      <c r="O20" s="4" t="s">
        <v>29</v>
      </c>
      <c r="P20" s="4" t="s">
        <v>10</v>
      </c>
      <c r="Q20" s="4" t="n">
        <v>18</v>
      </c>
      <c r="R20" s="4"/>
      <c r="S20" s="4"/>
      <c r="T20" s="9" t="n">
        <v>37987</v>
      </c>
      <c r="U20" s="4"/>
      <c r="V20" s="4"/>
      <c r="W20" s="4"/>
      <c r="X20" s="4"/>
      <c r="Y20" s="4"/>
    </row>
    <row r="21" customFormat="false" ht="18" hidden="false" customHeight="false" outlineLevel="0" collapsed="false">
      <c r="O21" s="4" t="s">
        <v>30</v>
      </c>
      <c r="P21" s="4" t="s">
        <v>10</v>
      </c>
      <c r="Q21" s="4" t="n">
        <v>19</v>
      </c>
      <c r="R21" s="4"/>
      <c r="S21" s="4"/>
      <c r="T21" s="9" t="n">
        <v>38138</v>
      </c>
      <c r="U21" s="4"/>
      <c r="V21" s="4"/>
      <c r="W21" s="4"/>
      <c r="X21" s="4"/>
      <c r="Y21" s="4"/>
    </row>
    <row r="22" customFormat="false" ht="18" hidden="false" customHeight="false" outlineLevel="0" collapsed="false">
      <c r="O22" s="4" t="s">
        <v>31</v>
      </c>
      <c r="P22" s="4" t="s">
        <v>10</v>
      </c>
      <c r="Q22" s="4" t="n">
        <v>20</v>
      </c>
      <c r="R22" s="4"/>
      <c r="S22" s="4"/>
      <c r="T22" s="9" t="n">
        <v>38173</v>
      </c>
      <c r="U22" s="4"/>
      <c r="V22" s="4"/>
      <c r="W22" s="4"/>
      <c r="X22" s="4"/>
      <c r="Y22" s="4"/>
    </row>
    <row r="23" customFormat="false" ht="18" hidden="false" customHeight="false" outlineLevel="0" collapsed="false">
      <c r="O23" s="4" t="s">
        <v>32</v>
      </c>
      <c r="P23" s="4" t="s">
        <v>10</v>
      </c>
      <c r="Q23" s="4" t="n">
        <v>21</v>
      </c>
      <c r="R23" s="4"/>
      <c r="S23" s="4"/>
      <c r="T23" s="9" t="n">
        <v>38236</v>
      </c>
      <c r="U23" s="4"/>
      <c r="V23" s="4"/>
      <c r="W23" s="4"/>
      <c r="X23" s="4"/>
      <c r="Y23" s="4"/>
    </row>
    <row r="24" customFormat="false" ht="18" hidden="false" customHeight="false" outlineLevel="0" collapsed="false">
      <c r="O24" s="4" t="s">
        <v>33</v>
      </c>
      <c r="P24" s="4" t="s">
        <v>10</v>
      </c>
      <c r="Q24" s="4" t="n">
        <v>22</v>
      </c>
      <c r="R24" s="4"/>
      <c r="S24" s="4"/>
      <c r="T24" s="9" t="n">
        <v>38316</v>
      </c>
      <c r="U24" s="4"/>
      <c r="V24" s="4"/>
      <c r="W24" s="4"/>
      <c r="X24" s="4"/>
      <c r="Y24" s="4"/>
    </row>
    <row r="25" customFormat="false" ht="18" hidden="false" customHeight="false" outlineLevel="0" collapsed="false">
      <c r="O25" s="4" t="s">
        <v>34</v>
      </c>
      <c r="P25" s="4" t="s">
        <v>10</v>
      </c>
      <c r="Q25" s="4" t="n">
        <v>23</v>
      </c>
      <c r="R25" s="4"/>
      <c r="S25" s="4"/>
      <c r="T25" s="9" t="n">
        <v>38346</v>
      </c>
      <c r="U25" s="4"/>
      <c r="V25" s="4"/>
      <c r="W25" s="4"/>
      <c r="X25" s="4"/>
      <c r="Y25" s="4"/>
    </row>
    <row r="26" customFormat="false" ht="18" hidden="false" customHeight="false" outlineLevel="0" collapsed="false">
      <c r="O26" s="4" t="s">
        <v>35</v>
      </c>
      <c r="P26" s="4" t="s">
        <v>10</v>
      </c>
      <c r="Q26" s="4" t="n">
        <v>24</v>
      </c>
      <c r="R26" s="4"/>
      <c r="S26" s="4"/>
      <c r="T26" s="9" t="n">
        <v>38353</v>
      </c>
      <c r="U26" s="4"/>
      <c r="V26" s="4"/>
      <c r="W26" s="4"/>
      <c r="X26" s="4"/>
      <c r="Y26" s="4"/>
    </row>
    <row r="27" customFormat="false" ht="18" hidden="false" customHeight="false" outlineLevel="0" collapsed="false">
      <c r="O27" s="4" t="s">
        <v>36</v>
      </c>
      <c r="P27" s="4" t="s">
        <v>10</v>
      </c>
      <c r="Q27" s="4" t="n">
        <v>25</v>
      </c>
      <c r="R27" s="4"/>
      <c r="S27" s="4"/>
      <c r="T27" s="9" t="n">
        <v>38502</v>
      </c>
      <c r="U27" s="4"/>
      <c r="V27" s="4"/>
      <c r="W27" s="4"/>
      <c r="X27" s="4"/>
      <c r="Y27" s="4"/>
    </row>
    <row r="28" customFormat="false" ht="18" hidden="false" customHeight="false" outlineLevel="0" collapsed="false">
      <c r="O28" s="4" t="s">
        <v>37</v>
      </c>
      <c r="P28" s="4" t="s">
        <v>10</v>
      </c>
      <c r="Q28" s="4" t="n">
        <v>26</v>
      </c>
      <c r="R28" s="4"/>
      <c r="S28" s="4"/>
      <c r="T28" s="9" t="n">
        <v>38537</v>
      </c>
      <c r="U28" s="4"/>
      <c r="V28" s="4"/>
      <c r="W28" s="4"/>
      <c r="X28" s="4"/>
      <c r="Y28" s="4"/>
    </row>
    <row r="29" customFormat="false" ht="18" hidden="false" customHeight="false" outlineLevel="0" collapsed="false">
      <c r="O29" s="4" t="s">
        <v>38</v>
      </c>
      <c r="P29" s="4" t="s">
        <v>10</v>
      </c>
      <c r="Q29" s="4" t="n">
        <v>27</v>
      </c>
      <c r="R29" s="4"/>
      <c r="S29" s="4"/>
      <c r="T29" s="9" t="n">
        <v>38600</v>
      </c>
      <c r="U29" s="4"/>
      <c r="V29" s="4"/>
      <c r="W29" s="4"/>
      <c r="X29" s="4"/>
      <c r="Y29" s="4"/>
    </row>
    <row r="30" customFormat="false" ht="18" hidden="false" customHeight="false" outlineLevel="0" collapsed="false">
      <c r="O30" s="4" t="s">
        <v>39</v>
      </c>
      <c r="P30" s="4" t="s">
        <v>10</v>
      </c>
      <c r="Q30" s="4" t="n">
        <v>28</v>
      </c>
      <c r="R30" s="4"/>
      <c r="S30" s="4"/>
      <c r="T30" s="9" t="n">
        <v>38680</v>
      </c>
      <c r="U30" s="4"/>
      <c r="V30" s="4"/>
      <c r="W30" s="4"/>
      <c r="X30" s="4"/>
      <c r="Y30" s="4"/>
    </row>
    <row r="31" customFormat="false" ht="18" hidden="false" customHeight="false" outlineLevel="0" collapsed="false">
      <c r="O31" s="4" t="s">
        <v>40</v>
      </c>
      <c r="P31" s="4" t="s">
        <v>10</v>
      </c>
      <c r="Q31" s="4" t="n">
        <v>29</v>
      </c>
      <c r="R31" s="4"/>
      <c r="S31" s="4"/>
      <c r="T31" s="9" t="n">
        <v>38712</v>
      </c>
      <c r="U31" s="4"/>
      <c r="V31" s="4"/>
      <c r="W31" s="4"/>
      <c r="X31" s="4"/>
      <c r="Y31" s="4"/>
    </row>
    <row r="32" customFormat="false" ht="18" hidden="false" customHeight="false" outlineLevel="0" collapsed="false">
      <c r="O32" s="4" t="s">
        <v>41</v>
      </c>
      <c r="P32" s="4" t="s">
        <v>10</v>
      </c>
      <c r="Q32" s="4" t="n">
        <v>30</v>
      </c>
      <c r="R32" s="4"/>
      <c r="S32" s="4"/>
      <c r="T32" s="9" t="n">
        <v>38719</v>
      </c>
      <c r="U32" s="4"/>
      <c r="V32" s="4"/>
      <c r="W32" s="4"/>
      <c r="X32" s="4"/>
      <c r="Y32" s="4"/>
    </row>
    <row r="33" customFormat="false" ht="18" hidden="false" customHeight="false" outlineLevel="0" collapsed="false">
      <c r="O33" s="4" t="s">
        <v>42</v>
      </c>
      <c r="P33" s="4" t="s">
        <v>14</v>
      </c>
      <c r="Q33" s="4" t="n">
        <v>31</v>
      </c>
      <c r="R33" s="4"/>
      <c r="S33" s="4"/>
      <c r="T33" s="9" t="n">
        <v>38866</v>
      </c>
      <c r="U33" s="4"/>
      <c r="V33" s="4"/>
      <c r="W33" s="4"/>
      <c r="X33" s="4"/>
      <c r="Y33" s="4"/>
    </row>
    <row r="34" customFormat="false" ht="18" hidden="false" customHeight="false" outlineLevel="0" collapsed="false">
      <c r="O34" s="4" t="s">
        <v>43</v>
      </c>
      <c r="P34" s="4" t="s">
        <v>14</v>
      </c>
      <c r="Q34" s="4" t="n">
        <v>32</v>
      </c>
      <c r="R34" s="4"/>
      <c r="S34" s="4"/>
      <c r="T34" s="9" t="n">
        <v>38902</v>
      </c>
      <c r="U34" s="4"/>
      <c r="V34" s="4"/>
      <c r="W34" s="4"/>
      <c r="X34" s="4"/>
      <c r="Y34" s="4"/>
    </row>
    <row r="35" customFormat="false" ht="18" hidden="false" customHeight="false" outlineLevel="0" collapsed="false">
      <c r="O35" s="4" t="s">
        <v>44</v>
      </c>
      <c r="P35" s="4" t="s">
        <v>14</v>
      </c>
      <c r="Q35" s="4" t="n">
        <v>33</v>
      </c>
      <c r="R35" s="4"/>
      <c r="S35" s="4"/>
      <c r="T35" s="9" t="n">
        <v>38964</v>
      </c>
      <c r="U35" s="4"/>
      <c r="V35" s="4"/>
      <c r="W35" s="4"/>
      <c r="X35" s="4"/>
      <c r="Y35" s="4"/>
    </row>
    <row r="36" customFormat="false" ht="18" hidden="false" customHeight="false" outlineLevel="0" collapsed="false">
      <c r="O36" s="4" t="s">
        <v>45</v>
      </c>
      <c r="P36" s="4" t="s">
        <v>14</v>
      </c>
      <c r="Q36" s="4" t="n">
        <v>34</v>
      </c>
      <c r="R36" s="4"/>
      <c r="S36" s="4"/>
      <c r="T36" s="9" t="n">
        <v>39044</v>
      </c>
      <c r="U36" s="4"/>
      <c r="V36" s="4"/>
      <c r="W36" s="4"/>
      <c r="X36" s="4"/>
      <c r="Y36" s="4"/>
    </row>
    <row r="37" customFormat="false" ht="18" hidden="false" customHeight="false" outlineLevel="0" collapsed="false">
      <c r="O37" s="4" t="s">
        <v>46</v>
      </c>
      <c r="P37" s="4" t="s">
        <v>10</v>
      </c>
      <c r="Q37" s="4" t="n">
        <v>35</v>
      </c>
      <c r="R37" s="4"/>
      <c r="S37" s="4"/>
      <c r="T37" s="9" t="n">
        <v>39076</v>
      </c>
      <c r="U37" s="4"/>
      <c r="V37" s="4"/>
      <c r="W37" s="4"/>
      <c r="X37" s="4"/>
      <c r="Y37" s="4"/>
    </row>
    <row r="38" customFormat="false" ht="18" hidden="false" customHeight="false" outlineLevel="0" collapsed="false">
      <c r="O38" s="4" t="s">
        <v>47</v>
      </c>
      <c r="P38" s="4" t="s">
        <v>5</v>
      </c>
      <c r="Q38" s="4" t="n">
        <v>36</v>
      </c>
      <c r="R38" s="4"/>
      <c r="S38" s="4"/>
      <c r="T38" s="9" t="n">
        <v>39083</v>
      </c>
      <c r="U38" s="4"/>
      <c r="V38" s="4"/>
      <c r="W38" s="4"/>
      <c r="X38" s="4"/>
      <c r="Y38" s="4"/>
    </row>
    <row r="39" customFormat="false" ht="18" hidden="false" customHeight="false" outlineLevel="0" collapsed="false">
      <c r="O39" s="4" t="s">
        <v>48</v>
      </c>
      <c r="P39" s="4" t="s">
        <v>5</v>
      </c>
      <c r="Q39" s="4" t="n">
        <v>37</v>
      </c>
      <c r="R39" s="4"/>
      <c r="S39" s="4"/>
      <c r="T39" s="9" t="n">
        <v>39230</v>
      </c>
      <c r="U39" s="4"/>
      <c r="V39" s="4"/>
      <c r="W39" s="4"/>
      <c r="X39" s="4"/>
      <c r="Y39" s="4"/>
    </row>
    <row r="40" customFormat="false" ht="18" hidden="false" customHeight="false" outlineLevel="0" collapsed="false">
      <c r="O40" s="4" t="s">
        <v>49</v>
      </c>
      <c r="P40" s="4" t="s">
        <v>10</v>
      </c>
      <c r="Q40" s="4" t="n">
        <v>38</v>
      </c>
      <c r="R40" s="4"/>
      <c r="S40" s="4"/>
      <c r="T40" s="9" t="n">
        <v>39267</v>
      </c>
      <c r="U40" s="4"/>
      <c r="V40" s="4"/>
      <c r="W40" s="4"/>
      <c r="X40" s="4"/>
      <c r="Y40" s="4"/>
    </row>
    <row r="41" customFormat="false" ht="18" hidden="false" customHeight="false" outlineLevel="0" collapsed="false">
      <c r="B41" s="2"/>
      <c r="C41" s="2"/>
      <c r="D41" s="2"/>
      <c r="E41" s="2"/>
      <c r="O41" s="4"/>
      <c r="P41" s="4"/>
      <c r="Q41" s="4"/>
      <c r="R41" s="4"/>
      <c r="S41" s="4"/>
      <c r="T41" s="9" t="n">
        <v>39328</v>
      </c>
      <c r="U41" s="4"/>
      <c r="V41" s="4"/>
      <c r="W41" s="4"/>
      <c r="X41" s="4"/>
      <c r="Y41" s="4"/>
    </row>
    <row r="42" customFormat="false" ht="18" hidden="false" customHeight="false" outlineLevel="0" collapsed="false">
      <c r="B42" s="2"/>
      <c r="C42" s="2"/>
      <c r="D42" s="2"/>
      <c r="E42" s="2"/>
      <c r="O42" s="4"/>
      <c r="P42" s="4"/>
      <c r="Q42" s="4"/>
      <c r="R42" s="4"/>
      <c r="S42" s="4"/>
      <c r="T42" s="9" t="n">
        <v>39408</v>
      </c>
      <c r="U42" s="4"/>
      <c r="V42" s="4"/>
      <c r="W42" s="4"/>
      <c r="X42" s="4"/>
      <c r="Y42" s="4"/>
    </row>
    <row r="43" customFormat="false" ht="18" hidden="false" customHeight="false" outlineLevel="0" collapsed="false">
      <c r="B43" s="2"/>
      <c r="C43" s="2"/>
      <c r="D43" s="2"/>
      <c r="E43" s="2"/>
      <c r="O43" s="4"/>
      <c r="P43" s="4"/>
      <c r="Q43" s="4"/>
      <c r="R43" s="4"/>
      <c r="S43" s="4"/>
      <c r="T43" s="9" t="n">
        <v>39441</v>
      </c>
      <c r="U43" s="4"/>
      <c r="V43" s="4"/>
      <c r="W43" s="4"/>
      <c r="X43" s="4"/>
      <c r="Y43" s="4"/>
    </row>
    <row r="44" customFormat="false" ht="18" hidden="false" customHeight="false" outlineLevel="0" collapsed="false">
      <c r="B44" s="2"/>
      <c r="C44" s="2"/>
      <c r="D44" s="2"/>
      <c r="E44" s="2"/>
      <c r="O44" s="4"/>
      <c r="P44" s="4"/>
      <c r="Q44" s="4"/>
      <c r="R44" s="4"/>
      <c r="S44" s="4"/>
      <c r="T44" s="9" t="n">
        <v>39448</v>
      </c>
      <c r="U44" s="4"/>
      <c r="V44" s="4"/>
      <c r="W44" s="4"/>
      <c r="X44" s="4"/>
      <c r="Y44" s="4"/>
    </row>
    <row r="45" customFormat="false" ht="18" hidden="false" customHeight="false" outlineLevel="0" collapsed="false">
      <c r="B45" s="2"/>
      <c r="C45" s="2"/>
      <c r="D45" s="2"/>
      <c r="E45" s="2"/>
      <c r="O45" s="4"/>
      <c r="P45" s="4"/>
      <c r="Q45" s="4"/>
      <c r="R45" s="4"/>
      <c r="S45" s="4"/>
      <c r="T45" s="9" t="n">
        <v>39594</v>
      </c>
      <c r="U45" s="4"/>
      <c r="V45" s="4"/>
      <c r="W45" s="4"/>
      <c r="X45" s="4"/>
      <c r="Y45" s="4"/>
    </row>
    <row r="46" customFormat="false" ht="18" hidden="false" customHeight="false" outlineLevel="0" collapsed="false">
      <c r="B46" s="2"/>
      <c r="C46" s="2"/>
      <c r="D46" s="2"/>
      <c r="E46" s="2"/>
      <c r="O46" s="4"/>
      <c r="P46" s="4"/>
      <c r="Q46" s="4"/>
      <c r="R46" s="4"/>
      <c r="S46" s="4"/>
      <c r="T46" s="9" t="n">
        <v>39633</v>
      </c>
      <c r="U46" s="4"/>
      <c r="V46" s="4"/>
      <c r="W46" s="4"/>
      <c r="X46" s="4"/>
      <c r="Y46" s="4"/>
    </row>
    <row r="47" customFormat="false" ht="18" hidden="false" customHeight="false" outlineLevel="0" collapsed="false">
      <c r="B47" s="2"/>
      <c r="C47" s="2"/>
      <c r="D47" s="2"/>
      <c r="E47" s="2"/>
      <c r="O47" s="4"/>
      <c r="P47" s="4"/>
      <c r="Q47" s="4"/>
      <c r="R47" s="4"/>
      <c r="S47" s="4"/>
      <c r="T47" s="9" t="n">
        <v>39692</v>
      </c>
      <c r="U47" s="4"/>
      <c r="V47" s="4"/>
      <c r="W47" s="4"/>
      <c r="X47" s="4"/>
      <c r="Y47" s="4"/>
    </row>
    <row r="48" customFormat="false" ht="18" hidden="false" customHeight="false" outlineLevel="0" collapsed="false">
      <c r="B48" s="2"/>
      <c r="C48" s="2"/>
      <c r="D48" s="2"/>
      <c r="E48" s="2"/>
      <c r="O48" s="4"/>
      <c r="P48" s="4"/>
      <c r="Q48" s="4"/>
      <c r="R48" s="4"/>
      <c r="S48" s="4"/>
      <c r="T48" s="9" t="n">
        <v>39779</v>
      </c>
      <c r="U48" s="4"/>
      <c r="V48" s="4"/>
      <c r="W48" s="4"/>
      <c r="X48" s="4"/>
      <c r="Y48" s="4"/>
    </row>
    <row r="49" customFormat="false" ht="18" hidden="false" customHeight="false" outlineLevel="0" collapsed="false">
      <c r="B49" s="2"/>
      <c r="C49" s="2"/>
      <c r="D49" s="2"/>
      <c r="E49" s="2"/>
      <c r="O49" s="4"/>
      <c r="P49" s="4"/>
      <c r="Q49" s="4"/>
      <c r="R49" s="4"/>
      <c r="S49" s="4"/>
      <c r="T49" s="9" t="n">
        <v>39807</v>
      </c>
      <c r="U49" s="4"/>
      <c r="V49" s="4"/>
      <c r="W49" s="4"/>
      <c r="X49" s="4"/>
      <c r="Y49" s="4"/>
    </row>
    <row r="50" customFormat="false" ht="18" hidden="false" customHeight="false" outlineLevel="0" collapsed="false">
      <c r="O50" s="4"/>
      <c r="P50" s="4"/>
      <c r="Q50" s="4"/>
      <c r="R50" s="4"/>
      <c r="S50" s="4"/>
      <c r="T50" s="9" t="n">
        <v>39814</v>
      </c>
      <c r="U50" s="4"/>
      <c r="V50" s="4"/>
      <c r="W50" s="4"/>
      <c r="X50" s="4"/>
      <c r="Y50" s="4"/>
    </row>
    <row r="51" customFormat="false" ht="18" hidden="false" customHeight="false" outlineLevel="0" collapsed="false">
      <c r="O51" s="4"/>
      <c r="P51" s="4"/>
      <c r="Q51" s="4"/>
      <c r="R51" s="4"/>
      <c r="S51" s="4"/>
      <c r="T51" s="9" t="n">
        <v>39958</v>
      </c>
      <c r="U51" s="4"/>
      <c r="V51" s="4"/>
      <c r="W51" s="4"/>
      <c r="X51" s="4"/>
      <c r="Y51" s="4"/>
    </row>
    <row r="52" customFormat="false" ht="18" hidden="false" customHeight="false" outlineLevel="0" collapsed="false">
      <c r="O52" s="4"/>
      <c r="P52" s="4"/>
      <c r="Q52" s="4"/>
      <c r="R52" s="4"/>
      <c r="S52" s="4"/>
      <c r="T52" s="9" t="n">
        <v>39997</v>
      </c>
      <c r="U52" s="4"/>
      <c r="V52" s="4"/>
      <c r="W52" s="4"/>
      <c r="X52" s="4"/>
      <c r="Y52" s="4"/>
    </row>
    <row r="53" customFormat="false" ht="18" hidden="false" customHeight="false" outlineLevel="0" collapsed="false">
      <c r="O53" s="4"/>
      <c r="P53" s="4"/>
      <c r="Q53" s="4"/>
      <c r="R53" s="4"/>
      <c r="S53" s="4"/>
      <c r="T53" s="9" t="n">
        <v>40063</v>
      </c>
      <c r="U53" s="4"/>
      <c r="V53" s="4"/>
      <c r="W53" s="4"/>
      <c r="X53" s="4"/>
      <c r="Y53" s="4"/>
    </row>
    <row r="54" customFormat="false" ht="18" hidden="false" customHeight="false" outlineLevel="0" collapsed="false">
      <c r="O54" s="4"/>
      <c r="P54" s="4"/>
      <c r="Q54" s="4"/>
      <c r="R54" s="4"/>
      <c r="S54" s="4"/>
      <c r="T54" s="9" t="n">
        <v>40143</v>
      </c>
      <c r="U54" s="4"/>
      <c r="V54" s="4"/>
      <c r="W54" s="4"/>
      <c r="X54" s="4"/>
      <c r="Y54" s="4"/>
    </row>
    <row r="55" customFormat="false" ht="18" hidden="false" customHeight="false" outlineLevel="0" collapsed="false">
      <c r="O55" s="4"/>
      <c r="P55" s="4"/>
      <c r="Q55" s="4"/>
      <c r="R55" s="4"/>
      <c r="S55" s="4"/>
      <c r="T55" s="9" t="n">
        <v>40172</v>
      </c>
      <c r="U55" s="4"/>
      <c r="V55" s="4"/>
      <c r="W55" s="4"/>
      <c r="X55" s="4"/>
      <c r="Y55" s="4"/>
    </row>
    <row r="56" customFormat="false" ht="18" hidden="false" customHeight="false" outlineLevel="0" collapsed="false">
      <c r="O56" s="4"/>
      <c r="P56" s="4"/>
      <c r="Q56" s="4"/>
      <c r="R56" s="4"/>
      <c r="S56" s="4"/>
      <c r="T56" s="9" t="n">
        <v>40179</v>
      </c>
      <c r="U56" s="4"/>
      <c r="V56" s="4"/>
      <c r="W56" s="4"/>
      <c r="X56" s="4"/>
      <c r="Y56" s="4"/>
    </row>
    <row r="57" customFormat="false" ht="18" hidden="false" customHeight="false" outlineLevel="0" collapsed="false">
      <c r="O57" s="4"/>
      <c r="P57" s="4"/>
      <c r="Q57" s="4"/>
      <c r="R57" s="4"/>
      <c r="S57" s="4"/>
      <c r="T57" s="9" t="n">
        <v>40329</v>
      </c>
      <c r="U57" s="4"/>
      <c r="V57" s="4"/>
      <c r="W57" s="4"/>
      <c r="X57" s="4"/>
      <c r="Y57" s="4"/>
    </row>
    <row r="58" customFormat="false" ht="18" hidden="false" customHeight="false" outlineLevel="0" collapsed="false">
      <c r="O58" s="4"/>
      <c r="R58" s="4"/>
      <c r="T58" s="9" t="n">
        <v>40364</v>
      </c>
      <c r="V58" s="4"/>
    </row>
    <row r="59" customFormat="false" ht="18" hidden="false" customHeight="false" outlineLevel="0" collapsed="false">
      <c r="O59" s="4"/>
      <c r="R59" s="4"/>
      <c r="T59" s="9" t="n">
        <v>40427</v>
      </c>
      <c r="V59" s="4"/>
    </row>
    <row r="60" customFormat="false" ht="18" hidden="false" customHeight="false" outlineLevel="0" collapsed="false">
      <c r="O60" s="4"/>
      <c r="R60" s="4"/>
      <c r="T60" s="9" t="n">
        <v>40507</v>
      </c>
      <c r="V60" s="4"/>
    </row>
    <row r="61" customFormat="false" ht="18" hidden="false" customHeight="false" outlineLevel="0" collapsed="false">
      <c r="O61" s="4"/>
      <c r="R61" s="4"/>
      <c r="T61" s="9" t="n">
        <v>40537</v>
      </c>
      <c r="V61" s="4"/>
    </row>
    <row r="62" customFormat="false" ht="18" hidden="false" customHeight="false" outlineLevel="0" collapsed="false">
      <c r="O62" s="4"/>
      <c r="R62" s="4"/>
      <c r="T62" s="9" t="n">
        <v>40544</v>
      </c>
      <c r="V62" s="4"/>
    </row>
    <row r="63" customFormat="false" ht="18" hidden="false" customHeight="false" outlineLevel="0" collapsed="false">
      <c r="O63" s="4"/>
      <c r="R63" s="4"/>
      <c r="T63" s="4"/>
      <c r="V63" s="4"/>
    </row>
    <row r="64" customFormat="false" ht="18" hidden="false" customHeight="false" outlineLevel="0" collapsed="false">
      <c r="O64" s="4"/>
      <c r="R64" s="4"/>
      <c r="T64" s="4"/>
      <c r="V64" s="4"/>
    </row>
    <row r="65" customFormat="false" ht="18" hidden="false" customHeight="false" outlineLevel="0" collapsed="false">
      <c r="O65" s="4"/>
      <c r="P65" s="0"/>
      <c r="R65" s="4"/>
      <c r="T65" s="4"/>
      <c r="V65" s="4"/>
    </row>
    <row r="66" customFormat="false" ht="18" hidden="false" customHeight="false" outlineLevel="0" collapsed="false">
      <c r="O66" s="4"/>
      <c r="P66" s="0"/>
      <c r="R66" s="4"/>
      <c r="T66" s="4"/>
      <c r="V66" s="4"/>
    </row>
    <row r="67" customFormat="false" ht="18" hidden="false" customHeight="false" outlineLevel="0" collapsed="false">
      <c r="O67" s="4"/>
      <c r="P67" s="0"/>
      <c r="R67" s="4"/>
      <c r="T67" s="4"/>
      <c r="V67" s="4"/>
    </row>
    <row r="68" customFormat="false" ht="18" hidden="false" customHeight="false" outlineLevel="0" collapsed="false">
      <c r="O68" s="4"/>
      <c r="P68" s="0"/>
      <c r="R68" s="4"/>
      <c r="T68" s="4"/>
      <c r="V68" s="4"/>
    </row>
    <row r="69" customFormat="false" ht="18" hidden="false" customHeight="false" outlineLevel="0" collapsed="false">
      <c r="O69" s="4"/>
      <c r="R69" s="4"/>
      <c r="T69" s="4"/>
    </row>
  </sheetData>
  <printOptions headings="false" gridLines="false" gridLinesSet="true" horizontalCentered="true" verticalCentered="true"/>
  <pageMargins left="0" right="0" top="0.190277777777778" bottom="0" header="0.190277777777778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&amp;C&amp;20East Peak Positions</oddHeader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2">
              <controlPr defaultSize="0" print="false" autoFill="0" autoPict="0" macro="Sheet22.CALLfetchItAll">
                <anchor moveWithCells="true" sizeWithCells="false">
                  <from>
                    <xdr:col>3</xdr:col>
                    <xdr:colOff>1369440</xdr:colOff>
                    <xdr:row>9</xdr:row>
                    <xdr:rowOff>152640</xdr:rowOff>
                  </from>
                  <to>
                    <xdr:col>5</xdr:col>
                    <xdr:colOff>916920</xdr:colOff>
                    <xdr:row>12</xdr:row>
                    <xdr:rowOff>95400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2">
              <controlPr defaultSize="0" print="false" autoFill="0" autoPict="0" macro="Delta.RollPriorPosition">
                <anchor moveWithCells="true" sizeWithCells="false">
                  <from>
                    <xdr:col>1</xdr:col>
                    <xdr:colOff>0</xdr:colOff>
                    <xdr:row>9</xdr:row>
                    <xdr:rowOff>209880</xdr:rowOff>
                  </from>
                  <to>
                    <xdr:col>3</xdr:col>
                    <xdr:colOff>282600</xdr:colOff>
                    <xdr:row>12</xdr:row>
                    <xdr:rowOff>114120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II20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1" ySplit="4" topLeftCell="B83" activePane="bottomRight" state="frozen"/>
      <selection pane="topLeft" activeCell="A1" activeCellId="0" sqref="A1"/>
      <selection pane="topRight" activeCell="B1" activeCellId="0" sqref="B1"/>
      <selection pane="bottomLeft" activeCell="A83" activeCellId="0" sqref="A83"/>
      <selection pane="bottomRight" activeCell="A101" activeCellId="0" sqref="A101:IV20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01" width="18.85"/>
    <col collapsed="false" customWidth="true" hidden="false" outlineLevel="0" max="237" min="2" style="0" width="13.14"/>
    <col collapsed="false" customWidth="true" hidden="false" outlineLevel="0" max="238" min="238" style="0" width="16.7"/>
    <col collapsed="false" customWidth="true" hidden="false" outlineLevel="0" max="239" min="239" style="0" width="15.41"/>
    <col collapsed="false" customWidth="true" hidden="false" outlineLevel="0" max="243" min="243" style="0" width="12.7"/>
  </cols>
  <sheetData>
    <row r="3" customFormat="false" ht="12.75" hidden="false" customHeight="false" outlineLevel="0" collapsed="false">
      <c r="AH3" s="194" t="n">
        <v>1</v>
      </c>
      <c r="AI3" s="194" t="n">
        <v>1</v>
      </c>
      <c r="AJ3" s="194" t="n">
        <v>1</v>
      </c>
      <c r="AK3" s="194" t="n">
        <v>2</v>
      </c>
      <c r="AL3" s="194" t="n">
        <v>2</v>
      </c>
      <c r="AM3" s="194" t="n">
        <v>2</v>
      </c>
      <c r="AN3" s="194" t="n">
        <v>3</v>
      </c>
      <c r="AO3" s="194" t="n">
        <v>3</v>
      </c>
      <c r="AP3" s="194" t="n">
        <v>3</v>
      </c>
      <c r="AQ3" s="194" t="n">
        <v>4</v>
      </c>
      <c r="AR3" s="194" t="n">
        <v>4</v>
      </c>
      <c r="AS3" s="194" t="n">
        <v>4</v>
      </c>
      <c r="AT3" s="194" t="n">
        <v>1</v>
      </c>
      <c r="AU3" s="194" t="n">
        <v>1</v>
      </c>
      <c r="AV3" s="194" t="n">
        <v>1</v>
      </c>
      <c r="AW3" s="194" t="n">
        <v>2</v>
      </c>
      <c r="AX3" s="194" t="n">
        <v>2</v>
      </c>
      <c r="AY3" s="194" t="n">
        <v>2</v>
      </c>
      <c r="AZ3" s="194" t="n">
        <v>3</v>
      </c>
      <c r="BA3" s="194" t="n">
        <v>3</v>
      </c>
      <c r="BB3" s="194" t="n">
        <v>3</v>
      </c>
      <c r="BC3" s="194" t="n">
        <v>4</v>
      </c>
      <c r="BD3" s="194" t="n">
        <v>4</v>
      </c>
      <c r="BE3" s="194" t="n">
        <v>4</v>
      </c>
      <c r="BF3" s="194" t="n">
        <v>1</v>
      </c>
      <c r="BG3" s="194" t="n">
        <v>1</v>
      </c>
      <c r="BH3" s="194" t="n">
        <v>1</v>
      </c>
      <c r="BI3" s="194" t="n">
        <v>2</v>
      </c>
      <c r="BJ3" s="194" t="n">
        <v>2</v>
      </c>
      <c r="BK3" s="194" t="n">
        <v>2</v>
      </c>
      <c r="BL3" s="194" t="n">
        <v>3</v>
      </c>
      <c r="BM3" s="194" t="n">
        <v>3</v>
      </c>
      <c r="BN3" s="194" t="n">
        <v>3</v>
      </c>
      <c r="BO3" s="194" t="n">
        <v>4</v>
      </c>
      <c r="BP3" s="194" t="n">
        <v>4</v>
      </c>
      <c r="BQ3" s="194" t="n">
        <v>4</v>
      </c>
      <c r="BR3" s="194" t="n">
        <v>1</v>
      </c>
      <c r="BS3" s="194" t="n">
        <v>1</v>
      </c>
      <c r="BT3" s="194" t="n">
        <v>1</v>
      </c>
      <c r="BU3" s="194" t="n">
        <v>2</v>
      </c>
      <c r="BV3" s="194" t="n">
        <v>2</v>
      </c>
      <c r="BW3" s="194" t="n">
        <v>2</v>
      </c>
      <c r="BX3" s="194" t="n">
        <v>3</v>
      </c>
      <c r="BY3" s="194" t="n">
        <v>3</v>
      </c>
      <c r="BZ3" s="194" t="n">
        <v>3</v>
      </c>
      <c r="CA3" s="194" t="n">
        <v>4</v>
      </c>
      <c r="CB3" s="194" t="n">
        <v>4</v>
      </c>
      <c r="CC3" s="194" t="n">
        <v>4</v>
      </c>
      <c r="CD3" s="194" t="n">
        <v>1</v>
      </c>
      <c r="CE3" s="194" t="n">
        <v>1</v>
      </c>
      <c r="CF3" s="194" t="n">
        <v>1</v>
      </c>
      <c r="CG3" s="194" t="n">
        <v>2</v>
      </c>
      <c r="CH3" s="194" t="n">
        <v>2</v>
      </c>
      <c r="CI3" s="194" t="n">
        <v>2</v>
      </c>
      <c r="CJ3" s="194" t="n">
        <v>3</v>
      </c>
      <c r="CK3" s="194" t="n">
        <v>3</v>
      </c>
      <c r="CL3" s="194" t="n">
        <v>3</v>
      </c>
      <c r="CM3" s="194" t="n">
        <v>4</v>
      </c>
      <c r="CN3" s="194" t="n">
        <v>4</v>
      </c>
      <c r="CO3" s="194" t="n">
        <v>4</v>
      </c>
      <c r="CP3" s="194" t="n">
        <v>1</v>
      </c>
      <c r="CQ3" s="194" t="n">
        <v>1</v>
      </c>
      <c r="CR3" s="194" t="n">
        <v>1</v>
      </c>
      <c r="CS3" s="194" t="n">
        <v>2</v>
      </c>
      <c r="CT3" s="194" t="n">
        <v>2</v>
      </c>
      <c r="CU3" s="194" t="n">
        <v>2</v>
      </c>
      <c r="CV3" s="194" t="n">
        <v>3</v>
      </c>
      <c r="CW3" s="194" t="n">
        <v>3</v>
      </c>
      <c r="CX3" s="194" t="n">
        <v>3</v>
      </c>
      <c r="CY3" s="194" t="n">
        <v>4</v>
      </c>
      <c r="CZ3" s="194" t="n">
        <v>4</v>
      </c>
      <c r="DA3" s="194" t="n">
        <v>4</v>
      </c>
      <c r="DB3" s="194" t="n">
        <v>1</v>
      </c>
      <c r="DC3" s="194" t="n">
        <v>1</v>
      </c>
      <c r="DD3" s="194" t="n">
        <v>1</v>
      </c>
      <c r="DE3" s="194" t="n">
        <v>2</v>
      </c>
      <c r="DF3" s="194" t="n">
        <v>2</v>
      </c>
      <c r="DG3" s="194" t="n">
        <v>2</v>
      </c>
      <c r="DH3" s="194" t="n">
        <v>3</v>
      </c>
      <c r="DI3" s="194" t="n">
        <v>3</v>
      </c>
      <c r="DJ3" s="194" t="n">
        <v>3</v>
      </c>
      <c r="DK3" s="194" t="n">
        <v>4</v>
      </c>
      <c r="DL3" s="194" t="n">
        <v>4</v>
      </c>
      <c r="DM3" s="194" t="n">
        <v>4</v>
      </c>
      <c r="DN3" s="194" t="n">
        <v>1</v>
      </c>
      <c r="DO3" s="194" t="n">
        <v>1</v>
      </c>
      <c r="DP3" s="194" t="n">
        <v>1</v>
      </c>
      <c r="DQ3" s="194" t="n">
        <v>2</v>
      </c>
      <c r="DR3" s="194" t="n">
        <v>2</v>
      </c>
      <c r="DS3" s="194" t="n">
        <v>2</v>
      </c>
      <c r="DT3" s="194" t="n">
        <v>3</v>
      </c>
      <c r="DU3" s="194" t="n">
        <v>3</v>
      </c>
      <c r="DV3" s="194" t="n">
        <v>3</v>
      </c>
      <c r="DW3" s="194" t="n">
        <v>4</v>
      </c>
      <c r="DX3" s="194" t="n">
        <v>4</v>
      </c>
      <c r="DY3" s="194" t="n">
        <v>4</v>
      </c>
      <c r="DZ3" s="194" t="n">
        <v>1</v>
      </c>
      <c r="EA3" s="194" t="n">
        <v>1</v>
      </c>
      <c r="EB3" s="194" t="n">
        <v>1</v>
      </c>
      <c r="EC3" s="194" t="n">
        <v>2</v>
      </c>
      <c r="ED3" s="194" t="n">
        <v>2</v>
      </c>
      <c r="EE3" s="194" t="n">
        <v>2</v>
      </c>
      <c r="EF3" s="194" t="n">
        <v>3</v>
      </c>
      <c r="EG3" s="194" t="n">
        <v>3</v>
      </c>
      <c r="EH3" s="194" t="n">
        <v>3</v>
      </c>
      <c r="EI3" s="194" t="n">
        <v>4</v>
      </c>
      <c r="EJ3" s="194" t="n">
        <v>4</v>
      </c>
      <c r="EK3" s="194" t="n">
        <v>4</v>
      </c>
      <c r="EL3" s="194" t="n">
        <v>1</v>
      </c>
      <c r="EM3" s="194" t="n">
        <v>1</v>
      </c>
      <c r="EN3" s="194" t="n">
        <v>1</v>
      </c>
      <c r="EO3" s="194" t="n">
        <v>2</v>
      </c>
      <c r="EP3" s="194" t="n">
        <v>2</v>
      </c>
      <c r="EQ3" s="194" t="n">
        <v>2</v>
      </c>
      <c r="ER3" s="194" t="n">
        <v>3</v>
      </c>
      <c r="ES3" s="194" t="n">
        <v>3</v>
      </c>
      <c r="ET3" s="194" t="n">
        <v>3</v>
      </c>
      <c r="EU3" s="194" t="n">
        <v>4</v>
      </c>
      <c r="EV3" s="194" t="n">
        <v>4</v>
      </c>
      <c r="EW3" s="194" t="n">
        <v>4</v>
      </c>
      <c r="EX3" s="194" t="n">
        <v>1</v>
      </c>
      <c r="EY3" s="194" t="n">
        <v>1</v>
      </c>
      <c r="EZ3" s="194" t="n">
        <v>1</v>
      </c>
      <c r="FA3" s="194" t="n">
        <v>2</v>
      </c>
      <c r="FB3" s="194" t="n">
        <v>2</v>
      </c>
      <c r="FC3" s="194" t="n">
        <v>2</v>
      </c>
      <c r="FD3" s="194" t="n">
        <v>3</v>
      </c>
      <c r="FE3" s="194" t="n">
        <v>3</v>
      </c>
      <c r="FF3" s="194" t="n">
        <v>3</v>
      </c>
      <c r="FG3" s="194" t="n">
        <v>4</v>
      </c>
      <c r="FH3" s="194" t="n">
        <v>4</v>
      </c>
      <c r="FI3" s="194" t="n">
        <v>4</v>
      </c>
      <c r="FJ3" s="194" t="n">
        <v>1</v>
      </c>
      <c r="FK3" s="194" t="n">
        <v>1</v>
      </c>
      <c r="FL3" s="194" t="n">
        <v>1</v>
      </c>
      <c r="FM3" s="194" t="n">
        <v>2</v>
      </c>
      <c r="FN3" s="194" t="n">
        <v>2</v>
      </c>
      <c r="FO3" s="194" t="n">
        <v>2</v>
      </c>
      <c r="FP3" s="194" t="n">
        <v>3</v>
      </c>
      <c r="FQ3" s="194" t="n">
        <v>3</v>
      </c>
      <c r="FR3" s="194" t="n">
        <v>3</v>
      </c>
      <c r="FS3" s="194" t="n">
        <v>4</v>
      </c>
      <c r="FT3" s="194" t="n">
        <v>4</v>
      </c>
      <c r="FU3" s="194" t="n">
        <v>4</v>
      </c>
      <c r="FV3" s="194" t="n">
        <v>1</v>
      </c>
      <c r="FW3" s="194" t="n">
        <v>1</v>
      </c>
      <c r="FX3" s="194" t="n">
        <v>1</v>
      </c>
      <c r="FY3" s="194" t="n">
        <v>2</v>
      </c>
      <c r="FZ3" s="194" t="n">
        <v>2</v>
      </c>
      <c r="GA3" s="194" t="n">
        <v>2</v>
      </c>
      <c r="GB3" s="194" t="n">
        <v>3</v>
      </c>
      <c r="GC3" s="194" t="n">
        <v>3</v>
      </c>
      <c r="GD3" s="194" t="n">
        <v>3</v>
      </c>
      <c r="GE3" s="194" t="n">
        <v>4</v>
      </c>
      <c r="GF3" s="194" t="n">
        <v>4</v>
      </c>
      <c r="GG3" s="194" t="n">
        <v>4</v>
      </c>
      <c r="GH3" s="194" t="n">
        <v>1</v>
      </c>
      <c r="GI3" s="194" t="n">
        <v>1</v>
      </c>
      <c r="GJ3" s="194" t="n">
        <v>1</v>
      </c>
      <c r="GK3" s="194" t="n">
        <v>2</v>
      </c>
      <c r="GL3" s="194" t="n">
        <v>2</v>
      </c>
      <c r="GM3" s="194" t="n">
        <v>2</v>
      </c>
      <c r="GN3" s="194" t="n">
        <v>3</v>
      </c>
      <c r="GO3" s="194" t="n">
        <v>3</v>
      </c>
      <c r="GP3" s="194" t="n">
        <v>3</v>
      </c>
      <c r="GQ3" s="194" t="n">
        <v>4</v>
      </c>
      <c r="GR3" s="194" t="n">
        <v>4</v>
      </c>
      <c r="GS3" s="194" t="n">
        <v>4</v>
      </c>
      <c r="GT3" s="194" t="n">
        <v>1</v>
      </c>
      <c r="GU3" s="194" t="n">
        <v>1</v>
      </c>
      <c r="GV3" s="194" t="n">
        <v>1</v>
      </c>
      <c r="GW3" s="194" t="n">
        <v>2</v>
      </c>
      <c r="GX3" s="194" t="n">
        <v>2</v>
      </c>
      <c r="GY3" s="194" t="n">
        <v>2</v>
      </c>
      <c r="GZ3" s="194" t="n">
        <v>3</v>
      </c>
      <c r="HA3" s="194" t="n">
        <v>3</v>
      </c>
      <c r="HB3" s="194" t="n">
        <v>3</v>
      </c>
      <c r="HC3" s="194" t="n">
        <v>4</v>
      </c>
      <c r="HD3" s="194" t="n">
        <v>4</v>
      </c>
      <c r="HE3" s="194" t="n">
        <v>4</v>
      </c>
      <c r="HF3" s="194" t="n">
        <v>1</v>
      </c>
      <c r="HG3" s="194" t="n">
        <v>1</v>
      </c>
      <c r="HH3" s="194" t="n">
        <v>1</v>
      </c>
      <c r="HI3" s="194" t="n">
        <v>2</v>
      </c>
      <c r="HJ3" s="194" t="n">
        <v>2</v>
      </c>
      <c r="HK3" s="194" t="n">
        <v>2</v>
      </c>
      <c r="HL3" s="194" t="n">
        <v>3</v>
      </c>
      <c r="HM3" s="194" t="n">
        <v>3</v>
      </c>
      <c r="HN3" s="194" t="n">
        <v>3</v>
      </c>
      <c r="HO3" s="194" t="n">
        <v>4</v>
      </c>
      <c r="HP3" s="194" t="n">
        <v>4</v>
      </c>
      <c r="HQ3" s="194" t="n">
        <v>4</v>
      </c>
      <c r="HR3" s="194" t="n">
        <v>1</v>
      </c>
      <c r="HS3" s="194" t="n">
        <v>1</v>
      </c>
      <c r="HT3" s="194" t="n">
        <v>1</v>
      </c>
      <c r="HU3" s="194" t="n">
        <v>2</v>
      </c>
      <c r="HV3" s="194" t="n">
        <v>2</v>
      </c>
      <c r="HW3" s="194" t="n">
        <v>2</v>
      </c>
      <c r="HX3" s="194" t="n">
        <v>3</v>
      </c>
      <c r="HY3" s="194" t="n">
        <v>3</v>
      </c>
      <c r="HZ3" s="194" t="n">
        <v>3</v>
      </c>
      <c r="IA3" s="194" t="n">
        <v>4</v>
      </c>
      <c r="IB3" s="194" t="n">
        <v>4</v>
      </c>
      <c r="IC3" s="194" t="n">
        <v>4</v>
      </c>
    </row>
    <row r="4" customFormat="false" ht="12.75" hidden="false" customHeight="false" outlineLevel="0" collapsed="false">
      <c r="B4" s="192" t="n">
        <v>37012</v>
      </c>
      <c r="C4" s="192" t="n">
        <v>37043</v>
      </c>
      <c r="D4" s="192" t="n">
        <v>37073</v>
      </c>
      <c r="E4" s="192" t="n">
        <v>37104</v>
      </c>
      <c r="F4" s="192" t="n">
        <v>37135</v>
      </c>
      <c r="G4" s="192" t="n">
        <v>37165</v>
      </c>
      <c r="H4" s="192" t="n">
        <v>37196</v>
      </c>
      <c r="I4" s="192" t="n">
        <v>37226</v>
      </c>
      <c r="J4" s="192" t="n">
        <v>37257</v>
      </c>
      <c r="K4" s="192" t="n">
        <v>37288</v>
      </c>
      <c r="L4" s="192" t="n">
        <v>37316</v>
      </c>
      <c r="M4" s="192" t="n">
        <v>37347</v>
      </c>
      <c r="N4" s="192" t="n">
        <v>37377</v>
      </c>
      <c r="O4" s="192" t="n">
        <v>37408</v>
      </c>
      <c r="P4" s="192" t="n">
        <v>37438</v>
      </c>
      <c r="Q4" s="192" t="n">
        <v>37469</v>
      </c>
      <c r="R4" s="192" t="n">
        <v>37500</v>
      </c>
      <c r="S4" s="192" t="n">
        <v>37530</v>
      </c>
      <c r="T4" s="192" t="n">
        <v>37561</v>
      </c>
      <c r="U4" s="192" t="n">
        <v>37591</v>
      </c>
      <c r="V4" s="192" t="n">
        <v>37622</v>
      </c>
      <c r="W4" s="192" t="n">
        <v>37653</v>
      </c>
      <c r="X4" s="192" t="n">
        <v>37681</v>
      </c>
      <c r="Y4" s="192" t="n">
        <v>37712</v>
      </c>
      <c r="Z4" s="192" t="n">
        <v>37742</v>
      </c>
      <c r="AA4" s="192" t="n">
        <v>37773</v>
      </c>
      <c r="AB4" s="192" t="n">
        <v>37803</v>
      </c>
      <c r="AC4" s="192" t="n">
        <v>37834</v>
      </c>
      <c r="AD4" s="192" t="n">
        <v>37865</v>
      </c>
      <c r="AE4" s="192" t="n">
        <v>37895</v>
      </c>
      <c r="AF4" s="192" t="n">
        <v>37926</v>
      </c>
      <c r="AG4" s="192" t="n">
        <v>37956</v>
      </c>
      <c r="AH4" s="192" t="n">
        <v>37987</v>
      </c>
      <c r="AI4" s="192" t="n">
        <v>38018</v>
      </c>
      <c r="AJ4" s="192" t="n">
        <v>38047</v>
      </c>
      <c r="AK4" s="192" t="n">
        <v>38078</v>
      </c>
      <c r="AL4" s="192" t="n">
        <v>38108</v>
      </c>
      <c r="AM4" s="192" t="n">
        <v>38139</v>
      </c>
      <c r="AN4" s="192" t="n">
        <v>38169</v>
      </c>
      <c r="AO4" s="192" t="n">
        <v>38200</v>
      </c>
      <c r="AP4" s="192" t="n">
        <v>38231</v>
      </c>
      <c r="AQ4" s="192" t="n">
        <v>38261</v>
      </c>
      <c r="AR4" s="192" t="n">
        <v>38292</v>
      </c>
      <c r="AS4" s="192" t="n">
        <v>38322</v>
      </c>
      <c r="AT4" s="192" t="n">
        <v>38353</v>
      </c>
      <c r="AU4" s="192" t="n">
        <v>38384</v>
      </c>
      <c r="AV4" s="192" t="n">
        <v>38412</v>
      </c>
      <c r="AW4" s="192" t="n">
        <v>38443</v>
      </c>
      <c r="AX4" s="192" t="n">
        <v>38473</v>
      </c>
      <c r="AY4" s="192" t="n">
        <v>38504</v>
      </c>
      <c r="AZ4" s="192" t="n">
        <v>38534</v>
      </c>
      <c r="BA4" s="192" t="n">
        <v>38565</v>
      </c>
      <c r="BB4" s="192" t="n">
        <v>38596</v>
      </c>
      <c r="BC4" s="192" t="n">
        <v>38626</v>
      </c>
      <c r="BD4" s="192" t="n">
        <v>38657</v>
      </c>
      <c r="BE4" s="192" t="n">
        <v>38687</v>
      </c>
      <c r="BF4" s="192" t="n">
        <v>38718</v>
      </c>
      <c r="BG4" s="192" t="n">
        <v>38749</v>
      </c>
      <c r="BH4" s="192" t="n">
        <v>38777</v>
      </c>
      <c r="BI4" s="192" t="n">
        <v>38808</v>
      </c>
      <c r="BJ4" s="192" t="n">
        <v>38838</v>
      </c>
      <c r="BK4" s="192" t="n">
        <v>38869</v>
      </c>
      <c r="BL4" s="192" t="n">
        <v>38899</v>
      </c>
      <c r="BM4" s="192" t="n">
        <v>38930</v>
      </c>
      <c r="BN4" s="192" t="n">
        <v>38961</v>
      </c>
      <c r="BO4" s="192" t="n">
        <v>38991</v>
      </c>
      <c r="BP4" s="192" t="n">
        <v>39022</v>
      </c>
      <c r="BQ4" s="192" t="n">
        <v>39052</v>
      </c>
      <c r="BR4" s="192" t="n">
        <v>39083</v>
      </c>
      <c r="BS4" s="192" t="n">
        <v>39114</v>
      </c>
      <c r="BT4" s="192" t="n">
        <v>39142</v>
      </c>
      <c r="BU4" s="192" t="n">
        <v>39173</v>
      </c>
      <c r="BV4" s="192" t="n">
        <v>39203</v>
      </c>
      <c r="BW4" s="192" t="n">
        <v>39234</v>
      </c>
      <c r="BX4" s="192" t="n">
        <v>39264</v>
      </c>
      <c r="BY4" s="192" t="n">
        <v>39295</v>
      </c>
      <c r="BZ4" s="192" t="n">
        <v>39326</v>
      </c>
      <c r="CA4" s="192" t="n">
        <v>39356</v>
      </c>
      <c r="CB4" s="192" t="n">
        <v>39387</v>
      </c>
      <c r="CC4" s="192" t="n">
        <v>39417</v>
      </c>
      <c r="CD4" s="192" t="n">
        <v>39448</v>
      </c>
      <c r="CE4" s="192" t="n">
        <v>39479</v>
      </c>
      <c r="CF4" s="192" t="n">
        <v>39508</v>
      </c>
      <c r="CG4" s="192" t="n">
        <v>39539</v>
      </c>
      <c r="CH4" s="192" t="n">
        <v>39569</v>
      </c>
      <c r="CI4" s="192" t="n">
        <v>39600</v>
      </c>
      <c r="CJ4" s="192" t="n">
        <v>39630</v>
      </c>
      <c r="CK4" s="192" t="n">
        <v>39661</v>
      </c>
      <c r="CL4" s="192" t="n">
        <v>39692</v>
      </c>
      <c r="CM4" s="192" t="n">
        <v>39722</v>
      </c>
      <c r="CN4" s="192" t="n">
        <v>39753</v>
      </c>
      <c r="CO4" s="192" t="n">
        <v>39783</v>
      </c>
      <c r="CP4" s="192" t="n">
        <v>39814</v>
      </c>
      <c r="CQ4" s="192" t="n">
        <v>39845</v>
      </c>
      <c r="CR4" s="192" t="n">
        <v>39873</v>
      </c>
      <c r="CS4" s="192" t="n">
        <v>39904</v>
      </c>
      <c r="CT4" s="192" t="n">
        <v>39934</v>
      </c>
      <c r="CU4" s="192" t="n">
        <v>39965</v>
      </c>
      <c r="CV4" s="192" t="n">
        <v>39995</v>
      </c>
      <c r="CW4" s="192" t="n">
        <v>40026</v>
      </c>
      <c r="CX4" s="192" t="n">
        <v>40057</v>
      </c>
      <c r="CY4" s="192" t="n">
        <v>40087</v>
      </c>
      <c r="CZ4" s="192" t="n">
        <v>40118</v>
      </c>
      <c r="DA4" s="192" t="n">
        <v>40148</v>
      </c>
      <c r="DB4" s="192" t="n">
        <v>40179</v>
      </c>
      <c r="DC4" s="192" t="n">
        <v>40210</v>
      </c>
      <c r="DD4" s="192" t="n">
        <v>40238</v>
      </c>
      <c r="DE4" s="192" t="n">
        <v>40269</v>
      </c>
      <c r="DF4" s="192" t="n">
        <v>40299</v>
      </c>
      <c r="DG4" s="192" t="n">
        <v>40330</v>
      </c>
      <c r="DH4" s="192" t="n">
        <v>40360</v>
      </c>
      <c r="DI4" s="192" t="n">
        <v>40391</v>
      </c>
      <c r="DJ4" s="192" t="n">
        <v>40422</v>
      </c>
      <c r="DK4" s="192" t="n">
        <v>40452</v>
      </c>
      <c r="DL4" s="192" t="n">
        <v>40483</v>
      </c>
      <c r="DM4" s="192" t="n">
        <v>40513</v>
      </c>
      <c r="DN4" s="192" t="n">
        <v>40544</v>
      </c>
      <c r="DO4" s="192" t="n">
        <v>40575</v>
      </c>
      <c r="DP4" s="192" t="n">
        <v>40603</v>
      </c>
      <c r="DQ4" s="192" t="n">
        <v>40634</v>
      </c>
      <c r="DR4" s="192" t="n">
        <v>40664</v>
      </c>
      <c r="DS4" s="192" t="n">
        <v>40695</v>
      </c>
      <c r="DT4" s="192" t="n">
        <v>40725</v>
      </c>
      <c r="DU4" s="192" t="n">
        <v>40756</v>
      </c>
      <c r="DV4" s="192" t="n">
        <v>40787</v>
      </c>
      <c r="DW4" s="192" t="n">
        <v>40817</v>
      </c>
      <c r="DX4" s="192" t="n">
        <v>40848</v>
      </c>
      <c r="DY4" s="192" t="n">
        <v>40878</v>
      </c>
      <c r="DZ4" s="192" t="n">
        <v>40909</v>
      </c>
      <c r="EA4" s="192" t="n">
        <v>40940</v>
      </c>
      <c r="EB4" s="192" t="n">
        <v>40969</v>
      </c>
      <c r="EC4" s="192" t="n">
        <v>41000</v>
      </c>
      <c r="ED4" s="192" t="n">
        <v>41030</v>
      </c>
      <c r="EE4" s="192" t="n">
        <v>41061</v>
      </c>
      <c r="EF4" s="192" t="n">
        <v>41091</v>
      </c>
      <c r="EG4" s="192" t="n">
        <v>41122</v>
      </c>
      <c r="EH4" s="192" t="n">
        <v>41153</v>
      </c>
      <c r="EI4" s="192" t="n">
        <v>41183</v>
      </c>
      <c r="EJ4" s="192" t="n">
        <v>41214</v>
      </c>
      <c r="EK4" s="192" t="n">
        <v>41244</v>
      </c>
      <c r="EL4" s="192" t="n">
        <v>41275</v>
      </c>
      <c r="EM4" s="192" t="n">
        <v>41306</v>
      </c>
      <c r="EN4" s="192" t="n">
        <v>41334</v>
      </c>
      <c r="EO4" s="192" t="n">
        <v>41365</v>
      </c>
      <c r="EP4" s="192" t="n">
        <v>41395</v>
      </c>
      <c r="EQ4" s="192" t="n">
        <v>41426</v>
      </c>
      <c r="ER4" s="192" t="n">
        <v>41456</v>
      </c>
      <c r="ES4" s="192" t="n">
        <v>41487</v>
      </c>
      <c r="ET4" s="192" t="n">
        <v>41518</v>
      </c>
      <c r="EU4" s="192" t="n">
        <v>41548</v>
      </c>
      <c r="EV4" s="192" t="n">
        <v>41579</v>
      </c>
      <c r="EW4" s="192" t="n">
        <v>41609</v>
      </c>
      <c r="EX4" s="192" t="n">
        <v>41640</v>
      </c>
      <c r="EY4" s="192" t="n">
        <v>41671</v>
      </c>
      <c r="EZ4" s="192" t="n">
        <v>41699</v>
      </c>
      <c r="FA4" s="192" t="n">
        <v>41730</v>
      </c>
      <c r="FB4" s="192" t="n">
        <v>41760</v>
      </c>
      <c r="FC4" s="192" t="n">
        <v>41791</v>
      </c>
      <c r="FD4" s="192" t="n">
        <v>41821</v>
      </c>
      <c r="FE4" s="192" t="n">
        <v>41852</v>
      </c>
      <c r="FF4" s="192" t="n">
        <v>41883</v>
      </c>
      <c r="FG4" s="192" t="n">
        <v>41913</v>
      </c>
      <c r="FH4" s="192" t="n">
        <v>41944</v>
      </c>
      <c r="FI4" s="192" t="n">
        <v>41974</v>
      </c>
      <c r="FJ4" s="192" t="n">
        <v>42005</v>
      </c>
      <c r="FK4" s="192" t="n">
        <v>42036</v>
      </c>
      <c r="FL4" s="192" t="n">
        <v>42064</v>
      </c>
      <c r="FM4" s="192" t="n">
        <v>42095</v>
      </c>
      <c r="FN4" s="192" t="n">
        <v>42125</v>
      </c>
      <c r="FO4" s="192" t="n">
        <v>42156</v>
      </c>
      <c r="FP4" s="192" t="n">
        <v>42186</v>
      </c>
      <c r="FQ4" s="192" t="n">
        <v>42217</v>
      </c>
      <c r="FR4" s="192" t="n">
        <v>42248</v>
      </c>
      <c r="FS4" s="192" t="n">
        <v>42278</v>
      </c>
      <c r="FT4" s="192" t="n">
        <v>42309</v>
      </c>
      <c r="FU4" s="192" t="n">
        <v>42339</v>
      </c>
      <c r="FV4" s="192" t="n">
        <v>42370</v>
      </c>
      <c r="FW4" s="192" t="n">
        <v>42401</v>
      </c>
      <c r="FX4" s="192" t="n">
        <v>42430</v>
      </c>
      <c r="FY4" s="192" t="n">
        <v>42461</v>
      </c>
      <c r="FZ4" s="192" t="n">
        <v>42491</v>
      </c>
      <c r="GA4" s="192" t="n">
        <v>42522</v>
      </c>
      <c r="GB4" s="192" t="n">
        <v>42552</v>
      </c>
      <c r="GC4" s="192" t="n">
        <v>42583</v>
      </c>
      <c r="GD4" s="192" t="n">
        <v>42614</v>
      </c>
      <c r="GE4" s="192" t="n">
        <v>42644</v>
      </c>
      <c r="GF4" s="192" t="n">
        <v>42675</v>
      </c>
      <c r="GG4" s="192" t="n">
        <v>42705</v>
      </c>
      <c r="GH4" s="192" t="n">
        <v>42736</v>
      </c>
      <c r="GI4" s="192" t="n">
        <v>42767</v>
      </c>
      <c r="GJ4" s="192" t="n">
        <v>42795</v>
      </c>
      <c r="GK4" s="192" t="n">
        <v>42826</v>
      </c>
      <c r="GL4" s="192" t="n">
        <v>42856</v>
      </c>
      <c r="GM4" s="192" t="n">
        <v>42887</v>
      </c>
      <c r="GN4" s="192" t="n">
        <v>42917</v>
      </c>
      <c r="GO4" s="192" t="n">
        <v>42948</v>
      </c>
      <c r="GP4" s="192" t="n">
        <v>42979</v>
      </c>
      <c r="GQ4" s="192" t="n">
        <v>43009</v>
      </c>
      <c r="GR4" s="192" t="n">
        <v>43040</v>
      </c>
      <c r="GS4" s="192" t="n">
        <v>43070</v>
      </c>
      <c r="GT4" s="192" t="n">
        <v>43101</v>
      </c>
      <c r="GU4" s="192" t="n">
        <v>43132</v>
      </c>
      <c r="GV4" s="192" t="n">
        <v>43160</v>
      </c>
      <c r="GW4" s="192" t="n">
        <v>43191</v>
      </c>
      <c r="GX4" s="192" t="n">
        <v>43221</v>
      </c>
      <c r="GY4" s="192" t="n">
        <v>43252</v>
      </c>
      <c r="GZ4" s="192" t="n">
        <v>43282</v>
      </c>
      <c r="HA4" s="192" t="n">
        <v>43313</v>
      </c>
      <c r="HB4" s="192" t="n">
        <v>43344</v>
      </c>
      <c r="HC4" s="192" t="n">
        <v>43374</v>
      </c>
      <c r="HD4" s="192" t="n">
        <v>43405</v>
      </c>
      <c r="HE4" s="192" t="n">
        <v>43435</v>
      </c>
      <c r="HF4" s="192" t="n">
        <v>43466</v>
      </c>
      <c r="HG4" s="192" t="n">
        <v>43497</v>
      </c>
      <c r="HH4" s="192" t="n">
        <v>43525</v>
      </c>
      <c r="HI4" s="192" t="n">
        <v>43556</v>
      </c>
      <c r="HJ4" s="192" t="n">
        <v>43586</v>
      </c>
      <c r="HK4" s="192" t="n">
        <v>43617</v>
      </c>
      <c r="HL4" s="192" t="n">
        <v>43647</v>
      </c>
      <c r="HM4" s="192" t="n">
        <v>43678</v>
      </c>
      <c r="HN4" s="192" t="n">
        <v>43709</v>
      </c>
      <c r="HO4" s="192" t="n">
        <v>43739</v>
      </c>
      <c r="HP4" s="192" t="n">
        <v>43770</v>
      </c>
      <c r="HQ4" s="192" t="n">
        <v>43800</v>
      </c>
      <c r="HR4" s="192" t="n">
        <v>43831</v>
      </c>
      <c r="HS4" s="192" t="n">
        <v>43862</v>
      </c>
      <c r="HT4" s="192" t="n">
        <v>43891</v>
      </c>
      <c r="HU4" s="192" t="n">
        <v>43922</v>
      </c>
      <c r="HV4" s="192" t="n">
        <v>43952</v>
      </c>
      <c r="HW4" s="192" t="n">
        <v>43983</v>
      </c>
      <c r="HX4" s="192" t="n">
        <v>44013</v>
      </c>
      <c r="HY4" s="192" t="n">
        <v>44044</v>
      </c>
      <c r="HZ4" s="192" t="n">
        <v>44075</v>
      </c>
      <c r="IA4" s="192" t="n">
        <v>44105</v>
      </c>
      <c r="IB4" s="192" t="n">
        <v>44136</v>
      </c>
      <c r="IC4" s="192" t="n">
        <v>44166</v>
      </c>
    </row>
    <row r="5" customFormat="false" ht="12.75" hidden="false" customHeight="false" outlineLevel="0" collapsed="false">
      <c r="A5" s="201" t="s">
        <v>133</v>
      </c>
      <c r="B5" s="0" t="s">
        <v>134</v>
      </c>
      <c r="C5" s="0" t="s">
        <v>134</v>
      </c>
      <c r="D5" s="0" t="s">
        <v>134</v>
      </c>
      <c r="E5" s="0" t="s">
        <v>134</v>
      </c>
      <c r="F5" s="0" t="s">
        <v>134</v>
      </c>
      <c r="G5" s="0" t="s">
        <v>134</v>
      </c>
      <c r="H5" s="0" t="s">
        <v>134</v>
      </c>
      <c r="I5" s="0" t="s">
        <v>134</v>
      </c>
      <c r="J5" s="0" t="s">
        <v>134</v>
      </c>
      <c r="K5" s="0" t="s">
        <v>134</v>
      </c>
      <c r="L5" s="0" t="s">
        <v>134</v>
      </c>
      <c r="M5" s="0" t="s">
        <v>134</v>
      </c>
      <c r="N5" s="0" t="s">
        <v>134</v>
      </c>
      <c r="O5" s="0" t="s">
        <v>134</v>
      </c>
      <c r="P5" s="0" t="s">
        <v>134</v>
      </c>
      <c r="Q5" s="0" t="s">
        <v>134</v>
      </c>
      <c r="R5" s="0" t="s">
        <v>134</v>
      </c>
      <c r="S5" s="0" t="s">
        <v>134</v>
      </c>
      <c r="T5" s="0" t="s">
        <v>134</v>
      </c>
      <c r="U5" s="0" t="s">
        <v>134</v>
      </c>
      <c r="V5" s="0" t="s">
        <v>134</v>
      </c>
      <c r="W5" s="0" t="s">
        <v>134</v>
      </c>
      <c r="X5" s="0" t="s">
        <v>134</v>
      </c>
      <c r="Y5" s="0" t="s">
        <v>134</v>
      </c>
      <c r="Z5" s="0" t="s">
        <v>134</v>
      </c>
      <c r="AA5" s="0" t="s">
        <v>134</v>
      </c>
      <c r="AB5" s="0" t="s">
        <v>134</v>
      </c>
      <c r="AC5" s="0" t="s">
        <v>134</v>
      </c>
      <c r="AD5" s="0" t="s">
        <v>134</v>
      </c>
      <c r="AE5" s="0" t="s">
        <v>134</v>
      </c>
      <c r="AF5" s="0" t="s">
        <v>134</v>
      </c>
      <c r="AG5" s="0" t="s">
        <v>134</v>
      </c>
      <c r="AH5" s="0" t="s">
        <v>134</v>
      </c>
      <c r="AI5" s="0" t="s">
        <v>134</v>
      </c>
      <c r="AJ5" s="0" t="s">
        <v>134</v>
      </c>
      <c r="AK5" s="0" t="s">
        <v>134</v>
      </c>
      <c r="AL5" s="0" t="s">
        <v>134</v>
      </c>
      <c r="AM5" s="0" t="s">
        <v>134</v>
      </c>
      <c r="AN5" s="0" t="s">
        <v>134</v>
      </c>
      <c r="AO5" s="0" t="s">
        <v>134</v>
      </c>
      <c r="AP5" s="0" t="s">
        <v>134</v>
      </c>
      <c r="AQ5" s="0" t="s">
        <v>134</v>
      </c>
      <c r="AR5" s="0" t="s">
        <v>134</v>
      </c>
      <c r="AS5" s="0" t="s">
        <v>134</v>
      </c>
      <c r="AT5" s="0" t="s">
        <v>134</v>
      </c>
      <c r="AU5" s="0" t="s">
        <v>134</v>
      </c>
      <c r="AV5" s="0" t="s">
        <v>134</v>
      </c>
      <c r="AW5" s="0" t="s">
        <v>134</v>
      </c>
      <c r="AX5" s="0" t="s">
        <v>134</v>
      </c>
      <c r="AY5" s="0" t="s">
        <v>134</v>
      </c>
      <c r="AZ5" s="0" t="s">
        <v>134</v>
      </c>
      <c r="BA5" s="0" t="s">
        <v>134</v>
      </c>
      <c r="BB5" s="0" t="s">
        <v>134</v>
      </c>
      <c r="BC5" s="0" t="s">
        <v>134</v>
      </c>
      <c r="BD5" s="0" t="s">
        <v>134</v>
      </c>
      <c r="BE5" s="0" t="s">
        <v>134</v>
      </c>
      <c r="BF5" s="0" t="s">
        <v>134</v>
      </c>
      <c r="BG5" s="0" t="s">
        <v>134</v>
      </c>
      <c r="BH5" s="0" t="s">
        <v>134</v>
      </c>
      <c r="BI5" s="0" t="s">
        <v>134</v>
      </c>
      <c r="BJ5" s="0" t="s">
        <v>134</v>
      </c>
      <c r="BK5" s="0" t="s">
        <v>134</v>
      </c>
      <c r="BL5" s="0" t="s">
        <v>134</v>
      </c>
      <c r="BM5" s="0" t="s">
        <v>134</v>
      </c>
      <c r="BN5" s="0" t="s">
        <v>134</v>
      </c>
      <c r="BO5" s="0" t="s">
        <v>134</v>
      </c>
      <c r="BP5" s="0" t="s">
        <v>134</v>
      </c>
      <c r="BQ5" s="0" t="s">
        <v>134</v>
      </c>
      <c r="BR5" s="0" t="s">
        <v>134</v>
      </c>
      <c r="BS5" s="0" t="s">
        <v>134</v>
      </c>
      <c r="BT5" s="0" t="s">
        <v>134</v>
      </c>
      <c r="BU5" s="0" t="s">
        <v>134</v>
      </c>
      <c r="BV5" s="0" t="s">
        <v>134</v>
      </c>
      <c r="BW5" s="0" t="s">
        <v>134</v>
      </c>
      <c r="BX5" s="0" t="s">
        <v>134</v>
      </c>
      <c r="BY5" s="0" t="s">
        <v>134</v>
      </c>
      <c r="BZ5" s="0" t="s">
        <v>134</v>
      </c>
      <c r="CA5" s="0" t="s">
        <v>134</v>
      </c>
      <c r="CB5" s="0" t="s">
        <v>134</v>
      </c>
      <c r="CC5" s="0" t="s">
        <v>134</v>
      </c>
      <c r="CD5" s="0" t="s">
        <v>134</v>
      </c>
      <c r="CE5" s="0" t="s">
        <v>134</v>
      </c>
      <c r="CF5" s="0" t="s">
        <v>134</v>
      </c>
      <c r="CG5" s="0" t="s">
        <v>134</v>
      </c>
      <c r="CH5" s="0" t="s">
        <v>134</v>
      </c>
      <c r="CI5" s="0" t="s">
        <v>134</v>
      </c>
      <c r="CJ5" s="0" t="s">
        <v>134</v>
      </c>
      <c r="CK5" s="0" t="s">
        <v>134</v>
      </c>
      <c r="CL5" s="0" t="s">
        <v>134</v>
      </c>
      <c r="CM5" s="0" t="s">
        <v>134</v>
      </c>
      <c r="CN5" s="0" t="s">
        <v>134</v>
      </c>
      <c r="CO5" s="0" t="s">
        <v>134</v>
      </c>
      <c r="CP5" s="0" t="s">
        <v>134</v>
      </c>
      <c r="CQ5" s="0" t="s">
        <v>134</v>
      </c>
      <c r="CR5" s="0" t="s">
        <v>134</v>
      </c>
      <c r="CS5" s="0" t="s">
        <v>134</v>
      </c>
      <c r="CT5" s="0" t="s">
        <v>134</v>
      </c>
      <c r="CU5" s="0" t="s">
        <v>134</v>
      </c>
      <c r="CV5" s="0" t="s">
        <v>134</v>
      </c>
      <c r="CW5" s="0" t="s">
        <v>134</v>
      </c>
      <c r="CX5" s="0" t="s">
        <v>134</v>
      </c>
      <c r="CY5" s="0" t="s">
        <v>134</v>
      </c>
      <c r="CZ5" s="0" t="s">
        <v>134</v>
      </c>
      <c r="DA5" s="0" t="s">
        <v>134</v>
      </c>
      <c r="DB5" s="0" t="s">
        <v>134</v>
      </c>
      <c r="DC5" s="0" t="s">
        <v>134</v>
      </c>
      <c r="DD5" s="0" t="s">
        <v>134</v>
      </c>
      <c r="DE5" s="0" t="s">
        <v>134</v>
      </c>
      <c r="DF5" s="0" t="s">
        <v>134</v>
      </c>
      <c r="DG5" s="0" t="s">
        <v>134</v>
      </c>
      <c r="DH5" s="0" t="s">
        <v>134</v>
      </c>
      <c r="DI5" s="0" t="s">
        <v>134</v>
      </c>
      <c r="DJ5" s="0" t="s">
        <v>134</v>
      </c>
      <c r="DK5" s="0" t="s">
        <v>134</v>
      </c>
      <c r="DL5" s="0" t="s">
        <v>134</v>
      </c>
      <c r="DM5" s="0" t="s">
        <v>134</v>
      </c>
      <c r="DN5" s="0" t="s">
        <v>134</v>
      </c>
      <c r="DO5" s="0" t="s">
        <v>134</v>
      </c>
      <c r="DP5" s="0" t="s">
        <v>134</v>
      </c>
      <c r="DQ5" s="0" t="s">
        <v>134</v>
      </c>
      <c r="DR5" s="0" t="s">
        <v>134</v>
      </c>
      <c r="DS5" s="0" t="s">
        <v>134</v>
      </c>
      <c r="DT5" s="0" t="s">
        <v>134</v>
      </c>
      <c r="DU5" s="0" t="s">
        <v>134</v>
      </c>
      <c r="DV5" s="0" t="s">
        <v>134</v>
      </c>
      <c r="DW5" s="0" t="s">
        <v>134</v>
      </c>
      <c r="DX5" s="0" t="s">
        <v>134</v>
      </c>
      <c r="DY5" s="0" t="s">
        <v>134</v>
      </c>
      <c r="DZ5" s="0" t="s">
        <v>134</v>
      </c>
      <c r="EA5" s="0" t="s">
        <v>134</v>
      </c>
      <c r="EB5" s="0" t="s">
        <v>134</v>
      </c>
      <c r="EC5" s="0" t="s">
        <v>134</v>
      </c>
      <c r="ED5" s="0" t="s">
        <v>134</v>
      </c>
      <c r="EE5" s="0" t="s">
        <v>134</v>
      </c>
      <c r="EF5" s="0" t="s">
        <v>134</v>
      </c>
      <c r="EG5" s="0" t="s">
        <v>134</v>
      </c>
      <c r="EH5" s="0" t="s">
        <v>134</v>
      </c>
      <c r="EI5" s="0" t="s">
        <v>134</v>
      </c>
      <c r="EJ5" s="0" t="s">
        <v>134</v>
      </c>
      <c r="EK5" s="0" t="s">
        <v>134</v>
      </c>
      <c r="EL5" s="0" t="s">
        <v>134</v>
      </c>
      <c r="EM5" s="0" t="s">
        <v>134</v>
      </c>
      <c r="EN5" s="0" t="s">
        <v>134</v>
      </c>
      <c r="EO5" s="0" t="s">
        <v>134</v>
      </c>
      <c r="EP5" s="0" t="s">
        <v>134</v>
      </c>
      <c r="EQ5" s="0" t="s">
        <v>134</v>
      </c>
      <c r="ER5" s="0" t="s">
        <v>134</v>
      </c>
      <c r="ES5" s="0" t="s">
        <v>134</v>
      </c>
      <c r="ET5" s="0" t="s">
        <v>134</v>
      </c>
      <c r="EU5" s="0" t="s">
        <v>134</v>
      </c>
      <c r="EV5" s="0" t="s">
        <v>134</v>
      </c>
      <c r="EW5" s="0" t="s">
        <v>134</v>
      </c>
      <c r="EX5" s="0" t="s">
        <v>134</v>
      </c>
      <c r="EY5" s="0" t="s">
        <v>134</v>
      </c>
      <c r="EZ5" s="0" t="s">
        <v>134</v>
      </c>
      <c r="FA5" s="0" t="s">
        <v>134</v>
      </c>
      <c r="FB5" s="0" t="s">
        <v>134</v>
      </c>
      <c r="FC5" s="0" t="s">
        <v>134</v>
      </c>
      <c r="FD5" s="0" t="s">
        <v>134</v>
      </c>
      <c r="FE5" s="0" t="s">
        <v>134</v>
      </c>
      <c r="FF5" s="0" t="s">
        <v>134</v>
      </c>
      <c r="FG5" s="0" t="s">
        <v>134</v>
      </c>
      <c r="FH5" s="0" t="s">
        <v>134</v>
      </c>
      <c r="FI5" s="0" t="s">
        <v>134</v>
      </c>
      <c r="FJ5" s="0" t="s">
        <v>134</v>
      </c>
      <c r="FK5" s="0" t="s">
        <v>134</v>
      </c>
      <c r="FL5" s="0" t="s">
        <v>134</v>
      </c>
      <c r="FM5" s="0" t="s">
        <v>134</v>
      </c>
      <c r="FN5" s="0" t="s">
        <v>134</v>
      </c>
      <c r="FO5" s="0" t="s">
        <v>134</v>
      </c>
      <c r="FP5" s="0" t="s">
        <v>134</v>
      </c>
      <c r="FQ5" s="0" t="s">
        <v>134</v>
      </c>
      <c r="FR5" s="0" t="s">
        <v>134</v>
      </c>
      <c r="FS5" s="0" t="s">
        <v>134</v>
      </c>
      <c r="FT5" s="0" t="s">
        <v>134</v>
      </c>
      <c r="FU5" s="0" t="s">
        <v>134</v>
      </c>
      <c r="FV5" s="0" t="s">
        <v>134</v>
      </c>
      <c r="FW5" s="0" t="s">
        <v>134</v>
      </c>
      <c r="FX5" s="0" t="s">
        <v>134</v>
      </c>
      <c r="FY5" s="0" t="s">
        <v>134</v>
      </c>
      <c r="FZ5" s="0" t="s">
        <v>134</v>
      </c>
      <c r="GA5" s="0" t="s">
        <v>134</v>
      </c>
      <c r="GB5" s="0" t="s">
        <v>134</v>
      </c>
      <c r="GC5" s="0" t="s">
        <v>134</v>
      </c>
      <c r="GD5" s="0" t="s">
        <v>134</v>
      </c>
      <c r="GE5" s="0" t="s">
        <v>134</v>
      </c>
      <c r="GF5" s="0" t="s">
        <v>134</v>
      </c>
      <c r="GG5" s="0" t="s">
        <v>134</v>
      </c>
      <c r="GH5" s="0" t="s">
        <v>134</v>
      </c>
      <c r="GI5" s="0" t="s">
        <v>134</v>
      </c>
      <c r="GJ5" s="0" t="s">
        <v>134</v>
      </c>
      <c r="GK5" s="0" t="s">
        <v>134</v>
      </c>
      <c r="GL5" s="0" t="s">
        <v>134</v>
      </c>
      <c r="GM5" s="0" t="s">
        <v>134</v>
      </c>
      <c r="GN5" s="0" t="s">
        <v>134</v>
      </c>
      <c r="GO5" s="0" t="s">
        <v>134</v>
      </c>
      <c r="GP5" s="0" t="s">
        <v>134</v>
      </c>
      <c r="GQ5" s="0" t="s">
        <v>134</v>
      </c>
      <c r="GR5" s="0" t="s">
        <v>134</v>
      </c>
      <c r="GS5" s="0" t="s">
        <v>134</v>
      </c>
      <c r="GT5" s="0" t="s">
        <v>134</v>
      </c>
      <c r="GU5" s="0" t="s">
        <v>134</v>
      </c>
      <c r="GV5" s="0" t="s">
        <v>134</v>
      </c>
      <c r="GW5" s="0" t="s">
        <v>134</v>
      </c>
      <c r="GX5" s="0" t="s">
        <v>134</v>
      </c>
      <c r="GY5" s="0" t="s">
        <v>134</v>
      </c>
      <c r="GZ5" s="0" t="s">
        <v>134</v>
      </c>
      <c r="HA5" s="0" t="s">
        <v>134</v>
      </c>
      <c r="HB5" s="0" t="s">
        <v>134</v>
      </c>
      <c r="HC5" s="0" t="s">
        <v>134</v>
      </c>
      <c r="HD5" s="0" t="s">
        <v>134</v>
      </c>
      <c r="HE5" s="0" t="s">
        <v>134</v>
      </c>
      <c r="HF5" s="0" t="s">
        <v>134</v>
      </c>
      <c r="HG5" s="0" t="s">
        <v>134</v>
      </c>
      <c r="HH5" s="0" t="s">
        <v>134</v>
      </c>
      <c r="HI5" s="0" t="s">
        <v>134</v>
      </c>
      <c r="HJ5" s="0" t="s">
        <v>134</v>
      </c>
      <c r="HK5" s="0" t="s">
        <v>134</v>
      </c>
      <c r="HL5" s="0" t="s">
        <v>134</v>
      </c>
      <c r="HM5" s="0" t="s">
        <v>134</v>
      </c>
      <c r="HN5" s="0" t="s">
        <v>134</v>
      </c>
      <c r="HO5" s="0" t="s">
        <v>134</v>
      </c>
      <c r="HP5" s="0" t="s">
        <v>134</v>
      </c>
      <c r="HQ5" s="0" t="s">
        <v>134</v>
      </c>
      <c r="HR5" s="0" t="s">
        <v>134</v>
      </c>
      <c r="HS5" s="0" t="s">
        <v>134</v>
      </c>
      <c r="HT5" s="0" t="s">
        <v>134</v>
      </c>
      <c r="HU5" s="0" t="s">
        <v>134</v>
      </c>
      <c r="HV5" s="0" t="s">
        <v>134</v>
      </c>
      <c r="HW5" s="0" t="s">
        <v>134</v>
      </c>
      <c r="HX5" s="0" t="s">
        <v>134</v>
      </c>
      <c r="HY5" s="0" t="s">
        <v>134</v>
      </c>
      <c r="HZ5" s="0" t="s">
        <v>134</v>
      </c>
      <c r="IA5" s="0" t="s">
        <v>134</v>
      </c>
      <c r="IB5" s="0" t="s">
        <v>134</v>
      </c>
      <c r="IC5" s="0" t="s">
        <v>134</v>
      </c>
      <c r="ID5" s="0" t="s">
        <v>135</v>
      </c>
      <c r="IE5" s="0" t="s">
        <v>136</v>
      </c>
    </row>
    <row r="6" customFormat="false" ht="12.75" hidden="false" customHeight="false" outlineLevel="0" collapsed="false">
      <c r="A6" s="201" t="str">
        <f aca="false">IF('Import Peak'!A3=0,"",'Import Peak'!A3)</f>
        <v>ALBERTA-HOURLY</v>
      </c>
      <c r="B6" s="193"/>
      <c r="C6" s="193"/>
      <c r="D6" s="193"/>
      <c r="E6" s="193"/>
      <c r="F6" s="193"/>
      <c r="G6" s="193" t="n">
        <f aca="false">IF(ISERROR(VLOOKUP($A6,'Import Peak'!$A$3:G$99,7,FALSE())-VLOOKUP($A6,'Import Peak Change'!$A$106:G$202,7,FALSE())),0,(VLOOKUP($A6,'Import Peak'!$A$3:G$99,7,FALSE())-VLOOKUP($A6,'Import Peak Change'!$A$106:G$202,7,FALSE())))</f>
        <v>0</v>
      </c>
      <c r="H6" s="193" t="n">
        <f aca="false">IF(ISERROR(VLOOKUP($A6,'Import Peak'!$A$3:H$99,8,FALSE())-VLOOKUP($A6,'Import Peak Change'!$A$106:H$202,8,FALSE())),0,(VLOOKUP($A6,'Import Peak'!$A$3:H$99,8,FALSE())-VLOOKUP($A6,'Import Peak Change'!$A$106:H$202,8,FALSE())))</f>
        <v>0</v>
      </c>
      <c r="I6" s="193" t="n">
        <f aca="false">IF(ISERROR(VLOOKUP($A6,'Import Peak'!$A$3:I$99,9,FALSE())-VLOOKUP($A6,'Import Peak Change'!$A$106:I$202,9,FALSE())),0,(VLOOKUP($A6,'Import Peak'!$A$3:I$99,9,FALSE())-VLOOKUP($A6,'Import Peak Change'!$A$106:I$202,9,FALSE())))</f>
        <v>0</v>
      </c>
      <c r="J6" s="193" t="n">
        <f aca="false">IF(ISERROR(VLOOKUP($A6,'Import Peak'!$A$3:J$99,10,FALSE())-VLOOKUP($A6,'Import Peak Change'!$A$106:J$202,10,FALSE())),0,(VLOOKUP($A6,'Import Peak'!$A$3:J$99,10,FALSE())-VLOOKUP($A6,'Import Peak Change'!$A$106:J$202,10,FALSE())))</f>
        <v>0</v>
      </c>
      <c r="K6" s="193" t="n">
        <f aca="false">IF(ISERROR(VLOOKUP($A6,'Import Peak'!$A$3:K$99,11,FALSE())-VLOOKUP($A6,'Import Peak Change'!$A$106:K$202,11,FALSE())),0,(VLOOKUP($A6,'Import Peak'!$A$3:K$99,11,FALSE())-VLOOKUP($A6,'Import Peak Change'!$A$106:K$202,11,FALSE())))</f>
        <v>0</v>
      </c>
      <c r="L6" s="193" t="n">
        <f aca="false">IF(ISERROR(VLOOKUP($A6,'Import Peak'!$A$3:L$99,12,FALSE())-VLOOKUP($A6,'Import Peak Change'!$A$106:L$202,12,FALSE())),0,(VLOOKUP($A6,'Import Peak'!$A$3:L$99,12,FALSE())-VLOOKUP($A6,'Import Peak Change'!$A$106:L$202,12,FALSE())))</f>
        <v>0</v>
      </c>
      <c r="M6" s="193" t="n">
        <f aca="false">IF(ISERROR(VLOOKUP($A6,'Import Peak'!$A$3:M$99,13,FALSE())-VLOOKUP($A6,'Import Peak Change'!$A$106:M$202,13,FALSE())),0,(VLOOKUP($A6,'Import Peak'!$A$3:M$99,13,FALSE())-VLOOKUP($A6,'Import Peak Change'!$A$106:M$202,13,FALSE())))</f>
        <v>0</v>
      </c>
      <c r="N6" s="193" t="n">
        <f aca="false">IF(ISERROR(VLOOKUP($A6,'Import Peak'!$A$3:N$99,14,FALSE())-VLOOKUP($A6,'Import Peak Change'!$A$106:N$202,14,FALSE())),0,(VLOOKUP($A6,'Import Peak'!$A$3:N$99,14,FALSE())-VLOOKUP($A6,'Import Peak Change'!$A$106:N$202,14,FALSE())))</f>
        <v>0</v>
      </c>
      <c r="O6" s="193" t="n">
        <f aca="false">IF(ISERROR(VLOOKUP($A6,'Import Peak'!$A$3:O$99,15,FALSE())-VLOOKUP($A6,'Import Peak Change'!$A$106:O$202,15,FALSE())),0,(VLOOKUP($A6,'Import Peak'!$A$3:O$99,15,FALSE())-VLOOKUP($A6,'Import Peak Change'!$A$106:O$202,15,FALSE())))</f>
        <v>0</v>
      </c>
      <c r="P6" s="193" t="n">
        <f aca="false">IF(ISERROR(VLOOKUP($A6,'Import Peak'!$A$3:P$99,16,FALSE())-VLOOKUP($A6,'Import Peak Change'!$A$106:P$202,16,FALSE())),0,(VLOOKUP($A6,'Import Peak'!$A$3:P$99,16,FALSE())-VLOOKUP($A6,'Import Peak Change'!$A$106:P$202,16,FALSE())))</f>
        <v>0</v>
      </c>
      <c r="Q6" s="193" t="n">
        <f aca="false">IF(ISERROR(VLOOKUP($A6,'Import Peak'!$A$3:Q$99,17,FALSE())-VLOOKUP($A6,'Import Peak Change'!$A$106:Q$202,17,FALSE())),0,(VLOOKUP($A6,'Import Peak'!$A$3:Q$99,17,FALSE())-VLOOKUP($A6,'Import Peak Change'!$A$106:Q$202,17,FALSE())))</f>
        <v>0</v>
      </c>
      <c r="R6" s="193" t="n">
        <f aca="false">IF(ISERROR(VLOOKUP($A6,'Import Peak'!$A$3:R$99,18,FALSE())-VLOOKUP($A6,'Import Peak Change'!$A$106:R$202,18,FALSE())),0,(VLOOKUP($A6,'Import Peak'!$A$3:R$99,18,FALSE())-VLOOKUP($A6,'Import Peak Change'!$A$106:R$202,18,FALSE())))</f>
        <v>0</v>
      </c>
      <c r="S6" s="193" t="n">
        <f aca="false">IF(ISERROR(VLOOKUP($A6,'Import Peak'!$A$3:S$99,19,FALSE())-VLOOKUP($A6,'Import Peak Change'!$A$106:S$202,19,FALSE())),0,(VLOOKUP($A6,'Import Peak'!$A$3:S$99,19,FALSE())-VLOOKUP($A6,'Import Peak Change'!$A$106:S$202,19,FALSE())))</f>
        <v>0</v>
      </c>
      <c r="T6" s="193" t="n">
        <f aca="false">IF(ISERROR(VLOOKUP($A6,'Import Peak'!$A$3:T$99,20,FALSE())-VLOOKUP($A6,'Import Peak Change'!$A$106:T$202,20,FALSE())),0,(VLOOKUP($A6,'Import Peak'!$A$3:T$99,20,FALSE())-VLOOKUP($A6,'Import Peak Change'!$A$106:T$202,20,FALSE())))</f>
        <v>0</v>
      </c>
      <c r="U6" s="193" t="n">
        <f aca="false">IF(ISERROR(VLOOKUP($A6,'Import Peak'!$A$3:U$99,21,FALSE())-VLOOKUP($A6,'Import Peak Change'!$A$106:U$202,21,FALSE())),0,(VLOOKUP($A6,'Import Peak'!$A$3:U$99,21,FALSE())-VLOOKUP($A6,'Import Peak Change'!$A$106:U$202,21,FALSE())))</f>
        <v>0</v>
      </c>
      <c r="V6" s="193" t="n">
        <f aca="false">IF(ISERROR(VLOOKUP($A6,'Import Peak'!$A$3:V$99,22,FALSE())-VLOOKUP($A6,'Import Peak Change'!$A$106:V$202,22,FALSE())),0,(VLOOKUP($A6,'Import Peak'!$A$3:V$99,22,FALSE())-VLOOKUP($A6,'Import Peak Change'!$A$106:V$202,22,FALSE())))</f>
        <v>0</v>
      </c>
      <c r="W6" s="193" t="n">
        <f aca="false">IF(ISERROR(VLOOKUP($A6,'Import Peak'!$A$3:W$99,23,FALSE())-VLOOKUP($A6,'Import Peak Change'!$A$106:W$202,23,FALSE())),0,(VLOOKUP($A6,'Import Peak'!$A$3:W$99,23,FALSE())-VLOOKUP($A6,'Import Peak Change'!$A$106:W$202,23,FALSE())))</f>
        <v>0</v>
      </c>
      <c r="X6" s="193" t="n">
        <f aca="false">IF(ISERROR(VLOOKUP($A6,'Import Peak'!$A$3:X$99,24,FALSE())-VLOOKUP($A6,'Import Peak Change'!$A$106:X$202,24,FALSE())),0,(VLOOKUP($A6,'Import Peak'!$A$3:X$99,24,FALSE())-VLOOKUP($A6,'Import Peak Change'!$A$106:X$202,24,FALSE())))</f>
        <v>0</v>
      </c>
      <c r="Y6" s="193" t="n">
        <f aca="false">IF(ISERROR(VLOOKUP($A6,'Import Peak'!$A$3:Y$99,25,FALSE())-VLOOKUP($A6,'Import Peak Change'!$A$106:Y$202,25,FALSE())),0,(VLOOKUP($A6,'Import Peak'!$A$3:Y$99,25,FALSE())-VLOOKUP($A6,'Import Peak Change'!$A$106:Y$202,25,FALSE())))</f>
        <v>0</v>
      </c>
      <c r="Z6" s="193" t="n">
        <f aca="false">IF(ISERROR(VLOOKUP($A6,'Import Peak'!$A$3:Z$99,26,FALSE())-VLOOKUP($A6,'Import Peak Change'!$A$106:Z$202,26,FALSE())),0,(VLOOKUP($A6,'Import Peak'!$A$3:Z$99,26,FALSE())-VLOOKUP($A6,'Import Peak Change'!$A$106:Z$202,26,FALSE())))</f>
        <v>0</v>
      </c>
      <c r="AA6" s="193" t="n">
        <f aca="false">IF(ISERROR(VLOOKUP($A6,'Import Peak'!$A$3:AA$99,27,FALSE())-VLOOKUP($A6,'Import Peak Change'!$A$106:AA$202,27,FALSE())),0,(VLOOKUP($A6,'Import Peak'!$A$3:AA$99,27,FALSE())-VLOOKUP($A6,'Import Peak Change'!$A$106:AA$202,27,FALSE())))</f>
        <v>0</v>
      </c>
      <c r="AB6" s="193" t="n">
        <f aca="false">IF(ISERROR(VLOOKUP($A6,'Import Peak'!$A$3:AB$99,28,FALSE())-VLOOKUP($A6,'Import Peak Change'!$A$106:AB$202,28,FALSE())),0,(VLOOKUP($A6,'Import Peak'!$A$3:AB$99,28,FALSE())-VLOOKUP($A6,'Import Peak Change'!$A$106:AB$202,28,FALSE())))</f>
        <v>0</v>
      </c>
      <c r="AC6" s="193" t="n">
        <f aca="false">IF(ISERROR(VLOOKUP($A6,'Import Peak'!$A$3:AC$99,29,FALSE())-VLOOKUP($A6,'Import Peak Change'!$A$106:AC$202,29,FALSE())),0,(VLOOKUP($A6,'Import Peak'!$A$3:AC$99,29,FALSE())-VLOOKUP($A6,'Import Peak Change'!$A$106:AC$202,29,FALSE())))</f>
        <v>0</v>
      </c>
      <c r="AD6" s="193" t="n">
        <f aca="false">IF(ISERROR(VLOOKUP($A6,'Import Peak'!$A$3:AD$99,30,FALSE())-VLOOKUP($A6,'Import Peak Change'!$A$106:AD$202,30,FALSE())),0,(VLOOKUP($A6,'Import Peak'!$A$3:AD$99,30,FALSE())-VLOOKUP($A6,'Import Peak Change'!$A$106:AD$202,30,FALSE())))</f>
        <v>0</v>
      </c>
      <c r="AE6" s="193" t="n">
        <f aca="false">IF(ISERROR(VLOOKUP($A6,'Import Peak'!$A$3:AE$99,31,FALSE())-VLOOKUP($A6,'Import Peak Change'!$A$106:AE$202,31,FALSE())),0,(VLOOKUP($A6,'Import Peak'!$A$3:AE$99,31,FALSE())-VLOOKUP($A6,'Import Peak Change'!$A$106:AE$202,31,FALSE())))</f>
        <v>0</v>
      </c>
      <c r="AF6" s="193" t="n">
        <f aca="false">IF(ISERROR(VLOOKUP($A6,'Import Peak'!$A$3:AF$99,32,FALSE())-VLOOKUP($A6,'Import Peak Change'!$A$106:AF$202,32,FALSE())),0,(VLOOKUP($A6,'Import Peak'!$A$3:AF$99,32,FALSE())-VLOOKUP($A6,'Import Peak Change'!$A$106:AF$202,32,FALSE())))</f>
        <v>0</v>
      </c>
      <c r="AG6" s="193" t="n">
        <f aca="false">IF(ISERROR(VLOOKUP($A6,'Import Peak'!$A$3:AG$99,33,FALSE())-VLOOKUP($A6,'Import Peak Change'!$A$106:AG$202,33,FALSE())),0,(VLOOKUP($A6,'Import Peak'!$A$3:AG$99,33,FALSE())-VLOOKUP($A6,'Import Peak Change'!$A$106:AG$202,33,FALSE())))</f>
        <v>0</v>
      </c>
      <c r="AH6" s="193" t="n">
        <f aca="false">IF(ISERROR(VLOOKUP($A6,'Import Peak'!$A$3:AH$99,34,FALSE())-VLOOKUP($A6,'Import Peak Change'!$A$106:AH$202,34,FALSE())),0,(VLOOKUP($A6,'Import Peak'!$A$3:AH$99,34,FALSE())-VLOOKUP($A6,'Import Peak Change'!$A$106:AH$202,34,FALSE())))</f>
        <v>0</v>
      </c>
      <c r="AI6" s="193" t="n">
        <f aca="false">IF(ISERROR(VLOOKUP($A6,'Import Peak'!$A$3:AI$99,35,FALSE())-VLOOKUP($A6,'Import Peak Change'!$A$106:AI$202,35,FALSE())),0,(VLOOKUP($A6,'Import Peak'!$A$3:AI$99,35,FALSE())-VLOOKUP($A6,'Import Peak Change'!$A$106:AI$202,35,FALSE())))</f>
        <v>0</v>
      </c>
      <c r="AJ6" s="193" t="n">
        <f aca="false">IF(ISERROR(VLOOKUP($A6,'Import Peak'!$A$3:AJ$99,36,FALSE())-VLOOKUP($A6,'Import Peak Change'!$A$106:AJ$202,36,FALSE())),0,(VLOOKUP($A6,'Import Peak'!$A$3:AJ$99,36,FALSE())-VLOOKUP($A6,'Import Peak Change'!$A$106:AJ$202,36,FALSE())))</f>
        <v>0</v>
      </c>
      <c r="AK6" s="193" t="n">
        <f aca="false">IF(ISERROR(VLOOKUP($A6,'Import Peak'!$A$3:AK$99,37,FALSE())-VLOOKUP($A6,'Import Peak Change'!$A$106:AK$202,37,FALSE())),0,(VLOOKUP($A6,'Import Peak'!$A$3:AK$99,37,FALSE())-VLOOKUP($A6,'Import Peak Change'!$A$106:AK$202,37,FALSE())))</f>
        <v>0</v>
      </c>
      <c r="AL6" s="193" t="n">
        <f aca="false">IF(ISERROR(VLOOKUP($A6,'Import Peak'!$A$3:AL$99,38,FALSE())-VLOOKUP($A6,'Import Peak Change'!$A$106:AL$202,38,FALSE())),0,(VLOOKUP($A6,'Import Peak'!$A$3:AL$99,38,FALSE())-VLOOKUP($A6,'Import Peak Change'!$A$106:AL$202,38,FALSE())))</f>
        <v>0</v>
      </c>
      <c r="AM6" s="193" t="n">
        <f aca="false">IF(ISERROR(VLOOKUP($A6,'Import Peak'!$A$3:AM$99,39,FALSE())-VLOOKUP($A6,'Import Peak Change'!$A$106:AM$202,39,FALSE())),0,(VLOOKUP($A6,'Import Peak'!$A$3:AM$99,39,FALSE())-VLOOKUP($A6,'Import Peak Change'!$A$106:AM$202,39,FALSE())))</f>
        <v>0</v>
      </c>
      <c r="AN6" s="193" t="n">
        <f aca="false">IF(ISERROR(VLOOKUP($A6,'Import Peak'!$A$3:AN$99,40,FALSE())-VLOOKUP($A6,'Import Peak Change'!$A$106:AN$202,40,FALSE())),0,(VLOOKUP($A6,'Import Peak'!$A$3:AN$99,40,FALSE())-VLOOKUP($A6,'Import Peak Change'!$A$106:AN$202,40,FALSE())))</f>
        <v>0</v>
      </c>
      <c r="AO6" s="193" t="n">
        <f aca="false">IF(ISERROR(VLOOKUP($A6,'Import Peak'!$A$3:AO$99,41,FALSE())-VLOOKUP($A6,'Import Peak Change'!$A$106:AO$202,41,FALSE())),0,(VLOOKUP($A6,'Import Peak'!$A$3:AO$99,41,FALSE())-VLOOKUP($A6,'Import Peak Change'!$A$106:AO$202,41,FALSE())))</f>
        <v>0</v>
      </c>
      <c r="AP6" s="193" t="n">
        <f aca="false">IF(ISERROR(VLOOKUP($A6,'Import Peak'!$A$3:AP$99,42,FALSE())-VLOOKUP($A6,'Import Peak Change'!$A$106:AP$202,42,FALSE())),0,(VLOOKUP($A6,'Import Peak'!$A$3:AP$99,42,FALSE())-VLOOKUP($A6,'Import Peak Change'!$A$106:AP$202,42,FALSE())))</f>
        <v>0</v>
      </c>
      <c r="AQ6" s="193" t="n">
        <f aca="false">IF(ISERROR(VLOOKUP($A6,'Import Peak'!$A$3:AQ$99,43,FALSE())-VLOOKUP($A6,'Import Peak Change'!$A$106:AQ$202,43,FALSE())),0,(VLOOKUP($A6,'Import Peak'!$A$3:AQ$99,43,FALSE())-VLOOKUP($A6,'Import Peak Change'!$A$106:AQ$202,43,FALSE())))</f>
        <v>0</v>
      </c>
      <c r="AR6" s="193" t="n">
        <f aca="false">IF(ISERROR(VLOOKUP($A6,'Import Peak'!$A$3:AR$99,44,FALSE())-VLOOKUP($A6,'Import Peak Change'!$A$106:AR$202,44,FALSE())),0,(VLOOKUP($A6,'Import Peak'!$A$3:AR$99,44,FALSE())-VLOOKUP($A6,'Import Peak Change'!$A$106:AR$202,44,FALSE())))</f>
        <v>0</v>
      </c>
      <c r="AS6" s="193" t="n">
        <f aca="false">IF(ISERROR(VLOOKUP($A6,'Import Peak'!$A$3:AS$99,45,FALSE())-VLOOKUP($A6,'Import Peak Change'!$A$106:AS$202,45,FALSE())),0,(VLOOKUP($A6,'Import Peak'!$A$3:AS$99,45,FALSE())-VLOOKUP($A6,'Import Peak Change'!$A$106:AS$202,45,FALSE())))</f>
        <v>0</v>
      </c>
      <c r="AT6" s="193" t="n">
        <f aca="false">IF(ISERROR(VLOOKUP($A6,'Import Peak'!$A$3:AT$99,46,FALSE())-VLOOKUP($A6,'Import Peak Change'!$A$106:AT$202,46,FALSE())),0,(VLOOKUP($A6,'Import Peak'!$A$3:AT$99,46,FALSE())-VLOOKUP($A6,'Import Peak Change'!$A$106:AT$202,46,FALSE())))</f>
        <v>0</v>
      </c>
      <c r="AU6" s="193" t="n">
        <f aca="false">IF(ISERROR(VLOOKUP($A6,'Import Peak'!$A$3:AU$99,47,FALSE())-VLOOKUP($A6,'Import Peak Change'!$A$106:AU$202,47,FALSE())),0,(VLOOKUP($A6,'Import Peak'!$A$3:AU$99,47,FALSE())-VLOOKUP($A6,'Import Peak Change'!$A$106:AU$202,47,FALSE())))</f>
        <v>0</v>
      </c>
      <c r="AV6" s="193" t="n">
        <f aca="false">IF(ISERROR(VLOOKUP($A6,'Import Peak'!$A$3:AV$99,48,FALSE())-VLOOKUP($A6,'Import Peak Change'!$A$106:AV$202,48,FALSE())),0,(VLOOKUP($A6,'Import Peak'!$A$3:AV$99,48,FALSE())-VLOOKUP($A6,'Import Peak Change'!$A$106:AV$202,48,FALSE())))</f>
        <v>0</v>
      </c>
      <c r="AW6" s="193" t="n">
        <f aca="false">IF(ISERROR(VLOOKUP($A6,'Import Peak'!$A$3:AW$99,49,FALSE())-VLOOKUP($A6,'Import Peak Change'!$A$106:AW$202,49,FALSE())),0,(VLOOKUP($A6,'Import Peak'!$A$3:AW$99,49,FALSE())-VLOOKUP($A6,'Import Peak Change'!$A$106:AW$202,49,FALSE())))</f>
        <v>0</v>
      </c>
      <c r="AX6" s="193" t="n">
        <f aca="false">IF(ISERROR(VLOOKUP($A6,'Import Peak'!$A$3:AX$99,50,FALSE())-VLOOKUP($A6,'Import Peak Change'!$A$106:AX$202,50,FALSE())),0,(VLOOKUP($A6,'Import Peak'!$A$3:AX$99,50,FALSE())-VLOOKUP($A6,'Import Peak Change'!$A$106:AX$202,50,FALSE())))</f>
        <v>0</v>
      </c>
      <c r="AY6" s="193" t="n">
        <f aca="false">IF(ISERROR(VLOOKUP($A6,'Import Peak'!$A$3:AY$99,51,FALSE())-VLOOKUP($A6,'Import Peak Change'!$A$106:AY$202,51,FALSE())),0,(VLOOKUP($A6,'Import Peak'!$A$3:AY$99,51,FALSE())-VLOOKUP($A6,'Import Peak Change'!$A$106:AY$202,51,FALSE())))</f>
        <v>0</v>
      </c>
      <c r="AZ6" s="193" t="n">
        <f aca="false">IF(ISERROR(VLOOKUP($A6,'Import Peak'!$A$3:AZ$99,52,FALSE())-VLOOKUP($A6,'Import Peak Change'!$A$106:AZ$202,52,FALSE())),0,(VLOOKUP($A6,'Import Peak'!$A$3:AZ$99,52,FALSE())-VLOOKUP($A6,'Import Peak Change'!$A$106:AZ$202,52,FALSE())))</f>
        <v>0</v>
      </c>
      <c r="BA6" s="193" t="n">
        <f aca="false">IF(ISERROR(VLOOKUP($A6,'Import Peak'!$A$3:BA$99,53,FALSE())-VLOOKUP($A6,'Import Peak Change'!$A$106:BA$202,53,FALSE())),0,(VLOOKUP($A6,'Import Peak'!$A$3:BA$99,53,FALSE())-VLOOKUP($A6,'Import Peak Change'!$A$106:BA$202,53,FALSE())))</f>
        <v>0</v>
      </c>
      <c r="BB6" s="193" t="n">
        <f aca="false">IF(ISERROR(VLOOKUP($A6,'Import Peak'!$A$3:BB$99,54,FALSE())-VLOOKUP($A6,'Import Peak Change'!$A$106:BB$202,54,FALSE())),0,(VLOOKUP($A6,'Import Peak'!$A$3:BB$99,54,FALSE())-VLOOKUP($A6,'Import Peak Change'!$A$106:BB$202,54,FALSE())))</f>
        <v>0</v>
      </c>
      <c r="BC6" s="193" t="n">
        <f aca="false">IF(ISERROR(VLOOKUP($A6,'Import Peak'!$A$3:BC$99,55,FALSE())-VLOOKUP($A6,'Import Peak Change'!$A$106:BC$202,55,FALSE())),0,(VLOOKUP($A6,'Import Peak'!$A$3:BC$99,55,FALSE())-VLOOKUP($A6,'Import Peak Change'!$A$106:BC$202,55,FALSE())))</f>
        <v>0</v>
      </c>
      <c r="BD6" s="193" t="n">
        <f aca="false">IF(ISERROR(VLOOKUP($A6,'Import Peak'!$A$3:BD$99,56,FALSE())-VLOOKUP($A6,'Import Peak Change'!$A$106:BD$202,56,FALSE())),0,(VLOOKUP($A6,'Import Peak'!$A$3:BD$99,56,FALSE())-VLOOKUP($A6,'Import Peak Change'!$A$106:BD$202,56,FALSE())))</f>
        <v>0</v>
      </c>
      <c r="BE6" s="193" t="n">
        <f aca="false">IF(ISERROR(VLOOKUP($A6,'Import Peak'!$A$3:BE$99,57,FALSE())-VLOOKUP($A6,'Import Peak Change'!$A$106:BE$202,57,FALSE())),0,(VLOOKUP($A6,'Import Peak'!$A$3:BE$99,57,FALSE())-VLOOKUP($A6,'Import Peak Change'!$A$106:BE$202,57,FALSE())))</f>
        <v>0</v>
      </c>
      <c r="BF6" s="193" t="n">
        <f aca="false">IF(ISERROR(VLOOKUP($A6,'Import Peak'!$A$3:BF$99,58,FALSE())-VLOOKUP($A6,'Import Peak Change'!$A$106:BF$202,58,FALSE())),0,(VLOOKUP($A6,'Import Peak'!$A$3:BF$99,58,FALSE())-VLOOKUP($A6,'Import Peak Change'!$A$106:BF$202,58,FALSE())))</f>
        <v>0</v>
      </c>
      <c r="BG6" s="193" t="n">
        <f aca="false">IF(ISERROR(VLOOKUP($A6,'Import Peak'!$A$3:BG$99,59,FALSE())-VLOOKUP($A6,'Import Peak Change'!$A$106:BG$202,59,FALSE())),0,(VLOOKUP($A6,'Import Peak'!$A$3:BG$99,59,FALSE())-VLOOKUP($A6,'Import Peak Change'!$A$106:BG$202,59,FALSE())))</f>
        <v>0</v>
      </c>
      <c r="BH6" s="193" t="n">
        <f aca="false">IF(ISERROR(VLOOKUP($A6,'Import Peak'!$A$3:BH$99,60,FALSE())-VLOOKUP($A6,'Import Peak Change'!$A$106:BH$202,60,FALSE())),0,(VLOOKUP($A6,'Import Peak'!$A$3:BH$99,60,FALSE())-VLOOKUP($A6,'Import Peak Change'!$A$106:BH$202,60,FALSE())))</f>
        <v>0</v>
      </c>
      <c r="BI6" s="193" t="n">
        <f aca="false">IF(ISERROR(VLOOKUP($A6,'Import Peak'!$A$3:BI$99,61,FALSE())-VLOOKUP($A6,'Import Peak Change'!$A$106:BI$202,61,FALSE())),0,(VLOOKUP($A6,'Import Peak'!$A$3:BI$99,61,FALSE())-VLOOKUP($A6,'Import Peak Change'!$A$106:BI$202,61,FALSE())))</f>
        <v>0</v>
      </c>
      <c r="BJ6" s="193" t="n">
        <f aca="false">IF(ISERROR(VLOOKUP($A6,'Import Peak'!$A$3:BJ$99,62,FALSE())-VLOOKUP($A6,'Import Peak Change'!$A$106:BJ$202,62,FALSE())),0,(VLOOKUP($A6,'Import Peak'!$A$3:BJ$99,62,FALSE())-VLOOKUP($A6,'Import Peak Change'!$A$106:BJ$202,62,FALSE())))</f>
        <v>0</v>
      </c>
      <c r="BK6" s="193" t="n">
        <f aca="false">IF(ISERROR(VLOOKUP($A6,'Import Peak'!$A$3:BK$99,63,FALSE())-VLOOKUP($A6,'Import Peak Change'!$A$106:BK$202,63,FALSE())),0,(VLOOKUP($A6,'Import Peak'!$A$3:BK$99,63,FALSE())-VLOOKUP($A6,'Import Peak Change'!$A$106:BK$202,63,FALSE())))</f>
        <v>0</v>
      </c>
      <c r="BL6" s="193" t="n">
        <f aca="false">IF(ISERROR(VLOOKUP($A6,'Import Peak'!$A$3:BL$99,64,FALSE())-VLOOKUP($A6,'Import Peak Change'!$A$106:BL$202,64,FALSE())),0,(VLOOKUP($A6,'Import Peak'!$A$3:BL$99,64,FALSE())-VLOOKUP($A6,'Import Peak Change'!$A$106:BL$202,64,FALSE())))</f>
        <v>0</v>
      </c>
      <c r="BM6" s="193" t="n">
        <f aca="false">IF(ISERROR(VLOOKUP($A6,'Import Peak'!$A$3:BM$99,65,FALSE())-VLOOKUP($A6,'Import Peak Change'!$A$106:BM$202,65,FALSE())),0,(VLOOKUP($A6,'Import Peak'!$A$3:BM$99,65,FALSE())-VLOOKUP($A6,'Import Peak Change'!$A$106:BM$202,65,FALSE())))</f>
        <v>0</v>
      </c>
      <c r="BN6" s="193" t="n">
        <f aca="false">IF(ISERROR(VLOOKUP($A6,'Import Peak'!$A$3:BN$99,66,FALSE())-VLOOKUP($A6,'Import Peak Change'!$A$106:BN$202,66,FALSE())),0,(VLOOKUP($A6,'Import Peak'!$A$3:BN$99,66,FALSE())-VLOOKUP($A6,'Import Peak Change'!$A$106:BN$202,66,FALSE())))</f>
        <v>0</v>
      </c>
      <c r="BO6" s="193" t="n">
        <f aca="false">IF(ISERROR(VLOOKUP($A6,'Import Peak'!$A$3:BO$99,67,FALSE())-VLOOKUP($A6,'Import Peak Change'!$A$106:BO$202,67,FALSE())),0,(VLOOKUP($A6,'Import Peak'!$A$3:BO$99,67,FALSE())-VLOOKUP($A6,'Import Peak Change'!$A$106:BO$202,67,FALSE())))</f>
        <v>0</v>
      </c>
      <c r="BP6" s="193" t="n">
        <f aca="false">IF(ISERROR(VLOOKUP($A6,'Import Peak'!$A$3:BP$99,68,FALSE())-VLOOKUP($A6,'Import Peak Change'!$A$106:BP$202,68,FALSE())),0,(VLOOKUP($A6,'Import Peak'!$A$3:BP$99,68,FALSE())-VLOOKUP($A6,'Import Peak Change'!$A$106:BP$202,68,FALSE())))</f>
        <v>0</v>
      </c>
      <c r="BQ6" s="193" t="n">
        <f aca="false">IF(ISERROR(VLOOKUP($A6,'Import Peak'!$A$3:BQ$99,69,FALSE())-VLOOKUP($A6,'Import Peak Change'!$A$106:BQ$202,69,FALSE())),0,(VLOOKUP($A6,'Import Peak'!$A$3:BQ$99,69,FALSE())-VLOOKUP($A6,'Import Peak Change'!$A$106:BQ$202,69,FALSE())))</f>
        <v>0</v>
      </c>
      <c r="BR6" s="193" t="n">
        <f aca="false">IF(ISERROR(VLOOKUP($A6,'Import Peak'!$A$3:BR$99,70,FALSE())-VLOOKUP($A6,'Import Peak Change'!$A$106:BR$202,70,FALSE())),0,(VLOOKUP($A6,'Import Peak'!$A$3:BR$99,70,FALSE())-VLOOKUP($A6,'Import Peak Change'!$A$106:BR$202,70,FALSE())))</f>
        <v>0</v>
      </c>
      <c r="BS6" s="193" t="n">
        <f aca="false">IF(ISERROR(VLOOKUP($A6,'Import Peak'!$A$3:BS$99,71,FALSE())-VLOOKUP($A6,'Import Peak Change'!$A$106:BS$202,71,FALSE())),0,(VLOOKUP($A6,'Import Peak'!$A$3:BS$99,71,FALSE())-VLOOKUP($A6,'Import Peak Change'!$A$106:BS$202,71,FALSE())))</f>
        <v>0</v>
      </c>
      <c r="BT6" s="193" t="n">
        <f aca="false">IF(ISERROR(VLOOKUP($A6,'Import Peak'!$A$3:BT$99,72,FALSE())-VLOOKUP($A6,'Import Peak Change'!$A$106:BT$202,72,FALSE())),0,(VLOOKUP($A6,'Import Peak'!$A$3:BT$99,72,FALSE())-VLOOKUP($A6,'Import Peak Change'!$A$106:BT$202,72,FALSE())))</f>
        <v>0</v>
      </c>
      <c r="BU6" s="193" t="n">
        <f aca="false">IF(ISERROR(VLOOKUP($A6,'Import Peak'!$A$3:BU$99,73,FALSE())-VLOOKUP($A6,'Import Peak Change'!$A$106:BU$202,73,FALSE())),0,(VLOOKUP($A6,'Import Peak'!$A$3:BU$99,73,FALSE())-VLOOKUP($A6,'Import Peak Change'!$A$106:BU$202,73,FALSE())))</f>
        <v>0</v>
      </c>
      <c r="BV6" s="193" t="n">
        <f aca="false">IF(ISERROR(VLOOKUP($A6,'Import Peak'!$A$3:BV$99,74,FALSE())-VLOOKUP($A6,'Import Peak Change'!$A$106:BV$202,74,FALSE())),0,(VLOOKUP($A6,'Import Peak'!$A$3:BV$99,74,FALSE())-VLOOKUP($A6,'Import Peak Change'!$A$106:BV$202,74,FALSE())))</f>
        <v>0</v>
      </c>
      <c r="BW6" s="193" t="n">
        <f aca="false">IF(ISERROR(VLOOKUP($A6,'Import Peak'!$A$3:BW$99,75,FALSE())-VLOOKUP($A6,'Import Peak Change'!$A$106:BW$202,75,FALSE())),0,(VLOOKUP($A6,'Import Peak'!$A$3:BW$99,75,FALSE())-VLOOKUP($A6,'Import Peak Change'!$A$106:BW$202,75,FALSE())))</f>
        <v>0</v>
      </c>
      <c r="BX6" s="193" t="n">
        <f aca="false">IF(ISERROR(VLOOKUP($A6,'Import Peak'!$A$3:BX$99,76,FALSE())-VLOOKUP($A6,'Import Peak Change'!$A$106:BX$202,76,FALSE())),0,(VLOOKUP($A6,'Import Peak'!$A$3:BX$99,76,FALSE())-VLOOKUP($A6,'Import Peak Change'!$A$106:BX$202,76,FALSE())))</f>
        <v>0</v>
      </c>
      <c r="BY6" s="193" t="n">
        <f aca="false">IF(ISERROR(VLOOKUP($A6,'Import Peak'!$A$3:BY$99,77,FALSE())-VLOOKUP($A6,'Import Peak Change'!$A$106:BY$202,77,FALSE())),0,(VLOOKUP($A6,'Import Peak'!$A$3:BY$99,77,FALSE())-VLOOKUP($A6,'Import Peak Change'!$A$106:BY$202,77,FALSE())))</f>
        <v>0</v>
      </c>
      <c r="BZ6" s="193" t="n">
        <f aca="false">IF(ISERROR(VLOOKUP($A6,'Import Peak'!$A$3:BZ$99,78,FALSE())-VLOOKUP($A6,'Import Peak Change'!$A$106:BZ$202,78,FALSE())),0,(VLOOKUP($A6,'Import Peak'!$A$3:BZ$99,78,FALSE())-VLOOKUP($A6,'Import Peak Change'!$A$106:BZ$202,78,FALSE())))</f>
        <v>0</v>
      </c>
      <c r="CA6" s="193" t="n">
        <f aca="false">IF(ISERROR(VLOOKUP($A6,'Import Peak'!$A$3:CA$99,79,FALSE())-VLOOKUP($A6,'Import Peak Change'!$A$106:CA$202,79,FALSE())),0,(VLOOKUP($A6,'Import Peak'!$A$3:CA$99,79,FALSE())-VLOOKUP($A6,'Import Peak Change'!$A$106:CA$202,79,FALSE())))</f>
        <v>0</v>
      </c>
      <c r="CB6" s="193" t="n">
        <f aca="false">IF(ISERROR(VLOOKUP($A6,'Import Peak'!$A$3:CB$99,80,FALSE())-VLOOKUP($A6,'Import Peak Change'!$A$106:CB$202,80,FALSE())),0,(VLOOKUP($A6,'Import Peak'!$A$3:CB$99,80,FALSE())-VLOOKUP($A6,'Import Peak Change'!$A$106:CB$202,80,FALSE())))</f>
        <v>0</v>
      </c>
      <c r="CC6" s="193" t="n">
        <f aca="false">IF(ISERROR(VLOOKUP($A6,'Import Peak'!$A$3:CC$99,81,FALSE())-VLOOKUP($A6,'Import Peak Change'!$A$106:CC$202,81,FALSE())),0,(VLOOKUP($A6,'Import Peak'!$A$3:CC$99,81,FALSE())-VLOOKUP($A6,'Import Peak Change'!$A$106:CC$202,81,FALSE())))</f>
        <v>0</v>
      </c>
      <c r="CD6" s="193" t="n">
        <f aca="false">IF(ISERROR(VLOOKUP($A6,'Import Peak'!$A$3:CD$99,82,FALSE())-VLOOKUP($A6,'Import Peak Change'!$A$106:CD$202,82,FALSE())),0,(VLOOKUP($A6,'Import Peak'!$A$3:CD$99,82,FALSE())-VLOOKUP($A6,'Import Peak Change'!$A$106:CD$202,82,FALSE())))</f>
        <v>0</v>
      </c>
      <c r="CE6" s="193" t="n">
        <f aca="false">IF(ISERROR(VLOOKUP($A6,'Import Peak'!$A$3:CE$99,83,FALSE())-VLOOKUP($A6,'Import Peak Change'!$A$106:CE$202,83,FALSE())),0,(VLOOKUP($A6,'Import Peak'!$A$3:CE$99,83,FALSE())-VLOOKUP($A6,'Import Peak Change'!$A$106:CE$202,83,FALSE())))</f>
        <v>0</v>
      </c>
      <c r="CF6" s="193" t="n">
        <f aca="false">IF(ISERROR(VLOOKUP($A6,'Import Peak'!$A$3:CF$99,84,FALSE())-VLOOKUP($A6,'Import Peak Change'!$A$106:CF$202,84,FALSE())),0,(VLOOKUP($A6,'Import Peak'!$A$3:CF$99,84,FALSE())-VLOOKUP($A6,'Import Peak Change'!$A$106:CF$202,84,FALSE())))</f>
        <v>0</v>
      </c>
      <c r="CG6" s="193" t="n">
        <f aca="false">IF(ISERROR(VLOOKUP($A6,'Import Peak'!$A$3:CG$99,85,FALSE())-VLOOKUP($A6,'Import Peak Change'!$A$106:CG$202,85,FALSE())),0,(VLOOKUP($A6,'Import Peak'!$A$3:CG$99,85,FALSE())-VLOOKUP($A6,'Import Peak Change'!$A$106:CG$202,85,FALSE())))</f>
        <v>0</v>
      </c>
      <c r="CH6" s="193" t="n">
        <f aca="false">IF(ISERROR(VLOOKUP($A6,'Import Peak'!$A$3:CH$99,86,FALSE())-VLOOKUP($A6,'Import Peak Change'!$A$106:CH$202,86,FALSE())),0,(VLOOKUP($A6,'Import Peak'!$A$3:CH$99,86,FALSE())-VLOOKUP($A6,'Import Peak Change'!$A$106:CH$202,86,FALSE())))</f>
        <v>0</v>
      </c>
      <c r="CI6" s="193" t="n">
        <f aca="false">IF(ISERROR(VLOOKUP($A6,'Import Peak'!$A$3:CI$99,87,FALSE())-VLOOKUP($A6,'Import Peak Change'!$A$106:CI$202,87,FALSE())),0,(VLOOKUP($A6,'Import Peak'!$A$3:CI$99,87,FALSE())-VLOOKUP($A6,'Import Peak Change'!$A$106:CI$202,87,FALSE())))</f>
        <v>0</v>
      </c>
      <c r="CJ6" s="193" t="n">
        <f aca="false">IF(ISERROR(VLOOKUP($A6,'Import Peak'!$A$3:CJ$99,88,FALSE())-VLOOKUP($A6,'Import Peak Change'!$A$106:CJ$202,88,FALSE())),0,(VLOOKUP($A6,'Import Peak'!$A$3:CJ$99,88,FALSE())-VLOOKUP($A6,'Import Peak Change'!$A$106:CJ$202,88,FALSE())))</f>
        <v>0</v>
      </c>
      <c r="CK6" s="193" t="n">
        <f aca="false">IF(ISERROR(VLOOKUP($A6,'Import Peak'!$A$3:CK$99,89,FALSE())-VLOOKUP($A6,'Import Peak Change'!$A$106:CK$202,89,FALSE())),0,(VLOOKUP($A6,'Import Peak'!$A$3:CK$99,89,FALSE())-VLOOKUP($A6,'Import Peak Change'!$A$106:CK$202,89,FALSE())))</f>
        <v>0</v>
      </c>
      <c r="CL6" s="193" t="n">
        <f aca="false">IF(ISERROR(VLOOKUP($A6,'Import Peak'!$A$3:CL$99,90,FALSE())-VLOOKUP($A6,'Import Peak Change'!$A$106:CL$202,90,FALSE())),0,(VLOOKUP($A6,'Import Peak'!$A$3:CL$99,90,FALSE())-VLOOKUP($A6,'Import Peak Change'!$A$106:CL$202,90,FALSE())))</f>
        <v>0</v>
      </c>
      <c r="CM6" s="193" t="n">
        <f aca="false">IF(ISERROR(VLOOKUP($A6,'Import Peak'!$A$3:CM$99,91,FALSE())-VLOOKUP($A6,'Import Peak Change'!$A$106:CM$202,91,FALSE())),0,(VLOOKUP($A6,'Import Peak'!$A$3:CM$99,91,FALSE())-VLOOKUP($A6,'Import Peak Change'!$A$106:CM$202,91,FALSE())))</f>
        <v>0</v>
      </c>
      <c r="CN6" s="193" t="n">
        <f aca="false">IF(ISERROR(VLOOKUP($A6,'Import Peak'!$A$3:CN$99,92,FALSE())-VLOOKUP($A6,'Import Peak Change'!$A$106:CN$202,92,FALSE())),0,(VLOOKUP($A6,'Import Peak'!$A$3:CN$99,92,FALSE())-VLOOKUP($A6,'Import Peak Change'!$A$106:CN$202,92,FALSE())))</f>
        <v>0</v>
      </c>
      <c r="CO6" s="193" t="n">
        <f aca="false">IF(ISERROR(VLOOKUP($A6,'Import Peak'!$A$3:CO$99,93,FALSE())-VLOOKUP($A6,'Import Peak Change'!$A$106:CO$202,93,FALSE())),0,(VLOOKUP($A6,'Import Peak'!$A$3:CO$99,93,FALSE())-VLOOKUP($A6,'Import Peak Change'!$A$106:CO$202,93,FALSE())))</f>
        <v>0</v>
      </c>
      <c r="CP6" s="193" t="n">
        <f aca="false">IF(ISERROR(VLOOKUP($A6,'Import Peak'!$A$3:CP$99,94,FALSE())-VLOOKUP($A6,'Import Peak Change'!$A$106:CP$202,94,FALSE())),0,(VLOOKUP($A6,'Import Peak'!$A$3:CP$99,94,FALSE())-VLOOKUP($A6,'Import Peak Change'!$A$106:CP$202,94,FALSE())))</f>
        <v>0</v>
      </c>
      <c r="CQ6" s="193" t="n">
        <f aca="false">IF(ISERROR(VLOOKUP($A6,'Import Peak'!$A$3:CQ$99,95,FALSE())-VLOOKUP($A6,'Import Peak Change'!$A$106:CQ$202,95,FALSE())),0,(VLOOKUP($A6,'Import Peak'!$A$3:CQ$99,95,FALSE())-VLOOKUP($A6,'Import Peak Change'!$A$106:CQ$202,95,FALSE())))</f>
        <v>0</v>
      </c>
      <c r="CR6" s="193" t="n">
        <f aca="false">IF(ISERROR(VLOOKUP($A6,'Import Peak'!$A$3:CR$99,96,FALSE())-VLOOKUP($A6,'Import Peak Change'!$A$106:CR$202,96,FALSE())),0,(VLOOKUP($A6,'Import Peak'!$A$3:CR$99,96,FALSE())-VLOOKUP($A6,'Import Peak Change'!$A$106:CR$202,96,FALSE())))</f>
        <v>0</v>
      </c>
      <c r="CS6" s="193" t="n">
        <f aca="false">IF(ISERROR(VLOOKUP($A6,'Import Peak'!$A$3:CS$99,97,FALSE())-VLOOKUP($A6,'Import Peak Change'!$A$106:CS$202,97,FALSE())),0,(VLOOKUP($A6,'Import Peak'!$A$3:CS$99,97,FALSE())-VLOOKUP($A6,'Import Peak Change'!$A$106:CS$202,97,FALSE())))</f>
        <v>0</v>
      </c>
      <c r="CT6" s="193" t="n">
        <f aca="false">IF(ISERROR(VLOOKUP($A6,'Import Peak'!$A$3:CT$99,98,FALSE())-VLOOKUP($A6,'Import Peak Change'!$A$106:CT$202,98,FALSE())),0,(VLOOKUP($A6,'Import Peak'!$A$3:CT$99,98,FALSE())-VLOOKUP($A6,'Import Peak Change'!$A$106:CT$202,98,FALSE())))</f>
        <v>0</v>
      </c>
      <c r="CU6" s="193" t="n">
        <f aca="false">IF(ISERROR(VLOOKUP($A6,'Import Peak'!$A$3:CU$99,99,FALSE())-VLOOKUP($A6,'Import Peak Change'!$A$106:CU$202,99,FALSE())),0,(VLOOKUP($A6,'Import Peak'!$A$3:CU$99,99,FALSE())-VLOOKUP($A6,'Import Peak Change'!$A$106:CU$202,99,FALSE())))</f>
        <v>0</v>
      </c>
      <c r="CV6" s="193" t="n">
        <f aca="false">IF(ISERROR(VLOOKUP($A6,'Import Peak'!$A$3:CV$99,100,FALSE())-VLOOKUP($A6,'Import Peak Change'!$A$106:CV$202,100,FALSE())),0,(VLOOKUP($A6,'Import Peak'!$A$3:CV$99,100,FALSE())-VLOOKUP($A6,'Import Peak Change'!$A$106:CV$202,100,FALSE())))</f>
        <v>0</v>
      </c>
      <c r="CW6" s="193" t="n">
        <f aca="false">IF(ISERROR(VLOOKUP($A6,'Import Peak'!$A$3:CW$99,101,FALSE())-VLOOKUP($A6,'Import Peak Change'!$A$106:CW$202,101,FALSE())),0,(VLOOKUP($A6,'Import Peak'!$A$3:CW$99,101,FALSE())-VLOOKUP($A6,'Import Peak Change'!$A$106:CW$202,101,FALSE())))</f>
        <v>0</v>
      </c>
      <c r="CX6" s="193" t="n">
        <f aca="false">IF(ISERROR(VLOOKUP($A6,'Import Peak'!$A$3:CX$99,102,FALSE())-VLOOKUP($A6,'Import Peak Change'!$A$106:CX$202,102,FALSE())),0,(VLOOKUP($A6,'Import Peak'!$A$3:CX$99,102,FALSE())-VLOOKUP($A6,'Import Peak Change'!$A$106:CX$202,102,FALSE())))</f>
        <v>0</v>
      </c>
      <c r="CY6" s="193" t="n">
        <f aca="false">IF(ISERROR(VLOOKUP($A6,'Import Peak'!$A$3:CY$99,103,FALSE())-VLOOKUP($A6,'Import Peak Change'!$A$106:CY$202,103,FALSE())),0,(VLOOKUP($A6,'Import Peak'!$A$3:CY$99,103,FALSE())-VLOOKUP($A6,'Import Peak Change'!$A$106:CY$202,103,FALSE())))</f>
        <v>0</v>
      </c>
      <c r="CZ6" s="193" t="n">
        <f aca="false">IF(ISERROR(VLOOKUP($A6,'Import Peak'!$A$3:CZ$99,104,FALSE())-VLOOKUP($A6,'Import Peak Change'!$A$106:CZ$202,104,FALSE())),0,(VLOOKUP($A6,'Import Peak'!$A$3:CZ$99,104,FALSE())-VLOOKUP($A6,'Import Peak Change'!$A$106:CZ$202,104,FALSE())))</f>
        <v>0</v>
      </c>
      <c r="DA6" s="193" t="n">
        <f aca="false">IF(ISERROR(VLOOKUP($A6,'Import Peak'!$A$3:DA$99,105,FALSE())-VLOOKUP($A6,'Import Peak Change'!$A$106:DA$202,105,FALSE())),0,(VLOOKUP($A6,'Import Peak'!$A$3:DA$99,105,FALSE())-VLOOKUP($A6,'Import Peak Change'!$A$106:DA$202,105,FALSE())))</f>
        <v>0</v>
      </c>
      <c r="DB6" s="193" t="n">
        <f aca="false">IF(ISERROR(VLOOKUP($A6,'Import Peak'!$A$3:DB$99,106,FALSE())-VLOOKUP($A6,'Import Peak Change'!$A$106:DB$202,106,FALSE())),0,(VLOOKUP($A6,'Import Peak'!$A$3:DB$99,106,FALSE())-VLOOKUP($A6,'Import Peak Change'!$A$106:DB$202,106,FALSE())))</f>
        <v>0</v>
      </c>
      <c r="DC6" s="193" t="n">
        <f aca="false">IF(ISERROR(VLOOKUP($A6,'Import Peak'!$A$3:DC$99,107,FALSE())-VLOOKUP($A6,'Import Peak Change'!$A$106:DC$202,107,FALSE())),0,(VLOOKUP($A6,'Import Peak'!$A$3:DC$99,107,FALSE())-VLOOKUP($A6,'Import Peak Change'!$A$106:DC$202,107,FALSE())))</f>
        <v>0</v>
      </c>
      <c r="DD6" s="193" t="n">
        <f aca="false">IF(ISERROR(VLOOKUP($A6,'Import Peak'!$A$3:DD$99,108,FALSE())-VLOOKUP($A6,'Import Peak Change'!$A$106:DD$202,108,FALSE())),0,(VLOOKUP($A6,'Import Peak'!$A$3:DD$99,108,FALSE())-VLOOKUP($A6,'Import Peak Change'!$A$106:DD$202,108,FALSE())))</f>
        <v>0</v>
      </c>
      <c r="DE6" s="193" t="n">
        <f aca="false">IF(ISERROR(VLOOKUP($A6,'Import Peak'!$A$3:DE$99,109,FALSE())-VLOOKUP($A6,'Import Peak Change'!$A$106:DE$202,109,FALSE())),0,(VLOOKUP($A6,'Import Peak'!$A$3:DE$99,109,FALSE())-VLOOKUP($A6,'Import Peak Change'!$A$106:DE$202,109,FALSE())))</f>
        <v>0</v>
      </c>
      <c r="DF6" s="193" t="n">
        <f aca="false">IF(ISERROR(VLOOKUP($A6,'Import Peak'!$A$3:DF$99,110,FALSE())-VLOOKUP($A6,'Import Peak Change'!$A$106:DF$202,110,FALSE())),0,(VLOOKUP($A6,'Import Peak'!$A$3:DF$99,110,FALSE())-VLOOKUP($A6,'Import Peak Change'!$A$106:DF$202,110,FALSE())))</f>
        <v>0</v>
      </c>
      <c r="DG6" s="193" t="n">
        <f aca="false">IF(ISERROR(VLOOKUP($A6,'Import Peak'!$A$3:DG$99,111,FALSE())-VLOOKUP($A6,'Import Peak Change'!$A$106:DG$202,111,FALSE())),0,(VLOOKUP($A6,'Import Peak'!$A$3:DG$99,111,FALSE())-VLOOKUP($A6,'Import Peak Change'!$A$106:DG$202,111,FALSE())))</f>
        <v>0</v>
      </c>
      <c r="DH6" s="193" t="n">
        <f aca="false">IF(ISERROR(VLOOKUP($A6,'Import Peak'!$A$3:DH$99,112,FALSE())-VLOOKUP($A6,'Import Peak Change'!$A$106:DH$202,112,FALSE())),0,(VLOOKUP($A6,'Import Peak'!$A$3:DH$99,112,FALSE())-VLOOKUP($A6,'Import Peak Change'!$A$106:DH$202,112,FALSE())))</f>
        <v>0</v>
      </c>
      <c r="DI6" s="193" t="n">
        <f aca="false">IF(ISERROR(VLOOKUP($A6,'Import Peak'!$A$3:DI$99,113,FALSE())-VLOOKUP($A6,'Import Peak Change'!$A$106:DI$202,113,FALSE())),0,(VLOOKUP($A6,'Import Peak'!$A$3:DI$99,113,FALSE())-VLOOKUP($A6,'Import Peak Change'!$A$106:DI$202,113,FALSE())))</f>
        <v>0</v>
      </c>
      <c r="DJ6" s="193" t="n">
        <f aca="false">IF(ISERROR(VLOOKUP($A6,'Import Peak'!$A$3:DJ$99,114,FALSE())-VLOOKUP($A6,'Import Peak Change'!$A$106:DJ$202,114,FALSE())),0,(VLOOKUP($A6,'Import Peak'!$A$3:DJ$99,114,FALSE())-VLOOKUP($A6,'Import Peak Change'!$A$106:DJ$202,114,FALSE())))</f>
        <v>0</v>
      </c>
      <c r="DK6" s="193" t="n">
        <f aca="false">IF(ISERROR(VLOOKUP($A6,'Import Peak'!$A$3:DK$99,115,FALSE())-VLOOKUP($A6,'Import Peak Change'!$A$106:DK$202,115,FALSE())),0,(VLOOKUP($A6,'Import Peak'!$A$3:DK$99,115,FALSE())-VLOOKUP($A6,'Import Peak Change'!$A$106:DK$202,115,FALSE())))</f>
        <v>0</v>
      </c>
      <c r="DL6" s="193" t="n">
        <f aca="false">IF(ISERROR(VLOOKUP($A6,'Import Peak'!$A$3:DL$99,116,FALSE())-VLOOKUP($A6,'Import Peak Change'!$A$106:DL$202,116,FALSE())),0,(VLOOKUP($A6,'Import Peak'!$A$3:DL$99,116,FALSE())-VLOOKUP($A6,'Import Peak Change'!$A$106:DL$202,116,FALSE())))</f>
        <v>0</v>
      </c>
      <c r="DM6" s="193" t="n">
        <f aca="false">IF(ISERROR(VLOOKUP($A6,'Import Peak'!$A$3:DM$99,117,FALSE())-VLOOKUP($A6,'Import Peak Change'!$A$106:DM$202,117,FALSE())),0,(VLOOKUP($A6,'Import Peak'!$A$3:DM$99,117,FALSE())-VLOOKUP($A6,'Import Peak Change'!$A$106:DM$202,117,FALSE())))</f>
        <v>0</v>
      </c>
      <c r="DN6" s="193" t="n">
        <f aca="false">IF(ISERROR(VLOOKUP($A6,'Import Peak'!$A$3:DN$99,118,FALSE())-VLOOKUP($A6,'Import Peak Change'!$A$106:DN$202,118,FALSE())),0,(VLOOKUP($A6,'Import Peak'!$A$3:DN$99,118,FALSE())-VLOOKUP($A6,'Import Peak Change'!$A$106:DN$202,118,FALSE())))</f>
        <v>0</v>
      </c>
      <c r="DO6" s="193" t="n">
        <f aca="false">IF(ISERROR(VLOOKUP($A6,'Import Peak'!$A$3:DO$99,119,FALSE())-VLOOKUP($A6,'Import Peak Change'!$A$106:DO$202,119,FALSE())),0,(VLOOKUP($A6,'Import Peak'!$A$3:DO$99,119,FALSE())-VLOOKUP($A6,'Import Peak Change'!$A$106:DO$202,119,FALSE())))</f>
        <v>0</v>
      </c>
      <c r="DP6" s="193" t="n">
        <f aca="false">IF(ISERROR(VLOOKUP($A6,'Import Peak'!$A$3:DP$99,120,FALSE())-VLOOKUP($A6,'Import Peak Change'!$A$106:DP$202,120,FALSE())),0,(VLOOKUP($A6,'Import Peak'!$A$3:DP$99,120,FALSE())-VLOOKUP($A6,'Import Peak Change'!$A$106:DP$202,120,FALSE())))</f>
        <v>0</v>
      </c>
      <c r="DQ6" s="193" t="n">
        <f aca="false">IF(ISERROR(VLOOKUP($A6,'Import Peak'!$A$3:DQ$99,121,FALSE())-VLOOKUP($A6,'Import Peak Change'!$A$106:DQ$202,121,FALSE())),0,(VLOOKUP($A6,'Import Peak'!$A$3:DQ$99,121,FALSE())-VLOOKUP($A6,'Import Peak Change'!$A$106:DQ$202,121,FALSE())))</f>
        <v>0</v>
      </c>
      <c r="DR6" s="193" t="n">
        <f aca="false">IF(ISERROR(VLOOKUP($A6,'Import Peak'!$A$3:DR$99,122,FALSE())-VLOOKUP($A6,'Import Peak Change'!$A$106:DR$202,122,FALSE())),0,(VLOOKUP($A6,'Import Peak'!$A$3:DR$99,122,FALSE())-VLOOKUP($A6,'Import Peak Change'!$A$106:DR$202,122,FALSE())))</f>
        <v>0</v>
      </c>
      <c r="DS6" s="193" t="n">
        <f aca="false">IF(ISERROR(VLOOKUP($A6,'Import Peak'!$A$3:DS$99,123,FALSE())-VLOOKUP($A6,'Import Peak Change'!$A$106:DS$202,123,FALSE())),0,(VLOOKUP($A6,'Import Peak'!$A$3:DS$99,123,FALSE())-VLOOKUP($A6,'Import Peak Change'!$A$106:DS$202,123,FALSE())))</f>
        <v>0</v>
      </c>
      <c r="DT6" s="193" t="n">
        <f aca="false">IF(ISERROR(VLOOKUP($A6,'Import Peak'!$A$3:DT$99,124,FALSE())-VLOOKUP($A6,'Import Peak Change'!$A$106:DT$202,124,FALSE())),0,(VLOOKUP($A6,'Import Peak'!$A$3:DT$99,124,FALSE())-VLOOKUP($A6,'Import Peak Change'!$A$106:DT$202,124,FALSE())))</f>
        <v>0</v>
      </c>
      <c r="DU6" s="193" t="n">
        <f aca="false">IF(ISERROR(VLOOKUP($A6,'Import Peak'!$A$3:DU$99,125,FALSE())-VLOOKUP($A6,'Import Peak Change'!$A$106:DU$202,125,FALSE())),0,(VLOOKUP($A6,'Import Peak'!$A$3:DU$99,125,FALSE())-VLOOKUP($A6,'Import Peak Change'!$A$106:DU$202,125,FALSE())))</f>
        <v>0</v>
      </c>
      <c r="DV6" s="193" t="n">
        <f aca="false">IF(ISERROR(VLOOKUP($A6,'Import Peak'!$A$3:DV$99,126,FALSE())-VLOOKUP($A6,'Import Peak Change'!$A$106:DV$202,126,FALSE())),0,(VLOOKUP($A6,'Import Peak'!$A$3:DV$99,126,FALSE())-VLOOKUP($A6,'Import Peak Change'!$A$106:DV$202,126,FALSE())))</f>
        <v>0</v>
      </c>
      <c r="DW6" s="193" t="n">
        <f aca="false">IF(ISERROR(VLOOKUP($A6,'Import Peak'!$A$3:DW$99,127,FALSE())-VLOOKUP($A6,'Import Peak Change'!$A$106:DW$202,127,FALSE())),0,(VLOOKUP($A6,'Import Peak'!$A$3:DW$99,127,FALSE())-VLOOKUP($A6,'Import Peak Change'!$A$106:DW$202,127,FALSE())))</f>
        <v>0</v>
      </c>
      <c r="DX6" s="193" t="n">
        <f aca="false">IF(ISERROR(VLOOKUP($A6,'Import Peak'!$A$3:DX$99,128,FALSE())-VLOOKUP($A6,'Import Peak Change'!$A$106:DX$202,128,FALSE())),0,(VLOOKUP($A6,'Import Peak'!$A$3:DX$99,128,FALSE())-VLOOKUP($A6,'Import Peak Change'!$A$106:DX$202,128,FALSE())))</f>
        <v>0</v>
      </c>
      <c r="DY6" s="193" t="n">
        <f aca="false">IF(ISERROR(VLOOKUP($A6,'Import Peak'!$A$3:DY$99,129,FALSE())-VLOOKUP($A6,'Import Peak Change'!$A$106:DY$202,129,FALSE())),0,(VLOOKUP($A6,'Import Peak'!$A$3:DY$99,129,FALSE())-VLOOKUP($A6,'Import Peak Change'!$A$106:DY$202,129,FALSE())))</f>
        <v>0</v>
      </c>
      <c r="DZ6" s="193" t="n">
        <f aca="false">IF(ISERROR(VLOOKUP($A6,'Import Peak'!$A$3:DZ$99,130,FALSE())-VLOOKUP($A6,'Import Peak Change'!$A$106:DZ$202,130,FALSE())),0,(VLOOKUP($A6,'Import Peak'!$A$3:DZ$99,130,FALSE())-VLOOKUP($A6,'Import Peak Change'!$A$106:DZ$202,130,FALSE())))</f>
        <v>0</v>
      </c>
      <c r="EA6" s="193" t="n">
        <f aca="false">IF(ISERROR(VLOOKUP($A6,'Import Peak'!$A$3:EA$99,131,FALSE())-VLOOKUP($A6,'Import Peak Change'!$A$106:EA$202,131,FALSE())),0,(VLOOKUP($A6,'Import Peak'!$A$3:EA$99,131,FALSE())-VLOOKUP($A6,'Import Peak Change'!$A$106:EA$202,131,FALSE())))</f>
        <v>0</v>
      </c>
      <c r="EB6" s="193" t="n">
        <f aca="false">IF(ISERROR(VLOOKUP($A6,'Import Peak'!$A$3:EB$99,132,FALSE())-VLOOKUP($A6,'Import Peak Change'!$A$106:EB$202,132,FALSE())),0,(VLOOKUP($A6,'Import Peak'!$A$3:EB$99,132,FALSE())-VLOOKUP($A6,'Import Peak Change'!$A$106:EB$202,132,FALSE())))</f>
        <v>0</v>
      </c>
      <c r="EC6" s="193" t="n">
        <f aca="false">IF(ISERROR(VLOOKUP($A6,'Import Peak'!$A$3:EC$99,133,FALSE())-VLOOKUP($A6,'Import Peak Change'!$A$106:EC$202,133,FALSE())),0,(VLOOKUP($A6,'Import Peak'!$A$3:EC$99,133,FALSE())-VLOOKUP($A6,'Import Peak Change'!$A$106:EC$202,133,FALSE())))</f>
        <v>0</v>
      </c>
      <c r="ED6" s="193" t="n">
        <f aca="false">IF(ISERROR(VLOOKUP($A6,'Import Peak'!$A$3:ED$99,134,FALSE())-VLOOKUP($A6,'Import Peak Change'!$A$106:ED$202,134,FALSE())),0,(VLOOKUP($A6,'Import Peak'!$A$3:ED$99,134,FALSE())-VLOOKUP($A6,'Import Peak Change'!$A$106:ED$202,134,FALSE())))</f>
        <v>0</v>
      </c>
      <c r="EE6" s="193" t="n">
        <f aca="false">IF(ISERROR(VLOOKUP($A6,'Import Peak'!$A$3:EE$99,135,FALSE())-VLOOKUP($A6,'Import Peak Change'!$A$106:EE$202,135,FALSE())),0,(VLOOKUP($A6,'Import Peak'!$A$3:EE$99,135,FALSE())-VLOOKUP($A6,'Import Peak Change'!$A$106:EE$202,135,FALSE())))</f>
        <v>0</v>
      </c>
      <c r="EF6" s="193" t="n">
        <f aca="false">IF(ISERROR(VLOOKUP($A6,'Import Peak'!$A$3:EF$99,136,FALSE())-VLOOKUP($A6,'Import Peak Change'!$A$106:EF$202,136,FALSE())),0,(VLOOKUP($A6,'Import Peak'!$A$3:EF$99,136,FALSE())-VLOOKUP($A6,'Import Peak Change'!$A$106:EF$202,136,FALSE())))</f>
        <v>0</v>
      </c>
      <c r="EG6" s="193" t="n">
        <f aca="false">IF(ISERROR(VLOOKUP($A6,'Import Peak'!$A$3:EG$99,137,FALSE())-VLOOKUP($A6,'Import Peak Change'!$A$106:EG$202,137,FALSE())),0,(VLOOKUP($A6,'Import Peak'!$A$3:EG$99,137,FALSE())-VLOOKUP($A6,'Import Peak Change'!$A$106:EG$202,137,FALSE())))</f>
        <v>0</v>
      </c>
      <c r="EH6" s="193" t="n">
        <f aca="false">IF(ISERROR(VLOOKUP($A6,'Import Peak'!$A$3:EH$99,138,FALSE())-VLOOKUP($A6,'Import Peak Change'!$A$106:EH$202,138,FALSE())),0,(VLOOKUP($A6,'Import Peak'!$A$3:EH$99,138,FALSE())-VLOOKUP($A6,'Import Peak Change'!$A$106:EH$202,138,FALSE())))</f>
        <v>0</v>
      </c>
      <c r="EI6" s="193" t="n">
        <f aca="false">IF(ISERROR(VLOOKUP($A6,'Import Peak'!$A$3:EI$99,139,FALSE())-VLOOKUP($A6,'Import Peak Change'!$A$106:EI$202,139,FALSE())),0,(VLOOKUP($A6,'Import Peak'!$A$3:EI$99,139,FALSE())-VLOOKUP($A6,'Import Peak Change'!$A$106:EI$202,139,FALSE())))</f>
        <v>0</v>
      </c>
      <c r="EJ6" s="193" t="n">
        <f aca="false">IF(ISERROR(VLOOKUP($A6,'Import Peak'!$A$3:EJ$99,140,FALSE())-VLOOKUP($A6,'Import Peak Change'!$A$106:EJ$202,140,FALSE())),0,(VLOOKUP($A6,'Import Peak'!$A$3:EJ$99,140,FALSE())-VLOOKUP($A6,'Import Peak Change'!$A$106:EJ$202,140,FALSE())))</f>
        <v>0</v>
      </c>
      <c r="EK6" s="193" t="n">
        <f aca="false">IF(ISERROR(VLOOKUP($A6,'Import Peak'!$A$3:EK$99,141,FALSE())-VLOOKUP($A6,'Import Peak Change'!$A$106:EK$202,141,FALSE())),0,(VLOOKUP($A6,'Import Peak'!$A$3:EK$99,141,FALSE())-VLOOKUP($A6,'Import Peak Change'!$A$106:EK$202,141,FALSE())))</f>
        <v>0</v>
      </c>
      <c r="EL6" s="193" t="n">
        <f aca="false">IF(ISERROR(VLOOKUP($A6,'Import Peak'!$A$3:EL$99,142,FALSE())-VLOOKUP($A6,'Import Peak Change'!$A$106:EL$202,142,FALSE())),0,(VLOOKUP($A6,'Import Peak'!$A$3:EL$99,142,FALSE())-VLOOKUP($A6,'Import Peak Change'!$A$106:EL$202,142,FALSE())))</f>
        <v>0</v>
      </c>
      <c r="EM6" s="193" t="n">
        <f aca="false">IF(ISERROR(VLOOKUP($A6,'Import Peak'!$A$3:EM$99,143,FALSE())-VLOOKUP($A6,'Import Peak Change'!$A$106:EM$202,143,FALSE())),0,(VLOOKUP($A6,'Import Peak'!$A$3:EM$99,143,FALSE())-VLOOKUP($A6,'Import Peak Change'!$A$106:EM$202,143,FALSE())))</f>
        <v>0</v>
      </c>
      <c r="EN6" s="193" t="n">
        <f aca="false">IF(ISERROR(VLOOKUP($A6,'Import Peak'!$A$3:EN$99,144,FALSE())-VLOOKUP($A6,'Import Peak Change'!$A$106:EN$202,144,FALSE())),0,(VLOOKUP($A6,'Import Peak'!$A$3:EN$99,144,FALSE())-VLOOKUP($A6,'Import Peak Change'!$A$106:EN$202,144,FALSE())))</f>
        <v>0</v>
      </c>
      <c r="EO6" s="193" t="n">
        <f aca="false">IF(ISERROR(VLOOKUP($A6,'Import Peak'!$A$3:EO$99,145,FALSE())-VLOOKUP($A6,'Import Peak Change'!$A$106:EO$202,145,FALSE())),0,(VLOOKUP($A6,'Import Peak'!$A$3:EO$99,145,FALSE())-VLOOKUP($A6,'Import Peak Change'!$A$106:EO$202,145,FALSE())))</f>
        <v>0</v>
      </c>
      <c r="EP6" s="193" t="n">
        <f aca="false">IF(ISERROR(VLOOKUP($A6,'Import Peak'!$A$3:EP$99,146,FALSE())-VLOOKUP($A6,'Import Peak Change'!$A$106:EP$202,146,FALSE())),0,(VLOOKUP($A6,'Import Peak'!$A$3:EP$99,146,FALSE())-VLOOKUP($A6,'Import Peak Change'!$A$106:EP$202,146,FALSE())))</f>
        <v>0</v>
      </c>
      <c r="EQ6" s="193" t="n">
        <f aca="false">IF(ISERROR(VLOOKUP($A6,'Import Peak'!$A$3:EQ$99,147,FALSE())-VLOOKUP($A6,'Import Peak Change'!$A$106:EQ$202,147,FALSE())),0,(VLOOKUP($A6,'Import Peak'!$A$3:EQ$99,147,FALSE())-VLOOKUP($A6,'Import Peak Change'!$A$106:EQ$202,147,FALSE())))</f>
        <v>0</v>
      </c>
      <c r="ER6" s="193" t="n">
        <f aca="false">IF(ISERROR(VLOOKUP($A6,'Import Peak'!$A$3:ER$99,148,FALSE())-VLOOKUP($A6,'Import Peak Change'!$A$106:ER$202,148,FALSE())),0,(VLOOKUP($A6,'Import Peak'!$A$3:ER$99,148,FALSE())-VLOOKUP($A6,'Import Peak Change'!$A$106:ER$202,148,FALSE())))</f>
        <v>0</v>
      </c>
      <c r="ES6" s="193" t="n">
        <f aca="false">IF(ISERROR(VLOOKUP($A6,'Import Peak'!$A$3:ES$99,149,FALSE())-VLOOKUP($A6,'Import Peak Change'!$A$106:ES$202,149,FALSE())),0,(VLOOKUP($A6,'Import Peak'!$A$3:ES$99,149,FALSE())-VLOOKUP($A6,'Import Peak Change'!$A$106:ES$202,149,FALSE())))</f>
        <v>0</v>
      </c>
      <c r="ET6" s="193" t="n">
        <f aca="false">IF(ISERROR(VLOOKUP($A6,'Import Peak'!$A$3:ET$99,150,FALSE())-VLOOKUP($A6,'Import Peak Change'!$A$106:ET$202,150,FALSE())),0,(VLOOKUP($A6,'Import Peak'!$A$3:ET$99,150,FALSE())-VLOOKUP($A6,'Import Peak Change'!$A$106:ET$202,150,FALSE())))</f>
        <v>0</v>
      </c>
      <c r="EU6" s="193" t="n">
        <f aca="false">IF(ISERROR(VLOOKUP($A6,'Import Peak'!$A$3:EU$99,151,FALSE())-VLOOKUP($A6,'Import Peak Change'!$A$106:EU$202,151,FALSE())),0,(VLOOKUP($A6,'Import Peak'!$A$3:EU$99,151,FALSE())-VLOOKUP($A6,'Import Peak Change'!$A$106:EU$202,151,FALSE())))</f>
        <v>0</v>
      </c>
      <c r="EV6" s="193" t="n">
        <f aca="false">IF(ISERROR(VLOOKUP($A6,'Import Peak'!$A$3:EV$99,152,FALSE())-VLOOKUP($A6,'Import Peak Change'!$A$106:EV$202,152,FALSE())),0,(VLOOKUP($A6,'Import Peak'!$A$3:EV$99,152,FALSE())-VLOOKUP($A6,'Import Peak Change'!$A$106:EV$202,152,FALSE())))</f>
        <v>0</v>
      </c>
      <c r="EW6" s="193" t="n">
        <f aca="false">IF(ISERROR(VLOOKUP($A6,'Import Peak'!$A$3:EW$99,153,FALSE())-VLOOKUP($A6,'Import Peak Change'!$A$106:EW$202,153,FALSE())),0,(VLOOKUP($A6,'Import Peak'!$A$3:EW$99,153,FALSE())-VLOOKUP($A6,'Import Peak Change'!$A$106:EW$202,153,FALSE())))</f>
        <v>0</v>
      </c>
      <c r="EX6" s="193" t="n">
        <f aca="false">IF(ISERROR(VLOOKUP($A6,'Import Peak'!$A$3:EX$99,154,FALSE())-VLOOKUP($A6,'Import Peak Change'!$A$106:EX$202,154,FALSE())),0,(VLOOKUP($A6,'Import Peak'!$A$3:EX$99,154,FALSE())-VLOOKUP($A6,'Import Peak Change'!$A$106:EX$202,154,FALSE())))</f>
        <v>0</v>
      </c>
      <c r="EY6" s="193" t="n">
        <f aca="false">IF(ISERROR(VLOOKUP($A6,'Import Peak'!$A$3:EY$99,155,FALSE())-VLOOKUP($A6,'Import Peak Change'!$A$106:EY$202,155,FALSE())),0,(VLOOKUP($A6,'Import Peak'!$A$3:EY$99,155,FALSE())-VLOOKUP($A6,'Import Peak Change'!$A$106:EY$202,155,FALSE())))</f>
        <v>0</v>
      </c>
      <c r="EZ6" s="193" t="n">
        <f aca="false">IF(ISERROR(VLOOKUP($A6,'Import Peak'!$A$3:EZ$99,156,FALSE())-VLOOKUP($A6,'Import Peak Change'!$A$106:EZ$202,156,FALSE())),0,(VLOOKUP($A6,'Import Peak'!$A$3:EZ$99,156,FALSE())-VLOOKUP($A6,'Import Peak Change'!$A$106:EZ$202,156,FALSE())))</f>
        <v>0</v>
      </c>
      <c r="FA6" s="193" t="n">
        <f aca="false">IF(ISERROR(VLOOKUP($A6,'Import Peak'!$A$3:FA$99,157,FALSE())-VLOOKUP($A6,'Import Peak Change'!$A$106:FA$202,157,FALSE())),0,(VLOOKUP($A6,'Import Peak'!$A$3:FA$99,157,FALSE())-VLOOKUP($A6,'Import Peak Change'!$A$106:FA$202,157,FALSE())))</f>
        <v>0</v>
      </c>
      <c r="FB6" s="193" t="n">
        <f aca="false">IF(ISERROR(VLOOKUP($A6,'Import Peak'!$A$3:FB$99,158,FALSE())-VLOOKUP($A6,'Import Peak Change'!$A$106:FB$202,158,FALSE())),0,(VLOOKUP($A6,'Import Peak'!$A$3:FB$99,158,FALSE())-VLOOKUP($A6,'Import Peak Change'!$A$106:FB$202,158,FALSE())))</f>
        <v>0</v>
      </c>
      <c r="FC6" s="193" t="n">
        <f aca="false">IF(ISERROR(VLOOKUP($A6,'Import Peak'!$A$3:FC$99,159,FALSE())-VLOOKUP($A6,'Import Peak Change'!$A$106:FC$202,159,FALSE())),0,(VLOOKUP($A6,'Import Peak'!$A$3:FC$99,159,FALSE())-VLOOKUP($A6,'Import Peak Change'!$A$106:FC$202,159,FALSE())))</f>
        <v>0</v>
      </c>
      <c r="FD6" s="193" t="n">
        <f aca="false">IF(ISERROR(VLOOKUP($A6,'Import Peak'!$A$3:FD$99,160,FALSE())-VLOOKUP($A6,'Import Peak Change'!$A$106:FD$202,160,FALSE())),0,(VLOOKUP($A6,'Import Peak'!$A$3:FD$99,160,FALSE())-VLOOKUP($A6,'Import Peak Change'!$A$106:FD$202,160,FALSE())))</f>
        <v>0</v>
      </c>
      <c r="FE6" s="193" t="n">
        <f aca="false">IF(ISERROR(VLOOKUP($A6,'Import Peak'!$A$3:FE$99,161,FALSE())-VLOOKUP($A6,'Import Peak Change'!$A$106:FE$202,161,FALSE())),0,(VLOOKUP($A6,'Import Peak'!$A$3:FE$99,161,FALSE())-VLOOKUP($A6,'Import Peak Change'!$A$106:FE$202,161,FALSE())))</f>
        <v>0</v>
      </c>
      <c r="FF6" s="193" t="n">
        <f aca="false">IF(ISERROR(VLOOKUP($A6,'Import Peak'!$A$3:FF$99,162,FALSE())-VLOOKUP($A6,'Import Peak Change'!$A$106:FF$202,162,FALSE())),0,(VLOOKUP($A6,'Import Peak'!$A$3:FF$99,162,FALSE())-VLOOKUP($A6,'Import Peak Change'!$A$106:FF$202,162,FALSE())))</f>
        <v>0</v>
      </c>
      <c r="FG6" s="193" t="n">
        <f aca="false">IF(ISERROR(VLOOKUP($A6,'Import Peak'!$A$3:FG$99,163,FALSE())-VLOOKUP($A6,'Import Peak Change'!$A$106:FG$202,163,FALSE())),0,(VLOOKUP($A6,'Import Peak'!$A$3:FG$99,163,FALSE())-VLOOKUP($A6,'Import Peak Change'!$A$106:FG$202,163,FALSE())))</f>
        <v>0</v>
      </c>
      <c r="FH6" s="193" t="n">
        <f aca="false">IF(ISERROR(VLOOKUP($A6,'Import Peak'!$A$3:FH$99,164,FALSE())-VLOOKUP($A6,'Import Peak Change'!$A$106:FH$202,164,FALSE())),0,(VLOOKUP($A6,'Import Peak'!$A$3:FH$99,164,FALSE())-VLOOKUP($A6,'Import Peak Change'!$A$106:FH$202,164,FALSE())))</f>
        <v>0</v>
      </c>
      <c r="FI6" s="193" t="n">
        <f aca="false">IF(ISERROR(VLOOKUP($A6,'Import Peak'!$A$3:FI$99,165,FALSE())-VLOOKUP($A6,'Import Peak Change'!$A$106:FI$202,165,FALSE())),0,(VLOOKUP($A6,'Import Peak'!$A$3:FI$99,165,FALSE())-VLOOKUP($A6,'Import Peak Change'!$A$106:FI$202,165,FALSE())))</f>
        <v>0</v>
      </c>
      <c r="FJ6" s="193" t="n">
        <f aca="false">IF(ISERROR(VLOOKUP($A6,'Import Peak'!$A$3:FJ$99,166,FALSE())-VLOOKUP($A6,'Import Peak Change'!$A$106:FJ$202,166,FALSE())),0,(VLOOKUP($A6,'Import Peak'!$A$3:FJ$99,166,FALSE())-VLOOKUP($A6,'Import Peak Change'!$A$106:FJ$202,166,FALSE())))</f>
        <v>0</v>
      </c>
      <c r="FK6" s="193" t="n">
        <f aca="false">IF(ISERROR(VLOOKUP($A6,'Import Peak'!$A$3:FK$99,167,FALSE())-VLOOKUP($A6,'Import Peak Change'!$A$106:FK$202,167,FALSE())),0,(VLOOKUP($A6,'Import Peak'!$A$3:FK$99,167,FALSE())-VLOOKUP($A6,'Import Peak Change'!$A$106:FK$202,167,FALSE())))</f>
        <v>0</v>
      </c>
      <c r="FL6" s="193" t="n">
        <f aca="false">IF(ISERROR(VLOOKUP($A6,'Import Peak'!$A$3:FL$99,168,FALSE())-VLOOKUP($A6,'Import Peak Change'!$A$106:FL$202,168,FALSE())),0,(VLOOKUP($A6,'Import Peak'!$A$3:FL$99,168,FALSE())-VLOOKUP($A6,'Import Peak Change'!$A$106:FL$202,168,FALSE())))</f>
        <v>0</v>
      </c>
      <c r="FM6" s="193" t="n">
        <f aca="false">IF(ISERROR(VLOOKUP($A6,'Import Peak'!$A$3:FM$99,169,FALSE())-VLOOKUP($A6,'Import Peak Change'!$A$106:FM$202,169,FALSE())),0,(VLOOKUP($A6,'Import Peak'!$A$3:FM$99,169,FALSE())-VLOOKUP($A6,'Import Peak Change'!$A$106:FM$202,169,FALSE())))</f>
        <v>0</v>
      </c>
      <c r="FN6" s="193" t="n">
        <f aca="false">IF(ISERROR(VLOOKUP($A6,'Import Peak'!$A$3:FN$99,170,FALSE())-VLOOKUP($A6,'Import Peak Change'!$A$106:FN$202,170,FALSE())),0,(VLOOKUP($A6,'Import Peak'!$A$3:FN$99,170,FALSE())-VLOOKUP($A6,'Import Peak Change'!$A$106:FN$202,170,FALSE())))</f>
        <v>0</v>
      </c>
      <c r="FO6" s="193" t="n">
        <f aca="false">IF(ISERROR(VLOOKUP($A6,'Import Peak'!$A$3:FO$99,171,FALSE())-VLOOKUP($A6,'Import Peak Change'!$A$106:FO$202,171,FALSE())),0,(VLOOKUP($A6,'Import Peak'!$A$3:FO$99,171,FALSE())-VLOOKUP($A6,'Import Peak Change'!$A$106:FO$202,171,FALSE())))</f>
        <v>0</v>
      </c>
      <c r="FP6" s="193" t="n">
        <f aca="false">IF(ISERROR(VLOOKUP($A6,'Import Peak'!$A$3:FP$99,172,FALSE())-VLOOKUP($A6,'Import Peak Change'!$A$106:FP$202,172,FALSE())),0,(VLOOKUP($A6,'Import Peak'!$A$3:FP$99,172,FALSE())-VLOOKUP($A6,'Import Peak Change'!$A$106:FP$202,172,FALSE())))</f>
        <v>0</v>
      </c>
      <c r="FQ6" s="193" t="n">
        <f aca="false">IF(ISERROR(VLOOKUP($A6,'Import Peak'!$A$3:FQ$99,173,FALSE())-VLOOKUP($A6,'Import Peak Change'!$A$106:FQ$202,173,FALSE())),0,(VLOOKUP($A6,'Import Peak'!$A$3:FQ$99,173,FALSE())-VLOOKUP($A6,'Import Peak Change'!$A$106:FQ$202,173,FALSE())))</f>
        <v>0</v>
      </c>
      <c r="FR6" s="193" t="n">
        <f aca="false">IF(ISERROR(VLOOKUP($A6,'Import Peak'!$A$3:FR$99,174,FALSE())-VLOOKUP($A6,'Import Peak Change'!$A$106:FR$202,174,FALSE())),0,(VLOOKUP($A6,'Import Peak'!$A$3:FR$99,174,FALSE())-VLOOKUP($A6,'Import Peak Change'!$A$106:FR$202,174,FALSE())))</f>
        <v>0</v>
      </c>
      <c r="FS6" s="193" t="n">
        <f aca="false">IF(ISERROR(VLOOKUP($A6,'Import Peak'!$A$3:FS$99,175,FALSE())-VLOOKUP($A6,'Import Peak Change'!$A$106:FS$202,175,FALSE())),0,(VLOOKUP($A6,'Import Peak'!$A$3:FS$99,175,FALSE())-VLOOKUP($A6,'Import Peak Change'!$A$106:FS$202,175,FALSE())))</f>
        <v>0</v>
      </c>
      <c r="FT6" s="193" t="n">
        <f aca="false">IF(ISERROR(VLOOKUP($A6,'Import Peak'!$A$3:FT$99,176,FALSE())-VLOOKUP($A6,'Import Peak Change'!$A$106:FT$202,176,FALSE())),0,(VLOOKUP($A6,'Import Peak'!$A$3:FT$99,176,FALSE())-VLOOKUP($A6,'Import Peak Change'!$A$106:FT$202,176,FALSE())))</f>
        <v>0</v>
      </c>
      <c r="FU6" s="193" t="n">
        <f aca="false">IF(ISERROR(VLOOKUP($A6,'Import Peak'!$A$3:FU$99,177,FALSE())-VLOOKUP($A6,'Import Peak Change'!$A$106:FU$202,177,FALSE())),0,(VLOOKUP($A6,'Import Peak'!$A$3:FU$99,177,FALSE())-VLOOKUP($A6,'Import Peak Change'!$A$106:FU$202,177,FALSE())))</f>
        <v>0</v>
      </c>
      <c r="FV6" s="193" t="n">
        <f aca="false">IF(ISERROR(VLOOKUP($A6,'Import Peak'!$A$3:FV$99,178,FALSE())-VLOOKUP($A6,'Import Peak Change'!$A$106:FV$202,178,FALSE())),0,(VLOOKUP($A6,'Import Peak'!$A$3:FV$99,178,FALSE())-VLOOKUP($A6,'Import Peak Change'!$A$106:FV$202,178,FALSE())))</f>
        <v>0</v>
      </c>
      <c r="FW6" s="193" t="n">
        <f aca="false">IF(ISERROR(VLOOKUP($A6,'Import Peak'!$A$3:FW$99,179,FALSE())-VLOOKUP($A6,'Import Peak Change'!$A$106:FW$202,179,FALSE())),0,(VLOOKUP($A6,'Import Peak'!$A$3:FW$99,179,FALSE())-VLOOKUP($A6,'Import Peak Change'!$A$106:FW$202,179,FALSE())))</f>
        <v>0</v>
      </c>
      <c r="FX6" s="193" t="n">
        <f aca="false">IF(ISERROR(VLOOKUP($A6,'Import Peak'!$A$3:FX$99,180,FALSE())-VLOOKUP($A6,'Import Peak Change'!$A$106:FX$202,180,FALSE())),0,(VLOOKUP($A6,'Import Peak'!$A$3:FX$99,180,FALSE())-VLOOKUP($A6,'Import Peak Change'!$A$106:FX$202,180,FALSE())))</f>
        <v>0</v>
      </c>
      <c r="FY6" s="193" t="n">
        <f aca="false">IF(ISERROR(VLOOKUP($A6,'Import Peak'!$A$3:FY$99,181,FALSE())-VLOOKUP($A6,'Import Peak Change'!$A$106:FY$202,181,FALSE())),0,(VLOOKUP($A6,'Import Peak'!$A$3:FY$99,181,FALSE())-VLOOKUP($A6,'Import Peak Change'!$A$106:FY$202,181,FALSE())))</f>
        <v>0</v>
      </c>
      <c r="FZ6" s="193" t="n">
        <f aca="false">IF(ISERROR(VLOOKUP($A6,'Import Peak'!$A$3:FZ$99,182,FALSE())-VLOOKUP($A6,'Import Peak Change'!$A$106:FZ$202,182,FALSE())),0,(VLOOKUP($A6,'Import Peak'!$A$3:FZ$99,182,FALSE())-VLOOKUP($A6,'Import Peak Change'!$A$106:FZ$202,182,FALSE())))</f>
        <v>0</v>
      </c>
      <c r="GA6" s="193" t="n">
        <f aca="false">IF(ISERROR(VLOOKUP($A6,'Import Peak'!$A$3:GA$99,183,FALSE())-VLOOKUP($A6,'Import Peak Change'!$A$106:GA$202,183,FALSE())),0,(VLOOKUP($A6,'Import Peak'!$A$3:GA$99,183,FALSE())-VLOOKUP($A6,'Import Peak Change'!$A$106:GA$202,183,FALSE())))</f>
        <v>0</v>
      </c>
      <c r="GB6" s="193" t="n">
        <f aca="false">IF(ISERROR(VLOOKUP($A6,'Import Peak'!$A$3:GB$99,184,FALSE())-VLOOKUP($A6,'Import Peak Change'!$A$106:GB$202,184,FALSE())),0,(VLOOKUP($A6,'Import Peak'!$A$3:GB$99,184,FALSE())-VLOOKUP($A6,'Import Peak Change'!$A$106:GB$202,184,FALSE())))</f>
        <v>0</v>
      </c>
      <c r="GC6" s="193" t="n">
        <f aca="false">IF(ISERROR(VLOOKUP($A6,'Import Peak'!$A$3:GC$99,185,FALSE())-VLOOKUP($A6,'Import Peak Change'!$A$106:GC$202,185,FALSE())),0,(VLOOKUP($A6,'Import Peak'!$A$3:GC$99,185,FALSE())-VLOOKUP($A6,'Import Peak Change'!$A$106:GC$202,185,FALSE())))</f>
        <v>0</v>
      </c>
      <c r="GD6" s="193" t="n">
        <f aca="false">IF(ISERROR(VLOOKUP($A6,'Import Peak'!$A$3:GD$99,186,FALSE())-VLOOKUP($A6,'Import Peak Change'!$A$106:GD$202,186,FALSE())),0,(VLOOKUP($A6,'Import Peak'!$A$3:GD$99,186,FALSE())-VLOOKUP($A6,'Import Peak Change'!$A$106:GD$202,186,FALSE())))</f>
        <v>0</v>
      </c>
      <c r="GE6" s="193" t="n">
        <f aca="false">IF(ISERROR(VLOOKUP($A6,'Import Peak'!$A$3:GE$99,187,FALSE())-VLOOKUP($A6,'Import Peak Change'!$A$106:GE$202,187,FALSE())),0,(VLOOKUP($A6,'Import Peak'!$A$3:GE$99,187,FALSE())-VLOOKUP($A6,'Import Peak Change'!$A$106:GE$202,187,FALSE())))</f>
        <v>0</v>
      </c>
      <c r="GF6" s="193" t="n">
        <f aca="false">IF(ISERROR(VLOOKUP($A6,'Import Peak'!$A$3:GF$99,188,FALSE())-VLOOKUP($A6,'Import Peak Change'!$A$106:GF$202,188,FALSE())),0,(VLOOKUP($A6,'Import Peak'!$A$3:GF$99,188,FALSE())-VLOOKUP($A6,'Import Peak Change'!$A$106:GF$202,188,FALSE())))</f>
        <v>0</v>
      </c>
      <c r="GG6" s="193" t="n">
        <f aca="false">IF(ISERROR(VLOOKUP($A6,'Import Peak'!$A$3:GG$99,189,FALSE())-VLOOKUP($A6,'Import Peak Change'!$A$106:GG$202,189,FALSE())),0,(VLOOKUP($A6,'Import Peak'!$A$3:GG$99,189,FALSE())-VLOOKUP($A6,'Import Peak Change'!$A$106:GG$202,189,FALSE())))</f>
        <v>0</v>
      </c>
      <c r="GH6" s="193" t="n">
        <f aca="false">IF(ISERROR(VLOOKUP($A6,'Import Peak'!$A$3:GH$99,190,FALSE())-VLOOKUP($A6,'Import Peak Change'!$A$106:GH$202,190,FALSE())),0,(VLOOKUP($A6,'Import Peak'!$A$3:GH$99,190,FALSE())-VLOOKUP($A6,'Import Peak Change'!$A$106:GH$202,190,FALSE())))</f>
        <v>0</v>
      </c>
      <c r="GI6" s="193" t="n">
        <f aca="false">IF(ISERROR(VLOOKUP($A6,'Import Peak'!$A$3:GI$99,191,FALSE())-VLOOKUP($A6,'Import Peak Change'!$A$106:GI$202,191,FALSE())),0,(VLOOKUP($A6,'Import Peak'!$A$3:GI$99,191,FALSE())-VLOOKUP($A6,'Import Peak Change'!$A$106:GI$202,191,FALSE())))</f>
        <v>0</v>
      </c>
      <c r="GJ6" s="193" t="n">
        <f aca="false">IF(ISERROR(VLOOKUP($A6,'Import Peak'!$A$3:GJ$99,192,FALSE())-VLOOKUP($A6,'Import Peak Change'!$A$106:GJ$202,192,FALSE())),0,(VLOOKUP($A6,'Import Peak'!$A$3:GJ$99,192,FALSE())-VLOOKUP($A6,'Import Peak Change'!$A$106:GJ$202,192,FALSE())))</f>
        <v>0</v>
      </c>
      <c r="GK6" s="193" t="n">
        <f aca="false">IF(ISERROR(VLOOKUP($A6,'Import Peak'!$A$3:GK$99,193,FALSE())-VLOOKUP($A6,'Import Peak Change'!$A$106:GK$202,193,FALSE())),0,(VLOOKUP($A6,'Import Peak'!$A$3:GK$99,193,FALSE())-VLOOKUP($A6,'Import Peak Change'!$A$106:GK$202,193,FALSE())))</f>
        <v>0</v>
      </c>
      <c r="GL6" s="193" t="n">
        <f aca="false">IF(ISERROR(VLOOKUP($A6,'Import Peak'!$A$3:GL$99,194,FALSE())-VLOOKUP($A6,'Import Peak Change'!$A$106:GL$202,194,FALSE())),0,(VLOOKUP($A6,'Import Peak'!$A$3:GL$99,194,FALSE())-VLOOKUP($A6,'Import Peak Change'!$A$106:GL$202,194,FALSE())))</f>
        <v>0</v>
      </c>
      <c r="GM6" s="193" t="n">
        <f aca="false">IF(ISERROR(VLOOKUP($A6,'Import Peak'!$A$3:GM$99,195,FALSE())-VLOOKUP($A6,'Import Peak Change'!$A$106:GM$202,195,FALSE())),0,(VLOOKUP($A6,'Import Peak'!$A$3:GM$99,195,FALSE())-VLOOKUP($A6,'Import Peak Change'!$A$106:GM$202,195,FALSE())))</f>
        <v>0</v>
      </c>
      <c r="GN6" s="193" t="n">
        <f aca="false">IF(ISERROR(VLOOKUP($A6,'Import Peak'!$A$3:GN$99,196,FALSE())-VLOOKUP($A6,'Import Peak Change'!$A$106:GN$202,196,FALSE())),0,(VLOOKUP($A6,'Import Peak'!$A$3:GN$99,196,FALSE())-VLOOKUP($A6,'Import Peak Change'!$A$106:GN$202,196,FALSE())))</f>
        <v>0</v>
      </c>
      <c r="GO6" s="193" t="n">
        <f aca="false">IF(ISERROR(VLOOKUP($A6,'Import Peak'!$A$3:GO$99,197,FALSE())-VLOOKUP($A6,'Import Peak Change'!$A$106:GO$202,197,FALSE())),0,(VLOOKUP($A6,'Import Peak'!$A$3:GO$99,197,FALSE())-VLOOKUP($A6,'Import Peak Change'!$A$106:GO$202,197,FALSE())))</f>
        <v>0</v>
      </c>
      <c r="GP6" s="193" t="n">
        <f aca="false">IF(ISERROR(VLOOKUP($A6,'Import Peak'!$A$3:GP$99,198,FALSE())-VLOOKUP($A6,'Import Peak Change'!$A$106:GP$202,198,FALSE())),0,(VLOOKUP($A6,'Import Peak'!$A$3:GP$99,198,FALSE())-VLOOKUP($A6,'Import Peak Change'!$A$106:GP$202,198,FALSE())))</f>
        <v>0</v>
      </c>
      <c r="GQ6" s="193" t="n">
        <f aca="false">IF(ISERROR(VLOOKUP($A6,'Import Peak'!$A$3:GQ$99,199,FALSE())-VLOOKUP($A6,'Import Peak Change'!$A$106:GQ$202,199,FALSE())),0,(VLOOKUP($A6,'Import Peak'!$A$3:GQ$99,199,FALSE())-VLOOKUP($A6,'Import Peak Change'!$A$106:GQ$202,199,FALSE())))</f>
        <v>0</v>
      </c>
      <c r="GR6" s="193" t="n">
        <f aca="false">IF(ISERROR(VLOOKUP($A6,'Import Peak'!$A$3:GR$99,200,FALSE())-VLOOKUP($A6,'Import Peak Change'!$A$106:GR$202,200,FALSE())),0,(VLOOKUP($A6,'Import Peak'!$A$3:GR$99,200,FALSE())-VLOOKUP($A6,'Import Peak Change'!$A$106:GR$202,200,FALSE())))</f>
        <v>0</v>
      </c>
      <c r="GS6" s="193" t="n">
        <f aca="false">IF(ISERROR(VLOOKUP($A6,'Import Peak'!$A$3:GS$99,201,FALSE())-VLOOKUP($A6,'Import Peak Change'!$A$106:GS$202,201,FALSE())),0,(VLOOKUP($A6,'Import Peak'!$A$3:GS$99,201,FALSE())-VLOOKUP($A6,'Import Peak Change'!$A$106:GS$202,201,FALSE())))</f>
        <v>0</v>
      </c>
      <c r="GT6" s="193" t="n">
        <f aca="false">IF(ISERROR(VLOOKUP($A6,'Import Peak'!$A$3:GT$99,202,FALSE())-VLOOKUP($A6,'Import Peak Change'!$A$106:GT$202,202,FALSE())),0,(VLOOKUP($A6,'Import Peak'!$A$3:GT$99,202,FALSE())-VLOOKUP($A6,'Import Peak Change'!$A$106:GT$202,202,FALSE())))</f>
        <v>0</v>
      </c>
      <c r="GU6" s="193" t="n">
        <f aca="false">IF(ISERROR(VLOOKUP($A6,'Import Peak'!$A$3:GU$99,203,FALSE())-VLOOKUP($A6,'Import Peak Change'!$A$106:GU$202,203,FALSE())),0,(VLOOKUP($A6,'Import Peak'!$A$3:GU$99,203,FALSE())-VLOOKUP($A6,'Import Peak Change'!$A$106:GU$202,203,FALSE())))</f>
        <v>0</v>
      </c>
      <c r="GV6" s="193" t="n">
        <f aca="false">IF(ISERROR(VLOOKUP($A6,'Import Peak'!$A$3:GV$99,204,FALSE())-VLOOKUP($A6,'Import Peak Change'!$A$106:GV$202,204,FALSE())),0,(VLOOKUP($A6,'Import Peak'!$A$3:GV$99,204,FALSE())-VLOOKUP($A6,'Import Peak Change'!$A$106:GV$202,204,FALSE())))</f>
        <v>0</v>
      </c>
      <c r="GW6" s="193" t="n">
        <f aca="false">IF(ISERROR(VLOOKUP($A6,'Import Peak'!$A$3:GW$99,205,FALSE())-VLOOKUP($A6,'Import Peak Change'!$A$106:GW$202,205,FALSE())),0,(VLOOKUP($A6,'Import Peak'!$A$3:GW$99,205,FALSE())-VLOOKUP($A6,'Import Peak Change'!$A$106:GW$202,205,FALSE())))</f>
        <v>0</v>
      </c>
      <c r="GX6" s="193" t="n">
        <f aca="false">IF(ISERROR(VLOOKUP($A6,'Import Peak'!$A$3:GX$99,206,FALSE())-VLOOKUP($A6,'Import Peak Change'!$A$106:GX$202,206,FALSE())),0,(VLOOKUP($A6,'Import Peak'!$A$3:GX$99,206,FALSE())-VLOOKUP($A6,'Import Peak Change'!$A$106:GX$202,206,FALSE())))</f>
        <v>0</v>
      </c>
      <c r="GY6" s="193" t="n">
        <f aca="false">IF(ISERROR(VLOOKUP($A6,'Import Peak'!$A$3:GY$99,207,FALSE())-VLOOKUP($A6,'Import Peak Change'!$A$106:GY$202,207,FALSE())),0,(VLOOKUP($A6,'Import Peak'!$A$3:GY$99,207,FALSE())-VLOOKUP($A6,'Import Peak Change'!$A$106:GY$202,207,FALSE())))</f>
        <v>0</v>
      </c>
      <c r="GZ6" s="193" t="n">
        <f aca="false">IF(ISERROR(VLOOKUP($A6,'Import Peak'!$A$3:GZ$99,208,FALSE())-VLOOKUP($A6,'Import Peak Change'!$A$106:GZ$202,208,FALSE())),0,(VLOOKUP($A6,'Import Peak'!$A$3:GZ$99,208,FALSE())-VLOOKUP($A6,'Import Peak Change'!$A$106:GZ$202,208,FALSE())))</f>
        <v>0</v>
      </c>
      <c r="HA6" s="193" t="n">
        <f aca="false">IF(ISERROR(VLOOKUP($A6,'Import Peak'!$A$3:HA$99,209,FALSE())-VLOOKUP($A6,'Import Peak Change'!$A$106:HA$202,209,FALSE())),0,(VLOOKUP($A6,'Import Peak'!$A$3:HA$99,209,FALSE())-VLOOKUP($A6,'Import Peak Change'!$A$106:HA$202,209,FALSE())))</f>
        <v>0</v>
      </c>
      <c r="HB6" s="193" t="n">
        <f aca="false">IF(ISERROR(VLOOKUP($A6,'Import Peak'!$A$3:HB$99,210,FALSE())-VLOOKUP($A6,'Import Peak Change'!$A$106:HB$202,210,FALSE())),0,(VLOOKUP($A6,'Import Peak'!$A$3:HB$99,210,FALSE())-VLOOKUP($A6,'Import Peak Change'!$A$106:HB$202,210,FALSE())))</f>
        <v>0</v>
      </c>
      <c r="HC6" s="193" t="n">
        <f aca="false">IF(ISERROR(VLOOKUP($A6,'Import Peak'!$A$3:HC$99,211,FALSE())-VLOOKUP($A6,'Import Peak Change'!$A$106:HC$202,211,FALSE())),0,(VLOOKUP($A6,'Import Peak'!$A$3:HC$99,211,FALSE())-VLOOKUP($A6,'Import Peak Change'!$A$106:HC$202,211,FALSE())))</f>
        <v>0</v>
      </c>
      <c r="HD6" s="193" t="n">
        <f aca="false">IF(ISERROR(VLOOKUP($A6,'Import Peak'!$A$3:HD$99,212,FALSE())-VLOOKUP($A6,'Import Peak Change'!$A$106:HD$202,212,FALSE())),0,(VLOOKUP($A6,'Import Peak'!$A$3:HD$99,212,FALSE())-VLOOKUP($A6,'Import Peak Change'!$A$106:HD$202,212,FALSE())))</f>
        <v>0</v>
      </c>
      <c r="HE6" s="193" t="n">
        <f aca="false">IF(ISERROR(VLOOKUP($A6,'Import Peak'!$A$3:HE$99,213,FALSE())-VLOOKUP($A6,'Import Peak Change'!$A$106:HE$202,213,FALSE())),0,(VLOOKUP($A6,'Import Peak'!$A$3:HE$99,213,FALSE())-VLOOKUP($A6,'Import Peak Change'!$A$106:HE$202,213,FALSE())))</f>
        <v>0</v>
      </c>
      <c r="HF6" s="193" t="n">
        <f aca="false">IF(ISERROR(VLOOKUP($A6,'Import Peak'!$A$3:HF$99,214,FALSE())-VLOOKUP($A6,'Import Peak Change'!$A$106:HF$202,214,FALSE())),0,(VLOOKUP($A6,'Import Peak'!$A$3:HF$99,214,FALSE())-VLOOKUP($A6,'Import Peak Change'!$A$106:HF$202,214,FALSE())))</f>
        <v>0</v>
      </c>
      <c r="HG6" s="193" t="n">
        <f aca="false">IF(ISERROR(VLOOKUP($A6,'Import Peak'!$A$3:HG$99,215,FALSE())-VLOOKUP($A6,'Import Peak Change'!$A$106:HG$202,215,FALSE())),0,(VLOOKUP($A6,'Import Peak'!$A$3:HG$99,215,FALSE())-VLOOKUP($A6,'Import Peak Change'!$A$106:HG$202,215,FALSE())))</f>
        <v>0</v>
      </c>
      <c r="HH6" s="193" t="n">
        <f aca="false">IF(ISERROR(VLOOKUP($A6,'Import Peak'!$A$3:HH$99,216,FALSE())-VLOOKUP($A6,'Import Peak Change'!$A$106:HH$202,216,FALSE())),0,(VLOOKUP($A6,'Import Peak'!$A$3:HH$99,216,FALSE())-VLOOKUP($A6,'Import Peak Change'!$A$106:HH$202,216,FALSE())))</f>
        <v>0</v>
      </c>
      <c r="HI6" s="193" t="n">
        <f aca="false">IF(ISERROR(VLOOKUP($A6,'Import Peak'!$A$3:HI$99,217,FALSE())-VLOOKUP($A6,'Import Peak Change'!$A$106:HI$202,217,FALSE())),0,(VLOOKUP($A6,'Import Peak'!$A$3:HI$99,217,FALSE())-VLOOKUP($A6,'Import Peak Change'!$A$106:HI$202,217,FALSE())))</f>
        <v>0</v>
      </c>
      <c r="HJ6" s="193" t="n">
        <f aca="false">IF(ISERROR(VLOOKUP($A6,'Import Peak'!$A$3:HJ$99,218,FALSE())-VLOOKUP($A6,'Import Peak Change'!$A$106:HJ$202,218,FALSE())),0,(VLOOKUP($A6,'Import Peak'!$A$3:HJ$99,218,FALSE())-VLOOKUP($A6,'Import Peak Change'!$A$106:HJ$202,218,FALSE())))</f>
        <v>0</v>
      </c>
      <c r="HK6" s="193" t="n">
        <f aca="false">IF(ISERROR(VLOOKUP($A6,'Import Peak'!$A$3:HK$99,219,FALSE())-VLOOKUP($A6,'Import Peak Change'!$A$106:HK$202,219,FALSE())),0,(VLOOKUP($A6,'Import Peak'!$A$3:HK$99,219,FALSE())-VLOOKUP($A6,'Import Peak Change'!$A$106:HK$202,219,FALSE())))</f>
        <v>0</v>
      </c>
      <c r="HL6" s="193" t="n">
        <f aca="false">IF(ISERROR(VLOOKUP($A6,'Import Peak'!$A$3:HL$99,220,FALSE())-VLOOKUP($A6,'Import Peak Change'!$A$106:HL$202,220,FALSE())),0,(VLOOKUP($A6,'Import Peak'!$A$3:HL$99,220,FALSE())-VLOOKUP($A6,'Import Peak Change'!$A$106:HL$202,220,FALSE())))</f>
        <v>0</v>
      </c>
      <c r="HM6" s="193" t="n">
        <f aca="false">IF(ISERROR(VLOOKUP($A6,'Import Peak'!$A$3:HM$99,221,FALSE())-VLOOKUP($A6,'Import Peak Change'!$A$106:HM$202,221,FALSE())),0,(VLOOKUP($A6,'Import Peak'!$A$3:HM$99,221,FALSE())-VLOOKUP($A6,'Import Peak Change'!$A$106:HM$202,221,FALSE())))</f>
        <v>0</v>
      </c>
      <c r="HN6" s="193" t="n">
        <f aca="false">IF(ISERROR(VLOOKUP($A6,'Import Peak'!$A$3:HN$99,222,FALSE())-VLOOKUP($A6,'Import Peak Change'!$A$106:HN$202,222,FALSE())),0,(VLOOKUP($A6,'Import Peak'!$A$3:HN$99,222,FALSE())-VLOOKUP($A6,'Import Peak Change'!$A$106:HN$202,222,FALSE())))</f>
        <v>0</v>
      </c>
      <c r="HO6" s="193" t="n">
        <f aca="false">IF(ISERROR(VLOOKUP($A6,'Import Peak'!$A$3:HO$99,223,FALSE())-VLOOKUP($A6,'Import Peak Change'!$A$106:HO$202,223,FALSE())),0,(VLOOKUP($A6,'Import Peak'!$A$3:HO$99,223,FALSE())-VLOOKUP($A6,'Import Peak Change'!$A$106:HO$202,223,FALSE())))</f>
        <v>0</v>
      </c>
      <c r="HP6" s="193" t="n">
        <f aca="false">IF(ISERROR(VLOOKUP($A6,'Import Peak'!$A$3:HP$99,224,FALSE())-VLOOKUP($A6,'Import Peak Change'!$A$106:HP$202,224,FALSE())),0,(VLOOKUP($A6,'Import Peak'!$A$3:HP$99,224,FALSE())-VLOOKUP($A6,'Import Peak Change'!$A$106:HP$202,224,FALSE())))</f>
        <v>0</v>
      </c>
      <c r="HQ6" s="193" t="n">
        <f aca="false">IF(ISERROR(VLOOKUP($A6,'Import Peak'!$A$3:HQ$99,225,FALSE())-VLOOKUP($A6,'Import Peak Change'!$A$106:HQ$202,225,FALSE())),0,(VLOOKUP($A6,'Import Peak'!$A$3:HQ$99,225,FALSE())-VLOOKUP($A6,'Import Peak Change'!$A$106:HQ$202,225,FALSE())))</f>
        <v>0</v>
      </c>
      <c r="HR6" s="193" t="n">
        <f aca="false">IF(ISERROR(VLOOKUP($A6,'Import Peak'!$A$3:HR$99,226,FALSE())-VLOOKUP($A6,'Import Peak Change'!$A$106:HR$202,226,FALSE())),0,(VLOOKUP($A6,'Import Peak'!$A$3:HR$99,226,FALSE())-VLOOKUP($A6,'Import Peak Change'!$A$106:HR$202,226,FALSE())))</f>
        <v>0</v>
      </c>
      <c r="HS6" s="193" t="n">
        <f aca="false">IF(ISERROR(VLOOKUP($A6,'Import Peak'!$A$3:HS$99,227,FALSE())-VLOOKUP($A6,'Import Peak Change'!$A$106:HS$202,227,FALSE())),0,(VLOOKUP($A6,'Import Peak'!$A$3:HS$99,227,FALSE())-VLOOKUP($A6,'Import Peak Change'!$A$106:HS$202,227,FALSE())))</f>
        <v>0</v>
      </c>
      <c r="HT6" s="193" t="n">
        <f aca="false">IF(ISERROR(VLOOKUP($A6,'Import Peak'!$A$3:HT$99,228,FALSE())-VLOOKUP($A6,'Import Peak Change'!$A$106:HT$202,228,FALSE())),0,(VLOOKUP($A6,'Import Peak'!$A$3:HT$99,228,FALSE())-VLOOKUP($A6,'Import Peak Change'!$A$106:HT$202,228,FALSE())))</f>
        <v>0</v>
      </c>
      <c r="HU6" s="193" t="n">
        <f aca="false">IF(ISERROR(VLOOKUP($A6,'Import Peak'!$A$3:HU$99,229,FALSE())-VLOOKUP($A6,'Import Peak Change'!$A$106:HU$202,229,FALSE())),0,(VLOOKUP($A6,'Import Peak'!$A$3:HU$99,229,FALSE())-VLOOKUP($A6,'Import Peak Change'!$A$106:HU$202,229,FALSE())))</f>
        <v>0</v>
      </c>
      <c r="HV6" s="193" t="n">
        <f aca="false">IF(ISERROR(VLOOKUP($A6,'Import Peak'!$A$3:HV$99,230,FALSE())-VLOOKUP($A6,'Import Peak Change'!$A$106:HV$202,230,FALSE())),0,(VLOOKUP($A6,'Import Peak'!$A$3:HV$99,230,FALSE())-VLOOKUP($A6,'Import Peak Change'!$A$106:HV$202,230,FALSE())))</f>
        <v>0</v>
      </c>
      <c r="HW6" s="193" t="n">
        <f aca="false">IF(ISERROR(VLOOKUP($A6,'Import Peak'!$A$3:HW$99,231,FALSE())-VLOOKUP($A6,'Import Peak Change'!$A$106:HW$202,231,FALSE())),0,(VLOOKUP($A6,'Import Peak'!$A$3:HW$99,231,FALSE())-VLOOKUP($A6,'Import Peak Change'!$A$106:HW$202,231,FALSE())))</f>
        <v>0</v>
      </c>
      <c r="HX6" s="193" t="n">
        <f aca="false">IF(ISERROR(VLOOKUP($A6,'Import Peak'!$A$3:HX$99,232,FALSE())-VLOOKUP($A6,'Import Peak Change'!$A$106:HX$202,232,FALSE())),0,(VLOOKUP($A6,'Import Peak'!$A$3:HX$99,232,FALSE())-VLOOKUP($A6,'Import Peak Change'!$A$106:HX$202,232,FALSE())))</f>
        <v>0</v>
      </c>
      <c r="HY6" s="193" t="n">
        <f aca="false">IF(ISERROR(VLOOKUP($A6,'Import Peak'!$A$3:HY$99,233,FALSE())-VLOOKUP($A6,'Import Peak Change'!$A$106:HY$202,233,FALSE())),0,(VLOOKUP($A6,'Import Peak'!$A$3:HY$99,233,FALSE())-VLOOKUP($A6,'Import Peak Change'!$A$106:HY$202,233,FALSE())))</f>
        <v>0</v>
      </c>
      <c r="HZ6" s="193" t="n">
        <f aca="false">IF(ISERROR(VLOOKUP($A6,'Import Peak'!$A$3:HZ$99,234,FALSE())-VLOOKUP($A6,'Import Peak Change'!$A$106:HZ$202,234,FALSE())),0,(VLOOKUP($A6,'Import Peak'!$A$3:HZ$99,234,FALSE())-VLOOKUP($A6,'Import Peak Change'!$A$106:HZ$202,234,FALSE())))</f>
        <v>0</v>
      </c>
      <c r="IA6" s="193" t="n">
        <f aca="false">IF(ISERROR(VLOOKUP($A6,'Import Peak'!$A$3:IA$99,235,FALSE())-VLOOKUP($A6,'Import Peak Change'!$A$106:IA$202,235,FALSE())),0,(VLOOKUP($A6,'Import Peak'!$A$3:IA$99,235,FALSE())-VLOOKUP($A6,'Import Peak Change'!$A$106:IA$202,235,FALSE())))</f>
        <v>0</v>
      </c>
      <c r="IB6" s="193" t="n">
        <f aca="false">IF(ISERROR(VLOOKUP($A6,'Import Peak'!$A$3:IB$99,236,FALSE())-VLOOKUP($A6,'Import Peak Change'!$A$106:IB$202,236,FALSE())),0,(VLOOKUP($A6,'Import Peak'!$A$3:IB$99,236,FALSE())-VLOOKUP($A6,'Import Peak Change'!$A$106:IB$202,236,FALSE())))</f>
        <v>0</v>
      </c>
      <c r="IC6" s="193" t="n">
        <f aca="false">IF(ISERROR(VLOOKUP($A6,'Import Peak'!$A$3:IC$99,237,FALSE())-VLOOKUP($A6,'Import Peak Change'!$A$106:IC$202,237,FALSE())),0,(VLOOKUP($A6,'Import Peak'!$A$3:IC$99,237,FALSE())-VLOOKUP($A6,'Import Peak Change'!$A$106:IC$202,237,FALSE())))</f>
        <v>0</v>
      </c>
      <c r="ID6" s="193" t="n">
        <f aca="false">IF(ISERROR(VLOOKUP($A6,'Import Peak'!$A$3:ID$99,238,FALSE())-VLOOKUP($A6,'Import Peak Change'!$A$106:ID$202,238,FALSE())),0,(VLOOKUP($A6,'Import Peak'!$A$3:ID$99,238,FALSE())-VLOOKUP($A6,'Import Peak Change'!$A$106:ID$202,238,FALSE())))</f>
        <v>0</v>
      </c>
      <c r="IE6" s="193" t="n">
        <f aca="false">IF(ISERROR(VLOOKUP($A6,'Import Peak'!$A$3:IE$99,239,FALSE())-VLOOKUP($A6,'Import Peak Change'!$A$106:IE$202,239,FALSE())),0,(VLOOKUP($A6,'Import Peak'!$A$3:IE$99,239,FALSE())-VLOOKUP($A6,'Import Peak Change'!$A$106:IE$202,239,FALSE())))</f>
        <v>0</v>
      </c>
      <c r="IF6" s="193"/>
      <c r="II6" s="193"/>
    </row>
    <row r="7" customFormat="false" ht="12.75" hidden="false" customHeight="false" outlineLevel="0" collapsed="false">
      <c r="A7" s="201" t="str">
        <f aca="false">IF('Import Peak'!A4=0,"",'Import Peak'!A4)</f>
        <v>ALTAPWROPTION</v>
      </c>
      <c r="B7" s="193"/>
      <c r="C7" s="193"/>
      <c r="D7" s="193"/>
      <c r="E7" s="193"/>
      <c r="F7" s="193"/>
      <c r="G7" s="193" t="n">
        <f aca="false">IF(ISERROR(VLOOKUP($A7,'Import Peak'!$A$3:G$99,7,FALSE())-VLOOKUP($A7,'Import Peak Change'!$A$106:G$202,7,FALSE())),0,(VLOOKUP($A7,'Import Peak'!$A$3:G$99,7,FALSE())-VLOOKUP($A7,'Import Peak Change'!$A$106:G$202,7,FALSE())))</f>
        <v>0</v>
      </c>
      <c r="H7" s="193" t="n">
        <f aca="false">IF(ISERROR(VLOOKUP($A7,'Import Peak'!$A$3:H$99,8,FALSE())-VLOOKUP($A7,'Import Peak Change'!$A$106:H$202,8,FALSE())),0,(VLOOKUP($A7,'Import Peak'!$A$3:H$99,8,FALSE())-VLOOKUP($A7,'Import Peak Change'!$A$106:H$202,8,FALSE())))</f>
        <v>0</v>
      </c>
      <c r="I7" s="193" t="n">
        <f aca="false">IF(ISERROR(VLOOKUP($A7,'Import Peak'!$A$3:I$99,9,FALSE())-VLOOKUP($A7,'Import Peak Change'!$A$106:I$202,9,FALSE())),0,(VLOOKUP($A7,'Import Peak'!$A$3:I$99,9,FALSE())-VLOOKUP($A7,'Import Peak Change'!$A$106:I$202,9,FALSE())))</f>
        <v>0</v>
      </c>
      <c r="J7" s="193" t="n">
        <f aca="false">IF(ISERROR(VLOOKUP($A7,'Import Peak'!$A$3:J$99,10,FALSE())-VLOOKUP($A7,'Import Peak Change'!$A$106:J$202,10,FALSE())),0,(VLOOKUP($A7,'Import Peak'!$A$3:J$99,10,FALSE())-VLOOKUP($A7,'Import Peak Change'!$A$106:J$202,10,FALSE())))</f>
        <v>0</v>
      </c>
      <c r="K7" s="193" t="n">
        <f aca="false">IF(ISERROR(VLOOKUP($A7,'Import Peak'!$A$3:K$99,11,FALSE())-VLOOKUP($A7,'Import Peak Change'!$A$106:K$202,11,FALSE())),0,(VLOOKUP($A7,'Import Peak'!$A$3:K$99,11,FALSE())-VLOOKUP($A7,'Import Peak Change'!$A$106:K$202,11,FALSE())))</f>
        <v>0</v>
      </c>
      <c r="L7" s="193" t="n">
        <f aca="false">IF(ISERROR(VLOOKUP($A7,'Import Peak'!$A$3:L$99,12,FALSE())-VLOOKUP($A7,'Import Peak Change'!$A$106:L$202,12,FALSE())),0,(VLOOKUP($A7,'Import Peak'!$A$3:L$99,12,FALSE())-VLOOKUP($A7,'Import Peak Change'!$A$106:L$202,12,FALSE())))</f>
        <v>0</v>
      </c>
      <c r="M7" s="193" t="n">
        <f aca="false">IF(ISERROR(VLOOKUP($A7,'Import Peak'!$A$3:M$99,13,FALSE())-VLOOKUP($A7,'Import Peak Change'!$A$106:M$202,13,FALSE())),0,(VLOOKUP($A7,'Import Peak'!$A$3:M$99,13,FALSE())-VLOOKUP($A7,'Import Peak Change'!$A$106:M$202,13,FALSE())))</f>
        <v>0</v>
      </c>
      <c r="N7" s="193" t="n">
        <f aca="false">IF(ISERROR(VLOOKUP($A7,'Import Peak'!$A$3:N$99,14,FALSE())-VLOOKUP($A7,'Import Peak Change'!$A$106:N$202,14,FALSE())),0,(VLOOKUP($A7,'Import Peak'!$A$3:N$99,14,FALSE())-VLOOKUP($A7,'Import Peak Change'!$A$106:N$202,14,FALSE())))</f>
        <v>0</v>
      </c>
      <c r="O7" s="193" t="n">
        <f aca="false">IF(ISERROR(VLOOKUP($A7,'Import Peak'!$A$3:O$99,15,FALSE())-VLOOKUP($A7,'Import Peak Change'!$A$106:O$202,15,FALSE())),0,(VLOOKUP($A7,'Import Peak'!$A$3:O$99,15,FALSE())-VLOOKUP($A7,'Import Peak Change'!$A$106:O$202,15,FALSE())))</f>
        <v>0</v>
      </c>
      <c r="P7" s="193" t="n">
        <f aca="false">IF(ISERROR(VLOOKUP($A7,'Import Peak'!$A$3:P$99,16,FALSE())-VLOOKUP($A7,'Import Peak Change'!$A$106:P$202,16,FALSE())),0,(VLOOKUP($A7,'Import Peak'!$A$3:P$99,16,FALSE())-VLOOKUP($A7,'Import Peak Change'!$A$106:P$202,16,FALSE())))</f>
        <v>0</v>
      </c>
      <c r="Q7" s="193" t="n">
        <f aca="false">IF(ISERROR(VLOOKUP($A7,'Import Peak'!$A$3:Q$99,17,FALSE())-VLOOKUP($A7,'Import Peak Change'!$A$106:Q$202,17,FALSE())),0,(VLOOKUP($A7,'Import Peak'!$A$3:Q$99,17,FALSE())-VLOOKUP($A7,'Import Peak Change'!$A$106:Q$202,17,FALSE())))</f>
        <v>0</v>
      </c>
      <c r="R7" s="193" t="n">
        <f aca="false">IF(ISERROR(VLOOKUP($A7,'Import Peak'!$A$3:R$99,18,FALSE())-VLOOKUP($A7,'Import Peak Change'!$A$106:R$202,18,FALSE())),0,(VLOOKUP($A7,'Import Peak'!$A$3:R$99,18,FALSE())-VLOOKUP($A7,'Import Peak Change'!$A$106:R$202,18,FALSE())))</f>
        <v>0</v>
      </c>
      <c r="S7" s="193" t="n">
        <f aca="false">IF(ISERROR(VLOOKUP($A7,'Import Peak'!$A$3:S$99,19,FALSE())-VLOOKUP($A7,'Import Peak Change'!$A$106:S$202,19,FALSE())),0,(VLOOKUP($A7,'Import Peak'!$A$3:S$99,19,FALSE())-VLOOKUP($A7,'Import Peak Change'!$A$106:S$202,19,FALSE())))</f>
        <v>0</v>
      </c>
      <c r="T7" s="193" t="n">
        <f aca="false">IF(ISERROR(VLOOKUP($A7,'Import Peak'!$A$3:T$99,20,FALSE())-VLOOKUP($A7,'Import Peak Change'!$A$106:T$202,20,FALSE())),0,(VLOOKUP($A7,'Import Peak'!$A$3:T$99,20,FALSE())-VLOOKUP($A7,'Import Peak Change'!$A$106:T$202,20,FALSE())))</f>
        <v>0</v>
      </c>
      <c r="U7" s="193" t="n">
        <f aca="false">IF(ISERROR(VLOOKUP($A7,'Import Peak'!$A$3:U$99,21,FALSE())-VLOOKUP($A7,'Import Peak Change'!$A$106:U$202,21,FALSE())),0,(VLOOKUP($A7,'Import Peak'!$A$3:U$99,21,FALSE())-VLOOKUP($A7,'Import Peak Change'!$A$106:U$202,21,FALSE())))</f>
        <v>0</v>
      </c>
      <c r="V7" s="193" t="n">
        <f aca="false">IF(ISERROR(VLOOKUP($A7,'Import Peak'!$A$3:V$99,22,FALSE())-VLOOKUP($A7,'Import Peak Change'!$A$106:V$202,22,FALSE())),0,(VLOOKUP($A7,'Import Peak'!$A$3:V$99,22,FALSE())-VLOOKUP($A7,'Import Peak Change'!$A$106:V$202,22,FALSE())))</f>
        <v>0</v>
      </c>
      <c r="W7" s="193" t="n">
        <f aca="false">IF(ISERROR(VLOOKUP($A7,'Import Peak'!$A$3:W$99,23,FALSE())-VLOOKUP($A7,'Import Peak Change'!$A$106:W$202,23,FALSE())),0,(VLOOKUP($A7,'Import Peak'!$A$3:W$99,23,FALSE())-VLOOKUP($A7,'Import Peak Change'!$A$106:W$202,23,FALSE())))</f>
        <v>0</v>
      </c>
      <c r="X7" s="193" t="n">
        <f aca="false">IF(ISERROR(VLOOKUP($A7,'Import Peak'!$A$3:X$99,24,FALSE())-VLOOKUP($A7,'Import Peak Change'!$A$106:X$202,24,FALSE())),0,(VLOOKUP($A7,'Import Peak'!$A$3:X$99,24,FALSE())-VLOOKUP($A7,'Import Peak Change'!$A$106:X$202,24,FALSE())))</f>
        <v>0</v>
      </c>
      <c r="Y7" s="193" t="n">
        <f aca="false">IF(ISERROR(VLOOKUP($A7,'Import Peak'!$A$3:Y$99,25,FALSE())-VLOOKUP($A7,'Import Peak Change'!$A$106:Y$202,25,FALSE())),0,(VLOOKUP($A7,'Import Peak'!$A$3:Y$99,25,FALSE())-VLOOKUP($A7,'Import Peak Change'!$A$106:Y$202,25,FALSE())))</f>
        <v>0</v>
      </c>
      <c r="Z7" s="193" t="n">
        <f aca="false">IF(ISERROR(VLOOKUP($A7,'Import Peak'!$A$3:Z$99,26,FALSE())-VLOOKUP($A7,'Import Peak Change'!$A$106:Z$202,26,FALSE())),0,(VLOOKUP($A7,'Import Peak'!$A$3:Z$99,26,FALSE())-VLOOKUP($A7,'Import Peak Change'!$A$106:Z$202,26,FALSE())))</f>
        <v>0</v>
      </c>
      <c r="AA7" s="193" t="n">
        <f aca="false">IF(ISERROR(VLOOKUP($A7,'Import Peak'!$A$3:AA$99,27,FALSE())-VLOOKUP($A7,'Import Peak Change'!$A$106:AA$202,27,FALSE())),0,(VLOOKUP($A7,'Import Peak'!$A$3:AA$99,27,FALSE())-VLOOKUP($A7,'Import Peak Change'!$A$106:AA$202,27,FALSE())))</f>
        <v>0</v>
      </c>
      <c r="AB7" s="193" t="n">
        <f aca="false">IF(ISERROR(VLOOKUP($A7,'Import Peak'!$A$3:AB$99,28,FALSE())-VLOOKUP($A7,'Import Peak Change'!$A$106:AB$202,28,FALSE())),0,(VLOOKUP($A7,'Import Peak'!$A$3:AB$99,28,FALSE())-VLOOKUP($A7,'Import Peak Change'!$A$106:AB$202,28,FALSE())))</f>
        <v>0</v>
      </c>
      <c r="AC7" s="193" t="n">
        <f aca="false">IF(ISERROR(VLOOKUP($A7,'Import Peak'!$A$3:AC$99,29,FALSE())-VLOOKUP($A7,'Import Peak Change'!$A$106:AC$202,29,FALSE())),0,(VLOOKUP($A7,'Import Peak'!$A$3:AC$99,29,FALSE())-VLOOKUP($A7,'Import Peak Change'!$A$106:AC$202,29,FALSE())))</f>
        <v>0</v>
      </c>
      <c r="AD7" s="193" t="n">
        <f aca="false">IF(ISERROR(VLOOKUP($A7,'Import Peak'!$A$3:AD$99,30,FALSE())-VLOOKUP($A7,'Import Peak Change'!$A$106:AD$202,30,FALSE())),0,(VLOOKUP($A7,'Import Peak'!$A$3:AD$99,30,FALSE())-VLOOKUP($A7,'Import Peak Change'!$A$106:AD$202,30,FALSE())))</f>
        <v>0</v>
      </c>
      <c r="AE7" s="193" t="n">
        <f aca="false">IF(ISERROR(VLOOKUP($A7,'Import Peak'!$A$3:AE$99,31,FALSE())-VLOOKUP($A7,'Import Peak Change'!$A$106:AE$202,31,FALSE())),0,(VLOOKUP($A7,'Import Peak'!$A$3:AE$99,31,FALSE())-VLOOKUP($A7,'Import Peak Change'!$A$106:AE$202,31,FALSE())))</f>
        <v>0</v>
      </c>
      <c r="AF7" s="193" t="n">
        <f aca="false">IF(ISERROR(VLOOKUP($A7,'Import Peak'!$A$3:AF$99,32,FALSE())-VLOOKUP($A7,'Import Peak Change'!$A$106:AF$202,32,FALSE())),0,(VLOOKUP($A7,'Import Peak'!$A$3:AF$99,32,FALSE())-VLOOKUP($A7,'Import Peak Change'!$A$106:AF$202,32,FALSE())))</f>
        <v>0</v>
      </c>
      <c r="AG7" s="193" t="n">
        <f aca="false">IF(ISERROR(VLOOKUP($A7,'Import Peak'!$A$3:AG$99,33,FALSE())-VLOOKUP($A7,'Import Peak Change'!$A$106:AG$202,33,FALSE())),0,(VLOOKUP($A7,'Import Peak'!$A$3:AG$99,33,FALSE())-VLOOKUP($A7,'Import Peak Change'!$A$106:AG$202,33,FALSE())))</f>
        <v>0</v>
      </c>
      <c r="AH7" s="193" t="n">
        <f aca="false">IF(ISERROR(VLOOKUP($A7,'Import Peak'!$A$3:AH$99,34,FALSE())-VLOOKUP($A7,'Import Peak Change'!$A$106:AH$202,34,FALSE())),0,(VLOOKUP($A7,'Import Peak'!$A$3:AH$99,34,FALSE())-VLOOKUP($A7,'Import Peak Change'!$A$106:AH$202,34,FALSE())))</f>
        <v>0</v>
      </c>
      <c r="AI7" s="193" t="n">
        <f aca="false">IF(ISERROR(VLOOKUP($A7,'Import Peak'!$A$3:AI$99,35,FALSE())-VLOOKUP($A7,'Import Peak Change'!$A$106:AI$202,35,FALSE())),0,(VLOOKUP($A7,'Import Peak'!$A$3:AI$99,35,FALSE())-VLOOKUP($A7,'Import Peak Change'!$A$106:AI$202,35,FALSE())))</f>
        <v>0</v>
      </c>
      <c r="AJ7" s="193" t="n">
        <f aca="false">IF(ISERROR(VLOOKUP($A7,'Import Peak'!$A$3:AJ$99,36,FALSE())-VLOOKUP($A7,'Import Peak Change'!$A$106:AJ$202,36,FALSE())),0,(VLOOKUP($A7,'Import Peak'!$A$3:AJ$99,36,FALSE())-VLOOKUP($A7,'Import Peak Change'!$A$106:AJ$202,36,FALSE())))</f>
        <v>0</v>
      </c>
      <c r="AK7" s="193" t="n">
        <f aca="false">IF(ISERROR(VLOOKUP($A7,'Import Peak'!$A$3:AK$99,37,FALSE())-VLOOKUP($A7,'Import Peak Change'!$A$106:AK$202,37,FALSE())),0,(VLOOKUP($A7,'Import Peak'!$A$3:AK$99,37,FALSE())-VLOOKUP($A7,'Import Peak Change'!$A$106:AK$202,37,FALSE())))</f>
        <v>0</v>
      </c>
      <c r="AL7" s="193" t="n">
        <f aca="false">IF(ISERROR(VLOOKUP($A7,'Import Peak'!$A$3:AL$99,38,FALSE())-VLOOKUP($A7,'Import Peak Change'!$A$106:AL$202,38,FALSE())),0,(VLOOKUP($A7,'Import Peak'!$A$3:AL$99,38,FALSE())-VLOOKUP($A7,'Import Peak Change'!$A$106:AL$202,38,FALSE())))</f>
        <v>0</v>
      </c>
      <c r="AM7" s="193" t="n">
        <f aca="false">IF(ISERROR(VLOOKUP($A7,'Import Peak'!$A$3:AM$99,39,FALSE())-VLOOKUP($A7,'Import Peak Change'!$A$106:AM$202,39,FALSE())),0,(VLOOKUP($A7,'Import Peak'!$A$3:AM$99,39,FALSE())-VLOOKUP($A7,'Import Peak Change'!$A$106:AM$202,39,FALSE())))</f>
        <v>0</v>
      </c>
      <c r="AN7" s="193" t="n">
        <f aca="false">IF(ISERROR(VLOOKUP($A7,'Import Peak'!$A$3:AN$99,40,FALSE())-VLOOKUP($A7,'Import Peak Change'!$A$106:AN$202,40,FALSE())),0,(VLOOKUP($A7,'Import Peak'!$A$3:AN$99,40,FALSE())-VLOOKUP($A7,'Import Peak Change'!$A$106:AN$202,40,FALSE())))</f>
        <v>0</v>
      </c>
      <c r="AO7" s="193" t="n">
        <f aca="false">IF(ISERROR(VLOOKUP($A7,'Import Peak'!$A$3:AO$99,41,FALSE())-VLOOKUP($A7,'Import Peak Change'!$A$106:AO$202,41,FALSE())),0,(VLOOKUP($A7,'Import Peak'!$A$3:AO$99,41,FALSE())-VLOOKUP($A7,'Import Peak Change'!$A$106:AO$202,41,FALSE())))</f>
        <v>0</v>
      </c>
      <c r="AP7" s="193" t="n">
        <f aca="false">IF(ISERROR(VLOOKUP($A7,'Import Peak'!$A$3:AP$99,42,FALSE())-VLOOKUP($A7,'Import Peak Change'!$A$106:AP$202,42,FALSE())),0,(VLOOKUP($A7,'Import Peak'!$A$3:AP$99,42,FALSE())-VLOOKUP($A7,'Import Peak Change'!$A$106:AP$202,42,FALSE())))</f>
        <v>0</v>
      </c>
      <c r="AQ7" s="193" t="n">
        <f aca="false">IF(ISERROR(VLOOKUP($A7,'Import Peak'!$A$3:AQ$99,43,FALSE())-VLOOKUP($A7,'Import Peak Change'!$A$106:AQ$202,43,FALSE())),0,(VLOOKUP($A7,'Import Peak'!$A$3:AQ$99,43,FALSE())-VLOOKUP($A7,'Import Peak Change'!$A$106:AQ$202,43,FALSE())))</f>
        <v>0</v>
      </c>
      <c r="AR7" s="193" t="n">
        <f aca="false">IF(ISERROR(VLOOKUP($A7,'Import Peak'!$A$3:AR$99,44,FALSE())-VLOOKUP($A7,'Import Peak Change'!$A$106:AR$202,44,FALSE())),0,(VLOOKUP($A7,'Import Peak'!$A$3:AR$99,44,FALSE())-VLOOKUP($A7,'Import Peak Change'!$A$106:AR$202,44,FALSE())))</f>
        <v>0</v>
      </c>
      <c r="AS7" s="193" t="n">
        <f aca="false">IF(ISERROR(VLOOKUP($A7,'Import Peak'!$A$3:AS$99,45,FALSE())-VLOOKUP($A7,'Import Peak Change'!$A$106:AS$202,45,FALSE())),0,(VLOOKUP($A7,'Import Peak'!$A$3:AS$99,45,FALSE())-VLOOKUP($A7,'Import Peak Change'!$A$106:AS$202,45,FALSE())))</f>
        <v>0</v>
      </c>
      <c r="AT7" s="193" t="n">
        <f aca="false">IF(ISERROR(VLOOKUP($A7,'Import Peak'!$A$3:AT$99,46,FALSE())-VLOOKUP($A7,'Import Peak Change'!$A$106:AT$202,46,FALSE())),0,(VLOOKUP($A7,'Import Peak'!$A$3:AT$99,46,FALSE())-VLOOKUP($A7,'Import Peak Change'!$A$106:AT$202,46,FALSE())))</f>
        <v>0</v>
      </c>
      <c r="AU7" s="193" t="n">
        <f aca="false">IF(ISERROR(VLOOKUP($A7,'Import Peak'!$A$3:AU$99,47,FALSE())-VLOOKUP($A7,'Import Peak Change'!$A$106:AU$202,47,FALSE())),0,(VLOOKUP($A7,'Import Peak'!$A$3:AU$99,47,FALSE())-VLOOKUP($A7,'Import Peak Change'!$A$106:AU$202,47,FALSE())))</f>
        <v>0</v>
      </c>
      <c r="AV7" s="193" t="n">
        <f aca="false">IF(ISERROR(VLOOKUP($A7,'Import Peak'!$A$3:AV$99,48,FALSE())-VLOOKUP($A7,'Import Peak Change'!$A$106:AV$202,48,FALSE())),0,(VLOOKUP($A7,'Import Peak'!$A$3:AV$99,48,FALSE())-VLOOKUP($A7,'Import Peak Change'!$A$106:AV$202,48,FALSE())))</f>
        <v>0</v>
      </c>
      <c r="AW7" s="193" t="n">
        <f aca="false">IF(ISERROR(VLOOKUP($A7,'Import Peak'!$A$3:AW$99,49,FALSE())-VLOOKUP($A7,'Import Peak Change'!$A$106:AW$202,49,FALSE())),0,(VLOOKUP($A7,'Import Peak'!$A$3:AW$99,49,FALSE())-VLOOKUP($A7,'Import Peak Change'!$A$106:AW$202,49,FALSE())))</f>
        <v>0</v>
      </c>
      <c r="AX7" s="193" t="n">
        <f aca="false">IF(ISERROR(VLOOKUP($A7,'Import Peak'!$A$3:AX$99,50,FALSE())-VLOOKUP($A7,'Import Peak Change'!$A$106:AX$202,50,FALSE())),0,(VLOOKUP($A7,'Import Peak'!$A$3:AX$99,50,FALSE())-VLOOKUP($A7,'Import Peak Change'!$A$106:AX$202,50,FALSE())))</f>
        <v>0</v>
      </c>
      <c r="AY7" s="193" t="n">
        <f aca="false">IF(ISERROR(VLOOKUP($A7,'Import Peak'!$A$3:AY$99,51,FALSE())-VLOOKUP($A7,'Import Peak Change'!$A$106:AY$202,51,FALSE())),0,(VLOOKUP($A7,'Import Peak'!$A$3:AY$99,51,FALSE())-VLOOKUP($A7,'Import Peak Change'!$A$106:AY$202,51,FALSE())))</f>
        <v>0</v>
      </c>
      <c r="AZ7" s="193" t="n">
        <f aca="false">IF(ISERROR(VLOOKUP($A7,'Import Peak'!$A$3:AZ$99,52,FALSE())-VLOOKUP($A7,'Import Peak Change'!$A$106:AZ$202,52,FALSE())),0,(VLOOKUP($A7,'Import Peak'!$A$3:AZ$99,52,FALSE())-VLOOKUP($A7,'Import Peak Change'!$A$106:AZ$202,52,FALSE())))</f>
        <v>0</v>
      </c>
      <c r="BA7" s="193" t="n">
        <f aca="false">IF(ISERROR(VLOOKUP($A7,'Import Peak'!$A$3:BA$99,53,FALSE())-VLOOKUP($A7,'Import Peak Change'!$A$106:BA$202,53,FALSE())),0,(VLOOKUP($A7,'Import Peak'!$A$3:BA$99,53,FALSE())-VLOOKUP($A7,'Import Peak Change'!$A$106:BA$202,53,FALSE())))</f>
        <v>0</v>
      </c>
      <c r="BB7" s="193" t="n">
        <f aca="false">IF(ISERROR(VLOOKUP($A7,'Import Peak'!$A$3:BB$99,54,FALSE())-VLOOKUP($A7,'Import Peak Change'!$A$106:BB$202,54,FALSE())),0,(VLOOKUP($A7,'Import Peak'!$A$3:BB$99,54,FALSE())-VLOOKUP($A7,'Import Peak Change'!$A$106:BB$202,54,FALSE())))</f>
        <v>0</v>
      </c>
      <c r="BC7" s="193" t="n">
        <f aca="false">IF(ISERROR(VLOOKUP($A7,'Import Peak'!$A$3:BC$99,55,FALSE())-VLOOKUP($A7,'Import Peak Change'!$A$106:BC$202,55,FALSE())),0,(VLOOKUP($A7,'Import Peak'!$A$3:BC$99,55,FALSE())-VLOOKUP($A7,'Import Peak Change'!$A$106:BC$202,55,FALSE())))</f>
        <v>0</v>
      </c>
      <c r="BD7" s="193" t="n">
        <f aca="false">IF(ISERROR(VLOOKUP($A7,'Import Peak'!$A$3:BD$99,56,FALSE())-VLOOKUP($A7,'Import Peak Change'!$A$106:BD$202,56,FALSE())),0,(VLOOKUP($A7,'Import Peak'!$A$3:BD$99,56,FALSE())-VLOOKUP($A7,'Import Peak Change'!$A$106:BD$202,56,FALSE())))</f>
        <v>0</v>
      </c>
      <c r="BE7" s="193" t="n">
        <f aca="false">IF(ISERROR(VLOOKUP($A7,'Import Peak'!$A$3:BE$99,57,FALSE())-VLOOKUP($A7,'Import Peak Change'!$A$106:BE$202,57,FALSE())),0,(VLOOKUP($A7,'Import Peak'!$A$3:BE$99,57,FALSE())-VLOOKUP($A7,'Import Peak Change'!$A$106:BE$202,57,FALSE())))</f>
        <v>0</v>
      </c>
      <c r="BF7" s="193" t="n">
        <f aca="false">IF(ISERROR(VLOOKUP($A7,'Import Peak'!$A$3:BF$99,58,FALSE())-VLOOKUP($A7,'Import Peak Change'!$A$106:BF$202,58,FALSE())),0,(VLOOKUP($A7,'Import Peak'!$A$3:BF$99,58,FALSE())-VLOOKUP($A7,'Import Peak Change'!$A$106:BF$202,58,FALSE())))</f>
        <v>0</v>
      </c>
      <c r="BG7" s="193" t="n">
        <f aca="false">IF(ISERROR(VLOOKUP($A7,'Import Peak'!$A$3:BG$99,59,FALSE())-VLOOKUP($A7,'Import Peak Change'!$A$106:BG$202,59,FALSE())),0,(VLOOKUP($A7,'Import Peak'!$A$3:BG$99,59,FALSE())-VLOOKUP($A7,'Import Peak Change'!$A$106:BG$202,59,FALSE())))</f>
        <v>0</v>
      </c>
      <c r="BH7" s="193" t="n">
        <f aca="false">IF(ISERROR(VLOOKUP($A7,'Import Peak'!$A$3:BH$99,60,FALSE())-VLOOKUP($A7,'Import Peak Change'!$A$106:BH$202,60,FALSE())),0,(VLOOKUP($A7,'Import Peak'!$A$3:BH$99,60,FALSE())-VLOOKUP($A7,'Import Peak Change'!$A$106:BH$202,60,FALSE())))</f>
        <v>0</v>
      </c>
      <c r="BI7" s="193" t="n">
        <f aca="false">IF(ISERROR(VLOOKUP($A7,'Import Peak'!$A$3:BI$99,61,FALSE())-VLOOKUP($A7,'Import Peak Change'!$A$106:BI$202,61,FALSE())),0,(VLOOKUP($A7,'Import Peak'!$A$3:BI$99,61,FALSE())-VLOOKUP($A7,'Import Peak Change'!$A$106:BI$202,61,FALSE())))</f>
        <v>0</v>
      </c>
      <c r="BJ7" s="193" t="n">
        <f aca="false">IF(ISERROR(VLOOKUP($A7,'Import Peak'!$A$3:BJ$99,62,FALSE())-VLOOKUP($A7,'Import Peak Change'!$A$106:BJ$202,62,FALSE())),0,(VLOOKUP($A7,'Import Peak'!$A$3:BJ$99,62,FALSE())-VLOOKUP($A7,'Import Peak Change'!$A$106:BJ$202,62,FALSE())))</f>
        <v>0</v>
      </c>
      <c r="BK7" s="193" t="n">
        <f aca="false">IF(ISERROR(VLOOKUP($A7,'Import Peak'!$A$3:BK$99,63,FALSE())-VLOOKUP($A7,'Import Peak Change'!$A$106:BK$202,63,FALSE())),0,(VLOOKUP($A7,'Import Peak'!$A$3:BK$99,63,FALSE())-VLOOKUP($A7,'Import Peak Change'!$A$106:BK$202,63,FALSE())))</f>
        <v>0</v>
      </c>
      <c r="BL7" s="193" t="n">
        <f aca="false">IF(ISERROR(VLOOKUP($A7,'Import Peak'!$A$3:BL$99,64,FALSE())-VLOOKUP($A7,'Import Peak Change'!$A$106:BL$202,64,FALSE())),0,(VLOOKUP($A7,'Import Peak'!$A$3:BL$99,64,FALSE())-VLOOKUP($A7,'Import Peak Change'!$A$106:BL$202,64,FALSE())))</f>
        <v>0</v>
      </c>
      <c r="BM7" s="193" t="n">
        <f aca="false">IF(ISERROR(VLOOKUP($A7,'Import Peak'!$A$3:BM$99,65,FALSE())-VLOOKUP($A7,'Import Peak Change'!$A$106:BM$202,65,FALSE())),0,(VLOOKUP($A7,'Import Peak'!$A$3:BM$99,65,FALSE())-VLOOKUP($A7,'Import Peak Change'!$A$106:BM$202,65,FALSE())))</f>
        <v>0</v>
      </c>
      <c r="BN7" s="193" t="n">
        <f aca="false">IF(ISERROR(VLOOKUP($A7,'Import Peak'!$A$3:BN$99,66,FALSE())-VLOOKUP($A7,'Import Peak Change'!$A$106:BN$202,66,FALSE())),0,(VLOOKUP($A7,'Import Peak'!$A$3:BN$99,66,FALSE())-VLOOKUP($A7,'Import Peak Change'!$A$106:BN$202,66,FALSE())))</f>
        <v>0</v>
      </c>
      <c r="BO7" s="193" t="n">
        <f aca="false">IF(ISERROR(VLOOKUP($A7,'Import Peak'!$A$3:BO$99,67,FALSE())-VLOOKUP($A7,'Import Peak Change'!$A$106:BO$202,67,FALSE())),0,(VLOOKUP($A7,'Import Peak'!$A$3:BO$99,67,FALSE())-VLOOKUP($A7,'Import Peak Change'!$A$106:BO$202,67,FALSE())))</f>
        <v>0</v>
      </c>
      <c r="BP7" s="193" t="n">
        <f aca="false">IF(ISERROR(VLOOKUP($A7,'Import Peak'!$A$3:BP$99,68,FALSE())-VLOOKUP($A7,'Import Peak Change'!$A$106:BP$202,68,FALSE())),0,(VLOOKUP($A7,'Import Peak'!$A$3:BP$99,68,FALSE())-VLOOKUP($A7,'Import Peak Change'!$A$106:BP$202,68,FALSE())))</f>
        <v>0</v>
      </c>
      <c r="BQ7" s="193" t="n">
        <f aca="false">IF(ISERROR(VLOOKUP($A7,'Import Peak'!$A$3:BQ$99,69,FALSE())-VLOOKUP($A7,'Import Peak Change'!$A$106:BQ$202,69,FALSE())),0,(VLOOKUP($A7,'Import Peak'!$A$3:BQ$99,69,FALSE())-VLOOKUP($A7,'Import Peak Change'!$A$106:BQ$202,69,FALSE())))</f>
        <v>0</v>
      </c>
      <c r="BR7" s="193" t="n">
        <f aca="false">IF(ISERROR(VLOOKUP($A7,'Import Peak'!$A$3:BR$99,70,FALSE())-VLOOKUP($A7,'Import Peak Change'!$A$106:BR$202,70,FALSE())),0,(VLOOKUP($A7,'Import Peak'!$A$3:BR$99,70,FALSE())-VLOOKUP($A7,'Import Peak Change'!$A$106:BR$202,70,FALSE())))</f>
        <v>0</v>
      </c>
      <c r="BS7" s="193" t="n">
        <f aca="false">IF(ISERROR(VLOOKUP($A7,'Import Peak'!$A$3:BS$99,71,FALSE())-VLOOKUP($A7,'Import Peak Change'!$A$106:BS$202,71,FALSE())),0,(VLOOKUP($A7,'Import Peak'!$A$3:BS$99,71,FALSE())-VLOOKUP($A7,'Import Peak Change'!$A$106:BS$202,71,FALSE())))</f>
        <v>0</v>
      </c>
      <c r="BT7" s="193" t="n">
        <f aca="false">IF(ISERROR(VLOOKUP($A7,'Import Peak'!$A$3:BT$99,72,FALSE())-VLOOKUP($A7,'Import Peak Change'!$A$106:BT$202,72,FALSE())),0,(VLOOKUP($A7,'Import Peak'!$A$3:BT$99,72,FALSE())-VLOOKUP($A7,'Import Peak Change'!$A$106:BT$202,72,FALSE())))</f>
        <v>0</v>
      </c>
      <c r="BU7" s="193" t="n">
        <f aca="false">IF(ISERROR(VLOOKUP($A7,'Import Peak'!$A$3:BU$99,73,FALSE())-VLOOKUP($A7,'Import Peak Change'!$A$106:BU$202,73,FALSE())),0,(VLOOKUP($A7,'Import Peak'!$A$3:BU$99,73,FALSE())-VLOOKUP($A7,'Import Peak Change'!$A$106:BU$202,73,FALSE())))</f>
        <v>0</v>
      </c>
      <c r="BV7" s="193" t="n">
        <f aca="false">IF(ISERROR(VLOOKUP($A7,'Import Peak'!$A$3:BV$99,74,FALSE())-VLOOKUP($A7,'Import Peak Change'!$A$106:BV$202,74,FALSE())),0,(VLOOKUP($A7,'Import Peak'!$A$3:BV$99,74,FALSE())-VLOOKUP($A7,'Import Peak Change'!$A$106:BV$202,74,FALSE())))</f>
        <v>0</v>
      </c>
      <c r="BW7" s="193" t="n">
        <f aca="false">IF(ISERROR(VLOOKUP($A7,'Import Peak'!$A$3:BW$99,75,FALSE())-VLOOKUP($A7,'Import Peak Change'!$A$106:BW$202,75,FALSE())),0,(VLOOKUP($A7,'Import Peak'!$A$3:BW$99,75,FALSE())-VLOOKUP($A7,'Import Peak Change'!$A$106:BW$202,75,FALSE())))</f>
        <v>0</v>
      </c>
      <c r="BX7" s="193" t="n">
        <f aca="false">IF(ISERROR(VLOOKUP($A7,'Import Peak'!$A$3:BX$99,76,FALSE())-VLOOKUP($A7,'Import Peak Change'!$A$106:BX$202,76,FALSE())),0,(VLOOKUP($A7,'Import Peak'!$A$3:BX$99,76,FALSE())-VLOOKUP($A7,'Import Peak Change'!$A$106:BX$202,76,FALSE())))</f>
        <v>0</v>
      </c>
      <c r="BY7" s="193" t="n">
        <f aca="false">IF(ISERROR(VLOOKUP($A7,'Import Peak'!$A$3:BY$99,77,FALSE())-VLOOKUP($A7,'Import Peak Change'!$A$106:BY$202,77,FALSE())),0,(VLOOKUP($A7,'Import Peak'!$A$3:BY$99,77,FALSE())-VLOOKUP($A7,'Import Peak Change'!$A$106:BY$202,77,FALSE())))</f>
        <v>0</v>
      </c>
      <c r="BZ7" s="193" t="n">
        <f aca="false">IF(ISERROR(VLOOKUP($A7,'Import Peak'!$A$3:BZ$99,78,FALSE())-VLOOKUP($A7,'Import Peak Change'!$A$106:BZ$202,78,FALSE())),0,(VLOOKUP($A7,'Import Peak'!$A$3:BZ$99,78,FALSE())-VLOOKUP($A7,'Import Peak Change'!$A$106:BZ$202,78,FALSE())))</f>
        <v>0</v>
      </c>
      <c r="CA7" s="193" t="n">
        <f aca="false">IF(ISERROR(VLOOKUP($A7,'Import Peak'!$A$3:CA$99,79,FALSE())-VLOOKUP($A7,'Import Peak Change'!$A$106:CA$202,79,FALSE())),0,(VLOOKUP($A7,'Import Peak'!$A$3:CA$99,79,FALSE())-VLOOKUP($A7,'Import Peak Change'!$A$106:CA$202,79,FALSE())))</f>
        <v>0</v>
      </c>
      <c r="CB7" s="193" t="n">
        <f aca="false">IF(ISERROR(VLOOKUP($A7,'Import Peak'!$A$3:CB$99,80,FALSE())-VLOOKUP($A7,'Import Peak Change'!$A$106:CB$202,80,FALSE())),0,(VLOOKUP($A7,'Import Peak'!$A$3:CB$99,80,FALSE())-VLOOKUP($A7,'Import Peak Change'!$A$106:CB$202,80,FALSE())))</f>
        <v>0</v>
      </c>
      <c r="CC7" s="193" t="n">
        <f aca="false">IF(ISERROR(VLOOKUP($A7,'Import Peak'!$A$3:CC$99,81,FALSE())-VLOOKUP($A7,'Import Peak Change'!$A$106:CC$202,81,FALSE())),0,(VLOOKUP($A7,'Import Peak'!$A$3:CC$99,81,FALSE())-VLOOKUP($A7,'Import Peak Change'!$A$106:CC$202,81,FALSE())))</f>
        <v>0</v>
      </c>
      <c r="CD7" s="193" t="n">
        <f aca="false">IF(ISERROR(VLOOKUP($A7,'Import Peak'!$A$3:CD$99,82,FALSE())-VLOOKUP($A7,'Import Peak Change'!$A$106:CD$202,82,FALSE())),0,(VLOOKUP($A7,'Import Peak'!$A$3:CD$99,82,FALSE())-VLOOKUP($A7,'Import Peak Change'!$A$106:CD$202,82,FALSE())))</f>
        <v>0</v>
      </c>
      <c r="CE7" s="193" t="n">
        <f aca="false">IF(ISERROR(VLOOKUP($A7,'Import Peak'!$A$3:CE$99,83,FALSE())-VLOOKUP($A7,'Import Peak Change'!$A$106:CE$202,83,FALSE())),0,(VLOOKUP($A7,'Import Peak'!$A$3:CE$99,83,FALSE())-VLOOKUP($A7,'Import Peak Change'!$A$106:CE$202,83,FALSE())))</f>
        <v>0</v>
      </c>
      <c r="CF7" s="193" t="n">
        <f aca="false">IF(ISERROR(VLOOKUP($A7,'Import Peak'!$A$3:CF$99,84,FALSE())-VLOOKUP($A7,'Import Peak Change'!$A$106:CF$202,84,FALSE())),0,(VLOOKUP($A7,'Import Peak'!$A$3:CF$99,84,FALSE())-VLOOKUP($A7,'Import Peak Change'!$A$106:CF$202,84,FALSE())))</f>
        <v>0</v>
      </c>
      <c r="CG7" s="193" t="n">
        <f aca="false">IF(ISERROR(VLOOKUP($A7,'Import Peak'!$A$3:CG$99,85,FALSE())-VLOOKUP($A7,'Import Peak Change'!$A$106:CG$202,85,FALSE())),0,(VLOOKUP($A7,'Import Peak'!$A$3:CG$99,85,FALSE())-VLOOKUP($A7,'Import Peak Change'!$A$106:CG$202,85,FALSE())))</f>
        <v>0</v>
      </c>
      <c r="CH7" s="193" t="n">
        <f aca="false">IF(ISERROR(VLOOKUP($A7,'Import Peak'!$A$3:CH$99,86,FALSE())-VLOOKUP($A7,'Import Peak Change'!$A$106:CH$202,86,FALSE())),0,(VLOOKUP($A7,'Import Peak'!$A$3:CH$99,86,FALSE())-VLOOKUP($A7,'Import Peak Change'!$A$106:CH$202,86,FALSE())))</f>
        <v>0</v>
      </c>
      <c r="CI7" s="193" t="n">
        <f aca="false">IF(ISERROR(VLOOKUP($A7,'Import Peak'!$A$3:CI$99,87,FALSE())-VLOOKUP($A7,'Import Peak Change'!$A$106:CI$202,87,FALSE())),0,(VLOOKUP($A7,'Import Peak'!$A$3:CI$99,87,FALSE())-VLOOKUP($A7,'Import Peak Change'!$A$106:CI$202,87,FALSE())))</f>
        <v>0</v>
      </c>
      <c r="CJ7" s="193" t="n">
        <f aca="false">IF(ISERROR(VLOOKUP($A7,'Import Peak'!$A$3:CJ$99,88,FALSE())-VLOOKUP($A7,'Import Peak Change'!$A$106:CJ$202,88,FALSE())),0,(VLOOKUP($A7,'Import Peak'!$A$3:CJ$99,88,FALSE())-VLOOKUP($A7,'Import Peak Change'!$A$106:CJ$202,88,FALSE())))</f>
        <v>0</v>
      </c>
      <c r="CK7" s="193" t="n">
        <f aca="false">IF(ISERROR(VLOOKUP($A7,'Import Peak'!$A$3:CK$99,89,FALSE())-VLOOKUP($A7,'Import Peak Change'!$A$106:CK$202,89,FALSE())),0,(VLOOKUP($A7,'Import Peak'!$A$3:CK$99,89,FALSE())-VLOOKUP($A7,'Import Peak Change'!$A$106:CK$202,89,FALSE())))</f>
        <v>0</v>
      </c>
      <c r="CL7" s="193" t="n">
        <f aca="false">IF(ISERROR(VLOOKUP($A7,'Import Peak'!$A$3:CL$99,90,FALSE())-VLOOKUP($A7,'Import Peak Change'!$A$106:CL$202,90,FALSE())),0,(VLOOKUP($A7,'Import Peak'!$A$3:CL$99,90,FALSE())-VLOOKUP($A7,'Import Peak Change'!$A$106:CL$202,90,FALSE())))</f>
        <v>0</v>
      </c>
      <c r="CM7" s="193" t="n">
        <f aca="false">IF(ISERROR(VLOOKUP($A7,'Import Peak'!$A$3:CM$99,91,FALSE())-VLOOKUP($A7,'Import Peak Change'!$A$106:CM$202,91,FALSE())),0,(VLOOKUP($A7,'Import Peak'!$A$3:CM$99,91,FALSE())-VLOOKUP($A7,'Import Peak Change'!$A$106:CM$202,91,FALSE())))</f>
        <v>0</v>
      </c>
      <c r="CN7" s="193" t="n">
        <f aca="false">IF(ISERROR(VLOOKUP($A7,'Import Peak'!$A$3:CN$99,92,FALSE())-VLOOKUP($A7,'Import Peak Change'!$A$106:CN$202,92,FALSE())),0,(VLOOKUP($A7,'Import Peak'!$A$3:CN$99,92,FALSE())-VLOOKUP($A7,'Import Peak Change'!$A$106:CN$202,92,FALSE())))</f>
        <v>0</v>
      </c>
      <c r="CO7" s="193" t="n">
        <f aca="false">IF(ISERROR(VLOOKUP($A7,'Import Peak'!$A$3:CO$99,93,FALSE())-VLOOKUP($A7,'Import Peak Change'!$A$106:CO$202,93,FALSE())),0,(VLOOKUP($A7,'Import Peak'!$A$3:CO$99,93,FALSE())-VLOOKUP($A7,'Import Peak Change'!$A$106:CO$202,93,FALSE())))</f>
        <v>0</v>
      </c>
      <c r="CP7" s="193" t="n">
        <f aca="false">IF(ISERROR(VLOOKUP($A7,'Import Peak'!$A$3:CP$99,94,FALSE())-VLOOKUP($A7,'Import Peak Change'!$A$106:CP$202,94,FALSE())),0,(VLOOKUP($A7,'Import Peak'!$A$3:CP$99,94,FALSE())-VLOOKUP($A7,'Import Peak Change'!$A$106:CP$202,94,FALSE())))</f>
        <v>0</v>
      </c>
      <c r="CQ7" s="193" t="n">
        <f aca="false">IF(ISERROR(VLOOKUP($A7,'Import Peak'!$A$3:CQ$99,95,FALSE())-VLOOKUP($A7,'Import Peak Change'!$A$106:CQ$202,95,FALSE())),0,(VLOOKUP($A7,'Import Peak'!$A$3:CQ$99,95,FALSE())-VLOOKUP($A7,'Import Peak Change'!$A$106:CQ$202,95,FALSE())))</f>
        <v>0</v>
      </c>
      <c r="CR7" s="193" t="n">
        <f aca="false">IF(ISERROR(VLOOKUP($A7,'Import Peak'!$A$3:CR$99,96,FALSE())-VLOOKUP($A7,'Import Peak Change'!$A$106:CR$202,96,FALSE())),0,(VLOOKUP($A7,'Import Peak'!$A$3:CR$99,96,FALSE())-VLOOKUP($A7,'Import Peak Change'!$A$106:CR$202,96,FALSE())))</f>
        <v>0</v>
      </c>
      <c r="CS7" s="193" t="n">
        <f aca="false">IF(ISERROR(VLOOKUP($A7,'Import Peak'!$A$3:CS$99,97,FALSE())-VLOOKUP($A7,'Import Peak Change'!$A$106:CS$202,97,FALSE())),0,(VLOOKUP($A7,'Import Peak'!$A$3:CS$99,97,FALSE())-VLOOKUP($A7,'Import Peak Change'!$A$106:CS$202,97,FALSE())))</f>
        <v>0</v>
      </c>
      <c r="CT7" s="193" t="n">
        <f aca="false">IF(ISERROR(VLOOKUP($A7,'Import Peak'!$A$3:CT$99,98,FALSE())-VLOOKUP($A7,'Import Peak Change'!$A$106:CT$202,98,FALSE())),0,(VLOOKUP($A7,'Import Peak'!$A$3:CT$99,98,FALSE())-VLOOKUP($A7,'Import Peak Change'!$A$106:CT$202,98,FALSE())))</f>
        <v>0</v>
      </c>
      <c r="CU7" s="193" t="n">
        <f aca="false">IF(ISERROR(VLOOKUP($A7,'Import Peak'!$A$3:CU$99,99,FALSE())-VLOOKUP($A7,'Import Peak Change'!$A$106:CU$202,99,FALSE())),0,(VLOOKUP($A7,'Import Peak'!$A$3:CU$99,99,FALSE())-VLOOKUP($A7,'Import Peak Change'!$A$106:CU$202,99,FALSE())))</f>
        <v>0</v>
      </c>
      <c r="CV7" s="193" t="n">
        <f aca="false">IF(ISERROR(VLOOKUP($A7,'Import Peak'!$A$3:CV$99,100,FALSE())-VLOOKUP($A7,'Import Peak Change'!$A$106:CV$202,100,FALSE())),0,(VLOOKUP($A7,'Import Peak'!$A$3:CV$99,100,FALSE())-VLOOKUP($A7,'Import Peak Change'!$A$106:CV$202,100,FALSE())))</f>
        <v>0</v>
      </c>
      <c r="CW7" s="193" t="n">
        <f aca="false">IF(ISERROR(VLOOKUP($A7,'Import Peak'!$A$3:CW$99,101,FALSE())-VLOOKUP($A7,'Import Peak Change'!$A$106:CW$202,101,FALSE())),0,(VLOOKUP($A7,'Import Peak'!$A$3:CW$99,101,FALSE())-VLOOKUP($A7,'Import Peak Change'!$A$106:CW$202,101,FALSE())))</f>
        <v>0</v>
      </c>
      <c r="CX7" s="193" t="n">
        <f aca="false">IF(ISERROR(VLOOKUP($A7,'Import Peak'!$A$3:CX$99,102,FALSE())-VLOOKUP($A7,'Import Peak Change'!$A$106:CX$202,102,FALSE())),0,(VLOOKUP($A7,'Import Peak'!$A$3:CX$99,102,FALSE())-VLOOKUP($A7,'Import Peak Change'!$A$106:CX$202,102,FALSE())))</f>
        <v>0</v>
      </c>
      <c r="CY7" s="193" t="n">
        <f aca="false">IF(ISERROR(VLOOKUP($A7,'Import Peak'!$A$3:CY$99,103,FALSE())-VLOOKUP($A7,'Import Peak Change'!$A$106:CY$202,103,FALSE())),0,(VLOOKUP($A7,'Import Peak'!$A$3:CY$99,103,FALSE())-VLOOKUP($A7,'Import Peak Change'!$A$106:CY$202,103,FALSE())))</f>
        <v>0</v>
      </c>
      <c r="CZ7" s="193" t="n">
        <f aca="false">IF(ISERROR(VLOOKUP($A7,'Import Peak'!$A$3:CZ$99,104,FALSE())-VLOOKUP($A7,'Import Peak Change'!$A$106:CZ$202,104,FALSE())),0,(VLOOKUP($A7,'Import Peak'!$A$3:CZ$99,104,FALSE())-VLOOKUP($A7,'Import Peak Change'!$A$106:CZ$202,104,FALSE())))</f>
        <v>0</v>
      </c>
      <c r="DA7" s="193" t="n">
        <f aca="false">IF(ISERROR(VLOOKUP($A7,'Import Peak'!$A$3:DA$99,105,FALSE())-VLOOKUP($A7,'Import Peak Change'!$A$106:DA$202,105,FALSE())),0,(VLOOKUP($A7,'Import Peak'!$A$3:DA$99,105,FALSE())-VLOOKUP($A7,'Import Peak Change'!$A$106:DA$202,105,FALSE())))</f>
        <v>0</v>
      </c>
      <c r="DB7" s="193" t="n">
        <f aca="false">IF(ISERROR(VLOOKUP($A7,'Import Peak'!$A$3:DB$99,106,FALSE())-VLOOKUP($A7,'Import Peak Change'!$A$106:DB$202,106,FALSE())),0,(VLOOKUP($A7,'Import Peak'!$A$3:DB$99,106,FALSE())-VLOOKUP($A7,'Import Peak Change'!$A$106:DB$202,106,FALSE())))</f>
        <v>0</v>
      </c>
      <c r="DC7" s="193" t="n">
        <f aca="false">IF(ISERROR(VLOOKUP($A7,'Import Peak'!$A$3:DC$99,107,FALSE())-VLOOKUP($A7,'Import Peak Change'!$A$106:DC$202,107,FALSE())),0,(VLOOKUP($A7,'Import Peak'!$A$3:DC$99,107,FALSE())-VLOOKUP($A7,'Import Peak Change'!$A$106:DC$202,107,FALSE())))</f>
        <v>0</v>
      </c>
      <c r="DD7" s="193" t="n">
        <f aca="false">IF(ISERROR(VLOOKUP($A7,'Import Peak'!$A$3:DD$99,108,FALSE())-VLOOKUP($A7,'Import Peak Change'!$A$106:DD$202,108,FALSE())),0,(VLOOKUP($A7,'Import Peak'!$A$3:DD$99,108,FALSE())-VLOOKUP($A7,'Import Peak Change'!$A$106:DD$202,108,FALSE())))</f>
        <v>0</v>
      </c>
      <c r="DE7" s="193" t="n">
        <f aca="false">IF(ISERROR(VLOOKUP($A7,'Import Peak'!$A$3:DE$99,109,FALSE())-VLOOKUP($A7,'Import Peak Change'!$A$106:DE$202,109,FALSE())),0,(VLOOKUP($A7,'Import Peak'!$A$3:DE$99,109,FALSE())-VLOOKUP($A7,'Import Peak Change'!$A$106:DE$202,109,FALSE())))</f>
        <v>0</v>
      </c>
      <c r="DF7" s="193" t="n">
        <f aca="false">IF(ISERROR(VLOOKUP($A7,'Import Peak'!$A$3:DF$99,110,FALSE())-VLOOKUP($A7,'Import Peak Change'!$A$106:DF$202,110,FALSE())),0,(VLOOKUP($A7,'Import Peak'!$A$3:DF$99,110,FALSE())-VLOOKUP($A7,'Import Peak Change'!$A$106:DF$202,110,FALSE())))</f>
        <v>0</v>
      </c>
      <c r="DG7" s="193" t="n">
        <f aca="false">IF(ISERROR(VLOOKUP($A7,'Import Peak'!$A$3:DG$99,111,FALSE())-VLOOKUP($A7,'Import Peak Change'!$A$106:DG$202,111,FALSE())),0,(VLOOKUP($A7,'Import Peak'!$A$3:DG$99,111,FALSE())-VLOOKUP($A7,'Import Peak Change'!$A$106:DG$202,111,FALSE())))</f>
        <v>0</v>
      </c>
      <c r="DH7" s="193" t="n">
        <f aca="false">IF(ISERROR(VLOOKUP($A7,'Import Peak'!$A$3:DH$99,112,FALSE())-VLOOKUP($A7,'Import Peak Change'!$A$106:DH$202,112,FALSE())),0,(VLOOKUP($A7,'Import Peak'!$A$3:DH$99,112,FALSE())-VLOOKUP($A7,'Import Peak Change'!$A$106:DH$202,112,FALSE())))</f>
        <v>0</v>
      </c>
      <c r="DI7" s="193" t="n">
        <f aca="false">IF(ISERROR(VLOOKUP($A7,'Import Peak'!$A$3:DI$99,113,FALSE())-VLOOKUP($A7,'Import Peak Change'!$A$106:DI$202,113,FALSE())),0,(VLOOKUP($A7,'Import Peak'!$A$3:DI$99,113,FALSE())-VLOOKUP($A7,'Import Peak Change'!$A$106:DI$202,113,FALSE())))</f>
        <v>0</v>
      </c>
      <c r="DJ7" s="193" t="n">
        <f aca="false">IF(ISERROR(VLOOKUP($A7,'Import Peak'!$A$3:DJ$99,114,FALSE())-VLOOKUP($A7,'Import Peak Change'!$A$106:DJ$202,114,FALSE())),0,(VLOOKUP($A7,'Import Peak'!$A$3:DJ$99,114,FALSE())-VLOOKUP($A7,'Import Peak Change'!$A$106:DJ$202,114,FALSE())))</f>
        <v>0</v>
      </c>
      <c r="DK7" s="193" t="n">
        <f aca="false">IF(ISERROR(VLOOKUP($A7,'Import Peak'!$A$3:DK$99,115,FALSE())-VLOOKUP($A7,'Import Peak Change'!$A$106:DK$202,115,FALSE())),0,(VLOOKUP($A7,'Import Peak'!$A$3:DK$99,115,FALSE())-VLOOKUP($A7,'Import Peak Change'!$A$106:DK$202,115,FALSE())))</f>
        <v>0</v>
      </c>
      <c r="DL7" s="193" t="n">
        <f aca="false">IF(ISERROR(VLOOKUP($A7,'Import Peak'!$A$3:DL$99,116,FALSE())-VLOOKUP($A7,'Import Peak Change'!$A$106:DL$202,116,FALSE())),0,(VLOOKUP($A7,'Import Peak'!$A$3:DL$99,116,FALSE())-VLOOKUP($A7,'Import Peak Change'!$A$106:DL$202,116,FALSE())))</f>
        <v>0</v>
      </c>
      <c r="DM7" s="193" t="n">
        <f aca="false">IF(ISERROR(VLOOKUP($A7,'Import Peak'!$A$3:DM$99,117,FALSE())-VLOOKUP($A7,'Import Peak Change'!$A$106:DM$202,117,FALSE())),0,(VLOOKUP($A7,'Import Peak'!$A$3:DM$99,117,FALSE())-VLOOKUP($A7,'Import Peak Change'!$A$106:DM$202,117,FALSE())))</f>
        <v>0</v>
      </c>
      <c r="DN7" s="193" t="n">
        <f aca="false">IF(ISERROR(VLOOKUP($A7,'Import Peak'!$A$3:DN$99,118,FALSE())-VLOOKUP($A7,'Import Peak Change'!$A$106:DN$202,118,FALSE())),0,(VLOOKUP($A7,'Import Peak'!$A$3:DN$99,118,FALSE())-VLOOKUP($A7,'Import Peak Change'!$A$106:DN$202,118,FALSE())))</f>
        <v>0</v>
      </c>
      <c r="DO7" s="193" t="n">
        <f aca="false">IF(ISERROR(VLOOKUP($A7,'Import Peak'!$A$3:DO$99,119,FALSE())-VLOOKUP($A7,'Import Peak Change'!$A$106:DO$202,119,FALSE())),0,(VLOOKUP($A7,'Import Peak'!$A$3:DO$99,119,FALSE())-VLOOKUP($A7,'Import Peak Change'!$A$106:DO$202,119,FALSE())))</f>
        <v>0</v>
      </c>
      <c r="DP7" s="193" t="n">
        <f aca="false">IF(ISERROR(VLOOKUP($A7,'Import Peak'!$A$3:DP$99,120,FALSE())-VLOOKUP($A7,'Import Peak Change'!$A$106:DP$202,120,FALSE())),0,(VLOOKUP($A7,'Import Peak'!$A$3:DP$99,120,FALSE())-VLOOKUP($A7,'Import Peak Change'!$A$106:DP$202,120,FALSE())))</f>
        <v>0</v>
      </c>
      <c r="DQ7" s="193" t="n">
        <f aca="false">IF(ISERROR(VLOOKUP($A7,'Import Peak'!$A$3:DQ$99,121,FALSE())-VLOOKUP($A7,'Import Peak Change'!$A$106:DQ$202,121,FALSE())),0,(VLOOKUP($A7,'Import Peak'!$A$3:DQ$99,121,FALSE())-VLOOKUP($A7,'Import Peak Change'!$A$106:DQ$202,121,FALSE())))</f>
        <v>0</v>
      </c>
      <c r="DR7" s="193" t="n">
        <f aca="false">IF(ISERROR(VLOOKUP($A7,'Import Peak'!$A$3:DR$99,122,FALSE())-VLOOKUP($A7,'Import Peak Change'!$A$106:DR$202,122,FALSE())),0,(VLOOKUP($A7,'Import Peak'!$A$3:DR$99,122,FALSE())-VLOOKUP($A7,'Import Peak Change'!$A$106:DR$202,122,FALSE())))</f>
        <v>0</v>
      </c>
      <c r="DS7" s="193" t="n">
        <f aca="false">IF(ISERROR(VLOOKUP($A7,'Import Peak'!$A$3:DS$99,123,FALSE())-VLOOKUP($A7,'Import Peak Change'!$A$106:DS$202,123,FALSE())),0,(VLOOKUP($A7,'Import Peak'!$A$3:DS$99,123,FALSE())-VLOOKUP($A7,'Import Peak Change'!$A$106:DS$202,123,FALSE())))</f>
        <v>0</v>
      </c>
      <c r="DT7" s="193" t="n">
        <f aca="false">IF(ISERROR(VLOOKUP($A7,'Import Peak'!$A$3:DT$99,124,FALSE())-VLOOKUP($A7,'Import Peak Change'!$A$106:DT$202,124,FALSE())),0,(VLOOKUP($A7,'Import Peak'!$A$3:DT$99,124,FALSE())-VLOOKUP($A7,'Import Peak Change'!$A$106:DT$202,124,FALSE())))</f>
        <v>0</v>
      </c>
      <c r="DU7" s="193" t="n">
        <f aca="false">IF(ISERROR(VLOOKUP($A7,'Import Peak'!$A$3:DU$99,125,FALSE())-VLOOKUP($A7,'Import Peak Change'!$A$106:DU$202,125,FALSE())),0,(VLOOKUP($A7,'Import Peak'!$A$3:DU$99,125,FALSE())-VLOOKUP($A7,'Import Peak Change'!$A$106:DU$202,125,FALSE())))</f>
        <v>0</v>
      </c>
      <c r="DV7" s="193" t="n">
        <f aca="false">IF(ISERROR(VLOOKUP($A7,'Import Peak'!$A$3:DV$99,126,FALSE())-VLOOKUP($A7,'Import Peak Change'!$A$106:DV$202,126,FALSE())),0,(VLOOKUP($A7,'Import Peak'!$A$3:DV$99,126,FALSE())-VLOOKUP($A7,'Import Peak Change'!$A$106:DV$202,126,FALSE())))</f>
        <v>0</v>
      </c>
      <c r="DW7" s="193" t="n">
        <f aca="false">IF(ISERROR(VLOOKUP($A7,'Import Peak'!$A$3:DW$99,127,FALSE())-VLOOKUP($A7,'Import Peak Change'!$A$106:DW$202,127,FALSE())),0,(VLOOKUP($A7,'Import Peak'!$A$3:DW$99,127,FALSE())-VLOOKUP($A7,'Import Peak Change'!$A$106:DW$202,127,FALSE())))</f>
        <v>0</v>
      </c>
      <c r="DX7" s="193" t="n">
        <f aca="false">IF(ISERROR(VLOOKUP($A7,'Import Peak'!$A$3:DX$99,128,FALSE())-VLOOKUP($A7,'Import Peak Change'!$A$106:DX$202,128,FALSE())),0,(VLOOKUP($A7,'Import Peak'!$A$3:DX$99,128,FALSE())-VLOOKUP($A7,'Import Peak Change'!$A$106:DX$202,128,FALSE())))</f>
        <v>0</v>
      </c>
      <c r="DY7" s="193" t="n">
        <f aca="false">IF(ISERROR(VLOOKUP($A7,'Import Peak'!$A$3:DY$99,129,FALSE())-VLOOKUP($A7,'Import Peak Change'!$A$106:DY$202,129,FALSE())),0,(VLOOKUP($A7,'Import Peak'!$A$3:DY$99,129,FALSE())-VLOOKUP($A7,'Import Peak Change'!$A$106:DY$202,129,FALSE())))</f>
        <v>0</v>
      </c>
      <c r="DZ7" s="193" t="n">
        <f aca="false">IF(ISERROR(VLOOKUP($A7,'Import Peak'!$A$3:DZ$99,130,FALSE())-VLOOKUP($A7,'Import Peak Change'!$A$106:DZ$202,130,FALSE())),0,(VLOOKUP($A7,'Import Peak'!$A$3:DZ$99,130,FALSE())-VLOOKUP($A7,'Import Peak Change'!$A$106:DZ$202,130,FALSE())))</f>
        <v>0</v>
      </c>
      <c r="EA7" s="193" t="n">
        <f aca="false">IF(ISERROR(VLOOKUP($A7,'Import Peak'!$A$3:EA$99,131,FALSE())-VLOOKUP($A7,'Import Peak Change'!$A$106:EA$202,131,FALSE())),0,(VLOOKUP($A7,'Import Peak'!$A$3:EA$99,131,FALSE())-VLOOKUP($A7,'Import Peak Change'!$A$106:EA$202,131,FALSE())))</f>
        <v>0</v>
      </c>
      <c r="EB7" s="193" t="n">
        <f aca="false">IF(ISERROR(VLOOKUP($A7,'Import Peak'!$A$3:EB$99,132,FALSE())-VLOOKUP($A7,'Import Peak Change'!$A$106:EB$202,132,FALSE())),0,(VLOOKUP($A7,'Import Peak'!$A$3:EB$99,132,FALSE())-VLOOKUP($A7,'Import Peak Change'!$A$106:EB$202,132,FALSE())))</f>
        <v>0</v>
      </c>
      <c r="EC7" s="193" t="n">
        <f aca="false">IF(ISERROR(VLOOKUP($A7,'Import Peak'!$A$3:EC$99,133,FALSE())-VLOOKUP($A7,'Import Peak Change'!$A$106:EC$202,133,FALSE())),0,(VLOOKUP($A7,'Import Peak'!$A$3:EC$99,133,FALSE())-VLOOKUP($A7,'Import Peak Change'!$A$106:EC$202,133,FALSE())))</f>
        <v>0</v>
      </c>
      <c r="ED7" s="193" t="n">
        <f aca="false">IF(ISERROR(VLOOKUP($A7,'Import Peak'!$A$3:ED$99,134,FALSE())-VLOOKUP($A7,'Import Peak Change'!$A$106:ED$202,134,FALSE())),0,(VLOOKUP($A7,'Import Peak'!$A$3:ED$99,134,FALSE())-VLOOKUP($A7,'Import Peak Change'!$A$106:ED$202,134,FALSE())))</f>
        <v>0</v>
      </c>
      <c r="EE7" s="193" t="n">
        <f aca="false">IF(ISERROR(VLOOKUP($A7,'Import Peak'!$A$3:EE$99,135,FALSE())-VLOOKUP($A7,'Import Peak Change'!$A$106:EE$202,135,FALSE())),0,(VLOOKUP($A7,'Import Peak'!$A$3:EE$99,135,FALSE())-VLOOKUP($A7,'Import Peak Change'!$A$106:EE$202,135,FALSE())))</f>
        <v>0</v>
      </c>
      <c r="EF7" s="193" t="n">
        <f aca="false">IF(ISERROR(VLOOKUP($A7,'Import Peak'!$A$3:EF$99,136,FALSE())-VLOOKUP($A7,'Import Peak Change'!$A$106:EF$202,136,FALSE())),0,(VLOOKUP($A7,'Import Peak'!$A$3:EF$99,136,FALSE())-VLOOKUP($A7,'Import Peak Change'!$A$106:EF$202,136,FALSE())))</f>
        <v>0</v>
      </c>
      <c r="EG7" s="193" t="n">
        <f aca="false">IF(ISERROR(VLOOKUP($A7,'Import Peak'!$A$3:EG$99,137,FALSE())-VLOOKUP($A7,'Import Peak Change'!$A$106:EG$202,137,FALSE())),0,(VLOOKUP($A7,'Import Peak'!$A$3:EG$99,137,FALSE())-VLOOKUP($A7,'Import Peak Change'!$A$106:EG$202,137,FALSE())))</f>
        <v>0</v>
      </c>
      <c r="EH7" s="193" t="n">
        <f aca="false">IF(ISERROR(VLOOKUP($A7,'Import Peak'!$A$3:EH$99,138,FALSE())-VLOOKUP($A7,'Import Peak Change'!$A$106:EH$202,138,FALSE())),0,(VLOOKUP($A7,'Import Peak'!$A$3:EH$99,138,FALSE())-VLOOKUP($A7,'Import Peak Change'!$A$106:EH$202,138,FALSE())))</f>
        <v>0</v>
      </c>
      <c r="EI7" s="193" t="n">
        <f aca="false">IF(ISERROR(VLOOKUP($A7,'Import Peak'!$A$3:EI$99,139,FALSE())-VLOOKUP($A7,'Import Peak Change'!$A$106:EI$202,139,FALSE())),0,(VLOOKUP($A7,'Import Peak'!$A$3:EI$99,139,FALSE())-VLOOKUP($A7,'Import Peak Change'!$A$106:EI$202,139,FALSE())))</f>
        <v>0</v>
      </c>
      <c r="EJ7" s="193" t="n">
        <f aca="false">IF(ISERROR(VLOOKUP($A7,'Import Peak'!$A$3:EJ$99,140,FALSE())-VLOOKUP($A7,'Import Peak Change'!$A$106:EJ$202,140,FALSE())),0,(VLOOKUP($A7,'Import Peak'!$A$3:EJ$99,140,FALSE())-VLOOKUP($A7,'Import Peak Change'!$A$106:EJ$202,140,FALSE())))</f>
        <v>0</v>
      </c>
      <c r="EK7" s="193" t="n">
        <f aca="false">IF(ISERROR(VLOOKUP($A7,'Import Peak'!$A$3:EK$99,141,FALSE())-VLOOKUP($A7,'Import Peak Change'!$A$106:EK$202,141,FALSE())),0,(VLOOKUP($A7,'Import Peak'!$A$3:EK$99,141,FALSE())-VLOOKUP($A7,'Import Peak Change'!$A$106:EK$202,141,FALSE())))</f>
        <v>0</v>
      </c>
      <c r="EL7" s="193" t="n">
        <f aca="false">IF(ISERROR(VLOOKUP($A7,'Import Peak'!$A$3:EL$99,142,FALSE())-VLOOKUP($A7,'Import Peak Change'!$A$106:EL$202,142,FALSE())),0,(VLOOKUP($A7,'Import Peak'!$A$3:EL$99,142,FALSE())-VLOOKUP($A7,'Import Peak Change'!$A$106:EL$202,142,FALSE())))</f>
        <v>0</v>
      </c>
      <c r="EM7" s="193" t="n">
        <f aca="false">IF(ISERROR(VLOOKUP($A7,'Import Peak'!$A$3:EM$99,143,FALSE())-VLOOKUP($A7,'Import Peak Change'!$A$106:EM$202,143,FALSE())),0,(VLOOKUP($A7,'Import Peak'!$A$3:EM$99,143,FALSE())-VLOOKUP($A7,'Import Peak Change'!$A$106:EM$202,143,FALSE())))</f>
        <v>0</v>
      </c>
      <c r="EN7" s="193" t="n">
        <f aca="false">IF(ISERROR(VLOOKUP($A7,'Import Peak'!$A$3:EN$99,144,FALSE())-VLOOKUP($A7,'Import Peak Change'!$A$106:EN$202,144,FALSE())),0,(VLOOKUP($A7,'Import Peak'!$A$3:EN$99,144,FALSE())-VLOOKUP($A7,'Import Peak Change'!$A$106:EN$202,144,FALSE())))</f>
        <v>0</v>
      </c>
      <c r="EO7" s="193" t="n">
        <f aca="false">IF(ISERROR(VLOOKUP($A7,'Import Peak'!$A$3:EO$99,145,FALSE())-VLOOKUP($A7,'Import Peak Change'!$A$106:EO$202,145,FALSE())),0,(VLOOKUP($A7,'Import Peak'!$A$3:EO$99,145,FALSE())-VLOOKUP($A7,'Import Peak Change'!$A$106:EO$202,145,FALSE())))</f>
        <v>0</v>
      </c>
      <c r="EP7" s="193" t="n">
        <f aca="false">IF(ISERROR(VLOOKUP($A7,'Import Peak'!$A$3:EP$99,146,FALSE())-VLOOKUP($A7,'Import Peak Change'!$A$106:EP$202,146,FALSE())),0,(VLOOKUP($A7,'Import Peak'!$A$3:EP$99,146,FALSE())-VLOOKUP($A7,'Import Peak Change'!$A$106:EP$202,146,FALSE())))</f>
        <v>0</v>
      </c>
      <c r="EQ7" s="193" t="n">
        <f aca="false">IF(ISERROR(VLOOKUP($A7,'Import Peak'!$A$3:EQ$99,147,FALSE())-VLOOKUP($A7,'Import Peak Change'!$A$106:EQ$202,147,FALSE())),0,(VLOOKUP($A7,'Import Peak'!$A$3:EQ$99,147,FALSE())-VLOOKUP($A7,'Import Peak Change'!$A$106:EQ$202,147,FALSE())))</f>
        <v>0</v>
      </c>
      <c r="ER7" s="193" t="n">
        <f aca="false">IF(ISERROR(VLOOKUP($A7,'Import Peak'!$A$3:ER$99,148,FALSE())-VLOOKUP($A7,'Import Peak Change'!$A$106:ER$202,148,FALSE())),0,(VLOOKUP($A7,'Import Peak'!$A$3:ER$99,148,FALSE())-VLOOKUP($A7,'Import Peak Change'!$A$106:ER$202,148,FALSE())))</f>
        <v>0</v>
      </c>
      <c r="ES7" s="193" t="n">
        <f aca="false">IF(ISERROR(VLOOKUP($A7,'Import Peak'!$A$3:ES$99,149,FALSE())-VLOOKUP($A7,'Import Peak Change'!$A$106:ES$202,149,FALSE())),0,(VLOOKUP($A7,'Import Peak'!$A$3:ES$99,149,FALSE())-VLOOKUP($A7,'Import Peak Change'!$A$106:ES$202,149,FALSE())))</f>
        <v>0</v>
      </c>
      <c r="ET7" s="193" t="n">
        <f aca="false">IF(ISERROR(VLOOKUP($A7,'Import Peak'!$A$3:ET$99,150,FALSE())-VLOOKUP($A7,'Import Peak Change'!$A$106:ET$202,150,FALSE())),0,(VLOOKUP($A7,'Import Peak'!$A$3:ET$99,150,FALSE())-VLOOKUP($A7,'Import Peak Change'!$A$106:ET$202,150,FALSE())))</f>
        <v>0</v>
      </c>
      <c r="EU7" s="193" t="n">
        <f aca="false">IF(ISERROR(VLOOKUP($A7,'Import Peak'!$A$3:EU$99,151,FALSE())-VLOOKUP($A7,'Import Peak Change'!$A$106:EU$202,151,FALSE())),0,(VLOOKUP($A7,'Import Peak'!$A$3:EU$99,151,FALSE())-VLOOKUP($A7,'Import Peak Change'!$A$106:EU$202,151,FALSE())))</f>
        <v>0</v>
      </c>
      <c r="EV7" s="193" t="n">
        <f aca="false">IF(ISERROR(VLOOKUP($A7,'Import Peak'!$A$3:EV$99,152,FALSE())-VLOOKUP($A7,'Import Peak Change'!$A$106:EV$202,152,FALSE())),0,(VLOOKUP($A7,'Import Peak'!$A$3:EV$99,152,FALSE())-VLOOKUP($A7,'Import Peak Change'!$A$106:EV$202,152,FALSE())))</f>
        <v>0</v>
      </c>
      <c r="EW7" s="193" t="n">
        <f aca="false">IF(ISERROR(VLOOKUP($A7,'Import Peak'!$A$3:EW$99,153,FALSE())-VLOOKUP($A7,'Import Peak Change'!$A$106:EW$202,153,FALSE())),0,(VLOOKUP($A7,'Import Peak'!$A$3:EW$99,153,FALSE())-VLOOKUP($A7,'Import Peak Change'!$A$106:EW$202,153,FALSE())))</f>
        <v>0</v>
      </c>
      <c r="EX7" s="193" t="n">
        <f aca="false">IF(ISERROR(VLOOKUP($A7,'Import Peak'!$A$3:EX$99,154,FALSE())-VLOOKUP($A7,'Import Peak Change'!$A$106:EX$202,154,FALSE())),0,(VLOOKUP($A7,'Import Peak'!$A$3:EX$99,154,FALSE())-VLOOKUP($A7,'Import Peak Change'!$A$106:EX$202,154,FALSE())))</f>
        <v>0</v>
      </c>
      <c r="EY7" s="193" t="n">
        <f aca="false">IF(ISERROR(VLOOKUP($A7,'Import Peak'!$A$3:EY$99,155,FALSE())-VLOOKUP($A7,'Import Peak Change'!$A$106:EY$202,155,FALSE())),0,(VLOOKUP($A7,'Import Peak'!$A$3:EY$99,155,FALSE())-VLOOKUP($A7,'Import Peak Change'!$A$106:EY$202,155,FALSE())))</f>
        <v>0</v>
      </c>
      <c r="EZ7" s="193" t="n">
        <f aca="false">IF(ISERROR(VLOOKUP($A7,'Import Peak'!$A$3:EZ$99,156,FALSE())-VLOOKUP($A7,'Import Peak Change'!$A$106:EZ$202,156,FALSE())),0,(VLOOKUP($A7,'Import Peak'!$A$3:EZ$99,156,FALSE())-VLOOKUP($A7,'Import Peak Change'!$A$106:EZ$202,156,FALSE())))</f>
        <v>0</v>
      </c>
      <c r="FA7" s="193" t="n">
        <f aca="false">IF(ISERROR(VLOOKUP($A7,'Import Peak'!$A$3:FA$99,157,FALSE())-VLOOKUP($A7,'Import Peak Change'!$A$106:FA$202,157,FALSE())),0,(VLOOKUP($A7,'Import Peak'!$A$3:FA$99,157,FALSE())-VLOOKUP($A7,'Import Peak Change'!$A$106:FA$202,157,FALSE())))</f>
        <v>0</v>
      </c>
      <c r="FB7" s="193" t="n">
        <f aca="false">IF(ISERROR(VLOOKUP($A7,'Import Peak'!$A$3:FB$99,158,FALSE())-VLOOKUP($A7,'Import Peak Change'!$A$106:FB$202,158,FALSE())),0,(VLOOKUP($A7,'Import Peak'!$A$3:FB$99,158,FALSE())-VLOOKUP($A7,'Import Peak Change'!$A$106:FB$202,158,FALSE())))</f>
        <v>0</v>
      </c>
      <c r="FC7" s="193" t="n">
        <f aca="false">IF(ISERROR(VLOOKUP($A7,'Import Peak'!$A$3:FC$99,159,FALSE())-VLOOKUP($A7,'Import Peak Change'!$A$106:FC$202,159,FALSE())),0,(VLOOKUP($A7,'Import Peak'!$A$3:FC$99,159,FALSE())-VLOOKUP($A7,'Import Peak Change'!$A$106:FC$202,159,FALSE())))</f>
        <v>0</v>
      </c>
      <c r="FD7" s="193" t="n">
        <f aca="false">IF(ISERROR(VLOOKUP($A7,'Import Peak'!$A$3:FD$99,160,FALSE())-VLOOKUP($A7,'Import Peak Change'!$A$106:FD$202,160,FALSE())),0,(VLOOKUP($A7,'Import Peak'!$A$3:FD$99,160,FALSE())-VLOOKUP($A7,'Import Peak Change'!$A$106:FD$202,160,FALSE())))</f>
        <v>0</v>
      </c>
      <c r="FE7" s="193" t="n">
        <f aca="false">IF(ISERROR(VLOOKUP($A7,'Import Peak'!$A$3:FE$99,161,FALSE())-VLOOKUP($A7,'Import Peak Change'!$A$106:FE$202,161,FALSE())),0,(VLOOKUP($A7,'Import Peak'!$A$3:FE$99,161,FALSE())-VLOOKUP($A7,'Import Peak Change'!$A$106:FE$202,161,FALSE())))</f>
        <v>0</v>
      </c>
      <c r="FF7" s="193" t="n">
        <f aca="false">IF(ISERROR(VLOOKUP($A7,'Import Peak'!$A$3:FF$99,162,FALSE())-VLOOKUP($A7,'Import Peak Change'!$A$106:FF$202,162,FALSE())),0,(VLOOKUP($A7,'Import Peak'!$A$3:FF$99,162,FALSE())-VLOOKUP($A7,'Import Peak Change'!$A$106:FF$202,162,FALSE())))</f>
        <v>0</v>
      </c>
      <c r="FG7" s="193" t="n">
        <f aca="false">IF(ISERROR(VLOOKUP($A7,'Import Peak'!$A$3:FG$99,163,FALSE())-VLOOKUP($A7,'Import Peak Change'!$A$106:FG$202,163,FALSE())),0,(VLOOKUP($A7,'Import Peak'!$A$3:FG$99,163,FALSE())-VLOOKUP($A7,'Import Peak Change'!$A$106:FG$202,163,FALSE())))</f>
        <v>0</v>
      </c>
      <c r="FH7" s="193" t="n">
        <f aca="false">IF(ISERROR(VLOOKUP($A7,'Import Peak'!$A$3:FH$99,164,FALSE())-VLOOKUP($A7,'Import Peak Change'!$A$106:FH$202,164,FALSE())),0,(VLOOKUP($A7,'Import Peak'!$A$3:FH$99,164,FALSE())-VLOOKUP($A7,'Import Peak Change'!$A$106:FH$202,164,FALSE())))</f>
        <v>0</v>
      </c>
      <c r="FI7" s="193" t="n">
        <f aca="false">IF(ISERROR(VLOOKUP($A7,'Import Peak'!$A$3:FI$99,165,FALSE())-VLOOKUP($A7,'Import Peak Change'!$A$106:FI$202,165,FALSE())),0,(VLOOKUP($A7,'Import Peak'!$A$3:FI$99,165,FALSE())-VLOOKUP($A7,'Import Peak Change'!$A$106:FI$202,165,FALSE())))</f>
        <v>0</v>
      </c>
      <c r="FJ7" s="193" t="n">
        <f aca="false">IF(ISERROR(VLOOKUP($A7,'Import Peak'!$A$3:FJ$99,166,FALSE())-VLOOKUP($A7,'Import Peak Change'!$A$106:FJ$202,166,FALSE())),0,(VLOOKUP($A7,'Import Peak'!$A$3:FJ$99,166,FALSE())-VLOOKUP($A7,'Import Peak Change'!$A$106:FJ$202,166,FALSE())))</f>
        <v>0</v>
      </c>
      <c r="FK7" s="193" t="n">
        <f aca="false">IF(ISERROR(VLOOKUP($A7,'Import Peak'!$A$3:FK$99,167,FALSE())-VLOOKUP($A7,'Import Peak Change'!$A$106:FK$202,167,FALSE())),0,(VLOOKUP($A7,'Import Peak'!$A$3:FK$99,167,FALSE())-VLOOKUP($A7,'Import Peak Change'!$A$106:FK$202,167,FALSE())))</f>
        <v>0</v>
      </c>
      <c r="FL7" s="193" t="n">
        <f aca="false">IF(ISERROR(VLOOKUP($A7,'Import Peak'!$A$3:FL$99,168,FALSE())-VLOOKUP($A7,'Import Peak Change'!$A$106:FL$202,168,FALSE())),0,(VLOOKUP($A7,'Import Peak'!$A$3:FL$99,168,FALSE())-VLOOKUP($A7,'Import Peak Change'!$A$106:FL$202,168,FALSE())))</f>
        <v>0</v>
      </c>
      <c r="FM7" s="193" t="n">
        <f aca="false">IF(ISERROR(VLOOKUP($A7,'Import Peak'!$A$3:FM$99,169,FALSE())-VLOOKUP($A7,'Import Peak Change'!$A$106:FM$202,169,FALSE())),0,(VLOOKUP($A7,'Import Peak'!$A$3:FM$99,169,FALSE())-VLOOKUP($A7,'Import Peak Change'!$A$106:FM$202,169,FALSE())))</f>
        <v>0</v>
      </c>
      <c r="FN7" s="193" t="n">
        <f aca="false">IF(ISERROR(VLOOKUP($A7,'Import Peak'!$A$3:FN$99,170,FALSE())-VLOOKUP($A7,'Import Peak Change'!$A$106:FN$202,170,FALSE())),0,(VLOOKUP($A7,'Import Peak'!$A$3:FN$99,170,FALSE())-VLOOKUP($A7,'Import Peak Change'!$A$106:FN$202,170,FALSE())))</f>
        <v>0</v>
      </c>
      <c r="FO7" s="193" t="n">
        <f aca="false">IF(ISERROR(VLOOKUP($A7,'Import Peak'!$A$3:FO$99,171,FALSE())-VLOOKUP($A7,'Import Peak Change'!$A$106:FO$202,171,FALSE())),0,(VLOOKUP($A7,'Import Peak'!$A$3:FO$99,171,FALSE())-VLOOKUP($A7,'Import Peak Change'!$A$106:FO$202,171,FALSE())))</f>
        <v>0</v>
      </c>
      <c r="FP7" s="193" t="n">
        <f aca="false">IF(ISERROR(VLOOKUP($A7,'Import Peak'!$A$3:FP$99,172,FALSE())-VLOOKUP($A7,'Import Peak Change'!$A$106:FP$202,172,FALSE())),0,(VLOOKUP($A7,'Import Peak'!$A$3:FP$99,172,FALSE())-VLOOKUP($A7,'Import Peak Change'!$A$106:FP$202,172,FALSE())))</f>
        <v>0</v>
      </c>
      <c r="FQ7" s="193" t="n">
        <f aca="false">IF(ISERROR(VLOOKUP($A7,'Import Peak'!$A$3:FQ$99,173,FALSE())-VLOOKUP($A7,'Import Peak Change'!$A$106:FQ$202,173,FALSE())),0,(VLOOKUP($A7,'Import Peak'!$A$3:FQ$99,173,FALSE())-VLOOKUP($A7,'Import Peak Change'!$A$106:FQ$202,173,FALSE())))</f>
        <v>0</v>
      </c>
      <c r="FR7" s="193" t="n">
        <f aca="false">IF(ISERROR(VLOOKUP($A7,'Import Peak'!$A$3:FR$99,174,FALSE())-VLOOKUP($A7,'Import Peak Change'!$A$106:FR$202,174,FALSE())),0,(VLOOKUP($A7,'Import Peak'!$A$3:FR$99,174,FALSE())-VLOOKUP($A7,'Import Peak Change'!$A$106:FR$202,174,FALSE())))</f>
        <v>0</v>
      </c>
      <c r="FS7" s="193" t="n">
        <f aca="false">IF(ISERROR(VLOOKUP($A7,'Import Peak'!$A$3:FS$99,175,FALSE())-VLOOKUP($A7,'Import Peak Change'!$A$106:FS$202,175,FALSE())),0,(VLOOKUP($A7,'Import Peak'!$A$3:FS$99,175,FALSE())-VLOOKUP($A7,'Import Peak Change'!$A$106:FS$202,175,FALSE())))</f>
        <v>0</v>
      </c>
      <c r="FT7" s="193" t="n">
        <f aca="false">IF(ISERROR(VLOOKUP($A7,'Import Peak'!$A$3:FT$99,176,FALSE())-VLOOKUP($A7,'Import Peak Change'!$A$106:FT$202,176,FALSE())),0,(VLOOKUP($A7,'Import Peak'!$A$3:FT$99,176,FALSE())-VLOOKUP($A7,'Import Peak Change'!$A$106:FT$202,176,FALSE())))</f>
        <v>0</v>
      </c>
      <c r="FU7" s="193" t="n">
        <f aca="false">IF(ISERROR(VLOOKUP($A7,'Import Peak'!$A$3:FU$99,177,FALSE())-VLOOKUP($A7,'Import Peak Change'!$A$106:FU$202,177,FALSE())),0,(VLOOKUP($A7,'Import Peak'!$A$3:FU$99,177,FALSE())-VLOOKUP($A7,'Import Peak Change'!$A$106:FU$202,177,FALSE())))</f>
        <v>0</v>
      </c>
      <c r="FV7" s="193" t="n">
        <f aca="false">IF(ISERROR(VLOOKUP($A7,'Import Peak'!$A$3:FV$99,178,FALSE())-VLOOKUP($A7,'Import Peak Change'!$A$106:FV$202,178,FALSE())),0,(VLOOKUP($A7,'Import Peak'!$A$3:FV$99,178,FALSE())-VLOOKUP($A7,'Import Peak Change'!$A$106:FV$202,178,FALSE())))</f>
        <v>0</v>
      </c>
      <c r="FW7" s="193" t="n">
        <f aca="false">IF(ISERROR(VLOOKUP($A7,'Import Peak'!$A$3:FW$99,179,FALSE())-VLOOKUP($A7,'Import Peak Change'!$A$106:FW$202,179,FALSE())),0,(VLOOKUP($A7,'Import Peak'!$A$3:FW$99,179,FALSE())-VLOOKUP($A7,'Import Peak Change'!$A$106:FW$202,179,FALSE())))</f>
        <v>0</v>
      </c>
      <c r="FX7" s="193" t="n">
        <f aca="false">IF(ISERROR(VLOOKUP($A7,'Import Peak'!$A$3:FX$99,180,FALSE())-VLOOKUP($A7,'Import Peak Change'!$A$106:FX$202,180,FALSE())),0,(VLOOKUP($A7,'Import Peak'!$A$3:FX$99,180,FALSE())-VLOOKUP($A7,'Import Peak Change'!$A$106:FX$202,180,FALSE())))</f>
        <v>0</v>
      </c>
      <c r="FY7" s="193" t="n">
        <f aca="false">IF(ISERROR(VLOOKUP($A7,'Import Peak'!$A$3:FY$99,181,FALSE())-VLOOKUP($A7,'Import Peak Change'!$A$106:FY$202,181,FALSE())),0,(VLOOKUP($A7,'Import Peak'!$A$3:FY$99,181,FALSE())-VLOOKUP($A7,'Import Peak Change'!$A$106:FY$202,181,FALSE())))</f>
        <v>0</v>
      </c>
      <c r="FZ7" s="193" t="n">
        <f aca="false">IF(ISERROR(VLOOKUP($A7,'Import Peak'!$A$3:FZ$99,182,FALSE())-VLOOKUP($A7,'Import Peak Change'!$A$106:FZ$202,182,FALSE())),0,(VLOOKUP($A7,'Import Peak'!$A$3:FZ$99,182,FALSE())-VLOOKUP($A7,'Import Peak Change'!$A$106:FZ$202,182,FALSE())))</f>
        <v>0</v>
      </c>
      <c r="GA7" s="193" t="n">
        <f aca="false">IF(ISERROR(VLOOKUP($A7,'Import Peak'!$A$3:GA$99,183,FALSE())-VLOOKUP($A7,'Import Peak Change'!$A$106:GA$202,183,FALSE())),0,(VLOOKUP($A7,'Import Peak'!$A$3:GA$99,183,FALSE())-VLOOKUP($A7,'Import Peak Change'!$A$106:GA$202,183,FALSE())))</f>
        <v>0</v>
      </c>
      <c r="GB7" s="193" t="n">
        <f aca="false">IF(ISERROR(VLOOKUP($A7,'Import Peak'!$A$3:GB$99,184,FALSE())-VLOOKUP($A7,'Import Peak Change'!$A$106:GB$202,184,FALSE())),0,(VLOOKUP($A7,'Import Peak'!$A$3:GB$99,184,FALSE())-VLOOKUP($A7,'Import Peak Change'!$A$106:GB$202,184,FALSE())))</f>
        <v>0</v>
      </c>
      <c r="GC7" s="193" t="n">
        <f aca="false">IF(ISERROR(VLOOKUP($A7,'Import Peak'!$A$3:GC$99,185,FALSE())-VLOOKUP($A7,'Import Peak Change'!$A$106:GC$202,185,FALSE())),0,(VLOOKUP($A7,'Import Peak'!$A$3:GC$99,185,FALSE())-VLOOKUP($A7,'Import Peak Change'!$A$106:GC$202,185,FALSE())))</f>
        <v>0</v>
      </c>
      <c r="GD7" s="193" t="n">
        <f aca="false">IF(ISERROR(VLOOKUP($A7,'Import Peak'!$A$3:GD$99,186,FALSE())-VLOOKUP($A7,'Import Peak Change'!$A$106:GD$202,186,FALSE())),0,(VLOOKUP($A7,'Import Peak'!$A$3:GD$99,186,FALSE())-VLOOKUP($A7,'Import Peak Change'!$A$106:GD$202,186,FALSE())))</f>
        <v>0</v>
      </c>
      <c r="GE7" s="193" t="n">
        <f aca="false">IF(ISERROR(VLOOKUP($A7,'Import Peak'!$A$3:GE$99,187,FALSE())-VLOOKUP($A7,'Import Peak Change'!$A$106:GE$202,187,FALSE())),0,(VLOOKUP($A7,'Import Peak'!$A$3:GE$99,187,FALSE())-VLOOKUP($A7,'Import Peak Change'!$A$106:GE$202,187,FALSE())))</f>
        <v>0</v>
      </c>
      <c r="GF7" s="193" t="n">
        <f aca="false">IF(ISERROR(VLOOKUP($A7,'Import Peak'!$A$3:GF$99,188,FALSE())-VLOOKUP($A7,'Import Peak Change'!$A$106:GF$202,188,FALSE())),0,(VLOOKUP($A7,'Import Peak'!$A$3:GF$99,188,FALSE())-VLOOKUP($A7,'Import Peak Change'!$A$106:GF$202,188,FALSE())))</f>
        <v>0</v>
      </c>
      <c r="GG7" s="193" t="n">
        <f aca="false">IF(ISERROR(VLOOKUP($A7,'Import Peak'!$A$3:GG$99,189,FALSE())-VLOOKUP($A7,'Import Peak Change'!$A$106:GG$202,189,FALSE())),0,(VLOOKUP($A7,'Import Peak'!$A$3:GG$99,189,FALSE())-VLOOKUP($A7,'Import Peak Change'!$A$106:GG$202,189,FALSE())))</f>
        <v>0</v>
      </c>
      <c r="GH7" s="193" t="n">
        <f aca="false">IF(ISERROR(VLOOKUP($A7,'Import Peak'!$A$3:GH$99,190,FALSE())-VLOOKUP($A7,'Import Peak Change'!$A$106:GH$202,190,FALSE())),0,(VLOOKUP($A7,'Import Peak'!$A$3:GH$99,190,FALSE())-VLOOKUP($A7,'Import Peak Change'!$A$106:GH$202,190,FALSE())))</f>
        <v>0</v>
      </c>
      <c r="GI7" s="193" t="n">
        <f aca="false">IF(ISERROR(VLOOKUP($A7,'Import Peak'!$A$3:GI$99,191,FALSE())-VLOOKUP($A7,'Import Peak Change'!$A$106:GI$202,191,FALSE())),0,(VLOOKUP($A7,'Import Peak'!$A$3:GI$99,191,FALSE())-VLOOKUP($A7,'Import Peak Change'!$A$106:GI$202,191,FALSE())))</f>
        <v>0</v>
      </c>
      <c r="GJ7" s="193" t="n">
        <f aca="false">IF(ISERROR(VLOOKUP($A7,'Import Peak'!$A$3:GJ$99,192,FALSE())-VLOOKUP($A7,'Import Peak Change'!$A$106:GJ$202,192,FALSE())),0,(VLOOKUP($A7,'Import Peak'!$A$3:GJ$99,192,FALSE())-VLOOKUP($A7,'Import Peak Change'!$A$106:GJ$202,192,FALSE())))</f>
        <v>0</v>
      </c>
      <c r="GK7" s="193" t="n">
        <f aca="false">IF(ISERROR(VLOOKUP($A7,'Import Peak'!$A$3:GK$99,193,FALSE())-VLOOKUP($A7,'Import Peak Change'!$A$106:GK$202,193,FALSE())),0,(VLOOKUP($A7,'Import Peak'!$A$3:GK$99,193,FALSE())-VLOOKUP($A7,'Import Peak Change'!$A$106:GK$202,193,FALSE())))</f>
        <v>0</v>
      </c>
      <c r="GL7" s="193" t="n">
        <f aca="false">IF(ISERROR(VLOOKUP($A7,'Import Peak'!$A$3:GL$99,194,FALSE())-VLOOKUP($A7,'Import Peak Change'!$A$106:GL$202,194,FALSE())),0,(VLOOKUP($A7,'Import Peak'!$A$3:GL$99,194,FALSE())-VLOOKUP($A7,'Import Peak Change'!$A$106:GL$202,194,FALSE())))</f>
        <v>0</v>
      </c>
      <c r="GM7" s="193" t="n">
        <f aca="false">IF(ISERROR(VLOOKUP($A7,'Import Peak'!$A$3:GM$99,195,FALSE())-VLOOKUP($A7,'Import Peak Change'!$A$106:GM$202,195,FALSE())),0,(VLOOKUP($A7,'Import Peak'!$A$3:GM$99,195,FALSE())-VLOOKUP($A7,'Import Peak Change'!$A$106:GM$202,195,FALSE())))</f>
        <v>0</v>
      </c>
      <c r="GN7" s="193" t="n">
        <f aca="false">IF(ISERROR(VLOOKUP($A7,'Import Peak'!$A$3:GN$99,196,FALSE())-VLOOKUP($A7,'Import Peak Change'!$A$106:GN$202,196,FALSE())),0,(VLOOKUP($A7,'Import Peak'!$A$3:GN$99,196,FALSE())-VLOOKUP($A7,'Import Peak Change'!$A$106:GN$202,196,FALSE())))</f>
        <v>0</v>
      </c>
      <c r="GO7" s="193" t="n">
        <f aca="false">IF(ISERROR(VLOOKUP($A7,'Import Peak'!$A$3:GO$99,197,FALSE())-VLOOKUP($A7,'Import Peak Change'!$A$106:GO$202,197,FALSE())),0,(VLOOKUP($A7,'Import Peak'!$A$3:GO$99,197,FALSE())-VLOOKUP($A7,'Import Peak Change'!$A$106:GO$202,197,FALSE())))</f>
        <v>0</v>
      </c>
      <c r="GP7" s="193" t="n">
        <f aca="false">IF(ISERROR(VLOOKUP($A7,'Import Peak'!$A$3:GP$99,198,FALSE())-VLOOKUP($A7,'Import Peak Change'!$A$106:GP$202,198,FALSE())),0,(VLOOKUP($A7,'Import Peak'!$A$3:GP$99,198,FALSE())-VLOOKUP($A7,'Import Peak Change'!$A$106:GP$202,198,FALSE())))</f>
        <v>0</v>
      </c>
      <c r="GQ7" s="193" t="n">
        <f aca="false">IF(ISERROR(VLOOKUP($A7,'Import Peak'!$A$3:GQ$99,199,FALSE())-VLOOKUP($A7,'Import Peak Change'!$A$106:GQ$202,199,FALSE())),0,(VLOOKUP($A7,'Import Peak'!$A$3:GQ$99,199,FALSE())-VLOOKUP($A7,'Import Peak Change'!$A$106:GQ$202,199,FALSE())))</f>
        <v>0</v>
      </c>
      <c r="GR7" s="193" t="n">
        <f aca="false">IF(ISERROR(VLOOKUP($A7,'Import Peak'!$A$3:GR$99,200,FALSE())-VLOOKUP($A7,'Import Peak Change'!$A$106:GR$202,200,FALSE())),0,(VLOOKUP($A7,'Import Peak'!$A$3:GR$99,200,FALSE())-VLOOKUP($A7,'Import Peak Change'!$A$106:GR$202,200,FALSE())))</f>
        <v>0</v>
      </c>
      <c r="GS7" s="193" t="n">
        <f aca="false">IF(ISERROR(VLOOKUP($A7,'Import Peak'!$A$3:GS$99,201,FALSE())-VLOOKUP($A7,'Import Peak Change'!$A$106:GS$202,201,FALSE())),0,(VLOOKUP($A7,'Import Peak'!$A$3:GS$99,201,FALSE())-VLOOKUP($A7,'Import Peak Change'!$A$106:GS$202,201,FALSE())))</f>
        <v>0</v>
      </c>
      <c r="GT7" s="193" t="n">
        <f aca="false">IF(ISERROR(VLOOKUP($A7,'Import Peak'!$A$3:GT$99,202,FALSE())-VLOOKUP($A7,'Import Peak Change'!$A$106:GT$202,202,FALSE())),0,(VLOOKUP($A7,'Import Peak'!$A$3:GT$99,202,FALSE())-VLOOKUP($A7,'Import Peak Change'!$A$106:GT$202,202,FALSE())))</f>
        <v>0</v>
      </c>
      <c r="GU7" s="193" t="n">
        <f aca="false">IF(ISERROR(VLOOKUP($A7,'Import Peak'!$A$3:GU$99,203,FALSE())-VLOOKUP($A7,'Import Peak Change'!$A$106:GU$202,203,FALSE())),0,(VLOOKUP($A7,'Import Peak'!$A$3:GU$99,203,FALSE())-VLOOKUP($A7,'Import Peak Change'!$A$106:GU$202,203,FALSE())))</f>
        <v>0</v>
      </c>
      <c r="GV7" s="193" t="n">
        <f aca="false">IF(ISERROR(VLOOKUP($A7,'Import Peak'!$A$3:GV$99,204,FALSE())-VLOOKUP($A7,'Import Peak Change'!$A$106:GV$202,204,FALSE())),0,(VLOOKUP($A7,'Import Peak'!$A$3:GV$99,204,FALSE())-VLOOKUP($A7,'Import Peak Change'!$A$106:GV$202,204,FALSE())))</f>
        <v>0</v>
      </c>
      <c r="GW7" s="193" t="n">
        <f aca="false">IF(ISERROR(VLOOKUP($A7,'Import Peak'!$A$3:GW$99,205,FALSE())-VLOOKUP($A7,'Import Peak Change'!$A$106:GW$202,205,FALSE())),0,(VLOOKUP($A7,'Import Peak'!$A$3:GW$99,205,FALSE())-VLOOKUP($A7,'Import Peak Change'!$A$106:GW$202,205,FALSE())))</f>
        <v>0</v>
      </c>
      <c r="GX7" s="193" t="n">
        <f aca="false">IF(ISERROR(VLOOKUP($A7,'Import Peak'!$A$3:GX$99,206,FALSE())-VLOOKUP($A7,'Import Peak Change'!$A$106:GX$202,206,FALSE())),0,(VLOOKUP($A7,'Import Peak'!$A$3:GX$99,206,FALSE())-VLOOKUP($A7,'Import Peak Change'!$A$106:GX$202,206,FALSE())))</f>
        <v>0</v>
      </c>
      <c r="GY7" s="193" t="n">
        <f aca="false">IF(ISERROR(VLOOKUP($A7,'Import Peak'!$A$3:GY$99,207,FALSE())-VLOOKUP($A7,'Import Peak Change'!$A$106:GY$202,207,FALSE())),0,(VLOOKUP($A7,'Import Peak'!$A$3:GY$99,207,FALSE())-VLOOKUP($A7,'Import Peak Change'!$A$106:GY$202,207,FALSE())))</f>
        <v>0</v>
      </c>
      <c r="GZ7" s="193" t="n">
        <f aca="false">IF(ISERROR(VLOOKUP($A7,'Import Peak'!$A$3:GZ$99,208,FALSE())-VLOOKUP($A7,'Import Peak Change'!$A$106:GZ$202,208,FALSE())),0,(VLOOKUP($A7,'Import Peak'!$A$3:GZ$99,208,FALSE())-VLOOKUP($A7,'Import Peak Change'!$A$106:GZ$202,208,FALSE())))</f>
        <v>0</v>
      </c>
      <c r="HA7" s="193" t="n">
        <f aca="false">IF(ISERROR(VLOOKUP($A7,'Import Peak'!$A$3:HA$99,209,FALSE())-VLOOKUP($A7,'Import Peak Change'!$A$106:HA$202,209,FALSE())),0,(VLOOKUP($A7,'Import Peak'!$A$3:HA$99,209,FALSE())-VLOOKUP($A7,'Import Peak Change'!$A$106:HA$202,209,FALSE())))</f>
        <v>0</v>
      </c>
      <c r="HB7" s="193" t="n">
        <f aca="false">IF(ISERROR(VLOOKUP($A7,'Import Peak'!$A$3:HB$99,210,FALSE())-VLOOKUP($A7,'Import Peak Change'!$A$106:HB$202,210,FALSE())),0,(VLOOKUP($A7,'Import Peak'!$A$3:HB$99,210,FALSE())-VLOOKUP($A7,'Import Peak Change'!$A$106:HB$202,210,FALSE())))</f>
        <v>0</v>
      </c>
      <c r="HC7" s="193" t="n">
        <f aca="false">IF(ISERROR(VLOOKUP($A7,'Import Peak'!$A$3:HC$99,211,FALSE())-VLOOKUP($A7,'Import Peak Change'!$A$106:HC$202,211,FALSE())),0,(VLOOKUP($A7,'Import Peak'!$A$3:HC$99,211,FALSE())-VLOOKUP($A7,'Import Peak Change'!$A$106:HC$202,211,FALSE())))</f>
        <v>0</v>
      </c>
      <c r="HD7" s="193" t="n">
        <f aca="false">IF(ISERROR(VLOOKUP($A7,'Import Peak'!$A$3:HD$99,212,FALSE())-VLOOKUP($A7,'Import Peak Change'!$A$106:HD$202,212,FALSE())),0,(VLOOKUP($A7,'Import Peak'!$A$3:HD$99,212,FALSE())-VLOOKUP($A7,'Import Peak Change'!$A$106:HD$202,212,FALSE())))</f>
        <v>0</v>
      </c>
      <c r="HE7" s="193" t="n">
        <f aca="false">IF(ISERROR(VLOOKUP($A7,'Import Peak'!$A$3:HE$99,213,FALSE())-VLOOKUP($A7,'Import Peak Change'!$A$106:HE$202,213,FALSE())),0,(VLOOKUP($A7,'Import Peak'!$A$3:HE$99,213,FALSE())-VLOOKUP($A7,'Import Peak Change'!$A$106:HE$202,213,FALSE())))</f>
        <v>0</v>
      </c>
      <c r="HF7" s="193" t="n">
        <f aca="false">IF(ISERROR(VLOOKUP($A7,'Import Peak'!$A$3:HF$99,214,FALSE())-VLOOKUP($A7,'Import Peak Change'!$A$106:HF$202,214,FALSE())),0,(VLOOKUP($A7,'Import Peak'!$A$3:HF$99,214,FALSE())-VLOOKUP($A7,'Import Peak Change'!$A$106:HF$202,214,FALSE())))</f>
        <v>0</v>
      </c>
      <c r="HG7" s="193" t="n">
        <f aca="false">IF(ISERROR(VLOOKUP($A7,'Import Peak'!$A$3:HG$99,215,FALSE())-VLOOKUP($A7,'Import Peak Change'!$A$106:HG$202,215,FALSE())),0,(VLOOKUP($A7,'Import Peak'!$A$3:HG$99,215,FALSE())-VLOOKUP($A7,'Import Peak Change'!$A$106:HG$202,215,FALSE())))</f>
        <v>0</v>
      </c>
      <c r="HH7" s="193" t="n">
        <f aca="false">IF(ISERROR(VLOOKUP($A7,'Import Peak'!$A$3:HH$99,216,FALSE())-VLOOKUP($A7,'Import Peak Change'!$A$106:HH$202,216,FALSE())),0,(VLOOKUP($A7,'Import Peak'!$A$3:HH$99,216,FALSE())-VLOOKUP($A7,'Import Peak Change'!$A$106:HH$202,216,FALSE())))</f>
        <v>0</v>
      </c>
      <c r="HI7" s="193" t="n">
        <f aca="false">IF(ISERROR(VLOOKUP($A7,'Import Peak'!$A$3:HI$99,217,FALSE())-VLOOKUP($A7,'Import Peak Change'!$A$106:HI$202,217,FALSE())),0,(VLOOKUP($A7,'Import Peak'!$A$3:HI$99,217,FALSE())-VLOOKUP($A7,'Import Peak Change'!$A$106:HI$202,217,FALSE())))</f>
        <v>0</v>
      </c>
      <c r="HJ7" s="193" t="n">
        <f aca="false">IF(ISERROR(VLOOKUP($A7,'Import Peak'!$A$3:HJ$99,218,FALSE())-VLOOKUP($A7,'Import Peak Change'!$A$106:HJ$202,218,FALSE())),0,(VLOOKUP($A7,'Import Peak'!$A$3:HJ$99,218,FALSE())-VLOOKUP($A7,'Import Peak Change'!$A$106:HJ$202,218,FALSE())))</f>
        <v>0</v>
      </c>
      <c r="HK7" s="193" t="n">
        <f aca="false">IF(ISERROR(VLOOKUP($A7,'Import Peak'!$A$3:HK$99,219,FALSE())-VLOOKUP($A7,'Import Peak Change'!$A$106:HK$202,219,FALSE())),0,(VLOOKUP($A7,'Import Peak'!$A$3:HK$99,219,FALSE())-VLOOKUP($A7,'Import Peak Change'!$A$106:HK$202,219,FALSE())))</f>
        <v>0</v>
      </c>
      <c r="HL7" s="193" t="n">
        <f aca="false">IF(ISERROR(VLOOKUP($A7,'Import Peak'!$A$3:HL$99,220,FALSE())-VLOOKUP($A7,'Import Peak Change'!$A$106:HL$202,220,FALSE())),0,(VLOOKUP($A7,'Import Peak'!$A$3:HL$99,220,FALSE())-VLOOKUP($A7,'Import Peak Change'!$A$106:HL$202,220,FALSE())))</f>
        <v>0</v>
      </c>
      <c r="HM7" s="193" t="n">
        <f aca="false">IF(ISERROR(VLOOKUP($A7,'Import Peak'!$A$3:HM$99,221,FALSE())-VLOOKUP($A7,'Import Peak Change'!$A$106:HM$202,221,FALSE())),0,(VLOOKUP($A7,'Import Peak'!$A$3:HM$99,221,FALSE())-VLOOKUP($A7,'Import Peak Change'!$A$106:HM$202,221,FALSE())))</f>
        <v>0</v>
      </c>
      <c r="HN7" s="193" t="n">
        <f aca="false">IF(ISERROR(VLOOKUP($A7,'Import Peak'!$A$3:HN$99,222,FALSE())-VLOOKUP($A7,'Import Peak Change'!$A$106:HN$202,222,FALSE())),0,(VLOOKUP($A7,'Import Peak'!$A$3:HN$99,222,FALSE())-VLOOKUP($A7,'Import Peak Change'!$A$106:HN$202,222,FALSE())))</f>
        <v>0</v>
      </c>
      <c r="HO7" s="193" t="n">
        <f aca="false">IF(ISERROR(VLOOKUP($A7,'Import Peak'!$A$3:HO$99,223,FALSE())-VLOOKUP($A7,'Import Peak Change'!$A$106:HO$202,223,FALSE())),0,(VLOOKUP($A7,'Import Peak'!$A$3:HO$99,223,FALSE())-VLOOKUP($A7,'Import Peak Change'!$A$106:HO$202,223,FALSE())))</f>
        <v>0</v>
      </c>
      <c r="HP7" s="193" t="n">
        <f aca="false">IF(ISERROR(VLOOKUP($A7,'Import Peak'!$A$3:HP$99,224,FALSE())-VLOOKUP($A7,'Import Peak Change'!$A$106:HP$202,224,FALSE())),0,(VLOOKUP($A7,'Import Peak'!$A$3:HP$99,224,FALSE())-VLOOKUP($A7,'Import Peak Change'!$A$106:HP$202,224,FALSE())))</f>
        <v>0</v>
      </c>
      <c r="HQ7" s="193" t="n">
        <f aca="false">IF(ISERROR(VLOOKUP($A7,'Import Peak'!$A$3:HQ$99,225,FALSE())-VLOOKUP($A7,'Import Peak Change'!$A$106:HQ$202,225,FALSE())),0,(VLOOKUP($A7,'Import Peak'!$A$3:HQ$99,225,FALSE())-VLOOKUP($A7,'Import Peak Change'!$A$106:HQ$202,225,FALSE())))</f>
        <v>0</v>
      </c>
      <c r="HR7" s="193" t="n">
        <f aca="false">IF(ISERROR(VLOOKUP($A7,'Import Peak'!$A$3:HR$99,226,FALSE())-VLOOKUP($A7,'Import Peak Change'!$A$106:HR$202,226,FALSE())),0,(VLOOKUP($A7,'Import Peak'!$A$3:HR$99,226,FALSE())-VLOOKUP($A7,'Import Peak Change'!$A$106:HR$202,226,FALSE())))</f>
        <v>0</v>
      </c>
      <c r="HS7" s="193" t="n">
        <f aca="false">IF(ISERROR(VLOOKUP($A7,'Import Peak'!$A$3:HS$99,227,FALSE())-VLOOKUP($A7,'Import Peak Change'!$A$106:HS$202,227,FALSE())),0,(VLOOKUP($A7,'Import Peak'!$A$3:HS$99,227,FALSE())-VLOOKUP($A7,'Import Peak Change'!$A$106:HS$202,227,FALSE())))</f>
        <v>0</v>
      </c>
      <c r="HT7" s="193" t="n">
        <f aca="false">IF(ISERROR(VLOOKUP($A7,'Import Peak'!$A$3:HT$99,228,FALSE())-VLOOKUP($A7,'Import Peak Change'!$A$106:HT$202,228,FALSE())),0,(VLOOKUP($A7,'Import Peak'!$A$3:HT$99,228,FALSE())-VLOOKUP($A7,'Import Peak Change'!$A$106:HT$202,228,FALSE())))</f>
        <v>0</v>
      </c>
      <c r="HU7" s="193" t="n">
        <f aca="false">IF(ISERROR(VLOOKUP($A7,'Import Peak'!$A$3:HU$99,229,FALSE())-VLOOKUP($A7,'Import Peak Change'!$A$106:HU$202,229,FALSE())),0,(VLOOKUP($A7,'Import Peak'!$A$3:HU$99,229,FALSE())-VLOOKUP($A7,'Import Peak Change'!$A$106:HU$202,229,FALSE())))</f>
        <v>0</v>
      </c>
      <c r="HV7" s="193" t="n">
        <f aca="false">IF(ISERROR(VLOOKUP($A7,'Import Peak'!$A$3:HV$99,230,FALSE())-VLOOKUP($A7,'Import Peak Change'!$A$106:HV$202,230,FALSE())),0,(VLOOKUP($A7,'Import Peak'!$A$3:HV$99,230,FALSE())-VLOOKUP($A7,'Import Peak Change'!$A$106:HV$202,230,FALSE())))</f>
        <v>0</v>
      </c>
      <c r="HW7" s="193" t="n">
        <f aca="false">IF(ISERROR(VLOOKUP($A7,'Import Peak'!$A$3:HW$99,231,FALSE())-VLOOKUP($A7,'Import Peak Change'!$A$106:HW$202,231,FALSE())),0,(VLOOKUP($A7,'Import Peak'!$A$3:HW$99,231,FALSE())-VLOOKUP($A7,'Import Peak Change'!$A$106:HW$202,231,FALSE())))</f>
        <v>0</v>
      </c>
      <c r="HX7" s="193" t="n">
        <f aca="false">IF(ISERROR(VLOOKUP($A7,'Import Peak'!$A$3:HX$99,232,FALSE())-VLOOKUP($A7,'Import Peak Change'!$A$106:HX$202,232,FALSE())),0,(VLOOKUP($A7,'Import Peak'!$A$3:HX$99,232,FALSE())-VLOOKUP($A7,'Import Peak Change'!$A$106:HX$202,232,FALSE())))</f>
        <v>0</v>
      </c>
      <c r="HY7" s="193" t="n">
        <f aca="false">IF(ISERROR(VLOOKUP($A7,'Import Peak'!$A$3:HY$99,233,FALSE())-VLOOKUP($A7,'Import Peak Change'!$A$106:HY$202,233,FALSE())),0,(VLOOKUP($A7,'Import Peak'!$A$3:HY$99,233,FALSE())-VLOOKUP($A7,'Import Peak Change'!$A$106:HY$202,233,FALSE())))</f>
        <v>0</v>
      </c>
      <c r="HZ7" s="193" t="n">
        <f aca="false">IF(ISERROR(VLOOKUP($A7,'Import Peak'!$A$3:HZ$99,234,FALSE())-VLOOKUP($A7,'Import Peak Change'!$A$106:HZ$202,234,FALSE())),0,(VLOOKUP($A7,'Import Peak'!$A$3:HZ$99,234,FALSE())-VLOOKUP($A7,'Import Peak Change'!$A$106:HZ$202,234,FALSE())))</f>
        <v>0</v>
      </c>
      <c r="IA7" s="193" t="n">
        <f aca="false">IF(ISERROR(VLOOKUP($A7,'Import Peak'!$A$3:IA$99,235,FALSE())-VLOOKUP($A7,'Import Peak Change'!$A$106:IA$202,235,FALSE())),0,(VLOOKUP($A7,'Import Peak'!$A$3:IA$99,235,FALSE())-VLOOKUP($A7,'Import Peak Change'!$A$106:IA$202,235,FALSE())))</f>
        <v>0</v>
      </c>
      <c r="IB7" s="193" t="n">
        <f aca="false">IF(ISERROR(VLOOKUP($A7,'Import Peak'!$A$3:IB$99,236,FALSE())-VLOOKUP($A7,'Import Peak Change'!$A$106:IB$202,236,FALSE())),0,(VLOOKUP($A7,'Import Peak'!$A$3:IB$99,236,FALSE())-VLOOKUP($A7,'Import Peak Change'!$A$106:IB$202,236,FALSE())))</f>
        <v>0</v>
      </c>
      <c r="IC7" s="193" t="n">
        <f aca="false">IF(ISERROR(VLOOKUP($A7,'Import Peak'!$A$3:IC$99,237,FALSE())-VLOOKUP($A7,'Import Peak Change'!$A$106:IC$202,237,FALSE())),0,(VLOOKUP($A7,'Import Peak'!$A$3:IC$99,237,FALSE())-VLOOKUP($A7,'Import Peak Change'!$A$106:IC$202,237,FALSE())))</f>
        <v>0</v>
      </c>
      <c r="ID7" s="193" t="n">
        <f aca="false">IF(ISERROR(VLOOKUP($A7,'Import Peak'!$A$3:ID$99,238,FALSE())-VLOOKUP($A7,'Import Peak Change'!$A$106:ID$202,238,FALSE())),0,(VLOOKUP($A7,'Import Peak'!$A$3:ID$99,238,FALSE())-VLOOKUP($A7,'Import Peak Change'!$A$106:ID$202,238,FALSE())))</f>
        <v>0</v>
      </c>
      <c r="IE7" s="193" t="n">
        <f aca="false">IF(ISERROR(VLOOKUP($A7,'Import Peak'!$A$3:IE$99,239,FALSE())-VLOOKUP($A7,'Import Peak Change'!$A$106:IE$202,239,FALSE())),0,(VLOOKUP($A7,'Import Peak'!$A$3:IE$99,239,FALSE())-VLOOKUP($A7,'Import Peak Change'!$A$106:IE$202,239,FALSE())))</f>
        <v>0</v>
      </c>
      <c r="IF7" s="193"/>
      <c r="II7" s="193"/>
    </row>
    <row r="8" customFormat="false" ht="10.5" hidden="false" customHeight="true" outlineLevel="0" collapsed="false">
      <c r="A8" s="201" t="str">
        <f aca="false">IF('Import Peak'!A5=0,"",'Import Peak'!A5)</f>
        <v>CAND-POWER-GD</v>
      </c>
      <c r="B8" s="193"/>
      <c r="C8" s="193"/>
      <c r="D8" s="193"/>
      <c r="E8" s="193"/>
      <c r="F8" s="193"/>
      <c r="G8" s="193" t="n">
        <f aca="false">IF(ISERROR(VLOOKUP($A8,'Import Peak'!$A$3:G$99,7,FALSE())-VLOOKUP($A8,'Import Peak Change'!$A$106:G$202,7,FALSE())),0,(VLOOKUP($A8,'Import Peak'!$A$3:G$99,7,FALSE())-VLOOKUP($A8,'Import Peak Change'!$A$106:G$202,7,FALSE())))</f>
        <v>0</v>
      </c>
      <c r="H8" s="193" t="n">
        <f aca="false">IF(ISERROR(VLOOKUP($A8,'Import Peak'!$A$3:H$99,8,FALSE())-VLOOKUP($A8,'Import Peak Change'!$A$106:H$202,8,FALSE())),0,(VLOOKUP($A8,'Import Peak'!$A$3:H$99,8,FALSE())-VLOOKUP($A8,'Import Peak Change'!$A$106:H$202,8,FALSE())))</f>
        <v>0</v>
      </c>
      <c r="I8" s="193" t="n">
        <f aca="false">IF(ISERROR(VLOOKUP($A8,'Import Peak'!$A$3:I$99,9,FALSE())-VLOOKUP($A8,'Import Peak Change'!$A$106:I$202,9,FALSE())),0,(VLOOKUP($A8,'Import Peak'!$A$3:I$99,9,FALSE())-VLOOKUP($A8,'Import Peak Change'!$A$106:I$202,9,FALSE())))</f>
        <v>0</v>
      </c>
      <c r="J8" s="193" t="n">
        <f aca="false">IF(ISERROR(VLOOKUP($A8,'Import Peak'!$A$3:J$99,10,FALSE())-VLOOKUP($A8,'Import Peak Change'!$A$106:J$202,10,FALSE())),0,(VLOOKUP($A8,'Import Peak'!$A$3:J$99,10,FALSE())-VLOOKUP($A8,'Import Peak Change'!$A$106:J$202,10,FALSE())))</f>
        <v>0</v>
      </c>
      <c r="K8" s="193" t="n">
        <f aca="false">IF(ISERROR(VLOOKUP($A8,'Import Peak'!$A$3:K$99,11,FALSE())-VLOOKUP($A8,'Import Peak Change'!$A$106:K$202,11,FALSE())),0,(VLOOKUP($A8,'Import Peak'!$A$3:K$99,11,FALSE())-VLOOKUP($A8,'Import Peak Change'!$A$106:K$202,11,FALSE())))</f>
        <v>0</v>
      </c>
      <c r="L8" s="193" t="n">
        <f aca="false">IF(ISERROR(VLOOKUP($A8,'Import Peak'!$A$3:L$99,12,FALSE())-VLOOKUP($A8,'Import Peak Change'!$A$106:L$202,12,FALSE())),0,(VLOOKUP($A8,'Import Peak'!$A$3:L$99,12,FALSE())-VLOOKUP($A8,'Import Peak Change'!$A$106:L$202,12,FALSE())))</f>
        <v>0</v>
      </c>
      <c r="M8" s="193" t="n">
        <f aca="false">IF(ISERROR(VLOOKUP($A8,'Import Peak'!$A$3:M$99,13,FALSE())-VLOOKUP($A8,'Import Peak Change'!$A$106:M$202,13,FALSE())),0,(VLOOKUP($A8,'Import Peak'!$A$3:M$99,13,FALSE())-VLOOKUP($A8,'Import Peak Change'!$A$106:M$202,13,FALSE())))</f>
        <v>0</v>
      </c>
      <c r="N8" s="193" t="n">
        <f aca="false">IF(ISERROR(VLOOKUP($A8,'Import Peak'!$A$3:N$99,14,FALSE())-VLOOKUP($A8,'Import Peak Change'!$A$106:N$202,14,FALSE())),0,(VLOOKUP($A8,'Import Peak'!$A$3:N$99,14,FALSE())-VLOOKUP($A8,'Import Peak Change'!$A$106:N$202,14,FALSE())))</f>
        <v>0</v>
      </c>
      <c r="O8" s="193" t="n">
        <f aca="false">IF(ISERROR(VLOOKUP($A8,'Import Peak'!$A$3:O$99,15,FALSE())-VLOOKUP($A8,'Import Peak Change'!$A$106:O$202,15,FALSE())),0,(VLOOKUP($A8,'Import Peak'!$A$3:O$99,15,FALSE())-VLOOKUP($A8,'Import Peak Change'!$A$106:O$202,15,FALSE())))</f>
        <v>0</v>
      </c>
      <c r="P8" s="193" t="n">
        <f aca="false">IF(ISERROR(VLOOKUP($A8,'Import Peak'!$A$3:P$99,16,FALSE())-VLOOKUP($A8,'Import Peak Change'!$A$106:P$202,16,FALSE())),0,(VLOOKUP($A8,'Import Peak'!$A$3:P$99,16,FALSE())-VLOOKUP($A8,'Import Peak Change'!$A$106:P$202,16,FALSE())))</f>
        <v>0</v>
      </c>
      <c r="Q8" s="193" t="n">
        <f aca="false">IF(ISERROR(VLOOKUP($A8,'Import Peak'!$A$3:Q$99,17,FALSE())-VLOOKUP($A8,'Import Peak Change'!$A$106:Q$202,17,FALSE())),0,(VLOOKUP($A8,'Import Peak'!$A$3:Q$99,17,FALSE())-VLOOKUP($A8,'Import Peak Change'!$A$106:Q$202,17,FALSE())))</f>
        <v>0</v>
      </c>
      <c r="R8" s="193" t="n">
        <f aca="false">IF(ISERROR(VLOOKUP($A8,'Import Peak'!$A$3:R$99,18,FALSE())-VLOOKUP($A8,'Import Peak Change'!$A$106:R$202,18,FALSE())),0,(VLOOKUP($A8,'Import Peak'!$A$3:R$99,18,FALSE())-VLOOKUP($A8,'Import Peak Change'!$A$106:R$202,18,FALSE())))</f>
        <v>0</v>
      </c>
      <c r="S8" s="193" t="n">
        <f aca="false">IF(ISERROR(VLOOKUP($A8,'Import Peak'!$A$3:S$99,19,FALSE())-VLOOKUP($A8,'Import Peak Change'!$A$106:S$202,19,FALSE())),0,(VLOOKUP($A8,'Import Peak'!$A$3:S$99,19,FALSE())-VLOOKUP($A8,'Import Peak Change'!$A$106:S$202,19,FALSE())))</f>
        <v>0</v>
      </c>
      <c r="T8" s="193" t="n">
        <f aca="false">IF(ISERROR(VLOOKUP($A8,'Import Peak'!$A$3:T$99,20,FALSE())-VLOOKUP($A8,'Import Peak Change'!$A$106:T$202,20,FALSE())),0,(VLOOKUP($A8,'Import Peak'!$A$3:T$99,20,FALSE())-VLOOKUP($A8,'Import Peak Change'!$A$106:T$202,20,FALSE())))</f>
        <v>0</v>
      </c>
      <c r="U8" s="193" t="n">
        <f aca="false">IF(ISERROR(VLOOKUP($A8,'Import Peak'!$A$3:U$99,21,FALSE())-VLOOKUP($A8,'Import Peak Change'!$A$106:U$202,21,FALSE())),0,(VLOOKUP($A8,'Import Peak'!$A$3:U$99,21,FALSE())-VLOOKUP($A8,'Import Peak Change'!$A$106:U$202,21,FALSE())))</f>
        <v>0</v>
      </c>
      <c r="V8" s="193" t="n">
        <f aca="false">IF(ISERROR(VLOOKUP($A8,'Import Peak'!$A$3:V$99,22,FALSE())-VLOOKUP($A8,'Import Peak Change'!$A$106:V$202,22,FALSE())),0,(VLOOKUP($A8,'Import Peak'!$A$3:V$99,22,FALSE())-VLOOKUP($A8,'Import Peak Change'!$A$106:V$202,22,FALSE())))</f>
        <v>0</v>
      </c>
      <c r="W8" s="193" t="n">
        <f aca="false">IF(ISERROR(VLOOKUP($A8,'Import Peak'!$A$3:W$99,23,FALSE())-VLOOKUP($A8,'Import Peak Change'!$A$106:W$202,23,FALSE())),0,(VLOOKUP($A8,'Import Peak'!$A$3:W$99,23,FALSE())-VLOOKUP($A8,'Import Peak Change'!$A$106:W$202,23,FALSE())))</f>
        <v>0</v>
      </c>
      <c r="X8" s="193" t="n">
        <f aca="false">IF(ISERROR(VLOOKUP($A8,'Import Peak'!$A$3:X$99,24,FALSE())-VLOOKUP($A8,'Import Peak Change'!$A$106:X$202,24,FALSE())),0,(VLOOKUP($A8,'Import Peak'!$A$3:X$99,24,FALSE())-VLOOKUP($A8,'Import Peak Change'!$A$106:X$202,24,FALSE())))</f>
        <v>0</v>
      </c>
      <c r="Y8" s="193" t="n">
        <f aca="false">IF(ISERROR(VLOOKUP($A8,'Import Peak'!$A$3:Y$99,25,FALSE())-VLOOKUP($A8,'Import Peak Change'!$A$106:Y$202,25,FALSE())),0,(VLOOKUP($A8,'Import Peak'!$A$3:Y$99,25,FALSE())-VLOOKUP($A8,'Import Peak Change'!$A$106:Y$202,25,FALSE())))</f>
        <v>0</v>
      </c>
      <c r="Z8" s="193" t="n">
        <f aca="false">IF(ISERROR(VLOOKUP($A8,'Import Peak'!$A$3:Z$99,26,FALSE())-VLOOKUP($A8,'Import Peak Change'!$A$106:Z$202,26,FALSE())),0,(VLOOKUP($A8,'Import Peak'!$A$3:Z$99,26,FALSE())-VLOOKUP($A8,'Import Peak Change'!$A$106:Z$202,26,FALSE())))</f>
        <v>0</v>
      </c>
      <c r="AA8" s="193" t="n">
        <f aca="false">IF(ISERROR(VLOOKUP($A8,'Import Peak'!$A$3:AA$99,27,FALSE())-VLOOKUP($A8,'Import Peak Change'!$A$106:AA$202,27,FALSE())),0,(VLOOKUP($A8,'Import Peak'!$A$3:AA$99,27,FALSE())-VLOOKUP($A8,'Import Peak Change'!$A$106:AA$202,27,FALSE())))</f>
        <v>0</v>
      </c>
      <c r="AB8" s="193" t="n">
        <f aca="false">IF(ISERROR(VLOOKUP($A8,'Import Peak'!$A$3:AB$99,28,FALSE())-VLOOKUP($A8,'Import Peak Change'!$A$106:AB$202,28,FALSE())),0,(VLOOKUP($A8,'Import Peak'!$A$3:AB$99,28,FALSE())-VLOOKUP($A8,'Import Peak Change'!$A$106:AB$202,28,FALSE())))</f>
        <v>0</v>
      </c>
      <c r="AC8" s="193" t="n">
        <f aca="false">IF(ISERROR(VLOOKUP($A8,'Import Peak'!$A$3:AC$99,29,FALSE())-VLOOKUP($A8,'Import Peak Change'!$A$106:AC$202,29,FALSE())),0,(VLOOKUP($A8,'Import Peak'!$A$3:AC$99,29,FALSE())-VLOOKUP($A8,'Import Peak Change'!$A$106:AC$202,29,FALSE())))</f>
        <v>0</v>
      </c>
      <c r="AD8" s="193" t="n">
        <f aca="false">IF(ISERROR(VLOOKUP($A8,'Import Peak'!$A$3:AD$99,30,FALSE())-VLOOKUP($A8,'Import Peak Change'!$A$106:AD$202,30,FALSE())),0,(VLOOKUP($A8,'Import Peak'!$A$3:AD$99,30,FALSE())-VLOOKUP($A8,'Import Peak Change'!$A$106:AD$202,30,FALSE())))</f>
        <v>0</v>
      </c>
      <c r="AE8" s="193" t="n">
        <f aca="false">IF(ISERROR(VLOOKUP($A8,'Import Peak'!$A$3:AE$99,31,FALSE())-VLOOKUP($A8,'Import Peak Change'!$A$106:AE$202,31,FALSE())),0,(VLOOKUP($A8,'Import Peak'!$A$3:AE$99,31,FALSE())-VLOOKUP($A8,'Import Peak Change'!$A$106:AE$202,31,FALSE())))</f>
        <v>0</v>
      </c>
      <c r="AF8" s="193" t="n">
        <f aca="false">IF(ISERROR(VLOOKUP($A8,'Import Peak'!$A$3:AF$99,32,FALSE())-VLOOKUP($A8,'Import Peak Change'!$A$106:AF$202,32,FALSE())),0,(VLOOKUP($A8,'Import Peak'!$A$3:AF$99,32,FALSE())-VLOOKUP($A8,'Import Peak Change'!$A$106:AF$202,32,FALSE())))</f>
        <v>0</v>
      </c>
      <c r="AG8" s="193" t="n">
        <f aca="false">IF(ISERROR(VLOOKUP($A8,'Import Peak'!$A$3:AG$99,33,FALSE())-VLOOKUP($A8,'Import Peak Change'!$A$106:AG$202,33,FALSE())),0,(VLOOKUP($A8,'Import Peak'!$A$3:AG$99,33,FALSE())-VLOOKUP($A8,'Import Peak Change'!$A$106:AG$202,33,FALSE())))</f>
        <v>0</v>
      </c>
      <c r="AH8" s="193" t="n">
        <f aca="false">IF(ISERROR(VLOOKUP($A8,'Import Peak'!$A$3:AH$99,34,FALSE())-VLOOKUP($A8,'Import Peak Change'!$A$106:AH$202,34,FALSE())),0,(VLOOKUP($A8,'Import Peak'!$A$3:AH$99,34,FALSE())-VLOOKUP($A8,'Import Peak Change'!$A$106:AH$202,34,FALSE())))</f>
        <v>0</v>
      </c>
      <c r="AI8" s="193" t="n">
        <f aca="false">IF(ISERROR(VLOOKUP($A8,'Import Peak'!$A$3:AI$99,35,FALSE())-VLOOKUP($A8,'Import Peak Change'!$A$106:AI$202,35,FALSE())),0,(VLOOKUP($A8,'Import Peak'!$A$3:AI$99,35,FALSE())-VLOOKUP($A8,'Import Peak Change'!$A$106:AI$202,35,FALSE())))</f>
        <v>0</v>
      </c>
      <c r="AJ8" s="193" t="n">
        <f aca="false">IF(ISERROR(VLOOKUP($A8,'Import Peak'!$A$3:AJ$99,36,FALSE())-VLOOKUP($A8,'Import Peak Change'!$A$106:AJ$202,36,FALSE())),0,(VLOOKUP($A8,'Import Peak'!$A$3:AJ$99,36,FALSE())-VLOOKUP($A8,'Import Peak Change'!$A$106:AJ$202,36,FALSE())))</f>
        <v>0</v>
      </c>
      <c r="AK8" s="193" t="n">
        <f aca="false">IF(ISERROR(VLOOKUP($A8,'Import Peak'!$A$3:AK$99,37,FALSE())-VLOOKUP($A8,'Import Peak Change'!$A$106:AK$202,37,FALSE())),0,(VLOOKUP($A8,'Import Peak'!$A$3:AK$99,37,FALSE())-VLOOKUP($A8,'Import Peak Change'!$A$106:AK$202,37,FALSE())))</f>
        <v>0</v>
      </c>
      <c r="AL8" s="193" t="n">
        <f aca="false">IF(ISERROR(VLOOKUP($A8,'Import Peak'!$A$3:AL$99,38,FALSE())-VLOOKUP($A8,'Import Peak Change'!$A$106:AL$202,38,FALSE())),0,(VLOOKUP($A8,'Import Peak'!$A$3:AL$99,38,FALSE())-VLOOKUP($A8,'Import Peak Change'!$A$106:AL$202,38,FALSE())))</f>
        <v>0</v>
      </c>
      <c r="AM8" s="193" t="n">
        <f aca="false">IF(ISERROR(VLOOKUP($A8,'Import Peak'!$A$3:AM$99,39,FALSE())-VLOOKUP($A8,'Import Peak Change'!$A$106:AM$202,39,FALSE())),0,(VLOOKUP($A8,'Import Peak'!$A$3:AM$99,39,FALSE())-VLOOKUP($A8,'Import Peak Change'!$A$106:AM$202,39,FALSE())))</f>
        <v>0</v>
      </c>
      <c r="AN8" s="193" t="n">
        <f aca="false">IF(ISERROR(VLOOKUP($A8,'Import Peak'!$A$3:AN$99,40,FALSE())-VLOOKUP($A8,'Import Peak Change'!$A$106:AN$202,40,FALSE())),0,(VLOOKUP($A8,'Import Peak'!$A$3:AN$99,40,FALSE())-VLOOKUP($A8,'Import Peak Change'!$A$106:AN$202,40,FALSE())))</f>
        <v>0</v>
      </c>
      <c r="AO8" s="193" t="n">
        <f aca="false">IF(ISERROR(VLOOKUP($A8,'Import Peak'!$A$3:AO$99,41,FALSE())-VLOOKUP($A8,'Import Peak Change'!$A$106:AO$202,41,FALSE())),0,(VLOOKUP($A8,'Import Peak'!$A$3:AO$99,41,FALSE())-VLOOKUP($A8,'Import Peak Change'!$A$106:AO$202,41,FALSE())))</f>
        <v>0</v>
      </c>
      <c r="AP8" s="193" t="n">
        <f aca="false">IF(ISERROR(VLOOKUP($A8,'Import Peak'!$A$3:AP$99,42,FALSE())-VLOOKUP($A8,'Import Peak Change'!$A$106:AP$202,42,FALSE())),0,(VLOOKUP($A8,'Import Peak'!$A$3:AP$99,42,FALSE())-VLOOKUP($A8,'Import Peak Change'!$A$106:AP$202,42,FALSE())))</f>
        <v>0</v>
      </c>
      <c r="AQ8" s="193" t="n">
        <f aca="false">IF(ISERROR(VLOOKUP($A8,'Import Peak'!$A$3:AQ$99,43,FALSE())-VLOOKUP($A8,'Import Peak Change'!$A$106:AQ$202,43,FALSE())),0,(VLOOKUP($A8,'Import Peak'!$A$3:AQ$99,43,FALSE())-VLOOKUP($A8,'Import Peak Change'!$A$106:AQ$202,43,FALSE())))</f>
        <v>0</v>
      </c>
      <c r="AR8" s="193" t="n">
        <f aca="false">IF(ISERROR(VLOOKUP($A8,'Import Peak'!$A$3:AR$99,44,FALSE())-VLOOKUP($A8,'Import Peak Change'!$A$106:AR$202,44,FALSE())),0,(VLOOKUP($A8,'Import Peak'!$A$3:AR$99,44,FALSE())-VLOOKUP($A8,'Import Peak Change'!$A$106:AR$202,44,FALSE())))</f>
        <v>0</v>
      </c>
      <c r="AS8" s="193" t="n">
        <f aca="false">IF(ISERROR(VLOOKUP($A8,'Import Peak'!$A$3:AS$99,45,FALSE())-VLOOKUP($A8,'Import Peak Change'!$A$106:AS$202,45,FALSE())),0,(VLOOKUP($A8,'Import Peak'!$A$3:AS$99,45,FALSE())-VLOOKUP($A8,'Import Peak Change'!$A$106:AS$202,45,FALSE())))</f>
        <v>0</v>
      </c>
      <c r="AT8" s="193" t="n">
        <f aca="false">IF(ISERROR(VLOOKUP($A8,'Import Peak'!$A$3:AT$99,46,FALSE())-VLOOKUP($A8,'Import Peak Change'!$A$106:AT$202,46,FALSE())),0,(VLOOKUP($A8,'Import Peak'!$A$3:AT$99,46,FALSE())-VLOOKUP($A8,'Import Peak Change'!$A$106:AT$202,46,FALSE())))</f>
        <v>0</v>
      </c>
      <c r="AU8" s="193" t="n">
        <f aca="false">IF(ISERROR(VLOOKUP($A8,'Import Peak'!$A$3:AU$99,47,FALSE())-VLOOKUP($A8,'Import Peak Change'!$A$106:AU$202,47,FALSE())),0,(VLOOKUP($A8,'Import Peak'!$A$3:AU$99,47,FALSE())-VLOOKUP($A8,'Import Peak Change'!$A$106:AU$202,47,FALSE())))</f>
        <v>0</v>
      </c>
      <c r="AV8" s="193" t="n">
        <f aca="false">IF(ISERROR(VLOOKUP($A8,'Import Peak'!$A$3:AV$99,48,FALSE())-VLOOKUP($A8,'Import Peak Change'!$A$106:AV$202,48,FALSE())),0,(VLOOKUP($A8,'Import Peak'!$A$3:AV$99,48,FALSE())-VLOOKUP($A8,'Import Peak Change'!$A$106:AV$202,48,FALSE())))</f>
        <v>0</v>
      </c>
      <c r="AW8" s="193" t="n">
        <f aca="false">IF(ISERROR(VLOOKUP($A8,'Import Peak'!$A$3:AW$99,49,FALSE())-VLOOKUP($A8,'Import Peak Change'!$A$106:AW$202,49,FALSE())),0,(VLOOKUP($A8,'Import Peak'!$A$3:AW$99,49,FALSE())-VLOOKUP($A8,'Import Peak Change'!$A$106:AW$202,49,FALSE())))</f>
        <v>0</v>
      </c>
      <c r="AX8" s="193" t="n">
        <f aca="false">IF(ISERROR(VLOOKUP($A8,'Import Peak'!$A$3:AX$99,50,FALSE())-VLOOKUP($A8,'Import Peak Change'!$A$106:AX$202,50,FALSE())),0,(VLOOKUP($A8,'Import Peak'!$A$3:AX$99,50,FALSE())-VLOOKUP($A8,'Import Peak Change'!$A$106:AX$202,50,FALSE())))</f>
        <v>0</v>
      </c>
      <c r="AY8" s="193" t="n">
        <f aca="false">IF(ISERROR(VLOOKUP($A8,'Import Peak'!$A$3:AY$99,51,FALSE())-VLOOKUP($A8,'Import Peak Change'!$A$106:AY$202,51,FALSE())),0,(VLOOKUP($A8,'Import Peak'!$A$3:AY$99,51,FALSE())-VLOOKUP($A8,'Import Peak Change'!$A$106:AY$202,51,FALSE())))</f>
        <v>0</v>
      </c>
      <c r="AZ8" s="193" t="n">
        <f aca="false">IF(ISERROR(VLOOKUP($A8,'Import Peak'!$A$3:AZ$99,52,FALSE())-VLOOKUP($A8,'Import Peak Change'!$A$106:AZ$202,52,FALSE())),0,(VLOOKUP($A8,'Import Peak'!$A$3:AZ$99,52,FALSE())-VLOOKUP($A8,'Import Peak Change'!$A$106:AZ$202,52,FALSE())))</f>
        <v>0</v>
      </c>
      <c r="BA8" s="193" t="n">
        <f aca="false">IF(ISERROR(VLOOKUP($A8,'Import Peak'!$A$3:BA$99,53,FALSE())-VLOOKUP($A8,'Import Peak Change'!$A$106:BA$202,53,FALSE())),0,(VLOOKUP($A8,'Import Peak'!$A$3:BA$99,53,FALSE())-VLOOKUP($A8,'Import Peak Change'!$A$106:BA$202,53,FALSE())))</f>
        <v>0</v>
      </c>
      <c r="BB8" s="193" t="n">
        <f aca="false">IF(ISERROR(VLOOKUP($A8,'Import Peak'!$A$3:BB$99,54,FALSE())-VLOOKUP($A8,'Import Peak Change'!$A$106:BB$202,54,FALSE())),0,(VLOOKUP($A8,'Import Peak'!$A$3:BB$99,54,FALSE())-VLOOKUP($A8,'Import Peak Change'!$A$106:BB$202,54,FALSE())))</f>
        <v>0</v>
      </c>
      <c r="BC8" s="193" t="n">
        <f aca="false">IF(ISERROR(VLOOKUP($A8,'Import Peak'!$A$3:BC$99,55,FALSE())-VLOOKUP($A8,'Import Peak Change'!$A$106:BC$202,55,FALSE())),0,(VLOOKUP($A8,'Import Peak'!$A$3:BC$99,55,FALSE())-VLOOKUP($A8,'Import Peak Change'!$A$106:BC$202,55,FALSE())))</f>
        <v>0</v>
      </c>
      <c r="BD8" s="193" t="n">
        <f aca="false">IF(ISERROR(VLOOKUP($A8,'Import Peak'!$A$3:BD$99,56,FALSE())-VLOOKUP($A8,'Import Peak Change'!$A$106:BD$202,56,FALSE())),0,(VLOOKUP($A8,'Import Peak'!$A$3:BD$99,56,FALSE())-VLOOKUP($A8,'Import Peak Change'!$A$106:BD$202,56,FALSE())))</f>
        <v>0</v>
      </c>
      <c r="BE8" s="193" t="n">
        <f aca="false">IF(ISERROR(VLOOKUP($A8,'Import Peak'!$A$3:BE$99,57,FALSE())-VLOOKUP($A8,'Import Peak Change'!$A$106:BE$202,57,FALSE())),0,(VLOOKUP($A8,'Import Peak'!$A$3:BE$99,57,FALSE())-VLOOKUP($A8,'Import Peak Change'!$A$106:BE$202,57,FALSE())))</f>
        <v>0</v>
      </c>
      <c r="BF8" s="193" t="n">
        <f aca="false">IF(ISERROR(VLOOKUP($A8,'Import Peak'!$A$3:BF$99,58,FALSE())-VLOOKUP($A8,'Import Peak Change'!$A$106:BF$202,58,FALSE())),0,(VLOOKUP($A8,'Import Peak'!$A$3:BF$99,58,FALSE())-VLOOKUP($A8,'Import Peak Change'!$A$106:BF$202,58,FALSE())))</f>
        <v>0</v>
      </c>
      <c r="BG8" s="193" t="n">
        <f aca="false">IF(ISERROR(VLOOKUP($A8,'Import Peak'!$A$3:BG$99,59,FALSE())-VLOOKUP($A8,'Import Peak Change'!$A$106:BG$202,59,FALSE())),0,(VLOOKUP($A8,'Import Peak'!$A$3:BG$99,59,FALSE())-VLOOKUP($A8,'Import Peak Change'!$A$106:BG$202,59,FALSE())))</f>
        <v>0</v>
      </c>
      <c r="BH8" s="193" t="n">
        <f aca="false">IF(ISERROR(VLOOKUP($A8,'Import Peak'!$A$3:BH$99,60,FALSE())-VLOOKUP($A8,'Import Peak Change'!$A$106:BH$202,60,FALSE())),0,(VLOOKUP($A8,'Import Peak'!$A$3:BH$99,60,FALSE())-VLOOKUP($A8,'Import Peak Change'!$A$106:BH$202,60,FALSE())))</f>
        <v>0</v>
      </c>
      <c r="BI8" s="193" t="n">
        <f aca="false">IF(ISERROR(VLOOKUP($A8,'Import Peak'!$A$3:BI$99,61,FALSE())-VLOOKUP($A8,'Import Peak Change'!$A$106:BI$202,61,FALSE())),0,(VLOOKUP($A8,'Import Peak'!$A$3:BI$99,61,FALSE())-VLOOKUP($A8,'Import Peak Change'!$A$106:BI$202,61,FALSE())))</f>
        <v>0</v>
      </c>
      <c r="BJ8" s="193" t="n">
        <f aca="false">IF(ISERROR(VLOOKUP($A8,'Import Peak'!$A$3:BJ$99,62,FALSE())-VLOOKUP($A8,'Import Peak Change'!$A$106:BJ$202,62,FALSE())),0,(VLOOKUP($A8,'Import Peak'!$A$3:BJ$99,62,FALSE())-VLOOKUP($A8,'Import Peak Change'!$A$106:BJ$202,62,FALSE())))</f>
        <v>0</v>
      </c>
      <c r="BK8" s="193" t="n">
        <f aca="false">IF(ISERROR(VLOOKUP($A8,'Import Peak'!$A$3:BK$99,63,FALSE())-VLOOKUP($A8,'Import Peak Change'!$A$106:BK$202,63,FALSE())),0,(VLOOKUP($A8,'Import Peak'!$A$3:BK$99,63,FALSE())-VLOOKUP($A8,'Import Peak Change'!$A$106:BK$202,63,FALSE())))</f>
        <v>0</v>
      </c>
      <c r="BL8" s="193" t="n">
        <f aca="false">IF(ISERROR(VLOOKUP($A8,'Import Peak'!$A$3:BL$99,64,FALSE())-VLOOKUP($A8,'Import Peak Change'!$A$106:BL$202,64,FALSE())),0,(VLOOKUP($A8,'Import Peak'!$A$3:BL$99,64,FALSE())-VLOOKUP($A8,'Import Peak Change'!$A$106:BL$202,64,FALSE())))</f>
        <v>0</v>
      </c>
      <c r="BM8" s="193" t="n">
        <f aca="false">IF(ISERROR(VLOOKUP($A8,'Import Peak'!$A$3:BM$99,65,FALSE())-VLOOKUP($A8,'Import Peak Change'!$A$106:BM$202,65,FALSE())),0,(VLOOKUP($A8,'Import Peak'!$A$3:BM$99,65,FALSE())-VLOOKUP($A8,'Import Peak Change'!$A$106:BM$202,65,FALSE())))</f>
        <v>0</v>
      </c>
      <c r="BN8" s="193" t="n">
        <f aca="false">IF(ISERROR(VLOOKUP($A8,'Import Peak'!$A$3:BN$99,66,FALSE())-VLOOKUP($A8,'Import Peak Change'!$A$106:BN$202,66,FALSE())),0,(VLOOKUP($A8,'Import Peak'!$A$3:BN$99,66,FALSE())-VLOOKUP($A8,'Import Peak Change'!$A$106:BN$202,66,FALSE())))</f>
        <v>0</v>
      </c>
      <c r="BO8" s="193" t="n">
        <f aca="false">IF(ISERROR(VLOOKUP($A8,'Import Peak'!$A$3:BO$99,67,FALSE())-VLOOKUP($A8,'Import Peak Change'!$A$106:BO$202,67,FALSE())),0,(VLOOKUP($A8,'Import Peak'!$A$3:BO$99,67,FALSE())-VLOOKUP($A8,'Import Peak Change'!$A$106:BO$202,67,FALSE())))</f>
        <v>0</v>
      </c>
      <c r="BP8" s="193" t="n">
        <f aca="false">IF(ISERROR(VLOOKUP($A8,'Import Peak'!$A$3:BP$99,68,FALSE())-VLOOKUP($A8,'Import Peak Change'!$A$106:BP$202,68,FALSE())),0,(VLOOKUP($A8,'Import Peak'!$A$3:BP$99,68,FALSE())-VLOOKUP($A8,'Import Peak Change'!$A$106:BP$202,68,FALSE())))</f>
        <v>0</v>
      </c>
      <c r="BQ8" s="193" t="n">
        <f aca="false">IF(ISERROR(VLOOKUP($A8,'Import Peak'!$A$3:BQ$99,69,FALSE())-VLOOKUP($A8,'Import Peak Change'!$A$106:BQ$202,69,FALSE())),0,(VLOOKUP($A8,'Import Peak'!$A$3:BQ$99,69,FALSE())-VLOOKUP($A8,'Import Peak Change'!$A$106:BQ$202,69,FALSE())))</f>
        <v>0</v>
      </c>
      <c r="BR8" s="193" t="n">
        <f aca="false">IF(ISERROR(VLOOKUP($A8,'Import Peak'!$A$3:BR$99,70,FALSE())-VLOOKUP($A8,'Import Peak Change'!$A$106:BR$202,70,FALSE())),0,(VLOOKUP($A8,'Import Peak'!$A$3:BR$99,70,FALSE())-VLOOKUP($A8,'Import Peak Change'!$A$106:BR$202,70,FALSE())))</f>
        <v>0</v>
      </c>
      <c r="BS8" s="193" t="n">
        <f aca="false">IF(ISERROR(VLOOKUP($A8,'Import Peak'!$A$3:BS$99,71,FALSE())-VLOOKUP($A8,'Import Peak Change'!$A$106:BS$202,71,FALSE())),0,(VLOOKUP($A8,'Import Peak'!$A$3:BS$99,71,FALSE())-VLOOKUP($A8,'Import Peak Change'!$A$106:BS$202,71,FALSE())))</f>
        <v>0</v>
      </c>
      <c r="BT8" s="193" t="n">
        <f aca="false">IF(ISERROR(VLOOKUP($A8,'Import Peak'!$A$3:BT$99,72,FALSE())-VLOOKUP($A8,'Import Peak Change'!$A$106:BT$202,72,FALSE())),0,(VLOOKUP($A8,'Import Peak'!$A$3:BT$99,72,FALSE())-VLOOKUP($A8,'Import Peak Change'!$A$106:BT$202,72,FALSE())))</f>
        <v>0</v>
      </c>
      <c r="BU8" s="193" t="n">
        <f aca="false">IF(ISERROR(VLOOKUP($A8,'Import Peak'!$A$3:BU$99,73,FALSE())-VLOOKUP($A8,'Import Peak Change'!$A$106:BU$202,73,FALSE())),0,(VLOOKUP($A8,'Import Peak'!$A$3:BU$99,73,FALSE())-VLOOKUP($A8,'Import Peak Change'!$A$106:BU$202,73,FALSE())))</f>
        <v>0</v>
      </c>
      <c r="BV8" s="193" t="n">
        <f aca="false">IF(ISERROR(VLOOKUP($A8,'Import Peak'!$A$3:BV$99,74,FALSE())-VLOOKUP($A8,'Import Peak Change'!$A$106:BV$202,74,FALSE())),0,(VLOOKUP($A8,'Import Peak'!$A$3:BV$99,74,FALSE())-VLOOKUP($A8,'Import Peak Change'!$A$106:BV$202,74,FALSE())))</f>
        <v>0</v>
      </c>
      <c r="BW8" s="193" t="n">
        <f aca="false">IF(ISERROR(VLOOKUP($A8,'Import Peak'!$A$3:BW$99,75,FALSE())-VLOOKUP($A8,'Import Peak Change'!$A$106:BW$202,75,FALSE())),0,(VLOOKUP($A8,'Import Peak'!$A$3:BW$99,75,FALSE())-VLOOKUP($A8,'Import Peak Change'!$A$106:BW$202,75,FALSE())))</f>
        <v>0</v>
      </c>
      <c r="BX8" s="193" t="n">
        <f aca="false">IF(ISERROR(VLOOKUP($A8,'Import Peak'!$A$3:BX$99,76,FALSE())-VLOOKUP($A8,'Import Peak Change'!$A$106:BX$202,76,FALSE())),0,(VLOOKUP($A8,'Import Peak'!$A$3:BX$99,76,FALSE())-VLOOKUP($A8,'Import Peak Change'!$A$106:BX$202,76,FALSE())))</f>
        <v>0</v>
      </c>
      <c r="BY8" s="193" t="n">
        <f aca="false">IF(ISERROR(VLOOKUP($A8,'Import Peak'!$A$3:BY$99,77,FALSE())-VLOOKUP($A8,'Import Peak Change'!$A$106:BY$202,77,FALSE())),0,(VLOOKUP($A8,'Import Peak'!$A$3:BY$99,77,FALSE())-VLOOKUP($A8,'Import Peak Change'!$A$106:BY$202,77,FALSE())))</f>
        <v>0</v>
      </c>
      <c r="BZ8" s="193" t="n">
        <f aca="false">IF(ISERROR(VLOOKUP($A8,'Import Peak'!$A$3:BZ$99,78,FALSE())-VLOOKUP($A8,'Import Peak Change'!$A$106:BZ$202,78,FALSE())),0,(VLOOKUP($A8,'Import Peak'!$A$3:BZ$99,78,FALSE())-VLOOKUP($A8,'Import Peak Change'!$A$106:BZ$202,78,FALSE())))</f>
        <v>0</v>
      </c>
      <c r="CA8" s="193" t="n">
        <f aca="false">IF(ISERROR(VLOOKUP($A8,'Import Peak'!$A$3:CA$99,79,FALSE())-VLOOKUP($A8,'Import Peak Change'!$A$106:CA$202,79,FALSE())),0,(VLOOKUP($A8,'Import Peak'!$A$3:CA$99,79,FALSE())-VLOOKUP($A8,'Import Peak Change'!$A$106:CA$202,79,FALSE())))</f>
        <v>0</v>
      </c>
      <c r="CB8" s="193" t="n">
        <f aca="false">IF(ISERROR(VLOOKUP($A8,'Import Peak'!$A$3:CB$99,80,FALSE())-VLOOKUP($A8,'Import Peak Change'!$A$106:CB$202,80,FALSE())),0,(VLOOKUP($A8,'Import Peak'!$A$3:CB$99,80,FALSE())-VLOOKUP($A8,'Import Peak Change'!$A$106:CB$202,80,FALSE())))</f>
        <v>0</v>
      </c>
      <c r="CC8" s="193" t="n">
        <f aca="false">IF(ISERROR(VLOOKUP($A8,'Import Peak'!$A$3:CC$99,81,FALSE())-VLOOKUP($A8,'Import Peak Change'!$A$106:CC$202,81,FALSE())),0,(VLOOKUP($A8,'Import Peak'!$A$3:CC$99,81,FALSE())-VLOOKUP($A8,'Import Peak Change'!$A$106:CC$202,81,FALSE())))</f>
        <v>0</v>
      </c>
      <c r="CD8" s="193" t="n">
        <f aca="false">IF(ISERROR(VLOOKUP($A8,'Import Peak'!$A$3:CD$99,82,FALSE())-VLOOKUP($A8,'Import Peak Change'!$A$106:CD$202,82,FALSE())),0,(VLOOKUP($A8,'Import Peak'!$A$3:CD$99,82,FALSE())-VLOOKUP($A8,'Import Peak Change'!$A$106:CD$202,82,FALSE())))</f>
        <v>0</v>
      </c>
      <c r="CE8" s="193" t="n">
        <f aca="false">IF(ISERROR(VLOOKUP($A8,'Import Peak'!$A$3:CE$99,83,FALSE())-VLOOKUP($A8,'Import Peak Change'!$A$106:CE$202,83,FALSE())),0,(VLOOKUP($A8,'Import Peak'!$A$3:CE$99,83,FALSE())-VLOOKUP($A8,'Import Peak Change'!$A$106:CE$202,83,FALSE())))</f>
        <v>0</v>
      </c>
      <c r="CF8" s="193" t="n">
        <f aca="false">IF(ISERROR(VLOOKUP($A8,'Import Peak'!$A$3:CF$99,84,FALSE())-VLOOKUP($A8,'Import Peak Change'!$A$106:CF$202,84,FALSE())),0,(VLOOKUP($A8,'Import Peak'!$A$3:CF$99,84,FALSE())-VLOOKUP($A8,'Import Peak Change'!$A$106:CF$202,84,FALSE())))</f>
        <v>0</v>
      </c>
      <c r="CG8" s="193" t="n">
        <f aca="false">IF(ISERROR(VLOOKUP($A8,'Import Peak'!$A$3:CG$99,85,FALSE())-VLOOKUP($A8,'Import Peak Change'!$A$106:CG$202,85,FALSE())),0,(VLOOKUP($A8,'Import Peak'!$A$3:CG$99,85,FALSE())-VLOOKUP($A8,'Import Peak Change'!$A$106:CG$202,85,FALSE())))</f>
        <v>0</v>
      </c>
      <c r="CH8" s="193" t="n">
        <f aca="false">IF(ISERROR(VLOOKUP($A8,'Import Peak'!$A$3:CH$99,86,FALSE())-VLOOKUP($A8,'Import Peak Change'!$A$106:CH$202,86,FALSE())),0,(VLOOKUP($A8,'Import Peak'!$A$3:CH$99,86,FALSE())-VLOOKUP($A8,'Import Peak Change'!$A$106:CH$202,86,FALSE())))</f>
        <v>0</v>
      </c>
      <c r="CI8" s="193" t="n">
        <f aca="false">IF(ISERROR(VLOOKUP($A8,'Import Peak'!$A$3:CI$99,87,FALSE())-VLOOKUP($A8,'Import Peak Change'!$A$106:CI$202,87,FALSE())),0,(VLOOKUP($A8,'Import Peak'!$A$3:CI$99,87,FALSE())-VLOOKUP($A8,'Import Peak Change'!$A$106:CI$202,87,FALSE())))</f>
        <v>0</v>
      </c>
      <c r="CJ8" s="193" t="n">
        <f aca="false">IF(ISERROR(VLOOKUP($A8,'Import Peak'!$A$3:CJ$99,88,FALSE())-VLOOKUP($A8,'Import Peak Change'!$A$106:CJ$202,88,FALSE())),0,(VLOOKUP($A8,'Import Peak'!$A$3:CJ$99,88,FALSE())-VLOOKUP($A8,'Import Peak Change'!$A$106:CJ$202,88,FALSE())))</f>
        <v>0</v>
      </c>
      <c r="CK8" s="193" t="n">
        <f aca="false">IF(ISERROR(VLOOKUP($A8,'Import Peak'!$A$3:CK$99,89,FALSE())-VLOOKUP($A8,'Import Peak Change'!$A$106:CK$202,89,FALSE())),0,(VLOOKUP($A8,'Import Peak'!$A$3:CK$99,89,FALSE())-VLOOKUP($A8,'Import Peak Change'!$A$106:CK$202,89,FALSE())))</f>
        <v>0</v>
      </c>
      <c r="CL8" s="193" t="n">
        <f aca="false">IF(ISERROR(VLOOKUP($A8,'Import Peak'!$A$3:CL$99,90,FALSE())-VLOOKUP($A8,'Import Peak Change'!$A$106:CL$202,90,FALSE())),0,(VLOOKUP($A8,'Import Peak'!$A$3:CL$99,90,FALSE())-VLOOKUP($A8,'Import Peak Change'!$A$106:CL$202,90,FALSE())))</f>
        <v>0</v>
      </c>
      <c r="CM8" s="193" t="n">
        <f aca="false">IF(ISERROR(VLOOKUP($A8,'Import Peak'!$A$3:CM$99,91,FALSE())-VLOOKUP($A8,'Import Peak Change'!$A$106:CM$202,91,FALSE())),0,(VLOOKUP($A8,'Import Peak'!$A$3:CM$99,91,FALSE())-VLOOKUP($A8,'Import Peak Change'!$A$106:CM$202,91,FALSE())))</f>
        <v>0</v>
      </c>
      <c r="CN8" s="193" t="n">
        <f aca="false">IF(ISERROR(VLOOKUP($A8,'Import Peak'!$A$3:CN$99,92,FALSE())-VLOOKUP($A8,'Import Peak Change'!$A$106:CN$202,92,FALSE())),0,(VLOOKUP($A8,'Import Peak'!$A$3:CN$99,92,FALSE())-VLOOKUP($A8,'Import Peak Change'!$A$106:CN$202,92,FALSE())))</f>
        <v>0</v>
      </c>
      <c r="CO8" s="193" t="n">
        <f aca="false">IF(ISERROR(VLOOKUP($A8,'Import Peak'!$A$3:CO$99,93,FALSE())-VLOOKUP($A8,'Import Peak Change'!$A$106:CO$202,93,FALSE())),0,(VLOOKUP($A8,'Import Peak'!$A$3:CO$99,93,FALSE())-VLOOKUP($A8,'Import Peak Change'!$A$106:CO$202,93,FALSE())))</f>
        <v>0</v>
      </c>
      <c r="CP8" s="193" t="n">
        <f aca="false">IF(ISERROR(VLOOKUP($A8,'Import Peak'!$A$3:CP$99,94,FALSE())-VLOOKUP($A8,'Import Peak Change'!$A$106:CP$202,94,FALSE())),0,(VLOOKUP($A8,'Import Peak'!$A$3:CP$99,94,FALSE())-VLOOKUP($A8,'Import Peak Change'!$A$106:CP$202,94,FALSE())))</f>
        <v>0</v>
      </c>
      <c r="CQ8" s="193" t="n">
        <f aca="false">IF(ISERROR(VLOOKUP($A8,'Import Peak'!$A$3:CQ$99,95,FALSE())-VLOOKUP($A8,'Import Peak Change'!$A$106:CQ$202,95,FALSE())),0,(VLOOKUP($A8,'Import Peak'!$A$3:CQ$99,95,FALSE())-VLOOKUP($A8,'Import Peak Change'!$A$106:CQ$202,95,FALSE())))</f>
        <v>0</v>
      </c>
      <c r="CR8" s="193" t="n">
        <f aca="false">IF(ISERROR(VLOOKUP($A8,'Import Peak'!$A$3:CR$99,96,FALSE())-VLOOKUP($A8,'Import Peak Change'!$A$106:CR$202,96,FALSE())),0,(VLOOKUP($A8,'Import Peak'!$A$3:CR$99,96,FALSE())-VLOOKUP($A8,'Import Peak Change'!$A$106:CR$202,96,FALSE())))</f>
        <v>0</v>
      </c>
      <c r="CS8" s="193" t="n">
        <f aca="false">IF(ISERROR(VLOOKUP($A8,'Import Peak'!$A$3:CS$99,97,FALSE())-VLOOKUP($A8,'Import Peak Change'!$A$106:CS$202,97,FALSE())),0,(VLOOKUP($A8,'Import Peak'!$A$3:CS$99,97,FALSE())-VLOOKUP($A8,'Import Peak Change'!$A$106:CS$202,97,FALSE())))</f>
        <v>0</v>
      </c>
      <c r="CT8" s="193" t="n">
        <f aca="false">IF(ISERROR(VLOOKUP($A8,'Import Peak'!$A$3:CT$99,98,FALSE())-VLOOKUP($A8,'Import Peak Change'!$A$106:CT$202,98,FALSE())),0,(VLOOKUP($A8,'Import Peak'!$A$3:CT$99,98,FALSE())-VLOOKUP($A8,'Import Peak Change'!$A$106:CT$202,98,FALSE())))</f>
        <v>0</v>
      </c>
      <c r="CU8" s="193" t="n">
        <f aca="false">IF(ISERROR(VLOOKUP($A8,'Import Peak'!$A$3:CU$99,99,FALSE())-VLOOKUP($A8,'Import Peak Change'!$A$106:CU$202,99,FALSE())),0,(VLOOKUP($A8,'Import Peak'!$A$3:CU$99,99,FALSE())-VLOOKUP($A8,'Import Peak Change'!$A$106:CU$202,99,FALSE())))</f>
        <v>0</v>
      </c>
      <c r="CV8" s="193" t="n">
        <f aca="false">IF(ISERROR(VLOOKUP($A8,'Import Peak'!$A$3:CV$99,100,FALSE())-VLOOKUP($A8,'Import Peak Change'!$A$106:CV$202,100,FALSE())),0,(VLOOKUP($A8,'Import Peak'!$A$3:CV$99,100,FALSE())-VLOOKUP($A8,'Import Peak Change'!$A$106:CV$202,100,FALSE())))</f>
        <v>0</v>
      </c>
      <c r="CW8" s="193" t="n">
        <f aca="false">IF(ISERROR(VLOOKUP($A8,'Import Peak'!$A$3:CW$99,101,FALSE())-VLOOKUP($A8,'Import Peak Change'!$A$106:CW$202,101,FALSE())),0,(VLOOKUP($A8,'Import Peak'!$A$3:CW$99,101,FALSE())-VLOOKUP($A8,'Import Peak Change'!$A$106:CW$202,101,FALSE())))</f>
        <v>0</v>
      </c>
      <c r="CX8" s="193" t="n">
        <f aca="false">IF(ISERROR(VLOOKUP($A8,'Import Peak'!$A$3:CX$99,102,FALSE())-VLOOKUP($A8,'Import Peak Change'!$A$106:CX$202,102,FALSE())),0,(VLOOKUP($A8,'Import Peak'!$A$3:CX$99,102,FALSE())-VLOOKUP($A8,'Import Peak Change'!$A$106:CX$202,102,FALSE())))</f>
        <v>0</v>
      </c>
      <c r="CY8" s="193" t="n">
        <f aca="false">IF(ISERROR(VLOOKUP($A8,'Import Peak'!$A$3:CY$99,103,FALSE())-VLOOKUP($A8,'Import Peak Change'!$A$106:CY$202,103,FALSE())),0,(VLOOKUP($A8,'Import Peak'!$A$3:CY$99,103,FALSE())-VLOOKUP($A8,'Import Peak Change'!$A$106:CY$202,103,FALSE())))</f>
        <v>0</v>
      </c>
      <c r="CZ8" s="193" t="n">
        <f aca="false">IF(ISERROR(VLOOKUP($A8,'Import Peak'!$A$3:CZ$99,104,FALSE())-VLOOKUP($A8,'Import Peak Change'!$A$106:CZ$202,104,FALSE())),0,(VLOOKUP($A8,'Import Peak'!$A$3:CZ$99,104,FALSE())-VLOOKUP($A8,'Import Peak Change'!$A$106:CZ$202,104,FALSE())))</f>
        <v>0</v>
      </c>
      <c r="DA8" s="193" t="n">
        <f aca="false">IF(ISERROR(VLOOKUP($A8,'Import Peak'!$A$3:DA$99,105,FALSE())-VLOOKUP($A8,'Import Peak Change'!$A$106:DA$202,105,FALSE())),0,(VLOOKUP($A8,'Import Peak'!$A$3:DA$99,105,FALSE())-VLOOKUP($A8,'Import Peak Change'!$A$106:DA$202,105,FALSE())))</f>
        <v>0</v>
      </c>
      <c r="DB8" s="193" t="n">
        <f aca="false">IF(ISERROR(VLOOKUP($A8,'Import Peak'!$A$3:DB$99,106,FALSE())-VLOOKUP($A8,'Import Peak Change'!$A$106:DB$202,106,FALSE())),0,(VLOOKUP($A8,'Import Peak'!$A$3:DB$99,106,FALSE())-VLOOKUP($A8,'Import Peak Change'!$A$106:DB$202,106,FALSE())))</f>
        <v>0</v>
      </c>
      <c r="DC8" s="193" t="n">
        <f aca="false">IF(ISERROR(VLOOKUP($A8,'Import Peak'!$A$3:DC$99,107,FALSE())-VLOOKUP($A8,'Import Peak Change'!$A$106:DC$202,107,FALSE())),0,(VLOOKUP($A8,'Import Peak'!$A$3:DC$99,107,FALSE())-VLOOKUP($A8,'Import Peak Change'!$A$106:DC$202,107,FALSE())))</f>
        <v>0</v>
      </c>
      <c r="DD8" s="193" t="n">
        <f aca="false">IF(ISERROR(VLOOKUP($A8,'Import Peak'!$A$3:DD$99,108,FALSE())-VLOOKUP($A8,'Import Peak Change'!$A$106:DD$202,108,FALSE())),0,(VLOOKUP($A8,'Import Peak'!$A$3:DD$99,108,FALSE())-VLOOKUP($A8,'Import Peak Change'!$A$106:DD$202,108,FALSE())))</f>
        <v>0</v>
      </c>
      <c r="DE8" s="193" t="n">
        <f aca="false">IF(ISERROR(VLOOKUP($A8,'Import Peak'!$A$3:DE$99,109,FALSE())-VLOOKUP($A8,'Import Peak Change'!$A$106:DE$202,109,FALSE())),0,(VLOOKUP($A8,'Import Peak'!$A$3:DE$99,109,FALSE())-VLOOKUP($A8,'Import Peak Change'!$A$106:DE$202,109,FALSE())))</f>
        <v>0</v>
      </c>
      <c r="DF8" s="193" t="n">
        <f aca="false">IF(ISERROR(VLOOKUP($A8,'Import Peak'!$A$3:DF$99,110,FALSE())-VLOOKUP($A8,'Import Peak Change'!$A$106:DF$202,110,FALSE())),0,(VLOOKUP($A8,'Import Peak'!$A$3:DF$99,110,FALSE())-VLOOKUP($A8,'Import Peak Change'!$A$106:DF$202,110,FALSE())))</f>
        <v>0</v>
      </c>
      <c r="DG8" s="193" t="n">
        <f aca="false">IF(ISERROR(VLOOKUP($A8,'Import Peak'!$A$3:DG$99,111,FALSE())-VLOOKUP($A8,'Import Peak Change'!$A$106:DG$202,111,FALSE())),0,(VLOOKUP($A8,'Import Peak'!$A$3:DG$99,111,FALSE())-VLOOKUP($A8,'Import Peak Change'!$A$106:DG$202,111,FALSE())))</f>
        <v>0</v>
      </c>
      <c r="DH8" s="193" t="n">
        <f aca="false">IF(ISERROR(VLOOKUP($A8,'Import Peak'!$A$3:DH$99,112,FALSE())-VLOOKUP($A8,'Import Peak Change'!$A$106:DH$202,112,FALSE())),0,(VLOOKUP($A8,'Import Peak'!$A$3:DH$99,112,FALSE())-VLOOKUP($A8,'Import Peak Change'!$A$106:DH$202,112,FALSE())))</f>
        <v>0</v>
      </c>
      <c r="DI8" s="193" t="n">
        <f aca="false">IF(ISERROR(VLOOKUP($A8,'Import Peak'!$A$3:DI$99,113,FALSE())-VLOOKUP($A8,'Import Peak Change'!$A$106:DI$202,113,FALSE())),0,(VLOOKUP($A8,'Import Peak'!$A$3:DI$99,113,FALSE())-VLOOKUP($A8,'Import Peak Change'!$A$106:DI$202,113,FALSE())))</f>
        <v>0</v>
      </c>
      <c r="DJ8" s="193" t="n">
        <f aca="false">IF(ISERROR(VLOOKUP($A8,'Import Peak'!$A$3:DJ$99,114,FALSE())-VLOOKUP($A8,'Import Peak Change'!$A$106:DJ$202,114,FALSE())),0,(VLOOKUP($A8,'Import Peak'!$A$3:DJ$99,114,FALSE())-VLOOKUP($A8,'Import Peak Change'!$A$106:DJ$202,114,FALSE())))</f>
        <v>0</v>
      </c>
      <c r="DK8" s="193" t="n">
        <f aca="false">IF(ISERROR(VLOOKUP($A8,'Import Peak'!$A$3:DK$99,115,FALSE())-VLOOKUP($A8,'Import Peak Change'!$A$106:DK$202,115,FALSE())),0,(VLOOKUP($A8,'Import Peak'!$A$3:DK$99,115,FALSE())-VLOOKUP($A8,'Import Peak Change'!$A$106:DK$202,115,FALSE())))</f>
        <v>0</v>
      </c>
      <c r="DL8" s="193" t="n">
        <f aca="false">IF(ISERROR(VLOOKUP($A8,'Import Peak'!$A$3:DL$99,116,FALSE())-VLOOKUP($A8,'Import Peak Change'!$A$106:DL$202,116,FALSE())),0,(VLOOKUP($A8,'Import Peak'!$A$3:DL$99,116,FALSE())-VLOOKUP($A8,'Import Peak Change'!$A$106:DL$202,116,FALSE())))</f>
        <v>0</v>
      </c>
      <c r="DM8" s="193" t="n">
        <f aca="false">IF(ISERROR(VLOOKUP($A8,'Import Peak'!$A$3:DM$99,117,FALSE())-VLOOKUP($A8,'Import Peak Change'!$A$106:DM$202,117,FALSE())),0,(VLOOKUP($A8,'Import Peak'!$A$3:DM$99,117,FALSE())-VLOOKUP($A8,'Import Peak Change'!$A$106:DM$202,117,FALSE())))</f>
        <v>0</v>
      </c>
      <c r="DN8" s="193" t="n">
        <f aca="false">IF(ISERROR(VLOOKUP($A8,'Import Peak'!$A$3:DN$99,118,FALSE())-VLOOKUP($A8,'Import Peak Change'!$A$106:DN$202,118,FALSE())),0,(VLOOKUP($A8,'Import Peak'!$A$3:DN$99,118,FALSE())-VLOOKUP($A8,'Import Peak Change'!$A$106:DN$202,118,FALSE())))</f>
        <v>0</v>
      </c>
      <c r="DO8" s="193" t="n">
        <f aca="false">IF(ISERROR(VLOOKUP($A8,'Import Peak'!$A$3:DO$99,119,FALSE())-VLOOKUP($A8,'Import Peak Change'!$A$106:DO$202,119,FALSE())),0,(VLOOKUP($A8,'Import Peak'!$A$3:DO$99,119,FALSE())-VLOOKUP($A8,'Import Peak Change'!$A$106:DO$202,119,FALSE())))</f>
        <v>0</v>
      </c>
      <c r="DP8" s="193" t="n">
        <f aca="false">IF(ISERROR(VLOOKUP($A8,'Import Peak'!$A$3:DP$99,120,FALSE())-VLOOKUP($A8,'Import Peak Change'!$A$106:DP$202,120,FALSE())),0,(VLOOKUP($A8,'Import Peak'!$A$3:DP$99,120,FALSE())-VLOOKUP($A8,'Import Peak Change'!$A$106:DP$202,120,FALSE())))</f>
        <v>0</v>
      </c>
      <c r="DQ8" s="193" t="n">
        <f aca="false">IF(ISERROR(VLOOKUP($A8,'Import Peak'!$A$3:DQ$99,121,FALSE())-VLOOKUP($A8,'Import Peak Change'!$A$106:DQ$202,121,FALSE())),0,(VLOOKUP($A8,'Import Peak'!$A$3:DQ$99,121,FALSE())-VLOOKUP($A8,'Import Peak Change'!$A$106:DQ$202,121,FALSE())))</f>
        <v>0</v>
      </c>
      <c r="DR8" s="193" t="n">
        <f aca="false">IF(ISERROR(VLOOKUP($A8,'Import Peak'!$A$3:DR$99,122,FALSE())-VLOOKUP($A8,'Import Peak Change'!$A$106:DR$202,122,FALSE())),0,(VLOOKUP($A8,'Import Peak'!$A$3:DR$99,122,FALSE())-VLOOKUP($A8,'Import Peak Change'!$A$106:DR$202,122,FALSE())))</f>
        <v>0</v>
      </c>
      <c r="DS8" s="193" t="n">
        <f aca="false">IF(ISERROR(VLOOKUP($A8,'Import Peak'!$A$3:DS$99,123,FALSE())-VLOOKUP($A8,'Import Peak Change'!$A$106:DS$202,123,FALSE())),0,(VLOOKUP($A8,'Import Peak'!$A$3:DS$99,123,FALSE())-VLOOKUP($A8,'Import Peak Change'!$A$106:DS$202,123,FALSE())))</f>
        <v>0</v>
      </c>
      <c r="DT8" s="193" t="n">
        <f aca="false">IF(ISERROR(VLOOKUP($A8,'Import Peak'!$A$3:DT$99,124,FALSE())-VLOOKUP($A8,'Import Peak Change'!$A$106:DT$202,124,FALSE())),0,(VLOOKUP($A8,'Import Peak'!$A$3:DT$99,124,FALSE())-VLOOKUP($A8,'Import Peak Change'!$A$106:DT$202,124,FALSE())))</f>
        <v>0</v>
      </c>
      <c r="DU8" s="193" t="n">
        <f aca="false">IF(ISERROR(VLOOKUP($A8,'Import Peak'!$A$3:DU$99,125,FALSE())-VLOOKUP($A8,'Import Peak Change'!$A$106:DU$202,125,FALSE())),0,(VLOOKUP($A8,'Import Peak'!$A$3:DU$99,125,FALSE())-VLOOKUP($A8,'Import Peak Change'!$A$106:DU$202,125,FALSE())))</f>
        <v>0</v>
      </c>
      <c r="DV8" s="193" t="n">
        <f aca="false">IF(ISERROR(VLOOKUP($A8,'Import Peak'!$A$3:DV$99,126,FALSE())-VLOOKUP($A8,'Import Peak Change'!$A$106:DV$202,126,FALSE())),0,(VLOOKUP($A8,'Import Peak'!$A$3:DV$99,126,FALSE())-VLOOKUP($A8,'Import Peak Change'!$A$106:DV$202,126,FALSE())))</f>
        <v>0</v>
      </c>
      <c r="DW8" s="193" t="n">
        <f aca="false">IF(ISERROR(VLOOKUP($A8,'Import Peak'!$A$3:DW$99,127,FALSE())-VLOOKUP($A8,'Import Peak Change'!$A$106:DW$202,127,FALSE())),0,(VLOOKUP($A8,'Import Peak'!$A$3:DW$99,127,FALSE())-VLOOKUP($A8,'Import Peak Change'!$A$106:DW$202,127,FALSE())))</f>
        <v>0</v>
      </c>
      <c r="DX8" s="193" t="n">
        <f aca="false">IF(ISERROR(VLOOKUP($A8,'Import Peak'!$A$3:DX$99,128,FALSE())-VLOOKUP($A8,'Import Peak Change'!$A$106:DX$202,128,FALSE())),0,(VLOOKUP($A8,'Import Peak'!$A$3:DX$99,128,FALSE())-VLOOKUP($A8,'Import Peak Change'!$A$106:DX$202,128,FALSE())))</f>
        <v>0</v>
      </c>
      <c r="DY8" s="193" t="n">
        <f aca="false">IF(ISERROR(VLOOKUP($A8,'Import Peak'!$A$3:DY$99,129,FALSE())-VLOOKUP($A8,'Import Peak Change'!$A$106:DY$202,129,FALSE())),0,(VLOOKUP($A8,'Import Peak'!$A$3:DY$99,129,FALSE())-VLOOKUP($A8,'Import Peak Change'!$A$106:DY$202,129,FALSE())))</f>
        <v>0</v>
      </c>
      <c r="DZ8" s="193" t="n">
        <f aca="false">IF(ISERROR(VLOOKUP($A8,'Import Peak'!$A$3:DZ$99,130,FALSE())-VLOOKUP($A8,'Import Peak Change'!$A$106:DZ$202,130,FALSE())),0,(VLOOKUP($A8,'Import Peak'!$A$3:DZ$99,130,FALSE())-VLOOKUP($A8,'Import Peak Change'!$A$106:DZ$202,130,FALSE())))</f>
        <v>0</v>
      </c>
      <c r="EA8" s="193" t="n">
        <f aca="false">IF(ISERROR(VLOOKUP($A8,'Import Peak'!$A$3:EA$99,131,FALSE())-VLOOKUP($A8,'Import Peak Change'!$A$106:EA$202,131,FALSE())),0,(VLOOKUP($A8,'Import Peak'!$A$3:EA$99,131,FALSE())-VLOOKUP($A8,'Import Peak Change'!$A$106:EA$202,131,FALSE())))</f>
        <v>0</v>
      </c>
      <c r="EB8" s="193" t="n">
        <f aca="false">IF(ISERROR(VLOOKUP($A8,'Import Peak'!$A$3:EB$99,132,FALSE())-VLOOKUP($A8,'Import Peak Change'!$A$106:EB$202,132,FALSE())),0,(VLOOKUP($A8,'Import Peak'!$A$3:EB$99,132,FALSE())-VLOOKUP($A8,'Import Peak Change'!$A$106:EB$202,132,FALSE())))</f>
        <v>0</v>
      </c>
      <c r="EC8" s="193" t="n">
        <f aca="false">IF(ISERROR(VLOOKUP($A8,'Import Peak'!$A$3:EC$99,133,FALSE())-VLOOKUP($A8,'Import Peak Change'!$A$106:EC$202,133,FALSE())),0,(VLOOKUP($A8,'Import Peak'!$A$3:EC$99,133,FALSE())-VLOOKUP($A8,'Import Peak Change'!$A$106:EC$202,133,FALSE())))</f>
        <v>0</v>
      </c>
      <c r="ED8" s="193" t="n">
        <f aca="false">IF(ISERROR(VLOOKUP($A8,'Import Peak'!$A$3:ED$99,134,FALSE())-VLOOKUP($A8,'Import Peak Change'!$A$106:ED$202,134,FALSE())),0,(VLOOKUP($A8,'Import Peak'!$A$3:ED$99,134,FALSE())-VLOOKUP($A8,'Import Peak Change'!$A$106:ED$202,134,FALSE())))</f>
        <v>0</v>
      </c>
      <c r="EE8" s="193" t="n">
        <f aca="false">IF(ISERROR(VLOOKUP($A8,'Import Peak'!$A$3:EE$99,135,FALSE())-VLOOKUP($A8,'Import Peak Change'!$A$106:EE$202,135,FALSE())),0,(VLOOKUP($A8,'Import Peak'!$A$3:EE$99,135,FALSE())-VLOOKUP($A8,'Import Peak Change'!$A$106:EE$202,135,FALSE())))</f>
        <v>0</v>
      </c>
      <c r="EF8" s="193" t="n">
        <f aca="false">IF(ISERROR(VLOOKUP($A8,'Import Peak'!$A$3:EF$99,136,FALSE())-VLOOKUP($A8,'Import Peak Change'!$A$106:EF$202,136,FALSE())),0,(VLOOKUP($A8,'Import Peak'!$A$3:EF$99,136,FALSE())-VLOOKUP($A8,'Import Peak Change'!$A$106:EF$202,136,FALSE())))</f>
        <v>0</v>
      </c>
      <c r="EG8" s="193" t="n">
        <f aca="false">IF(ISERROR(VLOOKUP($A8,'Import Peak'!$A$3:EG$99,137,FALSE())-VLOOKUP($A8,'Import Peak Change'!$A$106:EG$202,137,FALSE())),0,(VLOOKUP($A8,'Import Peak'!$A$3:EG$99,137,FALSE())-VLOOKUP($A8,'Import Peak Change'!$A$106:EG$202,137,FALSE())))</f>
        <v>0</v>
      </c>
      <c r="EH8" s="193" t="n">
        <f aca="false">IF(ISERROR(VLOOKUP($A8,'Import Peak'!$A$3:EH$99,138,FALSE())-VLOOKUP($A8,'Import Peak Change'!$A$106:EH$202,138,FALSE())),0,(VLOOKUP($A8,'Import Peak'!$A$3:EH$99,138,FALSE())-VLOOKUP($A8,'Import Peak Change'!$A$106:EH$202,138,FALSE())))</f>
        <v>0</v>
      </c>
      <c r="EI8" s="193" t="n">
        <f aca="false">IF(ISERROR(VLOOKUP($A8,'Import Peak'!$A$3:EI$99,139,FALSE())-VLOOKUP($A8,'Import Peak Change'!$A$106:EI$202,139,FALSE())),0,(VLOOKUP($A8,'Import Peak'!$A$3:EI$99,139,FALSE())-VLOOKUP($A8,'Import Peak Change'!$A$106:EI$202,139,FALSE())))</f>
        <v>0</v>
      </c>
      <c r="EJ8" s="193" t="n">
        <f aca="false">IF(ISERROR(VLOOKUP($A8,'Import Peak'!$A$3:EJ$99,140,FALSE())-VLOOKUP($A8,'Import Peak Change'!$A$106:EJ$202,140,FALSE())),0,(VLOOKUP($A8,'Import Peak'!$A$3:EJ$99,140,FALSE())-VLOOKUP($A8,'Import Peak Change'!$A$106:EJ$202,140,FALSE())))</f>
        <v>0</v>
      </c>
      <c r="EK8" s="193" t="n">
        <f aca="false">IF(ISERROR(VLOOKUP($A8,'Import Peak'!$A$3:EK$99,141,FALSE())-VLOOKUP($A8,'Import Peak Change'!$A$106:EK$202,141,FALSE())),0,(VLOOKUP($A8,'Import Peak'!$A$3:EK$99,141,FALSE())-VLOOKUP($A8,'Import Peak Change'!$A$106:EK$202,141,FALSE())))</f>
        <v>0</v>
      </c>
      <c r="EL8" s="193" t="n">
        <f aca="false">IF(ISERROR(VLOOKUP($A8,'Import Peak'!$A$3:EL$99,142,FALSE())-VLOOKUP($A8,'Import Peak Change'!$A$106:EL$202,142,FALSE())),0,(VLOOKUP($A8,'Import Peak'!$A$3:EL$99,142,FALSE())-VLOOKUP($A8,'Import Peak Change'!$A$106:EL$202,142,FALSE())))</f>
        <v>0</v>
      </c>
      <c r="EM8" s="193" t="n">
        <f aca="false">IF(ISERROR(VLOOKUP($A8,'Import Peak'!$A$3:EM$99,143,FALSE())-VLOOKUP($A8,'Import Peak Change'!$A$106:EM$202,143,FALSE())),0,(VLOOKUP($A8,'Import Peak'!$A$3:EM$99,143,FALSE())-VLOOKUP($A8,'Import Peak Change'!$A$106:EM$202,143,FALSE())))</f>
        <v>0</v>
      </c>
      <c r="EN8" s="193" t="n">
        <f aca="false">IF(ISERROR(VLOOKUP($A8,'Import Peak'!$A$3:EN$99,144,FALSE())-VLOOKUP($A8,'Import Peak Change'!$A$106:EN$202,144,FALSE())),0,(VLOOKUP($A8,'Import Peak'!$A$3:EN$99,144,FALSE())-VLOOKUP($A8,'Import Peak Change'!$A$106:EN$202,144,FALSE())))</f>
        <v>0</v>
      </c>
      <c r="EO8" s="193" t="n">
        <f aca="false">IF(ISERROR(VLOOKUP($A8,'Import Peak'!$A$3:EO$99,145,FALSE())-VLOOKUP($A8,'Import Peak Change'!$A$106:EO$202,145,FALSE())),0,(VLOOKUP($A8,'Import Peak'!$A$3:EO$99,145,FALSE())-VLOOKUP($A8,'Import Peak Change'!$A$106:EO$202,145,FALSE())))</f>
        <v>0</v>
      </c>
      <c r="EP8" s="193" t="n">
        <f aca="false">IF(ISERROR(VLOOKUP($A8,'Import Peak'!$A$3:EP$99,146,FALSE())-VLOOKUP($A8,'Import Peak Change'!$A$106:EP$202,146,FALSE())),0,(VLOOKUP($A8,'Import Peak'!$A$3:EP$99,146,FALSE())-VLOOKUP($A8,'Import Peak Change'!$A$106:EP$202,146,FALSE())))</f>
        <v>0</v>
      </c>
      <c r="EQ8" s="193" t="n">
        <f aca="false">IF(ISERROR(VLOOKUP($A8,'Import Peak'!$A$3:EQ$99,147,FALSE())-VLOOKUP($A8,'Import Peak Change'!$A$106:EQ$202,147,FALSE())),0,(VLOOKUP($A8,'Import Peak'!$A$3:EQ$99,147,FALSE())-VLOOKUP($A8,'Import Peak Change'!$A$106:EQ$202,147,FALSE())))</f>
        <v>0</v>
      </c>
      <c r="ER8" s="193" t="n">
        <f aca="false">IF(ISERROR(VLOOKUP($A8,'Import Peak'!$A$3:ER$99,148,FALSE())-VLOOKUP($A8,'Import Peak Change'!$A$106:ER$202,148,FALSE())),0,(VLOOKUP($A8,'Import Peak'!$A$3:ER$99,148,FALSE())-VLOOKUP($A8,'Import Peak Change'!$A$106:ER$202,148,FALSE())))</f>
        <v>0</v>
      </c>
      <c r="ES8" s="193" t="n">
        <f aca="false">IF(ISERROR(VLOOKUP($A8,'Import Peak'!$A$3:ES$99,149,FALSE())-VLOOKUP($A8,'Import Peak Change'!$A$106:ES$202,149,FALSE())),0,(VLOOKUP($A8,'Import Peak'!$A$3:ES$99,149,FALSE())-VLOOKUP($A8,'Import Peak Change'!$A$106:ES$202,149,FALSE())))</f>
        <v>0</v>
      </c>
      <c r="ET8" s="193" t="n">
        <f aca="false">IF(ISERROR(VLOOKUP($A8,'Import Peak'!$A$3:ET$99,150,FALSE())-VLOOKUP($A8,'Import Peak Change'!$A$106:ET$202,150,FALSE())),0,(VLOOKUP($A8,'Import Peak'!$A$3:ET$99,150,FALSE())-VLOOKUP($A8,'Import Peak Change'!$A$106:ET$202,150,FALSE())))</f>
        <v>0</v>
      </c>
      <c r="EU8" s="193" t="n">
        <f aca="false">IF(ISERROR(VLOOKUP($A8,'Import Peak'!$A$3:EU$99,151,FALSE())-VLOOKUP($A8,'Import Peak Change'!$A$106:EU$202,151,FALSE())),0,(VLOOKUP($A8,'Import Peak'!$A$3:EU$99,151,FALSE())-VLOOKUP($A8,'Import Peak Change'!$A$106:EU$202,151,FALSE())))</f>
        <v>0</v>
      </c>
      <c r="EV8" s="193" t="n">
        <f aca="false">IF(ISERROR(VLOOKUP($A8,'Import Peak'!$A$3:EV$99,152,FALSE())-VLOOKUP($A8,'Import Peak Change'!$A$106:EV$202,152,FALSE())),0,(VLOOKUP($A8,'Import Peak'!$A$3:EV$99,152,FALSE())-VLOOKUP($A8,'Import Peak Change'!$A$106:EV$202,152,FALSE())))</f>
        <v>0</v>
      </c>
      <c r="EW8" s="193" t="n">
        <f aca="false">IF(ISERROR(VLOOKUP($A8,'Import Peak'!$A$3:EW$99,153,FALSE())-VLOOKUP($A8,'Import Peak Change'!$A$106:EW$202,153,FALSE())),0,(VLOOKUP($A8,'Import Peak'!$A$3:EW$99,153,FALSE())-VLOOKUP($A8,'Import Peak Change'!$A$106:EW$202,153,FALSE())))</f>
        <v>0</v>
      </c>
      <c r="EX8" s="193" t="n">
        <f aca="false">IF(ISERROR(VLOOKUP($A8,'Import Peak'!$A$3:EX$99,154,FALSE())-VLOOKUP($A8,'Import Peak Change'!$A$106:EX$202,154,FALSE())),0,(VLOOKUP($A8,'Import Peak'!$A$3:EX$99,154,FALSE())-VLOOKUP($A8,'Import Peak Change'!$A$106:EX$202,154,FALSE())))</f>
        <v>0</v>
      </c>
      <c r="EY8" s="193" t="n">
        <f aca="false">IF(ISERROR(VLOOKUP($A8,'Import Peak'!$A$3:EY$99,155,FALSE())-VLOOKUP($A8,'Import Peak Change'!$A$106:EY$202,155,FALSE())),0,(VLOOKUP($A8,'Import Peak'!$A$3:EY$99,155,FALSE())-VLOOKUP($A8,'Import Peak Change'!$A$106:EY$202,155,FALSE())))</f>
        <v>0</v>
      </c>
      <c r="EZ8" s="193" t="n">
        <f aca="false">IF(ISERROR(VLOOKUP($A8,'Import Peak'!$A$3:EZ$99,156,FALSE())-VLOOKUP($A8,'Import Peak Change'!$A$106:EZ$202,156,FALSE())),0,(VLOOKUP($A8,'Import Peak'!$A$3:EZ$99,156,FALSE())-VLOOKUP($A8,'Import Peak Change'!$A$106:EZ$202,156,FALSE())))</f>
        <v>0</v>
      </c>
      <c r="FA8" s="193" t="n">
        <f aca="false">IF(ISERROR(VLOOKUP($A8,'Import Peak'!$A$3:FA$99,157,FALSE())-VLOOKUP($A8,'Import Peak Change'!$A$106:FA$202,157,FALSE())),0,(VLOOKUP($A8,'Import Peak'!$A$3:FA$99,157,FALSE())-VLOOKUP($A8,'Import Peak Change'!$A$106:FA$202,157,FALSE())))</f>
        <v>0</v>
      </c>
      <c r="FB8" s="193" t="n">
        <f aca="false">IF(ISERROR(VLOOKUP($A8,'Import Peak'!$A$3:FB$99,158,FALSE())-VLOOKUP($A8,'Import Peak Change'!$A$106:FB$202,158,FALSE())),0,(VLOOKUP($A8,'Import Peak'!$A$3:FB$99,158,FALSE())-VLOOKUP($A8,'Import Peak Change'!$A$106:FB$202,158,FALSE())))</f>
        <v>0</v>
      </c>
      <c r="FC8" s="193" t="n">
        <f aca="false">IF(ISERROR(VLOOKUP($A8,'Import Peak'!$A$3:FC$99,159,FALSE())-VLOOKUP($A8,'Import Peak Change'!$A$106:FC$202,159,FALSE())),0,(VLOOKUP($A8,'Import Peak'!$A$3:FC$99,159,FALSE())-VLOOKUP($A8,'Import Peak Change'!$A$106:FC$202,159,FALSE())))</f>
        <v>0</v>
      </c>
      <c r="FD8" s="193" t="n">
        <f aca="false">IF(ISERROR(VLOOKUP($A8,'Import Peak'!$A$3:FD$99,160,FALSE())-VLOOKUP($A8,'Import Peak Change'!$A$106:FD$202,160,FALSE())),0,(VLOOKUP($A8,'Import Peak'!$A$3:FD$99,160,FALSE())-VLOOKUP($A8,'Import Peak Change'!$A$106:FD$202,160,FALSE())))</f>
        <v>0</v>
      </c>
      <c r="FE8" s="193" t="n">
        <f aca="false">IF(ISERROR(VLOOKUP($A8,'Import Peak'!$A$3:FE$99,161,FALSE())-VLOOKUP($A8,'Import Peak Change'!$A$106:FE$202,161,FALSE())),0,(VLOOKUP($A8,'Import Peak'!$A$3:FE$99,161,FALSE())-VLOOKUP($A8,'Import Peak Change'!$A$106:FE$202,161,FALSE())))</f>
        <v>0</v>
      </c>
      <c r="FF8" s="193" t="n">
        <f aca="false">IF(ISERROR(VLOOKUP($A8,'Import Peak'!$A$3:FF$99,162,FALSE())-VLOOKUP($A8,'Import Peak Change'!$A$106:FF$202,162,FALSE())),0,(VLOOKUP($A8,'Import Peak'!$A$3:FF$99,162,FALSE())-VLOOKUP($A8,'Import Peak Change'!$A$106:FF$202,162,FALSE())))</f>
        <v>0</v>
      </c>
      <c r="FG8" s="193" t="n">
        <f aca="false">IF(ISERROR(VLOOKUP($A8,'Import Peak'!$A$3:FG$99,163,FALSE())-VLOOKUP($A8,'Import Peak Change'!$A$106:FG$202,163,FALSE())),0,(VLOOKUP($A8,'Import Peak'!$A$3:FG$99,163,FALSE())-VLOOKUP($A8,'Import Peak Change'!$A$106:FG$202,163,FALSE())))</f>
        <v>0</v>
      </c>
      <c r="FH8" s="193" t="n">
        <f aca="false">IF(ISERROR(VLOOKUP($A8,'Import Peak'!$A$3:FH$99,164,FALSE())-VLOOKUP($A8,'Import Peak Change'!$A$106:FH$202,164,FALSE())),0,(VLOOKUP($A8,'Import Peak'!$A$3:FH$99,164,FALSE())-VLOOKUP($A8,'Import Peak Change'!$A$106:FH$202,164,FALSE())))</f>
        <v>0</v>
      </c>
      <c r="FI8" s="193" t="n">
        <f aca="false">IF(ISERROR(VLOOKUP($A8,'Import Peak'!$A$3:FI$99,165,FALSE())-VLOOKUP($A8,'Import Peak Change'!$A$106:FI$202,165,FALSE())),0,(VLOOKUP($A8,'Import Peak'!$A$3:FI$99,165,FALSE())-VLOOKUP($A8,'Import Peak Change'!$A$106:FI$202,165,FALSE())))</f>
        <v>0</v>
      </c>
      <c r="FJ8" s="193" t="n">
        <f aca="false">IF(ISERROR(VLOOKUP($A8,'Import Peak'!$A$3:FJ$99,166,FALSE())-VLOOKUP($A8,'Import Peak Change'!$A$106:FJ$202,166,FALSE())),0,(VLOOKUP($A8,'Import Peak'!$A$3:FJ$99,166,FALSE())-VLOOKUP($A8,'Import Peak Change'!$A$106:FJ$202,166,FALSE())))</f>
        <v>0</v>
      </c>
      <c r="FK8" s="193" t="n">
        <f aca="false">IF(ISERROR(VLOOKUP($A8,'Import Peak'!$A$3:FK$99,167,FALSE())-VLOOKUP($A8,'Import Peak Change'!$A$106:FK$202,167,FALSE())),0,(VLOOKUP($A8,'Import Peak'!$A$3:FK$99,167,FALSE())-VLOOKUP($A8,'Import Peak Change'!$A$106:FK$202,167,FALSE())))</f>
        <v>0</v>
      </c>
      <c r="FL8" s="193" t="n">
        <f aca="false">IF(ISERROR(VLOOKUP($A8,'Import Peak'!$A$3:FL$99,168,FALSE())-VLOOKUP($A8,'Import Peak Change'!$A$106:FL$202,168,FALSE())),0,(VLOOKUP($A8,'Import Peak'!$A$3:FL$99,168,FALSE())-VLOOKUP($A8,'Import Peak Change'!$A$106:FL$202,168,FALSE())))</f>
        <v>0</v>
      </c>
      <c r="FM8" s="193" t="n">
        <f aca="false">IF(ISERROR(VLOOKUP($A8,'Import Peak'!$A$3:FM$99,169,FALSE())-VLOOKUP($A8,'Import Peak Change'!$A$106:FM$202,169,FALSE())),0,(VLOOKUP($A8,'Import Peak'!$A$3:FM$99,169,FALSE())-VLOOKUP($A8,'Import Peak Change'!$A$106:FM$202,169,FALSE())))</f>
        <v>0</v>
      </c>
      <c r="FN8" s="193" t="n">
        <f aca="false">IF(ISERROR(VLOOKUP($A8,'Import Peak'!$A$3:FN$99,170,FALSE())-VLOOKUP($A8,'Import Peak Change'!$A$106:FN$202,170,FALSE())),0,(VLOOKUP($A8,'Import Peak'!$A$3:FN$99,170,FALSE())-VLOOKUP($A8,'Import Peak Change'!$A$106:FN$202,170,FALSE())))</f>
        <v>0</v>
      </c>
      <c r="FO8" s="193" t="n">
        <f aca="false">IF(ISERROR(VLOOKUP($A8,'Import Peak'!$A$3:FO$99,171,FALSE())-VLOOKUP($A8,'Import Peak Change'!$A$106:FO$202,171,FALSE())),0,(VLOOKUP($A8,'Import Peak'!$A$3:FO$99,171,FALSE())-VLOOKUP($A8,'Import Peak Change'!$A$106:FO$202,171,FALSE())))</f>
        <v>0</v>
      </c>
      <c r="FP8" s="193" t="n">
        <f aca="false">IF(ISERROR(VLOOKUP($A8,'Import Peak'!$A$3:FP$99,172,FALSE())-VLOOKUP($A8,'Import Peak Change'!$A$106:FP$202,172,FALSE())),0,(VLOOKUP($A8,'Import Peak'!$A$3:FP$99,172,FALSE())-VLOOKUP($A8,'Import Peak Change'!$A$106:FP$202,172,FALSE())))</f>
        <v>0</v>
      </c>
      <c r="FQ8" s="193" t="n">
        <f aca="false">IF(ISERROR(VLOOKUP($A8,'Import Peak'!$A$3:FQ$99,173,FALSE())-VLOOKUP($A8,'Import Peak Change'!$A$106:FQ$202,173,FALSE())),0,(VLOOKUP($A8,'Import Peak'!$A$3:FQ$99,173,FALSE())-VLOOKUP($A8,'Import Peak Change'!$A$106:FQ$202,173,FALSE())))</f>
        <v>0</v>
      </c>
      <c r="FR8" s="193" t="n">
        <f aca="false">IF(ISERROR(VLOOKUP($A8,'Import Peak'!$A$3:FR$99,174,FALSE())-VLOOKUP($A8,'Import Peak Change'!$A$106:FR$202,174,FALSE())),0,(VLOOKUP($A8,'Import Peak'!$A$3:FR$99,174,FALSE())-VLOOKUP($A8,'Import Peak Change'!$A$106:FR$202,174,FALSE())))</f>
        <v>0</v>
      </c>
      <c r="FS8" s="193" t="n">
        <f aca="false">IF(ISERROR(VLOOKUP($A8,'Import Peak'!$A$3:FS$99,175,FALSE())-VLOOKUP($A8,'Import Peak Change'!$A$106:FS$202,175,FALSE())),0,(VLOOKUP($A8,'Import Peak'!$A$3:FS$99,175,FALSE())-VLOOKUP($A8,'Import Peak Change'!$A$106:FS$202,175,FALSE())))</f>
        <v>0</v>
      </c>
      <c r="FT8" s="193" t="n">
        <f aca="false">IF(ISERROR(VLOOKUP($A8,'Import Peak'!$A$3:FT$99,176,FALSE())-VLOOKUP($A8,'Import Peak Change'!$A$106:FT$202,176,FALSE())),0,(VLOOKUP($A8,'Import Peak'!$A$3:FT$99,176,FALSE())-VLOOKUP($A8,'Import Peak Change'!$A$106:FT$202,176,FALSE())))</f>
        <v>0</v>
      </c>
      <c r="FU8" s="193" t="n">
        <f aca="false">IF(ISERROR(VLOOKUP($A8,'Import Peak'!$A$3:FU$99,177,FALSE())-VLOOKUP($A8,'Import Peak Change'!$A$106:FU$202,177,FALSE())),0,(VLOOKUP($A8,'Import Peak'!$A$3:FU$99,177,FALSE())-VLOOKUP($A8,'Import Peak Change'!$A$106:FU$202,177,FALSE())))</f>
        <v>0</v>
      </c>
      <c r="FV8" s="193" t="n">
        <f aca="false">IF(ISERROR(VLOOKUP($A8,'Import Peak'!$A$3:FV$99,178,FALSE())-VLOOKUP($A8,'Import Peak Change'!$A$106:FV$202,178,FALSE())),0,(VLOOKUP($A8,'Import Peak'!$A$3:FV$99,178,FALSE())-VLOOKUP($A8,'Import Peak Change'!$A$106:FV$202,178,FALSE())))</f>
        <v>0</v>
      </c>
      <c r="FW8" s="193" t="n">
        <f aca="false">IF(ISERROR(VLOOKUP($A8,'Import Peak'!$A$3:FW$99,179,FALSE())-VLOOKUP($A8,'Import Peak Change'!$A$106:FW$202,179,FALSE())),0,(VLOOKUP($A8,'Import Peak'!$A$3:FW$99,179,FALSE())-VLOOKUP($A8,'Import Peak Change'!$A$106:FW$202,179,FALSE())))</f>
        <v>0</v>
      </c>
      <c r="FX8" s="193" t="n">
        <f aca="false">IF(ISERROR(VLOOKUP($A8,'Import Peak'!$A$3:FX$99,180,FALSE())-VLOOKUP($A8,'Import Peak Change'!$A$106:FX$202,180,FALSE())),0,(VLOOKUP($A8,'Import Peak'!$A$3:FX$99,180,FALSE())-VLOOKUP($A8,'Import Peak Change'!$A$106:FX$202,180,FALSE())))</f>
        <v>0</v>
      </c>
      <c r="FY8" s="193" t="n">
        <f aca="false">IF(ISERROR(VLOOKUP($A8,'Import Peak'!$A$3:FY$99,181,FALSE())-VLOOKUP($A8,'Import Peak Change'!$A$106:FY$202,181,FALSE())),0,(VLOOKUP($A8,'Import Peak'!$A$3:FY$99,181,FALSE())-VLOOKUP($A8,'Import Peak Change'!$A$106:FY$202,181,FALSE())))</f>
        <v>0</v>
      </c>
      <c r="FZ8" s="193" t="n">
        <f aca="false">IF(ISERROR(VLOOKUP($A8,'Import Peak'!$A$3:FZ$99,182,FALSE())-VLOOKUP($A8,'Import Peak Change'!$A$106:FZ$202,182,FALSE())),0,(VLOOKUP($A8,'Import Peak'!$A$3:FZ$99,182,FALSE())-VLOOKUP($A8,'Import Peak Change'!$A$106:FZ$202,182,FALSE())))</f>
        <v>0</v>
      </c>
      <c r="GA8" s="193" t="n">
        <f aca="false">IF(ISERROR(VLOOKUP($A8,'Import Peak'!$A$3:GA$99,183,FALSE())-VLOOKUP($A8,'Import Peak Change'!$A$106:GA$202,183,FALSE())),0,(VLOOKUP($A8,'Import Peak'!$A$3:GA$99,183,FALSE())-VLOOKUP($A8,'Import Peak Change'!$A$106:GA$202,183,FALSE())))</f>
        <v>0</v>
      </c>
      <c r="GB8" s="193" t="n">
        <f aca="false">IF(ISERROR(VLOOKUP($A8,'Import Peak'!$A$3:GB$99,184,FALSE())-VLOOKUP($A8,'Import Peak Change'!$A$106:GB$202,184,FALSE())),0,(VLOOKUP($A8,'Import Peak'!$A$3:GB$99,184,FALSE())-VLOOKUP($A8,'Import Peak Change'!$A$106:GB$202,184,FALSE())))</f>
        <v>0</v>
      </c>
      <c r="GC8" s="193" t="n">
        <f aca="false">IF(ISERROR(VLOOKUP($A8,'Import Peak'!$A$3:GC$99,185,FALSE())-VLOOKUP($A8,'Import Peak Change'!$A$106:GC$202,185,FALSE())),0,(VLOOKUP($A8,'Import Peak'!$A$3:GC$99,185,FALSE())-VLOOKUP($A8,'Import Peak Change'!$A$106:GC$202,185,FALSE())))</f>
        <v>0</v>
      </c>
      <c r="GD8" s="193" t="n">
        <f aca="false">IF(ISERROR(VLOOKUP($A8,'Import Peak'!$A$3:GD$99,186,FALSE())-VLOOKUP($A8,'Import Peak Change'!$A$106:GD$202,186,FALSE())),0,(VLOOKUP($A8,'Import Peak'!$A$3:GD$99,186,FALSE())-VLOOKUP($A8,'Import Peak Change'!$A$106:GD$202,186,FALSE())))</f>
        <v>0</v>
      </c>
      <c r="GE8" s="193" t="n">
        <f aca="false">IF(ISERROR(VLOOKUP($A8,'Import Peak'!$A$3:GE$99,187,FALSE())-VLOOKUP($A8,'Import Peak Change'!$A$106:GE$202,187,FALSE())),0,(VLOOKUP($A8,'Import Peak'!$A$3:GE$99,187,FALSE())-VLOOKUP($A8,'Import Peak Change'!$A$106:GE$202,187,FALSE())))</f>
        <v>0</v>
      </c>
      <c r="GF8" s="193" t="n">
        <f aca="false">IF(ISERROR(VLOOKUP($A8,'Import Peak'!$A$3:GF$99,188,FALSE())-VLOOKUP($A8,'Import Peak Change'!$A$106:GF$202,188,FALSE())),0,(VLOOKUP($A8,'Import Peak'!$A$3:GF$99,188,FALSE())-VLOOKUP($A8,'Import Peak Change'!$A$106:GF$202,188,FALSE())))</f>
        <v>0</v>
      </c>
      <c r="GG8" s="193" t="n">
        <f aca="false">IF(ISERROR(VLOOKUP($A8,'Import Peak'!$A$3:GG$99,189,FALSE())-VLOOKUP($A8,'Import Peak Change'!$A$106:GG$202,189,FALSE())),0,(VLOOKUP($A8,'Import Peak'!$A$3:GG$99,189,FALSE())-VLOOKUP($A8,'Import Peak Change'!$A$106:GG$202,189,FALSE())))</f>
        <v>0</v>
      </c>
      <c r="GH8" s="193" t="n">
        <f aca="false">IF(ISERROR(VLOOKUP($A8,'Import Peak'!$A$3:GH$99,190,FALSE())-VLOOKUP($A8,'Import Peak Change'!$A$106:GH$202,190,FALSE())),0,(VLOOKUP($A8,'Import Peak'!$A$3:GH$99,190,FALSE())-VLOOKUP($A8,'Import Peak Change'!$A$106:GH$202,190,FALSE())))</f>
        <v>0</v>
      </c>
      <c r="GI8" s="193" t="n">
        <f aca="false">IF(ISERROR(VLOOKUP($A8,'Import Peak'!$A$3:GI$99,191,FALSE())-VLOOKUP($A8,'Import Peak Change'!$A$106:GI$202,191,FALSE())),0,(VLOOKUP($A8,'Import Peak'!$A$3:GI$99,191,FALSE())-VLOOKUP($A8,'Import Peak Change'!$A$106:GI$202,191,FALSE())))</f>
        <v>0</v>
      </c>
      <c r="GJ8" s="193" t="n">
        <f aca="false">IF(ISERROR(VLOOKUP($A8,'Import Peak'!$A$3:GJ$99,192,FALSE())-VLOOKUP($A8,'Import Peak Change'!$A$106:GJ$202,192,FALSE())),0,(VLOOKUP($A8,'Import Peak'!$A$3:GJ$99,192,FALSE())-VLOOKUP($A8,'Import Peak Change'!$A$106:GJ$202,192,FALSE())))</f>
        <v>0</v>
      </c>
      <c r="GK8" s="193" t="n">
        <f aca="false">IF(ISERROR(VLOOKUP($A8,'Import Peak'!$A$3:GK$99,193,FALSE())-VLOOKUP($A8,'Import Peak Change'!$A$106:GK$202,193,FALSE())),0,(VLOOKUP($A8,'Import Peak'!$A$3:GK$99,193,FALSE())-VLOOKUP($A8,'Import Peak Change'!$A$106:GK$202,193,FALSE())))</f>
        <v>0</v>
      </c>
      <c r="GL8" s="193" t="n">
        <f aca="false">IF(ISERROR(VLOOKUP($A8,'Import Peak'!$A$3:GL$99,194,FALSE())-VLOOKUP($A8,'Import Peak Change'!$A$106:GL$202,194,FALSE())),0,(VLOOKUP($A8,'Import Peak'!$A$3:GL$99,194,FALSE())-VLOOKUP($A8,'Import Peak Change'!$A$106:GL$202,194,FALSE())))</f>
        <v>0</v>
      </c>
      <c r="GM8" s="193" t="n">
        <f aca="false">IF(ISERROR(VLOOKUP($A8,'Import Peak'!$A$3:GM$99,195,FALSE())-VLOOKUP($A8,'Import Peak Change'!$A$106:GM$202,195,FALSE())),0,(VLOOKUP($A8,'Import Peak'!$A$3:GM$99,195,FALSE())-VLOOKUP($A8,'Import Peak Change'!$A$106:GM$202,195,FALSE())))</f>
        <v>0</v>
      </c>
      <c r="GN8" s="193" t="n">
        <f aca="false">IF(ISERROR(VLOOKUP($A8,'Import Peak'!$A$3:GN$99,196,FALSE())-VLOOKUP($A8,'Import Peak Change'!$A$106:GN$202,196,FALSE())),0,(VLOOKUP($A8,'Import Peak'!$A$3:GN$99,196,FALSE())-VLOOKUP($A8,'Import Peak Change'!$A$106:GN$202,196,FALSE())))</f>
        <v>0</v>
      </c>
      <c r="GO8" s="193" t="n">
        <f aca="false">IF(ISERROR(VLOOKUP($A8,'Import Peak'!$A$3:GO$99,197,FALSE())-VLOOKUP($A8,'Import Peak Change'!$A$106:GO$202,197,FALSE())),0,(VLOOKUP($A8,'Import Peak'!$A$3:GO$99,197,FALSE())-VLOOKUP($A8,'Import Peak Change'!$A$106:GO$202,197,FALSE())))</f>
        <v>0</v>
      </c>
      <c r="GP8" s="193" t="n">
        <f aca="false">IF(ISERROR(VLOOKUP($A8,'Import Peak'!$A$3:GP$99,198,FALSE())-VLOOKUP($A8,'Import Peak Change'!$A$106:GP$202,198,FALSE())),0,(VLOOKUP($A8,'Import Peak'!$A$3:GP$99,198,FALSE())-VLOOKUP($A8,'Import Peak Change'!$A$106:GP$202,198,FALSE())))</f>
        <v>0</v>
      </c>
      <c r="GQ8" s="193" t="n">
        <f aca="false">IF(ISERROR(VLOOKUP($A8,'Import Peak'!$A$3:GQ$99,199,FALSE())-VLOOKUP($A8,'Import Peak Change'!$A$106:GQ$202,199,FALSE())),0,(VLOOKUP($A8,'Import Peak'!$A$3:GQ$99,199,FALSE())-VLOOKUP($A8,'Import Peak Change'!$A$106:GQ$202,199,FALSE())))</f>
        <v>0</v>
      </c>
      <c r="GR8" s="193" t="n">
        <f aca="false">IF(ISERROR(VLOOKUP($A8,'Import Peak'!$A$3:GR$99,200,FALSE())-VLOOKUP($A8,'Import Peak Change'!$A$106:GR$202,200,FALSE())),0,(VLOOKUP($A8,'Import Peak'!$A$3:GR$99,200,FALSE())-VLOOKUP($A8,'Import Peak Change'!$A$106:GR$202,200,FALSE())))</f>
        <v>0</v>
      </c>
      <c r="GS8" s="193" t="n">
        <f aca="false">IF(ISERROR(VLOOKUP($A8,'Import Peak'!$A$3:GS$99,201,FALSE())-VLOOKUP($A8,'Import Peak Change'!$A$106:GS$202,201,FALSE())),0,(VLOOKUP($A8,'Import Peak'!$A$3:GS$99,201,FALSE())-VLOOKUP($A8,'Import Peak Change'!$A$106:GS$202,201,FALSE())))</f>
        <v>0</v>
      </c>
      <c r="GT8" s="193" t="n">
        <f aca="false">IF(ISERROR(VLOOKUP($A8,'Import Peak'!$A$3:GT$99,202,FALSE())-VLOOKUP($A8,'Import Peak Change'!$A$106:GT$202,202,FALSE())),0,(VLOOKUP($A8,'Import Peak'!$A$3:GT$99,202,FALSE())-VLOOKUP($A8,'Import Peak Change'!$A$106:GT$202,202,FALSE())))</f>
        <v>0</v>
      </c>
      <c r="GU8" s="193" t="n">
        <f aca="false">IF(ISERROR(VLOOKUP($A8,'Import Peak'!$A$3:GU$99,203,FALSE())-VLOOKUP($A8,'Import Peak Change'!$A$106:GU$202,203,FALSE())),0,(VLOOKUP($A8,'Import Peak'!$A$3:GU$99,203,FALSE())-VLOOKUP($A8,'Import Peak Change'!$A$106:GU$202,203,FALSE())))</f>
        <v>0</v>
      </c>
      <c r="GV8" s="193" t="n">
        <f aca="false">IF(ISERROR(VLOOKUP($A8,'Import Peak'!$A$3:GV$99,204,FALSE())-VLOOKUP($A8,'Import Peak Change'!$A$106:GV$202,204,FALSE())),0,(VLOOKUP($A8,'Import Peak'!$A$3:GV$99,204,FALSE())-VLOOKUP($A8,'Import Peak Change'!$A$106:GV$202,204,FALSE())))</f>
        <v>0</v>
      </c>
      <c r="GW8" s="193" t="n">
        <f aca="false">IF(ISERROR(VLOOKUP($A8,'Import Peak'!$A$3:GW$99,205,FALSE())-VLOOKUP($A8,'Import Peak Change'!$A$106:GW$202,205,FALSE())),0,(VLOOKUP($A8,'Import Peak'!$A$3:GW$99,205,FALSE())-VLOOKUP($A8,'Import Peak Change'!$A$106:GW$202,205,FALSE())))</f>
        <v>0</v>
      </c>
      <c r="GX8" s="193" t="n">
        <f aca="false">IF(ISERROR(VLOOKUP($A8,'Import Peak'!$A$3:GX$99,206,FALSE())-VLOOKUP($A8,'Import Peak Change'!$A$106:GX$202,206,FALSE())),0,(VLOOKUP($A8,'Import Peak'!$A$3:GX$99,206,FALSE())-VLOOKUP($A8,'Import Peak Change'!$A$106:GX$202,206,FALSE())))</f>
        <v>0</v>
      </c>
      <c r="GY8" s="193" t="n">
        <f aca="false">IF(ISERROR(VLOOKUP($A8,'Import Peak'!$A$3:GY$99,207,FALSE())-VLOOKUP($A8,'Import Peak Change'!$A$106:GY$202,207,FALSE())),0,(VLOOKUP($A8,'Import Peak'!$A$3:GY$99,207,FALSE())-VLOOKUP($A8,'Import Peak Change'!$A$106:GY$202,207,FALSE())))</f>
        <v>0</v>
      </c>
      <c r="GZ8" s="193" t="n">
        <f aca="false">IF(ISERROR(VLOOKUP($A8,'Import Peak'!$A$3:GZ$99,208,FALSE())-VLOOKUP($A8,'Import Peak Change'!$A$106:GZ$202,208,FALSE())),0,(VLOOKUP($A8,'Import Peak'!$A$3:GZ$99,208,FALSE())-VLOOKUP($A8,'Import Peak Change'!$A$106:GZ$202,208,FALSE())))</f>
        <v>0</v>
      </c>
      <c r="HA8" s="193" t="n">
        <f aca="false">IF(ISERROR(VLOOKUP($A8,'Import Peak'!$A$3:HA$99,209,FALSE())-VLOOKUP($A8,'Import Peak Change'!$A$106:HA$202,209,FALSE())),0,(VLOOKUP($A8,'Import Peak'!$A$3:HA$99,209,FALSE())-VLOOKUP($A8,'Import Peak Change'!$A$106:HA$202,209,FALSE())))</f>
        <v>0</v>
      </c>
      <c r="HB8" s="193" t="n">
        <f aca="false">IF(ISERROR(VLOOKUP($A8,'Import Peak'!$A$3:HB$99,210,FALSE())-VLOOKUP($A8,'Import Peak Change'!$A$106:HB$202,210,FALSE())),0,(VLOOKUP($A8,'Import Peak'!$A$3:HB$99,210,FALSE())-VLOOKUP($A8,'Import Peak Change'!$A$106:HB$202,210,FALSE())))</f>
        <v>0</v>
      </c>
      <c r="HC8" s="193" t="n">
        <f aca="false">IF(ISERROR(VLOOKUP($A8,'Import Peak'!$A$3:HC$99,211,FALSE())-VLOOKUP($A8,'Import Peak Change'!$A$106:HC$202,211,FALSE())),0,(VLOOKUP($A8,'Import Peak'!$A$3:HC$99,211,FALSE())-VLOOKUP($A8,'Import Peak Change'!$A$106:HC$202,211,FALSE())))</f>
        <v>0</v>
      </c>
      <c r="HD8" s="193" t="n">
        <f aca="false">IF(ISERROR(VLOOKUP($A8,'Import Peak'!$A$3:HD$99,212,FALSE())-VLOOKUP($A8,'Import Peak Change'!$A$106:HD$202,212,FALSE())),0,(VLOOKUP($A8,'Import Peak'!$A$3:HD$99,212,FALSE())-VLOOKUP($A8,'Import Peak Change'!$A$106:HD$202,212,FALSE())))</f>
        <v>0</v>
      </c>
      <c r="HE8" s="193" t="n">
        <f aca="false">IF(ISERROR(VLOOKUP($A8,'Import Peak'!$A$3:HE$99,213,FALSE())-VLOOKUP($A8,'Import Peak Change'!$A$106:HE$202,213,FALSE())),0,(VLOOKUP($A8,'Import Peak'!$A$3:HE$99,213,FALSE())-VLOOKUP($A8,'Import Peak Change'!$A$106:HE$202,213,FALSE())))</f>
        <v>0</v>
      </c>
      <c r="HF8" s="193" t="n">
        <f aca="false">IF(ISERROR(VLOOKUP($A8,'Import Peak'!$A$3:HF$99,214,FALSE())-VLOOKUP($A8,'Import Peak Change'!$A$106:HF$202,214,FALSE())),0,(VLOOKUP($A8,'Import Peak'!$A$3:HF$99,214,FALSE())-VLOOKUP($A8,'Import Peak Change'!$A$106:HF$202,214,FALSE())))</f>
        <v>0</v>
      </c>
      <c r="HG8" s="193" t="n">
        <f aca="false">IF(ISERROR(VLOOKUP($A8,'Import Peak'!$A$3:HG$99,215,FALSE())-VLOOKUP($A8,'Import Peak Change'!$A$106:HG$202,215,FALSE())),0,(VLOOKUP($A8,'Import Peak'!$A$3:HG$99,215,FALSE())-VLOOKUP($A8,'Import Peak Change'!$A$106:HG$202,215,FALSE())))</f>
        <v>0</v>
      </c>
      <c r="HH8" s="193" t="n">
        <f aca="false">IF(ISERROR(VLOOKUP($A8,'Import Peak'!$A$3:HH$99,216,FALSE())-VLOOKUP($A8,'Import Peak Change'!$A$106:HH$202,216,FALSE())),0,(VLOOKUP($A8,'Import Peak'!$A$3:HH$99,216,FALSE())-VLOOKUP($A8,'Import Peak Change'!$A$106:HH$202,216,FALSE())))</f>
        <v>0</v>
      </c>
      <c r="HI8" s="193" t="n">
        <f aca="false">IF(ISERROR(VLOOKUP($A8,'Import Peak'!$A$3:HI$99,217,FALSE())-VLOOKUP($A8,'Import Peak Change'!$A$106:HI$202,217,FALSE())),0,(VLOOKUP($A8,'Import Peak'!$A$3:HI$99,217,FALSE())-VLOOKUP($A8,'Import Peak Change'!$A$106:HI$202,217,FALSE())))</f>
        <v>0</v>
      </c>
      <c r="HJ8" s="193" t="n">
        <f aca="false">IF(ISERROR(VLOOKUP($A8,'Import Peak'!$A$3:HJ$99,218,FALSE())-VLOOKUP($A8,'Import Peak Change'!$A$106:HJ$202,218,FALSE())),0,(VLOOKUP($A8,'Import Peak'!$A$3:HJ$99,218,FALSE())-VLOOKUP($A8,'Import Peak Change'!$A$106:HJ$202,218,FALSE())))</f>
        <v>0</v>
      </c>
      <c r="HK8" s="193" t="n">
        <f aca="false">IF(ISERROR(VLOOKUP($A8,'Import Peak'!$A$3:HK$99,219,FALSE())-VLOOKUP($A8,'Import Peak Change'!$A$106:HK$202,219,FALSE())),0,(VLOOKUP($A8,'Import Peak'!$A$3:HK$99,219,FALSE())-VLOOKUP($A8,'Import Peak Change'!$A$106:HK$202,219,FALSE())))</f>
        <v>0</v>
      </c>
      <c r="HL8" s="193" t="n">
        <f aca="false">IF(ISERROR(VLOOKUP($A8,'Import Peak'!$A$3:HL$99,220,FALSE())-VLOOKUP($A8,'Import Peak Change'!$A$106:HL$202,220,FALSE())),0,(VLOOKUP($A8,'Import Peak'!$A$3:HL$99,220,FALSE())-VLOOKUP($A8,'Import Peak Change'!$A$106:HL$202,220,FALSE())))</f>
        <v>0</v>
      </c>
      <c r="HM8" s="193" t="n">
        <f aca="false">IF(ISERROR(VLOOKUP($A8,'Import Peak'!$A$3:HM$99,221,FALSE())-VLOOKUP($A8,'Import Peak Change'!$A$106:HM$202,221,FALSE())),0,(VLOOKUP($A8,'Import Peak'!$A$3:HM$99,221,FALSE())-VLOOKUP($A8,'Import Peak Change'!$A$106:HM$202,221,FALSE())))</f>
        <v>0</v>
      </c>
      <c r="HN8" s="193" t="n">
        <f aca="false">IF(ISERROR(VLOOKUP($A8,'Import Peak'!$A$3:HN$99,222,FALSE())-VLOOKUP($A8,'Import Peak Change'!$A$106:HN$202,222,FALSE())),0,(VLOOKUP($A8,'Import Peak'!$A$3:HN$99,222,FALSE())-VLOOKUP($A8,'Import Peak Change'!$A$106:HN$202,222,FALSE())))</f>
        <v>0</v>
      </c>
      <c r="HO8" s="193" t="n">
        <f aca="false">IF(ISERROR(VLOOKUP($A8,'Import Peak'!$A$3:HO$99,223,FALSE())-VLOOKUP($A8,'Import Peak Change'!$A$106:HO$202,223,FALSE())),0,(VLOOKUP($A8,'Import Peak'!$A$3:HO$99,223,FALSE())-VLOOKUP($A8,'Import Peak Change'!$A$106:HO$202,223,FALSE())))</f>
        <v>0</v>
      </c>
      <c r="HP8" s="193" t="n">
        <f aca="false">IF(ISERROR(VLOOKUP($A8,'Import Peak'!$A$3:HP$99,224,FALSE())-VLOOKUP($A8,'Import Peak Change'!$A$106:HP$202,224,FALSE())),0,(VLOOKUP($A8,'Import Peak'!$A$3:HP$99,224,FALSE())-VLOOKUP($A8,'Import Peak Change'!$A$106:HP$202,224,FALSE())))</f>
        <v>0</v>
      </c>
      <c r="HQ8" s="193" t="n">
        <f aca="false">IF(ISERROR(VLOOKUP($A8,'Import Peak'!$A$3:HQ$99,225,FALSE())-VLOOKUP($A8,'Import Peak Change'!$A$106:HQ$202,225,FALSE())),0,(VLOOKUP($A8,'Import Peak'!$A$3:HQ$99,225,FALSE())-VLOOKUP($A8,'Import Peak Change'!$A$106:HQ$202,225,FALSE())))</f>
        <v>0</v>
      </c>
      <c r="HR8" s="193" t="n">
        <f aca="false">IF(ISERROR(VLOOKUP($A8,'Import Peak'!$A$3:HR$99,226,FALSE())-VLOOKUP($A8,'Import Peak Change'!$A$106:HR$202,226,FALSE())),0,(VLOOKUP($A8,'Import Peak'!$A$3:HR$99,226,FALSE())-VLOOKUP($A8,'Import Peak Change'!$A$106:HR$202,226,FALSE())))</f>
        <v>0</v>
      </c>
      <c r="HS8" s="193" t="n">
        <f aca="false">IF(ISERROR(VLOOKUP($A8,'Import Peak'!$A$3:HS$99,227,FALSE())-VLOOKUP($A8,'Import Peak Change'!$A$106:HS$202,227,FALSE())),0,(VLOOKUP($A8,'Import Peak'!$A$3:HS$99,227,FALSE())-VLOOKUP($A8,'Import Peak Change'!$A$106:HS$202,227,FALSE())))</f>
        <v>0</v>
      </c>
      <c r="HT8" s="193" t="n">
        <f aca="false">IF(ISERROR(VLOOKUP($A8,'Import Peak'!$A$3:HT$99,228,FALSE())-VLOOKUP($A8,'Import Peak Change'!$A$106:HT$202,228,FALSE())),0,(VLOOKUP($A8,'Import Peak'!$A$3:HT$99,228,FALSE())-VLOOKUP($A8,'Import Peak Change'!$A$106:HT$202,228,FALSE())))</f>
        <v>0</v>
      </c>
      <c r="HU8" s="193" t="n">
        <f aca="false">IF(ISERROR(VLOOKUP($A8,'Import Peak'!$A$3:HU$99,229,FALSE())-VLOOKUP($A8,'Import Peak Change'!$A$106:HU$202,229,FALSE())),0,(VLOOKUP($A8,'Import Peak'!$A$3:HU$99,229,FALSE())-VLOOKUP($A8,'Import Peak Change'!$A$106:HU$202,229,FALSE())))</f>
        <v>0</v>
      </c>
      <c r="HV8" s="193" t="n">
        <f aca="false">IF(ISERROR(VLOOKUP($A8,'Import Peak'!$A$3:HV$99,230,FALSE())-VLOOKUP($A8,'Import Peak Change'!$A$106:HV$202,230,FALSE())),0,(VLOOKUP($A8,'Import Peak'!$A$3:HV$99,230,FALSE())-VLOOKUP($A8,'Import Peak Change'!$A$106:HV$202,230,FALSE())))</f>
        <v>0</v>
      </c>
      <c r="HW8" s="193" t="n">
        <f aca="false">IF(ISERROR(VLOOKUP($A8,'Import Peak'!$A$3:HW$99,231,FALSE())-VLOOKUP($A8,'Import Peak Change'!$A$106:HW$202,231,FALSE())),0,(VLOOKUP($A8,'Import Peak'!$A$3:HW$99,231,FALSE())-VLOOKUP($A8,'Import Peak Change'!$A$106:HW$202,231,FALSE())))</f>
        <v>0</v>
      </c>
      <c r="HX8" s="193" t="n">
        <f aca="false">IF(ISERROR(VLOOKUP($A8,'Import Peak'!$A$3:HX$99,232,FALSE())-VLOOKUP($A8,'Import Peak Change'!$A$106:HX$202,232,FALSE())),0,(VLOOKUP($A8,'Import Peak'!$A$3:HX$99,232,FALSE())-VLOOKUP($A8,'Import Peak Change'!$A$106:HX$202,232,FALSE())))</f>
        <v>0</v>
      </c>
      <c r="HY8" s="193" t="n">
        <f aca="false">IF(ISERROR(VLOOKUP($A8,'Import Peak'!$A$3:HY$99,233,FALSE())-VLOOKUP($A8,'Import Peak Change'!$A$106:HY$202,233,FALSE())),0,(VLOOKUP($A8,'Import Peak'!$A$3:HY$99,233,FALSE())-VLOOKUP($A8,'Import Peak Change'!$A$106:HY$202,233,FALSE())))</f>
        <v>0</v>
      </c>
      <c r="HZ8" s="193" t="n">
        <f aca="false">IF(ISERROR(VLOOKUP($A8,'Import Peak'!$A$3:HZ$99,234,FALSE())-VLOOKUP($A8,'Import Peak Change'!$A$106:HZ$202,234,FALSE())),0,(VLOOKUP($A8,'Import Peak'!$A$3:HZ$99,234,FALSE())-VLOOKUP($A8,'Import Peak Change'!$A$106:HZ$202,234,FALSE())))</f>
        <v>0</v>
      </c>
      <c r="IA8" s="193" t="n">
        <f aca="false">IF(ISERROR(VLOOKUP($A8,'Import Peak'!$A$3:IA$99,235,FALSE())-VLOOKUP($A8,'Import Peak Change'!$A$106:IA$202,235,FALSE())),0,(VLOOKUP($A8,'Import Peak'!$A$3:IA$99,235,FALSE())-VLOOKUP($A8,'Import Peak Change'!$A$106:IA$202,235,FALSE())))</f>
        <v>0</v>
      </c>
      <c r="IB8" s="193" t="n">
        <f aca="false">IF(ISERROR(VLOOKUP($A8,'Import Peak'!$A$3:IB$99,236,FALSE())-VLOOKUP($A8,'Import Peak Change'!$A$106:IB$202,236,FALSE())),0,(VLOOKUP($A8,'Import Peak'!$A$3:IB$99,236,FALSE())-VLOOKUP($A8,'Import Peak Change'!$A$106:IB$202,236,FALSE())))</f>
        <v>0</v>
      </c>
      <c r="IC8" s="193" t="n">
        <f aca="false">IF(ISERROR(VLOOKUP($A8,'Import Peak'!$A$3:IC$99,237,FALSE())-VLOOKUP($A8,'Import Peak Change'!$A$106:IC$202,237,FALSE())),0,(VLOOKUP($A8,'Import Peak'!$A$3:IC$99,237,FALSE())-VLOOKUP($A8,'Import Peak Change'!$A$106:IC$202,237,FALSE())))</f>
        <v>0</v>
      </c>
      <c r="ID8" s="193" t="n">
        <f aca="false">IF(ISERROR(VLOOKUP($A8,'Import Peak'!$A$3:ID$99,238,FALSE())-VLOOKUP($A8,'Import Peak Change'!$A$106:ID$202,238,FALSE())),0,(VLOOKUP($A8,'Import Peak'!$A$3:ID$99,238,FALSE())-VLOOKUP($A8,'Import Peak Change'!$A$106:ID$202,238,FALSE())))</f>
        <v>0</v>
      </c>
      <c r="IE8" s="193" t="n">
        <f aca="false">IF(ISERROR(VLOOKUP($A8,'Import Peak'!$A$3:IE$99,239,FALSE())-VLOOKUP($A8,'Import Peak Change'!$A$106:IE$202,239,FALSE())),0,(VLOOKUP($A8,'Import Peak'!$A$3:IE$99,239,FALSE())-VLOOKUP($A8,'Import Peak Change'!$A$106:IE$202,239,FALSE())))</f>
        <v>0</v>
      </c>
      <c r="IF8" s="193"/>
      <c r="II8" s="194"/>
    </row>
    <row r="9" customFormat="false" ht="10.5" hidden="false" customHeight="true" outlineLevel="0" collapsed="false">
      <c r="A9" s="201" t="str">
        <f aca="false">IF('Import Peak'!A6=0,"",'Import Peak'!A6)</f>
        <v>CAND-PWR-PR</v>
      </c>
      <c r="B9" s="193"/>
      <c r="C9" s="193"/>
      <c r="D9" s="193"/>
      <c r="E9" s="193"/>
      <c r="F9" s="193"/>
      <c r="G9" s="193" t="n">
        <f aca="false">IF(ISERROR(VLOOKUP($A9,'Import Peak'!$A$3:G$99,7,FALSE())-VLOOKUP($A9,'Import Peak Change'!$A$106:G$202,7,FALSE())),0,(VLOOKUP($A9,'Import Peak'!$A$3:G$99,7,FALSE())-VLOOKUP($A9,'Import Peak Change'!$A$106:G$202,7,FALSE())))</f>
        <v>0</v>
      </c>
      <c r="H9" s="193" t="n">
        <f aca="false">IF(ISERROR(VLOOKUP($A9,'Import Peak'!$A$3:H$99,8,FALSE())-VLOOKUP($A9,'Import Peak Change'!$A$106:H$202,8,FALSE())),0,(VLOOKUP($A9,'Import Peak'!$A$3:H$99,8,FALSE())-VLOOKUP($A9,'Import Peak Change'!$A$106:H$202,8,FALSE())))</f>
        <v>0</v>
      </c>
      <c r="I9" s="193" t="n">
        <f aca="false">IF(ISERROR(VLOOKUP($A9,'Import Peak'!$A$3:I$99,9,FALSE())-VLOOKUP($A9,'Import Peak Change'!$A$106:I$202,9,FALSE())),0,(VLOOKUP($A9,'Import Peak'!$A$3:I$99,9,FALSE())-VLOOKUP($A9,'Import Peak Change'!$A$106:I$202,9,FALSE())))</f>
        <v>-1238105.9494</v>
      </c>
      <c r="J9" s="193" t="n">
        <f aca="false">IF(ISERROR(VLOOKUP($A9,'Import Peak'!$A$3:J$99,10,FALSE())-VLOOKUP($A9,'Import Peak Change'!$A$106:J$202,10,FALSE())),0,(VLOOKUP($A9,'Import Peak'!$A$3:J$99,10,FALSE())-VLOOKUP($A9,'Import Peak Change'!$A$106:J$202,10,FALSE())))</f>
        <v>-231766.559</v>
      </c>
      <c r="K9" s="193" t="n">
        <f aca="false">IF(ISERROR(VLOOKUP($A9,'Import Peak'!$A$3:K$99,11,FALSE())-VLOOKUP($A9,'Import Peak Change'!$A$106:K$202,11,FALSE())),0,(VLOOKUP($A9,'Import Peak'!$A$3:K$99,11,FALSE())-VLOOKUP($A9,'Import Peak Change'!$A$106:K$202,11,FALSE())))</f>
        <v>-208927.9811</v>
      </c>
      <c r="L9" s="193" t="n">
        <f aca="false">IF(ISERROR(VLOOKUP($A9,'Import Peak'!$A$3:L$99,12,FALSE())-VLOOKUP($A9,'Import Peak Change'!$A$106:L$202,12,FALSE())),0,(VLOOKUP($A9,'Import Peak'!$A$3:L$99,12,FALSE())-VLOOKUP($A9,'Import Peak Change'!$A$106:L$202,12,FALSE())))</f>
        <v>-230878.7021</v>
      </c>
      <c r="M9" s="193" t="n">
        <f aca="false">IF(ISERROR(VLOOKUP($A9,'Import Peak'!$A$3:M$99,13,FALSE())-VLOOKUP($A9,'Import Peak Change'!$A$106:M$202,13,FALSE())),0,(VLOOKUP($A9,'Import Peak'!$A$3:M$99,13,FALSE())-VLOOKUP($A9,'Import Peak Change'!$A$106:M$202,13,FALSE())))</f>
        <v>-223584.2861</v>
      </c>
      <c r="N9" s="193" t="n">
        <f aca="false">IF(ISERROR(VLOOKUP($A9,'Import Peak'!$A$3:N$99,14,FALSE())-VLOOKUP($A9,'Import Peak Change'!$A$106:N$202,14,FALSE())),0,(VLOOKUP($A9,'Import Peak'!$A$3:N$99,14,FALSE())-VLOOKUP($A9,'Import Peak Change'!$A$106:N$202,14,FALSE())))</f>
        <v>-230716.0863</v>
      </c>
      <c r="O9" s="193" t="n">
        <f aca="false">IF(ISERROR(VLOOKUP($A9,'Import Peak'!$A$3:O$99,15,FALSE())-VLOOKUP($A9,'Import Peak Change'!$A$106:O$202,15,FALSE())),0,(VLOOKUP($A9,'Import Peak'!$A$3:O$99,15,FALSE())-VLOOKUP($A9,'Import Peak Change'!$A$106:O$202,15,FALSE())))</f>
        <v>-222967.9649</v>
      </c>
      <c r="P9" s="193" t="n">
        <f aca="false">IF(ISERROR(VLOOKUP($A9,'Import Peak'!$A$3:P$99,16,FALSE())-VLOOKUP($A9,'Import Peak Change'!$A$106:P$202,16,FALSE())),0,(VLOOKUP($A9,'Import Peak'!$A$3:P$99,16,FALSE())-VLOOKUP($A9,'Import Peak Change'!$A$106:P$202,16,FALSE())))</f>
        <v>-232073.0131</v>
      </c>
      <c r="Q9" s="193" t="n">
        <f aca="false">IF(ISERROR(VLOOKUP($A9,'Import Peak'!$A$3:Q$99,17,FALSE())-VLOOKUP($A9,'Import Peak Change'!$A$106:Q$202,17,FALSE())),0,(VLOOKUP($A9,'Import Peak'!$A$3:Q$99,17,FALSE())-VLOOKUP($A9,'Import Peak Change'!$A$106:Q$202,17,FALSE())))</f>
        <v>-231936.7992</v>
      </c>
      <c r="R9" s="193" t="n">
        <f aca="false">IF(ISERROR(VLOOKUP($A9,'Import Peak'!$A$3:R$99,18,FALSE())-VLOOKUP($A9,'Import Peak Change'!$A$106:R$202,18,FALSE())),0,(VLOOKUP($A9,'Import Peak'!$A$3:R$99,18,FALSE())-VLOOKUP($A9,'Import Peak Change'!$A$106:R$202,18,FALSE())))</f>
        <v>-224320.1468</v>
      </c>
      <c r="S9" s="193" t="n">
        <f aca="false">IF(ISERROR(VLOOKUP($A9,'Import Peak'!$A$3:S$99,19,FALSE())-VLOOKUP($A9,'Import Peak Change'!$A$106:S$202,19,FALSE())),0,(VLOOKUP($A9,'Import Peak'!$A$3:S$99,19,FALSE())-VLOOKUP($A9,'Import Peak Change'!$A$106:S$202,19,FALSE())))</f>
        <v>-228402.4998</v>
      </c>
      <c r="T9" s="193" t="n">
        <f aca="false">IF(ISERROR(VLOOKUP($A9,'Import Peak'!$A$3:T$99,20,FALSE())-VLOOKUP($A9,'Import Peak Change'!$A$106:T$202,20,FALSE())),0,(VLOOKUP($A9,'Import Peak'!$A$3:T$99,20,FALSE())-VLOOKUP($A9,'Import Peak Change'!$A$106:T$202,20,FALSE())))</f>
        <v>-219647.0697</v>
      </c>
      <c r="U9" s="193" t="n">
        <f aca="false">IF(ISERROR(VLOOKUP($A9,'Import Peak'!$A$3:U$99,21,FALSE())-VLOOKUP($A9,'Import Peak Change'!$A$106:U$202,21,FALSE())),0,(VLOOKUP($A9,'Import Peak'!$A$3:U$99,21,FALSE())-VLOOKUP($A9,'Import Peak Change'!$A$106:U$202,21,FALSE())))</f>
        <v>-226367.3523</v>
      </c>
      <c r="V9" s="193" t="n">
        <f aca="false">IF(ISERROR(VLOOKUP($A9,'Import Peak'!$A$3:V$99,22,FALSE())-VLOOKUP($A9,'Import Peak Change'!$A$106:V$202,22,FALSE())),0,(VLOOKUP($A9,'Import Peak'!$A$3:V$99,22,FALSE())-VLOOKUP($A9,'Import Peak Change'!$A$106:V$202,22,FALSE())))</f>
        <v>-157274.9331</v>
      </c>
      <c r="W9" s="193" t="n">
        <f aca="false">IF(ISERROR(VLOOKUP($A9,'Import Peak'!$A$3:W$99,23,FALSE())-VLOOKUP($A9,'Import Peak Change'!$A$106:W$202,23,FALSE())),0,(VLOOKUP($A9,'Import Peak'!$A$3:W$99,23,FALSE())-VLOOKUP($A9,'Import Peak Change'!$A$106:W$202,23,FALSE())))</f>
        <v>-142021.7568</v>
      </c>
      <c r="X9" s="193" t="n">
        <f aca="false">IF(ISERROR(VLOOKUP($A9,'Import Peak'!$A$3:X$99,24,FALSE())-VLOOKUP($A9,'Import Peak Change'!$A$106:X$202,24,FALSE())),0,(VLOOKUP($A9,'Import Peak'!$A$3:X$99,24,FALSE())-VLOOKUP($A9,'Import Peak Change'!$A$106:X$202,24,FALSE())))</f>
        <v>-157184.7895</v>
      </c>
      <c r="Y9" s="193" t="n">
        <f aca="false">IF(ISERROR(VLOOKUP($A9,'Import Peak'!$A$3:Y$99,25,FALSE())-VLOOKUP($A9,'Import Peak Change'!$A$106:Y$202,25,FALSE())),0,(VLOOKUP($A9,'Import Peak'!$A$3:Y$99,25,FALSE())-VLOOKUP($A9,'Import Peak Change'!$A$106:Y$202,25,FALSE())))</f>
        <v>-152034.9421</v>
      </c>
      <c r="Z9" s="193" t="n">
        <f aca="false">IF(ISERROR(VLOOKUP($A9,'Import Peak'!$A$3:Z$99,26,FALSE())-VLOOKUP($A9,'Import Peak Change'!$A$106:Z$202,26,FALSE())),0,(VLOOKUP($A9,'Import Peak'!$A$3:Z$99,26,FALSE())-VLOOKUP($A9,'Import Peak Change'!$A$106:Z$202,26,FALSE())))</f>
        <v>-157000.7832</v>
      </c>
      <c r="AA9" s="193" t="n">
        <f aca="false">IF(ISERROR(VLOOKUP($A9,'Import Peak'!$A$3:AA$99,27,FALSE())-VLOOKUP($A9,'Import Peak Change'!$A$106:AA$202,27,FALSE())),0,(VLOOKUP($A9,'Import Peak'!$A$3:AA$99,27,FALSE())-VLOOKUP($A9,'Import Peak Change'!$A$106:AA$202,27,FALSE())))</f>
        <v>-151811.7294</v>
      </c>
      <c r="AB9" s="193" t="n">
        <f aca="false">IF(ISERROR(VLOOKUP($A9,'Import Peak'!$A$3:AB$99,28,FALSE())-VLOOKUP($A9,'Import Peak Change'!$A$106:AB$202,28,FALSE())),0,(VLOOKUP($A9,'Import Peak'!$A$3:AB$99,28,FALSE())-VLOOKUP($A9,'Import Peak Change'!$A$106:AB$202,28,FALSE())))</f>
        <v>-156725.1854</v>
      </c>
      <c r="AC9" s="193" t="n">
        <f aca="false">IF(ISERROR(VLOOKUP($A9,'Import Peak'!$A$3:AC$99,29,FALSE())-VLOOKUP($A9,'Import Peak Change'!$A$106:AC$202,29,FALSE())),0,(VLOOKUP($A9,'Import Peak'!$A$3:AC$99,29,FALSE())-VLOOKUP($A9,'Import Peak Change'!$A$106:AC$202,29,FALSE())))</f>
        <v>-156550.3019</v>
      </c>
      <c r="AD9" s="193" t="n">
        <f aca="false">IF(ISERROR(VLOOKUP($A9,'Import Peak'!$A$3:AD$99,30,FALSE())-VLOOKUP($A9,'Import Peak Change'!$A$106:AD$202,30,FALSE())),0,(VLOOKUP($A9,'Import Peak'!$A$3:AD$99,30,FALSE())-VLOOKUP($A9,'Import Peak Change'!$A$106:AD$202,30,FALSE())))</f>
        <v>-151308.4997</v>
      </c>
      <c r="AE9" s="193" t="n">
        <f aca="false">IF(ISERROR(VLOOKUP($A9,'Import Peak'!$A$3:AE$99,31,FALSE())-VLOOKUP($A9,'Import Peak Change'!$A$106:AE$202,31,FALSE())),0,(VLOOKUP($A9,'Import Peak'!$A$3:AE$99,31,FALSE())-VLOOKUP($A9,'Import Peak Change'!$A$106:AE$202,31,FALSE())))</f>
        <v>-156138.2716</v>
      </c>
      <c r="AF9" s="193" t="n">
        <f aca="false">IF(ISERROR(VLOOKUP($A9,'Import Peak'!$A$3:AF$99,32,FALSE())-VLOOKUP($A9,'Import Peak Change'!$A$106:AF$202,32,FALSE())),0,(VLOOKUP($A9,'Import Peak'!$A$3:AF$99,32,FALSE())-VLOOKUP($A9,'Import Peak Change'!$A$106:AF$202,32,FALSE())))</f>
        <v>-150865.7909</v>
      </c>
      <c r="AG9" s="193" t="n">
        <f aca="false">IF(ISERROR(VLOOKUP($A9,'Import Peak'!$A$3:AG$99,33,FALSE())-VLOOKUP($A9,'Import Peak Change'!$A$106:AG$202,33,FALSE())),0,(VLOOKUP($A9,'Import Peak'!$A$3:AG$99,33,FALSE())-VLOOKUP($A9,'Import Peak Change'!$A$106:AG$202,33,FALSE())))</f>
        <v>-155563.0762</v>
      </c>
      <c r="AH9" s="193" t="n">
        <f aca="false">IF(ISERROR(VLOOKUP($A9,'Import Peak'!$A$3:AH$99,34,FALSE())-VLOOKUP($A9,'Import Peak Change'!$A$106:AH$202,34,FALSE())),0,(VLOOKUP($A9,'Import Peak'!$A$3:AH$99,34,FALSE())-VLOOKUP($A9,'Import Peak Change'!$A$106:AH$202,34,FALSE())))</f>
        <v>-6645.47750000004</v>
      </c>
      <c r="AI9" s="193" t="n">
        <f aca="false">IF(ISERROR(VLOOKUP($A9,'Import Peak'!$A$3:AI$99,35,FALSE())-VLOOKUP($A9,'Import Peak Change'!$A$106:AI$202,35,FALSE())),0,(VLOOKUP($A9,'Import Peak'!$A$3:AI$99,35,FALSE())-VLOOKUP($A9,'Import Peak Change'!$A$106:AI$202,35,FALSE())))</f>
        <v>-6373.70920000016</v>
      </c>
      <c r="AJ9" s="193" t="n">
        <f aca="false">IF(ISERROR(VLOOKUP($A9,'Import Peak'!$A$3:AJ$99,36,FALSE())-VLOOKUP($A9,'Import Peak Change'!$A$106:AJ$202,36,FALSE())),0,(VLOOKUP($A9,'Import Peak'!$A$3:AJ$99,36,FALSE())-VLOOKUP($A9,'Import Peak Change'!$A$106:AJ$202,36,FALSE())))</f>
        <v>-6964.46789999981</v>
      </c>
      <c r="AK9" s="193" t="n">
        <f aca="false">IF(ISERROR(VLOOKUP($A9,'Import Peak'!$A$3:AK$99,37,FALSE())-VLOOKUP($A9,'Import Peak Change'!$A$106:AK$202,37,FALSE())),0,(VLOOKUP($A9,'Import Peak'!$A$3:AK$99,37,FALSE())-VLOOKUP($A9,'Import Peak Change'!$A$106:AK$202,37,FALSE())))</f>
        <v>-6890.25659999996</v>
      </c>
      <c r="AL9" s="193" t="n">
        <f aca="false">IF(ISERROR(VLOOKUP($A9,'Import Peak'!$A$3:AL$99,38,FALSE())-VLOOKUP($A9,'Import Peak Change'!$A$106:AL$202,38,FALSE())),0,(VLOOKUP($A9,'Import Peak'!$A$3:AL$99,38,FALSE())-VLOOKUP($A9,'Import Peak Change'!$A$106:AL$202,38,FALSE())))</f>
        <v>-7264.34640000016</v>
      </c>
      <c r="AM9" s="193" t="n">
        <f aca="false">IF(ISERROR(VLOOKUP($A9,'Import Peak'!$A$3:AM$99,39,FALSE())-VLOOKUP($A9,'Import Peak Change'!$A$106:AM$202,39,FALSE())),0,(VLOOKUP($A9,'Import Peak'!$A$3:AM$99,39,FALSE())-VLOOKUP($A9,'Import Peak Change'!$A$106:AM$202,39,FALSE())))</f>
        <v>-7168.42350000003</v>
      </c>
      <c r="AN9" s="193" t="n">
        <f aca="false">IF(ISERROR(VLOOKUP($A9,'Import Peak'!$A$3:AN$99,40,FALSE())-VLOOKUP($A9,'Import Peak Change'!$A$106:AN$202,40,FALSE())),0,(VLOOKUP($A9,'Import Peak'!$A$3:AN$99,40,FALSE())-VLOOKUP($A9,'Import Peak Change'!$A$106:AN$202,40,FALSE())))</f>
        <v>-7539.80689999997</v>
      </c>
      <c r="AO9" s="193" t="n">
        <f aca="false">IF(ISERROR(VLOOKUP($A9,'Import Peak'!$A$3:AO$99,41,FALSE())-VLOOKUP($A9,'Import Peak Change'!$A$106:AO$202,41,FALSE())),0,(VLOOKUP($A9,'Import Peak'!$A$3:AO$99,41,FALSE())-VLOOKUP($A9,'Import Peak Change'!$A$106:AO$202,41,FALSE())))</f>
        <v>-7670.51619999996</v>
      </c>
      <c r="AP9" s="193" t="n">
        <f aca="false">IF(ISERROR(VLOOKUP($A9,'Import Peak'!$A$3:AP$99,42,FALSE())-VLOOKUP($A9,'Import Peak Change'!$A$106:AP$202,42,FALSE())),0,(VLOOKUP($A9,'Import Peak'!$A$3:AP$99,42,FALSE())-VLOOKUP($A9,'Import Peak Change'!$A$106:AP$202,42,FALSE())))</f>
        <v>-7543.56670000008</v>
      </c>
      <c r="AQ9" s="193" t="n">
        <f aca="false">IF(ISERROR(VLOOKUP($A9,'Import Peak'!$A$3:AQ$99,43,FALSE())-VLOOKUP($A9,'Import Peak Change'!$A$106:AQ$202,43,FALSE())),0,(VLOOKUP($A9,'Import Peak'!$A$3:AQ$99,43,FALSE())-VLOOKUP($A9,'Import Peak Change'!$A$106:AQ$202,43,FALSE())))</f>
        <v>-7909.63379999995</v>
      </c>
      <c r="AR9" s="193" t="n">
        <f aca="false">IF(ISERROR(VLOOKUP($A9,'Import Peak'!$A$3:AR$99,44,FALSE())-VLOOKUP($A9,'Import Peak Change'!$A$106:AR$202,44,FALSE())),0,(VLOOKUP($A9,'Import Peak'!$A$3:AR$99,44,FALSE())-VLOOKUP($A9,'Import Peak Change'!$A$106:AR$202,44,FALSE())))</f>
        <v>-7763.26659999997</v>
      </c>
      <c r="AS9" s="193" t="n">
        <f aca="false">IF(ISERROR(VLOOKUP($A9,'Import Peak'!$A$3:AS$99,45,FALSE())-VLOOKUP($A9,'Import Peak Change'!$A$106:AS$202,45,FALSE())),0,(VLOOKUP($A9,'Import Peak'!$A$3:AS$99,45,FALSE())-VLOOKUP($A9,'Import Peak Change'!$A$106:AS$202,45,FALSE())))</f>
        <v>-8068.87840000005</v>
      </c>
      <c r="AT9" s="193" t="n">
        <f aca="false">IF(ISERROR(VLOOKUP($A9,'Import Peak'!$A$3:AT$99,46,FALSE())-VLOOKUP($A9,'Import Peak Change'!$A$106:AT$202,46,FALSE())),0,(VLOOKUP($A9,'Import Peak'!$A$3:AT$99,46,FALSE())-VLOOKUP($A9,'Import Peak Change'!$A$106:AT$202,46,FALSE())))</f>
        <v>-7914.78720000014</v>
      </c>
      <c r="AU9" s="193" t="n">
        <f aca="false">IF(ISERROR(VLOOKUP($A9,'Import Peak'!$A$3:AU$99,47,FALSE())-VLOOKUP($A9,'Import Peak Change'!$A$106:AU$202,47,FALSE())),0,(VLOOKUP($A9,'Import Peak'!$A$3:AU$99,47,FALSE())-VLOOKUP($A9,'Import Peak Change'!$A$106:AU$202,47,FALSE())))</f>
        <v>-7276.56949999998</v>
      </c>
      <c r="AV9" s="193" t="n">
        <f aca="false">IF(ISERROR(VLOOKUP($A9,'Import Peak'!$A$3:AV$99,48,FALSE())-VLOOKUP($A9,'Import Peak Change'!$A$106:AV$202,48,FALSE())),0,(VLOOKUP($A9,'Import Peak'!$A$3:AV$99,48,FALSE())-VLOOKUP($A9,'Import Peak Change'!$A$106:AV$202,48,FALSE())))</f>
        <v>-8181.06380000012</v>
      </c>
      <c r="AW9" s="193" t="n">
        <f aca="false">IF(ISERROR(VLOOKUP($A9,'Import Peak'!$A$3:AW$99,49,FALSE())-VLOOKUP($A9,'Import Peak Change'!$A$106:AW$202,49,FALSE())),0,(VLOOKUP($A9,'Import Peak'!$A$3:AW$99,49,FALSE())-VLOOKUP($A9,'Import Peak Change'!$A$106:AW$202,49,FALSE())))</f>
        <v>-8047.86969999992</v>
      </c>
      <c r="AX9" s="193" t="n">
        <f aca="false">IF(ISERROR(VLOOKUP($A9,'Import Peak'!$A$3:AX$99,50,FALSE())-VLOOKUP($A9,'Import Peak Change'!$A$106:AX$202,50,FALSE())),0,(VLOOKUP($A9,'Import Peak'!$A$3:AX$99,50,FALSE())-VLOOKUP($A9,'Import Peak Change'!$A$106:AX$202,50,FALSE())))</f>
        <v>-8443.67420000001</v>
      </c>
      <c r="AY9" s="193" t="n">
        <f aca="false">IF(ISERROR(VLOOKUP($A9,'Import Peak'!$A$3:AY$99,51,FALSE())-VLOOKUP($A9,'Import Peak Change'!$A$106:AY$202,51,FALSE())),0,(VLOOKUP($A9,'Import Peak'!$A$3:AY$99,51,FALSE())-VLOOKUP($A9,'Import Peak Change'!$A$106:AY$202,51,FALSE())))</f>
        <v>-8295.67699999991</v>
      </c>
      <c r="AZ9" s="193" t="n">
        <f aca="false">IF(ISERROR(VLOOKUP($A9,'Import Peak'!$A$3:AZ$99,52,FALSE())-VLOOKUP($A9,'Import Peak Change'!$A$106:AZ$202,52,FALSE())),0,(VLOOKUP($A9,'Import Peak'!$A$3:AZ$99,52,FALSE())-VLOOKUP($A9,'Import Peak Change'!$A$106:AZ$202,52,FALSE())))</f>
        <v>-8693.42369999993</v>
      </c>
      <c r="BA9" s="193" t="n">
        <f aca="false">IF(ISERROR(VLOOKUP($A9,'Import Peak'!$A$3:BA$99,53,FALSE())-VLOOKUP($A9,'Import Peak Change'!$A$106:BA$202,53,FALSE())),0,(VLOOKUP($A9,'Import Peak'!$A$3:BA$99,53,FALSE())-VLOOKUP($A9,'Import Peak Change'!$A$106:BA$202,53,FALSE())))</f>
        <v>-8815.43409999996</v>
      </c>
      <c r="BB9" s="193" t="n">
        <f aca="false">IF(ISERROR(VLOOKUP($A9,'Import Peak'!$A$3:BB$99,54,FALSE())-VLOOKUP($A9,'Import Peak Change'!$A$106:BB$202,54,FALSE())),0,(VLOOKUP($A9,'Import Peak'!$A$3:BB$99,54,FALSE())-VLOOKUP($A9,'Import Peak Change'!$A$106:BB$202,54,FALSE())))</f>
        <v>-8645.94880000013</v>
      </c>
      <c r="BC9" s="193" t="n">
        <f aca="false">IF(ISERROR(VLOOKUP($A9,'Import Peak'!$A$3:BC$99,55,FALSE())-VLOOKUP($A9,'Import Peak Change'!$A$106:BC$202,55,FALSE())),0,(VLOOKUP($A9,'Import Peak'!$A$3:BC$99,55,FALSE())-VLOOKUP($A9,'Import Peak Change'!$A$106:BC$202,55,FALSE())))</f>
        <v>-9045.8983</v>
      </c>
      <c r="BD9" s="193" t="n">
        <f aca="false">IF(ISERROR(VLOOKUP($A9,'Import Peak'!$A$3:BD$99,56,FALSE())-VLOOKUP($A9,'Import Peak Change'!$A$106:BD$202,56,FALSE())),0,(VLOOKUP($A9,'Import Peak'!$A$3:BD$99,56,FALSE())-VLOOKUP($A9,'Import Peak Change'!$A$106:BD$202,56,FALSE())))</f>
        <v>-8862.72659999994</v>
      </c>
      <c r="BE9" s="193" t="n">
        <f aca="false">IF(ISERROR(VLOOKUP($A9,'Import Peak'!$A$3:BE$99,57,FALSE())-VLOOKUP($A9,'Import Peak Change'!$A$106:BE$202,57,FALSE())),0,(VLOOKUP($A9,'Import Peak'!$A$3:BE$99,57,FALSE())-VLOOKUP($A9,'Import Peak Change'!$A$106:BE$202,57,FALSE())))</f>
        <v>-9263.67109999992</v>
      </c>
      <c r="BF9" s="193" t="n">
        <f aca="false">IF(ISERROR(VLOOKUP($A9,'Import Peak'!$A$3:BF$99,58,FALSE())-VLOOKUP($A9,'Import Peak Change'!$A$106:BF$202,58,FALSE())),0,(VLOOKUP($A9,'Import Peak'!$A$3:BF$99,58,FALSE())-VLOOKUP($A9,'Import Peak Change'!$A$106:BF$202,58,FALSE())))</f>
        <v>-10090.2368000001</v>
      </c>
      <c r="BG9" s="193" t="n">
        <f aca="false">IF(ISERROR(VLOOKUP($A9,'Import Peak'!$A$3:BG$99,59,FALSE())-VLOOKUP($A9,'Import Peak Change'!$A$106:BG$202,59,FALSE())),0,(VLOOKUP($A9,'Import Peak'!$A$3:BG$99,59,FALSE())-VLOOKUP($A9,'Import Peak Change'!$A$106:BG$202,59,FALSE())))</f>
        <v>-9213.55530000012</v>
      </c>
      <c r="BH9" s="193" t="n">
        <f aca="false">IF(ISERROR(VLOOKUP($A9,'Import Peak'!$A$3:BH$99,60,FALSE())-VLOOKUP($A9,'Import Peak Change'!$A$106:BH$202,60,FALSE())),0,(VLOOKUP($A9,'Import Peak'!$A$3:BH$99,60,FALSE())-VLOOKUP($A9,'Import Peak Change'!$A$106:BH$202,60,FALSE())))</f>
        <v>-10297.5237</v>
      </c>
      <c r="BI9" s="193" t="n">
        <f aca="false">IF(ISERROR(VLOOKUP($A9,'Import Peak'!$A$3:BI$99,61,FALSE())-VLOOKUP($A9,'Import Peak Change'!$A$106:BI$202,61,FALSE())),0,(VLOOKUP($A9,'Import Peak'!$A$3:BI$99,61,FALSE())-VLOOKUP($A9,'Import Peak Change'!$A$106:BI$202,61,FALSE())))</f>
        <v>-10065.8754999999</v>
      </c>
      <c r="BJ9" s="193" t="n">
        <f aca="false">IF(ISERROR(VLOOKUP($A9,'Import Peak'!$A$3:BJ$99,62,FALSE())-VLOOKUP($A9,'Import Peak Change'!$A$106:BJ$202,62,FALSE())),0,(VLOOKUP($A9,'Import Peak'!$A$3:BJ$99,62,FALSE())-VLOOKUP($A9,'Import Peak Change'!$A$106:BJ$202,62,FALSE())))</f>
        <v>-10498.6531</v>
      </c>
      <c r="BK9" s="193" t="n">
        <f aca="false">IF(ISERROR(VLOOKUP($A9,'Import Peak'!$A$3:BK$99,63,FALSE())-VLOOKUP($A9,'Import Peak Change'!$A$106:BK$202,63,FALSE())),0,(VLOOKUP($A9,'Import Peak'!$A$3:BK$99,63,FALSE())-VLOOKUP($A9,'Import Peak Change'!$A$106:BK$202,63,FALSE())))</f>
        <v>-10253.9683000001</v>
      </c>
      <c r="BL9" s="193" t="n">
        <f aca="false">IF(ISERROR(VLOOKUP($A9,'Import Peak'!$A$3:BL$99,64,FALSE())-VLOOKUP($A9,'Import Peak Change'!$A$106:BL$202,64,FALSE())),0,(VLOOKUP($A9,'Import Peak'!$A$3:BL$99,64,FALSE())-VLOOKUP($A9,'Import Peak Change'!$A$106:BL$202,64,FALSE())))</f>
        <v>-10686.5009999999</v>
      </c>
      <c r="BM9" s="193" t="n">
        <f aca="false">IF(ISERROR(VLOOKUP($A9,'Import Peak'!$A$3:BM$99,65,FALSE())-VLOOKUP($A9,'Import Peak Change'!$A$106:BM$202,65,FALSE())),0,(VLOOKUP($A9,'Import Peak'!$A$3:BM$99,65,FALSE())-VLOOKUP($A9,'Import Peak Change'!$A$106:BM$202,65,FALSE())))</f>
        <v>-10776.9199999999</v>
      </c>
      <c r="BN9" s="193" t="n">
        <f aca="false">IF(ISERROR(VLOOKUP($A9,'Import Peak'!$A$3:BN$99,66,FALSE())-VLOOKUP($A9,'Import Peak Change'!$A$106:BN$202,66,FALSE())),0,(VLOOKUP($A9,'Import Peak'!$A$3:BN$99,66,FALSE())-VLOOKUP($A9,'Import Peak Change'!$A$106:BN$202,66,FALSE())))</f>
        <v>-10513.5153999999</v>
      </c>
      <c r="BO9" s="193" t="n">
        <f aca="false">IF(ISERROR(VLOOKUP($A9,'Import Peak'!$A$3:BO$99,67,FALSE())-VLOOKUP($A9,'Import Peak Change'!$A$106:BO$202,67,FALSE())),0,(VLOOKUP($A9,'Import Peak'!$A$3:BO$99,67,FALSE())-VLOOKUP($A9,'Import Peak Change'!$A$106:BO$202,67,FALSE())))</f>
        <v>-10945.0095000002</v>
      </c>
      <c r="BP9" s="193" t="n">
        <f aca="false">IF(ISERROR(VLOOKUP($A9,'Import Peak'!$A$3:BP$99,68,FALSE())-VLOOKUP($A9,'Import Peak Change'!$A$106:BP$202,68,FALSE())),0,(VLOOKUP($A9,'Import Peak'!$A$3:BP$99,68,FALSE())-VLOOKUP($A9,'Import Peak Change'!$A$106:BP$202,68,FALSE())))</f>
        <v>-10669.8143999998</v>
      </c>
      <c r="BQ9" s="193" t="n">
        <f aca="false">IF(ISERROR(VLOOKUP($A9,'Import Peak'!$A$3:BQ$99,69,FALSE())-VLOOKUP($A9,'Import Peak Change'!$A$106:BQ$202,69,FALSE())),0,(VLOOKUP($A9,'Import Peak'!$A$3:BQ$99,69,FALSE())-VLOOKUP($A9,'Import Peak Change'!$A$106:BQ$202,69,FALSE())))</f>
        <v>-10909.6105</v>
      </c>
      <c r="BR9" s="193" t="n">
        <f aca="false">IF(ISERROR(VLOOKUP($A9,'Import Peak'!$A$3:BR$99,70,FALSE())-VLOOKUP($A9,'Import Peak Change'!$A$106:BR$202,70,FALSE())),0,(VLOOKUP($A9,'Import Peak'!$A$3:BR$99,70,FALSE())-VLOOKUP($A9,'Import Peak Change'!$A$106:BR$202,70,FALSE())))</f>
        <v>-11096.7040000001</v>
      </c>
      <c r="BS9" s="193" t="n">
        <f aca="false">IF(ISERROR(VLOOKUP($A9,'Import Peak'!$A$3:BS$99,71,FALSE())-VLOOKUP($A9,'Import Peak Change'!$A$106:BS$202,71,FALSE())),0,(VLOOKUP($A9,'Import Peak'!$A$3:BS$99,71,FALSE())-VLOOKUP($A9,'Import Peak Change'!$A$106:BS$202,71,FALSE())))</f>
        <v>-10191.6387999998</v>
      </c>
      <c r="BT9" s="193" t="n">
        <f aca="false">IF(ISERROR(VLOOKUP($A9,'Import Peak'!$A$3:BT$99,72,FALSE())-VLOOKUP($A9,'Import Peak Change'!$A$106:BT$202,72,FALSE())),0,(VLOOKUP($A9,'Import Peak'!$A$3:BT$99,72,FALSE())-VLOOKUP($A9,'Import Peak Change'!$A$106:BT$202,72,FALSE())))</f>
        <v>-11452.2113999999</v>
      </c>
      <c r="BU9" s="193" t="n">
        <f aca="false">IF(ISERROR(VLOOKUP($A9,'Import Peak'!$A$3:BU$99,73,FALSE())-VLOOKUP($A9,'Import Peak Change'!$A$106:BU$202,73,FALSE())),0,(VLOOKUP($A9,'Import Peak'!$A$3:BU$99,73,FALSE())-VLOOKUP($A9,'Import Peak Change'!$A$106:BU$202,73,FALSE())))</f>
        <v>-11263.2001999998</v>
      </c>
      <c r="BV9" s="193" t="n">
        <f aca="false">IF(ISERROR(VLOOKUP($A9,'Import Peak'!$A$3:BV$99,74,FALSE())-VLOOKUP($A9,'Import Peak Change'!$A$106:BV$202,74,FALSE())),0,(VLOOKUP($A9,'Import Peak'!$A$3:BV$99,74,FALSE())-VLOOKUP($A9,'Import Peak Change'!$A$106:BV$202,74,FALSE())))</f>
        <v>-11818.7790999999</v>
      </c>
      <c r="BW9" s="193" t="n">
        <f aca="false">IF(ISERROR(VLOOKUP($A9,'Import Peak'!$A$3:BW$99,75,FALSE())-VLOOKUP($A9,'Import Peak Change'!$A$106:BW$202,75,FALSE())),0,(VLOOKUP($A9,'Import Peak'!$A$3:BW$99,75,FALSE())-VLOOKUP($A9,'Import Peak Change'!$A$106:BW$202,75,FALSE())))</f>
        <v>-11617.3624</v>
      </c>
      <c r="BX9" s="193" t="n">
        <f aca="false">IF(ISERROR(VLOOKUP($A9,'Import Peak'!$A$3:BX$99,76,FALSE())-VLOOKUP($A9,'Import Peak Change'!$A$106:BX$202,76,FALSE())),0,(VLOOKUP($A9,'Import Peak'!$A$3:BX$99,76,FALSE())-VLOOKUP($A9,'Import Peak Change'!$A$106:BX$202,76,FALSE())))</f>
        <v>-12184.1091</v>
      </c>
      <c r="BY9" s="193" t="n">
        <f aca="false">IF(ISERROR(VLOOKUP($A9,'Import Peak'!$A$3:BY$99,77,FALSE())-VLOOKUP($A9,'Import Peak Change'!$A$106:BY$202,77,FALSE())),0,(VLOOKUP($A9,'Import Peak'!$A$3:BY$99,77,FALSE())-VLOOKUP($A9,'Import Peak Change'!$A$106:BY$202,77,FALSE())))</f>
        <v>-12369.2209999999</v>
      </c>
      <c r="BZ9" s="193" t="n">
        <f aca="false">IF(ISERROR(VLOOKUP($A9,'Import Peak'!$A$3:BZ$99,78,FALSE())-VLOOKUP($A9,'Import Peak Change'!$A$106:BZ$202,78,FALSE())),0,(VLOOKUP($A9,'Import Peak'!$A$3:BZ$99,78,FALSE())-VLOOKUP($A9,'Import Peak Change'!$A$106:BZ$202,78,FALSE())))</f>
        <v>-12148.9564</v>
      </c>
      <c r="CA9" s="193" t="n">
        <f aca="false">IF(ISERROR(VLOOKUP($A9,'Import Peak'!$A$3:CA$99,79,FALSE())-VLOOKUP($A9,'Import Peak Change'!$A$106:CA$202,79,FALSE())),0,(VLOOKUP($A9,'Import Peak'!$A$3:CA$99,79,FALSE())-VLOOKUP($A9,'Import Peak Change'!$A$106:CA$202,79,FALSE())))</f>
        <v>-12732.2468000001</v>
      </c>
      <c r="CB9" s="193" t="n">
        <f aca="false">IF(ISERROR(VLOOKUP($A9,'Import Peak'!$A$3:CB$99,80,FALSE())-VLOOKUP($A9,'Import Peak Change'!$A$106:CB$202,80,FALSE())),0,(VLOOKUP($A9,'Import Peak'!$A$3:CB$99,80,FALSE())-VLOOKUP($A9,'Import Peak Change'!$A$106:CB$202,80,FALSE())))</f>
        <v>-12499.4086</v>
      </c>
      <c r="CC9" s="193" t="n">
        <f aca="false">IF(ISERROR(VLOOKUP($A9,'Import Peak'!$A$3:CC$99,81,FALSE())-VLOOKUP($A9,'Import Peak Change'!$A$106:CC$202,81,FALSE())),0,(VLOOKUP($A9,'Import Peak'!$A$3:CC$99,81,FALSE())-VLOOKUP($A9,'Import Peak Change'!$A$106:CC$202,81,FALSE())))</f>
        <v>-13093.4610000001</v>
      </c>
      <c r="CD9" s="193" t="n">
        <f aca="false">IF(ISERROR(VLOOKUP($A9,'Import Peak'!$A$3:CD$99,82,FALSE())-VLOOKUP($A9,'Import Peak Change'!$A$106:CD$202,82,FALSE())),0,(VLOOKUP($A9,'Import Peak'!$A$3:CD$99,82,FALSE())-VLOOKUP($A9,'Import Peak Change'!$A$106:CD$202,82,FALSE())))</f>
        <v>-13276.2656999999</v>
      </c>
      <c r="CE9" s="193" t="n">
        <f aca="false">IF(ISERROR(VLOOKUP($A9,'Import Peak'!$A$3:CE$99,83,FALSE())-VLOOKUP($A9,'Import Peak Change'!$A$106:CE$202,83,FALSE())),0,(VLOOKUP($A9,'Import Peak'!$A$3:CE$99,83,FALSE())-VLOOKUP($A9,'Import Peak Change'!$A$106:CE$202,83,FALSE())))</f>
        <v>-12590.2238</v>
      </c>
      <c r="CF9" s="193" t="n">
        <f aca="false">IF(ISERROR(VLOOKUP($A9,'Import Peak'!$A$3:CF$99,84,FALSE())-VLOOKUP($A9,'Import Peak Change'!$A$106:CF$202,84,FALSE())),0,(VLOOKUP($A9,'Import Peak'!$A$3:CF$99,84,FALSE())-VLOOKUP($A9,'Import Peak Change'!$A$106:CF$202,84,FALSE())))</f>
        <v>-13628.4793</v>
      </c>
      <c r="CG9" s="193" t="n">
        <f aca="false">IF(ISERROR(VLOOKUP($A9,'Import Peak'!$A$3:CG$99,85,FALSE())-VLOOKUP($A9,'Import Peak Change'!$A$106:CG$202,85,FALSE())),0,(VLOOKUP($A9,'Import Peak'!$A$3:CG$99,85,FALSE())-VLOOKUP($A9,'Import Peak Change'!$A$106:CG$202,85,FALSE())))</f>
        <v>-13364.1087</v>
      </c>
      <c r="CH9" s="193" t="n">
        <f aca="false">IF(ISERROR(VLOOKUP($A9,'Import Peak'!$A$3:CH$99,86,FALSE())-VLOOKUP($A9,'Import Peak Change'!$A$106:CH$202,86,FALSE())),0,(VLOOKUP($A9,'Import Peak'!$A$3:CH$99,86,FALSE())-VLOOKUP($A9,'Import Peak Change'!$A$106:CH$202,86,FALSE())))</f>
        <v>-13984.2289</v>
      </c>
      <c r="CI9" s="193" t="n">
        <f aca="false">IF(ISERROR(VLOOKUP($A9,'Import Peak'!$A$3:CI$99,87,FALSE())-VLOOKUP($A9,'Import Peak Change'!$A$106:CI$202,87,FALSE())),0,(VLOOKUP($A9,'Import Peak'!$A$3:CI$99,87,FALSE())-VLOOKUP($A9,'Import Peak Change'!$A$106:CI$202,87,FALSE())))</f>
        <v>-13707.1438</v>
      </c>
      <c r="CJ9" s="193" t="n">
        <f aca="false">IF(ISERROR(VLOOKUP($A9,'Import Peak'!$A$3:CJ$99,88,FALSE())-VLOOKUP($A9,'Import Peak Change'!$A$106:CJ$202,88,FALSE())),0,(VLOOKUP($A9,'Import Peak'!$A$3:CJ$99,88,FALSE())-VLOOKUP($A9,'Import Peak Change'!$A$106:CJ$202,88,FALSE())))</f>
        <v>-14337.4112</v>
      </c>
      <c r="CK9" s="193" t="n">
        <f aca="false">IF(ISERROR(VLOOKUP($A9,'Import Peak'!$A$3:CK$99,89,FALSE())-VLOOKUP($A9,'Import Peak Change'!$A$106:CK$202,89,FALSE())),0,(VLOOKUP($A9,'Import Peak'!$A$3:CK$99,89,FALSE())-VLOOKUP($A9,'Import Peak Change'!$A$106:CK$202,89,FALSE())))</f>
        <v>-14515.8482000001</v>
      </c>
      <c r="CL9" s="193" t="n">
        <f aca="false">IF(ISERROR(VLOOKUP($A9,'Import Peak'!$A$3:CL$99,90,FALSE())-VLOOKUP($A9,'Import Peak Change'!$A$106:CL$202,90,FALSE())),0,(VLOOKUP($A9,'Import Peak'!$A$3:CL$99,90,FALSE())-VLOOKUP($A9,'Import Peak Change'!$A$106:CL$202,90,FALSE())))</f>
        <v>-14219.5562999998</v>
      </c>
      <c r="CM9" s="193" t="n">
        <f aca="false">IF(ISERROR(VLOOKUP($A9,'Import Peak'!$A$3:CM$99,91,FALSE())-VLOOKUP($A9,'Import Peak Change'!$A$106:CM$202,91,FALSE())),0,(VLOOKUP($A9,'Import Peak'!$A$3:CM$99,91,FALSE())-VLOOKUP($A9,'Import Peak Change'!$A$106:CM$202,91,FALSE())))</f>
        <v>-14864.7715</v>
      </c>
      <c r="CN9" s="193" t="n">
        <f aca="false">IF(ISERROR(VLOOKUP($A9,'Import Peak'!$A$3:CN$99,92,FALSE())-VLOOKUP($A9,'Import Peak Change'!$A$106:CN$202,92,FALSE())),0,(VLOOKUP($A9,'Import Peak'!$A$3:CN$99,92,FALSE())-VLOOKUP($A9,'Import Peak Change'!$A$106:CN$202,92,FALSE())))</f>
        <v>-14555.7342999999</v>
      </c>
      <c r="CO9" s="193" t="n">
        <f aca="false">IF(ISERROR(VLOOKUP($A9,'Import Peak'!$A$3:CO$99,93,FALSE())-VLOOKUP($A9,'Import Peak Change'!$A$106:CO$202,93,FALSE())),0,(VLOOKUP($A9,'Import Peak'!$A$3:CO$99,93,FALSE())-VLOOKUP($A9,'Import Peak Change'!$A$106:CO$202,93,FALSE())))</f>
        <v>-15210.6178000001</v>
      </c>
      <c r="CP9" s="193" t="n">
        <f aca="false">IF(ISERROR(VLOOKUP($A9,'Import Peak'!$A$3:CP$99,94,FALSE())-VLOOKUP($A9,'Import Peak Change'!$A$106:CP$202,94,FALSE())),0,(VLOOKUP($A9,'Import Peak'!$A$3:CP$99,94,FALSE())-VLOOKUP($A9,'Import Peak Change'!$A$106:CP$202,94,FALSE())))</f>
        <v>-15385.1348999999</v>
      </c>
      <c r="CQ9" s="193" t="n">
        <f aca="false">IF(ISERROR(VLOOKUP($A9,'Import Peak'!$A$3:CQ$99,95,FALSE())-VLOOKUP($A9,'Import Peak Change'!$A$106:CQ$202,95,FALSE())),0,(VLOOKUP($A9,'Import Peak'!$A$3:CQ$99,95,FALSE())-VLOOKUP($A9,'Import Peak Change'!$A$106:CQ$202,95,FALSE())))</f>
        <v>-14053.0936</v>
      </c>
      <c r="CR9" s="193" t="n">
        <f aca="false">IF(ISERROR(VLOOKUP($A9,'Import Peak'!$A$3:CR$99,96,FALSE())-VLOOKUP($A9,'Import Peak Change'!$A$106:CR$202,96,FALSE())),0,(VLOOKUP($A9,'Import Peak'!$A$3:CR$99,96,FALSE())-VLOOKUP($A9,'Import Peak Change'!$A$106:CR$202,96,FALSE())))</f>
        <v>-15714.8558</v>
      </c>
      <c r="CS9" s="193" t="n">
        <f aca="false">IF(ISERROR(VLOOKUP($A9,'Import Peak'!$A$3:CS$99,97,FALSE())-VLOOKUP($A9,'Import Peak Change'!$A$106:CS$202,97,FALSE())),0,(VLOOKUP($A9,'Import Peak'!$A$3:CS$99,97,FALSE())-VLOOKUP($A9,'Import Peak Change'!$A$106:CS$202,97,FALSE())))</f>
        <v>-15374.3015999999</v>
      </c>
      <c r="CT9" s="193" t="n">
        <f aca="false">IF(ISERROR(VLOOKUP($A9,'Import Peak'!$A$3:CT$99,98,FALSE())-VLOOKUP($A9,'Import Peak Change'!$A$106:CT$202,98,FALSE())),0,(VLOOKUP($A9,'Import Peak'!$A$3:CT$99,98,FALSE())-VLOOKUP($A9,'Import Peak Change'!$A$106:CT$202,98,FALSE())))</f>
        <v>-16052.2599000002</v>
      </c>
      <c r="CU9" s="193" t="n">
        <f aca="false">IF(ISERROR(VLOOKUP($A9,'Import Peak'!$A$3:CU$99,99,FALSE())-VLOOKUP($A9,'Import Peak Change'!$A$106:CU$202,99,FALSE())),0,(VLOOKUP($A9,'Import Peak'!$A$3:CU$99,99,FALSE())-VLOOKUP($A9,'Import Peak Change'!$A$106:CU$202,99,FALSE())))</f>
        <v>-15699.0076000001</v>
      </c>
      <c r="CV9" s="193" t="n">
        <f aca="false">IF(ISERROR(VLOOKUP($A9,'Import Peak'!$A$3:CV$99,100,FALSE())-VLOOKUP($A9,'Import Peak Change'!$A$106:CV$202,100,FALSE())),0,(VLOOKUP($A9,'Import Peak'!$A$3:CV$99,100,FALSE())-VLOOKUP($A9,'Import Peak Change'!$A$106:CV$202,100,FALSE())))</f>
        <v>-16385.9277000001</v>
      </c>
      <c r="CW9" s="193" t="n">
        <f aca="false">IF(ISERROR(VLOOKUP($A9,'Import Peak'!$A$3:CW$99,101,FALSE())-VLOOKUP($A9,'Import Peak Change'!$A$106:CW$202,101,FALSE())),0,(VLOOKUP($A9,'Import Peak'!$A$3:CW$99,101,FALSE())-VLOOKUP($A9,'Import Peak Change'!$A$106:CW$202,101,FALSE())))</f>
        <v>-16554.0101000001</v>
      </c>
      <c r="CX9" s="193" t="n">
        <f aca="false">IF(ISERROR(VLOOKUP($A9,'Import Peak'!$A$3:CX$99,102,FALSE())-VLOOKUP($A9,'Import Peak Change'!$A$106:CX$202,102,FALSE())),0,(VLOOKUP($A9,'Import Peak'!$A$3:CX$99,102,FALSE())-VLOOKUP($A9,'Import Peak Change'!$A$106:CX$202,102,FALSE())))</f>
        <v>-16181.6676</v>
      </c>
      <c r="CY9" s="193" t="n">
        <f aca="false">IF(ISERROR(VLOOKUP($A9,'Import Peak'!$A$3:CY$99,103,FALSE())-VLOOKUP($A9,'Import Peak Change'!$A$106:CY$202,103,FALSE())),0,(VLOOKUP($A9,'Import Peak'!$A$3:CY$99,103,FALSE())-VLOOKUP($A9,'Import Peak Change'!$A$106:CY$202,103,FALSE())))</f>
        <v>-16881.7094999999</v>
      </c>
      <c r="CZ9" s="193" t="n">
        <f aca="false">IF(ISERROR(VLOOKUP($A9,'Import Peak'!$A$3:CZ$99,104,FALSE())-VLOOKUP($A9,'Import Peak Change'!$A$106:CZ$202,104,FALSE())),0,(VLOOKUP($A9,'Import Peak'!$A$3:CZ$99,104,FALSE())-VLOOKUP($A9,'Import Peak Change'!$A$106:CZ$202,104,FALSE())))</f>
        <v>-16496.7642000001</v>
      </c>
      <c r="DA9" s="193" t="n">
        <f aca="false">IF(ISERROR(VLOOKUP($A9,'Import Peak'!$A$3:DA$99,105,FALSE())-VLOOKUP($A9,'Import Peak Change'!$A$106:DA$202,105,FALSE())),0,(VLOOKUP($A9,'Import Peak'!$A$3:DA$99,105,FALSE())-VLOOKUP($A9,'Import Peak Change'!$A$106:DA$202,105,FALSE())))</f>
        <v>-17205.2368000001</v>
      </c>
      <c r="DB9" s="193" t="n">
        <f aca="false">IF(ISERROR(VLOOKUP($A9,'Import Peak'!$A$3:DB$99,106,FALSE())-VLOOKUP($A9,'Import Peak Change'!$A$106:DB$202,106,FALSE())),0,(VLOOKUP($A9,'Import Peak'!$A$3:DB$99,106,FALSE())-VLOOKUP($A9,'Import Peak Change'!$A$106:DB$202,106,FALSE())))</f>
        <v>-17367.997</v>
      </c>
      <c r="DC9" s="193" t="n">
        <f aca="false">IF(ISERROR(VLOOKUP($A9,'Import Peak'!$A$3:DC$99,107,FALSE())-VLOOKUP($A9,'Import Peak Change'!$A$106:DC$202,107,FALSE())),0,(VLOOKUP($A9,'Import Peak'!$A$3:DC$99,107,FALSE())-VLOOKUP($A9,'Import Peak Change'!$A$106:DC$202,107,FALSE())))</f>
        <v>-15833.2021999999</v>
      </c>
      <c r="DD9" s="193" t="n">
        <f aca="false">IF(ISERROR(VLOOKUP($A9,'Import Peak'!$A$3:DD$99,108,FALSE())-VLOOKUP($A9,'Import Peak Change'!$A$106:DD$202,108,FALSE())),0,(VLOOKUP($A9,'Import Peak'!$A$3:DD$99,108,FALSE())-VLOOKUP($A9,'Import Peak Change'!$A$106:DD$202,108,FALSE())))</f>
        <v>-17674.5969</v>
      </c>
      <c r="DE9" s="193" t="n">
        <f aca="false">IF(ISERROR(VLOOKUP($A9,'Import Peak'!$A$3:DE$99,109,FALSE())-VLOOKUP($A9,'Import Peak Change'!$A$106:DE$202,109,FALSE())),0,(VLOOKUP($A9,'Import Peak'!$A$3:DE$99,109,FALSE())-VLOOKUP($A9,'Import Peak Change'!$A$106:DE$202,109,FALSE())))</f>
        <v>-17258.6947000001</v>
      </c>
      <c r="DF9" s="193" t="n">
        <f aca="false">IF(ISERROR(VLOOKUP($A9,'Import Peak'!$A$3:DF$99,110,FALSE())-VLOOKUP($A9,'Import Peak Change'!$A$106:DF$202,110,FALSE())),0,(VLOOKUP($A9,'Import Peak'!$A$3:DF$99,110,FALSE())-VLOOKUP($A9,'Import Peak Change'!$A$106:DF$202,110,FALSE())))</f>
        <v>-17987.0866</v>
      </c>
      <c r="DG9" s="193" t="n">
        <f aca="false">IF(ISERROR(VLOOKUP($A9,'Import Peak'!$A$3:DG$99,111,FALSE())-VLOOKUP($A9,'Import Peak Change'!$A$106:DG$202,111,FALSE())),0,(VLOOKUP($A9,'Import Peak'!$A$3:DG$99,111,FALSE())-VLOOKUP($A9,'Import Peak Change'!$A$106:DG$202,111,FALSE())))</f>
        <v>-17558.7969999998</v>
      </c>
      <c r="DH9" s="193" t="n">
        <f aca="false">IF(ISERROR(VLOOKUP($A9,'Import Peak'!$A$3:DH$99,112,FALSE())-VLOOKUP($A9,'Import Peak Change'!$A$106:DH$202,112,FALSE())),0,(VLOOKUP($A9,'Import Peak'!$A$3:DH$99,112,FALSE())-VLOOKUP($A9,'Import Peak Change'!$A$106:DH$202,112,FALSE())))</f>
        <v>-18294.8445000001</v>
      </c>
      <c r="DI9" s="193" t="n">
        <f aca="false">IF(ISERROR(VLOOKUP($A9,'Import Peak'!$A$3:DI$99,113,FALSE())-VLOOKUP($A9,'Import Peak Change'!$A$106:DI$202,113,FALSE())),0,(VLOOKUP($A9,'Import Peak'!$A$3:DI$99,113,FALSE())-VLOOKUP($A9,'Import Peak Change'!$A$106:DI$202,113,FALSE())))</f>
        <v>-18449.3873999999</v>
      </c>
      <c r="DJ9" s="193" t="n">
        <f aca="false">IF(ISERROR(VLOOKUP($A9,'Import Peak'!$A$3:DJ$99,114,FALSE())-VLOOKUP($A9,'Import Peak Change'!$A$106:DJ$202,114,FALSE())),0,(VLOOKUP($A9,'Import Peak'!$A$3:DJ$99,114,FALSE())-VLOOKUP($A9,'Import Peak Change'!$A$106:DJ$202,114,FALSE())))</f>
        <v>-18002.5634999999</v>
      </c>
      <c r="DK9" s="193" t="n">
        <f aca="false">IF(ISERROR(VLOOKUP($A9,'Import Peak'!$A$3:DK$99,115,FALSE())-VLOOKUP($A9,'Import Peak Change'!$A$106:DK$202,115,FALSE())),0,(VLOOKUP($A9,'Import Peak'!$A$3:DK$99,115,FALSE())-VLOOKUP($A9,'Import Peak Change'!$A$106:DK$202,115,FALSE())))</f>
        <v>-18749.7309000001</v>
      </c>
      <c r="DL9" s="193" t="n">
        <f aca="false">IF(ISERROR(VLOOKUP($A9,'Import Peak'!$A$3:DL$99,116,FALSE())-VLOOKUP($A9,'Import Peak Change'!$A$106:DL$202,116,FALSE())),0,(VLOOKUP($A9,'Import Peak'!$A$3:DL$99,116,FALSE())-VLOOKUP($A9,'Import Peak Change'!$A$106:DL$202,116,FALSE())))</f>
        <v>-18290.7286</v>
      </c>
      <c r="DM9" s="193" t="n">
        <f aca="false">IF(ISERROR(VLOOKUP($A9,'Import Peak'!$A$3:DM$99,117,FALSE())-VLOOKUP($A9,'Import Peak Change'!$A$106:DM$202,117,FALSE())),0,(VLOOKUP($A9,'Import Peak'!$A$3:DM$99,117,FALSE())-VLOOKUP($A9,'Import Peak Change'!$A$106:DM$202,117,FALSE())))</f>
        <v>-19044.9797999999</v>
      </c>
      <c r="DN9" s="193" t="n">
        <f aca="false">IF(ISERROR(VLOOKUP($A9,'Import Peak'!$A$3:DN$99,118,FALSE())-VLOOKUP($A9,'Import Peak Change'!$A$106:DN$202,118,FALSE())),0,(VLOOKUP($A9,'Import Peak'!$A$3:DN$99,118,FALSE())-VLOOKUP($A9,'Import Peak Change'!$A$106:DN$202,118,FALSE())))</f>
        <v>-6443.37390000001</v>
      </c>
      <c r="DO9" s="193" t="n">
        <f aca="false">IF(ISERROR(VLOOKUP($A9,'Import Peak'!$A$3:DO$99,119,FALSE())-VLOOKUP($A9,'Import Peak Change'!$A$106:DO$202,119,FALSE())),0,(VLOOKUP($A9,'Import Peak'!$A$3:DO$99,119,FALSE())-VLOOKUP($A9,'Import Peak Change'!$A$106:DO$202,119,FALSE())))</f>
        <v>-5864.29869999999</v>
      </c>
      <c r="DP9" s="193" t="n">
        <f aca="false">IF(ISERROR(VLOOKUP($A9,'Import Peak'!$A$3:DP$99,120,FALSE())-VLOOKUP($A9,'Import Peak Change'!$A$106:DP$202,120,FALSE())),0,(VLOOKUP($A9,'Import Peak'!$A$3:DP$99,120,FALSE())-VLOOKUP($A9,'Import Peak Change'!$A$106:DP$202,120,FALSE())))</f>
        <v>-6536.69429999997</v>
      </c>
      <c r="DQ9" s="193" t="n">
        <f aca="false">IF(ISERROR(VLOOKUP($A9,'Import Peak'!$A$3:DQ$99,121,FALSE())-VLOOKUP($A9,'Import Peak Change'!$A$106:DQ$202,121,FALSE())),0,(VLOOKUP($A9,'Import Peak'!$A$3:DQ$99,121,FALSE())-VLOOKUP($A9,'Import Peak Change'!$A$106:DQ$202,121,FALSE())))</f>
        <v>-6372.6262</v>
      </c>
      <c r="DR9" s="193" t="n">
        <f aca="false">IF(ISERROR(VLOOKUP($A9,'Import Peak'!$A$3:DR$99,122,FALSE())-VLOOKUP($A9,'Import Peak Change'!$A$106:DR$202,122,FALSE())),0,(VLOOKUP($A9,'Import Peak'!$A$3:DR$99,122,FALSE())-VLOOKUP($A9,'Import Peak Change'!$A$106:DR$202,122,FALSE())))</f>
        <v>-6631.38759999996</v>
      </c>
      <c r="DS9" s="193" t="n">
        <f aca="false">IF(ISERROR(VLOOKUP($A9,'Import Peak'!$A$3:DS$99,123,FALSE())-VLOOKUP($A9,'Import Peak Change'!$A$106:DS$202,123,FALSE())),0,(VLOOKUP($A9,'Import Peak'!$A$3:DS$99,123,FALSE())-VLOOKUP($A9,'Import Peak Change'!$A$106:DS$202,123,FALSE())))</f>
        <v>-6463.35449999996</v>
      </c>
      <c r="DT9" s="193" t="n">
        <f aca="false">IF(ISERROR(VLOOKUP($A9,'Import Peak'!$A$3:DT$99,124,FALSE())-VLOOKUP($A9,'Import Peak Change'!$A$106:DT$202,124,FALSE())),0,(VLOOKUP($A9,'Import Peak'!$A$3:DT$99,124,FALSE())-VLOOKUP($A9,'Import Peak Change'!$A$106:DT$202,124,FALSE())))</f>
        <v>-6724.21980000002</v>
      </c>
      <c r="DU9" s="193" t="n">
        <f aca="false">IF(ISERROR(VLOOKUP($A9,'Import Peak'!$A$3:DU$99,125,FALSE())-VLOOKUP($A9,'Import Peak Change'!$A$106:DU$202,125,FALSE())),0,(VLOOKUP($A9,'Import Peak'!$A$3:DU$99,125,FALSE())-VLOOKUP($A9,'Import Peak Change'!$A$106:DU$202,125,FALSE())))</f>
        <v>-6770.67059999995</v>
      </c>
      <c r="DV9" s="193" t="n">
        <f aca="false">IF(ISERROR(VLOOKUP($A9,'Import Peak'!$A$3:DV$99,126,FALSE())-VLOOKUP($A9,'Import Peak Change'!$A$106:DV$202,126,FALSE())),0,(VLOOKUP($A9,'Import Peak'!$A$3:DV$99,126,FALSE())-VLOOKUP($A9,'Import Peak Change'!$A$106:DV$202,126,FALSE())))</f>
        <v>-6596.7341</v>
      </c>
      <c r="DW9" s="193" t="n">
        <f aca="false">IF(ISERROR(VLOOKUP($A9,'Import Peak'!$A$3:DW$99,127,FALSE())-VLOOKUP($A9,'Import Peak Change'!$A$106:DW$202,127,FALSE())),0,(VLOOKUP($A9,'Import Peak'!$A$3:DW$99,127,FALSE())-VLOOKUP($A9,'Import Peak Change'!$A$106:DW$202,127,FALSE())))</f>
        <v>-6860.62099999999</v>
      </c>
      <c r="DX9" s="193" t="n">
        <f aca="false">IF(ISERROR(VLOOKUP($A9,'Import Peak'!$A$3:DX$99,128,FALSE())-VLOOKUP($A9,'Import Peak Change'!$A$106:DX$202,128,FALSE())),0,(VLOOKUP($A9,'Import Peak'!$A$3:DX$99,128,FALSE())-VLOOKUP($A9,'Import Peak Change'!$A$106:DX$202,128,FALSE())))</f>
        <v>-6682.82500000001</v>
      </c>
      <c r="DY9" s="193" t="n">
        <f aca="false">IF(ISERROR(VLOOKUP($A9,'Import Peak'!$A$3:DY$99,129,FALSE())-VLOOKUP($A9,'Import Peak Change'!$A$106:DY$202,129,FALSE())),0,(VLOOKUP($A9,'Import Peak'!$A$3:DY$99,129,FALSE())-VLOOKUP($A9,'Import Peak Change'!$A$106:DY$202,129,FALSE())))</f>
        <v>-6859.1986</v>
      </c>
      <c r="DZ9" s="193" t="n">
        <f aca="false">IF(ISERROR(VLOOKUP($A9,'Import Peak'!$A$3:DZ$99,130,FALSE())-VLOOKUP($A9,'Import Peak Change'!$A$106:DZ$202,130,FALSE())),0,(VLOOKUP($A9,'Import Peak'!$A$3:DZ$99,130,FALSE())-VLOOKUP($A9,'Import Peak Change'!$A$106:DZ$202,130,FALSE())))</f>
        <v>-6837.30500000005</v>
      </c>
      <c r="EA9" s="193" t="n">
        <f aca="false">IF(ISERROR(VLOOKUP($A9,'Import Peak'!$A$3:EA$99,131,FALSE())-VLOOKUP($A9,'Import Peak Change'!$A$106:EA$202,131,FALSE())),0,(VLOOKUP($A9,'Import Peak'!$A$3:EA$99,131,FALSE())-VLOOKUP($A9,'Import Peak Change'!$A$106:EA$202,131,FALSE())))</f>
        <v>-6375.04399999999</v>
      </c>
      <c r="EB9" s="193" t="n">
        <f aca="false">IF(ISERROR(VLOOKUP($A9,'Import Peak'!$A$3:EB$99,132,FALSE())-VLOOKUP($A9,'Import Peak Change'!$A$106:EB$202,132,FALSE())),0,(VLOOKUP($A9,'Import Peak'!$A$3:EB$99,132,FALSE())-VLOOKUP($A9,'Import Peak Change'!$A$106:EB$202,132,FALSE())))</f>
        <v>-6792.9264</v>
      </c>
      <c r="EC9" s="193" t="n">
        <f aca="false">IF(ISERROR(VLOOKUP($A9,'Import Peak'!$A$3:EC$99,133,FALSE())-VLOOKUP($A9,'Import Peak Change'!$A$106:EC$202,133,FALSE())),0,(VLOOKUP($A9,'Import Peak'!$A$3:EC$99,133,FALSE())-VLOOKUP($A9,'Import Peak Change'!$A$106:EC$202,133,FALSE())))</f>
        <v>-6550.63100000005</v>
      </c>
      <c r="ED9" s="193" t="n">
        <f aca="false">IF(ISERROR(VLOOKUP($A9,'Import Peak'!$A$3:ED$99,134,FALSE())-VLOOKUP($A9,'Import Peak Change'!$A$106:ED$202,134,FALSE())),0,(VLOOKUP($A9,'Import Peak'!$A$3:ED$99,134,FALSE())-VLOOKUP($A9,'Import Peak Change'!$A$106:ED$202,134,FALSE())))</f>
        <v>-6745.17539999995</v>
      </c>
      <c r="EE9" s="193" t="n">
        <f aca="false">IF(ISERROR(VLOOKUP($A9,'Import Peak'!$A$3:EE$99,135,FALSE())-VLOOKUP($A9,'Import Peak Change'!$A$106:EE$202,135,FALSE())),0,(VLOOKUP($A9,'Import Peak'!$A$3:EE$99,135,FALSE())-VLOOKUP($A9,'Import Peak Change'!$A$106:EE$202,135,FALSE())))</f>
        <v>-6503.1482</v>
      </c>
      <c r="EF9" s="193" t="n">
        <f aca="false">IF(ISERROR(VLOOKUP($A9,'Import Peak'!$A$3:EF$99,136,FALSE())-VLOOKUP($A9,'Import Peak Change'!$A$106:EF$202,136,FALSE())),0,(VLOOKUP($A9,'Import Peak'!$A$3:EF$99,136,FALSE())-VLOOKUP($A9,'Import Peak Change'!$A$106:EF$202,136,FALSE())))</f>
        <v>-6694.85940000002</v>
      </c>
      <c r="EG9" s="193" t="n">
        <f aca="false">IF(ISERROR(VLOOKUP($A9,'Import Peak'!$A$3:EG$99,137,FALSE())-VLOOKUP($A9,'Import Peak Change'!$A$106:EG$202,137,FALSE())),0,(VLOOKUP($A9,'Import Peak'!$A$3:EG$99,137,FALSE())-VLOOKUP($A9,'Import Peak Change'!$A$106:EG$202,137,FALSE())))</f>
        <v>-6668.33510000003</v>
      </c>
      <c r="EH9" s="193" t="n">
        <f aca="false">IF(ISERROR(VLOOKUP($A9,'Import Peak'!$A$3:EH$99,138,FALSE())-VLOOKUP($A9,'Import Peak Change'!$A$106:EH$202,138,FALSE())),0,(VLOOKUP($A9,'Import Peak'!$A$3:EH$99,138,FALSE())-VLOOKUP($A9,'Import Peak Change'!$A$106:EH$202,138,FALSE())))</f>
        <v>-6426.95129999996</v>
      </c>
      <c r="EI9" s="193" t="n">
        <f aca="false">IF(ISERROR(VLOOKUP($A9,'Import Peak'!$A$3:EI$99,139,FALSE())-VLOOKUP($A9,'Import Peak Change'!$A$106:EI$202,139,FALSE())),0,(VLOOKUP($A9,'Import Peak'!$A$3:EI$99,139,FALSE())-VLOOKUP($A9,'Import Peak Change'!$A$106:EI$202,139,FALSE())))</f>
        <v>-6614.32010000001</v>
      </c>
      <c r="EJ9" s="193" t="n">
        <f aca="false">IF(ISERROR(VLOOKUP($A9,'Import Peak'!$A$3:EJ$99,140,FALSE())-VLOOKUP($A9,'Import Peak Change'!$A$106:EJ$202,140,FALSE())),0,(VLOOKUP($A9,'Import Peak'!$A$3:EJ$99,140,FALSE())-VLOOKUP($A9,'Import Peak Change'!$A$106:EJ$202,140,FALSE())))</f>
        <v>-6373.51630000002</v>
      </c>
      <c r="EK9" s="193" t="n">
        <f aca="false">IF(ISERROR(VLOOKUP($A9,'Import Peak'!$A$3:EK$99,141,FALSE())-VLOOKUP($A9,'Import Peak Change'!$A$106:EK$202,141,FALSE())),0,(VLOOKUP($A9,'Import Peak'!$A$3:EK$99,141,FALSE())-VLOOKUP($A9,'Import Peak Change'!$A$106:EK$202,141,FALSE())))</f>
        <v>-6557.96249999997</v>
      </c>
      <c r="EL9" s="193" t="n">
        <f aca="false">IF(ISERROR(VLOOKUP($A9,'Import Peak'!$A$3:EL$99,142,FALSE())-VLOOKUP($A9,'Import Peak Change'!$A$106:EL$202,142,FALSE())),0,(VLOOKUP($A9,'Import Peak'!$A$3:EL$99,142,FALSE())-VLOOKUP($A9,'Import Peak Change'!$A$106:EL$202,142,FALSE())))</f>
        <v>-6528.45189999999</v>
      </c>
      <c r="EM9" s="193" t="n">
        <f aca="false">IF(ISERROR(VLOOKUP($A9,'Import Peak'!$A$3:EM$99,143,FALSE())-VLOOKUP($A9,'Import Peak Change'!$A$106:EM$202,143,FALSE())),0,(VLOOKUP($A9,'Import Peak'!$A$3:EM$99,143,FALSE())-VLOOKUP($A9,'Import Peak Change'!$A$106:EM$202,143,FALSE())))</f>
        <v>-5869.49550000002</v>
      </c>
      <c r="EN9" s="193" t="n">
        <f aca="false">IF(ISERROR(VLOOKUP($A9,'Import Peak'!$A$3:EN$99,144,FALSE())-VLOOKUP($A9,'Import Peak Change'!$A$106:EN$202,144,FALSE())),0,(VLOOKUP($A9,'Import Peak'!$A$3:EN$99,144,FALSE())-VLOOKUP($A9,'Import Peak Change'!$A$106:EN$202,144,FALSE())))</f>
        <v>-6470.7168</v>
      </c>
      <c r="EO9" s="193" t="n">
        <f aca="false">IF(ISERROR(VLOOKUP($A9,'Import Peak'!$A$3:EO$99,145,FALSE())-VLOOKUP($A9,'Import Peak Change'!$A$106:EO$202,145,FALSE())),0,(VLOOKUP($A9,'Import Peak'!$A$3:EO$99,145,FALSE())-VLOOKUP($A9,'Import Peak Change'!$A$106:EO$202,145,FALSE())))</f>
        <v>-6231.84889999998</v>
      </c>
      <c r="EP9" s="193" t="n">
        <f aca="false">IF(ISERROR(VLOOKUP($A9,'Import Peak'!$A$3:EP$99,146,FALSE())-VLOOKUP($A9,'Import Peak Change'!$A$106:EP$202,146,FALSE())),0,(VLOOKUP($A9,'Import Peak'!$A$3:EP$99,146,FALSE())-VLOOKUP($A9,'Import Peak Change'!$A$106:EP$202,146,FALSE())))</f>
        <v>-6408.92849999998</v>
      </c>
      <c r="EQ9" s="193" t="n">
        <f aca="false">IF(ISERROR(VLOOKUP($A9,'Import Peak'!$A$3:EQ$99,147,FALSE())-VLOOKUP($A9,'Import Peak Change'!$A$106:EQ$202,147,FALSE())),0,(VLOOKUP($A9,'Import Peak'!$A$3:EQ$99,147,FALSE())-VLOOKUP($A9,'Import Peak Change'!$A$106:EQ$202,147,FALSE())))</f>
        <v>-6171.03640000004</v>
      </c>
      <c r="ER9" s="193" t="n">
        <f aca="false">IF(ISERROR(VLOOKUP($A9,'Import Peak'!$A$3:ER$99,148,FALSE())-VLOOKUP($A9,'Import Peak Change'!$A$106:ER$202,148,FALSE())),0,(VLOOKUP($A9,'Import Peak'!$A$3:ER$99,148,FALSE())-VLOOKUP($A9,'Import Peak Change'!$A$106:ER$202,148,FALSE())))</f>
        <v>-6345.09140000003</v>
      </c>
      <c r="ES9" s="193" t="n">
        <f aca="false">IF(ISERROR(VLOOKUP($A9,'Import Peak'!$A$3:ES$99,149,FALSE())-VLOOKUP($A9,'Import Peak Change'!$A$106:ES$202,149,FALSE())),0,(VLOOKUP($A9,'Import Peak'!$A$3:ES$99,149,FALSE())-VLOOKUP($A9,'Import Peak Change'!$A$106:ES$202,149,FALSE())))</f>
        <v>-6311.89079999999</v>
      </c>
      <c r="ET9" s="193" t="n">
        <f aca="false">IF(ISERROR(VLOOKUP($A9,'Import Peak'!$A$3:ET$99,150,FALSE())-VLOOKUP($A9,'Import Peak Change'!$A$106:ET$202,150,FALSE())),0,(VLOOKUP($A9,'Import Peak'!$A$3:ET$99,150,FALSE())-VLOOKUP($A9,'Import Peak Change'!$A$106:ET$202,150,FALSE())))</f>
        <v>-6075.67060000001</v>
      </c>
      <c r="EU9" s="193" t="n">
        <f aca="false">IF(ISERROR(VLOOKUP($A9,'Import Peak'!$A$3:EU$99,151,FALSE())-VLOOKUP($A9,'Import Peak Change'!$A$106:EU$202,151,FALSE())),0,(VLOOKUP($A9,'Import Peak'!$A$3:EU$99,151,FALSE())-VLOOKUP($A9,'Import Peak Change'!$A$106:EU$202,151,FALSE())))</f>
        <v>-6245.11829999997</v>
      </c>
      <c r="EV9" s="193" t="n">
        <f aca="false">IF(ISERROR(VLOOKUP($A9,'Import Peak'!$A$3:EV$99,152,FALSE())-VLOOKUP($A9,'Import Peak Change'!$A$106:EV$202,152,FALSE())),0,(VLOOKUP($A9,'Import Peak'!$A$3:EV$99,152,FALSE())-VLOOKUP($A9,'Import Peak Change'!$A$106:EV$202,152,FALSE())))</f>
        <v>-6010.13449999999</v>
      </c>
      <c r="EW9" s="193" t="n">
        <f aca="false">IF(ISERROR(VLOOKUP($A9,'Import Peak'!$A$3:EW$99,153,FALSE())-VLOOKUP($A9,'Import Peak Change'!$A$106:EW$202,153,FALSE())),0,(VLOOKUP($A9,'Import Peak'!$A$3:EW$99,153,FALSE())-VLOOKUP($A9,'Import Peak Change'!$A$106:EW$202,153,FALSE())))</f>
        <v>-6176.49920000002</v>
      </c>
      <c r="EX9" s="193" t="n">
        <f aca="false">IF(ISERROR(VLOOKUP($A9,'Import Peak'!$A$3:EX$99,154,FALSE())-VLOOKUP($A9,'Import Peak Change'!$A$106:EX$202,154,FALSE())),0,(VLOOKUP($A9,'Import Peak'!$A$3:EX$99,154,FALSE())-VLOOKUP($A9,'Import Peak Change'!$A$106:EX$202,154,FALSE())))</f>
        <v>-6140.94489999994</v>
      </c>
      <c r="EY9" s="193" t="n">
        <f aca="false">IF(ISERROR(VLOOKUP($A9,'Import Peak'!$A$3:EY$99,155,FALSE())-VLOOKUP($A9,'Import Peak Change'!$A$106:EY$202,155,FALSE())),0,(VLOOKUP($A9,'Import Peak'!$A$3:EY$99,155,FALSE())-VLOOKUP($A9,'Import Peak Change'!$A$106:EY$202,155,FALSE())))</f>
        <v>-5514.14299999998</v>
      </c>
      <c r="EZ9" s="193" t="n">
        <f aca="false">IF(ISERROR(VLOOKUP($A9,'Import Peak'!$A$3:EZ$99,156,FALSE())-VLOOKUP($A9,'Import Peak Change'!$A$106:EZ$202,156,FALSE())),0,(VLOOKUP($A9,'Import Peak'!$A$3:EZ$99,156,FALSE())-VLOOKUP($A9,'Import Peak Change'!$A$106:EZ$202,156,FALSE())))</f>
        <v>-6072.05220000004</v>
      </c>
      <c r="FA9" s="193" t="n">
        <f aca="false">IF(ISERROR(VLOOKUP($A9,'Import Peak'!$A$3:FA$99,157,FALSE())-VLOOKUP($A9,'Import Peak Change'!$A$106:FA$202,157,FALSE())),0,(VLOOKUP($A9,'Import Peak'!$A$3:FA$99,157,FALSE())-VLOOKUP($A9,'Import Peak Change'!$A$106:FA$202,157,FALSE())))</f>
        <v>-5840.54480000003</v>
      </c>
      <c r="FB9" s="193" t="n">
        <f aca="false">IF(ISERROR(VLOOKUP($A9,'Import Peak'!$A$3:FB$99,158,FALSE())-VLOOKUP($A9,'Import Peak Change'!$A$106:FB$202,158,FALSE())),0,(VLOOKUP($A9,'Import Peak'!$A$3:FB$99,158,FALSE())-VLOOKUP($A9,'Import Peak Change'!$A$106:FB$202,158,FALSE())))</f>
        <v>-5999.19759999996</v>
      </c>
      <c r="FC9" s="193" t="n">
        <f aca="false">IF(ISERROR(VLOOKUP($A9,'Import Peak'!$A$3:FC$99,159,FALSE())-VLOOKUP($A9,'Import Peak Change'!$A$106:FC$202,159,FALSE())),0,(VLOOKUP($A9,'Import Peak'!$A$3:FC$99,159,FALSE())-VLOOKUP($A9,'Import Peak Change'!$A$106:FC$202,159,FALSE())))</f>
        <v>-5769.25409999996</v>
      </c>
      <c r="FD9" s="193" t="n">
        <f aca="false">IF(ISERROR(VLOOKUP($A9,'Import Peak'!$A$3:FD$99,160,FALSE())-VLOOKUP($A9,'Import Peak Change'!$A$106:FD$202,160,FALSE())),0,(VLOOKUP($A9,'Import Peak'!$A$3:FD$99,160,FALSE())-VLOOKUP($A9,'Import Peak Change'!$A$106:FD$202,160,FALSE())))</f>
        <v>-5924.76310000004</v>
      </c>
      <c r="FE9" s="193" t="n">
        <f aca="false">IF(ISERROR(VLOOKUP($A9,'Import Peak'!$A$3:FE$99,161,FALSE())-VLOOKUP($A9,'Import Peak Change'!$A$106:FE$202,161,FALSE())),0,(VLOOKUP($A9,'Import Peak'!$A$3:FE$99,161,FALSE())-VLOOKUP($A9,'Import Peak Change'!$A$106:FE$202,161,FALSE())))</f>
        <v>-5886.35439999995</v>
      </c>
      <c r="FF9" s="193" t="n">
        <f aca="false">IF(ISERROR(VLOOKUP($A9,'Import Peak'!$A$3:FF$99,162,FALSE())-VLOOKUP($A9,'Import Peak Change'!$A$106:FF$202,162,FALSE())),0,(VLOOKUP($A9,'Import Peak'!$A$3:FF$99,162,FALSE())-VLOOKUP($A9,'Import Peak Change'!$A$106:FF$202,162,FALSE())))</f>
        <v>-5658.93530000001</v>
      </c>
      <c r="FG9" s="193" t="n">
        <f aca="false">IF(ISERROR(VLOOKUP($A9,'Import Peak'!$A$3:FG$99,163,FALSE())-VLOOKUP($A9,'Import Peak Change'!$A$106:FG$202,163,FALSE())),0,(VLOOKUP($A9,'Import Peak'!$A$3:FG$99,163,FALSE())-VLOOKUP($A9,'Import Peak Change'!$A$106:FG$202,163,FALSE())))</f>
        <v>-5809.6777</v>
      </c>
      <c r="FH9" s="193" t="n">
        <f aca="false">IF(ISERROR(VLOOKUP($A9,'Import Peak'!$A$3:FH$99,164,FALSE())-VLOOKUP($A9,'Import Peak Change'!$A$106:FH$202,164,FALSE())),0,(VLOOKUP($A9,'Import Peak'!$A$3:FH$99,164,FALSE())-VLOOKUP($A9,'Import Peak Change'!$A$106:FH$202,164,FALSE())))</f>
        <v>-5584.0367</v>
      </c>
      <c r="FI9" s="193" t="n">
        <f aca="false">IF(ISERROR(VLOOKUP($A9,'Import Peak'!$A$3:FI$99,165,FALSE())-VLOOKUP($A9,'Import Peak Change'!$A$106:FI$202,165,FALSE())),0,(VLOOKUP($A9,'Import Peak'!$A$3:FI$99,165,FALSE())-VLOOKUP($A9,'Import Peak Change'!$A$106:FI$202,165,FALSE())))</f>
        <v>-5731.60439999995</v>
      </c>
      <c r="FJ9" s="193" t="n">
        <f aca="false">IF(ISERROR(VLOOKUP($A9,'Import Peak'!$A$3:FJ$99,166,FALSE())-VLOOKUP($A9,'Import Peak Change'!$A$106:FJ$202,166,FALSE())),0,(VLOOKUP($A9,'Import Peak'!$A$3:FJ$99,166,FALSE())-VLOOKUP($A9,'Import Peak Change'!$A$106:FJ$202,166,FALSE())))</f>
        <v>-5691.4155</v>
      </c>
      <c r="FK9" s="193" t="n">
        <f aca="false">IF(ISERROR(VLOOKUP($A9,'Import Peak'!$A$3:FK$99,167,FALSE())-VLOOKUP($A9,'Import Peak Change'!$A$106:FK$202,167,FALSE())),0,(VLOOKUP($A9,'Import Peak'!$A$3:FK$99,167,FALSE())-VLOOKUP($A9,'Import Peak Change'!$A$106:FK$202,167,FALSE())))</f>
        <v>-5104.03269999998</v>
      </c>
      <c r="FL9" s="193" t="n">
        <f aca="false">IF(ISERROR(VLOOKUP($A9,'Import Peak'!$A$3:FL$99,168,FALSE())-VLOOKUP($A9,'Import Peak Change'!$A$106:FL$202,168,FALSE())),0,(VLOOKUP($A9,'Import Peak'!$A$3:FL$99,168,FALSE())-VLOOKUP($A9,'Import Peak Change'!$A$106:FL$202,168,FALSE())))</f>
        <v>-5614.01400000003</v>
      </c>
      <c r="FM9" s="193" t="n">
        <f aca="false">IF(ISERROR(VLOOKUP($A9,'Import Peak'!$A$3:FM$99,169,FALSE())-VLOOKUP($A9,'Import Peak Change'!$A$106:FM$202,169,FALSE())),0,(VLOOKUP($A9,'Import Peak'!$A$3:FM$99,169,FALSE())-VLOOKUP($A9,'Import Peak Change'!$A$106:FM$202,169,FALSE())))</f>
        <v>-5393.11200000002</v>
      </c>
      <c r="FN9" s="193" t="n">
        <f aca="false">IF(ISERROR(VLOOKUP($A9,'Import Peak'!$A$3:FN$99,170,FALSE())-VLOOKUP($A9,'Import Peak Change'!$A$106:FN$202,170,FALSE())),0,(VLOOKUP($A9,'Import Peak'!$A$3:FN$99,170,FALSE())-VLOOKUP($A9,'Import Peak Change'!$A$106:FN$202,170,FALSE())))</f>
        <v>-5532.7855</v>
      </c>
      <c r="FO9" s="193" t="n">
        <f aca="false">IF(ISERROR(VLOOKUP($A9,'Import Peak'!$A$3:FO$99,171,FALSE())-VLOOKUP($A9,'Import Peak Change'!$A$106:FO$202,171,FALSE())),0,(VLOOKUP($A9,'Import Peak'!$A$3:FO$99,171,FALSE())-VLOOKUP($A9,'Import Peak Change'!$A$106:FO$202,171,FALSE())))</f>
        <v>-5313.92730000004</v>
      </c>
      <c r="FP9" s="193" t="n">
        <f aca="false">IF(ISERROR(VLOOKUP($A9,'Import Peak'!$A$3:FP$99,172,FALSE())-VLOOKUP($A9,'Import Peak Change'!$A$106:FP$202,172,FALSE())),0,(VLOOKUP($A9,'Import Peak'!$A$3:FP$99,172,FALSE())-VLOOKUP($A9,'Import Peak Change'!$A$106:FP$202,172,FALSE())))</f>
        <v>-5450.40129999997</v>
      </c>
      <c r="FQ9" s="193" t="n">
        <f aca="false">IF(ISERROR(VLOOKUP($A9,'Import Peak'!$A$3:FQ$99,173,FALSE())-VLOOKUP($A9,'Import Peak Change'!$A$106:FQ$202,173,FALSE())),0,(VLOOKUP($A9,'Import Peak'!$A$3:FQ$99,173,FALSE())-VLOOKUP($A9,'Import Peak Change'!$A$106:FQ$202,173,FALSE())))</f>
        <v>-5408.11209999997</v>
      </c>
      <c r="FR9" s="193" t="n">
        <f aca="false">IF(ISERROR(VLOOKUP($A9,'Import Peak'!$A$3:FR$99,174,FALSE())-VLOOKUP($A9,'Import Peak Change'!$A$106:FR$202,174,FALSE())),0,(VLOOKUP($A9,'Import Peak'!$A$3:FR$99,174,FALSE())-VLOOKUP($A9,'Import Peak Change'!$A$106:FR$202,174,FALSE())))</f>
        <v>-5192.46799999999</v>
      </c>
      <c r="FS9" s="193" t="n">
        <f aca="false">IF(ISERROR(VLOOKUP($A9,'Import Peak'!$A$3:FS$99,175,FALSE())-VLOOKUP($A9,'Import Peak Change'!$A$106:FS$202,175,FALSE())),0,(VLOOKUP($A9,'Import Peak'!$A$3:FS$99,175,FALSE())-VLOOKUP($A9,'Import Peak Change'!$A$106:FS$202,175,FALSE())))</f>
        <v>-5324.10919999995</v>
      </c>
      <c r="FT9" s="193" t="n">
        <f aca="false">IF(ISERROR(VLOOKUP($A9,'Import Peak'!$A$3:FT$99,176,FALSE())-VLOOKUP($A9,'Import Peak Change'!$A$106:FT$202,176,FALSE())),0,(VLOOKUP($A9,'Import Peak'!$A$3:FT$99,176,FALSE())-VLOOKUP($A9,'Import Peak Change'!$A$106:FT$202,176,FALSE())))</f>
        <v>-5110.67920000001</v>
      </c>
      <c r="FU9" s="193" t="n">
        <f aca="false">IF(ISERROR(VLOOKUP($A9,'Import Peak'!$A$3:FU$99,177,FALSE())-VLOOKUP($A9,'Import Peak Change'!$A$106:FU$202,177,FALSE())),0,(VLOOKUP($A9,'Import Peak'!$A$3:FU$99,177,FALSE())-VLOOKUP($A9,'Import Peak Change'!$A$106:FU$202,177,FALSE())))</f>
        <v>-5239.11450000003</v>
      </c>
      <c r="FV9" s="193" t="n">
        <f aca="false">IF(ISERROR(VLOOKUP($A9,'Import Peak'!$A$3:FV$99,178,FALSE())-VLOOKUP($A9,'Import Peak Change'!$A$106:FV$202,178,FALSE())),0,(VLOOKUP($A9,'Import Peak'!$A$3:FV$99,178,FALSE())-VLOOKUP($A9,'Import Peak Change'!$A$106:FV$202,178,FALSE())))</f>
        <v>0</v>
      </c>
      <c r="FW9" s="193" t="n">
        <f aca="false">IF(ISERROR(VLOOKUP($A9,'Import Peak'!$A$3:FW$99,179,FALSE())-VLOOKUP($A9,'Import Peak Change'!$A$106:FW$202,179,FALSE())),0,(VLOOKUP($A9,'Import Peak'!$A$3:FW$99,179,FALSE())-VLOOKUP($A9,'Import Peak Change'!$A$106:FW$202,179,FALSE())))</f>
        <v>0</v>
      </c>
      <c r="FX9" s="193" t="n">
        <f aca="false">IF(ISERROR(VLOOKUP($A9,'Import Peak'!$A$3:FX$99,180,FALSE())-VLOOKUP($A9,'Import Peak Change'!$A$106:FX$202,180,FALSE())),0,(VLOOKUP($A9,'Import Peak'!$A$3:FX$99,180,FALSE())-VLOOKUP($A9,'Import Peak Change'!$A$106:FX$202,180,FALSE())))</f>
        <v>0</v>
      </c>
      <c r="FY9" s="193" t="n">
        <f aca="false">IF(ISERROR(VLOOKUP($A9,'Import Peak'!$A$3:FY$99,181,FALSE())-VLOOKUP($A9,'Import Peak Change'!$A$106:FY$202,181,FALSE())),0,(VLOOKUP($A9,'Import Peak'!$A$3:FY$99,181,FALSE())-VLOOKUP($A9,'Import Peak Change'!$A$106:FY$202,181,FALSE())))</f>
        <v>0</v>
      </c>
      <c r="FZ9" s="193" t="n">
        <f aca="false">IF(ISERROR(VLOOKUP($A9,'Import Peak'!$A$3:FZ$99,182,FALSE())-VLOOKUP($A9,'Import Peak Change'!$A$106:FZ$202,182,FALSE())),0,(VLOOKUP($A9,'Import Peak'!$A$3:FZ$99,182,FALSE())-VLOOKUP($A9,'Import Peak Change'!$A$106:FZ$202,182,FALSE())))</f>
        <v>0</v>
      </c>
      <c r="GA9" s="193" t="n">
        <f aca="false">IF(ISERROR(VLOOKUP($A9,'Import Peak'!$A$3:GA$99,183,FALSE())-VLOOKUP($A9,'Import Peak Change'!$A$106:GA$202,183,FALSE())),0,(VLOOKUP($A9,'Import Peak'!$A$3:GA$99,183,FALSE())-VLOOKUP($A9,'Import Peak Change'!$A$106:GA$202,183,FALSE())))</f>
        <v>0</v>
      </c>
      <c r="GB9" s="193" t="n">
        <f aca="false">IF(ISERROR(VLOOKUP($A9,'Import Peak'!$A$3:GB$99,184,FALSE())-VLOOKUP($A9,'Import Peak Change'!$A$106:GB$202,184,FALSE())),0,(VLOOKUP($A9,'Import Peak'!$A$3:GB$99,184,FALSE())-VLOOKUP($A9,'Import Peak Change'!$A$106:GB$202,184,FALSE())))</f>
        <v>0</v>
      </c>
      <c r="GC9" s="193" t="n">
        <f aca="false">IF(ISERROR(VLOOKUP($A9,'Import Peak'!$A$3:GC$99,185,FALSE())-VLOOKUP($A9,'Import Peak Change'!$A$106:GC$202,185,FALSE())),0,(VLOOKUP($A9,'Import Peak'!$A$3:GC$99,185,FALSE())-VLOOKUP($A9,'Import Peak Change'!$A$106:GC$202,185,FALSE())))</f>
        <v>0</v>
      </c>
      <c r="GD9" s="193" t="n">
        <f aca="false">IF(ISERROR(VLOOKUP($A9,'Import Peak'!$A$3:GD$99,186,FALSE())-VLOOKUP($A9,'Import Peak Change'!$A$106:GD$202,186,FALSE())),0,(VLOOKUP($A9,'Import Peak'!$A$3:GD$99,186,FALSE())-VLOOKUP($A9,'Import Peak Change'!$A$106:GD$202,186,FALSE())))</f>
        <v>0</v>
      </c>
      <c r="GE9" s="193" t="n">
        <f aca="false">IF(ISERROR(VLOOKUP($A9,'Import Peak'!$A$3:GE$99,187,FALSE())-VLOOKUP($A9,'Import Peak Change'!$A$106:GE$202,187,FALSE())),0,(VLOOKUP($A9,'Import Peak'!$A$3:GE$99,187,FALSE())-VLOOKUP($A9,'Import Peak Change'!$A$106:GE$202,187,FALSE())))</f>
        <v>0</v>
      </c>
      <c r="GF9" s="193" t="n">
        <f aca="false">IF(ISERROR(VLOOKUP($A9,'Import Peak'!$A$3:GF$99,188,FALSE())-VLOOKUP($A9,'Import Peak Change'!$A$106:GF$202,188,FALSE())),0,(VLOOKUP($A9,'Import Peak'!$A$3:GF$99,188,FALSE())-VLOOKUP($A9,'Import Peak Change'!$A$106:GF$202,188,FALSE())))</f>
        <v>0</v>
      </c>
      <c r="GG9" s="193" t="n">
        <f aca="false">IF(ISERROR(VLOOKUP($A9,'Import Peak'!$A$3:GG$99,189,FALSE())-VLOOKUP($A9,'Import Peak Change'!$A$106:GG$202,189,FALSE())),0,(VLOOKUP($A9,'Import Peak'!$A$3:GG$99,189,FALSE())-VLOOKUP($A9,'Import Peak Change'!$A$106:GG$202,189,FALSE())))</f>
        <v>0</v>
      </c>
      <c r="GH9" s="193" t="n">
        <f aca="false">IF(ISERROR(VLOOKUP($A9,'Import Peak'!$A$3:GH$99,190,FALSE())-VLOOKUP($A9,'Import Peak Change'!$A$106:GH$202,190,FALSE())),0,(VLOOKUP($A9,'Import Peak'!$A$3:GH$99,190,FALSE())-VLOOKUP($A9,'Import Peak Change'!$A$106:GH$202,190,FALSE())))</f>
        <v>0</v>
      </c>
      <c r="GI9" s="193" t="n">
        <f aca="false">IF(ISERROR(VLOOKUP($A9,'Import Peak'!$A$3:GI$99,191,FALSE())-VLOOKUP($A9,'Import Peak Change'!$A$106:GI$202,191,FALSE())),0,(VLOOKUP($A9,'Import Peak'!$A$3:GI$99,191,FALSE())-VLOOKUP($A9,'Import Peak Change'!$A$106:GI$202,191,FALSE())))</f>
        <v>0</v>
      </c>
      <c r="GJ9" s="193" t="n">
        <f aca="false">IF(ISERROR(VLOOKUP($A9,'Import Peak'!$A$3:GJ$99,192,FALSE())-VLOOKUP($A9,'Import Peak Change'!$A$106:GJ$202,192,FALSE())),0,(VLOOKUP($A9,'Import Peak'!$A$3:GJ$99,192,FALSE())-VLOOKUP($A9,'Import Peak Change'!$A$106:GJ$202,192,FALSE())))</f>
        <v>0</v>
      </c>
      <c r="GK9" s="193" t="n">
        <f aca="false">IF(ISERROR(VLOOKUP($A9,'Import Peak'!$A$3:GK$99,193,FALSE())-VLOOKUP($A9,'Import Peak Change'!$A$106:GK$202,193,FALSE())),0,(VLOOKUP($A9,'Import Peak'!$A$3:GK$99,193,FALSE())-VLOOKUP($A9,'Import Peak Change'!$A$106:GK$202,193,FALSE())))</f>
        <v>0</v>
      </c>
      <c r="GL9" s="193" t="n">
        <f aca="false">IF(ISERROR(VLOOKUP($A9,'Import Peak'!$A$3:GL$99,194,FALSE())-VLOOKUP($A9,'Import Peak Change'!$A$106:GL$202,194,FALSE())),0,(VLOOKUP($A9,'Import Peak'!$A$3:GL$99,194,FALSE())-VLOOKUP($A9,'Import Peak Change'!$A$106:GL$202,194,FALSE())))</f>
        <v>0</v>
      </c>
      <c r="GM9" s="193" t="n">
        <f aca="false">IF(ISERROR(VLOOKUP($A9,'Import Peak'!$A$3:GM$99,195,FALSE())-VLOOKUP($A9,'Import Peak Change'!$A$106:GM$202,195,FALSE())),0,(VLOOKUP($A9,'Import Peak'!$A$3:GM$99,195,FALSE())-VLOOKUP($A9,'Import Peak Change'!$A$106:GM$202,195,FALSE())))</f>
        <v>0</v>
      </c>
      <c r="GN9" s="193" t="n">
        <f aca="false">IF(ISERROR(VLOOKUP($A9,'Import Peak'!$A$3:GN$99,196,FALSE())-VLOOKUP($A9,'Import Peak Change'!$A$106:GN$202,196,FALSE())),0,(VLOOKUP($A9,'Import Peak'!$A$3:GN$99,196,FALSE())-VLOOKUP($A9,'Import Peak Change'!$A$106:GN$202,196,FALSE())))</f>
        <v>0</v>
      </c>
      <c r="GO9" s="193" t="n">
        <f aca="false">IF(ISERROR(VLOOKUP($A9,'Import Peak'!$A$3:GO$99,197,FALSE())-VLOOKUP($A9,'Import Peak Change'!$A$106:GO$202,197,FALSE())),0,(VLOOKUP($A9,'Import Peak'!$A$3:GO$99,197,FALSE())-VLOOKUP($A9,'Import Peak Change'!$A$106:GO$202,197,FALSE())))</f>
        <v>0</v>
      </c>
      <c r="GP9" s="193" t="n">
        <f aca="false">IF(ISERROR(VLOOKUP($A9,'Import Peak'!$A$3:GP$99,198,FALSE())-VLOOKUP($A9,'Import Peak Change'!$A$106:GP$202,198,FALSE())),0,(VLOOKUP($A9,'Import Peak'!$A$3:GP$99,198,FALSE())-VLOOKUP($A9,'Import Peak Change'!$A$106:GP$202,198,FALSE())))</f>
        <v>0</v>
      </c>
      <c r="GQ9" s="193" t="n">
        <f aca="false">IF(ISERROR(VLOOKUP($A9,'Import Peak'!$A$3:GQ$99,199,FALSE())-VLOOKUP($A9,'Import Peak Change'!$A$106:GQ$202,199,FALSE())),0,(VLOOKUP($A9,'Import Peak'!$A$3:GQ$99,199,FALSE())-VLOOKUP($A9,'Import Peak Change'!$A$106:GQ$202,199,FALSE())))</f>
        <v>0</v>
      </c>
      <c r="GR9" s="193" t="n">
        <f aca="false">IF(ISERROR(VLOOKUP($A9,'Import Peak'!$A$3:GR$99,200,FALSE())-VLOOKUP($A9,'Import Peak Change'!$A$106:GR$202,200,FALSE())),0,(VLOOKUP($A9,'Import Peak'!$A$3:GR$99,200,FALSE())-VLOOKUP($A9,'Import Peak Change'!$A$106:GR$202,200,FALSE())))</f>
        <v>0</v>
      </c>
      <c r="GS9" s="193" t="n">
        <f aca="false">IF(ISERROR(VLOOKUP($A9,'Import Peak'!$A$3:GS$99,201,FALSE())-VLOOKUP($A9,'Import Peak Change'!$A$106:GS$202,201,FALSE())),0,(VLOOKUP($A9,'Import Peak'!$A$3:GS$99,201,FALSE())-VLOOKUP($A9,'Import Peak Change'!$A$106:GS$202,201,FALSE())))</f>
        <v>0</v>
      </c>
      <c r="GT9" s="193" t="n">
        <f aca="false">IF(ISERROR(VLOOKUP($A9,'Import Peak'!$A$3:GT$99,202,FALSE())-VLOOKUP($A9,'Import Peak Change'!$A$106:GT$202,202,FALSE())),0,(VLOOKUP($A9,'Import Peak'!$A$3:GT$99,202,FALSE())-VLOOKUP($A9,'Import Peak Change'!$A$106:GT$202,202,FALSE())))</f>
        <v>0</v>
      </c>
      <c r="GU9" s="193" t="n">
        <f aca="false">IF(ISERROR(VLOOKUP($A9,'Import Peak'!$A$3:GU$99,203,FALSE())-VLOOKUP($A9,'Import Peak Change'!$A$106:GU$202,203,FALSE())),0,(VLOOKUP($A9,'Import Peak'!$A$3:GU$99,203,FALSE())-VLOOKUP($A9,'Import Peak Change'!$A$106:GU$202,203,FALSE())))</f>
        <v>0</v>
      </c>
      <c r="GV9" s="193" t="n">
        <f aca="false">IF(ISERROR(VLOOKUP($A9,'Import Peak'!$A$3:GV$99,204,FALSE())-VLOOKUP($A9,'Import Peak Change'!$A$106:GV$202,204,FALSE())),0,(VLOOKUP($A9,'Import Peak'!$A$3:GV$99,204,FALSE())-VLOOKUP($A9,'Import Peak Change'!$A$106:GV$202,204,FALSE())))</f>
        <v>0</v>
      </c>
      <c r="GW9" s="193" t="n">
        <f aca="false">IF(ISERROR(VLOOKUP($A9,'Import Peak'!$A$3:GW$99,205,FALSE())-VLOOKUP($A9,'Import Peak Change'!$A$106:GW$202,205,FALSE())),0,(VLOOKUP($A9,'Import Peak'!$A$3:GW$99,205,FALSE())-VLOOKUP($A9,'Import Peak Change'!$A$106:GW$202,205,FALSE())))</f>
        <v>0</v>
      </c>
      <c r="GX9" s="193" t="n">
        <f aca="false">IF(ISERROR(VLOOKUP($A9,'Import Peak'!$A$3:GX$99,206,FALSE())-VLOOKUP($A9,'Import Peak Change'!$A$106:GX$202,206,FALSE())),0,(VLOOKUP($A9,'Import Peak'!$A$3:GX$99,206,FALSE())-VLOOKUP($A9,'Import Peak Change'!$A$106:GX$202,206,FALSE())))</f>
        <v>0</v>
      </c>
      <c r="GY9" s="193" t="n">
        <f aca="false">IF(ISERROR(VLOOKUP($A9,'Import Peak'!$A$3:GY$99,207,FALSE())-VLOOKUP($A9,'Import Peak Change'!$A$106:GY$202,207,FALSE())),0,(VLOOKUP($A9,'Import Peak'!$A$3:GY$99,207,FALSE())-VLOOKUP($A9,'Import Peak Change'!$A$106:GY$202,207,FALSE())))</f>
        <v>0</v>
      </c>
      <c r="GZ9" s="193" t="n">
        <f aca="false">IF(ISERROR(VLOOKUP($A9,'Import Peak'!$A$3:GZ$99,208,FALSE())-VLOOKUP($A9,'Import Peak Change'!$A$106:GZ$202,208,FALSE())),0,(VLOOKUP($A9,'Import Peak'!$A$3:GZ$99,208,FALSE())-VLOOKUP($A9,'Import Peak Change'!$A$106:GZ$202,208,FALSE())))</f>
        <v>0</v>
      </c>
      <c r="HA9" s="193" t="n">
        <f aca="false">IF(ISERROR(VLOOKUP($A9,'Import Peak'!$A$3:HA$99,209,FALSE())-VLOOKUP($A9,'Import Peak Change'!$A$106:HA$202,209,FALSE())),0,(VLOOKUP($A9,'Import Peak'!$A$3:HA$99,209,FALSE())-VLOOKUP($A9,'Import Peak Change'!$A$106:HA$202,209,FALSE())))</f>
        <v>0</v>
      </c>
      <c r="HB9" s="193" t="n">
        <f aca="false">IF(ISERROR(VLOOKUP($A9,'Import Peak'!$A$3:HB$99,210,FALSE())-VLOOKUP($A9,'Import Peak Change'!$A$106:HB$202,210,FALSE())),0,(VLOOKUP($A9,'Import Peak'!$A$3:HB$99,210,FALSE())-VLOOKUP($A9,'Import Peak Change'!$A$106:HB$202,210,FALSE())))</f>
        <v>0</v>
      </c>
      <c r="HC9" s="193" t="n">
        <f aca="false">IF(ISERROR(VLOOKUP($A9,'Import Peak'!$A$3:HC$99,211,FALSE())-VLOOKUP($A9,'Import Peak Change'!$A$106:HC$202,211,FALSE())),0,(VLOOKUP($A9,'Import Peak'!$A$3:HC$99,211,FALSE())-VLOOKUP($A9,'Import Peak Change'!$A$106:HC$202,211,FALSE())))</f>
        <v>0</v>
      </c>
      <c r="HD9" s="193" t="n">
        <f aca="false">IF(ISERROR(VLOOKUP($A9,'Import Peak'!$A$3:HD$99,212,FALSE())-VLOOKUP($A9,'Import Peak Change'!$A$106:HD$202,212,FALSE())),0,(VLOOKUP($A9,'Import Peak'!$A$3:HD$99,212,FALSE())-VLOOKUP($A9,'Import Peak Change'!$A$106:HD$202,212,FALSE())))</f>
        <v>0</v>
      </c>
      <c r="HE9" s="193" t="n">
        <f aca="false">IF(ISERROR(VLOOKUP($A9,'Import Peak'!$A$3:HE$99,213,FALSE())-VLOOKUP($A9,'Import Peak Change'!$A$106:HE$202,213,FALSE())),0,(VLOOKUP($A9,'Import Peak'!$A$3:HE$99,213,FALSE())-VLOOKUP($A9,'Import Peak Change'!$A$106:HE$202,213,FALSE())))</f>
        <v>0</v>
      </c>
      <c r="HF9" s="193" t="n">
        <f aca="false">IF(ISERROR(VLOOKUP($A9,'Import Peak'!$A$3:HF$99,214,FALSE())-VLOOKUP($A9,'Import Peak Change'!$A$106:HF$202,214,FALSE())),0,(VLOOKUP($A9,'Import Peak'!$A$3:HF$99,214,FALSE())-VLOOKUP($A9,'Import Peak Change'!$A$106:HF$202,214,FALSE())))</f>
        <v>0</v>
      </c>
      <c r="HG9" s="193" t="n">
        <f aca="false">IF(ISERROR(VLOOKUP($A9,'Import Peak'!$A$3:HG$99,215,FALSE())-VLOOKUP($A9,'Import Peak Change'!$A$106:HG$202,215,FALSE())),0,(VLOOKUP($A9,'Import Peak'!$A$3:HG$99,215,FALSE())-VLOOKUP($A9,'Import Peak Change'!$A$106:HG$202,215,FALSE())))</f>
        <v>0</v>
      </c>
      <c r="HH9" s="193" t="n">
        <f aca="false">IF(ISERROR(VLOOKUP($A9,'Import Peak'!$A$3:HH$99,216,FALSE())-VLOOKUP($A9,'Import Peak Change'!$A$106:HH$202,216,FALSE())),0,(VLOOKUP($A9,'Import Peak'!$A$3:HH$99,216,FALSE())-VLOOKUP($A9,'Import Peak Change'!$A$106:HH$202,216,FALSE())))</f>
        <v>0</v>
      </c>
      <c r="HI9" s="193" t="n">
        <f aca="false">IF(ISERROR(VLOOKUP($A9,'Import Peak'!$A$3:HI$99,217,FALSE())-VLOOKUP($A9,'Import Peak Change'!$A$106:HI$202,217,FALSE())),0,(VLOOKUP($A9,'Import Peak'!$A$3:HI$99,217,FALSE())-VLOOKUP($A9,'Import Peak Change'!$A$106:HI$202,217,FALSE())))</f>
        <v>0</v>
      </c>
      <c r="HJ9" s="193" t="n">
        <f aca="false">IF(ISERROR(VLOOKUP($A9,'Import Peak'!$A$3:HJ$99,218,FALSE())-VLOOKUP($A9,'Import Peak Change'!$A$106:HJ$202,218,FALSE())),0,(VLOOKUP($A9,'Import Peak'!$A$3:HJ$99,218,FALSE())-VLOOKUP($A9,'Import Peak Change'!$A$106:HJ$202,218,FALSE())))</f>
        <v>0</v>
      </c>
      <c r="HK9" s="193" t="n">
        <f aca="false">IF(ISERROR(VLOOKUP($A9,'Import Peak'!$A$3:HK$99,219,FALSE())-VLOOKUP($A9,'Import Peak Change'!$A$106:HK$202,219,FALSE())),0,(VLOOKUP($A9,'Import Peak'!$A$3:HK$99,219,FALSE())-VLOOKUP($A9,'Import Peak Change'!$A$106:HK$202,219,FALSE())))</f>
        <v>0</v>
      </c>
      <c r="HL9" s="193" t="n">
        <f aca="false">IF(ISERROR(VLOOKUP($A9,'Import Peak'!$A$3:HL$99,220,FALSE())-VLOOKUP($A9,'Import Peak Change'!$A$106:HL$202,220,FALSE())),0,(VLOOKUP($A9,'Import Peak'!$A$3:HL$99,220,FALSE())-VLOOKUP($A9,'Import Peak Change'!$A$106:HL$202,220,FALSE())))</f>
        <v>0</v>
      </c>
      <c r="HM9" s="193" t="n">
        <f aca="false">IF(ISERROR(VLOOKUP($A9,'Import Peak'!$A$3:HM$99,221,FALSE())-VLOOKUP($A9,'Import Peak Change'!$A$106:HM$202,221,FALSE())),0,(VLOOKUP($A9,'Import Peak'!$A$3:HM$99,221,FALSE())-VLOOKUP($A9,'Import Peak Change'!$A$106:HM$202,221,FALSE())))</f>
        <v>0</v>
      </c>
      <c r="HN9" s="193" t="n">
        <f aca="false">IF(ISERROR(VLOOKUP($A9,'Import Peak'!$A$3:HN$99,222,FALSE())-VLOOKUP($A9,'Import Peak Change'!$A$106:HN$202,222,FALSE())),0,(VLOOKUP($A9,'Import Peak'!$A$3:HN$99,222,FALSE())-VLOOKUP($A9,'Import Peak Change'!$A$106:HN$202,222,FALSE())))</f>
        <v>0</v>
      </c>
      <c r="HO9" s="193" t="n">
        <f aca="false">IF(ISERROR(VLOOKUP($A9,'Import Peak'!$A$3:HO$99,223,FALSE())-VLOOKUP($A9,'Import Peak Change'!$A$106:HO$202,223,FALSE())),0,(VLOOKUP($A9,'Import Peak'!$A$3:HO$99,223,FALSE())-VLOOKUP($A9,'Import Peak Change'!$A$106:HO$202,223,FALSE())))</f>
        <v>0</v>
      </c>
      <c r="HP9" s="193" t="n">
        <f aca="false">IF(ISERROR(VLOOKUP($A9,'Import Peak'!$A$3:HP$99,224,FALSE())-VLOOKUP($A9,'Import Peak Change'!$A$106:HP$202,224,FALSE())),0,(VLOOKUP($A9,'Import Peak'!$A$3:HP$99,224,FALSE())-VLOOKUP($A9,'Import Peak Change'!$A$106:HP$202,224,FALSE())))</f>
        <v>0</v>
      </c>
      <c r="HQ9" s="193" t="n">
        <f aca="false">IF(ISERROR(VLOOKUP($A9,'Import Peak'!$A$3:HQ$99,225,FALSE())-VLOOKUP($A9,'Import Peak Change'!$A$106:HQ$202,225,FALSE())),0,(VLOOKUP($A9,'Import Peak'!$A$3:HQ$99,225,FALSE())-VLOOKUP($A9,'Import Peak Change'!$A$106:HQ$202,225,FALSE())))</f>
        <v>0</v>
      </c>
      <c r="HR9" s="193" t="n">
        <f aca="false">IF(ISERROR(VLOOKUP($A9,'Import Peak'!$A$3:HR$99,226,FALSE())-VLOOKUP($A9,'Import Peak Change'!$A$106:HR$202,226,FALSE())),0,(VLOOKUP($A9,'Import Peak'!$A$3:HR$99,226,FALSE())-VLOOKUP($A9,'Import Peak Change'!$A$106:HR$202,226,FALSE())))</f>
        <v>0</v>
      </c>
      <c r="HS9" s="193" t="n">
        <f aca="false">IF(ISERROR(VLOOKUP($A9,'Import Peak'!$A$3:HS$99,227,FALSE())-VLOOKUP($A9,'Import Peak Change'!$A$106:HS$202,227,FALSE())),0,(VLOOKUP($A9,'Import Peak'!$A$3:HS$99,227,FALSE())-VLOOKUP($A9,'Import Peak Change'!$A$106:HS$202,227,FALSE())))</f>
        <v>0</v>
      </c>
      <c r="HT9" s="193" t="n">
        <f aca="false">IF(ISERROR(VLOOKUP($A9,'Import Peak'!$A$3:HT$99,228,FALSE())-VLOOKUP($A9,'Import Peak Change'!$A$106:HT$202,228,FALSE())),0,(VLOOKUP($A9,'Import Peak'!$A$3:HT$99,228,FALSE())-VLOOKUP($A9,'Import Peak Change'!$A$106:HT$202,228,FALSE())))</f>
        <v>0</v>
      </c>
      <c r="HU9" s="193" t="n">
        <f aca="false">IF(ISERROR(VLOOKUP($A9,'Import Peak'!$A$3:HU$99,229,FALSE())-VLOOKUP($A9,'Import Peak Change'!$A$106:HU$202,229,FALSE())),0,(VLOOKUP($A9,'Import Peak'!$A$3:HU$99,229,FALSE())-VLOOKUP($A9,'Import Peak Change'!$A$106:HU$202,229,FALSE())))</f>
        <v>0</v>
      </c>
      <c r="HV9" s="193" t="n">
        <f aca="false">IF(ISERROR(VLOOKUP($A9,'Import Peak'!$A$3:HV$99,230,FALSE())-VLOOKUP($A9,'Import Peak Change'!$A$106:HV$202,230,FALSE())),0,(VLOOKUP($A9,'Import Peak'!$A$3:HV$99,230,FALSE())-VLOOKUP($A9,'Import Peak Change'!$A$106:HV$202,230,FALSE())))</f>
        <v>0</v>
      </c>
      <c r="HW9" s="193" t="n">
        <f aca="false">IF(ISERROR(VLOOKUP($A9,'Import Peak'!$A$3:HW$99,231,FALSE())-VLOOKUP($A9,'Import Peak Change'!$A$106:HW$202,231,FALSE())),0,(VLOOKUP($A9,'Import Peak'!$A$3:HW$99,231,FALSE())-VLOOKUP($A9,'Import Peak Change'!$A$106:HW$202,231,FALSE())))</f>
        <v>0</v>
      </c>
      <c r="HX9" s="193" t="n">
        <f aca="false">IF(ISERROR(VLOOKUP($A9,'Import Peak'!$A$3:HX$99,232,FALSE())-VLOOKUP($A9,'Import Peak Change'!$A$106:HX$202,232,FALSE())),0,(VLOOKUP($A9,'Import Peak'!$A$3:HX$99,232,FALSE())-VLOOKUP($A9,'Import Peak Change'!$A$106:HX$202,232,FALSE())))</f>
        <v>0</v>
      </c>
      <c r="HY9" s="193" t="n">
        <f aca="false">IF(ISERROR(VLOOKUP($A9,'Import Peak'!$A$3:HY$99,233,FALSE())-VLOOKUP($A9,'Import Peak Change'!$A$106:HY$202,233,FALSE())),0,(VLOOKUP($A9,'Import Peak'!$A$3:HY$99,233,FALSE())-VLOOKUP($A9,'Import Peak Change'!$A$106:HY$202,233,FALSE())))</f>
        <v>0</v>
      </c>
      <c r="HZ9" s="193" t="n">
        <f aca="false">IF(ISERROR(VLOOKUP($A9,'Import Peak'!$A$3:HZ$99,234,FALSE())-VLOOKUP($A9,'Import Peak Change'!$A$106:HZ$202,234,FALSE())),0,(VLOOKUP($A9,'Import Peak'!$A$3:HZ$99,234,FALSE())-VLOOKUP($A9,'Import Peak Change'!$A$106:HZ$202,234,FALSE())))</f>
        <v>0</v>
      </c>
      <c r="IA9" s="193" t="n">
        <f aca="false">IF(ISERROR(VLOOKUP($A9,'Import Peak'!$A$3:IA$99,235,FALSE())-VLOOKUP($A9,'Import Peak Change'!$A$106:IA$202,235,FALSE())),0,(VLOOKUP($A9,'Import Peak'!$A$3:IA$99,235,FALSE())-VLOOKUP($A9,'Import Peak Change'!$A$106:IA$202,235,FALSE())))</f>
        <v>0</v>
      </c>
      <c r="IB9" s="193" t="n">
        <f aca="false">IF(ISERROR(VLOOKUP($A9,'Import Peak'!$A$3:IB$99,236,FALSE())-VLOOKUP($A9,'Import Peak Change'!$A$106:IB$202,236,FALSE())),0,(VLOOKUP($A9,'Import Peak'!$A$3:IB$99,236,FALSE())-VLOOKUP($A9,'Import Peak Change'!$A$106:IB$202,236,FALSE())))</f>
        <v>0</v>
      </c>
      <c r="IC9" s="193" t="n">
        <f aca="false">IF(ISERROR(VLOOKUP($A9,'Import Peak'!$A$3:IC$99,237,FALSE())-VLOOKUP($A9,'Import Peak Change'!$A$106:IC$202,237,FALSE())),0,(VLOOKUP($A9,'Import Peak'!$A$3:IC$99,237,FALSE())-VLOOKUP($A9,'Import Peak Change'!$A$106:IC$202,237,FALSE())))</f>
        <v>0</v>
      </c>
      <c r="ID9" s="193" t="n">
        <f aca="false">IF(ISERROR(VLOOKUP($A9,'Import Peak'!$A$3:ID$99,238,FALSE())-VLOOKUP($A9,'Import Peak Change'!$A$106:ID$202,238,FALSE())),0,(VLOOKUP($A9,'Import Peak'!$A$3:ID$99,238,FALSE())-VLOOKUP($A9,'Import Peak Change'!$A$106:ID$202,238,FALSE())))</f>
        <v>-7192699.7547999</v>
      </c>
      <c r="IE9" s="193" t="n">
        <f aca="false">IF(ISERROR(VLOOKUP($A9,'Import Peak'!$A$3:IE$99,239,FALSE())-VLOOKUP($A9,'Import Peak Change'!$A$106:IE$202,239,FALSE())),0,(VLOOKUP($A9,'Import Peak'!$A$3:IE$99,239,FALSE())-VLOOKUP($A9,'Import Peak Change'!$A$106:IE$202,239,FALSE())))</f>
        <v>-7192699.7547999</v>
      </c>
      <c r="IF9" s="193"/>
      <c r="II9" s="193"/>
    </row>
    <row r="10" customFormat="false" ht="12.75" hidden="false" customHeight="false" outlineLevel="0" collapsed="false">
      <c r="A10" s="201" t="str">
        <f aca="false">IF('Import Peak'!A7=0,"",'Import Peak'!A7)</f>
        <v>ECC-ST-TRANS</v>
      </c>
      <c r="B10" s="193"/>
      <c r="C10" s="193"/>
      <c r="D10" s="193"/>
      <c r="E10" s="193"/>
      <c r="F10" s="193"/>
      <c r="G10" s="193" t="n">
        <f aca="false">IF(ISERROR(VLOOKUP($A10,'Import Peak'!$A$3:G$99,7,FALSE())-VLOOKUP($A10,'Import Peak Change'!$A$106:G$202,7,FALSE())),0,(VLOOKUP($A10,'Import Peak'!$A$3:G$99,7,FALSE())-VLOOKUP($A10,'Import Peak Change'!$A$106:G$202,7,FALSE())))</f>
        <v>0</v>
      </c>
      <c r="H10" s="193" t="n">
        <f aca="false">IF(ISERROR(VLOOKUP($A10,'Import Peak'!$A$3:H$99,8,FALSE())-VLOOKUP($A10,'Import Peak Change'!$A$106:H$202,8,FALSE())),0,(VLOOKUP($A10,'Import Peak'!$A$3:H$99,8,FALSE())-VLOOKUP($A10,'Import Peak Change'!$A$106:H$202,8,FALSE())))</f>
        <v>0</v>
      </c>
      <c r="I10" s="193" t="n">
        <f aca="false">IF(ISERROR(VLOOKUP($A10,'Import Peak'!$A$3:I$99,9,FALSE())-VLOOKUP($A10,'Import Peak Change'!$A$106:I$202,9,FALSE())),0,(VLOOKUP($A10,'Import Peak'!$A$3:I$99,9,FALSE())-VLOOKUP($A10,'Import Peak Change'!$A$106:I$202,9,FALSE())))</f>
        <v>0</v>
      </c>
      <c r="J10" s="193" t="n">
        <f aca="false">IF(ISERROR(VLOOKUP($A10,'Import Peak'!$A$3:J$99,10,FALSE())-VLOOKUP($A10,'Import Peak Change'!$A$106:J$202,10,FALSE())),0,(VLOOKUP($A10,'Import Peak'!$A$3:J$99,10,FALSE())-VLOOKUP($A10,'Import Peak Change'!$A$106:J$202,10,FALSE())))</f>
        <v>0</v>
      </c>
      <c r="K10" s="193" t="n">
        <f aca="false">IF(ISERROR(VLOOKUP($A10,'Import Peak'!$A$3:K$99,11,FALSE())-VLOOKUP($A10,'Import Peak Change'!$A$106:K$202,11,FALSE())),0,(VLOOKUP($A10,'Import Peak'!$A$3:K$99,11,FALSE())-VLOOKUP($A10,'Import Peak Change'!$A$106:K$202,11,FALSE())))</f>
        <v>0</v>
      </c>
      <c r="L10" s="193" t="n">
        <f aca="false">IF(ISERROR(VLOOKUP($A10,'Import Peak'!$A$3:L$99,12,FALSE())-VLOOKUP($A10,'Import Peak Change'!$A$106:L$202,12,FALSE())),0,(VLOOKUP($A10,'Import Peak'!$A$3:L$99,12,FALSE())-VLOOKUP($A10,'Import Peak Change'!$A$106:L$202,12,FALSE())))</f>
        <v>0</v>
      </c>
      <c r="M10" s="193" t="n">
        <f aca="false">IF(ISERROR(VLOOKUP($A10,'Import Peak'!$A$3:M$99,13,FALSE())-VLOOKUP($A10,'Import Peak Change'!$A$106:M$202,13,FALSE())),0,(VLOOKUP($A10,'Import Peak'!$A$3:M$99,13,FALSE())-VLOOKUP($A10,'Import Peak Change'!$A$106:M$202,13,FALSE())))</f>
        <v>0</v>
      </c>
      <c r="N10" s="193" t="n">
        <f aca="false">IF(ISERROR(VLOOKUP($A10,'Import Peak'!$A$3:N$99,14,FALSE())-VLOOKUP($A10,'Import Peak Change'!$A$106:N$202,14,FALSE())),0,(VLOOKUP($A10,'Import Peak'!$A$3:N$99,14,FALSE())-VLOOKUP($A10,'Import Peak Change'!$A$106:N$202,14,FALSE())))</f>
        <v>0</v>
      </c>
      <c r="O10" s="193" t="n">
        <f aca="false">IF(ISERROR(VLOOKUP($A10,'Import Peak'!$A$3:O$99,15,FALSE())-VLOOKUP($A10,'Import Peak Change'!$A$106:O$202,15,FALSE())),0,(VLOOKUP($A10,'Import Peak'!$A$3:O$99,15,FALSE())-VLOOKUP($A10,'Import Peak Change'!$A$106:O$202,15,FALSE())))</f>
        <v>0</v>
      </c>
      <c r="P10" s="193" t="n">
        <f aca="false">IF(ISERROR(VLOOKUP($A10,'Import Peak'!$A$3:P$99,16,FALSE())-VLOOKUP($A10,'Import Peak Change'!$A$106:P$202,16,FALSE())),0,(VLOOKUP($A10,'Import Peak'!$A$3:P$99,16,FALSE())-VLOOKUP($A10,'Import Peak Change'!$A$106:P$202,16,FALSE())))</f>
        <v>0</v>
      </c>
      <c r="Q10" s="193" t="n">
        <f aca="false">IF(ISERROR(VLOOKUP($A10,'Import Peak'!$A$3:Q$99,17,FALSE())-VLOOKUP($A10,'Import Peak Change'!$A$106:Q$202,17,FALSE())),0,(VLOOKUP($A10,'Import Peak'!$A$3:Q$99,17,FALSE())-VLOOKUP($A10,'Import Peak Change'!$A$106:Q$202,17,FALSE())))</f>
        <v>0</v>
      </c>
      <c r="R10" s="193" t="n">
        <f aca="false">IF(ISERROR(VLOOKUP($A10,'Import Peak'!$A$3:R$99,18,FALSE())-VLOOKUP($A10,'Import Peak Change'!$A$106:R$202,18,FALSE())),0,(VLOOKUP($A10,'Import Peak'!$A$3:R$99,18,FALSE())-VLOOKUP($A10,'Import Peak Change'!$A$106:R$202,18,FALSE())))</f>
        <v>0</v>
      </c>
      <c r="S10" s="193" t="n">
        <f aca="false">IF(ISERROR(VLOOKUP($A10,'Import Peak'!$A$3:S$99,19,FALSE())-VLOOKUP($A10,'Import Peak Change'!$A$106:S$202,19,FALSE())),0,(VLOOKUP($A10,'Import Peak'!$A$3:S$99,19,FALSE())-VLOOKUP($A10,'Import Peak Change'!$A$106:S$202,19,FALSE())))</f>
        <v>0</v>
      </c>
      <c r="T10" s="193" t="n">
        <f aca="false">IF(ISERROR(VLOOKUP($A10,'Import Peak'!$A$3:T$99,20,FALSE())-VLOOKUP($A10,'Import Peak Change'!$A$106:T$202,20,FALSE())),0,(VLOOKUP($A10,'Import Peak'!$A$3:T$99,20,FALSE())-VLOOKUP($A10,'Import Peak Change'!$A$106:T$202,20,FALSE())))</f>
        <v>0</v>
      </c>
      <c r="U10" s="193" t="n">
        <f aca="false">IF(ISERROR(VLOOKUP($A10,'Import Peak'!$A$3:U$99,21,FALSE())-VLOOKUP($A10,'Import Peak Change'!$A$106:U$202,21,FALSE())),0,(VLOOKUP($A10,'Import Peak'!$A$3:U$99,21,FALSE())-VLOOKUP($A10,'Import Peak Change'!$A$106:U$202,21,FALSE())))</f>
        <v>0</v>
      </c>
      <c r="V10" s="193" t="n">
        <f aca="false">IF(ISERROR(VLOOKUP($A10,'Import Peak'!$A$3:V$99,22,FALSE())-VLOOKUP($A10,'Import Peak Change'!$A$106:V$202,22,FALSE())),0,(VLOOKUP($A10,'Import Peak'!$A$3:V$99,22,FALSE())-VLOOKUP($A10,'Import Peak Change'!$A$106:V$202,22,FALSE())))</f>
        <v>0</v>
      </c>
      <c r="W10" s="193" t="n">
        <f aca="false">IF(ISERROR(VLOOKUP($A10,'Import Peak'!$A$3:W$99,23,FALSE())-VLOOKUP($A10,'Import Peak Change'!$A$106:W$202,23,FALSE())),0,(VLOOKUP($A10,'Import Peak'!$A$3:W$99,23,FALSE())-VLOOKUP($A10,'Import Peak Change'!$A$106:W$202,23,FALSE())))</f>
        <v>0</v>
      </c>
      <c r="X10" s="193" t="n">
        <f aca="false">IF(ISERROR(VLOOKUP($A10,'Import Peak'!$A$3:X$99,24,FALSE())-VLOOKUP($A10,'Import Peak Change'!$A$106:X$202,24,FALSE())),0,(VLOOKUP($A10,'Import Peak'!$A$3:X$99,24,FALSE())-VLOOKUP($A10,'Import Peak Change'!$A$106:X$202,24,FALSE())))</f>
        <v>0</v>
      </c>
      <c r="Y10" s="193" t="n">
        <f aca="false">IF(ISERROR(VLOOKUP($A10,'Import Peak'!$A$3:Y$99,25,FALSE())-VLOOKUP($A10,'Import Peak Change'!$A$106:Y$202,25,FALSE())),0,(VLOOKUP($A10,'Import Peak'!$A$3:Y$99,25,FALSE())-VLOOKUP($A10,'Import Peak Change'!$A$106:Y$202,25,FALSE())))</f>
        <v>0</v>
      </c>
      <c r="Z10" s="193" t="n">
        <f aca="false">IF(ISERROR(VLOOKUP($A10,'Import Peak'!$A$3:Z$99,26,FALSE())-VLOOKUP($A10,'Import Peak Change'!$A$106:Z$202,26,FALSE())),0,(VLOOKUP($A10,'Import Peak'!$A$3:Z$99,26,FALSE())-VLOOKUP($A10,'Import Peak Change'!$A$106:Z$202,26,FALSE())))</f>
        <v>0</v>
      </c>
      <c r="AA10" s="193" t="n">
        <f aca="false">IF(ISERROR(VLOOKUP($A10,'Import Peak'!$A$3:AA$99,27,FALSE())-VLOOKUP($A10,'Import Peak Change'!$A$106:AA$202,27,FALSE())),0,(VLOOKUP($A10,'Import Peak'!$A$3:AA$99,27,FALSE())-VLOOKUP($A10,'Import Peak Change'!$A$106:AA$202,27,FALSE())))</f>
        <v>0</v>
      </c>
      <c r="AB10" s="193" t="n">
        <f aca="false">IF(ISERROR(VLOOKUP($A10,'Import Peak'!$A$3:AB$99,28,FALSE())-VLOOKUP($A10,'Import Peak Change'!$A$106:AB$202,28,FALSE())),0,(VLOOKUP($A10,'Import Peak'!$A$3:AB$99,28,FALSE())-VLOOKUP($A10,'Import Peak Change'!$A$106:AB$202,28,FALSE())))</f>
        <v>0</v>
      </c>
      <c r="AC10" s="193" t="n">
        <f aca="false">IF(ISERROR(VLOOKUP($A10,'Import Peak'!$A$3:AC$99,29,FALSE())-VLOOKUP($A10,'Import Peak Change'!$A$106:AC$202,29,FALSE())),0,(VLOOKUP($A10,'Import Peak'!$A$3:AC$99,29,FALSE())-VLOOKUP($A10,'Import Peak Change'!$A$106:AC$202,29,FALSE())))</f>
        <v>0</v>
      </c>
      <c r="AD10" s="193" t="n">
        <f aca="false">IF(ISERROR(VLOOKUP($A10,'Import Peak'!$A$3:AD$99,30,FALSE())-VLOOKUP($A10,'Import Peak Change'!$A$106:AD$202,30,FALSE())),0,(VLOOKUP($A10,'Import Peak'!$A$3:AD$99,30,FALSE())-VLOOKUP($A10,'Import Peak Change'!$A$106:AD$202,30,FALSE())))</f>
        <v>0</v>
      </c>
      <c r="AE10" s="193" t="n">
        <f aca="false">IF(ISERROR(VLOOKUP($A10,'Import Peak'!$A$3:AE$99,31,FALSE())-VLOOKUP($A10,'Import Peak Change'!$A$106:AE$202,31,FALSE())),0,(VLOOKUP($A10,'Import Peak'!$A$3:AE$99,31,FALSE())-VLOOKUP($A10,'Import Peak Change'!$A$106:AE$202,31,FALSE())))</f>
        <v>0</v>
      </c>
      <c r="AF10" s="193" t="n">
        <f aca="false">IF(ISERROR(VLOOKUP($A10,'Import Peak'!$A$3:AF$99,32,FALSE())-VLOOKUP($A10,'Import Peak Change'!$A$106:AF$202,32,FALSE())),0,(VLOOKUP($A10,'Import Peak'!$A$3:AF$99,32,FALSE())-VLOOKUP($A10,'Import Peak Change'!$A$106:AF$202,32,FALSE())))</f>
        <v>0</v>
      </c>
      <c r="AG10" s="193" t="n">
        <f aca="false">IF(ISERROR(VLOOKUP($A10,'Import Peak'!$A$3:AG$99,33,FALSE())-VLOOKUP($A10,'Import Peak Change'!$A$106:AG$202,33,FALSE())),0,(VLOOKUP($A10,'Import Peak'!$A$3:AG$99,33,FALSE())-VLOOKUP($A10,'Import Peak Change'!$A$106:AG$202,33,FALSE())))</f>
        <v>0</v>
      </c>
      <c r="AH10" s="193" t="n">
        <f aca="false">IF(ISERROR(VLOOKUP($A10,'Import Peak'!$A$3:AH$99,34,FALSE())-VLOOKUP($A10,'Import Peak Change'!$A$106:AH$202,34,FALSE())),0,(VLOOKUP($A10,'Import Peak'!$A$3:AH$99,34,FALSE())-VLOOKUP($A10,'Import Peak Change'!$A$106:AH$202,34,FALSE())))</f>
        <v>0</v>
      </c>
      <c r="AI10" s="193" t="n">
        <f aca="false">IF(ISERROR(VLOOKUP($A10,'Import Peak'!$A$3:AI$99,35,FALSE())-VLOOKUP($A10,'Import Peak Change'!$A$106:AI$202,35,FALSE())),0,(VLOOKUP($A10,'Import Peak'!$A$3:AI$99,35,FALSE())-VLOOKUP($A10,'Import Peak Change'!$A$106:AI$202,35,FALSE())))</f>
        <v>0</v>
      </c>
      <c r="AJ10" s="193" t="n">
        <f aca="false">IF(ISERROR(VLOOKUP($A10,'Import Peak'!$A$3:AJ$99,36,FALSE())-VLOOKUP($A10,'Import Peak Change'!$A$106:AJ$202,36,FALSE())),0,(VLOOKUP($A10,'Import Peak'!$A$3:AJ$99,36,FALSE())-VLOOKUP($A10,'Import Peak Change'!$A$106:AJ$202,36,FALSE())))</f>
        <v>0</v>
      </c>
      <c r="AK10" s="193" t="n">
        <f aca="false">IF(ISERROR(VLOOKUP($A10,'Import Peak'!$A$3:AK$99,37,FALSE())-VLOOKUP($A10,'Import Peak Change'!$A$106:AK$202,37,FALSE())),0,(VLOOKUP($A10,'Import Peak'!$A$3:AK$99,37,FALSE())-VLOOKUP($A10,'Import Peak Change'!$A$106:AK$202,37,FALSE())))</f>
        <v>0</v>
      </c>
      <c r="AL10" s="193" t="n">
        <f aca="false">IF(ISERROR(VLOOKUP($A10,'Import Peak'!$A$3:AL$99,38,FALSE())-VLOOKUP($A10,'Import Peak Change'!$A$106:AL$202,38,FALSE())),0,(VLOOKUP($A10,'Import Peak'!$A$3:AL$99,38,FALSE())-VLOOKUP($A10,'Import Peak Change'!$A$106:AL$202,38,FALSE())))</f>
        <v>0</v>
      </c>
      <c r="AM10" s="193" t="n">
        <f aca="false">IF(ISERROR(VLOOKUP($A10,'Import Peak'!$A$3:AM$99,39,FALSE())-VLOOKUP($A10,'Import Peak Change'!$A$106:AM$202,39,FALSE())),0,(VLOOKUP($A10,'Import Peak'!$A$3:AM$99,39,FALSE())-VLOOKUP($A10,'Import Peak Change'!$A$106:AM$202,39,FALSE())))</f>
        <v>0</v>
      </c>
      <c r="AN10" s="193" t="n">
        <f aca="false">IF(ISERROR(VLOOKUP($A10,'Import Peak'!$A$3:AN$99,40,FALSE())-VLOOKUP($A10,'Import Peak Change'!$A$106:AN$202,40,FALSE())),0,(VLOOKUP($A10,'Import Peak'!$A$3:AN$99,40,FALSE())-VLOOKUP($A10,'Import Peak Change'!$A$106:AN$202,40,FALSE())))</f>
        <v>0</v>
      </c>
      <c r="AO10" s="193" t="n">
        <f aca="false">IF(ISERROR(VLOOKUP($A10,'Import Peak'!$A$3:AO$99,41,FALSE())-VLOOKUP($A10,'Import Peak Change'!$A$106:AO$202,41,FALSE())),0,(VLOOKUP($A10,'Import Peak'!$A$3:AO$99,41,FALSE())-VLOOKUP($A10,'Import Peak Change'!$A$106:AO$202,41,FALSE())))</f>
        <v>0</v>
      </c>
      <c r="AP10" s="193" t="n">
        <f aca="false">IF(ISERROR(VLOOKUP($A10,'Import Peak'!$A$3:AP$99,42,FALSE())-VLOOKUP($A10,'Import Peak Change'!$A$106:AP$202,42,FALSE())),0,(VLOOKUP($A10,'Import Peak'!$A$3:AP$99,42,FALSE())-VLOOKUP($A10,'Import Peak Change'!$A$106:AP$202,42,FALSE())))</f>
        <v>0</v>
      </c>
      <c r="AQ10" s="193" t="n">
        <f aca="false">IF(ISERROR(VLOOKUP($A10,'Import Peak'!$A$3:AQ$99,43,FALSE())-VLOOKUP($A10,'Import Peak Change'!$A$106:AQ$202,43,FALSE())),0,(VLOOKUP($A10,'Import Peak'!$A$3:AQ$99,43,FALSE())-VLOOKUP($A10,'Import Peak Change'!$A$106:AQ$202,43,FALSE())))</f>
        <v>0</v>
      </c>
      <c r="AR10" s="193" t="n">
        <f aca="false">IF(ISERROR(VLOOKUP($A10,'Import Peak'!$A$3:AR$99,44,FALSE())-VLOOKUP($A10,'Import Peak Change'!$A$106:AR$202,44,FALSE())),0,(VLOOKUP($A10,'Import Peak'!$A$3:AR$99,44,FALSE())-VLOOKUP($A10,'Import Peak Change'!$A$106:AR$202,44,FALSE())))</f>
        <v>0</v>
      </c>
      <c r="AS10" s="193" t="n">
        <f aca="false">IF(ISERROR(VLOOKUP($A10,'Import Peak'!$A$3:AS$99,45,FALSE())-VLOOKUP($A10,'Import Peak Change'!$A$106:AS$202,45,FALSE())),0,(VLOOKUP($A10,'Import Peak'!$A$3:AS$99,45,FALSE())-VLOOKUP($A10,'Import Peak Change'!$A$106:AS$202,45,FALSE())))</f>
        <v>0</v>
      </c>
      <c r="AT10" s="193" t="n">
        <f aca="false">IF(ISERROR(VLOOKUP($A10,'Import Peak'!$A$3:AT$99,46,FALSE())-VLOOKUP($A10,'Import Peak Change'!$A$106:AT$202,46,FALSE())),0,(VLOOKUP($A10,'Import Peak'!$A$3:AT$99,46,FALSE())-VLOOKUP($A10,'Import Peak Change'!$A$106:AT$202,46,FALSE())))</f>
        <v>0</v>
      </c>
      <c r="AU10" s="193" t="n">
        <f aca="false">IF(ISERROR(VLOOKUP($A10,'Import Peak'!$A$3:AU$99,47,FALSE())-VLOOKUP($A10,'Import Peak Change'!$A$106:AU$202,47,FALSE())),0,(VLOOKUP($A10,'Import Peak'!$A$3:AU$99,47,FALSE())-VLOOKUP($A10,'Import Peak Change'!$A$106:AU$202,47,FALSE())))</f>
        <v>0</v>
      </c>
      <c r="AV10" s="193" t="n">
        <f aca="false">IF(ISERROR(VLOOKUP($A10,'Import Peak'!$A$3:AV$99,48,FALSE())-VLOOKUP($A10,'Import Peak Change'!$A$106:AV$202,48,FALSE())),0,(VLOOKUP($A10,'Import Peak'!$A$3:AV$99,48,FALSE())-VLOOKUP($A10,'Import Peak Change'!$A$106:AV$202,48,FALSE())))</f>
        <v>0</v>
      </c>
      <c r="AW10" s="193" t="n">
        <f aca="false">IF(ISERROR(VLOOKUP($A10,'Import Peak'!$A$3:AW$99,49,FALSE())-VLOOKUP($A10,'Import Peak Change'!$A$106:AW$202,49,FALSE())),0,(VLOOKUP($A10,'Import Peak'!$A$3:AW$99,49,FALSE())-VLOOKUP($A10,'Import Peak Change'!$A$106:AW$202,49,FALSE())))</f>
        <v>0</v>
      </c>
      <c r="AX10" s="193" t="n">
        <f aca="false">IF(ISERROR(VLOOKUP($A10,'Import Peak'!$A$3:AX$99,50,FALSE())-VLOOKUP($A10,'Import Peak Change'!$A$106:AX$202,50,FALSE())),0,(VLOOKUP($A10,'Import Peak'!$A$3:AX$99,50,FALSE())-VLOOKUP($A10,'Import Peak Change'!$A$106:AX$202,50,FALSE())))</f>
        <v>0</v>
      </c>
      <c r="AY10" s="193" t="n">
        <f aca="false">IF(ISERROR(VLOOKUP($A10,'Import Peak'!$A$3:AY$99,51,FALSE())-VLOOKUP($A10,'Import Peak Change'!$A$106:AY$202,51,FALSE())),0,(VLOOKUP($A10,'Import Peak'!$A$3:AY$99,51,FALSE())-VLOOKUP($A10,'Import Peak Change'!$A$106:AY$202,51,FALSE())))</f>
        <v>0</v>
      </c>
      <c r="AZ10" s="193" t="n">
        <f aca="false">IF(ISERROR(VLOOKUP($A10,'Import Peak'!$A$3:AZ$99,52,FALSE())-VLOOKUP($A10,'Import Peak Change'!$A$106:AZ$202,52,FALSE())),0,(VLOOKUP($A10,'Import Peak'!$A$3:AZ$99,52,FALSE())-VLOOKUP($A10,'Import Peak Change'!$A$106:AZ$202,52,FALSE())))</f>
        <v>0</v>
      </c>
      <c r="BA10" s="193" t="n">
        <f aca="false">IF(ISERROR(VLOOKUP($A10,'Import Peak'!$A$3:BA$99,53,FALSE())-VLOOKUP($A10,'Import Peak Change'!$A$106:BA$202,53,FALSE())),0,(VLOOKUP($A10,'Import Peak'!$A$3:BA$99,53,FALSE())-VLOOKUP($A10,'Import Peak Change'!$A$106:BA$202,53,FALSE())))</f>
        <v>0</v>
      </c>
      <c r="BB10" s="193" t="n">
        <f aca="false">IF(ISERROR(VLOOKUP($A10,'Import Peak'!$A$3:BB$99,54,FALSE())-VLOOKUP($A10,'Import Peak Change'!$A$106:BB$202,54,FALSE())),0,(VLOOKUP($A10,'Import Peak'!$A$3:BB$99,54,FALSE())-VLOOKUP($A10,'Import Peak Change'!$A$106:BB$202,54,FALSE())))</f>
        <v>0</v>
      </c>
      <c r="BC10" s="193" t="n">
        <f aca="false">IF(ISERROR(VLOOKUP($A10,'Import Peak'!$A$3:BC$99,55,FALSE())-VLOOKUP($A10,'Import Peak Change'!$A$106:BC$202,55,FALSE())),0,(VLOOKUP($A10,'Import Peak'!$A$3:BC$99,55,FALSE())-VLOOKUP($A10,'Import Peak Change'!$A$106:BC$202,55,FALSE())))</f>
        <v>0</v>
      </c>
      <c r="BD10" s="193" t="n">
        <f aca="false">IF(ISERROR(VLOOKUP($A10,'Import Peak'!$A$3:BD$99,56,FALSE())-VLOOKUP($A10,'Import Peak Change'!$A$106:BD$202,56,FALSE())),0,(VLOOKUP($A10,'Import Peak'!$A$3:BD$99,56,FALSE())-VLOOKUP($A10,'Import Peak Change'!$A$106:BD$202,56,FALSE())))</f>
        <v>0</v>
      </c>
      <c r="BE10" s="193" t="n">
        <f aca="false">IF(ISERROR(VLOOKUP($A10,'Import Peak'!$A$3:BE$99,57,FALSE())-VLOOKUP($A10,'Import Peak Change'!$A$106:BE$202,57,FALSE())),0,(VLOOKUP($A10,'Import Peak'!$A$3:BE$99,57,FALSE())-VLOOKUP($A10,'Import Peak Change'!$A$106:BE$202,57,FALSE())))</f>
        <v>0</v>
      </c>
      <c r="BF10" s="193" t="n">
        <f aca="false">IF(ISERROR(VLOOKUP($A10,'Import Peak'!$A$3:BF$99,58,FALSE())-VLOOKUP($A10,'Import Peak Change'!$A$106:BF$202,58,FALSE())),0,(VLOOKUP($A10,'Import Peak'!$A$3:BF$99,58,FALSE())-VLOOKUP($A10,'Import Peak Change'!$A$106:BF$202,58,FALSE())))</f>
        <v>0</v>
      </c>
      <c r="BG10" s="193" t="n">
        <f aca="false">IF(ISERROR(VLOOKUP($A10,'Import Peak'!$A$3:BG$99,59,FALSE())-VLOOKUP($A10,'Import Peak Change'!$A$106:BG$202,59,FALSE())),0,(VLOOKUP($A10,'Import Peak'!$A$3:BG$99,59,FALSE())-VLOOKUP($A10,'Import Peak Change'!$A$106:BG$202,59,FALSE())))</f>
        <v>0</v>
      </c>
      <c r="BH10" s="193" t="n">
        <f aca="false">IF(ISERROR(VLOOKUP($A10,'Import Peak'!$A$3:BH$99,60,FALSE())-VLOOKUP($A10,'Import Peak Change'!$A$106:BH$202,60,FALSE())),0,(VLOOKUP($A10,'Import Peak'!$A$3:BH$99,60,FALSE())-VLOOKUP($A10,'Import Peak Change'!$A$106:BH$202,60,FALSE())))</f>
        <v>0</v>
      </c>
      <c r="BI10" s="193" t="n">
        <f aca="false">IF(ISERROR(VLOOKUP($A10,'Import Peak'!$A$3:BI$99,61,FALSE())-VLOOKUP($A10,'Import Peak Change'!$A$106:BI$202,61,FALSE())),0,(VLOOKUP($A10,'Import Peak'!$A$3:BI$99,61,FALSE())-VLOOKUP($A10,'Import Peak Change'!$A$106:BI$202,61,FALSE())))</f>
        <v>0</v>
      </c>
      <c r="BJ10" s="193" t="n">
        <f aca="false">IF(ISERROR(VLOOKUP($A10,'Import Peak'!$A$3:BJ$99,62,FALSE())-VLOOKUP($A10,'Import Peak Change'!$A$106:BJ$202,62,FALSE())),0,(VLOOKUP($A10,'Import Peak'!$A$3:BJ$99,62,FALSE())-VLOOKUP($A10,'Import Peak Change'!$A$106:BJ$202,62,FALSE())))</f>
        <v>0</v>
      </c>
      <c r="BK10" s="193" t="n">
        <f aca="false">IF(ISERROR(VLOOKUP($A10,'Import Peak'!$A$3:BK$99,63,FALSE())-VLOOKUP($A10,'Import Peak Change'!$A$106:BK$202,63,FALSE())),0,(VLOOKUP($A10,'Import Peak'!$A$3:BK$99,63,FALSE())-VLOOKUP($A10,'Import Peak Change'!$A$106:BK$202,63,FALSE())))</f>
        <v>0</v>
      </c>
      <c r="BL10" s="193" t="n">
        <f aca="false">IF(ISERROR(VLOOKUP($A10,'Import Peak'!$A$3:BL$99,64,FALSE())-VLOOKUP($A10,'Import Peak Change'!$A$106:BL$202,64,FALSE())),0,(VLOOKUP($A10,'Import Peak'!$A$3:BL$99,64,FALSE())-VLOOKUP($A10,'Import Peak Change'!$A$106:BL$202,64,FALSE())))</f>
        <v>0</v>
      </c>
      <c r="BM10" s="193" t="n">
        <f aca="false">IF(ISERROR(VLOOKUP($A10,'Import Peak'!$A$3:BM$99,65,FALSE())-VLOOKUP($A10,'Import Peak Change'!$A$106:BM$202,65,FALSE())),0,(VLOOKUP($A10,'Import Peak'!$A$3:BM$99,65,FALSE())-VLOOKUP($A10,'Import Peak Change'!$A$106:BM$202,65,FALSE())))</f>
        <v>0</v>
      </c>
      <c r="BN10" s="193" t="n">
        <f aca="false">IF(ISERROR(VLOOKUP($A10,'Import Peak'!$A$3:BN$99,66,FALSE())-VLOOKUP($A10,'Import Peak Change'!$A$106:BN$202,66,FALSE())),0,(VLOOKUP($A10,'Import Peak'!$A$3:BN$99,66,FALSE())-VLOOKUP($A10,'Import Peak Change'!$A$106:BN$202,66,FALSE())))</f>
        <v>0</v>
      </c>
      <c r="BO10" s="193" t="n">
        <f aca="false">IF(ISERROR(VLOOKUP($A10,'Import Peak'!$A$3:BO$99,67,FALSE())-VLOOKUP($A10,'Import Peak Change'!$A$106:BO$202,67,FALSE())),0,(VLOOKUP($A10,'Import Peak'!$A$3:BO$99,67,FALSE())-VLOOKUP($A10,'Import Peak Change'!$A$106:BO$202,67,FALSE())))</f>
        <v>0</v>
      </c>
      <c r="BP10" s="193" t="n">
        <f aca="false">IF(ISERROR(VLOOKUP($A10,'Import Peak'!$A$3:BP$99,68,FALSE())-VLOOKUP($A10,'Import Peak Change'!$A$106:BP$202,68,FALSE())),0,(VLOOKUP($A10,'Import Peak'!$A$3:BP$99,68,FALSE())-VLOOKUP($A10,'Import Peak Change'!$A$106:BP$202,68,FALSE())))</f>
        <v>0</v>
      </c>
      <c r="BQ10" s="193" t="n">
        <f aca="false">IF(ISERROR(VLOOKUP($A10,'Import Peak'!$A$3:BQ$99,69,FALSE())-VLOOKUP($A10,'Import Peak Change'!$A$106:BQ$202,69,FALSE())),0,(VLOOKUP($A10,'Import Peak'!$A$3:BQ$99,69,FALSE())-VLOOKUP($A10,'Import Peak Change'!$A$106:BQ$202,69,FALSE())))</f>
        <v>0</v>
      </c>
      <c r="BR10" s="193" t="n">
        <f aca="false">IF(ISERROR(VLOOKUP($A10,'Import Peak'!$A$3:BR$99,70,FALSE())-VLOOKUP($A10,'Import Peak Change'!$A$106:BR$202,70,FALSE())),0,(VLOOKUP($A10,'Import Peak'!$A$3:BR$99,70,FALSE())-VLOOKUP($A10,'Import Peak Change'!$A$106:BR$202,70,FALSE())))</f>
        <v>0</v>
      </c>
      <c r="BS10" s="193" t="n">
        <f aca="false">IF(ISERROR(VLOOKUP($A10,'Import Peak'!$A$3:BS$99,71,FALSE())-VLOOKUP($A10,'Import Peak Change'!$A$106:BS$202,71,FALSE())),0,(VLOOKUP($A10,'Import Peak'!$A$3:BS$99,71,FALSE())-VLOOKUP($A10,'Import Peak Change'!$A$106:BS$202,71,FALSE())))</f>
        <v>0</v>
      </c>
      <c r="BT10" s="193" t="n">
        <f aca="false">IF(ISERROR(VLOOKUP($A10,'Import Peak'!$A$3:BT$99,72,FALSE())-VLOOKUP($A10,'Import Peak Change'!$A$106:BT$202,72,FALSE())),0,(VLOOKUP($A10,'Import Peak'!$A$3:BT$99,72,FALSE())-VLOOKUP($A10,'Import Peak Change'!$A$106:BT$202,72,FALSE())))</f>
        <v>0</v>
      </c>
      <c r="BU10" s="193" t="n">
        <f aca="false">IF(ISERROR(VLOOKUP($A10,'Import Peak'!$A$3:BU$99,73,FALSE())-VLOOKUP($A10,'Import Peak Change'!$A$106:BU$202,73,FALSE())),0,(VLOOKUP($A10,'Import Peak'!$A$3:BU$99,73,FALSE())-VLOOKUP($A10,'Import Peak Change'!$A$106:BU$202,73,FALSE())))</f>
        <v>0</v>
      </c>
      <c r="BV10" s="193" t="n">
        <f aca="false">IF(ISERROR(VLOOKUP($A10,'Import Peak'!$A$3:BV$99,74,FALSE())-VLOOKUP($A10,'Import Peak Change'!$A$106:BV$202,74,FALSE())),0,(VLOOKUP($A10,'Import Peak'!$A$3:BV$99,74,FALSE())-VLOOKUP($A10,'Import Peak Change'!$A$106:BV$202,74,FALSE())))</f>
        <v>0</v>
      </c>
      <c r="BW10" s="193" t="n">
        <f aca="false">IF(ISERROR(VLOOKUP($A10,'Import Peak'!$A$3:BW$99,75,FALSE())-VLOOKUP($A10,'Import Peak Change'!$A$106:BW$202,75,FALSE())),0,(VLOOKUP($A10,'Import Peak'!$A$3:BW$99,75,FALSE())-VLOOKUP($A10,'Import Peak Change'!$A$106:BW$202,75,FALSE())))</f>
        <v>0</v>
      </c>
      <c r="BX10" s="193" t="n">
        <f aca="false">IF(ISERROR(VLOOKUP($A10,'Import Peak'!$A$3:BX$99,76,FALSE())-VLOOKUP($A10,'Import Peak Change'!$A$106:BX$202,76,FALSE())),0,(VLOOKUP($A10,'Import Peak'!$A$3:BX$99,76,FALSE())-VLOOKUP($A10,'Import Peak Change'!$A$106:BX$202,76,FALSE())))</f>
        <v>0</v>
      </c>
      <c r="BY10" s="193" t="n">
        <f aca="false">IF(ISERROR(VLOOKUP($A10,'Import Peak'!$A$3:BY$99,77,FALSE())-VLOOKUP($A10,'Import Peak Change'!$A$106:BY$202,77,FALSE())),0,(VLOOKUP($A10,'Import Peak'!$A$3:BY$99,77,FALSE())-VLOOKUP($A10,'Import Peak Change'!$A$106:BY$202,77,FALSE())))</f>
        <v>0</v>
      </c>
      <c r="BZ10" s="193" t="n">
        <f aca="false">IF(ISERROR(VLOOKUP($A10,'Import Peak'!$A$3:BZ$99,78,FALSE())-VLOOKUP($A10,'Import Peak Change'!$A$106:BZ$202,78,FALSE())),0,(VLOOKUP($A10,'Import Peak'!$A$3:BZ$99,78,FALSE())-VLOOKUP($A10,'Import Peak Change'!$A$106:BZ$202,78,FALSE())))</f>
        <v>0</v>
      </c>
      <c r="CA10" s="193" t="n">
        <f aca="false">IF(ISERROR(VLOOKUP($A10,'Import Peak'!$A$3:CA$99,79,FALSE())-VLOOKUP($A10,'Import Peak Change'!$A$106:CA$202,79,FALSE())),0,(VLOOKUP($A10,'Import Peak'!$A$3:CA$99,79,FALSE())-VLOOKUP($A10,'Import Peak Change'!$A$106:CA$202,79,FALSE())))</f>
        <v>0</v>
      </c>
      <c r="CB10" s="193" t="n">
        <f aca="false">IF(ISERROR(VLOOKUP($A10,'Import Peak'!$A$3:CB$99,80,FALSE())-VLOOKUP($A10,'Import Peak Change'!$A$106:CB$202,80,FALSE())),0,(VLOOKUP($A10,'Import Peak'!$A$3:CB$99,80,FALSE())-VLOOKUP($A10,'Import Peak Change'!$A$106:CB$202,80,FALSE())))</f>
        <v>0</v>
      </c>
      <c r="CC10" s="193" t="n">
        <f aca="false">IF(ISERROR(VLOOKUP($A10,'Import Peak'!$A$3:CC$99,81,FALSE())-VLOOKUP($A10,'Import Peak Change'!$A$106:CC$202,81,FALSE())),0,(VLOOKUP($A10,'Import Peak'!$A$3:CC$99,81,FALSE())-VLOOKUP($A10,'Import Peak Change'!$A$106:CC$202,81,FALSE())))</f>
        <v>0</v>
      </c>
      <c r="CD10" s="193" t="n">
        <f aca="false">IF(ISERROR(VLOOKUP($A10,'Import Peak'!$A$3:CD$99,82,FALSE())-VLOOKUP($A10,'Import Peak Change'!$A$106:CD$202,82,FALSE())),0,(VLOOKUP($A10,'Import Peak'!$A$3:CD$99,82,FALSE())-VLOOKUP($A10,'Import Peak Change'!$A$106:CD$202,82,FALSE())))</f>
        <v>0</v>
      </c>
      <c r="CE10" s="193" t="n">
        <f aca="false">IF(ISERROR(VLOOKUP($A10,'Import Peak'!$A$3:CE$99,83,FALSE())-VLOOKUP($A10,'Import Peak Change'!$A$106:CE$202,83,FALSE())),0,(VLOOKUP($A10,'Import Peak'!$A$3:CE$99,83,FALSE())-VLOOKUP($A10,'Import Peak Change'!$A$106:CE$202,83,FALSE())))</f>
        <v>0</v>
      </c>
      <c r="CF10" s="193" t="n">
        <f aca="false">IF(ISERROR(VLOOKUP($A10,'Import Peak'!$A$3:CF$99,84,FALSE())-VLOOKUP($A10,'Import Peak Change'!$A$106:CF$202,84,FALSE())),0,(VLOOKUP($A10,'Import Peak'!$A$3:CF$99,84,FALSE())-VLOOKUP($A10,'Import Peak Change'!$A$106:CF$202,84,FALSE())))</f>
        <v>0</v>
      </c>
      <c r="CG10" s="193" t="n">
        <f aca="false">IF(ISERROR(VLOOKUP($A10,'Import Peak'!$A$3:CG$99,85,FALSE())-VLOOKUP($A10,'Import Peak Change'!$A$106:CG$202,85,FALSE())),0,(VLOOKUP($A10,'Import Peak'!$A$3:CG$99,85,FALSE())-VLOOKUP($A10,'Import Peak Change'!$A$106:CG$202,85,FALSE())))</f>
        <v>0</v>
      </c>
      <c r="CH10" s="193" t="n">
        <f aca="false">IF(ISERROR(VLOOKUP($A10,'Import Peak'!$A$3:CH$99,86,FALSE())-VLOOKUP($A10,'Import Peak Change'!$A$106:CH$202,86,FALSE())),0,(VLOOKUP($A10,'Import Peak'!$A$3:CH$99,86,FALSE())-VLOOKUP($A10,'Import Peak Change'!$A$106:CH$202,86,FALSE())))</f>
        <v>0</v>
      </c>
      <c r="CI10" s="193" t="n">
        <f aca="false">IF(ISERROR(VLOOKUP($A10,'Import Peak'!$A$3:CI$99,87,FALSE())-VLOOKUP($A10,'Import Peak Change'!$A$106:CI$202,87,FALSE())),0,(VLOOKUP($A10,'Import Peak'!$A$3:CI$99,87,FALSE())-VLOOKUP($A10,'Import Peak Change'!$A$106:CI$202,87,FALSE())))</f>
        <v>0</v>
      </c>
      <c r="CJ10" s="193" t="n">
        <f aca="false">IF(ISERROR(VLOOKUP($A10,'Import Peak'!$A$3:CJ$99,88,FALSE())-VLOOKUP($A10,'Import Peak Change'!$A$106:CJ$202,88,FALSE())),0,(VLOOKUP($A10,'Import Peak'!$A$3:CJ$99,88,FALSE())-VLOOKUP($A10,'Import Peak Change'!$A$106:CJ$202,88,FALSE())))</f>
        <v>0</v>
      </c>
      <c r="CK10" s="193" t="n">
        <f aca="false">IF(ISERROR(VLOOKUP($A10,'Import Peak'!$A$3:CK$99,89,FALSE())-VLOOKUP($A10,'Import Peak Change'!$A$106:CK$202,89,FALSE())),0,(VLOOKUP($A10,'Import Peak'!$A$3:CK$99,89,FALSE())-VLOOKUP($A10,'Import Peak Change'!$A$106:CK$202,89,FALSE())))</f>
        <v>0</v>
      </c>
      <c r="CL10" s="193" t="n">
        <f aca="false">IF(ISERROR(VLOOKUP($A10,'Import Peak'!$A$3:CL$99,90,FALSE())-VLOOKUP($A10,'Import Peak Change'!$A$106:CL$202,90,FALSE())),0,(VLOOKUP($A10,'Import Peak'!$A$3:CL$99,90,FALSE())-VLOOKUP($A10,'Import Peak Change'!$A$106:CL$202,90,FALSE())))</f>
        <v>0</v>
      </c>
      <c r="CM10" s="193" t="n">
        <f aca="false">IF(ISERROR(VLOOKUP($A10,'Import Peak'!$A$3:CM$99,91,FALSE())-VLOOKUP($A10,'Import Peak Change'!$A$106:CM$202,91,FALSE())),0,(VLOOKUP($A10,'Import Peak'!$A$3:CM$99,91,FALSE())-VLOOKUP($A10,'Import Peak Change'!$A$106:CM$202,91,FALSE())))</f>
        <v>0</v>
      </c>
      <c r="CN10" s="193" t="n">
        <f aca="false">IF(ISERROR(VLOOKUP($A10,'Import Peak'!$A$3:CN$99,92,FALSE())-VLOOKUP($A10,'Import Peak Change'!$A$106:CN$202,92,FALSE())),0,(VLOOKUP($A10,'Import Peak'!$A$3:CN$99,92,FALSE())-VLOOKUP($A10,'Import Peak Change'!$A$106:CN$202,92,FALSE())))</f>
        <v>0</v>
      </c>
      <c r="CO10" s="193" t="n">
        <f aca="false">IF(ISERROR(VLOOKUP($A10,'Import Peak'!$A$3:CO$99,93,FALSE())-VLOOKUP($A10,'Import Peak Change'!$A$106:CO$202,93,FALSE())),0,(VLOOKUP($A10,'Import Peak'!$A$3:CO$99,93,FALSE())-VLOOKUP($A10,'Import Peak Change'!$A$106:CO$202,93,FALSE())))</f>
        <v>0</v>
      </c>
      <c r="CP10" s="193" t="n">
        <f aca="false">IF(ISERROR(VLOOKUP($A10,'Import Peak'!$A$3:CP$99,94,FALSE())-VLOOKUP($A10,'Import Peak Change'!$A$106:CP$202,94,FALSE())),0,(VLOOKUP($A10,'Import Peak'!$A$3:CP$99,94,FALSE())-VLOOKUP($A10,'Import Peak Change'!$A$106:CP$202,94,FALSE())))</f>
        <v>0</v>
      </c>
      <c r="CQ10" s="193" t="n">
        <f aca="false">IF(ISERROR(VLOOKUP($A10,'Import Peak'!$A$3:CQ$99,95,FALSE())-VLOOKUP($A10,'Import Peak Change'!$A$106:CQ$202,95,FALSE())),0,(VLOOKUP($A10,'Import Peak'!$A$3:CQ$99,95,FALSE())-VLOOKUP($A10,'Import Peak Change'!$A$106:CQ$202,95,FALSE())))</f>
        <v>0</v>
      </c>
      <c r="CR10" s="193" t="n">
        <f aca="false">IF(ISERROR(VLOOKUP($A10,'Import Peak'!$A$3:CR$99,96,FALSE())-VLOOKUP($A10,'Import Peak Change'!$A$106:CR$202,96,FALSE())),0,(VLOOKUP($A10,'Import Peak'!$A$3:CR$99,96,FALSE())-VLOOKUP($A10,'Import Peak Change'!$A$106:CR$202,96,FALSE())))</f>
        <v>0</v>
      </c>
      <c r="CS10" s="193" t="n">
        <f aca="false">IF(ISERROR(VLOOKUP($A10,'Import Peak'!$A$3:CS$99,97,FALSE())-VLOOKUP($A10,'Import Peak Change'!$A$106:CS$202,97,FALSE())),0,(VLOOKUP($A10,'Import Peak'!$A$3:CS$99,97,FALSE())-VLOOKUP($A10,'Import Peak Change'!$A$106:CS$202,97,FALSE())))</f>
        <v>0</v>
      </c>
      <c r="CT10" s="193" t="n">
        <f aca="false">IF(ISERROR(VLOOKUP($A10,'Import Peak'!$A$3:CT$99,98,FALSE())-VLOOKUP($A10,'Import Peak Change'!$A$106:CT$202,98,FALSE())),0,(VLOOKUP($A10,'Import Peak'!$A$3:CT$99,98,FALSE())-VLOOKUP($A10,'Import Peak Change'!$A$106:CT$202,98,FALSE())))</f>
        <v>0</v>
      </c>
      <c r="CU10" s="193" t="n">
        <f aca="false">IF(ISERROR(VLOOKUP($A10,'Import Peak'!$A$3:CU$99,99,FALSE())-VLOOKUP($A10,'Import Peak Change'!$A$106:CU$202,99,FALSE())),0,(VLOOKUP($A10,'Import Peak'!$A$3:CU$99,99,FALSE())-VLOOKUP($A10,'Import Peak Change'!$A$106:CU$202,99,FALSE())))</f>
        <v>0</v>
      </c>
      <c r="CV10" s="193" t="n">
        <f aca="false">IF(ISERROR(VLOOKUP($A10,'Import Peak'!$A$3:CV$99,100,FALSE())-VLOOKUP($A10,'Import Peak Change'!$A$106:CV$202,100,FALSE())),0,(VLOOKUP($A10,'Import Peak'!$A$3:CV$99,100,FALSE())-VLOOKUP($A10,'Import Peak Change'!$A$106:CV$202,100,FALSE())))</f>
        <v>0</v>
      </c>
      <c r="CW10" s="193" t="n">
        <f aca="false">IF(ISERROR(VLOOKUP($A10,'Import Peak'!$A$3:CW$99,101,FALSE())-VLOOKUP($A10,'Import Peak Change'!$A$106:CW$202,101,FALSE())),0,(VLOOKUP($A10,'Import Peak'!$A$3:CW$99,101,FALSE())-VLOOKUP($A10,'Import Peak Change'!$A$106:CW$202,101,FALSE())))</f>
        <v>0</v>
      </c>
      <c r="CX10" s="193" t="n">
        <f aca="false">IF(ISERROR(VLOOKUP($A10,'Import Peak'!$A$3:CX$99,102,FALSE())-VLOOKUP($A10,'Import Peak Change'!$A$106:CX$202,102,FALSE())),0,(VLOOKUP($A10,'Import Peak'!$A$3:CX$99,102,FALSE())-VLOOKUP($A10,'Import Peak Change'!$A$106:CX$202,102,FALSE())))</f>
        <v>0</v>
      </c>
      <c r="CY10" s="193" t="n">
        <f aca="false">IF(ISERROR(VLOOKUP($A10,'Import Peak'!$A$3:CY$99,103,FALSE())-VLOOKUP($A10,'Import Peak Change'!$A$106:CY$202,103,FALSE())),0,(VLOOKUP($A10,'Import Peak'!$A$3:CY$99,103,FALSE())-VLOOKUP($A10,'Import Peak Change'!$A$106:CY$202,103,FALSE())))</f>
        <v>0</v>
      </c>
      <c r="CZ10" s="193" t="n">
        <f aca="false">IF(ISERROR(VLOOKUP($A10,'Import Peak'!$A$3:CZ$99,104,FALSE())-VLOOKUP($A10,'Import Peak Change'!$A$106:CZ$202,104,FALSE())),0,(VLOOKUP($A10,'Import Peak'!$A$3:CZ$99,104,FALSE())-VLOOKUP($A10,'Import Peak Change'!$A$106:CZ$202,104,FALSE())))</f>
        <v>0</v>
      </c>
      <c r="DA10" s="193" t="n">
        <f aca="false">IF(ISERROR(VLOOKUP($A10,'Import Peak'!$A$3:DA$99,105,FALSE())-VLOOKUP($A10,'Import Peak Change'!$A$106:DA$202,105,FALSE())),0,(VLOOKUP($A10,'Import Peak'!$A$3:DA$99,105,FALSE())-VLOOKUP($A10,'Import Peak Change'!$A$106:DA$202,105,FALSE())))</f>
        <v>0</v>
      </c>
      <c r="DB10" s="193" t="n">
        <f aca="false">IF(ISERROR(VLOOKUP($A10,'Import Peak'!$A$3:DB$99,106,FALSE())-VLOOKUP($A10,'Import Peak Change'!$A$106:DB$202,106,FALSE())),0,(VLOOKUP($A10,'Import Peak'!$A$3:DB$99,106,FALSE())-VLOOKUP($A10,'Import Peak Change'!$A$106:DB$202,106,FALSE())))</f>
        <v>0</v>
      </c>
      <c r="DC10" s="193" t="n">
        <f aca="false">IF(ISERROR(VLOOKUP($A10,'Import Peak'!$A$3:DC$99,107,FALSE())-VLOOKUP($A10,'Import Peak Change'!$A$106:DC$202,107,FALSE())),0,(VLOOKUP($A10,'Import Peak'!$A$3:DC$99,107,FALSE())-VLOOKUP($A10,'Import Peak Change'!$A$106:DC$202,107,FALSE())))</f>
        <v>0</v>
      </c>
      <c r="DD10" s="193" t="n">
        <f aca="false">IF(ISERROR(VLOOKUP($A10,'Import Peak'!$A$3:DD$99,108,FALSE())-VLOOKUP($A10,'Import Peak Change'!$A$106:DD$202,108,FALSE())),0,(VLOOKUP($A10,'Import Peak'!$A$3:DD$99,108,FALSE())-VLOOKUP($A10,'Import Peak Change'!$A$106:DD$202,108,FALSE())))</f>
        <v>0</v>
      </c>
      <c r="DE10" s="193" t="n">
        <f aca="false">IF(ISERROR(VLOOKUP($A10,'Import Peak'!$A$3:DE$99,109,FALSE())-VLOOKUP($A10,'Import Peak Change'!$A$106:DE$202,109,FALSE())),0,(VLOOKUP($A10,'Import Peak'!$A$3:DE$99,109,FALSE())-VLOOKUP($A10,'Import Peak Change'!$A$106:DE$202,109,FALSE())))</f>
        <v>0</v>
      </c>
      <c r="DF10" s="193" t="n">
        <f aca="false">IF(ISERROR(VLOOKUP($A10,'Import Peak'!$A$3:DF$99,110,FALSE())-VLOOKUP($A10,'Import Peak Change'!$A$106:DF$202,110,FALSE())),0,(VLOOKUP($A10,'Import Peak'!$A$3:DF$99,110,FALSE())-VLOOKUP($A10,'Import Peak Change'!$A$106:DF$202,110,FALSE())))</f>
        <v>0</v>
      </c>
      <c r="DG10" s="193" t="n">
        <f aca="false">IF(ISERROR(VLOOKUP($A10,'Import Peak'!$A$3:DG$99,111,FALSE())-VLOOKUP($A10,'Import Peak Change'!$A$106:DG$202,111,FALSE())),0,(VLOOKUP($A10,'Import Peak'!$A$3:DG$99,111,FALSE())-VLOOKUP($A10,'Import Peak Change'!$A$106:DG$202,111,FALSE())))</f>
        <v>0</v>
      </c>
      <c r="DH10" s="193" t="n">
        <f aca="false">IF(ISERROR(VLOOKUP($A10,'Import Peak'!$A$3:DH$99,112,FALSE())-VLOOKUP($A10,'Import Peak Change'!$A$106:DH$202,112,FALSE())),0,(VLOOKUP($A10,'Import Peak'!$A$3:DH$99,112,FALSE())-VLOOKUP($A10,'Import Peak Change'!$A$106:DH$202,112,FALSE())))</f>
        <v>0</v>
      </c>
      <c r="DI10" s="193" t="n">
        <f aca="false">IF(ISERROR(VLOOKUP($A10,'Import Peak'!$A$3:DI$99,113,FALSE())-VLOOKUP($A10,'Import Peak Change'!$A$106:DI$202,113,FALSE())),0,(VLOOKUP($A10,'Import Peak'!$A$3:DI$99,113,FALSE())-VLOOKUP($A10,'Import Peak Change'!$A$106:DI$202,113,FALSE())))</f>
        <v>0</v>
      </c>
      <c r="DJ10" s="193" t="n">
        <f aca="false">IF(ISERROR(VLOOKUP($A10,'Import Peak'!$A$3:DJ$99,114,FALSE())-VLOOKUP($A10,'Import Peak Change'!$A$106:DJ$202,114,FALSE())),0,(VLOOKUP($A10,'Import Peak'!$A$3:DJ$99,114,FALSE())-VLOOKUP($A10,'Import Peak Change'!$A$106:DJ$202,114,FALSE())))</f>
        <v>0</v>
      </c>
      <c r="DK10" s="193" t="n">
        <f aca="false">IF(ISERROR(VLOOKUP($A10,'Import Peak'!$A$3:DK$99,115,FALSE())-VLOOKUP($A10,'Import Peak Change'!$A$106:DK$202,115,FALSE())),0,(VLOOKUP($A10,'Import Peak'!$A$3:DK$99,115,FALSE())-VLOOKUP($A10,'Import Peak Change'!$A$106:DK$202,115,FALSE())))</f>
        <v>0</v>
      </c>
      <c r="DL10" s="193" t="n">
        <f aca="false">IF(ISERROR(VLOOKUP($A10,'Import Peak'!$A$3:DL$99,116,FALSE())-VLOOKUP($A10,'Import Peak Change'!$A$106:DL$202,116,FALSE())),0,(VLOOKUP($A10,'Import Peak'!$A$3:DL$99,116,FALSE())-VLOOKUP($A10,'Import Peak Change'!$A$106:DL$202,116,FALSE())))</f>
        <v>0</v>
      </c>
      <c r="DM10" s="193" t="n">
        <f aca="false">IF(ISERROR(VLOOKUP($A10,'Import Peak'!$A$3:DM$99,117,FALSE())-VLOOKUP($A10,'Import Peak Change'!$A$106:DM$202,117,FALSE())),0,(VLOOKUP($A10,'Import Peak'!$A$3:DM$99,117,FALSE())-VLOOKUP($A10,'Import Peak Change'!$A$106:DM$202,117,FALSE())))</f>
        <v>0</v>
      </c>
      <c r="DN10" s="193" t="n">
        <f aca="false">IF(ISERROR(VLOOKUP($A10,'Import Peak'!$A$3:DN$99,118,FALSE())-VLOOKUP($A10,'Import Peak Change'!$A$106:DN$202,118,FALSE())),0,(VLOOKUP($A10,'Import Peak'!$A$3:DN$99,118,FALSE())-VLOOKUP($A10,'Import Peak Change'!$A$106:DN$202,118,FALSE())))</f>
        <v>0</v>
      </c>
      <c r="DO10" s="193" t="n">
        <f aca="false">IF(ISERROR(VLOOKUP($A10,'Import Peak'!$A$3:DO$99,119,FALSE())-VLOOKUP($A10,'Import Peak Change'!$A$106:DO$202,119,FALSE())),0,(VLOOKUP($A10,'Import Peak'!$A$3:DO$99,119,FALSE())-VLOOKUP($A10,'Import Peak Change'!$A$106:DO$202,119,FALSE())))</f>
        <v>0</v>
      </c>
      <c r="DP10" s="193" t="n">
        <f aca="false">IF(ISERROR(VLOOKUP($A10,'Import Peak'!$A$3:DP$99,120,FALSE())-VLOOKUP($A10,'Import Peak Change'!$A$106:DP$202,120,FALSE())),0,(VLOOKUP($A10,'Import Peak'!$A$3:DP$99,120,FALSE())-VLOOKUP($A10,'Import Peak Change'!$A$106:DP$202,120,FALSE())))</f>
        <v>0</v>
      </c>
      <c r="DQ10" s="193" t="n">
        <f aca="false">IF(ISERROR(VLOOKUP($A10,'Import Peak'!$A$3:DQ$99,121,FALSE())-VLOOKUP($A10,'Import Peak Change'!$A$106:DQ$202,121,FALSE())),0,(VLOOKUP($A10,'Import Peak'!$A$3:DQ$99,121,FALSE())-VLOOKUP($A10,'Import Peak Change'!$A$106:DQ$202,121,FALSE())))</f>
        <v>0</v>
      </c>
      <c r="DR10" s="193" t="n">
        <f aca="false">IF(ISERROR(VLOOKUP($A10,'Import Peak'!$A$3:DR$99,122,FALSE())-VLOOKUP($A10,'Import Peak Change'!$A$106:DR$202,122,FALSE())),0,(VLOOKUP($A10,'Import Peak'!$A$3:DR$99,122,FALSE())-VLOOKUP($A10,'Import Peak Change'!$A$106:DR$202,122,FALSE())))</f>
        <v>0</v>
      </c>
      <c r="DS10" s="193" t="n">
        <f aca="false">IF(ISERROR(VLOOKUP($A10,'Import Peak'!$A$3:DS$99,123,FALSE())-VLOOKUP($A10,'Import Peak Change'!$A$106:DS$202,123,FALSE())),0,(VLOOKUP($A10,'Import Peak'!$A$3:DS$99,123,FALSE())-VLOOKUP($A10,'Import Peak Change'!$A$106:DS$202,123,FALSE())))</f>
        <v>0</v>
      </c>
      <c r="DT10" s="193" t="n">
        <f aca="false">IF(ISERROR(VLOOKUP($A10,'Import Peak'!$A$3:DT$99,124,FALSE())-VLOOKUP($A10,'Import Peak Change'!$A$106:DT$202,124,FALSE())),0,(VLOOKUP($A10,'Import Peak'!$A$3:DT$99,124,FALSE())-VLOOKUP($A10,'Import Peak Change'!$A$106:DT$202,124,FALSE())))</f>
        <v>0</v>
      </c>
      <c r="DU10" s="193" t="n">
        <f aca="false">IF(ISERROR(VLOOKUP($A10,'Import Peak'!$A$3:DU$99,125,FALSE())-VLOOKUP($A10,'Import Peak Change'!$A$106:DU$202,125,FALSE())),0,(VLOOKUP($A10,'Import Peak'!$A$3:DU$99,125,FALSE())-VLOOKUP($A10,'Import Peak Change'!$A$106:DU$202,125,FALSE())))</f>
        <v>0</v>
      </c>
      <c r="DV10" s="193" t="n">
        <f aca="false">IF(ISERROR(VLOOKUP($A10,'Import Peak'!$A$3:DV$99,126,FALSE())-VLOOKUP($A10,'Import Peak Change'!$A$106:DV$202,126,FALSE())),0,(VLOOKUP($A10,'Import Peak'!$A$3:DV$99,126,FALSE())-VLOOKUP($A10,'Import Peak Change'!$A$106:DV$202,126,FALSE())))</f>
        <v>0</v>
      </c>
      <c r="DW10" s="193" t="n">
        <f aca="false">IF(ISERROR(VLOOKUP($A10,'Import Peak'!$A$3:DW$99,127,FALSE())-VLOOKUP($A10,'Import Peak Change'!$A$106:DW$202,127,FALSE())),0,(VLOOKUP($A10,'Import Peak'!$A$3:DW$99,127,FALSE())-VLOOKUP($A10,'Import Peak Change'!$A$106:DW$202,127,FALSE())))</f>
        <v>0</v>
      </c>
      <c r="DX10" s="193" t="n">
        <f aca="false">IF(ISERROR(VLOOKUP($A10,'Import Peak'!$A$3:DX$99,128,FALSE())-VLOOKUP($A10,'Import Peak Change'!$A$106:DX$202,128,FALSE())),0,(VLOOKUP($A10,'Import Peak'!$A$3:DX$99,128,FALSE())-VLOOKUP($A10,'Import Peak Change'!$A$106:DX$202,128,FALSE())))</f>
        <v>0</v>
      </c>
      <c r="DY10" s="193" t="n">
        <f aca="false">IF(ISERROR(VLOOKUP($A10,'Import Peak'!$A$3:DY$99,129,FALSE())-VLOOKUP($A10,'Import Peak Change'!$A$106:DY$202,129,FALSE())),0,(VLOOKUP($A10,'Import Peak'!$A$3:DY$99,129,FALSE())-VLOOKUP($A10,'Import Peak Change'!$A$106:DY$202,129,FALSE())))</f>
        <v>0</v>
      </c>
      <c r="DZ10" s="193" t="n">
        <f aca="false">IF(ISERROR(VLOOKUP($A10,'Import Peak'!$A$3:DZ$99,130,FALSE())-VLOOKUP($A10,'Import Peak Change'!$A$106:DZ$202,130,FALSE())),0,(VLOOKUP($A10,'Import Peak'!$A$3:DZ$99,130,FALSE())-VLOOKUP($A10,'Import Peak Change'!$A$106:DZ$202,130,FALSE())))</f>
        <v>0</v>
      </c>
      <c r="EA10" s="193" t="n">
        <f aca="false">IF(ISERROR(VLOOKUP($A10,'Import Peak'!$A$3:EA$99,131,FALSE())-VLOOKUP($A10,'Import Peak Change'!$A$106:EA$202,131,FALSE())),0,(VLOOKUP($A10,'Import Peak'!$A$3:EA$99,131,FALSE())-VLOOKUP($A10,'Import Peak Change'!$A$106:EA$202,131,FALSE())))</f>
        <v>0</v>
      </c>
      <c r="EB10" s="193" t="n">
        <f aca="false">IF(ISERROR(VLOOKUP($A10,'Import Peak'!$A$3:EB$99,132,FALSE())-VLOOKUP($A10,'Import Peak Change'!$A$106:EB$202,132,FALSE())),0,(VLOOKUP($A10,'Import Peak'!$A$3:EB$99,132,FALSE())-VLOOKUP($A10,'Import Peak Change'!$A$106:EB$202,132,FALSE())))</f>
        <v>0</v>
      </c>
      <c r="EC10" s="193" t="n">
        <f aca="false">IF(ISERROR(VLOOKUP($A10,'Import Peak'!$A$3:EC$99,133,FALSE())-VLOOKUP($A10,'Import Peak Change'!$A$106:EC$202,133,FALSE())),0,(VLOOKUP($A10,'Import Peak'!$A$3:EC$99,133,FALSE())-VLOOKUP($A10,'Import Peak Change'!$A$106:EC$202,133,FALSE())))</f>
        <v>0</v>
      </c>
      <c r="ED10" s="193" t="n">
        <f aca="false">IF(ISERROR(VLOOKUP($A10,'Import Peak'!$A$3:ED$99,134,FALSE())-VLOOKUP($A10,'Import Peak Change'!$A$106:ED$202,134,FALSE())),0,(VLOOKUP($A10,'Import Peak'!$A$3:ED$99,134,FALSE())-VLOOKUP($A10,'Import Peak Change'!$A$106:ED$202,134,FALSE())))</f>
        <v>0</v>
      </c>
      <c r="EE10" s="193" t="n">
        <f aca="false">IF(ISERROR(VLOOKUP($A10,'Import Peak'!$A$3:EE$99,135,FALSE())-VLOOKUP($A10,'Import Peak Change'!$A$106:EE$202,135,FALSE())),0,(VLOOKUP($A10,'Import Peak'!$A$3:EE$99,135,FALSE())-VLOOKUP($A10,'Import Peak Change'!$A$106:EE$202,135,FALSE())))</f>
        <v>0</v>
      </c>
      <c r="EF10" s="193" t="n">
        <f aca="false">IF(ISERROR(VLOOKUP($A10,'Import Peak'!$A$3:EF$99,136,FALSE())-VLOOKUP($A10,'Import Peak Change'!$A$106:EF$202,136,FALSE())),0,(VLOOKUP($A10,'Import Peak'!$A$3:EF$99,136,FALSE())-VLOOKUP($A10,'Import Peak Change'!$A$106:EF$202,136,FALSE())))</f>
        <v>0</v>
      </c>
      <c r="EG10" s="193" t="n">
        <f aca="false">IF(ISERROR(VLOOKUP($A10,'Import Peak'!$A$3:EG$99,137,FALSE())-VLOOKUP($A10,'Import Peak Change'!$A$106:EG$202,137,FALSE())),0,(VLOOKUP($A10,'Import Peak'!$A$3:EG$99,137,FALSE())-VLOOKUP($A10,'Import Peak Change'!$A$106:EG$202,137,FALSE())))</f>
        <v>0</v>
      </c>
      <c r="EH10" s="193" t="n">
        <f aca="false">IF(ISERROR(VLOOKUP($A10,'Import Peak'!$A$3:EH$99,138,FALSE())-VLOOKUP($A10,'Import Peak Change'!$A$106:EH$202,138,FALSE())),0,(VLOOKUP($A10,'Import Peak'!$A$3:EH$99,138,FALSE())-VLOOKUP($A10,'Import Peak Change'!$A$106:EH$202,138,FALSE())))</f>
        <v>0</v>
      </c>
      <c r="EI10" s="193" t="n">
        <f aca="false">IF(ISERROR(VLOOKUP($A10,'Import Peak'!$A$3:EI$99,139,FALSE())-VLOOKUP($A10,'Import Peak Change'!$A$106:EI$202,139,FALSE())),0,(VLOOKUP($A10,'Import Peak'!$A$3:EI$99,139,FALSE())-VLOOKUP($A10,'Import Peak Change'!$A$106:EI$202,139,FALSE())))</f>
        <v>0</v>
      </c>
      <c r="EJ10" s="193" t="n">
        <f aca="false">IF(ISERROR(VLOOKUP($A10,'Import Peak'!$A$3:EJ$99,140,FALSE())-VLOOKUP($A10,'Import Peak Change'!$A$106:EJ$202,140,FALSE())),0,(VLOOKUP($A10,'Import Peak'!$A$3:EJ$99,140,FALSE())-VLOOKUP($A10,'Import Peak Change'!$A$106:EJ$202,140,FALSE())))</f>
        <v>0</v>
      </c>
      <c r="EK10" s="193" t="n">
        <f aca="false">IF(ISERROR(VLOOKUP($A10,'Import Peak'!$A$3:EK$99,141,FALSE())-VLOOKUP($A10,'Import Peak Change'!$A$106:EK$202,141,FALSE())),0,(VLOOKUP($A10,'Import Peak'!$A$3:EK$99,141,FALSE())-VLOOKUP($A10,'Import Peak Change'!$A$106:EK$202,141,FALSE())))</f>
        <v>0</v>
      </c>
      <c r="EL10" s="193" t="n">
        <f aca="false">IF(ISERROR(VLOOKUP($A10,'Import Peak'!$A$3:EL$99,142,FALSE())-VLOOKUP($A10,'Import Peak Change'!$A$106:EL$202,142,FALSE())),0,(VLOOKUP($A10,'Import Peak'!$A$3:EL$99,142,FALSE())-VLOOKUP($A10,'Import Peak Change'!$A$106:EL$202,142,FALSE())))</f>
        <v>0</v>
      </c>
      <c r="EM10" s="193" t="n">
        <f aca="false">IF(ISERROR(VLOOKUP($A10,'Import Peak'!$A$3:EM$99,143,FALSE())-VLOOKUP($A10,'Import Peak Change'!$A$106:EM$202,143,FALSE())),0,(VLOOKUP($A10,'Import Peak'!$A$3:EM$99,143,FALSE())-VLOOKUP($A10,'Import Peak Change'!$A$106:EM$202,143,FALSE())))</f>
        <v>0</v>
      </c>
      <c r="EN10" s="193" t="n">
        <f aca="false">IF(ISERROR(VLOOKUP($A10,'Import Peak'!$A$3:EN$99,144,FALSE())-VLOOKUP($A10,'Import Peak Change'!$A$106:EN$202,144,FALSE())),0,(VLOOKUP($A10,'Import Peak'!$A$3:EN$99,144,FALSE())-VLOOKUP($A10,'Import Peak Change'!$A$106:EN$202,144,FALSE())))</f>
        <v>0</v>
      </c>
      <c r="EO10" s="193" t="n">
        <f aca="false">IF(ISERROR(VLOOKUP($A10,'Import Peak'!$A$3:EO$99,145,FALSE())-VLOOKUP($A10,'Import Peak Change'!$A$106:EO$202,145,FALSE())),0,(VLOOKUP($A10,'Import Peak'!$A$3:EO$99,145,FALSE())-VLOOKUP($A10,'Import Peak Change'!$A$106:EO$202,145,FALSE())))</f>
        <v>0</v>
      </c>
      <c r="EP10" s="193" t="n">
        <f aca="false">IF(ISERROR(VLOOKUP($A10,'Import Peak'!$A$3:EP$99,146,FALSE())-VLOOKUP($A10,'Import Peak Change'!$A$106:EP$202,146,FALSE())),0,(VLOOKUP($A10,'Import Peak'!$A$3:EP$99,146,FALSE())-VLOOKUP($A10,'Import Peak Change'!$A$106:EP$202,146,FALSE())))</f>
        <v>0</v>
      </c>
      <c r="EQ10" s="193" t="n">
        <f aca="false">IF(ISERROR(VLOOKUP($A10,'Import Peak'!$A$3:EQ$99,147,FALSE())-VLOOKUP($A10,'Import Peak Change'!$A$106:EQ$202,147,FALSE())),0,(VLOOKUP($A10,'Import Peak'!$A$3:EQ$99,147,FALSE())-VLOOKUP($A10,'Import Peak Change'!$A$106:EQ$202,147,FALSE())))</f>
        <v>0</v>
      </c>
      <c r="ER10" s="193" t="n">
        <f aca="false">IF(ISERROR(VLOOKUP($A10,'Import Peak'!$A$3:ER$99,148,FALSE())-VLOOKUP($A10,'Import Peak Change'!$A$106:ER$202,148,FALSE())),0,(VLOOKUP($A10,'Import Peak'!$A$3:ER$99,148,FALSE())-VLOOKUP($A10,'Import Peak Change'!$A$106:ER$202,148,FALSE())))</f>
        <v>0</v>
      </c>
      <c r="ES10" s="193" t="n">
        <f aca="false">IF(ISERROR(VLOOKUP($A10,'Import Peak'!$A$3:ES$99,149,FALSE())-VLOOKUP($A10,'Import Peak Change'!$A$106:ES$202,149,FALSE())),0,(VLOOKUP($A10,'Import Peak'!$A$3:ES$99,149,FALSE())-VLOOKUP($A10,'Import Peak Change'!$A$106:ES$202,149,FALSE())))</f>
        <v>0</v>
      </c>
      <c r="ET10" s="193" t="n">
        <f aca="false">IF(ISERROR(VLOOKUP($A10,'Import Peak'!$A$3:ET$99,150,FALSE())-VLOOKUP($A10,'Import Peak Change'!$A$106:ET$202,150,FALSE())),0,(VLOOKUP($A10,'Import Peak'!$A$3:ET$99,150,FALSE())-VLOOKUP($A10,'Import Peak Change'!$A$106:ET$202,150,FALSE())))</f>
        <v>0</v>
      </c>
      <c r="EU10" s="193" t="n">
        <f aca="false">IF(ISERROR(VLOOKUP($A10,'Import Peak'!$A$3:EU$99,151,FALSE())-VLOOKUP($A10,'Import Peak Change'!$A$106:EU$202,151,FALSE())),0,(VLOOKUP($A10,'Import Peak'!$A$3:EU$99,151,FALSE())-VLOOKUP($A10,'Import Peak Change'!$A$106:EU$202,151,FALSE())))</f>
        <v>0</v>
      </c>
      <c r="EV10" s="193" t="n">
        <f aca="false">IF(ISERROR(VLOOKUP($A10,'Import Peak'!$A$3:EV$99,152,FALSE())-VLOOKUP($A10,'Import Peak Change'!$A$106:EV$202,152,FALSE())),0,(VLOOKUP($A10,'Import Peak'!$A$3:EV$99,152,FALSE())-VLOOKUP($A10,'Import Peak Change'!$A$106:EV$202,152,FALSE())))</f>
        <v>0</v>
      </c>
      <c r="EW10" s="193" t="n">
        <f aca="false">IF(ISERROR(VLOOKUP($A10,'Import Peak'!$A$3:EW$99,153,FALSE())-VLOOKUP($A10,'Import Peak Change'!$A$106:EW$202,153,FALSE())),0,(VLOOKUP($A10,'Import Peak'!$A$3:EW$99,153,FALSE())-VLOOKUP($A10,'Import Peak Change'!$A$106:EW$202,153,FALSE())))</f>
        <v>0</v>
      </c>
      <c r="EX10" s="193" t="n">
        <f aca="false">IF(ISERROR(VLOOKUP($A10,'Import Peak'!$A$3:EX$99,154,FALSE())-VLOOKUP($A10,'Import Peak Change'!$A$106:EX$202,154,FALSE())),0,(VLOOKUP($A10,'Import Peak'!$A$3:EX$99,154,FALSE())-VLOOKUP($A10,'Import Peak Change'!$A$106:EX$202,154,FALSE())))</f>
        <v>0</v>
      </c>
      <c r="EY10" s="193" t="n">
        <f aca="false">IF(ISERROR(VLOOKUP($A10,'Import Peak'!$A$3:EY$99,155,FALSE())-VLOOKUP($A10,'Import Peak Change'!$A$106:EY$202,155,FALSE())),0,(VLOOKUP($A10,'Import Peak'!$A$3:EY$99,155,FALSE())-VLOOKUP($A10,'Import Peak Change'!$A$106:EY$202,155,FALSE())))</f>
        <v>0</v>
      </c>
      <c r="EZ10" s="193" t="n">
        <f aca="false">IF(ISERROR(VLOOKUP($A10,'Import Peak'!$A$3:EZ$99,156,FALSE())-VLOOKUP($A10,'Import Peak Change'!$A$106:EZ$202,156,FALSE())),0,(VLOOKUP($A10,'Import Peak'!$A$3:EZ$99,156,FALSE())-VLOOKUP($A10,'Import Peak Change'!$A$106:EZ$202,156,FALSE())))</f>
        <v>0</v>
      </c>
      <c r="FA10" s="193" t="n">
        <f aca="false">IF(ISERROR(VLOOKUP($A10,'Import Peak'!$A$3:FA$99,157,FALSE())-VLOOKUP($A10,'Import Peak Change'!$A$106:FA$202,157,FALSE())),0,(VLOOKUP($A10,'Import Peak'!$A$3:FA$99,157,FALSE())-VLOOKUP($A10,'Import Peak Change'!$A$106:FA$202,157,FALSE())))</f>
        <v>0</v>
      </c>
      <c r="FB10" s="193" t="n">
        <f aca="false">IF(ISERROR(VLOOKUP($A10,'Import Peak'!$A$3:FB$99,158,FALSE())-VLOOKUP($A10,'Import Peak Change'!$A$106:FB$202,158,FALSE())),0,(VLOOKUP($A10,'Import Peak'!$A$3:FB$99,158,FALSE())-VLOOKUP($A10,'Import Peak Change'!$A$106:FB$202,158,FALSE())))</f>
        <v>0</v>
      </c>
      <c r="FC10" s="193" t="n">
        <f aca="false">IF(ISERROR(VLOOKUP($A10,'Import Peak'!$A$3:FC$99,159,FALSE())-VLOOKUP($A10,'Import Peak Change'!$A$106:FC$202,159,FALSE())),0,(VLOOKUP($A10,'Import Peak'!$A$3:FC$99,159,FALSE())-VLOOKUP($A10,'Import Peak Change'!$A$106:FC$202,159,FALSE())))</f>
        <v>0</v>
      </c>
      <c r="FD10" s="193" t="n">
        <f aca="false">IF(ISERROR(VLOOKUP($A10,'Import Peak'!$A$3:FD$99,160,FALSE())-VLOOKUP($A10,'Import Peak Change'!$A$106:FD$202,160,FALSE())),0,(VLOOKUP($A10,'Import Peak'!$A$3:FD$99,160,FALSE())-VLOOKUP($A10,'Import Peak Change'!$A$106:FD$202,160,FALSE())))</f>
        <v>0</v>
      </c>
      <c r="FE10" s="193" t="n">
        <f aca="false">IF(ISERROR(VLOOKUP($A10,'Import Peak'!$A$3:FE$99,161,FALSE())-VLOOKUP($A10,'Import Peak Change'!$A$106:FE$202,161,FALSE())),0,(VLOOKUP($A10,'Import Peak'!$A$3:FE$99,161,FALSE())-VLOOKUP($A10,'Import Peak Change'!$A$106:FE$202,161,FALSE())))</f>
        <v>0</v>
      </c>
      <c r="FF10" s="193" t="n">
        <f aca="false">IF(ISERROR(VLOOKUP($A10,'Import Peak'!$A$3:FF$99,162,FALSE())-VLOOKUP($A10,'Import Peak Change'!$A$106:FF$202,162,FALSE())),0,(VLOOKUP($A10,'Import Peak'!$A$3:FF$99,162,FALSE())-VLOOKUP($A10,'Import Peak Change'!$A$106:FF$202,162,FALSE())))</f>
        <v>0</v>
      </c>
      <c r="FG10" s="193" t="n">
        <f aca="false">IF(ISERROR(VLOOKUP($A10,'Import Peak'!$A$3:FG$99,163,FALSE())-VLOOKUP($A10,'Import Peak Change'!$A$106:FG$202,163,FALSE())),0,(VLOOKUP($A10,'Import Peak'!$A$3:FG$99,163,FALSE())-VLOOKUP($A10,'Import Peak Change'!$A$106:FG$202,163,FALSE())))</f>
        <v>0</v>
      </c>
      <c r="FH10" s="193" t="n">
        <f aca="false">IF(ISERROR(VLOOKUP($A10,'Import Peak'!$A$3:FH$99,164,FALSE())-VLOOKUP($A10,'Import Peak Change'!$A$106:FH$202,164,FALSE())),0,(VLOOKUP($A10,'Import Peak'!$A$3:FH$99,164,FALSE())-VLOOKUP($A10,'Import Peak Change'!$A$106:FH$202,164,FALSE())))</f>
        <v>0</v>
      </c>
      <c r="FI10" s="193" t="n">
        <f aca="false">IF(ISERROR(VLOOKUP($A10,'Import Peak'!$A$3:FI$99,165,FALSE())-VLOOKUP($A10,'Import Peak Change'!$A$106:FI$202,165,FALSE())),0,(VLOOKUP($A10,'Import Peak'!$A$3:FI$99,165,FALSE())-VLOOKUP($A10,'Import Peak Change'!$A$106:FI$202,165,FALSE())))</f>
        <v>0</v>
      </c>
      <c r="FJ10" s="193" t="n">
        <f aca="false">IF(ISERROR(VLOOKUP($A10,'Import Peak'!$A$3:FJ$99,166,FALSE())-VLOOKUP($A10,'Import Peak Change'!$A$106:FJ$202,166,FALSE())),0,(VLOOKUP($A10,'Import Peak'!$A$3:FJ$99,166,FALSE())-VLOOKUP($A10,'Import Peak Change'!$A$106:FJ$202,166,FALSE())))</f>
        <v>0</v>
      </c>
      <c r="FK10" s="193" t="n">
        <f aca="false">IF(ISERROR(VLOOKUP($A10,'Import Peak'!$A$3:FK$99,167,FALSE())-VLOOKUP($A10,'Import Peak Change'!$A$106:FK$202,167,FALSE())),0,(VLOOKUP($A10,'Import Peak'!$A$3:FK$99,167,FALSE())-VLOOKUP($A10,'Import Peak Change'!$A$106:FK$202,167,FALSE())))</f>
        <v>0</v>
      </c>
      <c r="FL10" s="193" t="n">
        <f aca="false">IF(ISERROR(VLOOKUP($A10,'Import Peak'!$A$3:FL$99,168,FALSE())-VLOOKUP($A10,'Import Peak Change'!$A$106:FL$202,168,FALSE())),0,(VLOOKUP($A10,'Import Peak'!$A$3:FL$99,168,FALSE())-VLOOKUP($A10,'Import Peak Change'!$A$106:FL$202,168,FALSE())))</f>
        <v>0</v>
      </c>
      <c r="FM10" s="193" t="n">
        <f aca="false">IF(ISERROR(VLOOKUP($A10,'Import Peak'!$A$3:FM$99,169,FALSE())-VLOOKUP($A10,'Import Peak Change'!$A$106:FM$202,169,FALSE())),0,(VLOOKUP($A10,'Import Peak'!$A$3:FM$99,169,FALSE())-VLOOKUP($A10,'Import Peak Change'!$A$106:FM$202,169,FALSE())))</f>
        <v>0</v>
      </c>
      <c r="FN10" s="193" t="n">
        <f aca="false">IF(ISERROR(VLOOKUP($A10,'Import Peak'!$A$3:FN$99,170,FALSE())-VLOOKUP($A10,'Import Peak Change'!$A$106:FN$202,170,FALSE())),0,(VLOOKUP($A10,'Import Peak'!$A$3:FN$99,170,FALSE())-VLOOKUP($A10,'Import Peak Change'!$A$106:FN$202,170,FALSE())))</f>
        <v>0</v>
      </c>
      <c r="FO10" s="193" t="n">
        <f aca="false">IF(ISERROR(VLOOKUP($A10,'Import Peak'!$A$3:FO$99,171,FALSE())-VLOOKUP($A10,'Import Peak Change'!$A$106:FO$202,171,FALSE())),0,(VLOOKUP($A10,'Import Peak'!$A$3:FO$99,171,FALSE())-VLOOKUP($A10,'Import Peak Change'!$A$106:FO$202,171,FALSE())))</f>
        <v>0</v>
      </c>
      <c r="FP10" s="193" t="n">
        <f aca="false">IF(ISERROR(VLOOKUP($A10,'Import Peak'!$A$3:FP$99,172,FALSE())-VLOOKUP($A10,'Import Peak Change'!$A$106:FP$202,172,FALSE())),0,(VLOOKUP($A10,'Import Peak'!$A$3:FP$99,172,FALSE())-VLOOKUP($A10,'Import Peak Change'!$A$106:FP$202,172,FALSE())))</f>
        <v>0</v>
      </c>
      <c r="FQ10" s="193" t="n">
        <f aca="false">IF(ISERROR(VLOOKUP($A10,'Import Peak'!$A$3:FQ$99,173,FALSE())-VLOOKUP($A10,'Import Peak Change'!$A$106:FQ$202,173,FALSE())),0,(VLOOKUP($A10,'Import Peak'!$A$3:FQ$99,173,FALSE())-VLOOKUP($A10,'Import Peak Change'!$A$106:FQ$202,173,FALSE())))</f>
        <v>0</v>
      </c>
      <c r="FR10" s="193" t="n">
        <f aca="false">IF(ISERROR(VLOOKUP($A10,'Import Peak'!$A$3:FR$99,174,FALSE())-VLOOKUP($A10,'Import Peak Change'!$A$106:FR$202,174,FALSE())),0,(VLOOKUP($A10,'Import Peak'!$A$3:FR$99,174,FALSE())-VLOOKUP($A10,'Import Peak Change'!$A$106:FR$202,174,FALSE())))</f>
        <v>0</v>
      </c>
      <c r="FS10" s="193" t="n">
        <f aca="false">IF(ISERROR(VLOOKUP($A10,'Import Peak'!$A$3:FS$99,175,FALSE())-VLOOKUP($A10,'Import Peak Change'!$A$106:FS$202,175,FALSE())),0,(VLOOKUP($A10,'Import Peak'!$A$3:FS$99,175,FALSE())-VLOOKUP($A10,'Import Peak Change'!$A$106:FS$202,175,FALSE())))</f>
        <v>0</v>
      </c>
      <c r="FT10" s="193" t="n">
        <f aca="false">IF(ISERROR(VLOOKUP($A10,'Import Peak'!$A$3:FT$99,176,FALSE())-VLOOKUP($A10,'Import Peak Change'!$A$106:FT$202,176,FALSE())),0,(VLOOKUP($A10,'Import Peak'!$A$3:FT$99,176,FALSE())-VLOOKUP($A10,'Import Peak Change'!$A$106:FT$202,176,FALSE())))</f>
        <v>0</v>
      </c>
      <c r="FU10" s="193" t="n">
        <f aca="false">IF(ISERROR(VLOOKUP($A10,'Import Peak'!$A$3:FU$99,177,FALSE())-VLOOKUP($A10,'Import Peak Change'!$A$106:FU$202,177,FALSE())),0,(VLOOKUP($A10,'Import Peak'!$A$3:FU$99,177,FALSE())-VLOOKUP($A10,'Import Peak Change'!$A$106:FU$202,177,FALSE())))</f>
        <v>0</v>
      </c>
      <c r="FV10" s="193" t="n">
        <f aca="false">IF(ISERROR(VLOOKUP($A10,'Import Peak'!$A$3:FV$99,178,FALSE())-VLOOKUP($A10,'Import Peak Change'!$A$106:FV$202,178,FALSE())),0,(VLOOKUP($A10,'Import Peak'!$A$3:FV$99,178,FALSE())-VLOOKUP($A10,'Import Peak Change'!$A$106:FV$202,178,FALSE())))</f>
        <v>0</v>
      </c>
      <c r="FW10" s="193" t="n">
        <f aca="false">IF(ISERROR(VLOOKUP($A10,'Import Peak'!$A$3:FW$99,179,FALSE())-VLOOKUP($A10,'Import Peak Change'!$A$106:FW$202,179,FALSE())),0,(VLOOKUP($A10,'Import Peak'!$A$3:FW$99,179,FALSE())-VLOOKUP($A10,'Import Peak Change'!$A$106:FW$202,179,FALSE())))</f>
        <v>0</v>
      </c>
      <c r="FX10" s="193" t="n">
        <f aca="false">IF(ISERROR(VLOOKUP($A10,'Import Peak'!$A$3:FX$99,180,FALSE())-VLOOKUP($A10,'Import Peak Change'!$A$106:FX$202,180,FALSE())),0,(VLOOKUP($A10,'Import Peak'!$A$3:FX$99,180,FALSE())-VLOOKUP($A10,'Import Peak Change'!$A$106:FX$202,180,FALSE())))</f>
        <v>0</v>
      </c>
      <c r="FY10" s="193" t="n">
        <f aca="false">IF(ISERROR(VLOOKUP($A10,'Import Peak'!$A$3:FY$99,181,FALSE())-VLOOKUP($A10,'Import Peak Change'!$A$106:FY$202,181,FALSE())),0,(VLOOKUP($A10,'Import Peak'!$A$3:FY$99,181,FALSE())-VLOOKUP($A10,'Import Peak Change'!$A$106:FY$202,181,FALSE())))</f>
        <v>0</v>
      </c>
      <c r="FZ10" s="193" t="n">
        <f aca="false">IF(ISERROR(VLOOKUP($A10,'Import Peak'!$A$3:FZ$99,182,FALSE())-VLOOKUP($A10,'Import Peak Change'!$A$106:FZ$202,182,FALSE())),0,(VLOOKUP($A10,'Import Peak'!$A$3:FZ$99,182,FALSE())-VLOOKUP($A10,'Import Peak Change'!$A$106:FZ$202,182,FALSE())))</f>
        <v>0</v>
      </c>
      <c r="GA10" s="193" t="n">
        <f aca="false">IF(ISERROR(VLOOKUP($A10,'Import Peak'!$A$3:GA$99,183,FALSE())-VLOOKUP($A10,'Import Peak Change'!$A$106:GA$202,183,FALSE())),0,(VLOOKUP($A10,'Import Peak'!$A$3:GA$99,183,FALSE())-VLOOKUP($A10,'Import Peak Change'!$A$106:GA$202,183,FALSE())))</f>
        <v>0</v>
      </c>
      <c r="GB10" s="193" t="n">
        <f aca="false">IF(ISERROR(VLOOKUP($A10,'Import Peak'!$A$3:GB$99,184,FALSE())-VLOOKUP($A10,'Import Peak Change'!$A$106:GB$202,184,FALSE())),0,(VLOOKUP($A10,'Import Peak'!$A$3:GB$99,184,FALSE())-VLOOKUP($A10,'Import Peak Change'!$A$106:GB$202,184,FALSE())))</f>
        <v>0</v>
      </c>
      <c r="GC10" s="193" t="n">
        <f aca="false">IF(ISERROR(VLOOKUP($A10,'Import Peak'!$A$3:GC$99,185,FALSE())-VLOOKUP($A10,'Import Peak Change'!$A$106:GC$202,185,FALSE())),0,(VLOOKUP($A10,'Import Peak'!$A$3:GC$99,185,FALSE())-VLOOKUP($A10,'Import Peak Change'!$A$106:GC$202,185,FALSE())))</f>
        <v>0</v>
      </c>
      <c r="GD10" s="193" t="n">
        <f aca="false">IF(ISERROR(VLOOKUP($A10,'Import Peak'!$A$3:GD$99,186,FALSE())-VLOOKUP($A10,'Import Peak Change'!$A$106:GD$202,186,FALSE())),0,(VLOOKUP($A10,'Import Peak'!$A$3:GD$99,186,FALSE())-VLOOKUP($A10,'Import Peak Change'!$A$106:GD$202,186,FALSE())))</f>
        <v>0</v>
      </c>
      <c r="GE10" s="193" t="n">
        <f aca="false">IF(ISERROR(VLOOKUP($A10,'Import Peak'!$A$3:GE$99,187,FALSE())-VLOOKUP($A10,'Import Peak Change'!$A$106:GE$202,187,FALSE())),0,(VLOOKUP($A10,'Import Peak'!$A$3:GE$99,187,FALSE())-VLOOKUP($A10,'Import Peak Change'!$A$106:GE$202,187,FALSE())))</f>
        <v>0</v>
      </c>
      <c r="GF10" s="193" t="n">
        <f aca="false">IF(ISERROR(VLOOKUP($A10,'Import Peak'!$A$3:GF$99,188,FALSE())-VLOOKUP($A10,'Import Peak Change'!$A$106:GF$202,188,FALSE())),0,(VLOOKUP($A10,'Import Peak'!$A$3:GF$99,188,FALSE())-VLOOKUP($A10,'Import Peak Change'!$A$106:GF$202,188,FALSE())))</f>
        <v>0</v>
      </c>
      <c r="GG10" s="193" t="n">
        <f aca="false">IF(ISERROR(VLOOKUP($A10,'Import Peak'!$A$3:GG$99,189,FALSE())-VLOOKUP($A10,'Import Peak Change'!$A$106:GG$202,189,FALSE())),0,(VLOOKUP($A10,'Import Peak'!$A$3:GG$99,189,FALSE())-VLOOKUP($A10,'Import Peak Change'!$A$106:GG$202,189,FALSE())))</f>
        <v>0</v>
      </c>
      <c r="GH10" s="193" t="n">
        <f aca="false">IF(ISERROR(VLOOKUP($A10,'Import Peak'!$A$3:GH$99,190,FALSE())-VLOOKUP($A10,'Import Peak Change'!$A$106:GH$202,190,FALSE())),0,(VLOOKUP($A10,'Import Peak'!$A$3:GH$99,190,FALSE())-VLOOKUP($A10,'Import Peak Change'!$A$106:GH$202,190,FALSE())))</f>
        <v>0</v>
      </c>
      <c r="GI10" s="193" t="n">
        <f aca="false">IF(ISERROR(VLOOKUP($A10,'Import Peak'!$A$3:GI$99,191,FALSE())-VLOOKUP($A10,'Import Peak Change'!$A$106:GI$202,191,FALSE())),0,(VLOOKUP($A10,'Import Peak'!$A$3:GI$99,191,FALSE())-VLOOKUP($A10,'Import Peak Change'!$A$106:GI$202,191,FALSE())))</f>
        <v>0</v>
      </c>
      <c r="GJ10" s="193" t="n">
        <f aca="false">IF(ISERROR(VLOOKUP($A10,'Import Peak'!$A$3:GJ$99,192,FALSE())-VLOOKUP($A10,'Import Peak Change'!$A$106:GJ$202,192,FALSE())),0,(VLOOKUP($A10,'Import Peak'!$A$3:GJ$99,192,FALSE())-VLOOKUP($A10,'Import Peak Change'!$A$106:GJ$202,192,FALSE())))</f>
        <v>0</v>
      </c>
      <c r="GK10" s="193" t="n">
        <f aca="false">IF(ISERROR(VLOOKUP($A10,'Import Peak'!$A$3:GK$99,193,FALSE())-VLOOKUP($A10,'Import Peak Change'!$A$106:GK$202,193,FALSE())),0,(VLOOKUP($A10,'Import Peak'!$A$3:GK$99,193,FALSE())-VLOOKUP($A10,'Import Peak Change'!$A$106:GK$202,193,FALSE())))</f>
        <v>0</v>
      </c>
      <c r="GL10" s="193" t="n">
        <f aca="false">IF(ISERROR(VLOOKUP($A10,'Import Peak'!$A$3:GL$99,194,FALSE())-VLOOKUP($A10,'Import Peak Change'!$A$106:GL$202,194,FALSE())),0,(VLOOKUP($A10,'Import Peak'!$A$3:GL$99,194,FALSE())-VLOOKUP($A10,'Import Peak Change'!$A$106:GL$202,194,FALSE())))</f>
        <v>0</v>
      </c>
      <c r="GM10" s="193" t="n">
        <f aca="false">IF(ISERROR(VLOOKUP($A10,'Import Peak'!$A$3:GM$99,195,FALSE())-VLOOKUP($A10,'Import Peak Change'!$A$106:GM$202,195,FALSE())),0,(VLOOKUP($A10,'Import Peak'!$A$3:GM$99,195,FALSE())-VLOOKUP($A10,'Import Peak Change'!$A$106:GM$202,195,FALSE())))</f>
        <v>0</v>
      </c>
      <c r="GN10" s="193" t="n">
        <f aca="false">IF(ISERROR(VLOOKUP($A10,'Import Peak'!$A$3:GN$99,196,FALSE())-VLOOKUP($A10,'Import Peak Change'!$A$106:GN$202,196,FALSE())),0,(VLOOKUP($A10,'Import Peak'!$A$3:GN$99,196,FALSE())-VLOOKUP($A10,'Import Peak Change'!$A$106:GN$202,196,FALSE())))</f>
        <v>0</v>
      </c>
      <c r="GO10" s="193" t="n">
        <f aca="false">IF(ISERROR(VLOOKUP($A10,'Import Peak'!$A$3:GO$99,197,FALSE())-VLOOKUP($A10,'Import Peak Change'!$A$106:GO$202,197,FALSE())),0,(VLOOKUP($A10,'Import Peak'!$A$3:GO$99,197,FALSE())-VLOOKUP($A10,'Import Peak Change'!$A$106:GO$202,197,FALSE())))</f>
        <v>0</v>
      </c>
      <c r="GP10" s="193" t="n">
        <f aca="false">IF(ISERROR(VLOOKUP($A10,'Import Peak'!$A$3:GP$99,198,FALSE())-VLOOKUP($A10,'Import Peak Change'!$A$106:GP$202,198,FALSE())),0,(VLOOKUP($A10,'Import Peak'!$A$3:GP$99,198,FALSE())-VLOOKUP($A10,'Import Peak Change'!$A$106:GP$202,198,FALSE())))</f>
        <v>0</v>
      </c>
      <c r="GQ10" s="193" t="n">
        <f aca="false">IF(ISERROR(VLOOKUP($A10,'Import Peak'!$A$3:GQ$99,199,FALSE())-VLOOKUP($A10,'Import Peak Change'!$A$106:GQ$202,199,FALSE())),0,(VLOOKUP($A10,'Import Peak'!$A$3:GQ$99,199,FALSE())-VLOOKUP($A10,'Import Peak Change'!$A$106:GQ$202,199,FALSE())))</f>
        <v>0</v>
      </c>
      <c r="GR10" s="193" t="n">
        <f aca="false">IF(ISERROR(VLOOKUP($A10,'Import Peak'!$A$3:GR$99,200,FALSE())-VLOOKUP($A10,'Import Peak Change'!$A$106:GR$202,200,FALSE())),0,(VLOOKUP($A10,'Import Peak'!$A$3:GR$99,200,FALSE())-VLOOKUP($A10,'Import Peak Change'!$A$106:GR$202,200,FALSE())))</f>
        <v>0</v>
      </c>
      <c r="GS10" s="193" t="n">
        <f aca="false">IF(ISERROR(VLOOKUP($A10,'Import Peak'!$A$3:GS$99,201,FALSE())-VLOOKUP($A10,'Import Peak Change'!$A$106:GS$202,201,FALSE())),0,(VLOOKUP($A10,'Import Peak'!$A$3:GS$99,201,FALSE())-VLOOKUP($A10,'Import Peak Change'!$A$106:GS$202,201,FALSE())))</f>
        <v>0</v>
      </c>
      <c r="GT10" s="193" t="n">
        <f aca="false">IF(ISERROR(VLOOKUP($A10,'Import Peak'!$A$3:GT$99,202,FALSE())-VLOOKUP($A10,'Import Peak Change'!$A$106:GT$202,202,FALSE())),0,(VLOOKUP($A10,'Import Peak'!$A$3:GT$99,202,FALSE())-VLOOKUP($A10,'Import Peak Change'!$A$106:GT$202,202,FALSE())))</f>
        <v>0</v>
      </c>
      <c r="GU10" s="193" t="n">
        <f aca="false">IF(ISERROR(VLOOKUP($A10,'Import Peak'!$A$3:GU$99,203,FALSE())-VLOOKUP($A10,'Import Peak Change'!$A$106:GU$202,203,FALSE())),0,(VLOOKUP($A10,'Import Peak'!$A$3:GU$99,203,FALSE())-VLOOKUP($A10,'Import Peak Change'!$A$106:GU$202,203,FALSE())))</f>
        <v>0</v>
      </c>
      <c r="GV10" s="193" t="n">
        <f aca="false">IF(ISERROR(VLOOKUP($A10,'Import Peak'!$A$3:GV$99,204,FALSE())-VLOOKUP($A10,'Import Peak Change'!$A$106:GV$202,204,FALSE())),0,(VLOOKUP($A10,'Import Peak'!$A$3:GV$99,204,FALSE())-VLOOKUP($A10,'Import Peak Change'!$A$106:GV$202,204,FALSE())))</f>
        <v>0</v>
      </c>
      <c r="GW10" s="193" t="n">
        <f aca="false">IF(ISERROR(VLOOKUP($A10,'Import Peak'!$A$3:GW$99,205,FALSE())-VLOOKUP($A10,'Import Peak Change'!$A$106:GW$202,205,FALSE())),0,(VLOOKUP($A10,'Import Peak'!$A$3:GW$99,205,FALSE())-VLOOKUP($A10,'Import Peak Change'!$A$106:GW$202,205,FALSE())))</f>
        <v>0</v>
      </c>
      <c r="GX10" s="193" t="n">
        <f aca="false">IF(ISERROR(VLOOKUP($A10,'Import Peak'!$A$3:GX$99,206,FALSE())-VLOOKUP($A10,'Import Peak Change'!$A$106:GX$202,206,FALSE())),0,(VLOOKUP($A10,'Import Peak'!$A$3:GX$99,206,FALSE())-VLOOKUP($A10,'Import Peak Change'!$A$106:GX$202,206,FALSE())))</f>
        <v>0</v>
      </c>
      <c r="GY10" s="193" t="n">
        <f aca="false">IF(ISERROR(VLOOKUP($A10,'Import Peak'!$A$3:GY$99,207,FALSE())-VLOOKUP($A10,'Import Peak Change'!$A$106:GY$202,207,FALSE())),0,(VLOOKUP($A10,'Import Peak'!$A$3:GY$99,207,FALSE())-VLOOKUP($A10,'Import Peak Change'!$A$106:GY$202,207,FALSE())))</f>
        <v>0</v>
      </c>
      <c r="GZ10" s="193" t="n">
        <f aca="false">IF(ISERROR(VLOOKUP($A10,'Import Peak'!$A$3:GZ$99,208,FALSE())-VLOOKUP($A10,'Import Peak Change'!$A$106:GZ$202,208,FALSE())),0,(VLOOKUP($A10,'Import Peak'!$A$3:GZ$99,208,FALSE())-VLOOKUP($A10,'Import Peak Change'!$A$106:GZ$202,208,FALSE())))</f>
        <v>0</v>
      </c>
      <c r="HA10" s="193" t="n">
        <f aca="false">IF(ISERROR(VLOOKUP($A10,'Import Peak'!$A$3:HA$99,209,FALSE())-VLOOKUP($A10,'Import Peak Change'!$A$106:HA$202,209,FALSE())),0,(VLOOKUP($A10,'Import Peak'!$A$3:HA$99,209,FALSE())-VLOOKUP($A10,'Import Peak Change'!$A$106:HA$202,209,FALSE())))</f>
        <v>0</v>
      </c>
      <c r="HB10" s="193" t="n">
        <f aca="false">IF(ISERROR(VLOOKUP($A10,'Import Peak'!$A$3:HB$99,210,FALSE())-VLOOKUP($A10,'Import Peak Change'!$A$106:HB$202,210,FALSE())),0,(VLOOKUP($A10,'Import Peak'!$A$3:HB$99,210,FALSE())-VLOOKUP($A10,'Import Peak Change'!$A$106:HB$202,210,FALSE())))</f>
        <v>0</v>
      </c>
      <c r="HC10" s="193" t="n">
        <f aca="false">IF(ISERROR(VLOOKUP($A10,'Import Peak'!$A$3:HC$99,211,FALSE())-VLOOKUP($A10,'Import Peak Change'!$A$106:HC$202,211,FALSE())),0,(VLOOKUP($A10,'Import Peak'!$A$3:HC$99,211,FALSE())-VLOOKUP($A10,'Import Peak Change'!$A$106:HC$202,211,FALSE())))</f>
        <v>0</v>
      </c>
      <c r="HD10" s="193" t="n">
        <f aca="false">IF(ISERROR(VLOOKUP($A10,'Import Peak'!$A$3:HD$99,212,FALSE())-VLOOKUP($A10,'Import Peak Change'!$A$106:HD$202,212,FALSE())),0,(VLOOKUP($A10,'Import Peak'!$A$3:HD$99,212,FALSE())-VLOOKUP($A10,'Import Peak Change'!$A$106:HD$202,212,FALSE())))</f>
        <v>0</v>
      </c>
      <c r="HE10" s="193" t="n">
        <f aca="false">IF(ISERROR(VLOOKUP($A10,'Import Peak'!$A$3:HE$99,213,FALSE())-VLOOKUP($A10,'Import Peak Change'!$A$106:HE$202,213,FALSE())),0,(VLOOKUP($A10,'Import Peak'!$A$3:HE$99,213,FALSE())-VLOOKUP($A10,'Import Peak Change'!$A$106:HE$202,213,FALSE())))</f>
        <v>0</v>
      </c>
      <c r="HF10" s="193" t="n">
        <f aca="false">IF(ISERROR(VLOOKUP($A10,'Import Peak'!$A$3:HF$99,214,FALSE())-VLOOKUP($A10,'Import Peak Change'!$A$106:HF$202,214,FALSE())),0,(VLOOKUP($A10,'Import Peak'!$A$3:HF$99,214,FALSE())-VLOOKUP($A10,'Import Peak Change'!$A$106:HF$202,214,FALSE())))</f>
        <v>0</v>
      </c>
      <c r="HG10" s="193" t="n">
        <f aca="false">IF(ISERROR(VLOOKUP($A10,'Import Peak'!$A$3:HG$99,215,FALSE())-VLOOKUP($A10,'Import Peak Change'!$A$106:HG$202,215,FALSE())),0,(VLOOKUP($A10,'Import Peak'!$A$3:HG$99,215,FALSE())-VLOOKUP($A10,'Import Peak Change'!$A$106:HG$202,215,FALSE())))</f>
        <v>0</v>
      </c>
      <c r="HH10" s="193" t="n">
        <f aca="false">IF(ISERROR(VLOOKUP($A10,'Import Peak'!$A$3:HH$99,216,FALSE())-VLOOKUP($A10,'Import Peak Change'!$A$106:HH$202,216,FALSE())),0,(VLOOKUP($A10,'Import Peak'!$A$3:HH$99,216,FALSE())-VLOOKUP($A10,'Import Peak Change'!$A$106:HH$202,216,FALSE())))</f>
        <v>0</v>
      </c>
      <c r="HI10" s="193" t="n">
        <f aca="false">IF(ISERROR(VLOOKUP($A10,'Import Peak'!$A$3:HI$99,217,FALSE())-VLOOKUP($A10,'Import Peak Change'!$A$106:HI$202,217,FALSE())),0,(VLOOKUP($A10,'Import Peak'!$A$3:HI$99,217,FALSE())-VLOOKUP($A10,'Import Peak Change'!$A$106:HI$202,217,FALSE())))</f>
        <v>0</v>
      </c>
      <c r="HJ10" s="193" t="n">
        <f aca="false">IF(ISERROR(VLOOKUP($A10,'Import Peak'!$A$3:HJ$99,218,FALSE())-VLOOKUP($A10,'Import Peak Change'!$A$106:HJ$202,218,FALSE())),0,(VLOOKUP($A10,'Import Peak'!$A$3:HJ$99,218,FALSE())-VLOOKUP($A10,'Import Peak Change'!$A$106:HJ$202,218,FALSE())))</f>
        <v>0</v>
      </c>
      <c r="HK10" s="193" t="n">
        <f aca="false">IF(ISERROR(VLOOKUP($A10,'Import Peak'!$A$3:HK$99,219,FALSE())-VLOOKUP($A10,'Import Peak Change'!$A$106:HK$202,219,FALSE())),0,(VLOOKUP($A10,'Import Peak'!$A$3:HK$99,219,FALSE())-VLOOKUP($A10,'Import Peak Change'!$A$106:HK$202,219,FALSE())))</f>
        <v>0</v>
      </c>
      <c r="HL10" s="193" t="n">
        <f aca="false">IF(ISERROR(VLOOKUP($A10,'Import Peak'!$A$3:HL$99,220,FALSE())-VLOOKUP($A10,'Import Peak Change'!$A$106:HL$202,220,FALSE())),0,(VLOOKUP($A10,'Import Peak'!$A$3:HL$99,220,FALSE())-VLOOKUP($A10,'Import Peak Change'!$A$106:HL$202,220,FALSE())))</f>
        <v>0</v>
      </c>
      <c r="HM10" s="193" t="n">
        <f aca="false">IF(ISERROR(VLOOKUP($A10,'Import Peak'!$A$3:HM$99,221,FALSE())-VLOOKUP($A10,'Import Peak Change'!$A$106:HM$202,221,FALSE())),0,(VLOOKUP($A10,'Import Peak'!$A$3:HM$99,221,FALSE())-VLOOKUP($A10,'Import Peak Change'!$A$106:HM$202,221,FALSE())))</f>
        <v>0</v>
      </c>
      <c r="HN10" s="193" t="n">
        <f aca="false">IF(ISERROR(VLOOKUP($A10,'Import Peak'!$A$3:HN$99,222,FALSE())-VLOOKUP($A10,'Import Peak Change'!$A$106:HN$202,222,FALSE())),0,(VLOOKUP($A10,'Import Peak'!$A$3:HN$99,222,FALSE())-VLOOKUP($A10,'Import Peak Change'!$A$106:HN$202,222,FALSE())))</f>
        <v>0</v>
      </c>
      <c r="HO10" s="193" t="n">
        <f aca="false">IF(ISERROR(VLOOKUP($A10,'Import Peak'!$A$3:HO$99,223,FALSE())-VLOOKUP($A10,'Import Peak Change'!$A$106:HO$202,223,FALSE())),0,(VLOOKUP($A10,'Import Peak'!$A$3:HO$99,223,FALSE())-VLOOKUP($A10,'Import Peak Change'!$A$106:HO$202,223,FALSE())))</f>
        <v>0</v>
      </c>
      <c r="HP10" s="193" t="n">
        <f aca="false">IF(ISERROR(VLOOKUP($A10,'Import Peak'!$A$3:HP$99,224,FALSE())-VLOOKUP($A10,'Import Peak Change'!$A$106:HP$202,224,FALSE())),0,(VLOOKUP($A10,'Import Peak'!$A$3:HP$99,224,FALSE())-VLOOKUP($A10,'Import Peak Change'!$A$106:HP$202,224,FALSE())))</f>
        <v>0</v>
      </c>
      <c r="HQ10" s="193" t="n">
        <f aca="false">IF(ISERROR(VLOOKUP($A10,'Import Peak'!$A$3:HQ$99,225,FALSE())-VLOOKUP($A10,'Import Peak Change'!$A$106:HQ$202,225,FALSE())),0,(VLOOKUP($A10,'Import Peak'!$A$3:HQ$99,225,FALSE())-VLOOKUP($A10,'Import Peak Change'!$A$106:HQ$202,225,FALSE())))</f>
        <v>0</v>
      </c>
      <c r="HR10" s="193" t="n">
        <f aca="false">IF(ISERROR(VLOOKUP($A10,'Import Peak'!$A$3:HR$99,226,FALSE())-VLOOKUP($A10,'Import Peak Change'!$A$106:HR$202,226,FALSE())),0,(VLOOKUP($A10,'Import Peak'!$A$3:HR$99,226,FALSE())-VLOOKUP($A10,'Import Peak Change'!$A$106:HR$202,226,FALSE())))</f>
        <v>0</v>
      </c>
      <c r="HS10" s="193" t="n">
        <f aca="false">IF(ISERROR(VLOOKUP($A10,'Import Peak'!$A$3:HS$99,227,FALSE())-VLOOKUP($A10,'Import Peak Change'!$A$106:HS$202,227,FALSE())),0,(VLOOKUP($A10,'Import Peak'!$A$3:HS$99,227,FALSE())-VLOOKUP($A10,'Import Peak Change'!$A$106:HS$202,227,FALSE())))</f>
        <v>0</v>
      </c>
      <c r="HT10" s="193" t="n">
        <f aca="false">IF(ISERROR(VLOOKUP($A10,'Import Peak'!$A$3:HT$99,228,FALSE())-VLOOKUP($A10,'Import Peak Change'!$A$106:HT$202,228,FALSE())),0,(VLOOKUP($A10,'Import Peak'!$A$3:HT$99,228,FALSE())-VLOOKUP($A10,'Import Peak Change'!$A$106:HT$202,228,FALSE())))</f>
        <v>0</v>
      </c>
      <c r="HU10" s="193" t="n">
        <f aca="false">IF(ISERROR(VLOOKUP($A10,'Import Peak'!$A$3:HU$99,229,FALSE())-VLOOKUP($A10,'Import Peak Change'!$A$106:HU$202,229,FALSE())),0,(VLOOKUP($A10,'Import Peak'!$A$3:HU$99,229,FALSE())-VLOOKUP($A10,'Import Peak Change'!$A$106:HU$202,229,FALSE())))</f>
        <v>0</v>
      </c>
      <c r="HV10" s="193" t="n">
        <f aca="false">IF(ISERROR(VLOOKUP($A10,'Import Peak'!$A$3:HV$99,230,FALSE())-VLOOKUP($A10,'Import Peak Change'!$A$106:HV$202,230,FALSE())),0,(VLOOKUP($A10,'Import Peak'!$A$3:HV$99,230,FALSE())-VLOOKUP($A10,'Import Peak Change'!$A$106:HV$202,230,FALSE())))</f>
        <v>0</v>
      </c>
      <c r="HW10" s="193" t="n">
        <f aca="false">IF(ISERROR(VLOOKUP($A10,'Import Peak'!$A$3:HW$99,231,FALSE())-VLOOKUP($A10,'Import Peak Change'!$A$106:HW$202,231,FALSE())),0,(VLOOKUP($A10,'Import Peak'!$A$3:HW$99,231,FALSE())-VLOOKUP($A10,'Import Peak Change'!$A$106:HW$202,231,FALSE())))</f>
        <v>0</v>
      </c>
      <c r="HX10" s="193" t="n">
        <f aca="false">IF(ISERROR(VLOOKUP($A10,'Import Peak'!$A$3:HX$99,232,FALSE())-VLOOKUP($A10,'Import Peak Change'!$A$106:HX$202,232,FALSE())),0,(VLOOKUP($A10,'Import Peak'!$A$3:HX$99,232,FALSE())-VLOOKUP($A10,'Import Peak Change'!$A$106:HX$202,232,FALSE())))</f>
        <v>0</v>
      </c>
      <c r="HY10" s="193" t="n">
        <f aca="false">IF(ISERROR(VLOOKUP($A10,'Import Peak'!$A$3:HY$99,233,FALSE())-VLOOKUP($A10,'Import Peak Change'!$A$106:HY$202,233,FALSE())),0,(VLOOKUP($A10,'Import Peak'!$A$3:HY$99,233,FALSE())-VLOOKUP($A10,'Import Peak Change'!$A$106:HY$202,233,FALSE())))</f>
        <v>0</v>
      </c>
      <c r="HZ10" s="193" t="n">
        <f aca="false">IF(ISERROR(VLOOKUP($A10,'Import Peak'!$A$3:HZ$99,234,FALSE())-VLOOKUP($A10,'Import Peak Change'!$A$106:HZ$202,234,FALSE())),0,(VLOOKUP($A10,'Import Peak'!$A$3:HZ$99,234,FALSE())-VLOOKUP($A10,'Import Peak Change'!$A$106:HZ$202,234,FALSE())))</f>
        <v>0</v>
      </c>
      <c r="IA10" s="193" t="n">
        <f aca="false">IF(ISERROR(VLOOKUP($A10,'Import Peak'!$A$3:IA$99,235,FALSE())-VLOOKUP($A10,'Import Peak Change'!$A$106:IA$202,235,FALSE())),0,(VLOOKUP($A10,'Import Peak'!$A$3:IA$99,235,FALSE())-VLOOKUP($A10,'Import Peak Change'!$A$106:IA$202,235,FALSE())))</f>
        <v>0</v>
      </c>
      <c r="IB10" s="193" t="n">
        <f aca="false">IF(ISERROR(VLOOKUP($A10,'Import Peak'!$A$3:IB$99,236,FALSE())-VLOOKUP($A10,'Import Peak Change'!$A$106:IB$202,236,FALSE())),0,(VLOOKUP($A10,'Import Peak'!$A$3:IB$99,236,FALSE())-VLOOKUP($A10,'Import Peak Change'!$A$106:IB$202,236,FALSE())))</f>
        <v>0</v>
      </c>
      <c r="IC10" s="193" t="n">
        <f aca="false">IF(ISERROR(VLOOKUP($A10,'Import Peak'!$A$3:IC$99,237,FALSE())-VLOOKUP($A10,'Import Peak Change'!$A$106:IC$202,237,FALSE())),0,(VLOOKUP($A10,'Import Peak'!$A$3:IC$99,237,FALSE())-VLOOKUP($A10,'Import Peak Change'!$A$106:IC$202,237,FALSE())))</f>
        <v>0</v>
      </c>
      <c r="ID10" s="193" t="n">
        <f aca="false">IF(ISERROR(VLOOKUP($A10,'Import Peak'!$A$3:ID$99,238,FALSE())-VLOOKUP($A10,'Import Peak Change'!$A$106:ID$202,238,FALSE())),0,(VLOOKUP($A10,'Import Peak'!$A$3:ID$99,238,FALSE())-VLOOKUP($A10,'Import Peak Change'!$A$106:ID$202,238,FALSE())))</f>
        <v>0</v>
      </c>
      <c r="IE10" s="193" t="n">
        <f aca="false">IF(ISERROR(VLOOKUP($A10,'Import Peak'!$A$3:IE$99,239,FALSE())-VLOOKUP($A10,'Import Peak Change'!$A$106:IE$202,239,FALSE())),0,(VLOOKUP($A10,'Import Peak'!$A$3:IE$99,239,FALSE())-VLOOKUP($A10,'Import Peak Change'!$A$106:IE$202,239,FALSE())))</f>
        <v>0</v>
      </c>
      <c r="IF10" s="193"/>
      <c r="IH10" s="164"/>
      <c r="II10" s="193"/>
    </row>
    <row r="11" customFormat="false" ht="12.75" hidden="false" customHeight="false" outlineLevel="0" collapsed="false">
      <c r="A11" s="201" t="str">
        <f aca="false">IF('Import Peak'!A8=0,"",'Import Peak'!A8)</f>
        <v>ECPC</v>
      </c>
      <c r="B11" s="193"/>
      <c r="C11" s="193"/>
      <c r="D11" s="193"/>
      <c r="E11" s="193"/>
      <c r="F11" s="193"/>
      <c r="G11" s="193" t="n">
        <f aca="false">IF(ISERROR(VLOOKUP($A11,'Import Peak'!$A$3:G$99,7,FALSE())-VLOOKUP($A11,'Import Peak Change'!$A$106:G$202,7,FALSE())),0,(VLOOKUP($A11,'Import Peak'!$A$3:G$99,7,FALSE())-VLOOKUP($A11,'Import Peak Change'!$A$106:G$202,7,FALSE())))</f>
        <v>0</v>
      </c>
      <c r="H11" s="193" t="n">
        <f aca="false">IF(ISERROR(VLOOKUP($A11,'Import Peak'!$A$3:H$99,8,FALSE())-VLOOKUP($A11,'Import Peak Change'!$A$106:H$202,8,FALSE())),0,(VLOOKUP($A11,'Import Peak'!$A$3:H$99,8,FALSE())-VLOOKUP($A11,'Import Peak Change'!$A$106:H$202,8,FALSE())))</f>
        <v>0</v>
      </c>
      <c r="I11" s="193" t="n">
        <f aca="false">IF(ISERROR(VLOOKUP($A11,'Import Peak'!$A$3:I$99,9,FALSE())-VLOOKUP($A11,'Import Peak Change'!$A$106:I$202,9,FALSE())),0,(VLOOKUP($A11,'Import Peak'!$A$3:I$99,9,FALSE())-VLOOKUP($A11,'Import Peak Change'!$A$106:I$202,9,FALSE())))</f>
        <v>0</v>
      </c>
      <c r="J11" s="193" t="n">
        <f aca="false">IF(ISERROR(VLOOKUP($A11,'Import Peak'!$A$3:J$99,10,FALSE())-VLOOKUP($A11,'Import Peak Change'!$A$106:J$202,10,FALSE())),0,(VLOOKUP($A11,'Import Peak'!$A$3:J$99,10,FALSE())-VLOOKUP($A11,'Import Peak Change'!$A$106:J$202,10,FALSE())))</f>
        <v>0</v>
      </c>
      <c r="K11" s="193" t="n">
        <f aca="false">IF(ISERROR(VLOOKUP($A11,'Import Peak'!$A$3:K$99,11,FALSE())-VLOOKUP($A11,'Import Peak Change'!$A$106:K$202,11,FALSE())),0,(VLOOKUP($A11,'Import Peak'!$A$3:K$99,11,FALSE())-VLOOKUP($A11,'Import Peak Change'!$A$106:K$202,11,FALSE())))</f>
        <v>0</v>
      </c>
      <c r="L11" s="193" t="n">
        <f aca="false">IF(ISERROR(VLOOKUP($A11,'Import Peak'!$A$3:L$99,12,FALSE())-VLOOKUP($A11,'Import Peak Change'!$A$106:L$202,12,FALSE())),0,(VLOOKUP($A11,'Import Peak'!$A$3:L$99,12,FALSE())-VLOOKUP($A11,'Import Peak Change'!$A$106:L$202,12,FALSE())))</f>
        <v>0</v>
      </c>
      <c r="M11" s="193" t="n">
        <f aca="false">IF(ISERROR(VLOOKUP($A11,'Import Peak'!$A$3:M$99,13,FALSE())-VLOOKUP($A11,'Import Peak Change'!$A$106:M$202,13,FALSE())),0,(VLOOKUP($A11,'Import Peak'!$A$3:M$99,13,FALSE())-VLOOKUP($A11,'Import Peak Change'!$A$106:M$202,13,FALSE())))</f>
        <v>0</v>
      </c>
      <c r="N11" s="193" t="n">
        <f aca="false">IF(ISERROR(VLOOKUP($A11,'Import Peak'!$A$3:N$99,14,FALSE())-VLOOKUP($A11,'Import Peak Change'!$A$106:N$202,14,FALSE())),0,(VLOOKUP($A11,'Import Peak'!$A$3:N$99,14,FALSE())-VLOOKUP($A11,'Import Peak Change'!$A$106:N$202,14,FALSE())))</f>
        <v>0</v>
      </c>
      <c r="O11" s="193" t="n">
        <f aca="false">IF(ISERROR(VLOOKUP($A11,'Import Peak'!$A$3:O$99,15,FALSE())-VLOOKUP($A11,'Import Peak Change'!$A$106:O$202,15,FALSE())),0,(VLOOKUP($A11,'Import Peak'!$A$3:O$99,15,FALSE())-VLOOKUP($A11,'Import Peak Change'!$A$106:O$202,15,FALSE())))</f>
        <v>0</v>
      </c>
      <c r="P11" s="193" t="n">
        <f aca="false">IF(ISERROR(VLOOKUP($A11,'Import Peak'!$A$3:P$99,16,FALSE())-VLOOKUP($A11,'Import Peak Change'!$A$106:P$202,16,FALSE())),0,(VLOOKUP($A11,'Import Peak'!$A$3:P$99,16,FALSE())-VLOOKUP($A11,'Import Peak Change'!$A$106:P$202,16,FALSE())))</f>
        <v>0</v>
      </c>
      <c r="Q11" s="193" t="n">
        <f aca="false">IF(ISERROR(VLOOKUP($A11,'Import Peak'!$A$3:Q$99,17,FALSE())-VLOOKUP($A11,'Import Peak Change'!$A$106:Q$202,17,FALSE())),0,(VLOOKUP($A11,'Import Peak'!$A$3:Q$99,17,FALSE())-VLOOKUP($A11,'Import Peak Change'!$A$106:Q$202,17,FALSE())))</f>
        <v>0</v>
      </c>
      <c r="R11" s="193" t="n">
        <f aca="false">IF(ISERROR(VLOOKUP($A11,'Import Peak'!$A$3:R$99,18,FALSE())-VLOOKUP($A11,'Import Peak Change'!$A$106:R$202,18,FALSE())),0,(VLOOKUP($A11,'Import Peak'!$A$3:R$99,18,FALSE())-VLOOKUP($A11,'Import Peak Change'!$A$106:R$202,18,FALSE())))</f>
        <v>0</v>
      </c>
      <c r="S11" s="193" t="n">
        <f aca="false">IF(ISERROR(VLOOKUP($A11,'Import Peak'!$A$3:S$99,19,FALSE())-VLOOKUP($A11,'Import Peak Change'!$A$106:S$202,19,FALSE())),0,(VLOOKUP($A11,'Import Peak'!$A$3:S$99,19,FALSE())-VLOOKUP($A11,'Import Peak Change'!$A$106:S$202,19,FALSE())))</f>
        <v>0</v>
      </c>
      <c r="T11" s="193" t="n">
        <f aca="false">IF(ISERROR(VLOOKUP($A11,'Import Peak'!$A$3:T$99,20,FALSE())-VLOOKUP($A11,'Import Peak Change'!$A$106:T$202,20,FALSE())),0,(VLOOKUP($A11,'Import Peak'!$A$3:T$99,20,FALSE())-VLOOKUP($A11,'Import Peak Change'!$A$106:T$202,20,FALSE())))</f>
        <v>0</v>
      </c>
      <c r="U11" s="193" t="n">
        <f aca="false">IF(ISERROR(VLOOKUP($A11,'Import Peak'!$A$3:U$99,21,FALSE())-VLOOKUP($A11,'Import Peak Change'!$A$106:U$202,21,FALSE())),0,(VLOOKUP($A11,'Import Peak'!$A$3:U$99,21,FALSE())-VLOOKUP($A11,'Import Peak Change'!$A$106:U$202,21,FALSE())))</f>
        <v>0</v>
      </c>
      <c r="V11" s="193" t="n">
        <f aca="false">IF(ISERROR(VLOOKUP($A11,'Import Peak'!$A$3:V$99,22,FALSE())-VLOOKUP($A11,'Import Peak Change'!$A$106:V$202,22,FALSE())),0,(VLOOKUP($A11,'Import Peak'!$A$3:V$99,22,FALSE())-VLOOKUP($A11,'Import Peak Change'!$A$106:V$202,22,FALSE())))</f>
        <v>0</v>
      </c>
      <c r="W11" s="193" t="n">
        <f aca="false">IF(ISERROR(VLOOKUP($A11,'Import Peak'!$A$3:W$99,23,FALSE())-VLOOKUP($A11,'Import Peak Change'!$A$106:W$202,23,FALSE())),0,(VLOOKUP($A11,'Import Peak'!$A$3:W$99,23,FALSE())-VLOOKUP($A11,'Import Peak Change'!$A$106:W$202,23,FALSE())))</f>
        <v>0</v>
      </c>
      <c r="X11" s="193" t="n">
        <f aca="false">IF(ISERROR(VLOOKUP($A11,'Import Peak'!$A$3:X$99,24,FALSE())-VLOOKUP($A11,'Import Peak Change'!$A$106:X$202,24,FALSE())),0,(VLOOKUP($A11,'Import Peak'!$A$3:X$99,24,FALSE())-VLOOKUP($A11,'Import Peak Change'!$A$106:X$202,24,FALSE())))</f>
        <v>0</v>
      </c>
      <c r="Y11" s="193" t="n">
        <f aca="false">IF(ISERROR(VLOOKUP($A11,'Import Peak'!$A$3:Y$99,25,FALSE())-VLOOKUP($A11,'Import Peak Change'!$A$106:Y$202,25,FALSE())),0,(VLOOKUP($A11,'Import Peak'!$A$3:Y$99,25,FALSE())-VLOOKUP($A11,'Import Peak Change'!$A$106:Y$202,25,FALSE())))</f>
        <v>0</v>
      </c>
      <c r="Z11" s="193" t="n">
        <f aca="false">IF(ISERROR(VLOOKUP($A11,'Import Peak'!$A$3:Z$99,26,FALSE())-VLOOKUP($A11,'Import Peak Change'!$A$106:Z$202,26,FALSE())),0,(VLOOKUP($A11,'Import Peak'!$A$3:Z$99,26,FALSE())-VLOOKUP($A11,'Import Peak Change'!$A$106:Z$202,26,FALSE())))</f>
        <v>0</v>
      </c>
      <c r="AA11" s="193" t="n">
        <f aca="false">IF(ISERROR(VLOOKUP($A11,'Import Peak'!$A$3:AA$99,27,FALSE())-VLOOKUP($A11,'Import Peak Change'!$A$106:AA$202,27,FALSE())),0,(VLOOKUP($A11,'Import Peak'!$A$3:AA$99,27,FALSE())-VLOOKUP($A11,'Import Peak Change'!$A$106:AA$202,27,FALSE())))</f>
        <v>0</v>
      </c>
      <c r="AB11" s="193" t="n">
        <f aca="false">IF(ISERROR(VLOOKUP($A11,'Import Peak'!$A$3:AB$99,28,FALSE())-VLOOKUP($A11,'Import Peak Change'!$A$106:AB$202,28,FALSE())),0,(VLOOKUP($A11,'Import Peak'!$A$3:AB$99,28,FALSE())-VLOOKUP($A11,'Import Peak Change'!$A$106:AB$202,28,FALSE())))</f>
        <v>0</v>
      </c>
      <c r="AC11" s="193" t="n">
        <f aca="false">IF(ISERROR(VLOOKUP($A11,'Import Peak'!$A$3:AC$99,29,FALSE())-VLOOKUP($A11,'Import Peak Change'!$A$106:AC$202,29,FALSE())),0,(VLOOKUP($A11,'Import Peak'!$A$3:AC$99,29,FALSE())-VLOOKUP($A11,'Import Peak Change'!$A$106:AC$202,29,FALSE())))</f>
        <v>0</v>
      </c>
      <c r="AD11" s="193" t="n">
        <f aca="false">IF(ISERROR(VLOOKUP($A11,'Import Peak'!$A$3:AD$99,30,FALSE())-VLOOKUP($A11,'Import Peak Change'!$A$106:AD$202,30,FALSE())),0,(VLOOKUP($A11,'Import Peak'!$A$3:AD$99,30,FALSE())-VLOOKUP($A11,'Import Peak Change'!$A$106:AD$202,30,FALSE())))</f>
        <v>0</v>
      </c>
      <c r="AE11" s="193" t="n">
        <f aca="false">IF(ISERROR(VLOOKUP($A11,'Import Peak'!$A$3:AE$99,31,FALSE())-VLOOKUP($A11,'Import Peak Change'!$A$106:AE$202,31,FALSE())),0,(VLOOKUP($A11,'Import Peak'!$A$3:AE$99,31,FALSE())-VLOOKUP($A11,'Import Peak Change'!$A$106:AE$202,31,FALSE())))</f>
        <v>0</v>
      </c>
      <c r="AF11" s="193" t="n">
        <f aca="false">IF(ISERROR(VLOOKUP($A11,'Import Peak'!$A$3:AF$99,32,FALSE())-VLOOKUP($A11,'Import Peak Change'!$A$106:AF$202,32,FALSE())),0,(VLOOKUP($A11,'Import Peak'!$A$3:AF$99,32,FALSE())-VLOOKUP($A11,'Import Peak Change'!$A$106:AF$202,32,FALSE())))</f>
        <v>0</v>
      </c>
      <c r="AG11" s="193" t="n">
        <f aca="false">IF(ISERROR(VLOOKUP($A11,'Import Peak'!$A$3:AG$99,33,FALSE())-VLOOKUP($A11,'Import Peak Change'!$A$106:AG$202,33,FALSE())),0,(VLOOKUP($A11,'Import Peak'!$A$3:AG$99,33,FALSE())-VLOOKUP($A11,'Import Peak Change'!$A$106:AG$202,33,FALSE())))</f>
        <v>0</v>
      </c>
      <c r="AH11" s="193" t="n">
        <f aca="false">IF(ISERROR(VLOOKUP($A11,'Import Peak'!$A$3:AH$99,34,FALSE())-VLOOKUP($A11,'Import Peak Change'!$A$106:AH$202,34,FALSE())),0,(VLOOKUP($A11,'Import Peak'!$A$3:AH$99,34,FALSE())-VLOOKUP($A11,'Import Peak Change'!$A$106:AH$202,34,FALSE())))</f>
        <v>0</v>
      </c>
      <c r="AI11" s="193" t="n">
        <f aca="false">IF(ISERROR(VLOOKUP($A11,'Import Peak'!$A$3:AI$99,35,FALSE())-VLOOKUP($A11,'Import Peak Change'!$A$106:AI$202,35,FALSE())),0,(VLOOKUP($A11,'Import Peak'!$A$3:AI$99,35,FALSE())-VLOOKUP($A11,'Import Peak Change'!$A$106:AI$202,35,FALSE())))</f>
        <v>0</v>
      </c>
      <c r="AJ11" s="193" t="n">
        <f aca="false">IF(ISERROR(VLOOKUP($A11,'Import Peak'!$A$3:AJ$99,36,FALSE())-VLOOKUP($A11,'Import Peak Change'!$A$106:AJ$202,36,FALSE())),0,(VLOOKUP($A11,'Import Peak'!$A$3:AJ$99,36,FALSE())-VLOOKUP($A11,'Import Peak Change'!$A$106:AJ$202,36,FALSE())))</f>
        <v>0</v>
      </c>
      <c r="AK11" s="193" t="n">
        <f aca="false">IF(ISERROR(VLOOKUP($A11,'Import Peak'!$A$3:AK$99,37,FALSE())-VLOOKUP($A11,'Import Peak Change'!$A$106:AK$202,37,FALSE())),0,(VLOOKUP($A11,'Import Peak'!$A$3:AK$99,37,FALSE())-VLOOKUP($A11,'Import Peak Change'!$A$106:AK$202,37,FALSE())))</f>
        <v>0</v>
      </c>
      <c r="AL11" s="193" t="n">
        <f aca="false">IF(ISERROR(VLOOKUP($A11,'Import Peak'!$A$3:AL$99,38,FALSE())-VLOOKUP($A11,'Import Peak Change'!$A$106:AL$202,38,FALSE())),0,(VLOOKUP($A11,'Import Peak'!$A$3:AL$99,38,FALSE())-VLOOKUP($A11,'Import Peak Change'!$A$106:AL$202,38,FALSE())))</f>
        <v>0</v>
      </c>
      <c r="AM11" s="193" t="n">
        <f aca="false">IF(ISERROR(VLOOKUP($A11,'Import Peak'!$A$3:AM$99,39,FALSE())-VLOOKUP($A11,'Import Peak Change'!$A$106:AM$202,39,FALSE())),0,(VLOOKUP($A11,'Import Peak'!$A$3:AM$99,39,FALSE())-VLOOKUP($A11,'Import Peak Change'!$A$106:AM$202,39,FALSE())))</f>
        <v>0</v>
      </c>
      <c r="AN11" s="193" t="n">
        <f aca="false">IF(ISERROR(VLOOKUP($A11,'Import Peak'!$A$3:AN$99,40,FALSE())-VLOOKUP($A11,'Import Peak Change'!$A$106:AN$202,40,FALSE())),0,(VLOOKUP($A11,'Import Peak'!$A$3:AN$99,40,FALSE())-VLOOKUP($A11,'Import Peak Change'!$A$106:AN$202,40,FALSE())))</f>
        <v>0</v>
      </c>
      <c r="AO11" s="193" t="n">
        <f aca="false">IF(ISERROR(VLOOKUP($A11,'Import Peak'!$A$3:AO$99,41,FALSE())-VLOOKUP($A11,'Import Peak Change'!$A$106:AO$202,41,FALSE())),0,(VLOOKUP($A11,'Import Peak'!$A$3:AO$99,41,FALSE())-VLOOKUP($A11,'Import Peak Change'!$A$106:AO$202,41,FALSE())))</f>
        <v>0</v>
      </c>
      <c r="AP11" s="193" t="n">
        <f aca="false">IF(ISERROR(VLOOKUP($A11,'Import Peak'!$A$3:AP$99,42,FALSE())-VLOOKUP($A11,'Import Peak Change'!$A$106:AP$202,42,FALSE())),0,(VLOOKUP($A11,'Import Peak'!$A$3:AP$99,42,FALSE())-VLOOKUP($A11,'Import Peak Change'!$A$106:AP$202,42,FALSE())))</f>
        <v>0</v>
      </c>
      <c r="AQ11" s="193" t="n">
        <f aca="false">IF(ISERROR(VLOOKUP($A11,'Import Peak'!$A$3:AQ$99,43,FALSE())-VLOOKUP($A11,'Import Peak Change'!$A$106:AQ$202,43,FALSE())),0,(VLOOKUP($A11,'Import Peak'!$A$3:AQ$99,43,FALSE())-VLOOKUP($A11,'Import Peak Change'!$A$106:AQ$202,43,FALSE())))</f>
        <v>0</v>
      </c>
      <c r="AR11" s="193" t="n">
        <f aca="false">IF(ISERROR(VLOOKUP($A11,'Import Peak'!$A$3:AR$99,44,FALSE())-VLOOKUP($A11,'Import Peak Change'!$A$106:AR$202,44,FALSE())),0,(VLOOKUP($A11,'Import Peak'!$A$3:AR$99,44,FALSE())-VLOOKUP($A11,'Import Peak Change'!$A$106:AR$202,44,FALSE())))</f>
        <v>0</v>
      </c>
      <c r="AS11" s="193" t="n">
        <f aca="false">IF(ISERROR(VLOOKUP($A11,'Import Peak'!$A$3:AS$99,45,FALSE())-VLOOKUP($A11,'Import Peak Change'!$A$106:AS$202,45,FALSE())),0,(VLOOKUP($A11,'Import Peak'!$A$3:AS$99,45,FALSE())-VLOOKUP($A11,'Import Peak Change'!$A$106:AS$202,45,FALSE())))</f>
        <v>0</v>
      </c>
      <c r="AT11" s="193" t="n">
        <f aca="false">IF(ISERROR(VLOOKUP($A11,'Import Peak'!$A$3:AT$99,46,FALSE())-VLOOKUP($A11,'Import Peak Change'!$A$106:AT$202,46,FALSE())),0,(VLOOKUP($A11,'Import Peak'!$A$3:AT$99,46,FALSE())-VLOOKUP($A11,'Import Peak Change'!$A$106:AT$202,46,FALSE())))</f>
        <v>0</v>
      </c>
      <c r="AU11" s="193" t="n">
        <f aca="false">IF(ISERROR(VLOOKUP($A11,'Import Peak'!$A$3:AU$99,47,FALSE())-VLOOKUP($A11,'Import Peak Change'!$A$106:AU$202,47,FALSE())),0,(VLOOKUP($A11,'Import Peak'!$A$3:AU$99,47,FALSE())-VLOOKUP($A11,'Import Peak Change'!$A$106:AU$202,47,FALSE())))</f>
        <v>0</v>
      </c>
      <c r="AV11" s="193" t="n">
        <f aca="false">IF(ISERROR(VLOOKUP($A11,'Import Peak'!$A$3:AV$99,48,FALSE())-VLOOKUP($A11,'Import Peak Change'!$A$106:AV$202,48,FALSE())),0,(VLOOKUP($A11,'Import Peak'!$A$3:AV$99,48,FALSE())-VLOOKUP($A11,'Import Peak Change'!$A$106:AV$202,48,FALSE())))</f>
        <v>0</v>
      </c>
      <c r="AW11" s="193" t="n">
        <f aca="false">IF(ISERROR(VLOOKUP($A11,'Import Peak'!$A$3:AW$99,49,FALSE())-VLOOKUP($A11,'Import Peak Change'!$A$106:AW$202,49,FALSE())),0,(VLOOKUP($A11,'Import Peak'!$A$3:AW$99,49,FALSE())-VLOOKUP($A11,'Import Peak Change'!$A$106:AW$202,49,FALSE())))</f>
        <v>0</v>
      </c>
      <c r="AX11" s="193" t="n">
        <f aca="false">IF(ISERROR(VLOOKUP($A11,'Import Peak'!$A$3:AX$99,50,FALSE())-VLOOKUP($A11,'Import Peak Change'!$A$106:AX$202,50,FALSE())),0,(VLOOKUP($A11,'Import Peak'!$A$3:AX$99,50,FALSE())-VLOOKUP($A11,'Import Peak Change'!$A$106:AX$202,50,FALSE())))</f>
        <v>0</v>
      </c>
      <c r="AY11" s="193" t="n">
        <f aca="false">IF(ISERROR(VLOOKUP($A11,'Import Peak'!$A$3:AY$99,51,FALSE())-VLOOKUP($A11,'Import Peak Change'!$A$106:AY$202,51,FALSE())),0,(VLOOKUP($A11,'Import Peak'!$A$3:AY$99,51,FALSE())-VLOOKUP($A11,'Import Peak Change'!$A$106:AY$202,51,FALSE())))</f>
        <v>0</v>
      </c>
      <c r="AZ11" s="193" t="n">
        <f aca="false">IF(ISERROR(VLOOKUP($A11,'Import Peak'!$A$3:AZ$99,52,FALSE())-VLOOKUP($A11,'Import Peak Change'!$A$106:AZ$202,52,FALSE())),0,(VLOOKUP($A11,'Import Peak'!$A$3:AZ$99,52,FALSE())-VLOOKUP($A11,'Import Peak Change'!$A$106:AZ$202,52,FALSE())))</f>
        <v>0</v>
      </c>
      <c r="BA11" s="193" t="n">
        <f aca="false">IF(ISERROR(VLOOKUP($A11,'Import Peak'!$A$3:BA$99,53,FALSE())-VLOOKUP($A11,'Import Peak Change'!$A$106:BA$202,53,FALSE())),0,(VLOOKUP($A11,'Import Peak'!$A$3:BA$99,53,FALSE())-VLOOKUP($A11,'Import Peak Change'!$A$106:BA$202,53,FALSE())))</f>
        <v>0</v>
      </c>
      <c r="BB11" s="193" t="n">
        <f aca="false">IF(ISERROR(VLOOKUP($A11,'Import Peak'!$A$3:BB$99,54,FALSE())-VLOOKUP($A11,'Import Peak Change'!$A$106:BB$202,54,FALSE())),0,(VLOOKUP($A11,'Import Peak'!$A$3:BB$99,54,FALSE())-VLOOKUP($A11,'Import Peak Change'!$A$106:BB$202,54,FALSE())))</f>
        <v>0</v>
      </c>
      <c r="BC11" s="193" t="n">
        <f aca="false">IF(ISERROR(VLOOKUP($A11,'Import Peak'!$A$3:BC$99,55,FALSE())-VLOOKUP($A11,'Import Peak Change'!$A$106:BC$202,55,FALSE())),0,(VLOOKUP($A11,'Import Peak'!$A$3:BC$99,55,FALSE())-VLOOKUP($A11,'Import Peak Change'!$A$106:BC$202,55,FALSE())))</f>
        <v>0</v>
      </c>
      <c r="BD11" s="193" t="n">
        <f aca="false">IF(ISERROR(VLOOKUP($A11,'Import Peak'!$A$3:BD$99,56,FALSE())-VLOOKUP($A11,'Import Peak Change'!$A$106:BD$202,56,FALSE())),0,(VLOOKUP($A11,'Import Peak'!$A$3:BD$99,56,FALSE())-VLOOKUP($A11,'Import Peak Change'!$A$106:BD$202,56,FALSE())))</f>
        <v>0</v>
      </c>
      <c r="BE11" s="193" t="n">
        <f aca="false">IF(ISERROR(VLOOKUP($A11,'Import Peak'!$A$3:BE$99,57,FALSE())-VLOOKUP($A11,'Import Peak Change'!$A$106:BE$202,57,FALSE())),0,(VLOOKUP($A11,'Import Peak'!$A$3:BE$99,57,FALSE())-VLOOKUP($A11,'Import Peak Change'!$A$106:BE$202,57,FALSE())))</f>
        <v>0</v>
      </c>
      <c r="BF11" s="193" t="n">
        <f aca="false">IF(ISERROR(VLOOKUP($A11,'Import Peak'!$A$3:BF$99,58,FALSE())-VLOOKUP($A11,'Import Peak Change'!$A$106:BF$202,58,FALSE())),0,(VLOOKUP($A11,'Import Peak'!$A$3:BF$99,58,FALSE())-VLOOKUP($A11,'Import Peak Change'!$A$106:BF$202,58,FALSE())))</f>
        <v>0</v>
      </c>
      <c r="BG11" s="193" t="n">
        <f aca="false">IF(ISERROR(VLOOKUP($A11,'Import Peak'!$A$3:BG$99,59,FALSE())-VLOOKUP($A11,'Import Peak Change'!$A$106:BG$202,59,FALSE())),0,(VLOOKUP($A11,'Import Peak'!$A$3:BG$99,59,FALSE())-VLOOKUP($A11,'Import Peak Change'!$A$106:BG$202,59,FALSE())))</f>
        <v>0</v>
      </c>
      <c r="BH11" s="193" t="n">
        <f aca="false">IF(ISERROR(VLOOKUP($A11,'Import Peak'!$A$3:BH$99,60,FALSE())-VLOOKUP($A11,'Import Peak Change'!$A$106:BH$202,60,FALSE())),0,(VLOOKUP($A11,'Import Peak'!$A$3:BH$99,60,FALSE())-VLOOKUP($A11,'Import Peak Change'!$A$106:BH$202,60,FALSE())))</f>
        <v>0</v>
      </c>
      <c r="BI11" s="193" t="n">
        <f aca="false">IF(ISERROR(VLOOKUP($A11,'Import Peak'!$A$3:BI$99,61,FALSE())-VLOOKUP($A11,'Import Peak Change'!$A$106:BI$202,61,FALSE())),0,(VLOOKUP($A11,'Import Peak'!$A$3:BI$99,61,FALSE())-VLOOKUP($A11,'Import Peak Change'!$A$106:BI$202,61,FALSE())))</f>
        <v>0</v>
      </c>
      <c r="BJ11" s="193" t="n">
        <f aca="false">IF(ISERROR(VLOOKUP($A11,'Import Peak'!$A$3:BJ$99,62,FALSE())-VLOOKUP($A11,'Import Peak Change'!$A$106:BJ$202,62,FALSE())),0,(VLOOKUP($A11,'Import Peak'!$A$3:BJ$99,62,FALSE())-VLOOKUP($A11,'Import Peak Change'!$A$106:BJ$202,62,FALSE())))</f>
        <v>0</v>
      </c>
      <c r="BK11" s="193" t="n">
        <f aca="false">IF(ISERROR(VLOOKUP($A11,'Import Peak'!$A$3:BK$99,63,FALSE())-VLOOKUP($A11,'Import Peak Change'!$A$106:BK$202,63,FALSE())),0,(VLOOKUP($A11,'Import Peak'!$A$3:BK$99,63,FALSE())-VLOOKUP($A11,'Import Peak Change'!$A$106:BK$202,63,FALSE())))</f>
        <v>0</v>
      </c>
      <c r="BL11" s="193" t="n">
        <f aca="false">IF(ISERROR(VLOOKUP($A11,'Import Peak'!$A$3:BL$99,64,FALSE())-VLOOKUP($A11,'Import Peak Change'!$A$106:BL$202,64,FALSE())),0,(VLOOKUP($A11,'Import Peak'!$A$3:BL$99,64,FALSE())-VLOOKUP($A11,'Import Peak Change'!$A$106:BL$202,64,FALSE())))</f>
        <v>0</v>
      </c>
      <c r="BM11" s="193" t="n">
        <f aca="false">IF(ISERROR(VLOOKUP($A11,'Import Peak'!$A$3:BM$99,65,FALSE())-VLOOKUP($A11,'Import Peak Change'!$A$106:BM$202,65,FALSE())),0,(VLOOKUP($A11,'Import Peak'!$A$3:BM$99,65,FALSE())-VLOOKUP($A11,'Import Peak Change'!$A$106:BM$202,65,FALSE())))</f>
        <v>0</v>
      </c>
      <c r="BN11" s="193" t="n">
        <f aca="false">IF(ISERROR(VLOOKUP($A11,'Import Peak'!$A$3:BN$99,66,FALSE())-VLOOKUP($A11,'Import Peak Change'!$A$106:BN$202,66,FALSE())),0,(VLOOKUP($A11,'Import Peak'!$A$3:BN$99,66,FALSE())-VLOOKUP($A11,'Import Peak Change'!$A$106:BN$202,66,FALSE())))</f>
        <v>0</v>
      </c>
      <c r="BO11" s="193" t="n">
        <f aca="false">IF(ISERROR(VLOOKUP($A11,'Import Peak'!$A$3:BO$99,67,FALSE())-VLOOKUP($A11,'Import Peak Change'!$A$106:BO$202,67,FALSE())),0,(VLOOKUP($A11,'Import Peak'!$A$3:BO$99,67,FALSE())-VLOOKUP($A11,'Import Peak Change'!$A$106:BO$202,67,FALSE())))</f>
        <v>0</v>
      </c>
      <c r="BP11" s="193" t="n">
        <f aca="false">IF(ISERROR(VLOOKUP($A11,'Import Peak'!$A$3:BP$99,68,FALSE())-VLOOKUP($A11,'Import Peak Change'!$A$106:BP$202,68,FALSE())),0,(VLOOKUP($A11,'Import Peak'!$A$3:BP$99,68,FALSE())-VLOOKUP($A11,'Import Peak Change'!$A$106:BP$202,68,FALSE())))</f>
        <v>0</v>
      </c>
      <c r="BQ11" s="193" t="n">
        <f aca="false">IF(ISERROR(VLOOKUP($A11,'Import Peak'!$A$3:BQ$99,69,FALSE())-VLOOKUP($A11,'Import Peak Change'!$A$106:BQ$202,69,FALSE())),0,(VLOOKUP($A11,'Import Peak'!$A$3:BQ$99,69,FALSE())-VLOOKUP($A11,'Import Peak Change'!$A$106:BQ$202,69,FALSE())))</f>
        <v>0</v>
      </c>
      <c r="BR11" s="193" t="n">
        <f aca="false">IF(ISERROR(VLOOKUP($A11,'Import Peak'!$A$3:BR$99,70,FALSE())-VLOOKUP($A11,'Import Peak Change'!$A$106:BR$202,70,FALSE())),0,(VLOOKUP($A11,'Import Peak'!$A$3:BR$99,70,FALSE())-VLOOKUP($A11,'Import Peak Change'!$A$106:BR$202,70,FALSE())))</f>
        <v>0</v>
      </c>
      <c r="BS11" s="193" t="n">
        <f aca="false">IF(ISERROR(VLOOKUP($A11,'Import Peak'!$A$3:BS$99,71,FALSE())-VLOOKUP($A11,'Import Peak Change'!$A$106:BS$202,71,FALSE())),0,(VLOOKUP($A11,'Import Peak'!$A$3:BS$99,71,FALSE())-VLOOKUP($A11,'Import Peak Change'!$A$106:BS$202,71,FALSE())))</f>
        <v>0</v>
      </c>
      <c r="BT11" s="193" t="n">
        <f aca="false">IF(ISERROR(VLOOKUP($A11,'Import Peak'!$A$3:BT$99,72,FALSE())-VLOOKUP($A11,'Import Peak Change'!$A$106:BT$202,72,FALSE())),0,(VLOOKUP($A11,'Import Peak'!$A$3:BT$99,72,FALSE())-VLOOKUP($A11,'Import Peak Change'!$A$106:BT$202,72,FALSE())))</f>
        <v>0</v>
      </c>
      <c r="BU11" s="193" t="n">
        <f aca="false">IF(ISERROR(VLOOKUP($A11,'Import Peak'!$A$3:BU$99,73,FALSE())-VLOOKUP($A11,'Import Peak Change'!$A$106:BU$202,73,FALSE())),0,(VLOOKUP($A11,'Import Peak'!$A$3:BU$99,73,FALSE())-VLOOKUP($A11,'Import Peak Change'!$A$106:BU$202,73,FALSE())))</f>
        <v>0</v>
      </c>
      <c r="BV11" s="193" t="n">
        <f aca="false">IF(ISERROR(VLOOKUP($A11,'Import Peak'!$A$3:BV$99,74,FALSE())-VLOOKUP($A11,'Import Peak Change'!$A$106:BV$202,74,FALSE())),0,(VLOOKUP($A11,'Import Peak'!$A$3:BV$99,74,FALSE())-VLOOKUP($A11,'Import Peak Change'!$A$106:BV$202,74,FALSE())))</f>
        <v>0</v>
      </c>
      <c r="BW11" s="193" t="n">
        <f aca="false">IF(ISERROR(VLOOKUP($A11,'Import Peak'!$A$3:BW$99,75,FALSE())-VLOOKUP($A11,'Import Peak Change'!$A$106:BW$202,75,FALSE())),0,(VLOOKUP($A11,'Import Peak'!$A$3:BW$99,75,FALSE())-VLOOKUP($A11,'Import Peak Change'!$A$106:BW$202,75,FALSE())))</f>
        <v>0</v>
      </c>
      <c r="BX11" s="193" t="n">
        <f aca="false">IF(ISERROR(VLOOKUP($A11,'Import Peak'!$A$3:BX$99,76,FALSE())-VLOOKUP($A11,'Import Peak Change'!$A$106:BX$202,76,FALSE())),0,(VLOOKUP($A11,'Import Peak'!$A$3:BX$99,76,FALSE())-VLOOKUP($A11,'Import Peak Change'!$A$106:BX$202,76,FALSE())))</f>
        <v>0</v>
      </c>
      <c r="BY11" s="193" t="n">
        <f aca="false">IF(ISERROR(VLOOKUP($A11,'Import Peak'!$A$3:BY$99,77,FALSE())-VLOOKUP($A11,'Import Peak Change'!$A$106:BY$202,77,FALSE())),0,(VLOOKUP($A11,'Import Peak'!$A$3:BY$99,77,FALSE())-VLOOKUP($A11,'Import Peak Change'!$A$106:BY$202,77,FALSE())))</f>
        <v>0</v>
      </c>
      <c r="BZ11" s="193" t="n">
        <f aca="false">IF(ISERROR(VLOOKUP($A11,'Import Peak'!$A$3:BZ$99,78,FALSE())-VLOOKUP($A11,'Import Peak Change'!$A$106:BZ$202,78,FALSE())),0,(VLOOKUP($A11,'Import Peak'!$A$3:BZ$99,78,FALSE())-VLOOKUP($A11,'Import Peak Change'!$A$106:BZ$202,78,FALSE())))</f>
        <v>0</v>
      </c>
      <c r="CA11" s="193" t="n">
        <f aca="false">IF(ISERROR(VLOOKUP($A11,'Import Peak'!$A$3:CA$99,79,FALSE())-VLOOKUP($A11,'Import Peak Change'!$A$106:CA$202,79,FALSE())),0,(VLOOKUP($A11,'Import Peak'!$A$3:CA$99,79,FALSE())-VLOOKUP($A11,'Import Peak Change'!$A$106:CA$202,79,FALSE())))</f>
        <v>0</v>
      </c>
      <c r="CB11" s="193" t="n">
        <f aca="false">IF(ISERROR(VLOOKUP($A11,'Import Peak'!$A$3:CB$99,80,FALSE())-VLOOKUP($A11,'Import Peak Change'!$A$106:CB$202,80,FALSE())),0,(VLOOKUP($A11,'Import Peak'!$A$3:CB$99,80,FALSE())-VLOOKUP($A11,'Import Peak Change'!$A$106:CB$202,80,FALSE())))</f>
        <v>0</v>
      </c>
      <c r="CC11" s="193" t="n">
        <f aca="false">IF(ISERROR(VLOOKUP($A11,'Import Peak'!$A$3:CC$99,81,FALSE())-VLOOKUP($A11,'Import Peak Change'!$A$106:CC$202,81,FALSE())),0,(VLOOKUP($A11,'Import Peak'!$A$3:CC$99,81,FALSE())-VLOOKUP($A11,'Import Peak Change'!$A$106:CC$202,81,FALSE())))</f>
        <v>0</v>
      </c>
      <c r="CD11" s="193" t="n">
        <f aca="false">IF(ISERROR(VLOOKUP($A11,'Import Peak'!$A$3:CD$99,82,FALSE())-VLOOKUP($A11,'Import Peak Change'!$A$106:CD$202,82,FALSE())),0,(VLOOKUP($A11,'Import Peak'!$A$3:CD$99,82,FALSE())-VLOOKUP($A11,'Import Peak Change'!$A$106:CD$202,82,FALSE())))</f>
        <v>0</v>
      </c>
      <c r="CE11" s="193" t="n">
        <f aca="false">IF(ISERROR(VLOOKUP($A11,'Import Peak'!$A$3:CE$99,83,FALSE())-VLOOKUP($A11,'Import Peak Change'!$A$106:CE$202,83,FALSE())),0,(VLOOKUP($A11,'Import Peak'!$A$3:CE$99,83,FALSE())-VLOOKUP($A11,'Import Peak Change'!$A$106:CE$202,83,FALSE())))</f>
        <v>0</v>
      </c>
      <c r="CF11" s="193" t="n">
        <f aca="false">IF(ISERROR(VLOOKUP($A11,'Import Peak'!$A$3:CF$99,84,FALSE())-VLOOKUP($A11,'Import Peak Change'!$A$106:CF$202,84,FALSE())),0,(VLOOKUP($A11,'Import Peak'!$A$3:CF$99,84,FALSE())-VLOOKUP($A11,'Import Peak Change'!$A$106:CF$202,84,FALSE())))</f>
        <v>0</v>
      </c>
      <c r="CG11" s="193" t="n">
        <f aca="false">IF(ISERROR(VLOOKUP($A11,'Import Peak'!$A$3:CG$99,85,FALSE())-VLOOKUP($A11,'Import Peak Change'!$A$106:CG$202,85,FALSE())),0,(VLOOKUP($A11,'Import Peak'!$A$3:CG$99,85,FALSE())-VLOOKUP($A11,'Import Peak Change'!$A$106:CG$202,85,FALSE())))</f>
        <v>0</v>
      </c>
      <c r="CH11" s="193" t="n">
        <f aca="false">IF(ISERROR(VLOOKUP($A11,'Import Peak'!$A$3:CH$99,86,FALSE())-VLOOKUP($A11,'Import Peak Change'!$A$106:CH$202,86,FALSE())),0,(VLOOKUP($A11,'Import Peak'!$A$3:CH$99,86,FALSE())-VLOOKUP($A11,'Import Peak Change'!$A$106:CH$202,86,FALSE())))</f>
        <v>0</v>
      </c>
      <c r="CI11" s="193" t="n">
        <f aca="false">IF(ISERROR(VLOOKUP($A11,'Import Peak'!$A$3:CI$99,87,FALSE())-VLOOKUP($A11,'Import Peak Change'!$A$106:CI$202,87,FALSE())),0,(VLOOKUP($A11,'Import Peak'!$A$3:CI$99,87,FALSE())-VLOOKUP($A11,'Import Peak Change'!$A$106:CI$202,87,FALSE())))</f>
        <v>0</v>
      </c>
      <c r="CJ11" s="193" t="n">
        <f aca="false">IF(ISERROR(VLOOKUP($A11,'Import Peak'!$A$3:CJ$99,88,FALSE())-VLOOKUP($A11,'Import Peak Change'!$A$106:CJ$202,88,FALSE())),0,(VLOOKUP($A11,'Import Peak'!$A$3:CJ$99,88,FALSE())-VLOOKUP($A11,'Import Peak Change'!$A$106:CJ$202,88,FALSE())))</f>
        <v>0</v>
      </c>
      <c r="CK11" s="193" t="n">
        <f aca="false">IF(ISERROR(VLOOKUP($A11,'Import Peak'!$A$3:CK$99,89,FALSE())-VLOOKUP($A11,'Import Peak Change'!$A$106:CK$202,89,FALSE())),0,(VLOOKUP($A11,'Import Peak'!$A$3:CK$99,89,FALSE())-VLOOKUP($A11,'Import Peak Change'!$A$106:CK$202,89,FALSE())))</f>
        <v>0</v>
      </c>
      <c r="CL11" s="193" t="n">
        <f aca="false">IF(ISERROR(VLOOKUP($A11,'Import Peak'!$A$3:CL$99,90,FALSE())-VLOOKUP($A11,'Import Peak Change'!$A$106:CL$202,90,FALSE())),0,(VLOOKUP($A11,'Import Peak'!$A$3:CL$99,90,FALSE())-VLOOKUP($A11,'Import Peak Change'!$A$106:CL$202,90,FALSE())))</f>
        <v>0</v>
      </c>
      <c r="CM11" s="193" t="n">
        <f aca="false">IF(ISERROR(VLOOKUP($A11,'Import Peak'!$A$3:CM$99,91,FALSE())-VLOOKUP($A11,'Import Peak Change'!$A$106:CM$202,91,FALSE())),0,(VLOOKUP($A11,'Import Peak'!$A$3:CM$99,91,FALSE())-VLOOKUP($A11,'Import Peak Change'!$A$106:CM$202,91,FALSE())))</f>
        <v>0</v>
      </c>
      <c r="CN11" s="193" t="n">
        <f aca="false">IF(ISERROR(VLOOKUP($A11,'Import Peak'!$A$3:CN$99,92,FALSE())-VLOOKUP($A11,'Import Peak Change'!$A$106:CN$202,92,FALSE())),0,(VLOOKUP($A11,'Import Peak'!$A$3:CN$99,92,FALSE())-VLOOKUP($A11,'Import Peak Change'!$A$106:CN$202,92,FALSE())))</f>
        <v>0</v>
      </c>
      <c r="CO11" s="193" t="n">
        <f aca="false">IF(ISERROR(VLOOKUP($A11,'Import Peak'!$A$3:CO$99,93,FALSE())-VLOOKUP($A11,'Import Peak Change'!$A$106:CO$202,93,FALSE())),0,(VLOOKUP($A11,'Import Peak'!$A$3:CO$99,93,FALSE())-VLOOKUP($A11,'Import Peak Change'!$A$106:CO$202,93,FALSE())))</f>
        <v>0</v>
      </c>
      <c r="CP11" s="193" t="n">
        <f aca="false">IF(ISERROR(VLOOKUP($A11,'Import Peak'!$A$3:CP$99,94,FALSE())-VLOOKUP($A11,'Import Peak Change'!$A$106:CP$202,94,FALSE())),0,(VLOOKUP($A11,'Import Peak'!$A$3:CP$99,94,FALSE())-VLOOKUP($A11,'Import Peak Change'!$A$106:CP$202,94,FALSE())))</f>
        <v>0</v>
      </c>
      <c r="CQ11" s="193" t="n">
        <f aca="false">IF(ISERROR(VLOOKUP($A11,'Import Peak'!$A$3:CQ$99,95,FALSE())-VLOOKUP($A11,'Import Peak Change'!$A$106:CQ$202,95,FALSE())),0,(VLOOKUP($A11,'Import Peak'!$A$3:CQ$99,95,FALSE())-VLOOKUP($A11,'Import Peak Change'!$A$106:CQ$202,95,FALSE())))</f>
        <v>0</v>
      </c>
      <c r="CR11" s="193" t="n">
        <f aca="false">IF(ISERROR(VLOOKUP($A11,'Import Peak'!$A$3:CR$99,96,FALSE())-VLOOKUP($A11,'Import Peak Change'!$A$106:CR$202,96,FALSE())),0,(VLOOKUP($A11,'Import Peak'!$A$3:CR$99,96,FALSE())-VLOOKUP($A11,'Import Peak Change'!$A$106:CR$202,96,FALSE())))</f>
        <v>0</v>
      </c>
      <c r="CS11" s="193" t="n">
        <f aca="false">IF(ISERROR(VLOOKUP($A11,'Import Peak'!$A$3:CS$99,97,FALSE())-VLOOKUP($A11,'Import Peak Change'!$A$106:CS$202,97,FALSE())),0,(VLOOKUP($A11,'Import Peak'!$A$3:CS$99,97,FALSE())-VLOOKUP($A11,'Import Peak Change'!$A$106:CS$202,97,FALSE())))</f>
        <v>0</v>
      </c>
      <c r="CT11" s="193" t="n">
        <f aca="false">IF(ISERROR(VLOOKUP($A11,'Import Peak'!$A$3:CT$99,98,FALSE())-VLOOKUP($A11,'Import Peak Change'!$A$106:CT$202,98,FALSE())),0,(VLOOKUP($A11,'Import Peak'!$A$3:CT$99,98,FALSE())-VLOOKUP($A11,'Import Peak Change'!$A$106:CT$202,98,FALSE())))</f>
        <v>0</v>
      </c>
      <c r="CU11" s="193" t="n">
        <f aca="false">IF(ISERROR(VLOOKUP($A11,'Import Peak'!$A$3:CU$99,99,FALSE())-VLOOKUP($A11,'Import Peak Change'!$A$106:CU$202,99,FALSE())),0,(VLOOKUP($A11,'Import Peak'!$A$3:CU$99,99,FALSE())-VLOOKUP($A11,'Import Peak Change'!$A$106:CU$202,99,FALSE())))</f>
        <v>0</v>
      </c>
      <c r="CV11" s="193" t="n">
        <f aca="false">IF(ISERROR(VLOOKUP($A11,'Import Peak'!$A$3:CV$99,100,FALSE())-VLOOKUP($A11,'Import Peak Change'!$A$106:CV$202,100,FALSE())),0,(VLOOKUP($A11,'Import Peak'!$A$3:CV$99,100,FALSE())-VLOOKUP($A11,'Import Peak Change'!$A$106:CV$202,100,FALSE())))</f>
        <v>0</v>
      </c>
      <c r="CW11" s="193" t="n">
        <f aca="false">IF(ISERROR(VLOOKUP($A11,'Import Peak'!$A$3:CW$99,101,FALSE())-VLOOKUP($A11,'Import Peak Change'!$A$106:CW$202,101,FALSE())),0,(VLOOKUP($A11,'Import Peak'!$A$3:CW$99,101,FALSE())-VLOOKUP($A11,'Import Peak Change'!$A$106:CW$202,101,FALSE())))</f>
        <v>0</v>
      </c>
      <c r="CX11" s="193" t="n">
        <f aca="false">IF(ISERROR(VLOOKUP($A11,'Import Peak'!$A$3:CX$99,102,FALSE())-VLOOKUP($A11,'Import Peak Change'!$A$106:CX$202,102,FALSE())),0,(VLOOKUP($A11,'Import Peak'!$A$3:CX$99,102,FALSE())-VLOOKUP($A11,'Import Peak Change'!$A$106:CX$202,102,FALSE())))</f>
        <v>0</v>
      </c>
      <c r="CY11" s="193" t="n">
        <f aca="false">IF(ISERROR(VLOOKUP($A11,'Import Peak'!$A$3:CY$99,103,FALSE())-VLOOKUP($A11,'Import Peak Change'!$A$106:CY$202,103,FALSE())),0,(VLOOKUP($A11,'Import Peak'!$A$3:CY$99,103,FALSE())-VLOOKUP($A11,'Import Peak Change'!$A$106:CY$202,103,FALSE())))</f>
        <v>0</v>
      </c>
      <c r="CZ11" s="193" t="n">
        <f aca="false">IF(ISERROR(VLOOKUP($A11,'Import Peak'!$A$3:CZ$99,104,FALSE())-VLOOKUP($A11,'Import Peak Change'!$A$106:CZ$202,104,FALSE())),0,(VLOOKUP($A11,'Import Peak'!$A$3:CZ$99,104,FALSE())-VLOOKUP($A11,'Import Peak Change'!$A$106:CZ$202,104,FALSE())))</f>
        <v>0</v>
      </c>
      <c r="DA11" s="193" t="n">
        <f aca="false">IF(ISERROR(VLOOKUP($A11,'Import Peak'!$A$3:DA$99,105,FALSE())-VLOOKUP($A11,'Import Peak Change'!$A$106:DA$202,105,FALSE())),0,(VLOOKUP($A11,'Import Peak'!$A$3:DA$99,105,FALSE())-VLOOKUP($A11,'Import Peak Change'!$A$106:DA$202,105,FALSE())))</f>
        <v>0</v>
      </c>
      <c r="DB11" s="193" t="n">
        <f aca="false">IF(ISERROR(VLOOKUP($A11,'Import Peak'!$A$3:DB$99,106,FALSE())-VLOOKUP($A11,'Import Peak Change'!$A$106:DB$202,106,FALSE())),0,(VLOOKUP($A11,'Import Peak'!$A$3:DB$99,106,FALSE())-VLOOKUP($A11,'Import Peak Change'!$A$106:DB$202,106,FALSE())))</f>
        <v>0</v>
      </c>
      <c r="DC11" s="193" t="n">
        <f aca="false">IF(ISERROR(VLOOKUP($A11,'Import Peak'!$A$3:DC$99,107,FALSE())-VLOOKUP($A11,'Import Peak Change'!$A$106:DC$202,107,FALSE())),0,(VLOOKUP($A11,'Import Peak'!$A$3:DC$99,107,FALSE())-VLOOKUP($A11,'Import Peak Change'!$A$106:DC$202,107,FALSE())))</f>
        <v>0</v>
      </c>
      <c r="DD11" s="193" t="n">
        <f aca="false">IF(ISERROR(VLOOKUP($A11,'Import Peak'!$A$3:DD$99,108,FALSE())-VLOOKUP($A11,'Import Peak Change'!$A$106:DD$202,108,FALSE())),0,(VLOOKUP($A11,'Import Peak'!$A$3:DD$99,108,FALSE())-VLOOKUP($A11,'Import Peak Change'!$A$106:DD$202,108,FALSE())))</f>
        <v>0</v>
      </c>
      <c r="DE11" s="193" t="n">
        <f aca="false">IF(ISERROR(VLOOKUP($A11,'Import Peak'!$A$3:DE$99,109,FALSE())-VLOOKUP($A11,'Import Peak Change'!$A$106:DE$202,109,FALSE())),0,(VLOOKUP($A11,'Import Peak'!$A$3:DE$99,109,FALSE())-VLOOKUP($A11,'Import Peak Change'!$A$106:DE$202,109,FALSE())))</f>
        <v>0</v>
      </c>
      <c r="DF11" s="193" t="n">
        <f aca="false">IF(ISERROR(VLOOKUP($A11,'Import Peak'!$A$3:DF$99,110,FALSE())-VLOOKUP($A11,'Import Peak Change'!$A$106:DF$202,110,FALSE())),0,(VLOOKUP($A11,'Import Peak'!$A$3:DF$99,110,FALSE())-VLOOKUP($A11,'Import Peak Change'!$A$106:DF$202,110,FALSE())))</f>
        <v>0</v>
      </c>
      <c r="DG11" s="193" t="n">
        <f aca="false">IF(ISERROR(VLOOKUP($A11,'Import Peak'!$A$3:DG$99,111,FALSE())-VLOOKUP($A11,'Import Peak Change'!$A$106:DG$202,111,FALSE())),0,(VLOOKUP($A11,'Import Peak'!$A$3:DG$99,111,FALSE())-VLOOKUP($A11,'Import Peak Change'!$A$106:DG$202,111,FALSE())))</f>
        <v>0</v>
      </c>
      <c r="DH11" s="193" t="n">
        <f aca="false">IF(ISERROR(VLOOKUP($A11,'Import Peak'!$A$3:DH$99,112,FALSE())-VLOOKUP($A11,'Import Peak Change'!$A$106:DH$202,112,FALSE())),0,(VLOOKUP($A11,'Import Peak'!$A$3:DH$99,112,FALSE())-VLOOKUP($A11,'Import Peak Change'!$A$106:DH$202,112,FALSE())))</f>
        <v>0</v>
      </c>
      <c r="DI11" s="193" t="n">
        <f aca="false">IF(ISERROR(VLOOKUP($A11,'Import Peak'!$A$3:DI$99,113,FALSE())-VLOOKUP($A11,'Import Peak Change'!$A$106:DI$202,113,FALSE())),0,(VLOOKUP($A11,'Import Peak'!$A$3:DI$99,113,FALSE())-VLOOKUP($A11,'Import Peak Change'!$A$106:DI$202,113,FALSE())))</f>
        <v>0</v>
      </c>
      <c r="DJ11" s="193" t="n">
        <f aca="false">IF(ISERROR(VLOOKUP($A11,'Import Peak'!$A$3:DJ$99,114,FALSE())-VLOOKUP($A11,'Import Peak Change'!$A$106:DJ$202,114,FALSE())),0,(VLOOKUP($A11,'Import Peak'!$A$3:DJ$99,114,FALSE())-VLOOKUP($A11,'Import Peak Change'!$A$106:DJ$202,114,FALSE())))</f>
        <v>0</v>
      </c>
      <c r="DK11" s="193" t="n">
        <f aca="false">IF(ISERROR(VLOOKUP($A11,'Import Peak'!$A$3:DK$99,115,FALSE())-VLOOKUP($A11,'Import Peak Change'!$A$106:DK$202,115,FALSE())),0,(VLOOKUP($A11,'Import Peak'!$A$3:DK$99,115,FALSE())-VLOOKUP($A11,'Import Peak Change'!$A$106:DK$202,115,FALSE())))</f>
        <v>0</v>
      </c>
      <c r="DL11" s="193" t="n">
        <f aca="false">IF(ISERROR(VLOOKUP($A11,'Import Peak'!$A$3:DL$99,116,FALSE())-VLOOKUP($A11,'Import Peak Change'!$A$106:DL$202,116,FALSE())),0,(VLOOKUP($A11,'Import Peak'!$A$3:DL$99,116,FALSE())-VLOOKUP($A11,'Import Peak Change'!$A$106:DL$202,116,FALSE())))</f>
        <v>0</v>
      </c>
      <c r="DM11" s="193" t="n">
        <f aca="false">IF(ISERROR(VLOOKUP($A11,'Import Peak'!$A$3:DM$99,117,FALSE())-VLOOKUP($A11,'Import Peak Change'!$A$106:DM$202,117,FALSE())),0,(VLOOKUP($A11,'Import Peak'!$A$3:DM$99,117,FALSE())-VLOOKUP($A11,'Import Peak Change'!$A$106:DM$202,117,FALSE())))</f>
        <v>0</v>
      </c>
      <c r="DN11" s="193" t="n">
        <f aca="false">IF(ISERROR(VLOOKUP($A11,'Import Peak'!$A$3:DN$99,118,FALSE())-VLOOKUP($A11,'Import Peak Change'!$A$106:DN$202,118,FALSE())),0,(VLOOKUP($A11,'Import Peak'!$A$3:DN$99,118,FALSE())-VLOOKUP($A11,'Import Peak Change'!$A$106:DN$202,118,FALSE())))</f>
        <v>0</v>
      </c>
      <c r="DO11" s="193" t="n">
        <f aca="false">IF(ISERROR(VLOOKUP($A11,'Import Peak'!$A$3:DO$99,119,FALSE())-VLOOKUP($A11,'Import Peak Change'!$A$106:DO$202,119,FALSE())),0,(VLOOKUP($A11,'Import Peak'!$A$3:DO$99,119,FALSE())-VLOOKUP($A11,'Import Peak Change'!$A$106:DO$202,119,FALSE())))</f>
        <v>0</v>
      </c>
      <c r="DP11" s="193" t="n">
        <f aca="false">IF(ISERROR(VLOOKUP($A11,'Import Peak'!$A$3:DP$99,120,FALSE())-VLOOKUP($A11,'Import Peak Change'!$A$106:DP$202,120,FALSE())),0,(VLOOKUP($A11,'Import Peak'!$A$3:DP$99,120,FALSE())-VLOOKUP($A11,'Import Peak Change'!$A$106:DP$202,120,FALSE())))</f>
        <v>0</v>
      </c>
      <c r="DQ11" s="193" t="n">
        <f aca="false">IF(ISERROR(VLOOKUP($A11,'Import Peak'!$A$3:DQ$99,121,FALSE())-VLOOKUP($A11,'Import Peak Change'!$A$106:DQ$202,121,FALSE())),0,(VLOOKUP($A11,'Import Peak'!$A$3:DQ$99,121,FALSE())-VLOOKUP($A11,'Import Peak Change'!$A$106:DQ$202,121,FALSE())))</f>
        <v>0</v>
      </c>
      <c r="DR11" s="193" t="n">
        <f aca="false">IF(ISERROR(VLOOKUP($A11,'Import Peak'!$A$3:DR$99,122,FALSE())-VLOOKUP($A11,'Import Peak Change'!$A$106:DR$202,122,FALSE())),0,(VLOOKUP($A11,'Import Peak'!$A$3:DR$99,122,FALSE())-VLOOKUP($A11,'Import Peak Change'!$A$106:DR$202,122,FALSE())))</f>
        <v>0</v>
      </c>
      <c r="DS11" s="193" t="n">
        <f aca="false">IF(ISERROR(VLOOKUP($A11,'Import Peak'!$A$3:DS$99,123,FALSE())-VLOOKUP($A11,'Import Peak Change'!$A$106:DS$202,123,FALSE())),0,(VLOOKUP($A11,'Import Peak'!$A$3:DS$99,123,FALSE())-VLOOKUP($A11,'Import Peak Change'!$A$106:DS$202,123,FALSE())))</f>
        <v>0</v>
      </c>
      <c r="DT11" s="193" t="n">
        <f aca="false">IF(ISERROR(VLOOKUP($A11,'Import Peak'!$A$3:DT$99,124,FALSE())-VLOOKUP($A11,'Import Peak Change'!$A$106:DT$202,124,FALSE())),0,(VLOOKUP($A11,'Import Peak'!$A$3:DT$99,124,FALSE())-VLOOKUP($A11,'Import Peak Change'!$A$106:DT$202,124,FALSE())))</f>
        <v>0</v>
      </c>
      <c r="DU11" s="193" t="n">
        <f aca="false">IF(ISERROR(VLOOKUP($A11,'Import Peak'!$A$3:DU$99,125,FALSE())-VLOOKUP($A11,'Import Peak Change'!$A$106:DU$202,125,FALSE())),0,(VLOOKUP($A11,'Import Peak'!$A$3:DU$99,125,FALSE())-VLOOKUP($A11,'Import Peak Change'!$A$106:DU$202,125,FALSE())))</f>
        <v>0</v>
      </c>
      <c r="DV11" s="193" t="n">
        <f aca="false">IF(ISERROR(VLOOKUP($A11,'Import Peak'!$A$3:DV$99,126,FALSE())-VLOOKUP($A11,'Import Peak Change'!$A$106:DV$202,126,FALSE())),0,(VLOOKUP($A11,'Import Peak'!$A$3:DV$99,126,FALSE())-VLOOKUP($A11,'Import Peak Change'!$A$106:DV$202,126,FALSE())))</f>
        <v>0</v>
      </c>
      <c r="DW11" s="193" t="n">
        <f aca="false">IF(ISERROR(VLOOKUP($A11,'Import Peak'!$A$3:DW$99,127,FALSE())-VLOOKUP($A11,'Import Peak Change'!$A$106:DW$202,127,FALSE())),0,(VLOOKUP($A11,'Import Peak'!$A$3:DW$99,127,FALSE())-VLOOKUP($A11,'Import Peak Change'!$A$106:DW$202,127,FALSE())))</f>
        <v>0</v>
      </c>
      <c r="DX11" s="193" t="n">
        <f aca="false">IF(ISERROR(VLOOKUP($A11,'Import Peak'!$A$3:DX$99,128,FALSE())-VLOOKUP($A11,'Import Peak Change'!$A$106:DX$202,128,FALSE())),0,(VLOOKUP($A11,'Import Peak'!$A$3:DX$99,128,FALSE())-VLOOKUP($A11,'Import Peak Change'!$A$106:DX$202,128,FALSE())))</f>
        <v>0</v>
      </c>
      <c r="DY11" s="193" t="n">
        <f aca="false">IF(ISERROR(VLOOKUP($A11,'Import Peak'!$A$3:DY$99,129,FALSE())-VLOOKUP($A11,'Import Peak Change'!$A$106:DY$202,129,FALSE())),0,(VLOOKUP($A11,'Import Peak'!$A$3:DY$99,129,FALSE())-VLOOKUP($A11,'Import Peak Change'!$A$106:DY$202,129,FALSE())))</f>
        <v>0</v>
      </c>
      <c r="DZ11" s="193" t="n">
        <f aca="false">IF(ISERROR(VLOOKUP($A11,'Import Peak'!$A$3:DZ$99,130,FALSE())-VLOOKUP($A11,'Import Peak Change'!$A$106:DZ$202,130,FALSE())),0,(VLOOKUP($A11,'Import Peak'!$A$3:DZ$99,130,FALSE())-VLOOKUP($A11,'Import Peak Change'!$A$106:DZ$202,130,FALSE())))</f>
        <v>0</v>
      </c>
      <c r="EA11" s="193" t="n">
        <f aca="false">IF(ISERROR(VLOOKUP($A11,'Import Peak'!$A$3:EA$99,131,FALSE())-VLOOKUP($A11,'Import Peak Change'!$A$106:EA$202,131,FALSE())),0,(VLOOKUP($A11,'Import Peak'!$A$3:EA$99,131,FALSE())-VLOOKUP($A11,'Import Peak Change'!$A$106:EA$202,131,FALSE())))</f>
        <v>0</v>
      </c>
      <c r="EB11" s="193" t="n">
        <f aca="false">IF(ISERROR(VLOOKUP($A11,'Import Peak'!$A$3:EB$99,132,FALSE())-VLOOKUP($A11,'Import Peak Change'!$A$106:EB$202,132,FALSE())),0,(VLOOKUP($A11,'Import Peak'!$A$3:EB$99,132,FALSE())-VLOOKUP($A11,'Import Peak Change'!$A$106:EB$202,132,FALSE())))</f>
        <v>0</v>
      </c>
      <c r="EC11" s="193" t="n">
        <f aca="false">IF(ISERROR(VLOOKUP($A11,'Import Peak'!$A$3:EC$99,133,FALSE())-VLOOKUP($A11,'Import Peak Change'!$A$106:EC$202,133,FALSE())),0,(VLOOKUP($A11,'Import Peak'!$A$3:EC$99,133,FALSE())-VLOOKUP($A11,'Import Peak Change'!$A$106:EC$202,133,FALSE())))</f>
        <v>0</v>
      </c>
      <c r="ED11" s="193" t="n">
        <f aca="false">IF(ISERROR(VLOOKUP($A11,'Import Peak'!$A$3:ED$99,134,FALSE())-VLOOKUP($A11,'Import Peak Change'!$A$106:ED$202,134,FALSE())),0,(VLOOKUP($A11,'Import Peak'!$A$3:ED$99,134,FALSE())-VLOOKUP($A11,'Import Peak Change'!$A$106:ED$202,134,FALSE())))</f>
        <v>0</v>
      </c>
      <c r="EE11" s="193" t="n">
        <f aca="false">IF(ISERROR(VLOOKUP($A11,'Import Peak'!$A$3:EE$99,135,FALSE())-VLOOKUP($A11,'Import Peak Change'!$A$106:EE$202,135,FALSE())),0,(VLOOKUP($A11,'Import Peak'!$A$3:EE$99,135,FALSE())-VLOOKUP($A11,'Import Peak Change'!$A$106:EE$202,135,FALSE())))</f>
        <v>0</v>
      </c>
      <c r="EF11" s="193" t="n">
        <f aca="false">IF(ISERROR(VLOOKUP($A11,'Import Peak'!$A$3:EF$99,136,FALSE())-VLOOKUP($A11,'Import Peak Change'!$A$106:EF$202,136,FALSE())),0,(VLOOKUP($A11,'Import Peak'!$A$3:EF$99,136,FALSE())-VLOOKUP($A11,'Import Peak Change'!$A$106:EF$202,136,FALSE())))</f>
        <v>0</v>
      </c>
      <c r="EG11" s="193" t="n">
        <f aca="false">IF(ISERROR(VLOOKUP($A11,'Import Peak'!$A$3:EG$99,137,FALSE())-VLOOKUP($A11,'Import Peak Change'!$A$106:EG$202,137,FALSE())),0,(VLOOKUP($A11,'Import Peak'!$A$3:EG$99,137,FALSE())-VLOOKUP($A11,'Import Peak Change'!$A$106:EG$202,137,FALSE())))</f>
        <v>0</v>
      </c>
      <c r="EH11" s="193" t="n">
        <f aca="false">IF(ISERROR(VLOOKUP($A11,'Import Peak'!$A$3:EH$99,138,FALSE())-VLOOKUP($A11,'Import Peak Change'!$A$106:EH$202,138,FALSE())),0,(VLOOKUP($A11,'Import Peak'!$A$3:EH$99,138,FALSE())-VLOOKUP($A11,'Import Peak Change'!$A$106:EH$202,138,FALSE())))</f>
        <v>0</v>
      </c>
      <c r="EI11" s="193" t="n">
        <f aca="false">IF(ISERROR(VLOOKUP($A11,'Import Peak'!$A$3:EI$99,139,FALSE())-VLOOKUP($A11,'Import Peak Change'!$A$106:EI$202,139,FALSE())),0,(VLOOKUP($A11,'Import Peak'!$A$3:EI$99,139,FALSE())-VLOOKUP($A11,'Import Peak Change'!$A$106:EI$202,139,FALSE())))</f>
        <v>0</v>
      </c>
      <c r="EJ11" s="193" t="n">
        <f aca="false">IF(ISERROR(VLOOKUP($A11,'Import Peak'!$A$3:EJ$99,140,FALSE())-VLOOKUP($A11,'Import Peak Change'!$A$106:EJ$202,140,FALSE())),0,(VLOOKUP($A11,'Import Peak'!$A$3:EJ$99,140,FALSE())-VLOOKUP($A11,'Import Peak Change'!$A$106:EJ$202,140,FALSE())))</f>
        <v>0</v>
      </c>
      <c r="EK11" s="193" t="n">
        <f aca="false">IF(ISERROR(VLOOKUP($A11,'Import Peak'!$A$3:EK$99,141,FALSE())-VLOOKUP($A11,'Import Peak Change'!$A$106:EK$202,141,FALSE())),0,(VLOOKUP($A11,'Import Peak'!$A$3:EK$99,141,FALSE())-VLOOKUP($A11,'Import Peak Change'!$A$106:EK$202,141,FALSE())))</f>
        <v>0</v>
      </c>
      <c r="EL11" s="193" t="n">
        <f aca="false">IF(ISERROR(VLOOKUP($A11,'Import Peak'!$A$3:EL$99,142,FALSE())-VLOOKUP($A11,'Import Peak Change'!$A$106:EL$202,142,FALSE())),0,(VLOOKUP($A11,'Import Peak'!$A$3:EL$99,142,FALSE())-VLOOKUP($A11,'Import Peak Change'!$A$106:EL$202,142,FALSE())))</f>
        <v>0</v>
      </c>
      <c r="EM11" s="193" t="n">
        <f aca="false">IF(ISERROR(VLOOKUP($A11,'Import Peak'!$A$3:EM$99,143,FALSE())-VLOOKUP($A11,'Import Peak Change'!$A$106:EM$202,143,FALSE())),0,(VLOOKUP($A11,'Import Peak'!$A$3:EM$99,143,FALSE())-VLOOKUP($A11,'Import Peak Change'!$A$106:EM$202,143,FALSE())))</f>
        <v>0</v>
      </c>
      <c r="EN11" s="193" t="n">
        <f aca="false">IF(ISERROR(VLOOKUP($A11,'Import Peak'!$A$3:EN$99,144,FALSE())-VLOOKUP($A11,'Import Peak Change'!$A$106:EN$202,144,FALSE())),0,(VLOOKUP($A11,'Import Peak'!$A$3:EN$99,144,FALSE())-VLOOKUP($A11,'Import Peak Change'!$A$106:EN$202,144,FALSE())))</f>
        <v>0</v>
      </c>
      <c r="EO11" s="193" t="n">
        <f aca="false">IF(ISERROR(VLOOKUP($A11,'Import Peak'!$A$3:EO$99,145,FALSE())-VLOOKUP($A11,'Import Peak Change'!$A$106:EO$202,145,FALSE())),0,(VLOOKUP($A11,'Import Peak'!$A$3:EO$99,145,FALSE())-VLOOKUP($A11,'Import Peak Change'!$A$106:EO$202,145,FALSE())))</f>
        <v>0</v>
      </c>
      <c r="EP11" s="193" t="n">
        <f aca="false">IF(ISERROR(VLOOKUP($A11,'Import Peak'!$A$3:EP$99,146,FALSE())-VLOOKUP($A11,'Import Peak Change'!$A$106:EP$202,146,FALSE())),0,(VLOOKUP($A11,'Import Peak'!$A$3:EP$99,146,FALSE())-VLOOKUP($A11,'Import Peak Change'!$A$106:EP$202,146,FALSE())))</f>
        <v>0</v>
      </c>
      <c r="EQ11" s="193" t="n">
        <f aca="false">IF(ISERROR(VLOOKUP($A11,'Import Peak'!$A$3:EQ$99,147,FALSE())-VLOOKUP($A11,'Import Peak Change'!$A$106:EQ$202,147,FALSE())),0,(VLOOKUP($A11,'Import Peak'!$A$3:EQ$99,147,FALSE())-VLOOKUP($A11,'Import Peak Change'!$A$106:EQ$202,147,FALSE())))</f>
        <v>0</v>
      </c>
      <c r="ER11" s="193" t="n">
        <f aca="false">IF(ISERROR(VLOOKUP($A11,'Import Peak'!$A$3:ER$99,148,FALSE())-VLOOKUP($A11,'Import Peak Change'!$A$106:ER$202,148,FALSE())),0,(VLOOKUP($A11,'Import Peak'!$A$3:ER$99,148,FALSE())-VLOOKUP($A11,'Import Peak Change'!$A$106:ER$202,148,FALSE())))</f>
        <v>0</v>
      </c>
      <c r="ES11" s="193" t="n">
        <f aca="false">IF(ISERROR(VLOOKUP($A11,'Import Peak'!$A$3:ES$99,149,FALSE())-VLOOKUP($A11,'Import Peak Change'!$A$106:ES$202,149,FALSE())),0,(VLOOKUP($A11,'Import Peak'!$A$3:ES$99,149,FALSE())-VLOOKUP($A11,'Import Peak Change'!$A$106:ES$202,149,FALSE())))</f>
        <v>0</v>
      </c>
      <c r="ET11" s="193" t="n">
        <f aca="false">IF(ISERROR(VLOOKUP($A11,'Import Peak'!$A$3:ET$99,150,FALSE())-VLOOKUP($A11,'Import Peak Change'!$A$106:ET$202,150,FALSE())),0,(VLOOKUP($A11,'Import Peak'!$A$3:ET$99,150,FALSE())-VLOOKUP($A11,'Import Peak Change'!$A$106:ET$202,150,FALSE())))</f>
        <v>0</v>
      </c>
      <c r="EU11" s="193" t="n">
        <f aca="false">IF(ISERROR(VLOOKUP($A11,'Import Peak'!$A$3:EU$99,151,FALSE())-VLOOKUP($A11,'Import Peak Change'!$A$106:EU$202,151,FALSE())),0,(VLOOKUP($A11,'Import Peak'!$A$3:EU$99,151,FALSE())-VLOOKUP($A11,'Import Peak Change'!$A$106:EU$202,151,FALSE())))</f>
        <v>0</v>
      </c>
      <c r="EV11" s="193" t="n">
        <f aca="false">IF(ISERROR(VLOOKUP($A11,'Import Peak'!$A$3:EV$99,152,FALSE())-VLOOKUP($A11,'Import Peak Change'!$A$106:EV$202,152,FALSE())),0,(VLOOKUP($A11,'Import Peak'!$A$3:EV$99,152,FALSE())-VLOOKUP($A11,'Import Peak Change'!$A$106:EV$202,152,FALSE())))</f>
        <v>0</v>
      </c>
      <c r="EW11" s="193" t="n">
        <f aca="false">IF(ISERROR(VLOOKUP($A11,'Import Peak'!$A$3:EW$99,153,FALSE())-VLOOKUP($A11,'Import Peak Change'!$A$106:EW$202,153,FALSE())),0,(VLOOKUP($A11,'Import Peak'!$A$3:EW$99,153,FALSE())-VLOOKUP($A11,'Import Peak Change'!$A$106:EW$202,153,FALSE())))</f>
        <v>0</v>
      </c>
      <c r="EX11" s="193" t="n">
        <f aca="false">IF(ISERROR(VLOOKUP($A11,'Import Peak'!$A$3:EX$99,154,FALSE())-VLOOKUP($A11,'Import Peak Change'!$A$106:EX$202,154,FALSE())),0,(VLOOKUP($A11,'Import Peak'!$A$3:EX$99,154,FALSE())-VLOOKUP($A11,'Import Peak Change'!$A$106:EX$202,154,FALSE())))</f>
        <v>0</v>
      </c>
      <c r="EY11" s="193" t="n">
        <f aca="false">IF(ISERROR(VLOOKUP($A11,'Import Peak'!$A$3:EY$99,155,FALSE())-VLOOKUP($A11,'Import Peak Change'!$A$106:EY$202,155,FALSE())),0,(VLOOKUP($A11,'Import Peak'!$A$3:EY$99,155,FALSE())-VLOOKUP($A11,'Import Peak Change'!$A$106:EY$202,155,FALSE())))</f>
        <v>0</v>
      </c>
      <c r="EZ11" s="193" t="n">
        <f aca="false">IF(ISERROR(VLOOKUP($A11,'Import Peak'!$A$3:EZ$99,156,FALSE())-VLOOKUP($A11,'Import Peak Change'!$A$106:EZ$202,156,FALSE())),0,(VLOOKUP($A11,'Import Peak'!$A$3:EZ$99,156,FALSE())-VLOOKUP($A11,'Import Peak Change'!$A$106:EZ$202,156,FALSE())))</f>
        <v>0</v>
      </c>
      <c r="FA11" s="193" t="n">
        <f aca="false">IF(ISERROR(VLOOKUP($A11,'Import Peak'!$A$3:FA$99,157,FALSE())-VLOOKUP($A11,'Import Peak Change'!$A$106:FA$202,157,FALSE())),0,(VLOOKUP($A11,'Import Peak'!$A$3:FA$99,157,FALSE())-VLOOKUP($A11,'Import Peak Change'!$A$106:FA$202,157,FALSE())))</f>
        <v>0</v>
      </c>
      <c r="FB11" s="193" t="n">
        <f aca="false">IF(ISERROR(VLOOKUP($A11,'Import Peak'!$A$3:FB$99,158,FALSE())-VLOOKUP($A11,'Import Peak Change'!$A$106:FB$202,158,FALSE())),0,(VLOOKUP($A11,'Import Peak'!$A$3:FB$99,158,FALSE())-VLOOKUP($A11,'Import Peak Change'!$A$106:FB$202,158,FALSE())))</f>
        <v>0</v>
      </c>
      <c r="FC11" s="193" t="n">
        <f aca="false">IF(ISERROR(VLOOKUP($A11,'Import Peak'!$A$3:FC$99,159,FALSE())-VLOOKUP($A11,'Import Peak Change'!$A$106:FC$202,159,FALSE())),0,(VLOOKUP($A11,'Import Peak'!$A$3:FC$99,159,FALSE())-VLOOKUP($A11,'Import Peak Change'!$A$106:FC$202,159,FALSE())))</f>
        <v>0</v>
      </c>
      <c r="FD11" s="193" t="n">
        <f aca="false">IF(ISERROR(VLOOKUP($A11,'Import Peak'!$A$3:FD$99,160,FALSE())-VLOOKUP($A11,'Import Peak Change'!$A$106:FD$202,160,FALSE())),0,(VLOOKUP($A11,'Import Peak'!$A$3:FD$99,160,FALSE())-VLOOKUP($A11,'Import Peak Change'!$A$106:FD$202,160,FALSE())))</f>
        <v>0</v>
      </c>
      <c r="FE11" s="193" t="n">
        <f aca="false">IF(ISERROR(VLOOKUP($A11,'Import Peak'!$A$3:FE$99,161,FALSE())-VLOOKUP($A11,'Import Peak Change'!$A$106:FE$202,161,FALSE())),0,(VLOOKUP($A11,'Import Peak'!$A$3:FE$99,161,FALSE())-VLOOKUP($A11,'Import Peak Change'!$A$106:FE$202,161,FALSE())))</f>
        <v>0</v>
      </c>
      <c r="FF11" s="193" t="n">
        <f aca="false">IF(ISERROR(VLOOKUP($A11,'Import Peak'!$A$3:FF$99,162,FALSE())-VLOOKUP($A11,'Import Peak Change'!$A$106:FF$202,162,FALSE())),0,(VLOOKUP($A11,'Import Peak'!$A$3:FF$99,162,FALSE())-VLOOKUP($A11,'Import Peak Change'!$A$106:FF$202,162,FALSE())))</f>
        <v>0</v>
      </c>
      <c r="FG11" s="193" t="n">
        <f aca="false">IF(ISERROR(VLOOKUP($A11,'Import Peak'!$A$3:FG$99,163,FALSE())-VLOOKUP($A11,'Import Peak Change'!$A$106:FG$202,163,FALSE())),0,(VLOOKUP($A11,'Import Peak'!$A$3:FG$99,163,FALSE())-VLOOKUP($A11,'Import Peak Change'!$A$106:FG$202,163,FALSE())))</f>
        <v>0</v>
      </c>
      <c r="FH11" s="193" t="n">
        <f aca="false">IF(ISERROR(VLOOKUP($A11,'Import Peak'!$A$3:FH$99,164,FALSE())-VLOOKUP($A11,'Import Peak Change'!$A$106:FH$202,164,FALSE())),0,(VLOOKUP($A11,'Import Peak'!$A$3:FH$99,164,FALSE())-VLOOKUP($A11,'Import Peak Change'!$A$106:FH$202,164,FALSE())))</f>
        <v>0</v>
      </c>
      <c r="FI11" s="193" t="n">
        <f aca="false">IF(ISERROR(VLOOKUP($A11,'Import Peak'!$A$3:FI$99,165,FALSE())-VLOOKUP($A11,'Import Peak Change'!$A$106:FI$202,165,FALSE())),0,(VLOOKUP($A11,'Import Peak'!$A$3:FI$99,165,FALSE())-VLOOKUP($A11,'Import Peak Change'!$A$106:FI$202,165,FALSE())))</f>
        <v>0</v>
      </c>
      <c r="FJ11" s="193" t="n">
        <f aca="false">IF(ISERROR(VLOOKUP($A11,'Import Peak'!$A$3:FJ$99,166,FALSE())-VLOOKUP($A11,'Import Peak Change'!$A$106:FJ$202,166,FALSE())),0,(VLOOKUP($A11,'Import Peak'!$A$3:FJ$99,166,FALSE())-VLOOKUP($A11,'Import Peak Change'!$A$106:FJ$202,166,FALSE())))</f>
        <v>0</v>
      </c>
      <c r="FK11" s="193" t="n">
        <f aca="false">IF(ISERROR(VLOOKUP($A11,'Import Peak'!$A$3:FK$99,167,FALSE())-VLOOKUP($A11,'Import Peak Change'!$A$106:FK$202,167,FALSE())),0,(VLOOKUP($A11,'Import Peak'!$A$3:FK$99,167,FALSE())-VLOOKUP($A11,'Import Peak Change'!$A$106:FK$202,167,FALSE())))</f>
        <v>0</v>
      </c>
      <c r="FL11" s="193" t="n">
        <f aca="false">IF(ISERROR(VLOOKUP($A11,'Import Peak'!$A$3:FL$99,168,FALSE())-VLOOKUP($A11,'Import Peak Change'!$A$106:FL$202,168,FALSE())),0,(VLOOKUP($A11,'Import Peak'!$A$3:FL$99,168,FALSE())-VLOOKUP($A11,'Import Peak Change'!$A$106:FL$202,168,FALSE())))</f>
        <v>0</v>
      </c>
      <c r="FM11" s="193" t="n">
        <f aca="false">IF(ISERROR(VLOOKUP($A11,'Import Peak'!$A$3:FM$99,169,FALSE())-VLOOKUP($A11,'Import Peak Change'!$A$106:FM$202,169,FALSE())),0,(VLOOKUP($A11,'Import Peak'!$A$3:FM$99,169,FALSE())-VLOOKUP($A11,'Import Peak Change'!$A$106:FM$202,169,FALSE())))</f>
        <v>0</v>
      </c>
      <c r="FN11" s="193" t="n">
        <f aca="false">IF(ISERROR(VLOOKUP($A11,'Import Peak'!$A$3:FN$99,170,FALSE())-VLOOKUP($A11,'Import Peak Change'!$A$106:FN$202,170,FALSE())),0,(VLOOKUP($A11,'Import Peak'!$A$3:FN$99,170,FALSE())-VLOOKUP($A11,'Import Peak Change'!$A$106:FN$202,170,FALSE())))</f>
        <v>0</v>
      </c>
      <c r="FO11" s="193" t="n">
        <f aca="false">IF(ISERROR(VLOOKUP($A11,'Import Peak'!$A$3:FO$99,171,FALSE())-VLOOKUP($A11,'Import Peak Change'!$A$106:FO$202,171,FALSE())),0,(VLOOKUP($A11,'Import Peak'!$A$3:FO$99,171,FALSE())-VLOOKUP($A11,'Import Peak Change'!$A$106:FO$202,171,FALSE())))</f>
        <v>0</v>
      </c>
      <c r="FP11" s="193" t="n">
        <f aca="false">IF(ISERROR(VLOOKUP($A11,'Import Peak'!$A$3:FP$99,172,FALSE())-VLOOKUP($A11,'Import Peak Change'!$A$106:FP$202,172,FALSE())),0,(VLOOKUP($A11,'Import Peak'!$A$3:FP$99,172,FALSE())-VLOOKUP($A11,'Import Peak Change'!$A$106:FP$202,172,FALSE())))</f>
        <v>0</v>
      </c>
      <c r="FQ11" s="193" t="n">
        <f aca="false">IF(ISERROR(VLOOKUP($A11,'Import Peak'!$A$3:FQ$99,173,FALSE())-VLOOKUP($A11,'Import Peak Change'!$A$106:FQ$202,173,FALSE())),0,(VLOOKUP($A11,'Import Peak'!$A$3:FQ$99,173,FALSE())-VLOOKUP($A11,'Import Peak Change'!$A$106:FQ$202,173,FALSE())))</f>
        <v>0</v>
      </c>
      <c r="FR11" s="193" t="n">
        <f aca="false">IF(ISERROR(VLOOKUP($A11,'Import Peak'!$A$3:FR$99,174,FALSE())-VLOOKUP($A11,'Import Peak Change'!$A$106:FR$202,174,FALSE())),0,(VLOOKUP($A11,'Import Peak'!$A$3:FR$99,174,FALSE())-VLOOKUP($A11,'Import Peak Change'!$A$106:FR$202,174,FALSE())))</f>
        <v>0</v>
      </c>
      <c r="FS11" s="193" t="n">
        <f aca="false">IF(ISERROR(VLOOKUP($A11,'Import Peak'!$A$3:FS$99,175,FALSE())-VLOOKUP($A11,'Import Peak Change'!$A$106:FS$202,175,FALSE())),0,(VLOOKUP($A11,'Import Peak'!$A$3:FS$99,175,FALSE())-VLOOKUP($A11,'Import Peak Change'!$A$106:FS$202,175,FALSE())))</f>
        <v>0</v>
      </c>
      <c r="FT11" s="193" t="n">
        <f aca="false">IF(ISERROR(VLOOKUP($A11,'Import Peak'!$A$3:FT$99,176,FALSE())-VLOOKUP($A11,'Import Peak Change'!$A$106:FT$202,176,FALSE())),0,(VLOOKUP($A11,'Import Peak'!$A$3:FT$99,176,FALSE())-VLOOKUP($A11,'Import Peak Change'!$A$106:FT$202,176,FALSE())))</f>
        <v>0</v>
      </c>
      <c r="FU11" s="193" t="n">
        <f aca="false">IF(ISERROR(VLOOKUP($A11,'Import Peak'!$A$3:FU$99,177,FALSE())-VLOOKUP($A11,'Import Peak Change'!$A$106:FU$202,177,FALSE())),0,(VLOOKUP($A11,'Import Peak'!$A$3:FU$99,177,FALSE())-VLOOKUP($A11,'Import Peak Change'!$A$106:FU$202,177,FALSE())))</f>
        <v>0</v>
      </c>
      <c r="FV11" s="193" t="n">
        <f aca="false">IF(ISERROR(VLOOKUP($A11,'Import Peak'!$A$3:FV$99,178,FALSE())-VLOOKUP($A11,'Import Peak Change'!$A$106:FV$202,178,FALSE())),0,(VLOOKUP($A11,'Import Peak'!$A$3:FV$99,178,FALSE())-VLOOKUP($A11,'Import Peak Change'!$A$106:FV$202,178,FALSE())))</f>
        <v>0</v>
      </c>
      <c r="FW11" s="193" t="n">
        <f aca="false">IF(ISERROR(VLOOKUP($A11,'Import Peak'!$A$3:FW$99,179,FALSE())-VLOOKUP($A11,'Import Peak Change'!$A$106:FW$202,179,FALSE())),0,(VLOOKUP($A11,'Import Peak'!$A$3:FW$99,179,FALSE())-VLOOKUP($A11,'Import Peak Change'!$A$106:FW$202,179,FALSE())))</f>
        <v>0</v>
      </c>
      <c r="FX11" s="193" t="n">
        <f aca="false">IF(ISERROR(VLOOKUP($A11,'Import Peak'!$A$3:FX$99,180,FALSE())-VLOOKUP($A11,'Import Peak Change'!$A$106:FX$202,180,FALSE())),0,(VLOOKUP($A11,'Import Peak'!$A$3:FX$99,180,FALSE())-VLOOKUP($A11,'Import Peak Change'!$A$106:FX$202,180,FALSE())))</f>
        <v>0</v>
      </c>
      <c r="FY11" s="193" t="n">
        <f aca="false">IF(ISERROR(VLOOKUP($A11,'Import Peak'!$A$3:FY$99,181,FALSE())-VLOOKUP($A11,'Import Peak Change'!$A$106:FY$202,181,FALSE())),0,(VLOOKUP($A11,'Import Peak'!$A$3:FY$99,181,FALSE())-VLOOKUP($A11,'Import Peak Change'!$A$106:FY$202,181,FALSE())))</f>
        <v>0</v>
      </c>
      <c r="FZ11" s="193" t="n">
        <f aca="false">IF(ISERROR(VLOOKUP($A11,'Import Peak'!$A$3:FZ$99,182,FALSE())-VLOOKUP($A11,'Import Peak Change'!$A$106:FZ$202,182,FALSE())),0,(VLOOKUP($A11,'Import Peak'!$A$3:FZ$99,182,FALSE())-VLOOKUP($A11,'Import Peak Change'!$A$106:FZ$202,182,FALSE())))</f>
        <v>0</v>
      </c>
      <c r="GA11" s="193" t="n">
        <f aca="false">IF(ISERROR(VLOOKUP($A11,'Import Peak'!$A$3:GA$99,183,FALSE())-VLOOKUP($A11,'Import Peak Change'!$A$106:GA$202,183,FALSE())),0,(VLOOKUP($A11,'Import Peak'!$A$3:GA$99,183,FALSE())-VLOOKUP($A11,'Import Peak Change'!$A$106:GA$202,183,FALSE())))</f>
        <v>0</v>
      </c>
      <c r="GB11" s="193" t="n">
        <f aca="false">IF(ISERROR(VLOOKUP($A11,'Import Peak'!$A$3:GB$99,184,FALSE())-VLOOKUP($A11,'Import Peak Change'!$A$106:GB$202,184,FALSE())),0,(VLOOKUP($A11,'Import Peak'!$A$3:GB$99,184,FALSE())-VLOOKUP($A11,'Import Peak Change'!$A$106:GB$202,184,FALSE())))</f>
        <v>0</v>
      </c>
      <c r="GC11" s="193" t="n">
        <f aca="false">IF(ISERROR(VLOOKUP($A11,'Import Peak'!$A$3:GC$99,185,FALSE())-VLOOKUP($A11,'Import Peak Change'!$A$106:GC$202,185,FALSE())),0,(VLOOKUP($A11,'Import Peak'!$A$3:GC$99,185,FALSE())-VLOOKUP($A11,'Import Peak Change'!$A$106:GC$202,185,FALSE())))</f>
        <v>0</v>
      </c>
      <c r="GD11" s="193" t="n">
        <f aca="false">IF(ISERROR(VLOOKUP($A11,'Import Peak'!$A$3:GD$99,186,FALSE())-VLOOKUP($A11,'Import Peak Change'!$A$106:GD$202,186,FALSE())),0,(VLOOKUP($A11,'Import Peak'!$A$3:GD$99,186,FALSE())-VLOOKUP($A11,'Import Peak Change'!$A$106:GD$202,186,FALSE())))</f>
        <v>0</v>
      </c>
      <c r="GE11" s="193" t="n">
        <f aca="false">IF(ISERROR(VLOOKUP($A11,'Import Peak'!$A$3:GE$99,187,FALSE())-VLOOKUP($A11,'Import Peak Change'!$A$106:GE$202,187,FALSE())),0,(VLOOKUP($A11,'Import Peak'!$A$3:GE$99,187,FALSE())-VLOOKUP($A11,'Import Peak Change'!$A$106:GE$202,187,FALSE())))</f>
        <v>0</v>
      </c>
      <c r="GF11" s="193" t="n">
        <f aca="false">IF(ISERROR(VLOOKUP($A11,'Import Peak'!$A$3:GF$99,188,FALSE())-VLOOKUP($A11,'Import Peak Change'!$A$106:GF$202,188,FALSE())),0,(VLOOKUP($A11,'Import Peak'!$A$3:GF$99,188,FALSE())-VLOOKUP($A11,'Import Peak Change'!$A$106:GF$202,188,FALSE())))</f>
        <v>0</v>
      </c>
      <c r="GG11" s="193" t="n">
        <f aca="false">IF(ISERROR(VLOOKUP($A11,'Import Peak'!$A$3:GG$99,189,FALSE())-VLOOKUP($A11,'Import Peak Change'!$A$106:GG$202,189,FALSE())),0,(VLOOKUP($A11,'Import Peak'!$A$3:GG$99,189,FALSE())-VLOOKUP($A11,'Import Peak Change'!$A$106:GG$202,189,FALSE())))</f>
        <v>0</v>
      </c>
      <c r="GH11" s="193" t="n">
        <f aca="false">IF(ISERROR(VLOOKUP($A11,'Import Peak'!$A$3:GH$99,190,FALSE())-VLOOKUP($A11,'Import Peak Change'!$A$106:GH$202,190,FALSE())),0,(VLOOKUP($A11,'Import Peak'!$A$3:GH$99,190,FALSE())-VLOOKUP($A11,'Import Peak Change'!$A$106:GH$202,190,FALSE())))</f>
        <v>0</v>
      </c>
      <c r="GI11" s="193" t="n">
        <f aca="false">IF(ISERROR(VLOOKUP($A11,'Import Peak'!$A$3:GI$99,191,FALSE())-VLOOKUP($A11,'Import Peak Change'!$A$106:GI$202,191,FALSE())),0,(VLOOKUP($A11,'Import Peak'!$A$3:GI$99,191,FALSE())-VLOOKUP($A11,'Import Peak Change'!$A$106:GI$202,191,FALSE())))</f>
        <v>0</v>
      </c>
      <c r="GJ11" s="193" t="n">
        <f aca="false">IF(ISERROR(VLOOKUP($A11,'Import Peak'!$A$3:GJ$99,192,FALSE())-VLOOKUP($A11,'Import Peak Change'!$A$106:GJ$202,192,FALSE())),0,(VLOOKUP($A11,'Import Peak'!$A$3:GJ$99,192,FALSE())-VLOOKUP($A11,'Import Peak Change'!$A$106:GJ$202,192,FALSE())))</f>
        <v>0</v>
      </c>
      <c r="GK11" s="193" t="n">
        <f aca="false">IF(ISERROR(VLOOKUP($A11,'Import Peak'!$A$3:GK$99,193,FALSE())-VLOOKUP($A11,'Import Peak Change'!$A$106:GK$202,193,FALSE())),0,(VLOOKUP($A11,'Import Peak'!$A$3:GK$99,193,FALSE())-VLOOKUP($A11,'Import Peak Change'!$A$106:GK$202,193,FALSE())))</f>
        <v>0</v>
      </c>
      <c r="GL11" s="193" t="n">
        <f aca="false">IF(ISERROR(VLOOKUP($A11,'Import Peak'!$A$3:GL$99,194,FALSE())-VLOOKUP($A11,'Import Peak Change'!$A$106:GL$202,194,FALSE())),0,(VLOOKUP($A11,'Import Peak'!$A$3:GL$99,194,FALSE())-VLOOKUP($A11,'Import Peak Change'!$A$106:GL$202,194,FALSE())))</f>
        <v>0</v>
      </c>
      <c r="GM11" s="193" t="n">
        <f aca="false">IF(ISERROR(VLOOKUP($A11,'Import Peak'!$A$3:GM$99,195,FALSE())-VLOOKUP($A11,'Import Peak Change'!$A$106:GM$202,195,FALSE())),0,(VLOOKUP($A11,'Import Peak'!$A$3:GM$99,195,FALSE())-VLOOKUP($A11,'Import Peak Change'!$A$106:GM$202,195,FALSE())))</f>
        <v>0</v>
      </c>
      <c r="GN11" s="193" t="n">
        <f aca="false">IF(ISERROR(VLOOKUP($A11,'Import Peak'!$A$3:GN$99,196,FALSE())-VLOOKUP($A11,'Import Peak Change'!$A$106:GN$202,196,FALSE())),0,(VLOOKUP($A11,'Import Peak'!$A$3:GN$99,196,FALSE())-VLOOKUP($A11,'Import Peak Change'!$A$106:GN$202,196,FALSE())))</f>
        <v>0</v>
      </c>
      <c r="GO11" s="193" t="n">
        <f aca="false">IF(ISERROR(VLOOKUP($A11,'Import Peak'!$A$3:GO$99,197,FALSE())-VLOOKUP($A11,'Import Peak Change'!$A$106:GO$202,197,FALSE())),0,(VLOOKUP($A11,'Import Peak'!$A$3:GO$99,197,FALSE())-VLOOKUP($A11,'Import Peak Change'!$A$106:GO$202,197,FALSE())))</f>
        <v>0</v>
      </c>
      <c r="GP11" s="193" t="n">
        <f aca="false">IF(ISERROR(VLOOKUP($A11,'Import Peak'!$A$3:GP$99,198,FALSE())-VLOOKUP($A11,'Import Peak Change'!$A$106:GP$202,198,FALSE())),0,(VLOOKUP($A11,'Import Peak'!$A$3:GP$99,198,FALSE())-VLOOKUP($A11,'Import Peak Change'!$A$106:GP$202,198,FALSE())))</f>
        <v>0</v>
      </c>
      <c r="GQ11" s="193" t="n">
        <f aca="false">IF(ISERROR(VLOOKUP($A11,'Import Peak'!$A$3:GQ$99,199,FALSE())-VLOOKUP($A11,'Import Peak Change'!$A$106:GQ$202,199,FALSE())),0,(VLOOKUP($A11,'Import Peak'!$A$3:GQ$99,199,FALSE())-VLOOKUP($A11,'Import Peak Change'!$A$106:GQ$202,199,FALSE())))</f>
        <v>0</v>
      </c>
      <c r="GR11" s="193" t="n">
        <f aca="false">IF(ISERROR(VLOOKUP($A11,'Import Peak'!$A$3:GR$99,200,FALSE())-VLOOKUP($A11,'Import Peak Change'!$A$106:GR$202,200,FALSE())),0,(VLOOKUP($A11,'Import Peak'!$A$3:GR$99,200,FALSE())-VLOOKUP($A11,'Import Peak Change'!$A$106:GR$202,200,FALSE())))</f>
        <v>0</v>
      </c>
      <c r="GS11" s="193" t="n">
        <f aca="false">IF(ISERROR(VLOOKUP($A11,'Import Peak'!$A$3:GS$99,201,FALSE())-VLOOKUP($A11,'Import Peak Change'!$A$106:GS$202,201,FALSE())),0,(VLOOKUP($A11,'Import Peak'!$A$3:GS$99,201,FALSE())-VLOOKUP($A11,'Import Peak Change'!$A$106:GS$202,201,FALSE())))</f>
        <v>0</v>
      </c>
      <c r="GT11" s="193" t="n">
        <f aca="false">IF(ISERROR(VLOOKUP($A11,'Import Peak'!$A$3:GT$99,202,FALSE())-VLOOKUP($A11,'Import Peak Change'!$A$106:GT$202,202,FALSE())),0,(VLOOKUP($A11,'Import Peak'!$A$3:GT$99,202,FALSE())-VLOOKUP($A11,'Import Peak Change'!$A$106:GT$202,202,FALSE())))</f>
        <v>0</v>
      </c>
      <c r="GU11" s="193" t="n">
        <f aca="false">IF(ISERROR(VLOOKUP($A11,'Import Peak'!$A$3:GU$99,203,FALSE())-VLOOKUP($A11,'Import Peak Change'!$A$106:GU$202,203,FALSE())),0,(VLOOKUP($A11,'Import Peak'!$A$3:GU$99,203,FALSE())-VLOOKUP($A11,'Import Peak Change'!$A$106:GU$202,203,FALSE())))</f>
        <v>0</v>
      </c>
      <c r="GV11" s="193" t="n">
        <f aca="false">IF(ISERROR(VLOOKUP($A11,'Import Peak'!$A$3:GV$99,204,FALSE())-VLOOKUP($A11,'Import Peak Change'!$A$106:GV$202,204,FALSE())),0,(VLOOKUP($A11,'Import Peak'!$A$3:GV$99,204,FALSE())-VLOOKUP($A11,'Import Peak Change'!$A$106:GV$202,204,FALSE())))</f>
        <v>0</v>
      </c>
      <c r="GW11" s="193" t="n">
        <f aca="false">IF(ISERROR(VLOOKUP($A11,'Import Peak'!$A$3:GW$99,205,FALSE())-VLOOKUP($A11,'Import Peak Change'!$A$106:GW$202,205,FALSE())),0,(VLOOKUP($A11,'Import Peak'!$A$3:GW$99,205,FALSE())-VLOOKUP($A11,'Import Peak Change'!$A$106:GW$202,205,FALSE())))</f>
        <v>0</v>
      </c>
      <c r="GX11" s="193" t="n">
        <f aca="false">IF(ISERROR(VLOOKUP($A11,'Import Peak'!$A$3:GX$99,206,FALSE())-VLOOKUP($A11,'Import Peak Change'!$A$106:GX$202,206,FALSE())),0,(VLOOKUP($A11,'Import Peak'!$A$3:GX$99,206,FALSE())-VLOOKUP($A11,'Import Peak Change'!$A$106:GX$202,206,FALSE())))</f>
        <v>0</v>
      </c>
      <c r="GY11" s="193" t="n">
        <f aca="false">IF(ISERROR(VLOOKUP($A11,'Import Peak'!$A$3:GY$99,207,FALSE())-VLOOKUP($A11,'Import Peak Change'!$A$106:GY$202,207,FALSE())),0,(VLOOKUP($A11,'Import Peak'!$A$3:GY$99,207,FALSE())-VLOOKUP($A11,'Import Peak Change'!$A$106:GY$202,207,FALSE())))</f>
        <v>0</v>
      </c>
      <c r="GZ11" s="193" t="n">
        <f aca="false">IF(ISERROR(VLOOKUP($A11,'Import Peak'!$A$3:GZ$99,208,FALSE())-VLOOKUP($A11,'Import Peak Change'!$A$106:GZ$202,208,FALSE())),0,(VLOOKUP($A11,'Import Peak'!$A$3:GZ$99,208,FALSE())-VLOOKUP($A11,'Import Peak Change'!$A$106:GZ$202,208,FALSE())))</f>
        <v>0</v>
      </c>
      <c r="HA11" s="193" t="n">
        <f aca="false">IF(ISERROR(VLOOKUP($A11,'Import Peak'!$A$3:HA$99,209,FALSE())-VLOOKUP($A11,'Import Peak Change'!$A$106:HA$202,209,FALSE())),0,(VLOOKUP($A11,'Import Peak'!$A$3:HA$99,209,FALSE())-VLOOKUP($A11,'Import Peak Change'!$A$106:HA$202,209,FALSE())))</f>
        <v>0</v>
      </c>
      <c r="HB11" s="193" t="n">
        <f aca="false">IF(ISERROR(VLOOKUP($A11,'Import Peak'!$A$3:HB$99,210,FALSE())-VLOOKUP($A11,'Import Peak Change'!$A$106:HB$202,210,FALSE())),0,(VLOOKUP($A11,'Import Peak'!$A$3:HB$99,210,FALSE())-VLOOKUP($A11,'Import Peak Change'!$A$106:HB$202,210,FALSE())))</f>
        <v>0</v>
      </c>
      <c r="HC11" s="193" t="n">
        <f aca="false">IF(ISERROR(VLOOKUP($A11,'Import Peak'!$A$3:HC$99,211,FALSE())-VLOOKUP($A11,'Import Peak Change'!$A$106:HC$202,211,FALSE())),0,(VLOOKUP($A11,'Import Peak'!$A$3:HC$99,211,FALSE())-VLOOKUP($A11,'Import Peak Change'!$A$106:HC$202,211,FALSE())))</f>
        <v>0</v>
      </c>
      <c r="HD11" s="193" t="n">
        <f aca="false">IF(ISERROR(VLOOKUP($A11,'Import Peak'!$A$3:HD$99,212,FALSE())-VLOOKUP($A11,'Import Peak Change'!$A$106:HD$202,212,FALSE())),0,(VLOOKUP($A11,'Import Peak'!$A$3:HD$99,212,FALSE())-VLOOKUP($A11,'Import Peak Change'!$A$106:HD$202,212,FALSE())))</f>
        <v>0</v>
      </c>
      <c r="HE11" s="193" t="n">
        <f aca="false">IF(ISERROR(VLOOKUP($A11,'Import Peak'!$A$3:HE$99,213,FALSE())-VLOOKUP($A11,'Import Peak Change'!$A$106:HE$202,213,FALSE())),0,(VLOOKUP($A11,'Import Peak'!$A$3:HE$99,213,FALSE())-VLOOKUP($A11,'Import Peak Change'!$A$106:HE$202,213,FALSE())))</f>
        <v>0</v>
      </c>
      <c r="HF11" s="193" t="n">
        <f aca="false">IF(ISERROR(VLOOKUP($A11,'Import Peak'!$A$3:HF$99,214,FALSE())-VLOOKUP($A11,'Import Peak Change'!$A$106:HF$202,214,FALSE())),0,(VLOOKUP($A11,'Import Peak'!$A$3:HF$99,214,FALSE())-VLOOKUP($A11,'Import Peak Change'!$A$106:HF$202,214,FALSE())))</f>
        <v>0</v>
      </c>
      <c r="HG11" s="193" t="n">
        <f aca="false">IF(ISERROR(VLOOKUP($A11,'Import Peak'!$A$3:HG$99,215,FALSE())-VLOOKUP($A11,'Import Peak Change'!$A$106:HG$202,215,FALSE())),0,(VLOOKUP($A11,'Import Peak'!$A$3:HG$99,215,FALSE())-VLOOKUP($A11,'Import Peak Change'!$A$106:HG$202,215,FALSE())))</f>
        <v>0</v>
      </c>
      <c r="HH11" s="193" t="n">
        <f aca="false">IF(ISERROR(VLOOKUP($A11,'Import Peak'!$A$3:HH$99,216,FALSE())-VLOOKUP($A11,'Import Peak Change'!$A$106:HH$202,216,FALSE())),0,(VLOOKUP($A11,'Import Peak'!$A$3:HH$99,216,FALSE())-VLOOKUP($A11,'Import Peak Change'!$A$106:HH$202,216,FALSE())))</f>
        <v>0</v>
      </c>
      <c r="HI11" s="193" t="n">
        <f aca="false">IF(ISERROR(VLOOKUP($A11,'Import Peak'!$A$3:HI$99,217,FALSE())-VLOOKUP($A11,'Import Peak Change'!$A$106:HI$202,217,FALSE())),0,(VLOOKUP($A11,'Import Peak'!$A$3:HI$99,217,FALSE())-VLOOKUP($A11,'Import Peak Change'!$A$106:HI$202,217,FALSE())))</f>
        <v>0</v>
      </c>
      <c r="HJ11" s="193" t="n">
        <f aca="false">IF(ISERROR(VLOOKUP($A11,'Import Peak'!$A$3:HJ$99,218,FALSE())-VLOOKUP($A11,'Import Peak Change'!$A$106:HJ$202,218,FALSE())),0,(VLOOKUP($A11,'Import Peak'!$A$3:HJ$99,218,FALSE())-VLOOKUP($A11,'Import Peak Change'!$A$106:HJ$202,218,FALSE())))</f>
        <v>0</v>
      </c>
      <c r="HK11" s="193" t="n">
        <f aca="false">IF(ISERROR(VLOOKUP($A11,'Import Peak'!$A$3:HK$99,219,FALSE())-VLOOKUP($A11,'Import Peak Change'!$A$106:HK$202,219,FALSE())),0,(VLOOKUP($A11,'Import Peak'!$A$3:HK$99,219,FALSE())-VLOOKUP($A11,'Import Peak Change'!$A$106:HK$202,219,FALSE())))</f>
        <v>0</v>
      </c>
      <c r="HL11" s="193" t="n">
        <f aca="false">IF(ISERROR(VLOOKUP($A11,'Import Peak'!$A$3:HL$99,220,FALSE())-VLOOKUP($A11,'Import Peak Change'!$A$106:HL$202,220,FALSE())),0,(VLOOKUP($A11,'Import Peak'!$A$3:HL$99,220,FALSE())-VLOOKUP($A11,'Import Peak Change'!$A$106:HL$202,220,FALSE())))</f>
        <v>0</v>
      </c>
      <c r="HM11" s="193" t="n">
        <f aca="false">IF(ISERROR(VLOOKUP($A11,'Import Peak'!$A$3:HM$99,221,FALSE())-VLOOKUP($A11,'Import Peak Change'!$A$106:HM$202,221,FALSE())),0,(VLOOKUP($A11,'Import Peak'!$A$3:HM$99,221,FALSE())-VLOOKUP($A11,'Import Peak Change'!$A$106:HM$202,221,FALSE())))</f>
        <v>0</v>
      </c>
      <c r="HN11" s="193" t="n">
        <f aca="false">IF(ISERROR(VLOOKUP($A11,'Import Peak'!$A$3:HN$99,222,FALSE())-VLOOKUP($A11,'Import Peak Change'!$A$106:HN$202,222,FALSE())),0,(VLOOKUP($A11,'Import Peak'!$A$3:HN$99,222,FALSE())-VLOOKUP($A11,'Import Peak Change'!$A$106:HN$202,222,FALSE())))</f>
        <v>0</v>
      </c>
      <c r="HO11" s="193" t="n">
        <f aca="false">IF(ISERROR(VLOOKUP($A11,'Import Peak'!$A$3:HO$99,223,FALSE())-VLOOKUP($A11,'Import Peak Change'!$A$106:HO$202,223,FALSE())),0,(VLOOKUP($A11,'Import Peak'!$A$3:HO$99,223,FALSE())-VLOOKUP($A11,'Import Peak Change'!$A$106:HO$202,223,FALSE())))</f>
        <v>0</v>
      </c>
      <c r="HP11" s="193" t="n">
        <f aca="false">IF(ISERROR(VLOOKUP($A11,'Import Peak'!$A$3:HP$99,224,FALSE())-VLOOKUP($A11,'Import Peak Change'!$A$106:HP$202,224,FALSE())),0,(VLOOKUP($A11,'Import Peak'!$A$3:HP$99,224,FALSE())-VLOOKUP($A11,'Import Peak Change'!$A$106:HP$202,224,FALSE())))</f>
        <v>0</v>
      </c>
      <c r="HQ11" s="193" t="n">
        <f aca="false">IF(ISERROR(VLOOKUP($A11,'Import Peak'!$A$3:HQ$99,225,FALSE())-VLOOKUP($A11,'Import Peak Change'!$A$106:HQ$202,225,FALSE())),0,(VLOOKUP($A11,'Import Peak'!$A$3:HQ$99,225,FALSE())-VLOOKUP($A11,'Import Peak Change'!$A$106:HQ$202,225,FALSE())))</f>
        <v>0</v>
      </c>
      <c r="HR11" s="193" t="n">
        <f aca="false">IF(ISERROR(VLOOKUP($A11,'Import Peak'!$A$3:HR$99,226,FALSE())-VLOOKUP($A11,'Import Peak Change'!$A$106:HR$202,226,FALSE())),0,(VLOOKUP($A11,'Import Peak'!$A$3:HR$99,226,FALSE())-VLOOKUP($A11,'Import Peak Change'!$A$106:HR$202,226,FALSE())))</f>
        <v>0</v>
      </c>
      <c r="HS11" s="193" t="n">
        <f aca="false">IF(ISERROR(VLOOKUP($A11,'Import Peak'!$A$3:HS$99,227,FALSE())-VLOOKUP($A11,'Import Peak Change'!$A$106:HS$202,227,FALSE())),0,(VLOOKUP($A11,'Import Peak'!$A$3:HS$99,227,FALSE())-VLOOKUP($A11,'Import Peak Change'!$A$106:HS$202,227,FALSE())))</f>
        <v>0</v>
      </c>
      <c r="HT11" s="193" t="n">
        <f aca="false">IF(ISERROR(VLOOKUP($A11,'Import Peak'!$A$3:HT$99,228,FALSE())-VLOOKUP($A11,'Import Peak Change'!$A$106:HT$202,228,FALSE())),0,(VLOOKUP($A11,'Import Peak'!$A$3:HT$99,228,FALSE())-VLOOKUP($A11,'Import Peak Change'!$A$106:HT$202,228,FALSE())))</f>
        <v>0</v>
      </c>
      <c r="HU11" s="193" t="n">
        <f aca="false">IF(ISERROR(VLOOKUP($A11,'Import Peak'!$A$3:HU$99,229,FALSE())-VLOOKUP($A11,'Import Peak Change'!$A$106:HU$202,229,FALSE())),0,(VLOOKUP($A11,'Import Peak'!$A$3:HU$99,229,FALSE())-VLOOKUP($A11,'Import Peak Change'!$A$106:HU$202,229,FALSE())))</f>
        <v>0</v>
      </c>
      <c r="HV11" s="193" t="n">
        <f aca="false">IF(ISERROR(VLOOKUP($A11,'Import Peak'!$A$3:HV$99,230,FALSE())-VLOOKUP($A11,'Import Peak Change'!$A$106:HV$202,230,FALSE())),0,(VLOOKUP($A11,'Import Peak'!$A$3:HV$99,230,FALSE())-VLOOKUP($A11,'Import Peak Change'!$A$106:HV$202,230,FALSE())))</f>
        <v>0</v>
      </c>
      <c r="HW11" s="193" t="n">
        <f aca="false">IF(ISERROR(VLOOKUP($A11,'Import Peak'!$A$3:HW$99,231,FALSE())-VLOOKUP($A11,'Import Peak Change'!$A$106:HW$202,231,FALSE())),0,(VLOOKUP($A11,'Import Peak'!$A$3:HW$99,231,FALSE())-VLOOKUP($A11,'Import Peak Change'!$A$106:HW$202,231,FALSE())))</f>
        <v>0</v>
      </c>
      <c r="HX11" s="193" t="n">
        <f aca="false">IF(ISERROR(VLOOKUP($A11,'Import Peak'!$A$3:HX$99,232,FALSE())-VLOOKUP($A11,'Import Peak Change'!$A$106:HX$202,232,FALSE())),0,(VLOOKUP($A11,'Import Peak'!$A$3:HX$99,232,FALSE())-VLOOKUP($A11,'Import Peak Change'!$A$106:HX$202,232,FALSE())))</f>
        <v>0</v>
      </c>
      <c r="HY11" s="193" t="n">
        <f aca="false">IF(ISERROR(VLOOKUP($A11,'Import Peak'!$A$3:HY$99,233,FALSE())-VLOOKUP($A11,'Import Peak Change'!$A$106:HY$202,233,FALSE())),0,(VLOOKUP($A11,'Import Peak'!$A$3:HY$99,233,FALSE())-VLOOKUP($A11,'Import Peak Change'!$A$106:HY$202,233,FALSE())))</f>
        <v>0</v>
      </c>
      <c r="HZ11" s="193" t="n">
        <f aca="false">IF(ISERROR(VLOOKUP($A11,'Import Peak'!$A$3:HZ$99,234,FALSE())-VLOOKUP($A11,'Import Peak Change'!$A$106:HZ$202,234,FALSE())),0,(VLOOKUP($A11,'Import Peak'!$A$3:HZ$99,234,FALSE())-VLOOKUP($A11,'Import Peak Change'!$A$106:HZ$202,234,FALSE())))</f>
        <v>0</v>
      </c>
      <c r="IA11" s="193" t="n">
        <f aca="false">IF(ISERROR(VLOOKUP($A11,'Import Peak'!$A$3:IA$99,235,FALSE())-VLOOKUP($A11,'Import Peak Change'!$A$106:IA$202,235,FALSE())),0,(VLOOKUP($A11,'Import Peak'!$A$3:IA$99,235,FALSE())-VLOOKUP($A11,'Import Peak Change'!$A$106:IA$202,235,FALSE())))</f>
        <v>0</v>
      </c>
      <c r="IB11" s="193" t="n">
        <f aca="false">IF(ISERROR(VLOOKUP($A11,'Import Peak'!$A$3:IB$99,236,FALSE())-VLOOKUP($A11,'Import Peak Change'!$A$106:IB$202,236,FALSE())),0,(VLOOKUP($A11,'Import Peak'!$A$3:IB$99,236,FALSE())-VLOOKUP($A11,'Import Peak Change'!$A$106:IB$202,236,FALSE())))</f>
        <v>0</v>
      </c>
      <c r="IC11" s="193" t="n">
        <f aca="false">IF(ISERROR(VLOOKUP($A11,'Import Peak'!$A$3:IC$99,237,FALSE())-VLOOKUP($A11,'Import Peak Change'!$A$106:IC$202,237,FALSE())),0,(VLOOKUP($A11,'Import Peak'!$A$3:IC$99,237,FALSE())-VLOOKUP($A11,'Import Peak Change'!$A$106:IC$202,237,FALSE())))</f>
        <v>0</v>
      </c>
      <c r="ID11" s="193" t="n">
        <f aca="false">IF(ISERROR(VLOOKUP($A11,'Import Peak'!$A$3:ID$99,238,FALSE())-VLOOKUP($A11,'Import Peak Change'!$A$106:ID$202,238,FALSE())),0,(VLOOKUP($A11,'Import Peak'!$A$3:ID$99,238,FALSE())-VLOOKUP($A11,'Import Peak Change'!$A$106:ID$202,238,FALSE())))</f>
        <v>0</v>
      </c>
      <c r="IE11" s="193" t="n">
        <f aca="false">IF(ISERROR(VLOOKUP($A11,'Import Peak'!$A$3:IE$99,239,FALSE())-VLOOKUP($A11,'Import Peak Change'!$A$106:IE$202,239,FALSE())),0,(VLOOKUP($A11,'Import Peak'!$A$3:IE$99,239,FALSE())-VLOOKUP($A11,'Import Peak Change'!$A$106:IE$202,239,FALSE())))</f>
        <v>0</v>
      </c>
      <c r="IF11" s="193"/>
      <c r="IH11" s="164"/>
      <c r="II11" s="193"/>
    </row>
    <row r="12" customFormat="false" ht="12.75" hidden="false" customHeight="false" outlineLevel="0" collapsed="false">
      <c r="A12" s="201" t="str">
        <f aca="false">IF('Import Peak'!A9=0,"",'Import Peak'!A9)</f>
        <v>FT-CAND-PWR</v>
      </c>
      <c r="B12" s="193"/>
      <c r="C12" s="193"/>
      <c r="D12" s="193"/>
      <c r="E12" s="193"/>
      <c r="F12" s="193"/>
      <c r="G12" s="193" t="n">
        <f aca="false">IF(ISERROR(VLOOKUP($A12,'Import Peak'!$A$3:G$99,7,FALSE())-VLOOKUP($A12,'Import Peak Change'!$A$106:G$202,7,FALSE())),0,(VLOOKUP($A12,'Import Peak'!$A$3:G$99,7,FALSE())-VLOOKUP($A12,'Import Peak Change'!$A$106:G$202,7,FALSE())))</f>
        <v>0</v>
      </c>
      <c r="H12" s="193" t="n">
        <f aca="false">IF(ISERROR(VLOOKUP($A12,'Import Peak'!$A$3:H$99,8,FALSE())-VLOOKUP($A12,'Import Peak Change'!$A$106:H$202,8,FALSE())),0,(VLOOKUP($A12,'Import Peak'!$A$3:H$99,8,FALSE())-VLOOKUP($A12,'Import Peak Change'!$A$106:H$202,8,FALSE())))</f>
        <v>-5349.47908333344</v>
      </c>
      <c r="I12" s="193" t="n">
        <f aca="false">IF(ISERROR(VLOOKUP($A12,'Import Peak'!$A$3:I$99,9,FALSE())-VLOOKUP($A12,'Import Peak Change'!$A$106:I$202,9,FALSE())),0,(VLOOKUP($A12,'Import Peak'!$A$3:I$99,9,FALSE())-VLOOKUP($A12,'Import Peak Change'!$A$106:I$202,9,FALSE())))</f>
        <v>0.0230999999999995</v>
      </c>
      <c r="J12" s="193" t="n">
        <f aca="false">IF(ISERROR(VLOOKUP($A12,'Import Peak'!$A$3:J$99,10,FALSE())-VLOOKUP($A12,'Import Peak Change'!$A$106:J$202,10,FALSE())),0,(VLOOKUP($A12,'Import Peak'!$A$3:J$99,10,FALSE())-VLOOKUP($A12,'Import Peak Change'!$A$106:J$202,10,FALSE())))</f>
        <v>0</v>
      </c>
      <c r="K12" s="193" t="n">
        <f aca="false">IF(ISERROR(VLOOKUP($A12,'Import Peak'!$A$3:K$99,11,FALSE())-VLOOKUP($A12,'Import Peak Change'!$A$106:K$202,11,FALSE())),0,(VLOOKUP($A12,'Import Peak'!$A$3:K$99,11,FALSE())-VLOOKUP($A12,'Import Peak Change'!$A$106:K$202,11,FALSE())))</f>
        <v>0</v>
      </c>
      <c r="L12" s="193" t="n">
        <f aca="false">IF(ISERROR(VLOOKUP($A12,'Import Peak'!$A$3:L$99,12,FALSE())-VLOOKUP($A12,'Import Peak Change'!$A$106:L$202,12,FALSE())),0,(VLOOKUP($A12,'Import Peak'!$A$3:L$99,12,FALSE())-VLOOKUP($A12,'Import Peak Change'!$A$106:L$202,12,FALSE())))</f>
        <v>0</v>
      </c>
      <c r="M12" s="193" t="n">
        <f aca="false">IF(ISERROR(VLOOKUP($A12,'Import Peak'!$A$3:M$99,13,FALSE())-VLOOKUP($A12,'Import Peak Change'!$A$106:M$202,13,FALSE())),0,(VLOOKUP($A12,'Import Peak'!$A$3:M$99,13,FALSE())-VLOOKUP($A12,'Import Peak Change'!$A$106:M$202,13,FALSE())))</f>
        <v>-460.720500000054</v>
      </c>
      <c r="N12" s="193" t="n">
        <f aca="false">IF(ISERROR(VLOOKUP($A12,'Import Peak'!$A$3:N$99,14,FALSE())-VLOOKUP($A12,'Import Peak Change'!$A$106:N$202,14,FALSE())),0,(VLOOKUP($A12,'Import Peak'!$A$3:N$99,14,FALSE())-VLOOKUP($A12,'Import Peak Change'!$A$106:N$202,14,FALSE())))</f>
        <v>-586.62659999996</v>
      </c>
      <c r="O12" s="193" t="n">
        <f aca="false">IF(ISERROR(VLOOKUP($A12,'Import Peak'!$A$3:O$99,15,FALSE())-VLOOKUP($A12,'Import Peak Change'!$A$106:O$202,15,FALSE())),0,(VLOOKUP($A12,'Import Peak'!$A$3:O$99,15,FALSE())-VLOOKUP($A12,'Import Peak Change'!$A$106:O$202,15,FALSE())))</f>
        <v>-691.941500000074</v>
      </c>
      <c r="P12" s="193" t="n">
        <f aca="false">IF(ISERROR(VLOOKUP($A12,'Import Peak'!$A$3:P$99,16,FALSE())-VLOOKUP($A12,'Import Peak Change'!$A$106:P$202,16,FALSE())),0,(VLOOKUP($A12,'Import Peak'!$A$3:P$99,16,FALSE())-VLOOKUP($A12,'Import Peak Change'!$A$106:P$202,16,FALSE())))</f>
        <v>-834.259000000078</v>
      </c>
      <c r="Q12" s="193" t="n">
        <f aca="false">IF(ISERROR(VLOOKUP($A12,'Import Peak'!$A$3:Q$99,17,FALSE())-VLOOKUP($A12,'Import Peak Change'!$A$106:Q$202,17,FALSE())),0,(VLOOKUP($A12,'Import Peak'!$A$3:Q$99,17,FALSE())-VLOOKUP($A12,'Import Peak Change'!$A$106:Q$202,17,FALSE())))</f>
        <v>-940.092300000018</v>
      </c>
      <c r="R12" s="193" t="n">
        <f aca="false">IF(ISERROR(VLOOKUP($A12,'Import Peak'!$A$3:R$99,18,FALSE())-VLOOKUP($A12,'Import Peak Change'!$A$106:R$202,18,FALSE())),0,(VLOOKUP($A12,'Import Peak'!$A$3:R$99,18,FALSE())-VLOOKUP($A12,'Import Peak Change'!$A$106:R$202,18,FALSE())))</f>
        <v>-1014.36470000003</v>
      </c>
      <c r="S12" s="193" t="n">
        <f aca="false">IF(ISERROR(VLOOKUP($A12,'Import Peak'!$A$3:S$99,19,FALSE())-VLOOKUP($A12,'Import Peak Change'!$A$106:S$202,19,FALSE())),0,(VLOOKUP($A12,'Import Peak'!$A$3:S$99,19,FALSE())-VLOOKUP($A12,'Import Peak Change'!$A$106:S$202,19,FALSE())))</f>
        <v>-1156.70600000001</v>
      </c>
      <c r="T12" s="193" t="n">
        <f aca="false">IF(ISERROR(VLOOKUP($A12,'Import Peak'!$A$3:T$99,20,FALSE())-VLOOKUP($A12,'Import Peak Change'!$A$106:T$202,20,FALSE())),0,(VLOOKUP($A12,'Import Peak'!$A$3:T$99,20,FALSE())-VLOOKUP($A12,'Import Peak Change'!$A$106:T$202,20,FALSE())))</f>
        <v>-4189.37990000006</v>
      </c>
      <c r="U12" s="193" t="n">
        <f aca="false">IF(ISERROR(VLOOKUP($A12,'Import Peak'!$A$3:U$99,21,FALSE())-VLOOKUP($A12,'Import Peak Change'!$A$106:U$202,21,FALSE())),0,(VLOOKUP($A12,'Import Peak'!$A$3:U$99,21,FALSE())-VLOOKUP($A12,'Import Peak Change'!$A$106:U$202,21,FALSE())))</f>
        <v>-4720.47310000006</v>
      </c>
      <c r="V12" s="193" t="n">
        <f aca="false">IF(ISERROR(VLOOKUP($A12,'Import Peak'!$A$3:V$99,22,FALSE())-VLOOKUP($A12,'Import Peak Change'!$A$106:V$202,22,FALSE())),0,(VLOOKUP($A12,'Import Peak'!$A$3:V$99,22,FALSE())-VLOOKUP($A12,'Import Peak Change'!$A$106:V$202,22,FALSE())))</f>
        <v>-7779.0101999999</v>
      </c>
      <c r="W12" s="193" t="n">
        <f aca="false">IF(ISERROR(VLOOKUP($A12,'Import Peak'!$A$3:W$99,23,FALSE())-VLOOKUP($A12,'Import Peak Change'!$A$106:W$202,23,FALSE())),0,(VLOOKUP($A12,'Import Peak'!$A$3:W$99,23,FALSE())-VLOOKUP($A12,'Import Peak Change'!$A$106:W$202,23,FALSE())))</f>
        <v>-7467.78480000002</v>
      </c>
      <c r="X12" s="193" t="n">
        <f aca="false">IF(ISERROR(VLOOKUP($A12,'Import Peak'!$A$3:X$99,24,FALSE())-VLOOKUP($A12,'Import Peak Change'!$A$106:X$202,24,FALSE())),0,(VLOOKUP($A12,'Import Peak'!$A$3:X$99,24,FALSE())-VLOOKUP($A12,'Import Peak Change'!$A$106:X$202,24,FALSE())))</f>
        <v>-8702.01249999972</v>
      </c>
      <c r="Y12" s="193" t="n">
        <f aca="false">IF(ISERROR(VLOOKUP($A12,'Import Peak'!$A$3:Y$99,25,FALSE())-VLOOKUP($A12,'Import Peak Change'!$A$106:Y$202,25,FALSE())),0,(VLOOKUP($A12,'Import Peak'!$A$3:Y$99,25,FALSE())-VLOOKUP($A12,'Import Peak Change'!$A$106:Y$202,25,FALSE())))</f>
        <v>-7853.89470000006</v>
      </c>
      <c r="Z12" s="193" t="n">
        <f aca="false">IF(ISERROR(VLOOKUP($A12,'Import Peak'!$A$3:Z$99,26,FALSE())-VLOOKUP($A12,'Import Peak Change'!$A$106:Z$202,26,FALSE())),0,(VLOOKUP($A12,'Import Peak'!$A$3:Z$99,26,FALSE())-VLOOKUP($A12,'Import Peak Change'!$A$106:Z$202,26,FALSE())))</f>
        <v>-8512.47940000007</v>
      </c>
      <c r="AA12" s="193" t="n">
        <f aca="false">IF(ISERROR(VLOOKUP($A12,'Import Peak'!$A$3:AA$99,27,FALSE())-VLOOKUP($A12,'Import Peak Change'!$A$106:AA$202,27,FALSE())),0,(VLOOKUP($A12,'Import Peak'!$A$3:AA$99,27,FALSE())-VLOOKUP($A12,'Import Peak Change'!$A$106:AA$202,27,FALSE())))</f>
        <v>-8627.10190000013</v>
      </c>
      <c r="AB12" s="193" t="n">
        <f aca="false">IF(ISERROR(VLOOKUP($A12,'Import Peak'!$A$3:AB$99,28,FALSE())-VLOOKUP($A12,'Import Peak Change'!$A$106:AB$202,28,FALSE())),0,(VLOOKUP($A12,'Import Peak'!$A$3:AB$99,28,FALSE())-VLOOKUP($A12,'Import Peak Change'!$A$106:AB$202,28,FALSE())))</f>
        <v>-9296.24319999991</v>
      </c>
      <c r="AC12" s="193" t="n">
        <f aca="false">IF(ISERROR(VLOOKUP($A12,'Import Peak'!$A$3:AC$99,29,FALSE())-VLOOKUP($A12,'Import Peak Change'!$A$106:AC$202,29,FALSE())),0,(VLOOKUP($A12,'Import Peak'!$A$3:AC$99,29,FALSE())-VLOOKUP($A12,'Import Peak Change'!$A$106:AC$202,29,FALSE())))</f>
        <v>-9682.55839999998</v>
      </c>
      <c r="AD12" s="193" t="n">
        <f aca="false">IF(ISERROR(VLOOKUP($A12,'Import Peak'!$A$3:AD$99,30,FALSE())-VLOOKUP($A12,'Import Peak Change'!$A$106:AD$202,30,FALSE())),0,(VLOOKUP($A12,'Import Peak'!$A$3:AD$99,30,FALSE())-VLOOKUP($A12,'Import Peak Change'!$A$106:AD$202,30,FALSE())))</f>
        <v>-9736.16250000009</v>
      </c>
      <c r="AE12" s="193" t="n">
        <f aca="false">IF(ISERROR(VLOOKUP($A12,'Import Peak'!$A$3:AE$99,31,FALSE())-VLOOKUP($A12,'Import Peak Change'!$A$106:AE$202,31,FALSE())),0,(VLOOKUP($A12,'Import Peak'!$A$3:AE$99,31,FALSE())-VLOOKUP($A12,'Import Peak Change'!$A$106:AE$202,31,FALSE())))</f>
        <v>-10418.8025000002</v>
      </c>
      <c r="AF12" s="193" t="n">
        <f aca="false">IF(ISERROR(VLOOKUP($A12,'Import Peak'!$A$3:AF$99,32,FALSE())-VLOOKUP($A12,'Import Peak Change'!$A$106:AF$202,32,FALSE())),0,(VLOOKUP($A12,'Import Peak'!$A$3:AF$99,32,FALSE())-VLOOKUP($A12,'Import Peak Change'!$A$106:AF$202,32,FALSE())))</f>
        <v>-13154.5423000003</v>
      </c>
      <c r="AG12" s="193" t="n">
        <f aca="false">IF(ISERROR(VLOOKUP($A12,'Import Peak'!$A$3:AG$99,33,FALSE())-VLOOKUP($A12,'Import Peak Change'!$A$106:AG$202,33,FALSE())),0,(VLOOKUP($A12,'Import Peak'!$A$3:AG$99,33,FALSE())-VLOOKUP($A12,'Import Peak Change'!$A$106:AG$202,33,FALSE())))</f>
        <v>-13901.2519000005</v>
      </c>
      <c r="AH12" s="193" t="n">
        <f aca="false">IF(ISERROR(VLOOKUP($A12,'Import Peak'!$A$3:AH$99,34,FALSE())-VLOOKUP($A12,'Import Peak Change'!$A$106:AH$202,34,FALSE())),0,(VLOOKUP($A12,'Import Peak'!$A$3:AH$99,34,FALSE())-VLOOKUP($A12,'Import Peak Change'!$A$106:AH$202,34,FALSE())))</f>
        <v>-6399.34880000004</v>
      </c>
      <c r="AI12" s="193" t="n">
        <f aca="false">IF(ISERROR(VLOOKUP($A12,'Import Peak'!$A$3:AI$99,35,FALSE())-VLOOKUP($A12,'Import Peak Change'!$A$106:AI$202,35,FALSE())),0,(VLOOKUP($A12,'Import Peak'!$A$3:AI$99,35,FALSE())-VLOOKUP($A12,'Import Peak Change'!$A$106:AI$202,35,FALSE())))</f>
        <v>-6137.64580000006</v>
      </c>
      <c r="AJ12" s="193" t="n">
        <f aca="false">IF(ISERROR(VLOOKUP($A12,'Import Peak'!$A$3:AJ$99,36,FALSE())-VLOOKUP($A12,'Import Peak Change'!$A$106:AJ$202,36,FALSE())),0,(VLOOKUP($A12,'Import Peak'!$A$3:AJ$99,36,FALSE())-VLOOKUP($A12,'Import Peak Change'!$A$106:AJ$202,36,FALSE())))</f>
        <v>-6706.52470000018</v>
      </c>
      <c r="AK12" s="193" t="n">
        <f aca="false">IF(ISERROR(VLOOKUP($A12,'Import Peak'!$A$3:AK$99,37,FALSE())-VLOOKUP($A12,'Import Peak Change'!$A$106:AK$202,37,FALSE())),0,(VLOOKUP($A12,'Import Peak'!$A$3:AK$99,37,FALSE())-VLOOKUP($A12,'Import Peak Change'!$A$106:AK$202,37,FALSE())))</f>
        <v>-6635.06199999992</v>
      </c>
      <c r="AL12" s="193" t="n">
        <f aca="false">IF(ISERROR(VLOOKUP($A12,'Import Peak'!$A$3:AL$99,38,FALSE())-VLOOKUP($A12,'Import Peak Change'!$A$106:AL$202,38,FALSE())),0,(VLOOKUP($A12,'Import Peak'!$A$3:AL$99,38,FALSE())-VLOOKUP($A12,'Import Peak Change'!$A$106:AL$202,38,FALSE())))</f>
        <v>-6995.29650000017</v>
      </c>
      <c r="AM12" s="193" t="n">
        <f aca="false">IF(ISERROR(VLOOKUP($A12,'Import Peak'!$A$3:AM$99,39,FALSE())-VLOOKUP($A12,'Import Peak Change'!$A$106:AM$202,39,FALSE())),0,(VLOOKUP($A12,'Import Peak'!$A$3:AM$99,39,FALSE())-VLOOKUP($A12,'Import Peak Change'!$A$106:AM$202,39,FALSE())))</f>
        <v>-6902.92629999993</v>
      </c>
      <c r="AN12" s="193" t="n">
        <f aca="false">IF(ISERROR(VLOOKUP($A12,'Import Peak'!$A$3:AN$99,40,FALSE())-VLOOKUP($A12,'Import Peak Change'!$A$106:AN$202,40,FALSE())),0,(VLOOKUP($A12,'Import Peak'!$A$3:AN$99,40,FALSE())-VLOOKUP($A12,'Import Peak Change'!$A$106:AN$202,40,FALSE())))</f>
        <v>-7260.55479999981</v>
      </c>
      <c r="AO12" s="193" t="n">
        <f aca="false">IF(ISERROR(VLOOKUP($A12,'Import Peak'!$A$3:AO$99,41,FALSE())-VLOOKUP($A12,'Import Peak Change'!$A$106:AO$202,41,FALSE())),0,(VLOOKUP($A12,'Import Peak'!$A$3:AO$99,41,FALSE())-VLOOKUP($A12,'Import Peak Change'!$A$106:AO$202,41,FALSE())))</f>
        <v>-7386.42300000018</v>
      </c>
      <c r="AP12" s="193" t="n">
        <f aca="false">IF(ISERROR(VLOOKUP($A12,'Import Peak'!$A$3:AP$99,42,FALSE())-VLOOKUP($A12,'Import Peak Change'!$A$106:AP$202,42,FALSE())),0,(VLOOKUP($A12,'Import Peak'!$A$3:AP$99,42,FALSE())-VLOOKUP($A12,'Import Peak Change'!$A$106:AP$202,42,FALSE())))</f>
        <v>-7264.1753</v>
      </c>
      <c r="AQ12" s="193" t="n">
        <f aca="false">IF(ISERROR(VLOOKUP($A12,'Import Peak'!$A$3:AQ$99,43,FALSE())-VLOOKUP($A12,'Import Peak Change'!$A$106:AQ$202,43,FALSE())),0,(VLOOKUP($A12,'Import Peak'!$A$3:AQ$99,43,FALSE())-VLOOKUP($A12,'Import Peak Change'!$A$106:AQ$202,43,FALSE())))</f>
        <v>-7616.68440000014</v>
      </c>
      <c r="AR12" s="193" t="n">
        <f aca="false">IF(ISERROR(VLOOKUP($A12,'Import Peak'!$A$3:AR$99,44,FALSE())-VLOOKUP($A12,'Import Peak Change'!$A$106:AR$202,44,FALSE())),0,(VLOOKUP($A12,'Import Peak'!$A$3:AR$99,44,FALSE())-VLOOKUP($A12,'Import Peak Change'!$A$106:AR$202,44,FALSE())))</f>
        <v>-7475.73820000002</v>
      </c>
      <c r="AS12" s="193" t="n">
        <f aca="false">IF(ISERROR(VLOOKUP($A12,'Import Peak'!$A$3:AS$99,45,FALSE())-VLOOKUP($A12,'Import Peak Change'!$A$106:AS$202,45,FALSE())),0,(VLOOKUP($A12,'Import Peak'!$A$3:AS$99,45,FALSE())-VLOOKUP($A12,'Import Peak Change'!$A$106:AS$202,45,FALSE())))</f>
        <v>-7770.03110000002</v>
      </c>
      <c r="AT12" s="193" t="n">
        <f aca="false">IF(ISERROR(VLOOKUP($A12,'Import Peak'!$A$3:AT$99,46,FALSE())-VLOOKUP($A12,'Import Peak Change'!$A$106:AT$202,46,FALSE())),0,(VLOOKUP($A12,'Import Peak'!$A$3:AT$99,46,FALSE())-VLOOKUP($A12,'Import Peak Change'!$A$106:AT$202,46,FALSE())))</f>
        <v>-7305.95739999996</v>
      </c>
      <c r="AU12" s="193" t="n">
        <f aca="false">IF(ISERROR(VLOOKUP($A12,'Import Peak'!$A$3:AU$99,47,FALSE())-VLOOKUP($A12,'Import Peak Change'!$A$106:AU$202,47,FALSE())),0,(VLOOKUP($A12,'Import Peak'!$A$3:AU$99,47,FALSE())-VLOOKUP($A12,'Import Peak Change'!$A$106:AU$202,47,FALSE())))</f>
        <v>-6716.83340000012</v>
      </c>
      <c r="AV12" s="193" t="n">
        <f aca="false">IF(ISERROR(VLOOKUP($A12,'Import Peak'!$A$3:AV$99,48,FALSE())-VLOOKUP($A12,'Import Peak Change'!$A$106:AV$202,48,FALSE())),0,(VLOOKUP($A12,'Import Peak'!$A$3:AV$99,48,FALSE())-VLOOKUP($A12,'Import Peak Change'!$A$106:AV$202,48,FALSE())))</f>
        <v>-7551.75120000006</v>
      </c>
      <c r="AW12" s="193" t="n">
        <f aca="false">IF(ISERROR(VLOOKUP($A12,'Import Peak'!$A$3:AW$99,49,FALSE())-VLOOKUP($A12,'Import Peak Change'!$A$106:AW$202,49,FALSE())),0,(VLOOKUP($A12,'Import Peak'!$A$3:AW$99,49,FALSE())-VLOOKUP($A12,'Import Peak Change'!$A$106:AW$202,49,FALSE())))</f>
        <v>-7428.80279999995</v>
      </c>
      <c r="AX12" s="193" t="n">
        <f aca="false">IF(ISERROR(VLOOKUP($A12,'Import Peak'!$A$3:AX$99,50,FALSE())-VLOOKUP($A12,'Import Peak Change'!$A$106:AX$202,50,FALSE())),0,(VLOOKUP($A12,'Import Peak'!$A$3:AX$99,50,FALSE())-VLOOKUP($A12,'Import Peak Change'!$A$106:AX$202,50,FALSE())))</f>
        <v>-7794.16079999995</v>
      </c>
      <c r="AY12" s="193" t="n">
        <f aca="false">IF(ISERROR(VLOOKUP($A12,'Import Peak'!$A$3:AY$99,51,FALSE())-VLOOKUP($A12,'Import Peak Change'!$A$106:AY$202,51,FALSE())),0,(VLOOKUP($A12,'Import Peak'!$A$3:AY$99,51,FALSE())-VLOOKUP($A12,'Import Peak Change'!$A$106:AY$202,51,FALSE())))</f>
        <v>-7657.54799999995</v>
      </c>
      <c r="AZ12" s="193" t="n">
        <f aca="false">IF(ISERROR(VLOOKUP($A12,'Import Peak'!$A$3:AZ$99,52,FALSE())-VLOOKUP($A12,'Import Peak Change'!$A$106:AZ$202,52,FALSE())),0,(VLOOKUP($A12,'Import Peak'!$A$3:AZ$99,52,FALSE())-VLOOKUP($A12,'Import Peak Change'!$A$106:AZ$202,52,FALSE())))</f>
        <v>-8024.69880000013</v>
      </c>
      <c r="BA12" s="193" t="n">
        <f aca="false">IF(ISERROR(VLOOKUP($A12,'Import Peak'!$A$3:BA$99,53,FALSE())-VLOOKUP($A12,'Import Peak Change'!$A$106:BA$202,53,FALSE())),0,(VLOOKUP($A12,'Import Peak'!$A$3:BA$99,53,FALSE())-VLOOKUP($A12,'Import Peak Change'!$A$106:BA$202,53,FALSE())))</f>
        <v>-8137.3237999999</v>
      </c>
      <c r="BB12" s="193" t="n">
        <f aca="false">IF(ISERROR(VLOOKUP($A12,'Import Peak'!$A$3:BB$99,54,FALSE())-VLOOKUP($A12,'Import Peak Change'!$A$106:BB$202,54,FALSE())),0,(VLOOKUP($A12,'Import Peak'!$A$3:BB$99,54,FALSE())-VLOOKUP($A12,'Import Peak Change'!$A$106:BB$202,54,FALSE())))</f>
        <v>-7980.87580000004</v>
      </c>
      <c r="BC12" s="193" t="n">
        <f aca="false">IF(ISERROR(VLOOKUP($A12,'Import Peak'!$A$3:BC$99,55,FALSE())-VLOOKUP($A12,'Import Peak Change'!$A$106:BC$202,55,FALSE())),0,(VLOOKUP($A12,'Import Peak'!$A$3:BC$99,55,FALSE())-VLOOKUP($A12,'Import Peak Change'!$A$106:BC$202,55,FALSE())))</f>
        <v>-8350.06000000006</v>
      </c>
      <c r="BD12" s="193" t="n">
        <f aca="false">IF(ISERROR(VLOOKUP($A12,'Import Peak'!$A$3:BD$99,56,FALSE())-VLOOKUP($A12,'Import Peak Change'!$A$106:BD$202,56,FALSE())),0,(VLOOKUP($A12,'Import Peak'!$A$3:BD$99,56,FALSE())-VLOOKUP($A12,'Import Peak Change'!$A$106:BD$202,56,FALSE())))</f>
        <v>-7499.23019999987</v>
      </c>
      <c r="BE12" s="193" t="n">
        <f aca="false">IF(ISERROR(VLOOKUP($A12,'Import Peak'!$A$3:BE$99,57,FALSE())-VLOOKUP($A12,'Import Peak Change'!$A$106:BE$202,57,FALSE())),0,(VLOOKUP($A12,'Import Peak'!$A$3:BE$99,57,FALSE())-VLOOKUP($A12,'Import Peak Change'!$A$106:BE$202,57,FALSE())))</f>
        <v>-7838.49089999986</v>
      </c>
      <c r="BF12" s="193" t="n">
        <f aca="false">IF(ISERROR(VLOOKUP($A12,'Import Peak'!$A$3:BF$99,58,FALSE())-VLOOKUP($A12,'Import Peak Change'!$A$106:BF$202,58,FALSE())),0,(VLOOKUP($A12,'Import Peak'!$A$3:BF$99,58,FALSE())-VLOOKUP($A12,'Import Peak Change'!$A$106:BF$202,58,FALSE())))</f>
        <v>-6486.58080000011</v>
      </c>
      <c r="BG12" s="193" t="n">
        <f aca="false">IF(ISERROR(VLOOKUP($A12,'Import Peak'!$A$3:BG$99,59,FALSE())-VLOOKUP($A12,'Import Peak Change'!$A$106:BG$202,59,FALSE())),0,(VLOOKUP($A12,'Import Peak'!$A$3:BG$99,59,FALSE())-VLOOKUP($A12,'Import Peak Change'!$A$106:BG$202,59,FALSE())))</f>
        <v>-5922.99979999999</v>
      </c>
      <c r="BH12" s="193" t="n">
        <f aca="false">IF(ISERROR(VLOOKUP($A12,'Import Peak'!$A$3:BH$99,60,FALSE())-VLOOKUP($A12,'Import Peak Change'!$A$106:BH$202,60,FALSE())),0,(VLOOKUP($A12,'Import Peak'!$A$3:BH$99,60,FALSE())-VLOOKUP($A12,'Import Peak Change'!$A$106:BH$202,60,FALSE())))</f>
        <v>-6619.8367000001</v>
      </c>
      <c r="BI12" s="193" t="n">
        <f aca="false">IF(ISERROR(VLOOKUP($A12,'Import Peak'!$A$3:BI$99,61,FALSE())-VLOOKUP($A12,'Import Peak Change'!$A$106:BI$202,61,FALSE())),0,(VLOOKUP($A12,'Import Peak'!$A$3:BI$99,61,FALSE())-VLOOKUP($A12,'Import Peak Change'!$A$106:BI$202,61,FALSE())))</f>
        <v>-6470.91999999993</v>
      </c>
      <c r="BJ12" s="193" t="n">
        <f aca="false">IF(ISERROR(VLOOKUP($A12,'Import Peak'!$A$3:BJ$99,62,FALSE())-VLOOKUP($A12,'Import Peak Change'!$A$106:BJ$202,62,FALSE())),0,(VLOOKUP($A12,'Import Peak'!$A$3:BJ$99,62,FALSE())-VLOOKUP($A12,'Import Peak Change'!$A$106:BJ$202,62,FALSE())))</f>
        <v>-6749.13409999991</v>
      </c>
      <c r="BK12" s="193" t="n">
        <f aca="false">IF(ISERROR(VLOOKUP($A12,'Import Peak'!$A$3:BK$99,63,FALSE())-VLOOKUP($A12,'Import Peak Change'!$A$106:BK$202,63,FALSE())),0,(VLOOKUP($A12,'Import Peak'!$A$3:BK$99,63,FALSE())-VLOOKUP($A12,'Import Peak Change'!$A$106:BK$202,63,FALSE())))</f>
        <v>-6591.83680000017</v>
      </c>
      <c r="BL12" s="193" t="n">
        <f aca="false">IF(ISERROR(VLOOKUP($A12,'Import Peak'!$A$3:BL$99,64,FALSE())-VLOOKUP($A12,'Import Peak Change'!$A$106:BL$202,64,FALSE())),0,(VLOOKUP($A12,'Import Peak'!$A$3:BL$99,64,FALSE())-VLOOKUP($A12,'Import Peak Change'!$A$106:BL$202,64,FALSE())))</f>
        <v>-6869.89350000001</v>
      </c>
      <c r="BM12" s="193" t="n">
        <f aca="false">IF(ISERROR(VLOOKUP($A12,'Import Peak'!$A$3:BM$99,65,FALSE())-VLOOKUP($A12,'Import Peak Change'!$A$106:BM$202,65,FALSE())),0,(VLOOKUP($A12,'Import Peak'!$A$3:BM$99,65,FALSE())-VLOOKUP($A12,'Import Peak Change'!$A$106:BM$202,65,FALSE())))</f>
        <v>-6928.02000000002</v>
      </c>
      <c r="BN12" s="193" t="n">
        <f aca="false">IF(ISERROR(VLOOKUP($A12,'Import Peak'!$A$3:BN$99,66,FALSE())-VLOOKUP($A12,'Import Peak Change'!$A$106:BN$202,66,FALSE())),0,(VLOOKUP($A12,'Import Peak'!$A$3:BN$99,66,FALSE())-VLOOKUP($A12,'Import Peak Change'!$A$106:BN$202,66,FALSE())))</f>
        <v>-6758.68839999987</v>
      </c>
      <c r="BO12" s="193" t="n">
        <f aca="false">IF(ISERROR(VLOOKUP($A12,'Import Peak'!$A$3:BO$99,67,FALSE())-VLOOKUP($A12,'Import Peak Change'!$A$106:BO$202,67,FALSE())),0,(VLOOKUP($A12,'Import Peak'!$A$3:BO$99,67,FALSE())-VLOOKUP($A12,'Import Peak Change'!$A$106:BO$202,67,FALSE())))</f>
        <v>-7036.07750000013</v>
      </c>
      <c r="BP12" s="193" t="n">
        <f aca="false">IF(ISERROR(VLOOKUP($A12,'Import Peak'!$A$3:BP$99,68,FALSE())-VLOOKUP($A12,'Import Peak Change'!$A$106:BP$202,68,FALSE())),0,(VLOOKUP($A12,'Import Peak'!$A$3:BP$99,68,FALSE())-VLOOKUP($A12,'Import Peak Change'!$A$106:BP$202,68,FALSE())))</f>
        <v>-6859.16639999999</v>
      </c>
      <c r="BQ12" s="193" t="n">
        <f aca="false">IF(ISERROR(VLOOKUP($A12,'Import Peak'!$A$3:BQ$99,69,FALSE())-VLOOKUP($A12,'Import Peak Change'!$A$106:BQ$202,69,FALSE())),0,(VLOOKUP($A12,'Import Peak'!$A$3:BQ$99,69,FALSE())-VLOOKUP($A12,'Import Peak Change'!$A$106:BQ$202,69,FALSE())))</f>
        <v>-7013.321</v>
      </c>
      <c r="BR12" s="193" t="n">
        <f aca="false">IF(ISERROR(VLOOKUP($A12,'Import Peak'!$A$3:BR$99,70,FALSE())-VLOOKUP($A12,'Import Peak Change'!$A$106:BR$202,70,FALSE())),0,(VLOOKUP($A12,'Import Peak'!$A$3:BR$99,70,FALSE())-VLOOKUP($A12,'Import Peak Change'!$A$106:BR$202,70,FALSE())))</f>
        <v>-6340.97380000004</v>
      </c>
      <c r="BS12" s="193" t="n">
        <f aca="false">IF(ISERROR(VLOOKUP($A12,'Import Peak'!$A$3:BS$99,71,FALSE())-VLOOKUP($A12,'Import Peak Change'!$A$106:BS$202,71,FALSE())),0,(VLOOKUP($A12,'Import Peak'!$A$3:BS$99,71,FALSE())-VLOOKUP($A12,'Import Peak Change'!$A$106:BS$202,71,FALSE())))</f>
        <v>-5823.79359999998</v>
      </c>
      <c r="BT12" s="193" t="n">
        <f aca="false">IF(ISERROR(VLOOKUP($A12,'Import Peak'!$A$3:BT$99,72,FALSE())-VLOOKUP($A12,'Import Peak Change'!$A$106:BT$202,72,FALSE())),0,(VLOOKUP($A12,'Import Peak'!$A$3:BT$99,72,FALSE())-VLOOKUP($A12,'Import Peak Change'!$A$106:BT$202,72,FALSE())))</f>
        <v>-6544.12080000003</v>
      </c>
      <c r="BU12" s="193" t="n">
        <f aca="false">IF(ISERROR(VLOOKUP($A12,'Import Peak'!$A$3:BU$99,73,FALSE())-VLOOKUP($A12,'Import Peak Change'!$A$106:BU$202,73,FALSE())),0,(VLOOKUP($A12,'Import Peak'!$A$3:BU$99,73,FALSE())-VLOOKUP($A12,'Import Peak Change'!$A$106:BU$202,73,FALSE())))</f>
        <v>-6436.11439999996</v>
      </c>
      <c r="BV12" s="193" t="n">
        <f aca="false">IF(ISERROR(VLOOKUP($A12,'Import Peak'!$A$3:BV$99,74,FALSE())-VLOOKUP($A12,'Import Peak Change'!$A$106:BV$202,74,FALSE())),0,(VLOOKUP($A12,'Import Peak'!$A$3:BV$99,74,FALSE())-VLOOKUP($A12,'Import Peak Change'!$A$106:BV$202,74,FALSE())))</f>
        <v>-6753.58810000005</v>
      </c>
      <c r="BW12" s="193" t="n">
        <f aca="false">IF(ISERROR(VLOOKUP($A12,'Import Peak'!$A$3:BW$99,75,FALSE())-VLOOKUP($A12,'Import Peak Change'!$A$106:BW$202,75,FALSE())),0,(VLOOKUP($A12,'Import Peak'!$A$3:BW$99,75,FALSE())-VLOOKUP($A12,'Import Peak Change'!$A$106:BW$202,75,FALSE())))</f>
        <v>-6638.49280000001</v>
      </c>
      <c r="BX12" s="193" t="n">
        <f aca="false">IF(ISERROR(VLOOKUP($A12,'Import Peak'!$A$3:BX$99,76,FALSE())-VLOOKUP($A12,'Import Peak Change'!$A$106:BX$202,76,FALSE())),0,(VLOOKUP($A12,'Import Peak'!$A$3:BX$99,76,FALSE())-VLOOKUP($A12,'Import Peak Change'!$A$106:BX$202,76,FALSE())))</f>
        <v>-6962.34809999995</v>
      </c>
      <c r="BY12" s="193" t="n">
        <f aca="false">IF(ISERROR(VLOOKUP($A12,'Import Peak'!$A$3:BY$99,77,FALSE())-VLOOKUP($A12,'Import Peak Change'!$A$106:BY$202,77,FALSE())),0,(VLOOKUP($A12,'Import Peak'!$A$3:BY$99,77,FALSE())-VLOOKUP($A12,'Import Peak Change'!$A$106:BY$202,77,FALSE())))</f>
        <v>-7068.12619999994</v>
      </c>
      <c r="BZ12" s="193" t="n">
        <f aca="false">IF(ISERROR(VLOOKUP($A12,'Import Peak'!$A$3:BZ$99,78,FALSE())-VLOOKUP($A12,'Import Peak Change'!$A$106:BZ$202,78,FALSE())),0,(VLOOKUP($A12,'Import Peak'!$A$3:BZ$99,78,FALSE())-VLOOKUP($A12,'Import Peak Change'!$A$106:BZ$202,78,FALSE())))</f>
        <v>-6942.26080000005</v>
      </c>
      <c r="CA12" s="193" t="n">
        <f aca="false">IF(ISERROR(VLOOKUP($A12,'Import Peak'!$A$3:CA$99,79,FALSE())-VLOOKUP($A12,'Import Peak Change'!$A$106:CA$202,79,FALSE())),0,(VLOOKUP($A12,'Import Peak'!$A$3:CA$99,79,FALSE())-VLOOKUP($A12,'Import Peak Change'!$A$106:CA$202,79,FALSE())))</f>
        <v>-7275.56959999993</v>
      </c>
      <c r="CB12" s="193" t="n">
        <f aca="false">IF(ISERROR(VLOOKUP($A12,'Import Peak'!$A$3:CB$99,80,FALSE())-VLOOKUP($A12,'Import Peak Change'!$A$106:CB$202,80,FALSE())),0,(VLOOKUP($A12,'Import Peak'!$A$3:CB$99,80,FALSE())-VLOOKUP($A12,'Import Peak Change'!$A$106:CB$202,80,FALSE())))</f>
        <v>-7142.51919999998</v>
      </c>
      <c r="CC12" s="193" t="n">
        <f aca="false">IF(ISERROR(VLOOKUP($A12,'Import Peak'!$A$3:CC$99,81,FALSE())-VLOOKUP($A12,'Import Peak Change'!$A$106:CC$202,81,FALSE())),0,(VLOOKUP($A12,'Import Peak'!$A$3:CC$99,81,FALSE())-VLOOKUP($A12,'Import Peak Change'!$A$106:CC$202,81,FALSE())))</f>
        <v>-7481.97779999999</v>
      </c>
      <c r="CD12" s="193" t="n">
        <f aca="false">IF(ISERROR(VLOOKUP($A12,'Import Peak'!$A$3:CD$99,82,FALSE())-VLOOKUP($A12,'Import Peak Change'!$A$106:CD$202,82,FALSE())),0,(VLOOKUP($A12,'Import Peak'!$A$3:CD$99,82,FALSE())-VLOOKUP($A12,'Import Peak Change'!$A$106:CD$202,82,FALSE())))</f>
        <v>-7586.4375</v>
      </c>
      <c r="CE12" s="193" t="n">
        <f aca="false">IF(ISERROR(VLOOKUP($A12,'Import Peak'!$A$3:CE$99,83,FALSE())-VLOOKUP($A12,'Import Peak Change'!$A$106:CE$202,83,FALSE())),0,(VLOOKUP($A12,'Import Peak'!$A$3:CE$99,83,FALSE())-VLOOKUP($A12,'Import Peak Change'!$A$106:CE$202,83,FALSE())))</f>
        <v>-7194.41359999997</v>
      </c>
      <c r="CF12" s="193" t="n">
        <f aca="false">IF(ISERROR(VLOOKUP($A12,'Import Peak'!$A$3:CF$99,84,FALSE())-VLOOKUP($A12,'Import Peak Change'!$A$106:CF$202,84,FALSE())),0,(VLOOKUP($A12,'Import Peak'!$A$3:CF$99,84,FALSE())-VLOOKUP($A12,'Import Peak Change'!$A$106:CF$202,84,FALSE())))</f>
        <v>-7787.70250000001</v>
      </c>
      <c r="CG12" s="193" t="n">
        <f aca="false">IF(ISERROR(VLOOKUP($A12,'Import Peak'!$A$3:CG$99,85,FALSE())-VLOOKUP($A12,'Import Peak Change'!$A$106:CG$202,85,FALSE())),0,(VLOOKUP($A12,'Import Peak'!$A$3:CG$99,85,FALSE())-VLOOKUP($A12,'Import Peak Change'!$A$106:CG$202,85,FALSE())))</f>
        <v>-7636.6335</v>
      </c>
      <c r="CH12" s="193" t="n">
        <f aca="false">IF(ISERROR(VLOOKUP($A12,'Import Peak'!$A$3:CH$99,86,FALSE())-VLOOKUP($A12,'Import Peak Change'!$A$106:CH$202,86,FALSE())),0,(VLOOKUP($A12,'Import Peak'!$A$3:CH$99,86,FALSE())-VLOOKUP($A12,'Import Peak Change'!$A$106:CH$202,86,FALSE())))</f>
        <v>-7990.98790000007</v>
      </c>
      <c r="CI12" s="193" t="n">
        <f aca="false">IF(ISERROR(VLOOKUP($A12,'Import Peak'!$A$3:CI$99,87,FALSE())-VLOOKUP($A12,'Import Peak Change'!$A$106:CI$202,87,FALSE())),0,(VLOOKUP($A12,'Import Peak'!$A$3:CI$99,87,FALSE())-VLOOKUP($A12,'Import Peak Change'!$A$106:CI$202,87,FALSE())))</f>
        <v>-7832.65360000008</v>
      </c>
      <c r="CJ12" s="193" t="n">
        <f aca="false">IF(ISERROR(VLOOKUP($A12,'Import Peak'!$A$3:CJ$99,88,FALSE())-VLOOKUP($A12,'Import Peak Change'!$A$106:CJ$202,88,FALSE())),0,(VLOOKUP($A12,'Import Peak'!$A$3:CJ$99,88,FALSE())-VLOOKUP($A12,'Import Peak Change'!$A$106:CJ$202,88,FALSE())))</f>
        <v>-8192.8064</v>
      </c>
      <c r="CK12" s="193" t="n">
        <f aca="false">IF(ISERROR(VLOOKUP($A12,'Import Peak'!$A$3:CK$99,89,FALSE())-VLOOKUP($A12,'Import Peak Change'!$A$106:CK$202,89,FALSE())),0,(VLOOKUP($A12,'Import Peak'!$A$3:CK$99,89,FALSE())-VLOOKUP($A12,'Import Peak Change'!$A$106:CK$202,89,FALSE())))</f>
        <v>-8294.77039999992</v>
      </c>
      <c r="CL12" s="193" t="n">
        <f aca="false">IF(ISERROR(VLOOKUP($A12,'Import Peak'!$A$3:CL$99,90,FALSE())-VLOOKUP($A12,'Import Peak Change'!$A$106:CL$202,90,FALSE())),0,(VLOOKUP($A12,'Import Peak'!$A$3:CL$99,90,FALSE())-VLOOKUP($A12,'Import Peak Change'!$A$106:CL$202,90,FALSE())))</f>
        <v>-8125.46070000005</v>
      </c>
      <c r="CM12" s="193" t="n">
        <f aca="false">IF(ISERROR(VLOOKUP($A12,'Import Peak'!$A$3:CM$99,91,FALSE())-VLOOKUP($A12,'Import Peak Change'!$A$106:CM$202,91,FALSE())),0,(VLOOKUP($A12,'Import Peak'!$A$3:CM$99,91,FALSE())-VLOOKUP($A12,'Import Peak Change'!$A$106:CM$202,91,FALSE())))</f>
        <v>-8494.15509999997</v>
      </c>
      <c r="CN12" s="193" t="n">
        <f aca="false">IF(ISERROR(VLOOKUP($A12,'Import Peak'!$A$3:CN$99,92,FALSE())-VLOOKUP($A12,'Import Peak Change'!$A$106:CN$202,92,FALSE())),0,(VLOOKUP($A12,'Import Peak'!$A$3:CN$99,92,FALSE())-VLOOKUP($A12,'Import Peak Change'!$A$106:CN$202,92,FALSE())))</f>
        <v>-8317.5625</v>
      </c>
      <c r="CO12" s="193" t="n">
        <f aca="false">IF(ISERROR(VLOOKUP($A12,'Import Peak'!$A$3:CO$99,93,FALSE())-VLOOKUP($A12,'Import Peak Change'!$A$106:CO$202,93,FALSE())),0,(VLOOKUP($A12,'Import Peak'!$A$3:CO$99,93,FALSE())-VLOOKUP($A12,'Import Peak Change'!$A$106:CO$202,93,FALSE())))</f>
        <v>-8691.78159999999</v>
      </c>
      <c r="CP12" s="193" t="n">
        <f aca="false">IF(ISERROR(VLOOKUP($A12,'Import Peak'!$A$3:CP$99,94,FALSE())-VLOOKUP($A12,'Import Peak Change'!$A$106:CP$202,94,FALSE())),0,(VLOOKUP($A12,'Import Peak'!$A$3:CP$99,94,FALSE())-VLOOKUP($A12,'Import Peak Change'!$A$106:CP$202,94,FALSE())))</f>
        <v>-8791.50569999998</v>
      </c>
      <c r="CQ12" s="193" t="n">
        <f aca="false">IF(ISERROR(VLOOKUP($A12,'Import Peak'!$A$3:CQ$99,95,FALSE())-VLOOKUP($A12,'Import Peak Change'!$A$106:CQ$202,95,FALSE())),0,(VLOOKUP($A12,'Import Peak'!$A$3:CQ$99,95,FALSE())-VLOOKUP($A12,'Import Peak Change'!$A$106:CQ$202,95,FALSE())))</f>
        <v>-8030.33920000005</v>
      </c>
      <c r="CR12" s="193" t="n">
        <f aca="false">IF(ISERROR(VLOOKUP($A12,'Import Peak'!$A$3:CR$99,96,FALSE())-VLOOKUP($A12,'Import Peak Change'!$A$106:CR$202,96,FALSE())),0,(VLOOKUP($A12,'Import Peak'!$A$3:CR$99,96,FALSE())-VLOOKUP($A12,'Import Peak Change'!$A$106:CR$202,96,FALSE())))</f>
        <v>-8979.91760000004</v>
      </c>
      <c r="CS12" s="193" t="n">
        <f aca="false">IF(ISERROR(VLOOKUP($A12,'Import Peak'!$A$3:CS$99,97,FALSE())-VLOOKUP($A12,'Import Peak Change'!$A$106:CS$202,97,FALSE())),0,(VLOOKUP($A12,'Import Peak'!$A$3:CS$99,97,FALSE())-VLOOKUP($A12,'Import Peak Change'!$A$106:CS$202,97,FALSE())))</f>
        <v>-8785.31519999995</v>
      </c>
      <c r="CT12" s="193" t="n">
        <f aca="false">IF(ISERROR(VLOOKUP($A12,'Import Peak'!$A$3:CT$99,98,FALSE())-VLOOKUP($A12,'Import Peak Change'!$A$106:CT$202,98,FALSE())),0,(VLOOKUP($A12,'Import Peak'!$A$3:CT$99,98,FALSE())-VLOOKUP($A12,'Import Peak Change'!$A$106:CT$202,98,FALSE())))</f>
        <v>-9172.71990000003</v>
      </c>
      <c r="CU12" s="193" t="n">
        <f aca="false">IF(ISERROR(VLOOKUP($A12,'Import Peak'!$A$3:CU$99,99,FALSE())-VLOOKUP($A12,'Import Peak Change'!$A$106:CU$202,99,FALSE())),0,(VLOOKUP($A12,'Import Peak'!$A$3:CU$99,99,FALSE())-VLOOKUP($A12,'Import Peak Change'!$A$106:CU$202,99,FALSE())))</f>
        <v>-8970.86139999994</v>
      </c>
      <c r="CV12" s="193" t="n">
        <f aca="false">IF(ISERROR(VLOOKUP($A12,'Import Peak'!$A$3:CV$99,100,FALSE())-VLOOKUP($A12,'Import Peak Change'!$A$106:CV$202,100,FALSE())),0,(VLOOKUP($A12,'Import Peak'!$A$3:CV$99,100,FALSE())-VLOOKUP($A12,'Import Peak Change'!$A$106:CV$202,100,FALSE())))</f>
        <v>-9363.38729999994</v>
      </c>
      <c r="CW12" s="193" t="n">
        <f aca="false">IF(ISERROR(VLOOKUP($A12,'Import Peak'!$A$3:CW$99,101,FALSE())-VLOOKUP($A12,'Import Peak Change'!$A$106:CW$202,101,FALSE())),0,(VLOOKUP($A12,'Import Peak'!$A$3:CW$99,101,FALSE())-VLOOKUP($A12,'Import Peak Change'!$A$106:CW$202,101,FALSE())))</f>
        <v>-9459.43429999996</v>
      </c>
      <c r="CX12" s="193" t="n">
        <f aca="false">IF(ISERROR(VLOOKUP($A12,'Import Peak'!$A$3:CX$99,102,FALSE())-VLOOKUP($A12,'Import Peak Change'!$A$106:CX$202,102,FALSE())),0,(VLOOKUP($A12,'Import Peak'!$A$3:CX$99,102,FALSE())-VLOOKUP($A12,'Import Peak Change'!$A$106:CX$202,102,FALSE())))</f>
        <v>-9246.66720000003</v>
      </c>
      <c r="CY12" s="193" t="n">
        <f aca="false">IF(ISERROR(VLOOKUP($A12,'Import Peak'!$A$3:CY$99,103,FALSE())-VLOOKUP($A12,'Import Peak Change'!$A$106:CY$202,103,FALSE())),0,(VLOOKUP($A12,'Import Peak'!$A$3:CY$99,103,FALSE())-VLOOKUP($A12,'Import Peak Change'!$A$106:CY$202,103,FALSE())))</f>
        <v>-9646.69109999994</v>
      </c>
      <c r="CZ12" s="193" t="n">
        <f aca="false">IF(ISERROR(VLOOKUP($A12,'Import Peak'!$A$3:CZ$99,104,FALSE())-VLOOKUP($A12,'Import Peak Change'!$A$106:CZ$202,104,FALSE())),0,(VLOOKUP($A12,'Import Peak'!$A$3:CZ$99,104,FALSE())-VLOOKUP($A12,'Import Peak Change'!$A$106:CZ$202,104,FALSE())))</f>
        <v>-9426.72239999997</v>
      </c>
      <c r="DA12" s="193" t="n">
        <f aca="false">IF(ISERROR(VLOOKUP($A12,'Import Peak'!$A$3:DA$99,105,FALSE())-VLOOKUP($A12,'Import Peak Change'!$A$106:DA$202,105,FALSE())),0,(VLOOKUP($A12,'Import Peak'!$A$3:DA$99,105,FALSE())-VLOOKUP($A12,'Import Peak Change'!$A$106:DA$202,105,FALSE())))</f>
        <v>-9831.5638</v>
      </c>
      <c r="DB12" s="193" t="n">
        <f aca="false">IF(ISERROR(VLOOKUP($A12,'Import Peak'!$A$3:DB$99,106,FALSE())-VLOOKUP($A12,'Import Peak Change'!$A$106:DB$202,106,FALSE())),0,(VLOOKUP($A12,'Import Peak'!$A$3:DB$99,106,FALSE())-VLOOKUP($A12,'Import Peak Change'!$A$106:DB$202,106,FALSE())))</f>
        <v>-9924.56980000006</v>
      </c>
      <c r="DC12" s="193" t="n">
        <f aca="false">IF(ISERROR(VLOOKUP($A12,'Import Peak'!$A$3:DC$99,107,FALSE())-VLOOKUP($A12,'Import Peak Change'!$A$106:DC$202,107,FALSE())),0,(VLOOKUP($A12,'Import Peak'!$A$3:DC$99,107,FALSE())-VLOOKUP($A12,'Import Peak Change'!$A$106:DC$202,107,FALSE())))</f>
        <v>-9047.5442</v>
      </c>
      <c r="DD12" s="193" t="n">
        <f aca="false">IF(ISERROR(VLOOKUP($A12,'Import Peak'!$A$3:DD$99,108,FALSE())-VLOOKUP($A12,'Import Peak Change'!$A$106:DD$202,108,FALSE())),0,(VLOOKUP($A12,'Import Peak'!$A$3:DD$99,108,FALSE())-VLOOKUP($A12,'Import Peak Change'!$A$106:DD$202,108,FALSE())))</f>
        <v>-10099.7697000001</v>
      </c>
      <c r="DE12" s="193" t="n">
        <f aca="false">IF(ISERROR(VLOOKUP($A12,'Import Peak'!$A$3:DE$99,109,FALSE())-VLOOKUP($A12,'Import Peak Change'!$A$106:DE$202,109,FALSE())),0,(VLOOKUP($A12,'Import Peak'!$A$3:DE$99,109,FALSE())-VLOOKUP($A12,'Import Peak Change'!$A$106:DE$202,109,FALSE())))</f>
        <v>-9862.11129999999</v>
      </c>
      <c r="DF12" s="193" t="n">
        <f aca="false">IF(ISERROR(VLOOKUP($A12,'Import Peak'!$A$3:DF$99,110,FALSE())-VLOOKUP($A12,'Import Peak Change'!$A$106:DF$202,110,FALSE())),0,(VLOOKUP($A12,'Import Peak'!$A$3:DF$99,110,FALSE())-VLOOKUP($A12,'Import Peak Change'!$A$106:DF$202,110,FALSE())))</f>
        <v>-10278.3352</v>
      </c>
      <c r="DG12" s="193" t="n">
        <f aca="false">IF(ISERROR(VLOOKUP($A12,'Import Peak'!$A$3:DG$99,111,FALSE())-VLOOKUP($A12,'Import Peak Change'!$A$106:DG$202,111,FALSE())),0,(VLOOKUP($A12,'Import Peak'!$A$3:DG$99,111,FALSE())-VLOOKUP($A12,'Import Peak Change'!$A$106:DG$202,111,FALSE())))</f>
        <v>-10033.5982</v>
      </c>
      <c r="DH12" s="193" t="n">
        <f aca="false">IF(ISERROR(VLOOKUP($A12,'Import Peak'!$A$3:DH$99,112,FALSE())-VLOOKUP($A12,'Import Peak Change'!$A$106:DH$202,112,FALSE())),0,(VLOOKUP($A12,'Import Peak'!$A$3:DH$99,112,FALSE())-VLOOKUP($A12,'Import Peak Change'!$A$106:DH$202,112,FALSE())))</f>
        <v>-10454.1969</v>
      </c>
      <c r="DI12" s="193" t="n">
        <f aca="false">IF(ISERROR(VLOOKUP($A12,'Import Peak'!$A$3:DI$99,113,FALSE())-VLOOKUP($A12,'Import Peak Change'!$A$106:DI$202,113,FALSE())),0,(VLOOKUP($A12,'Import Peak'!$A$3:DI$99,113,FALSE())-VLOOKUP($A12,'Import Peak Change'!$A$106:DI$202,113,FALSE())))</f>
        <v>-10542.507</v>
      </c>
      <c r="DJ12" s="193" t="n">
        <f aca="false">IF(ISERROR(VLOOKUP($A12,'Import Peak'!$A$3:DJ$99,114,FALSE())-VLOOKUP($A12,'Import Peak Change'!$A$106:DJ$202,114,FALSE())),0,(VLOOKUP($A12,'Import Peak'!$A$3:DJ$99,114,FALSE())-VLOOKUP($A12,'Import Peak Change'!$A$106:DJ$202,114,FALSE())))</f>
        <v>-10287.1791</v>
      </c>
      <c r="DK12" s="193" t="n">
        <f aca="false">IF(ISERROR(VLOOKUP($A12,'Import Peak'!$A$3:DK$99,115,FALSE())-VLOOKUP($A12,'Import Peak Change'!$A$106:DK$202,115,FALSE())),0,(VLOOKUP($A12,'Import Peak'!$A$3:DK$99,115,FALSE())-VLOOKUP($A12,'Import Peak Change'!$A$106:DK$202,115,FALSE())))</f>
        <v>-10714.1319</v>
      </c>
      <c r="DL12" s="193" t="n">
        <f aca="false">IF(ISERROR(VLOOKUP($A12,'Import Peak'!$A$3:DL$99,116,FALSE())-VLOOKUP($A12,'Import Peak Change'!$A$106:DL$202,116,FALSE())),0,(VLOOKUP($A12,'Import Peak'!$A$3:DL$99,116,FALSE())-VLOOKUP($A12,'Import Peak Change'!$A$106:DL$202,116,FALSE())))</f>
        <v>-10451.8450000001</v>
      </c>
      <c r="DM12" s="193" t="n">
        <f aca="false">IF(ISERROR(VLOOKUP($A12,'Import Peak'!$A$3:DM$99,117,FALSE())-VLOOKUP($A12,'Import Peak Change'!$A$106:DM$202,117,FALSE())),0,(VLOOKUP($A12,'Import Peak'!$A$3:DM$99,117,FALSE())-VLOOKUP($A12,'Import Peak Change'!$A$106:DM$202,117,FALSE())))</f>
        <v>-10882.8456</v>
      </c>
      <c r="DN12" s="193" t="n">
        <f aca="false">IF(ISERROR(VLOOKUP($A12,'Import Peak'!$A$3:DN$99,118,FALSE())-VLOOKUP($A12,'Import Peak Change'!$A$106:DN$202,118,FALSE())),0,(VLOOKUP($A12,'Import Peak'!$A$3:DN$99,118,FALSE())-VLOOKUP($A12,'Import Peak Change'!$A$106:DN$202,118,FALSE())))</f>
        <v>0</v>
      </c>
      <c r="DO12" s="193" t="n">
        <f aca="false">IF(ISERROR(VLOOKUP($A12,'Import Peak'!$A$3:DO$99,119,FALSE())-VLOOKUP($A12,'Import Peak Change'!$A$106:DO$202,119,FALSE())),0,(VLOOKUP($A12,'Import Peak'!$A$3:DO$99,119,FALSE())-VLOOKUP($A12,'Import Peak Change'!$A$106:DO$202,119,FALSE())))</f>
        <v>0</v>
      </c>
      <c r="DP12" s="193" t="n">
        <f aca="false">IF(ISERROR(VLOOKUP($A12,'Import Peak'!$A$3:DP$99,120,FALSE())-VLOOKUP($A12,'Import Peak Change'!$A$106:DP$202,120,FALSE())),0,(VLOOKUP($A12,'Import Peak'!$A$3:DP$99,120,FALSE())-VLOOKUP($A12,'Import Peak Change'!$A$106:DP$202,120,FALSE())))</f>
        <v>0</v>
      </c>
      <c r="DQ12" s="193" t="n">
        <f aca="false">IF(ISERROR(VLOOKUP($A12,'Import Peak'!$A$3:DQ$99,121,FALSE())-VLOOKUP($A12,'Import Peak Change'!$A$106:DQ$202,121,FALSE())),0,(VLOOKUP($A12,'Import Peak'!$A$3:DQ$99,121,FALSE())-VLOOKUP($A12,'Import Peak Change'!$A$106:DQ$202,121,FALSE())))</f>
        <v>0</v>
      </c>
      <c r="DR12" s="193" t="n">
        <f aca="false">IF(ISERROR(VLOOKUP($A12,'Import Peak'!$A$3:DR$99,122,FALSE())-VLOOKUP($A12,'Import Peak Change'!$A$106:DR$202,122,FALSE())),0,(VLOOKUP($A12,'Import Peak'!$A$3:DR$99,122,FALSE())-VLOOKUP($A12,'Import Peak Change'!$A$106:DR$202,122,FALSE())))</f>
        <v>0</v>
      </c>
      <c r="DS12" s="193" t="n">
        <f aca="false">IF(ISERROR(VLOOKUP($A12,'Import Peak'!$A$3:DS$99,123,FALSE())-VLOOKUP($A12,'Import Peak Change'!$A$106:DS$202,123,FALSE())),0,(VLOOKUP($A12,'Import Peak'!$A$3:DS$99,123,FALSE())-VLOOKUP($A12,'Import Peak Change'!$A$106:DS$202,123,FALSE())))</f>
        <v>0</v>
      </c>
      <c r="DT12" s="193" t="n">
        <f aca="false">IF(ISERROR(VLOOKUP($A12,'Import Peak'!$A$3:DT$99,124,FALSE())-VLOOKUP($A12,'Import Peak Change'!$A$106:DT$202,124,FALSE())),0,(VLOOKUP($A12,'Import Peak'!$A$3:DT$99,124,FALSE())-VLOOKUP($A12,'Import Peak Change'!$A$106:DT$202,124,FALSE())))</f>
        <v>0</v>
      </c>
      <c r="DU12" s="193" t="n">
        <f aca="false">IF(ISERROR(VLOOKUP($A12,'Import Peak'!$A$3:DU$99,125,FALSE())-VLOOKUP($A12,'Import Peak Change'!$A$106:DU$202,125,FALSE())),0,(VLOOKUP($A12,'Import Peak'!$A$3:DU$99,125,FALSE())-VLOOKUP($A12,'Import Peak Change'!$A$106:DU$202,125,FALSE())))</f>
        <v>0</v>
      </c>
      <c r="DV12" s="193" t="n">
        <f aca="false">IF(ISERROR(VLOOKUP($A12,'Import Peak'!$A$3:DV$99,126,FALSE())-VLOOKUP($A12,'Import Peak Change'!$A$106:DV$202,126,FALSE())),0,(VLOOKUP($A12,'Import Peak'!$A$3:DV$99,126,FALSE())-VLOOKUP($A12,'Import Peak Change'!$A$106:DV$202,126,FALSE())))</f>
        <v>0</v>
      </c>
      <c r="DW12" s="193" t="n">
        <f aca="false">IF(ISERROR(VLOOKUP($A12,'Import Peak'!$A$3:DW$99,127,FALSE())-VLOOKUP($A12,'Import Peak Change'!$A$106:DW$202,127,FALSE())),0,(VLOOKUP($A12,'Import Peak'!$A$3:DW$99,127,FALSE())-VLOOKUP($A12,'Import Peak Change'!$A$106:DW$202,127,FALSE())))</f>
        <v>0</v>
      </c>
      <c r="DX12" s="193" t="n">
        <f aca="false">IF(ISERROR(VLOOKUP($A12,'Import Peak'!$A$3:DX$99,128,FALSE())-VLOOKUP($A12,'Import Peak Change'!$A$106:DX$202,128,FALSE())),0,(VLOOKUP($A12,'Import Peak'!$A$3:DX$99,128,FALSE())-VLOOKUP($A12,'Import Peak Change'!$A$106:DX$202,128,FALSE())))</f>
        <v>0</v>
      </c>
      <c r="DY12" s="193" t="n">
        <f aca="false">IF(ISERROR(VLOOKUP($A12,'Import Peak'!$A$3:DY$99,129,FALSE())-VLOOKUP($A12,'Import Peak Change'!$A$106:DY$202,129,FALSE())),0,(VLOOKUP($A12,'Import Peak'!$A$3:DY$99,129,FALSE())-VLOOKUP($A12,'Import Peak Change'!$A$106:DY$202,129,FALSE())))</f>
        <v>0</v>
      </c>
      <c r="DZ12" s="193" t="n">
        <f aca="false">IF(ISERROR(VLOOKUP($A12,'Import Peak'!$A$3:DZ$99,130,FALSE())-VLOOKUP($A12,'Import Peak Change'!$A$106:DZ$202,130,FALSE())),0,(VLOOKUP($A12,'Import Peak'!$A$3:DZ$99,130,FALSE())-VLOOKUP($A12,'Import Peak Change'!$A$106:DZ$202,130,FALSE())))</f>
        <v>0</v>
      </c>
      <c r="EA12" s="193" t="n">
        <f aca="false">IF(ISERROR(VLOOKUP($A12,'Import Peak'!$A$3:EA$99,131,FALSE())-VLOOKUP($A12,'Import Peak Change'!$A$106:EA$202,131,FALSE())),0,(VLOOKUP($A12,'Import Peak'!$A$3:EA$99,131,FALSE())-VLOOKUP($A12,'Import Peak Change'!$A$106:EA$202,131,FALSE())))</f>
        <v>0</v>
      </c>
      <c r="EB12" s="193" t="n">
        <f aca="false">IF(ISERROR(VLOOKUP($A12,'Import Peak'!$A$3:EB$99,132,FALSE())-VLOOKUP($A12,'Import Peak Change'!$A$106:EB$202,132,FALSE())),0,(VLOOKUP($A12,'Import Peak'!$A$3:EB$99,132,FALSE())-VLOOKUP($A12,'Import Peak Change'!$A$106:EB$202,132,FALSE())))</f>
        <v>0</v>
      </c>
      <c r="EC12" s="193" t="n">
        <f aca="false">IF(ISERROR(VLOOKUP($A12,'Import Peak'!$A$3:EC$99,133,FALSE())-VLOOKUP($A12,'Import Peak Change'!$A$106:EC$202,133,FALSE())),0,(VLOOKUP($A12,'Import Peak'!$A$3:EC$99,133,FALSE())-VLOOKUP($A12,'Import Peak Change'!$A$106:EC$202,133,FALSE())))</f>
        <v>0</v>
      </c>
      <c r="ED12" s="193" t="n">
        <f aca="false">IF(ISERROR(VLOOKUP($A12,'Import Peak'!$A$3:ED$99,134,FALSE())-VLOOKUP($A12,'Import Peak Change'!$A$106:ED$202,134,FALSE())),0,(VLOOKUP($A12,'Import Peak'!$A$3:ED$99,134,FALSE())-VLOOKUP($A12,'Import Peak Change'!$A$106:ED$202,134,FALSE())))</f>
        <v>0</v>
      </c>
      <c r="EE12" s="193" t="n">
        <f aca="false">IF(ISERROR(VLOOKUP($A12,'Import Peak'!$A$3:EE$99,135,FALSE())-VLOOKUP($A12,'Import Peak Change'!$A$106:EE$202,135,FALSE())),0,(VLOOKUP($A12,'Import Peak'!$A$3:EE$99,135,FALSE())-VLOOKUP($A12,'Import Peak Change'!$A$106:EE$202,135,FALSE())))</f>
        <v>0</v>
      </c>
      <c r="EF12" s="193" t="n">
        <f aca="false">IF(ISERROR(VLOOKUP($A12,'Import Peak'!$A$3:EF$99,136,FALSE())-VLOOKUP($A12,'Import Peak Change'!$A$106:EF$202,136,FALSE())),0,(VLOOKUP($A12,'Import Peak'!$A$3:EF$99,136,FALSE())-VLOOKUP($A12,'Import Peak Change'!$A$106:EF$202,136,FALSE())))</f>
        <v>0</v>
      </c>
      <c r="EG12" s="193" t="n">
        <f aca="false">IF(ISERROR(VLOOKUP($A12,'Import Peak'!$A$3:EG$99,137,FALSE())-VLOOKUP($A12,'Import Peak Change'!$A$106:EG$202,137,FALSE())),0,(VLOOKUP($A12,'Import Peak'!$A$3:EG$99,137,FALSE())-VLOOKUP($A12,'Import Peak Change'!$A$106:EG$202,137,FALSE())))</f>
        <v>0</v>
      </c>
      <c r="EH12" s="193" t="n">
        <f aca="false">IF(ISERROR(VLOOKUP($A12,'Import Peak'!$A$3:EH$99,138,FALSE())-VLOOKUP($A12,'Import Peak Change'!$A$106:EH$202,138,FALSE())),0,(VLOOKUP($A12,'Import Peak'!$A$3:EH$99,138,FALSE())-VLOOKUP($A12,'Import Peak Change'!$A$106:EH$202,138,FALSE())))</f>
        <v>0</v>
      </c>
      <c r="EI12" s="193" t="n">
        <f aca="false">IF(ISERROR(VLOOKUP($A12,'Import Peak'!$A$3:EI$99,139,FALSE())-VLOOKUP($A12,'Import Peak Change'!$A$106:EI$202,139,FALSE())),0,(VLOOKUP($A12,'Import Peak'!$A$3:EI$99,139,FALSE())-VLOOKUP($A12,'Import Peak Change'!$A$106:EI$202,139,FALSE())))</f>
        <v>0</v>
      </c>
      <c r="EJ12" s="193" t="n">
        <f aca="false">IF(ISERROR(VLOOKUP($A12,'Import Peak'!$A$3:EJ$99,140,FALSE())-VLOOKUP($A12,'Import Peak Change'!$A$106:EJ$202,140,FALSE())),0,(VLOOKUP($A12,'Import Peak'!$A$3:EJ$99,140,FALSE())-VLOOKUP($A12,'Import Peak Change'!$A$106:EJ$202,140,FALSE())))</f>
        <v>0</v>
      </c>
      <c r="EK12" s="193" t="n">
        <f aca="false">IF(ISERROR(VLOOKUP($A12,'Import Peak'!$A$3:EK$99,141,FALSE())-VLOOKUP($A12,'Import Peak Change'!$A$106:EK$202,141,FALSE())),0,(VLOOKUP($A12,'Import Peak'!$A$3:EK$99,141,FALSE())-VLOOKUP($A12,'Import Peak Change'!$A$106:EK$202,141,FALSE())))</f>
        <v>0</v>
      </c>
      <c r="EL12" s="193" t="n">
        <f aca="false">IF(ISERROR(VLOOKUP($A12,'Import Peak'!$A$3:EL$99,142,FALSE())-VLOOKUP($A12,'Import Peak Change'!$A$106:EL$202,142,FALSE())),0,(VLOOKUP($A12,'Import Peak'!$A$3:EL$99,142,FALSE())-VLOOKUP($A12,'Import Peak Change'!$A$106:EL$202,142,FALSE())))</f>
        <v>0</v>
      </c>
      <c r="EM12" s="193" t="n">
        <f aca="false">IF(ISERROR(VLOOKUP($A12,'Import Peak'!$A$3:EM$99,143,FALSE())-VLOOKUP($A12,'Import Peak Change'!$A$106:EM$202,143,FALSE())),0,(VLOOKUP($A12,'Import Peak'!$A$3:EM$99,143,FALSE())-VLOOKUP($A12,'Import Peak Change'!$A$106:EM$202,143,FALSE())))</f>
        <v>0</v>
      </c>
      <c r="EN12" s="193" t="n">
        <f aca="false">IF(ISERROR(VLOOKUP($A12,'Import Peak'!$A$3:EN$99,144,FALSE())-VLOOKUP($A12,'Import Peak Change'!$A$106:EN$202,144,FALSE())),0,(VLOOKUP($A12,'Import Peak'!$A$3:EN$99,144,FALSE())-VLOOKUP($A12,'Import Peak Change'!$A$106:EN$202,144,FALSE())))</f>
        <v>0</v>
      </c>
      <c r="EO12" s="193" t="n">
        <f aca="false">IF(ISERROR(VLOOKUP($A12,'Import Peak'!$A$3:EO$99,145,FALSE())-VLOOKUP($A12,'Import Peak Change'!$A$106:EO$202,145,FALSE())),0,(VLOOKUP($A12,'Import Peak'!$A$3:EO$99,145,FALSE())-VLOOKUP($A12,'Import Peak Change'!$A$106:EO$202,145,FALSE())))</f>
        <v>0</v>
      </c>
      <c r="EP12" s="193" t="n">
        <f aca="false">IF(ISERROR(VLOOKUP($A12,'Import Peak'!$A$3:EP$99,146,FALSE())-VLOOKUP($A12,'Import Peak Change'!$A$106:EP$202,146,FALSE())),0,(VLOOKUP($A12,'Import Peak'!$A$3:EP$99,146,FALSE())-VLOOKUP($A12,'Import Peak Change'!$A$106:EP$202,146,FALSE())))</f>
        <v>0</v>
      </c>
      <c r="EQ12" s="193" t="n">
        <f aca="false">IF(ISERROR(VLOOKUP($A12,'Import Peak'!$A$3:EQ$99,147,FALSE())-VLOOKUP($A12,'Import Peak Change'!$A$106:EQ$202,147,FALSE())),0,(VLOOKUP($A12,'Import Peak'!$A$3:EQ$99,147,FALSE())-VLOOKUP($A12,'Import Peak Change'!$A$106:EQ$202,147,FALSE())))</f>
        <v>0</v>
      </c>
      <c r="ER12" s="193" t="n">
        <f aca="false">IF(ISERROR(VLOOKUP($A12,'Import Peak'!$A$3:ER$99,148,FALSE())-VLOOKUP($A12,'Import Peak Change'!$A$106:ER$202,148,FALSE())),0,(VLOOKUP($A12,'Import Peak'!$A$3:ER$99,148,FALSE())-VLOOKUP($A12,'Import Peak Change'!$A$106:ER$202,148,FALSE())))</f>
        <v>0</v>
      </c>
      <c r="ES12" s="193" t="n">
        <f aca="false">IF(ISERROR(VLOOKUP($A12,'Import Peak'!$A$3:ES$99,149,FALSE())-VLOOKUP($A12,'Import Peak Change'!$A$106:ES$202,149,FALSE())),0,(VLOOKUP($A12,'Import Peak'!$A$3:ES$99,149,FALSE())-VLOOKUP($A12,'Import Peak Change'!$A$106:ES$202,149,FALSE())))</f>
        <v>0</v>
      </c>
      <c r="ET12" s="193" t="n">
        <f aca="false">IF(ISERROR(VLOOKUP($A12,'Import Peak'!$A$3:ET$99,150,FALSE())-VLOOKUP($A12,'Import Peak Change'!$A$106:ET$202,150,FALSE())),0,(VLOOKUP($A12,'Import Peak'!$A$3:ET$99,150,FALSE())-VLOOKUP($A12,'Import Peak Change'!$A$106:ET$202,150,FALSE())))</f>
        <v>0</v>
      </c>
      <c r="EU12" s="193" t="n">
        <f aca="false">IF(ISERROR(VLOOKUP($A12,'Import Peak'!$A$3:EU$99,151,FALSE())-VLOOKUP($A12,'Import Peak Change'!$A$106:EU$202,151,FALSE())),0,(VLOOKUP($A12,'Import Peak'!$A$3:EU$99,151,FALSE())-VLOOKUP($A12,'Import Peak Change'!$A$106:EU$202,151,FALSE())))</f>
        <v>0</v>
      </c>
      <c r="EV12" s="193" t="n">
        <f aca="false">IF(ISERROR(VLOOKUP($A12,'Import Peak'!$A$3:EV$99,152,FALSE())-VLOOKUP($A12,'Import Peak Change'!$A$106:EV$202,152,FALSE())),0,(VLOOKUP($A12,'Import Peak'!$A$3:EV$99,152,FALSE())-VLOOKUP($A12,'Import Peak Change'!$A$106:EV$202,152,FALSE())))</f>
        <v>0</v>
      </c>
      <c r="EW12" s="193" t="n">
        <f aca="false">IF(ISERROR(VLOOKUP($A12,'Import Peak'!$A$3:EW$99,153,FALSE())-VLOOKUP($A12,'Import Peak Change'!$A$106:EW$202,153,FALSE())),0,(VLOOKUP($A12,'Import Peak'!$A$3:EW$99,153,FALSE())-VLOOKUP($A12,'Import Peak Change'!$A$106:EW$202,153,FALSE())))</f>
        <v>0</v>
      </c>
      <c r="EX12" s="193" t="n">
        <f aca="false">IF(ISERROR(VLOOKUP($A12,'Import Peak'!$A$3:EX$99,154,FALSE())-VLOOKUP($A12,'Import Peak Change'!$A$106:EX$202,154,FALSE())),0,(VLOOKUP($A12,'Import Peak'!$A$3:EX$99,154,FALSE())-VLOOKUP($A12,'Import Peak Change'!$A$106:EX$202,154,FALSE())))</f>
        <v>0</v>
      </c>
      <c r="EY12" s="193" t="n">
        <f aca="false">IF(ISERROR(VLOOKUP($A12,'Import Peak'!$A$3:EY$99,155,FALSE())-VLOOKUP($A12,'Import Peak Change'!$A$106:EY$202,155,FALSE())),0,(VLOOKUP($A12,'Import Peak'!$A$3:EY$99,155,FALSE())-VLOOKUP($A12,'Import Peak Change'!$A$106:EY$202,155,FALSE())))</f>
        <v>0</v>
      </c>
      <c r="EZ12" s="193" t="n">
        <f aca="false">IF(ISERROR(VLOOKUP($A12,'Import Peak'!$A$3:EZ$99,156,FALSE())-VLOOKUP($A12,'Import Peak Change'!$A$106:EZ$202,156,FALSE())),0,(VLOOKUP($A12,'Import Peak'!$A$3:EZ$99,156,FALSE())-VLOOKUP($A12,'Import Peak Change'!$A$106:EZ$202,156,FALSE())))</f>
        <v>0</v>
      </c>
      <c r="FA12" s="193" t="n">
        <f aca="false">IF(ISERROR(VLOOKUP($A12,'Import Peak'!$A$3:FA$99,157,FALSE())-VLOOKUP($A12,'Import Peak Change'!$A$106:FA$202,157,FALSE())),0,(VLOOKUP($A12,'Import Peak'!$A$3:FA$99,157,FALSE())-VLOOKUP($A12,'Import Peak Change'!$A$106:FA$202,157,FALSE())))</f>
        <v>0</v>
      </c>
      <c r="FB12" s="193" t="n">
        <f aca="false">IF(ISERROR(VLOOKUP($A12,'Import Peak'!$A$3:FB$99,158,FALSE())-VLOOKUP($A12,'Import Peak Change'!$A$106:FB$202,158,FALSE())),0,(VLOOKUP($A12,'Import Peak'!$A$3:FB$99,158,FALSE())-VLOOKUP($A12,'Import Peak Change'!$A$106:FB$202,158,FALSE())))</f>
        <v>0</v>
      </c>
      <c r="FC12" s="193" t="n">
        <f aca="false">IF(ISERROR(VLOOKUP($A12,'Import Peak'!$A$3:FC$99,159,FALSE())-VLOOKUP($A12,'Import Peak Change'!$A$106:FC$202,159,FALSE())),0,(VLOOKUP($A12,'Import Peak'!$A$3:FC$99,159,FALSE())-VLOOKUP($A12,'Import Peak Change'!$A$106:FC$202,159,FALSE())))</f>
        <v>0</v>
      </c>
      <c r="FD12" s="193" t="n">
        <f aca="false">IF(ISERROR(VLOOKUP($A12,'Import Peak'!$A$3:FD$99,160,FALSE())-VLOOKUP($A12,'Import Peak Change'!$A$106:FD$202,160,FALSE())),0,(VLOOKUP($A12,'Import Peak'!$A$3:FD$99,160,FALSE())-VLOOKUP($A12,'Import Peak Change'!$A$106:FD$202,160,FALSE())))</f>
        <v>0</v>
      </c>
      <c r="FE12" s="193" t="n">
        <f aca="false">IF(ISERROR(VLOOKUP($A12,'Import Peak'!$A$3:FE$99,161,FALSE())-VLOOKUP($A12,'Import Peak Change'!$A$106:FE$202,161,FALSE())),0,(VLOOKUP($A12,'Import Peak'!$A$3:FE$99,161,FALSE())-VLOOKUP($A12,'Import Peak Change'!$A$106:FE$202,161,FALSE())))</f>
        <v>0</v>
      </c>
      <c r="FF12" s="193" t="n">
        <f aca="false">IF(ISERROR(VLOOKUP($A12,'Import Peak'!$A$3:FF$99,162,FALSE())-VLOOKUP($A12,'Import Peak Change'!$A$106:FF$202,162,FALSE())),0,(VLOOKUP($A12,'Import Peak'!$A$3:FF$99,162,FALSE())-VLOOKUP($A12,'Import Peak Change'!$A$106:FF$202,162,FALSE())))</f>
        <v>0</v>
      </c>
      <c r="FG12" s="193" t="n">
        <f aca="false">IF(ISERROR(VLOOKUP($A12,'Import Peak'!$A$3:FG$99,163,FALSE())-VLOOKUP($A12,'Import Peak Change'!$A$106:FG$202,163,FALSE())),0,(VLOOKUP($A12,'Import Peak'!$A$3:FG$99,163,FALSE())-VLOOKUP($A12,'Import Peak Change'!$A$106:FG$202,163,FALSE())))</f>
        <v>0</v>
      </c>
      <c r="FH12" s="193" t="n">
        <f aca="false">IF(ISERROR(VLOOKUP($A12,'Import Peak'!$A$3:FH$99,164,FALSE())-VLOOKUP($A12,'Import Peak Change'!$A$106:FH$202,164,FALSE())),0,(VLOOKUP($A12,'Import Peak'!$A$3:FH$99,164,FALSE())-VLOOKUP($A12,'Import Peak Change'!$A$106:FH$202,164,FALSE())))</f>
        <v>0</v>
      </c>
      <c r="FI12" s="193" t="n">
        <f aca="false">IF(ISERROR(VLOOKUP($A12,'Import Peak'!$A$3:FI$99,165,FALSE())-VLOOKUP($A12,'Import Peak Change'!$A$106:FI$202,165,FALSE())),0,(VLOOKUP($A12,'Import Peak'!$A$3:FI$99,165,FALSE())-VLOOKUP($A12,'Import Peak Change'!$A$106:FI$202,165,FALSE())))</f>
        <v>0</v>
      </c>
      <c r="FJ12" s="193" t="n">
        <f aca="false">IF(ISERROR(VLOOKUP($A12,'Import Peak'!$A$3:FJ$99,166,FALSE())-VLOOKUP($A12,'Import Peak Change'!$A$106:FJ$202,166,FALSE())),0,(VLOOKUP($A12,'Import Peak'!$A$3:FJ$99,166,FALSE())-VLOOKUP($A12,'Import Peak Change'!$A$106:FJ$202,166,FALSE())))</f>
        <v>0</v>
      </c>
      <c r="FK12" s="193" t="n">
        <f aca="false">IF(ISERROR(VLOOKUP($A12,'Import Peak'!$A$3:FK$99,167,FALSE())-VLOOKUP($A12,'Import Peak Change'!$A$106:FK$202,167,FALSE())),0,(VLOOKUP($A12,'Import Peak'!$A$3:FK$99,167,FALSE())-VLOOKUP($A12,'Import Peak Change'!$A$106:FK$202,167,FALSE())))</f>
        <v>0</v>
      </c>
      <c r="FL12" s="193" t="n">
        <f aca="false">IF(ISERROR(VLOOKUP($A12,'Import Peak'!$A$3:FL$99,168,FALSE())-VLOOKUP($A12,'Import Peak Change'!$A$106:FL$202,168,FALSE())),0,(VLOOKUP($A12,'Import Peak'!$A$3:FL$99,168,FALSE())-VLOOKUP($A12,'Import Peak Change'!$A$106:FL$202,168,FALSE())))</f>
        <v>0</v>
      </c>
      <c r="FM12" s="193" t="n">
        <f aca="false">IF(ISERROR(VLOOKUP($A12,'Import Peak'!$A$3:FM$99,169,FALSE())-VLOOKUP($A12,'Import Peak Change'!$A$106:FM$202,169,FALSE())),0,(VLOOKUP($A12,'Import Peak'!$A$3:FM$99,169,FALSE())-VLOOKUP($A12,'Import Peak Change'!$A$106:FM$202,169,FALSE())))</f>
        <v>0</v>
      </c>
      <c r="FN12" s="193" t="n">
        <f aca="false">IF(ISERROR(VLOOKUP($A12,'Import Peak'!$A$3:FN$99,170,FALSE())-VLOOKUP($A12,'Import Peak Change'!$A$106:FN$202,170,FALSE())),0,(VLOOKUP($A12,'Import Peak'!$A$3:FN$99,170,FALSE())-VLOOKUP($A12,'Import Peak Change'!$A$106:FN$202,170,FALSE())))</f>
        <v>0</v>
      </c>
      <c r="FO12" s="193" t="n">
        <f aca="false">IF(ISERROR(VLOOKUP($A12,'Import Peak'!$A$3:FO$99,171,FALSE())-VLOOKUP($A12,'Import Peak Change'!$A$106:FO$202,171,FALSE())),0,(VLOOKUP($A12,'Import Peak'!$A$3:FO$99,171,FALSE())-VLOOKUP($A12,'Import Peak Change'!$A$106:FO$202,171,FALSE())))</f>
        <v>0</v>
      </c>
      <c r="FP12" s="193" t="n">
        <f aca="false">IF(ISERROR(VLOOKUP($A12,'Import Peak'!$A$3:FP$99,172,FALSE())-VLOOKUP($A12,'Import Peak Change'!$A$106:FP$202,172,FALSE())),0,(VLOOKUP($A12,'Import Peak'!$A$3:FP$99,172,FALSE())-VLOOKUP($A12,'Import Peak Change'!$A$106:FP$202,172,FALSE())))</f>
        <v>0</v>
      </c>
      <c r="FQ12" s="193" t="n">
        <f aca="false">IF(ISERROR(VLOOKUP($A12,'Import Peak'!$A$3:FQ$99,173,FALSE())-VLOOKUP($A12,'Import Peak Change'!$A$106:FQ$202,173,FALSE())),0,(VLOOKUP($A12,'Import Peak'!$A$3:FQ$99,173,FALSE())-VLOOKUP($A12,'Import Peak Change'!$A$106:FQ$202,173,FALSE())))</f>
        <v>0</v>
      </c>
      <c r="FR12" s="193" t="n">
        <f aca="false">IF(ISERROR(VLOOKUP($A12,'Import Peak'!$A$3:FR$99,174,FALSE())-VLOOKUP($A12,'Import Peak Change'!$A$106:FR$202,174,FALSE())),0,(VLOOKUP($A12,'Import Peak'!$A$3:FR$99,174,FALSE())-VLOOKUP($A12,'Import Peak Change'!$A$106:FR$202,174,FALSE())))</f>
        <v>0</v>
      </c>
      <c r="FS12" s="193" t="n">
        <f aca="false">IF(ISERROR(VLOOKUP($A12,'Import Peak'!$A$3:FS$99,175,FALSE())-VLOOKUP($A12,'Import Peak Change'!$A$106:FS$202,175,FALSE())),0,(VLOOKUP($A12,'Import Peak'!$A$3:FS$99,175,FALSE())-VLOOKUP($A12,'Import Peak Change'!$A$106:FS$202,175,FALSE())))</f>
        <v>0</v>
      </c>
      <c r="FT12" s="193" t="n">
        <f aca="false">IF(ISERROR(VLOOKUP($A12,'Import Peak'!$A$3:FT$99,176,FALSE())-VLOOKUP($A12,'Import Peak Change'!$A$106:FT$202,176,FALSE())),0,(VLOOKUP($A12,'Import Peak'!$A$3:FT$99,176,FALSE())-VLOOKUP($A12,'Import Peak Change'!$A$106:FT$202,176,FALSE())))</f>
        <v>0</v>
      </c>
      <c r="FU12" s="193" t="n">
        <f aca="false">IF(ISERROR(VLOOKUP($A12,'Import Peak'!$A$3:FU$99,177,FALSE())-VLOOKUP($A12,'Import Peak Change'!$A$106:FU$202,177,FALSE())),0,(VLOOKUP($A12,'Import Peak'!$A$3:FU$99,177,FALSE())-VLOOKUP($A12,'Import Peak Change'!$A$106:FU$202,177,FALSE())))</f>
        <v>0</v>
      </c>
      <c r="FV12" s="193" t="n">
        <f aca="false">IF(ISERROR(VLOOKUP($A12,'Import Peak'!$A$3:FV$99,178,FALSE())-VLOOKUP($A12,'Import Peak Change'!$A$106:FV$202,178,FALSE())),0,(VLOOKUP($A12,'Import Peak'!$A$3:FV$99,178,FALSE())-VLOOKUP($A12,'Import Peak Change'!$A$106:FV$202,178,FALSE())))</f>
        <v>0</v>
      </c>
      <c r="FW12" s="193" t="n">
        <f aca="false">IF(ISERROR(VLOOKUP($A12,'Import Peak'!$A$3:FW$99,179,FALSE())-VLOOKUP($A12,'Import Peak Change'!$A$106:FW$202,179,FALSE())),0,(VLOOKUP($A12,'Import Peak'!$A$3:FW$99,179,FALSE())-VLOOKUP($A12,'Import Peak Change'!$A$106:FW$202,179,FALSE())))</f>
        <v>0</v>
      </c>
      <c r="FX12" s="193" t="n">
        <f aca="false">IF(ISERROR(VLOOKUP($A12,'Import Peak'!$A$3:FX$99,180,FALSE())-VLOOKUP($A12,'Import Peak Change'!$A$106:FX$202,180,FALSE())),0,(VLOOKUP($A12,'Import Peak'!$A$3:FX$99,180,FALSE())-VLOOKUP($A12,'Import Peak Change'!$A$106:FX$202,180,FALSE())))</f>
        <v>0</v>
      </c>
      <c r="FY12" s="193" t="n">
        <f aca="false">IF(ISERROR(VLOOKUP($A12,'Import Peak'!$A$3:FY$99,181,FALSE())-VLOOKUP($A12,'Import Peak Change'!$A$106:FY$202,181,FALSE())),0,(VLOOKUP($A12,'Import Peak'!$A$3:FY$99,181,FALSE())-VLOOKUP($A12,'Import Peak Change'!$A$106:FY$202,181,FALSE())))</f>
        <v>0</v>
      </c>
      <c r="FZ12" s="193" t="n">
        <f aca="false">IF(ISERROR(VLOOKUP($A12,'Import Peak'!$A$3:FZ$99,182,FALSE())-VLOOKUP($A12,'Import Peak Change'!$A$106:FZ$202,182,FALSE())),0,(VLOOKUP($A12,'Import Peak'!$A$3:FZ$99,182,FALSE())-VLOOKUP($A12,'Import Peak Change'!$A$106:FZ$202,182,FALSE())))</f>
        <v>0</v>
      </c>
      <c r="GA12" s="193" t="n">
        <f aca="false">IF(ISERROR(VLOOKUP($A12,'Import Peak'!$A$3:GA$99,183,FALSE())-VLOOKUP($A12,'Import Peak Change'!$A$106:GA$202,183,FALSE())),0,(VLOOKUP($A12,'Import Peak'!$A$3:GA$99,183,FALSE())-VLOOKUP($A12,'Import Peak Change'!$A$106:GA$202,183,FALSE())))</f>
        <v>0</v>
      </c>
      <c r="GB12" s="193" t="n">
        <f aca="false">IF(ISERROR(VLOOKUP($A12,'Import Peak'!$A$3:GB$99,184,FALSE())-VLOOKUP($A12,'Import Peak Change'!$A$106:GB$202,184,FALSE())),0,(VLOOKUP($A12,'Import Peak'!$A$3:GB$99,184,FALSE())-VLOOKUP($A12,'Import Peak Change'!$A$106:GB$202,184,FALSE())))</f>
        <v>0</v>
      </c>
      <c r="GC12" s="193" t="n">
        <f aca="false">IF(ISERROR(VLOOKUP($A12,'Import Peak'!$A$3:GC$99,185,FALSE())-VLOOKUP($A12,'Import Peak Change'!$A$106:GC$202,185,FALSE())),0,(VLOOKUP($A12,'Import Peak'!$A$3:GC$99,185,FALSE())-VLOOKUP($A12,'Import Peak Change'!$A$106:GC$202,185,FALSE())))</f>
        <v>0</v>
      </c>
      <c r="GD12" s="193" t="n">
        <f aca="false">IF(ISERROR(VLOOKUP($A12,'Import Peak'!$A$3:GD$99,186,FALSE())-VLOOKUP($A12,'Import Peak Change'!$A$106:GD$202,186,FALSE())),0,(VLOOKUP($A12,'Import Peak'!$A$3:GD$99,186,FALSE())-VLOOKUP($A12,'Import Peak Change'!$A$106:GD$202,186,FALSE())))</f>
        <v>0</v>
      </c>
      <c r="GE12" s="193" t="n">
        <f aca="false">IF(ISERROR(VLOOKUP($A12,'Import Peak'!$A$3:GE$99,187,FALSE())-VLOOKUP($A12,'Import Peak Change'!$A$106:GE$202,187,FALSE())),0,(VLOOKUP($A12,'Import Peak'!$A$3:GE$99,187,FALSE())-VLOOKUP($A12,'Import Peak Change'!$A$106:GE$202,187,FALSE())))</f>
        <v>0</v>
      </c>
      <c r="GF12" s="193" t="n">
        <f aca="false">IF(ISERROR(VLOOKUP($A12,'Import Peak'!$A$3:GF$99,188,FALSE())-VLOOKUP($A12,'Import Peak Change'!$A$106:GF$202,188,FALSE())),0,(VLOOKUP($A12,'Import Peak'!$A$3:GF$99,188,FALSE())-VLOOKUP($A12,'Import Peak Change'!$A$106:GF$202,188,FALSE())))</f>
        <v>0</v>
      </c>
      <c r="GG12" s="193" t="n">
        <f aca="false">IF(ISERROR(VLOOKUP($A12,'Import Peak'!$A$3:GG$99,189,FALSE())-VLOOKUP($A12,'Import Peak Change'!$A$106:GG$202,189,FALSE())),0,(VLOOKUP($A12,'Import Peak'!$A$3:GG$99,189,FALSE())-VLOOKUP($A12,'Import Peak Change'!$A$106:GG$202,189,FALSE())))</f>
        <v>0</v>
      </c>
      <c r="GH12" s="193" t="n">
        <f aca="false">IF(ISERROR(VLOOKUP($A12,'Import Peak'!$A$3:GH$99,190,FALSE())-VLOOKUP($A12,'Import Peak Change'!$A$106:GH$202,190,FALSE())),0,(VLOOKUP($A12,'Import Peak'!$A$3:GH$99,190,FALSE())-VLOOKUP($A12,'Import Peak Change'!$A$106:GH$202,190,FALSE())))</f>
        <v>0</v>
      </c>
      <c r="GI12" s="193" t="n">
        <f aca="false">IF(ISERROR(VLOOKUP($A12,'Import Peak'!$A$3:GI$99,191,FALSE())-VLOOKUP($A12,'Import Peak Change'!$A$106:GI$202,191,FALSE())),0,(VLOOKUP($A12,'Import Peak'!$A$3:GI$99,191,FALSE())-VLOOKUP($A12,'Import Peak Change'!$A$106:GI$202,191,FALSE())))</f>
        <v>0</v>
      </c>
      <c r="GJ12" s="193" t="n">
        <f aca="false">IF(ISERROR(VLOOKUP($A12,'Import Peak'!$A$3:GJ$99,192,FALSE())-VLOOKUP($A12,'Import Peak Change'!$A$106:GJ$202,192,FALSE())),0,(VLOOKUP($A12,'Import Peak'!$A$3:GJ$99,192,FALSE())-VLOOKUP($A12,'Import Peak Change'!$A$106:GJ$202,192,FALSE())))</f>
        <v>0</v>
      </c>
      <c r="GK12" s="193" t="n">
        <f aca="false">IF(ISERROR(VLOOKUP($A12,'Import Peak'!$A$3:GK$99,193,FALSE())-VLOOKUP($A12,'Import Peak Change'!$A$106:GK$202,193,FALSE())),0,(VLOOKUP($A12,'Import Peak'!$A$3:GK$99,193,FALSE())-VLOOKUP($A12,'Import Peak Change'!$A$106:GK$202,193,FALSE())))</f>
        <v>0</v>
      </c>
      <c r="GL12" s="193" t="n">
        <f aca="false">IF(ISERROR(VLOOKUP($A12,'Import Peak'!$A$3:GL$99,194,FALSE())-VLOOKUP($A12,'Import Peak Change'!$A$106:GL$202,194,FALSE())),0,(VLOOKUP($A12,'Import Peak'!$A$3:GL$99,194,FALSE())-VLOOKUP($A12,'Import Peak Change'!$A$106:GL$202,194,FALSE())))</f>
        <v>0</v>
      </c>
      <c r="GM12" s="193" t="n">
        <f aca="false">IF(ISERROR(VLOOKUP($A12,'Import Peak'!$A$3:GM$99,195,FALSE())-VLOOKUP($A12,'Import Peak Change'!$A$106:GM$202,195,FALSE())),0,(VLOOKUP($A12,'Import Peak'!$A$3:GM$99,195,FALSE())-VLOOKUP($A12,'Import Peak Change'!$A$106:GM$202,195,FALSE())))</f>
        <v>0</v>
      </c>
      <c r="GN12" s="193" t="n">
        <f aca="false">IF(ISERROR(VLOOKUP($A12,'Import Peak'!$A$3:GN$99,196,FALSE())-VLOOKUP($A12,'Import Peak Change'!$A$106:GN$202,196,FALSE())),0,(VLOOKUP($A12,'Import Peak'!$A$3:GN$99,196,FALSE())-VLOOKUP($A12,'Import Peak Change'!$A$106:GN$202,196,FALSE())))</f>
        <v>0</v>
      </c>
      <c r="GO12" s="193" t="n">
        <f aca="false">IF(ISERROR(VLOOKUP($A12,'Import Peak'!$A$3:GO$99,197,FALSE())-VLOOKUP($A12,'Import Peak Change'!$A$106:GO$202,197,FALSE())),0,(VLOOKUP($A12,'Import Peak'!$A$3:GO$99,197,FALSE())-VLOOKUP($A12,'Import Peak Change'!$A$106:GO$202,197,FALSE())))</f>
        <v>0</v>
      </c>
      <c r="GP12" s="193" t="n">
        <f aca="false">IF(ISERROR(VLOOKUP($A12,'Import Peak'!$A$3:GP$99,198,FALSE())-VLOOKUP($A12,'Import Peak Change'!$A$106:GP$202,198,FALSE())),0,(VLOOKUP($A12,'Import Peak'!$A$3:GP$99,198,FALSE())-VLOOKUP($A12,'Import Peak Change'!$A$106:GP$202,198,FALSE())))</f>
        <v>0</v>
      </c>
      <c r="GQ12" s="193" t="n">
        <f aca="false">IF(ISERROR(VLOOKUP($A12,'Import Peak'!$A$3:GQ$99,199,FALSE())-VLOOKUP($A12,'Import Peak Change'!$A$106:GQ$202,199,FALSE())),0,(VLOOKUP($A12,'Import Peak'!$A$3:GQ$99,199,FALSE())-VLOOKUP($A12,'Import Peak Change'!$A$106:GQ$202,199,FALSE())))</f>
        <v>0</v>
      </c>
      <c r="GR12" s="193" t="n">
        <f aca="false">IF(ISERROR(VLOOKUP($A12,'Import Peak'!$A$3:GR$99,200,FALSE())-VLOOKUP($A12,'Import Peak Change'!$A$106:GR$202,200,FALSE())),0,(VLOOKUP($A12,'Import Peak'!$A$3:GR$99,200,FALSE())-VLOOKUP($A12,'Import Peak Change'!$A$106:GR$202,200,FALSE())))</f>
        <v>0</v>
      </c>
      <c r="GS12" s="193" t="n">
        <f aca="false">IF(ISERROR(VLOOKUP($A12,'Import Peak'!$A$3:GS$99,201,FALSE())-VLOOKUP($A12,'Import Peak Change'!$A$106:GS$202,201,FALSE())),0,(VLOOKUP($A12,'Import Peak'!$A$3:GS$99,201,FALSE())-VLOOKUP($A12,'Import Peak Change'!$A$106:GS$202,201,FALSE())))</f>
        <v>0</v>
      </c>
      <c r="GT12" s="193" t="n">
        <f aca="false">IF(ISERROR(VLOOKUP($A12,'Import Peak'!$A$3:GT$99,202,FALSE())-VLOOKUP($A12,'Import Peak Change'!$A$106:GT$202,202,FALSE())),0,(VLOOKUP($A12,'Import Peak'!$A$3:GT$99,202,FALSE())-VLOOKUP($A12,'Import Peak Change'!$A$106:GT$202,202,FALSE())))</f>
        <v>0</v>
      </c>
      <c r="GU12" s="193" t="n">
        <f aca="false">IF(ISERROR(VLOOKUP($A12,'Import Peak'!$A$3:GU$99,203,FALSE())-VLOOKUP($A12,'Import Peak Change'!$A$106:GU$202,203,FALSE())),0,(VLOOKUP($A12,'Import Peak'!$A$3:GU$99,203,FALSE())-VLOOKUP($A12,'Import Peak Change'!$A$106:GU$202,203,FALSE())))</f>
        <v>0</v>
      </c>
      <c r="GV12" s="193" t="n">
        <f aca="false">IF(ISERROR(VLOOKUP($A12,'Import Peak'!$A$3:GV$99,204,FALSE())-VLOOKUP($A12,'Import Peak Change'!$A$106:GV$202,204,FALSE())),0,(VLOOKUP($A12,'Import Peak'!$A$3:GV$99,204,FALSE())-VLOOKUP($A12,'Import Peak Change'!$A$106:GV$202,204,FALSE())))</f>
        <v>0</v>
      </c>
      <c r="GW12" s="193" t="n">
        <f aca="false">IF(ISERROR(VLOOKUP($A12,'Import Peak'!$A$3:GW$99,205,FALSE())-VLOOKUP($A12,'Import Peak Change'!$A$106:GW$202,205,FALSE())),0,(VLOOKUP($A12,'Import Peak'!$A$3:GW$99,205,FALSE())-VLOOKUP($A12,'Import Peak Change'!$A$106:GW$202,205,FALSE())))</f>
        <v>0</v>
      </c>
      <c r="GX12" s="193" t="n">
        <f aca="false">IF(ISERROR(VLOOKUP($A12,'Import Peak'!$A$3:GX$99,206,FALSE())-VLOOKUP($A12,'Import Peak Change'!$A$106:GX$202,206,FALSE())),0,(VLOOKUP($A12,'Import Peak'!$A$3:GX$99,206,FALSE())-VLOOKUP($A12,'Import Peak Change'!$A$106:GX$202,206,FALSE())))</f>
        <v>0</v>
      </c>
      <c r="GY12" s="193" t="n">
        <f aca="false">IF(ISERROR(VLOOKUP($A12,'Import Peak'!$A$3:GY$99,207,FALSE())-VLOOKUP($A12,'Import Peak Change'!$A$106:GY$202,207,FALSE())),0,(VLOOKUP($A12,'Import Peak'!$A$3:GY$99,207,FALSE())-VLOOKUP($A12,'Import Peak Change'!$A$106:GY$202,207,FALSE())))</f>
        <v>0</v>
      </c>
      <c r="GZ12" s="193" t="n">
        <f aca="false">IF(ISERROR(VLOOKUP($A12,'Import Peak'!$A$3:GZ$99,208,FALSE())-VLOOKUP($A12,'Import Peak Change'!$A$106:GZ$202,208,FALSE())),0,(VLOOKUP($A12,'Import Peak'!$A$3:GZ$99,208,FALSE())-VLOOKUP($A12,'Import Peak Change'!$A$106:GZ$202,208,FALSE())))</f>
        <v>0</v>
      </c>
      <c r="HA12" s="193" t="n">
        <f aca="false">IF(ISERROR(VLOOKUP($A12,'Import Peak'!$A$3:HA$99,209,FALSE())-VLOOKUP($A12,'Import Peak Change'!$A$106:HA$202,209,FALSE())),0,(VLOOKUP($A12,'Import Peak'!$A$3:HA$99,209,FALSE())-VLOOKUP($A12,'Import Peak Change'!$A$106:HA$202,209,FALSE())))</f>
        <v>0</v>
      </c>
      <c r="HB12" s="193" t="n">
        <f aca="false">IF(ISERROR(VLOOKUP($A12,'Import Peak'!$A$3:HB$99,210,FALSE())-VLOOKUP($A12,'Import Peak Change'!$A$106:HB$202,210,FALSE())),0,(VLOOKUP($A12,'Import Peak'!$A$3:HB$99,210,FALSE())-VLOOKUP($A12,'Import Peak Change'!$A$106:HB$202,210,FALSE())))</f>
        <v>0</v>
      </c>
      <c r="HC12" s="193" t="n">
        <f aca="false">IF(ISERROR(VLOOKUP($A12,'Import Peak'!$A$3:HC$99,211,FALSE())-VLOOKUP($A12,'Import Peak Change'!$A$106:HC$202,211,FALSE())),0,(VLOOKUP($A12,'Import Peak'!$A$3:HC$99,211,FALSE())-VLOOKUP($A12,'Import Peak Change'!$A$106:HC$202,211,FALSE())))</f>
        <v>0</v>
      </c>
      <c r="HD12" s="193" t="n">
        <f aca="false">IF(ISERROR(VLOOKUP($A12,'Import Peak'!$A$3:HD$99,212,FALSE())-VLOOKUP($A12,'Import Peak Change'!$A$106:HD$202,212,FALSE())),0,(VLOOKUP($A12,'Import Peak'!$A$3:HD$99,212,FALSE())-VLOOKUP($A12,'Import Peak Change'!$A$106:HD$202,212,FALSE())))</f>
        <v>0</v>
      </c>
      <c r="HE12" s="193" t="n">
        <f aca="false">IF(ISERROR(VLOOKUP($A12,'Import Peak'!$A$3:HE$99,213,FALSE())-VLOOKUP($A12,'Import Peak Change'!$A$106:HE$202,213,FALSE())),0,(VLOOKUP($A12,'Import Peak'!$A$3:HE$99,213,FALSE())-VLOOKUP($A12,'Import Peak Change'!$A$106:HE$202,213,FALSE())))</f>
        <v>0</v>
      </c>
      <c r="HF12" s="193" t="n">
        <f aca="false">IF(ISERROR(VLOOKUP($A12,'Import Peak'!$A$3:HF$99,214,FALSE())-VLOOKUP($A12,'Import Peak Change'!$A$106:HF$202,214,FALSE())),0,(VLOOKUP($A12,'Import Peak'!$A$3:HF$99,214,FALSE())-VLOOKUP($A12,'Import Peak Change'!$A$106:HF$202,214,FALSE())))</f>
        <v>0</v>
      </c>
      <c r="HG12" s="193" t="n">
        <f aca="false">IF(ISERROR(VLOOKUP($A12,'Import Peak'!$A$3:HG$99,215,FALSE())-VLOOKUP($A12,'Import Peak Change'!$A$106:HG$202,215,FALSE())),0,(VLOOKUP($A12,'Import Peak'!$A$3:HG$99,215,FALSE())-VLOOKUP($A12,'Import Peak Change'!$A$106:HG$202,215,FALSE())))</f>
        <v>0</v>
      </c>
      <c r="HH12" s="193" t="n">
        <f aca="false">IF(ISERROR(VLOOKUP($A12,'Import Peak'!$A$3:HH$99,216,FALSE())-VLOOKUP($A12,'Import Peak Change'!$A$106:HH$202,216,FALSE())),0,(VLOOKUP($A12,'Import Peak'!$A$3:HH$99,216,FALSE())-VLOOKUP($A12,'Import Peak Change'!$A$106:HH$202,216,FALSE())))</f>
        <v>0</v>
      </c>
      <c r="HI12" s="193" t="n">
        <f aca="false">IF(ISERROR(VLOOKUP($A12,'Import Peak'!$A$3:HI$99,217,FALSE())-VLOOKUP($A12,'Import Peak Change'!$A$106:HI$202,217,FALSE())),0,(VLOOKUP($A12,'Import Peak'!$A$3:HI$99,217,FALSE())-VLOOKUP($A12,'Import Peak Change'!$A$106:HI$202,217,FALSE())))</f>
        <v>0</v>
      </c>
      <c r="HJ12" s="193" t="n">
        <f aca="false">IF(ISERROR(VLOOKUP($A12,'Import Peak'!$A$3:HJ$99,218,FALSE())-VLOOKUP($A12,'Import Peak Change'!$A$106:HJ$202,218,FALSE())),0,(VLOOKUP($A12,'Import Peak'!$A$3:HJ$99,218,FALSE())-VLOOKUP($A12,'Import Peak Change'!$A$106:HJ$202,218,FALSE())))</f>
        <v>0</v>
      </c>
      <c r="HK12" s="193" t="n">
        <f aca="false">IF(ISERROR(VLOOKUP($A12,'Import Peak'!$A$3:HK$99,219,FALSE())-VLOOKUP($A12,'Import Peak Change'!$A$106:HK$202,219,FALSE())),0,(VLOOKUP($A12,'Import Peak'!$A$3:HK$99,219,FALSE())-VLOOKUP($A12,'Import Peak Change'!$A$106:HK$202,219,FALSE())))</f>
        <v>0</v>
      </c>
      <c r="HL12" s="193" t="n">
        <f aca="false">IF(ISERROR(VLOOKUP($A12,'Import Peak'!$A$3:HL$99,220,FALSE())-VLOOKUP($A12,'Import Peak Change'!$A$106:HL$202,220,FALSE())),0,(VLOOKUP($A12,'Import Peak'!$A$3:HL$99,220,FALSE())-VLOOKUP($A12,'Import Peak Change'!$A$106:HL$202,220,FALSE())))</f>
        <v>0</v>
      </c>
      <c r="HM12" s="193" t="n">
        <f aca="false">IF(ISERROR(VLOOKUP($A12,'Import Peak'!$A$3:HM$99,221,FALSE())-VLOOKUP($A12,'Import Peak Change'!$A$106:HM$202,221,FALSE())),0,(VLOOKUP($A12,'Import Peak'!$A$3:HM$99,221,FALSE())-VLOOKUP($A12,'Import Peak Change'!$A$106:HM$202,221,FALSE())))</f>
        <v>0</v>
      </c>
      <c r="HN12" s="193" t="n">
        <f aca="false">IF(ISERROR(VLOOKUP($A12,'Import Peak'!$A$3:HN$99,222,FALSE())-VLOOKUP($A12,'Import Peak Change'!$A$106:HN$202,222,FALSE())),0,(VLOOKUP($A12,'Import Peak'!$A$3:HN$99,222,FALSE())-VLOOKUP($A12,'Import Peak Change'!$A$106:HN$202,222,FALSE())))</f>
        <v>0</v>
      </c>
      <c r="HO12" s="193" t="n">
        <f aca="false">IF(ISERROR(VLOOKUP($A12,'Import Peak'!$A$3:HO$99,223,FALSE())-VLOOKUP($A12,'Import Peak Change'!$A$106:HO$202,223,FALSE())),0,(VLOOKUP($A12,'Import Peak'!$A$3:HO$99,223,FALSE())-VLOOKUP($A12,'Import Peak Change'!$A$106:HO$202,223,FALSE())))</f>
        <v>0</v>
      </c>
      <c r="HP12" s="193" t="n">
        <f aca="false">IF(ISERROR(VLOOKUP($A12,'Import Peak'!$A$3:HP$99,224,FALSE())-VLOOKUP($A12,'Import Peak Change'!$A$106:HP$202,224,FALSE())),0,(VLOOKUP($A12,'Import Peak'!$A$3:HP$99,224,FALSE())-VLOOKUP($A12,'Import Peak Change'!$A$106:HP$202,224,FALSE())))</f>
        <v>0</v>
      </c>
      <c r="HQ12" s="193" t="n">
        <f aca="false">IF(ISERROR(VLOOKUP($A12,'Import Peak'!$A$3:HQ$99,225,FALSE())-VLOOKUP($A12,'Import Peak Change'!$A$106:HQ$202,225,FALSE())),0,(VLOOKUP($A12,'Import Peak'!$A$3:HQ$99,225,FALSE())-VLOOKUP($A12,'Import Peak Change'!$A$106:HQ$202,225,FALSE())))</f>
        <v>0</v>
      </c>
      <c r="HR12" s="193" t="n">
        <f aca="false">IF(ISERROR(VLOOKUP($A12,'Import Peak'!$A$3:HR$99,226,FALSE())-VLOOKUP($A12,'Import Peak Change'!$A$106:HR$202,226,FALSE())),0,(VLOOKUP($A12,'Import Peak'!$A$3:HR$99,226,FALSE())-VLOOKUP($A12,'Import Peak Change'!$A$106:HR$202,226,FALSE())))</f>
        <v>0</v>
      </c>
      <c r="HS12" s="193" t="n">
        <f aca="false">IF(ISERROR(VLOOKUP($A12,'Import Peak'!$A$3:HS$99,227,FALSE())-VLOOKUP($A12,'Import Peak Change'!$A$106:HS$202,227,FALSE())),0,(VLOOKUP($A12,'Import Peak'!$A$3:HS$99,227,FALSE())-VLOOKUP($A12,'Import Peak Change'!$A$106:HS$202,227,FALSE())))</f>
        <v>0</v>
      </c>
      <c r="HT12" s="193" t="n">
        <f aca="false">IF(ISERROR(VLOOKUP($A12,'Import Peak'!$A$3:HT$99,228,FALSE())-VLOOKUP($A12,'Import Peak Change'!$A$106:HT$202,228,FALSE())),0,(VLOOKUP($A12,'Import Peak'!$A$3:HT$99,228,FALSE())-VLOOKUP($A12,'Import Peak Change'!$A$106:HT$202,228,FALSE())))</f>
        <v>0</v>
      </c>
      <c r="HU12" s="193" t="n">
        <f aca="false">IF(ISERROR(VLOOKUP($A12,'Import Peak'!$A$3:HU$99,229,FALSE())-VLOOKUP($A12,'Import Peak Change'!$A$106:HU$202,229,FALSE())),0,(VLOOKUP($A12,'Import Peak'!$A$3:HU$99,229,FALSE())-VLOOKUP($A12,'Import Peak Change'!$A$106:HU$202,229,FALSE())))</f>
        <v>0</v>
      </c>
      <c r="HV12" s="193" t="n">
        <f aca="false">IF(ISERROR(VLOOKUP($A12,'Import Peak'!$A$3:HV$99,230,FALSE())-VLOOKUP($A12,'Import Peak Change'!$A$106:HV$202,230,FALSE())),0,(VLOOKUP($A12,'Import Peak'!$A$3:HV$99,230,FALSE())-VLOOKUP($A12,'Import Peak Change'!$A$106:HV$202,230,FALSE())))</f>
        <v>0</v>
      </c>
      <c r="HW12" s="193" t="n">
        <f aca="false">IF(ISERROR(VLOOKUP($A12,'Import Peak'!$A$3:HW$99,231,FALSE())-VLOOKUP($A12,'Import Peak Change'!$A$106:HW$202,231,FALSE())),0,(VLOOKUP($A12,'Import Peak'!$A$3:HW$99,231,FALSE())-VLOOKUP($A12,'Import Peak Change'!$A$106:HW$202,231,FALSE())))</f>
        <v>0</v>
      </c>
      <c r="HX12" s="193" t="n">
        <f aca="false">IF(ISERROR(VLOOKUP($A12,'Import Peak'!$A$3:HX$99,232,FALSE())-VLOOKUP($A12,'Import Peak Change'!$A$106:HX$202,232,FALSE())),0,(VLOOKUP($A12,'Import Peak'!$A$3:HX$99,232,FALSE())-VLOOKUP($A12,'Import Peak Change'!$A$106:HX$202,232,FALSE())))</f>
        <v>0</v>
      </c>
      <c r="HY12" s="193" t="n">
        <f aca="false">IF(ISERROR(VLOOKUP($A12,'Import Peak'!$A$3:HY$99,233,FALSE())-VLOOKUP($A12,'Import Peak Change'!$A$106:HY$202,233,FALSE())),0,(VLOOKUP($A12,'Import Peak'!$A$3:HY$99,233,FALSE())-VLOOKUP($A12,'Import Peak Change'!$A$106:HY$202,233,FALSE())))</f>
        <v>0</v>
      </c>
      <c r="HZ12" s="193" t="n">
        <f aca="false">IF(ISERROR(VLOOKUP($A12,'Import Peak'!$A$3:HZ$99,234,FALSE())-VLOOKUP($A12,'Import Peak Change'!$A$106:HZ$202,234,FALSE())),0,(VLOOKUP($A12,'Import Peak'!$A$3:HZ$99,234,FALSE())-VLOOKUP($A12,'Import Peak Change'!$A$106:HZ$202,234,FALSE())))</f>
        <v>0</v>
      </c>
      <c r="IA12" s="193" t="n">
        <f aca="false">IF(ISERROR(VLOOKUP($A12,'Import Peak'!$A$3:IA$99,235,FALSE())-VLOOKUP($A12,'Import Peak Change'!$A$106:IA$202,235,FALSE())),0,(VLOOKUP($A12,'Import Peak'!$A$3:IA$99,235,FALSE())-VLOOKUP($A12,'Import Peak Change'!$A$106:IA$202,235,FALSE())))</f>
        <v>0</v>
      </c>
      <c r="IB12" s="193" t="n">
        <f aca="false">IF(ISERROR(VLOOKUP($A12,'Import Peak'!$A$3:IB$99,236,FALSE())-VLOOKUP($A12,'Import Peak Change'!$A$106:IB$202,236,FALSE())),0,(VLOOKUP($A12,'Import Peak'!$A$3:IB$99,236,FALSE())-VLOOKUP($A12,'Import Peak Change'!$A$106:IB$202,236,FALSE())))</f>
        <v>0</v>
      </c>
      <c r="IC12" s="193" t="n">
        <f aca="false">IF(ISERROR(VLOOKUP($A12,'Import Peak'!$A$3:IC$99,237,FALSE())-VLOOKUP($A12,'Import Peak Change'!$A$106:IC$202,237,FALSE())),0,(VLOOKUP($A12,'Import Peak'!$A$3:IC$99,237,FALSE())-VLOOKUP($A12,'Import Peak Change'!$A$106:IC$202,237,FALSE())))</f>
        <v>0</v>
      </c>
      <c r="ID12" s="193" t="n">
        <f aca="false">IF(ISERROR(VLOOKUP($A12,'Import Peak'!$A$3:ID$99,238,FALSE())-VLOOKUP($A12,'Import Peak Change'!$A$106:ID$202,238,FALSE())),0,(VLOOKUP($A12,'Import Peak'!$A$3:ID$99,238,FALSE())-VLOOKUP($A12,'Import Peak Change'!$A$106:ID$202,238,FALSE())))</f>
        <v>-802057.492383242</v>
      </c>
      <c r="IE12" s="193" t="n">
        <f aca="false">IF(ISERROR(VLOOKUP($A12,'Import Peak'!$A$3:IE$99,239,FALSE())-VLOOKUP($A12,'Import Peak Change'!$A$106:IE$202,239,FALSE())),0,(VLOOKUP($A12,'Import Peak'!$A$3:IE$99,239,FALSE())-VLOOKUP($A12,'Import Peak Change'!$A$106:IE$202,239,FALSE())))</f>
        <v>-802057.492383242</v>
      </c>
      <c r="IF12" s="193"/>
      <c r="IH12" s="164"/>
      <c r="II12" s="193"/>
    </row>
    <row r="13" customFormat="false" ht="12.75" hidden="false" customHeight="false" outlineLevel="0" collapsed="false">
      <c r="A13" s="201" t="str">
        <f aca="false">IF('Import Peak'!A10=0,"",'Import Peak'!A10)</f>
        <v>FT-CND-PWR-DT</v>
      </c>
      <c r="B13" s="193"/>
      <c r="C13" s="193"/>
      <c r="D13" s="193"/>
      <c r="E13" s="193"/>
      <c r="F13" s="193"/>
      <c r="G13" s="193" t="n">
        <f aca="false">IF(ISERROR(VLOOKUP($A13,'Import Peak'!$A$3:G$99,7,FALSE())-VLOOKUP($A13,'Import Peak Change'!$A$106:G$202,7,FALSE())),0,(VLOOKUP($A13,'Import Peak'!$A$3:G$99,7,FALSE())-VLOOKUP($A13,'Import Peak Change'!$A$106:G$202,7,FALSE())))</f>
        <v>0</v>
      </c>
      <c r="H13" s="193" t="n">
        <f aca="false">IF(ISERROR(VLOOKUP($A13,'Import Peak'!$A$3:H$99,8,FALSE())-VLOOKUP($A13,'Import Peak Change'!$A$106:H$202,8,FALSE())),0,(VLOOKUP($A13,'Import Peak'!$A$3:H$99,8,FALSE())-VLOOKUP($A13,'Import Peak Change'!$A$106:H$202,8,FALSE())))</f>
        <v>-203276.666666667</v>
      </c>
      <c r="I13" s="193" t="n">
        <f aca="false">IF(ISERROR(VLOOKUP($A13,'Import Peak'!$A$3:I$99,9,FALSE())-VLOOKUP($A13,'Import Peak Change'!$A$106:I$202,9,FALSE())),0,(VLOOKUP($A13,'Import Peak'!$A$3:I$99,9,FALSE())-VLOOKUP($A13,'Import Peak Change'!$A$106:I$202,9,FALSE())))</f>
        <v>108413.7456</v>
      </c>
      <c r="J13" s="193" t="n">
        <f aca="false">IF(ISERROR(VLOOKUP($A13,'Import Peak'!$A$3:J$99,10,FALSE())-VLOOKUP($A13,'Import Peak Change'!$A$106:J$202,10,FALSE())),0,(VLOOKUP($A13,'Import Peak'!$A$3:J$99,10,FALSE())-VLOOKUP($A13,'Import Peak Change'!$A$106:J$202,10,FALSE())))</f>
        <v>0</v>
      </c>
      <c r="K13" s="193" t="n">
        <f aca="false">IF(ISERROR(VLOOKUP($A13,'Import Peak'!$A$3:K$99,11,FALSE())-VLOOKUP($A13,'Import Peak Change'!$A$106:K$202,11,FALSE())),0,(VLOOKUP($A13,'Import Peak'!$A$3:K$99,11,FALSE())-VLOOKUP($A13,'Import Peak Change'!$A$106:K$202,11,FALSE())))</f>
        <v>0</v>
      </c>
      <c r="L13" s="193" t="n">
        <f aca="false">IF(ISERROR(VLOOKUP($A13,'Import Peak'!$A$3:L$99,12,FALSE())-VLOOKUP($A13,'Import Peak Change'!$A$106:L$202,12,FALSE())),0,(VLOOKUP($A13,'Import Peak'!$A$3:L$99,12,FALSE())-VLOOKUP($A13,'Import Peak Change'!$A$106:L$202,12,FALSE())))</f>
        <v>0</v>
      </c>
      <c r="M13" s="193" t="n">
        <f aca="false">IF(ISERROR(VLOOKUP($A13,'Import Peak'!$A$3:M$99,13,FALSE())-VLOOKUP($A13,'Import Peak Change'!$A$106:M$202,13,FALSE())),0,(VLOOKUP($A13,'Import Peak'!$A$3:M$99,13,FALSE())-VLOOKUP($A13,'Import Peak Change'!$A$106:M$202,13,FALSE())))</f>
        <v>0</v>
      </c>
      <c r="N13" s="193" t="n">
        <f aca="false">IF(ISERROR(VLOOKUP($A13,'Import Peak'!$A$3:N$99,14,FALSE())-VLOOKUP($A13,'Import Peak Change'!$A$106:N$202,14,FALSE())),0,(VLOOKUP($A13,'Import Peak'!$A$3:N$99,14,FALSE())-VLOOKUP($A13,'Import Peak Change'!$A$106:N$202,14,FALSE())))</f>
        <v>0</v>
      </c>
      <c r="O13" s="193" t="n">
        <f aca="false">IF(ISERROR(VLOOKUP($A13,'Import Peak'!$A$3:O$99,15,FALSE())-VLOOKUP($A13,'Import Peak Change'!$A$106:O$202,15,FALSE())),0,(VLOOKUP($A13,'Import Peak'!$A$3:O$99,15,FALSE())-VLOOKUP($A13,'Import Peak Change'!$A$106:O$202,15,FALSE())))</f>
        <v>0</v>
      </c>
      <c r="P13" s="193" t="n">
        <f aca="false">IF(ISERROR(VLOOKUP($A13,'Import Peak'!$A$3:P$99,16,FALSE())-VLOOKUP($A13,'Import Peak Change'!$A$106:P$202,16,FALSE())),0,(VLOOKUP($A13,'Import Peak'!$A$3:P$99,16,FALSE())-VLOOKUP($A13,'Import Peak Change'!$A$106:P$202,16,FALSE())))</f>
        <v>0</v>
      </c>
      <c r="Q13" s="193" t="n">
        <f aca="false">IF(ISERROR(VLOOKUP($A13,'Import Peak'!$A$3:Q$99,17,FALSE())-VLOOKUP($A13,'Import Peak Change'!$A$106:Q$202,17,FALSE())),0,(VLOOKUP($A13,'Import Peak'!$A$3:Q$99,17,FALSE())-VLOOKUP($A13,'Import Peak Change'!$A$106:Q$202,17,FALSE())))</f>
        <v>0</v>
      </c>
      <c r="R13" s="193" t="n">
        <f aca="false">IF(ISERROR(VLOOKUP($A13,'Import Peak'!$A$3:R$99,18,FALSE())-VLOOKUP($A13,'Import Peak Change'!$A$106:R$202,18,FALSE())),0,(VLOOKUP($A13,'Import Peak'!$A$3:R$99,18,FALSE())-VLOOKUP($A13,'Import Peak Change'!$A$106:R$202,18,FALSE())))</f>
        <v>0</v>
      </c>
      <c r="S13" s="193" t="n">
        <f aca="false">IF(ISERROR(VLOOKUP($A13,'Import Peak'!$A$3:S$99,19,FALSE())-VLOOKUP($A13,'Import Peak Change'!$A$106:S$202,19,FALSE())),0,(VLOOKUP($A13,'Import Peak'!$A$3:S$99,19,FALSE())-VLOOKUP($A13,'Import Peak Change'!$A$106:S$202,19,FALSE())))</f>
        <v>0</v>
      </c>
      <c r="T13" s="193" t="n">
        <f aca="false">IF(ISERROR(VLOOKUP($A13,'Import Peak'!$A$3:T$99,20,FALSE())-VLOOKUP($A13,'Import Peak Change'!$A$106:T$202,20,FALSE())),0,(VLOOKUP($A13,'Import Peak'!$A$3:T$99,20,FALSE())-VLOOKUP($A13,'Import Peak Change'!$A$106:T$202,20,FALSE())))</f>
        <v>0</v>
      </c>
      <c r="U13" s="193" t="n">
        <f aca="false">IF(ISERROR(VLOOKUP($A13,'Import Peak'!$A$3:U$99,21,FALSE())-VLOOKUP($A13,'Import Peak Change'!$A$106:U$202,21,FALSE())),0,(VLOOKUP($A13,'Import Peak'!$A$3:U$99,21,FALSE())-VLOOKUP($A13,'Import Peak Change'!$A$106:U$202,21,FALSE())))</f>
        <v>0</v>
      </c>
      <c r="V13" s="193" t="n">
        <f aca="false">IF(ISERROR(VLOOKUP($A13,'Import Peak'!$A$3:V$99,22,FALSE())-VLOOKUP($A13,'Import Peak Change'!$A$106:V$202,22,FALSE())),0,(VLOOKUP($A13,'Import Peak'!$A$3:V$99,22,FALSE())-VLOOKUP($A13,'Import Peak Change'!$A$106:V$202,22,FALSE())))</f>
        <v>0</v>
      </c>
      <c r="W13" s="193" t="n">
        <f aca="false">IF(ISERROR(VLOOKUP($A13,'Import Peak'!$A$3:W$99,23,FALSE())-VLOOKUP($A13,'Import Peak Change'!$A$106:W$202,23,FALSE())),0,(VLOOKUP($A13,'Import Peak'!$A$3:W$99,23,FALSE())-VLOOKUP($A13,'Import Peak Change'!$A$106:W$202,23,FALSE())))</f>
        <v>0</v>
      </c>
      <c r="X13" s="193" t="n">
        <f aca="false">IF(ISERROR(VLOOKUP($A13,'Import Peak'!$A$3:X$99,24,FALSE())-VLOOKUP($A13,'Import Peak Change'!$A$106:X$202,24,FALSE())),0,(VLOOKUP($A13,'Import Peak'!$A$3:X$99,24,FALSE())-VLOOKUP($A13,'Import Peak Change'!$A$106:X$202,24,FALSE())))</f>
        <v>0</v>
      </c>
      <c r="Y13" s="193" t="n">
        <f aca="false">IF(ISERROR(VLOOKUP($A13,'Import Peak'!$A$3:Y$99,25,FALSE())-VLOOKUP($A13,'Import Peak Change'!$A$106:Y$202,25,FALSE())),0,(VLOOKUP($A13,'Import Peak'!$A$3:Y$99,25,FALSE())-VLOOKUP($A13,'Import Peak Change'!$A$106:Y$202,25,FALSE())))</f>
        <v>0</v>
      </c>
      <c r="Z13" s="193" t="n">
        <f aca="false">IF(ISERROR(VLOOKUP($A13,'Import Peak'!$A$3:Z$99,26,FALSE())-VLOOKUP($A13,'Import Peak Change'!$A$106:Z$202,26,FALSE())),0,(VLOOKUP($A13,'Import Peak'!$A$3:Z$99,26,FALSE())-VLOOKUP($A13,'Import Peak Change'!$A$106:Z$202,26,FALSE())))</f>
        <v>0</v>
      </c>
      <c r="AA13" s="193" t="n">
        <f aca="false">IF(ISERROR(VLOOKUP($A13,'Import Peak'!$A$3:AA$99,27,FALSE())-VLOOKUP($A13,'Import Peak Change'!$A$106:AA$202,27,FALSE())),0,(VLOOKUP($A13,'Import Peak'!$A$3:AA$99,27,FALSE())-VLOOKUP($A13,'Import Peak Change'!$A$106:AA$202,27,FALSE())))</f>
        <v>0</v>
      </c>
      <c r="AB13" s="193" t="n">
        <f aca="false">IF(ISERROR(VLOOKUP($A13,'Import Peak'!$A$3:AB$99,28,FALSE())-VLOOKUP($A13,'Import Peak Change'!$A$106:AB$202,28,FALSE())),0,(VLOOKUP($A13,'Import Peak'!$A$3:AB$99,28,FALSE())-VLOOKUP($A13,'Import Peak Change'!$A$106:AB$202,28,FALSE())))</f>
        <v>0</v>
      </c>
      <c r="AC13" s="193" t="n">
        <f aca="false">IF(ISERROR(VLOOKUP($A13,'Import Peak'!$A$3:AC$99,29,FALSE())-VLOOKUP($A13,'Import Peak Change'!$A$106:AC$202,29,FALSE())),0,(VLOOKUP($A13,'Import Peak'!$A$3:AC$99,29,FALSE())-VLOOKUP($A13,'Import Peak Change'!$A$106:AC$202,29,FALSE())))</f>
        <v>0</v>
      </c>
      <c r="AD13" s="193" t="n">
        <f aca="false">IF(ISERROR(VLOOKUP($A13,'Import Peak'!$A$3:AD$99,30,FALSE())-VLOOKUP($A13,'Import Peak Change'!$A$106:AD$202,30,FALSE())),0,(VLOOKUP($A13,'Import Peak'!$A$3:AD$99,30,FALSE())-VLOOKUP($A13,'Import Peak Change'!$A$106:AD$202,30,FALSE())))</f>
        <v>0</v>
      </c>
      <c r="AE13" s="193" t="n">
        <f aca="false">IF(ISERROR(VLOOKUP($A13,'Import Peak'!$A$3:AE$99,31,FALSE())-VLOOKUP($A13,'Import Peak Change'!$A$106:AE$202,31,FALSE())),0,(VLOOKUP($A13,'Import Peak'!$A$3:AE$99,31,FALSE())-VLOOKUP($A13,'Import Peak Change'!$A$106:AE$202,31,FALSE())))</f>
        <v>0</v>
      </c>
      <c r="AF13" s="193" t="n">
        <f aca="false">IF(ISERROR(VLOOKUP($A13,'Import Peak'!$A$3:AF$99,32,FALSE())-VLOOKUP($A13,'Import Peak Change'!$A$106:AF$202,32,FALSE())),0,(VLOOKUP($A13,'Import Peak'!$A$3:AF$99,32,FALSE())-VLOOKUP($A13,'Import Peak Change'!$A$106:AF$202,32,FALSE())))</f>
        <v>0</v>
      </c>
      <c r="AG13" s="193" t="n">
        <f aca="false">IF(ISERROR(VLOOKUP($A13,'Import Peak'!$A$3:AG$99,33,FALSE())-VLOOKUP($A13,'Import Peak Change'!$A$106:AG$202,33,FALSE())),0,(VLOOKUP($A13,'Import Peak'!$A$3:AG$99,33,FALSE())-VLOOKUP($A13,'Import Peak Change'!$A$106:AG$202,33,FALSE())))</f>
        <v>0</v>
      </c>
      <c r="AH13" s="193" t="n">
        <f aca="false">IF(ISERROR(VLOOKUP($A13,'Import Peak'!$A$3:AH$99,34,FALSE())-VLOOKUP($A13,'Import Peak Change'!$A$106:AH$202,34,FALSE())),0,(VLOOKUP($A13,'Import Peak'!$A$3:AH$99,34,FALSE())-VLOOKUP($A13,'Import Peak Change'!$A$106:AH$202,34,FALSE())))</f>
        <v>0</v>
      </c>
      <c r="AI13" s="193" t="n">
        <f aca="false">IF(ISERROR(VLOOKUP($A13,'Import Peak'!$A$3:AI$99,35,FALSE())-VLOOKUP($A13,'Import Peak Change'!$A$106:AI$202,35,FALSE())),0,(VLOOKUP($A13,'Import Peak'!$A$3:AI$99,35,FALSE())-VLOOKUP($A13,'Import Peak Change'!$A$106:AI$202,35,FALSE())))</f>
        <v>0</v>
      </c>
      <c r="AJ13" s="193" t="n">
        <f aca="false">IF(ISERROR(VLOOKUP($A13,'Import Peak'!$A$3:AJ$99,36,FALSE())-VLOOKUP($A13,'Import Peak Change'!$A$106:AJ$202,36,FALSE())),0,(VLOOKUP($A13,'Import Peak'!$A$3:AJ$99,36,FALSE())-VLOOKUP($A13,'Import Peak Change'!$A$106:AJ$202,36,FALSE())))</f>
        <v>0</v>
      </c>
      <c r="AK13" s="193" t="n">
        <f aca="false">IF(ISERROR(VLOOKUP($A13,'Import Peak'!$A$3:AK$99,37,FALSE())-VLOOKUP($A13,'Import Peak Change'!$A$106:AK$202,37,FALSE())),0,(VLOOKUP($A13,'Import Peak'!$A$3:AK$99,37,FALSE())-VLOOKUP($A13,'Import Peak Change'!$A$106:AK$202,37,FALSE())))</f>
        <v>0</v>
      </c>
      <c r="AL13" s="193" t="n">
        <f aca="false">IF(ISERROR(VLOOKUP($A13,'Import Peak'!$A$3:AL$99,38,FALSE())-VLOOKUP($A13,'Import Peak Change'!$A$106:AL$202,38,FALSE())),0,(VLOOKUP($A13,'Import Peak'!$A$3:AL$99,38,FALSE())-VLOOKUP($A13,'Import Peak Change'!$A$106:AL$202,38,FALSE())))</f>
        <v>0</v>
      </c>
      <c r="AM13" s="193" t="n">
        <f aca="false">IF(ISERROR(VLOOKUP($A13,'Import Peak'!$A$3:AM$99,39,FALSE())-VLOOKUP($A13,'Import Peak Change'!$A$106:AM$202,39,FALSE())),0,(VLOOKUP($A13,'Import Peak'!$A$3:AM$99,39,FALSE())-VLOOKUP($A13,'Import Peak Change'!$A$106:AM$202,39,FALSE())))</f>
        <v>0</v>
      </c>
      <c r="AN13" s="193" t="n">
        <f aca="false">IF(ISERROR(VLOOKUP($A13,'Import Peak'!$A$3:AN$99,40,FALSE())-VLOOKUP($A13,'Import Peak Change'!$A$106:AN$202,40,FALSE())),0,(VLOOKUP($A13,'Import Peak'!$A$3:AN$99,40,FALSE())-VLOOKUP($A13,'Import Peak Change'!$A$106:AN$202,40,FALSE())))</f>
        <v>0</v>
      </c>
      <c r="AO13" s="193" t="n">
        <f aca="false">IF(ISERROR(VLOOKUP($A13,'Import Peak'!$A$3:AO$99,41,FALSE())-VLOOKUP($A13,'Import Peak Change'!$A$106:AO$202,41,FALSE())),0,(VLOOKUP($A13,'Import Peak'!$A$3:AO$99,41,FALSE())-VLOOKUP($A13,'Import Peak Change'!$A$106:AO$202,41,FALSE())))</f>
        <v>0</v>
      </c>
      <c r="AP13" s="193" t="n">
        <f aca="false">IF(ISERROR(VLOOKUP($A13,'Import Peak'!$A$3:AP$99,42,FALSE())-VLOOKUP($A13,'Import Peak Change'!$A$106:AP$202,42,FALSE())),0,(VLOOKUP($A13,'Import Peak'!$A$3:AP$99,42,FALSE())-VLOOKUP($A13,'Import Peak Change'!$A$106:AP$202,42,FALSE())))</f>
        <v>0</v>
      </c>
      <c r="AQ13" s="193" t="n">
        <f aca="false">IF(ISERROR(VLOOKUP($A13,'Import Peak'!$A$3:AQ$99,43,FALSE())-VLOOKUP($A13,'Import Peak Change'!$A$106:AQ$202,43,FALSE())),0,(VLOOKUP($A13,'Import Peak'!$A$3:AQ$99,43,FALSE())-VLOOKUP($A13,'Import Peak Change'!$A$106:AQ$202,43,FALSE())))</f>
        <v>0</v>
      </c>
      <c r="AR13" s="193" t="n">
        <f aca="false">IF(ISERROR(VLOOKUP($A13,'Import Peak'!$A$3:AR$99,44,FALSE())-VLOOKUP($A13,'Import Peak Change'!$A$106:AR$202,44,FALSE())),0,(VLOOKUP($A13,'Import Peak'!$A$3:AR$99,44,FALSE())-VLOOKUP($A13,'Import Peak Change'!$A$106:AR$202,44,FALSE())))</f>
        <v>0</v>
      </c>
      <c r="AS13" s="193" t="n">
        <f aca="false">IF(ISERROR(VLOOKUP($A13,'Import Peak'!$A$3:AS$99,45,FALSE())-VLOOKUP($A13,'Import Peak Change'!$A$106:AS$202,45,FALSE())),0,(VLOOKUP($A13,'Import Peak'!$A$3:AS$99,45,FALSE())-VLOOKUP($A13,'Import Peak Change'!$A$106:AS$202,45,FALSE())))</f>
        <v>0</v>
      </c>
      <c r="AT13" s="193" t="n">
        <f aca="false">IF(ISERROR(VLOOKUP($A13,'Import Peak'!$A$3:AT$99,46,FALSE())-VLOOKUP($A13,'Import Peak Change'!$A$106:AT$202,46,FALSE())),0,(VLOOKUP($A13,'Import Peak'!$A$3:AT$99,46,FALSE())-VLOOKUP($A13,'Import Peak Change'!$A$106:AT$202,46,FALSE())))</f>
        <v>0</v>
      </c>
      <c r="AU13" s="193" t="n">
        <f aca="false">IF(ISERROR(VLOOKUP($A13,'Import Peak'!$A$3:AU$99,47,FALSE())-VLOOKUP($A13,'Import Peak Change'!$A$106:AU$202,47,FALSE())),0,(VLOOKUP($A13,'Import Peak'!$A$3:AU$99,47,FALSE())-VLOOKUP($A13,'Import Peak Change'!$A$106:AU$202,47,FALSE())))</f>
        <v>0</v>
      </c>
      <c r="AV13" s="193" t="n">
        <f aca="false">IF(ISERROR(VLOOKUP($A13,'Import Peak'!$A$3:AV$99,48,FALSE())-VLOOKUP($A13,'Import Peak Change'!$A$106:AV$202,48,FALSE())),0,(VLOOKUP($A13,'Import Peak'!$A$3:AV$99,48,FALSE())-VLOOKUP($A13,'Import Peak Change'!$A$106:AV$202,48,FALSE())))</f>
        <v>0</v>
      </c>
      <c r="AW13" s="193" t="n">
        <f aca="false">IF(ISERROR(VLOOKUP($A13,'Import Peak'!$A$3:AW$99,49,FALSE())-VLOOKUP($A13,'Import Peak Change'!$A$106:AW$202,49,FALSE())),0,(VLOOKUP($A13,'Import Peak'!$A$3:AW$99,49,FALSE())-VLOOKUP($A13,'Import Peak Change'!$A$106:AW$202,49,FALSE())))</f>
        <v>0</v>
      </c>
      <c r="AX13" s="193" t="n">
        <f aca="false">IF(ISERROR(VLOOKUP($A13,'Import Peak'!$A$3:AX$99,50,FALSE())-VLOOKUP($A13,'Import Peak Change'!$A$106:AX$202,50,FALSE())),0,(VLOOKUP($A13,'Import Peak'!$A$3:AX$99,50,FALSE())-VLOOKUP($A13,'Import Peak Change'!$A$106:AX$202,50,FALSE())))</f>
        <v>0</v>
      </c>
      <c r="AY13" s="193" t="n">
        <f aca="false">IF(ISERROR(VLOOKUP($A13,'Import Peak'!$A$3:AY$99,51,FALSE())-VLOOKUP($A13,'Import Peak Change'!$A$106:AY$202,51,FALSE())),0,(VLOOKUP($A13,'Import Peak'!$A$3:AY$99,51,FALSE())-VLOOKUP($A13,'Import Peak Change'!$A$106:AY$202,51,FALSE())))</f>
        <v>0</v>
      </c>
      <c r="AZ13" s="193" t="n">
        <f aca="false">IF(ISERROR(VLOOKUP($A13,'Import Peak'!$A$3:AZ$99,52,FALSE())-VLOOKUP($A13,'Import Peak Change'!$A$106:AZ$202,52,FALSE())),0,(VLOOKUP($A13,'Import Peak'!$A$3:AZ$99,52,FALSE())-VLOOKUP($A13,'Import Peak Change'!$A$106:AZ$202,52,FALSE())))</f>
        <v>0</v>
      </c>
      <c r="BA13" s="193" t="n">
        <f aca="false">IF(ISERROR(VLOOKUP($A13,'Import Peak'!$A$3:BA$99,53,FALSE())-VLOOKUP($A13,'Import Peak Change'!$A$106:BA$202,53,FALSE())),0,(VLOOKUP($A13,'Import Peak'!$A$3:BA$99,53,FALSE())-VLOOKUP($A13,'Import Peak Change'!$A$106:BA$202,53,FALSE())))</f>
        <v>0</v>
      </c>
      <c r="BB13" s="193" t="n">
        <f aca="false">IF(ISERROR(VLOOKUP($A13,'Import Peak'!$A$3:BB$99,54,FALSE())-VLOOKUP($A13,'Import Peak Change'!$A$106:BB$202,54,FALSE())),0,(VLOOKUP($A13,'Import Peak'!$A$3:BB$99,54,FALSE())-VLOOKUP($A13,'Import Peak Change'!$A$106:BB$202,54,FALSE())))</f>
        <v>0</v>
      </c>
      <c r="BC13" s="193" t="n">
        <f aca="false">IF(ISERROR(VLOOKUP($A13,'Import Peak'!$A$3:BC$99,55,FALSE())-VLOOKUP($A13,'Import Peak Change'!$A$106:BC$202,55,FALSE())),0,(VLOOKUP($A13,'Import Peak'!$A$3:BC$99,55,FALSE())-VLOOKUP($A13,'Import Peak Change'!$A$106:BC$202,55,FALSE())))</f>
        <v>0</v>
      </c>
      <c r="BD13" s="193" t="n">
        <f aca="false">IF(ISERROR(VLOOKUP($A13,'Import Peak'!$A$3:BD$99,56,FALSE())-VLOOKUP($A13,'Import Peak Change'!$A$106:BD$202,56,FALSE())),0,(VLOOKUP($A13,'Import Peak'!$A$3:BD$99,56,FALSE())-VLOOKUP($A13,'Import Peak Change'!$A$106:BD$202,56,FALSE())))</f>
        <v>0</v>
      </c>
      <c r="BE13" s="193" t="n">
        <f aca="false">IF(ISERROR(VLOOKUP($A13,'Import Peak'!$A$3:BE$99,57,FALSE())-VLOOKUP($A13,'Import Peak Change'!$A$106:BE$202,57,FALSE())),0,(VLOOKUP($A13,'Import Peak'!$A$3:BE$99,57,FALSE())-VLOOKUP($A13,'Import Peak Change'!$A$106:BE$202,57,FALSE())))</f>
        <v>0</v>
      </c>
      <c r="BF13" s="193" t="n">
        <f aca="false">IF(ISERROR(VLOOKUP($A13,'Import Peak'!$A$3:BF$99,58,FALSE())-VLOOKUP($A13,'Import Peak Change'!$A$106:BF$202,58,FALSE())),0,(VLOOKUP($A13,'Import Peak'!$A$3:BF$99,58,FALSE())-VLOOKUP($A13,'Import Peak Change'!$A$106:BF$202,58,FALSE())))</f>
        <v>0</v>
      </c>
      <c r="BG13" s="193" t="n">
        <f aca="false">IF(ISERROR(VLOOKUP($A13,'Import Peak'!$A$3:BG$99,59,FALSE())-VLOOKUP($A13,'Import Peak Change'!$A$106:BG$202,59,FALSE())),0,(VLOOKUP($A13,'Import Peak'!$A$3:BG$99,59,FALSE())-VLOOKUP($A13,'Import Peak Change'!$A$106:BG$202,59,FALSE())))</f>
        <v>0</v>
      </c>
      <c r="BH13" s="193" t="n">
        <f aca="false">IF(ISERROR(VLOOKUP($A13,'Import Peak'!$A$3:BH$99,60,FALSE())-VLOOKUP($A13,'Import Peak Change'!$A$106:BH$202,60,FALSE())),0,(VLOOKUP($A13,'Import Peak'!$A$3:BH$99,60,FALSE())-VLOOKUP($A13,'Import Peak Change'!$A$106:BH$202,60,FALSE())))</f>
        <v>0</v>
      </c>
      <c r="BI13" s="193" t="n">
        <f aca="false">IF(ISERROR(VLOOKUP($A13,'Import Peak'!$A$3:BI$99,61,FALSE())-VLOOKUP($A13,'Import Peak Change'!$A$106:BI$202,61,FALSE())),0,(VLOOKUP($A13,'Import Peak'!$A$3:BI$99,61,FALSE())-VLOOKUP($A13,'Import Peak Change'!$A$106:BI$202,61,FALSE())))</f>
        <v>0</v>
      </c>
      <c r="BJ13" s="193" t="n">
        <f aca="false">IF(ISERROR(VLOOKUP($A13,'Import Peak'!$A$3:BJ$99,62,FALSE())-VLOOKUP($A13,'Import Peak Change'!$A$106:BJ$202,62,FALSE())),0,(VLOOKUP($A13,'Import Peak'!$A$3:BJ$99,62,FALSE())-VLOOKUP($A13,'Import Peak Change'!$A$106:BJ$202,62,FALSE())))</f>
        <v>0</v>
      </c>
      <c r="BK13" s="193" t="n">
        <f aca="false">IF(ISERROR(VLOOKUP($A13,'Import Peak'!$A$3:BK$99,63,FALSE())-VLOOKUP($A13,'Import Peak Change'!$A$106:BK$202,63,FALSE())),0,(VLOOKUP($A13,'Import Peak'!$A$3:BK$99,63,FALSE())-VLOOKUP($A13,'Import Peak Change'!$A$106:BK$202,63,FALSE())))</f>
        <v>0</v>
      </c>
      <c r="BL13" s="193" t="n">
        <f aca="false">IF(ISERROR(VLOOKUP($A13,'Import Peak'!$A$3:BL$99,64,FALSE())-VLOOKUP($A13,'Import Peak Change'!$A$106:BL$202,64,FALSE())),0,(VLOOKUP($A13,'Import Peak'!$A$3:BL$99,64,FALSE())-VLOOKUP($A13,'Import Peak Change'!$A$106:BL$202,64,FALSE())))</f>
        <v>0</v>
      </c>
      <c r="BM13" s="193" t="n">
        <f aca="false">IF(ISERROR(VLOOKUP($A13,'Import Peak'!$A$3:BM$99,65,FALSE())-VLOOKUP($A13,'Import Peak Change'!$A$106:BM$202,65,FALSE())),0,(VLOOKUP($A13,'Import Peak'!$A$3:BM$99,65,FALSE())-VLOOKUP($A13,'Import Peak Change'!$A$106:BM$202,65,FALSE())))</f>
        <v>0</v>
      </c>
      <c r="BN13" s="193" t="n">
        <f aca="false">IF(ISERROR(VLOOKUP($A13,'Import Peak'!$A$3:BN$99,66,FALSE())-VLOOKUP($A13,'Import Peak Change'!$A$106:BN$202,66,FALSE())),0,(VLOOKUP($A13,'Import Peak'!$A$3:BN$99,66,FALSE())-VLOOKUP($A13,'Import Peak Change'!$A$106:BN$202,66,FALSE())))</f>
        <v>0</v>
      </c>
      <c r="BO13" s="193" t="n">
        <f aca="false">IF(ISERROR(VLOOKUP($A13,'Import Peak'!$A$3:BO$99,67,FALSE())-VLOOKUP($A13,'Import Peak Change'!$A$106:BO$202,67,FALSE())),0,(VLOOKUP($A13,'Import Peak'!$A$3:BO$99,67,FALSE())-VLOOKUP($A13,'Import Peak Change'!$A$106:BO$202,67,FALSE())))</f>
        <v>0</v>
      </c>
      <c r="BP13" s="193" t="n">
        <f aca="false">IF(ISERROR(VLOOKUP($A13,'Import Peak'!$A$3:BP$99,68,FALSE())-VLOOKUP($A13,'Import Peak Change'!$A$106:BP$202,68,FALSE())),0,(VLOOKUP($A13,'Import Peak'!$A$3:BP$99,68,FALSE())-VLOOKUP($A13,'Import Peak Change'!$A$106:BP$202,68,FALSE())))</f>
        <v>0</v>
      </c>
      <c r="BQ13" s="193" t="n">
        <f aca="false">IF(ISERROR(VLOOKUP($A13,'Import Peak'!$A$3:BQ$99,69,FALSE())-VLOOKUP($A13,'Import Peak Change'!$A$106:BQ$202,69,FALSE())),0,(VLOOKUP($A13,'Import Peak'!$A$3:BQ$99,69,FALSE())-VLOOKUP($A13,'Import Peak Change'!$A$106:BQ$202,69,FALSE())))</f>
        <v>0</v>
      </c>
      <c r="BR13" s="193" t="n">
        <f aca="false">IF(ISERROR(VLOOKUP($A13,'Import Peak'!$A$3:BR$99,70,FALSE())-VLOOKUP($A13,'Import Peak Change'!$A$106:BR$202,70,FALSE())),0,(VLOOKUP($A13,'Import Peak'!$A$3:BR$99,70,FALSE())-VLOOKUP($A13,'Import Peak Change'!$A$106:BR$202,70,FALSE())))</f>
        <v>0</v>
      </c>
      <c r="BS13" s="193" t="n">
        <f aca="false">IF(ISERROR(VLOOKUP($A13,'Import Peak'!$A$3:BS$99,71,FALSE())-VLOOKUP($A13,'Import Peak Change'!$A$106:BS$202,71,FALSE())),0,(VLOOKUP($A13,'Import Peak'!$A$3:BS$99,71,FALSE())-VLOOKUP($A13,'Import Peak Change'!$A$106:BS$202,71,FALSE())))</f>
        <v>0</v>
      </c>
      <c r="BT13" s="193" t="n">
        <f aca="false">IF(ISERROR(VLOOKUP($A13,'Import Peak'!$A$3:BT$99,72,FALSE())-VLOOKUP($A13,'Import Peak Change'!$A$106:BT$202,72,FALSE())),0,(VLOOKUP($A13,'Import Peak'!$A$3:BT$99,72,FALSE())-VLOOKUP($A13,'Import Peak Change'!$A$106:BT$202,72,FALSE())))</f>
        <v>0</v>
      </c>
      <c r="BU13" s="193" t="n">
        <f aca="false">IF(ISERROR(VLOOKUP($A13,'Import Peak'!$A$3:BU$99,73,FALSE())-VLOOKUP($A13,'Import Peak Change'!$A$106:BU$202,73,FALSE())),0,(VLOOKUP($A13,'Import Peak'!$A$3:BU$99,73,FALSE())-VLOOKUP($A13,'Import Peak Change'!$A$106:BU$202,73,FALSE())))</f>
        <v>0</v>
      </c>
      <c r="BV13" s="193" t="n">
        <f aca="false">IF(ISERROR(VLOOKUP($A13,'Import Peak'!$A$3:BV$99,74,FALSE())-VLOOKUP($A13,'Import Peak Change'!$A$106:BV$202,74,FALSE())),0,(VLOOKUP($A13,'Import Peak'!$A$3:BV$99,74,FALSE())-VLOOKUP($A13,'Import Peak Change'!$A$106:BV$202,74,FALSE())))</f>
        <v>0</v>
      </c>
      <c r="BW13" s="193" t="n">
        <f aca="false">IF(ISERROR(VLOOKUP($A13,'Import Peak'!$A$3:BW$99,75,FALSE())-VLOOKUP($A13,'Import Peak Change'!$A$106:BW$202,75,FALSE())),0,(VLOOKUP($A13,'Import Peak'!$A$3:BW$99,75,FALSE())-VLOOKUP($A13,'Import Peak Change'!$A$106:BW$202,75,FALSE())))</f>
        <v>0</v>
      </c>
      <c r="BX13" s="193" t="n">
        <f aca="false">IF(ISERROR(VLOOKUP($A13,'Import Peak'!$A$3:BX$99,76,FALSE())-VLOOKUP($A13,'Import Peak Change'!$A$106:BX$202,76,FALSE())),0,(VLOOKUP($A13,'Import Peak'!$A$3:BX$99,76,FALSE())-VLOOKUP($A13,'Import Peak Change'!$A$106:BX$202,76,FALSE())))</f>
        <v>0</v>
      </c>
      <c r="BY13" s="193" t="n">
        <f aca="false">IF(ISERROR(VLOOKUP($A13,'Import Peak'!$A$3:BY$99,77,FALSE())-VLOOKUP($A13,'Import Peak Change'!$A$106:BY$202,77,FALSE())),0,(VLOOKUP($A13,'Import Peak'!$A$3:BY$99,77,FALSE())-VLOOKUP($A13,'Import Peak Change'!$A$106:BY$202,77,FALSE())))</f>
        <v>0</v>
      </c>
      <c r="BZ13" s="193" t="n">
        <f aca="false">IF(ISERROR(VLOOKUP($A13,'Import Peak'!$A$3:BZ$99,78,FALSE())-VLOOKUP($A13,'Import Peak Change'!$A$106:BZ$202,78,FALSE())),0,(VLOOKUP($A13,'Import Peak'!$A$3:BZ$99,78,FALSE())-VLOOKUP($A13,'Import Peak Change'!$A$106:BZ$202,78,FALSE())))</f>
        <v>0</v>
      </c>
      <c r="CA13" s="193" t="n">
        <f aca="false">IF(ISERROR(VLOOKUP($A13,'Import Peak'!$A$3:CA$99,79,FALSE())-VLOOKUP($A13,'Import Peak Change'!$A$106:CA$202,79,FALSE())),0,(VLOOKUP($A13,'Import Peak'!$A$3:CA$99,79,FALSE())-VLOOKUP($A13,'Import Peak Change'!$A$106:CA$202,79,FALSE())))</f>
        <v>0</v>
      </c>
      <c r="CB13" s="193" t="n">
        <f aca="false">IF(ISERROR(VLOOKUP($A13,'Import Peak'!$A$3:CB$99,80,FALSE())-VLOOKUP($A13,'Import Peak Change'!$A$106:CB$202,80,FALSE())),0,(VLOOKUP($A13,'Import Peak'!$A$3:CB$99,80,FALSE())-VLOOKUP($A13,'Import Peak Change'!$A$106:CB$202,80,FALSE())))</f>
        <v>0</v>
      </c>
      <c r="CC13" s="193" t="n">
        <f aca="false">IF(ISERROR(VLOOKUP($A13,'Import Peak'!$A$3:CC$99,81,FALSE())-VLOOKUP($A13,'Import Peak Change'!$A$106:CC$202,81,FALSE())),0,(VLOOKUP($A13,'Import Peak'!$A$3:CC$99,81,FALSE())-VLOOKUP($A13,'Import Peak Change'!$A$106:CC$202,81,FALSE())))</f>
        <v>0</v>
      </c>
      <c r="CD13" s="193" t="n">
        <f aca="false">IF(ISERROR(VLOOKUP($A13,'Import Peak'!$A$3:CD$99,82,FALSE())-VLOOKUP($A13,'Import Peak Change'!$A$106:CD$202,82,FALSE())),0,(VLOOKUP($A13,'Import Peak'!$A$3:CD$99,82,FALSE())-VLOOKUP($A13,'Import Peak Change'!$A$106:CD$202,82,FALSE())))</f>
        <v>0</v>
      </c>
      <c r="CE13" s="193" t="n">
        <f aca="false">IF(ISERROR(VLOOKUP($A13,'Import Peak'!$A$3:CE$99,83,FALSE())-VLOOKUP($A13,'Import Peak Change'!$A$106:CE$202,83,FALSE())),0,(VLOOKUP($A13,'Import Peak'!$A$3:CE$99,83,FALSE())-VLOOKUP($A13,'Import Peak Change'!$A$106:CE$202,83,FALSE())))</f>
        <v>0</v>
      </c>
      <c r="CF13" s="193" t="n">
        <f aca="false">IF(ISERROR(VLOOKUP($A13,'Import Peak'!$A$3:CF$99,84,FALSE())-VLOOKUP($A13,'Import Peak Change'!$A$106:CF$202,84,FALSE())),0,(VLOOKUP($A13,'Import Peak'!$A$3:CF$99,84,FALSE())-VLOOKUP($A13,'Import Peak Change'!$A$106:CF$202,84,FALSE())))</f>
        <v>0</v>
      </c>
      <c r="CG13" s="193" t="n">
        <f aca="false">IF(ISERROR(VLOOKUP($A13,'Import Peak'!$A$3:CG$99,85,FALSE())-VLOOKUP($A13,'Import Peak Change'!$A$106:CG$202,85,FALSE())),0,(VLOOKUP($A13,'Import Peak'!$A$3:CG$99,85,FALSE())-VLOOKUP($A13,'Import Peak Change'!$A$106:CG$202,85,FALSE())))</f>
        <v>0</v>
      </c>
      <c r="CH13" s="193" t="n">
        <f aca="false">IF(ISERROR(VLOOKUP($A13,'Import Peak'!$A$3:CH$99,86,FALSE())-VLOOKUP($A13,'Import Peak Change'!$A$106:CH$202,86,FALSE())),0,(VLOOKUP($A13,'Import Peak'!$A$3:CH$99,86,FALSE())-VLOOKUP($A13,'Import Peak Change'!$A$106:CH$202,86,FALSE())))</f>
        <v>0</v>
      </c>
      <c r="CI13" s="193" t="n">
        <f aca="false">IF(ISERROR(VLOOKUP($A13,'Import Peak'!$A$3:CI$99,87,FALSE())-VLOOKUP($A13,'Import Peak Change'!$A$106:CI$202,87,FALSE())),0,(VLOOKUP($A13,'Import Peak'!$A$3:CI$99,87,FALSE())-VLOOKUP($A13,'Import Peak Change'!$A$106:CI$202,87,FALSE())))</f>
        <v>0</v>
      </c>
      <c r="CJ13" s="193" t="n">
        <f aca="false">IF(ISERROR(VLOOKUP($A13,'Import Peak'!$A$3:CJ$99,88,FALSE())-VLOOKUP($A13,'Import Peak Change'!$A$106:CJ$202,88,FALSE())),0,(VLOOKUP($A13,'Import Peak'!$A$3:CJ$99,88,FALSE())-VLOOKUP($A13,'Import Peak Change'!$A$106:CJ$202,88,FALSE())))</f>
        <v>0</v>
      </c>
      <c r="CK13" s="193" t="n">
        <f aca="false">IF(ISERROR(VLOOKUP($A13,'Import Peak'!$A$3:CK$99,89,FALSE())-VLOOKUP($A13,'Import Peak Change'!$A$106:CK$202,89,FALSE())),0,(VLOOKUP($A13,'Import Peak'!$A$3:CK$99,89,FALSE())-VLOOKUP($A13,'Import Peak Change'!$A$106:CK$202,89,FALSE())))</f>
        <v>0</v>
      </c>
      <c r="CL13" s="193" t="n">
        <f aca="false">IF(ISERROR(VLOOKUP($A13,'Import Peak'!$A$3:CL$99,90,FALSE())-VLOOKUP($A13,'Import Peak Change'!$A$106:CL$202,90,FALSE())),0,(VLOOKUP($A13,'Import Peak'!$A$3:CL$99,90,FALSE())-VLOOKUP($A13,'Import Peak Change'!$A$106:CL$202,90,FALSE())))</f>
        <v>0</v>
      </c>
      <c r="CM13" s="193" t="n">
        <f aca="false">IF(ISERROR(VLOOKUP($A13,'Import Peak'!$A$3:CM$99,91,FALSE())-VLOOKUP($A13,'Import Peak Change'!$A$106:CM$202,91,FALSE())),0,(VLOOKUP($A13,'Import Peak'!$A$3:CM$99,91,FALSE())-VLOOKUP($A13,'Import Peak Change'!$A$106:CM$202,91,FALSE())))</f>
        <v>0</v>
      </c>
      <c r="CN13" s="193" t="n">
        <f aca="false">IF(ISERROR(VLOOKUP($A13,'Import Peak'!$A$3:CN$99,92,FALSE())-VLOOKUP($A13,'Import Peak Change'!$A$106:CN$202,92,FALSE())),0,(VLOOKUP($A13,'Import Peak'!$A$3:CN$99,92,FALSE())-VLOOKUP($A13,'Import Peak Change'!$A$106:CN$202,92,FALSE())))</f>
        <v>0</v>
      </c>
      <c r="CO13" s="193" t="n">
        <f aca="false">IF(ISERROR(VLOOKUP($A13,'Import Peak'!$A$3:CO$99,93,FALSE())-VLOOKUP($A13,'Import Peak Change'!$A$106:CO$202,93,FALSE())),0,(VLOOKUP($A13,'Import Peak'!$A$3:CO$99,93,FALSE())-VLOOKUP($A13,'Import Peak Change'!$A$106:CO$202,93,FALSE())))</f>
        <v>0</v>
      </c>
      <c r="CP13" s="193" t="n">
        <f aca="false">IF(ISERROR(VLOOKUP($A13,'Import Peak'!$A$3:CP$99,94,FALSE())-VLOOKUP($A13,'Import Peak Change'!$A$106:CP$202,94,FALSE())),0,(VLOOKUP($A13,'Import Peak'!$A$3:CP$99,94,FALSE())-VLOOKUP($A13,'Import Peak Change'!$A$106:CP$202,94,FALSE())))</f>
        <v>0</v>
      </c>
      <c r="CQ13" s="193" t="n">
        <f aca="false">IF(ISERROR(VLOOKUP($A13,'Import Peak'!$A$3:CQ$99,95,FALSE())-VLOOKUP($A13,'Import Peak Change'!$A$106:CQ$202,95,FALSE())),0,(VLOOKUP($A13,'Import Peak'!$A$3:CQ$99,95,FALSE())-VLOOKUP($A13,'Import Peak Change'!$A$106:CQ$202,95,FALSE())))</f>
        <v>0</v>
      </c>
      <c r="CR13" s="193" t="n">
        <f aca="false">IF(ISERROR(VLOOKUP($A13,'Import Peak'!$A$3:CR$99,96,FALSE())-VLOOKUP($A13,'Import Peak Change'!$A$106:CR$202,96,FALSE())),0,(VLOOKUP($A13,'Import Peak'!$A$3:CR$99,96,FALSE())-VLOOKUP($A13,'Import Peak Change'!$A$106:CR$202,96,FALSE())))</f>
        <v>0</v>
      </c>
      <c r="CS13" s="193" t="n">
        <f aca="false">IF(ISERROR(VLOOKUP($A13,'Import Peak'!$A$3:CS$99,97,FALSE())-VLOOKUP($A13,'Import Peak Change'!$A$106:CS$202,97,FALSE())),0,(VLOOKUP($A13,'Import Peak'!$A$3:CS$99,97,FALSE())-VLOOKUP($A13,'Import Peak Change'!$A$106:CS$202,97,FALSE())))</f>
        <v>0</v>
      </c>
      <c r="CT13" s="193" t="n">
        <f aca="false">IF(ISERROR(VLOOKUP($A13,'Import Peak'!$A$3:CT$99,98,FALSE())-VLOOKUP($A13,'Import Peak Change'!$A$106:CT$202,98,FALSE())),0,(VLOOKUP($A13,'Import Peak'!$A$3:CT$99,98,FALSE())-VLOOKUP($A13,'Import Peak Change'!$A$106:CT$202,98,FALSE())))</f>
        <v>0</v>
      </c>
      <c r="CU13" s="193" t="n">
        <f aca="false">IF(ISERROR(VLOOKUP($A13,'Import Peak'!$A$3:CU$99,99,FALSE())-VLOOKUP($A13,'Import Peak Change'!$A$106:CU$202,99,FALSE())),0,(VLOOKUP($A13,'Import Peak'!$A$3:CU$99,99,FALSE())-VLOOKUP($A13,'Import Peak Change'!$A$106:CU$202,99,FALSE())))</f>
        <v>0</v>
      </c>
      <c r="CV13" s="193" t="n">
        <f aca="false">IF(ISERROR(VLOOKUP($A13,'Import Peak'!$A$3:CV$99,100,FALSE())-VLOOKUP($A13,'Import Peak Change'!$A$106:CV$202,100,FALSE())),0,(VLOOKUP($A13,'Import Peak'!$A$3:CV$99,100,FALSE())-VLOOKUP($A13,'Import Peak Change'!$A$106:CV$202,100,FALSE())))</f>
        <v>0</v>
      </c>
      <c r="CW13" s="193" t="n">
        <f aca="false">IF(ISERROR(VLOOKUP($A13,'Import Peak'!$A$3:CW$99,101,FALSE())-VLOOKUP($A13,'Import Peak Change'!$A$106:CW$202,101,FALSE())),0,(VLOOKUP($A13,'Import Peak'!$A$3:CW$99,101,FALSE())-VLOOKUP($A13,'Import Peak Change'!$A$106:CW$202,101,FALSE())))</f>
        <v>0</v>
      </c>
      <c r="CX13" s="193" t="n">
        <f aca="false">IF(ISERROR(VLOOKUP($A13,'Import Peak'!$A$3:CX$99,102,FALSE())-VLOOKUP($A13,'Import Peak Change'!$A$106:CX$202,102,FALSE())),0,(VLOOKUP($A13,'Import Peak'!$A$3:CX$99,102,FALSE())-VLOOKUP($A13,'Import Peak Change'!$A$106:CX$202,102,FALSE())))</f>
        <v>0</v>
      </c>
      <c r="CY13" s="193" t="n">
        <f aca="false">IF(ISERROR(VLOOKUP($A13,'Import Peak'!$A$3:CY$99,103,FALSE())-VLOOKUP($A13,'Import Peak Change'!$A$106:CY$202,103,FALSE())),0,(VLOOKUP($A13,'Import Peak'!$A$3:CY$99,103,FALSE())-VLOOKUP($A13,'Import Peak Change'!$A$106:CY$202,103,FALSE())))</f>
        <v>0</v>
      </c>
      <c r="CZ13" s="193" t="n">
        <f aca="false">IF(ISERROR(VLOOKUP($A13,'Import Peak'!$A$3:CZ$99,104,FALSE())-VLOOKUP($A13,'Import Peak Change'!$A$106:CZ$202,104,FALSE())),0,(VLOOKUP($A13,'Import Peak'!$A$3:CZ$99,104,FALSE())-VLOOKUP($A13,'Import Peak Change'!$A$106:CZ$202,104,FALSE())))</f>
        <v>0</v>
      </c>
      <c r="DA13" s="193" t="n">
        <f aca="false">IF(ISERROR(VLOOKUP($A13,'Import Peak'!$A$3:DA$99,105,FALSE())-VLOOKUP($A13,'Import Peak Change'!$A$106:DA$202,105,FALSE())),0,(VLOOKUP($A13,'Import Peak'!$A$3:DA$99,105,FALSE())-VLOOKUP($A13,'Import Peak Change'!$A$106:DA$202,105,FALSE())))</f>
        <v>0</v>
      </c>
      <c r="DB13" s="193" t="n">
        <f aca="false">IF(ISERROR(VLOOKUP($A13,'Import Peak'!$A$3:DB$99,106,FALSE())-VLOOKUP($A13,'Import Peak Change'!$A$106:DB$202,106,FALSE())),0,(VLOOKUP($A13,'Import Peak'!$A$3:DB$99,106,FALSE())-VLOOKUP($A13,'Import Peak Change'!$A$106:DB$202,106,FALSE())))</f>
        <v>0</v>
      </c>
      <c r="DC13" s="193" t="n">
        <f aca="false">IF(ISERROR(VLOOKUP($A13,'Import Peak'!$A$3:DC$99,107,FALSE())-VLOOKUP($A13,'Import Peak Change'!$A$106:DC$202,107,FALSE())),0,(VLOOKUP($A13,'Import Peak'!$A$3:DC$99,107,FALSE())-VLOOKUP($A13,'Import Peak Change'!$A$106:DC$202,107,FALSE())))</f>
        <v>0</v>
      </c>
      <c r="DD13" s="193" t="n">
        <f aca="false">IF(ISERROR(VLOOKUP($A13,'Import Peak'!$A$3:DD$99,108,FALSE())-VLOOKUP($A13,'Import Peak Change'!$A$106:DD$202,108,FALSE())),0,(VLOOKUP($A13,'Import Peak'!$A$3:DD$99,108,FALSE())-VLOOKUP($A13,'Import Peak Change'!$A$106:DD$202,108,FALSE())))</f>
        <v>0</v>
      </c>
      <c r="DE13" s="193" t="n">
        <f aca="false">IF(ISERROR(VLOOKUP($A13,'Import Peak'!$A$3:DE$99,109,FALSE())-VLOOKUP($A13,'Import Peak Change'!$A$106:DE$202,109,FALSE())),0,(VLOOKUP($A13,'Import Peak'!$A$3:DE$99,109,FALSE())-VLOOKUP($A13,'Import Peak Change'!$A$106:DE$202,109,FALSE())))</f>
        <v>0</v>
      </c>
      <c r="DF13" s="193" t="n">
        <f aca="false">IF(ISERROR(VLOOKUP($A13,'Import Peak'!$A$3:DF$99,110,FALSE())-VLOOKUP($A13,'Import Peak Change'!$A$106:DF$202,110,FALSE())),0,(VLOOKUP($A13,'Import Peak'!$A$3:DF$99,110,FALSE())-VLOOKUP($A13,'Import Peak Change'!$A$106:DF$202,110,FALSE())))</f>
        <v>0</v>
      </c>
      <c r="DG13" s="193" t="n">
        <f aca="false">IF(ISERROR(VLOOKUP($A13,'Import Peak'!$A$3:DG$99,111,FALSE())-VLOOKUP($A13,'Import Peak Change'!$A$106:DG$202,111,FALSE())),0,(VLOOKUP($A13,'Import Peak'!$A$3:DG$99,111,FALSE())-VLOOKUP($A13,'Import Peak Change'!$A$106:DG$202,111,FALSE())))</f>
        <v>0</v>
      </c>
      <c r="DH13" s="193" t="n">
        <f aca="false">IF(ISERROR(VLOOKUP($A13,'Import Peak'!$A$3:DH$99,112,FALSE())-VLOOKUP($A13,'Import Peak Change'!$A$106:DH$202,112,FALSE())),0,(VLOOKUP($A13,'Import Peak'!$A$3:DH$99,112,FALSE())-VLOOKUP($A13,'Import Peak Change'!$A$106:DH$202,112,FALSE())))</f>
        <v>0</v>
      </c>
      <c r="DI13" s="193" t="n">
        <f aca="false">IF(ISERROR(VLOOKUP($A13,'Import Peak'!$A$3:DI$99,113,FALSE())-VLOOKUP($A13,'Import Peak Change'!$A$106:DI$202,113,FALSE())),0,(VLOOKUP($A13,'Import Peak'!$A$3:DI$99,113,FALSE())-VLOOKUP($A13,'Import Peak Change'!$A$106:DI$202,113,FALSE())))</f>
        <v>0</v>
      </c>
      <c r="DJ13" s="193" t="n">
        <f aca="false">IF(ISERROR(VLOOKUP($A13,'Import Peak'!$A$3:DJ$99,114,FALSE())-VLOOKUP($A13,'Import Peak Change'!$A$106:DJ$202,114,FALSE())),0,(VLOOKUP($A13,'Import Peak'!$A$3:DJ$99,114,FALSE())-VLOOKUP($A13,'Import Peak Change'!$A$106:DJ$202,114,FALSE())))</f>
        <v>0</v>
      </c>
      <c r="DK13" s="193" t="n">
        <f aca="false">IF(ISERROR(VLOOKUP($A13,'Import Peak'!$A$3:DK$99,115,FALSE())-VLOOKUP($A13,'Import Peak Change'!$A$106:DK$202,115,FALSE())),0,(VLOOKUP($A13,'Import Peak'!$A$3:DK$99,115,FALSE())-VLOOKUP($A13,'Import Peak Change'!$A$106:DK$202,115,FALSE())))</f>
        <v>0</v>
      </c>
      <c r="DL13" s="193" t="n">
        <f aca="false">IF(ISERROR(VLOOKUP($A13,'Import Peak'!$A$3:DL$99,116,FALSE())-VLOOKUP($A13,'Import Peak Change'!$A$106:DL$202,116,FALSE())),0,(VLOOKUP($A13,'Import Peak'!$A$3:DL$99,116,FALSE())-VLOOKUP($A13,'Import Peak Change'!$A$106:DL$202,116,FALSE())))</f>
        <v>0</v>
      </c>
      <c r="DM13" s="193" t="n">
        <f aca="false">IF(ISERROR(VLOOKUP($A13,'Import Peak'!$A$3:DM$99,117,FALSE())-VLOOKUP($A13,'Import Peak Change'!$A$106:DM$202,117,FALSE())),0,(VLOOKUP($A13,'Import Peak'!$A$3:DM$99,117,FALSE())-VLOOKUP($A13,'Import Peak Change'!$A$106:DM$202,117,FALSE())))</f>
        <v>0</v>
      </c>
      <c r="DN13" s="193" t="n">
        <f aca="false">IF(ISERROR(VLOOKUP($A13,'Import Peak'!$A$3:DN$99,118,FALSE())-VLOOKUP($A13,'Import Peak Change'!$A$106:DN$202,118,FALSE())),0,(VLOOKUP($A13,'Import Peak'!$A$3:DN$99,118,FALSE())-VLOOKUP($A13,'Import Peak Change'!$A$106:DN$202,118,FALSE())))</f>
        <v>0</v>
      </c>
      <c r="DO13" s="193" t="n">
        <f aca="false">IF(ISERROR(VLOOKUP($A13,'Import Peak'!$A$3:DO$99,119,FALSE())-VLOOKUP($A13,'Import Peak Change'!$A$106:DO$202,119,FALSE())),0,(VLOOKUP($A13,'Import Peak'!$A$3:DO$99,119,FALSE())-VLOOKUP($A13,'Import Peak Change'!$A$106:DO$202,119,FALSE())))</f>
        <v>0</v>
      </c>
      <c r="DP13" s="193" t="n">
        <f aca="false">IF(ISERROR(VLOOKUP($A13,'Import Peak'!$A$3:DP$99,120,FALSE())-VLOOKUP($A13,'Import Peak Change'!$A$106:DP$202,120,FALSE())),0,(VLOOKUP($A13,'Import Peak'!$A$3:DP$99,120,FALSE())-VLOOKUP($A13,'Import Peak Change'!$A$106:DP$202,120,FALSE())))</f>
        <v>0</v>
      </c>
      <c r="DQ13" s="193" t="n">
        <f aca="false">IF(ISERROR(VLOOKUP($A13,'Import Peak'!$A$3:DQ$99,121,FALSE())-VLOOKUP($A13,'Import Peak Change'!$A$106:DQ$202,121,FALSE())),0,(VLOOKUP($A13,'Import Peak'!$A$3:DQ$99,121,FALSE())-VLOOKUP($A13,'Import Peak Change'!$A$106:DQ$202,121,FALSE())))</f>
        <v>0</v>
      </c>
      <c r="DR13" s="193" t="n">
        <f aca="false">IF(ISERROR(VLOOKUP($A13,'Import Peak'!$A$3:DR$99,122,FALSE())-VLOOKUP($A13,'Import Peak Change'!$A$106:DR$202,122,FALSE())),0,(VLOOKUP($A13,'Import Peak'!$A$3:DR$99,122,FALSE())-VLOOKUP($A13,'Import Peak Change'!$A$106:DR$202,122,FALSE())))</f>
        <v>0</v>
      </c>
      <c r="DS13" s="193" t="n">
        <f aca="false">IF(ISERROR(VLOOKUP($A13,'Import Peak'!$A$3:DS$99,123,FALSE())-VLOOKUP($A13,'Import Peak Change'!$A$106:DS$202,123,FALSE())),0,(VLOOKUP($A13,'Import Peak'!$A$3:DS$99,123,FALSE())-VLOOKUP($A13,'Import Peak Change'!$A$106:DS$202,123,FALSE())))</f>
        <v>0</v>
      </c>
      <c r="DT13" s="193" t="n">
        <f aca="false">IF(ISERROR(VLOOKUP($A13,'Import Peak'!$A$3:DT$99,124,FALSE())-VLOOKUP($A13,'Import Peak Change'!$A$106:DT$202,124,FALSE())),0,(VLOOKUP($A13,'Import Peak'!$A$3:DT$99,124,FALSE())-VLOOKUP($A13,'Import Peak Change'!$A$106:DT$202,124,FALSE())))</f>
        <v>0</v>
      </c>
      <c r="DU13" s="193" t="n">
        <f aca="false">IF(ISERROR(VLOOKUP($A13,'Import Peak'!$A$3:DU$99,125,FALSE())-VLOOKUP($A13,'Import Peak Change'!$A$106:DU$202,125,FALSE())),0,(VLOOKUP($A13,'Import Peak'!$A$3:DU$99,125,FALSE())-VLOOKUP($A13,'Import Peak Change'!$A$106:DU$202,125,FALSE())))</f>
        <v>0</v>
      </c>
      <c r="DV13" s="193" t="n">
        <f aca="false">IF(ISERROR(VLOOKUP($A13,'Import Peak'!$A$3:DV$99,126,FALSE())-VLOOKUP($A13,'Import Peak Change'!$A$106:DV$202,126,FALSE())),0,(VLOOKUP($A13,'Import Peak'!$A$3:DV$99,126,FALSE())-VLOOKUP($A13,'Import Peak Change'!$A$106:DV$202,126,FALSE())))</f>
        <v>0</v>
      </c>
      <c r="DW13" s="193" t="n">
        <f aca="false">IF(ISERROR(VLOOKUP($A13,'Import Peak'!$A$3:DW$99,127,FALSE())-VLOOKUP($A13,'Import Peak Change'!$A$106:DW$202,127,FALSE())),0,(VLOOKUP($A13,'Import Peak'!$A$3:DW$99,127,FALSE())-VLOOKUP($A13,'Import Peak Change'!$A$106:DW$202,127,FALSE())))</f>
        <v>0</v>
      </c>
      <c r="DX13" s="193" t="n">
        <f aca="false">IF(ISERROR(VLOOKUP($A13,'Import Peak'!$A$3:DX$99,128,FALSE())-VLOOKUP($A13,'Import Peak Change'!$A$106:DX$202,128,FALSE())),0,(VLOOKUP($A13,'Import Peak'!$A$3:DX$99,128,FALSE())-VLOOKUP($A13,'Import Peak Change'!$A$106:DX$202,128,FALSE())))</f>
        <v>0</v>
      </c>
      <c r="DY13" s="193" t="n">
        <f aca="false">IF(ISERROR(VLOOKUP($A13,'Import Peak'!$A$3:DY$99,129,FALSE())-VLOOKUP($A13,'Import Peak Change'!$A$106:DY$202,129,FALSE())),0,(VLOOKUP($A13,'Import Peak'!$A$3:DY$99,129,FALSE())-VLOOKUP($A13,'Import Peak Change'!$A$106:DY$202,129,FALSE())))</f>
        <v>0</v>
      </c>
      <c r="DZ13" s="193" t="n">
        <f aca="false">IF(ISERROR(VLOOKUP($A13,'Import Peak'!$A$3:DZ$99,130,FALSE())-VLOOKUP($A13,'Import Peak Change'!$A$106:DZ$202,130,FALSE())),0,(VLOOKUP($A13,'Import Peak'!$A$3:DZ$99,130,FALSE())-VLOOKUP($A13,'Import Peak Change'!$A$106:DZ$202,130,FALSE())))</f>
        <v>0</v>
      </c>
      <c r="EA13" s="193" t="n">
        <f aca="false">IF(ISERROR(VLOOKUP($A13,'Import Peak'!$A$3:EA$99,131,FALSE())-VLOOKUP($A13,'Import Peak Change'!$A$106:EA$202,131,FALSE())),0,(VLOOKUP($A13,'Import Peak'!$A$3:EA$99,131,FALSE())-VLOOKUP($A13,'Import Peak Change'!$A$106:EA$202,131,FALSE())))</f>
        <v>0</v>
      </c>
      <c r="EB13" s="193" t="n">
        <f aca="false">IF(ISERROR(VLOOKUP($A13,'Import Peak'!$A$3:EB$99,132,FALSE())-VLOOKUP($A13,'Import Peak Change'!$A$106:EB$202,132,FALSE())),0,(VLOOKUP($A13,'Import Peak'!$A$3:EB$99,132,FALSE())-VLOOKUP($A13,'Import Peak Change'!$A$106:EB$202,132,FALSE())))</f>
        <v>0</v>
      </c>
      <c r="EC13" s="193" t="n">
        <f aca="false">IF(ISERROR(VLOOKUP($A13,'Import Peak'!$A$3:EC$99,133,FALSE())-VLOOKUP($A13,'Import Peak Change'!$A$106:EC$202,133,FALSE())),0,(VLOOKUP($A13,'Import Peak'!$A$3:EC$99,133,FALSE())-VLOOKUP($A13,'Import Peak Change'!$A$106:EC$202,133,FALSE())))</f>
        <v>0</v>
      </c>
      <c r="ED13" s="193" t="n">
        <f aca="false">IF(ISERROR(VLOOKUP($A13,'Import Peak'!$A$3:ED$99,134,FALSE())-VLOOKUP($A13,'Import Peak Change'!$A$106:ED$202,134,FALSE())),0,(VLOOKUP($A13,'Import Peak'!$A$3:ED$99,134,FALSE())-VLOOKUP($A13,'Import Peak Change'!$A$106:ED$202,134,FALSE())))</f>
        <v>0</v>
      </c>
      <c r="EE13" s="193" t="n">
        <f aca="false">IF(ISERROR(VLOOKUP($A13,'Import Peak'!$A$3:EE$99,135,FALSE())-VLOOKUP($A13,'Import Peak Change'!$A$106:EE$202,135,FALSE())),0,(VLOOKUP($A13,'Import Peak'!$A$3:EE$99,135,FALSE())-VLOOKUP($A13,'Import Peak Change'!$A$106:EE$202,135,FALSE())))</f>
        <v>0</v>
      </c>
      <c r="EF13" s="193" t="n">
        <f aca="false">IF(ISERROR(VLOOKUP($A13,'Import Peak'!$A$3:EF$99,136,FALSE())-VLOOKUP($A13,'Import Peak Change'!$A$106:EF$202,136,FALSE())),0,(VLOOKUP($A13,'Import Peak'!$A$3:EF$99,136,FALSE())-VLOOKUP($A13,'Import Peak Change'!$A$106:EF$202,136,FALSE())))</f>
        <v>0</v>
      </c>
      <c r="EG13" s="193" t="n">
        <f aca="false">IF(ISERROR(VLOOKUP($A13,'Import Peak'!$A$3:EG$99,137,FALSE())-VLOOKUP($A13,'Import Peak Change'!$A$106:EG$202,137,FALSE())),0,(VLOOKUP($A13,'Import Peak'!$A$3:EG$99,137,FALSE())-VLOOKUP($A13,'Import Peak Change'!$A$106:EG$202,137,FALSE())))</f>
        <v>0</v>
      </c>
      <c r="EH13" s="193" t="n">
        <f aca="false">IF(ISERROR(VLOOKUP($A13,'Import Peak'!$A$3:EH$99,138,FALSE())-VLOOKUP($A13,'Import Peak Change'!$A$106:EH$202,138,FALSE())),0,(VLOOKUP($A13,'Import Peak'!$A$3:EH$99,138,FALSE())-VLOOKUP($A13,'Import Peak Change'!$A$106:EH$202,138,FALSE())))</f>
        <v>0</v>
      </c>
      <c r="EI13" s="193" t="n">
        <f aca="false">IF(ISERROR(VLOOKUP($A13,'Import Peak'!$A$3:EI$99,139,FALSE())-VLOOKUP($A13,'Import Peak Change'!$A$106:EI$202,139,FALSE())),0,(VLOOKUP($A13,'Import Peak'!$A$3:EI$99,139,FALSE())-VLOOKUP($A13,'Import Peak Change'!$A$106:EI$202,139,FALSE())))</f>
        <v>0</v>
      </c>
      <c r="EJ13" s="193" t="n">
        <f aca="false">IF(ISERROR(VLOOKUP($A13,'Import Peak'!$A$3:EJ$99,140,FALSE())-VLOOKUP($A13,'Import Peak Change'!$A$106:EJ$202,140,FALSE())),0,(VLOOKUP($A13,'Import Peak'!$A$3:EJ$99,140,FALSE())-VLOOKUP($A13,'Import Peak Change'!$A$106:EJ$202,140,FALSE())))</f>
        <v>0</v>
      </c>
      <c r="EK13" s="193" t="n">
        <f aca="false">IF(ISERROR(VLOOKUP($A13,'Import Peak'!$A$3:EK$99,141,FALSE())-VLOOKUP($A13,'Import Peak Change'!$A$106:EK$202,141,FALSE())),0,(VLOOKUP($A13,'Import Peak'!$A$3:EK$99,141,FALSE())-VLOOKUP($A13,'Import Peak Change'!$A$106:EK$202,141,FALSE())))</f>
        <v>0</v>
      </c>
      <c r="EL13" s="193" t="n">
        <f aca="false">IF(ISERROR(VLOOKUP($A13,'Import Peak'!$A$3:EL$99,142,FALSE())-VLOOKUP($A13,'Import Peak Change'!$A$106:EL$202,142,FALSE())),0,(VLOOKUP($A13,'Import Peak'!$A$3:EL$99,142,FALSE())-VLOOKUP($A13,'Import Peak Change'!$A$106:EL$202,142,FALSE())))</f>
        <v>0</v>
      </c>
      <c r="EM13" s="193" t="n">
        <f aca="false">IF(ISERROR(VLOOKUP($A13,'Import Peak'!$A$3:EM$99,143,FALSE())-VLOOKUP($A13,'Import Peak Change'!$A$106:EM$202,143,FALSE())),0,(VLOOKUP($A13,'Import Peak'!$A$3:EM$99,143,FALSE())-VLOOKUP($A13,'Import Peak Change'!$A$106:EM$202,143,FALSE())))</f>
        <v>0</v>
      </c>
      <c r="EN13" s="193" t="n">
        <f aca="false">IF(ISERROR(VLOOKUP($A13,'Import Peak'!$A$3:EN$99,144,FALSE())-VLOOKUP($A13,'Import Peak Change'!$A$106:EN$202,144,FALSE())),0,(VLOOKUP($A13,'Import Peak'!$A$3:EN$99,144,FALSE())-VLOOKUP($A13,'Import Peak Change'!$A$106:EN$202,144,FALSE())))</f>
        <v>0</v>
      </c>
      <c r="EO13" s="193" t="n">
        <f aca="false">IF(ISERROR(VLOOKUP($A13,'Import Peak'!$A$3:EO$99,145,FALSE())-VLOOKUP($A13,'Import Peak Change'!$A$106:EO$202,145,FALSE())),0,(VLOOKUP($A13,'Import Peak'!$A$3:EO$99,145,FALSE())-VLOOKUP($A13,'Import Peak Change'!$A$106:EO$202,145,FALSE())))</f>
        <v>0</v>
      </c>
      <c r="EP13" s="193" t="n">
        <f aca="false">IF(ISERROR(VLOOKUP($A13,'Import Peak'!$A$3:EP$99,146,FALSE())-VLOOKUP($A13,'Import Peak Change'!$A$106:EP$202,146,FALSE())),0,(VLOOKUP($A13,'Import Peak'!$A$3:EP$99,146,FALSE())-VLOOKUP($A13,'Import Peak Change'!$A$106:EP$202,146,FALSE())))</f>
        <v>0</v>
      </c>
      <c r="EQ13" s="193" t="n">
        <f aca="false">IF(ISERROR(VLOOKUP($A13,'Import Peak'!$A$3:EQ$99,147,FALSE())-VLOOKUP($A13,'Import Peak Change'!$A$106:EQ$202,147,FALSE())),0,(VLOOKUP($A13,'Import Peak'!$A$3:EQ$99,147,FALSE())-VLOOKUP($A13,'Import Peak Change'!$A$106:EQ$202,147,FALSE())))</f>
        <v>0</v>
      </c>
      <c r="ER13" s="193" t="n">
        <f aca="false">IF(ISERROR(VLOOKUP($A13,'Import Peak'!$A$3:ER$99,148,FALSE())-VLOOKUP($A13,'Import Peak Change'!$A$106:ER$202,148,FALSE())),0,(VLOOKUP($A13,'Import Peak'!$A$3:ER$99,148,FALSE())-VLOOKUP($A13,'Import Peak Change'!$A$106:ER$202,148,FALSE())))</f>
        <v>0</v>
      </c>
      <c r="ES13" s="193" t="n">
        <f aca="false">IF(ISERROR(VLOOKUP($A13,'Import Peak'!$A$3:ES$99,149,FALSE())-VLOOKUP($A13,'Import Peak Change'!$A$106:ES$202,149,FALSE())),0,(VLOOKUP($A13,'Import Peak'!$A$3:ES$99,149,FALSE())-VLOOKUP($A13,'Import Peak Change'!$A$106:ES$202,149,FALSE())))</f>
        <v>0</v>
      </c>
      <c r="ET13" s="193" t="n">
        <f aca="false">IF(ISERROR(VLOOKUP($A13,'Import Peak'!$A$3:ET$99,150,FALSE())-VLOOKUP($A13,'Import Peak Change'!$A$106:ET$202,150,FALSE())),0,(VLOOKUP($A13,'Import Peak'!$A$3:ET$99,150,FALSE())-VLOOKUP($A13,'Import Peak Change'!$A$106:ET$202,150,FALSE())))</f>
        <v>0</v>
      </c>
      <c r="EU13" s="193" t="n">
        <f aca="false">IF(ISERROR(VLOOKUP($A13,'Import Peak'!$A$3:EU$99,151,FALSE())-VLOOKUP($A13,'Import Peak Change'!$A$106:EU$202,151,FALSE())),0,(VLOOKUP($A13,'Import Peak'!$A$3:EU$99,151,FALSE())-VLOOKUP($A13,'Import Peak Change'!$A$106:EU$202,151,FALSE())))</f>
        <v>0</v>
      </c>
      <c r="EV13" s="193" t="n">
        <f aca="false">IF(ISERROR(VLOOKUP($A13,'Import Peak'!$A$3:EV$99,152,FALSE())-VLOOKUP($A13,'Import Peak Change'!$A$106:EV$202,152,FALSE())),0,(VLOOKUP($A13,'Import Peak'!$A$3:EV$99,152,FALSE())-VLOOKUP($A13,'Import Peak Change'!$A$106:EV$202,152,FALSE())))</f>
        <v>0</v>
      </c>
      <c r="EW13" s="193" t="n">
        <f aca="false">IF(ISERROR(VLOOKUP($A13,'Import Peak'!$A$3:EW$99,153,FALSE())-VLOOKUP($A13,'Import Peak Change'!$A$106:EW$202,153,FALSE())),0,(VLOOKUP($A13,'Import Peak'!$A$3:EW$99,153,FALSE())-VLOOKUP($A13,'Import Peak Change'!$A$106:EW$202,153,FALSE())))</f>
        <v>0</v>
      </c>
      <c r="EX13" s="193" t="n">
        <f aca="false">IF(ISERROR(VLOOKUP($A13,'Import Peak'!$A$3:EX$99,154,FALSE())-VLOOKUP($A13,'Import Peak Change'!$A$106:EX$202,154,FALSE())),0,(VLOOKUP($A13,'Import Peak'!$A$3:EX$99,154,FALSE())-VLOOKUP($A13,'Import Peak Change'!$A$106:EX$202,154,FALSE())))</f>
        <v>0</v>
      </c>
      <c r="EY13" s="193" t="n">
        <f aca="false">IF(ISERROR(VLOOKUP($A13,'Import Peak'!$A$3:EY$99,155,FALSE())-VLOOKUP($A13,'Import Peak Change'!$A$106:EY$202,155,FALSE())),0,(VLOOKUP($A13,'Import Peak'!$A$3:EY$99,155,FALSE())-VLOOKUP($A13,'Import Peak Change'!$A$106:EY$202,155,FALSE())))</f>
        <v>0</v>
      </c>
      <c r="EZ13" s="193" t="n">
        <f aca="false">IF(ISERROR(VLOOKUP($A13,'Import Peak'!$A$3:EZ$99,156,FALSE())-VLOOKUP($A13,'Import Peak Change'!$A$106:EZ$202,156,FALSE())),0,(VLOOKUP($A13,'Import Peak'!$A$3:EZ$99,156,FALSE())-VLOOKUP($A13,'Import Peak Change'!$A$106:EZ$202,156,FALSE())))</f>
        <v>0</v>
      </c>
      <c r="FA13" s="193" t="n">
        <f aca="false">IF(ISERROR(VLOOKUP($A13,'Import Peak'!$A$3:FA$99,157,FALSE())-VLOOKUP($A13,'Import Peak Change'!$A$106:FA$202,157,FALSE())),0,(VLOOKUP($A13,'Import Peak'!$A$3:FA$99,157,FALSE())-VLOOKUP($A13,'Import Peak Change'!$A$106:FA$202,157,FALSE())))</f>
        <v>0</v>
      </c>
      <c r="FB13" s="193" t="n">
        <f aca="false">IF(ISERROR(VLOOKUP($A13,'Import Peak'!$A$3:FB$99,158,FALSE())-VLOOKUP($A13,'Import Peak Change'!$A$106:FB$202,158,FALSE())),0,(VLOOKUP($A13,'Import Peak'!$A$3:FB$99,158,FALSE())-VLOOKUP($A13,'Import Peak Change'!$A$106:FB$202,158,FALSE())))</f>
        <v>0</v>
      </c>
      <c r="FC13" s="193" t="n">
        <f aca="false">IF(ISERROR(VLOOKUP($A13,'Import Peak'!$A$3:FC$99,159,FALSE())-VLOOKUP($A13,'Import Peak Change'!$A$106:FC$202,159,FALSE())),0,(VLOOKUP($A13,'Import Peak'!$A$3:FC$99,159,FALSE())-VLOOKUP($A13,'Import Peak Change'!$A$106:FC$202,159,FALSE())))</f>
        <v>0</v>
      </c>
      <c r="FD13" s="193" t="n">
        <f aca="false">IF(ISERROR(VLOOKUP($A13,'Import Peak'!$A$3:FD$99,160,FALSE())-VLOOKUP($A13,'Import Peak Change'!$A$106:FD$202,160,FALSE())),0,(VLOOKUP($A13,'Import Peak'!$A$3:FD$99,160,FALSE())-VLOOKUP($A13,'Import Peak Change'!$A$106:FD$202,160,FALSE())))</f>
        <v>0</v>
      </c>
      <c r="FE13" s="193" t="n">
        <f aca="false">IF(ISERROR(VLOOKUP($A13,'Import Peak'!$A$3:FE$99,161,FALSE())-VLOOKUP($A13,'Import Peak Change'!$A$106:FE$202,161,FALSE())),0,(VLOOKUP($A13,'Import Peak'!$A$3:FE$99,161,FALSE())-VLOOKUP($A13,'Import Peak Change'!$A$106:FE$202,161,FALSE())))</f>
        <v>0</v>
      </c>
      <c r="FF13" s="193" t="n">
        <f aca="false">IF(ISERROR(VLOOKUP($A13,'Import Peak'!$A$3:FF$99,162,FALSE())-VLOOKUP($A13,'Import Peak Change'!$A$106:FF$202,162,FALSE())),0,(VLOOKUP($A13,'Import Peak'!$A$3:FF$99,162,FALSE())-VLOOKUP($A13,'Import Peak Change'!$A$106:FF$202,162,FALSE())))</f>
        <v>0</v>
      </c>
      <c r="FG13" s="193" t="n">
        <f aca="false">IF(ISERROR(VLOOKUP($A13,'Import Peak'!$A$3:FG$99,163,FALSE())-VLOOKUP($A13,'Import Peak Change'!$A$106:FG$202,163,FALSE())),0,(VLOOKUP($A13,'Import Peak'!$A$3:FG$99,163,FALSE())-VLOOKUP($A13,'Import Peak Change'!$A$106:FG$202,163,FALSE())))</f>
        <v>0</v>
      </c>
      <c r="FH13" s="193" t="n">
        <f aca="false">IF(ISERROR(VLOOKUP($A13,'Import Peak'!$A$3:FH$99,164,FALSE())-VLOOKUP($A13,'Import Peak Change'!$A$106:FH$202,164,FALSE())),0,(VLOOKUP($A13,'Import Peak'!$A$3:FH$99,164,FALSE())-VLOOKUP($A13,'Import Peak Change'!$A$106:FH$202,164,FALSE())))</f>
        <v>0</v>
      </c>
      <c r="FI13" s="193" t="n">
        <f aca="false">IF(ISERROR(VLOOKUP($A13,'Import Peak'!$A$3:FI$99,165,FALSE())-VLOOKUP($A13,'Import Peak Change'!$A$106:FI$202,165,FALSE())),0,(VLOOKUP($A13,'Import Peak'!$A$3:FI$99,165,FALSE())-VLOOKUP($A13,'Import Peak Change'!$A$106:FI$202,165,FALSE())))</f>
        <v>0</v>
      </c>
      <c r="FJ13" s="193" t="n">
        <f aca="false">IF(ISERROR(VLOOKUP($A13,'Import Peak'!$A$3:FJ$99,166,FALSE())-VLOOKUP($A13,'Import Peak Change'!$A$106:FJ$202,166,FALSE())),0,(VLOOKUP($A13,'Import Peak'!$A$3:FJ$99,166,FALSE())-VLOOKUP($A13,'Import Peak Change'!$A$106:FJ$202,166,FALSE())))</f>
        <v>0</v>
      </c>
      <c r="FK13" s="193" t="n">
        <f aca="false">IF(ISERROR(VLOOKUP($A13,'Import Peak'!$A$3:FK$99,167,FALSE())-VLOOKUP($A13,'Import Peak Change'!$A$106:FK$202,167,FALSE())),0,(VLOOKUP($A13,'Import Peak'!$A$3:FK$99,167,FALSE())-VLOOKUP($A13,'Import Peak Change'!$A$106:FK$202,167,FALSE())))</f>
        <v>0</v>
      </c>
      <c r="FL13" s="193" t="n">
        <f aca="false">IF(ISERROR(VLOOKUP($A13,'Import Peak'!$A$3:FL$99,168,FALSE())-VLOOKUP($A13,'Import Peak Change'!$A$106:FL$202,168,FALSE())),0,(VLOOKUP($A13,'Import Peak'!$A$3:FL$99,168,FALSE())-VLOOKUP($A13,'Import Peak Change'!$A$106:FL$202,168,FALSE())))</f>
        <v>0</v>
      </c>
      <c r="FM13" s="193" t="n">
        <f aca="false">IF(ISERROR(VLOOKUP($A13,'Import Peak'!$A$3:FM$99,169,FALSE())-VLOOKUP($A13,'Import Peak Change'!$A$106:FM$202,169,FALSE())),0,(VLOOKUP($A13,'Import Peak'!$A$3:FM$99,169,FALSE())-VLOOKUP($A13,'Import Peak Change'!$A$106:FM$202,169,FALSE())))</f>
        <v>0</v>
      </c>
      <c r="FN13" s="193" t="n">
        <f aca="false">IF(ISERROR(VLOOKUP($A13,'Import Peak'!$A$3:FN$99,170,FALSE())-VLOOKUP($A13,'Import Peak Change'!$A$106:FN$202,170,FALSE())),0,(VLOOKUP($A13,'Import Peak'!$A$3:FN$99,170,FALSE())-VLOOKUP($A13,'Import Peak Change'!$A$106:FN$202,170,FALSE())))</f>
        <v>0</v>
      </c>
      <c r="FO13" s="193" t="n">
        <f aca="false">IF(ISERROR(VLOOKUP($A13,'Import Peak'!$A$3:FO$99,171,FALSE())-VLOOKUP($A13,'Import Peak Change'!$A$106:FO$202,171,FALSE())),0,(VLOOKUP($A13,'Import Peak'!$A$3:FO$99,171,FALSE())-VLOOKUP($A13,'Import Peak Change'!$A$106:FO$202,171,FALSE())))</f>
        <v>0</v>
      </c>
      <c r="FP13" s="193" t="n">
        <f aca="false">IF(ISERROR(VLOOKUP($A13,'Import Peak'!$A$3:FP$99,172,FALSE())-VLOOKUP($A13,'Import Peak Change'!$A$106:FP$202,172,FALSE())),0,(VLOOKUP($A13,'Import Peak'!$A$3:FP$99,172,FALSE())-VLOOKUP($A13,'Import Peak Change'!$A$106:FP$202,172,FALSE())))</f>
        <v>0</v>
      </c>
      <c r="FQ13" s="193" t="n">
        <f aca="false">IF(ISERROR(VLOOKUP($A13,'Import Peak'!$A$3:FQ$99,173,FALSE())-VLOOKUP($A13,'Import Peak Change'!$A$106:FQ$202,173,FALSE())),0,(VLOOKUP($A13,'Import Peak'!$A$3:FQ$99,173,FALSE())-VLOOKUP($A13,'Import Peak Change'!$A$106:FQ$202,173,FALSE())))</f>
        <v>0</v>
      </c>
      <c r="FR13" s="193" t="n">
        <f aca="false">IF(ISERROR(VLOOKUP($A13,'Import Peak'!$A$3:FR$99,174,FALSE())-VLOOKUP($A13,'Import Peak Change'!$A$106:FR$202,174,FALSE())),0,(VLOOKUP($A13,'Import Peak'!$A$3:FR$99,174,FALSE())-VLOOKUP($A13,'Import Peak Change'!$A$106:FR$202,174,FALSE())))</f>
        <v>0</v>
      </c>
      <c r="FS13" s="193" t="n">
        <f aca="false">IF(ISERROR(VLOOKUP($A13,'Import Peak'!$A$3:FS$99,175,FALSE())-VLOOKUP($A13,'Import Peak Change'!$A$106:FS$202,175,FALSE())),0,(VLOOKUP($A13,'Import Peak'!$A$3:FS$99,175,FALSE())-VLOOKUP($A13,'Import Peak Change'!$A$106:FS$202,175,FALSE())))</f>
        <v>0</v>
      </c>
      <c r="FT13" s="193" t="n">
        <f aca="false">IF(ISERROR(VLOOKUP($A13,'Import Peak'!$A$3:FT$99,176,FALSE())-VLOOKUP($A13,'Import Peak Change'!$A$106:FT$202,176,FALSE())),0,(VLOOKUP($A13,'Import Peak'!$A$3:FT$99,176,FALSE())-VLOOKUP($A13,'Import Peak Change'!$A$106:FT$202,176,FALSE())))</f>
        <v>0</v>
      </c>
      <c r="FU13" s="193" t="n">
        <f aca="false">IF(ISERROR(VLOOKUP($A13,'Import Peak'!$A$3:FU$99,177,FALSE())-VLOOKUP($A13,'Import Peak Change'!$A$106:FU$202,177,FALSE())),0,(VLOOKUP($A13,'Import Peak'!$A$3:FU$99,177,FALSE())-VLOOKUP($A13,'Import Peak Change'!$A$106:FU$202,177,FALSE())))</f>
        <v>0</v>
      </c>
      <c r="FV13" s="193" t="n">
        <f aca="false">IF(ISERROR(VLOOKUP($A13,'Import Peak'!$A$3:FV$99,178,FALSE())-VLOOKUP($A13,'Import Peak Change'!$A$106:FV$202,178,FALSE())),0,(VLOOKUP($A13,'Import Peak'!$A$3:FV$99,178,FALSE())-VLOOKUP($A13,'Import Peak Change'!$A$106:FV$202,178,FALSE())))</f>
        <v>0</v>
      </c>
      <c r="FW13" s="193" t="n">
        <f aca="false">IF(ISERROR(VLOOKUP($A13,'Import Peak'!$A$3:FW$99,179,FALSE())-VLOOKUP($A13,'Import Peak Change'!$A$106:FW$202,179,FALSE())),0,(VLOOKUP($A13,'Import Peak'!$A$3:FW$99,179,FALSE())-VLOOKUP($A13,'Import Peak Change'!$A$106:FW$202,179,FALSE())))</f>
        <v>0</v>
      </c>
      <c r="FX13" s="193" t="n">
        <f aca="false">IF(ISERROR(VLOOKUP($A13,'Import Peak'!$A$3:FX$99,180,FALSE())-VLOOKUP($A13,'Import Peak Change'!$A$106:FX$202,180,FALSE())),0,(VLOOKUP($A13,'Import Peak'!$A$3:FX$99,180,FALSE())-VLOOKUP($A13,'Import Peak Change'!$A$106:FX$202,180,FALSE())))</f>
        <v>0</v>
      </c>
      <c r="FY13" s="193" t="n">
        <f aca="false">IF(ISERROR(VLOOKUP($A13,'Import Peak'!$A$3:FY$99,181,FALSE())-VLOOKUP($A13,'Import Peak Change'!$A$106:FY$202,181,FALSE())),0,(VLOOKUP($A13,'Import Peak'!$A$3:FY$99,181,FALSE())-VLOOKUP($A13,'Import Peak Change'!$A$106:FY$202,181,FALSE())))</f>
        <v>0</v>
      </c>
      <c r="FZ13" s="193" t="n">
        <f aca="false">IF(ISERROR(VLOOKUP($A13,'Import Peak'!$A$3:FZ$99,182,FALSE())-VLOOKUP($A13,'Import Peak Change'!$A$106:FZ$202,182,FALSE())),0,(VLOOKUP($A13,'Import Peak'!$A$3:FZ$99,182,FALSE())-VLOOKUP($A13,'Import Peak Change'!$A$106:FZ$202,182,FALSE())))</f>
        <v>0</v>
      </c>
      <c r="GA13" s="193" t="n">
        <f aca="false">IF(ISERROR(VLOOKUP($A13,'Import Peak'!$A$3:GA$99,183,FALSE())-VLOOKUP($A13,'Import Peak Change'!$A$106:GA$202,183,FALSE())),0,(VLOOKUP($A13,'Import Peak'!$A$3:GA$99,183,FALSE())-VLOOKUP($A13,'Import Peak Change'!$A$106:GA$202,183,FALSE())))</f>
        <v>0</v>
      </c>
      <c r="GB13" s="193" t="n">
        <f aca="false">IF(ISERROR(VLOOKUP($A13,'Import Peak'!$A$3:GB$99,184,FALSE())-VLOOKUP($A13,'Import Peak Change'!$A$106:GB$202,184,FALSE())),0,(VLOOKUP($A13,'Import Peak'!$A$3:GB$99,184,FALSE())-VLOOKUP($A13,'Import Peak Change'!$A$106:GB$202,184,FALSE())))</f>
        <v>0</v>
      </c>
      <c r="GC13" s="193" t="n">
        <f aca="false">IF(ISERROR(VLOOKUP($A13,'Import Peak'!$A$3:GC$99,185,FALSE())-VLOOKUP($A13,'Import Peak Change'!$A$106:GC$202,185,FALSE())),0,(VLOOKUP($A13,'Import Peak'!$A$3:GC$99,185,FALSE())-VLOOKUP($A13,'Import Peak Change'!$A$106:GC$202,185,FALSE())))</f>
        <v>0</v>
      </c>
      <c r="GD13" s="193" t="n">
        <f aca="false">IF(ISERROR(VLOOKUP($A13,'Import Peak'!$A$3:GD$99,186,FALSE())-VLOOKUP($A13,'Import Peak Change'!$A$106:GD$202,186,FALSE())),0,(VLOOKUP($A13,'Import Peak'!$A$3:GD$99,186,FALSE())-VLOOKUP($A13,'Import Peak Change'!$A$106:GD$202,186,FALSE())))</f>
        <v>0</v>
      </c>
      <c r="GE13" s="193" t="n">
        <f aca="false">IF(ISERROR(VLOOKUP($A13,'Import Peak'!$A$3:GE$99,187,FALSE())-VLOOKUP($A13,'Import Peak Change'!$A$106:GE$202,187,FALSE())),0,(VLOOKUP($A13,'Import Peak'!$A$3:GE$99,187,FALSE())-VLOOKUP($A13,'Import Peak Change'!$A$106:GE$202,187,FALSE())))</f>
        <v>0</v>
      </c>
      <c r="GF13" s="193" t="n">
        <f aca="false">IF(ISERROR(VLOOKUP($A13,'Import Peak'!$A$3:GF$99,188,FALSE())-VLOOKUP($A13,'Import Peak Change'!$A$106:GF$202,188,FALSE())),0,(VLOOKUP($A13,'Import Peak'!$A$3:GF$99,188,FALSE())-VLOOKUP($A13,'Import Peak Change'!$A$106:GF$202,188,FALSE())))</f>
        <v>0</v>
      </c>
      <c r="GG13" s="193" t="n">
        <f aca="false">IF(ISERROR(VLOOKUP($A13,'Import Peak'!$A$3:GG$99,189,FALSE())-VLOOKUP($A13,'Import Peak Change'!$A$106:GG$202,189,FALSE())),0,(VLOOKUP($A13,'Import Peak'!$A$3:GG$99,189,FALSE())-VLOOKUP($A13,'Import Peak Change'!$A$106:GG$202,189,FALSE())))</f>
        <v>0</v>
      </c>
      <c r="GH13" s="193" t="n">
        <f aca="false">IF(ISERROR(VLOOKUP($A13,'Import Peak'!$A$3:GH$99,190,FALSE())-VLOOKUP($A13,'Import Peak Change'!$A$106:GH$202,190,FALSE())),0,(VLOOKUP($A13,'Import Peak'!$A$3:GH$99,190,FALSE())-VLOOKUP($A13,'Import Peak Change'!$A$106:GH$202,190,FALSE())))</f>
        <v>0</v>
      </c>
      <c r="GI13" s="193" t="n">
        <f aca="false">IF(ISERROR(VLOOKUP($A13,'Import Peak'!$A$3:GI$99,191,FALSE())-VLOOKUP($A13,'Import Peak Change'!$A$106:GI$202,191,FALSE())),0,(VLOOKUP($A13,'Import Peak'!$A$3:GI$99,191,FALSE())-VLOOKUP($A13,'Import Peak Change'!$A$106:GI$202,191,FALSE())))</f>
        <v>0</v>
      </c>
      <c r="GJ13" s="193" t="n">
        <f aca="false">IF(ISERROR(VLOOKUP($A13,'Import Peak'!$A$3:GJ$99,192,FALSE())-VLOOKUP($A13,'Import Peak Change'!$A$106:GJ$202,192,FALSE())),0,(VLOOKUP($A13,'Import Peak'!$A$3:GJ$99,192,FALSE())-VLOOKUP($A13,'Import Peak Change'!$A$106:GJ$202,192,FALSE())))</f>
        <v>0</v>
      </c>
      <c r="GK13" s="193" t="n">
        <f aca="false">IF(ISERROR(VLOOKUP($A13,'Import Peak'!$A$3:GK$99,193,FALSE())-VLOOKUP($A13,'Import Peak Change'!$A$106:GK$202,193,FALSE())),0,(VLOOKUP($A13,'Import Peak'!$A$3:GK$99,193,FALSE())-VLOOKUP($A13,'Import Peak Change'!$A$106:GK$202,193,FALSE())))</f>
        <v>0</v>
      </c>
      <c r="GL13" s="193" t="n">
        <f aca="false">IF(ISERROR(VLOOKUP($A13,'Import Peak'!$A$3:GL$99,194,FALSE())-VLOOKUP($A13,'Import Peak Change'!$A$106:GL$202,194,FALSE())),0,(VLOOKUP($A13,'Import Peak'!$A$3:GL$99,194,FALSE())-VLOOKUP($A13,'Import Peak Change'!$A$106:GL$202,194,FALSE())))</f>
        <v>0</v>
      </c>
      <c r="GM13" s="193" t="n">
        <f aca="false">IF(ISERROR(VLOOKUP($A13,'Import Peak'!$A$3:GM$99,195,FALSE())-VLOOKUP($A13,'Import Peak Change'!$A$106:GM$202,195,FALSE())),0,(VLOOKUP($A13,'Import Peak'!$A$3:GM$99,195,FALSE())-VLOOKUP($A13,'Import Peak Change'!$A$106:GM$202,195,FALSE())))</f>
        <v>0</v>
      </c>
      <c r="GN13" s="193" t="n">
        <f aca="false">IF(ISERROR(VLOOKUP($A13,'Import Peak'!$A$3:GN$99,196,FALSE())-VLOOKUP($A13,'Import Peak Change'!$A$106:GN$202,196,FALSE())),0,(VLOOKUP($A13,'Import Peak'!$A$3:GN$99,196,FALSE())-VLOOKUP($A13,'Import Peak Change'!$A$106:GN$202,196,FALSE())))</f>
        <v>0</v>
      </c>
      <c r="GO13" s="193" t="n">
        <f aca="false">IF(ISERROR(VLOOKUP($A13,'Import Peak'!$A$3:GO$99,197,FALSE())-VLOOKUP($A13,'Import Peak Change'!$A$106:GO$202,197,FALSE())),0,(VLOOKUP($A13,'Import Peak'!$A$3:GO$99,197,FALSE())-VLOOKUP($A13,'Import Peak Change'!$A$106:GO$202,197,FALSE())))</f>
        <v>0</v>
      </c>
      <c r="GP13" s="193" t="n">
        <f aca="false">IF(ISERROR(VLOOKUP($A13,'Import Peak'!$A$3:GP$99,198,FALSE())-VLOOKUP($A13,'Import Peak Change'!$A$106:GP$202,198,FALSE())),0,(VLOOKUP($A13,'Import Peak'!$A$3:GP$99,198,FALSE())-VLOOKUP($A13,'Import Peak Change'!$A$106:GP$202,198,FALSE())))</f>
        <v>0</v>
      </c>
      <c r="GQ13" s="193" t="n">
        <f aca="false">IF(ISERROR(VLOOKUP($A13,'Import Peak'!$A$3:GQ$99,199,FALSE())-VLOOKUP($A13,'Import Peak Change'!$A$106:GQ$202,199,FALSE())),0,(VLOOKUP($A13,'Import Peak'!$A$3:GQ$99,199,FALSE())-VLOOKUP($A13,'Import Peak Change'!$A$106:GQ$202,199,FALSE())))</f>
        <v>0</v>
      </c>
      <c r="GR13" s="193" t="n">
        <f aca="false">IF(ISERROR(VLOOKUP($A13,'Import Peak'!$A$3:GR$99,200,FALSE())-VLOOKUP($A13,'Import Peak Change'!$A$106:GR$202,200,FALSE())),0,(VLOOKUP($A13,'Import Peak'!$A$3:GR$99,200,FALSE())-VLOOKUP($A13,'Import Peak Change'!$A$106:GR$202,200,FALSE())))</f>
        <v>0</v>
      </c>
      <c r="GS13" s="193" t="n">
        <f aca="false">IF(ISERROR(VLOOKUP($A13,'Import Peak'!$A$3:GS$99,201,FALSE())-VLOOKUP($A13,'Import Peak Change'!$A$106:GS$202,201,FALSE())),0,(VLOOKUP($A13,'Import Peak'!$A$3:GS$99,201,FALSE())-VLOOKUP($A13,'Import Peak Change'!$A$106:GS$202,201,FALSE())))</f>
        <v>0</v>
      </c>
      <c r="GT13" s="193" t="n">
        <f aca="false">IF(ISERROR(VLOOKUP($A13,'Import Peak'!$A$3:GT$99,202,FALSE())-VLOOKUP($A13,'Import Peak Change'!$A$106:GT$202,202,FALSE())),0,(VLOOKUP($A13,'Import Peak'!$A$3:GT$99,202,FALSE())-VLOOKUP($A13,'Import Peak Change'!$A$106:GT$202,202,FALSE())))</f>
        <v>0</v>
      </c>
      <c r="GU13" s="193" t="n">
        <f aca="false">IF(ISERROR(VLOOKUP($A13,'Import Peak'!$A$3:GU$99,203,FALSE())-VLOOKUP($A13,'Import Peak Change'!$A$106:GU$202,203,FALSE())),0,(VLOOKUP($A13,'Import Peak'!$A$3:GU$99,203,FALSE())-VLOOKUP($A13,'Import Peak Change'!$A$106:GU$202,203,FALSE())))</f>
        <v>0</v>
      </c>
      <c r="GV13" s="193" t="n">
        <f aca="false">IF(ISERROR(VLOOKUP($A13,'Import Peak'!$A$3:GV$99,204,FALSE())-VLOOKUP($A13,'Import Peak Change'!$A$106:GV$202,204,FALSE())),0,(VLOOKUP($A13,'Import Peak'!$A$3:GV$99,204,FALSE())-VLOOKUP($A13,'Import Peak Change'!$A$106:GV$202,204,FALSE())))</f>
        <v>0</v>
      </c>
      <c r="GW13" s="193" t="n">
        <f aca="false">IF(ISERROR(VLOOKUP($A13,'Import Peak'!$A$3:GW$99,205,FALSE())-VLOOKUP($A13,'Import Peak Change'!$A$106:GW$202,205,FALSE())),0,(VLOOKUP($A13,'Import Peak'!$A$3:GW$99,205,FALSE())-VLOOKUP($A13,'Import Peak Change'!$A$106:GW$202,205,FALSE())))</f>
        <v>0</v>
      </c>
      <c r="GX13" s="193" t="n">
        <f aca="false">IF(ISERROR(VLOOKUP($A13,'Import Peak'!$A$3:GX$99,206,FALSE())-VLOOKUP($A13,'Import Peak Change'!$A$106:GX$202,206,FALSE())),0,(VLOOKUP($A13,'Import Peak'!$A$3:GX$99,206,FALSE())-VLOOKUP($A13,'Import Peak Change'!$A$106:GX$202,206,FALSE())))</f>
        <v>0</v>
      </c>
      <c r="GY13" s="193" t="n">
        <f aca="false">IF(ISERROR(VLOOKUP($A13,'Import Peak'!$A$3:GY$99,207,FALSE())-VLOOKUP($A13,'Import Peak Change'!$A$106:GY$202,207,FALSE())),0,(VLOOKUP($A13,'Import Peak'!$A$3:GY$99,207,FALSE())-VLOOKUP($A13,'Import Peak Change'!$A$106:GY$202,207,FALSE())))</f>
        <v>0</v>
      </c>
      <c r="GZ13" s="193" t="n">
        <f aca="false">IF(ISERROR(VLOOKUP($A13,'Import Peak'!$A$3:GZ$99,208,FALSE())-VLOOKUP($A13,'Import Peak Change'!$A$106:GZ$202,208,FALSE())),0,(VLOOKUP($A13,'Import Peak'!$A$3:GZ$99,208,FALSE())-VLOOKUP($A13,'Import Peak Change'!$A$106:GZ$202,208,FALSE())))</f>
        <v>0</v>
      </c>
      <c r="HA13" s="193" t="n">
        <f aca="false">IF(ISERROR(VLOOKUP($A13,'Import Peak'!$A$3:HA$99,209,FALSE())-VLOOKUP($A13,'Import Peak Change'!$A$106:HA$202,209,FALSE())),0,(VLOOKUP($A13,'Import Peak'!$A$3:HA$99,209,FALSE())-VLOOKUP($A13,'Import Peak Change'!$A$106:HA$202,209,FALSE())))</f>
        <v>0</v>
      </c>
      <c r="HB13" s="193" t="n">
        <f aca="false">IF(ISERROR(VLOOKUP($A13,'Import Peak'!$A$3:HB$99,210,FALSE())-VLOOKUP($A13,'Import Peak Change'!$A$106:HB$202,210,FALSE())),0,(VLOOKUP($A13,'Import Peak'!$A$3:HB$99,210,FALSE())-VLOOKUP($A13,'Import Peak Change'!$A$106:HB$202,210,FALSE())))</f>
        <v>0</v>
      </c>
      <c r="HC13" s="193" t="n">
        <f aca="false">IF(ISERROR(VLOOKUP($A13,'Import Peak'!$A$3:HC$99,211,FALSE())-VLOOKUP($A13,'Import Peak Change'!$A$106:HC$202,211,FALSE())),0,(VLOOKUP($A13,'Import Peak'!$A$3:HC$99,211,FALSE())-VLOOKUP($A13,'Import Peak Change'!$A$106:HC$202,211,FALSE())))</f>
        <v>0</v>
      </c>
      <c r="HD13" s="193" t="n">
        <f aca="false">IF(ISERROR(VLOOKUP($A13,'Import Peak'!$A$3:HD$99,212,FALSE())-VLOOKUP($A13,'Import Peak Change'!$A$106:HD$202,212,FALSE())),0,(VLOOKUP($A13,'Import Peak'!$A$3:HD$99,212,FALSE())-VLOOKUP($A13,'Import Peak Change'!$A$106:HD$202,212,FALSE())))</f>
        <v>0</v>
      </c>
      <c r="HE13" s="193" t="n">
        <f aca="false">IF(ISERROR(VLOOKUP($A13,'Import Peak'!$A$3:HE$99,213,FALSE())-VLOOKUP($A13,'Import Peak Change'!$A$106:HE$202,213,FALSE())),0,(VLOOKUP($A13,'Import Peak'!$A$3:HE$99,213,FALSE())-VLOOKUP($A13,'Import Peak Change'!$A$106:HE$202,213,FALSE())))</f>
        <v>0</v>
      </c>
      <c r="HF13" s="193" t="n">
        <f aca="false">IF(ISERROR(VLOOKUP($A13,'Import Peak'!$A$3:HF$99,214,FALSE())-VLOOKUP($A13,'Import Peak Change'!$A$106:HF$202,214,FALSE())),0,(VLOOKUP($A13,'Import Peak'!$A$3:HF$99,214,FALSE())-VLOOKUP($A13,'Import Peak Change'!$A$106:HF$202,214,FALSE())))</f>
        <v>0</v>
      </c>
      <c r="HG13" s="193" t="n">
        <f aca="false">IF(ISERROR(VLOOKUP($A13,'Import Peak'!$A$3:HG$99,215,FALSE())-VLOOKUP($A13,'Import Peak Change'!$A$106:HG$202,215,FALSE())),0,(VLOOKUP($A13,'Import Peak'!$A$3:HG$99,215,FALSE())-VLOOKUP($A13,'Import Peak Change'!$A$106:HG$202,215,FALSE())))</f>
        <v>0</v>
      </c>
      <c r="HH13" s="193" t="n">
        <f aca="false">IF(ISERROR(VLOOKUP($A13,'Import Peak'!$A$3:HH$99,216,FALSE())-VLOOKUP($A13,'Import Peak Change'!$A$106:HH$202,216,FALSE())),0,(VLOOKUP($A13,'Import Peak'!$A$3:HH$99,216,FALSE())-VLOOKUP($A13,'Import Peak Change'!$A$106:HH$202,216,FALSE())))</f>
        <v>0</v>
      </c>
      <c r="HI13" s="193" t="n">
        <f aca="false">IF(ISERROR(VLOOKUP($A13,'Import Peak'!$A$3:HI$99,217,FALSE())-VLOOKUP($A13,'Import Peak Change'!$A$106:HI$202,217,FALSE())),0,(VLOOKUP($A13,'Import Peak'!$A$3:HI$99,217,FALSE())-VLOOKUP($A13,'Import Peak Change'!$A$106:HI$202,217,FALSE())))</f>
        <v>0</v>
      </c>
      <c r="HJ13" s="193" t="n">
        <f aca="false">IF(ISERROR(VLOOKUP($A13,'Import Peak'!$A$3:HJ$99,218,FALSE())-VLOOKUP($A13,'Import Peak Change'!$A$106:HJ$202,218,FALSE())),0,(VLOOKUP($A13,'Import Peak'!$A$3:HJ$99,218,FALSE())-VLOOKUP($A13,'Import Peak Change'!$A$106:HJ$202,218,FALSE())))</f>
        <v>0</v>
      </c>
      <c r="HK13" s="193" t="n">
        <f aca="false">IF(ISERROR(VLOOKUP($A13,'Import Peak'!$A$3:HK$99,219,FALSE())-VLOOKUP($A13,'Import Peak Change'!$A$106:HK$202,219,FALSE())),0,(VLOOKUP($A13,'Import Peak'!$A$3:HK$99,219,FALSE())-VLOOKUP($A13,'Import Peak Change'!$A$106:HK$202,219,FALSE())))</f>
        <v>0</v>
      </c>
      <c r="HL13" s="193" t="n">
        <f aca="false">IF(ISERROR(VLOOKUP($A13,'Import Peak'!$A$3:HL$99,220,FALSE())-VLOOKUP($A13,'Import Peak Change'!$A$106:HL$202,220,FALSE())),0,(VLOOKUP($A13,'Import Peak'!$A$3:HL$99,220,FALSE())-VLOOKUP($A13,'Import Peak Change'!$A$106:HL$202,220,FALSE())))</f>
        <v>0</v>
      </c>
      <c r="HM13" s="193" t="n">
        <f aca="false">IF(ISERROR(VLOOKUP($A13,'Import Peak'!$A$3:HM$99,221,FALSE())-VLOOKUP($A13,'Import Peak Change'!$A$106:HM$202,221,FALSE())),0,(VLOOKUP($A13,'Import Peak'!$A$3:HM$99,221,FALSE())-VLOOKUP($A13,'Import Peak Change'!$A$106:HM$202,221,FALSE())))</f>
        <v>0</v>
      </c>
      <c r="HN13" s="193" t="n">
        <f aca="false">IF(ISERROR(VLOOKUP($A13,'Import Peak'!$A$3:HN$99,222,FALSE())-VLOOKUP($A13,'Import Peak Change'!$A$106:HN$202,222,FALSE())),0,(VLOOKUP($A13,'Import Peak'!$A$3:HN$99,222,FALSE())-VLOOKUP($A13,'Import Peak Change'!$A$106:HN$202,222,FALSE())))</f>
        <v>0</v>
      </c>
      <c r="HO13" s="193" t="n">
        <f aca="false">IF(ISERROR(VLOOKUP($A13,'Import Peak'!$A$3:HO$99,223,FALSE())-VLOOKUP($A13,'Import Peak Change'!$A$106:HO$202,223,FALSE())),0,(VLOOKUP($A13,'Import Peak'!$A$3:HO$99,223,FALSE())-VLOOKUP($A13,'Import Peak Change'!$A$106:HO$202,223,FALSE())))</f>
        <v>0</v>
      </c>
      <c r="HP13" s="193" t="n">
        <f aca="false">IF(ISERROR(VLOOKUP($A13,'Import Peak'!$A$3:HP$99,224,FALSE())-VLOOKUP($A13,'Import Peak Change'!$A$106:HP$202,224,FALSE())),0,(VLOOKUP($A13,'Import Peak'!$A$3:HP$99,224,FALSE())-VLOOKUP($A13,'Import Peak Change'!$A$106:HP$202,224,FALSE())))</f>
        <v>0</v>
      </c>
      <c r="HQ13" s="193" t="n">
        <f aca="false">IF(ISERROR(VLOOKUP($A13,'Import Peak'!$A$3:HQ$99,225,FALSE())-VLOOKUP($A13,'Import Peak Change'!$A$106:HQ$202,225,FALSE())),0,(VLOOKUP($A13,'Import Peak'!$A$3:HQ$99,225,FALSE())-VLOOKUP($A13,'Import Peak Change'!$A$106:HQ$202,225,FALSE())))</f>
        <v>0</v>
      </c>
      <c r="HR13" s="193" t="n">
        <f aca="false">IF(ISERROR(VLOOKUP($A13,'Import Peak'!$A$3:HR$99,226,FALSE())-VLOOKUP($A13,'Import Peak Change'!$A$106:HR$202,226,FALSE())),0,(VLOOKUP($A13,'Import Peak'!$A$3:HR$99,226,FALSE())-VLOOKUP($A13,'Import Peak Change'!$A$106:HR$202,226,FALSE())))</f>
        <v>0</v>
      </c>
      <c r="HS13" s="193" t="n">
        <f aca="false">IF(ISERROR(VLOOKUP($A13,'Import Peak'!$A$3:HS$99,227,FALSE())-VLOOKUP($A13,'Import Peak Change'!$A$106:HS$202,227,FALSE())),0,(VLOOKUP($A13,'Import Peak'!$A$3:HS$99,227,FALSE())-VLOOKUP($A13,'Import Peak Change'!$A$106:HS$202,227,FALSE())))</f>
        <v>0</v>
      </c>
      <c r="HT13" s="193" t="n">
        <f aca="false">IF(ISERROR(VLOOKUP($A13,'Import Peak'!$A$3:HT$99,228,FALSE())-VLOOKUP($A13,'Import Peak Change'!$A$106:HT$202,228,FALSE())),0,(VLOOKUP($A13,'Import Peak'!$A$3:HT$99,228,FALSE())-VLOOKUP($A13,'Import Peak Change'!$A$106:HT$202,228,FALSE())))</f>
        <v>0</v>
      </c>
      <c r="HU13" s="193" t="n">
        <f aca="false">IF(ISERROR(VLOOKUP($A13,'Import Peak'!$A$3:HU$99,229,FALSE())-VLOOKUP($A13,'Import Peak Change'!$A$106:HU$202,229,FALSE())),0,(VLOOKUP($A13,'Import Peak'!$A$3:HU$99,229,FALSE())-VLOOKUP($A13,'Import Peak Change'!$A$106:HU$202,229,FALSE())))</f>
        <v>0</v>
      </c>
      <c r="HV13" s="193" t="n">
        <f aca="false">IF(ISERROR(VLOOKUP($A13,'Import Peak'!$A$3:HV$99,230,FALSE())-VLOOKUP($A13,'Import Peak Change'!$A$106:HV$202,230,FALSE())),0,(VLOOKUP($A13,'Import Peak'!$A$3:HV$99,230,FALSE())-VLOOKUP($A13,'Import Peak Change'!$A$106:HV$202,230,FALSE())))</f>
        <v>0</v>
      </c>
      <c r="HW13" s="193" t="n">
        <f aca="false">IF(ISERROR(VLOOKUP($A13,'Import Peak'!$A$3:HW$99,231,FALSE())-VLOOKUP($A13,'Import Peak Change'!$A$106:HW$202,231,FALSE())),0,(VLOOKUP($A13,'Import Peak'!$A$3:HW$99,231,FALSE())-VLOOKUP($A13,'Import Peak Change'!$A$106:HW$202,231,FALSE())))</f>
        <v>0</v>
      </c>
      <c r="HX13" s="193" t="n">
        <f aca="false">IF(ISERROR(VLOOKUP($A13,'Import Peak'!$A$3:HX$99,232,FALSE())-VLOOKUP($A13,'Import Peak Change'!$A$106:HX$202,232,FALSE())),0,(VLOOKUP($A13,'Import Peak'!$A$3:HX$99,232,FALSE())-VLOOKUP($A13,'Import Peak Change'!$A$106:HX$202,232,FALSE())))</f>
        <v>0</v>
      </c>
      <c r="HY13" s="193" t="n">
        <f aca="false">IF(ISERROR(VLOOKUP($A13,'Import Peak'!$A$3:HY$99,233,FALSE())-VLOOKUP($A13,'Import Peak Change'!$A$106:HY$202,233,FALSE())),0,(VLOOKUP($A13,'Import Peak'!$A$3:HY$99,233,FALSE())-VLOOKUP($A13,'Import Peak Change'!$A$106:HY$202,233,FALSE())))</f>
        <v>0</v>
      </c>
      <c r="HZ13" s="193" t="n">
        <f aca="false">IF(ISERROR(VLOOKUP($A13,'Import Peak'!$A$3:HZ$99,234,FALSE())-VLOOKUP($A13,'Import Peak Change'!$A$106:HZ$202,234,FALSE())),0,(VLOOKUP($A13,'Import Peak'!$A$3:HZ$99,234,FALSE())-VLOOKUP($A13,'Import Peak Change'!$A$106:HZ$202,234,FALSE())))</f>
        <v>0</v>
      </c>
      <c r="IA13" s="193" t="n">
        <f aca="false">IF(ISERROR(VLOOKUP($A13,'Import Peak'!$A$3:IA$99,235,FALSE())-VLOOKUP($A13,'Import Peak Change'!$A$106:IA$202,235,FALSE())),0,(VLOOKUP($A13,'Import Peak'!$A$3:IA$99,235,FALSE())-VLOOKUP($A13,'Import Peak Change'!$A$106:IA$202,235,FALSE())))</f>
        <v>0</v>
      </c>
      <c r="IB13" s="193" t="n">
        <f aca="false">IF(ISERROR(VLOOKUP($A13,'Import Peak'!$A$3:IB$99,236,FALSE())-VLOOKUP($A13,'Import Peak Change'!$A$106:IB$202,236,FALSE())),0,(VLOOKUP($A13,'Import Peak'!$A$3:IB$99,236,FALSE())-VLOOKUP($A13,'Import Peak Change'!$A$106:IB$202,236,FALSE())))</f>
        <v>0</v>
      </c>
      <c r="IC13" s="193" t="n">
        <f aca="false">IF(ISERROR(VLOOKUP($A13,'Import Peak'!$A$3:IC$99,237,FALSE())-VLOOKUP($A13,'Import Peak Change'!$A$106:IC$202,237,FALSE())),0,(VLOOKUP($A13,'Import Peak'!$A$3:IC$99,237,FALSE())-VLOOKUP($A13,'Import Peak Change'!$A$106:IC$202,237,FALSE())))</f>
        <v>0</v>
      </c>
      <c r="ID13" s="193" t="n">
        <f aca="false">IF(ISERROR(VLOOKUP($A13,'Import Peak'!$A$3:ID$99,238,FALSE())-VLOOKUP($A13,'Import Peak Change'!$A$106:ID$202,238,FALSE())),0,(VLOOKUP($A13,'Import Peak'!$A$3:ID$99,238,FALSE())-VLOOKUP($A13,'Import Peak Change'!$A$106:ID$202,238,FALSE())))</f>
        <v>-94862.9210666667</v>
      </c>
      <c r="IE13" s="193" t="n">
        <f aca="false">IF(ISERROR(VLOOKUP($A13,'Import Peak'!$A$3:IE$99,239,FALSE())-VLOOKUP($A13,'Import Peak Change'!$A$106:IE$202,239,FALSE())),0,(VLOOKUP($A13,'Import Peak'!$A$3:IE$99,239,FALSE())-VLOOKUP($A13,'Import Peak Change'!$A$106:IE$202,239,FALSE())))</f>
        <v>-94862.9210666667</v>
      </c>
      <c r="IF13" s="193"/>
      <c r="IH13" s="164"/>
      <c r="II13" s="193"/>
    </row>
    <row r="14" customFormat="false" ht="12.75" hidden="false" customHeight="false" outlineLevel="0" collapsed="false">
      <c r="A14" s="201" t="str">
        <f aca="false">IF('Import Peak'!A11=0,"",'Import Peak'!A11)</f>
        <v>HEDGECDN</v>
      </c>
      <c r="B14" s="193"/>
      <c r="C14" s="193"/>
      <c r="D14" s="193"/>
      <c r="E14" s="193"/>
      <c r="F14" s="193"/>
      <c r="G14" s="193" t="n">
        <f aca="false">IF(ISERROR(VLOOKUP($A14,'Import Peak'!$A$3:G$99,7,FALSE())-VLOOKUP($A14,'Import Peak Change'!$A$106:G$202,7,FALSE())),0,(VLOOKUP($A14,'Import Peak'!$A$3:G$99,7,FALSE())-VLOOKUP($A14,'Import Peak Change'!$A$106:G$202,7,FALSE())))</f>
        <v>0</v>
      </c>
      <c r="H14" s="193" t="n">
        <f aca="false">IF(ISERROR(VLOOKUP($A14,'Import Peak'!$A$3:H$99,8,FALSE())-VLOOKUP($A14,'Import Peak Change'!$A$106:H$202,8,FALSE())),0,(VLOOKUP($A14,'Import Peak'!$A$3:H$99,8,FALSE())-VLOOKUP($A14,'Import Peak Change'!$A$106:H$202,8,FALSE())))</f>
        <v>0</v>
      </c>
      <c r="I14" s="193" t="n">
        <f aca="false">IF(ISERROR(VLOOKUP($A14,'Import Peak'!$A$3:I$99,9,FALSE())-VLOOKUP($A14,'Import Peak Change'!$A$106:I$202,9,FALSE())),0,(VLOOKUP($A14,'Import Peak'!$A$3:I$99,9,FALSE())-VLOOKUP($A14,'Import Peak Change'!$A$106:I$202,9,FALSE())))</f>
        <v>0</v>
      </c>
      <c r="J14" s="193" t="n">
        <f aca="false">IF(ISERROR(VLOOKUP($A14,'Import Peak'!$A$3:J$99,10,FALSE())-VLOOKUP($A14,'Import Peak Change'!$A$106:J$202,10,FALSE())),0,(VLOOKUP($A14,'Import Peak'!$A$3:J$99,10,FALSE())-VLOOKUP($A14,'Import Peak Change'!$A$106:J$202,10,FALSE())))</f>
        <v>0</v>
      </c>
      <c r="K14" s="193" t="n">
        <f aca="false">IF(ISERROR(VLOOKUP($A14,'Import Peak'!$A$3:K$99,11,FALSE())-VLOOKUP($A14,'Import Peak Change'!$A$106:K$202,11,FALSE())),0,(VLOOKUP($A14,'Import Peak'!$A$3:K$99,11,FALSE())-VLOOKUP($A14,'Import Peak Change'!$A$106:K$202,11,FALSE())))</f>
        <v>0</v>
      </c>
      <c r="L14" s="193" t="n">
        <f aca="false">IF(ISERROR(VLOOKUP($A14,'Import Peak'!$A$3:L$99,12,FALSE())-VLOOKUP($A14,'Import Peak Change'!$A$106:L$202,12,FALSE())),0,(VLOOKUP($A14,'Import Peak'!$A$3:L$99,12,FALSE())-VLOOKUP($A14,'Import Peak Change'!$A$106:L$202,12,FALSE())))</f>
        <v>0</v>
      </c>
      <c r="M14" s="193" t="n">
        <f aca="false">IF(ISERROR(VLOOKUP($A14,'Import Peak'!$A$3:M$99,13,FALSE())-VLOOKUP($A14,'Import Peak Change'!$A$106:M$202,13,FALSE())),0,(VLOOKUP($A14,'Import Peak'!$A$3:M$99,13,FALSE())-VLOOKUP($A14,'Import Peak Change'!$A$106:M$202,13,FALSE())))</f>
        <v>0</v>
      </c>
      <c r="N14" s="193" t="n">
        <f aca="false">IF(ISERROR(VLOOKUP($A14,'Import Peak'!$A$3:N$99,14,FALSE())-VLOOKUP($A14,'Import Peak Change'!$A$106:N$202,14,FALSE())),0,(VLOOKUP($A14,'Import Peak'!$A$3:N$99,14,FALSE())-VLOOKUP($A14,'Import Peak Change'!$A$106:N$202,14,FALSE())))</f>
        <v>0</v>
      </c>
      <c r="O14" s="193" t="n">
        <f aca="false">IF(ISERROR(VLOOKUP($A14,'Import Peak'!$A$3:O$99,15,FALSE())-VLOOKUP($A14,'Import Peak Change'!$A$106:O$202,15,FALSE())),0,(VLOOKUP($A14,'Import Peak'!$A$3:O$99,15,FALSE())-VLOOKUP($A14,'Import Peak Change'!$A$106:O$202,15,FALSE())))</f>
        <v>0</v>
      </c>
      <c r="P14" s="193" t="n">
        <f aca="false">IF(ISERROR(VLOOKUP($A14,'Import Peak'!$A$3:P$99,16,FALSE())-VLOOKUP($A14,'Import Peak Change'!$A$106:P$202,16,FALSE())),0,(VLOOKUP($A14,'Import Peak'!$A$3:P$99,16,FALSE())-VLOOKUP($A14,'Import Peak Change'!$A$106:P$202,16,FALSE())))</f>
        <v>0</v>
      </c>
      <c r="Q14" s="193" t="n">
        <f aca="false">IF(ISERROR(VLOOKUP($A14,'Import Peak'!$A$3:Q$99,17,FALSE())-VLOOKUP($A14,'Import Peak Change'!$A$106:Q$202,17,FALSE())),0,(VLOOKUP($A14,'Import Peak'!$A$3:Q$99,17,FALSE())-VLOOKUP($A14,'Import Peak Change'!$A$106:Q$202,17,FALSE())))</f>
        <v>0</v>
      </c>
      <c r="R14" s="193" t="n">
        <f aca="false">IF(ISERROR(VLOOKUP($A14,'Import Peak'!$A$3:R$99,18,FALSE())-VLOOKUP($A14,'Import Peak Change'!$A$106:R$202,18,FALSE())),0,(VLOOKUP($A14,'Import Peak'!$A$3:R$99,18,FALSE())-VLOOKUP($A14,'Import Peak Change'!$A$106:R$202,18,FALSE())))</f>
        <v>0</v>
      </c>
      <c r="S14" s="193" t="n">
        <f aca="false">IF(ISERROR(VLOOKUP($A14,'Import Peak'!$A$3:S$99,19,FALSE())-VLOOKUP($A14,'Import Peak Change'!$A$106:S$202,19,FALSE())),0,(VLOOKUP($A14,'Import Peak'!$A$3:S$99,19,FALSE())-VLOOKUP($A14,'Import Peak Change'!$A$106:S$202,19,FALSE())))</f>
        <v>0</v>
      </c>
      <c r="T14" s="193" t="n">
        <f aca="false">IF(ISERROR(VLOOKUP($A14,'Import Peak'!$A$3:T$99,20,FALSE())-VLOOKUP($A14,'Import Peak Change'!$A$106:T$202,20,FALSE())),0,(VLOOKUP($A14,'Import Peak'!$A$3:T$99,20,FALSE())-VLOOKUP($A14,'Import Peak Change'!$A$106:T$202,20,FALSE())))</f>
        <v>0</v>
      </c>
      <c r="U14" s="193" t="n">
        <f aca="false">IF(ISERROR(VLOOKUP($A14,'Import Peak'!$A$3:U$99,21,FALSE())-VLOOKUP($A14,'Import Peak Change'!$A$106:U$202,21,FALSE())),0,(VLOOKUP($A14,'Import Peak'!$A$3:U$99,21,FALSE())-VLOOKUP($A14,'Import Peak Change'!$A$106:U$202,21,FALSE())))</f>
        <v>0</v>
      </c>
      <c r="V14" s="193" t="n">
        <f aca="false">IF(ISERROR(VLOOKUP($A14,'Import Peak'!$A$3:V$99,22,FALSE())-VLOOKUP($A14,'Import Peak Change'!$A$106:V$202,22,FALSE())),0,(VLOOKUP($A14,'Import Peak'!$A$3:V$99,22,FALSE())-VLOOKUP($A14,'Import Peak Change'!$A$106:V$202,22,FALSE())))</f>
        <v>0</v>
      </c>
      <c r="W14" s="193" t="n">
        <f aca="false">IF(ISERROR(VLOOKUP($A14,'Import Peak'!$A$3:W$99,23,FALSE())-VLOOKUP($A14,'Import Peak Change'!$A$106:W$202,23,FALSE())),0,(VLOOKUP($A14,'Import Peak'!$A$3:W$99,23,FALSE())-VLOOKUP($A14,'Import Peak Change'!$A$106:W$202,23,FALSE())))</f>
        <v>0</v>
      </c>
      <c r="X14" s="193" t="n">
        <f aca="false">IF(ISERROR(VLOOKUP($A14,'Import Peak'!$A$3:X$99,24,FALSE())-VLOOKUP($A14,'Import Peak Change'!$A$106:X$202,24,FALSE())),0,(VLOOKUP($A14,'Import Peak'!$A$3:X$99,24,FALSE())-VLOOKUP($A14,'Import Peak Change'!$A$106:X$202,24,FALSE())))</f>
        <v>0</v>
      </c>
      <c r="Y14" s="193" t="n">
        <f aca="false">IF(ISERROR(VLOOKUP($A14,'Import Peak'!$A$3:Y$99,25,FALSE())-VLOOKUP($A14,'Import Peak Change'!$A$106:Y$202,25,FALSE())),0,(VLOOKUP($A14,'Import Peak'!$A$3:Y$99,25,FALSE())-VLOOKUP($A14,'Import Peak Change'!$A$106:Y$202,25,FALSE())))</f>
        <v>0</v>
      </c>
      <c r="Z14" s="193" t="n">
        <f aca="false">IF(ISERROR(VLOOKUP($A14,'Import Peak'!$A$3:Z$99,26,FALSE())-VLOOKUP($A14,'Import Peak Change'!$A$106:Z$202,26,FALSE())),0,(VLOOKUP($A14,'Import Peak'!$A$3:Z$99,26,FALSE())-VLOOKUP($A14,'Import Peak Change'!$A$106:Z$202,26,FALSE())))</f>
        <v>0</v>
      </c>
      <c r="AA14" s="193" t="n">
        <f aca="false">IF(ISERROR(VLOOKUP($A14,'Import Peak'!$A$3:AA$99,27,FALSE())-VLOOKUP($A14,'Import Peak Change'!$A$106:AA$202,27,FALSE())),0,(VLOOKUP($A14,'Import Peak'!$A$3:AA$99,27,FALSE())-VLOOKUP($A14,'Import Peak Change'!$A$106:AA$202,27,FALSE())))</f>
        <v>0</v>
      </c>
      <c r="AB14" s="193" t="n">
        <f aca="false">IF(ISERROR(VLOOKUP($A14,'Import Peak'!$A$3:AB$99,28,FALSE())-VLOOKUP($A14,'Import Peak Change'!$A$106:AB$202,28,FALSE())),0,(VLOOKUP($A14,'Import Peak'!$A$3:AB$99,28,FALSE())-VLOOKUP($A14,'Import Peak Change'!$A$106:AB$202,28,FALSE())))</f>
        <v>0</v>
      </c>
      <c r="AC14" s="193" t="n">
        <f aca="false">IF(ISERROR(VLOOKUP($A14,'Import Peak'!$A$3:AC$99,29,FALSE())-VLOOKUP($A14,'Import Peak Change'!$A$106:AC$202,29,FALSE())),0,(VLOOKUP($A14,'Import Peak'!$A$3:AC$99,29,FALSE())-VLOOKUP($A14,'Import Peak Change'!$A$106:AC$202,29,FALSE())))</f>
        <v>0</v>
      </c>
      <c r="AD14" s="193" t="n">
        <f aca="false">IF(ISERROR(VLOOKUP($A14,'Import Peak'!$A$3:AD$99,30,FALSE())-VLOOKUP($A14,'Import Peak Change'!$A$106:AD$202,30,FALSE())),0,(VLOOKUP($A14,'Import Peak'!$A$3:AD$99,30,FALSE())-VLOOKUP($A14,'Import Peak Change'!$A$106:AD$202,30,FALSE())))</f>
        <v>0</v>
      </c>
      <c r="AE14" s="193" t="n">
        <f aca="false">IF(ISERROR(VLOOKUP($A14,'Import Peak'!$A$3:AE$99,31,FALSE())-VLOOKUP($A14,'Import Peak Change'!$A$106:AE$202,31,FALSE())),0,(VLOOKUP($A14,'Import Peak'!$A$3:AE$99,31,FALSE())-VLOOKUP($A14,'Import Peak Change'!$A$106:AE$202,31,FALSE())))</f>
        <v>0</v>
      </c>
      <c r="AF14" s="193" t="n">
        <f aca="false">IF(ISERROR(VLOOKUP($A14,'Import Peak'!$A$3:AF$99,32,FALSE())-VLOOKUP($A14,'Import Peak Change'!$A$106:AF$202,32,FALSE())),0,(VLOOKUP($A14,'Import Peak'!$A$3:AF$99,32,FALSE())-VLOOKUP($A14,'Import Peak Change'!$A$106:AF$202,32,FALSE())))</f>
        <v>0</v>
      </c>
      <c r="AG14" s="193" t="n">
        <f aca="false">IF(ISERROR(VLOOKUP($A14,'Import Peak'!$A$3:AG$99,33,FALSE())-VLOOKUP($A14,'Import Peak Change'!$A$106:AG$202,33,FALSE())),0,(VLOOKUP($A14,'Import Peak'!$A$3:AG$99,33,FALSE())-VLOOKUP($A14,'Import Peak Change'!$A$106:AG$202,33,FALSE())))</f>
        <v>0</v>
      </c>
      <c r="AH14" s="193" t="n">
        <f aca="false">IF(ISERROR(VLOOKUP($A14,'Import Peak'!$A$3:AH$99,34,FALSE())-VLOOKUP($A14,'Import Peak Change'!$A$106:AH$202,34,FALSE())),0,(VLOOKUP($A14,'Import Peak'!$A$3:AH$99,34,FALSE())-VLOOKUP($A14,'Import Peak Change'!$A$106:AH$202,34,FALSE())))</f>
        <v>0</v>
      </c>
      <c r="AI14" s="193" t="n">
        <f aca="false">IF(ISERROR(VLOOKUP($A14,'Import Peak'!$A$3:AI$99,35,FALSE())-VLOOKUP($A14,'Import Peak Change'!$A$106:AI$202,35,FALSE())),0,(VLOOKUP($A14,'Import Peak'!$A$3:AI$99,35,FALSE())-VLOOKUP($A14,'Import Peak Change'!$A$106:AI$202,35,FALSE())))</f>
        <v>0</v>
      </c>
      <c r="AJ14" s="193" t="n">
        <f aca="false">IF(ISERROR(VLOOKUP($A14,'Import Peak'!$A$3:AJ$99,36,FALSE())-VLOOKUP($A14,'Import Peak Change'!$A$106:AJ$202,36,FALSE())),0,(VLOOKUP($A14,'Import Peak'!$A$3:AJ$99,36,FALSE())-VLOOKUP($A14,'Import Peak Change'!$A$106:AJ$202,36,FALSE())))</f>
        <v>0</v>
      </c>
      <c r="AK14" s="193" t="n">
        <f aca="false">IF(ISERROR(VLOOKUP($A14,'Import Peak'!$A$3:AK$99,37,FALSE())-VLOOKUP($A14,'Import Peak Change'!$A$106:AK$202,37,FALSE())),0,(VLOOKUP($A14,'Import Peak'!$A$3:AK$99,37,FALSE())-VLOOKUP($A14,'Import Peak Change'!$A$106:AK$202,37,FALSE())))</f>
        <v>0</v>
      </c>
      <c r="AL14" s="193" t="n">
        <f aca="false">IF(ISERROR(VLOOKUP($A14,'Import Peak'!$A$3:AL$99,38,FALSE())-VLOOKUP($A14,'Import Peak Change'!$A$106:AL$202,38,FALSE())),0,(VLOOKUP($A14,'Import Peak'!$A$3:AL$99,38,FALSE())-VLOOKUP($A14,'Import Peak Change'!$A$106:AL$202,38,FALSE())))</f>
        <v>0</v>
      </c>
      <c r="AM14" s="193" t="n">
        <f aca="false">IF(ISERROR(VLOOKUP($A14,'Import Peak'!$A$3:AM$99,39,FALSE())-VLOOKUP($A14,'Import Peak Change'!$A$106:AM$202,39,FALSE())),0,(VLOOKUP($A14,'Import Peak'!$A$3:AM$99,39,FALSE())-VLOOKUP($A14,'Import Peak Change'!$A$106:AM$202,39,FALSE())))</f>
        <v>0</v>
      </c>
      <c r="AN14" s="193" t="n">
        <f aca="false">IF(ISERROR(VLOOKUP($A14,'Import Peak'!$A$3:AN$99,40,FALSE())-VLOOKUP($A14,'Import Peak Change'!$A$106:AN$202,40,FALSE())),0,(VLOOKUP($A14,'Import Peak'!$A$3:AN$99,40,FALSE())-VLOOKUP($A14,'Import Peak Change'!$A$106:AN$202,40,FALSE())))</f>
        <v>0</v>
      </c>
      <c r="AO14" s="193" t="n">
        <f aca="false">IF(ISERROR(VLOOKUP($A14,'Import Peak'!$A$3:AO$99,41,FALSE())-VLOOKUP($A14,'Import Peak Change'!$A$106:AO$202,41,FALSE())),0,(VLOOKUP($A14,'Import Peak'!$A$3:AO$99,41,FALSE())-VLOOKUP($A14,'Import Peak Change'!$A$106:AO$202,41,FALSE())))</f>
        <v>0</v>
      </c>
      <c r="AP14" s="193" t="n">
        <f aca="false">IF(ISERROR(VLOOKUP($A14,'Import Peak'!$A$3:AP$99,42,FALSE())-VLOOKUP($A14,'Import Peak Change'!$A$106:AP$202,42,FALSE())),0,(VLOOKUP($A14,'Import Peak'!$A$3:AP$99,42,FALSE())-VLOOKUP($A14,'Import Peak Change'!$A$106:AP$202,42,FALSE())))</f>
        <v>0</v>
      </c>
      <c r="AQ14" s="193" t="n">
        <f aca="false">IF(ISERROR(VLOOKUP($A14,'Import Peak'!$A$3:AQ$99,43,FALSE())-VLOOKUP($A14,'Import Peak Change'!$A$106:AQ$202,43,FALSE())),0,(VLOOKUP($A14,'Import Peak'!$A$3:AQ$99,43,FALSE())-VLOOKUP($A14,'Import Peak Change'!$A$106:AQ$202,43,FALSE())))</f>
        <v>0</v>
      </c>
      <c r="AR14" s="193" t="n">
        <f aca="false">IF(ISERROR(VLOOKUP($A14,'Import Peak'!$A$3:AR$99,44,FALSE())-VLOOKUP($A14,'Import Peak Change'!$A$106:AR$202,44,FALSE())),0,(VLOOKUP($A14,'Import Peak'!$A$3:AR$99,44,FALSE())-VLOOKUP($A14,'Import Peak Change'!$A$106:AR$202,44,FALSE())))</f>
        <v>0</v>
      </c>
      <c r="AS14" s="193" t="n">
        <f aca="false">IF(ISERROR(VLOOKUP($A14,'Import Peak'!$A$3:AS$99,45,FALSE())-VLOOKUP($A14,'Import Peak Change'!$A$106:AS$202,45,FALSE())),0,(VLOOKUP($A14,'Import Peak'!$A$3:AS$99,45,FALSE())-VLOOKUP($A14,'Import Peak Change'!$A$106:AS$202,45,FALSE())))</f>
        <v>0</v>
      </c>
      <c r="AT14" s="193" t="n">
        <f aca="false">IF(ISERROR(VLOOKUP($A14,'Import Peak'!$A$3:AT$99,46,FALSE())-VLOOKUP($A14,'Import Peak Change'!$A$106:AT$202,46,FALSE())),0,(VLOOKUP($A14,'Import Peak'!$A$3:AT$99,46,FALSE())-VLOOKUP($A14,'Import Peak Change'!$A$106:AT$202,46,FALSE())))</f>
        <v>0</v>
      </c>
      <c r="AU14" s="193" t="n">
        <f aca="false">IF(ISERROR(VLOOKUP($A14,'Import Peak'!$A$3:AU$99,47,FALSE())-VLOOKUP($A14,'Import Peak Change'!$A$106:AU$202,47,FALSE())),0,(VLOOKUP($A14,'Import Peak'!$A$3:AU$99,47,FALSE())-VLOOKUP($A14,'Import Peak Change'!$A$106:AU$202,47,FALSE())))</f>
        <v>0</v>
      </c>
      <c r="AV14" s="193" t="n">
        <f aca="false">IF(ISERROR(VLOOKUP($A14,'Import Peak'!$A$3:AV$99,48,FALSE())-VLOOKUP($A14,'Import Peak Change'!$A$106:AV$202,48,FALSE())),0,(VLOOKUP($A14,'Import Peak'!$A$3:AV$99,48,FALSE())-VLOOKUP($A14,'Import Peak Change'!$A$106:AV$202,48,FALSE())))</f>
        <v>0</v>
      </c>
      <c r="AW14" s="193" t="n">
        <f aca="false">IF(ISERROR(VLOOKUP($A14,'Import Peak'!$A$3:AW$99,49,FALSE())-VLOOKUP($A14,'Import Peak Change'!$A$106:AW$202,49,FALSE())),0,(VLOOKUP($A14,'Import Peak'!$A$3:AW$99,49,FALSE())-VLOOKUP($A14,'Import Peak Change'!$A$106:AW$202,49,FALSE())))</f>
        <v>0</v>
      </c>
      <c r="AX14" s="193" t="n">
        <f aca="false">IF(ISERROR(VLOOKUP($A14,'Import Peak'!$A$3:AX$99,50,FALSE())-VLOOKUP($A14,'Import Peak Change'!$A$106:AX$202,50,FALSE())),0,(VLOOKUP($A14,'Import Peak'!$A$3:AX$99,50,FALSE())-VLOOKUP($A14,'Import Peak Change'!$A$106:AX$202,50,FALSE())))</f>
        <v>0</v>
      </c>
      <c r="AY14" s="193" t="n">
        <f aca="false">IF(ISERROR(VLOOKUP($A14,'Import Peak'!$A$3:AY$99,51,FALSE())-VLOOKUP($A14,'Import Peak Change'!$A$106:AY$202,51,FALSE())),0,(VLOOKUP($A14,'Import Peak'!$A$3:AY$99,51,FALSE())-VLOOKUP($A14,'Import Peak Change'!$A$106:AY$202,51,FALSE())))</f>
        <v>0</v>
      </c>
      <c r="AZ14" s="193" t="n">
        <f aca="false">IF(ISERROR(VLOOKUP($A14,'Import Peak'!$A$3:AZ$99,52,FALSE())-VLOOKUP($A14,'Import Peak Change'!$A$106:AZ$202,52,FALSE())),0,(VLOOKUP($A14,'Import Peak'!$A$3:AZ$99,52,FALSE())-VLOOKUP($A14,'Import Peak Change'!$A$106:AZ$202,52,FALSE())))</f>
        <v>0</v>
      </c>
      <c r="BA14" s="193" t="n">
        <f aca="false">IF(ISERROR(VLOOKUP($A14,'Import Peak'!$A$3:BA$99,53,FALSE())-VLOOKUP($A14,'Import Peak Change'!$A$106:BA$202,53,FALSE())),0,(VLOOKUP($A14,'Import Peak'!$A$3:BA$99,53,FALSE())-VLOOKUP($A14,'Import Peak Change'!$A$106:BA$202,53,FALSE())))</f>
        <v>0</v>
      </c>
      <c r="BB14" s="193" t="n">
        <f aca="false">IF(ISERROR(VLOOKUP($A14,'Import Peak'!$A$3:BB$99,54,FALSE())-VLOOKUP($A14,'Import Peak Change'!$A$106:BB$202,54,FALSE())),0,(VLOOKUP($A14,'Import Peak'!$A$3:BB$99,54,FALSE())-VLOOKUP($A14,'Import Peak Change'!$A$106:BB$202,54,FALSE())))</f>
        <v>0</v>
      </c>
      <c r="BC14" s="193" t="n">
        <f aca="false">IF(ISERROR(VLOOKUP($A14,'Import Peak'!$A$3:BC$99,55,FALSE())-VLOOKUP($A14,'Import Peak Change'!$A$106:BC$202,55,FALSE())),0,(VLOOKUP($A14,'Import Peak'!$A$3:BC$99,55,FALSE())-VLOOKUP($A14,'Import Peak Change'!$A$106:BC$202,55,FALSE())))</f>
        <v>0</v>
      </c>
      <c r="BD14" s="193" t="n">
        <f aca="false">IF(ISERROR(VLOOKUP($A14,'Import Peak'!$A$3:BD$99,56,FALSE())-VLOOKUP($A14,'Import Peak Change'!$A$106:BD$202,56,FALSE())),0,(VLOOKUP($A14,'Import Peak'!$A$3:BD$99,56,FALSE())-VLOOKUP($A14,'Import Peak Change'!$A$106:BD$202,56,FALSE())))</f>
        <v>0</v>
      </c>
      <c r="BE14" s="193" t="n">
        <f aca="false">IF(ISERROR(VLOOKUP($A14,'Import Peak'!$A$3:BE$99,57,FALSE())-VLOOKUP($A14,'Import Peak Change'!$A$106:BE$202,57,FALSE())),0,(VLOOKUP($A14,'Import Peak'!$A$3:BE$99,57,FALSE())-VLOOKUP($A14,'Import Peak Change'!$A$106:BE$202,57,FALSE())))</f>
        <v>0</v>
      </c>
      <c r="BF14" s="193" t="n">
        <f aca="false">IF(ISERROR(VLOOKUP($A14,'Import Peak'!$A$3:BF$99,58,FALSE())-VLOOKUP($A14,'Import Peak Change'!$A$106:BF$202,58,FALSE())),0,(VLOOKUP($A14,'Import Peak'!$A$3:BF$99,58,FALSE())-VLOOKUP($A14,'Import Peak Change'!$A$106:BF$202,58,FALSE())))</f>
        <v>0</v>
      </c>
      <c r="BG14" s="193" t="n">
        <f aca="false">IF(ISERROR(VLOOKUP($A14,'Import Peak'!$A$3:BG$99,59,FALSE())-VLOOKUP($A14,'Import Peak Change'!$A$106:BG$202,59,FALSE())),0,(VLOOKUP($A14,'Import Peak'!$A$3:BG$99,59,FALSE())-VLOOKUP($A14,'Import Peak Change'!$A$106:BG$202,59,FALSE())))</f>
        <v>0</v>
      </c>
      <c r="BH14" s="193" t="n">
        <f aca="false">IF(ISERROR(VLOOKUP($A14,'Import Peak'!$A$3:BH$99,60,FALSE())-VLOOKUP($A14,'Import Peak Change'!$A$106:BH$202,60,FALSE())),0,(VLOOKUP($A14,'Import Peak'!$A$3:BH$99,60,FALSE())-VLOOKUP($A14,'Import Peak Change'!$A$106:BH$202,60,FALSE())))</f>
        <v>0</v>
      </c>
      <c r="BI14" s="193" t="n">
        <f aca="false">IF(ISERROR(VLOOKUP($A14,'Import Peak'!$A$3:BI$99,61,FALSE())-VLOOKUP($A14,'Import Peak Change'!$A$106:BI$202,61,FALSE())),0,(VLOOKUP($A14,'Import Peak'!$A$3:BI$99,61,FALSE())-VLOOKUP($A14,'Import Peak Change'!$A$106:BI$202,61,FALSE())))</f>
        <v>0</v>
      </c>
      <c r="BJ14" s="193" t="n">
        <f aca="false">IF(ISERROR(VLOOKUP($A14,'Import Peak'!$A$3:BJ$99,62,FALSE())-VLOOKUP($A14,'Import Peak Change'!$A$106:BJ$202,62,FALSE())),0,(VLOOKUP($A14,'Import Peak'!$A$3:BJ$99,62,FALSE())-VLOOKUP($A14,'Import Peak Change'!$A$106:BJ$202,62,FALSE())))</f>
        <v>0</v>
      </c>
      <c r="BK14" s="193" t="n">
        <f aca="false">IF(ISERROR(VLOOKUP($A14,'Import Peak'!$A$3:BK$99,63,FALSE())-VLOOKUP($A14,'Import Peak Change'!$A$106:BK$202,63,FALSE())),0,(VLOOKUP($A14,'Import Peak'!$A$3:BK$99,63,FALSE())-VLOOKUP($A14,'Import Peak Change'!$A$106:BK$202,63,FALSE())))</f>
        <v>0</v>
      </c>
      <c r="BL14" s="193" t="n">
        <f aca="false">IF(ISERROR(VLOOKUP($A14,'Import Peak'!$A$3:BL$99,64,FALSE())-VLOOKUP($A14,'Import Peak Change'!$A$106:BL$202,64,FALSE())),0,(VLOOKUP($A14,'Import Peak'!$A$3:BL$99,64,FALSE())-VLOOKUP($A14,'Import Peak Change'!$A$106:BL$202,64,FALSE())))</f>
        <v>0</v>
      </c>
      <c r="BM14" s="193" t="n">
        <f aca="false">IF(ISERROR(VLOOKUP($A14,'Import Peak'!$A$3:BM$99,65,FALSE())-VLOOKUP($A14,'Import Peak Change'!$A$106:BM$202,65,FALSE())),0,(VLOOKUP($A14,'Import Peak'!$A$3:BM$99,65,FALSE())-VLOOKUP($A14,'Import Peak Change'!$A$106:BM$202,65,FALSE())))</f>
        <v>0</v>
      </c>
      <c r="BN14" s="193" t="n">
        <f aca="false">IF(ISERROR(VLOOKUP($A14,'Import Peak'!$A$3:BN$99,66,FALSE())-VLOOKUP($A14,'Import Peak Change'!$A$106:BN$202,66,FALSE())),0,(VLOOKUP($A14,'Import Peak'!$A$3:BN$99,66,FALSE())-VLOOKUP($A14,'Import Peak Change'!$A$106:BN$202,66,FALSE())))</f>
        <v>0</v>
      </c>
      <c r="BO14" s="193" t="n">
        <f aca="false">IF(ISERROR(VLOOKUP($A14,'Import Peak'!$A$3:BO$99,67,FALSE())-VLOOKUP($A14,'Import Peak Change'!$A$106:BO$202,67,FALSE())),0,(VLOOKUP($A14,'Import Peak'!$A$3:BO$99,67,FALSE())-VLOOKUP($A14,'Import Peak Change'!$A$106:BO$202,67,FALSE())))</f>
        <v>0</v>
      </c>
      <c r="BP14" s="193" t="n">
        <f aca="false">IF(ISERROR(VLOOKUP($A14,'Import Peak'!$A$3:BP$99,68,FALSE())-VLOOKUP($A14,'Import Peak Change'!$A$106:BP$202,68,FALSE())),0,(VLOOKUP($A14,'Import Peak'!$A$3:BP$99,68,FALSE())-VLOOKUP($A14,'Import Peak Change'!$A$106:BP$202,68,FALSE())))</f>
        <v>0</v>
      </c>
      <c r="BQ14" s="193" t="n">
        <f aca="false">IF(ISERROR(VLOOKUP($A14,'Import Peak'!$A$3:BQ$99,69,FALSE())-VLOOKUP($A14,'Import Peak Change'!$A$106:BQ$202,69,FALSE())),0,(VLOOKUP($A14,'Import Peak'!$A$3:BQ$99,69,FALSE())-VLOOKUP($A14,'Import Peak Change'!$A$106:BQ$202,69,FALSE())))</f>
        <v>0</v>
      </c>
      <c r="BR14" s="193" t="n">
        <f aca="false">IF(ISERROR(VLOOKUP($A14,'Import Peak'!$A$3:BR$99,70,FALSE())-VLOOKUP($A14,'Import Peak Change'!$A$106:BR$202,70,FALSE())),0,(VLOOKUP($A14,'Import Peak'!$A$3:BR$99,70,FALSE())-VLOOKUP($A14,'Import Peak Change'!$A$106:BR$202,70,FALSE())))</f>
        <v>0</v>
      </c>
      <c r="BS14" s="193" t="n">
        <f aca="false">IF(ISERROR(VLOOKUP($A14,'Import Peak'!$A$3:BS$99,71,FALSE())-VLOOKUP($A14,'Import Peak Change'!$A$106:BS$202,71,FALSE())),0,(VLOOKUP($A14,'Import Peak'!$A$3:BS$99,71,FALSE())-VLOOKUP($A14,'Import Peak Change'!$A$106:BS$202,71,FALSE())))</f>
        <v>0</v>
      </c>
      <c r="BT14" s="193" t="n">
        <f aca="false">IF(ISERROR(VLOOKUP($A14,'Import Peak'!$A$3:BT$99,72,FALSE())-VLOOKUP($A14,'Import Peak Change'!$A$106:BT$202,72,FALSE())),0,(VLOOKUP($A14,'Import Peak'!$A$3:BT$99,72,FALSE())-VLOOKUP($A14,'Import Peak Change'!$A$106:BT$202,72,FALSE())))</f>
        <v>0</v>
      </c>
      <c r="BU14" s="193" t="n">
        <f aca="false">IF(ISERROR(VLOOKUP($A14,'Import Peak'!$A$3:BU$99,73,FALSE())-VLOOKUP($A14,'Import Peak Change'!$A$106:BU$202,73,FALSE())),0,(VLOOKUP($A14,'Import Peak'!$A$3:BU$99,73,FALSE())-VLOOKUP($A14,'Import Peak Change'!$A$106:BU$202,73,FALSE())))</f>
        <v>0</v>
      </c>
      <c r="BV14" s="193" t="n">
        <f aca="false">IF(ISERROR(VLOOKUP($A14,'Import Peak'!$A$3:BV$99,74,FALSE())-VLOOKUP($A14,'Import Peak Change'!$A$106:BV$202,74,FALSE())),0,(VLOOKUP($A14,'Import Peak'!$A$3:BV$99,74,FALSE())-VLOOKUP($A14,'Import Peak Change'!$A$106:BV$202,74,FALSE())))</f>
        <v>0</v>
      </c>
      <c r="BW14" s="193" t="n">
        <f aca="false">IF(ISERROR(VLOOKUP($A14,'Import Peak'!$A$3:BW$99,75,FALSE())-VLOOKUP($A14,'Import Peak Change'!$A$106:BW$202,75,FALSE())),0,(VLOOKUP($A14,'Import Peak'!$A$3:BW$99,75,FALSE())-VLOOKUP($A14,'Import Peak Change'!$A$106:BW$202,75,FALSE())))</f>
        <v>0</v>
      </c>
      <c r="BX14" s="193" t="n">
        <f aca="false">IF(ISERROR(VLOOKUP($A14,'Import Peak'!$A$3:BX$99,76,FALSE())-VLOOKUP($A14,'Import Peak Change'!$A$106:BX$202,76,FALSE())),0,(VLOOKUP($A14,'Import Peak'!$A$3:BX$99,76,FALSE())-VLOOKUP($A14,'Import Peak Change'!$A$106:BX$202,76,FALSE())))</f>
        <v>0</v>
      </c>
      <c r="BY14" s="193" t="n">
        <f aca="false">IF(ISERROR(VLOOKUP($A14,'Import Peak'!$A$3:BY$99,77,FALSE())-VLOOKUP($A14,'Import Peak Change'!$A$106:BY$202,77,FALSE())),0,(VLOOKUP($A14,'Import Peak'!$A$3:BY$99,77,FALSE())-VLOOKUP($A14,'Import Peak Change'!$A$106:BY$202,77,FALSE())))</f>
        <v>0</v>
      </c>
      <c r="BZ14" s="193" t="n">
        <f aca="false">IF(ISERROR(VLOOKUP($A14,'Import Peak'!$A$3:BZ$99,78,FALSE())-VLOOKUP($A14,'Import Peak Change'!$A$106:BZ$202,78,FALSE())),0,(VLOOKUP($A14,'Import Peak'!$A$3:BZ$99,78,FALSE())-VLOOKUP($A14,'Import Peak Change'!$A$106:BZ$202,78,FALSE())))</f>
        <v>0</v>
      </c>
      <c r="CA14" s="193" t="n">
        <f aca="false">IF(ISERROR(VLOOKUP($A14,'Import Peak'!$A$3:CA$99,79,FALSE())-VLOOKUP($A14,'Import Peak Change'!$A$106:CA$202,79,FALSE())),0,(VLOOKUP($A14,'Import Peak'!$A$3:CA$99,79,FALSE())-VLOOKUP($A14,'Import Peak Change'!$A$106:CA$202,79,FALSE())))</f>
        <v>0</v>
      </c>
      <c r="CB14" s="193" t="n">
        <f aca="false">IF(ISERROR(VLOOKUP($A14,'Import Peak'!$A$3:CB$99,80,FALSE())-VLOOKUP($A14,'Import Peak Change'!$A$106:CB$202,80,FALSE())),0,(VLOOKUP($A14,'Import Peak'!$A$3:CB$99,80,FALSE())-VLOOKUP($A14,'Import Peak Change'!$A$106:CB$202,80,FALSE())))</f>
        <v>0</v>
      </c>
      <c r="CC14" s="193" t="n">
        <f aca="false">IF(ISERROR(VLOOKUP($A14,'Import Peak'!$A$3:CC$99,81,FALSE())-VLOOKUP($A14,'Import Peak Change'!$A$106:CC$202,81,FALSE())),0,(VLOOKUP($A14,'Import Peak'!$A$3:CC$99,81,FALSE())-VLOOKUP($A14,'Import Peak Change'!$A$106:CC$202,81,FALSE())))</f>
        <v>0</v>
      </c>
      <c r="CD14" s="193" t="n">
        <f aca="false">IF(ISERROR(VLOOKUP($A14,'Import Peak'!$A$3:CD$99,82,FALSE())-VLOOKUP($A14,'Import Peak Change'!$A$106:CD$202,82,FALSE())),0,(VLOOKUP($A14,'Import Peak'!$A$3:CD$99,82,FALSE())-VLOOKUP($A14,'Import Peak Change'!$A$106:CD$202,82,FALSE())))</f>
        <v>0</v>
      </c>
      <c r="CE14" s="193" t="n">
        <f aca="false">IF(ISERROR(VLOOKUP($A14,'Import Peak'!$A$3:CE$99,83,FALSE())-VLOOKUP($A14,'Import Peak Change'!$A$106:CE$202,83,FALSE())),0,(VLOOKUP($A14,'Import Peak'!$A$3:CE$99,83,FALSE())-VLOOKUP($A14,'Import Peak Change'!$A$106:CE$202,83,FALSE())))</f>
        <v>0</v>
      </c>
      <c r="CF14" s="193" t="n">
        <f aca="false">IF(ISERROR(VLOOKUP($A14,'Import Peak'!$A$3:CF$99,84,FALSE())-VLOOKUP($A14,'Import Peak Change'!$A$106:CF$202,84,FALSE())),0,(VLOOKUP($A14,'Import Peak'!$A$3:CF$99,84,FALSE())-VLOOKUP($A14,'Import Peak Change'!$A$106:CF$202,84,FALSE())))</f>
        <v>0</v>
      </c>
      <c r="CG14" s="193" t="n">
        <f aca="false">IF(ISERROR(VLOOKUP($A14,'Import Peak'!$A$3:CG$99,85,FALSE())-VLOOKUP($A14,'Import Peak Change'!$A$106:CG$202,85,FALSE())),0,(VLOOKUP($A14,'Import Peak'!$A$3:CG$99,85,FALSE())-VLOOKUP($A14,'Import Peak Change'!$A$106:CG$202,85,FALSE())))</f>
        <v>0</v>
      </c>
      <c r="CH14" s="193" t="n">
        <f aca="false">IF(ISERROR(VLOOKUP($A14,'Import Peak'!$A$3:CH$99,86,FALSE())-VLOOKUP($A14,'Import Peak Change'!$A$106:CH$202,86,FALSE())),0,(VLOOKUP($A14,'Import Peak'!$A$3:CH$99,86,FALSE())-VLOOKUP($A14,'Import Peak Change'!$A$106:CH$202,86,FALSE())))</f>
        <v>0</v>
      </c>
      <c r="CI14" s="193" t="n">
        <f aca="false">IF(ISERROR(VLOOKUP($A14,'Import Peak'!$A$3:CI$99,87,FALSE())-VLOOKUP($A14,'Import Peak Change'!$A$106:CI$202,87,FALSE())),0,(VLOOKUP($A14,'Import Peak'!$A$3:CI$99,87,FALSE())-VLOOKUP($A14,'Import Peak Change'!$A$106:CI$202,87,FALSE())))</f>
        <v>0</v>
      </c>
      <c r="CJ14" s="193" t="n">
        <f aca="false">IF(ISERROR(VLOOKUP($A14,'Import Peak'!$A$3:CJ$99,88,FALSE())-VLOOKUP($A14,'Import Peak Change'!$A$106:CJ$202,88,FALSE())),0,(VLOOKUP($A14,'Import Peak'!$A$3:CJ$99,88,FALSE())-VLOOKUP($A14,'Import Peak Change'!$A$106:CJ$202,88,FALSE())))</f>
        <v>0</v>
      </c>
      <c r="CK14" s="193" t="n">
        <f aca="false">IF(ISERROR(VLOOKUP($A14,'Import Peak'!$A$3:CK$99,89,FALSE())-VLOOKUP($A14,'Import Peak Change'!$A$106:CK$202,89,FALSE())),0,(VLOOKUP($A14,'Import Peak'!$A$3:CK$99,89,FALSE())-VLOOKUP($A14,'Import Peak Change'!$A$106:CK$202,89,FALSE())))</f>
        <v>0</v>
      </c>
      <c r="CL14" s="193" t="n">
        <f aca="false">IF(ISERROR(VLOOKUP($A14,'Import Peak'!$A$3:CL$99,90,FALSE())-VLOOKUP($A14,'Import Peak Change'!$A$106:CL$202,90,FALSE())),0,(VLOOKUP($A14,'Import Peak'!$A$3:CL$99,90,FALSE())-VLOOKUP($A14,'Import Peak Change'!$A$106:CL$202,90,FALSE())))</f>
        <v>0</v>
      </c>
      <c r="CM14" s="193" t="n">
        <f aca="false">IF(ISERROR(VLOOKUP($A14,'Import Peak'!$A$3:CM$99,91,FALSE())-VLOOKUP($A14,'Import Peak Change'!$A$106:CM$202,91,FALSE())),0,(VLOOKUP($A14,'Import Peak'!$A$3:CM$99,91,FALSE())-VLOOKUP($A14,'Import Peak Change'!$A$106:CM$202,91,FALSE())))</f>
        <v>0</v>
      </c>
      <c r="CN14" s="193" t="n">
        <f aca="false">IF(ISERROR(VLOOKUP($A14,'Import Peak'!$A$3:CN$99,92,FALSE())-VLOOKUP($A14,'Import Peak Change'!$A$106:CN$202,92,FALSE())),0,(VLOOKUP($A14,'Import Peak'!$A$3:CN$99,92,FALSE())-VLOOKUP($A14,'Import Peak Change'!$A$106:CN$202,92,FALSE())))</f>
        <v>0</v>
      </c>
      <c r="CO14" s="193" t="n">
        <f aca="false">IF(ISERROR(VLOOKUP($A14,'Import Peak'!$A$3:CO$99,93,FALSE())-VLOOKUP($A14,'Import Peak Change'!$A$106:CO$202,93,FALSE())),0,(VLOOKUP($A14,'Import Peak'!$A$3:CO$99,93,FALSE())-VLOOKUP($A14,'Import Peak Change'!$A$106:CO$202,93,FALSE())))</f>
        <v>0</v>
      </c>
      <c r="CP14" s="193" t="n">
        <f aca="false">IF(ISERROR(VLOOKUP($A14,'Import Peak'!$A$3:CP$99,94,FALSE())-VLOOKUP($A14,'Import Peak Change'!$A$106:CP$202,94,FALSE())),0,(VLOOKUP($A14,'Import Peak'!$A$3:CP$99,94,FALSE())-VLOOKUP($A14,'Import Peak Change'!$A$106:CP$202,94,FALSE())))</f>
        <v>0</v>
      </c>
      <c r="CQ14" s="193" t="n">
        <f aca="false">IF(ISERROR(VLOOKUP($A14,'Import Peak'!$A$3:CQ$99,95,FALSE())-VLOOKUP($A14,'Import Peak Change'!$A$106:CQ$202,95,FALSE())),0,(VLOOKUP($A14,'Import Peak'!$A$3:CQ$99,95,FALSE())-VLOOKUP($A14,'Import Peak Change'!$A$106:CQ$202,95,FALSE())))</f>
        <v>0</v>
      </c>
      <c r="CR14" s="193" t="n">
        <f aca="false">IF(ISERROR(VLOOKUP($A14,'Import Peak'!$A$3:CR$99,96,FALSE())-VLOOKUP($A14,'Import Peak Change'!$A$106:CR$202,96,FALSE())),0,(VLOOKUP($A14,'Import Peak'!$A$3:CR$99,96,FALSE())-VLOOKUP($A14,'Import Peak Change'!$A$106:CR$202,96,FALSE())))</f>
        <v>0</v>
      </c>
      <c r="CS14" s="193" t="n">
        <f aca="false">IF(ISERROR(VLOOKUP($A14,'Import Peak'!$A$3:CS$99,97,FALSE())-VLOOKUP($A14,'Import Peak Change'!$A$106:CS$202,97,FALSE())),0,(VLOOKUP($A14,'Import Peak'!$A$3:CS$99,97,FALSE())-VLOOKUP($A14,'Import Peak Change'!$A$106:CS$202,97,FALSE())))</f>
        <v>0</v>
      </c>
      <c r="CT14" s="193" t="n">
        <f aca="false">IF(ISERROR(VLOOKUP($A14,'Import Peak'!$A$3:CT$99,98,FALSE())-VLOOKUP($A14,'Import Peak Change'!$A$106:CT$202,98,FALSE())),0,(VLOOKUP($A14,'Import Peak'!$A$3:CT$99,98,FALSE())-VLOOKUP($A14,'Import Peak Change'!$A$106:CT$202,98,FALSE())))</f>
        <v>0</v>
      </c>
      <c r="CU14" s="193" t="n">
        <f aca="false">IF(ISERROR(VLOOKUP($A14,'Import Peak'!$A$3:CU$99,99,FALSE())-VLOOKUP($A14,'Import Peak Change'!$A$106:CU$202,99,FALSE())),0,(VLOOKUP($A14,'Import Peak'!$A$3:CU$99,99,FALSE())-VLOOKUP($A14,'Import Peak Change'!$A$106:CU$202,99,FALSE())))</f>
        <v>0</v>
      </c>
      <c r="CV14" s="193" t="n">
        <f aca="false">IF(ISERROR(VLOOKUP($A14,'Import Peak'!$A$3:CV$99,100,FALSE())-VLOOKUP($A14,'Import Peak Change'!$A$106:CV$202,100,FALSE())),0,(VLOOKUP($A14,'Import Peak'!$A$3:CV$99,100,FALSE())-VLOOKUP($A14,'Import Peak Change'!$A$106:CV$202,100,FALSE())))</f>
        <v>0</v>
      </c>
      <c r="CW14" s="193" t="n">
        <f aca="false">IF(ISERROR(VLOOKUP($A14,'Import Peak'!$A$3:CW$99,101,FALSE())-VLOOKUP($A14,'Import Peak Change'!$A$106:CW$202,101,FALSE())),0,(VLOOKUP($A14,'Import Peak'!$A$3:CW$99,101,FALSE())-VLOOKUP($A14,'Import Peak Change'!$A$106:CW$202,101,FALSE())))</f>
        <v>0</v>
      </c>
      <c r="CX14" s="193" t="n">
        <f aca="false">IF(ISERROR(VLOOKUP($A14,'Import Peak'!$A$3:CX$99,102,FALSE())-VLOOKUP($A14,'Import Peak Change'!$A$106:CX$202,102,FALSE())),0,(VLOOKUP($A14,'Import Peak'!$A$3:CX$99,102,FALSE())-VLOOKUP($A14,'Import Peak Change'!$A$106:CX$202,102,FALSE())))</f>
        <v>0</v>
      </c>
      <c r="CY14" s="193" t="n">
        <f aca="false">IF(ISERROR(VLOOKUP($A14,'Import Peak'!$A$3:CY$99,103,FALSE())-VLOOKUP($A14,'Import Peak Change'!$A$106:CY$202,103,FALSE())),0,(VLOOKUP($A14,'Import Peak'!$A$3:CY$99,103,FALSE())-VLOOKUP($A14,'Import Peak Change'!$A$106:CY$202,103,FALSE())))</f>
        <v>0</v>
      </c>
      <c r="CZ14" s="193" t="n">
        <f aca="false">IF(ISERROR(VLOOKUP($A14,'Import Peak'!$A$3:CZ$99,104,FALSE())-VLOOKUP($A14,'Import Peak Change'!$A$106:CZ$202,104,FALSE())),0,(VLOOKUP($A14,'Import Peak'!$A$3:CZ$99,104,FALSE())-VLOOKUP($A14,'Import Peak Change'!$A$106:CZ$202,104,FALSE())))</f>
        <v>0</v>
      </c>
      <c r="DA14" s="193" t="n">
        <f aca="false">IF(ISERROR(VLOOKUP($A14,'Import Peak'!$A$3:DA$99,105,FALSE())-VLOOKUP($A14,'Import Peak Change'!$A$106:DA$202,105,FALSE())),0,(VLOOKUP($A14,'Import Peak'!$A$3:DA$99,105,FALSE())-VLOOKUP($A14,'Import Peak Change'!$A$106:DA$202,105,FALSE())))</f>
        <v>0</v>
      </c>
      <c r="DB14" s="193" t="n">
        <f aca="false">IF(ISERROR(VLOOKUP($A14,'Import Peak'!$A$3:DB$99,106,FALSE())-VLOOKUP($A14,'Import Peak Change'!$A$106:DB$202,106,FALSE())),0,(VLOOKUP($A14,'Import Peak'!$A$3:DB$99,106,FALSE())-VLOOKUP($A14,'Import Peak Change'!$A$106:DB$202,106,FALSE())))</f>
        <v>0</v>
      </c>
      <c r="DC14" s="193" t="n">
        <f aca="false">IF(ISERROR(VLOOKUP($A14,'Import Peak'!$A$3:DC$99,107,FALSE())-VLOOKUP($A14,'Import Peak Change'!$A$106:DC$202,107,FALSE())),0,(VLOOKUP($A14,'Import Peak'!$A$3:DC$99,107,FALSE())-VLOOKUP($A14,'Import Peak Change'!$A$106:DC$202,107,FALSE())))</f>
        <v>0</v>
      </c>
      <c r="DD14" s="193" t="n">
        <f aca="false">IF(ISERROR(VLOOKUP($A14,'Import Peak'!$A$3:DD$99,108,FALSE())-VLOOKUP($A14,'Import Peak Change'!$A$106:DD$202,108,FALSE())),0,(VLOOKUP($A14,'Import Peak'!$A$3:DD$99,108,FALSE())-VLOOKUP($A14,'Import Peak Change'!$A$106:DD$202,108,FALSE())))</f>
        <v>0</v>
      </c>
      <c r="DE14" s="193" t="n">
        <f aca="false">IF(ISERROR(VLOOKUP($A14,'Import Peak'!$A$3:DE$99,109,FALSE())-VLOOKUP($A14,'Import Peak Change'!$A$106:DE$202,109,FALSE())),0,(VLOOKUP($A14,'Import Peak'!$A$3:DE$99,109,FALSE())-VLOOKUP($A14,'Import Peak Change'!$A$106:DE$202,109,FALSE())))</f>
        <v>0</v>
      </c>
      <c r="DF14" s="193" t="n">
        <f aca="false">IF(ISERROR(VLOOKUP($A14,'Import Peak'!$A$3:DF$99,110,FALSE())-VLOOKUP($A14,'Import Peak Change'!$A$106:DF$202,110,FALSE())),0,(VLOOKUP($A14,'Import Peak'!$A$3:DF$99,110,FALSE())-VLOOKUP($A14,'Import Peak Change'!$A$106:DF$202,110,FALSE())))</f>
        <v>0</v>
      </c>
      <c r="DG14" s="193" t="n">
        <f aca="false">IF(ISERROR(VLOOKUP($A14,'Import Peak'!$A$3:DG$99,111,FALSE())-VLOOKUP($A14,'Import Peak Change'!$A$106:DG$202,111,FALSE())),0,(VLOOKUP($A14,'Import Peak'!$A$3:DG$99,111,FALSE())-VLOOKUP($A14,'Import Peak Change'!$A$106:DG$202,111,FALSE())))</f>
        <v>0</v>
      </c>
      <c r="DH14" s="193" t="n">
        <f aca="false">IF(ISERROR(VLOOKUP($A14,'Import Peak'!$A$3:DH$99,112,FALSE())-VLOOKUP($A14,'Import Peak Change'!$A$106:DH$202,112,FALSE())),0,(VLOOKUP($A14,'Import Peak'!$A$3:DH$99,112,FALSE())-VLOOKUP($A14,'Import Peak Change'!$A$106:DH$202,112,FALSE())))</f>
        <v>0</v>
      </c>
      <c r="DI14" s="193" t="n">
        <f aca="false">IF(ISERROR(VLOOKUP($A14,'Import Peak'!$A$3:DI$99,113,FALSE())-VLOOKUP($A14,'Import Peak Change'!$A$106:DI$202,113,FALSE())),0,(VLOOKUP($A14,'Import Peak'!$A$3:DI$99,113,FALSE())-VLOOKUP($A14,'Import Peak Change'!$A$106:DI$202,113,FALSE())))</f>
        <v>0</v>
      </c>
      <c r="DJ14" s="193" t="n">
        <f aca="false">IF(ISERROR(VLOOKUP($A14,'Import Peak'!$A$3:DJ$99,114,FALSE())-VLOOKUP($A14,'Import Peak Change'!$A$106:DJ$202,114,FALSE())),0,(VLOOKUP($A14,'Import Peak'!$A$3:DJ$99,114,FALSE())-VLOOKUP($A14,'Import Peak Change'!$A$106:DJ$202,114,FALSE())))</f>
        <v>0</v>
      </c>
      <c r="DK14" s="193" t="n">
        <f aca="false">IF(ISERROR(VLOOKUP($A14,'Import Peak'!$A$3:DK$99,115,FALSE())-VLOOKUP($A14,'Import Peak Change'!$A$106:DK$202,115,FALSE())),0,(VLOOKUP($A14,'Import Peak'!$A$3:DK$99,115,FALSE())-VLOOKUP($A14,'Import Peak Change'!$A$106:DK$202,115,FALSE())))</f>
        <v>0</v>
      </c>
      <c r="DL14" s="193" t="n">
        <f aca="false">IF(ISERROR(VLOOKUP($A14,'Import Peak'!$A$3:DL$99,116,FALSE())-VLOOKUP($A14,'Import Peak Change'!$A$106:DL$202,116,FALSE())),0,(VLOOKUP($A14,'Import Peak'!$A$3:DL$99,116,FALSE())-VLOOKUP($A14,'Import Peak Change'!$A$106:DL$202,116,FALSE())))</f>
        <v>0</v>
      </c>
      <c r="DM14" s="193" t="n">
        <f aca="false">IF(ISERROR(VLOOKUP($A14,'Import Peak'!$A$3:DM$99,117,FALSE())-VLOOKUP($A14,'Import Peak Change'!$A$106:DM$202,117,FALSE())),0,(VLOOKUP($A14,'Import Peak'!$A$3:DM$99,117,FALSE())-VLOOKUP($A14,'Import Peak Change'!$A$106:DM$202,117,FALSE())))</f>
        <v>0</v>
      </c>
      <c r="DN14" s="193" t="n">
        <f aca="false">IF(ISERROR(VLOOKUP($A14,'Import Peak'!$A$3:DN$99,118,FALSE())-VLOOKUP($A14,'Import Peak Change'!$A$106:DN$202,118,FALSE())),0,(VLOOKUP($A14,'Import Peak'!$A$3:DN$99,118,FALSE())-VLOOKUP($A14,'Import Peak Change'!$A$106:DN$202,118,FALSE())))</f>
        <v>0</v>
      </c>
      <c r="DO14" s="193" t="n">
        <f aca="false">IF(ISERROR(VLOOKUP($A14,'Import Peak'!$A$3:DO$99,119,FALSE())-VLOOKUP($A14,'Import Peak Change'!$A$106:DO$202,119,FALSE())),0,(VLOOKUP($A14,'Import Peak'!$A$3:DO$99,119,FALSE())-VLOOKUP($A14,'Import Peak Change'!$A$106:DO$202,119,FALSE())))</f>
        <v>0</v>
      </c>
      <c r="DP14" s="193" t="n">
        <f aca="false">IF(ISERROR(VLOOKUP($A14,'Import Peak'!$A$3:DP$99,120,FALSE())-VLOOKUP($A14,'Import Peak Change'!$A$106:DP$202,120,FALSE())),0,(VLOOKUP($A14,'Import Peak'!$A$3:DP$99,120,FALSE())-VLOOKUP($A14,'Import Peak Change'!$A$106:DP$202,120,FALSE())))</f>
        <v>0</v>
      </c>
      <c r="DQ14" s="193" t="n">
        <f aca="false">IF(ISERROR(VLOOKUP($A14,'Import Peak'!$A$3:DQ$99,121,FALSE())-VLOOKUP($A14,'Import Peak Change'!$A$106:DQ$202,121,FALSE())),0,(VLOOKUP($A14,'Import Peak'!$A$3:DQ$99,121,FALSE())-VLOOKUP($A14,'Import Peak Change'!$A$106:DQ$202,121,FALSE())))</f>
        <v>0</v>
      </c>
      <c r="DR14" s="193" t="n">
        <f aca="false">IF(ISERROR(VLOOKUP($A14,'Import Peak'!$A$3:DR$99,122,FALSE())-VLOOKUP($A14,'Import Peak Change'!$A$106:DR$202,122,FALSE())),0,(VLOOKUP($A14,'Import Peak'!$A$3:DR$99,122,FALSE())-VLOOKUP($A14,'Import Peak Change'!$A$106:DR$202,122,FALSE())))</f>
        <v>0</v>
      </c>
      <c r="DS14" s="193" t="n">
        <f aca="false">IF(ISERROR(VLOOKUP($A14,'Import Peak'!$A$3:DS$99,123,FALSE())-VLOOKUP($A14,'Import Peak Change'!$A$106:DS$202,123,FALSE())),0,(VLOOKUP($A14,'Import Peak'!$A$3:DS$99,123,FALSE())-VLOOKUP($A14,'Import Peak Change'!$A$106:DS$202,123,FALSE())))</f>
        <v>0</v>
      </c>
      <c r="DT14" s="193" t="n">
        <f aca="false">IF(ISERROR(VLOOKUP($A14,'Import Peak'!$A$3:DT$99,124,FALSE())-VLOOKUP($A14,'Import Peak Change'!$A$106:DT$202,124,FALSE())),0,(VLOOKUP($A14,'Import Peak'!$A$3:DT$99,124,FALSE())-VLOOKUP($A14,'Import Peak Change'!$A$106:DT$202,124,FALSE())))</f>
        <v>0</v>
      </c>
      <c r="DU14" s="193" t="n">
        <f aca="false">IF(ISERROR(VLOOKUP($A14,'Import Peak'!$A$3:DU$99,125,FALSE())-VLOOKUP($A14,'Import Peak Change'!$A$106:DU$202,125,FALSE())),0,(VLOOKUP($A14,'Import Peak'!$A$3:DU$99,125,FALSE())-VLOOKUP($A14,'Import Peak Change'!$A$106:DU$202,125,FALSE())))</f>
        <v>0</v>
      </c>
      <c r="DV14" s="193" t="n">
        <f aca="false">IF(ISERROR(VLOOKUP($A14,'Import Peak'!$A$3:DV$99,126,FALSE())-VLOOKUP($A14,'Import Peak Change'!$A$106:DV$202,126,FALSE())),0,(VLOOKUP($A14,'Import Peak'!$A$3:DV$99,126,FALSE())-VLOOKUP($A14,'Import Peak Change'!$A$106:DV$202,126,FALSE())))</f>
        <v>0</v>
      </c>
      <c r="DW14" s="193" t="n">
        <f aca="false">IF(ISERROR(VLOOKUP($A14,'Import Peak'!$A$3:DW$99,127,FALSE())-VLOOKUP($A14,'Import Peak Change'!$A$106:DW$202,127,FALSE())),0,(VLOOKUP($A14,'Import Peak'!$A$3:DW$99,127,FALSE())-VLOOKUP($A14,'Import Peak Change'!$A$106:DW$202,127,FALSE())))</f>
        <v>0</v>
      </c>
      <c r="DX14" s="193" t="n">
        <f aca="false">IF(ISERROR(VLOOKUP($A14,'Import Peak'!$A$3:DX$99,128,FALSE())-VLOOKUP($A14,'Import Peak Change'!$A$106:DX$202,128,FALSE())),0,(VLOOKUP($A14,'Import Peak'!$A$3:DX$99,128,FALSE())-VLOOKUP($A14,'Import Peak Change'!$A$106:DX$202,128,FALSE())))</f>
        <v>0</v>
      </c>
      <c r="DY14" s="193" t="n">
        <f aca="false">IF(ISERROR(VLOOKUP($A14,'Import Peak'!$A$3:DY$99,129,FALSE())-VLOOKUP($A14,'Import Peak Change'!$A$106:DY$202,129,FALSE())),0,(VLOOKUP($A14,'Import Peak'!$A$3:DY$99,129,FALSE())-VLOOKUP($A14,'Import Peak Change'!$A$106:DY$202,129,FALSE())))</f>
        <v>0</v>
      </c>
      <c r="DZ14" s="193" t="n">
        <f aca="false">IF(ISERROR(VLOOKUP($A14,'Import Peak'!$A$3:DZ$99,130,FALSE())-VLOOKUP($A14,'Import Peak Change'!$A$106:DZ$202,130,FALSE())),0,(VLOOKUP($A14,'Import Peak'!$A$3:DZ$99,130,FALSE())-VLOOKUP($A14,'Import Peak Change'!$A$106:DZ$202,130,FALSE())))</f>
        <v>0</v>
      </c>
      <c r="EA14" s="193" t="n">
        <f aca="false">IF(ISERROR(VLOOKUP($A14,'Import Peak'!$A$3:EA$99,131,FALSE())-VLOOKUP($A14,'Import Peak Change'!$A$106:EA$202,131,FALSE())),0,(VLOOKUP($A14,'Import Peak'!$A$3:EA$99,131,FALSE())-VLOOKUP($A14,'Import Peak Change'!$A$106:EA$202,131,FALSE())))</f>
        <v>0</v>
      </c>
      <c r="EB14" s="193" t="n">
        <f aca="false">IF(ISERROR(VLOOKUP($A14,'Import Peak'!$A$3:EB$99,132,FALSE())-VLOOKUP($A14,'Import Peak Change'!$A$106:EB$202,132,FALSE())),0,(VLOOKUP($A14,'Import Peak'!$A$3:EB$99,132,FALSE())-VLOOKUP($A14,'Import Peak Change'!$A$106:EB$202,132,FALSE())))</f>
        <v>0</v>
      </c>
      <c r="EC14" s="193" t="n">
        <f aca="false">IF(ISERROR(VLOOKUP($A14,'Import Peak'!$A$3:EC$99,133,FALSE())-VLOOKUP($A14,'Import Peak Change'!$A$106:EC$202,133,FALSE())),0,(VLOOKUP($A14,'Import Peak'!$A$3:EC$99,133,FALSE())-VLOOKUP($A14,'Import Peak Change'!$A$106:EC$202,133,FALSE())))</f>
        <v>0</v>
      </c>
      <c r="ED14" s="193" t="n">
        <f aca="false">IF(ISERROR(VLOOKUP($A14,'Import Peak'!$A$3:ED$99,134,FALSE())-VLOOKUP($A14,'Import Peak Change'!$A$106:ED$202,134,FALSE())),0,(VLOOKUP($A14,'Import Peak'!$A$3:ED$99,134,FALSE())-VLOOKUP($A14,'Import Peak Change'!$A$106:ED$202,134,FALSE())))</f>
        <v>0</v>
      </c>
      <c r="EE14" s="193" t="n">
        <f aca="false">IF(ISERROR(VLOOKUP($A14,'Import Peak'!$A$3:EE$99,135,FALSE())-VLOOKUP($A14,'Import Peak Change'!$A$106:EE$202,135,FALSE())),0,(VLOOKUP($A14,'Import Peak'!$A$3:EE$99,135,FALSE())-VLOOKUP($A14,'Import Peak Change'!$A$106:EE$202,135,FALSE())))</f>
        <v>0</v>
      </c>
      <c r="EF14" s="193" t="n">
        <f aca="false">IF(ISERROR(VLOOKUP($A14,'Import Peak'!$A$3:EF$99,136,FALSE())-VLOOKUP($A14,'Import Peak Change'!$A$106:EF$202,136,FALSE())),0,(VLOOKUP($A14,'Import Peak'!$A$3:EF$99,136,FALSE())-VLOOKUP($A14,'Import Peak Change'!$A$106:EF$202,136,FALSE())))</f>
        <v>0</v>
      </c>
      <c r="EG14" s="193" t="n">
        <f aca="false">IF(ISERROR(VLOOKUP($A14,'Import Peak'!$A$3:EG$99,137,FALSE())-VLOOKUP($A14,'Import Peak Change'!$A$106:EG$202,137,FALSE())),0,(VLOOKUP($A14,'Import Peak'!$A$3:EG$99,137,FALSE())-VLOOKUP($A14,'Import Peak Change'!$A$106:EG$202,137,FALSE())))</f>
        <v>0</v>
      </c>
      <c r="EH14" s="193" t="n">
        <f aca="false">IF(ISERROR(VLOOKUP($A14,'Import Peak'!$A$3:EH$99,138,FALSE())-VLOOKUP($A14,'Import Peak Change'!$A$106:EH$202,138,FALSE())),0,(VLOOKUP($A14,'Import Peak'!$A$3:EH$99,138,FALSE())-VLOOKUP($A14,'Import Peak Change'!$A$106:EH$202,138,FALSE())))</f>
        <v>0</v>
      </c>
      <c r="EI14" s="193" t="n">
        <f aca="false">IF(ISERROR(VLOOKUP($A14,'Import Peak'!$A$3:EI$99,139,FALSE())-VLOOKUP($A14,'Import Peak Change'!$A$106:EI$202,139,FALSE())),0,(VLOOKUP($A14,'Import Peak'!$A$3:EI$99,139,FALSE())-VLOOKUP($A14,'Import Peak Change'!$A$106:EI$202,139,FALSE())))</f>
        <v>0</v>
      </c>
      <c r="EJ14" s="193" t="n">
        <f aca="false">IF(ISERROR(VLOOKUP($A14,'Import Peak'!$A$3:EJ$99,140,FALSE())-VLOOKUP($A14,'Import Peak Change'!$A$106:EJ$202,140,FALSE())),0,(VLOOKUP($A14,'Import Peak'!$A$3:EJ$99,140,FALSE())-VLOOKUP($A14,'Import Peak Change'!$A$106:EJ$202,140,FALSE())))</f>
        <v>0</v>
      </c>
      <c r="EK14" s="193" t="n">
        <f aca="false">IF(ISERROR(VLOOKUP($A14,'Import Peak'!$A$3:EK$99,141,FALSE())-VLOOKUP($A14,'Import Peak Change'!$A$106:EK$202,141,FALSE())),0,(VLOOKUP($A14,'Import Peak'!$A$3:EK$99,141,FALSE())-VLOOKUP($A14,'Import Peak Change'!$A$106:EK$202,141,FALSE())))</f>
        <v>0</v>
      </c>
      <c r="EL14" s="193" t="n">
        <f aca="false">IF(ISERROR(VLOOKUP($A14,'Import Peak'!$A$3:EL$99,142,FALSE())-VLOOKUP($A14,'Import Peak Change'!$A$106:EL$202,142,FALSE())),0,(VLOOKUP($A14,'Import Peak'!$A$3:EL$99,142,FALSE())-VLOOKUP($A14,'Import Peak Change'!$A$106:EL$202,142,FALSE())))</f>
        <v>0</v>
      </c>
      <c r="EM14" s="193" t="n">
        <f aca="false">IF(ISERROR(VLOOKUP($A14,'Import Peak'!$A$3:EM$99,143,FALSE())-VLOOKUP($A14,'Import Peak Change'!$A$106:EM$202,143,FALSE())),0,(VLOOKUP($A14,'Import Peak'!$A$3:EM$99,143,FALSE())-VLOOKUP($A14,'Import Peak Change'!$A$106:EM$202,143,FALSE())))</f>
        <v>0</v>
      </c>
      <c r="EN14" s="193" t="n">
        <f aca="false">IF(ISERROR(VLOOKUP($A14,'Import Peak'!$A$3:EN$99,144,FALSE())-VLOOKUP($A14,'Import Peak Change'!$A$106:EN$202,144,FALSE())),0,(VLOOKUP($A14,'Import Peak'!$A$3:EN$99,144,FALSE())-VLOOKUP($A14,'Import Peak Change'!$A$106:EN$202,144,FALSE())))</f>
        <v>0</v>
      </c>
      <c r="EO14" s="193" t="n">
        <f aca="false">IF(ISERROR(VLOOKUP($A14,'Import Peak'!$A$3:EO$99,145,FALSE())-VLOOKUP($A14,'Import Peak Change'!$A$106:EO$202,145,FALSE())),0,(VLOOKUP($A14,'Import Peak'!$A$3:EO$99,145,FALSE())-VLOOKUP($A14,'Import Peak Change'!$A$106:EO$202,145,FALSE())))</f>
        <v>0</v>
      </c>
      <c r="EP14" s="193" t="n">
        <f aca="false">IF(ISERROR(VLOOKUP($A14,'Import Peak'!$A$3:EP$99,146,FALSE())-VLOOKUP($A14,'Import Peak Change'!$A$106:EP$202,146,FALSE())),0,(VLOOKUP($A14,'Import Peak'!$A$3:EP$99,146,FALSE())-VLOOKUP($A14,'Import Peak Change'!$A$106:EP$202,146,FALSE())))</f>
        <v>0</v>
      </c>
      <c r="EQ14" s="193" t="n">
        <f aca="false">IF(ISERROR(VLOOKUP($A14,'Import Peak'!$A$3:EQ$99,147,FALSE())-VLOOKUP($A14,'Import Peak Change'!$A$106:EQ$202,147,FALSE())),0,(VLOOKUP($A14,'Import Peak'!$A$3:EQ$99,147,FALSE())-VLOOKUP($A14,'Import Peak Change'!$A$106:EQ$202,147,FALSE())))</f>
        <v>0</v>
      </c>
      <c r="ER14" s="193" t="n">
        <f aca="false">IF(ISERROR(VLOOKUP($A14,'Import Peak'!$A$3:ER$99,148,FALSE())-VLOOKUP($A14,'Import Peak Change'!$A$106:ER$202,148,FALSE())),0,(VLOOKUP($A14,'Import Peak'!$A$3:ER$99,148,FALSE())-VLOOKUP($A14,'Import Peak Change'!$A$106:ER$202,148,FALSE())))</f>
        <v>0</v>
      </c>
      <c r="ES14" s="193" t="n">
        <f aca="false">IF(ISERROR(VLOOKUP($A14,'Import Peak'!$A$3:ES$99,149,FALSE())-VLOOKUP($A14,'Import Peak Change'!$A$106:ES$202,149,FALSE())),0,(VLOOKUP($A14,'Import Peak'!$A$3:ES$99,149,FALSE())-VLOOKUP($A14,'Import Peak Change'!$A$106:ES$202,149,FALSE())))</f>
        <v>0</v>
      </c>
      <c r="ET14" s="193" t="n">
        <f aca="false">IF(ISERROR(VLOOKUP($A14,'Import Peak'!$A$3:ET$99,150,FALSE())-VLOOKUP($A14,'Import Peak Change'!$A$106:ET$202,150,FALSE())),0,(VLOOKUP($A14,'Import Peak'!$A$3:ET$99,150,FALSE())-VLOOKUP($A14,'Import Peak Change'!$A$106:ET$202,150,FALSE())))</f>
        <v>0</v>
      </c>
      <c r="EU14" s="193" t="n">
        <f aca="false">IF(ISERROR(VLOOKUP($A14,'Import Peak'!$A$3:EU$99,151,FALSE())-VLOOKUP($A14,'Import Peak Change'!$A$106:EU$202,151,FALSE())),0,(VLOOKUP($A14,'Import Peak'!$A$3:EU$99,151,FALSE())-VLOOKUP($A14,'Import Peak Change'!$A$106:EU$202,151,FALSE())))</f>
        <v>0</v>
      </c>
      <c r="EV14" s="193" t="n">
        <f aca="false">IF(ISERROR(VLOOKUP($A14,'Import Peak'!$A$3:EV$99,152,FALSE())-VLOOKUP($A14,'Import Peak Change'!$A$106:EV$202,152,FALSE())),0,(VLOOKUP($A14,'Import Peak'!$A$3:EV$99,152,FALSE())-VLOOKUP($A14,'Import Peak Change'!$A$106:EV$202,152,FALSE())))</f>
        <v>0</v>
      </c>
      <c r="EW14" s="193" t="n">
        <f aca="false">IF(ISERROR(VLOOKUP($A14,'Import Peak'!$A$3:EW$99,153,FALSE())-VLOOKUP($A14,'Import Peak Change'!$A$106:EW$202,153,FALSE())),0,(VLOOKUP($A14,'Import Peak'!$A$3:EW$99,153,FALSE())-VLOOKUP($A14,'Import Peak Change'!$A$106:EW$202,153,FALSE())))</f>
        <v>0</v>
      </c>
      <c r="EX14" s="193" t="n">
        <f aca="false">IF(ISERROR(VLOOKUP($A14,'Import Peak'!$A$3:EX$99,154,FALSE())-VLOOKUP($A14,'Import Peak Change'!$A$106:EX$202,154,FALSE())),0,(VLOOKUP($A14,'Import Peak'!$A$3:EX$99,154,FALSE())-VLOOKUP($A14,'Import Peak Change'!$A$106:EX$202,154,FALSE())))</f>
        <v>0</v>
      </c>
      <c r="EY14" s="193" t="n">
        <f aca="false">IF(ISERROR(VLOOKUP($A14,'Import Peak'!$A$3:EY$99,155,FALSE())-VLOOKUP($A14,'Import Peak Change'!$A$106:EY$202,155,FALSE())),0,(VLOOKUP($A14,'Import Peak'!$A$3:EY$99,155,FALSE())-VLOOKUP($A14,'Import Peak Change'!$A$106:EY$202,155,FALSE())))</f>
        <v>0</v>
      </c>
      <c r="EZ14" s="193" t="n">
        <f aca="false">IF(ISERROR(VLOOKUP($A14,'Import Peak'!$A$3:EZ$99,156,FALSE())-VLOOKUP($A14,'Import Peak Change'!$A$106:EZ$202,156,FALSE())),0,(VLOOKUP($A14,'Import Peak'!$A$3:EZ$99,156,FALSE())-VLOOKUP($A14,'Import Peak Change'!$A$106:EZ$202,156,FALSE())))</f>
        <v>0</v>
      </c>
      <c r="FA14" s="193" t="n">
        <f aca="false">IF(ISERROR(VLOOKUP($A14,'Import Peak'!$A$3:FA$99,157,FALSE())-VLOOKUP($A14,'Import Peak Change'!$A$106:FA$202,157,FALSE())),0,(VLOOKUP($A14,'Import Peak'!$A$3:FA$99,157,FALSE())-VLOOKUP($A14,'Import Peak Change'!$A$106:FA$202,157,FALSE())))</f>
        <v>0</v>
      </c>
      <c r="FB14" s="193" t="n">
        <f aca="false">IF(ISERROR(VLOOKUP($A14,'Import Peak'!$A$3:FB$99,158,FALSE())-VLOOKUP($A14,'Import Peak Change'!$A$106:FB$202,158,FALSE())),0,(VLOOKUP($A14,'Import Peak'!$A$3:FB$99,158,FALSE())-VLOOKUP($A14,'Import Peak Change'!$A$106:FB$202,158,FALSE())))</f>
        <v>0</v>
      </c>
      <c r="FC14" s="193" t="n">
        <f aca="false">IF(ISERROR(VLOOKUP($A14,'Import Peak'!$A$3:FC$99,159,FALSE())-VLOOKUP($A14,'Import Peak Change'!$A$106:FC$202,159,FALSE())),0,(VLOOKUP($A14,'Import Peak'!$A$3:FC$99,159,FALSE())-VLOOKUP($A14,'Import Peak Change'!$A$106:FC$202,159,FALSE())))</f>
        <v>0</v>
      </c>
      <c r="FD14" s="193" t="n">
        <f aca="false">IF(ISERROR(VLOOKUP($A14,'Import Peak'!$A$3:FD$99,160,FALSE())-VLOOKUP($A14,'Import Peak Change'!$A$106:FD$202,160,FALSE())),0,(VLOOKUP($A14,'Import Peak'!$A$3:FD$99,160,FALSE())-VLOOKUP($A14,'Import Peak Change'!$A$106:FD$202,160,FALSE())))</f>
        <v>0</v>
      </c>
      <c r="FE14" s="193" t="n">
        <f aca="false">IF(ISERROR(VLOOKUP($A14,'Import Peak'!$A$3:FE$99,161,FALSE())-VLOOKUP($A14,'Import Peak Change'!$A$106:FE$202,161,FALSE())),0,(VLOOKUP($A14,'Import Peak'!$A$3:FE$99,161,FALSE())-VLOOKUP($A14,'Import Peak Change'!$A$106:FE$202,161,FALSE())))</f>
        <v>0</v>
      </c>
      <c r="FF14" s="193" t="n">
        <f aca="false">IF(ISERROR(VLOOKUP($A14,'Import Peak'!$A$3:FF$99,162,FALSE())-VLOOKUP($A14,'Import Peak Change'!$A$106:FF$202,162,FALSE())),0,(VLOOKUP($A14,'Import Peak'!$A$3:FF$99,162,FALSE())-VLOOKUP($A14,'Import Peak Change'!$A$106:FF$202,162,FALSE())))</f>
        <v>0</v>
      </c>
      <c r="FG14" s="193" t="n">
        <f aca="false">IF(ISERROR(VLOOKUP($A14,'Import Peak'!$A$3:FG$99,163,FALSE())-VLOOKUP($A14,'Import Peak Change'!$A$106:FG$202,163,FALSE())),0,(VLOOKUP($A14,'Import Peak'!$A$3:FG$99,163,FALSE())-VLOOKUP($A14,'Import Peak Change'!$A$106:FG$202,163,FALSE())))</f>
        <v>0</v>
      </c>
      <c r="FH14" s="193" t="n">
        <f aca="false">IF(ISERROR(VLOOKUP($A14,'Import Peak'!$A$3:FH$99,164,FALSE())-VLOOKUP($A14,'Import Peak Change'!$A$106:FH$202,164,FALSE())),0,(VLOOKUP($A14,'Import Peak'!$A$3:FH$99,164,FALSE())-VLOOKUP($A14,'Import Peak Change'!$A$106:FH$202,164,FALSE())))</f>
        <v>0</v>
      </c>
      <c r="FI14" s="193" t="n">
        <f aca="false">IF(ISERROR(VLOOKUP($A14,'Import Peak'!$A$3:FI$99,165,FALSE())-VLOOKUP($A14,'Import Peak Change'!$A$106:FI$202,165,FALSE())),0,(VLOOKUP($A14,'Import Peak'!$A$3:FI$99,165,FALSE())-VLOOKUP($A14,'Import Peak Change'!$A$106:FI$202,165,FALSE())))</f>
        <v>0</v>
      </c>
      <c r="FJ14" s="193" t="n">
        <f aca="false">IF(ISERROR(VLOOKUP($A14,'Import Peak'!$A$3:FJ$99,166,FALSE())-VLOOKUP($A14,'Import Peak Change'!$A$106:FJ$202,166,FALSE())),0,(VLOOKUP($A14,'Import Peak'!$A$3:FJ$99,166,FALSE())-VLOOKUP($A14,'Import Peak Change'!$A$106:FJ$202,166,FALSE())))</f>
        <v>0</v>
      </c>
      <c r="FK14" s="193" t="n">
        <f aca="false">IF(ISERROR(VLOOKUP($A14,'Import Peak'!$A$3:FK$99,167,FALSE())-VLOOKUP($A14,'Import Peak Change'!$A$106:FK$202,167,FALSE())),0,(VLOOKUP($A14,'Import Peak'!$A$3:FK$99,167,FALSE())-VLOOKUP($A14,'Import Peak Change'!$A$106:FK$202,167,FALSE())))</f>
        <v>0</v>
      </c>
      <c r="FL14" s="193" t="n">
        <f aca="false">IF(ISERROR(VLOOKUP($A14,'Import Peak'!$A$3:FL$99,168,FALSE())-VLOOKUP($A14,'Import Peak Change'!$A$106:FL$202,168,FALSE())),0,(VLOOKUP($A14,'Import Peak'!$A$3:FL$99,168,FALSE())-VLOOKUP($A14,'Import Peak Change'!$A$106:FL$202,168,FALSE())))</f>
        <v>0</v>
      </c>
      <c r="FM14" s="193" t="n">
        <f aca="false">IF(ISERROR(VLOOKUP($A14,'Import Peak'!$A$3:FM$99,169,FALSE())-VLOOKUP($A14,'Import Peak Change'!$A$106:FM$202,169,FALSE())),0,(VLOOKUP($A14,'Import Peak'!$A$3:FM$99,169,FALSE())-VLOOKUP($A14,'Import Peak Change'!$A$106:FM$202,169,FALSE())))</f>
        <v>0</v>
      </c>
      <c r="FN14" s="193" t="n">
        <f aca="false">IF(ISERROR(VLOOKUP($A14,'Import Peak'!$A$3:FN$99,170,FALSE())-VLOOKUP($A14,'Import Peak Change'!$A$106:FN$202,170,FALSE())),0,(VLOOKUP($A14,'Import Peak'!$A$3:FN$99,170,FALSE())-VLOOKUP($A14,'Import Peak Change'!$A$106:FN$202,170,FALSE())))</f>
        <v>0</v>
      </c>
      <c r="FO14" s="193" t="n">
        <f aca="false">IF(ISERROR(VLOOKUP($A14,'Import Peak'!$A$3:FO$99,171,FALSE())-VLOOKUP($A14,'Import Peak Change'!$A$106:FO$202,171,FALSE())),0,(VLOOKUP($A14,'Import Peak'!$A$3:FO$99,171,FALSE())-VLOOKUP($A14,'Import Peak Change'!$A$106:FO$202,171,FALSE())))</f>
        <v>0</v>
      </c>
      <c r="FP14" s="193" t="n">
        <f aca="false">IF(ISERROR(VLOOKUP($A14,'Import Peak'!$A$3:FP$99,172,FALSE())-VLOOKUP($A14,'Import Peak Change'!$A$106:FP$202,172,FALSE())),0,(VLOOKUP($A14,'Import Peak'!$A$3:FP$99,172,FALSE())-VLOOKUP($A14,'Import Peak Change'!$A$106:FP$202,172,FALSE())))</f>
        <v>0</v>
      </c>
      <c r="FQ14" s="193" t="n">
        <f aca="false">IF(ISERROR(VLOOKUP($A14,'Import Peak'!$A$3:FQ$99,173,FALSE())-VLOOKUP($A14,'Import Peak Change'!$A$106:FQ$202,173,FALSE())),0,(VLOOKUP($A14,'Import Peak'!$A$3:FQ$99,173,FALSE())-VLOOKUP($A14,'Import Peak Change'!$A$106:FQ$202,173,FALSE())))</f>
        <v>0</v>
      </c>
      <c r="FR14" s="193" t="n">
        <f aca="false">IF(ISERROR(VLOOKUP($A14,'Import Peak'!$A$3:FR$99,174,FALSE())-VLOOKUP($A14,'Import Peak Change'!$A$106:FR$202,174,FALSE())),0,(VLOOKUP($A14,'Import Peak'!$A$3:FR$99,174,FALSE())-VLOOKUP($A14,'Import Peak Change'!$A$106:FR$202,174,FALSE())))</f>
        <v>0</v>
      </c>
      <c r="FS14" s="193" t="n">
        <f aca="false">IF(ISERROR(VLOOKUP($A14,'Import Peak'!$A$3:FS$99,175,FALSE())-VLOOKUP($A14,'Import Peak Change'!$A$106:FS$202,175,FALSE())),0,(VLOOKUP($A14,'Import Peak'!$A$3:FS$99,175,FALSE())-VLOOKUP($A14,'Import Peak Change'!$A$106:FS$202,175,FALSE())))</f>
        <v>0</v>
      </c>
      <c r="FT14" s="193" t="n">
        <f aca="false">IF(ISERROR(VLOOKUP($A14,'Import Peak'!$A$3:FT$99,176,FALSE())-VLOOKUP($A14,'Import Peak Change'!$A$106:FT$202,176,FALSE())),0,(VLOOKUP($A14,'Import Peak'!$A$3:FT$99,176,FALSE())-VLOOKUP($A14,'Import Peak Change'!$A$106:FT$202,176,FALSE())))</f>
        <v>0</v>
      </c>
      <c r="FU14" s="193" t="n">
        <f aca="false">IF(ISERROR(VLOOKUP($A14,'Import Peak'!$A$3:FU$99,177,FALSE())-VLOOKUP($A14,'Import Peak Change'!$A$106:FU$202,177,FALSE())),0,(VLOOKUP($A14,'Import Peak'!$A$3:FU$99,177,FALSE())-VLOOKUP($A14,'Import Peak Change'!$A$106:FU$202,177,FALSE())))</f>
        <v>0</v>
      </c>
      <c r="FV14" s="193" t="n">
        <f aca="false">IF(ISERROR(VLOOKUP($A14,'Import Peak'!$A$3:FV$99,178,FALSE())-VLOOKUP($A14,'Import Peak Change'!$A$106:FV$202,178,FALSE())),0,(VLOOKUP($A14,'Import Peak'!$A$3:FV$99,178,FALSE())-VLOOKUP($A14,'Import Peak Change'!$A$106:FV$202,178,FALSE())))</f>
        <v>0</v>
      </c>
      <c r="FW14" s="193" t="n">
        <f aca="false">IF(ISERROR(VLOOKUP($A14,'Import Peak'!$A$3:FW$99,179,FALSE())-VLOOKUP($A14,'Import Peak Change'!$A$106:FW$202,179,FALSE())),0,(VLOOKUP($A14,'Import Peak'!$A$3:FW$99,179,FALSE())-VLOOKUP($A14,'Import Peak Change'!$A$106:FW$202,179,FALSE())))</f>
        <v>0</v>
      </c>
      <c r="FX14" s="193" t="n">
        <f aca="false">IF(ISERROR(VLOOKUP($A14,'Import Peak'!$A$3:FX$99,180,FALSE())-VLOOKUP($A14,'Import Peak Change'!$A$106:FX$202,180,FALSE())),0,(VLOOKUP($A14,'Import Peak'!$A$3:FX$99,180,FALSE())-VLOOKUP($A14,'Import Peak Change'!$A$106:FX$202,180,FALSE())))</f>
        <v>0</v>
      </c>
      <c r="FY14" s="193" t="n">
        <f aca="false">IF(ISERROR(VLOOKUP($A14,'Import Peak'!$A$3:FY$99,181,FALSE())-VLOOKUP($A14,'Import Peak Change'!$A$106:FY$202,181,FALSE())),0,(VLOOKUP($A14,'Import Peak'!$A$3:FY$99,181,FALSE())-VLOOKUP($A14,'Import Peak Change'!$A$106:FY$202,181,FALSE())))</f>
        <v>0</v>
      </c>
      <c r="FZ14" s="193" t="n">
        <f aca="false">IF(ISERROR(VLOOKUP($A14,'Import Peak'!$A$3:FZ$99,182,FALSE())-VLOOKUP($A14,'Import Peak Change'!$A$106:FZ$202,182,FALSE())),0,(VLOOKUP($A14,'Import Peak'!$A$3:FZ$99,182,FALSE())-VLOOKUP($A14,'Import Peak Change'!$A$106:FZ$202,182,FALSE())))</f>
        <v>0</v>
      </c>
      <c r="GA14" s="193" t="n">
        <f aca="false">IF(ISERROR(VLOOKUP($A14,'Import Peak'!$A$3:GA$99,183,FALSE())-VLOOKUP($A14,'Import Peak Change'!$A$106:GA$202,183,FALSE())),0,(VLOOKUP($A14,'Import Peak'!$A$3:GA$99,183,FALSE())-VLOOKUP($A14,'Import Peak Change'!$A$106:GA$202,183,FALSE())))</f>
        <v>0</v>
      </c>
      <c r="GB14" s="193" t="n">
        <f aca="false">IF(ISERROR(VLOOKUP($A14,'Import Peak'!$A$3:GB$99,184,FALSE())-VLOOKUP($A14,'Import Peak Change'!$A$106:GB$202,184,FALSE())),0,(VLOOKUP($A14,'Import Peak'!$A$3:GB$99,184,FALSE())-VLOOKUP($A14,'Import Peak Change'!$A$106:GB$202,184,FALSE())))</f>
        <v>0</v>
      </c>
      <c r="GC14" s="193" t="n">
        <f aca="false">IF(ISERROR(VLOOKUP($A14,'Import Peak'!$A$3:GC$99,185,FALSE())-VLOOKUP($A14,'Import Peak Change'!$A$106:GC$202,185,FALSE())),0,(VLOOKUP($A14,'Import Peak'!$A$3:GC$99,185,FALSE())-VLOOKUP($A14,'Import Peak Change'!$A$106:GC$202,185,FALSE())))</f>
        <v>0</v>
      </c>
      <c r="GD14" s="193" t="n">
        <f aca="false">IF(ISERROR(VLOOKUP($A14,'Import Peak'!$A$3:GD$99,186,FALSE())-VLOOKUP($A14,'Import Peak Change'!$A$106:GD$202,186,FALSE())),0,(VLOOKUP($A14,'Import Peak'!$A$3:GD$99,186,FALSE())-VLOOKUP($A14,'Import Peak Change'!$A$106:GD$202,186,FALSE())))</f>
        <v>0</v>
      </c>
      <c r="GE14" s="193" t="n">
        <f aca="false">IF(ISERROR(VLOOKUP($A14,'Import Peak'!$A$3:GE$99,187,FALSE())-VLOOKUP($A14,'Import Peak Change'!$A$106:GE$202,187,FALSE())),0,(VLOOKUP($A14,'Import Peak'!$A$3:GE$99,187,FALSE())-VLOOKUP($A14,'Import Peak Change'!$A$106:GE$202,187,FALSE())))</f>
        <v>0</v>
      </c>
      <c r="GF14" s="193" t="n">
        <f aca="false">IF(ISERROR(VLOOKUP($A14,'Import Peak'!$A$3:GF$99,188,FALSE())-VLOOKUP($A14,'Import Peak Change'!$A$106:GF$202,188,FALSE())),0,(VLOOKUP($A14,'Import Peak'!$A$3:GF$99,188,FALSE())-VLOOKUP($A14,'Import Peak Change'!$A$106:GF$202,188,FALSE())))</f>
        <v>0</v>
      </c>
      <c r="GG14" s="193" t="n">
        <f aca="false">IF(ISERROR(VLOOKUP($A14,'Import Peak'!$A$3:GG$99,189,FALSE())-VLOOKUP($A14,'Import Peak Change'!$A$106:GG$202,189,FALSE())),0,(VLOOKUP($A14,'Import Peak'!$A$3:GG$99,189,FALSE())-VLOOKUP($A14,'Import Peak Change'!$A$106:GG$202,189,FALSE())))</f>
        <v>0</v>
      </c>
      <c r="GH14" s="193" t="n">
        <f aca="false">IF(ISERROR(VLOOKUP($A14,'Import Peak'!$A$3:GH$99,190,FALSE())-VLOOKUP($A14,'Import Peak Change'!$A$106:GH$202,190,FALSE())),0,(VLOOKUP($A14,'Import Peak'!$A$3:GH$99,190,FALSE())-VLOOKUP($A14,'Import Peak Change'!$A$106:GH$202,190,FALSE())))</f>
        <v>0</v>
      </c>
      <c r="GI14" s="193" t="n">
        <f aca="false">IF(ISERROR(VLOOKUP($A14,'Import Peak'!$A$3:GI$99,191,FALSE())-VLOOKUP($A14,'Import Peak Change'!$A$106:GI$202,191,FALSE())),0,(VLOOKUP($A14,'Import Peak'!$A$3:GI$99,191,FALSE())-VLOOKUP($A14,'Import Peak Change'!$A$106:GI$202,191,FALSE())))</f>
        <v>0</v>
      </c>
      <c r="GJ14" s="193" t="n">
        <f aca="false">IF(ISERROR(VLOOKUP($A14,'Import Peak'!$A$3:GJ$99,192,FALSE())-VLOOKUP($A14,'Import Peak Change'!$A$106:GJ$202,192,FALSE())),0,(VLOOKUP($A14,'Import Peak'!$A$3:GJ$99,192,FALSE())-VLOOKUP($A14,'Import Peak Change'!$A$106:GJ$202,192,FALSE())))</f>
        <v>0</v>
      </c>
      <c r="GK14" s="193" t="n">
        <f aca="false">IF(ISERROR(VLOOKUP($A14,'Import Peak'!$A$3:GK$99,193,FALSE())-VLOOKUP($A14,'Import Peak Change'!$A$106:GK$202,193,FALSE())),0,(VLOOKUP($A14,'Import Peak'!$A$3:GK$99,193,FALSE())-VLOOKUP($A14,'Import Peak Change'!$A$106:GK$202,193,FALSE())))</f>
        <v>0</v>
      </c>
      <c r="GL14" s="193" t="n">
        <f aca="false">IF(ISERROR(VLOOKUP($A14,'Import Peak'!$A$3:GL$99,194,FALSE())-VLOOKUP($A14,'Import Peak Change'!$A$106:GL$202,194,FALSE())),0,(VLOOKUP($A14,'Import Peak'!$A$3:GL$99,194,FALSE())-VLOOKUP($A14,'Import Peak Change'!$A$106:GL$202,194,FALSE())))</f>
        <v>0</v>
      </c>
      <c r="GM14" s="193" t="n">
        <f aca="false">IF(ISERROR(VLOOKUP($A14,'Import Peak'!$A$3:GM$99,195,FALSE())-VLOOKUP($A14,'Import Peak Change'!$A$106:GM$202,195,FALSE())),0,(VLOOKUP($A14,'Import Peak'!$A$3:GM$99,195,FALSE())-VLOOKUP($A14,'Import Peak Change'!$A$106:GM$202,195,FALSE())))</f>
        <v>0</v>
      </c>
      <c r="GN14" s="193" t="n">
        <f aca="false">IF(ISERROR(VLOOKUP($A14,'Import Peak'!$A$3:GN$99,196,FALSE())-VLOOKUP($A14,'Import Peak Change'!$A$106:GN$202,196,FALSE())),0,(VLOOKUP($A14,'Import Peak'!$A$3:GN$99,196,FALSE())-VLOOKUP($A14,'Import Peak Change'!$A$106:GN$202,196,FALSE())))</f>
        <v>0</v>
      </c>
      <c r="GO14" s="193" t="n">
        <f aca="false">IF(ISERROR(VLOOKUP($A14,'Import Peak'!$A$3:GO$99,197,FALSE())-VLOOKUP($A14,'Import Peak Change'!$A$106:GO$202,197,FALSE())),0,(VLOOKUP($A14,'Import Peak'!$A$3:GO$99,197,FALSE())-VLOOKUP($A14,'Import Peak Change'!$A$106:GO$202,197,FALSE())))</f>
        <v>0</v>
      </c>
      <c r="GP14" s="193" t="n">
        <f aca="false">IF(ISERROR(VLOOKUP($A14,'Import Peak'!$A$3:GP$99,198,FALSE())-VLOOKUP($A14,'Import Peak Change'!$A$106:GP$202,198,FALSE())),0,(VLOOKUP($A14,'Import Peak'!$A$3:GP$99,198,FALSE())-VLOOKUP($A14,'Import Peak Change'!$A$106:GP$202,198,FALSE())))</f>
        <v>0</v>
      </c>
      <c r="GQ14" s="193" t="n">
        <f aca="false">IF(ISERROR(VLOOKUP($A14,'Import Peak'!$A$3:GQ$99,199,FALSE())-VLOOKUP($A14,'Import Peak Change'!$A$106:GQ$202,199,FALSE())),0,(VLOOKUP($A14,'Import Peak'!$A$3:GQ$99,199,FALSE())-VLOOKUP($A14,'Import Peak Change'!$A$106:GQ$202,199,FALSE())))</f>
        <v>0</v>
      </c>
      <c r="GR14" s="193" t="n">
        <f aca="false">IF(ISERROR(VLOOKUP($A14,'Import Peak'!$A$3:GR$99,200,FALSE())-VLOOKUP($A14,'Import Peak Change'!$A$106:GR$202,200,FALSE())),0,(VLOOKUP($A14,'Import Peak'!$A$3:GR$99,200,FALSE())-VLOOKUP($A14,'Import Peak Change'!$A$106:GR$202,200,FALSE())))</f>
        <v>0</v>
      </c>
      <c r="GS14" s="193" t="n">
        <f aca="false">IF(ISERROR(VLOOKUP($A14,'Import Peak'!$A$3:GS$99,201,FALSE())-VLOOKUP($A14,'Import Peak Change'!$A$106:GS$202,201,FALSE())),0,(VLOOKUP($A14,'Import Peak'!$A$3:GS$99,201,FALSE())-VLOOKUP($A14,'Import Peak Change'!$A$106:GS$202,201,FALSE())))</f>
        <v>0</v>
      </c>
      <c r="GT14" s="193" t="n">
        <f aca="false">IF(ISERROR(VLOOKUP($A14,'Import Peak'!$A$3:GT$99,202,FALSE())-VLOOKUP($A14,'Import Peak Change'!$A$106:GT$202,202,FALSE())),0,(VLOOKUP($A14,'Import Peak'!$A$3:GT$99,202,FALSE())-VLOOKUP($A14,'Import Peak Change'!$A$106:GT$202,202,FALSE())))</f>
        <v>0</v>
      </c>
      <c r="GU14" s="193" t="n">
        <f aca="false">IF(ISERROR(VLOOKUP($A14,'Import Peak'!$A$3:GU$99,203,FALSE())-VLOOKUP($A14,'Import Peak Change'!$A$106:GU$202,203,FALSE())),0,(VLOOKUP($A14,'Import Peak'!$A$3:GU$99,203,FALSE())-VLOOKUP($A14,'Import Peak Change'!$A$106:GU$202,203,FALSE())))</f>
        <v>0</v>
      </c>
      <c r="GV14" s="193" t="n">
        <f aca="false">IF(ISERROR(VLOOKUP($A14,'Import Peak'!$A$3:GV$99,204,FALSE())-VLOOKUP($A14,'Import Peak Change'!$A$106:GV$202,204,FALSE())),0,(VLOOKUP($A14,'Import Peak'!$A$3:GV$99,204,FALSE())-VLOOKUP($A14,'Import Peak Change'!$A$106:GV$202,204,FALSE())))</f>
        <v>0</v>
      </c>
      <c r="GW14" s="193" t="n">
        <f aca="false">IF(ISERROR(VLOOKUP($A14,'Import Peak'!$A$3:GW$99,205,FALSE())-VLOOKUP($A14,'Import Peak Change'!$A$106:GW$202,205,FALSE())),0,(VLOOKUP($A14,'Import Peak'!$A$3:GW$99,205,FALSE())-VLOOKUP($A14,'Import Peak Change'!$A$106:GW$202,205,FALSE())))</f>
        <v>0</v>
      </c>
      <c r="GX14" s="193" t="n">
        <f aca="false">IF(ISERROR(VLOOKUP($A14,'Import Peak'!$A$3:GX$99,206,FALSE())-VLOOKUP($A14,'Import Peak Change'!$A$106:GX$202,206,FALSE())),0,(VLOOKUP($A14,'Import Peak'!$A$3:GX$99,206,FALSE())-VLOOKUP($A14,'Import Peak Change'!$A$106:GX$202,206,FALSE())))</f>
        <v>0</v>
      </c>
      <c r="GY14" s="193" t="n">
        <f aca="false">IF(ISERROR(VLOOKUP($A14,'Import Peak'!$A$3:GY$99,207,FALSE())-VLOOKUP($A14,'Import Peak Change'!$A$106:GY$202,207,FALSE())),0,(VLOOKUP($A14,'Import Peak'!$A$3:GY$99,207,FALSE())-VLOOKUP($A14,'Import Peak Change'!$A$106:GY$202,207,FALSE())))</f>
        <v>0</v>
      </c>
      <c r="GZ14" s="193" t="n">
        <f aca="false">IF(ISERROR(VLOOKUP($A14,'Import Peak'!$A$3:GZ$99,208,FALSE())-VLOOKUP($A14,'Import Peak Change'!$A$106:GZ$202,208,FALSE())),0,(VLOOKUP($A14,'Import Peak'!$A$3:GZ$99,208,FALSE())-VLOOKUP($A14,'Import Peak Change'!$A$106:GZ$202,208,FALSE())))</f>
        <v>0</v>
      </c>
      <c r="HA14" s="193" t="n">
        <f aca="false">IF(ISERROR(VLOOKUP($A14,'Import Peak'!$A$3:HA$99,209,FALSE())-VLOOKUP($A14,'Import Peak Change'!$A$106:HA$202,209,FALSE())),0,(VLOOKUP($A14,'Import Peak'!$A$3:HA$99,209,FALSE())-VLOOKUP($A14,'Import Peak Change'!$A$106:HA$202,209,FALSE())))</f>
        <v>0</v>
      </c>
      <c r="HB14" s="193" t="n">
        <f aca="false">IF(ISERROR(VLOOKUP($A14,'Import Peak'!$A$3:HB$99,210,FALSE())-VLOOKUP($A14,'Import Peak Change'!$A$106:HB$202,210,FALSE())),0,(VLOOKUP($A14,'Import Peak'!$A$3:HB$99,210,FALSE())-VLOOKUP($A14,'Import Peak Change'!$A$106:HB$202,210,FALSE())))</f>
        <v>0</v>
      </c>
      <c r="HC14" s="193" t="n">
        <f aca="false">IF(ISERROR(VLOOKUP($A14,'Import Peak'!$A$3:HC$99,211,FALSE())-VLOOKUP($A14,'Import Peak Change'!$A$106:HC$202,211,FALSE())),0,(VLOOKUP($A14,'Import Peak'!$A$3:HC$99,211,FALSE())-VLOOKUP($A14,'Import Peak Change'!$A$106:HC$202,211,FALSE())))</f>
        <v>0</v>
      </c>
      <c r="HD14" s="193" t="n">
        <f aca="false">IF(ISERROR(VLOOKUP($A14,'Import Peak'!$A$3:HD$99,212,FALSE())-VLOOKUP($A14,'Import Peak Change'!$A$106:HD$202,212,FALSE())),0,(VLOOKUP($A14,'Import Peak'!$A$3:HD$99,212,FALSE())-VLOOKUP($A14,'Import Peak Change'!$A$106:HD$202,212,FALSE())))</f>
        <v>0</v>
      </c>
      <c r="HE14" s="193" t="n">
        <f aca="false">IF(ISERROR(VLOOKUP($A14,'Import Peak'!$A$3:HE$99,213,FALSE())-VLOOKUP($A14,'Import Peak Change'!$A$106:HE$202,213,FALSE())),0,(VLOOKUP($A14,'Import Peak'!$A$3:HE$99,213,FALSE())-VLOOKUP($A14,'Import Peak Change'!$A$106:HE$202,213,FALSE())))</f>
        <v>0</v>
      </c>
      <c r="HF14" s="193" t="n">
        <f aca="false">IF(ISERROR(VLOOKUP($A14,'Import Peak'!$A$3:HF$99,214,FALSE())-VLOOKUP($A14,'Import Peak Change'!$A$106:HF$202,214,FALSE())),0,(VLOOKUP($A14,'Import Peak'!$A$3:HF$99,214,FALSE())-VLOOKUP($A14,'Import Peak Change'!$A$106:HF$202,214,FALSE())))</f>
        <v>0</v>
      </c>
      <c r="HG14" s="193" t="n">
        <f aca="false">IF(ISERROR(VLOOKUP($A14,'Import Peak'!$A$3:HG$99,215,FALSE())-VLOOKUP($A14,'Import Peak Change'!$A$106:HG$202,215,FALSE())),0,(VLOOKUP($A14,'Import Peak'!$A$3:HG$99,215,FALSE())-VLOOKUP($A14,'Import Peak Change'!$A$106:HG$202,215,FALSE())))</f>
        <v>0</v>
      </c>
      <c r="HH14" s="193" t="n">
        <f aca="false">IF(ISERROR(VLOOKUP($A14,'Import Peak'!$A$3:HH$99,216,FALSE())-VLOOKUP($A14,'Import Peak Change'!$A$106:HH$202,216,FALSE())),0,(VLOOKUP($A14,'Import Peak'!$A$3:HH$99,216,FALSE())-VLOOKUP($A14,'Import Peak Change'!$A$106:HH$202,216,FALSE())))</f>
        <v>0</v>
      </c>
      <c r="HI14" s="193" t="n">
        <f aca="false">IF(ISERROR(VLOOKUP($A14,'Import Peak'!$A$3:HI$99,217,FALSE())-VLOOKUP($A14,'Import Peak Change'!$A$106:HI$202,217,FALSE())),0,(VLOOKUP($A14,'Import Peak'!$A$3:HI$99,217,FALSE())-VLOOKUP($A14,'Import Peak Change'!$A$106:HI$202,217,FALSE())))</f>
        <v>0</v>
      </c>
      <c r="HJ14" s="193" t="n">
        <f aca="false">IF(ISERROR(VLOOKUP($A14,'Import Peak'!$A$3:HJ$99,218,FALSE())-VLOOKUP($A14,'Import Peak Change'!$A$106:HJ$202,218,FALSE())),0,(VLOOKUP($A14,'Import Peak'!$A$3:HJ$99,218,FALSE())-VLOOKUP($A14,'Import Peak Change'!$A$106:HJ$202,218,FALSE())))</f>
        <v>0</v>
      </c>
      <c r="HK14" s="193" t="n">
        <f aca="false">IF(ISERROR(VLOOKUP($A14,'Import Peak'!$A$3:HK$99,219,FALSE())-VLOOKUP($A14,'Import Peak Change'!$A$106:HK$202,219,FALSE())),0,(VLOOKUP($A14,'Import Peak'!$A$3:HK$99,219,FALSE())-VLOOKUP($A14,'Import Peak Change'!$A$106:HK$202,219,FALSE())))</f>
        <v>0</v>
      </c>
      <c r="HL14" s="193" t="n">
        <f aca="false">IF(ISERROR(VLOOKUP($A14,'Import Peak'!$A$3:HL$99,220,FALSE())-VLOOKUP($A14,'Import Peak Change'!$A$106:HL$202,220,FALSE())),0,(VLOOKUP($A14,'Import Peak'!$A$3:HL$99,220,FALSE())-VLOOKUP($A14,'Import Peak Change'!$A$106:HL$202,220,FALSE())))</f>
        <v>0</v>
      </c>
      <c r="HM14" s="193" t="n">
        <f aca="false">IF(ISERROR(VLOOKUP($A14,'Import Peak'!$A$3:HM$99,221,FALSE())-VLOOKUP($A14,'Import Peak Change'!$A$106:HM$202,221,FALSE())),0,(VLOOKUP($A14,'Import Peak'!$A$3:HM$99,221,FALSE())-VLOOKUP($A14,'Import Peak Change'!$A$106:HM$202,221,FALSE())))</f>
        <v>0</v>
      </c>
      <c r="HN14" s="193" t="n">
        <f aca="false">IF(ISERROR(VLOOKUP($A14,'Import Peak'!$A$3:HN$99,222,FALSE())-VLOOKUP($A14,'Import Peak Change'!$A$106:HN$202,222,FALSE())),0,(VLOOKUP($A14,'Import Peak'!$A$3:HN$99,222,FALSE())-VLOOKUP($A14,'Import Peak Change'!$A$106:HN$202,222,FALSE())))</f>
        <v>0</v>
      </c>
      <c r="HO14" s="193" t="n">
        <f aca="false">IF(ISERROR(VLOOKUP($A14,'Import Peak'!$A$3:HO$99,223,FALSE())-VLOOKUP($A14,'Import Peak Change'!$A$106:HO$202,223,FALSE())),0,(VLOOKUP($A14,'Import Peak'!$A$3:HO$99,223,FALSE())-VLOOKUP($A14,'Import Peak Change'!$A$106:HO$202,223,FALSE())))</f>
        <v>0</v>
      </c>
      <c r="HP14" s="193" t="n">
        <f aca="false">IF(ISERROR(VLOOKUP($A14,'Import Peak'!$A$3:HP$99,224,FALSE())-VLOOKUP($A14,'Import Peak Change'!$A$106:HP$202,224,FALSE())),0,(VLOOKUP($A14,'Import Peak'!$A$3:HP$99,224,FALSE())-VLOOKUP($A14,'Import Peak Change'!$A$106:HP$202,224,FALSE())))</f>
        <v>0</v>
      </c>
      <c r="HQ14" s="193" t="n">
        <f aca="false">IF(ISERROR(VLOOKUP($A14,'Import Peak'!$A$3:HQ$99,225,FALSE())-VLOOKUP($A14,'Import Peak Change'!$A$106:HQ$202,225,FALSE())),0,(VLOOKUP($A14,'Import Peak'!$A$3:HQ$99,225,FALSE())-VLOOKUP($A14,'Import Peak Change'!$A$106:HQ$202,225,FALSE())))</f>
        <v>0</v>
      </c>
      <c r="HR14" s="193" t="n">
        <f aca="false">IF(ISERROR(VLOOKUP($A14,'Import Peak'!$A$3:HR$99,226,FALSE())-VLOOKUP($A14,'Import Peak Change'!$A$106:HR$202,226,FALSE())),0,(VLOOKUP($A14,'Import Peak'!$A$3:HR$99,226,FALSE())-VLOOKUP($A14,'Import Peak Change'!$A$106:HR$202,226,FALSE())))</f>
        <v>0</v>
      </c>
      <c r="HS14" s="193" t="n">
        <f aca="false">IF(ISERROR(VLOOKUP($A14,'Import Peak'!$A$3:HS$99,227,FALSE())-VLOOKUP($A14,'Import Peak Change'!$A$106:HS$202,227,FALSE())),0,(VLOOKUP($A14,'Import Peak'!$A$3:HS$99,227,FALSE())-VLOOKUP($A14,'Import Peak Change'!$A$106:HS$202,227,FALSE())))</f>
        <v>0</v>
      </c>
      <c r="HT14" s="193" t="n">
        <f aca="false">IF(ISERROR(VLOOKUP($A14,'Import Peak'!$A$3:HT$99,228,FALSE())-VLOOKUP($A14,'Import Peak Change'!$A$106:HT$202,228,FALSE())),0,(VLOOKUP($A14,'Import Peak'!$A$3:HT$99,228,FALSE())-VLOOKUP($A14,'Import Peak Change'!$A$106:HT$202,228,FALSE())))</f>
        <v>0</v>
      </c>
      <c r="HU14" s="193" t="n">
        <f aca="false">IF(ISERROR(VLOOKUP($A14,'Import Peak'!$A$3:HU$99,229,FALSE())-VLOOKUP($A14,'Import Peak Change'!$A$106:HU$202,229,FALSE())),0,(VLOOKUP($A14,'Import Peak'!$A$3:HU$99,229,FALSE())-VLOOKUP($A14,'Import Peak Change'!$A$106:HU$202,229,FALSE())))</f>
        <v>0</v>
      </c>
      <c r="HV14" s="193" t="n">
        <f aca="false">IF(ISERROR(VLOOKUP($A14,'Import Peak'!$A$3:HV$99,230,FALSE())-VLOOKUP($A14,'Import Peak Change'!$A$106:HV$202,230,FALSE())),0,(VLOOKUP($A14,'Import Peak'!$A$3:HV$99,230,FALSE())-VLOOKUP($A14,'Import Peak Change'!$A$106:HV$202,230,FALSE())))</f>
        <v>0</v>
      </c>
      <c r="HW14" s="193" t="n">
        <f aca="false">IF(ISERROR(VLOOKUP($A14,'Import Peak'!$A$3:HW$99,231,FALSE())-VLOOKUP($A14,'Import Peak Change'!$A$106:HW$202,231,FALSE())),0,(VLOOKUP($A14,'Import Peak'!$A$3:HW$99,231,FALSE())-VLOOKUP($A14,'Import Peak Change'!$A$106:HW$202,231,FALSE())))</f>
        <v>0</v>
      </c>
      <c r="HX14" s="193" t="n">
        <f aca="false">IF(ISERROR(VLOOKUP($A14,'Import Peak'!$A$3:HX$99,232,FALSE())-VLOOKUP($A14,'Import Peak Change'!$A$106:HX$202,232,FALSE())),0,(VLOOKUP($A14,'Import Peak'!$A$3:HX$99,232,FALSE())-VLOOKUP($A14,'Import Peak Change'!$A$106:HX$202,232,FALSE())))</f>
        <v>0</v>
      </c>
      <c r="HY14" s="193" t="n">
        <f aca="false">IF(ISERROR(VLOOKUP($A14,'Import Peak'!$A$3:HY$99,233,FALSE())-VLOOKUP($A14,'Import Peak Change'!$A$106:HY$202,233,FALSE())),0,(VLOOKUP($A14,'Import Peak'!$A$3:HY$99,233,FALSE())-VLOOKUP($A14,'Import Peak Change'!$A$106:HY$202,233,FALSE())))</f>
        <v>0</v>
      </c>
      <c r="HZ14" s="193" t="n">
        <f aca="false">IF(ISERROR(VLOOKUP($A14,'Import Peak'!$A$3:HZ$99,234,FALSE())-VLOOKUP($A14,'Import Peak Change'!$A$106:HZ$202,234,FALSE())),0,(VLOOKUP($A14,'Import Peak'!$A$3:HZ$99,234,FALSE())-VLOOKUP($A14,'Import Peak Change'!$A$106:HZ$202,234,FALSE())))</f>
        <v>0</v>
      </c>
      <c r="IA14" s="193" t="n">
        <f aca="false">IF(ISERROR(VLOOKUP($A14,'Import Peak'!$A$3:IA$99,235,FALSE())-VLOOKUP($A14,'Import Peak Change'!$A$106:IA$202,235,FALSE())),0,(VLOOKUP($A14,'Import Peak'!$A$3:IA$99,235,FALSE())-VLOOKUP($A14,'Import Peak Change'!$A$106:IA$202,235,FALSE())))</f>
        <v>0</v>
      </c>
      <c r="IB14" s="193" t="n">
        <f aca="false">IF(ISERROR(VLOOKUP($A14,'Import Peak'!$A$3:IB$99,236,FALSE())-VLOOKUP($A14,'Import Peak Change'!$A$106:IB$202,236,FALSE())),0,(VLOOKUP($A14,'Import Peak'!$A$3:IB$99,236,FALSE())-VLOOKUP($A14,'Import Peak Change'!$A$106:IB$202,236,FALSE())))</f>
        <v>0</v>
      </c>
      <c r="IC14" s="193" t="n">
        <f aca="false">IF(ISERROR(VLOOKUP($A14,'Import Peak'!$A$3:IC$99,237,FALSE())-VLOOKUP($A14,'Import Peak Change'!$A$106:IC$202,237,FALSE())),0,(VLOOKUP($A14,'Import Peak'!$A$3:IC$99,237,FALSE())-VLOOKUP($A14,'Import Peak Change'!$A$106:IC$202,237,FALSE())))</f>
        <v>0</v>
      </c>
      <c r="ID14" s="193" t="n">
        <f aca="false">IF(ISERROR(VLOOKUP($A14,'Import Peak'!$A$3:ID$99,238,FALSE())-VLOOKUP($A14,'Import Peak Change'!$A$106:ID$202,238,FALSE())),0,(VLOOKUP($A14,'Import Peak'!$A$3:ID$99,238,FALSE())-VLOOKUP($A14,'Import Peak Change'!$A$106:ID$202,238,FALSE())))</f>
        <v>0</v>
      </c>
      <c r="IE14" s="193" t="n">
        <f aca="false">IF(ISERROR(VLOOKUP($A14,'Import Peak'!$A$3:IE$99,239,FALSE())-VLOOKUP($A14,'Import Peak Change'!$A$106:IE$202,239,FALSE())),0,(VLOOKUP($A14,'Import Peak'!$A$3:IE$99,239,FALSE())-VLOOKUP($A14,'Import Peak Change'!$A$106:IE$202,239,FALSE())))</f>
        <v>0</v>
      </c>
      <c r="IF14" s="193"/>
      <c r="IG14" s="164"/>
      <c r="IH14" s="164"/>
      <c r="II14" s="164"/>
    </row>
    <row r="15" customFormat="false" ht="12.75" hidden="false" customHeight="false" outlineLevel="0" collapsed="false">
      <c r="A15" s="201" t="str">
        <f aca="false">IF('Import Peak'!A12=0,"",'Import Peak'!A12)</f>
        <v>HEDGEUS</v>
      </c>
      <c r="B15" s="193"/>
      <c r="C15" s="193"/>
      <c r="D15" s="193"/>
      <c r="E15" s="193"/>
      <c r="F15" s="193"/>
      <c r="G15" s="193" t="n">
        <f aca="false">IF(ISERROR(VLOOKUP($A15,'Import Peak'!$A$3:G$99,7,FALSE())-VLOOKUP($A15,'Import Peak Change'!$A$106:G$202,7,FALSE())),0,(VLOOKUP($A15,'Import Peak'!$A$3:G$99,7,FALSE())-VLOOKUP($A15,'Import Peak Change'!$A$106:G$202,7,FALSE())))</f>
        <v>0</v>
      </c>
      <c r="H15" s="193" t="n">
        <f aca="false">IF(ISERROR(VLOOKUP($A15,'Import Peak'!$A$3:H$99,8,FALSE())-VLOOKUP($A15,'Import Peak Change'!$A$106:H$202,8,FALSE())),0,(VLOOKUP($A15,'Import Peak'!$A$3:H$99,8,FALSE())-VLOOKUP($A15,'Import Peak Change'!$A$106:H$202,8,FALSE())))</f>
        <v>0</v>
      </c>
      <c r="I15" s="193" t="n">
        <f aca="false">IF(ISERROR(VLOOKUP($A15,'Import Peak'!$A$3:I$99,9,FALSE())-VLOOKUP($A15,'Import Peak Change'!$A$106:I$202,9,FALSE())),0,(VLOOKUP($A15,'Import Peak'!$A$3:I$99,9,FALSE())-VLOOKUP($A15,'Import Peak Change'!$A$106:I$202,9,FALSE())))</f>
        <v>0</v>
      </c>
      <c r="J15" s="193" t="n">
        <f aca="false">IF(ISERROR(VLOOKUP($A15,'Import Peak'!$A$3:J$99,10,FALSE())-VLOOKUP($A15,'Import Peak Change'!$A$106:J$202,10,FALSE())),0,(VLOOKUP($A15,'Import Peak'!$A$3:J$99,10,FALSE())-VLOOKUP($A15,'Import Peak Change'!$A$106:J$202,10,FALSE())))</f>
        <v>0</v>
      </c>
      <c r="K15" s="193" t="n">
        <f aca="false">IF(ISERROR(VLOOKUP($A15,'Import Peak'!$A$3:K$99,11,FALSE())-VLOOKUP($A15,'Import Peak Change'!$A$106:K$202,11,FALSE())),0,(VLOOKUP($A15,'Import Peak'!$A$3:K$99,11,FALSE())-VLOOKUP($A15,'Import Peak Change'!$A$106:K$202,11,FALSE())))</f>
        <v>0</v>
      </c>
      <c r="L15" s="193" t="n">
        <f aca="false">IF(ISERROR(VLOOKUP($A15,'Import Peak'!$A$3:L$99,12,FALSE())-VLOOKUP($A15,'Import Peak Change'!$A$106:L$202,12,FALSE())),0,(VLOOKUP($A15,'Import Peak'!$A$3:L$99,12,FALSE())-VLOOKUP($A15,'Import Peak Change'!$A$106:L$202,12,FALSE())))</f>
        <v>0</v>
      </c>
      <c r="M15" s="193" t="n">
        <f aca="false">IF(ISERROR(VLOOKUP($A15,'Import Peak'!$A$3:M$99,13,FALSE())-VLOOKUP($A15,'Import Peak Change'!$A$106:M$202,13,FALSE())),0,(VLOOKUP($A15,'Import Peak'!$A$3:M$99,13,FALSE())-VLOOKUP($A15,'Import Peak Change'!$A$106:M$202,13,FALSE())))</f>
        <v>0</v>
      </c>
      <c r="N15" s="193" t="n">
        <f aca="false">IF(ISERROR(VLOOKUP($A15,'Import Peak'!$A$3:N$99,14,FALSE())-VLOOKUP($A15,'Import Peak Change'!$A$106:N$202,14,FALSE())),0,(VLOOKUP($A15,'Import Peak'!$A$3:N$99,14,FALSE())-VLOOKUP($A15,'Import Peak Change'!$A$106:N$202,14,FALSE())))</f>
        <v>0</v>
      </c>
      <c r="O15" s="193" t="n">
        <f aca="false">IF(ISERROR(VLOOKUP($A15,'Import Peak'!$A$3:O$99,15,FALSE())-VLOOKUP($A15,'Import Peak Change'!$A$106:O$202,15,FALSE())),0,(VLOOKUP($A15,'Import Peak'!$A$3:O$99,15,FALSE())-VLOOKUP($A15,'Import Peak Change'!$A$106:O$202,15,FALSE())))</f>
        <v>0</v>
      </c>
      <c r="P15" s="193" t="n">
        <f aca="false">IF(ISERROR(VLOOKUP($A15,'Import Peak'!$A$3:P$99,16,FALSE())-VLOOKUP($A15,'Import Peak Change'!$A$106:P$202,16,FALSE())),0,(VLOOKUP($A15,'Import Peak'!$A$3:P$99,16,FALSE())-VLOOKUP($A15,'Import Peak Change'!$A$106:P$202,16,FALSE())))</f>
        <v>0</v>
      </c>
      <c r="Q15" s="193" t="n">
        <f aca="false">IF(ISERROR(VLOOKUP($A15,'Import Peak'!$A$3:Q$99,17,FALSE())-VLOOKUP($A15,'Import Peak Change'!$A$106:Q$202,17,FALSE())),0,(VLOOKUP($A15,'Import Peak'!$A$3:Q$99,17,FALSE())-VLOOKUP($A15,'Import Peak Change'!$A$106:Q$202,17,FALSE())))</f>
        <v>0</v>
      </c>
      <c r="R15" s="193" t="n">
        <f aca="false">IF(ISERROR(VLOOKUP($A15,'Import Peak'!$A$3:R$99,18,FALSE())-VLOOKUP($A15,'Import Peak Change'!$A$106:R$202,18,FALSE())),0,(VLOOKUP($A15,'Import Peak'!$A$3:R$99,18,FALSE())-VLOOKUP($A15,'Import Peak Change'!$A$106:R$202,18,FALSE())))</f>
        <v>0</v>
      </c>
      <c r="S15" s="193" t="n">
        <f aca="false">IF(ISERROR(VLOOKUP($A15,'Import Peak'!$A$3:S$99,19,FALSE())-VLOOKUP($A15,'Import Peak Change'!$A$106:S$202,19,FALSE())),0,(VLOOKUP($A15,'Import Peak'!$A$3:S$99,19,FALSE())-VLOOKUP($A15,'Import Peak Change'!$A$106:S$202,19,FALSE())))</f>
        <v>0</v>
      </c>
      <c r="T15" s="193" t="n">
        <f aca="false">IF(ISERROR(VLOOKUP($A15,'Import Peak'!$A$3:T$99,20,FALSE())-VLOOKUP($A15,'Import Peak Change'!$A$106:T$202,20,FALSE())),0,(VLOOKUP($A15,'Import Peak'!$A$3:T$99,20,FALSE())-VLOOKUP($A15,'Import Peak Change'!$A$106:T$202,20,FALSE())))</f>
        <v>0</v>
      </c>
      <c r="U15" s="193" t="n">
        <f aca="false">IF(ISERROR(VLOOKUP($A15,'Import Peak'!$A$3:U$99,21,FALSE())-VLOOKUP($A15,'Import Peak Change'!$A$106:U$202,21,FALSE())),0,(VLOOKUP($A15,'Import Peak'!$A$3:U$99,21,FALSE())-VLOOKUP($A15,'Import Peak Change'!$A$106:U$202,21,FALSE())))</f>
        <v>0</v>
      </c>
      <c r="V15" s="193" t="n">
        <f aca="false">IF(ISERROR(VLOOKUP($A15,'Import Peak'!$A$3:V$99,22,FALSE())-VLOOKUP($A15,'Import Peak Change'!$A$106:V$202,22,FALSE())),0,(VLOOKUP($A15,'Import Peak'!$A$3:V$99,22,FALSE())-VLOOKUP($A15,'Import Peak Change'!$A$106:V$202,22,FALSE())))</f>
        <v>0</v>
      </c>
      <c r="W15" s="193" t="n">
        <f aca="false">IF(ISERROR(VLOOKUP($A15,'Import Peak'!$A$3:W$99,23,FALSE())-VLOOKUP($A15,'Import Peak Change'!$A$106:W$202,23,FALSE())),0,(VLOOKUP($A15,'Import Peak'!$A$3:W$99,23,FALSE())-VLOOKUP($A15,'Import Peak Change'!$A$106:W$202,23,FALSE())))</f>
        <v>0</v>
      </c>
      <c r="X15" s="193" t="n">
        <f aca="false">IF(ISERROR(VLOOKUP($A15,'Import Peak'!$A$3:X$99,24,FALSE())-VLOOKUP($A15,'Import Peak Change'!$A$106:X$202,24,FALSE())),0,(VLOOKUP($A15,'Import Peak'!$A$3:X$99,24,FALSE())-VLOOKUP($A15,'Import Peak Change'!$A$106:X$202,24,FALSE())))</f>
        <v>0</v>
      </c>
      <c r="Y15" s="193" t="n">
        <f aca="false">IF(ISERROR(VLOOKUP($A15,'Import Peak'!$A$3:Y$99,25,FALSE())-VLOOKUP($A15,'Import Peak Change'!$A$106:Y$202,25,FALSE())),0,(VLOOKUP($A15,'Import Peak'!$A$3:Y$99,25,FALSE())-VLOOKUP($A15,'Import Peak Change'!$A$106:Y$202,25,FALSE())))</f>
        <v>0</v>
      </c>
      <c r="Z15" s="193" t="n">
        <f aca="false">IF(ISERROR(VLOOKUP($A15,'Import Peak'!$A$3:Z$99,26,FALSE())-VLOOKUP($A15,'Import Peak Change'!$A$106:Z$202,26,FALSE())),0,(VLOOKUP($A15,'Import Peak'!$A$3:Z$99,26,FALSE())-VLOOKUP($A15,'Import Peak Change'!$A$106:Z$202,26,FALSE())))</f>
        <v>0</v>
      </c>
      <c r="AA15" s="193" t="n">
        <f aca="false">IF(ISERROR(VLOOKUP($A15,'Import Peak'!$A$3:AA$99,27,FALSE())-VLOOKUP($A15,'Import Peak Change'!$A$106:AA$202,27,FALSE())),0,(VLOOKUP($A15,'Import Peak'!$A$3:AA$99,27,FALSE())-VLOOKUP($A15,'Import Peak Change'!$A$106:AA$202,27,FALSE())))</f>
        <v>0</v>
      </c>
      <c r="AB15" s="193" t="n">
        <f aca="false">IF(ISERROR(VLOOKUP($A15,'Import Peak'!$A$3:AB$99,28,FALSE())-VLOOKUP($A15,'Import Peak Change'!$A$106:AB$202,28,FALSE())),0,(VLOOKUP($A15,'Import Peak'!$A$3:AB$99,28,FALSE())-VLOOKUP($A15,'Import Peak Change'!$A$106:AB$202,28,FALSE())))</f>
        <v>0</v>
      </c>
      <c r="AC15" s="193" t="n">
        <f aca="false">IF(ISERROR(VLOOKUP($A15,'Import Peak'!$A$3:AC$99,29,FALSE())-VLOOKUP($A15,'Import Peak Change'!$A$106:AC$202,29,FALSE())),0,(VLOOKUP($A15,'Import Peak'!$A$3:AC$99,29,FALSE())-VLOOKUP($A15,'Import Peak Change'!$A$106:AC$202,29,FALSE())))</f>
        <v>0</v>
      </c>
      <c r="AD15" s="193" t="n">
        <f aca="false">IF(ISERROR(VLOOKUP($A15,'Import Peak'!$A$3:AD$99,30,FALSE())-VLOOKUP($A15,'Import Peak Change'!$A$106:AD$202,30,FALSE())),0,(VLOOKUP($A15,'Import Peak'!$A$3:AD$99,30,FALSE())-VLOOKUP($A15,'Import Peak Change'!$A$106:AD$202,30,FALSE())))</f>
        <v>0</v>
      </c>
      <c r="AE15" s="193" t="n">
        <f aca="false">IF(ISERROR(VLOOKUP($A15,'Import Peak'!$A$3:AE$99,31,FALSE())-VLOOKUP($A15,'Import Peak Change'!$A$106:AE$202,31,FALSE())),0,(VLOOKUP($A15,'Import Peak'!$A$3:AE$99,31,FALSE())-VLOOKUP($A15,'Import Peak Change'!$A$106:AE$202,31,FALSE())))</f>
        <v>0</v>
      </c>
      <c r="AF15" s="193" t="n">
        <f aca="false">IF(ISERROR(VLOOKUP($A15,'Import Peak'!$A$3:AF$99,32,FALSE())-VLOOKUP($A15,'Import Peak Change'!$A$106:AF$202,32,FALSE())),0,(VLOOKUP($A15,'Import Peak'!$A$3:AF$99,32,FALSE())-VLOOKUP($A15,'Import Peak Change'!$A$106:AF$202,32,FALSE())))</f>
        <v>0</v>
      </c>
      <c r="AG15" s="193" t="n">
        <f aca="false">IF(ISERROR(VLOOKUP($A15,'Import Peak'!$A$3:AG$99,33,FALSE())-VLOOKUP($A15,'Import Peak Change'!$A$106:AG$202,33,FALSE())),0,(VLOOKUP($A15,'Import Peak'!$A$3:AG$99,33,FALSE())-VLOOKUP($A15,'Import Peak Change'!$A$106:AG$202,33,FALSE())))</f>
        <v>0</v>
      </c>
      <c r="AH15" s="193" t="n">
        <f aca="false">IF(ISERROR(VLOOKUP($A15,'Import Peak'!$A$3:AH$99,34,FALSE())-VLOOKUP($A15,'Import Peak Change'!$A$106:AH$202,34,FALSE())),0,(VLOOKUP($A15,'Import Peak'!$A$3:AH$99,34,FALSE())-VLOOKUP($A15,'Import Peak Change'!$A$106:AH$202,34,FALSE())))</f>
        <v>0</v>
      </c>
      <c r="AI15" s="193" t="n">
        <f aca="false">IF(ISERROR(VLOOKUP($A15,'Import Peak'!$A$3:AI$99,35,FALSE())-VLOOKUP($A15,'Import Peak Change'!$A$106:AI$202,35,FALSE())),0,(VLOOKUP($A15,'Import Peak'!$A$3:AI$99,35,FALSE())-VLOOKUP($A15,'Import Peak Change'!$A$106:AI$202,35,FALSE())))</f>
        <v>0</v>
      </c>
      <c r="AJ15" s="193" t="n">
        <f aca="false">IF(ISERROR(VLOOKUP($A15,'Import Peak'!$A$3:AJ$99,36,FALSE())-VLOOKUP($A15,'Import Peak Change'!$A$106:AJ$202,36,FALSE())),0,(VLOOKUP($A15,'Import Peak'!$A$3:AJ$99,36,FALSE())-VLOOKUP($A15,'Import Peak Change'!$A$106:AJ$202,36,FALSE())))</f>
        <v>0</v>
      </c>
      <c r="AK15" s="193" t="n">
        <f aca="false">IF(ISERROR(VLOOKUP($A15,'Import Peak'!$A$3:AK$99,37,FALSE())-VLOOKUP($A15,'Import Peak Change'!$A$106:AK$202,37,FALSE())),0,(VLOOKUP($A15,'Import Peak'!$A$3:AK$99,37,FALSE())-VLOOKUP($A15,'Import Peak Change'!$A$106:AK$202,37,FALSE())))</f>
        <v>0</v>
      </c>
      <c r="AL15" s="193" t="n">
        <f aca="false">IF(ISERROR(VLOOKUP($A15,'Import Peak'!$A$3:AL$99,38,FALSE())-VLOOKUP($A15,'Import Peak Change'!$A$106:AL$202,38,FALSE())),0,(VLOOKUP($A15,'Import Peak'!$A$3:AL$99,38,FALSE())-VLOOKUP($A15,'Import Peak Change'!$A$106:AL$202,38,FALSE())))</f>
        <v>0</v>
      </c>
      <c r="AM15" s="193" t="n">
        <f aca="false">IF(ISERROR(VLOOKUP($A15,'Import Peak'!$A$3:AM$99,39,FALSE())-VLOOKUP($A15,'Import Peak Change'!$A$106:AM$202,39,FALSE())),0,(VLOOKUP($A15,'Import Peak'!$A$3:AM$99,39,FALSE())-VLOOKUP($A15,'Import Peak Change'!$A$106:AM$202,39,FALSE())))</f>
        <v>0</v>
      </c>
      <c r="AN15" s="193" t="n">
        <f aca="false">IF(ISERROR(VLOOKUP($A15,'Import Peak'!$A$3:AN$99,40,FALSE())-VLOOKUP($A15,'Import Peak Change'!$A$106:AN$202,40,FALSE())),0,(VLOOKUP($A15,'Import Peak'!$A$3:AN$99,40,FALSE())-VLOOKUP($A15,'Import Peak Change'!$A$106:AN$202,40,FALSE())))</f>
        <v>0</v>
      </c>
      <c r="AO15" s="193" t="n">
        <f aca="false">IF(ISERROR(VLOOKUP($A15,'Import Peak'!$A$3:AO$99,41,FALSE())-VLOOKUP($A15,'Import Peak Change'!$A$106:AO$202,41,FALSE())),0,(VLOOKUP($A15,'Import Peak'!$A$3:AO$99,41,FALSE())-VLOOKUP($A15,'Import Peak Change'!$A$106:AO$202,41,FALSE())))</f>
        <v>0</v>
      </c>
      <c r="AP15" s="193" t="n">
        <f aca="false">IF(ISERROR(VLOOKUP($A15,'Import Peak'!$A$3:AP$99,42,FALSE())-VLOOKUP($A15,'Import Peak Change'!$A$106:AP$202,42,FALSE())),0,(VLOOKUP($A15,'Import Peak'!$A$3:AP$99,42,FALSE())-VLOOKUP($A15,'Import Peak Change'!$A$106:AP$202,42,FALSE())))</f>
        <v>0</v>
      </c>
      <c r="AQ15" s="193" t="n">
        <f aca="false">IF(ISERROR(VLOOKUP($A15,'Import Peak'!$A$3:AQ$99,43,FALSE())-VLOOKUP($A15,'Import Peak Change'!$A$106:AQ$202,43,FALSE())),0,(VLOOKUP($A15,'Import Peak'!$A$3:AQ$99,43,FALSE())-VLOOKUP($A15,'Import Peak Change'!$A$106:AQ$202,43,FALSE())))</f>
        <v>0</v>
      </c>
      <c r="AR15" s="193" t="n">
        <f aca="false">IF(ISERROR(VLOOKUP($A15,'Import Peak'!$A$3:AR$99,44,FALSE())-VLOOKUP($A15,'Import Peak Change'!$A$106:AR$202,44,FALSE())),0,(VLOOKUP($A15,'Import Peak'!$A$3:AR$99,44,FALSE())-VLOOKUP($A15,'Import Peak Change'!$A$106:AR$202,44,FALSE())))</f>
        <v>0</v>
      </c>
      <c r="AS15" s="193" t="n">
        <f aca="false">IF(ISERROR(VLOOKUP($A15,'Import Peak'!$A$3:AS$99,45,FALSE())-VLOOKUP($A15,'Import Peak Change'!$A$106:AS$202,45,FALSE())),0,(VLOOKUP($A15,'Import Peak'!$A$3:AS$99,45,FALSE())-VLOOKUP($A15,'Import Peak Change'!$A$106:AS$202,45,FALSE())))</f>
        <v>0</v>
      </c>
      <c r="AT15" s="193" t="n">
        <f aca="false">IF(ISERROR(VLOOKUP($A15,'Import Peak'!$A$3:AT$99,46,FALSE())-VLOOKUP($A15,'Import Peak Change'!$A$106:AT$202,46,FALSE())),0,(VLOOKUP($A15,'Import Peak'!$A$3:AT$99,46,FALSE())-VLOOKUP($A15,'Import Peak Change'!$A$106:AT$202,46,FALSE())))</f>
        <v>0</v>
      </c>
      <c r="AU15" s="193" t="n">
        <f aca="false">IF(ISERROR(VLOOKUP($A15,'Import Peak'!$A$3:AU$99,47,FALSE())-VLOOKUP($A15,'Import Peak Change'!$A$106:AU$202,47,FALSE())),0,(VLOOKUP($A15,'Import Peak'!$A$3:AU$99,47,FALSE())-VLOOKUP($A15,'Import Peak Change'!$A$106:AU$202,47,FALSE())))</f>
        <v>0</v>
      </c>
      <c r="AV15" s="193" t="n">
        <f aca="false">IF(ISERROR(VLOOKUP($A15,'Import Peak'!$A$3:AV$99,48,FALSE())-VLOOKUP($A15,'Import Peak Change'!$A$106:AV$202,48,FALSE())),0,(VLOOKUP($A15,'Import Peak'!$A$3:AV$99,48,FALSE())-VLOOKUP($A15,'Import Peak Change'!$A$106:AV$202,48,FALSE())))</f>
        <v>0</v>
      </c>
      <c r="AW15" s="193" t="n">
        <f aca="false">IF(ISERROR(VLOOKUP($A15,'Import Peak'!$A$3:AW$99,49,FALSE())-VLOOKUP($A15,'Import Peak Change'!$A$106:AW$202,49,FALSE())),0,(VLOOKUP($A15,'Import Peak'!$A$3:AW$99,49,FALSE())-VLOOKUP($A15,'Import Peak Change'!$A$106:AW$202,49,FALSE())))</f>
        <v>0</v>
      </c>
      <c r="AX15" s="193" t="n">
        <f aca="false">IF(ISERROR(VLOOKUP($A15,'Import Peak'!$A$3:AX$99,50,FALSE())-VLOOKUP($A15,'Import Peak Change'!$A$106:AX$202,50,FALSE())),0,(VLOOKUP($A15,'Import Peak'!$A$3:AX$99,50,FALSE())-VLOOKUP($A15,'Import Peak Change'!$A$106:AX$202,50,FALSE())))</f>
        <v>0</v>
      </c>
      <c r="AY15" s="193" t="n">
        <f aca="false">IF(ISERROR(VLOOKUP($A15,'Import Peak'!$A$3:AY$99,51,FALSE())-VLOOKUP($A15,'Import Peak Change'!$A$106:AY$202,51,FALSE())),0,(VLOOKUP($A15,'Import Peak'!$A$3:AY$99,51,FALSE())-VLOOKUP($A15,'Import Peak Change'!$A$106:AY$202,51,FALSE())))</f>
        <v>0</v>
      </c>
      <c r="AZ15" s="193" t="n">
        <f aca="false">IF(ISERROR(VLOOKUP($A15,'Import Peak'!$A$3:AZ$99,52,FALSE())-VLOOKUP($A15,'Import Peak Change'!$A$106:AZ$202,52,FALSE())),0,(VLOOKUP($A15,'Import Peak'!$A$3:AZ$99,52,FALSE())-VLOOKUP($A15,'Import Peak Change'!$A$106:AZ$202,52,FALSE())))</f>
        <v>0</v>
      </c>
      <c r="BA15" s="193" t="n">
        <f aca="false">IF(ISERROR(VLOOKUP($A15,'Import Peak'!$A$3:BA$99,53,FALSE())-VLOOKUP($A15,'Import Peak Change'!$A$106:BA$202,53,FALSE())),0,(VLOOKUP($A15,'Import Peak'!$A$3:BA$99,53,FALSE())-VLOOKUP($A15,'Import Peak Change'!$A$106:BA$202,53,FALSE())))</f>
        <v>0</v>
      </c>
      <c r="BB15" s="193" t="n">
        <f aca="false">IF(ISERROR(VLOOKUP($A15,'Import Peak'!$A$3:BB$99,54,FALSE())-VLOOKUP($A15,'Import Peak Change'!$A$106:BB$202,54,FALSE())),0,(VLOOKUP($A15,'Import Peak'!$A$3:BB$99,54,FALSE())-VLOOKUP($A15,'Import Peak Change'!$A$106:BB$202,54,FALSE())))</f>
        <v>0</v>
      </c>
      <c r="BC15" s="193" t="n">
        <f aca="false">IF(ISERROR(VLOOKUP($A15,'Import Peak'!$A$3:BC$99,55,FALSE())-VLOOKUP($A15,'Import Peak Change'!$A$106:BC$202,55,FALSE())),0,(VLOOKUP($A15,'Import Peak'!$A$3:BC$99,55,FALSE())-VLOOKUP($A15,'Import Peak Change'!$A$106:BC$202,55,FALSE())))</f>
        <v>0</v>
      </c>
      <c r="BD15" s="193" t="n">
        <f aca="false">IF(ISERROR(VLOOKUP($A15,'Import Peak'!$A$3:BD$99,56,FALSE())-VLOOKUP($A15,'Import Peak Change'!$A$106:BD$202,56,FALSE())),0,(VLOOKUP($A15,'Import Peak'!$A$3:BD$99,56,FALSE())-VLOOKUP($A15,'Import Peak Change'!$A$106:BD$202,56,FALSE())))</f>
        <v>0</v>
      </c>
      <c r="BE15" s="193" t="n">
        <f aca="false">IF(ISERROR(VLOOKUP($A15,'Import Peak'!$A$3:BE$99,57,FALSE())-VLOOKUP($A15,'Import Peak Change'!$A$106:BE$202,57,FALSE())),0,(VLOOKUP($A15,'Import Peak'!$A$3:BE$99,57,FALSE())-VLOOKUP($A15,'Import Peak Change'!$A$106:BE$202,57,FALSE())))</f>
        <v>0</v>
      </c>
      <c r="BF15" s="193" t="n">
        <f aca="false">IF(ISERROR(VLOOKUP($A15,'Import Peak'!$A$3:BF$99,58,FALSE())-VLOOKUP($A15,'Import Peak Change'!$A$106:BF$202,58,FALSE())),0,(VLOOKUP($A15,'Import Peak'!$A$3:BF$99,58,FALSE())-VLOOKUP($A15,'Import Peak Change'!$A$106:BF$202,58,FALSE())))</f>
        <v>0</v>
      </c>
      <c r="BG15" s="193" t="n">
        <f aca="false">IF(ISERROR(VLOOKUP($A15,'Import Peak'!$A$3:BG$99,59,FALSE())-VLOOKUP($A15,'Import Peak Change'!$A$106:BG$202,59,FALSE())),0,(VLOOKUP($A15,'Import Peak'!$A$3:BG$99,59,FALSE())-VLOOKUP($A15,'Import Peak Change'!$A$106:BG$202,59,FALSE())))</f>
        <v>0</v>
      </c>
      <c r="BH15" s="193" t="n">
        <f aca="false">IF(ISERROR(VLOOKUP($A15,'Import Peak'!$A$3:BH$99,60,FALSE())-VLOOKUP($A15,'Import Peak Change'!$A$106:BH$202,60,FALSE())),0,(VLOOKUP($A15,'Import Peak'!$A$3:BH$99,60,FALSE())-VLOOKUP($A15,'Import Peak Change'!$A$106:BH$202,60,FALSE())))</f>
        <v>0</v>
      </c>
      <c r="BI15" s="193" t="n">
        <f aca="false">IF(ISERROR(VLOOKUP($A15,'Import Peak'!$A$3:BI$99,61,FALSE())-VLOOKUP($A15,'Import Peak Change'!$A$106:BI$202,61,FALSE())),0,(VLOOKUP($A15,'Import Peak'!$A$3:BI$99,61,FALSE())-VLOOKUP($A15,'Import Peak Change'!$A$106:BI$202,61,FALSE())))</f>
        <v>0</v>
      </c>
      <c r="BJ15" s="193" t="n">
        <f aca="false">IF(ISERROR(VLOOKUP($A15,'Import Peak'!$A$3:BJ$99,62,FALSE())-VLOOKUP($A15,'Import Peak Change'!$A$106:BJ$202,62,FALSE())),0,(VLOOKUP($A15,'Import Peak'!$A$3:BJ$99,62,FALSE())-VLOOKUP($A15,'Import Peak Change'!$A$106:BJ$202,62,FALSE())))</f>
        <v>0</v>
      </c>
      <c r="BK15" s="193" t="n">
        <f aca="false">IF(ISERROR(VLOOKUP($A15,'Import Peak'!$A$3:BK$99,63,FALSE())-VLOOKUP($A15,'Import Peak Change'!$A$106:BK$202,63,FALSE())),0,(VLOOKUP($A15,'Import Peak'!$A$3:BK$99,63,FALSE())-VLOOKUP($A15,'Import Peak Change'!$A$106:BK$202,63,FALSE())))</f>
        <v>0</v>
      </c>
      <c r="BL15" s="193" t="n">
        <f aca="false">IF(ISERROR(VLOOKUP($A15,'Import Peak'!$A$3:BL$99,64,FALSE())-VLOOKUP($A15,'Import Peak Change'!$A$106:BL$202,64,FALSE())),0,(VLOOKUP($A15,'Import Peak'!$A$3:BL$99,64,FALSE())-VLOOKUP($A15,'Import Peak Change'!$A$106:BL$202,64,FALSE())))</f>
        <v>0</v>
      </c>
      <c r="BM15" s="193" t="n">
        <f aca="false">IF(ISERROR(VLOOKUP($A15,'Import Peak'!$A$3:BM$99,65,FALSE())-VLOOKUP($A15,'Import Peak Change'!$A$106:BM$202,65,FALSE())),0,(VLOOKUP($A15,'Import Peak'!$A$3:BM$99,65,FALSE())-VLOOKUP($A15,'Import Peak Change'!$A$106:BM$202,65,FALSE())))</f>
        <v>0</v>
      </c>
      <c r="BN15" s="193" t="n">
        <f aca="false">IF(ISERROR(VLOOKUP($A15,'Import Peak'!$A$3:BN$99,66,FALSE())-VLOOKUP($A15,'Import Peak Change'!$A$106:BN$202,66,FALSE())),0,(VLOOKUP($A15,'Import Peak'!$A$3:BN$99,66,FALSE())-VLOOKUP($A15,'Import Peak Change'!$A$106:BN$202,66,FALSE())))</f>
        <v>0</v>
      </c>
      <c r="BO15" s="193" t="n">
        <f aca="false">IF(ISERROR(VLOOKUP($A15,'Import Peak'!$A$3:BO$99,67,FALSE())-VLOOKUP($A15,'Import Peak Change'!$A$106:BO$202,67,FALSE())),0,(VLOOKUP($A15,'Import Peak'!$A$3:BO$99,67,FALSE())-VLOOKUP($A15,'Import Peak Change'!$A$106:BO$202,67,FALSE())))</f>
        <v>0</v>
      </c>
      <c r="BP15" s="193" t="n">
        <f aca="false">IF(ISERROR(VLOOKUP($A15,'Import Peak'!$A$3:BP$99,68,FALSE())-VLOOKUP($A15,'Import Peak Change'!$A$106:BP$202,68,FALSE())),0,(VLOOKUP($A15,'Import Peak'!$A$3:BP$99,68,FALSE())-VLOOKUP($A15,'Import Peak Change'!$A$106:BP$202,68,FALSE())))</f>
        <v>0</v>
      </c>
      <c r="BQ15" s="193" t="n">
        <f aca="false">IF(ISERROR(VLOOKUP($A15,'Import Peak'!$A$3:BQ$99,69,FALSE())-VLOOKUP($A15,'Import Peak Change'!$A$106:BQ$202,69,FALSE())),0,(VLOOKUP($A15,'Import Peak'!$A$3:BQ$99,69,FALSE())-VLOOKUP($A15,'Import Peak Change'!$A$106:BQ$202,69,FALSE())))</f>
        <v>0</v>
      </c>
      <c r="BR15" s="193" t="n">
        <f aca="false">IF(ISERROR(VLOOKUP($A15,'Import Peak'!$A$3:BR$99,70,FALSE())-VLOOKUP($A15,'Import Peak Change'!$A$106:BR$202,70,FALSE())),0,(VLOOKUP($A15,'Import Peak'!$A$3:BR$99,70,FALSE())-VLOOKUP($A15,'Import Peak Change'!$A$106:BR$202,70,FALSE())))</f>
        <v>0</v>
      </c>
      <c r="BS15" s="193" t="n">
        <f aca="false">IF(ISERROR(VLOOKUP($A15,'Import Peak'!$A$3:BS$99,71,FALSE())-VLOOKUP($A15,'Import Peak Change'!$A$106:BS$202,71,FALSE())),0,(VLOOKUP($A15,'Import Peak'!$A$3:BS$99,71,FALSE())-VLOOKUP($A15,'Import Peak Change'!$A$106:BS$202,71,FALSE())))</f>
        <v>0</v>
      </c>
      <c r="BT15" s="193" t="n">
        <f aca="false">IF(ISERROR(VLOOKUP($A15,'Import Peak'!$A$3:BT$99,72,FALSE())-VLOOKUP($A15,'Import Peak Change'!$A$106:BT$202,72,FALSE())),0,(VLOOKUP($A15,'Import Peak'!$A$3:BT$99,72,FALSE())-VLOOKUP($A15,'Import Peak Change'!$A$106:BT$202,72,FALSE())))</f>
        <v>0</v>
      </c>
      <c r="BU15" s="193" t="n">
        <f aca="false">IF(ISERROR(VLOOKUP($A15,'Import Peak'!$A$3:BU$99,73,FALSE())-VLOOKUP($A15,'Import Peak Change'!$A$106:BU$202,73,FALSE())),0,(VLOOKUP($A15,'Import Peak'!$A$3:BU$99,73,FALSE())-VLOOKUP($A15,'Import Peak Change'!$A$106:BU$202,73,FALSE())))</f>
        <v>0</v>
      </c>
      <c r="BV15" s="193" t="n">
        <f aca="false">IF(ISERROR(VLOOKUP($A15,'Import Peak'!$A$3:BV$99,74,FALSE())-VLOOKUP($A15,'Import Peak Change'!$A$106:BV$202,74,FALSE())),0,(VLOOKUP($A15,'Import Peak'!$A$3:BV$99,74,FALSE())-VLOOKUP($A15,'Import Peak Change'!$A$106:BV$202,74,FALSE())))</f>
        <v>0</v>
      </c>
      <c r="BW15" s="193" t="n">
        <f aca="false">IF(ISERROR(VLOOKUP($A15,'Import Peak'!$A$3:BW$99,75,FALSE())-VLOOKUP($A15,'Import Peak Change'!$A$106:BW$202,75,FALSE())),0,(VLOOKUP($A15,'Import Peak'!$A$3:BW$99,75,FALSE())-VLOOKUP($A15,'Import Peak Change'!$A$106:BW$202,75,FALSE())))</f>
        <v>0</v>
      </c>
      <c r="BX15" s="193" t="n">
        <f aca="false">IF(ISERROR(VLOOKUP($A15,'Import Peak'!$A$3:BX$99,76,FALSE())-VLOOKUP($A15,'Import Peak Change'!$A$106:BX$202,76,FALSE())),0,(VLOOKUP($A15,'Import Peak'!$A$3:BX$99,76,FALSE())-VLOOKUP($A15,'Import Peak Change'!$A$106:BX$202,76,FALSE())))</f>
        <v>0</v>
      </c>
      <c r="BY15" s="193" t="n">
        <f aca="false">IF(ISERROR(VLOOKUP($A15,'Import Peak'!$A$3:BY$99,77,FALSE())-VLOOKUP($A15,'Import Peak Change'!$A$106:BY$202,77,FALSE())),0,(VLOOKUP($A15,'Import Peak'!$A$3:BY$99,77,FALSE())-VLOOKUP($A15,'Import Peak Change'!$A$106:BY$202,77,FALSE())))</f>
        <v>0</v>
      </c>
      <c r="BZ15" s="193" t="n">
        <f aca="false">IF(ISERROR(VLOOKUP($A15,'Import Peak'!$A$3:BZ$99,78,FALSE())-VLOOKUP($A15,'Import Peak Change'!$A$106:BZ$202,78,FALSE())),0,(VLOOKUP($A15,'Import Peak'!$A$3:BZ$99,78,FALSE())-VLOOKUP($A15,'Import Peak Change'!$A$106:BZ$202,78,FALSE())))</f>
        <v>0</v>
      </c>
      <c r="CA15" s="193" t="n">
        <f aca="false">IF(ISERROR(VLOOKUP($A15,'Import Peak'!$A$3:CA$99,79,FALSE())-VLOOKUP($A15,'Import Peak Change'!$A$106:CA$202,79,FALSE())),0,(VLOOKUP($A15,'Import Peak'!$A$3:CA$99,79,FALSE())-VLOOKUP($A15,'Import Peak Change'!$A$106:CA$202,79,FALSE())))</f>
        <v>0</v>
      </c>
      <c r="CB15" s="193" t="n">
        <f aca="false">IF(ISERROR(VLOOKUP($A15,'Import Peak'!$A$3:CB$99,80,FALSE())-VLOOKUP($A15,'Import Peak Change'!$A$106:CB$202,80,FALSE())),0,(VLOOKUP($A15,'Import Peak'!$A$3:CB$99,80,FALSE())-VLOOKUP($A15,'Import Peak Change'!$A$106:CB$202,80,FALSE())))</f>
        <v>0</v>
      </c>
      <c r="CC15" s="193" t="n">
        <f aca="false">IF(ISERROR(VLOOKUP($A15,'Import Peak'!$A$3:CC$99,81,FALSE())-VLOOKUP($A15,'Import Peak Change'!$A$106:CC$202,81,FALSE())),0,(VLOOKUP($A15,'Import Peak'!$A$3:CC$99,81,FALSE())-VLOOKUP($A15,'Import Peak Change'!$A$106:CC$202,81,FALSE())))</f>
        <v>0</v>
      </c>
      <c r="CD15" s="193" t="n">
        <f aca="false">IF(ISERROR(VLOOKUP($A15,'Import Peak'!$A$3:CD$99,82,FALSE())-VLOOKUP($A15,'Import Peak Change'!$A$106:CD$202,82,FALSE())),0,(VLOOKUP($A15,'Import Peak'!$A$3:CD$99,82,FALSE())-VLOOKUP($A15,'Import Peak Change'!$A$106:CD$202,82,FALSE())))</f>
        <v>0</v>
      </c>
      <c r="CE15" s="193" t="n">
        <f aca="false">IF(ISERROR(VLOOKUP($A15,'Import Peak'!$A$3:CE$99,83,FALSE())-VLOOKUP($A15,'Import Peak Change'!$A$106:CE$202,83,FALSE())),0,(VLOOKUP($A15,'Import Peak'!$A$3:CE$99,83,FALSE())-VLOOKUP($A15,'Import Peak Change'!$A$106:CE$202,83,FALSE())))</f>
        <v>0</v>
      </c>
      <c r="CF15" s="193" t="n">
        <f aca="false">IF(ISERROR(VLOOKUP($A15,'Import Peak'!$A$3:CF$99,84,FALSE())-VLOOKUP($A15,'Import Peak Change'!$A$106:CF$202,84,FALSE())),0,(VLOOKUP($A15,'Import Peak'!$A$3:CF$99,84,FALSE())-VLOOKUP($A15,'Import Peak Change'!$A$106:CF$202,84,FALSE())))</f>
        <v>0</v>
      </c>
      <c r="CG15" s="193" t="n">
        <f aca="false">IF(ISERROR(VLOOKUP($A15,'Import Peak'!$A$3:CG$99,85,FALSE())-VLOOKUP($A15,'Import Peak Change'!$A$106:CG$202,85,FALSE())),0,(VLOOKUP($A15,'Import Peak'!$A$3:CG$99,85,FALSE())-VLOOKUP($A15,'Import Peak Change'!$A$106:CG$202,85,FALSE())))</f>
        <v>0</v>
      </c>
      <c r="CH15" s="193" t="n">
        <f aca="false">IF(ISERROR(VLOOKUP($A15,'Import Peak'!$A$3:CH$99,86,FALSE())-VLOOKUP($A15,'Import Peak Change'!$A$106:CH$202,86,FALSE())),0,(VLOOKUP($A15,'Import Peak'!$A$3:CH$99,86,FALSE())-VLOOKUP($A15,'Import Peak Change'!$A$106:CH$202,86,FALSE())))</f>
        <v>0</v>
      </c>
      <c r="CI15" s="193" t="n">
        <f aca="false">IF(ISERROR(VLOOKUP($A15,'Import Peak'!$A$3:CI$99,87,FALSE())-VLOOKUP($A15,'Import Peak Change'!$A$106:CI$202,87,FALSE())),0,(VLOOKUP($A15,'Import Peak'!$A$3:CI$99,87,FALSE())-VLOOKUP($A15,'Import Peak Change'!$A$106:CI$202,87,FALSE())))</f>
        <v>0</v>
      </c>
      <c r="CJ15" s="193" t="n">
        <f aca="false">IF(ISERROR(VLOOKUP($A15,'Import Peak'!$A$3:CJ$99,88,FALSE())-VLOOKUP($A15,'Import Peak Change'!$A$106:CJ$202,88,FALSE())),0,(VLOOKUP($A15,'Import Peak'!$A$3:CJ$99,88,FALSE())-VLOOKUP($A15,'Import Peak Change'!$A$106:CJ$202,88,FALSE())))</f>
        <v>0</v>
      </c>
      <c r="CK15" s="193" t="n">
        <f aca="false">IF(ISERROR(VLOOKUP($A15,'Import Peak'!$A$3:CK$99,89,FALSE())-VLOOKUP($A15,'Import Peak Change'!$A$106:CK$202,89,FALSE())),0,(VLOOKUP($A15,'Import Peak'!$A$3:CK$99,89,FALSE())-VLOOKUP($A15,'Import Peak Change'!$A$106:CK$202,89,FALSE())))</f>
        <v>0</v>
      </c>
      <c r="CL15" s="193" t="n">
        <f aca="false">IF(ISERROR(VLOOKUP($A15,'Import Peak'!$A$3:CL$99,90,FALSE())-VLOOKUP($A15,'Import Peak Change'!$A$106:CL$202,90,FALSE())),0,(VLOOKUP($A15,'Import Peak'!$A$3:CL$99,90,FALSE())-VLOOKUP($A15,'Import Peak Change'!$A$106:CL$202,90,FALSE())))</f>
        <v>0</v>
      </c>
      <c r="CM15" s="193" t="n">
        <f aca="false">IF(ISERROR(VLOOKUP($A15,'Import Peak'!$A$3:CM$99,91,FALSE())-VLOOKUP($A15,'Import Peak Change'!$A$106:CM$202,91,FALSE())),0,(VLOOKUP($A15,'Import Peak'!$A$3:CM$99,91,FALSE())-VLOOKUP($A15,'Import Peak Change'!$A$106:CM$202,91,FALSE())))</f>
        <v>0</v>
      </c>
      <c r="CN15" s="193" t="n">
        <f aca="false">IF(ISERROR(VLOOKUP($A15,'Import Peak'!$A$3:CN$99,92,FALSE())-VLOOKUP($A15,'Import Peak Change'!$A$106:CN$202,92,FALSE())),0,(VLOOKUP($A15,'Import Peak'!$A$3:CN$99,92,FALSE())-VLOOKUP($A15,'Import Peak Change'!$A$106:CN$202,92,FALSE())))</f>
        <v>0</v>
      </c>
      <c r="CO15" s="193" t="n">
        <f aca="false">IF(ISERROR(VLOOKUP($A15,'Import Peak'!$A$3:CO$99,93,FALSE())-VLOOKUP($A15,'Import Peak Change'!$A$106:CO$202,93,FALSE())),0,(VLOOKUP($A15,'Import Peak'!$A$3:CO$99,93,FALSE())-VLOOKUP($A15,'Import Peak Change'!$A$106:CO$202,93,FALSE())))</f>
        <v>0</v>
      </c>
      <c r="CP15" s="193" t="n">
        <f aca="false">IF(ISERROR(VLOOKUP($A15,'Import Peak'!$A$3:CP$99,94,FALSE())-VLOOKUP($A15,'Import Peak Change'!$A$106:CP$202,94,FALSE())),0,(VLOOKUP($A15,'Import Peak'!$A$3:CP$99,94,FALSE())-VLOOKUP($A15,'Import Peak Change'!$A$106:CP$202,94,FALSE())))</f>
        <v>0</v>
      </c>
      <c r="CQ15" s="193" t="n">
        <f aca="false">IF(ISERROR(VLOOKUP($A15,'Import Peak'!$A$3:CQ$99,95,FALSE())-VLOOKUP($A15,'Import Peak Change'!$A$106:CQ$202,95,FALSE())),0,(VLOOKUP($A15,'Import Peak'!$A$3:CQ$99,95,FALSE())-VLOOKUP($A15,'Import Peak Change'!$A$106:CQ$202,95,FALSE())))</f>
        <v>0</v>
      </c>
      <c r="CR15" s="193" t="n">
        <f aca="false">IF(ISERROR(VLOOKUP($A15,'Import Peak'!$A$3:CR$99,96,FALSE())-VLOOKUP($A15,'Import Peak Change'!$A$106:CR$202,96,FALSE())),0,(VLOOKUP($A15,'Import Peak'!$A$3:CR$99,96,FALSE())-VLOOKUP($A15,'Import Peak Change'!$A$106:CR$202,96,FALSE())))</f>
        <v>0</v>
      </c>
      <c r="CS15" s="193" t="n">
        <f aca="false">IF(ISERROR(VLOOKUP($A15,'Import Peak'!$A$3:CS$99,97,FALSE())-VLOOKUP($A15,'Import Peak Change'!$A$106:CS$202,97,FALSE())),0,(VLOOKUP($A15,'Import Peak'!$A$3:CS$99,97,FALSE())-VLOOKUP($A15,'Import Peak Change'!$A$106:CS$202,97,FALSE())))</f>
        <v>0</v>
      </c>
      <c r="CT15" s="193" t="n">
        <f aca="false">IF(ISERROR(VLOOKUP($A15,'Import Peak'!$A$3:CT$99,98,FALSE())-VLOOKUP($A15,'Import Peak Change'!$A$106:CT$202,98,FALSE())),0,(VLOOKUP($A15,'Import Peak'!$A$3:CT$99,98,FALSE())-VLOOKUP($A15,'Import Peak Change'!$A$106:CT$202,98,FALSE())))</f>
        <v>0</v>
      </c>
      <c r="CU15" s="193" t="n">
        <f aca="false">IF(ISERROR(VLOOKUP($A15,'Import Peak'!$A$3:CU$99,99,FALSE())-VLOOKUP($A15,'Import Peak Change'!$A$106:CU$202,99,FALSE())),0,(VLOOKUP($A15,'Import Peak'!$A$3:CU$99,99,FALSE())-VLOOKUP($A15,'Import Peak Change'!$A$106:CU$202,99,FALSE())))</f>
        <v>0</v>
      </c>
      <c r="CV15" s="193" t="n">
        <f aca="false">IF(ISERROR(VLOOKUP($A15,'Import Peak'!$A$3:CV$99,100,FALSE())-VLOOKUP($A15,'Import Peak Change'!$A$106:CV$202,100,FALSE())),0,(VLOOKUP($A15,'Import Peak'!$A$3:CV$99,100,FALSE())-VLOOKUP($A15,'Import Peak Change'!$A$106:CV$202,100,FALSE())))</f>
        <v>0</v>
      </c>
      <c r="CW15" s="193" t="n">
        <f aca="false">IF(ISERROR(VLOOKUP($A15,'Import Peak'!$A$3:CW$99,101,FALSE())-VLOOKUP($A15,'Import Peak Change'!$A$106:CW$202,101,FALSE())),0,(VLOOKUP($A15,'Import Peak'!$A$3:CW$99,101,FALSE())-VLOOKUP($A15,'Import Peak Change'!$A$106:CW$202,101,FALSE())))</f>
        <v>0</v>
      </c>
      <c r="CX15" s="193" t="n">
        <f aca="false">IF(ISERROR(VLOOKUP($A15,'Import Peak'!$A$3:CX$99,102,FALSE())-VLOOKUP($A15,'Import Peak Change'!$A$106:CX$202,102,FALSE())),0,(VLOOKUP($A15,'Import Peak'!$A$3:CX$99,102,FALSE())-VLOOKUP($A15,'Import Peak Change'!$A$106:CX$202,102,FALSE())))</f>
        <v>0</v>
      </c>
      <c r="CY15" s="193" t="n">
        <f aca="false">IF(ISERROR(VLOOKUP($A15,'Import Peak'!$A$3:CY$99,103,FALSE())-VLOOKUP($A15,'Import Peak Change'!$A$106:CY$202,103,FALSE())),0,(VLOOKUP($A15,'Import Peak'!$A$3:CY$99,103,FALSE())-VLOOKUP($A15,'Import Peak Change'!$A$106:CY$202,103,FALSE())))</f>
        <v>0</v>
      </c>
      <c r="CZ15" s="193" t="n">
        <f aca="false">IF(ISERROR(VLOOKUP($A15,'Import Peak'!$A$3:CZ$99,104,FALSE())-VLOOKUP($A15,'Import Peak Change'!$A$106:CZ$202,104,FALSE())),0,(VLOOKUP($A15,'Import Peak'!$A$3:CZ$99,104,FALSE())-VLOOKUP($A15,'Import Peak Change'!$A$106:CZ$202,104,FALSE())))</f>
        <v>0</v>
      </c>
      <c r="DA15" s="193" t="n">
        <f aca="false">IF(ISERROR(VLOOKUP($A15,'Import Peak'!$A$3:DA$99,105,FALSE())-VLOOKUP($A15,'Import Peak Change'!$A$106:DA$202,105,FALSE())),0,(VLOOKUP($A15,'Import Peak'!$A$3:DA$99,105,FALSE())-VLOOKUP($A15,'Import Peak Change'!$A$106:DA$202,105,FALSE())))</f>
        <v>0</v>
      </c>
      <c r="DB15" s="193" t="n">
        <f aca="false">IF(ISERROR(VLOOKUP($A15,'Import Peak'!$A$3:DB$99,106,FALSE())-VLOOKUP($A15,'Import Peak Change'!$A$106:DB$202,106,FALSE())),0,(VLOOKUP($A15,'Import Peak'!$A$3:DB$99,106,FALSE())-VLOOKUP($A15,'Import Peak Change'!$A$106:DB$202,106,FALSE())))</f>
        <v>0</v>
      </c>
      <c r="DC15" s="193" t="n">
        <f aca="false">IF(ISERROR(VLOOKUP($A15,'Import Peak'!$A$3:DC$99,107,FALSE())-VLOOKUP($A15,'Import Peak Change'!$A$106:DC$202,107,FALSE())),0,(VLOOKUP($A15,'Import Peak'!$A$3:DC$99,107,FALSE())-VLOOKUP($A15,'Import Peak Change'!$A$106:DC$202,107,FALSE())))</f>
        <v>0</v>
      </c>
      <c r="DD15" s="193" t="n">
        <f aca="false">IF(ISERROR(VLOOKUP($A15,'Import Peak'!$A$3:DD$99,108,FALSE())-VLOOKUP($A15,'Import Peak Change'!$A$106:DD$202,108,FALSE())),0,(VLOOKUP($A15,'Import Peak'!$A$3:DD$99,108,FALSE())-VLOOKUP($A15,'Import Peak Change'!$A$106:DD$202,108,FALSE())))</f>
        <v>0</v>
      </c>
      <c r="DE15" s="193" t="n">
        <f aca="false">IF(ISERROR(VLOOKUP($A15,'Import Peak'!$A$3:DE$99,109,FALSE())-VLOOKUP($A15,'Import Peak Change'!$A$106:DE$202,109,FALSE())),0,(VLOOKUP($A15,'Import Peak'!$A$3:DE$99,109,FALSE())-VLOOKUP($A15,'Import Peak Change'!$A$106:DE$202,109,FALSE())))</f>
        <v>0</v>
      </c>
      <c r="DF15" s="193" t="n">
        <f aca="false">IF(ISERROR(VLOOKUP($A15,'Import Peak'!$A$3:DF$99,110,FALSE())-VLOOKUP($A15,'Import Peak Change'!$A$106:DF$202,110,FALSE())),0,(VLOOKUP($A15,'Import Peak'!$A$3:DF$99,110,FALSE())-VLOOKUP($A15,'Import Peak Change'!$A$106:DF$202,110,FALSE())))</f>
        <v>0</v>
      </c>
      <c r="DG15" s="193" t="n">
        <f aca="false">IF(ISERROR(VLOOKUP($A15,'Import Peak'!$A$3:DG$99,111,FALSE())-VLOOKUP($A15,'Import Peak Change'!$A$106:DG$202,111,FALSE())),0,(VLOOKUP($A15,'Import Peak'!$A$3:DG$99,111,FALSE())-VLOOKUP($A15,'Import Peak Change'!$A$106:DG$202,111,FALSE())))</f>
        <v>0</v>
      </c>
      <c r="DH15" s="193" t="n">
        <f aca="false">IF(ISERROR(VLOOKUP($A15,'Import Peak'!$A$3:DH$99,112,FALSE())-VLOOKUP($A15,'Import Peak Change'!$A$106:DH$202,112,FALSE())),0,(VLOOKUP($A15,'Import Peak'!$A$3:DH$99,112,FALSE())-VLOOKUP($A15,'Import Peak Change'!$A$106:DH$202,112,FALSE())))</f>
        <v>0</v>
      </c>
      <c r="DI15" s="193" t="n">
        <f aca="false">IF(ISERROR(VLOOKUP($A15,'Import Peak'!$A$3:DI$99,113,FALSE())-VLOOKUP($A15,'Import Peak Change'!$A$106:DI$202,113,FALSE())),0,(VLOOKUP($A15,'Import Peak'!$A$3:DI$99,113,FALSE())-VLOOKUP($A15,'Import Peak Change'!$A$106:DI$202,113,FALSE())))</f>
        <v>0</v>
      </c>
      <c r="DJ15" s="193" t="n">
        <f aca="false">IF(ISERROR(VLOOKUP($A15,'Import Peak'!$A$3:DJ$99,114,FALSE())-VLOOKUP($A15,'Import Peak Change'!$A$106:DJ$202,114,FALSE())),0,(VLOOKUP($A15,'Import Peak'!$A$3:DJ$99,114,FALSE())-VLOOKUP($A15,'Import Peak Change'!$A$106:DJ$202,114,FALSE())))</f>
        <v>0</v>
      </c>
      <c r="DK15" s="193" t="n">
        <f aca="false">IF(ISERROR(VLOOKUP($A15,'Import Peak'!$A$3:DK$99,115,FALSE())-VLOOKUP($A15,'Import Peak Change'!$A$106:DK$202,115,FALSE())),0,(VLOOKUP($A15,'Import Peak'!$A$3:DK$99,115,FALSE())-VLOOKUP($A15,'Import Peak Change'!$A$106:DK$202,115,FALSE())))</f>
        <v>0</v>
      </c>
      <c r="DL15" s="193" t="n">
        <f aca="false">IF(ISERROR(VLOOKUP($A15,'Import Peak'!$A$3:DL$99,116,FALSE())-VLOOKUP($A15,'Import Peak Change'!$A$106:DL$202,116,FALSE())),0,(VLOOKUP($A15,'Import Peak'!$A$3:DL$99,116,FALSE())-VLOOKUP($A15,'Import Peak Change'!$A$106:DL$202,116,FALSE())))</f>
        <v>0</v>
      </c>
      <c r="DM15" s="193" t="n">
        <f aca="false">IF(ISERROR(VLOOKUP($A15,'Import Peak'!$A$3:DM$99,117,FALSE())-VLOOKUP($A15,'Import Peak Change'!$A$106:DM$202,117,FALSE())),0,(VLOOKUP($A15,'Import Peak'!$A$3:DM$99,117,FALSE())-VLOOKUP($A15,'Import Peak Change'!$A$106:DM$202,117,FALSE())))</f>
        <v>0</v>
      </c>
      <c r="DN15" s="193" t="n">
        <f aca="false">IF(ISERROR(VLOOKUP($A15,'Import Peak'!$A$3:DN$99,118,FALSE())-VLOOKUP($A15,'Import Peak Change'!$A$106:DN$202,118,FALSE())),0,(VLOOKUP($A15,'Import Peak'!$A$3:DN$99,118,FALSE())-VLOOKUP($A15,'Import Peak Change'!$A$106:DN$202,118,FALSE())))</f>
        <v>0</v>
      </c>
      <c r="DO15" s="193" t="n">
        <f aca="false">IF(ISERROR(VLOOKUP($A15,'Import Peak'!$A$3:DO$99,119,FALSE())-VLOOKUP($A15,'Import Peak Change'!$A$106:DO$202,119,FALSE())),0,(VLOOKUP($A15,'Import Peak'!$A$3:DO$99,119,FALSE())-VLOOKUP($A15,'Import Peak Change'!$A$106:DO$202,119,FALSE())))</f>
        <v>0</v>
      </c>
      <c r="DP15" s="193" t="n">
        <f aca="false">IF(ISERROR(VLOOKUP($A15,'Import Peak'!$A$3:DP$99,120,FALSE())-VLOOKUP($A15,'Import Peak Change'!$A$106:DP$202,120,FALSE())),0,(VLOOKUP($A15,'Import Peak'!$A$3:DP$99,120,FALSE())-VLOOKUP($A15,'Import Peak Change'!$A$106:DP$202,120,FALSE())))</f>
        <v>0</v>
      </c>
      <c r="DQ15" s="193" t="n">
        <f aca="false">IF(ISERROR(VLOOKUP($A15,'Import Peak'!$A$3:DQ$99,121,FALSE())-VLOOKUP($A15,'Import Peak Change'!$A$106:DQ$202,121,FALSE())),0,(VLOOKUP($A15,'Import Peak'!$A$3:DQ$99,121,FALSE())-VLOOKUP($A15,'Import Peak Change'!$A$106:DQ$202,121,FALSE())))</f>
        <v>0</v>
      </c>
      <c r="DR15" s="193" t="n">
        <f aca="false">IF(ISERROR(VLOOKUP($A15,'Import Peak'!$A$3:DR$99,122,FALSE())-VLOOKUP($A15,'Import Peak Change'!$A$106:DR$202,122,FALSE())),0,(VLOOKUP($A15,'Import Peak'!$A$3:DR$99,122,FALSE())-VLOOKUP($A15,'Import Peak Change'!$A$106:DR$202,122,FALSE())))</f>
        <v>0</v>
      </c>
      <c r="DS15" s="193" t="n">
        <f aca="false">IF(ISERROR(VLOOKUP($A15,'Import Peak'!$A$3:DS$99,123,FALSE())-VLOOKUP($A15,'Import Peak Change'!$A$106:DS$202,123,FALSE())),0,(VLOOKUP($A15,'Import Peak'!$A$3:DS$99,123,FALSE())-VLOOKUP($A15,'Import Peak Change'!$A$106:DS$202,123,FALSE())))</f>
        <v>0</v>
      </c>
      <c r="DT15" s="193" t="n">
        <f aca="false">IF(ISERROR(VLOOKUP($A15,'Import Peak'!$A$3:DT$99,124,FALSE())-VLOOKUP($A15,'Import Peak Change'!$A$106:DT$202,124,FALSE())),0,(VLOOKUP($A15,'Import Peak'!$A$3:DT$99,124,FALSE())-VLOOKUP($A15,'Import Peak Change'!$A$106:DT$202,124,FALSE())))</f>
        <v>0</v>
      </c>
      <c r="DU15" s="193" t="n">
        <f aca="false">IF(ISERROR(VLOOKUP($A15,'Import Peak'!$A$3:DU$99,125,FALSE())-VLOOKUP($A15,'Import Peak Change'!$A$106:DU$202,125,FALSE())),0,(VLOOKUP($A15,'Import Peak'!$A$3:DU$99,125,FALSE())-VLOOKUP($A15,'Import Peak Change'!$A$106:DU$202,125,FALSE())))</f>
        <v>0</v>
      </c>
      <c r="DV15" s="193" t="n">
        <f aca="false">IF(ISERROR(VLOOKUP($A15,'Import Peak'!$A$3:DV$99,126,FALSE())-VLOOKUP($A15,'Import Peak Change'!$A$106:DV$202,126,FALSE())),0,(VLOOKUP($A15,'Import Peak'!$A$3:DV$99,126,FALSE())-VLOOKUP($A15,'Import Peak Change'!$A$106:DV$202,126,FALSE())))</f>
        <v>0</v>
      </c>
      <c r="DW15" s="193" t="n">
        <f aca="false">IF(ISERROR(VLOOKUP($A15,'Import Peak'!$A$3:DW$99,127,FALSE())-VLOOKUP($A15,'Import Peak Change'!$A$106:DW$202,127,FALSE())),0,(VLOOKUP($A15,'Import Peak'!$A$3:DW$99,127,FALSE())-VLOOKUP($A15,'Import Peak Change'!$A$106:DW$202,127,FALSE())))</f>
        <v>0</v>
      </c>
      <c r="DX15" s="193" t="n">
        <f aca="false">IF(ISERROR(VLOOKUP($A15,'Import Peak'!$A$3:DX$99,128,FALSE())-VLOOKUP($A15,'Import Peak Change'!$A$106:DX$202,128,FALSE())),0,(VLOOKUP($A15,'Import Peak'!$A$3:DX$99,128,FALSE())-VLOOKUP($A15,'Import Peak Change'!$A$106:DX$202,128,FALSE())))</f>
        <v>0</v>
      </c>
      <c r="DY15" s="193" t="n">
        <f aca="false">IF(ISERROR(VLOOKUP($A15,'Import Peak'!$A$3:DY$99,129,FALSE())-VLOOKUP($A15,'Import Peak Change'!$A$106:DY$202,129,FALSE())),0,(VLOOKUP($A15,'Import Peak'!$A$3:DY$99,129,FALSE())-VLOOKUP($A15,'Import Peak Change'!$A$106:DY$202,129,FALSE())))</f>
        <v>0</v>
      </c>
      <c r="DZ15" s="193" t="n">
        <f aca="false">IF(ISERROR(VLOOKUP($A15,'Import Peak'!$A$3:DZ$99,130,FALSE())-VLOOKUP($A15,'Import Peak Change'!$A$106:DZ$202,130,FALSE())),0,(VLOOKUP($A15,'Import Peak'!$A$3:DZ$99,130,FALSE())-VLOOKUP($A15,'Import Peak Change'!$A$106:DZ$202,130,FALSE())))</f>
        <v>0</v>
      </c>
      <c r="EA15" s="193" t="n">
        <f aca="false">IF(ISERROR(VLOOKUP($A15,'Import Peak'!$A$3:EA$99,131,FALSE())-VLOOKUP($A15,'Import Peak Change'!$A$106:EA$202,131,FALSE())),0,(VLOOKUP($A15,'Import Peak'!$A$3:EA$99,131,FALSE())-VLOOKUP($A15,'Import Peak Change'!$A$106:EA$202,131,FALSE())))</f>
        <v>0</v>
      </c>
      <c r="EB15" s="193" t="n">
        <f aca="false">IF(ISERROR(VLOOKUP($A15,'Import Peak'!$A$3:EB$99,132,FALSE())-VLOOKUP($A15,'Import Peak Change'!$A$106:EB$202,132,FALSE())),0,(VLOOKUP($A15,'Import Peak'!$A$3:EB$99,132,FALSE())-VLOOKUP($A15,'Import Peak Change'!$A$106:EB$202,132,FALSE())))</f>
        <v>0</v>
      </c>
      <c r="EC15" s="193" t="n">
        <f aca="false">IF(ISERROR(VLOOKUP($A15,'Import Peak'!$A$3:EC$99,133,FALSE())-VLOOKUP($A15,'Import Peak Change'!$A$106:EC$202,133,FALSE())),0,(VLOOKUP($A15,'Import Peak'!$A$3:EC$99,133,FALSE())-VLOOKUP($A15,'Import Peak Change'!$A$106:EC$202,133,FALSE())))</f>
        <v>0</v>
      </c>
      <c r="ED15" s="193" t="n">
        <f aca="false">IF(ISERROR(VLOOKUP($A15,'Import Peak'!$A$3:ED$99,134,FALSE())-VLOOKUP($A15,'Import Peak Change'!$A$106:ED$202,134,FALSE())),0,(VLOOKUP($A15,'Import Peak'!$A$3:ED$99,134,FALSE())-VLOOKUP($A15,'Import Peak Change'!$A$106:ED$202,134,FALSE())))</f>
        <v>0</v>
      </c>
      <c r="EE15" s="193" t="n">
        <f aca="false">IF(ISERROR(VLOOKUP($A15,'Import Peak'!$A$3:EE$99,135,FALSE())-VLOOKUP($A15,'Import Peak Change'!$A$106:EE$202,135,FALSE())),0,(VLOOKUP($A15,'Import Peak'!$A$3:EE$99,135,FALSE())-VLOOKUP($A15,'Import Peak Change'!$A$106:EE$202,135,FALSE())))</f>
        <v>0</v>
      </c>
      <c r="EF15" s="193" t="n">
        <f aca="false">IF(ISERROR(VLOOKUP($A15,'Import Peak'!$A$3:EF$99,136,FALSE())-VLOOKUP($A15,'Import Peak Change'!$A$106:EF$202,136,FALSE())),0,(VLOOKUP($A15,'Import Peak'!$A$3:EF$99,136,FALSE())-VLOOKUP($A15,'Import Peak Change'!$A$106:EF$202,136,FALSE())))</f>
        <v>0</v>
      </c>
      <c r="EG15" s="193" t="n">
        <f aca="false">IF(ISERROR(VLOOKUP($A15,'Import Peak'!$A$3:EG$99,137,FALSE())-VLOOKUP($A15,'Import Peak Change'!$A$106:EG$202,137,FALSE())),0,(VLOOKUP($A15,'Import Peak'!$A$3:EG$99,137,FALSE())-VLOOKUP($A15,'Import Peak Change'!$A$106:EG$202,137,FALSE())))</f>
        <v>0</v>
      </c>
      <c r="EH15" s="193" t="n">
        <f aca="false">IF(ISERROR(VLOOKUP($A15,'Import Peak'!$A$3:EH$99,138,FALSE())-VLOOKUP($A15,'Import Peak Change'!$A$106:EH$202,138,FALSE())),0,(VLOOKUP($A15,'Import Peak'!$A$3:EH$99,138,FALSE())-VLOOKUP($A15,'Import Peak Change'!$A$106:EH$202,138,FALSE())))</f>
        <v>0</v>
      </c>
      <c r="EI15" s="193" t="n">
        <f aca="false">IF(ISERROR(VLOOKUP($A15,'Import Peak'!$A$3:EI$99,139,FALSE())-VLOOKUP($A15,'Import Peak Change'!$A$106:EI$202,139,FALSE())),0,(VLOOKUP($A15,'Import Peak'!$A$3:EI$99,139,FALSE())-VLOOKUP($A15,'Import Peak Change'!$A$106:EI$202,139,FALSE())))</f>
        <v>0</v>
      </c>
      <c r="EJ15" s="193" t="n">
        <f aca="false">IF(ISERROR(VLOOKUP($A15,'Import Peak'!$A$3:EJ$99,140,FALSE())-VLOOKUP($A15,'Import Peak Change'!$A$106:EJ$202,140,FALSE())),0,(VLOOKUP($A15,'Import Peak'!$A$3:EJ$99,140,FALSE())-VLOOKUP($A15,'Import Peak Change'!$A$106:EJ$202,140,FALSE())))</f>
        <v>0</v>
      </c>
      <c r="EK15" s="193" t="n">
        <f aca="false">IF(ISERROR(VLOOKUP($A15,'Import Peak'!$A$3:EK$99,141,FALSE())-VLOOKUP($A15,'Import Peak Change'!$A$106:EK$202,141,FALSE())),0,(VLOOKUP($A15,'Import Peak'!$A$3:EK$99,141,FALSE())-VLOOKUP($A15,'Import Peak Change'!$A$106:EK$202,141,FALSE())))</f>
        <v>0</v>
      </c>
      <c r="EL15" s="193" t="n">
        <f aca="false">IF(ISERROR(VLOOKUP($A15,'Import Peak'!$A$3:EL$99,142,FALSE())-VLOOKUP($A15,'Import Peak Change'!$A$106:EL$202,142,FALSE())),0,(VLOOKUP($A15,'Import Peak'!$A$3:EL$99,142,FALSE())-VLOOKUP($A15,'Import Peak Change'!$A$106:EL$202,142,FALSE())))</f>
        <v>0</v>
      </c>
      <c r="EM15" s="193" t="n">
        <f aca="false">IF(ISERROR(VLOOKUP($A15,'Import Peak'!$A$3:EM$99,143,FALSE())-VLOOKUP($A15,'Import Peak Change'!$A$106:EM$202,143,FALSE())),0,(VLOOKUP($A15,'Import Peak'!$A$3:EM$99,143,FALSE())-VLOOKUP($A15,'Import Peak Change'!$A$106:EM$202,143,FALSE())))</f>
        <v>0</v>
      </c>
      <c r="EN15" s="193" t="n">
        <f aca="false">IF(ISERROR(VLOOKUP($A15,'Import Peak'!$A$3:EN$99,144,FALSE())-VLOOKUP($A15,'Import Peak Change'!$A$106:EN$202,144,FALSE())),0,(VLOOKUP($A15,'Import Peak'!$A$3:EN$99,144,FALSE())-VLOOKUP($A15,'Import Peak Change'!$A$106:EN$202,144,FALSE())))</f>
        <v>0</v>
      </c>
      <c r="EO15" s="193" t="n">
        <f aca="false">IF(ISERROR(VLOOKUP($A15,'Import Peak'!$A$3:EO$99,145,FALSE())-VLOOKUP($A15,'Import Peak Change'!$A$106:EO$202,145,FALSE())),0,(VLOOKUP($A15,'Import Peak'!$A$3:EO$99,145,FALSE())-VLOOKUP($A15,'Import Peak Change'!$A$106:EO$202,145,FALSE())))</f>
        <v>0</v>
      </c>
      <c r="EP15" s="193" t="n">
        <f aca="false">IF(ISERROR(VLOOKUP($A15,'Import Peak'!$A$3:EP$99,146,FALSE())-VLOOKUP($A15,'Import Peak Change'!$A$106:EP$202,146,FALSE())),0,(VLOOKUP($A15,'Import Peak'!$A$3:EP$99,146,FALSE())-VLOOKUP($A15,'Import Peak Change'!$A$106:EP$202,146,FALSE())))</f>
        <v>0</v>
      </c>
      <c r="EQ15" s="193" t="n">
        <f aca="false">IF(ISERROR(VLOOKUP($A15,'Import Peak'!$A$3:EQ$99,147,FALSE())-VLOOKUP($A15,'Import Peak Change'!$A$106:EQ$202,147,FALSE())),0,(VLOOKUP($A15,'Import Peak'!$A$3:EQ$99,147,FALSE())-VLOOKUP($A15,'Import Peak Change'!$A$106:EQ$202,147,FALSE())))</f>
        <v>0</v>
      </c>
      <c r="ER15" s="193" t="n">
        <f aca="false">IF(ISERROR(VLOOKUP($A15,'Import Peak'!$A$3:ER$99,148,FALSE())-VLOOKUP($A15,'Import Peak Change'!$A$106:ER$202,148,FALSE())),0,(VLOOKUP($A15,'Import Peak'!$A$3:ER$99,148,FALSE())-VLOOKUP($A15,'Import Peak Change'!$A$106:ER$202,148,FALSE())))</f>
        <v>0</v>
      </c>
      <c r="ES15" s="193" t="n">
        <f aca="false">IF(ISERROR(VLOOKUP($A15,'Import Peak'!$A$3:ES$99,149,FALSE())-VLOOKUP($A15,'Import Peak Change'!$A$106:ES$202,149,FALSE())),0,(VLOOKUP($A15,'Import Peak'!$A$3:ES$99,149,FALSE())-VLOOKUP($A15,'Import Peak Change'!$A$106:ES$202,149,FALSE())))</f>
        <v>0</v>
      </c>
      <c r="ET15" s="193" t="n">
        <f aca="false">IF(ISERROR(VLOOKUP($A15,'Import Peak'!$A$3:ET$99,150,FALSE())-VLOOKUP($A15,'Import Peak Change'!$A$106:ET$202,150,FALSE())),0,(VLOOKUP($A15,'Import Peak'!$A$3:ET$99,150,FALSE())-VLOOKUP($A15,'Import Peak Change'!$A$106:ET$202,150,FALSE())))</f>
        <v>0</v>
      </c>
      <c r="EU15" s="193" t="n">
        <f aca="false">IF(ISERROR(VLOOKUP($A15,'Import Peak'!$A$3:EU$99,151,FALSE())-VLOOKUP($A15,'Import Peak Change'!$A$106:EU$202,151,FALSE())),0,(VLOOKUP($A15,'Import Peak'!$A$3:EU$99,151,FALSE())-VLOOKUP($A15,'Import Peak Change'!$A$106:EU$202,151,FALSE())))</f>
        <v>0</v>
      </c>
      <c r="EV15" s="193" t="n">
        <f aca="false">IF(ISERROR(VLOOKUP($A15,'Import Peak'!$A$3:EV$99,152,FALSE())-VLOOKUP($A15,'Import Peak Change'!$A$106:EV$202,152,FALSE())),0,(VLOOKUP($A15,'Import Peak'!$A$3:EV$99,152,FALSE())-VLOOKUP($A15,'Import Peak Change'!$A$106:EV$202,152,FALSE())))</f>
        <v>0</v>
      </c>
      <c r="EW15" s="193" t="n">
        <f aca="false">IF(ISERROR(VLOOKUP($A15,'Import Peak'!$A$3:EW$99,153,FALSE())-VLOOKUP($A15,'Import Peak Change'!$A$106:EW$202,153,FALSE())),0,(VLOOKUP($A15,'Import Peak'!$A$3:EW$99,153,FALSE())-VLOOKUP($A15,'Import Peak Change'!$A$106:EW$202,153,FALSE())))</f>
        <v>0</v>
      </c>
      <c r="EX15" s="193" t="n">
        <f aca="false">IF(ISERROR(VLOOKUP($A15,'Import Peak'!$A$3:EX$99,154,FALSE())-VLOOKUP($A15,'Import Peak Change'!$A$106:EX$202,154,FALSE())),0,(VLOOKUP($A15,'Import Peak'!$A$3:EX$99,154,FALSE())-VLOOKUP($A15,'Import Peak Change'!$A$106:EX$202,154,FALSE())))</f>
        <v>0</v>
      </c>
      <c r="EY15" s="193" t="n">
        <f aca="false">IF(ISERROR(VLOOKUP($A15,'Import Peak'!$A$3:EY$99,155,FALSE())-VLOOKUP($A15,'Import Peak Change'!$A$106:EY$202,155,FALSE())),0,(VLOOKUP($A15,'Import Peak'!$A$3:EY$99,155,FALSE())-VLOOKUP($A15,'Import Peak Change'!$A$106:EY$202,155,FALSE())))</f>
        <v>0</v>
      </c>
      <c r="EZ15" s="193" t="n">
        <f aca="false">IF(ISERROR(VLOOKUP($A15,'Import Peak'!$A$3:EZ$99,156,FALSE())-VLOOKUP($A15,'Import Peak Change'!$A$106:EZ$202,156,FALSE())),0,(VLOOKUP($A15,'Import Peak'!$A$3:EZ$99,156,FALSE())-VLOOKUP($A15,'Import Peak Change'!$A$106:EZ$202,156,FALSE())))</f>
        <v>0</v>
      </c>
      <c r="FA15" s="193" t="n">
        <f aca="false">IF(ISERROR(VLOOKUP($A15,'Import Peak'!$A$3:FA$99,157,FALSE())-VLOOKUP($A15,'Import Peak Change'!$A$106:FA$202,157,FALSE())),0,(VLOOKUP($A15,'Import Peak'!$A$3:FA$99,157,FALSE())-VLOOKUP($A15,'Import Peak Change'!$A$106:FA$202,157,FALSE())))</f>
        <v>0</v>
      </c>
      <c r="FB15" s="193" t="n">
        <f aca="false">IF(ISERROR(VLOOKUP($A15,'Import Peak'!$A$3:FB$99,158,FALSE())-VLOOKUP($A15,'Import Peak Change'!$A$106:FB$202,158,FALSE())),0,(VLOOKUP($A15,'Import Peak'!$A$3:FB$99,158,FALSE())-VLOOKUP($A15,'Import Peak Change'!$A$106:FB$202,158,FALSE())))</f>
        <v>0</v>
      </c>
      <c r="FC15" s="193" t="n">
        <f aca="false">IF(ISERROR(VLOOKUP($A15,'Import Peak'!$A$3:FC$99,159,FALSE())-VLOOKUP($A15,'Import Peak Change'!$A$106:FC$202,159,FALSE())),0,(VLOOKUP($A15,'Import Peak'!$A$3:FC$99,159,FALSE())-VLOOKUP($A15,'Import Peak Change'!$A$106:FC$202,159,FALSE())))</f>
        <v>0</v>
      </c>
      <c r="FD15" s="193" t="n">
        <f aca="false">IF(ISERROR(VLOOKUP($A15,'Import Peak'!$A$3:FD$99,160,FALSE())-VLOOKUP($A15,'Import Peak Change'!$A$106:FD$202,160,FALSE())),0,(VLOOKUP($A15,'Import Peak'!$A$3:FD$99,160,FALSE())-VLOOKUP($A15,'Import Peak Change'!$A$106:FD$202,160,FALSE())))</f>
        <v>0</v>
      </c>
      <c r="FE15" s="193" t="n">
        <f aca="false">IF(ISERROR(VLOOKUP($A15,'Import Peak'!$A$3:FE$99,161,FALSE())-VLOOKUP($A15,'Import Peak Change'!$A$106:FE$202,161,FALSE())),0,(VLOOKUP($A15,'Import Peak'!$A$3:FE$99,161,FALSE())-VLOOKUP($A15,'Import Peak Change'!$A$106:FE$202,161,FALSE())))</f>
        <v>0</v>
      </c>
      <c r="FF15" s="193" t="n">
        <f aca="false">IF(ISERROR(VLOOKUP($A15,'Import Peak'!$A$3:FF$99,162,FALSE())-VLOOKUP($A15,'Import Peak Change'!$A$106:FF$202,162,FALSE())),0,(VLOOKUP($A15,'Import Peak'!$A$3:FF$99,162,FALSE())-VLOOKUP($A15,'Import Peak Change'!$A$106:FF$202,162,FALSE())))</f>
        <v>0</v>
      </c>
      <c r="FG15" s="193" t="n">
        <f aca="false">IF(ISERROR(VLOOKUP($A15,'Import Peak'!$A$3:FG$99,163,FALSE())-VLOOKUP($A15,'Import Peak Change'!$A$106:FG$202,163,FALSE())),0,(VLOOKUP($A15,'Import Peak'!$A$3:FG$99,163,FALSE())-VLOOKUP($A15,'Import Peak Change'!$A$106:FG$202,163,FALSE())))</f>
        <v>0</v>
      </c>
      <c r="FH15" s="193" t="n">
        <f aca="false">IF(ISERROR(VLOOKUP($A15,'Import Peak'!$A$3:FH$99,164,FALSE())-VLOOKUP($A15,'Import Peak Change'!$A$106:FH$202,164,FALSE())),0,(VLOOKUP($A15,'Import Peak'!$A$3:FH$99,164,FALSE())-VLOOKUP($A15,'Import Peak Change'!$A$106:FH$202,164,FALSE())))</f>
        <v>0</v>
      </c>
      <c r="FI15" s="193" t="n">
        <f aca="false">IF(ISERROR(VLOOKUP($A15,'Import Peak'!$A$3:FI$99,165,FALSE())-VLOOKUP($A15,'Import Peak Change'!$A$106:FI$202,165,FALSE())),0,(VLOOKUP($A15,'Import Peak'!$A$3:FI$99,165,FALSE())-VLOOKUP($A15,'Import Peak Change'!$A$106:FI$202,165,FALSE())))</f>
        <v>0</v>
      </c>
      <c r="FJ15" s="193" t="n">
        <f aca="false">IF(ISERROR(VLOOKUP($A15,'Import Peak'!$A$3:FJ$99,166,FALSE())-VLOOKUP($A15,'Import Peak Change'!$A$106:FJ$202,166,FALSE())),0,(VLOOKUP($A15,'Import Peak'!$A$3:FJ$99,166,FALSE())-VLOOKUP($A15,'Import Peak Change'!$A$106:FJ$202,166,FALSE())))</f>
        <v>0</v>
      </c>
      <c r="FK15" s="193" t="n">
        <f aca="false">IF(ISERROR(VLOOKUP($A15,'Import Peak'!$A$3:FK$99,167,FALSE())-VLOOKUP($A15,'Import Peak Change'!$A$106:FK$202,167,FALSE())),0,(VLOOKUP($A15,'Import Peak'!$A$3:FK$99,167,FALSE())-VLOOKUP($A15,'Import Peak Change'!$A$106:FK$202,167,FALSE())))</f>
        <v>0</v>
      </c>
      <c r="FL15" s="193" t="n">
        <f aca="false">IF(ISERROR(VLOOKUP($A15,'Import Peak'!$A$3:FL$99,168,FALSE())-VLOOKUP($A15,'Import Peak Change'!$A$106:FL$202,168,FALSE())),0,(VLOOKUP($A15,'Import Peak'!$A$3:FL$99,168,FALSE())-VLOOKUP($A15,'Import Peak Change'!$A$106:FL$202,168,FALSE())))</f>
        <v>0</v>
      </c>
      <c r="FM15" s="193" t="n">
        <f aca="false">IF(ISERROR(VLOOKUP($A15,'Import Peak'!$A$3:FM$99,169,FALSE())-VLOOKUP($A15,'Import Peak Change'!$A$106:FM$202,169,FALSE())),0,(VLOOKUP($A15,'Import Peak'!$A$3:FM$99,169,FALSE())-VLOOKUP($A15,'Import Peak Change'!$A$106:FM$202,169,FALSE())))</f>
        <v>0</v>
      </c>
      <c r="FN15" s="193" t="n">
        <f aca="false">IF(ISERROR(VLOOKUP($A15,'Import Peak'!$A$3:FN$99,170,FALSE())-VLOOKUP($A15,'Import Peak Change'!$A$106:FN$202,170,FALSE())),0,(VLOOKUP($A15,'Import Peak'!$A$3:FN$99,170,FALSE())-VLOOKUP($A15,'Import Peak Change'!$A$106:FN$202,170,FALSE())))</f>
        <v>0</v>
      </c>
      <c r="FO15" s="193" t="n">
        <f aca="false">IF(ISERROR(VLOOKUP($A15,'Import Peak'!$A$3:FO$99,171,FALSE())-VLOOKUP($A15,'Import Peak Change'!$A$106:FO$202,171,FALSE())),0,(VLOOKUP($A15,'Import Peak'!$A$3:FO$99,171,FALSE())-VLOOKUP($A15,'Import Peak Change'!$A$106:FO$202,171,FALSE())))</f>
        <v>0</v>
      </c>
      <c r="FP15" s="193" t="n">
        <f aca="false">IF(ISERROR(VLOOKUP($A15,'Import Peak'!$A$3:FP$99,172,FALSE())-VLOOKUP($A15,'Import Peak Change'!$A$106:FP$202,172,FALSE())),0,(VLOOKUP($A15,'Import Peak'!$A$3:FP$99,172,FALSE())-VLOOKUP($A15,'Import Peak Change'!$A$106:FP$202,172,FALSE())))</f>
        <v>0</v>
      </c>
      <c r="FQ15" s="193" t="n">
        <f aca="false">IF(ISERROR(VLOOKUP($A15,'Import Peak'!$A$3:FQ$99,173,FALSE())-VLOOKUP($A15,'Import Peak Change'!$A$106:FQ$202,173,FALSE())),0,(VLOOKUP($A15,'Import Peak'!$A$3:FQ$99,173,FALSE())-VLOOKUP($A15,'Import Peak Change'!$A$106:FQ$202,173,FALSE())))</f>
        <v>0</v>
      </c>
      <c r="FR15" s="193" t="n">
        <f aca="false">IF(ISERROR(VLOOKUP($A15,'Import Peak'!$A$3:FR$99,174,FALSE())-VLOOKUP($A15,'Import Peak Change'!$A$106:FR$202,174,FALSE())),0,(VLOOKUP($A15,'Import Peak'!$A$3:FR$99,174,FALSE())-VLOOKUP($A15,'Import Peak Change'!$A$106:FR$202,174,FALSE())))</f>
        <v>0</v>
      </c>
      <c r="FS15" s="193" t="n">
        <f aca="false">IF(ISERROR(VLOOKUP($A15,'Import Peak'!$A$3:FS$99,175,FALSE())-VLOOKUP($A15,'Import Peak Change'!$A$106:FS$202,175,FALSE())),0,(VLOOKUP($A15,'Import Peak'!$A$3:FS$99,175,FALSE())-VLOOKUP($A15,'Import Peak Change'!$A$106:FS$202,175,FALSE())))</f>
        <v>0</v>
      </c>
      <c r="FT15" s="193" t="n">
        <f aca="false">IF(ISERROR(VLOOKUP($A15,'Import Peak'!$A$3:FT$99,176,FALSE())-VLOOKUP($A15,'Import Peak Change'!$A$106:FT$202,176,FALSE())),0,(VLOOKUP($A15,'Import Peak'!$A$3:FT$99,176,FALSE())-VLOOKUP($A15,'Import Peak Change'!$A$106:FT$202,176,FALSE())))</f>
        <v>0</v>
      </c>
      <c r="FU15" s="193" t="n">
        <f aca="false">IF(ISERROR(VLOOKUP($A15,'Import Peak'!$A$3:FU$99,177,FALSE())-VLOOKUP($A15,'Import Peak Change'!$A$106:FU$202,177,FALSE())),0,(VLOOKUP($A15,'Import Peak'!$A$3:FU$99,177,FALSE())-VLOOKUP($A15,'Import Peak Change'!$A$106:FU$202,177,FALSE())))</f>
        <v>0</v>
      </c>
      <c r="FV15" s="193" t="n">
        <f aca="false">IF(ISERROR(VLOOKUP($A15,'Import Peak'!$A$3:FV$99,178,FALSE())-VLOOKUP($A15,'Import Peak Change'!$A$106:FV$202,178,FALSE())),0,(VLOOKUP($A15,'Import Peak'!$A$3:FV$99,178,FALSE())-VLOOKUP($A15,'Import Peak Change'!$A$106:FV$202,178,FALSE())))</f>
        <v>0</v>
      </c>
      <c r="FW15" s="193" t="n">
        <f aca="false">IF(ISERROR(VLOOKUP($A15,'Import Peak'!$A$3:FW$99,179,FALSE())-VLOOKUP($A15,'Import Peak Change'!$A$106:FW$202,179,FALSE())),0,(VLOOKUP($A15,'Import Peak'!$A$3:FW$99,179,FALSE())-VLOOKUP($A15,'Import Peak Change'!$A$106:FW$202,179,FALSE())))</f>
        <v>0</v>
      </c>
      <c r="FX15" s="193" t="n">
        <f aca="false">IF(ISERROR(VLOOKUP($A15,'Import Peak'!$A$3:FX$99,180,FALSE())-VLOOKUP($A15,'Import Peak Change'!$A$106:FX$202,180,FALSE())),0,(VLOOKUP($A15,'Import Peak'!$A$3:FX$99,180,FALSE())-VLOOKUP($A15,'Import Peak Change'!$A$106:FX$202,180,FALSE())))</f>
        <v>0</v>
      </c>
      <c r="FY15" s="193" t="n">
        <f aca="false">IF(ISERROR(VLOOKUP($A15,'Import Peak'!$A$3:FY$99,181,FALSE())-VLOOKUP($A15,'Import Peak Change'!$A$106:FY$202,181,FALSE())),0,(VLOOKUP($A15,'Import Peak'!$A$3:FY$99,181,FALSE())-VLOOKUP($A15,'Import Peak Change'!$A$106:FY$202,181,FALSE())))</f>
        <v>0</v>
      </c>
      <c r="FZ15" s="193" t="n">
        <f aca="false">IF(ISERROR(VLOOKUP($A15,'Import Peak'!$A$3:FZ$99,182,FALSE())-VLOOKUP($A15,'Import Peak Change'!$A$106:FZ$202,182,FALSE())),0,(VLOOKUP($A15,'Import Peak'!$A$3:FZ$99,182,FALSE())-VLOOKUP($A15,'Import Peak Change'!$A$106:FZ$202,182,FALSE())))</f>
        <v>0</v>
      </c>
      <c r="GA15" s="193" t="n">
        <f aca="false">IF(ISERROR(VLOOKUP($A15,'Import Peak'!$A$3:GA$99,183,FALSE())-VLOOKUP($A15,'Import Peak Change'!$A$106:GA$202,183,FALSE())),0,(VLOOKUP($A15,'Import Peak'!$A$3:GA$99,183,FALSE())-VLOOKUP($A15,'Import Peak Change'!$A$106:GA$202,183,FALSE())))</f>
        <v>0</v>
      </c>
      <c r="GB15" s="193" t="n">
        <f aca="false">IF(ISERROR(VLOOKUP($A15,'Import Peak'!$A$3:GB$99,184,FALSE())-VLOOKUP($A15,'Import Peak Change'!$A$106:GB$202,184,FALSE())),0,(VLOOKUP($A15,'Import Peak'!$A$3:GB$99,184,FALSE())-VLOOKUP($A15,'Import Peak Change'!$A$106:GB$202,184,FALSE())))</f>
        <v>0</v>
      </c>
      <c r="GC15" s="193" t="n">
        <f aca="false">IF(ISERROR(VLOOKUP($A15,'Import Peak'!$A$3:GC$99,185,FALSE())-VLOOKUP($A15,'Import Peak Change'!$A$106:GC$202,185,FALSE())),0,(VLOOKUP($A15,'Import Peak'!$A$3:GC$99,185,FALSE())-VLOOKUP($A15,'Import Peak Change'!$A$106:GC$202,185,FALSE())))</f>
        <v>0</v>
      </c>
      <c r="GD15" s="193" t="n">
        <f aca="false">IF(ISERROR(VLOOKUP($A15,'Import Peak'!$A$3:GD$99,186,FALSE())-VLOOKUP($A15,'Import Peak Change'!$A$106:GD$202,186,FALSE())),0,(VLOOKUP($A15,'Import Peak'!$A$3:GD$99,186,FALSE())-VLOOKUP($A15,'Import Peak Change'!$A$106:GD$202,186,FALSE())))</f>
        <v>0</v>
      </c>
      <c r="GE15" s="193" t="n">
        <f aca="false">IF(ISERROR(VLOOKUP($A15,'Import Peak'!$A$3:GE$99,187,FALSE())-VLOOKUP($A15,'Import Peak Change'!$A$106:GE$202,187,FALSE())),0,(VLOOKUP($A15,'Import Peak'!$A$3:GE$99,187,FALSE())-VLOOKUP($A15,'Import Peak Change'!$A$106:GE$202,187,FALSE())))</f>
        <v>0</v>
      </c>
      <c r="GF15" s="193" t="n">
        <f aca="false">IF(ISERROR(VLOOKUP($A15,'Import Peak'!$A$3:GF$99,188,FALSE())-VLOOKUP($A15,'Import Peak Change'!$A$106:GF$202,188,FALSE())),0,(VLOOKUP($A15,'Import Peak'!$A$3:GF$99,188,FALSE())-VLOOKUP($A15,'Import Peak Change'!$A$106:GF$202,188,FALSE())))</f>
        <v>0</v>
      </c>
      <c r="GG15" s="193" t="n">
        <f aca="false">IF(ISERROR(VLOOKUP($A15,'Import Peak'!$A$3:GG$99,189,FALSE())-VLOOKUP($A15,'Import Peak Change'!$A$106:GG$202,189,FALSE())),0,(VLOOKUP($A15,'Import Peak'!$A$3:GG$99,189,FALSE())-VLOOKUP($A15,'Import Peak Change'!$A$106:GG$202,189,FALSE())))</f>
        <v>0</v>
      </c>
      <c r="GH15" s="193" t="n">
        <f aca="false">IF(ISERROR(VLOOKUP($A15,'Import Peak'!$A$3:GH$99,190,FALSE())-VLOOKUP($A15,'Import Peak Change'!$A$106:GH$202,190,FALSE())),0,(VLOOKUP($A15,'Import Peak'!$A$3:GH$99,190,FALSE())-VLOOKUP($A15,'Import Peak Change'!$A$106:GH$202,190,FALSE())))</f>
        <v>0</v>
      </c>
      <c r="GI15" s="193" t="n">
        <f aca="false">IF(ISERROR(VLOOKUP($A15,'Import Peak'!$A$3:GI$99,191,FALSE())-VLOOKUP($A15,'Import Peak Change'!$A$106:GI$202,191,FALSE())),0,(VLOOKUP($A15,'Import Peak'!$A$3:GI$99,191,FALSE())-VLOOKUP($A15,'Import Peak Change'!$A$106:GI$202,191,FALSE())))</f>
        <v>0</v>
      </c>
      <c r="GJ15" s="193" t="n">
        <f aca="false">IF(ISERROR(VLOOKUP($A15,'Import Peak'!$A$3:GJ$99,192,FALSE())-VLOOKUP($A15,'Import Peak Change'!$A$106:GJ$202,192,FALSE())),0,(VLOOKUP($A15,'Import Peak'!$A$3:GJ$99,192,FALSE())-VLOOKUP($A15,'Import Peak Change'!$A$106:GJ$202,192,FALSE())))</f>
        <v>0</v>
      </c>
      <c r="GK15" s="193" t="n">
        <f aca="false">IF(ISERROR(VLOOKUP($A15,'Import Peak'!$A$3:GK$99,193,FALSE())-VLOOKUP($A15,'Import Peak Change'!$A$106:GK$202,193,FALSE())),0,(VLOOKUP($A15,'Import Peak'!$A$3:GK$99,193,FALSE())-VLOOKUP($A15,'Import Peak Change'!$A$106:GK$202,193,FALSE())))</f>
        <v>0</v>
      </c>
      <c r="GL15" s="193" t="n">
        <f aca="false">IF(ISERROR(VLOOKUP($A15,'Import Peak'!$A$3:GL$99,194,FALSE())-VLOOKUP($A15,'Import Peak Change'!$A$106:GL$202,194,FALSE())),0,(VLOOKUP($A15,'Import Peak'!$A$3:GL$99,194,FALSE())-VLOOKUP($A15,'Import Peak Change'!$A$106:GL$202,194,FALSE())))</f>
        <v>0</v>
      </c>
      <c r="GM15" s="193" t="n">
        <f aca="false">IF(ISERROR(VLOOKUP($A15,'Import Peak'!$A$3:GM$99,195,FALSE())-VLOOKUP($A15,'Import Peak Change'!$A$106:GM$202,195,FALSE())),0,(VLOOKUP($A15,'Import Peak'!$A$3:GM$99,195,FALSE())-VLOOKUP($A15,'Import Peak Change'!$A$106:GM$202,195,FALSE())))</f>
        <v>0</v>
      </c>
      <c r="GN15" s="193" t="n">
        <f aca="false">IF(ISERROR(VLOOKUP($A15,'Import Peak'!$A$3:GN$99,196,FALSE())-VLOOKUP($A15,'Import Peak Change'!$A$106:GN$202,196,FALSE())),0,(VLOOKUP($A15,'Import Peak'!$A$3:GN$99,196,FALSE())-VLOOKUP($A15,'Import Peak Change'!$A$106:GN$202,196,FALSE())))</f>
        <v>0</v>
      </c>
      <c r="GO15" s="193" t="n">
        <f aca="false">IF(ISERROR(VLOOKUP($A15,'Import Peak'!$A$3:GO$99,197,FALSE())-VLOOKUP($A15,'Import Peak Change'!$A$106:GO$202,197,FALSE())),0,(VLOOKUP($A15,'Import Peak'!$A$3:GO$99,197,FALSE())-VLOOKUP($A15,'Import Peak Change'!$A$106:GO$202,197,FALSE())))</f>
        <v>0</v>
      </c>
      <c r="GP15" s="193" t="n">
        <f aca="false">IF(ISERROR(VLOOKUP($A15,'Import Peak'!$A$3:GP$99,198,FALSE())-VLOOKUP($A15,'Import Peak Change'!$A$106:GP$202,198,FALSE())),0,(VLOOKUP($A15,'Import Peak'!$A$3:GP$99,198,FALSE())-VLOOKUP($A15,'Import Peak Change'!$A$106:GP$202,198,FALSE())))</f>
        <v>0</v>
      </c>
      <c r="GQ15" s="193" t="n">
        <f aca="false">IF(ISERROR(VLOOKUP($A15,'Import Peak'!$A$3:GQ$99,199,FALSE())-VLOOKUP($A15,'Import Peak Change'!$A$106:GQ$202,199,FALSE())),0,(VLOOKUP($A15,'Import Peak'!$A$3:GQ$99,199,FALSE())-VLOOKUP($A15,'Import Peak Change'!$A$106:GQ$202,199,FALSE())))</f>
        <v>0</v>
      </c>
      <c r="GR15" s="193" t="n">
        <f aca="false">IF(ISERROR(VLOOKUP($A15,'Import Peak'!$A$3:GR$99,200,FALSE())-VLOOKUP($A15,'Import Peak Change'!$A$106:GR$202,200,FALSE())),0,(VLOOKUP($A15,'Import Peak'!$A$3:GR$99,200,FALSE())-VLOOKUP($A15,'Import Peak Change'!$A$106:GR$202,200,FALSE())))</f>
        <v>0</v>
      </c>
      <c r="GS15" s="193" t="n">
        <f aca="false">IF(ISERROR(VLOOKUP($A15,'Import Peak'!$A$3:GS$99,201,FALSE())-VLOOKUP($A15,'Import Peak Change'!$A$106:GS$202,201,FALSE())),0,(VLOOKUP($A15,'Import Peak'!$A$3:GS$99,201,FALSE())-VLOOKUP($A15,'Import Peak Change'!$A$106:GS$202,201,FALSE())))</f>
        <v>0</v>
      </c>
      <c r="GT15" s="193" t="n">
        <f aca="false">IF(ISERROR(VLOOKUP($A15,'Import Peak'!$A$3:GT$99,202,FALSE())-VLOOKUP($A15,'Import Peak Change'!$A$106:GT$202,202,FALSE())),0,(VLOOKUP($A15,'Import Peak'!$A$3:GT$99,202,FALSE())-VLOOKUP($A15,'Import Peak Change'!$A$106:GT$202,202,FALSE())))</f>
        <v>0</v>
      </c>
      <c r="GU15" s="193" t="n">
        <f aca="false">IF(ISERROR(VLOOKUP($A15,'Import Peak'!$A$3:GU$99,203,FALSE())-VLOOKUP($A15,'Import Peak Change'!$A$106:GU$202,203,FALSE())),0,(VLOOKUP($A15,'Import Peak'!$A$3:GU$99,203,FALSE())-VLOOKUP($A15,'Import Peak Change'!$A$106:GU$202,203,FALSE())))</f>
        <v>0</v>
      </c>
      <c r="GV15" s="193" t="n">
        <f aca="false">IF(ISERROR(VLOOKUP($A15,'Import Peak'!$A$3:GV$99,204,FALSE())-VLOOKUP($A15,'Import Peak Change'!$A$106:GV$202,204,FALSE())),0,(VLOOKUP($A15,'Import Peak'!$A$3:GV$99,204,FALSE())-VLOOKUP($A15,'Import Peak Change'!$A$106:GV$202,204,FALSE())))</f>
        <v>0</v>
      </c>
      <c r="GW15" s="193" t="n">
        <f aca="false">IF(ISERROR(VLOOKUP($A15,'Import Peak'!$A$3:GW$99,205,FALSE())-VLOOKUP($A15,'Import Peak Change'!$A$106:GW$202,205,FALSE())),0,(VLOOKUP($A15,'Import Peak'!$A$3:GW$99,205,FALSE())-VLOOKUP($A15,'Import Peak Change'!$A$106:GW$202,205,FALSE())))</f>
        <v>0</v>
      </c>
      <c r="GX15" s="193" t="n">
        <f aca="false">IF(ISERROR(VLOOKUP($A15,'Import Peak'!$A$3:GX$99,206,FALSE())-VLOOKUP($A15,'Import Peak Change'!$A$106:GX$202,206,FALSE())),0,(VLOOKUP($A15,'Import Peak'!$A$3:GX$99,206,FALSE())-VLOOKUP($A15,'Import Peak Change'!$A$106:GX$202,206,FALSE())))</f>
        <v>0</v>
      </c>
      <c r="GY15" s="193" t="n">
        <f aca="false">IF(ISERROR(VLOOKUP($A15,'Import Peak'!$A$3:GY$99,207,FALSE())-VLOOKUP($A15,'Import Peak Change'!$A$106:GY$202,207,FALSE())),0,(VLOOKUP($A15,'Import Peak'!$A$3:GY$99,207,FALSE())-VLOOKUP($A15,'Import Peak Change'!$A$106:GY$202,207,FALSE())))</f>
        <v>0</v>
      </c>
      <c r="GZ15" s="193" t="n">
        <f aca="false">IF(ISERROR(VLOOKUP($A15,'Import Peak'!$A$3:GZ$99,208,FALSE())-VLOOKUP($A15,'Import Peak Change'!$A$106:GZ$202,208,FALSE())),0,(VLOOKUP($A15,'Import Peak'!$A$3:GZ$99,208,FALSE())-VLOOKUP($A15,'Import Peak Change'!$A$106:GZ$202,208,FALSE())))</f>
        <v>0</v>
      </c>
      <c r="HA15" s="193" t="n">
        <f aca="false">IF(ISERROR(VLOOKUP($A15,'Import Peak'!$A$3:HA$99,209,FALSE())-VLOOKUP($A15,'Import Peak Change'!$A$106:HA$202,209,FALSE())),0,(VLOOKUP($A15,'Import Peak'!$A$3:HA$99,209,FALSE())-VLOOKUP($A15,'Import Peak Change'!$A$106:HA$202,209,FALSE())))</f>
        <v>0</v>
      </c>
      <c r="HB15" s="193" t="n">
        <f aca="false">IF(ISERROR(VLOOKUP($A15,'Import Peak'!$A$3:HB$99,210,FALSE())-VLOOKUP($A15,'Import Peak Change'!$A$106:HB$202,210,FALSE())),0,(VLOOKUP($A15,'Import Peak'!$A$3:HB$99,210,FALSE())-VLOOKUP($A15,'Import Peak Change'!$A$106:HB$202,210,FALSE())))</f>
        <v>0</v>
      </c>
      <c r="HC15" s="193" t="n">
        <f aca="false">IF(ISERROR(VLOOKUP($A15,'Import Peak'!$A$3:HC$99,211,FALSE())-VLOOKUP($A15,'Import Peak Change'!$A$106:HC$202,211,FALSE())),0,(VLOOKUP($A15,'Import Peak'!$A$3:HC$99,211,FALSE())-VLOOKUP($A15,'Import Peak Change'!$A$106:HC$202,211,FALSE())))</f>
        <v>0</v>
      </c>
      <c r="HD15" s="193" t="n">
        <f aca="false">IF(ISERROR(VLOOKUP($A15,'Import Peak'!$A$3:HD$99,212,FALSE())-VLOOKUP($A15,'Import Peak Change'!$A$106:HD$202,212,FALSE())),0,(VLOOKUP($A15,'Import Peak'!$A$3:HD$99,212,FALSE())-VLOOKUP($A15,'Import Peak Change'!$A$106:HD$202,212,FALSE())))</f>
        <v>0</v>
      </c>
      <c r="HE15" s="193" t="n">
        <f aca="false">IF(ISERROR(VLOOKUP($A15,'Import Peak'!$A$3:HE$99,213,FALSE())-VLOOKUP($A15,'Import Peak Change'!$A$106:HE$202,213,FALSE())),0,(VLOOKUP($A15,'Import Peak'!$A$3:HE$99,213,FALSE())-VLOOKUP($A15,'Import Peak Change'!$A$106:HE$202,213,FALSE())))</f>
        <v>0</v>
      </c>
      <c r="HF15" s="193" t="n">
        <f aca="false">IF(ISERROR(VLOOKUP($A15,'Import Peak'!$A$3:HF$99,214,FALSE())-VLOOKUP($A15,'Import Peak Change'!$A$106:HF$202,214,FALSE())),0,(VLOOKUP($A15,'Import Peak'!$A$3:HF$99,214,FALSE())-VLOOKUP($A15,'Import Peak Change'!$A$106:HF$202,214,FALSE())))</f>
        <v>0</v>
      </c>
      <c r="HG15" s="193" t="n">
        <f aca="false">IF(ISERROR(VLOOKUP($A15,'Import Peak'!$A$3:HG$99,215,FALSE())-VLOOKUP($A15,'Import Peak Change'!$A$106:HG$202,215,FALSE())),0,(VLOOKUP($A15,'Import Peak'!$A$3:HG$99,215,FALSE())-VLOOKUP($A15,'Import Peak Change'!$A$106:HG$202,215,FALSE())))</f>
        <v>0</v>
      </c>
      <c r="HH15" s="193" t="n">
        <f aca="false">IF(ISERROR(VLOOKUP($A15,'Import Peak'!$A$3:HH$99,216,FALSE())-VLOOKUP($A15,'Import Peak Change'!$A$106:HH$202,216,FALSE())),0,(VLOOKUP($A15,'Import Peak'!$A$3:HH$99,216,FALSE())-VLOOKUP($A15,'Import Peak Change'!$A$106:HH$202,216,FALSE())))</f>
        <v>0</v>
      </c>
      <c r="HI15" s="193" t="n">
        <f aca="false">IF(ISERROR(VLOOKUP($A15,'Import Peak'!$A$3:HI$99,217,FALSE())-VLOOKUP($A15,'Import Peak Change'!$A$106:HI$202,217,FALSE())),0,(VLOOKUP($A15,'Import Peak'!$A$3:HI$99,217,FALSE())-VLOOKUP($A15,'Import Peak Change'!$A$106:HI$202,217,FALSE())))</f>
        <v>0</v>
      </c>
      <c r="HJ15" s="193" t="n">
        <f aca="false">IF(ISERROR(VLOOKUP($A15,'Import Peak'!$A$3:HJ$99,218,FALSE())-VLOOKUP($A15,'Import Peak Change'!$A$106:HJ$202,218,FALSE())),0,(VLOOKUP($A15,'Import Peak'!$A$3:HJ$99,218,FALSE())-VLOOKUP($A15,'Import Peak Change'!$A$106:HJ$202,218,FALSE())))</f>
        <v>0</v>
      </c>
      <c r="HK15" s="193" t="n">
        <f aca="false">IF(ISERROR(VLOOKUP($A15,'Import Peak'!$A$3:HK$99,219,FALSE())-VLOOKUP($A15,'Import Peak Change'!$A$106:HK$202,219,FALSE())),0,(VLOOKUP($A15,'Import Peak'!$A$3:HK$99,219,FALSE())-VLOOKUP($A15,'Import Peak Change'!$A$106:HK$202,219,FALSE())))</f>
        <v>0</v>
      </c>
      <c r="HL15" s="193" t="n">
        <f aca="false">IF(ISERROR(VLOOKUP($A15,'Import Peak'!$A$3:HL$99,220,FALSE())-VLOOKUP($A15,'Import Peak Change'!$A$106:HL$202,220,FALSE())),0,(VLOOKUP($A15,'Import Peak'!$A$3:HL$99,220,FALSE())-VLOOKUP($A15,'Import Peak Change'!$A$106:HL$202,220,FALSE())))</f>
        <v>0</v>
      </c>
      <c r="HM15" s="193" t="n">
        <f aca="false">IF(ISERROR(VLOOKUP($A15,'Import Peak'!$A$3:HM$99,221,FALSE())-VLOOKUP($A15,'Import Peak Change'!$A$106:HM$202,221,FALSE())),0,(VLOOKUP($A15,'Import Peak'!$A$3:HM$99,221,FALSE())-VLOOKUP($A15,'Import Peak Change'!$A$106:HM$202,221,FALSE())))</f>
        <v>0</v>
      </c>
      <c r="HN15" s="193" t="n">
        <f aca="false">IF(ISERROR(VLOOKUP($A15,'Import Peak'!$A$3:HN$99,222,FALSE())-VLOOKUP($A15,'Import Peak Change'!$A$106:HN$202,222,FALSE())),0,(VLOOKUP($A15,'Import Peak'!$A$3:HN$99,222,FALSE())-VLOOKUP($A15,'Import Peak Change'!$A$106:HN$202,222,FALSE())))</f>
        <v>0</v>
      </c>
      <c r="HO15" s="193" t="n">
        <f aca="false">IF(ISERROR(VLOOKUP($A15,'Import Peak'!$A$3:HO$99,223,FALSE())-VLOOKUP($A15,'Import Peak Change'!$A$106:HO$202,223,FALSE())),0,(VLOOKUP($A15,'Import Peak'!$A$3:HO$99,223,FALSE())-VLOOKUP($A15,'Import Peak Change'!$A$106:HO$202,223,FALSE())))</f>
        <v>0</v>
      </c>
      <c r="HP15" s="193" t="n">
        <f aca="false">IF(ISERROR(VLOOKUP($A15,'Import Peak'!$A$3:HP$99,224,FALSE())-VLOOKUP($A15,'Import Peak Change'!$A$106:HP$202,224,FALSE())),0,(VLOOKUP($A15,'Import Peak'!$A$3:HP$99,224,FALSE())-VLOOKUP($A15,'Import Peak Change'!$A$106:HP$202,224,FALSE())))</f>
        <v>0</v>
      </c>
      <c r="HQ15" s="193" t="n">
        <f aca="false">IF(ISERROR(VLOOKUP($A15,'Import Peak'!$A$3:HQ$99,225,FALSE())-VLOOKUP($A15,'Import Peak Change'!$A$106:HQ$202,225,FALSE())),0,(VLOOKUP($A15,'Import Peak'!$A$3:HQ$99,225,FALSE())-VLOOKUP($A15,'Import Peak Change'!$A$106:HQ$202,225,FALSE())))</f>
        <v>0</v>
      </c>
      <c r="HR15" s="193" t="n">
        <f aca="false">IF(ISERROR(VLOOKUP($A15,'Import Peak'!$A$3:HR$99,226,FALSE())-VLOOKUP($A15,'Import Peak Change'!$A$106:HR$202,226,FALSE())),0,(VLOOKUP($A15,'Import Peak'!$A$3:HR$99,226,FALSE())-VLOOKUP($A15,'Import Peak Change'!$A$106:HR$202,226,FALSE())))</f>
        <v>0</v>
      </c>
      <c r="HS15" s="193" t="n">
        <f aca="false">IF(ISERROR(VLOOKUP($A15,'Import Peak'!$A$3:HS$99,227,FALSE())-VLOOKUP($A15,'Import Peak Change'!$A$106:HS$202,227,FALSE())),0,(VLOOKUP($A15,'Import Peak'!$A$3:HS$99,227,FALSE())-VLOOKUP($A15,'Import Peak Change'!$A$106:HS$202,227,FALSE())))</f>
        <v>0</v>
      </c>
      <c r="HT15" s="193" t="n">
        <f aca="false">IF(ISERROR(VLOOKUP($A15,'Import Peak'!$A$3:HT$99,228,FALSE())-VLOOKUP($A15,'Import Peak Change'!$A$106:HT$202,228,FALSE())),0,(VLOOKUP($A15,'Import Peak'!$A$3:HT$99,228,FALSE())-VLOOKUP($A15,'Import Peak Change'!$A$106:HT$202,228,FALSE())))</f>
        <v>0</v>
      </c>
      <c r="HU15" s="193" t="n">
        <f aca="false">IF(ISERROR(VLOOKUP($A15,'Import Peak'!$A$3:HU$99,229,FALSE())-VLOOKUP($A15,'Import Peak Change'!$A$106:HU$202,229,FALSE())),0,(VLOOKUP($A15,'Import Peak'!$A$3:HU$99,229,FALSE())-VLOOKUP($A15,'Import Peak Change'!$A$106:HU$202,229,FALSE())))</f>
        <v>0</v>
      </c>
      <c r="HV15" s="193" t="n">
        <f aca="false">IF(ISERROR(VLOOKUP($A15,'Import Peak'!$A$3:HV$99,230,FALSE())-VLOOKUP($A15,'Import Peak Change'!$A$106:HV$202,230,FALSE())),0,(VLOOKUP($A15,'Import Peak'!$A$3:HV$99,230,FALSE())-VLOOKUP($A15,'Import Peak Change'!$A$106:HV$202,230,FALSE())))</f>
        <v>0</v>
      </c>
      <c r="HW15" s="193" t="n">
        <f aca="false">IF(ISERROR(VLOOKUP($A15,'Import Peak'!$A$3:HW$99,231,FALSE())-VLOOKUP($A15,'Import Peak Change'!$A$106:HW$202,231,FALSE())),0,(VLOOKUP($A15,'Import Peak'!$A$3:HW$99,231,FALSE())-VLOOKUP($A15,'Import Peak Change'!$A$106:HW$202,231,FALSE())))</f>
        <v>0</v>
      </c>
      <c r="HX15" s="193" t="n">
        <f aca="false">IF(ISERROR(VLOOKUP($A15,'Import Peak'!$A$3:HX$99,232,FALSE())-VLOOKUP($A15,'Import Peak Change'!$A$106:HX$202,232,FALSE())),0,(VLOOKUP($A15,'Import Peak'!$A$3:HX$99,232,FALSE())-VLOOKUP($A15,'Import Peak Change'!$A$106:HX$202,232,FALSE())))</f>
        <v>0</v>
      </c>
      <c r="HY15" s="193" t="n">
        <f aca="false">IF(ISERROR(VLOOKUP($A15,'Import Peak'!$A$3:HY$99,233,FALSE())-VLOOKUP($A15,'Import Peak Change'!$A$106:HY$202,233,FALSE())),0,(VLOOKUP($A15,'Import Peak'!$A$3:HY$99,233,FALSE())-VLOOKUP($A15,'Import Peak Change'!$A$106:HY$202,233,FALSE())))</f>
        <v>0</v>
      </c>
      <c r="HZ15" s="193" t="n">
        <f aca="false">IF(ISERROR(VLOOKUP($A15,'Import Peak'!$A$3:HZ$99,234,FALSE())-VLOOKUP($A15,'Import Peak Change'!$A$106:HZ$202,234,FALSE())),0,(VLOOKUP($A15,'Import Peak'!$A$3:HZ$99,234,FALSE())-VLOOKUP($A15,'Import Peak Change'!$A$106:HZ$202,234,FALSE())))</f>
        <v>0</v>
      </c>
      <c r="IA15" s="193" t="n">
        <f aca="false">IF(ISERROR(VLOOKUP($A15,'Import Peak'!$A$3:IA$99,235,FALSE())-VLOOKUP($A15,'Import Peak Change'!$A$106:IA$202,235,FALSE())),0,(VLOOKUP($A15,'Import Peak'!$A$3:IA$99,235,FALSE())-VLOOKUP($A15,'Import Peak Change'!$A$106:IA$202,235,FALSE())))</f>
        <v>0</v>
      </c>
      <c r="IB15" s="193" t="n">
        <f aca="false">IF(ISERROR(VLOOKUP($A15,'Import Peak'!$A$3:IB$99,236,FALSE())-VLOOKUP($A15,'Import Peak Change'!$A$106:IB$202,236,FALSE())),0,(VLOOKUP($A15,'Import Peak'!$A$3:IB$99,236,FALSE())-VLOOKUP($A15,'Import Peak Change'!$A$106:IB$202,236,FALSE())))</f>
        <v>0</v>
      </c>
      <c r="IC15" s="193" t="n">
        <f aca="false">IF(ISERROR(VLOOKUP($A15,'Import Peak'!$A$3:IC$99,237,FALSE())-VLOOKUP($A15,'Import Peak Change'!$A$106:IC$202,237,FALSE())),0,(VLOOKUP($A15,'Import Peak'!$A$3:IC$99,237,FALSE())-VLOOKUP($A15,'Import Peak Change'!$A$106:IC$202,237,FALSE())))</f>
        <v>0</v>
      </c>
      <c r="ID15" s="193" t="n">
        <f aca="false">IF(ISERROR(VLOOKUP($A15,'Import Peak'!$A$3:ID$99,238,FALSE())-VLOOKUP($A15,'Import Peak Change'!$A$106:ID$202,238,FALSE())),0,(VLOOKUP($A15,'Import Peak'!$A$3:ID$99,238,FALSE())-VLOOKUP($A15,'Import Peak Change'!$A$106:ID$202,238,FALSE())))</f>
        <v>0</v>
      </c>
      <c r="IE15" s="193" t="n">
        <f aca="false">IF(ISERROR(VLOOKUP($A15,'Import Peak'!$A$3:IE$99,239,FALSE())-VLOOKUP($A15,'Import Peak Change'!$A$106:IE$202,239,FALSE())),0,(VLOOKUP($A15,'Import Peak'!$A$3:IE$99,239,FALSE())-VLOOKUP($A15,'Import Peak Change'!$A$106:IE$202,239,FALSE())))</f>
        <v>0</v>
      </c>
      <c r="IF15" s="193"/>
      <c r="IG15" s="164"/>
      <c r="IH15" s="164"/>
      <c r="II15" s="164"/>
    </row>
    <row r="16" customFormat="false" ht="12.75" hidden="false" customHeight="false" outlineLevel="0" collapsed="false">
      <c r="A16" s="201" t="str">
        <f aca="false">IF('Import Peak'!A13=0,"",'Import Peak'!A13)</f>
        <v>ST ALBERTA</v>
      </c>
      <c r="B16" s="193"/>
      <c r="C16" s="193"/>
      <c r="D16" s="193"/>
      <c r="E16" s="193"/>
      <c r="F16" s="193"/>
      <c r="G16" s="193" t="n">
        <f aca="false">IF(ISERROR(VLOOKUP($A16,'Import Peak'!$A$3:G$99,7,FALSE())-VLOOKUP($A16,'Import Peak Change'!$A$106:G$202,7,FALSE())),0,(VLOOKUP($A16,'Import Peak'!$A$3:G$99,7,FALSE())-VLOOKUP($A16,'Import Peak Change'!$A$106:G$202,7,FALSE())))</f>
        <v>0</v>
      </c>
      <c r="H16" s="193" t="n">
        <f aca="false">IF(ISERROR(VLOOKUP($A16,'Import Peak'!$A$3:H$99,8,FALSE())-VLOOKUP($A16,'Import Peak Change'!$A$106:H$202,8,FALSE())),0,(VLOOKUP($A16,'Import Peak'!$A$3:H$99,8,FALSE())-VLOOKUP($A16,'Import Peak Change'!$A$106:H$202,8,FALSE())))</f>
        <v>0</v>
      </c>
      <c r="I16" s="193" t="n">
        <f aca="false">IF(ISERROR(VLOOKUP($A16,'Import Peak'!$A$3:I$99,9,FALSE())-VLOOKUP($A16,'Import Peak Change'!$A$106:I$202,9,FALSE())),0,(VLOOKUP($A16,'Import Peak'!$A$3:I$99,9,FALSE())-VLOOKUP($A16,'Import Peak Change'!$A$106:I$202,9,FALSE())))</f>
        <v>0</v>
      </c>
      <c r="J16" s="193" t="n">
        <f aca="false">IF(ISERROR(VLOOKUP($A16,'Import Peak'!$A$3:J$99,10,FALSE())-VLOOKUP($A16,'Import Peak Change'!$A$106:J$202,10,FALSE())),0,(VLOOKUP($A16,'Import Peak'!$A$3:J$99,10,FALSE())-VLOOKUP($A16,'Import Peak Change'!$A$106:J$202,10,FALSE())))</f>
        <v>0</v>
      </c>
      <c r="K16" s="193" t="n">
        <f aca="false">IF(ISERROR(VLOOKUP($A16,'Import Peak'!$A$3:K$99,11,FALSE())-VLOOKUP($A16,'Import Peak Change'!$A$106:K$202,11,FALSE())),0,(VLOOKUP($A16,'Import Peak'!$A$3:K$99,11,FALSE())-VLOOKUP($A16,'Import Peak Change'!$A$106:K$202,11,FALSE())))</f>
        <v>0</v>
      </c>
      <c r="L16" s="193" t="n">
        <f aca="false">IF(ISERROR(VLOOKUP($A16,'Import Peak'!$A$3:L$99,12,FALSE())-VLOOKUP($A16,'Import Peak Change'!$A$106:L$202,12,FALSE())),0,(VLOOKUP($A16,'Import Peak'!$A$3:L$99,12,FALSE())-VLOOKUP($A16,'Import Peak Change'!$A$106:L$202,12,FALSE())))</f>
        <v>0</v>
      </c>
      <c r="M16" s="193" t="n">
        <f aca="false">IF(ISERROR(VLOOKUP($A16,'Import Peak'!$A$3:M$99,13,FALSE())-VLOOKUP($A16,'Import Peak Change'!$A$106:M$202,13,FALSE())),0,(VLOOKUP($A16,'Import Peak'!$A$3:M$99,13,FALSE())-VLOOKUP($A16,'Import Peak Change'!$A$106:M$202,13,FALSE())))</f>
        <v>0</v>
      </c>
      <c r="N16" s="193" t="n">
        <f aca="false">IF(ISERROR(VLOOKUP($A16,'Import Peak'!$A$3:N$99,14,FALSE())-VLOOKUP($A16,'Import Peak Change'!$A$106:N$202,14,FALSE())),0,(VLOOKUP($A16,'Import Peak'!$A$3:N$99,14,FALSE())-VLOOKUP($A16,'Import Peak Change'!$A$106:N$202,14,FALSE())))</f>
        <v>0</v>
      </c>
      <c r="O16" s="193" t="n">
        <f aca="false">IF(ISERROR(VLOOKUP($A16,'Import Peak'!$A$3:O$99,15,FALSE())-VLOOKUP($A16,'Import Peak Change'!$A$106:O$202,15,FALSE())),0,(VLOOKUP($A16,'Import Peak'!$A$3:O$99,15,FALSE())-VLOOKUP($A16,'Import Peak Change'!$A$106:O$202,15,FALSE())))</f>
        <v>0</v>
      </c>
      <c r="P16" s="193" t="n">
        <f aca="false">IF(ISERROR(VLOOKUP($A16,'Import Peak'!$A$3:P$99,16,FALSE())-VLOOKUP($A16,'Import Peak Change'!$A$106:P$202,16,FALSE())),0,(VLOOKUP($A16,'Import Peak'!$A$3:P$99,16,FALSE())-VLOOKUP($A16,'Import Peak Change'!$A$106:P$202,16,FALSE())))</f>
        <v>0</v>
      </c>
      <c r="Q16" s="193" t="n">
        <f aca="false">IF(ISERROR(VLOOKUP($A16,'Import Peak'!$A$3:Q$99,17,FALSE())-VLOOKUP($A16,'Import Peak Change'!$A$106:Q$202,17,FALSE())),0,(VLOOKUP($A16,'Import Peak'!$A$3:Q$99,17,FALSE())-VLOOKUP($A16,'Import Peak Change'!$A$106:Q$202,17,FALSE())))</f>
        <v>0</v>
      </c>
      <c r="R16" s="193" t="n">
        <f aca="false">IF(ISERROR(VLOOKUP($A16,'Import Peak'!$A$3:R$99,18,FALSE())-VLOOKUP($A16,'Import Peak Change'!$A$106:R$202,18,FALSE())),0,(VLOOKUP($A16,'Import Peak'!$A$3:R$99,18,FALSE())-VLOOKUP($A16,'Import Peak Change'!$A$106:R$202,18,FALSE())))</f>
        <v>0</v>
      </c>
      <c r="S16" s="193" t="n">
        <f aca="false">IF(ISERROR(VLOOKUP($A16,'Import Peak'!$A$3:S$99,19,FALSE())-VLOOKUP($A16,'Import Peak Change'!$A$106:S$202,19,FALSE())),0,(VLOOKUP($A16,'Import Peak'!$A$3:S$99,19,FALSE())-VLOOKUP($A16,'Import Peak Change'!$A$106:S$202,19,FALSE())))</f>
        <v>0</v>
      </c>
      <c r="T16" s="193" t="n">
        <f aca="false">IF(ISERROR(VLOOKUP($A16,'Import Peak'!$A$3:T$99,20,FALSE())-VLOOKUP($A16,'Import Peak Change'!$A$106:T$202,20,FALSE())),0,(VLOOKUP($A16,'Import Peak'!$A$3:T$99,20,FALSE())-VLOOKUP($A16,'Import Peak Change'!$A$106:T$202,20,FALSE())))</f>
        <v>0</v>
      </c>
      <c r="U16" s="193" t="n">
        <f aca="false">IF(ISERROR(VLOOKUP($A16,'Import Peak'!$A$3:U$99,21,FALSE())-VLOOKUP($A16,'Import Peak Change'!$A$106:U$202,21,FALSE())),0,(VLOOKUP($A16,'Import Peak'!$A$3:U$99,21,FALSE())-VLOOKUP($A16,'Import Peak Change'!$A$106:U$202,21,FALSE())))</f>
        <v>0</v>
      </c>
      <c r="V16" s="193" t="n">
        <f aca="false">IF(ISERROR(VLOOKUP($A16,'Import Peak'!$A$3:V$99,22,FALSE())-VLOOKUP($A16,'Import Peak Change'!$A$106:V$202,22,FALSE())),0,(VLOOKUP($A16,'Import Peak'!$A$3:V$99,22,FALSE())-VLOOKUP($A16,'Import Peak Change'!$A$106:V$202,22,FALSE())))</f>
        <v>0</v>
      </c>
      <c r="W16" s="193" t="n">
        <f aca="false">IF(ISERROR(VLOOKUP($A16,'Import Peak'!$A$3:W$99,23,FALSE())-VLOOKUP($A16,'Import Peak Change'!$A$106:W$202,23,FALSE())),0,(VLOOKUP($A16,'Import Peak'!$A$3:W$99,23,FALSE())-VLOOKUP($A16,'Import Peak Change'!$A$106:W$202,23,FALSE())))</f>
        <v>0</v>
      </c>
      <c r="X16" s="193" t="n">
        <f aca="false">IF(ISERROR(VLOOKUP($A16,'Import Peak'!$A$3:X$99,24,FALSE())-VLOOKUP($A16,'Import Peak Change'!$A$106:X$202,24,FALSE())),0,(VLOOKUP($A16,'Import Peak'!$A$3:X$99,24,FALSE())-VLOOKUP($A16,'Import Peak Change'!$A$106:X$202,24,FALSE())))</f>
        <v>0</v>
      </c>
      <c r="Y16" s="193" t="n">
        <f aca="false">IF(ISERROR(VLOOKUP($A16,'Import Peak'!$A$3:Y$99,25,FALSE())-VLOOKUP($A16,'Import Peak Change'!$A$106:Y$202,25,FALSE())),0,(VLOOKUP($A16,'Import Peak'!$A$3:Y$99,25,FALSE())-VLOOKUP($A16,'Import Peak Change'!$A$106:Y$202,25,FALSE())))</f>
        <v>0</v>
      </c>
      <c r="Z16" s="193" t="n">
        <f aca="false">IF(ISERROR(VLOOKUP($A16,'Import Peak'!$A$3:Z$99,26,FALSE())-VLOOKUP($A16,'Import Peak Change'!$A$106:Z$202,26,FALSE())),0,(VLOOKUP($A16,'Import Peak'!$A$3:Z$99,26,FALSE())-VLOOKUP($A16,'Import Peak Change'!$A$106:Z$202,26,FALSE())))</f>
        <v>0</v>
      </c>
      <c r="AA16" s="193" t="n">
        <f aca="false">IF(ISERROR(VLOOKUP($A16,'Import Peak'!$A$3:AA$99,27,FALSE())-VLOOKUP($A16,'Import Peak Change'!$A$106:AA$202,27,FALSE())),0,(VLOOKUP($A16,'Import Peak'!$A$3:AA$99,27,FALSE())-VLOOKUP($A16,'Import Peak Change'!$A$106:AA$202,27,FALSE())))</f>
        <v>0</v>
      </c>
      <c r="AB16" s="193" t="n">
        <f aca="false">IF(ISERROR(VLOOKUP($A16,'Import Peak'!$A$3:AB$99,28,FALSE())-VLOOKUP($A16,'Import Peak Change'!$A$106:AB$202,28,FALSE())),0,(VLOOKUP($A16,'Import Peak'!$A$3:AB$99,28,FALSE())-VLOOKUP($A16,'Import Peak Change'!$A$106:AB$202,28,FALSE())))</f>
        <v>0</v>
      </c>
      <c r="AC16" s="193" t="n">
        <f aca="false">IF(ISERROR(VLOOKUP($A16,'Import Peak'!$A$3:AC$99,29,FALSE())-VLOOKUP($A16,'Import Peak Change'!$A$106:AC$202,29,FALSE())),0,(VLOOKUP($A16,'Import Peak'!$A$3:AC$99,29,FALSE())-VLOOKUP($A16,'Import Peak Change'!$A$106:AC$202,29,FALSE())))</f>
        <v>0</v>
      </c>
      <c r="AD16" s="193" t="n">
        <f aca="false">IF(ISERROR(VLOOKUP($A16,'Import Peak'!$A$3:AD$99,30,FALSE())-VLOOKUP($A16,'Import Peak Change'!$A$106:AD$202,30,FALSE())),0,(VLOOKUP($A16,'Import Peak'!$A$3:AD$99,30,FALSE())-VLOOKUP($A16,'Import Peak Change'!$A$106:AD$202,30,FALSE())))</f>
        <v>0</v>
      </c>
      <c r="AE16" s="193" t="n">
        <f aca="false">IF(ISERROR(VLOOKUP($A16,'Import Peak'!$A$3:AE$99,31,FALSE())-VLOOKUP($A16,'Import Peak Change'!$A$106:AE$202,31,FALSE())),0,(VLOOKUP($A16,'Import Peak'!$A$3:AE$99,31,FALSE())-VLOOKUP($A16,'Import Peak Change'!$A$106:AE$202,31,FALSE())))</f>
        <v>0</v>
      </c>
      <c r="AF16" s="193" t="n">
        <f aca="false">IF(ISERROR(VLOOKUP($A16,'Import Peak'!$A$3:AF$99,32,FALSE())-VLOOKUP($A16,'Import Peak Change'!$A$106:AF$202,32,FALSE())),0,(VLOOKUP($A16,'Import Peak'!$A$3:AF$99,32,FALSE())-VLOOKUP($A16,'Import Peak Change'!$A$106:AF$202,32,FALSE())))</f>
        <v>0</v>
      </c>
      <c r="AG16" s="193" t="n">
        <f aca="false">IF(ISERROR(VLOOKUP($A16,'Import Peak'!$A$3:AG$99,33,FALSE())-VLOOKUP($A16,'Import Peak Change'!$A$106:AG$202,33,FALSE())),0,(VLOOKUP($A16,'Import Peak'!$A$3:AG$99,33,FALSE())-VLOOKUP($A16,'Import Peak Change'!$A$106:AG$202,33,FALSE())))</f>
        <v>0</v>
      </c>
      <c r="AH16" s="193" t="n">
        <f aca="false">IF(ISERROR(VLOOKUP($A16,'Import Peak'!$A$3:AH$99,34,FALSE())-VLOOKUP($A16,'Import Peak Change'!$A$106:AH$202,34,FALSE())),0,(VLOOKUP($A16,'Import Peak'!$A$3:AH$99,34,FALSE())-VLOOKUP($A16,'Import Peak Change'!$A$106:AH$202,34,FALSE())))</f>
        <v>0</v>
      </c>
      <c r="AI16" s="193" t="n">
        <f aca="false">IF(ISERROR(VLOOKUP($A16,'Import Peak'!$A$3:AI$99,35,FALSE())-VLOOKUP($A16,'Import Peak Change'!$A$106:AI$202,35,FALSE())),0,(VLOOKUP($A16,'Import Peak'!$A$3:AI$99,35,FALSE())-VLOOKUP($A16,'Import Peak Change'!$A$106:AI$202,35,FALSE())))</f>
        <v>0</v>
      </c>
      <c r="AJ16" s="193" t="n">
        <f aca="false">IF(ISERROR(VLOOKUP($A16,'Import Peak'!$A$3:AJ$99,36,FALSE())-VLOOKUP($A16,'Import Peak Change'!$A$106:AJ$202,36,FALSE())),0,(VLOOKUP($A16,'Import Peak'!$A$3:AJ$99,36,FALSE())-VLOOKUP($A16,'Import Peak Change'!$A$106:AJ$202,36,FALSE())))</f>
        <v>0</v>
      </c>
      <c r="AK16" s="193" t="n">
        <f aca="false">IF(ISERROR(VLOOKUP($A16,'Import Peak'!$A$3:AK$99,37,FALSE())-VLOOKUP($A16,'Import Peak Change'!$A$106:AK$202,37,FALSE())),0,(VLOOKUP($A16,'Import Peak'!$A$3:AK$99,37,FALSE())-VLOOKUP($A16,'Import Peak Change'!$A$106:AK$202,37,FALSE())))</f>
        <v>0</v>
      </c>
      <c r="AL16" s="193" t="n">
        <f aca="false">IF(ISERROR(VLOOKUP($A16,'Import Peak'!$A$3:AL$99,38,FALSE())-VLOOKUP($A16,'Import Peak Change'!$A$106:AL$202,38,FALSE())),0,(VLOOKUP($A16,'Import Peak'!$A$3:AL$99,38,FALSE())-VLOOKUP($A16,'Import Peak Change'!$A$106:AL$202,38,FALSE())))</f>
        <v>0</v>
      </c>
      <c r="AM16" s="193" t="n">
        <f aca="false">IF(ISERROR(VLOOKUP($A16,'Import Peak'!$A$3:AM$99,39,FALSE())-VLOOKUP($A16,'Import Peak Change'!$A$106:AM$202,39,FALSE())),0,(VLOOKUP($A16,'Import Peak'!$A$3:AM$99,39,FALSE())-VLOOKUP($A16,'Import Peak Change'!$A$106:AM$202,39,FALSE())))</f>
        <v>0</v>
      </c>
      <c r="AN16" s="193" t="n">
        <f aca="false">IF(ISERROR(VLOOKUP($A16,'Import Peak'!$A$3:AN$99,40,FALSE())-VLOOKUP($A16,'Import Peak Change'!$A$106:AN$202,40,FALSE())),0,(VLOOKUP($A16,'Import Peak'!$A$3:AN$99,40,FALSE())-VLOOKUP($A16,'Import Peak Change'!$A$106:AN$202,40,FALSE())))</f>
        <v>0</v>
      </c>
      <c r="AO16" s="193" t="n">
        <f aca="false">IF(ISERROR(VLOOKUP($A16,'Import Peak'!$A$3:AO$99,41,FALSE())-VLOOKUP($A16,'Import Peak Change'!$A$106:AO$202,41,FALSE())),0,(VLOOKUP($A16,'Import Peak'!$A$3:AO$99,41,FALSE())-VLOOKUP($A16,'Import Peak Change'!$A$106:AO$202,41,FALSE())))</f>
        <v>0</v>
      </c>
      <c r="AP16" s="193" t="n">
        <f aca="false">IF(ISERROR(VLOOKUP($A16,'Import Peak'!$A$3:AP$99,42,FALSE())-VLOOKUP($A16,'Import Peak Change'!$A$106:AP$202,42,FALSE())),0,(VLOOKUP($A16,'Import Peak'!$A$3:AP$99,42,FALSE())-VLOOKUP($A16,'Import Peak Change'!$A$106:AP$202,42,FALSE())))</f>
        <v>0</v>
      </c>
      <c r="AQ16" s="193" t="n">
        <f aca="false">IF(ISERROR(VLOOKUP($A16,'Import Peak'!$A$3:AQ$99,43,FALSE())-VLOOKUP($A16,'Import Peak Change'!$A$106:AQ$202,43,FALSE())),0,(VLOOKUP($A16,'Import Peak'!$A$3:AQ$99,43,FALSE())-VLOOKUP($A16,'Import Peak Change'!$A$106:AQ$202,43,FALSE())))</f>
        <v>0</v>
      </c>
      <c r="AR16" s="193" t="n">
        <f aca="false">IF(ISERROR(VLOOKUP($A16,'Import Peak'!$A$3:AR$99,44,FALSE())-VLOOKUP($A16,'Import Peak Change'!$A$106:AR$202,44,FALSE())),0,(VLOOKUP($A16,'Import Peak'!$A$3:AR$99,44,FALSE())-VLOOKUP($A16,'Import Peak Change'!$A$106:AR$202,44,FALSE())))</f>
        <v>0</v>
      </c>
      <c r="AS16" s="193" t="n">
        <f aca="false">IF(ISERROR(VLOOKUP($A16,'Import Peak'!$A$3:AS$99,45,FALSE())-VLOOKUP($A16,'Import Peak Change'!$A$106:AS$202,45,FALSE())),0,(VLOOKUP($A16,'Import Peak'!$A$3:AS$99,45,FALSE())-VLOOKUP($A16,'Import Peak Change'!$A$106:AS$202,45,FALSE())))</f>
        <v>0</v>
      </c>
      <c r="AT16" s="193" t="n">
        <f aca="false">IF(ISERROR(VLOOKUP($A16,'Import Peak'!$A$3:AT$99,46,FALSE())-VLOOKUP($A16,'Import Peak Change'!$A$106:AT$202,46,FALSE())),0,(VLOOKUP($A16,'Import Peak'!$A$3:AT$99,46,FALSE())-VLOOKUP($A16,'Import Peak Change'!$A$106:AT$202,46,FALSE())))</f>
        <v>0</v>
      </c>
      <c r="AU16" s="193" t="n">
        <f aca="false">IF(ISERROR(VLOOKUP($A16,'Import Peak'!$A$3:AU$99,47,FALSE())-VLOOKUP($A16,'Import Peak Change'!$A$106:AU$202,47,FALSE())),0,(VLOOKUP($A16,'Import Peak'!$A$3:AU$99,47,FALSE())-VLOOKUP($A16,'Import Peak Change'!$A$106:AU$202,47,FALSE())))</f>
        <v>0</v>
      </c>
      <c r="AV16" s="193" t="n">
        <f aca="false">IF(ISERROR(VLOOKUP($A16,'Import Peak'!$A$3:AV$99,48,FALSE())-VLOOKUP($A16,'Import Peak Change'!$A$106:AV$202,48,FALSE())),0,(VLOOKUP($A16,'Import Peak'!$A$3:AV$99,48,FALSE())-VLOOKUP($A16,'Import Peak Change'!$A$106:AV$202,48,FALSE())))</f>
        <v>0</v>
      </c>
      <c r="AW16" s="193" t="n">
        <f aca="false">IF(ISERROR(VLOOKUP($A16,'Import Peak'!$A$3:AW$99,49,FALSE())-VLOOKUP($A16,'Import Peak Change'!$A$106:AW$202,49,FALSE())),0,(VLOOKUP($A16,'Import Peak'!$A$3:AW$99,49,FALSE())-VLOOKUP($A16,'Import Peak Change'!$A$106:AW$202,49,FALSE())))</f>
        <v>0</v>
      </c>
      <c r="AX16" s="193" t="n">
        <f aca="false">IF(ISERROR(VLOOKUP($A16,'Import Peak'!$A$3:AX$99,50,FALSE())-VLOOKUP($A16,'Import Peak Change'!$A$106:AX$202,50,FALSE())),0,(VLOOKUP($A16,'Import Peak'!$A$3:AX$99,50,FALSE())-VLOOKUP($A16,'Import Peak Change'!$A$106:AX$202,50,FALSE())))</f>
        <v>0</v>
      </c>
      <c r="AY16" s="193" t="n">
        <f aca="false">IF(ISERROR(VLOOKUP($A16,'Import Peak'!$A$3:AY$99,51,FALSE())-VLOOKUP($A16,'Import Peak Change'!$A$106:AY$202,51,FALSE())),0,(VLOOKUP($A16,'Import Peak'!$A$3:AY$99,51,FALSE())-VLOOKUP($A16,'Import Peak Change'!$A$106:AY$202,51,FALSE())))</f>
        <v>0</v>
      </c>
      <c r="AZ16" s="193" t="n">
        <f aca="false">IF(ISERROR(VLOOKUP($A16,'Import Peak'!$A$3:AZ$99,52,FALSE())-VLOOKUP($A16,'Import Peak Change'!$A$106:AZ$202,52,FALSE())),0,(VLOOKUP($A16,'Import Peak'!$A$3:AZ$99,52,FALSE())-VLOOKUP($A16,'Import Peak Change'!$A$106:AZ$202,52,FALSE())))</f>
        <v>0</v>
      </c>
      <c r="BA16" s="193" t="n">
        <f aca="false">IF(ISERROR(VLOOKUP($A16,'Import Peak'!$A$3:BA$99,53,FALSE())-VLOOKUP($A16,'Import Peak Change'!$A$106:BA$202,53,FALSE())),0,(VLOOKUP($A16,'Import Peak'!$A$3:BA$99,53,FALSE())-VLOOKUP($A16,'Import Peak Change'!$A$106:BA$202,53,FALSE())))</f>
        <v>0</v>
      </c>
      <c r="BB16" s="193" t="n">
        <f aca="false">IF(ISERROR(VLOOKUP($A16,'Import Peak'!$A$3:BB$99,54,FALSE())-VLOOKUP($A16,'Import Peak Change'!$A$106:BB$202,54,FALSE())),0,(VLOOKUP($A16,'Import Peak'!$A$3:BB$99,54,FALSE())-VLOOKUP($A16,'Import Peak Change'!$A$106:BB$202,54,FALSE())))</f>
        <v>0</v>
      </c>
      <c r="BC16" s="193" t="n">
        <f aca="false">IF(ISERROR(VLOOKUP($A16,'Import Peak'!$A$3:BC$99,55,FALSE())-VLOOKUP($A16,'Import Peak Change'!$A$106:BC$202,55,FALSE())),0,(VLOOKUP($A16,'Import Peak'!$A$3:BC$99,55,FALSE())-VLOOKUP($A16,'Import Peak Change'!$A$106:BC$202,55,FALSE())))</f>
        <v>0</v>
      </c>
      <c r="BD16" s="193" t="n">
        <f aca="false">IF(ISERROR(VLOOKUP($A16,'Import Peak'!$A$3:BD$99,56,FALSE())-VLOOKUP($A16,'Import Peak Change'!$A$106:BD$202,56,FALSE())),0,(VLOOKUP($A16,'Import Peak'!$A$3:BD$99,56,FALSE())-VLOOKUP($A16,'Import Peak Change'!$A$106:BD$202,56,FALSE())))</f>
        <v>0</v>
      </c>
      <c r="BE16" s="193" t="n">
        <f aca="false">IF(ISERROR(VLOOKUP($A16,'Import Peak'!$A$3:BE$99,57,FALSE())-VLOOKUP($A16,'Import Peak Change'!$A$106:BE$202,57,FALSE())),0,(VLOOKUP($A16,'Import Peak'!$A$3:BE$99,57,FALSE())-VLOOKUP($A16,'Import Peak Change'!$A$106:BE$202,57,FALSE())))</f>
        <v>0</v>
      </c>
      <c r="BF16" s="193" t="n">
        <f aca="false">IF(ISERROR(VLOOKUP($A16,'Import Peak'!$A$3:BF$99,58,FALSE())-VLOOKUP($A16,'Import Peak Change'!$A$106:BF$202,58,FALSE())),0,(VLOOKUP($A16,'Import Peak'!$A$3:BF$99,58,FALSE())-VLOOKUP($A16,'Import Peak Change'!$A$106:BF$202,58,FALSE())))</f>
        <v>0</v>
      </c>
      <c r="BG16" s="193" t="n">
        <f aca="false">IF(ISERROR(VLOOKUP($A16,'Import Peak'!$A$3:BG$99,59,FALSE())-VLOOKUP($A16,'Import Peak Change'!$A$106:BG$202,59,FALSE())),0,(VLOOKUP($A16,'Import Peak'!$A$3:BG$99,59,FALSE())-VLOOKUP($A16,'Import Peak Change'!$A$106:BG$202,59,FALSE())))</f>
        <v>0</v>
      </c>
      <c r="BH16" s="193" t="n">
        <f aca="false">IF(ISERROR(VLOOKUP($A16,'Import Peak'!$A$3:BH$99,60,FALSE())-VLOOKUP($A16,'Import Peak Change'!$A$106:BH$202,60,FALSE())),0,(VLOOKUP($A16,'Import Peak'!$A$3:BH$99,60,FALSE())-VLOOKUP($A16,'Import Peak Change'!$A$106:BH$202,60,FALSE())))</f>
        <v>0</v>
      </c>
      <c r="BI16" s="193" t="n">
        <f aca="false">IF(ISERROR(VLOOKUP($A16,'Import Peak'!$A$3:BI$99,61,FALSE())-VLOOKUP($A16,'Import Peak Change'!$A$106:BI$202,61,FALSE())),0,(VLOOKUP($A16,'Import Peak'!$A$3:BI$99,61,FALSE())-VLOOKUP($A16,'Import Peak Change'!$A$106:BI$202,61,FALSE())))</f>
        <v>0</v>
      </c>
      <c r="BJ16" s="193" t="n">
        <f aca="false">IF(ISERROR(VLOOKUP($A16,'Import Peak'!$A$3:BJ$99,62,FALSE())-VLOOKUP($A16,'Import Peak Change'!$A$106:BJ$202,62,FALSE())),0,(VLOOKUP($A16,'Import Peak'!$A$3:BJ$99,62,FALSE())-VLOOKUP($A16,'Import Peak Change'!$A$106:BJ$202,62,FALSE())))</f>
        <v>0</v>
      </c>
      <c r="BK16" s="193" t="n">
        <f aca="false">IF(ISERROR(VLOOKUP($A16,'Import Peak'!$A$3:BK$99,63,FALSE())-VLOOKUP($A16,'Import Peak Change'!$A$106:BK$202,63,FALSE())),0,(VLOOKUP($A16,'Import Peak'!$A$3:BK$99,63,FALSE())-VLOOKUP($A16,'Import Peak Change'!$A$106:BK$202,63,FALSE())))</f>
        <v>0</v>
      </c>
      <c r="BL16" s="193" t="n">
        <f aca="false">IF(ISERROR(VLOOKUP($A16,'Import Peak'!$A$3:BL$99,64,FALSE())-VLOOKUP($A16,'Import Peak Change'!$A$106:BL$202,64,FALSE())),0,(VLOOKUP($A16,'Import Peak'!$A$3:BL$99,64,FALSE())-VLOOKUP($A16,'Import Peak Change'!$A$106:BL$202,64,FALSE())))</f>
        <v>0</v>
      </c>
      <c r="BM16" s="193" t="n">
        <f aca="false">IF(ISERROR(VLOOKUP($A16,'Import Peak'!$A$3:BM$99,65,FALSE())-VLOOKUP($A16,'Import Peak Change'!$A$106:BM$202,65,FALSE())),0,(VLOOKUP($A16,'Import Peak'!$A$3:BM$99,65,FALSE())-VLOOKUP($A16,'Import Peak Change'!$A$106:BM$202,65,FALSE())))</f>
        <v>0</v>
      </c>
      <c r="BN16" s="193" t="n">
        <f aca="false">IF(ISERROR(VLOOKUP($A16,'Import Peak'!$A$3:BN$99,66,FALSE())-VLOOKUP($A16,'Import Peak Change'!$A$106:BN$202,66,FALSE())),0,(VLOOKUP($A16,'Import Peak'!$A$3:BN$99,66,FALSE())-VLOOKUP($A16,'Import Peak Change'!$A$106:BN$202,66,FALSE())))</f>
        <v>0</v>
      </c>
      <c r="BO16" s="193" t="n">
        <f aca="false">IF(ISERROR(VLOOKUP($A16,'Import Peak'!$A$3:BO$99,67,FALSE())-VLOOKUP($A16,'Import Peak Change'!$A$106:BO$202,67,FALSE())),0,(VLOOKUP($A16,'Import Peak'!$A$3:BO$99,67,FALSE())-VLOOKUP($A16,'Import Peak Change'!$A$106:BO$202,67,FALSE())))</f>
        <v>0</v>
      </c>
      <c r="BP16" s="193" t="n">
        <f aca="false">IF(ISERROR(VLOOKUP($A16,'Import Peak'!$A$3:BP$99,68,FALSE())-VLOOKUP($A16,'Import Peak Change'!$A$106:BP$202,68,FALSE())),0,(VLOOKUP($A16,'Import Peak'!$A$3:BP$99,68,FALSE())-VLOOKUP($A16,'Import Peak Change'!$A$106:BP$202,68,FALSE())))</f>
        <v>0</v>
      </c>
      <c r="BQ16" s="193" t="n">
        <f aca="false">IF(ISERROR(VLOOKUP($A16,'Import Peak'!$A$3:BQ$99,69,FALSE())-VLOOKUP($A16,'Import Peak Change'!$A$106:BQ$202,69,FALSE())),0,(VLOOKUP($A16,'Import Peak'!$A$3:BQ$99,69,FALSE())-VLOOKUP($A16,'Import Peak Change'!$A$106:BQ$202,69,FALSE())))</f>
        <v>0</v>
      </c>
      <c r="BR16" s="193" t="n">
        <f aca="false">IF(ISERROR(VLOOKUP($A16,'Import Peak'!$A$3:BR$99,70,FALSE())-VLOOKUP($A16,'Import Peak Change'!$A$106:BR$202,70,FALSE())),0,(VLOOKUP($A16,'Import Peak'!$A$3:BR$99,70,FALSE())-VLOOKUP($A16,'Import Peak Change'!$A$106:BR$202,70,FALSE())))</f>
        <v>0</v>
      </c>
      <c r="BS16" s="193" t="n">
        <f aca="false">IF(ISERROR(VLOOKUP($A16,'Import Peak'!$A$3:BS$99,71,FALSE())-VLOOKUP($A16,'Import Peak Change'!$A$106:BS$202,71,FALSE())),0,(VLOOKUP($A16,'Import Peak'!$A$3:BS$99,71,FALSE())-VLOOKUP($A16,'Import Peak Change'!$A$106:BS$202,71,FALSE())))</f>
        <v>0</v>
      </c>
      <c r="BT16" s="193" t="n">
        <f aca="false">IF(ISERROR(VLOOKUP($A16,'Import Peak'!$A$3:BT$99,72,FALSE())-VLOOKUP($A16,'Import Peak Change'!$A$106:BT$202,72,FALSE())),0,(VLOOKUP($A16,'Import Peak'!$A$3:BT$99,72,FALSE())-VLOOKUP($A16,'Import Peak Change'!$A$106:BT$202,72,FALSE())))</f>
        <v>0</v>
      </c>
      <c r="BU16" s="193" t="n">
        <f aca="false">IF(ISERROR(VLOOKUP($A16,'Import Peak'!$A$3:BU$99,73,FALSE())-VLOOKUP($A16,'Import Peak Change'!$A$106:BU$202,73,FALSE())),0,(VLOOKUP($A16,'Import Peak'!$A$3:BU$99,73,FALSE())-VLOOKUP($A16,'Import Peak Change'!$A$106:BU$202,73,FALSE())))</f>
        <v>0</v>
      </c>
      <c r="BV16" s="193" t="n">
        <f aca="false">IF(ISERROR(VLOOKUP($A16,'Import Peak'!$A$3:BV$99,74,FALSE())-VLOOKUP($A16,'Import Peak Change'!$A$106:BV$202,74,FALSE())),0,(VLOOKUP($A16,'Import Peak'!$A$3:BV$99,74,FALSE())-VLOOKUP($A16,'Import Peak Change'!$A$106:BV$202,74,FALSE())))</f>
        <v>0</v>
      </c>
      <c r="BW16" s="193" t="n">
        <f aca="false">IF(ISERROR(VLOOKUP($A16,'Import Peak'!$A$3:BW$99,75,FALSE())-VLOOKUP($A16,'Import Peak Change'!$A$106:BW$202,75,FALSE())),0,(VLOOKUP($A16,'Import Peak'!$A$3:BW$99,75,FALSE())-VLOOKUP($A16,'Import Peak Change'!$A$106:BW$202,75,FALSE())))</f>
        <v>0</v>
      </c>
      <c r="BX16" s="193" t="n">
        <f aca="false">IF(ISERROR(VLOOKUP($A16,'Import Peak'!$A$3:BX$99,76,FALSE())-VLOOKUP($A16,'Import Peak Change'!$A$106:BX$202,76,FALSE())),0,(VLOOKUP($A16,'Import Peak'!$A$3:BX$99,76,FALSE())-VLOOKUP($A16,'Import Peak Change'!$A$106:BX$202,76,FALSE())))</f>
        <v>0</v>
      </c>
      <c r="BY16" s="193" t="n">
        <f aca="false">IF(ISERROR(VLOOKUP($A16,'Import Peak'!$A$3:BY$99,77,FALSE())-VLOOKUP($A16,'Import Peak Change'!$A$106:BY$202,77,FALSE())),0,(VLOOKUP($A16,'Import Peak'!$A$3:BY$99,77,FALSE())-VLOOKUP($A16,'Import Peak Change'!$A$106:BY$202,77,FALSE())))</f>
        <v>0</v>
      </c>
      <c r="BZ16" s="193" t="n">
        <f aca="false">IF(ISERROR(VLOOKUP($A16,'Import Peak'!$A$3:BZ$99,78,FALSE())-VLOOKUP($A16,'Import Peak Change'!$A$106:BZ$202,78,FALSE())),0,(VLOOKUP($A16,'Import Peak'!$A$3:BZ$99,78,FALSE())-VLOOKUP($A16,'Import Peak Change'!$A$106:BZ$202,78,FALSE())))</f>
        <v>0</v>
      </c>
      <c r="CA16" s="193" t="n">
        <f aca="false">IF(ISERROR(VLOOKUP($A16,'Import Peak'!$A$3:CA$99,79,FALSE())-VLOOKUP($A16,'Import Peak Change'!$A$106:CA$202,79,FALSE())),0,(VLOOKUP($A16,'Import Peak'!$A$3:CA$99,79,FALSE())-VLOOKUP($A16,'Import Peak Change'!$A$106:CA$202,79,FALSE())))</f>
        <v>0</v>
      </c>
      <c r="CB16" s="193" t="n">
        <f aca="false">IF(ISERROR(VLOOKUP($A16,'Import Peak'!$A$3:CB$99,80,FALSE())-VLOOKUP($A16,'Import Peak Change'!$A$106:CB$202,80,FALSE())),0,(VLOOKUP($A16,'Import Peak'!$A$3:CB$99,80,FALSE())-VLOOKUP($A16,'Import Peak Change'!$A$106:CB$202,80,FALSE())))</f>
        <v>0</v>
      </c>
      <c r="CC16" s="193" t="n">
        <f aca="false">IF(ISERROR(VLOOKUP($A16,'Import Peak'!$A$3:CC$99,81,FALSE())-VLOOKUP($A16,'Import Peak Change'!$A$106:CC$202,81,FALSE())),0,(VLOOKUP($A16,'Import Peak'!$A$3:CC$99,81,FALSE())-VLOOKUP($A16,'Import Peak Change'!$A$106:CC$202,81,FALSE())))</f>
        <v>0</v>
      </c>
      <c r="CD16" s="193" t="n">
        <f aca="false">IF(ISERROR(VLOOKUP($A16,'Import Peak'!$A$3:CD$99,82,FALSE())-VLOOKUP($A16,'Import Peak Change'!$A$106:CD$202,82,FALSE())),0,(VLOOKUP($A16,'Import Peak'!$A$3:CD$99,82,FALSE())-VLOOKUP($A16,'Import Peak Change'!$A$106:CD$202,82,FALSE())))</f>
        <v>0</v>
      </c>
      <c r="CE16" s="193" t="n">
        <f aca="false">IF(ISERROR(VLOOKUP($A16,'Import Peak'!$A$3:CE$99,83,FALSE())-VLOOKUP($A16,'Import Peak Change'!$A$106:CE$202,83,FALSE())),0,(VLOOKUP($A16,'Import Peak'!$A$3:CE$99,83,FALSE())-VLOOKUP($A16,'Import Peak Change'!$A$106:CE$202,83,FALSE())))</f>
        <v>0</v>
      </c>
      <c r="CF16" s="193" t="n">
        <f aca="false">IF(ISERROR(VLOOKUP($A16,'Import Peak'!$A$3:CF$99,84,FALSE())-VLOOKUP($A16,'Import Peak Change'!$A$106:CF$202,84,FALSE())),0,(VLOOKUP($A16,'Import Peak'!$A$3:CF$99,84,FALSE())-VLOOKUP($A16,'Import Peak Change'!$A$106:CF$202,84,FALSE())))</f>
        <v>0</v>
      </c>
      <c r="CG16" s="193" t="n">
        <f aca="false">IF(ISERROR(VLOOKUP($A16,'Import Peak'!$A$3:CG$99,85,FALSE())-VLOOKUP($A16,'Import Peak Change'!$A$106:CG$202,85,FALSE())),0,(VLOOKUP($A16,'Import Peak'!$A$3:CG$99,85,FALSE())-VLOOKUP($A16,'Import Peak Change'!$A$106:CG$202,85,FALSE())))</f>
        <v>0</v>
      </c>
      <c r="CH16" s="193" t="n">
        <f aca="false">IF(ISERROR(VLOOKUP($A16,'Import Peak'!$A$3:CH$99,86,FALSE())-VLOOKUP($A16,'Import Peak Change'!$A$106:CH$202,86,FALSE())),0,(VLOOKUP($A16,'Import Peak'!$A$3:CH$99,86,FALSE())-VLOOKUP($A16,'Import Peak Change'!$A$106:CH$202,86,FALSE())))</f>
        <v>0</v>
      </c>
      <c r="CI16" s="193" t="n">
        <f aca="false">IF(ISERROR(VLOOKUP($A16,'Import Peak'!$A$3:CI$99,87,FALSE())-VLOOKUP($A16,'Import Peak Change'!$A$106:CI$202,87,FALSE())),0,(VLOOKUP($A16,'Import Peak'!$A$3:CI$99,87,FALSE())-VLOOKUP($A16,'Import Peak Change'!$A$106:CI$202,87,FALSE())))</f>
        <v>0</v>
      </c>
      <c r="CJ16" s="193" t="n">
        <f aca="false">IF(ISERROR(VLOOKUP($A16,'Import Peak'!$A$3:CJ$99,88,FALSE())-VLOOKUP($A16,'Import Peak Change'!$A$106:CJ$202,88,FALSE())),0,(VLOOKUP($A16,'Import Peak'!$A$3:CJ$99,88,FALSE())-VLOOKUP($A16,'Import Peak Change'!$A$106:CJ$202,88,FALSE())))</f>
        <v>0</v>
      </c>
      <c r="CK16" s="193" t="n">
        <f aca="false">IF(ISERROR(VLOOKUP($A16,'Import Peak'!$A$3:CK$99,89,FALSE())-VLOOKUP($A16,'Import Peak Change'!$A$106:CK$202,89,FALSE())),0,(VLOOKUP($A16,'Import Peak'!$A$3:CK$99,89,FALSE())-VLOOKUP($A16,'Import Peak Change'!$A$106:CK$202,89,FALSE())))</f>
        <v>0</v>
      </c>
      <c r="CL16" s="193" t="n">
        <f aca="false">IF(ISERROR(VLOOKUP($A16,'Import Peak'!$A$3:CL$99,90,FALSE())-VLOOKUP($A16,'Import Peak Change'!$A$106:CL$202,90,FALSE())),0,(VLOOKUP($A16,'Import Peak'!$A$3:CL$99,90,FALSE())-VLOOKUP($A16,'Import Peak Change'!$A$106:CL$202,90,FALSE())))</f>
        <v>0</v>
      </c>
      <c r="CM16" s="193" t="n">
        <f aca="false">IF(ISERROR(VLOOKUP($A16,'Import Peak'!$A$3:CM$99,91,FALSE())-VLOOKUP($A16,'Import Peak Change'!$A$106:CM$202,91,FALSE())),0,(VLOOKUP($A16,'Import Peak'!$A$3:CM$99,91,FALSE())-VLOOKUP($A16,'Import Peak Change'!$A$106:CM$202,91,FALSE())))</f>
        <v>0</v>
      </c>
      <c r="CN16" s="193" t="n">
        <f aca="false">IF(ISERROR(VLOOKUP($A16,'Import Peak'!$A$3:CN$99,92,FALSE())-VLOOKUP($A16,'Import Peak Change'!$A$106:CN$202,92,FALSE())),0,(VLOOKUP($A16,'Import Peak'!$A$3:CN$99,92,FALSE())-VLOOKUP($A16,'Import Peak Change'!$A$106:CN$202,92,FALSE())))</f>
        <v>0</v>
      </c>
      <c r="CO16" s="193" t="n">
        <f aca="false">IF(ISERROR(VLOOKUP($A16,'Import Peak'!$A$3:CO$99,93,FALSE())-VLOOKUP($A16,'Import Peak Change'!$A$106:CO$202,93,FALSE())),0,(VLOOKUP($A16,'Import Peak'!$A$3:CO$99,93,FALSE())-VLOOKUP($A16,'Import Peak Change'!$A$106:CO$202,93,FALSE())))</f>
        <v>0</v>
      </c>
      <c r="CP16" s="193" t="n">
        <f aca="false">IF(ISERROR(VLOOKUP($A16,'Import Peak'!$A$3:CP$99,94,FALSE())-VLOOKUP($A16,'Import Peak Change'!$A$106:CP$202,94,FALSE())),0,(VLOOKUP($A16,'Import Peak'!$A$3:CP$99,94,FALSE())-VLOOKUP($A16,'Import Peak Change'!$A$106:CP$202,94,FALSE())))</f>
        <v>0</v>
      </c>
      <c r="CQ16" s="193" t="n">
        <f aca="false">IF(ISERROR(VLOOKUP($A16,'Import Peak'!$A$3:CQ$99,95,FALSE())-VLOOKUP($A16,'Import Peak Change'!$A$106:CQ$202,95,FALSE())),0,(VLOOKUP($A16,'Import Peak'!$A$3:CQ$99,95,FALSE())-VLOOKUP($A16,'Import Peak Change'!$A$106:CQ$202,95,FALSE())))</f>
        <v>0</v>
      </c>
      <c r="CR16" s="193" t="n">
        <f aca="false">IF(ISERROR(VLOOKUP($A16,'Import Peak'!$A$3:CR$99,96,FALSE())-VLOOKUP($A16,'Import Peak Change'!$A$106:CR$202,96,FALSE())),0,(VLOOKUP($A16,'Import Peak'!$A$3:CR$99,96,FALSE())-VLOOKUP($A16,'Import Peak Change'!$A$106:CR$202,96,FALSE())))</f>
        <v>0</v>
      </c>
      <c r="CS16" s="193" t="n">
        <f aca="false">IF(ISERROR(VLOOKUP($A16,'Import Peak'!$A$3:CS$99,97,FALSE())-VLOOKUP($A16,'Import Peak Change'!$A$106:CS$202,97,FALSE())),0,(VLOOKUP($A16,'Import Peak'!$A$3:CS$99,97,FALSE())-VLOOKUP($A16,'Import Peak Change'!$A$106:CS$202,97,FALSE())))</f>
        <v>0</v>
      </c>
      <c r="CT16" s="193" t="n">
        <f aca="false">IF(ISERROR(VLOOKUP($A16,'Import Peak'!$A$3:CT$99,98,FALSE())-VLOOKUP($A16,'Import Peak Change'!$A$106:CT$202,98,FALSE())),0,(VLOOKUP($A16,'Import Peak'!$A$3:CT$99,98,FALSE())-VLOOKUP($A16,'Import Peak Change'!$A$106:CT$202,98,FALSE())))</f>
        <v>0</v>
      </c>
      <c r="CU16" s="193" t="n">
        <f aca="false">IF(ISERROR(VLOOKUP($A16,'Import Peak'!$A$3:CU$99,99,FALSE())-VLOOKUP($A16,'Import Peak Change'!$A$106:CU$202,99,FALSE())),0,(VLOOKUP($A16,'Import Peak'!$A$3:CU$99,99,FALSE())-VLOOKUP($A16,'Import Peak Change'!$A$106:CU$202,99,FALSE())))</f>
        <v>0</v>
      </c>
      <c r="CV16" s="193" t="n">
        <f aca="false">IF(ISERROR(VLOOKUP($A16,'Import Peak'!$A$3:CV$99,100,FALSE())-VLOOKUP($A16,'Import Peak Change'!$A$106:CV$202,100,FALSE())),0,(VLOOKUP($A16,'Import Peak'!$A$3:CV$99,100,FALSE())-VLOOKUP($A16,'Import Peak Change'!$A$106:CV$202,100,FALSE())))</f>
        <v>0</v>
      </c>
      <c r="CW16" s="193" t="n">
        <f aca="false">IF(ISERROR(VLOOKUP($A16,'Import Peak'!$A$3:CW$99,101,FALSE())-VLOOKUP($A16,'Import Peak Change'!$A$106:CW$202,101,FALSE())),0,(VLOOKUP($A16,'Import Peak'!$A$3:CW$99,101,FALSE())-VLOOKUP($A16,'Import Peak Change'!$A$106:CW$202,101,FALSE())))</f>
        <v>0</v>
      </c>
      <c r="CX16" s="193" t="n">
        <f aca="false">IF(ISERROR(VLOOKUP($A16,'Import Peak'!$A$3:CX$99,102,FALSE())-VLOOKUP($A16,'Import Peak Change'!$A$106:CX$202,102,FALSE())),0,(VLOOKUP($A16,'Import Peak'!$A$3:CX$99,102,FALSE())-VLOOKUP($A16,'Import Peak Change'!$A$106:CX$202,102,FALSE())))</f>
        <v>0</v>
      </c>
      <c r="CY16" s="193" t="n">
        <f aca="false">IF(ISERROR(VLOOKUP($A16,'Import Peak'!$A$3:CY$99,103,FALSE())-VLOOKUP($A16,'Import Peak Change'!$A$106:CY$202,103,FALSE())),0,(VLOOKUP($A16,'Import Peak'!$A$3:CY$99,103,FALSE())-VLOOKUP($A16,'Import Peak Change'!$A$106:CY$202,103,FALSE())))</f>
        <v>0</v>
      </c>
      <c r="CZ16" s="193" t="n">
        <f aca="false">IF(ISERROR(VLOOKUP($A16,'Import Peak'!$A$3:CZ$99,104,FALSE())-VLOOKUP($A16,'Import Peak Change'!$A$106:CZ$202,104,FALSE())),0,(VLOOKUP($A16,'Import Peak'!$A$3:CZ$99,104,FALSE())-VLOOKUP($A16,'Import Peak Change'!$A$106:CZ$202,104,FALSE())))</f>
        <v>0</v>
      </c>
      <c r="DA16" s="193" t="n">
        <f aca="false">IF(ISERROR(VLOOKUP($A16,'Import Peak'!$A$3:DA$99,105,FALSE())-VLOOKUP($A16,'Import Peak Change'!$A$106:DA$202,105,FALSE())),0,(VLOOKUP($A16,'Import Peak'!$A$3:DA$99,105,FALSE())-VLOOKUP($A16,'Import Peak Change'!$A$106:DA$202,105,FALSE())))</f>
        <v>0</v>
      </c>
      <c r="DB16" s="193" t="n">
        <f aca="false">IF(ISERROR(VLOOKUP($A16,'Import Peak'!$A$3:DB$99,106,FALSE())-VLOOKUP($A16,'Import Peak Change'!$A$106:DB$202,106,FALSE())),0,(VLOOKUP($A16,'Import Peak'!$A$3:DB$99,106,FALSE())-VLOOKUP($A16,'Import Peak Change'!$A$106:DB$202,106,FALSE())))</f>
        <v>0</v>
      </c>
      <c r="DC16" s="193" t="n">
        <f aca="false">IF(ISERROR(VLOOKUP($A16,'Import Peak'!$A$3:DC$99,107,FALSE())-VLOOKUP($A16,'Import Peak Change'!$A$106:DC$202,107,FALSE())),0,(VLOOKUP($A16,'Import Peak'!$A$3:DC$99,107,FALSE())-VLOOKUP($A16,'Import Peak Change'!$A$106:DC$202,107,FALSE())))</f>
        <v>0</v>
      </c>
      <c r="DD16" s="193" t="n">
        <f aca="false">IF(ISERROR(VLOOKUP($A16,'Import Peak'!$A$3:DD$99,108,FALSE())-VLOOKUP($A16,'Import Peak Change'!$A$106:DD$202,108,FALSE())),0,(VLOOKUP($A16,'Import Peak'!$A$3:DD$99,108,FALSE())-VLOOKUP($A16,'Import Peak Change'!$A$106:DD$202,108,FALSE())))</f>
        <v>0</v>
      </c>
      <c r="DE16" s="193" t="n">
        <f aca="false">IF(ISERROR(VLOOKUP($A16,'Import Peak'!$A$3:DE$99,109,FALSE())-VLOOKUP($A16,'Import Peak Change'!$A$106:DE$202,109,FALSE())),0,(VLOOKUP($A16,'Import Peak'!$A$3:DE$99,109,FALSE())-VLOOKUP($A16,'Import Peak Change'!$A$106:DE$202,109,FALSE())))</f>
        <v>0</v>
      </c>
      <c r="DF16" s="193" t="n">
        <f aca="false">IF(ISERROR(VLOOKUP($A16,'Import Peak'!$A$3:DF$99,110,FALSE())-VLOOKUP($A16,'Import Peak Change'!$A$106:DF$202,110,FALSE())),0,(VLOOKUP($A16,'Import Peak'!$A$3:DF$99,110,FALSE())-VLOOKUP($A16,'Import Peak Change'!$A$106:DF$202,110,FALSE())))</f>
        <v>0</v>
      </c>
      <c r="DG16" s="193" t="n">
        <f aca="false">IF(ISERROR(VLOOKUP($A16,'Import Peak'!$A$3:DG$99,111,FALSE())-VLOOKUP($A16,'Import Peak Change'!$A$106:DG$202,111,FALSE())),0,(VLOOKUP($A16,'Import Peak'!$A$3:DG$99,111,FALSE())-VLOOKUP($A16,'Import Peak Change'!$A$106:DG$202,111,FALSE())))</f>
        <v>0</v>
      </c>
      <c r="DH16" s="193" t="n">
        <f aca="false">IF(ISERROR(VLOOKUP($A16,'Import Peak'!$A$3:DH$99,112,FALSE())-VLOOKUP($A16,'Import Peak Change'!$A$106:DH$202,112,FALSE())),0,(VLOOKUP($A16,'Import Peak'!$A$3:DH$99,112,FALSE())-VLOOKUP($A16,'Import Peak Change'!$A$106:DH$202,112,FALSE())))</f>
        <v>0</v>
      </c>
      <c r="DI16" s="193" t="n">
        <f aca="false">IF(ISERROR(VLOOKUP($A16,'Import Peak'!$A$3:DI$99,113,FALSE())-VLOOKUP($A16,'Import Peak Change'!$A$106:DI$202,113,FALSE())),0,(VLOOKUP($A16,'Import Peak'!$A$3:DI$99,113,FALSE())-VLOOKUP($A16,'Import Peak Change'!$A$106:DI$202,113,FALSE())))</f>
        <v>0</v>
      </c>
      <c r="DJ16" s="193" t="n">
        <f aca="false">IF(ISERROR(VLOOKUP($A16,'Import Peak'!$A$3:DJ$99,114,FALSE())-VLOOKUP($A16,'Import Peak Change'!$A$106:DJ$202,114,FALSE())),0,(VLOOKUP($A16,'Import Peak'!$A$3:DJ$99,114,FALSE())-VLOOKUP($A16,'Import Peak Change'!$A$106:DJ$202,114,FALSE())))</f>
        <v>0</v>
      </c>
      <c r="DK16" s="193" t="n">
        <f aca="false">IF(ISERROR(VLOOKUP($A16,'Import Peak'!$A$3:DK$99,115,FALSE())-VLOOKUP($A16,'Import Peak Change'!$A$106:DK$202,115,FALSE())),0,(VLOOKUP($A16,'Import Peak'!$A$3:DK$99,115,FALSE())-VLOOKUP($A16,'Import Peak Change'!$A$106:DK$202,115,FALSE())))</f>
        <v>0</v>
      </c>
      <c r="DL16" s="193" t="n">
        <f aca="false">IF(ISERROR(VLOOKUP($A16,'Import Peak'!$A$3:DL$99,116,FALSE())-VLOOKUP($A16,'Import Peak Change'!$A$106:DL$202,116,FALSE())),0,(VLOOKUP($A16,'Import Peak'!$A$3:DL$99,116,FALSE())-VLOOKUP($A16,'Import Peak Change'!$A$106:DL$202,116,FALSE())))</f>
        <v>0</v>
      </c>
      <c r="DM16" s="193" t="n">
        <f aca="false">IF(ISERROR(VLOOKUP($A16,'Import Peak'!$A$3:DM$99,117,FALSE())-VLOOKUP($A16,'Import Peak Change'!$A$106:DM$202,117,FALSE())),0,(VLOOKUP($A16,'Import Peak'!$A$3:DM$99,117,FALSE())-VLOOKUP($A16,'Import Peak Change'!$A$106:DM$202,117,FALSE())))</f>
        <v>0</v>
      </c>
      <c r="DN16" s="193" t="n">
        <f aca="false">IF(ISERROR(VLOOKUP($A16,'Import Peak'!$A$3:DN$99,118,FALSE())-VLOOKUP($A16,'Import Peak Change'!$A$106:DN$202,118,FALSE())),0,(VLOOKUP($A16,'Import Peak'!$A$3:DN$99,118,FALSE())-VLOOKUP($A16,'Import Peak Change'!$A$106:DN$202,118,FALSE())))</f>
        <v>0</v>
      </c>
      <c r="DO16" s="193" t="n">
        <f aca="false">IF(ISERROR(VLOOKUP($A16,'Import Peak'!$A$3:DO$99,119,FALSE())-VLOOKUP($A16,'Import Peak Change'!$A$106:DO$202,119,FALSE())),0,(VLOOKUP($A16,'Import Peak'!$A$3:DO$99,119,FALSE())-VLOOKUP($A16,'Import Peak Change'!$A$106:DO$202,119,FALSE())))</f>
        <v>0</v>
      </c>
      <c r="DP16" s="193" t="n">
        <f aca="false">IF(ISERROR(VLOOKUP($A16,'Import Peak'!$A$3:DP$99,120,FALSE())-VLOOKUP($A16,'Import Peak Change'!$A$106:DP$202,120,FALSE())),0,(VLOOKUP($A16,'Import Peak'!$A$3:DP$99,120,FALSE())-VLOOKUP($A16,'Import Peak Change'!$A$106:DP$202,120,FALSE())))</f>
        <v>0</v>
      </c>
      <c r="DQ16" s="193" t="n">
        <f aca="false">IF(ISERROR(VLOOKUP($A16,'Import Peak'!$A$3:DQ$99,121,FALSE())-VLOOKUP($A16,'Import Peak Change'!$A$106:DQ$202,121,FALSE())),0,(VLOOKUP($A16,'Import Peak'!$A$3:DQ$99,121,FALSE())-VLOOKUP($A16,'Import Peak Change'!$A$106:DQ$202,121,FALSE())))</f>
        <v>0</v>
      </c>
      <c r="DR16" s="193" t="n">
        <f aca="false">IF(ISERROR(VLOOKUP($A16,'Import Peak'!$A$3:DR$99,122,FALSE())-VLOOKUP($A16,'Import Peak Change'!$A$106:DR$202,122,FALSE())),0,(VLOOKUP($A16,'Import Peak'!$A$3:DR$99,122,FALSE())-VLOOKUP($A16,'Import Peak Change'!$A$106:DR$202,122,FALSE())))</f>
        <v>0</v>
      </c>
      <c r="DS16" s="193" t="n">
        <f aca="false">IF(ISERROR(VLOOKUP($A16,'Import Peak'!$A$3:DS$99,123,FALSE())-VLOOKUP($A16,'Import Peak Change'!$A$106:DS$202,123,FALSE())),0,(VLOOKUP($A16,'Import Peak'!$A$3:DS$99,123,FALSE())-VLOOKUP($A16,'Import Peak Change'!$A$106:DS$202,123,FALSE())))</f>
        <v>0</v>
      </c>
      <c r="DT16" s="193" t="n">
        <f aca="false">IF(ISERROR(VLOOKUP($A16,'Import Peak'!$A$3:DT$99,124,FALSE())-VLOOKUP($A16,'Import Peak Change'!$A$106:DT$202,124,FALSE())),0,(VLOOKUP($A16,'Import Peak'!$A$3:DT$99,124,FALSE())-VLOOKUP($A16,'Import Peak Change'!$A$106:DT$202,124,FALSE())))</f>
        <v>0</v>
      </c>
      <c r="DU16" s="193" t="n">
        <f aca="false">IF(ISERROR(VLOOKUP($A16,'Import Peak'!$A$3:DU$99,125,FALSE())-VLOOKUP($A16,'Import Peak Change'!$A$106:DU$202,125,FALSE())),0,(VLOOKUP($A16,'Import Peak'!$A$3:DU$99,125,FALSE())-VLOOKUP($A16,'Import Peak Change'!$A$106:DU$202,125,FALSE())))</f>
        <v>0</v>
      </c>
      <c r="DV16" s="193" t="n">
        <f aca="false">IF(ISERROR(VLOOKUP($A16,'Import Peak'!$A$3:DV$99,126,FALSE())-VLOOKUP($A16,'Import Peak Change'!$A$106:DV$202,126,FALSE())),0,(VLOOKUP($A16,'Import Peak'!$A$3:DV$99,126,FALSE())-VLOOKUP($A16,'Import Peak Change'!$A$106:DV$202,126,FALSE())))</f>
        <v>0</v>
      </c>
      <c r="DW16" s="193" t="n">
        <f aca="false">IF(ISERROR(VLOOKUP($A16,'Import Peak'!$A$3:DW$99,127,FALSE())-VLOOKUP($A16,'Import Peak Change'!$A$106:DW$202,127,FALSE())),0,(VLOOKUP($A16,'Import Peak'!$A$3:DW$99,127,FALSE())-VLOOKUP($A16,'Import Peak Change'!$A$106:DW$202,127,FALSE())))</f>
        <v>0</v>
      </c>
      <c r="DX16" s="193" t="n">
        <f aca="false">IF(ISERROR(VLOOKUP($A16,'Import Peak'!$A$3:DX$99,128,FALSE())-VLOOKUP($A16,'Import Peak Change'!$A$106:DX$202,128,FALSE())),0,(VLOOKUP($A16,'Import Peak'!$A$3:DX$99,128,FALSE())-VLOOKUP($A16,'Import Peak Change'!$A$106:DX$202,128,FALSE())))</f>
        <v>0</v>
      </c>
      <c r="DY16" s="193" t="n">
        <f aca="false">IF(ISERROR(VLOOKUP($A16,'Import Peak'!$A$3:DY$99,129,FALSE())-VLOOKUP($A16,'Import Peak Change'!$A$106:DY$202,129,FALSE())),0,(VLOOKUP($A16,'Import Peak'!$A$3:DY$99,129,FALSE())-VLOOKUP($A16,'Import Peak Change'!$A$106:DY$202,129,FALSE())))</f>
        <v>0</v>
      </c>
      <c r="DZ16" s="193" t="n">
        <f aca="false">IF(ISERROR(VLOOKUP($A16,'Import Peak'!$A$3:DZ$99,130,FALSE())-VLOOKUP($A16,'Import Peak Change'!$A$106:DZ$202,130,FALSE())),0,(VLOOKUP($A16,'Import Peak'!$A$3:DZ$99,130,FALSE())-VLOOKUP($A16,'Import Peak Change'!$A$106:DZ$202,130,FALSE())))</f>
        <v>0</v>
      </c>
      <c r="EA16" s="193" t="n">
        <f aca="false">IF(ISERROR(VLOOKUP($A16,'Import Peak'!$A$3:EA$99,131,FALSE())-VLOOKUP($A16,'Import Peak Change'!$A$106:EA$202,131,FALSE())),0,(VLOOKUP($A16,'Import Peak'!$A$3:EA$99,131,FALSE())-VLOOKUP($A16,'Import Peak Change'!$A$106:EA$202,131,FALSE())))</f>
        <v>0</v>
      </c>
      <c r="EB16" s="193" t="n">
        <f aca="false">IF(ISERROR(VLOOKUP($A16,'Import Peak'!$A$3:EB$99,132,FALSE())-VLOOKUP($A16,'Import Peak Change'!$A$106:EB$202,132,FALSE())),0,(VLOOKUP($A16,'Import Peak'!$A$3:EB$99,132,FALSE())-VLOOKUP($A16,'Import Peak Change'!$A$106:EB$202,132,FALSE())))</f>
        <v>0</v>
      </c>
      <c r="EC16" s="193" t="n">
        <f aca="false">IF(ISERROR(VLOOKUP($A16,'Import Peak'!$A$3:EC$99,133,FALSE())-VLOOKUP($A16,'Import Peak Change'!$A$106:EC$202,133,FALSE())),0,(VLOOKUP($A16,'Import Peak'!$A$3:EC$99,133,FALSE())-VLOOKUP($A16,'Import Peak Change'!$A$106:EC$202,133,FALSE())))</f>
        <v>0</v>
      </c>
      <c r="ED16" s="193" t="n">
        <f aca="false">IF(ISERROR(VLOOKUP($A16,'Import Peak'!$A$3:ED$99,134,FALSE())-VLOOKUP($A16,'Import Peak Change'!$A$106:ED$202,134,FALSE())),0,(VLOOKUP($A16,'Import Peak'!$A$3:ED$99,134,FALSE())-VLOOKUP($A16,'Import Peak Change'!$A$106:ED$202,134,FALSE())))</f>
        <v>0</v>
      </c>
      <c r="EE16" s="193" t="n">
        <f aca="false">IF(ISERROR(VLOOKUP($A16,'Import Peak'!$A$3:EE$99,135,FALSE())-VLOOKUP($A16,'Import Peak Change'!$A$106:EE$202,135,FALSE())),0,(VLOOKUP($A16,'Import Peak'!$A$3:EE$99,135,FALSE())-VLOOKUP($A16,'Import Peak Change'!$A$106:EE$202,135,FALSE())))</f>
        <v>0</v>
      </c>
      <c r="EF16" s="193" t="n">
        <f aca="false">IF(ISERROR(VLOOKUP($A16,'Import Peak'!$A$3:EF$99,136,FALSE())-VLOOKUP($A16,'Import Peak Change'!$A$106:EF$202,136,FALSE())),0,(VLOOKUP($A16,'Import Peak'!$A$3:EF$99,136,FALSE())-VLOOKUP($A16,'Import Peak Change'!$A$106:EF$202,136,FALSE())))</f>
        <v>0</v>
      </c>
      <c r="EG16" s="193" t="n">
        <f aca="false">IF(ISERROR(VLOOKUP($A16,'Import Peak'!$A$3:EG$99,137,FALSE())-VLOOKUP($A16,'Import Peak Change'!$A$106:EG$202,137,FALSE())),0,(VLOOKUP($A16,'Import Peak'!$A$3:EG$99,137,FALSE())-VLOOKUP($A16,'Import Peak Change'!$A$106:EG$202,137,FALSE())))</f>
        <v>0</v>
      </c>
      <c r="EH16" s="193" t="n">
        <f aca="false">IF(ISERROR(VLOOKUP($A16,'Import Peak'!$A$3:EH$99,138,FALSE())-VLOOKUP($A16,'Import Peak Change'!$A$106:EH$202,138,FALSE())),0,(VLOOKUP($A16,'Import Peak'!$A$3:EH$99,138,FALSE())-VLOOKUP($A16,'Import Peak Change'!$A$106:EH$202,138,FALSE())))</f>
        <v>0</v>
      </c>
      <c r="EI16" s="193" t="n">
        <f aca="false">IF(ISERROR(VLOOKUP($A16,'Import Peak'!$A$3:EI$99,139,FALSE())-VLOOKUP($A16,'Import Peak Change'!$A$106:EI$202,139,FALSE())),0,(VLOOKUP($A16,'Import Peak'!$A$3:EI$99,139,FALSE())-VLOOKUP($A16,'Import Peak Change'!$A$106:EI$202,139,FALSE())))</f>
        <v>0</v>
      </c>
      <c r="EJ16" s="193" t="n">
        <f aca="false">IF(ISERROR(VLOOKUP($A16,'Import Peak'!$A$3:EJ$99,140,FALSE())-VLOOKUP($A16,'Import Peak Change'!$A$106:EJ$202,140,FALSE())),0,(VLOOKUP($A16,'Import Peak'!$A$3:EJ$99,140,FALSE())-VLOOKUP($A16,'Import Peak Change'!$A$106:EJ$202,140,FALSE())))</f>
        <v>0</v>
      </c>
      <c r="EK16" s="193" t="n">
        <f aca="false">IF(ISERROR(VLOOKUP($A16,'Import Peak'!$A$3:EK$99,141,FALSE())-VLOOKUP($A16,'Import Peak Change'!$A$106:EK$202,141,FALSE())),0,(VLOOKUP($A16,'Import Peak'!$A$3:EK$99,141,FALSE())-VLOOKUP($A16,'Import Peak Change'!$A$106:EK$202,141,FALSE())))</f>
        <v>0</v>
      </c>
      <c r="EL16" s="193" t="n">
        <f aca="false">IF(ISERROR(VLOOKUP($A16,'Import Peak'!$A$3:EL$99,142,FALSE())-VLOOKUP($A16,'Import Peak Change'!$A$106:EL$202,142,FALSE())),0,(VLOOKUP($A16,'Import Peak'!$A$3:EL$99,142,FALSE())-VLOOKUP($A16,'Import Peak Change'!$A$106:EL$202,142,FALSE())))</f>
        <v>0</v>
      </c>
      <c r="EM16" s="193" t="n">
        <f aca="false">IF(ISERROR(VLOOKUP($A16,'Import Peak'!$A$3:EM$99,143,FALSE())-VLOOKUP($A16,'Import Peak Change'!$A$106:EM$202,143,FALSE())),0,(VLOOKUP($A16,'Import Peak'!$A$3:EM$99,143,FALSE())-VLOOKUP($A16,'Import Peak Change'!$A$106:EM$202,143,FALSE())))</f>
        <v>0</v>
      </c>
      <c r="EN16" s="193" t="n">
        <f aca="false">IF(ISERROR(VLOOKUP($A16,'Import Peak'!$A$3:EN$99,144,FALSE())-VLOOKUP($A16,'Import Peak Change'!$A$106:EN$202,144,FALSE())),0,(VLOOKUP($A16,'Import Peak'!$A$3:EN$99,144,FALSE())-VLOOKUP($A16,'Import Peak Change'!$A$106:EN$202,144,FALSE())))</f>
        <v>0</v>
      </c>
      <c r="EO16" s="193" t="n">
        <f aca="false">IF(ISERROR(VLOOKUP($A16,'Import Peak'!$A$3:EO$99,145,FALSE())-VLOOKUP($A16,'Import Peak Change'!$A$106:EO$202,145,FALSE())),0,(VLOOKUP($A16,'Import Peak'!$A$3:EO$99,145,FALSE())-VLOOKUP($A16,'Import Peak Change'!$A$106:EO$202,145,FALSE())))</f>
        <v>0</v>
      </c>
      <c r="EP16" s="193" t="n">
        <f aca="false">IF(ISERROR(VLOOKUP($A16,'Import Peak'!$A$3:EP$99,146,FALSE())-VLOOKUP($A16,'Import Peak Change'!$A$106:EP$202,146,FALSE())),0,(VLOOKUP($A16,'Import Peak'!$A$3:EP$99,146,FALSE())-VLOOKUP($A16,'Import Peak Change'!$A$106:EP$202,146,FALSE())))</f>
        <v>0</v>
      </c>
      <c r="EQ16" s="193" t="n">
        <f aca="false">IF(ISERROR(VLOOKUP($A16,'Import Peak'!$A$3:EQ$99,147,FALSE())-VLOOKUP($A16,'Import Peak Change'!$A$106:EQ$202,147,FALSE())),0,(VLOOKUP($A16,'Import Peak'!$A$3:EQ$99,147,FALSE())-VLOOKUP($A16,'Import Peak Change'!$A$106:EQ$202,147,FALSE())))</f>
        <v>0</v>
      </c>
      <c r="ER16" s="193" t="n">
        <f aca="false">IF(ISERROR(VLOOKUP($A16,'Import Peak'!$A$3:ER$99,148,FALSE())-VLOOKUP($A16,'Import Peak Change'!$A$106:ER$202,148,FALSE())),0,(VLOOKUP($A16,'Import Peak'!$A$3:ER$99,148,FALSE())-VLOOKUP($A16,'Import Peak Change'!$A$106:ER$202,148,FALSE())))</f>
        <v>0</v>
      </c>
      <c r="ES16" s="193" t="n">
        <f aca="false">IF(ISERROR(VLOOKUP($A16,'Import Peak'!$A$3:ES$99,149,FALSE())-VLOOKUP($A16,'Import Peak Change'!$A$106:ES$202,149,FALSE())),0,(VLOOKUP($A16,'Import Peak'!$A$3:ES$99,149,FALSE())-VLOOKUP($A16,'Import Peak Change'!$A$106:ES$202,149,FALSE())))</f>
        <v>0</v>
      </c>
      <c r="ET16" s="193" t="n">
        <f aca="false">IF(ISERROR(VLOOKUP($A16,'Import Peak'!$A$3:ET$99,150,FALSE())-VLOOKUP($A16,'Import Peak Change'!$A$106:ET$202,150,FALSE())),0,(VLOOKUP($A16,'Import Peak'!$A$3:ET$99,150,FALSE())-VLOOKUP($A16,'Import Peak Change'!$A$106:ET$202,150,FALSE())))</f>
        <v>0</v>
      </c>
      <c r="EU16" s="193" t="n">
        <f aca="false">IF(ISERROR(VLOOKUP($A16,'Import Peak'!$A$3:EU$99,151,FALSE())-VLOOKUP($A16,'Import Peak Change'!$A$106:EU$202,151,FALSE())),0,(VLOOKUP($A16,'Import Peak'!$A$3:EU$99,151,FALSE())-VLOOKUP($A16,'Import Peak Change'!$A$106:EU$202,151,FALSE())))</f>
        <v>0</v>
      </c>
      <c r="EV16" s="193" t="n">
        <f aca="false">IF(ISERROR(VLOOKUP($A16,'Import Peak'!$A$3:EV$99,152,FALSE())-VLOOKUP($A16,'Import Peak Change'!$A$106:EV$202,152,FALSE())),0,(VLOOKUP($A16,'Import Peak'!$A$3:EV$99,152,FALSE())-VLOOKUP($A16,'Import Peak Change'!$A$106:EV$202,152,FALSE())))</f>
        <v>0</v>
      </c>
      <c r="EW16" s="193" t="n">
        <f aca="false">IF(ISERROR(VLOOKUP($A16,'Import Peak'!$A$3:EW$99,153,FALSE())-VLOOKUP($A16,'Import Peak Change'!$A$106:EW$202,153,FALSE())),0,(VLOOKUP($A16,'Import Peak'!$A$3:EW$99,153,FALSE())-VLOOKUP($A16,'Import Peak Change'!$A$106:EW$202,153,FALSE())))</f>
        <v>0</v>
      </c>
      <c r="EX16" s="193" t="n">
        <f aca="false">IF(ISERROR(VLOOKUP($A16,'Import Peak'!$A$3:EX$99,154,FALSE())-VLOOKUP($A16,'Import Peak Change'!$A$106:EX$202,154,FALSE())),0,(VLOOKUP($A16,'Import Peak'!$A$3:EX$99,154,FALSE())-VLOOKUP($A16,'Import Peak Change'!$A$106:EX$202,154,FALSE())))</f>
        <v>0</v>
      </c>
      <c r="EY16" s="193" t="n">
        <f aca="false">IF(ISERROR(VLOOKUP($A16,'Import Peak'!$A$3:EY$99,155,FALSE())-VLOOKUP($A16,'Import Peak Change'!$A$106:EY$202,155,FALSE())),0,(VLOOKUP($A16,'Import Peak'!$A$3:EY$99,155,FALSE())-VLOOKUP($A16,'Import Peak Change'!$A$106:EY$202,155,FALSE())))</f>
        <v>0</v>
      </c>
      <c r="EZ16" s="193" t="n">
        <f aca="false">IF(ISERROR(VLOOKUP($A16,'Import Peak'!$A$3:EZ$99,156,FALSE())-VLOOKUP($A16,'Import Peak Change'!$A$106:EZ$202,156,FALSE())),0,(VLOOKUP($A16,'Import Peak'!$A$3:EZ$99,156,FALSE())-VLOOKUP($A16,'Import Peak Change'!$A$106:EZ$202,156,FALSE())))</f>
        <v>0</v>
      </c>
      <c r="FA16" s="193" t="n">
        <f aca="false">IF(ISERROR(VLOOKUP($A16,'Import Peak'!$A$3:FA$99,157,FALSE())-VLOOKUP($A16,'Import Peak Change'!$A$106:FA$202,157,FALSE())),0,(VLOOKUP($A16,'Import Peak'!$A$3:FA$99,157,FALSE())-VLOOKUP($A16,'Import Peak Change'!$A$106:FA$202,157,FALSE())))</f>
        <v>0</v>
      </c>
      <c r="FB16" s="193" t="n">
        <f aca="false">IF(ISERROR(VLOOKUP($A16,'Import Peak'!$A$3:FB$99,158,FALSE())-VLOOKUP($A16,'Import Peak Change'!$A$106:FB$202,158,FALSE())),0,(VLOOKUP($A16,'Import Peak'!$A$3:FB$99,158,FALSE())-VLOOKUP($A16,'Import Peak Change'!$A$106:FB$202,158,FALSE())))</f>
        <v>0</v>
      </c>
      <c r="FC16" s="193" t="n">
        <f aca="false">IF(ISERROR(VLOOKUP($A16,'Import Peak'!$A$3:FC$99,159,FALSE())-VLOOKUP($A16,'Import Peak Change'!$A$106:FC$202,159,FALSE())),0,(VLOOKUP($A16,'Import Peak'!$A$3:FC$99,159,FALSE())-VLOOKUP($A16,'Import Peak Change'!$A$106:FC$202,159,FALSE())))</f>
        <v>0</v>
      </c>
      <c r="FD16" s="193" t="n">
        <f aca="false">IF(ISERROR(VLOOKUP($A16,'Import Peak'!$A$3:FD$99,160,FALSE())-VLOOKUP($A16,'Import Peak Change'!$A$106:FD$202,160,FALSE())),0,(VLOOKUP($A16,'Import Peak'!$A$3:FD$99,160,FALSE())-VLOOKUP($A16,'Import Peak Change'!$A$106:FD$202,160,FALSE())))</f>
        <v>0</v>
      </c>
      <c r="FE16" s="193" t="n">
        <f aca="false">IF(ISERROR(VLOOKUP($A16,'Import Peak'!$A$3:FE$99,161,FALSE())-VLOOKUP($A16,'Import Peak Change'!$A$106:FE$202,161,FALSE())),0,(VLOOKUP($A16,'Import Peak'!$A$3:FE$99,161,FALSE())-VLOOKUP($A16,'Import Peak Change'!$A$106:FE$202,161,FALSE())))</f>
        <v>0</v>
      </c>
      <c r="FF16" s="193" t="n">
        <f aca="false">IF(ISERROR(VLOOKUP($A16,'Import Peak'!$A$3:FF$99,162,FALSE())-VLOOKUP($A16,'Import Peak Change'!$A$106:FF$202,162,FALSE())),0,(VLOOKUP($A16,'Import Peak'!$A$3:FF$99,162,FALSE())-VLOOKUP($A16,'Import Peak Change'!$A$106:FF$202,162,FALSE())))</f>
        <v>0</v>
      </c>
      <c r="FG16" s="193" t="n">
        <f aca="false">IF(ISERROR(VLOOKUP($A16,'Import Peak'!$A$3:FG$99,163,FALSE())-VLOOKUP($A16,'Import Peak Change'!$A$106:FG$202,163,FALSE())),0,(VLOOKUP($A16,'Import Peak'!$A$3:FG$99,163,FALSE())-VLOOKUP($A16,'Import Peak Change'!$A$106:FG$202,163,FALSE())))</f>
        <v>0</v>
      </c>
      <c r="FH16" s="193" t="n">
        <f aca="false">IF(ISERROR(VLOOKUP($A16,'Import Peak'!$A$3:FH$99,164,FALSE())-VLOOKUP($A16,'Import Peak Change'!$A$106:FH$202,164,FALSE())),0,(VLOOKUP($A16,'Import Peak'!$A$3:FH$99,164,FALSE())-VLOOKUP($A16,'Import Peak Change'!$A$106:FH$202,164,FALSE())))</f>
        <v>0</v>
      </c>
      <c r="FI16" s="193" t="n">
        <f aca="false">IF(ISERROR(VLOOKUP($A16,'Import Peak'!$A$3:FI$99,165,FALSE())-VLOOKUP($A16,'Import Peak Change'!$A$106:FI$202,165,FALSE())),0,(VLOOKUP($A16,'Import Peak'!$A$3:FI$99,165,FALSE())-VLOOKUP($A16,'Import Peak Change'!$A$106:FI$202,165,FALSE())))</f>
        <v>0</v>
      </c>
      <c r="FJ16" s="193" t="n">
        <f aca="false">IF(ISERROR(VLOOKUP($A16,'Import Peak'!$A$3:FJ$99,166,FALSE())-VLOOKUP($A16,'Import Peak Change'!$A$106:FJ$202,166,FALSE())),0,(VLOOKUP($A16,'Import Peak'!$A$3:FJ$99,166,FALSE())-VLOOKUP($A16,'Import Peak Change'!$A$106:FJ$202,166,FALSE())))</f>
        <v>0</v>
      </c>
      <c r="FK16" s="193" t="n">
        <f aca="false">IF(ISERROR(VLOOKUP($A16,'Import Peak'!$A$3:FK$99,167,FALSE())-VLOOKUP($A16,'Import Peak Change'!$A$106:FK$202,167,FALSE())),0,(VLOOKUP($A16,'Import Peak'!$A$3:FK$99,167,FALSE())-VLOOKUP($A16,'Import Peak Change'!$A$106:FK$202,167,FALSE())))</f>
        <v>0</v>
      </c>
      <c r="FL16" s="193" t="n">
        <f aca="false">IF(ISERROR(VLOOKUP($A16,'Import Peak'!$A$3:FL$99,168,FALSE())-VLOOKUP($A16,'Import Peak Change'!$A$106:FL$202,168,FALSE())),0,(VLOOKUP($A16,'Import Peak'!$A$3:FL$99,168,FALSE())-VLOOKUP($A16,'Import Peak Change'!$A$106:FL$202,168,FALSE())))</f>
        <v>0</v>
      </c>
      <c r="FM16" s="193" t="n">
        <f aca="false">IF(ISERROR(VLOOKUP($A16,'Import Peak'!$A$3:FM$99,169,FALSE())-VLOOKUP($A16,'Import Peak Change'!$A$106:FM$202,169,FALSE())),0,(VLOOKUP($A16,'Import Peak'!$A$3:FM$99,169,FALSE())-VLOOKUP($A16,'Import Peak Change'!$A$106:FM$202,169,FALSE())))</f>
        <v>0</v>
      </c>
      <c r="FN16" s="193" t="n">
        <f aca="false">IF(ISERROR(VLOOKUP($A16,'Import Peak'!$A$3:FN$99,170,FALSE())-VLOOKUP($A16,'Import Peak Change'!$A$106:FN$202,170,FALSE())),0,(VLOOKUP($A16,'Import Peak'!$A$3:FN$99,170,FALSE())-VLOOKUP($A16,'Import Peak Change'!$A$106:FN$202,170,FALSE())))</f>
        <v>0</v>
      </c>
      <c r="FO16" s="193" t="n">
        <f aca="false">IF(ISERROR(VLOOKUP($A16,'Import Peak'!$A$3:FO$99,171,FALSE())-VLOOKUP($A16,'Import Peak Change'!$A$106:FO$202,171,FALSE())),0,(VLOOKUP($A16,'Import Peak'!$A$3:FO$99,171,FALSE())-VLOOKUP($A16,'Import Peak Change'!$A$106:FO$202,171,FALSE())))</f>
        <v>0</v>
      </c>
      <c r="FP16" s="193" t="n">
        <f aca="false">IF(ISERROR(VLOOKUP($A16,'Import Peak'!$A$3:FP$99,172,FALSE())-VLOOKUP($A16,'Import Peak Change'!$A$106:FP$202,172,FALSE())),0,(VLOOKUP($A16,'Import Peak'!$A$3:FP$99,172,FALSE())-VLOOKUP($A16,'Import Peak Change'!$A$106:FP$202,172,FALSE())))</f>
        <v>0</v>
      </c>
      <c r="FQ16" s="193" t="n">
        <f aca="false">IF(ISERROR(VLOOKUP($A16,'Import Peak'!$A$3:FQ$99,173,FALSE())-VLOOKUP($A16,'Import Peak Change'!$A$106:FQ$202,173,FALSE())),0,(VLOOKUP($A16,'Import Peak'!$A$3:FQ$99,173,FALSE())-VLOOKUP($A16,'Import Peak Change'!$A$106:FQ$202,173,FALSE())))</f>
        <v>0</v>
      </c>
      <c r="FR16" s="193" t="n">
        <f aca="false">IF(ISERROR(VLOOKUP($A16,'Import Peak'!$A$3:FR$99,174,FALSE())-VLOOKUP($A16,'Import Peak Change'!$A$106:FR$202,174,FALSE())),0,(VLOOKUP($A16,'Import Peak'!$A$3:FR$99,174,FALSE())-VLOOKUP($A16,'Import Peak Change'!$A$106:FR$202,174,FALSE())))</f>
        <v>0</v>
      </c>
      <c r="FS16" s="193" t="n">
        <f aca="false">IF(ISERROR(VLOOKUP($A16,'Import Peak'!$A$3:FS$99,175,FALSE())-VLOOKUP($A16,'Import Peak Change'!$A$106:FS$202,175,FALSE())),0,(VLOOKUP($A16,'Import Peak'!$A$3:FS$99,175,FALSE())-VLOOKUP($A16,'Import Peak Change'!$A$106:FS$202,175,FALSE())))</f>
        <v>0</v>
      </c>
      <c r="FT16" s="193" t="n">
        <f aca="false">IF(ISERROR(VLOOKUP($A16,'Import Peak'!$A$3:FT$99,176,FALSE())-VLOOKUP($A16,'Import Peak Change'!$A$106:FT$202,176,FALSE())),0,(VLOOKUP($A16,'Import Peak'!$A$3:FT$99,176,FALSE())-VLOOKUP($A16,'Import Peak Change'!$A$106:FT$202,176,FALSE())))</f>
        <v>0</v>
      </c>
      <c r="FU16" s="193" t="n">
        <f aca="false">IF(ISERROR(VLOOKUP($A16,'Import Peak'!$A$3:FU$99,177,FALSE())-VLOOKUP($A16,'Import Peak Change'!$A$106:FU$202,177,FALSE())),0,(VLOOKUP($A16,'Import Peak'!$A$3:FU$99,177,FALSE())-VLOOKUP($A16,'Import Peak Change'!$A$106:FU$202,177,FALSE())))</f>
        <v>0</v>
      </c>
      <c r="FV16" s="193" t="n">
        <f aca="false">IF(ISERROR(VLOOKUP($A16,'Import Peak'!$A$3:FV$99,178,FALSE())-VLOOKUP($A16,'Import Peak Change'!$A$106:FV$202,178,FALSE())),0,(VLOOKUP($A16,'Import Peak'!$A$3:FV$99,178,FALSE())-VLOOKUP($A16,'Import Peak Change'!$A$106:FV$202,178,FALSE())))</f>
        <v>0</v>
      </c>
      <c r="FW16" s="193" t="n">
        <f aca="false">IF(ISERROR(VLOOKUP($A16,'Import Peak'!$A$3:FW$99,179,FALSE())-VLOOKUP($A16,'Import Peak Change'!$A$106:FW$202,179,FALSE())),0,(VLOOKUP($A16,'Import Peak'!$A$3:FW$99,179,FALSE())-VLOOKUP($A16,'Import Peak Change'!$A$106:FW$202,179,FALSE())))</f>
        <v>0</v>
      </c>
      <c r="FX16" s="193" t="n">
        <f aca="false">IF(ISERROR(VLOOKUP($A16,'Import Peak'!$A$3:FX$99,180,FALSE())-VLOOKUP($A16,'Import Peak Change'!$A$106:FX$202,180,FALSE())),0,(VLOOKUP($A16,'Import Peak'!$A$3:FX$99,180,FALSE())-VLOOKUP($A16,'Import Peak Change'!$A$106:FX$202,180,FALSE())))</f>
        <v>0</v>
      </c>
      <c r="FY16" s="193" t="n">
        <f aca="false">IF(ISERROR(VLOOKUP($A16,'Import Peak'!$A$3:FY$99,181,FALSE())-VLOOKUP($A16,'Import Peak Change'!$A$106:FY$202,181,FALSE())),0,(VLOOKUP($A16,'Import Peak'!$A$3:FY$99,181,FALSE())-VLOOKUP($A16,'Import Peak Change'!$A$106:FY$202,181,FALSE())))</f>
        <v>0</v>
      </c>
      <c r="FZ16" s="193" t="n">
        <f aca="false">IF(ISERROR(VLOOKUP($A16,'Import Peak'!$A$3:FZ$99,182,FALSE())-VLOOKUP($A16,'Import Peak Change'!$A$106:FZ$202,182,FALSE())),0,(VLOOKUP($A16,'Import Peak'!$A$3:FZ$99,182,FALSE())-VLOOKUP($A16,'Import Peak Change'!$A$106:FZ$202,182,FALSE())))</f>
        <v>0</v>
      </c>
      <c r="GA16" s="193" t="n">
        <f aca="false">IF(ISERROR(VLOOKUP($A16,'Import Peak'!$A$3:GA$99,183,FALSE())-VLOOKUP($A16,'Import Peak Change'!$A$106:GA$202,183,FALSE())),0,(VLOOKUP($A16,'Import Peak'!$A$3:GA$99,183,FALSE())-VLOOKUP($A16,'Import Peak Change'!$A$106:GA$202,183,FALSE())))</f>
        <v>0</v>
      </c>
      <c r="GB16" s="193" t="n">
        <f aca="false">IF(ISERROR(VLOOKUP($A16,'Import Peak'!$A$3:GB$99,184,FALSE())-VLOOKUP($A16,'Import Peak Change'!$A$106:GB$202,184,FALSE())),0,(VLOOKUP($A16,'Import Peak'!$A$3:GB$99,184,FALSE())-VLOOKUP($A16,'Import Peak Change'!$A$106:GB$202,184,FALSE())))</f>
        <v>0</v>
      </c>
      <c r="GC16" s="193" t="n">
        <f aca="false">IF(ISERROR(VLOOKUP($A16,'Import Peak'!$A$3:GC$99,185,FALSE())-VLOOKUP($A16,'Import Peak Change'!$A$106:GC$202,185,FALSE())),0,(VLOOKUP($A16,'Import Peak'!$A$3:GC$99,185,FALSE())-VLOOKUP($A16,'Import Peak Change'!$A$106:GC$202,185,FALSE())))</f>
        <v>0</v>
      </c>
      <c r="GD16" s="193" t="n">
        <f aca="false">IF(ISERROR(VLOOKUP($A16,'Import Peak'!$A$3:GD$99,186,FALSE())-VLOOKUP($A16,'Import Peak Change'!$A$106:GD$202,186,FALSE())),0,(VLOOKUP($A16,'Import Peak'!$A$3:GD$99,186,FALSE())-VLOOKUP($A16,'Import Peak Change'!$A$106:GD$202,186,FALSE())))</f>
        <v>0</v>
      </c>
      <c r="GE16" s="193" t="n">
        <f aca="false">IF(ISERROR(VLOOKUP($A16,'Import Peak'!$A$3:GE$99,187,FALSE())-VLOOKUP($A16,'Import Peak Change'!$A$106:GE$202,187,FALSE())),0,(VLOOKUP($A16,'Import Peak'!$A$3:GE$99,187,FALSE())-VLOOKUP($A16,'Import Peak Change'!$A$106:GE$202,187,FALSE())))</f>
        <v>0</v>
      </c>
      <c r="GF16" s="193" t="n">
        <f aca="false">IF(ISERROR(VLOOKUP($A16,'Import Peak'!$A$3:GF$99,188,FALSE())-VLOOKUP($A16,'Import Peak Change'!$A$106:GF$202,188,FALSE())),0,(VLOOKUP($A16,'Import Peak'!$A$3:GF$99,188,FALSE())-VLOOKUP($A16,'Import Peak Change'!$A$106:GF$202,188,FALSE())))</f>
        <v>0</v>
      </c>
      <c r="GG16" s="193" t="n">
        <f aca="false">IF(ISERROR(VLOOKUP($A16,'Import Peak'!$A$3:GG$99,189,FALSE())-VLOOKUP($A16,'Import Peak Change'!$A$106:GG$202,189,FALSE())),0,(VLOOKUP($A16,'Import Peak'!$A$3:GG$99,189,FALSE())-VLOOKUP($A16,'Import Peak Change'!$A$106:GG$202,189,FALSE())))</f>
        <v>0</v>
      </c>
      <c r="GH16" s="193" t="n">
        <f aca="false">IF(ISERROR(VLOOKUP($A16,'Import Peak'!$A$3:GH$99,190,FALSE())-VLOOKUP($A16,'Import Peak Change'!$A$106:GH$202,190,FALSE())),0,(VLOOKUP($A16,'Import Peak'!$A$3:GH$99,190,FALSE())-VLOOKUP($A16,'Import Peak Change'!$A$106:GH$202,190,FALSE())))</f>
        <v>0</v>
      </c>
      <c r="GI16" s="193" t="n">
        <f aca="false">IF(ISERROR(VLOOKUP($A16,'Import Peak'!$A$3:GI$99,191,FALSE())-VLOOKUP($A16,'Import Peak Change'!$A$106:GI$202,191,FALSE())),0,(VLOOKUP($A16,'Import Peak'!$A$3:GI$99,191,FALSE())-VLOOKUP($A16,'Import Peak Change'!$A$106:GI$202,191,FALSE())))</f>
        <v>0</v>
      </c>
      <c r="GJ16" s="193" t="n">
        <f aca="false">IF(ISERROR(VLOOKUP($A16,'Import Peak'!$A$3:GJ$99,192,FALSE())-VLOOKUP($A16,'Import Peak Change'!$A$106:GJ$202,192,FALSE())),0,(VLOOKUP($A16,'Import Peak'!$A$3:GJ$99,192,FALSE())-VLOOKUP($A16,'Import Peak Change'!$A$106:GJ$202,192,FALSE())))</f>
        <v>0</v>
      </c>
      <c r="GK16" s="193" t="n">
        <f aca="false">IF(ISERROR(VLOOKUP($A16,'Import Peak'!$A$3:GK$99,193,FALSE())-VLOOKUP($A16,'Import Peak Change'!$A$106:GK$202,193,FALSE())),0,(VLOOKUP($A16,'Import Peak'!$A$3:GK$99,193,FALSE())-VLOOKUP($A16,'Import Peak Change'!$A$106:GK$202,193,FALSE())))</f>
        <v>0</v>
      </c>
      <c r="GL16" s="193" t="n">
        <f aca="false">IF(ISERROR(VLOOKUP($A16,'Import Peak'!$A$3:GL$99,194,FALSE())-VLOOKUP($A16,'Import Peak Change'!$A$106:GL$202,194,FALSE())),0,(VLOOKUP($A16,'Import Peak'!$A$3:GL$99,194,FALSE())-VLOOKUP($A16,'Import Peak Change'!$A$106:GL$202,194,FALSE())))</f>
        <v>0</v>
      </c>
      <c r="GM16" s="193" t="n">
        <f aca="false">IF(ISERROR(VLOOKUP($A16,'Import Peak'!$A$3:GM$99,195,FALSE())-VLOOKUP($A16,'Import Peak Change'!$A$106:GM$202,195,FALSE())),0,(VLOOKUP($A16,'Import Peak'!$A$3:GM$99,195,FALSE())-VLOOKUP($A16,'Import Peak Change'!$A$106:GM$202,195,FALSE())))</f>
        <v>0</v>
      </c>
      <c r="GN16" s="193" t="n">
        <f aca="false">IF(ISERROR(VLOOKUP($A16,'Import Peak'!$A$3:GN$99,196,FALSE())-VLOOKUP($A16,'Import Peak Change'!$A$106:GN$202,196,FALSE())),0,(VLOOKUP($A16,'Import Peak'!$A$3:GN$99,196,FALSE())-VLOOKUP($A16,'Import Peak Change'!$A$106:GN$202,196,FALSE())))</f>
        <v>0</v>
      </c>
      <c r="GO16" s="193" t="n">
        <f aca="false">IF(ISERROR(VLOOKUP($A16,'Import Peak'!$A$3:GO$99,197,FALSE())-VLOOKUP($A16,'Import Peak Change'!$A$106:GO$202,197,FALSE())),0,(VLOOKUP($A16,'Import Peak'!$A$3:GO$99,197,FALSE())-VLOOKUP($A16,'Import Peak Change'!$A$106:GO$202,197,FALSE())))</f>
        <v>0</v>
      </c>
      <c r="GP16" s="193" t="n">
        <f aca="false">IF(ISERROR(VLOOKUP($A16,'Import Peak'!$A$3:GP$99,198,FALSE())-VLOOKUP($A16,'Import Peak Change'!$A$106:GP$202,198,FALSE())),0,(VLOOKUP($A16,'Import Peak'!$A$3:GP$99,198,FALSE())-VLOOKUP($A16,'Import Peak Change'!$A$106:GP$202,198,FALSE())))</f>
        <v>0</v>
      </c>
      <c r="GQ16" s="193" t="n">
        <f aca="false">IF(ISERROR(VLOOKUP($A16,'Import Peak'!$A$3:GQ$99,199,FALSE())-VLOOKUP($A16,'Import Peak Change'!$A$106:GQ$202,199,FALSE())),0,(VLOOKUP($A16,'Import Peak'!$A$3:GQ$99,199,FALSE())-VLOOKUP($A16,'Import Peak Change'!$A$106:GQ$202,199,FALSE())))</f>
        <v>0</v>
      </c>
      <c r="GR16" s="193" t="n">
        <f aca="false">IF(ISERROR(VLOOKUP($A16,'Import Peak'!$A$3:GR$99,200,FALSE())-VLOOKUP($A16,'Import Peak Change'!$A$106:GR$202,200,FALSE())),0,(VLOOKUP($A16,'Import Peak'!$A$3:GR$99,200,FALSE())-VLOOKUP($A16,'Import Peak Change'!$A$106:GR$202,200,FALSE())))</f>
        <v>0</v>
      </c>
      <c r="GS16" s="193" t="n">
        <f aca="false">IF(ISERROR(VLOOKUP($A16,'Import Peak'!$A$3:GS$99,201,FALSE())-VLOOKUP($A16,'Import Peak Change'!$A$106:GS$202,201,FALSE())),0,(VLOOKUP($A16,'Import Peak'!$A$3:GS$99,201,FALSE())-VLOOKUP($A16,'Import Peak Change'!$A$106:GS$202,201,FALSE())))</f>
        <v>0</v>
      </c>
      <c r="GT16" s="193" t="n">
        <f aca="false">IF(ISERROR(VLOOKUP($A16,'Import Peak'!$A$3:GT$99,202,FALSE())-VLOOKUP($A16,'Import Peak Change'!$A$106:GT$202,202,FALSE())),0,(VLOOKUP($A16,'Import Peak'!$A$3:GT$99,202,FALSE())-VLOOKUP($A16,'Import Peak Change'!$A$106:GT$202,202,FALSE())))</f>
        <v>0</v>
      </c>
      <c r="GU16" s="193" t="n">
        <f aca="false">IF(ISERROR(VLOOKUP($A16,'Import Peak'!$A$3:GU$99,203,FALSE())-VLOOKUP($A16,'Import Peak Change'!$A$106:GU$202,203,FALSE())),0,(VLOOKUP($A16,'Import Peak'!$A$3:GU$99,203,FALSE())-VLOOKUP($A16,'Import Peak Change'!$A$106:GU$202,203,FALSE())))</f>
        <v>0</v>
      </c>
      <c r="GV16" s="193" t="n">
        <f aca="false">IF(ISERROR(VLOOKUP($A16,'Import Peak'!$A$3:GV$99,204,FALSE())-VLOOKUP($A16,'Import Peak Change'!$A$106:GV$202,204,FALSE())),0,(VLOOKUP($A16,'Import Peak'!$A$3:GV$99,204,FALSE())-VLOOKUP($A16,'Import Peak Change'!$A$106:GV$202,204,FALSE())))</f>
        <v>0</v>
      </c>
      <c r="GW16" s="193" t="n">
        <f aca="false">IF(ISERROR(VLOOKUP($A16,'Import Peak'!$A$3:GW$99,205,FALSE())-VLOOKUP($A16,'Import Peak Change'!$A$106:GW$202,205,FALSE())),0,(VLOOKUP($A16,'Import Peak'!$A$3:GW$99,205,FALSE())-VLOOKUP($A16,'Import Peak Change'!$A$106:GW$202,205,FALSE())))</f>
        <v>0</v>
      </c>
      <c r="GX16" s="193" t="n">
        <f aca="false">IF(ISERROR(VLOOKUP($A16,'Import Peak'!$A$3:GX$99,206,FALSE())-VLOOKUP($A16,'Import Peak Change'!$A$106:GX$202,206,FALSE())),0,(VLOOKUP($A16,'Import Peak'!$A$3:GX$99,206,FALSE())-VLOOKUP($A16,'Import Peak Change'!$A$106:GX$202,206,FALSE())))</f>
        <v>0</v>
      </c>
      <c r="GY16" s="193" t="n">
        <f aca="false">IF(ISERROR(VLOOKUP($A16,'Import Peak'!$A$3:GY$99,207,FALSE())-VLOOKUP($A16,'Import Peak Change'!$A$106:GY$202,207,FALSE())),0,(VLOOKUP($A16,'Import Peak'!$A$3:GY$99,207,FALSE())-VLOOKUP($A16,'Import Peak Change'!$A$106:GY$202,207,FALSE())))</f>
        <v>0</v>
      </c>
      <c r="GZ16" s="193" t="n">
        <f aca="false">IF(ISERROR(VLOOKUP($A16,'Import Peak'!$A$3:GZ$99,208,FALSE())-VLOOKUP($A16,'Import Peak Change'!$A$106:GZ$202,208,FALSE())),0,(VLOOKUP($A16,'Import Peak'!$A$3:GZ$99,208,FALSE())-VLOOKUP($A16,'Import Peak Change'!$A$106:GZ$202,208,FALSE())))</f>
        <v>0</v>
      </c>
      <c r="HA16" s="193" t="n">
        <f aca="false">IF(ISERROR(VLOOKUP($A16,'Import Peak'!$A$3:HA$99,209,FALSE())-VLOOKUP($A16,'Import Peak Change'!$A$106:HA$202,209,FALSE())),0,(VLOOKUP($A16,'Import Peak'!$A$3:HA$99,209,FALSE())-VLOOKUP($A16,'Import Peak Change'!$A$106:HA$202,209,FALSE())))</f>
        <v>0</v>
      </c>
      <c r="HB16" s="193" t="n">
        <f aca="false">IF(ISERROR(VLOOKUP($A16,'Import Peak'!$A$3:HB$99,210,FALSE())-VLOOKUP($A16,'Import Peak Change'!$A$106:HB$202,210,FALSE())),0,(VLOOKUP($A16,'Import Peak'!$A$3:HB$99,210,FALSE())-VLOOKUP($A16,'Import Peak Change'!$A$106:HB$202,210,FALSE())))</f>
        <v>0</v>
      </c>
      <c r="HC16" s="193" t="n">
        <f aca="false">IF(ISERROR(VLOOKUP($A16,'Import Peak'!$A$3:HC$99,211,FALSE())-VLOOKUP($A16,'Import Peak Change'!$A$106:HC$202,211,FALSE())),0,(VLOOKUP($A16,'Import Peak'!$A$3:HC$99,211,FALSE())-VLOOKUP($A16,'Import Peak Change'!$A$106:HC$202,211,FALSE())))</f>
        <v>0</v>
      </c>
      <c r="HD16" s="193" t="n">
        <f aca="false">IF(ISERROR(VLOOKUP($A16,'Import Peak'!$A$3:HD$99,212,FALSE())-VLOOKUP($A16,'Import Peak Change'!$A$106:HD$202,212,FALSE())),0,(VLOOKUP($A16,'Import Peak'!$A$3:HD$99,212,FALSE())-VLOOKUP($A16,'Import Peak Change'!$A$106:HD$202,212,FALSE())))</f>
        <v>0</v>
      </c>
      <c r="HE16" s="193" t="n">
        <f aca="false">IF(ISERROR(VLOOKUP($A16,'Import Peak'!$A$3:HE$99,213,FALSE())-VLOOKUP($A16,'Import Peak Change'!$A$106:HE$202,213,FALSE())),0,(VLOOKUP($A16,'Import Peak'!$A$3:HE$99,213,FALSE())-VLOOKUP($A16,'Import Peak Change'!$A$106:HE$202,213,FALSE())))</f>
        <v>0</v>
      </c>
      <c r="HF16" s="193" t="n">
        <f aca="false">IF(ISERROR(VLOOKUP($A16,'Import Peak'!$A$3:HF$99,214,FALSE())-VLOOKUP($A16,'Import Peak Change'!$A$106:HF$202,214,FALSE())),0,(VLOOKUP($A16,'Import Peak'!$A$3:HF$99,214,FALSE())-VLOOKUP($A16,'Import Peak Change'!$A$106:HF$202,214,FALSE())))</f>
        <v>0</v>
      </c>
      <c r="HG16" s="193" t="n">
        <f aca="false">IF(ISERROR(VLOOKUP($A16,'Import Peak'!$A$3:HG$99,215,FALSE())-VLOOKUP($A16,'Import Peak Change'!$A$106:HG$202,215,FALSE())),0,(VLOOKUP($A16,'Import Peak'!$A$3:HG$99,215,FALSE())-VLOOKUP($A16,'Import Peak Change'!$A$106:HG$202,215,FALSE())))</f>
        <v>0</v>
      </c>
      <c r="HH16" s="193" t="n">
        <f aca="false">IF(ISERROR(VLOOKUP($A16,'Import Peak'!$A$3:HH$99,216,FALSE())-VLOOKUP($A16,'Import Peak Change'!$A$106:HH$202,216,FALSE())),0,(VLOOKUP($A16,'Import Peak'!$A$3:HH$99,216,FALSE())-VLOOKUP($A16,'Import Peak Change'!$A$106:HH$202,216,FALSE())))</f>
        <v>0</v>
      </c>
      <c r="HI16" s="193" t="n">
        <f aca="false">IF(ISERROR(VLOOKUP($A16,'Import Peak'!$A$3:HI$99,217,FALSE())-VLOOKUP($A16,'Import Peak Change'!$A$106:HI$202,217,FALSE())),0,(VLOOKUP($A16,'Import Peak'!$A$3:HI$99,217,FALSE())-VLOOKUP($A16,'Import Peak Change'!$A$106:HI$202,217,FALSE())))</f>
        <v>0</v>
      </c>
      <c r="HJ16" s="193" t="n">
        <f aca="false">IF(ISERROR(VLOOKUP($A16,'Import Peak'!$A$3:HJ$99,218,FALSE())-VLOOKUP($A16,'Import Peak Change'!$A$106:HJ$202,218,FALSE())),0,(VLOOKUP($A16,'Import Peak'!$A$3:HJ$99,218,FALSE())-VLOOKUP($A16,'Import Peak Change'!$A$106:HJ$202,218,FALSE())))</f>
        <v>0</v>
      </c>
      <c r="HK16" s="193" t="n">
        <f aca="false">IF(ISERROR(VLOOKUP($A16,'Import Peak'!$A$3:HK$99,219,FALSE())-VLOOKUP($A16,'Import Peak Change'!$A$106:HK$202,219,FALSE())),0,(VLOOKUP($A16,'Import Peak'!$A$3:HK$99,219,FALSE())-VLOOKUP($A16,'Import Peak Change'!$A$106:HK$202,219,FALSE())))</f>
        <v>0</v>
      </c>
      <c r="HL16" s="193" t="n">
        <f aca="false">IF(ISERROR(VLOOKUP($A16,'Import Peak'!$A$3:HL$99,220,FALSE())-VLOOKUP($A16,'Import Peak Change'!$A$106:HL$202,220,FALSE())),0,(VLOOKUP($A16,'Import Peak'!$A$3:HL$99,220,FALSE())-VLOOKUP($A16,'Import Peak Change'!$A$106:HL$202,220,FALSE())))</f>
        <v>0</v>
      </c>
      <c r="HM16" s="193" t="n">
        <f aca="false">IF(ISERROR(VLOOKUP($A16,'Import Peak'!$A$3:HM$99,221,FALSE())-VLOOKUP($A16,'Import Peak Change'!$A$106:HM$202,221,FALSE())),0,(VLOOKUP($A16,'Import Peak'!$A$3:HM$99,221,FALSE())-VLOOKUP($A16,'Import Peak Change'!$A$106:HM$202,221,FALSE())))</f>
        <v>0</v>
      </c>
      <c r="HN16" s="193" t="n">
        <f aca="false">IF(ISERROR(VLOOKUP($A16,'Import Peak'!$A$3:HN$99,222,FALSE())-VLOOKUP($A16,'Import Peak Change'!$A$106:HN$202,222,FALSE())),0,(VLOOKUP($A16,'Import Peak'!$A$3:HN$99,222,FALSE())-VLOOKUP($A16,'Import Peak Change'!$A$106:HN$202,222,FALSE())))</f>
        <v>0</v>
      </c>
      <c r="HO16" s="193" t="n">
        <f aca="false">IF(ISERROR(VLOOKUP($A16,'Import Peak'!$A$3:HO$99,223,FALSE())-VLOOKUP($A16,'Import Peak Change'!$A$106:HO$202,223,FALSE())),0,(VLOOKUP($A16,'Import Peak'!$A$3:HO$99,223,FALSE())-VLOOKUP($A16,'Import Peak Change'!$A$106:HO$202,223,FALSE())))</f>
        <v>0</v>
      </c>
      <c r="HP16" s="193" t="n">
        <f aca="false">IF(ISERROR(VLOOKUP($A16,'Import Peak'!$A$3:HP$99,224,FALSE())-VLOOKUP($A16,'Import Peak Change'!$A$106:HP$202,224,FALSE())),0,(VLOOKUP($A16,'Import Peak'!$A$3:HP$99,224,FALSE())-VLOOKUP($A16,'Import Peak Change'!$A$106:HP$202,224,FALSE())))</f>
        <v>0</v>
      </c>
      <c r="HQ16" s="193" t="n">
        <f aca="false">IF(ISERROR(VLOOKUP($A16,'Import Peak'!$A$3:HQ$99,225,FALSE())-VLOOKUP($A16,'Import Peak Change'!$A$106:HQ$202,225,FALSE())),0,(VLOOKUP($A16,'Import Peak'!$A$3:HQ$99,225,FALSE())-VLOOKUP($A16,'Import Peak Change'!$A$106:HQ$202,225,FALSE())))</f>
        <v>0</v>
      </c>
      <c r="HR16" s="193" t="n">
        <f aca="false">IF(ISERROR(VLOOKUP($A16,'Import Peak'!$A$3:HR$99,226,FALSE())-VLOOKUP($A16,'Import Peak Change'!$A$106:HR$202,226,FALSE())),0,(VLOOKUP($A16,'Import Peak'!$A$3:HR$99,226,FALSE())-VLOOKUP($A16,'Import Peak Change'!$A$106:HR$202,226,FALSE())))</f>
        <v>0</v>
      </c>
      <c r="HS16" s="193" t="n">
        <f aca="false">IF(ISERROR(VLOOKUP($A16,'Import Peak'!$A$3:HS$99,227,FALSE())-VLOOKUP($A16,'Import Peak Change'!$A$106:HS$202,227,FALSE())),0,(VLOOKUP($A16,'Import Peak'!$A$3:HS$99,227,FALSE())-VLOOKUP($A16,'Import Peak Change'!$A$106:HS$202,227,FALSE())))</f>
        <v>0</v>
      </c>
      <c r="HT16" s="193" t="n">
        <f aca="false">IF(ISERROR(VLOOKUP($A16,'Import Peak'!$A$3:HT$99,228,FALSE())-VLOOKUP($A16,'Import Peak Change'!$A$106:HT$202,228,FALSE())),0,(VLOOKUP($A16,'Import Peak'!$A$3:HT$99,228,FALSE())-VLOOKUP($A16,'Import Peak Change'!$A$106:HT$202,228,FALSE())))</f>
        <v>0</v>
      </c>
      <c r="HU16" s="193" t="n">
        <f aca="false">IF(ISERROR(VLOOKUP($A16,'Import Peak'!$A$3:HU$99,229,FALSE())-VLOOKUP($A16,'Import Peak Change'!$A$106:HU$202,229,FALSE())),0,(VLOOKUP($A16,'Import Peak'!$A$3:HU$99,229,FALSE())-VLOOKUP($A16,'Import Peak Change'!$A$106:HU$202,229,FALSE())))</f>
        <v>0</v>
      </c>
      <c r="HV16" s="193" t="n">
        <f aca="false">IF(ISERROR(VLOOKUP($A16,'Import Peak'!$A$3:HV$99,230,FALSE())-VLOOKUP($A16,'Import Peak Change'!$A$106:HV$202,230,FALSE())),0,(VLOOKUP($A16,'Import Peak'!$A$3:HV$99,230,FALSE())-VLOOKUP($A16,'Import Peak Change'!$A$106:HV$202,230,FALSE())))</f>
        <v>0</v>
      </c>
      <c r="HW16" s="193" t="n">
        <f aca="false">IF(ISERROR(VLOOKUP($A16,'Import Peak'!$A$3:HW$99,231,FALSE())-VLOOKUP($A16,'Import Peak Change'!$A$106:HW$202,231,FALSE())),0,(VLOOKUP($A16,'Import Peak'!$A$3:HW$99,231,FALSE())-VLOOKUP($A16,'Import Peak Change'!$A$106:HW$202,231,FALSE())))</f>
        <v>0</v>
      </c>
      <c r="HX16" s="193" t="n">
        <f aca="false">IF(ISERROR(VLOOKUP($A16,'Import Peak'!$A$3:HX$99,232,FALSE())-VLOOKUP($A16,'Import Peak Change'!$A$106:HX$202,232,FALSE())),0,(VLOOKUP($A16,'Import Peak'!$A$3:HX$99,232,FALSE())-VLOOKUP($A16,'Import Peak Change'!$A$106:HX$202,232,FALSE())))</f>
        <v>0</v>
      </c>
      <c r="HY16" s="193" t="n">
        <f aca="false">IF(ISERROR(VLOOKUP($A16,'Import Peak'!$A$3:HY$99,233,FALSE())-VLOOKUP($A16,'Import Peak Change'!$A$106:HY$202,233,FALSE())),0,(VLOOKUP($A16,'Import Peak'!$A$3:HY$99,233,FALSE())-VLOOKUP($A16,'Import Peak Change'!$A$106:HY$202,233,FALSE())))</f>
        <v>0</v>
      </c>
      <c r="HZ16" s="193" t="n">
        <f aca="false">IF(ISERROR(VLOOKUP($A16,'Import Peak'!$A$3:HZ$99,234,FALSE())-VLOOKUP($A16,'Import Peak Change'!$A$106:HZ$202,234,FALSE())),0,(VLOOKUP($A16,'Import Peak'!$A$3:HZ$99,234,FALSE())-VLOOKUP($A16,'Import Peak Change'!$A$106:HZ$202,234,FALSE())))</f>
        <v>0</v>
      </c>
      <c r="IA16" s="193" t="n">
        <f aca="false">IF(ISERROR(VLOOKUP($A16,'Import Peak'!$A$3:IA$99,235,FALSE())-VLOOKUP($A16,'Import Peak Change'!$A$106:IA$202,235,FALSE())),0,(VLOOKUP($A16,'Import Peak'!$A$3:IA$99,235,FALSE())-VLOOKUP($A16,'Import Peak Change'!$A$106:IA$202,235,FALSE())))</f>
        <v>0</v>
      </c>
      <c r="IB16" s="193" t="n">
        <f aca="false">IF(ISERROR(VLOOKUP($A16,'Import Peak'!$A$3:IB$99,236,FALSE())-VLOOKUP($A16,'Import Peak Change'!$A$106:IB$202,236,FALSE())),0,(VLOOKUP($A16,'Import Peak'!$A$3:IB$99,236,FALSE())-VLOOKUP($A16,'Import Peak Change'!$A$106:IB$202,236,FALSE())))</f>
        <v>0</v>
      </c>
      <c r="IC16" s="193" t="n">
        <f aca="false">IF(ISERROR(VLOOKUP($A16,'Import Peak'!$A$3:IC$99,237,FALSE())-VLOOKUP($A16,'Import Peak Change'!$A$106:IC$202,237,FALSE())),0,(VLOOKUP($A16,'Import Peak'!$A$3:IC$99,237,FALSE())-VLOOKUP($A16,'Import Peak Change'!$A$106:IC$202,237,FALSE())))</f>
        <v>0</v>
      </c>
      <c r="ID16" s="193" t="n">
        <f aca="false">IF(ISERROR(VLOOKUP($A16,'Import Peak'!$A$3:ID$99,238,FALSE())-VLOOKUP($A16,'Import Peak Change'!$A$106:ID$202,238,FALSE())),0,(VLOOKUP($A16,'Import Peak'!$A$3:ID$99,238,FALSE())-VLOOKUP($A16,'Import Peak Change'!$A$106:ID$202,238,FALSE())))</f>
        <v>0</v>
      </c>
      <c r="IE16" s="193" t="n">
        <f aca="false">IF(ISERROR(VLOOKUP($A16,'Import Peak'!$A$3:IE$99,239,FALSE())-VLOOKUP($A16,'Import Peak Change'!$A$106:IE$202,239,FALSE())),0,(VLOOKUP($A16,'Import Peak'!$A$3:IE$99,239,FALSE())-VLOOKUP($A16,'Import Peak Change'!$A$106:IE$202,239,FALSE())))</f>
        <v>0</v>
      </c>
      <c r="IF16" s="193"/>
      <c r="IG16" s="164"/>
      <c r="IH16" s="164"/>
      <c r="II16" s="164"/>
    </row>
    <row r="17" customFormat="false" ht="12.75" hidden="false" customHeight="false" outlineLevel="0" collapsed="false">
      <c r="A17" s="201" t="str">
        <f aca="false">IF('Import Peak'!A14=0,"",'Import Peak'!A14)</f>
        <v>SUNDANCE3</v>
      </c>
      <c r="B17" s="193"/>
      <c r="C17" s="193"/>
      <c r="D17" s="193"/>
      <c r="E17" s="193"/>
      <c r="F17" s="193"/>
      <c r="G17" s="193" t="n">
        <f aca="false">IF(ISERROR(VLOOKUP($A17,'Import Peak'!$A$3:G$99,7,FALSE())-VLOOKUP($A17,'Import Peak Change'!$A$106:G$202,7,FALSE())),0,(VLOOKUP($A17,'Import Peak'!$A$3:G$99,7,FALSE())-VLOOKUP($A17,'Import Peak Change'!$A$106:G$202,7,FALSE())))</f>
        <v>0</v>
      </c>
      <c r="H17" s="193" t="n">
        <f aca="false">IF(ISERROR(VLOOKUP($A17,'Import Peak'!$A$3:H$99,8,FALSE())-VLOOKUP($A17,'Import Peak Change'!$A$106:H$202,8,FALSE())),0,(VLOOKUP($A17,'Import Peak'!$A$3:H$99,8,FALSE())-VLOOKUP($A17,'Import Peak Change'!$A$106:H$202,8,FALSE())))</f>
        <v>0</v>
      </c>
      <c r="I17" s="193" t="n">
        <f aca="false">IF(ISERROR(VLOOKUP($A17,'Import Peak'!$A$3:I$99,9,FALSE())-VLOOKUP($A17,'Import Peak Change'!$A$106:I$202,9,FALSE())),0,(VLOOKUP($A17,'Import Peak'!$A$3:I$99,9,FALSE())-VLOOKUP($A17,'Import Peak Change'!$A$106:I$202,9,FALSE())))</f>
        <v>0</v>
      </c>
      <c r="J17" s="193" t="n">
        <f aca="false">IF(ISERROR(VLOOKUP($A17,'Import Peak'!$A$3:J$99,10,FALSE())-VLOOKUP($A17,'Import Peak Change'!$A$106:J$202,10,FALSE())),0,(VLOOKUP($A17,'Import Peak'!$A$3:J$99,10,FALSE())-VLOOKUP($A17,'Import Peak Change'!$A$106:J$202,10,FALSE())))</f>
        <v>0</v>
      </c>
      <c r="K17" s="193" t="n">
        <f aca="false">IF(ISERROR(VLOOKUP($A17,'Import Peak'!$A$3:K$99,11,FALSE())-VLOOKUP($A17,'Import Peak Change'!$A$106:K$202,11,FALSE())),0,(VLOOKUP($A17,'Import Peak'!$A$3:K$99,11,FALSE())-VLOOKUP($A17,'Import Peak Change'!$A$106:K$202,11,FALSE())))</f>
        <v>0</v>
      </c>
      <c r="L17" s="193" t="n">
        <f aca="false">IF(ISERROR(VLOOKUP($A17,'Import Peak'!$A$3:L$99,12,FALSE())-VLOOKUP($A17,'Import Peak Change'!$A$106:L$202,12,FALSE())),0,(VLOOKUP($A17,'Import Peak'!$A$3:L$99,12,FALSE())-VLOOKUP($A17,'Import Peak Change'!$A$106:L$202,12,FALSE())))</f>
        <v>0</v>
      </c>
      <c r="M17" s="193" t="n">
        <f aca="false">IF(ISERROR(VLOOKUP($A17,'Import Peak'!$A$3:M$99,13,FALSE())-VLOOKUP($A17,'Import Peak Change'!$A$106:M$202,13,FALSE())),0,(VLOOKUP($A17,'Import Peak'!$A$3:M$99,13,FALSE())-VLOOKUP($A17,'Import Peak Change'!$A$106:M$202,13,FALSE())))</f>
        <v>0</v>
      </c>
      <c r="N17" s="193" t="n">
        <f aca="false">IF(ISERROR(VLOOKUP($A17,'Import Peak'!$A$3:N$99,14,FALSE())-VLOOKUP($A17,'Import Peak Change'!$A$106:N$202,14,FALSE())),0,(VLOOKUP($A17,'Import Peak'!$A$3:N$99,14,FALSE())-VLOOKUP($A17,'Import Peak Change'!$A$106:N$202,14,FALSE())))</f>
        <v>0</v>
      </c>
      <c r="O17" s="193" t="n">
        <f aca="false">IF(ISERROR(VLOOKUP($A17,'Import Peak'!$A$3:O$99,15,FALSE())-VLOOKUP($A17,'Import Peak Change'!$A$106:O$202,15,FALSE())),0,(VLOOKUP($A17,'Import Peak'!$A$3:O$99,15,FALSE())-VLOOKUP($A17,'Import Peak Change'!$A$106:O$202,15,FALSE())))</f>
        <v>0</v>
      </c>
      <c r="P17" s="193" t="n">
        <f aca="false">IF(ISERROR(VLOOKUP($A17,'Import Peak'!$A$3:P$99,16,FALSE())-VLOOKUP($A17,'Import Peak Change'!$A$106:P$202,16,FALSE())),0,(VLOOKUP($A17,'Import Peak'!$A$3:P$99,16,FALSE())-VLOOKUP($A17,'Import Peak Change'!$A$106:P$202,16,FALSE())))</f>
        <v>0</v>
      </c>
      <c r="Q17" s="193" t="n">
        <f aca="false">IF(ISERROR(VLOOKUP($A17,'Import Peak'!$A$3:Q$99,17,FALSE())-VLOOKUP($A17,'Import Peak Change'!$A$106:Q$202,17,FALSE())),0,(VLOOKUP($A17,'Import Peak'!$A$3:Q$99,17,FALSE())-VLOOKUP($A17,'Import Peak Change'!$A$106:Q$202,17,FALSE())))</f>
        <v>0</v>
      </c>
      <c r="R17" s="193" t="n">
        <f aca="false">IF(ISERROR(VLOOKUP($A17,'Import Peak'!$A$3:R$99,18,FALSE())-VLOOKUP($A17,'Import Peak Change'!$A$106:R$202,18,FALSE())),0,(VLOOKUP($A17,'Import Peak'!$A$3:R$99,18,FALSE())-VLOOKUP($A17,'Import Peak Change'!$A$106:R$202,18,FALSE())))</f>
        <v>0</v>
      </c>
      <c r="S17" s="193" t="n">
        <f aca="false">IF(ISERROR(VLOOKUP($A17,'Import Peak'!$A$3:S$99,19,FALSE())-VLOOKUP($A17,'Import Peak Change'!$A$106:S$202,19,FALSE())),0,(VLOOKUP($A17,'Import Peak'!$A$3:S$99,19,FALSE())-VLOOKUP($A17,'Import Peak Change'!$A$106:S$202,19,FALSE())))</f>
        <v>0</v>
      </c>
      <c r="T17" s="193" t="n">
        <f aca="false">IF(ISERROR(VLOOKUP($A17,'Import Peak'!$A$3:T$99,20,FALSE())-VLOOKUP($A17,'Import Peak Change'!$A$106:T$202,20,FALSE())),0,(VLOOKUP($A17,'Import Peak'!$A$3:T$99,20,FALSE())-VLOOKUP($A17,'Import Peak Change'!$A$106:T$202,20,FALSE())))</f>
        <v>0</v>
      </c>
      <c r="U17" s="193" t="n">
        <f aca="false">IF(ISERROR(VLOOKUP($A17,'Import Peak'!$A$3:U$99,21,FALSE())-VLOOKUP($A17,'Import Peak Change'!$A$106:U$202,21,FALSE())),0,(VLOOKUP($A17,'Import Peak'!$A$3:U$99,21,FALSE())-VLOOKUP($A17,'Import Peak Change'!$A$106:U$202,21,FALSE())))</f>
        <v>0</v>
      </c>
      <c r="V17" s="193" t="n">
        <f aca="false">IF(ISERROR(VLOOKUP($A17,'Import Peak'!$A$3:V$99,22,FALSE())-VLOOKUP($A17,'Import Peak Change'!$A$106:V$202,22,FALSE())),0,(VLOOKUP($A17,'Import Peak'!$A$3:V$99,22,FALSE())-VLOOKUP($A17,'Import Peak Change'!$A$106:V$202,22,FALSE())))</f>
        <v>0</v>
      </c>
      <c r="W17" s="193" t="n">
        <f aca="false">IF(ISERROR(VLOOKUP($A17,'Import Peak'!$A$3:W$99,23,FALSE())-VLOOKUP($A17,'Import Peak Change'!$A$106:W$202,23,FALSE())),0,(VLOOKUP($A17,'Import Peak'!$A$3:W$99,23,FALSE())-VLOOKUP($A17,'Import Peak Change'!$A$106:W$202,23,FALSE())))</f>
        <v>0</v>
      </c>
      <c r="X17" s="193" t="n">
        <f aca="false">IF(ISERROR(VLOOKUP($A17,'Import Peak'!$A$3:X$99,24,FALSE())-VLOOKUP($A17,'Import Peak Change'!$A$106:X$202,24,FALSE())),0,(VLOOKUP($A17,'Import Peak'!$A$3:X$99,24,FALSE())-VLOOKUP($A17,'Import Peak Change'!$A$106:X$202,24,FALSE())))</f>
        <v>0</v>
      </c>
      <c r="Y17" s="193" t="n">
        <f aca="false">IF(ISERROR(VLOOKUP($A17,'Import Peak'!$A$3:Y$99,25,FALSE())-VLOOKUP($A17,'Import Peak Change'!$A$106:Y$202,25,FALSE())),0,(VLOOKUP($A17,'Import Peak'!$A$3:Y$99,25,FALSE())-VLOOKUP($A17,'Import Peak Change'!$A$106:Y$202,25,FALSE())))</f>
        <v>0</v>
      </c>
      <c r="Z17" s="193" t="n">
        <f aca="false">IF(ISERROR(VLOOKUP($A17,'Import Peak'!$A$3:Z$99,26,FALSE())-VLOOKUP($A17,'Import Peak Change'!$A$106:Z$202,26,FALSE())),0,(VLOOKUP($A17,'Import Peak'!$A$3:Z$99,26,FALSE())-VLOOKUP($A17,'Import Peak Change'!$A$106:Z$202,26,FALSE())))</f>
        <v>0</v>
      </c>
      <c r="AA17" s="193" t="n">
        <f aca="false">IF(ISERROR(VLOOKUP($A17,'Import Peak'!$A$3:AA$99,27,FALSE())-VLOOKUP($A17,'Import Peak Change'!$A$106:AA$202,27,FALSE())),0,(VLOOKUP($A17,'Import Peak'!$A$3:AA$99,27,FALSE())-VLOOKUP($A17,'Import Peak Change'!$A$106:AA$202,27,FALSE())))</f>
        <v>0</v>
      </c>
      <c r="AB17" s="193" t="n">
        <f aca="false">IF(ISERROR(VLOOKUP($A17,'Import Peak'!$A$3:AB$99,28,FALSE())-VLOOKUP($A17,'Import Peak Change'!$A$106:AB$202,28,FALSE())),0,(VLOOKUP($A17,'Import Peak'!$A$3:AB$99,28,FALSE())-VLOOKUP($A17,'Import Peak Change'!$A$106:AB$202,28,FALSE())))</f>
        <v>0</v>
      </c>
      <c r="AC17" s="193" t="n">
        <f aca="false">IF(ISERROR(VLOOKUP($A17,'Import Peak'!$A$3:AC$99,29,FALSE())-VLOOKUP($A17,'Import Peak Change'!$A$106:AC$202,29,FALSE())),0,(VLOOKUP($A17,'Import Peak'!$A$3:AC$99,29,FALSE())-VLOOKUP($A17,'Import Peak Change'!$A$106:AC$202,29,FALSE())))</f>
        <v>0</v>
      </c>
      <c r="AD17" s="193" t="n">
        <f aca="false">IF(ISERROR(VLOOKUP($A17,'Import Peak'!$A$3:AD$99,30,FALSE())-VLOOKUP($A17,'Import Peak Change'!$A$106:AD$202,30,FALSE())),0,(VLOOKUP($A17,'Import Peak'!$A$3:AD$99,30,FALSE())-VLOOKUP($A17,'Import Peak Change'!$A$106:AD$202,30,FALSE())))</f>
        <v>0</v>
      </c>
      <c r="AE17" s="193" t="n">
        <f aca="false">IF(ISERROR(VLOOKUP($A17,'Import Peak'!$A$3:AE$99,31,FALSE())-VLOOKUP($A17,'Import Peak Change'!$A$106:AE$202,31,FALSE())),0,(VLOOKUP($A17,'Import Peak'!$A$3:AE$99,31,FALSE())-VLOOKUP($A17,'Import Peak Change'!$A$106:AE$202,31,FALSE())))</f>
        <v>0</v>
      </c>
      <c r="AF17" s="193" t="n">
        <f aca="false">IF(ISERROR(VLOOKUP($A17,'Import Peak'!$A$3:AF$99,32,FALSE())-VLOOKUP($A17,'Import Peak Change'!$A$106:AF$202,32,FALSE())),0,(VLOOKUP($A17,'Import Peak'!$A$3:AF$99,32,FALSE())-VLOOKUP($A17,'Import Peak Change'!$A$106:AF$202,32,FALSE())))</f>
        <v>0</v>
      </c>
      <c r="AG17" s="193" t="n">
        <f aca="false">IF(ISERROR(VLOOKUP($A17,'Import Peak'!$A$3:AG$99,33,FALSE())-VLOOKUP($A17,'Import Peak Change'!$A$106:AG$202,33,FALSE())),0,(VLOOKUP($A17,'Import Peak'!$A$3:AG$99,33,FALSE())-VLOOKUP($A17,'Import Peak Change'!$A$106:AG$202,33,FALSE())))</f>
        <v>0</v>
      </c>
      <c r="AH17" s="193" t="n">
        <f aca="false">IF(ISERROR(VLOOKUP($A17,'Import Peak'!$A$3:AH$99,34,FALSE())-VLOOKUP($A17,'Import Peak Change'!$A$106:AH$202,34,FALSE())),0,(VLOOKUP($A17,'Import Peak'!$A$3:AH$99,34,FALSE())-VLOOKUP($A17,'Import Peak Change'!$A$106:AH$202,34,FALSE())))</f>
        <v>0</v>
      </c>
      <c r="AI17" s="193" t="n">
        <f aca="false">IF(ISERROR(VLOOKUP($A17,'Import Peak'!$A$3:AI$99,35,FALSE())-VLOOKUP($A17,'Import Peak Change'!$A$106:AI$202,35,FALSE())),0,(VLOOKUP($A17,'Import Peak'!$A$3:AI$99,35,FALSE())-VLOOKUP($A17,'Import Peak Change'!$A$106:AI$202,35,FALSE())))</f>
        <v>0</v>
      </c>
      <c r="AJ17" s="193" t="n">
        <f aca="false">IF(ISERROR(VLOOKUP($A17,'Import Peak'!$A$3:AJ$99,36,FALSE())-VLOOKUP($A17,'Import Peak Change'!$A$106:AJ$202,36,FALSE())),0,(VLOOKUP($A17,'Import Peak'!$A$3:AJ$99,36,FALSE())-VLOOKUP($A17,'Import Peak Change'!$A$106:AJ$202,36,FALSE())))</f>
        <v>0</v>
      </c>
      <c r="AK17" s="193" t="n">
        <f aca="false">IF(ISERROR(VLOOKUP($A17,'Import Peak'!$A$3:AK$99,37,FALSE())-VLOOKUP($A17,'Import Peak Change'!$A$106:AK$202,37,FALSE())),0,(VLOOKUP($A17,'Import Peak'!$A$3:AK$99,37,FALSE())-VLOOKUP($A17,'Import Peak Change'!$A$106:AK$202,37,FALSE())))</f>
        <v>0</v>
      </c>
      <c r="AL17" s="193" t="n">
        <f aca="false">IF(ISERROR(VLOOKUP($A17,'Import Peak'!$A$3:AL$99,38,FALSE())-VLOOKUP($A17,'Import Peak Change'!$A$106:AL$202,38,FALSE())),0,(VLOOKUP($A17,'Import Peak'!$A$3:AL$99,38,FALSE())-VLOOKUP($A17,'Import Peak Change'!$A$106:AL$202,38,FALSE())))</f>
        <v>0</v>
      </c>
      <c r="AM17" s="193" t="n">
        <f aca="false">IF(ISERROR(VLOOKUP($A17,'Import Peak'!$A$3:AM$99,39,FALSE())-VLOOKUP($A17,'Import Peak Change'!$A$106:AM$202,39,FALSE())),0,(VLOOKUP($A17,'Import Peak'!$A$3:AM$99,39,FALSE())-VLOOKUP($A17,'Import Peak Change'!$A$106:AM$202,39,FALSE())))</f>
        <v>0</v>
      </c>
      <c r="AN17" s="193" t="n">
        <f aca="false">IF(ISERROR(VLOOKUP($A17,'Import Peak'!$A$3:AN$99,40,FALSE())-VLOOKUP($A17,'Import Peak Change'!$A$106:AN$202,40,FALSE())),0,(VLOOKUP($A17,'Import Peak'!$A$3:AN$99,40,FALSE())-VLOOKUP($A17,'Import Peak Change'!$A$106:AN$202,40,FALSE())))</f>
        <v>0</v>
      </c>
      <c r="AO17" s="193" t="n">
        <f aca="false">IF(ISERROR(VLOOKUP($A17,'Import Peak'!$A$3:AO$99,41,FALSE())-VLOOKUP($A17,'Import Peak Change'!$A$106:AO$202,41,FALSE())),0,(VLOOKUP($A17,'Import Peak'!$A$3:AO$99,41,FALSE())-VLOOKUP($A17,'Import Peak Change'!$A$106:AO$202,41,FALSE())))</f>
        <v>0</v>
      </c>
      <c r="AP17" s="193" t="n">
        <f aca="false">IF(ISERROR(VLOOKUP($A17,'Import Peak'!$A$3:AP$99,42,FALSE())-VLOOKUP($A17,'Import Peak Change'!$A$106:AP$202,42,FALSE())),0,(VLOOKUP($A17,'Import Peak'!$A$3:AP$99,42,FALSE())-VLOOKUP($A17,'Import Peak Change'!$A$106:AP$202,42,FALSE())))</f>
        <v>0</v>
      </c>
      <c r="AQ17" s="193" t="n">
        <f aca="false">IF(ISERROR(VLOOKUP($A17,'Import Peak'!$A$3:AQ$99,43,FALSE())-VLOOKUP($A17,'Import Peak Change'!$A$106:AQ$202,43,FALSE())),0,(VLOOKUP($A17,'Import Peak'!$A$3:AQ$99,43,FALSE())-VLOOKUP($A17,'Import Peak Change'!$A$106:AQ$202,43,FALSE())))</f>
        <v>0</v>
      </c>
      <c r="AR17" s="193" t="n">
        <f aca="false">IF(ISERROR(VLOOKUP($A17,'Import Peak'!$A$3:AR$99,44,FALSE())-VLOOKUP($A17,'Import Peak Change'!$A$106:AR$202,44,FALSE())),0,(VLOOKUP($A17,'Import Peak'!$A$3:AR$99,44,FALSE())-VLOOKUP($A17,'Import Peak Change'!$A$106:AR$202,44,FALSE())))</f>
        <v>0</v>
      </c>
      <c r="AS17" s="193" t="n">
        <f aca="false">IF(ISERROR(VLOOKUP($A17,'Import Peak'!$A$3:AS$99,45,FALSE())-VLOOKUP($A17,'Import Peak Change'!$A$106:AS$202,45,FALSE())),0,(VLOOKUP($A17,'Import Peak'!$A$3:AS$99,45,FALSE())-VLOOKUP($A17,'Import Peak Change'!$A$106:AS$202,45,FALSE())))</f>
        <v>0</v>
      </c>
      <c r="AT17" s="193" t="n">
        <f aca="false">IF(ISERROR(VLOOKUP($A17,'Import Peak'!$A$3:AT$99,46,FALSE())-VLOOKUP($A17,'Import Peak Change'!$A$106:AT$202,46,FALSE())),0,(VLOOKUP($A17,'Import Peak'!$A$3:AT$99,46,FALSE())-VLOOKUP($A17,'Import Peak Change'!$A$106:AT$202,46,FALSE())))</f>
        <v>0</v>
      </c>
      <c r="AU17" s="193" t="n">
        <f aca="false">IF(ISERROR(VLOOKUP($A17,'Import Peak'!$A$3:AU$99,47,FALSE())-VLOOKUP($A17,'Import Peak Change'!$A$106:AU$202,47,FALSE())),0,(VLOOKUP($A17,'Import Peak'!$A$3:AU$99,47,FALSE())-VLOOKUP($A17,'Import Peak Change'!$A$106:AU$202,47,FALSE())))</f>
        <v>0</v>
      </c>
      <c r="AV17" s="193" t="n">
        <f aca="false">IF(ISERROR(VLOOKUP($A17,'Import Peak'!$A$3:AV$99,48,FALSE())-VLOOKUP($A17,'Import Peak Change'!$A$106:AV$202,48,FALSE())),0,(VLOOKUP($A17,'Import Peak'!$A$3:AV$99,48,FALSE())-VLOOKUP($A17,'Import Peak Change'!$A$106:AV$202,48,FALSE())))</f>
        <v>0</v>
      </c>
      <c r="AW17" s="193" t="n">
        <f aca="false">IF(ISERROR(VLOOKUP($A17,'Import Peak'!$A$3:AW$99,49,FALSE())-VLOOKUP($A17,'Import Peak Change'!$A$106:AW$202,49,FALSE())),0,(VLOOKUP($A17,'Import Peak'!$A$3:AW$99,49,FALSE())-VLOOKUP($A17,'Import Peak Change'!$A$106:AW$202,49,FALSE())))</f>
        <v>0</v>
      </c>
      <c r="AX17" s="193" t="n">
        <f aca="false">IF(ISERROR(VLOOKUP($A17,'Import Peak'!$A$3:AX$99,50,FALSE())-VLOOKUP($A17,'Import Peak Change'!$A$106:AX$202,50,FALSE())),0,(VLOOKUP($A17,'Import Peak'!$A$3:AX$99,50,FALSE())-VLOOKUP($A17,'Import Peak Change'!$A$106:AX$202,50,FALSE())))</f>
        <v>0</v>
      </c>
      <c r="AY17" s="193" t="n">
        <f aca="false">IF(ISERROR(VLOOKUP($A17,'Import Peak'!$A$3:AY$99,51,FALSE())-VLOOKUP($A17,'Import Peak Change'!$A$106:AY$202,51,FALSE())),0,(VLOOKUP($A17,'Import Peak'!$A$3:AY$99,51,FALSE())-VLOOKUP($A17,'Import Peak Change'!$A$106:AY$202,51,FALSE())))</f>
        <v>0</v>
      </c>
      <c r="AZ17" s="193" t="n">
        <f aca="false">IF(ISERROR(VLOOKUP($A17,'Import Peak'!$A$3:AZ$99,52,FALSE())-VLOOKUP($A17,'Import Peak Change'!$A$106:AZ$202,52,FALSE())),0,(VLOOKUP($A17,'Import Peak'!$A$3:AZ$99,52,FALSE())-VLOOKUP($A17,'Import Peak Change'!$A$106:AZ$202,52,FALSE())))</f>
        <v>0</v>
      </c>
      <c r="BA17" s="193" t="n">
        <f aca="false">IF(ISERROR(VLOOKUP($A17,'Import Peak'!$A$3:BA$99,53,FALSE())-VLOOKUP($A17,'Import Peak Change'!$A$106:BA$202,53,FALSE())),0,(VLOOKUP($A17,'Import Peak'!$A$3:BA$99,53,FALSE())-VLOOKUP($A17,'Import Peak Change'!$A$106:BA$202,53,FALSE())))</f>
        <v>0</v>
      </c>
      <c r="BB17" s="193" t="n">
        <f aca="false">IF(ISERROR(VLOOKUP($A17,'Import Peak'!$A$3:BB$99,54,FALSE())-VLOOKUP($A17,'Import Peak Change'!$A$106:BB$202,54,FALSE())),0,(VLOOKUP($A17,'Import Peak'!$A$3:BB$99,54,FALSE())-VLOOKUP($A17,'Import Peak Change'!$A$106:BB$202,54,FALSE())))</f>
        <v>0</v>
      </c>
      <c r="BC17" s="193" t="n">
        <f aca="false">IF(ISERROR(VLOOKUP($A17,'Import Peak'!$A$3:BC$99,55,FALSE())-VLOOKUP($A17,'Import Peak Change'!$A$106:BC$202,55,FALSE())),0,(VLOOKUP($A17,'Import Peak'!$A$3:BC$99,55,FALSE())-VLOOKUP($A17,'Import Peak Change'!$A$106:BC$202,55,FALSE())))</f>
        <v>0</v>
      </c>
      <c r="BD17" s="193" t="n">
        <f aca="false">IF(ISERROR(VLOOKUP($A17,'Import Peak'!$A$3:BD$99,56,FALSE())-VLOOKUP($A17,'Import Peak Change'!$A$106:BD$202,56,FALSE())),0,(VLOOKUP($A17,'Import Peak'!$A$3:BD$99,56,FALSE())-VLOOKUP($A17,'Import Peak Change'!$A$106:BD$202,56,FALSE())))</f>
        <v>0</v>
      </c>
      <c r="BE17" s="193" t="n">
        <f aca="false">IF(ISERROR(VLOOKUP($A17,'Import Peak'!$A$3:BE$99,57,FALSE())-VLOOKUP($A17,'Import Peak Change'!$A$106:BE$202,57,FALSE())),0,(VLOOKUP($A17,'Import Peak'!$A$3:BE$99,57,FALSE())-VLOOKUP($A17,'Import Peak Change'!$A$106:BE$202,57,FALSE())))</f>
        <v>0</v>
      </c>
      <c r="BF17" s="193" t="n">
        <f aca="false">IF(ISERROR(VLOOKUP($A17,'Import Peak'!$A$3:BF$99,58,FALSE())-VLOOKUP($A17,'Import Peak Change'!$A$106:BF$202,58,FALSE())),0,(VLOOKUP($A17,'Import Peak'!$A$3:BF$99,58,FALSE())-VLOOKUP($A17,'Import Peak Change'!$A$106:BF$202,58,FALSE())))</f>
        <v>0</v>
      </c>
      <c r="BG17" s="193" t="n">
        <f aca="false">IF(ISERROR(VLOOKUP($A17,'Import Peak'!$A$3:BG$99,59,FALSE())-VLOOKUP($A17,'Import Peak Change'!$A$106:BG$202,59,FALSE())),0,(VLOOKUP($A17,'Import Peak'!$A$3:BG$99,59,FALSE())-VLOOKUP($A17,'Import Peak Change'!$A$106:BG$202,59,FALSE())))</f>
        <v>0</v>
      </c>
      <c r="BH17" s="193" t="n">
        <f aca="false">IF(ISERROR(VLOOKUP($A17,'Import Peak'!$A$3:BH$99,60,FALSE())-VLOOKUP($A17,'Import Peak Change'!$A$106:BH$202,60,FALSE())),0,(VLOOKUP($A17,'Import Peak'!$A$3:BH$99,60,FALSE())-VLOOKUP($A17,'Import Peak Change'!$A$106:BH$202,60,FALSE())))</f>
        <v>0</v>
      </c>
      <c r="BI17" s="193" t="n">
        <f aca="false">IF(ISERROR(VLOOKUP($A17,'Import Peak'!$A$3:BI$99,61,FALSE())-VLOOKUP($A17,'Import Peak Change'!$A$106:BI$202,61,FALSE())),0,(VLOOKUP($A17,'Import Peak'!$A$3:BI$99,61,FALSE())-VLOOKUP($A17,'Import Peak Change'!$A$106:BI$202,61,FALSE())))</f>
        <v>0</v>
      </c>
      <c r="BJ17" s="193" t="n">
        <f aca="false">IF(ISERROR(VLOOKUP($A17,'Import Peak'!$A$3:BJ$99,62,FALSE())-VLOOKUP($A17,'Import Peak Change'!$A$106:BJ$202,62,FALSE())),0,(VLOOKUP($A17,'Import Peak'!$A$3:BJ$99,62,FALSE())-VLOOKUP($A17,'Import Peak Change'!$A$106:BJ$202,62,FALSE())))</f>
        <v>0</v>
      </c>
      <c r="BK17" s="193" t="n">
        <f aca="false">IF(ISERROR(VLOOKUP($A17,'Import Peak'!$A$3:BK$99,63,FALSE())-VLOOKUP($A17,'Import Peak Change'!$A$106:BK$202,63,FALSE())),0,(VLOOKUP($A17,'Import Peak'!$A$3:BK$99,63,FALSE())-VLOOKUP($A17,'Import Peak Change'!$A$106:BK$202,63,FALSE())))</f>
        <v>0</v>
      </c>
      <c r="BL17" s="193" t="n">
        <f aca="false">IF(ISERROR(VLOOKUP($A17,'Import Peak'!$A$3:BL$99,64,FALSE())-VLOOKUP($A17,'Import Peak Change'!$A$106:BL$202,64,FALSE())),0,(VLOOKUP($A17,'Import Peak'!$A$3:BL$99,64,FALSE())-VLOOKUP($A17,'Import Peak Change'!$A$106:BL$202,64,FALSE())))</f>
        <v>0</v>
      </c>
      <c r="BM17" s="193" t="n">
        <f aca="false">IF(ISERROR(VLOOKUP($A17,'Import Peak'!$A$3:BM$99,65,FALSE())-VLOOKUP($A17,'Import Peak Change'!$A$106:BM$202,65,FALSE())),0,(VLOOKUP($A17,'Import Peak'!$A$3:BM$99,65,FALSE())-VLOOKUP($A17,'Import Peak Change'!$A$106:BM$202,65,FALSE())))</f>
        <v>0</v>
      </c>
      <c r="BN17" s="193" t="n">
        <f aca="false">IF(ISERROR(VLOOKUP($A17,'Import Peak'!$A$3:BN$99,66,FALSE())-VLOOKUP($A17,'Import Peak Change'!$A$106:BN$202,66,FALSE())),0,(VLOOKUP($A17,'Import Peak'!$A$3:BN$99,66,FALSE())-VLOOKUP($A17,'Import Peak Change'!$A$106:BN$202,66,FALSE())))</f>
        <v>0</v>
      </c>
      <c r="BO17" s="193" t="n">
        <f aca="false">IF(ISERROR(VLOOKUP($A17,'Import Peak'!$A$3:BO$99,67,FALSE())-VLOOKUP($A17,'Import Peak Change'!$A$106:BO$202,67,FALSE())),0,(VLOOKUP($A17,'Import Peak'!$A$3:BO$99,67,FALSE())-VLOOKUP($A17,'Import Peak Change'!$A$106:BO$202,67,FALSE())))</f>
        <v>0</v>
      </c>
      <c r="BP17" s="193" t="n">
        <f aca="false">IF(ISERROR(VLOOKUP($A17,'Import Peak'!$A$3:BP$99,68,FALSE())-VLOOKUP($A17,'Import Peak Change'!$A$106:BP$202,68,FALSE())),0,(VLOOKUP($A17,'Import Peak'!$A$3:BP$99,68,FALSE())-VLOOKUP($A17,'Import Peak Change'!$A$106:BP$202,68,FALSE())))</f>
        <v>0</v>
      </c>
      <c r="BQ17" s="193" t="n">
        <f aca="false">IF(ISERROR(VLOOKUP($A17,'Import Peak'!$A$3:BQ$99,69,FALSE())-VLOOKUP($A17,'Import Peak Change'!$A$106:BQ$202,69,FALSE())),0,(VLOOKUP($A17,'Import Peak'!$A$3:BQ$99,69,FALSE())-VLOOKUP($A17,'Import Peak Change'!$A$106:BQ$202,69,FALSE())))</f>
        <v>0</v>
      </c>
      <c r="BR17" s="193" t="n">
        <f aca="false">IF(ISERROR(VLOOKUP($A17,'Import Peak'!$A$3:BR$99,70,FALSE())-VLOOKUP($A17,'Import Peak Change'!$A$106:BR$202,70,FALSE())),0,(VLOOKUP($A17,'Import Peak'!$A$3:BR$99,70,FALSE())-VLOOKUP($A17,'Import Peak Change'!$A$106:BR$202,70,FALSE())))</f>
        <v>0</v>
      </c>
      <c r="BS17" s="193" t="n">
        <f aca="false">IF(ISERROR(VLOOKUP($A17,'Import Peak'!$A$3:BS$99,71,FALSE())-VLOOKUP($A17,'Import Peak Change'!$A$106:BS$202,71,FALSE())),0,(VLOOKUP($A17,'Import Peak'!$A$3:BS$99,71,FALSE())-VLOOKUP($A17,'Import Peak Change'!$A$106:BS$202,71,FALSE())))</f>
        <v>0</v>
      </c>
      <c r="BT17" s="193" t="n">
        <f aca="false">IF(ISERROR(VLOOKUP($A17,'Import Peak'!$A$3:BT$99,72,FALSE())-VLOOKUP($A17,'Import Peak Change'!$A$106:BT$202,72,FALSE())),0,(VLOOKUP($A17,'Import Peak'!$A$3:BT$99,72,FALSE())-VLOOKUP($A17,'Import Peak Change'!$A$106:BT$202,72,FALSE())))</f>
        <v>0</v>
      </c>
      <c r="BU17" s="193" t="n">
        <f aca="false">IF(ISERROR(VLOOKUP($A17,'Import Peak'!$A$3:BU$99,73,FALSE())-VLOOKUP($A17,'Import Peak Change'!$A$106:BU$202,73,FALSE())),0,(VLOOKUP($A17,'Import Peak'!$A$3:BU$99,73,FALSE())-VLOOKUP($A17,'Import Peak Change'!$A$106:BU$202,73,FALSE())))</f>
        <v>0</v>
      </c>
      <c r="BV17" s="193" t="n">
        <f aca="false">IF(ISERROR(VLOOKUP($A17,'Import Peak'!$A$3:BV$99,74,FALSE())-VLOOKUP($A17,'Import Peak Change'!$A$106:BV$202,74,FALSE())),0,(VLOOKUP($A17,'Import Peak'!$A$3:BV$99,74,FALSE())-VLOOKUP($A17,'Import Peak Change'!$A$106:BV$202,74,FALSE())))</f>
        <v>0</v>
      </c>
      <c r="BW17" s="193" t="n">
        <f aca="false">IF(ISERROR(VLOOKUP($A17,'Import Peak'!$A$3:BW$99,75,FALSE())-VLOOKUP($A17,'Import Peak Change'!$A$106:BW$202,75,FALSE())),0,(VLOOKUP($A17,'Import Peak'!$A$3:BW$99,75,FALSE())-VLOOKUP($A17,'Import Peak Change'!$A$106:BW$202,75,FALSE())))</f>
        <v>0</v>
      </c>
      <c r="BX17" s="193" t="n">
        <f aca="false">IF(ISERROR(VLOOKUP($A17,'Import Peak'!$A$3:BX$99,76,FALSE())-VLOOKUP($A17,'Import Peak Change'!$A$106:BX$202,76,FALSE())),0,(VLOOKUP($A17,'Import Peak'!$A$3:BX$99,76,FALSE())-VLOOKUP($A17,'Import Peak Change'!$A$106:BX$202,76,FALSE())))</f>
        <v>0</v>
      </c>
      <c r="BY17" s="193" t="n">
        <f aca="false">IF(ISERROR(VLOOKUP($A17,'Import Peak'!$A$3:BY$99,77,FALSE())-VLOOKUP($A17,'Import Peak Change'!$A$106:BY$202,77,FALSE())),0,(VLOOKUP($A17,'Import Peak'!$A$3:BY$99,77,FALSE())-VLOOKUP($A17,'Import Peak Change'!$A$106:BY$202,77,FALSE())))</f>
        <v>0</v>
      </c>
      <c r="BZ17" s="193" t="n">
        <f aca="false">IF(ISERROR(VLOOKUP($A17,'Import Peak'!$A$3:BZ$99,78,FALSE())-VLOOKUP($A17,'Import Peak Change'!$A$106:BZ$202,78,FALSE())),0,(VLOOKUP($A17,'Import Peak'!$A$3:BZ$99,78,FALSE())-VLOOKUP($A17,'Import Peak Change'!$A$106:BZ$202,78,FALSE())))</f>
        <v>0</v>
      </c>
      <c r="CA17" s="193" t="n">
        <f aca="false">IF(ISERROR(VLOOKUP($A17,'Import Peak'!$A$3:CA$99,79,FALSE())-VLOOKUP($A17,'Import Peak Change'!$A$106:CA$202,79,FALSE())),0,(VLOOKUP($A17,'Import Peak'!$A$3:CA$99,79,FALSE())-VLOOKUP($A17,'Import Peak Change'!$A$106:CA$202,79,FALSE())))</f>
        <v>0</v>
      </c>
      <c r="CB17" s="193" t="n">
        <f aca="false">IF(ISERROR(VLOOKUP($A17,'Import Peak'!$A$3:CB$99,80,FALSE())-VLOOKUP($A17,'Import Peak Change'!$A$106:CB$202,80,FALSE())),0,(VLOOKUP($A17,'Import Peak'!$A$3:CB$99,80,FALSE())-VLOOKUP($A17,'Import Peak Change'!$A$106:CB$202,80,FALSE())))</f>
        <v>0</v>
      </c>
      <c r="CC17" s="193" t="n">
        <f aca="false">IF(ISERROR(VLOOKUP($A17,'Import Peak'!$A$3:CC$99,81,FALSE())-VLOOKUP($A17,'Import Peak Change'!$A$106:CC$202,81,FALSE())),0,(VLOOKUP($A17,'Import Peak'!$A$3:CC$99,81,FALSE())-VLOOKUP($A17,'Import Peak Change'!$A$106:CC$202,81,FALSE())))</f>
        <v>0</v>
      </c>
      <c r="CD17" s="193" t="n">
        <f aca="false">IF(ISERROR(VLOOKUP($A17,'Import Peak'!$A$3:CD$99,82,FALSE())-VLOOKUP($A17,'Import Peak Change'!$A$106:CD$202,82,FALSE())),0,(VLOOKUP($A17,'Import Peak'!$A$3:CD$99,82,FALSE())-VLOOKUP($A17,'Import Peak Change'!$A$106:CD$202,82,FALSE())))</f>
        <v>0</v>
      </c>
      <c r="CE17" s="193" t="n">
        <f aca="false">IF(ISERROR(VLOOKUP($A17,'Import Peak'!$A$3:CE$99,83,FALSE())-VLOOKUP($A17,'Import Peak Change'!$A$106:CE$202,83,FALSE())),0,(VLOOKUP($A17,'Import Peak'!$A$3:CE$99,83,FALSE())-VLOOKUP($A17,'Import Peak Change'!$A$106:CE$202,83,FALSE())))</f>
        <v>0</v>
      </c>
      <c r="CF17" s="193" t="n">
        <f aca="false">IF(ISERROR(VLOOKUP($A17,'Import Peak'!$A$3:CF$99,84,FALSE())-VLOOKUP($A17,'Import Peak Change'!$A$106:CF$202,84,FALSE())),0,(VLOOKUP($A17,'Import Peak'!$A$3:CF$99,84,FALSE())-VLOOKUP($A17,'Import Peak Change'!$A$106:CF$202,84,FALSE())))</f>
        <v>0</v>
      </c>
      <c r="CG17" s="193" t="n">
        <f aca="false">IF(ISERROR(VLOOKUP($A17,'Import Peak'!$A$3:CG$99,85,FALSE())-VLOOKUP($A17,'Import Peak Change'!$A$106:CG$202,85,FALSE())),0,(VLOOKUP($A17,'Import Peak'!$A$3:CG$99,85,FALSE())-VLOOKUP($A17,'Import Peak Change'!$A$106:CG$202,85,FALSE())))</f>
        <v>0</v>
      </c>
      <c r="CH17" s="193" t="n">
        <f aca="false">IF(ISERROR(VLOOKUP($A17,'Import Peak'!$A$3:CH$99,86,FALSE())-VLOOKUP($A17,'Import Peak Change'!$A$106:CH$202,86,FALSE())),0,(VLOOKUP($A17,'Import Peak'!$A$3:CH$99,86,FALSE())-VLOOKUP($A17,'Import Peak Change'!$A$106:CH$202,86,FALSE())))</f>
        <v>0</v>
      </c>
      <c r="CI17" s="193" t="n">
        <f aca="false">IF(ISERROR(VLOOKUP($A17,'Import Peak'!$A$3:CI$99,87,FALSE())-VLOOKUP($A17,'Import Peak Change'!$A$106:CI$202,87,FALSE())),0,(VLOOKUP($A17,'Import Peak'!$A$3:CI$99,87,FALSE())-VLOOKUP($A17,'Import Peak Change'!$A$106:CI$202,87,FALSE())))</f>
        <v>0</v>
      </c>
      <c r="CJ17" s="193" t="n">
        <f aca="false">IF(ISERROR(VLOOKUP($A17,'Import Peak'!$A$3:CJ$99,88,FALSE())-VLOOKUP($A17,'Import Peak Change'!$A$106:CJ$202,88,FALSE())),0,(VLOOKUP($A17,'Import Peak'!$A$3:CJ$99,88,FALSE())-VLOOKUP($A17,'Import Peak Change'!$A$106:CJ$202,88,FALSE())))</f>
        <v>0</v>
      </c>
      <c r="CK17" s="193" t="n">
        <f aca="false">IF(ISERROR(VLOOKUP($A17,'Import Peak'!$A$3:CK$99,89,FALSE())-VLOOKUP($A17,'Import Peak Change'!$A$106:CK$202,89,FALSE())),0,(VLOOKUP($A17,'Import Peak'!$A$3:CK$99,89,FALSE())-VLOOKUP($A17,'Import Peak Change'!$A$106:CK$202,89,FALSE())))</f>
        <v>0</v>
      </c>
      <c r="CL17" s="193" t="n">
        <f aca="false">IF(ISERROR(VLOOKUP($A17,'Import Peak'!$A$3:CL$99,90,FALSE())-VLOOKUP($A17,'Import Peak Change'!$A$106:CL$202,90,FALSE())),0,(VLOOKUP($A17,'Import Peak'!$A$3:CL$99,90,FALSE())-VLOOKUP($A17,'Import Peak Change'!$A$106:CL$202,90,FALSE())))</f>
        <v>0</v>
      </c>
      <c r="CM17" s="193" t="n">
        <f aca="false">IF(ISERROR(VLOOKUP($A17,'Import Peak'!$A$3:CM$99,91,FALSE())-VLOOKUP($A17,'Import Peak Change'!$A$106:CM$202,91,FALSE())),0,(VLOOKUP($A17,'Import Peak'!$A$3:CM$99,91,FALSE())-VLOOKUP($A17,'Import Peak Change'!$A$106:CM$202,91,FALSE())))</f>
        <v>0</v>
      </c>
      <c r="CN17" s="193" t="n">
        <f aca="false">IF(ISERROR(VLOOKUP($A17,'Import Peak'!$A$3:CN$99,92,FALSE())-VLOOKUP($A17,'Import Peak Change'!$A$106:CN$202,92,FALSE())),0,(VLOOKUP($A17,'Import Peak'!$A$3:CN$99,92,FALSE())-VLOOKUP($A17,'Import Peak Change'!$A$106:CN$202,92,FALSE())))</f>
        <v>0</v>
      </c>
      <c r="CO17" s="193" t="n">
        <f aca="false">IF(ISERROR(VLOOKUP($A17,'Import Peak'!$A$3:CO$99,93,FALSE())-VLOOKUP($A17,'Import Peak Change'!$A$106:CO$202,93,FALSE())),0,(VLOOKUP($A17,'Import Peak'!$A$3:CO$99,93,FALSE())-VLOOKUP($A17,'Import Peak Change'!$A$106:CO$202,93,FALSE())))</f>
        <v>0</v>
      </c>
      <c r="CP17" s="193" t="n">
        <f aca="false">IF(ISERROR(VLOOKUP($A17,'Import Peak'!$A$3:CP$99,94,FALSE())-VLOOKUP($A17,'Import Peak Change'!$A$106:CP$202,94,FALSE())),0,(VLOOKUP($A17,'Import Peak'!$A$3:CP$99,94,FALSE())-VLOOKUP($A17,'Import Peak Change'!$A$106:CP$202,94,FALSE())))</f>
        <v>0</v>
      </c>
      <c r="CQ17" s="193" t="n">
        <f aca="false">IF(ISERROR(VLOOKUP($A17,'Import Peak'!$A$3:CQ$99,95,FALSE())-VLOOKUP($A17,'Import Peak Change'!$A$106:CQ$202,95,FALSE())),0,(VLOOKUP($A17,'Import Peak'!$A$3:CQ$99,95,FALSE())-VLOOKUP($A17,'Import Peak Change'!$A$106:CQ$202,95,FALSE())))</f>
        <v>0</v>
      </c>
      <c r="CR17" s="193" t="n">
        <f aca="false">IF(ISERROR(VLOOKUP($A17,'Import Peak'!$A$3:CR$99,96,FALSE())-VLOOKUP($A17,'Import Peak Change'!$A$106:CR$202,96,FALSE())),0,(VLOOKUP($A17,'Import Peak'!$A$3:CR$99,96,FALSE())-VLOOKUP($A17,'Import Peak Change'!$A$106:CR$202,96,FALSE())))</f>
        <v>0</v>
      </c>
      <c r="CS17" s="193" t="n">
        <f aca="false">IF(ISERROR(VLOOKUP($A17,'Import Peak'!$A$3:CS$99,97,FALSE())-VLOOKUP($A17,'Import Peak Change'!$A$106:CS$202,97,FALSE())),0,(VLOOKUP($A17,'Import Peak'!$A$3:CS$99,97,FALSE())-VLOOKUP($A17,'Import Peak Change'!$A$106:CS$202,97,FALSE())))</f>
        <v>0</v>
      </c>
      <c r="CT17" s="193" t="n">
        <f aca="false">IF(ISERROR(VLOOKUP($A17,'Import Peak'!$A$3:CT$99,98,FALSE())-VLOOKUP($A17,'Import Peak Change'!$A$106:CT$202,98,FALSE())),0,(VLOOKUP($A17,'Import Peak'!$A$3:CT$99,98,FALSE())-VLOOKUP($A17,'Import Peak Change'!$A$106:CT$202,98,FALSE())))</f>
        <v>0</v>
      </c>
      <c r="CU17" s="193" t="n">
        <f aca="false">IF(ISERROR(VLOOKUP($A17,'Import Peak'!$A$3:CU$99,99,FALSE())-VLOOKUP($A17,'Import Peak Change'!$A$106:CU$202,99,FALSE())),0,(VLOOKUP($A17,'Import Peak'!$A$3:CU$99,99,FALSE())-VLOOKUP($A17,'Import Peak Change'!$A$106:CU$202,99,FALSE())))</f>
        <v>0</v>
      </c>
      <c r="CV17" s="193" t="n">
        <f aca="false">IF(ISERROR(VLOOKUP($A17,'Import Peak'!$A$3:CV$99,100,FALSE())-VLOOKUP($A17,'Import Peak Change'!$A$106:CV$202,100,FALSE())),0,(VLOOKUP($A17,'Import Peak'!$A$3:CV$99,100,FALSE())-VLOOKUP($A17,'Import Peak Change'!$A$106:CV$202,100,FALSE())))</f>
        <v>0</v>
      </c>
      <c r="CW17" s="193" t="n">
        <f aca="false">IF(ISERROR(VLOOKUP($A17,'Import Peak'!$A$3:CW$99,101,FALSE())-VLOOKUP($A17,'Import Peak Change'!$A$106:CW$202,101,FALSE())),0,(VLOOKUP($A17,'Import Peak'!$A$3:CW$99,101,FALSE())-VLOOKUP($A17,'Import Peak Change'!$A$106:CW$202,101,FALSE())))</f>
        <v>0</v>
      </c>
      <c r="CX17" s="193" t="n">
        <f aca="false">IF(ISERROR(VLOOKUP($A17,'Import Peak'!$A$3:CX$99,102,FALSE())-VLOOKUP($A17,'Import Peak Change'!$A$106:CX$202,102,FALSE())),0,(VLOOKUP($A17,'Import Peak'!$A$3:CX$99,102,FALSE())-VLOOKUP($A17,'Import Peak Change'!$A$106:CX$202,102,FALSE())))</f>
        <v>0</v>
      </c>
      <c r="CY17" s="193" t="n">
        <f aca="false">IF(ISERROR(VLOOKUP($A17,'Import Peak'!$A$3:CY$99,103,FALSE())-VLOOKUP($A17,'Import Peak Change'!$A$106:CY$202,103,FALSE())),0,(VLOOKUP($A17,'Import Peak'!$A$3:CY$99,103,FALSE())-VLOOKUP($A17,'Import Peak Change'!$A$106:CY$202,103,FALSE())))</f>
        <v>0</v>
      </c>
      <c r="CZ17" s="193" t="n">
        <f aca="false">IF(ISERROR(VLOOKUP($A17,'Import Peak'!$A$3:CZ$99,104,FALSE())-VLOOKUP($A17,'Import Peak Change'!$A$106:CZ$202,104,FALSE())),0,(VLOOKUP($A17,'Import Peak'!$A$3:CZ$99,104,FALSE())-VLOOKUP($A17,'Import Peak Change'!$A$106:CZ$202,104,FALSE())))</f>
        <v>0</v>
      </c>
      <c r="DA17" s="193" t="n">
        <f aca="false">IF(ISERROR(VLOOKUP($A17,'Import Peak'!$A$3:DA$99,105,FALSE())-VLOOKUP($A17,'Import Peak Change'!$A$106:DA$202,105,FALSE())),0,(VLOOKUP($A17,'Import Peak'!$A$3:DA$99,105,FALSE())-VLOOKUP($A17,'Import Peak Change'!$A$106:DA$202,105,FALSE())))</f>
        <v>0</v>
      </c>
      <c r="DB17" s="193" t="n">
        <f aca="false">IF(ISERROR(VLOOKUP($A17,'Import Peak'!$A$3:DB$99,106,FALSE())-VLOOKUP($A17,'Import Peak Change'!$A$106:DB$202,106,FALSE())),0,(VLOOKUP($A17,'Import Peak'!$A$3:DB$99,106,FALSE())-VLOOKUP($A17,'Import Peak Change'!$A$106:DB$202,106,FALSE())))</f>
        <v>0</v>
      </c>
      <c r="DC17" s="193" t="n">
        <f aca="false">IF(ISERROR(VLOOKUP($A17,'Import Peak'!$A$3:DC$99,107,FALSE())-VLOOKUP($A17,'Import Peak Change'!$A$106:DC$202,107,FALSE())),0,(VLOOKUP($A17,'Import Peak'!$A$3:DC$99,107,FALSE())-VLOOKUP($A17,'Import Peak Change'!$A$106:DC$202,107,FALSE())))</f>
        <v>0</v>
      </c>
      <c r="DD17" s="193" t="n">
        <f aca="false">IF(ISERROR(VLOOKUP($A17,'Import Peak'!$A$3:DD$99,108,FALSE())-VLOOKUP($A17,'Import Peak Change'!$A$106:DD$202,108,FALSE())),0,(VLOOKUP($A17,'Import Peak'!$A$3:DD$99,108,FALSE())-VLOOKUP($A17,'Import Peak Change'!$A$106:DD$202,108,FALSE())))</f>
        <v>0</v>
      </c>
      <c r="DE17" s="193" t="n">
        <f aca="false">IF(ISERROR(VLOOKUP($A17,'Import Peak'!$A$3:DE$99,109,FALSE())-VLOOKUP($A17,'Import Peak Change'!$A$106:DE$202,109,FALSE())),0,(VLOOKUP($A17,'Import Peak'!$A$3:DE$99,109,FALSE())-VLOOKUP($A17,'Import Peak Change'!$A$106:DE$202,109,FALSE())))</f>
        <v>0</v>
      </c>
      <c r="DF17" s="193" t="n">
        <f aca="false">IF(ISERROR(VLOOKUP($A17,'Import Peak'!$A$3:DF$99,110,FALSE())-VLOOKUP($A17,'Import Peak Change'!$A$106:DF$202,110,FALSE())),0,(VLOOKUP($A17,'Import Peak'!$A$3:DF$99,110,FALSE())-VLOOKUP($A17,'Import Peak Change'!$A$106:DF$202,110,FALSE())))</f>
        <v>0</v>
      </c>
      <c r="DG17" s="193" t="n">
        <f aca="false">IF(ISERROR(VLOOKUP($A17,'Import Peak'!$A$3:DG$99,111,FALSE())-VLOOKUP($A17,'Import Peak Change'!$A$106:DG$202,111,FALSE())),0,(VLOOKUP($A17,'Import Peak'!$A$3:DG$99,111,FALSE())-VLOOKUP($A17,'Import Peak Change'!$A$106:DG$202,111,FALSE())))</f>
        <v>0</v>
      </c>
      <c r="DH17" s="193" t="n">
        <f aca="false">IF(ISERROR(VLOOKUP($A17,'Import Peak'!$A$3:DH$99,112,FALSE())-VLOOKUP($A17,'Import Peak Change'!$A$106:DH$202,112,FALSE())),0,(VLOOKUP($A17,'Import Peak'!$A$3:DH$99,112,FALSE())-VLOOKUP($A17,'Import Peak Change'!$A$106:DH$202,112,FALSE())))</f>
        <v>0</v>
      </c>
      <c r="DI17" s="193" t="n">
        <f aca="false">IF(ISERROR(VLOOKUP($A17,'Import Peak'!$A$3:DI$99,113,FALSE())-VLOOKUP($A17,'Import Peak Change'!$A$106:DI$202,113,FALSE())),0,(VLOOKUP($A17,'Import Peak'!$A$3:DI$99,113,FALSE())-VLOOKUP($A17,'Import Peak Change'!$A$106:DI$202,113,FALSE())))</f>
        <v>0</v>
      </c>
      <c r="DJ17" s="193" t="n">
        <f aca="false">IF(ISERROR(VLOOKUP($A17,'Import Peak'!$A$3:DJ$99,114,FALSE())-VLOOKUP($A17,'Import Peak Change'!$A$106:DJ$202,114,FALSE())),0,(VLOOKUP($A17,'Import Peak'!$A$3:DJ$99,114,FALSE())-VLOOKUP($A17,'Import Peak Change'!$A$106:DJ$202,114,FALSE())))</f>
        <v>0</v>
      </c>
      <c r="DK17" s="193" t="n">
        <f aca="false">IF(ISERROR(VLOOKUP($A17,'Import Peak'!$A$3:DK$99,115,FALSE())-VLOOKUP($A17,'Import Peak Change'!$A$106:DK$202,115,FALSE())),0,(VLOOKUP($A17,'Import Peak'!$A$3:DK$99,115,FALSE())-VLOOKUP($A17,'Import Peak Change'!$A$106:DK$202,115,FALSE())))</f>
        <v>0</v>
      </c>
      <c r="DL17" s="193" t="n">
        <f aca="false">IF(ISERROR(VLOOKUP($A17,'Import Peak'!$A$3:DL$99,116,FALSE())-VLOOKUP($A17,'Import Peak Change'!$A$106:DL$202,116,FALSE())),0,(VLOOKUP($A17,'Import Peak'!$A$3:DL$99,116,FALSE())-VLOOKUP($A17,'Import Peak Change'!$A$106:DL$202,116,FALSE())))</f>
        <v>0</v>
      </c>
      <c r="DM17" s="193" t="n">
        <f aca="false">IF(ISERROR(VLOOKUP($A17,'Import Peak'!$A$3:DM$99,117,FALSE())-VLOOKUP($A17,'Import Peak Change'!$A$106:DM$202,117,FALSE())),0,(VLOOKUP($A17,'Import Peak'!$A$3:DM$99,117,FALSE())-VLOOKUP($A17,'Import Peak Change'!$A$106:DM$202,117,FALSE())))</f>
        <v>0</v>
      </c>
      <c r="DN17" s="193" t="n">
        <f aca="false">IF(ISERROR(VLOOKUP($A17,'Import Peak'!$A$3:DN$99,118,FALSE())-VLOOKUP($A17,'Import Peak Change'!$A$106:DN$202,118,FALSE())),0,(VLOOKUP($A17,'Import Peak'!$A$3:DN$99,118,FALSE())-VLOOKUP($A17,'Import Peak Change'!$A$106:DN$202,118,FALSE())))</f>
        <v>0</v>
      </c>
      <c r="DO17" s="193" t="n">
        <f aca="false">IF(ISERROR(VLOOKUP($A17,'Import Peak'!$A$3:DO$99,119,FALSE())-VLOOKUP($A17,'Import Peak Change'!$A$106:DO$202,119,FALSE())),0,(VLOOKUP($A17,'Import Peak'!$A$3:DO$99,119,FALSE())-VLOOKUP($A17,'Import Peak Change'!$A$106:DO$202,119,FALSE())))</f>
        <v>0</v>
      </c>
      <c r="DP17" s="193" t="n">
        <f aca="false">IF(ISERROR(VLOOKUP($A17,'Import Peak'!$A$3:DP$99,120,FALSE())-VLOOKUP($A17,'Import Peak Change'!$A$106:DP$202,120,FALSE())),0,(VLOOKUP($A17,'Import Peak'!$A$3:DP$99,120,FALSE())-VLOOKUP($A17,'Import Peak Change'!$A$106:DP$202,120,FALSE())))</f>
        <v>0</v>
      </c>
      <c r="DQ17" s="193" t="n">
        <f aca="false">IF(ISERROR(VLOOKUP($A17,'Import Peak'!$A$3:DQ$99,121,FALSE())-VLOOKUP($A17,'Import Peak Change'!$A$106:DQ$202,121,FALSE())),0,(VLOOKUP($A17,'Import Peak'!$A$3:DQ$99,121,FALSE())-VLOOKUP($A17,'Import Peak Change'!$A$106:DQ$202,121,FALSE())))</f>
        <v>0</v>
      </c>
      <c r="DR17" s="193" t="n">
        <f aca="false">IF(ISERROR(VLOOKUP($A17,'Import Peak'!$A$3:DR$99,122,FALSE())-VLOOKUP($A17,'Import Peak Change'!$A$106:DR$202,122,FALSE())),0,(VLOOKUP($A17,'Import Peak'!$A$3:DR$99,122,FALSE())-VLOOKUP($A17,'Import Peak Change'!$A$106:DR$202,122,FALSE())))</f>
        <v>0</v>
      </c>
      <c r="DS17" s="193" t="n">
        <f aca="false">IF(ISERROR(VLOOKUP($A17,'Import Peak'!$A$3:DS$99,123,FALSE())-VLOOKUP($A17,'Import Peak Change'!$A$106:DS$202,123,FALSE())),0,(VLOOKUP($A17,'Import Peak'!$A$3:DS$99,123,FALSE())-VLOOKUP($A17,'Import Peak Change'!$A$106:DS$202,123,FALSE())))</f>
        <v>0</v>
      </c>
      <c r="DT17" s="193" t="n">
        <f aca="false">IF(ISERROR(VLOOKUP($A17,'Import Peak'!$A$3:DT$99,124,FALSE())-VLOOKUP($A17,'Import Peak Change'!$A$106:DT$202,124,FALSE())),0,(VLOOKUP($A17,'Import Peak'!$A$3:DT$99,124,FALSE())-VLOOKUP($A17,'Import Peak Change'!$A$106:DT$202,124,FALSE())))</f>
        <v>0</v>
      </c>
      <c r="DU17" s="193" t="n">
        <f aca="false">IF(ISERROR(VLOOKUP($A17,'Import Peak'!$A$3:DU$99,125,FALSE())-VLOOKUP($A17,'Import Peak Change'!$A$106:DU$202,125,FALSE())),0,(VLOOKUP($A17,'Import Peak'!$A$3:DU$99,125,FALSE())-VLOOKUP($A17,'Import Peak Change'!$A$106:DU$202,125,FALSE())))</f>
        <v>0</v>
      </c>
      <c r="DV17" s="193" t="n">
        <f aca="false">IF(ISERROR(VLOOKUP($A17,'Import Peak'!$A$3:DV$99,126,FALSE())-VLOOKUP($A17,'Import Peak Change'!$A$106:DV$202,126,FALSE())),0,(VLOOKUP($A17,'Import Peak'!$A$3:DV$99,126,FALSE())-VLOOKUP($A17,'Import Peak Change'!$A$106:DV$202,126,FALSE())))</f>
        <v>0</v>
      </c>
      <c r="DW17" s="193" t="n">
        <f aca="false">IF(ISERROR(VLOOKUP($A17,'Import Peak'!$A$3:DW$99,127,FALSE())-VLOOKUP($A17,'Import Peak Change'!$A$106:DW$202,127,FALSE())),0,(VLOOKUP($A17,'Import Peak'!$A$3:DW$99,127,FALSE())-VLOOKUP($A17,'Import Peak Change'!$A$106:DW$202,127,FALSE())))</f>
        <v>0</v>
      </c>
      <c r="DX17" s="193" t="n">
        <f aca="false">IF(ISERROR(VLOOKUP($A17,'Import Peak'!$A$3:DX$99,128,FALSE())-VLOOKUP($A17,'Import Peak Change'!$A$106:DX$202,128,FALSE())),0,(VLOOKUP($A17,'Import Peak'!$A$3:DX$99,128,FALSE())-VLOOKUP($A17,'Import Peak Change'!$A$106:DX$202,128,FALSE())))</f>
        <v>0</v>
      </c>
      <c r="DY17" s="193" t="n">
        <f aca="false">IF(ISERROR(VLOOKUP($A17,'Import Peak'!$A$3:DY$99,129,FALSE())-VLOOKUP($A17,'Import Peak Change'!$A$106:DY$202,129,FALSE())),0,(VLOOKUP($A17,'Import Peak'!$A$3:DY$99,129,FALSE())-VLOOKUP($A17,'Import Peak Change'!$A$106:DY$202,129,FALSE())))</f>
        <v>0</v>
      </c>
      <c r="DZ17" s="193" t="n">
        <f aca="false">IF(ISERROR(VLOOKUP($A17,'Import Peak'!$A$3:DZ$99,130,FALSE())-VLOOKUP($A17,'Import Peak Change'!$A$106:DZ$202,130,FALSE())),0,(VLOOKUP($A17,'Import Peak'!$A$3:DZ$99,130,FALSE())-VLOOKUP($A17,'Import Peak Change'!$A$106:DZ$202,130,FALSE())))</f>
        <v>0</v>
      </c>
      <c r="EA17" s="193" t="n">
        <f aca="false">IF(ISERROR(VLOOKUP($A17,'Import Peak'!$A$3:EA$99,131,FALSE())-VLOOKUP($A17,'Import Peak Change'!$A$106:EA$202,131,FALSE())),0,(VLOOKUP($A17,'Import Peak'!$A$3:EA$99,131,FALSE())-VLOOKUP($A17,'Import Peak Change'!$A$106:EA$202,131,FALSE())))</f>
        <v>0</v>
      </c>
      <c r="EB17" s="193" t="n">
        <f aca="false">IF(ISERROR(VLOOKUP($A17,'Import Peak'!$A$3:EB$99,132,FALSE())-VLOOKUP($A17,'Import Peak Change'!$A$106:EB$202,132,FALSE())),0,(VLOOKUP($A17,'Import Peak'!$A$3:EB$99,132,FALSE())-VLOOKUP($A17,'Import Peak Change'!$A$106:EB$202,132,FALSE())))</f>
        <v>0</v>
      </c>
      <c r="EC17" s="193" t="n">
        <f aca="false">IF(ISERROR(VLOOKUP($A17,'Import Peak'!$A$3:EC$99,133,FALSE())-VLOOKUP($A17,'Import Peak Change'!$A$106:EC$202,133,FALSE())),0,(VLOOKUP($A17,'Import Peak'!$A$3:EC$99,133,FALSE())-VLOOKUP($A17,'Import Peak Change'!$A$106:EC$202,133,FALSE())))</f>
        <v>0</v>
      </c>
      <c r="ED17" s="193" t="n">
        <f aca="false">IF(ISERROR(VLOOKUP($A17,'Import Peak'!$A$3:ED$99,134,FALSE())-VLOOKUP($A17,'Import Peak Change'!$A$106:ED$202,134,FALSE())),0,(VLOOKUP($A17,'Import Peak'!$A$3:ED$99,134,FALSE())-VLOOKUP($A17,'Import Peak Change'!$A$106:ED$202,134,FALSE())))</f>
        <v>0</v>
      </c>
      <c r="EE17" s="193" t="n">
        <f aca="false">IF(ISERROR(VLOOKUP($A17,'Import Peak'!$A$3:EE$99,135,FALSE())-VLOOKUP($A17,'Import Peak Change'!$A$106:EE$202,135,FALSE())),0,(VLOOKUP($A17,'Import Peak'!$A$3:EE$99,135,FALSE())-VLOOKUP($A17,'Import Peak Change'!$A$106:EE$202,135,FALSE())))</f>
        <v>0</v>
      </c>
      <c r="EF17" s="193" t="n">
        <f aca="false">IF(ISERROR(VLOOKUP($A17,'Import Peak'!$A$3:EF$99,136,FALSE())-VLOOKUP($A17,'Import Peak Change'!$A$106:EF$202,136,FALSE())),0,(VLOOKUP($A17,'Import Peak'!$A$3:EF$99,136,FALSE())-VLOOKUP($A17,'Import Peak Change'!$A$106:EF$202,136,FALSE())))</f>
        <v>0</v>
      </c>
      <c r="EG17" s="193" t="n">
        <f aca="false">IF(ISERROR(VLOOKUP($A17,'Import Peak'!$A$3:EG$99,137,FALSE())-VLOOKUP($A17,'Import Peak Change'!$A$106:EG$202,137,FALSE())),0,(VLOOKUP($A17,'Import Peak'!$A$3:EG$99,137,FALSE())-VLOOKUP($A17,'Import Peak Change'!$A$106:EG$202,137,FALSE())))</f>
        <v>0</v>
      </c>
      <c r="EH17" s="193" t="n">
        <f aca="false">IF(ISERROR(VLOOKUP($A17,'Import Peak'!$A$3:EH$99,138,FALSE())-VLOOKUP($A17,'Import Peak Change'!$A$106:EH$202,138,FALSE())),0,(VLOOKUP($A17,'Import Peak'!$A$3:EH$99,138,FALSE())-VLOOKUP($A17,'Import Peak Change'!$A$106:EH$202,138,FALSE())))</f>
        <v>0</v>
      </c>
      <c r="EI17" s="193" t="n">
        <f aca="false">IF(ISERROR(VLOOKUP($A17,'Import Peak'!$A$3:EI$99,139,FALSE())-VLOOKUP($A17,'Import Peak Change'!$A$106:EI$202,139,FALSE())),0,(VLOOKUP($A17,'Import Peak'!$A$3:EI$99,139,FALSE())-VLOOKUP($A17,'Import Peak Change'!$A$106:EI$202,139,FALSE())))</f>
        <v>0</v>
      </c>
      <c r="EJ17" s="193" t="n">
        <f aca="false">IF(ISERROR(VLOOKUP($A17,'Import Peak'!$A$3:EJ$99,140,FALSE())-VLOOKUP($A17,'Import Peak Change'!$A$106:EJ$202,140,FALSE())),0,(VLOOKUP($A17,'Import Peak'!$A$3:EJ$99,140,FALSE())-VLOOKUP($A17,'Import Peak Change'!$A$106:EJ$202,140,FALSE())))</f>
        <v>0</v>
      </c>
      <c r="EK17" s="193" t="n">
        <f aca="false">IF(ISERROR(VLOOKUP($A17,'Import Peak'!$A$3:EK$99,141,FALSE())-VLOOKUP($A17,'Import Peak Change'!$A$106:EK$202,141,FALSE())),0,(VLOOKUP($A17,'Import Peak'!$A$3:EK$99,141,FALSE())-VLOOKUP($A17,'Import Peak Change'!$A$106:EK$202,141,FALSE())))</f>
        <v>0</v>
      </c>
      <c r="EL17" s="193" t="n">
        <f aca="false">IF(ISERROR(VLOOKUP($A17,'Import Peak'!$A$3:EL$99,142,FALSE())-VLOOKUP($A17,'Import Peak Change'!$A$106:EL$202,142,FALSE())),0,(VLOOKUP($A17,'Import Peak'!$A$3:EL$99,142,FALSE())-VLOOKUP($A17,'Import Peak Change'!$A$106:EL$202,142,FALSE())))</f>
        <v>0</v>
      </c>
      <c r="EM17" s="193" t="n">
        <f aca="false">IF(ISERROR(VLOOKUP($A17,'Import Peak'!$A$3:EM$99,143,FALSE())-VLOOKUP($A17,'Import Peak Change'!$A$106:EM$202,143,FALSE())),0,(VLOOKUP($A17,'Import Peak'!$A$3:EM$99,143,FALSE())-VLOOKUP($A17,'Import Peak Change'!$A$106:EM$202,143,FALSE())))</f>
        <v>0</v>
      </c>
      <c r="EN17" s="193" t="n">
        <f aca="false">IF(ISERROR(VLOOKUP($A17,'Import Peak'!$A$3:EN$99,144,FALSE())-VLOOKUP($A17,'Import Peak Change'!$A$106:EN$202,144,FALSE())),0,(VLOOKUP($A17,'Import Peak'!$A$3:EN$99,144,FALSE())-VLOOKUP($A17,'Import Peak Change'!$A$106:EN$202,144,FALSE())))</f>
        <v>0</v>
      </c>
      <c r="EO17" s="193" t="n">
        <f aca="false">IF(ISERROR(VLOOKUP($A17,'Import Peak'!$A$3:EO$99,145,FALSE())-VLOOKUP($A17,'Import Peak Change'!$A$106:EO$202,145,FALSE())),0,(VLOOKUP($A17,'Import Peak'!$A$3:EO$99,145,FALSE())-VLOOKUP($A17,'Import Peak Change'!$A$106:EO$202,145,FALSE())))</f>
        <v>0</v>
      </c>
      <c r="EP17" s="193" t="n">
        <f aca="false">IF(ISERROR(VLOOKUP($A17,'Import Peak'!$A$3:EP$99,146,FALSE())-VLOOKUP($A17,'Import Peak Change'!$A$106:EP$202,146,FALSE())),0,(VLOOKUP($A17,'Import Peak'!$A$3:EP$99,146,FALSE())-VLOOKUP($A17,'Import Peak Change'!$A$106:EP$202,146,FALSE())))</f>
        <v>0</v>
      </c>
      <c r="EQ17" s="193" t="n">
        <f aca="false">IF(ISERROR(VLOOKUP($A17,'Import Peak'!$A$3:EQ$99,147,FALSE())-VLOOKUP($A17,'Import Peak Change'!$A$106:EQ$202,147,FALSE())),0,(VLOOKUP($A17,'Import Peak'!$A$3:EQ$99,147,FALSE())-VLOOKUP($A17,'Import Peak Change'!$A$106:EQ$202,147,FALSE())))</f>
        <v>0</v>
      </c>
      <c r="ER17" s="193" t="n">
        <f aca="false">IF(ISERROR(VLOOKUP($A17,'Import Peak'!$A$3:ER$99,148,FALSE())-VLOOKUP($A17,'Import Peak Change'!$A$106:ER$202,148,FALSE())),0,(VLOOKUP($A17,'Import Peak'!$A$3:ER$99,148,FALSE())-VLOOKUP($A17,'Import Peak Change'!$A$106:ER$202,148,FALSE())))</f>
        <v>0</v>
      </c>
      <c r="ES17" s="193" t="n">
        <f aca="false">IF(ISERROR(VLOOKUP($A17,'Import Peak'!$A$3:ES$99,149,FALSE())-VLOOKUP($A17,'Import Peak Change'!$A$106:ES$202,149,FALSE())),0,(VLOOKUP($A17,'Import Peak'!$A$3:ES$99,149,FALSE())-VLOOKUP($A17,'Import Peak Change'!$A$106:ES$202,149,FALSE())))</f>
        <v>0</v>
      </c>
      <c r="ET17" s="193" t="n">
        <f aca="false">IF(ISERROR(VLOOKUP($A17,'Import Peak'!$A$3:ET$99,150,FALSE())-VLOOKUP($A17,'Import Peak Change'!$A$106:ET$202,150,FALSE())),0,(VLOOKUP($A17,'Import Peak'!$A$3:ET$99,150,FALSE())-VLOOKUP($A17,'Import Peak Change'!$A$106:ET$202,150,FALSE())))</f>
        <v>0</v>
      </c>
      <c r="EU17" s="193" t="n">
        <f aca="false">IF(ISERROR(VLOOKUP($A17,'Import Peak'!$A$3:EU$99,151,FALSE())-VLOOKUP($A17,'Import Peak Change'!$A$106:EU$202,151,FALSE())),0,(VLOOKUP($A17,'Import Peak'!$A$3:EU$99,151,FALSE())-VLOOKUP($A17,'Import Peak Change'!$A$106:EU$202,151,FALSE())))</f>
        <v>0</v>
      </c>
      <c r="EV17" s="193" t="n">
        <f aca="false">IF(ISERROR(VLOOKUP($A17,'Import Peak'!$A$3:EV$99,152,FALSE())-VLOOKUP($A17,'Import Peak Change'!$A$106:EV$202,152,FALSE())),0,(VLOOKUP($A17,'Import Peak'!$A$3:EV$99,152,FALSE())-VLOOKUP($A17,'Import Peak Change'!$A$106:EV$202,152,FALSE())))</f>
        <v>0</v>
      </c>
      <c r="EW17" s="193" t="n">
        <f aca="false">IF(ISERROR(VLOOKUP($A17,'Import Peak'!$A$3:EW$99,153,FALSE())-VLOOKUP($A17,'Import Peak Change'!$A$106:EW$202,153,FALSE())),0,(VLOOKUP($A17,'Import Peak'!$A$3:EW$99,153,FALSE())-VLOOKUP($A17,'Import Peak Change'!$A$106:EW$202,153,FALSE())))</f>
        <v>0</v>
      </c>
      <c r="EX17" s="193" t="n">
        <f aca="false">IF(ISERROR(VLOOKUP($A17,'Import Peak'!$A$3:EX$99,154,FALSE())-VLOOKUP($A17,'Import Peak Change'!$A$106:EX$202,154,FALSE())),0,(VLOOKUP($A17,'Import Peak'!$A$3:EX$99,154,FALSE())-VLOOKUP($A17,'Import Peak Change'!$A$106:EX$202,154,FALSE())))</f>
        <v>0</v>
      </c>
      <c r="EY17" s="193" t="n">
        <f aca="false">IF(ISERROR(VLOOKUP($A17,'Import Peak'!$A$3:EY$99,155,FALSE())-VLOOKUP($A17,'Import Peak Change'!$A$106:EY$202,155,FALSE())),0,(VLOOKUP($A17,'Import Peak'!$A$3:EY$99,155,FALSE())-VLOOKUP($A17,'Import Peak Change'!$A$106:EY$202,155,FALSE())))</f>
        <v>0</v>
      </c>
      <c r="EZ17" s="193" t="n">
        <f aca="false">IF(ISERROR(VLOOKUP($A17,'Import Peak'!$A$3:EZ$99,156,FALSE())-VLOOKUP($A17,'Import Peak Change'!$A$106:EZ$202,156,FALSE())),0,(VLOOKUP($A17,'Import Peak'!$A$3:EZ$99,156,FALSE())-VLOOKUP($A17,'Import Peak Change'!$A$106:EZ$202,156,FALSE())))</f>
        <v>0</v>
      </c>
      <c r="FA17" s="193" t="n">
        <f aca="false">IF(ISERROR(VLOOKUP($A17,'Import Peak'!$A$3:FA$99,157,FALSE())-VLOOKUP($A17,'Import Peak Change'!$A$106:FA$202,157,FALSE())),0,(VLOOKUP($A17,'Import Peak'!$A$3:FA$99,157,FALSE())-VLOOKUP($A17,'Import Peak Change'!$A$106:FA$202,157,FALSE())))</f>
        <v>0</v>
      </c>
      <c r="FB17" s="193" t="n">
        <f aca="false">IF(ISERROR(VLOOKUP($A17,'Import Peak'!$A$3:FB$99,158,FALSE())-VLOOKUP($A17,'Import Peak Change'!$A$106:FB$202,158,FALSE())),0,(VLOOKUP($A17,'Import Peak'!$A$3:FB$99,158,FALSE())-VLOOKUP($A17,'Import Peak Change'!$A$106:FB$202,158,FALSE())))</f>
        <v>0</v>
      </c>
      <c r="FC17" s="193" t="n">
        <f aca="false">IF(ISERROR(VLOOKUP($A17,'Import Peak'!$A$3:FC$99,159,FALSE())-VLOOKUP($A17,'Import Peak Change'!$A$106:FC$202,159,FALSE())),0,(VLOOKUP($A17,'Import Peak'!$A$3:FC$99,159,FALSE())-VLOOKUP($A17,'Import Peak Change'!$A$106:FC$202,159,FALSE())))</f>
        <v>0</v>
      </c>
      <c r="FD17" s="193" t="n">
        <f aca="false">IF(ISERROR(VLOOKUP($A17,'Import Peak'!$A$3:FD$99,160,FALSE())-VLOOKUP($A17,'Import Peak Change'!$A$106:FD$202,160,FALSE())),0,(VLOOKUP($A17,'Import Peak'!$A$3:FD$99,160,FALSE())-VLOOKUP($A17,'Import Peak Change'!$A$106:FD$202,160,FALSE())))</f>
        <v>0</v>
      </c>
      <c r="FE17" s="193" t="n">
        <f aca="false">IF(ISERROR(VLOOKUP($A17,'Import Peak'!$A$3:FE$99,161,FALSE())-VLOOKUP($A17,'Import Peak Change'!$A$106:FE$202,161,FALSE())),0,(VLOOKUP($A17,'Import Peak'!$A$3:FE$99,161,FALSE())-VLOOKUP($A17,'Import Peak Change'!$A$106:FE$202,161,FALSE())))</f>
        <v>0</v>
      </c>
      <c r="FF17" s="193" t="n">
        <f aca="false">IF(ISERROR(VLOOKUP($A17,'Import Peak'!$A$3:FF$99,162,FALSE())-VLOOKUP($A17,'Import Peak Change'!$A$106:FF$202,162,FALSE())),0,(VLOOKUP($A17,'Import Peak'!$A$3:FF$99,162,FALSE())-VLOOKUP($A17,'Import Peak Change'!$A$106:FF$202,162,FALSE())))</f>
        <v>0</v>
      </c>
      <c r="FG17" s="193" t="n">
        <f aca="false">IF(ISERROR(VLOOKUP($A17,'Import Peak'!$A$3:FG$99,163,FALSE())-VLOOKUP($A17,'Import Peak Change'!$A$106:FG$202,163,FALSE())),0,(VLOOKUP($A17,'Import Peak'!$A$3:FG$99,163,FALSE())-VLOOKUP($A17,'Import Peak Change'!$A$106:FG$202,163,FALSE())))</f>
        <v>0</v>
      </c>
      <c r="FH17" s="193" t="n">
        <f aca="false">IF(ISERROR(VLOOKUP($A17,'Import Peak'!$A$3:FH$99,164,FALSE())-VLOOKUP($A17,'Import Peak Change'!$A$106:FH$202,164,FALSE())),0,(VLOOKUP($A17,'Import Peak'!$A$3:FH$99,164,FALSE())-VLOOKUP($A17,'Import Peak Change'!$A$106:FH$202,164,FALSE())))</f>
        <v>0</v>
      </c>
      <c r="FI17" s="193" t="n">
        <f aca="false">IF(ISERROR(VLOOKUP($A17,'Import Peak'!$A$3:FI$99,165,FALSE())-VLOOKUP($A17,'Import Peak Change'!$A$106:FI$202,165,FALSE())),0,(VLOOKUP($A17,'Import Peak'!$A$3:FI$99,165,FALSE())-VLOOKUP($A17,'Import Peak Change'!$A$106:FI$202,165,FALSE())))</f>
        <v>0</v>
      </c>
      <c r="FJ17" s="193" t="n">
        <f aca="false">IF(ISERROR(VLOOKUP($A17,'Import Peak'!$A$3:FJ$99,166,FALSE())-VLOOKUP($A17,'Import Peak Change'!$A$106:FJ$202,166,FALSE())),0,(VLOOKUP($A17,'Import Peak'!$A$3:FJ$99,166,FALSE())-VLOOKUP($A17,'Import Peak Change'!$A$106:FJ$202,166,FALSE())))</f>
        <v>0</v>
      </c>
      <c r="FK17" s="193" t="n">
        <f aca="false">IF(ISERROR(VLOOKUP($A17,'Import Peak'!$A$3:FK$99,167,FALSE())-VLOOKUP($A17,'Import Peak Change'!$A$106:FK$202,167,FALSE())),0,(VLOOKUP($A17,'Import Peak'!$A$3:FK$99,167,FALSE())-VLOOKUP($A17,'Import Peak Change'!$A$106:FK$202,167,FALSE())))</f>
        <v>0</v>
      </c>
      <c r="FL17" s="193" t="n">
        <f aca="false">IF(ISERROR(VLOOKUP($A17,'Import Peak'!$A$3:FL$99,168,FALSE())-VLOOKUP($A17,'Import Peak Change'!$A$106:FL$202,168,FALSE())),0,(VLOOKUP($A17,'Import Peak'!$A$3:FL$99,168,FALSE())-VLOOKUP($A17,'Import Peak Change'!$A$106:FL$202,168,FALSE())))</f>
        <v>0</v>
      </c>
      <c r="FM17" s="193" t="n">
        <f aca="false">IF(ISERROR(VLOOKUP($A17,'Import Peak'!$A$3:FM$99,169,FALSE())-VLOOKUP($A17,'Import Peak Change'!$A$106:FM$202,169,FALSE())),0,(VLOOKUP($A17,'Import Peak'!$A$3:FM$99,169,FALSE())-VLOOKUP($A17,'Import Peak Change'!$A$106:FM$202,169,FALSE())))</f>
        <v>0</v>
      </c>
      <c r="FN17" s="193" t="n">
        <f aca="false">IF(ISERROR(VLOOKUP($A17,'Import Peak'!$A$3:FN$99,170,FALSE())-VLOOKUP($A17,'Import Peak Change'!$A$106:FN$202,170,FALSE())),0,(VLOOKUP($A17,'Import Peak'!$A$3:FN$99,170,FALSE())-VLOOKUP($A17,'Import Peak Change'!$A$106:FN$202,170,FALSE())))</f>
        <v>0</v>
      </c>
      <c r="FO17" s="193" t="n">
        <f aca="false">IF(ISERROR(VLOOKUP($A17,'Import Peak'!$A$3:FO$99,171,FALSE())-VLOOKUP($A17,'Import Peak Change'!$A$106:FO$202,171,FALSE())),0,(VLOOKUP($A17,'Import Peak'!$A$3:FO$99,171,FALSE())-VLOOKUP($A17,'Import Peak Change'!$A$106:FO$202,171,FALSE())))</f>
        <v>0</v>
      </c>
      <c r="FP17" s="193" t="n">
        <f aca="false">IF(ISERROR(VLOOKUP($A17,'Import Peak'!$A$3:FP$99,172,FALSE())-VLOOKUP($A17,'Import Peak Change'!$A$106:FP$202,172,FALSE())),0,(VLOOKUP($A17,'Import Peak'!$A$3:FP$99,172,FALSE())-VLOOKUP($A17,'Import Peak Change'!$A$106:FP$202,172,FALSE())))</f>
        <v>0</v>
      </c>
      <c r="FQ17" s="193" t="n">
        <f aca="false">IF(ISERROR(VLOOKUP($A17,'Import Peak'!$A$3:FQ$99,173,FALSE())-VLOOKUP($A17,'Import Peak Change'!$A$106:FQ$202,173,FALSE())),0,(VLOOKUP($A17,'Import Peak'!$A$3:FQ$99,173,FALSE())-VLOOKUP($A17,'Import Peak Change'!$A$106:FQ$202,173,FALSE())))</f>
        <v>0</v>
      </c>
      <c r="FR17" s="193" t="n">
        <f aca="false">IF(ISERROR(VLOOKUP($A17,'Import Peak'!$A$3:FR$99,174,FALSE())-VLOOKUP($A17,'Import Peak Change'!$A$106:FR$202,174,FALSE())),0,(VLOOKUP($A17,'Import Peak'!$A$3:FR$99,174,FALSE())-VLOOKUP($A17,'Import Peak Change'!$A$106:FR$202,174,FALSE())))</f>
        <v>0</v>
      </c>
      <c r="FS17" s="193" t="n">
        <f aca="false">IF(ISERROR(VLOOKUP($A17,'Import Peak'!$A$3:FS$99,175,FALSE())-VLOOKUP($A17,'Import Peak Change'!$A$106:FS$202,175,FALSE())),0,(VLOOKUP($A17,'Import Peak'!$A$3:FS$99,175,FALSE())-VLOOKUP($A17,'Import Peak Change'!$A$106:FS$202,175,FALSE())))</f>
        <v>0</v>
      </c>
      <c r="FT17" s="193" t="n">
        <f aca="false">IF(ISERROR(VLOOKUP($A17,'Import Peak'!$A$3:FT$99,176,FALSE())-VLOOKUP($A17,'Import Peak Change'!$A$106:FT$202,176,FALSE())),0,(VLOOKUP($A17,'Import Peak'!$A$3:FT$99,176,FALSE())-VLOOKUP($A17,'Import Peak Change'!$A$106:FT$202,176,FALSE())))</f>
        <v>0</v>
      </c>
      <c r="FU17" s="193" t="n">
        <f aca="false">IF(ISERROR(VLOOKUP($A17,'Import Peak'!$A$3:FU$99,177,FALSE())-VLOOKUP($A17,'Import Peak Change'!$A$106:FU$202,177,FALSE())),0,(VLOOKUP($A17,'Import Peak'!$A$3:FU$99,177,FALSE())-VLOOKUP($A17,'Import Peak Change'!$A$106:FU$202,177,FALSE())))</f>
        <v>0</v>
      </c>
      <c r="FV17" s="193" t="n">
        <f aca="false">IF(ISERROR(VLOOKUP($A17,'Import Peak'!$A$3:FV$99,178,FALSE())-VLOOKUP($A17,'Import Peak Change'!$A$106:FV$202,178,FALSE())),0,(VLOOKUP($A17,'Import Peak'!$A$3:FV$99,178,FALSE())-VLOOKUP($A17,'Import Peak Change'!$A$106:FV$202,178,FALSE())))</f>
        <v>0</v>
      </c>
      <c r="FW17" s="193" t="n">
        <f aca="false">IF(ISERROR(VLOOKUP($A17,'Import Peak'!$A$3:FW$99,179,FALSE())-VLOOKUP($A17,'Import Peak Change'!$A$106:FW$202,179,FALSE())),0,(VLOOKUP($A17,'Import Peak'!$A$3:FW$99,179,FALSE())-VLOOKUP($A17,'Import Peak Change'!$A$106:FW$202,179,FALSE())))</f>
        <v>0</v>
      </c>
      <c r="FX17" s="193" t="n">
        <f aca="false">IF(ISERROR(VLOOKUP($A17,'Import Peak'!$A$3:FX$99,180,FALSE())-VLOOKUP($A17,'Import Peak Change'!$A$106:FX$202,180,FALSE())),0,(VLOOKUP($A17,'Import Peak'!$A$3:FX$99,180,FALSE())-VLOOKUP($A17,'Import Peak Change'!$A$106:FX$202,180,FALSE())))</f>
        <v>0</v>
      </c>
      <c r="FY17" s="193" t="n">
        <f aca="false">IF(ISERROR(VLOOKUP($A17,'Import Peak'!$A$3:FY$99,181,FALSE())-VLOOKUP($A17,'Import Peak Change'!$A$106:FY$202,181,FALSE())),0,(VLOOKUP($A17,'Import Peak'!$A$3:FY$99,181,FALSE())-VLOOKUP($A17,'Import Peak Change'!$A$106:FY$202,181,FALSE())))</f>
        <v>0</v>
      </c>
      <c r="FZ17" s="193" t="n">
        <f aca="false">IF(ISERROR(VLOOKUP($A17,'Import Peak'!$A$3:FZ$99,182,FALSE())-VLOOKUP($A17,'Import Peak Change'!$A$106:FZ$202,182,FALSE())),0,(VLOOKUP($A17,'Import Peak'!$A$3:FZ$99,182,FALSE())-VLOOKUP($A17,'Import Peak Change'!$A$106:FZ$202,182,FALSE())))</f>
        <v>0</v>
      </c>
      <c r="GA17" s="193" t="n">
        <f aca="false">IF(ISERROR(VLOOKUP($A17,'Import Peak'!$A$3:GA$99,183,FALSE())-VLOOKUP($A17,'Import Peak Change'!$A$106:GA$202,183,FALSE())),0,(VLOOKUP($A17,'Import Peak'!$A$3:GA$99,183,FALSE())-VLOOKUP($A17,'Import Peak Change'!$A$106:GA$202,183,FALSE())))</f>
        <v>0</v>
      </c>
      <c r="GB17" s="193" t="n">
        <f aca="false">IF(ISERROR(VLOOKUP($A17,'Import Peak'!$A$3:GB$99,184,FALSE())-VLOOKUP($A17,'Import Peak Change'!$A$106:GB$202,184,FALSE())),0,(VLOOKUP($A17,'Import Peak'!$A$3:GB$99,184,FALSE())-VLOOKUP($A17,'Import Peak Change'!$A$106:GB$202,184,FALSE())))</f>
        <v>0</v>
      </c>
      <c r="GC17" s="193" t="n">
        <f aca="false">IF(ISERROR(VLOOKUP($A17,'Import Peak'!$A$3:GC$99,185,FALSE())-VLOOKUP($A17,'Import Peak Change'!$A$106:GC$202,185,FALSE())),0,(VLOOKUP($A17,'Import Peak'!$A$3:GC$99,185,FALSE())-VLOOKUP($A17,'Import Peak Change'!$A$106:GC$202,185,FALSE())))</f>
        <v>0</v>
      </c>
      <c r="GD17" s="193" t="n">
        <f aca="false">IF(ISERROR(VLOOKUP($A17,'Import Peak'!$A$3:GD$99,186,FALSE())-VLOOKUP($A17,'Import Peak Change'!$A$106:GD$202,186,FALSE())),0,(VLOOKUP($A17,'Import Peak'!$A$3:GD$99,186,FALSE())-VLOOKUP($A17,'Import Peak Change'!$A$106:GD$202,186,FALSE())))</f>
        <v>0</v>
      </c>
      <c r="GE17" s="193" t="n">
        <f aca="false">IF(ISERROR(VLOOKUP($A17,'Import Peak'!$A$3:GE$99,187,FALSE())-VLOOKUP($A17,'Import Peak Change'!$A$106:GE$202,187,FALSE())),0,(VLOOKUP($A17,'Import Peak'!$A$3:GE$99,187,FALSE())-VLOOKUP($A17,'Import Peak Change'!$A$106:GE$202,187,FALSE())))</f>
        <v>0</v>
      </c>
      <c r="GF17" s="193" t="n">
        <f aca="false">IF(ISERROR(VLOOKUP($A17,'Import Peak'!$A$3:GF$99,188,FALSE())-VLOOKUP($A17,'Import Peak Change'!$A$106:GF$202,188,FALSE())),0,(VLOOKUP($A17,'Import Peak'!$A$3:GF$99,188,FALSE())-VLOOKUP($A17,'Import Peak Change'!$A$106:GF$202,188,FALSE())))</f>
        <v>0</v>
      </c>
      <c r="GG17" s="193" t="n">
        <f aca="false">IF(ISERROR(VLOOKUP($A17,'Import Peak'!$A$3:GG$99,189,FALSE())-VLOOKUP($A17,'Import Peak Change'!$A$106:GG$202,189,FALSE())),0,(VLOOKUP($A17,'Import Peak'!$A$3:GG$99,189,FALSE())-VLOOKUP($A17,'Import Peak Change'!$A$106:GG$202,189,FALSE())))</f>
        <v>0</v>
      </c>
      <c r="GH17" s="193" t="n">
        <f aca="false">IF(ISERROR(VLOOKUP($A17,'Import Peak'!$A$3:GH$99,190,FALSE())-VLOOKUP($A17,'Import Peak Change'!$A$106:GH$202,190,FALSE())),0,(VLOOKUP($A17,'Import Peak'!$A$3:GH$99,190,FALSE())-VLOOKUP($A17,'Import Peak Change'!$A$106:GH$202,190,FALSE())))</f>
        <v>0</v>
      </c>
      <c r="GI17" s="193" t="n">
        <f aca="false">IF(ISERROR(VLOOKUP($A17,'Import Peak'!$A$3:GI$99,191,FALSE())-VLOOKUP($A17,'Import Peak Change'!$A$106:GI$202,191,FALSE())),0,(VLOOKUP($A17,'Import Peak'!$A$3:GI$99,191,FALSE())-VLOOKUP($A17,'Import Peak Change'!$A$106:GI$202,191,FALSE())))</f>
        <v>0</v>
      </c>
      <c r="GJ17" s="193" t="n">
        <f aca="false">IF(ISERROR(VLOOKUP($A17,'Import Peak'!$A$3:GJ$99,192,FALSE())-VLOOKUP($A17,'Import Peak Change'!$A$106:GJ$202,192,FALSE())),0,(VLOOKUP($A17,'Import Peak'!$A$3:GJ$99,192,FALSE())-VLOOKUP($A17,'Import Peak Change'!$A$106:GJ$202,192,FALSE())))</f>
        <v>0</v>
      </c>
      <c r="GK17" s="193" t="n">
        <f aca="false">IF(ISERROR(VLOOKUP($A17,'Import Peak'!$A$3:GK$99,193,FALSE())-VLOOKUP($A17,'Import Peak Change'!$A$106:GK$202,193,FALSE())),0,(VLOOKUP($A17,'Import Peak'!$A$3:GK$99,193,FALSE())-VLOOKUP($A17,'Import Peak Change'!$A$106:GK$202,193,FALSE())))</f>
        <v>0</v>
      </c>
      <c r="GL17" s="193" t="n">
        <f aca="false">IF(ISERROR(VLOOKUP($A17,'Import Peak'!$A$3:GL$99,194,FALSE())-VLOOKUP($A17,'Import Peak Change'!$A$106:GL$202,194,FALSE())),0,(VLOOKUP($A17,'Import Peak'!$A$3:GL$99,194,FALSE())-VLOOKUP($A17,'Import Peak Change'!$A$106:GL$202,194,FALSE())))</f>
        <v>0</v>
      </c>
      <c r="GM17" s="193" t="n">
        <f aca="false">IF(ISERROR(VLOOKUP($A17,'Import Peak'!$A$3:GM$99,195,FALSE())-VLOOKUP($A17,'Import Peak Change'!$A$106:GM$202,195,FALSE())),0,(VLOOKUP($A17,'Import Peak'!$A$3:GM$99,195,FALSE())-VLOOKUP($A17,'Import Peak Change'!$A$106:GM$202,195,FALSE())))</f>
        <v>0</v>
      </c>
      <c r="GN17" s="193" t="n">
        <f aca="false">IF(ISERROR(VLOOKUP($A17,'Import Peak'!$A$3:GN$99,196,FALSE())-VLOOKUP($A17,'Import Peak Change'!$A$106:GN$202,196,FALSE())),0,(VLOOKUP($A17,'Import Peak'!$A$3:GN$99,196,FALSE())-VLOOKUP($A17,'Import Peak Change'!$A$106:GN$202,196,FALSE())))</f>
        <v>0</v>
      </c>
      <c r="GO17" s="193" t="n">
        <f aca="false">IF(ISERROR(VLOOKUP($A17,'Import Peak'!$A$3:GO$99,197,FALSE())-VLOOKUP($A17,'Import Peak Change'!$A$106:GO$202,197,FALSE())),0,(VLOOKUP($A17,'Import Peak'!$A$3:GO$99,197,FALSE())-VLOOKUP($A17,'Import Peak Change'!$A$106:GO$202,197,FALSE())))</f>
        <v>0</v>
      </c>
      <c r="GP17" s="193" t="n">
        <f aca="false">IF(ISERROR(VLOOKUP($A17,'Import Peak'!$A$3:GP$99,198,FALSE())-VLOOKUP($A17,'Import Peak Change'!$A$106:GP$202,198,FALSE())),0,(VLOOKUP($A17,'Import Peak'!$A$3:GP$99,198,FALSE())-VLOOKUP($A17,'Import Peak Change'!$A$106:GP$202,198,FALSE())))</f>
        <v>0</v>
      </c>
      <c r="GQ17" s="193" t="n">
        <f aca="false">IF(ISERROR(VLOOKUP($A17,'Import Peak'!$A$3:GQ$99,199,FALSE())-VLOOKUP($A17,'Import Peak Change'!$A$106:GQ$202,199,FALSE())),0,(VLOOKUP($A17,'Import Peak'!$A$3:GQ$99,199,FALSE())-VLOOKUP($A17,'Import Peak Change'!$A$106:GQ$202,199,FALSE())))</f>
        <v>0</v>
      </c>
      <c r="GR17" s="193" t="n">
        <f aca="false">IF(ISERROR(VLOOKUP($A17,'Import Peak'!$A$3:GR$99,200,FALSE())-VLOOKUP($A17,'Import Peak Change'!$A$106:GR$202,200,FALSE())),0,(VLOOKUP($A17,'Import Peak'!$A$3:GR$99,200,FALSE())-VLOOKUP($A17,'Import Peak Change'!$A$106:GR$202,200,FALSE())))</f>
        <v>0</v>
      </c>
      <c r="GS17" s="193" t="n">
        <f aca="false">IF(ISERROR(VLOOKUP($A17,'Import Peak'!$A$3:GS$99,201,FALSE())-VLOOKUP($A17,'Import Peak Change'!$A$106:GS$202,201,FALSE())),0,(VLOOKUP($A17,'Import Peak'!$A$3:GS$99,201,FALSE())-VLOOKUP($A17,'Import Peak Change'!$A$106:GS$202,201,FALSE())))</f>
        <v>0</v>
      </c>
      <c r="GT17" s="193" t="n">
        <f aca="false">IF(ISERROR(VLOOKUP($A17,'Import Peak'!$A$3:GT$99,202,FALSE())-VLOOKUP($A17,'Import Peak Change'!$A$106:GT$202,202,FALSE())),0,(VLOOKUP($A17,'Import Peak'!$A$3:GT$99,202,FALSE())-VLOOKUP($A17,'Import Peak Change'!$A$106:GT$202,202,FALSE())))</f>
        <v>0</v>
      </c>
      <c r="GU17" s="193" t="n">
        <f aca="false">IF(ISERROR(VLOOKUP($A17,'Import Peak'!$A$3:GU$99,203,FALSE())-VLOOKUP($A17,'Import Peak Change'!$A$106:GU$202,203,FALSE())),0,(VLOOKUP($A17,'Import Peak'!$A$3:GU$99,203,FALSE())-VLOOKUP($A17,'Import Peak Change'!$A$106:GU$202,203,FALSE())))</f>
        <v>0</v>
      </c>
      <c r="GV17" s="193" t="n">
        <f aca="false">IF(ISERROR(VLOOKUP($A17,'Import Peak'!$A$3:GV$99,204,FALSE())-VLOOKUP($A17,'Import Peak Change'!$A$106:GV$202,204,FALSE())),0,(VLOOKUP($A17,'Import Peak'!$A$3:GV$99,204,FALSE())-VLOOKUP($A17,'Import Peak Change'!$A$106:GV$202,204,FALSE())))</f>
        <v>0</v>
      </c>
      <c r="GW17" s="193" t="n">
        <f aca="false">IF(ISERROR(VLOOKUP($A17,'Import Peak'!$A$3:GW$99,205,FALSE())-VLOOKUP($A17,'Import Peak Change'!$A$106:GW$202,205,FALSE())),0,(VLOOKUP($A17,'Import Peak'!$A$3:GW$99,205,FALSE())-VLOOKUP($A17,'Import Peak Change'!$A$106:GW$202,205,FALSE())))</f>
        <v>0</v>
      </c>
      <c r="GX17" s="193" t="n">
        <f aca="false">IF(ISERROR(VLOOKUP($A17,'Import Peak'!$A$3:GX$99,206,FALSE())-VLOOKUP($A17,'Import Peak Change'!$A$106:GX$202,206,FALSE())),0,(VLOOKUP($A17,'Import Peak'!$A$3:GX$99,206,FALSE())-VLOOKUP($A17,'Import Peak Change'!$A$106:GX$202,206,FALSE())))</f>
        <v>0</v>
      </c>
      <c r="GY17" s="193" t="n">
        <f aca="false">IF(ISERROR(VLOOKUP($A17,'Import Peak'!$A$3:GY$99,207,FALSE())-VLOOKUP($A17,'Import Peak Change'!$A$106:GY$202,207,FALSE())),0,(VLOOKUP($A17,'Import Peak'!$A$3:GY$99,207,FALSE())-VLOOKUP($A17,'Import Peak Change'!$A$106:GY$202,207,FALSE())))</f>
        <v>0</v>
      </c>
      <c r="GZ17" s="193" t="n">
        <f aca="false">IF(ISERROR(VLOOKUP($A17,'Import Peak'!$A$3:GZ$99,208,FALSE())-VLOOKUP($A17,'Import Peak Change'!$A$106:GZ$202,208,FALSE())),0,(VLOOKUP($A17,'Import Peak'!$A$3:GZ$99,208,FALSE())-VLOOKUP($A17,'Import Peak Change'!$A$106:GZ$202,208,FALSE())))</f>
        <v>0</v>
      </c>
      <c r="HA17" s="193" t="n">
        <f aca="false">IF(ISERROR(VLOOKUP($A17,'Import Peak'!$A$3:HA$99,209,FALSE())-VLOOKUP($A17,'Import Peak Change'!$A$106:HA$202,209,FALSE())),0,(VLOOKUP($A17,'Import Peak'!$A$3:HA$99,209,FALSE())-VLOOKUP($A17,'Import Peak Change'!$A$106:HA$202,209,FALSE())))</f>
        <v>0</v>
      </c>
      <c r="HB17" s="193" t="n">
        <f aca="false">IF(ISERROR(VLOOKUP($A17,'Import Peak'!$A$3:HB$99,210,FALSE())-VLOOKUP($A17,'Import Peak Change'!$A$106:HB$202,210,FALSE())),0,(VLOOKUP($A17,'Import Peak'!$A$3:HB$99,210,FALSE())-VLOOKUP($A17,'Import Peak Change'!$A$106:HB$202,210,FALSE())))</f>
        <v>0</v>
      </c>
      <c r="HC17" s="193" t="n">
        <f aca="false">IF(ISERROR(VLOOKUP($A17,'Import Peak'!$A$3:HC$99,211,FALSE())-VLOOKUP($A17,'Import Peak Change'!$A$106:HC$202,211,FALSE())),0,(VLOOKUP($A17,'Import Peak'!$A$3:HC$99,211,FALSE())-VLOOKUP($A17,'Import Peak Change'!$A$106:HC$202,211,FALSE())))</f>
        <v>0</v>
      </c>
      <c r="HD17" s="193" t="n">
        <f aca="false">IF(ISERROR(VLOOKUP($A17,'Import Peak'!$A$3:HD$99,212,FALSE())-VLOOKUP($A17,'Import Peak Change'!$A$106:HD$202,212,FALSE())),0,(VLOOKUP($A17,'Import Peak'!$A$3:HD$99,212,FALSE())-VLOOKUP($A17,'Import Peak Change'!$A$106:HD$202,212,FALSE())))</f>
        <v>0</v>
      </c>
      <c r="HE17" s="193" t="n">
        <f aca="false">IF(ISERROR(VLOOKUP($A17,'Import Peak'!$A$3:HE$99,213,FALSE())-VLOOKUP($A17,'Import Peak Change'!$A$106:HE$202,213,FALSE())),0,(VLOOKUP($A17,'Import Peak'!$A$3:HE$99,213,FALSE())-VLOOKUP($A17,'Import Peak Change'!$A$106:HE$202,213,FALSE())))</f>
        <v>0</v>
      </c>
      <c r="HF17" s="193" t="n">
        <f aca="false">IF(ISERROR(VLOOKUP($A17,'Import Peak'!$A$3:HF$99,214,FALSE())-VLOOKUP($A17,'Import Peak Change'!$A$106:HF$202,214,FALSE())),0,(VLOOKUP($A17,'Import Peak'!$A$3:HF$99,214,FALSE())-VLOOKUP($A17,'Import Peak Change'!$A$106:HF$202,214,FALSE())))</f>
        <v>0</v>
      </c>
      <c r="HG17" s="193" t="n">
        <f aca="false">IF(ISERROR(VLOOKUP($A17,'Import Peak'!$A$3:HG$99,215,FALSE())-VLOOKUP($A17,'Import Peak Change'!$A$106:HG$202,215,FALSE())),0,(VLOOKUP($A17,'Import Peak'!$A$3:HG$99,215,FALSE())-VLOOKUP($A17,'Import Peak Change'!$A$106:HG$202,215,FALSE())))</f>
        <v>0</v>
      </c>
      <c r="HH17" s="193" t="n">
        <f aca="false">IF(ISERROR(VLOOKUP($A17,'Import Peak'!$A$3:HH$99,216,FALSE())-VLOOKUP($A17,'Import Peak Change'!$A$106:HH$202,216,FALSE())),0,(VLOOKUP($A17,'Import Peak'!$A$3:HH$99,216,FALSE())-VLOOKUP($A17,'Import Peak Change'!$A$106:HH$202,216,FALSE())))</f>
        <v>0</v>
      </c>
      <c r="HI17" s="193" t="n">
        <f aca="false">IF(ISERROR(VLOOKUP($A17,'Import Peak'!$A$3:HI$99,217,FALSE())-VLOOKUP($A17,'Import Peak Change'!$A$106:HI$202,217,FALSE())),0,(VLOOKUP($A17,'Import Peak'!$A$3:HI$99,217,FALSE())-VLOOKUP($A17,'Import Peak Change'!$A$106:HI$202,217,FALSE())))</f>
        <v>0</v>
      </c>
      <c r="HJ17" s="193" t="n">
        <f aca="false">IF(ISERROR(VLOOKUP($A17,'Import Peak'!$A$3:HJ$99,218,FALSE())-VLOOKUP($A17,'Import Peak Change'!$A$106:HJ$202,218,FALSE())),0,(VLOOKUP($A17,'Import Peak'!$A$3:HJ$99,218,FALSE())-VLOOKUP($A17,'Import Peak Change'!$A$106:HJ$202,218,FALSE())))</f>
        <v>0</v>
      </c>
      <c r="HK17" s="193" t="n">
        <f aca="false">IF(ISERROR(VLOOKUP($A17,'Import Peak'!$A$3:HK$99,219,FALSE())-VLOOKUP($A17,'Import Peak Change'!$A$106:HK$202,219,FALSE())),0,(VLOOKUP($A17,'Import Peak'!$A$3:HK$99,219,FALSE())-VLOOKUP($A17,'Import Peak Change'!$A$106:HK$202,219,FALSE())))</f>
        <v>0</v>
      </c>
      <c r="HL17" s="193" t="n">
        <f aca="false">IF(ISERROR(VLOOKUP($A17,'Import Peak'!$A$3:HL$99,220,FALSE())-VLOOKUP($A17,'Import Peak Change'!$A$106:HL$202,220,FALSE())),0,(VLOOKUP($A17,'Import Peak'!$A$3:HL$99,220,FALSE())-VLOOKUP($A17,'Import Peak Change'!$A$106:HL$202,220,FALSE())))</f>
        <v>0</v>
      </c>
      <c r="HM17" s="193" t="n">
        <f aca="false">IF(ISERROR(VLOOKUP($A17,'Import Peak'!$A$3:HM$99,221,FALSE())-VLOOKUP($A17,'Import Peak Change'!$A$106:HM$202,221,FALSE())),0,(VLOOKUP($A17,'Import Peak'!$A$3:HM$99,221,FALSE())-VLOOKUP($A17,'Import Peak Change'!$A$106:HM$202,221,FALSE())))</f>
        <v>0</v>
      </c>
      <c r="HN17" s="193" t="n">
        <f aca="false">IF(ISERROR(VLOOKUP($A17,'Import Peak'!$A$3:HN$99,222,FALSE())-VLOOKUP($A17,'Import Peak Change'!$A$106:HN$202,222,FALSE())),0,(VLOOKUP($A17,'Import Peak'!$A$3:HN$99,222,FALSE())-VLOOKUP($A17,'Import Peak Change'!$A$106:HN$202,222,FALSE())))</f>
        <v>0</v>
      </c>
      <c r="HO17" s="193" t="n">
        <f aca="false">IF(ISERROR(VLOOKUP($A17,'Import Peak'!$A$3:HO$99,223,FALSE())-VLOOKUP($A17,'Import Peak Change'!$A$106:HO$202,223,FALSE())),0,(VLOOKUP($A17,'Import Peak'!$A$3:HO$99,223,FALSE())-VLOOKUP($A17,'Import Peak Change'!$A$106:HO$202,223,FALSE())))</f>
        <v>0</v>
      </c>
      <c r="HP17" s="193" t="n">
        <f aca="false">IF(ISERROR(VLOOKUP($A17,'Import Peak'!$A$3:HP$99,224,FALSE())-VLOOKUP($A17,'Import Peak Change'!$A$106:HP$202,224,FALSE())),0,(VLOOKUP($A17,'Import Peak'!$A$3:HP$99,224,FALSE())-VLOOKUP($A17,'Import Peak Change'!$A$106:HP$202,224,FALSE())))</f>
        <v>0</v>
      </c>
      <c r="HQ17" s="193" t="n">
        <f aca="false">IF(ISERROR(VLOOKUP($A17,'Import Peak'!$A$3:HQ$99,225,FALSE())-VLOOKUP($A17,'Import Peak Change'!$A$106:HQ$202,225,FALSE())),0,(VLOOKUP($A17,'Import Peak'!$A$3:HQ$99,225,FALSE())-VLOOKUP($A17,'Import Peak Change'!$A$106:HQ$202,225,FALSE())))</f>
        <v>0</v>
      </c>
      <c r="HR17" s="193" t="n">
        <f aca="false">IF(ISERROR(VLOOKUP($A17,'Import Peak'!$A$3:HR$99,226,FALSE())-VLOOKUP($A17,'Import Peak Change'!$A$106:HR$202,226,FALSE())),0,(VLOOKUP($A17,'Import Peak'!$A$3:HR$99,226,FALSE())-VLOOKUP($A17,'Import Peak Change'!$A$106:HR$202,226,FALSE())))</f>
        <v>0</v>
      </c>
      <c r="HS17" s="193" t="n">
        <f aca="false">IF(ISERROR(VLOOKUP($A17,'Import Peak'!$A$3:HS$99,227,FALSE())-VLOOKUP($A17,'Import Peak Change'!$A$106:HS$202,227,FALSE())),0,(VLOOKUP($A17,'Import Peak'!$A$3:HS$99,227,FALSE())-VLOOKUP($A17,'Import Peak Change'!$A$106:HS$202,227,FALSE())))</f>
        <v>0</v>
      </c>
      <c r="HT17" s="193" t="n">
        <f aca="false">IF(ISERROR(VLOOKUP($A17,'Import Peak'!$A$3:HT$99,228,FALSE())-VLOOKUP($A17,'Import Peak Change'!$A$106:HT$202,228,FALSE())),0,(VLOOKUP($A17,'Import Peak'!$A$3:HT$99,228,FALSE())-VLOOKUP($A17,'Import Peak Change'!$A$106:HT$202,228,FALSE())))</f>
        <v>0</v>
      </c>
      <c r="HU17" s="193" t="n">
        <f aca="false">IF(ISERROR(VLOOKUP($A17,'Import Peak'!$A$3:HU$99,229,FALSE())-VLOOKUP($A17,'Import Peak Change'!$A$106:HU$202,229,FALSE())),0,(VLOOKUP($A17,'Import Peak'!$A$3:HU$99,229,FALSE())-VLOOKUP($A17,'Import Peak Change'!$A$106:HU$202,229,FALSE())))</f>
        <v>0</v>
      </c>
      <c r="HV17" s="193" t="n">
        <f aca="false">IF(ISERROR(VLOOKUP($A17,'Import Peak'!$A$3:HV$99,230,FALSE())-VLOOKUP($A17,'Import Peak Change'!$A$106:HV$202,230,FALSE())),0,(VLOOKUP($A17,'Import Peak'!$A$3:HV$99,230,FALSE())-VLOOKUP($A17,'Import Peak Change'!$A$106:HV$202,230,FALSE())))</f>
        <v>0</v>
      </c>
      <c r="HW17" s="193" t="n">
        <f aca="false">IF(ISERROR(VLOOKUP($A17,'Import Peak'!$A$3:HW$99,231,FALSE())-VLOOKUP($A17,'Import Peak Change'!$A$106:HW$202,231,FALSE())),0,(VLOOKUP($A17,'Import Peak'!$A$3:HW$99,231,FALSE())-VLOOKUP($A17,'Import Peak Change'!$A$106:HW$202,231,FALSE())))</f>
        <v>0</v>
      </c>
      <c r="HX17" s="193" t="n">
        <f aca="false">IF(ISERROR(VLOOKUP($A17,'Import Peak'!$A$3:HX$99,232,FALSE())-VLOOKUP($A17,'Import Peak Change'!$A$106:HX$202,232,FALSE())),0,(VLOOKUP($A17,'Import Peak'!$A$3:HX$99,232,FALSE())-VLOOKUP($A17,'Import Peak Change'!$A$106:HX$202,232,FALSE())))</f>
        <v>0</v>
      </c>
      <c r="HY17" s="193" t="n">
        <f aca="false">IF(ISERROR(VLOOKUP($A17,'Import Peak'!$A$3:HY$99,233,FALSE())-VLOOKUP($A17,'Import Peak Change'!$A$106:HY$202,233,FALSE())),0,(VLOOKUP($A17,'Import Peak'!$A$3:HY$99,233,FALSE())-VLOOKUP($A17,'Import Peak Change'!$A$106:HY$202,233,FALSE())))</f>
        <v>0</v>
      </c>
      <c r="HZ17" s="193" t="n">
        <f aca="false">IF(ISERROR(VLOOKUP($A17,'Import Peak'!$A$3:HZ$99,234,FALSE())-VLOOKUP($A17,'Import Peak Change'!$A$106:HZ$202,234,FALSE())),0,(VLOOKUP($A17,'Import Peak'!$A$3:HZ$99,234,FALSE())-VLOOKUP($A17,'Import Peak Change'!$A$106:HZ$202,234,FALSE())))</f>
        <v>0</v>
      </c>
      <c r="IA17" s="193" t="n">
        <f aca="false">IF(ISERROR(VLOOKUP($A17,'Import Peak'!$A$3:IA$99,235,FALSE())-VLOOKUP($A17,'Import Peak Change'!$A$106:IA$202,235,FALSE())),0,(VLOOKUP($A17,'Import Peak'!$A$3:IA$99,235,FALSE())-VLOOKUP($A17,'Import Peak Change'!$A$106:IA$202,235,FALSE())))</f>
        <v>0</v>
      </c>
      <c r="IB17" s="193" t="n">
        <f aca="false">IF(ISERROR(VLOOKUP($A17,'Import Peak'!$A$3:IB$99,236,FALSE())-VLOOKUP($A17,'Import Peak Change'!$A$106:IB$202,236,FALSE())),0,(VLOOKUP($A17,'Import Peak'!$A$3:IB$99,236,FALSE())-VLOOKUP($A17,'Import Peak Change'!$A$106:IB$202,236,FALSE())))</f>
        <v>0</v>
      </c>
      <c r="IC17" s="193" t="n">
        <f aca="false">IF(ISERROR(VLOOKUP($A17,'Import Peak'!$A$3:IC$99,237,FALSE())-VLOOKUP($A17,'Import Peak Change'!$A$106:IC$202,237,FALSE())),0,(VLOOKUP($A17,'Import Peak'!$A$3:IC$99,237,FALSE())-VLOOKUP($A17,'Import Peak Change'!$A$106:IC$202,237,FALSE())))</f>
        <v>0</v>
      </c>
      <c r="ID17" s="193" t="n">
        <f aca="false">IF(ISERROR(VLOOKUP($A17,'Import Peak'!$A$3:ID$99,238,FALSE())-VLOOKUP($A17,'Import Peak Change'!$A$106:ID$202,238,FALSE())),0,(VLOOKUP($A17,'Import Peak'!$A$3:ID$99,238,FALSE())-VLOOKUP($A17,'Import Peak Change'!$A$106:ID$202,238,FALSE())))</f>
        <v>0</v>
      </c>
      <c r="IE17" s="193" t="n">
        <f aca="false">IF(ISERROR(VLOOKUP($A17,'Import Peak'!$A$3:IE$99,239,FALSE())-VLOOKUP($A17,'Import Peak Change'!$A$106:IE$202,239,FALSE())),0,(VLOOKUP($A17,'Import Peak'!$A$3:IE$99,239,FALSE())-VLOOKUP($A17,'Import Peak Change'!$A$106:IE$202,239,FALSE())))</f>
        <v>0</v>
      </c>
      <c r="IF17" s="193"/>
      <c r="IG17" s="164"/>
      <c r="IH17" s="164"/>
      <c r="II17" s="164"/>
    </row>
    <row r="18" customFormat="false" ht="12.75" hidden="false" customHeight="false" outlineLevel="0" collapsed="false">
      <c r="A18" s="201" t="str">
        <f aca="false">IF('Import Peak'!A15=0,"",'Import Peak'!A15)</f>
        <v>SUNDANCE4</v>
      </c>
      <c r="B18" s="193"/>
      <c r="C18" s="193"/>
      <c r="D18" s="193"/>
      <c r="E18" s="196"/>
      <c r="F18" s="193"/>
      <c r="G18" s="193" t="n">
        <f aca="false">IF(ISERROR(VLOOKUP($A18,'Import Peak'!$A$3:G$99,7,FALSE())-VLOOKUP($A18,'Import Peak Change'!$A$106:G$202,7,FALSE())),0,(VLOOKUP($A18,'Import Peak'!$A$3:G$99,7,FALSE())-VLOOKUP($A18,'Import Peak Change'!$A$106:G$202,7,FALSE())))</f>
        <v>0</v>
      </c>
      <c r="H18" s="193" t="n">
        <f aca="false">IF(ISERROR(VLOOKUP($A18,'Import Peak'!$A$3:H$99,8,FALSE())-VLOOKUP($A18,'Import Peak Change'!$A$106:H$202,8,FALSE())),0,(VLOOKUP($A18,'Import Peak'!$A$3:H$99,8,FALSE())-VLOOKUP($A18,'Import Peak Change'!$A$106:H$202,8,FALSE())))</f>
        <v>0</v>
      </c>
      <c r="I18" s="193" t="n">
        <f aca="false">IF(ISERROR(VLOOKUP($A18,'Import Peak'!$A$3:I$99,9,FALSE())-VLOOKUP($A18,'Import Peak Change'!$A$106:I$202,9,FALSE())),0,(VLOOKUP($A18,'Import Peak'!$A$3:I$99,9,FALSE())-VLOOKUP($A18,'Import Peak Change'!$A$106:I$202,9,FALSE())))</f>
        <v>0</v>
      </c>
      <c r="J18" s="193" t="n">
        <f aca="false">IF(ISERROR(VLOOKUP($A18,'Import Peak'!$A$3:J$99,10,FALSE())-VLOOKUP($A18,'Import Peak Change'!$A$106:J$202,10,FALSE())),0,(VLOOKUP($A18,'Import Peak'!$A$3:J$99,10,FALSE())-VLOOKUP($A18,'Import Peak Change'!$A$106:J$202,10,FALSE())))</f>
        <v>0</v>
      </c>
      <c r="K18" s="193" t="n">
        <f aca="false">IF(ISERROR(VLOOKUP($A18,'Import Peak'!$A$3:K$99,11,FALSE())-VLOOKUP($A18,'Import Peak Change'!$A$106:K$202,11,FALSE())),0,(VLOOKUP($A18,'Import Peak'!$A$3:K$99,11,FALSE())-VLOOKUP($A18,'Import Peak Change'!$A$106:K$202,11,FALSE())))</f>
        <v>0</v>
      </c>
      <c r="L18" s="193" t="n">
        <f aca="false">IF(ISERROR(VLOOKUP($A18,'Import Peak'!$A$3:L$99,12,FALSE())-VLOOKUP($A18,'Import Peak Change'!$A$106:L$202,12,FALSE())),0,(VLOOKUP($A18,'Import Peak'!$A$3:L$99,12,FALSE())-VLOOKUP($A18,'Import Peak Change'!$A$106:L$202,12,FALSE())))</f>
        <v>0</v>
      </c>
      <c r="M18" s="193" t="n">
        <f aca="false">IF(ISERROR(VLOOKUP($A18,'Import Peak'!$A$3:M$99,13,FALSE())-VLOOKUP($A18,'Import Peak Change'!$A$106:M$202,13,FALSE())),0,(VLOOKUP($A18,'Import Peak'!$A$3:M$99,13,FALSE())-VLOOKUP($A18,'Import Peak Change'!$A$106:M$202,13,FALSE())))</f>
        <v>0</v>
      </c>
      <c r="N18" s="193" t="n">
        <f aca="false">IF(ISERROR(VLOOKUP($A18,'Import Peak'!$A$3:N$99,14,FALSE())-VLOOKUP($A18,'Import Peak Change'!$A$106:N$202,14,FALSE())),0,(VLOOKUP($A18,'Import Peak'!$A$3:N$99,14,FALSE())-VLOOKUP($A18,'Import Peak Change'!$A$106:N$202,14,FALSE())))</f>
        <v>0</v>
      </c>
      <c r="O18" s="193" t="n">
        <f aca="false">IF(ISERROR(VLOOKUP($A18,'Import Peak'!$A$3:O$99,15,FALSE())-VLOOKUP($A18,'Import Peak Change'!$A$106:O$202,15,FALSE())),0,(VLOOKUP($A18,'Import Peak'!$A$3:O$99,15,FALSE())-VLOOKUP($A18,'Import Peak Change'!$A$106:O$202,15,FALSE())))</f>
        <v>0</v>
      </c>
      <c r="P18" s="193" t="n">
        <f aca="false">IF(ISERROR(VLOOKUP($A18,'Import Peak'!$A$3:P$99,16,FALSE())-VLOOKUP($A18,'Import Peak Change'!$A$106:P$202,16,FALSE())),0,(VLOOKUP($A18,'Import Peak'!$A$3:P$99,16,FALSE())-VLOOKUP($A18,'Import Peak Change'!$A$106:P$202,16,FALSE())))</f>
        <v>0</v>
      </c>
      <c r="Q18" s="193" t="n">
        <f aca="false">IF(ISERROR(VLOOKUP($A18,'Import Peak'!$A$3:Q$99,17,FALSE())-VLOOKUP($A18,'Import Peak Change'!$A$106:Q$202,17,FALSE())),0,(VLOOKUP($A18,'Import Peak'!$A$3:Q$99,17,FALSE())-VLOOKUP($A18,'Import Peak Change'!$A$106:Q$202,17,FALSE())))</f>
        <v>0</v>
      </c>
      <c r="R18" s="193" t="n">
        <f aca="false">IF(ISERROR(VLOOKUP($A18,'Import Peak'!$A$3:R$99,18,FALSE())-VLOOKUP($A18,'Import Peak Change'!$A$106:R$202,18,FALSE())),0,(VLOOKUP($A18,'Import Peak'!$A$3:R$99,18,FALSE())-VLOOKUP($A18,'Import Peak Change'!$A$106:R$202,18,FALSE())))</f>
        <v>0</v>
      </c>
      <c r="S18" s="193" t="n">
        <f aca="false">IF(ISERROR(VLOOKUP($A18,'Import Peak'!$A$3:S$99,19,FALSE())-VLOOKUP($A18,'Import Peak Change'!$A$106:S$202,19,FALSE())),0,(VLOOKUP($A18,'Import Peak'!$A$3:S$99,19,FALSE())-VLOOKUP($A18,'Import Peak Change'!$A$106:S$202,19,FALSE())))</f>
        <v>0</v>
      </c>
      <c r="T18" s="193" t="n">
        <f aca="false">IF(ISERROR(VLOOKUP($A18,'Import Peak'!$A$3:T$99,20,FALSE())-VLOOKUP($A18,'Import Peak Change'!$A$106:T$202,20,FALSE())),0,(VLOOKUP($A18,'Import Peak'!$A$3:T$99,20,FALSE())-VLOOKUP($A18,'Import Peak Change'!$A$106:T$202,20,FALSE())))</f>
        <v>0</v>
      </c>
      <c r="U18" s="193" t="n">
        <f aca="false">IF(ISERROR(VLOOKUP($A18,'Import Peak'!$A$3:U$99,21,FALSE())-VLOOKUP($A18,'Import Peak Change'!$A$106:U$202,21,FALSE())),0,(VLOOKUP($A18,'Import Peak'!$A$3:U$99,21,FALSE())-VLOOKUP($A18,'Import Peak Change'!$A$106:U$202,21,FALSE())))</f>
        <v>0</v>
      </c>
      <c r="V18" s="193" t="n">
        <f aca="false">IF(ISERROR(VLOOKUP($A18,'Import Peak'!$A$3:V$99,22,FALSE())-VLOOKUP($A18,'Import Peak Change'!$A$106:V$202,22,FALSE())),0,(VLOOKUP($A18,'Import Peak'!$A$3:V$99,22,FALSE())-VLOOKUP($A18,'Import Peak Change'!$A$106:V$202,22,FALSE())))</f>
        <v>0</v>
      </c>
      <c r="W18" s="193" t="n">
        <f aca="false">IF(ISERROR(VLOOKUP($A18,'Import Peak'!$A$3:W$99,23,FALSE())-VLOOKUP($A18,'Import Peak Change'!$A$106:W$202,23,FALSE())),0,(VLOOKUP($A18,'Import Peak'!$A$3:W$99,23,FALSE())-VLOOKUP($A18,'Import Peak Change'!$A$106:W$202,23,FALSE())))</f>
        <v>0</v>
      </c>
      <c r="X18" s="193" t="n">
        <f aca="false">IF(ISERROR(VLOOKUP($A18,'Import Peak'!$A$3:X$99,24,FALSE())-VLOOKUP($A18,'Import Peak Change'!$A$106:X$202,24,FALSE())),0,(VLOOKUP($A18,'Import Peak'!$A$3:X$99,24,FALSE())-VLOOKUP($A18,'Import Peak Change'!$A$106:X$202,24,FALSE())))</f>
        <v>0</v>
      </c>
      <c r="Y18" s="193" t="n">
        <f aca="false">IF(ISERROR(VLOOKUP($A18,'Import Peak'!$A$3:Y$99,25,FALSE())-VLOOKUP($A18,'Import Peak Change'!$A$106:Y$202,25,FALSE())),0,(VLOOKUP($A18,'Import Peak'!$A$3:Y$99,25,FALSE())-VLOOKUP($A18,'Import Peak Change'!$A$106:Y$202,25,FALSE())))</f>
        <v>0</v>
      </c>
      <c r="Z18" s="193" t="n">
        <f aca="false">IF(ISERROR(VLOOKUP($A18,'Import Peak'!$A$3:Z$99,26,FALSE())-VLOOKUP($A18,'Import Peak Change'!$A$106:Z$202,26,FALSE())),0,(VLOOKUP($A18,'Import Peak'!$A$3:Z$99,26,FALSE())-VLOOKUP($A18,'Import Peak Change'!$A$106:Z$202,26,FALSE())))</f>
        <v>0</v>
      </c>
      <c r="AA18" s="193" t="n">
        <f aca="false">IF(ISERROR(VLOOKUP($A18,'Import Peak'!$A$3:AA$99,27,FALSE())-VLOOKUP($A18,'Import Peak Change'!$A$106:AA$202,27,FALSE())),0,(VLOOKUP($A18,'Import Peak'!$A$3:AA$99,27,FALSE())-VLOOKUP($A18,'Import Peak Change'!$A$106:AA$202,27,FALSE())))</f>
        <v>0</v>
      </c>
      <c r="AB18" s="193" t="n">
        <f aca="false">IF(ISERROR(VLOOKUP($A18,'Import Peak'!$A$3:AB$99,28,FALSE())-VLOOKUP($A18,'Import Peak Change'!$A$106:AB$202,28,FALSE())),0,(VLOOKUP($A18,'Import Peak'!$A$3:AB$99,28,FALSE())-VLOOKUP($A18,'Import Peak Change'!$A$106:AB$202,28,FALSE())))</f>
        <v>0</v>
      </c>
      <c r="AC18" s="193" t="n">
        <f aca="false">IF(ISERROR(VLOOKUP($A18,'Import Peak'!$A$3:AC$99,29,FALSE())-VLOOKUP($A18,'Import Peak Change'!$A$106:AC$202,29,FALSE())),0,(VLOOKUP($A18,'Import Peak'!$A$3:AC$99,29,FALSE())-VLOOKUP($A18,'Import Peak Change'!$A$106:AC$202,29,FALSE())))</f>
        <v>0</v>
      </c>
      <c r="AD18" s="193" t="n">
        <f aca="false">IF(ISERROR(VLOOKUP($A18,'Import Peak'!$A$3:AD$99,30,FALSE())-VLOOKUP($A18,'Import Peak Change'!$A$106:AD$202,30,FALSE())),0,(VLOOKUP($A18,'Import Peak'!$A$3:AD$99,30,FALSE())-VLOOKUP($A18,'Import Peak Change'!$A$106:AD$202,30,FALSE())))</f>
        <v>0</v>
      </c>
      <c r="AE18" s="193" t="n">
        <f aca="false">IF(ISERROR(VLOOKUP($A18,'Import Peak'!$A$3:AE$99,31,FALSE())-VLOOKUP($A18,'Import Peak Change'!$A$106:AE$202,31,FALSE())),0,(VLOOKUP($A18,'Import Peak'!$A$3:AE$99,31,FALSE())-VLOOKUP($A18,'Import Peak Change'!$A$106:AE$202,31,FALSE())))</f>
        <v>0</v>
      </c>
      <c r="AF18" s="193" t="n">
        <f aca="false">IF(ISERROR(VLOOKUP($A18,'Import Peak'!$A$3:AF$99,32,FALSE())-VLOOKUP($A18,'Import Peak Change'!$A$106:AF$202,32,FALSE())),0,(VLOOKUP($A18,'Import Peak'!$A$3:AF$99,32,FALSE())-VLOOKUP($A18,'Import Peak Change'!$A$106:AF$202,32,FALSE())))</f>
        <v>0</v>
      </c>
      <c r="AG18" s="193" t="n">
        <f aca="false">IF(ISERROR(VLOOKUP($A18,'Import Peak'!$A$3:AG$99,33,FALSE())-VLOOKUP($A18,'Import Peak Change'!$A$106:AG$202,33,FALSE())),0,(VLOOKUP($A18,'Import Peak'!$A$3:AG$99,33,FALSE())-VLOOKUP($A18,'Import Peak Change'!$A$106:AG$202,33,FALSE())))</f>
        <v>0</v>
      </c>
      <c r="AH18" s="193" t="n">
        <f aca="false">IF(ISERROR(VLOOKUP($A18,'Import Peak'!$A$3:AH$99,34,FALSE())-VLOOKUP($A18,'Import Peak Change'!$A$106:AH$202,34,FALSE())),0,(VLOOKUP($A18,'Import Peak'!$A$3:AH$99,34,FALSE())-VLOOKUP($A18,'Import Peak Change'!$A$106:AH$202,34,FALSE())))</f>
        <v>0</v>
      </c>
      <c r="AI18" s="193" t="n">
        <f aca="false">IF(ISERROR(VLOOKUP($A18,'Import Peak'!$A$3:AI$99,35,FALSE())-VLOOKUP($A18,'Import Peak Change'!$A$106:AI$202,35,FALSE())),0,(VLOOKUP($A18,'Import Peak'!$A$3:AI$99,35,FALSE())-VLOOKUP($A18,'Import Peak Change'!$A$106:AI$202,35,FALSE())))</f>
        <v>0</v>
      </c>
      <c r="AJ18" s="193" t="n">
        <f aca="false">IF(ISERROR(VLOOKUP($A18,'Import Peak'!$A$3:AJ$99,36,FALSE())-VLOOKUP($A18,'Import Peak Change'!$A$106:AJ$202,36,FALSE())),0,(VLOOKUP($A18,'Import Peak'!$A$3:AJ$99,36,FALSE())-VLOOKUP($A18,'Import Peak Change'!$A$106:AJ$202,36,FALSE())))</f>
        <v>0</v>
      </c>
      <c r="AK18" s="193" t="n">
        <f aca="false">IF(ISERROR(VLOOKUP($A18,'Import Peak'!$A$3:AK$99,37,FALSE())-VLOOKUP($A18,'Import Peak Change'!$A$106:AK$202,37,FALSE())),0,(VLOOKUP($A18,'Import Peak'!$A$3:AK$99,37,FALSE())-VLOOKUP($A18,'Import Peak Change'!$A$106:AK$202,37,FALSE())))</f>
        <v>0</v>
      </c>
      <c r="AL18" s="193" t="n">
        <f aca="false">IF(ISERROR(VLOOKUP($A18,'Import Peak'!$A$3:AL$99,38,FALSE())-VLOOKUP($A18,'Import Peak Change'!$A$106:AL$202,38,FALSE())),0,(VLOOKUP($A18,'Import Peak'!$A$3:AL$99,38,FALSE())-VLOOKUP($A18,'Import Peak Change'!$A$106:AL$202,38,FALSE())))</f>
        <v>0</v>
      </c>
      <c r="AM18" s="193" t="n">
        <f aca="false">IF(ISERROR(VLOOKUP($A18,'Import Peak'!$A$3:AM$99,39,FALSE())-VLOOKUP($A18,'Import Peak Change'!$A$106:AM$202,39,FALSE())),0,(VLOOKUP($A18,'Import Peak'!$A$3:AM$99,39,FALSE())-VLOOKUP($A18,'Import Peak Change'!$A$106:AM$202,39,FALSE())))</f>
        <v>0</v>
      </c>
      <c r="AN18" s="193" t="n">
        <f aca="false">IF(ISERROR(VLOOKUP($A18,'Import Peak'!$A$3:AN$99,40,FALSE())-VLOOKUP($A18,'Import Peak Change'!$A$106:AN$202,40,FALSE())),0,(VLOOKUP($A18,'Import Peak'!$A$3:AN$99,40,FALSE())-VLOOKUP($A18,'Import Peak Change'!$A$106:AN$202,40,FALSE())))</f>
        <v>0</v>
      </c>
      <c r="AO18" s="193" t="n">
        <f aca="false">IF(ISERROR(VLOOKUP($A18,'Import Peak'!$A$3:AO$99,41,FALSE())-VLOOKUP($A18,'Import Peak Change'!$A$106:AO$202,41,FALSE())),0,(VLOOKUP($A18,'Import Peak'!$A$3:AO$99,41,FALSE())-VLOOKUP($A18,'Import Peak Change'!$A$106:AO$202,41,FALSE())))</f>
        <v>0</v>
      </c>
      <c r="AP18" s="193" t="n">
        <f aca="false">IF(ISERROR(VLOOKUP($A18,'Import Peak'!$A$3:AP$99,42,FALSE())-VLOOKUP($A18,'Import Peak Change'!$A$106:AP$202,42,FALSE())),0,(VLOOKUP($A18,'Import Peak'!$A$3:AP$99,42,FALSE())-VLOOKUP($A18,'Import Peak Change'!$A$106:AP$202,42,FALSE())))</f>
        <v>0</v>
      </c>
      <c r="AQ18" s="193" t="n">
        <f aca="false">IF(ISERROR(VLOOKUP($A18,'Import Peak'!$A$3:AQ$99,43,FALSE())-VLOOKUP($A18,'Import Peak Change'!$A$106:AQ$202,43,FALSE())),0,(VLOOKUP($A18,'Import Peak'!$A$3:AQ$99,43,FALSE())-VLOOKUP($A18,'Import Peak Change'!$A$106:AQ$202,43,FALSE())))</f>
        <v>0</v>
      </c>
      <c r="AR18" s="193" t="n">
        <f aca="false">IF(ISERROR(VLOOKUP($A18,'Import Peak'!$A$3:AR$99,44,FALSE())-VLOOKUP($A18,'Import Peak Change'!$A$106:AR$202,44,FALSE())),0,(VLOOKUP($A18,'Import Peak'!$A$3:AR$99,44,FALSE())-VLOOKUP($A18,'Import Peak Change'!$A$106:AR$202,44,FALSE())))</f>
        <v>0</v>
      </c>
      <c r="AS18" s="193" t="n">
        <f aca="false">IF(ISERROR(VLOOKUP($A18,'Import Peak'!$A$3:AS$99,45,FALSE())-VLOOKUP($A18,'Import Peak Change'!$A$106:AS$202,45,FALSE())),0,(VLOOKUP($A18,'Import Peak'!$A$3:AS$99,45,FALSE())-VLOOKUP($A18,'Import Peak Change'!$A$106:AS$202,45,FALSE())))</f>
        <v>0</v>
      </c>
      <c r="AT18" s="193" t="n">
        <f aca="false">IF(ISERROR(VLOOKUP($A18,'Import Peak'!$A$3:AT$99,46,FALSE())-VLOOKUP($A18,'Import Peak Change'!$A$106:AT$202,46,FALSE())),0,(VLOOKUP($A18,'Import Peak'!$A$3:AT$99,46,FALSE())-VLOOKUP($A18,'Import Peak Change'!$A$106:AT$202,46,FALSE())))</f>
        <v>0</v>
      </c>
      <c r="AU18" s="193" t="n">
        <f aca="false">IF(ISERROR(VLOOKUP($A18,'Import Peak'!$A$3:AU$99,47,FALSE())-VLOOKUP($A18,'Import Peak Change'!$A$106:AU$202,47,FALSE())),0,(VLOOKUP($A18,'Import Peak'!$A$3:AU$99,47,FALSE())-VLOOKUP($A18,'Import Peak Change'!$A$106:AU$202,47,FALSE())))</f>
        <v>0</v>
      </c>
      <c r="AV18" s="193" t="n">
        <f aca="false">IF(ISERROR(VLOOKUP($A18,'Import Peak'!$A$3:AV$99,48,FALSE())-VLOOKUP($A18,'Import Peak Change'!$A$106:AV$202,48,FALSE())),0,(VLOOKUP($A18,'Import Peak'!$A$3:AV$99,48,FALSE())-VLOOKUP($A18,'Import Peak Change'!$A$106:AV$202,48,FALSE())))</f>
        <v>0</v>
      </c>
      <c r="AW18" s="193" t="n">
        <f aca="false">IF(ISERROR(VLOOKUP($A18,'Import Peak'!$A$3:AW$99,49,FALSE())-VLOOKUP($A18,'Import Peak Change'!$A$106:AW$202,49,FALSE())),0,(VLOOKUP($A18,'Import Peak'!$A$3:AW$99,49,FALSE())-VLOOKUP($A18,'Import Peak Change'!$A$106:AW$202,49,FALSE())))</f>
        <v>0</v>
      </c>
      <c r="AX18" s="193" t="n">
        <f aca="false">IF(ISERROR(VLOOKUP($A18,'Import Peak'!$A$3:AX$99,50,FALSE())-VLOOKUP($A18,'Import Peak Change'!$A$106:AX$202,50,FALSE())),0,(VLOOKUP($A18,'Import Peak'!$A$3:AX$99,50,FALSE())-VLOOKUP($A18,'Import Peak Change'!$A$106:AX$202,50,FALSE())))</f>
        <v>0</v>
      </c>
      <c r="AY18" s="193" t="n">
        <f aca="false">IF(ISERROR(VLOOKUP($A18,'Import Peak'!$A$3:AY$99,51,FALSE())-VLOOKUP($A18,'Import Peak Change'!$A$106:AY$202,51,FALSE())),0,(VLOOKUP($A18,'Import Peak'!$A$3:AY$99,51,FALSE())-VLOOKUP($A18,'Import Peak Change'!$A$106:AY$202,51,FALSE())))</f>
        <v>0</v>
      </c>
      <c r="AZ18" s="193" t="n">
        <f aca="false">IF(ISERROR(VLOOKUP($A18,'Import Peak'!$A$3:AZ$99,52,FALSE())-VLOOKUP($A18,'Import Peak Change'!$A$106:AZ$202,52,FALSE())),0,(VLOOKUP($A18,'Import Peak'!$A$3:AZ$99,52,FALSE())-VLOOKUP($A18,'Import Peak Change'!$A$106:AZ$202,52,FALSE())))</f>
        <v>0</v>
      </c>
      <c r="BA18" s="193" t="n">
        <f aca="false">IF(ISERROR(VLOOKUP($A18,'Import Peak'!$A$3:BA$99,53,FALSE())-VLOOKUP($A18,'Import Peak Change'!$A$106:BA$202,53,FALSE())),0,(VLOOKUP($A18,'Import Peak'!$A$3:BA$99,53,FALSE())-VLOOKUP($A18,'Import Peak Change'!$A$106:BA$202,53,FALSE())))</f>
        <v>0</v>
      </c>
      <c r="BB18" s="193" t="n">
        <f aca="false">IF(ISERROR(VLOOKUP($A18,'Import Peak'!$A$3:BB$99,54,FALSE())-VLOOKUP($A18,'Import Peak Change'!$A$106:BB$202,54,FALSE())),0,(VLOOKUP($A18,'Import Peak'!$A$3:BB$99,54,FALSE())-VLOOKUP($A18,'Import Peak Change'!$A$106:BB$202,54,FALSE())))</f>
        <v>0</v>
      </c>
      <c r="BC18" s="193" t="n">
        <f aca="false">IF(ISERROR(VLOOKUP($A18,'Import Peak'!$A$3:BC$99,55,FALSE())-VLOOKUP($A18,'Import Peak Change'!$A$106:BC$202,55,FALSE())),0,(VLOOKUP($A18,'Import Peak'!$A$3:BC$99,55,FALSE())-VLOOKUP($A18,'Import Peak Change'!$A$106:BC$202,55,FALSE())))</f>
        <v>0</v>
      </c>
      <c r="BD18" s="193" t="n">
        <f aca="false">IF(ISERROR(VLOOKUP($A18,'Import Peak'!$A$3:BD$99,56,FALSE())-VLOOKUP($A18,'Import Peak Change'!$A$106:BD$202,56,FALSE())),0,(VLOOKUP($A18,'Import Peak'!$A$3:BD$99,56,FALSE())-VLOOKUP($A18,'Import Peak Change'!$A$106:BD$202,56,FALSE())))</f>
        <v>0</v>
      </c>
      <c r="BE18" s="193" t="n">
        <f aca="false">IF(ISERROR(VLOOKUP($A18,'Import Peak'!$A$3:BE$99,57,FALSE())-VLOOKUP($A18,'Import Peak Change'!$A$106:BE$202,57,FALSE())),0,(VLOOKUP($A18,'Import Peak'!$A$3:BE$99,57,FALSE())-VLOOKUP($A18,'Import Peak Change'!$A$106:BE$202,57,FALSE())))</f>
        <v>0</v>
      </c>
      <c r="BF18" s="193" t="n">
        <f aca="false">IF(ISERROR(VLOOKUP($A18,'Import Peak'!$A$3:BF$99,58,FALSE())-VLOOKUP($A18,'Import Peak Change'!$A$106:BF$202,58,FALSE())),0,(VLOOKUP($A18,'Import Peak'!$A$3:BF$99,58,FALSE())-VLOOKUP($A18,'Import Peak Change'!$A$106:BF$202,58,FALSE())))</f>
        <v>0</v>
      </c>
      <c r="BG18" s="193" t="n">
        <f aca="false">IF(ISERROR(VLOOKUP($A18,'Import Peak'!$A$3:BG$99,59,FALSE())-VLOOKUP($A18,'Import Peak Change'!$A$106:BG$202,59,FALSE())),0,(VLOOKUP($A18,'Import Peak'!$A$3:BG$99,59,FALSE())-VLOOKUP($A18,'Import Peak Change'!$A$106:BG$202,59,FALSE())))</f>
        <v>0</v>
      </c>
      <c r="BH18" s="193" t="n">
        <f aca="false">IF(ISERROR(VLOOKUP($A18,'Import Peak'!$A$3:BH$99,60,FALSE())-VLOOKUP($A18,'Import Peak Change'!$A$106:BH$202,60,FALSE())),0,(VLOOKUP($A18,'Import Peak'!$A$3:BH$99,60,FALSE())-VLOOKUP($A18,'Import Peak Change'!$A$106:BH$202,60,FALSE())))</f>
        <v>0</v>
      </c>
      <c r="BI18" s="193" t="n">
        <f aca="false">IF(ISERROR(VLOOKUP($A18,'Import Peak'!$A$3:BI$99,61,FALSE())-VLOOKUP($A18,'Import Peak Change'!$A$106:BI$202,61,FALSE())),0,(VLOOKUP($A18,'Import Peak'!$A$3:BI$99,61,FALSE())-VLOOKUP($A18,'Import Peak Change'!$A$106:BI$202,61,FALSE())))</f>
        <v>0</v>
      </c>
      <c r="BJ18" s="193" t="n">
        <f aca="false">IF(ISERROR(VLOOKUP($A18,'Import Peak'!$A$3:BJ$99,62,FALSE())-VLOOKUP($A18,'Import Peak Change'!$A$106:BJ$202,62,FALSE())),0,(VLOOKUP($A18,'Import Peak'!$A$3:BJ$99,62,FALSE())-VLOOKUP($A18,'Import Peak Change'!$A$106:BJ$202,62,FALSE())))</f>
        <v>0</v>
      </c>
      <c r="BK18" s="193" t="n">
        <f aca="false">IF(ISERROR(VLOOKUP($A18,'Import Peak'!$A$3:BK$99,63,FALSE())-VLOOKUP($A18,'Import Peak Change'!$A$106:BK$202,63,FALSE())),0,(VLOOKUP($A18,'Import Peak'!$A$3:BK$99,63,FALSE())-VLOOKUP($A18,'Import Peak Change'!$A$106:BK$202,63,FALSE())))</f>
        <v>0</v>
      </c>
      <c r="BL18" s="193" t="n">
        <f aca="false">IF(ISERROR(VLOOKUP($A18,'Import Peak'!$A$3:BL$99,64,FALSE())-VLOOKUP($A18,'Import Peak Change'!$A$106:BL$202,64,FALSE())),0,(VLOOKUP($A18,'Import Peak'!$A$3:BL$99,64,FALSE())-VLOOKUP($A18,'Import Peak Change'!$A$106:BL$202,64,FALSE())))</f>
        <v>0</v>
      </c>
      <c r="BM18" s="193" t="n">
        <f aca="false">IF(ISERROR(VLOOKUP($A18,'Import Peak'!$A$3:BM$99,65,FALSE())-VLOOKUP($A18,'Import Peak Change'!$A$106:BM$202,65,FALSE())),0,(VLOOKUP($A18,'Import Peak'!$A$3:BM$99,65,FALSE())-VLOOKUP($A18,'Import Peak Change'!$A$106:BM$202,65,FALSE())))</f>
        <v>0</v>
      </c>
      <c r="BN18" s="193" t="n">
        <f aca="false">IF(ISERROR(VLOOKUP($A18,'Import Peak'!$A$3:BN$99,66,FALSE())-VLOOKUP($A18,'Import Peak Change'!$A$106:BN$202,66,FALSE())),0,(VLOOKUP($A18,'Import Peak'!$A$3:BN$99,66,FALSE())-VLOOKUP($A18,'Import Peak Change'!$A$106:BN$202,66,FALSE())))</f>
        <v>0</v>
      </c>
      <c r="BO18" s="193" t="n">
        <f aca="false">IF(ISERROR(VLOOKUP($A18,'Import Peak'!$A$3:BO$99,67,FALSE())-VLOOKUP($A18,'Import Peak Change'!$A$106:BO$202,67,FALSE())),0,(VLOOKUP($A18,'Import Peak'!$A$3:BO$99,67,FALSE())-VLOOKUP($A18,'Import Peak Change'!$A$106:BO$202,67,FALSE())))</f>
        <v>0</v>
      </c>
      <c r="BP18" s="193" t="n">
        <f aca="false">IF(ISERROR(VLOOKUP($A18,'Import Peak'!$A$3:BP$99,68,FALSE())-VLOOKUP($A18,'Import Peak Change'!$A$106:BP$202,68,FALSE())),0,(VLOOKUP($A18,'Import Peak'!$A$3:BP$99,68,FALSE())-VLOOKUP($A18,'Import Peak Change'!$A$106:BP$202,68,FALSE())))</f>
        <v>0</v>
      </c>
      <c r="BQ18" s="193" t="n">
        <f aca="false">IF(ISERROR(VLOOKUP($A18,'Import Peak'!$A$3:BQ$99,69,FALSE())-VLOOKUP($A18,'Import Peak Change'!$A$106:BQ$202,69,FALSE())),0,(VLOOKUP($A18,'Import Peak'!$A$3:BQ$99,69,FALSE())-VLOOKUP($A18,'Import Peak Change'!$A$106:BQ$202,69,FALSE())))</f>
        <v>0</v>
      </c>
      <c r="BR18" s="193" t="n">
        <f aca="false">IF(ISERROR(VLOOKUP($A18,'Import Peak'!$A$3:BR$99,70,FALSE())-VLOOKUP($A18,'Import Peak Change'!$A$106:BR$202,70,FALSE())),0,(VLOOKUP($A18,'Import Peak'!$A$3:BR$99,70,FALSE())-VLOOKUP($A18,'Import Peak Change'!$A$106:BR$202,70,FALSE())))</f>
        <v>0</v>
      </c>
      <c r="BS18" s="193" t="n">
        <f aca="false">IF(ISERROR(VLOOKUP($A18,'Import Peak'!$A$3:BS$99,71,FALSE())-VLOOKUP($A18,'Import Peak Change'!$A$106:BS$202,71,FALSE())),0,(VLOOKUP($A18,'Import Peak'!$A$3:BS$99,71,FALSE())-VLOOKUP($A18,'Import Peak Change'!$A$106:BS$202,71,FALSE())))</f>
        <v>0</v>
      </c>
      <c r="BT18" s="193" t="n">
        <f aca="false">IF(ISERROR(VLOOKUP($A18,'Import Peak'!$A$3:BT$99,72,FALSE())-VLOOKUP($A18,'Import Peak Change'!$A$106:BT$202,72,FALSE())),0,(VLOOKUP($A18,'Import Peak'!$A$3:BT$99,72,FALSE())-VLOOKUP($A18,'Import Peak Change'!$A$106:BT$202,72,FALSE())))</f>
        <v>0</v>
      </c>
      <c r="BU18" s="193" t="n">
        <f aca="false">IF(ISERROR(VLOOKUP($A18,'Import Peak'!$A$3:BU$99,73,FALSE())-VLOOKUP($A18,'Import Peak Change'!$A$106:BU$202,73,FALSE())),0,(VLOOKUP($A18,'Import Peak'!$A$3:BU$99,73,FALSE())-VLOOKUP($A18,'Import Peak Change'!$A$106:BU$202,73,FALSE())))</f>
        <v>0</v>
      </c>
      <c r="BV18" s="193" t="n">
        <f aca="false">IF(ISERROR(VLOOKUP($A18,'Import Peak'!$A$3:BV$99,74,FALSE())-VLOOKUP($A18,'Import Peak Change'!$A$106:BV$202,74,FALSE())),0,(VLOOKUP($A18,'Import Peak'!$A$3:BV$99,74,FALSE())-VLOOKUP($A18,'Import Peak Change'!$A$106:BV$202,74,FALSE())))</f>
        <v>0</v>
      </c>
      <c r="BW18" s="193" t="n">
        <f aca="false">IF(ISERROR(VLOOKUP($A18,'Import Peak'!$A$3:BW$99,75,FALSE())-VLOOKUP($A18,'Import Peak Change'!$A$106:BW$202,75,FALSE())),0,(VLOOKUP($A18,'Import Peak'!$A$3:BW$99,75,FALSE())-VLOOKUP($A18,'Import Peak Change'!$A$106:BW$202,75,FALSE())))</f>
        <v>0</v>
      </c>
      <c r="BX18" s="193" t="n">
        <f aca="false">IF(ISERROR(VLOOKUP($A18,'Import Peak'!$A$3:BX$99,76,FALSE())-VLOOKUP($A18,'Import Peak Change'!$A$106:BX$202,76,FALSE())),0,(VLOOKUP($A18,'Import Peak'!$A$3:BX$99,76,FALSE())-VLOOKUP($A18,'Import Peak Change'!$A$106:BX$202,76,FALSE())))</f>
        <v>0</v>
      </c>
      <c r="BY18" s="193" t="n">
        <f aca="false">IF(ISERROR(VLOOKUP($A18,'Import Peak'!$A$3:BY$99,77,FALSE())-VLOOKUP($A18,'Import Peak Change'!$A$106:BY$202,77,FALSE())),0,(VLOOKUP($A18,'Import Peak'!$A$3:BY$99,77,FALSE())-VLOOKUP($A18,'Import Peak Change'!$A$106:BY$202,77,FALSE())))</f>
        <v>0</v>
      </c>
      <c r="BZ18" s="193" t="n">
        <f aca="false">IF(ISERROR(VLOOKUP($A18,'Import Peak'!$A$3:BZ$99,78,FALSE())-VLOOKUP($A18,'Import Peak Change'!$A$106:BZ$202,78,FALSE())),0,(VLOOKUP($A18,'Import Peak'!$A$3:BZ$99,78,FALSE())-VLOOKUP($A18,'Import Peak Change'!$A$106:BZ$202,78,FALSE())))</f>
        <v>0</v>
      </c>
      <c r="CA18" s="193" t="n">
        <f aca="false">IF(ISERROR(VLOOKUP($A18,'Import Peak'!$A$3:CA$99,79,FALSE())-VLOOKUP($A18,'Import Peak Change'!$A$106:CA$202,79,FALSE())),0,(VLOOKUP($A18,'Import Peak'!$A$3:CA$99,79,FALSE())-VLOOKUP($A18,'Import Peak Change'!$A$106:CA$202,79,FALSE())))</f>
        <v>0</v>
      </c>
      <c r="CB18" s="193" t="n">
        <f aca="false">IF(ISERROR(VLOOKUP($A18,'Import Peak'!$A$3:CB$99,80,FALSE())-VLOOKUP($A18,'Import Peak Change'!$A$106:CB$202,80,FALSE())),0,(VLOOKUP($A18,'Import Peak'!$A$3:CB$99,80,FALSE())-VLOOKUP($A18,'Import Peak Change'!$A$106:CB$202,80,FALSE())))</f>
        <v>0</v>
      </c>
      <c r="CC18" s="193" t="n">
        <f aca="false">IF(ISERROR(VLOOKUP($A18,'Import Peak'!$A$3:CC$99,81,FALSE())-VLOOKUP($A18,'Import Peak Change'!$A$106:CC$202,81,FALSE())),0,(VLOOKUP($A18,'Import Peak'!$A$3:CC$99,81,FALSE())-VLOOKUP($A18,'Import Peak Change'!$A$106:CC$202,81,FALSE())))</f>
        <v>0</v>
      </c>
      <c r="CD18" s="193" t="n">
        <f aca="false">IF(ISERROR(VLOOKUP($A18,'Import Peak'!$A$3:CD$99,82,FALSE())-VLOOKUP($A18,'Import Peak Change'!$A$106:CD$202,82,FALSE())),0,(VLOOKUP($A18,'Import Peak'!$A$3:CD$99,82,FALSE())-VLOOKUP($A18,'Import Peak Change'!$A$106:CD$202,82,FALSE())))</f>
        <v>0</v>
      </c>
      <c r="CE18" s="193" t="n">
        <f aca="false">IF(ISERROR(VLOOKUP($A18,'Import Peak'!$A$3:CE$99,83,FALSE())-VLOOKUP($A18,'Import Peak Change'!$A$106:CE$202,83,FALSE())),0,(VLOOKUP($A18,'Import Peak'!$A$3:CE$99,83,FALSE())-VLOOKUP($A18,'Import Peak Change'!$A$106:CE$202,83,FALSE())))</f>
        <v>0</v>
      </c>
      <c r="CF18" s="193" t="n">
        <f aca="false">IF(ISERROR(VLOOKUP($A18,'Import Peak'!$A$3:CF$99,84,FALSE())-VLOOKUP($A18,'Import Peak Change'!$A$106:CF$202,84,FALSE())),0,(VLOOKUP($A18,'Import Peak'!$A$3:CF$99,84,FALSE())-VLOOKUP($A18,'Import Peak Change'!$A$106:CF$202,84,FALSE())))</f>
        <v>0</v>
      </c>
      <c r="CG18" s="193" t="n">
        <f aca="false">IF(ISERROR(VLOOKUP($A18,'Import Peak'!$A$3:CG$99,85,FALSE())-VLOOKUP($A18,'Import Peak Change'!$A$106:CG$202,85,FALSE())),0,(VLOOKUP($A18,'Import Peak'!$A$3:CG$99,85,FALSE())-VLOOKUP($A18,'Import Peak Change'!$A$106:CG$202,85,FALSE())))</f>
        <v>0</v>
      </c>
      <c r="CH18" s="193" t="n">
        <f aca="false">IF(ISERROR(VLOOKUP($A18,'Import Peak'!$A$3:CH$99,86,FALSE())-VLOOKUP($A18,'Import Peak Change'!$A$106:CH$202,86,FALSE())),0,(VLOOKUP($A18,'Import Peak'!$A$3:CH$99,86,FALSE())-VLOOKUP($A18,'Import Peak Change'!$A$106:CH$202,86,FALSE())))</f>
        <v>0</v>
      </c>
      <c r="CI18" s="193" t="n">
        <f aca="false">IF(ISERROR(VLOOKUP($A18,'Import Peak'!$A$3:CI$99,87,FALSE())-VLOOKUP($A18,'Import Peak Change'!$A$106:CI$202,87,FALSE())),0,(VLOOKUP($A18,'Import Peak'!$A$3:CI$99,87,FALSE())-VLOOKUP($A18,'Import Peak Change'!$A$106:CI$202,87,FALSE())))</f>
        <v>0</v>
      </c>
      <c r="CJ18" s="193" t="n">
        <f aca="false">IF(ISERROR(VLOOKUP($A18,'Import Peak'!$A$3:CJ$99,88,FALSE())-VLOOKUP($A18,'Import Peak Change'!$A$106:CJ$202,88,FALSE())),0,(VLOOKUP($A18,'Import Peak'!$A$3:CJ$99,88,FALSE())-VLOOKUP($A18,'Import Peak Change'!$A$106:CJ$202,88,FALSE())))</f>
        <v>0</v>
      </c>
      <c r="CK18" s="193" t="n">
        <f aca="false">IF(ISERROR(VLOOKUP($A18,'Import Peak'!$A$3:CK$99,89,FALSE())-VLOOKUP($A18,'Import Peak Change'!$A$106:CK$202,89,FALSE())),0,(VLOOKUP($A18,'Import Peak'!$A$3:CK$99,89,FALSE())-VLOOKUP($A18,'Import Peak Change'!$A$106:CK$202,89,FALSE())))</f>
        <v>0</v>
      </c>
      <c r="CL18" s="193" t="n">
        <f aca="false">IF(ISERROR(VLOOKUP($A18,'Import Peak'!$A$3:CL$99,90,FALSE())-VLOOKUP($A18,'Import Peak Change'!$A$106:CL$202,90,FALSE())),0,(VLOOKUP($A18,'Import Peak'!$A$3:CL$99,90,FALSE())-VLOOKUP($A18,'Import Peak Change'!$A$106:CL$202,90,FALSE())))</f>
        <v>0</v>
      </c>
      <c r="CM18" s="193" t="n">
        <f aca="false">IF(ISERROR(VLOOKUP($A18,'Import Peak'!$A$3:CM$99,91,FALSE())-VLOOKUP($A18,'Import Peak Change'!$A$106:CM$202,91,FALSE())),0,(VLOOKUP($A18,'Import Peak'!$A$3:CM$99,91,FALSE())-VLOOKUP($A18,'Import Peak Change'!$A$106:CM$202,91,FALSE())))</f>
        <v>0</v>
      </c>
      <c r="CN18" s="193" t="n">
        <f aca="false">IF(ISERROR(VLOOKUP($A18,'Import Peak'!$A$3:CN$99,92,FALSE())-VLOOKUP($A18,'Import Peak Change'!$A$106:CN$202,92,FALSE())),0,(VLOOKUP($A18,'Import Peak'!$A$3:CN$99,92,FALSE())-VLOOKUP($A18,'Import Peak Change'!$A$106:CN$202,92,FALSE())))</f>
        <v>0</v>
      </c>
      <c r="CO18" s="193" t="n">
        <f aca="false">IF(ISERROR(VLOOKUP($A18,'Import Peak'!$A$3:CO$99,93,FALSE())-VLOOKUP($A18,'Import Peak Change'!$A$106:CO$202,93,FALSE())),0,(VLOOKUP($A18,'Import Peak'!$A$3:CO$99,93,FALSE())-VLOOKUP($A18,'Import Peak Change'!$A$106:CO$202,93,FALSE())))</f>
        <v>0</v>
      </c>
      <c r="CP18" s="193" t="n">
        <f aca="false">IF(ISERROR(VLOOKUP($A18,'Import Peak'!$A$3:CP$99,94,FALSE())-VLOOKUP($A18,'Import Peak Change'!$A$106:CP$202,94,FALSE())),0,(VLOOKUP($A18,'Import Peak'!$A$3:CP$99,94,FALSE())-VLOOKUP($A18,'Import Peak Change'!$A$106:CP$202,94,FALSE())))</f>
        <v>0</v>
      </c>
      <c r="CQ18" s="193" t="n">
        <f aca="false">IF(ISERROR(VLOOKUP($A18,'Import Peak'!$A$3:CQ$99,95,FALSE())-VLOOKUP($A18,'Import Peak Change'!$A$106:CQ$202,95,FALSE())),0,(VLOOKUP($A18,'Import Peak'!$A$3:CQ$99,95,FALSE())-VLOOKUP($A18,'Import Peak Change'!$A$106:CQ$202,95,FALSE())))</f>
        <v>0</v>
      </c>
      <c r="CR18" s="193" t="n">
        <f aca="false">IF(ISERROR(VLOOKUP($A18,'Import Peak'!$A$3:CR$99,96,FALSE())-VLOOKUP($A18,'Import Peak Change'!$A$106:CR$202,96,FALSE())),0,(VLOOKUP($A18,'Import Peak'!$A$3:CR$99,96,FALSE())-VLOOKUP($A18,'Import Peak Change'!$A$106:CR$202,96,FALSE())))</f>
        <v>0</v>
      </c>
      <c r="CS18" s="193" t="n">
        <f aca="false">IF(ISERROR(VLOOKUP($A18,'Import Peak'!$A$3:CS$99,97,FALSE())-VLOOKUP($A18,'Import Peak Change'!$A$106:CS$202,97,FALSE())),0,(VLOOKUP($A18,'Import Peak'!$A$3:CS$99,97,FALSE())-VLOOKUP($A18,'Import Peak Change'!$A$106:CS$202,97,FALSE())))</f>
        <v>0</v>
      </c>
      <c r="CT18" s="193" t="n">
        <f aca="false">IF(ISERROR(VLOOKUP($A18,'Import Peak'!$A$3:CT$99,98,FALSE())-VLOOKUP($A18,'Import Peak Change'!$A$106:CT$202,98,FALSE())),0,(VLOOKUP($A18,'Import Peak'!$A$3:CT$99,98,FALSE())-VLOOKUP($A18,'Import Peak Change'!$A$106:CT$202,98,FALSE())))</f>
        <v>0</v>
      </c>
      <c r="CU18" s="193" t="n">
        <f aca="false">IF(ISERROR(VLOOKUP($A18,'Import Peak'!$A$3:CU$99,99,FALSE())-VLOOKUP($A18,'Import Peak Change'!$A$106:CU$202,99,FALSE())),0,(VLOOKUP($A18,'Import Peak'!$A$3:CU$99,99,FALSE())-VLOOKUP($A18,'Import Peak Change'!$A$106:CU$202,99,FALSE())))</f>
        <v>0</v>
      </c>
      <c r="CV18" s="193" t="n">
        <f aca="false">IF(ISERROR(VLOOKUP($A18,'Import Peak'!$A$3:CV$99,100,FALSE())-VLOOKUP($A18,'Import Peak Change'!$A$106:CV$202,100,FALSE())),0,(VLOOKUP($A18,'Import Peak'!$A$3:CV$99,100,FALSE())-VLOOKUP($A18,'Import Peak Change'!$A$106:CV$202,100,FALSE())))</f>
        <v>0</v>
      </c>
      <c r="CW18" s="193" t="n">
        <f aca="false">IF(ISERROR(VLOOKUP($A18,'Import Peak'!$A$3:CW$99,101,FALSE())-VLOOKUP($A18,'Import Peak Change'!$A$106:CW$202,101,FALSE())),0,(VLOOKUP($A18,'Import Peak'!$A$3:CW$99,101,FALSE())-VLOOKUP($A18,'Import Peak Change'!$A$106:CW$202,101,FALSE())))</f>
        <v>0</v>
      </c>
      <c r="CX18" s="193" t="n">
        <f aca="false">IF(ISERROR(VLOOKUP($A18,'Import Peak'!$A$3:CX$99,102,FALSE())-VLOOKUP($A18,'Import Peak Change'!$A$106:CX$202,102,FALSE())),0,(VLOOKUP($A18,'Import Peak'!$A$3:CX$99,102,FALSE())-VLOOKUP($A18,'Import Peak Change'!$A$106:CX$202,102,FALSE())))</f>
        <v>0</v>
      </c>
      <c r="CY18" s="193" t="n">
        <f aca="false">IF(ISERROR(VLOOKUP($A18,'Import Peak'!$A$3:CY$99,103,FALSE())-VLOOKUP($A18,'Import Peak Change'!$A$106:CY$202,103,FALSE())),0,(VLOOKUP($A18,'Import Peak'!$A$3:CY$99,103,FALSE())-VLOOKUP($A18,'Import Peak Change'!$A$106:CY$202,103,FALSE())))</f>
        <v>0</v>
      </c>
      <c r="CZ18" s="193" t="n">
        <f aca="false">IF(ISERROR(VLOOKUP($A18,'Import Peak'!$A$3:CZ$99,104,FALSE())-VLOOKUP($A18,'Import Peak Change'!$A$106:CZ$202,104,FALSE())),0,(VLOOKUP($A18,'Import Peak'!$A$3:CZ$99,104,FALSE())-VLOOKUP($A18,'Import Peak Change'!$A$106:CZ$202,104,FALSE())))</f>
        <v>0</v>
      </c>
      <c r="DA18" s="193" t="n">
        <f aca="false">IF(ISERROR(VLOOKUP($A18,'Import Peak'!$A$3:DA$99,105,FALSE())-VLOOKUP($A18,'Import Peak Change'!$A$106:DA$202,105,FALSE())),0,(VLOOKUP($A18,'Import Peak'!$A$3:DA$99,105,FALSE())-VLOOKUP($A18,'Import Peak Change'!$A$106:DA$202,105,FALSE())))</f>
        <v>0</v>
      </c>
      <c r="DB18" s="193" t="n">
        <f aca="false">IF(ISERROR(VLOOKUP($A18,'Import Peak'!$A$3:DB$99,106,FALSE())-VLOOKUP($A18,'Import Peak Change'!$A$106:DB$202,106,FALSE())),0,(VLOOKUP($A18,'Import Peak'!$A$3:DB$99,106,FALSE())-VLOOKUP($A18,'Import Peak Change'!$A$106:DB$202,106,FALSE())))</f>
        <v>0</v>
      </c>
      <c r="DC18" s="193" t="n">
        <f aca="false">IF(ISERROR(VLOOKUP($A18,'Import Peak'!$A$3:DC$99,107,FALSE())-VLOOKUP($A18,'Import Peak Change'!$A$106:DC$202,107,FALSE())),0,(VLOOKUP($A18,'Import Peak'!$A$3:DC$99,107,FALSE())-VLOOKUP($A18,'Import Peak Change'!$A$106:DC$202,107,FALSE())))</f>
        <v>0</v>
      </c>
      <c r="DD18" s="193" t="n">
        <f aca="false">IF(ISERROR(VLOOKUP($A18,'Import Peak'!$A$3:DD$99,108,FALSE())-VLOOKUP($A18,'Import Peak Change'!$A$106:DD$202,108,FALSE())),0,(VLOOKUP($A18,'Import Peak'!$A$3:DD$99,108,FALSE())-VLOOKUP($A18,'Import Peak Change'!$A$106:DD$202,108,FALSE())))</f>
        <v>0</v>
      </c>
      <c r="DE18" s="193" t="n">
        <f aca="false">IF(ISERROR(VLOOKUP($A18,'Import Peak'!$A$3:DE$99,109,FALSE())-VLOOKUP($A18,'Import Peak Change'!$A$106:DE$202,109,FALSE())),0,(VLOOKUP($A18,'Import Peak'!$A$3:DE$99,109,FALSE())-VLOOKUP($A18,'Import Peak Change'!$A$106:DE$202,109,FALSE())))</f>
        <v>0</v>
      </c>
      <c r="DF18" s="193" t="n">
        <f aca="false">IF(ISERROR(VLOOKUP($A18,'Import Peak'!$A$3:DF$99,110,FALSE())-VLOOKUP($A18,'Import Peak Change'!$A$106:DF$202,110,FALSE())),0,(VLOOKUP($A18,'Import Peak'!$A$3:DF$99,110,FALSE())-VLOOKUP($A18,'Import Peak Change'!$A$106:DF$202,110,FALSE())))</f>
        <v>0</v>
      </c>
      <c r="DG18" s="193" t="n">
        <f aca="false">IF(ISERROR(VLOOKUP($A18,'Import Peak'!$A$3:DG$99,111,FALSE())-VLOOKUP($A18,'Import Peak Change'!$A$106:DG$202,111,FALSE())),0,(VLOOKUP($A18,'Import Peak'!$A$3:DG$99,111,FALSE())-VLOOKUP($A18,'Import Peak Change'!$A$106:DG$202,111,FALSE())))</f>
        <v>0</v>
      </c>
      <c r="DH18" s="193" t="n">
        <f aca="false">IF(ISERROR(VLOOKUP($A18,'Import Peak'!$A$3:DH$99,112,FALSE())-VLOOKUP($A18,'Import Peak Change'!$A$106:DH$202,112,FALSE())),0,(VLOOKUP($A18,'Import Peak'!$A$3:DH$99,112,FALSE())-VLOOKUP($A18,'Import Peak Change'!$A$106:DH$202,112,FALSE())))</f>
        <v>0</v>
      </c>
      <c r="DI18" s="193" t="n">
        <f aca="false">IF(ISERROR(VLOOKUP($A18,'Import Peak'!$A$3:DI$99,113,FALSE())-VLOOKUP($A18,'Import Peak Change'!$A$106:DI$202,113,FALSE())),0,(VLOOKUP($A18,'Import Peak'!$A$3:DI$99,113,FALSE())-VLOOKUP($A18,'Import Peak Change'!$A$106:DI$202,113,FALSE())))</f>
        <v>0</v>
      </c>
      <c r="DJ18" s="193" t="n">
        <f aca="false">IF(ISERROR(VLOOKUP($A18,'Import Peak'!$A$3:DJ$99,114,FALSE())-VLOOKUP($A18,'Import Peak Change'!$A$106:DJ$202,114,FALSE())),0,(VLOOKUP($A18,'Import Peak'!$A$3:DJ$99,114,FALSE())-VLOOKUP($A18,'Import Peak Change'!$A$106:DJ$202,114,FALSE())))</f>
        <v>0</v>
      </c>
      <c r="DK18" s="193" t="n">
        <f aca="false">IF(ISERROR(VLOOKUP($A18,'Import Peak'!$A$3:DK$99,115,FALSE())-VLOOKUP($A18,'Import Peak Change'!$A$106:DK$202,115,FALSE())),0,(VLOOKUP($A18,'Import Peak'!$A$3:DK$99,115,FALSE())-VLOOKUP($A18,'Import Peak Change'!$A$106:DK$202,115,FALSE())))</f>
        <v>0</v>
      </c>
      <c r="DL18" s="193" t="n">
        <f aca="false">IF(ISERROR(VLOOKUP($A18,'Import Peak'!$A$3:DL$99,116,FALSE())-VLOOKUP($A18,'Import Peak Change'!$A$106:DL$202,116,FALSE())),0,(VLOOKUP($A18,'Import Peak'!$A$3:DL$99,116,FALSE())-VLOOKUP($A18,'Import Peak Change'!$A$106:DL$202,116,FALSE())))</f>
        <v>0</v>
      </c>
      <c r="DM18" s="193" t="n">
        <f aca="false">IF(ISERROR(VLOOKUP($A18,'Import Peak'!$A$3:DM$99,117,FALSE())-VLOOKUP($A18,'Import Peak Change'!$A$106:DM$202,117,FALSE())),0,(VLOOKUP($A18,'Import Peak'!$A$3:DM$99,117,FALSE())-VLOOKUP($A18,'Import Peak Change'!$A$106:DM$202,117,FALSE())))</f>
        <v>0</v>
      </c>
      <c r="DN18" s="193" t="n">
        <f aca="false">IF(ISERROR(VLOOKUP($A18,'Import Peak'!$A$3:DN$99,118,FALSE())-VLOOKUP($A18,'Import Peak Change'!$A$106:DN$202,118,FALSE())),0,(VLOOKUP($A18,'Import Peak'!$A$3:DN$99,118,FALSE())-VLOOKUP($A18,'Import Peak Change'!$A$106:DN$202,118,FALSE())))</f>
        <v>0</v>
      </c>
      <c r="DO18" s="193" t="n">
        <f aca="false">IF(ISERROR(VLOOKUP($A18,'Import Peak'!$A$3:DO$99,119,FALSE())-VLOOKUP($A18,'Import Peak Change'!$A$106:DO$202,119,FALSE())),0,(VLOOKUP($A18,'Import Peak'!$A$3:DO$99,119,FALSE())-VLOOKUP($A18,'Import Peak Change'!$A$106:DO$202,119,FALSE())))</f>
        <v>0</v>
      </c>
      <c r="DP18" s="193" t="n">
        <f aca="false">IF(ISERROR(VLOOKUP($A18,'Import Peak'!$A$3:DP$99,120,FALSE())-VLOOKUP($A18,'Import Peak Change'!$A$106:DP$202,120,FALSE())),0,(VLOOKUP($A18,'Import Peak'!$A$3:DP$99,120,FALSE())-VLOOKUP($A18,'Import Peak Change'!$A$106:DP$202,120,FALSE())))</f>
        <v>0</v>
      </c>
      <c r="DQ18" s="193" t="n">
        <f aca="false">IF(ISERROR(VLOOKUP($A18,'Import Peak'!$A$3:DQ$99,121,FALSE())-VLOOKUP($A18,'Import Peak Change'!$A$106:DQ$202,121,FALSE())),0,(VLOOKUP($A18,'Import Peak'!$A$3:DQ$99,121,FALSE())-VLOOKUP($A18,'Import Peak Change'!$A$106:DQ$202,121,FALSE())))</f>
        <v>0</v>
      </c>
      <c r="DR18" s="193" t="n">
        <f aca="false">IF(ISERROR(VLOOKUP($A18,'Import Peak'!$A$3:DR$99,122,FALSE())-VLOOKUP($A18,'Import Peak Change'!$A$106:DR$202,122,FALSE())),0,(VLOOKUP($A18,'Import Peak'!$A$3:DR$99,122,FALSE())-VLOOKUP($A18,'Import Peak Change'!$A$106:DR$202,122,FALSE())))</f>
        <v>0</v>
      </c>
      <c r="DS18" s="193" t="n">
        <f aca="false">IF(ISERROR(VLOOKUP($A18,'Import Peak'!$A$3:DS$99,123,FALSE())-VLOOKUP($A18,'Import Peak Change'!$A$106:DS$202,123,FALSE())),0,(VLOOKUP($A18,'Import Peak'!$A$3:DS$99,123,FALSE())-VLOOKUP($A18,'Import Peak Change'!$A$106:DS$202,123,FALSE())))</f>
        <v>0</v>
      </c>
      <c r="DT18" s="193" t="n">
        <f aca="false">IF(ISERROR(VLOOKUP($A18,'Import Peak'!$A$3:DT$99,124,FALSE())-VLOOKUP($A18,'Import Peak Change'!$A$106:DT$202,124,FALSE())),0,(VLOOKUP($A18,'Import Peak'!$A$3:DT$99,124,FALSE())-VLOOKUP($A18,'Import Peak Change'!$A$106:DT$202,124,FALSE())))</f>
        <v>0</v>
      </c>
      <c r="DU18" s="193" t="n">
        <f aca="false">IF(ISERROR(VLOOKUP($A18,'Import Peak'!$A$3:DU$99,125,FALSE())-VLOOKUP($A18,'Import Peak Change'!$A$106:DU$202,125,FALSE())),0,(VLOOKUP($A18,'Import Peak'!$A$3:DU$99,125,FALSE())-VLOOKUP($A18,'Import Peak Change'!$A$106:DU$202,125,FALSE())))</f>
        <v>0</v>
      </c>
      <c r="DV18" s="193" t="n">
        <f aca="false">IF(ISERROR(VLOOKUP($A18,'Import Peak'!$A$3:DV$99,126,FALSE())-VLOOKUP($A18,'Import Peak Change'!$A$106:DV$202,126,FALSE())),0,(VLOOKUP($A18,'Import Peak'!$A$3:DV$99,126,FALSE())-VLOOKUP($A18,'Import Peak Change'!$A$106:DV$202,126,FALSE())))</f>
        <v>0</v>
      </c>
      <c r="DW18" s="193" t="n">
        <f aca="false">IF(ISERROR(VLOOKUP($A18,'Import Peak'!$A$3:DW$99,127,FALSE())-VLOOKUP($A18,'Import Peak Change'!$A$106:DW$202,127,FALSE())),0,(VLOOKUP($A18,'Import Peak'!$A$3:DW$99,127,FALSE())-VLOOKUP($A18,'Import Peak Change'!$A$106:DW$202,127,FALSE())))</f>
        <v>0</v>
      </c>
      <c r="DX18" s="193" t="n">
        <f aca="false">IF(ISERROR(VLOOKUP($A18,'Import Peak'!$A$3:DX$99,128,FALSE())-VLOOKUP($A18,'Import Peak Change'!$A$106:DX$202,128,FALSE())),0,(VLOOKUP($A18,'Import Peak'!$A$3:DX$99,128,FALSE())-VLOOKUP($A18,'Import Peak Change'!$A$106:DX$202,128,FALSE())))</f>
        <v>0</v>
      </c>
      <c r="DY18" s="193" t="n">
        <f aca="false">IF(ISERROR(VLOOKUP($A18,'Import Peak'!$A$3:DY$99,129,FALSE())-VLOOKUP($A18,'Import Peak Change'!$A$106:DY$202,129,FALSE())),0,(VLOOKUP($A18,'Import Peak'!$A$3:DY$99,129,FALSE())-VLOOKUP($A18,'Import Peak Change'!$A$106:DY$202,129,FALSE())))</f>
        <v>0</v>
      </c>
      <c r="DZ18" s="193" t="n">
        <f aca="false">IF(ISERROR(VLOOKUP($A18,'Import Peak'!$A$3:DZ$99,130,FALSE())-VLOOKUP($A18,'Import Peak Change'!$A$106:DZ$202,130,FALSE())),0,(VLOOKUP($A18,'Import Peak'!$A$3:DZ$99,130,FALSE())-VLOOKUP($A18,'Import Peak Change'!$A$106:DZ$202,130,FALSE())))</f>
        <v>0</v>
      </c>
      <c r="EA18" s="193" t="n">
        <f aca="false">IF(ISERROR(VLOOKUP($A18,'Import Peak'!$A$3:EA$99,131,FALSE())-VLOOKUP($A18,'Import Peak Change'!$A$106:EA$202,131,FALSE())),0,(VLOOKUP($A18,'Import Peak'!$A$3:EA$99,131,FALSE())-VLOOKUP($A18,'Import Peak Change'!$A$106:EA$202,131,FALSE())))</f>
        <v>0</v>
      </c>
      <c r="EB18" s="193" t="n">
        <f aca="false">IF(ISERROR(VLOOKUP($A18,'Import Peak'!$A$3:EB$99,132,FALSE())-VLOOKUP($A18,'Import Peak Change'!$A$106:EB$202,132,FALSE())),0,(VLOOKUP($A18,'Import Peak'!$A$3:EB$99,132,FALSE())-VLOOKUP($A18,'Import Peak Change'!$A$106:EB$202,132,FALSE())))</f>
        <v>0</v>
      </c>
      <c r="EC18" s="193" t="n">
        <f aca="false">IF(ISERROR(VLOOKUP($A18,'Import Peak'!$A$3:EC$99,133,FALSE())-VLOOKUP($A18,'Import Peak Change'!$A$106:EC$202,133,FALSE())),0,(VLOOKUP($A18,'Import Peak'!$A$3:EC$99,133,FALSE())-VLOOKUP($A18,'Import Peak Change'!$A$106:EC$202,133,FALSE())))</f>
        <v>0</v>
      </c>
      <c r="ED18" s="193" t="n">
        <f aca="false">IF(ISERROR(VLOOKUP($A18,'Import Peak'!$A$3:ED$99,134,FALSE())-VLOOKUP($A18,'Import Peak Change'!$A$106:ED$202,134,FALSE())),0,(VLOOKUP($A18,'Import Peak'!$A$3:ED$99,134,FALSE())-VLOOKUP($A18,'Import Peak Change'!$A$106:ED$202,134,FALSE())))</f>
        <v>0</v>
      </c>
      <c r="EE18" s="193" t="n">
        <f aca="false">IF(ISERROR(VLOOKUP($A18,'Import Peak'!$A$3:EE$99,135,FALSE())-VLOOKUP($A18,'Import Peak Change'!$A$106:EE$202,135,FALSE())),0,(VLOOKUP($A18,'Import Peak'!$A$3:EE$99,135,FALSE())-VLOOKUP($A18,'Import Peak Change'!$A$106:EE$202,135,FALSE())))</f>
        <v>0</v>
      </c>
      <c r="EF18" s="193" t="n">
        <f aca="false">IF(ISERROR(VLOOKUP($A18,'Import Peak'!$A$3:EF$99,136,FALSE())-VLOOKUP($A18,'Import Peak Change'!$A$106:EF$202,136,FALSE())),0,(VLOOKUP($A18,'Import Peak'!$A$3:EF$99,136,FALSE())-VLOOKUP($A18,'Import Peak Change'!$A$106:EF$202,136,FALSE())))</f>
        <v>0</v>
      </c>
      <c r="EG18" s="193" t="n">
        <f aca="false">IF(ISERROR(VLOOKUP($A18,'Import Peak'!$A$3:EG$99,137,FALSE())-VLOOKUP($A18,'Import Peak Change'!$A$106:EG$202,137,FALSE())),0,(VLOOKUP($A18,'Import Peak'!$A$3:EG$99,137,FALSE())-VLOOKUP($A18,'Import Peak Change'!$A$106:EG$202,137,FALSE())))</f>
        <v>0</v>
      </c>
      <c r="EH18" s="193" t="n">
        <f aca="false">IF(ISERROR(VLOOKUP($A18,'Import Peak'!$A$3:EH$99,138,FALSE())-VLOOKUP($A18,'Import Peak Change'!$A$106:EH$202,138,FALSE())),0,(VLOOKUP($A18,'Import Peak'!$A$3:EH$99,138,FALSE())-VLOOKUP($A18,'Import Peak Change'!$A$106:EH$202,138,FALSE())))</f>
        <v>0</v>
      </c>
      <c r="EI18" s="193" t="n">
        <f aca="false">IF(ISERROR(VLOOKUP($A18,'Import Peak'!$A$3:EI$99,139,FALSE())-VLOOKUP($A18,'Import Peak Change'!$A$106:EI$202,139,FALSE())),0,(VLOOKUP($A18,'Import Peak'!$A$3:EI$99,139,FALSE())-VLOOKUP($A18,'Import Peak Change'!$A$106:EI$202,139,FALSE())))</f>
        <v>0</v>
      </c>
      <c r="EJ18" s="193" t="n">
        <f aca="false">IF(ISERROR(VLOOKUP($A18,'Import Peak'!$A$3:EJ$99,140,FALSE())-VLOOKUP($A18,'Import Peak Change'!$A$106:EJ$202,140,FALSE())),0,(VLOOKUP($A18,'Import Peak'!$A$3:EJ$99,140,FALSE())-VLOOKUP($A18,'Import Peak Change'!$A$106:EJ$202,140,FALSE())))</f>
        <v>0</v>
      </c>
      <c r="EK18" s="193" t="n">
        <f aca="false">IF(ISERROR(VLOOKUP($A18,'Import Peak'!$A$3:EK$99,141,FALSE())-VLOOKUP($A18,'Import Peak Change'!$A$106:EK$202,141,FALSE())),0,(VLOOKUP($A18,'Import Peak'!$A$3:EK$99,141,FALSE())-VLOOKUP($A18,'Import Peak Change'!$A$106:EK$202,141,FALSE())))</f>
        <v>0</v>
      </c>
      <c r="EL18" s="193" t="n">
        <f aca="false">IF(ISERROR(VLOOKUP($A18,'Import Peak'!$A$3:EL$99,142,FALSE())-VLOOKUP($A18,'Import Peak Change'!$A$106:EL$202,142,FALSE())),0,(VLOOKUP($A18,'Import Peak'!$A$3:EL$99,142,FALSE())-VLOOKUP($A18,'Import Peak Change'!$A$106:EL$202,142,FALSE())))</f>
        <v>0</v>
      </c>
      <c r="EM18" s="193" t="n">
        <f aca="false">IF(ISERROR(VLOOKUP($A18,'Import Peak'!$A$3:EM$99,143,FALSE())-VLOOKUP($A18,'Import Peak Change'!$A$106:EM$202,143,FALSE())),0,(VLOOKUP($A18,'Import Peak'!$A$3:EM$99,143,FALSE())-VLOOKUP($A18,'Import Peak Change'!$A$106:EM$202,143,FALSE())))</f>
        <v>0</v>
      </c>
      <c r="EN18" s="193" t="n">
        <f aca="false">IF(ISERROR(VLOOKUP($A18,'Import Peak'!$A$3:EN$99,144,FALSE())-VLOOKUP($A18,'Import Peak Change'!$A$106:EN$202,144,FALSE())),0,(VLOOKUP($A18,'Import Peak'!$A$3:EN$99,144,FALSE())-VLOOKUP($A18,'Import Peak Change'!$A$106:EN$202,144,FALSE())))</f>
        <v>0</v>
      </c>
      <c r="EO18" s="193" t="n">
        <f aca="false">IF(ISERROR(VLOOKUP($A18,'Import Peak'!$A$3:EO$99,145,FALSE())-VLOOKUP($A18,'Import Peak Change'!$A$106:EO$202,145,FALSE())),0,(VLOOKUP($A18,'Import Peak'!$A$3:EO$99,145,FALSE())-VLOOKUP($A18,'Import Peak Change'!$A$106:EO$202,145,FALSE())))</f>
        <v>0</v>
      </c>
      <c r="EP18" s="193" t="n">
        <f aca="false">IF(ISERROR(VLOOKUP($A18,'Import Peak'!$A$3:EP$99,146,FALSE())-VLOOKUP($A18,'Import Peak Change'!$A$106:EP$202,146,FALSE())),0,(VLOOKUP($A18,'Import Peak'!$A$3:EP$99,146,FALSE())-VLOOKUP($A18,'Import Peak Change'!$A$106:EP$202,146,FALSE())))</f>
        <v>0</v>
      </c>
      <c r="EQ18" s="193" t="n">
        <f aca="false">IF(ISERROR(VLOOKUP($A18,'Import Peak'!$A$3:EQ$99,147,FALSE())-VLOOKUP($A18,'Import Peak Change'!$A$106:EQ$202,147,FALSE())),0,(VLOOKUP($A18,'Import Peak'!$A$3:EQ$99,147,FALSE())-VLOOKUP($A18,'Import Peak Change'!$A$106:EQ$202,147,FALSE())))</f>
        <v>0</v>
      </c>
      <c r="ER18" s="193" t="n">
        <f aca="false">IF(ISERROR(VLOOKUP($A18,'Import Peak'!$A$3:ER$99,148,FALSE())-VLOOKUP($A18,'Import Peak Change'!$A$106:ER$202,148,FALSE())),0,(VLOOKUP($A18,'Import Peak'!$A$3:ER$99,148,FALSE())-VLOOKUP($A18,'Import Peak Change'!$A$106:ER$202,148,FALSE())))</f>
        <v>0</v>
      </c>
      <c r="ES18" s="193" t="n">
        <f aca="false">IF(ISERROR(VLOOKUP($A18,'Import Peak'!$A$3:ES$99,149,FALSE())-VLOOKUP($A18,'Import Peak Change'!$A$106:ES$202,149,FALSE())),0,(VLOOKUP($A18,'Import Peak'!$A$3:ES$99,149,FALSE())-VLOOKUP($A18,'Import Peak Change'!$A$106:ES$202,149,FALSE())))</f>
        <v>0</v>
      </c>
      <c r="ET18" s="193" t="n">
        <f aca="false">IF(ISERROR(VLOOKUP($A18,'Import Peak'!$A$3:ET$99,150,FALSE())-VLOOKUP($A18,'Import Peak Change'!$A$106:ET$202,150,FALSE())),0,(VLOOKUP($A18,'Import Peak'!$A$3:ET$99,150,FALSE())-VLOOKUP($A18,'Import Peak Change'!$A$106:ET$202,150,FALSE())))</f>
        <v>0</v>
      </c>
      <c r="EU18" s="193" t="n">
        <f aca="false">IF(ISERROR(VLOOKUP($A18,'Import Peak'!$A$3:EU$99,151,FALSE())-VLOOKUP($A18,'Import Peak Change'!$A$106:EU$202,151,FALSE())),0,(VLOOKUP($A18,'Import Peak'!$A$3:EU$99,151,FALSE())-VLOOKUP($A18,'Import Peak Change'!$A$106:EU$202,151,FALSE())))</f>
        <v>0</v>
      </c>
      <c r="EV18" s="193" t="n">
        <f aca="false">IF(ISERROR(VLOOKUP($A18,'Import Peak'!$A$3:EV$99,152,FALSE())-VLOOKUP($A18,'Import Peak Change'!$A$106:EV$202,152,FALSE())),0,(VLOOKUP($A18,'Import Peak'!$A$3:EV$99,152,FALSE())-VLOOKUP($A18,'Import Peak Change'!$A$106:EV$202,152,FALSE())))</f>
        <v>0</v>
      </c>
      <c r="EW18" s="193" t="n">
        <f aca="false">IF(ISERROR(VLOOKUP($A18,'Import Peak'!$A$3:EW$99,153,FALSE())-VLOOKUP($A18,'Import Peak Change'!$A$106:EW$202,153,FALSE())),0,(VLOOKUP($A18,'Import Peak'!$A$3:EW$99,153,FALSE())-VLOOKUP($A18,'Import Peak Change'!$A$106:EW$202,153,FALSE())))</f>
        <v>0</v>
      </c>
      <c r="EX18" s="193" t="n">
        <f aca="false">IF(ISERROR(VLOOKUP($A18,'Import Peak'!$A$3:EX$99,154,FALSE())-VLOOKUP($A18,'Import Peak Change'!$A$106:EX$202,154,FALSE())),0,(VLOOKUP($A18,'Import Peak'!$A$3:EX$99,154,FALSE())-VLOOKUP($A18,'Import Peak Change'!$A$106:EX$202,154,FALSE())))</f>
        <v>0</v>
      </c>
      <c r="EY18" s="193" t="n">
        <f aca="false">IF(ISERROR(VLOOKUP($A18,'Import Peak'!$A$3:EY$99,155,FALSE())-VLOOKUP($A18,'Import Peak Change'!$A$106:EY$202,155,FALSE())),0,(VLOOKUP($A18,'Import Peak'!$A$3:EY$99,155,FALSE())-VLOOKUP($A18,'Import Peak Change'!$A$106:EY$202,155,FALSE())))</f>
        <v>0</v>
      </c>
      <c r="EZ18" s="193" t="n">
        <f aca="false">IF(ISERROR(VLOOKUP($A18,'Import Peak'!$A$3:EZ$99,156,FALSE())-VLOOKUP($A18,'Import Peak Change'!$A$106:EZ$202,156,FALSE())),0,(VLOOKUP($A18,'Import Peak'!$A$3:EZ$99,156,FALSE())-VLOOKUP($A18,'Import Peak Change'!$A$106:EZ$202,156,FALSE())))</f>
        <v>0</v>
      </c>
      <c r="FA18" s="193" t="n">
        <f aca="false">IF(ISERROR(VLOOKUP($A18,'Import Peak'!$A$3:FA$99,157,FALSE())-VLOOKUP($A18,'Import Peak Change'!$A$106:FA$202,157,FALSE())),0,(VLOOKUP($A18,'Import Peak'!$A$3:FA$99,157,FALSE())-VLOOKUP($A18,'Import Peak Change'!$A$106:FA$202,157,FALSE())))</f>
        <v>0</v>
      </c>
      <c r="FB18" s="193" t="n">
        <f aca="false">IF(ISERROR(VLOOKUP($A18,'Import Peak'!$A$3:FB$99,158,FALSE())-VLOOKUP($A18,'Import Peak Change'!$A$106:FB$202,158,FALSE())),0,(VLOOKUP($A18,'Import Peak'!$A$3:FB$99,158,FALSE())-VLOOKUP($A18,'Import Peak Change'!$A$106:FB$202,158,FALSE())))</f>
        <v>0</v>
      </c>
      <c r="FC18" s="193" t="n">
        <f aca="false">IF(ISERROR(VLOOKUP($A18,'Import Peak'!$A$3:FC$99,159,FALSE())-VLOOKUP($A18,'Import Peak Change'!$A$106:FC$202,159,FALSE())),0,(VLOOKUP($A18,'Import Peak'!$A$3:FC$99,159,FALSE())-VLOOKUP($A18,'Import Peak Change'!$A$106:FC$202,159,FALSE())))</f>
        <v>0</v>
      </c>
      <c r="FD18" s="193" t="n">
        <f aca="false">IF(ISERROR(VLOOKUP($A18,'Import Peak'!$A$3:FD$99,160,FALSE())-VLOOKUP($A18,'Import Peak Change'!$A$106:FD$202,160,FALSE())),0,(VLOOKUP($A18,'Import Peak'!$A$3:FD$99,160,FALSE())-VLOOKUP($A18,'Import Peak Change'!$A$106:FD$202,160,FALSE())))</f>
        <v>0</v>
      </c>
      <c r="FE18" s="193" t="n">
        <f aca="false">IF(ISERROR(VLOOKUP($A18,'Import Peak'!$A$3:FE$99,161,FALSE())-VLOOKUP($A18,'Import Peak Change'!$A$106:FE$202,161,FALSE())),0,(VLOOKUP($A18,'Import Peak'!$A$3:FE$99,161,FALSE())-VLOOKUP($A18,'Import Peak Change'!$A$106:FE$202,161,FALSE())))</f>
        <v>0</v>
      </c>
      <c r="FF18" s="193" t="n">
        <f aca="false">IF(ISERROR(VLOOKUP($A18,'Import Peak'!$A$3:FF$99,162,FALSE())-VLOOKUP($A18,'Import Peak Change'!$A$106:FF$202,162,FALSE())),0,(VLOOKUP($A18,'Import Peak'!$A$3:FF$99,162,FALSE())-VLOOKUP($A18,'Import Peak Change'!$A$106:FF$202,162,FALSE())))</f>
        <v>0</v>
      </c>
      <c r="FG18" s="193" t="n">
        <f aca="false">IF(ISERROR(VLOOKUP($A18,'Import Peak'!$A$3:FG$99,163,FALSE())-VLOOKUP($A18,'Import Peak Change'!$A$106:FG$202,163,FALSE())),0,(VLOOKUP($A18,'Import Peak'!$A$3:FG$99,163,FALSE())-VLOOKUP($A18,'Import Peak Change'!$A$106:FG$202,163,FALSE())))</f>
        <v>0</v>
      </c>
      <c r="FH18" s="193" t="n">
        <f aca="false">IF(ISERROR(VLOOKUP($A18,'Import Peak'!$A$3:FH$99,164,FALSE())-VLOOKUP($A18,'Import Peak Change'!$A$106:FH$202,164,FALSE())),0,(VLOOKUP($A18,'Import Peak'!$A$3:FH$99,164,FALSE())-VLOOKUP($A18,'Import Peak Change'!$A$106:FH$202,164,FALSE())))</f>
        <v>0</v>
      </c>
      <c r="FI18" s="193" t="n">
        <f aca="false">IF(ISERROR(VLOOKUP($A18,'Import Peak'!$A$3:FI$99,165,FALSE())-VLOOKUP($A18,'Import Peak Change'!$A$106:FI$202,165,FALSE())),0,(VLOOKUP($A18,'Import Peak'!$A$3:FI$99,165,FALSE())-VLOOKUP($A18,'Import Peak Change'!$A$106:FI$202,165,FALSE())))</f>
        <v>0</v>
      </c>
      <c r="FJ18" s="193" t="n">
        <f aca="false">IF(ISERROR(VLOOKUP($A18,'Import Peak'!$A$3:FJ$99,166,FALSE())-VLOOKUP($A18,'Import Peak Change'!$A$106:FJ$202,166,FALSE())),0,(VLOOKUP($A18,'Import Peak'!$A$3:FJ$99,166,FALSE())-VLOOKUP($A18,'Import Peak Change'!$A$106:FJ$202,166,FALSE())))</f>
        <v>0</v>
      </c>
      <c r="FK18" s="193" t="n">
        <f aca="false">IF(ISERROR(VLOOKUP($A18,'Import Peak'!$A$3:FK$99,167,FALSE())-VLOOKUP($A18,'Import Peak Change'!$A$106:FK$202,167,FALSE())),0,(VLOOKUP($A18,'Import Peak'!$A$3:FK$99,167,FALSE())-VLOOKUP($A18,'Import Peak Change'!$A$106:FK$202,167,FALSE())))</f>
        <v>0</v>
      </c>
      <c r="FL18" s="193" t="n">
        <f aca="false">IF(ISERROR(VLOOKUP($A18,'Import Peak'!$A$3:FL$99,168,FALSE())-VLOOKUP($A18,'Import Peak Change'!$A$106:FL$202,168,FALSE())),0,(VLOOKUP($A18,'Import Peak'!$A$3:FL$99,168,FALSE())-VLOOKUP($A18,'Import Peak Change'!$A$106:FL$202,168,FALSE())))</f>
        <v>0</v>
      </c>
      <c r="FM18" s="193" t="n">
        <f aca="false">IF(ISERROR(VLOOKUP($A18,'Import Peak'!$A$3:FM$99,169,FALSE())-VLOOKUP($A18,'Import Peak Change'!$A$106:FM$202,169,FALSE())),0,(VLOOKUP($A18,'Import Peak'!$A$3:FM$99,169,FALSE())-VLOOKUP($A18,'Import Peak Change'!$A$106:FM$202,169,FALSE())))</f>
        <v>0</v>
      </c>
      <c r="FN18" s="193" t="n">
        <f aca="false">IF(ISERROR(VLOOKUP($A18,'Import Peak'!$A$3:FN$99,170,FALSE())-VLOOKUP($A18,'Import Peak Change'!$A$106:FN$202,170,FALSE())),0,(VLOOKUP($A18,'Import Peak'!$A$3:FN$99,170,FALSE())-VLOOKUP($A18,'Import Peak Change'!$A$106:FN$202,170,FALSE())))</f>
        <v>0</v>
      </c>
      <c r="FO18" s="193" t="n">
        <f aca="false">IF(ISERROR(VLOOKUP($A18,'Import Peak'!$A$3:FO$99,171,FALSE())-VLOOKUP($A18,'Import Peak Change'!$A$106:FO$202,171,FALSE())),0,(VLOOKUP($A18,'Import Peak'!$A$3:FO$99,171,FALSE())-VLOOKUP($A18,'Import Peak Change'!$A$106:FO$202,171,FALSE())))</f>
        <v>0</v>
      </c>
      <c r="FP18" s="193" t="n">
        <f aca="false">IF(ISERROR(VLOOKUP($A18,'Import Peak'!$A$3:FP$99,172,FALSE())-VLOOKUP($A18,'Import Peak Change'!$A$106:FP$202,172,FALSE())),0,(VLOOKUP($A18,'Import Peak'!$A$3:FP$99,172,FALSE())-VLOOKUP($A18,'Import Peak Change'!$A$106:FP$202,172,FALSE())))</f>
        <v>0</v>
      </c>
      <c r="FQ18" s="193" t="n">
        <f aca="false">IF(ISERROR(VLOOKUP($A18,'Import Peak'!$A$3:FQ$99,173,FALSE())-VLOOKUP($A18,'Import Peak Change'!$A$106:FQ$202,173,FALSE())),0,(VLOOKUP($A18,'Import Peak'!$A$3:FQ$99,173,FALSE())-VLOOKUP($A18,'Import Peak Change'!$A$106:FQ$202,173,FALSE())))</f>
        <v>0</v>
      </c>
      <c r="FR18" s="193" t="n">
        <f aca="false">IF(ISERROR(VLOOKUP($A18,'Import Peak'!$A$3:FR$99,174,FALSE())-VLOOKUP($A18,'Import Peak Change'!$A$106:FR$202,174,FALSE())),0,(VLOOKUP($A18,'Import Peak'!$A$3:FR$99,174,FALSE())-VLOOKUP($A18,'Import Peak Change'!$A$106:FR$202,174,FALSE())))</f>
        <v>0</v>
      </c>
      <c r="FS18" s="193" t="n">
        <f aca="false">IF(ISERROR(VLOOKUP($A18,'Import Peak'!$A$3:FS$99,175,FALSE())-VLOOKUP($A18,'Import Peak Change'!$A$106:FS$202,175,FALSE())),0,(VLOOKUP($A18,'Import Peak'!$A$3:FS$99,175,FALSE())-VLOOKUP($A18,'Import Peak Change'!$A$106:FS$202,175,FALSE())))</f>
        <v>0</v>
      </c>
      <c r="FT18" s="193" t="n">
        <f aca="false">IF(ISERROR(VLOOKUP($A18,'Import Peak'!$A$3:FT$99,176,FALSE())-VLOOKUP($A18,'Import Peak Change'!$A$106:FT$202,176,FALSE())),0,(VLOOKUP($A18,'Import Peak'!$A$3:FT$99,176,FALSE())-VLOOKUP($A18,'Import Peak Change'!$A$106:FT$202,176,FALSE())))</f>
        <v>0</v>
      </c>
      <c r="FU18" s="193" t="n">
        <f aca="false">IF(ISERROR(VLOOKUP($A18,'Import Peak'!$A$3:FU$99,177,FALSE())-VLOOKUP($A18,'Import Peak Change'!$A$106:FU$202,177,FALSE())),0,(VLOOKUP($A18,'Import Peak'!$A$3:FU$99,177,FALSE())-VLOOKUP($A18,'Import Peak Change'!$A$106:FU$202,177,FALSE())))</f>
        <v>0</v>
      </c>
      <c r="FV18" s="193" t="n">
        <f aca="false">IF(ISERROR(VLOOKUP($A18,'Import Peak'!$A$3:FV$99,178,FALSE())-VLOOKUP($A18,'Import Peak Change'!$A$106:FV$202,178,FALSE())),0,(VLOOKUP($A18,'Import Peak'!$A$3:FV$99,178,FALSE())-VLOOKUP($A18,'Import Peak Change'!$A$106:FV$202,178,FALSE())))</f>
        <v>0</v>
      </c>
      <c r="FW18" s="193" t="n">
        <f aca="false">IF(ISERROR(VLOOKUP($A18,'Import Peak'!$A$3:FW$99,179,FALSE())-VLOOKUP($A18,'Import Peak Change'!$A$106:FW$202,179,FALSE())),0,(VLOOKUP($A18,'Import Peak'!$A$3:FW$99,179,FALSE())-VLOOKUP($A18,'Import Peak Change'!$A$106:FW$202,179,FALSE())))</f>
        <v>0</v>
      </c>
      <c r="FX18" s="193" t="n">
        <f aca="false">IF(ISERROR(VLOOKUP($A18,'Import Peak'!$A$3:FX$99,180,FALSE())-VLOOKUP($A18,'Import Peak Change'!$A$106:FX$202,180,FALSE())),0,(VLOOKUP($A18,'Import Peak'!$A$3:FX$99,180,FALSE())-VLOOKUP($A18,'Import Peak Change'!$A$106:FX$202,180,FALSE())))</f>
        <v>0</v>
      </c>
      <c r="FY18" s="193" t="n">
        <f aca="false">IF(ISERROR(VLOOKUP($A18,'Import Peak'!$A$3:FY$99,181,FALSE())-VLOOKUP($A18,'Import Peak Change'!$A$106:FY$202,181,FALSE())),0,(VLOOKUP($A18,'Import Peak'!$A$3:FY$99,181,FALSE())-VLOOKUP($A18,'Import Peak Change'!$A$106:FY$202,181,FALSE())))</f>
        <v>0</v>
      </c>
      <c r="FZ18" s="193" t="n">
        <f aca="false">IF(ISERROR(VLOOKUP($A18,'Import Peak'!$A$3:FZ$99,182,FALSE())-VLOOKUP($A18,'Import Peak Change'!$A$106:FZ$202,182,FALSE())),0,(VLOOKUP($A18,'Import Peak'!$A$3:FZ$99,182,FALSE())-VLOOKUP($A18,'Import Peak Change'!$A$106:FZ$202,182,FALSE())))</f>
        <v>0</v>
      </c>
      <c r="GA18" s="193" t="n">
        <f aca="false">IF(ISERROR(VLOOKUP($A18,'Import Peak'!$A$3:GA$99,183,FALSE())-VLOOKUP($A18,'Import Peak Change'!$A$106:GA$202,183,FALSE())),0,(VLOOKUP($A18,'Import Peak'!$A$3:GA$99,183,FALSE())-VLOOKUP($A18,'Import Peak Change'!$A$106:GA$202,183,FALSE())))</f>
        <v>0</v>
      </c>
      <c r="GB18" s="193" t="n">
        <f aca="false">IF(ISERROR(VLOOKUP($A18,'Import Peak'!$A$3:GB$99,184,FALSE())-VLOOKUP($A18,'Import Peak Change'!$A$106:GB$202,184,FALSE())),0,(VLOOKUP($A18,'Import Peak'!$A$3:GB$99,184,FALSE())-VLOOKUP($A18,'Import Peak Change'!$A$106:GB$202,184,FALSE())))</f>
        <v>0</v>
      </c>
      <c r="GC18" s="193" t="n">
        <f aca="false">IF(ISERROR(VLOOKUP($A18,'Import Peak'!$A$3:GC$99,185,FALSE())-VLOOKUP($A18,'Import Peak Change'!$A$106:GC$202,185,FALSE())),0,(VLOOKUP($A18,'Import Peak'!$A$3:GC$99,185,FALSE())-VLOOKUP($A18,'Import Peak Change'!$A$106:GC$202,185,FALSE())))</f>
        <v>0</v>
      </c>
      <c r="GD18" s="193" t="n">
        <f aca="false">IF(ISERROR(VLOOKUP($A18,'Import Peak'!$A$3:GD$99,186,FALSE())-VLOOKUP($A18,'Import Peak Change'!$A$106:GD$202,186,FALSE())),0,(VLOOKUP($A18,'Import Peak'!$A$3:GD$99,186,FALSE())-VLOOKUP($A18,'Import Peak Change'!$A$106:GD$202,186,FALSE())))</f>
        <v>0</v>
      </c>
      <c r="GE18" s="193" t="n">
        <f aca="false">IF(ISERROR(VLOOKUP($A18,'Import Peak'!$A$3:GE$99,187,FALSE())-VLOOKUP($A18,'Import Peak Change'!$A$106:GE$202,187,FALSE())),0,(VLOOKUP($A18,'Import Peak'!$A$3:GE$99,187,FALSE())-VLOOKUP($A18,'Import Peak Change'!$A$106:GE$202,187,FALSE())))</f>
        <v>0</v>
      </c>
      <c r="GF18" s="193" t="n">
        <f aca="false">IF(ISERROR(VLOOKUP($A18,'Import Peak'!$A$3:GF$99,188,FALSE())-VLOOKUP($A18,'Import Peak Change'!$A$106:GF$202,188,FALSE())),0,(VLOOKUP($A18,'Import Peak'!$A$3:GF$99,188,FALSE())-VLOOKUP($A18,'Import Peak Change'!$A$106:GF$202,188,FALSE())))</f>
        <v>0</v>
      </c>
      <c r="GG18" s="193" t="n">
        <f aca="false">IF(ISERROR(VLOOKUP($A18,'Import Peak'!$A$3:GG$99,189,FALSE())-VLOOKUP($A18,'Import Peak Change'!$A$106:GG$202,189,FALSE())),0,(VLOOKUP($A18,'Import Peak'!$A$3:GG$99,189,FALSE())-VLOOKUP($A18,'Import Peak Change'!$A$106:GG$202,189,FALSE())))</f>
        <v>0</v>
      </c>
      <c r="GH18" s="193" t="n">
        <f aca="false">IF(ISERROR(VLOOKUP($A18,'Import Peak'!$A$3:GH$99,190,FALSE())-VLOOKUP($A18,'Import Peak Change'!$A$106:GH$202,190,FALSE())),0,(VLOOKUP($A18,'Import Peak'!$A$3:GH$99,190,FALSE())-VLOOKUP($A18,'Import Peak Change'!$A$106:GH$202,190,FALSE())))</f>
        <v>0</v>
      </c>
      <c r="GI18" s="193" t="n">
        <f aca="false">IF(ISERROR(VLOOKUP($A18,'Import Peak'!$A$3:GI$99,191,FALSE())-VLOOKUP($A18,'Import Peak Change'!$A$106:GI$202,191,FALSE())),0,(VLOOKUP($A18,'Import Peak'!$A$3:GI$99,191,FALSE())-VLOOKUP($A18,'Import Peak Change'!$A$106:GI$202,191,FALSE())))</f>
        <v>0</v>
      </c>
      <c r="GJ18" s="193" t="n">
        <f aca="false">IF(ISERROR(VLOOKUP($A18,'Import Peak'!$A$3:GJ$99,192,FALSE())-VLOOKUP($A18,'Import Peak Change'!$A$106:GJ$202,192,FALSE())),0,(VLOOKUP($A18,'Import Peak'!$A$3:GJ$99,192,FALSE())-VLOOKUP($A18,'Import Peak Change'!$A$106:GJ$202,192,FALSE())))</f>
        <v>0</v>
      </c>
      <c r="GK18" s="193" t="n">
        <f aca="false">IF(ISERROR(VLOOKUP($A18,'Import Peak'!$A$3:GK$99,193,FALSE())-VLOOKUP($A18,'Import Peak Change'!$A$106:GK$202,193,FALSE())),0,(VLOOKUP($A18,'Import Peak'!$A$3:GK$99,193,FALSE())-VLOOKUP($A18,'Import Peak Change'!$A$106:GK$202,193,FALSE())))</f>
        <v>0</v>
      </c>
      <c r="GL18" s="193" t="n">
        <f aca="false">IF(ISERROR(VLOOKUP($A18,'Import Peak'!$A$3:GL$99,194,FALSE())-VLOOKUP($A18,'Import Peak Change'!$A$106:GL$202,194,FALSE())),0,(VLOOKUP($A18,'Import Peak'!$A$3:GL$99,194,FALSE())-VLOOKUP($A18,'Import Peak Change'!$A$106:GL$202,194,FALSE())))</f>
        <v>0</v>
      </c>
      <c r="GM18" s="193" t="n">
        <f aca="false">IF(ISERROR(VLOOKUP($A18,'Import Peak'!$A$3:GM$99,195,FALSE())-VLOOKUP($A18,'Import Peak Change'!$A$106:GM$202,195,FALSE())),0,(VLOOKUP($A18,'Import Peak'!$A$3:GM$99,195,FALSE())-VLOOKUP($A18,'Import Peak Change'!$A$106:GM$202,195,FALSE())))</f>
        <v>0</v>
      </c>
      <c r="GN18" s="193" t="n">
        <f aca="false">IF(ISERROR(VLOOKUP($A18,'Import Peak'!$A$3:GN$99,196,FALSE())-VLOOKUP($A18,'Import Peak Change'!$A$106:GN$202,196,FALSE())),0,(VLOOKUP($A18,'Import Peak'!$A$3:GN$99,196,FALSE())-VLOOKUP($A18,'Import Peak Change'!$A$106:GN$202,196,FALSE())))</f>
        <v>0</v>
      </c>
      <c r="GO18" s="193" t="n">
        <f aca="false">IF(ISERROR(VLOOKUP($A18,'Import Peak'!$A$3:GO$99,197,FALSE())-VLOOKUP($A18,'Import Peak Change'!$A$106:GO$202,197,FALSE())),0,(VLOOKUP($A18,'Import Peak'!$A$3:GO$99,197,FALSE())-VLOOKUP($A18,'Import Peak Change'!$A$106:GO$202,197,FALSE())))</f>
        <v>0</v>
      </c>
      <c r="GP18" s="193" t="n">
        <f aca="false">IF(ISERROR(VLOOKUP($A18,'Import Peak'!$A$3:GP$99,198,FALSE())-VLOOKUP($A18,'Import Peak Change'!$A$106:GP$202,198,FALSE())),0,(VLOOKUP($A18,'Import Peak'!$A$3:GP$99,198,FALSE())-VLOOKUP($A18,'Import Peak Change'!$A$106:GP$202,198,FALSE())))</f>
        <v>0</v>
      </c>
      <c r="GQ18" s="193" t="n">
        <f aca="false">IF(ISERROR(VLOOKUP($A18,'Import Peak'!$A$3:GQ$99,199,FALSE())-VLOOKUP($A18,'Import Peak Change'!$A$106:GQ$202,199,FALSE())),0,(VLOOKUP($A18,'Import Peak'!$A$3:GQ$99,199,FALSE())-VLOOKUP($A18,'Import Peak Change'!$A$106:GQ$202,199,FALSE())))</f>
        <v>0</v>
      </c>
      <c r="GR18" s="193" t="n">
        <f aca="false">IF(ISERROR(VLOOKUP($A18,'Import Peak'!$A$3:GR$99,200,FALSE())-VLOOKUP($A18,'Import Peak Change'!$A$106:GR$202,200,FALSE())),0,(VLOOKUP($A18,'Import Peak'!$A$3:GR$99,200,FALSE())-VLOOKUP($A18,'Import Peak Change'!$A$106:GR$202,200,FALSE())))</f>
        <v>0</v>
      </c>
      <c r="GS18" s="193" t="n">
        <f aca="false">IF(ISERROR(VLOOKUP($A18,'Import Peak'!$A$3:GS$99,201,FALSE())-VLOOKUP($A18,'Import Peak Change'!$A$106:GS$202,201,FALSE())),0,(VLOOKUP($A18,'Import Peak'!$A$3:GS$99,201,FALSE())-VLOOKUP($A18,'Import Peak Change'!$A$106:GS$202,201,FALSE())))</f>
        <v>0</v>
      </c>
      <c r="GT18" s="193" t="n">
        <f aca="false">IF(ISERROR(VLOOKUP($A18,'Import Peak'!$A$3:GT$99,202,FALSE())-VLOOKUP($A18,'Import Peak Change'!$A$106:GT$202,202,FALSE())),0,(VLOOKUP($A18,'Import Peak'!$A$3:GT$99,202,FALSE())-VLOOKUP($A18,'Import Peak Change'!$A$106:GT$202,202,FALSE())))</f>
        <v>0</v>
      </c>
      <c r="GU18" s="193" t="n">
        <f aca="false">IF(ISERROR(VLOOKUP($A18,'Import Peak'!$A$3:GU$99,203,FALSE())-VLOOKUP($A18,'Import Peak Change'!$A$106:GU$202,203,FALSE())),0,(VLOOKUP($A18,'Import Peak'!$A$3:GU$99,203,FALSE())-VLOOKUP($A18,'Import Peak Change'!$A$106:GU$202,203,FALSE())))</f>
        <v>0</v>
      </c>
      <c r="GV18" s="193" t="n">
        <f aca="false">IF(ISERROR(VLOOKUP($A18,'Import Peak'!$A$3:GV$99,204,FALSE())-VLOOKUP($A18,'Import Peak Change'!$A$106:GV$202,204,FALSE())),0,(VLOOKUP($A18,'Import Peak'!$A$3:GV$99,204,FALSE())-VLOOKUP($A18,'Import Peak Change'!$A$106:GV$202,204,FALSE())))</f>
        <v>0</v>
      </c>
      <c r="GW18" s="193" t="n">
        <f aca="false">IF(ISERROR(VLOOKUP($A18,'Import Peak'!$A$3:GW$99,205,FALSE())-VLOOKUP($A18,'Import Peak Change'!$A$106:GW$202,205,FALSE())),0,(VLOOKUP($A18,'Import Peak'!$A$3:GW$99,205,FALSE())-VLOOKUP($A18,'Import Peak Change'!$A$106:GW$202,205,FALSE())))</f>
        <v>0</v>
      </c>
      <c r="GX18" s="193" t="n">
        <f aca="false">IF(ISERROR(VLOOKUP($A18,'Import Peak'!$A$3:GX$99,206,FALSE())-VLOOKUP($A18,'Import Peak Change'!$A$106:GX$202,206,FALSE())),0,(VLOOKUP($A18,'Import Peak'!$A$3:GX$99,206,FALSE())-VLOOKUP($A18,'Import Peak Change'!$A$106:GX$202,206,FALSE())))</f>
        <v>0</v>
      </c>
      <c r="GY18" s="193" t="n">
        <f aca="false">IF(ISERROR(VLOOKUP($A18,'Import Peak'!$A$3:GY$99,207,FALSE())-VLOOKUP($A18,'Import Peak Change'!$A$106:GY$202,207,FALSE())),0,(VLOOKUP($A18,'Import Peak'!$A$3:GY$99,207,FALSE())-VLOOKUP($A18,'Import Peak Change'!$A$106:GY$202,207,FALSE())))</f>
        <v>0</v>
      </c>
      <c r="GZ18" s="193" t="n">
        <f aca="false">IF(ISERROR(VLOOKUP($A18,'Import Peak'!$A$3:GZ$99,208,FALSE())-VLOOKUP($A18,'Import Peak Change'!$A$106:GZ$202,208,FALSE())),0,(VLOOKUP($A18,'Import Peak'!$A$3:GZ$99,208,FALSE())-VLOOKUP($A18,'Import Peak Change'!$A$106:GZ$202,208,FALSE())))</f>
        <v>0</v>
      </c>
      <c r="HA18" s="193" t="n">
        <f aca="false">IF(ISERROR(VLOOKUP($A18,'Import Peak'!$A$3:HA$99,209,FALSE())-VLOOKUP($A18,'Import Peak Change'!$A$106:HA$202,209,FALSE())),0,(VLOOKUP($A18,'Import Peak'!$A$3:HA$99,209,FALSE())-VLOOKUP($A18,'Import Peak Change'!$A$106:HA$202,209,FALSE())))</f>
        <v>0</v>
      </c>
      <c r="HB18" s="193" t="n">
        <f aca="false">IF(ISERROR(VLOOKUP($A18,'Import Peak'!$A$3:HB$99,210,FALSE())-VLOOKUP($A18,'Import Peak Change'!$A$106:HB$202,210,FALSE())),0,(VLOOKUP($A18,'Import Peak'!$A$3:HB$99,210,FALSE())-VLOOKUP($A18,'Import Peak Change'!$A$106:HB$202,210,FALSE())))</f>
        <v>0</v>
      </c>
      <c r="HC18" s="193" t="n">
        <f aca="false">IF(ISERROR(VLOOKUP($A18,'Import Peak'!$A$3:HC$99,211,FALSE())-VLOOKUP($A18,'Import Peak Change'!$A$106:HC$202,211,FALSE())),0,(VLOOKUP($A18,'Import Peak'!$A$3:HC$99,211,FALSE())-VLOOKUP($A18,'Import Peak Change'!$A$106:HC$202,211,FALSE())))</f>
        <v>0</v>
      </c>
      <c r="HD18" s="193" t="n">
        <f aca="false">IF(ISERROR(VLOOKUP($A18,'Import Peak'!$A$3:HD$99,212,FALSE())-VLOOKUP($A18,'Import Peak Change'!$A$106:HD$202,212,FALSE())),0,(VLOOKUP($A18,'Import Peak'!$A$3:HD$99,212,FALSE())-VLOOKUP($A18,'Import Peak Change'!$A$106:HD$202,212,FALSE())))</f>
        <v>0</v>
      </c>
      <c r="HE18" s="193" t="n">
        <f aca="false">IF(ISERROR(VLOOKUP($A18,'Import Peak'!$A$3:HE$99,213,FALSE())-VLOOKUP($A18,'Import Peak Change'!$A$106:HE$202,213,FALSE())),0,(VLOOKUP($A18,'Import Peak'!$A$3:HE$99,213,FALSE())-VLOOKUP($A18,'Import Peak Change'!$A$106:HE$202,213,FALSE())))</f>
        <v>0</v>
      </c>
      <c r="HF18" s="193" t="n">
        <f aca="false">IF(ISERROR(VLOOKUP($A18,'Import Peak'!$A$3:HF$99,214,FALSE())-VLOOKUP($A18,'Import Peak Change'!$A$106:HF$202,214,FALSE())),0,(VLOOKUP($A18,'Import Peak'!$A$3:HF$99,214,FALSE())-VLOOKUP($A18,'Import Peak Change'!$A$106:HF$202,214,FALSE())))</f>
        <v>0</v>
      </c>
      <c r="HG18" s="193" t="n">
        <f aca="false">IF(ISERROR(VLOOKUP($A18,'Import Peak'!$A$3:HG$99,215,FALSE())-VLOOKUP($A18,'Import Peak Change'!$A$106:HG$202,215,FALSE())),0,(VLOOKUP($A18,'Import Peak'!$A$3:HG$99,215,FALSE())-VLOOKUP($A18,'Import Peak Change'!$A$106:HG$202,215,FALSE())))</f>
        <v>0</v>
      </c>
      <c r="HH18" s="193" t="n">
        <f aca="false">IF(ISERROR(VLOOKUP($A18,'Import Peak'!$A$3:HH$99,216,FALSE())-VLOOKUP($A18,'Import Peak Change'!$A$106:HH$202,216,FALSE())),0,(VLOOKUP($A18,'Import Peak'!$A$3:HH$99,216,FALSE())-VLOOKUP($A18,'Import Peak Change'!$A$106:HH$202,216,FALSE())))</f>
        <v>0</v>
      </c>
      <c r="HI18" s="193" t="n">
        <f aca="false">IF(ISERROR(VLOOKUP($A18,'Import Peak'!$A$3:HI$99,217,FALSE())-VLOOKUP($A18,'Import Peak Change'!$A$106:HI$202,217,FALSE())),0,(VLOOKUP($A18,'Import Peak'!$A$3:HI$99,217,FALSE())-VLOOKUP($A18,'Import Peak Change'!$A$106:HI$202,217,FALSE())))</f>
        <v>0</v>
      </c>
      <c r="HJ18" s="193" t="n">
        <f aca="false">IF(ISERROR(VLOOKUP($A18,'Import Peak'!$A$3:HJ$99,218,FALSE())-VLOOKUP($A18,'Import Peak Change'!$A$106:HJ$202,218,FALSE())),0,(VLOOKUP($A18,'Import Peak'!$A$3:HJ$99,218,FALSE())-VLOOKUP($A18,'Import Peak Change'!$A$106:HJ$202,218,FALSE())))</f>
        <v>0</v>
      </c>
      <c r="HK18" s="193" t="n">
        <f aca="false">IF(ISERROR(VLOOKUP($A18,'Import Peak'!$A$3:HK$99,219,FALSE())-VLOOKUP($A18,'Import Peak Change'!$A$106:HK$202,219,FALSE())),0,(VLOOKUP($A18,'Import Peak'!$A$3:HK$99,219,FALSE())-VLOOKUP($A18,'Import Peak Change'!$A$106:HK$202,219,FALSE())))</f>
        <v>0</v>
      </c>
      <c r="HL18" s="193" t="n">
        <f aca="false">IF(ISERROR(VLOOKUP($A18,'Import Peak'!$A$3:HL$99,220,FALSE())-VLOOKUP($A18,'Import Peak Change'!$A$106:HL$202,220,FALSE())),0,(VLOOKUP($A18,'Import Peak'!$A$3:HL$99,220,FALSE())-VLOOKUP($A18,'Import Peak Change'!$A$106:HL$202,220,FALSE())))</f>
        <v>0</v>
      </c>
      <c r="HM18" s="193" t="n">
        <f aca="false">IF(ISERROR(VLOOKUP($A18,'Import Peak'!$A$3:HM$99,221,FALSE())-VLOOKUP($A18,'Import Peak Change'!$A$106:HM$202,221,FALSE())),0,(VLOOKUP($A18,'Import Peak'!$A$3:HM$99,221,FALSE())-VLOOKUP($A18,'Import Peak Change'!$A$106:HM$202,221,FALSE())))</f>
        <v>0</v>
      </c>
      <c r="HN18" s="193" t="n">
        <f aca="false">IF(ISERROR(VLOOKUP($A18,'Import Peak'!$A$3:HN$99,222,FALSE())-VLOOKUP($A18,'Import Peak Change'!$A$106:HN$202,222,FALSE())),0,(VLOOKUP($A18,'Import Peak'!$A$3:HN$99,222,FALSE())-VLOOKUP($A18,'Import Peak Change'!$A$106:HN$202,222,FALSE())))</f>
        <v>0</v>
      </c>
      <c r="HO18" s="193" t="n">
        <f aca="false">IF(ISERROR(VLOOKUP($A18,'Import Peak'!$A$3:HO$99,223,FALSE())-VLOOKUP($A18,'Import Peak Change'!$A$106:HO$202,223,FALSE())),0,(VLOOKUP($A18,'Import Peak'!$A$3:HO$99,223,FALSE())-VLOOKUP($A18,'Import Peak Change'!$A$106:HO$202,223,FALSE())))</f>
        <v>0</v>
      </c>
      <c r="HP18" s="193" t="n">
        <f aca="false">IF(ISERROR(VLOOKUP($A18,'Import Peak'!$A$3:HP$99,224,FALSE())-VLOOKUP($A18,'Import Peak Change'!$A$106:HP$202,224,FALSE())),0,(VLOOKUP($A18,'Import Peak'!$A$3:HP$99,224,FALSE())-VLOOKUP($A18,'Import Peak Change'!$A$106:HP$202,224,FALSE())))</f>
        <v>0</v>
      </c>
      <c r="HQ18" s="193" t="n">
        <f aca="false">IF(ISERROR(VLOOKUP($A18,'Import Peak'!$A$3:HQ$99,225,FALSE())-VLOOKUP($A18,'Import Peak Change'!$A$106:HQ$202,225,FALSE())),0,(VLOOKUP($A18,'Import Peak'!$A$3:HQ$99,225,FALSE())-VLOOKUP($A18,'Import Peak Change'!$A$106:HQ$202,225,FALSE())))</f>
        <v>0</v>
      </c>
      <c r="HR18" s="193" t="n">
        <f aca="false">IF(ISERROR(VLOOKUP($A18,'Import Peak'!$A$3:HR$99,226,FALSE())-VLOOKUP($A18,'Import Peak Change'!$A$106:HR$202,226,FALSE())),0,(VLOOKUP($A18,'Import Peak'!$A$3:HR$99,226,FALSE())-VLOOKUP($A18,'Import Peak Change'!$A$106:HR$202,226,FALSE())))</f>
        <v>0</v>
      </c>
      <c r="HS18" s="193" t="n">
        <f aca="false">IF(ISERROR(VLOOKUP($A18,'Import Peak'!$A$3:HS$99,227,FALSE())-VLOOKUP($A18,'Import Peak Change'!$A$106:HS$202,227,FALSE())),0,(VLOOKUP($A18,'Import Peak'!$A$3:HS$99,227,FALSE())-VLOOKUP($A18,'Import Peak Change'!$A$106:HS$202,227,FALSE())))</f>
        <v>0</v>
      </c>
      <c r="HT18" s="193" t="n">
        <f aca="false">IF(ISERROR(VLOOKUP($A18,'Import Peak'!$A$3:HT$99,228,FALSE())-VLOOKUP($A18,'Import Peak Change'!$A$106:HT$202,228,FALSE())),0,(VLOOKUP($A18,'Import Peak'!$A$3:HT$99,228,FALSE())-VLOOKUP($A18,'Import Peak Change'!$A$106:HT$202,228,FALSE())))</f>
        <v>0</v>
      </c>
      <c r="HU18" s="193" t="n">
        <f aca="false">IF(ISERROR(VLOOKUP($A18,'Import Peak'!$A$3:HU$99,229,FALSE())-VLOOKUP($A18,'Import Peak Change'!$A$106:HU$202,229,FALSE())),0,(VLOOKUP($A18,'Import Peak'!$A$3:HU$99,229,FALSE())-VLOOKUP($A18,'Import Peak Change'!$A$106:HU$202,229,FALSE())))</f>
        <v>0</v>
      </c>
      <c r="HV18" s="193" t="n">
        <f aca="false">IF(ISERROR(VLOOKUP($A18,'Import Peak'!$A$3:HV$99,230,FALSE())-VLOOKUP($A18,'Import Peak Change'!$A$106:HV$202,230,FALSE())),0,(VLOOKUP($A18,'Import Peak'!$A$3:HV$99,230,FALSE())-VLOOKUP($A18,'Import Peak Change'!$A$106:HV$202,230,FALSE())))</f>
        <v>0</v>
      </c>
      <c r="HW18" s="193" t="n">
        <f aca="false">IF(ISERROR(VLOOKUP($A18,'Import Peak'!$A$3:HW$99,231,FALSE())-VLOOKUP($A18,'Import Peak Change'!$A$106:HW$202,231,FALSE())),0,(VLOOKUP($A18,'Import Peak'!$A$3:HW$99,231,FALSE())-VLOOKUP($A18,'Import Peak Change'!$A$106:HW$202,231,FALSE())))</f>
        <v>0</v>
      </c>
      <c r="HX18" s="193" t="n">
        <f aca="false">IF(ISERROR(VLOOKUP($A18,'Import Peak'!$A$3:HX$99,232,FALSE())-VLOOKUP($A18,'Import Peak Change'!$A$106:HX$202,232,FALSE())),0,(VLOOKUP($A18,'Import Peak'!$A$3:HX$99,232,FALSE())-VLOOKUP($A18,'Import Peak Change'!$A$106:HX$202,232,FALSE())))</f>
        <v>0</v>
      </c>
      <c r="HY18" s="193" t="n">
        <f aca="false">IF(ISERROR(VLOOKUP($A18,'Import Peak'!$A$3:HY$99,233,FALSE())-VLOOKUP($A18,'Import Peak Change'!$A$106:HY$202,233,FALSE())),0,(VLOOKUP($A18,'Import Peak'!$A$3:HY$99,233,FALSE())-VLOOKUP($A18,'Import Peak Change'!$A$106:HY$202,233,FALSE())))</f>
        <v>0</v>
      </c>
      <c r="HZ18" s="193" t="n">
        <f aca="false">IF(ISERROR(VLOOKUP($A18,'Import Peak'!$A$3:HZ$99,234,FALSE())-VLOOKUP($A18,'Import Peak Change'!$A$106:HZ$202,234,FALSE())),0,(VLOOKUP($A18,'Import Peak'!$A$3:HZ$99,234,FALSE())-VLOOKUP($A18,'Import Peak Change'!$A$106:HZ$202,234,FALSE())))</f>
        <v>0</v>
      </c>
      <c r="IA18" s="193" t="n">
        <f aca="false">IF(ISERROR(VLOOKUP($A18,'Import Peak'!$A$3:IA$99,235,FALSE())-VLOOKUP($A18,'Import Peak Change'!$A$106:IA$202,235,FALSE())),0,(VLOOKUP($A18,'Import Peak'!$A$3:IA$99,235,FALSE())-VLOOKUP($A18,'Import Peak Change'!$A$106:IA$202,235,FALSE())))</f>
        <v>0</v>
      </c>
      <c r="IB18" s="193" t="n">
        <f aca="false">IF(ISERROR(VLOOKUP($A18,'Import Peak'!$A$3:IB$99,236,FALSE())-VLOOKUP($A18,'Import Peak Change'!$A$106:IB$202,236,FALSE())),0,(VLOOKUP($A18,'Import Peak'!$A$3:IB$99,236,FALSE())-VLOOKUP($A18,'Import Peak Change'!$A$106:IB$202,236,FALSE())))</f>
        <v>0</v>
      </c>
      <c r="IC18" s="193" t="n">
        <f aca="false">IF(ISERROR(VLOOKUP($A18,'Import Peak'!$A$3:IC$99,237,FALSE())-VLOOKUP($A18,'Import Peak Change'!$A$106:IC$202,237,FALSE())),0,(VLOOKUP($A18,'Import Peak'!$A$3:IC$99,237,FALSE())-VLOOKUP($A18,'Import Peak Change'!$A$106:IC$202,237,FALSE())))</f>
        <v>0</v>
      </c>
      <c r="ID18" s="193" t="n">
        <f aca="false">IF(ISERROR(VLOOKUP($A18,'Import Peak'!$A$3:ID$99,238,FALSE())-VLOOKUP($A18,'Import Peak Change'!$A$106:ID$202,238,FALSE())),0,(VLOOKUP($A18,'Import Peak'!$A$3:ID$99,238,FALSE())-VLOOKUP($A18,'Import Peak Change'!$A$106:ID$202,238,FALSE())))</f>
        <v>0</v>
      </c>
      <c r="IE18" s="193" t="n">
        <f aca="false">IF(ISERROR(VLOOKUP($A18,'Import Peak'!$A$3:IE$99,239,FALSE())-VLOOKUP($A18,'Import Peak Change'!$A$106:IE$202,239,FALSE())),0,(VLOOKUP($A18,'Import Peak'!$A$3:IE$99,239,FALSE())-VLOOKUP($A18,'Import Peak Change'!$A$106:IE$202,239,FALSE())))</f>
        <v>0</v>
      </c>
      <c r="IF18" s="193"/>
      <c r="IG18" s="164"/>
      <c r="IH18" s="164"/>
      <c r="II18" s="164"/>
    </row>
    <row r="19" customFormat="false" ht="12.75" hidden="false" customHeight="false" outlineLevel="0" collapsed="false">
      <c r="A19" s="201" t="str">
        <f aca="false">IF('Import Peak'!A16=0,"",'Import Peak'!A16)</f>
        <v>EPMI-LT-CALI</v>
      </c>
      <c r="B19" s="193"/>
      <c r="C19" s="193"/>
      <c r="D19" s="193"/>
      <c r="E19" s="193"/>
      <c r="F19" s="193"/>
      <c r="G19" s="193" t="n">
        <f aca="false">IF(ISERROR(VLOOKUP($A19,'Import Peak'!$A$3:G$99,7,FALSE())-VLOOKUP($A19,'Import Peak Change'!$A$106:G$202,7,FALSE())),0,(VLOOKUP($A19,'Import Peak'!$A$3:G$99,7,FALSE())-VLOOKUP($A19,'Import Peak Change'!$A$106:G$202,7,FALSE())))</f>
        <v>0</v>
      </c>
      <c r="H19" s="193" t="n">
        <f aca="false">IF(ISERROR(VLOOKUP($A19,'Import Peak'!$A$3:H$99,8,FALSE())-VLOOKUP($A19,'Import Peak Change'!$A$106:H$202,8,FALSE())),0,(VLOOKUP($A19,'Import Peak'!$A$3:H$99,8,FALSE())-VLOOKUP($A19,'Import Peak Change'!$A$106:H$202,8,FALSE())))</f>
        <v>542.106547830417</v>
      </c>
      <c r="I19" s="193" t="n">
        <f aca="false">IF(ISERROR(VLOOKUP($A19,'Import Peak'!$A$3:I$99,9,FALSE())-VLOOKUP($A19,'Import Peak Change'!$A$106:I$202,9,FALSE())),0,(VLOOKUP($A19,'Import Peak'!$A$3:I$99,9,FALSE())-VLOOKUP($A19,'Import Peak Change'!$A$106:I$202,9,FALSE())))</f>
        <v>-11960.2834421103</v>
      </c>
      <c r="J19" s="193" t="n">
        <f aca="false">IF(ISERROR(VLOOKUP($A19,'Import Peak'!$A$3:J$99,10,FALSE())-VLOOKUP($A19,'Import Peak Change'!$A$106:J$202,10,FALSE())),0,(VLOOKUP($A19,'Import Peak'!$A$3:J$99,10,FALSE())-VLOOKUP($A19,'Import Peak Change'!$A$106:J$202,10,FALSE())))</f>
        <v>1.28462876860067</v>
      </c>
      <c r="K19" s="193" t="n">
        <f aca="false">IF(ISERROR(VLOOKUP($A19,'Import Peak'!$A$3:K$99,11,FALSE())-VLOOKUP($A19,'Import Peak Change'!$A$106:K$202,11,FALSE())),0,(VLOOKUP($A19,'Import Peak'!$A$3:K$99,11,FALSE())-VLOOKUP($A19,'Import Peak Change'!$A$106:K$202,11,FALSE())))</f>
        <v>28598.0896966509</v>
      </c>
      <c r="L19" s="193" t="n">
        <f aca="false">IF(ISERROR(VLOOKUP($A19,'Import Peak'!$A$3:L$99,12,FALSE())-VLOOKUP($A19,'Import Peak Change'!$A$106:L$202,12,FALSE())),0,(VLOOKUP($A19,'Import Peak'!$A$3:L$99,12,FALSE())-VLOOKUP($A19,'Import Peak Change'!$A$106:L$202,12,FALSE())))</f>
        <v>-1.35353107758056</v>
      </c>
      <c r="M19" s="193" t="n">
        <f aca="false">IF(ISERROR(VLOOKUP($A19,'Import Peak'!$A$3:M$99,13,FALSE())-VLOOKUP($A19,'Import Peak Change'!$A$106:M$202,13,FALSE())),0,(VLOOKUP($A19,'Import Peak'!$A$3:M$99,13,FALSE())-VLOOKUP($A19,'Import Peak Change'!$A$106:M$202,13,FALSE())))</f>
        <v>10287.2017654322</v>
      </c>
      <c r="N19" s="193" t="n">
        <f aca="false">IF(ISERROR(VLOOKUP($A19,'Import Peak'!$A$3:N$99,14,FALSE())-VLOOKUP($A19,'Import Peak Change'!$A$106:N$202,14,FALSE())),0,(VLOOKUP($A19,'Import Peak'!$A$3:N$99,14,FALSE())-VLOOKUP($A19,'Import Peak Change'!$A$106:N$202,14,FALSE())))</f>
        <v>10268.7055429284</v>
      </c>
      <c r="O19" s="193" t="n">
        <f aca="false">IF(ISERROR(VLOOKUP($A19,'Import Peak'!$A$3:O$99,15,FALSE())-VLOOKUP($A19,'Import Peak Change'!$A$106:O$202,15,FALSE())),0,(VLOOKUP($A19,'Import Peak'!$A$3:O$99,15,FALSE())-VLOOKUP($A19,'Import Peak Change'!$A$106:O$202,15,FALSE())))</f>
        <v>9855.84404057715</v>
      </c>
      <c r="P19" s="193" t="n">
        <f aca="false">IF(ISERROR(VLOOKUP($A19,'Import Peak'!$A$3:P$99,16,FALSE())-VLOOKUP($A19,'Import Peak Change'!$A$106:P$202,16,FALSE())),0,(VLOOKUP($A19,'Import Peak'!$A$3:P$99,16,FALSE())-VLOOKUP($A19,'Import Peak Change'!$A$106:P$202,16,FALSE())))</f>
        <v>10232.4971305484</v>
      </c>
      <c r="Q19" s="193" t="n">
        <f aca="false">IF(ISERROR(VLOOKUP($A19,'Import Peak'!$A$3:Q$99,17,FALSE())-VLOOKUP($A19,'Import Peak Change'!$A$106:Q$202,17,FALSE())),0,(VLOOKUP($A19,'Import Peak'!$A$3:Q$99,17,FALSE())-VLOOKUP($A19,'Import Peak Change'!$A$106:Q$202,17,FALSE())))</f>
        <v>10605.4882830205</v>
      </c>
      <c r="R19" s="193" t="n">
        <f aca="false">IF(ISERROR(VLOOKUP($A19,'Import Peak'!$A$3:R$99,18,FALSE())-VLOOKUP($A19,'Import Peak Change'!$A$106:R$202,18,FALSE())),0,(VLOOKUP($A19,'Import Peak'!$A$3:R$99,18,FALSE())-VLOOKUP($A19,'Import Peak Change'!$A$106:R$202,18,FALSE())))</f>
        <v>9407.85610615597</v>
      </c>
      <c r="S19" s="193" t="n">
        <f aca="false">IF(ISERROR(VLOOKUP($A19,'Import Peak'!$A$3:S$99,19,FALSE())-VLOOKUP($A19,'Import Peak Change'!$A$106:S$202,19,FALSE())),0,(VLOOKUP($A19,'Import Peak'!$A$3:S$99,19,FALSE())-VLOOKUP($A19,'Import Peak Change'!$A$106:S$202,19,FALSE())))</f>
        <v>21058.1611698628</v>
      </c>
      <c r="T19" s="193" t="n">
        <f aca="false">IF(ISERROR(VLOOKUP($A19,'Import Peak'!$A$3:T$99,20,FALSE())-VLOOKUP($A19,'Import Peak Change'!$A$106:T$202,20,FALSE())),0,(VLOOKUP($A19,'Import Peak'!$A$3:T$99,20,FALSE())-VLOOKUP($A19,'Import Peak Change'!$A$106:T$202,20,FALSE())))</f>
        <v>19442.8333440507</v>
      </c>
      <c r="U19" s="193" t="n">
        <f aca="false">IF(ISERROR(VLOOKUP($A19,'Import Peak'!$A$3:U$99,21,FALSE())-VLOOKUP($A19,'Import Peak Change'!$A$106:U$202,21,FALSE())),0,(VLOOKUP($A19,'Import Peak'!$A$3:U$99,21,FALSE())-VLOOKUP($A19,'Import Peak Change'!$A$106:U$202,21,FALSE())))</f>
        <v>19382.4056920738</v>
      </c>
      <c r="V19" s="193" t="n">
        <f aca="false">IF(ISERROR(VLOOKUP($A19,'Import Peak'!$A$3:V$99,22,FALSE())-VLOOKUP($A19,'Import Peak Change'!$A$106:V$202,22,FALSE())),0,(VLOOKUP($A19,'Import Peak'!$A$3:V$99,22,FALSE())-VLOOKUP($A19,'Import Peak Change'!$A$106:V$202,22,FALSE())))</f>
        <v>20124.3060867215</v>
      </c>
      <c r="W19" s="193" t="n">
        <f aca="false">IF(ISERROR(VLOOKUP($A19,'Import Peak'!$A$3:W$99,23,FALSE())-VLOOKUP($A19,'Import Peak Change'!$A$106:W$202,23,FALSE())),0,(VLOOKUP($A19,'Import Peak'!$A$3:W$99,23,FALSE())-VLOOKUP($A19,'Import Peak Change'!$A$106:W$202,23,FALSE())))</f>
        <v>18523.055846469</v>
      </c>
      <c r="X19" s="193" t="n">
        <f aca="false">IF(ISERROR(VLOOKUP($A19,'Import Peak'!$A$3:X$99,24,FALSE())-VLOOKUP($A19,'Import Peak Change'!$A$106:X$202,24,FALSE())),0,(VLOOKUP($A19,'Import Peak'!$A$3:X$99,24,FALSE())-VLOOKUP($A19,'Import Peak Change'!$A$106:X$202,24,FALSE())))</f>
        <v>19998.9480965953</v>
      </c>
      <c r="Y19" s="193" t="n">
        <f aca="false">IF(ISERROR(VLOOKUP($A19,'Import Peak'!$A$3:Y$99,25,FALSE())-VLOOKUP($A19,'Import Peak Change'!$A$106:Y$202,25,FALSE())),0,(VLOOKUP($A19,'Import Peak'!$A$3:Y$99,25,FALSE())-VLOOKUP($A19,'Import Peak Change'!$A$106:Y$202,25,FALSE())))</f>
        <v>19927.9771813443</v>
      </c>
      <c r="Z19" s="193" t="n">
        <f aca="false">IF(ISERROR(VLOOKUP($A19,'Import Peak'!$A$3:Z$99,26,FALSE())-VLOOKUP($A19,'Import Peak Change'!$A$106:Z$202,26,FALSE())),0,(VLOOKUP($A19,'Import Peak'!$A$3:Z$99,26,FALSE())-VLOOKUP($A19,'Import Peak Change'!$A$106:Z$202,26,FALSE())))</f>
        <v>19857.5671260858</v>
      </c>
      <c r="AA19" s="193" t="n">
        <f aca="false">IF(ISERROR(VLOOKUP($A19,'Import Peak'!$A$3:AA$99,27,FALSE())-VLOOKUP($A19,'Import Peak Change'!$A$106:AA$202,27,FALSE())),0,(VLOOKUP($A19,'Import Peak'!$A$3:AA$99,27,FALSE())-VLOOKUP($A19,'Import Peak Change'!$A$106:AA$202,27,FALSE())))</f>
        <v>19026.4801896806</v>
      </c>
      <c r="AB19" s="193" t="n">
        <f aca="false">IF(ISERROR(VLOOKUP($A19,'Import Peak'!$A$3:AB$99,28,FALSE())-VLOOKUP($A19,'Import Peak Change'!$A$106:AB$202,28,FALSE())),0,(VLOOKUP($A19,'Import Peak'!$A$3:AB$99,28,FALSE())-VLOOKUP($A19,'Import Peak Change'!$A$106:AB$202,28,FALSE())))</f>
        <v>19714.1929695959</v>
      </c>
      <c r="AC19" s="193" t="n">
        <f aca="false">IF(ISERROR(VLOOKUP($A19,'Import Peak'!$A$3:AC$99,29,FALSE())-VLOOKUP($A19,'Import Peak Change'!$A$106:AC$202,29,FALSE())),0,(VLOOKUP($A19,'Import Peak'!$A$3:AC$99,29,FALSE())-VLOOKUP($A19,'Import Peak Change'!$A$106:AC$202,29,FALSE())))</f>
        <v>19638.7060228223</v>
      </c>
      <c r="AD19" s="193" t="n">
        <f aca="false">IF(ISERROR(VLOOKUP($A19,'Import Peak'!$A$3:AD$99,30,FALSE())-VLOOKUP($A19,'Import Peak Change'!$A$106:AD$202,30,FALSE())),0,(VLOOKUP($A19,'Import Peak'!$A$3:AD$99,30,FALSE())-VLOOKUP($A19,'Import Peak Change'!$A$106:AD$202,30,FALSE())))</f>
        <v>18813.0700734251</v>
      </c>
      <c r="AE19" s="193" t="n">
        <f aca="false">IF(ISERROR(VLOOKUP($A19,'Import Peak'!$A$3:AE$99,31,FALSE())-VLOOKUP($A19,'Import Peak Change'!$A$106:AE$202,31,FALSE())),0,(VLOOKUP($A19,'Import Peak'!$A$3:AE$99,31,FALSE())-VLOOKUP($A19,'Import Peak Change'!$A$106:AE$202,31,FALSE())))</f>
        <v>20228.2107078378</v>
      </c>
      <c r="AF19" s="193" t="n">
        <f aca="false">IF(ISERROR(VLOOKUP($A19,'Import Peak'!$A$3:AF$99,32,FALSE())-VLOOKUP($A19,'Import Peak Change'!$A$106:AF$202,32,FALSE())),0,(VLOOKUP($A19,'Import Peak'!$A$3:AF$99,32,FALSE())-VLOOKUP($A19,'Import Peak Change'!$A$106:AF$202,32,FALSE())))</f>
        <v>17907.9624110823</v>
      </c>
      <c r="AG19" s="193" t="n">
        <f aca="false">IF(ISERROR(VLOOKUP($A19,'Import Peak'!$A$3:AG$99,33,FALSE())-VLOOKUP($A19,'Import Peak Change'!$A$106:AG$202,33,FALSE())),0,(VLOOKUP($A19,'Import Peak'!$A$3:AG$99,33,FALSE())-VLOOKUP($A19,'Import Peak Change'!$A$106:AG$202,33,FALSE())))</f>
        <v>19318.6908507267</v>
      </c>
      <c r="AH19" s="193" t="n">
        <f aca="false">IF(ISERROR(VLOOKUP($A19,'Import Peak'!$A$3:AH$99,34,FALSE())-VLOOKUP($A19,'Import Peak Change'!$A$106:AH$202,34,FALSE())),0,(VLOOKUP($A19,'Import Peak'!$A$3:AH$99,34,FALSE())-VLOOKUP($A19,'Import Peak Change'!$A$106:AH$202,34,FALSE())))</f>
        <v>0.488307689802014</v>
      </c>
      <c r="AI19" s="193" t="n">
        <f aca="false">IF(ISERROR(VLOOKUP($A19,'Import Peak'!$A$3:AI$99,35,FALSE())-VLOOKUP($A19,'Import Peak Change'!$A$106:AI$202,35,FALSE())),0,(VLOOKUP($A19,'Import Peak'!$A$3:AI$99,35,FALSE())-VLOOKUP($A19,'Import Peak Change'!$A$106:AI$202,35,FALSE())))</f>
        <v>6.78801654941344</v>
      </c>
      <c r="AJ19" s="193" t="n">
        <f aca="false">IF(ISERROR(VLOOKUP($A19,'Import Peak'!$A$3:AJ$99,36,FALSE())-VLOOKUP($A19,'Import Peak Change'!$A$106:AJ$202,36,FALSE())),0,(VLOOKUP($A19,'Import Peak'!$A$3:AJ$99,36,FALSE())-VLOOKUP($A19,'Import Peak Change'!$A$106:AJ$202,36,FALSE())))</f>
        <v>3.971674202553</v>
      </c>
      <c r="AK19" s="193" t="n">
        <f aca="false">IF(ISERROR(VLOOKUP($A19,'Import Peak'!$A$3:AK$99,37,FALSE())-VLOOKUP($A19,'Import Peak Change'!$A$106:AK$202,37,FALSE())),0,(VLOOKUP($A19,'Import Peak'!$A$3:AK$99,37,FALSE())-VLOOKUP($A19,'Import Peak Change'!$A$106:AK$202,37,FALSE())))</f>
        <v>4.08146077970514</v>
      </c>
      <c r="AL19" s="193" t="n">
        <f aca="false">IF(ISERROR(VLOOKUP($A19,'Import Peak'!$A$3:AL$99,38,FALSE())-VLOOKUP($A19,'Import Peak Change'!$A$106:AL$202,38,FALSE())),0,(VLOOKUP($A19,'Import Peak'!$A$3:AL$99,38,FALSE())-VLOOKUP($A19,'Import Peak Change'!$A$106:AL$202,38,FALSE())))</f>
        <v>5.18228895006087</v>
      </c>
      <c r="AM19" s="193" t="n">
        <f aca="false">IF(ISERROR(VLOOKUP($A19,'Import Peak'!$A$3:AM$99,39,FALSE())-VLOOKUP($A19,'Import Peak Change'!$A$106:AM$202,39,FALSE())),0,(VLOOKUP($A19,'Import Peak'!$A$3:AM$99,39,FALSE())-VLOOKUP($A19,'Import Peak Change'!$A$106:AM$202,39,FALSE())))</f>
        <v>-1.36433132971001</v>
      </c>
      <c r="AN19" s="193" t="n">
        <f aca="false">IF(ISERROR(VLOOKUP($A19,'Import Peak'!$A$3:AN$99,40,FALSE())-VLOOKUP($A19,'Import Peak Change'!$A$106:AN$202,40,FALSE())),0,(VLOOKUP($A19,'Import Peak'!$A$3:AN$99,40,FALSE())-VLOOKUP($A19,'Import Peak Change'!$A$106:AN$202,40,FALSE())))</f>
        <v>11.7997403749077</v>
      </c>
      <c r="AO19" s="193" t="n">
        <f aca="false">IF(ISERROR(VLOOKUP($A19,'Import Peak'!$A$3:AO$99,41,FALSE())-VLOOKUP($A19,'Import Peak Change'!$A$106:AO$202,41,FALSE())),0,(VLOOKUP($A19,'Import Peak'!$A$3:AO$99,41,FALSE())-VLOOKUP($A19,'Import Peak Change'!$A$106:AO$202,41,FALSE())))</f>
        <v>13.7133040644749</v>
      </c>
      <c r="AP19" s="193" t="n">
        <f aca="false">IF(ISERROR(VLOOKUP($A19,'Import Peak'!$A$3:AP$99,42,FALSE())-VLOOKUP($A19,'Import Peak Change'!$A$106:AP$202,42,FALSE())),0,(VLOOKUP($A19,'Import Peak'!$A$3:AP$99,42,FALSE())-VLOOKUP($A19,'Import Peak Change'!$A$106:AP$202,42,FALSE())))</f>
        <v>16.8748378879609</v>
      </c>
      <c r="AQ19" s="193" t="n">
        <f aca="false">IF(ISERROR(VLOOKUP($A19,'Import Peak'!$A$3:AQ$99,43,FALSE())-VLOOKUP($A19,'Import Peak Change'!$A$106:AQ$202,43,FALSE())),0,(VLOOKUP($A19,'Import Peak'!$A$3:AQ$99,43,FALSE())-VLOOKUP($A19,'Import Peak Change'!$A$106:AQ$202,43,FALSE())))</f>
        <v>-27.6788373645868</v>
      </c>
      <c r="AR19" s="193" t="n">
        <f aca="false">IF(ISERROR(VLOOKUP($A19,'Import Peak'!$A$3:AR$99,44,FALSE())-VLOOKUP($A19,'Import Peak Change'!$A$106:AR$202,44,FALSE())),0,(VLOOKUP($A19,'Import Peak'!$A$3:AR$99,44,FALSE())-VLOOKUP($A19,'Import Peak Change'!$A$106:AR$202,44,FALSE())))</f>
        <v>-29.0335024338019</v>
      </c>
      <c r="AS19" s="193" t="n">
        <f aca="false">IF(ISERROR(VLOOKUP($A19,'Import Peak'!$A$3:AS$99,45,FALSE())-VLOOKUP($A19,'Import Peak Change'!$A$106:AS$202,45,FALSE())),0,(VLOOKUP($A19,'Import Peak'!$A$3:AS$99,45,FALSE())-VLOOKUP($A19,'Import Peak Change'!$A$106:AS$202,45,FALSE())))</f>
        <v>-30.7119175941571</v>
      </c>
      <c r="AT19" s="193" t="n">
        <f aca="false">IF(ISERROR(VLOOKUP($A19,'Import Peak'!$A$3:AT$99,46,FALSE())-VLOOKUP($A19,'Import Peak Change'!$A$106:AT$202,46,FALSE())),0,(VLOOKUP($A19,'Import Peak'!$A$3:AT$99,46,FALSE())-VLOOKUP($A19,'Import Peak Change'!$A$106:AT$202,46,FALSE())))</f>
        <v>24.5779582434279</v>
      </c>
      <c r="AU19" s="193" t="n">
        <f aca="false">IF(ISERROR(VLOOKUP($A19,'Import Peak'!$A$3:AU$99,47,FALSE())-VLOOKUP($A19,'Import Peak Change'!$A$106:AU$202,47,FALSE())),0,(VLOOKUP($A19,'Import Peak'!$A$3:AU$99,47,FALSE())-VLOOKUP($A19,'Import Peak Change'!$A$106:AU$202,47,FALSE())))</f>
        <v>17.9419009374578</v>
      </c>
      <c r="AV19" s="193" t="n">
        <f aca="false">IF(ISERROR(VLOOKUP($A19,'Import Peak'!$A$3:AV$99,48,FALSE())-VLOOKUP($A19,'Import Peak Change'!$A$106:AV$202,48,FALSE())),0,(VLOOKUP($A19,'Import Peak'!$A$3:AV$99,48,FALSE())-VLOOKUP($A19,'Import Peak Change'!$A$106:AV$202,48,FALSE())))</f>
        <v>13.3820581540149</v>
      </c>
      <c r="AW19" s="193" t="n">
        <f aca="false">IF(ISERROR(VLOOKUP($A19,'Import Peak'!$A$3:AW$99,49,FALSE())-VLOOKUP($A19,'Import Peak Change'!$A$106:AW$202,49,FALSE())),0,(VLOOKUP($A19,'Import Peak'!$A$3:AW$99,49,FALSE())-VLOOKUP($A19,'Import Peak Change'!$A$106:AW$202,49,FALSE())))</f>
        <v>4.96005213219269</v>
      </c>
      <c r="AX19" s="193" t="n">
        <f aca="false">IF(ISERROR(VLOOKUP($A19,'Import Peak'!$A$3:AX$99,50,FALSE())-VLOOKUP($A19,'Import Peak Change'!$A$106:AX$202,50,FALSE())),0,(VLOOKUP($A19,'Import Peak'!$A$3:AX$99,50,FALSE())-VLOOKUP($A19,'Import Peak Change'!$A$106:AX$202,50,FALSE())))</f>
        <v>6.61316462670993</v>
      </c>
      <c r="AY19" s="193" t="n">
        <f aca="false">IF(ISERROR(VLOOKUP($A19,'Import Peak'!$A$3:AY$99,51,FALSE())-VLOOKUP($A19,'Import Peak Change'!$A$106:AY$202,51,FALSE())),0,(VLOOKUP($A19,'Import Peak'!$A$3:AY$99,51,FALSE())-VLOOKUP($A19,'Import Peak Change'!$A$106:AY$202,51,FALSE())))</f>
        <v>8.0095775401428</v>
      </c>
      <c r="AZ19" s="193" t="n">
        <f aca="false">IF(ISERROR(VLOOKUP($A19,'Import Peak'!$A$3:AZ$99,52,FALSE())-VLOOKUP($A19,'Import Peak Change'!$A$106:AZ$202,52,FALSE())),0,(VLOOKUP($A19,'Import Peak'!$A$3:AZ$99,52,FALSE())-VLOOKUP($A19,'Import Peak Change'!$A$106:AZ$202,52,FALSE())))</f>
        <v>-0.604426192009981</v>
      </c>
      <c r="BA19" s="193" t="n">
        <f aca="false">IF(ISERROR(VLOOKUP($A19,'Import Peak'!$A$3:BA$99,53,FALSE())-VLOOKUP($A19,'Import Peak Change'!$A$106:BA$202,53,FALSE())),0,(VLOOKUP($A19,'Import Peak'!$A$3:BA$99,53,FALSE())-VLOOKUP($A19,'Import Peak Change'!$A$106:BA$202,53,FALSE())))</f>
        <v>-23.892024244702</v>
      </c>
      <c r="BB19" s="193" t="n">
        <f aca="false">IF(ISERROR(VLOOKUP($A19,'Import Peak'!$A$3:BB$99,54,FALSE())-VLOOKUP($A19,'Import Peak Change'!$A$106:BB$202,54,FALSE())),0,(VLOOKUP($A19,'Import Peak'!$A$3:BB$99,54,FALSE())-VLOOKUP($A19,'Import Peak Change'!$A$106:BB$202,54,FALSE())))</f>
        <v>-18.0429867255816</v>
      </c>
      <c r="BC19" s="193" t="n">
        <f aca="false">IF(ISERROR(VLOOKUP($A19,'Import Peak'!$A$3:BC$99,55,FALSE())-VLOOKUP($A19,'Import Peak Change'!$A$106:BC$202,55,FALSE())),0,(VLOOKUP($A19,'Import Peak'!$A$3:BC$99,55,FALSE())-VLOOKUP($A19,'Import Peak Change'!$A$106:BC$202,55,FALSE())))</f>
        <v>-20.3276144221582</v>
      </c>
      <c r="BD19" s="193" t="n">
        <f aca="false">IF(ISERROR(VLOOKUP($A19,'Import Peak'!$A$3:BD$99,56,FALSE())-VLOOKUP($A19,'Import Peak Change'!$A$106:BD$202,56,FALSE())),0,(VLOOKUP($A19,'Import Peak'!$A$3:BD$99,56,FALSE())-VLOOKUP($A19,'Import Peak Change'!$A$106:BD$202,56,FALSE())))</f>
        <v>-21.7189294903901</v>
      </c>
      <c r="BE19" s="193" t="n">
        <f aca="false">IF(ISERROR(VLOOKUP($A19,'Import Peak'!$A$3:BE$99,57,FALSE())-VLOOKUP($A19,'Import Peak Change'!$A$106:BE$202,57,FALSE())),0,(VLOOKUP($A19,'Import Peak'!$A$3:BE$99,57,FALSE())-VLOOKUP($A19,'Import Peak Change'!$A$106:BE$202,57,FALSE())))</f>
        <v>-20.9710818852418</v>
      </c>
      <c r="BF19" s="193" t="n">
        <f aca="false">IF(ISERROR(VLOOKUP($A19,'Import Peak'!$A$3:BF$99,58,FALSE())-VLOOKUP($A19,'Import Peak Change'!$A$106:BF$202,58,FALSE())),0,(VLOOKUP($A19,'Import Peak'!$A$3:BF$99,58,FALSE())-VLOOKUP($A19,'Import Peak Change'!$A$106:BF$202,58,FALSE())))</f>
        <v>-12.8161683112721</v>
      </c>
      <c r="BG19" s="193" t="n">
        <f aca="false">IF(ISERROR(VLOOKUP($A19,'Import Peak'!$A$3:BG$99,59,FALSE())-VLOOKUP($A19,'Import Peak Change'!$A$106:BG$202,59,FALSE())),0,(VLOOKUP($A19,'Import Peak'!$A$3:BG$99,59,FALSE())-VLOOKUP($A19,'Import Peak Change'!$A$106:BG$202,59,FALSE())))</f>
        <v>-10.9230365359481</v>
      </c>
      <c r="BH19" s="193" t="n">
        <f aca="false">IF(ISERROR(VLOOKUP($A19,'Import Peak'!$A$3:BH$99,60,FALSE())-VLOOKUP($A19,'Import Peak Change'!$A$106:BH$202,60,FALSE())),0,(VLOOKUP($A19,'Import Peak'!$A$3:BH$99,60,FALSE())-VLOOKUP($A19,'Import Peak Change'!$A$106:BH$202,60,FALSE())))</f>
        <v>-19.7812402596546</v>
      </c>
      <c r="BI19" s="193" t="n">
        <f aca="false">IF(ISERROR(VLOOKUP($A19,'Import Peak'!$A$3:BI$99,61,FALSE())-VLOOKUP($A19,'Import Peak Change'!$A$106:BI$202,61,FALSE())),0,(VLOOKUP($A19,'Import Peak'!$A$3:BI$99,61,FALSE())-VLOOKUP($A19,'Import Peak Change'!$A$106:BI$202,61,FALSE())))</f>
        <v>-17.2914130260488</v>
      </c>
      <c r="BJ19" s="193" t="n">
        <f aca="false">IF(ISERROR(VLOOKUP($A19,'Import Peak'!$A$3:BJ$99,62,FALSE())-VLOOKUP($A19,'Import Peak Change'!$A$106:BJ$202,62,FALSE())),0,(VLOOKUP($A19,'Import Peak'!$A$3:BJ$99,62,FALSE())-VLOOKUP($A19,'Import Peak Change'!$A$106:BJ$202,62,FALSE())))</f>
        <v>-15.3302224627141</v>
      </c>
      <c r="BK19" s="193" t="n">
        <f aca="false">IF(ISERROR(VLOOKUP($A19,'Import Peak'!$A$3:BK$99,63,FALSE())-VLOOKUP($A19,'Import Peak Change'!$A$106:BK$202,63,FALSE())),0,(VLOOKUP($A19,'Import Peak'!$A$3:BK$99,63,FALSE())-VLOOKUP($A19,'Import Peak Change'!$A$106:BK$202,63,FALSE())))</f>
        <v>-20.818964054688</v>
      </c>
      <c r="BL19" s="193" t="n">
        <f aca="false">IF(ISERROR(VLOOKUP($A19,'Import Peak'!$A$3:BL$99,64,FALSE())-VLOOKUP($A19,'Import Peak Change'!$A$106:BL$202,64,FALSE())),0,(VLOOKUP($A19,'Import Peak'!$A$3:BL$99,64,FALSE())-VLOOKUP($A19,'Import Peak Change'!$A$106:BL$202,64,FALSE())))</f>
        <v>-18.4701779710576</v>
      </c>
      <c r="BM19" s="193" t="n">
        <f aca="false">IF(ISERROR(VLOOKUP($A19,'Import Peak'!$A$3:BM$99,65,FALSE())-VLOOKUP($A19,'Import Peak Change'!$A$106:BM$202,65,FALSE())),0,(VLOOKUP($A19,'Import Peak'!$A$3:BM$99,65,FALSE())-VLOOKUP($A19,'Import Peak Change'!$A$106:BM$202,65,FALSE())))</f>
        <v>-16.9923581818039</v>
      </c>
      <c r="BN19" s="193" t="n">
        <f aca="false">IF(ISERROR(VLOOKUP($A19,'Import Peak'!$A$3:BN$99,66,FALSE())-VLOOKUP($A19,'Import Peak Change'!$A$106:BN$202,66,FALSE())),0,(VLOOKUP($A19,'Import Peak'!$A$3:BN$99,66,FALSE())-VLOOKUP($A19,'Import Peak Change'!$A$106:BN$202,66,FALSE())))</f>
        <v>-14.2572748208895</v>
      </c>
      <c r="BO19" s="193" t="n">
        <f aca="false">IF(ISERROR(VLOOKUP($A19,'Import Peak'!$A$3:BO$99,67,FALSE())-VLOOKUP($A19,'Import Peak Change'!$A$106:BO$202,67,FALSE())),0,(VLOOKUP($A19,'Import Peak'!$A$3:BO$99,67,FALSE())-VLOOKUP($A19,'Import Peak Change'!$A$106:BO$202,67,FALSE())))</f>
        <v>-16.0306686528402</v>
      </c>
      <c r="BP19" s="193" t="n">
        <f aca="false">IF(ISERROR(VLOOKUP($A19,'Import Peak'!$A$3:BP$99,68,FALSE())-VLOOKUP($A19,'Import Peak Change'!$A$106:BP$202,68,FALSE())),0,(VLOOKUP($A19,'Import Peak'!$A$3:BP$99,68,FALSE())-VLOOKUP($A19,'Import Peak Change'!$A$106:BP$202,68,FALSE())))</f>
        <v>-15.7009956830698</v>
      </c>
      <c r="BQ19" s="193" t="n">
        <f aca="false">IF(ISERROR(VLOOKUP($A19,'Import Peak'!$A$3:BQ$99,69,FALSE())-VLOOKUP($A19,'Import Peak Change'!$A$106:BQ$202,69,FALSE())),0,(VLOOKUP($A19,'Import Peak'!$A$3:BQ$99,69,FALSE())-VLOOKUP($A19,'Import Peak Change'!$A$106:BQ$202,69,FALSE())))</f>
        <v>-16.3916536877696</v>
      </c>
      <c r="BR19" s="193" t="n">
        <f aca="false">IF(ISERROR(VLOOKUP($A19,'Import Peak'!$A$3:BR$99,70,FALSE())-VLOOKUP($A19,'Import Peak Change'!$A$106:BR$202,70,FALSE())),0,(VLOOKUP($A19,'Import Peak'!$A$3:BR$99,70,FALSE())-VLOOKUP($A19,'Import Peak Change'!$A$106:BR$202,70,FALSE())))</f>
        <v>29.7443045187902</v>
      </c>
      <c r="BS19" s="193" t="n">
        <f aca="false">IF(ISERROR(VLOOKUP($A19,'Import Peak'!$A$3:BS$99,71,FALSE())-VLOOKUP($A19,'Import Peak Change'!$A$106:BS$202,71,FALSE())),0,(VLOOKUP($A19,'Import Peak'!$A$3:BS$99,71,FALSE())-VLOOKUP($A19,'Import Peak Change'!$A$106:BS$202,71,FALSE())))</f>
        <v>28.4884622332211</v>
      </c>
      <c r="BT19" s="193" t="n">
        <f aca="false">IF(ISERROR(VLOOKUP($A19,'Import Peak'!$A$3:BT$99,72,FALSE())-VLOOKUP($A19,'Import Peak Change'!$A$106:BT$202,72,FALSE())),0,(VLOOKUP($A19,'Import Peak'!$A$3:BT$99,72,FALSE())-VLOOKUP($A19,'Import Peak Change'!$A$106:BT$202,72,FALSE())))</f>
        <v>33.3485987584609</v>
      </c>
      <c r="BU19" s="193" t="n">
        <f aca="false">IF(ISERROR(VLOOKUP($A19,'Import Peak'!$A$3:BU$99,73,FALSE())-VLOOKUP($A19,'Import Peak Change'!$A$106:BU$202,73,FALSE())),0,(VLOOKUP($A19,'Import Peak'!$A$3:BU$99,73,FALSE())-VLOOKUP($A19,'Import Peak Change'!$A$106:BU$202,73,FALSE())))</f>
        <v>32.0544685647492</v>
      </c>
      <c r="BV19" s="193" t="n">
        <f aca="false">IF(ISERROR(VLOOKUP($A19,'Import Peak'!$A$3:BV$99,74,FALSE())-VLOOKUP($A19,'Import Peak Change'!$A$106:BV$202,74,FALSE())),0,(VLOOKUP($A19,'Import Peak'!$A$3:BV$99,74,FALSE())-VLOOKUP($A19,'Import Peak Change'!$A$106:BV$202,74,FALSE())))</f>
        <v>34.6131678190905</v>
      </c>
      <c r="BW19" s="193" t="n">
        <f aca="false">IF(ISERROR(VLOOKUP($A19,'Import Peak'!$A$3:BW$99,75,FALSE())-VLOOKUP($A19,'Import Peak Change'!$A$106:BW$202,75,FALSE())),0,(VLOOKUP($A19,'Import Peak'!$A$3:BW$99,75,FALSE())-VLOOKUP($A19,'Import Peak Change'!$A$106:BW$202,75,FALSE())))</f>
        <v>35.8602663804704</v>
      </c>
      <c r="BX19" s="193" t="n">
        <f aca="false">IF(ISERROR(VLOOKUP($A19,'Import Peak'!$A$3:BX$99,76,FALSE())-VLOOKUP($A19,'Import Peak Change'!$A$106:BX$202,76,FALSE())),0,(VLOOKUP($A19,'Import Peak'!$A$3:BX$99,76,FALSE())-VLOOKUP($A19,'Import Peak Change'!$A$106:BX$202,76,FALSE())))</f>
        <v>35.7314055514198</v>
      </c>
      <c r="BY19" s="193" t="n">
        <f aca="false">IF(ISERROR(VLOOKUP($A19,'Import Peak'!$A$3:BY$99,77,FALSE())-VLOOKUP($A19,'Import Peak Change'!$A$106:BY$202,77,FALSE())),0,(VLOOKUP($A19,'Import Peak'!$A$3:BY$99,77,FALSE())-VLOOKUP($A19,'Import Peak Change'!$A$106:BY$202,77,FALSE())))</f>
        <v>39.9522632554217</v>
      </c>
      <c r="BZ19" s="193" t="n">
        <f aca="false">IF(ISERROR(VLOOKUP($A19,'Import Peak'!$A$3:BZ$99,78,FALSE())-VLOOKUP($A19,'Import Peak Change'!$A$106:BZ$202,78,FALSE())),0,(VLOOKUP($A19,'Import Peak'!$A$3:BZ$99,78,FALSE())-VLOOKUP($A19,'Import Peak Change'!$A$106:BZ$202,78,FALSE())))</f>
        <v>36.6947601483498</v>
      </c>
      <c r="CA19" s="193" t="n">
        <f aca="false">IF(ISERROR(VLOOKUP($A19,'Import Peak'!$A$3:CA$99,79,FALSE())-VLOOKUP($A19,'Import Peak Change'!$A$106:CA$202,79,FALSE())),0,(VLOOKUP($A19,'Import Peak'!$A$3:CA$99,79,FALSE())-VLOOKUP($A19,'Import Peak Change'!$A$106:CA$202,79,FALSE())))</f>
        <v>42.6661341164217</v>
      </c>
      <c r="CB19" s="193" t="n">
        <f aca="false">IF(ISERROR(VLOOKUP($A19,'Import Peak'!$A$3:CB$99,80,FALSE())-VLOOKUP($A19,'Import Peak Change'!$A$106:CB$202,80,FALSE())),0,(VLOOKUP($A19,'Import Peak'!$A$3:CB$99,80,FALSE())-VLOOKUP($A19,'Import Peak Change'!$A$106:CB$202,80,FALSE())))</f>
        <v>40.7556606043909</v>
      </c>
      <c r="CC19" s="193" t="n">
        <f aca="false">IF(ISERROR(VLOOKUP($A19,'Import Peak'!$A$3:CC$99,81,FALSE())-VLOOKUP($A19,'Import Peak Change'!$A$106:CC$202,81,FALSE())),0,(VLOOKUP($A19,'Import Peak'!$A$3:CC$99,81,FALSE())-VLOOKUP($A19,'Import Peak Change'!$A$106:CC$202,81,FALSE())))</f>
        <v>42.0565861239302</v>
      </c>
      <c r="CD19" s="193" t="n">
        <f aca="false">IF(ISERROR(VLOOKUP($A19,'Import Peak'!$A$3:CD$99,82,FALSE())-VLOOKUP($A19,'Import Peak Change'!$A$106:CD$202,82,FALSE())),0,(VLOOKUP($A19,'Import Peak'!$A$3:CD$99,82,FALSE())-VLOOKUP($A19,'Import Peak Change'!$A$106:CD$202,82,FALSE())))</f>
        <v>10.40796975988</v>
      </c>
      <c r="CE19" s="193" t="n">
        <f aca="false">IF(ISERROR(VLOOKUP($A19,'Import Peak'!$A$3:CE$99,83,FALSE())-VLOOKUP($A19,'Import Peak Change'!$A$106:CE$202,83,FALSE())),0,(VLOOKUP($A19,'Import Peak'!$A$3:CE$99,83,FALSE())-VLOOKUP($A19,'Import Peak Change'!$A$106:CE$202,83,FALSE())))</f>
        <v>10.2922610769201</v>
      </c>
      <c r="CF19" s="193" t="n">
        <f aca="false">IF(ISERROR(VLOOKUP($A19,'Import Peak'!$A$3:CF$99,84,FALSE())-VLOOKUP($A19,'Import Peak Change'!$A$106:CF$202,84,FALSE())),0,(VLOOKUP($A19,'Import Peak'!$A$3:CF$99,84,FALSE())-VLOOKUP($A19,'Import Peak Change'!$A$106:CF$202,84,FALSE())))</f>
        <v>11.0222596031999</v>
      </c>
      <c r="CG19" s="193" t="n">
        <f aca="false">IF(ISERROR(VLOOKUP($A19,'Import Peak'!$A$3:CG$99,85,FALSE())-VLOOKUP($A19,'Import Peak Change'!$A$106:CG$202,85,FALSE())),0,(VLOOKUP($A19,'Import Peak'!$A$3:CG$99,85,FALSE())-VLOOKUP($A19,'Import Peak Change'!$A$106:CG$202,85,FALSE())))</f>
        <v>26.4415528904701</v>
      </c>
      <c r="CH19" s="193" t="n">
        <f aca="false">IF(ISERROR(VLOOKUP($A19,'Import Peak'!$A$3:CH$99,86,FALSE())-VLOOKUP($A19,'Import Peak Change'!$A$106:CH$202,86,FALSE())),0,(VLOOKUP($A19,'Import Peak'!$A$3:CH$99,86,FALSE())-VLOOKUP($A19,'Import Peak Change'!$A$106:CH$202,86,FALSE())))</f>
        <v>27.1927077806777</v>
      </c>
      <c r="CI19" s="193" t="n">
        <f aca="false">IF(ISERROR(VLOOKUP($A19,'Import Peak'!$A$3:CI$99,87,FALSE())-VLOOKUP($A19,'Import Peak Change'!$A$106:CI$202,87,FALSE())),0,(VLOOKUP($A19,'Import Peak'!$A$3:CI$99,87,FALSE())-VLOOKUP($A19,'Import Peak Change'!$A$106:CI$202,87,FALSE())))</f>
        <v>26.849425181078</v>
      </c>
      <c r="CJ19" s="193" t="n">
        <f aca="false">IF(ISERROR(VLOOKUP($A19,'Import Peak'!$A$3:CJ$99,88,FALSE())-VLOOKUP($A19,'Import Peak Change'!$A$106:CJ$202,88,FALSE())),0,(VLOOKUP($A19,'Import Peak'!$A$3:CJ$99,88,FALSE())-VLOOKUP($A19,'Import Peak Change'!$A$106:CJ$202,88,FALSE())))</f>
        <v>28.6821344217697</v>
      </c>
      <c r="CK19" s="193" t="n">
        <f aca="false">IF(ISERROR(VLOOKUP($A19,'Import Peak'!$A$3:CK$99,89,FALSE())-VLOOKUP($A19,'Import Peak Change'!$A$106:CK$202,89,FALSE())),0,(VLOOKUP($A19,'Import Peak'!$A$3:CK$99,89,FALSE())-VLOOKUP($A19,'Import Peak Change'!$A$106:CK$202,89,FALSE())))</f>
        <v>29.4443914484627</v>
      </c>
      <c r="CL19" s="193" t="n">
        <f aca="false">IF(ISERROR(VLOOKUP($A19,'Import Peak'!$A$3:CL$99,90,FALSE())-VLOOKUP($A19,'Import Peak Change'!$A$106:CL$202,90,FALSE())),0,(VLOOKUP($A19,'Import Peak'!$A$3:CL$99,90,FALSE())-VLOOKUP($A19,'Import Peak Change'!$A$106:CL$202,90,FALSE())))</f>
        <v>29.0242406935222</v>
      </c>
      <c r="CM19" s="193" t="n">
        <f aca="false">IF(ISERROR(VLOOKUP($A19,'Import Peak'!$A$3:CM$99,91,FALSE())-VLOOKUP($A19,'Import Peak Change'!$A$106:CM$202,91,FALSE())),0,(VLOOKUP($A19,'Import Peak'!$A$3:CM$99,91,FALSE())-VLOOKUP($A19,'Import Peak Change'!$A$106:CM$202,91,FALSE())))</f>
        <v>32.4180448810894</v>
      </c>
      <c r="CN19" s="193" t="n">
        <f aca="false">IF(ISERROR(VLOOKUP($A19,'Import Peak'!$A$3:CN$99,92,FALSE())-VLOOKUP($A19,'Import Peak Change'!$A$106:CN$202,92,FALSE())),0,(VLOOKUP($A19,'Import Peak'!$A$3:CN$99,92,FALSE())-VLOOKUP($A19,'Import Peak Change'!$A$106:CN$202,92,FALSE())))</f>
        <v>29.6653113350103</v>
      </c>
      <c r="CO19" s="193" t="n">
        <f aca="false">IF(ISERROR(VLOOKUP($A19,'Import Peak'!$A$3:CO$99,93,FALSE())-VLOOKUP($A19,'Import Peak Change'!$A$106:CO$202,93,FALSE())),0,(VLOOKUP($A19,'Import Peak'!$A$3:CO$99,93,FALSE())-VLOOKUP($A19,'Import Peak Change'!$A$106:CO$202,93,FALSE())))</f>
        <v>32.9450217703716</v>
      </c>
      <c r="CP19" s="193" t="n">
        <f aca="false">IF(ISERROR(VLOOKUP($A19,'Import Peak'!$A$3:CP$99,94,FALSE())-VLOOKUP($A19,'Import Peak Change'!$A$106:CP$202,94,FALSE())),0,(VLOOKUP($A19,'Import Peak'!$A$3:CP$99,94,FALSE())-VLOOKUP($A19,'Import Peak Change'!$A$106:CP$202,94,FALSE())))</f>
        <v>7.23353114383008</v>
      </c>
      <c r="CQ19" s="193" t="n">
        <f aca="false">IF(ISERROR(VLOOKUP($A19,'Import Peak'!$A$3:CQ$99,95,FALSE())-VLOOKUP($A19,'Import Peak Change'!$A$106:CQ$202,95,FALSE())),0,(VLOOKUP($A19,'Import Peak'!$A$3:CQ$99,95,FALSE())-VLOOKUP($A19,'Import Peak Change'!$A$106:CQ$202,95,FALSE())))</f>
        <v>6.82270661921598</v>
      </c>
      <c r="CR19" s="193" t="n">
        <f aca="false">IF(ISERROR(VLOOKUP($A19,'Import Peak'!$A$3:CR$99,96,FALSE())-VLOOKUP($A19,'Import Peak Change'!$A$106:CR$202,96,FALSE())),0,(VLOOKUP($A19,'Import Peak'!$A$3:CR$99,96,FALSE())-VLOOKUP($A19,'Import Peak Change'!$A$106:CR$202,96,FALSE())))</f>
        <v>7.56661566799198</v>
      </c>
      <c r="CS19" s="193" t="n">
        <f aca="false">IF(ISERROR(VLOOKUP($A19,'Import Peak'!$A$3:CS$99,97,FALSE())-VLOOKUP($A19,'Import Peak Change'!$A$106:CS$202,97,FALSE())),0,(VLOOKUP($A19,'Import Peak'!$A$3:CS$99,97,FALSE())-VLOOKUP($A19,'Import Peak Change'!$A$106:CS$202,97,FALSE())))</f>
        <v>7.7369909242359</v>
      </c>
      <c r="CT19" s="193" t="n">
        <f aca="false">IF(ISERROR(VLOOKUP($A19,'Import Peak'!$A$3:CT$99,98,FALSE())-VLOOKUP($A19,'Import Peak Change'!$A$106:CT$202,98,FALSE())),0,(VLOOKUP($A19,'Import Peak'!$A$3:CT$99,98,FALSE())-VLOOKUP($A19,'Import Peak Change'!$A$106:CT$202,98,FALSE())))</f>
        <v>7.60933942154406</v>
      </c>
      <c r="CU19" s="193" t="n">
        <f aca="false">IF(ISERROR(VLOOKUP($A19,'Import Peak'!$A$3:CU$99,99,FALSE())-VLOOKUP($A19,'Import Peak Change'!$A$106:CU$202,99,FALSE())),0,(VLOOKUP($A19,'Import Peak'!$A$3:CU$99,99,FALSE())-VLOOKUP($A19,'Import Peak Change'!$A$106:CU$202,99,FALSE())))</f>
        <v>8.08534566931598</v>
      </c>
      <c r="CV19" s="193" t="n">
        <f aca="false">IF(ISERROR(VLOOKUP($A19,'Import Peak'!$A$3:CV$99,100,FALSE())-VLOOKUP($A19,'Import Peak Change'!$A$106:CV$202,100,FALSE())),0,(VLOOKUP($A19,'Import Peak'!$A$3:CV$99,100,FALSE())-VLOOKUP($A19,'Import Peak Change'!$A$106:CV$202,100,FALSE())))</f>
        <v>8.26329503650595</v>
      </c>
      <c r="CW19" s="193" t="n">
        <f aca="false">IF(ISERROR(VLOOKUP($A19,'Import Peak'!$A$3:CW$99,101,FALSE())-VLOOKUP($A19,'Import Peak Change'!$A$106:CW$202,101,FALSE())),0,(VLOOKUP($A19,'Import Peak'!$A$3:CW$99,101,FALSE())-VLOOKUP($A19,'Import Peak Change'!$A$106:CW$202,101,FALSE())))</f>
        <v>8.44181338820204</v>
      </c>
      <c r="CX19" s="193" t="n">
        <f aca="false">IF(ISERROR(VLOOKUP($A19,'Import Peak'!$A$3:CX$99,102,FALSE())-VLOOKUP($A19,'Import Peak Change'!$A$106:CX$202,102,FALSE())),0,(VLOOKUP($A19,'Import Peak'!$A$3:CX$99,102,FALSE())-VLOOKUP($A19,'Import Peak Change'!$A$106:CX$202,102,FALSE())))</f>
        <v>8.28373120837205</v>
      </c>
      <c r="CY19" s="193" t="n">
        <f aca="false">IF(ISERROR(VLOOKUP($A19,'Import Peak'!$A$3:CY$99,103,FALSE())-VLOOKUP($A19,'Import Peak Change'!$A$106:CY$202,103,FALSE())),0,(VLOOKUP($A19,'Import Peak'!$A$3:CY$99,103,FALSE())-VLOOKUP($A19,'Import Peak Change'!$A$106:CY$202,103,FALSE())))</f>
        <v>9.13286645300991</v>
      </c>
      <c r="CZ19" s="193" t="n">
        <f aca="false">IF(ISERROR(VLOOKUP($A19,'Import Peak'!$A$3:CZ$99,104,FALSE())-VLOOKUP($A19,'Import Peak Change'!$A$106:CZ$202,104,FALSE())),0,(VLOOKUP($A19,'Import Peak'!$A$3:CZ$99,104,FALSE())-VLOOKUP($A19,'Import Peak Change'!$A$106:CZ$202,104,FALSE())))</f>
        <v>8.27888518755617</v>
      </c>
      <c r="DA19" s="193" t="n">
        <f aca="false">IF(ISERROR(VLOOKUP($A19,'Import Peak'!$A$3:DA$99,105,FALSE())-VLOOKUP($A19,'Import Peak Change'!$A$106:DA$202,105,FALSE())),0,(VLOOKUP($A19,'Import Peak'!$A$3:DA$99,105,FALSE())-VLOOKUP($A19,'Import Peak Change'!$A$106:DA$202,105,FALSE())))</f>
        <v>0</v>
      </c>
      <c r="DB19" s="193" t="n">
        <f aca="false">IF(ISERROR(VLOOKUP($A19,'Import Peak'!$A$3:DB$99,106,FALSE())-VLOOKUP($A19,'Import Peak Change'!$A$106:DB$202,106,FALSE())),0,(VLOOKUP($A19,'Import Peak'!$A$3:DB$99,106,FALSE())-VLOOKUP($A19,'Import Peak Change'!$A$106:DB$202,106,FALSE())))</f>
        <v>5.98076660366405</v>
      </c>
      <c r="DC19" s="193" t="n">
        <f aca="false">IF(ISERROR(VLOOKUP($A19,'Import Peak'!$A$3:DC$99,107,FALSE())-VLOOKUP($A19,'Import Peak Change'!$A$106:DC$202,107,FALSE())),0,(VLOOKUP($A19,'Import Peak'!$A$3:DC$99,107,FALSE())-VLOOKUP($A19,'Import Peak Change'!$A$106:DC$202,107,FALSE())))</f>
        <v>5.84221819898596</v>
      </c>
      <c r="DD19" s="193" t="n">
        <f aca="false">IF(ISERROR(VLOOKUP($A19,'Import Peak'!$A$3:DD$99,108,FALSE())-VLOOKUP($A19,'Import Peak Change'!$A$106:DD$202,108,FALSE())),0,(VLOOKUP($A19,'Import Peak'!$A$3:DD$99,108,FALSE())-VLOOKUP($A19,'Import Peak Change'!$A$106:DD$202,108,FALSE())))</f>
        <v>6.69811240264403</v>
      </c>
      <c r="DE19" s="193" t="n">
        <f aca="false">IF(ISERROR(VLOOKUP($A19,'Import Peak'!$A$3:DE$99,109,FALSE())-VLOOKUP($A19,'Import Peak Change'!$A$106:DE$202,109,FALSE())),0,(VLOOKUP($A19,'Import Peak'!$A$3:DE$99,109,FALSE())-VLOOKUP($A19,'Import Peak Change'!$A$106:DE$202,109,FALSE())))</f>
        <v>6.56728138903782</v>
      </c>
      <c r="DF19" s="193" t="n">
        <f aca="false">IF(ISERROR(VLOOKUP($A19,'Import Peak'!$A$3:DF$99,110,FALSE())-VLOOKUP($A19,'Import Peak Change'!$A$106:DF$202,110,FALSE())),0,(VLOOKUP($A19,'Import Peak'!$A$3:DF$99,110,FALSE())-VLOOKUP($A19,'Import Peak Change'!$A$106:DF$202,110,FALSE())))</f>
        <v>6.43135163791203</v>
      </c>
      <c r="DG19" s="193" t="n">
        <f aca="false">IF(ISERROR(VLOOKUP($A19,'Import Peak'!$A$3:DG$99,111,FALSE())-VLOOKUP($A19,'Import Peak Change'!$A$106:DG$202,111,FALSE())),0,(VLOOKUP($A19,'Import Peak'!$A$3:DG$99,111,FALSE())-VLOOKUP($A19,'Import Peak Change'!$A$106:DG$202,111,FALSE())))</f>
        <v>6.80615870486395</v>
      </c>
      <c r="DH19" s="193" t="n">
        <f aca="false">IF(ISERROR(VLOOKUP($A19,'Import Peak'!$A$3:DH$99,112,FALSE())-VLOOKUP($A19,'Import Peak Change'!$A$106:DH$202,112,FALSE())),0,(VLOOKUP($A19,'Import Peak'!$A$3:DH$99,112,FALSE())-VLOOKUP($A19,'Import Peak Change'!$A$106:DH$202,112,FALSE())))</f>
        <v>6.92775548762597</v>
      </c>
      <c r="DI19" s="193" t="n">
        <f aca="false">IF(ISERROR(VLOOKUP($A19,'Import Peak'!$A$3:DI$99,113,FALSE())-VLOOKUP($A19,'Import Peak Change'!$A$106:DI$202,113,FALSE())),0,(VLOOKUP($A19,'Import Peak'!$A$3:DI$99,113,FALSE())-VLOOKUP($A19,'Import Peak Change'!$A$106:DI$202,113,FALSE())))</f>
        <v>7.04945774612406</v>
      </c>
      <c r="DJ19" s="193" t="n">
        <f aca="false">IF(ISERROR(VLOOKUP($A19,'Import Peak'!$A$3:DJ$99,114,FALSE())-VLOOKUP($A19,'Import Peak Change'!$A$106:DJ$202,114,FALSE())),0,(VLOOKUP($A19,'Import Peak'!$A$3:DJ$99,114,FALSE())-VLOOKUP($A19,'Import Peak Change'!$A$106:DJ$202,114,FALSE())))</f>
        <v>6.89164794876604</v>
      </c>
      <c r="DK19" s="193" t="n">
        <f aca="false">IF(ISERROR(VLOOKUP($A19,'Import Peak'!$A$3:DK$99,115,FALSE())-VLOOKUP($A19,'Import Peak Change'!$A$106:DK$202,115,FALSE())),0,(VLOOKUP($A19,'Import Peak'!$A$3:DK$99,115,FALSE())-VLOOKUP($A19,'Import Peak Change'!$A$106:DK$202,115,FALSE())))</f>
        <v>-14.5783194985402</v>
      </c>
      <c r="DL19" s="193" t="n">
        <f aca="false">IF(ISERROR(VLOOKUP($A19,'Import Peak'!$A$3:DL$99,116,FALSE())-VLOOKUP($A19,'Import Peak Change'!$A$106:DL$202,116,FALSE())),0,(VLOOKUP($A19,'Import Peak'!$A$3:DL$99,116,FALSE())-VLOOKUP($A19,'Import Peak Change'!$A$106:DL$202,116,FALSE())))</f>
        <v>-14.2444505613021</v>
      </c>
      <c r="DM19" s="193" t="n">
        <f aca="false">IF(ISERROR(VLOOKUP($A19,'Import Peak'!$A$3:DM$99,117,FALSE())-VLOOKUP($A19,'Import Peak Change'!$A$106:DM$202,117,FALSE())),0,(VLOOKUP($A19,'Import Peak'!$A$3:DM$99,117,FALSE())-VLOOKUP($A19,'Import Peak Change'!$A$106:DM$202,117,FALSE())))</f>
        <v>-15.0580407129398</v>
      </c>
      <c r="DN19" s="193" t="n">
        <f aca="false">IF(ISERROR(VLOOKUP($A19,'Import Peak'!$A$3:DN$99,118,FALSE())-VLOOKUP($A19,'Import Peak Change'!$A$106:DN$202,118,FALSE())),0,(VLOOKUP($A19,'Import Peak'!$A$3:DN$99,118,FALSE())-VLOOKUP($A19,'Import Peak Change'!$A$106:DN$202,118,FALSE())))</f>
        <v>-7.356659172734</v>
      </c>
      <c r="DO19" s="193" t="n">
        <f aca="false">IF(ISERROR(VLOOKUP($A19,'Import Peak'!$A$3:DO$99,119,FALSE())-VLOOKUP($A19,'Import Peak Change'!$A$106:DO$202,119,FALSE())),0,(VLOOKUP($A19,'Import Peak'!$A$3:DO$99,119,FALSE())-VLOOKUP($A19,'Import Peak Change'!$A$106:DO$202,119,FALSE())))</f>
        <v>-7.16401410416597</v>
      </c>
      <c r="DP19" s="193" t="n">
        <f aca="false">IF(ISERROR(VLOOKUP($A19,'Import Peak'!$A$3:DP$99,120,FALSE())-VLOOKUP($A19,'Import Peak Change'!$A$106:DP$202,120,FALSE())),0,(VLOOKUP($A19,'Import Peak'!$A$3:DP$99,120,FALSE())-VLOOKUP($A19,'Import Peak Change'!$A$106:DP$202,120,FALSE())))</f>
        <v>-8.18604811574801</v>
      </c>
      <c r="DQ19" s="193" t="n">
        <f aca="false">IF(ISERROR(VLOOKUP($A19,'Import Peak'!$A$3:DQ$99,121,FALSE())-VLOOKUP($A19,'Import Peak Change'!$A$106:DQ$202,121,FALSE())),0,(VLOOKUP($A19,'Import Peak'!$A$3:DQ$99,121,FALSE())-VLOOKUP($A19,'Import Peak Change'!$A$106:DQ$202,121,FALSE())))</f>
        <v>-8.00071858803403</v>
      </c>
      <c r="DR19" s="193" t="n">
        <f aca="false">IF(ISERROR(VLOOKUP($A19,'Import Peak'!$A$3:DR$99,122,FALSE())-VLOOKUP($A19,'Import Peak Change'!$A$106:DR$202,122,FALSE())),0,(VLOOKUP($A19,'Import Peak'!$A$3:DR$99,122,FALSE())-VLOOKUP($A19,'Import Peak Change'!$A$106:DR$202,122,FALSE())))</f>
        <v>-7.81002402937997</v>
      </c>
      <c r="DS19" s="193" t="n">
        <f aca="false">IF(ISERROR(VLOOKUP($A19,'Import Peak'!$A$3:DS$99,123,FALSE())-VLOOKUP($A19,'Import Peak Change'!$A$106:DS$202,123,FALSE())),0,(VLOOKUP($A19,'Import Peak'!$A$3:DS$99,123,FALSE())-VLOOKUP($A19,'Import Peak Change'!$A$106:DS$202,123,FALSE())))</f>
        <v>-8.24010960206397</v>
      </c>
      <c r="DT19" s="193" t="n">
        <f aca="false">IF(ISERROR(VLOOKUP($A19,'Import Peak'!$A$3:DT$99,124,FALSE())-VLOOKUP($A19,'Import Peak Change'!$A$106:DT$202,124,FALSE())),0,(VLOOKUP($A19,'Import Peak'!$A$3:DT$99,124,FALSE())-VLOOKUP($A19,'Import Peak Change'!$A$106:DT$202,124,FALSE())))</f>
        <v>-8.03999875311399</v>
      </c>
      <c r="DU19" s="193" t="n">
        <f aca="false">IF(ISERROR(VLOOKUP($A19,'Import Peak'!$A$3:DU$99,125,FALSE())-VLOOKUP($A19,'Import Peak Change'!$A$106:DU$202,125,FALSE())),0,(VLOOKUP($A19,'Import Peak'!$A$3:DU$99,125,FALSE())-VLOOKUP($A19,'Import Peak Change'!$A$106:DU$202,125,FALSE())))</f>
        <v>-8.80921530092996</v>
      </c>
      <c r="DV19" s="193" t="n">
        <f aca="false">IF(ISERROR(VLOOKUP($A19,'Import Peak'!$A$3:DV$99,126,FALSE())-VLOOKUP($A19,'Import Peak Change'!$A$106:DV$202,126,FALSE())),0,(VLOOKUP($A19,'Import Peak'!$A$3:DV$99,126,FALSE())-VLOOKUP($A19,'Import Peak Change'!$A$106:DV$202,126,FALSE())))</f>
        <v>0</v>
      </c>
      <c r="DW19" s="193" t="n">
        <f aca="false">IF(ISERROR(VLOOKUP($A19,'Import Peak'!$A$3:DW$99,127,FALSE())-VLOOKUP($A19,'Import Peak Change'!$A$106:DW$202,127,FALSE())),0,(VLOOKUP($A19,'Import Peak'!$A$3:DW$99,127,FALSE())-VLOOKUP($A19,'Import Peak Change'!$A$106:DW$202,127,FALSE())))</f>
        <v>0</v>
      </c>
      <c r="DX19" s="193" t="n">
        <f aca="false">IF(ISERROR(VLOOKUP($A19,'Import Peak'!$A$3:DX$99,128,FALSE())-VLOOKUP($A19,'Import Peak Change'!$A$106:DX$202,128,FALSE())),0,(VLOOKUP($A19,'Import Peak'!$A$3:DX$99,128,FALSE())-VLOOKUP($A19,'Import Peak Change'!$A$106:DX$202,128,FALSE())))</f>
        <v>0</v>
      </c>
      <c r="DY19" s="193" t="n">
        <f aca="false">IF(ISERROR(VLOOKUP($A19,'Import Peak'!$A$3:DY$99,129,FALSE())-VLOOKUP($A19,'Import Peak Change'!$A$106:DY$202,129,FALSE())),0,(VLOOKUP($A19,'Import Peak'!$A$3:DY$99,129,FALSE())-VLOOKUP($A19,'Import Peak Change'!$A$106:DY$202,129,FALSE())))</f>
        <v>0</v>
      </c>
      <c r="DZ19" s="193" t="n">
        <f aca="false">IF(ISERROR(VLOOKUP($A19,'Import Peak'!$A$3:DZ$99,130,FALSE())-VLOOKUP($A19,'Import Peak Change'!$A$106:DZ$202,130,FALSE())),0,(VLOOKUP($A19,'Import Peak'!$A$3:DZ$99,130,FALSE())-VLOOKUP($A19,'Import Peak Change'!$A$106:DZ$202,130,FALSE())))</f>
        <v>0</v>
      </c>
      <c r="EA19" s="193" t="n">
        <f aca="false">IF(ISERROR(VLOOKUP($A19,'Import Peak'!$A$3:EA$99,131,FALSE())-VLOOKUP($A19,'Import Peak Change'!$A$106:EA$202,131,FALSE())),0,(VLOOKUP($A19,'Import Peak'!$A$3:EA$99,131,FALSE())-VLOOKUP($A19,'Import Peak Change'!$A$106:EA$202,131,FALSE())))</f>
        <v>0</v>
      </c>
      <c r="EB19" s="193" t="n">
        <f aca="false">IF(ISERROR(VLOOKUP($A19,'Import Peak'!$A$3:EB$99,132,FALSE())-VLOOKUP($A19,'Import Peak Change'!$A$106:EB$202,132,FALSE())),0,(VLOOKUP($A19,'Import Peak'!$A$3:EB$99,132,FALSE())-VLOOKUP($A19,'Import Peak Change'!$A$106:EB$202,132,FALSE())))</f>
        <v>0</v>
      </c>
      <c r="EC19" s="193" t="n">
        <f aca="false">IF(ISERROR(VLOOKUP($A19,'Import Peak'!$A$3:EC$99,133,FALSE())-VLOOKUP($A19,'Import Peak Change'!$A$106:EC$202,133,FALSE())),0,(VLOOKUP($A19,'Import Peak'!$A$3:EC$99,133,FALSE())-VLOOKUP($A19,'Import Peak Change'!$A$106:EC$202,133,FALSE())))</f>
        <v>0</v>
      </c>
      <c r="ED19" s="193" t="n">
        <f aca="false">IF(ISERROR(VLOOKUP($A19,'Import Peak'!$A$3:ED$99,134,FALSE())-VLOOKUP($A19,'Import Peak Change'!$A$106:ED$202,134,FALSE())),0,(VLOOKUP($A19,'Import Peak'!$A$3:ED$99,134,FALSE())-VLOOKUP($A19,'Import Peak Change'!$A$106:ED$202,134,FALSE())))</f>
        <v>0</v>
      </c>
      <c r="EE19" s="193" t="n">
        <f aca="false">IF(ISERROR(VLOOKUP($A19,'Import Peak'!$A$3:EE$99,135,FALSE())-VLOOKUP($A19,'Import Peak Change'!$A$106:EE$202,135,FALSE())),0,(VLOOKUP($A19,'Import Peak'!$A$3:EE$99,135,FALSE())-VLOOKUP($A19,'Import Peak Change'!$A$106:EE$202,135,FALSE())))</f>
        <v>0</v>
      </c>
      <c r="EF19" s="193" t="n">
        <f aca="false">IF(ISERROR(VLOOKUP($A19,'Import Peak'!$A$3:EF$99,136,FALSE())-VLOOKUP($A19,'Import Peak Change'!$A$106:EF$202,136,FALSE())),0,(VLOOKUP($A19,'Import Peak'!$A$3:EF$99,136,FALSE())-VLOOKUP($A19,'Import Peak Change'!$A$106:EF$202,136,FALSE())))</f>
        <v>0</v>
      </c>
      <c r="EG19" s="193" t="n">
        <f aca="false">IF(ISERROR(VLOOKUP($A19,'Import Peak'!$A$3:EG$99,137,FALSE())-VLOOKUP($A19,'Import Peak Change'!$A$106:EG$202,137,FALSE())),0,(VLOOKUP($A19,'Import Peak'!$A$3:EG$99,137,FALSE())-VLOOKUP($A19,'Import Peak Change'!$A$106:EG$202,137,FALSE())))</f>
        <v>0</v>
      </c>
      <c r="EH19" s="193" t="n">
        <f aca="false">IF(ISERROR(VLOOKUP($A19,'Import Peak'!$A$3:EH$99,138,FALSE())-VLOOKUP($A19,'Import Peak Change'!$A$106:EH$202,138,FALSE())),0,(VLOOKUP($A19,'Import Peak'!$A$3:EH$99,138,FALSE())-VLOOKUP($A19,'Import Peak Change'!$A$106:EH$202,138,FALSE())))</f>
        <v>0</v>
      </c>
      <c r="EI19" s="193" t="n">
        <f aca="false">IF(ISERROR(VLOOKUP($A19,'Import Peak'!$A$3:EI$99,139,FALSE())-VLOOKUP($A19,'Import Peak Change'!$A$106:EI$202,139,FALSE())),0,(VLOOKUP($A19,'Import Peak'!$A$3:EI$99,139,FALSE())-VLOOKUP($A19,'Import Peak Change'!$A$106:EI$202,139,FALSE())))</f>
        <v>0</v>
      </c>
      <c r="EJ19" s="193" t="n">
        <f aca="false">IF(ISERROR(VLOOKUP($A19,'Import Peak'!$A$3:EJ$99,140,FALSE())-VLOOKUP($A19,'Import Peak Change'!$A$106:EJ$202,140,FALSE())),0,(VLOOKUP($A19,'Import Peak'!$A$3:EJ$99,140,FALSE())-VLOOKUP($A19,'Import Peak Change'!$A$106:EJ$202,140,FALSE())))</f>
        <v>0</v>
      </c>
      <c r="EK19" s="193" t="n">
        <f aca="false">IF(ISERROR(VLOOKUP($A19,'Import Peak'!$A$3:EK$99,141,FALSE())-VLOOKUP($A19,'Import Peak Change'!$A$106:EK$202,141,FALSE())),0,(VLOOKUP($A19,'Import Peak'!$A$3:EK$99,141,FALSE())-VLOOKUP($A19,'Import Peak Change'!$A$106:EK$202,141,FALSE())))</f>
        <v>0</v>
      </c>
      <c r="EL19" s="193" t="n">
        <f aca="false">IF(ISERROR(VLOOKUP($A19,'Import Peak'!$A$3:EL$99,142,FALSE())-VLOOKUP($A19,'Import Peak Change'!$A$106:EL$202,142,FALSE())),0,(VLOOKUP($A19,'Import Peak'!$A$3:EL$99,142,FALSE())-VLOOKUP($A19,'Import Peak Change'!$A$106:EL$202,142,FALSE())))</f>
        <v>0</v>
      </c>
      <c r="EM19" s="193" t="n">
        <f aca="false">IF(ISERROR(VLOOKUP($A19,'Import Peak'!$A$3:EM$99,143,FALSE())-VLOOKUP($A19,'Import Peak Change'!$A$106:EM$202,143,FALSE())),0,(VLOOKUP($A19,'Import Peak'!$A$3:EM$99,143,FALSE())-VLOOKUP($A19,'Import Peak Change'!$A$106:EM$202,143,FALSE())))</f>
        <v>0</v>
      </c>
      <c r="EN19" s="193" t="n">
        <f aca="false">IF(ISERROR(VLOOKUP($A19,'Import Peak'!$A$3:EN$99,144,FALSE())-VLOOKUP($A19,'Import Peak Change'!$A$106:EN$202,144,FALSE())),0,(VLOOKUP($A19,'Import Peak'!$A$3:EN$99,144,FALSE())-VLOOKUP($A19,'Import Peak Change'!$A$106:EN$202,144,FALSE())))</f>
        <v>0</v>
      </c>
      <c r="EO19" s="193" t="n">
        <f aca="false">IF(ISERROR(VLOOKUP($A19,'Import Peak'!$A$3:EO$99,145,FALSE())-VLOOKUP($A19,'Import Peak Change'!$A$106:EO$202,145,FALSE())),0,(VLOOKUP($A19,'Import Peak'!$A$3:EO$99,145,FALSE())-VLOOKUP($A19,'Import Peak Change'!$A$106:EO$202,145,FALSE())))</f>
        <v>0</v>
      </c>
      <c r="EP19" s="193" t="n">
        <f aca="false">IF(ISERROR(VLOOKUP($A19,'Import Peak'!$A$3:EP$99,146,FALSE())-VLOOKUP($A19,'Import Peak Change'!$A$106:EP$202,146,FALSE())),0,(VLOOKUP($A19,'Import Peak'!$A$3:EP$99,146,FALSE())-VLOOKUP($A19,'Import Peak Change'!$A$106:EP$202,146,FALSE())))</f>
        <v>0</v>
      </c>
      <c r="EQ19" s="193" t="n">
        <f aca="false">IF(ISERROR(VLOOKUP($A19,'Import Peak'!$A$3:EQ$99,147,FALSE())-VLOOKUP($A19,'Import Peak Change'!$A$106:EQ$202,147,FALSE())),0,(VLOOKUP($A19,'Import Peak'!$A$3:EQ$99,147,FALSE())-VLOOKUP($A19,'Import Peak Change'!$A$106:EQ$202,147,FALSE())))</f>
        <v>0</v>
      </c>
      <c r="ER19" s="193" t="n">
        <f aca="false">IF(ISERROR(VLOOKUP($A19,'Import Peak'!$A$3:ER$99,148,FALSE())-VLOOKUP($A19,'Import Peak Change'!$A$106:ER$202,148,FALSE())),0,(VLOOKUP($A19,'Import Peak'!$A$3:ER$99,148,FALSE())-VLOOKUP($A19,'Import Peak Change'!$A$106:ER$202,148,FALSE())))</f>
        <v>0</v>
      </c>
      <c r="ES19" s="193" t="n">
        <f aca="false">IF(ISERROR(VLOOKUP($A19,'Import Peak'!$A$3:ES$99,149,FALSE())-VLOOKUP($A19,'Import Peak Change'!$A$106:ES$202,149,FALSE())),0,(VLOOKUP($A19,'Import Peak'!$A$3:ES$99,149,FALSE())-VLOOKUP($A19,'Import Peak Change'!$A$106:ES$202,149,FALSE())))</f>
        <v>0</v>
      </c>
      <c r="ET19" s="193" t="n">
        <f aca="false">IF(ISERROR(VLOOKUP($A19,'Import Peak'!$A$3:ET$99,150,FALSE())-VLOOKUP($A19,'Import Peak Change'!$A$106:ET$202,150,FALSE())),0,(VLOOKUP($A19,'Import Peak'!$A$3:ET$99,150,FALSE())-VLOOKUP($A19,'Import Peak Change'!$A$106:ET$202,150,FALSE())))</f>
        <v>0</v>
      </c>
      <c r="EU19" s="193" t="n">
        <f aca="false">IF(ISERROR(VLOOKUP($A19,'Import Peak'!$A$3:EU$99,151,FALSE())-VLOOKUP($A19,'Import Peak Change'!$A$106:EU$202,151,FALSE())),0,(VLOOKUP($A19,'Import Peak'!$A$3:EU$99,151,FALSE())-VLOOKUP($A19,'Import Peak Change'!$A$106:EU$202,151,FALSE())))</f>
        <v>0</v>
      </c>
      <c r="EV19" s="193" t="n">
        <f aca="false">IF(ISERROR(VLOOKUP($A19,'Import Peak'!$A$3:EV$99,152,FALSE())-VLOOKUP($A19,'Import Peak Change'!$A$106:EV$202,152,FALSE())),0,(VLOOKUP($A19,'Import Peak'!$A$3:EV$99,152,FALSE())-VLOOKUP($A19,'Import Peak Change'!$A$106:EV$202,152,FALSE())))</f>
        <v>0</v>
      </c>
      <c r="EW19" s="193" t="n">
        <f aca="false">IF(ISERROR(VLOOKUP($A19,'Import Peak'!$A$3:EW$99,153,FALSE())-VLOOKUP($A19,'Import Peak Change'!$A$106:EW$202,153,FALSE())),0,(VLOOKUP($A19,'Import Peak'!$A$3:EW$99,153,FALSE())-VLOOKUP($A19,'Import Peak Change'!$A$106:EW$202,153,FALSE())))</f>
        <v>0</v>
      </c>
      <c r="EX19" s="193" t="n">
        <f aca="false">IF(ISERROR(VLOOKUP($A19,'Import Peak'!$A$3:EX$99,154,FALSE())-VLOOKUP($A19,'Import Peak Change'!$A$106:EX$202,154,FALSE())),0,(VLOOKUP($A19,'Import Peak'!$A$3:EX$99,154,FALSE())-VLOOKUP($A19,'Import Peak Change'!$A$106:EX$202,154,FALSE())))</f>
        <v>0</v>
      </c>
      <c r="EY19" s="193" t="n">
        <f aca="false">IF(ISERROR(VLOOKUP($A19,'Import Peak'!$A$3:EY$99,155,FALSE())-VLOOKUP($A19,'Import Peak Change'!$A$106:EY$202,155,FALSE())),0,(VLOOKUP($A19,'Import Peak'!$A$3:EY$99,155,FALSE())-VLOOKUP($A19,'Import Peak Change'!$A$106:EY$202,155,FALSE())))</f>
        <v>0</v>
      </c>
      <c r="EZ19" s="193" t="n">
        <f aca="false">IF(ISERROR(VLOOKUP($A19,'Import Peak'!$A$3:EZ$99,156,FALSE())-VLOOKUP($A19,'Import Peak Change'!$A$106:EZ$202,156,FALSE())),0,(VLOOKUP($A19,'Import Peak'!$A$3:EZ$99,156,FALSE())-VLOOKUP($A19,'Import Peak Change'!$A$106:EZ$202,156,FALSE())))</f>
        <v>0</v>
      </c>
      <c r="FA19" s="193" t="n">
        <f aca="false">IF(ISERROR(VLOOKUP($A19,'Import Peak'!$A$3:FA$99,157,FALSE())-VLOOKUP($A19,'Import Peak Change'!$A$106:FA$202,157,FALSE())),0,(VLOOKUP($A19,'Import Peak'!$A$3:FA$99,157,FALSE())-VLOOKUP($A19,'Import Peak Change'!$A$106:FA$202,157,FALSE())))</f>
        <v>0</v>
      </c>
      <c r="FB19" s="193" t="n">
        <f aca="false">IF(ISERROR(VLOOKUP($A19,'Import Peak'!$A$3:FB$99,158,FALSE())-VLOOKUP($A19,'Import Peak Change'!$A$106:FB$202,158,FALSE())),0,(VLOOKUP($A19,'Import Peak'!$A$3:FB$99,158,FALSE())-VLOOKUP($A19,'Import Peak Change'!$A$106:FB$202,158,FALSE())))</f>
        <v>0</v>
      </c>
      <c r="FC19" s="193" t="n">
        <f aca="false">IF(ISERROR(VLOOKUP($A19,'Import Peak'!$A$3:FC$99,159,FALSE())-VLOOKUP($A19,'Import Peak Change'!$A$106:FC$202,159,FALSE())),0,(VLOOKUP($A19,'Import Peak'!$A$3:FC$99,159,FALSE())-VLOOKUP($A19,'Import Peak Change'!$A$106:FC$202,159,FALSE())))</f>
        <v>0</v>
      </c>
      <c r="FD19" s="193" t="n">
        <f aca="false">IF(ISERROR(VLOOKUP($A19,'Import Peak'!$A$3:FD$99,160,FALSE())-VLOOKUP($A19,'Import Peak Change'!$A$106:FD$202,160,FALSE())),0,(VLOOKUP($A19,'Import Peak'!$A$3:FD$99,160,FALSE())-VLOOKUP($A19,'Import Peak Change'!$A$106:FD$202,160,FALSE())))</f>
        <v>0</v>
      </c>
      <c r="FE19" s="193" t="n">
        <f aca="false">IF(ISERROR(VLOOKUP($A19,'Import Peak'!$A$3:FE$99,161,FALSE())-VLOOKUP($A19,'Import Peak Change'!$A$106:FE$202,161,FALSE())),0,(VLOOKUP($A19,'Import Peak'!$A$3:FE$99,161,FALSE())-VLOOKUP($A19,'Import Peak Change'!$A$106:FE$202,161,FALSE())))</f>
        <v>0</v>
      </c>
      <c r="FF19" s="193" t="n">
        <f aca="false">IF(ISERROR(VLOOKUP($A19,'Import Peak'!$A$3:FF$99,162,FALSE())-VLOOKUP($A19,'Import Peak Change'!$A$106:FF$202,162,FALSE())),0,(VLOOKUP($A19,'Import Peak'!$A$3:FF$99,162,FALSE())-VLOOKUP($A19,'Import Peak Change'!$A$106:FF$202,162,FALSE())))</f>
        <v>0</v>
      </c>
      <c r="FG19" s="193" t="n">
        <f aca="false">IF(ISERROR(VLOOKUP($A19,'Import Peak'!$A$3:FG$99,163,FALSE())-VLOOKUP($A19,'Import Peak Change'!$A$106:FG$202,163,FALSE())),0,(VLOOKUP($A19,'Import Peak'!$A$3:FG$99,163,FALSE())-VLOOKUP($A19,'Import Peak Change'!$A$106:FG$202,163,FALSE())))</f>
        <v>0</v>
      </c>
      <c r="FH19" s="193" t="n">
        <f aca="false">IF(ISERROR(VLOOKUP($A19,'Import Peak'!$A$3:FH$99,164,FALSE())-VLOOKUP($A19,'Import Peak Change'!$A$106:FH$202,164,FALSE())),0,(VLOOKUP($A19,'Import Peak'!$A$3:FH$99,164,FALSE())-VLOOKUP($A19,'Import Peak Change'!$A$106:FH$202,164,FALSE())))</f>
        <v>0</v>
      </c>
      <c r="FI19" s="193" t="n">
        <f aca="false">IF(ISERROR(VLOOKUP($A19,'Import Peak'!$A$3:FI$99,165,FALSE())-VLOOKUP($A19,'Import Peak Change'!$A$106:FI$202,165,FALSE())),0,(VLOOKUP($A19,'Import Peak'!$A$3:FI$99,165,FALSE())-VLOOKUP($A19,'Import Peak Change'!$A$106:FI$202,165,FALSE())))</f>
        <v>0</v>
      </c>
      <c r="FJ19" s="193" t="n">
        <f aca="false">IF(ISERROR(VLOOKUP($A19,'Import Peak'!$A$3:FJ$99,166,FALSE())-VLOOKUP($A19,'Import Peak Change'!$A$106:FJ$202,166,FALSE())),0,(VLOOKUP($A19,'Import Peak'!$A$3:FJ$99,166,FALSE())-VLOOKUP($A19,'Import Peak Change'!$A$106:FJ$202,166,FALSE())))</f>
        <v>0</v>
      </c>
      <c r="FK19" s="193" t="n">
        <f aca="false">IF(ISERROR(VLOOKUP($A19,'Import Peak'!$A$3:FK$99,167,FALSE())-VLOOKUP($A19,'Import Peak Change'!$A$106:FK$202,167,FALSE())),0,(VLOOKUP($A19,'Import Peak'!$A$3:FK$99,167,FALSE())-VLOOKUP($A19,'Import Peak Change'!$A$106:FK$202,167,FALSE())))</f>
        <v>0</v>
      </c>
      <c r="FL19" s="193" t="n">
        <f aca="false">IF(ISERROR(VLOOKUP($A19,'Import Peak'!$A$3:FL$99,168,FALSE())-VLOOKUP($A19,'Import Peak Change'!$A$106:FL$202,168,FALSE())),0,(VLOOKUP($A19,'Import Peak'!$A$3:FL$99,168,FALSE())-VLOOKUP($A19,'Import Peak Change'!$A$106:FL$202,168,FALSE())))</f>
        <v>0</v>
      </c>
      <c r="FM19" s="193" t="n">
        <f aca="false">IF(ISERROR(VLOOKUP($A19,'Import Peak'!$A$3:FM$99,169,FALSE())-VLOOKUP($A19,'Import Peak Change'!$A$106:FM$202,169,FALSE())),0,(VLOOKUP($A19,'Import Peak'!$A$3:FM$99,169,FALSE())-VLOOKUP($A19,'Import Peak Change'!$A$106:FM$202,169,FALSE())))</f>
        <v>0</v>
      </c>
      <c r="FN19" s="193" t="n">
        <f aca="false">IF(ISERROR(VLOOKUP($A19,'Import Peak'!$A$3:FN$99,170,FALSE())-VLOOKUP($A19,'Import Peak Change'!$A$106:FN$202,170,FALSE())),0,(VLOOKUP($A19,'Import Peak'!$A$3:FN$99,170,FALSE())-VLOOKUP($A19,'Import Peak Change'!$A$106:FN$202,170,FALSE())))</f>
        <v>0</v>
      </c>
      <c r="FO19" s="193" t="n">
        <f aca="false">IF(ISERROR(VLOOKUP($A19,'Import Peak'!$A$3:FO$99,171,FALSE())-VLOOKUP($A19,'Import Peak Change'!$A$106:FO$202,171,FALSE())),0,(VLOOKUP($A19,'Import Peak'!$A$3:FO$99,171,FALSE())-VLOOKUP($A19,'Import Peak Change'!$A$106:FO$202,171,FALSE())))</f>
        <v>0</v>
      </c>
      <c r="FP19" s="193" t="n">
        <f aca="false">IF(ISERROR(VLOOKUP($A19,'Import Peak'!$A$3:FP$99,172,FALSE())-VLOOKUP($A19,'Import Peak Change'!$A$106:FP$202,172,FALSE())),0,(VLOOKUP($A19,'Import Peak'!$A$3:FP$99,172,FALSE())-VLOOKUP($A19,'Import Peak Change'!$A$106:FP$202,172,FALSE())))</f>
        <v>0</v>
      </c>
      <c r="FQ19" s="193" t="n">
        <f aca="false">IF(ISERROR(VLOOKUP($A19,'Import Peak'!$A$3:FQ$99,173,FALSE())-VLOOKUP($A19,'Import Peak Change'!$A$106:FQ$202,173,FALSE())),0,(VLOOKUP($A19,'Import Peak'!$A$3:FQ$99,173,FALSE())-VLOOKUP($A19,'Import Peak Change'!$A$106:FQ$202,173,FALSE())))</f>
        <v>0</v>
      </c>
      <c r="FR19" s="193" t="n">
        <f aca="false">IF(ISERROR(VLOOKUP($A19,'Import Peak'!$A$3:FR$99,174,FALSE())-VLOOKUP($A19,'Import Peak Change'!$A$106:FR$202,174,FALSE())),0,(VLOOKUP($A19,'Import Peak'!$A$3:FR$99,174,FALSE())-VLOOKUP($A19,'Import Peak Change'!$A$106:FR$202,174,FALSE())))</f>
        <v>0</v>
      </c>
      <c r="FS19" s="193" t="n">
        <f aca="false">IF(ISERROR(VLOOKUP($A19,'Import Peak'!$A$3:FS$99,175,FALSE())-VLOOKUP($A19,'Import Peak Change'!$A$106:FS$202,175,FALSE())),0,(VLOOKUP($A19,'Import Peak'!$A$3:FS$99,175,FALSE())-VLOOKUP($A19,'Import Peak Change'!$A$106:FS$202,175,FALSE())))</f>
        <v>0</v>
      </c>
      <c r="FT19" s="193" t="n">
        <f aca="false">IF(ISERROR(VLOOKUP($A19,'Import Peak'!$A$3:FT$99,176,FALSE())-VLOOKUP($A19,'Import Peak Change'!$A$106:FT$202,176,FALSE())),0,(VLOOKUP($A19,'Import Peak'!$A$3:FT$99,176,FALSE())-VLOOKUP($A19,'Import Peak Change'!$A$106:FT$202,176,FALSE())))</f>
        <v>0</v>
      </c>
      <c r="FU19" s="193" t="n">
        <f aca="false">IF(ISERROR(VLOOKUP($A19,'Import Peak'!$A$3:FU$99,177,FALSE())-VLOOKUP($A19,'Import Peak Change'!$A$106:FU$202,177,FALSE())),0,(VLOOKUP($A19,'Import Peak'!$A$3:FU$99,177,FALSE())-VLOOKUP($A19,'Import Peak Change'!$A$106:FU$202,177,FALSE())))</f>
        <v>0</v>
      </c>
      <c r="FV19" s="193" t="n">
        <f aca="false">IF(ISERROR(VLOOKUP($A19,'Import Peak'!$A$3:FV$99,178,FALSE())-VLOOKUP($A19,'Import Peak Change'!$A$106:FV$202,178,FALSE())),0,(VLOOKUP($A19,'Import Peak'!$A$3:FV$99,178,FALSE())-VLOOKUP($A19,'Import Peak Change'!$A$106:FV$202,178,FALSE())))</f>
        <v>0</v>
      </c>
      <c r="FW19" s="193" t="n">
        <f aca="false">IF(ISERROR(VLOOKUP($A19,'Import Peak'!$A$3:FW$99,179,FALSE())-VLOOKUP($A19,'Import Peak Change'!$A$106:FW$202,179,FALSE())),0,(VLOOKUP($A19,'Import Peak'!$A$3:FW$99,179,FALSE())-VLOOKUP($A19,'Import Peak Change'!$A$106:FW$202,179,FALSE())))</f>
        <v>0</v>
      </c>
      <c r="FX19" s="193" t="n">
        <f aca="false">IF(ISERROR(VLOOKUP($A19,'Import Peak'!$A$3:FX$99,180,FALSE())-VLOOKUP($A19,'Import Peak Change'!$A$106:FX$202,180,FALSE())),0,(VLOOKUP($A19,'Import Peak'!$A$3:FX$99,180,FALSE())-VLOOKUP($A19,'Import Peak Change'!$A$106:FX$202,180,FALSE())))</f>
        <v>0</v>
      </c>
      <c r="FY19" s="193" t="n">
        <f aca="false">IF(ISERROR(VLOOKUP($A19,'Import Peak'!$A$3:FY$99,181,FALSE())-VLOOKUP($A19,'Import Peak Change'!$A$106:FY$202,181,FALSE())),0,(VLOOKUP($A19,'Import Peak'!$A$3:FY$99,181,FALSE())-VLOOKUP($A19,'Import Peak Change'!$A$106:FY$202,181,FALSE())))</f>
        <v>0</v>
      </c>
      <c r="FZ19" s="193" t="n">
        <f aca="false">IF(ISERROR(VLOOKUP($A19,'Import Peak'!$A$3:FZ$99,182,FALSE())-VLOOKUP($A19,'Import Peak Change'!$A$106:FZ$202,182,FALSE())),0,(VLOOKUP($A19,'Import Peak'!$A$3:FZ$99,182,FALSE())-VLOOKUP($A19,'Import Peak Change'!$A$106:FZ$202,182,FALSE())))</f>
        <v>0</v>
      </c>
      <c r="GA19" s="193" t="n">
        <f aca="false">IF(ISERROR(VLOOKUP($A19,'Import Peak'!$A$3:GA$99,183,FALSE())-VLOOKUP($A19,'Import Peak Change'!$A$106:GA$202,183,FALSE())),0,(VLOOKUP($A19,'Import Peak'!$A$3:GA$99,183,FALSE())-VLOOKUP($A19,'Import Peak Change'!$A$106:GA$202,183,FALSE())))</f>
        <v>0</v>
      </c>
      <c r="GB19" s="193" t="n">
        <f aca="false">IF(ISERROR(VLOOKUP($A19,'Import Peak'!$A$3:GB$99,184,FALSE())-VLOOKUP($A19,'Import Peak Change'!$A$106:GB$202,184,FALSE())),0,(VLOOKUP($A19,'Import Peak'!$A$3:GB$99,184,FALSE())-VLOOKUP($A19,'Import Peak Change'!$A$106:GB$202,184,FALSE())))</f>
        <v>0</v>
      </c>
      <c r="GC19" s="193" t="n">
        <f aca="false">IF(ISERROR(VLOOKUP($A19,'Import Peak'!$A$3:GC$99,185,FALSE())-VLOOKUP($A19,'Import Peak Change'!$A$106:GC$202,185,FALSE())),0,(VLOOKUP($A19,'Import Peak'!$A$3:GC$99,185,FALSE())-VLOOKUP($A19,'Import Peak Change'!$A$106:GC$202,185,FALSE())))</f>
        <v>0</v>
      </c>
      <c r="GD19" s="193" t="n">
        <f aca="false">IF(ISERROR(VLOOKUP($A19,'Import Peak'!$A$3:GD$99,186,FALSE())-VLOOKUP($A19,'Import Peak Change'!$A$106:GD$202,186,FALSE())),0,(VLOOKUP($A19,'Import Peak'!$A$3:GD$99,186,FALSE())-VLOOKUP($A19,'Import Peak Change'!$A$106:GD$202,186,FALSE())))</f>
        <v>0</v>
      </c>
      <c r="GE19" s="193" t="n">
        <f aca="false">IF(ISERROR(VLOOKUP($A19,'Import Peak'!$A$3:GE$99,187,FALSE())-VLOOKUP($A19,'Import Peak Change'!$A$106:GE$202,187,FALSE())),0,(VLOOKUP($A19,'Import Peak'!$A$3:GE$99,187,FALSE())-VLOOKUP($A19,'Import Peak Change'!$A$106:GE$202,187,FALSE())))</f>
        <v>0</v>
      </c>
      <c r="GF19" s="193" t="n">
        <f aca="false">IF(ISERROR(VLOOKUP($A19,'Import Peak'!$A$3:GF$99,188,FALSE())-VLOOKUP($A19,'Import Peak Change'!$A$106:GF$202,188,FALSE())),0,(VLOOKUP($A19,'Import Peak'!$A$3:GF$99,188,FALSE())-VLOOKUP($A19,'Import Peak Change'!$A$106:GF$202,188,FALSE())))</f>
        <v>0</v>
      </c>
      <c r="GG19" s="193" t="n">
        <f aca="false">IF(ISERROR(VLOOKUP($A19,'Import Peak'!$A$3:GG$99,189,FALSE())-VLOOKUP($A19,'Import Peak Change'!$A$106:GG$202,189,FALSE())),0,(VLOOKUP($A19,'Import Peak'!$A$3:GG$99,189,FALSE())-VLOOKUP($A19,'Import Peak Change'!$A$106:GG$202,189,FALSE())))</f>
        <v>0</v>
      </c>
      <c r="GH19" s="193" t="n">
        <f aca="false">IF(ISERROR(VLOOKUP($A19,'Import Peak'!$A$3:GH$99,190,FALSE())-VLOOKUP($A19,'Import Peak Change'!$A$106:GH$202,190,FALSE())),0,(VLOOKUP($A19,'Import Peak'!$A$3:GH$99,190,FALSE())-VLOOKUP($A19,'Import Peak Change'!$A$106:GH$202,190,FALSE())))</f>
        <v>0</v>
      </c>
      <c r="GI19" s="193" t="n">
        <f aca="false">IF(ISERROR(VLOOKUP($A19,'Import Peak'!$A$3:GI$99,191,FALSE())-VLOOKUP($A19,'Import Peak Change'!$A$106:GI$202,191,FALSE())),0,(VLOOKUP($A19,'Import Peak'!$A$3:GI$99,191,FALSE())-VLOOKUP($A19,'Import Peak Change'!$A$106:GI$202,191,FALSE())))</f>
        <v>0</v>
      </c>
      <c r="GJ19" s="193" t="n">
        <f aca="false">IF(ISERROR(VLOOKUP($A19,'Import Peak'!$A$3:GJ$99,192,FALSE())-VLOOKUP($A19,'Import Peak Change'!$A$106:GJ$202,192,FALSE())),0,(VLOOKUP($A19,'Import Peak'!$A$3:GJ$99,192,FALSE())-VLOOKUP($A19,'Import Peak Change'!$A$106:GJ$202,192,FALSE())))</f>
        <v>0</v>
      </c>
      <c r="GK19" s="193" t="n">
        <f aca="false">IF(ISERROR(VLOOKUP($A19,'Import Peak'!$A$3:GK$99,193,FALSE())-VLOOKUP($A19,'Import Peak Change'!$A$106:GK$202,193,FALSE())),0,(VLOOKUP($A19,'Import Peak'!$A$3:GK$99,193,FALSE())-VLOOKUP($A19,'Import Peak Change'!$A$106:GK$202,193,FALSE())))</f>
        <v>0</v>
      </c>
      <c r="GL19" s="193" t="n">
        <f aca="false">IF(ISERROR(VLOOKUP($A19,'Import Peak'!$A$3:GL$99,194,FALSE())-VLOOKUP($A19,'Import Peak Change'!$A$106:GL$202,194,FALSE())),0,(VLOOKUP($A19,'Import Peak'!$A$3:GL$99,194,FALSE())-VLOOKUP($A19,'Import Peak Change'!$A$106:GL$202,194,FALSE())))</f>
        <v>0</v>
      </c>
      <c r="GM19" s="193" t="n">
        <f aca="false">IF(ISERROR(VLOOKUP($A19,'Import Peak'!$A$3:GM$99,195,FALSE())-VLOOKUP($A19,'Import Peak Change'!$A$106:GM$202,195,FALSE())),0,(VLOOKUP($A19,'Import Peak'!$A$3:GM$99,195,FALSE())-VLOOKUP($A19,'Import Peak Change'!$A$106:GM$202,195,FALSE())))</f>
        <v>0</v>
      </c>
      <c r="GN19" s="193" t="n">
        <f aca="false">IF(ISERROR(VLOOKUP($A19,'Import Peak'!$A$3:GN$99,196,FALSE())-VLOOKUP($A19,'Import Peak Change'!$A$106:GN$202,196,FALSE())),0,(VLOOKUP($A19,'Import Peak'!$A$3:GN$99,196,FALSE())-VLOOKUP($A19,'Import Peak Change'!$A$106:GN$202,196,FALSE())))</f>
        <v>0</v>
      </c>
      <c r="GO19" s="193" t="n">
        <f aca="false">IF(ISERROR(VLOOKUP($A19,'Import Peak'!$A$3:GO$99,197,FALSE())-VLOOKUP($A19,'Import Peak Change'!$A$106:GO$202,197,FALSE())),0,(VLOOKUP($A19,'Import Peak'!$A$3:GO$99,197,FALSE())-VLOOKUP($A19,'Import Peak Change'!$A$106:GO$202,197,FALSE())))</f>
        <v>0</v>
      </c>
      <c r="GP19" s="193" t="n">
        <f aca="false">IF(ISERROR(VLOOKUP($A19,'Import Peak'!$A$3:GP$99,198,FALSE())-VLOOKUP($A19,'Import Peak Change'!$A$106:GP$202,198,FALSE())),0,(VLOOKUP($A19,'Import Peak'!$A$3:GP$99,198,FALSE())-VLOOKUP($A19,'Import Peak Change'!$A$106:GP$202,198,FALSE())))</f>
        <v>0</v>
      </c>
      <c r="GQ19" s="193" t="n">
        <f aca="false">IF(ISERROR(VLOOKUP($A19,'Import Peak'!$A$3:GQ$99,199,FALSE())-VLOOKUP($A19,'Import Peak Change'!$A$106:GQ$202,199,FALSE())),0,(VLOOKUP($A19,'Import Peak'!$A$3:GQ$99,199,FALSE())-VLOOKUP($A19,'Import Peak Change'!$A$106:GQ$202,199,FALSE())))</f>
        <v>0</v>
      </c>
      <c r="GR19" s="193" t="n">
        <f aca="false">IF(ISERROR(VLOOKUP($A19,'Import Peak'!$A$3:GR$99,200,FALSE())-VLOOKUP($A19,'Import Peak Change'!$A$106:GR$202,200,FALSE())),0,(VLOOKUP($A19,'Import Peak'!$A$3:GR$99,200,FALSE())-VLOOKUP($A19,'Import Peak Change'!$A$106:GR$202,200,FALSE())))</f>
        <v>0</v>
      </c>
      <c r="GS19" s="193" t="n">
        <f aca="false">IF(ISERROR(VLOOKUP($A19,'Import Peak'!$A$3:GS$99,201,FALSE())-VLOOKUP($A19,'Import Peak Change'!$A$106:GS$202,201,FALSE())),0,(VLOOKUP($A19,'Import Peak'!$A$3:GS$99,201,FALSE())-VLOOKUP($A19,'Import Peak Change'!$A$106:GS$202,201,FALSE())))</f>
        <v>0</v>
      </c>
      <c r="GT19" s="193" t="n">
        <f aca="false">IF(ISERROR(VLOOKUP($A19,'Import Peak'!$A$3:GT$99,202,FALSE())-VLOOKUP($A19,'Import Peak Change'!$A$106:GT$202,202,FALSE())),0,(VLOOKUP($A19,'Import Peak'!$A$3:GT$99,202,FALSE())-VLOOKUP($A19,'Import Peak Change'!$A$106:GT$202,202,FALSE())))</f>
        <v>0</v>
      </c>
      <c r="GU19" s="193" t="n">
        <f aca="false">IF(ISERROR(VLOOKUP($A19,'Import Peak'!$A$3:GU$99,203,FALSE())-VLOOKUP($A19,'Import Peak Change'!$A$106:GU$202,203,FALSE())),0,(VLOOKUP($A19,'Import Peak'!$A$3:GU$99,203,FALSE())-VLOOKUP($A19,'Import Peak Change'!$A$106:GU$202,203,FALSE())))</f>
        <v>0</v>
      </c>
      <c r="GV19" s="193" t="n">
        <f aca="false">IF(ISERROR(VLOOKUP($A19,'Import Peak'!$A$3:GV$99,204,FALSE())-VLOOKUP($A19,'Import Peak Change'!$A$106:GV$202,204,FALSE())),0,(VLOOKUP($A19,'Import Peak'!$A$3:GV$99,204,FALSE())-VLOOKUP($A19,'Import Peak Change'!$A$106:GV$202,204,FALSE())))</f>
        <v>0</v>
      </c>
      <c r="GW19" s="193" t="n">
        <f aca="false">IF(ISERROR(VLOOKUP($A19,'Import Peak'!$A$3:GW$99,205,FALSE())-VLOOKUP($A19,'Import Peak Change'!$A$106:GW$202,205,FALSE())),0,(VLOOKUP($A19,'Import Peak'!$A$3:GW$99,205,FALSE())-VLOOKUP($A19,'Import Peak Change'!$A$106:GW$202,205,FALSE())))</f>
        <v>0</v>
      </c>
      <c r="GX19" s="193" t="n">
        <f aca="false">IF(ISERROR(VLOOKUP($A19,'Import Peak'!$A$3:GX$99,206,FALSE())-VLOOKUP($A19,'Import Peak Change'!$A$106:GX$202,206,FALSE())),0,(VLOOKUP($A19,'Import Peak'!$A$3:GX$99,206,FALSE())-VLOOKUP($A19,'Import Peak Change'!$A$106:GX$202,206,FALSE())))</f>
        <v>0</v>
      </c>
      <c r="GY19" s="193" t="n">
        <f aca="false">IF(ISERROR(VLOOKUP($A19,'Import Peak'!$A$3:GY$99,207,FALSE())-VLOOKUP($A19,'Import Peak Change'!$A$106:GY$202,207,FALSE())),0,(VLOOKUP($A19,'Import Peak'!$A$3:GY$99,207,FALSE())-VLOOKUP($A19,'Import Peak Change'!$A$106:GY$202,207,FALSE())))</f>
        <v>0</v>
      </c>
      <c r="GZ19" s="193" t="n">
        <f aca="false">IF(ISERROR(VLOOKUP($A19,'Import Peak'!$A$3:GZ$99,208,FALSE())-VLOOKUP($A19,'Import Peak Change'!$A$106:GZ$202,208,FALSE())),0,(VLOOKUP($A19,'Import Peak'!$A$3:GZ$99,208,FALSE())-VLOOKUP($A19,'Import Peak Change'!$A$106:GZ$202,208,FALSE())))</f>
        <v>0</v>
      </c>
      <c r="HA19" s="193" t="n">
        <f aca="false">IF(ISERROR(VLOOKUP($A19,'Import Peak'!$A$3:HA$99,209,FALSE())-VLOOKUP($A19,'Import Peak Change'!$A$106:HA$202,209,FALSE())),0,(VLOOKUP($A19,'Import Peak'!$A$3:HA$99,209,FALSE())-VLOOKUP($A19,'Import Peak Change'!$A$106:HA$202,209,FALSE())))</f>
        <v>0</v>
      </c>
      <c r="HB19" s="193" t="n">
        <f aca="false">IF(ISERROR(VLOOKUP($A19,'Import Peak'!$A$3:HB$99,210,FALSE())-VLOOKUP($A19,'Import Peak Change'!$A$106:HB$202,210,FALSE())),0,(VLOOKUP($A19,'Import Peak'!$A$3:HB$99,210,FALSE())-VLOOKUP($A19,'Import Peak Change'!$A$106:HB$202,210,FALSE())))</f>
        <v>0</v>
      </c>
      <c r="HC19" s="193" t="n">
        <f aca="false">IF(ISERROR(VLOOKUP($A19,'Import Peak'!$A$3:HC$99,211,FALSE())-VLOOKUP($A19,'Import Peak Change'!$A$106:HC$202,211,FALSE())),0,(VLOOKUP($A19,'Import Peak'!$A$3:HC$99,211,FALSE())-VLOOKUP($A19,'Import Peak Change'!$A$106:HC$202,211,FALSE())))</f>
        <v>0</v>
      </c>
      <c r="HD19" s="193" t="n">
        <f aca="false">IF(ISERROR(VLOOKUP($A19,'Import Peak'!$A$3:HD$99,212,FALSE())-VLOOKUP($A19,'Import Peak Change'!$A$106:HD$202,212,FALSE())),0,(VLOOKUP($A19,'Import Peak'!$A$3:HD$99,212,FALSE())-VLOOKUP($A19,'Import Peak Change'!$A$106:HD$202,212,FALSE())))</f>
        <v>0</v>
      </c>
      <c r="HE19" s="193" t="n">
        <f aca="false">IF(ISERROR(VLOOKUP($A19,'Import Peak'!$A$3:HE$99,213,FALSE())-VLOOKUP($A19,'Import Peak Change'!$A$106:HE$202,213,FALSE())),0,(VLOOKUP($A19,'Import Peak'!$A$3:HE$99,213,FALSE())-VLOOKUP($A19,'Import Peak Change'!$A$106:HE$202,213,FALSE())))</f>
        <v>0</v>
      </c>
      <c r="HF19" s="193" t="n">
        <f aca="false">IF(ISERROR(VLOOKUP($A19,'Import Peak'!$A$3:HF$99,214,FALSE())-VLOOKUP($A19,'Import Peak Change'!$A$106:HF$202,214,FALSE())),0,(VLOOKUP($A19,'Import Peak'!$A$3:HF$99,214,FALSE())-VLOOKUP($A19,'Import Peak Change'!$A$106:HF$202,214,FALSE())))</f>
        <v>0</v>
      </c>
      <c r="HG19" s="193" t="n">
        <f aca="false">IF(ISERROR(VLOOKUP($A19,'Import Peak'!$A$3:HG$99,215,FALSE())-VLOOKUP($A19,'Import Peak Change'!$A$106:HG$202,215,FALSE())),0,(VLOOKUP($A19,'Import Peak'!$A$3:HG$99,215,FALSE())-VLOOKUP($A19,'Import Peak Change'!$A$106:HG$202,215,FALSE())))</f>
        <v>0</v>
      </c>
      <c r="HH19" s="193" t="n">
        <f aca="false">IF(ISERROR(VLOOKUP($A19,'Import Peak'!$A$3:HH$99,216,FALSE())-VLOOKUP($A19,'Import Peak Change'!$A$106:HH$202,216,FALSE())),0,(VLOOKUP($A19,'Import Peak'!$A$3:HH$99,216,FALSE())-VLOOKUP($A19,'Import Peak Change'!$A$106:HH$202,216,FALSE())))</f>
        <v>0</v>
      </c>
      <c r="HI19" s="193" t="n">
        <f aca="false">IF(ISERROR(VLOOKUP($A19,'Import Peak'!$A$3:HI$99,217,FALSE())-VLOOKUP($A19,'Import Peak Change'!$A$106:HI$202,217,FALSE())),0,(VLOOKUP($A19,'Import Peak'!$A$3:HI$99,217,FALSE())-VLOOKUP($A19,'Import Peak Change'!$A$106:HI$202,217,FALSE())))</f>
        <v>0</v>
      </c>
      <c r="HJ19" s="193" t="n">
        <f aca="false">IF(ISERROR(VLOOKUP($A19,'Import Peak'!$A$3:HJ$99,218,FALSE())-VLOOKUP($A19,'Import Peak Change'!$A$106:HJ$202,218,FALSE())),0,(VLOOKUP($A19,'Import Peak'!$A$3:HJ$99,218,FALSE())-VLOOKUP($A19,'Import Peak Change'!$A$106:HJ$202,218,FALSE())))</f>
        <v>0</v>
      </c>
      <c r="HK19" s="193" t="n">
        <f aca="false">IF(ISERROR(VLOOKUP($A19,'Import Peak'!$A$3:HK$99,219,FALSE())-VLOOKUP($A19,'Import Peak Change'!$A$106:HK$202,219,FALSE())),0,(VLOOKUP($A19,'Import Peak'!$A$3:HK$99,219,FALSE())-VLOOKUP($A19,'Import Peak Change'!$A$106:HK$202,219,FALSE())))</f>
        <v>0</v>
      </c>
      <c r="HL19" s="193" t="n">
        <f aca="false">IF(ISERROR(VLOOKUP($A19,'Import Peak'!$A$3:HL$99,220,FALSE())-VLOOKUP($A19,'Import Peak Change'!$A$106:HL$202,220,FALSE())),0,(VLOOKUP($A19,'Import Peak'!$A$3:HL$99,220,FALSE())-VLOOKUP($A19,'Import Peak Change'!$A$106:HL$202,220,FALSE())))</f>
        <v>0</v>
      </c>
      <c r="HM19" s="193" t="n">
        <f aca="false">IF(ISERROR(VLOOKUP($A19,'Import Peak'!$A$3:HM$99,221,FALSE())-VLOOKUP($A19,'Import Peak Change'!$A$106:HM$202,221,FALSE())),0,(VLOOKUP($A19,'Import Peak'!$A$3:HM$99,221,FALSE())-VLOOKUP($A19,'Import Peak Change'!$A$106:HM$202,221,FALSE())))</f>
        <v>0</v>
      </c>
      <c r="HN19" s="193" t="n">
        <f aca="false">IF(ISERROR(VLOOKUP($A19,'Import Peak'!$A$3:HN$99,222,FALSE())-VLOOKUP($A19,'Import Peak Change'!$A$106:HN$202,222,FALSE())),0,(VLOOKUP($A19,'Import Peak'!$A$3:HN$99,222,FALSE())-VLOOKUP($A19,'Import Peak Change'!$A$106:HN$202,222,FALSE())))</f>
        <v>0</v>
      </c>
      <c r="HO19" s="193" t="n">
        <f aca="false">IF(ISERROR(VLOOKUP($A19,'Import Peak'!$A$3:HO$99,223,FALSE())-VLOOKUP($A19,'Import Peak Change'!$A$106:HO$202,223,FALSE())),0,(VLOOKUP($A19,'Import Peak'!$A$3:HO$99,223,FALSE())-VLOOKUP($A19,'Import Peak Change'!$A$106:HO$202,223,FALSE())))</f>
        <v>0</v>
      </c>
      <c r="HP19" s="193" t="n">
        <f aca="false">IF(ISERROR(VLOOKUP($A19,'Import Peak'!$A$3:HP$99,224,FALSE())-VLOOKUP($A19,'Import Peak Change'!$A$106:HP$202,224,FALSE())),0,(VLOOKUP($A19,'Import Peak'!$A$3:HP$99,224,FALSE())-VLOOKUP($A19,'Import Peak Change'!$A$106:HP$202,224,FALSE())))</f>
        <v>0</v>
      </c>
      <c r="HQ19" s="193" t="n">
        <f aca="false">IF(ISERROR(VLOOKUP($A19,'Import Peak'!$A$3:HQ$99,225,FALSE())-VLOOKUP($A19,'Import Peak Change'!$A$106:HQ$202,225,FALSE())),0,(VLOOKUP($A19,'Import Peak'!$A$3:HQ$99,225,FALSE())-VLOOKUP($A19,'Import Peak Change'!$A$106:HQ$202,225,FALSE())))</f>
        <v>0</v>
      </c>
      <c r="HR19" s="193" t="n">
        <f aca="false">IF(ISERROR(VLOOKUP($A19,'Import Peak'!$A$3:HR$99,226,FALSE())-VLOOKUP($A19,'Import Peak Change'!$A$106:HR$202,226,FALSE())),0,(VLOOKUP($A19,'Import Peak'!$A$3:HR$99,226,FALSE())-VLOOKUP($A19,'Import Peak Change'!$A$106:HR$202,226,FALSE())))</f>
        <v>0</v>
      </c>
      <c r="HS19" s="193" t="n">
        <f aca="false">IF(ISERROR(VLOOKUP($A19,'Import Peak'!$A$3:HS$99,227,FALSE())-VLOOKUP($A19,'Import Peak Change'!$A$106:HS$202,227,FALSE())),0,(VLOOKUP($A19,'Import Peak'!$A$3:HS$99,227,FALSE())-VLOOKUP($A19,'Import Peak Change'!$A$106:HS$202,227,FALSE())))</f>
        <v>0</v>
      </c>
      <c r="HT19" s="193" t="n">
        <f aca="false">IF(ISERROR(VLOOKUP($A19,'Import Peak'!$A$3:HT$99,228,FALSE())-VLOOKUP($A19,'Import Peak Change'!$A$106:HT$202,228,FALSE())),0,(VLOOKUP($A19,'Import Peak'!$A$3:HT$99,228,FALSE())-VLOOKUP($A19,'Import Peak Change'!$A$106:HT$202,228,FALSE())))</f>
        <v>0</v>
      </c>
      <c r="HU19" s="193" t="n">
        <f aca="false">IF(ISERROR(VLOOKUP($A19,'Import Peak'!$A$3:HU$99,229,FALSE())-VLOOKUP($A19,'Import Peak Change'!$A$106:HU$202,229,FALSE())),0,(VLOOKUP($A19,'Import Peak'!$A$3:HU$99,229,FALSE())-VLOOKUP($A19,'Import Peak Change'!$A$106:HU$202,229,FALSE())))</f>
        <v>0</v>
      </c>
      <c r="HV19" s="193" t="n">
        <f aca="false">IF(ISERROR(VLOOKUP($A19,'Import Peak'!$A$3:HV$99,230,FALSE())-VLOOKUP($A19,'Import Peak Change'!$A$106:HV$202,230,FALSE())),0,(VLOOKUP($A19,'Import Peak'!$A$3:HV$99,230,FALSE())-VLOOKUP($A19,'Import Peak Change'!$A$106:HV$202,230,FALSE())))</f>
        <v>0</v>
      </c>
      <c r="HW19" s="193" t="n">
        <f aca="false">IF(ISERROR(VLOOKUP($A19,'Import Peak'!$A$3:HW$99,231,FALSE())-VLOOKUP($A19,'Import Peak Change'!$A$106:HW$202,231,FALSE())),0,(VLOOKUP($A19,'Import Peak'!$A$3:HW$99,231,FALSE())-VLOOKUP($A19,'Import Peak Change'!$A$106:HW$202,231,FALSE())))</f>
        <v>0</v>
      </c>
      <c r="HX19" s="193" t="n">
        <f aca="false">IF(ISERROR(VLOOKUP($A19,'Import Peak'!$A$3:HX$99,232,FALSE())-VLOOKUP($A19,'Import Peak Change'!$A$106:HX$202,232,FALSE())),0,(VLOOKUP($A19,'Import Peak'!$A$3:HX$99,232,FALSE())-VLOOKUP($A19,'Import Peak Change'!$A$106:HX$202,232,FALSE())))</f>
        <v>0</v>
      </c>
      <c r="HY19" s="193" t="n">
        <f aca="false">IF(ISERROR(VLOOKUP($A19,'Import Peak'!$A$3:HY$99,233,FALSE())-VLOOKUP($A19,'Import Peak Change'!$A$106:HY$202,233,FALSE())),0,(VLOOKUP($A19,'Import Peak'!$A$3:HY$99,233,FALSE())-VLOOKUP($A19,'Import Peak Change'!$A$106:HY$202,233,FALSE())))</f>
        <v>0</v>
      </c>
      <c r="HZ19" s="193" t="n">
        <f aca="false">IF(ISERROR(VLOOKUP($A19,'Import Peak'!$A$3:HZ$99,234,FALSE())-VLOOKUP($A19,'Import Peak Change'!$A$106:HZ$202,234,FALSE())),0,(VLOOKUP($A19,'Import Peak'!$A$3:HZ$99,234,FALSE())-VLOOKUP($A19,'Import Peak Change'!$A$106:HZ$202,234,FALSE())))</f>
        <v>0</v>
      </c>
      <c r="IA19" s="193" t="n">
        <f aca="false">IF(ISERROR(VLOOKUP($A19,'Import Peak'!$A$3:IA$99,235,FALSE())-VLOOKUP($A19,'Import Peak Change'!$A$106:IA$202,235,FALSE())),0,(VLOOKUP($A19,'Import Peak'!$A$3:IA$99,235,FALSE())-VLOOKUP($A19,'Import Peak Change'!$A$106:IA$202,235,FALSE())))</f>
        <v>0</v>
      </c>
      <c r="IB19" s="193" t="n">
        <f aca="false">IF(ISERROR(VLOOKUP($A19,'Import Peak'!$A$3:IB$99,236,FALSE())-VLOOKUP($A19,'Import Peak Change'!$A$106:IB$202,236,FALSE())),0,(VLOOKUP($A19,'Import Peak'!$A$3:IB$99,236,FALSE())-VLOOKUP($A19,'Import Peak Change'!$A$106:IB$202,236,FALSE())))</f>
        <v>0</v>
      </c>
      <c r="IC19" s="193" t="n">
        <f aca="false">IF(ISERROR(VLOOKUP($A19,'Import Peak'!$A$3:IC$99,237,FALSE())-VLOOKUP($A19,'Import Peak Change'!$A$106:IC$202,237,FALSE())),0,(VLOOKUP($A19,'Import Peak'!$A$3:IC$99,237,FALSE())-VLOOKUP($A19,'Import Peak Change'!$A$106:IC$202,237,FALSE())))</f>
        <v>0</v>
      </c>
      <c r="ID19" s="193" t="n">
        <f aca="false">IF(ISERROR(VLOOKUP($A19,'Import Peak'!$A$3:ID$99,238,FALSE())-VLOOKUP($A19,'Import Peak Change'!$A$106:ID$202,238,FALSE())),0,(VLOOKUP($A19,'Import Peak'!$A$3:ID$99,238,FALSE())-VLOOKUP($A19,'Import Peak Change'!$A$106:ID$202,238,FALSE())))</f>
        <v>371314.752725219</v>
      </c>
      <c r="IE19" s="193" t="n">
        <f aca="false">IF(ISERROR(VLOOKUP($A19,'Import Peak'!$A$3:IE$99,239,FALSE())-VLOOKUP($A19,'Import Peak Change'!$A$106:IE$202,239,FALSE())),0,(VLOOKUP($A19,'Import Peak'!$A$3:IE$99,239,FALSE())-VLOOKUP($A19,'Import Peak Change'!$A$106:IE$202,239,FALSE())))</f>
        <v>371314.752725219</v>
      </c>
      <c r="IF19" s="193"/>
      <c r="IG19" s="164"/>
      <c r="IH19" s="164"/>
      <c r="II19" s="164"/>
    </row>
    <row r="20" customFormat="false" ht="12.75" hidden="false" customHeight="false" outlineLevel="0" collapsed="false">
      <c r="A20" s="201" t="str">
        <f aca="false">IF('Import Peak'!A17=0,"",'Import Peak'!A17)</f>
        <v>EPMI-LT-NW</v>
      </c>
      <c r="B20" s="193"/>
      <c r="C20" s="193"/>
      <c r="D20" s="193"/>
      <c r="E20" s="193"/>
      <c r="F20" s="193"/>
      <c r="G20" s="193" t="n">
        <f aca="false">IF(ISERROR(VLOOKUP($A20,'Import Peak'!$A$3:G$99,7,FALSE())-VLOOKUP($A20,'Import Peak Change'!$A$106:G$202,7,FALSE())),0,(VLOOKUP($A20,'Import Peak'!$A$3:G$99,7,FALSE())-VLOOKUP($A20,'Import Peak Change'!$A$106:G$202,7,FALSE())))</f>
        <v>0</v>
      </c>
      <c r="H20" s="193" t="n">
        <f aca="false">IF(ISERROR(VLOOKUP($A20,'Import Peak'!$A$3:H$99,8,FALSE())-VLOOKUP($A20,'Import Peak Change'!$A$106:H$202,8,FALSE())),0,(VLOOKUP($A20,'Import Peak'!$A$3:H$99,8,FALSE())-VLOOKUP($A20,'Import Peak Change'!$A$106:H$202,8,FALSE())))</f>
        <v>-9413.58965481288</v>
      </c>
      <c r="I20" s="193" t="n">
        <f aca="false">IF(ISERROR(VLOOKUP($A20,'Import Peak'!$A$3:I$99,9,FALSE())-VLOOKUP($A20,'Import Peak Change'!$A$106:I$202,9,FALSE())),0,(VLOOKUP($A20,'Import Peak'!$A$3:I$99,9,FALSE())-VLOOKUP($A20,'Import Peak Change'!$A$106:I$202,9,FALSE())))</f>
        <v>8272.66407250574</v>
      </c>
      <c r="J20" s="193" t="n">
        <f aca="false">IF(ISERROR(VLOOKUP($A20,'Import Peak'!$A$3:J$99,10,FALSE())-VLOOKUP($A20,'Import Peak Change'!$A$106:J$202,10,FALSE())),0,(VLOOKUP($A20,'Import Peak'!$A$3:J$99,10,FALSE())-VLOOKUP($A20,'Import Peak Change'!$A$106:J$202,10,FALSE())))</f>
        <v>-15356.082359149</v>
      </c>
      <c r="K20" s="193" t="n">
        <f aca="false">IF(ISERROR(VLOOKUP($A20,'Import Peak'!$A$3:K$99,11,FALSE())-VLOOKUP($A20,'Import Peak Change'!$A$106:K$202,11,FALSE())),0,(VLOOKUP($A20,'Import Peak'!$A$3:K$99,11,FALSE())-VLOOKUP($A20,'Import Peak Change'!$A$106:K$202,11,FALSE())))</f>
        <v>-4076.15322758818</v>
      </c>
      <c r="L20" s="193" t="n">
        <f aca="false">IF(ISERROR(VLOOKUP($A20,'Import Peak'!$A$3:L$99,12,FALSE())-VLOOKUP($A20,'Import Peak Change'!$A$106:L$202,12,FALSE())),0,(VLOOKUP($A20,'Import Peak'!$A$3:L$99,12,FALSE())-VLOOKUP($A20,'Import Peak Change'!$A$106:L$202,12,FALSE())))</f>
        <v>-4406.19627789932</v>
      </c>
      <c r="M20" s="193" t="n">
        <f aca="false">IF(ISERROR(VLOOKUP($A20,'Import Peak'!$A$3:M$99,13,FALSE())-VLOOKUP($A20,'Import Peak Change'!$A$106:M$202,13,FALSE())),0,(VLOOKUP($A20,'Import Peak'!$A$3:M$99,13,FALSE())-VLOOKUP($A20,'Import Peak Change'!$A$106:M$202,13,FALSE())))</f>
        <v>-4413.96837193989</v>
      </c>
      <c r="N20" s="193" t="n">
        <f aca="false">IF(ISERROR(VLOOKUP($A20,'Import Peak'!$A$3:N$99,14,FALSE())-VLOOKUP($A20,'Import Peak Change'!$A$106:N$202,14,FALSE())),0,(VLOOKUP($A20,'Import Peak'!$A$3:N$99,14,FALSE())-VLOOKUP($A20,'Import Peak Change'!$A$106:N$202,14,FALSE())))</f>
        <v>-4397.80947055343</v>
      </c>
      <c r="O20" s="193" t="n">
        <f aca="false">IF(ISERROR(VLOOKUP($A20,'Import Peak'!$A$3:O$99,15,FALSE())-VLOOKUP($A20,'Import Peak Change'!$A$106:O$202,15,FALSE())),0,(VLOOKUP($A20,'Import Peak'!$A$3:O$99,15,FALSE())-VLOOKUP($A20,'Import Peak Change'!$A$106:O$202,15,FALSE())))</f>
        <v>-4221.49793443552</v>
      </c>
      <c r="P20" s="193" t="n">
        <f aca="false">IF(ISERROR(VLOOKUP($A20,'Import Peak'!$A$3:P$99,16,FALSE())-VLOOKUP($A20,'Import Peak Change'!$A$106:P$202,16,FALSE())),0,(VLOOKUP($A20,'Import Peak'!$A$3:P$99,16,FALSE())-VLOOKUP($A20,'Import Peak Change'!$A$106:P$202,16,FALSE())))</f>
        <v>-5161.67446261933</v>
      </c>
      <c r="Q20" s="193" t="n">
        <f aca="false">IF(ISERROR(VLOOKUP($A20,'Import Peak'!$A$3:Q$99,17,FALSE())-VLOOKUP($A20,'Import Peak Change'!$A$106:Q$202,17,FALSE())),0,(VLOOKUP($A20,'Import Peak'!$A$3:Q$99,17,FALSE())-VLOOKUP($A20,'Import Peak Change'!$A$106:Q$202,17,FALSE())))</f>
        <v>-5341.74139011581</v>
      </c>
      <c r="R20" s="193" t="n">
        <f aca="false">IF(ISERROR(VLOOKUP($A20,'Import Peak'!$A$3:R$99,18,FALSE())-VLOOKUP($A20,'Import Peak Change'!$A$106:R$202,18,FALSE())),0,(VLOOKUP($A20,'Import Peak'!$A$3:R$99,18,FALSE())-VLOOKUP($A20,'Import Peak Change'!$A$106:R$202,18,FALSE())))</f>
        <v>-4727.62017687559</v>
      </c>
      <c r="S20" s="193" t="n">
        <f aca="false">IF(ISERROR(VLOOKUP($A20,'Import Peak'!$A$3:S$99,19,FALSE())-VLOOKUP($A20,'Import Peak Change'!$A$106:S$202,19,FALSE())),0,(VLOOKUP($A20,'Import Peak'!$A$3:S$99,19,FALSE())-VLOOKUP($A20,'Import Peak Change'!$A$106:S$202,19,FALSE())))</f>
        <v>-4483.8010430846</v>
      </c>
      <c r="T20" s="193" t="n">
        <f aca="false">IF(ISERROR(VLOOKUP($A20,'Import Peak'!$A$3:T$99,20,FALSE())-VLOOKUP($A20,'Import Peak Change'!$A$106:T$202,20,FALSE())),0,(VLOOKUP($A20,'Import Peak'!$A$3:T$99,20,FALSE())-VLOOKUP($A20,'Import Peak Change'!$A$106:T$202,20,FALSE())))</f>
        <v>-4135.39409039998</v>
      </c>
      <c r="U20" s="193" t="n">
        <f aca="false">IF(ISERROR(VLOOKUP($A20,'Import Peak'!$A$3:U$99,21,FALSE())-VLOOKUP($A20,'Import Peak Change'!$A$106:U$202,21,FALSE())),0,(VLOOKUP($A20,'Import Peak'!$A$3:U$99,21,FALSE())-VLOOKUP($A20,'Import Peak Change'!$A$106:U$202,21,FALSE())))</f>
        <v>-4122.56406381202</v>
      </c>
      <c r="V20" s="193" t="n">
        <f aca="false">IF(ISERROR(VLOOKUP($A20,'Import Peak'!$A$3:V$99,22,FALSE())-VLOOKUP($A20,'Import Peak Change'!$A$106:V$202,22,FALSE())),0,(VLOOKUP($A20,'Import Peak'!$A$3:V$99,22,FALSE())-VLOOKUP($A20,'Import Peak Change'!$A$106:V$202,22,FALSE())))</f>
        <v>291.969877881551</v>
      </c>
      <c r="W20" s="193" t="n">
        <f aca="false">IF(ISERROR(VLOOKUP($A20,'Import Peak'!$A$3:W$99,23,FALSE())-VLOOKUP($A20,'Import Peak Change'!$A$106:W$202,23,FALSE())),0,(VLOOKUP($A20,'Import Peak'!$A$3:W$99,23,FALSE())-VLOOKUP($A20,'Import Peak Change'!$A$106:W$202,23,FALSE())))</f>
        <v>270.387038013265</v>
      </c>
      <c r="X20" s="193" t="n">
        <f aca="false">IF(ISERROR(VLOOKUP($A20,'Import Peak'!$A$3:X$99,24,FALSE())-VLOOKUP($A20,'Import Peak Change'!$A$106:X$202,24,FALSE())),0,(VLOOKUP($A20,'Import Peak'!$A$3:X$99,24,FALSE())-VLOOKUP($A20,'Import Peak Change'!$A$106:X$202,24,FALSE())))</f>
        <v>302.278838671831</v>
      </c>
      <c r="Y20" s="193" t="n">
        <f aca="false">IF(ISERROR(VLOOKUP($A20,'Import Peak'!$A$3:Y$99,25,FALSE())-VLOOKUP($A20,'Import Peak Change'!$A$106:Y$202,25,FALSE())),0,(VLOOKUP($A20,'Import Peak'!$A$3:Y$99,25,FALSE())-VLOOKUP($A20,'Import Peak Change'!$A$106:Y$202,25,FALSE())))</f>
        <v>272.228094465656</v>
      </c>
      <c r="Z20" s="193" t="n">
        <f aca="false">IF(ISERROR(VLOOKUP($A20,'Import Peak'!$A$3:Z$99,26,FALSE())-VLOOKUP($A20,'Import Peak Change'!$A$106:Z$202,26,FALSE())),0,(VLOOKUP($A20,'Import Peak'!$A$3:Z$99,26,FALSE())-VLOOKUP($A20,'Import Peak Change'!$A$106:Z$202,26,FALSE())))</f>
        <v>248.561034371935</v>
      </c>
      <c r="AA20" s="193" t="n">
        <f aca="false">IF(ISERROR(VLOOKUP($A20,'Import Peak'!$A$3:AA$99,27,FALSE())-VLOOKUP($A20,'Import Peak Change'!$A$106:AA$202,27,FALSE())),0,(VLOOKUP($A20,'Import Peak'!$A$3:AA$99,27,FALSE())-VLOOKUP($A20,'Import Peak Change'!$A$106:AA$202,27,FALSE())))</f>
        <v>252.513794148232</v>
      </c>
      <c r="AB20" s="193" t="n">
        <f aca="false">IF(ISERROR(VLOOKUP($A20,'Import Peak'!$A$3:AB$99,28,FALSE())-VLOOKUP($A20,'Import Peak Change'!$A$106:AB$202,28,FALSE())),0,(VLOOKUP($A20,'Import Peak'!$A$3:AB$99,28,FALSE())-VLOOKUP($A20,'Import Peak Change'!$A$106:AB$202,28,FALSE())))</f>
        <v>-536.153036780071</v>
      </c>
      <c r="AC20" s="193" t="n">
        <f aca="false">IF(ISERROR(VLOOKUP($A20,'Import Peak'!$A$3:AC$99,29,FALSE())-VLOOKUP($A20,'Import Peak Change'!$A$106:AC$202,29,FALSE())),0,(VLOOKUP($A20,'Import Peak'!$A$3:AC$99,29,FALSE())-VLOOKUP($A20,'Import Peak Change'!$A$106:AC$202,29,FALSE())))</f>
        <v>-532.021405232023</v>
      </c>
      <c r="AD20" s="193" t="n">
        <f aca="false">IF(ISERROR(VLOOKUP($A20,'Import Peak'!$A$3:AD$99,30,FALSE())-VLOOKUP($A20,'Import Peak Change'!$A$106:AD$202,30,FALSE())),0,(VLOOKUP($A20,'Import Peak'!$A$3:AD$99,30,FALSE())-VLOOKUP($A20,'Import Peak Change'!$A$106:AD$202,30,FALSE())))</f>
        <v>-526.33626178675</v>
      </c>
      <c r="AE20" s="193" t="n">
        <f aca="false">IF(ISERROR(VLOOKUP($A20,'Import Peak'!$A$3:AE$99,31,FALSE())-VLOOKUP($A20,'Import Peak Change'!$A$106:AE$202,31,FALSE())),0,(VLOOKUP($A20,'Import Peak'!$A$3:AE$99,31,FALSE())-VLOOKUP($A20,'Import Peak Change'!$A$106:AE$202,31,FALSE())))</f>
        <v>252.198316403239</v>
      </c>
      <c r="AF20" s="193" t="n">
        <f aca="false">IF(ISERROR(VLOOKUP($A20,'Import Peak'!$A$3:AF$99,32,FALSE())-VLOOKUP($A20,'Import Peak Change'!$A$106:AF$202,32,FALSE())),0,(VLOOKUP($A20,'Import Peak'!$A$3:AF$99,32,FALSE())-VLOOKUP($A20,'Import Peak Change'!$A$106:AF$202,32,FALSE())))</f>
        <v>220.361658657064</v>
      </c>
      <c r="AG20" s="193" t="n">
        <f aca="false">IF(ISERROR(VLOOKUP($A20,'Import Peak'!$A$3:AG$99,33,FALSE())-VLOOKUP($A20,'Import Peak Change'!$A$106:AG$202,33,FALSE())),0,(VLOOKUP($A20,'Import Peak'!$A$3:AG$99,33,FALSE())-VLOOKUP($A20,'Import Peak Change'!$A$106:AG$202,33,FALSE())))</f>
        <v>228.952820830138</v>
      </c>
      <c r="AH20" s="193" t="n">
        <f aca="false">IF(ISERROR(VLOOKUP($A20,'Import Peak'!$A$3:AH$99,34,FALSE())-VLOOKUP($A20,'Import Peak Change'!$A$106:AH$202,34,FALSE())),0,(VLOOKUP($A20,'Import Peak'!$A$3:AH$99,34,FALSE())-VLOOKUP($A20,'Import Peak Change'!$A$106:AH$202,34,FALSE())))</f>
        <v>118.398847762452</v>
      </c>
      <c r="AI20" s="193" t="n">
        <f aca="false">IF(ISERROR(VLOOKUP($A20,'Import Peak'!$A$3:AI$99,35,FALSE())-VLOOKUP($A20,'Import Peak Change'!$A$106:AI$202,35,FALSE())),0,(VLOOKUP($A20,'Import Peak'!$A$3:AI$99,35,FALSE())-VLOOKUP($A20,'Import Peak Change'!$A$106:AI$202,35,FALSE())))</f>
        <v>113.04142723151</v>
      </c>
      <c r="AJ20" s="193" t="n">
        <f aca="false">IF(ISERROR(VLOOKUP($A20,'Import Peak'!$A$3:AJ$99,36,FALSE())-VLOOKUP($A20,'Import Peak Change'!$A$106:AJ$202,36,FALSE())),0,(VLOOKUP($A20,'Import Peak'!$A$3:AJ$99,36,FALSE())-VLOOKUP($A20,'Import Peak Change'!$A$106:AJ$202,36,FALSE())))</f>
        <v>136.687285740787</v>
      </c>
      <c r="AK20" s="193" t="n">
        <f aca="false">IF(ISERROR(VLOOKUP($A20,'Import Peak'!$A$3:AK$99,37,FALSE())-VLOOKUP($A20,'Import Peak Change'!$A$106:AK$202,37,FALSE())),0,(VLOOKUP($A20,'Import Peak'!$A$3:AK$99,37,FALSE())-VLOOKUP($A20,'Import Peak Change'!$A$106:AK$202,37,FALSE())))</f>
        <v>88.0042602086251</v>
      </c>
      <c r="AL20" s="193" t="n">
        <f aca="false">IF(ISERROR(VLOOKUP($A20,'Import Peak'!$A$3:AL$99,38,FALSE())-VLOOKUP($A20,'Import Peak Change'!$A$106:AL$202,38,FALSE())),0,(VLOOKUP($A20,'Import Peak'!$A$3:AL$99,38,FALSE())-VLOOKUP($A20,'Import Peak Change'!$A$106:AL$202,38,FALSE())))</f>
        <v>38.7007767516902</v>
      </c>
      <c r="AM20" s="193" t="n">
        <f aca="false">IF(ISERROR(VLOOKUP($A20,'Import Peak'!$A$3:AM$99,39,FALSE())-VLOOKUP($A20,'Import Peak Change'!$A$106:AM$202,39,FALSE())),0,(VLOOKUP($A20,'Import Peak'!$A$3:AM$99,39,FALSE())-VLOOKUP($A20,'Import Peak Change'!$A$106:AM$202,39,FALSE())))</f>
        <v>39.9370652282687</v>
      </c>
      <c r="AN20" s="193" t="n">
        <f aca="false">IF(ISERROR(VLOOKUP($A20,'Import Peak'!$A$3:AN$99,40,FALSE())-VLOOKUP($A20,'Import Peak Change'!$A$106:AN$202,40,FALSE())),0,(VLOOKUP($A20,'Import Peak'!$A$3:AN$99,40,FALSE())-VLOOKUP($A20,'Import Peak Change'!$A$106:AN$202,40,FALSE())))</f>
        <v>130.335596337514</v>
      </c>
      <c r="AO20" s="193" t="n">
        <f aca="false">IF(ISERROR(VLOOKUP($A20,'Import Peak'!$A$3:AO$99,41,FALSE())-VLOOKUP($A20,'Import Peak Change'!$A$106:AO$202,41,FALSE())),0,(VLOOKUP($A20,'Import Peak'!$A$3:AO$99,41,FALSE())-VLOOKUP($A20,'Import Peak Change'!$A$106:AO$202,41,FALSE())))</f>
        <v>134.264889353079</v>
      </c>
      <c r="AP20" s="193" t="n">
        <f aca="false">IF(ISERROR(VLOOKUP($A20,'Import Peak'!$A$3:AP$99,42,FALSE())-VLOOKUP($A20,'Import Peak Change'!$A$106:AP$202,42,FALSE())),0,(VLOOKUP($A20,'Import Peak'!$A$3:AP$99,42,FALSE())-VLOOKUP($A20,'Import Peak Change'!$A$106:AP$202,42,FALSE())))</f>
        <v>127.418930307074</v>
      </c>
      <c r="AQ20" s="193" t="n">
        <f aca="false">IF(ISERROR(VLOOKUP($A20,'Import Peak'!$A$3:AQ$99,43,FALSE())-VLOOKUP($A20,'Import Peak Change'!$A$106:AQ$202,43,FALSE())),0,(VLOOKUP($A20,'Import Peak'!$A$3:AQ$99,43,FALSE())-VLOOKUP($A20,'Import Peak Change'!$A$106:AQ$202,43,FALSE())))</f>
        <v>180.733372628209</v>
      </c>
      <c r="AR20" s="193" t="n">
        <f aca="false">IF(ISERROR(VLOOKUP($A20,'Import Peak'!$A$3:AR$99,44,FALSE())-VLOOKUP($A20,'Import Peak Change'!$A$106:AR$202,44,FALSE())),0,(VLOOKUP($A20,'Import Peak'!$A$3:AR$99,44,FALSE())-VLOOKUP($A20,'Import Peak Change'!$A$106:AR$202,44,FALSE())))</f>
        <v>196.205594156476</v>
      </c>
      <c r="AS20" s="193" t="n">
        <f aca="false">IF(ISERROR(VLOOKUP($A20,'Import Peak'!$A$3:AS$99,45,FALSE())-VLOOKUP($A20,'Import Peak Change'!$A$106:AS$202,45,FALSE())),0,(VLOOKUP($A20,'Import Peak'!$A$3:AS$99,45,FALSE())-VLOOKUP($A20,'Import Peak Change'!$A$106:AS$202,45,FALSE())))</f>
        <v>227.515991901208</v>
      </c>
      <c r="AT20" s="193" t="n">
        <f aca="false">IF(ISERROR(VLOOKUP($A20,'Import Peak'!$A$3:AT$99,46,FALSE())-VLOOKUP($A20,'Import Peak Change'!$A$106:AT$202,46,FALSE())),0,(VLOOKUP($A20,'Import Peak'!$A$3:AT$99,46,FALSE())-VLOOKUP($A20,'Import Peak Change'!$A$106:AT$202,46,FALSE())))</f>
        <v>79.3812302431434</v>
      </c>
      <c r="AU20" s="193" t="n">
        <f aca="false">IF(ISERROR(VLOOKUP($A20,'Import Peak'!$A$3:AU$99,47,FALSE())-VLOOKUP($A20,'Import Peak Change'!$A$106:AU$202,47,FALSE())),0,(VLOOKUP($A20,'Import Peak'!$A$3:AU$99,47,FALSE())-VLOOKUP($A20,'Import Peak Change'!$A$106:AU$202,47,FALSE())))</f>
        <v>76.6968846340824</v>
      </c>
      <c r="AV20" s="193" t="n">
        <f aca="false">IF(ISERROR(VLOOKUP($A20,'Import Peak'!$A$3:AV$99,48,FALSE())-VLOOKUP($A20,'Import Peak Change'!$A$106:AV$202,48,FALSE())),0,(VLOOKUP($A20,'Import Peak'!$A$3:AV$99,48,FALSE())-VLOOKUP($A20,'Import Peak Change'!$A$106:AV$202,48,FALSE())))</f>
        <v>91.133551311621</v>
      </c>
      <c r="AW20" s="193" t="n">
        <f aca="false">IF(ISERROR(VLOOKUP($A20,'Import Peak'!$A$3:AW$99,49,FALSE())-VLOOKUP($A20,'Import Peak Change'!$A$106:AW$202,49,FALSE())),0,(VLOOKUP($A20,'Import Peak'!$A$3:AW$99,49,FALSE())-VLOOKUP($A20,'Import Peak Change'!$A$106:AW$202,49,FALSE())))</f>
        <v>-37.2391727853428</v>
      </c>
      <c r="AX20" s="193" t="n">
        <f aca="false">IF(ISERROR(VLOOKUP($A20,'Import Peak'!$A$3:AX$99,50,FALSE())-VLOOKUP($A20,'Import Peak Change'!$A$106:AX$202,50,FALSE())),0,(VLOOKUP($A20,'Import Peak'!$A$3:AX$99,50,FALSE())-VLOOKUP($A20,'Import Peak Change'!$A$106:AX$202,50,FALSE())))</f>
        <v>-121.186152088012</v>
      </c>
      <c r="AY20" s="193" t="n">
        <f aca="false">IF(ISERROR(VLOOKUP($A20,'Import Peak'!$A$3:AY$99,51,FALSE())-VLOOKUP($A20,'Import Peak Change'!$A$106:AY$202,51,FALSE())),0,(VLOOKUP($A20,'Import Peak'!$A$3:AY$99,51,FALSE())-VLOOKUP($A20,'Import Peak Change'!$A$106:AY$202,51,FALSE())))</f>
        <v>-127.239102007545</v>
      </c>
      <c r="AZ20" s="193" t="n">
        <f aca="false">IF(ISERROR(VLOOKUP($A20,'Import Peak'!$A$3:AZ$99,52,FALSE())-VLOOKUP($A20,'Import Peak Change'!$A$106:AZ$202,52,FALSE())),0,(VLOOKUP($A20,'Import Peak'!$A$3:AZ$99,52,FALSE())-VLOOKUP($A20,'Import Peak Change'!$A$106:AZ$202,52,FALSE())))</f>
        <v>72.4638557531362</v>
      </c>
      <c r="BA20" s="193" t="n">
        <f aca="false">IF(ISERROR(VLOOKUP($A20,'Import Peak'!$A$3:BA$99,53,FALSE())-VLOOKUP($A20,'Import Peak Change'!$A$106:BA$202,53,FALSE())),0,(VLOOKUP($A20,'Import Peak'!$A$3:BA$99,53,FALSE())-VLOOKUP($A20,'Import Peak Change'!$A$106:BA$202,53,FALSE())))</f>
        <v>78.3143300893116</v>
      </c>
      <c r="BB20" s="193" t="n">
        <f aca="false">IF(ISERROR(VLOOKUP($A20,'Import Peak'!$A$3:BB$99,54,FALSE())-VLOOKUP($A20,'Import Peak Change'!$A$106:BB$202,54,FALSE())),0,(VLOOKUP($A20,'Import Peak'!$A$3:BB$99,54,FALSE())-VLOOKUP($A20,'Import Peak Change'!$A$106:BB$202,54,FALSE())))</f>
        <v>48.787771058267</v>
      </c>
      <c r="BC20" s="193" t="n">
        <f aca="false">IF(ISERROR(VLOOKUP($A20,'Import Peak'!$A$3:BC$99,55,FALSE())-VLOOKUP($A20,'Import Peak Change'!$A$106:BC$202,55,FALSE())),0,(VLOOKUP($A20,'Import Peak'!$A$3:BC$99,55,FALSE())-VLOOKUP($A20,'Import Peak Change'!$A$106:BC$202,55,FALSE())))</f>
        <v>63.0903859029622</v>
      </c>
      <c r="BD20" s="193" t="n">
        <f aca="false">IF(ISERROR(VLOOKUP($A20,'Import Peak'!$A$3:BD$99,56,FALSE())-VLOOKUP($A20,'Import Peak Change'!$A$106:BD$202,56,FALSE())),0,(VLOOKUP($A20,'Import Peak'!$A$3:BD$99,56,FALSE())-VLOOKUP($A20,'Import Peak Change'!$A$106:BD$202,56,FALSE())))</f>
        <v>61.7876232867966</v>
      </c>
      <c r="BE20" s="193" t="n">
        <f aca="false">IF(ISERROR(VLOOKUP($A20,'Import Peak'!$A$3:BE$99,57,FALSE())-VLOOKUP($A20,'Import Peak Change'!$A$106:BE$202,57,FALSE())),0,(VLOOKUP($A20,'Import Peak'!$A$3:BE$99,57,FALSE())-VLOOKUP($A20,'Import Peak Change'!$A$106:BE$202,57,FALSE())))</f>
        <v>62.4373392002362</v>
      </c>
      <c r="BF20" s="193" t="n">
        <f aca="false">IF(ISERROR(VLOOKUP($A20,'Import Peak'!$A$3:BF$99,58,FALSE())-VLOOKUP($A20,'Import Peak Change'!$A$106:BF$202,58,FALSE())),0,(VLOOKUP($A20,'Import Peak'!$A$3:BF$99,58,FALSE())-VLOOKUP($A20,'Import Peak Change'!$A$106:BF$202,58,FALSE())))</f>
        <v>-28.7639805471772</v>
      </c>
      <c r="BG20" s="193" t="n">
        <f aca="false">IF(ISERROR(VLOOKUP($A20,'Import Peak'!$A$3:BG$99,59,FALSE())-VLOOKUP($A20,'Import Peak Change'!$A$106:BG$202,59,FALSE())),0,(VLOOKUP($A20,'Import Peak'!$A$3:BG$99,59,FALSE())-VLOOKUP($A20,'Import Peak Change'!$A$106:BG$202,59,FALSE())))</f>
        <v>-25.9438328884316</v>
      </c>
      <c r="BH20" s="193" t="n">
        <f aca="false">IF(ISERROR(VLOOKUP($A20,'Import Peak'!$A$3:BH$99,60,FALSE())-VLOOKUP($A20,'Import Peak Change'!$A$106:BH$202,60,FALSE())),0,(VLOOKUP($A20,'Import Peak'!$A$3:BH$99,60,FALSE())-VLOOKUP($A20,'Import Peak Change'!$A$106:BH$202,60,FALSE())))</f>
        <v>-21.3490208446092</v>
      </c>
      <c r="BI20" s="193" t="n">
        <f aca="false">IF(ISERROR(VLOOKUP($A20,'Import Peak'!$A$3:BI$99,61,FALSE())-VLOOKUP($A20,'Import Peak Change'!$A$106:BI$202,61,FALSE())),0,(VLOOKUP($A20,'Import Peak'!$A$3:BI$99,61,FALSE())-VLOOKUP($A20,'Import Peak Change'!$A$106:BI$202,61,FALSE())))</f>
        <v>-133.998473206477</v>
      </c>
      <c r="BJ20" s="193" t="n">
        <f aca="false">IF(ISERROR(VLOOKUP($A20,'Import Peak'!$A$3:BJ$99,62,FALSE())-VLOOKUP($A20,'Import Peak Change'!$A$106:BJ$202,62,FALSE())),0,(VLOOKUP($A20,'Import Peak'!$A$3:BJ$99,62,FALSE())-VLOOKUP($A20,'Import Peak Change'!$A$106:BJ$202,62,FALSE())))</f>
        <v>-244.398671155534</v>
      </c>
      <c r="BK20" s="193" t="n">
        <f aca="false">IF(ISERROR(VLOOKUP($A20,'Import Peak'!$A$3:BK$99,63,FALSE())-VLOOKUP($A20,'Import Peak Change'!$A$106:BK$202,63,FALSE())),0,(VLOOKUP($A20,'Import Peak'!$A$3:BK$99,63,FALSE())-VLOOKUP($A20,'Import Peak Change'!$A$106:BK$202,63,FALSE())))</f>
        <v>-230.295078339535</v>
      </c>
      <c r="BL20" s="193" t="n">
        <f aca="false">IF(ISERROR(VLOOKUP($A20,'Import Peak'!$A$3:BL$99,64,FALSE())-VLOOKUP($A20,'Import Peak Change'!$A$106:BL$202,64,FALSE())),0,(VLOOKUP($A20,'Import Peak'!$A$3:BL$99,64,FALSE())-VLOOKUP($A20,'Import Peak Change'!$A$106:BL$202,64,FALSE())))</f>
        <v>2.83518088723031</v>
      </c>
      <c r="BM20" s="193" t="n">
        <f aca="false">IF(ISERROR(VLOOKUP($A20,'Import Peak'!$A$3:BM$99,65,FALSE())-VLOOKUP($A20,'Import Peak Change'!$A$106:BM$202,65,FALSE())),0,(VLOOKUP($A20,'Import Peak'!$A$3:BM$99,65,FALSE())-VLOOKUP($A20,'Import Peak Change'!$A$106:BM$202,65,FALSE())))</f>
        <v>36.8649708687292</v>
      </c>
      <c r="BN20" s="193" t="n">
        <f aca="false">IF(ISERROR(VLOOKUP($A20,'Import Peak'!$A$3:BN$99,66,FALSE())-VLOOKUP($A20,'Import Peak Change'!$A$106:BN$202,66,FALSE())),0,(VLOOKUP($A20,'Import Peak'!$A$3:BN$99,66,FALSE())-VLOOKUP($A20,'Import Peak Change'!$A$106:BN$202,66,FALSE())))</f>
        <v>31.9118169057954</v>
      </c>
      <c r="BO20" s="193" t="n">
        <f aca="false">IF(ISERROR(VLOOKUP($A20,'Import Peak'!$A$3:BO$99,67,FALSE())-VLOOKUP($A20,'Import Peak Change'!$A$106:BO$202,67,FALSE())),0,(VLOOKUP($A20,'Import Peak'!$A$3:BO$99,67,FALSE())-VLOOKUP($A20,'Import Peak Change'!$A$106:BO$202,67,FALSE())))</f>
        <v>-98.5070901687286</v>
      </c>
      <c r="BP20" s="193" t="n">
        <f aca="false">IF(ISERROR(VLOOKUP($A20,'Import Peak'!$A$3:BP$99,68,FALSE())-VLOOKUP($A20,'Import Peak Change'!$A$106:BP$202,68,FALSE())),0,(VLOOKUP($A20,'Import Peak'!$A$3:BP$99,68,FALSE())-VLOOKUP($A20,'Import Peak Change'!$A$106:BP$202,68,FALSE())))</f>
        <v>-96.5520493019576</v>
      </c>
      <c r="BQ20" s="193" t="n">
        <f aca="false">IF(ISERROR(VLOOKUP($A20,'Import Peak'!$A$3:BQ$99,69,FALSE())-VLOOKUP($A20,'Import Peak Change'!$A$106:BQ$202,69,FALSE())),0,(VLOOKUP($A20,'Import Peak'!$A$3:BQ$99,69,FALSE())-VLOOKUP($A20,'Import Peak Change'!$A$106:BQ$202,69,FALSE())))</f>
        <v>-102.534750480045</v>
      </c>
      <c r="BR20" s="193" t="n">
        <f aca="false">IF(ISERROR(VLOOKUP($A20,'Import Peak'!$A$3:BR$99,70,FALSE())-VLOOKUP($A20,'Import Peak Change'!$A$106:BR$202,70,FALSE())),0,(VLOOKUP($A20,'Import Peak'!$A$3:BR$99,70,FALSE())-VLOOKUP($A20,'Import Peak Change'!$A$106:BR$202,70,FALSE())))</f>
        <v>-18.8761932522793</v>
      </c>
      <c r="BS20" s="193" t="n">
        <f aca="false">IF(ISERROR(VLOOKUP($A20,'Import Peak'!$A$3:BS$99,71,FALSE())-VLOOKUP($A20,'Import Peak Change'!$A$106:BS$202,71,FALSE())),0,(VLOOKUP($A20,'Import Peak'!$A$3:BS$99,71,FALSE())-VLOOKUP($A20,'Import Peak Change'!$A$106:BS$202,71,FALSE())))</f>
        <v>-18.0792164172308</v>
      </c>
      <c r="BT20" s="193" t="n">
        <f aca="false">IF(ISERROR(VLOOKUP($A20,'Import Peak'!$A$3:BT$99,72,FALSE())-VLOOKUP($A20,'Import Peak Change'!$A$106:BT$202,72,FALSE())),0,(VLOOKUP($A20,'Import Peak'!$A$3:BT$99,72,FALSE())-VLOOKUP($A20,'Import Peak Change'!$A$106:BT$202,72,FALSE())))</f>
        <v>-18.5982569998505</v>
      </c>
      <c r="BU20" s="193" t="n">
        <f aca="false">IF(ISERROR(VLOOKUP($A20,'Import Peak'!$A$3:BU$99,73,FALSE())-VLOOKUP($A20,'Import Peak Change'!$A$106:BU$202,73,FALSE())),0,(VLOOKUP($A20,'Import Peak'!$A$3:BU$99,73,FALSE())-VLOOKUP($A20,'Import Peak Change'!$A$106:BU$202,73,FALSE())))</f>
        <v>-33.2873327399975</v>
      </c>
      <c r="BV20" s="193" t="n">
        <f aca="false">IF(ISERROR(VLOOKUP($A20,'Import Peak'!$A$3:BV$99,74,FALSE())-VLOOKUP($A20,'Import Peak Change'!$A$106:BV$202,74,FALSE())),0,(VLOOKUP($A20,'Import Peak'!$A$3:BV$99,74,FALSE())-VLOOKUP($A20,'Import Peak Change'!$A$106:BV$202,74,FALSE())))</f>
        <v>-35.9444435043224</v>
      </c>
      <c r="BW20" s="193" t="n">
        <f aca="false">IF(ISERROR(VLOOKUP($A20,'Import Peak'!$A$3:BW$99,75,FALSE())-VLOOKUP($A20,'Import Peak Change'!$A$106:BW$202,75,FALSE())),0,(VLOOKUP($A20,'Import Peak'!$A$3:BW$99,75,FALSE())-VLOOKUP($A20,'Import Peak Change'!$A$106:BW$202,75,FALSE())))</f>
        <v>-37.2395073949592</v>
      </c>
      <c r="BX20" s="193" t="n">
        <f aca="false">IF(ISERROR(VLOOKUP($A20,'Import Peak'!$A$3:BX$99,76,FALSE())-VLOOKUP($A20,'Import Peak Change'!$A$106:BX$202,76,FALSE())),0,(VLOOKUP($A20,'Import Peak'!$A$3:BX$99,76,FALSE())-VLOOKUP($A20,'Import Peak Change'!$A$106:BX$202,76,FALSE())))</f>
        <v>-65.2785293728375</v>
      </c>
      <c r="BY20" s="193" t="n">
        <f aca="false">IF(ISERROR(VLOOKUP($A20,'Import Peak'!$A$3:BY$99,77,FALSE())-VLOOKUP($A20,'Import Peak Change'!$A$106:BY$202,77,FALSE())),0,(VLOOKUP($A20,'Import Peak'!$A$3:BY$99,77,FALSE())-VLOOKUP($A20,'Import Peak Change'!$A$106:BY$202,77,FALSE())))</f>
        <v>-72.9897117166292</v>
      </c>
      <c r="BZ20" s="193" t="n">
        <f aca="false">IF(ISERROR(VLOOKUP($A20,'Import Peak'!$A$3:BZ$99,78,FALSE())-VLOOKUP($A20,'Import Peak Change'!$A$106:BZ$202,78,FALSE())),0,(VLOOKUP($A20,'Import Peak'!$A$3:BZ$99,78,FALSE())-VLOOKUP($A20,'Import Peak Change'!$A$106:BZ$202,78,FALSE())))</f>
        <v>-67.0385041171394</v>
      </c>
      <c r="CA20" s="193" t="n">
        <f aca="false">IF(ISERROR(VLOOKUP($A20,'Import Peak'!$A$3:CA$99,79,FALSE())-VLOOKUP($A20,'Import Peak Change'!$A$106:CA$202,79,FALSE())),0,(VLOOKUP($A20,'Import Peak'!$A$3:CA$99,79,FALSE())-VLOOKUP($A20,'Import Peak Change'!$A$106:CA$202,79,FALSE())))</f>
        <v>-49.2301547497009</v>
      </c>
      <c r="CB20" s="193" t="n">
        <f aca="false">IF(ISERROR(VLOOKUP($A20,'Import Peak'!$A$3:CB$99,80,FALSE())-VLOOKUP($A20,'Import Peak Change'!$A$106:CB$202,80,FALSE())),0,(VLOOKUP($A20,'Import Peak'!$A$3:CB$99,80,FALSE())-VLOOKUP($A20,'Import Peak Change'!$A$106:CB$202,80,FALSE())))</f>
        <v>-47.0257622361023</v>
      </c>
      <c r="CC20" s="193" t="n">
        <f aca="false">IF(ISERROR(VLOOKUP($A20,'Import Peak'!$A$3:CC$99,81,FALSE())-VLOOKUP($A20,'Import Peak Change'!$A$106:CC$202,81,FALSE())),0,(VLOOKUP($A20,'Import Peak'!$A$3:CC$99,81,FALSE())-VLOOKUP($A20,'Import Peak Change'!$A$106:CC$202,81,FALSE())))</f>
        <v>-48.5268301432188</v>
      </c>
      <c r="CD20" s="193" t="n">
        <f aca="false">IF(ISERROR(VLOOKUP($A20,'Import Peak'!$A$3:CD$99,82,FALSE())-VLOOKUP($A20,'Import Peak Change'!$A$106:CD$202,82,FALSE())),0,(VLOOKUP($A20,'Import Peak'!$A$3:CD$99,82,FALSE())-VLOOKUP($A20,'Import Peak Change'!$A$106:CD$202,82,FALSE())))</f>
        <v>0.867330813313004</v>
      </c>
      <c r="CE20" s="193" t="n">
        <f aca="false">IF(ISERROR(VLOOKUP($A20,'Import Peak'!$A$3:CE$99,83,FALSE())-VLOOKUP($A20,'Import Peak Change'!$A$106:CE$202,83,FALSE())),0,(VLOOKUP($A20,'Import Peak'!$A$3:CE$99,83,FALSE())-VLOOKUP($A20,'Import Peak Change'!$A$106:CE$202,83,FALSE())))</f>
        <v>0.857688423137006</v>
      </c>
      <c r="CF20" s="193" t="n">
        <f aca="false">IF(ISERROR(VLOOKUP($A20,'Import Peak'!$A$3:CF$99,84,FALSE())-VLOOKUP($A20,'Import Peak Change'!$A$106:CF$202,84,FALSE())),0,(VLOOKUP($A20,'Import Peak'!$A$3:CF$99,84,FALSE())-VLOOKUP($A20,'Import Peak Change'!$A$106:CF$202,84,FALSE())))</f>
        <v>1.83704326717907</v>
      </c>
      <c r="CG20" s="193" t="n">
        <f aca="false">IF(ISERROR(VLOOKUP($A20,'Import Peak'!$A$3:CG$99,85,FALSE())-VLOOKUP($A20,'Import Peak Change'!$A$106:CG$202,85,FALSE())),0,(VLOOKUP($A20,'Import Peak'!$A$3:CG$99,85,FALSE())-VLOOKUP($A20,'Import Peak Change'!$A$106:CG$202,85,FALSE())))</f>
        <v>16.0537999691996</v>
      </c>
      <c r="CH20" s="193" t="n">
        <f aca="false">IF(ISERROR(VLOOKUP($A20,'Import Peak'!$A$3:CH$99,86,FALSE())-VLOOKUP($A20,'Import Peak Change'!$A$106:CH$202,86,FALSE())),0,(VLOOKUP($A20,'Import Peak'!$A$3:CH$99,86,FALSE())-VLOOKUP($A20,'Import Peak Change'!$A$106:CH$202,86,FALSE())))</f>
        <v>16.5098582951396</v>
      </c>
      <c r="CI20" s="193" t="n">
        <f aca="false">IF(ISERROR(VLOOKUP($A20,'Import Peak'!$A$3:CI$99,87,FALSE())-VLOOKUP($A20,'Import Peak Change'!$A$106:CI$202,87,FALSE())),0,(VLOOKUP($A20,'Import Peak'!$A$3:CI$99,87,FALSE())-VLOOKUP($A20,'Import Peak Change'!$A$106:CI$202,87,FALSE())))</f>
        <v>17.2603447591464</v>
      </c>
      <c r="CJ20" s="193" t="n">
        <f aca="false">IF(ISERROR(VLOOKUP($A20,'Import Peak'!$A$3:CJ$99,88,FALSE())-VLOOKUP($A20,'Import Peak Change'!$A$106:CJ$202,88,FALSE())),0,(VLOOKUP($A20,'Import Peak'!$A$3:CJ$99,88,FALSE())-VLOOKUP($A20,'Import Peak Change'!$A$106:CJ$202,88,FALSE())))</f>
        <v>17.4141530420302</v>
      </c>
      <c r="CK20" s="193" t="n">
        <f aca="false">IF(ISERROR(VLOOKUP($A20,'Import Peak'!$A$3:CK$99,89,FALSE())-VLOOKUP($A20,'Import Peak Change'!$A$106:CK$202,89,FALSE())),0,(VLOOKUP($A20,'Import Peak'!$A$3:CK$99,89,FALSE())-VLOOKUP($A20,'Import Peak Change'!$A$106:CK$202,89,FALSE())))</f>
        <v>17.8769519509751</v>
      </c>
      <c r="CL20" s="193" t="n">
        <f aca="false">IF(ISERROR(VLOOKUP($A20,'Import Peak'!$A$3:CL$99,90,FALSE())-VLOOKUP($A20,'Import Peak Change'!$A$106:CL$202,90,FALSE())),0,(VLOOKUP($A20,'Import Peak'!$A$3:CL$99,90,FALSE())-VLOOKUP($A20,'Import Peak Change'!$A$106:CL$202,90,FALSE())))</f>
        <v>17.6218604212236</v>
      </c>
      <c r="CM20" s="193" t="n">
        <f aca="false">IF(ISERROR(VLOOKUP($A20,'Import Peak'!$A$3:CM$99,91,FALSE())-VLOOKUP($A20,'Import Peak Change'!$A$106:CM$202,91,FALSE())),0,(VLOOKUP($A20,'Import Peak'!$A$3:CM$99,91,FALSE())-VLOOKUP($A20,'Import Peak Change'!$A$106:CM$202,91,FALSE())))</f>
        <v>19.6823843921338</v>
      </c>
      <c r="CN20" s="193" t="n">
        <f aca="false">IF(ISERROR(VLOOKUP($A20,'Import Peak'!$A$3:CN$99,92,FALSE())-VLOOKUP($A20,'Import Peak Change'!$A$106:CN$202,92,FALSE())),0,(VLOOKUP($A20,'Import Peak'!$A$3:CN$99,92,FALSE())-VLOOKUP($A20,'Import Peak Change'!$A$106:CN$202,92,FALSE())))</f>
        <v>18.0110818818266</v>
      </c>
      <c r="CO20" s="193" t="n">
        <f aca="false">IF(ISERROR(VLOOKUP($A20,'Import Peak'!$A$3:CO$99,93,FALSE())-VLOOKUP($A20,'Import Peak Change'!$A$106:CO$202,93,FALSE())),0,(VLOOKUP($A20,'Import Peak'!$A$3:CO$99,93,FALSE())-VLOOKUP($A20,'Import Peak Change'!$A$106:CO$202,93,FALSE())))</f>
        <v>20.0023346464404</v>
      </c>
      <c r="CP20" s="193" t="n">
        <f aca="false">IF(ISERROR(VLOOKUP($A20,'Import Peak'!$A$3:CP$99,94,FALSE())-VLOOKUP($A20,'Import Peak Change'!$A$106:CP$202,94,FALSE())),0,(VLOOKUP($A20,'Import Peak'!$A$3:CP$99,94,FALSE())-VLOOKUP($A20,'Import Peak Change'!$A$106:CP$202,94,FALSE())))</f>
        <v>68.7185458666463</v>
      </c>
      <c r="CQ20" s="193" t="n">
        <f aca="false">IF(ISERROR(VLOOKUP($A20,'Import Peak'!$A$3:CQ$99,95,FALSE())-VLOOKUP($A20,'Import Peak Change'!$A$106:CQ$202,95,FALSE())),0,(VLOOKUP($A20,'Import Peak'!$A$3:CQ$99,95,FALSE())-VLOOKUP($A20,'Import Peak Change'!$A$106:CQ$202,95,FALSE())))</f>
        <v>64.8157128823877</v>
      </c>
      <c r="CR20" s="193" t="n">
        <f aca="false">IF(ISERROR(VLOOKUP($A20,'Import Peak'!$A$3:CR$99,96,FALSE())-VLOOKUP($A20,'Import Peak Change'!$A$106:CR$202,96,FALSE())),0,(VLOOKUP($A20,'Import Peak'!$A$3:CR$99,96,FALSE())-VLOOKUP($A20,'Import Peak Change'!$A$106:CR$202,96,FALSE())))</f>
        <v>71.8828488459585</v>
      </c>
      <c r="CS20" s="193" t="n">
        <f aca="false">IF(ISERROR(VLOOKUP($A20,'Import Peak'!$A$3:CS$99,97,FALSE())-VLOOKUP($A20,'Import Peak Change'!$A$106:CS$202,97,FALSE())),0,(VLOOKUP($A20,'Import Peak'!$A$3:CS$99,97,FALSE())-VLOOKUP($A20,'Import Peak Change'!$A$106:CS$202,97,FALSE())))</f>
        <v>73.5014137800517</v>
      </c>
      <c r="CT20" s="193" t="n">
        <f aca="false">IF(ISERROR(VLOOKUP($A20,'Import Peak'!$A$3:CT$99,98,FALSE())-VLOOKUP($A20,'Import Peak Change'!$A$106:CT$202,98,FALSE())),0,(VLOOKUP($A20,'Import Peak'!$A$3:CT$99,98,FALSE())-VLOOKUP($A20,'Import Peak Change'!$A$106:CT$202,98,FALSE())))</f>
        <v>72.2887245044858</v>
      </c>
      <c r="CU20" s="193" t="n">
        <f aca="false">IF(ISERROR(VLOOKUP($A20,'Import Peak'!$A$3:CU$99,99,FALSE())-VLOOKUP($A20,'Import Peak Change'!$A$106:CU$202,99,FALSE())),0,(VLOOKUP($A20,'Import Peak'!$A$3:CU$99,99,FALSE())-VLOOKUP($A20,'Import Peak Change'!$A$106:CU$202,99,FALSE())))</f>
        <v>76.8107838586511</v>
      </c>
      <c r="CV20" s="193" t="n">
        <f aca="false">IF(ISERROR(VLOOKUP($A20,'Import Peak'!$A$3:CV$99,100,FALSE())-VLOOKUP($A20,'Import Peak Change'!$A$106:CV$202,100,FALSE())),0,(VLOOKUP($A20,'Import Peak'!$A$3:CV$99,100,FALSE())-VLOOKUP($A20,'Import Peak Change'!$A$106:CV$202,100,FALSE())))</f>
        <v>78.501302846842</v>
      </c>
      <c r="CW20" s="193" t="n">
        <f aca="false">IF(ISERROR(VLOOKUP($A20,'Import Peak'!$A$3:CW$99,101,FALSE())-VLOOKUP($A20,'Import Peak Change'!$A$106:CW$202,101,FALSE())),0,(VLOOKUP($A20,'Import Peak'!$A$3:CW$99,101,FALSE())-VLOOKUP($A20,'Import Peak Change'!$A$106:CW$202,101,FALSE())))</f>
        <v>80.197227188095</v>
      </c>
      <c r="CX20" s="193" t="n">
        <f aca="false">IF(ISERROR(VLOOKUP($A20,'Import Peak'!$A$3:CX$99,102,FALSE())-VLOOKUP($A20,'Import Peak Change'!$A$106:CX$202,102,FALSE())),0,(VLOOKUP($A20,'Import Peak'!$A$3:CX$99,102,FALSE())-VLOOKUP($A20,'Import Peak Change'!$A$106:CX$202,102,FALSE())))</f>
        <v>78.695446479569</v>
      </c>
      <c r="CY20" s="193" t="n">
        <f aca="false">IF(ISERROR(VLOOKUP($A20,'Import Peak'!$A$3:CY$99,103,FALSE())-VLOOKUP($A20,'Import Peak Change'!$A$106:CY$202,103,FALSE())),0,(VLOOKUP($A20,'Import Peak'!$A$3:CY$99,103,FALSE())-VLOOKUP($A20,'Import Peak Change'!$A$106:CY$202,103,FALSE())))</f>
        <v>86.7622313034808</v>
      </c>
      <c r="CZ20" s="193" t="n">
        <f aca="false">IF(ISERROR(VLOOKUP($A20,'Import Peak'!$A$3:CZ$99,104,FALSE())-VLOOKUP($A20,'Import Peak Change'!$A$106:CZ$202,104,FALSE())),0,(VLOOKUP($A20,'Import Peak'!$A$3:CZ$99,104,FALSE())-VLOOKUP($A20,'Import Peak Change'!$A$106:CZ$202,104,FALSE())))</f>
        <v>78.649409281843</v>
      </c>
      <c r="DA20" s="193" t="n">
        <f aca="false">IF(ISERROR(VLOOKUP($A20,'Import Peak'!$A$3:DA$99,105,FALSE())-VLOOKUP($A20,'Import Peak Change'!$A$106:DA$202,105,FALSE())),0,(VLOOKUP($A20,'Import Peak'!$A$3:DA$99,105,FALSE())-VLOOKUP($A20,'Import Peak Change'!$A$106:DA$202,105,FALSE())))</f>
        <v>77.7681849690143</v>
      </c>
      <c r="DB20" s="193" t="n">
        <f aca="false">IF(ISERROR(VLOOKUP($A20,'Import Peak'!$A$3:DB$99,106,FALSE())-VLOOKUP($A20,'Import Peak Change'!$A$106:DB$202,106,FALSE())),0,(VLOOKUP($A20,'Import Peak'!$A$3:DB$99,106,FALSE())-VLOOKUP($A20,'Import Peak Change'!$A$106:DB$202,106,FALSE())))</f>
        <v>-106.158607215275</v>
      </c>
      <c r="DC20" s="193" t="n">
        <f aca="false">IF(ISERROR(VLOOKUP($A20,'Import Peak'!$A$3:DC$99,107,FALSE())-VLOOKUP($A20,'Import Peak Change'!$A$106:DC$202,107,FALSE())),0,(VLOOKUP($A20,'Import Peak'!$A$3:DC$99,107,FALSE())-VLOOKUP($A20,'Import Peak Change'!$A$106:DC$202,107,FALSE())))</f>
        <v>-103.699373031915</v>
      </c>
      <c r="DD20" s="193" t="n">
        <f aca="false">IF(ISERROR(VLOOKUP($A20,'Import Peak'!$A$3:DD$99,108,FALSE())-VLOOKUP($A20,'Import Peak Change'!$A$106:DD$202,108,FALSE())),0,(VLOOKUP($A20,'Import Peak'!$A$3:DD$99,108,FALSE())-VLOOKUP($A20,'Import Peak Change'!$A$106:DD$202,108,FALSE())))</f>
        <v>-118.8914951472</v>
      </c>
      <c r="DE20" s="193" t="n">
        <f aca="false">IF(ISERROR(VLOOKUP($A20,'Import Peak'!$A$3:DE$99,109,FALSE())-VLOOKUP($A20,'Import Peak Change'!$A$106:DE$202,109,FALSE())),0,(VLOOKUP($A20,'Import Peak'!$A$3:DE$99,109,FALSE())-VLOOKUP($A20,'Import Peak Change'!$A$106:DE$202,109,FALSE())))</f>
        <v>-118.211065002739</v>
      </c>
      <c r="DF20" s="193" t="n">
        <f aca="false">IF(ISERROR(VLOOKUP($A20,'Import Peak'!$A$3:DF$99,110,FALSE())-VLOOKUP($A20,'Import Peak Change'!$A$106:DF$202,110,FALSE())),0,(VLOOKUP($A20,'Import Peak'!$A$3:DF$99,110,FALSE())-VLOOKUP($A20,'Import Peak Change'!$A$106:DF$202,110,FALSE())))</f>
        <v>-115.764329482434</v>
      </c>
      <c r="DG20" s="193" t="n">
        <f aca="false">IF(ISERROR(VLOOKUP($A20,'Import Peak'!$A$3:DG$99,111,FALSE())-VLOOKUP($A20,'Import Peak Change'!$A$106:DG$202,111,FALSE())),0,(VLOOKUP($A20,'Import Peak'!$A$3:DG$99,111,FALSE())-VLOOKUP($A20,'Import Peak Change'!$A$106:DG$202,111,FALSE())))</f>
        <v>-122.51085668747</v>
      </c>
      <c r="DH20" s="193" t="n">
        <f aca="false">IF(ISERROR(VLOOKUP($A20,'Import Peak'!$A$3:DH$99,112,FALSE())-VLOOKUP($A20,'Import Peak Change'!$A$106:DH$202,112,FALSE())),0,(VLOOKUP($A20,'Import Peak'!$A$3:DH$99,112,FALSE())-VLOOKUP($A20,'Import Peak Change'!$A$106:DH$202,112,FALSE())))</f>
        <v>-131.627354265187</v>
      </c>
      <c r="DI20" s="193" t="n">
        <f aca="false">IF(ISERROR(VLOOKUP($A20,'Import Peak'!$A$3:DI$99,113,FALSE())-VLOOKUP($A20,'Import Peak Change'!$A$106:DI$202,113,FALSE())),0,(VLOOKUP($A20,'Import Peak'!$A$3:DI$99,113,FALSE())-VLOOKUP($A20,'Import Peak Change'!$A$106:DI$202,113,FALSE())))</f>
        <v>-133.939697176396</v>
      </c>
      <c r="DJ20" s="193" t="n">
        <f aca="false">IF(ISERROR(VLOOKUP($A20,'Import Peak'!$A$3:DJ$99,114,FALSE())-VLOOKUP($A20,'Import Peak Change'!$A$106:DJ$202,114,FALSE())),0,(VLOOKUP($A20,'Import Peak'!$A$3:DJ$99,114,FALSE())-VLOOKUP($A20,'Import Peak Change'!$A$106:DJ$202,114,FALSE())))</f>
        <v>-139.555870962718</v>
      </c>
      <c r="DK20" s="193" t="n">
        <f aca="false">IF(ISERROR(VLOOKUP($A20,'Import Peak'!$A$3:DK$99,115,FALSE())-VLOOKUP($A20,'Import Peak Change'!$A$106:DK$202,115,FALSE())),0,(VLOOKUP($A20,'Import Peak'!$A$3:DK$99,115,FALSE())-VLOOKUP($A20,'Import Peak Change'!$A$106:DK$202,115,FALSE())))</f>
        <v>-171.295254107863</v>
      </c>
      <c r="DL20" s="193" t="n">
        <f aca="false">IF(ISERROR(VLOOKUP($A20,'Import Peak'!$A$3:DL$99,116,FALSE())-VLOOKUP($A20,'Import Peak Change'!$A$106:DL$202,116,FALSE())),0,(VLOOKUP($A20,'Import Peak'!$A$3:DL$99,116,FALSE())-VLOOKUP($A20,'Import Peak Change'!$A$106:DL$202,116,FALSE())))</f>
        <v>-167.372294095057</v>
      </c>
      <c r="DM20" s="193" t="n">
        <f aca="false">IF(ISERROR(VLOOKUP($A20,'Import Peak'!$A$3:DM$99,117,FALSE())-VLOOKUP($A20,'Import Peak Change'!$A$106:DM$202,117,FALSE())),0,(VLOOKUP($A20,'Import Peak'!$A$3:DM$99,117,FALSE())-VLOOKUP($A20,'Import Peak Change'!$A$106:DM$202,117,FALSE())))</f>
        <v>-176.931978377055</v>
      </c>
      <c r="DN20" s="193" t="n">
        <f aca="false">IF(ISERROR(VLOOKUP($A20,'Import Peak'!$A$3:DN$99,118,FALSE())-VLOOKUP($A20,'Import Peak Change'!$A$106:DN$202,118,FALSE())),0,(VLOOKUP($A20,'Import Peak'!$A$3:DN$99,118,FALSE())-VLOOKUP($A20,'Import Peak Change'!$A$106:DN$202,118,FALSE())))</f>
        <v>174.720655352437</v>
      </c>
      <c r="DO20" s="193" t="n">
        <f aca="false">IF(ISERROR(VLOOKUP($A20,'Import Peak'!$A$3:DO$99,119,FALSE())-VLOOKUP($A20,'Import Peak Change'!$A$106:DO$202,119,FALSE())),0,(VLOOKUP($A20,'Import Peak'!$A$3:DO$99,119,FALSE())-VLOOKUP($A20,'Import Peak Change'!$A$106:DO$202,119,FALSE())))</f>
        <v>170.145334973902</v>
      </c>
      <c r="DP20" s="193" t="n">
        <f aca="false">IF(ISERROR(VLOOKUP($A20,'Import Peak'!$A$3:DP$99,120,FALSE())-VLOOKUP($A20,'Import Peak Change'!$A$106:DP$202,120,FALSE())),0,(VLOOKUP($A20,'Import Peak'!$A$3:DP$99,120,FALSE())-VLOOKUP($A20,'Import Peak Change'!$A$106:DP$202,120,FALSE())))</f>
        <v>194.418642748973</v>
      </c>
      <c r="DQ20" s="193" t="n">
        <f aca="false">IF(ISERROR(VLOOKUP($A20,'Import Peak'!$A$3:DQ$99,121,FALSE())-VLOOKUP($A20,'Import Peak Change'!$A$106:DQ$202,121,FALSE())),0,(VLOOKUP($A20,'Import Peak'!$A$3:DQ$99,121,FALSE())-VLOOKUP($A20,'Import Peak Change'!$A$106:DQ$202,121,FALSE())))</f>
        <v>190.017066465778</v>
      </c>
      <c r="DR20" s="193" t="n">
        <f aca="false">IF(ISERROR(VLOOKUP($A20,'Import Peak'!$A$3:DR$99,122,FALSE())-VLOOKUP($A20,'Import Peak Change'!$A$106:DR$202,122,FALSE())),0,(VLOOKUP($A20,'Import Peak'!$A$3:DR$99,122,FALSE())-VLOOKUP($A20,'Import Peak Change'!$A$106:DR$202,122,FALSE())))</f>
        <v>185.488070697742</v>
      </c>
      <c r="DS20" s="193" t="n">
        <f aca="false">IF(ISERROR(VLOOKUP($A20,'Import Peak'!$A$3:DS$99,123,FALSE())-VLOOKUP($A20,'Import Peak Change'!$A$106:DS$202,123,FALSE())),0,(VLOOKUP($A20,'Import Peak'!$A$3:DS$99,123,FALSE())-VLOOKUP($A20,'Import Peak Change'!$A$106:DS$202,123,FALSE())))</f>
        <v>195.702603048969</v>
      </c>
      <c r="DT20" s="193" t="n">
        <f aca="false">IF(ISERROR(VLOOKUP($A20,'Import Peak'!$A$3:DT$99,124,FALSE())-VLOOKUP($A20,'Import Peak Change'!$A$106:DT$202,124,FALSE())),0,(VLOOKUP($A20,'Import Peak'!$A$3:DT$99,124,FALSE())-VLOOKUP($A20,'Import Peak Change'!$A$106:DT$202,124,FALSE())))</f>
        <v>178.889972256817</v>
      </c>
      <c r="DU20" s="193" t="n">
        <f aca="false">IF(ISERROR(VLOOKUP($A20,'Import Peak'!$A$3:DU$99,125,FALSE())-VLOOKUP($A20,'Import Peak Change'!$A$106:DU$202,125,FALSE())),0,(VLOOKUP($A20,'Import Peak'!$A$3:DU$99,125,FALSE())-VLOOKUP($A20,'Import Peak Change'!$A$106:DU$202,125,FALSE())))</f>
        <v>196.005040445729</v>
      </c>
      <c r="DV20" s="193" t="n">
        <f aca="false">IF(ISERROR(VLOOKUP($A20,'Import Peak'!$A$3:DV$99,126,FALSE())-VLOOKUP($A20,'Import Peak Change'!$A$106:DV$202,126,FALSE())),0,(VLOOKUP($A20,'Import Peak'!$A$3:DV$99,126,FALSE())-VLOOKUP($A20,'Import Peak Change'!$A$106:DV$202,126,FALSE())))</f>
        <v>227.409968964592</v>
      </c>
      <c r="DW20" s="193" t="n">
        <f aca="false">IF(ISERROR(VLOOKUP($A20,'Import Peak'!$A$3:DW$99,127,FALSE())-VLOOKUP($A20,'Import Peak Change'!$A$106:DW$202,127,FALSE())),0,(VLOOKUP($A20,'Import Peak'!$A$3:DW$99,127,FALSE())-VLOOKUP($A20,'Import Peak Change'!$A$106:DW$202,127,FALSE())))</f>
        <v>239.9897940753</v>
      </c>
      <c r="DX20" s="193" t="n">
        <f aca="false">IF(ISERROR(VLOOKUP($A20,'Import Peak'!$A$3:DX$99,128,FALSE())-VLOOKUP($A20,'Import Peak Change'!$A$106:DX$202,128,FALSE())),0,(VLOOKUP($A20,'Import Peak'!$A$3:DX$99,128,FALSE())-VLOOKUP($A20,'Import Peak Change'!$A$106:DX$202,128,FALSE())))</f>
        <v>232.509376474311</v>
      </c>
      <c r="DY20" s="193" t="n">
        <f aca="false">IF(ISERROR(VLOOKUP($A20,'Import Peak'!$A$3:DY$99,129,FALSE())-VLOOKUP($A20,'Import Peak Change'!$A$106:DY$202,129,FALSE())),0,(VLOOKUP($A20,'Import Peak'!$A$3:DY$99,129,FALSE())-VLOOKUP($A20,'Import Peak Change'!$A$106:DY$202,129,FALSE())))</f>
        <v>242.693785580901</v>
      </c>
      <c r="DZ20" s="193" t="n">
        <f aca="false">IF(ISERROR(VLOOKUP($A20,'Import Peak'!$A$3:DZ$99,130,FALSE())-VLOOKUP($A20,'Import Peak Change'!$A$106:DZ$202,130,FALSE())),0,(VLOOKUP($A20,'Import Peak'!$A$3:DZ$99,130,FALSE())-VLOOKUP($A20,'Import Peak Change'!$A$106:DZ$202,130,FALSE())))</f>
        <v>234.19397794269</v>
      </c>
      <c r="EA20" s="193" t="n">
        <f aca="false">IF(ISERROR(VLOOKUP($A20,'Import Peak'!$A$3:EA$99,131,FALSE())-VLOOKUP($A20,'Import Peak Change'!$A$106:EA$202,131,FALSE())),0,(VLOOKUP($A20,'Import Peak'!$A$3:EA$99,131,FALSE())-VLOOKUP($A20,'Import Peak Change'!$A$106:EA$202,131,FALSE())))</f>
        <v>234.960787853401</v>
      </c>
      <c r="EB20" s="193" t="n">
        <f aca="false">IF(ISERROR(VLOOKUP($A20,'Import Peak'!$A$3:EB$99,132,FALSE())-VLOOKUP($A20,'Import Peak Change'!$A$106:EB$202,132,FALSE())),0,(VLOOKUP($A20,'Import Peak'!$A$3:EB$99,132,FALSE())-VLOOKUP($A20,'Import Peak Change'!$A$106:EB$202,132,FALSE())))</f>
        <v>254.626951138238</v>
      </c>
      <c r="EC20" s="193" t="n">
        <f aca="false">IF(ISERROR(VLOOKUP($A20,'Import Peak'!$A$3:EC$99,133,FALSE())-VLOOKUP($A20,'Import Peak Change'!$A$106:EC$202,133,FALSE())),0,(VLOOKUP($A20,'Import Peak'!$A$3:EC$99,133,FALSE())-VLOOKUP($A20,'Import Peak Change'!$A$106:EC$202,133,FALSE())))</f>
        <v>236.530178285939</v>
      </c>
      <c r="ED20" s="193" t="n">
        <f aca="false">IF(ISERROR(VLOOKUP($A20,'Import Peak'!$A$3:ED$99,134,FALSE())-VLOOKUP($A20,'Import Peak Change'!$A$106:ED$202,134,FALSE())),0,(VLOOKUP($A20,'Import Peak'!$A$3:ED$99,134,FALSE())-VLOOKUP($A20,'Import Peak Change'!$A$106:ED$202,134,FALSE())))</f>
        <v>246.797505391427</v>
      </c>
      <c r="EE20" s="193" t="n">
        <f aca="false">IF(ISERROR(VLOOKUP($A20,'Import Peak'!$A$3:EE$99,135,FALSE())-VLOOKUP($A20,'Import Peak Change'!$A$106:EE$202,135,FALSE())),0,(VLOOKUP($A20,'Import Peak'!$A$3:EE$99,135,FALSE())-VLOOKUP($A20,'Import Peak Change'!$A$106:EE$202,135,FALSE())))</f>
        <v>247.562766865882</v>
      </c>
      <c r="EF20" s="193" t="n">
        <f aca="false">IF(ISERROR(VLOOKUP($A20,'Import Peak'!$A$3:EF$99,136,FALSE())-VLOOKUP($A20,'Import Peak Change'!$A$106:EF$202,136,FALSE())),0,(VLOOKUP($A20,'Import Peak'!$A$3:EF$99,136,FALSE())-VLOOKUP($A20,'Import Peak Change'!$A$106:EF$202,136,FALSE())))</f>
        <v>238.78681017258</v>
      </c>
      <c r="EG20" s="193" t="n">
        <f aca="false">IF(ISERROR(VLOOKUP($A20,'Import Peak'!$A$3:EG$99,137,FALSE())-VLOOKUP($A20,'Import Peak Change'!$A$106:EG$202,137,FALSE())),0,(VLOOKUP($A20,'Import Peak'!$A$3:EG$99,137,FALSE())-VLOOKUP($A20,'Import Peak Change'!$A$106:EG$202,137,FALSE())))</f>
        <v>258.67909779241</v>
      </c>
      <c r="EH20" s="193" t="n">
        <f aca="false">IF(ISERROR(VLOOKUP($A20,'Import Peak'!$A$3:EH$99,138,FALSE())-VLOOKUP($A20,'Import Peak Change'!$A$106:EH$202,138,FALSE())),0,(VLOOKUP($A20,'Import Peak'!$A$3:EH$99,138,FALSE())-VLOOKUP($A20,'Import Peak Change'!$A$106:EH$202,138,FALSE())))</f>
        <v>230.602523439589</v>
      </c>
      <c r="EI20" s="193" t="n">
        <f aca="false">IF(ISERROR(VLOOKUP($A20,'Import Peak'!$A$3:EI$99,139,FALSE())-VLOOKUP($A20,'Import Peak Change'!$A$106:EI$202,139,FALSE())),0,(VLOOKUP($A20,'Import Peak'!$A$3:EI$99,139,FALSE())-VLOOKUP($A20,'Import Peak Change'!$A$106:EI$202,139,FALSE())))</f>
        <v>260.185992804418</v>
      </c>
      <c r="EJ20" s="193" t="n">
        <f aca="false">IF(ISERROR(VLOOKUP($A20,'Import Peak'!$A$3:EJ$99,140,FALSE())-VLOOKUP($A20,'Import Peak Change'!$A$106:EJ$202,140,FALSE())),0,(VLOOKUP($A20,'Import Peak'!$A$3:EJ$99,140,FALSE())-VLOOKUP($A20,'Import Peak Change'!$A$106:EJ$202,140,FALSE())))</f>
        <v>241.578463509311</v>
      </c>
      <c r="EK20" s="193" t="n">
        <f aca="false">IF(ISERROR(VLOOKUP($A20,'Import Peak'!$A$3:EK$99,141,FALSE())-VLOOKUP($A20,'Import Peak Change'!$A$106:EK$202,141,FALSE())),0,(VLOOKUP($A20,'Import Peak'!$A$3:EK$99,141,FALSE())-VLOOKUP($A20,'Import Peak Change'!$A$106:EK$202,141,FALSE())))</f>
        <v>242.251941613631</v>
      </c>
      <c r="EL20" s="193" t="n">
        <f aca="false">IF(ISERROR(VLOOKUP($A20,'Import Peak'!$A$3:EL$99,142,FALSE())-VLOOKUP($A20,'Import Peak Change'!$A$106:EL$202,142,FALSE())),0,(VLOOKUP($A20,'Import Peak'!$A$3:EL$99,142,FALSE())-VLOOKUP($A20,'Import Peak Change'!$A$106:EL$202,142,FALSE())))</f>
        <v>252.62750895631</v>
      </c>
      <c r="EM20" s="193" t="n">
        <f aca="false">IF(ISERROR(VLOOKUP($A20,'Import Peak'!$A$3:EM$99,143,FALSE())-VLOOKUP($A20,'Import Peak Change'!$A$106:EM$202,143,FALSE())),0,(VLOOKUP($A20,'Import Peak'!$A$3:EM$99,143,FALSE())-VLOOKUP($A20,'Import Peak Change'!$A$106:EM$202,143,FALSE())))</f>
        <v>233.754379310059</v>
      </c>
      <c r="EN20" s="193" t="n">
        <f aca="false">IF(ISERROR(VLOOKUP($A20,'Import Peak'!$A$3:EN$99,144,FALSE())-VLOOKUP($A20,'Import Peak Change'!$A$106:EN$202,144,FALSE())),0,(VLOOKUP($A20,'Import Peak'!$A$3:EN$99,144,FALSE())-VLOOKUP($A20,'Import Peak Change'!$A$106:EN$202,144,FALSE())))</f>
        <v>253.891257466272</v>
      </c>
      <c r="EO20" s="193" t="n">
        <f aca="false">IF(ISERROR(VLOOKUP($A20,'Import Peak'!$A$3:EO$99,145,FALSE())-VLOOKUP($A20,'Import Peak Change'!$A$106:EO$202,145,FALSE())),0,(VLOOKUP($A20,'Import Peak'!$A$3:EO$99,145,FALSE())-VLOOKUP($A20,'Import Peak Change'!$A$106:EO$202,145,FALSE())))</f>
        <v>254.513452490639</v>
      </c>
      <c r="EP20" s="193" t="n">
        <f aca="false">IF(ISERROR(VLOOKUP($A20,'Import Peak'!$A$3:EP$99,146,FALSE())-VLOOKUP($A20,'Import Peak Change'!$A$106:EP$202,146,FALSE())),0,(VLOOKUP($A20,'Import Peak'!$A$3:EP$99,146,FALSE())-VLOOKUP($A20,'Import Peak Change'!$A$106:EP$202,146,FALSE())))</f>
        <v>255.14206941858</v>
      </c>
      <c r="EQ20" s="193" t="n">
        <f aca="false">IF(ISERROR(VLOOKUP($A20,'Import Peak'!$A$3:EQ$99,147,FALSE())-VLOOKUP($A20,'Import Peak Change'!$A$106:EQ$202,147,FALSE())),0,(VLOOKUP($A20,'Import Peak'!$A$3:EQ$99,147,FALSE())-VLOOKUP($A20,'Import Peak Change'!$A$106:EQ$202,147,FALSE())))</f>
        <v>245.900617215779</v>
      </c>
      <c r="ER20" s="193" t="n">
        <f aca="false">IF(ISERROR(VLOOKUP($A20,'Import Peak'!$A$3:ER$99,148,FALSE())-VLOOKUP($A20,'Import Peak Change'!$A$106:ER$202,148,FALSE())),0,(VLOOKUP($A20,'Import Peak'!$A$3:ER$99,148,FALSE())-VLOOKUP($A20,'Import Peak Change'!$A$106:ER$202,148,FALSE())))</f>
        <v>256.33690153034</v>
      </c>
      <c r="ES20" s="193" t="n">
        <f aca="false">IF(ISERROR(VLOOKUP($A20,'Import Peak'!$A$3:ES$99,149,FALSE())-VLOOKUP($A20,'Import Peak Change'!$A$106:ES$202,149,FALSE())),0,(VLOOKUP($A20,'Import Peak'!$A$3:ES$99,149,FALSE())-VLOOKUP($A20,'Import Peak Change'!$A$106:ES$202,149,FALSE())))</f>
        <v>266.80454201539</v>
      </c>
      <c r="ET20" s="193" t="n">
        <f aca="false">IF(ISERROR(VLOOKUP($A20,'Import Peak'!$A$3:ET$99,150,FALSE())-VLOOKUP($A20,'Import Peak Change'!$A$106:ET$202,150,FALSE())),0,(VLOOKUP($A20,'Import Peak'!$A$3:ET$99,150,FALSE())-VLOOKUP($A20,'Import Peak Change'!$A$106:ET$202,150,FALSE())))</f>
        <v>237.670600969741</v>
      </c>
      <c r="EU20" s="193" t="n">
        <f aca="false">IF(ISERROR(VLOOKUP($A20,'Import Peak'!$A$3:EU$99,151,FALSE())-VLOOKUP($A20,'Import Peak Change'!$A$106:EU$202,151,FALSE())),0,(VLOOKUP($A20,'Import Peak'!$A$3:EU$99,151,FALSE())-VLOOKUP($A20,'Import Peak Change'!$A$106:EU$202,151,FALSE())))</f>
        <v>267.959087414649</v>
      </c>
      <c r="EV20" s="193" t="n">
        <f aca="false">IF(ISERROR(VLOOKUP($A20,'Import Peak'!$A$3:EV$99,152,FALSE())-VLOOKUP($A20,'Import Peak Change'!$A$106:EV$202,152,FALSE())),0,(VLOOKUP($A20,'Import Peak'!$A$3:EV$99,152,FALSE())-VLOOKUP($A20,'Import Peak Change'!$A$106:EV$202,152,FALSE())))</f>
        <v>248.61687095376</v>
      </c>
      <c r="EW20" s="193" t="n">
        <f aca="false">IF(ISERROR(VLOOKUP($A20,'Import Peak'!$A$3:EW$99,153,FALSE())-VLOOKUP($A20,'Import Peak Change'!$A$106:EW$202,153,FALSE())),0,(VLOOKUP($A20,'Import Peak'!$A$3:EW$99,153,FALSE())-VLOOKUP($A20,'Import Peak Change'!$A$106:EW$202,153,FALSE())))</f>
        <v>249.127219777529</v>
      </c>
      <c r="EX20" s="193" t="n">
        <f aca="false">IF(ISERROR(VLOOKUP($A20,'Import Peak'!$A$3:EX$99,154,FALSE())-VLOOKUP($A20,'Import Peak Change'!$A$106:EX$202,154,FALSE())),0,(VLOOKUP($A20,'Import Peak'!$A$3:EX$99,154,FALSE())-VLOOKUP($A20,'Import Peak Change'!$A$106:EX$202,154,FALSE())))</f>
        <v>259.609272567501</v>
      </c>
      <c r="EY20" s="193" t="n">
        <f aca="false">IF(ISERROR(VLOOKUP($A20,'Import Peak'!$A$3:EY$99,155,FALSE())-VLOOKUP($A20,'Import Peak Change'!$A$106:EY$202,155,FALSE())),0,(VLOOKUP($A20,'Import Peak'!$A$3:EY$99,155,FALSE())-VLOOKUP($A20,'Import Peak Change'!$A$106:EY$202,155,FALSE())))</f>
        <v>240.059470333832</v>
      </c>
      <c r="EZ20" s="193" t="n">
        <f aca="false">IF(ISERROR(VLOOKUP($A20,'Import Peak'!$A$3:EZ$99,156,FALSE())-VLOOKUP($A20,'Import Peak Change'!$A$106:EZ$202,156,FALSE())),0,(VLOOKUP($A20,'Import Peak'!$A$3:EZ$99,156,FALSE())-VLOOKUP($A20,'Import Peak Change'!$A$106:EZ$202,156,FALSE())))</f>
        <v>260.555389376888</v>
      </c>
      <c r="FA20" s="193" t="n">
        <f aca="false">IF(ISERROR(VLOOKUP($A20,'Import Peak'!$A$3:FA$99,157,FALSE())-VLOOKUP($A20,'Import Peak Change'!$A$106:FA$202,157,FALSE())),0,(VLOOKUP($A20,'Import Peak'!$A$3:FA$99,157,FALSE())-VLOOKUP($A20,'Import Peak Change'!$A$106:FA$202,157,FALSE())))</f>
        <v>261.017636954268</v>
      </c>
      <c r="FB20" s="193" t="n">
        <f aca="false">IF(ISERROR(VLOOKUP($A20,'Import Peak'!$A$3:FB$99,158,FALSE())-VLOOKUP($A20,'Import Peak Change'!$A$106:FB$202,158,FALSE())),0,(VLOOKUP($A20,'Import Peak'!$A$3:FB$99,158,FALSE())-VLOOKUP($A20,'Import Peak Change'!$A$106:FB$202,158,FALSE())))</f>
        <v>261.482077003631</v>
      </c>
      <c r="FC20" s="193" t="n">
        <f aca="false">IF(ISERROR(VLOOKUP($A20,'Import Peak'!$A$3:FC$99,159,FALSE())-VLOOKUP($A20,'Import Peak Change'!$A$106:FC$202,159,FALSE())),0,(VLOOKUP($A20,'Import Peak'!$A$3:FC$99,159,FALSE())-VLOOKUP($A20,'Import Peak Change'!$A$106:FC$202,159,FALSE())))</f>
        <v>251.84503184124</v>
      </c>
      <c r="FD20" s="193" t="n">
        <f aca="false">IF(ISERROR(VLOOKUP($A20,'Import Peak'!$A$3:FD$99,160,FALSE())-VLOOKUP($A20,'Import Peak Change'!$A$106:FD$202,160,FALSE())),0,(VLOOKUP($A20,'Import Peak'!$A$3:FD$99,160,FALSE())-VLOOKUP($A20,'Import Peak Change'!$A$106:FD$202,160,FALSE())))</f>
        <v>262.35711353537</v>
      </c>
      <c r="FE20" s="193" t="n">
        <f aca="false">IF(ISERROR(VLOOKUP($A20,'Import Peak'!$A$3:FE$99,161,FALSE())-VLOOKUP($A20,'Import Peak Change'!$A$106:FE$202,161,FALSE())),0,(VLOOKUP($A20,'Import Peak'!$A$3:FE$99,161,FALSE())-VLOOKUP($A20,'Import Peak Change'!$A$106:FE$202,161,FALSE())))</f>
        <v>262.782238512849</v>
      </c>
      <c r="FF20" s="193" t="n">
        <f aca="false">IF(ISERROR(VLOOKUP($A20,'Import Peak'!$A$3:FF$99,162,FALSE())-VLOOKUP($A20,'Import Peak Change'!$A$106:FF$202,162,FALSE())),0,(VLOOKUP($A20,'Import Peak'!$A$3:FF$99,162,FALSE())-VLOOKUP($A20,'Import Peak Change'!$A$106:FF$202,162,FALSE())))</f>
        <v>253.058857581313</v>
      </c>
      <c r="FG20" s="193" t="n">
        <f aca="false">IF(ISERROR(VLOOKUP($A20,'Import Peak'!$A$3:FG$99,163,FALSE())-VLOOKUP($A20,'Import Peak Change'!$A$106:FG$202,163,FALSE())),0,(VLOOKUP($A20,'Import Peak'!$A$3:FG$99,163,FALSE())-VLOOKUP($A20,'Import Peak Change'!$A$106:FG$202,163,FALSE())))</f>
        <v>273.71844252526</v>
      </c>
      <c r="FH20" s="193" t="n">
        <f aca="false">IF(ISERROR(VLOOKUP($A20,'Import Peak'!$A$3:FH$99,164,FALSE())-VLOOKUP($A20,'Import Peak Change'!$A$106:FH$202,164,FALSE())),0,(VLOOKUP($A20,'Import Peak'!$A$3:FH$99,164,FALSE())-VLOOKUP($A20,'Import Peak Change'!$A$106:FH$202,164,FALSE())))</f>
        <v>188.275652726599</v>
      </c>
      <c r="FI20" s="193" t="n">
        <f aca="false">IF(ISERROR(VLOOKUP($A20,'Import Peak'!$A$3:FI$99,165,FALSE())-VLOOKUP($A20,'Import Peak Change'!$A$106:FI$202,165,FALSE())),0,(VLOOKUP($A20,'Import Peak'!$A$3:FI$99,165,FALSE())-VLOOKUP($A20,'Import Peak Change'!$A$106:FI$202,165,FALSE())))</f>
        <v>204.254487918701</v>
      </c>
      <c r="FJ20" s="193" t="n">
        <f aca="false">IF(ISERROR(VLOOKUP($A20,'Import Peak'!$A$3:FJ$99,166,FALSE())-VLOOKUP($A20,'Import Peak Change'!$A$106:FJ$202,166,FALSE())),0,(VLOOKUP($A20,'Import Peak'!$A$3:FJ$99,166,FALSE())-VLOOKUP($A20,'Import Peak Change'!$A$106:FJ$202,166,FALSE())))</f>
        <v>0</v>
      </c>
      <c r="FK20" s="193" t="n">
        <f aca="false">IF(ISERROR(VLOOKUP($A20,'Import Peak'!$A$3:FK$99,167,FALSE())-VLOOKUP($A20,'Import Peak Change'!$A$106:FK$202,167,FALSE())),0,(VLOOKUP($A20,'Import Peak'!$A$3:FK$99,167,FALSE())-VLOOKUP($A20,'Import Peak Change'!$A$106:FK$202,167,FALSE())))</f>
        <v>0</v>
      </c>
      <c r="FL20" s="193" t="n">
        <f aca="false">IF(ISERROR(VLOOKUP($A20,'Import Peak'!$A$3:FL$99,168,FALSE())-VLOOKUP($A20,'Import Peak Change'!$A$106:FL$202,168,FALSE())),0,(VLOOKUP($A20,'Import Peak'!$A$3:FL$99,168,FALSE())-VLOOKUP($A20,'Import Peak Change'!$A$106:FL$202,168,FALSE())))</f>
        <v>0</v>
      </c>
      <c r="FM20" s="193" t="n">
        <f aca="false">IF(ISERROR(VLOOKUP($A20,'Import Peak'!$A$3:FM$99,169,FALSE())-VLOOKUP($A20,'Import Peak Change'!$A$106:FM$202,169,FALSE())),0,(VLOOKUP($A20,'Import Peak'!$A$3:FM$99,169,FALSE())-VLOOKUP($A20,'Import Peak Change'!$A$106:FM$202,169,FALSE())))</f>
        <v>0</v>
      </c>
      <c r="FN20" s="193" t="n">
        <f aca="false">IF(ISERROR(VLOOKUP($A20,'Import Peak'!$A$3:FN$99,170,FALSE())-VLOOKUP($A20,'Import Peak Change'!$A$106:FN$202,170,FALSE())),0,(VLOOKUP($A20,'Import Peak'!$A$3:FN$99,170,FALSE())-VLOOKUP($A20,'Import Peak Change'!$A$106:FN$202,170,FALSE())))</f>
        <v>0</v>
      </c>
      <c r="FO20" s="193" t="n">
        <f aca="false">IF(ISERROR(VLOOKUP($A20,'Import Peak'!$A$3:FO$99,171,FALSE())-VLOOKUP($A20,'Import Peak Change'!$A$106:FO$202,171,FALSE())),0,(VLOOKUP($A20,'Import Peak'!$A$3:FO$99,171,FALSE())-VLOOKUP($A20,'Import Peak Change'!$A$106:FO$202,171,FALSE())))</f>
        <v>0</v>
      </c>
      <c r="FP20" s="193" t="n">
        <f aca="false">IF(ISERROR(VLOOKUP($A20,'Import Peak'!$A$3:FP$99,172,FALSE())-VLOOKUP($A20,'Import Peak Change'!$A$106:FP$202,172,FALSE())),0,(VLOOKUP($A20,'Import Peak'!$A$3:FP$99,172,FALSE())-VLOOKUP($A20,'Import Peak Change'!$A$106:FP$202,172,FALSE())))</f>
        <v>0</v>
      </c>
      <c r="FQ20" s="193" t="n">
        <f aca="false">IF(ISERROR(VLOOKUP($A20,'Import Peak'!$A$3:FQ$99,173,FALSE())-VLOOKUP($A20,'Import Peak Change'!$A$106:FQ$202,173,FALSE())),0,(VLOOKUP($A20,'Import Peak'!$A$3:FQ$99,173,FALSE())-VLOOKUP($A20,'Import Peak Change'!$A$106:FQ$202,173,FALSE())))</f>
        <v>0</v>
      </c>
      <c r="FR20" s="193" t="n">
        <f aca="false">IF(ISERROR(VLOOKUP($A20,'Import Peak'!$A$3:FR$99,174,FALSE())-VLOOKUP($A20,'Import Peak Change'!$A$106:FR$202,174,FALSE())),0,(VLOOKUP($A20,'Import Peak'!$A$3:FR$99,174,FALSE())-VLOOKUP($A20,'Import Peak Change'!$A$106:FR$202,174,FALSE())))</f>
        <v>0</v>
      </c>
      <c r="FS20" s="193" t="n">
        <f aca="false">IF(ISERROR(VLOOKUP($A20,'Import Peak'!$A$3:FS$99,175,FALSE())-VLOOKUP($A20,'Import Peak Change'!$A$106:FS$202,175,FALSE())),0,(VLOOKUP($A20,'Import Peak'!$A$3:FS$99,175,FALSE())-VLOOKUP($A20,'Import Peak Change'!$A$106:FS$202,175,FALSE())))</f>
        <v>0</v>
      </c>
      <c r="FT20" s="193" t="n">
        <f aca="false">IF(ISERROR(VLOOKUP($A20,'Import Peak'!$A$3:FT$99,176,FALSE())-VLOOKUP($A20,'Import Peak Change'!$A$106:FT$202,176,FALSE())),0,(VLOOKUP($A20,'Import Peak'!$A$3:FT$99,176,FALSE())-VLOOKUP($A20,'Import Peak Change'!$A$106:FT$202,176,FALSE())))</f>
        <v>0</v>
      </c>
      <c r="FU20" s="193" t="n">
        <f aca="false">IF(ISERROR(VLOOKUP($A20,'Import Peak'!$A$3:FU$99,177,FALSE())-VLOOKUP($A20,'Import Peak Change'!$A$106:FU$202,177,FALSE())),0,(VLOOKUP($A20,'Import Peak'!$A$3:FU$99,177,FALSE())-VLOOKUP($A20,'Import Peak Change'!$A$106:FU$202,177,FALSE())))</f>
        <v>0</v>
      </c>
      <c r="FV20" s="193" t="n">
        <f aca="false">IF(ISERROR(VLOOKUP($A20,'Import Peak'!$A$3:FV$99,178,FALSE())-VLOOKUP($A20,'Import Peak Change'!$A$106:FV$202,178,FALSE())),0,(VLOOKUP($A20,'Import Peak'!$A$3:FV$99,178,FALSE())-VLOOKUP($A20,'Import Peak Change'!$A$106:FV$202,178,FALSE())))</f>
        <v>0</v>
      </c>
      <c r="FW20" s="193" t="n">
        <f aca="false">IF(ISERROR(VLOOKUP($A20,'Import Peak'!$A$3:FW$99,179,FALSE())-VLOOKUP($A20,'Import Peak Change'!$A$106:FW$202,179,FALSE())),0,(VLOOKUP($A20,'Import Peak'!$A$3:FW$99,179,FALSE())-VLOOKUP($A20,'Import Peak Change'!$A$106:FW$202,179,FALSE())))</f>
        <v>0</v>
      </c>
      <c r="FX20" s="193" t="n">
        <f aca="false">IF(ISERROR(VLOOKUP($A20,'Import Peak'!$A$3:FX$99,180,FALSE())-VLOOKUP($A20,'Import Peak Change'!$A$106:FX$202,180,FALSE())),0,(VLOOKUP($A20,'Import Peak'!$A$3:FX$99,180,FALSE())-VLOOKUP($A20,'Import Peak Change'!$A$106:FX$202,180,FALSE())))</f>
        <v>0</v>
      </c>
      <c r="FY20" s="193" t="n">
        <f aca="false">IF(ISERROR(VLOOKUP($A20,'Import Peak'!$A$3:FY$99,181,FALSE())-VLOOKUP($A20,'Import Peak Change'!$A$106:FY$202,181,FALSE())),0,(VLOOKUP($A20,'Import Peak'!$A$3:FY$99,181,FALSE())-VLOOKUP($A20,'Import Peak Change'!$A$106:FY$202,181,FALSE())))</f>
        <v>0</v>
      </c>
      <c r="FZ20" s="193" t="n">
        <f aca="false">IF(ISERROR(VLOOKUP($A20,'Import Peak'!$A$3:FZ$99,182,FALSE())-VLOOKUP($A20,'Import Peak Change'!$A$106:FZ$202,182,FALSE())),0,(VLOOKUP($A20,'Import Peak'!$A$3:FZ$99,182,FALSE())-VLOOKUP($A20,'Import Peak Change'!$A$106:FZ$202,182,FALSE())))</f>
        <v>0</v>
      </c>
      <c r="GA20" s="193" t="n">
        <f aca="false">IF(ISERROR(VLOOKUP($A20,'Import Peak'!$A$3:GA$99,183,FALSE())-VLOOKUP($A20,'Import Peak Change'!$A$106:GA$202,183,FALSE())),0,(VLOOKUP($A20,'Import Peak'!$A$3:GA$99,183,FALSE())-VLOOKUP($A20,'Import Peak Change'!$A$106:GA$202,183,FALSE())))</f>
        <v>0</v>
      </c>
      <c r="GB20" s="193" t="n">
        <f aca="false">IF(ISERROR(VLOOKUP($A20,'Import Peak'!$A$3:GB$99,184,FALSE())-VLOOKUP($A20,'Import Peak Change'!$A$106:GB$202,184,FALSE())),0,(VLOOKUP($A20,'Import Peak'!$A$3:GB$99,184,FALSE())-VLOOKUP($A20,'Import Peak Change'!$A$106:GB$202,184,FALSE())))</f>
        <v>0</v>
      </c>
      <c r="GC20" s="193" t="n">
        <f aca="false">IF(ISERROR(VLOOKUP($A20,'Import Peak'!$A$3:GC$99,185,FALSE())-VLOOKUP($A20,'Import Peak Change'!$A$106:GC$202,185,FALSE())),0,(VLOOKUP($A20,'Import Peak'!$A$3:GC$99,185,FALSE())-VLOOKUP($A20,'Import Peak Change'!$A$106:GC$202,185,FALSE())))</f>
        <v>0</v>
      </c>
      <c r="GD20" s="193" t="n">
        <f aca="false">IF(ISERROR(VLOOKUP($A20,'Import Peak'!$A$3:GD$99,186,FALSE())-VLOOKUP($A20,'Import Peak Change'!$A$106:GD$202,186,FALSE())),0,(VLOOKUP($A20,'Import Peak'!$A$3:GD$99,186,FALSE())-VLOOKUP($A20,'Import Peak Change'!$A$106:GD$202,186,FALSE())))</f>
        <v>0</v>
      </c>
      <c r="GE20" s="193" t="n">
        <f aca="false">IF(ISERROR(VLOOKUP($A20,'Import Peak'!$A$3:GE$99,187,FALSE())-VLOOKUP($A20,'Import Peak Change'!$A$106:GE$202,187,FALSE())),0,(VLOOKUP($A20,'Import Peak'!$A$3:GE$99,187,FALSE())-VLOOKUP($A20,'Import Peak Change'!$A$106:GE$202,187,FALSE())))</f>
        <v>0</v>
      </c>
      <c r="GF20" s="193" t="n">
        <f aca="false">IF(ISERROR(VLOOKUP($A20,'Import Peak'!$A$3:GF$99,188,FALSE())-VLOOKUP($A20,'Import Peak Change'!$A$106:GF$202,188,FALSE())),0,(VLOOKUP($A20,'Import Peak'!$A$3:GF$99,188,FALSE())-VLOOKUP($A20,'Import Peak Change'!$A$106:GF$202,188,FALSE())))</f>
        <v>0</v>
      </c>
      <c r="GG20" s="193" t="n">
        <f aca="false">IF(ISERROR(VLOOKUP($A20,'Import Peak'!$A$3:GG$99,189,FALSE())-VLOOKUP($A20,'Import Peak Change'!$A$106:GG$202,189,FALSE())),0,(VLOOKUP($A20,'Import Peak'!$A$3:GG$99,189,FALSE())-VLOOKUP($A20,'Import Peak Change'!$A$106:GG$202,189,FALSE())))</f>
        <v>0</v>
      </c>
      <c r="GH20" s="193" t="n">
        <f aca="false">IF(ISERROR(VLOOKUP($A20,'Import Peak'!$A$3:GH$99,190,FALSE())-VLOOKUP($A20,'Import Peak Change'!$A$106:GH$202,190,FALSE())),0,(VLOOKUP($A20,'Import Peak'!$A$3:GH$99,190,FALSE())-VLOOKUP($A20,'Import Peak Change'!$A$106:GH$202,190,FALSE())))</f>
        <v>0</v>
      </c>
      <c r="GI20" s="193" t="n">
        <f aca="false">IF(ISERROR(VLOOKUP($A20,'Import Peak'!$A$3:GI$99,191,FALSE())-VLOOKUP($A20,'Import Peak Change'!$A$106:GI$202,191,FALSE())),0,(VLOOKUP($A20,'Import Peak'!$A$3:GI$99,191,FALSE())-VLOOKUP($A20,'Import Peak Change'!$A$106:GI$202,191,FALSE())))</f>
        <v>0</v>
      </c>
      <c r="GJ20" s="193" t="n">
        <f aca="false">IF(ISERROR(VLOOKUP($A20,'Import Peak'!$A$3:GJ$99,192,FALSE())-VLOOKUP($A20,'Import Peak Change'!$A$106:GJ$202,192,FALSE())),0,(VLOOKUP($A20,'Import Peak'!$A$3:GJ$99,192,FALSE())-VLOOKUP($A20,'Import Peak Change'!$A$106:GJ$202,192,FALSE())))</f>
        <v>0</v>
      </c>
      <c r="GK20" s="193" t="n">
        <f aca="false">IF(ISERROR(VLOOKUP($A20,'Import Peak'!$A$3:GK$99,193,FALSE())-VLOOKUP($A20,'Import Peak Change'!$A$106:GK$202,193,FALSE())),0,(VLOOKUP($A20,'Import Peak'!$A$3:GK$99,193,FALSE())-VLOOKUP($A20,'Import Peak Change'!$A$106:GK$202,193,FALSE())))</f>
        <v>0</v>
      </c>
      <c r="GL20" s="193" t="n">
        <f aca="false">IF(ISERROR(VLOOKUP($A20,'Import Peak'!$A$3:GL$99,194,FALSE())-VLOOKUP($A20,'Import Peak Change'!$A$106:GL$202,194,FALSE())),0,(VLOOKUP($A20,'Import Peak'!$A$3:GL$99,194,FALSE())-VLOOKUP($A20,'Import Peak Change'!$A$106:GL$202,194,FALSE())))</f>
        <v>0</v>
      </c>
      <c r="GM20" s="193" t="n">
        <f aca="false">IF(ISERROR(VLOOKUP($A20,'Import Peak'!$A$3:GM$99,195,FALSE())-VLOOKUP($A20,'Import Peak Change'!$A$106:GM$202,195,FALSE())),0,(VLOOKUP($A20,'Import Peak'!$A$3:GM$99,195,FALSE())-VLOOKUP($A20,'Import Peak Change'!$A$106:GM$202,195,FALSE())))</f>
        <v>0</v>
      </c>
      <c r="GN20" s="193" t="n">
        <f aca="false">IF(ISERROR(VLOOKUP($A20,'Import Peak'!$A$3:GN$99,196,FALSE())-VLOOKUP($A20,'Import Peak Change'!$A$106:GN$202,196,FALSE())),0,(VLOOKUP($A20,'Import Peak'!$A$3:GN$99,196,FALSE())-VLOOKUP($A20,'Import Peak Change'!$A$106:GN$202,196,FALSE())))</f>
        <v>0</v>
      </c>
      <c r="GO20" s="193" t="n">
        <f aca="false">IF(ISERROR(VLOOKUP($A20,'Import Peak'!$A$3:GO$99,197,FALSE())-VLOOKUP($A20,'Import Peak Change'!$A$106:GO$202,197,FALSE())),0,(VLOOKUP($A20,'Import Peak'!$A$3:GO$99,197,FALSE())-VLOOKUP($A20,'Import Peak Change'!$A$106:GO$202,197,FALSE())))</f>
        <v>0</v>
      </c>
      <c r="GP20" s="193" t="n">
        <f aca="false">IF(ISERROR(VLOOKUP($A20,'Import Peak'!$A$3:GP$99,198,FALSE())-VLOOKUP($A20,'Import Peak Change'!$A$106:GP$202,198,FALSE())),0,(VLOOKUP($A20,'Import Peak'!$A$3:GP$99,198,FALSE())-VLOOKUP($A20,'Import Peak Change'!$A$106:GP$202,198,FALSE())))</f>
        <v>0</v>
      </c>
      <c r="GQ20" s="193" t="n">
        <f aca="false">IF(ISERROR(VLOOKUP($A20,'Import Peak'!$A$3:GQ$99,199,FALSE())-VLOOKUP($A20,'Import Peak Change'!$A$106:GQ$202,199,FALSE())),0,(VLOOKUP($A20,'Import Peak'!$A$3:GQ$99,199,FALSE())-VLOOKUP($A20,'Import Peak Change'!$A$106:GQ$202,199,FALSE())))</f>
        <v>0</v>
      </c>
      <c r="GR20" s="193" t="n">
        <f aca="false">IF(ISERROR(VLOOKUP($A20,'Import Peak'!$A$3:GR$99,200,FALSE())-VLOOKUP($A20,'Import Peak Change'!$A$106:GR$202,200,FALSE())),0,(VLOOKUP($A20,'Import Peak'!$A$3:GR$99,200,FALSE())-VLOOKUP($A20,'Import Peak Change'!$A$106:GR$202,200,FALSE())))</f>
        <v>0</v>
      </c>
      <c r="GS20" s="193" t="n">
        <f aca="false">IF(ISERROR(VLOOKUP($A20,'Import Peak'!$A$3:GS$99,201,FALSE())-VLOOKUP($A20,'Import Peak Change'!$A$106:GS$202,201,FALSE())),0,(VLOOKUP($A20,'Import Peak'!$A$3:GS$99,201,FALSE())-VLOOKUP($A20,'Import Peak Change'!$A$106:GS$202,201,FALSE())))</f>
        <v>0</v>
      </c>
      <c r="GT20" s="193" t="n">
        <f aca="false">IF(ISERROR(VLOOKUP($A20,'Import Peak'!$A$3:GT$99,202,FALSE())-VLOOKUP($A20,'Import Peak Change'!$A$106:GT$202,202,FALSE())),0,(VLOOKUP($A20,'Import Peak'!$A$3:GT$99,202,FALSE())-VLOOKUP($A20,'Import Peak Change'!$A$106:GT$202,202,FALSE())))</f>
        <v>0</v>
      </c>
      <c r="GU20" s="193" t="n">
        <f aca="false">IF(ISERROR(VLOOKUP($A20,'Import Peak'!$A$3:GU$99,203,FALSE())-VLOOKUP($A20,'Import Peak Change'!$A$106:GU$202,203,FALSE())),0,(VLOOKUP($A20,'Import Peak'!$A$3:GU$99,203,FALSE())-VLOOKUP($A20,'Import Peak Change'!$A$106:GU$202,203,FALSE())))</f>
        <v>0</v>
      </c>
      <c r="GV20" s="193" t="n">
        <f aca="false">IF(ISERROR(VLOOKUP($A20,'Import Peak'!$A$3:GV$99,204,FALSE())-VLOOKUP($A20,'Import Peak Change'!$A$106:GV$202,204,FALSE())),0,(VLOOKUP($A20,'Import Peak'!$A$3:GV$99,204,FALSE())-VLOOKUP($A20,'Import Peak Change'!$A$106:GV$202,204,FALSE())))</f>
        <v>0</v>
      </c>
      <c r="GW20" s="193" t="n">
        <f aca="false">IF(ISERROR(VLOOKUP($A20,'Import Peak'!$A$3:GW$99,205,FALSE())-VLOOKUP($A20,'Import Peak Change'!$A$106:GW$202,205,FALSE())),0,(VLOOKUP($A20,'Import Peak'!$A$3:GW$99,205,FALSE())-VLOOKUP($A20,'Import Peak Change'!$A$106:GW$202,205,FALSE())))</f>
        <v>0</v>
      </c>
      <c r="GX20" s="193" t="n">
        <f aca="false">IF(ISERROR(VLOOKUP($A20,'Import Peak'!$A$3:GX$99,206,FALSE())-VLOOKUP($A20,'Import Peak Change'!$A$106:GX$202,206,FALSE())),0,(VLOOKUP($A20,'Import Peak'!$A$3:GX$99,206,FALSE())-VLOOKUP($A20,'Import Peak Change'!$A$106:GX$202,206,FALSE())))</f>
        <v>0</v>
      </c>
      <c r="GY20" s="193" t="n">
        <f aca="false">IF(ISERROR(VLOOKUP($A20,'Import Peak'!$A$3:GY$99,207,FALSE())-VLOOKUP($A20,'Import Peak Change'!$A$106:GY$202,207,FALSE())),0,(VLOOKUP($A20,'Import Peak'!$A$3:GY$99,207,FALSE())-VLOOKUP($A20,'Import Peak Change'!$A$106:GY$202,207,FALSE())))</f>
        <v>0</v>
      </c>
      <c r="GZ20" s="193" t="n">
        <f aca="false">IF(ISERROR(VLOOKUP($A20,'Import Peak'!$A$3:GZ$99,208,FALSE())-VLOOKUP($A20,'Import Peak Change'!$A$106:GZ$202,208,FALSE())),0,(VLOOKUP($A20,'Import Peak'!$A$3:GZ$99,208,FALSE())-VLOOKUP($A20,'Import Peak Change'!$A$106:GZ$202,208,FALSE())))</f>
        <v>0</v>
      </c>
      <c r="HA20" s="193" t="n">
        <f aca="false">IF(ISERROR(VLOOKUP($A20,'Import Peak'!$A$3:HA$99,209,FALSE())-VLOOKUP($A20,'Import Peak Change'!$A$106:HA$202,209,FALSE())),0,(VLOOKUP($A20,'Import Peak'!$A$3:HA$99,209,FALSE())-VLOOKUP($A20,'Import Peak Change'!$A$106:HA$202,209,FALSE())))</f>
        <v>0</v>
      </c>
      <c r="HB20" s="193" t="n">
        <f aca="false">IF(ISERROR(VLOOKUP($A20,'Import Peak'!$A$3:HB$99,210,FALSE())-VLOOKUP($A20,'Import Peak Change'!$A$106:HB$202,210,FALSE())),0,(VLOOKUP($A20,'Import Peak'!$A$3:HB$99,210,FALSE())-VLOOKUP($A20,'Import Peak Change'!$A$106:HB$202,210,FALSE())))</f>
        <v>0</v>
      </c>
      <c r="HC20" s="193" t="n">
        <f aca="false">IF(ISERROR(VLOOKUP($A20,'Import Peak'!$A$3:HC$99,211,FALSE())-VLOOKUP($A20,'Import Peak Change'!$A$106:HC$202,211,FALSE())),0,(VLOOKUP($A20,'Import Peak'!$A$3:HC$99,211,FALSE())-VLOOKUP($A20,'Import Peak Change'!$A$106:HC$202,211,FALSE())))</f>
        <v>0</v>
      </c>
      <c r="HD20" s="193" t="n">
        <f aca="false">IF(ISERROR(VLOOKUP($A20,'Import Peak'!$A$3:HD$99,212,FALSE())-VLOOKUP($A20,'Import Peak Change'!$A$106:HD$202,212,FALSE())),0,(VLOOKUP($A20,'Import Peak'!$A$3:HD$99,212,FALSE())-VLOOKUP($A20,'Import Peak Change'!$A$106:HD$202,212,FALSE())))</f>
        <v>0</v>
      </c>
      <c r="HE20" s="193" t="n">
        <f aca="false">IF(ISERROR(VLOOKUP($A20,'Import Peak'!$A$3:HE$99,213,FALSE())-VLOOKUP($A20,'Import Peak Change'!$A$106:HE$202,213,FALSE())),0,(VLOOKUP($A20,'Import Peak'!$A$3:HE$99,213,FALSE())-VLOOKUP($A20,'Import Peak Change'!$A$106:HE$202,213,FALSE())))</f>
        <v>0</v>
      </c>
      <c r="HF20" s="193" t="n">
        <f aca="false">IF(ISERROR(VLOOKUP($A20,'Import Peak'!$A$3:HF$99,214,FALSE())-VLOOKUP($A20,'Import Peak Change'!$A$106:HF$202,214,FALSE())),0,(VLOOKUP($A20,'Import Peak'!$A$3:HF$99,214,FALSE())-VLOOKUP($A20,'Import Peak Change'!$A$106:HF$202,214,FALSE())))</f>
        <v>0</v>
      </c>
      <c r="HG20" s="193" t="n">
        <f aca="false">IF(ISERROR(VLOOKUP($A20,'Import Peak'!$A$3:HG$99,215,FALSE())-VLOOKUP($A20,'Import Peak Change'!$A$106:HG$202,215,FALSE())),0,(VLOOKUP($A20,'Import Peak'!$A$3:HG$99,215,FALSE())-VLOOKUP($A20,'Import Peak Change'!$A$106:HG$202,215,FALSE())))</f>
        <v>0</v>
      </c>
      <c r="HH20" s="193" t="n">
        <f aca="false">IF(ISERROR(VLOOKUP($A20,'Import Peak'!$A$3:HH$99,216,FALSE())-VLOOKUP($A20,'Import Peak Change'!$A$106:HH$202,216,FALSE())),0,(VLOOKUP($A20,'Import Peak'!$A$3:HH$99,216,FALSE())-VLOOKUP($A20,'Import Peak Change'!$A$106:HH$202,216,FALSE())))</f>
        <v>0</v>
      </c>
      <c r="HI20" s="193" t="n">
        <f aca="false">IF(ISERROR(VLOOKUP($A20,'Import Peak'!$A$3:HI$99,217,FALSE())-VLOOKUP($A20,'Import Peak Change'!$A$106:HI$202,217,FALSE())),0,(VLOOKUP($A20,'Import Peak'!$A$3:HI$99,217,FALSE())-VLOOKUP($A20,'Import Peak Change'!$A$106:HI$202,217,FALSE())))</f>
        <v>0</v>
      </c>
      <c r="HJ20" s="193" t="n">
        <f aca="false">IF(ISERROR(VLOOKUP($A20,'Import Peak'!$A$3:HJ$99,218,FALSE())-VLOOKUP($A20,'Import Peak Change'!$A$106:HJ$202,218,FALSE())),0,(VLOOKUP($A20,'Import Peak'!$A$3:HJ$99,218,FALSE())-VLOOKUP($A20,'Import Peak Change'!$A$106:HJ$202,218,FALSE())))</f>
        <v>0</v>
      </c>
      <c r="HK20" s="193" t="n">
        <f aca="false">IF(ISERROR(VLOOKUP($A20,'Import Peak'!$A$3:HK$99,219,FALSE())-VLOOKUP($A20,'Import Peak Change'!$A$106:HK$202,219,FALSE())),0,(VLOOKUP($A20,'Import Peak'!$A$3:HK$99,219,FALSE())-VLOOKUP($A20,'Import Peak Change'!$A$106:HK$202,219,FALSE())))</f>
        <v>0</v>
      </c>
      <c r="HL20" s="193" t="n">
        <f aca="false">IF(ISERROR(VLOOKUP($A20,'Import Peak'!$A$3:HL$99,220,FALSE())-VLOOKUP($A20,'Import Peak Change'!$A$106:HL$202,220,FALSE())),0,(VLOOKUP($A20,'Import Peak'!$A$3:HL$99,220,FALSE())-VLOOKUP($A20,'Import Peak Change'!$A$106:HL$202,220,FALSE())))</f>
        <v>0</v>
      </c>
      <c r="HM20" s="193" t="n">
        <f aca="false">IF(ISERROR(VLOOKUP($A20,'Import Peak'!$A$3:HM$99,221,FALSE())-VLOOKUP($A20,'Import Peak Change'!$A$106:HM$202,221,FALSE())),0,(VLOOKUP($A20,'Import Peak'!$A$3:HM$99,221,FALSE())-VLOOKUP($A20,'Import Peak Change'!$A$106:HM$202,221,FALSE())))</f>
        <v>0</v>
      </c>
      <c r="HN20" s="193" t="n">
        <f aca="false">IF(ISERROR(VLOOKUP($A20,'Import Peak'!$A$3:HN$99,222,FALSE())-VLOOKUP($A20,'Import Peak Change'!$A$106:HN$202,222,FALSE())),0,(VLOOKUP($A20,'Import Peak'!$A$3:HN$99,222,FALSE())-VLOOKUP($A20,'Import Peak Change'!$A$106:HN$202,222,FALSE())))</f>
        <v>0</v>
      </c>
      <c r="HO20" s="193" t="n">
        <f aca="false">IF(ISERROR(VLOOKUP($A20,'Import Peak'!$A$3:HO$99,223,FALSE())-VLOOKUP($A20,'Import Peak Change'!$A$106:HO$202,223,FALSE())),0,(VLOOKUP($A20,'Import Peak'!$A$3:HO$99,223,FALSE())-VLOOKUP($A20,'Import Peak Change'!$A$106:HO$202,223,FALSE())))</f>
        <v>0</v>
      </c>
      <c r="HP20" s="193" t="n">
        <f aca="false">IF(ISERROR(VLOOKUP($A20,'Import Peak'!$A$3:HP$99,224,FALSE())-VLOOKUP($A20,'Import Peak Change'!$A$106:HP$202,224,FALSE())),0,(VLOOKUP($A20,'Import Peak'!$A$3:HP$99,224,FALSE())-VLOOKUP($A20,'Import Peak Change'!$A$106:HP$202,224,FALSE())))</f>
        <v>0</v>
      </c>
      <c r="HQ20" s="193" t="n">
        <f aca="false">IF(ISERROR(VLOOKUP($A20,'Import Peak'!$A$3:HQ$99,225,FALSE())-VLOOKUP($A20,'Import Peak Change'!$A$106:HQ$202,225,FALSE())),0,(VLOOKUP($A20,'Import Peak'!$A$3:HQ$99,225,FALSE())-VLOOKUP($A20,'Import Peak Change'!$A$106:HQ$202,225,FALSE())))</f>
        <v>0</v>
      </c>
      <c r="HR20" s="193" t="n">
        <f aca="false">IF(ISERROR(VLOOKUP($A20,'Import Peak'!$A$3:HR$99,226,FALSE())-VLOOKUP($A20,'Import Peak Change'!$A$106:HR$202,226,FALSE())),0,(VLOOKUP($A20,'Import Peak'!$A$3:HR$99,226,FALSE())-VLOOKUP($A20,'Import Peak Change'!$A$106:HR$202,226,FALSE())))</f>
        <v>0</v>
      </c>
      <c r="HS20" s="193" t="n">
        <f aca="false">IF(ISERROR(VLOOKUP($A20,'Import Peak'!$A$3:HS$99,227,FALSE())-VLOOKUP($A20,'Import Peak Change'!$A$106:HS$202,227,FALSE())),0,(VLOOKUP($A20,'Import Peak'!$A$3:HS$99,227,FALSE())-VLOOKUP($A20,'Import Peak Change'!$A$106:HS$202,227,FALSE())))</f>
        <v>0</v>
      </c>
      <c r="HT20" s="193" t="n">
        <f aca="false">IF(ISERROR(VLOOKUP($A20,'Import Peak'!$A$3:HT$99,228,FALSE())-VLOOKUP($A20,'Import Peak Change'!$A$106:HT$202,228,FALSE())),0,(VLOOKUP($A20,'Import Peak'!$A$3:HT$99,228,FALSE())-VLOOKUP($A20,'Import Peak Change'!$A$106:HT$202,228,FALSE())))</f>
        <v>0</v>
      </c>
      <c r="HU20" s="193" t="n">
        <f aca="false">IF(ISERROR(VLOOKUP($A20,'Import Peak'!$A$3:HU$99,229,FALSE())-VLOOKUP($A20,'Import Peak Change'!$A$106:HU$202,229,FALSE())),0,(VLOOKUP($A20,'Import Peak'!$A$3:HU$99,229,FALSE())-VLOOKUP($A20,'Import Peak Change'!$A$106:HU$202,229,FALSE())))</f>
        <v>0</v>
      </c>
      <c r="HV20" s="193" t="n">
        <f aca="false">IF(ISERROR(VLOOKUP($A20,'Import Peak'!$A$3:HV$99,230,FALSE())-VLOOKUP($A20,'Import Peak Change'!$A$106:HV$202,230,FALSE())),0,(VLOOKUP($A20,'Import Peak'!$A$3:HV$99,230,FALSE())-VLOOKUP($A20,'Import Peak Change'!$A$106:HV$202,230,FALSE())))</f>
        <v>0</v>
      </c>
      <c r="HW20" s="193" t="n">
        <f aca="false">IF(ISERROR(VLOOKUP($A20,'Import Peak'!$A$3:HW$99,231,FALSE())-VLOOKUP($A20,'Import Peak Change'!$A$106:HW$202,231,FALSE())),0,(VLOOKUP($A20,'Import Peak'!$A$3:HW$99,231,FALSE())-VLOOKUP($A20,'Import Peak Change'!$A$106:HW$202,231,FALSE())))</f>
        <v>0</v>
      </c>
      <c r="HX20" s="193" t="n">
        <f aca="false">IF(ISERROR(VLOOKUP($A20,'Import Peak'!$A$3:HX$99,232,FALSE())-VLOOKUP($A20,'Import Peak Change'!$A$106:HX$202,232,FALSE())),0,(VLOOKUP($A20,'Import Peak'!$A$3:HX$99,232,FALSE())-VLOOKUP($A20,'Import Peak Change'!$A$106:HX$202,232,FALSE())))</f>
        <v>0</v>
      </c>
      <c r="HY20" s="193" t="n">
        <f aca="false">IF(ISERROR(VLOOKUP($A20,'Import Peak'!$A$3:HY$99,233,FALSE())-VLOOKUP($A20,'Import Peak Change'!$A$106:HY$202,233,FALSE())),0,(VLOOKUP($A20,'Import Peak'!$A$3:HY$99,233,FALSE())-VLOOKUP($A20,'Import Peak Change'!$A$106:HY$202,233,FALSE())))</f>
        <v>0</v>
      </c>
      <c r="HZ20" s="193" t="n">
        <f aca="false">IF(ISERROR(VLOOKUP($A20,'Import Peak'!$A$3:HZ$99,234,FALSE())-VLOOKUP($A20,'Import Peak Change'!$A$106:HZ$202,234,FALSE())),0,(VLOOKUP($A20,'Import Peak'!$A$3:HZ$99,234,FALSE())-VLOOKUP($A20,'Import Peak Change'!$A$106:HZ$202,234,FALSE())))</f>
        <v>0</v>
      </c>
      <c r="IA20" s="193" t="n">
        <f aca="false">IF(ISERROR(VLOOKUP($A20,'Import Peak'!$A$3:IA$99,235,FALSE())-VLOOKUP($A20,'Import Peak Change'!$A$106:IA$202,235,FALSE())),0,(VLOOKUP($A20,'Import Peak'!$A$3:IA$99,235,FALSE())-VLOOKUP($A20,'Import Peak Change'!$A$106:IA$202,235,FALSE())))</f>
        <v>0</v>
      </c>
      <c r="IB20" s="193" t="n">
        <f aca="false">IF(ISERROR(VLOOKUP($A20,'Import Peak'!$A$3:IB$99,236,FALSE())-VLOOKUP($A20,'Import Peak Change'!$A$106:IB$202,236,FALSE())),0,(VLOOKUP($A20,'Import Peak'!$A$3:IB$99,236,FALSE())-VLOOKUP($A20,'Import Peak Change'!$A$106:IB$202,236,FALSE())))</f>
        <v>0</v>
      </c>
      <c r="IC20" s="193" t="n">
        <f aca="false">IF(ISERROR(VLOOKUP($A20,'Import Peak'!$A$3:IC$99,237,FALSE())-VLOOKUP($A20,'Import Peak Change'!$A$106:IC$202,237,FALSE())),0,(VLOOKUP($A20,'Import Peak'!$A$3:IC$99,237,FALSE())-VLOOKUP($A20,'Import Peak Change'!$A$106:IC$202,237,FALSE())))</f>
        <v>0</v>
      </c>
      <c r="ID20" s="193" t="n">
        <f aca="false">IF(ISERROR(VLOOKUP($A20,'Import Peak'!$A$3:ID$99,238,FALSE())-VLOOKUP($A20,'Import Peak Change'!$A$106:ID$202,238,FALSE())),0,(VLOOKUP($A20,'Import Peak'!$A$3:ID$99,238,FALSE())-VLOOKUP($A20,'Import Peak Change'!$A$106:ID$202,238,FALSE())))</f>
        <v>-53960.9245454362</v>
      </c>
      <c r="IE20" s="193" t="n">
        <f aca="false">IF(ISERROR(VLOOKUP($A20,'Import Peak'!$A$3:IE$99,239,FALSE())-VLOOKUP($A20,'Import Peak Change'!$A$106:IE$202,239,FALSE())),0,(VLOOKUP($A20,'Import Peak'!$A$3:IE$99,239,FALSE())-VLOOKUP($A20,'Import Peak Change'!$A$106:IE$202,239,FALSE())))</f>
        <v>-53960.9245454362</v>
      </c>
      <c r="IF20" s="193"/>
      <c r="IG20" s="164"/>
      <c r="IH20" s="164"/>
      <c r="II20" s="164"/>
    </row>
    <row r="21" customFormat="false" ht="12.75" hidden="false" customHeight="false" outlineLevel="0" collapsed="false">
      <c r="A21" s="201" t="str">
        <f aca="false">IF('Import Peak'!A18=0,"",'Import Peak'!A18)</f>
        <v>EPMI-LT-SW</v>
      </c>
      <c r="B21" s="193"/>
      <c r="C21" s="193"/>
      <c r="D21" s="193"/>
      <c r="E21" s="193"/>
      <c r="F21" s="193"/>
      <c r="G21" s="193" t="n">
        <f aca="false">IF(ISERROR(VLOOKUP($A21,'Import Peak'!$A$3:G$99,7,FALSE())-VLOOKUP($A21,'Import Peak Change'!$A$106:G$202,7,FALSE())),0,(VLOOKUP($A21,'Import Peak'!$A$3:G$99,7,FALSE())-VLOOKUP($A21,'Import Peak Change'!$A$106:G$202,7,FALSE())))</f>
        <v>0</v>
      </c>
      <c r="H21" s="193" t="n">
        <f aca="false">IF(ISERROR(VLOOKUP($A21,'Import Peak'!$A$3:H$99,8,FALSE())-VLOOKUP($A21,'Import Peak Change'!$A$106:H$202,8,FALSE())),0,(VLOOKUP($A21,'Import Peak'!$A$3:H$99,8,FALSE())-VLOOKUP($A21,'Import Peak Change'!$A$106:H$202,8,FALSE())))</f>
        <v>1097.34712122875</v>
      </c>
      <c r="I21" s="193" t="n">
        <f aca="false">IF(ISERROR(VLOOKUP($A21,'Import Peak'!$A$3:I$99,9,FALSE())-VLOOKUP($A21,'Import Peak Change'!$A$106:I$202,9,FALSE())),0,(VLOOKUP($A21,'Import Peak'!$A$3:I$99,9,FALSE())-VLOOKUP($A21,'Import Peak Change'!$A$106:I$202,9,FALSE())))</f>
        <v>-40269.6315998171</v>
      </c>
      <c r="J21" s="193" t="n">
        <f aca="false">IF(ISERROR(VLOOKUP($A21,'Import Peak'!$A$3:J$99,10,FALSE())-VLOOKUP($A21,'Import Peak Change'!$A$106:J$202,10,FALSE())),0,(VLOOKUP($A21,'Import Peak'!$A$3:J$99,10,FALSE())-VLOOKUP($A21,'Import Peak Change'!$A$106:J$202,10,FALSE())))</f>
        <v>-995.743895383508</v>
      </c>
      <c r="K21" s="193" t="n">
        <f aca="false">IF(ISERROR(VLOOKUP($A21,'Import Peak'!$A$3:K$99,11,FALSE())-VLOOKUP($A21,'Import Peak Change'!$A$106:K$202,11,FALSE())),0,(VLOOKUP($A21,'Import Peak'!$A$3:K$99,11,FALSE())-VLOOKUP($A21,'Import Peak Change'!$A$106:K$202,11,FALSE())))</f>
        <v>-1130.02251522666</v>
      </c>
      <c r="L21" s="193" t="n">
        <f aca="false">IF(ISERROR(VLOOKUP($A21,'Import Peak'!$A$3:L$99,12,FALSE())-VLOOKUP($A21,'Import Peak Change'!$A$106:L$202,12,FALSE())),0,(VLOOKUP($A21,'Import Peak'!$A$3:L$99,12,FALSE())-VLOOKUP($A21,'Import Peak Change'!$A$106:L$202,12,FALSE())))</f>
        <v>-897.260403358678</v>
      </c>
      <c r="M21" s="193" t="n">
        <f aca="false">IF(ISERROR(VLOOKUP($A21,'Import Peak'!$A$3:M$99,13,FALSE())-VLOOKUP($A21,'Import Peak Change'!$A$106:M$202,13,FALSE())),0,(VLOOKUP($A21,'Import Peak'!$A$3:M$99,13,FALSE())-VLOOKUP($A21,'Import Peak Change'!$A$106:M$202,13,FALSE())))</f>
        <v>9211.41009020273</v>
      </c>
      <c r="N21" s="193" t="n">
        <f aca="false">IF(ISERROR(VLOOKUP($A21,'Import Peak'!$A$3:N$99,14,FALSE())-VLOOKUP($A21,'Import Peak Change'!$A$106:N$202,14,FALSE())),0,(VLOOKUP($A21,'Import Peak'!$A$3:N$99,14,FALSE())-VLOOKUP($A21,'Import Peak Change'!$A$106:N$202,14,FALSE())))</f>
        <v>9540.05722555125</v>
      </c>
      <c r="O21" s="193" t="n">
        <f aca="false">IF(ISERROR(VLOOKUP($A21,'Import Peak'!$A$3:O$99,15,FALSE())-VLOOKUP($A21,'Import Peak Change'!$A$106:O$202,15,FALSE())),0,(VLOOKUP($A21,'Import Peak'!$A$3:O$99,15,FALSE())-VLOOKUP($A21,'Import Peak Change'!$A$106:O$202,15,FALSE())))</f>
        <v>9401.84112905186</v>
      </c>
      <c r="P21" s="193" t="n">
        <f aca="false">IF(ISERROR(VLOOKUP($A21,'Import Peak'!$A$3:P$99,16,FALSE())-VLOOKUP($A21,'Import Peak Change'!$A$106:P$202,16,FALSE())),0,(VLOOKUP($A21,'Import Peak'!$A$3:P$99,16,FALSE())-VLOOKUP($A21,'Import Peak Change'!$A$106:P$202,16,FALSE())))</f>
        <v>-256.946756423742</v>
      </c>
      <c r="Q21" s="193" t="n">
        <f aca="false">IF(ISERROR(VLOOKUP($A21,'Import Peak'!$A$3:Q$99,17,FALSE())-VLOOKUP($A21,'Import Peak Change'!$A$106:Q$202,17,FALSE())),0,(VLOOKUP($A21,'Import Peak'!$A$3:Q$99,17,FALSE())-VLOOKUP($A21,'Import Peak Change'!$A$106:Q$202,17,FALSE())))</f>
        <v>-80.9584511407884</v>
      </c>
      <c r="R21" s="193" t="n">
        <f aca="false">IF(ISERROR(VLOOKUP($A21,'Import Peak'!$A$3:R$99,18,FALSE())-VLOOKUP($A21,'Import Peak Change'!$A$106:R$202,18,FALSE())),0,(VLOOKUP($A21,'Import Peak'!$A$3:R$99,18,FALSE())-VLOOKUP($A21,'Import Peak Change'!$A$106:R$202,18,FALSE())))</f>
        <v>-348.572268275166</v>
      </c>
      <c r="S21" s="193" t="n">
        <f aca="false">IF(ISERROR(VLOOKUP($A21,'Import Peak'!$A$3:S$99,19,FALSE())-VLOOKUP($A21,'Import Peak Change'!$A$106:S$202,19,FALSE())),0,(VLOOKUP($A21,'Import Peak'!$A$3:S$99,19,FALSE())-VLOOKUP($A21,'Import Peak Change'!$A$106:S$202,19,FALSE())))</f>
        <v>-10825.8370044976</v>
      </c>
      <c r="T21" s="193" t="n">
        <f aca="false">IF(ISERROR(VLOOKUP($A21,'Import Peak'!$A$3:T$99,20,FALSE())-VLOOKUP($A21,'Import Peak Change'!$A$106:T$202,20,FALSE())),0,(VLOOKUP($A21,'Import Peak'!$A$3:T$99,20,FALSE())-VLOOKUP($A21,'Import Peak Change'!$A$106:T$202,20,FALSE())))</f>
        <v>-10020.7728250686</v>
      </c>
      <c r="U21" s="193" t="n">
        <f aca="false">IF(ISERROR(VLOOKUP($A21,'Import Peak'!$A$3:U$99,21,FALSE())-VLOOKUP($A21,'Import Peak Change'!$A$106:U$202,21,FALSE())),0,(VLOOKUP($A21,'Import Peak'!$A$3:U$99,21,FALSE())-VLOOKUP($A21,'Import Peak Change'!$A$106:U$202,21,FALSE())))</f>
        <v>-9866.52537544401</v>
      </c>
      <c r="V21" s="193" t="n">
        <f aca="false">IF(ISERROR(VLOOKUP($A21,'Import Peak'!$A$3:V$99,22,FALSE())-VLOOKUP($A21,'Import Peak Change'!$A$106:V$202,22,FALSE())),0,(VLOOKUP($A21,'Import Peak'!$A$3:V$99,22,FALSE())-VLOOKUP($A21,'Import Peak Change'!$A$106:V$202,22,FALSE())))</f>
        <v>117.382062456541</v>
      </c>
      <c r="W21" s="193" t="n">
        <f aca="false">IF(ISERROR(VLOOKUP($A21,'Import Peak'!$A$3:W$99,23,FALSE())-VLOOKUP($A21,'Import Peak Change'!$A$106:W$202,23,FALSE())),0,(VLOOKUP($A21,'Import Peak'!$A$3:W$99,23,FALSE())-VLOOKUP($A21,'Import Peak Change'!$A$106:W$202,23,FALSE())))</f>
        <v>100.041935905057</v>
      </c>
      <c r="X21" s="193" t="n">
        <f aca="false">IF(ISERROR(VLOOKUP($A21,'Import Peak'!$A$3:X$99,24,FALSE())-VLOOKUP($A21,'Import Peak Change'!$A$106:X$202,24,FALSE())),0,(VLOOKUP($A21,'Import Peak'!$A$3:X$99,24,FALSE())-VLOOKUP($A21,'Import Peak Change'!$A$106:X$202,24,FALSE())))</f>
        <v>114.986819736281</v>
      </c>
      <c r="Y21" s="193" t="n">
        <f aca="false">IF(ISERROR(VLOOKUP($A21,'Import Peak'!$A$3:Y$99,25,FALSE())-VLOOKUP($A21,'Import Peak Change'!$A$106:Y$202,25,FALSE())),0,(VLOOKUP($A21,'Import Peak'!$A$3:Y$99,25,FALSE())-VLOOKUP($A21,'Import Peak Change'!$A$106:Y$202,25,FALSE())))</f>
        <v>87.0335641490674</v>
      </c>
      <c r="Z21" s="193" t="n">
        <f aca="false">IF(ISERROR(VLOOKUP($A21,'Import Peak'!$A$3:Z$99,26,FALSE())-VLOOKUP($A21,'Import Peak Change'!$A$106:Z$202,26,FALSE())),0,(VLOOKUP($A21,'Import Peak'!$A$3:Z$99,26,FALSE())-VLOOKUP($A21,'Import Peak Change'!$A$106:Z$202,26,FALSE())))</f>
        <v>137.358071681098</v>
      </c>
      <c r="AA21" s="193" t="n">
        <f aca="false">IF(ISERROR(VLOOKUP($A21,'Import Peak'!$A$3:AA$99,27,FALSE())-VLOOKUP($A21,'Import Peak Change'!$A$106:AA$202,27,FALSE())),0,(VLOOKUP($A21,'Import Peak'!$A$3:AA$99,27,FALSE())-VLOOKUP($A21,'Import Peak Change'!$A$106:AA$202,27,FALSE())))</f>
        <v>218.36371777585</v>
      </c>
      <c r="AB21" s="193" t="n">
        <f aca="false">IF(ISERROR(VLOOKUP($A21,'Import Peak'!$A$3:AB$99,28,FALSE())-VLOOKUP($A21,'Import Peak Change'!$A$106:AB$202,28,FALSE())),0,(VLOOKUP($A21,'Import Peak'!$A$3:AB$99,28,FALSE())-VLOOKUP($A21,'Import Peak Change'!$A$106:AB$202,28,FALSE())))</f>
        <v>330.736414682091</v>
      </c>
      <c r="AC21" s="193" t="n">
        <f aca="false">IF(ISERROR(VLOOKUP($A21,'Import Peak'!$A$3:AC$99,29,FALSE())-VLOOKUP($A21,'Import Peak Change'!$A$106:AC$202,29,FALSE())),0,(VLOOKUP($A21,'Import Peak'!$A$3:AC$99,29,FALSE())-VLOOKUP($A21,'Import Peak Change'!$A$106:AC$202,29,FALSE())))</f>
        <v>363.350720156654</v>
      </c>
      <c r="AD21" s="193" t="n">
        <f aca="false">IF(ISERROR(VLOOKUP($A21,'Import Peak'!$A$3:AD$99,30,FALSE())-VLOOKUP($A21,'Import Peak Change'!$A$106:AD$202,30,FALSE())),0,(VLOOKUP($A21,'Import Peak'!$A$3:AD$99,30,FALSE())-VLOOKUP($A21,'Import Peak Change'!$A$106:AD$202,30,FALSE())))</f>
        <v>318.830570734644</v>
      </c>
      <c r="AE21" s="193" t="n">
        <f aca="false">IF(ISERROR(VLOOKUP($A21,'Import Peak'!$A$3:AE$99,31,FALSE())-VLOOKUP($A21,'Import Peak Change'!$A$106:AE$202,31,FALSE())),0,(VLOOKUP($A21,'Import Peak'!$A$3:AE$99,31,FALSE())-VLOOKUP($A21,'Import Peak Change'!$A$106:AE$202,31,FALSE())))</f>
        <v>353.960607207264</v>
      </c>
      <c r="AF21" s="193" t="n">
        <f aca="false">IF(ISERROR(VLOOKUP($A21,'Import Peak'!$A$3:AF$99,32,FALSE())-VLOOKUP($A21,'Import Peak Change'!$A$106:AF$202,32,FALSE())),0,(VLOOKUP($A21,'Import Peak'!$A$3:AF$99,32,FALSE())-VLOOKUP($A21,'Import Peak Change'!$A$106:AF$202,32,FALSE())))</f>
        <v>316.940207575259</v>
      </c>
      <c r="AG21" s="193" t="n">
        <f aca="false">IF(ISERROR(VLOOKUP($A21,'Import Peak'!$A$3:AG$99,33,FALSE())-VLOOKUP($A21,'Import Peak Change'!$A$106:AG$202,33,FALSE())),0,(VLOOKUP($A21,'Import Peak'!$A$3:AG$99,33,FALSE())-VLOOKUP($A21,'Import Peak Change'!$A$106:AG$202,33,FALSE())))</f>
        <v>346.420086796832</v>
      </c>
      <c r="AH21" s="193" t="n">
        <f aca="false">IF(ISERROR(VLOOKUP($A21,'Import Peak'!$A$3:AH$99,34,FALSE())-VLOOKUP($A21,'Import Peak Change'!$A$106:AH$202,34,FALSE())),0,(VLOOKUP($A21,'Import Peak'!$A$3:AH$99,34,FALSE())-VLOOKUP($A21,'Import Peak Change'!$A$106:AH$202,34,FALSE())))</f>
        <v>55.658062014074</v>
      </c>
      <c r="AI21" s="193" t="n">
        <f aca="false">IF(ISERROR(VLOOKUP($A21,'Import Peak'!$A$3:AI$99,35,FALSE())-VLOOKUP($A21,'Import Peak Change'!$A$106:AI$202,35,FALSE())),0,(VLOOKUP($A21,'Import Peak'!$A$3:AI$99,35,FALSE())-VLOOKUP($A21,'Import Peak Change'!$A$106:AI$202,35,FALSE())))</f>
        <v>52.9309420903373</v>
      </c>
      <c r="AJ21" s="193" t="n">
        <f aca="false">IF(ISERROR(VLOOKUP($A21,'Import Peak'!$A$3:AJ$99,36,FALSE())-VLOOKUP($A21,'Import Peak Change'!$A$106:AJ$202,36,FALSE())),0,(VLOOKUP($A21,'Import Peak'!$A$3:AJ$99,36,FALSE())-VLOOKUP($A21,'Import Peak Change'!$A$106:AJ$202,36,FALSE())))</f>
        <v>61.5946105439289</v>
      </c>
      <c r="AK21" s="193" t="n">
        <f aca="false">IF(ISERROR(VLOOKUP($A21,'Import Peak'!$A$3:AK$99,37,FALSE())-VLOOKUP($A21,'Import Peak Change'!$A$106:AK$202,37,FALSE())),0,(VLOOKUP($A21,'Import Peak'!$A$3:AK$99,37,FALSE())-VLOOKUP($A21,'Import Peak Change'!$A$106:AK$202,37,FALSE())))</f>
        <v>36.3502911619107</v>
      </c>
      <c r="AL21" s="193" t="n">
        <f aca="false">IF(ISERROR(VLOOKUP($A21,'Import Peak'!$A$3:AL$99,38,FALSE())-VLOOKUP($A21,'Import Peak Change'!$A$106:AL$202,38,FALSE())),0,(VLOOKUP($A21,'Import Peak'!$A$3:AL$99,38,FALSE())-VLOOKUP($A21,'Import Peak Change'!$A$106:AL$202,38,FALSE())))</f>
        <v>49.6014567699676</v>
      </c>
      <c r="AM21" s="193" t="n">
        <f aca="false">IF(ISERROR(VLOOKUP($A21,'Import Peak'!$A$3:AM$99,39,FALSE())-VLOOKUP($A21,'Import Peak Change'!$A$106:AM$202,39,FALSE())),0,(VLOOKUP($A21,'Import Peak'!$A$3:AM$99,39,FALSE())-VLOOKUP($A21,'Import Peak Change'!$A$106:AM$202,39,FALSE())))</f>
        <v>74.3258465891195</v>
      </c>
      <c r="AN21" s="193" t="n">
        <f aca="false">IF(ISERROR(VLOOKUP($A21,'Import Peak'!$A$3:AN$99,40,FALSE())-VLOOKUP($A21,'Import Peak Change'!$A$106:AN$202,40,FALSE())),0,(VLOOKUP($A21,'Import Peak'!$A$3:AN$99,40,FALSE())-VLOOKUP($A21,'Import Peak Change'!$A$106:AN$202,40,FALSE())))</f>
        <v>185.030778123779</v>
      </c>
      <c r="AO21" s="193" t="n">
        <f aca="false">IF(ISERROR(VLOOKUP($A21,'Import Peak'!$A$3:AO$99,41,FALSE())-VLOOKUP($A21,'Import Peak Change'!$A$106:AO$202,41,FALSE())),0,(VLOOKUP($A21,'Import Peak'!$A$3:AO$99,41,FALSE())-VLOOKUP($A21,'Import Peak Change'!$A$106:AO$202,41,FALSE())))</f>
        <v>194.367209358898</v>
      </c>
      <c r="AP21" s="193" t="n">
        <f aca="false">IF(ISERROR(VLOOKUP($A21,'Import Peak'!$A$3:AP$99,42,FALSE())-VLOOKUP($A21,'Import Peak Change'!$A$106:AP$202,42,FALSE())),0,(VLOOKUP($A21,'Import Peak'!$A$3:AP$99,42,FALSE())-VLOOKUP($A21,'Import Peak Change'!$A$106:AP$202,42,FALSE())))</f>
        <v>158.991151836512</v>
      </c>
      <c r="AQ21" s="193" t="n">
        <f aca="false">IF(ISERROR(VLOOKUP($A21,'Import Peak'!$A$3:AQ$99,43,FALSE())-VLOOKUP($A21,'Import Peak Change'!$A$106:AQ$202,43,FALSE())),0,(VLOOKUP($A21,'Import Peak'!$A$3:AQ$99,43,FALSE())-VLOOKUP($A21,'Import Peak Change'!$A$106:AQ$202,43,FALSE())))</f>
        <v>86.3740065648817</v>
      </c>
      <c r="AR21" s="193" t="n">
        <f aca="false">IF(ISERROR(VLOOKUP($A21,'Import Peak'!$A$3:AR$99,44,FALSE())-VLOOKUP($A21,'Import Peak Change'!$A$106:AR$202,44,FALSE())),0,(VLOOKUP($A21,'Import Peak'!$A$3:AR$99,44,FALSE())-VLOOKUP($A21,'Import Peak Change'!$A$106:AR$202,44,FALSE())))</f>
        <v>86.5803459076778</v>
      </c>
      <c r="AS21" s="193" t="n">
        <f aca="false">IF(ISERROR(VLOOKUP($A21,'Import Peak'!$A$3:AS$99,45,FALSE())-VLOOKUP($A21,'Import Peak Change'!$A$106:AS$202,45,FALSE())),0,(VLOOKUP($A21,'Import Peak'!$A$3:AS$99,45,FALSE())-VLOOKUP($A21,'Import Peak Change'!$A$106:AS$202,45,FALSE())))</f>
        <v>104.763723972312</v>
      </c>
      <c r="AT21" s="193" t="n">
        <f aca="false">IF(ISERROR(VLOOKUP($A21,'Import Peak'!$A$3:AT$99,46,FALSE())-VLOOKUP($A21,'Import Peak Change'!$A$106:AT$202,46,FALSE())),0,(VLOOKUP($A21,'Import Peak'!$A$3:AT$99,46,FALSE())-VLOOKUP($A21,'Import Peak Change'!$A$106:AT$202,46,FALSE())))</f>
        <v>-36.1653509132811</v>
      </c>
      <c r="AU21" s="193" t="n">
        <f aca="false">IF(ISERROR(VLOOKUP($A21,'Import Peak'!$A$3:AU$99,47,FALSE())-VLOOKUP($A21,'Import Peak Change'!$A$106:AU$202,47,FALSE())),0,(VLOOKUP($A21,'Import Peak'!$A$3:AU$99,47,FALSE())-VLOOKUP($A21,'Import Peak Change'!$A$106:AU$202,47,FALSE())))</f>
        <v>-39.6636254339683</v>
      </c>
      <c r="AV21" s="193" t="n">
        <f aca="false">IF(ISERROR(VLOOKUP($A21,'Import Peak'!$A$3:AV$99,48,FALSE())-VLOOKUP($A21,'Import Peak Change'!$A$106:AV$202,48,FALSE())),0,(VLOOKUP($A21,'Import Peak'!$A$3:AV$99,48,FALSE())-VLOOKUP($A21,'Import Peak Change'!$A$106:AV$202,48,FALSE())))</f>
        <v>-54.4408194664429</v>
      </c>
      <c r="AW21" s="193" t="n">
        <f aca="false">IF(ISERROR(VLOOKUP($A21,'Import Peak'!$A$3:AW$99,49,FALSE())-VLOOKUP($A21,'Import Peak Change'!$A$106:AW$202,49,FALSE())),0,(VLOOKUP($A21,'Import Peak'!$A$3:AW$99,49,FALSE())-VLOOKUP($A21,'Import Peak Change'!$A$106:AW$202,49,FALSE())))</f>
        <v>-117.212351240429</v>
      </c>
      <c r="AX21" s="193" t="n">
        <f aca="false">IF(ISERROR(VLOOKUP($A21,'Import Peak'!$A$3:AX$99,50,FALSE())-VLOOKUP($A21,'Import Peak Change'!$A$106:AX$202,50,FALSE())),0,(VLOOKUP($A21,'Import Peak'!$A$3:AX$99,50,FALSE())-VLOOKUP($A21,'Import Peak Change'!$A$106:AX$202,50,FALSE())))</f>
        <v>-91.6335286075191</v>
      </c>
      <c r="AY21" s="193" t="n">
        <f aca="false">IF(ISERROR(VLOOKUP($A21,'Import Peak'!$A$3:AY$99,51,FALSE())-VLOOKUP($A21,'Import Peak Change'!$A$106:AY$202,51,FALSE())),0,(VLOOKUP($A21,'Import Peak'!$A$3:AY$99,51,FALSE())-VLOOKUP($A21,'Import Peak Change'!$A$106:AY$202,51,FALSE())))</f>
        <v>-76.8274550662973</v>
      </c>
      <c r="AZ21" s="193" t="n">
        <f aca="false">IF(ISERROR(VLOOKUP($A21,'Import Peak'!$A$3:AZ$99,52,FALSE())-VLOOKUP($A21,'Import Peak Change'!$A$106:AZ$202,52,FALSE())),0,(VLOOKUP($A21,'Import Peak'!$A$3:AZ$99,52,FALSE())-VLOOKUP($A21,'Import Peak Change'!$A$106:AZ$202,52,FALSE())))</f>
        <v>-67.4306451491611</v>
      </c>
      <c r="BA21" s="193" t="n">
        <f aca="false">IF(ISERROR(VLOOKUP($A21,'Import Peak'!$A$3:BA$99,53,FALSE())-VLOOKUP($A21,'Import Peak Change'!$A$106:BA$202,53,FALSE())),0,(VLOOKUP($A21,'Import Peak'!$A$3:BA$99,53,FALSE())-VLOOKUP($A21,'Import Peak Change'!$A$106:BA$202,53,FALSE())))</f>
        <v>-70.0889218095763</v>
      </c>
      <c r="BB21" s="193" t="n">
        <f aca="false">IF(ISERROR(VLOOKUP($A21,'Import Peak'!$A$3:BB$99,54,FALSE())-VLOOKUP($A21,'Import Peak Change'!$A$106:BB$202,54,FALSE())),0,(VLOOKUP($A21,'Import Peak'!$A$3:BB$99,54,FALSE())-VLOOKUP($A21,'Import Peak Change'!$A$106:BB$202,54,FALSE())))</f>
        <v>-87.7370255909336</v>
      </c>
      <c r="BC21" s="193" t="n">
        <f aca="false">IF(ISERROR(VLOOKUP($A21,'Import Peak'!$A$3:BC$99,55,FALSE())-VLOOKUP($A21,'Import Peak Change'!$A$106:BC$202,55,FALSE())),0,(VLOOKUP($A21,'Import Peak'!$A$3:BC$99,55,FALSE())-VLOOKUP($A21,'Import Peak Change'!$A$106:BC$202,55,FALSE())))</f>
        <v>-128.370402510474</v>
      </c>
      <c r="BD21" s="193" t="n">
        <f aca="false">IF(ISERROR(VLOOKUP($A21,'Import Peak'!$A$3:BD$99,56,FALSE())-VLOOKUP($A21,'Import Peak Change'!$A$106:BD$202,56,FALSE())),0,(VLOOKUP($A21,'Import Peak'!$A$3:BD$99,56,FALSE())-VLOOKUP($A21,'Import Peak Change'!$A$106:BD$202,56,FALSE())))</f>
        <v>-124.888603713247</v>
      </c>
      <c r="BE21" s="193" t="n">
        <f aca="false">IF(ISERROR(VLOOKUP($A21,'Import Peak'!$A$3:BE$99,57,FALSE())-VLOOKUP($A21,'Import Peak Change'!$A$106:BE$202,57,FALSE())),0,(VLOOKUP($A21,'Import Peak'!$A$3:BE$99,57,FALSE())-VLOOKUP($A21,'Import Peak Change'!$A$106:BE$202,57,FALSE())))</f>
        <v>-111.170653837493</v>
      </c>
      <c r="BF21" s="193" t="n">
        <f aca="false">IF(ISERROR(VLOOKUP($A21,'Import Peak'!$A$3:BF$99,58,FALSE())-VLOOKUP($A21,'Import Peak Change'!$A$106:BF$202,58,FALSE())),0,(VLOOKUP($A21,'Import Peak'!$A$3:BF$99,58,FALSE())-VLOOKUP($A21,'Import Peak Change'!$A$106:BF$202,58,FALSE())))</f>
        <v>-50.0444228734777</v>
      </c>
      <c r="BG21" s="193" t="n">
        <f aca="false">IF(ISERROR(VLOOKUP($A21,'Import Peak'!$A$3:BG$99,59,FALSE())-VLOOKUP($A21,'Import Peak Change'!$A$106:BG$202,59,FALSE())),0,(VLOOKUP($A21,'Import Peak'!$A$3:BG$99,59,FALSE())-VLOOKUP($A21,'Import Peak Change'!$A$106:BG$202,59,FALSE())))</f>
        <v>-54.5862291598678</v>
      </c>
      <c r="BH21" s="193" t="n">
        <f aca="false">IF(ISERROR(VLOOKUP($A21,'Import Peak'!$A$3:BH$99,60,FALSE())-VLOOKUP($A21,'Import Peak Change'!$A$106:BH$202,60,FALSE())),0,(VLOOKUP($A21,'Import Peak'!$A$3:BH$99,60,FALSE())-VLOOKUP($A21,'Import Peak Change'!$A$106:BH$202,60,FALSE())))</f>
        <v>-62.4307712376467</v>
      </c>
      <c r="BI21" s="193" t="n">
        <f aca="false">IF(ISERROR(VLOOKUP($A21,'Import Peak'!$A$3:BI$99,61,FALSE())-VLOOKUP($A21,'Import Peak Change'!$A$106:BI$202,61,FALSE())),0,(VLOOKUP($A21,'Import Peak'!$A$3:BI$99,61,FALSE())-VLOOKUP($A21,'Import Peak Change'!$A$106:BI$202,61,FALSE())))</f>
        <v>-55.3682910631142</v>
      </c>
      <c r="BJ21" s="193" t="n">
        <f aca="false">IF(ISERROR(VLOOKUP($A21,'Import Peak'!$A$3:BJ$99,62,FALSE())-VLOOKUP($A21,'Import Peak Change'!$A$106:BJ$202,62,FALSE())),0,(VLOOKUP($A21,'Import Peak'!$A$3:BJ$99,62,FALSE())-VLOOKUP($A21,'Import Peak Change'!$A$106:BJ$202,62,FALSE())))</f>
        <v>-34.7483103907398</v>
      </c>
      <c r="BK21" s="193" t="n">
        <f aca="false">IF(ISERROR(VLOOKUP($A21,'Import Peak'!$A$3:BK$99,63,FALSE())-VLOOKUP($A21,'Import Peak Change'!$A$106:BK$202,63,FALSE())),0,(VLOOKUP($A21,'Import Peak'!$A$3:BK$99,63,FALSE())-VLOOKUP($A21,'Import Peak Change'!$A$106:BK$202,63,FALSE())))</f>
        <v>-20.2154599358746</v>
      </c>
      <c r="BL21" s="193" t="n">
        <f aca="false">IF(ISERROR(VLOOKUP($A21,'Import Peak'!$A$3:BL$99,64,FALSE())-VLOOKUP($A21,'Import Peak Change'!$A$106:BL$202,64,FALSE())),0,(VLOOKUP($A21,'Import Peak'!$A$3:BL$99,64,FALSE())-VLOOKUP($A21,'Import Peak Change'!$A$106:BL$202,64,FALSE())))</f>
        <v>8.58379200984655</v>
      </c>
      <c r="BM21" s="193" t="n">
        <f aca="false">IF(ISERROR(VLOOKUP($A21,'Import Peak'!$A$3:BM$99,65,FALSE())-VLOOKUP($A21,'Import Peak Change'!$A$106:BM$202,65,FALSE())),0,(VLOOKUP($A21,'Import Peak'!$A$3:BM$99,65,FALSE())-VLOOKUP($A21,'Import Peak Change'!$A$106:BM$202,65,FALSE())))</f>
        <v>-4.18103440300092</v>
      </c>
      <c r="BN21" s="193" t="n">
        <f aca="false">IF(ISERROR(VLOOKUP($A21,'Import Peak'!$A$3:BN$99,66,FALSE())-VLOOKUP($A21,'Import Peak Change'!$A$106:BN$202,66,FALSE())),0,(VLOOKUP($A21,'Import Peak'!$A$3:BN$99,66,FALSE())-VLOOKUP($A21,'Import Peak Change'!$A$106:BN$202,66,FALSE())))</f>
        <v>-14.7417554419499</v>
      </c>
      <c r="BO21" s="193" t="n">
        <f aca="false">IF(ISERROR(VLOOKUP($A21,'Import Peak'!$A$3:BO$99,67,FALSE())-VLOOKUP($A21,'Import Peak Change'!$A$106:BO$202,67,FALSE())),0,(VLOOKUP($A21,'Import Peak'!$A$3:BO$99,67,FALSE())-VLOOKUP($A21,'Import Peak Change'!$A$106:BO$202,67,FALSE())))</f>
        <v>-71.4287288989508</v>
      </c>
      <c r="BP21" s="193" t="n">
        <f aca="false">IF(ISERROR(VLOOKUP($A21,'Import Peak'!$A$3:BP$99,68,FALSE())-VLOOKUP($A21,'Import Peak Change'!$A$106:BP$202,68,FALSE())),0,(VLOOKUP($A21,'Import Peak'!$A$3:BP$99,68,FALSE())-VLOOKUP($A21,'Import Peak Change'!$A$106:BP$202,68,FALSE())))</f>
        <v>-67.1860393853422</v>
      </c>
      <c r="BQ21" s="193" t="n">
        <f aca="false">IF(ISERROR(VLOOKUP($A21,'Import Peak'!$A$3:BQ$99,69,FALSE())-VLOOKUP($A21,'Import Peak Change'!$A$106:BQ$202,69,FALSE())),0,(VLOOKUP($A21,'Import Peak'!$A$3:BQ$99,69,FALSE())-VLOOKUP($A21,'Import Peak Change'!$A$106:BQ$202,69,FALSE())))</f>
        <v>-62.1984320352785</v>
      </c>
      <c r="BR21" s="193" t="n">
        <f aca="false">IF(ISERROR(VLOOKUP($A21,'Import Peak'!$A$3:BR$99,70,FALSE())-VLOOKUP($A21,'Import Peak Change'!$A$106:BR$202,70,FALSE())),0,(VLOOKUP($A21,'Import Peak'!$A$3:BR$99,70,FALSE())-VLOOKUP($A21,'Import Peak Change'!$A$106:BR$202,70,FALSE())))</f>
        <v>115.862621888518</v>
      </c>
      <c r="BS21" s="193" t="n">
        <f aca="false">IF(ISERROR(VLOOKUP($A21,'Import Peak'!$A$3:BS$99,71,FALSE())-VLOOKUP($A21,'Import Peak Change'!$A$106:BS$202,71,FALSE())),0,(VLOOKUP($A21,'Import Peak'!$A$3:BS$99,71,FALSE())-VLOOKUP($A21,'Import Peak Change'!$A$106:BS$202,71,FALSE())))</f>
        <v>110.863682755262</v>
      </c>
      <c r="BT21" s="193" t="n">
        <f aca="false">IF(ISERROR(VLOOKUP($A21,'Import Peak'!$A$3:BT$99,72,FALSE())-VLOOKUP($A21,'Import Peak Change'!$A$106:BT$202,72,FALSE())),0,(VLOOKUP($A21,'Import Peak'!$A$3:BT$99,72,FALSE())-VLOOKUP($A21,'Import Peak Change'!$A$106:BT$202,72,FALSE())))</f>
        <v>129.964851436729</v>
      </c>
      <c r="BU21" s="193" t="n">
        <f aca="false">IF(ISERROR(VLOOKUP($A21,'Import Peak'!$A$3:BU$99,73,FALSE())-VLOOKUP($A21,'Import Peak Change'!$A$106:BU$202,73,FALSE())),0,(VLOOKUP($A21,'Import Peak'!$A$3:BU$99,73,FALSE())-VLOOKUP($A21,'Import Peak Change'!$A$106:BU$202,73,FALSE())))</f>
        <v>110.069216180782</v>
      </c>
      <c r="BV21" s="193" t="n">
        <f aca="false">IF(ISERROR(VLOOKUP($A21,'Import Peak'!$A$3:BV$99,74,FALSE())-VLOOKUP($A21,'Import Peak Change'!$A$106:BV$202,74,FALSE())),0,(VLOOKUP($A21,'Import Peak'!$A$3:BV$99,74,FALSE())-VLOOKUP($A21,'Import Peak Change'!$A$106:BV$202,74,FALSE())))</f>
        <v>132.168833419899</v>
      </c>
      <c r="BW21" s="193" t="n">
        <f aca="false">IF(ISERROR(VLOOKUP($A21,'Import Peak'!$A$3:BW$99,75,FALSE())-VLOOKUP($A21,'Import Peak Change'!$A$106:BW$202,75,FALSE())),0,(VLOOKUP($A21,'Import Peak'!$A$3:BW$99,75,FALSE())-VLOOKUP($A21,'Import Peak Change'!$A$106:BW$202,75,FALSE())))</f>
        <v>141.141506610671</v>
      </c>
      <c r="BX21" s="193" t="n">
        <f aca="false">IF(ISERROR(VLOOKUP($A21,'Import Peak'!$A$3:BX$99,76,FALSE())-VLOOKUP($A21,'Import Peak Change'!$A$106:BX$202,76,FALSE())),0,(VLOOKUP($A21,'Import Peak'!$A$3:BX$99,76,FALSE())-VLOOKUP($A21,'Import Peak Change'!$A$106:BX$202,76,FALSE())))</f>
        <v>233.462684310725</v>
      </c>
      <c r="BY21" s="193" t="n">
        <f aca="false">IF(ISERROR(VLOOKUP($A21,'Import Peak'!$A$3:BY$99,77,FALSE())-VLOOKUP($A21,'Import Peak Change'!$A$106:BY$202,77,FALSE())),0,(VLOOKUP($A21,'Import Peak'!$A$3:BY$99,77,FALSE())-VLOOKUP($A21,'Import Peak Change'!$A$106:BY$202,77,FALSE())))</f>
        <v>261.04894180769</v>
      </c>
      <c r="BZ21" s="193" t="n">
        <f aca="false">IF(ISERROR(VLOOKUP($A21,'Import Peak'!$A$3:BZ$99,78,FALSE())-VLOOKUP($A21,'Import Peak Change'!$A$106:BZ$202,78,FALSE())),0,(VLOOKUP($A21,'Import Peak'!$A$3:BZ$99,78,FALSE())-VLOOKUP($A21,'Import Peak Change'!$A$106:BZ$202,78,FALSE())))</f>
        <v>228.394143892001</v>
      </c>
      <c r="CA21" s="193" t="n">
        <f aca="false">IF(ISERROR(VLOOKUP($A21,'Import Peak'!$A$3:CA$99,79,FALSE())-VLOOKUP($A21,'Import Peak Change'!$A$106:CA$202,79,FALSE())),0,(VLOOKUP($A21,'Import Peak'!$A$3:CA$99,79,FALSE())-VLOOKUP($A21,'Import Peak Change'!$A$106:CA$202,79,FALSE())))</f>
        <v>146.593595462531</v>
      </c>
      <c r="CB21" s="193" t="n">
        <f aca="false">IF(ISERROR(VLOOKUP($A21,'Import Peak'!$A$3:CB$99,80,FALSE())-VLOOKUP($A21,'Import Peak Change'!$A$106:CB$202,80,FALSE())),0,(VLOOKUP($A21,'Import Peak'!$A$3:CB$99,80,FALSE())-VLOOKUP($A21,'Import Peak Change'!$A$106:CB$202,80,FALSE())))</f>
        <v>139.875548184202</v>
      </c>
      <c r="CC21" s="193" t="n">
        <f aca="false">IF(ISERROR(VLOOKUP($A21,'Import Peak'!$A$3:CC$99,81,FALSE())-VLOOKUP($A21,'Import Peak Change'!$A$106:CC$202,81,FALSE())),0,(VLOOKUP($A21,'Import Peak'!$A$3:CC$99,81,FALSE())-VLOOKUP($A21,'Import Peak Change'!$A$106:CC$202,81,FALSE())))</f>
        <v>144.422963856254</v>
      </c>
      <c r="CD21" s="193" t="n">
        <f aca="false">IF(ISERROR(VLOOKUP($A21,'Import Peak'!$A$3:CD$99,82,FALSE())-VLOOKUP($A21,'Import Peak Change'!$A$106:CD$202,82,FALSE())),0,(VLOOKUP($A21,'Import Peak'!$A$3:CD$99,82,FALSE())-VLOOKUP($A21,'Import Peak Change'!$A$106:CD$202,82,FALSE())))</f>
        <v>2.22643884265801</v>
      </c>
      <c r="CE21" s="193" t="n">
        <f aca="false">IF(ISERROR(VLOOKUP($A21,'Import Peak'!$A$3:CE$99,83,FALSE())-VLOOKUP($A21,'Import Peak Change'!$A$106:CE$202,83,FALSE())),0,(VLOOKUP($A21,'Import Peak'!$A$3:CE$99,83,FALSE())-VLOOKUP($A21,'Import Peak Change'!$A$106:CE$202,83,FALSE())))</f>
        <v>2.03289444069503</v>
      </c>
      <c r="CF21" s="193" t="n">
        <f aca="false">IF(ISERROR(VLOOKUP($A21,'Import Peak'!$A$3:CF$99,84,FALSE())-VLOOKUP($A21,'Import Peak Change'!$A$106:CF$202,84,FALSE())),0,(VLOOKUP($A21,'Import Peak'!$A$3:CF$99,84,FALSE())-VLOOKUP($A21,'Import Peak Change'!$A$106:CF$202,84,FALSE())))</f>
        <v>2.44992166237</v>
      </c>
      <c r="CG21" s="193" t="n">
        <f aca="false">IF(ISERROR(VLOOKUP($A21,'Import Peak'!$A$3:CG$99,85,FALSE())-VLOOKUP($A21,'Import Peak Change'!$A$106:CG$202,85,FALSE())),0,(VLOOKUP($A21,'Import Peak'!$A$3:CG$99,85,FALSE())-VLOOKUP($A21,'Import Peak Change'!$A$106:CG$202,85,FALSE())))</f>
        <v>17.5356101111829</v>
      </c>
      <c r="CH21" s="193" t="n">
        <f aca="false">IF(ISERROR(VLOOKUP($A21,'Import Peak'!$A$3:CH$99,86,FALSE())-VLOOKUP($A21,'Import Peak Change'!$A$106:CH$202,86,FALSE())),0,(VLOOKUP($A21,'Import Peak'!$A$3:CH$99,86,FALSE())-VLOOKUP($A21,'Import Peak Change'!$A$106:CH$202,86,FALSE())))</f>
        <v>37.4555432316956</v>
      </c>
      <c r="CI21" s="193" t="n">
        <f aca="false">IF(ISERROR(VLOOKUP($A21,'Import Peak'!$A$3:CI$99,87,FALSE())-VLOOKUP($A21,'Import Peak Change'!$A$106:CI$202,87,FALSE())),0,(VLOOKUP($A21,'Import Peak'!$A$3:CI$99,87,FALSE())-VLOOKUP($A21,'Import Peak Change'!$A$106:CI$202,87,FALSE())))</f>
        <v>37.0826012532398</v>
      </c>
      <c r="CJ21" s="193" t="n">
        <f aca="false">IF(ISERROR(VLOOKUP($A21,'Import Peak'!$A$3:CJ$99,88,FALSE())-VLOOKUP($A21,'Import Peak Change'!$A$106:CJ$202,88,FALSE())),0,(VLOOKUP($A21,'Import Peak'!$A$3:CJ$99,88,FALSE())-VLOOKUP($A21,'Import Peak Change'!$A$106:CJ$202,88,FALSE())))</f>
        <v>24.3479522812331</v>
      </c>
      <c r="CK21" s="193" t="n">
        <f aca="false">IF(ISERROR(VLOOKUP($A21,'Import Peak'!$A$3:CK$99,89,FALSE())-VLOOKUP($A21,'Import Peak Change'!$A$106:CK$202,89,FALSE())),0,(VLOOKUP($A21,'Import Peak'!$A$3:CK$99,89,FALSE())-VLOOKUP($A21,'Import Peak Change'!$A$106:CK$202,89,FALSE())))</f>
        <v>24.9981855868964</v>
      </c>
      <c r="CL21" s="193" t="n">
        <f aca="false">IF(ISERROR(VLOOKUP($A21,'Import Peak'!$A$3:CL$99,90,FALSE())-VLOOKUP($A21,'Import Peak Change'!$A$106:CL$202,90,FALSE())),0,(VLOOKUP($A21,'Import Peak'!$A$3:CL$99,90,FALSE())-VLOOKUP($A21,'Import Peak Change'!$A$106:CL$202,90,FALSE())))</f>
        <v>14.1713472094839</v>
      </c>
      <c r="CM21" s="193" t="n">
        <f aca="false">IF(ISERROR(VLOOKUP($A21,'Import Peak'!$A$3:CM$99,91,FALSE())-VLOOKUP($A21,'Import Peak Change'!$A$106:CM$202,91,FALSE())),0,(VLOOKUP($A21,'Import Peak'!$A$3:CM$99,91,FALSE())-VLOOKUP($A21,'Import Peak Change'!$A$106:CM$202,91,FALSE())))</f>
        <v>21.6002270625286</v>
      </c>
      <c r="CN21" s="193" t="n">
        <f aca="false">IF(ISERROR(VLOOKUP($A21,'Import Peak'!$A$3:CN$99,92,FALSE())-VLOOKUP($A21,'Import Peak Change'!$A$106:CN$202,92,FALSE())),0,(VLOOKUP($A21,'Import Peak'!$A$3:CN$99,92,FALSE())-VLOOKUP($A21,'Import Peak Change'!$A$106:CN$202,92,FALSE())))</f>
        <v>19.5682067839934</v>
      </c>
      <c r="CO21" s="193" t="n">
        <f aca="false">IF(ISERROR(VLOOKUP($A21,'Import Peak'!$A$3:CO$99,93,FALSE())-VLOOKUP($A21,'Import Peak Change'!$A$106:CO$202,93,FALSE())),0,(VLOOKUP($A21,'Import Peak'!$A$3:CO$99,93,FALSE())-VLOOKUP($A21,'Import Peak Change'!$A$106:CO$202,93,FALSE())))</f>
        <v>24.6528579211135</v>
      </c>
      <c r="CP21" s="193" t="n">
        <f aca="false">IF(ISERROR(VLOOKUP($A21,'Import Peak'!$A$3:CP$99,94,FALSE())-VLOOKUP($A21,'Import Peak Change'!$A$106:CP$202,94,FALSE())),0,(VLOOKUP($A21,'Import Peak'!$A$3:CP$99,94,FALSE())-VLOOKUP($A21,'Import Peak Change'!$A$106:CP$202,94,FALSE())))</f>
        <v>-110.224863196891</v>
      </c>
      <c r="CQ21" s="193" t="n">
        <f aca="false">IF(ISERROR(VLOOKUP($A21,'Import Peak'!$A$3:CQ$99,95,FALSE())-VLOOKUP($A21,'Import Peak Change'!$A$106:CQ$202,95,FALSE())),0,(VLOOKUP($A21,'Import Peak'!$A$3:CQ$99,95,FALSE())-VLOOKUP($A21,'Import Peak Change'!$A$106:CQ$202,95,FALSE())))</f>
        <v>-104.189136921512</v>
      </c>
      <c r="CR21" s="193" t="n">
        <f aca="false">IF(ISERROR(VLOOKUP($A21,'Import Peak'!$A$3:CR$99,96,FALSE())-VLOOKUP($A21,'Import Peak Change'!$A$106:CR$202,96,FALSE())),0,(VLOOKUP($A21,'Import Peak'!$A$3:CR$99,96,FALSE())-VLOOKUP($A21,'Import Peak Change'!$A$106:CR$202,96,FALSE())))</f>
        <v>-115.171798862051</v>
      </c>
      <c r="CS21" s="193" t="n">
        <f aca="false">IF(ISERROR(VLOOKUP($A21,'Import Peak'!$A$3:CS$99,97,FALSE())-VLOOKUP($A21,'Import Peak Change'!$A$106:CS$202,97,FALSE())),0,(VLOOKUP($A21,'Import Peak'!$A$3:CS$99,97,FALSE())-VLOOKUP($A21,'Import Peak Change'!$A$106:CS$202,97,FALSE())))</f>
        <v>-117.892189129332</v>
      </c>
      <c r="CT21" s="193" t="n">
        <f aca="false">IF(ISERROR(VLOOKUP($A21,'Import Peak'!$A$3:CT$99,98,FALSE())-VLOOKUP($A21,'Import Peak Change'!$A$106:CT$202,98,FALSE())),0,(VLOOKUP($A21,'Import Peak'!$A$3:CT$99,98,FALSE())-VLOOKUP($A21,'Import Peak Change'!$A$106:CT$202,98,FALSE())))</f>
        <v>-90.5868029097401</v>
      </c>
      <c r="CU21" s="193" t="n">
        <f aca="false">IF(ISERROR(VLOOKUP($A21,'Import Peak'!$A$3:CU$99,99,FALSE())-VLOOKUP($A21,'Import Peak Change'!$A$106:CU$202,99,FALSE())),0,(VLOOKUP($A21,'Import Peak'!$A$3:CU$99,99,FALSE())-VLOOKUP($A21,'Import Peak Change'!$A$106:CU$202,99,FALSE())))</f>
        <v>-96.1143583029916</v>
      </c>
      <c r="CV21" s="193" t="n">
        <f aca="false">IF(ISERROR(VLOOKUP($A21,'Import Peak'!$A$3:CV$99,100,FALSE())-VLOOKUP($A21,'Import Peak Change'!$A$106:CV$202,100,FALSE())),0,(VLOOKUP($A21,'Import Peak'!$A$3:CV$99,100,FALSE())-VLOOKUP($A21,'Import Peak Change'!$A$106:CV$202,100,FALSE())))</f>
        <v>-84.3204671851927</v>
      </c>
      <c r="CW21" s="193" t="n">
        <f aca="false">IF(ISERROR(VLOOKUP($A21,'Import Peak'!$A$3:CW$99,101,FALSE())-VLOOKUP($A21,'Import Peak Change'!$A$106:CW$202,101,FALSE())),0,(VLOOKUP($A21,'Import Peak'!$A$3:CW$99,101,FALSE())-VLOOKUP($A21,'Import Peak Change'!$A$106:CW$202,101,FALSE())))</f>
        <v>-86.1387754452153</v>
      </c>
      <c r="CX21" s="193" t="n">
        <f aca="false">IF(ISERROR(VLOOKUP($A21,'Import Peak'!$A$3:CX$99,102,FALSE())-VLOOKUP($A21,'Import Peak Change'!$A$106:CX$202,102,FALSE())),0,(VLOOKUP($A21,'Import Peak'!$A$3:CX$99,102,FALSE())-VLOOKUP($A21,'Import Peak Change'!$A$106:CX$202,102,FALSE())))</f>
        <v>-98.4708523483241</v>
      </c>
      <c r="CY21" s="193" t="n">
        <f aca="false">IF(ISERROR(VLOOKUP($A21,'Import Peak'!$A$3:CY$99,103,FALSE())-VLOOKUP($A21,'Import Peak Change'!$A$106:CY$202,103,FALSE())),0,(VLOOKUP($A21,'Import Peak'!$A$3:CY$99,103,FALSE())-VLOOKUP($A21,'Import Peak Change'!$A$106:CY$202,103,FALSE())))</f>
        <v>-139.00970099507</v>
      </c>
      <c r="CZ21" s="193" t="n">
        <f aca="false">IF(ISERROR(VLOOKUP($A21,'Import Peak'!$A$3:CZ$99,104,FALSE())-VLOOKUP($A21,'Import Peak Change'!$A$106:CZ$202,104,FALSE())),0,(VLOOKUP($A21,'Import Peak'!$A$3:CZ$99,104,FALSE())-VLOOKUP($A21,'Import Peak Change'!$A$106:CZ$202,104,FALSE())))</f>
        <v>-126.282048747395</v>
      </c>
      <c r="DA21" s="193" t="n">
        <f aca="false">IF(ISERROR(VLOOKUP($A21,'Import Peak'!$A$3:DA$99,105,FALSE())-VLOOKUP($A21,'Import Peak Change'!$A$106:DA$202,105,FALSE())),0,(VLOOKUP($A21,'Import Peak'!$A$3:DA$99,105,FALSE())-VLOOKUP($A21,'Import Peak Change'!$A$106:DA$202,105,FALSE())))</f>
        <v>-152.486637194204</v>
      </c>
      <c r="DB21" s="193" t="n">
        <f aca="false">IF(ISERROR(VLOOKUP($A21,'Import Peak'!$A$3:DB$99,106,FALSE())-VLOOKUP($A21,'Import Peak Change'!$A$106:DB$202,106,FALSE())),0,(VLOOKUP($A21,'Import Peak'!$A$3:DB$99,106,FALSE())-VLOOKUP($A21,'Import Peak Change'!$A$106:DB$202,106,FALSE())))</f>
        <v>-146.528781789668</v>
      </c>
      <c r="DC21" s="193" t="n">
        <f aca="false">IF(ISERROR(VLOOKUP($A21,'Import Peak'!$A$3:DC$99,107,FALSE())-VLOOKUP($A21,'Import Peak Change'!$A$106:DC$202,107,FALSE())),0,(VLOOKUP($A21,'Import Peak'!$A$3:DC$99,107,FALSE())-VLOOKUP($A21,'Import Peak Change'!$A$106:DC$202,107,FALSE())))</f>
        <v>-143.13434587526</v>
      </c>
      <c r="DD21" s="193" t="n">
        <f aca="false">IF(ISERROR(VLOOKUP($A21,'Import Peak'!$A$3:DD$99,108,FALSE())-VLOOKUP($A21,'Import Peak Change'!$A$106:DD$202,108,FALSE())),0,(VLOOKUP($A21,'Import Peak'!$A$3:DD$99,108,FALSE())-VLOOKUP($A21,'Import Peak Change'!$A$106:DD$202,108,FALSE())))</f>
        <v>-164.103753864747</v>
      </c>
      <c r="DE21" s="193" t="n">
        <f aca="false">IF(ISERROR(VLOOKUP($A21,'Import Peak'!$A$3:DE$99,109,FALSE())-VLOOKUP($A21,'Import Peak Change'!$A$106:DE$202,109,FALSE())),0,(VLOOKUP($A21,'Import Peak'!$A$3:DE$99,109,FALSE())-VLOOKUP($A21,'Import Peak Change'!$A$106:DE$202,109,FALSE())))</f>
        <v>-160.898394031541</v>
      </c>
      <c r="DF21" s="193" t="n">
        <f aca="false">IF(ISERROR(VLOOKUP($A21,'Import Peak'!$A$3:DF$99,110,FALSE())-VLOOKUP($A21,'Import Peak Change'!$A$106:DF$202,110,FALSE())),0,(VLOOKUP($A21,'Import Peak'!$A$3:DF$99,110,FALSE())-VLOOKUP($A21,'Import Peak Change'!$A$106:DF$202,110,FALSE())))</f>
        <v>-125.411356939421</v>
      </c>
      <c r="DG21" s="193" t="n">
        <f aca="false">IF(ISERROR(VLOOKUP($A21,'Import Peak'!$A$3:DG$99,111,FALSE())-VLOOKUP($A21,'Import Peak Change'!$A$106:DG$202,111,FALSE())),0,(VLOOKUP($A21,'Import Peak'!$A$3:DG$99,111,FALSE())-VLOOKUP($A21,'Import Peak Change'!$A$106:DG$202,111,FALSE())))</f>
        <v>-132.720094744716</v>
      </c>
      <c r="DH21" s="193" t="n">
        <f aca="false">IF(ISERROR(VLOOKUP($A21,'Import Peak'!$A$3:DH$99,112,FALSE())-VLOOKUP($A21,'Import Peak Change'!$A$106:DH$202,112,FALSE())),0,(VLOOKUP($A21,'Import Peak'!$A$3:DH$99,112,FALSE())-VLOOKUP($A21,'Import Peak Change'!$A$106:DH$202,112,FALSE())))</f>
        <v>-124.699598777097</v>
      </c>
      <c r="DI21" s="193" t="n">
        <f aca="false">IF(ISERROR(VLOOKUP($A21,'Import Peak'!$A$3:DI$99,113,FALSE())-VLOOKUP($A21,'Import Peak Change'!$A$106:DI$202,113,FALSE())),0,(VLOOKUP($A21,'Import Peak'!$A$3:DI$99,113,FALSE())-VLOOKUP($A21,'Import Peak Change'!$A$106:DI$202,113,FALSE())))</f>
        <v>-126.890239430119</v>
      </c>
      <c r="DJ21" s="193" t="n">
        <f aca="false">IF(ISERROR(VLOOKUP($A21,'Import Peak'!$A$3:DJ$99,114,FALSE())-VLOOKUP($A21,'Import Peak Change'!$A$106:DJ$202,114,FALSE())),0,(VLOOKUP($A21,'Import Peak'!$A$3:DJ$99,114,FALSE())-VLOOKUP($A21,'Import Peak Change'!$A$106:DJ$202,114,FALSE())))</f>
        <v>-141.278782949787</v>
      </c>
      <c r="DK21" s="193" t="n">
        <f aca="false">IF(ISERROR(VLOOKUP($A21,'Import Peak'!$A$3:DK$99,115,FALSE())-VLOOKUP($A21,'Import Peak Change'!$A$106:DK$202,115,FALSE())),0,(VLOOKUP($A21,'Import Peak'!$A$3:DK$99,115,FALSE())-VLOOKUP($A21,'Import Peak Change'!$A$106:DK$202,115,FALSE())))</f>
        <v>-209.563342791655</v>
      </c>
      <c r="DL21" s="193" t="n">
        <f aca="false">IF(ISERROR(VLOOKUP($A21,'Import Peak'!$A$3:DL$99,116,FALSE())-VLOOKUP($A21,'Import Peak Change'!$A$106:DL$202,116,FALSE())),0,(VLOOKUP($A21,'Import Peak'!$A$3:DL$99,116,FALSE())-VLOOKUP($A21,'Import Peak Change'!$A$106:DL$202,116,FALSE())))</f>
        <v>-204.76397681878</v>
      </c>
      <c r="DM21" s="193" t="n">
        <f aca="false">IF(ISERROR(VLOOKUP($A21,'Import Peak'!$A$3:DM$99,117,FALSE())-VLOOKUP($A21,'Import Peak Change'!$A$106:DM$202,117,FALSE())),0,(VLOOKUP($A21,'Import Peak'!$A$3:DM$99,117,FALSE())-VLOOKUP($A21,'Import Peak Change'!$A$106:DM$202,117,FALSE())))</f>
        <v>-216.459335248393</v>
      </c>
      <c r="DN21" s="193" t="n">
        <f aca="false">IF(ISERROR(VLOOKUP($A21,'Import Peak'!$A$3:DN$99,118,FALSE())-VLOOKUP($A21,'Import Peak Change'!$A$106:DN$202,118,FALSE())),0,(VLOOKUP($A21,'Import Peak'!$A$3:DN$99,118,FALSE())-VLOOKUP($A21,'Import Peak Change'!$A$106:DN$202,118,FALSE())))</f>
        <v>45.9791198295898</v>
      </c>
      <c r="DO21" s="193" t="n">
        <f aca="false">IF(ISERROR(VLOOKUP($A21,'Import Peak'!$A$3:DO$99,119,FALSE())-VLOOKUP($A21,'Import Peak Change'!$A$106:DO$202,119,FALSE())),0,(VLOOKUP($A21,'Import Peak'!$A$3:DO$99,119,FALSE())-VLOOKUP($A21,'Import Peak Change'!$A$106:DO$202,119,FALSE())))</f>
        <v>44.7750881510356</v>
      </c>
      <c r="DP21" s="193" t="n">
        <f aca="false">IF(ISERROR(VLOOKUP($A21,'Import Peak'!$A$3:DP$99,120,FALSE())-VLOOKUP($A21,'Import Peak Change'!$A$106:DP$202,120,FALSE())),0,(VLOOKUP($A21,'Import Peak'!$A$3:DP$99,120,FALSE())-VLOOKUP($A21,'Import Peak Change'!$A$106:DP$202,120,FALSE())))</f>
        <v>51.1628007234294</v>
      </c>
      <c r="DQ21" s="193" t="n">
        <f aca="false">IF(ISERROR(VLOOKUP($A21,'Import Peak'!$A$3:DQ$99,121,FALSE())-VLOOKUP($A21,'Import Peak Change'!$A$106:DQ$202,121,FALSE())),0,(VLOOKUP($A21,'Import Peak'!$A$3:DQ$99,121,FALSE())-VLOOKUP($A21,'Import Peak Change'!$A$106:DQ$202,121,FALSE())))</f>
        <v>48.004311528186</v>
      </c>
      <c r="DR21" s="193" t="n">
        <f aca="false">IF(ISERROR(VLOOKUP($A21,'Import Peak'!$A$3:DR$99,122,FALSE())-VLOOKUP($A21,'Import Peak Change'!$A$106:DR$202,122,FALSE())),0,(VLOOKUP($A21,'Import Peak'!$A$3:DR$99,122,FALSE())-VLOOKUP($A21,'Import Peak Change'!$A$106:DR$202,122,FALSE())))</f>
        <v>85.910264323189</v>
      </c>
      <c r="DS21" s="193" t="n">
        <f aca="false">IF(ISERROR(VLOOKUP($A21,'Import Peak'!$A$3:DS$99,123,FALSE())-VLOOKUP($A21,'Import Peak Change'!$A$106:DS$202,123,FALSE())),0,(VLOOKUP($A21,'Import Peak'!$A$3:DS$99,123,FALSE())-VLOOKUP($A21,'Import Peak Change'!$A$106:DS$202,123,FALSE())))</f>
        <v>90.6412056226855</v>
      </c>
      <c r="DT21" s="193" t="n">
        <f aca="false">IF(ISERROR(VLOOKUP($A21,'Import Peak'!$A$3:DT$99,124,FALSE())-VLOOKUP($A21,'Import Peak Change'!$A$106:DT$202,124,FALSE())),0,(VLOOKUP($A21,'Import Peak'!$A$3:DT$99,124,FALSE())-VLOOKUP($A21,'Import Peak Change'!$A$106:DT$202,124,FALSE())))</f>
        <v>108.539983167046</v>
      </c>
      <c r="DU21" s="193" t="n">
        <f aca="false">IF(ISERROR(VLOOKUP($A21,'Import Peak'!$A$3:DU$99,125,FALSE())-VLOOKUP($A21,'Import Peak Change'!$A$106:DU$202,125,FALSE())),0,(VLOOKUP($A21,'Import Peak'!$A$3:DU$99,125,FALSE())-VLOOKUP($A21,'Import Peak Change'!$A$106:DU$202,125,FALSE())))</f>
        <v>118.924406562519</v>
      </c>
      <c r="DV21" s="193" t="n">
        <f aca="false">IF(ISERROR(VLOOKUP($A21,'Import Peak'!$A$3:DV$99,126,FALSE())-VLOOKUP($A21,'Import Peak Change'!$A$106:DV$202,126,FALSE())),0,(VLOOKUP($A21,'Import Peak'!$A$3:DV$99,126,FALSE())-VLOOKUP($A21,'Import Peak Change'!$A$106:DV$202,126,FALSE())))</f>
        <v>134.378618024561</v>
      </c>
      <c r="DW21" s="193" t="n">
        <f aca="false">IF(ISERROR(VLOOKUP($A21,'Import Peak'!$A$3:DW$99,127,FALSE())-VLOOKUP($A21,'Import Peak Change'!$A$106:DW$202,127,FALSE())),0,(VLOOKUP($A21,'Import Peak'!$A$3:DW$99,127,FALSE())-VLOOKUP($A21,'Import Peak Change'!$A$106:DW$202,127,FALSE())))</f>
        <v>98.17764303078</v>
      </c>
      <c r="DX21" s="193" t="n">
        <f aca="false">IF(ISERROR(VLOOKUP($A21,'Import Peak'!$A$3:DX$99,128,FALSE())-VLOOKUP($A21,'Import Peak Change'!$A$106:DX$202,128,FALSE())),0,(VLOOKUP($A21,'Import Peak'!$A$3:DX$99,128,FALSE())-VLOOKUP($A21,'Import Peak Change'!$A$106:DX$202,128,FALSE())))</f>
        <v>95.1174721940497</v>
      </c>
      <c r="DY21" s="193" t="n">
        <f aca="false">IF(ISERROR(VLOOKUP($A21,'Import Peak'!$A$3:DY$99,129,FALSE())-VLOOKUP($A21,'Import Peak Change'!$A$106:DY$202,129,FALSE())),0,(VLOOKUP($A21,'Import Peak'!$A$3:DY$99,129,FALSE())-VLOOKUP($A21,'Import Peak Change'!$A$106:DY$202,129,FALSE())))</f>
        <v>99.2838213739906</v>
      </c>
      <c r="DZ21" s="193" t="n">
        <f aca="false">IF(ISERROR(VLOOKUP($A21,'Import Peak'!$A$3:DZ$99,130,FALSE())-VLOOKUP($A21,'Import Peak Change'!$A$106:DZ$202,130,FALSE())),0,(VLOOKUP($A21,'Import Peak'!$A$3:DZ$99,130,FALSE())-VLOOKUP($A21,'Import Peak Change'!$A$106:DZ$202,130,FALSE())))</f>
        <v>95.8066273402201</v>
      </c>
      <c r="EA21" s="193" t="n">
        <f aca="false">IF(ISERROR(VLOOKUP($A21,'Import Peak'!$A$3:EA$99,131,FALSE())-VLOOKUP($A21,'Import Peak Change'!$A$106:EA$202,131,FALSE())),0,(VLOOKUP($A21,'Import Peak'!$A$3:EA$99,131,FALSE())-VLOOKUP($A21,'Import Peak Change'!$A$106:EA$202,131,FALSE())))</f>
        <v>96.1203223036901</v>
      </c>
      <c r="EB21" s="193" t="n">
        <f aca="false">IF(ISERROR(VLOOKUP($A21,'Import Peak'!$A$3:EB$99,132,FALSE())-VLOOKUP($A21,'Import Peak Change'!$A$106:EB$202,132,FALSE())),0,(VLOOKUP($A21,'Import Peak'!$A$3:EB$99,132,FALSE())-VLOOKUP($A21,'Import Peak Change'!$A$106:EB$202,132,FALSE())))</f>
        <v>104.16557092021</v>
      </c>
      <c r="EC21" s="193" t="n">
        <f aca="false">IF(ISERROR(VLOOKUP($A21,'Import Peak'!$A$3:EC$99,133,FALSE())-VLOOKUP($A21,'Import Peak Change'!$A$106:EC$202,133,FALSE())),0,(VLOOKUP($A21,'Import Peak'!$A$3:EC$99,133,FALSE())-VLOOKUP($A21,'Import Peak Change'!$A$106:EC$202,133,FALSE())))</f>
        <v>96.7623456624206</v>
      </c>
      <c r="ED21" s="193" t="n">
        <f aca="false">IF(ISERROR(VLOOKUP($A21,'Import Peak'!$A$3:ED$99,134,FALSE())-VLOOKUP($A21,'Import Peak Change'!$A$106:ED$202,134,FALSE())),0,(VLOOKUP($A21,'Import Peak'!$A$3:ED$99,134,FALSE())-VLOOKUP($A21,'Import Peak Change'!$A$106:ED$202,134,FALSE())))</f>
        <v>145.8348895495</v>
      </c>
      <c r="EE21" s="193" t="n">
        <f aca="false">IF(ISERROR(VLOOKUP($A21,'Import Peak'!$A$3:EE$99,135,FALSE())-VLOOKUP($A21,'Import Peak Change'!$A$106:EE$202,135,FALSE())),0,(VLOOKUP($A21,'Import Peak'!$A$3:EE$99,135,FALSE())-VLOOKUP($A21,'Import Peak Change'!$A$106:EE$202,135,FALSE())))</f>
        <v>146.287089511621</v>
      </c>
      <c r="EF21" s="193" t="n">
        <f aca="false">IF(ISERROR(VLOOKUP($A21,'Import Peak'!$A$3:EF$99,136,FALSE())-VLOOKUP($A21,'Import Peak Change'!$A$106:EF$202,136,FALSE())),0,(VLOOKUP($A21,'Import Peak'!$A$3:EF$99,136,FALSE())-VLOOKUP($A21,'Import Peak Change'!$A$106:EF$202,136,FALSE())))</f>
        <v>162.809188754049</v>
      </c>
      <c r="EG21" s="193" t="n">
        <f aca="false">IF(ISERROR(VLOOKUP($A21,'Import Peak'!$A$3:EG$99,137,FALSE())-VLOOKUP($A21,'Import Peak Change'!$A$106:EG$202,137,FALSE())),0,(VLOOKUP($A21,'Import Peak'!$A$3:EG$99,137,FALSE())-VLOOKUP($A21,'Import Peak Change'!$A$106:EG$202,137,FALSE())))</f>
        <v>176.372112131161</v>
      </c>
      <c r="EH21" s="193" t="n">
        <f aca="false">IF(ISERROR(VLOOKUP($A21,'Import Peak'!$A$3:EH$99,138,FALSE())-VLOOKUP($A21,'Import Peak Change'!$A$106:EH$202,138,FALSE())),0,(VLOOKUP($A21,'Import Peak'!$A$3:EH$99,138,FALSE())-VLOOKUP($A21,'Import Peak Change'!$A$106:EH$202,138,FALSE())))</f>
        <v>136.26512748702</v>
      </c>
      <c r="EI21" s="193" t="n">
        <f aca="false">IF(ISERROR(VLOOKUP($A21,'Import Peak'!$A$3:EI$99,139,FALSE())-VLOOKUP($A21,'Import Peak Change'!$A$106:EI$202,139,FALSE())),0,(VLOOKUP($A21,'Import Peak'!$A$3:EI$99,139,FALSE())-VLOOKUP($A21,'Import Peak Change'!$A$106:EI$202,139,FALSE())))</f>
        <v>106.43972432908</v>
      </c>
      <c r="EJ21" s="193" t="n">
        <f aca="false">IF(ISERROR(VLOOKUP($A21,'Import Peak'!$A$3:EJ$99,140,FALSE())-VLOOKUP($A21,'Import Peak Change'!$A$106:EJ$202,140,FALSE())),0,(VLOOKUP($A21,'Import Peak'!$A$3:EJ$99,140,FALSE())-VLOOKUP($A21,'Import Peak Change'!$A$106:EJ$202,140,FALSE())))</f>
        <v>98.8275532537991</v>
      </c>
      <c r="EK21" s="193" t="n">
        <f aca="false">IF(ISERROR(VLOOKUP($A21,'Import Peak'!$A$3:EK$99,141,FALSE())-VLOOKUP($A21,'Import Peak Change'!$A$106:EK$202,141,FALSE())),0,(VLOOKUP($A21,'Import Peak'!$A$3:EK$99,141,FALSE())-VLOOKUP($A21,'Import Peak Change'!$A$106:EK$202,141,FALSE())))</f>
        <v>99.1030670237396</v>
      </c>
      <c r="EL21" s="193" t="n">
        <f aca="false">IF(ISERROR(VLOOKUP($A21,'Import Peak'!$A$3:EL$99,142,FALSE())-VLOOKUP($A21,'Import Peak Change'!$A$106:EL$202,142,FALSE())),0,(VLOOKUP($A21,'Import Peak'!$A$3:EL$99,142,FALSE())-VLOOKUP($A21,'Import Peak Change'!$A$106:EL$202,142,FALSE())))</f>
        <v>45.9322743557004</v>
      </c>
      <c r="EM21" s="193" t="n">
        <f aca="false">IF(ISERROR(VLOOKUP($A21,'Import Peak'!$A$3:EM$99,143,FALSE())-VLOOKUP($A21,'Import Peak Change'!$A$106:EM$202,143,FALSE())),0,(VLOOKUP($A21,'Import Peak'!$A$3:EM$99,143,FALSE())-VLOOKUP($A21,'Import Peak Change'!$A$106:EM$202,143,FALSE())))</f>
        <v>42.5007962381997</v>
      </c>
      <c r="EN21" s="193" t="n">
        <f aca="false">IF(ISERROR(VLOOKUP($A21,'Import Peak'!$A$3:EN$99,144,FALSE())-VLOOKUP($A21,'Import Peak Change'!$A$106:EN$202,144,FALSE())),0,(VLOOKUP($A21,'Import Peak'!$A$3:EN$99,144,FALSE())-VLOOKUP($A21,'Import Peak Change'!$A$106:EN$202,144,FALSE())))</f>
        <v>46.16204681206</v>
      </c>
      <c r="EO21" s="193" t="n">
        <f aca="false">IF(ISERROR(VLOOKUP($A21,'Import Peak'!$A$3:EO$99,145,FALSE())-VLOOKUP($A21,'Import Peak Change'!$A$106:EO$202,145,FALSE())),0,(VLOOKUP($A21,'Import Peak'!$A$3:EO$99,145,FALSE())-VLOOKUP($A21,'Import Peak Change'!$A$106:EO$202,145,FALSE())))</f>
        <v>46.27517318011</v>
      </c>
      <c r="EP21" s="193" t="n">
        <f aca="false">IF(ISERROR(VLOOKUP($A21,'Import Peak'!$A$3:EP$99,146,FALSE())-VLOOKUP($A21,'Import Peak Change'!$A$106:EP$202,146,FALSE())),0,(VLOOKUP($A21,'Import Peak'!$A$3:EP$99,146,FALSE())-VLOOKUP($A21,'Import Peak Change'!$A$106:EP$202,146,FALSE())))</f>
        <v>46.3894671670296</v>
      </c>
      <c r="EQ21" s="193" t="n">
        <f aca="false">IF(ISERROR(VLOOKUP($A21,'Import Peak'!$A$3:EQ$99,147,FALSE())-VLOOKUP($A21,'Import Peak Change'!$A$106:EQ$202,147,FALSE())),0,(VLOOKUP($A21,'Import Peak'!$A$3:EQ$99,147,FALSE())-VLOOKUP($A21,'Import Peak Change'!$A$106:EQ$202,147,FALSE())))</f>
        <v>0</v>
      </c>
      <c r="ER21" s="193" t="n">
        <f aca="false">IF(ISERROR(VLOOKUP($A21,'Import Peak'!$A$3:ER$99,148,FALSE())-VLOOKUP($A21,'Import Peak Change'!$A$106:ER$202,148,FALSE())),0,(VLOOKUP($A21,'Import Peak'!$A$3:ER$99,148,FALSE())-VLOOKUP($A21,'Import Peak Change'!$A$106:ER$202,148,FALSE())))</f>
        <v>0</v>
      </c>
      <c r="ES21" s="193" t="n">
        <f aca="false">IF(ISERROR(VLOOKUP($A21,'Import Peak'!$A$3:ES$99,149,FALSE())-VLOOKUP($A21,'Import Peak Change'!$A$106:ES$202,149,FALSE())),0,(VLOOKUP($A21,'Import Peak'!$A$3:ES$99,149,FALSE())-VLOOKUP($A21,'Import Peak Change'!$A$106:ES$202,149,FALSE())))</f>
        <v>0</v>
      </c>
      <c r="ET21" s="193" t="n">
        <f aca="false">IF(ISERROR(VLOOKUP($A21,'Import Peak'!$A$3:ET$99,150,FALSE())-VLOOKUP($A21,'Import Peak Change'!$A$106:ET$202,150,FALSE())),0,(VLOOKUP($A21,'Import Peak'!$A$3:ET$99,150,FALSE())-VLOOKUP($A21,'Import Peak Change'!$A$106:ET$202,150,FALSE())))</f>
        <v>0</v>
      </c>
      <c r="EU21" s="193" t="n">
        <f aca="false">IF(ISERROR(VLOOKUP($A21,'Import Peak'!$A$3:EU$99,151,FALSE())-VLOOKUP($A21,'Import Peak Change'!$A$106:EU$202,151,FALSE())),0,(VLOOKUP($A21,'Import Peak'!$A$3:EU$99,151,FALSE())-VLOOKUP($A21,'Import Peak Change'!$A$106:EU$202,151,FALSE())))</f>
        <v>0</v>
      </c>
      <c r="EV21" s="193" t="n">
        <f aca="false">IF(ISERROR(VLOOKUP($A21,'Import Peak'!$A$3:EV$99,152,FALSE())-VLOOKUP($A21,'Import Peak Change'!$A$106:EV$202,152,FALSE())),0,(VLOOKUP($A21,'Import Peak'!$A$3:EV$99,152,FALSE())-VLOOKUP($A21,'Import Peak Change'!$A$106:EV$202,152,FALSE())))</f>
        <v>0</v>
      </c>
      <c r="EW21" s="193" t="n">
        <f aca="false">IF(ISERROR(VLOOKUP($A21,'Import Peak'!$A$3:EW$99,153,FALSE())-VLOOKUP($A21,'Import Peak Change'!$A$106:EW$202,153,FALSE())),0,(VLOOKUP($A21,'Import Peak'!$A$3:EW$99,153,FALSE())-VLOOKUP($A21,'Import Peak Change'!$A$106:EW$202,153,FALSE())))</f>
        <v>0</v>
      </c>
      <c r="EX21" s="193" t="n">
        <f aca="false">IF(ISERROR(VLOOKUP($A21,'Import Peak'!$A$3:EX$99,154,FALSE())-VLOOKUP($A21,'Import Peak Change'!$A$106:EX$202,154,FALSE())),0,(VLOOKUP($A21,'Import Peak'!$A$3:EX$99,154,FALSE())-VLOOKUP($A21,'Import Peak Change'!$A$106:EX$202,154,FALSE())))</f>
        <v>0</v>
      </c>
      <c r="EY21" s="193" t="n">
        <f aca="false">IF(ISERROR(VLOOKUP($A21,'Import Peak'!$A$3:EY$99,155,FALSE())-VLOOKUP($A21,'Import Peak Change'!$A$106:EY$202,155,FALSE())),0,(VLOOKUP($A21,'Import Peak'!$A$3:EY$99,155,FALSE())-VLOOKUP($A21,'Import Peak Change'!$A$106:EY$202,155,FALSE())))</f>
        <v>0</v>
      </c>
      <c r="EZ21" s="193" t="n">
        <f aca="false">IF(ISERROR(VLOOKUP($A21,'Import Peak'!$A$3:EZ$99,156,FALSE())-VLOOKUP($A21,'Import Peak Change'!$A$106:EZ$202,156,FALSE())),0,(VLOOKUP($A21,'Import Peak'!$A$3:EZ$99,156,FALSE())-VLOOKUP($A21,'Import Peak Change'!$A$106:EZ$202,156,FALSE())))</f>
        <v>0</v>
      </c>
      <c r="FA21" s="193" t="n">
        <f aca="false">IF(ISERROR(VLOOKUP($A21,'Import Peak'!$A$3:FA$99,157,FALSE())-VLOOKUP($A21,'Import Peak Change'!$A$106:FA$202,157,FALSE())),0,(VLOOKUP($A21,'Import Peak'!$A$3:FA$99,157,FALSE())-VLOOKUP($A21,'Import Peak Change'!$A$106:FA$202,157,FALSE())))</f>
        <v>0</v>
      </c>
      <c r="FB21" s="193" t="n">
        <f aca="false">IF(ISERROR(VLOOKUP($A21,'Import Peak'!$A$3:FB$99,158,FALSE())-VLOOKUP($A21,'Import Peak Change'!$A$106:FB$202,158,FALSE())),0,(VLOOKUP($A21,'Import Peak'!$A$3:FB$99,158,FALSE())-VLOOKUP($A21,'Import Peak Change'!$A$106:FB$202,158,FALSE())))</f>
        <v>0</v>
      </c>
      <c r="FC21" s="193" t="n">
        <f aca="false">IF(ISERROR(VLOOKUP($A21,'Import Peak'!$A$3:FC$99,159,FALSE())-VLOOKUP($A21,'Import Peak Change'!$A$106:FC$202,159,FALSE())),0,(VLOOKUP($A21,'Import Peak'!$A$3:FC$99,159,FALSE())-VLOOKUP($A21,'Import Peak Change'!$A$106:FC$202,159,FALSE())))</f>
        <v>0</v>
      </c>
      <c r="FD21" s="193" t="n">
        <f aca="false">IF(ISERROR(VLOOKUP($A21,'Import Peak'!$A$3:FD$99,160,FALSE())-VLOOKUP($A21,'Import Peak Change'!$A$106:FD$202,160,FALSE())),0,(VLOOKUP($A21,'Import Peak'!$A$3:FD$99,160,FALSE())-VLOOKUP($A21,'Import Peak Change'!$A$106:FD$202,160,FALSE())))</f>
        <v>0</v>
      </c>
      <c r="FE21" s="193" t="n">
        <f aca="false">IF(ISERROR(VLOOKUP($A21,'Import Peak'!$A$3:FE$99,161,FALSE())-VLOOKUP($A21,'Import Peak Change'!$A$106:FE$202,161,FALSE())),0,(VLOOKUP($A21,'Import Peak'!$A$3:FE$99,161,FALSE())-VLOOKUP($A21,'Import Peak Change'!$A$106:FE$202,161,FALSE())))</f>
        <v>0</v>
      </c>
      <c r="FF21" s="193" t="n">
        <f aca="false">IF(ISERROR(VLOOKUP($A21,'Import Peak'!$A$3:FF$99,162,FALSE())-VLOOKUP($A21,'Import Peak Change'!$A$106:FF$202,162,FALSE())),0,(VLOOKUP($A21,'Import Peak'!$A$3:FF$99,162,FALSE())-VLOOKUP($A21,'Import Peak Change'!$A$106:FF$202,162,FALSE())))</f>
        <v>0</v>
      </c>
      <c r="FG21" s="193" t="n">
        <f aca="false">IF(ISERROR(VLOOKUP($A21,'Import Peak'!$A$3:FG$99,163,FALSE())-VLOOKUP($A21,'Import Peak Change'!$A$106:FG$202,163,FALSE())),0,(VLOOKUP($A21,'Import Peak'!$A$3:FG$99,163,FALSE())-VLOOKUP($A21,'Import Peak Change'!$A$106:FG$202,163,FALSE())))</f>
        <v>0</v>
      </c>
      <c r="FH21" s="193" t="n">
        <f aca="false">IF(ISERROR(VLOOKUP($A21,'Import Peak'!$A$3:FH$99,164,FALSE())-VLOOKUP($A21,'Import Peak Change'!$A$106:FH$202,164,FALSE())),0,(VLOOKUP($A21,'Import Peak'!$A$3:FH$99,164,FALSE())-VLOOKUP($A21,'Import Peak Change'!$A$106:FH$202,164,FALSE())))</f>
        <v>0</v>
      </c>
      <c r="FI21" s="193" t="n">
        <f aca="false">IF(ISERROR(VLOOKUP($A21,'Import Peak'!$A$3:FI$99,165,FALSE())-VLOOKUP($A21,'Import Peak Change'!$A$106:FI$202,165,FALSE())),0,(VLOOKUP($A21,'Import Peak'!$A$3:FI$99,165,FALSE())-VLOOKUP($A21,'Import Peak Change'!$A$106:FI$202,165,FALSE())))</f>
        <v>0</v>
      </c>
      <c r="FJ21" s="193" t="n">
        <f aca="false">IF(ISERROR(VLOOKUP($A21,'Import Peak'!$A$3:FJ$99,166,FALSE())-VLOOKUP($A21,'Import Peak Change'!$A$106:FJ$202,166,FALSE())),0,(VLOOKUP($A21,'Import Peak'!$A$3:FJ$99,166,FALSE())-VLOOKUP($A21,'Import Peak Change'!$A$106:FJ$202,166,FALSE())))</f>
        <v>0</v>
      </c>
      <c r="FK21" s="193" t="n">
        <f aca="false">IF(ISERROR(VLOOKUP($A21,'Import Peak'!$A$3:FK$99,167,FALSE())-VLOOKUP($A21,'Import Peak Change'!$A$106:FK$202,167,FALSE())),0,(VLOOKUP($A21,'Import Peak'!$A$3:FK$99,167,FALSE())-VLOOKUP($A21,'Import Peak Change'!$A$106:FK$202,167,FALSE())))</f>
        <v>0</v>
      </c>
      <c r="FL21" s="193" t="n">
        <f aca="false">IF(ISERROR(VLOOKUP($A21,'Import Peak'!$A$3:FL$99,168,FALSE())-VLOOKUP($A21,'Import Peak Change'!$A$106:FL$202,168,FALSE())),0,(VLOOKUP($A21,'Import Peak'!$A$3:FL$99,168,FALSE())-VLOOKUP($A21,'Import Peak Change'!$A$106:FL$202,168,FALSE())))</f>
        <v>0</v>
      </c>
      <c r="FM21" s="193" t="n">
        <f aca="false">IF(ISERROR(VLOOKUP($A21,'Import Peak'!$A$3:FM$99,169,FALSE())-VLOOKUP($A21,'Import Peak Change'!$A$106:FM$202,169,FALSE())),0,(VLOOKUP($A21,'Import Peak'!$A$3:FM$99,169,FALSE())-VLOOKUP($A21,'Import Peak Change'!$A$106:FM$202,169,FALSE())))</f>
        <v>0</v>
      </c>
      <c r="FN21" s="193" t="n">
        <f aca="false">IF(ISERROR(VLOOKUP($A21,'Import Peak'!$A$3:FN$99,170,FALSE())-VLOOKUP($A21,'Import Peak Change'!$A$106:FN$202,170,FALSE())),0,(VLOOKUP($A21,'Import Peak'!$A$3:FN$99,170,FALSE())-VLOOKUP($A21,'Import Peak Change'!$A$106:FN$202,170,FALSE())))</f>
        <v>0</v>
      </c>
      <c r="FO21" s="193" t="n">
        <f aca="false">IF(ISERROR(VLOOKUP($A21,'Import Peak'!$A$3:FO$99,171,FALSE())-VLOOKUP($A21,'Import Peak Change'!$A$106:FO$202,171,FALSE())),0,(VLOOKUP($A21,'Import Peak'!$A$3:FO$99,171,FALSE())-VLOOKUP($A21,'Import Peak Change'!$A$106:FO$202,171,FALSE())))</f>
        <v>0</v>
      </c>
      <c r="FP21" s="193" t="n">
        <f aca="false">IF(ISERROR(VLOOKUP($A21,'Import Peak'!$A$3:FP$99,172,FALSE())-VLOOKUP($A21,'Import Peak Change'!$A$106:FP$202,172,FALSE())),0,(VLOOKUP($A21,'Import Peak'!$A$3:FP$99,172,FALSE())-VLOOKUP($A21,'Import Peak Change'!$A$106:FP$202,172,FALSE())))</f>
        <v>0</v>
      </c>
      <c r="FQ21" s="193" t="n">
        <f aca="false">IF(ISERROR(VLOOKUP($A21,'Import Peak'!$A$3:FQ$99,173,FALSE())-VLOOKUP($A21,'Import Peak Change'!$A$106:FQ$202,173,FALSE())),0,(VLOOKUP($A21,'Import Peak'!$A$3:FQ$99,173,FALSE())-VLOOKUP($A21,'Import Peak Change'!$A$106:FQ$202,173,FALSE())))</f>
        <v>0</v>
      </c>
      <c r="FR21" s="193" t="n">
        <f aca="false">IF(ISERROR(VLOOKUP($A21,'Import Peak'!$A$3:FR$99,174,FALSE())-VLOOKUP($A21,'Import Peak Change'!$A$106:FR$202,174,FALSE())),0,(VLOOKUP($A21,'Import Peak'!$A$3:FR$99,174,FALSE())-VLOOKUP($A21,'Import Peak Change'!$A$106:FR$202,174,FALSE())))</f>
        <v>0</v>
      </c>
      <c r="FS21" s="193" t="n">
        <f aca="false">IF(ISERROR(VLOOKUP($A21,'Import Peak'!$A$3:FS$99,175,FALSE())-VLOOKUP($A21,'Import Peak Change'!$A$106:FS$202,175,FALSE())),0,(VLOOKUP($A21,'Import Peak'!$A$3:FS$99,175,FALSE())-VLOOKUP($A21,'Import Peak Change'!$A$106:FS$202,175,FALSE())))</f>
        <v>0</v>
      </c>
      <c r="FT21" s="193" t="n">
        <f aca="false">IF(ISERROR(VLOOKUP($A21,'Import Peak'!$A$3:FT$99,176,FALSE())-VLOOKUP($A21,'Import Peak Change'!$A$106:FT$202,176,FALSE())),0,(VLOOKUP($A21,'Import Peak'!$A$3:FT$99,176,FALSE())-VLOOKUP($A21,'Import Peak Change'!$A$106:FT$202,176,FALSE())))</f>
        <v>0</v>
      </c>
      <c r="FU21" s="193" t="n">
        <f aca="false">IF(ISERROR(VLOOKUP($A21,'Import Peak'!$A$3:FU$99,177,FALSE())-VLOOKUP($A21,'Import Peak Change'!$A$106:FU$202,177,FALSE())),0,(VLOOKUP($A21,'Import Peak'!$A$3:FU$99,177,FALSE())-VLOOKUP($A21,'Import Peak Change'!$A$106:FU$202,177,FALSE())))</f>
        <v>0</v>
      </c>
      <c r="FV21" s="193" t="n">
        <f aca="false">IF(ISERROR(VLOOKUP($A21,'Import Peak'!$A$3:FV$99,178,FALSE())-VLOOKUP($A21,'Import Peak Change'!$A$106:FV$202,178,FALSE())),0,(VLOOKUP($A21,'Import Peak'!$A$3:FV$99,178,FALSE())-VLOOKUP($A21,'Import Peak Change'!$A$106:FV$202,178,FALSE())))</f>
        <v>0</v>
      </c>
      <c r="FW21" s="193" t="n">
        <f aca="false">IF(ISERROR(VLOOKUP($A21,'Import Peak'!$A$3:FW$99,179,FALSE())-VLOOKUP($A21,'Import Peak Change'!$A$106:FW$202,179,FALSE())),0,(VLOOKUP($A21,'Import Peak'!$A$3:FW$99,179,FALSE())-VLOOKUP($A21,'Import Peak Change'!$A$106:FW$202,179,FALSE())))</f>
        <v>0</v>
      </c>
      <c r="FX21" s="193" t="n">
        <f aca="false">IF(ISERROR(VLOOKUP($A21,'Import Peak'!$A$3:FX$99,180,FALSE())-VLOOKUP($A21,'Import Peak Change'!$A$106:FX$202,180,FALSE())),0,(VLOOKUP($A21,'Import Peak'!$A$3:FX$99,180,FALSE())-VLOOKUP($A21,'Import Peak Change'!$A$106:FX$202,180,FALSE())))</f>
        <v>0</v>
      </c>
      <c r="FY21" s="193" t="n">
        <f aca="false">IF(ISERROR(VLOOKUP($A21,'Import Peak'!$A$3:FY$99,181,FALSE())-VLOOKUP($A21,'Import Peak Change'!$A$106:FY$202,181,FALSE())),0,(VLOOKUP($A21,'Import Peak'!$A$3:FY$99,181,FALSE())-VLOOKUP($A21,'Import Peak Change'!$A$106:FY$202,181,FALSE())))</f>
        <v>0</v>
      </c>
      <c r="FZ21" s="193" t="n">
        <f aca="false">IF(ISERROR(VLOOKUP($A21,'Import Peak'!$A$3:FZ$99,182,FALSE())-VLOOKUP($A21,'Import Peak Change'!$A$106:FZ$202,182,FALSE())),0,(VLOOKUP($A21,'Import Peak'!$A$3:FZ$99,182,FALSE())-VLOOKUP($A21,'Import Peak Change'!$A$106:FZ$202,182,FALSE())))</f>
        <v>0</v>
      </c>
      <c r="GA21" s="193" t="n">
        <f aca="false">IF(ISERROR(VLOOKUP($A21,'Import Peak'!$A$3:GA$99,183,FALSE())-VLOOKUP($A21,'Import Peak Change'!$A$106:GA$202,183,FALSE())),0,(VLOOKUP($A21,'Import Peak'!$A$3:GA$99,183,FALSE())-VLOOKUP($A21,'Import Peak Change'!$A$106:GA$202,183,FALSE())))</f>
        <v>0</v>
      </c>
      <c r="GB21" s="193" t="n">
        <f aca="false">IF(ISERROR(VLOOKUP($A21,'Import Peak'!$A$3:GB$99,184,FALSE())-VLOOKUP($A21,'Import Peak Change'!$A$106:GB$202,184,FALSE())),0,(VLOOKUP($A21,'Import Peak'!$A$3:GB$99,184,FALSE())-VLOOKUP($A21,'Import Peak Change'!$A$106:GB$202,184,FALSE())))</f>
        <v>0</v>
      </c>
      <c r="GC21" s="193" t="n">
        <f aca="false">IF(ISERROR(VLOOKUP($A21,'Import Peak'!$A$3:GC$99,185,FALSE())-VLOOKUP($A21,'Import Peak Change'!$A$106:GC$202,185,FALSE())),0,(VLOOKUP($A21,'Import Peak'!$A$3:GC$99,185,FALSE())-VLOOKUP($A21,'Import Peak Change'!$A$106:GC$202,185,FALSE())))</f>
        <v>0</v>
      </c>
      <c r="GD21" s="193" t="n">
        <f aca="false">IF(ISERROR(VLOOKUP($A21,'Import Peak'!$A$3:GD$99,186,FALSE())-VLOOKUP($A21,'Import Peak Change'!$A$106:GD$202,186,FALSE())),0,(VLOOKUP($A21,'Import Peak'!$A$3:GD$99,186,FALSE())-VLOOKUP($A21,'Import Peak Change'!$A$106:GD$202,186,FALSE())))</f>
        <v>0</v>
      </c>
      <c r="GE21" s="193" t="n">
        <f aca="false">IF(ISERROR(VLOOKUP($A21,'Import Peak'!$A$3:GE$99,187,FALSE())-VLOOKUP($A21,'Import Peak Change'!$A$106:GE$202,187,FALSE())),0,(VLOOKUP($A21,'Import Peak'!$A$3:GE$99,187,FALSE())-VLOOKUP($A21,'Import Peak Change'!$A$106:GE$202,187,FALSE())))</f>
        <v>0</v>
      </c>
      <c r="GF21" s="193" t="n">
        <f aca="false">IF(ISERROR(VLOOKUP($A21,'Import Peak'!$A$3:GF$99,188,FALSE())-VLOOKUP($A21,'Import Peak Change'!$A$106:GF$202,188,FALSE())),0,(VLOOKUP($A21,'Import Peak'!$A$3:GF$99,188,FALSE())-VLOOKUP($A21,'Import Peak Change'!$A$106:GF$202,188,FALSE())))</f>
        <v>0</v>
      </c>
      <c r="GG21" s="193" t="n">
        <f aca="false">IF(ISERROR(VLOOKUP($A21,'Import Peak'!$A$3:GG$99,189,FALSE())-VLOOKUP($A21,'Import Peak Change'!$A$106:GG$202,189,FALSE())),0,(VLOOKUP($A21,'Import Peak'!$A$3:GG$99,189,FALSE())-VLOOKUP($A21,'Import Peak Change'!$A$106:GG$202,189,FALSE())))</f>
        <v>0</v>
      </c>
      <c r="GH21" s="193" t="n">
        <f aca="false">IF(ISERROR(VLOOKUP($A21,'Import Peak'!$A$3:GH$99,190,FALSE())-VLOOKUP($A21,'Import Peak Change'!$A$106:GH$202,190,FALSE())),0,(VLOOKUP($A21,'Import Peak'!$A$3:GH$99,190,FALSE())-VLOOKUP($A21,'Import Peak Change'!$A$106:GH$202,190,FALSE())))</f>
        <v>0</v>
      </c>
      <c r="GI21" s="193" t="n">
        <f aca="false">IF(ISERROR(VLOOKUP($A21,'Import Peak'!$A$3:GI$99,191,FALSE())-VLOOKUP($A21,'Import Peak Change'!$A$106:GI$202,191,FALSE())),0,(VLOOKUP($A21,'Import Peak'!$A$3:GI$99,191,FALSE())-VLOOKUP($A21,'Import Peak Change'!$A$106:GI$202,191,FALSE())))</f>
        <v>0</v>
      </c>
      <c r="GJ21" s="193" t="n">
        <f aca="false">IF(ISERROR(VLOOKUP($A21,'Import Peak'!$A$3:GJ$99,192,FALSE())-VLOOKUP($A21,'Import Peak Change'!$A$106:GJ$202,192,FALSE())),0,(VLOOKUP($A21,'Import Peak'!$A$3:GJ$99,192,FALSE())-VLOOKUP($A21,'Import Peak Change'!$A$106:GJ$202,192,FALSE())))</f>
        <v>0</v>
      </c>
      <c r="GK21" s="193" t="n">
        <f aca="false">IF(ISERROR(VLOOKUP($A21,'Import Peak'!$A$3:GK$99,193,FALSE())-VLOOKUP($A21,'Import Peak Change'!$A$106:GK$202,193,FALSE())),0,(VLOOKUP($A21,'Import Peak'!$A$3:GK$99,193,FALSE())-VLOOKUP($A21,'Import Peak Change'!$A$106:GK$202,193,FALSE())))</f>
        <v>0</v>
      </c>
      <c r="GL21" s="193" t="n">
        <f aca="false">IF(ISERROR(VLOOKUP($A21,'Import Peak'!$A$3:GL$99,194,FALSE())-VLOOKUP($A21,'Import Peak Change'!$A$106:GL$202,194,FALSE())),0,(VLOOKUP($A21,'Import Peak'!$A$3:GL$99,194,FALSE())-VLOOKUP($A21,'Import Peak Change'!$A$106:GL$202,194,FALSE())))</f>
        <v>0</v>
      </c>
      <c r="GM21" s="193" t="n">
        <f aca="false">IF(ISERROR(VLOOKUP($A21,'Import Peak'!$A$3:GM$99,195,FALSE())-VLOOKUP($A21,'Import Peak Change'!$A$106:GM$202,195,FALSE())),0,(VLOOKUP($A21,'Import Peak'!$A$3:GM$99,195,FALSE())-VLOOKUP($A21,'Import Peak Change'!$A$106:GM$202,195,FALSE())))</f>
        <v>0</v>
      </c>
      <c r="GN21" s="193" t="n">
        <f aca="false">IF(ISERROR(VLOOKUP($A21,'Import Peak'!$A$3:GN$99,196,FALSE())-VLOOKUP($A21,'Import Peak Change'!$A$106:GN$202,196,FALSE())),0,(VLOOKUP($A21,'Import Peak'!$A$3:GN$99,196,FALSE())-VLOOKUP($A21,'Import Peak Change'!$A$106:GN$202,196,FALSE())))</f>
        <v>0</v>
      </c>
      <c r="GO21" s="193" t="n">
        <f aca="false">IF(ISERROR(VLOOKUP($A21,'Import Peak'!$A$3:GO$99,197,FALSE())-VLOOKUP($A21,'Import Peak Change'!$A$106:GO$202,197,FALSE())),0,(VLOOKUP($A21,'Import Peak'!$A$3:GO$99,197,FALSE())-VLOOKUP($A21,'Import Peak Change'!$A$106:GO$202,197,FALSE())))</f>
        <v>0</v>
      </c>
      <c r="GP21" s="193" t="n">
        <f aca="false">IF(ISERROR(VLOOKUP($A21,'Import Peak'!$A$3:GP$99,198,FALSE())-VLOOKUP($A21,'Import Peak Change'!$A$106:GP$202,198,FALSE())),0,(VLOOKUP($A21,'Import Peak'!$A$3:GP$99,198,FALSE())-VLOOKUP($A21,'Import Peak Change'!$A$106:GP$202,198,FALSE())))</f>
        <v>0</v>
      </c>
      <c r="GQ21" s="193" t="n">
        <f aca="false">IF(ISERROR(VLOOKUP($A21,'Import Peak'!$A$3:GQ$99,199,FALSE())-VLOOKUP($A21,'Import Peak Change'!$A$106:GQ$202,199,FALSE())),0,(VLOOKUP($A21,'Import Peak'!$A$3:GQ$99,199,FALSE())-VLOOKUP($A21,'Import Peak Change'!$A$106:GQ$202,199,FALSE())))</f>
        <v>0</v>
      </c>
      <c r="GR21" s="193" t="n">
        <f aca="false">IF(ISERROR(VLOOKUP($A21,'Import Peak'!$A$3:GR$99,200,FALSE())-VLOOKUP($A21,'Import Peak Change'!$A$106:GR$202,200,FALSE())),0,(VLOOKUP($A21,'Import Peak'!$A$3:GR$99,200,FALSE())-VLOOKUP($A21,'Import Peak Change'!$A$106:GR$202,200,FALSE())))</f>
        <v>0</v>
      </c>
      <c r="GS21" s="193" t="n">
        <f aca="false">IF(ISERROR(VLOOKUP($A21,'Import Peak'!$A$3:GS$99,201,FALSE())-VLOOKUP($A21,'Import Peak Change'!$A$106:GS$202,201,FALSE())),0,(VLOOKUP($A21,'Import Peak'!$A$3:GS$99,201,FALSE())-VLOOKUP($A21,'Import Peak Change'!$A$106:GS$202,201,FALSE())))</f>
        <v>0</v>
      </c>
      <c r="GT21" s="193" t="n">
        <f aca="false">IF(ISERROR(VLOOKUP($A21,'Import Peak'!$A$3:GT$99,202,FALSE())-VLOOKUP($A21,'Import Peak Change'!$A$106:GT$202,202,FALSE())),0,(VLOOKUP($A21,'Import Peak'!$A$3:GT$99,202,FALSE())-VLOOKUP($A21,'Import Peak Change'!$A$106:GT$202,202,FALSE())))</f>
        <v>0</v>
      </c>
      <c r="GU21" s="193" t="n">
        <f aca="false">IF(ISERROR(VLOOKUP($A21,'Import Peak'!$A$3:GU$99,203,FALSE())-VLOOKUP($A21,'Import Peak Change'!$A$106:GU$202,203,FALSE())),0,(VLOOKUP($A21,'Import Peak'!$A$3:GU$99,203,FALSE())-VLOOKUP($A21,'Import Peak Change'!$A$106:GU$202,203,FALSE())))</f>
        <v>0</v>
      </c>
      <c r="GV21" s="193" t="n">
        <f aca="false">IF(ISERROR(VLOOKUP($A21,'Import Peak'!$A$3:GV$99,204,FALSE())-VLOOKUP($A21,'Import Peak Change'!$A$106:GV$202,204,FALSE())),0,(VLOOKUP($A21,'Import Peak'!$A$3:GV$99,204,FALSE())-VLOOKUP($A21,'Import Peak Change'!$A$106:GV$202,204,FALSE())))</f>
        <v>0</v>
      </c>
      <c r="GW21" s="193" t="n">
        <f aca="false">IF(ISERROR(VLOOKUP($A21,'Import Peak'!$A$3:GW$99,205,FALSE())-VLOOKUP($A21,'Import Peak Change'!$A$106:GW$202,205,FALSE())),0,(VLOOKUP($A21,'Import Peak'!$A$3:GW$99,205,FALSE())-VLOOKUP($A21,'Import Peak Change'!$A$106:GW$202,205,FALSE())))</f>
        <v>0</v>
      </c>
      <c r="GX21" s="193" t="n">
        <f aca="false">IF(ISERROR(VLOOKUP($A21,'Import Peak'!$A$3:GX$99,206,FALSE())-VLOOKUP($A21,'Import Peak Change'!$A$106:GX$202,206,FALSE())),0,(VLOOKUP($A21,'Import Peak'!$A$3:GX$99,206,FALSE())-VLOOKUP($A21,'Import Peak Change'!$A$106:GX$202,206,FALSE())))</f>
        <v>0</v>
      </c>
      <c r="GY21" s="193" t="n">
        <f aca="false">IF(ISERROR(VLOOKUP($A21,'Import Peak'!$A$3:GY$99,207,FALSE())-VLOOKUP($A21,'Import Peak Change'!$A$106:GY$202,207,FALSE())),0,(VLOOKUP($A21,'Import Peak'!$A$3:GY$99,207,FALSE())-VLOOKUP($A21,'Import Peak Change'!$A$106:GY$202,207,FALSE())))</f>
        <v>0</v>
      </c>
      <c r="GZ21" s="193" t="n">
        <f aca="false">IF(ISERROR(VLOOKUP($A21,'Import Peak'!$A$3:GZ$99,208,FALSE())-VLOOKUP($A21,'Import Peak Change'!$A$106:GZ$202,208,FALSE())),0,(VLOOKUP($A21,'Import Peak'!$A$3:GZ$99,208,FALSE())-VLOOKUP($A21,'Import Peak Change'!$A$106:GZ$202,208,FALSE())))</f>
        <v>0</v>
      </c>
      <c r="HA21" s="193" t="n">
        <f aca="false">IF(ISERROR(VLOOKUP($A21,'Import Peak'!$A$3:HA$99,209,FALSE())-VLOOKUP($A21,'Import Peak Change'!$A$106:HA$202,209,FALSE())),0,(VLOOKUP($A21,'Import Peak'!$A$3:HA$99,209,FALSE())-VLOOKUP($A21,'Import Peak Change'!$A$106:HA$202,209,FALSE())))</f>
        <v>0</v>
      </c>
      <c r="HB21" s="193" t="n">
        <f aca="false">IF(ISERROR(VLOOKUP($A21,'Import Peak'!$A$3:HB$99,210,FALSE())-VLOOKUP($A21,'Import Peak Change'!$A$106:HB$202,210,FALSE())),0,(VLOOKUP($A21,'Import Peak'!$A$3:HB$99,210,FALSE())-VLOOKUP($A21,'Import Peak Change'!$A$106:HB$202,210,FALSE())))</f>
        <v>0</v>
      </c>
      <c r="HC21" s="193" t="n">
        <f aca="false">IF(ISERROR(VLOOKUP($A21,'Import Peak'!$A$3:HC$99,211,FALSE())-VLOOKUP($A21,'Import Peak Change'!$A$106:HC$202,211,FALSE())),0,(VLOOKUP($A21,'Import Peak'!$A$3:HC$99,211,FALSE())-VLOOKUP($A21,'Import Peak Change'!$A$106:HC$202,211,FALSE())))</f>
        <v>0</v>
      </c>
      <c r="HD21" s="193" t="n">
        <f aca="false">IF(ISERROR(VLOOKUP($A21,'Import Peak'!$A$3:HD$99,212,FALSE())-VLOOKUP($A21,'Import Peak Change'!$A$106:HD$202,212,FALSE())),0,(VLOOKUP($A21,'Import Peak'!$A$3:HD$99,212,FALSE())-VLOOKUP($A21,'Import Peak Change'!$A$106:HD$202,212,FALSE())))</f>
        <v>0</v>
      </c>
      <c r="HE21" s="193" t="n">
        <f aca="false">IF(ISERROR(VLOOKUP($A21,'Import Peak'!$A$3:HE$99,213,FALSE())-VLOOKUP($A21,'Import Peak Change'!$A$106:HE$202,213,FALSE())),0,(VLOOKUP($A21,'Import Peak'!$A$3:HE$99,213,FALSE())-VLOOKUP($A21,'Import Peak Change'!$A$106:HE$202,213,FALSE())))</f>
        <v>0</v>
      </c>
      <c r="HF21" s="193" t="n">
        <f aca="false">IF(ISERROR(VLOOKUP($A21,'Import Peak'!$A$3:HF$99,214,FALSE())-VLOOKUP($A21,'Import Peak Change'!$A$106:HF$202,214,FALSE())),0,(VLOOKUP($A21,'Import Peak'!$A$3:HF$99,214,FALSE())-VLOOKUP($A21,'Import Peak Change'!$A$106:HF$202,214,FALSE())))</f>
        <v>0</v>
      </c>
      <c r="HG21" s="193" t="n">
        <f aca="false">IF(ISERROR(VLOOKUP($A21,'Import Peak'!$A$3:HG$99,215,FALSE())-VLOOKUP($A21,'Import Peak Change'!$A$106:HG$202,215,FALSE())),0,(VLOOKUP($A21,'Import Peak'!$A$3:HG$99,215,FALSE())-VLOOKUP($A21,'Import Peak Change'!$A$106:HG$202,215,FALSE())))</f>
        <v>0</v>
      </c>
      <c r="HH21" s="193" t="n">
        <f aca="false">IF(ISERROR(VLOOKUP($A21,'Import Peak'!$A$3:HH$99,216,FALSE())-VLOOKUP($A21,'Import Peak Change'!$A$106:HH$202,216,FALSE())),0,(VLOOKUP($A21,'Import Peak'!$A$3:HH$99,216,FALSE())-VLOOKUP($A21,'Import Peak Change'!$A$106:HH$202,216,FALSE())))</f>
        <v>0</v>
      </c>
      <c r="HI21" s="193" t="n">
        <f aca="false">IF(ISERROR(VLOOKUP($A21,'Import Peak'!$A$3:HI$99,217,FALSE())-VLOOKUP($A21,'Import Peak Change'!$A$106:HI$202,217,FALSE())),0,(VLOOKUP($A21,'Import Peak'!$A$3:HI$99,217,FALSE())-VLOOKUP($A21,'Import Peak Change'!$A$106:HI$202,217,FALSE())))</f>
        <v>0</v>
      </c>
      <c r="HJ21" s="193" t="n">
        <f aca="false">IF(ISERROR(VLOOKUP($A21,'Import Peak'!$A$3:HJ$99,218,FALSE())-VLOOKUP($A21,'Import Peak Change'!$A$106:HJ$202,218,FALSE())),0,(VLOOKUP($A21,'Import Peak'!$A$3:HJ$99,218,FALSE())-VLOOKUP($A21,'Import Peak Change'!$A$106:HJ$202,218,FALSE())))</f>
        <v>0</v>
      </c>
      <c r="HK21" s="193" t="n">
        <f aca="false">IF(ISERROR(VLOOKUP($A21,'Import Peak'!$A$3:HK$99,219,FALSE())-VLOOKUP($A21,'Import Peak Change'!$A$106:HK$202,219,FALSE())),0,(VLOOKUP($A21,'Import Peak'!$A$3:HK$99,219,FALSE())-VLOOKUP($A21,'Import Peak Change'!$A$106:HK$202,219,FALSE())))</f>
        <v>0</v>
      </c>
      <c r="HL21" s="193" t="n">
        <f aca="false">IF(ISERROR(VLOOKUP($A21,'Import Peak'!$A$3:HL$99,220,FALSE())-VLOOKUP($A21,'Import Peak Change'!$A$106:HL$202,220,FALSE())),0,(VLOOKUP($A21,'Import Peak'!$A$3:HL$99,220,FALSE())-VLOOKUP($A21,'Import Peak Change'!$A$106:HL$202,220,FALSE())))</f>
        <v>0</v>
      </c>
      <c r="HM21" s="193" t="n">
        <f aca="false">IF(ISERROR(VLOOKUP($A21,'Import Peak'!$A$3:HM$99,221,FALSE())-VLOOKUP($A21,'Import Peak Change'!$A$106:HM$202,221,FALSE())),0,(VLOOKUP($A21,'Import Peak'!$A$3:HM$99,221,FALSE())-VLOOKUP($A21,'Import Peak Change'!$A$106:HM$202,221,FALSE())))</f>
        <v>0</v>
      </c>
      <c r="HN21" s="193" t="n">
        <f aca="false">IF(ISERROR(VLOOKUP($A21,'Import Peak'!$A$3:HN$99,222,FALSE())-VLOOKUP($A21,'Import Peak Change'!$A$106:HN$202,222,FALSE())),0,(VLOOKUP($A21,'Import Peak'!$A$3:HN$99,222,FALSE())-VLOOKUP($A21,'Import Peak Change'!$A$106:HN$202,222,FALSE())))</f>
        <v>0</v>
      </c>
      <c r="HO21" s="193" t="n">
        <f aca="false">IF(ISERROR(VLOOKUP($A21,'Import Peak'!$A$3:HO$99,223,FALSE())-VLOOKUP($A21,'Import Peak Change'!$A$106:HO$202,223,FALSE())),0,(VLOOKUP($A21,'Import Peak'!$A$3:HO$99,223,FALSE())-VLOOKUP($A21,'Import Peak Change'!$A$106:HO$202,223,FALSE())))</f>
        <v>0</v>
      </c>
      <c r="HP21" s="193" t="n">
        <f aca="false">IF(ISERROR(VLOOKUP($A21,'Import Peak'!$A$3:HP$99,224,FALSE())-VLOOKUP($A21,'Import Peak Change'!$A$106:HP$202,224,FALSE())),0,(VLOOKUP($A21,'Import Peak'!$A$3:HP$99,224,FALSE())-VLOOKUP($A21,'Import Peak Change'!$A$106:HP$202,224,FALSE())))</f>
        <v>0</v>
      </c>
      <c r="HQ21" s="193" t="n">
        <f aca="false">IF(ISERROR(VLOOKUP($A21,'Import Peak'!$A$3:HQ$99,225,FALSE())-VLOOKUP($A21,'Import Peak Change'!$A$106:HQ$202,225,FALSE())),0,(VLOOKUP($A21,'Import Peak'!$A$3:HQ$99,225,FALSE())-VLOOKUP($A21,'Import Peak Change'!$A$106:HQ$202,225,FALSE())))</f>
        <v>0</v>
      </c>
      <c r="HR21" s="193" t="n">
        <f aca="false">IF(ISERROR(VLOOKUP($A21,'Import Peak'!$A$3:HR$99,226,FALSE())-VLOOKUP($A21,'Import Peak Change'!$A$106:HR$202,226,FALSE())),0,(VLOOKUP($A21,'Import Peak'!$A$3:HR$99,226,FALSE())-VLOOKUP($A21,'Import Peak Change'!$A$106:HR$202,226,FALSE())))</f>
        <v>0</v>
      </c>
      <c r="HS21" s="193" t="n">
        <f aca="false">IF(ISERROR(VLOOKUP($A21,'Import Peak'!$A$3:HS$99,227,FALSE())-VLOOKUP($A21,'Import Peak Change'!$A$106:HS$202,227,FALSE())),0,(VLOOKUP($A21,'Import Peak'!$A$3:HS$99,227,FALSE())-VLOOKUP($A21,'Import Peak Change'!$A$106:HS$202,227,FALSE())))</f>
        <v>0</v>
      </c>
      <c r="HT21" s="193" t="n">
        <f aca="false">IF(ISERROR(VLOOKUP($A21,'Import Peak'!$A$3:HT$99,228,FALSE())-VLOOKUP($A21,'Import Peak Change'!$A$106:HT$202,228,FALSE())),0,(VLOOKUP($A21,'Import Peak'!$A$3:HT$99,228,FALSE())-VLOOKUP($A21,'Import Peak Change'!$A$106:HT$202,228,FALSE())))</f>
        <v>0</v>
      </c>
      <c r="HU21" s="193" t="n">
        <f aca="false">IF(ISERROR(VLOOKUP($A21,'Import Peak'!$A$3:HU$99,229,FALSE())-VLOOKUP($A21,'Import Peak Change'!$A$106:HU$202,229,FALSE())),0,(VLOOKUP($A21,'Import Peak'!$A$3:HU$99,229,FALSE())-VLOOKUP($A21,'Import Peak Change'!$A$106:HU$202,229,FALSE())))</f>
        <v>0</v>
      </c>
      <c r="HV21" s="193" t="n">
        <f aca="false">IF(ISERROR(VLOOKUP($A21,'Import Peak'!$A$3:HV$99,230,FALSE())-VLOOKUP($A21,'Import Peak Change'!$A$106:HV$202,230,FALSE())),0,(VLOOKUP($A21,'Import Peak'!$A$3:HV$99,230,FALSE())-VLOOKUP($A21,'Import Peak Change'!$A$106:HV$202,230,FALSE())))</f>
        <v>0</v>
      </c>
      <c r="HW21" s="193" t="n">
        <f aca="false">IF(ISERROR(VLOOKUP($A21,'Import Peak'!$A$3:HW$99,231,FALSE())-VLOOKUP($A21,'Import Peak Change'!$A$106:HW$202,231,FALSE())),0,(VLOOKUP($A21,'Import Peak'!$A$3:HW$99,231,FALSE())-VLOOKUP($A21,'Import Peak Change'!$A$106:HW$202,231,FALSE())))</f>
        <v>0</v>
      </c>
      <c r="HX21" s="193" t="n">
        <f aca="false">IF(ISERROR(VLOOKUP($A21,'Import Peak'!$A$3:HX$99,232,FALSE())-VLOOKUP($A21,'Import Peak Change'!$A$106:HX$202,232,FALSE())),0,(VLOOKUP($A21,'Import Peak'!$A$3:HX$99,232,FALSE())-VLOOKUP($A21,'Import Peak Change'!$A$106:HX$202,232,FALSE())))</f>
        <v>0</v>
      </c>
      <c r="HY21" s="193" t="n">
        <f aca="false">IF(ISERROR(VLOOKUP($A21,'Import Peak'!$A$3:HY$99,233,FALSE())-VLOOKUP($A21,'Import Peak Change'!$A$106:HY$202,233,FALSE())),0,(VLOOKUP($A21,'Import Peak'!$A$3:HY$99,233,FALSE())-VLOOKUP($A21,'Import Peak Change'!$A$106:HY$202,233,FALSE())))</f>
        <v>0</v>
      </c>
      <c r="HZ21" s="193" t="n">
        <f aca="false">IF(ISERROR(VLOOKUP($A21,'Import Peak'!$A$3:HZ$99,234,FALSE())-VLOOKUP($A21,'Import Peak Change'!$A$106:HZ$202,234,FALSE())),0,(VLOOKUP($A21,'Import Peak'!$A$3:HZ$99,234,FALSE())-VLOOKUP($A21,'Import Peak Change'!$A$106:HZ$202,234,FALSE())))</f>
        <v>0</v>
      </c>
      <c r="IA21" s="193" t="n">
        <f aca="false">IF(ISERROR(VLOOKUP($A21,'Import Peak'!$A$3:IA$99,235,FALSE())-VLOOKUP($A21,'Import Peak Change'!$A$106:IA$202,235,FALSE())),0,(VLOOKUP($A21,'Import Peak'!$A$3:IA$99,235,FALSE())-VLOOKUP($A21,'Import Peak Change'!$A$106:IA$202,235,FALSE())))</f>
        <v>0</v>
      </c>
      <c r="IB21" s="193" t="n">
        <f aca="false">IF(ISERROR(VLOOKUP($A21,'Import Peak'!$A$3:IB$99,236,FALSE())-VLOOKUP($A21,'Import Peak Change'!$A$106:IB$202,236,FALSE())),0,(VLOOKUP($A21,'Import Peak'!$A$3:IB$99,236,FALSE())-VLOOKUP($A21,'Import Peak Change'!$A$106:IB$202,236,FALSE())))</f>
        <v>0</v>
      </c>
      <c r="IC21" s="193" t="n">
        <f aca="false">IF(ISERROR(VLOOKUP($A21,'Import Peak'!$A$3:IC$99,237,FALSE())-VLOOKUP($A21,'Import Peak Change'!$A$106:IC$202,237,FALSE())),0,(VLOOKUP($A21,'Import Peak'!$A$3:IC$99,237,FALSE())-VLOOKUP($A21,'Import Peak Change'!$A$106:IC$202,237,FALSE())))</f>
        <v>0</v>
      </c>
      <c r="ID21" s="193" t="n">
        <f aca="false">IF(ISERROR(VLOOKUP($A21,'Import Peak'!$A$3:ID$99,238,FALSE())-VLOOKUP($A21,'Import Peak Change'!$A$106:ID$202,238,FALSE())),0,(VLOOKUP($A21,'Import Peak'!$A$3:ID$99,238,FALSE())-VLOOKUP($A21,'Import Peak Change'!$A$106:ID$202,238,FALSE())))</f>
        <v>-41366.218538722</v>
      </c>
      <c r="IE21" s="193" t="n">
        <f aca="false">IF(ISERROR(VLOOKUP($A21,'Import Peak'!$A$3:IE$99,239,FALSE())-VLOOKUP($A21,'Import Peak Change'!$A$106:IE$202,239,FALSE())),0,(VLOOKUP($A21,'Import Peak'!$A$3:IE$99,239,FALSE())-VLOOKUP($A21,'Import Peak Change'!$A$106:IE$202,239,FALSE())))</f>
        <v>-41366.218538722</v>
      </c>
      <c r="IF21" s="193"/>
    </row>
    <row r="22" customFormat="false" ht="12.75" hidden="false" customHeight="false" outlineLevel="0" collapsed="false">
      <c r="A22" s="201" t="str">
        <f aca="false">IF('Import Peak'!A19=0,"",'Import Peak'!A19)</f>
        <v>EPMI-LT-WESTMGM</v>
      </c>
      <c r="B22" s="193"/>
      <c r="C22" s="193"/>
      <c r="D22" s="193"/>
      <c r="E22" s="193"/>
      <c r="F22" s="193"/>
      <c r="G22" s="193" t="n">
        <f aca="false">IF(ISERROR(VLOOKUP($A22,'Import Peak'!$A$3:G$99,7,FALSE())-VLOOKUP($A22,'Import Peak Change'!$A$106:G$202,7,FALSE())),0,(VLOOKUP($A22,'Import Peak'!$A$3:G$99,7,FALSE())-VLOOKUP($A22,'Import Peak Change'!$A$106:G$202,7,FALSE())))</f>
        <v>0</v>
      </c>
      <c r="H22" s="193" t="n">
        <f aca="false">IF(ISERROR(VLOOKUP($A22,'Import Peak'!$A$3:H$99,8,FALSE())-VLOOKUP($A22,'Import Peak Change'!$A$106:H$202,8,FALSE())),0,(VLOOKUP($A22,'Import Peak'!$A$3:H$99,8,FALSE())-VLOOKUP($A22,'Import Peak Change'!$A$106:H$202,8,FALSE())))</f>
        <v>-3905.8385635825</v>
      </c>
      <c r="I22" s="193" t="n">
        <f aca="false">IF(ISERROR(VLOOKUP($A22,'Import Peak'!$A$3:I$99,9,FALSE())-VLOOKUP($A22,'Import Peak Change'!$A$106:I$202,9,FALSE())),0,(VLOOKUP($A22,'Import Peak'!$A$3:I$99,9,FALSE())-VLOOKUP($A22,'Import Peak Change'!$A$106:I$202,9,FALSE())))</f>
        <v>-9972.30447344683</v>
      </c>
      <c r="J22" s="193" t="n">
        <f aca="false">IF(ISERROR(VLOOKUP($A22,'Import Peak'!$A$3:J$99,10,FALSE())-VLOOKUP($A22,'Import Peak Change'!$A$106:J$202,10,FALSE())),0,(VLOOKUP($A22,'Import Peak'!$A$3:J$99,10,FALSE())-VLOOKUP($A22,'Import Peak Change'!$A$106:J$202,10,FALSE())))</f>
        <v>-1.34705597768516</v>
      </c>
      <c r="K22" s="193" t="n">
        <f aca="false">IF(ISERROR(VLOOKUP($A22,'Import Peak'!$A$3:K$99,11,FALSE())-VLOOKUP($A22,'Import Peak Change'!$A$106:K$202,11,FALSE())),0,(VLOOKUP($A22,'Import Peak'!$A$3:K$99,11,FALSE())-VLOOKUP($A22,'Import Peak Change'!$A$106:K$202,11,FALSE())))</f>
        <v>-0.0130980912380068</v>
      </c>
      <c r="L22" s="193" t="n">
        <f aca="false">IF(ISERROR(VLOOKUP($A22,'Import Peak'!$A$3:L$99,12,FALSE())-VLOOKUP($A22,'Import Peak Change'!$A$106:L$202,12,FALSE())),0,(VLOOKUP($A22,'Import Peak'!$A$3:L$99,12,FALSE())-VLOOKUP($A22,'Import Peak Change'!$A$106:L$202,12,FALSE())))</f>
        <v>-0.967674098992575</v>
      </c>
      <c r="M22" s="193" t="n">
        <f aca="false">IF(ISERROR(VLOOKUP($A22,'Import Peak'!$A$3:M$99,13,FALSE())-VLOOKUP($A22,'Import Peak Change'!$A$106:M$202,13,FALSE())),0,(VLOOKUP($A22,'Import Peak'!$A$3:M$99,13,FALSE())-VLOOKUP($A22,'Import Peak Change'!$A$106:M$202,13,FALSE())))</f>
        <v>-10291.3798697943</v>
      </c>
      <c r="N22" s="193" t="n">
        <f aca="false">IF(ISERROR(VLOOKUP($A22,'Import Peak'!$A$3:N$99,14,FALSE())-VLOOKUP($A22,'Import Peak Change'!$A$106:N$202,14,FALSE())),0,(VLOOKUP($A22,'Import Peak'!$A$3:N$99,14,FALSE())-VLOOKUP($A22,'Import Peak Change'!$A$106:N$202,14,FALSE())))</f>
        <v>-10264.1115026892</v>
      </c>
      <c r="O22" s="193" t="n">
        <f aca="false">IF(ISERROR(VLOOKUP($A22,'Import Peak'!$A$3:O$99,15,FALSE())-VLOOKUP($A22,'Import Peak Change'!$A$106:O$202,15,FALSE())),0,(VLOOKUP($A22,'Import Peak'!$A$3:O$99,15,FALSE())-VLOOKUP($A22,'Import Peak Change'!$A$106:O$202,15,FALSE())))</f>
        <v>-9841.99752361563</v>
      </c>
      <c r="P22" s="193" t="n">
        <f aca="false">IF(ISERROR(VLOOKUP($A22,'Import Peak'!$A$3:P$99,16,FALSE())-VLOOKUP($A22,'Import Peak Change'!$A$106:P$202,16,FALSE())),0,(VLOOKUP($A22,'Import Peak'!$A$3:P$99,16,FALSE())-VLOOKUP($A22,'Import Peak Change'!$A$106:P$202,16,FALSE())))</f>
        <v>4.43355288697785</v>
      </c>
      <c r="Q22" s="193" t="n">
        <f aca="false">IF(ISERROR(VLOOKUP($A22,'Import Peak'!$A$3:Q$99,17,FALSE())-VLOOKUP($A22,'Import Peak Change'!$A$106:Q$202,17,FALSE())),0,(VLOOKUP($A22,'Import Peak'!$A$3:Q$99,17,FALSE())-VLOOKUP($A22,'Import Peak Change'!$A$106:Q$202,17,FALSE())))</f>
        <v>6.6982527678847</v>
      </c>
      <c r="R22" s="193" t="n">
        <f aca="false">IF(ISERROR(VLOOKUP($A22,'Import Peak'!$A$3:R$99,18,FALSE())-VLOOKUP($A22,'Import Peak Change'!$A$106:R$202,18,FALSE())),0,(VLOOKUP($A22,'Import Peak'!$A$3:R$99,18,FALSE())-VLOOKUP($A22,'Import Peak Change'!$A$106:R$202,18,FALSE())))</f>
        <v>7.53700210246461</v>
      </c>
      <c r="S22" s="193" t="n">
        <f aca="false">IF(ISERROR(VLOOKUP($A22,'Import Peak'!$A$3:S$99,19,FALSE())-VLOOKUP($A22,'Import Peak Change'!$A$106:S$202,19,FALSE())),0,(VLOOKUP($A22,'Import Peak'!$A$3:S$99,19,FALSE())-VLOOKUP($A22,'Import Peak Change'!$A$106:S$202,19,FALSE())))</f>
        <v>5.14976769917848</v>
      </c>
      <c r="T22" s="193" t="n">
        <f aca="false">IF(ISERROR(VLOOKUP($A22,'Import Peak'!$A$3:T$99,20,FALSE())-VLOOKUP($A22,'Import Peak Change'!$A$106:T$202,20,FALSE())),0,(VLOOKUP($A22,'Import Peak'!$A$3:T$99,20,FALSE())-VLOOKUP($A22,'Import Peak Change'!$A$106:T$202,20,FALSE())))</f>
        <v>5.56884224318856</v>
      </c>
      <c r="U22" s="193" t="n">
        <f aca="false">IF(ISERROR(VLOOKUP($A22,'Import Peak'!$A$3:U$99,21,FALSE())-VLOOKUP($A22,'Import Peak Change'!$A$106:U$202,21,FALSE())),0,(VLOOKUP($A22,'Import Peak'!$A$3:U$99,21,FALSE())-VLOOKUP($A22,'Import Peak Change'!$A$106:U$202,21,FALSE())))</f>
        <v>6.3120513447393</v>
      </c>
      <c r="V22" s="193" t="n">
        <f aca="false">IF(ISERROR(VLOOKUP($A22,'Import Peak'!$A$3:V$99,22,FALSE())-VLOOKUP($A22,'Import Peak Change'!$A$106:V$202,22,FALSE())),0,(VLOOKUP($A22,'Import Peak'!$A$3:V$99,22,FALSE())-VLOOKUP($A22,'Import Peak Change'!$A$106:V$202,22,FALSE())))</f>
        <v>18.2482620249502</v>
      </c>
      <c r="W22" s="193" t="n">
        <f aca="false">IF(ISERROR(VLOOKUP($A22,'Import Peak'!$A$3:W$99,23,FALSE())-VLOOKUP($A22,'Import Peak Change'!$A$106:W$202,23,FALSE())),0,(VLOOKUP($A22,'Import Peak'!$A$3:W$99,23,FALSE())-VLOOKUP($A22,'Import Peak Change'!$A$106:W$202,23,FALSE())))</f>
        <v>18.4716886741735</v>
      </c>
      <c r="X22" s="193" t="n">
        <f aca="false">IF(ISERROR(VLOOKUP($A22,'Import Peak'!$A$3:X$99,24,FALSE())-VLOOKUP($A22,'Import Peak Change'!$A$106:X$202,24,FALSE())),0,(VLOOKUP($A22,'Import Peak'!$A$3:X$99,24,FALSE())-VLOOKUP($A22,'Import Peak Change'!$A$106:X$202,24,FALSE())))</f>
        <v>22.0269174804125</v>
      </c>
      <c r="Y22" s="193" t="n">
        <f aca="false">IF(ISERROR(VLOOKUP($A22,'Import Peak'!$A$3:Y$99,25,FALSE())-VLOOKUP($A22,'Import Peak Change'!$A$106:Y$202,25,FALSE())),0,(VLOOKUP($A22,'Import Peak'!$A$3:Y$99,25,FALSE())-VLOOKUP($A22,'Import Peak Change'!$A$106:Y$202,25,FALSE())))</f>
        <v>4.86182326868948</v>
      </c>
      <c r="Z22" s="193" t="n">
        <f aca="false">IF(ISERROR(VLOOKUP($A22,'Import Peak'!$A$3:Z$99,26,FALSE())-VLOOKUP($A22,'Import Peak Change'!$A$106:Z$202,26,FALSE())),0,(VLOOKUP($A22,'Import Peak'!$A$3:Z$99,26,FALSE())-VLOOKUP($A22,'Import Peak Change'!$A$106:Z$202,26,FALSE())))</f>
        <v>5.31795014584714</v>
      </c>
      <c r="AA22" s="193" t="n">
        <f aca="false">IF(ISERROR(VLOOKUP($A22,'Import Peak'!$A$3:AA$99,27,FALSE())-VLOOKUP($A22,'Import Peak Change'!$A$106:AA$202,27,FALSE())),0,(VLOOKUP($A22,'Import Peak'!$A$3:AA$99,27,FALSE())-VLOOKUP($A22,'Import Peak Change'!$A$106:AA$202,27,FALSE())))</f>
        <v>5.57188581037008</v>
      </c>
      <c r="AB22" s="193" t="n">
        <f aca="false">IF(ISERROR(VLOOKUP($A22,'Import Peak'!$A$3:AB$99,28,FALSE())-VLOOKUP($A22,'Import Peak Change'!$A$106:AB$202,28,FALSE())),0,(VLOOKUP($A22,'Import Peak'!$A$3:AB$99,28,FALSE())-VLOOKUP($A22,'Import Peak Change'!$A$106:AB$202,28,FALSE())))</f>
        <v>12.4566221285095</v>
      </c>
      <c r="AC22" s="193" t="n">
        <f aca="false">IF(ISERROR(VLOOKUP($A22,'Import Peak'!$A$3:AC$99,29,FALSE())-VLOOKUP($A22,'Import Peak Change'!$A$106:AC$202,29,FALSE())),0,(VLOOKUP($A22,'Import Peak'!$A$3:AC$99,29,FALSE())-VLOOKUP($A22,'Import Peak Change'!$A$106:AC$202,29,FALSE())))</f>
        <v>13.4929974917395</v>
      </c>
      <c r="AD22" s="193" t="n">
        <f aca="false">IF(ISERROR(VLOOKUP($A22,'Import Peak'!$A$3:AD$99,30,FALSE())-VLOOKUP($A22,'Import Peak Change'!$A$106:AD$202,30,FALSE())),0,(VLOOKUP($A22,'Import Peak'!$A$3:AD$99,30,FALSE())-VLOOKUP($A22,'Import Peak Change'!$A$106:AD$202,30,FALSE())))</f>
        <v>14.0655152694308</v>
      </c>
      <c r="AE22" s="193" t="n">
        <f aca="false">IF(ISERROR(VLOOKUP($A22,'Import Peak'!$A$3:AE$99,31,FALSE())-VLOOKUP($A22,'Import Peak Change'!$A$106:AE$202,31,FALSE())),0,(VLOOKUP($A22,'Import Peak'!$A$3:AE$99,31,FALSE())-VLOOKUP($A22,'Import Peak Change'!$A$106:AE$202,31,FALSE())))</f>
        <v>24.6759601342419</v>
      </c>
      <c r="AF22" s="193" t="n">
        <f aca="false">IF(ISERROR(VLOOKUP($A22,'Import Peak'!$A$3:AF$99,32,FALSE())-VLOOKUP($A22,'Import Peak Change'!$A$106:AF$202,32,FALSE())),0,(VLOOKUP($A22,'Import Peak'!$A$3:AF$99,32,FALSE())-VLOOKUP($A22,'Import Peak Change'!$A$106:AF$202,32,FALSE())))</f>
        <v>23.7338519133482</v>
      </c>
      <c r="AG22" s="193" t="n">
        <f aca="false">IF(ISERROR(VLOOKUP($A22,'Import Peak'!$A$3:AG$99,33,FALSE())-VLOOKUP($A22,'Import Peak Change'!$A$106:AG$202,33,FALSE())),0,(VLOOKUP($A22,'Import Peak'!$A$3:AG$99,33,FALSE())-VLOOKUP($A22,'Import Peak Change'!$A$106:AG$202,33,FALSE())))</f>
        <v>27.8148469864682</v>
      </c>
      <c r="AH22" s="193" t="n">
        <f aca="false">IF(ISERROR(VLOOKUP($A22,'Import Peak'!$A$3:AH$99,34,FALSE())-VLOOKUP($A22,'Import Peak Change'!$A$106:AH$202,34,FALSE())),0,(VLOOKUP($A22,'Import Peak'!$A$3:AH$99,34,FALSE())-VLOOKUP($A22,'Import Peak Change'!$A$106:AH$202,34,FALSE())))</f>
        <v>-9.85940759702498</v>
      </c>
      <c r="AI22" s="193" t="n">
        <f aca="false">IF(ISERROR(VLOOKUP($A22,'Import Peak'!$A$3:AI$99,35,FALSE())-VLOOKUP($A22,'Import Peak Change'!$A$106:AI$202,35,FALSE())),0,(VLOOKUP($A22,'Import Peak'!$A$3:AI$99,35,FALSE())-VLOOKUP($A22,'Import Peak Change'!$A$106:AI$202,35,FALSE())))</f>
        <v>-9.73902236907452</v>
      </c>
      <c r="AJ22" s="193" t="n">
        <f aca="false">IF(ISERROR(VLOOKUP($A22,'Import Peak'!$A$3:AJ$99,36,FALSE())-VLOOKUP($A22,'Import Peak Change'!$A$106:AJ$202,36,FALSE())),0,(VLOOKUP($A22,'Import Peak'!$A$3:AJ$99,36,FALSE())-VLOOKUP($A22,'Import Peak Change'!$A$106:AJ$202,36,FALSE())))</f>
        <v>-11.6760977938284</v>
      </c>
      <c r="AK22" s="193" t="n">
        <f aca="false">IF(ISERROR(VLOOKUP($A22,'Import Peak'!$A$3:AK$99,37,FALSE())-VLOOKUP($A22,'Import Peak Change'!$A$106:AK$202,37,FALSE())),0,(VLOOKUP($A22,'Import Peak'!$A$3:AK$99,37,FALSE())-VLOOKUP($A22,'Import Peak Change'!$A$106:AK$202,37,FALSE())))</f>
        <v>-36.2723916664909</v>
      </c>
      <c r="AL22" s="193" t="n">
        <f aca="false">IF(ISERROR(VLOOKUP($A22,'Import Peak'!$A$3:AL$99,38,FALSE())-VLOOKUP($A22,'Import Peak Change'!$A$106:AL$202,38,FALSE())),0,(VLOOKUP($A22,'Import Peak'!$A$3:AL$99,38,FALSE())-VLOOKUP($A22,'Import Peak Change'!$A$106:AL$202,38,FALSE())))</f>
        <v>-37.0235107523877</v>
      </c>
      <c r="AM22" s="193" t="n">
        <f aca="false">IF(ISERROR(VLOOKUP($A22,'Import Peak'!$A$3:AM$99,39,FALSE())-VLOOKUP($A22,'Import Peak Change'!$A$106:AM$202,39,FALSE())),0,(VLOOKUP($A22,'Import Peak'!$A$3:AM$99,39,FALSE())-VLOOKUP($A22,'Import Peak Change'!$A$106:AM$202,39,FALSE())))</f>
        <v>-40.6549713352215</v>
      </c>
      <c r="AN22" s="193" t="n">
        <f aca="false">IF(ISERROR(VLOOKUP($A22,'Import Peak'!$A$3:AN$99,40,FALSE())-VLOOKUP($A22,'Import Peak Change'!$A$106:AN$202,40,FALSE())),0,(VLOOKUP($A22,'Import Peak'!$A$3:AN$99,40,FALSE())-VLOOKUP($A22,'Import Peak Change'!$A$106:AN$202,40,FALSE())))</f>
        <v>-14.0375244859115</v>
      </c>
      <c r="AO22" s="193" t="n">
        <f aca="false">IF(ISERROR(VLOOKUP($A22,'Import Peak'!$A$3:AO$99,41,FALSE())-VLOOKUP($A22,'Import Peak Change'!$A$106:AO$202,41,FALSE())),0,(VLOOKUP($A22,'Import Peak'!$A$3:AO$99,41,FALSE())-VLOOKUP($A22,'Import Peak Change'!$A$106:AO$202,41,FALSE())))</f>
        <v>-14.8421815562651</v>
      </c>
      <c r="AP22" s="193" t="n">
        <f aca="false">IF(ISERROR(VLOOKUP($A22,'Import Peak'!$A$3:AP$99,42,FALSE())-VLOOKUP($A22,'Import Peak Change'!$A$106:AP$202,42,FALSE())),0,(VLOOKUP($A22,'Import Peak'!$A$3:AP$99,42,FALSE())-VLOOKUP($A22,'Import Peak Change'!$A$106:AP$202,42,FALSE())))</f>
        <v>-15.011993512011</v>
      </c>
      <c r="AQ22" s="193" t="n">
        <f aca="false">IF(ISERROR(VLOOKUP($A22,'Import Peak'!$A$3:AQ$99,43,FALSE())-VLOOKUP($A22,'Import Peak Change'!$A$106:AQ$202,43,FALSE())),0,(VLOOKUP($A22,'Import Peak'!$A$3:AQ$99,43,FALSE())-VLOOKUP($A22,'Import Peak Change'!$A$106:AQ$202,43,FALSE())))</f>
        <v>-16.4124313649609</v>
      </c>
      <c r="AR22" s="193" t="n">
        <f aca="false">IF(ISERROR(VLOOKUP($A22,'Import Peak'!$A$3:AR$99,44,FALSE())-VLOOKUP($A22,'Import Peak Change'!$A$106:AR$202,44,FALSE())),0,(VLOOKUP($A22,'Import Peak'!$A$3:AR$99,44,FALSE())-VLOOKUP($A22,'Import Peak Change'!$A$106:AR$202,44,FALSE())))</f>
        <v>-16.4589206876299</v>
      </c>
      <c r="AS22" s="193" t="n">
        <f aca="false">IF(ISERROR(VLOOKUP($A22,'Import Peak'!$A$3:AS$99,45,FALSE())-VLOOKUP($A22,'Import Peak Change'!$A$106:AS$202,45,FALSE())),0,(VLOOKUP($A22,'Import Peak'!$A$3:AS$99,45,FALSE())-VLOOKUP($A22,'Import Peak Change'!$A$106:AS$202,45,FALSE())))</f>
        <v>-17.9021126294228</v>
      </c>
      <c r="AT22" s="193" t="n">
        <f aca="false">IF(ISERROR(VLOOKUP($A22,'Import Peak'!$A$3:AT$99,46,FALSE())-VLOOKUP($A22,'Import Peak Change'!$A$106:AT$202,46,FALSE())),0,(VLOOKUP($A22,'Import Peak'!$A$3:AT$99,46,FALSE())-VLOOKUP($A22,'Import Peak Change'!$A$106:AT$202,46,FALSE())))</f>
        <v>18.328940297326</v>
      </c>
      <c r="AU22" s="193" t="n">
        <f aca="false">IF(ISERROR(VLOOKUP($A22,'Import Peak'!$A$3:AU$99,47,FALSE())-VLOOKUP($A22,'Import Peak Change'!$A$106:AU$202,47,FALSE())),0,(VLOOKUP($A22,'Import Peak'!$A$3:AU$99,47,FALSE())-VLOOKUP($A22,'Import Peak Change'!$A$106:AU$202,47,FALSE())))</f>
        <v>18.2110252426664</v>
      </c>
      <c r="AV22" s="193" t="n">
        <f aca="false">IF(ISERROR(VLOOKUP($A22,'Import Peak'!$A$3:AV$99,48,FALSE())-VLOOKUP($A22,'Import Peak Change'!$A$106:AV$202,48,FALSE())),0,(VLOOKUP($A22,'Import Peak'!$A$3:AV$99,48,FALSE())-VLOOKUP($A22,'Import Peak Change'!$A$106:AV$202,48,FALSE())))</f>
        <v>21.3403100614087</v>
      </c>
      <c r="AW22" s="193" t="n">
        <f aca="false">IF(ISERROR(VLOOKUP($A22,'Import Peak'!$A$3:AW$99,49,FALSE())-VLOOKUP($A22,'Import Peak Change'!$A$106:AW$202,49,FALSE())),0,(VLOOKUP($A22,'Import Peak'!$A$3:AW$99,49,FALSE())-VLOOKUP($A22,'Import Peak Change'!$A$106:AW$202,49,FALSE())))</f>
        <v>-20.6153873946296</v>
      </c>
      <c r="AX22" s="193" t="n">
        <f aca="false">IF(ISERROR(VLOOKUP($A22,'Import Peak'!$A$3:AX$99,50,FALSE())-VLOOKUP($A22,'Import Peak Change'!$A$106:AX$202,50,FALSE())),0,(VLOOKUP($A22,'Import Peak'!$A$3:AX$99,50,FALSE())-VLOOKUP($A22,'Import Peak Change'!$A$106:AX$202,50,FALSE())))</f>
        <v>-20.4423772414921</v>
      </c>
      <c r="AY22" s="193" t="n">
        <f aca="false">IF(ISERROR(VLOOKUP($A22,'Import Peak'!$A$3:AY$99,51,FALSE())-VLOOKUP($A22,'Import Peak Change'!$A$106:AY$202,51,FALSE())),0,(VLOOKUP($A22,'Import Peak'!$A$3:AY$99,51,FALSE())-VLOOKUP($A22,'Import Peak Change'!$A$106:AY$202,51,FALSE())))</f>
        <v>-21.8785271603774</v>
      </c>
      <c r="AZ22" s="193" t="n">
        <f aca="false">IF(ISERROR(VLOOKUP($A22,'Import Peak'!$A$3:AZ$99,52,FALSE())-VLOOKUP($A22,'Import Peak Change'!$A$106:AZ$202,52,FALSE())),0,(VLOOKUP($A22,'Import Peak'!$A$3:AZ$99,52,FALSE())-VLOOKUP($A22,'Import Peak Change'!$A$106:AZ$202,52,FALSE())))</f>
        <v>22.8829105351178</v>
      </c>
      <c r="BA22" s="193" t="n">
        <f aca="false">IF(ISERROR(VLOOKUP($A22,'Import Peak'!$A$3:BA$99,53,FALSE())-VLOOKUP($A22,'Import Peak Change'!$A$106:BA$202,53,FALSE())),0,(VLOOKUP($A22,'Import Peak'!$A$3:BA$99,53,FALSE())-VLOOKUP($A22,'Import Peak Change'!$A$106:BA$202,53,FALSE())))</f>
        <v>25.4140919277725</v>
      </c>
      <c r="BB22" s="193" t="n">
        <f aca="false">IF(ISERROR(VLOOKUP($A22,'Import Peak'!$A$3:BB$99,54,FALSE())-VLOOKUP($A22,'Import Peak Change'!$A$106:BB$202,54,FALSE())),0,(VLOOKUP($A22,'Import Peak'!$A$3:BB$99,54,FALSE())-VLOOKUP($A22,'Import Peak Change'!$A$106:BB$202,54,FALSE())))</f>
        <v>24.1318157036349</v>
      </c>
      <c r="BC22" s="193" t="n">
        <f aca="false">IF(ISERROR(VLOOKUP($A22,'Import Peak'!$A$3:BC$99,55,FALSE())-VLOOKUP($A22,'Import Peak Change'!$A$106:BC$202,55,FALSE())),0,(VLOOKUP($A22,'Import Peak'!$A$3:BC$99,55,FALSE())-VLOOKUP($A22,'Import Peak Change'!$A$106:BC$202,55,FALSE())))</f>
        <v>25.7341288362768</v>
      </c>
      <c r="BD22" s="193" t="n">
        <f aca="false">IF(ISERROR(VLOOKUP($A22,'Import Peak'!$A$3:BD$99,56,FALSE())-VLOOKUP($A22,'Import Peak Change'!$A$106:BD$202,56,FALSE())),0,(VLOOKUP($A22,'Import Peak'!$A$3:BD$99,56,FALSE())-VLOOKUP($A22,'Import Peak Change'!$A$106:BD$202,56,FALSE())))</f>
        <v>25.0648088143826</v>
      </c>
      <c r="BE22" s="193" t="n">
        <f aca="false">IF(ISERROR(VLOOKUP($A22,'Import Peak'!$A$3:BE$99,57,FALSE())-VLOOKUP($A22,'Import Peak Change'!$A$106:BE$202,57,FALSE())),0,(VLOOKUP($A22,'Import Peak'!$A$3:BE$99,57,FALSE())-VLOOKUP($A22,'Import Peak Change'!$A$106:BE$202,57,FALSE())))</f>
        <v>25.3597680351049</v>
      </c>
      <c r="BF22" s="193" t="n">
        <f aca="false">IF(ISERROR(VLOOKUP($A22,'Import Peak'!$A$3:BF$99,58,FALSE())-VLOOKUP($A22,'Import Peak Change'!$A$106:BF$202,58,FALSE())),0,(VLOOKUP($A22,'Import Peak'!$A$3:BF$99,58,FALSE())-VLOOKUP($A22,'Import Peak Change'!$A$106:BF$202,58,FALSE())))</f>
        <v>23.3266614888162</v>
      </c>
      <c r="BG22" s="193" t="n">
        <f aca="false">IF(ISERROR(VLOOKUP($A22,'Import Peak'!$A$3:BG$99,59,FALSE())-VLOOKUP($A22,'Import Peak Change'!$A$106:BG$202,59,FALSE())),0,(VLOOKUP($A22,'Import Peak'!$A$3:BG$99,59,FALSE())-VLOOKUP($A22,'Import Peak Change'!$A$106:BG$202,59,FALSE())))</f>
        <v>21.4360496492391</v>
      </c>
      <c r="BH22" s="193" t="n">
        <f aca="false">IF(ISERROR(VLOOKUP($A22,'Import Peak'!$A$3:BH$99,60,FALSE())-VLOOKUP($A22,'Import Peak Change'!$A$106:BH$202,60,FALSE())),0,(VLOOKUP($A22,'Import Peak'!$A$3:BH$99,60,FALSE())-VLOOKUP($A22,'Import Peak Change'!$A$106:BH$202,60,FALSE())))</f>
        <v>22.9668557010809</v>
      </c>
      <c r="BI22" s="193" t="n">
        <f aca="false">IF(ISERROR(VLOOKUP($A22,'Import Peak'!$A$3:BI$99,61,FALSE())-VLOOKUP($A22,'Import Peak Change'!$A$106:BI$202,61,FALSE())),0,(VLOOKUP($A22,'Import Peak'!$A$3:BI$99,61,FALSE())-VLOOKUP($A22,'Import Peak Change'!$A$106:BI$202,61,FALSE())))</f>
        <v>-19.4546801205843</v>
      </c>
      <c r="BJ22" s="193" t="n">
        <f aca="false">IF(ISERROR(VLOOKUP($A22,'Import Peak'!$A$3:BJ$99,62,FALSE())-VLOOKUP($A22,'Import Peak Change'!$A$106:BJ$202,62,FALSE())),0,(VLOOKUP($A22,'Import Peak'!$A$3:BJ$99,62,FALSE())-VLOOKUP($A22,'Import Peak Change'!$A$106:BJ$202,62,FALSE())))</f>
        <v>-18.9009806365812</v>
      </c>
      <c r="BK22" s="193" t="n">
        <f aca="false">IF(ISERROR(VLOOKUP($A22,'Import Peak'!$A$3:BK$99,63,FALSE())-VLOOKUP($A22,'Import Peak Change'!$A$106:BK$202,63,FALSE())),0,(VLOOKUP($A22,'Import Peak'!$A$3:BK$99,63,FALSE())-VLOOKUP($A22,'Import Peak Change'!$A$106:BK$202,63,FALSE())))</f>
        <v>-17.5786966449041</v>
      </c>
      <c r="BL22" s="193" t="n">
        <f aca="false">IF(ISERROR(VLOOKUP($A22,'Import Peak'!$A$3:BL$99,64,FALSE())-VLOOKUP($A22,'Import Peak Change'!$A$106:BL$202,64,FALSE())),0,(VLOOKUP($A22,'Import Peak'!$A$3:BL$99,64,FALSE())-VLOOKUP($A22,'Import Peak Change'!$A$106:BL$202,64,FALSE())))</f>
        <v>16.482226817423</v>
      </c>
      <c r="BM22" s="193" t="n">
        <f aca="false">IF(ISERROR(VLOOKUP($A22,'Import Peak'!$A$3:BM$99,65,FALSE())-VLOOKUP($A22,'Import Peak Change'!$A$106:BM$202,65,FALSE())),0,(VLOOKUP($A22,'Import Peak'!$A$3:BM$99,65,FALSE())-VLOOKUP($A22,'Import Peak Change'!$A$106:BM$202,65,FALSE())))</f>
        <v>16.2331675388141</v>
      </c>
      <c r="BN22" s="193" t="n">
        <f aca="false">IF(ISERROR(VLOOKUP($A22,'Import Peak'!$A$3:BN$99,66,FALSE())-VLOOKUP($A22,'Import Peak Change'!$A$106:BN$202,66,FALSE())),0,(VLOOKUP($A22,'Import Peak'!$A$3:BN$99,66,FALSE())-VLOOKUP($A22,'Import Peak Change'!$A$106:BN$202,66,FALSE())))</f>
        <v>13.5975495605971</v>
      </c>
      <c r="BO22" s="193" t="n">
        <f aca="false">IF(ISERROR(VLOOKUP($A22,'Import Peak'!$A$3:BO$99,67,FALSE())-VLOOKUP($A22,'Import Peak Change'!$A$106:BO$202,67,FALSE())),0,(VLOOKUP($A22,'Import Peak'!$A$3:BO$99,67,FALSE())-VLOOKUP($A22,'Import Peak Change'!$A$106:BO$202,67,FALSE())))</f>
        <v>0.210887358101985</v>
      </c>
      <c r="BP22" s="193" t="n">
        <f aca="false">IF(ISERROR(VLOOKUP($A22,'Import Peak'!$A$3:BP$99,68,FALSE())-VLOOKUP($A22,'Import Peak Change'!$A$106:BP$202,68,FALSE())),0,(VLOOKUP($A22,'Import Peak'!$A$3:BP$99,68,FALSE())-VLOOKUP($A22,'Import Peak Change'!$A$106:BP$202,68,FALSE())))</f>
        <v>0.198272342338001</v>
      </c>
      <c r="BQ22" s="193" t="n">
        <f aca="false">IF(ISERROR(VLOOKUP($A22,'Import Peak'!$A$3:BQ$99,69,FALSE())-VLOOKUP($A22,'Import Peak Change'!$A$106:BQ$202,69,FALSE())),0,(VLOOKUP($A22,'Import Peak'!$A$3:BQ$99,69,FALSE())-VLOOKUP($A22,'Import Peak Change'!$A$106:BQ$202,69,FALSE())))</f>
        <v>0.155599892259602</v>
      </c>
      <c r="BR22" s="193" t="n">
        <f aca="false">IF(ISERROR(VLOOKUP($A22,'Import Peak'!$A$3:BR$99,70,FALSE())-VLOOKUP($A22,'Import Peak Change'!$A$106:BR$202,70,FALSE())),0,(VLOOKUP($A22,'Import Peak'!$A$3:BR$99,70,FALSE())-VLOOKUP($A22,'Import Peak Change'!$A$106:BR$202,70,FALSE())))</f>
        <v>-14.1315174806559</v>
      </c>
      <c r="BS22" s="193" t="n">
        <f aca="false">IF(ISERROR(VLOOKUP($A22,'Import Peak'!$A$3:BS$99,71,FALSE())-VLOOKUP($A22,'Import Peak Change'!$A$106:BS$202,71,FALSE())),0,(VLOOKUP($A22,'Import Peak'!$A$3:BS$99,71,FALSE())-VLOOKUP($A22,'Import Peak Change'!$A$106:BS$202,71,FALSE())))</f>
        <v>-13.5347918029311</v>
      </c>
      <c r="BT22" s="193" t="n">
        <f aca="false">IF(ISERROR(VLOOKUP($A22,'Import Peak'!$A$3:BT$99,72,FALSE())-VLOOKUP($A22,'Import Peak Change'!$A$106:BT$202,72,FALSE())),0,(VLOOKUP($A22,'Import Peak'!$A$3:BT$99,72,FALSE())-VLOOKUP($A22,'Import Peak Change'!$A$106:BT$202,72,FALSE())))</f>
        <v>-15.7809786822727</v>
      </c>
      <c r="BU22" s="193" t="n">
        <f aca="false">IF(ISERROR(VLOOKUP($A22,'Import Peak'!$A$3:BU$99,73,FALSE())-VLOOKUP($A22,'Import Peak Change'!$A$106:BU$202,73,FALSE())),0,(VLOOKUP($A22,'Import Peak'!$A$3:BU$99,73,FALSE())-VLOOKUP($A22,'Import Peak Change'!$A$106:BU$202,73,FALSE())))</f>
        <v>-15.1681608513782</v>
      </c>
      <c r="BV22" s="193" t="n">
        <f aca="false">IF(ISERROR(VLOOKUP($A22,'Import Peak'!$A$3:BV$99,74,FALSE())-VLOOKUP($A22,'Import Peak Change'!$A$106:BV$202,74,FALSE())),0,(VLOOKUP($A22,'Import Peak'!$A$3:BV$99,74,FALSE())-VLOOKUP($A22,'Import Peak Change'!$A$106:BV$202,74,FALSE())))</f>
        <v>-16.3132890946381</v>
      </c>
      <c r="BW22" s="193" t="n">
        <f aca="false">IF(ISERROR(VLOOKUP($A22,'Import Peak'!$A$3:BW$99,75,FALSE())-VLOOKUP($A22,'Import Peak Change'!$A$106:BW$202,75,FALSE())),0,(VLOOKUP($A22,'Import Peak'!$A$3:BW$99,75,FALSE())-VLOOKUP($A22,'Import Peak Change'!$A$106:BW$202,75,FALSE())))</f>
        <v>-16.8320317645539</v>
      </c>
      <c r="BX22" s="193" t="n">
        <f aca="false">IF(ISERROR(VLOOKUP($A22,'Import Peak'!$A$3:BX$99,76,FALSE())-VLOOKUP($A22,'Import Peak Change'!$A$106:BX$202,76,FALSE())),0,(VLOOKUP($A22,'Import Peak'!$A$3:BX$99,76,FALSE())-VLOOKUP($A22,'Import Peak Change'!$A$106:BX$202,76,FALSE())))</f>
        <v>-16.704637701042</v>
      </c>
      <c r="BY22" s="193" t="n">
        <f aca="false">IF(ISERROR(VLOOKUP($A22,'Import Peak'!$A$3:BY$99,77,FALSE())-VLOOKUP($A22,'Import Peak Change'!$A$106:BY$202,77,FALSE())),0,(VLOOKUP($A22,'Import Peak'!$A$3:BY$99,77,FALSE())-VLOOKUP($A22,'Import Peak Change'!$A$106:BY$202,77,FALSE())))</f>
        <v>-18.7519167151631</v>
      </c>
      <c r="BZ22" s="193" t="n">
        <f aca="false">IF(ISERROR(VLOOKUP($A22,'Import Peak'!$A$3:BZ$99,78,FALSE())-VLOOKUP($A22,'Import Peak Change'!$A$106:BZ$202,78,FALSE())),0,(VLOOKUP($A22,'Import Peak'!$A$3:BZ$99,78,FALSE())-VLOOKUP($A22,'Import Peak Change'!$A$106:BZ$202,78,FALSE())))</f>
        <v>-17.2945696056422</v>
      </c>
      <c r="CA22" s="193" t="n">
        <f aca="false">IF(ISERROR(VLOOKUP($A22,'Import Peak'!$A$3:CA$99,79,FALSE())-VLOOKUP($A22,'Import Peak Change'!$A$106:CA$202,79,FALSE())),0,(VLOOKUP($A22,'Import Peak'!$A$3:CA$99,79,FALSE())-VLOOKUP($A22,'Import Peak Change'!$A$106:CA$202,79,FALSE())))</f>
        <v>-20.1888398079227</v>
      </c>
      <c r="CB22" s="193" t="n">
        <f aca="false">IF(ISERROR(VLOOKUP($A22,'Import Peak'!$A$3:CB$99,80,FALSE())-VLOOKUP($A22,'Import Peak Change'!$A$106:CB$202,80,FALSE())),0,(VLOOKUP($A22,'Import Peak'!$A$3:CB$99,80,FALSE())-VLOOKUP($A22,'Import Peak Change'!$A$106:CB$202,80,FALSE())))</f>
        <v>-19.2847376314612</v>
      </c>
      <c r="CC22" s="193" t="n">
        <f aca="false">IF(ISERROR(VLOOKUP($A22,'Import Peak'!$A$3:CC$99,81,FALSE())-VLOOKUP($A22,'Import Peak Change'!$A$106:CC$202,81,FALSE())),0,(VLOOKUP($A22,'Import Peak'!$A$3:CC$99,81,FALSE())-VLOOKUP($A22,'Import Peak Change'!$A$106:CC$202,81,FALSE())))</f>
        <v>-19.9797900091817</v>
      </c>
      <c r="CD22" s="193" t="n">
        <f aca="false">IF(ISERROR(VLOOKUP($A22,'Import Peak'!$A$3:CD$99,82,FALSE())-VLOOKUP($A22,'Import Peak Change'!$A$106:CD$202,82,FALSE())),0,(VLOOKUP($A22,'Import Peak'!$A$3:CD$99,82,FALSE())-VLOOKUP($A22,'Import Peak Change'!$A$106:CD$202,82,FALSE())))</f>
        <v>-21.4263735435497</v>
      </c>
      <c r="CE22" s="193" t="n">
        <f aca="false">IF(ISERROR(VLOOKUP($A22,'Import Peak'!$A$3:CE$99,83,FALSE())-VLOOKUP($A22,'Import Peak Change'!$A$106:CE$202,83,FALSE())),0,(VLOOKUP($A22,'Import Peak'!$A$3:CE$99,83,FALSE())-VLOOKUP($A22,'Import Peak Change'!$A$106:CE$202,83,FALSE())))</f>
        <v>-21.188098771825</v>
      </c>
      <c r="CF22" s="193" t="n">
        <f aca="false">IF(ISERROR(VLOOKUP($A22,'Import Peak'!$A$3:CF$99,84,FALSE())-VLOOKUP($A22,'Import Peak Change'!$A$106:CF$202,84,FALSE())),0,(VLOOKUP($A22,'Import Peak'!$A$3:CF$99,84,FALSE())-VLOOKUP($A22,'Import Peak Change'!$A$106:CF$202,84,FALSE())))</f>
        <v>-22.600089482662</v>
      </c>
      <c r="CG22" s="193" t="n">
        <f aca="false">IF(ISERROR(VLOOKUP($A22,'Import Peak'!$A$3:CG$99,85,FALSE())-VLOOKUP($A22,'Import Peak Change'!$A$106:CG$202,85,FALSE())),0,(VLOOKUP($A22,'Import Peak'!$A$3:CG$99,85,FALSE())-VLOOKUP($A22,'Import Peak Change'!$A$106:CG$202,85,FALSE())))</f>
        <v>-23.2352753177856</v>
      </c>
      <c r="CH22" s="193" t="n">
        <f aca="false">IF(ISERROR(VLOOKUP($A22,'Import Peak'!$A$3:CH$99,86,FALSE())-VLOOKUP($A22,'Import Peak Change'!$A$106:CH$202,86,FALSE())),0,(VLOOKUP($A22,'Import Peak'!$A$3:CH$99,86,FALSE())-VLOOKUP($A22,'Import Peak Change'!$A$106:CH$202,86,FALSE())))</f>
        <v>-23.7996859966097</v>
      </c>
      <c r="CI22" s="193" t="n">
        <f aca="false">IF(ISERROR(VLOOKUP($A22,'Import Peak'!$A$3:CI$99,87,FALSE())-VLOOKUP($A22,'Import Peak Change'!$A$106:CI$202,87,FALSE())),0,(VLOOKUP($A22,'Import Peak'!$A$3:CI$99,87,FALSE())-VLOOKUP($A22,'Import Peak Change'!$A$106:CI$202,87,FALSE())))</f>
        <v>-23.4033873357103</v>
      </c>
      <c r="CJ22" s="193" t="n">
        <f aca="false">IF(ISERROR(VLOOKUP($A22,'Import Peak'!$A$3:CJ$99,88,FALSE())-VLOOKUP($A22,'Import Peak Change'!$A$106:CJ$202,88,FALSE())),0,(VLOOKUP($A22,'Import Peak'!$A$3:CJ$99,88,FALSE())-VLOOKUP($A22,'Import Peak Change'!$A$106:CJ$202,88,FALSE())))</f>
        <v>-24.8999607246669</v>
      </c>
      <c r="CK22" s="193" t="n">
        <f aca="false">IF(ISERROR(VLOOKUP($A22,'Import Peak'!$A$3:CK$99,89,FALSE())-VLOOKUP($A22,'Import Peak Change'!$A$106:CK$202,89,FALSE())),0,(VLOOKUP($A22,'Import Peak'!$A$3:CK$99,89,FALSE())-VLOOKUP($A22,'Import Peak Change'!$A$106:CK$202,89,FALSE())))</f>
        <v>-25.6650155074049</v>
      </c>
      <c r="CL22" s="193" t="n">
        <f aca="false">IF(ISERROR(VLOOKUP($A22,'Import Peak'!$A$3:CL$99,90,FALSE())-VLOOKUP($A22,'Import Peak Change'!$A$106:CL$202,90,FALSE())),0,(VLOOKUP($A22,'Import Peak'!$A$3:CL$99,90,FALSE())-VLOOKUP($A22,'Import Peak Change'!$A$106:CL$202,90,FALSE())))</f>
        <v>-25.4017289642197</v>
      </c>
      <c r="CM22" s="193" t="n">
        <f aca="false">IF(ISERROR(VLOOKUP($A22,'Import Peak'!$A$3:CM$99,91,FALSE())-VLOOKUP($A22,'Import Peak Change'!$A$106:CM$202,91,FALSE())),0,(VLOOKUP($A22,'Import Peak'!$A$3:CM$99,91,FALSE())-VLOOKUP($A22,'Import Peak Change'!$A$106:CM$202,91,FALSE())))</f>
        <v>-28.4890340424899</v>
      </c>
      <c r="CN22" s="193" t="n">
        <f aca="false">IF(ISERROR(VLOOKUP($A22,'Import Peak'!$A$3:CN$99,92,FALSE())-VLOOKUP($A22,'Import Peak Change'!$A$106:CN$202,92,FALSE())),0,(VLOOKUP($A22,'Import Peak'!$A$3:CN$99,92,FALSE())-VLOOKUP($A22,'Import Peak Change'!$A$106:CN$202,92,FALSE())))</f>
        <v>-26.068229071454</v>
      </c>
      <c r="CO22" s="193" t="n">
        <f aca="false">IF(ISERROR(VLOOKUP($A22,'Import Peak'!$A$3:CO$99,93,FALSE())-VLOOKUP($A22,'Import Peak Change'!$A$106:CO$202,93,FALSE())),0,(VLOOKUP($A22,'Import Peak'!$A$3:CO$99,93,FALSE())-VLOOKUP($A22,'Import Peak Change'!$A$106:CO$202,93,FALSE())))</f>
        <v>-29.0655701375554</v>
      </c>
      <c r="CP22" s="193" t="n">
        <f aca="false">IF(ISERROR(VLOOKUP($A22,'Import Peak'!$A$3:CP$99,94,FALSE())-VLOOKUP($A22,'Import Peak Change'!$A$106:CP$202,94,FALSE())),0,(VLOOKUP($A22,'Import Peak'!$A$3:CP$99,94,FALSE())-VLOOKUP($A22,'Import Peak Change'!$A$106:CP$202,94,FALSE())))</f>
        <v>-29.7819679389058</v>
      </c>
      <c r="CQ22" s="193" t="n">
        <f aca="false">IF(ISERROR(VLOOKUP($A22,'Import Peak'!$A$3:CQ$99,95,FALSE())-VLOOKUP($A22,'Import Peak Change'!$A$106:CQ$202,95,FALSE())),0,(VLOOKUP($A22,'Import Peak'!$A$3:CQ$99,95,FALSE())-VLOOKUP($A22,'Import Peak Change'!$A$106:CQ$202,95,FALSE())))</f>
        <v>-28.0904525659789</v>
      </c>
      <c r="CR22" s="193" t="n">
        <f aca="false">IF(ISERROR(VLOOKUP($A22,'Import Peak'!$A$3:CR$99,96,FALSE())-VLOOKUP($A22,'Import Peak Change'!$A$106:CR$202,96,FALSE())),0,(VLOOKUP($A22,'Import Peak'!$A$3:CR$99,96,FALSE())-VLOOKUP($A22,'Import Peak Change'!$A$106:CR$202,96,FALSE())))</f>
        <v>-31.0280324532087</v>
      </c>
      <c r="CS22" s="193" t="n">
        <f aca="false">IF(ISERROR(VLOOKUP($A22,'Import Peak'!$A$3:CS$99,97,FALSE())-VLOOKUP($A22,'Import Peak Change'!$A$106:CS$202,97,FALSE())),0,(VLOOKUP($A22,'Import Peak'!$A$3:CS$99,97,FALSE())-VLOOKUP($A22,'Import Peak Change'!$A$106:CS$202,97,FALSE())))</f>
        <v>-31.7265900791135</v>
      </c>
      <c r="CT22" s="193" t="n">
        <f aca="false">IF(ISERROR(VLOOKUP($A22,'Import Peak'!$A$3:CT$99,98,FALSE())-VLOOKUP($A22,'Import Peak Change'!$A$106:CT$202,98,FALSE())),0,(VLOOKUP($A22,'Import Peak'!$A$3:CT$99,98,FALSE())-VLOOKUP($A22,'Import Peak Change'!$A$106:CT$202,98,FALSE())))</f>
        <v>-31.0783277263936</v>
      </c>
      <c r="CU22" s="193" t="n">
        <f aca="false">IF(ISERROR(VLOOKUP($A22,'Import Peak'!$A$3:CU$99,99,FALSE())-VLOOKUP($A22,'Import Peak Change'!$A$106:CU$202,99,FALSE())),0,(VLOOKUP($A22,'Import Peak'!$A$3:CU$99,99,FALSE())-VLOOKUP($A22,'Import Peak Change'!$A$106:CU$202,99,FALSE())))</f>
        <v>-32.8878502995349</v>
      </c>
      <c r="CV22" s="193" t="n">
        <f aca="false">IF(ISERROR(VLOOKUP($A22,'Import Peak'!$A$3:CV$99,100,FALSE())-VLOOKUP($A22,'Import Peak Change'!$A$106:CV$202,100,FALSE())),0,(VLOOKUP($A22,'Import Peak'!$A$3:CV$99,100,FALSE())-VLOOKUP($A22,'Import Peak Change'!$A$106:CV$202,100,FALSE())))</f>
        <v>-34.4303959854396</v>
      </c>
      <c r="CW22" s="193" t="n">
        <f aca="false">IF(ISERROR(VLOOKUP($A22,'Import Peak'!$A$3:CW$99,101,FALSE())-VLOOKUP($A22,'Import Peak Change'!$A$106:CW$202,101,FALSE())),0,(VLOOKUP($A22,'Import Peak'!$A$3:CW$99,101,FALSE())-VLOOKUP($A22,'Import Peak Change'!$A$106:CW$202,101,FALSE())))</f>
        <v>-35.1742224508398</v>
      </c>
      <c r="CX22" s="193" t="n">
        <f aca="false">IF(ISERROR(VLOOKUP($A22,'Import Peak'!$A$3:CX$99,102,FALSE())-VLOOKUP($A22,'Import Peak Change'!$A$106:CX$202,102,FALSE())),0,(VLOOKUP($A22,'Import Peak'!$A$3:CX$99,102,FALSE())-VLOOKUP($A22,'Import Peak Change'!$A$106:CX$202,102,FALSE())))</f>
        <v>-34.5155467015393</v>
      </c>
      <c r="CY22" s="193" t="n">
        <f aca="false">IF(ISERROR(VLOOKUP($A22,'Import Peak'!$A$3:CY$99,103,FALSE())-VLOOKUP($A22,'Import Peak Change'!$A$106:CY$202,103,FALSE())),0,(VLOOKUP($A22,'Import Peak'!$A$3:CY$99,103,FALSE())-VLOOKUP($A22,'Import Peak Change'!$A$106:CY$202,103,FALSE())))</f>
        <v>-38.0536102208598</v>
      </c>
      <c r="CZ22" s="193" t="n">
        <f aca="false">IF(ISERROR(VLOOKUP($A22,'Import Peak'!$A$3:CZ$99,104,FALSE())-VLOOKUP($A22,'Import Peak Change'!$A$106:CZ$202,104,FALSE())),0,(VLOOKUP($A22,'Import Peak'!$A$3:CZ$99,104,FALSE())-VLOOKUP($A22,'Import Peak Change'!$A$106:CZ$202,104,FALSE())))</f>
        <v>-34.4953549481497</v>
      </c>
      <c r="DA22" s="193" t="n">
        <f aca="false">IF(ISERROR(VLOOKUP($A22,'Import Peak'!$A$3:DA$99,105,FALSE())-VLOOKUP($A22,'Import Peak Change'!$A$106:DA$202,105,FALSE())),0,(VLOOKUP($A22,'Import Peak'!$A$3:DA$99,105,FALSE())-VLOOKUP($A22,'Import Peak Change'!$A$106:DA$202,105,FALSE())))</f>
        <v>-38.1216592985493</v>
      </c>
      <c r="DB22" s="193" t="n">
        <f aca="false">IF(ISERROR(VLOOKUP($A22,'Import Peak'!$A$3:DB$99,106,FALSE())-VLOOKUP($A22,'Import Peak Change'!$A$106:DB$202,106,FALSE())),0,(VLOOKUP($A22,'Import Peak'!$A$3:DB$99,106,FALSE())-VLOOKUP($A22,'Import Peak Change'!$A$106:DB$202,106,FALSE())))</f>
        <v>-37.3797912729096</v>
      </c>
      <c r="DC22" s="193" t="n">
        <f aca="false">IF(ISERROR(VLOOKUP($A22,'Import Peak'!$A$3:DC$99,107,FALSE())-VLOOKUP($A22,'Import Peak Change'!$A$106:DC$202,107,FALSE())),0,(VLOOKUP($A22,'Import Peak'!$A$3:DC$99,107,FALSE())-VLOOKUP($A22,'Import Peak Change'!$A$106:DC$202,107,FALSE())))</f>
        <v>-36.5138637436703</v>
      </c>
      <c r="DD22" s="193" t="n">
        <f aca="false">IF(ISERROR(VLOOKUP($A22,'Import Peak'!$A$3:DD$99,108,FALSE())-VLOOKUP($A22,'Import Peak Change'!$A$106:DD$202,108,FALSE())),0,(VLOOKUP($A22,'Import Peak'!$A$3:DD$99,108,FALSE())-VLOOKUP($A22,'Import Peak Change'!$A$106:DD$202,108,FALSE())))</f>
        <v>-41.8632025165098</v>
      </c>
      <c r="DE22" s="193" t="n">
        <f aca="false">IF(ISERROR(VLOOKUP($A22,'Import Peak'!$A$3:DE$99,109,FALSE())-VLOOKUP($A22,'Import Peak Change'!$A$106:DE$202,109,FALSE())),0,(VLOOKUP($A22,'Import Peak'!$A$3:DE$99,109,FALSE())-VLOOKUP($A22,'Import Peak Change'!$A$106:DE$202,109,FALSE())))</f>
        <v>-41.04550868148</v>
      </c>
      <c r="DF22" s="193" t="n">
        <f aca="false">IF(ISERROR(VLOOKUP($A22,'Import Peak'!$A$3:DF$99,110,FALSE())-VLOOKUP($A22,'Import Peak Change'!$A$106:DF$202,110,FALSE())),0,(VLOOKUP($A22,'Import Peak'!$A$3:DF$99,110,FALSE())-VLOOKUP($A22,'Import Peak Change'!$A$106:DF$202,110,FALSE())))</f>
        <v>-40.1959477369401</v>
      </c>
      <c r="DG22" s="193" t="n">
        <f aca="false">IF(ISERROR(VLOOKUP($A22,'Import Peak'!$A$3:DG$99,111,FALSE())-VLOOKUP($A22,'Import Peak Change'!$A$106:DG$202,111,FALSE())),0,(VLOOKUP($A22,'Import Peak'!$A$3:DG$99,111,FALSE())-VLOOKUP($A22,'Import Peak Change'!$A$106:DG$202,111,FALSE())))</f>
        <v>-42.5384919054004</v>
      </c>
      <c r="DH22" s="193" t="n">
        <f aca="false">IF(ISERROR(VLOOKUP($A22,'Import Peak'!$A$3:DH$99,112,FALSE())-VLOOKUP($A22,'Import Peak Change'!$A$106:DH$202,112,FALSE())),0,(VLOOKUP($A22,'Import Peak'!$A$3:DH$99,112,FALSE())-VLOOKUP($A22,'Import Peak Change'!$A$106:DH$202,112,FALSE())))</f>
        <v>-43.2984717976597</v>
      </c>
      <c r="DI22" s="193" t="n">
        <f aca="false">IF(ISERROR(VLOOKUP($A22,'Import Peak'!$A$3:DI$99,113,FALSE())-VLOOKUP($A22,'Import Peak Change'!$A$106:DI$202,113,FALSE())),0,(VLOOKUP($A22,'Import Peak'!$A$3:DI$99,113,FALSE())-VLOOKUP($A22,'Import Peak Change'!$A$106:DI$202,113,FALSE())))</f>
        <v>-44.0591109132802</v>
      </c>
      <c r="DJ22" s="193" t="n">
        <f aca="false">IF(ISERROR(VLOOKUP($A22,'Import Peak'!$A$3:DJ$99,114,FALSE())-VLOOKUP($A22,'Import Peak Change'!$A$106:DJ$202,114,FALSE())),0,(VLOOKUP($A22,'Import Peak'!$A$3:DJ$99,114,FALSE())-VLOOKUP($A22,'Import Peak Change'!$A$106:DJ$202,114,FALSE())))</f>
        <v>-43.0727996797905</v>
      </c>
      <c r="DK22" s="193" t="n">
        <f aca="false">IF(ISERROR(VLOOKUP($A22,'Import Peak'!$A$3:DK$99,115,FALSE())-VLOOKUP($A22,'Import Peak Change'!$A$106:DK$202,115,FALSE())),0,(VLOOKUP($A22,'Import Peak'!$A$3:DK$99,115,FALSE())-VLOOKUP($A22,'Import Peak Change'!$A$106:DK$202,115,FALSE())))</f>
        <v>-45.5572484329496</v>
      </c>
      <c r="DL22" s="193" t="n">
        <f aca="false">IF(ISERROR(VLOOKUP($A22,'Import Peak'!$A$3:DL$99,116,FALSE())-VLOOKUP($A22,'Import Peak Change'!$A$106:DL$202,116,FALSE())),0,(VLOOKUP($A22,'Import Peak'!$A$3:DL$99,116,FALSE())-VLOOKUP($A22,'Import Peak Change'!$A$106:DL$202,116,FALSE())))</f>
        <v>-44.5139080040699</v>
      </c>
      <c r="DM22" s="193" t="n">
        <f aca="false">IF(ISERROR(VLOOKUP($A22,'Import Peak'!$A$3:DM$99,117,FALSE())-VLOOKUP($A22,'Import Peak Change'!$A$106:DM$202,117,FALSE())),0,(VLOOKUP($A22,'Import Peak'!$A$3:DM$99,117,FALSE())-VLOOKUP($A22,'Import Peak Change'!$A$106:DM$202,117,FALSE())))</f>
        <v>-47.0563772279302</v>
      </c>
      <c r="DN22" s="193" t="n">
        <f aca="false">IF(ISERROR(VLOOKUP($A22,'Import Peak'!$A$3:DN$99,118,FALSE())-VLOOKUP($A22,'Import Peak Change'!$A$106:DN$202,118,FALSE())),0,(VLOOKUP($A22,'Import Peak'!$A$3:DN$99,118,FALSE())-VLOOKUP($A22,'Import Peak Change'!$A$106:DN$202,118,FALSE())))</f>
        <v>0</v>
      </c>
      <c r="DO22" s="193" t="n">
        <f aca="false">IF(ISERROR(VLOOKUP($A22,'Import Peak'!$A$3:DO$99,119,FALSE())-VLOOKUP($A22,'Import Peak Change'!$A$106:DO$202,119,FALSE())),0,(VLOOKUP($A22,'Import Peak'!$A$3:DO$99,119,FALSE())-VLOOKUP($A22,'Import Peak Change'!$A$106:DO$202,119,FALSE())))</f>
        <v>0</v>
      </c>
      <c r="DP22" s="193" t="n">
        <f aca="false">IF(ISERROR(VLOOKUP($A22,'Import Peak'!$A$3:DP$99,120,FALSE())-VLOOKUP($A22,'Import Peak Change'!$A$106:DP$202,120,FALSE())),0,(VLOOKUP($A22,'Import Peak'!$A$3:DP$99,120,FALSE())-VLOOKUP($A22,'Import Peak Change'!$A$106:DP$202,120,FALSE())))</f>
        <v>0</v>
      </c>
      <c r="DQ22" s="193" t="n">
        <f aca="false">IF(ISERROR(VLOOKUP($A22,'Import Peak'!$A$3:DQ$99,121,FALSE())-VLOOKUP($A22,'Import Peak Change'!$A$106:DQ$202,121,FALSE())),0,(VLOOKUP($A22,'Import Peak'!$A$3:DQ$99,121,FALSE())-VLOOKUP($A22,'Import Peak Change'!$A$106:DQ$202,121,FALSE())))</f>
        <v>0</v>
      </c>
      <c r="DR22" s="193" t="n">
        <f aca="false">IF(ISERROR(VLOOKUP($A22,'Import Peak'!$A$3:DR$99,122,FALSE())-VLOOKUP($A22,'Import Peak Change'!$A$106:DR$202,122,FALSE())),0,(VLOOKUP($A22,'Import Peak'!$A$3:DR$99,122,FALSE())-VLOOKUP($A22,'Import Peak Change'!$A$106:DR$202,122,FALSE())))</f>
        <v>0</v>
      </c>
      <c r="DS22" s="193" t="n">
        <f aca="false">IF(ISERROR(VLOOKUP($A22,'Import Peak'!$A$3:DS$99,123,FALSE())-VLOOKUP($A22,'Import Peak Change'!$A$106:DS$202,123,FALSE())),0,(VLOOKUP($A22,'Import Peak'!$A$3:DS$99,123,FALSE())-VLOOKUP($A22,'Import Peak Change'!$A$106:DS$202,123,FALSE())))</f>
        <v>0</v>
      </c>
      <c r="DT22" s="193" t="n">
        <f aca="false">IF(ISERROR(VLOOKUP($A22,'Import Peak'!$A$3:DT$99,124,FALSE())-VLOOKUP($A22,'Import Peak Change'!$A$106:DT$202,124,FALSE())),0,(VLOOKUP($A22,'Import Peak'!$A$3:DT$99,124,FALSE())-VLOOKUP($A22,'Import Peak Change'!$A$106:DT$202,124,FALSE())))</f>
        <v>0</v>
      </c>
      <c r="DU22" s="193" t="n">
        <f aca="false">IF(ISERROR(VLOOKUP($A22,'Import Peak'!$A$3:DU$99,125,FALSE())-VLOOKUP($A22,'Import Peak Change'!$A$106:DU$202,125,FALSE())),0,(VLOOKUP($A22,'Import Peak'!$A$3:DU$99,125,FALSE())-VLOOKUP($A22,'Import Peak Change'!$A$106:DU$202,125,FALSE())))</f>
        <v>0</v>
      </c>
      <c r="DV22" s="193" t="n">
        <f aca="false">IF(ISERROR(VLOOKUP($A22,'Import Peak'!$A$3:DV$99,126,FALSE())-VLOOKUP($A22,'Import Peak Change'!$A$106:DV$202,126,FALSE())),0,(VLOOKUP($A22,'Import Peak'!$A$3:DV$99,126,FALSE())-VLOOKUP($A22,'Import Peak Change'!$A$106:DV$202,126,FALSE())))</f>
        <v>0</v>
      </c>
      <c r="DW22" s="193" t="n">
        <f aca="false">IF(ISERROR(VLOOKUP($A22,'Import Peak'!$A$3:DW$99,127,FALSE())-VLOOKUP($A22,'Import Peak Change'!$A$106:DW$202,127,FALSE())),0,(VLOOKUP($A22,'Import Peak'!$A$3:DW$99,127,FALSE())-VLOOKUP($A22,'Import Peak Change'!$A$106:DW$202,127,FALSE())))</f>
        <v>0</v>
      </c>
      <c r="DX22" s="193" t="n">
        <f aca="false">IF(ISERROR(VLOOKUP($A22,'Import Peak'!$A$3:DX$99,128,FALSE())-VLOOKUP($A22,'Import Peak Change'!$A$106:DX$202,128,FALSE())),0,(VLOOKUP($A22,'Import Peak'!$A$3:DX$99,128,FALSE())-VLOOKUP($A22,'Import Peak Change'!$A$106:DX$202,128,FALSE())))</f>
        <v>0</v>
      </c>
      <c r="DY22" s="193" t="n">
        <f aca="false">IF(ISERROR(VLOOKUP($A22,'Import Peak'!$A$3:DY$99,129,FALSE())-VLOOKUP($A22,'Import Peak Change'!$A$106:DY$202,129,FALSE())),0,(VLOOKUP($A22,'Import Peak'!$A$3:DY$99,129,FALSE())-VLOOKUP($A22,'Import Peak Change'!$A$106:DY$202,129,FALSE())))</f>
        <v>0</v>
      </c>
      <c r="DZ22" s="193" t="n">
        <f aca="false">IF(ISERROR(VLOOKUP($A22,'Import Peak'!$A$3:DZ$99,130,FALSE())-VLOOKUP($A22,'Import Peak Change'!$A$106:DZ$202,130,FALSE())),0,(VLOOKUP($A22,'Import Peak'!$A$3:DZ$99,130,FALSE())-VLOOKUP($A22,'Import Peak Change'!$A$106:DZ$202,130,FALSE())))</f>
        <v>0</v>
      </c>
      <c r="EA22" s="193" t="n">
        <f aca="false">IF(ISERROR(VLOOKUP($A22,'Import Peak'!$A$3:EA$99,131,FALSE())-VLOOKUP($A22,'Import Peak Change'!$A$106:EA$202,131,FALSE())),0,(VLOOKUP($A22,'Import Peak'!$A$3:EA$99,131,FALSE())-VLOOKUP($A22,'Import Peak Change'!$A$106:EA$202,131,FALSE())))</f>
        <v>0</v>
      </c>
      <c r="EB22" s="193" t="n">
        <f aca="false">IF(ISERROR(VLOOKUP($A22,'Import Peak'!$A$3:EB$99,132,FALSE())-VLOOKUP($A22,'Import Peak Change'!$A$106:EB$202,132,FALSE())),0,(VLOOKUP($A22,'Import Peak'!$A$3:EB$99,132,FALSE())-VLOOKUP($A22,'Import Peak Change'!$A$106:EB$202,132,FALSE())))</f>
        <v>0</v>
      </c>
      <c r="EC22" s="193" t="n">
        <f aca="false">IF(ISERROR(VLOOKUP($A22,'Import Peak'!$A$3:EC$99,133,FALSE())-VLOOKUP($A22,'Import Peak Change'!$A$106:EC$202,133,FALSE())),0,(VLOOKUP($A22,'Import Peak'!$A$3:EC$99,133,FALSE())-VLOOKUP($A22,'Import Peak Change'!$A$106:EC$202,133,FALSE())))</f>
        <v>0</v>
      </c>
      <c r="ED22" s="193" t="n">
        <f aca="false">IF(ISERROR(VLOOKUP($A22,'Import Peak'!$A$3:ED$99,134,FALSE())-VLOOKUP($A22,'Import Peak Change'!$A$106:ED$202,134,FALSE())),0,(VLOOKUP($A22,'Import Peak'!$A$3:ED$99,134,FALSE())-VLOOKUP($A22,'Import Peak Change'!$A$106:ED$202,134,FALSE())))</f>
        <v>0</v>
      </c>
      <c r="EE22" s="193" t="n">
        <f aca="false">IF(ISERROR(VLOOKUP($A22,'Import Peak'!$A$3:EE$99,135,FALSE())-VLOOKUP($A22,'Import Peak Change'!$A$106:EE$202,135,FALSE())),0,(VLOOKUP($A22,'Import Peak'!$A$3:EE$99,135,FALSE())-VLOOKUP($A22,'Import Peak Change'!$A$106:EE$202,135,FALSE())))</f>
        <v>0</v>
      </c>
      <c r="EF22" s="193" t="n">
        <f aca="false">IF(ISERROR(VLOOKUP($A22,'Import Peak'!$A$3:EF$99,136,FALSE())-VLOOKUP($A22,'Import Peak Change'!$A$106:EF$202,136,FALSE())),0,(VLOOKUP($A22,'Import Peak'!$A$3:EF$99,136,FALSE())-VLOOKUP($A22,'Import Peak Change'!$A$106:EF$202,136,FALSE())))</f>
        <v>0</v>
      </c>
      <c r="EG22" s="193" t="n">
        <f aca="false">IF(ISERROR(VLOOKUP($A22,'Import Peak'!$A$3:EG$99,137,FALSE())-VLOOKUP($A22,'Import Peak Change'!$A$106:EG$202,137,FALSE())),0,(VLOOKUP($A22,'Import Peak'!$A$3:EG$99,137,FALSE())-VLOOKUP($A22,'Import Peak Change'!$A$106:EG$202,137,FALSE())))</f>
        <v>0</v>
      </c>
      <c r="EH22" s="193" t="n">
        <f aca="false">IF(ISERROR(VLOOKUP($A22,'Import Peak'!$A$3:EH$99,138,FALSE())-VLOOKUP($A22,'Import Peak Change'!$A$106:EH$202,138,FALSE())),0,(VLOOKUP($A22,'Import Peak'!$A$3:EH$99,138,FALSE())-VLOOKUP($A22,'Import Peak Change'!$A$106:EH$202,138,FALSE())))</f>
        <v>0</v>
      </c>
      <c r="EI22" s="193" t="n">
        <f aca="false">IF(ISERROR(VLOOKUP($A22,'Import Peak'!$A$3:EI$99,139,FALSE())-VLOOKUP($A22,'Import Peak Change'!$A$106:EI$202,139,FALSE())),0,(VLOOKUP($A22,'Import Peak'!$A$3:EI$99,139,FALSE())-VLOOKUP($A22,'Import Peak Change'!$A$106:EI$202,139,FALSE())))</f>
        <v>0</v>
      </c>
      <c r="EJ22" s="193" t="n">
        <f aca="false">IF(ISERROR(VLOOKUP($A22,'Import Peak'!$A$3:EJ$99,140,FALSE())-VLOOKUP($A22,'Import Peak Change'!$A$106:EJ$202,140,FALSE())),0,(VLOOKUP($A22,'Import Peak'!$A$3:EJ$99,140,FALSE())-VLOOKUP($A22,'Import Peak Change'!$A$106:EJ$202,140,FALSE())))</f>
        <v>0</v>
      </c>
      <c r="EK22" s="193" t="n">
        <f aca="false">IF(ISERROR(VLOOKUP($A22,'Import Peak'!$A$3:EK$99,141,FALSE())-VLOOKUP($A22,'Import Peak Change'!$A$106:EK$202,141,FALSE())),0,(VLOOKUP($A22,'Import Peak'!$A$3:EK$99,141,FALSE())-VLOOKUP($A22,'Import Peak Change'!$A$106:EK$202,141,FALSE())))</f>
        <v>0</v>
      </c>
      <c r="EL22" s="193" t="n">
        <f aca="false">IF(ISERROR(VLOOKUP($A22,'Import Peak'!$A$3:EL$99,142,FALSE())-VLOOKUP($A22,'Import Peak Change'!$A$106:EL$202,142,FALSE())),0,(VLOOKUP($A22,'Import Peak'!$A$3:EL$99,142,FALSE())-VLOOKUP($A22,'Import Peak Change'!$A$106:EL$202,142,FALSE())))</f>
        <v>0</v>
      </c>
      <c r="EM22" s="193" t="n">
        <f aca="false">IF(ISERROR(VLOOKUP($A22,'Import Peak'!$A$3:EM$99,143,FALSE())-VLOOKUP($A22,'Import Peak Change'!$A$106:EM$202,143,FALSE())),0,(VLOOKUP($A22,'Import Peak'!$A$3:EM$99,143,FALSE())-VLOOKUP($A22,'Import Peak Change'!$A$106:EM$202,143,FALSE())))</f>
        <v>0</v>
      </c>
      <c r="EN22" s="193" t="n">
        <f aca="false">IF(ISERROR(VLOOKUP($A22,'Import Peak'!$A$3:EN$99,144,FALSE())-VLOOKUP($A22,'Import Peak Change'!$A$106:EN$202,144,FALSE())),0,(VLOOKUP($A22,'Import Peak'!$A$3:EN$99,144,FALSE())-VLOOKUP($A22,'Import Peak Change'!$A$106:EN$202,144,FALSE())))</f>
        <v>0</v>
      </c>
      <c r="EO22" s="193" t="n">
        <f aca="false">IF(ISERROR(VLOOKUP($A22,'Import Peak'!$A$3:EO$99,145,FALSE())-VLOOKUP($A22,'Import Peak Change'!$A$106:EO$202,145,FALSE())),0,(VLOOKUP($A22,'Import Peak'!$A$3:EO$99,145,FALSE())-VLOOKUP($A22,'Import Peak Change'!$A$106:EO$202,145,FALSE())))</f>
        <v>0</v>
      </c>
      <c r="EP22" s="193" t="n">
        <f aca="false">IF(ISERROR(VLOOKUP($A22,'Import Peak'!$A$3:EP$99,146,FALSE())-VLOOKUP($A22,'Import Peak Change'!$A$106:EP$202,146,FALSE())),0,(VLOOKUP($A22,'Import Peak'!$A$3:EP$99,146,FALSE())-VLOOKUP($A22,'Import Peak Change'!$A$106:EP$202,146,FALSE())))</f>
        <v>0</v>
      </c>
      <c r="EQ22" s="193" t="n">
        <f aca="false">IF(ISERROR(VLOOKUP($A22,'Import Peak'!$A$3:EQ$99,147,FALSE())-VLOOKUP($A22,'Import Peak Change'!$A$106:EQ$202,147,FALSE())),0,(VLOOKUP($A22,'Import Peak'!$A$3:EQ$99,147,FALSE())-VLOOKUP($A22,'Import Peak Change'!$A$106:EQ$202,147,FALSE())))</f>
        <v>0</v>
      </c>
      <c r="ER22" s="193" t="n">
        <f aca="false">IF(ISERROR(VLOOKUP($A22,'Import Peak'!$A$3:ER$99,148,FALSE())-VLOOKUP($A22,'Import Peak Change'!$A$106:ER$202,148,FALSE())),0,(VLOOKUP($A22,'Import Peak'!$A$3:ER$99,148,FALSE())-VLOOKUP($A22,'Import Peak Change'!$A$106:ER$202,148,FALSE())))</f>
        <v>0</v>
      </c>
      <c r="ES22" s="193" t="n">
        <f aca="false">IF(ISERROR(VLOOKUP($A22,'Import Peak'!$A$3:ES$99,149,FALSE())-VLOOKUP($A22,'Import Peak Change'!$A$106:ES$202,149,FALSE())),0,(VLOOKUP($A22,'Import Peak'!$A$3:ES$99,149,FALSE())-VLOOKUP($A22,'Import Peak Change'!$A$106:ES$202,149,FALSE())))</f>
        <v>0</v>
      </c>
      <c r="ET22" s="193" t="n">
        <f aca="false">IF(ISERROR(VLOOKUP($A22,'Import Peak'!$A$3:ET$99,150,FALSE())-VLOOKUP($A22,'Import Peak Change'!$A$106:ET$202,150,FALSE())),0,(VLOOKUP($A22,'Import Peak'!$A$3:ET$99,150,FALSE())-VLOOKUP($A22,'Import Peak Change'!$A$106:ET$202,150,FALSE())))</f>
        <v>0</v>
      </c>
      <c r="EU22" s="193" t="n">
        <f aca="false">IF(ISERROR(VLOOKUP($A22,'Import Peak'!$A$3:EU$99,151,FALSE())-VLOOKUP($A22,'Import Peak Change'!$A$106:EU$202,151,FALSE())),0,(VLOOKUP($A22,'Import Peak'!$A$3:EU$99,151,FALSE())-VLOOKUP($A22,'Import Peak Change'!$A$106:EU$202,151,FALSE())))</f>
        <v>0</v>
      </c>
      <c r="EV22" s="193" t="n">
        <f aca="false">IF(ISERROR(VLOOKUP($A22,'Import Peak'!$A$3:EV$99,152,FALSE())-VLOOKUP($A22,'Import Peak Change'!$A$106:EV$202,152,FALSE())),0,(VLOOKUP($A22,'Import Peak'!$A$3:EV$99,152,FALSE())-VLOOKUP($A22,'Import Peak Change'!$A$106:EV$202,152,FALSE())))</f>
        <v>0</v>
      </c>
      <c r="EW22" s="193" t="n">
        <f aca="false">IF(ISERROR(VLOOKUP($A22,'Import Peak'!$A$3:EW$99,153,FALSE())-VLOOKUP($A22,'Import Peak Change'!$A$106:EW$202,153,FALSE())),0,(VLOOKUP($A22,'Import Peak'!$A$3:EW$99,153,FALSE())-VLOOKUP($A22,'Import Peak Change'!$A$106:EW$202,153,FALSE())))</f>
        <v>0</v>
      </c>
      <c r="EX22" s="193" t="n">
        <f aca="false">IF(ISERROR(VLOOKUP($A22,'Import Peak'!$A$3:EX$99,154,FALSE())-VLOOKUP($A22,'Import Peak Change'!$A$106:EX$202,154,FALSE())),0,(VLOOKUP($A22,'Import Peak'!$A$3:EX$99,154,FALSE())-VLOOKUP($A22,'Import Peak Change'!$A$106:EX$202,154,FALSE())))</f>
        <v>0</v>
      </c>
      <c r="EY22" s="193" t="n">
        <f aca="false">IF(ISERROR(VLOOKUP($A22,'Import Peak'!$A$3:EY$99,155,FALSE())-VLOOKUP($A22,'Import Peak Change'!$A$106:EY$202,155,FALSE())),0,(VLOOKUP($A22,'Import Peak'!$A$3:EY$99,155,FALSE())-VLOOKUP($A22,'Import Peak Change'!$A$106:EY$202,155,FALSE())))</f>
        <v>0</v>
      </c>
      <c r="EZ22" s="193" t="n">
        <f aca="false">IF(ISERROR(VLOOKUP($A22,'Import Peak'!$A$3:EZ$99,156,FALSE())-VLOOKUP($A22,'Import Peak Change'!$A$106:EZ$202,156,FALSE())),0,(VLOOKUP($A22,'Import Peak'!$A$3:EZ$99,156,FALSE())-VLOOKUP($A22,'Import Peak Change'!$A$106:EZ$202,156,FALSE())))</f>
        <v>0</v>
      </c>
      <c r="FA22" s="193" t="n">
        <f aca="false">IF(ISERROR(VLOOKUP($A22,'Import Peak'!$A$3:FA$99,157,FALSE())-VLOOKUP($A22,'Import Peak Change'!$A$106:FA$202,157,FALSE())),0,(VLOOKUP($A22,'Import Peak'!$A$3:FA$99,157,FALSE())-VLOOKUP($A22,'Import Peak Change'!$A$106:FA$202,157,FALSE())))</f>
        <v>0</v>
      </c>
      <c r="FB22" s="193" t="n">
        <f aca="false">IF(ISERROR(VLOOKUP($A22,'Import Peak'!$A$3:FB$99,158,FALSE())-VLOOKUP($A22,'Import Peak Change'!$A$106:FB$202,158,FALSE())),0,(VLOOKUP($A22,'Import Peak'!$A$3:FB$99,158,FALSE())-VLOOKUP($A22,'Import Peak Change'!$A$106:FB$202,158,FALSE())))</f>
        <v>0</v>
      </c>
      <c r="FC22" s="193" t="n">
        <f aca="false">IF(ISERROR(VLOOKUP($A22,'Import Peak'!$A$3:FC$99,159,FALSE())-VLOOKUP($A22,'Import Peak Change'!$A$106:FC$202,159,FALSE())),0,(VLOOKUP($A22,'Import Peak'!$A$3:FC$99,159,FALSE())-VLOOKUP($A22,'Import Peak Change'!$A$106:FC$202,159,FALSE())))</f>
        <v>0</v>
      </c>
      <c r="FD22" s="193" t="n">
        <f aca="false">IF(ISERROR(VLOOKUP($A22,'Import Peak'!$A$3:FD$99,160,FALSE())-VLOOKUP($A22,'Import Peak Change'!$A$106:FD$202,160,FALSE())),0,(VLOOKUP($A22,'Import Peak'!$A$3:FD$99,160,FALSE())-VLOOKUP($A22,'Import Peak Change'!$A$106:FD$202,160,FALSE())))</f>
        <v>0</v>
      </c>
      <c r="FE22" s="193" t="n">
        <f aca="false">IF(ISERROR(VLOOKUP($A22,'Import Peak'!$A$3:FE$99,161,FALSE())-VLOOKUP($A22,'Import Peak Change'!$A$106:FE$202,161,FALSE())),0,(VLOOKUP($A22,'Import Peak'!$A$3:FE$99,161,FALSE())-VLOOKUP($A22,'Import Peak Change'!$A$106:FE$202,161,FALSE())))</f>
        <v>0</v>
      </c>
      <c r="FF22" s="193" t="n">
        <f aca="false">IF(ISERROR(VLOOKUP($A22,'Import Peak'!$A$3:FF$99,162,FALSE())-VLOOKUP($A22,'Import Peak Change'!$A$106:FF$202,162,FALSE())),0,(VLOOKUP($A22,'Import Peak'!$A$3:FF$99,162,FALSE())-VLOOKUP($A22,'Import Peak Change'!$A$106:FF$202,162,FALSE())))</f>
        <v>0</v>
      </c>
      <c r="FG22" s="193" t="n">
        <f aca="false">IF(ISERROR(VLOOKUP($A22,'Import Peak'!$A$3:FG$99,163,FALSE())-VLOOKUP($A22,'Import Peak Change'!$A$106:FG$202,163,FALSE())),0,(VLOOKUP($A22,'Import Peak'!$A$3:FG$99,163,FALSE())-VLOOKUP($A22,'Import Peak Change'!$A$106:FG$202,163,FALSE())))</f>
        <v>0</v>
      </c>
      <c r="FH22" s="193" t="n">
        <f aca="false">IF(ISERROR(VLOOKUP($A22,'Import Peak'!$A$3:FH$99,164,FALSE())-VLOOKUP($A22,'Import Peak Change'!$A$106:FH$202,164,FALSE())),0,(VLOOKUP($A22,'Import Peak'!$A$3:FH$99,164,FALSE())-VLOOKUP($A22,'Import Peak Change'!$A$106:FH$202,164,FALSE())))</f>
        <v>0</v>
      </c>
      <c r="FI22" s="193" t="n">
        <f aca="false">IF(ISERROR(VLOOKUP($A22,'Import Peak'!$A$3:FI$99,165,FALSE())-VLOOKUP($A22,'Import Peak Change'!$A$106:FI$202,165,FALSE())),0,(VLOOKUP($A22,'Import Peak'!$A$3:FI$99,165,FALSE())-VLOOKUP($A22,'Import Peak Change'!$A$106:FI$202,165,FALSE())))</f>
        <v>0</v>
      </c>
      <c r="FJ22" s="193" t="n">
        <f aca="false">IF(ISERROR(VLOOKUP($A22,'Import Peak'!$A$3:FJ$99,166,FALSE())-VLOOKUP($A22,'Import Peak Change'!$A$106:FJ$202,166,FALSE())),0,(VLOOKUP($A22,'Import Peak'!$A$3:FJ$99,166,FALSE())-VLOOKUP($A22,'Import Peak Change'!$A$106:FJ$202,166,FALSE())))</f>
        <v>0</v>
      </c>
      <c r="FK22" s="193" t="n">
        <f aca="false">IF(ISERROR(VLOOKUP($A22,'Import Peak'!$A$3:FK$99,167,FALSE())-VLOOKUP($A22,'Import Peak Change'!$A$106:FK$202,167,FALSE())),0,(VLOOKUP($A22,'Import Peak'!$A$3:FK$99,167,FALSE())-VLOOKUP($A22,'Import Peak Change'!$A$106:FK$202,167,FALSE())))</f>
        <v>0</v>
      </c>
      <c r="FL22" s="193" t="n">
        <f aca="false">IF(ISERROR(VLOOKUP($A22,'Import Peak'!$A$3:FL$99,168,FALSE())-VLOOKUP($A22,'Import Peak Change'!$A$106:FL$202,168,FALSE())),0,(VLOOKUP($A22,'Import Peak'!$A$3:FL$99,168,FALSE())-VLOOKUP($A22,'Import Peak Change'!$A$106:FL$202,168,FALSE())))</f>
        <v>0</v>
      </c>
      <c r="FM22" s="193" t="n">
        <f aca="false">IF(ISERROR(VLOOKUP($A22,'Import Peak'!$A$3:FM$99,169,FALSE())-VLOOKUP($A22,'Import Peak Change'!$A$106:FM$202,169,FALSE())),0,(VLOOKUP($A22,'Import Peak'!$A$3:FM$99,169,FALSE())-VLOOKUP($A22,'Import Peak Change'!$A$106:FM$202,169,FALSE())))</f>
        <v>0</v>
      </c>
      <c r="FN22" s="193" t="n">
        <f aca="false">IF(ISERROR(VLOOKUP($A22,'Import Peak'!$A$3:FN$99,170,FALSE())-VLOOKUP($A22,'Import Peak Change'!$A$106:FN$202,170,FALSE())),0,(VLOOKUP($A22,'Import Peak'!$A$3:FN$99,170,FALSE())-VLOOKUP($A22,'Import Peak Change'!$A$106:FN$202,170,FALSE())))</f>
        <v>0</v>
      </c>
      <c r="FO22" s="193" t="n">
        <f aca="false">IF(ISERROR(VLOOKUP($A22,'Import Peak'!$A$3:FO$99,171,FALSE())-VLOOKUP($A22,'Import Peak Change'!$A$106:FO$202,171,FALSE())),0,(VLOOKUP($A22,'Import Peak'!$A$3:FO$99,171,FALSE())-VLOOKUP($A22,'Import Peak Change'!$A$106:FO$202,171,FALSE())))</f>
        <v>0</v>
      </c>
      <c r="FP22" s="193" t="n">
        <f aca="false">IF(ISERROR(VLOOKUP($A22,'Import Peak'!$A$3:FP$99,172,FALSE())-VLOOKUP($A22,'Import Peak Change'!$A$106:FP$202,172,FALSE())),0,(VLOOKUP($A22,'Import Peak'!$A$3:FP$99,172,FALSE())-VLOOKUP($A22,'Import Peak Change'!$A$106:FP$202,172,FALSE())))</f>
        <v>0</v>
      </c>
      <c r="FQ22" s="193" t="n">
        <f aca="false">IF(ISERROR(VLOOKUP($A22,'Import Peak'!$A$3:FQ$99,173,FALSE())-VLOOKUP($A22,'Import Peak Change'!$A$106:FQ$202,173,FALSE())),0,(VLOOKUP($A22,'Import Peak'!$A$3:FQ$99,173,FALSE())-VLOOKUP($A22,'Import Peak Change'!$A$106:FQ$202,173,FALSE())))</f>
        <v>0</v>
      </c>
      <c r="FR22" s="193" t="n">
        <f aca="false">IF(ISERROR(VLOOKUP($A22,'Import Peak'!$A$3:FR$99,174,FALSE())-VLOOKUP($A22,'Import Peak Change'!$A$106:FR$202,174,FALSE())),0,(VLOOKUP($A22,'Import Peak'!$A$3:FR$99,174,FALSE())-VLOOKUP($A22,'Import Peak Change'!$A$106:FR$202,174,FALSE())))</f>
        <v>0</v>
      </c>
      <c r="FS22" s="193" t="n">
        <f aca="false">IF(ISERROR(VLOOKUP($A22,'Import Peak'!$A$3:FS$99,175,FALSE())-VLOOKUP($A22,'Import Peak Change'!$A$106:FS$202,175,FALSE())),0,(VLOOKUP($A22,'Import Peak'!$A$3:FS$99,175,FALSE())-VLOOKUP($A22,'Import Peak Change'!$A$106:FS$202,175,FALSE())))</f>
        <v>0</v>
      </c>
      <c r="FT22" s="193" t="n">
        <f aca="false">IF(ISERROR(VLOOKUP($A22,'Import Peak'!$A$3:FT$99,176,FALSE())-VLOOKUP($A22,'Import Peak Change'!$A$106:FT$202,176,FALSE())),0,(VLOOKUP($A22,'Import Peak'!$A$3:FT$99,176,FALSE())-VLOOKUP($A22,'Import Peak Change'!$A$106:FT$202,176,FALSE())))</f>
        <v>0</v>
      </c>
      <c r="FU22" s="193" t="n">
        <f aca="false">IF(ISERROR(VLOOKUP($A22,'Import Peak'!$A$3:FU$99,177,FALSE())-VLOOKUP($A22,'Import Peak Change'!$A$106:FU$202,177,FALSE())),0,(VLOOKUP($A22,'Import Peak'!$A$3:FU$99,177,FALSE())-VLOOKUP($A22,'Import Peak Change'!$A$106:FU$202,177,FALSE())))</f>
        <v>0</v>
      </c>
      <c r="FV22" s="193" t="n">
        <f aca="false">IF(ISERROR(VLOOKUP($A22,'Import Peak'!$A$3:FV$99,178,FALSE())-VLOOKUP($A22,'Import Peak Change'!$A$106:FV$202,178,FALSE())),0,(VLOOKUP($A22,'Import Peak'!$A$3:FV$99,178,FALSE())-VLOOKUP($A22,'Import Peak Change'!$A$106:FV$202,178,FALSE())))</f>
        <v>0</v>
      </c>
      <c r="FW22" s="193" t="n">
        <f aca="false">IF(ISERROR(VLOOKUP($A22,'Import Peak'!$A$3:FW$99,179,FALSE())-VLOOKUP($A22,'Import Peak Change'!$A$106:FW$202,179,FALSE())),0,(VLOOKUP($A22,'Import Peak'!$A$3:FW$99,179,FALSE())-VLOOKUP($A22,'Import Peak Change'!$A$106:FW$202,179,FALSE())))</f>
        <v>0</v>
      </c>
      <c r="FX22" s="193" t="n">
        <f aca="false">IF(ISERROR(VLOOKUP($A22,'Import Peak'!$A$3:FX$99,180,FALSE())-VLOOKUP($A22,'Import Peak Change'!$A$106:FX$202,180,FALSE())),0,(VLOOKUP($A22,'Import Peak'!$A$3:FX$99,180,FALSE())-VLOOKUP($A22,'Import Peak Change'!$A$106:FX$202,180,FALSE())))</f>
        <v>0</v>
      </c>
      <c r="FY22" s="193" t="n">
        <f aca="false">IF(ISERROR(VLOOKUP($A22,'Import Peak'!$A$3:FY$99,181,FALSE())-VLOOKUP($A22,'Import Peak Change'!$A$106:FY$202,181,FALSE())),0,(VLOOKUP($A22,'Import Peak'!$A$3:FY$99,181,FALSE())-VLOOKUP($A22,'Import Peak Change'!$A$106:FY$202,181,FALSE())))</f>
        <v>0</v>
      </c>
      <c r="FZ22" s="193" t="n">
        <f aca="false">IF(ISERROR(VLOOKUP($A22,'Import Peak'!$A$3:FZ$99,182,FALSE())-VLOOKUP($A22,'Import Peak Change'!$A$106:FZ$202,182,FALSE())),0,(VLOOKUP($A22,'Import Peak'!$A$3:FZ$99,182,FALSE())-VLOOKUP($A22,'Import Peak Change'!$A$106:FZ$202,182,FALSE())))</f>
        <v>0</v>
      </c>
      <c r="GA22" s="193" t="n">
        <f aca="false">IF(ISERROR(VLOOKUP($A22,'Import Peak'!$A$3:GA$99,183,FALSE())-VLOOKUP($A22,'Import Peak Change'!$A$106:GA$202,183,FALSE())),0,(VLOOKUP($A22,'Import Peak'!$A$3:GA$99,183,FALSE())-VLOOKUP($A22,'Import Peak Change'!$A$106:GA$202,183,FALSE())))</f>
        <v>0</v>
      </c>
      <c r="GB22" s="193" t="n">
        <f aca="false">IF(ISERROR(VLOOKUP($A22,'Import Peak'!$A$3:GB$99,184,FALSE())-VLOOKUP($A22,'Import Peak Change'!$A$106:GB$202,184,FALSE())),0,(VLOOKUP($A22,'Import Peak'!$A$3:GB$99,184,FALSE())-VLOOKUP($A22,'Import Peak Change'!$A$106:GB$202,184,FALSE())))</f>
        <v>0</v>
      </c>
      <c r="GC22" s="193" t="n">
        <f aca="false">IF(ISERROR(VLOOKUP($A22,'Import Peak'!$A$3:GC$99,185,FALSE())-VLOOKUP($A22,'Import Peak Change'!$A$106:GC$202,185,FALSE())),0,(VLOOKUP($A22,'Import Peak'!$A$3:GC$99,185,FALSE())-VLOOKUP($A22,'Import Peak Change'!$A$106:GC$202,185,FALSE())))</f>
        <v>0</v>
      </c>
      <c r="GD22" s="193" t="n">
        <f aca="false">IF(ISERROR(VLOOKUP($A22,'Import Peak'!$A$3:GD$99,186,FALSE())-VLOOKUP($A22,'Import Peak Change'!$A$106:GD$202,186,FALSE())),0,(VLOOKUP($A22,'Import Peak'!$A$3:GD$99,186,FALSE())-VLOOKUP($A22,'Import Peak Change'!$A$106:GD$202,186,FALSE())))</f>
        <v>0</v>
      </c>
      <c r="GE22" s="193" t="n">
        <f aca="false">IF(ISERROR(VLOOKUP($A22,'Import Peak'!$A$3:GE$99,187,FALSE())-VLOOKUP($A22,'Import Peak Change'!$A$106:GE$202,187,FALSE())),0,(VLOOKUP($A22,'Import Peak'!$A$3:GE$99,187,FALSE())-VLOOKUP($A22,'Import Peak Change'!$A$106:GE$202,187,FALSE())))</f>
        <v>0</v>
      </c>
      <c r="GF22" s="193" t="n">
        <f aca="false">IF(ISERROR(VLOOKUP($A22,'Import Peak'!$A$3:GF$99,188,FALSE())-VLOOKUP($A22,'Import Peak Change'!$A$106:GF$202,188,FALSE())),0,(VLOOKUP($A22,'Import Peak'!$A$3:GF$99,188,FALSE())-VLOOKUP($A22,'Import Peak Change'!$A$106:GF$202,188,FALSE())))</f>
        <v>0</v>
      </c>
      <c r="GG22" s="193" t="n">
        <f aca="false">IF(ISERROR(VLOOKUP($A22,'Import Peak'!$A$3:GG$99,189,FALSE())-VLOOKUP($A22,'Import Peak Change'!$A$106:GG$202,189,FALSE())),0,(VLOOKUP($A22,'Import Peak'!$A$3:GG$99,189,FALSE())-VLOOKUP($A22,'Import Peak Change'!$A$106:GG$202,189,FALSE())))</f>
        <v>0</v>
      </c>
      <c r="GH22" s="193" t="n">
        <f aca="false">IF(ISERROR(VLOOKUP($A22,'Import Peak'!$A$3:GH$99,190,FALSE())-VLOOKUP($A22,'Import Peak Change'!$A$106:GH$202,190,FALSE())),0,(VLOOKUP($A22,'Import Peak'!$A$3:GH$99,190,FALSE())-VLOOKUP($A22,'Import Peak Change'!$A$106:GH$202,190,FALSE())))</f>
        <v>0</v>
      </c>
      <c r="GI22" s="193" t="n">
        <f aca="false">IF(ISERROR(VLOOKUP($A22,'Import Peak'!$A$3:GI$99,191,FALSE())-VLOOKUP($A22,'Import Peak Change'!$A$106:GI$202,191,FALSE())),0,(VLOOKUP($A22,'Import Peak'!$A$3:GI$99,191,FALSE())-VLOOKUP($A22,'Import Peak Change'!$A$106:GI$202,191,FALSE())))</f>
        <v>0</v>
      </c>
      <c r="GJ22" s="193" t="n">
        <f aca="false">IF(ISERROR(VLOOKUP($A22,'Import Peak'!$A$3:GJ$99,192,FALSE())-VLOOKUP($A22,'Import Peak Change'!$A$106:GJ$202,192,FALSE())),0,(VLOOKUP($A22,'Import Peak'!$A$3:GJ$99,192,FALSE())-VLOOKUP($A22,'Import Peak Change'!$A$106:GJ$202,192,FALSE())))</f>
        <v>0</v>
      </c>
      <c r="GK22" s="193" t="n">
        <f aca="false">IF(ISERROR(VLOOKUP($A22,'Import Peak'!$A$3:GK$99,193,FALSE())-VLOOKUP($A22,'Import Peak Change'!$A$106:GK$202,193,FALSE())),0,(VLOOKUP($A22,'Import Peak'!$A$3:GK$99,193,FALSE())-VLOOKUP($A22,'Import Peak Change'!$A$106:GK$202,193,FALSE())))</f>
        <v>0</v>
      </c>
      <c r="GL22" s="193" t="n">
        <f aca="false">IF(ISERROR(VLOOKUP($A22,'Import Peak'!$A$3:GL$99,194,FALSE())-VLOOKUP($A22,'Import Peak Change'!$A$106:GL$202,194,FALSE())),0,(VLOOKUP($A22,'Import Peak'!$A$3:GL$99,194,FALSE())-VLOOKUP($A22,'Import Peak Change'!$A$106:GL$202,194,FALSE())))</f>
        <v>0</v>
      </c>
      <c r="GM22" s="193" t="n">
        <f aca="false">IF(ISERROR(VLOOKUP($A22,'Import Peak'!$A$3:GM$99,195,FALSE())-VLOOKUP($A22,'Import Peak Change'!$A$106:GM$202,195,FALSE())),0,(VLOOKUP($A22,'Import Peak'!$A$3:GM$99,195,FALSE())-VLOOKUP($A22,'Import Peak Change'!$A$106:GM$202,195,FALSE())))</f>
        <v>0</v>
      </c>
      <c r="GN22" s="193" t="n">
        <f aca="false">IF(ISERROR(VLOOKUP($A22,'Import Peak'!$A$3:GN$99,196,FALSE())-VLOOKUP($A22,'Import Peak Change'!$A$106:GN$202,196,FALSE())),0,(VLOOKUP($A22,'Import Peak'!$A$3:GN$99,196,FALSE())-VLOOKUP($A22,'Import Peak Change'!$A$106:GN$202,196,FALSE())))</f>
        <v>0</v>
      </c>
      <c r="GO22" s="193" t="n">
        <f aca="false">IF(ISERROR(VLOOKUP($A22,'Import Peak'!$A$3:GO$99,197,FALSE())-VLOOKUP($A22,'Import Peak Change'!$A$106:GO$202,197,FALSE())),0,(VLOOKUP($A22,'Import Peak'!$A$3:GO$99,197,FALSE())-VLOOKUP($A22,'Import Peak Change'!$A$106:GO$202,197,FALSE())))</f>
        <v>0</v>
      </c>
      <c r="GP22" s="193" t="n">
        <f aca="false">IF(ISERROR(VLOOKUP($A22,'Import Peak'!$A$3:GP$99,198,FALSE())-VLOOKUP($A22,'Import Peak Change'!$A$106:GP$202,198,FALSE())),0,(VLOOKUP($A22,'Import Peak'!$A$3:GP$99,198,FALSE())-VLOOKUP($A22,'Import Peak Change'!$A$106:GP$202,198,FALSE())))</f>
        <v>0</v>
      </c>
      <c r="GQ22" s="193" t="n">
        <f aca="false">IF(ISERROR(VLOOKUP($A22,'Import Peak'!$A$3:GQ$99,199,FALSE())-VLOOKUP($A22,'Import Peak Change'!$A$106:GQ$202,199,FALSE())),0,(VLOOKUP($A22,'Import Peak'!$A$3:GQ$99,199,FALSE())-VLOOKUP($A22,'Import Peak Change'!$A$106:GQ$202,199,FALSE())))</f>
        <v>0</v>
      </c>
      <c r="GR22" s="193" t="n">
        <f aca="false">IF(ISERROR(VLOOKUP($A22,'Import Peak'!$A$3:GR$99,200,FALSE())-VLOOKUP($A22,'Import Peak Change'!$A$106:GR$202,200,FALSE())),0,(VLOOKUP($A22,'Import Peak'!$A$3:GR$99,200,FALSE())-VLOOKUP($A22,'Import Peak Change'!$A$106:GR$202,200,FALSE())))</f>
        <v>0</v>
      </c>
      <c r="GS22" s="193" t="n">
        <f aca="false">IF(ISERROR(VLOOKUP($A22,'Import Peak'!$A$3:GS$99,201,FALSE())-VLOOKUP($A22,'Import Peak Change'!$A$106:GS$202,201,FALSE())),0,(VLOOKUP($A22,'Import Peak'!$A$3:GS$99,201,FALSE())-VLOOKUP($A22,'Import Peak Change'!$A$106:GS$202,201,FALSE())))</f>
        <v>0</v>
      </c>
      <c r="GT22" s="193" t="n">
        <f aca="false">IF(ISERROR(VLOOKUP($A22,'Import Peak'!$A$3:GT$99,202,FALSE())-VLOOKUP($A22,'Import Peak Change'!$A$106:GT$202,202,FALSE())),0,(VLOOKUP($A22,'Import Peak'!$A$3:GT$99,202,FALSE())-VLOOKUP($A22,'Import Peak Change'!$A$106:GT$202,202,FALSE())))</f>
        <v>0</v>
      </c>
      <c r="GU22" s="193" t="n">
        <f aca="false">IF(ISERROR(VLOOKUP($A22,'Import Peak'!$A$3:GU$99,203,FALSE())-VLOOKUP($A22,'Import Peak Change'!$A$106:GU$202,203,FALSE())),0,(VLOOKUP($A22,'Import Peak'!$A$3:GU$99,203,FALSE())-VLOOKUP($A22,'Import Peak Change'!$A$106:GU$202,203,FALSE())))</f>
        <v>0</v>
      </c>
      <c r="GV22" s="193" t="n">
        <f aca="false">IF(ISERROR(VLOOKUP($A22,'Import Peak'!$A$3:GV$99,204,FALSE())-VLOOKUP($A22,'Import Peak Change'!$A$106:GV$202,204,FALSE())),0,(VLOOKUP($A22,'Import Peak'!$A$3:GV$99,204,FALSE())-VLOOKUP($A22,'Import Peak Change'!$A$106:GV$202,204,FALSE())))</f>
        <v>0</v>
      </c>
      <c r="GW22" s="193" t="n">
        <f aca="false">IF(ISERROR(VLOOKUP($A22,'Import Peak'!$A$3:GW$99,205,FALSE())-VLOOKUP($A22,'Import Peak Change'!$A$106:GW$202,205,FALSE())),0,(VLOOKUP($A22,'Import Peak'!$A$3:GW$99,205,FALSE())-VLOOKUP($A22,'Import Peak Change'!$A$106:GW$202,205,FALSE())))</f>
        <v>0</v>
      </c>
      <c r="GX22" s="193" t="n">
        <f aca="false">IF(ISERROR(VLOOKUP($A22,'Import Peak'!$A$3:GX$99,206,FALSE())-VLOOKUP($A22,'Import Peak Change'!$A$106:GX$202,206,FALSE())),0,(VLOOKUP($A22,'Import Peak'!$A$3:GX$99,206,FALSE())-VLOOKUP($A22,'Import Peak Change'!$A$106:GX$202,206,FALSE())))</f>
        <v>0</v>
      </c>
      <c r="GY22" s="193" t="n">
        <f aca="false">IF(ISERROR(VLOOKUP($A22,'Import Peak'!$A$3:GY$99,207,FALSE())-VLOOKUP($A22,'Import Peak Change'!$A$106:GY$202,207,FALSE())),0,(VLOOKUP($A22,'Import Peak'!$A$3:GY$99,207,FALSE())-VLOOKUP($A22,'Import Peak Change'!$A$106:GY$202,207,FALSE())))</f>
        <v>0</v>
      </c>
      <c r="GZ22" s="193" t="n">
        <f aca="false">IF(ISERROR(VLOOKUP($A22,'Import Peak'!$A$3:GZ$99,208,FALSE())-VLOOKUP($A22,'Import Peak Change'!$A$106:GZ$202,208,FALSE())),0,(VLOOKUP($A22,'Import Peak'!$A$3:GZ$99,208,FALSE())-VLOOKUP($A22,'Import Peak Change'!$A$106:GZ$202,208,FALSE())))</f>
        <v>0</v>
      </c>
      <c r="HA22" s="193" t="n">
        <f aca="false">IF(ISERROR(VLOOKUP($A22,'Import Peak'!$A$3:HA$99,209,FALSE())-VLOOKUP($A22,'Import Peak Change'!$A$106:HA$202,209,FALSE())),0,(VLOOKUP($A22,'Import Peak'!$A$3:HA$99,209,FALSE())-VLOOKUP($A22,'Import Peak Change'!$A$106:HA$202,209,FALSE())))</f>
        <v>0</v>
      </c>
      <c r="HB22" s="193" t="n">
        <f aca="false">IF(ISERROR(VLOOKUP($A22,'Import Peak'!$A$3:HB$99,210,FALSE())-VLOOKUP($A22,'Import Peak Change'!$A$106:HB$202,210,FALSE())),0,(VLOOKUP($A22,'Import Peak'!$A$3:HB$99,210,FALSE())-VLOOKUP($A22,'Import Peak Change'!$A$106:HB$202,210,FALSE())))</f>
        <v>0</v>
      </c>
      <c r="HC22" s="193" t="n">
        <f aca="false">IF(ISERROR(VLOOKUP($A22,'Import Peak'!$A$3:HC$99,211,FALSE())-VLOOKUP($A22,'Import Peak Change'!$A$106:HC$202,211,FALSE())),0,(VLOOKUP($A22,'Import Peak'!$A$3:HC$99,211,FALSE())-VLOOKUP($A22,'Import Peak Change'!$A$106:HC$202,211,FALSE())))</f>
        <v>0</v>
      </c>
      <c r="HD22" s="193" t="n">
        <f aca="false">IF(ISERROR(VLOOKUP($A22,'Import Peak'!$A$3:HD$99,212,FALSE())-VLOOKUP($A22,'Import Peak Change'!$A$106:HD$202,212,FALSE())),0,(VLOOKUP($A22,'Import Peak'!$A$3:HD$99,212,FALSE())-VLOOKUP($A22,'Import Peak Change'!$A$106:HD$202,212,FALSE())))</f>
        <v>0</v>
      </c>
      <c r="HE22" s="193" t="n">
        <f aca="false">IF(ISERROR(VLOOKUP($A22,'Import Peak'!$A$3:HE$99,213,FALSE())-VLOOKUP($A22,'Import Peak Change'!$A$106:HE$202,213,FALSE())),0,(VLOOKUP($A22,'Import Peak'!$A$3:HE$99,213,FALSE())-VLOOKUP($A22,'Import Peak Change'!$A$106:HE$202,213,FALSE())))</f>
        <v>0</v>
      </c>
      <c r="HF22" s="193" t="n">
        <f aca="false">IF(ISERROR(VLOOKUP($A22,'Import Peak'!$A$3:HF$99,214,FALSE())-VLOOKUP($A22,'Import Peak Change'!$A$106:HF$202,214,FALSE())),0,(VLOOKUP($A22,'Import Peak'!$A$3:HF$99,214,FALSE())-VLOOKUP($A22,'Import Peak Change'!$A$106:HF$202,214,FALSE())))</f>
        <v>0</v>
      </c>
      <c r="HG22" s="193" t="n">
        <f aca="false">IF(ISERROR(VLOOKUP($A22,'Import Peak'!$A$3:HG$99,215,FALSE())-VLOOKUP($A22,'Import Peak Change'!$A$106:HG$202,215,FALSE())),0,(VLOOKUP($A22,'Import Peak'!$A$3:HG$99,215,FALSE())-VLOOKUP($A22,'Import Peak Change'!$A$106:HG$202,215,FALSE())))</f>
        <v>0</v>
      </c>
      <c r="HH22" s="193" t="n">
        <f aca="false">IF(ISERROR(VLOOKUP($A22,'Import Peak'!$A$3:HH$99,216,FALSE())-VLOOKUP($A22,'Import Peak Change'!$A$106:HH$202,216,FALSE())),0,(VLOOKUP($A22,'Import Peak'!$A$3:HH$99,216,FALSE())-VLOOKUP($A22,'Import Peak Change'!$A$106:HH$202,216,FALSE())))</f>
        <v>0</v>
      </c>
      <c r="HI22" s="193" t="n">
        <f aca="false">IF(ISERROR(VLOOKUP($A22,'Import Peak'!$A$3:HI$99,217,FALSE())-VLOOKUP($A22,'Import Peak Change'!$A$106:HI$202,217,FALSE())),0,(VLOOKUP($A22,'Import Peak'!$A$3:HI$99,217,FALSE())-VLOOKUP($A22,'Import Peak Change'!$A$106:HI$202,217,FALSE())))</f>
        <v>0</v>
      </c>
      <c r="HJ22" s="193" t="n">
        <f aca="false">IF(ISERROR(VLOOKUP($A22,'Import Peak'!$A$3:HJ$99,218,FALSE())-VLOOKUP($A22,'Import Peak Change'!$A$106:HJ$202,218,FALSE())),0,(VLOOKUP($A22,'Import Peak'!$A$3:HJ$99,218,FALSE())-VLOOKUP($A22,'Import Peak Change'!$A$106:HJ$202,218,FALSE())))</f>
        <v>0</v>
      </c>
      <c r="HK22" s="193" t="n">
        <f aca="false">IF(ISERROR(VLOOKUP($A22,'Import Peak'!$A$3:HK$99,219,FALSE())-VLOOKUP($A22,'Import Peak Change'!$A$106:HK$202,219,FALSE())),0,(VLOOKUP($A22,'Import Peak'!$A$3:HK$99,219,FALSE())-VLOOKUP($A22,'Import Peak Change'!$A$106:HK$202,219,FALSE())))</f>
        <v>0</v>
      </c>
      <c r="HL22" s="193" t="n">
        <f aca="false">IF(ISERROR(VLOOKUP($A22,'Import Peak'!$A$3:HL$99,220,FALSE())-VLOOKUP($A22,'Import Peak Change'!$A$106:HL$202,220,FALSE())),0,(VLOOKUP($A22,'Import Peak'!$A$3:HL$99,220,FALSE())-VLOOKUP($A22,'Import Peak Change'!$A$106:HL$202,220,FALSE())))</f>
        <v>0</v>
      </c>
      <c r="HM22" s="193" t="n">
        <f aca="false">IF(ISERROR(VLOOKUP($A22,'Import Peak'!$A$3:HM$99,221,FALSE())-VLOOKUP($A22,'Import Peak Change'!$A$106:HM$202,221,FALSE())),0,(VLOOKUP($A22,'Import Peak'!$A$3:HM$99,221,FALSE())-VLOOKUP($A22,'Import Peak Change'!$A$106:HM$202,221,FALSE())))</f>
        <v>0</v>
      </c>
      <c r="HN22" s="193" t="n">
        <f aca="false">IF(ISERROR(VLOOKUP($A22,'Import Peak'!$A$3:HN$99,222,FALSE())-VLOOKUP($A22,'Import Peak Change'!$A$106:HN$202,222,FALSE())),0,(VLOOKUP($A22,'Import Peak'!$A$3:HN$99,222,FALSE())-VLOOKUP($A22,'Import Peak Change'!$A$106:HN$202,222,FALSE())))</f>
        <v>0</v>
      </c>
      <c r="HO22" s="193" t="n">
        <f aca="false">IF(ISERROR(VLOOKUP($A22,'Import Peak'!$A$3:HO$99,223,FALSE())-VLOOKUP($A22,'Import Peak Change'!$A$106:HO$202,223,FALSE())),0,(VLOOKUP($A22,'Import Peak'!$A$3:HO$99,223,FALSE())-VLOOKUP($A22,'Import Peak Change'!$A$106:HO$202,223,FALSE())))</f>
        <v>0</v>
      </c>
      <c r="HP22" s="193" t="n">
        <f aca="false">IF(ISERROR(VLOOKUP($A22,'Import Peak'!$A$3:HP$99,224,FALSE())-VLOOKUP($A22,'Import Peak Change'!$A$106:HP$202,224,FALSE())),0,(VLOOKUP($A22,'Import Peak'!$A$3:HP$99,224,FALSE())-VLOOKUP($A22,'Import Peak Change'!$A$106:HP$202,224,FALSE())))</f>
        <v>0</v>
      </c>
      <c r="HQ22" s="193" t="n">
        <f aca="false">IF(ISERROR(VLOOKUP($A22,'Import Peak'!$A$3:HQ$99,225,FALSE())-VLOOKUP($A22,'Import Peak Change'!$A$106:HQ$202,225,FALSE())),0,(VLOOKUP($A22,'Import Peak'!$A$3:HQ$99,225,FALSE())-VLOOKUP($A22,'Import Peak Change'!$A$106:HQ$202,225,FALSE())))</f>
        <v>0</v>
      </c>
      <c r="HR22" s="193" t="n">
        <f aca="false">IF(ISERROR(VLOOKUP($A22,'Import Peak'!$A$3:HR$99,226,FALSE())-VLOOKUP($A22,'Import Peak Change'!$A$106:HR$202,226,FALSE())),0,(VLOOKUP($A22,'Import Peak'!$A$3:HR$99,226,FALSE())-VLOOKUP($A22,'Import Peak Change'!$A$106:HR$202,226,FALSE())))</f>
        <v>0</v>
      </c>
      <c r="HS22" s="193" t="n">
        <f aca="false">IF(ISERROR(VLOOKUP($A22,'Import Peak'!$A$3:HS$99,227,FALSE())-VLOOKUP($A22,'Import Peak Change'!$A$106:HS$202,227,FALSE())),0,(VLOOKUP($A22,'Import Peak'!$A$3:HS$99,227,FALSE())-VLOOKUP($A22,'Import Peak Change'!$A$106:HS$202,227,FALSE())))</f>
        <v>0</v>
      </c>
      <c r="HT22" s="193" t="n">
        <f aca="false">IF(ISERROR(VLOOKUP($A22,'Import Peak'!$A$3:HT$99,228,FALSE())-VLOOKUP($A22,'Import Peak Change'!$A$106:HT$202,228,FALSE())),0,(VLOOKUP($A22,'Import Peak'!$A$3:HT$99,228,FALSE())-VLOOKUP($A22,'Import Peak Change'!$A$106:HT$202,228,FALSE())))</f>
        <v>0</v>
      </c>
      <c r="HU22" s="193" t="n">
        <f aca="false">IF(ISERROR(VLOOKUP($A22,'Import Peak'!$A$3:HU$99,229,FALSE())-VLOOKUP($A22,'Import Peak Change'!$A$106:HU$202,229,FALSE())),0,(VLOOKUP($A22,'Import Peak'!$A$3:HU$99,229,FALSE())-VLOOKUP($A22,'Import Peak Change'!$A$106:HU$202,229,FALSE())))</f>
        <v>0</v>
      </c>
      <c r="HV22" s="193" t="n">
        <f aca="false">IF(ISERROR(VLOOKUP($A22,'Import Peak'!$A$3:HV$99,230,FALSE())-VLOOKUP($A22,'Import Peak Change'!$A$106:HV$202,230,FALSE())),0,(VLOOKUP($A22,'Import Peak'!$A$3:HV$99,230,FALSE())-VLOOKUP($A22,'Import Peak Change'!$A$106:HV$202,230,FALSE())))</f>
        <v>0</v>
      </c>
      <c r="HW22" s="193" t="n">
        <f aca="false">IF(ISERROR(VLOOKUP($A22,'Import Peak'!$A$3:HW$99,231,FALSE())-VLOOKUP($A22,'Import Peak Change'!$A$106:HW$202,231,FALSE())),0,(VLOOKUP($A22,'Import Peak'!$A$3:HW$99,231,FALSE())-VLOOKUP($A22,'Import Peak Change'!$A$106:HW$202,231,FALSE())))</f>
        <v>0</v>
      </c>
      <c r="HX22" s="193" t="n">
        <f aca="false">IF(ISERROR(VLOOKUP($A22,'Import Peak'!$A$3:HX$99,232,FALSE())-VLOOKUP($A22,'Import Peak Change'!$A$106:HX$202,232,FALSE())),0,(VLOOKUP($A22,'Import Peak'!$A$3:HX$99,232,FALSE())-VLOOKUP($A22,'Import Peak Change'!$A$106:HX$202,232,FALSE())))</f>
        <v>0</v>
      </c>
      <c r="HY22" s="193" t="n">
        <f aca="false">IF(ISERROR(VLOOKUP($A22,'Import Peak'!$A$3:HY$99,233,FALSE())-VLOOKUP($A22,'Import Peak Change'!$A$106:HY$202,233,FALSE())),0,(VLOOKUP($A22,'Import Peak'!$A$3:HY$99,233,FALSE())-VLOOKUP($A22,'Import Peak Change'!$A$106:HY$202,233,FALSE())))</f>
        <v>0</v>
      </c>
      <c r="HZ22" s="193" t="n">
        <f aca="false">IF(ISERROR(VLOOKUP($A22,'Import Peak'!$A$3:HZ$99,234,FALSE())-VLOOKUP($A22,'Import Peak Change'!$A$106:HZ$202,234,FALSE())),0,(VLOOKUP($A22,'Import Peak'!$A$3:HZ$99,234,FALSE())-VLOOKUP($A22,'Import Peak Change'!$A$106:HZ$202,234,FALSE())))</f>
        <v>0</v>
      </c>
      <c r="IA22" s="193" t="n">
        <f aca="false">IF(ISERROR(VLOOKUP($A22,'Import Peak'!$A$3:IA$99,235,FALSE())-VLOOKUP($A22,'Import Peak Change'!$A$106:IA$202,235,FALSE())),0,(VLOOKUP($A22,'Import Peak'!$A$3:IA$99,235,FALSE())-VLOOKUP($A22,'Import Peak Change'!$A$106:IA$202,235,FALSE())))</f>
        <v>0</v>
      </c>
      <c r="IB22" s="193" t="n">
        <f aca="false">IF(ISERROR(VLOOKUP($A22,'Import Peak'!$A$3:IB$99,236,FALSE())-VLOOKUP($A22,'Import Peak Change'!$A$106:IB$202,236,FALSE())),0,(VLOOKUP($A22,'Import Peak'!$A$3:IB$99,236,FALSE())-VLOOKUP($A22,'Import Peak Change'!$A$106:IB$202,236,FALSE())))</f>
        <v>0</v>
      </c>
      <c r="IC22" s="193" t="n">
        <f aca="false">IF(ISERROR(VLOOKUP($A22,'Import Peak'!$A$3:IC$99,237,FALSE())-VLOOKUP($A22,'Import Peak Change'!$A$106:IC$202,237,FALSE())),0,(VLOOKUP($A22,'Import Peak'!$A$3:IC$99,237,FALSE())-VLOOKUP($A22,'Import Peak Change'!$A$106:IC$202,237,FALSE())))</f>
        <v>0</v>
      </c>
      <c r="ID22" s="193" t="n">
        <f aca="false">IF(ISERROR(VLOOKUP($A22,'Import Peak'!$A$3:ID$99,238,FALSE())-VLOOKUP($A22,'Import Peak Change'!$A$106:ID$202,238,FALSE())),0,(VLOOKUP($A22,'Import Peak'!$A$3:ID$99,238,FALSE())-VLOOKUP($A22,'Import Peak Change'!$A$106:ID$202,238,FALSE())))</f>
        <v>-45494.8945586941</v>
      </c>
      <c r="IE22" s="193" t="n">
        <f aca="false">IF(ISERROR(VLOOKUP($A22,'Import Peak'!$A$3:IE$99,239,FALSE())-VLOOKUP($A22,'Import Peak Change'!$A$106:IE$202,239,FALSE())),0,(VLOOKUP($A22,'Import Peak'!$A$3:IE$99,239,FALSE())-VLOOKUP($A22,'Import Peak Change'!$A$106:IE$202,239,FALSE())))</f>
        <v>-45494.8945586941</v>
      </c>
      <c r="IF22" s="193"/>
    </row>
    <row r="23" customFormat="false" ht="12.75" hidden="false" customHeight="false" outlineLevel="0" collapsed="false">
      <c r="A23" s="201" t="str">
        <f aca="false">IF('Import Peak'!A20=0,"",'Import Peak'!A20)</f>
        <v>EPMI-LT-WOPTS</v>
      </c>
      <c r="B23" s="193"/>
      <c r="C23" s="193"/>
      <c r="D23" s="193"/>
      <c r="E23" s="193"/>
      <c r="F23" s="193"/>
      <c r="G23" s="193" t="n">
        <f aca="false">IF(ISERROR(VLOOKUP($A23,'Import Peak'!$A$3:G$99,7,FALSE())-VLOOKUP($A23,'Import Peak Change'!$A$106:G$202,7,FALSE())),0,(VLOOKUP($A23,'Import Peak'!$A$3:G$99,7,FALSE())-VLOOKUP($A23,'Import Peak Change'!$A$106:G$202,7,FALSE())))</f>
        <v>0</v>
      </c>
      <c r="H23" s="193" t="n">
        <f aca="false">IF(ISERROR(VLOOKUP($A23,'Import Peak'!$A$3:H$99,8,FALSE())-VLOOKUP($A23,'Import Peak Change'!$A$106:H$202,8,FALSE())),0,(VLOOKUP($A23,'Import Peak'!$A$3:H$99,8,FALSE())-VLOOKUP($A23,'Import Peak Change'!$A$106:H$202,8,FALSE())))</f>
        <v>0</v>
      </c>
      <c r="I23" s="193" t="n">
        <f aca="false">IF(ISERROR(VLOOKUP($A23,'Import Peak'!$A$3:I$99,9,FALSE())-VLOOKUP($A23,'Import Peak Change'!$A$106:I$202,9,FALSE())),0,(VLOOKUP($A23,'Import Peak'!$A$3:I$99,9,FALSE())-VLOOKUP($A23,'Import Peak Change'!$A$106:I$202,9,FALSE())))</f>
        <v>-95.5094478536877</v>
      </c>
      <c r="J23" s="193" t="n">
        <f aca="false">IF(ISERROR(VLOOKUP($A23,'Import Peak'!$A$3:J$99,10,FALSE())-VLOOKUP($A23,'Import Peak Change'!$A$106:J$202,10,FALSE())),0,(VLOOKUP($A23,'Import Peak'!$A$3:J$99,10,FALSE())-VLOOKUP($A23,'Import Peak Change'!$A$106:J$202,10,FALSE())))</f>
        <v>250.47150469186</v>
      </c>
      <c r="K23" s="193" t="n">
        <f aca="false">IF(ISERROR(VLOOKUP($A23,'Import Peak'!$A$3:K$99,11,FALSE())-VLOOKUP($A23,'Import Peak Change'!$A$106:K$202,11,FALSE())),0,(VLOOKUP($A23,'Import Peak'!$A$3:K$99,11,FALSE())-VLOOKUP($A23,'Import Peak Change'!$A$106:K$202,11,FALSE())))</f>
        <v>345.0065372026</v>
      </c>
      <c r="L23" s="193" t="n">
        <f aca="false">IF(ISERROR(VLOOKUP($A23,'Import Peak'!$A$3:L$99,12,FALSE())-VLOOKUP($A23,'Import Peak Change'!$A$106:L$202,12,FALSE())),0,(VLOOKUP($A23,'Import Peak'!$A$3:L$99,12,FALSE())-VLOOKUP($A23,'Import Peak Change'!$A$106:L$202,12,FALSE())))</f>
        <v>285.95846789811</v>
      </c>
      <c r="M23" s="193" t="n">
        <f aca="false">IF(ISERROR(VLOOKUP($A23,'Import Peak'!$A$3:M$99,13,FALSE())-VLOOKUP($A23,'Import Peak Change'!$A$106:M$202,13,FALSE())),0,(VLOOKUP($A23,'Import Peak'!$A$3:M$99,13,FALSE())-VLOOKUP($A23,'Import Peak Change'!$A$106:M$202,13,FALSE())))</f>
        <v>-13.5056003730101</v>
      </c>
      <c r="N23" s="193" t="n">
        <f aca="false">IF(ISERROR(VLOOKUP($A23,'Import Peak'!$A$3:N$99,14,FALSE())-VLOOKUP($A23,'Import Peak Change'!$A$106:N$202,14,FALSE())),0,(VLOOKUP($A23,'Import Peak'!$A$3:N$99,14,FALSE())-VLOOKUP($A23,'Import Peak Change'!$A$106:N$202,14,FALSE())))</f>
        <v>-13.5245766307401</v>
      </c>
      <c r="O23" s="193" t="n">
        <f aca="false">IF(ISERROR(VLOOKUP($A23,'Import Peak'!$A$3:O$99,15,FALSE())-VLOOKUP($A23,'Import Peak Change'!$A$106:O$202,15,FALSE())),0,(VLOOKUP($A23,'Import Peak'!$A$3:O$99,15,FALSE())-VLOOKUP($A23,'Import Peak Change'!$A$106:O$202,15,FALSE())))</f>
        <v>-13.0248246932401</v>
      </c>
      <c r="P23" s="193" t="n">
        <f aca="false">IF(ISERROR(VLOOKUP($A23,'Import Peak'!$A$3:P$99,16,FALSE())-VLOOKUP($A23,'Import Peak Change'!$A$106:P$202,16,FALSE())),0,(VLOOKUP($A23,'Import Peak'!$A$3:P$99,16,FALSE())-VLOOKUP($A23,'Import Peak Change'!$A$106:P$202,16,FALSE())))</f>
        <v>0</v>
      </c>
      <c r="Q23" s="193" t="n">
        <f aca="false">IF(ISERROR(VLOOKUP($A23,'Import Peak'!$A$3:Q$99,17,FALSE())-VLOOKUP($A23,'Import Peak Change'!$A$106:Q$202,17,FALSE())),0,(VLOOKUP($A23,'Import Peak'!$A$3:Q$99,17,FALSE())-VLOOKUP($A23,'Import Peak Change'!$A$106:Q$202,17,FALSE())))</f>
        <v>0</v>
      </c>
      <c r="R23" s="193" t="n">
        <f aca="false">IF(ISERROR(VLOOKUP($A23,'Import Peak'!$A$3:R$99,18,FALSE())-VLOOKUP($A23,'Import Peak Change'!$A$106:R$202,18,FALSE())),0,(VLOOKUP($A23,'Import Peak'!$A$3:R$99,18,FALSE())-VLOOKUP($A23,'Import Peak Change'!$A$106:R$202,18,FALSE())))</f>
        <v>0</v>
      </c>
      <c r="S23" s="193" t="n">
        <f aca="false">IF(ISERROR(VLOOKUP($A23,'Import Peak'!$A$3:S$99,19,FALSE())-VLOOKUP($A23,'Import Peak Change'!$A$106:S$202,19,FALSE())),0,(VLOOKUP($A23,'Import Peak'!$A$3:S$99,19,FALSE())-VLOOKUP($A23,'Import Peak Change'!$A$106:S$202,19,FALSE())))</f>
        <v>-742.52016051436</v>
      </c>
      <c r="T23" s="193" t="n">
        <f aca="false">IF(ISERROR(VLOOKUP($A23,'Import Peak'!$A$3:T$99,20,FALSE())-VLOOKUP($A23,'Import Peak Change'!$A$106:T$202,20,FALSE())),0,(VLOOKUP($A23,'Import Peak'!$A$3:T$99,20,FALSE())-VLOOKUP($A23,'Import Peak Change'!$A$106:T$202,20,FALSE())))</f>
        <v>-733.47633912572</v>
      </c>
      <c r="U23" s="193" t="n">
        <f aca="false">IF(ISERROR(VLOOKUP($A23,'Import Peak'!$A$3:U$99,21,FALSE())-VLOOKUP($A23,'Import Peak Change'!$A$106:U$202,21,FALSE())),0,(VLOOKUP($A23,'Import Peak'!$A$3:U$99,21,FALSE())-VLOOKUP($A23,'Import Peak Change'!$A$106:U$202,21,FALSE())))</f>
        <v>-477.7219640744</v>
      </c>
      <c r="V23" s="193" t="n">
        <f aca="false">IF(ISERROR(VLOOKUP($A23,'Import Peak'!$A$3:V$99,22,FALSE())-VLOOKUP($A23,'Import Peak Change'!$A$106:V$202,22,FALSE())),0,(VLOOKUP($A23,'Import Peak'!$A$3:V$99,22,FALSE())-VLOOKUP($A23,'Import Peak Change'!$A$106:V$202,22,FALSE())))</f>
        <v>0</v>
      </c>
      <c r="W23" s="193" t="n">
        <f aca="false">IF(ISERROR(VLOOKUP($A23,'Import Peak'!$A$3:W$99,23,FALSE())-VLOOKUP($A23,'Import Peak Change'!$A$106:W$202,23,FALSE())),0,(VLOOKUP($A23,'Import Peak'!$A$3:W$99,23,FALSE())-VLOOKUP($A23,'Import Peak Change'!$A$106:W$202,23,FALSE())))</f>
        <v>0</v>
      </c>
      <c r="X23" s="193" t="n">
        <f aca="false">IF(ISERROR(VLOOKUP($A23,'Import Peak'!$A$3:X$99,24,FALSE())-VLOOKUP($A23,'Import Peak Change'!$A$106:X$202,24,FALSE())),0,(VLOOKUP($A23,'Import Peak'!$A$3:X$99,24,FALSE())-VLOOKUP($A23,'Import Peak Change'!$A$106:X$202,24,FALSE())))</f>
        <v>0</v>
      </c>
      <c r="Y23" s="193" t="n">
        <f aca="false">IF(ISERROR(VLOOKUP($A23,'Import Peak'!$A$3:Y$99,25,FALSE())-VLOOKUP($A23,'Import Peak Change'!$A$106:Y$202,25,FALSE())),0,(VLOOKUP($A23,'Import Peak'!$A$3:Y$99,25,FALSE())-VLOOKUP($A23,'Import Peak Change'!$A$106:Y$202,25,FALSE())))</f>
        <v>0</v>
      </c>
      <c r="Z23" s="193" t="n">
        <f aca="false">IF(ISERROR(VLOOKUP($A23,'Import Peak'!$A$3:Z$99,26,FALSE())-VLOOKUP($A23,'Import Peak Change'!$A$106:Z$202,26,FALSE())),0,(VLOOKUP($A23,'Import Peak'!$A$3:Z$99,26,FALSE())-VLOOKUP($A23,'Import Peak Change'!$A$106:Z$202,26,FALSE())))</f>
        <v>0</v>
      </c>
      <c r="AA23" s="193" t="n">
        <f aca="false">IF(ISERROR(VLOOKUP($A23,'Import Peak'!$A$3:AA$99,27,FALSE())-VLOOKUP($A23,'Import Peak Change'!$A$106:AA$202,27,FALSE())),0,(VLOOKUP($A23,'Import Peak'!$A$3:AA$99,27,FALSE())-VLOOKUP($A23,'Import Peak Change'!$A$106:AA$202,27,FALSE())))</f>
        <v>0</v>
      </c>
      <c r="AB23" s="193" t="n">
        <f aca="false">IF(ISERROR(VLOOKUP($A23,'Import Peak'!$A$3:AB$99,28,FALSE())-VLOOKUP($A23,'Import Peak Change'!$A$106:AB$202,28,FALSE())),0,(VLOOKUP($A23,'Import Peak'!$A$3:AB$99,28,FALSE())-VLOOKUP($A23,'Import Peak Change'!$A$106:AB$202,28,FALSE())))</f>
        <v>0</v>
      </c>
      <c r="AC23" s="193" t="n">
        <f aca="false">IF(ISERROR(VLOOKUP($A23,'Import Peak'!$A$3:AC$99,29,FALSE())-VLOOKUP($A23,'Import Peak Change'!$A$106:AC$202,29,FALSE())),0,(VLOOKUP($A23,'Import Peak'!$A$3:AC$99,29,FALSE())-VLOOKUP($A23,'Import Peak Change'!$A$106:AC$202,29,FALSE())))</f>
        <v>0</v>
      </c>
      <c r="AD23" s="193" t="n">
        <f aca="false">IF(ISERROR(VLOOKUP($A23,'Import Peak'!$A$3:AD$99,30,FALSE())-VLOOKUP($A23,'Import Peak Change'!$A$106:AD$202,30,FALSE())),0,(VLOOKUP($A23,'Import Peak'!$A$3:AD$99,30,FALSE())-VLOOKUP($A23,'Import Peak Change'!$A$106:AD$202,30,FALSE())))</f>
        <v>0</v>
      </c>
      <c r="AE23" s="193" t="n">
        <f aca="false">IF(ISERROR(VLOOKUP($A23,'Import Peak'!$A$3:AE$99,31,FALSE())-VLOOKUP($A23,'Import Peak Change'!$A$106:AE$202,31,FALSE())),0,(VLOOKUP($A23,'Import Peak'!$A$3:AE$99,31,FALSE())-VLOOKUP($A23,'Import Peak Change'!$A$106:AE$202,31,FALSE())))</f>
        <v>0</v>
      </c>
      <c r="AF23" s="193" t="n">
        <f aca="false">IF(ISERROR(VLOOKUP($A23,'Import Peak'!$A$3:AF$99,32,FALSE())-VLOOKUP($A23,'Import Peak Change'!$A$106:AF$202,32,FALSE())),0,(VLOOKUP($A23,'Import Peak'!$A$3:AF$99,32,FALSE())-VLOOKUP($A23,'Import Peak Change'!$A$106:AF$202,32,FALSE())))</f>
        <v>0</v>
      </c>
      <c r="AG23" s="193" t="n">
        <f aca="false">IF(ISERROR(VLOOKUP($A23,'Import Peak'!$A$3:AG$99,33,FALSE())-VLOOKUP($A23,'Import Peak Change'!$A$106:AG$202,33,FALSE())),0,(VLOOKUP($A23,'Import Peak'!$A$3:AG$99,33,FALSE())-VLOOKUP($A23,'Import Peak Change'!$A$106:AG$202,33,FALSE())))</f>
        <v>0</v>
      </c>
      <c r="AH23" s="193" t="n">
        <f aca="false">IF(ISERROR(VLOOKUP($A23,'Import Peak'!$A$3:AH$99,34,FALSE())-VLOOKUP($A23,'Import Peak Change'!$A$106:AH$202,34,FALSE())),0,(VLOOKUP($A23,'Import Peak'!$A$3:AH$99,34,FALSE())-VLOOKUP($A23,'Import Peak Change'!$A$106:AH$202,34,FALSE())))</f>
        <v>0</v>
      </c>
      <c r="AI23" s="193" t="n">
        <f aca="false">IF(ISERROR(VLOOKUP($A23,'Import Peak'!$A$3:AI$99,35,FALSE())-VLOOKUP($A23,'Import Peak Change'!$A$106:AI$202,35,FALSE())),0,(VLOOKUP($A23,'Import Peak'!$A$3:AI$99,35,FALSE())-VLOOKUP($A23,'Import Peak Change'!$A$106:AI$202,35,FALSE())))</f>
        <v>0</v>
      </c>
      <c r="AJ23" s="193" t="n">
        <f aca="false">IF(ISERROR(VLOOKUP($A23,'Import Peak'!$A$3:AJ$99,36,FALSE())-VLOOKUP($A23,'Import Peak Change'!$A$106:AJ$202,36,FALSE())),0,(VLOOKUP($A23,'Import Peak'!$A$3:AJ$99,36,FALSE())-VLOOKUP($A23,'Import Peak Change'!$A$106:AJ$202,36,FALSE())))</f>
        <v>0</v>
      </c>
      <c r="AK23" s="193" t="n">
        <f aca="false">IF(ISERROR(VLOOKUP($A23,'Import Peak'!$A$3:AK$99,37,FALSE())-VLOOKUP($A23,'Import Peak Change'!$A$106:AK$202,37,FALSE())),0,(VLOOKUP($A23,'Import Peak'!$A$3:AK$99,37,FALSE())-VLOOKUP($A23,'Import Peak Change'!$A$106:AK$202,37,FALSE())))</f>
        <v>0</v>
      </c>
      <c r="AL23" s="193" t="n">
        <f aca="false">IF(ISERROR(VLOOKUP($A23,'Import Peak'!$A$3:AL$99,38,FALSE())-VLOOKUP($A23,'Import Peak Change'!$A$106:AL$202,38,FALSE())),0,(VLOOKUP($A23,'Import Peak'!$A$3:AL$99,38,FALSE())-VLOOKUP($A23,'Import Peak Change'!$A$106:AL$202,38,FALSE())))</f>
        <v>0</v>
      </c>
      <c r="AM23" s="193" t="n">
        <f aca="false">IF(ISERROR(VLOOKUP($A23,'Import Peak'!$A$3:AM$99,39,FALSE())-VLOOKUP($A23,'Import Peak Change'!$A$106:AM$202,39,FALSE())),0,(VLOOKUP($A23,'Import Peak'!$A$3:AM$99,39,FALSE())-VLOOKUP($A23,'Import Peak Change'!$A$106:AM$202,39,FALSE())))</f>
        <v>0</v>
      </c>
      <c r="AN23" s="193" t="n">
        <f aca="false">IF(ISERROR(VLOOKUP($A23,'Import Peak'!$A$3:AN$99,40,FALSE())-VLOOKUP($A23,'Import Peak Change'!$A$106:AN$202,40,FALSE())),0,(VLOOKUP($A23,'Import Peak'!$A$3:AN$99,40,FALSE())-VLOOKUP($A23,'Import Peak Change'!$A$106:AN$202,40,FALSE())))</f>
        <v>0</v>
      </c>
      <c r="AO23" s="193" t="n">
        <f aca="false">IF(ISERROR(VLOOKUP($A23,'Import Peak'!$A$3:AO$99,41,FALSE())-VLOOKUP($A23,'Import Peak Change'!$A$106:AO$202,41,FALSE())),0,(VLOOKUP($A23,'Import Peak'!$A$3:AO$99,41,FALSE())-VLOOKUP($A23,'Import Peak Change'!$A$106:AO$202,41,FALSE())))</f>
        <v>0</v>
      </c>
      <c r="AP23" s="193" t="n">
        <f aca="false">IF(ISERROR(VLOOKUP($A23,'Import Peak'!$A$3:AP$99,42,FALSE())-VLOOKUP($A23,'Import Peak Change'!$A$106:AP$202,42,FALSE())),0,(VLOOKUP($A23,'Import Peak'!$A$3:AP$99,42,FALSE())-VLOOKUP($A23,'Import Peak Change'!$A$106:AP$202,42,FALSE())))</f>
        <v>0</v>
      </c>
      <c r="AQ23" s="193" t="n">
        <f aca="false">IF(ISERROR(VLOOKUP($A23,'Import Peak'!$A$3:AQ$99,43,FALSE())-VLOOKUP($A23,'Import Peak Change'!$A$106:AQ$202,43,FALSE())),0,(VLOOKUP($A23,'Import Peak'!$A$3:AQ$99,43,FALSE())-VLOOKUP($A23,'Import Peak Change'!$A$106:AQ$202,43,FALSE())))</f>
        <v>0</v>
      </c>
      <c r="AR23" s="193" t="n">
        <f aca="false">IF(ISERROR(VLOOKUP($A23,'Import Peak'!$A$3:AR$99,44,FALSE())-VLOOKUP($A23,'Import Peak Change'!$A$106:AR$202,44,FALSE())),0,(VLOOKUP($A23,'Import Peak'!$A$3:AR$99,44,FALSE())-VLOOKUP($A23,'Import Peak Change'!$A$106:AR$202,44,FALSE())))</f>
        <v>0</v>
      </c>
      <c r="AS23" s="193" t="n">
        <f aca="false">IF(ISERROR(VLOOKUP($A23,'Import Peak'!$A$3:AS$99,45,FALSE())-VLOOKUP($A23,'Import Peak Change'!$A$106:AS$202,45,FALSE())),0,(VLOOKUP($A23,'Import Peak'!$A$3:AS$99,45,FALSE())-VLOOKUP($A23,'Import Peak Change'!$A$106:AS$202,45,FALSE())))</f>
        <v>0</v>
      </c>
      <c r="AT23" s="193" t="n">
        <f aca="false">IF(ISERROR(VLOOKUP($A23,'Import Peak'!$A$3:AT$99,46,FALSE())-VLOOKUP($A23,'Import Peak Change'!$A$106:AT$202,46,FALSE())),0,(VLOOKUP($A23,'Import Peak'!$A$3:AT$99,46,FALSE())-VLOOKUP($A23,'Import Peak Change'!$A$106:AT$202,46,FALSE())))</f>
        <v>0</v>
      </c>
      <c r="AU23" s="193" t="n">
        <f aca="false">IF(ISERROR(VLOOKUP($A23,'Import Peak'!$A$3:AU$99,47,FALSE())-VLOOKUP($A23,'Import Peak Change'!$A$106:AU$202,47,FALSE())),0,(VLOOKUP($A23,'Import Peak'!$A$3:AU$99,47,FALSE())-VLOOKUP($A23,'Import Peak Change'!$A$106:AU$202,47,FALSE())))</f>
        <v>0</v>
      </c>
      <c r="AV23" s="193" t="n">
        <f aca="false">IF(ISERROR(VLOOKUP($A23,'Import Peak'!$A$3:AV$99,48,FALSE())-VLOOKUP($A23,'Import Peak Change'!$A$106:AV$202,48,FALSE())),0,(VLOOKUP($A23,'Import Peak'!$A$3:AV$99,48,FALSE())-VLOOKUP($A23,'Import Peak Change'!$A$106:AV$202,48,FALSE())))</f>
        <v>0</v>
      </c>
      <c r="AW23" s="193" t="n">
        <f aca="false">IF(ISERROR(VLOOKUP($A23,'Import Peak'!$A$3:AW$99,49,FALSE())-VLOOKUP($A23,'Import Peak Change'!$A$106:AW$202,49,FALSE())),0,(VLOOKUP($A23,'Import Peak'!$A$3:AW$99,49,FALSE())-VLOOKUP($A23,'Import Peak Change'!$A$106:AW$202,49,FALSE())))</f>
        <v>0</v>
      </c>
      <c r="AX23" s="193" t="n">
        <f aca="false">IF(ISERROR(VLOOKUP($A23,'Import Peak'!$A$3:AX$99,50,FALSE())-VLOOKUP($A23,'Import Peak Change'!$A$106:AX$202,50,FALSE())),0,(VLOOKUP($A23,'Import Peak'!$A$3:AX$99,50,FALSE())-VLOOKUP($A23,'Import Peak Change'!$A$106:AX$202,50,FALSE())))</f>
        <v>0</v>
      </c>
      <c r="AY23" s="193" t="n">
        <f aca="false">IF(ISERROR(VLOOKUP($A23,'Import Peak'!$A$3:AY$99,51,FALSE())-VLOOKUP($A23,'Import Peak Change'!$A$106:AY$202,51,FALSE())),0,(VLOOKUP($A23,'Import Peak'!$A$3:AY$99,51,FALSE())-VLOOKUP($A23,'Import Peak Change'!$A$106:AY$202,51,FALSE())))</f>
        <v>0</v>
      </c>
      <c r="AZ23" s="193" t="n">
        <f aca="false">IF(ISERROR(VLOOKUP($A23,'Import Peak'!$A$3:AZ$99,52,FALSE())-VLOOKUP($A23,'Import Peak Change'!$A$106:AZ$202,52,FALSE())),0,(VLOOKUP($A23,'Import Peak'!$A$3:AZ$99,52,FALSE())-VLOOKUP($A23,'Import Peak Change'!$A$106:AZ$202,52,FALSE())))</f>
        <v>0</v>
      </c>
      <c r="BA23" s="193" t="n">
        <f aca="false">IF(ISERROR(VLOOKUP($A23,'Import Peak'!$A$3:BA$99,53,FALSE())-VLOOKUP($A23,'Import Peak Change'!$A$106:BA$202,53,FALSE())),0,(VLOOKUP($A23,'Import Peak'!$A$3:BA$99,53,FALSE())-VLOOKUP($A23,'Import Peak Change'!$A$106:BA$202,53,FALSE())))</f>
        <v>0</v>
      </c>
      <c r="BB23" s="193" t="n">
        <f aca="false">IF(ISERROR(VLOOKUP($A23,'Import Peak'!$A$3:BB$99,54,FALSE())-VLOOKUP($A23,'Import Peak Change'!$A$106:BB$202,54,FALSE())),0,(VLOOKUP($A23,'Import Peak'!$A$3:BB$99,54,FALSE())-VLOOKUP($A23,'Import Peak Change'!$A$106:BB$202,54,FALSE())))</f>
        <v>0</v>
      </c>
      <c r="BC23" s="193" t="n">
        <f aca="false">IF(ISERROR(VLOOKUP($A23,'Import Peak'!$A$3:BC$99,55,FALSE())-VLOOKUP($A23,'Import Peak Change'!$A$106:BC$202,55,FALSE())),0,(VLOOKUP($A23,'Import Peak'!$A$3:BC$99,55,FALSE())-VLOOKUP($A23,'Import Peak Change'!$A$106:BC$202,55,FALSE())))</f>
        <v>0</v>
      </c>
      <c r="BD23" s="193" t="n">
        <f aca="false">IF(ISERROR(VLOOKUP($A23,'Import Peak'!$A$3:BD$99,56,FALSE())-VLOOKUP($A23,'Import Peak Change'!$A$106:BD$202,56,FALSE())),0,(VLOOKUP($A23,'Import Peak'!$A$3:BD$99,56,FALSE())-VLOOKUP($A23,'Import Peak Change'!$A$106:BD$202,56,FALSE())))</f>
        <v>0</v>
      </c>
      <c r="BE23" s="193" t="n">
        <f aca="false">IF(ISERROR(VLOOKUP($A23,'Import Peak'!$A$3:BE$99,57,FALSE())-VLOOKUP($A23,'Import Peak Change'!$A$106:BE$202,57,FALSE())),0,(VLOOKUP($A23,'Import Peak'!$A$3:BE$99,57,FALSE())-VLOOKUP($A23,'Import Peak Change'!$A$106:BE$202,57,FALSE())))</f>
        <v>0</v>
      </c>
      <c r="BF23" s="193" t="n">
        <f aca="false">IF(ISERROR(VLOOKUP($A23,'Import Peak'!$A$3:BF$99,58,FALSE())-VLOOKUP($A23,'Import Peak Change'!$A$106:BF$202,58,FALSE())),0,(VLOOKUP($A23,'Import Peak'!$A$3:BF$99,58,FALSE())-VLOOKUP($A23,'Import Peak Change'!$A$106:BF$202,58,FALSE())))</f>
        <v>0</v>
      </c>
      <c r="BG23" s="193" t="n">
        <f aca="false">IF(ISERROR(VLOOKUP($A23,'Import Peak'!$A$3:BG$99,59,FALSE())-VLOOKUP($A23,'Import Peak Change'!$A$106:BG$202,59,FALSE())),0,(VLOOKUP($A23,'Import Peak'!$A$3:BG$99,59,FALSE())-VLOOKUP($A23,'Import Peak Change'!$A$106:BG$202,59,FALSE())))</f>
        <v>0</v>
      </c>
      <c r="BH23" s="193" t="n">
        <f aca="false">IF(ISERROR(VLOOKUP($A23,'Import Peak'!$A$3:BH$99,60,FALSE())-VLOOKUP($A23,'Import Peak Change'!$A$106:BH$202,60,FALSE())),0,(VLOOKUP($A23,'Import Peak'!$A$3:BH$99,60,FALSE())-VLOOKUP($A23,'Import Peak Change'!$A$106:BH$202,60,FALSE())))</f>
        <v>0</v>
      </c>
      <c r="BI23" s="193" t="n">
        <f aca="false">IF(ISERROR(VLOOKUP($A23,'Import Peak'!$A$3:BI$99,61,FALSE())-VLOOKUP($A23,'Import Peak Change'!$A$106:BI$202,61,FALSE())),0,(VLOOKUP($A23,'Import Peak'!$A$3:BI$99,61,FALSE())-VLOOKUP($A23,'Import Peak Change'!$A$106:BI$202,61,FALSE())))</f>
        <v>0</v>
      </c>
      <c r="BJ23" s="193" t="n">
        <f aca="false">IF(ISERROR(VLOOKUP($A23,'Import Peak'!$A$3:BJ$99,62,FALSE())-VLOOKUP($A23,'Import Peak Change'!$A$106:BJ$202,62,FALSE())),0,(VLOOKUP($A23,'Import Peak'!$A$3:BJ$99,62,FALSE())-VLOOKUP($A23,'Import Peak Change'!$A$106:BJ$202,62,FALSE())))</f>
        <v>0</v>
      </c>
      <c r="BK23" s="193" t="n">
        <f aca="false">IF(ISERROR(VLOOKUP($A23,'Import Peak'!$A$3:BK$99,63,FALSE())-VLOOKUP($A23,'Import Peak Change'!$A$106:BK$202,63,FALSE())),0,(VLOOKUP($A23,'Import Peak'!$A$3:BK$99,63,FALSE())-VLOOKUP($A23,'Import Peak Change'!$A$106:BK$202,63,FALSE())))</f>
        <v>0</v>
      </c>
      <c r="BL23" s="193" t="n">
        <f aca="false">IF(ISERROR(VLOOKUP($A23,'Import Peak'!$A$3:BL$99,64,FALSE())-VLOOKUP($A23,'Import Peak Change'!$A$106:BL$202,64,FALSE())),0,(VLOOKUP($A23,'Import Peak'!$A$3:BL$99,64,FALSE())-VLOOKUP($A23,'Import Peak Change'!$A$106:BL$202,64,FALSE())))</f>
        <v>0</v>
      </c>
      <c r="BM23" s="193" t="n">
        <f aca="false">IF(ISERROR(VLOOKUP($A23,'Import Peak'!$A$3:BM$99,65,FALSE())-VLOOKUP($A23,'Import Peak Change'!$A$106:BM$202,65,FALSE())),0,(VLOOKUP($A23,'Import Peak'!$A$3:BM$99,65,FALSE())-VLOOKUP($A23,'Import Peak Change'!$A$106:BM$202,65,FALSE())))</f>
        <v>0</v>
      </c>
      <c r="BN23" s="193" t="n">
        <f aca="false">IF(ISERROR(VLOOKUP($A23,'Import Peak'!$A$3:BN$99,66,FALSE())-VLOOKUP($A23,'Import Peak Change'!$A$106:BN$202,66,FALSE())),0,(VLOOKUP($A23,'Import Peak'!$A$3:BN$99,66,FALSE())-VLOOKUP($A23,'Import Peak Change'!$A$106:BN$202,66,FALSE())))</f>
        <v>0</v>
      </c>
      <c r="BO23" s="193" t="n">
        <f aca="false">IF(ISERROR(VLOOKUP($A23,'Import Peak'!$A$3:BO$99,67,FALSE())-VLOOKUP($A23,'Import Peak Change'!$A$106:BO$202,67,FALSE())),0,(VLOOKUP($A23,'Import Peak'!$A$3:BO$99,67,FALSE())-VLOOKUP($A23,'Import Peak Change'!$A$106:BO$202,67,FALSE())))</f>
        <v>0</v>
      </c>
      <c r="BP23" s="193" t="n">
        <f aca="false">IF(ISERROR(VLOOKUP($A23,'Import Peak'!$A$3:BP$99,68,FALSE())-VLOOKUP($A23,'Import Peak Change'!$A$106:BP$202,68,FALSE())),0,(VLOOKUP($A23,'Import Peak'!$A$3:BP$99,68,FALSE())-VLOOKUP($A23,'Import Peak Change'!$A$106:BP$202,68,FALSE())))</f>
        <v>0</v>
      </c>
      <c r="BQ23" s="193" t="n">
        <f aca="false">IF(ISERROR(VLOOKUP($A23,'Import Peak'!$A$3:BQ$99,69,FALSE())-VLOOKUP($A23,'Import Peak Change'!$A$106:BQ$202,69,FALSE())),0,(VLOOKUP($A23,'Import Peak'!$A$3:BQ$99,69,FALSE())-VLOOKUP($A23,'Import Peak Change'!$A$106:BQ$202,69,FALSE())))</f>
        <v>0</v>
      </c>
      <c r="BR23" s="193" t="n">
        <f aca="false">IF(ISERROR(VLOOKUP($A23,'Import Peak'!$A$3:BR$99,70,FALSE())-VLOOKUP($A23,'Import Peak Change'!$A$106:BR$202,70,FALSE())),0,(VLOOKUP($A23,'Import Peak'!$A$3:BR$99,70,FALSE())-VLOOKUP($A23,'Import Peak Change'!$A$106:BR$202,70,FALSE())))</f>
        <v>0</v>
      </c>
      <c r="BS23" s="193" t="n">
        <f aca="false">IF(ISERROR(VLOOKUP($A23,'Import Peak'!$A$3:BS$99,71,FALSE())-VLOOKUP($A23,'Import Peak Change'!$A$106:BS$202,71,FALSE())),0,(VLOOKUP($A23,'Import Peak'!$A$3:BS$99,71,FALSE())-VLOOKUP($A23,'Import Peak Change'!$A$106:BS$202,71,FALSE())))</f>
        <v>0</v>
      </c>
      <c r="BT23" s="193" t="n">
        <f aca="false">IF(ISERROR(VLOOKUP($A23,'Import Peak'!$A$3:BT$99,72,FALSE())-VLOOKUP($A23,'Import Peak Change'!$A$106:BT$202,72,FALSE())),0,(VLOOKUP($A23,'Import Peak'!$A$3:BT$99,72,FALSE())-VLOOKUP($A23,'Import Peak Change'!$A$106:BT$202,72,FALSE())))</f>
        <v>0</v>
      </c>
      <c r="BU23" s="193" t="n">
        <f aca="false">IF(ISERROR(VLOOKUP($A23,'Import Peak'!$A$3:BU$99,73,FALSE())-VLOOKUP($A23,'Import Peak Change'!$A$106:BU$202,73,FALSE())),0,(VLOOKUP($A23,'Import Peak'!$A$3:BU$99,73,FALSE())-VLOOKUP($A23,'Import Peak Change'!$A$106:BU$202,73,FALSE())))</f>
        <v>0</v>
      </c>
      <c r="BV23" s="193" t="n">
        <f aca="false">IF(ISERROR(VLOOKUP($A23,'Import Peak'!$A$3:BV$99,74,FALSE())-VLOOKUP($A23,'Import Peak Change'!$A$106:BV$202,74,FALSE())),0,(VLOOKUP($A23,'Import Peak'!$A$3:BV$99,74,FALSE())-VLOOKUP($A23,'Import Peak Change'!$A$106:BV$202,74,FALSE())))</f>
        <v>0</v>
      </c>
      <c r="BW23" s="193" t="n">
        <f aca="false">IF(ISERROR(VLOOKUP($A23,'Import Peak'!$A$3:BW$99,75,FALSE())-VLOOKUP($A23,'Import Peak Change'!$A$106:BW$202,75,FALSE())),0,(VLOOKUP($A23,'Import Peak'!$A$3:BW$99,75,FALSE())-VLOOKUP($A23,'Import Peak Change'!$A$106:BW$202,75,FALSE())))</f>
        <v>0</v>
      </c>
      <c r="BX23" s="193" t="n">
        <f aca="false">IF(ISERROR(VLOOKUP($A23,'Import Peak'!$A$3:BX$99,76,FALSE())-VLOOKUP($A23,'Import Peak Change'!$A$106:BX$202,76,FALSE())),0,(VLOOKUP($A23,'Import Peak'!$A$3:BX$99,76,FALSE())-VLOOKUP($A23,'Import Peak Change'!$A$106:BX$202,76,FALSE())))</f>
        <v>0</v>
      </c>
      <c r="BY23" s="193" t="n">
        <f aca="false">IF(ISERROR(VLOOKUP($A23,'Import Peak'!$A$3:BY$99,77,FALSE())-VLOOKUP($A23,'Import Peak Change'!$A$106:BY$202,77,FALSE())),0,(VLOOKUP($A23,'Import Peak'!$A$3:BY$99,77,FALSE())-VLOOKUP($A23,'Import Peak Change'!$A$106:BY$202,77,FALSE())))</f>
        <v>0</v>
      </c>
      <c r="BZ23" s="193" t="n">
        <f aca="false">IF(ISERROR(VLOOKUP($A23,'Import Peak'!$A$3:BZ$99,78,FALSE())-VLOOKUP($A23,'Import Peak Change'!$A$106:BZ$202,78,FALSE())),0,(VLOOKUP($A23,'Import Peak'!$A$3:BZ$99,78,FALSE())-VLOOKUP($A23,'Import Peak Change'!$A$106:BZ$202,78,FALSE())))</f>
        <v>0</v>
      </c>
      <c r="CA23" s="193" t="n">
        <f aca="false">IF(ISERROR(VLOOKUP($A23,'Import Peak'!$A$3:CA$99,79,FALSE())-VLOOKUP($A23,'Import Peak Change'!$A$106:CA$202,79,FALSE())),0,(VLOOKUP($A23,'Import Peak'!$A$3:CA$99,79,FALSE())-VLOOKUP($A23,'Import Peak Change'!$A$106:CA$202,79,FALSE())))</f>
        <v>0</v>
      </c>
      <c r="CB23" s="193" t="n">
        <f aca="false">IF(ISERROR(VLOOKUP($A23,'Import Peak'!$A$3:CB$99,80,FALSE())-VLOOKUP($A23,'Import Peak Change'!$A$106:CB$202,80,FALSE())),0,(VLOOKUP($A23,'Import Peak'!$A$3:CB$99,80,FALSE())-VLOOKUP($A23,'Import Peak Change'!$A$106:CB$202,80,FALSE())))</f>
        <v>0</v>
      </c>
      <c r="CC23" s="193" t="n">
        <f aca="false">IF(ISERROR(VLOOKUP($A23,'Import Peak'!$A$3:CC$99,81,FALSE())-VLOOKUP($A23,'Import Peak Change'!$A$106:CC$202,81,FALSE())),0,(VLOOKUP($A23,'Import Peak'!$A$3:CC$99,81,FALSE())-VLOOKUP($A23,'Import Peak Change'!$A$106:CC$202,81,FALSE())))</f>
        <v>0</v>
      </c>
      <c r="CD23" s="193" t="n">
        <f aca="false">IF(ISERROR(VLOOKUP($A23,'Import Peak'!$A$3:CD$99,82,FALSE())-VLOOKUP($A23,'Import Peak Change'!$A$106:CD$202,82,FALSE())),0,(VLOOKUP($A23,'Import Peak'!$A$3:CD$99,82,FALSE())-VLOOKUP($A23,'Import Peak Change'!$A$106:CD$202,82,FALSE())))</f>
        <v>0</v>
      </c>
      <c r="CE23" s="193" t="n">
        <f aca="false">IF(ISERROR(VLOOKUP($A23,'Import Peak'!$A$3:CE$99,83,FALSE())-VLOOKUP($A23,'Import Peak Change'!$A$106:CE$202,83,FALSE())),0,(VLOOKUP($A23,'Import Peak'!$A$3:CE$99,83,FALSE())-VLOOKUP($A23,'Import Peak Change'!$A$106:CE$202,83,FALSE())))</f>
        <v>0</v>
      </c>
      <c r="CF23" s="193" t="n">
        <f aca="false">IF(ISERROR(VLOOKUP($A23,'Import Peak'!$A$3:CF$99,84,FALSE())-VLOOKUP($A23,'Import Peak Change'!$A$106:CF$202,84,FALSE())),0,(VLOOKUP($A23,'Import Peak'!$A$3:CF$99,84,FALSE())-VLOOKUP($A23,'Import Peak Change'!$A$106:CF$202,84,FALSE())))</f>
        <v>0</v>
      </c>
      <c r="CG23" s="193" t="n">
        <f aca="false">IF(ISERROR(VLOOKUP($A23,'Import Peak'!$A$3:CG$99,85,FALSE())-VLOOKUP($A23,'Import Peak Change'!$A$106:CG$202,85,FALSE())),0,(VLOOKUP($A23,'Import Peak'!$A$3:CG$99,85,FALSE())-VLOOKUP($A23,'Import Peak Change'!$A$106:CG$202,85,FALSE())))</f>
        <v>0</v>
      </c>
      <c r="CH23" s="193" t="n">
        <f aca="false">IF(ISERROR(VLOOKUP($A23,'Import Peak'!$A$3:CH$99,86,FALSE())-VLOOKUP($A23,'Import Peak Change'!$A$106:CH$202,86,FALSE())),0,(VLOOKUP($A23,'Import Peak'!$A$3:CH$99,86,FALSE())-VLOOKUP($A23,'Import Peak Change'!$A$106:CH$202,86,FALSE())))</f>
        <v>0</v>
      </c>
      <c r="CI23" s="193" t="n">
        <f aca="false">IF(ISERROR(VLOOKUP($A23,'Import Peak'!$A$3:CI$99,87,FALSE())-VLOOKUP($A23,'Import Peak Change'!$A$106:CI$202,87,FALSE())),0,(VLOOKUP($A23,'Import Peak'!$A$3:CI$99,87,FALSE())-VLOOKUP($A23,'Import Peak Change'!$A$106:CI$202,87,FALSE())))</f>
        <v>0</v>
      </c>
      <c r="CJ23" s="193" t="n">
        <f aca="false">IF(ISERROR(VLOOKUP($A23,'Import Peak'!$A$3:CJ$99,88,FALSE())-VLOOKUP($A23,'Import Peak Change'!$A$106:CJ$202,88,FALSE())),0,(VLOOKUP($A23,'Import Peak'!$A$3:CJ$99,88,FALSE())-VLOOKUP($A23,'Import Peak Change'!$A$106:CJ$202,88,FALSE())))</f>
        <v>0</v>
      </c>
      <c r="CK23" s="193" t="n">
        <f aca="false">IF(ISERROR(VLOOKUP($A23,'Import Peak'!$A$3:CK$99,89,FALSE())-VLOOKUP($A23,'Import Peak Change'!$A$106:CK$202,89,FALSE())),0,(VLOOKUP($A23,'Import Peak'!$A$3:CK$99,89,FALSE())-VLOOKUP($A23,'Import Peak Change'!$A$106:CK$202,89,FALSE())))</f>
        <v>0</v>
      </c>
      <c r="CL23" s="193" t="n">
        <f aca="false">IF(ISERROR(VLOOKUP($A23,'Import Peak'!$A$3:CL$99,90,FALSE())-VLOOKUP($A23,'Import Peak Change'!$A$106:CL$202,90,FALSE())),0,(VLOOKUP($A23,'Import Peak'!$A$3:CL$99,90,FALSE())-VLOOKUP($A23,'Import Peak Change'!$A$106:CL$202,90,FALSE())))</f>
        <v>0</v>
      </c>
      <c r="CM23" s="193" t="n">
        <f aca="false">IF(ISERROR(VLOOKUP($A23,'Import Peak'!$A$3:CM$99,91,FALSE())-VLOOKUP($A23,'Import Peak Change'!$A$106:CM$202,91,FALSE())),0,(VLOOKUP($A23,'Import Peak'!$A$3:CM$99,91,FALSE())-VLOOKUP($A23,'Import Peak Change'!$A$106:CM$202,91,FALSE())))</f>
        <v>0</v>
      </c>
      <c r="CN23" s="193" t="n">
        <f aca="false">IF(ISERROR(VLOOKUP($A23,'Import Peak'!$A$3:CN$99,92,FALSE())-VLOOKUP($A23,'Import Peak Change'!$A$106:CN$202,92,FALSE())),0,(VLOOKUP($A23,'Import Peak'!$A$3:CN$99,92,FALSE())-VLOOKUP($A23,'Import Peak Change'!$A$106:CN$202,92,FALSE())))</f>
        <v>0</v>
      </c>
      <c r="CO23" s="193" t="n">
        <f aca="false">IF(ISERROR(VLOOKUP($A23,'Import Peak'!$A$3:CO$99,93,FALSE())-VLOOKUP($A23,'Import Peak Change'!$A$106:CO$202,93,FALSE())),0,(VLOOKUP($A23,'Import Peak'!$A$3:CO$99,93,FALSE())-VLOOKUP($A23,'Import Peak Change'!$A$106:CO$202,93,FALSE())))</f>
        <v>0</v>
      </c>
      <c r="CP23" s="193" t="n">
        <f aca="false">IF(ISERROR(VLOOKUP($A23,'Import Peak'!$A$3:CP$99,94,FALSE())-VLOOKUP($A23,'Import Peak Change'!$A$106:CP$202,94,FALSE())),0,(VLOOKUP($A23,'Import Peak'!$A$3:CP$99,94,FALSE())-VLOOKUP($A23,'Import Peak Change'!$A$106:CP$202,94,FALSE())))</f>
        <v>0</v>
      </c>
      <c r="CQ23" s="193" t="n">
        <f aca="false">IF(ISERROR(VLOOKUP($A23,'Import Peak'!$A$3:CQ$99,95,FALSE())-VLOOKUP($A23,'Import Peak Change'!$A$106:CQ$202,95,FALSE())),0,(VLOOKUP($A23,'Import Peak'!$A$3:CQ$99,95,FALSE())-VLOOKUP($A23,'Import Peak Change'!$A$106:CQ$202,95,FALSE())))</f>
        <v>0</v>
      </c>
      <c r="CR23" s="193" t="n">
        <f aca="false">IF(ISERROR(VLOOKUP($A23,'Import Peak'!$A$3:CR$99,96,FALSE())-VLOOKUP($A23,'Import Peak Change'!$A$106:CR$202,96,FALSE())),0,(VLOOKUP($A23,'Import Peak'!$A$3:CR$99,96,FALSE())-VLOOKUP($A23,'Import Peak Change'!$A$106:CR$202,96,FALSE())))</f>
        <v>0</v>
      </c>
      <c r="CS23" s="193" t="n">
        <f aca="false">IF(ISERROR(VLOOKUP($A23,'Import Peak'!$A$3:CS$99,97,FALSE())-VLOOKUP($A23,'Import Peak Change'!$A$106:CS$202,97,FALSE())),0,(VLOOKUP($A23,'Import Peak'!$A$3:CS$99,97,FALSE())-VLOOKUP($A23,'Import Peak Change'!$A$106:CS$202,97,FALSE())))</f>
        <v>0</v>
      </c>
      <c r="CT23" s="193" t="n">
        <f aca="false">IF(ISERROR(VLOOKUP($A23,'Import Peak'!$A$3:CT$99,98,FALSE())-VLOOKUP($A23,'Import Peak Change'!$A$106:CT$202,98,FALSE())),0,(VLOOKUP($A23,'Import Peak'!$A$3:CT$99,98,FALSE())-VLOOKUP($A23,'Import Peak Change'!$A$106:CT$202,98,FALSE())))</f>
        <v>0</v>
      </c>
      <c r="CU23" s="193" t="n">
        <f aca="false">IF(ISERROR(VLOOKUP($A23,'Import Peak'!$A$3:CU$99,99,FALSE())-VLOOKUP($A23,'Import Peak Change'!$A$106:CU$202,99,FALSE())),0,(VLOOKUP($A23,'Import Peak'!$A$3:CU$99,99,FALSE())-VLOOKUP($A23,'Import Peak Change'!$A$106:CU$202,99,FALSE())))</f>
        <v>0</v>
      </c>
      <c r="CV23" s="193" t="n">
        <f aca="false">IF(ISERROR(VLOOKUP($A23,'Import Peak'!$A$3:CV$99,100,FALSE())-VLOOKUP($A23,'Import Peak Change'!$A$106:CV$202,100,FALSE())),0,(VLOOKUP($A23,'Import Peak'!$A$3:CV$99,100,FALSE())-VLOOKUP($A23,'Import Peak Change'!$A$106:CV$202,100,FALSE())))</f>
        <v>0</v>
      </c>
      <c r="CW23" s="193" t="n">
        <f aca="false">IF(ISERROR(VLOOKUP($A23,'Import Peak'!$A$3:CW$99,101,FALSE())-VLOOKUP($A23,'Import Peak Change'!$A$106:CW$202,101,FALSE())),0,(VLOOKUP($A23,'Import Peak'!$A$3:CW$99,101,FALSE())-VLOOKUP($A23,'Import Peak Change'!$A$106:CW$202,101,FALSE())))</f>
        <v>0</v>
      </c>
      <c r="CX23" s="193" t="n">
        <f aca="false">IF(ISERROR(VLOOKUP($A23,'Import Peak'!$A$3:CX$99,102,FALSE())-VLOOKUP($A23,'Import Peak Change'!$A$106:CX$202,102,FALSE())),0,(VLOOKUP($A23,'Import Peak'!$A$3:CX$99,102,FALSE())-VLOOKUP($A23,'Import Peak Change'!$A$106:CX$202,102,FALSE())))</f>
        <v>0</v>
      </c>
      <c r="CY23" s="193" t="n">
        <f aca="false">IF(ISERROR(VLOOKUP($A23,'Import Peak'!$A$3:CY$99,103,FALSE())-VLOOKUP($A23,'Import Peak Change'!$A$106:CY$202,103,FALSE())),0,(VLOOKUP($A23,'Import Peak'!$A$3:CY$99,103,FALSE())-VLOOKUP($A23,'Import Peak Change'!$A$106:CY$202,103,FALSE())))</f>
        <v>0</v>
      </c>
      <c r="CZ23" s="193" t="n">
        <f aca="false">IF(ISERROR(VLOOKUP($A23,'Import Peak'!$A$3:CZ$99,104,FALSE())-VLOOKUP($A23,'Import Peak Change'!$A$106:CZ$202,104,FALSE())),0,(VLOOKUP($A23,'Import Peak'!$A$3:CZ$99,104,FALSE())-VLOOKUP($A23,'Import Peak Change'!$A$106:CZ$202,104,FALSE())))</f>
        <v>0</v>
      </c>
      <c r="DA23" s="193" t="n">
        <f aca="false">IF(ISERROR(VLOOKUP($A23,'Import Peak'!$A$3:DA$99,105,FALSE())-VLOOKUP($A23,'Import Peak Change'!$A$106:DA$202,105,FALSE())),0,(VLOOKUP($A23,'Import Peak'!$A$3:DA$99,105,FALSE())-VLOOKUP($A23,'Import Peak Change'!$A$106:DA$202,105,FALSE())))</f>
        <v>0</v>
      </c>
      <c r="DB23" s="193" t="n">
        <f aca="false">IF(ISERROR(VLOOKUP($A23,'Import Peak'!$A$3:DB$99,106,FALSE())-VLOOKUP($A23,'Import Peak Change'!$A$106:DB$202,106,FALSE())),0,(VLOOKUP($A23,'Import Peak'!$A$3:DB$99,106,FALSE())-VLOOKUP($A23,'Import Peak Change'!$A$106:DB$202,106,FALSE())))</f>
        <v>0</v>
      </c>
      <c r="DC23" s="193" t="n">
        <f aca="false">IF(ISERROR(VLOOKUP($A23,'Import Peak'!$A$3:DC$99,107,FALSE())-VLOOKUP($A23,'Import Peak Change'!$A$106:DC$202,107,FALSE())),0,(VLOOKUP($A23,'Import Peak'!$A$3:DC$99,107,FALSE())-VLOOKUP($A23,'Import Peak Change'!$A$106:DC$202,107,FALSE())))</f>
        <v>0</v>
      </c>
      <c r="DD23" s="193" t="n">
        <f aca="false">IF(ISERROR(VLOOKUP($A23,'Import Peak'!$A$3:DD$99,108,FALSE())-VLOOKUP($A23,'Import Peak Change'!$A$106:DD$202,108,FALSE())),0,(VLOOKUP($A23,'Import Peak'!$A$3:DD$99,108,FALSE())-VLOOKUP($A23,'Import Peak Change'!$A$106:DD$202,108,FALSE())))</f>
        <v>0</v>
      </c>
      <c r="DE23" s="193" t="n">
        <f aca="false">IF(ISERROR(VLOOKUP($A23,'Import Peak'!$A$3:DE$99,109,FALSE())-VLOOKUP($A23,'Import Peak Change'!$A$106:DE$202,109,FALSE())),0,(VLOOKUP($A23,'Import Peak'!$A$3:DE$99,109,FALSE())-VLOOKUP($A23,'Import Peak Change'!$A$106:DE$202,109,FALSE())))</f>
        <v>0</v>
      </c>
      <c r="DF23" s="193" t="n">
        <f aca="false">IF(ISERROR(VLOOKUP($A23,'Import Peak'!$A$3:DF$99,110,FALSE())-VLOOKUP($A23,'Import Peak Change'!$A$106:DF$202,110,FALSE())),0,(VLOOKUP($A23,'Import Peak'!$A$3:DF$99,110,FALSE())-VLOOKUP($A23,'Import Peak Change'!$A$106:DF$202,110,FALSE())))</f>
        <v>0</v>
      </c>
      <c r="DG23" s="193" t="n">
        <f aca="false">IF(ISERROR(VLOOKUP($A23,'Import Peak'!$A$3:DG$99,111,FALSE())-VLOOKUP($A23,'Import Peak Change'!$A$106:DG$202,111,FALSE())),0,(VLOOKUP($A23,'Import Peak'!$A$3:DG$99,111,FALSE())-VLOOKUP($A23,'Import Peak Change'!$A$106:DG$202,111,FALSE())))</f>
        <v>0</v>
      </c>
      <c r="DH23" s="193" t="n">
        <f aca="false">IF(ISERROR(VLOOKUP($A23,'Import Peak'!$A$3:DH$99,112,FALSE())-VLOOKUP($A23,'Import Peak Change'!$A$106:DH$202,112,FALSE())),0,(VLOOKUP($A23,'Import Peak'!$A$3:DH$99,112,FALSE())-VLOOKUP($A23,'Import Peak Change'!$A$106:DH$202,112,FALSE())))</f>
        <v>0</v>
      </c>
      <c r="DI23" s="193" t="n">
        <f aca="false">IF(ISERROR(VLOOKUP($A23,'Import Peak'!$A$3:DI$99,113,FALSE())-VLOOKUP($A23,'Import Peak Change'!$A$106:DI$202,113,FALSE())),0,(VLOOKUP($A23,'Import Peak'!$A$3:DI$99,113,FALSE())-VLOOKUP($A23,'Import Peak Change'!$A$106:DI$202,113,FALSE())))</f>
        <v>0</v>
      </c>
      <c r="DJ23" s="193" t="n">
        <f aca="false">IF(ISERROR(VLOOKUP($A23,'Import Peak'!$A$3:DJ$99,114,FALSE())-VLOOKUP($A23,'Import Peak Change'!$A$106:DJ$202,114,FALSE())),0,(VLOOKUP($A23,'Import Peak'!$A$3:DJ$99,114,FALSE())-VLOOKUP($A23,'Import Peak Change'!$A$106:DJ$202,114,FALSE())))</f>
        <v>0</v>
      </c>
      <c r="DK23" s="193" t="n">
        <f aca="false">IF(ISERROR(VLOOKUP($A23,'Import Peak'!$A$3:DK$99,115,FALSE())-VLOOKUP($A23,'Import Peak Change'!$A$106:DK$202,115,FALSE())),0,(VLOOKUP($A23,'Import Peak'!$A$3:DK$99,115,FALSE())-VLOOKUP($A23,'Import Peak Change'!$A$106:DK$202,115,FALSE())))</f>
        <v>0</v>
      </c>
      <c r="DL23" s="193" t="n">
        <f aca="false">IF(ISERROR(VLOOKUP($A23,'Import Peak'!$A$3:DL$99,116,FALSE())-VLOOKUP($A23,'Import Peak Change'!$A$106:DL$202,116,FALSE())),0,(VLOOKUP($A23,'Import Peak'!$A$3:DL$99,116,FALSE())-VLOOKUP($A23,'Import Peak Change'!$A$106:DL$202,116,FALSE())))</f>
        <v>0</v>
      </c>
      <c r="DM23" s="193" t="n">
        <f aca="false">IF(ISERROR(VLOOKUP($A23,'Import Peak'!$A$3:DM$99,117,FALSE())-VLOOKUP($A23,'Import Peak Change'!$A$106:DM$202,117,FALSE())),0,(VLOOKUP($A23,'Import Peak'!$A$3:DM$99,117,FALSE())-VLOOKUP($A23,'Import Peak Change'!$A$106:DM$202,117,FALSE())))</f>
        <v>0</v>
      </c>
      <c r="DN23" s="193" t="n">
        <f aca="false">IF(ISERROR(VLOOKUP($A23,'Import Peak'!$A$3:DN$99,118,FALSE())-VLOOKUP($A23,'Import Peak Change'!$A$106:DN$202,118,FALSE())),0,(VLOOKUP($A23,'Import Peak'!$A$3:DN$99,118,FALSE())-VLOOKUP($A23,'Import Peak Change'!$A$106:DN$202,118,FALSE())))</f>
        <v>0</v>
      </c>
      <c r="DO23" s="193" t="n">
        <f aca="false">IF(ISERROR(VLOOKUP($A23,'Import Peak'!$A$3:DO$99,119,FALSE())-VLOOKUP($A23,'Import Peak Change'!$A$106:DO$202,119,FALSE())),0,(VLOOKUP($A23,'Import Peak'!$A$3:DO$99,119,FALSE())-VLOOKUP($A23,'Import Peak Change'!$A$106:DO$202,119,FALSE())))</f>
        <v>0</v>
      </c>
      <c r="DP23" s="193" t="n">
        <f aca="false">IF(ISERROR(VLOOKUP($A23,'Import Peak'!$A$3:DP$99,120,FALSE())-VLOOKUP($A23,'Import Peak Change'!$A$106:DP$202,120,FALSE())),0,(VLOOKUP($A23,'Import Peak'!$A$3:DP$99,120,FALSE())-VLOOKUP($A23,'Import Peak Change'!$A$106:DP$202,120,FALSE())))</f>
        <v>0</v>
      </c>
      <c r="DQ23" s="193" t="n">
        <f aca="false">IF(ISERROR(VLOOKUP($A23,'Import Peak'!$A$3:DQ$99,121,FALSE())-VLOOKUP($A23,'Import Peak Change'!$A$106:DQ$202,121,FALSE())),0,(VLOOKUP($A23,'Import Peak'!$A$3:DQ$99,121,FALSE())-VLOOKUP($A23,'Import Peak Change'!$A$106:DQ$202,121,FALSE())))</f>
        <v>0</v>
      </c>
      <c r="DR23" s="193" t="n">
        <f aca="false">IF(ISERROR(VLOOKUP($A23,'Import Peak'!$A$3:DR$99,122,FALSE())-VLOOKUP($A23,'Import Peak Change'!$A$106:DR$202,122,FALSE())),0,(VLOOKUP($A23,'Import Peak'!$A$3:DR$99,122,FALSE())-VLOOKUP($A23,'Import Peak Change'!$A$106:DR$202,122,FALSE())))</f>
        <v>0</v>
      </c>
      <c r="DS23" s="193" t="n">
        <f aca="false">IF(ISERROR(VLOOKUP($A23,'Import Peak'!$A$3:DS$99,123,FALSE())-VLOOKUP($A23,'Import Peak Change'!$A$106:DS$202,123,FALSE())),0,(VLOOKUP($A23,'Import Peak'!$A$3:DS$99,123,FALSE())-VLOOKUP($A23,'Import Peak Change'!$A$106:DS$202,123,FALSE())))</f>
        <v>0</v>
      </c>
      <c r="DT23" s="193" t="n">
        <f aca="false">IF(ISERROR(VLOOKUP($A23,'Import Peak'!$A$3:DT$99,124,FALSE())-VLOOKUP($A23,'Import Peak Change'!$A$106:DT$202,124,FALSE())),0,(VLOOKUP($A23,'Import Peak'!$A$3:DT$99,124,FALSE())-VLOOKUP($A23,'Import Peak Change'!$A$106:DT$202,124,FALSE())))</f>
        <v>0</v>
      </c>
      <c r="DU23" s="193" t="n">
        <f aca="false">IF(ISERROR(VLOOKUP($A23,'Import Peak'!$A$3:DU$99,125,FALSE())-VLOOKUP($A23,'Import Peak Change'!$A$106:DU$202,125,FALSE())),0,(VLOOKUP($A23,'Import Peak'!$A$3:DU$99,125,FALSE())-VLOOKUP($A23,'Import Peak Change'!$A$106:DU$202,125,FALSE())))</f>
        <v>0</v>
      </c>
      <c r="DV23" s="193" t="n">
        <f aca="false">IF(ISERROR(VLOOKUP($A23,'Import Peak'!$A$3:DV$99,126,FALSE())-VLOOKUP($A23,'Import Peak Change'!$A$106:DV$202,126,FALSE())),0,(VLOOKUP($A23,'Import Peak'!$A$3:DV$99,126,FALSE())-VLOOKUP($A23,'Import Peak Change'!$A$106:DV$202,126,FALSE())))</f>
        <v>0</v>
      </c>
      <c r="DW23" s="193" t="n">
        <f aca="false">IF(ISERROR(VLOOKUP($A23,'Import Peak'!$A$3:DW$99,127,FALSE())-VLOOKUP($A23,'Import Peak Change'!$A$106:DW$202,127,FALSE())),0,(VLOOKUP($A23,'Import Peak'!$A$3:DW$99,127,FALSE())-VLOOKUP($A23,'Import Peak Change'!$A$106:DW$202,127,FALSE())))</f>
        <v>0</v>
      </c>
      <c r="DX23" s="193" t="n">
        <f aca="false">IF(ISERROR(VLOOKUP($A23,'Import Peak'!$A$3:DX$99,128,FALSE())-VLOOKUP($A23,'Import Peak Change'!$A$106:DX$202,128,FALSE())),0,(VLOOKUP($A23,'Import Peak'!$A$3:DX$99,128,FALSE())-VLOOKUP($A23,'Import Peak Change'!$A$106:DX$202,128,FALSE())))</f>
        <v>0</v>
      </c>
      <c r="DY23" s="193" t="n">
        <f aca="false">IF(ISERROR(VLOOKUP($A23,'Import Peak'!$A$3:DY$99,129,FALSE())-VLOOKUP($A23,'Import Peak Change'!$A$106:DY$202,129,FALSE())),0,(VLOOKUP($A23,'Import Peak'!$A$3:DY$99,129,FALSE())-VLOOKUP($A23,'Import Peak Change'!$A$106:DY$202,129,FALSE())))</f>
        <v>0</v>
      </c>
      <c r="DZ23" s="193" t="n">
        <f aca="false">IF(ISERROR(VLOOKUP($A23,'Import Peak'!$A$3:DZ$99,130,FALSE())-VLOOKUP($A23,'Import Peak Change'!$A$106:DZ$202,130,FALSE())),0,(VLOOKUP($A23,'Import Peak'!$A$3:DZ$99,130,FALSE())-VLOOKUP($A23,'Import Peak Change'!$A$106:DZ$202,130,FALSE())))</f>
        <v>0</v>
      </c>
      <c r="EA23" s="193" t="n">
        <f aca="false">IF(ISERROR(VLOOKUP($A23,'Import Peak'!$A$3:EA$99,131,FALSE())-VLOOKUP($A23,'Import Peak Change'!$A$106:EA$202,131,FALSE())),0,(VLOOKUP($A23,'Import Peak'!$A$3:EA$99,131,FALSE())-VLOOKUP($A23,'Import Peak Change'!$A$106:EA$202,131,FALSE())))</f>
        <v>0</v>
      </c>
      <c r="EB23" s="193" t="n">
        <f aca="false">IF(ISERROR(VLOOKUP($A23,'Import Peak'!$A$3:EB$99,132,FALSE())-VLOOKUP($A23,'Import Peak Change'!$A$106:EB$202,132,FALSE())),0,(VLOOKUP($A23,'Import Peak'!$A$3:EB$99,132,FALSE())-VLOOKUP($A23,'Import Peak Change'!$A$106:EB$202,132,FALSE())))</f>
        <v>0</v>
      </c>
      <c r="EC23" s="193" t="n">
        <f aca="false">IF(ISERROR(VLOOKUP($A23,'Import Peak'!$A$3:EC$99,133,FALSE())-VLOOKUP($A23,'Import Peak Change'!$A$106:EC$202,133,FALSE())),0,(VLOOKUP($A23,'Import Peak'!$A$3:EC$99,133,FALSE())-VLOOKUP($A23,'Import Peak Change'!$A$106:EC$202,133,FALSE())))</f>
        <v>0</v>
      </c>
      <c r="ED23" s="193" t="n">
        <f aca="false">IF(ISERROR(VLOOKUP($A23,'Import Peak'!$A$3:ED$99,134,FALSE())-VLOOKUP($A23,'Import Peak Change'!$A$106:ED$202,134,FALSE())),0,(VLOOKUP($A23,'Import Peak'!$A$3:ED$99,134,FALSE())-VLOOKUP($A23,'Import Peak Change'!$A$106:ED$202,134,FALSE())))</f>
        <v>0</v>
      </c>
      <c r="EE23" s="193" t="n">
        <f aca="false">IF(ISERROR(VLOOKUP($A23,'Import Peak'!$A$3:EE$99,135,FALSE())-VLOOKUP($A23,'Import Peak Change'!$A$106:EE$202,135,FALSE())),0,(VLOOKUP($A23,'Import Peak'!$A$3:EE$99,135,FALSE())-VLOOKUP($A23,'Import Peak Change'!$A$106:EE$202,135,FALSE())))</f>
        <v>0</v>
      </c>
      <c r="EF23" s="193" t="n">
        <f aca="false">IF(ISERROR(VLOOKUP($A23,'Import Peak'!$A$3:EF$99,136,FALSE())-VLOOKUP($A23,'Import Peak Change'!$A$106:EF$202,136,FALSE())),0,(VLOOKUP($A23,'Import Peak'!$A$3:EF$99,136,FALSE())-VLOOKUP($A23,'Import Peak Change'!$A$106:EF$202,136,FALSE())))</f>
        <v>0</v>
      </c>
      <c r="EG23" s="193" t="n">
        <f aca="false">IF(ISERROR(VLOOKUP($A23,'Import Peak'!$A$3:EG$99,137,FALSE())-VLOOKUP($A23,'Import Peak Change'!$A$106:EG$202,137,FALSE())),0,(VLOOKUP($A23,'Import Peak'!$A$3:EG$99,137,FALSE())-VLOOKUP($A23,'Import Peak Change'!$A$106:EG$202,137,FALSE())))</f>
        <v>0</v>
      </c>
      <c r="EH23" s="193" t="n">
        <f aca="false">IF(ISERROR(VLOOKUP($A23,'Import Peak'!$A$3:EH$99,138,FALSE())-VLOOKUP($A23,'Import Peak Change'!$A$106:EH$202,138,FALSE())),0,(VLOOKUP($A23,'Import Peak'!$A$3:EH$99,138,FALSE())-VLOOKUP($A23,'Import Peak Change'!$A$106:EH$202,138,FALSE())))</f>
        <v>0</v>
      </c>
      <c r="EI23" s="193" t="n">
        <f aca="false">IF(ISERROR(VLOOKUP($A23,'Import Peak'!$A$3:EI$99,139,FALSE())-VLOOKUP($A23,'Import Peak Change'!$A$106:EI$202,139,FALSE())),0,(VLOOKUP($A23,'Import Peak'!$A$3:EI$99,139,FALSE())-VLOOKUP($A23,'Import Peak Change'!$A$106:EI$202,139,FALSE())))</f>
        <v>0</v>
      </c>
      <c r="EJ23" s="193" t="n">
        <f aca="false">IF(ISERROR(VLOOKUP($A23,'Import Peak'!$A$3:EJ$99,140,FALSE())-VLOOKUP($A23,'Import Peak Change'!$A$106:EJ$202,140,FALSE())),0,(VLOOKUP($A23,'Import Peak'!$A$3:EJ$99,140,FALSE())-VLOOKUP($A23,'Import Peak Change'!$A$106:EJ$202,140,FALSE())))</f>
        <v>0</v>
      </c>
      <c r="EK23" s="193" t="n">
        <f aca="false">IF(ISERROR(VLOOKUP($A23,'Import Peak'!$A$3:EK$99,141,FALSE())-VLOOKUP($A23,'Import Peak Change'!$A$106:EK$202,141,FALSE())),0,(VLOOKUP($A23,'Import Peak'!$A$3:EK$99,141,FALSE())-VLOOKUP($A23,'Import Peak Change'!$A$106:EK$202,141,FALSE())))</f>
        <v>0</v>
      </c>
      <c r="EL23" s="193" t="n">
        <f aca="false">IF(ISERROR(VLOOKUP($A23,'Import Peak'!$A$3:EL$99,142,FALSE())-VLOOKUP($A23,'Import Peak Change'!$A$106:EL$202,142,FALSE())),0,(VLOOKUP($A23,'Import Peak'!$A$3:EL$99,142,FALSE())-VLOOKUP($A23,'Import Peak Change'!$A$106:EL$202,142,FALSE())))</f>
        <v>0</v>
      </c>
      <c r="EM23" s="193" t="n">
        <f aca="false">IF(ISERROR(VLOOKUP($A23,'Import Peak'!$A$3:EM$99,143,FALSE())-VLOOKUP($A23,'Import Peak Change'!$A$106:EM$202,143,FALSE())),0,(VLOOKUP($A23,'Import Peak'!$A$3:EM$99,143,FALSE())-VLOOKUP($A23,'Import Peak Change'!$A$106:EM$202,143,FALSE())))</f>
        <v>0</v>
      </c>
      <c r="EN23" s="193" t="n">
        <f aca="false">IF(ISERROR(VLOOKUP($A23,'Import Peak'!$A$3:EN$99,144,FALSE())-VLOOKUP($A23,'Import Peak Change'!$A$106:EN$202,144,FALSE())),0,(VLOOKUP($A23,'Import Peak'!$A$3:EN$99,144,FALSE())-VLOOKUP($A23,'Import Peak Change'!$A$106:EN$202,144,FALSE())))</f>
        <v>0</v>
      </c>
      <c r="EO23" s="193" t="n">
        <f aca="false">IF(ISERROR(VLOOKUP($A23,'Import Peak'!$A$3:EO$99,145,FALSE())-VLOOKUP($A23,'Import Peak Change'!$A$106:EO$202,145,FALSE())),0,(VLOOKUP($A23,'Import Peak'!$A$3:EO$99,145,FALSE())-VLOOKUP($A23,'Import Peak Change'!$A$106:EO$202,145,FALSE())))</f>
        <v>0</v>
      </c>
      <c r="EP23" s="193" t="n">
        <f aca="false">IF(ISERROR(VLOOKUP($A23,'Import Peak'!$A$3:EP$99,146,FALSE())-VLOOKUP($A23,'Import Peak Change'!$A$106:EP$202,146,FALSE())),0,(VLOOKUP($A23,'Import Peak'!$A$3:EP$99,146,FALSE())-VLOOKUP($A23,'Import Peak Change'!$A$106:EP$202,146,FALSE())))</f>
        <v>0</v>
      </c>
      <c r="EQ23" s="193" t="n">
        <f aca="false">IF(ISERROR(VLOOKUP($A23,'Import Peak'!$A$3:EQ$99,147,FALSE())-VLOOKUP($A23,'Import Peak Change'!$A$106:EQ$202,147,FALSE())),0,(VLOOKUP($A23,'Import Peak'!$A$3:EQ$99,147,FALSE())-VLOOKUP($A23,'Import Peak Change'!$A$106:EQ$202,147,FALSE())))</f>
        <v>0</v>
      </c>
      <c r="ER23" s="193" t="n">
        <f aca="false">IF(ISERROR(VLOOKUP($A23,'Import Peak'!$A$3:ER$99,148,FALSE())-VLOOKUP($A23,'Import Peak Change'!$A$106:ER$202,148,FALSE())),0,(VLOOKUP($A23,'Import Peak'!$A$3:ER$99,148,FALSE())-VLOOKUP($A23,'Import Peak Change'!$A$106:ER$202,148,FALSE())))</f>
        <v>0</v>
      </c>
      <c r="ES23" s="193" t="n">
        <f aca="false">IF(ISERROR(VLOOKUP($A23,'Import Peak'!$A$3:ES$99,149,FALSE())-VLOOKUP($A23,'Import Peak Change'!$A$106:ES$202,149,FALSE())),0,(VLOOKUP($A23,'Import Peak'!$A$3:ES$99,149,FALSE())-VLOOKUP($A23,'Import Peak Change'!$A$106:ES$202,149,FALSE())))</f>
        <v>0</v>
      </c>
      <c r="ET23" s="193" t="n">
        <f aca="false">IF(ISERROR(VLOOKUP($A23,'Import Peak'!$A$3:ET$99,150,FALSE())-VLOOKUP($A23,'Import Peak Change'!$A$106:ET$202,150,FALSE())),0,(VLOOKUP($A23,'Import Peak'!$A$3:ET$99,150,FALSE())-VLOOKUP($A23,'Import Peak Change'!$A$106:ET$202,150,FALSE())))</f>
        <v>0</v>
      </c>
      <c r="EU23" s="193" t="n">
        <f aca="false">IF(ISERROR(VLOOKUP($A23,'Import Peak'!$A$3:EU$99,151,FALSE())-VLOOKUP($A23,'Import Peak Change'!$A$106:EU$202,151,FALSE())),0,(VLOOKUP($A23,'Import Peak'!$A$3:EU$99,151,FALSE())-VLOOKUP($A23,'Import Peak Change'!$A$106:EU$202,151,FALSE())))</f>
        <v>0</v>
      </c>
      <c r="EV23" s="193" t="n">
        <f aca="false">IF(ISERROR(VLOOKUP($A23,'Import Peak'!$A$3:EV$99,152,FALSE())-VLOOKUP($A23,'Import Peak Change'!$A$106:EV$202,152,FALSE())),0,(VLOOKUP($A23,'Import Peak'!$A$3:EV$99,152,FALSE())-VLOOKUP($A23,'Import Peak Change'!$A$106:EV$202,152,FALSE())))</f>
        <v>0</v>
      </c>
      <c r="EW23" s="193" t="n">
        <f aca="false">IF(ISERROR(VLOOKUP($A23,'Import Peak'!$A$3:EW$99,153,FALSE())-VLOOKUP($A23,'Import Peak Change'!$A$106:EW$202,153,FALSE())),0,(VLOOKUP($A23,'Import Peak'!$A$3:EW$99,153,FALSE())-VLOOKUP($A23,'Import Peak Change'!$A$106:EW$202,153,FALSE())))</f>
        <v>0</v>
      </c>
      <c r="EX23" s="193" t="n">
        <f aca="false">IF(ISERROR(VLOOKUP($A23,'Import Peak'!$A$3:EX$99,154,FALSE())-VLOOKUP($A23,'Import Peak Change'!$A$106:EX$202,154,FALSE())),0,(VLOOKUP($A23,'Import Peak'!$A$3:EX$99,154,FALSE())-VLOOKUP($A23,'Import Peak Change'!$A$106:EX$202,154,FALSE())))</f>
        <v>0</v>
      </c>
      <c r="EY23" s="193" t="n">
        <f aca="false">IF(ISERROR(VLOOKUP($A23,'Import Peak'!$A$3:EY$99,155,FALSE())-VLOOKUP($A23,'Import Peak Change'!$A$106:EY$202,155,FALSE())),0,(VLOOKUP($A23,'Import Peak'!$A$3:EY$99,155,FALSE())-VLOOKUP($A23,'Import Peak Change'!$A$106:EY$202,155,FALSE())))</f>
        <v>0</v>
      </c>
      <c r="EZ23" s="193" t="n">
        <f aca="false">IF(ISERROR(VLOOKUP($A23,'Import Peak'!$A$3:EZ$99,156,FALSE())-VLOOKUP($A23,'Import Peak Change'!$A$106:EZ$202,156,FALSE())),0,(VLOOKUP($A23,'Import Peak'!$A$3:EZ$99,156,FALSE())-VLOOKUP($A23,'Import Peak Change'!$A$106:EZ$202,156,FALSE())))</f>
        <v>0</v>
      </c>
      <c r="FA23" s="193" t="n">
        <f aca="false">IF(ISERROR(VLOOKUP($A23,'Import Peak'!$A$3:FA$99,157,FALSE())-VLOOKUP($A23,'Import Peak Change'!$A$106:FA$202,157,FALSE())),0,(VLOOKUP($A23,'Import Peak'!$A$3:FA$99,157,FALSE())-VLOOKUP($A23,'Import Peak Change'!$A$106:FA$202,157,FALSE())))</f>
        <v>0</v>
      </c>
      <c r="FB23" s="193" t="n">
        <f aca="false">IF(ISERROR(VLOOKUP($A23,'Import Peak'!$A$3:FB$99,158,FALSE())-VLOOKUP($A23,'Import Peak Change'!$A$106:FB$202,158,FALSE())),0,(VLOOKUP($A23,'Import Peak'!$A$3:FB$99,158,FALSE())-VLOOKUP($A23,'Import Peak Change'!$A$106:FB$202,158,FALSE())))</f>
        <v>0</v>
      </c>
      <c r="FC23" s="193" t="n">
        <f aca="false">IF(ISERROR(VLOOKUP($A23,'Import Peak'!$A$3:FC$99,159,FALSE())-VLOOKUP($A23,'Import Peak Change'!$A$106:FC$202,159,FALSE())),0,(VLOOKUP($A23,'Import Peak'!$A$3:FC$99,159,FALSE())-VLOOKUP($A23,'Import Peak Change'!$A$106:FC$202,159,FALSE())))</f>
        <v>0</v>
      </c>
      <c r="FD23" s="193" t="n">
        <f aca="false">IF(ISERROR(VLOOKUP($A23,'Import Peak'!$A$3:FD$99,160,FALSE())-VLOOKUP($A23,'Import Peak Change'!$A$106:FD$202,160,FALSE())),0,(VLOOKUP($A23,'Import Peak'!$A$3:FD$99,160,FALSE())-VLOOKUP($A23,'Import Peak Change'!$A$106:FD$202,160,FALSE())))</f>
        <v>0</v>
      </c>
      <c r="FE23" s="193" t="n">
        <f aca="false">IF(ISERROR(VLOOKUP($A23,'Import Peak'!$A$3:FE$99,161,FALSE())-VLOOKUP($A23,'Import Peak Change'!$A$106:FE$202,161,FALSE())),0,(VLOOKUP($A23,'Import Peak'!$A$3:FE$99,161,FALSE())-VLOOKUP($A23,'Import Peak Change'!$A$106:FE$202,161,FALSE())))</f>
        <v>0</v>
      </c>
      <c r="FF23" s="193" t="n">
        <f aca="false">IF(ISERROR(VLOOKUP($A23,'Import Peak'!$A$3:FF$99,162,FALSE())-VLOOKUP($A23,'Import Peak Change'!$A$106:FF$202,162,FALSE())),0,(VLOOKUP($A23,'Import Peak'!$A$3:FF$99,162,FALSE())-VLOOKUP($A23,'Import Peak Change'!$A$106:FF$202,162,FALSE())))</f>
        <v>0</v>
      </c>
      <c r="FG23" s="193" t="n">
        <f aca="false">IF(ISERROR(VLOOKUP($A23,'Import Peak'!$A$3:FG$99,163,FALSE())-VLOOKUP($A23,'Import Peak Change'!$A$106:FG$202,163,FALSE())),0,(VLOOKUP($A23,'Import Peak'!$A$3:FG$99,163,FALSE())-VLOOKUP($A23,'Import Peak Change'!$A$106:FG$202,163,FALSE())))</f>
        <v>0</v>
      </c>
      <c r="FH23" s="193" t="n">
        <f aca="false">IF(ISERROR(VLOOKUP($A23,'Import Peak'!$A$3:FH$99,164,FALSE())-VLOOKUP($A23,'Import Peak Change'!$A$106:FH$202,164,FALSE())),0,(VLOOKUP($A23,'Import Peak'!$A$3:FH$99,164,FALSE())-VLOOKUP($A23,'Import Peak Change'!$A$106:FH$202,164,FALSE())))</f>
        <v>0</v>
      </c>
      <c r="FI23" s="193" t="n">
        <f aca="false">IF(ISERROR(VLOOKUP($A23,'Import Peak'!$A$3:FI$99,165,FALSE())-VLOOKUP($A23,'Import Peak Change'!$A$106:FI$202,165,FALSE())),0,(VLOOKUP($A23,'Import Peak'!$A$3:FI$99,165,FALSE())-VLOOKUP($A23,'Import Peak Change'!$A$106:FI$202,165,FALSE())))</f>
        <v>0</v>
      </c>
      <c r="FJ23" s="193" t="n">
        <f aca="false">IF(ISERROR(VLOOKUP($A23,'Import Peak'!$A$3:FJ$99,166,FALSE())-VLOOKUP($A23,'Import Peak Change'!$A$106:FJ$202,166,FALSE())),0,(VLOOKUP($A23,'Import Peak'!$A$3:FJ$99,166,FALSE())-VLOOKUP($A23,'Import Peak Change'!$A$106:FJ$202,166,FALSE())))</f>
        <v>0</v>
      </c>
      <c r="FK23" s="193" t="n">
        <f aca="false">IF(ISERROR(VLOOKUP($A23,'Import Peak'!$A$3:FK$99,167,FALSE())-VLOOKUP($A23,'Import Peak Change'!$A$106:FK$202,167,FALSE())),0,(VLOOKUP($A23,'Import Peak'!$A$3:FK$99,167,FALSE())-VLOOKUP($A23,'Import Peak Change'!$A$106:FK$202,167,FALSE())))</f>
        <v>0</v>
      </c>
      <c r="FL23" s="193" t="n">
        <f aca="false">IF(ISERROR(VLOOKUP($A23,'Import Peak'!$A$3:FL$99,168,FALSE())-VLOOKUP($A23,'Import Peak Change'!$A$106:FL$202,168,FALSE())),0,(VLOOKUP($A23,'Import Peak'!$A$3:FL$99,168,FALSE())-VLOOKUP($A23,'Import Peak Change'!$A$106:FL$202,168,FALSE())))</f>
        <v>0</v>
      </c>
      <c r="FM23" s="193" t="n">
        <f aca="false">IF(ISERROR(VLOOKUP($A23,'Import Peak'!$A$3:FM$99,169,FALSE())-VLOOKUP($A23,'Import Peak Change'!$A$106:FM$202,169,FALSE())),0,(VLOOKUP($A23,'Import Peak'!$A$3:FM$99,169,FALSE())-VLOOKUP($A23,'Import Peak Change'!$A$106:FM$202,169,FALSE())))</f>
        <v>0</v>
      </c>
      <c r="FN23" s="193" t="n">
        <f aca="false">IF(ISERROR(VLOOKUP($A23,'Import Peak'!$A$3:FN$99,170,FALSE())-VLOOKUP($A23,'Import Peak Change'!$A$106:FN$202,170,FALSE())),0,(VLOOKUP($A23,'Import Peak'!$A$3:FN$99,170,FALSE())-VLOOKUP($A23,'Import Peak Change'!$A$106:FN$202,170,FALSE())))</f>
        <v>0</v>
      </c>
      <c r="FO23" s="193" t="n">
        <f aca="false">IF(ISERROR(VLOOKUP($A23,'Import Peak'!$A$3:FO$99,171,FALSE())-VLOOKUP($A23,'Import Peak Change'!$A$106:FO$202,171,FALSE())),0,(VLOOKUP($A23,'Import Peak'!$A$3:FO$99,171,FALSE())-VLOOKUP($A23,'Import Peak Change'!$A$106:FO$202,171,FALSE())))</f>
        <v>0</v>
      </c>
      <c r="FP23" s="193" t="n">
        <f aca="false">IF(ISERROR(VLOOKUP($A23,'Import Peak'!$A$3:FP$99,172,FALSE())-VLOOKUP($A23,'Import Peak Change'!$A$106:FP$202,172,FALSE())),0,(VLOOKUP($A23,'Import Peak'!$A$3:FP$99,172,FALSE())-VLOOKUP($A23,'Import Peak Change'!$A$106:FP$202,172,FALSE())))</f>
        <v>0</v>
      </c>
      <c r="FQ23" s="193" t="n">
        <f aca="false">IF(ISERROR(VLOOKUP($A23,'Import Peak'!$A$3:FQ$99,173,FALSE())-VLOOKUP($A23,'Import Peak Change'!$A$106:FQ$202,173,FALSE())),0,(VLOOKUP($A23,'Import Peak'!$A$3:FQ$99,173,FALSE())-VLOOKUP($A23,'Import Peak Change'!$A$106:FQ$202,173,FALSE())))</f>
        <v>0</v>
      </c>
      <c r="FR23" s="193" t="n">
        <f aca="false">IF(ISERROR(VLOOKUP($A23,'Import Peak'!$A$3:FR$99,174,FALSE())-VLOOKUP($A23,'Import Peak Change'!$A$106:FR$202,174,FALSE())),0,(VLOOKUP($A23,'Import Peak'!$A$3:FR$99,174,FALSE())-VLOOKUP($A23,'Import Peak Change'!$A$106:FR$202,174,FALSE())))</f>
        <v>0</v>
      </c>
      <c r="FS23" s="193" t="n">
        <f aca="false">IF(ISERROR(VLOOKUP($A23,'Import Peak'!$A$3:FS$99,175,FALSE())-VLOOKUP($A23,'Import Peak Change'!$A$106:FS$202,175,FALSE())),0,(VLOOKUP($A23,'Import Peak'!$A$3:FS$99,175,FALSE())-VLOOKUP($A23,'Import Peak Change'!$A$106:FS$202,175,FALSE())))</f>
        <v>0</v>
      </c>
      <c r="FT23" s="193" t="n">
        <f aca="false">IF(ISERROR(VLOOKUP($A23,'Import Peak'!$A$3:FT$99,176,FALSE())-VLOOKUP($A23,'Import Peak Change'!$A$106:FT$202,176,FALSE())),0,(VLOOKUP($A23,'Import Peak'!$A$3:FT$99,176,FALSE())-VLOOKUP($A23,'Import Peak Change'!$A$106:FT$202,176,FALSE())))</f>
        <v>0</v>
      </c>
      <c r="FU23" s="193" t="n">
        <f aca="false">IF(ISERROR(VLOOKUP($A23,'Import Peak'!$A$3:FU$99,177,FALSE())-VLOOKUP($A23,'Import Peak Change'!$A$106:FU$202,177,FALSE())),0,(VLOOKUP($A23,'Import Peak'!$A$3:FU$99,177,FALSE())-VLOOKUP($A23,'Import Peak Change'!$A$106:FU$202,177,FALSE())))</f>
        <v>0</v>
      </c>
      <c r="FV23" s="193" t="n">
        <f aca="false">IF(ISERROR(VLOOKUP($A23,'Import Peak'!$A$3:FV$99,178,FALSE())-VLOOKUP($A23,'Import Peak Change'!$A$106:FV$202,178,FALSE())),0,(VLOOKUP($A23,'Import Peak'!$A$3:FV$99,178,FALSE())-VLOOKUP($A23,'Import Peak Change'!$A$106:FV$202,178,FALSE())))</f>
        <v>0</v>
      </c>
      <c r="FW23" s="193" t="n">
        <f aca="false">IF(ISERROR(VLOOKUP($A23,'Import Peak'!$A$3:FW$99,179,FALSE())-VLOOKUP($A23,'Import Peak Change'!$A$106:FW$202,179,FALSE())),0,(VLOOKUP($A23,'Import Peak'!$A$3:FW$99,179,FALSE())-VLOOKUP($A23,'Import Peak Change'!$A$106:FW$202,179,FALSE())))</f>
        <v>0</v>
      </c>
      <c r="FX23" s="193" t="n">
        <f aca="false">IF(ISERROR(VLOOKUP($A23,'Import Peak'!$A$3:FX$99,180,FALSE())-VLOOKUP($A23,'Import Peak Change'!$A$106:FX$202,180,FALSE())),0,(VLOOKUP($A23,'Import Peak'!$A$3:FX$99,180,FALSE())-VLOOKUP($A23,'Import Peak Change'!$A$106:FX$202,180,FALSE())))</f>
        <v>0</v>
      </c>
      <c r="FY23" s="193" t="n">
        <f aca="false">IF(ISERROR(VLOOKUP($A23,'Import Peak'!$A$3:FY$99,181,FALSE())-VLOOKUP($A23,'Import Peak Change'!$A$106:FY$202,181,FALSE())),0,(VLOOKUP($A23,'Import Peak'!$A$3:FY$99,181,FALSE())-VLOOKUP($A23,'Import Peak Change'!$A$106:FY$202,181,FALSE())))</f>
        <v>0</v>
      </c>
      <c r="FZ23" s="193" t="n">
        <f aca="false">IF(ISERROR(VLOOKUP($A23,'Import Peak'!$A$3:FZ$99,182,FALSE())-VLOOKUP($A23,'Import Peak Change'!$A$106:FZ$202,182,FALSE())),0,(VLOOKUP($A23,'Import Peak'!$A$3:FZ$99,182,FALSE())-VLOOKUP($A23,'Import Peak Change'!$A$106:FZ$202,182,FALSE())))</f>
        <v>0</v>
      </c>
      <c r="GA23" s="193" t="n">
        <f aca="false">IF(ISERROR(VLOOKUP($A23,'Import Peak'!$A$3:GA$99,183,FALSE())-VLOOKUP($A23,'Import Peak Change'!$A$106:GA$202,183,FALSE())),0,(VLOOKUP($A23,'Import Peak'!$A$3:GA$99,183,FALSE())-VLOOKUP($A23,'Import Peak Change'!$A$106:GA$202,183,FALSE())))</f>
        <v>0</v>
      </c>
      <c r="GB23" s="193" t="n">
        <f aca="false">IF(ISERROR(VLOOKUP($A23,'Import Peak'!$A$3:GB$99,184,FALSE())-VLOOKUP($A23,'Import Peak Change'!$A$106:GB$202,184,FALSE())),0,(VLOOKUP($A23,'Import Peak'!$A$3:GB$99,184,FALSE())-VLOOKUP($A23,'Import Peak Change'!$A$106:GB$202,184,FALSE())))</f>
        <v>0</v>
      </c>
      <c r="GC23" s="193" t="n">
        <f aca="false">IF(ISERROR(VLOOKUP($A23,'Import Peak'!$A$3:GC$99,185,FALSE())-VLOOKUP($A23,'Import Peak Change'!$A$106:GC$202,185,FALSE())),0,(VLOOKUP($A23,'Import Peak'!$A$3:GC$99,185,FALSE())-VLOOKUP($A23,'Import Peak Change'!$A$106:GC$202,185,FALSE())))</f>
        <v>0</v>
      </c>
      <c r="GD23" s="193" t="n">
        <f aca="false">IF(ISERROR(VLOOKUP($A23,'Import Peak'!$A$3:GD$99,186,FALSE())-VLOOKUP($A23,'Import Peak Change'!$A$106:GD$202,186,FALSE())),0,(VLOOKUP($A23,'Import Peak'!$A$3:GD$99,186,FALSE())-VLOOKUP($A23,'Import Peak Change'!$A$106:GD$202,186,FALSE())))</f>
        <v>0</v>
      </c>
      <c r="GE23" s="193" t="n">
        <f aca="false">IF(ISERROR(VLOOKUP($A23,'Import Peak'!$A$3:GE$99,187,FALSE())-VLOOKUP($A23,'Import Peak Change'!$A$106:GE$202,187,FALSE())),0,(VLOOKUP($A23,'Import Peak'!$A$3:GE$99,187,FALSE())-VLOOKUP($A23,'Import Peak Change'!$A$106:GE$202,187,FALSE())))</f>
        <v>0</v>
      </c>
      <c r="GF23" s="193" t="n">
        <f aca="false">IF(ISERROR(VLOOKUP($A23,'Import Peak'!$A$3:GF$99,188,FALSE())-VLOOKUP($A23,'Import Peak Change'!$A$106:GF$202,188,FALSE())),0,(VLOOKUP($A23,'Import Peak'!$A$3:GF$99,188,FALSE())-VLOOKUP($A23,'Import Peak Change'!$A$106:GF$202,188,FALSE())))</f>
        <v>0</v>
      </c>
      <c r="GG23" s="193" t="n">
        <f aca="false">IF(ISERROR(VLOOKUP($A23,'Import Peak'!$A$3:GG$99,189,FALSE())-VLOOKUP($A23,'Import Peak Change'!$A$106:GG$202,189,FALSE())),0,(VLOOKUP($A23,'Import Peak'!$A$3:GG$99,189,FALSE())-VLOOKUP($A23,'Import Peak Change'!$A$106:GG$202,189,FALSE())))</f>
        <v>0</v>
      </c>
      <c r="GH23" s="193" t="n">
        <f aca="false">IF(ISERROR(VLOOKUP($A23,'Import Peak'!$A$3:GH$99,190,FALSE())-VLOOKUP($A23,'Import Peak Change'!$A$106:GH$202,190,FALSE())),0,(VLOOKUP($A23,'Import Peak'!$A$3:GH$99,190,FALSE())-VLOOKUP($A23,'Import Peak Change'!$A$106:GH$202,190,FALSE())))</f>
        <v>0</v>
      </c>
      <c r="GI23" s="193" t="n">
        <f aca="false">IF(ISERROR(VLOOKUP($A23,'Import Peak'!$A$3:GI$99,191,FALSE())-VLOOKUP($A23,'Import Peak Change'!$A$106:GI$202,191,FALSE())),0,(VLOOKUP($A23,'Import Peak'!$A$3:GI$99,191,FALSE())-VLOOKUP($A23,'Import Peak Change'!$A$106:GI$202,191,FALSE())))</f>
        <v>0</v>
      </c>
      <c r="GJ23" s="193" t="n">
        <f aca="false">IF(ISERROR(VLOOKUP($A23,'Import Peak'!$A$3:GJ$99,192,FALSE())-VLOOKUP($A23,'Import Peak Change'!$A$106:GJ$202,192,FALSE())),0,(VLOOKUP($A23,'Import Peak'!$A$3:GJ$99,192,FALSE())-VLOOKUP($A23,'Import Peak Change'!$A$106:GJ$202,192,FALSE())))</f>
        <v>0</v>
      </c>
      <c r="GK23" s="193" t="n">
        <f aca="false">IF(ISERROR(VLOOKUP($A23,'Import Peak'!$A$3:GK$99,193,FALSE())-VLOOKUP($A23,'Import Peak Change'!$A$106:GK$202,193,FALSE())),0,(VLOOKUP($A23,'Import Peak'!$A$3:GK$99,193,FALSE())-VLOOKUP($A23,'Import Peak Change'!$A$106:GK$202,193,FALSE())))</f>
        <v>0</v>
      </c>
      <c r="GL23" s="193" t="n">
        <f aca="false">IF(ISERROR(VLOOKUP($A23,'Import Peak'!$A$3:GL$99,194,FALSE())-VLOOKUP($A23,'Import Peak Change'!$A$106:GL$202,194,FALSE())),0,(VLOOKUP($A23,'Import Peak'!$A$3:GL$99,194,FALSE())-VLOOKUP($A23,'Import Peak Change'!$A$106:GL$202,194,FALSE())))</f>
        <v>0</v>
      </c>
      <c r="GM23" s="193" t="n">
        <f aca="false">IF(ISERROR(VLOOKUP($A23,'Import Peak'!$A$3:GM$99,195,FALSE())-VLOOKUP($A23,'Import Peak Change'!$A$106:GM$202,195,FALSE())),0,(VLOOKUP($A23,'Import Peak'!$A$3:GM$99,195,FALSE())-VLOOKUP($A23,'Import Peak Change'!$A$106:GM$202,195,FALSE())))</f>
        <v>0</v>
      </c>
      <c r="GN23" s="193" t="n">
        <f aca="false">IF(ISERROR(VLOOKUP($A23,'Import Peak'!$A$3:GN$99,196,FALSE())-VLOOKUP($A23,'Import Peak Change'!$A$106:GN$202,196,FALSE())),0,(VLOOKUP($A23,'Import Peak'!$A$3:GN$99,196,FALSE())-VLOOKUP($A23,'Import Peak Change'!$A$106:GN$202,196,FALSE())))</f>
        <v>0</v>
      </c>
      <c r="GO23" s="193" t="n">
        <f aca="false">IF(ISERROR(VLOOKUP($A23,'Import Peak'!$A$3:GO$99,197,FALSE())-VLOOKUP($A23,'Import Peak Change'!$A$106:GO$202,197,FALSE())),0,(VLOOKUP($A23,'Import Peak'!$A$3:GO$99,197,FALSE())-VLOOKUP($A23,'Import Peak Change'!$A$106:GO$202,197,FALSE())))</f>
        <v>0</v>
      </c>
      <c r="GP23" s="193" t="n">
        <f aca="false">IF(ISERROR(VLOOKUP($A23,'Import Peak'!$A$3:GP$99,198,FALSE())-VLOOKUP($A23,'Import Peak Change'!$A$106:GP$202,198,FALSE())),0,(VLOOKUP($A23,'Import Peak'!$A$3:GP$99,198,FALSE())-VLOOKUP($A23,'Import Peak Change'!$A$106:GP$202,198,FALSE())))</f>
        <v>0</v>
      </c>
      <c r="GQ23" s="193" t="n">
        <f aca="false">IF(ISERROR(VLOOKUP($A23,'Import Peak'!$A$3:GQ$99,199,FALSE())-VLOOKUP($A23,'Import Peak Change'!$A$106:GQ$202,199,FALSE())),0,(VLOOKUP($A23,'Import Peak'!$A$3:GQ$99,199,FALSE())-VLOOKUP($A23,'Import Peak Change'!$A$106:GQ$202,199,FALSE())))</f>
        <v>0</v>
      </c>
      <c r="GR23" s="193" t="n">
        <f aca="false">IF(ISERROR(VLOOKUP($A23,'Import Peak'!$A$3:GR$99,200,FALSE())-VLOOKUP($A23,'Import Peak Change'!$A$106:GR$202,200,FALSE())),0,(VLOOKUP($A23,'Import Peak'!$A$3:GR$99,200,FALSE())-VLOOKUP($A23,'Import Peak Change'!$A$106:GR$202,200,FALSE())))</f>
        <v>0</v>
      </c>
      <c r="GS23" s="193" t="n">
        <f aca="false">IF(ISERROR(VLOOKUP($A23,'Import Peak'!$A$3:GS$99,201,FALSE())-VLOOKUP($A23,'Import Peak Change'!$A$106:GS$202,201,FALSE())),0,(VLOOKUP($A23,'Import Peak'!$A$3:GS$99,201,FALSE())-VLOOKUP($A23,'Import Peak Change'!$A$106:GS$202,201,FALSE())))</f>
        <v>0</v>
      </c>
      <c r="GT23" s="193" t="n">
        <f aca="false">IF(ISERROR(VLOOKUP($A23,'Import Peak'!$A$3:GT$99,202,FALSE())-VLOOKUP($A23,'Import Peak Change'!$A$106:GT$202,202,FALSE())),0,(VLOOKUP($A23,'Import Peak'!$A$3:GT$99,202,FALSE())-VLOOKUP($A23,'Import Peak Change'!$A$106:GT$202,202,FALSE())))</f>
        <v>0</v>
      </c>
      <c r="GU23" s="193" t="n">
        <f aca="false">IF(ISERROR(VLOOKUP($A23,'Import Peak'!$A$3:GU$99,203,FALSE())-VLOOKUP($A23,'Import Peak Change'!$A$106:GU$202,203,FALSE())),0,(VLOOKUP($A23,'Import Peak'!$A$3:GU$99,203,FALSE())-VLOOKUP($A23,'Import Peak Change'!$A$106:GU$202,203,FALSE())))</f>
        <v>0</v>
      </c>
      <c r="GV23" s="193" t="n">
        <f aca="false">IF(ISERROR(VLOOKUP($A23,'Import Peak'!$A$3:GV$99,204,FALSE())-VLOOKUP($A23,'Import Peak Change'!$A$106:GV$202,204,FALSE())),0,(VLOOKUP($A23,'Import Peak'!$A$3:GV$99,204,FALSE())-VLOOKUP($A23,'Import Peak Change'!$A$106:GV$202,204,FALSE())))</f>
        <v>0</v>
      </c>
      <c r="GW23" s="193" t="n">
        <f aca="false">IF(ISERROR(VLOOKUP($A23,'Import Peak'!$A$3:GW$99,205,FALSE())-VLOOKUP($A23,'Import Peak Change'!$A$106:GW$202,205,FALSE())),0,(VLOOKUP($A23,'Import Peak'!$A$3:GW$99,205,FALSE())-VLOOKUP($A23,'Import Peak Change'!$A$106:GW$202,205,FALSE())))</f>
        <v>0</v>
      </c>
      <c r="GX23" s="193" t="n">
        <f aca="false">IF(ISERROR(VLOOKUP($A23,'Import Peak'!$A$3:GX$99,206,FALSE())-VLOOKUP($A23,'Import Peak Change'!$A$106:GX$202,206,FALSE())),0,(VLOOKUP($A23,'Import Peak'!$A$3:GX$99,206,FALSE())-VLOOKUP($A23,'Import Peak Change'!$A$106:GX$202,206,FALSE())))</f>
        <v>0</v>
      </c>
      <c r="GY23" s="193" t="n">
        <f aca="false">IF(ISERROR(VLOOKUP($A23,'Import Peak'!$A$3:GY$99,207,FALSE())-VLOOKUP($A23,'Import Peak Change'!$A$106:GY$202,207,FALSE())),0,(VLOOKUP($A23,'Import Peak'!$A$3:GY$99,207,FALSE())-VLOOKUP($A23,'Import Peak Change'!$A$106:GY$202,207,FALSE())))</f>
        <v>0</v>
      </c>
      <c r="GZ23" s="193" t="n">
        <f aca="false">IF(ISERROR(VLOOKUP($A23,'Import Peak'!$A$3:GZ$99,208,FALSE())-VLOOKUP($A23,'Import Peak Change'!$A$106:GZ$202,208,FALSE())),0,(VLOOKUP($A23,'Import Peak'!$A$3:GZ$99,208,FALSE())-VLOOKUP($A23,'Import Peak Change'!$A$106:GZ$202,208,FALSE())))</f>
        <v>0</v>
      </c>
      <c r="HA23" s="193" t="n">
        <f aca="false">IF(ISERROR(VLOOKUP($A23,'Import Peak'!$A$3:HA$99,209,FALSE())-VLOOKUP($A23,'Import Peak Change'!$A$106:HA$202,209,FALSE())),0,(VLOOKUP($A23,'Import Peak'!$A$3:HA$99,209,FALSE())-VLOOKUP($A23,'Import Peak Change'!$A$106:HA$202,209,FALSE())))</f>
        <v>0</v>
      </c>
      <c r="HB23" s="193" t="n">
        <f aca="false">IF(ISERROR(VLOOKUP($A23,'Import Peak'!$A$3:HB$99,210,FALSE())-VLOOKUP($A23,'Import Peak Change'!$A$106:HB$202,210,FALSE())),0,(VLOOKUP($A23,'Import Peak'!$A$3:HB$99,210,FALSE())-VLOOKUP($A23,'Import Peak Change'!$A$106:HB$202,210,FALSE())))</f>
        <v>0</v>
      </c>
      <c r="HC23" s="193" t="n">
        <f aca="false">IF(ISERROR(VLOOKUP($A23,'Import Peak'!$A$3:HC$99,211,FALSE())-VLOOKUP($A23,'Import Peak Change'!$A$106:HC$202,211,FALSE())),0,(VLOOKUP($A23,'Import Peak'!$A$3:HC$99,211,FALSE())-VLOOKUP($A23,'Import Peak Change'!$A$106:HC$202,211,FALSE())))</f>
        <v>0</v>
      </c>
      <c r="HD23" s="193" t="n">
        <f aca="false">IF(ISERROR(VLOOKUP($A23,'Import Peak'!$A$3:HD$99,212,FALSE())-VLOOKUP($A23,'Import Peak Change'!$A$106:HD$202,212,FALSE())),0,(VLOOKUP($A23,'Import Peak'!$A$3:HD$99,212,FALSE())-VLOOKUP($A23,'Import Peak Change'!$A$106:HD$202,212,FALSE())))</f>
        <v>0</v>
      </c>
      <c r="HE23" s="193" t="n">
        <f aca="false">IF(ISERROR(VLOOKUP($A23,'Import Peak'!$A$3:HE$99,213,FALSE())-VLOOKUP($A23,'Import Peak Change'!$A$106:HE$202,213,FALSE())),0,(VLOOKUP($A23,'Import Peak'!$A$3:HE$99,213,FALSE())-VLOOKUP($A23,'Import Peak Change'!$A$106:HE$202,213,FALSE())))</f>
        <v>0</v>
      </c>
      <c r="HF23" s="193" t="n">
        <f aca="false">IF(ISERROR(VLOOKUP($A23,'Import Peak'!$A$3:HF$99,214,FALSE())-VLOOKUP($A23,'Import Peak Change'!$A$106:HF$202,214,FALSE())),0,(VLOOKUP($A23,'Import Peak'!$A$3:HF$99,214,FALSE())-VLOOKUP($A23,'Import Peak Change'!$A$106:HF$202,214,FALSE())))</f>
        <v>0</v>
      </c>
      <c r="HG23" s="193" t="n">
        <f aca="false">IF(ISERROR(VLOOKUP($A23,'Import Peak'!$A$3:HG$99,215,FALSE())-VLOOKUP($A23,'Import Peak Change'!$A$106:HG$202,215,FALSE())),0,(VLOOKUP($A23,'Import Peak'!$A$3:HG$99,215,FALSE())-VLOOKUP($A23,'Import Peak Change'!$A$106:HG$202,215,FALSE())))</f>
        <v>0</v>
      </c>
      <c r="HH23" s="193" t="n">
        <f aca="false">IF(ISERROR(VLOOKUP($A23,'Import Peak'!$A$3:HH$99,216,FALSE())-VLOOKUP($A23,'Import Peak Change'!$A$106:HH$202,216,FALSE())),0,(VLOOKUP($A23,'Import Peak'!$A$3:HH$99,216,FALSE())-VLOOKUP($A23,'Import Peak Change'!$A$106:HH$202,216,FALSE())))</f>
        <v>0</v>
      </c>
      <c r="HI23" s="193" t="n">
        <f aca="false">IF(ISERROR(VLOOKUP($A23,'Import Peak'!$A$3:HI$99,217,FALSE())-VLOOKUP($A23,'Import Peak Change'!$A$106:HI$202,217,FALSE())),0,(VLOOKUP($A23,'Import Peak'!$A$3:HI$99,217,FALSE())-VLOOKUP($A23,'Import Peak Change'!$A$106:HI$202,217,FALSE())))</f>
        <v>0</v>
      </c>
      <c r="HJ23" s="193" t="n">
        <f aca="false">IF(ISERROR(VLOOKUP($A23,'Import Peak'!$A$3:HJ$99,218,FALSE())-VLOOKUP($A23,'Import Peak Change'!$A$106:HJ$202,218,FALSE())),0,(VLOOKUP($A23,'Import Peak'!$A$3:HJ$99,218,FALSE())-VLOOKUP($A23,'Import Peak Change'!$A$106:HJ$202,218,FALSE())))</f>
        <v>0</v>
      </c>
      <c r="HK23" s="193" t="n">
        <f aca="false">IF(ISERROR(VLOOKUP($A23,'Import Peak'!$A$3:HK$99,219,FALSE())-VLOOKUP($A23,'Import Peak Change'!$A$106:HK$202,219,FALSE())),0,(VLOOKUP($A23,'Import Peak'!$A$3:HK$99,219,FALSE())-VLOOKUP($A23,'Import Peak Change'!$A$106:HK$202,219,FALSE())))</f>
        <v>0</v>
      </c>
      <c r="HL23" s="193" t="n">
        <f aca="false">IF(ISERROR(VLOOKUP($A23,'Import Peak'!$A$3:HL$99,220,FALSE())-VLOOKUP($A23,'Import Peak Change'!$A$106:HL$202,220,FALSE())),0,(VLOOKUP($A23,'Import Peak'!$A$3:HL$99,220,FALSE())-VLOOKUP($A23,'Import Peak Change'!$A$106:HL$202,220,FALSE())))</f>
        <v>0</v>
      </c>
      <c r="HM23" s="193" t="n">
        <f aca="false">IF(ISERROR(VLOOKUP($A23,'Import Peak'!$A$3:HM$99,221,FALSE())-VLOOKUP($A23,'Import Peak Change'!$A$106:HM$202,221,FALSE())),0,(VLOOKUP($A23,'Import Peak'!$A$3:HM$99,221,FALSE())-VLOOKUP($A23,'Import Peak Change'!$A$106:HM$202,221,FALSE())))</f>
        <v>0</v>
      </c>
      <c r="HN23" s="193" t="n">
        <f aca="false">IF(ISERROR(VLOOKUP($A23,'Import Peak'!$A$3:HN$99,222,FALSE())-VLOOKUP($A23,'Import Peak Change'!$A$106:HN$202,222,FALSE())),0,(VLOOKUP($A23,'Import Peak'!$A$3:HN$99,222,FALSE())-VLOOKUP($A23,'Import Peak Change'!$A$106:HN$202,222,FALSE())))</f>
        <v>0</v>
      </c>
      <c r="HO23" s="193" t="n">
        <f aca="false">IF(ISERROR(VLOOKUP($A23,'Import Peak'!$A$3:HO$99,223,FALSE())-VLOOKUP($A23,'Import Peak Change'!$A$106:HO$202,223,FALSE())),0,(VLOOKUP($A23,'Import Peak'!$A$3:HO$99,223,FALSE())-VLOOKUP($A23,'Import Peak Change'!$A$106:HO$202,223,FALSE())))</f>
        <v>0</v>
      </c>
      <c r="HP23" s="193" t="n">
        <f aca="false">IF(ISERROR(VLOOKUP($A23,'Import Peak'!$A$3:HP$99,224,FALSE())-VLOOKUP($A23,'Import Peak Change'!$A$106:HP$202,224,FALSE())),0,(VLOOKUP($A23,'Import Peak'!$A$3:HP$99,224,FALSE())-VLOOKUP($A23,'Import Peak Change'!$A$106:HP$202,224,FALSE())))</f>
        <v>0</v>
      </c>
      <c r="HQ23" s="193" t="n">
        <f aca="false">IF(ISERROR(VLOOKUP($A23,'Import Peak'!$A$3:HQ$99,225,FALSE())-VLOOKUP($A23,'Import Peak Change'!$A$106:HQ$202,225,FALSE())),0,(VLOOKUP($A23,'Import Peak'!$A$3:HQ$99,225,FALSE())-VLOOKUP($A23,'Import Peak Change'!$A$106:HQ$202,225,FALSE())))</f>
        <v>0</v>
      </c>
      <c r="HR23" s="193" t="n">
        <f aca="false">IF(ISERROR(VLOOKUP($A23,'Import Peak'!$A$3:HR$99,226,FALSE())-VLOOKUP($A23,'Import Peak Change'!$A$106:HR$202,226,FALSE())),0,(VLOOKUP($A23,'Import Peak'!$A$3:HR$99,226,FALSE())-VLOOKUP($A23,'Import Peak Change'!$A$106:HR$202,226,FALSE())))</f>
        <v>0</v>
      </c>
      <c r="HS23" s="193" t="n">
        <f aca="false">IF(ISERROR(VLOOKUP($A23,'Import Peak'!$A$3:HS$99,227,FALSE())-VLOOKUP($A23,'Import Peak Change'!$A$106:HS$202,227,FALSE())),0,(VLOOKUP($A23,'Import Peak'!$A$3:HS$99,227,FALSE())-VLOOKUP($A23,'Import Peak Change'!$A$106:HS$202,227,FALSE())))</f>
        <v>0</v>
      </c>
      <c r="HT23" s="193" t="n">
        <f aca="false">IF(ISERROR(VLOOKUP($A23,'Import Peak'!$A$3:HT$99,228,FALSE())-VLOOKUP($A23,'Import Peak Change'!$A$106:HT$202,228,FALSE())),0,(VLOOKUP($A23,'Import Peak'!$A$3:HT$99,228,FALSE())-VLOOKUP($A23,'Import Peak Change'!$A$106:HT$202,228,FALSE())))</f>
        <v>0</v>
      </c>
      <c r="HU23" s="193" t="n">
        <f aca="false">IF(ISERROR(VLOOKUP($A23,'Import Peak'!$A$3:HU$99,229,FALSE())-VLOOKUP($A23,'Import Peak Change'!$A$106:HU$202,229,FALSE())),0,(VLOOKUP($A23,'Import Peak'!$A$3:HU$99,229,FALSE())-VLOOKUP($A23,'Import Peak Change'!$A$106:HU$202,229,FALSE())))</f>
        <v>0</v>
      </c>
      <c r="HV23" s="193" t="n">
        <f aca="false">IF(ISERROR(VLOOKUP($A23,'Import Peak'!$A$3:HV$99,230,FALSE())-VLOOKUP($A23,'Import Peak Change'!$A$106:HV$202,230,FALSE())),0,(VLOOKUP($A23,'Import Peak'!$A$3:HV$99,230,FALSE())-VLOOKUP($A23,'Import Peak Change'!$A$106:HV$202,230,FALSE())))</f>
        <v>0</v>
      </c>
      <c r="HW23" s="193" t="n">
        <f aca="false">IF(ISERROR(VLOOKUP($A23,'Import Peak'!$A$3:HW$99,231,FALSE())-VLOOKUP($A23,'Import Peak Change'!$A$106:HW$202,231,FALSE())),0,(VLOOKUP($A23,'Import Peak'!$A$3:HW$99,231,FALSE())-VLOOKUP($A23,'Import Peak Change'!$A$106:HW$202,231,FALSE())))</f>
        <v>0</v>
      </c>
      <c r="HX23" s="193" t="n">
        <f aca="false">IF(ISERROR(VLOOKUP($A23,'Import Peak'!$A$3:HX$99,232,FALSE())-VLOOKUP($A23,'Import Peak Change'!$A$106:HX$202,232,FALSE())),0,(VLOOKUP($A23,'Import Peak'!$A$3:HX$99,232,FALSE())-VLOOKUP($A23,'Import Peak Change'!$A$106:HX$202,232,FALSE())))</f>
        <v>0</v>
      </c>
      <c r="HY23" s="193" t="n">
        <f aca="false">IF(ISERROR(VLOOKUP($A23,'Import Peak'!$A$3:HY$99,233,FALSE())-VLOOKUP($A23,'Import Peak Change'!$A$106:HY$202,233,FALSE())),0,(VLOOKUP($A23,'Import Peak'!$A$3:HY$99,233,FALSE())-VLOOKUP($A23,'Import Peak Change'!$A$106:HY$202,233,FALSE())))</f>
        <v>0</v>
      </c>
      <c r="HZ23" s="193" t="n">
        <f aca="false">IF(ISERROR(VLOOKUP($A23,'Import Peak'!$A$3:HZ$99,234,FALSE())-VLOOKUP($A23,'Import Peak Change'!$A$106:HZ$202,234,FALSE())),0,(VLOOKUP($A23,'Import Peak'!$A$3:HZ$99,234,FALSE())-VLOOKUP($A23,'Import Peak Change'!$A$106:HZ$202,234,FALSE())))</f>
        <v>0</v>
      </c>
      <c r="IA23" s="193" t="n">
        <f aca="false">IF(ISERROR(VLOOKUP($A23,'Import Peak'!$A$3:IA$99,235,FALSE())-VLOOKUP($A23,'Import Peak Change'!$A$106:IA$202,235,FALSE())),0,(VLOOKUP($A23,'Import Peak'!$A$3:IA$99,235,FALSE())-VLOOKUP($A23,'Import Peak Change'!$A$106:IA$202,235,FALSE())))</f>
        <v>0</v>
      </c>
      <c r="IB23" s="193" t="n">
        <f aca="false">IF(ISERROR(VLOOKUP($A23,'Import Peak'!$A$3:IB$99,236,FALSE())-VLOOKUP($A23,'Import Peak Change'!$A$106:IB$202,236,FALSE())),0,(VLOOKUP($A23,'Import Peak'!$A$3:IB$99,236,FALSE())-VLOOKUP($A23,'Import Peak Change'!$A$106:IB$202,236,FALSE())))</f>
        <v>0</v>
      </c>
      <c r="IC23" s="193" t="n">
        <f aca="false">IF(ISERROR(VLOOKUP($A23,'Import Peak'!$A$3:IC$99,237,FALSE())-VLOOKUP($A23,'Import Peak Change'!$A$106:IC$202,237,FALSE())),0,(VLOOKUP($A23,'Import Peak'!$A$3:IC$99,237,FALSE())-VLOOKUP($A23,'Import Peak Change'!$A$106:IC$202,237,FALSE())))</f>
        <v>0</v>
      </c>
      <c r="ID23" s="193" t="n">
        <f aca="false">IF(ISERROR(VLOOKUP($A23,'Import Peak'!$A$3:ID$99,238,FALSE())-VLOOKUP($A23,'Import Peak Change'!$A$106:ID$202,238,FALSE())),0,(VLOOKUP($A23,'Import Peak'!$A$3:ID$99,238,FALSE())-VLOOKUP($A23,'Import Peak Change'!$A$106:ID$202,238,FALSE())))</f>
        <v>-1207.84640347259</v>
      </c>
      <c r="IE23" s="193" t="n">
        <f aca="false">IF(ISERROR(VLOOKUP($A23,'Import Peak'!$A$3:IE$99,239,FALSE())-VLOOKUP($A23,'Import Peak Change'!$A$106:IE$202,239,FALSE())),0,(VLOOKUP($A23,'Import Peak'!$A$3:IE$99,239,FALSE())-VLOOKUP($A23,'Import Peak Change'!$A$106:IE$202,239,FALSE())))</f>
        <v>-1207.84640347259</v>
      </c>
      <c r="IF23" s="193"/>
    </row>
    <row r="24" customFormat="false" ht="12.75" hidden="false" customHeight="false" outlineLevel="0" collapsed="false">
      <c r="A24" s="201" t="str">
        <f aca="false">IF('Import Peak'!A21=0,"",'Import Peak'!A21)</f>
        <v>EPMI-ST-CA</v>
      </c>
      <c r="B24" s="193"/>
      <c r="C24" s="193"/>
      <c r="D24" s="193"/>
      <c r="E24" s="193"/>
      <c r="F24" s="193"/>
      <c r="G24" s="193" t="n">
        <f aca="false">IF(ISERROR(VLOOKUP($A24,'Import Peak'!$A$3:G$99,7,FALSE())-VLOOKUP($A24,'Import Peak Change'!$A$106:G$202,7,FALSE())),0,(VLOOKUP($A24,'Import Peak'!$A$3:G$99,7,FALSE())-VLOOKUP($A24,'Import Peak Change'!$A$106:G$202,7,FALSE())))</f>
        <v>0</v>
      </c>
      <c r="H24" s="193" t="n">
        <f aca="false">IF(ISERROR(VLOOKUP($A24,'Import Peak'!$A$3:H$99,8,FALSE())-VLOOKUP($A24,'Import Peak Change'!$A$106:H$202,8,FALSE())),0,(VLOOKUP($A24,'Import Peak'!$A$3:H$99,8,FALSE())-VLOOKUP($A24,'Import Peak Change'!$A$106:H$202,8,FALSE())))</f>
        <v>10028.5040484913</v>
      </c>
      <c r="I24" s="193" t="n">
        <f aca="false">IF(ISERROR(VLOOKUP($A24,'Import Peak'!$A$3:I$99,9,FALSE())-VLOOKUP($A24,'Import Peak Change'!$A$106:I$202,9,FALSE())),0,(VLOOKUP($A24,'Import Peak'!$A$3:I$99,9,FALSE())-VLOOKUP($A24,'Import Peak Change'!$A$106:I$202,9,FALSE())))</f>
        <v>9962.27167837123</v>
      </c>
      <c r="J24" s="193" t="n">
        <f aca="false">IF(ISERROR(VLOOKUP($A24,'Import Peak'!$A$3:J$99,10,FALSE())-VLOOKUP($A24,'Import Peak Change'!$A$106:J$202,10,FALSE())),0,(VLOOKUP($A24,'Import Peak'!$A$3:J$99,10,FALSE())-VLOOKUP($A24,'Import Peak Change'!$A$106:J$202,10,FALSE())))</f>
        <v>0.130825711349189</v>
      </c>
      <c r="K24" s="193" t="n">
        <f aca="false">IF(ISERROR(VLOOKUP($A24,'Import Peak'!$A$3:K$99,11,FALSE())-VLOOKUP($A24,'Import Peak Change'!$A$106:K$202,11,FALSE())),0,(VLOOKUP($A24,'Import Peak'!$A$3:K$99,11,FALSE())-VLOOKUP($A24,'Import Peak Change'!$A$106:K$202,11,FALSE())))</f>
        <v>0.0708290955039956</v>
      </c>
      <c r="L24" s="193" t="n">
        <f aca="false">IF(ISERROR(VLOOKUP($A24,'Import Peak'!$A$3:L$99,12,FALSE())-VLOOKUP($A24,'Import Peak Change'!$A$106:L$202,12,FALSE())),0,(VLOOKUP($A24,'Import Peak'!$A$3:L$99,12,FALSE())-VLOOKUP($A24,'Import Peak Change'!$A$106:L$202,12,FALSE())))</f>
        <v>0.520064790780452</v>
      </c>
      <c r="M24" s="193" t="n">
        <f aca="false">IF(ISERROR(VLOOKUP($A24,'Import Peak'!$A$3:M$99,13,FALSE())-VLOOKUP($A24,'Import Peak Change'!$A$106:M$202,13,FALSE())),0,(VLOOKUP($A24,'Import Peak'!$A$3:M$99,13,FALSE())-VLOOKUP($A24,'Import Peak Change'!$A$106:M$202,13,FALSE())))</f>
        <v>-0.377638063728227</v>
      </c>
      <c r="N24" s="193" t="n">
        <f aca="false">IF(ISERROR(VLOOKUP($A24,'Import Peak'!$A$3:N$99,14,FALSE())-VLOOKUP($A24,'Import Peak Change'!$A$106:N$202,14,FALSE())),0,(VLOOKUP($A24,'Import Peak'!$A$3:N$99,14,FALSE())-VLOOKUP($A24,'Import Peak Change'!$A$106:N$202,14,FALSE())))</f>
        <v>0.416651988813101</v>
      </c>
      <c r="O24" s="193" t="n">
        <f aca="false">IF(ISERROR(VLOOKUP($A24,'Import Peak'!$A$3:O$99,15,FALSE())-VLOOKUP($A24,'Import Peak Change'!$A$106:O$202,15,FALSE())),0,(VLOOKUP($A24,'Import Peak'!$A$3:O$99,15,FALSE())-VLOOKUP($A24,'Import Peak Change'!$A$106:O$202,15,FALSE())))</f>
        <v>1.21896959136211</v>
      </c>
      <c r="P24" s="193" t="n">
        <f aca="false">IF(ISERROR(VLOOKUP($A24,'Import Peak'!$A$3:P$99,16,FALSE())-VLOOKUP($A24,'Import Peak Change'!$A$106:P$202,16,FALSE())),0,(VLOOKUP($A24,'Import Peak'!$A$3:P$99,16,FALSE())-VLOOKUP($A24,'Import Peak Change'!$A$106:P$202,16,FALSE())))</f>
        <v>1.10215109279852</v>
      </c>
      <c r="Q24" s="193" t="n">
        <f aca="false">IF(ISERROR(VLOOKUP($A24,'Import Peak'!$A$3:Q$99,17,FALSE())-VLOOKUP($A24,'Import Peak Change'!$A$106:Q$202,17,FALSE())),0,(VLOOKUP($A24,'Import Peak'!$A$3:Q$99,17,FALSE())-VLOOKUP($A24,'Import Peak Change'!$A$106:Q$202,17,FALSE())))</f>
        <v>1.66565081009867</v>
      </c>
      <c r="R24" s="193" t="n">
        <f aca="false">IF(ISERROR(VLOOKUP($A24,'Import Peak'!$A$3:R$99,18,FALSE())-VLOOKUP($A24,'Import Peak Change'!$A$106:R$202,18,FALSE())),0,(VLOOKUP($A24,'Import Peak'!$A$3:R$99,18,FALSE())-VLOOKUP($A24,'Import Peak Change'!$A$106:R$202,18,FALSE())))</f>
        <v>1.87565942464971</v>
      </c>
      <c r="S24" s="193" t="n">
        <f aca="false">IF(ISERROR(VLOOKUP($A24,'Import Peak'!$A$3:S$99,19,FALSE())-VLOOKUP($A24,'Import Peak Change'!$A$106:S$202,19,FALSE())),0,(VLOOKUP($A24,'Import Peak'!$A$3:S$99,19,FALSE())-VLOOKUP($A24,'Import Peak Change'!$A$106:S$202,19,FALSE())))</f>
        <v>-0.204477117513989</v>
      </c>
      <c r="T24" s="193" t="n">
        <f aca="false">IF(ISERROR(VLOOKUP($A24,'Import Peak'!$A$3:T$99,20,FALSE())-VLOOKUP($A24,'Import Peak Change'!$A$106:T$202,20,FALSE())),0,(VLOOKUP($A24,'Import Peak'!$A$3:T$99,20,FALSE())-VLOOKUP($A24,'Import Peak Change'!$A$106:T$202,20,FALSE())))</f>
        <v>-0.221100160841957</v>
      </c>
      <c r="U24" s="193" t="n">
        <f aca="false">IF(ISERROR(VLOOKUP($A24,'Import Peak'!$A$3:U$99,21,FALSE())-VLOOKUP($A24,'Import Peak Change'!$A$106:U$202,21,FALSE())),0,(VLOOKUP($A24,'Import Peak'!$A$3:U$99,21,FALSE())-VLOOKUP($A24,'Import Peak Change'!$A$106:U$202,21,FALSE())))</f>
        <v>-0.25104163686899</v>
      </c>
      <c r="V24" s="193" t="n">
        <f aca="false">IF(ISERROR(VLOOKUP($A24,'Import Peak'!$A$3:V$99,22,FALSE())-VLOOKUP($A24,'Import Peak Change'!$A$106:V$202,22,FALSE())),0,(VLOOKUP($A24,'Import Peak'!$A$3:V$99,22,FALSE())-VLOOKUP($A24,'Import Peak Change'!$A$106:V$202,22,FALSE())))</f>
        <v>0</v>
      </c>
      <c r="W24" s="193" t="n">
        <f aca="false">IF(ISERROR(VLOOKUP($A24,'Import Peak'!$A$3:W$99,23,FALSE())-VLOOKUP($A24,'Import Peak Change'!$A$106:W$202,23,FALSE())),0,(VLOOKUP($A24,'Import Peak'!$A$3:W$99,23,FALSE())-VLOOKUP($A24,'Import Peak Change'!$A$106:W$202,23,FALSE())))</f>
        <v>0</v>
      </c>
      <c r="X24" s="193" t="n">
        <f aca="false">IF(ISERROR(VLOOKUP($A24,'Import Peak'!$A$3:X$99,24,FALSE())-VLOOKUP($A24,'Import Peak Change'!$A$106:X$202,24,FALSE())),0,(VLOOKUP($A24,'Import Peak'!$A$3:X$99,24,FALSE())-VLOOKUP($A24,'Import Peak Change'!$A$106:X$202,24,FALSE())))</f>
        <v>0</v>
      </c>
      <c r="Y24" s="193" t="n">
        <f aca="false">IF(ISERROR(VLOOKUP($A24,'Import Peak'!$A$3:Y$99,25,FALSE())-VLOOKUP($A24,'Import Peak Change'!$A$106:Y$202,25,FALSE())),0,(VLOOKUP($A24,'Import Peak'!$A$3:Y$99,25,FALSE())-VLOOKUP($A24,'Import Peak Change'!$A$106:Y$202,25,FALSE())))</f>
        <v>0</v>
      </c>
      <c r="Z24" s="193" t="n">
        <f aca="false">IF(ISERROR(VLOOKUP($A24,'Import Peak'!$A$3:Z$99,26,FALSE())-VLOOKUP($A24,'Import Peak Change'!$A$106:Z$202,26,FALSE())),0,(VLOOKUP($A24,'Import Peak'!$A$3:Z$99,26,FALSE())-VLOOKUP($A24,'Import Peak Change'!$A$106:Z$202,26,FALSE())))</f>
        <v>0</v>
      </c>
      <c r="AA24" s="193" t="n">
        <f aca="false">IF(ISERROR(VLOOKUP($A24,'Import Peak'!$A$3:AA$99,27,FALSE())-VLOOKUP($A24,'Import Peak Change'!$A$106:AA$202,27,FALSE())),0,(VLOOKUP($A24,'Import Peak'!$A$3:AA$99,27,FALSE())-VLOOKUP($A24,'Import Peak Change'!$A$106:AA$202,27,FALSE())))</f>
        <v>0</v>
      </c>
      <c r="AB24" s="193" t="n">
        <f aca="false">IF(ISERROR(VLOOKUP($A24,'Import Peak'!$A$3:AB$99,28,FALSE())-VLOOKUP($A24,'Import Peak Change'!$A$106:AB$202,28,FALSE())),0,(VLOOKUP($A24,'Import Peak'!$A$3:AB$99,28,FALSE())-VLOOKUP($A24,'Import Peak Change'!$A$106:AB$202,28,FALSE())))</f>
        <v>0</v>
      </c>
      <c r="AC24" s="193" t="n">
        <f aca="false">IF(ISERROR(VLOOKUP($A24,'Import Peak'!$A$3:AC$99,29,FALSE())-VLOOKUP($A24,'Import Peak Change'!$A$106:AC$202,29,FALSE())),0,(VLOOKUP($A24,'Import Peak'!$A$3:AC$99,29,FALSE())-VLOOKUP($A24,'Import Peak Change'!$A$106:AC$202,29,FALSE())))</f>
        <v>0</v>
      </c>
      <c r="AD24" s="193" t="n">
        <f aca="false">IF(ISERROR(VLOOKUP($A24,'Import Peak'!$A$3:AD$99,30,FALSE())-VLOOKUP($A24,'Import Peak Change'!$A$106:AD$202,30,FALSE())),0,(VLOOKUP($A24,'Import Peak'!$A$3:AD$99,30,FALSE())-VLOOKUP($A24,'Import Peak Change'!$A$106:AD$202,30,FALSE())))</f>
        <v>0</v>
      </c>
      <c r="AE24" s="193" t="n">
        <f aca="false">IF(ISERROR(VLOOKUP($A24,'Import Peak'!$A$3:AE$99,31,FALSE())-VLOOKUP($A24,'Import Peak Change'!$A$106:AE$202,31,FALSE())),0,(VLOOKUP($A24,'Import Peak'!$A$3:AE$99,31,FALSE())-VLOOKUP($A24,'Import Peak Change'!$A$106:AE$202,31,FALSE())))</f>
        <v>0</v>
      </c>
      <c r="AF24" s="193" t="n">
        <f aca="false">IF(ISERROR(VLOOKUP($A24,'Import Peak'!$A$3:AF$99,32,FALSE())-VLOOKUP($A24,'Import Peak Change'!$A$106:AF$202,32,FALSE())),0,(VLOOKUP($A24,'Import Peak'!$A$3:AF$99,32,FALSE())-VLOOKUP($A24,'Import Peak Change'!$A$106:AF$202,32,FALSE())))</f>
        <v>0</v>
      </c>
      <c r="AG24" s="193" t="n">
        <f aca="false">IF(ISERROR(VLOOKUP($A24,'Import Peak'!$A$3:AG$99,33,FALSE())-VLOOKUP($A24,'Import Peak Change'!$A$106:AG$202,33,FALSE())),0,(VLOOKUP($A24,'Import Peak'!$A$3:AG$99,33,FALSE())-VLOOKUP($A24,'Import Peak Change'!$A$106:AG$202,33,FALSE())))</f>
        <v>0</v>
      </c>
      <c r="AH24" s="193" t="n">
        <f aca="false">IF(ISERROR(VLOOKUP($A24,'Import Peak'!$A$3:AH$99,34,FALSE())-VLOOKUP($A24,'Import Peak Change'!$A$106:AH$202,34,FALSE())),0,(VLOOKUP($A24,'Import Peak'!$A$3:AH$99,34,FALSE())-VLOOKUP($A24,'Import Peak Change'!$A$106:AH$202,34,FALSE())))</f>
        <v>0</v>
      </c>
      <c r="AI24" s="193" t="n">
        <f aca="false">IF(ISERROR(VLOOKUP($A24,'Import Peak'!$A$3:AI$99,35,FALSE())-VLOOKUP($A24,'Import Peak Change'!$A$106:AI$202,35,FALSE())),0,(VLOOKUP($A24,'Import Peak'!$A$3:AI$99,35,FALSE())-VLOOKUP($A24,'Import Peak Change'!$A$106:AI$202,35,FALSE())))</f>
        <v>0</v>
      </c>
      <c r="AJ24" s="193" t="n">
        <f aca="false">IF(ISERROR(VLOOKUP($A24,'Import Peak'!$A$3:AJ$99,36,FALSE())-VLOOKUP($A24,'Import Peak Change'!$A$106:AJ$202,36,FALSE())),0,(VLOOKUP($A24,'Import Peak'!$A$3:AJ$99,36,FALSE())-VLOOKUP($A24,'Import Peak Change'!$A$106:AJ$202,36,FALSE())))</f>
        <v>0</v>
      </c>
      <c r="AK24" s="193" t="n">
        <f aca="false">IF(ISERROR(VLOOKUP($A24,'Import Peak'!$A$3:AK$99,37,FALSE())-VLOOKUP($A24,'Import Peak Change'!$A$106:AK$202,37,FALSE())),0,(VLOOKUP($A24,'Import Peak'!$A$3:AK$99,37,FALSE())-VLOOKUP($A24,'Import Peak Change'!$A$106:AK$202,37,FALSE())))</f>
        <v>0</v>
      </c>
      <c r="AL24" s="193" t="n">
        <f aca="false">IF(ISERROR(VLOOKUP($A24,'Import Peak'!$A$3:AL$99,38,FALSE())-VLOOKUP($A24,'Import Peak Change'!$A$106:AL$202,38,FALSE())),0,(VLOOKUP($A24,'Import Peak'!$A$3:AL$99,38,FALSE())-VLOOKUP($A24,'Import Peak Change'!$A$106:AL$202,38,FALSE())))</f>
        <v>0</v>
      </c>
      <c r="AM24" s="193" t="n">
        <f aca="false">IF(ISERROR(VLOOKUP($A24,'Import Peak'!$A$3:AM$99,39,FALSE())-VLOOKUP($A24,'Import Peak Change'!$A$106:AM$202,39,FALSE())),0,(VLOOKUP($A24,'Import Peak'!$A$3:AM$99,39,FALSE())-VLOOKUP($A24,'Import Peak Change'!$A$106:AM$202,39,FALSE())))</f>
        <v>0</v>
      </c>
      <c r="AN24" s="193" t="n">
        <f aca="false">IF(ISERROR(VLOOKUP($A24,'Import Peak'!$A$3:AN$99,40,FALSE())-VLOOKUP($A24,'Import Peak Change'!$A$106:AN$202,40,FALSE())),0,(VLOOKUP($A24,'Import Peak'!$A$3:AN$99,40,FALSE())-VLOOKUP($A24,'Import Peak Change'!$A$106:AN$202,40,FALSE())))</f>
        <v>0</v>
      </c>
      <c r="AO24" s="193" t="n">
        <f aca="false">IF(ISERROR(VLOOKUP($A24,'Import Peak'!$A$3:AO$99,41,FALSE())-VLOOKUP($A24,'Import Peak Change'!$A$106:AO$202,41,FALSE())),0,(VLOOKUP($A24,'Import Peak'!$A$3:AO$99,41,FALSE())-VLOOKUP($A24,'Import Peak Change'!$A$106:AO$202,41,FALSE())))</f>
        <v>0</v>
      </c>
      <c r="AP24" s="193" t="n">
        <f aca="false">IF(ISERROR(VLOOKUP($A24,'Import Peak'!$A$3:AP$99,42,FALSE())-VLOOKUP($A24,'Import Peak Change'!$A$106:AP$202,42,FALSE())),0,(VLOOKUP($A24,'Import Peak'!$A$3:AP$99,42,FALSE())-VLOOKUP($A24,'Import Peak Change'!$A$106:AP$202,42,FALSE())))</f>
        <v>0</v>
      </c>
      <c r="AQ24" s="193" t="n">
        <f aca="false">IF(ISERROR(VLOOKUP($A24,'Import Peak'!$A$3:AQ$99,43,FALSE())-VLOOKUP($A24,'Import Peak Change'!$A$106:AQ$202,43,FALSE())),0,(VLOOKUP($A24,'Import Peak'!$A$3:AQ$99,43,FALSE())-VLOOKUP($A24,'Import Peak Change'!$A$106:AQ$202,43,FALSE())))</f>
        <v>0</v>
      </c>
      <c r="AR24" s="193" t="n">
        <f aca="false">IF(ISERROR(VLOOKUP($A24,'Import Peak'!$A$3:AR$99,44,FALSE())-VLOOKUP($A24,'Import Peak Change'!$A$106:AR$202,44,FALSE())),0,(VLOOKUP($A24,'Import Peak'!$A$3:AR$99,44,FALSE())-VLOOKUP($A24,'Import Peak Change'!$A$106:AR$202,44,FALSE())))</f>
        <v>0</v>
      </c>
      <c r="AS24" s="193" t="n">
        <f aca="false">IF(ISERROR(VLOOKUP($A24,'Import Peak'!$A$3:AS$99,45,FALSE())-VLOOKUP($A24,'Import Peak Change'!$A$106:AS$202,45,FALSE())),0,(VLOOKUP($A24,'Import Peak'!$A$3:AS$99,45,FALSE())-VLOOKUP($A24,'Import Peak Change'!$A$106:AS$202,45,FALSE())))</f>
        <v>0</v>
      </c>
      <c r="AT24" s="193" t="n">
        <f aca="false">IF(ISERROR(VLOOKUP($A24,'Import Peak'!$A$3:AT$99,46,FALSE())-VLOOKUP($A24,'Import Peak Change'!$A$106:AT$202,46,FALSE())),0,(VLOOKUP($A24,'Import Peak'!$A$3:AT$99,46,FALSE())-VLOOKUP($A24,'Import Peak Change'!$A$106:AT$202,46,FALSE())))</f>
        <v>0</v>
      </c>
      <c r="AU24" s="193" t="n">
        <f aca="false">IF(ISERROR(VLOOKUP($A24,'Import Peak'!$A$3:AU$99,47,FALSE())-VLOOKUP($A24,'Import Peak Change'!$A$106:AU$202,47,FALSE())),0,(VLOOKUP($A24,'Import Peak'!$A$3:AU$99,47,FALSE())-VLOOKUP($A24,'Import Peak Change'!$A$106:AU$202,47,FALSE())))</f>
        <v>0</v>
      </c>
      <c r="AV24" s="193" t="n">
        <f aca="false">IF(ISERROR(VLOOKUP($A24,'Import Peak'!$A$3:AV$99,48,FALSE())-VLOOKUP($A24,'Import Peak Change'!$A$106:AV$202,48,FALSE())),0,(VLOOKUP($A24,'Import Peak'!$A$3:AV$99,48,FALSE())-VLOOKUP($A24,'Import Peak Change'!$A$106:AV$202,48,FALSE())))</f>
        <v>0</v>
      </c>
      <c r="AW24" s="193" t="n">
        <f aca="false">IF(ISERROR(VLOOKUP($A24,'Import Peak'!$A$3:AW$99,49,FALSE())-VLOOKUP($A24,'Import Peak Change'!$A$106:AW$202,49,FALSE())),0,(VLOOKUP($A24,'Import Peak'!$A$3:AW$99,49,FALSE())-VLOOKUP($A24,'Import Peak Change'!$A$106:AW$202,49,FALSE())))</f>
        <v>0</v>
      </c>
      <c r="AX24" s="193" t="n">
        <f aca="false">IF(ISERROR(VLOOKUP($A24,'Import Peak'!$A$3:AX$99,50,FALSE())-VLOOKUP($A24,'Import Peak Change'!$A$106:AX$202,50,FALSE())),0,(VLOOKUP($A24,'Import Peak'!$A$3:AX$99,50,FALSE())-VLOOKUP($A24,'Import Peak Change'!$A$106:AX$202,50,FALSE())))</f>
        <v>0</v>
      </c>
      <c r="AY24" s="193" t="n">
        <f aca="false">IF(ISERROR(VLOOKUP($A24,'Import Peak'!$A$3:AY$99,51,FALSE())-VLOOKUP($A24,'Import Peak Change'!$A$106:AY$202,51,FALSE())),0,(VLOOKUP($A24,'Import Peak'!$A$3:AY$99,51,FALSE())-VLOOKUP($A24,'Import Peak Change'!$A$106:AY$202,51,FALSE())))</f>
        <v>0</v>
      </c>
      <c r="AZ24" s="193" t="n">
        <f aca="false">IF(ISERROR(VLOOKUP($A24,'Import Peak'!$A$3:AZ$99,52,FALSE())-VLOOKUP($A24,'Import Peak Change'!$A$106:AZ$202,52,FALSE())),0,(VLOOKUP($A24,'Import Peak'!$A$3:AZ$99,52,FALSE())-VLOOKUP($A24,'Import Peak Change'!$A$106:AZ$202,52,FALSE())))</f>
        <v>0</v>
      </c>
      <c r="BA24" s="193" t="n">
        <f aca="false">IF(ISERROR(VLOOKUP($A24,'Import Peak'!$A$3:BA$99,53,FALSE())-VLOOKUP($A24,'Import Peak Change'!$A$106:BA$202,53,FALSE())),0,(VLOOKUP($A24,'Import Peak'!$A$3:BA$99,53,FALSE())-VLOOKUP($A24,'Import Peak Change'!$A$106:BA$202,53,FALSE())))</f>
        <v>0</v>
      </c>
      <c r="BB24" s="193" t="n">
        <f aca="false">IF(ISERROR(VLOOKUP($A24,'Import Peak'!$A$3:BB$99,54,FALSE())-VLOOKUP($A24,'Import Peak Change'!$A$106:BB$202,54,FALSE())),0,(VLOOKUP($A24,'Import Peak'!$A$3:BB$99,54,FALSE())-VLOOKUP($A24,'Import Peak Change'!$A$106:BB$202,54,FALSE())))</f>
        <v>0</v>
      </c>
      <c r="BC24" s="193" t="n">
        <f aca="false">IF(ISERROR(VLOOKUP($A24,'Import Peak'!$A$3:BC$99,55,FALSE())-VLOOKUP($A24,'Import Peak Change'!$A$106:BC$202,55,FALSE())),0,(VLOOKUP($A24,'Import Peak'!$A$3:BC$99,55,FALSE())-VLOOKUP($A24,'Import Peak Change'!$A$106:BC$202,55,FALSE())))</f>
        <v>0</v>
      </c>
      <c r="BD24" s="193" t="n">
        <f aca="false">IF(ISERROR(VLOOKUP($A24,'Import Peak'!$A$3:BD$99,56,FALSE())-VLOOKUP($A24,'Import Peak Change'!$A$106:BD$202,56,FALSE())),0,(VLOOKUP($A24,'Import Peak'!$A$3:BD$99,56,FALSE())-VLOOKUP($A24,'Import Peak Change'!$A$106:BD$202,56,FALSE())))</f>
        <v>0</v>
      </c>
      <c r="BE24" s="193" t="n">
        <f aca="false">IF(ISERROR(VLOOKUP($A24,'Import Peak'!$A$3:BE$99,57,FALSE())-VLOOKUP($A24,'Import Peak Change'!$A$106:BE$202,57,FALSE())),0,(VLOOKUP($A24,'Import Peak'!$A$3:BE$99,57,FALSE())-VLOOKUP($A24,'Import Peak Change'!$A$106:BE$202,57,FALSE())))</f>
        <v>0</v>
      </c>
      <c r="BF24" s="193" t="n">
        <f aca="false">IF(ISERROR(VLOOKUP($A24,'Import Peak'!$A$3:BF$99,58,FALSE())-VLOOKUP($A24,'Import Peak Change'!$A$106:BF$202,58,FALSE())),0,(VLOOKUP($A24,'Import Peak'!$A$3:BF$99,58,FALSE())-VLOOKUP($A24,'Import Peak Change'!$A$106:BF$202,58,FALSE())))</f>
        <v>0</v>
      </c>
      <c r="BG24" s="193" t="n">
        <f aca="false">IF(ISERROR(VLOOKUP($A24,'Import Peak'!$A$3:BG$99,59,FALSE())-VLOOKUP($A24,'Import Peak Change'!$A$106:BG$202,59,FALSE())),0,(VLOOKUP($A24,'Import Peak'!$A$3:BG$99,59,FALSE())-VLOOKUP($A24,'Import Peak Change'!$A$106:BG$202,59,FALSE())))</f>
        <v>0</v>
      </c>
      <c r="BH24" s="193" t="n">
        <f aca="false">IF(ISERROR(VLOOKUP($A24,'Import Peak'!$A$3:BH$99,60,FALSE())-VLOOKUP($A24,'Import Peak Change'!$A$106:BH$202,60,FALSE())),0,(VLOOKUP($A24,'Import Peak'!$A$3:BH$99,60,FALSE())-VLOOKUP($A24,'Import Peak Change'!$A$106:BH$202,60,FALSE())))</f>
        <v>0</v>
      </c>
      <c r="BI24" s="193" t="n">
        <f aca="false">IF(ISERROR(VLOOKUP($A24,'Import Peak'!$A$3:BI$99,61,FALSE())-VLOOKUP($A24,'Import Peak Change'!$A$106:BI$202,61,FALSE())),0,(VLOOKUP($A24,'Import Peak'!$A$3:BI$99,61,FALSE())-VLOOKUP($A24,'Import Peak Change'!$A$106:BI$202,61,FALSE())))</f>
        <v>0</v>
      </c>
      <c r="BJ24" s="193" t="n">
        <f aca="false">IF(ISERROR(VLOOKUP($A24,'Import Peak'!$A$3:BJ$99,62,FALSE())-VLOOKUP($A24,'Import Peak Change'!$A$106:BJ$202,62,FALSE())),0,(VLOOKUP($A24,'Import Peak'!$A$3:BJ$99,62,FALSE())-VLOOKUP($A24,'Import Peak Change'!$A$106:BJ$202,62,FALSE())))</f>
        <v>0</v>
      </c>
      <c r="BK24" s="193" t="n">
        <f aca="false">IF(ISERROR(VLOOKUP($A24,'Import Peak'!$A$3:BK$99,63,FALSE())-VLOOKUP($A24,'Import Peak Change'!$A$106:BK$202,63,FALSE())),0,(VLOOKUP($A24,'Import Peak'!$A$3:BK$99,63,FALSE())-VLOOKUP($A24,'Import Peak Change'!$A$106:BK$202,63,FALSE())))</f>
        <v>0</v>
      </c>
      <c r="BL24" s="193" t="n">
        <f aca="false">IF(ISERROR(VLOOKUP($A24,'Import Peak'!$A$3:BL$99,64,FALSE())-VLOOKUP($A24,'Import Peak Change'!$A$106:BL$202,64,FALSE())),0,(VLOOKUP($A24,'Import Peak'!$A$3:BL$99,64,FALSE())-VLOOKUP($A24,'Import Peak Change'!$A$106:BL$202,64,FALSE())))</f>
        <v>0</v>
      </c>
      <c r="BM24" s="193" t="n">
        <f aca="false">IF(ISERROR(VLOOKUP($A24,'Import Peak'!$A$3:BM$99,65,FALSE())-VLOOKUP($A24,'Import Peak Change'!$A$106:BM$202,65,FALSE())),0,(VLOOKUP($A24,'Import Peak'!$A$3:BM$99,65,FALSE())-VLOOKUP($A24,'Import Peak Change'!$A$106:BM$202,65,FALSE())))</f>
        <v>0</v>
      </c>
      <c r="BN24" s="193" t="n">
        <f aca="false">IF(ISERROR(VLOOKUP($A24,'Import Peak'!$A$3:BN$99,66,FALSE())-VLOOKUP($A24,'Import Peak Change'!$A$106:BN$202,66,FALSE())),0,(VLOOKUP($A24,'Import Peak'!$A$3:BN$99,66,FALSE())-VLOOKUP($A24,'Import Peak Change'!$A$106:BN$202,66,FALSE())))</f>
        <v>0</v>
      </c>
      <c r="BO24" s="193" t="n">
        <f aca="false">IF(ISERROR(VLOOKUP($A24,'Import Peak'!$A$3:BO$99,67,FALSE())-VLOOKUP($A24,'Import Peak Change'!$A$106:BO$202,67,FALSE())),0,(VLOOKUP($A24,'Import Peak'!$A$3:BO$99,67,FALSE())-VLOOKUP($A24,'Import Peak Change'!$A$106:BO$202,67,FALSE())))</f>
        <v>0</v>
      </c>
      <c r="BP24" s="193" t="n">
        <f aca="false">IF(ISERROR(VLOOKUP($A24,'Import Peak'!$A$3:BP$99,68,FALSE())-VLOOKUP($A24,'Import Peak Change'!$A$106:BP$202,68,FALSE())),0,(VLOOKUP($A24,'Import Peak'!$A$3:BP$99,68,FALSE())-VLOOKUP($A24,'Import Peak Change'!$A$106:BP$202,68,FALSE())))</f>
        <v>0</v>
      </c>
      <c r="BQ24" s="193" t="n">
        <f aca="false">IF(ISERROR(VLOOKUP($A24,'Import Peak'!$A$3:BQ$99,69,FALSE())-VLOOKUP($A24,'Import Peak Change'!$A$106:BQ$202,69,FALSE())),0,(VLOOKUP($A24,'Import Peak'!$A$3:BQ$99,69,FALSE())-VLOOKUP($A24,'Import Peak Change'!$A$106:BQ$202,69,FALSE())))</f>
        <v>0</v>
      </c>
      <c r="BR24" s="193" t="n">
        <f aca="false">IF(ISERROR(VLOOKUP($A24,'Import Peak'!$A$3:BR$99,70,FALSE())-VLOOKUP($A24,'Import Peak Change'!$A$106:BR$202,70,FALSE())),0,(VLOOKUP($A24,'Import Peak'!$A$3:BR$99,70,FALSE())-VLOOKUP($A24,'Import Peak Change'!$A$106:BR$202,70,FALSE())))</f>
        <v>0</v>
      </c>
      <c r="BS24" s="193" t="n">
        <f aca="false">IF(ISERROR(VLOOKUP($A24,'Import Peak'!$A$3:BS$99,71,FALSE())-VLOOKUP($A24,'Import Peak Change'!$A$106:BS$202,71,FALSE())),0,(VLOOKUP($A24,'Import Peak'!$A$3:BS$99,71,FALSE())-VLOOKUP($A24,'Import Peak Change'!$A$106:BS$202,71,FALSE())))</f>
        <v>0</v>
      </c>
      <c r="BT24" s="193" t="n">
        <f aca="false">IF(ISERROR(VLOOKUP($A24,'Import Peak'!$A$3:BT$99,72,FALSE())-VLOOKUP($A24,'Import Peak Change'!$A$106:BT$202,72,FALSE())),0,(VLOOKUP($A24,'Import Peak'!$A$3:BT$99,72,FALSE())-VLOOKUP($A24,'Import Peak Change'!$A$106:BT$202,72,FALSE())))</f>
        <v>0</v>
      </c>
      <c r="BU24" s="193" t="n">
        <f aca="false">IF(ISERROR(VLOOKUP($A24,'Import Peak'!$A$3:BU$99,73,FALSE())-VLOOKUP($A24,'Import Peak Change'!$A$106:BU$202,73,FALSE())),0,(VLOOKUP($A24,'Import Peak'!$A$3:BU$99,73,FALSE())-VLOOKUP($A24,'Import Peak Change'!$A$106:BU$202,73,FALSE())))</f>
        <v>0</v>
      </c>
      <c r="BV24" s="193" t="n">
        <f aca="false">IF(ISERROR(VLOOKUP($A24,'Import Peak'!$A$3:BV$99,74,FALSE())-VLOOKUP($A24,'Import Peak Change'!$A$106:BV$202,74,FALSE())),0,(VLOOKUP($A24,'Import Peak'!$A$3:BV$99,74,FALSE())-VLOOKUP($A24,'Import Peak Change'!$A$106:BV$202,74,FALSE())))</f>
        <v>0</v>
      </c>
      <c r="BW24" s="193" t="n">
        <f aca="false">IF(ISERROR(VLOOKUP($A24,'Import Peak'!$A$3:BW$99,75,FALSE())-VLOOKUP($A24,'Import Peak Change'!$A$106:BW$202,75,FALSE())),0,(VLOOKUP($A24,'Import Peak'!$A$3:BW$99,75,FALSE())-VLOOKUP($A24,'Import Peak Change'!$A$106:BW$202,75,FALSE())))</f>
        <v>0</v>
      </c>
      <c r="BX24" s="193" t="n">
        <f aca="false">IF(ISERROR(VLOOKUP($A24,'Import Peak'!$A$3:BX$99,76,FALSE())-VLOOKUP($A24,'Import Peak Change'!$A$106:BX$202,76,FALSE())),0,(VLOOKUP($A24,'Import Peak'!$A$3:BX$99,76,FALSE())-VLOOKUP($A24,'Import Peak Change'!$A$106:BX$202,76,FALSE())))</f>
        <v>0</v>
      </c>
      <c r="BY24" s="193" t="n">
        <f aca="false">IF(ISERROR(VLOOKUP($A24,'Import Peak'!$A$3:BY$99,77,FALSE())-VLOOKUP($A24,'Import Peak Change'!$A$106:BY$202,77,FALSE())),0,(VLOOKUP($A24,'Import Peak'!$A$3:BY$99,77,FALSE())-VLOOKUP($A24,'Import Peak Change'!$A$106:BY$202,77,FALSE())))</f>
        <v>0</v>
      </c>
      <c r="BZ24" s="193" t="n">
        <f aca="false">IF(ISERROR(VLOOKUP($A24,'Import Peak'!$A$3:BZ$99,78,FALSE())-VLOOKUP($A24,'Import Peak Change'!$A$106:BZ$202,78,FALSE())),0,(VLOOKUP($A24,'Import Peak'!$A$3:BZ$99,78,FALSE())-VLOOKUP($A24,'Import Peak Change'!$A$106:BZ$202,78,FALSE())))</f>
        <v>0</v>
      </c>
      <c r="CA24" s="193" t="n">
        <f aca="false">IF(ISERROR(VLOOKUP($A24,'Import Peak'!$A$3:CA$99,79,FALSE())-VLOOKUP($A24,'Import Peak Change'!$A$106:CA$202,79,FALSE())),0,(VLOOKUP($A24,'Import Peak'!$A$3:CA$99,79,FALSE())-VLOOKUP($A24,'Import Peak Change'!$A$106:CA$202,79,FALSE())))</f>
        <v>0</v>
      </c>
      <c r="CB24" s="193" t="n">
        <f aca="false">IF(ISERROR(VLOOKUP($A24,'Import Peak'!$A$3:CB$99,80,FALSE())-VLOOKUP($A24,'Import Peak Change'!$A$106:CB$202,80,FALSE())),0,(VLOOKUP($A24,'Import Peak'!$A$3:CB$99,80,FALSE())-VLOOKUP($A24,'Import Peak Change'!$A$106:CB$202,80,FALSE())))</f>
        <v>0</v>
      </c>
      <c r="CC24" s="193" t="n">
        <f aca="false">IF(ISERROR(VLOOKUP($A24,'Import Peak'!$A$3:CC$99,81,FALSE())-VLOOKUP($A24,'Import Peak Change'!$A$106:CC$202,81,FALSE())),0,(VLOOKUP($A24,'Import Peak'!$A$3:CC$99,81,FALSE())-VLOOKUP($A24,'Import Peak Change'!$A$106:CC$202,81,FALSE())))</f>
        <v>0</v>
      </c>
      <c r="CD24" s="193" t="n">
        <f aca="false">IF(ISERROR(VLOOKUP($A24,'Import Peak'!$A$3:CD$99,82,FALSE())-VLOOKUP($A24,'Import Peak Change'!$A$106:CD$202,82,FALSE())),0,(VLOOKUP($A24,'Import Peak'!$A$3:CD$99,82,FALSE())-VLOOKUP($A24,'Import Peak Change'!$A$106:CD$202,82,FALSE())))</f>
        <v>0</v>
      </c>
      <c r="CE24" s="193" t="n">
        <f aca="false">IF(ISERROR(VLOOKUP($A24,'Import Peak'!$A$3:CE$99,83,FALSE())-VLOOKUP($A24,'Import Peak Change'!$A$106:CE$202,83,FALSE())),0,(VLOOKUP($A24,'Import Peak'!$A$3:CE$99,83,FALSE())-VLOOKUP($A24,'Import Peak Change'!$A$106:CE$202,83,FALSE())))</f>
        <v>0</v>
      </c>
      <c r="CF24" s="193" t="n">
        <f aca="false">IF(ISERROR(VLOOKUP($A24,'Import Peak'!$A$3:CF$99,84,FALSE())-VLOOKUP($A24,'Import Peak Change'!$A$106:CF$202,84,FALSE())),0,(VLOOKUP($A24,'Import Peak'!$A$3:CF$99,84,FALSE())-VLOOKUP($A24,'Import Peak Change'!$A$106:CF$202,84,FALSE())))</f>
        <v>0</v>
      </c>
      <c r="CG24" s="193" t="n">
        <f aca="false">IF(ISERROR(VLOOKUP($A24,'Import Peak'!$A$3:CG$99,85,FALSE())-VLOOKUP($A24,'Import Peak Change'!$A$106:CG$202,85,FALSE())),0,(VLOOKUP($A24,'Import Peak'!$A$3:CG$99,85,FALSE())-VLOOKUP($A24,'Import Peak Change'!$A$106:CG$202,85,FALSE())))</f>
        <v>0</v>
      </c>
      <c r="CH24" s="193" t="n">
        <f aca="false">IF(ISERROR(VLOOKUP($A24,'Import Peak'!$A$3:CH$99,86,FALSE())-VLOOKUP($A24,'Import Peak Change'!$A$106:CH$202,86,FALSE())),0,(VLOOKUP($A24,'Import Peak'!$A$3:CH$99,86,FALSE())-VLOOKUP($A24,'Import Peak Change'!$A$106:CH$202,86,FALSE())))</f>
        <v>0</v>
      </c>
      <c r="CI24" s="193" t="n">
        <f aca="false">IF(ISERROR(VLOOKUP($A24,'Import Peak'!$A$3:CI$99,87,FALSE())-VLOOKUP($A24,'Import Peak Change'!$A$106:CI$202,87,FALSE())),0,(VLOOKUP($A24,'Import Peak'!$A$3:CI$99,87,FALSE())-VLOOKUP($A24,'Import Peak Change'!$A$106:CI$202,87,FALSE())))</f>
        <v>0</v>
      </c>
      <c r="CJ24" s="193" t="n">
        <f aca="false">IF(ISERROR(VLOOKUP($A24,'Import Peak'!$A$3:CJ$99,88,FALSE())-VLOOKUP($A24,'Import Peak Change'!$A$106:CJ$202,88,FALSE())),0,(VLOOKUP($A24,'Import Peak'!$A$3:CJ$99,88,FALSE())-VLOOKUP($A24,'Import Peak Change'!$A$106:CJ$202,88,FALSE())))</f>
        <v>0</v>
      </c>
      <c r="CK24" s="193" t="n">
        <f aca="false">IF(ISERROR(VLOOKUP($A24,'Import Peak'!$A$3:CK$99,89,FALSE())-VLOOKUP($A24,'Import Peak Change'!$A$106:CK$202,89,FALSE())),0,(VLOOKUP($A24,'Import Peak'!$A$3:CK$99,89,FALSE())-VLOOKUP($A24,'Import Peak Change'!$A$106:CK$202,89,FALSE())))</f>
        <v>0</v>
      </c>
      <c r="CL24" s="193" t="n">
        <f aca="false">IF(ISERROR(VLOOKUP($A24,'Import Peak'!$A$3:CL$99,90,FALSE())-VLOOKUP($A24,'Import Peak Change'!$A$106:CL$202,90,FALSE())),0,(VLOOKUP($A24,'Import Peak'!$A$3:CL$99,90,FALSE())-VLOOKUP($A24,'Import Peak Change'!$A$106:CL$202,90,FALSE())))</f>
        <v>0</v>
      </c>
      <c r="CM24" s="193" t="n">
        <f aca="false">IF(ISERROR(VLOOKUP($A24,'Import Peak'!$A$3:CM$99,91,FALSE())-VLOOKUP($A24,'Import Peak Change'!$A$106:CM$202,91,FALSE())),0,(VLOOKUP($A24,'Import Peak'!$A$3:CM$99,91,FALSE())-VLOOKUP($A24,'Import Peak Change'!$A$106:CM$202,91,FALSE())))</f>
        <v>0</v>
      </c>
      <c r="CN24" s="193" t="n">
        <f aca="false">IF(ISERROR(VLOOKUP($A24,'Import Peak'!$A$3:CN$99,92,FALSE())-VLOOKUP($A24,'Import Peak Change'!$A$106:CN$202,92,FALSE())),0,(VLOOKUP($A24,'Import Peak'!$A$3:CN$99,92,FALSE())-VLOOKUP($A24,'Import Peak Change'!$A$106:CN$202,92,FALSE())))</f>
        <v>0</v>
      </c>
      <c r="CO24" s="193" t="n">
        <f aca="false">IF(ISERROR(VLOOKUP($A24,'Import Peak'!$A$3:CO$99,93,FALSE())-VLOOKUP($A24,'Import Peak Change'!$A$106:CO$202,93,FALSE())),0,(VLOOKUP($A24,'Import Peak'!$A$3:CO$99,93,FALSE())-VLOOKUP($A24,'Import Peak Change'!$A$106:CO$202,93,FALSE())))</f>
        <v>0</v>
      </c>
      <c r="CP24" s="193" t="n">
        <f aca="false">IF(ISERROR(VLOOKUP($A24,'Import Peak'!$A$3:CP$99,94,FALSE())-VLOOKUP($A24,'Import Peak Change'!$A$106:CP$202,94,FALSE())),0,(VLOOKUP($A24,'Import Peak'!$A$3:CP$99,94,FALSE())-VLOOKUP($A24,'Import Peak Change'!$A$106:CP$202,94,FALSE())))</f>
        <v>0</v>
      </c>
      <c r="CQ24" s="193" t="n">
        <f aca="false">IF(ISERROR(VLOOKUP($A24,'Import Peak'!$A$3:CQ$99,95,FALSE())-VLOOKUP($A24,'Import Peak Change'!$A$106:CQ$202,95,FALSE())),0,(VLOOKUP($A24,'Import Peak'!$A$3:CQ$99,95,FALSE())-VLOOKUP($A24,'Import Peak Change'!$A$106:CQ$202,95,FALSE())))</f>
        <v>0</v>
      </c>
      <c r="CR24" s="193" t="n">
        <f aca="false">IF(ISERROR(VLOOKUP($A24,'Import Peak'!$A$3:CR$99,96,FALSE())-VLOOKUP($A24,'Import Peak Change'!$A$106:CR$202,96,FALSE())),0,(VLOOKUP($A24,'Import Peak'!$A$3:CR$99,96,FALSE())-VLOOKUP($A24,'Import Peak Change'!$A$106:CR$202,96,FALSE())))</f>
        <v>0</v>
      </c>
      <c r="CS24" s="193" t="n">
        <f aca="false">IF(ISERROR(VLOOKUP($A24,'Import Peak'!$A$3:CS$99,97,FALSE())-VLOOKUP($A24,'Import Peak Change'!$A$106:CS$202,97,FALSE())),0,(VLOOKUP($A24,'Import Peak'!$A$3:CS$99,97,FALSE())-VLOOKUP($A24,'Import Peak Change'!$A$106:CS$202,97,FALSE())))</f>
        <v>0</v>
      </c>
      <c r="CT24" s="193" t="n">
        <f aca="false">IF(ISERROR(VLOOKUP($A24,'Import Peak'!$A$3:CT$99,98,FALSE())-VLOOKUP($A24,'Import Peak Change'!$A$106:CT$202,98,FALSE())),0,(VLOOKUP($A24,'Import Peak'!$A$3:CT$99,98,FALSE())-VLOOKUP($A24,'Import Peak Change'!$A$106:CT$202,98,FALSE())))</f>
        <v>0</v>
      </c>
      <c r="CU24" s="193" t="n">
        <f aca="false">IF(ISERROR(VLOOKUP($A24,'Import Peak'!$A$3:CU$99,99,FALSE())-VLOOKUP($A24,'Import Peak Change'!$A$106:CU$202,99,FALSE())),0,(VLOOKUP($A24,'Import Peak'!$A$3:CU$99,99,FALSE())-VLOOKUP($A24,'Import Peak Change'!$A$106:CU$202,99,FALSE())))</f>
        <v>0</v>
      </c>
      <c r="CV24" s="193" t="n">
        <f aca="false">IF(ISERROR(VLOOKUP($A24,'Import Peak'!$A$3:CV$99,100,FALSE())-VLOOKUP($A24,'Import Peak Change'!$A$106:CV$202,100,FALSE())),0,(VLOOKUP($A24,'Import Peak'!$A$3:CV$99,100,FALSE())-VLOOKUP($A24,'Import Peak Change'!$A$106:CV$202,100,FALSE())))</f>
        <v>0</v>
      </c>
      <c r="CW24" s="193" t="n">
        <f aca="false">IF(ISERROR(VLOOKUP($A24,'Import Peak'!$A$3:CW$99,101,FALSE())-VLOOKUP($A24,'Import Peak Change'!$A$106:CW$202,101,FALSE())),0,(VLOOKUP($A24,'Import Peak'!$A$3:CW$99,101,FALSE())-VLOOKUP($A24,'Import Peak Change'!$A$106:CW$202,101,FALSE())))</f>
        <v>0</v>
      </c>
      <c r="CX24" s="193" t="n">
        <f aca="false">IF(ISERROR(VLOOKUP($A24,'Import Peak'!$A$3:CX$99,102,FALSE())-VLOOKUP($A24,'Import Peak Change'!$A$106:CX$202,102,FALSE())),0,(VLOOKUP($A24,'Import Peak'!$A$3:CX$99,102,FALSE())-VLOOKUP($A24,'Import Peak Change'!$A$106:CX$202,102,FALSE())))</f>
        <v>0</v>
      </c>
      <c r="CY24" s="193" t="n">
        <f aca="false">IF(ISERROR(VLOOKUP($A24,'Import Peak'!$A$3:CY$99,103,FALSE())-VLOOKUP($A24,'Import Peak Change'!$A$106:CY$202,103,FALSE())),0,(VLOOKUP($A24,'Import Peak'!$A$3:CY$99,103,FALSE())-VLOOKUP($A24,'Import Peak Change'!$A$106:CY$202,103,FALSE())))</f>
        <v>0</v>
      </c>
      <c r="CZ24" s="193" t="n">
        <f aca="false">IF(ISERROR(VLOOKUP($A24,'Import Peak'!$A$3:CZ$99,104,FALSE())-VLOOKUP($A24,'Import Peak Change'!$A$106:CZ$202,104,FALSE())),0,(VLOOKUP($A24,'Import Peak'!$A$3:CZ$99,104,FALSE())-VLOOKUP($A24,'Import Peak Change'!$A$106:CZ$202,104,FALSE())))</f>
        <v>0</v>
      </c>
      <c r="DA24" s="193" t="n">
        <f aca="false">IF(ISERROR(VLOOKUP($A24,'Import Peak'!$A$3:DA$99,105,FALSE())-VLOOKUP($A24,'Import Peak Change'!$A$106:DA$202,105,FALSE())),0,(VLOOKUP($A24,'Import Peak'!$A$3:DA$99,105,FALSE())-VLOOKUP($A24,'Import Peak Change'!$A$106:DA$202,105,FALSE())))</f>
        <v>0</v>
      </c>
      <c r="DB24" s="193" t="n">
        <f aca="false">IF(ISERROR(VLOOKUP($A24,'Import Peak'!$A$3:DB$99,106,FALSE())-VLOOKUP($A24,'Import Peak Change'!$A$106:DB$202,106,FALSE())),0,(VLOOKUP($A24,'Import Peak'!$A$3:DB$99,106,FALSE())-VLOOKUP($A24,'Import Peak Change'!$A$106:DB$202,106,FALSE())))</f>
        <v>0</v>
      </c>
      <c r="DC24" s="193" t="n">
        <f aca="false">IF(ISERROR(VLOOKUP($A24,'Import Peak'!$A$3:DC$99,107,FALSE())-VLOOKUP($A24,'Import Peak Change'!$A$106:DC$202,107,FALSE())),0,(VLOOKUP($A24,'Import Peak'!$A$3:DC$99,107,FALSE())-VLOOKUP($A24,'Import Peak Change'!$A$106:DC$202,107,FALSE())))</f>
        <v>0</v>
      </c>
      <c r="DD24" s="193" t="n">
        <f aca="false">IF(ISERROR(VLOOKUP($A24,'Import Peak'!$A$3:DD$99,108,FALSE())-VLOOKUP($A24,'Import Peak Change'!$A$106:DD$202,108,FALSE())),0,(VLOOKUP($A24,'Import Peak'!$A$3:DD$99,108,FALSE())-VLOOKUP($A24,'Import Peak Change'!$A$106:DD$202,108,FALSE())))</f>
        <v>0</v>
      </c>
      <c r="DE24" s="193" t="n">
        <f aca="false">IF(ISERROR(VLOOKUP($A24,'Import Peak'!$A$3:DE$99,109,FALSE())-VLOOKUP($A24,'Import Peak Change'!$A$106:DE$202,109,FALSE())),0,(VLOOKUP($A24,'Import Peak'!$A$3:DE$99,109,FALSE())-VLOOKUP($A24,'Import Peak Change'!$A$106:DE$202,109,FALSE())))</f>
        <v>0</v>
      </c>
      <c r="DF24" s="193" t="n">
        <f aca="false">IF(ISERROR(VLOOKUP($A24,'Import Peak'!$A$3:DF$99,110,FALSE())-VLOOKUP($A24,'Import Peak Change'!$A$106:DF$202,110,FALSE())),0,(VLOOKUP($A24,'Import Peak'!$A$3:DF$99,110,FALSE())-VLOOKUP($A24,'Import Peak Change'!$A$106:DF$202,110,FALSE())))</f>
        <v>0</v>
      </c>
      <c r="DG24" s="193" t="n">
        <f aca="false">IF(ISERROR(VLOOKUP($A24,'Import Peak'!$A$3:DG$99,111,FALSE())-VLOOKUP($A24,'Import Peak Change'!$A$106:DG$202,111,FALSE())),0,(VLOOKUP($A24,'Import Peak'!$A$3:DG$99,111,FALSE())-VLOOKUP($A24,'Import Peak Change'!$A$106:DG$202,111,FALSE())))</f>
        <v>0</v>
      </c>
      <c r="DH24" s="193" t="n">
        <f aca="false">IF(ISERROR(VLOOKUP($A24,'Import Peak'!$A$3:DH$99,112,FALSE())-VLOOKUP($A24,'Import Peak Change'!$A$106:DH$202,112,FALSE())),0,(VLOOKUP($A24,'Import Peak'!$A$3:DH$99,112,FALSE())-VLOOKUP($A24,'Import Peak Change'!$A$106:DH$202,112,FALSE())))</f>
        <v>0</v>
      </c>
      <c r="DI24" s="193" t="n">
        <f aca="false">IF(ISERROR(VLOOKUP($A24,'Import Peak'!$A$3:DI$99,113,FALSE())-VLOOKUP($A24,'Import Peak Change'!$A$106:DI$202,113,FALSE())),0,(VLOOKUP($A24,'Import Peak'!$A$3:DI$99,113,FALSE())-VLOOKUP($A24,'Import Peak Change'!$A$106:DI$202,113,FALSE())))</f>
        <v>0</v>
      </c>
      <c r="DJ24" s="193" t="n">
        <f aca="false">IF(ISERROR(VLOOKUP($A24,'Import Peak'!$A$3:DJ$99,114,FALSE())-VLOOKUP($A24,'Import Peak Change'!$A$106:DJ$202,114,FALSE())),0,(VLOOKUP($A24,'Import Peak'!$A$3:DJ$99,114,FALSE())-VLOOKUP($A24,'Import Peak Change'!$A$106:DJ$202,114,FALSE())))</f>
        <v>0</v>
      </c>
      <c r="DK24" s="193" t="n">
        <f aca="false">IF(ISERROR(VLOOKUP($A24,'Import Peak'!$A$3:DK$99,115,FALSE())-VLOOKUP($A24,'Import Peak Change'!$A$106:DK$202,115,FALSE())),0,(VLOOKUP($A24,'Import Peak'!$A$3:DK$99,115,FALSE())-VLOOKUP($A24,'Import Peak Change'!$A$106:DK$202,115,FALSE())))</f>
        <v>0</v>
      </c>
      <c r="DL24" s="193" t="n">
        <f aca="false">IF(ISERROR(VLOOKUP($A24,'Import Peak'!$A$3:DL$99,116,FALSE())-VLOOKUP($A24,'Import Peak Change'!$A$106:DL$202,116,FALSE())),0,(VLOOKUP($A24,'Import Peak'!$A$3:DL$99,116,FALSE())-VLOOKUP($A24,'Import Peak Change'!$A$106:DL$202,116,FALSE())))</f>
        <v>0</v>
      </c>
      <c r="DM24" s="193" t="n">
        <f aca="false">IF(ISERROR(VLOOKUP($A24,'Import Peak'!$A$3:DM$99,117,FALSE())-VLOOKUP($A24,'Import Peak Change'!$A$106:DM$202,117,FALSE())),0,(VLOOKUP($A24,'Import Peak'!$A$3:DM$99,117,FALSE())-VLOOKUP($A24,'Import Peak Change'!$A$106:DM$202,117,FALSE())))</f>
        <v>0</v>
      </c>
      <c r="DN24" s="193" t="n">
        <f aca="false">IF(ISERROR(VLOOKUP($A24,'Import Peak'!$A$3:DN$99,118,FALSE())-VLOOKUP($A24,'Import Peak Change'!$A$106:DN$202,118,FALSE())),0,(VLOOKUP($A24,'Import Peak'!$A$3:DN$99,118,FALSE())-VLOOKUP($A24,'Import Peak Change'!$A$106:DN$202,118,FALSE())))</f>
        <v>0</v>
      </c>
      <c r="DO24" s="193" t="n">
        <f aca="false">IF(ISERROR(VLOOKUP($A24,'Import Peak'!$A$3:DO$99,119,FALSE())-VLOOKUP($A24,'Import Peak Change'!$A$106:DO$202,119,FALSE())),0,(VLOOKUP($A24,'Import Peak'!$A$3:DO$99,119,FALSE())-VLOOKUP($A24,'Import Peak Change'!$A$106:DO$202,119,FALSE())))</f>
        <v>0</v>
      </c>
      <c r="DP24" s="193" t="n">
        <f aca="false">IF(ISERROR(VLOOKUP($A24,'Import Peak'!$A$3:DP$99,120,FALSE())-VLOOKUP($A24,'Import Peak Change'!$A$106:DP$202,120,FALSE())),0,(VLOOKUP($A24,'Import Peak'!$A$3:DP$99,120,FALSE())-VLOOKUP($A24,'Import Peak Change'!$A$106:DP$202,120,FALSE())))</f>
        <v>0</v>
      </c>
      <c r="DQ24" s="193" t="n">
        <f aca="false">IF(ISERROR(VLOOKUP($A24,'Import Peak'!$A$3:DQ$99,121,FALSE())-VLOOKUP($A24,'Import Peak Change'!$A$106:DQ$202,121,FALSE())),0,(VLOOKUP($A24,'Import Peak'!$A$3:DQ$99,121,FALSE())-VLOOKUP($A24,'Import Peak Change'!$A$106:DQ$202,121,FALSE())))</f>
        <v>0</v>
      </c>
      <c r="DR24" s="193" t="n">
        <f aca="false">IF(ISERROR(VLOOKUP($A24,'Import Peak'!$A$3:DR$99,122,FALSE())-VLOOKUP($A24,'Import Peak Change'!$A$106:DR$202,122,FALSE())),0,(VLOOKUP($A24,'Import Peak'!$A$3:DR$99,122,FALSE())-VLOOKUP($A24,'Import Peak Change'!$A$106:DR$202,122,FALSE())))</f>
        <v>0</v>
      </c>
      <c r="DS24" s="193" t="n">
        <f aca="false">IF(ISERROR(VLOOKUP($A24,'Import Peak'!$A$3:DS$99,123,FALSE())-VLOOKUP($A24,'Import Peak Change'!$A$106:DS$202,123,FALSE())),0,(VLOOKUP($A24,'Import Peak'!$A$3:DS$99,123,FALSE())-VLOOKUP($A24,'Import Peak Change'!$A$106:DS$202,123,FALSE())))</f>
        <v>0</v>
      </c>
      <c r="DT24" s="193" t="n">
        <f aca="false">IF(ISERROR(VLOOKUP($A24,'Import Peak'!$A$3:DT$99,124,FALSE())-VLOOKUP($A24,'Import Peak Change'!$A$106:DT$202,124,FALSE())),0,(VLOOKUP($A24,'Import Peak'!$A$3:DT$99,124,FALSE())-VLOOKUP($A24,'Import Peak Change'!$A$106:DT$202,124,FALSE())))</f>
        <v>0</v>
      </c>
      <c r="DU24" s="193" t="n">
        <f aca="false">IF(ISERROR(VLOOKUP($A24,'Import Peak'!$A$3:DU$99,125,FALSE())-VLOOKUP($A24,'Import Peak Change'!$A$106:DU$202,125,FALSE())),0,(VLOOKUP($A24,'Import Peak'!$A$3:DU$99,125,FALSE())-VLOOKUP($A24,'Import Peak Change'!$A$106:DU$202,125,FALSE())))</f>
        <v>0</v>
      </c>
      <c r="DV24" s="193" t="n">
        <f aca="false">IF(ISERROR(VLOOKUP($A24,'Import Peak'!$A$3:DV$99,126,FALSE())-VLOOKUP($A24,'Import Peak Change'!$A$106:DV$202,126,FALSE())),0,(VLOOKUP($A24,'Import Peak'!$A$3:DV$99,126,FALSE())-VLOOKUP($A24,'Import Peak Change'!$A$106:DV$202,126,FALSE())))</f>
        <v>0</v>
      </c>
      <c r="DW24" s="193" t="n">
        <f aca="false">IF(ISERROR(VLOOKUP($A24,'Import Peak'!$A$3:DW$99,127,FALSE())-VLOOKUP($A24,'Import Peak Change'!$A$106:DW$202,127,FALSE())),0,(VLOOKUP($A24,'Import Peak'!$A$3:DW$99,127,FALSE())-VLOOKUP($A24,'Import Peak Change'!$A$106:DW$202,127,FALSE())))</f>
        <v>0</v>
      </c>
      <c r="DX24" s="193" t="n">
        <f aca="false">IF(ISERROR(VLOOKUP($A24,'Import Peak'!$A$3:DX$99,128,FALSE())-VLOOKUP($A24,'Import Peak Change'!$A$106:DX$202,128,FALSE())),0,(VLOOKUP($A24,'Import Peak'!$A$3:DX$99,128,FALSE())-VLOOKUP($A24,'Import Peak Change'!$A$106:DX$202,128,FALSE())))</f>
        <v>0</v>
      </c>
      <c r="DY24" s="193" t="n">
        <f aca="false">IF(ISERROR(VLOOKUP($A24,'Import Peak'!$A$3:DY$99,129,FALSE())-VLOOKUP($A24,'Import Peak Change'!$A$106:DY$202,129,FALSE())),0,(VLOOKUP($A24,'Import Peak'!$A$3:DY$99,129,FALSE())-VLOOKUP($A24,'Import Peak Change'!$A$106:DY$202,129,FALSE())))</f>
        <v>0</v>
      </c>
      <c r="DZ24" s="193" t="n">
        <f aca="false">IF(ISERROR(VLOOKUP($A24,'Import Peak'!$A$3:DZ$99,130,FALSE())-VLOOKUP($A24,'Import Peak Change'!$A$106:DZ$202,130,FALSE())),0,(VLOOKUP($A24,'Import Peak'!$A$3:DZ$99,130,FALSE())-VLOOKUP($A24,'Import Peak Change'!$A$106:DZ$202,130,FALSE())))</f>
        <v>0</v>
      </c>
      <c r="EA24" s="193" t="n">
        <f aca="false">IF(ISERROR(VLOOKUP($A24,'Import Peak'!$A$3:EA$99,131,FALSE())-VLOOKUP($A24,'Import Peak Change'!$A$106:EA$202,131,FALSE())),0,(VLOOKUP($A24,'Import Peak'!$A$3:EA$99,131,FALSE())-VLOOKUP($A24,'Import Peak Change'!$A$106:EA$202,131,FALSE())))</f>
        <v>0</v>
      </c>
      <c r="EB24" s="193" t="n">
        <f aca="false">IF(ISERROR(VLOOKUP($A24,'Import Peak'!$A$3:EB$99,132,FALSE())-VLOOKUP($A24,'Import Peak Change'!$A$106:EB$202,132,FALSE())),0,(VLOOKUP($A24,'Import Peak'!$A$3:EB$99,132,FALSE())-VLOOKUP($A24,'Import Peak Change'!$A$106:EB$202,132,FALSE())))</f>
        <v>0</v>
      </c>
      <c r="EC24" s="193" t="n">
        <f aca="false">IF(ISERROR(VLOOKUP($A24,'Import Peak'!$A$3:EC$99,133,FALSE())-VLOOKUP($A24,'Import Peak Change'!$A$106:EC$202,133,FALSE())),0,(VLOOKUP($A24,'Import Peak'!$A$3:EC$99,133,FALSE())-VLOOKUP($A24,'Import Peak Change'!$A$106:EC$202,133,FALSE())))</f>
        <v>0</v>
      </c>
      <c r="ED24" s="193" t="n">
        <f aca="false">IF(ISERROR(VLOOKUP($A24,'Import Peak'!$A$3:ED$99,134,FALSE())-VLOOKUP($A24,'Import Peak Change'!$A$106:ED$202,134,FALSE())),0,(VLOOKUP($A24,'Import Peak'!$A$3:ED$99,134,FALSE())-VLOOKUP($A24,'Import Peak Change'!$A$106:ED$202,134,FALSE())))</f>
        <v>0</v>
      </c>
      <c r="EE24" s="193" t="n">
        <f aca="false">IF(ISERROR(VLOOKUP($A24,'Import Peak'!$A$3:EE$99,135,FALSE())-VLOOKUP($A24,'Import Peak Change'!$A$106:EE$202,135,FALSE())),0,(VLOOKUP($A24,'Import Peak'!$A$3:EE$99,135,FALSE())-VLOOKUP($A24,'Import Peak Change'!$A$106:EE$202,135,FALSE())))</f>
        <v>0</v>
      </c>
      <c r="EF24" s="193" t="n">
        <f aca="false">IF(ISERROR(VLOOKUP($A24,'Import Peak'!$A$3:EF$99,136,FALSE())-VLOOKUP($A24,'Import Peak Change'!$A$106:EF$202,136,FALSE())),0,(VLOOKUP($A24,'Import Peak'!$A$3:EF$99,136,FALSE())-VLOOKUP($A24,'Import Peak Change'!$A$106:EF$202,136,FALSE())))</f>
        <v>0</v>
      </c>
      <c r="EG24" s="193" t="n">
        <f aca="false">IF(ISERROR(VLOOKUP($A24,'Import Peak'!$A$3:EG$99,137,FALSE())-VLOOKUP($A24,'Import Peak Change'!$A$106:EG$202,137,FALSE())),0,(VLOOKUP($A24,'Import Peak'!$A$3:EG$99,137,FALSE())-VLOOKUP($A24,'Import Peak Change'!$A$106:EG$202,137,FALSE())))</f>
        <v>0</v>
      </c>
      <c r="EH24" s="193" t="n">
        <f aca="false">IF(ISERROR(VLOOKUP($A24,'Import Peak'!$A$3:EH$99,138,FALSE())-VLOOKUP($A24,'Import Peak Change'!$A$106:EH$202,138,FALSE())),0,(VLOOKUP($A24,'Import Peak'!$A$3:EH$99,138,FALSE())-VLOOKUP($A24,'Import Peak Change'!$A$106:EH$202,138,FALSE())))</f>
        <v>0</v>
      </c>
      <c r="EI24" s="193" t="n">
        <f aca="false">IF(ISERROR(VLOOKUP($A24,'Import Peak'!$A$3:EI$99,139,FALSE())-VLOOKUP($A24,'Import Peak Change'!$A$106:EI$202,139,FALSE())),0,(VLOOKUP($A24,'Import Peak'!$A$3:EI$99,139,FALSE())-VLOOKUP($A24,'Import Peak Change'!$A$106:EI$202,139,FALSE())))</f>
        <v>0</v>
      </c>
      <c r="EJ24" s="193" t="n">
        <f aca="false">IF(ISERROR(VLOOKUP($A24,'Import Peak'!$A$3:EJ$99,140,FALSE())-VLOOKUP($A24,'Import Peak Change'!$A$106:EJ$202,140,FALSE())),0,(VLOOKUP($A24,'Import Peak'!$A$3:EJ$99,140,FALSE())-VLOOKUP($A24,'Import Peak Change'!$A$106:EJ$202,140,FALSE())))</f>
        <v>0</v>
      </c>
      <c r="EK24" s="193" t="n">
        <f aca="false">IF(ISERROR(VLOOKUP($A24,'Import Peak'!$A$3:EK$99,141,FALSE())-VLOOKUP($A24,'Import Peak Change'!$A$106:EK$202,141,FALSE())),0,(VLOOKUP($A24,'Import Peak'!$A$3:EK$99,141,FALSE())-VLOOKUP($A24,'Import Peak Change'!$A$106:EK$202,141,FALSE())))</f>
        <v>0</v>
      </c>
      <c r="EL24" s="193" t="n">
        <f aca="false">IF(ISERROR(VLOOKUP($A24,'Import Peak'!$A$3:EL$99,142,FALSE())-VLOOKUP($A24,'Import Peak Change'!$A$106:EL$202,142,FALSE())),0,(VLOOKUP($A24,'Import Peak'!$A$3:EL$99,142,FALSE())-VLOOKUP($A24,'Import Peak Change'!$A$106:EL$202,142,FALSE())))</f>
        <v>0</v>
      </c>
      <c r="EM24" s="193" t="n">
        <f aca="false">IF(ISERROR(VLOOKUP($A24,'Import Peak'!$A$3:EM$99,143,FALSE())-VLOOKUP($A24,'Import Peak Change'!$A$106:EM$202,143,FALSE())),0,(VLOOKUP($A24,'Import Peak'!$A$3:EM$99,143,FALSE())-VLOOKUP($A24,'Import Peak Change'!$A$106:EM$202,143,FALSE())))</f>
        <v>0</v>
      </c>
      <c r="EN24" s="193" t="n">
        <f aca="false">IF(ISERROR(VLOOKUP($A24,'Import Peak'!$A$3:EN$99,144,FALSE())-VLOOKUP($A24,'Import Peak Change'!$A$106:EN$202,144,FALSE())),0,(VLOOKUP($A24,'Import Peak'!$A$3:EN$99,144,FALSE())-VLOOKUP($A24,'Import Peak Change'!$A$106:EN$202,144,FALSE())))</f>
        <v>0</v>
      </c>
      <c r="EO24" s="193" t="n">
        <f aca="false">IF(ISERROR(VLOOKUP($A24,'Import Peak'!$A$3:EO$99,145,FALSE())-VLOOKUP($A24,'Import Peak Change'!$A$106:EO$202,145,FALSE())),0,(VLOOKUP($A24,'Import Peak'!$A$3:EO$99,145,FALSE())-VLOOKUP($A24,'Import Peak Change'!$A$106:EO$202,145,FALSE())))</f>
        <v>0</v>
      </c>
      <c r="EP24" s="193" t="n">
        <f aca="false">IF(ISERROR(VLOOKUP($A24,'Import Peak'!$A$3:EP$99,146,FALSE())-VLOOKUP($A24,'Import Peak Change'!$A$106:EP$202,146,FALSE())),0,(VLOOKUP($A24,'Import Peak'!$A$3:EP$99,146,FALSE())-VLOOKUP($A24,'Import Peak Change'!$A$106:EP$202,146,FALSE())))</f>
        <v>0</v>
      </c>
      <c r="EQ24" s="193" t="n">
        <f aca="false">IF(ISERROR(VLOOKUP($A24,'Import Peak'!$A$3:EQ$99,147,FALSE())-VLOOKUP($A24,'Import Peak Change'!$A$106:EQ$202,147,FALSE())),0,(VLOOKUP($A24,'Import Peak'!$A$3:EQ$99,147,FALSE())-VLOOKUP($A24,'Import Peak Change'!$A$106:EQ$202,147,FALSE())))</f>
        <v>0</v>
      </c>
      <c r="ER24" s="193" t="n">
        <f aca="false">IF(ISERROR(VLOOKUP($A24,'Import Peak'!$A$3:ER$99,148,FALSE())-VLOOKUP($A24,'Import Peak Change'!$A$106:ER$202,148,FALSE())),0,(VLOOKUP($A24,'Import Peak'!$A$3:ER$99,148,FALSE())-VLOOKUP($A24,'Import Peak Change'!$A$106:ER$202,148,FALSE())))</f>
        <v>0</v>
      </c>
      <c r="ES24" s="193" t="n">
        <f aca="false">IF(ISERROR(VLOOKUP($A24,'Import Peak'!$A$3:ES$99,149,FALSE())-VLOOKUP($A24,'Import Peak Change'!$A$106:ES$202,149,FALSE())),0,(VLOOKUP($A24,'Import Peak'!$A$3:ES$99,149,FALSE())-VLOOKUP($A24,'Import Peak Change'!$A$106:ES$202,149,FALSE())))</f>
        <v>0</v>
      </c>
      <c r="ET24" s="193" t="n">
        <f aca="false">IF(ISERROR(VLOOKUP($A24,'Import Peak'!$A$3:ET$99,150,FALSE())-VLOOKUP($A24,'Import Peak Change'!$A$106:ET$202,150,FALSE())),0,(VLOOKUP($A24,'Import Peak'!$A$3:ET$99,150,FALSE())-VLOOKUP($A24,'Import Peak Change'!$A$106:ET$202,150,FALSE())))</f>
        <v>0</v>
      </c>
      <c r="EU24" s="193" t="n">
        <f aca="false">IF(ISERROR(VLOOKUP($A24,'Import Peak'!$A$3:EU$99,151,FALSE())-VLOOKUP($A24,'Import Peak Change'!$A$106:EU$202,151,FALSE())),0,(VLOOKUP($A24,'Import Peak'!$A$3:EU$99,151,FALSE())-VLOOKUP($A24,'Import Peak Change'!$A$106:EU$202,151,FALSE())))</f>
        <v>0</v>
      </c>
      <c r="EV24" s="193" t="n">
        <f aca="false">IF(ISERROR(VLOOKUP($A24,'Import Peak'!$A$3:EV$99,152,FALSE())-VLOOKUP($A24,'Import Peak Change'!$A$106:EV$202,152,FALSE())),0,(VLOOKUP($A24,'Import Peak'!$A$3:EV$99,152,FALSE())-VLOOKUP($A24,'Import Peak Change'!$A$106:EV$202,152,FALSE())))</f>
        <v>0</v>
      </c>
      <c r="EW24" s="193" t="n">
        <f aca="false">IF(ISERROR(VLOOKUP($A24,'Import Peak'!$A$3:EW$99,153,FALSE())-VLOOKUP($A24,'Import Peak Change'!$A$106:EW$202,153,FALSE())),0,(VLOOKUP($A24,'Import Peak'!$A$3:EW$99,153,FALSE())-VLOOKUP($A24,'Import Peak Change'!$A$106:EW$202,153,FALSE())))</f>
        <v>0</v>
      </c>
      <c r="EX24" s="193" t="n">
        <f aca="false">IF(ISERROR(VLOOKUP($A24,'Import Peak'!$A$3:EX$99,154,FALSE())-VLOOKUP($A24,'Import Peak Change'!$A$106:EX$202,154,FALSE())),0,(VLOOKUP($A24,'Import Peak'!$A$3:EX$99,154,FALSE())-VLOOKUP($A24,'Import Peak Change'!$A$106:EX$202,154,FALSE())))</f>
        <v>0</v>
      </c>
      <c r="EY24" s="193" t="n">
        <f aca="false">IF(ISERROR(VLOOKUP($A24,'Import Peak'!$A$3:EY$99,155,FALSE())-VLOOKUP($A24,'Import Peak Change'!$A$106:EY$202,155,FALSE())),0,(VLOOKUP($A24,'Import Peak'!$A$3:EY$99,155,FALSE())-VLOOKUP($A24,'Import Peak Change'!$A$106:EY$202,155,FALSE())))</f>
        <v>0</v>
      </c>
      <c r="EZ24" s="193" t="n">
        <f aca="false">IF(ISERROR(VLOOKUP($A24,'Import Peak'!$A$3:EZ$99,156,FALSE())-VLOOKUP($A24,'Import Peak Change'!$A$106:EZ$202,156,FALSE())),0,(VLOOKUP($A24,'Import Peak'!$A$3:EZ$99,156,FALSE())-VLOOKUP($A24,'Import Peak Change'!$A$106:EZ$202,156,FALSE())))</f>
        <v>0</v>
      </c>
      <c r="FA24" s="193" t="n">
        <f aca="false">IF(ISERROR(VLOOKUP($A24,'Import Peak'!$A$3:FA$99,157,FALSE())-VLOOKUP($A24,'Import Peak Change'!$A$106:FA$202,157,FALSE())),0,(VLOOKUP($A24,'Import Peak'!$A$3:FA$99,157,FALSE())-VLOOKUP($A24,'Import Peak Change'!$A$106:FA$202,157,FALSE())))</f>
        <v>0</v>
      </c>
      <c r="FB24" s="193" t="n">
        <f aca="false">IF(ISERROR(VLOOKUP($A24,'Import Peak'!$A$3:FB$99,158,FALSE())-VLOOKUP($A24,'Import Peak Change'!$A$106:FB$202,158,FALSE())),0,(VLOOKUP($A24,'Import Peak'!$A$3:FB$99,158,FALSE())-VLOOKUP($A24,'Import Peak Change'!$A$106:FB$202,158,FALSE())))</f>
        <v>0</v>
      </c>
      <c r="FC24" s="193" t="n">
        <f aca="false">IF(ISERROR(VLOOKUP($A24,'Import Peak'!$A$3:FC$99,159,FALSE())-VLOOKUP($A24,'Import Peak Change'!$A$106:FC$202,159,FALSE())),0,(VLOOKUP($A24,'Import Peak'!$A$3:FC$99,159,FALSE())-VLOOKUP($A24,'Import Peak Change'!$A$106:FC$202,159,FALSE())))</f>
        <v>0</v>
      </c>
      <c r="FD24" s="193" t="n">
        <f aca="false">IF(ISERROR(VLOOKUP($A24,'Import Peak'!$A$3:FD$99,160,FALSE())-VLOOKUP($A24,'Import Peak Change'!$A$106:FD$202,160,FALSE())),0,(VLOOKUP($A24,'Import Peak'!$A$3:FD$99,160,FALSE())-VLOOKUP($A24,'Import Peak Change'!$A$106:FD$202,160,FALSE())))</f>
        <v>0</v>
      </c>
      <c r="FE24" s="193" t="n">
        <f aca="false">IF(ISERROR(VLOOKUP($A24,'Import Peak'!$A$3:FE$99,161,FALSE())-VLOOKUP($A24,'Import Peak Change'!$A$106:FE$202,161,FALSE())),0,(VLOOKUP($A24,'Import Peak'!$A$3:FE$99,161,FALSE())-VLOOKUP($A24,'Import Peak Change'!$A$106:FE$202,161,FALSE())))</f>
        <v>0</v>
      </c>
      <c r="FF24" s="193" t="n">
        <f aca="false">IF(ISERROR(VLOOKUP($A24,'Import Peak'!$A$3:FF$99,162,FALSE())-VLOOKUP($A24,'Import Peak Change'!$A$106:FF$202,162,FALSE())),0,(VLOOKUP($A24,'Import Peak'!$A$3:FF$99,162,FALSE())-VLOOKUP($A24,'Import Peak Change'!$A$106:FF$202,162,FALSE())))</f>
        <v>0</v>
      </c>
      <c r="FG24" s="193" t="n">
        <f aca="false">IF(ISERROR(VLOOKUP($A24,'Import Peak'!$A$3:FG$99,163,FALSE())-VLOOKUP($A24,'Import Peak Change'!$A$106:FG$202,163,FALSE())),0,(VLOOKUP($A24,'Import Peak'!$A$3:FG$99,163,FALSE())-VLOOKUP($A24,'Import Peak Change'!$A$106:FG$202,163,FALSE())))</f>
        <v>0</v>
      </c>
      <c r="FH24" s="193" t="n">
        <f aca="false">IF(ISERROR(VLOOKUP($A24,'Import Peak'!$A$3:FH$99,164,FALSE())-VLOOKUP($A24,'Import Peak Change'!$A$106:FH$202,164,FALSE())),0,(VLOOKUP($A24,'Import Peak'!$A$3:FH$99,164,FALSE())-VLOOKUP($A24,'Import Peak Change'!$A$106:FH$202,164,FALSE())))</f>
        <v>0</v>
      </c>
      <c r="FI24" s="193" t="n">
        <f aca="false">IF(ISERROR(VLOOKUP($A24,'Import Peak'!$A$3:FI$99,165,FALSE())-VLOOKUP($A24,'Import Peak Change'!$A$106:FI$202,165,FALSE())),0,(VLOOKUP($A24,'Import Peak'!$A$3:FI$99,165,FALSE())-VLOOKUP($A24,'Import Peak Change'!$A$106:FI$202,165,FALSE())))</f>
        <v>0</v>
      </c>
      <c r="FJ24" s="193" t="n">
        <f aca="false">IF(ISERROR(VLOOKUP($A24,'Import Peak'!$A$3:FJ$99,166,FALSE())-VLOOKUP($A24,'Import Peak Change'!$A$106:FJ$202,166,FALSE())),0,(VLOOKUP($A24,'Import Peak'!$A$3:FJ$99,166,FALSE())-VLOOKUP($A24,'Import Peak Change'!$A$106:FJ$202,166,FALSE())))</f>
        <v>0</v>
      </c>
      <c r="FK24" s="193" t="n">
        <f aca="false">IF(ISERROR(VLOOKUP($A24,'Import Peak'!$A$3:FK$99,167,FALSE())-VLOOKUP($A24,'Import Peak Change'!$A$106:FK$202,167,FALSE())),0,(VLOOKUP($A24,'Import Peak'!$A$3:FK$99,167,FALSE())-VLOOKUP($A24,'Import Peak Change'!$A$106:FK$202,167,FALSE())))</f>
        <v>0</v>
      </c>
      <c r="FL24" s="193" t="n">
        <f aca="false">IF(ISERROR(VLOOKUP($A24,'Import Peak'!$A$3:FL$99,168,FALSE())-VLOOKUP($A24,'Import Peak Change'!$A$106:FL$202,168,FALSE())),0,(VLOOKUP($A24,'Import Peak'!$A$3:FL$99,168,FALSE())-VLOOKUP($A24,'Import Peak Change'!$A$106:FL$202,168,FALSE())))</f>
        <v>0</v>
      </c>
      <c r="FM24" s="193" t="n">
        <f aca="false">IF(ISERROR(VLOOKUP($A24,'Import Peak'!$A$3:FM$99,169,FALSE())-VLOOKUP($A24,'Import Peak Change'!$A$106:FM$202,169,FALSE())),0,(VLOOKUP($A24,'Import Peak'!$A$3:FM$99,169,FALSE())-VLOOKUP($A24,'Import Peak Change'!$A$106:FM$202,169,FALSE())))</f>
        <v>0</v>
      </c>
      <c r="FN24" s="193" t="n">
        <f aca="false">IF(ISERROR(VLOOKUP($A24,'Import Peak'!$A$3:FN$99,170,FALSE())-VLOOKUP($A24,'Import Peak Change'!$A$106:FN$202,170,FALSE())),0,(VLOOKUP($A24,'Import Peak'!$A$3:FN$99,170,FALSE())-VLOOKUP($A24,'Import Peak Change'!$A$106:FN$202,170,FALSE())))</f>
        <v>0</v>
      </c>
      <c r="FO24" s="193" t="n">
        <f aca="false">IF(ISERROR(VLOOKUP($A24,'Import Peak'!$A$3:FO$99,171,FALSE())-VLOOKUP($A24,'Import Peak Change'!$A$106:FO$202,171,FALSE())),0,(VLOOKUP($A24,'Import Peak'!$A$3:FO$99,171,FALSE())-VLOOKUP($A24,'Import Peak Change'!$A$106:FO$202,171,FALSE())))</f>
        <v>0</v>
      </c>
      <c r="FP24" s="193" t="n">
        <f aca="false">IF(ISERROR(VLOOKUP($A24,'Import Peak'!$A$3:FP$99,172,FALSE())-VLOOKUP($A24,'Import Peak Change'!$A$106:FP$202,172,FALSE())),0,(VLOOKUP($A24,'Import Peak'!$A$3:FP$99,172,FALSE())-VLOOKUP($A24,'Import Peak Change'!$A$106:FP$202,172,FALSE())))</f>
        <v>0</v>
      </c>
      <c r="FQ24" s="193" t="n">
        <f aca="false">IF(ISERROR(VLOOKUP($A24,'Import Peak'!$A$3:FQ$99,173,FALSE())-VLOOKUP($A24,'Import Peak Change'!$A$106:FQ$202,173,FALSE())),0,(VLOOKUP($A24,'Import Peak'!$A$3:FQ$99,173,FALSE())-VLOOKUP($A24,'Import Peak Change'!$A$106:FQ$202,173,FALSE())))</f>
        <v>0</v>
      </c>
      <c r="FR24" s="193" t="n">
        <f aca="false">IF(ISERROR(VLOOKUP($A24,'Import Peak'!$A$3:FR$99,174,FALSE())-VLOOKUP($A24,'Import Peak Change'!$A$106:FR$202,174,FALSE())),0,(VLOOKUP($A24,'Import Peak'!$A$3:FR$99,174,FALSE())-VLOOKUP($A24,'Import Peak Change'!$A$106:FR$202,174,FALSE())))</f>
        <v>0</v>
      </c>
      <c r="FS24" s="193" t="n">
        <f aca="false">IF(ISERROR(VLOOKUP($A24,'Import Peak'!$A$3:FS$99,175,FALSE())-VLOOKUP($A24,'Import Peak Change'!$A$106:FS$202,175,FALSE())),0,(VLOOKUP($A24,'Import Peak'!$A$3:FS$99,175,FALSE())-VLOOKUP($A24,'Import Peak Change'!$A$106:FS$202,175,FALSE())))</f>
        <v>0</v>
      </c>
      <c r="FT24" s="193" t="n">
        <f aca="false">IF(ISERROR(VLOOKUP($A24,'Import Peak'!$A$3:FT$99,176,FALSE())-VLOOKUP($A24,'Import Peak Change'!$A$106:FT$202,176,FALSE())),0,(VLOOKUP($A24,'Import Peak'!$A$3:FT$99,176,FALSE())-VLOOKUP($A24,'Import Peak Change'!$A$106:FT$202,176,FALSE())))</f>
        <v>0</v>
      </c>
      <c r="FU24" s="193" t="n">
        <f aca="false">IF(ISERROR(VLOOKUP($A24,'Import Peak'!$A$3:FU$99,177,FALSE())-VLOOKUP($A24,'Import Peak Change'!$A$106:FU$202,177,FALSE())),0,(VLOOKUP($A24,'Import Peak'!$A$3:FU$99,177,FALSE())-VLOOKUP($A24,'Import Peak Change'!$A$106:FU$202,177,FALSE())))</f>
        <v>0</v>
      </c>
      <c r="FV24" s="193" t="n">
        <f aca="false">IF(ISERROR(VLOOKUP($A24,'Import Peak'!$A$3:FV$99,178,FALSE())-VLOOKUP($A24,'Import Peak Change'!$A$106:FV$202,178,FALSE())),0,(VLOOKUP($A24,'Import Peak'!$A$3:FV$99,178,FALSE())-VLOOKUP($A24,'Import Peak Change'!$A$106:FV$202,178,FALSE())))</f>
        <v>0</v>
      </c>
      <c r="FW24" s="193" t="n">
        <f aca="false">IF(ISERROR(VLOOKUP($A24,'Import Peak'!$A$3:FW$99,179,FALSE())-VLOOKUP($A24,'Import Peak Change'!$A$106:FW$202,179,FALSE())),0,(VLOOKUP($A24,'Import Peak'!$A$3:FW$99,179,FALSE())-VLOOKUP($A24,'Import Peak Change'!$A$106:FW$202,179,FALSE())))</f>
        <v>0</v>
      </c>
      <c r="FX24" s="193" t="n">
        <f aca="false">IF(ISERROR(VLOOKUP($A24,'Import Peak'!$A$3:FX$99,180,FALSE())-VLOOKUP($A24,'Import Peak Change'!$A$106:FX$202,180,FALSE())),0,(VLOOKUP($A24,'Import Peak'!$A$3:FX$99,180,FALSE())-VLOOKUP($A24,'Import Peak Change'!$A$106:FX$202,180,FALSE())))</f>
        <v>0</v>
      </c>
      <c r="FY24" s="193" t="n">
        <f aca="false">IF(ISERROR(VLOOKUP($A24,'Import Peak'!$A$3:FY$99,181,FALSE())-VLOOKUP($A24,'Import Peak Change'!$A$106:FY$202,181,FALSE())),0,(VLOOKUP($A24,'Import Peak'!$A$3:FY$99,181,FALSE())-VLOOKUP($A24,'Import Peak Change'!$A$106:FY$202,181,FALSE())))</f>
        <v>0</v>
      </c>
      <c r="FZ24" s="193" t="n">
        <f aca="false">IF(ISERROR(VLOOKUP($A24,'Import Peak'!$A$3:FZ$99,182,FALSE())-VLOOKUP($A24,'Import Peak Change'!$A$106:FZ$202,182,FALSE())),0,(VLOOKUP($A24,'Import Peak'!$A$3:FZ$99,182,FALSE())-VLOOKUP($A24,'Import Peak Change'!$A$106:FZ$202,182,FALSE())))</f>
        <v>0</v>
      </c>
      <c r="GA24" s="193" t="n">
        <f aca="false">IF(ISERROR(VLOOKUP($A24,'Import Peak'!$A$3:GA$99,183,FALSE())-VLOOKUP($A24,'Import Peak Change'!$A$106:GA$202,183,FALSE())),0,(VLOOKUP($A24,'Import Peak'!$A$3:GA$99,183,FALSE())-VLOOKUP($A24,'Import Peak Change'!$A$106:GA$202,183,FALSE())))</f>
        <v>0</v>
      </c>
      <c r="GB24" s="193" t="n">
        <f aca="false">IF(ISERROR(VLOOKUP($A24,'Import Peak'!$A$3:GB$99,184,FALSE())-VLOOKUP($A24,'Import Peak Change'!$A$106:GB$202,184,FALSE())),0,(VLOOKUP($A24,'Import Peak'!$A$3:GB$99,184,FALSE())-VLOOKUP($A24,'Import Peak Change'!$A$106:GB$202,184,FALSE())))</f>
        <v>0</v>
      </c>
      <c r="GC24" s="193" t="n">
        <f aca="false">IF(ISERROR(VLOOKUP($A24,'Import Peak'!$A$3:GC$99,185,FALSE())-VLOOKUP($A24,'Import Peak Change'!$A$106:GC$202,185,FALSE())),0,(VLOOKUP($A24,'Import Peak'!$A$3:GC$99,185,FALSE())-VLOOKUP($A24,'Import Peak Change'!$A$106:GC$202,185,FALSE())))</f>
        <v>0</v>
      </c>
      <c r="GD24" s="193" t="n">
        <f aca="false">IF(ISERROR(VLOOKUP($A24,'Import Peak'!$A$3:GD$99,186,FALSE())-VLOOKUP($A24,'Import Peak Change'!$A$106:GD$202,186,FALSE())),0,(VLOOKUP($A24,'Import Peak'!$A$3:GD$99,186,FALSE())-VLOOKUP($A24,'Import Peak Change'!$A$106:GD$202,186,FALSE())))</f>
        <v>0</v>
      </c>
      <c r="GE24" s="193" t="n">
        <f aca="false">IF(ISERROR(VLOOKUP($A24,'Import Peak'!$A$3:GE$99,187,FALSE())-VLOOKUP($A24,'Import Peak Change'!$A$106:GE$202,187,FALSE())),0,(VLOOKUP($A24,'Import Peak'!$A$3:GE$99,187,FALSE())-VLOOKUP($A24,'Import Peak Change'!$A$106:GE$202,187,FALSE())))</f>
        <v>0</v>
      </c>
      <c r="GF24" s="193" t="n">
        <f aca="false">IF(ISERROR(VLOOKUP($A24,'Import Peak'!$A$3:GF$99,188,FALSE())-VLOOKUP($A24,'Import Peak Change'!$A$106:GF$202,188,FALSE())),0,(VLOOKUP($A24,'Import Peak'!$A$3:GF$99,188,FALSE())-VLOOKUP($A24,'Import Peak Change'!$A$106:GF$202,188,FALSE())))</f>
        <v>0</v>
      </c>
      <c r="GG24" s="193" t="n">
        <f aca="false">IF(ISERROR(VLOOKUP($A24,'Import Peak'!$A$3:GG$99,189,FALSE())-VLOOKUP($A24,'Import Peak Change'!$A$106:GG$202,189,FALSE())),0,(VLOOKUP($A24,'Import Peak'!$A$3:GG$99,189,FALSE())-VLOOKUP($A24,'Import Peak Change'!$A$106:GG$202,189,FALSE())))</f>
        <v>0</v>
      </c>
      <c r="GH24" s="193" t="n">
        <f aca="false">IF(ISERROR(VLOOKUP($A24,'Import Peak'!$A$3:GH$99,190,FALSE())-VLOOKUP($A24,'Import Peak Change'!$A$106:GH$202,190,FALSE())),0,(VLOOKUP($A24,'Import Peak'!$A$3:GH$99,190,FALSE())-VLOOKUP($A24,'Import Peak Change'!$A$106:GH$202,190,FALSE())))</f>
        <v>0</v>
      </c>
      <c r="GI24" s="193" t="n">
        <f aca="false">IF(ISERROR(VLOOKUP($A24,'Import Peak'!$A$3:GI$99,191,FALSE())-VLOOKUP($A24,'Import Peak Change'!$A$106:GI$202,191,FALSE())),0,(VLOOKUP($A24,'Import Peak'!$A$3:GI$99,191,FALSE())-VLOOKUP($A24,'Import Peak Change'!$A$106:GI$202,191,FALSE())))</f>
        <v>0</v>
      </c>
      <c r="GJ24" s="193" t="n">
        <f aca="false">IF(ISERROR(VLOOKUP($A24,'Import Peak'!$A$3:GJ$99,192,FALSE())-VLOOKUP($A24,'Import Peak Change'!$A$106:GJ$202,192,FALSE())),0,(VLOOKUP($A24,'Import Peak'!$A$3:GJ$99,192,FALSE())-VLOOKUP($A24,'Import Peak Change'!$A$106:GJ$202,192,FALSE())))</f>
        <v>0</v>
      </c>
      <c r="GK24" s="193" t="n">
        <f aca="false">IF(ISERROR(VLOOKUP($A24,'Import Peak'!$A$3:GK$99,193,FALSE())-VLOOKUP($A24,'Import Peak Change'!$A$106:GK$202,193,FALSE())),0,(VLOOKUP($A24,'Import Peak'!$A$3:GK$99,193,FALSE())-VLOOKUP($A24,'Import Peak Change'!$A$106:GK$202,193,FALSE())))</f>
        <v>0</v>
      </c>
      <c r="GL24" s="193" t="n">
        <f aca="false">IF(ISERROR(VLOOKUP($A24,'Import Peak'!$A$3:GL$99,194,FALSE())-VLOOKUP($A24,'Import Peak Change'!$A$106:GL$202,194,FALSE())),0,(VLOOKUP($A24,'Import Peak'!$A$3:GL$99,194,FALSE())-VLOOKUP($A24,'Import Peak Change'!$A$106:GL$202,194,FALSE())))</f>
        <v>0</v>
      </c>
      <c r="GM24" s="193" t="n">
        <f aca="false">IF(ISERROR(VLOOKUP($A24,'Import Peak'!$A$3:GM$99,195,FALSE())-VLOOKUP($A24,'Import Peak Change'!$A$106:GM$202,195,FALSE())),0,(VLOOKUP($A24,'Import Peak'!$A$3:GM$99,195,FALSE())-VLOOKUP($A24,'Import Peak Change'!$A$106:GM$202,195,FALSE())))</f>
        <v>0</v>
      </c>
      <c r="GN24" s="193" t="n">
        <f aca="false">IF(ISERROR(VLOOKUP($A24,'Import Peak'!$A$3:GN$99,196,FALSE())-VLOOKUP($A24,'Import Peak Change'!$A$106:GN$202,196,FALSE())),0,(VLOOKUP($A24,'Import Peak'!$A$3:GN$99,196,FALSE())-VLOOKUP($A24,'Import Peak Change'!$A$106:GN$202,196,FALSE())))</f>
        <v>0</v>
      </c>
      <c r="GO24" s="193" t="n">
        <f aca="false">IF(ISERROR(VLOOKUP($A24,'Import Peak'!$A$3:GO$99,197,FALSE())-VLOOKUP($A24,'Import Peak Change'!$A$106:GO$202,197,FALSE())),0,(VLOOKUP($A24,'Import Peak'!$A$3:GO$99,197,FALSE())-VLOOKUP($A24,'Import Peak Change'!$A$106:GO$202,197,FALSE())))</f>
        <v>0</v>
      </c>
      <c r="GP24" s="193" t="n">
        <f aca="false">IF(ISERROR(VLOOKUP($A24,'Import Peak'!$A$3:GP$99,198,FALSE())-VLOOKUP($A24,'Import Peak Change'!$A$106:GP$202,198,FALSE())),0,(VLOOKUP($A24,'Import Peak'!$A$3:GP$99,198,FALSE())-VLOOKUP($A24,'Import Peak Change'!$A$106:GP$202,198,FALSE())))</f>
        <v>0</v>
      </c>
      <c r="GQ24" s="193" t="n">
        <f aca="false">IF(ISERROR(VLOOKUP($A24,'Import Peak'!$A$3:GQ$99,199,FALSE())-VLOOKUP($A24,'Import Peak Change'!$A$106:GQ$202,199,FALSE())),0,(VLOOKUP($A24,'Import Peak'!$A$3:GQ$99,199,FALSE())-VLOOKUP($A24,'Import Peak Change'!$A$106:GQ$202,199,FALSE())))</f>
        <v>0</v>
      </c>
      <c r="GR24" s="193" t="n">
        <f aca="false">IF(ISERROR(VLOOKUP($A24,'Import Peak'!$A$3:GR$99,200,FALSE())-VLOOKUP($A24,'Import Peak Change'!$A$106:GR$202,200,FALSE())),0,(VLOOKUP($A24,'Import Peak'!$A$3:GR$99,200,FALSE())-VLOOKUP($A24,'Import Peak Change'!$A$106:GR$202,200,FALSE())))</f>
        <v>0</v>
      </c>
      <c r="GS24" s="193" t="n">
        <f aca="false">IF(ISERROR(VLOOKUP($A24,'Import Peak'!$A$3:GS$99,201,FALSE())-VLOOKUP($A24,'Import Peak Change'!$A$106:GS$202,201,FALSE())),0,(VLOOKUP($A24,'Import Peak'!$A$3:GS$99,201,FALSE())-VLOOKUP($A24,'Import Peak Change'!$A$106:GS$202,201,FALSE())))</f>
        <v>0</v>
      </c>
      <c r="GT24" s="193" t="n">
        <f aca="false">IF(ISERROR(VLOOKUP($A24,'Import Peak'!$A$3:GT$99,202,FALSE())-VLOOKUP($A24,'Import Peak Change'!$A$106:GT$202,202,FALSE())),0,(VLOOKUP($A24,'Import Peak'!$A$3:GT$99,202,FALSE())-VLOOKUP($A24,'Import Peak Change'!$A$106:GT$202,202,FALSE())))</f>
        <v>0</v>
      </c>
      <c r="GU24" s="193" t="n">
        <f aca="false">IF(ISERROR(VLOOKUP($A24,'Import Peak'!$A$3:GU$99,203,FALSE())-VLOOKUP($A24,'Import Peak Change'!$A$106:GU$202,203,FALSE())),0,(VLOOKUP($A24,'Import Peak'!$A$3:GU$99,203,FALSE())-VLOOKUP($A24,'Import Peak Change'!$A$106:GU$202,203,FALSE())))</f>
        <v>0</v>
      </c>
      <c r="GV24" s="193" t="n">
        <f aca="false">IF(ISERROR(VLOOKUP($A24,'Import Peak'!$A$3:GV$99,204,FALSE())-VLOOKUP($A24,'Import Peak Change'!$A$106:GV$202,204,FALSE())),0,(VLOOKUP($A24,'Import Peak'!$A$3:GV$99,204,FALSE())-VLOOKUP($A24,'Import Peak Change'!$A$106:GV$202,204,FALSE())))</f>
        <v>0</v>
      </c>
      <c r="GW24" s="193" t="n">
        <f aca="false">IF(ISERROR(VLOOKUP($A24,'Import Peak'!$A$3:GW$99,205,FALSE())-VLOOKUP($A24,'Import Peak Change'!$A$106:GW$202,205,FALSE())),0,(VLOOKUP($A24,'Import Peak'!$A$3:GW$99,205,FALSE())-VLOOKUP($A24,'Import Peak Change'!$A$106:GW$202,205,FALSE())))</f>
        <v>0</v>
      </c>
      <c r="GX24" s="193" t="n">
        <f aca="false">IF(ISERROR(VLOOKUP($A24,'Import Peak'!$A$3:GX$99,206,FALSE())-VLOOKUP($A24,'Import Peak Change'!$A$106:GX$202,206,FALSE())),0,(VLOOKUP($A24,'Import Peak'!$A$3:GX$99,206,FALSE())-VLOOKUP($A24,'Import Peak Change'!$A$106:GX$202,206,FALSE())))</f>
        <v>0</v>
      </c>
      <c r="GY24" s="193" t="n">
        <f aca="false">IF(ISERROR(VLOOKUP($A24,'Import Peak'!$A$3:GY$99,207,FALSE())-VLOOKUP($A24,'Import Peak Change'!$A$106:GY$202,207,FALSE())),0,(VLOOKUP($A24,'Import Peak'!$A$3:GY$99,207,FALSE())-VLOOKUP($A24,'Import Peak Change'!$A$106:GY$202,207,FALSE())))</f>
        <v>0</v>
      </c>
      <c r="GZ24" s="193" t="n">
        <f aca="false">IF(ISERROR(VLOOKUP($A24,'Import Peak'!$A$3:GZ$99,208,FALSE())-VLOOKUP($A24,'Import Peak Change'!$A$106:GZ$202,208,FALSE())),0,(VLOOKUP($A24,'Import Peak'!$A$3:GZ$99,208,FALSE())-VLOOKUP($A24,'Import Peak Change'!$A$106:GZ$202,208,FALSE())))</f>
        <v>0</v>
      </c>
      <c r="HA24" s="193" t="n">
        <f aca="false">IF(ISERROR(VLOOKUP($A24,'Import Peak'!$A$3:HA$99,209,FALSE())-VLOOKUP($A24,'Import Peak Change'!$A$106:HA$202,209,FALSE())),0,(VLOOKUP($A24,'Import Peak'!$A$3:HA$99,209,FALSE())-VLOOKUP($A24,'Import Peak Change'!$A$106:HA$202,209,FALSE())))</f>
        <v>0</v>
      </c>
      <c r="HB24" s="193" t="n">
        <f aca="false">IF(ISERROR(VLOOKUP($A24,'Import Peak'!$A$3:HB$99,210,FALSE())-VLOOKUP($A24,'Import Peak Change'!$A$106:HB$202,210,FALSE())),0,(VLOOKUP($A24,'Import Peak'!$A$3:HB$99,210,FALSE())-VLOOKUP($A24,'Import Peak Change'!$A$106:HB$202,210,FALSE())))</f>
        <v>0</v>
      </c>
      <c r="HC24" s="193" t="n">
        <f aca="false">IF(ISERROR(VLOOKUP($A24,'Import Peak'!$A$3:HC$99,211,FALSE())-VLOOKUP($A24,'Import Peak Change'!$A$106:HC$202,211,FALSE())),0,(VLOOKUP($A24,'Import Peak'!$A$3:HC$99,211,FALSE())-VLOOKUP($A24,'Import Peak Change'!$A$106:HC$202,211,FALSE())))</f>
        <v>0</v>
      </c>
      <c r="HD24" s="193" t="n">
        <f aca="false">IF(ISERROR(VLOOKUP($A24,'Import Peak'!$A$3:HD$99,212,FALSE())-VLOOKUP($A24,'Import Peak Change'!$A$106:HD$202,212,FALSE())),0,(VLOOKUP($A24,'Import Peak'!$A$3:HD$99,212,FALSE())-VLOOKUP($A24,'Import Peak Change'!$A$106:HD$202,212,FALSE())))</f>
        <v>0</v>
      </c>
      <c r="HE24" s="193" t="n">
        <f aca="false">IF(ISERROR(VLOOKUP($A24,'Import Peak'!$A$3:HE$99,213,FALSE())-VLOOKUP($A24,'Import Peak Change'!$A$106:HE$202,213,FALSE())),0,(VLOOKUP($A24,'Import Peak'!$A$3:HE$99,213,FALSE())-VLOOKUP($A24,'Import Peak Change'!$A$106:HE$202,213,FALSE())))</f>
        <v>0</v>
      </c>
      <c r="HF24" s="193" t="n">
        <f aca="false">IF(ISERROR(VLOOKUP($A24,'Import Peak'!$A$3:HF$99,214,FALSE())-VLOOKUP($A24,'Import Peak Change'!$A$106:HF$202,214,FALSE())),0,(VLOOKUP($A24,'Import Peak'!$A$3:HF$99,214,FALSE())-VLOOKUP($A24,'Import Peak Change'!$A$106:HF$202,214,FALSE())))</f>
        <v>0</v>
      </c>
      <c r="HG24" s="193" t="n">
        <f aca="false">IF(ISERROR(VLOOKUP($A24,'Import Peak'!$A$3:HG$99,215,FALSE())-VLOOKUP($A24,'Import Peak Change'!$A$106:HG$202,215,FALSE())),0,(VLOOKUP($A24,'Import Peak'!$A$3:HG$99,215,FALSE())-VLOOKUP($A24,'Import Peak Change'!$A$106:HG$202,215,FALSE())))</f>
        <v>0</v>
      </c>
      <c r="HH24" s="193" t="n">
        <f aca="false">IF(ISERROR(VLOOKUP($A24,'Import Peak'!$A$3:HH$99,216,FALSE())-VLOOKUP($A24,'Import Peak Change'!$A$106:HH$202,216,FALSE())),0,(VLOOKUP($A24,'Import Peak'!$A$3:HH$99,216,FALSE())-VLOOKUP($A24,'Import Peak Change'!$A$106:HH$202,216,FALSE())))</f>
        <v>0</v>
      </c>
      <c r="HI24" s="193" t="n">
        <f aca="false">IF(ISERROR(VLOOKUP($A24,'Import Peak'!$A$3:HI$99,217,FALSE())-VLOOKUP($A24,'Import Peak Change'!$A$106:HI$202,217,FALSE())),0,(VLOOKUP($A24,'Import Peak'!$A$3:HI$99,217,FALSE())-VLOOKUP($A24,'Import Peak Change'!$A$106:HI$202,217,FALSE())))</f>
        <v>0</v>
      </c>
      <c r="HJ24" s="193" t="n">
        <f aca="false">IF(ISERROR(VLOOKUP($A24,'Import Peak'!$A$3:HJ$99,218,FALSE())-VLOOKUP($A24,'Import Peak Change'!$A$106:HJ$202,218,FALSE())),0,(VLOOKUP($A24,'Import Peak'!$A$3:HJ$99,218,FALSE())-VLOOKUP($A24,'Import Peak Change'!$A$106:HJ$202,218,FALSE())))</f>
        <v>0</v>
      </c>
      <c r="HK24" s="193" t="n">
        <f aca="false">IF(ISERROR(VLOOKUP($A24,'Import Peak'!$A$3:HK$99,219,FALSE())-VLOOKUP($A24,'Import Peak Change'!$A$106:HK$202,219,FALSE())),0,(VLOOKUP($A24,'Import Peak'!$A$3:HK$99,219,FALSE())-VLOOKUP($A24,'Import Peak Change'!$A$106:HK$202,219,FALSE())))</f>
        <v>0</v>
      </c>
      <c r="HL24" s="193" t="n">
        <f aca="false">IF(ISERROR(VLOOKUP($A24,'Import Peak'!$A$3:HL$99,220,FALSE())-VLOOKUP($A24,'Import Peak Change'!$A$106:HL$202,220,FALSE())),0,(VLOOKUP($A24,'Import Peak'!$A$3:HL$99,220,FALSE())-VLOOKUP($A24,'Import Peak Change'!$A$106:HL$202,220,FALSE())))</f>
        <v>0</v>
      </c>
      <c r="HM24" s="193" t="n">
        <f aca="false">IF(ISERROR(VLOOKUP($A24,'Import Peak'!$A$3:HM$99,221,FALSE())-VLOOKUP($A24,'Import Peak Change'!$A$106:HM$202,221,FALSE())),0,(VLOOKUP($A24,'Import Peak'!$A$3:HM$99,221,FALSE())-VLOOKUP($A24,'Import Peak Change'!$A$106:HM$202,221,FALSE())))</f>
        <v>0</v>
      </c>
      <c r="HN24" s="193" t="n">
        <f aca="false">IF(ISERROR(VLOOKUP($A24,'Import Peak'!$A$3:HN$99,222,FALSE())-VLOOKUP($A24,'Import Peak Change'!$A$106:HN$202,222,FALSE())),0,(VLOOKUP($A24,'Import Peak'!$A$3:HN$99,222,FALSE())-VLOOKUP($A24,'Import Peak Change'!$A$106:HN$202,222,FALSE())))</f>
        <v>0</v>
      </c>
      <c r="HO24" s="193" t="n">
        <f aca="false">IF(ISERROR(VLOOKUP($A24,'Import Peak'!$A$3:HO$99,223,FALSE())-VLOOKUP($A24,'Import Peak Change'!$A$106:HO$202,223,FALSE())),0,(VLOOKUP($A24,'Import Peak'!$A$3:HO$99,223,FALSE())-VLOOKUP($A24,'Import Peak Change'!$A$106:HO$202,223,FALSE())))</f>
        <v>0</v>
      </c>
      <c r="HP24" s="193" t="n">
        <f aca="false">IF(ISERROR(VLOOKUP($A24,'Import Peak'!$A$3:HP$99,224,FALSE())-VLOOKUP($A24,'Import Peak Change'!$A$106:HP$202,224,FALSE())),0,(VLOOKUP($A24,'Import Peak'!$A$3:HP$99,224,FALSE())-VLOOKUP($A24,'Import Peak Change'!$A$106:HP$202,224,FALSE())))</f>
        <v>0</v>
      </c>
      <c r="HQ24" s="193" t="n">
        <f aca="false">IF(ISERROR(VLOOKUP($A24,'Import Peak'!$A$3:HQ$99,225,FALSE())-VLOOKUP($A24,'Import Peak Change'!$A$106:HQ$202,225,FALSE())),0,(VLOOKUP($A24,'Import Peak'!$A$3:HQ$99,225,FALSE())-VLOOKUP($A24,'Import Peak Change'!$A$106:HQ$202,225,FALSE())))</f>
        <v>0</v>
      </c>
      <c r="HR24" s="193" t="n">
        <f aca="false">IF(ISERROR(VLOOKUP($A24,'Import Peak'!$A$3:HR$99,226,FALSE())-VLOOKUP($A24,'Import Peak Change'!$A$106:HR$202,226,FALSE())),0,(VLOOKUP($A24,'Import Peak'!$A$3:HR$99,226,FALSE())-VLOOKUP($A24,'Import Peak Change'!$A$106:HR$202,226,FALSE())))</f>
        <v>0</v>
      </c>
      <c r="HS24" s="193" t="n">
        <f aca="false">IF(ISERROR(VLOOKUP($A24,'Import Peak'!$A$3:HS$99,227,FALSE())-VLOOKUP($A24,'Import Peak Change'!$A$106:HS$202,227,FALSE())),0,(VLOOKUP($A24,'Import Peak'!$A$3:HS$99,227,FALSE())-VLOOKUP($A24,'Import Peak Change'!$A$106:HS$202,227,FALSE())))</f>
        <v>0</v>
      </c>
      <c r="HT24" s="193" t="n">
        <f aca="false">IF(ISERROR(VLOOKUP($A24,'Import Peak'!$A$3:HT$99,228,FALSE())-VLOOKUP($A24,'Import Peak Change'!$A$106:HT$202,228,FALSE())),0,(VLOOKUP($A24,'Import Peak'!$A$3:HT$99,228,FALSE())-VLOOKUP($A24,'Import Peak Change'!$A$106:HT$202,228,FALSE())))</f>
        <v>0</v>
      </c>
      <c r="HU24" s="193" t="n">
        <f aca="false">IF(ISERROR(VLOOKUP($A24,'Import Peak'!$A$3:HU$99,229,FALSE())-VLOOKUP($A24,'Import Peak Change'!$A$106:HU$202,229,FALSE())),0,(VLOOKUP($A24,'Import Peak'!$A$3:HU$99,229,FALSE())-VLOOKUP($A24,'Import Peak Change'!$A$106:HU$202,229,FALSE())))</f>
        <v>0</v>
      </c>
      <c r="HV24" s="193" t="n">
        <f aca="false">IF(ISERROR(VLOOKUP($A24,'Import Peak'!$A$3:HV$99,230,FALSE())-VLOOKUP($A24,'Import Peak Change'!$A$106:HV$202,230,FALSE())),0,(VLOOKUP($A24,'Import Peak'!$A$3:HV$99,230,FALSE())-VLOOKUP($A24,'Import Peak Change'!$A$106:HV$202,230,FALSE())))</f>
        <v>0</v>
      </c>
      <c r="HW24" s="193" t="n">
        <f aca="false">IF(ISERROR(VLOOKUP($A24,'Import Peak'!$A$3:HW$99,231,FALSE())-VLOOKUP($A24,'Import Peak Change'!$A$106:HW$202,231,FALSE())),0,(VLOOKUP($A24,'Import Peak'!$A$3:HW$99,231,FALSE())-VLOOKUP($A24,'Import Peak Change'!$A$106:HW$202,231,FALSE())))</f>
        <v>0</v>
      </c>
      <c r="HX24" s="193" t="n">
        <f aca="false">IF(ISERROR(VLOOKUP($A24,'Import Peak'!$A$3:HX$99,232,FALSE())-VLOOKUP($A24,'Import Peak Change'!$A$106:HX$202,232,FALSE())),0,(VLOOKUP($A24,'Import Peak'!$A$3:HX$99,232,FALSE())-VLOOKUP($A24,'Import Peak Change'!$A$106:HX$202,232,FALSE())))</f>
        <v>0</v>
      </c>
      <c r="HY24" s="193" t="n">
        <f aca="false">IF(ISERROR(VLOOKUP($A24,'Import Peak'!$A$3:HY$99,233,FALSE())-VLOOKUP($A24,'Import Peak Change'!$A$106:HY$202,233,FALSE())),0,(VLOOKUP($A24,'Import Peak'!$A$3:HY$99,233,FALSE())-VLOOKUP($A24,'Import Peak Change'!$A$106:HY$202,233,FALSE())))</f>
        <v>0</v>
      </c>
      <c r="HZ24" s="193" t="n">
        <f aca="false">IF(ISERROR(VLOOKUP($A24,'Import Peak'!$A$3:HZ$99,234,FALSE())-VLOOKUP($A24,'Import Peak Change'!$A$106:HZ$202,234,FALSE())),0,(VLOOKUP($A24,'Import Peak'!$A$3:HZ$99,234,FALSE())-VLOOKUP($A24,'Import Peak Change'!$A$106:HZ$202,234,FALSE())))</f>
        <v>0</v>
      </c>
      <c r="IA24" s="193" t="n">
        <f aca="false">IF(ISERROR(VLOOKUP($A24,'Import Peak'!$A$3:IA$99,235,FALSE())-VLOOKUP($A24,'Import Peak Change'!$A$106:IA$202,235,FALSE())),0,(VLOOKUP($A24,'Import Peak'!$A$3:IA$99,235,FALSE())-VLOOKUP($A24,'Import Peak Change'!$A$106:IA$202,235,FALSE())))</f>
        <v>0</v>
      </c>
      <c r="IB24" s="193" t="n">
        <f aca="false">IF(ISERROR(VLOOKUP($A24,'Import Peak'!$A$3:IB$99,236,FALSE())-VLOOKUP($A24,'Import Peak Change'!$A$106:IB$202,236,FALSE())),0,(VLOOKUP($A24,'Import Peak'!$A$3:IB$99,236,FALSE())-VLOOKUP($A24,'Import Peak Change'!$A$106:IB$202,236,FALSE())))</f>
        <v>0</v>
      </c>
      <c r="IC24" s="193" t="n">
        <f aca="false">IF(ISERROR(VLOOKUP($A24,'Import Peak'!$A$3:IC$99,237,FALSE())-VLOOKUP($A24,'Import Peak Change'!$A$106:IC$202,237,FALSE())),0,(VLOOKUP($A24,'Import Peak'!$A$3:IC$99,237,FALSE())-VLOOKUP($A24,'Import Peak Change'!$A$106:IC$202,237,FALSE())))</f>
        <v>0</v>
      </c>
      <c r="ID24" s="193" t="n">
        <f aca="false">IF(ISERROR(VLOOKUP($A24,'Import Peak'!$A$3:ID$99,238,FALSE())-VLOOKUP($A24,'Import Peak Change'!$A$106:ID$202,238,FALSE())),0,(VLOOKUP($A24,'Import Peak'!$A$3:ID$99,238,FALSE())-VLOOKUP($A24,'Import Peak Change'!$A$106:ID$202,238,FALSE())))</f>
        <v>19996.722272389</v>
      </c>
      <c r="IE24" s="193" t="n">
        <f aca="false">IF(ISERROR(VLOOKUP($A24,'Import Peak'!$A$3:IE$99,239,FALSE())-VLOOKUP($A24,'Import Peak Change'!$A$106:IE$202,239,FALSE())),0,(VLOOKUP($A24,'Import Peak'!$A$3:IE$99,239,FALSE())-VLOOKUP($A24,'Import Peak Change'!$A$106:IE$202,239,FALSE())))</f>
        <v>19996.722272389</v>
      </c>
      <c r="IF24" s="193"/>
    </row>
    <row r="25" customFormat="false" ht="12.75" hidden="false" customHeight="false" outlineLevel="0" collapsed="false">
      <c r="A25" s="201" t="str">
        <f aca="false">IF('Import Peak'!A22=0,"",'Import Peak'!A22)</f>
        <v>EPMI-ST-NW</v>
      </c>
      <c r="B25" s="193"/>
      <c r="C25" s="193"/>
      <c r="D25" s="193"/>
      <c r="E25" s="193"/>
      <c r="F25" s="193"/>
      <c r="G25" s="193" t="n">
        <f aca="false">IF(ISERROR(VLOOKUP($A25,'Import Peak'!$A$3:G$99,7,FALSE())-VLOOKUP($A25,'Import Peak Change'!$A$106:G$202,7,FALSE())),0,(VLOOKUP($A25,'Import Peak'!$A$3:G$99,7,FALSE())-VLOOKUP($A25,'Import Peak Change'!$A$106:G$202,7,FALSE())))</f>
        <v>0</v>
      </c>
      <c r="H25" s="193" t="n">
        <f aca="false">IF(ISERROR(VLOOKUP($A25,'Import Peak'!$A$3:H$99,8,FALSE())-VLOOKUP($A25,'Import Peak Change'!$A$106:H$202,8,FALSE())),0,(VLOOKUP($A25,'Import Peak'!$A$3:H$99,8,FALSE())-VLOOKUP($A25,'Import Peak Change'!$A$106:H$202,8,FALSE())))</f>
        <v>14128.1120090676</v>
      </c>
      <c r="I25" s="193" t="n">
        <f aca="false">IF(ISERROR(VLOOKUP($A25,'Import Peak'!$A$3:I$99,9,FALSE())-VLOOKUP($A25,'Import Peak Change'!$A$106:I$202,9,FALSE())),0,(VLOOKUP($A25,'Import Peak'!$A$3:I$99,9,FALSE())-VLOOKUP($A25,'Import Peak Change'!$A$106:I$202,9,FALSE())))</f>
        <v>-23.8724346647214</v>
      </c>
      <c r="J25" s="193" t="n">
        <f aca="false">IF(ISERROR(VLOOKUP($A25,'Import Peak'!$A$3:J$99,10,FALSE())-VLOOKUP($A25,'Import Peak Change'!$A$106:J$202,10,FALSE())),0,(VLOOKUP($A25,'Import Peak'!$A$3:J$99,10,FALSE())-VLOOKUP($A25,'Import Peak Change'!$A$106:J$202,10,FALSE())))</f>
        <v>0</v>
      </c>
      <c r="K25" s="193" t="n">
        <f aca="false">IF(ISERROR(VLOOKUP($A25,'Import Peak'!$A$3:K$99,11,FALSE())-VLOOKUP($A25,'Import Peak Change'!$A$106:K$202,11,FALSE())),0,(VLOOKUP($A25,'Import Peak'!$A$3:K$99,11,FALSE())-VLOOKUP($A25,'Import Peak Change'!$A$106:K$202,11,FALSE())))</f>
        <v>-1.70399439612083</v>
      </c>
      <c r="L25" s="193" t="n">
        <f aca="false">IF(ISERROR(VLOOKUP($A25,'Import Peak'!$A$3:L$99,12,FALSE())-VLOOKUP($A25,'Import Peak Change'!$A$106:L$202,12,FALSE())),0,(VLOOKUP($A25,'Import Peak'!$A$3:L$99,12,FALSE())-VLOOKUP($A25,'Import Peak Change'!$A$106:L$202,12,FALSE())))</f>
        <v>0</v>
      </c>
      <c r="M25" s="193" t="n">
        <f aca="false">IF(ISERROR(VLOOKUP($A25,'Import Peak'!$A$3:M$99,13,FALSE())-VLOOKUP($A25,'Import Peak Change'!$A$106:M$202,13,FALSE())),0,(VLOOKUP($A25,'Import Peak'!$A$3:M$99,13,FALSE())-VLOOKUP($A25,'Import Peak Change'!$A$106:M$202,13,FALSE())))</f>
        <v>-0.179206090400839</v>
      </c>
      <c r="N25" s="193" t="n">
        <f aca="false">IF(ISERROR(VLOOKUP($A25,'Import Peak'!$A$3:N$99,14,FALSE())-VLOOKUP($A25,'Import Peak Change'!$A$106:N$202,14,FALSE())),0,(VLOOKUP($A25,'Import Peak'!$A$3:N$99,14,FALSE())-VLOOKUP($A25,'Import Peak Change'!$A$106:N$202,14,FALSE())))</f>
        <v>0.207160835700051</v>
      </c>
      <c r="O25" s="193" t="n">
        <f aca="false">IF(ISERROR(VLOOKUP($A25,'Import Peak'!$A$3:O$99,15,FALSE())-VLOOKUP($A25,'Import Peak Change'!$A$106:O$202,15,FALSE())),0,(VLOOKUP($A25,'Import Peak'!$A$3:O$99,15,FALSE())-VLOOKUP($A25,'Import Peak Change'!$A$106:O$202,15,FALSE())))</f>
        <v>1.19279344658207</v>
      </c>
      <c r="P25" s="193" t="n">
        <f aca="false">IF(ISERROR(VLOOKUP($A25,'Import Peak'!$A$3:P$99,16,FALSE())-VLOOKUP($A25,'Import Peak Change'!$A$106:P$202,16,FALSE())),0,(VLOOKUP($A25,'Import Peak'!$A$3:P$99,16,FALSE())-VLOOKUP($A25,'Import Peak Change'!$A$106:P$202,16,FALSE())))</f>
        <v>2.02795801077082</v>
      </c>
      <c r="Q25" s="193" t="n">
        <f aca="false">IF(ISERROR(VLOOKUP($A25,'Import Peak'!$A$3:Q$99,17,FALSE())-VLOOKUP($A25,'Import Peak Change'!$A$106:Q$202,17,FALSE())),0,(VLOOKUP($A25,'Import Peak'!$A$3:Q$99,17,FALSE())-VLOOKUP($A25,'Import Peak Change'!$A$106:Q$202,17,FALSE())))</f>
        <v>3.0647974905587</v>
      </c>
      <c r="R25" s="193" t="n">
        <f aca="false">IF(ISERROR(VLOOKUP($A25,'Import Peak'!$A$3:R$99,18,FALSE())-VLOOKUP($A25,'Import Peak Change'!$A$106:R$202,18,FALSE())),0,(VLOOKUP($A25,'Import Peak'!$A$3:R$99,18,FALSE())-VLOOKUP($A25,'Import Peak Change'!$A$106:R$202,18,FALSE())))</f>
        <v>5.32687276602155</v>
      </c>
      <c r="S25" s="193" t="n">
        <f aca="false">IF(ISERROR(VLOOKUP($A25,'Import Peak'!$A$3:S$99,19,FALSE())-VLOOKUP($A25,'Import Peak Change'!$A$106:S$202,19,FALSE())),0,(VLOOKUP($A25,'Import Peak'!$A$3:S$99,19,FALSE())-VLOOKUP($A25,'Import Peak Change'!$A$106:S$202,19,FALSE())))</f>
        <v>0</v>
      </c>
      <c r="T25" s="193" t="n">
        <f aca="false">IF(ISERROR(VLOOKUP($A25,'Import Peak'!$A$3:T$99,20,FALSE())-VLOOKUP($A25,'Import Peak Change'!$A$106:T$202,20,FALSE())),0,(VLOOKUP($A25,'Import Peak'!$A$3:T$99,20,FALSE())-VLOOKUP($A25,'Import Peak Change'!$A$106:T$202,20,FALSE())))</f>
        <v>0</v>
      </c>
      <c r="U25" s="193" t="n">
        <f aca="false">IF(ISERROR(VLOOKUP($A25,'Import Peak'!$A$3:U$99,21,FALSE())-VLOOKUP($A25,'Import Peak Change'!$A$106:U$202,21,FALSE())),0,(VLOOKUP($A25,'Import Peak'!$A$3:U$99,21,FALSE())-VLOOKUP($A25,'Import Peak Change'!$A$106:U$202,21,FALSE())))</f>
        <v>0</v>
      </c>
      <c r="V25" s="193" t="n">
        <f aca="false">IF(ISERROR(VLOOKUP($A25,'Import Peak'!$A$3:V$99,22,FALSE())-VLOOKUP($A25,'Import Peak Change'!$A$106:V$202,22,FALSE())),0,(VLOOKUP($A25,'Import Peak'!$A$3:V$99,22,FALSE())-VLOOKUP($A25,'Import Peak Change'!$A$106:V$202,22,FALSE())))</f>
        <v>0</v>
      </c>
      <c r="W25" s="193" t="n">
        <f aca="false">IF(ISERROR(VLOOKUP($A25,'Import Peak'!$A$3:W$99,23,FALSE())-VLOOKUP($A25,'Import Peak Change'!$A$106:W$202,23,FALSE())),0,(VLOOKUP($A25,'Import Peak'!$A$3:W$99,23,FALSE())-VLOOKUP($A25,'Import Peak Change'!$A$106:W$202,23,FALSE())))</f>
        <v>0</v>
      </c>
      <c r="X25" s="193" t="n">
        <f aca="false">IF(ISERROR(VLOOKUP($A25,'Import Peak'!$A$3:X$99,24,FALSE())-VLOOKUP($A25,'Import Peak Change'!$A$106:X$202,24,FALSE())),0,(VLOOKUP($A25,'Import Peak'!$A$3:X$99,24,FALSE())-VLOOKUP($A25,'Import Peak Change'!$A$106:X$202,24,FALSE())))</f>
        <v>0</v>
      </c>
      <c r="Y25" s="193" t="n">
        <f aca="false">IF(ISERROR(VLOOKUP($A25,'Import Peak'!$A$3:Y$99,25,FALSE())-VLOOKUP($A25,'Import Peak Change'!$A$106:Y$202,25,FALSE())),0,(VLOOKUP($A25,'Import Peak'!$A$3:Y$99,25,FALSE())-VLOOKUP($A25,'Import Peak Change'!$A$106:Y$202,25,FALSE())))</f>
        <v>0</v>
      </c>
      <c r="Z25" s="193" t="n">
        <f aca="false">IF(ISERROR(VLOOKUP($A25,'Import Peak'!$A$3:Z$99,26,FALSE())-VLOOKUP($A25,'Import Peak Change'!$A$106:Z$202,26,FALSE())),0,(VLOOKUP($A25,'Import Peak'!$A$3:Z$99,26,FALSE())-VLOOKUP($A25,'Import Peak Change'!$A$106:Z$202,26,FALSE())))</f>
        <v>0</v>
      </c>
      <c r="AA25" s="193" t="n">
        <f aca="false">IF(ISERROR(VLOOKUP($A25,'Import Peak'!$A$3:AA$99,27,FALSE())-VLOOKUP($A25,'Import Peak Change'!$A$106:AA$202,27,FALSE())),0,(VLOOKUP($A25,'Import Peak'!$A$3:AA$99,27,FALSE())-VLOOKUP($A25,'Import Peak Change'!$A$106:AA$202,27,FALSE())))</f>
        <v>0</v>
      </c>
      <c r="AB25" s="193" t="n">
        <f aca="false">IF(ISERROR(VLOOKUP($A25,'Import Peak'!$A$3:AB$99,28,FALSE())-VLOOKUP($A25,'Import Peak Change'!$A$106:AB$202,28,FALSE())),0,(VLOOKUP($A25,'Import Peak'!$A$3:AB$99,28,FALSE())-VLOOKUP($A25,'Import Peak Change'!$A$106:AB$202,28,FALSE())))</f>
        <v>0</v>
      </c>
      <c r="AC25" s="193" t="n">
        <f aca="false">IF(ISERROR(VLOOKUP($A25,'Import Peak'!$A$3:AC$99,29,FALSE())-VLOOKUP($A25,'Import Peak Change'!$A$106:AC$202,29,FALSE())),0,(VLOOKUP($A25,'Import Peak'!$A$3:AC$99,29,FALSE())-VLOOKUP($A25,'Import Peak Change'!$A$106:AC$202,29,FALSE())))</f>
        <v>0</v>
      </c>
      <c r="AD25" s="193" t="n">
        <f aca="false">IF(ISERROR(VLOOKUP($A25,'Import Peak'!$A$3:AD$99,30,FALSE())-VLOOKUP($A25,'Import Peak Change'!$A$106:AD$202,30,FALSE())),0,(VLOOKUP($A25,'Import Peak'!$A$3:AD$99,30,FALSE())-VLOOKUP($A25,'Import Peak Change'!$A$106:AD$202,30,FALSE())))</f>
        <v>0</v>
      </c>
      <c r="AE25" s="193" t="n">
        <f aca="false">IF(ISERROR(VLOOKUP($A25,'Import Peak'!$A$3:AE$99,31,FALSE())-VLOOKUP($A25,'Import Peak Change'!$A$106:AE$202,31,FALSE())),0,(VLOOKUP($A25,'Import Peak'!$A$3:AE$99,31,FALSE())-VLOOKUP($A25,'Import Peak Change'!$A$106:AE$202,31,FALSE())))</f>
        <v>0</v>
      </c>
      <c r="AF25" s="193" t="n">
        <f aca="false">IF(ISERROR(VLOOKUP($A25,'Import Peak'!$A$3:AF$99,32,FALSE())-VLOOKUP($A25,'Import Peak Change'!$A$106:AF$202,32,FALSE())),0,(VLOOKUP($A25,'Import Peak'!$A$3:AF$99,32,FALSE())-VLOOKUP($A25,'Import Peak Change'!$A$106:AF$202,32,FALSE())))</f>
        <v>0</v>
      </c>
      <c r="AG25" s="193" t="n">
        <f aca="false">IF(ISERROR(VLOOKUP($A25,'Import Peak'!$A$3:AG$99,33,FALSE())-VLOOKUP($A25,'Import Peak Change'!$A$106:AG$202,33,FALSE())),0,(VLOOKUP($A25,'Import Peak'!$A$3:AG$99,33,FALSE())-VLOOKUP($A25,'Import Peak Change'!$A$106:AG$202,33,FALSE())))</f>
        <v>0</v>
      </c>
      <c r="AH25" s="193" t="n">
        <f aca="false">IF(ISERROR(VLOOKUP($A25,'Import Peak'!$A$3:AH$99,34,FALSE())-VLOOKUP($A25,'Import Peak Change'!$A$106:AH$202,34,FALSE())),0,(VLOOKUP($A25,'Import Peak'!$A$3:AH$99,34,FALSE())-VLOOKUP($A25,'Import Peak Change'!$A$106:AH$202,34,FALSE())))</f>
        <v>0</v>
      </c>
      <c r="AI25" s="193" t="n">
        <f aca="false">IF(ISERROR(VLOOKUP($A25,'Import Peak'!$A$3:AI$99,35,FALSE())-VLOOKUP($A25,'Import Peak Change'!$A$106:AI$202,35,FALSE())),0,(VLOOKUP($A25,'Import Peak'!$A$3:AI$99,35,FALSE())-VLOOKUP($A25,'Import Peak Change'!$A$106:AI$202,35,FALSE())))</f>
        <v>0</v>
      </c>
      <c r="AJ25" s="193" t="n">
        <f aca="false">IF(ISERROR(VLOOKUP($A25,'Import Peak'!$A$3:AJ$99,36,FALSE())-VLOOKUP($A25,'Import Peak Change'!$A$106:AJ$202,36,FALSE())),0,(VLOOKUP($A25,'Import Peak'!$A$3:AJ$99,36,FALSE())-VLOOKUP($A25,'Import Peak Change'!$A$106:AJ$202,36,FALSE())))</f>
        <v>0</v>
      </c>
      <c r="AK25" s="193" t="n">
        <f aca="false">IF(ISERROR(VLOOKUP($A25,'Import Peak'!$A$3:AK$99,37,FALSE())-VLOOKUP($A25,'Import Peak Change'!$A$106:AK$202,37,FALSE())),0,(VLOOKUP($A25,'Import Peak'!$A$3:AK$99,37,FALSE())-VLOOKUP($A25,'Import Peak Change'!$A$106:AK$202,37,FALSE())))</f>
        <v>0</v>
      </c>
      <c r="AL25" s="193" t="n">
        <f aca="false">IF(ISERROR(VLOOKUP($A25,'Import Peak'!$A$3:AL$99,38,FALSE())-VLOOKUP($A25,'Import Peak Change'!$A$106:AL$202,38,FALSE())),0,(VLOOKUP($A25,'Import Peak'!$A$3:AL$99,38,FALSE())-VLOOKUP($A25,'Import Peak Change'!$A$106:AL$202,38,FALSE())))</f>
        <v>0</v>
      </c>
      <c r="AM25" s="193" t="n">
        <f aca="false">IF(ISERROR(VLOOKUP($A25,'Import Peak'!$A$3:AM$99,39,FALSE())-VLOOKUP($A25,'Import Peak Change'!$A$106:AM$202,39,FALSE())),0,(VLOOKUP($A25,'Import Peak'!$A$3:AM$99,39,FALSE())-VLOOKUP($A25,'Import Peak Change'!$A$106:AM$202,39,FALSE())))</f>
        <v>0</v>
      </c>
      <c r="AN25" s="193" t="n">
        <f aca="false">IF(ISERROR(VLOOKUP($A25,'Import Peak'!$A$3:AN$99,40,FALSE())-VLOOKUP($A25,'Import Peak Change'!$A$106:AN$202,40,FALSE())),0,(VLOOKUP($A25,'Import Peak'!$A$3:AN$99,40,FALSE())-VLOOKUP($A25,'Import Peak Change'!$A$106:AN$202,40,FALSE())))</f>
        <v>0</v>
      </c>
      <c r="AO25" s="193" t="n">
        <f aca="false">IF(ISERROR(VLOOKUP($A25,'Import Peak'!$A$3:AO$99,41,FALSE())-VLOOKUP($A25,'Import Peak Change'!$A$106:AO$202,41,FALSE())),0,(VLOOKUP($A25,'Import Peak'!$A$3:AO$99,41,FALSE())-VLOOKUP($A25,'Import Peak Change'!$A$106:AO$202,41,FALSE())))</f>
        <v>0</v>
      </c>
      <c r="AP25" s="193" t="n">
        <f aca="false">IF(ISERROR(VLOOKUP($A25,'Import Peak'!$A$3:AP$99,42,FALSE())-VLOOKUP($A25,'Import Peak Change'!$A$106:AP$202,42,FALSE())),0,(VLOOKUP($A25,'Import Peak'!$A$3:AP$99,42,FALSE())-VLOOKUP($A25,'Import Peak Change'!$A$106:AP$202,42,FALSE())))</f>
        <v>0</v>
      </c>
      <c r="AQ25" s="193" t="n">
        <f aca="false">IF(ISERROR(VLOOKUP($A25,'Import Peak'!$A$3:AQ$99,43,FALSE())-VLOOKUP($A25,'Import Peak Change'!$A$106:AQ$202,43,FALSE())),0,(VLOOKUP($A25,'Import Peak'!$A$3:AQ$99,43,FALSE())-VLOOKUP($A25,'Import Peak Change'!$A$106:AQ$202,43,FALSE())))</f>
        <v>0</v>
      </c>
      <c r="AR25" s="193" t="n">
        <f aca="false">IF(ISERROR(VLOOKUP($A25,'Import Peak'!$A$3:AR$99,44,FALSE())-VLOOKUP($A25,'Import Peak Change'!$A$106:AR$202,44,FALSE())),0,(VLOOKUP($A25,'Import Peak'!$A$3:AR$99,44,FALSE())-VLOOKUP($A25,'Import Peak Change'!$A$106:AR$202,44,FALSE())))</f>
        <v>0</v>
      </c>
      <c r="AS25" s="193" t="n">
        <f aca="false">IF(ISERROR(VLOOKUP($A25,'Import Peak'!$A$3:AS$99,45,FALSE())-VLOOKUP($A25,'Import Peak Change'!$A$106:AS$202,45,FALSE())),0,(VLOOKUP($A25,'Import Peak'!$A$3:AS$99,45,FALSE())-VLOOKUP($A25,'Import Peak Change'!$A$106:AS$202,45,FALSE())))</f>
        <v>0</v>
      </c>
      <c r="AT25" s="193" t="n">
        <f aca="false">IF(ISERROR(VLOOKUP($A25,'Import Peak'!$A$3:AT$99,46,FALSE())-VLOOKUP($A25,'Import Peak Change'!$A$106:AT$202,46,FALSE())),0,(VLOOKUP($A25,'Import Peak'!$A$3:AT$99,46,FALSE())-VLOOKUP($A25,'Import Peak Change'!$A$106:AT$202,46,FALSE())))</f>
        <v>0</v>
      </c>
      <c r="AU25" s="193" t="n">
        <f aca="false">IF(ISERROR(VLOOKUP($A25,'Import Peak'!$A$3:AU$99,47,FALSE())-VLOOKUP($A25,'Import Peak Change'!$A$106:AU$202,47,FALSE())),0,(VLOOKUP($A25,'Import Peak'!$A$3:AU$99,47,FALSE())-VLOOKUP($A25,'Import Peak Change'!$A$106:AU$202,47,FALSE())))</f>
        <v>0</v>
      </c>
      <c r="AV25" s="193" t="n">
        <f aca="false">IF(ISERROR(VLOOKUP($A25,'Import Peak'!$A$3:AV$99,48,FALSE())-VLOOKUP($A25,'Import Peak Change'!$A$106:AV$202,48,FALSE())),0,(VLOOKUP($A25,'Import Peak'!$A$3:AV$99,48,FALSE())-VLOOKUP($A25,'Import Peak Change'!$A$106:AV$202,48,FALSE())))</f>
        <v>0</v>
      </c>
      <c r="AW25" s="193" t="n">
        <f aca="false">IF(ISERROR(VLOOKUP($A25,'Import Peak'!$A$3:AW$99,49,FALSE())-VLOOKUP($A25,'Import Peak Change'!$A$106:AW$202,49,FALSE())),0,(VLOOKUP($A25,'Import Peak'!$A$3:AW$99,49,FALSE())-VLOOKUP($A25,'Import Peak Change'!$A$106:AW$202,49,FALSE())))</f>
        <v>0</v>
      </c>
      <c r="AX25" s="193" t="n">
        <f aca="false">IF(ISERROR(VLOOKUP($A25,'Import Peak'!$A$3:AX$99,50,FALSE())-VLOOKUP($A25,'Import Peak Change'!$A$106:AX$202,50,FALSE())),0,(VLOOKUP($A25,'Import Peak'!$A$3:AX$99,50,FALSE())-VLOOKUP($A25,'Import Peak Change'!$A$106:AX$202,50,FALSE())))</f>
        <v>0</v>
      </c>
      <c r="AY25" s="193" t="n">
        <f aca="false">IF(ISERROR(VLOOKUP($A25,'Import Peak'!$A$3:AY$99,51,FALSE())-VLOOKUP($A25,'Import Peak Change'!$A$106:AY$202,51,FALSE())),0,(VLOOKUP($A25,'Import Peak'!$A$3:AY$99,51,FALSE())-VLOOKUP($A25,'Import Peak Change'!$A$106:AY$202,51,FALSE())))</f>
        <v>0</v>
      </c>
      <c r="AZ25" s="193" t="n">
        <f aca="false">IF(ISERROR(VLOOKUP($A25,'Import Peak'!$A$3:AZ$99,52,FALSE())-VLOOKUP($A25,'Import Peak Change'!$A$106:AZ$202,52,FALSE())),0,(VLOOKUP($A25,'Import Peak'!$A$3:AZ$99,52,FALSE())-VLOOKUP($A25,'Import Peak Change'!$A$106:AZ$202,52,FALSE())))</f>
        <v>0</v>
      </c>
      <c r="BA25" s="193" t="n">
        <f aca="false">IF(ISERROR(VLOOKUP($A25,'Import Peak'!$A$3:BA$99,53,FALSE())-VLOOKUP($A25,'Import Peak Change'!$A$106:BA$202,53,FALSE())),0,(VLOOKUP($A25,'Import Peak'!$A$3:BA$99,53,FALSE())-VLOOKUP($A25,'Import Peak Change'!$A$106:BA$202,53,FALSE())))</f>
        <v>0</v>
      </c>
      <c r="BB25" s="193" t="n">
        <f aca="false">IF(ISERROR(VLOOKUP($A25,'Import Peak'!$A$3:BB$99,54,FALSE())-VLOOKUP($A25,'Import Peak Change'!$A$106:BB$202,54,FALSE())),0,(VLOOKUP($A25,'Import Peak'!$A$3:BB$99,54,FALSE())-VLOOKUP($A25,'Import Peak Change'!$A$106:BB$202,54,FALSE())))</f>
        <v>0</v>
      </c>
      <c r="BC25" s="193" t="n">
        <f aca="false">IF(ISERROR(VLOOKUP($A25,'Import Peak'!$A$3:BC$99,55,FALSE())-VLOOKUP($A25,'Import Peak Change'!$A$106:BC$202,55,FALSE())),0,(VLOOKUP($A25,'Import Peak'!$A$3:BC$99,55,FALSE())-VLOOKUP($A25,'Import Peak Change'!$A$106:BC$202,55,FALSE())))</f>
        <v>0</v>
      </c>
      <c r="BD25" s="193" t="n">
        <f aca="false">IF(ISERROR(VLOOKUP($A25,'Import Peak'!$A$3:BD$99,56,FALSE())-VLOOKUP($A25,'Import Peak Change'!$A$106:BD$202,56,FALSE())),0,(VLOOKUP($A25,'Import Peak'!$A$3:BD$99,56,FALSE())-VLOOKUP($A25,'Import Peak Change'!$A$106:BD$202,56,FALSE())))</f>
        <v>0</v>
      </c>
      <c r="BE25" s="193" t="n">
        <f aca="false">IF(ISERROR(VLOOKUP($A25,'Import Peak'!$A$3:BE$99,57,FALSE())-VLOOKUP($A25,'Import Peak Change'!$A$106:BE$202,57,FALSE())),0,(VLOOKUP($A25,'Import Peak'!$A$3:BE$99,57,FALSE())-VLOOKUP($A25,'Import Peak Change'!$A$106:BE$202,57,FALSE())))</f>
        <v>0</v>
      </c>
      <c r="BF25" s="193" t="n">
        <f aca="false">IF(ISERROR(VLOOKUP($A25,'Import Peak'!$A$3:BF$99,58,FALSE())-VLOOKUP($A25,'Import Peak Change'!$A$106:BF$202,58,FALSE())),0,(VLOOKUP($A25,'Import Peak'!$A$3:BF$99,58,FALSE())-VLOOKUP($A25,'Import Peak Change'!$A$106:BF$202,58,FALSE())))</f>
        <v>0</v>
      </c>
      <c r="BG25" s="193" t="n">
        <f aca="false">IF(ISERROR(VLOOKUP($A25,'Import Peak'!$A$3:BG$99,59,FALSE())-VLOOKUP($A25,'Import Peak Change'!$A$106:BG$202,59,FALSE())),0,(VLOOKUP($A25,'Import Peak'!$A$3:BG$99,59,FALSE())-VLOOKUP($A25,'Import Peak Change'!$A$106:BG$202,59,FALSE())))</f>
        <v>0</v>
      </c>
      <c r="BH25" s="193" t="n">
        <f aca="false">IF(ISERROR(VLOOKUP($A25,'Import Peak'!$A$3:BH$99,60,FALSE())-VLOOKUP($A25,'Import Peak Change'!$A$106:BH$202,60,FALSE())),0,(VLOOKUP($A25,'Import Peak'!$A$3:BH$99,60,FALSE())-VLOOKUP($A25,'Import Peak Change'!$A$106:BH$202,60,FALSE())))</f>
        <v>0</v>
      </c>
      <c r="BI25" s="193" t="n">
        <f aca="false">IF(ISERROR(VLOOKUP($A25,'Import Peak'!$A$3:BI$99,61,FALSE())-VLOOKUP($A25,'Import Peak Change'!$A$106:BI$202,61,FALSE())),0,(VLOOKUP($A25,'Import Peak'!$A$3:BI$99,61,FALSE())-VLOOKUP($A25,'Import Peak Change'!$A$106:BI$202,61,FALSE())))</f>
        <v>0</v>
      </c>
      <c r="BJ25" s="193" t="n">
        <f aca="false">IF(ISERROR(VLOOKUP($A25,'Import Peak'!$A$3:BJ$99,62,FALSE())-VLOOKUP($A25,'Import Peak Change'!$A$106:BJ$202,62,FALSE())),0,(VLOOKUP($A25,'Import Peak'!$A$3:BJ$99,62,FALSE())-VLOOKUP($A25,'Import Peak Change'!$A$106:BJ$202,62,FALSE())))</f>
        <v>0</v>
      </c>
      <c r="BK25" s="193" t="n">
        <f aca="false">IF(ISERROR(VLOOKUP($A25,'Import Peak'!$A$3:BK$99,63,FALSE())-VLOOKUP($A25,'Import Peak Change'!$A$106:BK$202,63,FALSE())),0,(VLOOKUP($A25,'Import Peak'!$A$3:BK$99,63,FALSE())-VLOOKUP($A25,'Import Peak Change'!$A$106:BK$202,63,FALSE())))</f>
        <v>0</v>
      </c>
      <c r="BL25" s="193" t="n">
        <f aca="false">IF(ISERROR(VLOOKUP($A25,'Import Peak'!$A$3:BL$99,64,FALSE())-VLOOKUP($A25,'Import Peak Change'!$A$106:BL$202,64,FALSE())),0,(VLOOKUP($A25,'Import Peak'!$A$3:BL$99,64,FALSE())-VLOOKUP($A25,'Import Peak Change'!$A$106:BL$202,64,FALSE())))</f>
        <v>0</v>
      </c>
      <c r="BM25" s="193" t="n">
        <f aca="false">IF(ISERROR(VLOOKUP($A25,'Import Peak'!$A$3:BM$99,65,FALSE())-VLOOKUP($A25,'Import Peak Change'!$A$106:BM$202,65,FALSE())),0,(VLOOKUP($A25,'Import Peak'!$A$3:BM$99,65,FALSE())-VLOOKUP($A25,'Import Peak Change'!$A$106:BM$202,65,FALSE())))</f>
        <v>0</v>
      </c>
      <c r="BN25" s="193" t="n">
        <f aca="false">IF(ISERROR(VLOOKUP($A25,'Import Peak'!$A$3:BN$99,66,FALSE())-VLOOKUP($A25,'Import Peak Change'!$A$106:BN$202,66,FALSE())),0,(VLOOKUP($A25,'Import Peak'!$A$3:BN$99,66,FALSE())-VLOOKUP($A25,'Import Peak Change'!$A$106:BN$202,66,FALSE())))</f>
        <v>0</v>
      </c>
      <c r="BO25" s="193" t="n">
        <f aca="false">IF(ISERROR(VLOOKUP($A25,'Import Peak'!$A$3:BO$99,67,FALSE())-VLOOKUP($A25,'Import Peak Change'!$A$106:BO$202,67,FALSE())),0,(VLOOKUP($A25,'Import Peak'!$A$3:BO$99,67,FALSE())-VLOOKUP($A25,'Import Peak Change'!$A$106:BO$202,67,FALSE())))</f>
        <v>0</v>
      </c>
      <c r="BP25" s="193" t="n">
        <f aca="false">IF(ISERROR(VLOOKUP($A25,'Import Peak'!$A$3:BP$99,68,FALSE())-VLOOKUP($A25,'Import Peak Change'!$A$106:BP$202,68,FALSE())),0,(VLOOKUP($A25,'Import Peak'!$A$3:BP$99,68,FALSE())-VLOOKUP($A25,'Import Peak Change'!$A$106:BP$202,68,FALSE())))</f>
        <v>0</v>
      </c>
      <c r="BQ25" s="193" t="n">
        <f aca="false">IF(ISERROR(VLOOKUP($A25,'Import Peak'!$A$3:BQ$99,69,FALSE())-VLOOKUP($A25,'Import Peak Change'!$A$106:BQ$202,69,FALSE())),0,(VLOOKUP($A25,'Import Peak'!$A$3:BQ$99,69,FALSE())-VLOOKUP($A25,'Import Peak Change'!$A$106:BQ$202,69,FALSE())))</f>
        <v>0</v>
      </c>
      <c r="BR25" s="193" t="n">
        <f aca="false">IF(ISERROR(VLOOKUP($A25,'Import Peak'!$A$3:BR$99,70,FALSE())-VLOOKUP($A25,'Import Peak Change'!$A$106:BR$202,70,FALSE())),0,(VLOOKUP($A25,'Import Peak'!$A$3:BR$99,70,FALSE())-VLOOKUP($A25,'Import Peak Change'!$A$106:BR$202,70,FALSE())))</f>
        <v>0</v>
      </c>
      <c r="BS25" s="193" t="n">
        <f aca="false">IF(ISERROR(VLOOKUP($A25,'Import Peak'!$A$3:BS$99,71,FALSE())-VLOOKUP($A25,'Import Peak Change'!$A$106:BS$202,71,FALSE())),0,(VLOOKUP($A25,'Import Peak'!$A$3:BS$99,71,FALSE())-VLOOKUP($A25,'Import Peak Change'!$A$106:BS$202,71,FALSE())))</f>
        <v>0</v>
      </c>
      <c r="BT25" s="193" t="n">
        <f aca="false">IF(ISERROR(VLOOKUP($A25,'Import Peak'!$A$3:BT$99,72,FALSE())-VLOOKUP($A25,'Import Peak Change'!$A$106:BT$202,72,FALSE())),0,(VLOOKUP($A25,'Import Peak'!$A$3:BT$99,72,FALSE())-VLOOKUP($A25,'Import Peak Change'!$A$106:BT$202,72,FALSE())))</f>
        <v>0</v>
      </c>
      <c r="BU25" s="193" t="n">
        <f aca="false">IF(ISERROR(VLOOKUP($A25,'Import Peak'!$A$3:BU$99,73,FALSE())-VLOOKUP($A25,'Import Peak Change'!$A$106:BU$202,73,FALSE())),0,(VLOOKUP($A25,'Import Peak'!$A$3:BU$99,73,FALSE())-VLOOKUP($A25,'Import Peak Change'!$A$106:BU$202,73,FALSE())))</f>
        <v>0</v>
      </c>
      <c r="BV25" s="193" t="n">
        <f aca="false">IF(ISERROR(VLOOKUP($A25,'Import Peak'!$A$3:BV$99,74,FALSE())-VLOOKUP($A25,'Import Peak Change'!$A$106:BV$202,74,FALSE())),0,(VLOOKUP($A25,'Import Peak'!$A$3:BV$99,74,FALSE())-VLOOKUP($A25,'Import Peak Change'!$A$106:BV$202,74,FALSE())))</f>
        <v>0</v>
      </c>
      <c r="BW25" s="193" t="n">
        <f aca="false">IF(ISERROR(VLOOKUP($A25,'Import Peak'!$A$3:BW$99,75,FALSE())-VLOOKUP($A25,'Import Peak Change'!$A$106:BW$202,75,FALSE())),0,(VLOOKUP($A25,'Import Peak'!$A$3:BW$99,75,FALSE())-VLOOKUP($A25,'Import Peak Change'!$A$106:BW$202,75,FALSE())))</f>
        <v>0</v>
      </c>
      <c r="BX25" s="193" t="n">
        <f aca="false">IF(ISERROR(VLOOKUP($A25,'Import Peak'!$A$3:BX$99,76,FALSE())-VLOOKUP($A25,'Import Peak Change'!$A$106:BX$202,76,FALSE())),0,(VLOOKUP($A25,'Import Peak'!$A$3:BX$99,76,FALSE())-VLOOKUP($A25,'Import Peak Change'!$A$106:BX$202,76,FALSE())))</f>
        <v>0</v>
      </c>
      <c r="BY25" s="193" t="n">
        <f aca="false">IF(ISERROR(VLOOKUP($A25,'Import Peak'!$A$3:BY$99,77,FALSE())-VLOOKUP($A25,'Import Peak Change'!$A$106:BY$202,77,FALSE())),0,(VLOOKUP($A25,'Import Peak'!$A$3:BY$99,77,FALSE())-VLOOKUP($A25,'Import Peak Change'!$A$106:BY$202,77,FALSE())))</f>
        <v>0</v>
      </c>
      <c r="BZ25" s="193" t="n">
        <f aca="false">IF(ISERROR(VLOOKUP($A25,'Import Peak'!$A$3:BZ$99,78,FALSE())-VLOOKUP($A25,'Import Peak Change'!$A$106:BZ$202,78,FALSE())),0,(VLOOKUP($A25,'Import Peak'!$A$3:BZ$99,78,FALSE())-VLOOKUP($A25,'Import Peak Change'!$A$106:BZ$202,78,FALSE())))</f>
        <v>0</v>
      </c>
      <c r="CA25" s="193" t="n">
        <f aca="false">IF(ISERROR(VLOOKUP($A25,'Import Peak'!$A$3:CA$99,79,FALSE())-VLOOKUP($A25,'Import Peak Change'!$A$106:CA$202,79,FALSE())),0,(VLOOKUP($A25,'Import Peak'!$A$3:CA$99,79,FALSE())-VLOOKUP($A25,'Import Peak Change'!$A$106:CA$202,79,FALSE())))</f>
        <v>0</v>
      </c>
      <c r="CB25" s="193" t="n">
        <f aca="false">IF(ISERROR(VLOOKUP($A25,'Import Peak'!$A$3:CB$99,80,FALSE())-VLOOKUP($A25,'Import Peak Change'!$A$106:CB$202,80,FALSE())),0,(VLOOKUP($A25,'Import Peak'!$A$3:CB$99,80,FALSE())-VLOOKUP($A25,'Import Peak Change'!$A$106:CB$202,80,FALSE())))</f>
        <v>0</v>
      </c>
      <c r="CC25" s="193" t="n">
        <f aca="false">IF(ISERROR(VLOOKUP($A25,'Import Peak'!$A$3:CC$99,81,FALSE())-VLOOKUP($A25,'Import Peak Change'!$A$106:CC$202,81,FALSE())),0,(VLOOKUP($A25,'Import Peak'!$A$3:CC$99,81,FALSE())-VLOOKUP($A25,'Import Peak Change'!$A$106:CC$202,81,FALSE())))</f>
        <v>0</v>
      </c>
      <c r="CD25" s="193" t="n">
        <f aca="false">IF(ISERROR(VLOOKUP($A25,'Import Peak'!$A$3:CD$99,82,FALSE())-VLOOKUP($A25,'Import Peak Change'!$A$106:CD$202,82,FALSE())),0,(VLOOKUP($A25,'Import Peak'!$A$3:CD$99,82,FALSE())-VLOOKUP($A25,'Import Peak Change'!$A$106:CD$202,82,FALSE())))</f>
        <v>0</v>
      </c>
      <c r="CE25" s="193" t="n">
        <f aca="false">IF(ISERROR(VLOOKUP($A25,'Import Peak'!$A$3:CE$99,83,FALSE())-VLOOKUP($A25,'Import Peak Change'!$A$106:CE$202,83,FALSE())),0,(VLOOKUP($A25,'Import Peak'!$A$3:CE$99,83,FALSE())-VLOOKUP($A25,'Import Peak Change'!$A$106:CE$202,83,FALSE())))</f>
        <v>0</v>
      </c>
      <c r="CF25" s="193" t="n">
        <f aca="false">IF(ISERROR(VLOOKUP($A25,'Import Peak'!$A$3:CF$99,84,FALSE())-VLOOKUP($A25,'Import Peak Change'!$A$106:CF$202,84,FALSE())),0,(VLOOKUP($A25,'Import Peak'!$A$3:CF$99,84,FALSE())-VLOOKUP($A25,'Import Peak Change'!$A$106:CF$202,84,FALSE())))</f>
        <v>0</v>
      </c>
      <c r="CG25" s="193" t="n">
        <f aca="false">IF(ISERROR(VLOOKUP($A25,'Import Peak'!$A$3:CG$99,85,FALSE())-VLOOKUP($A25,'Import Peak Change'!$A$106:CG$202,85,FALSE())),0,(VLOOKUP($A25,'Import Peak'!$A$3:CG$99,85,FALSE())-VLOOKUP($A25,'Import Peak Change'!$A$106:CG$202,85,FALSE())))</f>
        <v>0</v>
      </c>
      <c r="CH25" s="193" t="n">
        <f aca="false">IF(ISERROR(VLOOKUP($A25,'Import Peak'!$A$3:CH$99,86,FALSE())-VLOOKUP($A25,'Import Peak Change'!$A$106:CH$202,86,FALSE())),0,(VLOOKUP($A25,'Import Peak'!$A$3:CH$99,86,FALSE())-VLOOKUP($A25,'Import Peak Change'!$A$106:CH$202,86,FALSE())))</f>
        <v>0</v>
      </c>
      <c r="CI25" s="193" t="n">
        <f aca="false">IF(ISERROR(VLOOKUP($A25,'Import Peak'!$A$3:CI$99,87,FALSE())-VLOOKUP($A25,'Import Peak Change'!$A$106:CI$202,87,FALSE())),0,(VLOOKUP($A25,'Import Peak'!$A$3:CI$99,87,FALSE())-VLOOKUP($A25,'Import Peak Change'!$A$106:CI$202,87,FALSE())))</f>
        <v>0</v>
      </c>
      <c r="CJ25" s="193" t="n">
        <f aca="false">IF(ISERROR(VLOOKUP($A25,'Import Peak'!$A$3:CJ$99,88,FALSE())-VLOOKUP($A25,'Import Peak Change'!$A$106:CJ$202,88,FALSE())),0,(VLOOKUP($A25,'Import Peak'!$A$3:CJ$99,88,FALSE())-VLOOKUP($A25,'Import Peak Change'!$A$106:CJ$202,88,FALSE())))</f>
        <v>0</v>
      </c>
      <c r="CK25" s="193" t="n">
        <f aca="false">IF(ISERROR(VLOOKUP($A25,'Import Peak'!$A$3:CK$99,89,FALSE())-VLOOKUP($A25,'Import Peak Change'!$A$106:CK$202,89,FALSE())),0,(VLOOKUP($A25,'Import Peak'!$A$3:CK$99,89,FALSE())-VLOOKUP($A25,'Import Peak Change'!$A$106:CK$202,89,FALSE())))</f>
        <v>0</v>
      </c>
      <c r="CL25" s="193" t="n">
        <f aca="false">IF(ISERROR(VLOOKUP($A25,'Import Peak'!$A$3:CL$99,90,FALSE())-VLOOKUP($A25,'Import Peak Change'!$A$106:CL$202,90,FALSE())),0,(VLOOKUP($A25,'Import Peak'!$A$3:CL$99,90,FALSE())-VLOOKUP($A25,'Import Peak Change'!$A$106:CL$202,90,FALSE())))</f>
        <v>0</v>
      </c>
      <c r="CM25" s="193" t="n">
        <f aca="false">IF(ISERROR(VLOOKUP($A25,'Import Peak'!$A$3:CM$99,91,FALSE())-VLOOKUP($A25,'Import Peak Change'!$A$106:CM$202,91,FALSE())),0,(VLOOKUP($A25,'Import Peak'!$A$3:CM$99,91,FALSE())-VLOOKUP($A25,'Import Peak Change'!$A$106:CM$202,91,FALSE())))</f>
        <v>0</v>
      </c>
      <c r="CN25" s="193" t="n">
        <f aca="false">IF(ISERROR(VLOOKUP($A25,'Import Peak'!$A$3:CN$99,92,FALSE())-VLOOKUP($A25,'Import Peak Change'!$A$106:CN$202,92,FALSE())),0,(VLOOKUP($A25,'Import Peak'!$A$3:CN$99,92,FALSE())-VLOOKUP($A25,'Import Peak Change'!$A$106:CN$202,92,FALSE())))</f>
        <v>0</v>
      </c>
      <c r="CO25" s="193" t="n">
        <f aca="false">IF(ISERROR(VLOOKUP($A25,'Import Peak'!$A$3:CO$99,93,FALSE())-VLOOKUP($A25,'Import Peak Change'!$A$106:CO$202,93,FALSE())),0,(VLOOKUP($A25,'Import Peak'!$A$3:CO$99,93,FALSE())-VLOOKUP($A25,'Import Peak Change'!$A$106:CO$202,93,FALSE())))</f>
        <v>0</v>
      </c>
      <c r="CP25" s="193" t="n">
        <f aca="false">IF(ISERROR(VLOOKUP($A25,'Import Peak'!$A$3:CP$99,94,FALSE())-VLOOKUP($A25,'Import Peak Change'!$A$106:CP$202,94,FALSE())),0,(VLOOKUP($A25,'Import Peak'!$A$3:CP$99,94,FALSE())-VLOOKUP($A25,'Import Peak Change'!$A$106:CP$202,94,FALSE())))</f>
        <v>0</v>
      </c>
      <c r="CQ25" s="193" t="n">
        <f aca="false">IF(ISERROR(VLOOKUP($A25,'Import Peak'!$A$3:CQ$99,95,FALSE())-VLOOKUP($A25,'Import Peak Change'!$A$106:CQ$202,95,FALSE())),0,(VLOOKUP($A25,'Import Peak'!$A$3:CQ$99,95,FALSE())-VLOOKUP($A25,'Import Peak Change'!$A$106:CQ$202,95,FALSE())))</f>
        <v>0</v>
      </c>
      <c r="CR25" s="193" t="n">
        <f aca="false">IF(ISERROR(VLOOKUP($A25,'Import Peak'!$A$3:CR$99,96,FALSE())-VLOOKUP($A25,'Import Peak Change'!$A$106:CR$202,96,FALSE())),0,(VLOOKUP($A25,'Import Peak'!$A$3:CR$99,96,FALSE())-VLOOKUP($A25,'Import Peak Change'!$A$106:CR$202,96,FALSE())))</f>
        <v>0</v>
      </c>
      <c r="CS25" s="193" t="n">
        <f aca="false">IF(ISERROR(VLOOKUP($A25,'Import Peak'!$A$3:CS$99,97,FALSE())-VLOOKUP($A25,'Import Peak Change'!$A$106:CS$202,97,FALSE())),0,(VLOOKUP($A25,'Import Peak'!$A$3:CS$99,97,FALSE())-VLOOKUP($A25,'Import Peak Change'!$A$106:CS$202,97,FALSE())))</f>
        <v>0</v>
      </c>
      <c r="CT25" s="193" t="n">
        <f aca="false">IF(ISERROR(VLOOKUP($A25,'Import Peak'!$A$3:CT$99,98,FALSE())-VLOOKUP($A25,'Import Peak Change'!$A$106:CT$202,98,FALSE())),0,(VLOOKUP($A25,'Import Peak'!$A$3:CT$99,98,FALSE())-VLOOKUP($A25,'Import Peak Change'!$A$106:CT$202,98,FALSE())))</f>
        <v>0</v>
      </c>
      <c r="CU25" s="193" t="n">
        <f aca="false">IF(ISERROR(VLOOKUP($A25,'Import Peak'!$A$3:CU$99,99,FALSE())-VLOOKUP($A25,'Import Peak Change'!$A$106:CU$202,99,FALSE())),0,(VLOOKUP($A25,'Import Peak'!$A$3:CU$99,99,FALSE())-VLOOKUP($A25,'Import Peak Change'!$A$106:CU$202,99,FALSE())))</f>
        <v>0</v>
      </c>
      <c r="CV25" s="193" t="n">
        <f aca="false">IF(ISERROR(VLOOKUP($A25,'Import Peak'!$A$3:CV$99,100,FALSE())-VLOOKUP($A25,'Import Peak Change'!$A$106:CV$202,100,FALSE())),0,(VLOOKUP($A25,'Import Peak'!$A$3:CV$99,100,FALSE())-VLOOKUP($A25,'Import Peak Change'!$A$106:CV$202,100,FALSE())))</f>
        <v>0</v>
      </c>
      <c r="CW25" s="193" t="n">
        <f aca="false">IF(ISERROR(VLOOKUP($A25,'Import Peak'!$A$3:CW$99,101,FALSE())-VLOOKUP($A25,'Import Peak Change'!$A$106:CW$202,101,FALSE())),0,(VLOOKUP($A25,'Import Peak'!$A$3:CW$99,101,FALSE())-VLOOKUP($A25,'Import Peak Change'!$A$106:CW$202,101,FALSE())))</f>
        <v>0</v>
      </c>
      <c r="CX25" s="193" t="n">
        <f aca="false">IF(ISERROR(VLOOKUP($A25,'Import Peak'!$A$3:CX$99,102,FALSE())-VLOOKUP($A25,'Import Peak Change'!$A$106:CX$202,102,FALSE())),0,(VLOOKUP($A25,'Import Peak'!$A$3:CX$99,102,FALSE())-VLOOKUP($A25,'Import Peak Change'!$A$106:CX$202,102,FALSE())))</f>
        <v>0</v>
      </c>
      <c r="CY25" s="193" t="n">
        <f aca="false">IF(ISERROR(VLOOKUP($A25,'Import Peak'!$A$3:CY$99,103,FALSE())-VLOOKUP($A25,'Import Peak Change'!$A$106:CY$202,103,FALSE())),0,(VLOOKUP($A25,'Import Peak'!$A$3:CY$99,103,FALSE())-VLOOKUP($A25,'Import Peak Change'!$A$106:CY$202,103,FALSE())))</f>
        <v>0</v>
      </c>
      <c r="CZ25" s="193" t="n">
        <f aca="false">IF(ISERROR(VLOOKUP($A25,'Import Peak'!$A$3:CZ$99,104,FALSE())-VLOOKUP($A25,'Import Peak Change'!$A$106:CZ$202,104,FALSE())),0,(VLOOKUP($A25,'Import Peak'!$A$3:CZ$99,104,FALSE())-VLOOKUP($A25,'Import Peak Change'!$A$106:CZ$202,104,FALSE())))</f>
        <v>0</v>
      </c>
      <c r="DA25" s="193" t="n">
        <f aca="false">IF(ISERROR(VLOOKUP($A25,'Import Peak'!$A$3:DA$99,105,FALSE())-VLOOKUP($A25,'Import Peak Change'!$A$106:DA$202,105,FALSE())),0,(VLOOKUP($A25,'Import Peak'!$A$3:DA$99,105,FALSE())-VLOOKUP($A25,'Import Peak Change'!$A$106:DA$202,105,FALSE())))</f>
        <v>0</v>
      </c>
      <c r="DB25" s="193" t="n">
        <f aca="false">IF(ISERROR(VLOOKUP($A25,'Import Peak'!$A$3:DB$99,106,FALSE())-VLOOKUP($A25,'Import Peak Change'!$A$106:DB$202,106,FALSE())),0,(VLOOKUP($A25,'Import Peak'!$A$3:DB$99,106,FALSE())-VLOOKUP($A25,'Import Peak Change'!$A$106:DB$202,106,FALSE())))</f>
        <v>0</v>
      </c>
      <c r="DC25" s="193" t="n">
        <f aca="false">IF(ISERROR(VLOOKUP($A25,'Import Peak'!$A$3:DC$99,107,FALSE())-VLOOKUP($A25,'Import Peak Change'!$A$106:DC$202,107,FALSE())),0,(VLOOKUP($A25,'Import Peak'!$A$3:DC$99,107,FALSE())-VLOOKUP($A25,'Import Peak Change'!$A$106:DC$202,107,FALSE())))</f>
        <v>0</v>
      </c>
      <c r="DD25" s="193" t="n">
        <f aca="false">IF(ISERROR(VLOOKUP($A25,'Import Peak'!$A$3:DD$99,108,FALSE())-VLOOKUP($A25,'Import Peak Change'!$A$106:DD$202,108,FALSE())),0,(VLOOKUP($A25,'Import Peak'!$A$3:DD$99,108,FALSE())-VLOOKUP($A25,'Import Peak Change'!$A$106:DD$202,108,FALSE())))</f>
        <v>0</v>
      </c>
      <c r="DE25" s="193" t="n">
        <f aca="false">IF(ISERROR(VLOOKUP($A25,'Import Peak'!$A$3:DE$99,109,FALSE())-VLOOKUP($A25,'Import Peak Change'!$A$106:DE$202,109,FALSE())),0,(VLOOKUP($A25,'Import Peak'!$A$3:DE$99,109,FALSE())-VLOOKUP($A25,'Import Peak Change'!$A$106:DE$202,109,FALSE())))</f>
        <v>0</v>
      </c>
      <c r="DF25" s="193" t="n">
        <f aca="false">IF(ISERROR(VLOOKUP($A25,'Import Peak'!$A$3:DF$99,110,FALSE())-VLOOKUP($A25,'Import Peak Change'!$A$106:DF$202,110,FALSE())),0,(VLOOKUP($A25,'Import Peak'!$A$3:DF$99,110,FALSE())-VLOOKUP($A25,'Import Peak Change'!$A$106:DF$202,110,FALSE())))</f>
        <v>0</v>
      </c>
      <c r="DG25" s="193" t="n">
        <f aca="false">IF(ISERROR(VLOOKUP($A25,'Import Peak'!$A$3:DG$99,111,FALSE())-VLOOKUP($A25,'Import Peak Change'!$A$106:DG$202,111,FALSE())),0,(VLOOKUP($A25,'Import Peak'!$A$3:DG$99,111,FALSE())-VLOOKUP($A25,'Import Peak Change'!$A$106:DG$202,111,FALSE())))</f>
        <v>0</v>
      </c>
      <c r="DH25" s="193" t="n">
        <f aca="false">IF(ISERROR(VLOOKUP($A25,'Import Peak'!$A$3:DH$99,112,FALSE())-VLOOKUP($A25,'Import Peak Change'!$A$106:DH$202,112,FALSE())),0,(VLOOKUP($A25,'Import Peak'!$A$3:DH$99,112,FALSE())-VLOOKUP($A25,'Import Peak Change'!$A$106:DH$202,112,FALSE())))</f>
        <v>0</v>
      </c>
      <c r="DI25" s="193" t="n">
        <f aca="false">IF(ISERROR(VLOOKUP($A25,'Import Peak'!$A$3:DI$99,113,FALSE())-VLOOKUP($A25,'Import Peak Change'!$A$106:DI$202,113,FALSE())),0,(VLOOKUP($A25,'Import Peak'!$A$3:DI$99,113,FALSE())-VLOOKUP($A25,'Import Peak Change'!$A$106:DI$202,113,FALSE())))</f>
        <v>0</v>
      </c>
      <c r="DJ25" s="193" t="n">
        <f aca="false">IF(ISERROR(VLOOKUP($A25,'Import Peak'!$A$3:DJ$99,114,FALSE())-VLOOKUP($A25,'Import Peak Change'!$A$106:DJ$202,114,FALSE())),0,(VLOOKUP($A25,'Import Peak'!$A$3:DJ$99,114,FALSE())-VLOOKUP($A25,'Import Peak Change'!$A$106:DJ$202,114,FALSE())))</f>
        <v>0</v>
      </c>
      <c r="DK25" s="193" t="n">
        <f aca="false">IF(ISERROR(VLOOKUP($A25,'Import Peak'!$A$3:DK$99,115,FALSE())-VLOOKUP($A25,'Import Peak Change'!$A$106:DK$202,115,FALSE())),0,(VLOOKUP($A25,'Import Peak'!$A$3:DK$99,115,FALSE())-VLOOKUP($A25,'Import Peak Change'!$A$106:DK$202,115,FALSE())))</f>
        <v>0</v>
      </c>
      <c r="DL25" s="193" t="n">
        <f aca="false">IF(ISERROR(VLOOKUP($A25,'Import Peak'!$A$3:DL$99,116,FALSE())-VLOOKUP($A25,'Import Peak Change'!$A$106:DL$202,116,FALSE())),0,(VLOOKUP($A25,'Import Peak'!$A$3:DL$99,116,FALSE())-VLOOKUP($A25,'Import Peak Change'!$A$106:DL$202,116,FALSE())))</f>
        <v>0</v>
      </c>
      <c r="DM25" s="193" t="n">
        <f aca="false">IF(ISERROR(VLOOKUP($A25,'Import Peak'!$A$3:DM$99,117,FALSE())-VLOOKUP($A25,'Import Peak Change'!$A$106:DM$202,117,FALSE())),0,(VLOOKUP($A25,'Import Peak'!$A$3:DM$99,117,FALSE())-VLOOKUP($A25,'Import Peak Change'!$A$106:DM$202,117,FALSE())))</f>
        <v>0</v>
      </c>
      <c r="DN25" s="193" t="n">
        <f aca="false">IF(ISERROR(VLOOKUP($A25,'Import Peak'!$A$3:DN$99,118,FALSE())-VLOOKUP($A25,'Import Peak Change'!$A$106:DN$202,118,FALSE())),0,(VLOOKUP($A25,'Import Peak'!$A$3:DN$99,118,FALSE())-VLOOKUP($A25,'Import Peak Change'!$A$106:DN$202,118,FALSE())))</f>
        <v>0</v>
      </c>
      <c r="DO25" s="193" t="n">
        <f aca="false">IF(ISERROR(VLOOKUP($A25,'Import Peak'!$A$3:DO$99,119,FALSE())-VLOOKUP($A25,'Import Peak Change'!$A$106:DO$202,119,FALSE())),0,(VLOOKUP($A25,'Import Peak'!$A$3:DO$99,119,FALSE())-VLOOKUP($A25,'Import Peak Change'!$A$106:DO$202,119,FALSE())))</f>
        <v>0</v>
      </c>
      <c r="DP25" s="193" t="n">
        <f aca="false">IF(ISERROR(VLOOKUP($A25,'Import Peak'!$A$3:DP$99,120,FALSE())-VLOOKUP($A25,'Import Peak Change'!$A$106:DP$202,120,FALSE())),0,(VLOOKUP($A25,'Import Peak'!$A$3:DP$99,120,FALSE())-VLOOKUP($A25,'Import Peak Change'!$A$106:DP$202,120,FALSE())))</f>
        <v>0</v>
      </c>
      <c r="DQ25" s="193" t="n">
        <f aca="false">IF(ISERROR(VLOOKUP($A25,'Import Peak'!$A$3:DQ$99,121,FALSE())-VLOOKUP($A25,'Import Peak Change'!$A$106:DQ$202,121,FALSE())),0,(VLOOKUP($A25,'Import Peak'!$A$3:DQ$99,121,FALSE())-VLOOKUP($A25,'Import Peak Change'!$A$106:DQ$202,121,FALSE())))</f>
        <v>0</v>
      </c>
      <c r="DR25" s="193" t="n">
        <f aca="false">IF(ISERROR(VLOOKUP($A25,'Import Peak'!$A$3:DR$99,122,FALSE())-VLOOKUP($A25,'Import Peak Change'!$A$106:DR$202,122,FALSE())),0,(VLOOKUP($A25,'Import Peak'!$A$3:DR$99,122,FALSE())-VLOOKUP($A25,'Import Peak Change'!$A$106:DR$202,122,FALSE())))</f>
        <v>0</v>
      </c>
      <c r="DS25" s="193" t="n">
        <f aca="false">IF(ISERROR(VLOOKUP($A25,'Import Peak'!$A$3:DS$99,123,FALSE())-VLOOKUP($A25,'Import Peak Change'!$A$106:DS$202,123,FALSE())),0,(VLOOKUP($A25,'Import Peak'!$A$3:DS$99,123,FALSE())-VLOOKUP($A25,'Import Peak Change'!$A$106:DS$202,123,FALSE())))</f>
        <v>0</v>
      </c>
      <c r="DT25" s="193" t="n">
        <f aca="false">IF(ISERROR(VLOOKUP($A25,'Import Peak'!$A$3:DT$99,124,FALSE())-VLOOKUP($A25,'Import Peak Change'!$A$106:DT$202,124,FALSE())),0,(VLOOKUP($A25,'Import Peak'!$A$3:DT$99,124,FALSE())-VLOOKUP($A25,'Import Peak Change'!$A$106:DT$202,124,FALSE())))</f>
        <v>0</v>
      </c>
      <c r="DU25" s="193" t="n">
        <f aca="false">IF(ISERROR(VLOOKUP($A25,'Import Peak'!$A$3:DU$99,125,FALSE())-VLOOKUP($A25,'Import Peak Change'!$A$106:DU$202,125,FALSE())),0,(VLOOKUP($A25,'Import Peak'!$A$3:DU$99,125,FALSE())-VLOOKUP($A25,'Import Peak Change'!$A$106:DU$202,125,FALSE())))</f>
        <v>0</v>
      </c>
      <c r="DV25" s="193" t="n">
        <f aca="false">IF(ISERROR(VLOOKUP($A25,'Import Peak'!$A$3:DV$99,126,FALSE())-VLOOKUP($A25,'Import Peak Change'!$A$106:DV$202,126,FALSE())),0,(VLOOKUP($A25,'Import Peak'!$A$3:DV$99,126,FALSE())-VLOOKUP($A25,'Import Peak Change'!$A$106:DV$202,126,FALSE())))</f>
        <v>0</v>
      </c>
      <c r="DW25" s="193" t="n">
        <f aca="false">IF(ISERROR(VLOOKUP($A25,'Import Peak'!$A$3:DW$99,127,FALSE())-VLOOKUP($A25,'Import Peak Change'!$A$106:DW$202,127,FALSE())),0,(VLOOKUP($A25,'Import Peak'!$A$3:DW$99,127,FALSE())-VLOOKUP($A25,'Import Peak Change'!$A$106:DW$202,127,FALSE())))</f>
        <v>0</v>
      </c>
      <c r="DX25" s="193" t="n">
        <f aca="false">IF(ISERROR(VLOOKUP($A25,'Import Peak'!$A$3:DX$99,128,FALSE())-VLOOKUP($A25,'Import Peak Change'!$A$106:DX$202,128,FALSE())),0,(VLOOKUP($A25,'Import Peak'!$A$3:DX$99,128,FALSE())-VLOOKUP($A25,'Import Peak Change'!$A$106:DX$202,128,FALSE())))</f>
        <v>0</v>
      </c>
      <c r="DY25" s="193" t="n">
        <f aca="false">IF(ISERROR(VLOOKUP($A25,'Import Peak'!$A$3:DY$99,129,FALSE())-VLOOKUP($A25,'Import Peak Change'!$A$106:DY$202,129,FALSE())),0,(VLOOKUP($A25,'Import Peak'!$A$3:DY$99,129,FALSE())-VLOOKUP($A25,'Import Peak Change'!$A$106:DY$202,129,FALSE())))</f>
        <v>0</v>
      </c>
      <c r="DZ25" s="193" t="n">
        <f aca="false">IF(ISERROR(VLOOKUP($A25,'Import Peak'!$A$3:DZ$99,130,FALSE())-VLOOKUP($A25,'Import Peak Change'!$A$106:DZ$202,130,FALSE())),0,(VLOOKUP($A25,'Import Peak'!$A$3:DZ$99,130,FALSE())-VLOOKUP($A25,'Import Peak Change'!$A$106:DZ$202,130,FALSE())))</f>
        <v>0</v>
      </c>
      <c r="EA25" s="193" t="n">
        <f aca="false">IF(ISERROR(VLOOKUP($A25,'Import Peak'!$A$3:EA$99,131,FALSE())-VLOOKUP($A25,'Import Peak Change'!$A$106:EA$202,131,FALSE())),0,(VLOOKUP($A25,'Import Peak'!$A$3:EA$99,131,FALSE())-VLOOKUP($A25,'Import Peak Change'!$A$106:EA$202,131,FALSE())))</f>
        <v>0</v>
      </c>
      <c r="EB25" s="193" t="n">
        <f aca="false">IF(ISERROR(VLOOKUP($A25,'Import Peak'!$A$3:EB$99,132,FALSE())-VLOOKUP($A25,'Import Peak Change'!$A$106:EB$202,132,FALSE())),0,(VLOOKUP($A25,'Import Peak'!$A$3:EB$99,132,FALSE())-VLOOKUP($A25,'Import Peak Change'!$A$106:EB$202,132,FALSE())))</f>
        <v>0</v>
      </c>
      <c r="EC25" s="193" t="n">
        <f aca="false">IF(ISERROR(VLOOKUP($A25,'Import Peak'!$A$3:EC$99,133,FALSE())-VLOOKUP($A25,'Import Peak Change'!$A$106:EC$202,133,FALSE())),0,(VLOOKUP($A25,'Import Peak'!$A$3:EC$99,133,FALSE())-VLOOKUP($A25,'Import Peak Change'!$A$106:EC$202,133,FALSE())))</f>
        <v>0</v>
      </c>
      <c r="ED25" s="193" t="n">
        <f aca="false">IF(ISERROR(VLOOKUP($A25,'Import Peak'!$A$3:ED$99,134,FALSE())-VLOOKUP($A25,'Import Peak Change'!$A$106:ED$202,134,FALSE())),0,(VLOOKUP($A25,'Import Peak'!$A$3:ED$99,134,FALSE())-VLOOKUP($A25,'Import Peak Change'!$A$106:ED$202,134,FALSE())))</f>
        <v>0</v>
      </c>
      <c r="EE25" s="193" t="n">
        <f aca="false">IF(ISERROR(VLOOKUP($A25,'Import Peak'!$A$3:EE$99,135,FALSE())-VLOOKUP($A25,'Import Peak Change'!$A$106:EE$202,135,FALSE())),0,(VLOOKUP($A25,'Import Peak'!$A$3:EE$99,135,FALSE())-VLOOKUP($A25,'Import Peak Change'!$A$106:EE$202,135,FALSE())))</f>
        <v>0</v>
      </c>
      <c r="EF25" s="193" t="n">
        <f aca="false">IF(ISERROR(VLOOKUP($A25,'Import Peak'!$A$3:EF$99,136,FALSE())-VLOOKUP($A25,'Import Peak Change'!$A$106:EF$202,136,FALSE())),0,(VLOOKUP($A25,'Import Peak'!$A$3:EF$99,136,FALSE())-VLOOKUP($A25,'Import Peak Change'!$A$106:EF$202,136,FALSE())))</f>
        <v>0</v>
      </c>
      <c r="EG25" s="193" t="n">
        <f aca="false">IF(ISERROR(VLOOKUP($A25,'Import Peak'!$A$3:EG$99,137,FALSE())-VLOOKUP($A25,'Import Peak Change'!$A$106:EG$202,137,FALSE())),0,(VLOOKUP($A25,'Import Peak'!$A$3:EG$99,137,FALSE())-VLOOKUP($A25,'Import Peak Change'!$A$106:EG$202,137,FALSE())))</f>
        <v>0</v>
      </c>
      <c r="EH25" s="193" t="n">
        <f aca="false">IF(ISERROR(VLOOKUP($A25,'Import Peak'!$A$3:EH$99,138,FALSE())-VLOOKUP($A25,'Import Peak Change'!$A$106:EH$202,138,FALSE())),0,(VLOOKUP($A25,'Import Peak'!$A$3:EH$99,138,FALSE())-VLOOKUP($A25,'Import Peak Change'!$A$106:EH$202,138,FALSE())))</f>
        <v>0</v>
      </c>
      <c r="EI25" s="193" t="n">
        <f aca="false">IF(ISERROR(VLOOKUP($A25,'Import Peak'!$A$3:EI$99,139,FALSE())-VLOOKUP($A25,'Import Peak Change'!$A$106:EI$202,139,FALSE())),0,(VLOOKUP($A25,'Import Peak'!$A$3:EI$99,139,FALSE())-VLOOKUP($A25,'Import Peak Change'!$A$106:EI$202,139,FALSE())))</f>
        <v>0</v>
      </c>
      <c r="EJ25" s="193" t="n">
        <f aca="false">IF(ISERROR(VLOOKUP($A25,'Import Peak'!$A$3:EJ$99,140,FALSE())-VLOOKUP($A25,'Import Peak Change'!$A$106:EJ$202,140,FALSE())),0,(VLOOKUP($A25,'Import Peak'!$A$3:EJ$99,140,FALSE())-VLOOKUP($A25,'Import Peak Change'!$A$106:EJ$202,140,FALSE())))</f>
        <v>0</v>
      </c>
      <c r="EK25" s="193" t="n">
        <f aca="false">IF(ISERROR(VLOOKUP($A25,'Import Peak'!$A$3:EK$99,141,FALSE())-VLOOKUP($A25,'Import Peak Change'!$A$106:EK$202,141,FALSE())),0,(VLOOKUP($A25,'Import Peak'!$A$3:EK$99,141,FALSE())-VLOOKUP($A25,'Import Peak Change'!$A$106:EK$202,141,FALSE())))</f>
        <v>0</v>
      </c>
      <c r="EL25" s="193" t="n">
        <f aca="false">IF(ISERROR(VLOOKUP($A25,'Import Peak'!$A$3:EL$99,142,FALSE())-VLOOKUP($A25,'Import Peak Change'!$A$106:EL$202,142,FALSE())),0,(VLOOKUP($A25,'Import Peak'!$A$3:EL$99,142,FALSE())-VLOOKUP($A25,'Import Peak Change'!$A$106:EL$202,142,FALSE())))</f>
        <v>0</v>
      </c>
      <c r="EM25" s="193" t="n">
        <f aca="false">IF(ISERROR(VLOOKUP($A25,'Import Peak'!$A$3:EM$99,143,FALSE())-VLOOKUP($A25,'Import Peak Change'!$A$106:EM$202,143,FALSE())),0,(VLOOKUP($A25,'Import Peak'!$A$3:EM$99,143,FALSE())-VLOOKUP($A25,'Import Peak Change'!$A$106:EM$202,143,FALSE())))</f>
        <v>0</v>
      </c>
      <c r="EN25" s="193" t="n">
        <f aca="false">IF(ISERROR(VLOOKUP($A25,'Import Peak'!$A$3:EN$99,144,FALSE())-VLOOKUP($A25,'Import Peak Change'!$A$106:EN$202,144,FALSE())),0,(VLOOKUP($A25,'Import Peak'!$A$3:EN$99,144,FALSE())-VLOOKUP($A25,'Import Peak Change'!$A$106:EN$202,144,FALSE())))</f>
        <v>0</v>
      </c>
      <c r="EO25" s="193" t="n">
        <f aca="false">IF(ISERROR(VLOOKUP($A25,'Import Peak'!$A$3:EO$99,145,FALSE())-VLOOKUP($A25,'Import Peak Change'!$A$106:EO$202,145,FALSE())),0,(VLOOKUP($A25,'Import Peak'!$A$3:EO$99,145,FALSE())-VLOOKUP($A25,'Import Peak Change'!$A$106:EO$202,145,FALSE())))</f>
        <v>0</v>
      </c>
      <c r="EP25" s="193" t="n">
        <f aca="false">IF(ISERROR(VLOOKUP($A25,'Import Peak'!$A$3:EP$99,146,FALSE())-VLOOKUP($A25,'Import Peak Change'!$A$106:EP$202,146,FALSE())),0,(VLOOKUP($A25,'Import Peak'!$A$3:EP$99,146,FALSE())-VLOOKUP($A25,'Import Peak Change'!$A$106:EP$202,146,FALSE())))</f>
        <v>0</v>
      </c>
      <c r="EQ25" s="193" t="n">
        <f aca="false">IF(ISERROR(VLOOKUP($A25,'Import Peak'!$A$3:EQ$99,147,FALSE())-VLOOKUP($A25,'Import Peak Change'!$A$106:EQ$202,147,FALSE())),0,(VLOOKUP($A25,'Import Peak'!$A$3:EQ$99,147,FALSE())-VLOOKUP($A25,'Import Peak Change'!$A$106:EQ$202,147,FALSE())))</f>
        <v>0</v>
      </c>
      <c r="ER25" s="193" t="n">
        <f aca="false">IF(ISERROR(VLOOKUP($A25,'Import Peak'!$A$3:ER$99,148,FALSE())-VLOOKUP($A25,'Import Peak Change'!$A$106:ER$202,148,FALSE())),0,(VLOOKUP($A25,'Import Peak'!$A$3:ER$99,148,FALSE())-VLOOKUP($A25,'Import Peak Change'!$A$106:ER$202,148,FALSE())))</f>
        <v>0</v>
      </c>
      <c r="ES25" s="193" t="n">
        <f aca="false">IF(ISERROR(VLOOKUP($A25,'Import Peak'!$A$3:ES$99,149,FALSE())-VLOOKUP($A25,'Import Peak Change'!$A$106:ES$202,149,FALSE())),0,(VLOOKUP($A25,'Import Peak'!$A$3:ES$99,149,FALSE())-VLOOKUP($A25,'Import Peak Change'!$A$106:ES$202,149,FALSE())))</f>
        <v>0</v>
      </c>
      <c r="ET25" s="193" t="n">
        <f aca="false">IF(ISERROR(VLOOKUP($A25,'Import Peak'!$A$3:ET$99,150,FALSE())-VLOOKUP($A25,'Import Peak Change'!$A$106:ET$202,150,FALSE())),0,(VLOOKUP($A25,'Import Peak'!$A$3:ET$99,150,FALSE())-VLOOKUP($A25,'Import Peak Change'!$A$106:ET$202,150,FALSE())))</f>
        <v>0</v>
      </c>
      <c r="EU25" s="193" t="n">
        <f aca="false">IF(ISERROR(VLOOKUP($A25,'Import Peak'!$A$3:EU$99,151,FALSE())-VLOOKUP($A25,'Import Peak Change'!$A$106:EU$202,151,FALSE())),0,(VLOOKUP($A25,'Import Peak'!$A$3:EU$99,151,FALSE())-VLOOKUP($A25,'Import Peak Change'!$A$106:EU$202,151,FALSE())))</f>
        <v>0</v>
      </c>
      <c r="EV25" s="193" t="n">
        <f aca="false">IF(ISERROR(VLOOKUP($A25,'Import Peak'!$A$3:EV$99,152,FALSE())-VLOOKUP($A25,'Import Peak Change'!$A$106:EV$202,152,FALSE())),0,(VLOOKUP($A25,'Import Peak'!$A$3:EV$99,152,FALSE())-VLOOKUP($A25,'Import Peak Change'!$A$106:EV$202,152,FALSE())))</f>
        <v>0</v>
      </c>
      <c r="EW25" s="193" t="n">
        <f aca="false">IF(ISERROR(VLOOKUP($A25,'Import Peak'!$A$3:EW$99,153,FALSE())-VLOOKUP($A25,'Import Peak Change'!$A$106:EW$202,153,FALSE())),0,(VLOOKUP($A25,'Import Peak'!$A$3:EW$99,153,FALSE())-VLOOKUP($A25,'Import Peak Change'!$A$106:EW$202,153,FALSE())))</f>
        <v>0</v>
      </c>
      <c r="EX25" s="193" t="n">
        <f aca="false">IF(ISERROR(VLOOKUP($A25,'Import Peak'!$A$3:EX$99,154,FALSE())-VLOOKUP($A25,'Import Peak Change'!$A$106:EX$202,154,FALSE())),0,(VLOOKUP($A25,'Import Peak'!$A$3:EX$99,154,FALSE())-VLOOKUP($A25,'Import Peak Change'!$A$106:EX$202,154,FALSE())))</f>
        <v>0</v>
      </c>
      <c r="EY25" s="193" t="n">
        <f aca="false">IF(ISERROR(VLOOKUP($A25,'Import Peak'!$A$3:EY$99,155,FALSE())-VLOOKUP($A25,'Import Peak Change'!$A$106:EY$202,155,FALSE())),0,(VLOOKUP($A25,'Import Peak'!$A$3:EY$99,155,FALSE())-VLOOKUP($A25,'Import Peak Change'!$A$106:EY$202,155,FALSE())))</f>
        <v>0</v>
      </c>
      <c r="EZ25" s="193" t="n">
        <f aca="false">IF(ISERROR(VLOOKUP($A25,'Import Peak'!$A$3:EZ$99,156,FALSE())-VLOOKUP($A25,'Import Peak Change'!$A$106:EZ$202,156,FALSE())),0,(VLOOKUP($A25,'Import Peak'!$A$3:EZ$99,156,FALSE())-VLOOKUP($A25,'Import Peak Change'!$A$106:EZ$202,156,FALSE())))</f>
        <v>0</v>
      </c>
      <c r="FA25" s="193" t="n">
        <f aca="false">IF(ISERROR(VLOOKUP($A25,'Import Peak'!$A$3:FA$99,157,FALSE())-VLOOKUP($A25,'Import Peak Change'!$A$106:FA$202,157,FALSE())),0,(VLOOKUP($A25,'Import Peak'!$A$3:FA$99,157,FALSE())-VLOOKUP($A25,'Import Peak Change'!$A$106:FA$202,157,FALSE())))</f>
        <v>0</v>
      </c>
      <c r="FB25" s="193" t="n">
        <f aca="false">IF(ISERROR(VLOOKUP($A25,'Import Peak'!$A$3:FB$99,158,FALSE())-VLOOKUP($A25,'Import Peak Change'!$A$106:FB$202,158,FALSE())),0,(VLOOKUP($A25,'Import Peak'!$A$3:FB$99,158,FALSE())-VLOOKUP($A25,'Import Peak Change'!$A$106:FB$202,158,FALSE())))</f>
        <v>0</v>
      </c>
      <c r="FC25" s="193" t="n">
        <f aca="false">IF(ISERROR(VLOOKUP($A25,'Import Peak'!$A$3:FC$99,159,FALSE())-VLOOKUP($A25,'Import Peak Change'!$A$106:FC$202,159,FALSE())),0,(VLOOKUP($A25,'Import Peak'!$A$3:FC$99,159,FALSE())-VLOOKUP($A25,'Import Peak Change'!$A$106:FC$202,159,FALSE())))</f>
        <v>0</v>
      </c>
      <c r="FD25" s="193" t="n">
        <f aca="false">IF(ISERROR(VLOOKUP($A25,'Import Peak'!$A$3:FD$99,160,FALSE())-VLOOKUP($A25,'Import Peak Change'!$A$106:FD$202,160,FALSE())),0,(VLOOKUP($A25,'Import Peak'!$A$3:FD$99,160,FALSE())-VLOOKUP($A25,'Import Peak Change'!$A$106:FD$202,160,FALSE())))</f>
        <v>0</v>
      </c>
      <c r="FE25" s="193" t="n">
        <f aca="false">IF(ISERROR(VLOOKUP($A25,'Import Peak'!$A$3:FE$99,161,FALSE())-VLOOKUP($A25,'Import Peak Change'!$A$106:FE$202,161,FALSE())),0,(VLOOKUP($A25,'Import Peak'!$A$3:FE$99,161,FALSE())-VLOOKUP($A25,'Import Peak Change'!$A$106:FE$202,161,FALSE())))</f>
        <v>0</v>
      </c>
      <c r="FF25" s="193" t="n">
        <f aca="false">IF(ISERROR(VLOOKUP($A25,'Import Peak'!$A$3:FF$99,162,FALSE())-VLOOKUP($A25,'Import Peak Change'!$A$106:FF$202,162,FALSE())),0,(VLOOKUP($A25,'Import Peak'!$A$3:FF$99,162,FALSE())-VLOOKUP($A25,'Import Peak Change'!$A$106:FF$202,162,FALSE())))</f>
        <v>0</v>
      </c>
      <c r="FG25" s="193" t="n">
        <f aca="false">IF(ISERROR(VLOOKUP($A25,'Import Peak'!$A$3:FG$99,163,FALSE())-VLOOKUP($A25,'Import Peak Change'!$A$106:FG$202,163,FALSE())),0,(VLOOKUP($A25,'Import Peak'!$A$3:FG$99,163,FALSE())-VLOOKUP($A25,'Import Peak Change'!$A$106:FG$202,163,FALSE())))</f>
        <v>0</v>
      </c>
      <c r="FH25" s="193" t="n">
        <f aca="false">IF(ISERROR(VLOOKUP($A25,'Import Peak'!$A$3:FH$99,164,FALSE())-VLOOKUP($A25,'Import Peak Change'!$A$106:FH$202,164,FALSE())),0,(VLOOKUP($A25,'Import Peak'!$A$3:FH$99,164,FALSE())-VLOOKUP($A25,'Import Peak Change'!$A$106:FH$202,164,FALSE())))</f>
        <v>0</v>
      </c>
      <c r="FI25" s="193" t="n">
        <f aca="false">IF(ISERROR(VLOOKUP($A25,'Import Peak'!$A$3:FI$99,165,FALSE())-VLOOKUP($A25,'Import Peak Change'!$A$106:FI$202,165,FALSE())),0,(VLOOKUP($A25,'Import Peak'!$A$3:FI$99,165,FALSE())-VLOOKUP($A25,'Import Peak Change'!$A$106:FI$202,165,FALSE())))</f>
        <v>0</v>
      </c>
      <c r="FJ25" s="193" t="n">
        <f aca="false">IF(ISERROR(VLOOKUP($A25,'Import Peak'!$A$3:FJ$99,166,FALSE())-VLOOKUP($A25,'Import Peak Change'!$A$106:FJ$202,166,FALSE())),0,(VLOOKUP($A25,'Import Peak'!$A$3:FJ$99,166,FALSE())-VLOOKUP($A25,'Import Peak Change'!$A$106:FJ$202,166,FALSE())))</f>
        <v>0</v>
      </c>
      <c r="FK25" s="193" t="n">
        <f aca="false">IF(ISERROR(VLOOKUP($A25,'Import Peak'!$A$3:FK$99,167,FALSE())-VLOOKUP($A25,'Import Peak Change'!$A$106:FK$202,167,FALSE())),0,(VLOOKUP($A25,'Import Peak'!$A$3:FK$99,167,FALSE())-VLOOKUP($A25,'Import Peak Change'!$A$106:FK$202,167,FALSE())))</f>
        <v>0</v>
      </c>
      <c r="FL25" s="193" t="n">
        <f aca="false">IF(ISERROR(VLOOKUP($A25,'Import Peak'!$A$3:FL$99,168,FALSE())-VLOOKUP($A25,'Import Peak Change'!$A$106:FL$202,168,FALSE())),0,(VLOOKUP($A25,'Import Peak'!$A$3:FL$99,168,FALSE())-VLOOKUP($A25,'Import Peak Change'!$A$106:FL$202,168,FALSE())))</f>
        <v>0</v>
      </c>
      <c r="FM25" s="193" t="n">
        <f aca="false">IF(ISERROR(VLOOKUP($A25,'Import Peak'!$A$3:FM$99,169,FALSE())-VLOOKUP($A25,'Import Peak Change'!$A$106:FM$202,169,FALSE())),0,(VLOOKUP($A25,'Import Peak'!$A$3:FM$99,169,FALSE())-VLOOKUP($A25,'Import Peak Change'!$A$106:FM$202,169,FALSE())))</f>
        <v>0</v>
      </c>
      <c r="FN25" s="193" t="n">
        <f aca="false">IF(ISERROR(VLOOKUP($A25,'Import Peak'!$A$3:FN$99,170,FALSE())-VLOOKUP($A25,'Import Peak Change'!$A$106:FN$202,170,FALSE())),0,(VLOOKUP($A25,'Import Peak'!$A$3:FN$99,170,FALSE())-VLOOKUP($A25,'Import Peak Change'!$A$106:FN$202,170,FALSE())))</f>
        <v>0</v>
      </c>
      <c r="FO25" s="193" t="n">
        <f aca="false">IF(ISERROR(VLOOKUP($A25,'Import Peak'!$A$3:FO$99,171,FALSE())-VLOOKUP($A25,'Import Peak Change'!$A$106:FO$202,171,FALSE())),0,(VLOOKUP($A25,'Import Peak'!$A$3:FO$99,171,FALSE())-VLOOKUP($A25,'Import Peak Change'!$A$106:FO$202,171,FALSE())))</f>
        <v>0</v>
      </c>
      <c r="FP25" s="193" t="n">
        <f aca="false">IF(ISERROR(VLOOKUP($A25,'Import Peak'!$A$3:FP$99,172,FALSE())-VLOOKUP($A25,'Import Peak Change'!$A$106:FP$202,172,FALSE())),0,(VLOOKUP($A25,'Import Peak'!$A$3:FP$99,172,FALSE())-VLOOKUP($A25,'Import Peak Change'!$A$106:FP$202,172,FALSE())))</f>
        <v>0</v>
      </c>
      <c r="FQ25" s="193" t="n">
        <f aca="false">IF(ISERROR(VLOOKUP($A25,'Import Peak'!$A$3:FQ$99,173,FALSE())-VLOOKUP($A25,'Import Peak Change'!$A$106:FQ$202,173,FALSE())),0,(VLOOKUP($A25,'Import Peak'!$A$3:FQ$99,173,FALSE())-VLOOKUP($A25,'Import Peak Change'!$A$106:FQ$202,173,FALSE())))</f>
        <v>0</v>
      </c>
      <c r="FR25" s="193" t="n">
        <f aca="false">IF(ISERROR(VLOOKUP($A25,'Import Peak'!$A$3:FR$99,174,FALSE())-VLOOKUP($A25,'Import Peak Change'!$A$106:FR$202,174,FALSE())),0,(VLOOKUP($A25,'Import Peak'!$A$3:FR$99,174,FALSE())-VLOOKUP($A25,'Import Peak Change'!$A$106:FR$202,174,FALSE())))</f>
        <v>0</v>
      </c>
      <c r="FS25" s="193" t="n">
        <f aca="false">IF(ISERROR(VLOOKUP($A25,'Import Peak'!$A$3:FS$99,175,FALSE())-VLOOKUP($A25,'Import Peak Change'!$A$106:FS$202,175,FALSE())),0,(VLOOKUP($A25,'Import Peak'!$A$3:FS$99,175,FALSE())-VLOOKUP($A25,'Import Peak Change'!$A$106:FS$202,175,FALSE())))</f>
        <v>0</v>
      </c>
      <c r="FT25" s="193" t="n">
        <f aca="false">IF(ISERROR(VLOOKUP($A25,'Import Peak'!$A$3:FT$99,176,FALSE())-VLOOKUP($A25,'Import Peak Change'!$A$106:FT$202,176,FALSE())),0,(VLOOKUP($A25,'Import Peak'!$A$3:FT$99,176,FALSE())-VLOOKUP($A25,'Import Peak Change'!$A$106:FT$202,176,FALSE())))</f>
        <v>0</v>
      </c>
      <c r="FU25" s="193" t="n">
        <f aca="false">IF(ISERROR(VLOOKUP($A25,'Import Peak'!$A$3:FU$99,177,FALSE())-VLOOKUP($A25,'Import Peak Change'!$A$106:FU$202,177,FALSE())),0,(VLOOKUP($A25,'Import Peak'!$A$3:FU$99,177,FALSE())-VLOOKUP($A25,'Import Peak Change'!$A$106:FU$202,177,FALSE())))</f>
        <v>0</v>
      </c>
      <c r="FV25" s="193" t="n">
        <f aca="false">IF(ISERROR(VLOOKUP($A25,'Import Peak'!$A$3:FV$99,178,FALSE())-VLOOKUP($A25,'Import Peak Change'!$A$106:FV$202,178,FALSE())),0,(VLOOKUP($A25,'Import Peak'!$A$3:FV$99,178,FALSE())-VLOOKUP($A25,'Import Peak Change'!$A$106:FV$202,178,FALSE())))</f>
        <v>0</v>
      </c>
      <c r="FW25" s="193" t="n">
        <f aca="false">IF(ISERROR(VLOOKUP($A25,'Import Peak'!$A$3:FW$99,179,FALSE())-VLOOKUP($A25,'Import Peak Change'!$A$106:FW$202,179,FALSE())),0,(VLOOKUP($A25,'Import Peak'!$A$3:FW$99,179,FALSE())-VLOOKUP($A25,'Import Peak Change'!$A$106:FW$202,179,FALSE())))</f>
        <v>0</v>
      </c>
      <c r="FX25" s="193" t="n">
        <f aca="false">IF(ISERROR(VLOOKUP($A25,'Import Peak'!$A$3:FX$99,180,FALSE())-VLOOKUP($A25,'Import Peak Change'!$A$106:FX$202,180,FALSE())),0,(VLOOKUP($A25,'Import Peak'!$A$3:FX$99,180,FALSE())-VLOOKUP($A25,'Import Peak Change'!$A$106:FX$202,180,FALSE())))</f>
        <v>0</v>
      </c>
      <c r="FY25" s="193" t="n">
        <f aca="false">IF(ISERROR(VLOOKUP($A25,'Import Peak'!$A$3:FY$99,181,FALSE())-VLOOKUP($A25,'Import Peak Change'!$A$106:FY$202,181,FALSE())),0,(VLOOKUP($A25,'Import Peak'!$A$3:FY$99,181,FALSE())-VLOOKUP($A25,'Import Peak Change'!$A$106:FY$202,181,FALSE())))</f>
        <v>0</v>
      </c>
      <c r="FZ25" s="193" t="n">
        <f aca="false">IF(ISERROR(VLOOKUP($A25,'Import Peak'!$A$3:FZ$99,182,FALSE())-VLOOKUP($A25,'Import Peak Change'!$A$106:FZ$202,182,FALSE())),0,(VLOOKUP($A25,'Import Peak'!$A$3:FZ$99,182,FALSE())-VLOOKUP($A25,'Import Peak Change'!$A$106:FZ$202,182,FALSE())))</f>
        <v>0</v>
      </c>
      <c r="GA25" s="193" t="n">
        <f aca="false">IF(ISERROR(VLOOKUP($A25,'Import Peak'!$A$3:GA$99,183,FALSE())-VLOOKUP($A25,'Import Peak Change'!$A$106:GA$202,183,FALSE())),0,(VLOOKUP($A25,'Import Peak'!$A$3:GA$99,183,FALSE())-VLOOKUP($A25,'Import Peak Change'!$A$106:GA$202,183,FALSE())))</f>
        <v>0</v>
      </c>
      <c r="GB25" s="193" t="n">
        <f aca="false">IF(ISERROR(VLOOKUP($A25,'Import Peak'!$A$3:GB$99,184,FALSE())-VLOOKUP($A25,'Import Peak Change'!$A$106:GB$202,184,FALSE())),0,(VLOOKUP($A25,'Import Peak'!$A$3:GB$99,184,FALSE())-VLOOKUP($A25,'Import Peak Change'!$A$106:GB$202,184,FALSE())))</f>
        <v>0</v>
      </c>
      <c r="GC25" s="193" t="n">
        <f aca="false">IF(ISERROR(VLOOKUP($A25,'Import Peak'!$A$3:GC$99,185,FALSE())-VLOOKUP($A25,'Import Peak Change'!$A$106:GC$202,185,FALSE())),0,(VLOOKUP($A25,'Import Peak'!$A$3:GC$99,185,FALSE())-VLOOKUP($A25,'Import Peak Change'!$A$106:GC$202,185,FALSE())))</f>
        <v>0</v>
      </c>
      <c r="GD25" s="193" t="n">
        <f aca="false">IF(ISERROR(VLOOKUP($A25,'Import Peak'!$A$3:GD$99,186,FALSE())-VLOOKUP($A25,'Import Peak Change'!$A$106:GD$202,186,FALSE())),0,(VLOOKUP($A25,'Import Peak'!$A$3:GD$99,186,FALSE())-VLOOKUP($A25,'Import Peak Change'!$A$106:GD$202,186,FALSE())))</f>
        <v>0</v>
      </c>
      <c r="GE25" s="193" t="n">
        <f aca="false">IF(ISERROR(VLOOKUP($A25,'Import Peak'!$A$3:GE$99,187,FALSE())-VLOOKUP($A25,'Import Peak Change'!$A$106:GE$202,187,FALSE())),0,(VLOOKUP($A25,'Import Peak'!$A$3:GE$99,187,FALSE())-VLOOKUP($A25,'Import Peak Change'!$A$106:GE$202,187,FALSE())))</f>
        <v>0</v>
      </c>
      <c r="GF25" s="193" t="n">
        <f aca="false">IF(ISERROR(VLOOKUP($A25,'Import Peak'!$A$3:GF$99,188,FALSE())-VLOOKUP($A25,'Import Peak Change'!$A$106:GF$202,188,FALSE())),0,(VLOOKUP($A25,'Import Peak'!$A$3:GF$99,188,FALSE())-VLOOKUP($A25,'Import Peak Change'!$A$106:GF$202,188,FALSE())))</f>
        <v>0</v>
      </c>
      <c r="GG25" s="193" t="n">
        <f aca="false">IF(ISERROR(VLOOKUP($A25,'Import Peak'!$A$3:GG$99,189,FALSE())-VLOOKUP($A25,'Import Peak Change'!$A$106:GG$202,189,FALSE())),0,(VLOOKUP($A25,'Import Peak'!$A$3:GG$99,189,FALSE())-VLOOKUP($A25,'Import Peak Change'!$A$106:GG$202,189,FALSE())))</f>
        <v>0</v>
      </c>
      <c r="GH25" s="193" t="n">
        <f aca="false">IF(ISERROR(VLOOKUP($A25,'Import Peak'!$A$3:GH$99,190,FALSE())-VLOOKUP($A25,'Import Peak Change'!$A$106:GH$202,190,FALSE())),0,(VLOOKUP($A25,'Import Peak'!$A$3:GH$99,190,FALSE())-VLOOKUP($A25,'Import Peak Change'!$A$106:GH$202,190,FALSE())))</f>
        <v>0</v>
      </c>
      <c r="GI25" s="193" t="n">
        <f aca="false">IF(ISERROR(VLOOKUP($A25,'Import Peak'!$A$3:GI$99,191,FALSE())-VLOOKUP($A25,'Import Peak Change'!$A$106:GI$202,191,FALSE())),0,(VLOOKUP($A25,'Import Peak'!$A$3:GI$99,191,FALSE())-VLOOKUP($A25,'Import Peak Change'!$A$106:GI$202,191,FALSE())))</f>
        <v>0</v>
      </c>
      <c r="GJ25" s="193" t="n">
        <f aca="false">IF(ISERROR(VLOOKUP($A25,'Import Peak'!$A$3:GJ$99,192,FALSE())-VLOOKUP($A25,'Import Peak Change'!$A$106:GJ$202,192,FALSE())),0,(VLOOKUP($A25,'Import Peak'!$A$3:GJ$99,192,FALSE())-VLOOKUP($A25,'Import Peak Change'!$A$106:GJ$202,192,FALSE())))</f>
        <v>0</v>
      </c>
      <c r="GK25" s="193" t="n">
        <f aca="false">IF(ISERROR(VLOOKUP($A25,'Import Peak'!$A$3:GK$99,193,FALSE())-VLOOKUP($A25,'Import Peak Change'!$A$106:GK$202,193,FALSE())),0,(VLOOKUP($A25,'Import Peak'!$A$3:GK$99,193,FALSE())-VLOOKUP($A25,'Import Peak Change'!$A$106:GK$202,193,FALSE())))</f>
        <v>0</v>
      </c>
      <c r="GL25" s="193" t="n">
        <f aca="false">IF(ISERROR(VLOOKUP($A25,'Import Peak'!$A$3:GL$99,194,FALSE())-VLOOKUP($A25,'Import Peak Change'!$A$106:GL$202,194,FALSE())),0,(VLOOKUP($A25,'Import Peak'!$A$3:GL$99,194,FALSE())-VLOOKUP($A25,'Import Peak Change'!$A$106:GL$202,194,FALSE())))</f>
        <v>0</v>
      </c>
      <c r="GM25" s="193" t="n">
        <f aca="false">IF(ISERROR(VLOOKUP($A25,'Import Peak'!$A$3:GM$99,195,FALSE())-VLOOKUP($A25,'Import Peak Change'!$A$106:GM$202,195,FALSE())),0,(VLOOKUP($A25,'Import Peak'!$A$3:GM$99,195,FALSE())-VLOOKUP($A25,'Import Peak Change'!$A$106:GM$202,195,FALSE())))</f>
        <v>0</v>
      </c>
      <c r="GN25" s="193" t="n">
        <f aca="false">IF(ISERROR(VLOOKUP($A25,'Import Peak'!$A$3:GN$99,196,FALSE())-VLOOKUP($A25,'Import Peak Change'!$A$106:GN$202,196,FALSE())),0,(VLOOKUP($A25,'Import Peak'!$A$3:GN$99,196,FALSE())-VLOOKUP($A25,'Import Peak Change'!$A$106:GN$202,196,FALSE())))</f>
        <v>0</v>
      </c>
      <c r="GO25" s="193" t="n">
        <f aca="false">IF(ISERROR(VLOOKUP($A25,'Import Peak'!$A$3:GO$99,197,FALSE())-VLOOKUP($A25,'Import Peak Change'!$A$106:GO$202,197,FALSE())),0,(VLOOKUP($A25,'Import Peak'!$A$3:GO$99,197,FALSE())-VLOOKUP($A25,'Import Peak Change'!$A$106:GO$202,197,FALSE())))</f>
        <v>0</v>
      </c>
      <c r="GP25" s="193" t="n">
        <f aca="false">IF(ISERROR(VLOOKUP($A25,'Import Peak'!$A$3:GP$99,198,FALSE())-VLOOKUP($A25,'Import Peak Change'!$A$106:GP$202,198,FALSE())),0,(VLOOKUP($A25,'Import Peak'!$A$3:GP$99,198,FALSE())-VLOOKUP($A25,'Import Peak Change'!$A$106:GP$202,198,FALSE())))</f>
        <v>0</v>
      </c>
      <c r="GQ25" s="193" t="n">
        <f aca="false">IF(ISERROR(VLOOKUP($A25,'Import Peak'!$A$3:GQ$99,199,FALSE())-VLOOKUP($A25,'Import Peak Change'!$A$106:GQ$202,199,FALSE())),0,(VLOOKUP($A25,'Import Peak'!$A$3:GQ$99,199,FALSE())-VLOOKUP($A25,'Import Peak Change'!$A$106:GQ$202,199,FALSE())))</f>
        <v>0</v>
      </c>
      <c r="GR25" s="193" t="n">
        <f aca="false">IF(ISERROR(VLOOKUP($A25,'Import Peak'!$A$3:GR$99,200,FALSE())-VLOOKUP($A25,'Import Peak Change'!$A$106:GR$202,200,FALSE())),0,(VLOOKUP($A25,'Import Peak'!$A$3:GR$99,200,FALSE())-VLOOKUP($A25,'Import Peak Change'!$A$106:GR$202,200,FALSE())))</f>
        <v>0</v>
      </c>
      <c r="GS25" s="193" t="n">
        <f aca="false">IF(ISERROR(VLOOKUP($A25,'Import Peak'!$A$3:GS$99,201,FALSE())-VLOOKUP($A25,'Import Peak Change'!$A$106:GS$202,201,FALSE())),0,(VLOOKUP($A25,'Import Peak'!$A$3:GS$99,201,FALSE())-VLOOKUP($A25,'Import Peak Change'!$A$106:GS$202,201,FALSE())))</f>
        <v>0</v>
      </c>
      <c r="GT25" s="193" t="n">
        <f aca="false">IF(ISERROR(VLOOKUP($A25,'Import Peak'!$A$3:GT$99,202,FALSE())-VLOOKUP($A25,'Import Peak Change'!$A$106:GT$202,202,FALSE())),0,(VLOOKUP($A25,'Import Peak'!$A$3:GT$99,202,FALSE())-VLOOKUP($A25,'Import Peak Change'!$A$106:GT$202,202,FALSE())))</f>
        <v>0</v>
      </c>
      <c r="GU25" s="193" t="n">
        <f aca="false">IF(ISERROR(VLOOKUP($A25,'Import Peak'!$A$3:GU$99,203,FALSE())-VLOOKUP($A25,'Import Peak Change'!$A$106:GU$202,203,FALSE())),0,(VLOOKUP($A25,'Import Peak'!$A$3:GU$99,203,FALSE())-VLOOKUP($A25,'Import Peak Change'!$A$106:GU$202,203,FALSE())))</f>
        <v>0</v>
      </c>
      <c r="GV25" s="193" t="n">
        <f aca="false">IF(ISERROR(VLOOKUP($A25,'Import Peak'!$A$3:GV$99,204,FALSE())-VLOOKUP($A25,'Import Peak Change'!$A$106:GV$202,204,FALSE())),0,(VLOOKUP($A25,'Import Peak'!$A$3:GV$99,204,FALSE())-VLOOKUP($A25,'Import Peak Change'!$A$106:GV$202,204,FALSE())))</f>
        <v>0</v>
      </c>
      <c r="GW25" s="193" t="n">
        <f aca="false">IF(ISERROR(VLOOKUP($A25,'Import Peak'!$A$3:GW$99,205,FALSE())-VLOOKUP($A25,'Import Peak Change'!$A$106:GW$202,205,FALSE())),0,(VLOOKUP($A25,'Import Peak'!$A$3:GW$99,205,FALSE())-VLOOKUP($A25,'Import Peak Change'!$A$106:GW$202,205,FALSE())))</f>
        <v>0</v>
      </c>
      <c r="GX25" s="193" t="n">
        <f aca="false">IF(ISERROR(VLOOKUP($A25,'Import Peak'!$A$3:GX$99,206,FALSE())-VLOOKUP($A25,'Import Peak Change'!$A$106:GX$202,206,FALSE())),0,(VLOOKUP($A25,'Import Peak'!$A$3:GX$99,206,FALSE())-VLOOKUP($A25,'Import Peak Change'!$A$106:GX$202,206,FALSE())))</f>
        <v>0</v>
      </c>
      <c r="GY25" s="193" t="n">
        <f aca="false">IF(ISERROR(VLOOKUP($A25,'Import Peak'!$A$3:GY$99,207,FALSE())-VLOOKUP($A25,'Import Peak Change'!$A$106:GY$202,207,FALSE())),0,(VLOOKUP($A25,'Import Peak'!$A$3:GY$99,207,FALSE())-VLOOKUP($A25,'Import Peak Change'!$A$106:GY$202,207,FALSE())))</f>
        <v>0</v>
      </c>
      <c r="GZ25" s="193" t="n">
        <f aca="false">IF(ISERROR(VLOOKUP($A25,'Import Peak'!$A$3:GZ$99,208,FALSE())-VLOOKUP($A25,'Import Peak Change'!$A$106:GZ$202,208,FALSE())),0,(VLOOKUP($A25,'Import Peak'!$A$3:GZ$99,208,FALSE())-VLOOKUP($A25,'Import Peak Change'!$A$106:GZ$202,208,FALSE())))</f>
        <v>0</v>
      </c>
      <c r="HA25" s="193" t="n">
        <f aca="false">IF(ISERROR(VLOOKUP($A25,'Import Peak'!$A$3:HA$99,209,FALSE())-VLOOKUP($A25,'Import Peak Change'!$A$106:HA$202,209,FALSE())),0,(VLOOKUP($A25,'Import Peak'!$A$3:HA$99,209,FALSE())-VLOOKUP($A25,'Import Peak Change'!$A$106:HA$202,209,FALSE())))</f>
        <v>0</v>
      </c>
      <c r="HB25" s="193" t="n">
        <f aca="false">IF(ISERROR(VLOOKUP($A25,'Import Peak'!$A$3:HB$99,210,FALSE())-VLOOKUP($A25,'Import Peak Change'!$A$106:HB$202,210,FALSE())),0,(VLOOKUP($A25,'Import Peak'!$A$3:HB$99,210,FALSE())-VLOOKUP($A25,'Import Peak Change'!$A$106:HB$202,210,FALSE())))</f>
        <v>0</v>
      </c>
      <c r="HC25" s="193" t="n">
        <f aca="false">IF(ISERROR(VLOOKUP($A25,'Import Peak'!$A$3:HC$99,211,FALSE())-VLOOKUP($A25,'Import Peak Change'!$A$106:HC$202,211,FALSE())),0,(VLOOKUP($A25,'Import Peak'!$A$3:HC$99,211,FALSE())-VLOOKUP($A25,'Import Peak Change'!$A$106:HC$202,211,FALSE())))</f>
        <v>0</v>
      </c>
      <c r="HD25" s="193" t="n">
        <f aca="false">IF(ISERROR(VLOOKUP($A25,'Import Peak'!$A$3:HD$99,212,FALSE())-VLOOKUP($A25,'Import Peak Change'!$A$106:HD$202,212,FALSE())),0,(VLOOKUP($A25,'Import Peak'!$A$3:HD$99,212,FALSE())-VLOOKUP($A25,'Import Peak Change'!$A$106:HD$202,212,FALSE())))</f>
        <v>0</v>
      </c>
      <c r="HE25" s="193" t="n">
        <f aca="false">IF(ISERROR(VLOOKUP($A25,'Import Peak'!$A$3:HE$99,213,FALSE())-VLOOKUP($A25,'Import Peak Change'!$A$106:HE$202,213,FALSE())),0,(VLOOKUP($A25,'Import Peak'!$A$3:HE$99,213,FALSE())-VLOOKUP($A25,'Import Peak Change'!$A$106:HE$202,213,FALSE())))</f>
        <v>0</v>
      </c>
      <c r="HF25" s="193" t="n">
        <f aca="false">IF(ISERROR(VLOOKUP($A25,'Import Peak'!$A$3:HF$99,214,FALSE())-VLOOKUP($A25,'Import Peak Change'!$A$106:HF$202,214,FALSE())),0,(VLOOKUP($A25,'Import Peak'!$A$3:HF$99,214,FALSE())-VLOOKUP($A25,'Import Peak Change'!$A$106:HF$202,214,FALSE())))</f>
        <v>0</v>
      </c>
      <c r="HG25" s="193" t="n">
        <f aca="false">IF(ISERROR(VLOOKUP($A25,'Import Peak'!$A$3:HG$99,215,FALSE())-VLOOKUP($A25,'Import Peak Change'!$A$106:HG$202,215,FALSE())),0,(VLOOKUP($A25,'Import Peak'!$A$3:HG$99,215,FALSE())-VLOOKUP($A25,'Import Peak Change'!$A$106:HG$202,215,FALSE())))</f>
        <v>0</v>
      </c>
      <c r="HH25" s="193" t="n">
        <f aca="false">IF(ISERROR(VLOOKUP($A25,'Import Peak'!$A$3:HH$99,216,FALSE())-VLOOKUP($A25,'Import Peak Change'!$A$106:HH$202,216,FALSE())),0,(VLOOKUP($A25,'Import Peak'!$A$3:HH$99,216,FALSE())-VLOOKUP($A25,'Import Peak Change'!$A$106:HH$202,216,FALSE())))</f>
        <v>0</v>
      </c>
      <c r="HI25" s="193" t="n">
        <f aca="false">IF(ISERROR(VLOOKUP($A25,'Import Peak'!$A$3:HI$99,217,FALSE())-VLOOKUP($A25,'Import Peak Change'!$A$106:HI$202,217,FALSE())),0,(VLOOKUP($A25,'Import Peak'!$A$3:HI$99,217,FALSE())-VLOOKUP($A25,'Import Peak Change'!$A$106:HI$202,217,FALSE())))</f>
        <v>0</v>
      </c>
      <c r="HJ25" s="193" t="n">
        <f aca="false">IF(ISERROR(VLOOKUP($A25,'Import Peak'!$A$3:HJ$99,218,FALSE())-VLOOKUP($A25,'Import Peak Change'!$A$106:HJ$202,218,FALSE())),0,(VLOOKUP($A25,'Import Peak'!$A$3:HJ$99,218,FALSE())-VLOOKUP($A25,'Import Peak Change'!$A$106:HJ$202,218,FALSE())))</f>
        <v>0</v>
      </c>
      <c r="HK25" s="193" t="n">
        <f aca="false">IF(ISERROR(VLOOKUP($A25,'Import Peak'!$A$3:HK$99,219,FALSE())-VLOOKUP($A25,'Import Peak Change'!$A$106:HK$202,219,FALSE())),0,(VLOOKUP($A25,'Import Peak'!$A$3:HK$99,219,FALSE())-VLOOKUP($A25,'Import Peak Change'!$A$106:HK$202,219,FALSE())))</f>
        <v>0</v>
      </c>
      <c r="HL25" s="193" t="n">
        <f aca="false">IF(ISERROR(VLOOKUP($A25,'Import Peak'!$A$3:HL$99,220,FALSE())-VLOOKUP($A25,'Import Peak Change'!$A$106:HL$202,220,FALSE())),0,(VLOOKUP($A25,'Import Peak'!$A$3:HL$99,220,FALSE())-VLOOKUP($A25,'Import Peak Change'!$A$106:HL$202,220,FALSE())))</f>
        <v>0</v>
      </c>
      <c r="HM25" s="193" t="n">
        <f aca="false">IF(ISERROR(VLOOKUP($A25,'Import Peak'!$A$3:HM$99,221,FALSE())-VLOOKUP($A25,'Import Peak Change'!$A$106:HM$202,221,FALSE())),0,(VLOOKUP($A25,'Import Peak'!$A$3:HM$99,221,FALSE())-VLOOKUP($A25,'Import Peak Change'!$A$106:HM$202,221,FALSE())))</f>
        <v>0</v>
      </c>
      <c r="HN25" s="193" t="n">
        <f aca="false">IF(ISERROR(VLOOKUP($A25,'Import Peak'!$A$3:HN$99,222,FALSE())-VLOOKUP($A25,'Import Peak Change'!$A$106:HN$202,222,FALSE())),0,(VLOOKUP($A25,'Import Peak'!$A$3:HN$99,222,FALSE())-VLOOKUP($A25,'Import Peak Change'!$A$106:HN$202,222,FALSE())))</f>
        <v>0</v>
      </c>
      <c r="HO25" s="193" t="n">
        <f aca="false">IF(ISERROR(VLOOKUP($A25,'Import Peak'!$A$3:HO$99,223,FALSE())-VLOOKUP($A25,'Import Peak Change'!$A$106:HO$202,223,FALSE())),0,(VLOOKUP($A25,'Import Peak'!$A$3:HO$99,223,FALSE())-VLOOKUP($A25,'Import Peak Change'!$A$106:HO$202,223,FALSE())))</f>
        <v>0</v>
      </c>
      <c r="HP25" s="193" t="n">
        <f aca="false">IF(ISERROR(VLOOKUP($A25,'Import Peak'!$A$3:HP$99,224,FALSE())-VLOOKUP($A25,'Import Peak Change'!$A$106:HP$202,224,FALSE())),0,(VLOOKUP($A25,'Import Peak'!$A$3:HP$99,224,FALSE())-VLOOKUP($A25,'Import Peak Change'!$A$106:HP$202,224,FALSE())))</f>
        <v>0</v>
      </c>
      <c r="HQ25" s="193" t="n">
        <f aca="false">IF(ISERROR(VLOOKUP($A25,'Import Peak'!$A$3:HQ$99,225,FALSE())-VLOOKUP($A25,'Import Peak Change'!$A$106:HQ$202,225,FALSE())),0,(VLOOKUP($A25,'Import Peak'!$A$3:HQ$99,225,FALSE())-VLOOKUP($A25,'Import Peak Change'!$A$106:HQ$202,225,FALSE())))</f>
        <v>0</v>
      </c>
      <c r="HR25" s="193" t="n">
        <f aca="false">IF(ISERROR(VLOOKUP($A25,'Import Peak'!$A$3:HR$99,226,FALSE())-VLOOKUP($A25,'Import Peak Change'!$A$106:HR$202,226,FALSE())),0,(VLOOKUP($A25,'Import Peak'!$A$3:HR$99,226,FALSE())-VLOOKUP($A25,'Import Peak Change'!$A$106:HR$202,226,FALSE())))</f>
        <v>0</v>
      </c>
      <c r="HS25" s="193" t="n">
        <f aca="false">IF(ISERROR(VLOOKUP($A25,'Import Peak'!$A$3:HS$99,227,FALSE())-VLOOKUP($A25,'Import Peak Change'!$A$106:HS$202,227,FALSE())),0,(VLOOKUP($A25,'Import Peak'!$A$3:HS$99,227,FALSE())-VLOOKUP($A25,'Import Peak Change'!$A$106:HS$202,227,FALSE())))</f>
        <v>0</v>
      </c>
      <c r="HT25" s="193" t="n">
        <f aca="false">IF(ISERROR(VLOOKUP($A25,'Import Peak'!$A$3:HT$99,228,FALSE())-VLOOKUP($A25,'Import Peak Change'!$A$106:HT$202,228,FALSE())),0,(VLOOKUP($A25,'Import Peak'!$A$3:HT$99,228,FALSE())-VLOOKUP($A25,'Import Peak Change'!$A$106:HT$202,228,FALSE())))</f>
        <v>0</v>
      </c>
      <c r="HU25" s="193" t="n">
        <f aca="false">IF(ISERROR(VLOOKUP($A25,'Import Peak'!$A$3:HU$99,229,FALSE())-VLOOKUP($A25,'Import Peak Change'!$A$106:HU$202,229,FALSE())),0,(VLOOKUP($A25,'Import Peak'!$A$3:HU$99,229,FALSE())-VLOOKUP($A25,'Import Peak Change'!$A$106:HU$202,229,FALSE())))</f>
        <v>0</v>
      </c>
      <c r="HV25" s="193" t="n">
        <f aca="false">IF(ISERROR(VLOOKUP($A25,'Import Peak'!$A$3:HV$99,230,FALSE())-VLOOKUP($A25,'Import Peak Change'!$A$106:HV$202,230,FALSE())),0,(VLOOKUP($A25,'Import Peak'!$A$3:HV$99,230,FALSE())-VLOOKUP($A25,'Import Peak Change'!$A$106:HV$202,230,FALSE())))</f>
        <v>0</v>
      </c>
      <c r="HW25" s="193" t="n">
        <f aca="false">IF(ISERROR(VLOOKUP($A25,'Import Peak'!$A$3:HW$99,231,FALSE())-VLOOKUP($A25,'Import Peak Change'!$A$106:HW$202,231,FALSE())),0,(VLOOKUP($A25,'Import Peak'!$A$3:HW$99,231,FALSE())-VLOOKUP($A25,'Import Peak Change'!$A$106:HW$202,231,FALSE())))</f>
        <v>0</v>
      </c>
      <c r="HX25" s="193" t="n">
        <f aca="false">IF(ISERROR(VLOOKUP($A25,'Import Peak'!$A$3:HX$99,232,FALSE())-VLOOKUP($A25,'Import Peak Change'!$A$106:HX$202,232,FALSE())),0,(VLOOKUP($A25,'Import Peak'!$A$3:HX$99,232,FALSE())-VLOOKUP($A25,'Import Peak Change'!$A$106:HX$202,232,FALSE())))</f>
        <v>0</v>
      </c>
      <c r="HY25" s="193" t="n">
        <f aca="false">IF(ISERROR(VLOOKUP($A25,'Import Peak'!$A$3:HY$99,233,FALSE())-VLOOKUP($A25,'Import Peak Change'!$A$106:HY$202,233,FALSE())),0,(VLOOKUP($A25,'Import Peak'!$A$3:HY$99,233,FALSE())-VLOOKUP($A25,'Import Peak Change'!$A$106:HY$202,233,FALSE())))</f>
        <v>0</v>
      </c>
      <c r="HZ25" s="193" t="n">
        <f aca="false">IF(ISERROR(VLOOKUP($A25,'Import Peak'!$A$3:HZ$99,234,FALSE())-VLOOKUP($A25,'Import Peak Change'!$A$106:HZ$202,234,FALSE())),0,(VLOOKUP($A25,'Import Peak'!$A$3:HZ$99,234,FALSE())-VLOOKUP($A25,'Import Peak Change'!$A$106:HZ$202,234,FALSE())))</f>
        <v>0</v>
      </c>
      <c r="IA25" s="193" t="n">
        <f aca="false">IF(ISERROR(VLOOKUP($A25,'Import Peak'!$A$3:IA$99,235,FALSE())-VLOOKUP($A25,'Import Peak Change'!$A$106:IA$202,235,FALSE())),0,(VLOOKUP($A25,'Import Peak'!$A$3:IA$99,235,FALSE())-VLOOKUP($A25,'Import Peak Change'!$A$106:IA$202,235,FALSE())))</f>
        <v>0</v>
      </c>
      <c r="IB25" s="193" t="n">
        <f aca="false">IF(ISERROR(VLOOKUP($A25,'Import Peak'!$A$3:IB$99,236,FALSE())-VLOOKUP($A25,'Import Peak Change'!$A$106:IB$202,236,FALSE())),0,(VLOOKUP($A25,'Import Peak'!$A$3:IB$99,236,FALSE())-VLOOKUP($A25,'Import Peak Change'!$A$106:IB$202,236,FALSE())))</f>
        <v>0</v>
      </c>
      <c r="IC25" s="193" t="n">
        <f aca="false">IF(ISERROR(VLOOKUP($A25,'Import Peak'!$A$3:IC$99,237,FALSE())-VLOOKUP($A25,'Import Peak Change'!$A$106:IC$202,237,FALSE())),0,(VLOOKUP($A25,'Import Peak'!$A$3:IC$99,237,FALSE())-VLOOKUP($A25,'Import Peak Change'!$A$106:IC$202,237,FALSE())))</f>
        <v>0</v>
      </c>
      <c r="ID25" s="193" t="n">
        <f aca="false">IF(ISERROR(VLOOKUP($A25,'Import Peak'!$A$3:ID$99,238,FALSE())-VLOOKUP($A25,'Import Peak Change'!$A$106:ID$202,238,FALSE())),0,(VLOOKUP($A25,'Import Peak'!$A$3:ID$99,238,FALSE())-VLOOKUP($A25,'Import Peak Change'!$A$106:ID$202,238,FALSE())))</f>
        <v>14114.175956466</v>
      </c>
      <c r="IE25" s="193" t="n">
        <f aca="false">IF(ISERROR(VLOOKUP($A25,'Import Peak'!$A$3:IE$99,239,FALSE())-VLOOKUP($A25,'Import Peak Change'!$A$106:IE$202,239,FALSE())),0,(VLOOKUP($A25,'Import Peak'!$A$3:IE$99,239,FALSE())-VLOOKUP($A25,'Import Peak Change'!$A$106:IE$202,239,FALSE())))</f>
        <v>14114.175956466</v>
      </c>
      <c r="IF25" s="193"/>
    </row>
    <row r="26" customFormat="false" ht="12.75" hidden="false" customHeight="false" outlineLevel="0" collapsed="false">
      <c r="A26" s="201" t="str">
        <f aca="false">IF('Import Peak'!A23=0,"",'Import Peak'!A23)</f>
        <v>EPMI-ST-PLT</v>
      </c>
      <c r="B26" s="193"/>
      <c r="C26" s="193"/>
      <c r="D26" s="193"/>
      <c r="E26" s="193"/>
      <c r="F26" s="193"/>
      <c r="G26" s="193" t="n">
        <f aca="false">IF(ISERROR(VLOOKUP($A26,'Import Peak'!$A$3:G$99,7,FALSE())-VLOOKUP($A26,'Import Peak Change'!$A$106:G$202,7,FALSE())),0,(VLOOKUP($A26,'Import Peak'!$A$3:G$99,7,FALSE())-VLOOKUP($A26,'Import Peak Change'!$A$106:G$202,7,FALSE())))</f>
        <v>0</v>
      </c>
      <c r="H26" s="193" t="n">
        <f aca="false">IF(ISERROR(VLOOKUP($A26,'Import Peak'!$A$3:H$99,8,FALSE())-VLOOKUP($A26,'Import Peak Change'!$A$106:H$202,8,FALSE())),0,(VLOOKUP($A26,'Import Peak'!$A$3:H$99,8,FALSE())-VLOOKUP($A26,'Import Peak Change'!$A$106:H$202,8,FALSE())))</f>
        <v>0</v>
      </c>
      <c r="I26" s="193" t="n">
        <f aca="false">IF(ISERROR(VLOOKUP($A26,'Import Peak'!$A$3:I$99,9,FALSE())-VLOOKUP($A26,'Import Peak Change'!$A$106:I$202,9,FALSE())),0,(VLOOKUP($A26,'Import Peak'!$A$3:I$99,9,FALSE())-VLOOKUP($A26,'Import Peak Change'!$A$106:I$202,9,FALSE())))</f>
        <v>0</v>
      </c>
      <c r="J26" s="193" t="n">
        <f aca="false">IF(ISERROR(VLOOKUP($A26,'Import Peak'!$A$3:J$99,10,FALSE())-VLOOKUP($A26,'Import Peak Change'!$A$106:J$202,10,FALSE())),0,(VLOOKUP($A26,'Import Peak'!$A$3:J$99,10,FALSE())-VLOOKUP($A26,'Import Peak Change'!$A$106:J$202,10,FALSE())))</f>
        <v>0</v>
      </c>
      <c r="K26" s="193" t="n">
        <f aca="false">IF(ISERROR(VLOOKUP($A26,'Import Peak'!$A$3:K$99,11,FALSE())-VLOOKUP($A26,'Import Peak Change'!$A$106:K$202,11,FALSE())),0,(VLOOKUP($A26,'Import Peak'!$A$3:K$99,11,FALSE())-VLOOKUP($A26,'Import Peak Change'!$A$106:K$202,11,FALSE())))</f>
        <v>0</v>
      </c>
      <c r="L26" s="193" t="n">
        <f aca="false">IF(ISERROR(VLOOKUP($A26,'Import Peak'!$A$3:L$99,12,FALSE())-VLOOKUP($A26,'Import Peak Change'!$A$106:L$202,12,FALSE())),0,(VLOOKUP($A26,'Import Peak'!$A$3:L$99,12,FALSE())-VLOOKUP($A26,'Import Peak Change'!$A$106:L$202,12,FALSE())))</f>
        <v>0</v>
      </c>
      <c r="M26" s="193" t="n">
        <f aca="false">IF(ISERROR(VLOOKUP($A26,'Import Peak'!$A$3:M$99,13,FALSE())-VLOOKUP($A26,'Import Peak Change'!$A$106:M$202,13,FALSE())),0,(VLOOKUP($A26,'Import Peak'!$A$3:M$99,13,FALSE())-VLOOKUP($A26,'Import Peak Change'!$A$106:M$202,13,FALSE())))</f>
        <v>0</v>
      </c>
      <c r="N26" s="193" t="n">
        <f aca="false">IF(ISERROR(VLOOKUP($A26,'Import Peak'!$A$3:N$99,14,FALSE())-VLOOKUP($A26,'Import Peak Change'!$A$106:N$202,14,FALSE())),0,(VLOOKUP($A26,'Import Peak'!$A$3:N$99,14,FALSE())-VLOOKUP($A26,'Import Peak Change'!$A$106:N$202,14,FALSE())))</f>
        <v>0</v>
      </c>
      <c r="O26" s="193" t="n">
        <f aca="false">IF(ISERROR(VLOOKUP($A26,'Import Peak'!$A$3:O$99,15,FALSE())-VLOOKUP($A26,'Import Peak Change'!$A$106:O$202,15,FALSE())),0,(VLOOKUP($A26,'Import Peak'!$A$3:O$99,15,FALSE())-VLOOKUP($A26,'Import Peak Change'!$A$106:O$202,15,FALSE())))</f>
        <v>0</v>
      </c>
      <c r="P26" s="193" t="n">
        <f aca="false">IF(ISERROR(VLOOKUP($A26,'Import Peak'!$A$3:P$99,16,FALSE())-VLOOKUP($A26,'Import Peak Change'!$A$106:P$202,16,FALSE())),0,(VLOOKUP($A26,'Import Peak'!$A$3:P$99,16,FALSE())-VLOOKUP($A26,'Import Peak Change'!$A$106:P$202,16,FALSE())))</f>
        <v>0</v>
      </c>
      <c r="Q26" s="193" t="n">
        <f aca="false">IF(ISERROR(VLOOKUP($A26,'Import Peak'!$A$3:Q$99,17,FALSE())-VLOOKUP($A26,'Import Peak Change'!$A$106:Q$202,17,FALSE())),0,(VLOOKUP($A26,'Import Peak'!$A$3:Q$99,17,FALSE())-VLOOKUP($A26,'Import Peak Change'!$A$106:Q$202,17,FALSE())))</f>
        <v>0</v>
      </c>
      <c r="R26" s="193" t="n">
        <f aca="false">IF(ISERROR(VLOOKUP($A26,'Import Peak'!$A$3:R$99,18,FALSE())-VLOOKUP($A26,'Import Peak Change'!$A$106:R$202,18,FALSE())),0,(VLOOKUP($A26,'Import Peak'!$A$3:R$99,18,FALSE())-VLOOKUP($A26,'Import Peak Change'!$A$106:R$202,18,FALSE())))</f>
        <v>0</v>
      </c>
      <c r="S26" s="193" t="n">
        <f aca="false">IF(ISERROR(VLOOKUP($A26,'Import Peak'!$A$3:S$99,19,FALSE())-VLOOKUP($A26,'Import Peak Change'!$A$106:S$202,19,FALSE())),0,(VLOOKUP($A26,'Import Peak'!$A$3:S$99,19,FALSE())-VLOOKUP($A26,'Import Peak Change'!$A$106:S$202,19,FALSE())))</f>
        <v>0</v>
      </c>
      <c r="T26" s="193" t="n">
        <f aca="false">IF(ISERROR(VLOOKUP($A26,'Import Peak'!$A$3:T$99,20,FALSE())-VLOOKUP($A26,'Import Peak Change'!$A$106:T$202,20,FALSE())),0,(VLOOKUP($A26,'Import Peak'!$A$3:T$99,20,FALSE())-VLOOKUP($A26,'Import Peak Change'!$A$106:T$202,20,FALSE())))</f>
        <v>0</v>
      </c>
      <c r="U26" s="193" t="n">
        <f aca="false">IF(ISERROR(VLOOKUP($A26,'Import Peak'!$A$3:U$99,21,FALSE())-VLOOKUP($A26,'Import Peak Change'!$A$106:U$202,21,FALSE())),0,(VLOOKUP($A26,'Import Peak'!$A$3:U$99,21,FALSE())-VLOOKUP($A26,'Import Peak Change'!$A$106:U$202,21,FALSE())))</f>
        <v>0</v>
      </c>
      <c r="V26" s="193" t="n">
        <f aca="false">IF(ISERROR(VLOOKUP($A26,'Import Peak'!$A$3:V$99,22,FALSE())-VLOOKUP($A26,'Import Peak Change'!$A$106:V$202,22,FALSE())),0,(VLOOKUP($A26,'Import Peak'!$A$3:V$99,22,FALSE())-VLOOKUP($A26,'Import Peak Change'!$A$106:V$202,22,FALSE())))</f>
        <v>0</v>
      </c>
      <c r="W26" s="193" t="n">
        <f aca="false">IF(ISERROR(VLOOKUP($A26,'Import Peak'!$A$3:W$99,23,FALSE())-VLOOKUP($A26,'Import Peak Change'!$A$106:W$202,23,FALSE())),0,(VLOOKUP($A26,'Import Peak'!$A$3:W$99,23,FALSE())-VLOOKUP($A26,'Import Peak Change'!$A$106:W$202,23,FALSE())))</f>
        <v>0</v>
      </c>
      <c r="X26" s="193" t="n">
        <f aca="false">IF(ISERROR(VLOOKUP($A26,'Import Peak'!$A$3:X$99,24,FALSE())-VLOOKUP($A26,'Import Peak Change'!$A$106:X$202,24,FALSE())),0,(VLOOKUP($A26,'Import Peak'!$A$3:X$99,24,FALSE())-VLOOKUP($A26,'Import Peak Change'!$A$106:X$202,24,FALSE())))</f>
        <v>0</v>
      </c>
      <c r="Y26" s="193" t="n">
        <f aca="false">IF(ISERROR(VLOOKUP($A26,'Import Peak'!$A$3:Y$99,25,FALSE())-VLOOKUP($A26,'Import Peak Change'!$A$106:Y$202,25,FALSE())),0,(VLOOKUP($A26,'Import Peak'!$A$3:Y$99,25,FALSE())-VLOOKUP($A26,'Import Peak Change'!$A$106:Y$202,25,FALSE())))</f>
        <v>0</v>
      </c>
      <c r="Z26" s="193" t="n">
        <f aca="false">IF(ISERROR(VLOOKUP($A26,'Import Peak'!$A$3:Z$99,26,FALSE())-VLOOKUP($A26,'Import Peak Change'!$A$106:Z$202,26,FALSE())),0,(VLOOKUP($A26,'Import Peak'!$A$3:Z$99,26,FALSE())-VLOOKUP($A26,'Import Peak Change'!$A$106:Z$202,26,FALSE())))</f>
        <v>0</v>
      </c>
      <c r="AA26" s="193" t="n">
        <f aca="false">IF(ISERROR(VLOOKUP($A26,'Import Peak'!$A$3:AA$99,27,FALSE())-VLOOKUP($A26,'Import Peak Change'!$A$106:AA$202,27,FALSE())),0,(VLOOKUP($A26,'Import Peak'!$A$3:AA$99,27,FALSE())-VLOOKUP($A26,'Import Peak Change'!$A$106:AA$202,27,FALSE())))</f>
        <v>0</v>
      </c>
      <c r="AB26" s="193" t="n">
        <f aca="false">IF(ISERROR(VLOOKUP($A26,'Import Peak'!$A$3:AB$99,28,FALSE())-VLOOKUP($A26,'Import Peak Change'!$A$106:AB$202,28,FALSE())),0,(VLOOKUP($A26,'Import Peak'!$A$3:AB$99,28,FALSE())-VLOOKUP($A26,'Import Peak Change'!$A$106:AB$202,28,FALSE())))</f>
        <v>0</v>
      </c>
      <c r="AC26" s="193" t="n">
        <f aca="false">IF(ISERROR(VLOOKUP($A26,'Import Peak'!$A$3:AC$99,29,FALSE())-VLOOKUP($A26,'Import Peak Change'!$A$106:AC$202,29,FALSE())),0,(VLOOKUP($A26,'Import Peak'!$A$3:AC$99,29,FALSE())-VLOOKUP($A26,'Import Peak Change'!$A$106:AC$202,29,FALSE())))</f>
        <v>0</v>
      </c>
      <c r="AD26" s="193" t="n">
        <f aca="false">IF(ISERROR(VLOOKUP($A26,'Import Peak'!$A$3:AD$99,30,FALSE())-VLOOKUP($A26,'Import Peak Change'!$A$106:AD$202,30,FALSE())),0,(VLOOKUP($A26,'Import Peak'!$A$3:AD$99,30,FALSE())-VLOOKUP($A26,'Import Peak Change'!$A$106:AD$202,30,FALSE())))</f>
        <v>0</v>
      </c>
      <c r="AE26" s="193" t="n">
        <f aca="false">IF(ISERROR(VLOOKUP($A26,'Import Peak'!$A$3:AE$99,31,FALSE())-VLOOKUP($A26,'Import Peak Change'!$A$106:AE$202,31,FALSE())),0,(VLOOKUP($A26,'Import Peak'!$A$3:AE$99,31,FALSE())-VLOOKUP($A26,'Import Peak Change'!$A$106:AE$202,31,FALSE())))</f>
        <v>0</v>
      </c>
      <c r="AF26" s="193" t="n">
        <f aca="false">IF(ISERROR(VLOOKUP($A26,'Import Peak'!$A$3:AF$99,32,FALSE())-VLOOKUP($A26,'Import Peak Change'!$A$106:AF$202,32,FALSE())),0,(VLOOKUP($A26,'Import Peak'!$A$3:AF$99,32,FALSE())-VLOOKUP($A26,'Import Peak Change'!$A$106:AF$202,32,FALSE())))</f>
        <v>0</v>
      </c>
      <c r="AG26" s="193" t="n">
        <f aca="false">IF(ISERROR(VLOOKUP($A26,'Import Peak'!$A$3:AG$99,33,FALSE())-VLOOKUP($A26,'Import Peak Change'!$A$106:AG$202,33,FALSE())),0,(VLOOKUP($A26,'Import Peak'!$A$3:AG$99,33,FALSE())-VLOOKUP($A26,'Import Peak Change'!$A$106:AG$202,33,FALSE())))</f>
        <v>0</v>
      </c>
      <c r="AH26" s="193" t="n">
        <f aca="false">IF(ISERROR(VLOOKUP($A26,'Import Peak'!$A$3:AH$99,34,FALSE())-VLOOKUP($A26,'Import Peak Change'!$A$106:AH$202,34,FALSE())),0,(VLOOKUP($A26,'Import Peak'!$A$3:AH$99,34,FALSE())-VLOOKUP($A26,'Import Peak Change'!$A$106:AH$202,34,FALSE())))</f>
        <v>0</v>
      </c>
      <c r="AI26" s="193" t="n">
        <f aca="false">IF(ISERROR(VLOOKUP($A26,'Import Peak'!$A$3:AI$99,35,FALSE())-VLOOKUP($A26,'Import Peak Change'!$A$106:AI$202,35,FALSE())),0,(VLOOKUP($A26,'Import Peak'!$A$3:AI$99,35,FALSE())-VLOOKUP($A26,'Import Peak Change'!$A$106:AI$202,35,FALSE())))</f>
        <v>0</v>
      </c>
      <c r="AJ26" s="193" t="n">
        <f aca="false">IF(ISERROR(VLOOKUP($A26,'Import Peak'!$A$3:AJ$99,36,FALSE())-VLOOKUP($A26,'Import Peak Change'!$A$106:AJ$202,36,FALSE())),0,(VLOOKUP($A26,'Import Peak'!$A$3:AJ$99,36,FALSE())-VLOOKUP($A26,'Import Peak Change'!$A$106:AJ$202,36,FALSE())))</f>
        <v>0</v>
      </c>
      <c r="AK26" s="193" t="n">
        <f aca="false">IF(ISERROR(VLOOKUP($A26,'Import Peak'!$A$3:AK$99,37,FALSE())-VLOOKUP($A26,'Import Peak Change'!$A$106:AK$202,37,FALSE())),0,(VLOOKUP($A26,'Import Peak'!$A$3:AK$99,37,FALSE())-VLOOKUP($A26,'Import Peak Change'!$A$106:AK$202,37,FALSE())))</f>
        <v>0</v>
      </c>
      <c r="AL26" s="193" t="n">
        <f aca="false">IF(ISERROR(VLOOKUP($A26,'Import Peak'!$A$3:AL$99,38,FALSE())-VLOOKUP($A26,'Import Peak Change'!$A$106:AL$202,38,FALSE())),0,(VLOOKUP($A26,'Import Peak'!$A$3:AL$99,38,FALSE())-VLOOKUP($A26,'Import Peak Change'!$A$106:AL$202,38,FALSE())))</f>
        <v>0</v>
      </c>
      <c r="AM26" s="193" t="n">
        <f aca="false">IF(ISERROR(VLOOKUP($A26,'Import Peak'!$A$3:AM$99,39,FALSE())-VLOOKUP($A26,'Import Peak Change'!$A$106:AM$202,39,FALSE())),0,(VLOOKUP($A26,'Import Peak'!$A$3:AM$99,39,FALSE())-VLOOKUP($A26,'Import Peak Change'!$A$106:AM$202,39,FALSE())))</f>
        <v>0</v>
      </c>
      <c r="AN26" s="193" t="n">
        <f aca="false">IF(ISERROR(VLOOKUP($A26,'Import Peak'!$A$3:AN$99,40,FALSE())-VLOOKUP($A26,'Import Peak Change'!$A$106:AN$202,40,FALSE())),0,(VLOOKUP($A26,'Import Peak'!$A$3:AN$99,40,FALSE())-VLOOKUP($A26,'Import Peak Change'!$A$106:AN$202,40,FALSE())))</f>
        <v>0</v>
      </c>
      <c r="AO26" s="193" t="n">
        <f aca="false">IF(ISERROR(VLOOKUP($A26,'Import Peak'!$A$3:AO$99,41,FALSE())-VLOOKUP($A26,'Import Peak Change'!$A$106:AO$202,41,FALSE())),0,(VLOOKUP($A26,'Import Peak'!$A$3:AO$99,41,FALSE())-VLOOKUP($A26,'Import Peak Change'!$A$106:AO$202,41,FALSE())))</f>
        <v>0</v>
      </c>
      <c r="AP26" s="193" t="n">
        <f aca="false">IF(ISERROR(VLOOKUP($A26,'Import Peak'!$A$3:AP$99,42,FALSE())-VLOOKUP($A26,'Import Peak Change'!$A$106:AP$202,42,FALSE())),0,(VLOOKUP($A26,'Import Peak'!$A$3:AP$99,42,FALSE())-VLOOKUP($A26,'Import Peak Change'!$A$106:AP$202,42,FALSE())))</f>
        <v>0</v>
      </c>
      <c r="AQ26" s="193" t="n">
        <f aca="false">IF(ISERROR(VLOOKUP($A26,'Import Peak'!$A$3:AQ$99,43,FALSE())-VLOOKUP($A26,'Import Peak Change'!$A$106:AQ$202,43,FALSE())),0,(VLOOKUP($A26,'Import Peak'!$A$3:AQ$99,43,FALSE())-VLOOKUP($A26,'Import Peak Change'!$A$106:AQ$202,43,FALSE())))</f>
        <v>0</v>
      </c>
      <c r="AR26" s="193" t="n">
        <f aca="false">IF(ISERROR(VLOOKUP($A26,'Import Peak'!$A$3:AR$99,44,FALSE())-VLOOKUP($A26,'Import Peak Change'!$A$106:AR$202,44,FALSE())),0,(VLOOKUP($A26,'Import Peak'!$A$3:AR$99,44,FALSE())-VLOOKUP($A26,'Import Peak Change'!$A$106:AR$202,44,FALSE())))</f>
        <v>0</v>
      </c>
      <c r="AS26" s="193" t="n">
        <f aca="false">IF(ISERROR(VLOOKUP($A26,'Import Peak'!$A$3:AS$99,45,FALSE())-VLOOKUP($A26,'Import Peak Change'!$A$106:AS$202,45,FALSE())),0,(VLOOKUP($A26,'Import Peak'!$A$3:AS$99,45,FALSE())-VLOOKUP($A26,'Import Peak Change'!$A$106:AS$202,45,FALSE())))</f>
        <v>0</v>
      </c>
      <c r="AT26" s="193" t="n">
        <f aca="false">IF(ISERROR(VLOOKUP($A26,'Import Peak'!$A$3:AT$99,46,FALSE())-VLOOKUP($A26,'Import Peak Change'!$A$106:AT$202,46,FALSE())),0,(VLOOKUP($A26,'Import Peak'!$A$3:AT$99,46,FALSE())-VLOOKUP($A26,'Import Peak Change'!$A$106:AT$202,46,FALSE())))</f>
        <v>0</v>
      </c>
      <c r="AU26" s="193" t="n">
        <f aca="false">IF(ISERROR(VLOOKUP($A26,'Import Peak'!$A$3:AU$99,47,FALSE())-VLOOKUP($A26,'Import Peak Change'!$A$106:AU$202,47,FALSE())),0,(VLOOKUP($A26,'Import Peak'!$A$3:AU$99,47,FALSE())-VLOOKUP($A26,'Import Peak Change'!$A$106:AU$202,47,FALSE())))</f>
        <v>0</v>
      </c>
      <c r="AV26" s="193" t="n">
        <f aca="false">IF(ISERROR(VLOOKUP($A26,'Import Peak'!$A$3:AV$99,48,FALSE())-VLOOKUP($A26,'Import Peak Change'!$A$106:AV$202,48,FALSE())),0,(VLOOKUP($A26,'Import Peak'!$A$3:AV$99,48,FALSE())-VLOOKUP($A26,'Import Peak Change'!$A$106:AV$202,48,FALSE())))</f>
        <v>0</v>
      </c>
      <c r="AW26" s="193" t="n">
        <f aca="false">IF(ISERROR(VLOOKUP($A26,'Import Peak'!$A$3:AW$99,49,FALSE())-VLOOKUP($A26,'Import Peak Change'!$A$106:AW$202,49,FALSE())),0,(VLOOKUP($A26,'Import Peak'!$A$3:AW$99,49,FALSE())-VLOOKUP($A26,'Import Peak Change'!$A$106:AW$202,49,FALSE())))</f>
        <v>0</v>
      </c>
      <c r="AX26" s="193" t="n">
        <f aca="false">IF(ISERROR(VLOOKUP($A26,'Import Peak'!$A$3:AX$99,50,FALSE())-VLOOKUP($A26,'Import Peak Change'!$A$106:AX$202,50,FALSE())),0,(VLOOKUP($A26,'Import Peak'!$A$3:AX$99,50,FALSE())-VLOOKUP($A26,'Import Peak Change'!$A$106:AX$202,50,FALSE())))</f>
        <v>0</v>
      </c>
      <c r="AY26" s="193" t="n">
        <f aca="false">IF(ISERROR(VLOOKUP($A26,'Import Peak'!$A$3:AY$99,51,FALSE())-VLOOKUP($A26,'Import Peak Change'!$A$106:AY$202,51,FALSE())),0,(VLOOKUP($A26,'Import Peak'!$A$3:AY$99,51,FALSE())-VLOOKUP($A26,'Import Peak Change'!$A$106:AY$202,51,FALSE())))</f>
        <v>0</v>
      </c>
      <c r="AZ26" s="193" t="n">
        <f aca="false">IF(ISERROR(VLOOKUP($A26,'Import Peak'!$A$3:AZ$99,52,FALSE())-VLOOKUP($A26,'Import Peak Change'!$A$106:AZ$202,52,FALSE())),0,(VLOOKUP($A26,'Import Peak'!$A$3:AZ$99,52,FALSE())-VLOOKUP($A26,'Import Peak Change'!$A$106:AZ$202,52,FALSE())))</f>
        <v>0</v>
      </c>
      <c r="BA26" s="193" t="n">
        <f aca="false">IF(ISERROR(VLOOKUP($A26,'Import Peak'!$A$3:BA$99,53,FALSE())-VLOOKUP($A26,'Import Peak Change'!$A$106:BA$202,53,FALSE())),0,(VLOOKUP($A26,'Import Peak'!$A$3:BA$99,53,FALSE())-VLOOKUP($A26,'Import Peak Change'!$A$106:BA$202,53,FALSE())))</f>
        <v>0</v>
      </c>
      <c r="BB26" s="193" t="n">
        <f aca="false">IF(ISERROR(VLOOKUP($A26,'Import Peak'!$A$3:BB$99,54,FALSE())-VLOOKUP($A26,'Import Peak Change'!$A$106:BB$202,54,FALSE())),0,(VLOOKUP($A26,'Import Peak'!$A$3:BB$99,54,FALSE())-VLOOKUP($A26,'Import Peak Change'!$A$106:BB$202,54,FALSE())))</f>
        <v>0</v>
      </c>
      <c r="BC26" s="193" t="n">
        <f aca="false">IF(ISERROR(VLOOKUP($A26,'Import Peak'!$A$3:BC$99,55,FALSE())-VLOOKUP($A26,'Import Peak Change'!$A$106:BC$202,55,FALSE())),0,(VLOOKUP($A26,'Import Peak'!$A$3:BC$99,55,FALSE())-VLOOKUP($A26,'Import Peak Change'!$A$106:BC$202,55,FALSE())))</f>
        <v>0</v>
      </c>
      <c r="BD26" s="193" t="n">
        <f aca="false">IF(ISERROR(VLOOKUP($A26,'Import Peak'!$A$3:BD$99,56,FALSE())-VLOOKUP($A26,'Import Peak Change'!$A$106:BD$202,56,FALSE())),0,(VLOOKUP($A26,'Import Peak'!$A$3:BD$99,56,FALSE())-VLOOKUP($A26,'Import Peak Change'!$A$106:BD$202,56,FALSE())))</f>
        <v>0</v>
      </c>
      <c r="BE26" s="193" t="n">
        <f aca="false">IF(ISERROR(VLOOKUP($A26,'Import Peak'!$A$3:BE$99,57,FALSE())-VLOOKUP($A26,'Import Peak Change'!$A$106:BE$202,57,FALSE())),0,(VLOOKUP($A26,'Import Peak'!$A$3:BE$99,57,FALSE())-VLOOKUP($A26,'Import Peak Change'!$A$106:BE$202,57,FALSE())))</f>
        <v>0</v>
      </c>
      <c r="BF26" s="193" t="n">
        <f aca="false">IF(ISERROR(VLOOKUP($A26,'Import Peak'!$A$3:BF$99,58,FALSE())-VLOOKUP($A26,'Import Peak Change'!$A$106:BF$202,58,FALSE())),0,(VLOOKUP($A26,'Import Peak'!$A$3:BF$99,58,FALSE())-VLOOKUP($A26,'Import Peak Change'!$A$106:BF$202,58,FALSE())))</f>
        <v>0</v>
      </c>
      <c r="BG26" s="193" t="n">
        <f aca="false">IF(ISERROR(VLOOKUP($A26,'Import Peak'!$A$3:BG$99,59,FALSE())-VLOOKUP($A26,'Import Peak Change'!$A$106:BG$202,59,FALSE())),0,(VLOOKUP($A26,'Import Peak'!$A$3:BG$99,59,FALSE())-VLOOKUP($A26,'Import Peak Change'!$A$106:BG$202,59,FALSE())))</f>
        <v>0</v>
      </c>
      <c r="BH26" s="193" t="n">
        <f aca="false">IF(ISERROR(VLOOKUP($A26,'Import Peak'!$A$3:BH$99,60,FALSE())-VLOOKUP($A26,'Import Peak Change'!$A$106:BH$202,60,FALSE())),0,(VLOOKUP($A26,'Import Peak'!$A$3:BH$99,60,FALSE())-VLOOKUP($A26,'Import Peak Change'!$A$106:BH$202,60,FALSE())))</f>
        <v>0</v>
      </c>
      <c r="BI26" s="193" t="n">
        <f aca="false">IF(ISERROR(VLOOKUP($A26,'Import Peak'!$A$3:BI$99,61,FALSE())-VLOOKUP($A26,'Import Peak Change'!$A$106:BI$202,61,FALSE())),0,(VLOOKUP($A26,'Import Peak'!$A$3:BI$99,61,FALSE())-VLOOKUP($A26,'Import Peak Change'!$A$106:BI$202,61,FALSE())))</f>
        <v>0</v>
      </c>
      <c r="BJ26" s="193" t="n">
        <f aca="false">IF(ISERROR(VLOOKUP($A26,'Import Peak'!$A$3:BJ$99,62,FALSE())-VLOOKUP($A26,'Import Peak Change'!$A$106:BJ$202,62,FALSE())),0,(VLOOKUP($A26,'Import Peak'!$A$3:BJ$99,62,FALSE())-VLOOKUP($A26,'Import Peak Change'!$A$106:BJ$202,62,FALSE())))</f>
        <v>0</v>
      </c>
      <c r="BK26" s="193" t="n">
        <f aca="false">IF(ISERROR(VLOOKUP($A26,'Import Peak'!$A$3:BK$99,63,FALSE())-VLOOKUP($A26,'Import Peak Change'!$A$106:BK$202,63,FALSE())),0,(VLOOKUP($A26,'Import Peak'!$A$3:BK$99,63,FALSE())-VLOOKUP($A26,'Import Peak Change'!$A$106:BK$202,63,FALSE())))</f>
        <v>0</v>
      </c>
      <c r="BL26" s="193" t="n">
        <f aca="false">IF(ISERROR(VLOOKUP($A26,'Import Peak'!$A$3:BL$99,64,FALSE())-VLOOKUP($A26,'Import Peak Change'!$A$106:BL$202,64,FALSE())),0,(VLOOKUP($A26,'Import Peak'!$A$3:BL$99,64,FALSE())-VLOOKUP($A26,'Import Peak Change'!$A$106:BL$202,64,FALSE())))</f>
        <v>0</v>
      </c>
      <c r="BM26" s="193" t="n">
        <f aca="false">IF(ISERROR(VLOOKUP($A26,'Import Peak'!$A$3:BM$99,65,FALSE())-VLOOKUP($A26,'Import Peak Change'!$A$106:BM$202,65,FALSE())),0,(VLOOKUP($A26,'Import Peak'!$A$3:BM$99,65,FALSE())-VLOOKUP($A26,'Import Peak Change'!$A$106:BM$202,65,FALSE())))</f>
        <v>0</v>
      </c>
      <c r="BN26" s="193" t="n">
        <f aca="false">IF(ISERROR(VLOOKUP($A26,'Import Peak'!$A$3:BN$99,66,FALSE())-VLOOKUP($A26,'Import Peak Change'!$A$106:BN$202,66,FALSE())),0,(VLOOKUP($A26,'Import Peak'!$A$3:BN$99,66,FALSE())-VLOOKUP($A26,'Import Peak Change'!$A$106:BN$202,66,FALSE())))</f>
        <v>0</v>
      </c>
      <c r="BO26" s="193" t="n">
        <f aca="false">IF(ISERROR(VLOOKUP($A26,'Import Peak'!$A$3:BO$99,67,FALSE())-VLOOKUP($A26,'Import Peak Change'!$A$106:BO$202,67,FALSE())),0,(VLOOKUP($A26,'Import Peak'!$A$3:BO$99,67,FALSE())-VLOOKUP($A26,'Import Peak Change'!$A$106:BO$202,67,FALSE())))</f>
        <v>0</v>
      </c>
      <c r="BP26" s="193" t="n">
        <f aca="false">IF(ISERROR(VLOOKUP($A26,'Import Peak'!$A$3:BP$99,68,FALSE())-VLOOKUP($A26,'Import Peak Change'!$A$106:BP$202,68,FALSE())),0,(VLOOKUP($A26,'Import Peak'!$A$3:BP$99,68,FALSE())-VLOOKUP($A26,'Import Peak Change'!$A$106:BP$202,68,FALSE())))</f>
        <v>0</v>
      </c>
      <c r="BQ26" s="193" t="n">
        <f aca="false">IF(ISERROR(VLOOKUP($A26,'Import Peak'!$A$3:BQ$99,69,FALSE())-VLOOKUP($A26,'Import Peak Change'!$A$106:BQ$202,69,FALSE())),0,(VLOOKUP($A26,'Import Peak'!$A$3:BQ$99,69,FALSE())-VLOOKUP($A26,'Import Peak Change'!$A$106:BQ$202,69,FALSE())))</f>
        <v>0</v>
      </c>
      <c r="BR26" s="193" t="n">
        <f aca="false">IF(ISERROR(VLOOKUP($A26,'Import Peak'!$A$3:BR$99,70,FALSE())-VLOOKUP($A26,'Import Peak Change'!$A$106:BR$202,70,FALSE())),0,(VLOOKUP($A26,'Import Peak'!$A$3:BR$99,70,FALSE())-VLOOKUP($A26,'Import Peak Change'!$A$106:BR$202,70,FALSE())))</f>
        <v>0</v>
      </c>
      <c r="BS26" s="193" t="n">
        <f aca="false">IF(ISERROR(VLOOKUP($A26,'Import Peak'!$A$3:BS$99,71,FALSE())-VLOOKUP($A26,'Import Peak Change'!$A$106:BS$202,71,FALSE())),0,(VLOOKUP($A26,'Import Peak'!$A$3:BS$99,71,FALSE())-VLOOKUP($A26,'Import Peak Change'!$A$106:BS$202,71,FALSE())))</f>
        <v>0</v>
      </c>
      <c r="BT26" s="193" t="n">
        <f aca="false">IF(ISERROR(VLOOKUP($A26,'Import Peak'!$A$3:BT$99,72,FALSE())-VLOOKUP($A26,'Import Peak Change'!$A$106:BT$202,72,FALSE())),0,(VLOOKUP($A26,'Import Peak'!$A$3:BT$99,72,FALSE())-VLOOKUP($A26,'Import Peak Change'!$A$106:BT$202,72,FALSE())))</f>
        <v>0</v>
      </c>
      <c r="BU26" s="193" t="n">
        <f aca="false">IF(ISERROR(VLOOKUP($A26,'Import Peak'!$A$3:BU$99,73,FALSE())-VLOOKUP($A26,'Import Peak Change'!$A$106:BU$202,73,FALSE())),0,(VLOOKUP($A26,'Import Peak'!$A$3:BU$99,73,FALSE())-VLOOKUP($A26,'Import Peak Change'!$A$106:BU$202,73,FALSE())))</f>
        <v>0</v>
      </c>
      <c r="BV26" s="193" t="n">
        <f aca="false">IF(ISERROR(VLOOKUP($A26,'Import Peak'!$A$3:BV$99,74,FALSE())-VLOOKUP($A26,'Import Peak Change'!$A$106:BV$202,74,FALSE())),0,(VLOOKUP($A26,'Import Peak'!$A$3:BV$99,74,FALSE())-VLOOKUP($A26,'Import Peak Change'!$A$106:BV$202,74,FALSE())))</f>
        <v>0</v>
      </c>
      <c r="BW26" s="193" t="n">
        <f aca="false">IF(ISERROR(VLOOKUP($A26,'Import Peak'!$A$3:BW$99,75,FALSE())-VLOOKUP($A26,'Import Peak Change'!$A$106:BW$202,75,FALSE())),0,(VLOOKUP($A26,'Import Peak'!$A$3:BW$99,75,FALSE())-VLOOKUP($A26,'Import Peak Change'!$A$106:BW$202,75,FALSE())))</f>
        <v>0</v>
      </c>
      <c r="BX26" s="193" t="n">
        <f aca="false">IF(ISERROR(VLOOKUP($A26,'Import Peak'!$A$3:BX$99,76,FALSE())-VLOOKUP($A26,'Import Peak Change'!$A$106:BX$202,76,FALSE())),0,(VLOOKUP($A26,'Import Peak'!$A$3:BX$99,76,FALSE())-VLOOKUP($A26,'Import Peak Change'!$A$106:BX$202,76,FALSE())))</f>
        <v>0</v>
      </c>
      <c r="BY26" s="193" t="n">
        <f aca="false">IF(ISERROR(VLOOKUP($A26,'Import Peak'!$A$3:BY$99,77,FALSE())-VLOOKUP($A26,'Import Peak Change'!$A$106:BY$202,77,FALSE())),0,(VLOOKUP($A26,'Import Peak'!$A$3:BY$99,77,FALSE())-VLOOKUP($A26,'Import Peak Change'!$A$106:BY$202,77,FALSE())))</f>
        <v>0</v>
      </c>
      <c r="BZ26" s="193" t="n">
        <f aca="false">IF(ISERROR(VLOOKUP($A26,'Import Peak'!$A$3:BZ$99,78,FALSE())-VLOOKUP($A26,'Import Peak Change'!$A$106:BZ$202,78,FALSE())),0,(VLOOKUP($A26,'Import Peak'!$A$3:BZ$99,78,FALSE())-VLOOKUP($A26,'Import Peak Change'!$A$106:BZ$202,78,FALSE())))</f>
        <v>0</v>
      </c>
      <c r="CA26" s="193" t="n">
        <f aca="false">IF(ISERROR(VLOOKUP($A26,'Import Peak'!$A$3:CA$99,79,FALSE())-VLOOKUP($A26,'Import Peak Change'!$A$106:CA$202,79,FALSE())),0,(VLOOKUP($A26,'Import Peak'!$A$3:CA$99,79,FALSE())-VLOOKUP($A26,'Import Peak Change'!$A$106:CA$202,79,FALSE())))</f>
        <v>0</v>
      </c>
      <c r="CB26" s="193" t="n">
        <f aca="false">IF(ISERROR(VLOOKUP($A26,'Import Peak'!$A$3:CB$99,80,FALSE())-VLOOKUP($A26,'Import Peak Change'!$A$106:CB$202,80,FALSE())),0,(VLOOKUP($A26,'Import Peak'!$A$3:CB$99,80,FALSE())-VLOOKUP($A26,'Import Peak Change'!$A$106:CB$202,80,FALSE())))</f>
        <v>0</v>
      </c>
      <c r="CC26" s="193" t="n">
        <f aca="false">IF(ISERROR(VLOOKUP($A26,'Import Peak'!$A$3:CC$99,81,FALSE())-VLOOKUP($A26,'Import Peak Change'!$A$106:CC$202,81,FALSE())),0,(VLOOKUP($A26,'Import Peak'!$A$3:CC$99,81,FALSE())-VLOOKUP($A26,'Import Peak Change'!$A$106:CC$202,81,FALSE())))</f>
        <v>0</v>
      </c>
      <c r="CD26" s="193" t="n">
        <f aca="false">IF(ISERROR(VLOOKUP($A26,'Import Peak'!$A$3:CD$99,82,FALSE())-VLOOKUP($A26,'Import Peak Change'!$A$106:CD$202,82,FALSE())),0,(VLOOKUP($A26,'Import Peak'!$A$3:CD$99,82,FALSE())-VLOOKUP($A26,'Import Peak Change'!$A$106:CD$202,82,FALSE())))</f>
        <v>0</v>
      </c>
      <c r="CE26" s="193" t="n">
        <f aca="false">IF(ISERROR(VLOOKUP($A26,'Import Peak'!$A$3:CE$99,83,FALSE())-VLOOKUP($A26,'Import Peak Change'!$A$106:CE$202,83,FALSE())),0,(VLOOKUP($A26,'Import Peak'!$A$3:CE$99,83,FALSE())-VLOOKUP($A26,'Import Peak Change'!$A$106:CE$202,83,FALSE())))</f>
        <v>0</v>
      </c>
      <c r="CF26" s="193" t="n">
        <f aca="false">IF(ISERROR(VLOOKUP($A26,'Import Peak'!$A$3:CF$99,84,FALSE())-VLOOKUP($A26,'Import Peak Change'!$A$106:CF$202,84,FALSE())),0,(VLOOKUP($A26,'Import Peak'!$A$3:CF$99,84,FALSE())-VLOOKUP($A26,'Import Peak Change'!$A$106:CF$202,84,FALSE())))</f>
        <v>0</v>
      </c>
      <c r="CG26" s="193" t="n">
        <f aca="false">IF(ISERROR(VLOOKUP($A26,'Import Peak'!$A$3:CG$99,85,FALSE())-VLOOKUP($A26,'Import Peak Change'!$A$106:CG$202,85,FALSE())),0,(VLOOKUP($A26,'Import Peak'!$A$3:CG$99,85,FALSE())-VLOOKUP($A26,'Import Peak Change'!$A$106:CG$202,85,FALSE())))</f>
        <v>0</v>
      </c>
      <c r="CH26" s="193" t="n">
        <f aca="false">IF(ISERROR(VLOOKUP($A26,'Import Peak'!$A$3:CH$99,86,FALSE())-VLOOKUP($A26,'Import Peak Change'!$A$106:CH$202,86,FALSE())),0,(VLOOKUP($A26,'Import Peak'!$A$3:CH$99,86,FALSE())-VLOOKUP($A26,'Import Peak Change'!$A$106:CH$202,86,FALSE())))</f>
        <v>0</v>
      </c>
      <c r="CI26" s="193" t="n">
        <f aca="false">IF(ISERROR(VLOOKUP($A26,'Import Peak'!$A$3:CI$99,87,FALSE())-VLOOKUP($A26,'Import Peak Change'!$A$106:CI$202,87,FALSE())),0,(VLOOKUP($A26,'Import Peak'!$A$3:CI$99,87,FALSE())-VLOOKUP($A26,'Import Peak Change'!$A$106:CI$202,87,FALSE())))</f>
        <v>0</v>
      </c>
      <c r="CJ26" s="193" t="n">
        <f aca="false">IF(ISERROR(VLOOKUP($A26,'Import Peak'!$A$3:CJ$99,88,FALSE())-VLOOKUP($A26,'Import Peak Change'!$A$106:CJ$202,88,FALSE())),0,(VLOOKUP($A26,'Import Peak'!$A$3:CJ$99,88,FALSE())-VLOOKUP($A26,'Import Peak Change'!$A$106:CJ$202,88,FALSE())))</f>
        <v>0</v>
      </c>
      <c r="CK26" s="193" t="n">
        <f aca="false">IF(ISERROR(VLOOKUP($A26,'Import Peak'!$A$3:CK$99,89,FALSE())-VLOOKUP($A26,'Import Peak Change'!$A$106:CK$202,89,FALSE())),0,(VLOOKUP($A26,'Import Peak'!$A$3:CK$99,89,FALSE())-VLOOKUP($A26,'Import Peak Change'!$A$106:CK$202,89,FALSE())))</f>
        <v>0</v>
      </c>
      <c r="CL26" s="193" t="n">
        <f aca="false">IF(ISERROR(VLOOKUP($A26,'Import Peak'!$A$3:CL$99,90,FALSE())-VLOOKUP($A26,'Import Peak Change'!$A$106:CL$202,90,FALSE())),0,(VLOOKUP($A26,'Import Peak'!$A$3:CL$99,90,FALSE())-VLOOKUP($A26,'Import Peak Change'!$A$106:CL$202,90,FALSE())))</f>
        <v>0</v>
      </c>
      <c r="CM26" s="193" t="n">
        <f aca="false">IF(ISERROR(VLOOKUP($A26,'Import Peak'!$A$3:CM$99,91,FALSE())-VLOOKUP($A26,'Import Peak Change'!$A$106:CM$202,91,FALSE())),0,(VLOOKUP($A26,'Import Peak'!$A$3:CM$99,91,FALSE())-VLOOKUP($A26,'Import Peak Change'!$A$106:CM$202,91,FALSE())))</f>
        <v>0</v>
      </c>
      <c r="CN26" s="193" t="n">
        <f aca="false">IF(ISERROR(VLOOKUP($A26,'Import Peak'!$A$3:CN$99,92,FALSE())-VLOOKUP($A26,'Import Peak Change'!$A$106:CN$202,92,FALSE())),0,(VLOOKUP($A26,'Import Peak'!$A$3:CN$99,92,FALSE())-VLOOKUP($A26,'Import Peak Change'!$A$106:CN$202,92,FALSE())))</f>
        <v>0</v>
      </c>
      <c r="CO26" s="193" t="n">
        <f aca="false">IF(ISERROR(VLOOKUP($A26,'Import Peak'!$A$3:CO$99,93,FALSE())-VLOOKUP($A26,'Import Peak Change'!$A$106:CO$202,93,FALSE())),0,(VLOOKUP($A26,'Import Peak'!$A$3:CO$99,93,FALSE())-VLOOKUP($A26,'Import Peak Change'!$A$106:CO$202,93,FALSE())))</f>
        <v>0</v>
      </c>
      <c r="CP26" s="193" t="n">
        <f aca="false">IF(ISERROR(VLOOKUP($A26,'Import Peak'!$A$3:CP$99,94,FALSE())-VLOOKUP($A26,'Import Peak Change'!$A$106:CP$202,94,FALSE())),0,(VLOOKUP($A26,'Import Peak'!$A$3:CP$99,94,FALSE())-VLOOKUP($A26,'Import Peak Change'!$A$106:CP$202,94,FALSE())))</f>
        <v>0</v>
      </c>
      <c r="CQ26" s="193" t="n">
        <f aca="false">IF(ISERROR(VLOOKUP($A26,'Import Peak'!$A$3:CQ$99,95,FALSE())-VLOOKUP($A26,'Import Peak Change'!$A$106:CQ$202,95,FALSE())),0,(VLOOKUP($A26,'Import Peak'!$A$3:CQ$99,95,FALSE())-VLOOKUP($A26,'Import Peak Change'!$A$106:CQ$202,95,FALSE())))</f>
        <v>0</v>
      </c>
      <c r="CR26" s="193" t="n">
        <f aca="false">IF(ISERROR(VLOOKUP($A26,'Import Peak'!$A$3:CR$99,96,FALSE())-VLOOKUP($A26,'Import Peak Change'!$A$106:CR$202,96,FALSE())),0,(VLOOKUP($A26,'Import Peak'!$A$3:CR$99,96,FALSE())-VLOOKUP($A26,'Import Peak Change'!$A$106:CR$202,96,FALSE())))</f>
        <v>0</v>
      </c>
      <c r="CS26" s="193" t="n">
        <f aca="false">IF(ISERROR(VLOOKUP($A26,'Import Peak'!$A$3:CS$99,97,FALSE())-VLOOKUP($A26,'Import Peak Change'!$A$106:CS$202,97,FALSE())),0,(VLOOKUP($A26,'Import Peak'!$A$3:CS$99,97,FALSE())-VLOOKUP($A26,'Import Peak Change'!$A$106:CS$202,97,FALSE())))</f>
        <v>0</v>
      </c>
      <c r="CT26" s="193" t="n">
        <f aca="false">IF(ISERROR(VLOOKUP($A26,'Import Peak'!$A$3:CT$99,98,FALSE())-VLOOKUP($A26,'Import Peak Change'!$A$106:CT$202,98,FALSE())),0,(VLOOKUP($A26,'Import Peak'!$A$3:CT$99,98,FALSE())-VLOOKUP($A26,'Import Peak Change'!$A$106:CT$202,98,FALSE())))</f>
        <v>0</v>
      </c>
      <c r="CU26" s="193" t="n">
        <f aca="false">IF(ISERROR(VLOOKUP($A26,'Import Peak'!$A$3:CU$99,99,FALSE())-VLOOKUP($A26,'Import Peak Change'!$A$106:CU$202,99,FALSE())),0,(VLOOKUP($A26,'Import Peak'!$A$3:CU$99,99,FALSE())-VLOOKUP($A26,'Import Peak Change'!$A$106:CU$202,99,FALSE())))</f>
        <v>0</v>
      </c>
      <c r="CV26" s="193" t="n">
        <f aca="false">IF(ISERROR(VLOOKUP($A26,'Import Peak'!$A$3:CV$99,100,FALSE())-VLOOKUP($A26,'Import Peak Change'!$A$106:CV$202,100,FALSE())),0,(VLOOKUP($A26,'Import Peak'!$A$3:CV$99,100,FALSE())-VLOOKUP($A26,'Import Peak Change'!$A$106:CV$202,100,FALSE())))</f>
        <v>0</v>
      </c>
      <c r="CW26" s="193" t="n">
        <f aca="false">IF(ISERROR(VLOOKUP($A26,'Import Peak'!$A$3:CW$99,101,FALSE())-VLOOKUP($A26,'Import Peak Change'!$A$106:CW$202,101,FALSE())),0,(VLOOKUP($A26,'Import Peak'!$A$3:CW$99,101,FALSE())-VLOOKUP($A26,'Import Peak Change'!$A$106:CW$202,101,FALSE())))</f>
        <v>0</v>
      </c>
      <c r="CX26" s="193" t="n">
        <f aca="false">IF(ISERROR(VLOOKUP($A26,'Import Peak'!$A$3:CX$99,102,FALSE())-VLOOKUP($A26,'Import Peak Change'!$A$106:CX$202,102,FALSE())),0,(VLOOKUP($A26,'Import Peak'!$A$3:CX$99,102,FALSE())-VLOOKUP($A26,'Import Peak Change'!$A$106:CX$202,102,FALSE())))</f>
        <v>0</v>
      </c>
      <c r="CY26" s="193" t="n">
        <f aca="false">IF(ISERROR(VLOOKUP($A26,'Import Peak'!$A$3:CY$99,103,FALSE())-VLOOKUP($A26,'Import Peak Change'!$A$106:CY$202,103,FALSE())),0,(VLOOKUP($A26,'Import Peak'!$A$3:CY$99,103,FALSE())-VLOOKUP($A26,'Import Peak Change'!$A$106:CY$202,103,FALSE())))</f>
        <v>0</v>
      </c>
      <c r="CZ26" s="193" t="n">
        <f aca="false">IF(ISERROR(VLOOKUP($A26,'Import Peak'!$A$3:CZ$99,104,FALSE())-VLOOKUP($A26,'Import Peak Change'!$A$106:CZ$202,104,FALSE())),0,(VLOOKUP($A26,'Import Peak'!$A$3:CZ$99,104,FALSE())-VLOOKUP($A26,'Import Peak Change'!$A$106:CZ$202,104,FALSE())))</f>
        <v>0</v>
      </c>
      <c r="DA26" s="193" t="n">
        <f aca="false">IF(ISERROR(VLOOKUP($A26,'Import Peak'!$A$3:DA$99,105,FALSE())-VLOOKUP($A26,'Import Peak Change'!$A$106:DA$202,105,FALSE())),0,(VLOOKUP($A26,'Import Peak'!$A$3:DA$99,105,FALSE())-VLOOKUP($A26,'Import Peak Change'!$A$106:DA$202,105,FALSE())))</f>
        <v>0</v>
      </c>
      <c r="DB26" s="193" t="n">
        <f aca="false">IF(ISERROR(VLOOKUP($A26,'Import Peak'!$A$3:DB$99,106,FALSE())-VLOOKUP($A26,'Import Peak Change'!$A$106:DB$202,106,FALSE())),0,(VLOOKUP($A26,'Import Peak'!$A$3:DB$99,106,FALSE())-VLOOKUP($A26,'Import Peak Change'!$A$106:DB$202,106,FALSE())))</f>
        <v>0</v>
      </c>
      <c r="DC26" s="193" t="n">
        <f aca="false">IF(ISERROR(VLOOKUP($A26,'Import Peak'!$A$3:DC$99,107,FALSE())-VLOOKUP($A26,'Import Peak Change'!$A$106:DC$202,107,FALSE())),0,(VLOOKUP($A26,'Import Peak'!$A$3:DC$99,107,FALSE())-VLOOKUP($A26,'Import Peak Change'!$A$106:DC$202,107,FALSE())))</f>
        <v>0</v>
      </c>
      <c r="DD26" s="193" t="n">
        <f aca="false">IF(ISERROR(VLOOKUP($A26,'Import Peak'!$A$3:DD$99,108,FALSE())-VLOOKUP($A26,'Import Peak Change'!$A$106:DD$202,108,FALSE())),0,(VLOOKUP($A26,'Import Peak'!$A$3:DD$99,108,FALSE())-VLOOKUP($A26,'Import Peak Change'!$A$106:DD$202,108,FALSE())))</f>
        <v>0</v>
      </c>
      <c r="DE26" s="193" t="n">
        <f aca="false">IF(ISERROR(VLOOKUP($A26,'Import Peak'!$A$3:DE$99,109,FALSE())-VLOOKUP($A26,'Import Peak Change'!$A$106:DE$202,109,FALSE())),0,(VLOOKUP($A26,'Import Peak'!$A$3:DE$99,109,FALSE())-VLOOKUP($A26,'Import Peak Change'!$A$106:DE$202,109,FALSE())))</f>
        <v>0</v>
      </c>
      <c r="DF26" s="193" t="n">
        <f aca="false">IF(ISERROR(VLOOKUP($A26,'Import Peak'!$A$3:DF$99,110,FALSE())-VLOOKUP($A26,'Import Peak Change'!$A$106:DF$202,110,FALSE())),0,(VLOOKUP($A26,'Import Peak'!$A$3:DF$99,110,FALSE())-VLOOKUP($A26,'Import Peak Change'!$A$106:DF$202,110,FALSE())))</f>
        <v>0</v>
      </c>
      <c r="DG26" s="193" t="n">
        <f aca="false">IF(ISERROR(VLOOKUP($A26,'Import Peak'!$A$3:DG$99,111,FALSE())-VLOOKUP($A26,'Import Peak Change'!$A$106:DG$202,111,FALSE())),0,(VLOOKUP($A26,'Import Peak'!$A$3:DG$99,111,FALSE())-VLOOKUP($A26,'Import Peak Change'!$A$106:DG$202,111,FALSE())))</f>
        <v>0</v>
      </c>
      <c r="DH26" s="193" t="n">
        <f aca="false">IF(ISERROR(VLOOKUP($A26,'Import Peak'!$A$3:DH$99,112,FALSE())-VLOOKUP($A26,'Import Peak Change'!$A$106:DH$202,112,FALSE())),0,(VLOOKUP($A26,'Import Peak'!$A$3:DH$99,112,FALSE())-VLOOKUP($A26,'Import Peak Change'!$A$106:DH$202,112,FALSE())))</f>
        <v>0</v>
      </c>
      <c r="DI26" s="193" t="n">
        <f aca="false">IF(ISERROR(VLOOKUP($A26,'Import Peak'!$A$3:DI$99,113,FALSE())-VLOOKUP($A26,'Import Peak Change'!$A$106:DI$202,113,FALSE())),0,(VLOOKUP($A26,'Import Peak'!$A$3:DI$99,113,FALSE())-VLOOKUP($A26,'Import Peak Change'!$A$106:DI$202,113,FALSE())))</f>
        <v>0</v>
      </c>
      <c r="DJ26" s="193" t="n">
        <f aca="false">IF(ISERROR(VLOOKUP($A26,'Import Peak'!$A$3:DJ$99,114,FALSE())-VLOOKUP($A26,'Import Peak Change'!$A$106:DJ$202,114,FALSE())),0,(VLOOKUP($A26,'Import Peak'!$A$3:DJ$99,114,FALSE())-VLOOKUP($A26,'Import Peak Change'!$A$106:DJ$202,114,FALSE())))</f>
        <v>0</v>
      </c>
      <c r="DK26" s="193" t="n">
        <f aca="false">IF(ISERROR(VLOOKUP($A26,'Import Peak'!$A$3:DK$99,115,FALSE())-VLOOKUP($A26,'Import Peak Change'!$A$106:DK$202,115,FALSE())),0,(VLOOKUP($A26,'Import Peak'!$A$3:DK$99,115,FALSE())-VLOOKUP($A26,'Import Peak Change'!$A$106:DK$202,115,FALSE())))</f>
        <v>0</v>
      </c>
      <c r="DL26" s="193" t="n">
        <f aca="false">IF(ISERROR(VLOOKUP($A26,'Import Peak'!$A$3:DL$99,116,FALSE())-VLOOKUP($A26,'Import Peak Change'!$A$106:DL$202,116,FALSE())),0,(VLOOKUP($A26,'Import Peak'!$A$3:DL$99,116,FALSE())-VLOOKUP($A26,'Import Peak Change'!$A$106:DL$202,116,FALSE())))</f>
        <v>0</v>
      </c>
      <c r="DM26" s="193" t="n">
        <f aca="false">IF(ISERROR(VLOOKUP($A26,'Import Peak'!$A$3:DM$99,117,FALSE())-VLOOKUP($A26,'Import Peak Change'!$A$106:DM$202,117,FALSE())),0,(VLOOKUP($A26,'Import Peak'!$A$3:DM$99,117,FALSE())-VLOOKUP($A26,'Import Peak Change'!$A$106:DM$202,117,FALSE())))</f>
        <v>0</v>
      </c>
      <c r="DN26" s="193" t="n">
        <f aca="false">IF(ISERROR(VLOOKUP($A26,'Import Peak'!$A$3:DN$99,118,FALSE())-VLOOKUP($A26,'Import Peak Change'!$A$106:DN$202,118,FALSE())),0,(VLOOKUP($A26,'Import Peak'!$A$3:DN$99,118,FALSE())-VLOOKUP($A26,'Import Peak Change'!$A$106:DN$202,118,FALSE())))</f>
        <v>0</v>
      </c>
      <c r="DO26" s="193" t="n">
        <f aca="false">IF(ISERROR(VLOOKUP($A26,'Import Peak'!$A$3:DO$99,119,FALSE())-VLOOKUP($A26,'Import Peak Change'!$A$106:DO$202,119,FALSE())),0,(VLOOKUP($A26,'Import Peak'!$A$3:DO$99,119,FALSE())-VLOOKUP($A26,'Import Peak Change'!$A$106:DO$202,119,FALSE())))</f>
        <v>0</v>
      </c>
      <c r="DP26" s="193" t="n">
        <f aca="false">IF(ISERROR(VLOOKUP($A26,'Import Peak'!$A$3:DP$99,120,FALSE())-VLOOKUP($A26,'Import Peak Change'!$A$106:DP$202,120,FALSE())),0,(VLOOKUP($A26,'Import Peak'!$A$3:DP$99,120,FALSE())-VLOOKUP($A26,'Import Peak Change'!$A$106:DP$202,120,FALSE())))</f>
        <v>0</v>
      </c>
      <c r="DQ26" s="193" t="n">
        <f aca="false">IF(ISERROR(VLOOKUP($A26,'Import Peak'!$A$3:DQ$99,121,FALSE())-VLOOKUP($A26,'Import Peak Change'!$A$106:DQ$202,121,FALSE())),0,(VLOOKUP($A26,'Import Peak'!$A$3:DQ$99,121,FALSE())-VLOOKUP($A26,'Import Peak Change'!$A$106:DQ$202,121,FALSE())))</f>
        <v>0</v>
      </c>
      <c r="DR26" s="193" t="n">
        <f aca="false">IF(ISERROR(VLOOKUP($A26,'Import Peak'!$A$3:DR$99,122,FALSE())-VLOOKUP($A26,'Import Peak Change'!$A$106:DR$202,122,FALSE())),0,(VLOOKUP($A26,'Import Peak'!$A$3:DR$99,122,FALSE())-VLOOKUP($A26,'Import Peak Change'!$A$106:DR$202,122,FALSE())))</f>
        <v>0</v>
      </c>
      <c r="DS26" s="193" t="n">
        <f aca="false">IF(ISERROR(VLOOKUP($A26,'Import Peak'!$A$3:DS$99,123,FALSE())-VLOOKUP($A26,'Import Peak Change'!$A$106:DS$202,123,FALSE())),0,(VLOOKUP($A26,'Import Peak'!$A$3:DS$99,123,FALSE())-VLOOKUP($A26,'Import Peak Change'!$A$106:DS$202,123,FALSE())))</f>
        <v>0</v>
      </c>
      <c r="DT26" s="193" t="n">
        <f aca="false">IF(ISERROR(VLOOKUP($A26,'Import Peak'!$A$3:DT$99,124,FALSE())-VLOOKUP($A26,'Import Peak Change'!$A$106:DT$202,124,FALSE())),0,(VLOOKUP($A26,'Import Peak'!$A$3:DT$99,124,FALSE())-VLOOKUP($A26,'Import Peak Change'!$A$106:DT$202,124,FALSE())))</f>
        <v>0</v>
      </c>
      <c r="DU26" s="193" t="n">
        <f aca="false">IF(ISERROR(VLOOKUP($A26,'Import Peak'!$A$3:DU$99,125,FALSE())-VLOOKUP($A26,'Import Peak Change'!$A$106:DU$202,125,FALSE())),0,(VLOOKUP($A26,'Import Peak'!$A$3:DU$99,125,FALSE())-VLOOKUP($A26,'Import Peak Change'!$A$106:DU$202,125,FALSE())))</f>
        <v>0</v>
      </c>
      <c r="DV26" s="193" t="n">
        <f aca="false">IF(ISERROR(VLOOKUP($A26,'Import Peak'!$A$3:DV$99,126,FALSE())-VLOOKUP($A26,'Import Peak Change'!$A$106:DV$202,126,FALSE())),0,(VLOOKUP($A26,'Import Peak'!$A$3:DV$99,126,FALSE())-VLOOKUP($A26,'Import Peak Change'!$A$106:DV$202,126,FALSE())))</f>
        <v>0</v>
      </c>
      <c r="DW26" s="193" t="n">
        <f aca="false">IF(ISERROR(VLOOKUP($A26,'Import Peak'!$A$3:DW$99,127,FALSE())-VLOOKUP($A26,'Import Peak Change'!$A$106:DW$202,127,FALSE())),0,(VLOOKUP($A26,'Import Peak'!$A$3:DW$99,127,FALSE())-VLOOKUP($A26,'Import Peak Change'!$A$106:DW$202,127,FALSE())))</f>
        <v>0</v>
      </c>
      <c r="DX26" s="193" t="n">
        <f aca="false">IF(ISERROR(VLOOKUP($A26,'Import Peak'!$A$3:DX$99,128,FALSE())-VLOOKUP($A26,'Import Peak Change'!$A$106:DX$202,128,FALSE())),0,(VLOOKUP($A26,'Import Peak'!$A$3:DX$99,128,FALSE())-VLOOKUP($A26,'Import Peak Change'!$A$106:DX$202,128,FALSE())))</f>
        <v>0</v>
      </c>
      <c r="DY26" s="193" t="n">
        <f aca="false">IF(ISERROR(VLOOKUP($A26,'Import Peak'!$A$3:DY$99,129,FALSE())-VLOOKUP($A26,'Import Peak Change'!$A$106:DY$202,129,FALSE())),0,(VLOOKUP($A26,'Import Peak'!$A$3:DY$99,129,FALSE())-VLOOKUP($A26,'Import Peak Change'!$A$106:DY$202,129,FALSE())))</f>
        <v>0</v>
      </c>
      <c r="DZ26" s="193" t="n">
        <f aca="false">IF(ISERROR(VLOOKUP($A26,'Import Peak'!$A$3:DZ$99,130,FALSE())-VLOOKUP($A26,'Import Peak Change'!$A$106:DZ$202,130,FALSE())),0,(VLOOKUP($A26,'Import Peak'!$A$3:DZ$99,130,FALSE())-VLOOKUP($A26,'Import Peak Change'!$A$106:DZ$202,130,FALSE())))</f>
        <v>0</v>
      </c>
      <c r="EA26" s="193" t="n">
        <f aca="false">IF(ISERROR(VLOOKUP($A26,'Import Peak'!$A$3:EA$99,131,FALSE())-VLOOKUP($A26,'Import Peak Change'!$A$106:EA$202,131,FALSE())),0,(VLOOKUP($A26,'Import Peak'!$A$3:EA$99,131,FALSE())-VLOOKUP($A26,'Import Peak Change'!$A$106:EA$202,131,FALSE())))</f>
        <v>0</v>
      </c>
      <c r="EB26" s="193" t="n">
        <f aca="false">IF(ISERROR(VLOOKUP($A26,'Import Peak'!$A$3:EB$99,132,FALSE())-VLOOKUP($A26,'Import Peak Change'!$A$106:EB$202,132,FALSE())),0,(VLOOKUP($A26,'Import Peak'!$A$3:EB$99,132,FALSE())-VLOOKUP($A26,'Import Peak Change'!$A$106:EB$202,132,FALSE())))</f>
        <v>0</v>
      </c>
      <c r="EC26" s="193" t="n">
        <f aca="false">IF(ISERROR(VLOOKUP($A26,'Import Peak'!$A$3:EC$99,133,FALSE())-VLOOKUP($A26,'Import Peak Change'!$A$106:EC$202,133,FALSE())),0,(VLOOKUP($A26,'Import Peak'!$A$3:EC$99,133,FALSE())-VLOOKUP($A26,'Import Peak Change'!$A$106:EC$202,133,FALSE())))</f>
        <v>0</v>
      </c>
      <c r="ED26" s="193" t="n">
        <f aca="false">IF(ISERROR(VLOOKUP($A26,'Import Peak'!$A$3:ED$99,134,FALSE())-VLOOKUP($A26,'Import Peak Change'!$A$106:ED$202,134,FALSE())),0,(VLOOKUP($A26,'Import Peak'!$A$3:ED$99,134,FALSE())-VLOOKUP($A26,'Import Peak Change'!$A$106:ED$202,134,FALSE())))</f>
        <v>0</v>
      </c>
      <c r="EE26" s="193" t="n">
        <f aca="false">IF(ISERROR(VLOOKUP($A26,'Import Peak'!$A$3:EE$99,135,FALSE())-VLOOKUP($A26,'Import Peak Change'!$A$106:EE$202,135,FALSE())),0,(VLOOKUP($A26,'Import Peak'!$A$3:EE$99,135,FALSE())-VLOOKUP($A26,'Import Peak Change'!$A$106:EE$202,135,FALSE())))</f>
        <v>0</v>
      </c>
      <c r="EF26" s="193" t="n">
        <f aca="false">IF(ISERROR(VLOOKUP($A26,'Import Peak'!$A$3:EF$99,136,FALSE())-VLOOKUP($A26,'Import Peak Change'!$A$106:EF$202,136,FALSE())),0,(VLOOKUP($A26,'Import Peak'!$A$3:EF$99,136,FALSE())-VLOOKUP($A26,'Import Peak Change'!$A$106:EF$202,136,FALSE())))</f>
        <v>0</v>
      </c>
      <c r="EG26" s="193" t="n">
        <f aca="false">IF(ISERROR(VLOOKUP($A26,'Import Peak'!$A$3:EG$99,137,FALSE())-VLOOKUP($A26,'Import Peak Change'!$A$106:EG$202,137,FALSE())),0,(VLOOKUP($A26,'Import Peak'!$A$3:EG$99,137,FALSE())-VLOOKUP($A26,'Import Peak Change'!$A$106:EG$202,137,FALSE())))</f>
        <v>0</v>
      </c>
      <c r="EH26" s="193" t="n">
        <f aca="false">IF(ISERROR(VLOOKUP($A26,'Import Peak'!$A$3:EH$99,138,FALSE())-VLOOKUP($A26,'Import Peak Change'!$A$106:EH$202,138,FALSE())),0,(VLOOKUP($A26,'Import Peak'!$A$3:EH$99,138,FALSE())-VLOOKUP($A26,'Import Peak Change'!$A$106:EH$202,138,FALSE())))</f>
        <v>0</v>
      </c>
      <c r="EI26" s="193" t="n">
        <f aca="false">IF(ISERROR(VLOOKUP($A26,'Import Peak'!$A$3:EI$99,139,FALSE())-VLOOKUP($A26,'Import Peak Change'!$A$106:EI$202,139,FALSE())),0,(VLOOKUP($A26,'Import Peak'!$A$3:EI$99,139,FALSE())-VLOOKUP($A26,'Import Peak Change'!$A$106:EI$202,139,FALSE())))</f>
        <v>0</v>
      </c>
      <c r="EJ26" s="193" t="n">
        <f aca="false">IF(ISERROR(VLOOKUP($A26,'Import Peak'!$A$3:EJ$99,140,FALSE())-VLOOKUP($A26,'Import Peak Change'!$A$106:EJ$202,140,FALSE())),0,(VLOOKUP($A26,'Import Peak'!$A$3:EJ$99,140,FALSE())-VLOOKUP($A26,'Import Peak Change'!$A$106:EJ$202,140,FALSE())))</f>
        <v>0</v>
      </c>
      <c r="EK26" s="193" t="n">
        <f aca="false">IF(ISERROR(VLOOKUP($A26,'Import Peak'!$A$3:EK$99,141,FALSE())-VLOOKUP($A26,'Import Peak Change'!$A$106:EK$202,141,FALSE())),0,(VLOOKUP($A26,'Import Peak'!$A$3:EK$99,141,FALSE())-VLOOKUP($A26,'Import Peak Change'!$A$106:EK$202,141,FALSE())))</f>
        <v>0</v>
      </c>
      <c r="EL26" s="193" t="n">
        <f aca="false">IF(ISERROR(VLOOKUP($A26,'Import Peak'!$A$3:EL$99,142,FALSE())-VLOOKUP($A26,'Import Peak Change'!$A$106:EL$202,142,FALSE())),0,(VLOOKUP($A26,'Import Peak'!$A$3:EL$99,142,FALSE())-VLOOKUP($A26,'Import Peak Change'!$A$106:EL$202,142,FALSE())))</f>
        <v>0</v>
      </c>
      <c r="EM26" s="193" t="n">
        <f aca="false">IF(ISERROR(VLOOKUP($A26,'Import Peak'!$A$3:EM$99,143,FALSE())-VLOOKUP($A26,'Import Peak Change'!$A$106:EM$202,143,FALSE())),0,(VLOOKUP($A26,'Import Peak'!$A$3:EM$99,143,FALSE())-VLOOKUP($A26,'Import Peak Change'!$A$106:EM$202,143,FALSE())))</f>
        <v>0</v>
      </c>
      <c r="EN26" s="193" t="n">
        <f aca="false">IF(ISERROR(VLOOKUP($A26,'Import Peak'!$A$3:EN$99,144,FALSE())-VLOOKUP($A26,'Import Peak Change'!$A$106:EN$202,144,FALSE())),0,(VLOOKUP($A26,'Import Peak'!$A$3:EN$99,144,FALSE())-VLOOKUP($A26,'Import Peak Change'!$A$106:EN$202,144,FALSE())))</f>
        <v>0</v>
      </c>
      <c r="EO26" s="193" t="n">
        <f aca="false">IF(ISERROR(VLOOKUP($A26,'Import Peak'!$A$3:EO$99,145,FALSE())-VLOOKUP($A26,'Import Peak Change'!$A$106:EO$202,145,FALSE())),0,(VLOOKUP($A26,'Import Peak'!$A$3:EO$99,145,FALSE())-VLOOKUP($A26,'Import Peak Change'!$A$106:EO$202,145,FALSE())))</f>
        <v>0</v>
      </c>
      <c r="EP26" s="193" t="n">
        <f aca="false">IF(ISERROR(VLOOKUP($A26,'Import Peak'!$A$3:EP$99,146,FALSE())-VLOOKUP($A26,'Import Peak Change'!$A$106:EP$202,146,FALSE())),0,(VLOOKUP($A26,'Import Peak'!$A$3:EP$99,146,FALSE())-VLOOKUP($A26,'Import Peak Change'!$A$106:EP$202,146,FALSE())))</f>
        <v>0</v>
      </c>
      <c r="EQ26" s="193" t="n">
        <f aca="false">IF(ISERROR(VLOOKUP($A26,'Import Peak'!$A$3:EQ$99,147,FALSE())-VLOOKUP($A26,'Import Peak Change'!$A$106:EQ$202,147,FALSE())),0,(VLOOKUP($A26,'Import Peak'!$A$3:EQ$99,147,FALSE())-VLOOKUP($A26,'Import Peak Change'!$A$106:EQ$202,147,FALSE())))</f>
        <v>0</v>
      </c>
      <c r="ER26" s="193" t="n">
        <f aca="false">IF(ISERROR(VLOOKUP($A26,'Import Peak'!$A$3:ER$99,148,FALSE())-VLOOKUP($A26,'Import Peak Change'!$A$106:ER$202,148,FALSE())),0,(VLOOKUP($A26,'Import Peak'!$A$3:ER$99,148,FALSE())-VLOOKUP($A26,'Import Peak Change'!$A$106:ER$202,148,FALSE())))</f>
        <v>0</v>
      </c>
      <c r="ES26" s="193" t="n">
        <f aca="false">IF(ISERROR(VLOOKUP($A26,'Import Peak'!$A$3:ES$99,149,FALSE())-VLOOKUP($A26,'Import Peak Change'!$A$106:ES$202,149,FALSE())),0,(VLOOKUP($A26,'Import Peak'!$A$3:ES$99,149,FALSE())-VLOOKUP($A26,'Import Peak Change'!$A$106:ES$202,149,FALSE())))</f>
        <v>0</v>
      </c>
      <c r="ET26" s="193" t="n">
        <f aca="false">IF(ISERROR(VLOOKUP($A26,'Import Peak'!$A$3:ET$99,150,FALSE())-VLOOKUP($A26,'Import Peak Change'!$A$106:ET$202,150,FALSE())),0,(VLOOKUP($A26,'Import Peak'!$A$3:ET$99,150,FALSE())-VLOOKUP($A26,'Import Peak Change'!$A$106:ET$202,150,FALSE())))</f>
        <v>0</v>
      </c>
      <c r="EU26" s="193" t="n">
        <f aca="false">IF(ISERROR(VLOOKUP($A26,'Import Peak'!$A$3:EU$99,151,FALSE())-VLOOKUP($A26,'Import Peak Change'!$A$106:EU$202,151,FALSE())),0,(VLOOKUP($A26,'Import Peak'!$A$3:EU$99,151,FALSE())-VLOOKUP($A26,'Import Peak Change'!$A$106:EU$202,151,FALSE())))</f>
        <v>0</v>
      </c>
      <c r="EV26" s="193" t="n">
        <f aca="false">IF(ISERROR(VLOOKUP($A26,'Import Peak'!$A$3:EV$99,152,FALSE())-VLOOKUP($A26,'Import Peak Change'!$A$106:EV$202,152,FALSE())),0,(VLOOKUP($A26,'Import Peak'!$A$3:EV$99,152,FALSE())-VLOOKUP($A26,'Import Peak Change'!$A$106:EV$202,152,FALSE())))</f>
        <v>0</v>
      </c>
      <c r="EW26" s="193" t="n">
        <f aca="false">IF(ISERROR(VLOOKUP($A26,'Import Peak'!$A$3:EW$99,153,FALSE())-VLOOKUP($A26,'Import Peak Change'!$A$106:EW$202,153,FALSE())),0,(VLOOKUP($A26,'Import Peak'!$A$3:EW$99,153,FALSE())-VLOOKUP($A26,'Import Peak Change'!$A$106:EW$202,153,FALSE())))</f>
        <v>0</v>
      </c>
      <c r="EX26" s="193" t="n">
        <f aca="false">IF(ISERROR(VLOOKUP($A26,'Import Peak'!$A$3:EX$99,154,FALSE())-VLOOKUP($A26,'Import Peak Change'!$A$106:EX$202,154,FALSE())),0,(VLOOKUP($A26,'Import Peak'!$A$3:EX$99,154,FALSE())-VLOOKUP($A26,'Import Peak Change'!$A$106:EX$202,154,FALSE())))</f>
        <v>0</v>
      </c>
      <c r="EY26" s="193" t="n">
        <f aca="false">IF(ISERROR(VLOOKUP($A26,'Import Peak'!$A$3:EY$99,155,FALSE())-VLOOKUP($A26,'Import Peak Change'!$A$106:EY$202,155,FALSE())),0,(VLOOKUP($A26,'Import Peak'!$A$3:EY$99,155,FALSE())-VLOOKUP($A26,'Import Peak Change'!$A$106:EY$202,155,FALSE())))</f>
        <v>0</v>
      </c>
      <c r="EZ26" s="193" t="n">
        <f aca="false">IF(ISERROR(VLOOKUP($A26,'Import Peak'!$A$3:EZ$99,156,FALSE())-VLOOKUP($A26,'Import Peak Change'!$A$106:EZ$202,156,FALSE())),0,(VLOOKUP($A26,'Import Peak'!$A$3:EZ$99,156,FALSE())-VLOOKUP($A26,'Import Peak Change'!$A$106:EZ$202,156,FALSE())))</f>
        <v>0</v>
      </c>
      <c r="FA26" s="193" t="n">
        <f aca="false">IF(ISERROR(VLOOKUP($A26,'Import Peak'!$A$3:FA$99,157,FALSE())-VLOOKUP($A26,'Import Peak Change'!$A$106:FA$202,157,FALSE())),0,(VLOOKUP($A26,'Import Peak'!$A$3:FA$99,157,FALSE())-VLOOKUP($A26,'Import Peak Change'!$A$106:FA$202,157,FALSE())))</f>
        <v>0</v>
      </c>
      <c r="FB26" s="193" t="n">
        <f aca="false">IF(ISERROR(VLOOKUP($A26,'Import Peak'!$A$3:FB$99,158,FALSE())-VLOOKUP($A26,'Import Peak Change'!$A$106:FB$202,158,FALSE())),0,(VLOOKUP($A26,'Import Peak'!$A$3:FB$99,158,FALSE())-VLOOKUP($A26,'Import Peak Change'!$A$106:FB$202,158,FALSE())))</f>
        <v>0</v>
      </c>
      <c r="FC26" s="193" t="n">
        <f aca="false">IF(ISERROR(VLOOKUP($A26,'Import Peak'!$A$3:FC$99,159,FALSE())-VLOOKUP($A26,'Import Peak Change'!$A$106:FC$202,159,FALSE())),0,(VLOOKUP($A26,'Import Peak'!$A$3:FC$99,159,FALSE())-VLOOKUP($A26,'Import Peak Change'!$A$106:FC$202,159,FALSE())))</f>
        <v>0</v>
      </c>
      <c r="FD26" s="193" t="n">
        <f aca="false">IF(ISERROR(VLOOKUP($A26,'Import Peak'!$A$3:FD$99,160,FALSE())-VLOOKUP($A26,'Import Peak Change'!$A$106:FD$202,160,FALSE())),0,(VLOOKUP($A26,'Import Peak'!$A$3:FD$99,160,FALSE())-VLOOKUP($A26,'Import Peak Change'!$A$106:FD$202,160,FALSE())))</f>
        <v>0</v>
      </c>
      <c r="FE26" s="193" t="n">
        <f aca="false">IF(ISERROR(VLOOKUP($A26,'Import Peak'!$A$3:FE$99,161,FALSE())-VLOOKUP($A26,'Import Peak Change'!$A$106:FE$202,161,FALSE())),0,(VLOOKUP($A26,'Import Peak'!$A$3:FE$99,161,FALSE())-VLOOKUP($A26,'Import Peak Change'!$A$106:FE$202,161,FALSE())))</f>
        <v>0</v>
      </c>
      <c r="FF26" s="193" t="n">
        <f aca="false">IF(ISERROR(VLOOKUP($A26,'Import Peak'!$A$3:FF$99,162,FALSE())-VLOOKUP($A26,'Import Peak Change'!$A$106:FF$202,162,FALSE())),0,(VLOOKUP($A26,'Import Peak'!$A$3:FF$99,162,FALSE())-VLOOKUP($A26,'Import Peak Change'!$A$106:FF$202,162,FALSE())))</f>
        <v>0</v>
      </c>
      <c r="FG26" s="193" t="n">
        <f aca="false">IF(ISERROR(VLOOKUP($A26,'Import Peak'!$A$3:FG$99,163,FALSE())-VLOOKUP($A26,'Import Peak Change'!$A$106:FG$202,163,FALSE())),0,(VLOOKUP($A26,'Import Peak'!$A$3:FG$99,163,FALSE())-VLOOKUP($A26,'Import Peak Change'!$A$106:FG$202,163,FALSE())))</f>
        <v>0</v>
      </c>
      <c r="FH26" s="193" t="n">
        <f aca="false">IF(ISERROR(VLOOKUP($A26,'Import Peak'!$A$3:FH$99,164,FALSE())-VLOOKUP($A26,'Import Peak Change'!$A$106:FH$202,164,FALSE())),0,(VLOOKUP($A26,'Import Peak'!$A$3:FH$99,164,FALSE())-VLOOKUP($A26,'Import Peak Change'!$A$106:FH$202,164,FALSE())))</f>
        <v>0</v>
      </c>
      <c r="FI26" s="193" t="n">
        <f aca="false">IF(ISERROR(VLOOKUP($A26,'Import Peak'!$A$3:FI$99,165,FALSE())-VLOOKUP($A26,'Import Peak Change'!$A$106:FI$202,165,FALSE())),0,(VLOOKUP($A26,'Import Peak'!$A$3:FI$99,165,FALSE())-VLOOKUP($A26,'Import Peak Change'!$A$106:FI$202,165,FALSE())))</f>
        <v>0</v>
      </c>
      <c r="FJ26" s="193" t="n">
        <f aca="false">IF(ISERROR(VLOOKUP($A26,'Import Peak'!$A$3:FJ$99,166,FALSE())-VLOOKUP($A26,'Import Peak Change'!$A$106:FJ$202,166,FALSE())),0,(VLOOKUP($A26,'Import Peak'!$A$3:FJ$99,166,FALSE())-VLOOKUP($A26,'Import Peak Change'!$A$106:FJ$202,166,FALSE())))</f>
        <v>0</v>
      </c>
      <c r="FK26" s="193" t="n">
        <f aca="false">IF(ISERROR(VLOOKUP($A26,'Import Peak'!$A$3:FK$99,167,FALSE())-VLOOKUP($A26,'Import Peak Change'!$A$106:FK$202,167,FALSE())),0,(VLOOKUP($A26,'Import Peak'!$A$3:FK$99,167,FALSE())-VLOOKUP($A26,'Import Peak Change'!$A$106:FK$202,167,FALSE())))</f>
        <v>0</v>
      </c>
      <c r="FL26" s="193" t="n">
        <f aca="false">IF(ISERROR(VLOOKUP($A26,'Import Peak'!$A$3:FL$99,168,FALSE())-VLOOKUP($A26,'Import Peak Change'!$A$106:FL$202,168,FALSE())),0,(VLOOKUP($A26,'Import Peak'!$A$3:FL$99,168,FALSE())-VLOOKUP($A26,'Import Peak Change'!$A$106:FL$202,168,FALSE())))</f>
        <v>0</v>
      </c>
      <c r="FM26" s="193" t="n">
        <f aca="false">IF(ISERROR(VLOOKUP($A26,'Import Peak'!$A$3:FM$99,169,FALSE())-VLOOKUP($A26,'Import Peak Change'!$A$106:FM$202,169,FALSE())),0,(VLOOKUP($A26,'Import Peak'!$A$3:FM$99,169,FALSE())-VLOOKUP($A26,'Import Peak Change'!$A$106:FM$202,169,FALSE())))</f>
        <v>0</v>
      </c>
      <c r="FN26" s="193" t="n">
        <f aca="false">IF(ISERROR(VLOOKUP($A26,'Import Peak'!$A$3:FN$99,170,FALSE())-VLOOKUP($A26,'Import Peak Change'!$A$106:FN$202,170,FALSE())),0,(VLOOKUP($A26,'Import Peak'!$A$3:FN$99,170,FALSE())-VLOOKUP($A26,'Import Peak Change'!$A$106:FN$202,170,FALSE())))</f>
        <v>0</v>
      </c>
      <c r="FO26" s="193" t="n">
        <f aca="false">IF(ISERROR(VLOOKUP($A26,'Import Peak'!$A$3:FO$99,171,FALSE())-VLOOKUP($A26,'Import Peak Change'!$A$106:FO$202,171,FALSE())),0,(VLOOKUP($A26,'Import Peak'!$A$3:FO$99,171,FALSE())-VLOOKUP($A26,'Import Peak Change'!$A$106:FO$202,171,FALSE())))</f>
        <v>0</v>
      </c>
      <c r="FP26" s="193" t="n">
        <f aca="false">IF(ISERROR(VLOOKUP($A26,'Import Peak'!$A$3:FP$99,172,FALSE())-VLOOKUP($A26,'Import Peak Change'!$A$106:FP$202,172,FALSE())),0,(VLOOKUP($A26,'Import Peak'!$A$3:FP$99,172,FALSE())-VLOOKUP($A26,'Import Peak Change'!$A$106:FP$202,172,FALSE())))</f>
        <v>0</v>
      </c>
      <c r="FQ26" s="193" t="n">
        <f aca="false">IF(ISERROR(VLOOKUP($A26,'Import Peak'!$A$3:FQ$99,173,FALSE())-VLOOKUP($A26,'Import Peak Change'!$A$106:FQ$202,173,FALSE())),0,(VLOOKUP($A26,'Import Peak'!$A$3:FQ$99,173,FALSE())-VLOOKUP($A26,'Import Peak Change'!$A$106:FQ$202,173,FALSE())))</f>
        <v>0</v>
      </c>
      <c r="FR26" s="193" t="n">
        <f aca="false">IF(ISERROR(VLOOKUP($A26,'Import Peak'!$A$3:FR$99,174,FALSE())-VLOOKUP($A26,'Import Peak Change'!$A$106:FR$202,174,FALSE())),0,(VLOOKUP($A26,'Import Peak'!$A$3:FR$99,174,FALSE())-VLOOKUP($A26,'Import Peak Change'!$A$106:FR$202,174,FALSE())))</f>
        <v>0</v>
      </c>
      <c r="FS26" s="193" t="n">
        <f aca="false">IF(ISERROR(VLOOKUP($A26,'Import Peak'!$A$3:FS$99,175,FALSE())-VLOOKUP($A26,'Import Peak Change'!$A$106:FS$202,175,FALSE())),0,(VLOOKUP($A26,'Import Peak'!$A$3:FS$99,175,FALSE())-VLOOKUP($A26,'Import Peak Change'!$A$106:FS$202,175,FALSE())))</f>
        <v>0</v>
      </c>
      <c r="FT26" s="193" t="n">
        <f aca="false">IF(ISERROR(VLOOKUP($A26,'Import Peak'!$A$3:FT$99,176,FALSE())-VLOOKUP($A26,'Import Peak Change'!$A$106:FT$202,176,FALSE())),0,(VLOOKUP($A26,'Import Peak'!$A$3:FT$99,176,FALSE())-VLOOKUP($A26,'Import Peak Change'!$A$106:FT$202,176,FALSE())))</f>
        <v>0</v>
      </c>
      <c r="FU26" s="193" t="n">
        <f aca="false">IF(ISERROR(VLOOKUP($A26,'Import Peak'!$A$3:FU$99,177,FALSE())-VLOOKUP($A26,'Import Peak Change'!$A$106:FU$202,177,FALSE())),0,(VLOOKUP($A26,'Import Peak'!$A$3:FU$99,177,FALSE())-VLOOKUP($A26,'Import Peak Change'!$A$106:FU$202,177,FALSE())))</f>
        <v>0</v>
      </c>
      <c r="FV26" s="193" t="n">
        <f aca="false">IF(ISERROR(VLOOKUP($A26,'Import Peak'!$A$3:FV$99,178,FALSE())-VLOOKUP($A26,'Import Peak Change'!$A$106:FV$202,178,FALSE())),0,(VLOOKUP($A26,'Import Peak'!$A$3:FV$99,178,FALSE())-VLOOKUP($A26,'Import Peak Change'!$A$106:FV$202,178,FALSE())))</f>
        <v>0</v>
      </c>
      <c r="FW26" s="193" t="n">
        <f aca="false">IF(ISERROR(VLOOKUP($A26,'Import Peak'!$A$3:FW$99,179,FALSE())-VLOOKUP($A26,'Import Peak Change'!$A$106:FW$202,179,FALSE())),0,(VLOOKUP($A26,'Import Peak'!$A$3:FW$99,179,FALSE())-VLOOKUP($A26,'Import Peak Change'!$A$106:FW$202,179,FALSE())))</f>
        <v>0</v>
      </c>
      <c r="FX26" s="193" t="n">
        <f aca="false">IF(ISERROR(VLOOKUP($A26,'Import Peak'!$A$3:FX$99,180,FALSE())-VLOOKUP($A26,'Import Peak Change'!$A$106:FX$202,180,FALSE())),0,(VLOOKUP($A26,'Import Peak'!$A$3:FX$99,180,FALSE())-VLOOKUP($A26,'Import Peak Change'!$A$106:FX$202,180,FALSE())))</f>
        <v>0</v>
      </c>
      <c r="FY26" s="193" t="n">
        <f aca="false">IF(ISERROR(VLOOKUP($A26,'Import Peak'!$A$3:FY$99,181,FALSE())-VLOOKUP($A26,'Import Peak Change'!$A$106:FY$202,181,FALSE())),0,(VLOOKUP($A26,'Import Peak'!$A$3:FY$99,181,FALSE())-VLOOKUP($A26,'Import Peak Change'!$A$106:FY$202,181,FALSE())))</f>
        <v>0</v>
      </c>
      <c r="FZ26" s="193" t="n">
        <f aca="false">IF(ISERROR(VLOOKUP($A26,'Import Peak'!$A$3:FZ$99,182,FALSE())-VLOOKUP($A26,'Import Peak Change'!$A$106:FZ$202,182,FALSE())),0,(VLOOKUP($A26,'Import Peak'!$A$3:FZ$99,182,FALSE())-VLOOKUP($A26,'Import Peak Change'!$A$106:FZ$202,182,FALSE())))</f>
        <v>0</v>
      </c>
      <c r="GA26" s="193" t="n">
        <f aca="false">IF(ISERROR(VLOOKUP($A26,'Import Peak'!$A$3:GA$99,183,FALSE())-VLOOKUP($A26,'Import Peak Change'!$A$106:GA$202,183,FALSE())),0,(VLOOKUP($A26,'Import Peak'!$A$3:GA$99,183,FALSE())-VLOOKUP($A26,'Import Peak Change'!$A$106:GA$202,183,FALSE())))</f>
        <v>0</v>
      </c>
      <c r="GB26" s="193" t="n">
        <f aca="false">IF(ISERROR(VLOOKUP($A26,'Import Peak'!$A$3:GB$99,184,FALSE())-VLOOKUP($A26,'Import Peak Change'!$A$106:GB$202,184,FALSE())),0,(VLOOKUP($A26,'Import Peak'!$A$3:GB$99,184,FALSE())-VLOOKUP($A26,'Import Peak Change'!$A$106:GB$202,184,FALSE())))</f>
        <v>0</v>
      </c>
      <c r="GC26" s="193" t="n">
        <f aca="false">IF(ISERROR(VLOOKUP($A26,'Import Peak'!$A$3:GC$99,185,FALSE())-VLOOKUP($A26,'Import Peak Change'!$A$106:GC$202,185,FALSE())),0,(VLOOKUP($A26,'Import Peak'!$A$3:GC$99,185,FALSE())-VLOOKUP($A26,'Import Peak Change'!$A$106:GC$202,185,FALSE())))</f>
        <v>0</v>
      </c>
      <c r="GD26" s="193" t="n">
        <f aca="false">IF(ISERROR(VLOOKUP($A26,'Import Peak'!$A$3:GD$99,186,FALSE())-VLOOKUP($A26,'Import Peak Change'!$A$106:GD$202,186,FALSE())),0,(VLOOKUP($A26,'Import Peak'!$A$3:GD$99,186,FALSE())-VLOOKUP($A26,'Import Peak Change'!$A$106:GD$202,186,FALSE())))</f>
        <v>0</v>
      </c>
      <c r="GE26" s="193" t="n">
        <f aca="false">IF(ISERROR(VLOOKUP($A26,'Import Peak'!$A$3:GE$99,187,FALSE())-VLOOKUP($A26,'Import Peak Change'!$A$106:GE$202,187,FALSE())),0,(VLOOKUP($A26,'Import Peak'!$A$3:GE$99,187,FALSE())-VLOOKUP($A26,'Import Peak Change'!$A$106:GE$202,187,FALSE())))</f>
        <v>0</v>
      </c>
      <c r="GF26" s="193" t="n">
        <f aca="false">IF(ISERROR(VLOOKUP($A26,'Import Peak'!$A$3:GF$99,188,FALSE())-VLOOKUP($A26,'Import Peak Change'!$A$106:GF$202,188,FALSE())),0,(VLOOKUP($A26,'Import Peak'!$A$3:GF$99,188,FALSE())-VLOOKUP($A26,'Import Peak Change'!$A$106:GF$202,188,FALSE())))</f>
        <v>0</v>
      </c>
      <c r="GG26" s="193" t="n">
        <f aca="false">IF(ISERROR(VLOOKUP($A26,'Import Peak'!$A$3:GG$99,189,FALSE())-VLOOKUP($A26,'Import Peak Change'!$A$106:GG$202,189,FALSE())),0,(VLOOKUP($A26,'Import Peak'!$A$3:GG$99,189,FALSE())-VLOOKUP($A26,'Import Peak Change'!$A$106:GG$202,189,FALSE())))</f>
        <v>0</v>
      </c>
      <c r="GH26" s="193" t="n">
        <f aca="false">IF(ISERROR(VLOOKUP($A26,'Import Peak'!$A$3:GH$99,190,FALSE())-VLOOKUP($A26,'Import Peak Change'!$A$106:GH$202,190,FALSE())),0,(VLOOKUP($A26,'Import Peak'!$A$3:GH$99,190,FALSE())-VLOOKUP($A26,'Import Peak Change'!$A$106:GH$202,190,FALSE())))</f>
        <v>0</v>
      </c>
      <c r="GI26" s="193" t="n">
        <f aca="false">IF(ISERROR(VLOOKUP($A26,'Import Peak'!$A$3:GI$99,191,FALSE())-VLOOKUP($A26,'Import Peak Change'!$A$106:GI$202,191,FALSE())),0,(VLOOKUP($A26,'Import Peak'!$A$3:GI$99,191,FALSE())-VLOOKUP($A26,'Import Peak Change'!$A$106:GI$202,191,FALSE())))</f>
        <v>0</v>
      </c>
      <c r="GJ26" s="193" t="n">
        <f aca="false">IF(ISERROR(VLOOKUP($A26,'Import Peak'!$A$3:GJ$99,192,FALSE())-VLOOKUP($A26,'Import Peak Change'!$A$106:GJ$202,192,FALSE())),0,(VLOOKUP($A26,'Import Peak'!$A$3:GJ$99,192,FALSE())-VLOOKUP($A26,'Import Peak Change'!$A$106:GJ$202,192,FALSE())))</f>
        <v>0</v>
      </c>
      <c r="GK26" s="193" t="n">
        <f aca="false">IF(ISERROR(VLOOKUP($A26,'Import Peak'!$A$3:GK$99,193,FALSE())-VLOOKUP($A26,'Import Peak Change'!$A$106:GK$202,193,FALSE())),0,(VLOOKUP($A26,'Import Peak'!$A$3:GK$99,193,FALSE())-VLOOKUP($A26,'Import Peak Change'!$A$106:GK$202,193,FALSE())))</f>
        <v>0</v>
      </c>
      <c r="GL26" s="193" t="n">
        <f aca="false">IF(ISERROR(VLOOKUP($A26,'Import Peak'!$A$3:GL$99,194,FALSE())-VLOOKUP($A26,'Import Peak Change'!$A$106:GL$202,194,FALSE())),0,(VLOOKUP($A26,'Import Peak'!$A$3:GL$99,194,FALSE())-VLOOKUP($A26,'Import Peak Change'!$A$106:GL$202,194,FALSE())))</f>
        <v>0</v>
      </c>
      <c r="GM26" s="193" t="n">
        <f aca="false">IF(ISERROR(VLOOKUP($A26,'Import Peak'!$A$3:GM$99,195,FALSE())-VLOOKUP($A26,'Import Peak Change'!$A$106:GM$202,195,FALSE())),0,(VLOOKUP($A26,'Import Peak'!$A$3:GM$99,195,FALSE())-VLOOKUP($A26,'Import Peak Change'!$A$106:GM$202,195,FALSE())))</f>
        <v>0</v>
      </c>
      <c r="GN26" s="193" t="n">
        <f aca="false">IF(ISERROR(VLOOKUP($A26,'Import Peak'!$A$3:GN$99,196,FALSE())-VLOOKUP($A26,'Import Peak Change'!$A$106:GN$202,196,FALSE())),0,(VLOOKUP($A26,'Import Peak'!$A$3:GN$99,196,FALSE())-VLOOKUP($A26,'Import Peak Change'!$A$106:GN$202,196,FALSE())))</f>
        <v>0</v>
      </c>
      <c r="GO26" s="193" t="n">
        <f aca="false">IF(ISERROR(VLOOKUP($A26,'Import Peak'!$A$3:GO$99,197,FALSE())-VLOOKUP($A26,'Import Peak Change'!$A$106:GO$202,197,FALSE())),0,(VLOOKUP($A26,'Import Peak'!$A$3:GO$99,197,FALSE())-VLOOKUP($A26,'Import Peak Change'!$A$106:GO$202,197,FALSE())))</f>
        <v>0</v>
      </c>
      <c r="GP26" s="193" t="n">
        <f aca="false">IF(ISERROR(VLOOKUP($A26,'Import Peak'!$A$3:GP$99,198,FALSE())-VLOOKUP($A26,'Import Peak Change'!$A$106:GP$202,198,FALSE())),0,(VLOOKUP($A26,'Import Peak'!$A$3:GP$99,198,FALSE())-VLOOKUP($A26,'Import Peak Change'!$A$106:GP$202,198,FALSE())))</f>
        <v>0</v>
      </c>
      <c r="GQ26" s="193" t="n">
        <f aca="false">IF(ISERROR(VLOOKUP($A26,'Import Peak'!$A$3:GQ$99,199,FALSE())-VLOOKUP($A26,'Import Peak Change'!$A$106:GQ$202,199,FALSE())),0,(VLOOKUP($A26,'Import Peak'!$A$3:GQ$99,199,FALSE())-VLOOKUP($A26,'Import Peak Change'!$A$106:GQ$202,199,FALSE())))</f>
        <v>0</v>
      </c>
      <c r="GR26" s="193" t="n">
        <f aca="false">IF(ISERROR(VLOOKUP($A26,'Import Peak'!$A$3:GR$99,200,FALSE())-VLOOKUP($A26,'Import Peak Change'!$A$106:GR$202,200,FALSE())),0,(VLOOKUP($A26,'Import Peak'!$A$3:GR$99,200,FALSE())-VLOOKUP($A26,'Import Peak Change'!$A$106:GR$202,200,FALSE())))</f>
        <v>0</v>
      </c>
      <c r="GS26" s="193" t="n">
        <f aca="false">IF(ISERROR(VLOOKUP($A26,'Import Peak'!$A$3:GS$99,201,FALSE())-VLOOKUP($A26,'Import Peak Change'!$A$106:GS$202,201,FALSE())),0,(VLOOKUP($A26,'Import Peak'!$A$3:GS$99,201,FALSE())-VLOOKUP($A26,'Import Peak Change'!$A$106:GS$202,201,FALSE())))</f>
        <v>0</v>
      </c>
      <c r="GT26" s="193" t="n">
        <f aca="false">IF(ISERROR(VLOOKUP($A26,'Import Peak'!$A$3:GT$99,202,FALSE())-VLOOKUP($A26,'Import Peak Change'!$A$106:GT$202,202,FALSE())),0,(VLOOKUP($A26,'Import Peak'!$A$3:GT$99,202,FALSE())-VLOOKUP($A26,'Import Peak Change'!$A$106:GT$202,202,FALSE())))</f>
        <v>0</v>
      </c>
      <c r="GU26" s="193" t="n">
        <f aca="false">IF(ISERROR(VLOOKUP($A26,'Import Peak'!$A$3:GU$99,203,FALSE())-VLOOKUP($A26,'Import Peak Change'!$A$106:GU$202,203,FALSE())),0,(VLOOKUP($A26,'Import Peak'!$A$3:GU$99,203,FALSE())-VLOOKUP($A26,'Import Peak Change'!$A$106:GU$202,203,FALSE())))</f>
        <v>0</v>
      </c>
      <c r="GV26" s="193" t="n">
        <f aca="false">IF(ISERROR(VLOOKUP($A26,'Import Peak'!$A$3:GV$99,204,FALSE())-VLOOKUP($A26,'Import Peak Change'!$A$106:GV$202,204,FALSE())),0,(VLOOKUP($A26,'Import Peak'!$A$3:GV$99,204,FALSE())-VLOOKUP($A26,'Import Peak Change'!$A$106:GV$202,204,FALSE())))</f>
        <v>0</v>
      </c>
      <c r="GW26" s="193" t="n">
        <f aca="false">IF(ISERROR(VLOOKUP($A26,'Import Peak'!$A$3:GW$99,205,FALSE())-VLOOKUP($A26,'Import Peak Change'!$A$106:GW$202,205,FALSE())),0,(VLOOKUP($A26,'Import Peak'!$A$3:GW$99,205,FALSE())-VLOOKUP($A26,'Import Peak Change'!$A$106:GW$202,205,FALSE())))</f>
        <v>0</v>
      </c>
      <c r="GX26" s="193" t="n">
        <f aca="false">IF(ISERROR(VLOOKUP($A26,'Import Peak'!$A$3:GX$99,206,FALSE())-VLOOKUP($A26,'Import Peak Change'!$A$106:GX$202,206,FALSE())),0,(VLOOKUP($A26,'Import Peak'!$A$3:GX$99,206,FALSE())-VLOOKUP($A26,'Import Peak Change'!$A$106:GX$202,206,FALSE())))</f>
        <v>0</v>
      </c>
      <c r="GY26" s="193" t="n">
        <f aca="false">IF(ISERROR(VLOOKUP($A26,'Import Peak'!$A$3:GY$99,207,FALSE())-VLOOKUP($A26,'Import Peak Change'!$A$106:GY$202,207,FALSE())),0,(VLOOKUP($A26,'Import Peak'!$A$3:GY$99,207,FALSE())-VLOOKUP($A26,'Import Peak Change'!$A$106:GY$202,207,FALSE())))</f>
        <v>0</v>
      </c>
      <c r="GZ26" s="193" t="n">
        <f aca="false">IF(ISERROR(VLOOKUP($A26,'Import Peak'!$A$3:GZ$99,208,FALSE())-VLOOKUP($A26,'Import Peak Change'!$A$106:GZ$202,208,FALSE())),0,(VLOOKUP($A26,'Import Peak'!$A$3:GZ$99,208,FALSE())-VLOOKUP($A26,'Import Peak Change'!$A$106:GZ$202,208,FALSE())))</f>
        <v>0</v>
      </c>
      <c r="HA26" s="193" t="n">
        <f aca="false">IF(ISERROR(VLOOKUP($A26,'Import Peak'!$A$3:HA$99,209,FALSE())-VLOOKUP($A26,'Import Peak Change'!$A$106:HA$202,209,FALSE())),0,(VLOOKUP($A26,'Import Peak'!$A$3:HA$99,209,FALSE())-VLOOKUP($A26,'Import Peak Change'!$A$106:HA$202,209,FALSE())))</f>
        <v>0</v>
      </c>
      <c r="HB26" s="193" t="n">
        <f aca="false">IF(ISERROR(VLOOKUP($A26,'Import Peak'!$A$3:HB$99,210,FALSE())-VLOOKUP($A26,'Import Peak Change'!$A$106:HB$202,210,FALSE())),0,(VLOOKUP($A26,'Import Peak'!$A$3:HB$99,210,FALSE())-VLOOKUP($A26,'Import Peak Change'!$A$106:HB$202,210,FALSE())))</f>
        <v>0</v>
      </c>
      <c r="HC26" s="193" t="n">
        <f aca="false">IF(ISERROR(VLOOKUP($A26,'Import Peak'!$A$3:HC$99,211,FALSE())-VLOOKUP($A26,'Import Peak Change'!$A$106:HC$202,211,FALSE())),0,(VLOOKUP($A26,'Import Peak'!$A$3:HC$99,211,FALSE())-VLOOKUP($A26,'Import Peak Change'!$A$106:HC$202,211,FALSE())))</f>
        <v>0</v>
      </c>
      <c r="HD26" s="193" t="n">
        <f aca="false">IF(ISERROR(VLOOKUP($A26,'Import Peak'!$A$3:HD$99,212,FALSE())-VLOOKUP($A26,'Import Peak Change'!$A$106:HD$202,212,FALSE())),0,(VLOOKUP($A26,'Import Peak'!$A$3:HD$99,212,FALSE())-VLOOKUP($A26,'Import Peak Change'!$A$106:HD$202,212,FALSE())))</f>
        <v>0</v>
      </c>
      <c r="HE26" s="193" t="n">
        <f aca="false">IF(ISERROR(VLOOKUP($A26,'Import Peak'!$A$3:HE$99,213,FALSE())-VLOOKUP($A26,'Import Peak Change'!$A$106:HE$202,213,FALSE())),0,(VLOOKUP($A26,'Import Peak'!$A$3:HE$99,213,FALSE())-VLOOKUP($A26,'Import Peak Change'!$A$106:HE$202,213,FALSE())))</f>
        <v>0</v>
      </c>
      <c r="HF26" s="193" t="n">
        <f aca="false">IF(ISERROR(VLOOKUP($A26,'Import Peak'!$A$3:HF$99,214,FALSE())-VLOOKUP($A26,'Import Peak Change'!$A$106:HF$202,214,FALSE())),0,(VLOOKUP($A26,'Import Peak'!$A$3:HF$99,214,FALSE())-VLOOKUP($A26,'Import Peak Change'!$A$106:HF$202,214,FALSE())))</f>
        <v>0</v>
      </c>
      <c r="HG26" s="193" t="n">
        <f aca="false">IF(ISERROR(VLOOKUP($A26,'Import Peak'!$A$3:HG$99,215,FALSE())-VLOOKUP($A26,'Import Peak Change'!$A$106:HG$202,215,FALSE())),0,(VLOOKUP($A26,'Import Peak'!$A$3:HG$99,215,FALSE())-VLOOKUP($A26,'Import Peak Change'!$A$106:HG$202,215,FALSE())))</f>
        <v>0</v>
      </c>
      <c r="HH26" s="193" t="n">
        <f aca="false">IF(ISERROR(VLOOKUP($A26,'Import Peak'!$A$3:HH$99,216,FALSE())-VLOOKUP($A26,'Import Peak Change'!$A$106:HH$202,216,FALSE())),0,(VLOOKUP($A26,'Import Peak'!$A$3:HH$99,216,FALSE())-VLOOKUP($A26,'Import Peak Change'!$A$106:HH$202,216,FALSE())))</f>
        <v>0</v>
      </c>
      <c r="HI26" s="193" t="n">
        <f aca="false">IF(ISERROR(VLOOKUP($A26,'Import Peak'!$A$3:HI$99,217,FALSE())-VLOOKUP($A26,'Import Peak Change'!$A$106:HI$202,217,FALSE())),0,(VLOOKUP($A26,'Import Peak'!$A$3:HI$99,217,FALSE())-VLOOKUP($A26,'Import Peak Change'!$A$106:HI$202,217,FALSE())))</f>
        <v>0</v>
      </c>
      <c r="HJ26" s="193" t="n">
        <f aca="false">IF(ISERROR(VLOOKUP($A26,'Import Peak'!$A$3:HJ$99,218,FALSE())-VLOOKUP($A26,'Import Peak Change'!$A$106:HJ$202,218,FALSE())),0,(VLOOKUP($A26,'Import Peak'!$A$3:HJ$99,218,FALSE())-VLOOKUP($A26,'Import Peak Change'!$A$106:HJ$202,218,FALSE())))</f>
        <v>0</v>
      </c>
      <c r="HK26" s="193" t="n">
        <f aca="false">IF(ISERROR(VLOOKUP($A26,'Import Peak'!$A$3:HK$99,219,FALSE())-VLOOKUP($A26,'Import Peak Change'!$A$106:HK$202,219,FALSE())),0,(VLOOKUP($A26,'Import Peak'!$A$3:HK$99,219,FALSE())-VLOOKUP($A26,'Import Peak Change'!$A$106:HK$202,219,FALSE())))</f>
        <v>0</v>
      </c>
      <c r="HL26" s="193" t="n">
        <f aca="false">IF(ISERROR(VLOOKUP($A26,'Import Peak'!$A$3:HL$99,220,FALSE())-VLOOKUP($A26,'Import Peak Change'!$A$106:HL$202,220,FALSE())),0,(VLOOKUP($A26,'Import Peak'!$A$3:HL$99,220,FALSE())-VLOOKUP($A26,'Import Peak Change'!$A$106:HL$202,220,FALSE())))</f>
        <v>0</v>
      </c>
      <c r="HM26" s="193" t="n">
        <f aca="false">IF(ISERROR(VLOOKUP($A26,'Import Peak'!$A$3:HM$99,221,FALSE())-VLOOKUP($A26,'Import Peak Change'!$A$106:HM$202,221,FALSE())),0,(VLOOKUP($A26,'Import Peak'!$A$3:HM$99,221,FALSE())-VLOOKUP($A26,'Import Peak Change'!$A$106:HM$202,221,FALSE())))</f>
        <v>0</v>
      </c>
      <c r="HN26" s="193" t="n">
        <f aca="false">IF(ISERROR(VLOOKUP($A26,'Import Peak'!$A$3:HN$99,222,FALSE())-VLOOKUP($A26,'Import Peak Change'!$A$106:HN$202,222,FALSE())),0,(VLOOKUP($A26,'Import Peak'!$A$3:HN$99,222,FALSE())-VLOOKUP($A26,'Import Peak Change'!$A$106:HN$202,222,FALSE())))</f>
        <v>0</v>
      </c>
      <c r="HO26" s="193" t="n">
        <f aca="false">IF(ISERROR(VLOOKUP($A26,'Import Peak'!$A$3:HO$99,223,FALSE())-VLOOKUP($A26,'Import Peak Change'!$A$106:HO$202,223,FALSE())),0,(VLOOKUP($A26,'Import Peak'!$A$3:HO$99,223,FALSE())-VLOOKUP($A26,'Import Peak Change'!$A$106:HO$202,223,FALSE())))</f>
        <v>0</v>
      </c>
      <c r="HP26" s="193" t="n">
        <f aca="false">IF(ISERROR(VLOOKUP($A26,'Import Peak'!$A$3:HP$99,224,FALSE())-VLOOKUP($A26,'Import Peak Change'!$A$106:HP$202,224,FALSE())),0,(VLOOKUP($A26,'Import Peak'!$A$3:HP$99,224,FALSE())-VLOOKUP($A26,'Import Peak Change'!$A$106:HP$202,224,FALSE())))</f>
        <v>0</v>
      </c>
      <c r="HQ26" s="193" t="n">
        <f aca="false">IF(ISERROR(VLOOKUP($A26,'Import Peak'!$A$3:HQ$99,225,FALSE())-VLOOKUP($A26,'Import Peak Change'!$A$106:HQ$202,225,FALSE())),0,(VLOOKUP($A26,'Import Peak'!$A$3:HQ$99,225,FALSE())-VLOOKUP($A26,'Import Peak Change'!$A$106:HQ$202,225,FALSE())))</f>
        <v>0</v>
      </c>
      <c r="HR26" s="193" t="n">
        <f aca="false">IF(ISERROR(VLOOKUP($A26,'Import Peak'!$A$3:HR$99,226,FALSE())-VLOOKUP($A26,'Import Peak Change'!$A$106:HR$202,226,FALSE())),0,(VLOOKUP($A26,'Import Peak'!$A$3:HR$99,226,FALSE())-VLOOKUP($A26,'Import Peak Change'!$A$106:HR$202,226,FALSE())))</f>
        <v>0</v>
      </c>
      <c r="HS26" s="193" t="n">
        <f aca="false">IF(ISERROR(VLOOKUP($A26,'Import Peak'!$A$3:HS$99,227,FALSE())-VLOOKUP($A26,'Import Peak Change'!$A$106:HS$202,227,FALSE())),0,(VLOOKUP($A26,'Import Peak'!$A$3:HS$99,227,FALSE())-VLOOKUP($A26,'Import Peak Change'!$A$106:HS$202,227,FALSE())))</f>
        <v>0</v>
      </c>
      <c r="HT26" s="193" t="n">
        <f aca="false">IF(ISERROR(VLOOKUP($A26,'Import Peak'!$A$3:HT$99,228,FALSE())-VLOOKUP($A26,'Import Peak Change'!$A$106:HT$202,228,FALSE())),0,(VLOOKUP($A26,'Import Peak'!$A$3:HT$99,228,FALSE())-VLOOKUP($A26,'Import Peak Change'!$A$106:HT$202,228,FALSE())))</f>
        <v>0</v>
      </c>
      <c r="HU26" s="193" t="n">
        <f aca="false">IF(ISERROR(VLOOKUP($A26,'Import Peak'!$A$3:HU$99,229,FALSE())-VLOOKUP($A26,'Import Peak Change'!$A$106:HU$202,229,FALSE())),0,(VLOOKUP($A26,'Import Peak'!$A$3:HU$99,229,FALSE())-VLOOKUP($A26,'Import Peak Change'!$A$106:HU$202,229,FALSE())))</f>
        <v>0</v>
      </c>
      <c r="HV26" s="193" t="n">
        <f aca="false">IF(ISERROR(VLOOKUP($A26,'Import Peak'!$A$3:HV$99,230,FALSE())-VLOOKUP($A26,'Import Peak Change'!$A$106:HV$202,230,FALSE())),0,(VLOOKUP($A26,'Import Peak'!$A$3:HV$99,230,FALSE())-VLOOKUP($A26,'Import Peak Change'!$A$106:HV$202,230,FALSE())))</f>
        <v>0</v>
      </c>
      <c r="HW26" s="193" t="n">
        <f aca="false">IF(ISERROR(VLOOKUP($A26,'Import Peak'!$A$3:HW$99,231,FALSE())-VLOOKUP($A26,'Import Peak Change'!$A$106:HW$202,231,FALSE())),0,(VLOOKUP($A26,'Import Peak'!$A$3:HW$99,231,FALSE())-VLOOKUP($A26,'Import Peak Change'!$A$106:HW$202,231,FALSE())))</f>
        <v>0</v>
      </c>
      <c r="HX26" s="193" t="n">
        <f aca="false">IF(ISERROR(VLOOKUP($A26,'Import Peak'!$A$3:HX$99,232,FALSE())-VLOOKUP($A26,'Import Peak Change'!$A$106:HX$202,232,FALSE())),0,(VLOOKUP($A26,'Import Peak'!$A$3:HX$99,232,FALSE())-VLOOKUP($A26,'Import Peak Change'!$A$106:HX$202,232,FALSE())))</f>
        <v>0</v>
      </c>
      <c r="HY26" s="193" t="n">
        <f aca="false">IF(ISERROR(VLOOKUP($A26,'Import Peak'!$A$3:HY$99,233,FALSE())-VLOOKUP($A26,'Import Peak Change'!$A$106:HY$202,233,FALSE())),0,(VLOOKUP($A26,'Import Peak'!$A$3:HY$99,233,FALSE())-VLOOKUP($A26,'Import Peak Change'!$A$106:HY$202,233,FALSE())))</f>
        <v>0</v>
      </c>
      <c r="HZ26" s="193" t="n">
        <f aca="false">IF(ISERROR(VLOOKUP($A26,'Import Peak'!$A$3:HZ$99,234,FALSE())-VLOOKUP($A26,'Import Peak Change'!$A$106:HZ$202,234,FALSE())),0,(VLOOKUP($A26,'Import Peak'!$A$3:HZ$99,234,FALSE())-VLOOKUP($A26,'Import Peak Change'!$A$106:HZ$202,234,FALSE())))</f>
        <v>0</v>
      </c>
      <c r="IA26" s="193" t="n">
        <f aca="false">IF(ISERROR(VLOOKUP($A26,'Import Peak'!$A$3:IA$99,235,FALSE())-VLOOKUP($A26,'Import Peak Change'!$A$106:IA$202,235,FALSE())),0,(VLOOKUP($A26,'Import Peak'!$A$3:IA$99,235,FALSE())-VLOOKUP($A26,'Import Peak Change'!$A$106:IA$202,235,FALSE())))</f>
        <v>0</v>
      </c>
      <c r="IB26" s="193" t="n">
        <f aca="false">IF(ISERROR(VLOOKUP($A26,'Import Peak'!$A$3:IB$99,236,FALSE())-VLOOKUP($A26,'Import Peak Change'!$A$106:IB$202,236,FALSE())),0,(VLOOKUP($A26,'Import Peak'!$A$3:IB$99,236,FALSE())-VLOOKUP($A26,'Import Peak Change'!$A$106:IB$202,236,FALSE())))</f>
        <v>0</v>
      </c>
      <c r="IC26" s="193" t="n">
        <f aca="false">IF(ISERROR(VLOOKUP($A26,'Import Peak'!$A$3:IC$99,237,FALSE())-VLOOKUP($A26,'Import Peak Change'!$A$106:IC$202,237,FALSE())),0,(VLOOKUP($A26,'Import Peak'!$A$3:IC$99,237,FALSE())-VLOOKUP($A26,'Import Peak Change'!$A$106:IC$202,237,FALSE())))</f>
        <v>0</v>
      </c>
      <c r="ID26" s="193" t="n">
        <f aca="false">IF(ISERROR(VLOOKUP($A26,'Import Peak'!$A$3:ID$99,238,FALSE())-VLOOKUP($A26,'Import Peak Change'!$A$106:ID$202,238,FALSE())),0,(VLOOKUP($A26,'Import Peak'!$A$3:ID$99,238,FALSE())-VLOOKUP($A26,'Import Peak Change'!$A$106:ID$202,238,FALSE())))</f>
        <v>0</v>
      </c>
      <c r="IE26" s="193" t="n">
        <f aca="false">IF(ISERROR(VLOOKUP($A26,'Import Peak'!$A$3:IE$99,239,FALSE())-VLOOKUP($A26,'Import Peak Change'!$A$106:IE$202,239,FALSE())),0,(VLOOKUP($A26,'Import Peak'!$A$3:IE$99,239,FALSE())-VLOOKUP($A26,'Import Peak Change'!$A$106:IE$202,239,FALSE())))</f>
        <v>0</v>
      </c>
    </row>
    <row r="27" customFormat="false" ht="12.75" hidden="false" customHeight="false" outlineLevel="0" collapsed="false">
      <c r="A27" s="201" t="str">
        <f aca="false">IF('Import Peak'!A24=0,"",'Import Peak'!A24)</f>
        <v>EPMI-ST-SW</v>
      </c>
      <c r="B27" s="193"/>
      <c r="C27" s="193"/>
      <c r="D27" s="193"/>
      <c r="E27" s="193"/>
      <c r="F27" s="193"/>
      <c r="G27" s="193" t="n">
        <f aca="false">IF(ISERROR(VLOOKUP($A27,'Import Peak'!$A$3:G$99,7,FALSE())-VLOOKUP($A27,'Import Peak Change'!$A$106:G$202,7,FALSE())),0,(VLOOKUP($A27,'Import Peak'!$A$3:G$99,7,FALSE())-VLOOKUP($A27,'Import Peak Change'!$A$106:G$202,7,FALSE())))</f>
        <v>0</v>
      </c>
      <c r="H27" s="193" t="n">
        <f aca="false">IF(ISERROR(VLOOKUP($A27,'Import Peak'!$A$3:H$99,8,FALSE())-VLOOKUP($A27,'Import Peak Change'!$A$106:H$202,8,FALSE())),0,(VLOOKUP($A27,'Import Peak'!$A$3:H$99,8,FALSE())-VLOOKUP($A27,'Import Peak Change'!$A$106:H$202,8,FALSE())))</f>
        <v>8354.07151361836</v>
      </c>
      <c r="I27" s="193" t="n">
        <f aca="false">IF(ISERROR(VLOOKUP($A27,'Import Peak'!$A$3:I$99,9,FALSE())-VLOOKUP($A27,'Import Peak Change'!$A$106:I$202,9,FALSE())),0,(VLOOKUP($A27,'Import Peak'!$A$3:I$99,9,FALSE())-VLOOKUP($A27,'Import Peak Change'!$A$106:I$202,9,FALSE())))</f>
        <v>-19923.006830616</v>
      </c>
      <c r="J27" s="193" t="n">
        <f aca="false">IF(ISERROR(VLOOKUP($A27,'Import Peak'!$A$3:J$99,10,FALSE())-VLOOKUP($A27,'Import Peak Change'!$A$106:J$202,10,FALSE())),0,(VLOOKUP($A27,'Import Peak'!$A$3:J$99,10,FALSE())-VLOOKUP($A27,'Import Peak Change'!$A$106:J$202,10,FALSE())))</f>
        <v>20688.544728858</v>
      </c>
      <c r="K27" s="193" t="n">
        <f aca="false">IF(ISERROR(VLOOKUP($A27,'Import Peak'!$A$3:K$99,11,FALSE())-VLOOKUP($A27,'Import Peak Change'!$A$106:K$202,11,FALSE())),0,(VLOOKUP($A27,'Import Peak'!$A$3:K$99,11,FALSE())-VLOOKUP($A27,'Import Peak Change'!$A$106:K$202,11,FALSE())))</f>
        <v>19066.9302365923</v>
      </c>
      <c r="L27" s="193" t="n">
        <f aca="false">IF(ISERROR(VLOOKUP($A27,'Import Peak'!$A$3:L$99,12,FALSE())-VLOOKUP($A27,'Import Peak Change'!$A$106:L$202,12,FALSE())),0,(VLOOKUP($A27,'Import Peak'!$A$3:L$99,12,FALSE())-VLOOKUP($A27,'Import Peak Change'!$A$106:L$202,12,FALSE())))</f>
        <v>20616.7136065717</v>
      </c>
      <c r="M27" s="193" t="n">
        <f aca="false">IF(ISERROR(VLOOKUP($A27,'Import Peak'!$A$3:M$99,13,FALSE())-VLOOKUP($A27,'Import Peak Change'!$A$106:M$202,13,FALSE())),0,(VLOOKUP($A27,'Import Peak'!$A$3:M$99,13,FALSE())-VLOOKUP($A27,'Import Peak Change'!$A$106:M$202,13,FALSE())))</f>
        <v>0</v>
      </c>
      <c r="N27" s="193" t="n">
        <f aca="false">IF(ISERROR(VLOOKUP($A27,'Import Peak'!$A$3:N$99,14,FALSE())-VLOOKUP($A27,'Import Peak Change'!$A$106:N$202,14,FALSE())),0,(VLOOKUP($A27,'Import Peak'!$A$3:N$99,14,FALSE())-VLOOKUP($A27,'Import Peak Change'!$A$106:N$202,14,FALSE())))</f>
        <v>0</v>
      </c>
      <c r="O27" s="193" t="n">
        <f aca="false">IF(ISERROR(VLOOKUP($A27,'Import Peak'!$A$3:O$99,15,FALSE())-VLOOKUP($A27,'Import Peak Change'!$A$106:O$202,15,FALSE())),0,(VLOOKUP($A27,'Import Peak'!$A$3:O$99,15,FALSE())-VLOOKUP($A27,'Import Peak Change'!$A$106:O$202,15,FALSE())))</f>
        <v>0.596396723291036</v>
      </c>
      <c r="P27" s="193" t="n">
        <f aca="false">IF(ISERROR(VLOOKUP($A27,'Import Peak'!$A$3:P$99,16,FALSE())-VLOOKUP($A27,'Import Peak Change'!$A$106:P$202,16,FALSE())),0,(VLOOKUP($A27,'Import Peak'!$A$3:P$99,16,FALSE())-VLOOKUP($A27,'Import Peak Change'!$A$106:P$202,16,FALSE())))</f>
        <v>4.84946480832878</v>
      </c>
      <c r="Q27" s="193" t="n">
        <f aca="false">IF(ISERROR(VLOOKUP($A27,'Import Peak'!$A$3:Q$99,17,FALSE())-VLOOKUP($A27,'Import Peak Change'!$A$106:Q$202,17,FALSE())),0,(VLOOKUP($A27,'Import Peak'!$A$3:Q$99,17,FALSE())-VLOOKUP($A27,'Import Peak Change'!$A$106:Q$202,17,FALSE())))</f>
        <v>7.32886356442759</v>
      </c>
      <c r="R27" s="193" t="n">
        <f aca="false">IF(ISERROR(VLOOKUP($A27,'Import Peak'!$A$3:R$99,18,FALSE())-VLOOKUP($A27,'Import Peak Change'!$A$106:R$202,18,FALSE())),0,(VLOOKUP($A27,'Import Peak'!$A$3:R$99,18,FALSE())-VLOOKUP($A27,'Import Peak Change'!$A$106:R$202,18,FALSE())))</f>
        <v>8.25290146845509</v>
      </c>
      <c r="S27" s="193" t="n">
        <f aca="false">IF(ISERROR(VLOOKUP($A27,'Import Peak'!$A$3:S$99,19,FALSE())-VLOOKUP($A27,'Import Peak Change'!$A$106:S$202,19,FALSE())),0,(VLOOKUP($A27,'Import Peak'!$A$3:S$99,19,FALSE())-VLOOKUP($A27,'Import Peak Change'!$A$106:S$202,19,FALSE())))</f>
        <v>2.55596396889996</v>
      </c>
      <c r="T27" s="193" t="n">
        <f aca="false">IF(ISERROR(VLOOKUP($A27,'Import Peak'!$A$3:T$99,20,FALSE())-VLOOKUP($A27,'Import Peak Change'!$A$106:T$202,20,FALSE())),0,(VLOOKUP($A27,'Import Peak'!$A$3:T$99,20,FALSE())-VLOOKUP($A27,'Import Peak Change'!$A$106:T$202,20,FALSE())))</f>
        <v>2.76375201052906</v>
      </c>
      <c r="U27" s="193" t="n">
        <f aca="false">IF(ISERROR(VLOOKUP($A27,'Import Peak'!$A$3:U$99,21,FALSE())-VLOOKUP($A27,'Import Peak Change'!$A$106:U$202,21,FALSE())),0,(VLOOKUP($A27,'Import Peak'!$A$3:U$99,21,FALSE())-VLOOKUP($A27,'Import Peak Change'!$A$106:U$202,21,FALSE())))</f>
        <v>3.13802046087039</v>
      </c>
      <c r="V27" s="193" t="n">
        <f aca="false">IF(ISERROR(VLOOKUP($A27,'Import Peak'!$A$3:V$99,22,FALSE())-VLOOKUP($A27,'Import Peak Change'!$A$106:V$202,22,FALSE())),0,(VLOOKUP($A27,'Import Peak'!$A$3:V$99,22,FALSE())-VLOOKUP($A27,'Import Peak Change'!$A$106:V$202,22,FALSE())))</f>
        <v>0</v>
      </c>
      <c r="W27" s="193" t="n">
        <f aca="false">IF(ISERROR(VLOOKUP($A27,'Import Peak'!$A$3:W$99,23,FALSE())-VLOOKUP($A27,'Import Peak Change'!$A$106:W$202,23,FALSE())),0,(VLOOKUP($A27,'Import Peak'!$A$3:W$99,23,FALSE())-VLOOKUP($A27,'Import Peak Change'!$A$106:W$202,23,FALSE())))</f>
        <v>0</v>
      </c>
      <c r="X27" s="193" t="n">
        <f aca="false">IF(ISERROR(VLOOKUP($A27,'Import Peak'!$A$3:X$99,24,FALSE())-VLOOKUP($A27,'Import Peak Change'!$A$106:X$202,24,FALSE())),0,(VLOOKUP($A27,'Import Peak'!$A$3:X$99,24,FALSE())-VLOOKUP($A27,'Import Peak Change'!$A$106:X$202,24,FALSE())))</f>
        <v>0</v>
      </c>
      <c r="Y27" s="193" t="n">
        <f aca="false">IF(ISERROR(VLOOKUP($A27,'Import Peak'!$A$3:Y$99,25,FALSE())-VLOOKUP($A27,'Import Peak Change'!$A$106:Y$202,25,FALSE())),0,(VLOOKUP($A27,'Import Peak'!$A$3:Y$99,25,FALSE())-VLOOKUP($A27,'Import Peak Change'!$A$106:Y$202,25,FALSE())))</f>
        <v>0</v>
      </c>
      <c r="Z27" s="193" t="n">
        <f aca="false">IF(ISERROR(VLOOKUP($A27,'Import Peak'!$A$3:Z$99,26,FALSE())-VLOOKUP($A27,'Import Peak Change'!$A$106:Z$202,26,FALSE())),0,(VLOOKUP($A27,'Import Peak'!$A$3:Z$99,26,FALSE())-VLOOKUP($A27,'Import Peak Change'!$A$106:Z$202,26,FALSE())))</f>
        <v>0</v>
      </c>
      <c r="AA27" s="193" t="n">
        <f aca="false">IF(ISERROR(VLOOKUP($A27,'Import Peak'!$A$3:AA$99,27,FALSE())-VLOOKUP($A27,'Import Peak Change'!$A$106:AA$202,27,FALSE())),0,(VLOOKUP($A27,'Import Peak'!$A$3:AA$99,27,FALSE())-VLOOKUP($A27,'Import Peak Change'!$A$106:AA$202,27,FALSE())))</f>
        <v>0</v>
      </c>
      <c r="AB27" s="193" t="n">
        <f aca="false">IF(ISERROR(VLOOKUP($A27,'Import Peak'!$A$3:AB$99,28,FALSE())-VLOOKUP($A27,'Import Peak Change'!$A$106:AB$202,28,FALSE())),0,(VLOOKUP($A27,'Import Peak'!$A$3:AB$99,28,FALSE())-VLOOKUP($A27,'Import Peak Change'!$A$106:AB$202,28,FALSE())))</f>
        <v>0</v>
      </c>
      <c r="AC27" s="193" t="n">
        <f aca="false">IF(ISERROR(VLOOKUP($A27,'Import Peak'!$A$3:AC$99,29,FALSE())-VLOOKUP($A27,'Import Peak Change'!$A$106:AC$202,29,FALSE())),0,(VLOOKUP($A27,'Import Peak'!$A$3:AC$99,29,FALSE())-VLOOKUP($A27,'Import Peak Change'!$A$106:AC$202,29,FALSE())))</f>
        <v>0</v>
      </c>
      <c r="AD27" s="193" t="n">
        <f aca="false">IF(ISERROR(VLOOKUP($A27,'Import Peak'!$A$3:AD$99,30,FALSE())-VLOOKUP($A27,'Import Peak Change'!$A$106:AD$202,30,FALSE())),0,(VLOOKUP($A27,'Import Peak'!$A$3:AD$99,30,FALSE())-VLOOKUP($A27,'Import Peak Change'!$A$106:AD$202,30,FALSE())))</f>
        <v>0</v>
      </c>
      <c r="AE27" s="193" t="n">
        <f aca="false">IF(ISERROR(VLOOKUP($A27,'Import Peak'!$A$3:AE$99,31,FALSE())-VLOOKUP($A27,'Import Peak Change'!$A$106:AE$202,31,FALSE())),0,(VLOOKUP($A27,'Import Peak'!$A$3:AE$99,31,FALSE())-VLOOKUP($A27,'Import Peak Change'!$A$106:AE$202,31,FALSE())))</f>
        <v>0</v>
      </c>
      <c r="AF27" s="193" t="n">
        <f aca="false">IF(ISERROR(VLOOKUP($A27,'Import Peak'!$A$3:AF$99,32,FALSE())-VLOOKUP($A27,'Import Peak Change'!$A$106:AF$202,32,FALSE())),0,(VLOOKUP($A27,'Import Peak'!$A$3:AF$99,32,FALSE())-VLOOKUP($A27,'Import Peak Change'!$A$106:AF$202,32,FALSE())))</f>
        <v>0</v>
      </c>
      <c r="AG27" s="193" t="n">
        <f aca="false">IF(ISERROR(VLOOKUP($A27,'Import Peak'!$A$3:AG$99,33,FALSE())-VLOOKUP($A27,'Import Peak Change'!$A$106:AG$202,33,FALSE())),0,(VLOOKUP($A27,'Import Peak'!$A$3:AG$99,33,FALSE())-VLOOKUP($A27,'Import Peak Change'!$A$106:AG$202,33,FALSE())))</f>
        <v>0</v>
      </c>
      <c r="AH27" s="193" t="n">
        <f aca="false">IF(ISERROR(VLOOKUP($A27,'Import Peak'!$A$3:AH$99,34,FALSE())-VLOOKUP($A27,'Import Peak Change'!$A$106:AH$202,34,FALSE())),0,(VLOOKUP($A27,'Import Peak'!$A$3:AH$99,34,FALSE())-VLOOKUP($A27,'Import Peak Change'!$A$106:AH$202,34,FALSE())))</f>
        <v>0</v>
      </c>
      <c r="AI27" s="193" t="n">
        <f aca="false">IF(ISERROR(VLOOKUP($A27,'Import Peak'!$A$3:AI$99,35,FALSE())-VLOOKUP($A27,'Import Peak Change'!$A$106:AI$202,35,FALSE())),0,(VLOOKUP($A27,'Import Peak'!$A$3:AI$99,35,FALSE())-VLOOKUP($A27,'Import Peak Change'!$A$106:AI$202,35,FALSE())))</f>
        <v>0</v>
      </c>
      <c r="AJ27" s="193" t="n">
        <f aca="false">IF(ISERROR(VLOOKUP($A27,'Import Peak'!$A$3:AJ$99,36,FALSE())-VLOOKUP($A27,'Import Peak Change'!$A$106:AJ$202,36,FALSE())),0,(VLOOKUP($A27,'Import Peak'!$A$3:AJ$99,36,FALSE())-VLOOKUP($A27,'Import Peak Change'!$A$106:AJ$202,36,FALSE())))</f>
        <v>0</v>
      </c>
      <c r="AK27" s="193" t="n">
        <f aca="false">IF(ISERROR(VLOOKUP($A27,'Import Peak'!$A$3:AK$99,37,FALSE())-VLOOKUP($A27,'Import Peak Change'!$A$106:AK$202,37,FALSE())),0,(VLOOKUP($A27,'Import Peak'!$A$3:AK$99,37,FALSE())-VLOOKUP($A27,'Import Peak Change'!$A$106:AK$202,37,FALSE())))</f>
        <v>0</v>
      </c>
      <c r="AL27" s="193" t="n">
        <f aca="false">IF(ISERROR(VLOOKUP($A27,'Import Peak'!$A$3:AL$99,38,FALSE())-VLOOKUP($A27,'Import Peak Change'!$A$106:AL$202,38,FALSE())),0,(VLOOKUP($A27,'Import Peak'!$A$3:AL$99,38,FALSE())-VLOOKUP($A27,'Import Peak Change'!$A$106:AL$202,38,FALSE())))</f>
        <v>0</v>
      </c>
      <c r="AM27" s="193" t="n">
        <f aca="false">IF(ISERROR(VLOOKUP($A27,'Import Peak'!$A$3:AM$99,39,FALSE())-VLOOKUP($A27,'Import Peak Change'!$A$106:AM$202,39,FALSE())),0,(VLOOKUP($A27,'Import Peak'!$A$3:AM$99,39,FALSE())-VLOOKUP($A27,'Import Peak Change'!$A$106:AM$202,39,FALSE())))</f>
        <v>0</v>
      </c>
      <c r="AN27" s="193" t="n">
        <f aca="false">IF(ISERROR(VLOOKUP($A27,'Import Peak'!$A$3:AN$99,40,FALSE())-VLOOKUP($A27,'Import Peak Change'!$A$106:AN$202,40,FALSE())),0,(VLOOKUP($A27,'Import Peak'!$A$3:AN$99,40,FALSE())-VLOOKUP($A27,'Import Peak Change'!$A$106:AN$202,40,FALSE())))</f>
        <v>0</v>
      </c>
      <c r="AO27" s="193" t="n">
        <f aca="false">IF(ISERROR(VLOOKUP($A27,'Import Peak'!$A$3:AO$99,41,FALSE())-VLOOKUP($A27,'Import Peak Change'!$A$106:AO$202,41,FALSE())),0,(VLOOKUP($A27,'Import Peak'!$A$3:AO$99,41,FALSE())-VLOOKUP($A27,'Import Peak Change'!$A$106:AO$202,41,FALSE())))</f>
        <v>0</v>
      </c>
      <c r="AP27" s="193" t="n">
        <f aca="false">IF(ISERROR(VLOOKUP($A27,'Import Peak'!$A$3:AP$99,42,FALSE())-VLOOKUP($A27,'Import Peak Change'!$A$106:AP$202,42,FALSE())),0,(VLOOKUP($A27,'Import Peak'!$A$3:AP$99,42,FALSE())-VLOOKUP($A27,'Import Peak Change'!$A$106:AP$202,42,FALSE())))</f>
        <v>0</v>
      </c>
      <c r="AQ27" s="193" t="n">
        <f aca="false">IF(ISERROR(VLOOKUP($A27,'Import Peak'!$A$3:AQ$99,43,FALSE())-VLOOKUP($A27,'Import Peak Change'!$A$106:AQ$202,43,FALSE())),0,(VLOOKUP($A27,'Import Peak'!$A$3:AQ$99,43,FALSE())-VLOOKUP($A27,'Import Peak Change'!$A$106:AQ$202,43,FALSE())))</f>
        <v>0</v>
      </c>
      <c r="AR27" s="193" t="n">
        <f aca="false">IF(ISERROR(VLOOKUP($A27,'Import Peak'!$A$3:AR$99,44,FALSE())-VLOOKUP($A27,'Import Peak Change'!$A$106:AR$202,44,FALSE())),0,(VLOOKUP($A27,'Import Peak'!$A$3:AR$99,44,FALSE())-VLOOKUP($A27,'Import Peak Change'!$A$106:AR$202,44,FALSE())))</f>
        <v>0</v>
      </c>
      <c r="AS27" s="193" t="n">
        <f aca="false">IF(ISERROR(VLOOKUP($A27,'Import Peak'!$A$3:AS$99,45,FALSE())-VLOOKUP($A27,'Import Peak Change'!$A$106:AS$202,45,FALSE())),0,(VLOOKUP($A27,'Import Peak'!$A$3:AS$99,45,FALSE())-VLOOKUP($A27,'Import Peak Change'!$A$106:AS$202,45,FALSE())))</f>
        <v>0</v>
      </c>
      <c r="AT27" s="193" t="n">
        <f aca="false">IF(ISERROR(VLOOKUP($A27,'Import Peak'!$A$3:AT$99,46,FALSE())-VLOOKUP($A27,'Import Peak Change'!$A$106:AT$202,46,FALSE())),0,(VLOOKUP($A27,'Import Peak'!$A$3:AT$99,46,FALSE())-VLOOKUP($A27,'Import Peak Change'!$A$106:AT$202,46,FALSE())))</f>
        <v>0</v>
      </c>
      <c r="AU27" s="193" t="n">
        <f aca="false">IF(ISERROR(VLOOKUP($A27,'Import Peak'!$A$3:AU$99,47,FALSE())-VLOOKUP($A27,'Import Peak Change'!$A$106:AU$202,47,FALSE())),0,(VLOOKUP($A27,'Import Peak'!$A$3:AU$99,47,FALSE())-VLOOKUP($A27,'Import Peak Change'!$A$106:AU$202,47,FALSE())))</f>
        <v>0</v>
      </c>
      <c r="AV27" s="193" t="n">
        <f aca="false">IF(ISERROR(VLOOKUP($A27,'Import Peak'!$A$3:AV$99,48,FALSE())-VLOOKUP($A27,'Import Peak Change'!$A$106:AV$202,48,FALSE())),0,(VLOOKUP($A27,'Import Peak'!$A$3:AV$99,48,FALSE())-VLOOKUP($A27,'Import Peak Change'!$A$106:AV$202,48,FALSE())))</f>
        <v>0</v>
      </c>
      <c r="AW27" s="193" t="n">
        <f aca="false">IF(ISERROR(VLOOKUP($A27,'Import Peak'!$A$3:AW$99,49,FALSE())-VLOOKUP($A27,'Import Peak Change'!$A$106:AW$202,49,FALSE())),0,(VLOOKUP($A27,'Import Peak'!$A$3:AW$99,49,FALSE())-VLOOKUP($A27,'Import Peak Change'!$A$106:AW$202,49,FALSE())))</f>
        <v>0</v>
      </c>
      <c r="AX27" s="193" t="n">
        <f aca="false">IF(ISERROR(VLOOKUP($A27,'Import Peak'!$A$3:AX$99,50,FALSE())-VLOOKUP($A27,'Import Peak Change'!$A$106:AX$202,50,FALSE())),0,(VLOOKUP($A27,'Import Peak'!$A$3:AX$99,50,FALSE())-VLOOKUP($A27,'Import Peak Change'!$A$106:AX$202,50,FALSE())))</f>
        <v>0</v>
      </c>
      <c r="AY27" s="193" t="n">
        <f aca="false">IF(ISERROR(VLOOKUP($A27,'Import Peak'!$A$3:AY$99,51,FALSE())-VLOOKUP($A27,'Import Peak Change'!$A$106:AY$202,51,FALSE())),0,(VLOOKUP($A27,'Import Peak'!$A$3:AY$99,51,FALSE())-VLOOKUP($A27,'Import Peak Change'!$A$106:AY$202,51,FALSE())))</f>
        <v>0</v>
      </c>
      <c r="AZ27" s="193" t="n">
        <f aca="false">IF(ISERROR(VLOOKUP($A27,'Import Peak'!$A$3:AZ$99,52,FALSE())-VLOOKUP($A27,'Import Peak Change'!$A$106:AZ$202,52,FALSE())),0,(VLOOKUP($A27,'Import Peak'!$A$3:AZ$99,52,FALSE())-VLOOKUP($A27,'Import Peak Change'!$A$106:AZ$202,52,FALSE())))</f>
        <v>0</v>
      </c>
      <c r="BA27" s="193" t="n">
        <f aca="false">IF(ISERROR(VLOOKUP($A27,'Import Peak'!$A$3:BA$99,53,FALSE())-VLOOKUP($A27,'Import Peak Change'!$A$106:BA$202,53,FALSE())),0,(VLOOKUP($A27,'Import Peak'!$A$3:BA$99,53,FALSE())-VLOOKUP($A27,'Import Peak Change'!$A$106:BA$202,53,FALSE())))</f>
        <v>0</v>
      </c>
      <c r="BB27" s="193" t="n">
        <f aca="false">IF(ISERROR(VLOOKUP($A27,'Import Peak'!$A$3:BB$99,54,FALSE())-VLOOKUP($A27,'Import Peak Change'!$A$106:BB$202,54,FALSE())),0,(VLOOKUP($A27,'Import Peak'!$A$3:BB$99,54,FALSE())-VLOOKUP($A27,'Import Peak Change'!$A$106:BB$202,54,FALSE())))</f>
        <v>0</v>
      </c>
      <c r="BC27" s="193" t="n">
        <f aca="false">IF(ISERROR(VLOOKUP($A27,'Import Peak'!$A$3:BC$99,55,FALSE())-VLOOKUP($A27,'Import Peak Change'!$A$106:BC$202,55,FALSE())),0,(VLOOKUP($A27,'Import Peak'!$A$3:BC$99,55,FALSE())-VLOOKUP($A27,'Import Peak Change'!$A$106:BC$202,55,FALSE())))</f>
        <v>0</v>
      </c>
      <c r="BD27" s="193" t="n">
        <f aca="false">IF(ISERROR(VLOOKUP($A27,'Import Peak'!$A$3:BD$99,56,FALSE())-VLOOKUP($A27,'Import Peak Change'!$A$106:BD$202,56,FALSE())),0,(VLOOKUP($A27,'Import Peak'!$A$3:BD$99,56,FALSE())-VLOOKUP($A27,'Import Peak Change'!$A$106:BD$202,56,FALSE())))</f>
        <v>0</v>
      </c>
      <c r="BE27" s="193" t="n">
        <f aca="false">IF(ISERROR(VLOOKUP($A27,'Import Peak'!$A$3:BE$99,57,FALSE())-VLOOKUP($A27,'Import Peak Change'!$A$106:BE$202,57,FALSE())),0,(VLOOKUP($A27,'Import Peak'!$A$3:BE$99,57,FALSE())-VLOOKUP($A27,'Import Peak Change'!$A$106:BE$202,57,FALSE())))</f>
        <v>0</v>
      </c>
      <c r="BF27" s="193" t="n">
        <f aca="false">IF(ISERROR(VLOOKUP($A27,'Import Peak'!$A$3:BF$99,58,FALSE())-VLOOKUP($A27,'Import Peak Change'!$A$106:BF$202,58,FALSE())),0,(VLOOKUP($A27,'Import Peak'!$A$3:BF$99,58,FALSE())-VLOOKUP($A27,'Import Peak Change'!$A$106:BF$202,58,FALSE())))</f>
        <v>0</v>
      </c>
      <c r="BG27" s="193" t="n">
        <f aca="false">IF(ISERROR(VLOOKUP($A27,'Import Peak'!$A$3:BG$99,59,FALSE())-VLOOKUP($A27,'Import Peak Change'!$A$106:BG$202,59,FALSE())),0,(VLOOKUP($A27,'Import Peak'!$A$3:BG$99,59,FALSE())-VLOOKUP($A27,'Import Peak Change'!$A$106:BG$202,59,FALSE())))</f>
        <v>0</v>
      </c>
      <c r="BH27" s="193" t="n">
        <f aca="false">IF(ISERROR(VLOOKUP($A27,'Import Peak'!$A$3:BH$99,60,FALSE())-VLOOKUP($A27,'Import Peak Change'!$A$106:BH$202,60,FALSE())),0,(VLOOKUP($A27,'Import Peak'!$A$3:BH$99,60,FALSE())-VLOOKUP($A27,'Import Peak Change'!$A$106:BH$202,60,FALSE())))</f>
        <v>0</v>
      </c>
      <c r="BI27" s="193" t="n">
        <f aca="false">IF(ISERROR(VLOOKUP($A27,'Import Peak'!$A$3:BI$99,61,FALSE())-VLOOKUP($A27,'Import Peak Change'!$A$106:BI$202,61,FALSE())),0,(VLOOKUP($A27,'Import Peak'!$A$3:BI$99,61,FALSE())-VLOOKUP($A27,'Import Peak Change'!$A$106:BI$202,61,FALSE())))</f>
        <v>0</v>
      </c>
      <c r="BJ27" s="193" t="n">
        <f aca="false">IF(ISERROR(VLOOKUP($A27,'Import Peak'!$A$3:BJ$99,62,FALSE())-VLOOKUP($A27,'Import Peak Change'!$A$106:BJ$202,62,FALSE())),0,(VLOOKUP($A27,'Import Peak'!$A$3:BJ$99,62,FALSE())-VLOOKUP($A27,'Import Peak Change'!$A$106:BJ$202,62,FALSE())))</f>
        <v>0</v>
      </c>
      <c r="BK27" s="193" t="n">
        <f aca="false">IF(ISERROR(VLOOKUP($A27,'Import Peak'!$A$3:BK$99,63,FALSE())-VLOOKUP($A27,'Import Peak Change'!$A$106:BK$202,63,FALSE())),0,(VLOOKUP($A27,'Import Peak'!$A$3:BK$99,63,FALSE())-VLOOKUP($A27,'Import Peak Change'!$A$106:BK$202,63,FALSE())))</f>
        <v>0</v>
      </c>
      <c r="BL27" s="193" t="n">
        <f aca="false">IF(ISERROR(VLOOKUP($A27,'Import Peak'!$A$3:BL$99,64,FALSE())-VLOOKUP($A27,'Import Peak Change'!$A$106:BL$202,64,FALSE())),0,(VLOOKUP($A27,'Import Peak'!$A$3:BL$99,64,FALSE())-VLOOKUP($A27,'Import Peak Change'!$A$106:BL$202,64,FALSE())))</f>
        <v>0</v>
      </c>
      <c r="BM27" s="193" t="n">
        <f aca="false">IF(ISERROR(VLOOKUP($A27,'Import Peak'!$A$3:BM$99,65,FALSE())-VLOOKUP($A27,'Import Peak Change'!$A$106:BM$202,65,FALSE())),0,(VLOOKUP($A27,'Import Peak'!$A$3:BM$99,65,FALSE())-VLOOKUP($A27,'Import Peak Change'!$A$106:BM$202,65,FALSE())))</f>
        <v>0</v>
      </c>
      <c r="BN27" s="193" t="n">
        <f aca="false">IF(ISERROR(VLOOKUP($A27,'Import Peak'!$A$3:BN$99,66,FALSE())-VLOOKUP($A27,'Import Peak Change'!$A$106:BN$202,66,FALSE())),0,(VLOOKUP($A27,'Import Peak'!$A$3:BN$99,66,FALSE())-VLOOKUP($A27,'Import Peak Change'!$A$106:BN$202,66,FALSE())))</f>
        <v>0</v>
      </c>
      <c r="BO27" s="193" t="n">
        <f aca="false">IF(ISERROR(VLOOKUP($A27,'Import Peak'!$A$3:BO$99,67,FALSE())-VLOOKUP($A27,'Import Peak Change'!$A$106:BO$202,67,FALSE())),0,(VLOOKUP($A27,'Import Peak'!$A$3:BO$99,67,FALSE())-VLOOKUP($A27,'Import Peak Change'!$A$106:BO$202,67,FALSE())))</f>
        <v>0</v>
      </c>
      <c r="BP27" s="193" t="n">
        <f aca="false">IF(ISERROR(VLOOKUP($A27,'Import Peak'!$A$3:BP$99,68,FALSE())-VLOOKUP($A27,'Import Peak Change'!$A$106:BP$202,68,FALSE())),0,(VLOOKUP($A27,'Import Peak'!$A$3:BP$99,68,FALSE())-VLOOKUP($A27,'Import Peak Change'!$A$106:BP$202,68,FALSE())))</f>
        <v>0</v>
      </c>
      <c r="BQ27" s="193" t="n">
        <f aca="false">IF(ISERROR(VLOOKUP($A27,'Import Peak'!$A$3:BQ$99,69,FALSE())-VLOOKUP($A27,'Import Peak Change'!$A$106:BQ$202,69,FALSE())),0,(VLOOKUP($A27,'Import Peak'!$A$3:BQ$99,69,FALSE())-VLOOKUP($A27,'Import Peak Change'!$A$106:BQ$202,69,FALSE())))</f>
        <v>0</v>
      </c>
      <c r="BR27" s="193" t="n">
        <f aca="false">IF(ISERROR(VLOOKUP($A27,'Import Peak'!$A$3:BR$99,70,FALSE())-VLOOKUP($A27,'Import Peak Change'!$A$106:BR$202,70,FALSE())),0,(VLOOKUP($A27,'Import Peak'!$A$3:BR$99,70,FALSE())-VLOOKUP($A27,'Import Peak Change'!$A$106:BR$202,70,FALSE())))</f>
        <v>0</v>
      </c>
      <c r="BS27" s="193" t="n">
        <f aca="false">IF(ISERROR(VLOOKUP($A27,'Import Peak'!$A$3:BS$99,71,FALSE())-VLOOKUP($A27,'Import Peak Change'!$A$106:BS$202,71,FALSE())),0,(VLOOKUP($A27,'Import Peak'!$A$3:BS$99,71,FALSE())-VLOOKUP($A27,'Import Peak Change'!$A$106:BS$202,71,FALSE())))</f>
        <v>0</v>
      </c>
      <c r="BT27" s="193" t="n">
        <f aca="false">IF(ISERROR(VLOOKUP($A27,'Import Peak'!$A$3:BT$99,72,FALSE())-VLOOKUP($A27,'Import Peak Change'!$A$106:BT$202,72,FALSE())),0,(VLOOKUP($A27,'Import Peak'!$A$3:BT$99,72,FALSE())-VLOOKUP($A27,'Import Peak Change'!$A$106:BT$202,72,FALSE())))</f>
        <v>0</v>
      </c>
      <c r="BU27" s="193" t="n">
        <f aca="false">IF(ISERROR(VLOOKUP($A27,'Import Peak'!$A$3:BU$99,73,FALSE())-VLOOKUP($A27,'Import Peak Change'!$A$106:BU$202,73,FALSE())),0,(VLOOKUP($A27,'Import Peak'!$A$3:BU$99,73,FALSE())-VLOOKUP($A27,'Import Peak Change'!$A$106:BU$202,73,FALSE())))</f>
        <v>0</v>
      </c>
      <c r="BV27" s="193" t="n">
        <f aca="false">IF(ISERROR(VLOOKUP($A27,'Import Peak'!$A$3:BV$99,74,FALSE())-VLOOKUP($A27,'Import Peak Change'!$A$106:BV$202,74,FALSE())),0,(VLOOKUP($A27,'Import Peak'!$A$3:BV$99,74,FALSE())-VLOOKUP($A27,'Import Peak Change'!$A$106:BV$202,74,FALSE())))</f>
        <v>0</v>
      </c>
      <c r="BW27" s="193" t="n">
        <f aca="false">IF(ISERROR(VLOOKUP($A27,'Import Peak'!$A$3:BW$99,75,FALSE())-VLOOKUP($A27,'Import Peak Change'!$A$106:BW$202,75,FALSE())),0,(VLOOKUP($A27,'Import Peak'!$A$3:BW$99,75,FALSE())-VLOOKUP($A27,'Import Peak Change'!$A$106:BW$202,75,FALSE())))</f>
        <v>0</v>
      </c>
      <c r="BX27" s="193" t="n">
        <f aca="false">IF(ISERROR(VLOOKUP($A27,'Import Peak'!$A$3:BX$99,76,FALSE())-VLOOKUP($A27,'Import Peak Change'!$A$106:BX$202,76,FALSE())),0,(VLOOKUP($A27,'Import Peak'!$A$3:BX$99,76,FALSE())-VLOOKUP($A27,'Import Peak Change'!$A$106:BX$202,76,FALSE())))</f>
        <v>0</v>
      </c>
      <c r="BY27" s="193" t="n">
        <f aca="false">IF(ISERROR(VLOOKUP($A27,'Import Peak'!$A$3:BY$99,77,FALSE())-VLOOKUP($A27,'Import Peak Change'!$A$106:BY$202,77,FALSE())),0,(VLOOKUP($A27,'Import Peak'!$A$3:BY$99,77,FALSE())-VLOOKUP($A27,'Import Peak Change'!$A$106:BY$202,77,FALSE())))</f>
        <v>0</v>
      </c>
      <c r="BZ27" s="193" t="n">
        <f aca="false">IF(ISERROR(VLOOKUP($A27,'Import Peak'!$A$3:BZ$99,78,FALSE())-VLOOKUP($A27,'Import Peak Change'!$A$106:BZ$202,78,FALSE())),0,(VLOOKUP($A27,'Import Peak'!$A$3:BZ$99,78,FALSE())-VLOOKUP($A27,'Import Peak Change'!$A$106:BZ$202,78,FALSE())))</f>
        <v>0</v>
      </c>
      <c r="CA27" s="193" t="n">
        <f aca="false">IF(ISERROR(VLOOKUP($A27,'Import Peak'!$A$3:CA$99,79,FALSE())-VLOOKUP($A27,'Import Peak Change'!$A$106:CA$202,79,FALSE())),0,(VLOOKUP($A27,'Import Peak'!$A$3:CA$99,79,FALSE())-VLOOKUP($A27,'Import Peak Change'!$A$106:CA$202,79,FALSE())))</f>
        <v>0</v>
      </c>
      <c r="CB27" s="193" t="n">
        <f aca="false">IF(ISERROR(VLOOKUP($A27,'Import Peak'!$A$3:CB$99,80,FALSE())-VLOOKUP($A27,'Import Peak Change'!$A$106:CB$202,80,FALSE())),0,(VLOOKUP($A27,'Import Peak'!$A$3:CB$99,80,FALSE())-VLOOKUP($A27,'Import Peak Change'!$A$106:CB$202,80,FALSE())))</f>
        <v>0</v>
      </c>
      <c r="CC27" s="193" t="n">
        <f aca="false">IF(ISERROR(VLOOKUP($A27,'Import Peak'!$A$3:CC$99,81,FALSE())-VLOOKUP($A27,'Import Peak Change'!$A$106:CC$202,81,FALSE())),0,(VLOOKUP($A27,'Import Peak'!$A$3:CC$99,81,FALSE())-VLOOKUP($A27,'Import Peak Change'!$A$106:CC$202,81,FALSE())))</f>
        <v>0</v>
      </c>
      <c r="CD27" s="193" t="n">
        <f aca="false">IF(ISERROR(VLOOKUP($A27,'Import Peak'!$A$3:CD$99,82,FALSE())-VLOOKUP($A27,'Import Peak Change'!$A$106:CD$202,82,FALSE())),0,(VLOOKUP($A27,'Import Peak'!$A$3:CD$99,82,FALSE())-VLOOKUP($A27,'Import Peak Change'!$A$106:CD$202,82,FALSE())))</f>
        <v>0</v>
      </c>
      <c r="CE27" s="193" t="n">
        <f aca="false">IF(ISERROR(VLOOKUP($A27,'Import Peak'!$A$3:CE$99,83,FALSE())-VLOOKUP($A27,'Import Peak Change'!$A$106:CE$202,83,FALSE())),0,(VLOOKUP($A27,'Import Peak'!$A$3:CE$99,83,FALSE())-VLOOKUP($A27,'Import Peak Change'!$A$106:CE$202,83,FALSE())))</f>
        <v>0</v>
      </c>
      <c r="CF27" s="193" t="n">
        <f aca="false">IF(ISERROR(VLOOKUP($A27,'Import Peak'!$A$3:CF$99,84,FALSE())-VLOOKUP($A27,'Import Peak Change'!$A$106:CF$202,84,FALSE())),0,(VLOOKUP($A27,'Import Peak'!$A$3:CF$99,84,FALSE())-VLOOKUP($A27,'Import Peak Change'!$A$106:CF$202,84,FALSE())))</f>
        <v>0</v>
      </c>
      <c r="CG27" s="193" t="n">
        <f aca="false">IF(ISERROR(VLOOKUP($A27,'Import Peak'!$A$3:CG$99,85,FALSE())-VLOOKUP($A27,'Import Peak Change'!$A$106:CG$202,85,FALSE())),0,(VLOOKUP($A27,'Import Peak'!$A$3:CG$99,85,FALSE())-VLOOKUP($A27,'Import Peak Change'!$A$106:CG$202,85,FALSE())))</f>
        <v>0</v>
      </c>
      <c r="CH27" s="193" t="n">
        <f aca="false">IF(ISERROR(VLOOKUP($A27,'Import Peak'!$A$3:CH$99,86,FALSE())-VLOOKUP($A27,'Import Peak Change'!$A$106:CH$202,86,FALSE())),0,(VLOOKUP($A27,'Import Peak'!$A$3:CH$99,86,FALSE())-VLOOKUP($A27,'Import Peak Change'!$A$106:CH$202,86,FALSE())))</f>
        <v>0</v>
      </c>
      <c r="CI27" s="193" t="n">
        <f aca="false">IF(ISERROR(VLOOKUP($A27,'Import Peak'!$A$3:CI$99,87,FALSE())-VLOOKUP($A27,'Import Peak Change'!$A$106:CI$202,87,FALSE())),0,(VLOOKUP($A27,'Import Peak'!$A$3:CI$99,87,FALSE())-VLOOKUP($A27,'Import Peak Change'!$A$106:CI$202,87,FALSE())))</f>
        <v>0</v>
      </c>
      <c r="CJ27" s="193" t="n">
        <f aca="false">IF(ISERROR(VLOOKUP($A27,'Import Peak'!$A$3:CJ$99,88,FALSE())-VLOOKUP($A27,'Import Peak Change'!$A$106:CJ$202,88,FALSE())),0,(VLOOKUP($A27,'Import Peak'!$A$3:CJ$99,88,FALSE())-VLOOKUP($A27,'Import Peak Change'!$A$106:CJ$202,88,FALSE())))</f>
        <v>0</v>
      </c>
      <c r="CK27" s="193" t="n">
        <f aca="false">IF(ISERROR(VLOOKUP($A27,'Import Peak'!$A$3:CK$99,89,FALSE())-VLOOKUP($A27,'Import Peak Change'!$A$106:CK$202,89,FALSE())),0,(VLOOKUP($A27,'Import Peak'!$A$3:CK$99,89,FALSE())-VLOOKUP($A27,'Import Peak Change'!$A$106:CK$202,89,FALSE())))</f>
        <v>0</v>
      </c>
      <c r="CL27" s="193" t="n">
        <f aca="false">IF(ISERROR(VLOOKUP($A27,'Import Peak'!$A$3:CL$99,90,FALSE())-VLOOKUP($A27,'Import Peak Change'!$A$106:CL$202,90,FALSE())),0,(VLOOKUP($A27,'Import Peak'!$A$3:CL$99,90,FALSE())-VLOOKUP($A27,'Import Peak Change'!$A$106:CL$202,90,FALSE())))</f>
        <v>0</v>
      </c>
      <c r="CM27" s="193" t="n">
        <f aca="false">IF(ISERROR(VLOOKUP($A27,'Import Peak'!$A$3:CM$99,91,FALSE())-VLOOKUP($A27,'Import Peak Change'!$A$106:CM$202,91,FALSE())),0,(VLOOKUP($A27,'Import Peak'!$A$3:CM$99,91,FALSE())-VLOOKUP($A27,'Import Peak Change'!$A$106:CM$202,91,FALSE())))</f>
        <v>0</v>
      </c>
      <c r="CN27" s="193" t="n">
        <f aca="false">IF(ISERROR(VLOOKUP($A27,'Import Peak'!$A$3:CN$99,92,FALSE())-VLOOKUP($A27,'Import Peak Change'!$A$106:CN$202,92,FALSE())),0,(VLOOKUP($A27,'Import Peak'!$A$3:CN$99,92,FALSE())-VLOOKUP($A27,'Import Peak Change'!$A$106:CN$202,92,FALSE())))</f>
        <v>0</v>
      </c>
      <c r="CO27" s="193" t="n">
        <f aca="false">IF(ISERROR(VLOOKUP($A27,'Import Peak'!$A$3:CO$99,93,FALSE())-VLOOKUP($A27,'Import Peak Change'!$A$106:CO$202,93,FALSE())),0,(VLOOKUP($A27,'Import Peak'!$A$3:CO$99,93,FALSE())-VLOOKUP($A27,'Import Peak Change'!$A$106:CO$202,93,FALSE())))</f>
        <v>0</v>
      </c>
      <c r="CP27" s="193" t="n">
        <f aca="false">IF(ISERROR(VLOOKUP($A27,'Import Peak'!$A$3:CP$99,94,FALSE())-VLOOKUP($A27,'Import Peak Change'!$A$106:CP$202,94,FALSE())),0,(VLOOKUP($A27,'Import Peak'!$A$3:CP$99,94,FALSE())-VLOOKUP($A27,'Import Peak Change'!$A$106:CP$202,94,FALSE())))</f>
        <v>0</v>
      </c>
      <c r="CQ27" s="193" t="n">
        <f aca="false">IF(ISERROR(VLOOKUP($A27,'Import Peak'!$A$3:CQ$99,95,FALSE())-VLOOKUP($A27,'Import Peak Change'!$A$106:CQ$202,95,FALSE())),0,(VLOOKUP($A27,'Import Peak'!$A$3:CQ$99,95,FALSE())-VLOOKUP($A27,'Import Peak Change'!$A$106:CQ$202,95,FALSE())))</f>
        <v>0</v>
      </c>
      <c r="CR27" s="193" t="n">
        <f aca="false">IF(ISERROR(VLOOKUP($A27,'Import Peak'!$A$3:CR$99,96,FALSE())-VLOOKUP($A27,'Import Peak Change'!$A$106:CR$202,96,FALSE())),0,(VLOOKUP($A27,'Import Peak'!$A$3:CR$99,96,FALSE())-VLOOKUP($A27,'Import Peak Change'!$A$106:CR$202,96,FALSE())))</f>
        <v>0</v>
      </c>
      <c r="CS27" s="193" t="n">
        <f aca="false">IF(ISERROR(VLOOKUP($A27,'Import Peak'!$A$3:CS$99,97,FALSE())-VLOOKUP($A27,'Import Peak Change'!$A$106:CS$202,97,FALSE())),0,(VLOOKUP($A27,'Import Peak'!$A$3:CS$99,97,FALSE())-VLOOKUP($A27,'Import Peak Change'!$A$106:CS$202,97,FALSE())))</f>
        <v>0</v>
      </c>
      <c r="CT27" s="193" t="n">
        <f aca="false">IF(ISERROR(VLOOKUP($A27,'Import Peak'!$A$3:CT$99,98,FALSE())-VLOOKUP($A27,'Import Peak Change'!$A$106:CT$202,98,FALSE())),0,(VLOOKUP($A27,'Import Peak'!$A$3:CT$99,98,FALSE())-VLOOKUP($A27,'Import Peak Change'!$A$106:CT$202,98,FALSE())))</f>
        <v>0</v>
      </c>
      <c r="CU27" s="193" t="n">
        <f aca="false">IF(ISERROR(VLOOKUP($A27,'Import Peak'!$A$3:CU$99,99,FALSE())-VLOOKUP($A27,'Import Peak Change'!$A$106:CU$202,99,FALSE())),0,(VLOOKUP($A27,'Import Peak'!$A$3:CU$99,99,FALSE())-VLOOKUP($A27,'Import Peak Change'!$A$106:CU$202,99,FALSE())))</f>
        <v>0</v>
      </c>
      <c r="CV27" s="193" t="n">
        <f aca="false">IF(ISERROR(VLOOKUP($A27,'Import Peak'!$A$3:CV$99,100,FALSE())-VLOOKUP($A27,'Import Peak Change'!$A$106:CV$202,100,FALSE())),0,(VLOOKUP($A27,'Import Peak'!$A$3:CV$99,100,FALSE())-VLOOKUP($A27,'Import Peak Change'!$A$106:CV$202,100,FALSE())))</f>
        <v>0</v>
      </c>
      <c r="CW27" s="193" t="n">
        <f aca="false">IF(ISERROR(VLOOKUP($A27,'Import Peak'!$A$3:CW$99,101,FALSE())-VLOOKUP($A27,'Import Peak Change'!$A$106:CW$202,101,FALSE())),0,(VLOOKUP($A27,'Import Peak'!$A$3:CW$99,101,FALSE())-VLOOKUP($A27,'Import Peak Change'!$A$106:CW$202,101,FALSE())))</f>
        <v>0</v>
      </c>
      <c r="CX27" s="193" t="n">
        <f aca="false">IF(ISERROR(VLOOKUP($A27,'Import Peak'!$A$3:CX$99,102,FALSE())-VLOOKUP($A27,'Import Peak Change'!$A$106:CX$202,102,FALSE())),0,(VLOOKUP($A27,'Import Peak'!$A$3:CX$99,102,FALSE())-VLOOKUP($A27,'Import Peak Change'!$A$106:CX$202,102,FALSE())))</f>
        <v>0</v>
      </c>
      <c r="CY27" s="193" t="n">
        <f aca="false">IF(ISERROR(VLOOKUP($A27,'Import Peak'!$A$3:CY$99,103,FALSE())-VLOOKUP($A27,'Import Peak Change'!$A$106:CY$202,103,FALSE())),0,(VLOOKUP($A27,'Import Peak'!$A$3:CY$99,103,FALSE())-VLOOKUP($A27,'Import Peak Change'!$A$106:CY$202,103,FALSE())))</f>
        <v>0</v>
      </c>
      <c r="CZ27" s="193" t="n">
        <f aca="false">IF(ISERROR(VLOOKUP($A27,'Import Peak'!$A$3:CZ$99,104,FALSE())-VLOOKUP($A27,'Import Peak Change'!$A$106:CZ$202,104,FALSE())),0,(VLOOKUP($A27,'Import Peak'!$A$3:CZ$99,104,FALSE())-VLOOKUP($A27,'Import Peak Change'!$A$106:CZ$202,104,FALSE())))</f>
        <v>0</v>
      </c>
      <c r="DA27" s="193" t="n">
        <f aca="false">IF(ISERROR(VLOOKUP($A27,'Import Peak'!$A$3:DA$99,105,FALSE())-VLOOKUP($A27,'Import Peak Change'!$A$106:DA$202,105,FALSE())),0,(VLOOKUP($A27,'Import Peak'!$A$3:DA$99,105,FALSE())-VLOOKUP($A27,'Import Peak Change'!$A$106:DA$202,105,FALSE())))</f>
        <v>0</v>
      </c>
      <c r="DB27" s="193" t="n">
        <f aca="false">IF(ISERROR(VLOOKUP($A27,'Import Peak'!$A$3:DB$99,106,FALSE())-VLOOKUP($A27,'Import Peak Change'!$A$106:DB$202,106,FALSE())),0,(VLOOKUP($A27,'Import Peak'!$A$3:DB$99,106,FALSE())-VLOOKUP($A27,'Import Peak Change'!$A$106:DB$202,106,FALSE())))</f>
        <v>0</v>
      </c>
      <c r="DC27" s="193" t="n">
        <f aca="false">IF(ISERROR(VLOOKUP($A27,'Import Peak'!$A$3:DC$99,107,FALSE())-VLOOKUP($A27,'Import Peak Change'!$A$106:DC$202,107,FALSE())),0,(VLOOKUP($A27,'Import Peak'!$A$3:DC$99,107,FALSE())-VLOOKUP($A27,'Import Peak Change'!$A$106:DC$202,107,FALSE())))</f>
        <v>0</v>
      </c>
      <c r="DD27" s="193" t="n">
        <f aca="false">IF(ISERROR(VLOOKUP($A27,'Import Peak'!$A$3:DD$99,108,FALSE())-VLOOKUP($A27,'Import Peak Change'!$A$106:DD$202,108,FALSE())),0,(VLOOKUP($A27,'Import Peak'!$A$3:DD$99,108,FALSE())-VLOOKUP($A27,'Import Peak Change'!$A$106:DD$202,108,FALSE())))</f>
        <v>0</v>
      </c>
      <c r="DE27" s="193" t="n">
        <f aca="false">IF(ISERROR(VLOOKUP($A27,'Import Peak'!$A$3:DE$99,109,FALSE())-VLOOKUP($A27,'Import Peak Change'!$A$106:DE$202,109,FALSE())),0,(VLOOKUP($A27,'Import Peak'!$A$3:DE$99,109,FALSE())-VLOOKUP($A27,'Import Peak Change'!$A$106:DE$202,109,FALSE())))</f>
        <v>0</v>
      </c>
      <c r="DF27" s="193" t="n">
        <f aca="false">IF(ISERROR(VLOOKUP($A27,'Import Peak'!$A$3:DF$99,110,FALSE())-VLOOKUP($A27,'Import Peak Change'!$A$106:DF$202,110,FALSE())),0,(VLOOKUP($A27,'Import Peak'!$A$3:DF$99,110,FALSE())-VLOOKUP($A27,'Import Peak Change'!$A$106:DF$202,110,FALSE())))</f>
        <v>0</v>
      </c>
      <c r="DG27" s="193" t="n">
        <f aca="false">IF(ISERROR(VLOOKUP($A27,'Import Peak'!$A$3:DG$99,111,FALSE())-VLOOKUP($A27,'Import Peak Change'!$A$106:DG$202,111,FALSE())),0,(VLOOKUP($A27,'Import Peak'!$A$3:DG$99,111,FALSE())-VLOOKUP($A27,'Import Peak Change'!$A$106:DG$202,111,FALSE())))</f>
        <v>0</v>
      </c>
      <c r="DH27" s="193" t="n">
        <f aca="false">IF(ISERROR(VLOOKUP($A27,'Import Peak'!$A$3:DH$99,112,FALSE())-VLOOKUP($A27,'Import Peak Change'!$A$106:DH$202,112,FALSE())),0,(VLOOKUP($A27,'Import Peak'!$A$3:DH$99,112,FALSE())-VLOOKUP($A27,'Import Peak Change'!$A$106:DH$202,112,FALSE())))</f>
        <v>0</v>
      </c>
      <c r="DI27" s="193" t="n">
        <f aca="false">IF(ISERROR(VLOOKUP($A27,'Import Peak'!$A$3:DI$99,113,FALSE())-VLOOKUP($A27,'Import Peak Change'!$A$106:DI$202,113,FALSE())),0,(VLOOKUP($A27,'Import Peak'!$A$3:DI$99,113,FALSE())-VLOOKUP($A27,'Import Peak Change'!$A$106:DI$202,113,FALSE())))</f>
        <v>0</v>
      </c>
      <c r="DJ27" s="193" t="n">
        <f aca="false">IF(ISERROR(VLOOKUP($A27,'Import Peak'!$A$3:DJ$99,114,FALSE())-VLOOKUP($A27,'Import Peak Change'!$A$106:DJ$202,114,FALSE())),0,(VLOOKUP($A27,'Import Peak'!$A$3:DJ$99,114,FALSE())-VLOOKUP($A27,'Import Peak Change'!$A$106:DJ$202,114,FALSE())))</f>
        <v>0</v>
      </c>
      <c r="DK27" s="193" t="n">
        <f aca="false">IF(ISERROR(VLOOKUP($A27,'Import Peak'!$A$3:DK$99,115,FALSE())-VLOOKUP($A27,'Import Peak Change'!$A$106:DK$202,115,FALSE())),0,(VLOOKUP($A27,'Import Peak'!$A$3:DK$99,115,FALSE())-VLOOKUP($A27,'Import Peak Change'!$A$106:DK$202,115,FALSE())))</f>
        <v>0</v>
      </c>
      <c r="DL27" s="193" t="n">
        <f aca="false">IF(ISERROR(VLOOKUP($A27,'Import Peak'!$A$3:DL$99,116,FALSE())-VLOOKUP($A27,'Import Peak Change'!$A$106:DL$202,116,FALSE())),0,(VLOOKUP($A27,'Import Peak'!$A$3:DL$99,116,FALSE())-VLOOKUP($A27,'Import Peak Change'!$A$106:DL$202,116,FALSE())))</f>
        <v>0</v>
      </c>
      <c r="DM27" s="193" t="n">
        <f aca="false">IF(ISERROR(VLOOKUP($A27,'Import Peak'!$A$3:DM$99,117,FALSE())-VLOOKUP($A27,'Import Peak Change'!$A$106:DM$202,117,FALSE())),0,(VLOOKUP($A27,'Import Peak'!$A$3:DM$99,117,FALSE())-VLOOKUP($A27,'Import Peak Change'!$A$106:DM$202,117,FALSE())))</f>
        <v>0</v>
      </c>
      <c r="DN27" s="193" t="n">
        <f aca="false">IF(ISERROR(VLOOKUP($A27,'Import Peak'!$A$3:DN$99,118,FALSE())-VLOOKUP($A27,'Import Peak Change'!$A$106:DN$202,118,FALSE())),0,(VLOOKUP($A27,'Import Peak'!$A$3:DN$99,118,FALSE())-VLOOKUP($A27,'Import Peak Change'!$A$106:DN$202,118,FALSE())))</f>
        <v>0</v>
      </c>
      <c r="DO27" s="193" t="n">
        <f aca="false">IF(ISERROR(VLOOKUP($A27,'Import Peak'!$A$3:DO$99,119,FALSE())-VLOOKUP($A27,'Import Peak Change'!$A$106:DO$202,119,FALSE())),0,(VLOOKUP($A27,'Import Peak'!$A$3:DO$99,119,FALSE())-VLOOKUP($A27,'Import Peak Change'!$A$106:DO$202,119,FALSE())))</f>
        <v>0</v>
      </c>
      <c r="DP27" s="193" t="n">
        <f aca="false">IF(ISERROR(VLOOKUP($A27,'Import Peak'!$A$3:DP$99,120,FALSE())-VLOOKUP($A27,'Import Peak Change'!$A$106:DP$202,120,FALSE())),0,(VLOOKUP($A27,'Import Peak'!$A$3:DP$99,120,FALSE())-VLOOKUP($A27,'Import Peak Change'!$A$106:DP$202,120,FALSE())))</f>
        <v>0</v>
      </c>
      <c r="DQ27" s="193" t="n">
        <f aca="false">IF(ISERROR(VLOOKUP($A27,'Import Peak'!$A$3:DQ$99,121,FALSE())-VLOOKUP($A27,'Import Peak Change'!$A$106:DQ$202,121,FALSE())),0,(VLOOKUP($A27,'Import Peak'!$A$3:DQ$99,121,FALSE())-VLOOKUP($A27,'Import Peak Change'!$A$106:DQ$202,121,FALSE())))</f>
        <v>0</v>
      </c>
      <c r="DR27" s="193" t="n">
        <f aca="false">IF(ISERROR(VLOOKUP($A27,'Import Peak'!$A$3:DR$99,122,FALSE())-VLOOKUP($A27,'Import Peak Change'!$A$106:DR$202,122,FALSE())),0,(VLOOKUP($A27,'Import Peak'!$A$3:DR$99,122,FALSE())-VLOOKUP($A27,'Import Peak Change'!$A$106:DR$202,122,FALSE())))</f>
        <v>0</v>
      </c>
      <c r="DS27" s="193" t="n">
        <f aca="false">IF(ISERROR(VLOOKUP($A27,'Import Peak'!$A$3:DS$99,123,FALSE())-VLOOKUP($A27,'Import Peak Change'!$A$106:DS$202,123,FALSE())),0,(VLOOKUP($A27,'Import Peak'!$A$3:DS$99,123,FALSE())-VLOOKUP($A27,'Import Peak Change'!$A$106:DS$202,123,FALSE())))</f>
        <v>0</v>
      </c>
      <c r="DT27" s="193" t="n">
        <f aca="false">IF(ISERROR(VLOOKUP($A27,'Import Peak'!$A$3:DT$99,124,FALSE())-VLOOKUP($A27,'Import Peak Change'!$A$106:DT$202,124,FALSE())),0,(VLOOKUP($A27,'Import Peak'!$A$3:DT$99,124,FALSE())-VLOOKUP($A27,'Import Peak Change'!$A$106:DT$202,124,FALSE())))</f>
        <v>0</v>
      </c>
      <c r="DU27" s="193" t="n">
        <f aca="false">IF(ISERROR(VLOOKUP($A27,'Import Peak'!$A$3:DU$99,125,FALSE())-VLOOKUP($A27,'Import Peak Change'!$A$106:DU$202,125,FALSE())),0,(VLOOKUP($A27,'Import Peak'!$A$3:DU$99,125,FALSE())-VLOOKUP($A27,'Import Peak Change'!$A$106:DU$202,125,FALSE())))</f>
        <v>0</v>
      </c>
      <c r="DV27" s="193" t="n">
        <f aca="false">IF(ISERROR(VLOOKUP($A27,'Import Peak'!$A$3:DV$99,126,FALSE())-VLOOKUP($A27,'Import Peak Change'!$A$106:DV$202,126,FALSE())),0,(VLOOKUP($A27,'Import Peak'!$A$3:DV$99,126,FALSE())-VLOOKUP($A27,'Import Peak Change'!$A$106:DV$202,126,FALSE())))</f>
        <v>0</v>
      </c>
      <c r="DW27" s="193" t="n">
        <f aca="false">IF(ISERROR(VLOOKUP($A27,'Import Peak'!$A$3:DW$99,127,FALSE())-VLOOKUP($A27,'Import Peak Change'!$A$106:DW$202,127,FALSE())),0,(VLOOKUP($A27,'Import Peak'!$A$3:DW$99,127,FALSE())-VLOOKUP($A27,'Import Peak Change'!$A$106:DW$202,127,FALSE())))</f>
        <v>0</v>
      </c>
      <c r="DX27" s="193" t="n">
        <f aca="false">IF(ISERROR(VLOOKUP($A27,'Import Peak'!$A$3:DX$99,128,FALSE())-VLOOKUP($A27,'Import Peak Change'!$A$106:DX$202,128,FALSE())),0,(VLOOKUP($A27,'Import Peak'!$A$3:DX$99,128,FALSE())-VLOOKUP($A27,'Import Peak Change'!$A$106:DX$202,128,FALSE())))</f>
        <v>0</v>
      </c>
      <c r="DY27" s="193" t="n">
        <f aca="false">IF(ISERROR(VLOOKUP($A27,'Import Peak'!$A$3:DY$99,129,FALSE())-VLOOKUP($A27,'Import Peak Change'!$A$106:DY$202,129,FALSE())),0,(VLOOKUP($A27,'Import Peak'!$A$3:DY$99,129,FALSE())-VLOOKUP($A27,'Import Peak Change'!$A$106:DY$202,129,FALSE())))</f>
        <v>0</v>
      </c>
      <c r="DZ27" s="193" t="n">
        <f aca="false">IF(ISERROR(VLOOKUP($A27,'Import Peak'!$A$3:DZ$99,130,FALSE())-VLOOKUP($A27,'Import Peak Change'!$A$106:DZ$202,130,FALSE())),0,(VLOOKUP($A27,'Import Peak'!$A$3:DZ$99,130,FALSE())-VLOOKUP($A27,'Import Peak Change'!$A$106:DZ$202,130,FALSE())))</f>
        <v>0</v>
      </c>
      <c r="EA27" s="193" t="n">
        <f aca="false">IF(ISERROR(VLOOKUP($A27,'Import Peak'!$A$3:EA$99,131,FALSE())-VLOOKUP($A27,'Import Peak Change'!$A$106:EA$202,131,FALSE())),0,(VLOOKUP($A27,'Import Peak'!$A$3:EA$99,131,FALSE())-VLOOKUP($A27,'Import Peak Change'!$A$106:EA$202,131,FALSE())))</f>
        <v>0</v>
      </c>
      <c r="EB27" s="193" t="n">
        <f aca="false">IF(ISERROR(VLOOKUP($A27,'Import Peak'!$A$3:EB$99,132,FALSE())-VLOOKUP($A27,'Import Peak Change'!$A$106:EB$202,132,FALSE())),0,(VLOOKUP($A27,'Import Peak'!$A$3:EB$99,132,FALSE())-VLOOKUP($A27,'Import Peak Change'!$A$106:EB$202,132,FALSE())))</f>
        <v>0</v>
      </c>
      <c r="EC27" s="193" t="n">
        <f aca="false">IF(ISERROR(VLOOKUP($A27,'Import Peak'!$A$3:EC$99,133,FALSE())-VLOOKUP($A27,'Import Peak Change'!$A$106:EC$202,133,FALSE())),0,(VLOOKUP($A27,'Import Peak'!$A$3:EC$99,133,FALSE())-VLOOKUP($A27,'Import Peak Change'!$A$106:EC$202,133,FALSE())))</f>
        <v>0</v>
      </c>
      <c r="ED27" s="193" t="n">
        <f aca="false">IF(ISERROR(VLOOKUP($A27,'Import Peak'!$A$3:ED$99,134,FALSE())-VLOOKUP($A27,'Import Peak Change'!$A$106:ED$202,134,FALSE())),0,(VLOOKUP($A27,'Import Peak'!$A$3:ED$99,134,FALSE())-VLOOKUP($A27,'Import Peak Change'!$A$106:ED$202,134,FALSE())))</f>
        <v>0</v>
      </c>
      <c r="EE27" s="193" t="n">
        <f aca="false">IF(ISERROR(VLOOKUP($A27,'Import Peak'!$A$3:EE$99,135,FALSE())-VLOOKUP($A27,'Import Peak Change'!$A$106:EE$202,135,FALSE())),0,(VLOOKUP($A27,'Import Peak'!$A$3:EE$99,135,FALSE())-VLOOKUP($A27,'Import Peak Change'!$A$106:EE$202,135,FALSE())))</f>
        <v>0</v>
      </c>
      <c r="EF27" s="193" t="n">
        <f aca="false">IF(ISERROR(VLOOKUP($A27,'Import Peak'!$A$3:EF$99,136,FALSE())-VLOOKUP($A27,'Import Peak Change'!$A$106:EF$202,136,FALSE())),0,(VLOOKUP($A27,'Import Peak'!$A$3:EF$99,136,FALSE())-VLOOKUP($A27,'Import Peak Change'!$A$106:EF$202,136,FALSE())))</f>
        <v>0</v>
      </c>
      <c r="EG27" s="193" t="n">
        <f aca="false">IF(ISERROR(VLOOKUP($A27,'Import Peak'!$A$3:EG$99,137,FALSE())-VLOOKUP($A27,'Import Peak Change'!$A$106:EG$202,137,FALSE())),0,(VLOOKUP($A27,'Import Peak'!$A$3:EG$99,137,FALSE())-VLOOKUP($A27,'Import Peak Change'!$A$106:EG$202,137,FALSE())))</f>
        <v>0</v>
      </c>
      <c r="EH27" s="193" t="n">
        <f aca="false">IF(ISERROR(VLOOKUP($A27,'Import Peak'!$A$3:EH$99,138,FALSE())-VLOOKUP($A27,'Import Peak Change'!$A$106:EH$202,138,FALSE())),0,(VLOOKUP($A27,'Import Peak'!$A$3:EH$99,138,FALSE())-VLOOKUP($A27,'Import Peak Change'!$A$106:EH$202,138,FALSE())))</f>
        <v>0</v>
      </c>
      <c r="EI27" s="193" t="n">
        <f aca="false">IF(ISERROR(VLOOKUP($A27,'Import Peak'!$A$3:EI$99,139,FALSE())-VLOOKUP($A27,'Import Peak Change'!$A$106:EI$202,139,FALSE())),0,(VLOOKUP($A27,'Import Peak'!$A$3:EI$99,139,FALSE())-VLOOKUP($A27,'Import Peak Change'!$A$106:EI$202,139,FALSE())))</f>
        <v>0</v>
      </c>
      <c r="EJ27" s="193" t="n">
        <f aca="false">IF(ISERROR(VLOOKUP($A27,'Import Peak'!$A$3:EJ$99,140,FALSE())-VLOOKUP($A27,'Import Peak Change'!$A$106:EJ$202,140,FALSE())),0,(VLOOKUP($A27,'Import Peak'!$A$3:EJ$99,140,FALSE())-VLOOKUP($A27,'Import Peak Change'!$A$106:EJ$202,140,FALSE())))</f>
        <v>0</v>
      </c>
      <c r="EK27" s="193" t="n">
        <f aca="false">IF(ISERROR(VLOOKUP($A27,'Import Peak'!$A$3:EK$99,141,FALSE())-VLOOKUP($A27,'Import Peak Change'!$A$106:EK$202,141,FALSE())),0,(VLOOKUP($A27,'Import Peak'!$A$3:EK$99,141,FALSE())-VLOOKUP($A27,'Import Peak Change'!$A$106:EK$202,141,FALSE())))</f>
        <v>0</v>
      </c>
      <c r="EL27" s="193" t="n">
        <f aca="false">IF(ISERROR(VLOOKUP($A27,'Import Peak'!$A$3:EL$99,142,FALSE())-VLOOKUP($A27,'Import Peak Change'!$A$106:EL$202,142,FALSE())),0,(VLOOKUP($A27,'Import Peak'!$A$3:EL$99,142,FALSE())-VLOOKUP($A27,'Import Peak Change'!$A$106:EL$202,142,FALSE())))</f>
        <v>0</v>
      </c>
      <c r="EM27" s="193" t="n">
        <f aca="false">IF(ISERROR(VLOOKUP($A27,'Import Peak'!$A$3:EM$99,143,FALSE())-VLOOKUP($A27,'Import Peak Change'!$A$106:EM$202,143,FALSE())),0,(VLOOKUP($A27,'Import Peak'!$A$3:EM$99,143,FALSE())-VLOOKUP($A27,'Import Peak Change'!$A$106:EM$202,143,FALSE())))</f>
        <v>0</v>
      </c>
      <c r="EN27" s="193" t="n">
        <f aca="false">IF(ISERROR(VLOOKUP($A27,'Import Peak'!$A$3:EN$99,144,FALSE())-VLOOKUP($A27,'Import Peak Change'!$A$106:EN$202,144,FALSE())),0,(VLOOKUP($A27,'Import Peak'!$A$3:EN$99,144,FALSE())-VLOOKUP($A27,'Import Peak Change'!$A$106:EN$202,144,FALSE())))</f>
        <v>0</v>
      </c>
      <c r="EO27" s="193" t="n">
        <f aca="false">IF(ISERROR(VLOOKUP($A27,'Import Peak'!$A$3:EO$99,145,FALSE())-VLOOKUP($A27,'Import Peak Change'!$A$106:EO$202,145,FALSE())),0,(VLOOKUP($A27,'Import Peak'!$A$3:EO$99,145,FALSE())-VLOOKUP($A27,'Import Peak Change'!$A$106:EO$202,145,FALSE())))</f>
        <v>0</v>
      </c>
      <c r="EP27" s="193" t="n">
        <f aca="false">IF(ISERROR(VLOOKUP($A27,'Import Peak'!$A$3:EP$99,146,FALSE())-VLOOKUP($A27,'Import Peak Change'!$A$106:EP$202,146,FALSE())),0,(VLOOKUP($A27,'Import Peak'!$A$3:EP$99,146,FALSE())-VLOOKUP($A27,'Import Peak Change'!$A$106:EP$202,146,FALSE())))</f>
        <v>0</v>
      </c>
      <c r="EQ27" s="193" t="n">
        <f aca="false">IF(ISERROR(VLOOKUP($A27,'Import Peak'!$A$3:EQ$99,147,FALSE())-VLOOKUP($A27,'Import Peak Change'!$A$106:EQ$202,147,FALSE())),0,(VLOOKUP($A27,'Import Peak'!$A$3:EQ$99,147,FALSE())-VLOOKUP($A27,'Import Peak Change'!$A$106:EQ$202,147,FALSE())))</f>
        <v>0</v>
      </c>
      <c r="ER27" s="193" t="n">
        <f aca="false">IF(ISERROR(VLOOKUP($A27,'Import Peak'!$A$3:ER$99,148,FALSE())-VLOOKUP($A27,'Import Peak Change'!$A$106:ER$202,148,FALSE())),0,(VLOOKUP($A27,'Import Peak'!$A$3:ER$99,148,FALSE())-VLOOKUP($A27,'Import Peak Change'!$A$106:ER$202,148,FALSE())))</f>
        <v>0</v>
      </c>
      <c r="ES27" s="193" t="n">
        <f aca="false">IF(ISERROR(VLOOKUP($A27,'Import Peak'!$A$3:ES$99,149,FALSE())-VLOOKUP($A27,'Import Peak Change'!$A$106:ES$202,149,FALSE())),0,(VLOOKUP($A27,'Import Peak'!$A$3:ES$99,149,FALSE())-VLOOKUP($A27,'Import Peak Change'!$A$106:ES$202,149,FALSE())))</f>
        <v>0</v>
      </c>
      <c r="ET27" s="193" t="n">
        <f aca="false">IF(ISERROR(VLOOKUP($A27,'Import Peak'!$A$3:ET$99,150,FALSE())-VLOOKUP($A27,'Import Peak Change'!$A$106:ET$202,150,FALSE())),0,(VLOOKUP($A27,'Import Peak'!$A$3:ET$99,150,FALSE())-VLOOKUP($A27,'Import Peak Change'!$A$106:ET$202,150,FALSE())))</f>
        <v>0</v>
      </c>
      <c r="EU27" s="193" t="n">
        <f aca="false">IF(ISERROR(VLOOKUP($A27,'Import Peak'!$A$3:EU$99,151,FALSE())-VLOOKUP($A27,'Import Peak Change'!$A$106:EU$202,151,FALSE())),0,(VLOOKUP($A27,'Import Peak'!$A$3:EU$99,151,FALSE())-VLOOKUP($A27,'Import Peak Change'!$A$106:EU$202,151,FALSE())))</f>
        <v>0</v>
      </c>
      <c r="EV27" s="193" t="n">
        <f aca="false">IF(ISERROR(VLOOKUP($A27,'Import Peak'!$A$3:EV$99,152,FALSE())-VLOOKUP($A27,'Import Peak Change'!$A$106:EV$202,152,FALSE())),0,(VLOOKUP($A27,'Import Peak'!$A$3:EV$99,152,FALSE())-VLOOKUP($A27,'Import Peak Change'!$A$106:EV$202,152,FALSE())))</f>
        <v>0</v>
      </c>
      <c r="EW27" s="193" t="n">
        <f aca="false">IF(ISERROR(VLOOKUP($A27,'Import Peak'!$A$3:EW$99,153,FALSE())-VLOOKUP($A27,'Import Peak Change'!$A$106:EW$202,153,FALSE())),0,(VLOOKUP($A27,'Import Peak'!$A$3:EW$99,153,FALSE())-VLOOKUP($A27,'Import Peak Change'!$A$106:EW$202,153,FALSE())))</f>
        <v>0</v>
      </c>
      <c r="EX27" s="193" t="n">
        <f aca="false">IF(ISERROR(VLOOKUP($A27,'Import Peak'!$A$3:EX$99,154,FALSE())-VLOOKUP($A27,'Import Peak Change'!$A$106:EX$202,154,FALSE())),0,(VLOOKUP($A27,'Import Peak'!$A$3:EX$99,154,FALSE())-VLOOKUP($A27,'Import Peak Change'!$A$106:EX$202,154,FALSE())))</f>
        <v>0</v>
      </c>
      <c r="EY27" s="193" t="n">
        <f aca="false">IF(ISERROR(VLOOKUP($A27,'Import Peak'!$A$3:EY$99,155,FALSE())-VLOOKUP($A27,'Import Peak Change'!$A$106:EY$202,155,FALSE())),0,(VLOOKUP($A27,'Import Peak'!$A$3:EY$99,155,FALSE())-VLOOKUP($A27,'Import Peak Change'!$A$106:EY$202,155,FALSE())))</f>
        <v>0</v>
      </c>
      <c r="EZ27" s="193" t="n">
        <f aca="false">IF(ISERROR(VLOOKUP($A27,'Import Peak'!$A$3:EZ$99,156,FALSE())-VLOOKUP($A27,'Import Peak Change'!$A$106:EZ$202,156,FALSE())),0,(VLOOKUP($A27,'Import Peak'!$A$3:EZ$99,156,FALSE())-VLOOKUP($A27,'Import Peak Change'!$A$106:EZ$202,156,FALSE())))</f>
        <v>0</v>
      </c>
      <c r="FA27" s="193" t="n">
        <f aca="false">IF(ISERROR(VLOOKUP($A27,'Import Peak'!$A$3:FA$99,157,FALSE())-VLOOKUP($A27,'Import Peak Change'!$A$106:FA$202,157,FALSE())),0,(VLOOKUP($A27,'Import Peak'!$A$3:FA$99,157,FALSE())-VLOOKUP($A27,'Import Peak Change'!$A$106:FA$202,157,FALSE())))</f>
        <v>0</v>
      </c>
      <c r="FB27" s="193" t="n">
        <f aca="false">IF(ISERROR(VLOOKUP($A27,'Import Peak'!$A$3:FB$99,158,FALSE())-VLOOKUP($A27,'Import Peak Change'!$A$106:FB$202,158,FALSE())),0,(VLOOKUP($A27,'Import Peak'!$A$3:FB$99,158,FALSE())-VLOOKUP($A27,'Import Peak Change'!$A$106:FB$202,158,FALSE())))</f>
        <v>0</v>
      </c>
      <c r="FC27" s="193" t="n">
        <f aca="false">IF(ISERROR(VLOOKUP($A27,'Import Peak'!$A$3:FC$99,159,FALSE())-VLOOKUP($A27,'Import Peak Change'!$A$106:FC$202,159,FALSE())),0,(VLOOKUP($A27,'Import Peak'!$A$3:FC$99,159,FALSE())-VLOOKUP($A27,'Import Peak Change'!$A$106:FC$202,159,FALSE())))</f>
        <v>0</v>
      </c>
      <c r="FD27" s="193" t="n">
        <f aca="false">IF(ISERROR(VLOOKUP($A27,'Import Peak'!$A$3:FD$99,160,FALSE())-VLOOKUP($A27,'Import Peak Change'!$A$106:FD$202,160,FALSE())),0,(VLOOKUP($A27,'Import Peak'!$A$3:FD$99,160,FALSE())-VLOOKUP($A27,'Import Peak Change'!$A$106:FD$202,160,FALSE())))</f>
        <v>0</v>
      </c>
      <c r="FE27" s="193" t="n">
        <f aca="false">IF(ISERROR(VLOOKUP($A27,'Import Peak'!$A$3:FE$99,161,FALSE())-VLOOKUP($A27,'Import Peak Change'!$A$106:FE$202,161,FALSE())),0,(VLOOKUP($A27,'Import Peak'!$A$3:FE$99,161,FALSE())-VLOOKUP($A27,'Import Peak Change'!$A$106:FE$202,161,FALSE())))</f>
        <v>0</v>
      </c>
      <c r="FF27" s="193" t="n">
        <f aca="false">IF(ISERROR(VLOOKUP($A27,'Import Peak'!$A$3:FF$99,162,FALSE())-VLOOKUP($A27,'Import Peak Change'!$A$106:FF$202,162,FALSE())),0,(VLOOKUP($A27,'Import Peak'!$A$3:FF$99,162,FALSE())-VLOOKUP($A27,'Import Peak Change'!$A$106:FF$202,162,FALSE())))</f>
        <v>0</v>
      </c>
      <c r="FG27" s="193" t="n">
        <f aca="false">IF(ISERROR(VLOOKUP($A27,'Import Peak'!$A$3:FG$99,163,FALSE())-VLOOKUP($A27,'Import Peak Change'!$A$106:FG$202,163,FALSE())),0,(VLOOKUP($A27,'Import Peak'!$A$3:FG$99,163,FALSE())-VLOOKUP($A27,'Import Peak Change'!$A$106:FG$202,163,FALSE())))</f>
        <v>0</v>
      </c>
      <c r="FH27" s="193" t="n">
        <f aca="false">IF(ISERROR(VLOOKUP($A27,'Import Peak'!$A$3:FH$99,164,FALSE())-VLOOKUP($A27,'Import Peak Change'!$A$106:FH$202,164,FALSE())),0,(VLOOKUP($A27,'Import Peak'!$A$3:FH$99,164,FALSE())-VLOOKUP($A27,'Import Peak Change'!$A$106:FH$202,164,FALSE())))</f>
        <v>0</v>
      </c>
      <c r="FI27" s="193" t="n">
        <f aca="false">IF(ISERROR(VLOOKUP($A27,'Import Peak'!$A$3:FI$99,165,FALSE())-VLOOKUP($A27,'Import Peak Change'!$A$106:FI$202,165,FALSE())),0,(VLOOKUP($A27,'Import Peak'!$A$3:FI$99,165,FALSE())-VLOOKUP($A27,'Import Peak Change'!$A$106:FI$202,165,FALSE())))</f>
        <v>0</v>
      </c>
      <c r="FJ27" s="193" t="n">
        <f aca="false">IF(ISERROR(VLOOKUP($A27,'Import Peak'!$A$3:FJ$99,166,FALSE())-VLOOKUP($A27,'Import Peak Change'!$A$106:FJ$202,166,FALSE())),0,(VLOOKUP($A27,'Import Peak'!$A$3:FJ$99,166,FALSE())-VLOOKUP($A27,'Import Peak Change'!$A$106:FJ$202,166,FALSE())))</f>
        <v>0</v>
      </c>
      <c r="FK27" s="193" t="n">
        <f aca="false">IF(ISERROR(VLOOKUP($A27,'Import Peak'!$A$3:FK$99,167,FALSE())-VLOOKUP($A27,'Import Peak Change'!$A$106:FK$202,167,FALSE())),0,(VLOOKUP($A27,'Import Peak'!$A$3:FK$99,167,FALSE())-VLOOKUP($A27,'Import Peak Change'!$A$106:FK$202,167,FALSE())))</f>
        <v>0</v>
      </c>
      <c r="FL27" s="193" t="n">
        <f aca="false">IF(ISERROR(VLOOKUP($A27,'Import Peak'!$A$3:FL$99,168,FALSE())-VLOOKUP($A27,'Import Peak Change'!$A$106:FL$202,168,FALSE())),0,(VLOOKUP($A27,'Import Peak'!$A$3:FL$99,168,FALSE())-VLOOKUP($A27,'Import Peak Change'!$A$106:FL$202,168,FALSE())))</f>
        <v>0</v>
      </c>
      <c r="FM27" s="193" t="n">
        <f aca="false">IF(ISERROR(VLOOKUP($A27,'Import Peak'!$A$3:FM$99,169,FALSE())-VLOOKUP($A27,'Import Peak Change'!$A$106:FM$202,169,FALSE())),0,(VLOOKUP($A27,'Import Peak'!$A$3:FM$99,169,FALSE())-VLOOKUP($A27,'Import Peak Change'!$A$106:FM$202,169,FALSE())))</f>
        <v>0</v>
      </c>
      <c r="FN27" s="193" t="n">
        <f aca="false">IF(ISERROR(VLOOKUP($A27,'Import Peak'!$A$3:FN$99,170,FALSE())-VLOOKUP($A27,'Import Peak Change'!$A$106:FN$202,170,FALSE())),0,(VLOOKUP($A27,'Import Peak'!$A$3:FN$99,170,FALSE())-VLOOKUP($A27,'Import Peak Change'!$A$106:FN$202,170,FALSE())))</f>
        <v>0</v>
      </c>
      <c r="FO27" s="193" t="n">
        <f aca="false">IF(ISERROR(VLOOKUP($A27,'Import Peak'!$A$3:FO$99,171,FALSE())-VLOOKUP($A27,'Import Peak Change'!$A$106:FO$202,171,FALSE())),0,(VLOOKUP($A27,'Import Peak'!$A$3:FO$99,171,FALSE())-VLOOKUP($A27,'Import Peak Change'!$A$106:FO$202,171,FALSE())))</f>
        <v>0</v>
      </c>
      <c r="FP27" s="193" t="n">
        <f aca="false">IF(ISERROR(VLOOKUP($A27,'Import Peak'!$A$3:FP$99,172,FALSE())-VLOOKUP($A27,'Import Peak Change'!$A$106:FP$202,172,FALSE())),0,(VLOOKUP($A27,'Import Peak'!$A$3:FP$99,172,FALSE())-VLOOKUP($A27,'Import Peak Change'!$A$106:FP$202,172,FALSE())))</f>
        <v>0</v>
      </c>
      <c r="FQ27" s="193" t="n">
        <f aca="false">IF(ISERROR(VLOOKUP($A27,'Import Peak'!$A$3:FQ$99,173,FALSE())-VLOOKUP($A27,'Import Peak Change'!$A$106:FQ$202,173,FALSE())),0,(VLOOKUP($A27,'Import Peak'!$A$3:FQ$99,173,FALSE())-VLOOKUP($A27,'Import Peak Change'!$A$106:FQ$202,173,FALSE())))</f>
        <v>0</v>
      </c>
      <c r="FR27" s="193" t="n">
        <f aca="false">IF(ISERROR(VLOOKUP($A27,'Import Peak'!$A$3:FR$99,174,FALSE())-VLOOKUP($A27,'Import Peak Change'!$A$106:FR$202,174,FALSE())),0,(VLOOKUP($A27,'Import Peak'!$A$3:FR$99,174,FALSE())-VLOOKUP($A27,'Import Peak Change'!$A$106:FR$202,174,FALSE())))</f>
        <v>0</v>
      </c>
      <c r="FS27" s="193" t="n">
        <f aca="false">IF(ISERROR(VLOOKUP($A27,'Import Peak'!$A$3:FS$99,175,FALSE())-VLOOKUP($A27,'Import Peak Change'!$A$106:FS$202,175,FALSE())),0,(VLOOKUP($A27,'Import Peak'!$A$3:FS$99,175,FALSE())-VLOOKUP($A27,'Import Peak Change'!$A$106:FS$202,175,FALSE())))</f>
        <v>0</v>
      </c>
      <c r="FT27" s="193" t="n">
        <f aca="false">IF(ISERROR(VLOOKUP($A27,'Import Peak'!$A$3:FT$99,176,FALSE())-VLOOKUP($A27,'Import Peak Change'!$A$106:FT$202,176,FALSE())),0,(VLOOKUP($A27,'Import Peak'!$A$3:FT$99,176,FALSE())-VLOOKUP($A27,'Import Peak Change'!$A$106:FT$202,176,FALSE())))</f>
        <v>0</v>
      </c>
      <c r="FU27" s="193" t="n">
        <f aca="false">IF(ISERROR(VLOOKUP($A27,'Import Peak'!$A$3:FU$99,177,FALSE())-VLOOKUP($A27,'Import Peak Change'!$A$106:FU$202,177,FALSE())),0,(VLOOKUP($A27,'Import Peak'!$A$3:FU$99,177,FALSE())-VLOOKUP($A27,'Import Peak Change'!$A$106:FU$202,177,FALSE())))</f>
        <v>0</v>
      </c>
      <c r="FV27" s="193" t="n">
        <f aca="false">IF(ISERROR(VLOOKUP($A27,'Import Peak'!$A$3:FV$99,178,FALSE())-VLOOKUP($A27,'Import Peak Change'!$A$106:FV$202,178,FALSE())),0,(VLOOKUP($A27,'Import Peak'!$A$3:FV$99,178,FALSE())-VLOOKUP($A27,'Import Peak Change'!$A$106:FV$202,178,FALSE())))</f>
        <v>0</v>
      </c>
      <c r="FW27" s="193" t="n">
        <f aca="false">IF(ISERROR(VLOOKUP($A27,'Import Peak'!$A$3:FW$99,179,FALSE())-VLOOKUP($A27,'Import Peak Change'!$A$106:FW$202,179,FALSE())),0,(VLOOKUP($A27,'Import Peak'!$A$3:FW$99,179,FALSE())-VLOOKUP($A27,'Import Peak Change'!$A$106:FW$202,179,FALSE())))</f>
        <v>0</v>
      </c>
      <c r="FX27" s="193" t="n">
        <f aca="false">IF(ISERROR(VLOOKUP($A27,'Import Peak'!$A$3:FX$99,180,FALSE())-VLOOKUP($A27,'Import Peak Change'!$A$106:FX$202,180,FALSE())),0,(VLOOKUP($A27,'Import Peak'!$A$3:FX$99,180,FALSE())-VLOOKUP($A27,'Import Peak Change'!$A$106:FX$202,180,FALSE())))</f>
        <v>0</v>
      </c>
      <c r="FY27" s="193" t="n">
        <f aca="false">IF(ISERROR(VLOOKUP($A27,'Import Peak'!$A$3:FY$99,181,FALSE())-VLOOKUP($A27,'Import Peak Change'!$A$106:FY$202,181,FALSE())),0,(VLOOKUP($A27,'Import Peak'!$A$3:FY$99,181,FALSE())-VLOOKUP($A27,'Import Peak Change'!$A$106:FY$202,181,FALSE())))</f>
        <v>0</v>
      </c>
      <c r="FZ27" s="193" t="n">
        <f aca="false">IF(ISERROR(VLOOKUP($A27,'Import Peak'!$A$3:FZ$99,182,FALSE())-VLOOKUP($A27,'Import Peak Change'!$A$106:FZ$202,182,FALSE())),0,(VLOOKUP($A27,'Import Peak'!$A$3:FZ$99,182,FALSE())-VLOOKUP($A27,'Import Peak Change'!$A$106:FZ$202,182,FALSE())))</f>
        <v>0</v>
      </c>
      <c r="GA27" s="193" t="n">
        <f aca="false">IF(ISERROR(VLOOKUP($A27,'Import Peak'!$A$3:GA$99,183,FALSE())-VLOOKUP($A27,'Import Peak Change'!$A$106:GA$202,183,FALSE())),0,(VLOOKUP($A27,'Import Peak'!$A$3:GA$99,183,FALSE())-VLOOKUP($A27,'Import Peak Change'!$A$106:GA$202,183,FALSE())))</f>
        <v>0</v>
      </c>
      <c r="GB27" s="193" t="n">
        <f aca="false">IF(ISERROR(VLOOKUP($A27,'Import Peak'!$A$3:GB$99,184,FALSE())-VLOOKUP($A27,'Import Peak Change'!$A$106:GB$202,184,FALSE())),0,(VLOOKUP($A27,'Import Peak'!$A$3:GB$99,184,FALSE())-VLOOKUP($A27,'Import Peak Change'!$A$106:GB$202,184,FALSE())))</f>
        <v>0</v>
      </c>
      <c r="GC27" s="193" t="n">
        <f aca="false">IF(ISERROR(VLOOKUP($A27,'Import Peak'!$A$3:GC$99,185,FALSE())-VLOOKUP($A27,'Import Peak Change'!$A$106:GC$202,185,FALSE())),0,(VLOOKUP($A27,'Import Peak'!$A$3:GC$99,185,FALSE())-VLOOKUP($A27,'Import Peak Change'!$A$106:GC$202,185,FALSE())))</f>
        <v>0</v>
      </c>
      <c r="GD27" s="193" t="n">
        <f aca="false">IF(ISERROR(VLOOKUP($A27,'Import Peak'!$A$3:GD$99,186,FALSE())-VLOOKUP($A27,'Import Peak Change'!$A$106:GD$202,186,FALSE())),0,(VLOOKUP($A27,'Import Peak'!$A$3:GD$99,186,FALSE())-VLOOKUP($A27,'Import Peak Change'!$A$106:GD$202,186,FALSE())))</f>
        <v>0</v>
      </c>
      <c r="GE27" s="193" t="n">
        <f aca="false">IF(ISERROR(VLOOKUP($A27,'Import Peak'!$A$3:GE$99,187,FALSE())-VLOOKUP($A27,'Import Peak Change'!$A$106:GE$202,187,FALSE())),0,(VLOOKUP($A27,'Import Peak'!$A$3:GE$99,187,FALSE())-VLOOKUP($A27,'Import Peak Change'!$A$106:GE$202,187,FALSE())))</f>
        <v>0</v>
      </c>
      <c r="GF27" s="193" t="n">
        <f aca="false">IF(ISERROR(VLOOKUP($A27,'Import Peak'!$A$3:GF$99,188,FALSE())-VLOOKUP($A27,'Import Peak Change'!$A$106:GF$202,188,FALSE())),0,(VLOOKUP($A27,'Import Peak'!$A$3:GF$99,188,FALSE())-VLOOKUP($A27,'Import Peak Change'!$A$106:GF$202,188,FALSE())))</f>
        <v>0</v>
      </c>
      <c r="GG27" s="193" t="n">
        <f aca="false">IF(ISERROR(VLOOKUP($A27,'Import Peak'!$A$3:GG$99,189,FALSE())-VLOOKUP($A27,'Import Peak Change'!$A$106:GG$202,189,FALSE())),0,(VLOOKUP($A27,'Import Peak'!$A$3:GG$99,189,FALSE())-VLOOKUP($A27,'Import Peak Change'!$A$106:GG$202,189,FALSE())))</f>
        <v>0</v>
      </c>
      <c r="GH27" s="193" t="n">
        <f aca="false">IF(ISERROR(VLOOKUP($A27,'Import Peak'!$A$3:GH$99,190,FALSE())-VLOOKUP($A27,'Import Peak Change'!$A$106:GH$202,190,FALSE())),0,(VLOOKUP($A27,'Import Peak'!$A$3:GH$99,190,FALSE())-VLOOKUP($A27,'Import Peak Change'!$A$106:GH$202,190,FALSE())))</f>
        <v>0</v>
      </c>
      <c r="GI27" s="193" t="n">
        <f aca="false">IF(ISERROR(VLOOKUP($A27,'Import Peak'!$A$3:GI$99,191,FALSE())-VLOOKUP($A27,'Import Peak Change'!$A$106:GI$202,191,FALSE())),0,(VLOOKUP($A27,'Import Peak'!$A$3:GI$99,191,FALSE())-VLOOKUP($A27,'Import Peak Change'!$A$106:GI$202,191,FALSE())))</f>
        <v>0</v>
      </c>
      <c r="GJ27" s="193" t="n">
        <f aca="false">IF(ISERROR(VLOOKUP($A27,'Import Peak'!$A$3:GJ$99,192,FALSE())-VLOOKUP($A27,'Import Peak Change'!$A$106:GJ$202,192,FALSE())),0,(VLOOKUP($A27,'Import Peak'!$A$3:GJ$99,192,FALSE())-VLOOKUP($A27,'Import Peak Change'!$A$106:GJ$202,192,FALSE())))</f>
        <v>0</v>
      </c>
      <c r="GK27" s="193" t="n">
        <f aca="false">IF(ISERROR(VLOOKUP($A27,'Import Peak'!$A$3:GK$99,193,FALSE())-VLOOKUP($A27,'Import Peak Change'!$A$106:GK$202,193,FALSE())),0,(VLOOKUP($A27,'Import Peak'!$A$3:GK$99,193,FALSE())-VLOOKUP($A27,'Import Peak Change'!$A$106:GK$202,193,FALSE())))</f>
        <v>0</v>
      </c>
      <c r="GL27" s="193" t="n">
        <f aca="false">IF(ISERROR(VLOOKUP($A27,'Import Peak'!$A$3:GL$99,194,FALSE())-VLOOKUP($A27,'Import Peak Change'!$A$106:GL$202,194,FALSE())),0,(VLOOKUP($A27,'Import Peak'!$A$3:GL$99,194,FALSE())-VLOOKUP($A27,'Import Peak Change'!$A$106:GL$202,194,FALSE())))</f>
        <v>0</v>
      </c>
      <c r="GM27" s="193" t="n">
        <f aca="false">IF(ISERROR(VLOOKUP($A27,'Import Peak'!$A$3:GM$99,195,FALSE())-VLOOKUP($A27,'Import Peak Change'!$A$106:GM$202,195,FALSE())),0,(VLOOKUP($A27,'Import Peak'!$A$3:GM$99,195,FALSE())-VLOOKUP($A27,'Import Peak Change'!$A$106:GM$202,195,FALSE())))</f>
        <v>0</v>
      </c>
      <c r="GN27" s="193" t="n">
        <f aca="false">IF(ISERROR(VLOOKUP($A27,'Import Peak'!$A$3:GN$99,196,FALSE())-VLOOKUP($A27,'Import Peak Change'!$A$106:GN$202,196,FALSE())),0,(VLOOKUP($A27,'Import Peak'!$A$3:GN$99,196,FALSE())-VLOOKUP($A27,'Import Peak Change'!$A$106:GN$202,196,FALSE())))</f>
        <v>0</v>
      </c>
      <c r="GO27" s="193" t="n">
        <f aca="false">IF(ISERROR(VLOOKUP($A27,'Import Peak'!$A$3:GO$99,197,FALSE())-VLOOKUP($A27,'Import Peak Change'!$A$106:GO$202,197,FALSE())),0,(VLOOKUP($A27,'Import Peak'!$A$3:GO$99,197,FALSE())-VLOOKUP($A27,'Import Peak Change'!$A$106:GO$202,197,FALSE())))</f>
        <v>0</v>
      </c>
      <c r="GP27" s="193" t="n">
        <f aca="false">IF(ISERROR(VLOOKUP($A27,'Import Peak'!$A$3:GP$99,198,FALSE())-VLOOKUP($A27,'Import Peak Change'!$A$106:GP$202,198,FALSE())),0,(VLOOKUP($A27,'Import Peak'!$A$3:GP$99,198,FALSE())-VLOOKUP($A27,'Import Peak Change'!$A$106:GP$202,198,FALSE())))</f>
        <v>0</v>
      </c>
      <c r="GQ27" s="193" t="n">
        <f aca="false">IF(ISERROR(VLOOKUP($A27,'Import Peak'!$A$3:GQ$99,199,FALSE())-VLOOKUP($A27,'Import Peak Change'!$A$106:GQ$202,199,FALSE())),0,(VLOOKUP($A27,'Import Peak'!$A$3:GQ$99,199,FALSE())-VLOOKUP($A27,'Import Peak Change'!$A$106:GQ$202,199,FALSE())))</f>
        <v>0</v>
      </c>
      <c r="GR27" s="193" t="n">
        <f aca="false">IF(ISERROR(VLOOKUP($A27,'Import Peak'!$A$3:GR$99,200,FALSE())-VLOOKUP($A27,'Import Peak Change'!$A$106:GR$202,200,FALSE())),0,(VLOOKUP($A27,'Import Peak'!$A$3:GR$99,200,FALSE())-VLOOKUP($A27,'Import Peak Change'!$A$106:GR$202,200,FALSE())))</f>
        <v>0</v>
      </c>
      <c r="GS27" s="193" t="n">
        <f aca="false">IF(ISERROR(VLOOKUP($A27,'Import Peak'!$A$3:GS$99,201,FALSE())-VLOOKUP($A27,'Import Peak Change'!$A$106:GS$202,201,FALSE())),0,(VLOOKUP($A27,'Import Peak'!$A$3:GS$99,201,FALSE())-VLOOKUP($A27,'Import Peak Change'!$A$106:GS$202,201,FALSE())))</f>
        <v>0</v>
      </c>
      <c r="GT27" s="193" t="n">
        <f aca="false">IF(ISERROR(VLOOKUP($A27,'Import Peak'!$A$3:GT$99,202,FALSE())-VLOOKUP($A27,'Import Peak Change'!$A$106:GT$202,202,FALSE())),0,(VLOOKUP($A27,'Import Peak'!$A$3:GT$99,202,FALSE())-VLOOKUP($A27,'Import Peak Change'!$A$106:GT$202,202,FALSE())))</f>
        <v>0</v>
      </c>
      <c r="GU27" s="193" t="n">
        <f aca="false">IF(ISERROR(VLOOKUP($A27,'Import Peak'!$A$3:GU$99,203,FALSE())-VLOOKUP($A27,'Import Peak Change'!$A$106:GU$202,203,FALSE())),0,(VLOOKUP($A27,'Import Peak'!$A$3:GU$99,203,FALSE())-VLOOKUP($A27,'Import Peak Change'!$A$106:GU$202,203,FALSE())))</f>
        <v>0</v>
      </c>
      <c r="GV27" s="193" t="n">
        <f aca="false">IF(ISERROR(VLOOKUP($A27,'Import Peak'!$A$3:GV$99,204,FALSE())-VLOOKUP($A27,'Import Peak Change'!$A$106:GV$202,204,FALSE())),0,(VLOOKUP($A27,'Import Peak'!$A$3:GV$99,204,FALSE())-VLOOKUP($A27,'Import Peak Change'!$A$106:GV$202,204,FALSE())))</f>
        <v>0</v>
      </c>
      <c r="GW27" s="193" t="n">
        <f aca="false">IF(ISERROR(VLOOKUP($A27,'Import Peak'!$A$3:GW$99,205,FALSE())-VLOOKUP($A27,'Import Peak Change'!$A$106:GW$202,205,FALSE())),0,(VLOOKUP($A27,'Import Peak'!$A$3:GW$99,205,FALSE())-VLOOKUP($A27,'Import Peak Change'!$A$106:GW$202,205,FALSE())))</f>
        <v>0</v>
      </c>
      <c r="GX27" s="193" t="n">
        <f aca="false">IF(ISERROR(VLOOKUP($A27,'Import Peak'!$A$3:GX$99,206,FALSE())-VLOOKUP($A27,'Import Peak Change'!$A$106:GX$202,206,FALSE())),0,(VLOOKUP($A27,'Import Peak'!$A$3:GX$99,206,FALSE())-VLOOKUP($A27,'Import Peak Change'!$A$106:GX$202,206,FALSE())))</f>
        <v>0</v>
      </c>
      <c r="GY27" s="193" t="n">
        <f aca="false">IF(ISERROR(VLOOKUP($A27,'Import Peak'!$A$3:GY$99,207,FALSE())-VLOOKUP($A27,'Import Peak Change'!$A$106:GY$202,207,FALSE())),0,(VLOOKUP($A27,'Import Peak'!$A$3:GY$99,207,FALSE())-VLOOKUP($A27,'Import Peak Change'!$A$106:GY$202,207,FALSE())))</f>
        <v>0</v>
      </c>
      <c r="GZ27" s="193" t="n">
        <f aca="false">IF(ISERROR(VLOOKUP($A27,'Import Peak'!$A$3:GZ$99,208,FALSE())-VLOOKUP($A27,'Import Peak Change'!$A$106:GZ$202,208,FALSE())),0,(VLOOKUP($A27,'Import Peak'!$A$3:GZ$99,208,FALSE())-VLOOKUP($A27,'Import Peak Change'!$A$106:GZ$202,208,FALSE())))</f>
        <v>0</v>
      </c>
      <c r="HA27" s="193" t="n">
        <f aca="false">IF(ISERROR(VLOOKUP($A27,'Import Peak'!$A$3:HA$99,209,FALSE())-VLOOKUP($A27,'Import Peak Change'!$A$106:HA$202,209,FALSE())),0,(VLOOKUP($A27,'Import Peak'!$A$3:HA$99,209,FALSE())-VLOOKUP($A27,'Import Peak Change'!$A$106:HA$202,209,FALSE())))</f>
        <v>0</v>
      </c>
      <c r="HB27" s="193" t="n">
        <f aca="false">IF(ISERROR(VLOOKUP($A27,'Import Peak'!$A$3:HB$99,210,FALSE())-VLOOKUP($A27,'Import Peak Change'!$A$106:HB$202,210,FALSE())),0,(VLOOKUP($A27,'Import Peak'!$A$3:HB$99,210,FALSE())-VLOOKUP($A27,'Import Peak Change'!$A$106:HB$202,210,FALSE())))</f>
        <v>0</v>
      </c>
      <c r="HC27" s="193" t="n">
        <f aca="false">IF(ISERROR(VLOOKUP($A27,'Import Peak'!$A$3:HC$99,211,FALSE())-VLOOKUP($A27,'Import Peak Change'!$A$106:HC$202,211,FALSE())),0,(VLOOKUP($A27,'Import Peak'!$A$3:HC$99,211,FALSE())-VLOOKUP($A27,'Import Peak Change'!$A$106:HC$202,211,FALSE())))</f>
        <v>0</v>
      </c>
      <c r="HD27" s="193" t="n">
        <f aca="false">IF(ISERROR(VLOOKUP($A27,'Import Peak'!$A$3:HD$99,212,FALSE())-VLOOKUP($A27,'Import Peak Change'!$A$106:HD$202,212,FALSE())),0,(VLOOKUP($A27,'Import Peak'!$A$3:HD$99,212,FALSE())-VLOOKUP($A27,'Import Peak Change'!$A$106:HD$202,212,FALSE())))</f>
        <v>0</v>
      </c>
      <c r="HE27" s="193" t="n">
        <f aca="false">IF(ISERROR(VLOOKUP($A27,'Import Peak'!$A$3:HE$99,213,FALSE())-VLOOKUP($A27,'Import Peak Change'!$A$106:HE$202,213,FALSE())),0,(VLOOKUP($A27,'Import Peak'!$A$3:HE$99,213,FALSE())-VLOOKUP($A27,'Import Peak Change'!$A$106:HE$202,213,FALSE())))</f>
        <v>0</v>
      </c>
      <c r="HF27" s="193" t="n">
        <f aca="false">IF(ISERROR(VLOOKUP($A27,'Import Peak'!$A$3:HF$99,214,FALSE())-VLOOKUP($A27,'Import Peak Change'!$A$106:HF$202,214,FALSE())),0,(VLOOKUP($A27,'Import Peak'!$A$3:HF$99,214,FALSE())-VLOOKUP($A27,'Import Peak Change'!$A$106:HF$202,214,FALSE())))</f>
        <v>0</v>
      </c>
      <c r="HG27" s="193" t="n">
        <f aca="false">IF(ISERROR(VLOOKUP($A27,'Import Peak'!$A$3:HG$99,215,FALSE())-VLOOKUP($A27,'Import Peak Change'!$A$106:HG$202,215,FALSE())),0,(VLOOKUP($A27,'Import Peak'!$A$3:HG$99,215,FALSE())-VLOOKUP($A27,'Import Peak Change'!$A$106:HG$202,215,FALSE())))</f>
        <v>0</v>
      </c>
      <c r="HH27" s="193" t="n">
        <f aca="false">IF(ISERROR(VLOOKUP($A27,'Import Peak'!$A$3:HH$99,216,FALSE())-VLOOKUP($A27,'Import Peak Change'!$A$106:HH$202,216,FALSE())),0,(VLOOKUP($A27,'Import Peak'!$A$3:HH$99,216,FALSE())-VLOOKUP($A27,'Import Peak Change'!$A$106:HH$202,216,FALSE())))</f>
        <v>0</v>
      </c>
      <c r="HI27" s="193" t="n">
        <f aca="false">IF(ISERROR(VLOOKUP($A27,'Import Peak'!$A$3:HI$99,217,FALSE())-VLOOKUP($A27,'Import Peak Change'!$A$106:HI$202,217,FALSE())),0,(VLOOKUP($A27,'Import Peak'!$A$3:HI$99,217,FALSE())-VLOOKUP($A27,'Import Peak Change'!$A$106:HI$202,217,FALSE())))</f>
        <v>0</v>
      </c>
      <c r="HJ27" s="193" t="n">
        <f aca="false">IF(ISERROR(VLOOKUP($A27,'Import Peak'!$A$3:HJ$99,218,FALSE())-VLOOKUP($A27,'Import Peak Change'!$A$106:HJ$202,218,FALSE())),0,(VLOOKUP($A27,'Import Peak'!$A$3:HJ$99,218,FALSE())-VLOOKUP($A27,'Import Peak Change'!$A$106:HJ$202,218,FALSE())))</f>
        <v>0</v>
      </c>
      <c r="HK27" s="193" t="n">
        <f aca="false">IF(ISERROR(VLOOKUP($A27,'Import Peak'!$A$3:HK$99,219,FALSE())-VLOOKUP($A27,'Import Peak Change'!$A$106:HK$202,219,FALSE())),0,(VLOOKUP($A27,'Import Peak'!$A$3:HK$99,219,FALSE())-VLOOKUP($A27,'Import Peak Change'!$A$106:HK$202,219,FALSE())))</f>
        <v>0</v>
      </c>
      <c r="HL27" s="193" t="n">
        <f aca="false">IF(ISERROR(VLOOKUP($A27,'Import Peak'!$A$3:HL$99,220,FALSE())-VLOOKUP($A27,'Import Peak Change'!$A$106:HL$202,220,FALSE())),0,(VLOOKUP($A27,'Import Peak'!$A$3:HL$99,220,FALSE())-VLOOKUP($A27,'Import Peak Change'!$A$106:HL$202,220,FALSE())))</f>
        <v>0</v>
      </c>
      <c r="HM27" s="193" t="n">
        <f aca="false">IF(ISERROR(VLOOKUP($A27,'Import Peak'!$A$3:HM$99,221,FALSE())-VLOOKUP($A27,'Import Peak Change'!$A$106:HM$202,221,FALSE())),0,(VLOOKUP($A27,'Import Peak'!$A$3:HM$99,221,FALSE())-VLOOKUP($A27,'Import Peak Change'!$A$106:HM$202,221,FALSE())))</f>
        <v>0</v>
      </c>
      <c r="HN27" s="193" t="n">
        <f aca="false">IF(ISERROR(VLOOKUP($A27,'Import Peak'!$A$3:HN$99,222,FALSE())-VLOOKUP($A27,'Import Peak Change'!$A$106:HN$202,222,FALSE())),0,(VLOOKUP($A27,'Import Peak'!$A$3:HN$99,222,FALSE())-VLOOKUP($A27,'Import Peak Change'!$A$106:HN$202,222,FALSE())))</f>
        <v>0</v>
      </c>
      <c r="HO27" s="193" t="n">
        <f aca="false">IF(ISERROR(VLOOKUP($A27,'Import Peak'!$A$3:HO$99,223,FALSE())-VLOOKUP($A27,'Import Peak Change'!$A$106:HO$202,223,FALSE())),0,(VLOOKUP($A27,'Import Peak'!$A$3:HO$99,223,FALSE())-VLOOKUP($A27,'Import Peak Change'!$A$106:HO$202,223,FALSE())))</f>
        <v>0</v>
      </c>
      <c r="HP27" s="193" t="n">
        <f aca="false">IF(ISERROR(VLOOKUP($A27,'Import Peak'!$A$3:HP$99,224,FALSE())-VLOOKUP($A27,'Import Peak Change'!$A$106:HP$202,224,FALSE())),0,(VLOOKUP($A27,'Import Peak'!$A$3:HP$99,224,FALSE())-VLOOKUP($A27,'Import Peak Change'!$A$106:HP$202,224,FALSE())))</f>
        <v>0</v>
      </c>
      <c r="HQ27" s="193" t="n">
        <f aca="false">IF(ISERROR(VLOOKUP($A27,'Import Peak'!$A$3:HQ$99,225,FALSE())-VLOOKUP($A27,'Import Peak Change'!$A$106:HQ$202,225,FALSE())),0,(VLOOKUP($A27,'Import Peak'!$A$3:HQ$99,225,FALSE())-VLOOKUP($A27,'Import Peak Change'!$A$106:HQ$202,225,FALSE())))</f>
        <v>0</v>
      </c>
      <c r="HR27" s="193" t="n">
        <f aca="false">IF(ISERROR(VLOOKUP($A27,'Import Peak'!$A$3:HR$99,226,FALSE())-VLOOKUP($A27,'Import Peak Change'!$A$106:HR$202,226,FALSE())),0,(VLOOKUP($A27,'Import Peak'!$A$3:HR$99,226,FALSE())-VLOOKUP($A27,'Import Peak Change'!$A$106:HR$202,226,FALSE())))</f>
        <v>0</v>
      </c>
      <c r="HS27" s="193" t="n">
        <f aca="false">IF(ISERROR(VLOOKUP($A27,'Import Peak'!$A$3:HS$99,227,FALSE())-VLOOKUP($A27,'Import Peak Change'!$A$106:HS$202,227,FALSE())),0,(VLOOKUP($A27,'Import Peak'!$A$3:HS$99,227,FALSE())-VLOOKUP($A27,'Import Peak Change'!$A$106:HS$202,227,FALSE())))</f>
        <v>0</v>
      </c>
      <c r="HT27" s="193" t="n">
        <f aca="false">IF(ISERROR(VLOOKUP($A27,'Import Peak'!$A$3:HT$99,228,FALSE())-VLOOKUP($A27,'Import Peak Change'!$A$106:HT$202,228,FALSE())),0,(VLOOKUP($A27,'Import Peak'!$A$3:HT$99,228,FALSE())-VLOOKUP($A27,'Import Peak Change'!$A$106:HT$202,228,FALSE())))</f>
        <v>0</v>
      </c>
      <c r="HU27" s="193" t="n">
        <f aca="false">IF(ISERROR(VLOOKUP($A27,'Import Peak'!$A$3:HU$99,229,FALSE())-VLOOKUP($A27,'Import Peak Change'!$A$106:HU$202,229,FALSE())),0,(VLOOKUP($A27,'Import Peak'!$A$3:HU$99,229,FALSE())-VLOOKUP($A27,'Import Peak Change'!$A$106:HU$202,229,FALSE())))</f>
        <v>0</v>
      </c>
      <c r="HV27" s="193" t="n">
        <f aca="false">IF(ISERROR(VLOOKUP($A27,'Import Peak'!$A$3:HV$99,230,FALSE())-VLOOKUP($A27,'Import Peak Change'!$A$106:HV$202,230,FALSE())),0,(VLOOKUP($A27,'Import Peak'!$A$3:HV$99,230,FALSE())-VLOOKUP($A27,'Import Peak Change'!$A$106:HV$202,230,FALSE())))</f>
        <v>0</v>
      </c>
      <c r="HW27" s="193" t="n">
        <f aca="false">IF(ISERROR(VLOOKUP($A27,'Import Peak'!$A$3:HW$99,231,FALSE())-VLOOKUP($A27,'Import Peak Change'!$A$106:HW$202,231,FALSE())),0,(VLOOKUP($A27,'Import Peak'!$A$3:HW$99,231,FALSE())-VLOOKUP($A27,'Import Peak Change'!$A$106:HW$202,231,FALSE())))</f>
        <v>0</v>
      </c>
      <c r="HX27" s="193" t="n">
        <f aca="false">IF(ISERROR(VLOOKUP($A27,'Import Peak'!$A$3:HX$99,232,FALSE())-VLOOKUP($A27,'Import Peak Change'!$A$106:HX$202,232,FALSE())),0,(VLOOKUP($A27,'Import Peak'!$A$3:HX$99,232,FALSE())-VLOOKUP($A27,'Import Peak Change'!$A$106:HX$202,232,FALSE())))</f>
        <v>0</v>
      </c>
      <c r="HY27" s="193" t="n">
        <f aca="false">IF(ISERROR(VLOOKUP($A27,'Import Peak'!$A$3:HY$99,233,FALSE())-VLOOKUP($A27,'Import Peak Change'!$A$106:HY$202,233,FALSE())),0,(VLOOKUP($A27,'Import Peak'!$A$3:HY$99,233,FALSE())-VLOOKUP($A27,'Import Peak Change'!$A$106:HY$202,233,FALSE())))</f>
        <v>0</v>
      </c>
      <c r="HZ27" s="193" t="n">
        <f aca="false">IF(ISERROR(VLOOKUP($A27,'Import Peak'!$A$3:HZ$99,234,FALSE())-VLOOKUP($A27,'Import Peak Change'!$A$106:HZ$202,234,FALSE())),0,(VLOOKUP($A27,'Import Peak'!$A$3:HZ$99,234,FALSE())-VLOOKUP($A27,'Import Peak Change'!$A$106:HZ$202,234,FALSE())))</f>
        <v>0</v>
      </c>
      <c r="IA27" s="193" t="n">
        <f aca="false">IF(ISERROR(VLOOKUP($A27,'Import Peak'!$A$3:IA$99,235,FALSE())-VLOOKUP($A27,'Import Peak Change'!$A$106:IA$202,235,FALSE())),0,(VLOOKUP($A27,'Import Peak'!$A$3:IA$99,235,FALSE())-VLOOKUP($A27,'Import Peak Change'!$A$106:IA$202,235,FALSE())))</f>
        <v>0</v>
      </c>
      <c r="IB27" s="193" t="n">
        <f aca="false">IF(ISERROR(VLOOKUP($A27,'Import Peak'!$A$3:IB$99,236,FALSE())-VLOOKUP($A27,'Import Peak Change'!$A$106:IB$202,236,FALSE())),0,(VLOOKUP($A27,'Import Peak'!$A$3:IB$99,236,FALSE())-VLOOKUP($A27,'Import Peak Change'!$A$106:IB$202,236,FALSE())))</f>
        <v>0</v>
      </c>
      <c r="IC27" s="193" t="n">
        <f aca="false">IF(ISERROR(VLOOKUP($A27,'Import Peak'!$A$3:IC$99,237,FALSE())-VLOOKUP($A27,'Import Peak Change'!$A$106:IC$202,237,FALSE())),0,(VLOOKUP($A27,'Import Peak'!$A$3:IC$99,237,FALSE())-VLOOKUP($A27,'Import Peak Change'!$A$106:IC$202,237,FALSE())))</f>
        <v>0</v>
      </c>
      <c r="ID27" s="193" t="n">
        <f aca="false">IF(ISERROR(VLOOKUP($A27,'Import Peak'!$A$3:ID$99,238,FALSE())-VLOOKUP($A27,'Import Peak Change'!$A$106:ID$202,238,FALSE())),0,(VLOOKUP($A27,'Import Peak'!$A$3:ID$99,238,FALSE())-VLOOKUP($A27,'Import Peak Change'!$A$106:ID$202,238,FALSE())))</f>
        <v>48832.7386180291</v>
      </c>
      <c r="IE27" s="193" t="n">
        <f aca="false">IF(ISERROR(VLOOKUP($A27,'Import Peak'!$A$3:IE$99,239,FALSE())-VLOOKUP($A27,'Import Peak Change'!$A$106:IE$202,239,FALSE())),0,(VLOOKUP($A27,'Import Peak'!$A$3:IE$99,239,FALSE())-VLOOKUP($A27,'Import Peak Change'!$A$106:IE$202,239,FALSE())))</f>
        <v>48832.7386180291</v>
      </c>
    </row>
    <row r="28" customFormat="false" ht="12.75" hidden="false" customHeight="false" outlineLevel="0" collapsed="false">
      <c r="A28" s="201" t="str">
        <f aca="false">IF('Import Peak'!A25=0,"",'Import Peak'!A25)</f>
        <v>EPMI-ST-WBOM</v>
      </c>
      <c r="B28" s="193"/>
      <c r="C28" s="193"/>
      <c r="D28" s="193"/>
      <c r="E28" s="193"/>
      <c r="F28" s="193"/>
      <c r="G28" s="193" t="n">
        <f aca="false">IF(ISERROR(VLOOKUP($A28,'Import Peak'!$A$3:G$99,7,FALSE())-VLOOKUP($A28,'Import Peak Change'!$A$106:G$202,7,FALSE())),0,(VLOOKUP($A28,'Import Peak'!$A$3:G$99,7,FALSE())-VLOOKUP($A28,'Import Peak Change'!$A$106:G$202,7,FALSE())))</f>
        <v>0</v>
      </c>
      <c r="H28" s="193" t="n">
        <f aca="false">IF(ISERROR(VLOOKUP($A28,'Import Peak'!$A$3:H$99,8,FALSE())-VLOOKUP($A28,'Import Peak Change'!$A$106:H$202,8,FALSE())),0,(VLOOKUP($A28,'Import Peak'!$A$3:H$99,8,FALSE())-VLOOKUP($A28,'Import Peak Change'!$A$106:H$202,8,FALSE())))</f>
        <v>1596.83054639057</v>
      </c>
      <c r="I28" s="193" t="n">
        <f aca="false">IF(ISERROR(VLOOKUP($A28,'Import Peak'!$A$3:I$99,9,FALSE())-VLOOKUP($A28,'Import Peak Change'!$A$106:I$202,9,FALSE())),0,(VLOOKUP($A28,'Import Peak'!$A$3:I$99,9,FALSE())-VLOOKUP($A28,'Import Peak Change'!$A$106:I$202,9,FALSE())))</f>
        <v>0</v>
      </c>
      <c r="J28" s="193" t="n">
        <f aca="false">IF(ISERROR(VLOOKUP($A28,'Import Peak'!$A$3:J$99,10,FALSE())-VLOOKUP($A28,'Import Peak Change'!$A$106:J$202,10,FALSE())),0,(VLOOKUP($A28,'Import Peak'!$A$3:J$99,10,FALSE())-VLOOKUP($A28,'Import Peak Change'!$A$106:J$202,10,FALSE())))</f>
        <v>0</v>
      </c>
      <c r="K28" s="193" t="n">
        <f aca="false">IF(ISERROR(VLOOKUP($A28,'Import Peak'!$A$3:K$99,11,FALSE())-VLOOKUP($A28,'Import Peak Change'!$A$106:K$202,11,FALSE())),0,(VLOOKUP($A28,'Import Peak'!$A$3:K$99,11,FALSE())-VLOOKUP($A28,'Import Peak Change'!$A$106:K$202,11,FALSE())))</f>
        <v>0</v>
      </c>
      <c r="L28" s="193" t="n">
        <f aca="false">IF(ISERROR(VLOOKUP($A28,'Import Peak'!$A$3:L$99,12,FALSE())-VLOOKUP($A28,'Import Peak Change'!$A$106:L$202,12,FALSE())),0,(VLOOKUP($A28,'Import Peak'!$A$3:L$99,12,FALSE())-VLOOKUP($A28,'Import Peak Change'!$A$106:L$202,12,FALSE())))</f>
        <v>0</v>
      </c>
      <c r="M28" s="193" t="n">
        <f aca="false">IF(ISERROR(VLOOKUP($A28,'Import Peak'!$A$3:M$99,13,FALSE())-VLOOKUP($A28,'Import Peak Change'!$A$106:M$202,13,FALSE())),0,(VLOOKUP($A28,'Import Peak'!$A$3:M$99,13,FALSE())-VLOOKUP($A28,'Import Peak Change'!$A$106:M$202,13,FALSE())))</f>
        <v>0</v>
      </c>
      <c r="N28" s="193" t="n">
        <f aca="false">IF(ISERROR(VLOOKUP($A28,'Import Peak'!$A$3:N$99,14,FALSE())-VLOOKUP($A28,'Import Peak Change'!$A$106:N$202,14,FALSE())),0,(VLOOKUP($A28,'Import Peak'!$A$3:N$99,14,FALSE())-VLOOKUP($A28,'Import Peak Change'!$A$106:N$202,14,FALSE())))</f>
        <v>0</v>
      </c>
      <c r="O28" s="193" t="n">
        <f aca="false">IF(ISERROR(VLOOKUP($A28,'Import Peak'!$A$3:O$99,15,FALSE())-VLOOKUP($A28,'Import Peak Change'!$A$106:O$202,15,FALSE())),0,(VLOOKUP($A28,'Import Peak'!$A$3:O$99,15,FALSE())-VLOOKUP($A28,'Import Peak Change'!$A$106:O$202,15,FALSE())))</f>
        <v>0</v>
      </c>
      <c r="P28" s="193" t="n">
        <f aca="false">IF(ISERROR(VLOOKUP($A28,'Import Peak'!$A$3:P$99,16,FALSE())-VLOOKUP($A28,'Import Peak Change'!$A$106:P$202,16,FALSE())),0,(VLOOKUP($A28,'Import Peak'!$A$3:P$99,16,FALSE())-VLOOKUP($A28,'Import Peak Change'!$A$106:P$202,16,FALSE())))</f>
        <v>0</v>
      </c>
      <c r="Q28" s="193" t="n">
        <f aca="false">IF(ISERROR(VLOOKUP($A28,'Import Peak'!$A$3:Q$99,17,FALSE())-VLOOKUP($A28,'Import Peak Change'!$A$106:Q$202,17,FALSE())),0,(VLOOKUP($A28,'Import Peak'!$A$3:Q$99,17,FALSE())-VLOOKUP($A28,'Import Peak Change'!$A$106:Q$202,17,FALSE())))</f>
        <v>0</v>
      </c>
      <c r="R28" s="193" t="n">
        <f aca="false">IF(ISERROR(VLOOKUP($A28,'Import Peak'!$A$3:R$99,18,FALSE())-VLOOKUP($A28,'Import Peak Change'!$A$106:R$202,18,FALSE())),0,(VLOOKUP($A28,'Import Peak'!$A$3:R$99,18,FALSE())-VLOOKUP($A28,'Import Peak Change'!$A$106:R$202,18,FALSE())))</f>
        <v>0</v>
      </c>
      <c r="S28" s="193" t="n">
        <f aca="false">IF(ISERROR(VLOOKUP($A28,'Import Peak'!$A$3:S$99,19,FALSE())-VLOOKUP($A28,'Import Peak Change'!$A$106:S$202,19,FALSE())),0,(VLOOKUP($A28,'Import Peak'!$A$3:S$99,19,FALSE())-VLOOKUP($A28,'Import Peak Change'!$A$106:S$202,19,FALSE())))</f>
        <v>0</v>
      </c>
      <c r="T28" s="193" t="n">
        <f aca="false">IF(ISERROR(VLOOKUP($A28,'Import Peak'!$A$3:T$99,20,FALSE())-VLOOKUP($A28,'Import Peak Change'!$A$106:T$202,20,FALSE())),0,(VLOOKUP($A28,'Import Peak'!$A$3:T$99,20,FALSE())-VLOOKUP($A28,'Import Peak Change'!$A$106:T$202,20,FALSE())))</f>
        <v>0</v>
      </c>
      <c r="U28" s="193" t="n">
        <f aca="false">IF(ISERROR(VLOOKUP($A28,'Import Peak'!$A$3:U$99,21,FALSE())-VLOOKUP($A28,'Import Peak Change'!$A$106:U$202,21,FALSE())),0,(VLOOKUP($A28,'Import Peak'!$A$3:U$99,21,FALSE())-VLOOKUP($A28,'Import Peak Change'!$A$106:U$202,21,FALSE())))</f>
        <v>0</v>
      </c>
      <c r="V28" s="193" t="n">
        <f aca="false">IF(ISERROR(VLOOKUP($A28,'Import Peak'!$A$3:V$99,22,FALSE())-VLOOKUP($A28,'Import Peak Change'!$A$106:V$202,22,FALSE())),0,(VLOOKUP($A28,'Import Peak'!$A$3:V$99,22,FALSE())-VLOOKUP($A28,'Import Peak Change'!$A$106:V$202,22,FALSE())))</f>
        <v>0</v>
      </c>
      <c r="W28" s="193" t="n">
        <f aca="false">IF(ISERROR(VLOOKUP($A28,'Import Peak'!$A$3:W$99,23,FALSE())-VLOOKUP($A28,'Import Peak Change'!$A$106:W$202,23,FALSE())),0,(VLOOKUP($A28,'Import Peak'!$A$3:W$99,23,FALSE())-VLOOKUP($A28,'Import Peak Change'!$A$106:W$202,23,FALSE())))</f>
        <v>0</v>
      </c>
      <c r="X28" s="193" t="n">
        <f aca="false">IF(ISERROR(VLOOKUP($A28,'Import Peak'!$A$3:X$99,24,FALSE())-VLOOKUP($A28,'Import Peak Change'!$A$106:X$202,24,FALSE())),0,(VLOOKUP($A28,'Import Peak'!$A$3:X$99,24,FALSE())-VLOOKUP($A28,'Import Peak Change'!$A$106:X$202,24,FALSE())))</f>
        <v>0</v>
      </c>
      <c r="Y28" s="193" t="n">
        <f aca="false">IF(ISERROR(VLOOKUP($A28,'Import Peak'!$A$3:Y$99,25,FALSE())-VLOOKUP($A28,'Import Peak Change'!$A$106:Y$202,25,FALSE())),0,(VLOOKUP($A28,'Import Peak'!$A$3:Y$99,25,FALSE())-VLOOKUP($A28,'Import Peak Change'!$A$106:Y$202,25,FALSE())))</f>
        <v>0</v>
      </c>
      <c r="Z28" s="193" t="n">
        <f aca="false">IF(ISERROR(VLOOKUP($A28,'Import Peak'!$A$3:Z$99,26,FALSE())-VLOOKUP($A28,'Import Peak Change'!$A$106:Z$202,26,FALSE())),0,(VLOOKUP($A28,'Import Peak'!$A$3:Z$99,26,FALSE())-VLOOKUP($A28,'Import Peak Change'!$A$106:Z$202,26,FALSE())))</f>
        <v>0</v>
      </c>
      <c r="AA28" s="193" t="n">
        <f aca="false">IF(ISERROR(VLOOKUP($A28,'Import Peak'!$A$3:AA$99,27,FALSE())-VLOOKUP($A28,'Import Peak Change'!$A$106:AA$202,27,FALSE())),0,(VLOOKUP($A28,'Import Peak'!$A$3:AA$99,27,FALSE())-VLOOKUP($A28,'Import Peak Change'!$A$106:AA$202,27,FALSE())))</f>
        <v>0</v>
      </c>
      <c r="AB28" s="193" t="n">
        <f aca="false">IF(ISERROR(VLOOKUP($A28,'Import Peak'!$A$3:AB$99,28,FALSE())-VLOOKUP($A28,'Import Peak Change'!$A$106:AB$202,28,FALSE())),0,(VLOOKUP($A28,'Import Peak'!$A$3:AB$99,28,FALSE())-VLOOKUP($A28,'Import Peak Change'!$A$106:AB$202,28,FALSE())))</f>
        <v>0</v>
      </c>
      <c r="AC28" s="193" t="n">
        <f aca="false">IF(ISERROR(VLOOKUP($A28,'Import Peak'!$A$3:AC$99,29,FALSE())-VLOOKUP($A28,'Import Peak Change'!$A$106:AC$202,29,FALSE())),0,(VLOOKUP($A28,'Import Peak'!$A$3:AC$99,29,FALSE())-VLOOKUP($A28,'Import Peak Change'!$A$106:AC$202,29,FALSE())))</f>
        <v>0</v>
      </c>
      <c r="AD28" s="193" t="n">
        <f aca="false">IF(ISERROR(VLOOKUP($A28,'Import Peak'!$A$3:AD$99,30,FALSE())-VLOOKUP($A28,'Import Peak Change'!$A$106:AD$202,30,FALSE())),0,(VLOOKUP($A28,'Import Peak'!$A$3:AD$99,30,FALSE())-VLOOKUP($A28,'Import Peak Change'!$A$106:AD$202,30,FALSE())))</f>
        <v>0</v>
      </c>
      <c r="AE28" s="193" t="n">
        <f aca="false">IF(ISERROR(VLOOKUP($A28,'Import Peak'!$A$3:AE$99,31,FALSE())-VLOOKUP($A28,'Import Peak Change'!$A$106:AE$202,31,FALSE())),0,(VLOOKUP($A28,'Import Peak'!$A$3:AE$99,31,FALSE())-VLOOKUP($A28,'Import Peak Change'!$A$106:AE$202,31,FALSE())))</f>
        <v>0</v>
      </c>
      <c r="AF28" s="193" t="n">
        <f aca="false">IF(ISERROR(VLOOKUP($A28,'Import Peak'!$A$3:AF$99,32,FALSE())-VLOOKUP($A28,'Import Peak Change'!$A$106:AF$202,32,FALSE())),0,(VLOOKUP($A28,'Import Peak'!$A$3:AF$99,32,FALSE())-VLOOKUP($A28,'Import Peak Change'!$A$106:AF$202,32,FALSE())))</f>
        <v>0</v>
      </c>
      <c r="AG28" s="193" t="n">
        <f aca="false">IF(ISERROR(VLOOKUP($A28,'Import Peak'!$A$3:AG$99,33,FALSE())-VLOOKUP($A28,'Import Peak Change'!$A$106:AG$202,33,FALSE())),0,(VLOOKUP($A28,'Import Peak'!$A$3:AG$99,33,FALSE())-VLOOKUP($A28,'Import Peak Change'!$A$106:AG$202,33,FALSE())))</f>
        <v>0</v>
      </c>
      <c r="AH28" s="193" t="n">
        <f aca="false">IF(ISERROR(VLOOKUP($A28,'Import Peak'!$A$3:AH$99,34,FALSE())-VLOOKUP($A28,'Import Peak Change'!$A$106:AH$202,34,FALSE())),0,(VLOOKUP($A28,'Import Peak'!$A$3:AH$99,34,FALSE())-VLOOKUP($A28,'Import Peak Change'!$A$106:AH$202,34,FALSE())))</f>
        <v>0</v>
      </c>
      <c r="AI28" s="193" t="n">
        <f aca="false">IF(ISERROR(VLOOKUP($A28,'Import Peak'!$A$3:AI$99,35,FALSE())-VLOOKUP($A28,'Import Peak Change'!$A$106:AI$202,35,FALSE())),0,(VLOOKUP($A28,'Import Peak'!$A$3:AI$99,35,FALSE())-VLOOKUP($A28,'Import Peak Change'!$A$106:AI$202,35,FALSE())))</f>
        <v>0</v>
      </c>
      <c r="AJ28" s="193" t="n">
        <f aca="false">IF(ISERROR(VLOOKUP($A28,'Import Peak'!$A$3:AJ$99,36,FALSE())-VLOOKUP($A28,'Import Peak Change'!$A$106:AJ$202,36,FALSE())),0,(VLOOKUP($A28,'Import Peak'!$A$3:AJ$99,36,FALSE())-VLOOKUP($A28,'Import Peak Change'!$A$106:AJ$202,36,FALSE())))</f>
        <v>0</v>
      </c>
      <c r="AK28" s="193" t="n">
        <f aca="false">IF(ISERROR(VLOOKUP($A28,'Import Peak'!$A$3:AK$99,37,FALSE())-VLOOKUP($A28,'Import Peak Change'!$A$106:AK$202,37,FALSE())),0,(VLOOKUP($A28,'Import Peak'!$A$3:AK$99,37,FALSE())-VLOOKUP($A28,'Import Peak Change'!$A$106:AK$202,37,FALSE())))</f>
        <v>0</v>
      </c>
      <c r="AL28" s="193" t="n">
        <f aca="false">IF(ISERROR(VLOOKUP($A28,'Import Peak'!$A$3:AL$99,38,FALSE())-VLOOKUP($A28,'Import Peak Change'!$A$106:AL$202,38,FALSE())),0,(VLOOKUP($A28,'Import Peak'!$A$3:AL$99,38,FALSE())-VLOOKUP($A28,'Import Peak Change'!$A$106:AL$202,38,FALSE())))</f>
        <v>0</v>
      </c>
      <c r="AM28" s="193" t="n">
        <f aca="false">IF(ISERROR(VLOOKUP($A28,'Import Peak'!$A$3:AM$99,39,FALSE())-VLOOKUP($A28,'Import Peak Change'!$A$106:AM$202,39,FALSE())),0,(VLOOKUP($A28,'Import Peak'!$A$3:AM$99,39,FALSE())-VLOOKUP($A28,'Import Peak Change'!$A$106:AM$202,39,FALSE())))</f>
        <v>0</v>
      </c>
      <c r="AN28" s="193" t="n">
        <f aca="false">IF(ISERROR(VLOOKUP($A28,'Import Peak'!$A$3:AN$99,40,FALSE())-VLOOKUP($A28,'Import Peak Change'!$A$106:AN$202,40,FALSE())),0,(VLOOKUP($A28,'Import Peak'!$A$3:AN$99,40,FALSE())-VLOOKUP($A28,'Import Peak Change'!$A$106:AN$202,40,FALSE())))</f>
        <v>0</v>
      </c>
      <c r="AO28" s="193" t="n">
        <f aca="false">IF(ISERROR(VLOOKUP($A28,'Import Peak'!$A$3:AO$99,41,FALSE())-VLOOKUP($A28,'Import Peak Change'!$A$106:AO$202,41,FALSE())),0,(VLOOKUP($A28,'Import Peak'!$A$3:AO$99,41,FALSE())-VLOOKUP($A28,'Import Peak Change'!$A$106:AO$202,41,FALSE())))</f>
        <v>0</v>
      </c>
      <c r="AP28" s="193" t="n">
        <f aca="false">IF(ISERROR(VLOOKUP($A28,'Import Peak'!$A$3:AP$99,42,FALSE())-VLOOKUP($A28,'Import Peak Change'!$A$106:AP$202,42,FALSE())),0,(VLOOKUP($A28,'Import Peak'!$A$3:AP$99,42,FALSE())-VLOOKUP($A28,'Import Peak Change'!$A$106:AP$202,42,FALSE())))</f>
        <v>0</v>
      </c>
      <c r="AQ28" s="193" t="n">
        <f aca="false">IF(ISERROR(VLOOKUP($A28,'Import Peak'!$A$3:AQ$99,43,FALSE())-VLOOKUP($A28,'Import Peak Change'!$A$106:AQ$202,43,FALSE())),0,(VLOOKUP($A28,'Import Peak'!$A$3:AQ$99,43,FALSE())-VLOOKUP($A28,'Import Peak Change'!$A$106:AQ$202,43,FALSE())))</f>
        <v>0</v>
      </c>
      <c r="AR28" s="193" t="n">
        <f aca="false">IF(ISERROR(VLOOKUP($A28,'Import Peak'!$A$3:AR$99,44,FALSE())-VLOOKUP($A28,'Import Peak Change'!$A$106:AR$202,44,FALSE())),0,(VLOOKUP($A28,'Import Peak'!$A$3:AR$99,44,FALSE())-VLOOKUP($A28,'Import Peak Change'!$A$106:AR$202,44,FALSE())))</f>
        <v>0</v>
      </c>
      <c r="AS28" s="193" t="n">
        <f aca="false">IF(ISERROR(VLOOKUP($A28,'Import Peak'!$A$3:AS$99,45,FALSE())-VLOOKUP($A28,'Import Peak Change'!$A$106:AS$202,45,FALSE())),0,(VLOOKUP($A28,'Import Peak'!$A$3:AS$99,45,FALSE())-VLOOKUP($A28,'Import Peak Change'!$A$106:AS$202,45,FALSE())))</f>
        <v>0</v>
      </c>
      <c r="AT28" s="193" t="n">
        <f aca="false">IF(ISERROR(VLOOKUP($A28,'Import Peak'!$A$3:AT$99,46,FALSE())-VLOOKUP($A28,'Import Peak Change'!$A$106:AT$202,46,FALSE())),0,(VLOOKUP($A28,'Import Peak'!$A$3:AT$99,46,FALSE())-VLOOKUP($A28,'Import Peak Change'!$A$106:AT$202,46,FALSE())))</f>
        <v>0</v>
      </c>
      <c r="AU28" s="193" t="n">
        <f aca="false">IF(ISERROR(VLOOKUP($A28,'Import Peak'!$A$3:AU$99,47,FALSE())-VLOOKUP($A28,'Import Peak Change'!$A$106:AU$202,47,FALSE())),0,(VLOOKUP($A28,'Import Peak'!$A$3:AU$99,47,FALSE())-VLOOKUP($A28,'Import Peak Change'!$A$106:AU$202,47,FALSE())))</f>
        <v>0</v>
      </c>
      <c r="AV28" s="193" t="n">
        <f aca="false">IF(ISERROR(VLOOKUP($A28,'Import Peak'!$A$3:AV$99,48,FALSE())-VLOOKUP($A28,'Import Peak Change'!$A$106:AV$202,48,FALSE())),0,(VLOOKUP($A28,'Import Peak'!$A$3:AV$99,48,FALSE())-VLOOKUP($A28,'Import Peak Change'!$A$106:AV$202,48,FALSE())))</f>
        <v>0</v>
      </c>
      <c r="AW28" s="193" t="n">
        <f aca="false">IF(ISERROR(VLOOKUP($A28,'Import Peak'!$A$3:AW$99,49,FALSE())-VLOOKUP($A28,'Import Peak Change'!$A$106:AW$202,49,FALSE())),0,(VLOOKUP($A28,'Import Peak'!$A$3:AW$99,49,FALSE())-VLOOKUP($A28,'Import Peak Change'!$A$106:AW$202,49,FALSE())))</f>
        <v>0</v>
      </c>
      <c r="AX28" s="193" t="n">
        <f aca="false">IF(ISERROR(VLOOKUP($A28,'Import Peak'!$A$3:AX$99,50,FALSE())-VLOOKUP($A28,'Import Peak Change'!$A$106:AX$202,50,FALSE())),0,(VLOOKUP($A28,'Import Peak'!$A$3:AX$99,50,FALSE())-VLOOKUP($A28,'Import Peak Change'!$A$106:AX$202,50,FALSE())))</f>
        <v>0</v>
      </c>
      <c r="AY28" s="193" t="n">
        <f aca="false">IF(ISERROR(VLOOKUP($A28,'Import Peak'!$A$3:AY$99,51,FALSE())-VLOOKUP($A28,'Import Peak Change'!$A$106:AY$202,51,FALSE())),0,(VLOOKUP($A28,'Import Peak'!$A$3:AY$99,51,FALSE())-VLOOKUP($A28,'Import Peak Change'!$A$106:AY$202,51,FALSE())))</f>
        <v>0</v>
      </c>
      <c r="AZ28" s="193" t="n">
        <f aca="false">IF(ISERROR(VLOOKUP($A28,'Import Peak'!$A$3:AZ$99,52,FALSE())-VLOOKUP($A28,'Import Peak Change'!$A$106:AZ$202,52,FALSE())),0,(VLOOKUP($A28,'Import Peak'!$A$3:AZ$99,52,FALSE())-VLOOKUP($A28,'Import Peak Change'!$A$106:AZ$202,52,FALSE())))</f>
        <v>0</v>
      </c>
      <c r="BA28" s="193" t="n">
        <f aca="false">IF(ISERROR(VLOOKUP($A28,'Import Peak'!$A$3:BA$99,53,FALSE())-VLOOKUP($A28,'Import Peak Change'!$A$106:BA$202,53,FALSE())),0,(VLOOKUP($A28,'Import Peak'!$A$3:BA$99,53,FALSE())-VLOOKUP($A28,'Import Peak Change'!$A$106:BA$202,53,FALSE())))</f>
        <v>0</v>
      </c>
      <c r="BB28" s="193" t="n">
        <f aca="false">IF(ISERROR(VLOOKUP($A28,'Import Peak'!$A$3:BB$99,54,FALSE())-VLOOKUP($A28,'Import Peak Change'!$A$106:BB$202,54,FALSE())),0,(VLOOKUP($A28,'Import Peak'!$A$3:BB$99,54,FALSE())-VLOOKUP($A28,'Import Peak Change'!$A$106:BB$202,54,FALSE())))</f>
        <v>0</v>
      </c>
      <c r="BC28" s="193" t="n">
        <f aca="false">IF(ISERROR(VLOOKUP($A28,'Import Peak'!$A$3:BC$99,55,FALSE())-VLOOKUP($A28,'Import Peak Change'!$A$106:BC$202,55,FALSE())),0,(VLOOKUP($A28,'Import Peak'!$A$3:BC$99,55,FALSE())-VLOOKUP($A28,'Import Peak Change'!$A$106:BC$202,55,FALSE())))</f>
        <v>0</v>
      </c>
      <c r="BD28" s="193" t="n">
        <f aca="false">IF(ISERROR(VLOOKUP($A28,'Import Peak'!$A$3:BD$99,56,FALSE())-VLOOKUP($A28,'Import Peak Change'!$A$106:BD$202,56,FALSE())),0,(VLOOKUP($A28,'Import Peak'!$A$3:BD$99,56,FALSE())-VLOOKUP($A28,'Import Peak Change'!$A$106:BD$202,56,FALSE())))</f>
        <v>0</v>
      </c>
      <c r="BE28" s="193" t="n">
        <f aca="false">IF(ISERROR(VLOOKUP($A28,'Import Peak'!$A$3:BE$99,57,FALSE())-VLOOKUP($A28,'Import Peak Change'!$A$106:BE$202,57,FALSE())),0,(VLOOKUP($A28,'Import Peak'!$A$3:BE$99,57,FALSE())-VLOOKUP($A28,'Import Peak Change'!$A$106:BE$202,57,FALSE())))</f>
        <v>0</v>
      </c>
      <c r="BF28" s="193" t="n">
        <f aca="false">IF(ISERROR(VLOOKUP($A28,'Import Peak'!$A$3:BF$99,58,FALSE())-VLOOKUP($A28,'Import Peak Change'!$A$106:BF$202,58,FALSE())),0,(VLOOKUP($A28,'Import Peak'!$A$3:BF$99,58,FALSE())-VLOOKUP($A28,'Import Peak Change'!$A$106:BF$202,58,FALSE())))</f>
        <v>0</v>
      </c>
      <c r="BG28" s="193" t="n">
        <f aca="false">IF(ISERROR(VLOOKUP($A28,'Import Peak'!$A$3:BG$99,59,FALSE())-VLOOKUP($A28,'Import Peak Change'!$A$106:BG$202,59,FALSE())),0,(VLOOKUP($A28,'Import Peak'!$A$3:BG$99,59,FALSE())-VLOOKUP($A28,'Import Peak Change'!$A$106:BG$202,59,FALSE())))</f>
        <v>0</v>
      </c>
      <c r="BH28" s="193" t="n">
        <f aca="false">IF(ISERROR(VLOOKUP($A28,'Import Peak'!$A$3:BH$99,60,FALSE())-VLOOKUP($A28,'Import Peak Change'!$A$106:BH$202,60,FALSE())),0,(VLOOKUP($A28,'Import Peak'!$A$3:BH$99,60,FALSE())-VLOOKUP($A28,'Import Peak Change'!$A$106:BH$202,60,FALSE())))</f>
        <v>0</v>
      </c>
      <c r="BI28" s="193" t="n">
        <f aca="false">IF(ISERROR(VLOOKUP($A28,'Import Peak'!$A$3:BI$99,61,FALSE())-VLOOKUP($A28,'Import Peak Change'!$A$106:BI$202,61,FALSE())),0,(VLOOKUP($A28,'Import Peak'!$A$3:BI$99,61,FALSE())-VLOOKUP($A28,'Import Peak Change'!$A$106:BI$202,61,FALSE())))</f>
        <v>0</v>
      </c>
      <c r="BJ28" s="193" t="n">
        <f aca="false">IF(ISERROR(VLOOKUP($A28,'Import Peak'!$A$3:BJ$99,62,FALSE())-VLOOKUP($A28,'Import Peak Change'!$A$106:BJ$202,62,FALSE())),0,(VLOOKUP($A28,'Import Peak'!$A$3:BJ$99,62,FALSE())-VLOOKUP($A28,'Import Peak Change'!$A$106:BJ$202,62,FALSE())))</f>
        <v>0</v>
      </c>
      <c r="BK28" s="193" t="n">
        <f aca="false">IF(ISERROR(VLOOKUP($A28,'Import Peak'!$A$3:BK$99,63,FALSE())-VLOOKUP($A28,'Import Peak Change'!$A$106:BK$202,63,FALSE())),0,(VLOOKUP($A28,'Import Peak'!$A$3:BK$99,63,FALSE())-VLOOKUP($A28,'Import Peak Change'!$A$106:BK$202,63,FALSE())))</f>
        <v>0</v>
      </c>
      <c r="BL28" s="193" t="n">
        <f aca="false">IF(ISERROR(VLOOKUP($A28,'Import Peak'!$A$3:BL$99,64,FALSE())-VLOOKUP($A28,'Import Peak Change'!$A$106:BL$202,64,FALSE())),0,(VLOOKUP($A28,'Import Peak'!$A$3:BL$99,64,FALSE())-VLOOKUP($A28,'Import Peak Change'!$A$106:BL$202,64,FALSE())))</f>
        <v>0</v>
      </c>
      <c r="BM28" s="193" t="n">
        <f aca="false">IF(ISERROR(VLOOKUP($A28,'Import Peak'!$A$3:BM$99,65,FALSE())-VLOOKUP($A28,'Import Peak Change'!$A$106:BM$202,65,FALSE())),0,(VLOOKUP($A28,'Import Peak'!$A$3:BM$99,65,FALSE())-VLOOKUP($A28,'Import Peak Change'!$A$106:BM$202,65,FALSE())))</f>
        <v>0</v>
      </c>
      <c r="BN28" s="193" t="n">
        <f aca="false">IF(ISERROR(VLOOKUP($A28,'Import Peak'!$A$3:BN$99,66,FALSE())-VLOOKUP($A28,'Import Peak Change'!$A$106:BN$202,66,FALSE())),0,(VLOOKUP($A28,'Import Peak'!$A$3:BN$99,66,FALSE())-VLOOKUP($A28,'Import Peak Change'!$A$106:BN$202,66,FALSE())))</f>
        <v>0</v>
      </c>
      <c r="BO28" s="193" t="n">
        <f aca="false">IF(ISERROR(VLOOKUP($A28,'Import Peak'!$A$3:BO$99,67,FALSE())-VLOOKUP($A28,'Import Peak Change'!$A$106:BO$202,67,FALSE())),0,(VLOOKUP($A28,'Import Peak'!$A$3:BO$99,67,FALSE())-VLOOKUP($A28,'Import Peak Change'!$A$106:BO$202,67,FALSE())))</f>
        <v>0</v>
      </c>
      <c r="BP28" s="193" t="n">
        <f aca="false">IF(ISERROR(VLOOKUP($A28,'Import Peak'!$A$3:BP$99,68,FALSE())-VLOOKUP($A28,'Import Peak Change'!$A$106:BP$202,68,FALSE())),0,(VLOOKUP($A28,'Import Peak'!$A$3:BP$99,68,FALSE())-VLOOKUP($A28,'Import Peak Change'!$A$106:BP$202,68,FALSE())))</f>
        <v>0</v>
      </c>
      <c r="BQ28" s="193" t="n">
        <f aca="false">IF(ISERROR(VLOOKUP($A28,'Import Peak'!$A$3:BQ$99,69,FALSE())-VLOOKUP($A28,'Import Peak Change'!$A$106:BQ$202,69,FALSE())),0,(VLOOKUP($A28,'Import Peak'!$A$3:BQ$99,69,FALSE())-VLOOKUP($A28,'Import Peak Change'!$A$106:BQ$202,69,FALSE())))</f>
        <v>0</v>
      </c>
      <c r="BR28" s="193" t="n">
        <f aca="false">IF(ISERROR(VLOOKUP($A28,'Import Peak'!$A$3:BR$99,70,FALSE())-VLOOKUP($A28,'Import Peak Change'!$A$106:BR$202,70,FALSE())),0,(VLOOKUP($A28,'Import Peak'!$A$3:BR$99,70,FALSE())-VLOOKUP($A28,'Import Peak Change'!$A$106:BR$202,70,FALSE())))</f>
        <v>0</v>
      </c>
      <c r="BS28" s="193" t="n">
        <f aca="false">IF(ISERROR(VLOOKUP($A28,'Import Peak'!$A$3:BS$99,71,FALSE())-VLOOKUP($A28,'Import Peak Change'!$A$106:BS$202,71,FALSE())),0,(VLOOKUP($A28,'Import Peak'!$A$3:BS$99,71,FALSE())-VLOOKUP($A28,'Import Peak Change'!$A$106:BS$202,71,FALSE())))</f>
        <v>0</v>
      </c>
      <c r="BT28" s="193" t="n">
        <f aca="false">IF(ISERROR(VLOOKUP($A28,'Import Peak'!$A$3:BT$99,72,FALSE())-VLOOKUP($A28,'Import Peak Change'!$A$106:BT$202,72,FALSE())),0,(VLOOKUP($A28,'Import Peak'!$A$3:BT$99,72,FALSE())-VLOOKUP($A28,'Import Peak Change'!$A$106:BT$202,72,FALSE())))</f>
        <v>0</v>
      </c>
      <c r="BU28" s="193" t="n">
        <f aca="false">IF(ISERROR(VLOOKUP($A28,'Import Peak'!$A$3:BU$99,73,FALSE())-VLOOKUP($A28,'Import Peak Change'!$A$106:BU$202,73,FALSE())),0,(VLOOKUP($A28,'Import Peak'!$A$3:BU$99,73,FALSE())-VLOOKUP($A28,'Import Peak Change'!$A$106:BU$202,73,FALSE())))</f>
        <v>0</v>
      </c>
      <c r="BV28" s="193" t="n">
        <f aca="false">IF(ISERROR(VLOOKUP($A28,'Import Peak'!$A$3:BV$99,74,FALSE())-VLOOKUP($A28,'Import Peak Change'!$A$106:BV$202,74,FALSE())),0,(VLOOKUP($A28,'Import Peak'!$A$3:BV$99,74,FALSE())-VLOOKUP($A28,'Import Peak Change'!$A$106:BV$202,74,FALSE())))</f>
        <v>0</v>
      </c>
      <c r="BW28" s="193" t="n">
        <f aca="false">IF(ISERROR(VLOOKUP($A28,'Import Peak'!$A$3:BW$99,75,FALSE())-VLOOKUP($A28,'Import Peak Change'!$A$106:BW$202,75,FALSE())),0,(VLOOKUP($A28,'Import Peak'!$A$3:BW$99,75,FALSE())-VLOOKUP($A28,'Import Peak Change'!$A$106:BW$202,75,FALSE())))</f>
        <v>0</v>
      </c>
      <c r="BX28" s="193" t="n">
        <f aca="false">IF(ISERROR(VLOOKUP($A28,'Import Peak'!$A$3:BX$99,76,FALSE())-VLOOKUP($A28,'Import Peak Change'!$A$106:BX$202,76,FALSE())),0,(VLOOKUP($A28,'Import Peak'!$A$3:BX$99,76,FALSE())-VLOOKUP($A28,'Import Peak Change'!$A$106:BX$202,76,FALSE())))</f>
        <v>0</v>
      </c>
      <c r="BY28" s="193" t="n">
        <f aca="false">IF(ISERROR(VLOOKUP($A28,'Import Peak'!$A$3:BY$99,77,FALSE())-VLOOKUP($A28,'Import Peak Change'!$A$106:BY$202,77,FALSE())),0,(VLOOKUP($A28,'Import Peak'!$A$3:BY$99,77,FALSE())-VLOOKUP($A28,'Import Peak Change'!$A$106:BY$202,77,FALSE())))</f>
        <v>0</v>
      </c>
      <c r="BZ28" s="193" t="n">
        <f aca="false">IF(ISERROR(VLOOKUP($A28,'Import Peak'!$A$3:BZ$99,78,FALSE())-VLOOKUP($A28,'Import Peak Change'!$A$106:BZ$202,78,FALSE())),0,(VLOOKUP($A28,'Import Peak'!$A$3:BZ$99,78,FALSE())-VLOOKUP($A28,'Import Peak Change'!$A$106:BZ$202,78,FALSE())))</f>
        <v>0</v>
      </c>
      <c r="CA28" s="193" t="n">
        <f aca="false">IF(ISERROR(VLOOKUP($A28,'Import Peak'!$A$3:CA$99,79,FALSE())-VLOOKUP($A28,'Import Peak Change'!$A$106:CA$202,79,FALSE())),0,(VLOOKUP($A28,'Import Peak'!$A$3:CA$99,79,FALSE())-VLOOKUP($A28,'Import Peak Change'!$A$106:CA$202,79,FALSE())))</f>
        <v>0</v>
      </c>
      <c r="CB28" s="193" t="n">
        <f aca="false">IF(ISERROR(VLOOKUP($A28,'Import Peak'!$A$3:CB$99,80,FALSE())-VLOOKUP($A28,'Import Peak Change'!$A$106:CB$202,80,FALSE())),0,(VLOOKUP($A28,'Import Peak'!$A$3:CB$99,80,FALSE())-VLOOKUP($A28,'Import Peak Change'!$A$106:CB$202,80,FALSE())))</f>
        <v>0</v>
      </c>
      <c r="CC28" s="193" t="n">
        <f aca="false">IF(ISERROR(VLOOKUP($A28,'Import Peak'!$A$3:CC$99,81,FALSE())-VLOOKUP($A28,'Import Peak Change'!$A$106:CC$202,81,FALSE())),0,(VLOOKUP($A28,'Import Peak'!$A$3:CC$99,81,FALSE())-VLOOKUP($A28,'Import Peak Change'!$A$106:CC$202,81,FALSE())))</f>
        <v>0</v>
      </c>
      <c r="CD28" s="193" t="n">
        <f aca="false">IF(ISERROR(VLOOKUP($A28,'Import Peak'!$A$3:CD$99,82,FALSE())-VLOOKUP($A28,'Import Peak Change'!$A$106:CD$202,82,FALSE())),0,(VLOOKUP($A28,'Import Peak'!$A$3:CD$99,82,FALSE())-VLOOKUP($A28,'Import Peak Change'!$A$106:CD$202,82,FALSE())))</f>
        <v>0</v>
      </c>
      <c r="CE28" s="193" t="n">
        <f aca="false">IF(ISERROR(VLOOKUP($A28,'Import Peak'!$A$3:CE$99,83,FALSE())-VLOOKUP($A28,'Import Peak Change'!$A$106:CE$202,83,FALSE())),0,(VLOOKUP($A28,'Import Peak'!$A$3:CE$99,83,FALSE())-VLOOKUP($A28,'Import Peak Change'!$A$106:CE$202,83,FALSE())))</f>
        <v>0</v>
      </c>
      <c r="CF28" s="193" t="n">
        <f aca="false">IF(ISERROR(VLOOKUP($A28,'Import Peak'!$A$3:CF$99,84,FALSE())-VLOOKUP($A28,'Import Peak Change'!$A$106:CF$202,84,FALSE())),0,(VLOOKUP($A28,'Import Peak'!$A$3:CF$99,84,FALSE())-VLOOKUP($A28,'Import Peak Change'!$A$106:CF$202,84,FALSE())))</f>
        <v>0</v>
      </c>
      <c r="CG28" s="193" t="n">
        <f aca="false">IF(ISERROR(VLOOKUP($A28,'Import Peak'!$A$3:CG$99,85,FALSE())-VLOOKUP($A28,'Import Peak Change'!$A$106:CG$202,85,FALSE())),0,(VLOOKUP($A28,'Import Peak'!$A$3:CG$99,85,FALSE())-VLOOKUP($A28,'Import Peak Change'!$A$106:CG$202,85,FALSE())))</f>
        <v>0</v>
      </c>
      <c r="CH28" s="193" t="n">
        <f aca="false">IF(ISERROR(VLOOKUP($A28,'Import Peak'!$A$3:CH$99,86,FALSE())-VLOOKUP($A28,'Import Peak Change'!$A$106:CH$202,86,FALSE())),0,(VLOOKUP($A28,'Import Peak'!$A$3:CH$99,86,FALSE())-VLOOKUP($A28,'Import Peak Change'!$A$106:CH$202,86,FALSE())))</f>
        <v>0</v>
      </c>
      <c r="CI28" s="193" t="n">
        <f aca="false">IF(ISERROR(VLOOKUP($A28,'Import Peak'!$A$3:CI$99,87,FALSE())-VLOOKUP($A28,'Import Peak Change'!$A$106:CI$202,87,FALSE())),0,(VLOOKUP($A28,'Import Peak'!$A$3:CI$99,87,FALSE())-VLOOKUP($A28,'Import Peak Change'!$A$106:CI$202,87,FALSE())))</f>
        <v>0</v>
      </c>
      <c r="CJ28" s="193" t="n">
        <f aca="false">IF(ISERROR(VLOOKUP($A28,'Import Peak'!$A$3:CJ$99,88,FALSE())-VLOOKUP($A28,'Import Peak Change'!$A$106:CJ$202,88,FALSE())),0,(VLOOKUP($A28,'Import Peak'!$A$3:CJ$99,88,FALSE())-VLOOKUP($A28,'Import Peak Change'!$A$106:CJ$202,88,FALSE())))</f>
        <v>0</v>
      </c>
      <c r="CK28" s="193" t="n">
        <f aca="false">IF(ISERROR(VLOOKUP($A28,'Import Peak'!$A$3:CK$99,89,FALSE())-VLOOKUP($A28,'Import Peak Change'!$A$106:CK$202,89,FALSE())),0,(VLOOKUP($A28,'Import Peak'!$A$3:CK$99,89,FALSE())-VLOOKUP($A28,'Import Peak Change'!$A$106:CK$202,89,FALSE())))</f>
        <v>0</v>
      </c>
      <c r="CL28" s="193" t="n">
        <f aca="false">IF(ISERROR(VLOOKUP($A28,'Import Peak'!$A$3:CL$99,90,FALSE())-VLOOKUP($A28,'Import Peak Change'!$A$106:CL$202,90,FALSE())),0,(VLOOKUP($A28,'Import Peak'!$A$3:CL$99,90,FALSE())-VLOOKUP($A28,'Import Peak Change'!$A$106:CL$202,90,FALSE())))</f>
        <v>0</v>
      </c>
      <c r="CM28" s="193" t="n">
        <f aca="false">IF(ISERROR(VLOOKUP($A28,'Import Peak'!$A$3:CM$99,91,FALSE())-VLOOKUP($A28,'Import Peak Change'!$A$106:CM$202,91,FALSE())),0,(VLOOKUP($A28,'Import Peak'!$A$3:CM$99,91,FALSE())-VLOOKUP($A28,'Import Peak Change'!$A$106:CM$202,91,FALSE())))</f>
        <v>0</v>
      </c>
      <c r="CN28" s="193" t="n">
        <f aca="false">IF(ISERROR(VLOOKUP($A28,'Import Peak'!$A$3:CN$99,92,FALSE())-VLOOKUP($A28,'Import Peak Change'!$A$106:CN$202,92,FALSE())),0,(VLOOKUP($A28,'Import Peak'!$A$3:CN$99,92,FALSE())-VLOOKUP($A28,'Import Peak Change'!$A$106:CN$202,92,FALSE())))</f>
        <v>0</v>
      </c>
      <c r="CO28" s="193" t="n">
        <f aca="false">IF(ISERROR(VLOOKUP($A28,'Import Peak'!$A$3:CO$99,93,FALSE())-VLOOKUP($A28,'Import Peak Change'!$A$106:CO$202,93,FALSE())),0,(VLOOKUP($A28,'Import Peak'!$A$3:CO$99,93,FALSE())-VLOOKUP($A28,'Import Peak Change'!$A$106:CO$202,93,FALSE())))</f>
        <v>0</v>
      </c>
      <c r="CP28" s="193" t="n">
        <f aca="false">IF(ISERROR(VLOOKUP($A28,'Import Peak'!$A$3:CP$99,94,FALSE())-VLOOKUP($A28,'Import Peak Change'!$A$106:CP$202,94,FALSE())),0,(VLOOKUP($A28,'Import Peak'!$A$3:CP$99,94,FALSE())-VLOOKUP($A28,'Import Peak Change'!$A$106:CP$202,94,FALSE())))</f>
        <v>0</v>
      </c>
      <c r="CQ28" s="193" t="n">
        <f aca="false">IF(ISERROR(VLOOKUP($A28,'Import Peak'!$A$3:CQ$99,95,FALSE())-VLOOKUP($A28,'Import Peak Change'!$A$106:CQ$202,95,FALSE())),0,(VLOOKUP($A28,'Import Peak'!$A$3:CQ$99,95,FALSE())-VLOOKUP($A28,'Import Peak Change'!$A$106:CQ$202,95,FALSE())))</f>
        <v>0</v>
      </c>
      <c r="CR28" s="193" t="n">
        <f aca="false">IF(ISERROR(VLOOKUP($A28,'Import Peak'!$A$3:CR$99,96,FALSE())-VLOOKUP($A28,'Import Peak Change'!$A$106:CR$202,96,FALSE())),0,(VLOOKUP($A28,'Import Peak'!$A$3:CR$99,96,FALSE())-VLOOKUP($A28,'Import Peak Change'!$A$106:CR$202,96,FALSE())))</f>
        <v>0</v>
      </c>
      <c r="CS28" s="193" t="n">
        <f aca="false">IF(ISERROR(VLOOKUP($A28,'Import Peak'!$A$3:CS$99,97,FALSE())-VLOOKUP($A28,'Import Peak Change'!$A$106:CS$202,97,FALSE())),0,(VLOOKUP($A28,'Import Peak'!$A$3:CS$99,97,FALSE())-VLOOKUP($A28,'Import Peak Change'!$A$106:CS$202,97,FALSE())))</f>
        <v>0</v>
      </c>
      <c r="CT28" s="193" t="n">
        <f aca="false">IF(ISERROR(VLOOKUP($A28,'Import Peak'!$A$3:CT$99,98,FALSE())-VLOOKUP($A28,'Import Peak Change'!$A$106:CT$202,98,FALSE())),0,(VLOOKUP($A28,'Import Peak'!$A$3:CT$99,98,FALSE())-VLOOKUP($A28,'Import Peak Change'!$A$106:CT$202,98,FALSE())))</f>
        <v>0</v>
      </c>
      <c r="CU28" s="193" t="n">
        <f aca="false">IF(ISERROR(VLOOKUP($A28,'Import Peak'!$A$3:CU$99,99,FALSE())-VLOOKUP($A28,'Import Peak Change'!$A$106:CU$202,99,FALSE())),0,(VLOOKUP($A28,'Import Peak'!$A$3:CU$99,99,FALSE())-VLOOKUP($A28,'Import Peak Change'!$A$106:CU$202,99,FALSE())))</f>
        <v>0</v>
      </c>
      <c r="CV28" s="193" t="n">
        <f aca="false">IF(ISERROR(VLOOKUP($A28,'Import Peak'!$A$3:CV$99,100,FALSE())-VLOOKUP($A28,'Import Peak Change'!$A$106:CV$202,100,FALSE())),0,(VLOOKUP($A28,'Import Peak'!$A$3:CV$99,100,FALSE())-VLOOKUP($A28,'Import Peak Change'!$A$106:CV$202,100,FALSE())))</f>
        <v>0</v>
      </c>
      <c r="CW28" s="193" t="n">
        <f aca="false">IF(ISERROR(VLOOKUP($A28,'Import Peak'!$A$3:CW$99,101,FALSE())-VLOOKUP($A28,'Import Peak Change'!$A$106:CW$202,101,FALSE())),0,(VLOOKUP($A28,'Import Peak'!$A$3:CW$99,101,FALSE())-VLOOKUP($A28,'Import Peak Change'!$A$106:CW$202,101,FALSE())))</f>
        <v>0</v>
      </c>
      <c r="CX28" s="193" t="n">
        <f aca="false">IF(ISERROR(VLOOKUP($A28,'Import Peak'!$A$3:CX$99,102,FALSE())-VLOOKUP($A28,'Import Peak Change'!$A$106:CX$202,102,FALSE())),0,(VLOOKUP($A28,'Import Peak'!$A$3:CX$99,102,FALSE())-VLOOKUP($A28,'Import Peak Change'!$A$106:CX$202,102,FALSE())))</f>
        <v>0</v>
      </c>
      <c r="CY28" s="193" t="n">
        <f aca="false">IF(ISERROR(VLOOKUP($A28,'Import Peak'!$A$3:CY$99,103,FALSE())-VLOOKUP($A28,'Import Peak Change'!$A$106:CY$202,103,FALSE())),0,(VLOOKUP($A28,'Import Peak'!$A$3:CY$99,103,FALSE())-VLOOKUP($A28,'Import Peak Change'!$A$106:CY$202,103,FALSE())))</f>
        <v>0</v>
      </c>
      <c r="CZ28" s="193" t="n">
        <f aca="false">IF(ISERROR(VLOOKUP($A28,'Import Peak'!$A$3:CZ$99,104,FALSE())-VLOOKUP($A28,'Import Peak Change'!$A$106:CZ$202,104,FALSE())),0,(VLOOKUP($A28,'Import Peak'!$A$3:CZ$99,104,FALSE())-VLOOKUP($A28,'Import Peak Change'!$A$106:CZ$202,104,FALSE())))</f>
        <v>0</v>
      </c>
      <c r="DA28" s="193" t="n">
        <f aca="false">IF(ISERROR(VLOOKUP($A28,'Import Peak'!$A$3:DA$99,105,FALSE())-VLOOKUP($A28,'Import Peak Change'!$A$106:DA$202,105,FALSE())),0,(VLOOKUP($A28,'Import Peak'!$A$3:DA$99,105,FALSE())-VLOOKUP($A28,'Import Peak Change'!$A$106:DA$202,105,FALSE())))</f>
        <v>0</v>
      </c>
      <c r="DB28" s="193" t="n">
        <f aca="false">IF(ISERROR(VLOOKUP($A28,'Import Peak'!$A$3:DB$99,106,FALSE())-VLOOKUP($A28,'Import Peak Change'!$A$106:DB$202,106,FALSE())),0,(VLOOKUP($A28,'Import Peak'!$A$3:DB$99,106,FALSE())-VLOOKUP($A28,'Import Peak Change'!$A$106:DB$202,106,FALSE())))</f>
        <v>0</v>
      </c>
      <c r="DC28" s="193" t="n">
        <f aca="false">IF(ISERROR(VLOOKUP($A28,'Import Peak'!$A$3:DC$99,107,FALSE())-VLOOKUP($A28,'Import Peak Change'!$A$106:DC$202,107,FALSE())),0,(VLOOKUP($A28,'Import Peak'!$A$3:DC$99,107,FALSE())-VLOOKUP($A28,'Import Peak Change'!$A$106:DC$202,107,FALSE())))</f>
        <v>0</v>
      </c>
      <c r="DD28" s="193" t="n">
        <f aca="false">IF(ISERROR(VLOOKUP($A28,'Import Peak'!$A$3:DD$99,108,FALSE())-VLOOKUP($A28,'Import Peak Change'!$A$106:DD$202,108,FALSE())),0,(VLOOKUP($A28,'Import Peak'!$A$3:DD$99,108,FALSE())-VLOOKUP($A28,'Import Peak Change'!$A$106:DD$202,108,FALSE())))</f>
        <v>0</v>
      </c>
      <c r="DE28" s="193" t="n">
        <f aca="false">IF(ISERROR(VLOOKUP($A28,'Import Peak'!$A$3:DE$99,109,FALSE())-VLOOKUP($A28,'Import Peak Change'!$A$106:DE$202,109,FALSE())),0,(VLOOKUP($A28,'Import Peak'!$A$3:DE$99,109,FALSE())-VLOOKUP($A28,'Import Peak Change'!$A$106:DE$202,109,FALSE())))</f>
        <v>0</v>
      </c>
      <c r="DF28" s="193" t="n">
        <f aca="false">IF(ISERROR(VLOOKUP($A28,'Import Peak'!$A$3:DF$99,110,FALSE())-VLOOKUP($A28,'Import Peak Change'!$A$106:DF$202,110,FALSE())),0,(VLOOKUP($A28,'Import Peak'!$A$3:DF$99,110,FALSE())-VLOOKUP($A28,'Import Peak Change'!$A$106:DF$202,110,FALSE())))</f>
        <v>0</v>
      </c>
      <c r="DG28" s="193" t="n">
        <f aca="false">IF(ISERROR(VLOOKUP($A28,'Import Peak'!$A$3:DG$99,111,FALSE())-VLOOKUP($A28,'Import Peak Change'!$A$106:DG$202,111,FALSE())),0,(VLOOKUP($A28,'Import Peak'!$A$3:DG$99,111,FALSE())-VLOOKUP($A28,'Import Peak Change'!$A$106:DG$202,111,FALSE())))</f>
        <v>0</v>
      </c>
      <c r="DH28" s="193" t="n">
        <f aca="false">IF(ISERROR(VLOOKUP($A28,'Import Peak'!$A$3:DH$99,112,FALSE())-VLOOKUP($A28,'Import Peak Change'!$A$106:DH$202,112,FALSE())),0,(VLOOKUP($A28,'Import Peak'!$A$3:DH$99,112,FALSE())-VLOOKUP($A28,'Import Peak Change'!$A$106:DH$202,112,FALSE())))</f>
        <v>0</v>
      </c>
      <c r="DI28" s="193" t="n">
        <f aca="false">IF(ISERROR(VLOOKUP($A28,'Import Peak'!$A$3:DI$99,113,FALSE())-VLOOKUP($A28,'Import Peak Change'!$A$106:DI$202,113,FALSE())),0,(VLOOKUP($A28,'Import Peak'!$A$3:DI$99,113,FALSE())-VLOOKUP($A28,'Import Peak Change'!$A$106:DI$202,113,FALSE())))</f>
        <v>0</v>
      </c>
      <c r="DJ28" s="193" t="n">
        <f aca="false">IF(ISERROR(VLOOKUP($A28,'Import Peak'!$A$3:DJ$99,114,FALSE())-VLOOKUP($A28,'Import Peak Change'!$A$106:DJ$202,114,FALSE())),0,(VLOOKUP($A28,'Import Peak'!$A$3:DJ$99,114,FALSE())-VLOOKUP($A28,'Import Peak Change'!$A$106:DJ$202,114,FALSE())))</f>
        <v>0</v>
      </c>
      <c r="DK28" s="193" t="n">
        <f aca="false">IF(ISERROR(VLOOKUP($A28,'Import Peak'!$A$3:DK$99,115,FALSE())-VLOOKUP($A28,'Import Peak Change'!$A$106:DK$202,115,FALSE())),0,(VLOOKUP($A28,'Import Peak'!$A$3:DK$99,115,FALSE())-VLOOKUP($A28,'Import Peak Change'!$A$106:DK$202,115,FALSE())))</f>
        <v>0</v>
      </c>
      <c r="DL28" s="193" t="n">
        <f aca="false">IF(ISERROR(VLOOKUP($A28,'Import Peak'!$A$3:DL$99,116,FALSE())-VLOOKUP($A28,'Import Peak Change'!$A$106:DL$202,116,FALSE())),0,(VLOOKUP($A28,'Import Peak'!$A$3:DL$99,116,FALSE())-VLOOKUP($A28,'Import Peak Change'!$A$106:DL$202,116,FALSE())))</f>
        <v>0</v>
      </c>
      <c r="DM28" s="193" t="n">
        <f aca="false">IF(ISERROR(VLOOKUP($A28,'Import Peak'!$A$3:DM$99,117,FALSE())-VLOOKUP($A28,'Import Peak Change'!$A$106:DM$202,117,FALSE())),0,(VLOOKUP($A28,'Import Peak'!$A$3:DM$99,117,FALSE())-VLOOKUP($A28,'Import Peak Change'!$A$106:DM$202,117,FALSE())))</f>
        <v>0</v>
      </c>
      <c r="DN28" s="193" t="n">
        <f aca="false">IF(ISERROR(VLOOKUP($A28,'Import Peak'!$A$3:DN$99,118,FALSE())-VLOOKUP($A28,'Import Peak Change'!$A$106:DN$202,118,FALSE())),0,(VLOOKUP($A28,'Import Peak'!$A$3:DN$99,118,FALSE())-VLOOKUP($A28,'Import Peak Change'!$A$106:DN$202,118,FALSE())))</f>
        <v>0</v>
      </c>
      <c r="DO28" s="193" t="n">
        <f aca="false">IF(ISERROR(VLOOKUP($A28,'Import Peak'!$A$3:DO$99,119,FALSE())-VLOOKUP($A28,'Import Peak Change'!$A$106:DO$202,119,FALSE())),0,(VLOOKUP($A28,'Import Peak'!$A$3:DO$99,119,FALSE())-VLOOKUP($A28,'Import Peak Change'!$A$106:DO$202,119,FALSE())))</f>
        <v>0</v>
      </c>
      <c r="DP28" s="193" t="n">
        <f aca="false">IF(ISERROR(VLOOKUP($A28,'Import Peak'!$A$3:DP$99,120,FALSE())-VLOOKUP($A28,'Import Peak Change'!$A$106:DP$202,120,FALSE())),0,(VLOOKUP($A28,'Import Peak'!$A$3:DP$99,120,FALSE())-VLOOKUP($A28,'Import Peak Change'!$A$106:DP$202,120,FALSE())))</f>
        <v>0</v>
      </c>
      <c r="DQ28" s="193" t="n">
        <f aca="false">IF(ISERROR(VLOOKUP($A28,'Import Peak'!$A$3:DQ$99,121,FALSE())-VLOOKUP($A28,'Import Peak Change'!$A$106:DQ$202,121,FALSE())),0,(VLOOKUP($A28,'Import Peak'!$A$3:DQ$99,121,FALSE())-VLOOKUP($A28,'Import Peak Change'!$A$106:DQ$202,121,FALSE())))</f>
        <v>0</v>
      </c>
      <c r="DR28" s="193" t="n">
        <f aca="false">IF(ISERROR(VLOOKUP($A28,'Import Peak'!$A$3:DR$99,122,FALSE())-VLOOKUP($A28,'Import Peak Change'!$A$106:DR$202,122,FALSE())),0,(VLOOKUP($A28,'Import Peak'!$A$3:DR$99,122,FALSE())-VLOOKUP($A28,'Import Peak Change'!$A$106:DR$202,122,FALSE())))</f>
        <v>0</v>
      </c>
      <c r="DS28" s="193" t="n">
        <f aca="false">IF(ISERROR(VLOOKUP($A28,'Import Peak'!$A$3:DS$99,123,FALSE())-VLOOKUP($A28,'Import Peak Change'!$A$106:DS$202,123,FALSE())),0,(VLOOKUP($A28,'Import Peak'!$A$3:DS$99,123,FALSE())-VLOOKUP($A28,'Import Peak Change'!$A$106:DS$202,123,FALSE())))</f>
        <v>0</v>
      </c>
      <c r="DT28" s="193" t="n">
        <f aca="false">IF(ISERROR(VLOOKUP($A28,'Import Peak'!$A$3:DT$99,124,FALSE())-VLOOKUP($A28,'Import Peak Change'!$A$106:DT$202,124,FALSE())),0,(VLOOKUP($A28,'Import Peak'!$A$3:DT$99,124,FALSE())-VLOOKUP($A28,'Import Peak Change'!$A$106:DT$202,124,FALSE())))</f>
        <v>0</v>
      </c>
      <c r="DU28" s="193" t="n">
        <f aca="false">IF(ISERROR(VLOOKUP($A28,'Import Peak'!$A$3:DU$99,125,FALSE())-VLOOKUP($A28,'Import Peak Change'!$A$106:DU$202,125,FALSE())),0,(VLOOKUP($A28,'Import Peak'!$A$3:DU$99,125,FALSE())-VLOOKUP($A28,'Import Peak Change'!$A$106:DU$202,125,FALSE())))</f>
        <v>0</v>
      </c>
      <c r="DV28" s="193" t="n">
        <f aca="false">IF(ISERROR(VLOOKUP($A28,'Import Peak'!$A$3:DV$99,126,FALSE())-VLOOKUP($A28,'Import Peak Change'!$A$106:DV$202,126,FALSE())),0,(VLOOKUP($A28,'Import Peak'!$A$3:DV$99,126,FALSE())-VLOOKUP($A28,'Import Peak Change'!$A$106:DV$202,126,FALSE())))</f>
        <v>0</v>
      </c>
      <c r="DW28" s="193" t="n">
        <f aca="false">IF(ISERROR(VLOOKUP($A28,'Import Peak'!$A$3:DW$99,127,FALSE())-VLOOKUP($A28,'Import Peak Change'!$A$106:DW$202,127,FALSE())),0,(VLOOKUP($A28,'Import Peak'!$A$3:DW$99,127,FALSE())-VLOOKUP($A28,'Import Peak Change'!$A$106:DW$202,127,FALSE())))</f>
        <v>0</v>
      </c>
      <c r="DX28" s="193" t="n">
        <f aca="false">IF(ISERROR(VLOOKUP($A28,'Import Peak'!$A$3:DX$99,128,FALSE())-VLOOKUP($A28,'Import Peak Change'!$A$106:DX$202,128,FALSE())),0,(VLOOKUP($A28,'Import Peak'!$A$3:DX$99,128,FALSE())-VLOOKUP($A28,'Import Peak Change'!$A$106:DX$202,128,FALSE())))</f>
        <v>0</v>
      </c>
      <c r="DY28" s="193" t="n">
        <f aca="false">IF(ISERROR(VLOOKUP($A28,'Import Peak'!$A$3:DY$99,129,FALSE())-VLOOKUP($A28,'Import Peak Change'!$A$106:DY$202,129,FALSE())),0,(VLOOKUP($A28,'Import Peak'!$A$3:DY$99,129,FALSE())-VLOOKUP($A28,'Import Peak Change'!$A$106:DY$202,129,FALSE())))</f>
        <v>0</v>
      </c>
      <c r="DZ28" s="193" t="n">
        <f aca="false">IF(ISERROR(VLOOKUP($A28,'Import Peak'!$A$3:DZ$99,130,FALSE())-VLOOKUP($A28,'Import Peak Change'!$A$106:DZ$202,130,FALSE())),0,(VLOOKUP($A28,'Import Peak'!$A$3:DZ$99,130,FALSE())-VLOOKUP($A28,'Import Peak Change'!$A$106:DZ$202,130,FALSE())))</f>
        <v>0</v>
      </c>
      <c r="EA28" s="193" t="n">
        <f aca="false">IF(ISERROR(VLOOKUP($A28,'Import Peak'!$A$3:EA$99,131,FALSE())-VLOOKUP($A28,'Import Peak Change'!$A$106:EA$202,131,FALSE())),0,(VLOOKUP($A28,'Import Peak'!$A$3:EA$99,131,FALSE())-VLOOKUP($A28,'Import Peak Change'!$A$106:EA$202,131,FALSE())))</f>
        <v>0</v>
      </c>
      <c r="EB28" s="193" t="n">
        <f aca="false">IF(ISERROR(VLOOKUP($A28,'Import Peak'!$A$3:EB$99,132,FALSE())-VLOOKUP($A28,'Import Peak Change'!$A$106:EB$202,132,FALSE())),0,(VLOOKUP($A28,'Import Peak'!$A$3:EB$99,132,FALSE())-VLOOKUP($A28,'Import Peak Change'!$A$106:EB$202,132,FALSE())))</f>
        <v>0</v>
      </c>
      <c r="EC28" s="193" t="n">
        <f aca="false">IF(ISERROR(VLOOKUP($A28,'Import Peak'!$A$3:EC$99,133,FALSE())-VLOOKUP($A28,'Import Peak Change'!$A$106:EC$202,133,FALSE())),0,(VLOOKUP($A28,'Import Peak'!$A$3:EC$99,133,FALSE())-VLOOKUP($A28,'Import Peak Change'!$A$106:EC$202,133,FALSE())))</f>
        <v>0</v>
      </c>
      <c r="ED28" s="193" t="n">
        <f aca="false">IF(ISERROR(VLOOKUP($A28,'Import Peak'!$A$3:ED$99,134,FALSE())-VLOOKUP($A28,'Import Peak Change'!$A$106:ED$202,134,FALSE())),0,(VLOOKUP($A28,'Import Peak'!$A$3:ED$99,134,FALSE())-VLOOKUP($A28,'Import Peak Change'!$A$106:ED$202,134,FALSE())))</f>
        <v>0</v>
      </c>
      <c r="EE28" s="193" t="n">
        <f aca="false">IF(ISERROR(VLOOKUP($A28,'Import Peak'!$A$3:EE$99,135,FALSE())-VLOOKUP($A28,'Import Peak Change'!$A$106:EE$202,135,FALSE())),0,(VLOOKUP($A28,'Import Peak'!$A$3:EE$99,135,FALSE())-VLOOKUP($A28,'Import Peak Change'!$A$106:EE$202,135,FALSE())))</f>
        <v>0</v>
      </c>
      <c r="EF28" s="193" t="n">
        <f aca="false">IF(ISERROR(VLOOKUP($A28,'Import Peak'!$A$3:EF$99,136,FALSE())-VLOOKUP($A28,'Import Peak Change'!$A$106:EF$202,136,FALSE())),0,(VLOOKUP($A28,'Import Peak'!$A$3:EF$99,136,FALSE())-VLOOKUP($A28,'Import Peak Change'!$A$106:EF$202,136,FALSE())))</f>
        <v>0</v>
      </c>
      <c r="EG28" s="193" t="n">
        <f aca="false">IF(ISERROR(VLOOKUP($A28,'Import Peak'!$A$3:EG$99,137,FALSE())-VLOOKUP($A28,'Import Peak Change'!$A$106:EG$202,137,FALSE())),0,(VLOOKUP($A28,'Import Peak'!$A$3:EG$99,137,FALSE())-VLOOKUP($A28,'Import Peak Change'!$A$106:EG$202,137,FALSE())))</f>
        <v>0</v>
      </c>
      <c r="EH28" s="193" t="n">
        <f aca="false">IF(ISERROR(VLOOKUP($A28,'Import Peak'!$A$3:EH$99,138,FALSE())-VLOOKUP($A28,'Import Peak Change'!$A$106:EH$202,138,FALSE())),0,(VLOOKUP($A28,'Import Peak'!$A$3:EH$99,138,FALSE())-VLOOKUP($A28,'Import Peak Change'!$A$106:EH$202,138,FALSE())))</f>
        <v>0</v>
      </c>
      <c r="EI28" s="193" t="n">
        <f aca="false">IF(ISERROR(VLOOKUP($A28,'Import Peak'!$A$3:EI$99,139,FALSE())-VLOOKUP($A28,'Import Peak Change'!$A$106:EI$202,139,FALSE())),0,(VLOOKUP($A28,'Import Peak'!$A$3:EI$99,139,FALSE())-VLOOKUP($A28,'Import Peak Change'!$A$106:EI$202,139,FALSE())))</f>
        <v>0</v>
      </c>
      <c r="EJ28" s="193" t="n">
        <f aca="false">IF(ISERROR(VLOOKUP($A28,'Import Peak'!$A$3:EJ$99,140,FALSE())-VLOOKUP($A28,'Import Peak Change'!$A$106:EJ$202,140,FALSE())),0,(VLOOKUP($A28,'Import Peak'!$A$3:EJ$99,140,FALSE())-VLOOKUP($A28,'Import Peak Change'!$A$106:EJ$202,140,FALSE())))</f>
        <v>0</v>
      </c>
      <c r="EK28" s="193" t="n">
        <f aca="false">IF(ISERROR(VLOOKUP($A28,'Import Peak'!$A$3:EK$99,141,FALSE())-VLOOKUP($A28,'Import Peak Change'!$A$106:EK$202,141,FALSE())),0,(VLOOKUP($A28,'Import Peak'!$A$3:EK$99,141,FALSE())-VLOOKUP($A28,'Import Peak Change'!$A$106:EK$202,141,FALSE())))</f>
        <v>0</v>
      </c>
      <c r="EL28" s="193" t="n">
        <f aca="false">IF(ISERROR(VLOOKUP($A28,'Import Peak'!$A$3:EL$99,142,FALSE())-VLOOKUP($A28,'Import Peak Change'!$A$106:EL$202,142,FALSE())),0,(VLOOKUP($A28,'Import Peak'!$A$3:EL$99,142,FALSE())-VLOOKUP($A28,'Import Peak Change'!$A$106:EL$202,142,FALSE())))</f>
        <v>0</v>
      </c>
      <c r="EM28" s="193" t="n">
        <f aca="false">IF(ISERROR(VLOOKUP($A28,'Import Peak'!$A$3:EM$99,143,FALSE())-VLOOKUP($A28,'Import Peak Change'!$A$106:EM$202,143,FALSE())),0,(VLOOKUP($A28,'Import Peak'!$A$3:EM$99,143,FALSE())-VLOOKUP($A28,'Import Peak Change'!$A$106:EM$202,143,FALSE())))</f>
        <v>0</v>
      </c>
      <c r="EN28" s="193" t="n">
        <f aca="false">IF(ISERROR(VLOOKUP($A28,'Import Peak'!$A$3:EN$99,144,FALSE())-VLOOKUP($A28,'Import Peak Change'!$A$106:EN$202,144,FALSE())),0,(VLOOKUP($A28,'Import Peak'!$A$3:EN$99,144,FALSE())-VLOOKUP($A28,'Import Peak Change'!$A$106:EN$202,144,FALSE())))</f>
        <v>0</v>
      </c>
      <c r="EO28" s="193" t="n">
        <f aca="false">IF(ISERROR(VLOOKUP($A28,'Import Peak'!$A$3:EO$99,145,FALSE())-VLOOKUP($A28,'Import Peak Change'!$A$106:EO$202,145,FALSE())),0,(VLOOKUP($A28,'Import Peak'!$A$3:EO$99,145,FALSE())-VLOOKUP($A28,'Import Peak Change'!$A$106:EO$202,145,FALSE())))</f>
        <v>0</v>
      </c>
      <c r="EP28" s="193" t="n">
        <f aca="false">IF(ISERROR(VLOOKUP($A28,'Import Peak'!$A$3:EP$99,146,FALSE())-VLOOKUP($A28,'Import Peak Change'!$A$106:EP$202,146,FALSE())),0,(VLOOKUP($A28,'Import Peak'!$A$3:EP$99,146,FALSE())-VLOOKUP($A28,'Import Peak Change'!$A$106:EP$202,146,FALSE())))</f>
        <v>0</v>
      </c>
      <c r="EQ28" s="193" t="n">
        <f aca="false">IF(ISERROR(VLOOKUP($A28,'Import Peak'!$A$3:EQ$99,147,FALSE())-VLOOKUP($A28,'Import Peak Change'!$A$106:EQ$202,147,FALSE())),0,(VLOOKUP($A28,'Import Peak'!$A$3:EQ$99,147,FALSE())-VLOOKUP($A28,'Import Peak Change'!$A$106:EQ$202,147,FALSE())))</f>
        <v>0</v>
      </c>
      <c r="ER28" s="193" t="n">
        <f aca="false">IF(ISERROR(VLOOKUP($A28,'Import Peak'!$A$3:ER$99,148,FALSE())-VLOOKUP($A28,'Import Peak Change'!$A$106:ER$202,148,FALSE())),0,(VLOOKUP($A28,'Import Peak'!$A$3:ER$99,148,FALSE())-VLOOKUP($A28,'Import Peak Change'!$A$106:ER$202,148,FALSE())))</f>
        <v>0</v>
      </c>
      <c r="ES28" s="193" t="n">
        <f aca="false">IF(ISERROR(VLOOKUP($A28,'Import Peak'!$A$3:ES$99,149,FALSE())-VLOOKUP($A28,'Import Peak Change'!$A$106:ES$202,149,FALSE())),0,(VLOOKUP($A28,'Import Peak'!$A$3:ES$99,149,FALSE())-VLOOKUP($A28,'Import Peak Change'!$A$106:ES$202,149,FALSE())))</f>
        <v>0</v>
      </c>
      <c r="ET28" s="193" t="n">
        <f aca="false">IF(ISERROR(VLOOKUP($A28,'Import Peak'!$A$3:ET$99,150,FALSE())-VLOOKUP($A28,'Import Peak Change'!$A$106:ET$202,150,FALSE())),0,(VLOOKUP($A28,'Import Peak'!$A$3:ET$99,150,FALSE())-VLOOKUP($A28,'Import Peak Change'!$A$106:ET$202,150,FALSE())))</f>
        <v>0</v>
      </c>
      <c r="EU28" s="193" t="n">
        <f aca="false">IF(ISERROR(VLOOKUP($A28,'Import Peak'!$A$3:EU$99,151,FALSE())-VLOOKUP($A28,'Import Peak Change'!$A$106:EU$202,151,FALSE())),0,(VLOOKUP($A28,'Import Peak'!$A$3:EU$99,151,FALSE())-VLOOKUP($A28,'Import Peak Change'!$A$106:EU$202,151,FALSE())))</f>
        <v>0</v>
      </c>
      <c r="EV28" s="193" t="n">
        <f aca="false">IF(ISERROR(VLOOKUP($A28,'Import Peak'!$A$3:EV$99,152,FALSE())-VLOOKUP($A28,'Import Peak Change'!$A$106:EV$202,152,FALSE())),0,(VLOOKUP($A28,'Import Peak'!$A$3:EV$99,152,FALSE())-VLOOKUP($A28,'Import Peak Change'!$A$106:EV$202,152,FALSE())))</f>
        <v>0</v>
      </c>
      <c r="EW28" s="193" t="n">
        <f aca="false">IF(ISERROR(VLOOKUP($A28,'Import Peak'!$A$3:EW$99,153,FALSE())-VLOOKUP($A28,'Import Peak Change'!$A$106:EW$202,153,FALSE())),0,(VLOOKUP($A28,'Import Peak'!$A$3:EW$99,153,FALSE())-VLOOKUP($A28,'Import Peak Change'!$A$106:EW$202,153,FALSE())))</f>
        <v>0</v>
      </c>
      <c r="EX28" s="193" t="n">
        <f aca="false">IF(ISERROR(VLOOKUP($A28,'Import Peak'!$A$3:EX$99,154,FALSE())-VLOOKUP($A28,'Import Peak Change'!$A$106:EX$202,154,FALSE())),0,(VLOOKUP($A28,'Import Peak'!$A$3:EX$99,154,FALSE())-VLOOKUP($A28,'Import Peak Change'!$A$106:EX$202,154,FALSE())))</f>
        <v>0</v>
      </c>
      <c r="EY28" s="193" t="n">
        <f aca="false">IF(ISERROR(VLOOKUP($A28,'Import Peak'!$A$3:EY$99,155,FALSE())-VLOOKUP($A28,'Import Peak Change'!$A$106:EY$202,155,FALSE())),0,(VLOOKUP($A28,'Import Peak'!$A$3:EY$99,155,FALSE())-VLOOKUP($A28,'Import Peak Change'!$A$106:EY$202,155,FALSE())))</f>
        <v>0</v>
      </c>
      <c r="EZ28" s="193" t="n">
        <f aca="false">IF(ISERROR(VLOOKUP($A28,'Import Peak'!$A$3:EZ$99,156,FALSE())-VLOOKUP($A28,'Import Peak Change'!$A$106:EZ$202,156,FALSE())),0,(VLOOKUP($A28,'Import Peak'!$A$3:EZ$99,156,FALSE())-VLOOKUP($A28,'Import Peak Change'!$A$106:EZ$202,156,FALSE())))</f>
        <v>0</v>
      </c>
      <c r="FA28" s="193" t="n">
        <f aca="false">IF(ISERROR(VLOOKUP($A28,'Import Peak'!$A$3:FA$99,157,FALSE())-VLOOKUP($A28,'Import Peak Change'!$A$106:FA$202,157,FALSE())),0,(VLOOKUP($A28,'Import Peak'!$A$3:FA$99,157,FALSE())-VLOOKUP($A28,'Import Peak Change'!$A$106:FA$202,157,FALSE())))</f>
        <v>0</v>
      </c>
      <c r="FB28" s="193" t="n">
        <f aca="false">IF(ISERROR(VLOOKUP($A28,'Import Peak'!$A$3:FB$99,158,FALSE())-VLOOKUP($A28,'Import Peak Change'!$A$106:FB$202,158,FALSE())),0,(VLOOKUP($A28,'Import Peak'!$A$3:FB$99,158,FALSE())-VLOOKUP($A28,'Import Peak Change'!$A$106:FB$202,158,FALSE())))</f>
        <v>0</v>
      </c>
      <c r="FC28" s="193" t="n">
        <f aca="false">IF(ISERROR(VLOOKUP($A28,'Import Peak'!$A$3:FC$99,159,FALSE())-VLOOKUP($A28,'Import Peak Change'!$A$106:FC$202,159,FALSE())),0,(VLOOKUP($A28,'Import Peak'!$A$3:FC$99,159,FALSE())-VLOOKUP($A28,'Import Peak Change'!$A$106:FC$202,159,FALSE())))</f>
        <v>0</v>
      </c>
      <c r="FD28" s="193" t="n">
        <f aca="false">IF(ISERROR(VLOOKUP($A28,'Import Peak'!$A$3:FD$99,160,FALSE())-VLOOKUP($A28,'Import Peak Change'!$A$106:FD$202,160,FALSE())),0,(VLOOKUP($A28,'Import Peak'!$A$3:FD$99,160,FALSE())-VLOOKUP($A28,'Import Peak Change'!$A$106:FD$202,160,FALSE())))</f>
        <v>0</v>
      </c>
      <c r="FE28" s="193" t="n">
        <f aca="false">IF(ISERROR(VLOOKUP($A28,'Import Peak'!$A$3:FE$99,161,FALSE())-VLOOKUP($A28,'Import Peak Change'!$A$106:FE$202,161,FALSE())),0,(VLOOKUP($A28,'Import Peak'!$A$3:FE$99,161,FALSE())-VLOOKUP($A28,'Import Peak Change'!$A$106:FE$202,161,FALSE())))</f>
        <v>0</v>
      </c>
      <c r="FF28" s="193" t="n">
        <f aca="false">IF(ISERROR(VLOOKUP($A28,'Import Peak'!$A$3:FF$99,162,FALSE())-VLOOKUP($A28,'Import Peak Change'!$A$106:FF$202,162,FALSE())),0,(VLOOKUP($A28,'Import Peak'!$A$3:FF$99,162,FALSE())-VLOOKUP($A28,'Import Peak Change'!$A$106:FF$202,162,FALSE())))</f>
        <v>0</v>
      </c>
      <c r="FG28" s="193" t="n">
        <f aca="false">IF(ISERROR(VLOOKUP($A28,'Import Peak'!$A$3:FG$99,163,FALSE())-VLOOKUP($A28,'Import Peak Change'!$A$106:FG$202,163,FALSE())),0,(VLOOKUP($A28,'Import Peak'!$A$3:FG$99,163,FALSE())-VLOOKUP($A28,'Import Peak Change'!$A$106:FG$202,163,FALSE())))</f>
        <v>0</v>
      </c>
      <c r="FH28" s="193" t="n">
        <f aca="false">IF(ISERROR(VLOOKUP($A28,'Import Peak'!$A$3:FH$99,164,FALSE())-VLOOKUP($A28,'Import Peak Change'!$A$106:FH$202,164,FALSE())),0,(VLOOKUP($A28,'Import Peak'!$A$3:FH$99,164,FALSE())-VLOOKUP($A28,'Import Peak Change'!$A$106:FH$202,164,FALSE())))</f>
        <v>0</v>
      </c>
      <c r="FI28" s="193" t="n">
        <f aca="false">IF(ISERROR(VLOOKUP($A28,'Import Peak'!$A$3:FI$99,165,FALSE())-VLOOKUP($A28,'Import Peak Change'!$A$106:FI$202,165,FALSE())),0,(VLOOKUP($A28,'Import Peak'!$A$3:FI$99,165,FALSE())-VLOOKUP($A28,'Import Peak Change'!$A$106:FI$202,165,FALSE())))</f>
        <v>0</v>
      </c>
      <c r="FJ28" s="193" t="n">
        <f aca="false">IF(ISERROR(VLOOKUP($A28,'Import Peak'!$A$3:FJ$99,166,FALSE())-VLOOKUP($A28,'Import Peak Change'!$A$106:FJ$202,166,FALSE())),0,(VLOOKUP($A28,'Import Peak'!$A$3:FJ$99,166,FALSE())-VLOOKUP($A28,'Import Peak Change'!$A$106:FJ$202,166,FALSE())))</f>
        <v>0</v>
      </c>
      <c r="FK28" s="193" t="n">
        <f aca="false">IF(ISERROR(VLOOKUP($A28,'Import Peak'!$A$3:FK$99,167,FALSE())-VLOOKUP($A28,'Import Peak Change'!$A$106:FK$202,167,FALSE())),0,(VLOOKUP($A28,'Import Peak'!$A$3:FK$99,167,FALSE())-VLOOKUP($A28,'Import Peak Change'!$A$106:FK$202,167,FALSE())))</f>
        <v>0</v>
      </c>
      <c r="FL28" s="193" t="n">
        <f aca="false">IF(ISERROR(VLOOKUP($A28,'Import Peak'!$A$3:FL$99,168,FALSE())-VLOOKUP($A28,'Import Peak Change'!$A$106:FL$202,168,FALSE())),0,(VLOOKUP($A28,'Import Peak'!$A$3:FL$99,168,FALSE())-VLOOKUP($A28,'Import Peak Change'!$A$106:FL$202,168,FALSE())))</f>
        <v>0</v>
      </c>
      <c r="FM28" s="193" t="n">
        <f aca="false">IF(ISERROR(VLOOKUP($A28,'Import Peak'!$A$3:FM$99,169,FALSE())-VLOOKUP($A28,'Import Peak Change'!$A$106:FM$202,169,FALSE())),0,(VLOOKUP($A28,'Import Peak'!$A$3:FM$99,169,FALSE())-VLOOKUP($A28,'Import Peak Change'!$A$106:FM$202,169,FALSE())))</f>
        <v>0</v>
      </c>
      <c r="FN28" s="193" t="n">
        <f aca="false">IF(ISERROR(VLOOKUP($A28,'Import Peak'!$A$3:FN$99,170,FALSE())-VLOOKUP($A28,'Import Peak Change'!$A$106:FN$202,170,FALSE())),0,(VLOOKUP($A28,'Import Peak'!$A$3:FN$99,170,FALSE())-VLOOKUP($A28,'Import Peak Change'!$A$106:FN$202,170,FALSE())))</f>
        <v>0</v>
      </c>
      <c r="FO28" s="193" t="n">
        <f aca="false">IF(ISERROR(VLOOKUP($A28,'Import Peak'!$A$3:FO$99,171,FALSE())-VLOOKUP($A28,'Import Peak Change'!$A$106:FO$202,171,FALSE())),0,(VLOOKUP($A28,'Import Peak'!$A$3:FO$99,171,FALSE())-VLOOKUP($A28,'Import Peak Change'!$A$106:FO$202,171,FALSE())))</f>
        <v>0</v>
      </c>
      <c r="FP28" s="193" t="n">
        <f aca="false">IF(ISERROR(VLOOKUP($A28,'Import Peak'!$A$3:FP$99,172,FALSE())-VLOOKUP($A28,'Import Peak Change'!$A$106:FP$202,172,FALSE())),0,(VLOOKUP($A28,'Import Peak'!$A$3:FP$99,172,FALSE())-VLOOKUP($A28,'Import Peak Change'!$A$106:FP$202,172,FALSE())))</f>
        <v>0</v>
      </c>
      <c r="FQ28" s="193" t="n">
        <f aca="false">IF(ISERROR(VLOOKUP($A28,'Import Peak'!$A$3:FQ$99,173,FALSE())-VLOOKUP($A28,'Import Peak Change'!$A$106:FQ$202,173,FALSE())),0,(VLOOKUP($A28,'Import Peak'!$A$3:FQ$99,173,FALSE())-VLOOKUP($A28,'Import Peak Change'!$A$106:FQ$202,173,FALSE())))</f>
        <v>0</v>
      </c>
      <c r="FR28" s="193" t="n">
        <f aca="false">IF(ISERROR(VLOOKUP($A28,'Import Peak'!$A$3:FR$99,174,FALSE())-VLOOKUP($A28,'Import Peak Change'!$A$106:FR$202,174,FALSE())),0,(VLOOKUP($A28,'Import Peak'!$A$3:FR$99,174,FALSE())-VLOOKUP($A28,'Import Peak Change'!$A$106:FR$202,174,FALSE())))</f>
        <v>0</v>
      </c>
      <c r="FS28" s="193" t="n">
        <f aca="false">IF(ISERROR(VLOOKUP($A28,'Import Peak'!$A$3:FS$99,175,FALSE())-VLOOKUP($A28,'Import Peak Change'!$A$106:FS$202,175,FALSE())),0,(VLOOKUP($A28,'Import Peak'!$A$3:FS$99,175,FALSE())-VLOOKUP($A28,'Import Peak Change'!$A$106:FS$202,175,FALSE())))</f>
        <v>0</v>
      </c>
      <c r="FT28" s="193" t="n">
        <f aca="false">IF(ISERROR(VLOOKUP($A28,'Import Peak'!$A$3:FT$99,176,FALSE())-VLOOKUP($A28,'Import Peak Change'!$A$106:FT$202,176,FALSE())),0,(VLOOKUP($A28,'Import Peak'!$A$3:FT$99,176,FALSE())-VLOOKUP($A28,'Import Peak Change'!$A$106:FT$202,176,FALSE())))</f>
        <v>0</v>
      </c>
      <c r="FU28" s="193" t="n">
        <f aca="false">IF(ISERROR(VLOOKUP($A28,'Import Peak'!$A$3:FU$99,177,FALSE())-VLOOKUP($A28,'Import Peak Change'!$A$106:FU$202,177,FALSE())),0,(VLOOKUP($A28,'Import Peak'!$A$3:FU$99,177,FALSE())-VLOOKUP($A28,'Import Peak Change'!$A$106:FU$202,177,FALSE())))</f>
        <v>0</v>
      </c>
      <c r="FV28" s="193" t="n">
        <f aca="false">IF(ISERROR(VLOOKUP($A28,'Import Peak'!$A$3:FV$99,178,FALSE())-VLOOKUP($A28,'Import Peak Change'!$A$106:FV$202,178,FALSE())),0,(VLOOKUP($A28,'Import Peak'!$A$3:FV$99,178,FALSE())-VLOOKUP($A28,'Import Peak Change'!$A$106:FV$202,178,FALSE())))</f>
        <v>0</v>
      </c>
      <c r="FW28" s="193" t="n">
        <f aca="false">IF(ISERROR(VLOOKUP($A28,'Import Peak'!$A$3:FW$99,179,FALSE())-VLOOKUP($A28,'Import Peak Change'!$A$106:FW$202,179,FALSE())),0,(VLOOKUP($A28,'Import Peak'!$A$3:FW$99,179,FALSE())-VLOOKUP($A28,'Import Peak Change'!$A$106:FW$202,179,FALSE())))</f>
        <v>0</v>
      </c>
      <c r="FX28" s="193" t="n">
        <f aca="false">IF(ISERROR(VLOOKUP($A28,'Import Peak'!$A$3:FX$99,180,FALSE())-VLOOKUP($A28,'Import Peak Change'!$A$106:FX$202,180,FALSE())),0,(VLOOKUP($A28,'Import Peak'!$A$3:FX$99,180,FALSE())-VLOOKUP($A28,'Import Peak Change'!$A$106:FX$202,180,FALSE())))</f>
        <v>0</v>
      </c>
      <c r="FY28" s="193" t="n">
        <f aca="false">IF(ISERROR(VLOOKUP($A28,'Import Peak'!$A$3:FY$99,181,FALSE())-VLOOKUP($A28,'Import Peak Change'!$A$106:FY$202,181,FALSE())),0,(VLOOKUP($A28,'Import Peak'!$A$3:FY$99,181,FALSE())-VLOOKUP($A28,'Import Peak Change'!$A$106:FY$202,181,FALSE())))</f>
        <v>0</v>
      </c>
      <c r="FZ28" s="193" t="n">
        <f aca="false">IF(ISERROR(VLOOKUP($A28,'Import Peak'!$A$3:FZ$99,182,FALSE())-VLOOKUP($A28,'Import Peak Change'!$A$106:FZ$202,182,FALSE())),0,(VLOOKUP($A28,'Import Peak'!$A$3:FZ$99,182,FALSE())-VLOOKUP($A28,'Import Peak Change'!$A$106:FZ$202,182,FALSE())))</f>
        <v>0</v>
      </c>
      <c r="GA28" s="193" t="n">
        <f aca="false">IF(ISERROR(VLOOKUP($A28,'Import Peak'!$A$3:GA$99,183,FALSE())-VLOOKUP($A28,'Import Peak Change'!$A$106:GA$202,183,FALSE())),0,(VLOOKUP($A28,'Import Peak'!$A$3:GA$99,183,FALSE())-VLOOKUP($A28,'Import Peak Change'!$A$106:GA$202,183,FALSE())))</f>
        <v>0</v>
      </c>
      <c r="GB28" s="193" t="n">
        <f aca="false">IF(ISERROR(VLOOKUP($A28,'Import Peak'!$A$3:GB$99,184,FALSE())-VLOOKUP($A28,'Import Peak Change'!$A$106:GB$202,184,FALSE())),0,(VLOOKUP($A28,'Import Peak'!$A$3:GB$99,184,FALSE())-VLOOKUP($A28,'Import Peak Change'!$A$106:GB$202,184,FALSE())))</f>
        <v>0</v>
      </c>
      <c r="GC28" s="193" t="n">
        <f aca="false">IF(ISERROR(VLOOKUP($A28,'Import Peak'!$A$3:GC$99,185,FALSE())-VLOOKUP($A28,'Import Peak Change'!$A$106:GC$202,185,FALSE())),0,(VLOOKUP($A28,'Import Peak'!$A$3:GC$99,185,FALSE())-VLOOKUP($A28,'Import Peak Change'!$A$106:GC$202,185,FALSE())))</f>
        <v>0</v>
      </c>
      <c r="GD28" s="193" t="n">
        <f aca="false">IF(ISERROR(VLOOKUP($A28,'Import Peak'!$A$3:GD$99,186,FALSE())-VLOOKUP($A28,'Import Peak Change'!$A$106:GD$202,186,FALSE())),0,(VLOOKUP($A28,'Import Peak'!$A$3:GD$99,186,FALSE())-VLOOKUP($A28,'Import Peak Change'!$A$106:GD$202,186,FALSE())))</f>
        <v>0</v>
      </c>
      <c r="GE28" s="193" t="n">
        <f aca="false">IF(ISERROR(VLOOKUP($A28,'Import Peak'!$A$3:GE$99,187,FALSE())-VLOOKUP($A28,'Import Peak Change'!$A$106:GE$202,187,FALSE())),0,(VLOOKUP($A28,'Import Peak'!$A$3:GE$99,187,FALSE())-VLOOKUP($A28,'Import Peak Change'!$A$106:GE$202,187,FALSE())))</f>
        <v>0</v>
      </c>
      <c r="GF28" s="193" t="n">
        <f aca="false">IF(ISERROR(VLOOKUP($A28,'Import Peak'!$A$3:GF$99,188,FALSE())-VLOOKUP($A28,'Import Peak Change'!$A$106:GF$202,188,FALSE())),0,(VLOOKUP($A28,'Import Peak'!$A$3:GF$99,188,FALSE())-VLOOKUP($A28,'Import Peak Change'!$A$106:GF$202,188,FALSE())))</f>
        <v>0</v>
      </c>
      <c r="GG28" s="193" t="n">
        <f aca="false">IF(ISERROR(VLOOKUP($A28,'Import Peak'!$A$3:GG$99,189,FALSE())-VLOOKUP($A28,'Import Peak Change'!$A$106:GG$202,189,FALSE())),0,(VLOOKUP($A28,'Import Peak'!$A$3:GG$99,189,FALSE())-VLOOKUP($A28,'Import Peak Change'!$A$106:GG$202,189,FALSE())))</f>
        <v>0</v>
      </c>
      <c r="GH28" s="193" t="n">
        <f aca="false">IF(ISERROR(VLOOKUP($A28,'Import Peak'!$A$3:GH$99,190,FALSE())-VLOOKUP($A28,'Import Peak Change'!$A$106:GH$202,190,FALSE())),0,(VLOOKUP($A28,'Import Peak'!$A$3:GH$99,190,FALSE())-VLOOKUP($A28,'Import Peak Change'!$A$106:GH$202,190,FALSE())))</f>
        <v>0</v>
      </c>
      <c r="GI28" s="193" t="n">
        <f aca="false">IF(ISERROR(VLOOKUP($A28,'Import Peak'!$A$3:GI$99,191,FALSE())-VLOOKUP($A28,'Import Peak Change'!$A$106:GI$202,191,FALSE())),0,(VLOOKUP($A28,'Import Peak'!$A$3:GI$99,191,FALSE())-VLOOKUP($A28,'Import Peak Change'!$A$106:GI$202,191,FALSE())))</f>
        <v>0</v>
      </c>
      <c r="GJ28" s="193" t="n">
        <f aca="false">IF(ISERROR(VLOOKUP($A28,'Import Peak'!$A$3:GJ$99,192,FALSE())-VLOOKUP($A28,'Import Peak Change'!$A$106:GJ$202,192,FALSE())),0,(VLOOKUP($A28,'Import Peak'!$A$3:GJ$99,192,FALSE())-VLOOKUP($A28,'Import Peak Change'!$A$106:GJ$202,192,FALSE())))</f>
        <v>0</v>
      </c>
      <c r="GK28" s="193" t="n">
        <f aca="false">IF(ISERROR(VLOOKUP($A28,'Import Peak'!$A$3:GK$99,193,FALSE())-VLOOKUP($A28,'Import Peak Change'!$A$106:GK$202,193,FALSE())),0,(VLOOKUP($A28,'Import Peak'!$A$3:GK$99,193,FALSE())-VLOOKUP($A28,'Import Peak Change'!$A$106:GK$202,193,FALSE())))</f>
        <v>0</v>
      </c>
      <c r="GL28" s="193" t="n">
        <f aca="false">IF(ISERROR(VLOOKUP($A28,'Import Peak'!$A$3:GL$99,194,FALSE())-VLOOKUP($A28,'Import Peak Change'!$A$106:GL$202,194,FALSE())),0,(VLOOKUP($A28,'Import Peak'!$A$3:GL$99,194,FALSE())-VLOOKUP($A28,'Import Peak Change'!$A$106:GL$202,194,FALSE())))</f>
        <v>0</v>
      </c>
      <c r="GM28" s="193" t="n">
        <f aca="false">IF(ISERROR(VLOOKUP($A28,'Import Peak'!$A$3:GM$99,195,FALSE())-VLOOKUP($A28,'Import Peak Change'!$A$106:GM$202,195,FALSE())),0,(VLOOKUP($A28,'Import Peak'!$A$3:GM$99,195,FALSE())-VLOOKUP($A28,'Import Peak Change'!$A$106:GM$202,195,FALSE())))</f>
        <v>0</v>
      </c>
      <c r="GN28" s="193" t="n">
        <f aca="false">IF(ISERROR(VLOOKUP($A28,'Import Peak'!$A$3:GN$99,196,FALSE())-VLOOKUP($A28,'Import Peak Change'!$A$106:GN$202,196,FALSE())),0,(VLOOKUP($A28,'Import Peak'!$A$3:GN$99,196,FALSE())-VLOOKUP($A28,'Import Peak Change'!$A$106:GN$202,196,FALSE())))</f>
        <v>0</v>
      </c>
      <c r="GO28" s="193" t="n">
        <f aca="false">IF(ISERROR(VLOOKUP($A28,'Import Peak'!$A$3:GO$99,197,FALSE())-VLOOKUP($A28,'Import Peak Change'!$A$106:GO$202,197,FALSE())),0,(VLOOKUP($A28,'Import Peak'!$A$3:GO$99,197,FALSE())-VLOOKUP($A28,'Import Peak Change'!$A$106:GO$202,197,FALSE())))</f>
        <v>0</v>
      </c>
      <c r="GP28" s="193" t="n">
        <f aca="false">IF(ISERROR(VLOOKUP($A28,'Import Peak'!$A$3:GP$99,198,FALSE())-VLOOKUP($A28,'Import Peak Change'!$A$106:GP$202,198,FALSE())),0,(VLOOKUP($A28,'Import Peak'!$A$3:GP$99,198,FALSE())-VLOOKUP($A28,'Import Peak Change'!$A$106:GP$202,198,FALSE())))</f>
        <v>0</v>
      </c>
      <c r="GQ28" s="193" t="n">
        <f aca="false">IF(ISERROR(VLOOKUP($A28,'Import Peak'!$A$3:GQ$99,199,FALSE())-VLOOKUP($A28,'Import Peak Change'!$A$106:GQ$202,199,FALSE())),0,(VLOOKUP($A28,'Import Peak'!$A$3:GQ$99,199,FALSE())-VLOOKUP($A28,'Import Peak Change'!$A$106:GQ$202,199,FALSE())))</f>
        <v>0</v>
      </c>
      <c r="GR28" s="193" t="n">
        <f aca="false">IF(ISERROR(VLOOKUP($A28,'Import Peak'!$A$3:GR$99,200,FALSE())-VLOOKUP($A28,'Import Peak Change'!$A$106:GR$202,200,FALSE())),0,(VLOOKUP($A28,'Import Peak'!$A$3:GR$99,200,FALSE())-VLOOKUP($A28,'Import Peak Change'!$A$106:GR$202,200,FALSE())))</f>
        <v>0</v>
      </c>
      <c r="GS28" s="193" t="n">
        <f aca="false">IF(ISERROR(VLOOKUP($A28,'Import Peak'!$A$3:GS$99,201,FALSE())-VLOOKUP($A28,'Import Peak Change'!$A$106:GS$202,201,FALSE())),0,(VLOOKUP($A28,'Import Peak'!$A$3:GS$99,201,FALSE())-VLOOKUP($A28,'Import Peak Change'!$A$106:GS$202,201,FALSE())))</f>
        <v>0</v>
      </c>
      <c r="GT28" s="193" t="n">
        <f aca="false">IF(ISERROR(VLOOKUP($A28,'Import Peak'!$A$3:GT$99,202,FALSE())-VLOOKUP($A28,'Import Peak Change'!$A$106:GT$202,202,FALSE())),0,(VLOOKUP($A28,'Import Peak'!$A$3:GT$99,202,FALSE())-VLOOKUP($A28,'Import Peak Change'!$A$106:GT$202,202,FALSE())))</f>
        <v>0</v>
      </c>
      <c r="GU28" s="193" t="n">
        <f aca="false">IF(ISERROR(VLOOKUP($A28,'Import Peak'!$A$3:GU$99,203,FALSE())-VLOOKUP($A28,'Import Peak Change'!$A$106:GU$202,203,FALSE())),0,(VLOOKUP($A28,'Import Peak'!$A$3:GU$99,203,FALSE())-VLOOKUP($A28,'Import Peak Change'!$A$106:GU$202,203,FALSE())))</f>
        <v>0</v>
      </c>
      <c r="GV28" s="193" t="n">
        <f aca="false">IF(ISERROR(VLOOKUP($A28,'Import Peak'!$A$3:GV$99,204,FALSE())-VLOOKUP($A28,'Import Peak Change'!$A$106:GV$202,204,FALSE())),0,(VLOOKUP($A28,'Import Peak'!$A$3:GV$99,204,FALSE())-VLOOKUP($A28,'Import Peak Change'!$A$106:GV$202,204,FALSE())))</f>
        <v>0</v>
      </c>
      <c r="GW28" s="193" t="n">
        <f aca="false">IF(ISERROR(VLOOKUP($A28,'Import Peak'!$A$3:GW$99,205,FALSE())-VLOOKUP($A28,'Import Peak Change'!$A$106:GW$202,205,FALSE())),0,(VLOOKUP($A28,'Import Peak'!$A$3:GW$99,205,FALSE())-VLOOKUP($A28,'Import Peak Change'!$A$106:GW$202,205,FALSE())))</f>
        <v>0</v>
      </c>
      <c r="GX28" s="193" t="n">
        <f aca="false">IF(ISERROR(VLOOKUP($A28,'Import Peak'!$A$3:GX$99,206,FALSE())-VLOOKUP($A28,'Import Peak Change'!$A$106:GX$202,206,FALSE())),0,(VLOOKUP($A28,'Import Peak'!$A$3:GX$99,206,FALSE())-VLOOKUP($A28,'Import Peak Change'!$A$106:GX$202,206,FALSE())))</f>
        <v>0</v>
      </c>
      <c r="GY28" s="193" t="n">
        <f aca="false">IF(ISERROR(VLOOKUP($A28,'Import Peak'!$A$3:GY$99,207,FALSE())-VLOOKUP($A28,'Import Peak Change'!$A$106:GY$202,207,FALSE())),0,(VLOOKUP($A28,'Import Peak'!$A$3:GY$99,207,FALSE())-VLOOKUP($A28,'Import Peak Change'!$A$106:GY$202,207,FALSE())))</f>
        <v>0</v>
      </c>
      <c r="GZ28" s="193" t="n">
        <f aca="false">IF(ISERROR(VLOOKUP($A28,'Import Peak'!$A$3:GZ$99,208,FALSE())-VLOOKUP($A28,'Import Peak Change'!$A$106:GZ$202,208,FALSE())),0,(VLOOKUP($A28,'Import Peak'!$A$3:GZ$99,208,FALSE())-VLOOKUP($A28,'Import Peak Change'!$A$106:GZ$202,208,FALSE())))</f>
        <v>0</v>
      </c>
      <c r="HA28" s="193" t="n">
        <f aca="false">IF(ISERROR(VLOOKUP($A28,'Import Peak'!$A$3:HA$99,209,FALSE())-VLOOKUP($A28,'Import Peak Change'!$A$106:HA$202,209,FALSE())),0,(VLOOKUP($A28,'Import Peak'!$A$3:HA$99,209,FALSE())-VLOOKUP($A28,'Import Peak Change'!$A$106:HA$202,209,FALSE())))</f>
        <v>0</v>
      </c>
      <c r="HB28" s="193" t="n">
        <f aca="false">IF(ISERROR(VLOOKUP($A28,'Import Peak'!$A$3:HB$99,210,FALSE())-VLOOKUP($A28,'Import Peak Change'!$A$106:HB$202,210,FALSE())),0,(VLOOKUP($A28,'Import Peak'!$A$3:HB$99,210,FALSE())-VLOOKUP($A28,'Import Peak Change'!$A$106:HB$202,210,FALSE())))</f>
        <v>0</v>
      </c>
      <c r="HC28" s="193" t="n">
        <f aca="false">IF(ISERROR(VLOOKUP($A28,'Import Peak'!$A$3:HC$99,211,FALSE())-VLOOKUP($A28,'Import Peak Change'!$A$106:HC$202,211,FALSE())),0,(VLOOKUP($A28,'Import Peak'!$A$3:HC$99,211,FALSE())-VLOOKUP($A28,'Import Peak Change'!$A$106:HC$202,211,FALSE())))</f>
        <v>0</v>
      </c>
      <c r="HD28" s="193" t="n">
        <f aca="false">IF(ISERROR(VLOOKUP($A28,'Import Peak'!$A$3:HD$99,212,FALSE())-VLOOKUP($A28,'Import Peak Change'!$A$106:HD$202,212,FALSE())),0,(VLOOKUP($A28,'Import Peak'!$A$3:HD$99,212,FALSE())-VLOOKUP($A28,'Import Peak Change'!$A$106:HD$202,212,FALSE())))</f>
        <v>0</v>
      </c>
      <c r="HE28" s="193" t="n">
        <f aca="false">IF(ISERROR(VLOOKUP($A28,'Import Peak'!$A$3:HE$99,213,FALSE())-VLOOKUP($A28,'Import Peak Change'!$A$106:HE$202,213,FALSE())),0,(VLOOKUP($A28,'Import Peak'!$A$3:HE$99,213,FALSE())-VLOOKUP($A28,'Import Peak Change'!$A$106:HE$202,213,FALSE())))</f>
        <v>0</v>
      </c>
      <c r="HF28" s="193" t="n">
        <f aca="false">IF(ISERROR(VLOOKUP($A28,'Import Peak'!$A$3:HF$99,214,FALSE())-VLOOKUP($A28,'Import Peak Change'!$A$106:HF$202,214,FALSE())),0,(VLOOKUP($A28,'Import Peak'!$A$3:HF$99,214,FALSE())-VLOOKUP($A28,'Import Peak Change'!$A$106:HF$202,214,FALSE())))</f>
        <v>0</v>
      </c>
      <c r="HG28" s="193" t="n">
        <f aca="false">IF(ISERROR(VLOOKUP($A28,'Import Peak'!$A$3:HG$99,215,FALSE())-VLOOKUP($A28,'Import Peak Change'!$A$106:HG$202,215,FALSE())),0,(VLOOKUP($A28,'Import Peak'!$A$3:HG$99,215,FALSE())-VLOOKUP($A28,'Import Peak Change'!$A$106:HG$202,215,FALSE())))</f>
        <v>0</v>
      </c>
      <c r="HH28" s="193" t="n">
        <f aca="false">IF(ISERROR(VLOOKUP($A28,'Import Peak'!$A$3:HH$99,216,FALSE())-VLOOKUP($A28,'Import Peak Change'!$A$106:HH$202,216,FALSE())),0,(VLOOKUP($A28,'Import Peak'!$A$3:HH$99,216,FALSE())-VLOOKUP($A28,'Import Peak Change'!$A$106:HH$202,216,FALSE())))</f>
        <v>0</v>
      </c>
      <c r="HI28" s="193" t="n">
        <f aca="false">IF(ISERROR(VLOOKUP($A28,'Import Peak'!$A$3:HI$99,217,FALSE())-VLOOKUP($A28,'Import Peak Change'!$A$106:HI$202,217,FALSE())),0,(VLOOKUP($A28,'Import Peak'!$A$3:HI$99,217,FALSE())-VLOOKUP($A28,'Import Peak Change'!$A$106:HI$202,217,FALSE())))</f>
        <v>0</v>
      </c>
      <c r="HJ28" s="193" t="n">
        <f aca="false">IF(ISERROR(VLOOKUP($A28,'Import Peak'!$A$3:HJ$99,218,FALSE())-VLOOKUP($A28,'Import Peak Change'!$A$106:HJ$202,218,FALSE())),0,(VLOOKUP($A28,'Import Peak'!$A$3:HJ$99,218,FALSE())-VLOOKUP($A28,'Import Peak Change'!$A$106:HJ$202,218,FALSE())))</f>
        <v>0</v>
      </c>
      <c r="HK28" s="193" t="n">
        <f aca="false">IF(ISERROR(VLOOKUP($A28,'Import Peak'!$A$3:HK$99,219,FALSE())-VLOOKUP($A28,'Import Peak Change'!$A$106:HK$202,219,FALSE())),0,(VLOOKUP($A28,'Import Peak'!$A$3:HK$99,219,FALSE())-VLOOKUP($A28,'Import Peak Change'!$A$106:HK$202,219,FALSE())))</f>
        <v>0</v>
      </c>
      <c r="HL28" s="193" t="n">
        <f aca="false">IF(ISERROR(VLOOKUP($A28,'Import Peak'!$A$3:HL$99,220,FALSE())-VLOOKUP($A28,'Import Peak Change'!$A$106:HL$202,220,FALSE())),0,(VLOOKUP($A28,'Import Peak'!$A$3:HL$99,220,FALSE())-VLOOKUP($A28,'Import Peak Change'!$A$106:HL$202,220,FALSE())))</f>
        <v>0</v>
      </c>
      <c r="HM28" s="193" t="n">
        <f aca="false">IF(ISERROR(VLOOKUP($A28,'Import Peak'!$A$3:HM$99,221,FALSE())-VLOOKUP($A28,'Import Peak Change'!$A$106:HM$202,221,FALSE())),0,(VLOOKUP($A28,'Import Peak'!$A$3:HM$99,221,FALSE())-VLOOKUP($A28,'Import Peak Change'!$A$106:HM$202,221,FALSE())))</f>
        <v>0</v>
      </c>
      <c r="HN28" s="193" t="n">
        <f aca="false">IF(ISERROR(VLOOKUP($A28,'Import Peak'!$A$3:HN$99,222,FALSE())-VLOOKUP($A28,'Import Peak Change'!$A$106:HN$202,222,FALSE())),0,(VLOOKUP($A28,'Import Peak'!$A$3:HN$99,222,FALSE())-VLOOKUP($A28,'Import Peak Change'!$A$106:HN$202,222,FALSE())))</f>
        <v>0</v>
      </c>
      <c r="HO28" s="193" t="n">
        <f aca="false">IF(ISERROR(VLOOKUP($A28,'Import Peak'!$A$3:HO$99,223,FALSE())-VLOOKUP($A28,'Import Peak Change'!$A$106:HO$202,223,FALSE())),0,(VLOOKUP($A28,'Import Peak'!$A$3:HO$99,223,FALSE())-VLOOKUP($A28,'Import Peak Change'!$A$106:HO$202,223,FALSE())))</f>
        <v>0</v>
      </c>
      <c r="HP28" s="193" t="n">
        <f aca="false">IF(ISERROR(VLOOKUP($A28,'Import Peak'!$A$3:HP$99,224,FALSE())-VLOOKUP($A28,'Import Peak Change'!$A$106:HP$202,224,FALSE())),0,(VLOOKUP($A28,'Import Peak'!$A$3:HP$99,224,FALSE())-VLOOKUP($A28,'Import Peak Change'!$A$106:HP$202,224,FALSE())))</f>
        <v>0</v>
      </c>
      <c r="HQ28" s="193" t="n">
        <f aca="false">IF(ISERROR(VLOOKUP($A28,'Import Peak'!$A$3:HQ$99,225,FALSE())-VLOOKUP($A28,'Import Peak Change'!$A$106:HQ$202,225,FALSE())),0,(VLOOKUP($A28,'Import Peak'!$A$3:HQ$99,225,FALSE())-VLOOKUP($A28,'Import Peak Change'!$A$106:HQ$202,225,FALSE())))</f>
        <v>0</v>
      </c>
      <c r="HR28" s="193" t="n">
        <f aca="false">IF(ISERROR(VLOOKUP($A28,'Import Peak'!$A$3:HR$99,226,FALSE())-VLOOKUP($A28,'Import Peak Change'!$A$106:HR$202,226,FALSE())),0,(VLOOKUP($A28,'Import Peak'!$A$3:HR$99,226,FALSE())-VLOOKUP($A28,'Import Peak Change'!$A$106:HR$202,226,FALSE())))</f>
        <v>0</v>
      </c>
      <c r="HS28" s="193" t="n">
        <f aca="false">IF(ISERROR(VLOOKUP($A28,'Import Peak'!$A$3:HS$99,227,FALSE())-VLOOKUP($A28,'Import Peak Change'!$A$106:HS$202,227,FALSE())),0,(VLOOKUP($A28,'Import Peak'!$A$3:HS$99,227,FALSE())-VLOOKUP($A28,'Import Peak Change'!$A$106:HS$202,227,FALSE())))</f>
        <v>0</v>
      </c>
      <c r="HT28" s="193" t="n">
        <f aca="false">IF(ISERROR(VLOOKUP($A28,'Import Peak'!$A$3:HT$99,228,FALSE())-VLOOKUP($A28,'Import Peak Change'!$A$106:HT$202,228,FALSE())),0,(VLOOKUP($A28,'Import Peak'!$A$3:HT$99,228,FALSE())-VLOOKUP($A28,'Import Peak Change'!$A$106:HT$202,228,FALSE())))</f>
        <v>0</v>
      </c>
      <c r="HU28" s="193" t="n">
        <f aca="false">IF(ISERROR(VLOOKUP($A28,'Import Peak'!$A$3:HU$99,229,FALSE())-VLOOKUP($A28,'Import Peak Change'!$A$106:HU$202,229,FALSE())),0,(VLOOKUP($A28,'Import Peak'!$A$3:HU$99,229,FALSE())-VLOOKUP($A28,'Import Peak Change'!$A$106:HU$202,229,FALSE())))</f>
        <v>0</v>
      </c>
      <c r="HV28" s="193" t="n">
        <f aca="false">IF(ISERROR(VLOOKUP($A28,'Import Peak'!$A$3:HV$99,230,FALSE())-VLOOKUP($A28,'Import Peak Change'!$A$106:HV$202,230,FALSE())),0,(VLOOKUP($A28,'Import Peak'!$A$3:HV$99,230,FALSE())-VLOOKUP($A28,'Import Peak Change'!$A$106:HV$202,230,FALSE())))</f>
        <v>0</v>
      </c>
      <c r="HW28" s="193" t="n">
        <f aca="false">IF(ISERROR(VLOOKUP($A28,'Import Peak'!$A$3:HW$99,231,FALSE())-VLOOKUP($A28,'Import Peak Change'!$A$106:HW$202,231,FALSE())),0,(VLOOKUP($A28,'Import Peak'!$A$3:HW$99,231,FALSE())-VLOOKUP($A28,'Import Peak Change'!$A$106:HW$202,231,FALSE())))</f>
        <v>0</v>
      </c>
      <c r="HX28" s="193" t="n">
        <f aca="false">IF(ISERROR(VLOOKUP($A28,'Import Peak'!$A$3:HX$99,232,FALSE())-VLOOKUP($A28,'Import Peak Change'!$A$106:HX$202,232,FALSE())),0,(VLOOKUP($A28,'Import Peak'!$A$3:HX$99,232,FALSE())-VLOOKUP($A28,'Import Peak Change'!$A$106:HX$202,232,FALSE())))</f>
        <v>0</v>
      </c>
      <c r="HY28" s="193" t="n">
        <f aca="false">IF(ISERROR(VLOOKUP($A28,'Import Peak'!$A$3:HY$99,233,FALSE())-VLOOKUP($A28,'Import Peak Change'!$A$106:HY$202,233,FALSE())),0,(VLOOKUP($A28,'Import Peak'!$A$3:HY$99,233,FALSE())-VLOOKUP($A28,'Import Peak Change'!$A$106:HY$202,233,FALSE())))</f>
        <v>0</v>
      </c>
      <c r="HZ28" s="193" t="n">
        <f aca="false">IF(ISERROR(VLOOKUP($A28,'Import Peak'!$A$3:HZ$99,234,FALSE())-VLOOKUP($A28,'Import Peak Change'!$A$106:HZ$202,234,FALSE())),0,(VLOOKUP($A28,'Import Peak'!$A$3:HZ$99,234,FALSE())-VLOOKUP($A28,'Import Peak Change'!$A$106:HZ$202,234,FALSE())))</f>
        <v>0</v>
      </c>
      <c r="IA28" s="193" t="n">
        <f aca="false">IF(ISERROR(VLOOKUP($A28,'Import Peak'!$A$3:IA$99,235,FALSE())-VLOOKUP($A28,'Import Peak Change'!$A$106:IA$202,235,FALSE())),0,(VLOOKUP($A28,'Import Peak'!$A$3:IA$99,235,FALSE())-VLOOKUP($A28,'Import Peak Change'!$A$106:IA$202,235,FALSE())))</f>
        <v>0</v>
      </c>
      <c r="IB28" s="193" t="n">
        <f aca="false">IF(ISERROR(VLOOKUP($A28,'Import Peak'!$A$3:IB$99,236,FALSE())-VLOOKUP($A28,'Import Peak Change'!$A$106:IB$202,236,FALSE())),0,(VLOOKUP($A28,'Import Peak'!$A$3:IB$99,236,FALSE())-VLOOKUP($A28,'Import Peak Change'!$A$106:IB$202,236,FALSE())))</f>
        <v>0</v>
      </c>
      <c r="IC28" s="193" t="n">
        <f aca="false">IF(ISERROR(VLOOKUP($A28,'Import Peak'!$A$3:IC$99,237,FALSE())-VLOOKUP($A28,'Import Peak Change'!$A$106:IC$202,237,FALSE())),0,(VLOOKUP($A28,'Import Peak'!$A$3:IC$99,237,FALSE())-VLOOKUP($A28,'Import Peak Change'!$A$106:IC$202,237,FALSE())))</f>
        <v>0</v>
      </c>
      <c r="ID28" s="193" t="n">
        <f aca="false">IF(ISERROR(VLOOKUP($A28,'Import Peak'!$A$3:ID$99,238,FALSE())-VLOOKUP($A28,'Import Peak Change'!$A$106:ID$202,238,FALSE())),0,(VLOOKUP($A28,'Import Peak'!$A$3:ID$99,238,FALSE())-VLOOKUP($A28,'Import Peak Change'!$A$106:ID$202,238,FALSE())))</f>
        <v>1596.83054639057</v>
      </c>
      <c r="IE28" s="193" t="n">
        <f aca="false">IF(ISERROR(VLOOKUP($A28,'Import Peak'!$A$3:IE$99,239,FALSE())-VLOOKUP($A28,'Import Peak Change'!$A$106:IE$202,239,FALSE())),0,(VLOOKUP($A28,'Import Peak'!$A$3:IE$99,239,FALSE())-VLOOKUP($A28,'Import Peak Change'!$A$106:IE$202,239,FALSE())))</f>
        <v>1596.83054639057</v>
      </c>
    </row>
    <row r="29" customFormat="false" ht="12.75" hidden="false" customHeight="false" outlineLevel="0" collapsed="false">
      <c r="A29" s="201" t="str">
        <f aca="false">IF('Import Peak'!A26=0,"",'Import Peak'!A26)</f>
        <v>EPMI-ST-WHOURLY</v>
      </c>
      <c r="B29" s="193"/>
      <c r="C29" s="193"/>
      <c r="D29" s="193"/>
      <c r="E29" s="193"/>
      <c r="F29" s="193"/>
      <c r="G29" s="193" t="n">
        <f aca="false">IF(ISERROR(VLOOKUP($A29,'Import Peak'!$A$3:G$99,7,FALSE())-VLOOKUP($A29,'Import Peak Change'!$A$106:G$202,7,FALSE())),0,(VLOOKUP($A29,'Import Peak'!$A$3:G$99,7,FALSE())-VLOOKUP($A29,'Import Peak Change'!$A$106:G$202,7,FALSE())))</f>
        <v>0</v>
      </c>
      <c r="H29" s="193" t="n">
        <f aca="false">IF(ISERROR(VLOOKUP($A29,'Import Peak'!$A$3:H$99,8,FALSE())-VLOOKUP($A29,'Import Peak Change'!$A$106:H$202,8,FALSE())),0,(VLOOKUP($A29,'Import Peak'!$A$3:H$99,8,FALSE())-VLOOKUP($A29,'Import Peak Change'!$A$106:H$202,8,FALSE())))</f>
        <v>0</v>
      </c>
      <c r="I29" s="193" t="n">
        <f aca="false">IF(ISERROR(VLOOKUP($A29,'Import Peak'!$A$3:I$99,9,FALSE())-VLOOKUP($A29,'Import Peak Change'!$A$106:I$202,9,FALSE())),0,(VLOOKUP($A29,'Import Peak'!$A$3:I$99,9,FALSE())-VLOOKUP($A29,'Import Peak Change'!$A$106:I$202,9,FALSE())))</f>
        <v>0</v>
      </c>
      <c r="J29" s="193" t="n">
        <f aca="false">IF(ISERROR(VLOOKUP($A29,'Import Peak'!$A$3:J$99,10,FALSE())-VLOOKUP($A29,'Import Peak Change'!$A$106:J$202,10,FALSE())),0,(VLOOKUP($A29,'Import Peak'!$A$3:J$99,10,FALSE())-VLOOKUP($A29,'Import Peak Change'!$A$106:J$202,10,FALSE())))</f>
        <v>0</v>
      </c>
      <c r="K29" s="193" t="n">
        <f aca="false">IF(ISERROR(VLOOKUP($A29,'Import Peak'!$A$3:K$99,11,FALSE())-VLOOKUP($A29,'Import Peak Change'!$A$106:K$202,11,FALSE())),0,(VLOOKUP($A29,'Import Peak'!$A$3:K$99,11,FALSE())-VLOOKUP($A29,'Import Peak Change'!$A$106:K$202,11,FALSE())))</f>
        <v>0</v>
      </c>
      <c r="L29" s="193" t="n">
        <f aca="false">IF(ISERROR(VLOOKUP($A29,'Import Peak'!$A$3:L$99,12,FALSE())-VLOOKUP($A29,'Import Peak Change'!$A$106:L$202,12,FALSE())),0,(VLOOKUP($A29,'Import Peak'!$A$3:L$99,12,FALSE())-VLOOKUP($A29,'Import Peak Change'!$A$106:L$202,12,FALSE())))</f>
        <v>0</v>
      </c>
      <c r="M29" s="193" t="n">
        <f aca="false">IF(ISERROR(VLOOKUP($A29,'Import Peak'!$A$3:M$99,13,FALSE())-VLOOKUP($A29,'Import Peak Change'!$A$106:M$202,13,FALSE())),0,(VLOOKUP($A29,'Import Peak'!$A$3:M$99,13,FALSE())-VLOOKUP($A29,'Import Peak Change'!$A$106:M$202,13,FALSE())))</f>
        <v>0</v>
      </c>
      <c r="N29" s="193" t="n">
        <f aca="false">IF(ISERROR(VLOOKUP($A29,'Import Peak'!$A$3:N$99,14,FALSE())-VLOOKUP($A29,'Import Peak Change'!$A$106:N$202,14,FALSE())),0,(VLOOKUP($A29,'Import Peak'!$A$3:N$99,14,FALSE())-VLOOKUP($A29,'Import Peak Change'!$A$106:N$202,14,FALSE())))</f>
        <v>0</v>
      </c>
      <c r="O29" s="193" t="n">
        <f aca="false">IF(ISERROR(VLOOKUP($A29,'Import Peak'!$A$3:O$99,15,FALSE())-VLOOKUP($A29,'Import Peak Change'!$A$106:O$202,15,FALSE())),0,(VLOOKUP($A29,'Import Peak'!$A$3:O$99,15,FALSE())-VLOOKUP($A29,'Import Peak Change'!$A$106:O$202,15,FALSE())))</f>
        <v>0</v>
      </c>
      <c r="P29" s="193" t="n">
        <f aca="false">IF(ISERROR(VLOOKUP($A29,'Import Peak'!$A$3:P$99,16,FALSE())-VLOOKUP($A29,'Import Peak Change'!$A$106:P$202,16,FALSE())),0,(VLOOKUP($A29,'Import Peak'!$A$3:P$99,16,FALSE())-VLOOKUP($A29,'Import Peak Change'!$A$106:P$202,16,FALSE())))</f>
        <v>0</v>
      </c>
      <c r="Q29" s="193" t="n">
        <f aca="false">IF(ISERROR(VLOOKUP($A29,'Import Peak'!$A$3:Q$99,17,FALSE())-VLOOKUP($A29,'Import Peak Change'!$A$106:Q$202,17,FALSE())),0,(VLOOKUP($A29,'Import Peak'!$A$3:Q$99,17,FALSE())-VLOOKUP($A29,'Import Peak Change'!$A$106:Q$202,17,FALSE())))</f>
        <v>0</v>
      </c>
      <c r="R29" s="193" t="n">
        <f aca="false">IF(ISERROR(VLOOKUP($A29,'Import Peak'!$A$3:R$99,18,FALSE())-VLOOKUP($A29,'Import Peak Change'!$A$106:R$202,18,FALSE())),0,(VLOOKUP($A29,'Import Peak'!$A$3:R$99,18,FALSE())-VLOOKUP($A29,'Import Peak Change'!$A$106:R$202,18,FALSE())))</f>
        <v>0</v>
      </c>
      <c r="S29" s="193" t="n">
        <f aca="false">IF(ISERROR(VLOOKUP($A29,'Import Peak'!$A$3:S$99,19,FALSE())-VLOOKUP($A29,'Import Peak Change'!$A$106:S$202,19,FALSE())),0,(VLOOKUP($A29,'Import Peak'!$A$3:S$99,19,FALSE())-VLOOKUP($A29,'Import Peak Change'!$A$106:S$202,19,FALSE())))</f>
        <v>0</v>
      </c>
      <c r="T29" s="193" t="n">
        <f aca="false">IF(ISERROR(VLOOKUP($A29,'Import Peak'!$A$3:T$99,20,FALSE())-VLOOKUP($A29,'Import Peak Change'!$A$106:T$202,20,FALSE())),0,(VLOOKUP($A29,'Import Peak'!$A$3:T$99,20,FALSE())-VLOOKUP($A29,'Import Peak Change'!$A$106:T$202,20,FALSE())))</f>
        <v>0</v>
      </c>
      <c r="U29" s="193" t="n">
        <f aca="false">IF(ISERROR(VLOOKUP($A29,'Import Peak'!$A$3:U$99,21,FALSE())-VLOOKUP($A29,'Import Peak Change'!$A$106:U$202,21,FALSE())),0,(VLOOKUP($A29,'Import Peak'!$A$3:U$99,21,FALSE())-VLOOKUP($A29,'Import Peak Change'!$A$106:U$202,21,FALSE())))</f>
        <v>0</v>
      </c>
      <c r="V29" s="193" t="n">
        <f aca="false">IF(ISERROR(VLOOKUP($A29,'Import Peak'!$A$3:V$99,22,FALSE())-VLOOKUP($A29,'Import Peak Change'!$A$106:V$202,22,FALSE())),0,(VLOOKUP($A29,'Import Peak'!$A$3:V$99,22,FALSE())-VLOOKUP($A29,'Import Peak Change'!$A$106:V$202,22,FALSE())))</f>
        <v>0</v>
      </c>
      <c r="W29" s="193" t="n">
        <f aca="false">IF(ISERROR(VLOOKUP($A29,'Import Peak'!$A$3:W$99,23,FALSE())-VLOOKUP($A29,'Import Peak Change'!$A$106:W$202,23,FALSE())),0,(VLOOKUP($A29,'Import Peak'!$A$3:W$99,23,FALSE())-VLOOKUP($A29,'Import Peak Change'!$A$106:W$202,23,FALSE())))</f>
        <v>0</v>
      </c>
      <c r="X29" s="193" t="n">
        <f aca="false">IF(ISERROR(VLOOKUP($A29,'Import Peak'!$A$3:X$99,24,FALSE())-VLOOKUP($A29,'Import Peak Change'!$A$106:X$202,24,FALSE())),0,(VLOOKUP($A29,'Import Peak'!$A$3:X$99,24,FALSE())-VLOOKUP($A29,'Import Peak Change'!$A$106:X$202,24,FALSE())))</f>
        <v>0</v>
      </c>
      <c r="Y29" s="193" t="n">
        <f aca="false">IF(ISERROR(VLOOKUP($A29,'Import Peak'!$A$3:Y$99,25,FALSE())-VLOOKUP($A29,'Import Peak Change'!$A$106:Y$202,25,FALSE())),0,(VLOOKUP($A29,'Import Peak'!$A$3:Y$99,25,FALSE())-VLOOKUP($A29,'Import Peak Change'!$A$106:Y$202,25,FALSE())))</f>
        <v>0</v>
      </c>
      <c r="Z29" s="193" t="n">
        <f aca="false">IF(ISERROR(VLOOKUP($A29,'Import Peak'!$A$3:Z$99,26,FALSE())-VLOOKUP($A29,'Import Peak Change'!$A$106:Z$202,26,FALSE())),0,(VLOOKUP($A29,'Import Peak'!$A$3:Z$99,26,FALSE())-VLOOKUP($A29,'Import Peak Change'!$A$106:Z$202,26,FALSE())))</f>
        <v>0</v>
      </c>
      <c r="AA29" s="193" t="n">
        <f aca="false">IF(ISERROR(VLOOKUP($A29,'Import Peak'!$A$3:AA$99,27,FALSE())-VLOOKUP($A29,'Import Peak Change'!$A$106:AA$202,27,FALSE())),0,(VLOOKUP($A29,'Import Peak'!$A$3:AA$99,27,FALSE())-VLOOKUP($A29,'Import Peak Change'!$A$106:AA$202,27,FALSE())))</f>
        <v>0</v>
      </c>
      <c r="AB29" s="193" t="n">
        <f aca="false">IF(ISERROR(VLOOKUP($A29,'Import Peak'!$A$3:AB$99,28,FALSE())-VLOOKUP($A29,'Import Peak Change'!$A$106:AB$202,28,FALSE())),0,(VLOOKUP($A29,'Import Peak'!$A$3:AB$99,28,FALSE())-VLOOKUP($A29,'Import Peak Change'!$A$106:AB$202,28,FALSE())))</f>
        <v>0</v>
      </c>
      <c r="AC29" s="193" t="n">
        <f aca="false">IF(ISERROR(VLOOKUP($A29,'Import Peak'!$A$3:AC$99,29,FALSE())-VLOOKUP($A29,'Import Peak Change'!$A$106:AC$202,29,FALSE())),0,(VLOOKUP($A29,'Import Peak'!$A$3:AC$99,29,FALSE())-VLOOKUP($A29,'Import Peak Change'!$A$106:AC$202,29,FALSE())))</f>
        <v>0</v>
      </c>
      <c r="AD29" s="193" t="n">
        <f aca="false">IF(ISERROR(VLOOKUP($A29,'Import Peak'!$A$3:AD$99,30,FALSE())-VLOOKUP($A29,'Import Peak Change'!$A$106:AD$202,30,FALSE())),0,(VLOOKUP($A29,'Import Peak'!$A$3:AD$99,30,FALSE())-VLOOKUP($A29,'Import Peak Change'!$A$106:AD$202,30,FALSE())))</f>
        <v>0</v>
      </c>
      <c r="AE29" s="193" t="n">
        <f aca="false">IF(ISERROR(VLOOKUP($A29,'Import Peak'!$A$3:AE$99,31,FALSE())-VLOOKUP($A29,'Import Peak Change'!$A$106:AE$202,31,FALSE())),0,(VLOOKUP($A29,'Import Peak'!$A$3:AE$99,31,FALSE())-VLOOKUP($A29,'Import Peak Change'!$A$106:AE$202,31,FALSE())))</f>
        <v>0</v>
      </c>
      <c r="AF29" s="193" t="n">
        <f aca="false">IF(ISERROR(VLOOKUP($A29,'Import Peak'!$A$3:AF$99,32,FALSE())-VLOOKUP($A29,'Import Peak Change'!$A$106:AF$202,32,FALSE())),0,(VLOOKUP($A29,'Import Peak'!$A$3:AF$99,32,FALSE())-VLOOKUP($A29,'Import Peak Change'!$A$106:AF$202,32,FALSE())))</f>
        <v>0</v>
      </c>
      <c r="AG29" s="193" t="n">
        <f aca="false">IF(ISERROR(VLOOKUP($A29,'Import Peak'!$A$3:AG$99,33,FALSE())-VLOOKUP($A29,'Import Peak Change'!$A$106:AG$202,33,FALSE())),0,(VLOOKUP($A29,'Import Peak'!$A$3:AG$99,33,FALSE())-VLOOKUP($A29,'Import Peak Change'!$A$106:AG$202,33,FALSE())))</f>
        <v>0</v>
      </c>
      <c r="AH29" s="193" t="n">
        <f aca="false">IF(ISERROR(VLOOKUP($A29,'Import Peak'!$A$3:AH$99,34,FALSE())-VLOOKUP($A29,'Import Peak Change'!$A$106:AH$202,34,FALSE())),0,(VLOOKUP($A29,'Import Peak'!$A$3:AH$99,34,FALSE())-VLOOKUP($A29,'Import Peak Change'!$A$106:AH$202,34,FALSE())))</f>
        <v>0</v>
      </c>
      <c r="AI29" s="193" t="n">
        <f aca="false">IF(ISERROR(VLOOKUP($A29,'Import Peak'!$A$3:AI$99,35,FALSE())-VLOOKUP($A29,'Import Peak Change'!$A$106:AI$202,35,FALSE())),0,(VLOOKUP($A29,'Import Peak'!$A$3:AI$99,35,FALSE())-VLOOKUP($A29,'Import Peak Change'!$A$106:AI$202,35,FALSE())))</f>
        <v>0</v>
      </c>
      <c r="AJ29" s="193" t="n">
        <f aca="false">IF(ISERROR(VLOOKUP($A29,'Import Peak'!$A$3:AJ$99,36,FALSE())-VLOOKUP($A29,'Import Peak Change'!$A$106:AJ$202,36,FALSE())),0,(VLOOKUP($A29,'Import Peak'!$A$3:AJ$99,36,FALSE())-VLOOKUP($A29,'Import Peak Change'!$A$106:AJ$202,36,FALSE())))</f>
        <v>0</v>
      </c>
      <c r="AK29" s="193" t="n">
        <f aca="false">IF(ISERROR(VLOOKUP($A29,'Import Peak'!$A$3:AK$99,37,FALSE())-VLOOKUP($A29,'Import Peak Change'!$A$106:AK$202,37,FALSE())),0,(VLOOKUP($A29,'Import Peak'!$A$3:AK$99,37,FALSE())-VLOOKUP($A29,'Import Peak Change'!$A$106:AK$202,37,FALSE())))</f>
        <v>0</v>
      </c>
      <c r="AL29" s="193" t="n">
        <f aca="false">IF(ISERROR(VLOOKUP($A29,'Import Peak'!$A$3:AL$99,38,FALSE())-VLOOKUP($A29,'Import Peak Change'!$A$106:AL$202,38,FALSE())),0,(VLOOKUP($A29,'Import Peak'!$A$3:AL$99,38,FALSE())-VLOOKUP($A29,'Import Peak Change'!$A$106:AL$202,38,FALSE())))</f>
        <v>0</v>
      </c>
      <c r="AM29" s="193" t="n">
        <f aca="false">IF(ISERROR(VLOOKUP($A29,'Import Peak'!$A$3:AM$99,39,FALSE())-VLOOKUP($A29,'Import Peak Change'!$A$106:AM$202,39,FALSE())),0,(VLOOKUP($A29,'Import Peak'!$A$3:AM$99,39,FALSE())-VLOOKUP($A29,'Import Peak Change'!$A$106:AM$202,39,FALSE())))</f>
        <v>0</v>
      </c>
      <c r="AN29" s="193" t="n">
        <f aca="false">IF(ISERROR(VLOOKUP($A29,'Import Peak'!$A$3:AN$99,40,FALSE())-VLOOKUP($A29,'Import Peak Change'!$A$106:AN$202,40,FALSE())),0,(VLOOKUP($A29,'Import Peak'!$A$3:AN$99,40,FALSE())-VLOOKUP($A29,'Import Peak Change'!$A$106:AN$202,40,FALSE())))</f>
        <v>0</v>
      </c>
      <c r="AO29" s="193" t="n">
        <f aca="false">IF(ISERROR(VLOOKUP($A29,'Import Peak'!$A$3:AO$99,41,FALSE())-VLOOKUP($A29,'Import Peak Change'!$A$106:AO$202,41,FALSE())),0,(VLOOKUP($A29,'Import Peak'!$A$3:AO$99,41,FALSE())-VLOOKUP($A29,'Import Peak Change'!$A$106:AO$202,41,FALSE())))</f>
        <v>0</v>
      </c>
      <c r="AP29" s="193" t="n">
        <f aca="false">IF(ISERROR(VLOOKUP($A29,'Import Peak'!$A$3:AP$99,42,FALSE())-VLOOKUP($A29,'Import Peak Change'!$A$106:AP$202,42,FALSE())),0,(VLOOKUP($A29,'Import Peak'!$A$3:AP$99,42,FALSE())-VLOOKUP($A29,'Import Peak Change'!$A$106:AP$202,42,FALSE())))</f>
        <v>0</v>
      </c>
      <c r="AQ29" s="193" t="n">
        <f aca="false">IF(ISERROR(VLOOKUP($A29,'Import Peak'!$A$3:AQ$99,43,FALSE())-VLOOKUP($A29,'Import Peak Change'!$A$106:AQ$202,43,FALSE())),0,(VLOOKUP($A29,'Import Peak'!$A$3:AQ$99,43,FALSE())-VLOOKUP($A29,'Import Peak Change'!$A$106:AQ$202,43,FALSE())))</f>
        <v>0</v>
      </c>
      <c r="AR29" s="193" t="n">
        <f aca="false">IF(ISERROR(VLOOKUP($A29,'Import Peak'!$A$3:AR$99,44,FALSE())-VLOOKUP($A29,'Import Peak Change'!$A$106:AR$202,44,FALSE())),0,(VLOOKUP($A29,'Import Peak'!$A$3:AR$99,44,FALSE())-VLOOKUP($A29,'Import Peak Change'!$A$106:AR$202,44,FALSE())))</f>
        <v>0</v>
      </c>
      <c r="AS29" s="193" t="n">
        <f aca="false">IF(ISERROR(VLOOKUP($A29,'Import Peak'!$A$3:AS$99,45,FALSE())-VLOOKUP($A29,'Import Peak Change'!$A$106:AS$202,45,FALSE())),0,(VLOOKUP($A29,'Import Peak'!$A$3:AS$99,45,FALSE())-VLOOKUP($A29,'Import Peak Change'!$A$106:AS$202,45,FALSE())))</f>
        <v>0</v>
      </c>
      <c r="AT29" s="193" t="n">
        <f aca="false">IF(ISERROR(VLOOKUP($A29,'Import Peak'!$A$3:AT$99,46,FALSE())-VLOOKUP($A29,'Import Peak Change'!$A$106:AT$202,46,FALSE())),0,(VLOOKUP($A29,'Import Peak'!$A$3:AT$99,46,FALSE())-VLOOKUP($A29,'Import Peak Change'!$A$106:AT$202,46,FALSE())))</f>
        <v>0</v>
      </c>
      <c r="AU29" s="193" t="n">
        <f aca="false">IF(ISERROR(VLOOKUP($A29,'Import Peak'!$A$3:AU$99,47,FALSE())-VLOOKUP($A29,'Import Peak Change'!$A$106:AU$202,47,FALSE())),0,(VLOOKUP($A29,'Import Peak'!$A$3:AU$99,47,FALSE())-VLOOKUP($A29,'Import Peak Change'!$A$106:AU$202,47,FALSE())))</f>
        <v>0</v>
      </c>
      <c r="AV29" s="193" t="n">
        <f aca="false">IF(ISERROR(VLOOKUP($A29,'Import Peak'!$A$3:AV$99,48,FALSE())-VLOOKUP($A29,'Import Peak Change'!$A$106:AV$202,48,FALSE())),0,(VLOOKUP($A29,'Import Peak'!$A$3:AV$99,48,FALSE())-VLOOKUP($A29,'Import Peak Change'!$A$106:AV$202,48,FALSE())))</f>
        <v>0</v>
      </c>
      <c r="AW29" s="193" t="n">
        <f aca="false">IF(ISERROR(VLOOKUP($A29,'Import Peak'!$A$3:AW$99,49,FALSE())-VLOOKUP($A29,'Import Peak Change'!$A$106:AW$202,49,FALSE())),0,(VLOOKUP($A29,'Import Peak'!$A$3:AW$99,49,FALSE())-VLOOKUP($A29,'Import Peak Change'!$A$106:AW$202,49,FALSE())))</f>
        <v>0</v>
      </c>
      <c r="AX29" s="193" t="n">
        <f aca="false">IF(ISERROR(VLOOKUP($A29,'Import Peak'!$A$3:AX$99,50,FALSE())-VLOOKUP($A29,'Import Peak Change'!$A$106:AX$202,50,FALSE())),0,(VLOOKUP($A29,'Import Peak'!$A$3:AX$99,50,FALSE())-VLOOKUP($A29,'Import Peak Change'!$A$106:AX$202,50,FALSE())))</f>
        <v>0</v>
      </c>
      <c r="AY29" s="193" t="n">
        <f aca="false">IF(ISERROR(VLOOKUP($A29,'Import Peak'!$A$3:AY$99,51,FALSE())-VLOOKUP($A29,'Import Peak Change'!$A$106:AY$202,51,FALSE())),0,(VLOOKUP($A29,'Import Peak'!$A$3:AY$99,51,FALSE())-VLOOKUP($A29,'Import Peak Change'!$A$106:AY$202,51,FALSE())))</f>
        <v>0</v>
      </c>
      <c r="AZ29" s="193" t="n">
        <f aca="false">IF(ISERROR(VLOOKUP($A29,'Import Peak'!$A$3:AZ$99,52,FALSE())-VLOOKUP($A29,'Import Peak Change'!$A$106:AZ$202,52,FALSE())),0,(VLOOKUP($A29,'Import Peak'!$A$3:AZ$99,52,FALSE())-VLOOKUP($A29,'Import Peak Change'!$A$106:AZ$202,52,FALSE())))</f>
        <v>0</v>
      </c>
      <c r="BA29" s="193" t="n">
        <f aca="false">IF(ISERROR(VLOOKUP($A29,'Import Peak'!$A$3:BA$99,53,FALSE())-VLOOKUP($A29,'Import Peak Change'!$A$106:BA$202,53,FALSE())),0,(VLOOKUP($A29,'Import Peak'!$A$3:BA$99,53,FALSE())-VLOOKUP($A29,'Import Peak Change'!$A$106:BA$202,53,FALSE())))</f>
        <v>0</v>
      </c>
      <c r="BB29" s="193" t="n">
        <f aca="false">IF(ISERROR(VLOOKUP($A29,'Import Peak'!$A$3:BB$99,54,FALSE())-VLOOKUP($A29,'Import Peak Change'!$A$106:BB$202,54,FALSE())),0,(VLOOKUP($A29,'Import Peak'!$A$3:BB$99,54,FALSE())-VLOOKUP($A29,'Import Peak Change'!$A$106:BB$202,54,FALSE())))</f>
        <v>0</v>
      </c>
      <c r="BC29" s="193" t="n">
        <f aca="false">IF(ISERROR(VLOOKUP($A29,'Import Peak'!$A$3:BC$99,55,FALSE())-VLOOKUP($A29,'Import Peak Change'!$A$106:BC$202,55,FALSE())),0,(VLOOKUP($A29,'Import Peak'!$A$3:BC$99,55,FALSE())-VLOOKUP($A29,'Import Peak Change'!$A$106:BC$202,55,FALSE())))</f>
        <v>0</v>
      </c>
      <c r="BD29" s="193" t="n">
        <f aca="false">IF(ISERROR(VLOOKUP($A29,'Import Peak'!$A$3:BD$99,56,FALSE())-VLOOKUP($A29,'Import Peak Change'!$A$106:BD$202,56,FALSE())),0,(VLOOKUP($A29,'Import Peak'!$A$3:BD$99,56,FALSE())-VLOOKUP($A29,'Import Peak Change'!$A$106:BD$202,56,FALSE())))</f>
        <v>0</v>
      </c>
      <c r="BE29" s="193" t="n">
        <f aca="false">IF(ISERROR(VLOOKUP($A29,'Import Peak'!$A$3:BE$99,57,FALSE())-VLOOKUP($A29,'Import Peak Change'!$A$106:BE$202,57,FALSE())),0,(VLOOKUP($A29,'Import Peak'!$A$3:BE$99,57,FALSE())-VLOOKUP($A29,'Import Peak Change'!$A$106:BE$202,57,FALSE())))</f>
        <v>0</v>
      </c>
      <c r="BF29" s="193" t="n">
        <f aca="false">IF(ISERROR(VLOOKUP($A29,'Import Peak'!$A$3:BF$99,58,FALSE())-VLOOKUP($A29,'Import Peak Change'!$A$106:BF$202,58,FALSE())),0,(VLOOKUP($A29,'Import Peak'!$A$3:BF$99,58,FALSE())-VLOOKUP($A29,'Import Peak Change'!$A$106:BF$202,58,FALSE())))</f>
        <v>0</v>
      </c>
      <c r="BG29" s="193" t="n">
        <f aca="false">IF(ISERROR(VLOOKUP($A29,'Import Peak'!$A$3:BG$99,59,FALSE())-VLOOKUP($A29,'Import Peak Change'!$A$106:BG$202,59,FALSE())),0,(VLOOKUP($A29,'Import Peak'!$A$3:BG$99,59,FALSE())-VLOOKUP($A29,'Import Peak Change'!$A$106:BG$202,59,FALSE())))</f>
        <v>0</v>
      </c>
      <c r="BH29" s="193" t="n">
        <f aca="false">IF(ISERROR(VLOOKUP($A29,'Import Peak'!$A$3:BH$99,60,FALSE())-VLOOKUP($A29,'Import Peak Change'!$A$106:BH$202,60,FALSE())),0,(VLOOKUP($A29,'Import Peak'!$A$3:BH$99,60,FALSE())-VLOOKUP($A29,'Import Peak Change'!$A$106:BH$202,60,FALSE())))</f>
        <v>0</v>
      </c>
      <c r="BI29" s="193" t="n">
        <f aca="false">IF(ISERROR(VLOOKUP($A29,'Import Peak'!$A$3:BI$99,61,FALSE())-VLOOKUP($A29,'Import Peak Change'!$A$106:BI$202,61,FALSE())),0,(VLOOKUP($A29,'Import Peak'!$A$3:BI$99,61,FALSE())-VLOOKUP($A29,'Import Peak Change'!$A$106:BI$202,61,FALSE())))</f>
        <v>0</v>
      </c>
      <c r="BJ29" s="193" t="n">
        <f aca="false">IF(ISERROR(VLOOKUP($A29,'Import Peak'!$A$3:BJ$99,62,FALSE())-VLOOKUP($A29,'Import Peak Change'!$A$106:BJ$202,62,FALSE())),0,(VLOOKUP($A29,'Import Peak'!$A$3:BJ$99,62,FALSE())-VLOOKUP($A29,'Import Peak Change'!$A$106:BJ$202,62,FALSE())))</f>
        <v>0</v>
      </c>
      <c r="BK29" s="193" t="n">
        <f aca="false">IF(ISERROR(VLOOKUP($A29,'Import Peak'!$A$3:BK$99,63,FALSE())-VLOOKUP($A29,'Import Peak Change'!$A$106:BK$202,63,FALSE())),0,(VLOOKUP($A29,'Import Peak'!$A$3:BK$99,63,FALSE())-VLOOKUP($A29,'Import Peak Change'!$A$106:BK$202,63,FALSE())))</f>
        <v>0</v>
      </c>
      <c r="BL29" s="193" t="n">
        <f aca="false">IF(ISERROR(VLOOKUP($A29,'Import Peak'!$A$3:BL$99,64,FALSE())-VLOOKUP($A29,'Import Peak Change'!$A$106:BL$202,64,FALSE())),0,(VLOOKUP($A29,'Import Peak'!$A$3:BL$99,64,FALSE())-VLOOKUP($A29,'Import Peak Change'!$A$106:BL$202,64,FALSE())))</f>
        <v>0</v>
      </c>
      <c r="BM29" s="193" t="n">
        <f aca="false">IF(ISERROR(VLOOKUP($A29,'Import Peak'!$A$3:BM$99,65,FALSE())-VLOOKUP($A29,'Import Peak Change'!$A$106:BM$202,65,FALSE())),0,(VLOOKUP($A29,'Import Peak'!$A$3:BM$99,65,FALSE())-VLOOKUP($A29,'Import Peak Change'!$A$106:BM$202,65,FALSE())))</f>
        <v>0</v>
      </c>
      <c r="BN29" s="193" t="n">
        <f aca="false">IF(ISERROR(VLOOKUP($A29,'Import Peak'!$A$3:BN$99,66,FALSE())-VLOOKUP($A29,'Import Peak Change'!$A$106:BN$202,66,FALSE())),0,(VLOOKUP($A29,'Import Peak'!$A$3:BN$99,66,FALSE())-VLOOKUP($A29,'Import Peak Change'!$A$106:BN$202,66,FALSE())))</f>
        <v>0</v>
      </c>
      <c r="BO29" s="193" t="n">
        <f aca="false">IF(ISERROR(VLOOKUP($A29,'Import Peak'!$A$3:BO$99,67,FALSE())-VLOOKUP($A29,'Import Peak Change'!$A$106:BO$202,67,FALSE())),0,(VLOOKUP($A29,'Import Peak'!$A$3:BO$99,67,FALSE())-VLOOKUP($A29,'Import Peak Change'!$A$106:BO$202,67,FALSE())))</f>
        <v>0</v>
      </c>
      <c r="BP29" s="193" t="n">
        <f aca="false">IF(ISERROR(VLOOKUP($A29,'Import Peak'!$A$3:BP$99,68,FALSE())-VLOOKUP($A29,'Import Peak Change'!$A$106:BP$202,68,FALSE())),0,(VLOOKUP($A29,'Import Peak'!$A$3:BP$99,68,FALSE())-VLOOKUP($A29,'Import Peak Change'!$A$106:BP$202,68,FALSE())))</f>
        <v>0</v>
      </c>
      <c r="BQ29" s="193" t="n">
        <f aca="false">IF(ISERROR(VLOOKUP($A29,'Import Peak'!$A$3:BQ$99,69,FALSE())-VLOOKUP($A29,'Import Peak Change'!$A$106:BQ$202,69,FALSE())),0,(VLOOKUP($A29,'Import Peak'!$A$3:BQ$99,69,FALSE())-VLOOKUP($A29,'Import Peak Change'!$A$106:BQ$202,69,FALSE())))</f>
        <v>0</v>
      </c>
      <c r="BR29" s="193" t="n">
        <f aca="false">IF(ISERROR(VLOOKUP($A29,'Import Peak'!$A$3:BR$99,70,FALSE())-VLOOKUP($A29,'Import Peak Change'!$A$106:BR$202,70,FALSE())),0,(VLOOKUP($A29,'Import Peak'!$A$3:BR$99,70,FALSE())-VLOOKUP($A29,'Import Peak Change'!$A$106:BR$202,70,FALSE())))</f>
        <v>0</v>
      </c>
      <c r="BS29" s="193" t="n">
        <f aca="false">IF(ISERROR(VLOOKUP($A29,'Import Peak'!$A$3:BS$99,71,FALSE())-VLOOKUP($A29,'Import Peak Change'!$A$106:BS$202,71,FALSE())),0,(VLOOKUP($A29,'Import Peak'!$A$3:BS$99,71,FALSE())-VLOOKUP($A29,'Import Peak Change'!$A$106:BS$202,71,FALSE())))</f>
        <v>0</v>
      </c>
      <c r="BT29" s="193" t="n">
        <f aca="false">IF(ISERROR(VLOOKUP($A29,'Import Peak'!$A$3:BT$99,72,FALSE())-VLOOKUP($A29,'Import Peak Change'!$A$106:BT$202,72,FALSE())),0,(VLOOKUP($A29,'Import Peak'!$A$3:BT$99,72,FALSE())-VLOOKUP($A29,'Import Peak Change'!$A$106:BT$202,72,FALSE())))</f>
        <v>0</v>
      </c>
      <c r="BU29" s="193" t="n">
        <f aca="false">IF(ISERROR(VLOOKUP($A29,'Import Peak'!$A$3:BU$99,73,FALSE())-VLOOKUP($A29,'Import Peak Change'!$A$106:BU$202,73,FALSE())),0,(VLOOKUP($A29,'Import Peak'!$A$3:BU$99,73,FALSE())-VLOOKUP($A29,'Import Peak Change'!$A$106:BU$202,73,FALSE())))</f>
        <v>0</v>
      </c>
      <c r="BV29" s="193" t="n">
        <f aca="false">IF(ISERROR(VLOOKUP($A29,'Import Peak'!$A$3:BV$99,74,FALSE())-VLOOKUP($A29,'Import Peak Change'!$A$106:BV$202,74,FALSE())),0,(VLOOKUP($A29,'Import Peak'!$A$3:BV$99,74,FALSE())-VLOOKUP($A29,'Import Peak Change'!$A$106:BV$202,74,FALSE())))</f>
        <v>0</v>
      </c>
      <c r="BW29" s="193" t="n">
        <f aca="false">IF(ISERROR(VLOOKUP($A29,'Import Peak'!$A$3:BW$99,75,FALSE())-VLOOKUP($A29,'Import Peak Change'!$A$106:BW$202,75,FALSE())),0,(VLOOKUP($A29,'Import Peak'!$A$3:BW$99,75,FALSE())-VLOOKUP($A29,'Import Peak Change'!$A$106:BW$202,75,FALSE())))</f>
        <v>0</v>
      </c>
      <c r="BX29" s="193" t="n">
        <f aca="false">IF(ISERROR(VLOOKUP($A29,'Import Peak'!$A$3:BX$99,76,FALSE())-VLOOKUP($A29,'Import Peak Change'!$A$106:BX$202,76,FALSE())),0,(VLOOKUP($A29,'Import Peak'!$A$3:BX$99,76,FALSE())-VLOOKUP($A29,'Import Peak Change'!$A$106:BX$202,76,FALSE())))</f>
        <v>0</v>
      </c>
      <c r="BY29" s="193" t="n">
        <f aca="false">IF(ISERROR(VLOOKUP($A29,'Import Peak'!$A$3:BY$99,77,FALSE())-VLOOKUP($A29,'Import Peak Change'!$A$106:BY$202,77,FALSE())),0,(VLOOKUP($A29,'Import Peak'!$A$3:BY$99,77,FALSE())-VLOOKUP($A29,'Import Peak Change'!$A$106:BY$202,77,FALSE())))</f>
        <v>0</v>
      </c>
      <c r="BZ29" s="193" t="n">
        <f aca="false">IF(ISERROR(VLOOKUP($A29,'Import Peak'!$A$3:BZ$99,78,FALSE())-VLOOKUP($A29,'Import Peak Change'!$A$106:BZ$202,78,FALSE())),0,(VLOOKUP($A29,'Import Peak'!$A$3:BZ$99,78,FALSE())-VLOOKUP($A29,'Import Peak Change'!$A$106:BZ$202,78,FALSE())))</f>
        <v>0</v>
      </c>
      <c r="CA29" s="193" t="n">
        <f aca="false">IF(ISERROR(VLOOKUP($A29,'Import Peak'!$A$3:CA$99,79,FALSE())-VLOOKUP($A29,'Import Peak Change'!$A$106:CA$202,79,FALSE())),0,(VLOOKUP($A29,'Import Peak'!$A$3:CA$99,79,FALSE())-VLOOKUP($A29,'Import Peak Change'!$A$106:CA$202,79,FALSE())))</f>
        <v>0</v>
      </c>
      <c r="CB29" s="193" t="n">
        <f aca="false">IF(ISERROR(VLOOKUP($A29,'Import Peak'!$A$3:CB$99,80,FALSE())-VLOOKUP($A29,'Import Peak Change'!$A$106:CB$202,80,FALSE())),0,(VLOOKUP($A29,'Import Peak'!$A$3:CB$99,80,FALSE())-VLOOKUP($A29,'Import Peak Change'!$A$106:CB$202,80,FALSE())))</f>
        <v>0</v>
      </c>
      <c r="CC29" s="193" t="n">
        <f aca="false">IF(ISERROR(VLOOKUP($A29,'Import Peak'!$A$3:CC$99,81,FALSE())-VLOOKUP($A29,'Import Peak Change'!$A$106:CC$202,81,FALSE())),0,(VLOOKUP($A29,'Import Peak'!$A$3:CC$99,81,FALSE())-VLOOKUP($A29,'Import Peak Change'!$A$106:CC$202,81,FALSE())))</f>
        <v>0</v>
      </c>
      <c r="CD29" s="193" t="n">
        <f aca="false">IF(ISERROR(VLOOKUP($A29,'Import Peak'!$A$3:CD$99,82,FALSE())-VLOOKUP($A29,'Import Peak Change'!$A$106:CD$202,82,FALSE())),0,(VLOOKUP($A29,'Import Peak'!$A$3:CD$99,82,FALSE())-VLOOKUP($A29,'Import Peak Change'!$A$106:CD$202,82,FALSE())))</f>
        <v>0</v>
      </c>
      <c r="CE29" s="193" t="n">
        <f aca="false">IF(ISERROR(VLOOKUP($A29,'Import Peak'!$A$3:CE$99,83,FALSE())-VLOOKUP($A29,'Import Peak Change'!$A$106:CE$202,83,FALSE())),0,(VLOOKUP($A29,'Import Peak'!$A$3:CE$99,83,FALSE())-VLOOKUP($A29,'Import Peak Change'!$A$106:CE$202,83,FALSE())))</f>
        <v>0</v>
      </c>
      <c r="CF29" s="193" t="n">
        <f aca="false">IF(ISERROR(VLOOKUP($A29,'Import Peak'!$A$3:CF$99,84,FALSE())-VLOOKUP($A29,'Import Peak Change'!$A$106:CF$202,84,FALSE())),0,(VLOOKUP($A29,'Import Peak'!$A$3:CF$99,84,FALSE())-VLOOKUP($A29,'Import Peak Change'!$A$106:CF$202,84,FALSE())))</f>
        <v>0</v>
      </c>
      <c r="CG29" s="193" t="n">
        <f aca="false">IF(ISERROR(VLOOKUP($A29,'Import Peak'!$A$3:CG$99,85,FALSE())-VLOOKUP($A29,'Import Peak Change'!$A$106:CG$202,85,FALSE())),0,(VLOOKUP($A29,'Import Peak'!$A$3:CG$99,85,FALSE())-VLOOKUP($A29,'Import Peak Change'!$A$106:CG$202,85,FALSE())))</f>
        <v>0</v>
      </c>
      <c r="CH29" s="193" t="n">
        <f aca="false">IF(ISERROR(VLOOKUP($A29,'Import Peak'!$A$3:CH$99,86,FALSE())-VLOOKUP($A29,'Import Peak Change'!$A$106:CH$202,86,FALSE())),0,(VLOOKUP($A29,'Import Peak'!$A$3:CH$99,86,FALSE())-VLOOKUP($A29,'Import Peak Change'!$A$106:CH$202,86,FALSE())))</f>
        <v>0</v>
      </c>
      <c r="CI29" s="193" t="n">
        <f aca="false">IF(ISERROR(VLOOKUP($A29,'Import Peak'!$A$3:CI$99,87,FALSE())-VLOOKUP($A29,'Import Peak Change'!$A$106:CI$202,87,FALSE())),0,(VLOOKUP($A29,'Import Peak'!$A$3:CI$99,87,FALSE())-VLOOKUP($A29,'Import Peak Change'!$A$106:CI$202,87,FALSE())))</f>
        <v>0</v>
      </c>
      <c r="CJ29" s="193" t="n">
        <f aca="false">IF(ISERROR(VLOOKUP($A29,'Import Peak'!$A$3:CJ$99,88,FALSE())-VLOOKUP($A29,'Import Peak Change'!$A$106:CJ$202,88,FALSE())),0,(VLOOKUP($A29,'Import Peak'!$A$3:CJ$99,88,FALSE())-VLOOKUP($A29,'Import Peak Change'!$A$106:CJ$202,88,FALSE())))</f>
        <v>0</v>
      </c>
      <c r="CK29" s="193" t="n">
        <f aca="false">IF(ISERROR(VLOOKUP($A29,'Import Peak'!$A$3:CK$99,89,FALSE())-VLOOKUP($A29,'Import Peak Change'!$A$106:CK$202,89,FALSE())),0,(VLOOKUP($A29,'Import Peak'!$A$3:CK$99,89,FALSE())-VLOOKUP($A29,'Import Peak Change'!$A$106:CK$202,89,FALSE())))</f>
        <v>0</v>
      </c>
      <c r="CL29" s="193" t="n">
        <f aca="false">IF(ISERROR(VLOOKUP($A29,'Import Peak'!$A$3:CL$99,90,FALSE())-VLOOKUP($A29,'Import Peak Change'!$A$106:CL$202,90,FALSE())),0,(VLOOKUP($A29,'Import Peak'!$A$3:CL$99,90,FALSE())-VLOOKUP($A29,'Import Peak Change'!$A$106:CL$202,90,FALSE())))</f>
        <v>0</v>
      </c>
      <c r="CM29" s="193" t="n">
        <f aca="false">IF(ISERROR(VLOOKUP($A29,'Import Peak'!$A$3:CM$99,91,FALSE())-VLOOKUP($A29,'Import Peak Change'!$A$106:CM$202,91,FALSE())),0,(VLOOKUP($A29,'Import Peak'!$A$3:CM$99,91,FALSE())-VLOOKUP($A29,'Import Peak Change'!$A$106:CM$202,91,FALSE())))</f>
        <v>0</v>
      </c>
      <c r="CN29" s="193" t="n">
        <f aca="false">IF(ISERROR(VLOOKUP($A29,'Import Peak'!$A$3:CN$99,92,FALSE())-VLOOKUP($A29,'Import Peak Change'!$A$106:CN$202,92,FALSE())),0,(VLOOKUP($A29,'Import Peak'!$A$3:CN$99,92,FALSE())-VLOOKUP($A29,'Import Peak Change'!$A$106:CN$202,92,FALSE())))</f>
        <v>0</v>
      </c>
      <c r="CO29" s="193" t="n">
        <f aca="false">IF(ISERROR(VLOOKUP($A29,'Import Peak'!$A$3:CO$99,93,FALSE())-VLOOKUP($A29,'Import Peak Change'!$A$106:CO$202,93,FALSE())),0,(VLOOKUP($A29,'Import Peak'!$A$3:CO$99,93,FALSE())-VLOOKUP($A29,'Import Peak Change'!$A$106:CO$202,93,FALSE())))</f>
        <v>0</v>
      </c>
      <c r="CP29" s="193" t="n">
        <f aca="false">IF(ISERROR(VLOOKUP($A29,'Import Peak'!$A$3:CP$99,94,FALSE())-VLOOKUP($A29,'Import Peak Change'!$A$106:CP$202,94,FALSE())),0,(VLOOKUP($A29,'Import Peak'!$A$3:CP$99,94,FALSE())-VLOOKUP($A29,'Import Peak Change'!$A$106:CP$202,94,FALSE())))</f>
        <v>0</v>
      </c>
      <c r="CQ29" s="193" t="n">
        <f aca="false">IF(ISERROR(VLOOKUP($A29,'Import Peak'!$A$3:CQ$99,95,FALSE())-VLOOKUP($A29,'Import Peak Change'!$A$106:CQ$202,95,FALSE())),0,(VLOOKUP($A29,'Import Peak'!$A$3:CQ$99,95,FALSE())-VLOOKUP($A29,'Import Peak Change'!$A$106:CQ$202,95,FALSE())))</f>
        <v>0</v>
      </c>
      <c r="CR29" s="193" t="n">
        <f aca="false">IF(ISERROR(VLOOKUP($A29,'Import Peak'!$A$3:CR$99,96,FALSE())-VLOOKUP($A29,'Import Peak Change'!$A$106:CR$202,96,FALSE())),0,(VLOOKUP($A29,'Import Peak'!$A$3:CR$99,96,FALSE())-VLOOKUP($A29,'Import Peak Change'!$A$106:CR$202,96,FALSE())))</f>
        <v>0</v>
      </c>
      <c r="CS29" s="193" t="n">
        <f aca="false">IF(ISERROR(VLOOKUP($A29,'Import Peak'!$A$3:CS$99,97,FALSE())-VLOOKUP($A29,'Import Peak Change'!$A$106:CS$202,97,FALSE())),0,(VLOOKUP($A29,'Import Peak'!$A$3:CS$99,97,FALSE())-VLOOKUP($A29,'Import Peak Change'!$A$106:CS$202,97,FALSE())))</f>
        <v>0</v>
      </c>
      <c r="CT29" s="193" t="n">
        <f aca="false">IF(ISERROR(VLOOKUP($A29,'Import Peak'!$A$3:CT$99,98,FALSE())-VLOOKUP($A29,'Import Peak Change'!$A$106:CT$202,98,FALSE())),0,(VLOOKUP($A29,'Import Peak'!$A$3:CT$99,98,FALSE())-VLOOKUP($A29,'Import Peak Change'!$A$106:CT$202,98,FALSE())))</f>
        <v>0</v>
      </c>
      <c r="CU29" s="193" t="n">
        <f aca="false">IF(ISERROR(VLOOKUP($A29,'Import Peak'!$A$3:CU$99,99,FALSE())-VLOOKUP($A29,'Import Peak Change'!$A$106:CU$202,99,FALSE())),0,(VLOOKUP($A29,'Import Peak'!$A$3:CU$99,99,FALSE())-VLOOKUP($A29,'Import Peak Change'!$A$106:CU$202,99,FALSE())))</f>
        <v>0</v>
      </c>
      <c r="CV29" s="193" t="n">
        <f aca="false">IF(ISERROR(VLOOKUP($A29,'Import Peak'!$A$3:CV$99,100,FALSE())-VLOOKUP($A29,'Import Peak Change'!$A$106:CV$202,100,FALSE())),0,(VLOOKUP($A29,'Import Peak'!$A$3:CV$99,100,FALSE())-VLOOKUP($A29,'Import Peak Change'!$A$106:CV$202,100,FALSE())))</f>
        <v>0</v>
      </c>
      <c r="CW29" s="193" t="n">
        <f aca="false">IF(ISERROR(VLOOKUP($A29,'Import Peak'!$A$3:CW$99,101,FALSE())-VLOOKUP($A29,'Import Peak Change'!$A$106:CW$202,101,FALSE())),0,(VLOOKUP($A29,'Import Peak'!$A$3:CW$99,101,FALSE())-VLOOKUP($A29,'Import Peak Change'!$A$106:CW$202,101,FALSE())))</f>
        <v>0</v>
      </c>
      <c r="CX29" s="193" t="n">
        <f aca="false">IF(ISERROR(VLOOKUP($A29,'Import Peak'!$A$3:CX$99,102,FALSE())-VLOOKUP($A29,'Import Peak Change'!$A$106:CX$202,102,FALSE())),0,(VLOOKUP($A29,'Import Peak'!$A$3:CX$99,102,FALSE())-VLOOKUP($A29,'Import Peak Change'!$A$106:CX$202,102,FALSE())))</f>
        <v>0</v>
      </c>
      <c r="CY29" s="193" t="n">
        <f aca="false">IF(ISERROR(VLOOKUP($A29,'Import Peak'!$A$3:CY$99,103,FALSE())-VLOOKUP($A29,'Import Peak Change'!$A$106:CY$202,103,FALSE())),0,(VLOOKUP($A29,'Import Peak'!$A$3:CY$99,103,FALSE())-VLOOKUP($A29,'Import Peak Change'!$A$106:CY$202,103,FALSE())))</f>
        <v>0</v>
      </c>
      <c r="CZ29" s="193" t="n">
        <f aca="false">IF(ISERROR(VLOOKUP($A29,'Import Peak'!$A$3:CZ$99,104,FALSE())-VLOOKUP($A29,'Import Peak Change'!$A$106:CZ$202,104,FALSE())),0,(VLOOKUP($A29,'Import Peak'!$A$3:CZ$99,104,FALSE())-VLOOKUP($A29,'Import Peak Change'!$A$106:CZ$202,104,FALSE())))</f>
        <v>0</v>
      </c>
      <c r="DA29" s="193" t="n">
        <f aca="false">IF(ISERROR(VLOOKUP($A29,'Import Peak'!$A$3:DA$99,105,FALSE())-VLOOKUP($A29,'Import Peak Change'!$A$106:DA$202,105,FALSE())),0,(VLOOKUP($A29,'Import Peak'!$A$3:DA$99,105,FALSE())-VLOOKUP($A29,'Import Peak Change'!$A$106:DA$202,105,FALSE())))</f>
        <v>0</v>
      </c>
      <c r="DB29" s="193" t="n">
        <f aca="false">IF(ISERROR(VLOOKUP($A29,'Import Peak'!$A$3:DB$99,106,FALSE())-VLOOKUP($A29,'Import Peak Change'!$A$106:DB$202,106,FALSE())),0,(VLOOKUP($A29,'Import Peak'!$A$3:DB$99,106,FALSE())-VLOOKUP($A29,'Import Peak Change'!$A$106:DB$202,106,FALSE())))</f>
        <v>0</v>
      </c>
      <c r="DC29" s="193" t="n">
        <f aca="false">IF(ISERROR(VLOOKUP($A29,'Import Peak'!$A$3:DC$99,107,FALSE())-VLOOKUP($A29,'Import Peak Change'!$A$106:DC$202,107,FALSE())),0,(VLOOKUP($A29,'Import Peak'!$A$3:DC$99,107,FALSE())-VLOOKUP($A29,'Import Peak Change'!$A$106:DC$202,107,FALSE())))</f>
        <v>0</v>
      </c>
      <c r="DD29" s="193" t="n">
        <f aca="false">IF(ISERROR(VLOOKUP($A29,'Import Peak'!$A$3:DD$99,108,FALSE())-VLOOKUP($A29,'Import Peak Change'!$A$106:DD$202,108,FALSE())),0,(VLOOKUP($A29,'Import Peak'!$A$3:DD$99,108,FALSE())-VLOOKUP($A29,'Import Peak Change'!$A$106:DD$202,108,FALSE())))</f>
        <v>0</v>
      </c>
      <c r="DE29" s="193" t="n">
        <f aca="false">IF(ISERROR(VLOOKUP($A29,'Import Peak'!$A$3:DE$99,109,FALSE())-VLOOKUP($A29,'Import Peak Change'!$A$106:DE$202,109,FALSE())),0,(VLOOKUP($A29,'Import Peak'!$A$3:DE$99,109,FALSE())-VLOOKUP($A29,'Import Peak Change'!$A$106:DE$202,109,FALSE())))</f>
        <v>0</v>
      </c>
      <c r="DF29" s="193" t="n">
        <f aca="false">IF(ISERROR(VLOOKUP($A29,'Import Peak'!$A$3:DF$99,110,FALSE())-VLOOKUP($A29,'Import Peak Change'!$A$106:DF$202,110,FALSE())),0,(VLOOKUP($A29,'Import Peak'!$A$3:DF$99,110,FALSE())-VLOOKUP($A29,'Import Peak Change'!$A$106:DF$202,110,FALSE())))</f>
        <v>0</v>
      </c>
      <c r="DG29" s="193" t="n">
        <f aca="false">IF(ISERROR(VLOOKUP($A29,'Import Peak'!$A$3:DG$99,111,FALSE())-VLOOKUP($A29,'Import Peak Change'!$A$106:DG$202,111,FALSE())),0,(VLOOKUP($A29,'Import Peak'!$A$3:DG$99,111,FALSE())-VLOOKUP($A29,'Import Peak Change'!$A$106:DG$202,111,FALSE())))</f>
        <v>0</v>
      </c>
      <c r="DH29" s="193" t="n">
        <f aca="false">IF(ISERROR(VLOOKUP($A29,'Import Peak'!$A$3:DH$99,112,FALSE())-VLOOKUP($A29,'Import Peak Change'!$A$106:DH$202,112,FALSE())),0,(VLOOKUP($A29,'Import Peak'!$A$3:DH$99,112,FALSE())-VLOOKUP($A29,'Import Peak Change'!$A$106:DH$202,112,FALSE())))</f>
        <v>0</v>
      </c>
      <c r="DI29" s="193" t="n">
        <f aca="false">IF(ISERROR(VLOOKUP($A29,'Import Peak'!$A$3:DI$99,113,FALSE())-VLOOKUP($A29,'Import Peak Change'!$A$106:DI$202,113,FALSE())),0,(VLOOKUP($A29,'Import Peak'!$A$3:DI$99,113,FALSE())-VLOOKUP($A29,'Import Peak Change'!$A$106:DI$202,113,FALSE())))</f>
        <v>0</v>
      </c>
      <c r="DJ29" s="193" t="n">
        <f aca="false">IF(ISERROR(VLOOKUP($A29,'Import Peak'!$A$3:DJ$99,114,FALSE())-VLOOKUP($A29,'Import Peak Change'!$A$106:DJ$202,114,FALSE())),0,(VLOOKUP($A29,'Import Peak'!$A$3:DJ$99,114,FALSE())-VLOOKUP($A29,'Import Peak Change'!$A$106:DJ$202,114,FALSE())))</f>
        <v>0</v>
      </c>
      <c r="DK29" s="193" t="n">
        <f aca="false">IF(ISERROR(VLOOKUP($A29,'Import Peak'!$A$3:DK$99,115,FALSE())-VLOOKUP($A29,'Import Peak Change'!$A$106:DK$202,115,FALSE())),0,(VLOOKUP($A29,'Import Peak'!$A$3:DK$99,115,FALSE())-VLOOKUP($A29,'Import Peak Change'!$A$106:DK$202,115,FALSE())))</f>
        <v>0</v>
      </c>
      <c r="DL29" s="193" t="n">
        <f aca="false">IF(ISERROR(VLOOKUP($A29,'Import Peak'!$A$3:DL$99,116,FALSE())-VLOOKUP($A29,'Import Peak Change'!$A$106:DL$202,116,FALSE())),0,(VLOOKUP($A29,'Import Peak'!$A$3:DL$99,116,FALSE())-VLOOKUP($A29,'Import Peak Change'!$A$106:DL$202,116,FALSE())))</f>
        <v>0</v>
      </c>
      <c r="DM29" s="193" t="n">
        <f aca="false">IF(ISERROR(VLOOKUP($A29,'Import Peak'!$A$3:DM$99,117,FALSE())-VLOOKUP($A29,'Import Peak Change'!$A$106:DM$202,117,FALSE())),0,(VLOOKUP($A29,'Import Peak'!$A$3:DM$99,117,FALSE())-VLOOKUP($A29,'Import Peak Change'!$A$106:DM$202,117,FALSE())))</f>
        <v>0</v>
      </c>
      <c r="DN29" s="193" t="n">
        <f aca="false">IF(ISERROR(VLOOKUP($A29,'Import Peak'!$A$3:DN$99,118,FALSE())-VLOOKUP($A29,'Import Peak Change'!$A$106:DN$202,118,FALSE())),0,(VLOOKUP($A29,'Import Peak'!$A$3:DN$99,118,FALSE())-VLOOKUP($A29,'Import Peak Change'!$A$106:DN$202,118,FALSE())))</f>
        <v>0</v>
      </c>
      <c r="DO29" s="193" t="n">
        <f aca="false">IF(ISERROR(VLOOKUP($A29,'Import Peak'!$A$3:DO$99,119,FALSE())-VLOOKUP($A29,'Import Peak Change'!$A$106:DO$202,119,FALSE())),0,(VLOOKUP($A29,'Import Peak'!$A$3:DO$99,119,FALSE())-VLOOKUP($A29,'Import Peak Change'!$A$106:DO$202,119,FALSE())))</f>
        <v>0</v>
      </c>
      <c r="DP29" s="193" t="n">
        <f aca="false">IF(ISERROR(VLOOKUP($A29,'Import Peak'!$A$3:DP$99,120,FALSE())-VLOOKUP($A29,'Import Peak Change'!$A$106:DP$202,120,FALSE())),0,(VLOOKUP($A29,'Import Peak'!$A$3:DP$99,120,FALSE())-VLOOKUP($A29,'Import Peak Change'!$A$106:DP$202,120,FALSE())))</f>
        <v>0</v>
      </c>
      <c r="DQ29" s="193" t="n">
        <f aca="false">IF(ISERROR(VLOOKUP($A29,'Import Peak'!$A$3:DQ$99,121,FALSE())-VLOOKUP($A29,'Import Peak Change'!$A$106:DQ$202,121,FALSE())),0,(VLOOKUP($A29,'Import Peak'!$A$3:DQ$99,121,FALSE())-VLOOKUP($A29,'Import Peak Change'!$A$106:DQ$202,121,FALSE())))</f>
        <v>0</v>
      </c>
      <c r="DR29" s="193" t="n">
        <f aca="false">IF(ISERROR(VLOOKUP($A29,'Import Peak'!$A$3:DR$99,122,FALSE())-VLOOKUP($A29,'Import Peak Change'!$A$106:DR$202,122,FALSE())),0,(VLOOKUP($A29,'Import Peak'!$A$3:DR$99,122,FALSE())-VLOOKUP($A29,'Import Peak Change'!$A$106:DR$202,122,FALSE())))</f>
        <v>0</v>
      </c>
      <c r="DS29" s="193" t="n">
        <f aca="false">IF(ISERROR(VLOOKUP($A29,'Import Peak'!$A$3:DS$99,123,FALSE())-VLOOKUP($A29,'Import Peak Change'!$A$106:DS$202,123,FALSE())),0,(VLOOKUP($A29,'Import Peak'!$A$3:DS$99,123,FALSE())-VLOOKUP($A29,'Import Peak Change'!$A$106:DS$202,123,FALSE())))</f>
        <v>0</v>
      </c>
      <c r="DT29" s="193" t="n">
        <f aca="false">IF(ISERROR(VLOOKUP($A29,'Import Peak'!$A$3:DT$99,124,FALSE())-VLOOKUP($A29,'Import Peak Change'!$A$106:DT$202,124,FALSE())),0,(VLOOKUP($A29,'Import Peak'!$A$3:DT$99,124,FALSE())-VLOOKUP($A29,'Import Peak Change'!$A$106:DT$202,124,FALSE())))</f>
        <v>0</v>
      </c>
      <c r="DU29" s="193" t="n">
        <f aca="false">IF(ISERROR(VLOOKUP($A29,'Import Peak'!$A$3:DU$99,125,FALSE())-VLOOKUP($A29,'Import Peak Change'!$A$106:DU$202,125,FALSE())),0,(VLOOKUP($A29,'Import Peak'!$A$3:DU$99,125,FALSE())-VLOOKUP($A29,'Import Peak Change'!$A$106:DU$202,125,FALSE())))</f>
        <v>0</v>
      </c>
      <c r="DV29" s="193" t="n">
        <f aca="false">IF(ISERROR(VLOOKUP($A29,'Import Peak'!$A$3:DV$99,126,FALSE())-VLOOKUP($A29,'Import Peak Change'!$A$106:DV$202,126,FALSE())),0,(VLOOKUP($A29,'Import Peak'!$A$3:DV$99,126,FALSE())-VLOOKUP($A29,'Import Peak Change'!$A$106:DV$202,126,FALSE())))</f>
        <v>0</v>
      </c>
      <c r="DW29" s="193" t="n">
        <f aca="false">IF(ISERROR(VLOOKUP($A29,'Import Peak'!$A$3:DW$99,127,FALSE())-VLOOKUP($A29,'Import Peak Change'!$A$106:DW$202,127,FALSE())),0,(VLOOKUP($A29,'Import Peak'!$A$3:DW$99,127,FALSE())-VLOOKUP($A29,'Import Peak Change'!$A$106:DW$202,127,FALSE())))</f>
        <v>0</v>
      </c>
      <c r="DX29" s="193" t="n">
        <f aca="false">IF(ISERROR(VLOOKUP($A29,'Import Peak'!$A$3:DX$99,128,FALSE())-VLOOKUP($A29,'Import Peak Change'!$A$106:DX$202,128,FALSE())),0,(VLOOKUP($A29,'Import Peak'!$A$3:DX$99,128,FALSE())-VLOOKUP($A29,'Import Peak Change'!$A$106:DX$202,128,FALSE())))</f>
        <v>0</v>
      </c>
      <c r="DY29" s="193" t="n">
        <f aca="false">IF(ISERROR(VLOOKUP($A29,'Import Peak'!$A$3:DY$99,129,FALSE())-VLOOKUP($A29,'Import Peak Change'!$A$106:DY$202,129,FALSE())),0,(VLOOKUP($A29,'Import Peak'!$A$3:DY$99,129,FALSE())-VLOOKUP($A29,'Import Peak Change'!$A$106:DY$202,129,FALSE())))</f>
        <v>0</v>
      </c>
      <c r="DZ29" s="193" t="n">
        <f aca="false">IF(ISERROR(VLOOKUP($A29,'Import Peak'!$A$3:DZ$99,130,FALSE())-VLOOKUP($A29,'Import Peak Change'!$A$106:DZ$202,130,FALSE())),0,(VLOOKUP($A29,'Import Peak'!$A$3:DZ$99,130,FALSE())-VLOOKUP($A29,'Import Peak Change'!$A$106:DZ$202,130,FALSE())))</f>
        <v>0</v>
      </c>
      <c r="EA29" s="193" t="n">
        <f aca="false">IF(ISERROR(VLOOKUP($A29,'Import Peak'!$A$3:EA$99,131,FALSE())-VLOOKUP($A29,'Import Peak Change'!$A$106:EA$202,131,FALSE())),0,(VLOOKUP($A29,'Import Peak'!$A$3:EA$99,131,FALSE())-VLOOKUP($A29,'Import Peak Change'!$A$106:EA$202,131,FALSE())))</f>
        <v>0</v>
      </c>
      <c r="EB29" s="193" t="n">
        <f aca="false">IF(ISERROR(VLOOKUP($A29,'Import Peak'!$A$3:EB$99,132,FALSE())-VLOOKUP($A29,'Import Peak Change'!$A$106:EB$202,132,FALSE())),0,(VLOOKUP($A29,'Import Peak'!$A$3:EB$99,132,FALSE())-VLOOKUP($A29,'Import Peak Change'!$A$106:EB$202,132,FALSE())))</f>
        <v>0</v>
      </c>
      <c r="EC29" s="193" t="n">
        <f aca="false">IF(ISERROR(VLOOKUP($A29,'Import Peak'!$A$3:EC$99,133,FALSE())-VLOOKUP($A29,'Import Peak Change'!$A$106:EC$202,133,FALSE())),0,(VLOOKUP($A29,'Import Peak'!$A$3:EC$99,133,FALSE())-VLOOKUP($A29,'Import Peak Change'!$A$106:EC$202,133,FALSE())))</f>
        <v>0</v>
      </c>
      <c r="ED29" s="193" t="n">
        <f aca="false">IF(ISERROR(VLOOKUP($A29,'Import Peak'!$A$3:ED$99,134,FALSE())-VLOOKUP($A29,'Import Peak Change'!$A$106:ED$202,134,FALSE())),0,(VLOOKUP($A29,'Import Peak'!$A$3:ED$99,134,FALSE())-VLOOKUP($A29,'Import Peak Change'!$A$106:ED$202,134,FALSE())))</f>
        <v>0</v>
      </c>
      <c r="EE29" s="193" t="n">
        <f aca="false">IF(ISERROR(VLOOKUP($A29,'Import Peak'!$A$3:EE$99,135,FALSE())-VLOOKUP($A29,'Import Peak Change'!$A$106:EE$202,135,FALSE())),0,(VLOOKUP($A29,'Import Peak'!$A$3:EE$99,135,FALSE())-VLOOKUP($A29,'Import Peak Change'!$A$106:EE$202,135,FALSE())))</f>
        <v>0</v>
      </c>
      <c r="EF29" s="193" t="n">
        <f aca="false">IF(ISERROR(VLOOKUP($A29,'Import Peak'!$A$3:EF$99,136,FALSE())-VLOOKUP($A29,'Import Peak Change'!$A$106:EF$202,136,FALSE())),0,(VLOOKUP($A29,'Import Peak'!$A$3:EF$99,136,FALSE())-VLOOKUP($A29,'Import Peak Change'!$A$106:EF$202,136,FALSE())))</f>
        <v>0</v>
      </c>
      <c r="EG29" s="193" t="n">
        <f aca="false">IF(ISERROR(VLOOKUP($A29,'Import Peak'!$A$3:EG$99,137,FALSE())-VLOOKUP($A29,'Import Peak Change'!$A$106:EG$202,137,FALSE())),0,(VLOOKUP($A29,'Import Peak'!$A$3:EG$99,137,FALSE())-VLOOKUP($A29,'Import Peak Change'!$A$106:EG$202,137,FALSE())))</f>
        <v>0</v>
      </c>
      <c r="EH29" s="193" t="n">
        <f aca="false">IF(ISERROR(VLOOKUP($A29,'Import Peak'!$A$3:EH$99,138,FALSE())-VLOOKUP($A29,'Import Peak Change'!$A$106:EH$202,138,FALSE())),0,(VLOOKUP($A29,'Import Peak'!$A$3:EH$99,138,FALSE())-VLOOKUP($A29,'Import Peak Change'!$A$106:EH$202,138,FALSE())))</f>
        <v>0</v>
      </c>
      <c r="EI29" s="193" t="n">
        <f aca="false">IF(ISERROR(VLOOKUP($A29,'Import Peak'!$A$3:EI$99,139,FALSE())-VLOOKUP($A29,'Import Peak Change'!$A$106:EI$202,139,FALSE())),0,(VLOOKUP($A29,'Import Peak'!$A$3:EI$99,139,FALSE())-VLOOKUP($A29,'Import Peak Change'!$A$106:EI$202,139,FALSE())))</f>
        <v>0</v>
      </c>
      <c r="EJ29" s="193" t="n">
        <f aca="false">IF(ISERROR(VLOOKUP($A29,'Import Peak'!$A$3:EJ$99,140,FALSE())-VLOOKUP($A29,'Import Peak Change'!$A$106:EJ$202,140,FALSE())),0,(VLOOKUP($A29,'Import Peak'!$A$3:EJ$99,140,FALSE())-VLOOKUP($A29,'Import Peak Change'!$A$106:EJ$202,140,FALSE())))</f>
        <v>0</v>
      </c>
      <c r="EK29" s="193" t="n">
        <f aca="false">IF(ISERROR(VLOOKUP($A29,'Import Peak'!$A$3:EK$99,141,FALSE())-VLOOKUP($A29,'Import Peak Change'!$A$106:EK$202,141,FALSE())),0,(VLOOKUP($A29,'Import Peak'!$A$3:EK$99,141,FALSE())-VLOOKUP($A29,'Import Peak Change'!$A$106:EK$202,141,FALSE())))</f>
        <v>0</v>
      </c>
      <c r="EL29" s="193" t="n">
        <f aca="false">IF(ISERROR(VLOOKUP($A29,'Import Peak'!$A$3:EL$99,142,FALSE())-VLOOKUP($A29,'Import Peak Change'!$A$106:EL$202,142,FALSE())),0,(VLOOKUP($A29,'Import Peak'!$A$3:EL$99,142,FALSE())-VLOOKUP($A29,'Import Peak Change'!$A$106:EL$202,142,FALSE())))</f>
        <v>0</v>
      </c>
      <c r="EM29" s="193" t="n">
        <f aca="false">IF(ISERROR(VLOOKUP($A29,'Import Peak'!$A$3:EM$99,143,FALSE())-VLOOKUP($A29,'Import Peak Change'!$A$106:EM$202,143,FALSE())),0,(VLOOKUP($A29,'Import Peak'!$A$3:EM$99,143,FALSE())-VLOOKUP($A29,'Import Peak Change'!$A$106:EM$202,143,FALSE())))</f>
        <v>0</v>
      </c>
      <c r="EN29" s="193" t="n">
        <f aca="false">IF(ISERROR(VLOOKUP($A29,'Import Peak'!$A$3:EN$99,144,FALSE())-VLOOKUP($A29,'Import Peak Change'!$A$106:EN$202,144,FALSE())),0,(VLOOKUP($A29,'Import Peak'!$A$3:EN$99,144,FALSE())-VLOOKUP($A29,'Import Peak Change'!$A$106:EN$202,144,FALSE())))</f>
        <v>0</v>
      </c>
      <c r="EO29" s="193" t="n">
        <f aca="false">IF(ISERROR(VLOOKUP($A29,'Import Peak'!$A$3:EO$99,145,FALSE())-VLOOKUP($A29,'Import Peak Change'!$A$106:EO$202,145,FALSE())),0,(VLOOKUP($A29,'Import Peak'!$A$3:EO$99,145,FALSE())-VLOOKUP($A29,'Import Peak Change'!$A$106:EO$202,145,FALSE())))</f>
        <v>0</v>
      </c>
      <c r="EP29" s="193" t="n">
        <f aca="false">IF(ISERROR(VLOOKUP($A29,'Import Peak'!$A$3:EP$99,146,FALSE())-VLOOKUP($A29,'Import Peak Change'!$A$106:EP$202,146,FALSE())),0,(VLOOKUP($A29,'Import Peak'!$A$3:EP$99,146,FALSE())-VLOOKUP($A29,'Import Peak Change'!$A$106:EP$202,146,FALSE())))</f>
        <v>0</v>
      </c>
      <c r="EQ29" s="193" t="n">
        <f aca="false">IF(ISERROR(VLOOKUP($A29,'Import Peak'!$A$3:EQ$99,147,FALSE())-VLOOKUP($A29,'Import Peak Change'!$A$106:EQ$202,147,FALSE())),0,(VLOOKUP($A29,'Import Peak'!$A$3:EQ$99,147,FALSE())-VLOOKUP($A29,'Import Peak Change'!$A$106:EQ$202,147,FALSE())))</f>
        <v>0</v>
      </c>
      <c r="ER29" s="193" t="n">
        <f aca="false">IF(ISERROR(VLOOKUP($A29,'Import Peak'!$A$3:ER$99,148,FALSE())-VLOOKUP($A29,'Import Peak Change'!$A$106:ER$202,148,FALSE())),0,(VLOOKUP($A29,'Import Peak'!$A$3:ER$99,148,FALSE())-VLOOKUP($A29,'Import Peak Change'!$A$106:ER$202,148,FALSE())))</f>
        <v>0</v>
      </c>
      <c r="ES29" s="193" t="n">
        <f aca="false">IF(ISERROR(VLOOKUP($A29,'Import Peak'!$A$3:ES$99,149,FALSE())-VLOOKUP($A29,'Import Peak Change'!$A$106:ES$202,149,FALSE())),0,(VLOOKUP($A29,'Import Peak'!$A$3:ES$99,149,FALSE())-VLOOKUP($A29,'Import Peak Change'!$A$106:ES$202,149,FALSE())))</f>
        <v>0</v>
      </c>
      <c r="ET29" s="193" t="n">
        <f aca="false">IF(ISERROR(VLOOKUP($A29,'Import Peak'!$A$3:ET$99,150,FALSE())-VLOOKUP($A29,'Import Peak Change'!$A$106:ET$202,150,FALSE())),0,(VLOOKUP($A29,'Import Peak'!$A$3:ET$99,150,FALSE())-VLOOKUP($A29,'Import Peak Change'!$A$106:ET$202,150,FALSE())))</f>
        <v>0</v>
      </c>
      <c r="EU29" s="193" t="n">
        <f aca="false">IF(ISERROR(VLOOKUP($A29,'Import Peak'!$A$3:EU$99,151,FALSE())-VLOOKUP($A29,'Import Peak Change'!$A$106:EU$202,151,FALSE())),0,(VLOOKUP($A29,'Import Peak'!$A$3:EU$99,151,FALSE())-VLOOKUP($A29,'Import Peak Change'!$A$106:EU$202,151,FALSE())))</f>
        <v>0</v>
      </c>
      <c r="EV29" s="193" t="n">
        <f aca="false">IF(ISERROR(VLOOKUP($A29,'Import Peak'!$A$3:EV$99,152,FALSE())-VLOOKUP($A29,'Import Peak Change'!$A$106:EV$202,152,FALSE())),0,(VLOOKUP($A29,'Import Peak'!$A$3:EV$99,152,FALSE())-VLOOKUP($A29,'Import Peak Change'!$A$106:EV$202,152,FALSE())))</f>
        <v>0</v>
      </c>
      <c r="EW29" s="193" t="n">
        <f aca="false">IF(ISERROR(VLOOKUP($A29,'Import Peak'!$A$3:EW$99,153,FALSE())-VLOOKUP($A29,'Import Peak Change'!$A$106:EW$202,153,FALSE())),0,(VLOOKUP($A29,'Import Peak'!$A$3:EW$99,153,FALSE())-VLOOKUP($A29,'Import Peak Change'!$A$106:EW$202,153,FALSE())))</f>
        <v>0</v>
      </c>
      <c r="EX29" s="193" t="n">
        <f aca="false">IF(ISERROR(VLOOKUP($A29,'Import Peak'!$A$3:EX$99,154,FALSE())-VLOOKUP($A29,'Import Peak Change'!$A$106:EX$202,154,FALSE())),0,(VLOOKUP($A29,'Import Peak'!$A$3:EX$99,154,FALSE())-VLOOKUP($A29,'Import Peak Change'!$A$106:EX$202,154,FALSE())))</f>
        <v>0</v>
      </c>
      <c r="EY29" s="193" t="n">
        <f aca="false">IF(ISERROR(VLOOKUP($A29,'Import Peak'!$A$3:EY$99,155,FALSE())-VLOOKUP($A29,'Import Peak Change'!$A$106:EY$202,155,FALSE())),0,(VLOOKUP($A29,'Import Peak'!$A$3:EY$99,155,FALSE())-VLOOKUP($A29,'Import Peak Change'!$A$106:EY$202,155,FALSE())))</f>
        <v>0</v>
      </c>
      <c r="EZ29" s="193" t="n">
        <f aca="false">IF(ISERROR(VLOOKUP($A29,'Import Peak'!$A$3:EZ$99,156,FALSE())-VLOOKUP($A29,'Import Peak Change'!$A$106:EZ$202,156,FALSE())),0,(VLOOKUP($A29,'Import Peak'!$A$3:EZ$99,156,FALSE())-VLOOKUP($A29,'Import Peak Change'!$A$106:EZ$202,156,FALSE())))</f>
        <v>0</v>
      </c>
      <c r="FA29" s="193" t="n">
        <f aca="false">IF(ISERROR(VLOOKUP($A29,'Import Peak'!$A$3:FA$99,157,FALSE())-VLOOKUP($A29,'Import Peak Change'!$A$106:FA$202,157,FALSE())),0,(VLOOKUP($A29,'Import Peak'!$A$3:FA$99,157,FALSE())-VLOOKUP($A29,'Import Peak Change'!$A$106:FA$202,157,FALSE())))</f>
        <v>0</v>
      </c>
      <c r="FB29" s="193" t="n">
        <f aca="false">IF(ISERROR(VLOOKUP($A29,'Import Peak'!$A$3:FB$99,158,FALSE())-VLOOKUP($A29,'Import Peak Change'!$A$106:FB$202,158,FALSE())),0,(VLOOKUP($A29,'Import Peak'!$A$3:FB$99,158,FALSE())-VLOOKUP($A29,'Import Peak Change'!$A$106:FB$202,158,FALSE())))</f>
        <v>0</v>
      </c>
      <c r="FC29" s="193" t="n">
        <f aca="false">IF(ISERROR(VLOOKUP($A29,'Import Peak'!$A$3:FC$99,159,FALSE())-VLOOKUP($A29,'Import Peak Change'!$A$106:FC$202,159,FALSE())),0,(VLOOKUP($A29,'Import Peak'!$A$3:FC$99,159,FALSE())-VLOOKUP($A29,'Import Peak Change'!$A$106:FC$202,159,FALSE())))</f>
        <v>0</v>
      </c>
      <c r="FD29" s="193" t="n">
        <f aca="false">IF(ISERROR(VLOOKUP($A29,'Import Peak'!$A$3:FD$99,160,FALSE())-VLOOKUP($A29,'Import Peak Change'!$A$106:FD$202,160,FALSE())),0,(VLOOKUP($A29,'Import Peak'!$A$3:FD$99,160,FALSE())-VLOOKUP($A29,'Import Peak Change'!$A$106:FD$202,160,FALSE())))</f>
        <v>0</v>
      </c>
      <c r="FE29" s="193" t="n">
        <f aca="false">IF(ISERROR(VLOOKUP($A29,'Import Peak'!$A$3:FE$99,161,FALSE())-VLOOKUP($A29,'Import Peak Change'!$A$106:FE$202,161,FALSE())),0,(VLOOKUP($A29,'Import Peak'!$A$3:FE$99,161,FALSE())-VLOOKUP($A29,'Import Peak Change'!$A$106:FE$202,161,FALSE())))</f>
        <v>0</v>
      </c>
      <c r="FF29" s="193" t="n">
        <f aca="false">IF(ISERROR(VLOOKUP($A29,'Import Peak'!$A$3:FF$99,162,FALSE())-VLOOKUP($A29,'Import Peak Change'!$A$106:FF$202,162,FALSE())),0,(VLOOKUP($A29,'Import Peak'!$A$3:FF$99,162,FALSE())-VLOOKUP($A29,'Import Peak Change'!$A$106:FF$202,162,FALSE())))</f>
        <v>0</v>
      </c>
      <c r="FG29" s="193" t="n">
        <f aca="false">IF(ISERROR(VLOOKUP($A29,'Import Peak'!$A$3:FG$99,163,FALSE())-VLOOKUP($A29,'Import Peak Change'!$A$106:FG$202,163,FALSE())),0,(VLOOKUP($A29,'Import Peak'!$A$3:FG$99,163,FALSE())-VLOOKUP($A29,'Import Peak Change'!$A$106:FG$202,163,FALSE())))</f>
        <v>0</v>
      </c>
      <c r="FH29" s="193" t="n">
        <f aca="false">IF(ISERROR(VLOOKUP($A29,'Import Peak'!$A$3:FH$99,164,FALSE())-VLOOKUP($A29,'Import Peak Change'!$A$106:FH$202,164,FALSE())),0,(VLOOKUP($A29,'Import Peak'!$A$3:FH$99,164,FALSE())-VLOOKUP($A29,'Import Peak Change'!$A$106:FH$202,164,FALSE())))</f>
        <v>0</v>
      </c>
      <c r="FI29" s="193" t="n">
        <f aca="false">IF(ISERROR(VLOOKUP($A29,'Import Peak'!$A$3:FI$99,165,FALSE())-VLOOKUP($A29,'Import Peak Change'!$A$106:FI$202,165,FALSE())),0,(VLOOKUP($A29,'Import Peak'!$A$3:FI$99,165,FALSE())-VLOOKUP($A29,'Import Peak Change'!$A$106:FI$202,165,FALSE())))</f>
        <v>0</v>
      </c>
      <c r="FJ29" s="193" t="n">
        <f aca="false">IF(ISERROR(VLOOKUP($A29,'Import Peak'!$A$3:FJ$99,166,FALSE())-VLOOKUP($A29,'Import Peak Change'!$A$106:FJ$202,166,FALSE())),0,(VLOOKUP($A29,'Import Peak'!$A$3:FJ$99,166,FALSE())-VLOOKUP($A29,'Import Peak Change'!$A$106:FJ$202,166,FALSE())))</f>
        <v>0</v>
      </c>
      <c r="FK29" s="193" t="n">
        <f aca="false">IF(ISERROR(VLOOKUP($A29,'Import Peak'!$A$3:FK$99,167,FALSE())-VLOOKUP($A29,'Import Peak Change'!$A$106:FK$202,167,FALSE())),0,(VLOOKUP($A29,'Import Peak'!$A$3:FK$99,167,FALSE())-VLOOKUP($A29,'Import Peak Change'!$A$106:FK$202,167,FALSE())))</f>
        <v>0</v>
      </c>
      <c r="FL29" s="193" t="n">
        <f aca="false">IF(ISERROR(VLOOKUP($A29,'Import Peak'!$A$3:FL$99,168,FALSE())-VLOOKUP($A29,'Import Peak Change'!$A$106:FL$202,168,FALSE())),0,(VLOOKUP($A29,'Import Peak'!$A$3:FL$99,168,FALSE())-VLOOKUP($A29,'Import Peak Change'!$A$106:FL$202,168,FALSE())))</f>
        <v>0</v>
      </c>
      <c r="FM29" s="193" t="n">
        <f aca="false">IF(ISERROR(VLOOKUP($A29,'Import Peak'!$A$3:FM$99,169,FALSE())-VLOOKUP($A29,'Import Peak Change'!$A$106:FM$202,169,FALSE())),0,(VLOOKUP($A29,'Import Peak'!$A$3:FM$99,169,FALSE())-VLOOKUP($A29,'Import Peak Change'!$A$106:FM$202,169,FALSE())))</f>
        <v>0</v>
      </c>
      <c r="FN29" s="193" t="n">
        <f aca="false">IF(ISERROR(VLOOKUP($A29,'Import Peak'!$A$3:FN$99,170,FALSE())-VLOOKUP($A29,'Import Peak Change'!$A$106:FN$202,170,FALSE())),0,(VLOOKUP($A29,'Import Peak'!$A$3:FN$99,170,FALSE())-VLOOKUP($A29,'Import Peak Change'!$A$106:FN$202,170,FALSE())))</f>
        <v>0</v>
      </c>
      <c r="FO29" s="193" t="n">
        <f aca="false">IF(ISERROR(VLOOKUP($A29,'Import Peak'!$A$3:FO$99,171,FALSE())-VLOOKUP($A29,'Import Peak Change'!$A$106:FO$202,171,FALSE())),0,(VLOOKUP($A29,'Import Peak'!$A$3:FO$99,171,FALSE())-VLOOKUP($A29,'Import Peak Change'!$A$106:FO$202,171,FALSE())))</f>
        <v>0</v>
      </c>
      <c r="FP29" s="193" t="n">
        <f aca="false">IF(ISERROR(VLOOKUP($A29,'Import Peak'!$A$3:FP$99,172,FALSE())-VLOOKUP($A29,'Import Peak Change'!$A$106:FP$202,172,FALSE())),0,(VLOOKUP($A29,'Import Peak'!$A$3:FP$99,172,FALSE())-VLOOKUP($A29,'Import Peak Change'!$A$106:FP$202,172,FALSE())))</f>
        <v>0</v>
      </c>
      <c r="FQ29" s="193" t="n">
        <f aca="false">IF(ISERROR(VLOOKUP($A29,'Import Peak'!$A$3:FQ$99,173,FALSE())-VLOOKUP($A29,'Import Peak Change'!$A$106:FQ$202,173,FALSE())),0,(VLOOKUP($A29,'Import Peak'!$A$3:FQ$99,173,FALSE())-VLOOKUP($A29,'Import Peak Change'!$A$106:FQ$202,173,FALSE())))</f>
        <v>0</v>
      </c>
      <c r="FR29" s="193" t="n">
        <f aca="false">IF(ISERROR(VLOOKUP($A29,'Import Peak'!$A$3:FR$99,174,FALSE())-VLOOKUP($A29,'Import Peak Change'!$A$106:FR$202,174,FALSE())),0,(VLOOKUP($A29,'Import Peak'!$A$3:FR$99,174,FALSE())-VLOOKUP($A29,'Import Peak Change'!$A$106:FR$202,174,FALSE())))</f>
        <v>0</v>
      </c>
      <c r="FS29" s="193" t="n">
        <f aca="false">IF(ISERROR(VLOOKUP($A29,'Import Peak'!$A$3:FS$99,175,FALSE())-VLOOKUP($A29,'Import Peak Change'!$A$106:FS$202,175,FALSE())),0,(VLOOKUP($A29,'Import Peak'!$A$3:FS$99,175,FALSE())-VLOOKUP($A29,'Import Peak Change'!$A$106:FS$202,175,FALSE())))</f>
        <v>0</v>
      </c>
      <c r="FT29" s="193" t="n">
        <f aca="false">IF(ISERROR(VLOOKUP($A29,'Import Peak'!$A$3:FT$99,176,FALSE())-VLOOKUP($A29,'Import Peak Change'!$A$106:FT$202,176,FALSE())),0,(VLOOKUP($A29,'Import Peak'!$A$3:FT$99,176,FALSE())-VLOOKUP($A29,'Import Peak Change'!$A$106:FT$202,176,FALSE())))</f>
        <v>0</v>
      </c>
      <c r="FU29" s="193" t="n">
        <f aca="false">IF(ISERROR(VLOOKUP($A29,'Import Peak'!$A$3:FU$99,177,FALSE())-VLOOKUP($A29,'Import Peak Change'!$A$106:FU$202,177,FALSE())),0,(VLOOKUP($A29,'Import Peak'!$A$3:FU$99,177,FALSE())-VLOOKUP($A29,'Import Peak Change'!$A$106:FU$202,177,FALSE())))</f>
        <v>0</v>
      </c>
      <c r="FV29" s="193" t="n">
        <f aca="false">IF(ISERROR(VLOOKUP($A29,'Import Peak'!$A$3:FV$99,178,FALSE())-VLOOKUP($A29,'Import Peak Change'!$A$106:FV$202,178,FALSE())),0,(VLOOKUP($A29,'Import Peak'!$A$3:FV$99,178,FALSE())-VLOOKUP($A29,'Import Peak Change'!$A$106:FV$202,178,FALSE())))</f>
        <v>0</v>
      </c>
      <c r="FW29" s="193" t="n">
        <f aca="false">IF(ISERROR(VLOOKUP($A29,'Import Peak'!$A$3:FW$99,179,FALSE())-VLOOKUP($A29,'Import Peak Change'!$A$106:FW$202,179,FALSE())),0,(VLOOKUP($A29,'Import Peak'!$A$3:FW$99,179,FALSE())-VLOOKUP($A29,'Import Peak Change'!$A$106:FW$202,179,FALSE())))</f>
        <v>0</v>
      </c>
      <c r="FX29" s="193" t="n">
        <f aca="false">IF(ISERROR(VLOOKUP($A29,'Import Peak'!$A$3:FX$99,180,FALSE())-VLOOKUP($A29,'Import Peak Change'!$A$106:FX$202,180,FALSE())),0,(VLOOKUP($A29,'Import Peak'!$A$3:FX$99,180,FALSE())-VLOOKUP($A29,'Import Peak Change'!$A$106:FX$202,180,FALSE())))</f>
        <v>0</v>
      </c>
      <c r="FY29" s="193" t="n">
        <f aca="false">IF(ISERROR(VLOOKUP($A29,'Import Peak'!$A$3:FY$99,181,FALSE())-VLOOKUP($A29,'Import Peak Change'!$A$106:FY$202,181,FALSE())),0,(VLOOKUP($A29,'Import Peak'!$A$3:FY$99,181,FALSE())-VLOOKUP($A29,'Import Peak Change'!$A$106:FY$202,181,FALSE())))</f>
        <v>0</v>
      </c>
      <c r="FZ29" s="193" t="n">
        <f aca="false">IF(ISERROR(VLOOKUP($A29,'Import Peak'!$A$3:FZ$99,182,FALSE())-VLOOKUP($A29,'Import Peak Change'!$A$106:FZ$202,182,FALSE())),0,(VLOOKUP($A29,'Import Peak'!$A$3:FZ$99,182,FALSE())-VLOOKUP($A29,'Import Peak Change'!$A$106:FZ$202,182,FALSE())))</f>
        <v>0</v>
      </c>
      <c r="GA29" s="193" t="n">
        <f aca="false">IF(ISERROR(VLOOKUP($A29,'Import Peak'!$A$3:GA$99,183,FALSE())-VLOOKUP($A29,'Import Peak Change'!$A$106:GA$202,183,FALSE())),0,(VLOOKUP($A29,'Import Peak'!$A$3:GA$99,183,FALSE())-VLOOKUP($A29,'Import Peak Change'!$A$106:GA$202,183,FALSE())))</f>
        <v>0</v>
      </c>
      <c r="GB29" s="193" t="n">
        <f aca="false">IF(ISERROR(VLOOKUP($A29,'Import Peak'!$A$3:GB$99,184,FALSE())-VLOOKUP($A29,'Import Peak Change'!$A$106:GB$202,184,FALSE())),0,(VLOOKUP($A29,'Import Peak'!$A$3:GB$99,184,FALSE())-VLOOKUP($A29,'Import Peak Change'!$A$106:GB$202,184,FALSE())))</f>
        <v>0</v>
      </c>
      <c r="GC29" s="193" t="n">
        <f aca="false">IF(ISERROR(VLOOKUP($A29,'Import Peak'!$A$3:GC$99,185,FALSE())-VLOOKUP($A29,'Import Peak Change'!$A$106:GC$202,185,FALSE())),0,(VLOOKUP($A29,'Import Peak'!$A$3:GC$99,185,FALSE())-VLOOKUP($A29,'Import Peak Change'!$A$106:GC$202,185,FALSE())))</f>
        <v>0</v>
      </c>
      <c r="GD29" s="193" t="n">
        <f aca="false">IF(ISERROR(VLOOKUP($A29,'Import Peak'!$A$3:GD$99,186,FALSE())-VLOOKUP($A29,'Import Peak Change'!$A$106:GD$202,186,FALSE())),0,(VLOOKUP($A29,'Import Peak'!$A$3:GD$99,186,FALSE())-VLOOKUP($A29,'Import Peak Change'!$A$106:GD$202,186,FALSE())))</f>
        <v>0</v>
      </c>
      <c r="GE29" s="193" t="n">
        <f aca="false">IF(ISERROR(VLOOKUP($A29,'Import Peak'!$A$3:GE$99,187,FALSE())-VLOOKUP($A29,'Import Peak Change'!$A$106:GE$202,187,FALSE())),0,(VLOOKUP($A29,'Import Peak'!$A$3:GE$99,187,FALSE())-VLOOKUP($A29,'Import Peak Change'!$A$106:GE$202,187,FALSE())))</f>
        <v>0</v>
      </c>
      <c r="GF29" s="193" t="n">
        <f aca="false">IF(ISERROR(VLOOKUP($A29,'Import Peak'!$A$3:GF$99,188,FALSE())-VLOOKUP($A29,'Import Peak Change'!$A$106:GF$202,188,FALSE())),0,(VLOOKUP($A29,'Import Peak'!$A$3:GF$99,188,FALSE())-VLOOKUP($A29,'Import Peak Change'!$A$106:GF$202,188,FALSE())))</f>
        <v>0</v>
      </c>
      <c r="GG29" s="193" t="n">
        <f aca="false">IF(ISERROR(VLOOKUP($A29,'Import Peak'!$A$3:GG$99,189,FALSE())-VLOOKUP($A29,'Import Peak Change'!$A$106:GG$202,189,FALSE())),0,(VLOOKUP($A29,'Import Peak'!$A$3:GG$99,189,FALSE())-VLOOKUP($A29,'Import Peak Change'!$A$106:GG$202,189,FALSE())))</f>
        <v>0</v>
      </c>
      <c r="GH29" s="193" t="n">
        <f aca="false">IF(ISERROR(VLOOKUP($A29,'Import Peak'!$A$3:GH$99,190,FALSE())-VLOOKUP($A29,'Import Peak Change'!$A$106:GH$202,190,FALSE())),0,(VLOOKUP($A29,'Import Peak'!$A$3:GH$99,190,FALSE())-VLOOKUP($A29,'Import Peak Change'!$A$106:GH$202,190,FALSE())))</f>
        <v>0</v>
      </c>
      <c r="GI29" s="193" t="n">
        <f aca="false">IF(ISERROR(VLOOKUP($A29,'Import Peak'!$A$3:GI$99,191,FALSE())-VLOOKUP($A29,'Import Peak Change'!$A$106:GI$202,191,FALSE())),0,(VLOOKUP($A29,'Import Peak'!$A$3:GI$99,191,FALSE())-VLOOKUP($A29,'Import Peak Change'!$A$106:GI$202,191,FALSE())))</f>
        <v>0</v>
      </c>
      <c r="GJ29" s="193" t="n">
        <f aca="false">IF(ISERROR(VLOOKUP($A29,'Import Peak'!$A$3:GJ$99,192,FALSE())-VLOOKUP($A29,'Import Peak Change'!$A$106:GJ$202,192,FALSE())),0,(VLOOKUP($A29,'Import Peak'!$A$3:GJ$99,192,FALSE())-VLOOKUP($A29,'Import Peak Change'!$A$106:GJ$202,192,FALSE())))</f>
        <v>0</v>
      </c>
      <c r="GK29" s="193" t="n">
        <f aca="false">IF(ISERROR(VLOOKUP($A29,'Import Peak'!$A$3:GK$99,193,FALSE())-VLOOKUP($A29,'Import Peak Change'!$A$106:GK$202,193,FALSE())),0,(VLOOKUP($A29,'Import Peak'!$A$3:GK$99,193,FALSE())-VLOOKUP($A29,'Import Peak Change'!$A$106:GK$202,193,FALSE())))</f>
        <v>0</v>
      </c>
      <c r="GL29" s="193" t="n">
        <f aca="false">IF(ISERROR(VLOOKUP($A29,'Import Peak'!$A$3:GL$99,194,FALSE())-VLOOKUP($A29,'Import Peak Change'!$A$106:GL$202,194,FALSE())),0,(VLOOKUP($A29,'Import Peak'!$A$3:GL$99,194,FALSE())-VLOOKUP($A29,'Import Peak Change'!$A$106:GL$202,194,FALSE())))</f>
        <v>0</v>
      </c>
      <c r="GM29" s="193" t="n">
        <f aca="false">IF(ISERROR(VLOOKUP($A29,'Import Peak'!$A$3:GM$99,195,FALSE())-VLOOKUP($A29,'Import Peak Change'!$A$106:GM$202,195,FALSE())),0,(VLOOKUP($A29,'Import Peak'!$A$3:GM$99,195,FALSE())-VLOOKUP($A29,'Import Peak Change'!$A$106:GM$202,195,FALSE())))</f>
        <v>0</v>
      </c>
      <c r="GN29" s="193" t="n">
        <f aca="false">IF(ISERROR(VLOOKUP($A29,'Import Peak'!$A$3:GN$99,196,FALSE())-VLOOKUP($A29,'Import Peak Change'!$A$106:GN$202,196,FALSE())),0,(VLOOKUP($A29,'Import Peak'!$A$3:GN$99,196,FALSE())-VLOOKUP($A29,'Import Peak Change'!$A$106:GN$202,196,FALSE())))</f>
        <v>0</v>
      </c>
      <c r="GO29" s="193" t="n">
        <f aca="false">IF(ISERROR(VLOOKUP($A29,'Import Peak'!$A$3:GO$99,197,FALSE())-VLOOKUP($A29,'Import Peak Change'!$A$106:GO$202,197,FALSE())),0,(VLOOKUP($A29,'Import Peak'!$A$3:GO$99,197,FALSE())-VLOOKUP($A29,'Import Peak Change'!$A$106:GO$202,197,FALSE())))</f>
        <v>0</v>
      </c>
      <c r="GP29" s="193" t="n">
        <f aca="false">IF(ISERROR(VLOOKUP($A29,'Import Peak'!$A$3:GP$99,198,FALSE())-VLOOKUP($A29,'Import Peak Change'!$A$106:GP$202,198,FALSE())),0,(VLOOKUP($A29,'Import Peak'!$A$3:GP$99,198,FALSE())-VLOOKUP($A29,'Import Peak Change'!$A$106:GP$202,198,FALSE())))</f>
        <v>0</v>
      </c>
      <c r="GQ29" s="193" t="n">
        <f aca="false">IF(ISERROR(VLOOKUP($A29,'Import Peak'!$A$3:GQ$99,199,FALSE())-VLOOKUP($A29,'Import Peak Change'!$A$106:GQ$202,199,FALSE())),0,(VLOOKUP($A29,'Import Peak'!$A$3:GQ$99,199,FALSE())-VLOOKUP($A29,'Import Peak Change'!$A$106:GQ$202,199,FALSE())))</f>
        <v>0</v>
      </c>
      <c r="GR29" s="193" t="n">
        <f aca="false">IF(ISERROR(VLOOKUP($A29,'Import Peak'!$A$3:GR$99,200,FALSE())-VLOOKUP($A29,'Import Peak Change'!$A$106:GR$202,200,FALSE())),0,(VLOOKUP($A29,'Import Peak'!$A$3:GR$99,200,FALSE())-VLOOKUP($A29,'Import Peak Change'!$A$106:GR$202,200,FALSE())))</f>
        <v>0</v>
      </c>
      <c r="GS29" s="193" t="n">
        <f aca="false">IF(ISERROR(VLOOKUP($A29,'Import Peak'!$A$3:GS$99,201,FALSE())-VLOOKUP($A29,'Import Peak Change'!$A$106:GS$202,201,FALSE())),0,(VLOOKUP($A29,'Import Peak'!$A$3:GS$99,201,FALSE())-VLOOKUP($A29,'Import Peak Change'!$A$106:GS$202,201,FALSE())))</f>
        <v>0</v>
      </c>
      <c r="GT29" s="193" t="n">
        <f aca="false">IF(ISERROR(VLOOKUP($A29,'Import Peak'!$A$3:GT$99,202,FALSE())-VLOOKUP($A29,'Import Peak Change'!$A$106:GT$202,202,FALSE())),0,(VLOOKUP($A29,'Import Peak'!$A$3:GT$99,202,FALSE())-VLOOKUP($A29,'Import Peak Change'!$A$106:GT$202,202,FALSE())))</f>
        <v>0</v>
      </c>
      <c r="GU29" s="193" t="n">
        <f aca="false">IF(ISERROR(VLOOKUP($A29,'Import Peak'!$A$3:GU$99,203,FALSE())-VLOOKUP($A29,'Import Peak Change'!$A$106:GU$202,203,FALSE())),0,(VLOOKUP($A29,'Import Peak'!$A$3:GU$99,203,FALSE())-VLOOKUP($A29,'Import Peak Change'!$A$106:GU$202,203,FALSE())))</f>
        <v>0</v>
      </c>
      <c r="GV29" s="193" t="n">
        <f aca="false">IF(ISERROR(VLOOKUP($A29,'Import Peak'!$A$3:GV$99,204,FALSE())-VLOOKUP($A29,'Import Peak Change'!$A$106:GV$202,204,FALSE())),0,(VLOOKUP($A29,'Import Peak'!$A$3:GV$99,204,FALSE())-VLOOKUP($A29,'Import Peak Change'!$A$106:GV$202,204,FALSE())))</f>
        <v>0</v>
      </c>
      <c r="GW29" s="193" t="n">
        <f aca="false">IF(ISERROR(VLOOKUP($A29,'Import Peak'!$A$3:GW$99,205,FALSE())-VLOOKUP($A29,'Import Peak Change'!$A$106:GW$202,205,FALSE())),0,(VLOOKUP($A29,'Import Peak'!$A$3:GW$99,205,FALSE())-VLOOKUP($A29,'Import Peak Change'!$A$106:GW$202,205,FALSE())))</f>
        <v>0</v>
      </c>
      <c r="GX29" s="193" t="n">
        <f aca="false">IF(ISERROR(VLOOKUP($A29,'Import Peak'!$A$3:GX$99,206,FALSE())-VLOOKUP($A29,'Import Peak Change'!$A$106:GX$202,206,FALSE())),0,(VLOOKUP($A29,'Import Peak'!$A$3:GX$99,206,FALSE())-VLOOKUP($A29,'Import Peak Change'!$A$106:GX$202,206,FALSE())))</f>
        <v>0</v>
      </c>
      <c r="GY29" s="193" t="n">
        <f aca="false">IF(ISERROR(VLOOKUP($A29,'Import Peak'!$A$3:GY$99,207,FALSE())-VLOOKUP($A29,'Import Peak Change'!$A$106:GY$202,207,FALSE())),0,(VLOOKUP($A29,'Import Peak'!$A$3:GY$99,207,FALSE())-VLOOKUP($A29,'Import Peak Change'!$A$106:GY$202,207,FALSE())))</f>
        <v>0</v>
      </c>
      <c r="GZ29" s="193" t="n">
        <f aca="false">IF(ISERROR(VLOOKUP($A29,'Import Peak'!$A$3:GZ$99,208,FALSE())-VLOOKUP($A29,'Import Peak Change'!$A$106:GZ$202,208,FALSE())),0,(VLOOKUP($A29,'Import Peak'!$A$3:GZ$99,208,FALSE())-VLOOKUP($A29,'Import Peak Change'!$A$106:GZ$202,208,FALSE())))</f>
        <v>0</v>
      </c>
      <c r="HA29" s="193" t="n">
        <f aca="false">IF(ISERROR(VLOOKUP($A29,'Import Peak'!$A$3:HA$99,209,FALSE())-VLOOKUP($A29,'Import Peak Change'!$A$106:HA$202,209,FALSE())),0,(VLOOKUP($A29,'Import Peak'!$A$3:HA$99,209,FALSE())-VLOOKUP($A29,'Import Peak Change'!$A$106:HA$202,209,FALSE())))</f>
        <v>0</v>
      </c>
      <c r="HB29" s="193" t="n">
        <f aca="false">IF(ISERROR(VLOOKUP($A29,'Import Peak'!$A$3:HB$99,210,FALSE())-VLOOKUP($A29,'Import Peak Change'!$A$106:HB$202,210,FALSE())),0,(VLOOKUP($A29,'Import Peak'!$A$3:HB$99,210,FALSE())-VLOOKUP($A29,'Import Peak Change'!$A$106:HB$202,210,FALSE())))</f>
        <v>0</v>
      </c>
      <c r="HC29" s="193" t="n">
        <f aca="false">IF(ISERROR(VLOOKUP($A29,'Import Peak'!$A$3:HC$99,211,FALSE())-VLOOKUP($A29,'Import Peak Change'!$A$106:HC$202,211,FALSE())),0,(VLOOKUP($A29,'Import Peak'!$A$3:HC$99,211,FALSE())-VLOOKUP($A29,'Import Peak Change'!$A$106:HC$202,211,FALSE())))</f>
        <v>0</v>
      </c>
      <c r="HD29" s="193" t="n">
        <f aca="false">IF(ISERROR(VLOOKUP($A29,'Import Peak'!$A$3:HD$99,212,FALSE())-VLOOKUP($A29,'Import Peak Change'!$A$106:HD$202,212,FALSE())),0,(VLOOKUP($A29,'Import Peak'!$A$3:HD$99,212,FALSE())-VLOOKUP($A29,'Import Peak Change'!$A$106:HD$202,212,FALSE())))</f>
        <v>0</v>
      </c>
      <c r="HE29" s="193" t="n">
        <f aca="false">IF(ISERROR(VLOOKUP($A29,'Import Peak'!$A$3:HE$99,213,FALSE())-VLOOKUP($A29,'Import Peak Change'!$A$106:HE$202,213,FALSE())),0,(VLOOKUP($A29,'Import Peak'!$A$3:HE$99,213,FALSE())-VLOOKUP($A29,'Import Peak Change'!$A$106:HE$202,213,FALSE())))</f>
        <v>0</v>
      </c>
      <c r="HF29" s="193" t="n">
        <f aca="false">IF(ISERROR(VLOOKUP($A29,'Import Peak'!$A$3:HF$99,214,FALSE())-VLOOKUP($A29,'Import Peak Change'!$A$106:HF$202,214,FALSE())),0,(VLOOKUP($A29,'Import Peak'!$A$3:HF$99,214,FALSE())-VLOOKUP($A29,'Import Peak Change'!$A$106:HF$202,214,FALSE())))</f>
        <v>0</v>
      </c>
      <c r="HG29" s="193" t="n">
        <f aca="false">IF(ISERROR(VLOOKUP($A29,'Import Peak'!$A$3:HG$99,215,FALSE())-VLOOKUP($A29,'Import Peak Change'!$A$106:HG$202,215,FALSE())),0,(VLOOKUP($A29,'Import Peak'!$A$3:HG$99,215,FALSE())-VLOOKUP($A29,'Import Peak Change'!$A$106:HG$202,215,FALSE())))</f>
        <v>0</v>
      </c>
      <c r="HH29" s="193" t="n">
        <f aca="false">IF(ISERROR(VLOOKUP($A29,'Import Peak'!$A$3:HH$99,216,FALSE())-VLOOKUP($A29,'Import Peak Change'!$A$106:HH$202,216,FALSE())),0,(VLOOKUP($A29,'Import Peak'!$A$3:HH$99,216,FALSE())-VLOOKUP($A29,'Import Peak Change'!$A$106:HH$202,216,FALSE())))</f>
        <v>0</v>
      </c>
      <c r="HI29" s="193" t="n">
        <f aca="false">IF(ISERROR(VLOOKUP($A29,'Import Peak'!$A$3:HI$99,217,FALSE())-VLOOKUP($A29,'Import Peak Change'!$A$106:HI$202,217,FALSE())),0,(VLOOKUP($A29,'Import Peak'!$A$3:HI$99,217,FALSE())-VLOOKUP($A29,'Import Peak Change'!$A$106:HI$202,217,FALSE())))</f>
        <v>0</v>
      </c>
      <c r="HJ29" s="193" t="n">
        <f aca="false">IF(ISERROR(VLOOKUP($A29,'Import Peak'!$A$3:HJ$99,218,FALSE())-VLOOKUP($A29,'Import Peak Change'!$A$106:HJ$202,218,FALSE())),0,(VLOOKUP($A29,'Import Peak'!$A$3:HJ$99,218,FALSE())-VLOOKUP($A29,'Import Peak Change'!$A$106:HJ$202,218,FALSE())))</f>
        <v>0</v>
      </c>
      <c r="HK29" s="193" t="n">
        <f aca="false">IF(ISERROR(VLOOKUP($A29,'Import Peak'!$A$3:HK$99,219,FALSE())-VLOOKUP($A29,'Import Peak Change'!$A$106:HK$202,219,FALSE())),0,(VLOOKUP($A29,'Import Peak'!$A$3:HK$99,219,FALSE())-VLOOKUP($A29,'Import Peak Change'!$A$106:HK$202,219,FALSE())))</f>
        <v>0</v>
      </c>
      <c r="HL29" s="193" t="n">
        <f aca="false">IF(ISERROR(VLOOKUP($A29,'Import Peak'!$A$3:HL$99,220,FALSE())-VLOOKUP($A29,'Import Peak Change'!$A$106:HL$202,220,FALSE())),0,(VLOOKUP($A29,'Import Peak'!$A$3:HL$99,220,FALSE())-VLOOKUP($A29,'Import Peak Change'!$A$106:HL$202,220,FALSE())))</f>
        <v>0</v>
      </c>
      <c r="HM29" s="193" t="n">
        <f aca="false">IF(ISERROR(VLOOKUP($A29,'Import Peak'!$A$3:HM$99,221,FALSE())-VLOOKUP($A29,'Import Peak Change'!$A$106:HM$202,221,FALSE())),0,(VLOOKUP($A29,'Import Peak'!$A$3:HM$99,221,FALSE())-VLOOKUP($A29,'Import Peak Change'!$A$106:HM$202,221,FALSE())))</f>
        <v>0</v>
      </c>
      <c r="HN29" s="193" t="n">
        <f aca="false">IF(ISERROR(VLOOKUP($A29,'Import Peak'!$A$3:HN$99,222,FALSE())-VLOOKUP($A29,'Import Peak Change'!$A$106:HN$202,222,FALSE())),0,(VLOOKUP($A29,'Import Peak'!$A$3:HN$99,222,FALSE())-VLOOKUP($A29,'Import Peak Change'!$A$106:HN$202,222,FALSE())))</f>
        <v>0</v>
      </c>
      <c r="HO29" s="193" t="n">
        <f aca="false">IF(ISERROR(VLOOKUP($A29,'Import Peak'!$A$3:HO$99,223,FALSE())-VLOOKUP($A29,'Import Peak Change'!$A$106:HO$202,223,FALSE())),0,(VLOOKUP($A29,'Import Peak'!$A$3:HO$99,223,FALSE())-VLOOKUP($A29,'Import Peak Change'!$A$106:HO$202,223,FALSE())))</f>
        <v>0</v>
      </c>
      <c r="HP29" s="193" t="n">
        <f aca="false">IF(ISERROR(VLOOKUP($A29,'Import Peak'!$A$3:HP$99,224,FALSE())-VLOOKUP($A29,'Import Peak Change'!$A$106:HP$202,224,FALSE())),0,(VLOOKUP($A29,'Import Peak'!$A$3:HP$99,224,FALSE())-VLOOKUP($A29,'Import Peak Change'!$A$106:HP$202,224,FALSE())))</f>
        <v>0</v>
      </c>
      <c r="HQ29" s="193" t="n">
        <f aca="false">IF(ISERROR(VLOOKUP($A29,'Import Peak'!$A$3:HQ$99,225,FALSE())-VLOOKUP($A29,'Import Peak Change'!$A$106:HQ$202,225,FALSE())),0,(VLOOKUP($A29,'Import Peak'!$A$3:HQ$99,225,FALSE())-VLOOKUP($A29,'Import Peak Change'!$A$106:HQ$202,225,FALSE())))</f>
        <v>0</v>
      </c>
      <c r="HR29" s="193" t="n">
        <f aca="false">IF(ISERROR(VLOOKUP($A29,'Import Peak'!$A$3:HR$99,226,FALSE())-VLOOKUP($A29,'Import Peak Change'!$A$106:HR$202,226,FALSE())),0,(VLOOKUP($A29,'Import Peak'!$A$3:HR$99,226,FALSE())-VLOOKUP($A29,'Import Peak Change'!$A$106:HR$202,226,FALSE())))</f>
        <v>0</v>
      </c>
      <c r="HS29" s="193" t="n">
        <f aca="false">IF(ISERROR(VLOOKUP($A29,'Import Peak'!$A$3:HS$99,227,FALSE())-VLOOKUP($A29,'Import Peak Change'!$A$106:HS$202,227,FALSE())),0,(VLOOKUP($A29,'Import Peak'!$A$3:HS$99,227,FALSE())-VLOOKUP($A29,'Import Peak Change'!$A$106:HS$202,227,FALSE())))</f>
        <v>0</v>
      </c>
      <c r="HT29" s="193" t="n">
        <f aca="false">IF(ISERROR(VLOOKUP($A29,'Import Peak'!$A$3:HT$99,228,FALSE())-VLOOKUP($A29,'Import Peak Change'!$A$106:HT$202,228,FALSE())),0,(VLOOKUP($A29,'Import Peak'!$A$3:HT$99,228,FALSE())-VLOOKUP($A29,'Import Peak Change'!$A$106:HT$202,228,FALSE())))</f>
        <v>0</v>
      </c>
      <c r="HU29" s="193" t="n">
        <f aca="false">IF(ISERROR(VLOOKUP($A29,'Import Peak'!$A$3:HU$99,229,FALSE())-VLOOKUP($A29,'Import Peak Change'!$A$106:HU$202,229,FALSE())),0,(VLOOKUP($A29,'Import Peak'!$A$3:HU$99,229,FALSE())-VLOOKUP($A29,'Import Peak Change'!$A$106:HU$202,229,FALSE())))</f>
        <v>0</v>
      </c>
      <c r="HV29" s="193" t="n">
        <f aca="false">IF(ISERROR(VLOOKUP($A29,'Import Peak'!$A$3:HV$99,230,FALSE())-VLOOKUP($A29,'Import Peak Change'!$A$106:HV$202,230,FALSE())),0,(VLOOKUP($A29,'Import Peak'!$A$3:HV$99,230,FALSE())-VLOOKUP($A29,'Import Peak Change'!$A$106:HV$202,230,FALSE())))</f>
        <v>0</v>
      </c>
      <c r="HW29" s="193" t="n">
        <f aca="false">IF(ISERROR(VLOOKUP($A29,'Import Peak'!$A$3:HW$99,231,FALSE())-VLOOKUP($A29,'Import Peak Change'!$A$106:HW$202,231,FALSE())),0,(VLOOKUP($A29,'Import Peak'!$A$3:HW$99,231,FALSE())-VLOOKUP($A29,'Import Peak Change'!$A$106:HW$202,231,FALSE())))</f>
        <v>0</v>
      </c>
      <c r="HX29" s="193" t="n">
        <f aca="false">IF(ISERROR(VLOOKUP($A29,'Import Peak'!$A$3:HX$99,232,FALSE())-VLOOKUP($A29,'Import Peak Change'!$A$106:HX$202,232,FALSE())),0,(VLOOKUP($A29,'Import Peak'!$A$3:HX$99,232,FALSE())-VLOOKUP($A29,'Import Peak Change'!$A$106:HX$202,232,FALSE())))</f>
        <v>0</v>
      </c>
      <c r="HY29" s="193" t="n">
        <f aca="false">IF(ISERROR(VLOOKUP($A29,'Import Peak'!$A$3:HY$99,233,FALSE())-VLOOKUP($A29,'Import Peak Change'!$A$106:HY$202,233,FALSE())),0,(VLOOKUP($A29,'Import Peak'!$A$3:HY$99,233,FALSE())-VLOOKUP($A29,'Import Peak Change'!$A$106:HY$202,233,FALSE())))</f>
        <v>0</v>
      </c>
      <c r="HZ29" s="193" t="n">
        <f aca="false">IF(ISERROR(VLOOKUP($A29,'Import Peak'!$A$3:HZ$99,234,FALSE())-VLOOKUP($A29,'Import Peak Change'!$A$106:HZ$202,234,FALSE())),0,(VLOOKUP($A29,'Import Peak'!$A$3:HZ$99,234,FALSE())-VLOOKUP($A29,'Import Peak Change'!$A$106:HZ$202,234,FALSE())))</f>
        <v>0</v>
      </c>
      <c r="IA29" s="193" t="n">
        <f aca="false">IF(ISERROR(VLOOKUP($A29,'Import Peak'!$A$3:IA$99,235,FALSE())-VLOOKUP($A29,'Import Peak Change'!$A$106:IA$202,235,FALSE())),0,(VLOOKUP($A29,'Import Peak'!$A$3:IA$99,235,FALSE())-VLOOKUP($A29,'Import Peak Change'!$A$106:IA$202,235,FALSE())))</f>
        <v>0</v>
      </c>
      <c r="IB29" s="193" t="n">
        <f aca="false">IF(ISERROR(VLOOKUP($A29,'Import Peak'!$A$3:IB$99,236,FALSE())-VLOOKUP($A29,'Import Peak Change'!$A$106:IB$202,236,FALSE())),0,(VLOOKUP($A29,'Import Peak'!$A$3:IB$99,236,FALSE())-VLOOKUP($A29,'Import Peak Change'!$A$106:IB$202,236,FALSE())))</f>
        <v>0</v>
      </c>
      <c r="IC29" s="193" t="n">
        <f aca="false">IF(ISERROR(VLOOKUP($A29,'Import Peak'!$A$3:IC$99,237,FALSE())-VLOOKUP($A29,'Import Peak Change'!$A$106:IC$202,237,FALSE())),0,(VLOOKUP($A29,'Import Peak'!$A$3:IC$99,237,FALSE())-VLOOKUP($A29,'Import Peak Change'!$A$106:IC$202,237,FALSE())))</f>
        <v>0</v>
      </c>
      <c r="ID29" s="193" t="n">
        <f aca="false">IF(ISERROR(VLOOKUP($A29,'Import Peak'!$A$3:ID$99,238,FALSE())-VLOOKUP($A29,'Import Peak Change'!$A$106:ID$202,238,FALSE())),0,(VLOOKUP($A29,'Import Peak'!$A$3:ID$99,238,FALSE())-VLOOKUP($A29,'Import Peak Change'!$A$106:ID$202,238,FALSE())))</f>
        <v>0</v>
      </c>
      <c r="IE29" s="193" t="n">
        <f aca="false">IF(ISERROR(VLOOKUP($A29,'Import Peak'!$A$3:IE$99,239,FALSE())-VLOOKUP($A29,'Import Peak Change'!$A$106:IE$202,239,FALSE())),0,(VLOOKUP($A29,'Import Peak'!$A$3:IE$99,239,FALSE())-VLOOKUP($A29,'Import Peak Change'!$A$106:IE$202,239,FALSE())))</f>
        <v>0</v>
      </c>
    </row>
    <row r="30" customFormat="false" ht="12.75" hidden="false" customHeight="false" outlineLevel="0" collapsed="false">
      <c r="A30" s="201" t="str">
        <f aca="false">IF('Import Peak'!A27=0,"",'Import Peak'!A27)</f>
        <v>EPMI-ST-WROCK</v>
      </c>
      <c r="B30" s="193"/>
      <c r="C30" s="193"/>
      <c r="D30" s="193"/>
      <c r="E30" s="193"/>
      <c r="F30" s="193"/>
      <c r="G30" s="193" t="n">
        <f aca="false">IF(ISERROR(VLOOKUP($A30,'Import Peak'!$A$3:G$99,7,FALSE())-VLOOKUP($A30,'Import Peak Change'!$A$106:G$202,7,FALSE())),0,(VLOOKUP($A30,'Import Peak'!$A$3:G$99,7,FALSE())-VLOOKUP($A30,'Import Peak Change'!$A$106:G$202,7,FALSE())))</f>
        <v>0</v>
      </c>
      <c r="H30" s="193" t="n">
        <f aca="false">IF(ISERROR(VLOOKUP($A30,'Import Peak'!$A$3:H$99,8,FALSE())-VLOOKUP($A30,'Import Peak Change'!$A$106:H$202,8,FALSE())),0,(VLOOKUP($A30,'Import Peak'!$A$3:H$99,8,FALSE())-VLOOKUP($A30,'Import Peak Change'!$A$106:H$202,8,FALSE())))</f>
        <v>-24.619324038614</v>
      </c>
      <c r="I30" s="193" t="n">
        <f aca="false">IF(ISERROR(VLOOKUP($A30,'Import Peak'!$A$3:I$99,9,FALSE())-VLOOKUP($A30,'Import Peak Change'!$A$106:I$202,9,FALSE())),0,(VLOOKUP($A30,'Import Peak'!$A$3:I$99,9,FALSE())-VLOOKUP($A30,'Import Peak Change'!$A$106:I$202,9,FALSE())))</f>
        <v>0</v>
      </c>
      <c r="J30" s="193" t="n">
        <f aca="false">IF(ISERROR(VLOOKUP($A30,'Import Peak'!$A$3:J$99,10,FALSE())-VLOOKUP($A30,'Import Peak Change'!$A$106:J$202,10,FALSE())),0,(VLOOKUP($A30,'Import Peak'!$A$3:J$99,10,FALSE())-VLOOKUP($A30,'Import Peak Change'!$A$106:J$202,10,FALSE())))</f>
        <v>0</v>
      </c>
      <c r="K30" s="193" t="n">
        <f aca="false">IF(ISERROR(VLOOKUP($A30,'Import Peak'!$A$3:K$99,11,FALSE())-VLOOKUP($A30,'Import Peak Change'!$A$106:K$202,11,FALSE())),0,(VLOOKUP($A30,'Import Peak'!$A$3:K$99,11,FALSE())-VLOOKUP($A30,'Import Peak Change'!$A$106:K$202,11,FALSE())))</f>
        <v>0</v>
      </c>
      <c r="L30" s="193" t="n">
        <f aca="false">IF(ISERROR(VLOOKUP($A30,'Import Peak'!$A$3:L$99,12,FALSE())-VLOOKUP($A30,'Import Peak Change'!$A$106:L$202,12,FALSE())),0,(VLOOKUP($A30,'Import Peak'!$A$3:L$99,12,FALSE())-VLOOKUP($A30,'Import Peak Change'!$A$106:L$202,12,FALSE())))</f>
        <v>0</v>
      </c>
      <c r="M30" s="193" t="n">
        <f aca="false">IF(ISERROR(VLOOKUP($A30,'Import Peak'!$A$3:M$99,13,FALSE())-VLOOKUP($A30,'Import Peak Change'!$A$106:M$202,13,FALSE())),0,(VLOOKUP($A30,'Import Peak'!$A$3:M$99,13,FALSE())-VLOOKUP($A30,'Import Peak Change'!$A$106:M$202,13,FALSE())))</f>
        <v>0</v>
      </c>
      <c r="N30" s="193" t="n">
        <f aca="false">IF(ISERROR(VLOOKUP($A30,'Import Peak'!$A$3:N$99,14,FALSE())-VLOOKUP($A30,'Import Peak Change'!$A$106:N$202,14,FALSE())),0,(VLOOKUP($A30,'Import Peak'!$A$3:N$99,14,FALSE())-VLOOKUP($A30,'Import Peak Change'!$A$106:N$202,14,FALSE())))</f>
        <v>0</v>
      </c>
      <c r="O30" s="193" t="n">
        <f aca="false">IF(ISERROR(VLOOKUP($A30,'Import Peak'!$A$3:O$99,15,FALSE())-VLOOKUP($A30,'Import Peak Change'!$A$106:O$202,15,FALSE())),0,(VLOOKUP($A30,'Import Peak'!$A$3:O$99,15,FALSE())-VLOOKUP($A30,'Import Peak Change'!$A$106:O$202,15,FALSE())))</f>
        <v>0</v>
      </c>
      <c r="P30" s="193" t="n">
        <f aca="false">IF(ISERROR(VLOOKUP($A30,'Import Peak'!$A$3:P$99,16,FALSE())-VLOOKUP($A30,'Import Peak Change'!$A$106:P$202,16,FALSE())),0,(VLOOKUP($A30,'Import Peak'!$A$3:P$99,16,FALSE())-VLOOKUP($A30,'Import Peak Change'!$A$106:P$202,16,FALSE())))</f>
        <v>0</v>
      </c>
      <c r="Q30" s="193" t="n">
        <f aca="false">IF(ISERROR(VLOOKUP($A30,'Import Peak'!$A$3:Q$99,17,FALSE())-VLOOKUP($A30,'Import Peak Change'!$A$106:Q$202,17,FALSE())),0,(VLOOKUP($A30,'Import Peak'!$A$3:Q$99,17,FALSE())-VLOOKUP($A30,'Import Peak Change'!$A$106:Q$202,17,FALSE())))</f>
        <v>0</v>
      </c>
      <c r="R30" s="193" t="n">
        <f aca="false">IF(ISERROR(VLOOKUP($A30,'Import Peak'!$A$3:R$99,18,FALSE())-VLOOKUP($A30,'Import Peak Change'!$A$106:R$202,18,FALSE())),0,(VLOOKUP($A30,'Import Peak'!$A$3:R$99,18,FALSE())-VLOOKUP($A30,'Import Peak Change'!$A$106:R$202,18,FALSE())))</f>
        <v>0</v>
      </c>
      <c r="S30" s="193" t="n">
        <f aca="false">IF(ISERROR(VLOOKUP($A30,'Import Peak'!$A$3:S$99,19,FALSE())-VLOOKUP($A30,'Import Peak Change'!$A$106:S$202,19,FALSE())),0,(VLOOKUP($A30,'Import Peak'!$A$3:S$99,19,FALSE())-VLOOKUP($A30,'Import Peak Change'!$A$106:S$202,19,FALSE())))</f>
        <v>0</v>
      </c>
      <c r="T30" s="193" t="n">
        <f aca="false">IF(ISERROR(VLOOKUP($A30,'Import Peak'!$A$3:T$99,20,FALSE())-VLOOKUP($A30,'Import Peak Change'!$A$106:T$202,20,FALSE())),0,(VLOOKUP($A30,'Import Peak'!$A$3:T$99,20,FALSE())-VLOOKUP($A30,'Import Peak Change'!$A$106:T$202,20,FALSE())))</f>
        <v>0</v>
      </c>
      <c r="U30" s="193" t="n">
        <f aca="false">IF(ISERROR(VLOOKUP($A30,'Import Peak'!$A$3:U$99,21,FALSE())-VLOOKUP($A30,'Import Peak Change'!$A$106:U$202,21,FALSE())),0,(VLOOKUP($A30,'Import Peak'!$A$3:U$99,21,FALSE())-VLOOKUP($A30,'Import Peak Change'!$A$106:U$202,21,FALSE())))</f>
        <v>0</v>
      </c>
      <c r="V30" s="193" t="n">
        <f aca="false">IF(ISERROR(VLOOKUP($A30,'Import Peak'!$A$3:V$99,22,FALSE())-VLOOKUP($A30,'Import Peak Change'!$A$106:V$202,22,FALSE())),0,(VLOOKUP($A30,'Import Peak'!$A$3:V$99,22,FALSE())-VLOOKUP($A30,'Import Peak Change'!$A$106:V$202,22,FALSE())))</f>
        <v>0</v>
      </c>
      <c r="W30" s="193" t="n">
        <f aca="false">IF(ISERROR(VLOOKUP($A30,'Import Peak'!$A$3:W$99,23,FALSE())-VLOOKUP($A30,'Import Peak Change'!$A$106:W$202,23,FALSE())),0,(VLOOKUP($A30,'Import Peak'!$A$3:W$99,23,FALSE())-VLOOKUP($A30,'Import Peak Change'!$A$106:W$202,23,FALSE())))</f>
        <v>0</v>
      </c>
      <c r="X30" s="193" t="n">
        <f aca="false">IF(ISERROR(VLOOKUP($A30,'Import Peak'!$A$3:X$99,24,FALSE())-VLOOKUP($A30,'Import Peak Change'!$A$106:X$202,24,FALSE())),0,(VLOOKUP($A30,'Import Peak'!$A$3:X$99,24,FALSE())-VLOOKUP($A30,'Import Peak Change'!$A$106:X$202,24,FALSE())))</f>
        <v>0</v>
      </c>
      <c r="Y30" s="193" t="n">
        <f aca="false">IF(ISERROR(VLOOKUP($A30,'Import Peak'!$A$3:Y$99,25,FALSE())-VLOOKUP($A30,'Import Peak Change'!$A$106:Y$202,25,FALSE())),0,(VLOOKUP($A30,'Import Peak'!$A$3:Y$99,25,FALSE())-VLOOKUP($A30,'Import Peak Change'!$A$106:Y$202,25,FALSE())))</f>
        <v>0</v>
      </c>
      <c r="Z30" s="193" t="n">
        <f aca="false">IF(ISERROR(VLOOKUP($A30,'Import Peak'!$A$3:Z$99,26,FALSE())-VLOOKUP($A30,'Import Peak Change'!$A$106:Z$202,26,FALSE())),0,(VLOOKUP($A30,'Import Peak'!$A$3:Z$99,26,FALSE())-VLOOKUP($A30,'Import Peak Change'!$A$106:Z$202,26,FALSE())))</f>
        <v>0</v>
      </c>
      <c r="AA30" s="193" t="n">
        <f aca="false">IF(ISERROR(VLOOKUP($A30,'Import Peak'!$A$3:AA$99,27,FALSE())-VLOOKUP($A30,'Import Peak Change'!$A$106:AA$202,27,FALSE())),0,(VLOOKUP($A30,'Import Peak'!$A$3:AA$99,27,FALSE())-VLOOKUP($A30,'Import Peak Change'!$A$106:AA$202,27,FALSE())))</f>
        <v>0</v>
      </c>
      <c r="AB30" s="193" t="n">
        <f aca="false">IF(ISERROR(VLOOKUP($A30,'Import Peak'!$A$3:AB$99,28,FALSE())-VLOOKUP($A30,'Import Peak Change'!$A$106:AB$202,28,FALSE())),0,(VLOOKUP($A30,'Import Peak'!$A$3:AB$99,28,FALSE())-VLOOKUP($A30,'Import Peak Change'!$A$106:AB$202,28,FALSE())))</f>
        <v>0</v>
      </c>
      <c r="AC30" s="193" t="n">
        <f aca="false">IF(ISERROR(VLOOKUP($A30,'Import Peak'!$A$3:AC$99,29,FALSE())-VLOOKUP($A30,'Import Peak Change'!$A$106:AC$202,29,FALSE())),0,(VLOOKUP($A30,'Import Peak'!$A$3:AC$99,29,FALSE())-VLOOKUP($A30,'Import Peak Change'!$A$106:AC$202,29,FALSE())))</f>
        <v>0</v>
      </c>
      <c r="AD30" s="193" t="n">
        <f aca="false">IF(ISERROR(VLOOKUP($A30,'Import Peak'!$A$3:AD$99,30,FALSE())-VLOOKUP($A30,'Import Peak Change'!$A$106:AD$202,30,FALSE())),0,(VLOOKUP($A30,'Import Peak'!$A$3:AD$99,30,FALSE())-VLOOKUP($A30,'Import Peak Change'!$A$106:AD$202,30,FALSE())))</f>
        <v>0</v>
      </c>
      <c r="AE30" s="193" t="n">
        <f aca="false">IF(ISERROR(VLOOKUP($A30,'Import Peak'!$A$3:AE$99,31,FALSE())-VLOOKUP($A30,'Import Peak Change'!$A$106:AE$202,31,FALSE())),0,(VLOOKUP($A30,'Import Peak'!$A$3:AE$99,31,FALSE())-VLOOKUP($A30,'Import Peak Change'!$A$106:AE$202,31,FALSE())))</f>
        <v>0</v>
      </c>
      <c r="AF30" s="193" t="n">
        <f aca="false">IF(ISERROR(VLOOKUP($A30,'Import Peak'!$A$3:AF$99,32,FALSE())-VLOOKUP($A30,'Import Peak Change'!$A$106:AF$202,32,FALSE())),0,(VLOOKUP($A30,'Import Peak'!$A$3:AF$99,32,FALSE())-VLOOKUP($A30,'Import Peak Change'!$A$106:AF$202,32,FALSE())))</f>
        <v>0</v>
      </c>
      <c r="AG30" s="193" t="n">
        <f aca="false">IF(ISERROR(VLOOKUP($A30,'Import Peak'!$A$3:AG$99,33,FALSE())-VLOOKUP($A30,'Import Peak Change'!$A$106:AG$202,33,FALSE())),0,(VLOOKUP($A30,'Import Peak'!$A$3:AG$99,33,FALSE())-VLOOKUP($A30,'Import Peak Change'!$A$106:AG$202,33,FALSE())))</f>
        <v>0</v>
      </c>
      <c r="AH30" s="193" t="n">
        <f aca="false">IF(ISERROR(VLOOKUP($A30,'Import Peak'!$A$3:AH$99,34,FALSE())-VLOOKUP($A30,'Import Peak Change'!$A$106:AH$202,34,FALSE())),0,(VLOOKUP($A30,'Import Peak'!$A$3:AH$99,34,FALSE())-VLOOKUP($A30,'Import Peak Change'!$A$106:AH$202,34,FALSE())))</f>
        <v>0</v>
      </c>
      <c r="AI30" s="193" t="n">
        <f aca="false">IF(ISERROR(VLOOKUP($A30,'Import Peak'!$A$3:AI$99,35,FALSE())-VLOOKUP($A30,'Import Peak Change'!$A$106:AI$202,35,FALSE())),0,(VLOOKUP($A30,'Import Peak'!$A$3:AI$99,35,FALSE())-VLOOKUP($A30,'Import Peak Change'!$A$106:AI$202,35,FALSE())))</f>
        <v>0</v>
      </c>
      <c r="AJ30" s="193" t="n">
        <f aca="false">IF(ISERROR(VLOOKUP($A30,'Import Peak'!$A$3:AJ$99,36,FALSE())-VLOOKUP($A30,'Import Peak Change'!$A$106:AJ$202,36,FALSE())),0,(VLOOKUP($A30,'Import Peak'!$A$3:AJ$99,36,FALSE())-VLOOKUP($A30,'Import Peak Change'!$A$106:AJ$202,36,FALSE())))</f>
        <v>0</v>
      </c>
      <c r="AK30" s="193" t="n">
        <f aca="false">IF(ISERROR(VLOOKUP($A30,'Import Peak'!$A$3:AK$99,37,FALSE())-VLOOKUP($A30,'Import Peak Change'!$A$106:AK$202,37,FALSE())),0,(VLOOKUP($A30,'Import Peak'!$A$3:AK$99,37,FALSE())-VLOOKUP($A30,'Import Peak Change'!$A$106:AK$202,37,FALSE())))</f>
        <v>0</v>
      </c>
      <c r="AL30" s="193" t="n">
        <f aca="false">IF(ISERROR(VLOOKUP($A30,'Import Peak'!$A$3:AL$99,38,FALSE())-VLOOKUP($A30,'Import Peak Change'!$A$106:AL$202,38,FALSE())),0,(VLOOKUP($A30,'Import Peak'!$A$3:AL$99,38,FALSE())-VLOOKUP($A30,'Import Peak Change'!$A$106:AL$202,38,FALSE())))</f>
        <v>0</v>
      </c>
      <c r="AM30" s="193" t="n">
        <f aca="false">IF(ISERROR(VLOOKUP($A30,'Import Peak'!$A$3:AM$99,39,FALSE())-VLOOKUP($A30,'Import Peak Change'!$A$106:AM$202,39,FALSE())),0,(VLOOKUP($A30,'Import Peak'!$A$3:AM$99,39,FALSE())-VLOOKUP($A30,'Import Peak Change'!$A$106:AM$202,39,FALSE())))</f>
        <v>0</v>
      </c>
      <c r="AN30" s="193" t="n">
        <f aca="false">IF(ISERROR(VLOOKUP($A30,'Import Peak'!$A$3:AN$99,40,FALSE())-VLOOKUP($A30,'Import Peak Change'!$A$106:AN$202,40,FALSE())),0,(VLOOKUP($A30,'Import Peak'!$A$3:AN$99,40,FALSE())-VLOOKUP($A30,'Import Peak Change'!$A$106:AN$202,40,FALSE())))</f>
        <v>0</v>
      </c>
      <c r="AO30" s="193" t="n">
        <f aca="false">IF(ISERROR(VLOOKUP($A30,'Import Peak'!$A$3:AO$99,41,FALSE())-VLOOKUP($A30,'Import Peak Change'!$A$106:AO$202,41,FALSE())),0,(VLOOKUP($A30,'Import Peak'!$A$3:AO$99,41,FALSE())-VLOOKUP($A30,'Import Peak Change'!$A$106:AO$202,41,FALSE())))</f>
        <v>0</v>
      </c>
      <c r="AP30" s="193" t="n">
        <f aca="false">IF(ISERROR(VLOOKUP($A30,'Import Peak'!$A$3:AP$99,42,FALSE())-VLOOKUP($A30,'Import Peak Change'!$A$106:AP$202,42,FALSE())),0,(VLOOKUP($A30,'Import Peak'!$A$3:AP$99,42,FALSE())-VLOOKUP($A30,'Import Peak Change'!$A$106:AP$202,42,FALSE())))</f>
        <v>0</v>
      </c>
      <c r="AQ30" s="193" t="n">
        <f aca="false">IF(ISERROR(VLOOKUP($A30,'Import Peak'!$A$3:AQ$99,43,FALSE())-VLOOKUP($A30,'Import Peak Change'!$A$106:AQ$202,43,FALSE())),0,(VLOOKUP($A30,'Import Peak'!$A$3:AQ$99,43,FALSE())-VLOOKUP($A30,'Import Peak Change'!$A$106:AQ$202,43,FALSE())))</f>
        <v>0</v>
      </c>
      <c r="AR30" s="193" t="n">
        <f aca="false">IF(ISERROR(VLOOKUP($A30,'Import Peak'!$A$3:AR$99,44,FALSE())-VLOOKUP($A30,'Import Peak Change'!$A$106:AR$202,44,FALSE())),0,(VLOOKUP($A30,'Import Peak'!$A$3:AR$99,44,FALSE())-VLOOKUP($A30,'Import Peak Change'!$A$106:AR$202,44,FALSE())))</f>
        <v>0</v>
      </c>
      <c r="AS30" s="193" t="n">
        <f aca="false">IF(ISERROR(VLOOKUP($A30,'Import Peak'!$A$3:AS$99,45,FALSE())-VLOOKUP($A30,'Import Peak Change'!$A$106:AS$202,45,FALSE())),0,(VLOOKUP($A30,'Import Peak'!$A$3:AS$99,45,FALSE())-VLOOKUP($A30,'Import Peak Change'!$A$106:AS$202,45,FALSE())))</f>
        <v>0</v>
      </c>
      <c r="AT30" s="193" t="n">
        <f aca="false">IF(ISERROR(VLOOKUP($A30,'Import Peak'!$A$3:AT$99,46,FALSE())-VLOOKUP($A30,'Import Peak Change'!$A$106:AT$202,46,FALSE())),0,(VLOOKUP($A30,'Import Peak'!$A$3:AT$99,46,FALSE())-VLOOKUP($A30,'Import Peak Change'!$A$106:AT$202,46,FALSE())))</f>
        <v>0</v>
      </c>
      <c r="AU30" s="193" t="n">
        <f aca="false">IF(ISERROR(VLOOKUP($A30,'Import Peak'!$A$3:AU$99,47,FALSE())-VLOOKUP($A30,'Import Peak Change'!$A$106:AU$202,47,FALSE())),0,(VLOOKUP($A30,'Import Peak'!$A$3:AU$99,47,FALSE())-VLOOKUP($A30,'Import Peak Change'!$A$106:AU$202,47,FALSE())))</f>
        <v>0</v>
      </c>
      <c r="AV30" s="193" t="n">
        <f aca="false">IF(ISERROR(VLOOKUP($A30,'Import Peak'!$A$3:AV$99,48,FALSE())-VLOOKUP($A30,'Import Peak Change'!$A$106:AV$202,48,FALSE())),0,(VLOOKUP($A30,'Import Peak'!$A$3:AV$99,48,FALSE())-VLOOKUP($A30,'Import Peak Change'!$A$106:AV$202,48,FALSE())))</f>
        <v>0</v>
      </c>
      <c r="AW30" s="193" t="n">
        <f aca="false">IF(ISERROR(VLOOKUP($A30,'Import Peak'!$A$3:AW$99,49,FALSE())-VLOOKUP($A30,'Import Peak Change'!$A$106:AW$202,49,FALSE())),0,(VLOOKUP($A30,'Import Peak'!$A$3:AW$99,49,FALSE())-VLOOKUP($A30,'Import Peak Change'!$A$106:AW$202,49,FALSE())))</f>
        <v>0</v>
      </c>
      <c r="AX30" s="193" t="n">
        <f aca="false">IF(ISERROR(VLOOKUP($A30,'Import Peak'!$A$3:AX$99,50,FALSE())-VLOOKUP($A30,'Import Peak Change'!$A$106:AX$202,50,FALSE())),0,(VLOOKUP($A30,'Import Peak'!$A$3:AX$99,50,FALSE())-VLOOKUP($A30,'Import Peak Change'!$A$106:AX$202,50,FALSE())))</f>
        <v>0</v>
      </c>
      <c r="AY30" s="193" t="n">
        <f aca="false">IF(ISERROR(VLOOKUP($A30,'Import Peak'!$A$3:AY$99,51,FALSE())-VLOOKUP($A30,'Import Peak Change'!$A$106:AY$202,51,FALSE())),0,(VLOOKUP($A30,'Import Peak'!$A$3:AY$99,51,FALSE())-VLOOKUP($A30,'Import Peak Change'!$A$106:AY$202,51,FALSE())))</f>
        <v>0</v>
      </c>
      <c r="AZ30" s="193" t="n">
        <f aca="false">IF(ISERROR(VLOOKUP($A30,'Import Peak'!$A$3:AZ$99,52,FALSE())-VLOOKUP($A30,'Import Peak Change'!$A$106:AZ$202,52,FALSE())),0,(VLOOKUP($A30,'Import Peak'!$A$3:AZ$99,52,FALSE())-VLOOKUP($A30,'Import Peak Change'!$A$106:AZ$202,52,FALSE())))</f>
        <v>0</v>
      </c>
      <c r="BA30" s="193" t="n">
        <f aca="false">IF(ISERROR(VLOOKUP($A30,'Import Peak'!$A$3:BA$99,53,FALSE())-VLOOKUP($A30,'Import Peak Change'!$A$106:BA$202,53,FALSE())),0,(VLOOKUP($A30,'Import Peak'!$A$3:BA$99,53,FALSE())-VLOOKUP($A30,'Import Peak Change'!$A$106:BA$202,53,FALSE())))</f>
        <v>0</v>
      </c>
      <c r="BB30" s="193" t="n">
        <f aca="false">IF(ISERROR(VLOOKUP($A30,'Import Peak'!$A$3:BB$99,54,FALSE())-VLOOKUP($A30,'Import Peak Change'!$A$106:BB$202,54,FALSE())),0,(VLOOKUP($A30,'Import Peak'!$A$3:BB$99,54,FALSE())-VLOOKUP($A30,'Import Peak Change'!$A$106:BB$202,54,FALSE())))</f>
        <v>0</v>
      </c>
      <c r="BC30" s="193" t="n">
        <f aca="false">IF(ISERROR(VLOOKUP($A30,'Import Peak'!$A$3:BC$99,55,FALSE())-VLOOKUP($A30,'Import Peak Change'!$A$106:BC$202,55,FALSE())),0,(VLOOKUP($A30,'Import Peak'!$A$3:BC$99,55,FALSE())-VLOOKUP($A30,'Import Peak Change'!$A$106:BC$202,55,FALSE())))</f>
        <v>0</v>
      </c>
      <c r="BD30" s="193" t="n">
        <f aca="false">IF(ISERROR(VLOOKUP($A30,'Import Peak'!$A$3:BD$99,56,FALSE())-VLOOKUP($A30,'Import Peak Change'!$A$106:BD$202,56,FALSE())),0,(VLOOKUP($A30,'Import Peak'!$A$3:BD$99,56,FALSE())-VLOOKUP($A30,'Import Peak Change'!$A$106:BD$202,56,FALSE())))</f>
        <v>0</v>
      </c>
      <c r="BE30" s="193" t="n">
        <f aca="false">IF(ISERROR(VLOOKUP($A30,'Import Peak'!$A$3:BE$99,57,FALSE())-VLOOKUP($A30,'Import Peak Change'!$A$106:BE$202,57,FALSE())),0,(VLOOKUP($A30,'Import Peak'!$A$3:BE$99,57,FALSE())-VLOOKUP($A30,'Import Peak Change'!$A$106:BE$202,57,FALSE())))</f>
        <v>0</v>
      </c>
      <c r="BF30" s="193" t="n">
        <f aca="false">IF(ISERROR(VLOOKUP($A30,'Import Peak'!$A$3:BF$99,58,FALSE())-VLOOKUP($A30,'Import Peak Change'!$A$106:BF$202,58,FALSE())),0,(VLOOKUP($A30,'Import Peak'!$A$3:BF$99,58,FALSE())-VLOOKUP($A30,'Import Peak Change'!$A$106:BF$202,58,FALSE())))</f>
        <v>0</v>
      </c>
      <c r="BG30" s="193" t="n">
        <f aca="false">IF(ISERROR(VLOOKUP($A30,'Import Peak'!$A$3:BG$99,59,FALSE())-VLOOKUP($A30,'Import Peak Change'!$A$106:BG$202,59,FALSE())),0,(VLOOKUP($A30,'Import Peak'!$A$3:BG$99,59,FALSE())-VLOOKUP($A30,'Import Peak Change'!$A$106:BG$202,59,FALSE())))</f>
        <v>0</v>
      </c>
      <c r="BH30" s="193" t="n">
        <f aca="false">IF(ISERROR(VLOOKUP($A30,'Import Peak'!$A$3:BH$99,60,FALSE())-VLOOKUP($A30,'Import Peak Change'!$A$106:BH$202,60,FALSE())),0,(VLOOKUP($A30,'Import Peak'!$A$3:BH$99,60,FALSE())-VLOOKUP($A30,'Import Peak Change'!$A$106:BH$202,60,FALSE())))</f>
        <v>0</v>
      </c>
      <c r="BI30" s="193" t="n">
        <f aca="false">IF(ISERROR(VLOOKUP($A30,'Import Peak'!$A$3:BI$99,61,FALSE())-VLOOKUP($A30,'Import Peak Change'!$A$106:BI$202,61,FALSE())),0,(VLOOKUP($A30,'Import Peak'!$A$3:BI$99,61,FALSE())-VLOOKUP($A30,'Import Peak Change'!$A$106:BI$202,61,FALSE())))</f>
        <v>0</v>
      </c>
      <c r="BJ30" s="193" t="n">
        <f aca="false">IF(ISERROR(VLOOKUP($A30,'Import Peak'!$A$3:BJ$99,62,FALSE())-VLOOKUP($A30,'Import Peak Change'!$A$106:BJ$202,62,FALSE())),0,(VLOOKUP($A30,'Import Peak'!$A$3:BJ$99,62,FALSE())-VLOOKUP($A30,'Import Peak Change'!$A$106:BJ$202,62,FALSE())))</f>
        <v>0</v>
      </c>
      <c r="BK30" s="193" t="n">
        <f aca="false">IF(ISERROR(VLOOKUP($A30,'Import Peak'!$A$3:BK$99,63,FALSE())-VLOOKUP($A30,'Import Peak Change'!$A$106:BK$202,63,FALSE())),0,(VLOOKUP($A30,'Import Peak'!$A$3:BK$99,63,FALSE())-VLOOKUP($A30,'Import Peak Change'!$A$106:BK$202,63,FALSE())))</f>
        <v>0</v>
      </c>
      <c r="BL30" s="193" t="n">
        <f aca="false">IF(ISERROR(VLOOKUP($A30,'Import Peak'!$A$3:BL$99,64,FALSE())-VLOOKUP($A30,'Import Peak Change'!$A$106:BL$202,64,FALSE())),0,(VLOOKUP($A30,'Import Peak'!$A$3:BL$99,64,FALSE())-VLOOKUP($A30,'Import Peak Change'!$A$106:BL$202,64,FALSE())))</f>
        <v>0</v>
      </c>
      <c r="BM30" s="193" t="n">
        <f aca="false">IF(ISERROR(VLOOKUP($A30,'Import Peak'!$A$3:BM$99,65,FALSE())-VLOOKUP($A30,'Import Peak Change'!$A$106:BM$202,65,FALSE())),0,(VLOOKUP($A30,'Import Peak'!$A$3:BM$99,65,FALSE())-VLOOKUP($A30,'Import Peak Change'!$A$106:BM$202,65,FALSE())))</f>
        <v>0</v>
      </c>
      <c r="BN30" s="193" t="n">
        <f aca="false">IF(ISERROR(VLOOKUP($A30,'Import Peak'!$A$3:BN$99,66,FALSE())-VLOOKUP($A30,'Import Peak Change'!$A$106:BN$202,66,FALSE())),0,(VLOOKUP($A30,'Import Peak'!$A$3:BN$99,66,FALSE())-VLOOKUP($A30,'Import Peak Change'!$A$106:BN$202,66,FALSE())))</f>
        <v>0</v>
      </c>
      <c r="BO30" s="193" t="n">
        <f aca="false">IF(ISERROR(VLOOKUP($A30,'Import Peak'!$A$3:BO$99,67,FALSE())-VLOOKUP($A30,'Import Peak Change'!$A$106:BO$202,67,FALSE())),0,(VLOOKUP($A30,'Import Peak'!$A$3:BO$99,67,FALSE())-VLOOKUP($A30,'Import Peak Change'!$A$106:BO$202,67,FALSE())))</f>
        <v>0</v>
      </c>
      <c r="BP30" s="193" t="n">
        <f aca="false">IF(ISERROR(VLOOKUP($A30,'Import Peak'!$A$3:BP$99,68,FALSE())-VLOOKUP($A30,'Import Peak Change'!$A$106:BP$202,68,FALSE())),0,(VLOOKUP($A30,'Import Peak'!$A$3:BP$99,68,FALSE())-VLOOKUP($A30,'Import Peak Change'!$A$106:BP$202,68,FALSE())))</f>
        <v>0</v>
      </c>
      <c r="BQ30" s="193" t="n">
        <f aca="false">IF(ISERROR(VLOOKUP($A30,'Import Peak'!$A$3:BQ$99,69,FALSE())-VLOOKUP($A30,'Import Peak Change'!$A$106:BQ$202,69,FALSE())),0,(VLOOKUP($A30,'Import Peak'!$A$3:BQ$99,69,FALSE())-VLOOKUP($A30,'Import Peak Change'!$A$106:BQ$202,69,FALSE())))</f>
        <v>0</v>
      </c>
      <c r="BR30" s="193" t="n">
        <f aca="false">IF(ISERROR(VLOOKUP($A30,'Import Peak'!$A$3:BR$99,70,FALSE())-VLOOKUP($A30,'Import Peak Change'!$A$106:BR$202,70,FALSE())),0,(VLOOKUP($A30,'Import Peak'!$A$3:BR$99,70,FALSE())-VLOOKUP($A30,'Import Peak Change'!$A$106:BR$202,70,FALSE())))</f>
        <v>0</v>
      </c>
      <c r="BS30" s="193" t="n">
        <f aca="false">IF(ISERROR(VLOOKUP($A30,'Import Peak'!$A$3:BS$99,71,FALSE())-VLOOKUP($A30,'Import Peak Change'!$A$106:BS$202,71,FALSE())),0,(VLOOKUP($A30,'Import Peak'!$A$3:BS$99,71,FALSE())-VLOOKUP($A30,'Import Peak Change'!$A$106:BS$202,71,FALSE())))</f>
        <v>0</v>
      </c>
      <c r="BT30" s="193" t="n">
        <f aca="false">IF(ISERROR(VLOOKUP($A30,'Import Peak'!$A$3:BT$99,72,FALSE())-VLOOKUP($A30,'Import Peak Change'!$A$106:BT$202,72,FALSE())),0,(VLOOKUP($A30,'Import Peak'!$A$3:BT$99,72,FALSE())-VLOOKUP($A30,'Import Peak Change'!$A$106:BT$202,72,FALSE())))</f>
        <v>0</v>
      </c>
      <c r="BU30" s="193" t="n">
        <f aca="false">IF(ISERROR(VLOOKUP($A30,'Import Peak'!$A$3:BU$99,73,FALSE())-VLOOKUP($A30,'Import Peak Change'!$A$106:BU$202,73,FALSE())),0,(VLOOKUP($A30,'Import Peak'!$A$3:BU$99,73,FALSE())-VLOOKUP($A30,'Import Peak Change'!$A$106:BU$202,73,FALSE())))</f>
        <v>0</v>
      </c>
      <c r="BV30" s="193" t="n">
        <f aca="false">IF(ISERROR(VLOOKUP($A30,'Import Peak'!$A$3:BV$99,74,FALSE())-VLOOKUP($A30,'Import Peak Change'!$A$106:BV$202,74,FALSE())),0,(VLOOKUP($A30,'Import Peak'!$A$3:BV$99,74,FALSE())-VLOOKUP($A30,'Import Peak Change'!$A$106:BV$202,74,FALSE())))</f>
        <v>0</v>
      </c>
      <c r="BW30" s="193" t="n">
        <f aca="false">IF(ISERROR(VLOOKUP($A30,'Import Peak'!$A$3:BW$99,75,FALSE())-VLOOKUP($A30,'Import Peak Change'!$A$106:BW$202,75,FALSE())),0,(VLOOKUP($A30,'Import Peak'!$A$3:BW$99,75,FALSE())-VLOOKUP($A30,'Import Peak Change'!$A$106:BW$202,75,FALSE())))</f>
        <v>0</v>
      </c>
      <c r="BX30" s="193" t="n">
        <f aca="false">IF(ISERROR(VLOOKUP($A30,'Import Peak'!$A$3:BX$99,76,FALSE())-VLOOKUP($A30,'Import Peak Change'!$A$106:BX$202,76,FALSE())),0,(VLOOKUP($A30,'Import Peak'!$A$3:BX$99,76,FALSE())-VLOOKUP($A30,'Import Peak Change'!$A$106:BX$202,76,FALSE())))</f>
        <v>0</v>
      </c>
      <c r="BY30" s="193" t="n">
        <f aca="false">IF(ISERROR(VLOOKUP($A30,'Import Peak'!$A$3:BY$99,77,FALSE())-VLOOKUP($A30,'Import Peak Change'!$A$106:BY$202,77,FALSE())),0,(VLOOKUP($A30,'Import Peak'!$A$3:BY$99,77,FALSE())-VLOOKUP($A30,'Import Peak Change'!$A$106:BY$202,77,FALSE())))</f>
        <v>0</v>
      </c>
      <c r="BZ30" s="193" t="n">
        <f aca="false">IF(ISERROR(VLOOKUP($A30,'Import Peak'!$A$3:BZ$99,78,FALSE())-VLOOKUP($A30,'Import Peak Change'!$A$106:BZ$202,78,FALSE())),0,(VLOOKUP($A30,'Import Peak'!$A$3:BZ$99,78,FALSE())-VLOOKUP($A30,'Import Peak Change'!$A$106:BZ$202,78,FALSE())))</f>
        <v>0</v>
      </c>
      <c r="CA30" s="193" t="n">
        <f aca="false">IF(ISERROR(VLOOKUP($A30,'Import Peak'!$A$3:CA$99,79,FALSE())-VLOOKUP($A30,'Import Peak Change'!$A$106:CA$202,79,FALSE())),0,(VLOOKUP($A30,'Import Peak'!$A$3:CA$99,79,FALSE())-VLOOKUP($A30,'Import Peak Change'!$A$106:CA$202,79,FALSE())))</f>
        <v>0</v>
      </c>
      <c r="CB30" s="193" t="n">
        <f aca="false">IF(ISERROR(VLOOKUP($A30,'Import Peak'!$A$3:CB$99,80,FALSE())-VLOOKUP($A30,'Import Peak Change'!$A$106:CB$202,80,FALSE())),0,(VLOOKUP($A30,'Import Peak'!$A$3:CB$99,80,FALSE())-VLOOKUP($A30,'Import Peak Change'!$A$106:CB$202,80,FALSE())))</f>
        <v>0</v>
      </c>
      <c r="CC30" s="193" t="n">
        <f aca="false">IF(ISERROR(VLOOKUP($A30,'Import Peak'!$A$3:CC$99,81,FALSE())-VLOOKUP($A30,'Import Peak Change'!$A$106:CC$202,81,FALSE())),0,(VLOOKUP($A30,'Import Peak'!$A$3:CC$99,81,FALSE())-VLOOKUP($A30,'Import Peak Change'!$A$106:CC$202,81,FALSE())))</f>
        <v>0</v>
      </c>
      <c r="CD30" s="193" t="n">
        <f aca="false">IF(ISERROR(VLOOKUP($A30,'Import Peak'!$A$3:CD$99,82,FALSE())-VLOOKUP($A30,'Import Peak Change'!$A$106:CD$202,82,FALSE())),0,(VLOOKUP($A30,'Import Peak'!$A$3:CD$99,82,FALSE())-VLOOKUP($A30,'Import Peak Change'!$A$106:CD$202,82,FALSE())))</f>
        <v>0</v>
      </c>
      <c r="CE30" s="193" t="n">
        <f aca="false">IF(ISERROR(VLOOKUP($A30,'Import Peak'!$A$3:CE$99,83,FALSE())-VLOOKUP($A30,'Import Peak Change'!$A$106:CE$202,83,FALSE())),0,(VLOOKUP($A30,'Import Peak'!$A$3:CE$99,83,FALSE())-VLOOKUP($A30,'Import Peak Change'!$A$106:CE$202,83,FALSE())))</f>
        <v>0</v>
      </c>
      <c r="CF30" s="193" t="n">
        <f aca="false">IF(ISERROR(VLOOKUP($A30,'Import Peak'!$A$3:CF$99,84,FALSE())-VLOOKUP($A30,'Import Peak Change'!$A$106:CF$202,84,FALSE())),0,(VLOOKUP($A30,'Import Peak'!$A$3:CF$99,84,FALSE())-VLOOKUP($A30,'Import Peak Change'!$A$106:CF$202,84,FALSE())))</f>
        <v>0</v>
      </c>
      <c r="CG30" s="193" t="n">
        <f aca="false">IF(ISERROR(VLOOKUP($A30,'Import Peak'!$A$3:CG$99,85,FALSE())-VLOOKUP($A30,'Import Peak Change'!$A$106:CG$202,85,FALSE())),0,(VLOOKUP($A30,'Import Peak'!$A$3:CG$99,85,FALSE())-VLOOKUP($A30,'Import Peak Change'!$A$106:CG$202,85,FALSE())))</f>
        <v>0</v>
      </c>
      <c r="CH30" s="193" t="n">
        <f aca="false">IF(ISERROR(VLOOKUP($A30,'Import Peak'!$A$3:CH$99,86,FALSE())-VLOOKUP($A30,'Import Peak Change'!$A$106:CH$202,86,FALSE())),0,(VLOOKUP($A30,'Import Peak'!$A$3:CH$99,86,FALSE())-VLOOKUP($A30,'Import Peak Change'!$A$106:CH$202,86,FALSE())))</f>
        <v>0</v>
      </c>
      <c r="CI30" s="193" t="n">
        <f aca="false">IF(ISERROR(VLOOKUP($A30,'Import Peak'!$A$3:CI$99,87,FALSE())-VLOOKUP($A30,'Import Peak Change'!$A$106:CI$202,87,FALSE())),0,(VLOOKUP($A30,'Import Peak'!$A$3:CI$99,87,FALSE())-VLOOKUP($A30,'Import Peak Change'!$A$106:CI$202,87,FALSE())))</f>
        <v>0</v>
      </c>
      <c r="CJ30" s="193" t="n">
        <f aca="false">IF(ISERROR(VLOOKUP($A30,'Import Peak'!$A$3:CJ$99,88,FALSE())-VLOOKUP($A30,'Import Peak Change'!$A$106:CJ$202,88,FALSE())),0,(VLOOKUP($A30,'Import Peak'!$A$3:CJ$99,88,FALSE())-VLOOKUP($A30,'Import Peak Change'!$A$106:CJ$202,88,FALSE())))</f>
        <v>0</v>
      </c>
      <c r="CK30" s="193" t="n">
        <f aca="false">IF(ISERROR(VLOOKUP($A30,'Import Peak'!$A$3:CK$99,89,FALSE())-VLOOKUP($A30,'Import Peak Change'!$A$106:CK$202,89,FALSE())),0,(VLOOKUP($A30,'Import Peak'!$A$3:CK$99,89,FALSE())-VLOOKUP($A30,'Import Peak Change'!$A$106:CK$202,89,FALSE())))</f>
        <v>0</v>
      </c>
      <c r="CL30" s="193" t="n">
        <f aca="false">IF(ISERROR(VLOOKUP($A30,'Import Peak'!$A$3:CL$99,90,FALSE())-VLOOKUP($A30,'Import Peak Change'!$A$106:CL$202,90,FALSE())),0,(VLOOKUP($A30,'Import Peak'!$A$3:CL$99,90,FALSE())-VLOOKUP($A30,'Import Peak Change'!$A$106:CL$202,90,FALSE())))</f>
        <v>0</v>
      </c>
      <c r="CM30" s="193" t="n">
        <f aca="false">IF(ISERROR(VLOOKUP($A30,'Import Peak'!$A$3:CM$99,91,FALSE())-VLOOKUP($A30,'Import Peak Change'!$A$106:CM$202,91,FALSE())),0,(VLOOKUP($A30,'Import Peak'!$A$3:CM$99,91,FALSE())-VLOOKUP($A30,'Import Peak Change'!$A$106:CM$202,91,FALSE())))</f>
        <v>0</v>
      </c>
      <c r="CN30" s="193" t="n">
        <f aca="false">IF(ISERROR(VLOOKUP($A30,'Import Peak'!$A$3:CN$99,92,FALSE())-VLOOKUP($A30,'Import Peak Change'!$A$106:CN$202,92,FALSE())),0,(VLOOKUP($A30,'Import Peak'!$A$3:CN$99,92,FALSE())-VLOOKUP($A30,'Import Peak Change'!$A$106:CN$202,92,FALSE())))</f>
        <v>0</v>
      </c>
      <c r="CO30" s="193" t="n">
        <f aca="false">IF(ISERROR(VLOOKUP($A30,'Import Peak'!$A$3:CO$99,93,FALSE())-VLOOKUP($A30,'Import Peak Change'!$A$106:CO$202,93,FALSE())),0,(VLOOKUP($A30,'Import Peak'!$A$3:CO$99,93,FALSE())-VLOOKUP($A30,'Import Peak Change'!$A$106:CO$202,93,FALSE())))</f>
        <v>0</v>
      </c>
      <c r="CP30" s="193" t="n">
        <f aca="false">IF(ISERROR(VLOOKUP($A30,'Import Peak'!$A$3:CP$99,94,FALSE())-VLOOKUP($A30,'Import Peak Change'!$A$106:CP$202,94,FALSE())),0,(VLOOKUP($A30,'Import Peak'!$A$3:CP$99,94,FALSE())-VLOOKUP($A30,'Import Peak Change'!$A$106:CP$202,94,FALSE())))</f>
        <v>0</v>
      </c>
      <c r="CQ30" s="193" t="n">
        <f aca="false">IF(ISERROR(VLOOKUP($A30,'Import Peak'!$A$3:CQ$99,95,FALSE())-VLOOKUP($A30,'Import Peak Change'!$A$106:CQ$202,95,FALSE())),0,(VLOOKUP($A30,'Import Peak'!$A$3:CQ$99,95,FALSE())-VLOOKUP($A30,'Import Peak Change'!$A$106:CQ$202,95,FALSE())))</f>
        <v>0</v>
      </c>
      <c r="CR30" s="193" t="n">
        <f aca="false">IF(ISERROR(VLOOKUP($A30,'Import Peak'!$A$3:CR$99,96,FALSE())-VLOOKUP($A30,'Import Peak Change'!$A$106:CR$202,96,FALSE())),0,(VLOOKUP($A30,'Import Peak'!$A$3:CR$99,96,FALSE())-VLOOKUP($A30,'Import Peak Change'!$A$106:CR$202,96,FALSE())))</f>
        <v>0</v>
      </c>
      <c r="CS30" s="193" t="n">
        <f aca="false">IF(ISERROR(VLOOKUP($A30,'Import Peak'!$A$3:CS$99,97,FALSE())-VLOOKUP($A30,'Import Peak Change'!$A$106:CS$202,97,FALSE())),0,(VLOOKUP($A30,'Import Peak'!$A$3:CS$99,97,FALSE())-VLOOKUP($A30,'Import Peak Change'!$A$106:CS$202,97,FALSE())))</f>
        <v>0</v>
      </c>
      <c r="CT30" s="193" t="n">
        <f aca="false">IF(ISERROR(VLOOKUP($A30,'Import Peak'!$A$3:CT$99,98,FALSE())-VLOOKUP($A30,'Import Peak Change'!$A$106:CT$202,98,FALSE())),0,(VLOOKUP($A30,'Import Peak'!$A$3:CT$99,98,FALSE())-VLOOKUP($A30,'Import Peak Change'!$A$106:CT$202,98,FALSE())))</f>
        <v>0</v>
      </c>
      <c r="CU30" s="193" t="n">
        <f aca="false">IF(ISERROR(VLOOKUP($A30,'Import Peak'!$A$3:CU$99,99,FALSE())-VLOOKUP($A30,'Import Peak Change'!$A$106:CU$202,99,FALSE())),0,(VLOOKUP($A30,'Import Peak'!$A$3:CU$99,99,FALSE())-VLOOKUP($A30,'Import Peak Change'!$A$106:CU$202,99,FALSE())))</f>
        <v>0</v>
      </c>
      <c r="CV30" s="193" t="n">
        <f aca="false">IF(ISERROR(VLOOKUP($A30,'Import Peak'!$A$3:CV$99,100,FALSE())-VLOOKUP($A30,'Import Peak Change'!$A$106:CV$202,100,FALSE())),0,(VLOOKUP($A30,'Import Peak'!$A$3:CV$99,100,FALSE())-VLOOKUP($A30,'Import Peak Change'!$A$106:CV$202,100,FALSE())))</f>
        <v>0</v>
      </c>
      <c r="CW30" s="193" t="n">
        <f aca="false">IF(ISERROR(VLOOKUP($A30,'Import Peak'!$A$3:CW$99,101,FALSE())-VLOOKUP($A30,'Import Peak Change'!$A$106:CW$202,101,FALSE())),0,(VLOOKUP($A30,'Import Peak'!$A$3:CW$99,101,FALSE())-VLOOKUP($A30,'Import Peak Change'!$A$106:CW$202,101,FALSE())))</f>
        <v>0</v>
      </c>
      <c r="CX30" s="193" t="n">
        <f aca="false">IF(ISERROR(VLOOKUP($A30,'Import Peak'!$A$3:CX$99,102,FALSE())-VLOOKUP($A30,'Import Peak Change'!$A$106:CX$202,102,FALSE())),0,(VLOOKUP($A30,'Import Peak'!$A$3:CX$99,102,FALSE())-VLOOKUP($A30,'Import Peak Change'!$A$106:CX$202,102,FALSE())))</f>
        <v>0</v>
      </c>
      <c r="CY30" s="193" t="n">
        <f aca="false">IF(ISERROR(VLOOKUP($A30,'Import Peak'!$A$3:CY$99,103,FALSE())-VLOOKUP($A30,'Import Peak Change'!$A$106:CY$202,103,FALSE())),0,(VLOOKUP($A30,'Import Peak'!$A$3:CY$99,103,FALSE())-VLOOKUP($A30,'Import Peak Change'!$A$106:CY$202,103,FALSE())))</f>
        <v>0</v>
      </c>
      <c r="CZ30" s="193" t="n">
        <f aca="false">IF(ISERROR(VLOOKUP($A30,'Import Peak'!$A$3:CZ$99,104,FALSE())-VLOOKUP($A30,'Import Peak Change'!$A$106:CZ$202,104,FALSE())),0,(VLOOKUP($A30,'Import Peak'!$A$3:CZ$99,104,FALSE())-VLOOKUP($A30,'Import Peak Change'!$A$106:CZ$202,104,FALSE())))</f>
        <v>0</v>
      </c>
      <c r="DA30" s="193" t="n">
        <f aca="false">IF(ISERROR(VLOOKUP($A30,'Import Peak'!$A$3:DA$99,105,FALSE())-VLOOKUP($A30,'Import Peak Change'!$A$106:DA$202,105,FALSE())),0,(VLOOKUP($A30,'Import Peak'!$A$3:DA$99,105,FALSE())-VLOOKUP($A30,'Import Peak Change'!$A$106:DA$202,105,FALSE())))</f>
        <v>0</v>
      </c>
      <c r="DB30" s="193" t="n">
        <f aca="false">IF(ISERROR(VLOOKUP($A30,'Import Peak'!$A$3:DB$99,106,FALSE())-VLOOKUP($A30,'Import Peak Change'!$A$106:DB$202,106,FALSE())),0,(VLOOKUP($A30,'Import Peak'!$A$3:DB$99,106,FALSE())-VLOOKUP($A30,'Import Peak Change'!$A$106:DB$202,106,FALSE())))</f>
        <v>0</v>
      </c>
      <c r="DC30" s="193" t="n">
        <f aca="false">IF(ISERROR(VLOOKUP($A30,'Import Peak'!$A$3:DC$99,107,FALSE())-VLOOKUP($A30,'Import Peak Change'!$A$106:DC$202,107,FALSE())),0,(VLOOKUP($A30,'Import Peak'!$A$3:DC$99,107,FALSE())-VLOOKUP($A30,'Import Peak Change'!$A$106:DC$202,107,FALSE())))</f>
        <v>0</v>
      </c>
      <c r="DD30" s="193" t="n">
        <f aca="false">IF(ISERROR(VLOOKUP($A30,'Import Peak'!$A$3:DD$99,108,FALSE())-VLOOKUP($A30,'Import Peak Change'!$A$106:DD$202,108,FALSE())),0,(VLOOKUP($A30,'Import Peak'!$A$3:DD$99,108,FALSE())-VLOOKUP($A30,'Import Peak Change'!$A$106:DD$202,108,FALSE())))</f>
        <v>0</v>
      </c>
      <c r="DE30" s="193" t="n">
        <f aca="false">IF(ISERROR(VLOOKUP($A30,'Import Peak'!$A$3:DE$99,109,FALSE())-VLOOKUP($A30,'Import Peak Change'!$A$106:DE$202,109,FALSE())),0,(VLOOKUP($A30,'Import Peak'!$A$3:DE$99,109,FALSE())-VLOOKUP($A30,'Import Peak Change'!$A$106:DE$202,109,FALSE())))</f>
        <v>0</v>
      </c>
      <c r="DF30" s="193" t="n">
        <f aca="false">IF(ISERROR(VLOOKUP($A30,'Import Peak'!$A$3:DF$99,110,FALSE())-VLOOKUP($A30,'Import Peak Change'!$A$106:DF$202,110,FALSE())),0,(VLOOKUP($A30,'Import Peak'!$A$3:DF$99,110,FALSE())-VLOOKUP($A30,'Import Peak Change'!$A$106:DF$202,110,FALSE())))</f>
        <v>0</v>
      </c>
      <c r="DG30" s="193" t="n">
        <f aca="false">IF(ISERROR(VLOOKUP($A30,'Import Peak'!$A$3:DG$99,111,FALSE())-VLOOKUP($A30,'Import Peak Change'!$A$106:DG$202,111,FALSE())),0,(VLOOKUP($A30,'Import Peak'!$A$3:DG$99,111,FALSE())-VLOOKUP($A30,'Import Peak Change'!$A$106:DG$202,111,FALSE())))</f>
        <v>0</v>
      </c>
      <c r="DH30" s="193" t="n">
        <f aca="false">IF(ISERROR(VLOOKUP($A30,'Import Peak'!$A$3:DH$99,112,FALSE())-VLOOKUP($A30,'Import Peak Change'!$A$106:DH$202,112,FALSE())),0,(VLOOKUP($A30,'Import Peak'!$A$3:DH$99,112,FALSE())-VLOOKUP($A30,'Import Peak Change'!$A$106:DH$202,112,FALSE())))</f>
        <v>0</v>
      </c>
      <c r="DI30" s="193" t="n">
        <f aca="false">IF(ISERROR(VLOOKUP($A30,'Import Peak'!$A$3:DI$99,113,FALSE())-VLOOKUP($A30,'Import Peak Change'!$A$106:DI$202,113,FALSE())),0,(VLOOKUP($A30,'Import Peak'!$A$3:DI$99,113,FALSE())-VLOOKUP($A30,'Import Peak Change'!$A$106:DI$202,113,FALSE())))</f>
        <v>0</v>
      </c>
      <c r="DJ30" s="193" t="n">
        <f aca="false">IF(ISERROR(VLOOKUP($A30,'Import Peak'!$A$3:DJ$99,114,FALSE())-VLOOKUP($A30,'Import Peak Change'!$A$106:DJ$202,114,FALSE())),0,(VLOOKUP($A30,'Import Peak'!$A$3:DJ$99,114,FALSE())-VLOOKUP($A30,'Import Peak Change'!$A$106:DJ$202,114,FALSE())))</f>
        <v>0</v>
      </c>
      <c r="DK30" s="193" t="n">
        <f aca="false">IF(ISERROR(VLOOKUP($A30,'Import Peak'!$A$3:DK$99,115,FALSE())-VLOOKUP($A30,'Import Peak Change'!$A$106:DK$202,115,FALSE())),0,(VLOOKUP($A30,'Import Peak'!$A$3:DK$99,115,FALSE())-VLOOKUP($A30,'Import Peak Change'!$A$106:DK$202,115,FALSE())))</f>
        <v>0</v>
      </c>
      <c r="DL30" s="193" t="n">
        <f aca="false">IF(ISERROR(VLOOKUP($A30,'Import Peak'!$A$3:DL$99,116,FALSE())-VLOOKUP($A30,'Import Peak Change'!$A$106:DL$202,116,FALSE())),0,(VLOOKUP($A30,'Import Peak'!$A$3:DL$99,116,FALSE())-VLOOKUP($A30,'Import Peak Change'!$A$106:DL$202,116,FALSE())))</f>
        <v>0</v>
      </c>
      <c r="DM30" s="193" t="n">
        <f aca="false">IF(ISERROR(VLOOKUP($A30,'Import Peak'!$A$3:DM$99,117,FALSE())-VLOOKUP($A30,'Import Peak Change'!$A$106:DM$202,117,FALSE())),0,(VLOOKUP($A30,'Import Peak'!$A$3:DM$99,117,FALSE())-VLOOKUP($A30,'Import Peak Change'!$A$106:DM$202,117,FALSE())))</f>
        <v>0</v>
      </c>
      <c r="DN30" s="193" t="n">
        <f aca="false">IF(ISERROR(VLOOKUP($A30,'Import Peak'!$A$3:DN$99,118,FALSE())-VLOOKUP($A30,'Import Peak Change'!$A$106:DN$202,118,FALSE())),0,(VLOOKUP($A30,'Import Peak'!$A$3:DN$99,118,FALSE())-VLOOKUP($A30,'Import Peak Change'!$A$106:DN$202,118,FALSE())))</f>
        <v>0</v>
      </c>
      <c r="DO30" s="193" t="n">
        <f aca="false">IF(ISERROR(VLOOKUP($A30,'Import Peak'!$A$3:DO$99,119,FALSE())-VLOOKUP($A30,'Import Peak Change'!$A$106:DO$202,119,FALSE())),0,(VLOOKUP($A30,'Import Peak'!$A$3:DO$99,119,FALSE())-VLOOKUP($A30,'Import Peak Change'!$A$106:DO$202,119,FALSE())))</f>
        <v>0</v>
      </c>
      <c r="DP30" s="193" t="n">
        <f aca="false">IF(ISERROR(VLOOKUP($A30,'Import Peak'!$A$3:DP$99,120,FALSE())-VLOOKUP($A30,'Import Peak Change'!$A$106:DP$202,120,FALSE())),0,(VLOOKUP($A30,'Import Peak'!$A$3:DP$99,120,FALSE())-VLOOKUP($A30,'Import Peak Change'!$A$106:DP$202,120,FALSE())))</f>
        <v>0</v>
      </c>
      <c r="DQ30" s="193" t="n">
        <f aca="false">IF(ISERROR(VLOOKUP($A30,'Import Peak'!$A$3:DQ$99,121,FALSE())-VLOOKUP($A30,'Import Peak Change'!$A$106:DQ$202,121,FALSE())),0,(VLOOKUP($A30,'Import Peak'!$A$3:DQ$99,121,FALSE())-VLOOKUP($A30,'Import Peak Change'!$A$106:DQ$202,121,FALSE())))</f>
        <v>0</v>
      </c>
      <c r="DR30" s="193" t="n">
        <f aca="false">IF(ISERROR(VLOOKUP($A30,'Import Peak'!$A$3:DR$99,122,FALSE())-VLOOKUP($A30,'Import Peak Change'!$A$106:DR$202,122,FALSE())),0,(VLOOKUP($A30,'Import Peak'!$A$3:DR$99,122,FALSE())-VLOOKUP($A30,'Import Peak Change'!$A$106:DR$202,122,FALSE())))</f>
        <v>0</v>
      </c>
      <c r="DS30" s="193" t="n">
        <f aca="false">IF(ISERROR(VLOOKUP($A30,'Import Peak'!$A$3:DS$99,123,FALSE())-VLOOKUP($A30,'Import Peak Change'!$A$106:DS$202,123,FALSE())),0,(VLOOKUP($A30,'Import Peak'!$A$3:DS$99,123,FALSE())-VLOOKUP($A30,'Import Peak Change'!$A$106:DS$202,123,FALSE())))</f>
        <v>0</v>
      </c>
      <c r="DT30" s="193" t="n">
        <f aca="false">IF(ISERROR(VLOOKUP($A30,'Import Peak'!$A$3:DT$99,124,FALSE())-VLOOKUP($A30,'Import Peak Change'!$A$106:DT$202,124,FALSE())),0,(VLOOKUP($A30,'Import Peak'!$A$3:DT$99,124,FALSE())-VLOOKUP($A30,'Import Peak Change'!$A$106:DT$202,124,FALSE())))</f>
        <v>0</v>
      </c>
      <c r="DU30" s="193" t="n">
        <f aca="false">IF(ISERROR(VLOOKUP($A30,'Import Peak'!$A$3:DU$99,125,FALSE())-VLOOKUP($A30,'Import Peak Change'!$A$106:DU$202,125,FALSE())),0,(VLOOKUP($A30,'Import Peak'!$A$3:DU$99,125,FALSE())-VLOOKUP($A30,'Import Peak Change'!$A$106:DU$202,125,FALSE())))</f>
        <v>0</v>
      </c>
      <c r="DV30" s="193" t="n">
        <f aca="false">IF(ISERROR(VLOOKUP($A30,'Import Peak'!$A$3:DV$99,126,FALSE())-VLOOKUP($A30,'Import Peak Change'!$A$106:DV$202,126,FALSE())),0,(VLOOKUP($A30,'Import Peak'!$A$3:DV$99,126,FALSE())-VLOOKUP($A30,'Import Peak Change'!$A$106:DV$202,126,FALSE())))</f>
        <v>0</v>
      </c>
      <c r="DW30" s="193" t="n">
        <f aca="false">IF(ISERROR(VLOOKUP($A30,'Import Peak'!$A$3:DW$99,127,FALSE())-VLOOKUP($A30,'Import Peak Change'!$A$106:DW$202,127,FALSE())),0,(VLOOKUP($A30,'Import Peak'!$A$3:DW$99,127,FALSE())-VLOOKUP($A30,'Import Peak Change'!$A$106:DW$202,127,FALSE())))</f>
        <v>0</v>
      </c>
      <c r="DX30" s="193" t="n">
        <f aca="false">IF(ISERROR(VLOOKUP($A30,'Import Peak'!$A$3:DX$99,128,FALSE())-VLOOKUP($A30,'Import Peak Change'!$A$106:DX$202,128,FALSE())),0,(VLOOKUP($A30,'Import Peak'!$A$3:DX$99,128,FALSE())-VLOOKUP($A30,'Import Peak Change'!$A$106:DX$202,128,FALSE())))</f>
        <v>0</v>
      </c>
      <c r="DY30" s="193" t="n">
        <f aca="false">IF(ISERROR(VLOOKUP($A30,'Import Peak'!$A$3:DY$99,129,FALSE())-VLOOKUP($A30,'Import Peak Change'!$A$106:DY$202,129,FALSE())),0,(VLOOKUP($A30,'Import Peak'!$A$3:DY$99,129,FALSE())-VLOOKUP($A30,'Import Peak Change'!$A$106:DY$202,129,FALSE())))</f>
        <v>0</v>
      </c>
      <c r="DZ30" s="193" t="n">
        <f aca="false">IF(ISERROR(VLOOKUP($A30,'Import Peak'!$A$3:DZ$99,130,FALSE())-VLOOKUP($A30,'Import Peak Change'!$A$106:DZ$202,130,FALSE())),0,(VLOOKUP($A30,'Import Peak'!$A$3:DZ$99,130,FALSE())-VLOOKUP($A30,'Import Peak Change'!$A$106:DZ$202,130,FALSE())))</f>
        <v>0</v>
      </c>
      <c r="EA30" s="193" t="n">
        <f aca="false">IF(ISERROR(VLOOKUP($A30,'Import Peak'!$A$3:EA$99,131,FALSE())-VLOOKUP($A30,'Import Peak Change'!$A$106:EA$202,131,FALSE())),0,(VLOOKUP($A30,'Import Peak'!$A$3:EA$99,131,FALSE())-VLOOKUP($A30,'Import Peak Change'!$A$106:EA$202,131,FALSE())))</f>
        <v>0</v>
      </c>
      <c r="EB30" s="193" t="n">
        <f aca="false">IF(ISERROR(VLOOKUP($A30,'Import Peak'!$A$3:EB$99,132,FALSE())-VLOOKUP($A30,'Import Peak Change'!$A$106:EB$202,132,FALSE())),0,(VLOOKUP($A30,'Import Peak'!$A$3:EB$99,132,FALSE())-VLOOKUP($A30,'Import Peak Change'!$A$106:EB$202,132,FALSE())))</f>
        <v>0</v>
      </c>
      <c r="EC30" s="193" t="n">
        <f aca="false">IF(ISERROR(VLOOKUP($A30,'Import Peak'!$A$3:EC$99,133,FALSE())-VLOOKUP($A30,'Import Peak Change'!$A$106:EC$202,133,FALSE())),0,(VLOOKUP($A30,'Import Peak'!$A$3:EC$99,133,FALSE())-VLOOKUP($A30,'Import Peak Change'!$A$106:EC$202,133,FALSE())))</f>
        <v>0</v>
      </c>
      <c r="ED30" s="193" t="n">
        <f aca="false">IF(ISERROR(VLOOKUP($A30,'Import Peak'!$A$3:ED$99,134,FALSE())-VLOOKUP($A30,'Import Peak Change'!$A$106:ED$202,134,FALSE())),0,(VLOOKUP($A30,'Import Peak'!$A$3:ED$99,134,FALSE())-VLOOKUP($A30,'Import Peak Change'!$A$106:ED$202,134,FALSE())))</f>
        <v>0</v>
      </c>
      <c r="EE30" s="193" t="n">
        <f aca="false">IF(ISERROR(VLOOKUP($A30,'Import Peak'!$A$3:EE$99,135,FALSE())-VLOOKUP($A30,'Import Peak Change'!$A$106:EE$202,135,FALSE())),0,(VLOOKUP($A30,'Import Peak'!$A$3:EE$99,135,FALSE())-VLOOKUP($A30,'Import Peak Change'!$A$106:EE$202,135,FALSE())))</f>
        <v>0</v>
      </c>
      <c r="EF30" s="193" t="n">
        <f aca="false">IF(ISERROR(VLOOKUP($A30,'Import Peak'!$A$3:EF$99,136,FALSE())-VLOOKUP($A30,'Import Peak Change'!$A$106:EF$202,136,FALSE())),0,(VLOOKUP($A30,'Import Peak'!$A$3:EF$99,136,FALSE())-VLOOKUP($A30,'Import Peak Change'!$A$106:EF$202,136,FALSE())))</f>
        <v>0</v>
      </c>
      <c r="EG30" s="193" t="n">
        <f aca="false">IF(ISERROR(VLOOKUP($A30,'Import Peak'!$A$3:EG$99,137,FALSE())-VLOOKUP($A30,'Import Peak Change'!$A$106:EG$202,137,FALSE())),0,(VLOOKUP($A30,'Import Peak'!$A$3:EG$99,137,FALSE())-VLOOKUP($A30,'Import Peak Change'!$A$106:EG$202,137,FALSE())))</f>
        <v>0</v>
      </c>
      <c r="EH30" s="193" t="n">
        <f aca="false">IF(ISERROR(VLOOKUP($A30,'Import Peak'!$A$3:EH$99,138,FALSE())-VLOOKUP($A30,'Import Peak Change'!$A$106:EH$202,138,FALSE())),0,(VLOOKUP($A30,'Import Peak'!$A$3:EH$99,138,FALSE())-VLOOKUP($A30,'Import Peak Change'!$A$106:EH$202,138,FALSE())))</f>
        <v>0</v>
      </c>
      <c r="EI30" s="193" t="n">
        <f aca="false">IF(ISERROR(VLOOKUP($A30,'Import Peak'!$A$3:EI$99,139,FALSE())-VLOOKUP($A30,'Import Peak Change'!$A$106:EI$202,139,FALSE())),0,(VLOOKUP($A30,'Import Peak'!$A$3:EI$99,139,FALSE())-VLOOKUP($A30,'Import Peak Change'!$A$106:EI$202,139,FALSE())))</f>
        <v>0</v>
      </c>
      <c r="EJ30" s="193" t="n">
        <f aca="false">IF(ISERROR(VLOOKUP($A30,'Import Peak'!$A$3:EJ$99,140,FALSE())-VLOOKUP($A30,'Import Peak Change'!$A$106:EJ$202,140,FALSE())),0,(VLOOKUP($A30,'Import Peak'!$A$3:EJ$99,140,FALSE())-VLOOKUP($A30,'Import Peak Change'!$A$106:EJ$202,140,FALSE())))</f>
        <v>0</v>
      </c>
      <c r="EK30" s="193" t="n">
        <f aca="false">IF(ISERROR(VLOOKUP($A30,'Import Peak'!$A$3:EK$99,141,FALSE())-VLOOKUP($A30,'Import Peak Change'!$A$106:EK$202,141,FALSE())),0,(VLOOKUP($A30,'Import Peak'!$A$3:EK$99,141,FALSE())-VLOOKUP($A30,'Import Peak Change'!$A$106:EK$202,141,FALSE())))</f>
        <v>0</v>
      </c>
      <c r="EL30" s="193" t="n">
        <f aca="false">IF(ISERROR(VLOOKUP($A30,'Import Peak'!$A$3:EL$99,142,FALSE())-VLOOKUP($A30,'Import Peak Change'!$A$106:EL$202,142,FALSE())),0,(VLOOKUP($A30,'Import Peak'!$A$3:EL$99,142,FALSE())-VLOOKUP($A30,'Import Peak Change'!$A$106:EL$202,142,FALSE())))</f>
        <v>0</v>
      </c>
      <c r="EM30" s="193" t="n">
        <f aca="false">IF(ISERROR(VLOOKUP($A30,'Import Peak'!$A$3:EM$99,143,FALSE())-VLOOKUP($A30,'Import Peak Change'!$A$106:EM$202,143,FALSE())),0,(VLOOKUP($A30,'Import Peak'!$A$3:EM$99,143,FALSE())-VLOOKUP($A30,'Import Peak Change'!$A$106:EM$202,143,FALSE())))</f>
        <v>0</v>
      </c>
      <c r="EN30" s="193" t="n">
        <f aca="false">IF(ISERROR(VLOOKUP($A30,'Import Peak'!$A$3:EN$99,144,FALSE())-VLOOKUP($A30,'Import Peak Change'!$A$106:EN$202,144,FALSE())),0,(VLOOKUP($A30,'Import Peak'!$A$3:EN$99,144,FALSE())-VLOOKUP($A30,'Import Peak Change'!$A$106:EN$202,144,FALSE())))</f>
        <v>0</v>
      </c>
      <c r="EO30" s="193" t="n">
        <f aca="false">IF(ISERROR(VLOOKUP($A30,'Import Peak'!$A$3:EO$99,145,FALSE())-VLOOKUP($A30,'Import Peak Change'!$A$106:EO$202,145,FALSE())),0,(VLOOKUP($A30,'Import Peak'!$A$3:EO$99,145,FALSE())-VLOOKUP($A30,'Import Peak Change'!$A$106:EO$202,145,FALSE())))</f>
        <v>0</v>
      </c>
      <c r="EP30" s="193" t="n">
        <f aca="false">IF(ISERROR(VLOOKUP($A30,'Import Peak'!$A$3:EP$99,146,FALSE())-VLOOKUP($A30,'Import Peak Change'!$A$106:EP$202,146,FALSE())),0,(VLOOKUP($A30,'Import Peak'!$A$3:EP$99,146,FALSE())-VLOOKUP($A30,'Import Peak Change'!$A$106:EP$202,146,FALSE())))</f>
        <v>0</v>
      </c>
      <c r="EQ30" s="193" t="n">
        <f aca="false">IF(ISERROR(VLOOKUP($A30,'Import Peak'!$A$3:EQ$99,147,FALSE())-VLOOKUP($A30,'Import Peak Change'!$A$106:EQ$202,147,FALSE())),0,(VLOOKUP($A30,'Import Peak'!$A$3:EQ$99,147,FALSE())-VLOOKUP($A30,'Import Peak Change'!$A$106:EQ$202,147,FALSE())))</f>
        <v>0</v>
      </c>
      <c r="ER30" s="193" t="n">
        <f aca="false">IF(ISERROR(VLOOKUP($A30,'Import Peak'!$A$3:ER$99,148,FALSE())-VLOOKUP($A30,'Import Peak Change'!$A$106:ER$202,148,FALSE())),0,(VLOOKUP($A30,'Import Peak'!$A$3:ER$99,148,FALSE())-VLOOKUP($A30,'Import Peak Change'!$A$106:ER$202,148,FALSE())))</f>
        <v>0</v>
      </c>
      <c r="ES30" s="193" t="n">
        <f aca="false">IF(ISERROR(VLOOKUP($A30,'Import Peak'!$A$3:ES$99,149,FALSE())-VLOOKUP($A30,'Import Peak Change'!$A$106:ES$202,149,FALSE())),0,(VLOOKUP($A30,'Import Peak'!$A$3:ES$99,149,FALSE())-VLOOKUP($A30,'Import Peak Change'!$A$106:ES$202,149,FALSE())))</f>
        <v>0</v>
      </c>
      <c r="ET30" s="193" t="n">
        <f aca="false">IF(ISERROR(VLOOKUP($A30,'Import Peak'!$A$3:ET$99,150,FALSE())-VLOOKUP($A30,'Import Peak Change'!$A$106:ET$202,150,FALSE())),0,(VLOOKUP($A30,'Import Peak'!$A$3:ET$99,150,FALSE())-VLOOKUP($A30,'Import Peak Change'!$A$106:ET$202,150,FALSE())))</f>
        <v>0</v>
      </c>
      <c r="EU30" s="193" t="n">
        <f aca="false">IF(ISERROR(VLOOKUP($A30,'Import Peak'!$A$3:EU$99,151,FALSE())-VLOOKUP($A30,'Import Peak Change'!$A$106:EU$202,151,FALSE())),0,(VLOOKUP($A30,'Import Peak'!$A$3:EU$99,151,FALSE())-VLOOKUP($A30,'Import Peak Change'!$A$106:EU$202,151,FALSE())))</f>
        <v>0</v>
      </c>
      <c r="EV30" s="193" t="n">
        <f aca="false">IF(ISERROR(VLOOKUP($A30,'Import Peak'!$A$3:EV$99,152,FALSE())-VLOOKUP($A30,'Import Peak Change'!$A$106:EV$202,152,FALSE())),0,(VLOOKUP($A30,'Import Peak'!$A$3:EV$99,152,FALSE())-VLOOKUP($A30,'Import Peak Change'!$A$106:EV$202,152,FALSE())))</f>
        <v>0</v>
      </c>
      <c r="EW30" s="193" t="n">
        <f aca="false">IF(ISERROR(VLOOKUP($A30,'Import Peak'!$A$3:EW$99,153,FALSE())-VLOOKUP($A30,'Import Peak Change'!$A$106:EW$202,153,FALSE())),0,(VLOOKUP($A30,'Import Peak'!$A$3:EW$99,153,FALSE())-VLOOKUP($A30,'Import Peak Change'!$A$106:EW$202,153,FALSE())))</f>
        <v>0</v>
      </c>
      <c r="EX30" s="193" t="n">
        <f aca="false">IF(ISERROR(VLOOKUP($A30,'Import Peak'!$A$3:EX$99,154,FALSE())-VLOOKUP($A30,'Import Peak Change'!$A$106:EX$202,154,FALSE())),0,(VLOOKUP($A30,'Import Peak'!$A$3:EX$99,154,FALSE())-VLOOKUP($A30,'Import Peak Change'!$A$106:EX$202,154,FALSE())))</f>
        <v>0</v>
      </c>
      <c r="EY30" s="193" t="n">
        <f aca="false">IF(ISERROR(VLOOKUP($A30,'Import Peak'!$A$3:EY$99,155,FALSE())-VLOOKUP($A30,'Import Peak Change'!$A$106:EY$202,155,FALSE())),0,(VLOOKUP($A30,'Import Peak'!$A$3:EY$99,155,FALSE())-VLOOKUP($A30,'Import Peak Change'!$A$106:EY$202,155,FALSE())))</f>
        <v>0</v>
      </c>
      <c r="EZ30" s="193" t="n">
        <f aca="false">IF(ISERROR(VLOOKUP($A30,'Import Peak'!$A$3:EZ$99,156,FALSE())-VLOOKUP($A30,'Import Peak Change'!$A$106:EZ$202,156,FALSE())),0,(VLOOKUP($A30,'Import Peak'!$A$3:EZ$99,156,FALSE())-VLOOKUP($A30,'Import Peak Change'!$A$106:EZ$202,156,FALSE())))</f>
        <v>0</v>
      </c>
      <c r="FA30" s="193" t="n">
        <f aca="false">IF(ISERROR(VLOOKUP($A30,'Import Peak'!$A$3:FA$99,157,FALSE())-VLOOKUP($A30,'Import Peak Change'!$A$106:FA$202,157,FALSE())),0,(VLOOKUP($A30,'Import Peak'!$A$3:FA$99,157,FALSE())-VLOOKUP($A30,'Import Peak Change'!$A$106:FA$202,157,FALSE())))</f>
        <v>0</v>
      </c>
      <c r="FB30" s="193" t="n">
        <f aca="false">IF(ISERROR(VLOOKUP($A30,'Import Peak'!$A$3:FB$99,158,FALSE())-VLOOKUP($A30,'Import Peak Change'!$A$106:FB$202,158,FALSE())),0,(VLOOKUP($A30,'Import Peak'!$A$3:FB$99,158,FALSE())-VLOOKUP($A30,'Import Peak Change'!$A$106:FB$202,158,FALSE())))</f>
        <v>0</v>
      </c>
      <c r="FC30" s="193" t="n">
        <f aca="false">IF(ISERROR(VLOOKUP($A30,'Import Peak'!$A$3:FC$99,159,FALSE())-VLOOKUP($A30,'Import Peak Change'!$A$106:FC$202,159,FALSE())),0,(VLOOKUP($A30,'Import Peak'!$A$3:FC$99,159,FALSE())-VLOOKUP($A30,'Import Peak Change'!$A$106:FC$202,159,FALSE())))</f>
        <v>0</v>
      </c>
      <c r="FD30" s="193" t="n">
        <f aca="false">IF(ISERROR(VLOOKUP($A30,'Import Peak'!$A$3:FD$99,160,FALSE())-VLOOKUP($A30,'Import Peak Change'!$A$106:FD$202,160,FALSE())),0,(VLOOKUP($A30,'Import Peak'!$A$3:FD$99,160,FALSE())-VLOOKUP($A30,'Import Peak Change'!$A$106:FD$202,160,FALSE())))</f>
        <v>0</v>
      </c>
      <c r="FE30" s="193" t="n">
        <f aca="false">IF(ISERROR(VLOOKUP($A30,'Import Peak'!$A$3:FE$99,161,FALSE())-VLOOKUP($A30,'Import Peak Change'!$A$106:FE$202,161,FALSE())),0,(VLOOKUP($A30,'Import Peak'!$A$3:FE$99,161,FALSE())-VLOOKUP($A30,'Import Peak Change'!$A$106:FE$202,161,FALSE())))</f>
        <v>0</v>
      </c>
      <c r="FF30" s="193" t="n">
        <f aca="false">IF(ISERROR(VLOOKUP($A30,'Import Peak'!$A$3:FF$99,162,FALSE())-VLOOKUP($A30,'Import Peak Change'!$A$106:FF$202,162,FALSE())),0,(VLOOKUP($A30,'Import Peak'!$A$3:FF$99,162,FALSE())-VLOOKUP($A30,'Import Peak Change'!$A$106:FF$202,162,FALSE())))</f>
        <v>0</v>
      </c>
      <c r="FG30" s="193" t="n">
        <f aca="false">IF(ISERROR(VLOOKUP($A30,'Import Peak'!$A$3:FG$99,163,FALSE())-VLOOKUP($A30,'Import Peak Change'!$A$106:FG$202,163,FALSE())),0,(VLOOKUP($A30,'Import Peak'!$A$3:FG$99,163,FALSE())-VLOOKUP($A30,'Import Peak Change'!$A$106:FG$202,163,FALSE())))</f>
        <v>0</v>
      </c>
      <c r="FH30" s="193" t="n">
        <f aca="false">IF(ISERROR(VLOOKUP($A30,'Import Peak'!$A$3:FH$99,164,FALSE())-VLOOKUP($A30,'Import Peak Change'!$A$106:FH$202,164,FALSE())),0,(VLOOKUP($A30,'Import Peak'!$A$3:FH$99,164,FALSE())-VLOOKUP($A30,'Import Peak Change'!$A$106:FH$202,164,FALSE())))</f>
        <v>0</v>
      </c>
      <c r="FI30" s="193" t="n">
        <f aca="false">IF(ISERROR(VLOOKUP($A30,'Import Peak'!$A$3:FI$99,165,FALSE())-VLOOKUP($A30,'Import Peak Change'!$A$106:FI$202,165,FALSE())),0,(VLOOKUP($A30,'Import Peak'!$A$3:FI$99,165,FALSE())-VLOOKUP($A30,'Import Peak Change'!$A$106:FI$202,165,FALSE())))</f>
        <v>0</v>
      </c>
      <c r="FJ30" s="193" t="n">
        <f aca="false">IF(ISERROR(VLOOKUP($A30,'Import Peak'!$A$3:FJ$99,166,FALSE())-VLOOKUP($A30,'Import Peak Change'!$A$106:FJ$202,166,FALSE())),0,(VLOOKUP($A30,'Import Peak'!$A$3:FJ$99,166,FALSE())-VLOOKUP($A30,'Import Peak Change'!$A$106:FJ$202,166,FALSE())))</f>
        <v>0</v>
      </c>
      <c r="FK30" s="193" t="n">
        <f aca="false">IF(ISERROR(VLOOKUP($A30,'Import Peak'!$A$3:FK$99,167,FALSE())-VLOOKUP($A30,'Import Peak Change'!$A$106:FK$202,167,FALSE())),0,(VLOOKUP($A30,'Import Peak'!$A$3:FK$99,167,FALSE())-VLOOKUP($A30,'Import Peak Change'!$A$106:FK$202,167,FALSE())))</f>
        <v>0</v>
      </c>
      <c r="FL30" s="193" t="n">
        <f aca="false">IF(ISERROR(VLOOKUP($A30,'Import Peak'!$A$3:FL$99,168,FALSE())-VLOOKUP($A30,'Import Peak Change'!$A$106:FL$202,168,FALSE())),0,(VLOOKUP($A30,'Import Peak'!$A$3:FL$99,168,FALSE())-VLOOKUP($A30,'Import Peak Change'!$A$106:FL$202,168,FALSE())))</f>
        <v>0</v>
      </c>
      <c r="FM30" s="193" t="n">
        <f aca="false">IF(ISERROR(VLOOKUP($A30,'Import Peak'!$A$3:FM$99,169,FALSE())-VLOOKUP($A30,'Import Peak Change'!$A$106:FM$202,169,FALSE())),0,(VLOOKUP($A30,'Import Peak'!$A$3:FM$99,169,FALSE())-VLOOKUP($A30,'Import Peak Change'!$A$106:FM$202,169,FALSE())))</f>
        <v>0</v>
      </c>
      <c r="FN30" s="193" t="n">
        <f aca="false">IF(ISERROR(VLOOKUP($A30,'Import Peak'!$A$3:FN$99,170,FALSE())-VLOOKUP($A30,'Import Peak Change'!$A$106:FN$202,170,FALSE())),0,(VLOOKUP($A30,'Import Peak'!$A$3:FN$99,170,FALSE())-VLOOKUP($A30,'Import Peak Change'!$A$106:FN$202,170,FALSE())))</f>
        <v>0</v>
      </c>
      <c r="FO30" s="193" t="n">
        <f aca="false">IF(ISERROR(VLOOKUP($A30,'Import Peak'!$A$3:FO$99,171,FALSE())-VLOOKUP($A30,'Import Peak Change'!$A$106:FO$202,171,FALSE())),0,(VLOOKUP($A30,'Import Peak'!$A$3:FO$99,171,FALSE())-VLOOKUP($A30,'Import Peak Change'!$A$106:FO$202,171,FALSE())))</f>
        <v>0</v>
      </c>
      <c r="FP30" s="193" t="n">
        <f aca="false">IF(ISERROR(VLOOKUP($A30,'Import Peak'!$A$3:FP$99,172,FALSE())-VLOOKUP($A30,'Import Peak Change'!$A$106:FP$202,172,FALSE())),0,(VLOOKUP($A30,'Import Peak'!$A$3:FP$99,172,FALSE())-VLOOKUP($A30,'Import Peak Change'!$A$106:FP$202,172,FALSE())))</f>
        <v>0</v>
      </c>
      <c r="FQ30" s="193" t="n">
        <f aca="false">IF(ISERROR(VLOOKUP($A30,'Import Peak'!$A$3:FQ$99,173,FALSE())-VLOOKUP($A30,'Import Peak Change'!$A$106:FQ$202,173,FALSE())),0,(VLOOKUP($A30,'Import Peak'!$A$3:FQ$99,173,FALSE())-VLOOKUP($A30,'Import Peak Change'!$A$106:FQ$202,173,FALSE())))</f>
        <v>0</v>
      </c>
      <c r="FR30" s="193" t="n">
        <f aca="false">IF(ISERROR(VLOOKUP($A30,'Import Peak'!$A$3:FR$99,174,FALSE())-VLOOKUP($A30,'Import Peak Change'!$A$106:FR$202,174,FALSE())),0,(VLOOKUP($A30,'Import Peak'!$A$3:FR$99,174,FALSE())-VLOOKUP($A30,'Import Peak Change'!$A$106:FR$202,174,FALSE())))</f>
        <v>0</v>
      </c>
      <c r="FS30" s="193" t="n">
        <f aca="false">IF(ISERROR(VLOOKUP($A30,'Import Peak'!$A$3:FS$99,175,FALSE())-VLOOKUP($A30,'Import Peak Change'!$A$106:FS$202,175,FALSE())),0,(VLOOKUP($A30,'Import Peak'!$A$3:FS$99,175,FALSE())-VLOOKUP($A30,'Import Peak Change'!$A$106:FS$202,175,FALSE())))</f>
        <v>0</v>
      </c>
      <c r="FT30" s="193" t="n">
        <f aca="false">IF(ISERROR(VLOOKUP($A30,'Import Peak'!$A$3:FT$99,176,FALSE())-VLOOKUP($A30,'Import Peak Change'!$A$106:FT$202,176,FALSE())),0,(VLOOKUP($A30,'Import Peak'!$A$3:FT$99,176,FALSE())-VLOOKUP($A30,'Import Peak Change'!$A$106:FT$202,176,FALSE())))</f>
        <v>0</v>
      </c>
      <c r="FU30" s="193" t="n">
        <f aca="false">IF(ISERROR(VLOOKUP($A30,'Import Peak'!$A$3:FU$99,177,FALSE())-VLOOKUP($A30,'Import Peak Change'!$A$106:FU$202,177,FALSE())),0,(VLOOKUP($A30,'Import Peak'!$A$3:FU$99,177,FALSE())-VLOOKUP($A30,'Import Peak Change'!$A$106:FU$202,177,FALSE())))</f>
        <v>0</v>
      </c>
      <c r="FV30" s="193" t="n">
        <f aca="false">IF(ISERROR(VLOOKUP($A30,'Import Peak'!$A$3:FV$99,178,FALSE())-VLOOKUP($A30,'Import Peak Change'!$A$106:FV$202,178,FALSE())),0,(VLOOKUP($A30,'Import Peak'!$A$3:FV$99,178,FALSE())-VLOOKUP($A30,'Import Peak Change'!$A$106:FV$202,178,FALSE())))</f>
        <v>0</v>
      </c>
      <c r="FW30" s="193" t="n">
        <f aca="false">IF(ISERROR(VLOOKUP($A30,'Import Peak'!$A$3:FW$99,179,FALSE())-VLOOKUP($A30,'Import Peak Change'!$A$106:FW$202,179,FALSE())),0,(VLOOKUP($A30,'Import Peak'!$A$3:FW$99,179,FALSE())-VLOOKUP($A30,'Import Peak Change'!$A$106:FW$202,179,FALSE())))</f>
        <v>0</v>
      </c>
      <c r="FX30" s="193" t="n">
        <f aca="false">IF(ISERROR(VLOOKUP($A30,'Import Peak'!$A$3:FX$99,180,FALSE())-VLOOKUP($A30,'Import Peak Change'!$A$106:FX$202,180,FALSE())),0,(VLOOKUP($A30,'Import Peak'!$A$3:FX$99,180,FALSE())-VLOOKUP($A30,'Import Peak Change'!$A$106:FX$202,180,FALSE())))</f>
        <v>0</v>
      </c>
      <c r="FY30" s="193" t="n">
        <f aca="false">IF(ISERROR(VLOOKUP($A30,'Import Peak'!$A$3:FY$99,181,FALSE())-VLOOKUP($A30,'Import Peak Change'!$A$106:FY$202,181,FALSE())),0,(VLOOKUP($A30,'Import Peak'!$A$3:FY$99,181,FALSE())-VLOOKUP($A30,'Import Peak Change'!$A$106:FY$202,181,FALSE())))</f>
        <v>0</v>
      </c>
      <c r="FZ30" s="193" t="n">
        <f aca="false">IF(ISERROR(VLOOKUP($A30,'Import Peak'!$A$3:FZ$99,182,FALSE())-VLOOKUP($A30,'Import Peak Change'!$A$106:FZ$202,182,FALSE())),0,(VLOOKUP($A30,'Import Peak'!$A$3:FZ$99,182,FALSE())-VLOOKUP($A30,'Import Peak Change'!$A$106:FZ$202,182,FALSE())))</f>
        <v>0</v>
      </c>
      <c r="GA30" s="193" t="n">
        <f aca="false">IF(ISERROR(VLOOKUP($A30,'Import Peak'!$A$3:GA$99,183,FALSE())-VLOOKUP($A30,'Import Peak Change'!$A$106:GA$202,183,FALSE())),0,(VLOOKUP($A30,'Import Peak'!$A$3:GA$99,183,FALSE())-VLOOKUP($A30,'Import Peak Change'!$A$106:GA$202,183,FALSE())))</f>
        <v>0</v>
      </c>
      <c r="GB30" s="193" t="n">
        <f aca="false">IF(ISERROR(VLOOKUP($A30,'Import Peak'!$A$3:GB$99,184,FALSE())-VLOOKUP($A30,'Import Peak Change'!$A$106:GB$202,184,FALSE())),0,(VLOOKUP($A30,'Import Peak'!$A$3:GB$99,184,FALSE())-VLOOKUP($A30,'Import Peak Change'!$A$106:GB$202,184,FALSE())))</f>
        <v>0</v>
      </c>
      <c r="GC30" s="193" t="n">
        <f aca="false">IF(ISERROR(VLOOKUP($A30,'Import Peak'!$A$3:GC$99,185,FALSE())-VLOOKUP($A30,'Import Peak Change'!$A$106:GC$202,185,FALSE())),0,(VLOOKUP($A30,'Import Peak'!$A$3:GC$99,185,FALSE())-VLOOKUP($A30,'Import Peak Change'!$A$106:GC$202,185,FALSE())))</f>
        <v>0</v>
      </c>
      <c r="GD30" s="193" t="n">
        <f aca="false">IF(ISERROR(VLOOKUP($A30,'Import Peak'!$A$3:GD$99,186,FALSE())-VLOOKUP($A30,'Import Peak Change'!$A$106:GD$202,186,FALSE())),0,(VLOOKUP($A30,'Import Peak'!$A$3:GD$99,186,FALSE())-VLOOKUP($A30,'Import Peak Change'!$A$106:GD$202,186,FALSE())))</f>
        <v>0</v>
      </c>
      <c r="GE30" s="193" t="n">
        <f aca="false">IF(ISERROR(VLOOKUP($A30,'Import Peak'!$A$3:GE$99,187,FALSE())-VLOOKUP($A30,'Import Peak Change'!$A$106:GE$202,187,FALSE())),0,(VLOOKUP($A30,'Import Peak'!$A$3:GE$99,187,FALSE())-VLOOKUP($A30,'Import Peak Change'!$A$106:GE$202,187,FALSE())))</f>
        <v>0</v>
      </c>
      <c r="GF30" s="193" t="n">
        <f aca="false">IF(ISERROR(VLOOKUP($A30,'Import Peak'!$A$3:GF$99,188,FALSE())-VLOOKUP($A30,'Import Peak Change'!$A$106:GF$202,188,FALSE())),0,(VLOOKUP($A30,'Import Peak'!$A$3:GF$99,188,FALSE())-VLOOKUP($A30,'Import Peak Change'!$A$106:GF$202,188,FALSE())))</f>
        <v>0</v>
      </c>
      <c r="GG30" s="193" t="n">
        <f aca="false">IF(ISERROR(VLOOKUP($A30,'Import Peak'!$A$3:GG$99,189,FALSE())-VLOOKUP($A30,'Import Peak Change'!$A$106:GG$202,189,FALSE())),0,(VLOOKUP($A30,'Import Peak'!$A$3:GG$99,189,FALSE())-VLOOKUP($A30,'Import Peak Change'!$A$106:GG$202,189,FALSE())))</f>
        <v>0</v>
      </c>
      <c r="GH30" s="193" t="n">
        <f aca="false">IF(ISERROR(VLOOKUP($A30,'Import Peak'!$A$3:GH$99,190,FALSE())-VLOOKUP($A30,'Import Peak Change'!$A$106:GH$202,190,FALSE())),0,(VLOOKUP($A30,'Import Peak'!$A$3:GH$99,190,FALSE())-VLOOKUP($A30,'Import Peak Change'!$A$106:GH$202,190,FALSE())))</f>
        <v>0</v>
      </c>
      <c r="GI30" s="193" t="n">
        <f aca="false">IF(ISERROR(VLOOKUP($A30,'Import Peak'!$A$3:GI$99,191,FALSE())-VLOOKUP($A30,'Import Peak Change'!$A$106:GI$202,191,FALSE())),0,(VLOOKUP($A30,'Import Peak'!$A$3:GI$99,191,FALSE())-VLOOKUP($A30,'Import Peak Change'!$A$106:GI$202,191,FALSE())))</f>
        <v>0</v>
      </c>
      <c r="GJ30" s="193" t="n">
        <f aca="false">IF(ISERROR(VLOOKUP($A30,'Import Peak'!$A$3:GJ$99,192,FALSE())-VLOOKUP($A30,'Import Peak Change'!$A$106:GJ$202,192,FALSE())),0,(VLOOKUP($A30,'Import Peak'!$A$3:GJ$99,192,FALSE())-VLOOKUP($A30,'Import Peak Change'!$A$106:GJ$202,192,FALSE())))</f>
        <v>0</v>
      </c>
      <c r="GK30" s="193" t="n">
        <f aca="false">IF(ISERROR(VLOOKUP($A30,'Import Peak'!$A$3:GK$99,193,FALSE())-VLOOKUP($A30,'Import Peak Change'!$A$106:GK$202,193,FALSE())),0,(VLOOKUP($A30,'Import Peak'!$A$3:GK$99,193,FALSE())-VLOOKUP($A30,'Import Peak Change'!$A$106:GK$202,193,FALSE())))</f>
        <v>0</v>
      </c>
      <c r="GL30" s="193" t="n">
        <f aca="false">IF(ISERROR(VLOOKUP($A30,'Import Peak'!$A$3:GL$99,194,FALSE())-VLOOKUP($A30,'Import Peak Change'!$A$106:GL$202,194,FALSE())),0,(VLOOKUP($A30,'Import Peak'!$A$3:GL$99,194,FALSE())-VLOOKUP($A30,'Import Peak Change'!$A$106:GL$202,194,FALSE())))</f>
        <v>0</v>
      </c>
      <c r="GM30" s="193" t="n">
        <f aca="false">IF(ISERROR(VLOOKUP($A30,'Import Peak'!$A$3:GM$99,195,FALSE())-VLOOKUP($A30,'Import Peak Change'!$A$106:GM$202,195,FALSE())),0,(VLOOKUP($A30,'Import Peak'!$A$3:GM$99,195,FALSE())-VLOOKUP($A30,'Import Peak Change'!$A$106:GM$202,195,FALSE())))</f>
        <v>0</v>
      </c>
      <c r="GN30" s="193" t="n">
        <f aca="false">IF(ISERROR(VLOOKUP($A30,'Import Peak'!$A$3:GN$99,196,FALSE())-VLOOKUP($A30,'Import Peak Change'!$A$106:GN$202,196,FALSE())),0,(VLOOKUP($A30,'Import Peak'!$A$3:GN$99,196,FALSE())-VLOOKUP($A30,'Import Peak Change'!$A$106:GN$202,196,FALSE())))</f>
        <v>0</v>
      </c>
      <c r="GO30" s="193" t="n">
        <f aca="false">IF(ISERROR(VLOOKUP($A30,'Import Peak'!$A$3:GO$99,197,FALSE())-VLOOKUP($A30,'Import Peak Change'!$A$106:GO$202,197,FALSE())),0,(VLOOKUP($A30,'Import Peak'!$A$3:GO$99,197,FALSE())-VLOOKUP($A30,'Import Peak Change'!$A$106:GO$202,197,FALSE())))</f>
        <v>0</v>
      </c>
      <c r="GP30" s="193" t="n">
        <f aca="false">IF(ISERROR(VLOOKUP($A30,'Import Peak'!$A$3:GP$99,198,FALSE())-VLOOKUP($A30,'Import Peak Change'!$A$106:GP$202,198,FALSE())),0,(VLOOKUP($A30,'Import Peak'!$A$3:GP$99,198,FALSE())-VLOOKUP($A30,'Import Peak Change'!$A$106:GP$202,198,FALSE())))</f>
        <v>0</v>
      </c>
      <c r="GQ30" s="193" t="n">
        <f aca="false">IF(ISERROR(VLOOKUP($A30,'Import Peak'!$A$3:GQ$99,199,FALSE())-VLOOKUP($A30,'Import Peak Change'!$A$106:GQ$202,199,FALSE())),0,(VLOOKUP($A30,'Import Peak'!$A$3:GQ$99,199,FALSE())-VLOOKUP($A30,'Import Peak Change'!$A$106:GQ$202,199,FALSE())))</f>
        <v>0</v>
      </c>
      <c r="GR30" s="193" t="n">
        <f aca="false">IF(ISERROR(VLOOKUP($A30,'Import Peak'!$A$3:GR$99,200,FALSE())-VLOOKUP($A30,'Import Peak Change'!$A$106:GR$202,200,FALSE())),0,(VLOOKUP($A30,'Import Peak'!$A$3:GR$99,200,FALSE())-VLOOKUP($A30,'Import Peak Change'!$A$106:GR$202,200,FALSE())))</f>
        <v>0</v>
      </c>
      <c r="GS30" s="193" t="n">
        <f aca="false">IF(ISERROR(VLOOKUP($A30,'Import Peak'!$A$3:GS$99,201,FALSE())-VLOOKUP($A30,'Import Peak Change'!$A$106:GS$202,201,FALSE())),0,(VLOOKUP($A30,'Import Peak'!$A$3:GS$99,201,FALSE())-VLOOKUP($A30,'Import Peak Change'!$A$106:GS$202,201,FALSE())))</f>
        <v>0</v>
      </c>
      <c r="GT30" s="193" t="n">
        <f aca="false">IF(ISERROR(VLOOKUP($A30,'Import Peak'!$A$3:GT$99,202,FALSE())-VLOOKUP($A30,'Import Peak Change'!$A$106:GT$202,202,FALSE())),0,(VLOOKUP($A30,'Import Peak'!$A$3:GT$99,202,FALSE())-VLOOKUP($A30,'Import Peak Change'!$A$106:GT$202,202,FALSE())))</f>
        <v>0</v>
      </c>
      <c r="GU30" s="193" t="n">
        <f aca="false">IF(ISERROR(VLOOKUP($A30,'Import Peak'!$A$3:GU$99,203,FALSE())-VLOOKUP($A30,'Import Peak Change'!$A$106:GU$202,203,FALSE())),0,(VLOOKUP($A30,'Import Peak'!$A$3:GU$99,203,FALSE())-VLOOKUP($A30,'Import Peak Change'!$A$106:GU$202,203,FALSE())))</f>
        <v>0</v>
      </c>
      <c r="GV30" s="193" t="n">
        <f aca="false">IF(ISERROR(VLOOKUP($A30,'Import Peak'!$A$3:GV$99,204,FALSE())-VLOOKUP($A30,'Import Peak Change'!$A$106:GV$202,204,FALSE())),0,(VLOOKUP($A30,'Import Peak'!$A$3:GV$99,204,FALSE())-VLOOKUP($A30,'Import Peak Change'!$A$106:GV$202,204,FALSE())))</f>
        <v>0</v>
      </c>
      <c r="GW30" s="193" t="n">
        <f aca="false">IF(ISERROR(VLOOKUP($A30,'Import Peak'!$A$3:GW$99,205,FALSE())-VLOOKUP($A30,'Import Peak Change'!$A$106:GW$202,205,FALSE())),0,(VLOOKUP($A30,'Import Peak'!$A$3:GW$99,205,FALSE())-VLOOKUP($A30,'Import Peak Change'!$A$106:GW$202,205,FALSE())))</f>
        <v>0</v>
      </c>
      <c r="GX30" s="193" t="n">
        <f aca="false">IF(ISERROR(VLOOKUP($A30,'Import Peak'!$A$3:GX$99,206,FALSE())-VLOOKUP($A30,'Import Peak Change'!$A$106:GX$202,206,FALSE())),0,(VLOOKUP($A30,'Import Peak'!$A$3:GX$99,206,FALSE())-VLOOKUP($A30,'Import Peak Change'!$A$106:GX$202,206,FALSE())))</f>
        <v>0</v>
      </c>
      <c r="GY30" s="193" t="n">
        <f aca="false">IF(ISERROR(VLOOKUP($A30,'Import Peak'!$A$3:GY$99,207,FALSE())-VLOOKUP($A30,'Import Peak Change'!$A$106:GY$202,207,FALSE())),0,(VLOOKUP($A30,'Import Peak'!$A$3:GY$99,207,FALSE())-VLOOKUP($A30,'Import Peak Change'!$A$106:GY$202,207,FALSE())))</f>
        <v>0</v>
      </c>
      <c r="GZ30" s="193" t="n">
        <f aca="false">IF(ISERROR(VLOOKUP($A30,'Import Peak'!$A$3:GZ$99,208,FALSE())-VLOOKUP($A30,'Import Peak Change'!$A$106:GZ$202,208,FALSE())),0,(VLOOKUP($A30,'Import Peak'!$A$3:GZ$99,208,FALSE())-VLOOKUP($A30,'Import Peak Change'!$A$106:GZ$202,208,FALSE())))</f>
        <v>0</v>
      </c>
      <c r="HA30" s="193" t="n">
        <f aca="false">IF(ISERROR(VLOOKUP($A30,'Import Peak'!$A$3:HA$99,209,FALSE())-VLOOKUP($A30,'Import Peak Change'!$A$106:HA$202,209,FALSE())),0,(VLOOKUP($A30,'Import Peak'!$A$3:HA$99,209,FALSE())-VLOOKUP($A30,'Import Peak Change'!$A$106:HA$202,209,FALSE())))</f>
        <v>0</v>
      </c>
      <c r="HB30" s="193" t="n">
        <f aca="false">IF(ISERROR(VLOOKUP($A30,'Import Peak'!$A$3:HB$99,210,FALSE())-VLOOKUP($A30,'Import Peak Change'!$A$106:HB$202,210,FALSE())),0,(VLOOKUP($A30,'Import Peak'!$A$3:HB$99,210,FALSE())-VLOOKUP($A30,'Import Peak Change'!$A$106:HB$202,210,FALSE())))</f>
        <v>0</v>
      </c>
      <c r="HC30" s="193" t="n">
        <f aca="false">IF(ISERROR(VLOOKUP($A30,'Import Peak'!$A$3:HC$99,211,FALSE())-VLOOKUP($A30,'Import Peak Change'!$A$106:HC$202,211,FALSE())),0,(VLOOKUP($A30,'Import Peak'!$A$3:HC$99,211,FALSE())-VLOOKUP($A30,'Import Peak Change'!$A$106:HC$202,211,FALSE())))</f>
        <v>0</v>
      </c>
      <c r="HD30" s="193" t="n">
        <f aca="false">IF(ISERROR(VLOOKUP($A30,'Import Peak'!$A$3:HD$99,212,FALSE())-VLOOKUP($A30,'Import Peak Change'!$A$106:HD$202,212,FALSE())),0,(VLOOKUP($A30,'Import Peak'!$A$3:HD$99,212,FALSE())-VLOOKUP($A30,'Import Peak Change'!$A$106:HD$202,212,FALSE())))</f>
        <v>0</v>
      </c>
      <c r="HE30" s="193" t="n">
        <f aca="false">IF(ISERROR(VLOOKUP($A30,'Import Peak'!$A$3:HE$99,213,FALSE())-VLOOKUP($A30,'Import Peak Change'!$A$106:HE$202,213,FALSE())),0,(VLOOKUP($A30,'Import Peak'!$A$3:HE$99,213,FALSE())-VLOOKUP($A30,'Import Peak Change'!$A$106:HE$202,213,FALSE())))</f>
        <v>0</v>
      </c>
      <c r="HF30" s="193" t="n">
        <f aca="false">IF(ISERROR(VLOOKUP($A30,'Import Peak'!$A$3:HF$99,214,FALSE())-VLOOKUP($A30,'Import Peak Change'!$A$106:HF$202,214,FALSE())),0,(VLOOKUP($A30,'Import Peak'!$A$3:HF$99,214,FALSE())-VLOOKUP($A30,'Import Peak Change'!$A$106:HF$202,214,FALSE())))</f>
        <v>0</v>
      </c>
      <c r="HG30" s="193" t="n">
        <f aca="false">IF(ISERROR(VLOOKUP($A30,'Import Peak'!$A$3:HG$99,215,FALSE())-VLOOKUP($A30,'Import Peak Change'!$A$106:HG$202,215,FALSE())),0,(VLOOKUP($A30,'Import Peak'!$A$3:HG$99,215,FALSE())-VLOOKUP($A30,'Import Peak Change'!$A$106:HG$202,215,FALSE())))</f>
        <v>0</v>
      </c>
      <c r="HH30" s="193" t="n">
        <f aca="false">IF(ISERROR(VLOOKUP($A30,'Import Peak'!$A$3:HH$99,216,FALSE())-VLOOKUP($A30,'Import Peak Change'!$A$106:HH$202,216,FALSE())),0,(VLOOKUP($A30,'Import Peak'!$A$3:HH$99,216,FALSE())-VLOOKUP($A30,'Import Peak Change'!$A$106:HH$202,216,FALSE())))</f>
        <v>0</v>
      </c>
      <c r="HI30" s="193" t="n">
        <f aca="false">IF(ISERROR(VLOOKUP($A30,'Import Peak'!$A$3:HI$99,217,FALSE())-VLOOKUP($A30,'Import Peak Change'!$A$106:HI$202,217,FALSE())),0,(VLOOKUP($A30,'Import Peak'!$A$3:HI$99,217,FALSE())-VLOOKUP($A30,'Import Peak Change'!$A$106:HI$202,217,FALSE())))</f>
        <v>0</v>
      </c>
      <c r="HJ30" s="193" t="n">
        <f aca="false">IF(ISERROR(VLOOKUP($A30,'Import Peak'!$A$3:HJ$99,218,FALSE())-VLOOKUP($A30,'Import Peak Change'!$A$106:HJ$202,218,FALSE())),0,(VLOOKUP($A30,'Import Peak'!$A$3:HJ$99,218,FALSE())-VLOOKUP($A30,'Import Peak Change'!$A$106:HJ$202,218,FALSE())))</f>
        <v>0</v>
      </c>
      <c r="HK30" s="193" t="n">
        <f aca="false">IF(ISERROR(VLOOKUP($A30,'Import Peak'!$A$3:HK$99,219,FALSE())-VLOOKUP($A30,'Import Peak Change'!$A$106:HK$202,219,FALSE())),0,(VLOOKUP($A30,'Import Peak'!$A$3:HK$99,219,FALSE())-VLOOKUP($A30,'Import Peak Change'!$A$106:HK$202,219,FALSE())))</f>
        <v>0</v>
      </c>
      <c r="HL30" s="193" t="n">
        <f aca="false">IF(ISERROR(VLOOKUP($A30,'Import Peak'!$A$3:HL$99,220,FALSE())-VLOOKUP($A30,'Import Peak Change'!$A$106:HL$202,220,FALSE())),0,(VLOOKUP($A30,'Import Peak'!$A$3:HL$99,220,FALSE())-VLOOKUP($A30,'Import Peak Change'!$A$106:HL$202,220,FALSE())))</f>
        <v>0</v>
      </c>
      <c r="HM30" s="193" t="n">
        <f aca="false">IF(ISERROR(VLOOKUP($A30,'Import Peak'!$A$3:HM$99,221,FALSE())-VLOOKUP($A30,'Import Peak Change'!$A$106:HM$202,221,FALSE())),0,(VLOOKUP($A30,'Import Peak'!$A$3:HM$99,221,FALSE())-VLOOKUP($A30,'Import Peak Change'!$A$106:HM$202,221,FALSE())))</f>
        <v>0</v>
      </c>
      <c r="HN30" s="193" t="n">
        <f aca="false">IF(ISERROR(VLOOKUP($A30,'Import Peak'!$A$3:HN$99,222,FALSE())-VLOOKUP($A30,'Import Peak Change'!$A$106:HN$202,222,FALSE())),0,(VLOOKUP($A30,'Import Peak'!$A$3:HN$99,222,FALSE())-VLOOKUP($A30,'Import Peak Change'!$A$106:HN$202,222,FALSE())))</f>
        <v>0</v>
      </c>
      <c r="HO30" s="193" t="n">
        <f aca="false">IF(ISERROR(VLOOKUP($A30,'Import Peak'!$A$3:HO$99,223,FALSE())-VLOOKUP($A30,'Import Peak Change'!$A$106:HO$202,223,FALSE())),0,(VLOOKUP($A30,'Import Peak'!$A$3:HO$99,223,FALSE())-VLOOKUP($A30,'Import Peak Change'!$A$106:HO$202,223,FALSE())))</f>
        <v>0</v>
      </c>
      <c r="HP30" s="193" t="n">
        <f aca="false">IF(ISERROR(VLOOKUP($A30,'Import Peak'!$A$3:HP$99,224,FALSE())-VLOOKUP($A30,'Import Peak Change'!$A$106:HP$202,224,FALSE())),0,(VLOOKUP($A30,'Import Peak'!$A$3:HP$99,224,FALSE())-VLOOKUP($A30,'Import Peak Change'!$A$106:HP$202,224,FALSE())))</f>
        <v>0</v>
      </c>
      <c r="HQ30" s="193" t="n">
        <f aca="false">IF(ISERROR(VLOOKUP($A30,'Import Peak'!$A$3:HQ$99,225,FALSE())-VLOOKUP($A30,'Import Peak Change'!$A$106:HQ$202,225,FALSE())),0,(VLOOKUP($A30,'Import Peak'!$A$3:HQ$99,225,FALSE())-VLOOKUP($A30,'Import Peak Change'!$A$106:HQ$202,225,FALSE())))</f>
        <v>0</v>
      </c>
      <c r="HR30" s="193" t="n">
        <f aca="false">IF(ISERROR(VLOOKUP($A30,'Import Peak'!$A$3:HR$99,226,FALSE())-VLOOKUP($A30,'Import Peak Change'!$A$106:HR$202,226,FALSE())),0,(VLOOKUP($A30,'Import Peak'!$A$3:HR$99,226,FALSE())-VLOOKUP($A30,'Import Peak Change'!$A$106:HR$202,226,FALSE())))</f>
        <v>0</v>
      </c>
      <c r="HS30" s="193" t="n">
        <f aca="false">IF(ISERROR(VLOOKUP($A30,'Import Peak'!$A$3:HS$99,227,FALSE())-VLOOKUP($A30,'Import Peak Change'!$A$106:HS$202,227,FALSE())),0,(VLOOKUP($A30,'Import Peak'!$A$3:HS$99,227,FALSE())-VLOOKUP($A30,'Import Peak Change'!$A$106:HS$202,227,FALSE())))</f>
        <v>0</v>
      </c>
      <c r="HT30" s="193" t="n">
        <f aca="false">IF(ISERROR(VLOOKUP($A30,'Import Peak'!$A$3:HT$99,228,FALSE())-VLOOKUP($A30,'Import Peak Change'!$A$106:HT$202,228,FALSE())),0,(VLOOKUP($A30,'Import Peak'!$A$3:HT$99,228,FALSE())-VLOOKUP($A30,'Import Peak Change'!$A$106:HT$202,228,FALSE())))</f>
        <v>0</v>
      </c>
      <c r="HU30" s="193" t="n">
        <f aca="false">IF(ISERROR(VLOOKUP($A30,'Import Peak'!$A$3:HU$99,229,FALSE())-VLOOKUP($A30,'Import Peak Change'!$A$106:HU$202,229,FALSE())),0,(VLOOKUP($A30,'Import Peak'!$A$3:HU$99,229,FALSE())-VLOOKUP($A30,'Import Peak Change'!$A$106:HU$202,229,FALSE())))</f>
        <v>0</v>
      </c>
      <c r="HV30" s="193" t="n">
        <f aca="false">IF(ISERROR(VLOOKUP($A30,'Import Peak'!$A$3:HV$99,230,FALSE())-VLOOKUP($A30,'Import Peak Change'!$A$106:HV$202,230,FALSE())),0,(VLOOKUP($A30,'Import Peak'!$A$3:HV$99,230,FALSE())-VLOOKUP($A30,'Import Peak Change'!$A$106:HV$202,230,FALSE())))</f>
        <v>0</v>
      </c>
      <c r="HW30" s="193" t="n">
        <f aca="false">IF(ISERROR(VLOOKUP($A30,'Import Peak'!$A$3:HW$99,231,FALSE())-VLOOKUP($A30,'Import Peak Change'!$A$106:HW$202,231,FALSE())),0,(VLOOKUP($A30,'Import Peak'!$A$3:HW$99,231,FALSE())-VLOOKUP($A30,'Import Peak Change'!$A$106:HW$202,231,FALSE())))</f>
        <v>0</v>
      </c>
      <c r="HX30" s="193" t="n">
        <f aca="false">IF(ISERROR(VLOOKUP($A30,'Import Peak'!$A$3:HX$99,232,FALSE())-VLOOKUP($A30,'Import Peak Change'!$A$106:HX$202,232,FALSE())),0,(VLOOKUP($A30,'Import Peak'!$A$3:HX$99,232,FALSE())-VLOOKUP($A30,'Import Peak Change'!$A$106:HX$202,232,FALSE())))</f>
        <v>0</v>
      </c>
      <c r="HY30" s="193" t="n">
        <f aca="false">IF(ISERROR(VLOOKUP($A30,'Import Peak'!$A$3:HY$99,233,FALSE())-VLOOKUP($A30,'Import Peak Change'!$A$106:HY$202,233,FALSE())),0,(VLOOKUP($A30,'Import Peak'!$A$3:HY$99,233,FALSE())-VLOOKUP($A30,'Import Peak Change'!$A$106:HY$202,233,FALSE())))</f>
        <v>0</v>
      </c>
      <c r="HZ30" s="193" t="n">
        <f aca="false">IF(ISERROR(VLOOKUP($A30,'Import Peak'!$A$3:HZ$99,234,FALSE())-VLOOKUP($A30,'Import Peak Change'!$A$106:HZ$202,234,FALSE())),0,(VLOOKUP($A30,'Import Peak'!$A$3:HZ$99,234,FALSE())-VLOOKUP($A30,'Import Peak Change'!$A$106:HZ$202,234,FALSE())))</f>
        <v>0</v>
      </c>
      <c r="IA30" s="193" t="n">
        <f aca="false">IF(ISERROR(VLOOKUP($A30,'Import Peak'!$A$3:IA$99,235,FALSE())-VLOOKUP($A30,'Import Peak Change'!$A$106:IA$202,235,FALSE())),0,(VLOOKUP($A30,'Import Peak'!$A$3:IA$99,235,FALSE())-VLOOKUP($A30,'Import Peak Change'!$A$106:IA$202,235,FALSE())))</f>
        <v>0</v>
      </c>
      <c r="IB30" s="193" t="n">
        <f aca="false">IF(ISERROR(VLOOKUP($A30,'Import Peak'!$A$3:IB$99,236,FALSE())-VLOOKUP($A30,'Import Peak Change'!$A$106:IB$202,236,FALSE())),0,(VLOOKUP($A30,'Import Peak'!$A$3:IB$99,236,FALSE())-VLOOKUP($A30,'Import Peak Change'!$A$106:IB$202,236,FALSE())))</f>
        <v>0</v>
      </c>
      <c r="IC30" s="193" t="n">
        <f aca="false">IF(ISERROR(VLOOKUP($A30,'Import Peak'!$A$3:IC$99,237,FALSE())-VLOOKUP($A30,'Import Peak Change'!$A$106:IC$202,237,FALSE())),0,(VLOOKUP($A30,'Import Peak'!$A$3:IC$99,237,FALSE())-VLOOKUP($A30,'Import Peak Change'!$A$106:IC$202,237,FALSE())))</f>
        <v>0</v>
      </c>
      <c r="ID30" s="193" t="n">
        <f aca="false">IF(ISERROR(VLOOKUP($A30,'Import Peak'!$A$3:ID$99,238,FALSE())-VLOOKUP($A30,'Import Peak Change'!$A$106:ID$202,238,FALSE())),0,(VLOOKUP($A30,'Import Peak'!$A$3:ID$99,238,FALSE())-VLOOKUP($A30,'Import Peak Change'!$A$106:ID$202,238,FALSE())))</f>
        <v>-24.619324038614</v>
      </c>
      <c r="IE30" s="193" t="n">
        <f aca="false">IF(ISERROR(VLOOKUP($A30,'Import Peak'!$A$3:IE$99,239,FALSE())-VLOOKUP($A30,'Import Peak Change'!$A$106:IE$202,239,FALSE())),0,(VLOOKUP($A30,'Import Peak'!$A$3:IE$99,239,FALSE())-VLOOKUP($A30,'Import Peak Change'!$A$106:IE$202,239,FALSE())))</f>
        <v>-24.619324038614</v>
      </c>
    </row>
    <row r="31" customFormat="false" ht="12.75" hidden="false" customHeight="false" outlineLevel="0" collapsed="false">
      <c r="A31" s="201" t="str">
        <f aca="false">IF('Import Peak'!A28=0,"",'Import Peak'!A28)</f>
        <v>EPMI-ST-WSERV</v>
      </c>
      <c r="B31" s="193"/>
      <c r="C31" s="193"/>
      <c r="D31" s="193"/>
      <c r="E31" s="193"/>
      <c r="F31" s="193"/>
      <c r="G31" s="193" t="n">
        <f aca="false">IF(ISERROR(VLOOKUP($A31,'Import Peak'!$A$3:G$99,7,FALSE())-VLOOKUP($A31,'Import Peak Change'!$A$106:G$202,7,FALSE())),0,(VLOOKUP($A31,'Import Peak'!$A$3:G$99,7,FALSE())-VLOOKUP($A31,'Import Peak Change'!$A$106:G$202,7,FALSE())))</f>
        <v>0</v>
      </c>
      <c r="H31" s="193" t="n">
        <f aca="false">IF(ISERROR(VLOOKUP($A31,'Import Peak'!$A$3:H$99,8,FALSE())-VLOOKUP($A31,'Import Peak Change'!$A$106:H$202,8,FALSE())),0,(VLOOKUP($A31,'Import Peak'!$A$3:H$99,8,FALSE())-VLOOKUP($A31,'Import Peak Change'!$A$106:H$202,8,FALSE())))</f>
        <v>-63.8863241533364</v>
      </c>
      <c r="I31" s="193" t="n">
        <f aca="false">IF(ISERROR(VLOOKUP($A31,'Import Peak'!$A$3:I$99,9,FALSE())-VLOOKUP($A31,'Import Peak Change'!$A$106:I$202,9,FALSE())),0,(VLOOKUP($A31,'Import Peak'!$A$3:I$99,9,FALSE())-VLOOKUP($A31,'Import Peak Change'!$A$106:I$202,9,FALSE())))</f>
        <v>0</v>
      </c>
      <c r="J31" s="193" t="n">
        <f aca="false">IF(ISERROR(VLOOKUP($A31,'Import Peak'!$A$3:J$99,10,FALSE())-VLOOKUP($A31,'Import Peak Change'!$A$106:J$202,10,FALSE())),0,(VLOOKUP($A31,'Import Peak'!$A$3:J$99,10,FALSE())-VLOOKUP($A31,'Import Peak Change'!$A$106:J$202,10,FALSE())))</f>
        <v>0</v>
      </c>
      <c r="K31" s="193" t="n">
        <f aca="false">IF(ISERROR(VLOOKUP($A31,'Import Peak'!$A$3:K$99,11,FALSE())-VLOOKUP($A31,'Import Peak Change'!$A$106:K$202,11,FALSE())),0,(VLOOKUP($A31,'Import Peak'!$A$3:K$99,11,FALSE())-VLOOKUP($A31,'Import Peak Change'!$A$106:K$202,11,FALSE())))</f>
        <v>0</v>
      </c>
      <c r="L31" s="193" t="n">
        <f aca="false">IF(ISERROR(VLOOKUP($A31,'Import Peak'!$A$3:L$99,12,FALSE())-VLOOKUP($A31,'Import Peak Change'!$A$106:L$202,12,FALSE())),0,(VLOOKUP($A31,'Import Peak'!$A$3:L$99,12,FALSE())-VLOOKUP($A31,'Import Peak Change'!$A$106:L$202,12,FALSE())))</f>
        <v>0</v>
      </c>
      <c r="M31" s="193" t="n">
        <f aca="false">IF(ISERROR(VLOOKUP($A31,'Import Peak'!$A$3:M$99,13,FALSE())-VLOOKUP($A31,'Import Peak Change'!$A$106:M$202,13,FALSE())),0,(VLOOKUP($A31,'Import Peak'!$A$3:M$99,13,FALSE())-VLOOKUP($A31,'Import Peak Change'!$A$106:M$202,13,FALSE())))</f>
        <v>0</v>
      </c>
      <c r="N31" s="193" t="n">
        <f aca="false">IF(ISERROR(VLOOKUP($A31,'Import Peak'!$A$3:N$99,14,FALSE())-VLOOKUP($A31,'Import Peak Change'!$A$106:N$202,14,FALSE())),0,(VLOOKUP($A31,'Import Peak'!$A$3:N$99,14,FALSE())-VLOOKUP($A31,'Import Peak Change'!$A$106:N$202,14,FALSE())))</f>
        <v>0</v>
      </c>
      <c r="O31" s="193" t="n">
        <f aca="false">IF(ISERROR(VLOOKUP($A31,'Import Peak'!$A$3:O$99,15,FALSE())-VLOOKUP($A31,'Import Peak Change'!$A$106:O$202,15,FALSE())),0,(VLOOKUP($A31,'Import Peak'!$A$3:O$99,15,FALSE())-VLOOKUP($A31,'Import Peak Change'!$A$106:O$202,15,FALSE())))</f>
        <v>0</v>
      </c>
      <c r="P31" s="193" t="n">
        <f aca="false">IF(ISERROR(VLOOKUP($A31,'Import Peak'!$A$3:P$99,16,FALSE())-VLOOKUP($A31,'Import Peak Change'!$A$106:P$202,16,FALSE())),0,(VLOOKUP($A31,'Import Peak'!$A$3:P$99,16,FALSE())-VLOOKUP($A31,'Import Peak Change'!$A$106:P$202,16,FALSE())))</f>
        <v>0</v>
      </c>
      <c r="Q31" s="193" t="n">
        <f aca="false">IF(ISERROR(VLOOKUP($A31,'Import Peak'!$A$3:Q$99,17,FALSE())-VLOOKUP($A31,'Import Peak Change'!$A$106:Q$202,17,FALSE())),0,(VLOOKUP($A31,'Import Peak'!$A$3:Q$99,17,FALSE())-VLOOKUP($A31,'Import Peak Change'!$A$106:Q$202,17,FALSE())))</f>
        <v>0</v>
      </c>
      <c r="R31" s="193" t="n">
        <f aca="false">IF(ISERROR(VLOOKUP($A31,'Import Peak'!$A$3:R$99,18,FALSE())-VLOOKUP($A31,'Import Peak Change'!$A$106:R$202,18,FALSE())),0,(VLOOKUP($A31,'Import Peak'!$A$3:R$99,18,FALSE())-VLOOKUP($A31,'Import Peak Change'!$A$106:R$202,18,FALSE())))</f>
        <v>0</v>
      </c>
      <c r="S31" s="193" t="n">
        <f aca="false">IF(ISERROR(VLOOKUP($A31,'Import Peak'!$A$3:S$99,19,FALSE())-VLOOKUP($A31,'Import Peak Change'!$A$106:S$202,19,FALSE())),0,(VLOOKUP($A31,'Import Peak'!$A$3:S$99,19,FALSE())-VLOOKUP($A31,'Import Peak Change'!$A$106:S$202,19,FALSE())))</f>
        <v>0</v>
      </c>
      <c r="T31" s="193" t="n">
        <f aca="false">IF(ISERROR(VLOOKUP($A31,'Import Peak'!$A$3:T$99,20,FALSE())-VLOOKUP($A31,'Import Peak Change'!$A$106:T$202,20,FALSE())),0,(VLOOKUP($A31,'Import Peak'!$A$3:T$99,20,FALSE())-VLOOKUP($A31,'Import Peak Change'!$A$106:T$202,20,FALSE())))</f>
        <v>0</v>
      </c>
      <c r="U31" s="193" t="n">
        <f aca="false">IF(ISERROR(VLOOKUP($A31,'Import Peak'!$A$3:U$99,21,FALSE())-VLOOKUP($A31,'Import Peak Change'!$A$106:U$202,21,FALSE())),0,(VLOOKUP($A31,'Import Peak'!$A$3:U$99,21,FALSE())-VLOOKUP($A31,'Import Peak Change'!$A$106:U$202,21,FALSE())))</f>
        <v>0</v>
      </c>
      <c r="V31" s="193" t="n">
        <f aca="false">IF(ISERROR(VLOOKUP($A31,'Import Peak'!$A$3:V$99,22,FALSE())-VLOOKUP($A31,'Import Peak Change'!$A$106:V$202,22,FALSE())),0,(VLOOKUP($A31,'Import Peak'!$A$3:V$99,22,FALSE())-VLOOKUP($A31,'Import Peak Change'!$A$106:V$202,22,FALSE())))</f>
        <v>0</v>
      </c>
      <c r="W31" s="193" t="n">
        <f aca="false">IF(ISERROR(VLOOKUP($A31,'Import Peak'!$A$3:W$99,23,FALSE())-VLOOKUP($A31,'Import Peak Change'!$A$106:W$202,23,FALSE())),0,(VLOOKUP($A31,'Import Peak'!$A$3:W$99,23,FALSE())-VLOOKUP($A31,'Import Peak Change'!$A$106:W$202,23,FALSE())))</f>
        <v>0</v>
      </c>
      <c r="X31" s="193" t="n">
        <f aca="false">IF(ISERROR(VLOOKUP($A31,'Import Peak'!$A$3:X$99,24,FALSE())-VLOOKUP($A31,'Import Peak Change'!$A$106:X$202,24,FALSE())),0,(VLOOKUP($A31,'Import Peak'!$A$3:X$99,24,FALSE())-VLOOKUP($A31,'Import Peak Change'!$A$106:X$202,24,FALSE())))</f>
        <v>0</v>
      </c>
      <c r="Y31" s="193" t="n">
        <f aca="false">IF(ISERROR(VLOOKUP($A31,'Import Peak'!$A$3:Y$99,25,FALSE())-VLOOKUP($A31,'Import Peak Change'!$A$106:Y$202,25,FALSE())),0,(VLOOKUP($A31,'Import Peak'!$A$3:Y$99,25,FALSE())-VLOOKUP($A31,'Import Peak Change'!$A$106:Y$202,25,FALSE())))</f>
        <v>0</v>
      </c>
      <c r="Z31" s="193" t="n">
        <f aca="false">IF(ISERROR(VLOOKUP($A31,'Import Peak'!$A$3:Z$99,26,FALSE())-VLOOKUP($A31,'Import Peak Change'!$A$106:Z$202,26,FALSE())),0,(VLOOKUP($A31,'Import Peak'!$A$3:Z$99,26,FALSE())-VLOOKUP($A31,'Import Peak Change'!$A$106:Z$202,26,FALSE())))</f>
        <v>0</v>
      </c>
      <c r="AA31" s="193" t="n">
        <f aca="false">IF(ISERROR(VLOOKUP($A31,'Import Peak'!$A$3:AA$99,27,FALSE())-VLOOKUP($A31,'Import Peak Change'!$A$106:AA$202,27,FALSE())),0,(VLOOKUP($A31,'Import Peak'!$A$3:AA$99,27,FALSE())-VLOOKUP($A31,'Import Peak Change'!$A$106:AA$202,27,FALSE())))</f>
        <v>0</v>
      </c>
      <c r="AB31" s="193" t="n">
        <f aca="false">IF(ISERROR(VLOOKUP($A31,'Import Peak'!$A$3:AB$99,28,FALSE())-VLOOKUP($A31,'Import Peak Change'!$A$106:AB$202,28,FALSE())),0,(VLOOKUP($A31,'Import Peak'!$A$3:AB$99,28,FALSE())-VLOOKUP($A31,'Import Peak Change'!$A$106:AB$202,28,FALSE())))</f>
        <v>0</v>
      </c>
      <c r="AC31" s="193" t="n">
        <f aca="false">IF(ISERROR(VLOOKUP($A31,'Import Peak'!$A$3:AC$99,29,FALSE())-VLOOKUP($A31,'Import Peak Change'!$A$106:AC$202,29,FALSE())),0,(VLOOKUP($A31,'Import Peak'!$A$3:AC$99,29,FALSE())-VLOOKUP($A31,'Import Peak Change'!$A$106:AC$202,29,FALSE())))</f>
        <v>0</v>
      </c>
      <c r="AD31" s="193" t="n">
        <f aca="false">IF(ISERROR(VLOOKUP($A31,'Import Peak'!$A$3:AD$99,30,FALSE())-VLOOKUP($A31,'Import Peak Change'!$A$106:AD$202,30,FALSE())),0,(VLOOKUP($A31,'Import Peak'!$A$3:AD$99,30,FALSE())-VLOOKUP($A31,'Import Peak Change'!$A$106:AD$202,30,FALSE())))</f>
        <v>0</v>
      </c>
      <c r="AE31" s="193" t="n">
        <f aca="false">IF(ISERROR(VLOOKUP($A31,'Import Peak'!$A$3:AE$99,31,FALSE())-VLOOKUP($A31,'Import Peak Change'!$A$106:AE$202,31,FALSE())),0,(VLOOKUP($A31,'Import Peak'!$A$3:AE$99,31,FALSE())-VLOOKUP($A31,'Import Peak Change'!$A$106:AE$202,31,FALSE())))</f>
        <v>0</v>
      </c>
      <c r="AF31" s="193" t="n">
        <f aca="false">IF(ISERROR(VLOOKUP($A31,'Import Peak'!$A$3:AF$99,32,FALSE())-VLOOKUP($A31,'Import Peak Change'!$A$106:AF$202,32,FALSE())),0,(VLOOKUP($A31,'Import Peak'!$A$3:AF$99,32,FALSE())-VLOOKUP($A31,'Import Peak Change'!$A$106:AF$202,32,FALSE())))</f>
        <v>0</v>
      </c>
      <c r="AG31" s="193" t="n">
        <f aca="false">IF(ISERROR(VLOOKUP($A31,'Import Peak'!$A$3:AG$99,33,FALSE())-VLOOKUP($A31,'Import Peak Change'!$A$106:AG$202,33,FALSE())),0,(VLOOKUP($A31,'Import Peak'!$A$3:AG$99,33,FALSE())-VLOOKUP($A31,'Import Peak Change'!$A$106:AG$202,33,FALSE())))</f>
        <v>0</v>
      </c>
      <c r="AH31" s="193" t="n">
        <f aca="false">IF(ISERROR(VLOOKUP($A31,'Import Peak'!$A$3:AH$99,34,FALSE())-VLOOKUP($A31,'Import Peak Change'!$A$106:AH$202,34,FALSE())),0,(VLOOKUP($A31,'Import Peak'!$A$3:AH$99,34,FALSE())-VLOOKUP($A31,'Import Peak Change'!$A$106:AH$202,34,FALSE())))</f>
        <v>0</v>
      </c>
      <c r="AI31" s="193" t="n">
        <f aca="false">IF(ISERROR(VLOOKUP($A31,'Import Peak'!$A$3:AI$99,35,FALSE())-VLOOKUP($A31,'Import Peak Change'!$A$106:AI$202,35,FALSE())),0,(VLOOKUP($A31,'Import Peak'!$A$3:AI$99,35,FALSE())-VLOOKUP($A31,'Import Peak Change'!$A$106:AI$202,35,FALSE())))</f>
        <v>0</v>
      </c>
      <c r="AJ31" s="193" t="n">
        <f aca="false">IF(ISERROR(VLOOKUP($A31,'Import Peak'!$A$3:AJ$99,36,FALSE())-VLOOKUP($A31,'Import Peak Change'!$A$106:AJ$202,36,FALSE())),0,(VLOOKUP($A31,'Import Peak'!$A$3:AJ$99,36,FALSE())-VLOOKUP($A31,'Import Peak Change'!$A$106:AJ$202,36,FALSE())))</f>
        <v>0</v>
      </c>
      <c r="AK31" s="193" t="n">
        <f aca="false">IF(ISERROR(VLOOKUP($A31,'Import Peak'!$A$3:AK$99,37,FALSE())-VLOOKUP($A31,'Import Peak Change'!$A$106:AK$202,37,FALSE())),0,(VLOOKUP($A31,'Import Peak'!$A$3:AK$99,37,FALSE())-VLOOKUP($A31,'Import Peak Change'!$A$106:AK$202,37,FALSE())))</f>
        <v>0</v>
      </c>
      <c r="AL31" s="193" t="n">
        <f aca="false">IF(ISERROR(VLOOKUP($A31,'Import Peak'!$A$3:AL$99,38,FALSE())-VLOOKUP($A31,'Import Peak Change'!$A$106:AL$202,38,FALSE())),0,(VLOOKUP($A31,'Import Peak'!$A$3:AL$99,38,FALSE())-VLOOKUP($A31,'Import Peak Change'!$A$106:AL$202,38,FALSE())))</f>
        <v>0</v>
      </c>
      <c r="AM31" s="193" t="n">
        <f aca="false">IF(ISERROR(VLOOKUP($A31,'Import Peak'!$A$3:AM$99,39,FALSE())-VLOOKUP($A31,'Import Peak Change'!$A$106:AM$202,39,FALSE())),0,(VLOOKUP($A31,'Import Peak'!$A$3:AM$99,39,FALSE())-VLOOKUP($A31,'Import Peak Change'!$A$106:AM$202,39,FALSE())))</f>
        <v>0</v>
      </c>
      <c r="AN31" s="193" t="n">
        <f aca="false">IF(ISERROR(VLOOKUP($A31,'Import Peak'!$A$3:AN$99,40,FALSE())-VLOOKUP($A31,'Import Peak Change'!$A$106:AN$202,40,FALSE())),0,(VLOOKUP($A31,'Import Peak'!$A$3:AN$99,40,FALSE())-VLOOKUP($A31,'Import Peak Change'!$A$106:AN$202,40,FALSE())))</f>
        <v>0</v>
      </c>
      <c r="AO31" s="193" t="n">
        <f aca="false">IF(ISERROR(VLOOKUP($A31,'Import Peak'!$A$3:AO$99,41,FALSE())-VLOOKUP($A31,'Import Peak Change'!$A$106:AO$202,41,FALSE())),0,(VLOOKUP($A31,'Import Peak'!$A$3:AO$99,41,FALSE())-VLOOKUP($A31,'Import Peak Change'!$A$106:AO$202,41,FALSE())))</f>
        <v>0</v>
      </c>
      <c r="AP31" s="193" t="n">
        <f aca="false">IF(ISERROR(VLOOKUP($A31,'Import Peak'!$A$3:AP$99,42,FALSE())-VLOOKUP($A31,'Import Peak Change'!$A$106:AP$202,42,FALSE())),0,(VLOOKUP($A31,'Import Peak'!$A$3:AP$99,42,FALSE())-VLOOKUP($A31,'Import Peak Change'!$A$106:AP$202,42,FALSE())))</f>
        <v>0</v>
      </c>
      <c r="AQ31" s="193" t="n">
        <f aca="false">IF(ISERROR(VLOOKUP($A31,'Import Peak'!$A$3:AQ$99,43,FALSE())-VLOOKUP($A31,'Import Peak Change'!$A$106:AQ$202,43,FALSE())),0,(VLOOKUP($A31,'Import Peak'!$A$3:AQ$99,43,FALSE())-VLOOKUP($A31,'Import Peak Change'!$A$106:AQ$202,43,FALSE())))</f>
        <v>0</v>
      </c>
      <c r="AR31" s="193" t="n">
        <f aca="false">IF(ISERROR(VLOOKUP($A31,'Import Peak'!$A$3:AR$99,44,FALSE())-VLOOKUP($A31,'Import Peak Change'!$A$106:AR$202,44,FALSE())),0,(VLOOKUP($A31,'Import Peak'!$A$3:AR$99,44,FALSE())-VLOOKUP($A31,'Import Peak Change'!$A$106:AR$202,44,FALSE())))</f>
        <v>0</v>
      </c>
      <c r="AS31" s="193" t="n">
        <f aca="false">IF(ISERROR(VLOOKUP($A31,'Import Peak'!$A$3:AS$99,45,FALSE())-VLOOKUP($A31,'Import Peak Change'!$A$106:AS$202,45,FALSE())),0,(VLOOKUP($A31,'Import Peak'!$A$3:AS$99,45,FALSE())-VLOOKUP($A31,'Import Peak Change'!$A$106:AS$202,45,FALSE())))</f>
        <v>0</v>
      </c>
      <c r="AT31" s="193" t="n">
        <f aca="false">IF(ISERROR(VLOOKUP($A31,'Import Peak'!$A$3:AT$99,46,FALSE())-VLOOKUP($A31,'Import Peak Change'!$A$106:AT$202,46,FALSE())),0,(VLOOKUP($A31,'Import Peak'!$A$3:AT$99,46,FALSE())-VLOOKUP($A31,'Import Peak Change'!$A$106:AT$202,46,FALSE())))</f>
        <v>0</v>
      </c>
      <c r="AU31" s="193" t="n">
        <f aca="false">IF(ISERROR(VLOOKUP($A31,'Import Peak'!$A$3:AU$99,47,FALSE())-VLOOKUP($A31,'Import Peak Change'!$A$106:AU$202,47,FALSE())),0,(VLOOKUP($A31,'Import Peak'!$A$3:AU$99,47,FALSE())-VLOOKUP($A31,'Import Peak Change'!$A$106:AU$202,47,FALSE())))</f>
        <v>0</v>
      </c>
      <c r="AV31" s="193" t="n">
        <f aca="false">IF(ISERROR(VLOOKUP($A31,'Import Peak'!$A$3:AV$99,48,FALSE())-VLOOKUP($A31,'Import Peak Change'!$A$106:AV$202,48,FALSE())),0,(VLOOKUP($A31,'Import Peak'!$A$3:AV$99,48,FALSE())-VLOOKUP($A31,'Import Peak Change'!$A$106:AV$202,48,FALSE())))</f>
        <v>0</v>
      </c>
      <c r="AW31" s="193" t="n">
        <f aca="false">IF(ISERROR(VLOOKUP($A31,'Import Peak'!$A$3:AW$99,49,FALSE())-VLOOKUP($A31,'Import Peak Change'!$A$106:AW$202,49,FALSE())),0,(VLOOKUP($A31,'Import Peak'!$A$3:AW$99,49,FALSE())-VLOOKUP($A31,'Import Peak Change'!$A$106:AW$202,49,FALSE())))</f>
        <v>0</v>
      </c>
      <c r="AX31" s="193" t="n">
        <f aca="false">IF(ISERROR(VLOOKUP($A31,'Import Peak'!$A$3:AX$99,50,FALSE())-VLOOKUP($A31,'Import Peak Change'!$A$106:AX$202,50,FALSE())),0,(VLOOKUP($A31,'Import Peak'!$A$3:AX$99,50,FALSE())-VLOOKUP($A31,'Import Peak Change'!$A$106:AX$202,50,FALSE())))</f>
        <v>0</v>
      </c>
      <c r="AY31" s="193" t="n">
        <f aca="false">IF(ISERROR(VLOOKUP($A31,'Import Peak'!$A$3:AY$99,51,FALSE())-VLOOKUP($A31,'Import Peak Change'!$A$106:AY$202,51,FALSE())),0,(VLOOKUP($A31,'Import Peak'!$A$3:AY$99,51,FALSE())-VLOOKUP($A31,'Import Peak Change'!$A$106:AY$202,51,FALSE())))</f>
        <v>0</v>
      </c>
      <c r="AZ31" s="193" t="n">
        <f aca="false">IF(ISERROR(VLOOKUP($A31,'Import Peak'!$A$3:AZ$99,52,FALSE())-VLOOKUP($A31,'Import Peak Change'!$A$106:AZ$202,52,FALSE())),0,(VLOOKUP($A31,'Import Peak'!$A$3:AZ$99,52,FALSE())-VLOOKUP($A31,'Import Peak Change'!$A$106:AZ$202,52,FALSE())))</f>
        <v>0</v>
      </c>
      <c r="BA31" s="193" t="n">
        <f aca="false">IF(ISERROR(VLOOKUP($A31,'Import Peak'!$A$3:BA$99,53,FALSE())-VLOOKUP($A31,'Import Peak Change'!$A$106:BA$202,53,FALSE())),0,(VLOOKUP($A31,'Import Peak'!$A$3:BA$99,53,FALSE())-VLOOKUP($A31,'Import Peak Change'!$A$106:BA$202,53,FALSE())))</f>
        <v>0</v>
      </c>
      <c r="BB31" s="193" t="n">
        <f aca="false">IF(ISERROR(VLOOKUP($A31,'Import Peak'!$A$3:BB$99,54,FALSE())-VLOOKUP($A31,'Import Peak Change'!$A$106:BB$202,54,FALSE())),0,(VLOOKUP($A31,'Import Peak'!$A$3:BB$99,54,FALSE())-VLOOKUP($A31,'Import Peak Change'!$A$106:BB$202,54,FALSE())))</f>
        <v>0</v>
      </c>
      <c r="BC31" s="193" t="n">
        <f aca="false">IF(ISERROR(VLOOKUP($A31,'Import Peak'!$A$3:BC$99,55,FALSE())-VLOOKUP($A31,'Import Peak Change'!$A$106:BC$202,55,FALSE())),0,(VLOOKUP($A31,'Import Peak'!$A$3:BC$99,55,FALSE())-VLOOKUP($A31,'Import Peak Change'!$A$106:BC$202,55,FALSE())))</f>
        <v>0</v>
      </c>
      <c r="BD31" s="193" t="n">
        <f aca="false">IF(ISERROR(VLOOKUP($A31,'Import Peak'!$A$3:BD$99,56,FALSE())-VLOOKUP($A31,'Import Peak Change'!$A$106:BD$202,56,FALSE())),0,(VLOOKUP($A31,'Import Peak'!$A$3:BD$99,56,FALSE())-VLOOKUP($A31,'Import Peak Change'!$A$106:BD$202,56,FALSE())))</f>
        <v>0</v>
      </c>
      <c r="BE31" s="193" t="n">
        <f aca="false">IF(ISERROR(VLOOKUP($A31,'Import Peak'!$A$3:BE$99,57,FALSE())-VLOOKUP($A31,'Import Peak Change'!$A$106:BE$202,57,FALSE())),0,(VLOOKUP($A31,'Import Peak'!$A$3:BE$99,57,FALSE())-VLOOKUP($A31,'Import Peak Change'!$A$106:BE$202,57,FALSE())))</f>
        <v>0</v>
      </c>
      <c r="BF31" s="193" t="n">
        <f aca="false">IF(ISERROR(VLOOKUP($A31,'Import Peak'!$A$3:BF$99,58,FALSE())-VLOOKUP($A31,'Import Peak Change'!$A$106:BF$202,58,FALSE())),0,(VLOOKUP($A31,'Import Peak'!$A$3:BF$99,58,FALSE())-VLOOKUP($A31,'Import Peak Change'!$A$106:BF$202,58,FALSE())))</f>
        <v>0</v>
      </c>
      <c r="BG31" s="193" t="n">
        <f aca="false">IF(ISERROR(VLOOKUP($A31,'Import Peak'!$A$3:BG$99,59,FALSE())-VLOOKUP($A31,'Import Peak Change'!$A$106:BG$202,59,FALSE())),0,(VLOOKUP($A31,'Import Peak'!$A$3:BG$99,59,FALSE())-VLOOKUP($A31,'Import Peak Change'!$A$106:BG$202,59,FALSE())))</f>
        <v>0</v>
      </c>
      <c r="BH31" s="193" t="n">
        <f aca="false">IF(ISERROR(VLOOKUP($A31,'Import Peak'!$A$3:BH$99,60,FALSE())-VLOOKUP($A31,'Import Peak Change'!$A$106:BH$202,60,FALSE())),0,(VLOOKUP($A31,'Import Peak'!$A$3:BH$99,60,FALSE())-VLOOKUP($A31,'Import Peak Change'!$A$106:BH$202,60,FALSE())))</f>
        <v>0</v>
      </c>
      <c r="BI31" s="193" t="n">
        <f aca="false">IF(ISERROR(VLOOKUP($A31,'Import Peak'!$A$3:BI$99,61,FALSE())-VLOOKUP($A31,'Import Peak Change'!$A$106:BI$202,61,FALSE())),0,(VLOOKUP($A31,'Import Peak'!$A$3:BI$99,61,FALSE())-VLOOKUP($A31,'Import Peak Change'!$A$106:BI$202,61,FALSE())))</f>
        <v>0</v>
      </c>
      <c r="BJ31" s="193" t="n">
        <f aca="false">IF(ISERROR(VLOOKUP($A31,'Import Peak'!$A$3:BJ$99,62,FALSE())-VLOOKUP($A31,'Import Peak Change'!$A$106:BJ$202,62,FALSE())),0,(VLOOKUP($A31,'Import Peak'!$A$3:BJ$99,62,FALSE())-VLOOKUP($A31,'Import Peak Change'!$A$106:BJ$202,62,FALSE())))</f>
        <v>0</v>
      </c>
      <c r="BK31" s="193" t="n">
        <f aca="false">IF(ISERROR(VLOOKUP($A31,'Import Peak'!$A$3:BK$99,63,FALSE())-VLOOKUP($A31,'Import Peak Change'!$A$106:BK$202,63,FALSE())),0,(VLOOKUP($A31,'Import Peak'!$A$3:BK$99,63,FALSE())-VLOOKUP($A31,'Import Peak Change'!$A$106:BK$202,63,FALSE())))</f>
        <v>0</v>
      </c>
      <c r="BL31" s="193" t="n">
        <f aca="false">IF(ISERROR(VLOOKUP($A31,'Import Peak'!$A$3:BL$99,64,FALSE())-VLOOKUP($A31,'Import Peak Change'!$A$106:BL$202,64,FALSE())),0,(VLOOKUP($A31,'Import Peak'!$A$3:BL$99,64,FALSE())-VLOOKUP($A31,'Import Peak Change'!$A$106:BL$202,64,FALSE())))</f>
        <v>0</v>
      </c>
      <c r="BM31" s="193" t="n">
        <f aca="false">IF(ISERROR(VLOOKUP($A31,'Import Peak'!$A$3:BM$99,65,FALSE())-VLOOKUP($A31,'Import Peak Change'!$A$106:BM$202,65,FALSE())),0,(VLOOKUP($A31,'Import Peak'!$A$3:BM$99,65,FALSE())-VLOOKUP($A31,'Import Peak Change'!$A$106:BM$202,65,FALSE())))</f>
        <v>0</v>
      </c>
      <c r="BN31" s="193" t="n">
        <f aca="false">IF(ISERROR(VLOOKUP($A31,'Import Peak'!$A$3:BN$99,66,FALSE())-VLOOKUP($A31,'Import Peak Change'!$A$106:BN$202,66,FALSE())),0,(VLOOKUP($A31,'Import Peak'!$A$3:BN$99,66,FALSE())-VLOOKUP($A31,'Import Peak Change'!$A$106:BN$202,66,FALSE())))</f>
        <v>0</v>
      </c>
      <c r="BO31" s="193" t="n">
        <f aca="false">IF(ISERROR(VLOOKUP($A31,'Import Peak'!$A$3:BO$99,67,FALSE())-VLOOKUP($A31,'Import Peak Change'!$A$106:BO$202,67,FALSE())),0,(VLOOKUP($A31,'Import Peak'!$A$3:BO$99,67,FALSE())-VLOOKUP($A31,'Import Peak Change'!$A$106:BO$202,67,FALSE())))</f>
        <v>0</v>
      </c>
      <c r="BP31" s="193" t="n">
        <f aca="false">IF(ISERROR(VLOOKUP($A31,'Import Peak'!$A$3:BP$99,68,FALSE())-VLOOKUP($A31,'Import Peak Change'!$A$106:BP$202,68,FALSE())),0,(VLOOKUP($A31,'Import Peak'!$A$3:BP$99,68,FALSE())-VLOOKUP($A31,'Import Peak Change'!$A$106:BP$202,68,FALSE())))</f>
        <v>0</v>
      </c>
      <c r="BQ31" s="193" t="n">
        <f aca="false">IF(ISERROR(VLOOKUP($A31,'Import Peak'!$A$3:BQ$99,69,FALSE())-VLOOKUP($A31,'Import Peak Change'!$A$106:BQ$202,69,FALSE())),0,(VLOOKUP($A31,'Import Peak'!$A$3:BQ$99,69,FALSE())-VLOOKUP($A31,'Import Peak Change'!$A$106:BQ$202,69,FALSE())))</f>
        <v>0</v>
      </c>
      <c r="BR31" s="193" t="n">
        <f aca="false">IF(ISERROR(VLOOKUP($A31,'Import Peak'!$A$3:BR$99,70,FALSE())-VLOOKUP($A31,'Import Peak Change'!$A$106:BR$202,70,FALSE())),0,(VLOOKUP($A31,'Import Peak'!$A$3:BR$99,70,FALSE())-VLOOKUP($A31,'Import Peak Change'!$A$106:BR$202,70,FALSE())))</f>
        <v>0</v>
      </c>
      <c r="BS31" s="193" t="n">
        <f aca="false">IF(ISERROR(VLOOKUP($A31,'Import Peak'!$A$3:BS$99,71,FALSE())-VLOOKUP($A31,'Import Peak Change'!$A$106:BS$202,71,FALSE())),0,(VLOOKUP($A31,'Import Peak'!$A$3:BS$99,71,FALSE())-VLOOKUP($A31,'Import Peak Change'!$A$106:BS$202,71,FALSE())))</f>
        <v>0</v>
      </c>
      <c r="BT31" s="193" t="n">
        <f aca="false">IF(ISERROR(VLOOKUP($A31,'Import Peak'!$A$3:BT$99,72,FALSE())-VLOOKUP($A31,'Import Peak Change'!$A$106:BT$202,72,FALSE())),0,(VLOOKUP($A31,'Import Peak'!$A$3:BT$99,72,FALSE())-VLOOKUP($A31,'Import Peak Change'!$A$106:BT$202,72,FALSE())))</f>
        <v>0</v>
      </c>
      <c r="BU31" s="193" t="n">
        <f aca="false">IF(ISERROR(VLOOKUP($A31,'Import Peak'!$A$3:BU$99,73,FALSE())-VLOOKUP($A31,'Import Peak Change'!$A$106:BU$202,73,FALSE())),0,(VLOOKUP($A31,'Import Peak'!$A$3:BU$99,73,FALSE())-VLOOKUP($A31,'Import Peak Change'!$A$106:BU$202,73,FALSE())))</f>
        <v>0</v>
      </c>
      <c r="BV31" s="193" t="n">
        <f aca="false">IF(ISERROR(VLOOKUP($A31,'Import Peak'!$A$3:BV$99,74,FALSE())-VLOOKUP($A31,'Import Peak Change'!$A$106:BV$202,74,FALSE())),0,(VLOOKUP($A31,'Import Peak'!$A$3:BV$99,74,FALSE())-VLOOKUP($A31,'Import Peak Change'!$A$106:BV$202,74,FALSE())))</f>
        <v>0</v>
      </c>
      <c r="BW31" s="193" t="n">
        <f aca="false">IF(ISERROR(VLOOKUP($A31,'Import Peak'!$A$3:BW$99,75,FALSE())-VLOOKUP($A31,'Import Peak Change'!$A$106:BW$202,75,FALSE())),0,(VLOOKUP($A31,'Import Peak'!$A$3:BW$99,75,FALSE())-VLOOKUP($A31,'Import Peak Change'!$A$106:BW$202,75,FALSE())))</f>
        <v>0</v>
      </c>
      <c r="BX31" s="193" t="n">
        <f aca="false">IF(ISERROR(VLOOKUP($A31,'Import Peak'!$A$3:BX$99,76,FALSE())-VLOOKUP($A31,'Import Peak Change'!$A$106:BX$202,76,FALSE())),0,(VLOOKUP($A31,'Import Peak'!$A$3:BX$99,76,FALSE())-VLOOKUP($A31,'Import Peak Change'!$A$106:BX$202,76,FALSE())))</f>
        <v>0</v>
      </c>
      <c r="BY31" s="193" t="n">
        <f aca="false">IF(ISERROR(VLOOKUP($A31,'Import Peak'!$A$3:BY$99,77,FALSE())-VLOOKUP($A31,'Import Peak Change'!$A$106:BY$202,77,FALSE())),0,(VLOOKUP($A31,'Import Peak'!$A$3:BY$99,77,FALSE())-VLOOKUP($A31,'Import Peak Change'!$A$106:BY$202,77,FALSE())))</f>
        <v>0</v>
      </c>
      <c r="BZ31" s="193" t="n">
        <f aca="false">IF(ISERROR(VLOOKUP($A31,'Import Peak'!$A$3:BZ$99,78,FALSE())-VLOOKUP($A31,'Import Peak Change'!$A$106:BZ$202,78,FALSE())),0,(VLOOKUP($A31,'Import Peak'!$A$3:BZ$99,78,FALSE())-VLOOKUP($A31,'Import Peak Change'!$A$106:BZ$202,78,FALSE())))</f>
        <v>0</v>
      </c>
      <c r="CA31" s="193" t="n">
        <f aca="false">IF(ISERROR(VLOOKUP($A31,'Import Peak'!$A$3:CA$99,79,FALSE())-VLOOKUP($A31,'Import Peak Change'!$A$106:CA$202,79,FALSE())),0,(VLOOKUP($A31,'Import Peak'!$A$3:CA$99,79,FALSE())-VLOOKUP($A31,'Import Peak Change'!$A$106:CA$202,79,FALSE())))</f>
        <v>0</v>
      </c>
      <c r="CB31" s="193" t="n">
        <f aca="false">IF(ISERROR(VLOOKUP($A31,'Import Peak'!$A$3:CB$99,80,FALSE())-VLOOKUP($A31,'Import Peak Change'!$A$106:CB$202,80,FALSE())),0,(VLOOKUP($A31,'Import Peak'!$A$3:CB$99,80,FALSE())-VLOOKUP($A31,'Import Peak Change'!$A$106:CB$202,80,FALSE())))</f>
        <v>0</v>
      </c>
      <c r="CC31" s="193" t="n">
        <f aca="false">IF(ISERROR(VLOOKUP($A31,'Import Peak'!$A$3:CC$99,81,FALSE())-VLOOKUP($A31,'Import Peak Change'!$A$106:CC$202,81,FALSE())),0,(VLOOKUP($A31,'Import Peak'!$A$3:CC$99,81,FALSE())-VLOOKUP($A31,'Import Peak Change'!$A$106:CC$202,81,FALSE())))</f>
        <v>0</v>
      </c>
      <c r="CD31" s="193" t="n">
        <f aca="false">IF(ISERROR(VLOOKUP($A31,'Import Peak'!$A$3:CD$99,82,FALSE())-VLOOKUP($A31,'Import Peak Change'!$A$106:CD$202,82,FALSE())),0,(VLOOKUP($A31,'Import Peak'!$A$3:CD$99,82,FALSE())-VLOOKUP($A31,'Import Peak Change'!$A$106:CD$202,82,FALSE())))</f>
        <v>0</v>
      </c>
      <c r="CE31" s="193" t="n">
        <f aca="false">IF(ISERROR(VLOOKUP($A31,'Import Peak'!$A$3:CE$99,83,FALSE())-VLOOKUP($A31,'Import Peak Change'!$A$106:CE$202,83,FALSE())),0,(VLOOKUP($A31,'Import Peak'!$A$3:CE$99,83,FALSE())-VLOOKUP($A31,'Import Peak Change'!$A$106:CE$202,83,FALSE())))</f>
        <v>0</v>
      </c>
      <c r="CF31" s="193" t="n">
        <f aca="false">IF(ISERROR(VLOOKUP($A31,'Import Peak'!$A$3:CF$99,84,FALSE())-VLOOKUP($A31,'Import Peak Change'!$A$106:CF$202,84,FALSE())),0,(VLOOKUP($A31,'Import Peak'!$A$3:CF$99,84,FALSE())-VLOOKUP($A31,'Import Peak Change'!$A$106:CF$202,84,FALSE())))</f>
        <v>0</v>
      </c>
      <c r="CG31" s="193" t="n">
        <f aca="false">IF(ISERROR(VLOOKUP($A31,'Import Peak'!$A$3:CG$99,85,FALSE())-VLOOKUP($A31,'Import Peak Change'!$A$106:CG$202,85,FALSE())),0,(VLOOKUP($A31,'Import Peak'!$A$3:CG$99,85,FALSE())-VLOOKUP($A31,'Import Peak Change'!$A$106:CG$202,85,FALSE())))</f>
        <v>0</v>
      </c>
      <c r="CH31" s="193" t="n">
        <f aca="false">IF(ISERROR(VLOOKUP($A31,'Import Peak'!$A$3:CH$99,86,FALSE())-VLOOKUP($A31,'Import Peak Change'!$A$106:CH$202,86,FALSE())),0,(VLOOKUP($A31,'Import Peak'!$A$3:CH$99,86,FALSE())-VLOOKUP($A31,'Import Peak Change'!$A$106:CH$202,86,FALSE())))</f>
        <v>0</v>
      </c>
      <c r="CI31" s="193" t="n">
        <f aca="false">IF(ISERROR(VLOOKUP($A31,'Import Peak'!$A$3:CI$99,87,FALSE())-VLOOKUP($A31,'Import Peak Change'!$A$106:CI$202,87,FALSE())),0,(VLOOKUP($A31,'Import Peak'!$A$3:CI$99,87,FALSE())-VLOOKUP($A31,'Import Peak Change'!$A$106:CI$202,87,FALSE())))</f>
        <v>0</v>
      </c>
      <c r="CJ31" s="193" t="n">
        <f aca="false">IF(ISERROR(VLOOKUP($A31,'Import Peak'!$A$3:CJ$99,88,FALSE())-VLOOKUP($A31,'Import Peak Change'!$A$106:CJ$202,88,FALSE())),0,(VLOOKUP($A31,'Import Peak'!$A$3:CJ$99,88,FALSE())-VLOOKUP($A31,'Import Peak Change'!$A$106:CJ$202,88,FALSE())))</f>
        <v>0</v>
      </c>
      <c r="CK31" s="193" t="n">
        <f aca="false">IF(ISERROR(VLOOKUP($A31,'Import Peak'!$A$3:CK$99,89,FALSE())-VLOOKUP($A31,'Import Peak Change'!$A$106:CK$202,89,FALSE())),0,(VLOOKUP($A31,'Import Peak'!$A$3:CK$99,89,FALSE())-VLOOKUP($A31,'Import Peak Change'!$A$106:CK$202,89,FALSE())))</f>
        <v>0</v>
      </c>
      <c r="CL31" s="193" t="n">
        <f aca="false">IF(ISERROR(VLOOKUP($A31,'Import Peak'!$A$3:CL$99,90,FALSE())-VLOOKUP($A31,'Import Peak Change'!$A$106:CL$202,90,FALSE())),0,(VLOOKUP($A31,'Import Peak'!$A$3:CL$99,90,FALSE())-VLOOKUP($A31,'Import Peak Change'!$A$106:CL$202,90,FALSE())))</f>
        <v>0</v>
      </c>
      <c r="CM31" s="193" t="n">
        <f aca="false">IF(ISERROR(VLOOKUP($A31,'Import Peak'!$A$3:CM$99,91,FALSE())-VLOOKUP($A31,'Import Peak Change'!$A$106:CM$202,91,FALSE())),0,(VLOOKUP($A31,'Import Peak'!$A$3:CM$99,91,FALSE())-VLOOKUP($A31,'Import Peak Change'!$A$106:CM$202,91,FALSE())))</f>
        <v>0</v>
      </c>
      <c r="CN31" s="193" t="n">
        <f aca="false">IF(ISERROR(VLOOKUP($A31,'Import Peak'!$A$3:CN$99,92,FALSE())-VLOOKUP($A31,'Import Peak Change'!$A$106:CN$202,92,FALSE())),0,(VLOOKUP($A31,'Import Peak'!$A$3:CN$99,92,FALSE())-VLOOKUP($A31,'Import Peak Change'!$A$106:CN$202,92,FALSE())))</f>
        <v>0</v>
      </c>
      <c r="CO31" s="193" t="n">
        <f aca="false">IF(ISERROR(VLOOKUP($A31,'Import Peak'!$A$3:CO$99,93,FALSE())-VLOOKUP($A31,'Import Peak Change'!$A$106:CO$202,93,FALSE())),0,(VLOOKUP($A31,'Import Peak'!$A$3:CO$99,93,FALSE())-VLOOKUP($A31,'Import Peak Change'!$A$106:CO$202,93,FALSE())))</f>
        <v>0</v>
      </c>
      <c r="CP31" s="193" t="n">
        <f aca="false">IF(ISERROR(VLOOKUP($A31,'Import Peak'!$A$3:CP$99,94,FALSE())-VLOOKUP($A31,'Import Peak Change'!$A$106:CP$202,94,FALSE())),0,(VLOOKUP($A31,'Import Peak'!$A$3:CP$99,94,FALSE())-VLOOKUP($A31,'Import Peak Change'!$A$106:CP$202,94,FALSE())))</f>
        <v>0</v>
      </c>
      <c r="CQ31" s="193" t="n">
        <f aca="false">IF(ISERROR(VLOOKUP($A31,'Import Peak'!$A$3:CQ$99,95,FALSE())-VLOOKUP($A31,'Import Peak Change'!$A$106:CQ$202,95,FALSE())),0,(VLOOKUP($A31,'Import Peak'!$A$3:CQ$99,95,FALSE())-VLOOKUP($A31,'Import Peak Change'!$A$106:CQ$202,95,FALSE())))</f>
        <v>0</v>
      </c>
      <c r="CR31" s="193" t="n">
        <f aca="false">IF(ISERROR(VLOOKUP($A31,'Import Peak'!$A$3:CR$99,96,FALSE())-VLOOKUP($A31,'Import Peak Change'!$A$106:CR$202,96,FALSE())),0,(VLOOKUP($A31,'Import Peak'!$A$3:CR$99,96,FALSE())-VLOOKUP($A31,'Import Peak Change'!$A$106:CR$202,96,FALSE())))</f>
        <v>0</v>
      </c>
      <c r="CS31" s="193" t="n">
        <f aca="false">IF(ISERROR(VLOOKUP($A31,'Import Peak'!$A$3:CS$99,97,FALSE())-VLOOKUP($A31,'Import Peak Change'!$A$106:CS$202,97,FALSE())),0,(VLOOKUP($A31,'Import Peak'!$A$3:CS$99,97,FALSE())-VLOOKUP($A31,'Import Peak Change'!$A$106:CS$202,97,FALSE())))</f>
        <v>0</v>
      </c>
      <c r="CT31" s="193" t="n">
        <f aca="false">IF(ISERROR(VLOOKUP($A31,'Import Peak'!$A$3:CT$99,98,FALSE())-VLOOKUP($A31,'Import Peak Change'!$A$106:CT$202,98,FALSE())),0,(VLOOKUP($A31,'Import Peak'!$A$3:CT$99,98,FALSE())-VLOOKUP($A31,'Import Peak Change'!$A$106:CT$202,98,FALSE())))</f>
        <v>0</v>
      </c>
      <c r="CU31" s="193" t="n">
        <f aca="false">IF(ISERROR(VLOOKUP($A31,'Import Peak'!$A$3:CU$99,99,FALSE())-VLOOKUP($A31,'Import Peak Change'!$A$106:CU$202,99,FALSE())),0,(VLOOKUP($A31,'Import Peak'!$A$3:CU$99,99,FALSE())-VLOOKUP($A31,'Import Peak Change'!$A$106:CU$202,99,FALSE())))</f>
        <v>0</v>
      </c>
      <c r="CV31" s="193" t="n">
        <f aca="false">IF(ISERROR(VLOOKUP($A31,'Import Peak'!$A$3:CV$99,100,FALSE())-VLOOKUP($A31,'Import Peak Change'!$A$106:CV$202,100,FALSE())),0,(VLOOKUP($A31,'Import Peak'!$A$3:CV$99,100,FALSE())-VLOOKUP($A31,'Import Peak Change'!$A$106:CV$202,100,FALSE())))</f>
        <v>0</v>
      </c>
      <c r="CW31" s="193" t="n">
        <f aca="false">IF(ISERROR(VLOOKUP($A31,'Import Peak'!$A$3:CW$99,101,FALSE())-VLOOKUP($A31,'Import Peak Change'!$A$106:CW$202,101,FALSE())),0,(VLOOKUP($A31,'Import Peak'!$A$3:CW$99,101,FALSE())-VLOOKUP($A31,'Import Peak Change'!$A$106:CW$202,101,FALSE())))</f>
        <v>0</v>
      </c>
      <c r="CX31" s="193" t="n">
        <f aca="false">IF(ISERROR(VLOOKUP($A31,'Import Peak'!$A$3:CX$99,102,FALSE())-VLOOKUP($A31,'Import Peak Change'!$A$106:CX$202,102,FALSE())),0,(VLOOKUP($A31,'Import Peak'!$A$3:CX$99,102,FALSE())-VLOOKUP($A31,'Import Peak Change'!$A$106:CX$202,102,FALSE())))</f>
        <v>0</v>
      </c>
      <c r="CY31" s="193" t="n">
        <f aca="false">IF(ISERROR(VLOOKUP($A31,'Import Peak'!$A$3:CY$99,103,FALSE())-VLOOKUP($A31,'Import Peak Change'!$A$106:CY$202,103,FALSE())),0,(VLOOKUP($A31,'Import Peak'!$A$3:CY$99,103,FALSE())-VLOOKUP($A31,'Import Peak Change'!$A$106:CY$202,103,FALSE())))</f>
        <v>0</v>
      </c>
      <c r="CZ31" s="193" t="n">
        <f aca="false">IF(ISERROR(VLOOKUP($A31,'Import Peak'!$A$3:CZ$99,104,FALSE())-VLOOKUP($A31,'Import Peak Change'!$A$106:CZ$202,104,FALSE())),0,(VLOOKUP($A31,'Import Peak'!$A$3:CZ$99,104,FALSE())-VLOOKUP($A31,'Import Peak Change'!$A$106:CZ$202,104,FALSE())))</f>
        <v>0</v>
      </c>
      <c r="DA31" s="193" t="n">
        <f aca="false">IF(ISERROR(VLOOKUP($A31,'Import Peak'!$A$3:DA$99,105,FALSE())-VLOOKUP($A31,'Import Peak Change'!$A$106:DA$202,105,FALSE())),0,(VLOOKUP($A31,'Import Peak'!$A$3:DA$99,105,FALSE())-VLOOKUP($A31,'Import Peak Change'!$A$106:DA$202,105,FALSE())))</f>
        <v>0</v>
      </c>
      <c r="DB31" s="193" t="n">
        <f aca="false">IF(ISERROR(VLOOKUP($A31,'Import Peak'!$A$3:DB$99,106,FALSE())-VLOOKUP($A31,'Import Peak Change'!$A$106:DB$202,106,FALSE())),0,(VLOOKUP($A31,'Import Peak'!$A$3:DB$99,106,FALSE())-VLOOKUP($A31,'Import Peak Change'!$A$106:DB$202,106,FALSE())))</f>
        <v>0</v>
      </c>
      <c r="DC31" s="193" t="n">
        <f aca="false">IF(ISERROR(VLOOKUP($A31,'Import Peak'!$A$3:DC$99,107,FALSE())-VLOOKUP($A31,'Import Peak Change'!$A$106:DC$202,107,FALSE())),0,(VLOOKUP($A31,'Import Peak'!$A$3:DC$99,107,FALSE())-VLOOKUP($A31,'Import Peak Change'!$A$106:DC$202,107,FALSE())))</f>
        <v>0</v>
      </c>
      <c r="DD31" s="193" t="n">
        <f aca="false">IF(ISERROR(VLOOKUP($A31,'Import Peak'!$A$3:DD$99,108,FALSE())-VLOOKUP($A31,'Import Peak Change'!$A$106:DD$202,108,FALSE())),0,(VLOOKUP($A31,'Import Peak'!$A$3:DD$99,108,FALSE())-VLOOKUP($A31,'Import Peak Change'!$A$106:DD$202,108,FALSE())))</f>
        <v>0</v>
      </c>
      <c r="DE31" s="193" t="n">
        <f aca="false">IF(ISERROR(VLOOKUP($A31,'Import Peak'!$A$3:DE$99,109,FALSE())-VLOOKUP($A31,'Import Peak Change'!$A$106:DE$202,109,FALSE())),0,(VLOOKUP($A31,'Import Peak'!$A$3:DE$99,109,FALSE())-VLOOKUP($A31,'Import Peak Change'!$A$106:DE$202,109,FALSE())))</f>
        <v>0</v>
      </c>
      <c r="DF31" s="193" t="n">
        <f aca="false">IF(ISERROR(VLOOKUP($A31,'Import Peak'!$A$3:DF$99,110,FALSE())-VLOOKUP($A31,'Import Peak Change'!$A$106:DF$202,110,FALSE())),0,(VLOOKUP($A31,'Import Peak'!$A$3:DF$99,110,FALSE())-VLOOKUP($A31,'Import Peak Change'!$A$106:DF$202,110,FALSE())))</f>
        <v>0</v>
      </c>
      <c r="DG31" s="193" t="n">
        <f aca="false">IF(ISERROR(VLOOKUP($A31,'Import Peak'!$A$3:DG$99,111,FALSE())-VLOOKUP($A31,'Import Peak Change'!$A$106:DG$202,111,FALSE())),0,(VLOOKUP($A31,'Import Peak'!$A$3:DG$99,111,FALSE())-VLOOKUP($A31,'Import Peak Change'!$A$106:DG$202,111,FALSE())))</f>
        <v>0</v>
      </c>
      <c r="DH31" s="193" t="n">
        <f aca="false">IF(ISERROR(VLOOKUP($A31,'Import Peak'!$A$3:DH$99,112,FALSE())-VLOOKUP($A31,'Import Peak Change'!$A$106:DH$202,112,FALSE())),0,(VLOOKUP($A31,'Import Peak'!$A$3:DH$99,112,FALSE())-VLOOKUP($A31,'Import Peak Change'!$A$106:DH$202,112,FALSE())))</f>
        <v>0</v>
      </c>
      <c r="DI31" s="193" t="n">
        <f aca="false">IF(ISERROR(VLOOKUP($A31,'Import Peak'!$A$3:DI$99,113,FALSE())-VLOOKUP($A31,'Import Peak Change'!$A$106:DI$202,113,FALSE())),0,(VLOOKUP($A31,'Import Peak'!$A$3:DI$99,113,FALSE())-VLOOKUP($A31,'Import Peak Change'!$A$106:DI$202,113,FALSE())))</f>
        <v>0</v>
      </c>
      <c r="DJ31" s="193" t="n">
        <f aca="false">IF(ISERROR(VLOOKUP($A31,'Import Peak'!$A$3:DJ$99,114,FALSE())-VLOOKUP($A31,'Import Peak Change'!$A$106:DJ$202,114,FALSE())),0,(VLOOKUP($A31,'Import Peak'!$A$3:DJ$99,114,FALSE())-VLOOKUP($A31,'Import Peak Change'!$A$106:DJ$202,114,FALSE())))</f>
        <v>0</v>
      </c>
      <c r="DK31" s="193" t="n">
        <f aca="false">IF(ISERROR(VLOOKUP($A31,'Import Peak'!$A$3:DK$99,115,FALSE())-VLOOKUP($A31,'Import Peak Change'!$A$106:DK$202,115,FALSE())),0,(VLOOKUP($A31,'Import Peak'!$A$3:DK$99,115,FALSE())-VLOOKUP($A31,'Import Peak Change'!$A$106:DK$202,115,FALSE())))</f>
        <v>0</v>
      </c>
      <c r="DL31" s="193" t="n">
        <f aca="false">IF(ISERROR(VLOOKUP($A31,'Import Peak'!$A$3:DL$99,116,FALSE())-VLOOKUP($A31,'Import Peak Change'!$A$106:DL$202,116,FALSE())),0,(VLOOKUP($A31,'Import Peak'!$A$3:DL$99,116,FALSE())-VLOOKUP($A31,'Import Peak Change'!$A$106:DL$202,116,FALSE())))</f>
        <v>0</v>
      </c>
      <c r="DM31" s="193" t="n">
        <f aca="false">IF(ISERROR(VLOOKUP($A31,'Import Peak'!$A$3:DM$99,117,FALSE())-VLOOKUP($A31,'Import Peak Change'!$A$106:DM$202,117,FALSE())),0,(VLOOKUP($A31,'Import Peak'!$A$3:DM$99,117,FALSE())-VLOOKUP($A31,'Import Peak Change'!$A$106:DM$202,117,FALSE())))</f>
        <v>0</v>
      </c>
      <c r="DN31" s="193" t="n">
        <f aca="false">IF(ISERROR(VLOOKUP($A31,'Import Peak'!$A$3:DN$99,118,FALSE())-VLOOKUP($A31,'Import Peak Change'!$A$106:DN$202,118,FALSE())),0,(VLOOKUP($A31,'Import Peak'!$A$3:DN$99,118,FALSE())-VLOOKUP($A31,'Import Peak Change'!$A$106:DN$202,118,FALSE())))</f>
        <v>0</v>
      </c>
      <c r="DO31" s="193" t="n">
        <f aca="false">IF(ISERROR(VLOOKUP($A31,'Import Peak'!$A$3:DO$99,119,FALSE())-VLOOKUP($A31,'Import Peak Change'!$A$106:DO$202,119,FALSE())),0,(VLOOKUP($A31,'Import Peak'!$A$3:DO$99,119,FALSE())-VLOOKUP($A31,'Import Peak Change'!$A$106:DO$202,119,FALSE())))</f>
        <v>0</v>
      </c>
      <c r="DP31" s="193" t="n">
        <f aca="false">IF(ISERROR(VLOOKUP($A31,'Import Peak'!$A$3:DP$99,120,FALSE())-VLOOKUP($A31,'Import Peak Change'!$A$106:DP$202,120,FALSE())),0,(VLOOKUP($A31,'Import Peak'!$A$3:DP$99,120,FALSE())-VLOOKUP($A31,'Import Peak Change'!$A$106:DP$202,120,FALSE())))</f>
        <v>0</v>
      </c>
      <c r="DQ31" s="193" t="n">
        <f aca="false">IF(ISERROR(VLOOKUP($A31,'Import Peak'!$A$3:DQ$99,121,FALSE())-VLOOKUP($A31,'Import Peak Change'!$A$106:DQ$202,121,FALSE())),0,(VLOOKUP($A31,'Import Peak'!$A$3:DQ$99,121,FALSE())-VLOOKUP($A31,'Import Peak Change'!$A$106:DQ$202,121,FALSE())))</f>
        <v>0</v>
      </c>
      <c r="DR31" s="193" t="n">
        <f aca="false">IF(ISERROR(VLOOKUP($A31,'Import Peak'!$A$3:DR$99,122,FALSE())-VLOOKUP($A31,'Import Peak Change'!$A$106:DR$202,122,FALSE())),0,(VLOOKUP($A31,'Import Peak'!$A$3:DR$99,122,FALSE())-VLOOKUP($A31,'Import Peak Change'!$A$106:DR$202,122,FALSE())))</f>
        <v>0</v>
      </c>
      <c r="DS31" s="193" t="n">
        <f aca="false">IF(ISERROR(VLOOKUP($A31,'Import Peak'!$A$3:DS$99,123,FALSE())-VLOOKUP($A31,'Import Peak Change'!$A$106:DS$202,123,FALSE())),0,(VLOOKUP($A31,'Import Peak'!$A$3:DS$99,123,FALSE())-VLOOKUP($A31,'Import Peak Change'!$A$106:DS$202,123,FALSE())))</f>
        <v>0</v>
      </c>
      <c r="DT31" s="193" t="n">
        <f aca="false">IF(ISERROR(VLOOKUP($A31,'Import Peak'!$A$3:DT$99,124,FALSE())-VLOOKUP($A31,'Import Peak Change'!$A$106:DT$202,124,FALSE())),0,(VLOOKUP($A31,'Import Peak'!$A$3:DT$99,124,FALSE())-VLOOKUP($A31,'Import Peak Change'!$A$106:DT$202,124,FALSE())))</f>
        <v>0</v>
      </c>
      <c r="DU31" s="193" t="n">
        <f aca="false">IF(ISERROR(VLOOKUP($A31,'Import Peak'!$A$3:DU$99,125,FALSE())-VLOOKUP($A31,'Import Peak Change'!$A$106:DU$202,125,FALSE())),0,(VLOOKUP($A31,'Import Peak'!$A$3:DU$99,125,FALSE())-VLOOKUP($A31,'Import Peak Change'!$A$106:DU$202,125,FALSE())))</f>
        <v>0</v>
      </c>
      <c r="DV31" s="193" t="n">
        <f aca="false">IF(ISERROR(VLOOKUP($A31,'Import Peak'!$A$3:DV$99,126,FALSE())-VLOOKUP($A31,'Import Peak Change'!$A$106:DV$202,126,FALSE())),0,(VLOOKUP($A31,'Import Peak'!$A$3:DV$99,126,FALSE())-VLOOKUP($A31,'Import Peak Change'!$A$106:DV$202,126,FALSE())))</f>
        <v>0</v>
      </c>
      <c r="DW31" s="193" t="n">
        <f aca="false">IF(ISERROR(VLOOKUP($A31,'Import Peak'!$A$3:DW$99,127,FALSE())-VLOOKUP($A31,'Import Peak Change'!$A$106:DW$202,127,FALSE())),0,(VLOOKUP($A31,'Import Peak'!$A$3:DW$99,127,FALSE())-VLOOKUP($A31,'Import Peak Change'!$A$106:DW$202,127,FALSE())))</f>
        <v>0</v>
      </c>
      <c r="DX31" s="193" t="n">
        <f aca="false">IF(ISERROR(VLOOKUP($A31,'Import Peak'!$A$3:DX$99,128,FALSE())-VLOOKUP($A31,'Import Peak Change'!$A$106:DX$202,128,FALSE())),0,(VLOOKUP($A31,'Import Peak'!$A$3:DX$99,128,FALSE())-VLOOKUP($A31,'Import Peak Change'!$A$106:DX$202,128,FALSE())))</f>
        <v>0</v>
      </c>
      <c r="DY31" s="193" t="n">
        <f aca="false">IF(ISERROR(VLOOKUP($A31,'Import Peak'!$A$3:DY$99,129,FALSE())-VLOOKUP($A31,'Import Peak Change'!$A$106:DY$202,129,FALSE())),0,(VLOOKUP($A31,'Import Peak'!$A$3:DY$99,129,FALSE())-VLOOKUP($A31,'Import Peak Change'!$A$106:DY$202,129,FALSE())))</f>
        <v>0</v>
      </c>
      <c r="DZ31" s="193" t="n">
        <f aca="false">IF(ISERROR(VLOOKUP($A31,'Import Peak'!$A$3:DZ$99,130,FALSE())-VLOOKUP($A31,'Import Peak Change'!$A$106:DZ$202,130,FALSE())),0,(VLOOKUP($A31,'Import Peak'!$A$3:DZ$99,130,FALSE())-VLOOKUP($A31,'Import Peak Change'!$A$106:DZ$202,130,FALSE())))</f>
        <v>0</v>
      </c>
      <c r="EA31" s="193" t="n">
        <f aca="false">IF(ISERROR(VLOOKUP($A31,'Import Peak'!$A$3:EA$99,131,FALSE())-VLOOKUP($A31,'Import Peak Change'!$A$106:EA$202,131,FALSE())),0,(VLOOKUP($A31,'Import Peak'!$A$3:EA$99,131,FALSE())-VLOOKUP($A31,'Import Peak Change'!$A$106:EA$202,131,FALSE())))</f>
        <v>0</v>
      </c>
      <c r="EB31" s="193" t="n">
        <f aca="false">IF(ISERROR(VLOOKUP($A31,'Import Peak'!$A$3:EB$99,132,FALSE())-VLOOKUP($A31,'Import Peak Change'!$A$106:EB$202,132,FALSE())),0,(VLOOKUP($A31,'Import Peak'!$A$3:EB$99,132,FALSE())-VLOOKUP($A31,'Import Peak Change'!$A$106:EB$202,132,FALSE())))</f>
        <v>0</v>
      </c>
      <c r="EC31" s="193" t="n">
        <f aca="false">IF(ISERROR(VLOOKUP($A31,'Import Peak'!$A$3:EC$99,133,FALSE())-VLOOKUP($A31,'Import Peak Change'!$A$106:EC$202,133,FALSE())),0,(VLOOKUP($A31,'Import Peak'!$A$3:EC$99,133,FALSE())-VLOOKUP($A31,'Import Peak Change'!$A$106:EC$202,133,FALSE())))</f>
        <v>0</v>
      </c>
      <c r="ED31" s="193" t="n">
        <f aca="false">IF(ISERROR(VLOOKUP($A31,'Import Peak'!$A$3:ED$99,134,FALSE())-VLOOKUP($A31,'Import Peak Change'!$A$106:ED$202,134,FALSE())),0,(VLOOKUP($A31,'Import Peak'!$A$3:ED$99,134,FALSE())-VLOOKUP($A31,'Import Peak Change'!$A$106:ED$202,134,FALSE())))</f>
        <v>0</v>
      </c>
      <c r="EE31" s="193" t="n">
        <f aca="false">IF(ISERROR(VLOOKUP($A31,'Import Peak'!$A$3:EE$99,135,FALSE())-VLOOKUP($A31,'Import Peak Change'!$A$106:EE$202,135,FALSE())),0,(VLOOKUP($A31,'Import Peak'!$A$3:EE$99,135,FALSE())-VLOOKUP($A31,'Import Peak Change'!$A$106:EE$202,135,FALSE())))</f>
        <v>0</v>
      </c>
      <c r="EF31" s="193" t="n">
        <f aca="false">IF(ISERROR(VLOOKUP($A31,'Import Peak'!$A$3:EF$99,136,FALSE())-VLOOKUP($A31,'Import Peak Change'!$A$106:EF$202,136,FALSE())),0,(VLOOKUP($A31,'Import Peak'!$A$3:EF$99,136,FALSE())-VLOOKUP($A31,'Import Peak Change'!$A$106:EF$202,136,FALSE())))</f>
        <v>0</v>
      </c>
      <c r="EG31" s="193" t="n">
        <f aca="false">IF(ISERROR(VLOOKUP($A31,'Import Peak'!$A$3:EG$99,137,FALSE())-VLOOKUP($A31,'Import Peak Change'!$A$106:EG$202,137,FALSE())),0,(VLOOKUP($A31,'Import Peak'!$A$3:EG$99,137,FALSE())-VLOOKUP($A31,'Import Peak Change'!$A$106:EG$202,137,FALSE())))</f>
        <v>0</v>
      </c>
      <c r="EH31" s="193" t="n">
        <f aca="false">IF(ISERROR(VLOOKUP($A31,'Import Peak'!$A$3:EH$99,138,FALSE())-VLOOKUP($A31,'Import Peak Change'!$A$106:EH$202,138,FALSE())),0,(VLOOKUP($A31,'Import Peak'!$A$3:EH$99,138,FALSE())-VLOOKUP($A31,'Import Peak Change'!$A$106:EH$202,138,FALSE())))</f>
        <v>0</v>
      </c>
      <c r="EI31" s="193" t="n">
        <f aca="false">IF(ISERROR(VLOOKUP($A31,'Import Peak'!$A$3:EI$99,139,FALSE())-VLOOKUP($A31,'Import Peak Change'!$A$106:EI$202,139,FALSE())),0,(VLOOKUP($A31,'Import Peak'!$A$3:EI$99,139,FALSE())-VLOOKUP($A31,'Import Peak Change'!$A$106:EI$202,139,FALSE())))</f>
        <v>0</v>
      </c>
      <c r="EJ31" s="193" t="n">
        <f aca="false">IF(ISERROR(VLOOKUP($A31,'Import Peak'!$A$3:EJ$99,140,FALSE())-VLOOKUP($A31,'Import Peak Change'!$A$106:EJ$202,140,FALSE())),0,(VLOOKUP($A31,'Import Peak'!$A$3:EJ$99,140,FALSE())-VLOOKUP($A31,'Import Peak Change'!$A$106:EJ$202,140,FALSE())))</f>
        <v>0</v>
      </c>
      <c r="EK31" s="193" t="n">
        <f aca="false">IF(ISERROR(VLOOKUP($A31,'Import Peak'!$A$3:EK$99,141,FALSE())-VLOOKUP($A31,'Import Peak Change'!$A$106:EK$202,141,FALSE())),0,(VLOOKUP($A31,'Import Peak'!$A$3:EK$99,141,FALSE())-VLOOKUP($A31,'Import Peak Change'!$A$106:EK$202,141,FALSE())))</f>
        <v>0</v>
      </c>
      <c r="EL31" s="193" t="n">
        <f aca="false">IF(ISERROR(VLOOKUP($A31,'Import Peak'!$A$3:EL$99,142,FALSE())-VLOOKUP($A31,'Import Peak Change'!$A$106:EL$202,142,FALSE())),0,(VLOOKUP($A31,'Import Peak'!$A$3:EL$99,142,FALSE())-VLOOKUP($A31,'Import Peak Change'!$A$106:EL$202,142,FALSE())))</f>
        <v>0</v>
      </c>
      <c r="EM31" s="193" t="n">
        <f aca="false">IF(ISERROR(VLOOKUP($A31,'Import Peak'!$A$3:EM$99,143,FALSE())-VLOOKUP($A31,'Import Peak Change'!$A$106:EM$202,143,FALSE())),0,(VLOOKUP($A31,'Import Peak'!$A$3:EM$99,143,FALSE())-VLOOKUP($A31,'Import Peak Change'!$A$106:EM$202,143,FALSE())))</f>
        <v>0</v>
      </c>
      <c r="EN31" s="193" t="n">
        <f aca="false">IF(ISERROR(VLOOKUP($A31,'Import Peak'!$A$3:EN$99,144,FALSE())-VLOOKUP($A31,'Import Peak Change'!$A$106:EN$202,144,FALSE())),0,(VLOOKUP($A31,'Import Peak'!$A$3:EN$99,144,FALSE())-VLOOKUP($A31,'Import Peak Change'!$A$106:EN$202,144,FALSE())))</f>
        <v>0</v>
      </c>
      <c r="EO31" s="193" t="n">
        <f aca="false">IF(ISERROR(VLOOKUP($A31,'Import Peak'!$A$3:EO$99,145,FALSE())-VLOOKUP($A31,'Import Peak Change'!$A$106:EO$202,145,FALSE())),0,(VLOOKUP($A31,'Import Peak'!$A$3:EO$99,145,FALSE())-VLOOKUP($A31,'Import Peak Change'!$A$106:EO$202,145,FALSE())))</f>
        <v>0</v>
      </c>
      <c r="EP31" s="193" t="n">
        <f aca="false">IF(ISERROR(VLOOKUP($A31,'Import Peak'!$A$3:EP$99,146,FALSE())-VLOOKUP($A31,'Import Peak Change'!$A$106:EP$202,146,FALSE())),0,(VLOOKUP($A31,'Import Peak'!$A$3:EP$99,146,FALSE())-VLOOKUP($A31,'Import Peak Change'!$A$106:EP$202,146,FALSE())))</f>
        <v>0</v>
      </c>
      <c r="EQ31" s="193" t="n">
        <f aca="false">IF(ISERROR(VLOOKUP($A31,'Import Peak'!$A$3:EQ$99,147,FALSE())-VLOOKUP($A31,'Import Peak Change'!$A$106:EQ$202,147,FALSE())),0,(VLOOKUP($A31,'Import Peak'!$A$3:EQ$99,147,FALSE())-VLOOKUP($A31,'Import Peak Change'!$A$106:EQ$202,147,FALSE())))</f>
        <v>0</v>
      </c>
      <c r="ER31" s="193" t="n">
        <f aca="false">IF(ISERROR(VLOOKUP($A31,'Import Peak'!$A$3:ER$99,148,FALSE())-VLOOKUP($A31,'Import Peak Change'!$A$106:ER$202,148,FALSE())),0,(VLOOKUP($A31,'Import Peak'!$A$3:ER$99,148,FALSE())-VLOOKUP($A31,'Import Peak Change'!$A$106:ER$202,148,FALSE())))</f>
        <v>0</v>
      </c>
      <c r="ES31" s="193" t="n">
        <f aca="false">IF(ISERROR(VLOOKUP($A31,'Import Peak'!$A$3:ES$99,149,FALSE())-VLOOKUP($A31,'Import Peak Change'!$A$106:ES$202,149,FALSE())),0,(VLOOKUP($A31,'Import Peak'!$A$3:ES$99,149,FALSE())-VLOOKUP($A31,'Import Peak Change'!$A$106:ES$202,149,FALSE())))</f>
        <v>0</v>
      </c>
      <c r="ET31" s="193" t="n">
        <f aca="false">IF(ISERROR(VLOOKUP($A31,'Import Peak'!$A$3:ET$99,150,FALSE())-VLOOKUP($A31,'Import Peak Change'!$A$106:ET$202,150,FALSE())),0,(VLOOKUP($A31,'Import Peak'!$A$3:ET$99,150,FALSE())-VLOOKUP($A31,'Import Peak Change'!$A$106:ET$202,150,FALSE())))</f>
        <v>0</v>
      </c>
      <c r="EU31" s="193" t="n">
        <f aca="false">IF(ISERROR(VLOOKUP($A31,'Import Peak'!$A$3:EU$99,151,FALSE())-VLOOKUP($A31,'Import Peak Change'!$A$106:EU$202,151,FALSE())),0,(VLOOKUP($A31,'Import Peak'!$A$3:EU$99,151,FALSE())-VLOOKUP($A31,'Import Peak Change'!$A$106:EU$202,151,FALSE())))</f>
        <v>0</v>
      </c>
      <c r="EV31" s="193" t="n">
        <f aca="false">IF(ISERROR(VLOOKUP($A31,'Import Peak'!$A$3:EV$99,152,FALSE())-VLOOKUP($A31,'Import Peak Change'!$A$106:EV$202,152,FALSE())),0,(VLOOKUP($A31,'Import Peak'!$A$3:EV$99,152,FALSE())-VLOOKUP($A31,'Import Peak Change'!$A$106:EV$202,152,FALSE())))</f>
        <v>0</v>
      </c>
      <c r="EW31" s="193" t="n">
        <f aca="false">IF(ISERROR(VLOOKUP($A31,'Import Peak'!$A$3:EW$99,153,FALSE())-VLOOKUP($A31,'Import Peak Change'!$A$106:EW$202,153,FALSE())),0,(VLOOKUP($A31,'Import Peak'!$A$3:EW$99,153,FALSE())-VLOOKUP($A31,'Import Peak Change'!$A$106:EW$202,153,FALSE())))</f>
        <v>0</v>
      </c>
      <c r="EX31" s="193" t="n">
        <f aca="false">IF(ISERROR(VLOOKUP($A31,'Import Peak'!$A$3:EX$99,154,FALSE())-VLOOKUP($A31,'Import Peak Change'!$A$106:EX$202,154,FALSE())),0,(VLOOKUP($A31,'Import Peak'!$A$3:EX$99,154,FALSE())-VLOOKUP($A31,'Import Peak Change'!$A$106:EX$202,154,FALSE())))</f>
        <v>0</v>
      </c>
      <c r="EY31" s="193" t="n">
        <f aca="false">IF(ISERROR(VLOOKUP($A31,'Import Peak'!$A$3:EY$99,155,FALSE())-VLOOKUP($A31,'Import Peak Change'!$A$106:EY$202,155,FALSE())),0,(VLOOKUP($A31,'Import Peak'!$A$3:EY$99,155,FALSE())-VLOOKUP($A31,'Import Peak Change'!$A$106:EY$202,155,FALSE())))</f>
        <v>0</v>
      </c>
      <c r="EZ31" s="193" t="n">
        <f aca="false">IF(ISERROR(VLOOKUP($A31,'Import Peak'!$A$3:EZ$99,156,FALSE())-VLOOKUP($A31,'Import Peak Change'!$A$106:EZ$202,156,FALSE())),0,(VLOOKUP($A31,'Import Peak'!$A$3:EZ$99,156,FALSE())-VLOOKUP($A31,'Import Peak Change'!$A$106:EZ$202,156,FALSE())))</f>
        <v>0</v>
      </c>
      <c r="FA31" s="193" t="n">
        <f aca="false">IF(ISERROR(VLOOKUP($A31,'Import Peak'!$A$3:FA$99,157,FALSE())-VLOOKUP($A31,'Import Peak Change'!$A$106:FA$202,157,FALSE())),0,(VLOOKUP($A31,'Import Peak'!$A$3:FA$99,157,FALSE())-VLOOKUP($A31,'Import Peak Change'!$A$106:FA$202,157,FALSE())))</f>
        <v>0</v>
      </c>
      <c r="FB31" s="193" t="n">
        <f aca="false">IF(ISERROR(VLOOKUP($A31,'Import Peak'!$A$3:FB$99,158,FALSE())-VLOOKUP($A31,'Import Peak Change'!$A$106:FB$202,158,FALSE())),0,(VLOOKUP($A31,'Import Peak'!$A$3:FB$99,158,FALSE())-VLOOKUP($A31,'Import Peak Change'!$A$106:FB$202,158,FALSE())))</f>
        <v>0</v>
      </c>
      <c r="FC31" s="193" t="n">
        <f aca="false">IF(ISERROR(VLOOKUP($A31,'Import Peak'!$A$3:FC$99,159,FALSE())-VLOOKUP($A31,'Import Peak Change'!$A$106:FC$202,159,FALSE())),0,(VLOOKUP($A31,'Import Peak'!$A$3:FC$99,159,FALSE())-VLOOKUP($A31,'Import Peak Change'!$A$106:FC$202,159,FALSE())))</f>
        <v>0</v>
      </c>
      <c r="FD31" s="193" t="n">
        <f aca="false">IF(ISERROR(VLOOKUP($A31,'Import Peak'!$A$3:FD$99,160,FALSE())-VLOOKUP($A31,'Import Peak Change'!$A$106:FD$202,160,FALSE())),0,(VLOOKUP($A31,'Import Peak'!$A$3:FD$99,160,FALSE())-VLOOKUP($A31,'Import Peak Change'!$A$106:FD$202,160,FALSE())))</f>
        <v>0</v>
      </c>
      <c r="FE31" s="193" t="n">
        <f aca="false">IF(ISERROR(VLOOKUP($A31,'Import Peak'!$A$3:FE$99,161,FALSE())-VLOOKUP($A31,'Import Peak Change'!$A$106:FE$202,161,FALSE())),0,(VLOOKUP($A31,'Import Peak'!$A$3:FE$99,161,FALSE())-VLOOKUP($A31,'Import Peak Change'!$A$106:FE$202,161,FALSE())))</f>
        <v>0</v>
      </c>
      <c r="FF31" s="193" t="n">
        <f aca="false">IF(ISERROR(VLOOKUP($A31,'Import Peak'!$A$3:FF$99,162,FALSE())-VLOOKUP($A31,'Import Peak Change'!$A$106:FF$202,162,FALSE())),0,(VLOOKUP($A31,'Import Peak'!$A$3:FF$99,162,FALSE())-VLOOKUP($A31,'Import Peak Change'!$A$106:FF$202,162,FALSE())))</f>
        <v>0</v>
      </c>
      <c r="FG31" s="193" t="n">
        <f aca="false">IF(ISERROR(VLOOKUP($A31,'Import Peak'!$A$3:FG$99,163,FALSE())-VLOOKUP($A31,'Import Peak Change'!$A$106:FG$202,163,FALSE())),0,(VLOOKUP($A31,'Import Peak'!$A$3:FG$99,163,FALSE())-VLOOKUP($A31,'Import Peak Change'!$A$106:FG$202,163,FALSE())))</f>
        <v>0</v>
      </c>
      <c r="FH31" s="193" t="n">
        <f aca="false">IF(ISERROR(VLOOKUP($A31,'Import Peak'!$A$3:FH$99,164,FALSE())-VLOOKUP($A31,'Import Peak Change'!$A$106:FH$202,164,FALSE())),0,(VLOOKUP($A31,'Import Peak'!$A$3:FH$99,164,FALSE())-VLOOKUP($A31,'Import Peak Change'!$A$106:FH$202,164,FALSE())))</f>
        <v>0</v>
      </c>
      <c r="FI31" s="193" t="n">
        <f aca="false">IF(ISERROR(VLOOKUP($A31,'Import Peak'!$A$3:FI$99,165,FALSE())-VLOOKUP($A31,'Import Peak Change'!$A$106:FI$202,165,FALSE())),0,(VLOOKUP($A31,'Import Peak'!$A$3:FI$99,165,FALSE())-VLOOKUP($A31,'Import Peak Change'!$A$106:FI$202,165,FALSE())))</f>
        <v>0</v>
      </c>
      <c r="FJ31" s="193" t="n">
        <f aca="false">IF(ISERROR(VLOOKUP($A31,'Import Peak'!$A$3:FJ$99,166,FALSE())-VLOOKUP($A31,'Import Peak Change'!$A$106:FJ$202,166,FALSE())),0,(VLOOKUP($A31,'Import Peak'!$A$3:FJ$99,166,FALSE())-VLOOKUP($A31,'Import Peak Change'!$A$106:FJ$202,166,FALSE())))</f>
        <v>0</v>
      </c>
      <c r="FK31" s="193" t="n">
        <f aca="false">IF(ISERROR(VLOOKUP($A31,'Import Peak'!$A$3:FK$99,167,FALSE())-VLOOKUP($A31,'Import Peak Change'!$A$106:FK$202,167,FALSE())),0,(VLOOKUP($A31,'Import Peak'!$A$3:FK$99,167,FALSE())-VLOOKUP($A31,'Import Peak Change'!$A$106:FK$202,167,FALSE())))</f>
        <v>0</v>
      </c>
      <c r="FL31" s="193" t="n">
        <f aca="false">IF(ISERROR(VLOOKUP($A31,'Import Peak'!$A$3:FL$99,168,FALSE())-VLOOKUP($A31,'Import Peak Change'!$A$106:FL$202,168,FALSE())),0,(VLOOKUP($A31,'Import Peak'!$A$3:FL$99,168,FALSE())-VLOOKUP($A31,'Import Peak Change'!$A$106:FL$202,168,FALSE())))</f>
        <v>0</v>
      </c>
      <c r="FM31" s="193" t="n">
        <f aca="false">IF(ISERROR(VLOOKUP($A31,'Import Peak'!$A$3:FM$99,169,FALSE())-VLOOKUP($A31,'Import Peak Change'!$A$106:FM$202,169,FALSE())),0,(VLOOKUP($A31,'Import Peak'!$A$3:FM$99,169,FALSE())-VLOOKUP($A31,'Import Peak Change'!$A$106:FM$202,169,FALSE())))</f>
        <v>0</v>
      </c>
      <c r="FN31" s="193" t="n">
        <f aca="false">IF(ISERROR(VLOOKUP($A31,'Import Peak'!$A$3:FN$99,170,FALSE())-VLOOKUP($A31,'Import Peak Change'!$A$106:FN$202,170,FALSE())),0,(VLOOKUP($A31,'Import Peak'!$A$3:FN$99,170,FALSE())-VLOOKUP($A31,'Import Peak Change'!$A$106:FN$202,170,FALSE())))</f>
        <v>0</v>
      </c>
      <c r="FO31" s="193" t="n">
        <f aca="false">IF(ISERROR(VLOOKUP($A31,'Import Peak'!$A$3:FO$99,171,FALSE())-VLOOKUP($A31,'Import Peak Change'!$A$106:FO$202,171,FALSE())),0,(VLOOKUP($A31,'Import Peak'!$A$3:FO$99,171,FALSE())-VLOOKUP($A31,'Import Peak Change'!$A$106:FO$202,171,FALSE())))</f>
        <v>0</v>
      </c>
      <c r="FP31" s="193" t="n">
        <f aca="false">IF(ISERROR(VLOOKUP($A31,'Import Peak'!$A$3:FP$99,172,FALSE())-VLOOKUP($A31,'Import Peak Change'!$A$106:FP$202,172,FALSE())),0,(VLOOKUP($A31,'Import Peak'!$A$3:FP$99,172,FALSE())-VLOOKUP($A31,'Import Peak Change'!$A$106:FP$202,172,FALSE())))</f>
        <v>0</v>
      </c>
      <c r="FQ31" s="193" t="n">
        <f aca="false">IF(ISERROR(VLOOKUP($A31,'Import Peak'!$A$3:FQ$99,173,FALSE())-VLOOKUP($A31,'Import Peak Change'!$A$106:FQ$202,173,FALSE())),0,(VLOOKUP($A31,'Import Peak'!$A$3:FQ$99,173,FALSE())-VLOOKUP($A31,'Import Peak Change'!$A$106:FQ$202,173,FALSE())))</f>
        <v>0</v>
      </c>
      <c r="FR31" s="193" t="n">
        <f aca="false">IF(ISERROR(VLOOKUP($A31,'Import Peak'!$A$3:FR$99,174,FALSE())-VLOOKUP($A31,'Import Peak Change'!$A$106:FR$202,174,FALSE())),0,(VLOOKUP($A31,'Import Peak'!$A$3:FR$99,174,FALSE())-VLOOKUP($A31,'Import Peak Change'!$A$106:FR$202,174,FALSE())))</f>
        <v>0</v>
      </c>
      <c r="FS31" s="193" t="n">
        <f aca="false">IF(ISERROR(VLOOKUP($A31,'Import Peak'!$A$3:FS$99,175,FALSE())-VLOOKUP($A31,'Import Peak Change'!$A$106:FS$202,175,FALSE())),0,(VLOOKUP($A31,'Import Peak'!$A$3:FS$99,175,FALSE())-VLOOKUP($A31,'Import Peak Change'!$A$106:FS$202,175,FALSE())))</f>
        <v>0</v>
      </c>
      <c r="FT31" s="193" t="n">
        <f aca="false">IF(ISERROR(VLOOKUP($A31,'Import Peak'!$A$3:FT$99,176,FALSE())-VLOOKUP($A31,'Import Peak Change'!$A$106:FT$202,176,FALSE())),0,(VLOOKUP($A31,'Import Peak'!$A$3:FT$99,176,FALSE())-VLOOKUP($A31,'Import Peak Change'!$A$106:FT$202,176,FALSE())))</f>
        <v>0</v>
      </c>
      <c r="FU31" s="193" t="n">
        <f aca="false">IF(ISERROR(VLOOKUP($A31,'Import Peak'!$A$3:FU$99,177,FALSE())-VLOOKUP($A31,'Import Peak Change'!$A$106:FU$202,177,FALSE())),0,(VLOOKUP($A31,'Import Peak'!$A$3:FU$99,177,FALSE())-VLOOKUP($A31,'Import Peak Change'!$A$106:FU$202,177,FALSE())))</f>
        <v>0</v>
      </c>
      <c r="FV31" s="193" t="n">
        <f aca="false">IF(ISERROR(VLOOKUP($A31,'Import Peak'!$A$3:FV$99,178,FALSE())-VLOOKUP($A31,'Import Peak Change'!$A$106:FV$202,178,FALSE())),0,(VLOOKUP($A31,'Import Peak'!$A$3:FV$99,178,FALSE())-VLOOKUP($A31,'Import Peak Change'!$A$106:FV$202,178,FALSE())))</f>
        <v>0</v>
      </c>
      <c r="FW31" s="193" t="n">
        <f aca="false">IF(ISERROR(VLOOKUP($A31,'Import Peak'!$A$3:FW$99,179,FALSE())-VLOOKUP($A31,'Import Peak Change'!$A$106:FW$202,179,FALSE())),0,(VLOOKUP($A31,'Import Peak'!$A$3:FW$99,179,FALSE())-VLOOKUP($A31,'Import Peak Change'!$A$106:FW$202,179,FALSE())))</f>
        <v>0</v>
      </c>
      <c r="FX31" s="193" t="n">
        <f aca="false">IF(ISERROR(VLOOKUP($A31,'Import Peak'!$A$3:FX$99,180,FALSE())-VLOOKUP($A31,'Import Peak Change'!$A$106:FX$202,180,FALSE())),0,(VLOOKUP($A31,'Import Peak'!$A$3:FX$99,180,FALSE())-VLOOKUP($A31,'Import Peak Change'!$A$106:FX$202,180,FALSE())))</f>
        <v>0</v>
      </c>
      <c r="FY31" s="193" t="n">
        <f aca="false">IF(ISERROR(VLOOKUP($A31,'Import Peak'!$A$3:FY$99,181,FALSE())-VLOOKUP($A31,'Import Peak Change'!$A$106:FY$202,181,FALSE())),0,(VLOOKUP($A31,'Import Peak'!$A$3:FY$99,181,FALSE())-VLOOKUP($A31,'Import Peak Change'!$A$106:FY$202,181,FALSE())))</f>
        <v>0</v>
      </c>
      <c r="FZ31" s="193" t="n">
        <f aca="false">IF(ISERROR(VLOOKUP($A31,'Import Peak'!$A$3:FZ$99,182,FALSE())-VLOOKUP($A31,'Import Peak Change'!$A$106:FZ$202,182,FALSE())),0,(VLOOKUP($A31,'Import Peak'!$A$3:FZ$99,182,FALSE())-VLOOKUP($A31,'Import Peak Change'!$A$106:FZ$202,182,FALSE())))</f>
        <v>0</v>
      </c>
      <c r="GA31" s="193" t="n">
        <f aca="false">IF(ISERROR(VLOOKUP($A31,'Import Peak'!$A$3:GA$99,183,FALSE())-VLOOKUP($A31,'Import Peak Change'!$A$106:GA$202,183,FALSE())),0,(VLOOKUP($A31,'Import Peak'!$A$3:GA$99,183,FALSE())-VLOOKUP($A31,'Import Peak Change'!$A$106:GA$202,183,FALSE())))</f>
        <v>0</v>
      </c>
      <c r="GB31" s="193" t="n">
        <f aca="false">IF(ISERROR(VLOOKUP($A31,'Import Peak'!$A$3:GB$99,184,FALSE())-VLOOKUP($A31,'Import Peak Change'!$A$106:GB$202,184,FALSE())),0,(VLOOKUP($A31,'Import Peak'!$A$3:GB$99,184,FALSE())-VLOOKUP($A31,'Import Peak Change'!$A$106:GB$202,184,FALSE())))</f>
        <v>0</v>
      </c>
      <c r="GC31" s="193" t="n">
        <f aca="false">IF(ISERROR(VLOOKUP($A31,'Import Peak'!$A$3:GC$99,185,FALSE())-VLOOKUP($A31,'Import Peak Change'!$A$106:GC$202,185,FALSE())),0,(VLOOKUP($A31,'Import Peak'!$A$3:GC$99,185,FALSE())-VLOOKUP($A31,'Import Peak Change'!$A$106:GC$202,185,FALSE())))</f>
        <v>0</v>
      </c>
      <c r="GD31" s="193" t="n">
        <f aca="false">IF(ISERROR(VLOOKUP($A31,'Import Peak'!$A$3:GD$99,186,FALSE())-VLOOKUP($A31,'Import Peak Change'!$A$106:GD$202,186,FALSE())),0,(VLOOKUP($A31,'Import Peak'!$A$3:GD$99,186,FALSE())-VLOOKUP($A31,'Import Peak Change'!$A$106:GD$202,186,FALSE())))</f>
        <v>0</v>
      </c>
      <c r="GE31" s="193" t="n">
        <f aca="false">IF(ISERROR(VLOOKUP($A31,'Import Peak'!$A$3:GE$99,187,FALSE())-VLOOKUP($A31,'Import Peak Change'!$A$106:GE$202,187,FALSE())),0,(VLOOKUP($A31,'Import Peak'!$A$3:GE$99,187,FALSE())-VLOOKUP($A31,'Import Peak Change'!$A$106:GE$202,187,FALSE())))</f>
        <v>0</v>
      </c>
      <c r="GF31" s="193" t="n">
        <f aca="false">IF(ISERROR(VLOOKUP($A31,'Import Peak'!$A$3:GF$99,188,FALSE())-VLOOKUP($A31,'Import Peak Change'!$A$106:GF$202,188,FALSE())),0,(VLOOKUP($A31,'Import Peak'!$A$3:GF$99,188,FALSE())-VLOOKUP($A31,'Import Peak Change'!$A$106:GF$202,188,FALSE())))</f>
        <v>0</v>
      </c>
      <c r="GG31" s="193" t="n">
        <f aca="false">IF(ISERROR(VLOOKUP($A31,'Import Peak'!$A$3:GG$99,189,FALSE())-VLOOKUP($A31,'Import Peak Change'!$A$106:GG$202,189,FALSE())),0,(VLOOKUP($A31,'Import Peak'!$A$3:GG$99,189,FALSE())-VLOOKUP($A31,'Import Peak Change'!$A$106:GG$202,189,FALSE())))</f>
        <v>0</v>
      </c>
      <c r="GH31" s="193" t="n">
        <f aca="false">IF(ISERROR(VLOOKUP($A31,'Import Peak'!$A$3:GH$99,190,FALSE())-VLOOKUP($A31,'Import Peak Change'!$A$106:GH$202,190,FALSE())),0,(VLOOKUP($A31,'Import Peak'!$A$3:GH$99,190,FALSE())-VLOOKUP($A31,'Import Peak Change'!$A$106:GH$202,190,FALSE())))</f>
        <v>0</v>
      </c>
      <c r="GI31" s="193" t="n">
        <f aca="false">IF(ISERROR(VLOOKUP($A31,'Import Peak'!$A$3:GI$99,191,FALSE())-VLOOKUP($A31,'Import Peak Change'!$A$106:GI$202,191,FALSE())),0,(VLOOKUP($A31,'Import Peak'!$A$3:GI$99,191,FALSE())-VLOOKUP($A31,'Import Peak Change'!$A$106:GI$202,191,FALSE())))</f>
        <v>0</v>
      </c>
      <c r="GJ31" s="193" t="n">
        <f aca="false">IF(ISERROR(VLOOKUP($A31,'Import Peak'!$A$3:GJ$99,192,FALSE())-VLOOKUP($A31,'Import Peak Change'!$A$106:GJ$202,192,FALSE())),0,(VLOOKUP($A31,'Import Peak'!$A$3:GJ$99,192,FALSE())-VLOOKUP($A31,'Import Peak Change'!$A$106:GJ$202,192,FALSE())))</f>
        <v>0</v>
      </c>
      <c r="GK31" s="193" t="n">
        <f aca="false">IF(ISERROR(VLOOKUP($A31,'Import Peak'!$A$3:GK$99,193,FALSE())-VLOOKUP($A31,'Import Peak Change'!$A$106:GK$202,193,FALSE())),0,(VLOOKUP($A31,'Import Peak'!$A$3:GK$99,193,FALSE())-VLOOKUP($A31,'Import Peak Change'!$A$106:GK$202,193,FALSE())))</f>
        <v>0</v>
      </c>
      <c r="GL31" s="193" t="n">
        <f aca="false">IF(ISERROR(VLOOKUP($A31,'Import Peak'!$A$3:GL$99,194,FALSE())-VLOOKUP($A31,'Import Peak Change'!$A$106:GL$202,194,FALSE())),0,(VLOOKUP($A31,'Import Peak'!$A$3:GL$99,194,FALSE())-VLOOKUP($A31,'Import Peak Change'!$A$106:GL$202,194,FALSE())))</f>
        <v>0</v>
      </c>
      <c r="GM31" s="193" t="n">
        <f aca="false">IF(ISERROR(VLOOKUP($A31,'Import Peak'!$A$3:GM$99,195,FALSE())-VLOOKUP($A31,'Import Peak Change'!$A$106:GM$202,195,FALSE())),0,(VLOOKUP($A31,'Import Peak'!$A$3:GM$99,195,FALSE())-VLOOKUP($A31,'Import Peak Change'!$A$106:GM$202,195,FALSE())))</f>
        <v>0</v>
      </c>
      <c r="GN31" s="193" t="n">
        <f aca="false">IF(ISERROR(VLOOKUP($A31,'Import Peak'!$A$3:GN$99,196,FALSE())-VLOOKUP($A31,'Import Peak Change'!$A$106:GN$202,196,FALSE())),0,(VLOOKUP($A31,'Import Peak'!$A$3:GN$99,196,FALSE())-VLOOKUP($A31,'Import Peak Change'!$A$106:GN$202,196,FALSE())))</f>
        <v>0</v>
      </c>
      <c r="GO31" s="193" t="n">
        <f aca="false">IF(ISERROR(VLOOKUP($A31,'Import Peak'!$A$3:GO$99,197,FALSE())-VLOOKUP($A31,'Import Peak Change'!$A$106:GO$202,197,FALSE())),0,(VLOOKUP($A31,'Import Peak'!$A$3:GO$99,197,FALSE())-VLOOKUP($A31,'Import Peak Change'!$A$106:GO$202,197,FALSE())))</f>
        <v>0</v>
      </c>
      <c r="GP31" s="193" t="n">
        <f aca="false">IF(ISERROR(VLOOKUP($A31,'Import Peak'!$A$3:GP$99,198,FALSE())-VLOOKUP($A31,'Import Peak Change'!$A$106:GP$202,198,FALSE())),0,(VLOOKUP($A31,'Import Peak'!$A$3:GP$99,198,FALSE())-VLOOKUP($A31,'Import Peak Change'!$A$106:GP$202,198,FALSE())))</f>
        <v>0</v>
      </c>
      <c r="GQ31" s="193" t="n">
        <f aca="false">IF(ISERROR(VLOOKUP($A31,'Import Peak'!$A$3:GQ$99,199,FALSE())-VLOOKUP($A31,'Import Peak Change'!$A$106:GQ$202,199,FALSE())),0,(VLOOKUP($A31,'Import Peak'!$A$3:GQ$99,199,FALSE())-VLOOKUP($A31,'Import Peak Change'!$A$106:GQ$202,199,FALSE())))</f>
        <v>0</v>
      </c>
      <c r="GR31" s="193" t="n">
        <f aca="false">IF(ISERROR(VLOOKUP($A31,'Import Peak'!$A$3:GR$99,200,FALSE())-VLOOKUP($A31,'Import Peak Change'!$A$106:GR$202,200,FALSE())),0,(VLOOKUP($A31,'Import Peak'!$A$3:GR$99,200,FALSE())-VLOOKUP($A31,'Import Peak Change'!$A$106:GR$202,200,FALSE())))</f>
        <v>0</v>
      </c>
      <c r="GS31" s="193" t="n">
        <f aca="false">IF(ISERROR(VLOOKUP($A31,'Import Peak'!$A$3:GS$99,201,FALSE())-VLOOKUP($A31,'Import Peak Change'!$A$106:GS$202,201,FALSE())),0,(VLOOKUP($A31,'Import Peak'!$A$3:GS$99,201,FALSE())-VLOOKUP($A31,'Import Peak Change'!$A$106:GS$202,201,FALSE())))</f>
        <v>0</v>
      </c>
      <c r="GT31" s="193" t="n">
        <f aca="false">IF(ISERROR(VLOOKUP($A31,'Import Peak'!$A$3:GT$99,202,FALSE())-VLOOKUP($A31,'Import Peak Change'!$A$106:GT$202,202,FALSE())),0,(VLOOKUP($A31,'Import Peak'!$A$3:GT$99,202,FALSE())-VLOOKUP($A31,'Import Peak Change'!$A$106:GT$202,202,FALSE())))</f>
        <v>0</v>
      </c>
      <c r="GU31" s="193" t="n">
        <f aca="false">IF(ISERROR(VLOOKUP($A31,'Import Peak'!$A$3:GU$99,203,FALSE())-VLOOKUP($A31,'Import Peak Change'!$A$106:GU$202,203,FALSE())),0,(VLOOKUP($A31,'Import Peak'!$A$3:GU$99,203,FALSE())-VLOOKUP($A31,'Import Peak Change'!$A$106:GU$202,203,FALSE())))</f>
        <v>0</v>
      </c>
      <c r="GV31" s="193" t="n">
        <f aca="false">IF(ISERROR(VLOOKUP($A31,'Import Peak'!$A$3:GV$99,204,FALSE())-VLOOKUP($A31,'Import Peak Change'!$A$106:GV$202,204,FALSE())),0,(VLOOKUP($A31,'Import Peak'!$A$3:GV$99,204,FALSE())-VLOOKUP($A31,'Import Peak Change'!$A$106:GV$202,204,FALSE())))</f>
        <v>0</v>
      </c>
      <c r="GW31" s="193" t="n">
        <f aca="false">IF(ISERROR(VLOOKUP($A31,'Import Peak'!$A$3:GW$99,205,FALSE())-VLOOKUP($A31,'Import Peak Change'!$A$106:GW$202,205,FALSE())),0,(VLOOKUP($A31,'Import Peak'!$A$3:GW$99,205,FALSE())-VLOOKUP($A31,'Import Peak Change'!$A$106:GW$202,205,FALSE())))</f>
        <v>0</v>
      </c>
      <c r="GX31" s="193" t="n">
        <f aca="false">IF(ISERROR(VLOOKUP($A31,'Import Peak'!$A$3:GX$99,206,FALSE())-VLOOKUP($A31,'Import Peak Change'!$A$106:GX$202,206,FALSE())),0,(VLOOKUP($A31,'Import Peak'!$A$3:GX$99,206,FALSE())-VLOOKUP($A31,'Import Peak Change'!$A$106:GX$202,206,FALSE())))</f>
        <v>0</v>
      </c>
      <c r="GY31" s="193" t="n">
        <f aca="false">IF(ISERROR(VLOOKUP($A31,'Import Peak'!$A$3:GY$99,207,FALSE())-VLOOKUP($A31,'Import Peak Change'!$A$106:GY$202,207,FALSE())),0,(VLOOKUP($A31,'Import Peak'!$A$3:GY$99,207,FALSE())-VLOOKUP($A31,'Import Peak Change'!$A$106:GY$202,207,FALSE())))</f>
        <v>0</v>
      </c>
      <c r="GZ31" s="193" t="n">
        <f aca="false">IF(ISERROR(VLOOKUP($A31,'Import Peak'!$A$3:GZ$99,208,FALSE())-VLOOKUP($A31,'Import Peak Change'!$A$106:GZ$202,208,FALSE())),0,(VLOOKUP($A31,'Import Peak'!$A$3:GZ$99,208,FALSE())-VLOOKUP($A31,'Import Peak Change'!$A$106:GZ$202,208,FALSE())))</f>
        <v>0</v>
      </c>
      <c r="HA31" s="193" t="n">
        <f aca="false">IF(ISERROR(VLOOKUP($A31,'Import Peak'!$A$3:HA$99,209,FALSE())-VLOOKUP($A31,'Import Peak Change'!$A$106:HA$202,209,FALSE())),0,(VLOOKUP($A31,'Import Peak'!$A$3:HA$99,209,FALSE())-VLOOKUP($A31,'Import Peak Change'!$A$106:HA$202,209,FALSE())))</f>
        <v>0</v>
      </c>
      <c r="HB31" s="193" t="n">
        <f aca="false">IF(ISERROR(VLOOKUP($A31,'Import Peak'!$A$3:HB$99,210,FALSE())-VLOOKUP($A31,'Import Peak Change'!$A$106:HB$202,210,FALSE())),0,(VLOOKUP($A31,'Import Peak'!$A$3:HB$99,210,FALSE())-VLOOKUP($A31,'Import Peak Change'!$A$106:HB$202,210,FALSE())))</f>
        <v>0</v>
      </c>
      <c r="HC31" s="193" t="n">
        <f aca="false">IF(ISERROR(VLOOKUP($A31,'Import Peak'!$A$3:HC$99,211,FALSE())-VLOOKUP($A31,'Import Peak Change'!$A$106:HC$202,211,FALSE())),0,(VLOOKUP($A31,'Import Peak'!$A$3:HC$99,211,FALSE())-VLOOKUP($A31,'Import Peak Change'!$A$106:HC$202,211,FALSE())))</f>
        <v>0</v>
      </c>
      <c r="HD31" s="193" t="n">
        <f aca="false">IF(ISERROR(VLOOKUP($A31,'Import Peak'!$A$3:HD$99,212,FALSE())-VLOOKUP($A31,'Import Peak Change'!$A$106:HD$202,212,FALSE())),0,(VLOOKUP($A31,'Import Peak'!$A$3:HD$99,212,FALSE())-VLOOKUP($A31,'Import Peak Change'!$A$106:HD$202,212,FALSE())))</f>
        <v>0</v>
      </c>
      <c r="HE31" s="193" t="n">
        <f aca="false">IF(ISERROR(VLOOKUP($A31,'Import Peak'!$A$3:HE$99,213,FALSE())-VLOOKUP($A31,'Import Peak Change'!$A$106:HE$202,213,FALSE())),0,(VLOOKUP($A31,'Import Peak'!$A$3:HE$99,213,FALSE())-VLOOKUP($A31,'Import Peak Change'!$A$106:HE$202,213,FALSE())))</f>
        <v>0</v>
      </c>
      <c r="HF31" s="193" t="n">
        <f aca="false">IF(ISERROR(VLOOKUP($A31,'Import Peak'!$A$3:HF$99,214,FALSE())-VLOOKUP($A31,'Import Peak Change'!$A$106:HF$202,214,FALSE())),0,(VLOOKUP($A31,'Import Peak'!$A$3:HF$99,214,FALSE())-VLOOKUP($A31,'Import Peak Change'!$A$106:HF$202,214,FALSE())))</f>
        <v>0</v>
      </c>
      <c r="HG31" s="193" t="n">
        <f aca="false">IF(ISERROR(VLOOKUP($A31,'Import Peak'!$A$3:HG$99,215,FALSE())-VLOOKUP($A31,'Import Peak Change'!$A$106:HG$202,215,FALSE())),0,(VLOOKUP($A31,'Import Peak'!$A$3:HG$99,215,FALSE())-VLOOKUP($A31,'Import Peak Change'!$A$106:HG$202,215,FALSE())))</f>
        <v>0</v>
      </c>
      <c r="HH31" s="193" t="n">
        <f aca="false">IF(ISERROR(VLOOKUP($A31,'Import Peak'!$A$3:HH$99,216,FALSE())-VLOOKUP($A31,'Import Peak Change'!$A$106:HH$202,216,FALSE())),0,(VLOOKUP($A31,'Import Peak'!$A$3:HH$99,216,FALSE())-VLOOKUP($A31,'Import Peak Change'!$A$106:HH$202,216,FALSE())))</f>
        <v>0</v>
      </c>
      <c r="HI31" s="193" t="n">
        <f aca="false">IF(ISERROR(VLOOKUP($A31,'Import Peak'!$A$3:HI$99,217,FALSE())-VLOOKUP($A31,'Import Peak Change'!$A$106:HI$202,217,FALSE())),0,(VLOOKUP($A31,'Import Peak'!$A$3:HI$99,217,FALSE())-VLOOKUP($A31,'Import Peak Change'!$A$106:HI$202,217,FALSE())))</f>
        <v>0</v>
      </c>
      <c r="HJ31" s="193" t="n">
        <f aca="false">IF(ISERROR(VLOOKUP($A31,'Import Peak'!$A$3:HJ$99,218,FALSE())-VLOOKUP($A31,'Import Peak Change'!$A$106:HJ$202,218,FALSE())),0,(VLOOKUP($A31,'Import Peak'!$A$3:HJ$99,218,FALSE())-VLOOKUP($A31,'Import Peak Change'!$A$106:HJ$202,218,FALSE())))</f>
        <v>0</v>
      </c>
      <c r="HK31" s="193" t="n">
        <f aca="false">IF(ISERROR(VLOOKUP($A31,'Import Peak'!$A$3:HK$99,219,FALSE())-VLOOKUP($A31,'Import Peak Change'!$A$106:HK$202,219,FALSE())),0,(VLOOKUP($A31,'Import Peak'!$A$3:HK$99,219,FALSE())-VLOOKUP($A31,'Import Peak Change'!$A$106:HK$202,219,FALSE())))</f>
        <v>0</v>
      </c>
      <c r="HL31" s="193" t="n">
        <f aca="false">IF(ISERROR(VLOOKUP($A31,'Import Peak'!$A$3:HL$99,220,FALSE())-VLOOKUP($A31,'Import Peak Change'!$A$106:HL$202,220,FALSE())),0,(VLOOKUP($A31,'Import Peak'!$A$3:HL$99,220,FALSE())-VLOOKUP($A31,'Import Peak Change'!$A$106:HL$202,220,FALSE())))</f>
        <v>0</v>
      </c>
      <c r="HM31" s="193" t="n">
        <f aca="false">IF(ISERROR(VLOOKUP($A31,'Import Peak'!$A$3:HM$99,221,FALSE())-VLOOKUP($A31,'Import Peak Change'!$A$106:HM$202,221,FALSE())),0,(VLOOKUP($A31,'Import Peak'!$A$3:HM$99,221,FALSE())-VLOOKUP($A31,'Import Peak Change'!$A$106:HM$202,221,FALSE())))</f>
        <v>0</v>
      </c>
      <c r="HN31" s="193" t="n">
        <f aca="false">IF(ISERROR(VLOOKUP($A31,'Import Peak'!$A$3:HN$99,222,FALSE())-VLOOKUP($A31,'Import Peak Change'!$A$106:HN$202,222,FALSE())),0,(VLOOKUP($A31,'Import Peak'!$A$3:HN$99,222,FALSE())-VLOOKUP($A31,'Import Peak Change'!$A$106:HN$202,222,FALSE())))</f>
        <v>0</v>
      </c>
      <c r="HO31" s="193" t="n">
        <f aca="false">IF(ISERROR(VLOOKUP($A31,'Import Peak'!$A$3:HO$99,223,FALSE())-VLOOKUP($A31,'Import Peak Change'!$A$106:HO$202,223,FALSE())),0,(VLOOKUP($A31,'Import Peak'!$A$3:HO$99,223,FALSE())-VLOOKUP($A31,'Import Peak Change'!$A$106:HO$202,223,FALSE())))</f>
        <v>0</v>
      </c>
      <c r="HP31" s="193" t="n">
        <f aca="false">IF(ISERROR(VLOOKUP($A31,'Import Peak'!$A$3:HP$99,224,FALSE())-VLOOKUP($A31,'Import Peak Change'!$A$106:HP$202,224,FALSE())),0,(VLOOKUP($A31,'Import Peak'!$A$3:HP$99,224,FALSE())-VLOOKUP($A31,'Import Peak Change'!$A$106:HP$202,224,FALSE())))</f>
        <v>0</v>
      </c>
      <c r="HQ31" s="193" t="n">
        <f aca="false">IF(ISERROR(VLOOKUP($A31,'Import Peak'!$A$3:HQ$99,225,FALSE())-VLOOKUP($A31,'Import Peak Change'!$A$106:HQ$202,225,FALSE())),0,(VLOOKUP($A31,'Import Peak'!$A$3:HQ$99,225,FALSE())-VLOOKUP($A31,'Import Peak Change'!$A$106:HQ$202,225,FALSE())))</f>
        <v>0</v>
      </c>
      <c r="HR31" s="193" t="n">
        <f aca="false">IF(ISERROR(VLOOKUP($A31,'Import Peak'!$A$3:HR$99,226,FALSE())-VLOOKUP($A31,'Import Peak Change'!$A$106:HR$202,226,FALSE())),0,(VLOOKUP($A31,'Import Peak'!$A$3:HR$99,226,FALSE())-VLOOKUP($A31,'Import Peak Change'!$A$106:HR$202,226,FALSE())))</f>
        <v>0</v>
      </c>
      <c r="HS31" s="193" t="n">
        <f aca="false">IF(ISERROR(VLOOKUP($A31,'Import Peak'!$A$3:HS$99,227,FALSE())-VLOOKUP($A31,'Import Peak Change'!$A$106:HS$202,227,FALSE())),0,(VLOOKUP($A31,'Import Peak'!$A$3:HS$99,227,FALSE())-VLOOKUP($A31,'Import Peak Change'!$A$106:HS$202,227,FALSE())))</f>
        <v>0</v>
      </c>
      <c r="HT31" s="193" t="n">
        <f aca="false">IF(ISERROR(VLOOKUP($A31,'Import Peak'!$A$3:HT$99,228,FALSE())-VLOOKUP($A31,'Import Peak Change'!$A$106:HT$202,228,FALSE())),0,(VLOOKUP($A31,'Import Peak'!$A$3:HT$99,228,FALSE())-VLOOKUP($A31,'Import Peak Change'!$A$106:HT$202,228,FALSE())))</f>
        <v>0</v>
      </c>
      <c r="HU31" s="193" t="n">
        <f aca="false">IF(ISERROR(VLOOKUP($A31,'Import Peak'!$A$3:HU$99,229,FALSE())-VLOOKUP($A31,'Import Peak Change'!$A$106:HU$202,229,FALSE())),0,(VLOOKUP($A31,'Import Peak'!$A$3:HU$99,229,FALSE())-VLOOKUP($A31,'Import Peak Change'!$A$106:HU$202,229,FALSE())))</f>
        <v>0</v>
      </c>
      <c r="HV31" s="193" t="n">
        <f aca="false">IF(ISERROR(VLOOKUP($A31,'Import Peak'!$A$3:HV$99,230,FALSE())-VLOOKUP($A31,'Import Peak Change'!$A$106:HV$202,230,FALSE())),0,(VLOOKUP($A31,'Import Peak'!$A$3:HV$99,230,FALSE())-VLOOKUP($A31,'Import Peak Change'!$A$106:HV$202,230,FALSE())))</f>
        <v>0</v>
      </c>
      <c r="HW31" s="193" t="n">
        <f aca="false">IF(ISERROR(VLOOKUP($A31,'Import Peak'!$A$3:HW$99,231,FALSE())-VLOOKUP($A31,'Import Peak Change'!$A$106:HW$202,231,FALSE())),0,(VLOOKUP($A31,'Import Peak'!$A$3:HW$99,231,FALSE())-VLOOKUP($A31,'Import Peak Change'!$A$106:HW$202,231,FALSE())))</f>
        <v>0</v>
      </c>
      <c r="HX31" s="193" t="n">
        <f aca="false">IF(ISERROR(VLOOKUP($A31,'Import Peak'!$A$3:HX$99,232,FALSE())-VLOOKUP($A31,'Import Peak Change'!$A$106:HX$202,232,FALSE())),0,(VLOOKUP($A31,'Import Peak'!$A$3:HX$99,232,FALSE())-VLOOKUP($A31,'Import Peak Change'!$A$106:HX$202,232,FALSE())))</f>
        <v>0</v>
      </c>
      <c r="HY31" s="193" t="n">
        <f aca="false">IF(ISERROR(VLOOKUP($A31,'Import Peak'!$A$3:HY$99,233,FALSE())-VLOOKUP($A31,'Import Peak Change'!$A$106:HY$202,233,FALSE())),0,(VLOOKUP($A31,'Import Peak'!$A$3:HY$99,233,FALSE())-VLOOKUP($A31,'Import Peak Change'!$A$106:HY$202,233,FALSE())))</f>
        <v>0</v>
      </c>
      <c r="HZ31" s="193" t="n">
        <f aca="false">IF(ISERROR(VLOOKUP($A31,'Import Peak'!$A$3:HZ$99,234,FALSE())-VLOOKUP($A31,'Import Peak Change'!$A$106:HZ$202,234,FALSE())),0,(VLOOKUP($A31,'Import Peak'!$A$3:HZ$99,234,FALSE())-VLOOKUP($A31,'Import Peak Change'!$A$106:HZ$202,234,FALSE())))</f>
        <v>0</v>
      </c>
      <c r="IA31" s="193" t="n">
        <f aca="false">IF(ISERROR(VLOOKUP($A31,'Import Peak'!$A$3:IA$99,235,FALSE())-VLOOKUP($A31,'Import Peak Change'!$A$106:IA$202,235,FALSE())),0,(VLOOKUP($A31,'Import Peak'!$A$3:IA$99,235,FALSE())-VLOOKUP($A31,'Import Peak Change'!$A$106:IA$202,235,FALSE())))</f>
        <v>0</v>
      </c>
      <c r="IB31" s="193" t="n">
        <f aca="false">IF(ISERROR(VLOOKUP($A31,'Import Peak'!$A$3:IB$99,236,FALSE())-VLOOKUP($A31,'Import Peak Change'!$A$106:IB$202,236,FALSE())),0,(VLOOKUP($A31,'Import Peak'!$A$3:IB$99,236,FALSE())-VLOOKUP($A31,'Import Peak Change'!$A$106:IB$202,236,FALSE())))</f>
        <v>0</v>
      </c>
      <c r="IC31" s="193" t="n">
        <f aca="false">IF(ISERROR(VLOOKUP($A31,'Import Peak'!$A$3:IC$99,237,FALSE())-VLOOKUP($A31,'Import Peak Change'!$A$106:IC$202,237,FALSE())),0,(VLOOKUP($A31,'Import Peak'!$A$3:IC$99,237,FALSE())-VLOOKUP($A31,'Import Peak Change'!$A$106:IC$202,237,FALSE())))</f>
        <v>0</v>
      </c>
      <c r="ID31" s="193" t="n">
        <f aca="false">IF(ISERROR(VLOOKUP($A31,'Import Peak'!$A$3:ID$99,238,FALSE())-VLOOKUP($A31,'Import Peak Change'!$A$106:ID$202,238,FALSE())),0,(VLOOKUP($A31,'Import Peak'!$A$3:ID$99,238,FALSE())-VLOOKUP($A31,'Import Peak Change'!$A$106:ID$202,238,FALSE())))</f>
        <v>-63.8863241533364</v>
      </c>
      <c r="IE31" s="193" t="n">
        <f aca="false">IF(ISERROR(VLOOKUP($A31,'Import Peak'!$A$3:IE$99,239,FALSE())-VLOOKUP($A31,'Import Peak Change'!$A$106:IE$202,239,FALSE())),0,(VLOOKUP($A31,'Import Peak'!$A$3:IE$99,239,FALSE())-VLOOKUP($A31,'Import Peak Change'!$A$106:IE$202,239,FALSE())))</f>
        <v>-63.8863241533364</v>
      </c>
    </row>
    <row r="32" customFormat="false" ht="12.75" hidden="false" customHeight="false" outlineLevel="0" collapsed="false">
      <c r="A32" s="201" t="str">
        <f aca="false">IF('Import Peak'!A29=0,"",'Import Peak'!A29)</f>
        <v>PWR-NG-LT-WST</v>
      </c>
      <c r="B32" s="193"/>
      <c r="C32" s="193"/>
      <c r="D32" s="193"/>
      <c r="E32" s="193"/>
      <c r="F32" s="193"/>
      <c r="G32" s="193" t="n">
        <f aca="false">IF(ISERROR(VLOOKUP($A32,'Import Peak'!$A$3:G$99,7,FALSE())-VLOOKUP($A32,'Import Peak Change'!$A$106:G$202,7,FALSE())),0,(VLOOKUP($A32,'Import Peak'!$A$3:G$99,7,FALSE())-VLOOKUP($A32,'Import Peak Change'!$A$106:G$202,7,FALSE())))</f>
        <v>0</v>
      </c>
      <c r="H32" s="193" t="n">
        <f aca="false">IF(ISERROR(VLOOKUP($A32,'Import Peak'!$A$3:H$99,8,FALSE())-VLOOKUP($A32,'Import Peak Change'!$A$106:H$202,8,FALSE())),0,(VLOOKUP($A32,'Import Peak'!$A$3:H$99,8,FALSE())-VLOOKUP($A32,'Import Peak Change'!$A$106:H$202,8,FALSE())))</f>
        <v>0</v>
      </c>
      <c r="I32" s="193" t="n">
        <f aca="false">IF(ISERROR(VLOOKUP($A32,'Import Peak'!$A$3:I$99,9,FALSE())-VLOOKUP($A32,'Import Peak Change'!$A$106:I$202,9,FALSE())),0,(VLOOKUP($A32,'Import Peak'!$A$3:I$99,9,FALSE())-VLOOKUP($A32,'Import Peak Change'!$A$106:I$202,9,FALSE())))</f>
        <v>-154874.2203</v>
      </c>
      <c r="J32" s="193" t="n">
        <f aca="false">IF(ISERROR(VLOOKUP($A32,'Import Peak'!$A$3:J$99,10,FALSE())-VLOOKUP($A32,'Import Peak Change'!$A$106:J$202,10,FALSE())),0,(VLOOKUP($A32,'Import Peak'!$A$3:J$99,10,FALSE())-VLOOKUP($A32,'Import Peak Change'!$A$106:J$202,10,FALSE())))</f>
        <v>-154583.7202</v>
      </c>
      <c r="K32" s="193" t="n">
        <f aca="false">IF(ISERROR(VLOOKUP($A32,'Import Peak'!$A$3:K$99,11,FALSE())-VLOOKUP($A32,'Import Peak Change'!$A$106:K$202,11,FALSE())),0,(VLOOKUP($A32,'Import Peak'!$A$3:K$99,11,FALSE())-VLOOKUP($A32,'Import Peak Change'!$A$106:K$202,11,FALSE())))</f>
        <v>-139349.4063</v>
      </c>
      <c r="L32" s="193" t="n">
        <f aca="false">IF(ISERROR(VLOOKUP($A32,'Import Peak'!$A$3:L$99,12,FALSE())-VLOOKUP($A32,'Import Peak Change'!$A$106:L$202,12,FALSE())),0,(VLOOKUP($A32,'Import Peak'!$A$3:L$99,12,FALSE())-VLOOKUP($A32,'Import Peak Change'!$A$106:L$202,12,FALSE())))</f>
        <v>-154031.0372</v>
      </c>
      <c r="M32" s="193" t="n">
        <f aca="false">IF(ISERROR(VLOOKUP($A32,'Import Peak'!$A$3:M$99,13,FALSE())-VLOOKUP($A32,'Import Peak Change'!$A$106:M$202,13,FALSE())),0,(VLOOKUP($A32,'Import Peak'!$A$3:M$99,13,FALSE())-VLOOKUP($A32,'Import Peak Change'!$A$106:M$202,13,FALSE())))</f>
        <v>0</v>
      </c>
      <c r="N32" s="193" t="n">
        <f aca="false">IF(ISERROR(VLOOKUP($A32,'Import Peak'!$A$3:N$99,14,FALSE())-VLOOKUP($A32,'Import Peak Change'!$A$106:N$202,14,FALSE())),0,(VLOOKUP($A32,'Import Peak'!$A$3:N$99,14,FALSE())-VLOOKUP($A32,'Import Peak Change'!$A$106:N$202,14,FALSE())))</f>
        <v>0</v>
      </c>
      <c r="O32" s="193" t="n">
        <f aca="false">IF(ISERROR(VLOOKUP($A32,'Import Peak'!$A$3:O$99,15,FALSE())-VLOOKUP($A32,'Import Peak Change'!$A$106:O$202,15,FALSE())),0,(VLOOKUP($A32,'Import Peak'!$A$3:O$99,15,FALSE())-VLOOKUP($A32,'Import Peak Change'!$A$106:O$202,15,FALSE())))</f>
        <v>0</v>
      </c>
      <c r="P32" s="193" t="n">
        <f aca="false">IF(ISERROR(VLOOKUP($A32,'Import Peak'!$A$3:P$99,16,FALSE())-VLOOKUP($A32,'Import Peak Change'!$A$106:P$202,16,FALSE())),0,(VLOOKUP($A32,'Import Peak'!$A$3:P$99,16,FALSE())-VLOOKUP($A32,'Import Peak Change'!$A$106:P$202,16,FALSE())))</f>
        <v>0</v>
      </c>
      <c r="Q32" s="193" t="n">
        <f aca="false">IF(ISERROR(VLOOKUP($A32,'Import Peak'!$A$3:Q$99,17,FALSE())-VLOOKUP($A32,'Import Peak Change'!$A$106:Q$202,17,FALSE())),0,(VLOOKUP($A32,'Import Peak'!$A$3:Q$99,17,FALSE())-VLOOKUP($A32,'Import Peak Change'!$A$106:Q$202,17,FALSE())))</f>
        <v>0</v>
      </c>
      <c r="R32" s="193" t="n">
        <f aca="false">IF(ISERROR(VLOOKUP($A32,'Import Peak'!$A$3:R$99,18,FALSE())-VLOOKUP($A32,'Import Peak Change'!$A$106:R$202,18,FALSE())),0,(VLOOKUP($A32,'Import Peak'!$A$3:R$99,18,FALSE())-VLOOKUP($A32,'Import Peak Change'!$A$106:R$202,18,FALSE())))</f>
        <v>0</v>
      </c>
      <c r="S32" s="193" t="n">
        <f aca="false">IF(ISERROR(VLOOKUP($A32,'Import Peak'!$A$3:S$99,19,FALSE())-VLOOKUP($A32,'Import Peak Change'!$A$106:S$202,19,FALSE())),0,(VLOOKUP($A32,'Import Peak'!$A$3:S$99,19,FALSE())-VLOOKUP($A32,'Import Peak Change'!$A$106:S$202,19,FALSE())))</f>
        <v>0</v>
      </c>
      <c r="T32" s="193" t="n">
        <f aca="false">IF(ISERROR(VLOOKUP($A32,'Import Peak'!$A$3:T$99,20,FALSE())-VLOOKUP($A32,'Import Peak Change'!$A$106:T$202,20,FALSE())),0,(VLOOKUP($A32,'Import Peak'!$A$3:T$99,20,FALSE())-VLOOKUP($A32,'Import Peak Change'!$A$106:T$202,20,FALSE())))</f>
        <v>0</v>
      </c>
      <c r="U32" s="193" t="n">
        <f aca="false">IF(ISERROR(VLOOKUP($A32,'Import Peak'!$A$3:U$99,21,FALSE())-VLOOKUP($A32,'Import Peak Change'!$A$106:U$202,21,FALSE())),0,(VLOOKUP($A32,'Import Peak'!$A$3:U$99,21,FALSE())-VLOOKUP($A32,'Import Peak Change'!$A$106:U$202,21,FALSE())))</f>
        <v>0</v>
      </c>
      <c r="V32" s="193" t="n">
        <f aca="false">IF(ISERROR(VLOOKUP($A32,'Import Peak'!$A$3:V$99,22,FALSE())-VLOOKUP($A32,'Import Peak Change'!$A$106:V$202,22,FALSE())),0,(VLOOKUP($A32,'Import Peak'!$A$3:V$99,22,FALSE())-VLOOKUP($A32,'Import Peak Change'!$A$106:V$202,22,FALSE())))</f>
        <v>0</v>
      </c>
      <c r="W32" s="193" t="n">
        <f aca="false">IF(ISERROR(VLOOKUP($A32,'Import Peak'!$A$3:W$99,23,FALSE())-VLOOKUP($A32,'Import Peak Change'!$A$106:W$202,23,FALSE())),0,(VLOOKUP($A32,'Import Peak'!$A$3:W$99,23,FALSE())-VLOOKUP($A32,'Import Peak Change'!$A$106:W$202,23,FALSE())))</f>
        <v>0</v>
      </c>
      <c r="X32" s="193" t="n">
        <f aca="false">IF(ISERROR(VLOOKUP($A32,'Import Peak'!$A$3:X$99,24,FALSE())-VLOOKUP($A32,'Import Peak Change'!$A$106:X$202,24,FALSE())),0,(VLOOKUP($A32,'Import Peak'!$A$3:X$99,24,FALSE())-VLOOKUP($A32,'Import Peak Change'!$A$106:X$202,24,FALSE())))</f>
        <v>0</v>
      </c>
      <c r="Y32" s="193" t="n">
        <f aca="false">IF(ISERROR(VLOOKUP($A32,'Import Peak'!$A$3:Y$99,25,FALSE())-VLOOKUP($A32,'Import Peak Change'!$A$106:Y$202,25,FALSE())),0,(VLOOKUP($A32,'Import Peak'!$A$3:Y$99,25,FALSE())-VLOOKUP($A32,'Import Peak Change'!$A$106:Y$202,25,FALSE())))</f>
        <v>0</v>
      </c>
      <c r="Z32" s="193" t="n">
        <f aca="false">IF(ISERROR(VLOOKUP($A32,'Import Peak'!$A$3:Z$99,26,FALSE())-VLOOKUP($A32,'Import Peak Change'!$A$106:Z$202,26,FALSE())),0,(VLOOKUP($A32,'Import Peak'!$A$3:Z$99,26,FALSE())-VLOOKUP($A32,'Import Peak Change'!$A$106:Z$202,26,FALSE())))</f>
        <v>0</v>
      </c>
      <c r="AA32" s="193" t="n">
        <f aca="false">IF(ISERROR(VLOOKUP($A32,'Import Peak'!$A$3:AA$99,27,FALSE())-VLOOKUP($A32,'Import Peak Change'!$A$106:AA$202,27,FALSE())),0,(VLOOKUP($A32,'Import Peak'!$A$3:AA$99,27,FALSE())-VLOOKUP($A32,'Import Peak Change'!$A$106:AA$202,27,FALSE())))</f>
        <v>0</v>
      </c>
      <c r="AB32" s="193" t="n">
        <f aca="false">IF(ISERROR(VLOOKUP($A32,'Import Peak'!$A$3:AB$99,28,FALSE())-VLOOKUP($A32,'Import Peak Change'!$A$106:AB$202,28,FALSE())),0,(VLOOKUP($A32,'Import Peak'!$A$3:AB$99,28,FALSE())-VLOOKUP($A32,'Import Peak Change'!$A$106:AB$202,28,FALSE())))</f>
        <v>0</v>
      </c>
      <c r="AC32" s="193" t="n">
        <f aca="false">IF(ISERROR(VLOOKUP($A32,'Import Peak'!$A$3:AC$99,29,FALSE())-VLOOKUP($A32,'Import Peak Change'!$A$106:AC$202,29,FALSE())),0,(VLOOKUP($A32,'Import Peak'!$A$3:AC$99,29,FALSE())-VLOOKUP($A32,'Import Peak Change'!$A$106:AC$202,29,FALSE())))</f>
        <v>0</v>
      </c>
      <c r="AD32" s="193" t="n">
        <f aca="false">IF(ISERROR(VLOOKUP($A32,'Import Peak'!$A$3:AD$99,30,FALSE())-VLOOKUP($A32,'Import Peak Change'!$A$106:AD$202,30,FALSE())),0,(VLOOKUP($A32,'Import Peak'!$A$3:AD$99,30,FALSE())-VLOOKUP($A32,'Import Peak Change'!$A$106:AD$202,30,FALSE())))</f>
        <v>0</v>
      </c>
      <c r="AE32" s="193" t="n">
        <f aca="false">IF(ISERROR(VLOOKUP($A32,'Import Peak'!$A$3:AE$99,31,FALSE())-VLOOKUP($A32,'Import Peak Change'!$A$106:AE$202,31,FALSE())),0,(VLOOKUP($A32,'Import Peak'!$A$3:AE$99,31,FALSE())-VLOOKUP($A32,'Import Peak Change'!$A$106:AE$202,31,FALSE())))</f>
        <v>0</v>
      </c>
      <c r="AF32" s="193" t="n">
        <f aca="false">IF(ISERROR(VLOOKUP($A32,'Import Peak'!$A$3:AF$99,32,FALSE())-VLOOKUP($A32,'Import Peak Change'!$A$106:AF$202,32,FALSE())),0,(VLOOKUP($A32,'Import Peak'!$A$3:AF$99,32,FALSE())-VLOOKUP($A32,'Import Peak Change'!$A$106:AF$202,32,FALSE())))</f>
        <v>0</v>
      </c>
      <c r="AG32" s="193" t="n">
        <f aca="false">IF(ISERROR(VLOOKUP($A32,'Import Peak'!$A$3:AG$99,33,FALSE())-VLOOKUP($A32,'Import Peak Change'!$A$106:AG$202,33,FALSE())),0,(VLOOKUP($A32,'Import Peak'!$A$3:AG$99,33,FALSE())-VLOOKUP($A32,'Import Peak Change'!$A$106:AG$202,33,FALSE())))</f>
        <v>0</v>
      </c>
      <c r="AH32" s="193" t="n">
        <f aca="false">IF(ISERROR(VLOOKUP($A32,'Import Peak'!$A$3:AH$99,34,FALSE())-VLOOKUP($A32,'Import Peak Change'!$A$106:AH$202,34,FALSE())),0,(VLOOKUP($A32,'Import Peak'!$A$3:AH$99,34,FALSE())-VLOOKUP($A32,'Import Peak Change'!$A$106:AH$202,34,FALSE())))</f>
        <v>0</v>
      </c>
      <c r="AI32" s="193" t="n">
        <f aca="false">IF(ISERROR(VLOOKUP($A32,'Import Peak'!$A$3:AI$99,35,FALSE())-VLOOKUP($A32,'Import Peak Change'!$A$106:AI$202,35,FALSE())),0,(VLOOKUP($A32,'Import Peak'!$A$3:AI$99,35,FALSE())-VLOOKUP($A32,'Import Peak Change'!$A$106:AI$202,35,FALSE())))</f>
        <v>0</v>
      </c>
      <c r="AJ32" s="193" t="n">
        <f aca="false">IF(ISERROR(VLOOKUP($A32,'Import Peak'!$A$3:AJ$99,36,FALSE())-VLOOKUP($A32,'Import Peak Change'!$A$106:AJ$202,36,FALSE())),0,(VLOOKUP($A32,'Import Peak'!$A$3:AJ$99,36,FALSE())-VLOOKUP($A32,'Import Peak Change'!$A$106:AJ$202,36,FALSE())))</f>
        <v>0</v>
      </c>
      <c r="AK32" s="193" t="n">
        <f aca="false">IF(ISERROR(VLOOKUP($A32,'Import Peak'!$A$3:AK$99,37,FALSE())-VLOOKUP($A32,'Import Peak Change'!$A$106:AK$202,37,FALSE())),0,(VLOOKUP($A32,'Import Peak'!$A$3:AK$99,37,FALSE())-VLOOKUP($A32,'Import Peak Change'!$A$106:AK$202,37,FALSE())))</f>
        <v>0</v>
      </c>
      <c r="AL32" s="193" t="n">
        <f aca="false">IF(ISERROR(VLOOKUP($A32,'Import Peak'!$A$3:AL$99,38,FALSE())-VLOOKUP($A32,'Import Peak Change'!$A$106:AL$202,38,FALSE())),0,(VLOOKUP($A32,'Import Peak'!$A$3:AL$99,38,FALSE())-VLOOKUP($A32,'Import Peak Change'!$A$106:AL$202,38,FALSE())))</f>
        <v>0</v>
      </c>
      <c r="AM32" s="193" t="n">
        <f aca="false">IF(ISERROR(VLOOKUP($A32,'Import Peak'!$A$3:AM$99,39,FALSE())-VLOOKUP($A32,'Import Peak Change'!$A$106:AM$202,39,FALSE())),0,(VLOOKUP($A32,'Import Peak'!$A$3:AM$99,39,FALSE())-VLOOKUP($A32,'Import Peak Change'!$A$106:AM$202,39,FALSE())))</f>
        <v>0</v>
      </c>
      <c r="AN32" s="193" t="n">
        <f aca="false">IF(ISERROR(VLOOKUP($A32,'Import Peak'!$A$3:AN$99,40,FALSE())-VLOOKUP($A32,'Import Peak Change'!$A$106:AN$202,40,FALSE())),0,(VLOOKUP($A32,'Import Peak'!$A$3:AN$99,40,FALSE())-VLOOKUP($A32,'Import Peak Change'!$A$106:AN$202,40,FALSE())))</f>
        <v>0</v>
      </c>
      <c r="AO32" s="193" t="n">
        <f aca="false">IF(ISERROR(VLOOKUP($A32,'Import Peak'!$A$3:AO$99,41,FALSE())-VLOOKUP($A32,'Import Peak Change'!$A$106:AO$202,41,FALSE())),0,(VLOOKUP($A32,'Import Peak'!$A$3:AO$99,41,FALSE())-VLOOKUP($A32,'Import Peak Change'!$A$106:AO$202,41,FALSE())))</f>
        <v>0</v>
      </c>
      <c r="AP32" s="193" t="n">
        <f aca="false">IF(ISERROR(VLOOKUP($A32,'Import Peak'!$A$3:AP$99,42,FALSE())-VLOOKUP($A32,'Import Peak Change'!$A$106:AP$202,42,FALSE())),0,(VLOOKUP($A32,'Import Peak'!$A$3:AP$99,42,FALSE())-VLOOKUP($A32,'Import Peak Change'!$A$106:AP$202,42,FALSE())))</f>
        <v>0</v>
      </c>
      <c r="AQ32" s="193" t="n">
        <f aca="false">IF(ISERROR(VLOOKUP($A32,'Import Peak'!$A$3:AQ$99,43,FALSE())-VLOOKUP($A32,'Import Peak Change'!$A$106:AQ$202,43,FALSE())),0,(VLOOKUP($A32,'Import Peak'!$A$3:AQ$99,43,FALSE())-VLOOKUP($A32,'Import Peak Change'!$A$106:AQ$202,43,FALSE())))</f>
        <v>0</v>
      </c>
      <c r="AR32" s="193" t="n">
        <f aca="false">IF(ISERROR(VLOOKUP($A32,'Import Peak'!$A$3:AR$99,44,FALSE())-VLOOKUP($A32,'Import Peak Change'!$A$106:AR$202,44,FALSE())),0,(VLOOKUP($A32,'Import Peak'!$A$3:AR$99,44,FALSE())-VLOOKUP($A32,'Import Peak Change'!$A$106:AR$202,44,FALSE())))</f>
        <v>0</v>
      </c>
      <c r="AS32" s="193" t="n">
        <f aca="false">IF(ISERROR(VLOOKUP($A32,'Import Peak'!$A$3:AS$99,45,FALSE())-VLOOKUP($A32,'Import Peak Change'!$A$106:AS$202,45,FALSE())),0,(VLOOKUP($A32,'Import Peak'!$A$3:AS$99,45,FALSE())-VLOOKUP($A32,'Import Peak Change'!$A$106:AS$202,45,FALSE())))</f>
        <v>0</v>
      </c>
      <c r="AT32" s="193" t="n">
        <f aca="false">IF(ISERROR(VLOOKUP($A32,'Import Peak'!$A$3:AT$99,46,FALSE())-VLOOKUP($A32,'Import Peak Change'!$A$106:AT$202,46,FALSE())),0,(VLOOKUP($A32,'Import Peak'!$A$3:AT$99,46,FALSE())-VLOOKUP($A32,'Import Peak Change'!$A$106:AT$202,46,FALSE())))</f>
        <v>0</v>
      </c>
      <c r="AU32" s="193" t="n">
        <f aca="false">IF(ISERROR(VLOOKUP($A32,'Import Peak'!$A$3:AU$99,47,FALSE())-VLOOKUP($A32,'Import Peak Change'!$A$106:AU$202,47,FALSE())),0,(VLOOKUP($A32,'Import Peak'!$A$3:AU$99,47,FALSE())-VLOOKUP($A32,'Import Peak Change'!$A$106:AU$202,47,FALSE())))</f>
        <v>0</v>
      </c>
      <c r="AV32" s="193" t="n">
        <f aca="false">IF(ISERROR(VLOOKUP($A32,'Import Peak'!$A$3:AV$99,48,FALSE())-VLOOKUP($A32,'Import Peak Change'!$A$106:AV$202,48,FALSE())),0,(VLOOKUP($A32,'Import Peak'!$A$3:AV$99,48,FALSE())-VLOOKUP($A32,'Import Peak Change'!$A$106:AV$202,48,FALSE())))</f>
        <v>0</v>
      </c>
      <c r="AW32" s="193" t="n">
        <f aca="false">IF(ISERROR(VLOOKUP($A32,'Import Peak'!$A$3:AW$99,49,FALSE())-VLOOKUP($A32,'Import Peak Change'!$A$106:AW$202,49,FALSE())),0,(VLOOKUP($A32,'Import Peak'!$A$3:AW$99,49,FALSE())-VLOOKUP($A32,'Import Peak Change'!$A$106:AW$202,49,FALSE())))</f>
        <v>0</v>
      </c>
      <c r="AX32" s="193" t="n">
        <f aca="false">IF(ISERROR(VLOOKUP($A32,'Import Peak'!$A$3:AX$99,50,FALSE())-VLOOKUP($A32,'Import Peak Change'!$A$106:AX$202,50,FALSE())),0,(VLOOKUP($A32,'Import Peak'!$A$3:AX$99,50,FALSE())-VLOOKUP($A32,'Import Peak Change'!$A$106:AX$202,50,FALSE())))</f>
        <v>0</v>
      </c>
      <c r="AY32" s="193" t="n">
        <f aca="false">IF(ISERROR(VLOOKUP($A32,'Import Peak'!$A$3:AY$99,51,FALSE())-VLOOKUP($A32,'Import Peak Change'!$A$106:AY$202,51,FALSE())),0,(VLOOKUP($A32,'Import Peak'!$A$3:AY$99,51,FALSE())-VLOOKUP($A32,'Import Peak Change'!$A$106:AY$202,51,FALSE())))</f>
        <v>0</v>
      </c>
      <c r="AZ32" s="193" t="n">
        <f aca="false">IF(ISERROR(VLOOKUP($A32,'Import Peak'!$A$3:AZ$99,52,FALSE())-VLOOKUP($A32,'Import Peak Change'!$A$106:AZ$202,52,FALSE())),0,(VLOOKUP($A32,'Import Peak'!$A$3:AZ$99,52,FALSE())-VLOOKUP($A32,'Import Peak Change'!$A$106:AZ$202,52,FALSE())))</f>
        <v>0</v>
      </c>
      <c r="BA32" s="193" t="n">
        <f aca="false">IF(ISERROR(VLOOKUP($A32,'Import Peak'!$A$3:BA$99,53,FALSE())-VLOOKUP($A32,'Import Peak Change'!$A$106:BA$202,53,FALSE())),0,(VLOOKUP($A32,'Import Peak'!$A$3:BA$99,53,FALSE())-VLOOKUP($A32,'Import Peak Change'!$A$106:BA$202,53,FALSE())))</f>
        <v>0</v>
      </c>
      <c r="BB32" s="193" t="n">
        <f aca="false">IF(ISERROR(VLOOKUP($A32,'Import Peak'!$A$3:BB$99,54,FALSE())-VLOOKUP($A32,'Import Peak Change'!$A$106:BB$202,54,FALSE())),0,(VLOOKUP($A32,'Import Peak'!$A$3:BB$99,54,FALSE())-VLOOKUP($A32,'Import Peak Change'!$A$106:BB$202,54,FALSE())))</f>
        <v>0</v>
      </c>
      <c r="BC32" s="193" t="n">
        <f aca="false">IF(ISERROR(VLOOKUP($A32,'Import Peak'!$A$3:BC$99,55,FALSE())-VLOOKUP($A32,'Import Peak Change'!$A$106:BC$202,55,FALSE())),0,(VLOOKUP($A32,'Import Peak'!$A$3:BC$99,55,FALSE())-VLOOKUP($A32,'Import Peak Change'!$A$106:BC$202,55,FALSE())))</f>
        <v>0</v>
      </c>
      <c r="BD32" s="193" t="n">
        <f aca="false">IF(ISERROR(VLOOKUP($A32,'Import Peak'!$A$3:BD$99,56,FALSE())-VLOOKUP($A32,'Import Peak Change'!$A$106:BD$202,56,FALSE())),0,(VLOOKUP($A32,'Import Peak'!$A$3:BD$99,56,FALSE())-VLOOKUP($A32,'Import Peak Change'!$A$106:BD$202,56,FALSE())))</f>
        <v>0</v>
      </c>
      <c r="BE32" s="193" t="n">
        <f aca="false">IF(ISERROR(VLOOKUP($A32,'Import Peak'!$A$3:BE$99,57,FALSE())-VLOOKUP($A32,'Import Peak Change'!$A$106:BE$202,57,FALSE())),0,(VLOOKUP($A32,'Import Peak'!$A$3:BE$99,57,FALSE())-VLOOKUP($A32,'Import Peak Change'!$A$106:BE$202,57,FALSE())))</f>
        <v>0</v>
      </c>
      <c r="BF32" s="193" t="n">
        <f aca="false">IF(ISERROR(VLOOKUP($A32,'Import Peak'!$A$3:BF$99,58,FALSE())-VLOOKUP($A32,'Import Peak Change'!$A$106:BF$202,58,FALSE())),0,(VLOOKUP($A32,'Import Peak'!$A$3:BF$99,58,FALSE())-VLOOKUP($A32,'Import Peak Change'!$A$106:BF$202,58,FALSE())))</f>
        <v>0</v>
      </c>
      <c r="BG32" s="193" t="n">
        <f aca="false">IF(ISERROR(VLOOKUP($A32,'Import Peak'!$A$3:BG$99,59,FALSE())-VLOOKUP($A32,'Import Peak Change'!$A$106:BG$202,59,FALSE())),0,(VLOOKUP($A32,'Import Peak'!$A$3:BG$99,59,FALSE())-VLOOKUP($A32,'Import Peak Change'!$A$106:BG$202,59,FALSE())))</f>
        <v>0</v>
      </c>
      <c r="BH32" s="193" t="n">
        <f aca="false">IF(ISERROR(VLOOKUP($A32,'Import Peak'!$A$3:BH$99,60,FALSE())-VLOOKUP($A32,'Import Peak Change'!$A$106:BH$202,60,FALSE())),0,(VLOOKUP($A32,'Import Peak'!$A$3:BH$99,60,FALSE())-VLOOKUP($A32,'Import Peak Change'!$A$106:BH$202,60,FALSE())))</f>
        <v>0</v>
      </c>
      <c r="BI32" s="193" t="n">
        <f aca="false">IF(ISERROR(VLOOKUP($A32,'Import Peak'!$A$3:BI$99,61,FALSE())-VLOOKUP($A32,'Import Peak Change'!$A$106:BI$202,61,FALSE())),0,(VLOOKUP($A32,'Import Peak'!$A$3:BI$99,61,FALSE())-VLOOKUP($A32,'Import Peak Change'!$A$106:BI$202,61,FALSE())))</f>
        <v>0</v>
      </c>
      <c r="BJ32" s="193" t="n">
        <f aca="false">IF(ISERROR(VLOOKUP($A32,'Import Peak'!$A$3:BJ$99,62,FALSE())-VLOOKUP($A32,'Import Peak Change'!$A$106:BJ$202,62,FALSE())),0,(VLOOKUP($A32,'Import Peak'!$A$3:BJ$99,62,FALSE())-VLOOKUP($A32,'Import Peak Change'!$A$106:BJ$202,62,FALSE())))</f>
        <v>0</v>
      </c>
      <c r="BK32" s="193" t="n">
        <f aca="false">IF(ISERROR(VLOOKUP($A32,'Import Peak'!$A$3:BK$99,63,FALSE())-VLOOKUP($A32,'Import Peak Change'!$A$106:BK$202,63,FALSE())),0,(VLOOKUP($A32,'Import Peak'!$A$3:BK$99,63,FALSE())-VLOOKUP($A32,'Import Peak Change'!$A$106:BK$202,63,FALSE())))</f>
        <v>0</v>
      </c>
      <c r="BL32" s="193" t="n">
        <f aca="false">IF(ISERROR(VLOOKUP($A32,'Import Peak'!$A$3:BL$99,64,FALSE())-VLOOKUP($A32,'Import Peak Change'!$A$106:BL$202,64,FALSE())),0,(VLOOKUP($A32,'Import Peak'!$A$3:BL$99,64,FALSE())-VLOOKUP($A32,'Import Peak Change'!$A$106:BL$202,64,FALSE())))</f>
        <v>0</v>
      </c>
      <c r="BM32" s="193" t="n">
        <f aca="false">IF(ISERROR(VLOOKUP($A32,'Import Peak'!$A$3:BM$99,65,FALSE())-VLOOKUP($A32,'Import Peak Change'!$A$106:BM$202,65,FALSE())),0,(VLOOKUP($A32,'Import Peak'!$A$3:BM$99,65,FALSE())-VLOOKUP($A32,'Import Peak Change'!$A$106:BM$202,65,FALSE())))</f>
        <v>0</v>
      </c>
      <c r="BN32" s="193" t="n">
        <f aca="false">IF(ISERROR(VLOOKUP($A32,'Import Peak'!$A$3:BN$99,66,FALSE())-VLOOKUP($A32,'Import Peak Change'!$A$106:BN$202,66,FALSE())),0,(VLOOKUP($A32,'Import Peak'!$A$3:BN$99,66,FALSE())-VLOOKUP($A32,'Import Peak Change'!$A$106:BN$202,66,FALSE())))</f>
        <v>0</v>
      </c>
      <c r="BO32" s="193" t="n">
        <f aca="false">IF(ISERROR(VLOOKUP($A32,'Import Peak'!$A$3:BO$99,67,FALSE())-VLOOKUP($A32,'Import Peak Change'!$A$106:BO$202,67,FALSE())),0,(VLOOKUP($A32,'Import Peak'!$A$3:BO$99,67,FALSE())-VLOOKUP($A32,'Import Peak Change'!$A$106:BO$202,67,FALSE())))</f>
        <v>0</v>
      </c>
      <c r="BP32" s="193" t="n">
        <f aca="false">IF(ISERROR(VLOOKUP($A32,'Import Peak'!$A$3:BP$99,68,FALSE())-VLOOKUP($A32,'Import Peak Change'!$A$106:BP$202,68,FALSE())),0,(VLOOKUP($A32,'Import Peak'!$A$3:BP$99,68,FALSE())-VLOOKUP($A32,'Import Peak Change'!$A$106:BP$202,68,FALSE())))</f>
        <v>0</v>
      </c>
      <c r="BQ32" s="193" t="n">
        <f aca="false">IF(ISERROR(VLOOKUP($A32,'Import Peak'!$A$3:BQ$99,69,FALSE())-VLOOKUP($A32,'Import Peak Change'!$A$106:BQ$202,69,FALSE())),0,(VLOOKUP($A32,'Import Peak'!$A$3:BQ$99,69,FALSE())-VLOOKUP($A32,'Import Peak Change'!$A$106:BQ$202,69,FALSE())))</f>
        <v>0</v>
      </c>
      <c r="BR32" s="193" t="n">
        <f aca="false">IF(ISERROR(VLOOKUP($A32,'Import Peak'!$A$3:BR$99,70,FALSE())-VLOOKUP($A32,'Import Peak Change'!$A$106:BR$202,70,FALSE())),0,(VLOOKUP($A32,'Import Peak'!$A$3:BR$99,70,FALSE())-VLOOKUP($A32,'Import Peak Change'!$A$106:BR$202,70,FALSE())))</f>
        <v>0</v>
      </c>
      <c r="BS32" s="193" t="n">
        <f aca="false">IF(ISERROR(VLOOKUP($A32,'Import Peak'!$A$3:BS$99,71,FALSE())-VLOOKUP($A32,'Import Peak Change'!$A$106:BS$202,71,FALSE())),0,(VLOOKUP($A32,'Import Peak'!$A$3:BS$99,71,FALSE())-VLOOKUP($A32,'Import Peak Change'!$A$106:BS$202,71,FALSE())))</f>
        <v>0</v>
      </c>
      <c r="BT32" s="193" t="n">
        <f aca="false">IF(ISERROR(VLOOKUP($A32,'Import Peak'!$A$3:BT$99,72,FALSE())-VLOOKUP($A32,'Import Peak Change'!$A$106:BT$202,72,FALSE())),0,(VLOOKUP($A32,'Import Peak'!$A$3:BT$99,72,FALSE())-VLOOKUP($A32,'Import Peak Change'!$A$106:BT$202,72,FALSE())))</f>
        <v>0</v>
      </c>
      <c r="BU32" s="193" t="n">
        <f aca="false">IF(ISERROR(VLOOKUP($A32,'Import Peak'!$A$3:BU$99,73,FALSE())-VLOOKUP($A32,'Import Peak Change'!$A$106:BU$202,73,FALSE())),0,(VLOOKUP($A32,'Import Peak'!$A$3:BU$99,73,FALSE())-VLOOKUP($A32,'Import Peak Change'!$A$106:BU$202,73,FALSE())))</f>
        <v>0</v>
      </c>
      <c r="BV32" s="193" t="n">
        <f aca="false">IF(ISERROR(VLOOKUP($A32,'Import Peak'!$A$3:BV$99,74,FALSE())-VLOOKUP($A32,'Import Peak Change'!$A$106:BV$202,74,FALSE())),0,(VLOOKUP($A32,'Import Peak'!$A$3:BV$99,74,FALSE())-VLOOKUP($A32,'Import Peak Change'!$A$106:BV$202,74,FALSE())))</f>
        <v>0</v>
      </c>
      <c r="BW32" s="193" t="n">
        <f aca="false">IF(ISERROR(VLOOKUP($A32,'Import Peak'!$A$3:BW$99,75,FALSE())-VLOOKUP($A32,'Import Peak Change'!$A$106:BW$202,75,FALSE())),0,(VLOOKUP($A32,'Import Peak'!$A$3:BW$99,75,FALSE())-VLOOKUP($A32,'Import Peak Change'!$A$106:BW$202,75,FALSE())))</f>
        <v>0</v>
      </c>
      <c r="BX32" s="193" t="n">
        <f aca="false">IF(ISERROR(VLOOKUP($A32,'Import Peak'!$A$3:BX$99,76,FALSE())-VLOOKUP($A32,'Import Peak Change'!$A$106:BX$202,76,FALSE())),0,(VLOOKUP($A32,'Import Peak'!$A$3:BX$99,76,FALSE())-VLOOKUP($A32,'Import Peak Change'!$A$106:BX$202,76,FALSE())))</f>
        <v>0</v>
      </c>
      <c r="BY32" s="193" t="n">
        <f aca="false">IF(ISERROR(VLOOKUP($A32,'Import Peak'!$A$3:BY$99,77,FALSE())-VLOOKUP($A32,'Import Peak Change'!$A$106:BY$202,77,FALSE())),0,(VLOOKUP($A32,'Import Peak'!$A$3:BY$99,77,FALSE())-VLOOKUP($A32,'Import Peak Change'!$A$106:BY$202,77,FALSE())))</f>
        <v>0</v>
      </c>
      <c r="BZ32" s="193" t="n">
        <f aca="false">IF(ISERROR(VLOOKUP($A32,'Import Peak'!$A$3:BZ$99,78,FALSE())-VLOOKUP($A32,'Import Peak Change'!$A$106:BZ$202,78,FALSE())),0,(VLOOKUP($A32,'Import Peak'!$A$3:BZ$99,78,FALSE())-VLOOKUP($A32,'Import Peak Change'!$A$106:BZ$202,78,FALSE())))</f>
        <v>0</v>
      </c>
      <c r="CA32" s="193" t="n">
        <f aca="false">IF(ISERROR(VLOOKUP($A32,'Import Peak'!$A$3:CA$99,79,FALSE())-VLOOKUP($A32,'Import Peak Change'!$A$106:CA$202,79,FALSE())),0,(VLOOKUP($A32,'Import Peak'!$A$3:CA$99,79,FALSE())-VLOOKUP($A32,'Import Peak Change'!$A$106:CA$202,79,FALSE())))</f>
        <v>0</v>
      </c>
      <c r="CB32" s="193" t="n">
        <f aca="false">IF(ISERROR(VLOOKUP($A32,'Import Peak'!$A$3:CB$99,80,FALSE())-VLOOKUP($A32,'Import Peak Change'!$A$106:CB$202,80,FALSE())),0,(VLOOKUP($A32,'Import Peak'!$A$3:CB$99,80,FALSE())-VLOOKUP($A32,'Import Peak Change'!$A$106:CB$202,80,FALSE())))</f>
        <v>0</v>
      </c>
      <c r="CC32" s="193" t="n">
        <f aca="false">IF(ISERROR(VLOOKUP($A32,'Import Peak'!$A$3:CC$99,81,FALSE())-VLOOKUP($A32,'Import Peak Change'!$A$106:CC$202,81,FALSE())),0,(VLOOKUP($A32,'Import Peak'!$A$3:CC$99,81,FALSE())-VLOOKUP($A32,'Import Peak Change'!$A$106:CC$202,81,FALSE())))</f>
        <v>0</v>
      </c>
      <c r="CD32" s="193" t="n">
        <f aca="false">IF(ISERROR(VLOOKUP($A32,'Import Peak'!$A$3:CD$99,82,FALSE())-VLOOKUP($A32,'Import Peak Change'!$A$106:CD$202,82,FALSE())),0,(VLOOKUP($A32,'Import Peak'!$A$3:CD$99,82,FALSE())-VLOOKUP($A32,'Import Peak Change'!$A$106:CD$202,82,FALSE())))</f>
        <v>0</v>
      </c>
      <c r="CE32" s="193" t="n">
        <f aca="false">IF(ISERROR(VLOOKUP($A32,'Import Peak'!$A$3:CE$99,83,FALSE())-VLOOKUP($A32,'Import Peak Change'!$A$106:CE$202,83,FALSE())),0,(VLOOKUP($A32,'Import Peak'!$A$3:CE$99,83,FALSE())-VLOOKUP($A32,'Import Peak Change'!$A$106:CE$202,83,FALSE())))</f>
        <v>0</v>
      </c>
      <c r="CF32" s="193" t="n">
        <f aca="false">IF(ISERROR(VLOOKUP($A32,'Import Peak'!$A$3:CF$99,84,FALSE())-VLOOKUP($A32,'Import Peak Change'!$A$106:CF$202,84,FALSE())),0,(VLOOKUP($A32,'Import Peak'!$A$3:CF$99,84,FALSE())-VLOOKUP($A32,'Import Peak Change'!$A$106:CF$202,84,FALSE())))</f>
        <v>0</v>
      </c>
      <c r="CG32" s="193" t="n">
        <f aca="false">IF(ISERROR(VLOOKUP($A32,'Import Peak'!$A$3:CG$99,85,FALSE())-VLOOKUP($A32,'Import Peak Change'!$A$106:CG$202,85,FALSE())),0,(VLOOKUP($A32,'Import Peak'!$A$3:CG$99,85,FALSE())-VLOOKUP($A32,'Import Peak Change'!$A$106:CG$202,85,FALSE())))</f>
        <v>0</v>
      </c>
      <c r="CH32" s="193" t="n">
        <f aca="false">IF(ISERROR(VLOOKUP($A32,'Import Peak'!$A$3:CH$99,86,FALSE())-VLOOKUP($A32,'Import Peak Change'!$A$106:CH$202,86,FALSE())),0,(VLOOKUP($A32,'Import Peak'!$A$3:CH$99,86,FALSE())-VLOOKUP($A32,'Import Peak Change'!$A$106:CH$202,86,FALSE())))</f>
        <v>0</v>
      </c>
      <c r="CI32" s="193" t="n">
        <f aca="false">IF(ISERROR(VLOOKUP($A32,'Import Peak'!$A$3:CI$99,87,FALSE())-VLOOKUP($A32,'Import Peak Change'!$A$106:CI$202,87,FALSE())),0,(VLOOKUP($A32,'Import Peak'!$A$3:CI$99,87,FALSE())-VLOOKUP($A32,'Import Peak Change'!$A$106:CI$202,87,FALSE())))</f>
        <v>0</v>
      </c>
      <c r="CJ32" s="193" t="n">
        <f aca="false">IF(ISERROR(VLOOKUP($A32,'Import Peak'!$A$3:CJ$99,88,FALSE())-VLOOKUP($A32,'Import Peak Change'!$A$106:CJ$202,88,FALSE())),0,(VLOOKUP($A32,'Import Peak'!$A$3:CJ$99,88,FALSE())-VLOOKUP($A32,'Import Peak Change'!$A$106:CJ$202,88,FALSE())))</f>
        <v>0</v>
      </c>
      <c r="CK32" s="193" t="n">
        <f aca="false">IF(ISERROR(VLOOKUP($A32,'Import Peak'!$A$3:CK$99,89,FALSE())-VLOOKUP($A32,'Import Peak Change'!$A$106:CK$202,89,FALSE())),0,(VLOOKUP($A32,'Import Peak'!$A$3:CK$99,89,FALSE())-VLOOKUP($A32,'Import Peak Change'!$A$106:CK$202,89,FALSE())))</f>
        <v>0</v>
      </c>
      <c r="CL32" s="193" t="n">
        <f aca="false">IF(ISERROR(VLOOKUP($A32,'Import Peak'!$A$3:CL$99,90,FALSE())-VLOOKUP($A32,'Import Peak Change'!$A$106:CL$202,90,FALSE())),0,(VLOOKUP($A32,'Import Peak'!$A$3:CL$99,90,FALSE())-VLOOKUP($A32,'Import Peak Change'!$A$106:CL$202,90,FALSE())))</f>
        <v>0</v>
      </c>
      <c r="CM32" s="193" t="n">
        <f aca="false">IF(ISERROR(VLOOKUP($A32,'Import Peak'!$A$3:CM$99,91,FALSE())-VLOOKUP($A32,'Import Peak Change'!$A$106:CM$202,91,FALSE())),0,(VLOOKUP($A32,'Import Peak'!$A$3:CM$99,91,FALSE())-VLOOKUP($A32,'Import Peak Change'!$A$106:CM$202,91,FALSE())))</f>
        <v>0</v>
      </c>
      <c r="CN32" s="193" t="n">
        <f aca="false">IF(ISERROR(VLOOKUP($A32,'Import Peak'!$A$3:CN$99,92,FALSE())-VLOOKUP($A32,'Import Peak Change'!$A$106:CN$202,92,FALSE())),0,(VLOOKUP($A32,'Import Peak'!$A$3:CN$99,92,FALSE())-VLOOKUP($A32,'Import Peak Change'!$A$106:CN$202,92,FALSE())))</f>
        <v>0</v>
      </c>
      <c r="CO32" s="193" t="n">
        <f aca="false">IF(ISERROR(VLOOKUP($A32,'Import Peak'!$A$3:CO$99,93,FALSE())-VLOOKUP($A32,'Import Peak Change'!$A$106:CO$202,93,FALSE())),0,(VLOOKUP($A32,'Import Peak'!$A$3:CO$99,93,FALSE())-VLOOKUP($A32,'Import Peak Change'!$A$106:CO$202,93,FALSE())))</f>
        <v>0</v>
      </c>
      <c r="CP32" s="193" t="n">
        <f aca="false">IF(ISERROR(VLOOKUP($A32,'Import Peak'!$A$3:CP$99,94,FALSE())-VLOOKUP($A32,'Import Peak Change'!$A$106:CP$202,94,FALSE())),0,(VLOOKUP($A32,'Import Peak'!$A$3:CP$99,94,FALSE())-VLOOKUP($A32,'Import Peak Change'!$A$106:CP$202,94,FALSE())))</f>
        <v>0</v>
      </c>
      <c r="CQ32" s="193" t="n">
        <f aca="false">IF(ISERROR(VLOOKUP($A32,'Import Peak'!$A$3:CQ$99,95,FALSE())-VLOOKUP($A32,'Import Peak Change'!$A$106:CQ$202,95,FALSE())),0,(VLOOKUP($A32,'Import Peak'!$A$3:CQ$99,95,FALSE())-VLOOKUP($A32,'Import Peak Change'!$A$106:CQ$202,95,FALSE())))</f>
        <v>0</v>
      </c>
      <c r="CR32" s="193" t="n">
        <f aca="false">IF(ISERROR(VLOOKUP($A32,'Import Peak'!$A$3:CR$99,96,FALSE())-VLOOKUP($A32,'Import Peak Change'!$A$106:CR$202,96,FALSE())),0,(VLOOKUP($A32,'Import Peak'!$A$3:CR$99,96,FALSE())-VLOOKUP($A32,'Import Peak Change'!$A$106:CR$202,96,FALSE())))</f>
        <v>0</v>
      </c>
      <c r="CS32" s="193" t="n">
        <f aca="false">IF(ISERROR(VLOOKUP($A32,'Import Peak'!$A$3:CS$99,97,FALSE())-VLOOKUP($A32,'Import Peak Change'!$A$106:CS$202,97,FALSE())),0,(VLOOKUP($A32,'Import Peak'!$A$3:CS$99,97,FALSE())-VLOOKUP($A32,'Import Peak Change'!$A$106:CS$202,97,FALSE())))</f>
        <v>0</v>
      </c>
      <c r="CT32" s="193" t="n">
        <f aca="false">IF(ISERROR(VLOOKUP($A32,'Import Peak'!$A$3:CT$99,98,FALSE())-VLOOKUP($A32,'Import Peak Change'!$A$106:CT$202,98,FALSE())),0,(VLOOKUP($A32,'Import Peak'!$A$3:CT$99,98,FALSE())-VLOOKUP($A32,'Import Peak Change'!$A$106:CT$202,98,FALSE())))</f>
        <v>0</v>
      </c>
      <c r="CU32" s="193" t="n">
        <f aca="false">IF(ISERROR(VLOOKUP($A32,'Import Peak'!$A$3:CU$99,99,FALSE())-VLOOKUP($A32,'Import Peak Change'!$A$106:CU$202,99,FALSE())),0,(VLOOKUP($A32,'Import Peak'!$A$3:CU$99,99,FALSE())-VLOOKUP($A32,'Import Peak Change'!$A$106:CU$202,99,FALSE())))</f>
        <v>0</v>
      </c>
      <c r="CV32" s="193" t="n">
        <f aca="false">IF(ISERROR(VLOOKUP($A32,'Import Peak'!$A$3:CV$99,100,FALSE())-VLOOKUP($A32,'Import Peak Change'!$A$106:CV$202,100,FALSE())),0,(VLOOKUP($A32,'Import Peak'!$A$3:CV$99,100,FALSE())-VLOOKUP($A32,'Import Peak Change'!$A$106:CV$202,100,FALSE())))</f>
        <v>0</v>
      </c>
      <c r="CW32" s="193" t="n">
        <f aca="false">IF(ISERROR(VLOOKUP($A32,'Import Peak'!$A$3:CW$99,101,FALSE())-VLOOKUP($A32,'Import Peak Change'!$A$106:CW$202,101,FALSE())),0,(VLOOKUP($A32,'Import Peak'!$A$3:CW$99,101,FALSE())-VLOOKUP($A32,'Import Peak Change'!$A$106:CW$202,101,FALSE())))</f>
        <v>0</v>
      </c>
      <c r="CX32" s="193" t="n">
        <f aca="false">IF(ISERROR(VLOOKUP($A32,'Import Peak'!$A$3:CX$99,102,FALSE())-VLOOKUP($A32,'Import Peak Change'!$A$106:CX$202,102,FALSE())),0,(VLOOKUP($A32,'Import Peak'!$A$3:CX$99,102,FALSE())-VLOOKUP($A32,'Import Peak Change'!$A$106:CX$202,102,FALSE())))</f>
        <v>0</v>
      </c>
      <c r="CY32" s="193" t="n">
        <f aca="false">IF(ISERROR(VLOOKUP($A32,'Import Peak'!$A$3:CY$99,103,FALSE())-VLOOKUP($A32,'Import Peak Change'!$A$106:CY$202,103,FALSE())),0,(VLOOKUP($A32,'Import Peak'!$A$3:CY$99,103,FALSE())-VLOOKUP($A32,'Import Peak Change'!$A$106:CY$202,103,FALSE())))</f>
        <v>0</v>
      </c>
      <c r="CZ32" s="193" t="n">
        <f aca="false">IF(ISERROR(VLOOKUP($A32,'Import Peak'!$A$3:CZ$99,104,FALSE())-VLOOKUP($A32,'Import Peak Change'!$A$106:CZ$202,104,FALSE())),0,(VLOOKUP($A32,'Import Peak'!$A$3:CZ$99,104,FALSE())-VLOOKUP($A32,'Import Peak Change'!$A$106:CZ$202,104,FALSE())))</f>
        <v>0</v>
      </c>
      <c r="DA32" s="193" t="n">
        <f aca="false">IF(ISERROR(VLOOKUP($A32,'Import Peak'!$A$3:DA$99,105,FALSE())-VLOOKUP($A32,'Import Peak Change'!$A$106:DA$202,105,FALSE())),0,(VLOOKUP($A32,'Import Peak'!$A$3:DA$99,105,FALSE())-VLOOKUP($A32,'Import Peak Change'!$A$106:DA$202,105,FALSE())))</f>
        <v>0</v>
      </c>
      <c r="DB32" s="193" t="n">
        <f aca="false">IF(ISERROR(VLOOKUP($A32,'Import Peak'!$A$3:DB$99,106,FALSE())-VLOOKUP($A32,'Import Peak Change'!$A$106:DB$202,106,FALSE())),0,(VLOOKUP($A32,'Import Peak'!$A$3:DB$99,106,FALSE())-VLOOKUP($A32,'Import Peak Change'!$A$106:DB$202,106,FALSE())))</f>
        <v>0</v>
      </c>
      <c r="DC32" s="193" t="n">
        <f aca="false">IF(ISERROR(VLOOKUP($A32,'Import Peak'!$A$3:DC$99,107,FALSE())-VLOOKUP($A32,'Import Peak Change'!$A$106:DC$202,107,FALSE())),0,(VLOOKUP($A32,'Import Peak'!$A$3:DC$99,107,FALSE())-VLOOKUP($A32,'Import Peak Change'!$A$106:DC$202,107,FALSE())))</f>
        <v>0</v>
      </c>
      <c r="DD32" s="193" t="n">
        <f aca="false">IF(ISERROR(VLOOKUP($A32,'Import Peak'!$A$3:DD$99,108,FALSE())-VLOOKUP($A32,'Import Peak Change'!$A$106:DD$202,108,FALSE())),0,(VLOOKUP($A32,'Import Peak'!$A$3:DD$99,108,FALSE())-VLOOKUP($A32,'Import Peak Change'!$A$106:DD$202,108,FALSE())))</f>
        <v>0</v>
      </c>
      <c r="DE32" s="193" t="n">
        <f aca="false">IF(ISERROR(VLOOKUP($A32,'Import Peak'!$A$3:DE$99,109,FALSE())-VLOOKUP($A32,'Import Peak Change'!$A$106:DE$202,109,FALSE())),0,(VLOOKUP($A32,'Import Peak'!$A$3:DE$99,109,FALSE())-VLOOKUP($A32,'Import Peak Change'!$A$106:DE$202,109,FALSE())))</f>
        <v>0</v>
      </c>
      <c r="DF32" s="193" t="n">
        <f aca="false">IF(ISERROR(VLOOKUP($A32,'Import Peak'!$A$3:DF$99,110,FALSE())-VLOOKUP($A32,'Import Peak Change'!$A$106:DF$202,110,FALSE())),0,(VLOOKUP($A32,'Import Peak'!$A$3:DF$99,110,FALSE())-VLOOKUP($A32,'Import Peak Change'!$A$106:DF$202,110,FALSE())))</f>
        <v>0</v>
      </c>
      <c r="DG32" s="193" t="n">
        <f aca="false">IF(ISERROR(VLOOKUP($A32,'Import Peak'!$A$3:DG$99,111,FALSE())-VLOOKUP($A32,'Import Peak Change'!$A$106:DG$202,111,FALSE())),0,(VLOOKUP($A32,'Import Peak'!$A$3:DG$99,111,FALSE())-VLOOKUP($A32,'Import Peak Change'!$A$106:DG$202,111,FALSE())))</f>
        <v>0</v>
      </c>
      <c r="DH32" s="193" t="n">
        <f aca="false">IF(ISERROR(VLOOKUP($A32,'Import Peak'!$A$3:DH$99,112,FALSE())-VLOOKUP($A32,'Import Peak Change'!$A$106:DH$202,112,FALSE())),0,(VLOOKUP($A32,'Import Peak'!$A$3:DH$99,112,FALSE())-VLOOKUP($A32,'Import Peak Change'!$A$106:DH$202,112,FALSE())))</f>
        <v>0</v>
      </c>
      <c r="DI32" s="193" t="n">
        <f aca="false">IF(ISERROR(VLOOKUP($A32,'Import Peak'!$A$3:DI$99,113,FALSE())-VLOOKUP($A32,'Import Peak Change'!$A$106:DI$202,113,FALSE())),0,(VLOOKUP($A32,'Import Peak'!$A$3:DI$99,113,FALSE())-VLOOKUP($A32,'Import Peak Change'!$A$106:DI$202,113,FALSE())))</f>
        <v>0</v>
      </c>
      <c r="DJ32" s="193" t="n">
        <f aca="false">IF(ISERROR(VLOOKUP($A32,'Import Peak'!$A$3:DJ$99,114,FALSE())-VLOOKUP($A32,'Import Peak Change'!$A$106:DJ$202,114,FALSE())),0,(VLOOKUP($A32,'Import Peak'!$A$3:DJ$99,114,FALSE())-VLOOKUP($A32,'Import Peak Change'!$A$106:DJ$202,114,FALSE())))</f>
        <v>0</v>
      </c>
      <c r="DK32" s="193" t="n">
        <f aca="false">IF(ISERROR(VLOOKUP($A32,'Import Peak'!$A$3:DK$99,115,FALSE())-VLOOKUP($A32,'Import Peak Change'!$A$106:DK$202,115,FALSE())),0,(VLOOKUP($A32,'Import Peak'!$A$3:DK$99,115,FALSE())-VLOOKUP($A32,'Import Peak Change'!$A$106:DK$202,115,FALSE())))</f>
        <v>0</v>
      </c>
      <c r="DL32" s="193" t="n">
        <f aca="false">IF(ISERROR(VLOOKUP($A32,'Import Peak'!$A$3:DL$99,116,FALSE())-VLOOKUP($A32,'Import Peak Change'!$A$106:DL$202,116,FALSE())),0,(VLOOKUP($A32,'Import Peak'!$A$3:DL$99,116,FALSE())-VLOOKUP($A32,'Import Peak Change'!$A$106:DL$202,116,FALSE())))</f>
        <v>0</v>
      </c>
      <c r="DM32" s="193" t="n">
        <f aca="false">IF(ISERROR(VLOOKUP($A32,'Import Peak'!$A$3:DM$99,117,FALSE())-VLOOKUP($A32,'Import Peak Change'!$A$106:DM$202,117,FALSE())),0,(VLOOKUP($A32,'Import Peak'!$A$3:DM$99,117,FALSE())-VLOOKUP($A32,'Import Peak Change'!$A$106:DM$202,117,FALSE())))</f>
        <v>0</v>
      </c>
      <c r="DN32" s="193" t="n">
        <f aca="false">IF(ISERROR(VLOOKUP($A32,'Import Peak'!$A$3:DN$99,118,FALSE())-VLOOKUP($A32,'Import Peak Change'!$A$106:DN$202,118,FALSE())),0,(VLOOKUP($A32,'Import Peak'!$A$3:DN$99,118,FALSE())-VLOOKUP($A32,'Import Peak Change'!$A$106:DN$202,118,FALSE())))</f>
        <v>0</v>
      </c>
      <c r="DO32" s="193" t="n">
        <f aca="false">IF(ISERROR(VLOOKUP($A32,'Import Peak'!$A$3:DO$99,119,FALSE())-VLOOKUP($A32,'Import Peak Change'!$A$106:DO$202,119,FALSE())),0,(VLOOKUP($A32,'Import Peak'!$A$3:DO$99,119,FALSE())-VLOOKUP($A32,'Import Peak Change'!$A$106:DO$202,119,FALSE())))</f>
        <v>0</v>
      </c>
      <c r="DP32" s="193" t="n">
        <f aca="false">IF(ISERROR(VLOOKUP($A32,'Import Peak'!$A$3:DP$99,120,FALSE())-VLOOKUP($A32,'Import Peak Change'!$A$106:DP$202,120,FALSE())),0,(VLOOKUP($A32,'Import Peak'!$A$3:DP$99,120,FALSE())-VLOOKUP($A32,'Import Peak Change'!$A$106:DP$202,120,FALSE())))</f>
        <v>0</v>
      </c>
      <c r="DQ32" s="193" t="n">
        <f aca="false">IF(ISERROR(VLOOKUP($A32,'Import Peak'!$A$3:DQ$99,121,FALSE())-VLOOKUP($A32,'Import Peak Change'!$A$106:DQ$202,121,FALSE())),0,(VLOOKUP($A32,'Import Peak'!$A$3:DQ$99,121,FALSE())-VLOOKUP($A32,'Import Peak Change'!$A$106:DQ$202,121,FALSE())))</f>
        <v>0</v>
      </c>
      <c r="DR32" s="193" t="n">
        <f aca="false">IF(ISERROR(VLOOKUP($A32,'Import Peak'!$A$3:DR$99,122,FALSE())-VLOOKUP($A32,'Import Peak Change'!$A$106:DR$202,122,FALSE())),0,(VLOOKUP($A32,'Import Peak'!$A$3:DR$99,122,FALSE())-VLOOKUP($A32,'Import Peak Change'!$A$106:DR$202,122,FALSE())))</f>
        <v>0</v>
      </c>
      <c r="DS32" s="193" t="n">
        <f aca="false">IF(ISERROR(VLOOKUP($A32,'Import Peak'!$A$3:DS$99,123,FALSE())-VLOOKUP($A32,'Import Peak Change'!$A$106:DS$202,123,FALSE())),0,(VLOOKUP($A32,'Import Peak'!$A$3:DS$99,123,FALSE())-VLOOKUP($A32,'Import Peak Change'!$A$106:DS$202,123,FALSE())))</f>
        <v>0</v>
      </c>
      <c r="DT32" s="193" t="n">
        <f aca="false">IF(ISERROR(VLOOKUP($A32,'Import Peak'!$A$3:DT$99,124,FALSE())-VLOOKUP($A32,'Import Peak Change'!$A$106:DT$202,124,FALSE())),0,(VLOOKUP($A32,'Import Peak'!$A$3:DT$99,124,FALSE())-VLOOKUP($A32,'Import Peak Change'!$A$106:DT$202,124,FALSE())))</f>
        <v>0</v>
      </c>
      <c r="DU32" s="193" t="n">
        <f aca="false">IF(ISERROR(VLOOKUP($A32,'Import Peak'!$A$3:DU$99,125,FALSE())-VLOOKUP($A32,'Import Peak Change'!$A$106:DU$202,125,FALSE())),0,(VLOOKUP($A32,'Import Peak'!$A$3:DU$99,125,FALSE())-VLOOKUP($A32,'Import Peak Change'!$A$106:DU$202,125,FALSE())))</f>
        <v>0</v>
      </c>
      <c r="DV32" s="193" t="n">
        <f aca="false">IF(ISERROR(VLOOKUP($A32,'Import Peak'!$A$3:DV$99,126,FALSE())-VLOOKUP($A32,'Import Peak Change'!$A$106:DV$202,126,FALSE())),0,(VLOOKUP($A32,'Import Peak'!$A$3:DV$99,126,FALSE())-VLOOKUP($A32,'Import Peak Change'!$A$106:DV$202,126,FALSE())))</f>
        <v>0</v>
      </c>
      <c r="DW32" s="193" t="n">
        <f aca="false">IF(ISERROR(VLOOKUP($A32,'Import Peak'!$A$3:DW$99,127,FALSE())-VLOOKUP($A32,'Import Peak Change'!$A$106:DW$202,127,FALSE())),0,(VLOOKUP($A32,'Import Peak'!$A$3:DW$99,127,FALSE())-VLOOKUP($A32,'Import Peak Change'!$A$106:DW$202,127,FALSE())))</f>
        <v>0</v>
      </c>
      <c r="DX32" s="193" t="n">
        <f aca="false">IF(ISERROR(VLOOKUP($A32,'Import Peak'!$A$3:DX$99,128,FALSE())-VLOOKUP($A32,'Import Peak Change'!$A$106:DX$202,128,FALSE())),0,(VLOOKUP($A32,'Import Peak'!$A$3:DX$99,128,FALSE())-VLOOKUP($A32,'Import Peak Change'!$A$106:DX$202,128,FALSE())))</f>
        <v>0</v>
      </c>
      <c r="DY32" s="193" t="n">
        <f aca="false">IF(ISERROR(VLOOKUP($A32,'Import Peak'!$A$3:DY$99,129,FALSE())-VLOOKUP($A32,'Import Peak Change'!$A$106:DY$202,129,FALSE())),0,(VLOOKUP($A32,'Import Peak'!$A$3:DY$99,129,FALSE())-VLOOKUP($A32,'Import Peak Change'!$A$106:DY$202,129,FALSE())))</f>
        <v>0</v>
      </c>
      <c r="DZ32" s="193" t="n">
        <f aca="false">IF(ISERROR(VLOOKUP($A32,'Import Peak'!$A$3:DZ$99,130,FALSE())-VLOOKUP($A32,'Import Peak Change'!$A$106:DZ$202,130,FALSE())),0,(VLOOKUP($A32,'Import Peak'!$A$3:DZ$99,130,FALSE())-VLOOKUP($A32,'Import Peak Change'!$A$106:DZ$202,130,FALSE())))</f>
        <v>0</v>
      </c>
      <c r="EA32" s="193" t="n">
        <f aca="false">IF(ISERROR(VLOOKUP($A32,'Import Peak'!$A$3:EA$99,131,FALSE())-VLOOKUP($A32,'Import Peak Change'!$A$106:EA$202,131,FALSE())),0,(VLOOKUP($A32,'Import Peak'!$A$3:EA$99,131,FALSE())-VLOOKUP($A32,'Import Peak Change'!$A$106:EA$202,131,FALSE())))</f>
        <v>0</v>
      </c>
      <c r="EB32" s="193" t="n">
        <f aca="false">IF(ISERROR(VLOOKUP($A32,'Import Peak'!$A$3:EB$99,132,FALSE())-VLOOKUP($A32,'Import Peak Change'!$A$106:EB$202,132,FALSE())),0,(VLOOKUP($A32,'Import Peak'!$A$3:EB$99,132,FALSE())-VLOOKUP($A32,'Import Peak Change'!$A$106:EB$202,132,FALSE())))</f>
        <v>0</v>
      </c>
      <c r="EC32" s="193" t="n">
        <f aca="false">IF(ISERROR(VLOOKUP($A32,'Import Peak'!$A$3:EC$99,133,FALSE())-VLOOKUP($A32,'Import Peak Change'!$A$106:EC$202,133,FALSE())),0,(VLOOKUP($A32,'Import Peak'!$A$3:EC$99,133,FALSE())-VLOOKUP($A32,'Import Peak Change'!$A$106:EC$202,133,FALSE())))</f>
        <v>0</v>
      </c>
      <c r="ED32" s="193" t="n">
        <f aca="false">IF(ISERROR(VLOOKUP($A32,'Import Peak'!$A$3:ED$99,134,FALSE())-VLOOKUP($A32,'Import Peak Change'!$A$106:ED$202,134,FALSE())),0,(VLOOKUP($A32,'Import Peak'!$A$3:ED$99,134,FALSE())-VLOOKUP($A32,'Import Peak Change'!$A$106:ED$202,134,FALSE())))</f>
        <v>0</v>
      </c>
      <c r="EE32" s="193" t="n">
        <f aca="false">IF(ISERROR(VLOOKUP($A32,'Import Peak'!$A$3:EE$99,135,FALSE())-VLOOKUP($A32,'Import Peak Change'!$A$106:EE$202,135,FALSE())),0,(VLOOKUP($A32,'Import Peak'!$A$3:EE$99,135,FALSE())-VLOOKUP($A32,'Import Peak Change'!$A$106:EE$202,135,FALSE())))</f>
        <v>0</v>
      </c>
      <c r="EF32" s="193" t="n">
        <f aca="false">IF(ISERROR(VLOOKUP($A32,'Import Peak'!$A$3:EF$99,136,FALSE())-VLOOKUP($A32,'Import Peak Change'!$A$106:EF$202,136,FALSE())),0,(VLOOKUP($A32,'Import Peak'!$A$3:EF$99,136,FALSE())-VLOOKUP($A32,'Import Peak Change'!$A$106:EF$202,136,FALSE())))</f>
        <v>0</v>
      </c>
      <c r="EG32" s="193" t="n">
        <f aca="false">IF(ISERROR(VLOOKUP($A32,'Import Peak'!$A$3:EG$99,137,FALSE())-VLOOKUP($A32,'Import Peak Change'!$A$106:EG$202,137,FALSE())),0,(VLOOKUP($A32,'Import Peak'!$A$3:EG$99,137,FALSE())-VLOOKUP($A32,'Import Peak Change'!$A$106:EG$202,137,FALSE())))</f>
        <v>0</v>
      </c>
      <c r="EH32" s="193" t="n">
        <f aca="false">IF(ISERROR(VLOOKUP($A32,'Import Peak'!$A$3:EH$99,138,FALSE())-VLOOKUP($A32,'Import Peak Change'!$A$106:EH$202,138,FALSE())),0,(VLOOKUP($A32,'Import Peak'!$A$3:EH$99,138,FALSE())-VLOOKUP($A32,'Import Peak Change'!$A$106:EH$202,138,FALSE())))</f>
        <v>0</v>
      </c>
      <c r="EI32" s="193" t="n">
        <f aca="false">IF(ISERROR(VLOOKUP($A32,'Import Peak'!$A$3:EI$99,139,FALSE())-VLOOKUP($A32,'Import Peak Change'!$A$106:EI$202,139,FALSE())),0,(VLOOKUP($A32,'Import Peak'!$A$3:EI$99,139,FALSE())-VLOOKUP($A32,'Import Peak Change'!$A$106:EI$202,139,FALSE())))</f>
        <v>0</v>
      </c>
      <c r="EJ32" s="193" t="n">
        <f aca="false">IF(ISERROR(VLOOKUP($A32,'Import Peak'!$A$3:EJ$99,140,FALSE())-VLOOKUP($A32,'Import Peak Change'!$A$106:EJ$202,140,FALSE())),0,(VLOOKUP($A32,'Import Peak'!$A$3:EJ$99,140,FALSE())-VLOOKUP($A32,'Import Peak Change'!$A$106:EJ$202,140,FALSE())))</f>
        <v>0</v>
      </c>
      <c r="EK32" s="193" t="n">
        <f aca="false">IF(ISERROR(VLOOKUP($A32,'Import Peak'!$A$3:EK$99,141,FALSE())-VLOOKUP($A32,'Import Peak Change'!$A$106:EK$202,141,FALSE())),0,(VLOOKUP($A32,'Import Peak'!$A$3:EK$99,141,FALSE())-VLOOKUP($A32,'Import Peak Change'!$A$106:EK$202,141,FALSE())))</f>
        <v>0</v>
      </c>
      <c r="EL32" s="193" t="n">
        <f aca="false">IF(ISERROR(VLOOKUP($A32,'Import Peak'!$A$3:EL$99,142,FALSE())-VLOOKUP($A32,'Import Peak Change'!$A$106:EL$202,142,FALSE())),0,(VLOOKUP($A32,'Import Peak'!$A$3:EL$99,142,FALSE())-VLOOKUP($A32,'Import Peak Change'!$A$106:EL$202,142,FALSE())))</f>
        <v>0</v>
      </c>
      <c r="EM32" s="193" t="n">
        <f aca="false">IF(ISERROR(VLOOKUP($A32,'Import Peak'!$A$3:EM$99,143,FALSE())-VLOOKUP($A32,'Import Peak Change'!$A$106:EM$202,143,FALSE())),0,(VLOOKUP($A32,'Import Peak'!$A$3:EM$99,143,FALSE())-VLOOKUP($A32,'Import Peak Change'!$A$106:EM$202,143,FALSE())))</f>
        <v>0</v>
      </c>
      <c r="EN32" s="193" t="n">
        <f aca="false">IF(ISERROR(VLOOKUP($A32,'Import Peak'!$A$3:EN$99,144,FALSE())-VLOOKUP($A32,'Import Peak Change'!$A$106:EN$202,144,FALSE())),0,(VLOOKUP($A32,'Import Peak'!$A$3:EN$99,144,FALSE())-VLOOKUP($A32,'Import Peak Change'!$A$106:EN$202,144,FALSE())))</f>
        <v>0</v>
      </c>
      <c r="EO32" s="193" t="n">
        <f aca="false">IF(ISERROR(VLOOKUP($A32,'Import Peak'!$A$3:EO$99,145,FALSE())-VLOOKUP($A32,'Import Peak Change'!$A$106:EO$202,145,FALSE())),0,(VLOOKUP($A32,'Import Peak'!$A$3:EO$99,145,FALSE())-VLOOKUP($A32,'Import Peak Change'!$A$106:EO$202,145,FALSE())))</f>
        <v>0</v>
      </c>
      <c r="EP32" s="193" t="n">
        <f aca="false">IF(ISERROR(VLOOKUP($A32,'Import Peak'!$A$3:EP$99,146,FALSE())-VLOOKUP($A32,'Import Peak Change'!$A$106:EP$202,146,FALSE())),0,(VLOOKUP($A32,'Import Peak'!$A$3:EP$99,146,FALSE())-VLOOKUP($A32,'Import Peak Change'!$A$106:EP$202,146,FALSE())))</f>
        <v>0</v>
      </c>
      <c r="EQ32" s="193" t="n">
        <f aca="false">IF(ISERROR(VLOOKUP($A32,'Import Peak'!$A$3:EQ$99,147,FALSE())-VLOOKUP($A32,'Import Peak Change'!$A$106:EQ$202,147,FALSE())),0,(VLOOKUP($A32,'Import Peak'!$A$3:EQ$99,147,FALSE())-VLOOKUP($A32,'Import Peak Change'!$A$106:EQ$202,147,FALSE())))</f>
        <v>0</v>
      </c>
      <c r="ER32" s="193" t="n">
        <f aca="false">IF(ISERROR(VLOOKUP($A32,'Import Peak'!$A$3:ER$99,148,FALSE())-VLOOKUP($A32,'Import Peak Change'!$A$106:ER$202,148,FALSE())),0,(VLOOKUP($A32,'Import Peak'!$A$3:ER$99,148,FALSE())-VLOOKUP($A32,'Import Peak Change'!$A$106:ER$202,148,FALSE())))</f>
        <v>0</v>
      </c>
      <c r="ES32" s="193" t="n">
        <f aca="false">IF(ISERROR(VLOOKUP($A32,'Import Peak'!$A$3:ES$99,149,FALSE())-VLOOKUP($A32,'Import Peak Change'!$A$106:ES$202,149,FALSE())),0,(VLOOKUP($A32,'Import Peak'!$A$3:ES$99,149,FALSE())-VLOOKUP($A32,'Import Peak Change'!$A$106:ES$202,149,FALSE())))</f>
        <v>0</v>
      </c>
      <c r="ET32" s="193" t="n">
        <f aca="false">IF(ISERROR(VLOOKUP($A32,'Import Peak'!$A$3:ET$99,150,FALSE())-VLOOKUP($A32,'Import Peak Change'!$A$106:ET$202,150,FALSE())),0,(VLOOKUP($A32,'Import Peak'!$A$3:ET$99,150,FALSE())-VLOOKUP($A32,'Import Peak Change'!$A$106:ET$202,150,FALSE())))</f>
        <v>0</v>
      </c>
      <c r="EU32" s="193" t="n">
        <f aca="false">IF(ISERROR(VLOOKUP($A32,'Import Peak'!$A$3:EU$99,151,FALSE())-VLOOKUP($A32,'Import Peak Change'!$A$106:EU$202,151,FALSE())),0,(VLOOKUP($A32,'Import Peak'!$A$3:EU$99,151,FALSE())-VLOOKUP($A32,'Import Peak Change'!$A$106:EU$202,151,FALSE())))</f>
        <v>0</v>
      </c>
      <c r="EV32" s="193" t="n">
        <f aca="false">IF(ISERROR(VLOOKUP($A32,'Import Peak'!$A$3:EV$99,152,FALSE())-VLOOKUP($A32,'Import Peak Change'!$A$106:EV$202,152,FALSE())),0,(VLOOKUP($A32,'Import Peak'!$A$3:EV$99,152,FALSE())-VLOOKUP($A32,'Import Peak Change'!$A$106:EV$202,152,FALSE())))</f>
        <v>0</v>
      </c>
      <c r="EW32" s="193" t="n">
        <f aca="false">IF(ISERROR(VLOOKUP($A32,'Import Peak'!$A$3:EW$99,153,FALSE())-VLOOKUP($A32,'Import Peak Change'!$A$106:EW$202,153,FALSE())),0,(VLOOKUP($A32,'Import Peak'!$A$3:EW$99,153,FALSE())-VLOOKUP($A32,'Import Peak Change'!$A$106:EW$202,153,FALSE())))</f>
        <v>0</v>
      </c>
      <c r="EX32" s="193" t="n">
        <f aca="false">IF(ISERROR(VLOOKUP($A32,'Import Peak'!$A$3:EX$99,154,FALSE())-VLOOKUP($A32,'Import Peak Change'!$A$106:EX$202,154,FALSE())),0,(VLOOKUP($A32,'Import Peak'!$A$3:EX$99,154,FALSE())-VLOOKUP($A32,'Import Peak Change'!$A$106:EX$202,154,FALSE())))</f>
        <v>0</v>
      </c>
      <c r="EY32" s="193" t="n">
        <f aca="false">IF(ISERROR(VLOOKUP($A32,'Import Peak'!$A$3:EY$99,155,FALSE())-VLOOKUP($A32,'Import Peak Change'!$A$106:EY$202,155,FALSE())),0,(VLOOKUP($A32,'Import Peak'!$A$3:EY$99,155,FALSE())-VLOOKUP($A32,'Import Peak Change'!$A$106:EY$202,155,FALSE())))</f>
        <v>0</v>
      </c>
      <c r="EZ32" s="193" t="n">
        <f aca="false">IF(ISERROR(VLOOKUP($A32,'Import Peak'!$A$3:EZ$99,156,FALSE())-VLOOKUP($A32,'Import Peak Change'!$A$106:EZ$202,156,FALSE())),0,(VLOOKUP($A32,'Import Peak'!$A$3:EZ$99,156,FALSE())-VLOOKUP($A32,'Import Peak Change'!$A$106:EZ$202,156,FALSE())))</f>
        <v>0</v>
      </c>
      <c r="FA32" s="193" t="n">
        <f aca="false">IF(ISERROR(VLOOKUP($A32,'Import Peak'!$A$3:FA$99,157,FALSE())-VLOOKUP($A32,'Import Peak Change'!$A$106:FA$202,157,FALSE())),0,(VLOOKUP($A32,'Import Peak'!$A$3:FA$99,157,FALSE())-VLOOKUP($A32,'Import Peak Change'!$A$106:FA$202,157,FALSE())))</f>
        <v>0</v>
      </c>
      <c r="FB32" s="193" t="n">
        <f aca="false">IF(ISERROR(VLOOKUP($A32,'Import Peak'!$A$3:FB$99,158,FALSE())-VLOOKUP($A32,'Import Peak Change'!$A$106:FB$202,158,FALSE())),0,(VLOOKUP($A32,'Import Peak'!$A$3:FB$99,158,FALSE())-VLOOKUP($A32,'Import Peak Change'!$A$106:FB$202,158,FALSE())))</f>
        <v>0</v>
      </c>
      <c r="FC32" s="193" t="n">
        <f aca="false">IF(ISERROR(VLOOKUP($A32,'Import Peak'!$A$3:FC$99,159,FALSE())-VLOOKUP($A32,'Import Peak Change'!$A$106:FC$202,159,FALSE())),0,(VLOOKUP($A32,'Import Peak'!$A$3:FC$99,159,FALSE())-VLOOKUP($A32,'Import Peak Change'!$A$106:FC$202,159,FALSE())))</f>
        <v>0</v>
      </c>
      <c r="FD32" s="193" t="n">
        <f aca="false">IF(ISERROR(VLOOKUP($A32,'Import Peak'!$A$3:FD$99,160,FALSE())-VLOOKUP($A32,'Import Peak Change'!$A$106:FD$202,160,FALSE())),0,(VLOOKUP($A32,'Import Peak'!$A$3:FD$99,160,FALSE())-VLOOKUP($A32,'Import Peak Change'!$A$106:FD$202,160,FALSE())))</f>
        <v>0</v>
      </c>
      <c r="FE32" s="193" t="n">
        <f aca="false">IF(ISERROR(VLOOKUP($A32,'Import Peak'!$A$3:FE$99,161,FALSE())-VLOOKUP($A32,'Import Peak Change'!$A$106:FE$202,161,FALSE())),0,(VLOOKUP($A32,'Import Peak'!$A$3:FE$99,161,FALSE())-VLOOKUP($A32,'Import Peak Change'!$A$106:FE$202,161,FALSE())))</f>
        <v>0</v>
      </c>
      <c r="FF32" s="193" t="n">
        <f aca="false">IF(ISERROR(VLOOKUP($A32,'Import Peak'!$A$3:FF$99,162,FALSE())-VLOOKUP($A32,'Import Peak Change'!$A$106:FF$202,162,FALSE())),0,(VLOOKUP($A32,'Import Peak'!$A$3:FF$99,162,FALSE())-VLOOKUP($A32,'Import Peak Change'!$A$106:FF$202,162,FALSE())))</f>
        <v>0</v>
      </c>
      <c r="FG32" s="193" t="n">
        <f aca="false">IF(ISERROR(VLOOKUP($A32,'Import Peak'!$A$3:FG$99,163,FALSE())-VLOOKUP($A32,'Import Peak Change'!$A$106:FG$202,163,FALSE())),0,(VLOOKUP($A32,'Import Peak'!$A$3:FG$99,163,FALSE())-VLOOKUP($A32,'Import Peak Change'!$A$106:FG$202,163,FALSE())))</f>
        <v>0</v>
      </c>
      <c r="FH32" s="193" t="n">
        <f aca="false">IF(ISERROR(VLOOKUP($A32,'Import Peak'!$A$3:FH$99,164,FALSE())-VLOOKUP($A32,'Import Peak Change'!$A$106:FH$202,164,FALSE())),0,(VLOOKUP($A32,'Import Peak'!$A$3:FH$99,164,FALSE())-VLOOKUP($A32,'Import Peak Change'!$A$106:FH$202,164,FALSE())))</f>
        <v>0</v>
      </c>
      <c r="FI32" s="193" t="n">
        <f aca="false">IF(ISERROR(VLOOKUP($A32,'Import Peak'!$A$3:FI$99,165,FALSE())-VLOOKUP($A32,'Import Peak Change'!$A$106:FI$202,165,FALSE())),0,(VLOOKUP($A32,'Import Peak'!$A$3:FI$99,165,FALSE())-VLOOKUP($A32,'Import Peak Change'!$A$106:FI$202,165,FALSE())))</f>
        <v>0</v>
      </c>
      <c r="FJ32" s="193" t="n">
        <f aca="false">IF(ISERROR(VLOOKUP($A32,'Import Peak'!$A$3:FJ$99,166,FALSE())-VLOOKUP($A32,'Import Peak Change'!$A$106:FJ$202,166,FALSE())),0,(VLOOKUP($A32,'Import Peak'!$A$3:FJ$99,166,FALSE())-VLOOKUP($A32,'Import Peak Change'!$A$106:FJ$202,166,FALSE())))</f>
        <v>0</v>
      </c>
      <c r="FK32" s="193" t="n">
        <f aca="false">IF(ISERROR(VLOOKUP($A32,'Import Peak'!$A$3:FK$99,167,FALSE())-VLOOKUP($A32,'Import Peak Change'!$A$106:FK$202,167,FALSE())),0,(VLOOKUP($A32,'Import Peak'!$A$3:FK$99,167,FALSE())-VLOOKUP($A32,'Import Peak Change'!$A$106:FK$202,167,FALSE())))</f>
        <v>0</v>
      </c>
      <c r="FL32" s="193" t="n">
        <f aca="false">IF(ISERROR(VLOOKUP($A32,'Import Peak'!$A$3:FL$99,168,FALSE())-VLOOKUP($A32,'Import Peak Change'!$A$106:FL$202,168,FALSE())),0,(VLOOKUP($A32,'Import Peak'!$A$3:FL$99,168,FALSE())-VLOOKUP($A32,'Import Peak Change'!$A$106:FL$202,168,FALSE())))</f>
        <v>0</v>
      </c>
      <c r="FM32" s="193" t="n">
        <f aca="false">IF(ISERROR(VLOOKUP($A32,'Import Peak'!$A$3:FM$99,169,FALSE())-VLOOKUP($A32,'Import Peak Change'!$A$106:FM$202,169,FALSE())),0,(VLOOKUP($A32,'Import Peak'!$A$3:FM$99,169,FALSE())-VLOOKUP($A32,'Import Peak Change'!$A$106:FM$202,169,FALSE())))</f>
        <v>0</v>
      </c>
      <c r="FN32" s="193" t="n">
        <f aca="false">IF(ISERROR(VLOOKUP($A32,'Import Peak'!$A$3:FN$99,170,FALSE())-VLOOKUP($A32,'Import Peak Change'!$A$106:FN$202,170,FALSE())),0,(VLOOKUP($A32,'Import Peak'!$A$3:FN$99,170,FALSE())-VLOOKUP($A32,'Import Peak Change'!$A$106:FN$202,170,FALSE())))</f>
        <v>0</v>
      </c>
      <c r="FO32" s="193" t="n">
        <f aca="false">IF(ISERROR(VLOOKUP($A32,'Import Peak'!$A$3:FO$99,171,FALSE())-VLOOKUP($A32,'Import Peak Change'!$A$106:FO$202,171,FALSE())),0,(VLOOKUP($A32,'Import Peak'!$A$3:FO$99,171,FALSE())-VLOOKUP($A32,'Import Peak Change'!$A$106:FO$202,171,FALSE())))</f>
        <v>0</v>
      </c>
      <c r="FP32" s="193" t="n">
        <f aca="false">IF(ISERROR(VLOOKUP($A32,'Import Peak'!$A$3:FP$99,172,FALSE())-VLOOKUP($A32,'Import Peak Change'!$A$106:FP$202,172,FALSE())),0,(VLOOKUP($A32,'Import Peak'!$A$3:FP$99,172,FALSE())-VLOOKUP($A32,'Import Peak Change'!$A$106:FP$202,172,FALSE())))</f>
        <v>0</v>
      </c>
      <c r="FQ32" s="193" t="n">
        <f aca="false">IF(ISERROR(VLOOKUP($A32,'Import Peak'!$A$3:FQ$99,173,FALSE())-VLOOKUP($A32,'Import Peak Change'!$A$106:FQ$202,173,FALSE())),0,(VLOOKUP($A32,'Import Peak'!$A$3:FQ$99,173,FALSE())-VLOOKUP($A32,'Import Peak Change'!$A$106:FQ$202,173,FALSE())))</f>
        <v>0</v>
      </c>
      <c r="FR32" s="193" t="n">
        <f aca="false">IF(ISERROR(VLOOKUP($A32,'Import Peak'!$A$3:FR$99,174,FALSE())-VLOOKUP($A32,'Import Peak Change'!$A$106:FR$202,174,FALSE())),0,(VLOOKUP($A32,'Import Peak'!$A$3:FR$99,174,FALSE())-VLOOKUP($A32,'Import Peak Change'!$A$106:FR$202,174,FALSE())))</f>
        <v>0</v>
      </c>
      <c r="FS32" s="193" t="n">
        <f aca="false">IF(ISERROR(VLOOKUP($A32,'Import Peak'!$A$3:FS$99,175,FALSE())-VLOOKUP($A32,'Import Peak Change'!$A$106:FS$202,175,FALSE())),0,(VLOOKUP($A32,'Import Peak'!$A$3:FS$99,175,FALSE())-VLOOKUP($A32,'Import Peak Change'!$A$106:FS$202,175,FALSE())))</f>
        <v>0</v>
      </c>
      <c r="FT32" s="193" t="n">
        <f aca="false">IF(ISERROR(VLOOKUP($A32,'Import Peak'!$A$3:FT$99,176,FALSE())-VLOOKUP($A32,'Import Peak Change'!$A$106:FT$202,176,FALSE())),0,(VLOOKUP($A32,'Import Peak'!$A$3:FT$99,176,FALSE())-VLOOKUP($A32,'Import Peak Change'!$A$106:FT$202,176,FALSE())))</f>
        <v>0</v>
      </c>
      <c r="FU32" s="193" t="n">
        <f aca="false">IF(ISERROR(VLOOKUP($A32,'Import Peak'!$A$3:FU$99,177,FALSE())-VLOOKUP($A32,'Import Peak Change'!$A$106:FU$202,177,FALSE())),0,(VLOOKUP($A32,'Import Peak'!$A$3:FU$99,177,FALSE())-VLOOKUP($A32,'Import Peak Change'!$A$106:FU$202,177,FALSE())))</f>
        <v>0</v>
      </c>
      <c r="FV32" s="193" t="n">
        <f aca="false">IF(ISERROR(VLOOKUP($A32,'Import Peak'!$A$3:FV$99,178,FALSE())-VLOOKUP($A32,'Import Peak Change'!$A$106:FV$202,178,FALSE())),0,(VLOOKUP($A32,'Import Peak'!$A$3:FV$99,178,FALSE())-VLOOKUP($A32,'Import Peak Change'!$A$106:FV$202,178,FALSE())))</f>
        <v>0</v>
      </c>
      <c r="FW32" s="193" t="n">
        <f aca="false">IF(ISERROR(VLOOKUP($A32,'Import Peak'!$A$3:FW$99,179,FALSE())-VLOOKUP($A32,'Import Peak Change'!$A$106:FW$202,179,FALSE())),0,(VLOOKUP($A32,'Import Peak'!$A$3:FW$99,179,FALSE())-VLOOKUP($A32,'Import Peak Change'!$A$106:FW$202,179,FALSE())))</f>
        <v>0</v>
      </c>
      <c r="FX32" s="193" t="n">
        <f aca="false">IF(ISERROR(VLOOKUP($A32,'Import Peak'!$A$3:FX$99,180,FALSE())-VLOOKUP($A32,'Import Peak Change'!$A$106:FX$202,180,FALSE())),0,(VLOOKUP($A32,'Import Peak'!$A$3:FX$99,180,FALSE())-VLOOKUP($A32,'Import Peak Change'!$A$106:FX$202,180,FALSE())))</f>
        <v>0</v>
      </c>
      <c r="FY32" s="193" t="n">
        <f aca="false">IF(ISERROR(VLOOKUP($A32,'Import Peak'!$A$3:FY$99,181,FALSE())-VLOOKUP($A32,'Import Peak Change'!$A$106:FY$202,181,FALSE())),0,(VLOOKUP($A32,'Import Peak'!$A$3:FY$99,181,FALSE())-VLOOKUP($A32,'Import Peak Change'!$A$106:FY$202,181,FALSE())))</f>
        <v>0</v>
      </c>
      <c r="FZ32" s="193" t="n">
        <f aca="false">IF(ISERROR(VLOOKUP($A32,'Import Peak'!$A$3:FZ$99,182,FALSE())-VLOOKUP($A32,'Import Peak Change'!$A$106:FZ$202,182,FALSE())),0,(VLOOKUP($A32,'Import Peak'!$A$3:FZ$99,182,FALSE())-VLOOKUP($A32,'Import Peak Change'!$A$106:FZ$202,182,FALSE())))</f>
        <v>0</v>
      </c>
      <c r="GA32" s="193" t="n">
        <f aca="false">IF(ISERROR(VLOOKUP($A32,'Import Peak'!$A$3:GA$99,183,FALSE())-VLOOKUP($A32,'Import Peak Change'!$A$106:GA$202,183,FALSE())),0,(VLOOKUP($A32,'Import Peak'!$A$3:GA$99,183,FALSE())-VLOOKUP($A32,'Import Peak Change'!$A$106:GA$202,183,FALSE())))</f>
        <v>0</v>
      </c>
      <c r="GB32" s="193" t="n">
        <f aca="false">IF(ISERROR(VLOOKUP($A32,'Import Peak'!$A$3:GB$99,184,FALSE())-VLOOKUP($A32,'Import Peak Change'!$A$106:GB$202,184,FALSE())),0,(VLOOKUP($A32,'Import Peak'!$A$3:GB$99,184,FALSE())-VLOOKUP($A32,'Import Peak Change'!$A$106:GB$202,184,FALSE())))</f>
        <v>0</v>
      </c>
      <c r="GC32" s="193" t="n">
        <f aca="false">IF(ISERROR(VLOOKUP($A32,'Import Peak'!$A$3:GC$99,185,FALSE())-VLOOKUP($A32,'Import Peak Change'!$A$106:GC$202,185,FALSE())),0,(VLOOKUP($A32,'Import Peak'!$A$3:GC$99,185,FALSE())-VLOOKUP($A32,'Import Peak Change'!$A$106:GC$202,185,FALSE())))</f>
        <v>0</v>
      </c>
      <c r="GD32" s="193" t="n">
        <f aca="false">IF(ISERROR(VLOOKUP($A32,'Import Peak'!$A$3:GD$99,186,FALSE())-VLOOKUP($A32,'Import Peak Change'!$A$106:GD$202,186,FALSE())),0,(VLOOKUP($A32,'Import Peak'!$A$3:GD$99,186,FALSE())-VLOOKUP($A32,'Import Peak Change'!$A$106:GD$202,186,FALSE())))</f>
        <v>0</v>
      </c>
      <c r="GE32" s="193" t="n">
        <f aca="false">IF(ISERROR(VLOOKUP($A32,'Import Peak'!$A$3:GE$99,187,FALSE())-VLOOKUP($A32,'Import Peak Change'!$A$106:GE$202,187,FALSE())),0,(VLOOKUP($A32,'Import Peak'!$A$3:GE$99,187,FALSE())-VLOOKUP($A32,'Import Peak Change'!$A$106:GE$202,187,FALSE())))</f>
        <v>0</v>
      </c>
      <c r="GF32" s="193" t="n">
        <f aca="false">IF(ISERROR(VLOOKUP($A32,'Import Peak'!$A$3:GF$99,188,FALSE())-VLOOKUP($A32,'Import Peak Change'!$A$106:GF$202,188,FALSE())),0,(VLOOKUP($A32,'Import Peak'!$A$3:GF$99,188,FALSE())-VLOOKUP($A32,'Import Peak Change'!$A$106:GF$202,188,FALSE())))</f>
        <v>0</v>
      </c>
      <c r="GG32" s="193" t="n">
        <f aca="false">IF(ISERROR(VLOOKUP($A32,'Import Peak'!$A$3:GG$99,189,FALSE())-VLOOKUP($A32,'Import Peak Change'!$A$106:GG$202,189,FALSE())),0,(VLOOKUP($A32,'Import Peak'!$A$3:GG$99,189,FALSE())-VLOOKUP($A32,'Import Peak Change'!$A$106:GG$202,189,FALSE())))</f>
        <v>0</v>
      </c>
      <c r="GH32" s="193" t="n">
        <f aca="false">IF(ISERROR(VLOOKUP($A32,'Import Peak'!$A$3:GH$99,190,FALSE())-VLOOKUP($A32,'Import Peak Change'!$A$106:GH$202,190,FALSE())),0,(VLOOKUP($A32,'Import Peak'!$A$3:GH$99,190,FALSE())-VLOOKUP($A32,'Import Peak Change'!$A$106:GH$202,190,FALSE())))</f>
        <v>0</v>
      </c>
      <c r="GI32" s="193" t="n">
        <f aca="false">IF(ISERROR(VLOOKUP($A32,'Import Peak'!$A$3:GI$99,191,FALSE())-VLOOKUP($A32,'Import Peak Change'!$A$106:GI$202,191,FALSE())),0,(VLOOKUP($A32,'Import Peak'!$A$3:GI$99,191,FALSE())-VLOOKUP($A32,'Import Peak Change'!$A$106:GI$202,191,FALSE())))</f>
        <v>0</v>
      </c>
      <c r="GJ32" s="193" t="n">
        <f aca="false">IF(ISERROR(VLOOKUP($A32,'Import Peak'!$A$3:GJ$99,192,FALSE())-VLOOKUP($A32,'Import Peak Change'!$A$106:GJ$202,192,FALSE())),0,(VLOOKUP($A32,'Import Peak'!$A$3:GJ$99,192,FALSE())-VLOOKUP($A32,'Import Peak Change'!$A$106:GJ$202,192,FALSE())))</f>
        <v>0</v>
      </c>
      <c r="GK32" s="193" t="n">
        <f aca="false">IF(ISERROR(VLOOKUP($A32,'Import Peak'!$A$3:GK$99,193,FALSE())-VLOOKUP($A32,'Import Peak Change'!$A$106:GK$202,193,FALSE())),0,(VLOOKUP($A32,'Import Peak'!$A$3:GK$99,193,FALSE())-VLOOKUP($A32,'Import Peak Change'!$A$106:GK$202,193,FALSE())))</f>
        <v>0</v>
      </c>
      <c r="GL32" s="193" t="n">
        <f aca="false">IF(ISERROR(VLOOKUP($A32,'Import Peak'!$A$3:GL$99,194,FALSE())-VLOOKUP($A32,'Import Peak Change'!$A$106:GL$202,194,FALSE())),0,(VLOOKUP($A32,'Import Peak'!$A$3:GL$99,194,FALSE())-VLOOKUP($A32,'Import Peak Change'!$A$106:GL$202,194,FALSE())))</f>
        <v>0</v>
      </c>
      <c r="GM32" s="193" t="n">
        <f aca="false">IF(ISERROR(VLOOKUP($A32,'Import Peak'!$A$3:GM$99,195,FALSE())-VLOOKUP($A32,'Import Peak Change'!$A$106:GM$202,195,FALSE())),0,(VLOOKUP($A32,'Import Peak'!$A$3:GM$99,195,FALSE())-VLOOKUP($A32,'Import Peak Change'!$A$106:GM$202,195,FALSE())))</f>
        <v>0</v>
      </c>
      <c r="GN32" s="193" t="n">
        <f aca="false">IF(ISERROR(VLOOKUP($A32,'Import Peak'!$A$3:GN$99,196,FALSE())-VLOOKUP($A32,'Import Peak Change'!$A$106:GN$202,196,FALSE())),0,(VLOOKUP($A32,'Import Peak'!$A$3:GN$99,196,FALSE())-VLOOKUP($A32,'Import Peak Change'!$A$106:GN$202,196,FALSE())))</f>
        <v>0</v>
      </c>
      <c r="GO32" s="193" t="n">
        <f aca="false">IF(ISERROR(VLOOKUP($A32,'Import Peak'!$A$3:GO$99,197,FALSE())-VLOOKUP($A32,'Import Peak Change'!$A$106:GO$202,197,FALSE())),0,(VLOOKUP($A32,'Import Peak'!$A$3:GO$99,197,FALSE())-VLOOKUP($A32,'Import Peak Change'!$A$106:GO$202,197,FALSE())))</f>
        <v>0</v>
      </c>
      <c r="GP32" s="193" t="n">
        <f aca="false">IF(ISERROR(VLOOKUP($A32,'Import Peak'!$A$3:GP$99,198,FALSE())-VLOOKUP($A32,'Import Peak Change'!$A$106:GP$202,198,FALSE())),0,(VLOOKUP($A32,'Import Peak'!$A$3:GP$99,198,FALSE())-VLOOKUP($A32,'Import Peak Change'!$A$106:GP$202,198,FALSE())))</f>
        <v>0</v>
      </c>
      <c r="GQ32" s="193" t="n">
        <f aca="false">IF(ISERROR(VLOOKUP($A32,'Import Peak'!$A$3:GQ$99,199,FALSE())-VLOOKUP($A32,'Import Peak Change'!$A$106:GQ$202,199,FALSE())),0,(VLOOKUP($A32,'Import Peak'!$A$3:GQ$99,199,FALSE())-VLOOKUP($A32,'Import Peak Change'!$A$106:GQ$202,199,FALSE())))</f>
        <v>0</v>
      </c>
      <c r="GR32" s="193" t="n">
        <f aca="false">IF(ISERROR(VLOOKUP($A32,'Import Peak'!$A$3:GR$99,200,FALSE())-VLOOKUP($A32,'Import Peak Change'!$A$106:GR$202,200,FALSE())),0,(VLOOKUP($A32,'Import Peak'!$A$3:GR$99,200,FALSE())-VLOOKUP($A32,'Import Peak Change'!$A$106:GR$202,200,FALSE())))</f>
        <v>0</v>
      </c>
      <c r="GS32" s="193" t="n">
        <f aca="false">IF(ISERROR(VLOOKUP($A32,'Import Peak'!$A$3:GS$99,201,FALSE())-VLOOKUP($A32,'Import Peak Change'!$A$106:GS$202,201,FALSE())),0,(VLOOKUP($A32,'Import Peak'!$A$3:GS$99,201,FALSE())-VLOOKUP($A32,'Import Peak Change'!$A$106:GS$202,201,FALSE())))</f>
        <v>0</v>
      </c>
      <c r="GT32" s="193" t="n">
        <f aca="false">IF(ISERROR(VLOOKUP($A32,'Import Peak'!$A$3:GT$99,202,FALSE())-VLOOKUP($A32,'Import Peak Change'!$A$106:GT$202,202,FALSE())),0,(VLOOKUP($A32,'Import Peak'!$A$3:GT$99,202,FALSE())-VLOOKUP($A32,'Import Peak Change'!$A$106:GT$202,202,FALSE())))</f>
        <v>0</v>
      </c>
      <c r="GU32" s="193" t="n">
        <f aca="false">IF(ISERROR(VLOOKUP($A32,'Import Peak'!$A$3:GU$99,203,FALSE())-VLOOKUP($A32,'Import Peak Change'!$A$106:GU$202,203,FALSE())),0,(VLOOKUP($A32,'Import Peak'!$A$3:GU$99,203,FALSE())-VLOOKUP($A32,'Import Peak Change'!$A$106:GU$202,203,FALSE())))</f>
        <v>0</v>
      </c>
      <c r="GV32" s="193" t="n">
        <f aca="false">IF(ISERROR(VLOOKUP($A32,'Import Peak'!$A$3:GV$99,204,FALSE())-VLOOKUP($A32,'Import Peak Change'!$A$106:GV$202,204,FALSE())),0,(VLOOKUP($A32,'Import Peak'!$A$3:GV$99,204,FALSE())-VLOOKUP($A32,'Import Peak Change'!$A$106:GV$202,204,FALSE())))</f>
        <v>0</v>
      </c>
      <c r="GW32" s="193" t="n">
        <f aca="false">IF(ISERROR(VLOOKUP($A32,'Import Peak'!$A$3:GW$99,205,FALSE())-VLOOKUP($A32,'Import Peak Change'!$A$106:GW$202,205,FALSE())),0,(VLOOKUP($A32,'Import Peak'!$A$3:GW$99,205,FALSE())-VLOOKUP($A32,'Import Peak Change'!$A$106:GW$202,205,FALSE())))</f>
        <v>0</v>
      </c>
      <c r="GX32" s="193" t="n">
        <f aca="false">IF(ISERROR(VLOOKUP($A32,'Import Peak'!$A$3:GX$99,206,FALSE())-VLOOKUP($A32,'Import Peak Change'!$A$106:GX$202,206,FALSE())),0,(VLOOKUP($A32,'Import Peak'!$A$3:GX$99,206,FALSE())-VLOOKUP($A32,'Import Peak Change'!$A$106:GX$202,206,FALSE())))</f>
        <v>0</v>
      </c>
      <c r="GY32" s="193" t="n">
        <f aca="false">IF(ISERROR(VLOOKUP($A32,'Import Peak'!$A$3:GY$99,207,FALSE())-VLOOKUP($A32,'Import Peak Change'!$A$106:GY$202,207,FALSE())),0,(VLOOKUP($A32,'Import Peak'!$A$3:GY$99,207,FALSE())-VLOOKUP($A32,'Import Peak Change'!$A$106:GY$202,207,FALSE())))</f>
        <v>0</v>
      </c>
      <c r="GZ32" s="193" t="n">
        <f aca="false">IF(ISERROR(VLOOKUP($A32,'Import Peak'!$A$3:GZ$99,208,FALSE())-VLOOKUP($A32,'Import Peak Change'!$A$106:GZ$202,208,FALSE())),0,(VLOOKUP($A32,'Import Peak'!$A$3:GZ$99,208,FALSE())-VLOOKUP($A32,'Import Peak Change'!$A$106:GZ$202,208,FALSE())))</f>
        <v>0</v>
      </c>
      <c r="HA32" s="193" t="n">
        <f aca="false">IF(ISERROR(VLOOKUP($A32,'Import Peak'!$A$3:HA$99,209,FALSE())-VLOOKUP($A32,'Import Peak Change'!$A$106:HA$202,209,FALSE())),0,(VLOOKUP($A32,'Import Peak'!$A$3:HA$99,209,FALSE())-VLOOKUP($A32,'Import Peak Change'!$A$106:HA$202,209,FALSE())))</f>
        <v>0</v>
      </c>
      <c r="HB32" s="193" t="n">
        <f aca="false">IF(ISERROR(VLOOKUP($A32,'Import Peak'!$A$3:HB$99,210,FALSE())-VLOOKUP($A32,'Import Peak Change'!$A$106:HB$202,210,FALSE())),0,(VLOOKUP($A32,'Import Peak'!$A$3:HB$99,210,FALSE())-VLOOKUP($A32,'Import Peak Change'!$A$106:HB$202,210,FALSE())))</f>
        <v>0</v>
      </c>
      <c r="HC32" s="193" t="n">
        <f aca="false">IF(ISERROR(VLOOKUP($A32,'Import Peak'!$A$3:HC$99,211,FALSE())-VLOOKUP($A32,'Import Peak Change'!$A$106:HC$202,211,FALSE())),0,(VLOOKUP($A32,'Import Peak'!$A$3:HC$99,211,FALSE())-VLOOKUP($A32,'Import Peak Change'!$A$106:HC$202,211,FALSE())))</f>
        <v>0</v>
      </c>
      <c r="HD32" s="193" t="n">
        <f aca="false">IF(ISERROR(VLOOKUP($A32,'Import Peak'!$A$3:HD$99,212,FALSE())-VLOOKUP($A32,'Import Peak Change'!$A$106:HD$202,212,FALSE())),0,(VLOOKUP($A32,'Import Peak'!$A$3:HD$99,212,FALSE())-VLOOKUP($A32,'Import Peak Change'!$A$106:HD$202,212,FALSE())))</f>
        <v>0</v>
      </c>
      <c r="HE32" s="193" t="n">
        <f aca="false">IF(ISERROR(VLOOKUP($A32,'Import Peak'!$A$3:HE$99,213,FALSE())-VLOOKUP($A32,'Import Peak Change'!$A$106:HE$202,213,FALSE())),0,(VLOOKUP($A32,'Import Peak'!$A$3:HE$99,213,FALSE())-VLOOKUP($A32,'Import Peak Change'!$A$106:HE$202,213,FALSE())))</f>
        <v>0</v>
      </c>
      <c r="HF32" s="193" t="n">
        <f aca="false">IF(ISERROR(VLOOKUP($A32,'Import Peak'!$A$3:HF$99,214,FALSE())-VLOOKUP($A32,'Import Peak Change'!$A$106:HF$202,214,FALSE())),0,(VLOOKUP($A32,'Import Peak'!$A$3:HF$99,214,FALSE())-VLOOKUP($A32,'Import Peak Change'!$A$106:HF$202,214,FALSE())))</f>
        <v>0</v>
      </c>
      <c r="HG32" s="193" t="n">
        <f aca="false">IF(ISERROR(VLOOKUP($A32,'Import Peak'!$A$3:HG$99,215,FALSE())-VLOOKUP($A32,'Import Peak Change'!$A$106:HG$202,215,FALSE())),0,(VLOOKUP($A32,'Import Peak'!$A$3:HG$99,215,FALSE())-VLOOKUP($A32,'Import Peak Change'!$A$106:HG$202,215,FALSE())))</f>
        <v>0</v>
      </c>
      <c r="HH32" s="193" t="n">
        <f aca="false">IF(ISERROR(VLOOKUP($A32,'Import Peak'!$A$3:HH$99,216,FALSE())-VLOOKUP($A32,'Import Peak Change'!$A$106:HH$202,216,FALSE())),0,(VLOOKUP($A32,'Import Peak'!$A$3:HH$99,216,FALSE())-VLOOKUP($A32,'Import Peak Change'!$A$106:HH$202,216,FALSE())))</f>
        <v>0</v>
      </c>
      <c r="HI32" s="193" t="n">
        <f aca="false">IF(ISERROR(VLOOKUP($A32,'Import Peak'!$A$3:HI$99,217,FALSE())-VLOOKUP($A32,'Import Peak Change'!$A$106:HI$202,217,FALSE())),0,(VLOOKUP($A32,'Import Peak'!$A$3:HI$99,217,FALSE())-VLOOKUP($A32,'Import Peak Change'!$A$106:HI$202,217,FALSE())))</f>
        <v>0</v>
      </c>
      <c r="HJ32" s="193" t="n">
        <f aca="false">IF(ISERROR(VLOOKUP($A32,'Import Peak'!$A$3:HJ$99,218,FALSE())-VLOOKUP($A32,'Import Peak Change'!$A$106:HJ$202,218,FALSE())),0,(VLOOKUP($A32,'Import Peak'!$A$3:HJ$99,218,FALSE())-VLOOKUP($A32,'Import Peak Change'!$A$106:HJ$202,218,FALSE())))</f>
        <v>0</v>
      </c>
      <c r="HK32" s="193" t="n">
        <f aca="false">IF(ISERROR(VLOOKUP($A32,'Import Peak'!$A$3:HK$99,219,FALSE())-VLOOKUP($A32,'Import Peak Change'!$A$106:HK$202,219,FALSE())),0,(VLOOKUP($A32,'Import Peak'!$A$3:HK$99,219,FALSE())-VLOOKUP($A32,'Import Peak Change'!$A$106:HK$202,219,FALSE())))</f>
        <v>0</v>
      </c>
      <c r="HL32" s="193" t="n">
        <f aca="false">IF(ISERROR(VLOOKUP($A32,'Import Peak'!$A$3:HL$99,220,FALSE())-VLOOKUP($A32,'Import Peak Change'!$A$106:HL$202,220,FALSE())),0,(VLOOKUP($A32,'Import Peak'!$A$3:HL$99,220,FALSE())-VLOOKUP($A32,'Import Peak Change'!$A$106:HL$202,220,FALSE())))</f>
        <v>0</v>
      </c>
      <c r="HM32" s="193" t="n">
        <f aca="false">IF(ISERROR(VLOOKUP($A32,'Import Peak'!$A$3:HM$99,221,FALSE())-VLOOKUP($A32,'Import Peak Change'!$A$106:HM$202,221,FALSE())),0,(VLOOKUP($A32,'Import Peak'!$A$3:HM$99,221,FALSE())-VLOOKUP($A32,'Import Peak Change'!$A$106:HM$202,221,FALSE())))</f>
        <v>0</v>
      </c>
      <c r="HN32" s="193" t="n">
        <f aca="false">IF(ISERROR(VLOOKUP($A32,'Import Peak'!$A$3:HN$99,222,FALSE())-VLOOKUP($A32,'Import Peak Change'!$A$106:HN$202,222,FALSE())),0,(VLOOKUP($A32,'Import Peak'!$A$3:HN$99,222,FALSE())-VLOOKUP($A32,'Import Peak Change'!$A$106:HN$202,222,FALSE())))</f>
        <v>0</v>
      </c>
      <c r="HO32" s="193" t="n">
        <f aca="false">IF(ISERROR(VLOOKUP($A32,'Import Peak'!$A$3:HO$99,223,FALSE())-VLOOKUP($A32,'Import Peak Change'!$A$106:HO$202,223,FALSE())),0,(VLOOKUP($A32,'Import Peak'!$A$3:HO$99,223,FALSE())-VLOOKUP($A32,'Import Peak Change'!$A$106:HO$202,223,FALSE())))</f>
        <v>0</v>
      </c>
      <c r="HP32" s="193" t="n">
        <f aca="false">IF(ISERROR(VLOOKUP($A32,'Import Peak'!$A$3:HP$99,224,FALSE())-VLOOKUP($A32,'Import Peak Change'!$A$106:HP$202,224,FALSE())),0,(VLOOKUP($A32,'Import Peak'!$A$3:HP$99,224,FALSE())-VLOOKUP($A32,'Import Peak Change'!$A$106:HP$202,224,FALSE())))</f>
        <v>0</v>
      </c>
      <c r="HQ32" s="193" t="n">
        <f aca="false">IF(ISERROR(VLOOKUP($A32,'Import Peak'!$A$3:HQ$99,225,FALSE())-VLOOKUP($A32,'Import Peak Change'!$A$106:HQ$202,225,FALSE())),0,(VLOOKUP($A32,'Import Peak'!$A$3:HQ$99,225,FALSE())-VLOOKUP($A32,'Import Peak Change'!$A$106:HQ$202,225,FALSE())))</f>
        <v>0</v>
      </c>
      <c r="HR32" s="193" t="n">
        <f aca="false">IF(ISERROR(VLOOKUP($A32,'Import Peak'!$A$3:HR$99,226,FALSE())-VLOOKUP($A32,'Import Peak Change'!$A$106:HR$202,226,FALSE())),0,(VLOOKUP($A32,'Import Peak'!$A$3:HR$99,226,FALSE())-VLOOKUP($A32,'Import Peak Change'!$A$106:HR$202,226,FALSE())))</f>
        <v>0</v>
      </c>
      <c r="HS32" s="193" t="n">
        <f aca="false">IF(ISERROR(VLOOKUP($A32,'Import Peak'!$A$3:HS$99,227,FALSE())-VLOOKUP($A32,'Import Peak Change'!$A$106:HS$202,227,FALSE())),0,(VLOOKUP($A32,'Import Peak'!$A$3:HS$99,227,FALSE())-VLOOKUP($A32,'Import Peak Change'!$A$106:HS$202,227,FALSE())))</f>
        <v>0</v>
      </c>
      <c r="HT32" s="193" t="n">
        <f aca="false">IF(ISERROR(VLOOKUP($A32,'Import Peak'!$A$3:HT$99,228,FALSE())-VLOOKUP($A32,'Import Peak Change'!$A$106:HT$202,228,FALSE())),0,(VLOOKUP($A32,'Import Peak'!$A$3:HT$99,228,FALSE())-VLOOKUP($A32,'Import Peak Change'!$A$106:HT$202,228,FALSE())))</f>
        <v>0</v>
      </c>
      <c r="HU32" s="193" t="n">
        <f aca="false">IF(ISERROR(VLOOKUP($A32,'Import Peak'!$A$3:HU$99,229,FALSE())-VLOOKUP($A32,'Import Peak Change'!$A$106:HU$202,229,FALSE())),0,(VLOOKUP($A32,'Import Peak'!$A$3:HU$99,229,FALSE())-VLOOKUP($A32,'Import Peak Change'!$A$106:HU$202,229,FALSE())))</f>
        <v>0</v>
      </c>
      <c r="HV32" s="193" t="n">
        <f aca="false">IF(ISERROR(VLOOKUP($A32,'Import Peak'!$A$3:HV$99,230,FALSE())-VLOOKUP($A32,'Import Peak Change'!$A$106:HV$202,230,FALSE())),0,(VLOOKUP($A32,'Import Peak'!$A$3:HV$99,230,FALSE())-VLOOKUP($A32,'Import Peak Change'!$A$106:HV$202,230,FALSE())))</f>
        <v>0</v>
      </c>
      <c r="HW32" s="193" t="n">
        <f aca="false">IF(ISERROR(VLOOKUP($A32,'Import Peak'!$A$3:HW$99,231,FALSE())-VLOOKUP($A32,'Import Peak Change'!$A$106:HW$202,231,FALSE())),0,(VLOOKUP($A32,'Import Peak'!$A$3:HW$99,231,FALSE())-VLOOKUP($A32,'Import Peak Change'!$A$106:HW$202,231,FALSE())))</f>
        <v>0</v>
      </c>
      <c r="HX32" s="193" t="n">
        <f aca="false">IF(ISERROR(VLOOKUP($A32,'Import Peak'!$A$3:HX$99,232,FALSE())-VLOOKUP($A32,'Import Peak Change'!$A$106:HX$202,232,FALSE())),0,(VLOOKUP($A32,'Import Peak'!$A$3:HX$99,232,FALSE())-VLOOKUP($A32,'Import Peak Change'!$A$106:HX$202,232,FALSE())))</f>
        <v>0</v>
      </c>
      <c r="HY32" s="193" t="n">
        <f aca="false">IF(ISERROR(VLOOKUP($A32,'Import Peak'!$A$3:HY$99,233,FALSE())-VLOOKUP($A32,'Import Peak Change'!$A$106:HY$202,233,FALSE())),0,(VLOOKUP($A32,'Import Peak'!$A$3:HY$99,233,FALSE())-VLOOKUP($A32,'Import Peak Change'!$A$106:HY$202,233,FALSE())))</f>
        <v>0</v>
      </c>
      <c r="HZ32" s="193" t="n">
        <f aca="false">IF(ISERROR(VLOOKUP($A32,'Import Peak'!$A$3:HZ$99,234,FALSE())-VLOOKUP($A32,'Import Peak Change'!$A$106:HZ$202,234,FALSE())),0,(VLOOKUP($A32,'Import Peak'!$A$3:HZ$99,234,FALSE())-VLOOKUP($A32,'Import Peak Change'!$A$106:HZ$202,234,FALSE())))</f>
        <v>0</v>
      </c>
      <c r="IA32" s="193" t="n">
        <f aca="false">IF(ISERROR(VLOOKUP($A32,'Import Peak'!$A$3:IA$99,235,FALSE())-VLOOKUP($A32,'Import Peak Change'!$A$106:IA$202,235,FALSE())),0,(VLOOKUP($A32,'Import Peak'!$A$3:IA$99,235,FALSE())-VLOOKUP($A32,'Import Peak Change'!$A$106:IA$202,235,FALSE())))</f>
        <v>0</v>
      </c>
      <c r="IB32" s="193" t="n">
        <f aca="false">IF(ISERROR(VLOOKUP($A32,'Import Peak'!$A$3:IB$99,236,FALSE())-VLOOKUP($A32,'Import Peak Change'!$A$106:IB$202,236,FALSE())),0,(VLOOKUP($A32,'Import Peak'!$A$3:IB$99,236,FALSE())-VLOOKUP($A32,'Import Peak Change'!$A$106:IB$202,236,FALSE())))</f>
        <v>0</v>
      </c>
      <c r="IC32" s="193" t="n">
        <f aca="false">IF(ISERROR(VLOOKUP($A32,'Import Peak'!$A$3:IC$99,237,FALSE())-VLOOKUP($A32,'Import Peak Change'!$A$106:IC$202,237,FALSE())),0,(VLOOKUP($A32,'Import Peak'!$A$3:IC$99,237,FALSE())-VLOOKUP($A32,'Import Peak Change'!$A$106:IC$202,237,FALSE())))</f>
        <v>0</v>
      </c>
      <c r="ID32" s="193" t="n">
        <f aca="false">IF(ISERROR(VLOOKUP($A32,'Import Peak'!$A$3:ID$99,238,FALSE())-VLOOKUP($A32,'Import Peak Change'!$A$106:ID$202,238,FALSE())),0,(VLOOKUP($A32,'Import Peak'!$A$3:ID$99,238,FALSE())-VLOOKUP($A32,'Import Peak Change'!$A$106:ID$202,238,FALSE())))</f>
        <v>-602838.384</v>
      </c>
      <c r="IE32" s="193" t="n">
        <f aca="false">IF(ISERROR(VLOOKUP($A32,'Import Peak'!$A$3:IE$99,239,FALSE())-VLOOKUP($A32,'Import Peak Change'!$A$106:IE$202,239,FALSE())),0,(VLOOKUP($A32,'Import Peak'!$A$3:IE$99,239,FALSE())-VLOOKUP($A32,'Import Peak Change'!$A$106:IE$202,239,FALSE())))</f>
        <v>-602838.384</v>
      </c>
    </row>
    <row r="33" customFormat="false" ht="12.75" hidden="false" customHeight="false" outlineLevel="0" collapsed="false">
      <c r="A33" s="201" t="str">
        <f aca="false">IF('Import Peak'!A30=0,"",'Import Peak'!A30)</f>
        <v>PWR-NG-LTSW</v>
      </c>
      <c r="B33" s="193"/>
      <c r="C33" s="193"/>
      <c r="D33" s="193"/>
      <c r="E33" s="193"/>
      <c r="F33" s="193"/>
      <c r="G33" s="193" t="n">
        <f aca="false">IF(ISERROR(VLOOKUP($A33,'Import Peak'!$A$3:G$99,7,FALSE())-VLOOKUP($A33,'Import Peak Change'!$A$106:G$202,7,FALSE())),0,(VLOOKUP($A33,'Import Peak'!$A$3:G$99,7,FALSE())-VLOOKUP($A33,'Import Peak Change'!$A$106:G$202,7,FALSE())))</f>
        <v>0</v>
      </c>
      <c r="H33" s="193" t="n">
        <f aca="false">IF(ISERROR(VLOOKUP($A33,'Import Peak'!$A$3:H$99,8,FALSE())-VLOOKUP($A33,'Import Peak Change'!$A$106:H$202,8,FALSE())),0,(VLOOKUP($A33,'Import Peak'!$A$3:H$99,8,FALSE())-VLOOKUP($A33,'Import Peak Change'!$A$106:H$202,8,FALSE())))</f>
        <v>0</v>
      </c>
      <c r="I33" s="193" t="n">
        <f aca="false">IF(ISERROR(VLOOKUP($A33,'Import Peak'!$A$3:I$99,9,FALSE())-VLOOKUP($A33,'Import Peak Change'!$A$106:I$202,9,FALSE())),0,(VLOOKUP($A33,'Import Peak'!$A$3:I$99,9,FALSE())-VLOOKUP($A33,'Import Peak Change'!$A$106:I$202,9,FALSE())))</f>
        <v>-114.659100000048</v>
      </c>
      <c r="J33" s="193" t="n">
        <f aca="false">IF(ISERROR(VLOOKUP($A33,'Import Peak'!$A$3:J$99,10,FALSE())-VLOOKUP($A33,'Import Peak Change'!$A$106:J$202,10,FALSE())),0,(VLOOKUP($A33,'Import Peak'!$A$3:J$99,10,FALSE())-VLOOKUP($A33,'Import Peak Change'!$A$106:J$202,10,FALSE())))</f>
        <v>140.02099999995</v>
      </c>
      <c r="K33" s="193" t="n">
        <f aca="false">IF(ISERROR(VLOOKUP($A33,'Import Peak'!$A$3:K$99,11,FALSE())-VLOOKUP($A33,'Import Peak Change'!$A$106:K$202,11,FALSE())),0,(VLOOKUP($A33,'Import Peak'!$A$3:K$99,11,FALSE())-VLOOKUP($A33,'Import Peak Change'!$A$106:K$202,11,FALSE())))</f>
        <v>-36.8855999999796</v>
      </c>
      <c r="L33" s="193" t="n">
        <f aca="false">IF(ISERROR(VLOOKUP($A33,'Import Peak'!$A$3:L$99,12,FALSE())-VLOOKUP($A33,'Import Peak Change'!$A$106:L$202,12,FALSE())),0,(VLOOKUP($A33,'Import Peak'!$A$3:L$99,12,FALSE())-VLOOKUP($A33,'Import Peak Change'!$A$106:L$202,12,FALSE())))</f>
        <v>-38.1114000000525</v>
      </c>
      <c r="M33" s="193" t="n">
        <f aca="false">IF(ISERROR(VLOOKUP($A33,'Import Peak'!$A$3:M$99,13,FALSE())-VLOOKUP($A33,'Import Peak Change'!$A$106:M$202,13,FALSE())),0,(VLOOKUP($A33,'Import Peak'!$A$3:M$99,13,FALSE())-VLOOKUP($A33,'Import Peak Change'!$A$106:M$202,13,FALSE())))</f>
        <v>-17.9238000000478</v>
      </c>
      <c r="N33" s="193" t="n">
        <f aca="false">IF(ISERROR(VLOOKUP($A33,'Import Peak'!$A$3:N$99,14,FALSE())-VLOOKUP($A33,'Import Peak Change'!$A$106:N$202,14,FALSE())),0,(VLOOKUP($A33,'Import Peak'!$A$3:N$99,14,FALSE())-VLOOKUP($A33,'Import Peak Change'!$A$106:N$202,14,FALSE())))</f>
        <v>-11.3209999999963</v>
      </c>
      <c r="O33" s="193" t="n">
        <f aca="false">IF(ISERROR(VLOOKUP($A33,'Import Peak'!$A$3:O$99,15,FALSE())-VLOOKUP($A33,'Import Peak Change'!$A$106:O$202,15,FALSE())),0,(VLOOKUP($A33,'Import Peak'!$A$3:O$99,15,FALSE())-VLOOKUP($A33,'Import Peak Change'!$A$106:O$202,15,FALSE())))</f>
        <v>-0.968799999973271</v>
      </c>
      <c r="P33" s="193" t="n">
        <f aca="false">IF(ISERROR(VLOOKUP($A33,'Import Peak'!$A$3:P$99,16,FALSE())-VLOOKUP($A33,'Import Peak Change'!$A$106:P$202,16,FALSE())),0,(VLOOKUP($A33,'Import Peak'!$A$3:P$99,16,FALSE())-VLOOKUP($A33,'Import Peak Change'!$A$106:P$202,16,FALSE())))</f>
        <v>10.7832000000053</v>
      </c>
      <c r="Q33" s="193" t="n">
        <f aca="false">IF(ISERROR(VLOOKUP($A33,'Import Peak'!$A$3:Q$99,17,FALSE())-VLOOKUP($A33,'Import Peak Change'!$A$106:Q$202,17,FALSE())),0,(VLOOKUP($A33,'Import Peak'!$A$3:Q$99,17,FALSE())-VLOOKUP($A33,'Import Peak Change'!$A$106:Q$202,17,FALSE())))</f>
        <v>23.7858000000124</v>
      </c>
      <c r="R33" s="193" t="n">
        <f aca="false">IF(ISERROR(VLOOKUP($A33,'Import Peak'!$A$3:R$99,18,FALSE())-VLOOKUP($A33,'Import Peak Change'!$A$106:R$202,18,FALSE())),0,(VLOOKUP($A33,'Import Peak'!$A$3:R$99,18,FALSE())-VLOOKUP($A33,'Import Peak Change'!$A$106:R$202,18,FALSE())))</f>
        <v>37.7476000000024</v>
      </c>
      <c r="S33" s="193" t="n">
        <f aca="false">IF(ISERROR(VLOOKUP($A33,'Import Peak'!$A$3:S$99,19,FALSE())-VLOOKUP($A33,'Import Peak Change'!$A$106:S$202,19,FALSE())),0,(VLOOKUP($A33,'Import Peak'!$A$3:S$99,19,FALSE())-VLOOKUP($A33,'Import Peak Change'!$A$106:S$202,19,FALSE())))</f>
        <v>53.1943999999785</v>
      </c>
      <c r="T33" s="193" t="n">
        <f aca="false">IF(ISERROR(VLOOKUP($A33,'Import Peak'!$A$3:T$99,20,FALSE())-VLOOKUP($A33,'Import Peak Change'!$A$106:T$202,20,FALSE())),0,(VLOOKUP($A33,'Import Peak'!$A$3:T$99,20,FALSE())-VLOOKUP($A33,'Import Peak Change'!$A$106:T$202,20,FALSE())))</f>
        <v>63.2998000000371</v>
      </c>
      <c r="U33" s="193" t="n">
        <f aca="false">IF(ISERROR(VLOOKUP($A33,'Import Peak'!$A$3:U$99,21,FALSE())-VLOOKUP($A33,'Import Peak Change'!$A$106:U$202,21,FALSE())),0,(VLOOKUP($A33,'Import Peak'!$A$3:U$99,21,FALSE())-VLOOKUP($A33,'Import Peak Change'!$A$106:U$202,21,FALSE())))</f>
        <v>78.1332000000402</v>
      </c>
      <c r="V33" s="193" t="n">
        <f aca="false">IF(ISERROR(VLOOKUP($A33,'Import Peak'!$A$3:V$99,22,FALSE())-VLOOKUP($A33,'Import Peak Change'!$A$106:V$202,22,FALSE())),0,(VLOOKUP($A33,'Import Peak'!$A$3:V$99,22,FALSE())-VLOOKUP($A33,'Import Peak Change'!$A$106:V$202,22,FALSE())))</f>
        <v>0</v>
      </c>
      <c r="W33" s="193" t="n">
        <f aca="false">IF(ISERROR(VLOOKUP($A33,'Import Peak'!$A$3:W$99,23,FALSE())-VLOOKUP($A33,'Import Peak Change'!$A$106:W$202,23,FALSE())),0,(VLOOKUP($A33,'Import Peak'!$A$3:W$99,23,FALSE())-VLOOKUP($A33,'Import Peak Change'!$A$106:W$202,23,FALSE())))</f>
        <v>0</v>
      </c>
      <c r="X33" s="193" t="n">
        <f aca="false">IF(ISERROR(VLOOKUP($A33,'Import Peak'!$A$3:X$99,24,FALSE())-VLOOKUP($A33,'Import Peak Change'!$A$106:X$202,24,FALSE())),0,(VLOOKUP($A33,'Import Peak'!$A$3:X$99,24,FALSE())-VLOOKUP($A33,'Import Peak Change'!$A$106:X$202,24,FALSE())))</f>
        <v>0</v>
      </c>
      <c r="Y33" s="193" t="n">
        <f aca="false">IF(ISERROR(VLOOKUP($A33,'Import Peak'!$A$3:Y$99,25,FALSE())-VLOOKUP($A33,'Import Peak Change'!$A$106:Y$202,25,FALSE())),0,(VLOOKUP($A33,'Import Peak'!$A$3:Y$99,25,FALSE())-VLOOKUP($A33,'Import Peak Change'!$A$106:Y$202,25,FALSE())))</f>
        <v>0</v>
      </c>
      <c r="Z33" s="193" t="n">
        <f aca="false">IF(ISERROR(VLOOKUP($A33,'Import Peak'!$A$3:Z$99,26,FALSE())-VLOOKUP($A33,'Import Peak Change'!$A$106:Z$202,26,FALSE())),0,(VLOOKUP($A33,'Import Peak'!$A$3:Z$99,26,FALSE())-VLOOKUP($A33,'Import Peak Change'!$A$106:Z$202,26,FALSE())))</f>
        <v>0</v>
      </c>
      <c r="AA33" s="193" t="n">
        <f aca="false">IF(ISERROR(VLOOKUP($A33,'Import Peak'!$A$3:AA$99,27,FALSE())-VLOOKUP($A33,'Import Peak Change'!$A$106:AA$202,27,FALSE())),0,(VLOOKUP($A33,'Import Peak'!$A$3:AA$99,27,FALSE())-VLOOKUP($A33,'Import Peak Change'!$A$106:AA$202,27,FALSE())))</f>
        <v>0</v>
      </c>
      <c r="AB33" s="193" t="n">
        <f aca="false">IF(ISERROR(VLOOKUP($A33,'Import Peak'!$A$3:AB$99,28,FALSE())-VLOOKUP($A33,'Import Peak Change'!$A$106:AB$202,28,FALSE())),0,(VLOOKUP($A33,'Import Peak'!$A$3:AB$99,28,FALSE())-VLOOKUP($A33,'Import Peak Change'!$A$106:AB$202,28,FALSE())))</f>
        <v>0</v>
      </c>
      <c r="AC33" s="193" t="n">
        <f aca="false">IF(ISERROR(VLOOKUP($A33,'Import Peak'!$A$3:AC$99,29,FALSE())-VLOOKUP($A33,'Import Peak Change'!$A$106:AC$202,29,FALSE())),0,(VLOOKUP($A33,'Import Peak'!$A$3:AC$99,29,FALSE())-VLOOKUP($A33,'Import Peak Change'!$A$106:AC$202,29,FALSE())))</f>
        <v>0</v>
      </c>
      <c r="AD33" s="193" t="n">
        <f aca="false">IF(ISERROR(VLOOKUP($A33,'Import Peak'!$A$3:AD$99,30,FALSE())-VLOOKUP($A33,'Import Peak Change'!$A$106:AD$202,30,FALSE())),0,(VLOOKUP($A33,'Import Peak'!$A$3:AD$99,30,FALSE())-VLOOKUP($A33,'Import Peak Change'!$A$106:AD$202,30,FALSE())))</f>
        <v>0</v>
      </c>
      <c r="AE33" s="193" t="n">
        <f aca="false">IF(ISERROR(VLOOKUP($A33,'Import Peak'!$A$3:AE$99,31,FALSE())-VLOOKUP($A33,'Import Peak Change'!$A$106:AE$202,31,FALSE())),0,(VLOOKUP($A33,'Import Peak'!$A$3:AE$99,31,FALSE())-VLOOKUP($A33,'Import Peak Change'!$A$106:AE$202,31,FALSE())))</f>
        <v>0</v>
      </c>
      <c r="AF33" s="193" t="n">
        <f aca="false">IF(ISERROR(VLOOKUP($A33,'Import Peak'!$A$3:AF$99,32,FALSE())-VLOOKUP($A33,'Import Peak Change'!$A$106:AF$202,32,FALSE())),0,(VLOOKUP($A33,'Import Peak'!$A$3:AF$99,32,FALSE())-VLOOKUP($A33,'Import Peak Change'!$A$106:AF$202,32,FALSE())))</f>
        <v>0</v>
      </c>
      <c r="AG33" s="193" t="n">
        <f aca="false">IF(ISERROR(VLOOKUP($A33,'Import Peak'!$A$3:AG$99,33,FALSE())-VLOOKUP($A33,'Import Peak Change'!$A$106:AG$202,33,FALSE())),0,(VLOOKUP($A33,'Import Peak'!$A$3:AG$99,33,FALSE())-VLOOKUP($A33,'Import Peak Change'!$A$106:AG$202,33,FALSE())))</f>
        <v>0</v>
      </c>
      <c r="AH33" s="193" t="n">
        <f aca="false">IF(ISERROR(VLOOKUP($A33,'Import Peak'!$A$3:AH$99,34,FALSE())-VLOOKUP($A33,'Import Peak Change'!$A$106:AH$202,34,FALSE())),0,(VLOOKUP($A33,'Import Peak'!$A$3:AH$99,34,FALSE())-VLOOKUP($A33,'Import Peak Change'!$A$106:AH$202,34,FALSE())))</f>
        <v>0</v>
      </c>
      <c r="AI33" s="193" t="n">
        <f aca="false">IF(ISERROR(VLOOKUP($A33,'Import Peak'!$A$3:AI$99,35,FALSE())-VLOOKUP($A33,'Import Peak Change'!$A$106:AI$202,35,FALSE())),0,(VLOOKUP($A33,'Import Peak'!$A$3:AI$99,35,FALSE())-VLOOKUP($A33,'Import Peak Change'!$A$106:AI$202,35,FALSE())))</f>
        <v>0</v>
      </c>
      <c r="AJ33" s="193" t="n">
        <f aca="false">IF(ISERROR(VLOOKUP($A33,'Import Peak'!$A$3:AJ$99,36,FALSE())-VLOOKUP($A33,'Import Peak Change'!$A$106:AJ$202,36,FALSE())),0,(VLOOKUP($A33,'Import Peak'!$A$3:AJ$99,36,FALSE())-VLOOKUP($A33,'Import Peak Change'!$A$106:AJ$202,36,FALSE())))</f>
        <v>0</v>
      </c>
      <c r="AK33" s="193" t="n">
        <f aca="false">IF(ISERROR(VLOOKUP($A33,'Import Peak'!$A$3:AK$99,37,FALSE())-VLOOKUP($A33,'Import Peak Change'!$A$106:AK$202,37,FALSE())),0,(VLOOKUP($A33,'Import Peak'!$A$3:AK$99,37,FALSE())-VLOOKUP($A33,'Import Peak Change'!$A$106:AK$202,37,FALSE())))</f>
        <v>0</v>
      </c>
      <c r="AL33" s="193" t="n">
        <f aca="false">IF(ISERROR(VLOOKUP($A33,'Import Peak'!$A$3:AL$99,38,FALSE())-VLOOKUP($A33,'Import Peak Change'!$A$106:AL$202,38,FALSE())),0,(VLOOKUP($A33,'Import Peak'!$A$3:AL$99,38,FALSE())-VLOOKUP($A33,'Import Peak Change'!$A$106:AL$202,38,FALSE())))</f>
        <v>0</v>
      </c>
      <c r="AM33" s="193" t="n">
        <f aca="false">IF(ISERROR(VLOOKUP($A33,'Import Peak'!$A$3:AM$99,39,FALSE())-VLOOKUP($A33,'Import Peak Change'!$A$106:AM$202,39,FALSE())),0,(VLOOKUP($A33,'Import Peak'!$A$3:AM$99,39,FALSE())-VLOOKUP($A33,'Import Peak Change'!$A$106:AM$202,39,FALSE())))</f>
        <v>0</v>
      </c>
      <c r="AN33" s="193" t="n">
        <f aca="false">IF(ISERROR(VLOOKUP($A33,'Import Peak'!$A$3:AN$99,40,FALSE())-VLOOKUP($A33,'Import Peak Change'!$A$106:AN$202,40,FALSE())),0,(VLOOKUP($A33,'Import Peak'!$A$3:AN$99,40,FALSE())-VLOOKUP($A33,'Import Peak Change'!$A$106:AN$202,40,FALSE())))</f>
        <v>0</v>
      </c>
      <c r="AO33" s="193" t="n">
        <f aca="false">IF(ISERROR(VLOOKUP($A33,'Import Peak'!$A$3:AO$99,41,FALSE())-VLOOKUP($A33,'Import Peak Change'!$A$106:AO$202,41,FALSE())),0,(VLOOKUP($A33,'Import Peak'!$A$3:AO$99,41,FALSE())-VLOOKUP($A33,'Import Peak Change'!$A$106:AO$202,41,FALSE())))</f>
        <v>0</v>
      </c>
      <c r="AP33" s="193" t="n">
        <f aca="false">IF(ISERROR(VLOOKUP($A33,'Import Peak'!$A$3:AP$99,42,FALSE())-VLOOKUP($A33,'Import Peak Change'!$A$106:AP$202,42,FALSE())),0,(VLOOKUP($A33,'Import Peak'!$A$3:AP$99,42,FALSE())-VLOOKUP($A33,'Import Peak Change'!$A$106:AP$202,42,FALSE())))</f>
        <v>0</v>
      </c>
      <c r="AQ33" s="193" t="n">
        <f aca="false">IF(ISERROR(VLOOKUP($A33,'Import Peak'!$A$3:AQ$99,43,FALSE())-VLOOKUP($A33,'Import Peak Change'!$A$106:AQ$202,43,FALSE())),0,(VLOOKUP($A33,'Import Peak'!$A$3:AQ$99,43,FALSE())-VLOOKUP($A33,'Import Peak Change'!$A$106:AQ$202,43,FALSE())))</f>
        <v>0</v>
      </c>
      <c r="AR33" s="193" t="n">
        <f aca="false">IF(ISERROR(VLOOKUP($A33,'Import Peak'!$A$3:AR$99,44,FALSE())-VLOOKUP($A33,'Import Peak Change'!$A$106:AR$202,44,FALSE())),0,(VLOOKUP($A33,'Import Peak'!$A$3:AR$99,44,FALSE())-VLOOKUP($A33,'Import Peak Change'!$A$106:AR$202,44,FALSE())))</f>
        <v>0</v>
      </c>
      <c r="AS33" s="193" t="n">
        <f aca="false">IF(ISERROR(VLOOKUP($A33,'Import Peak'!$A$3:AS$99,45,FALSE())-VLOOKUP($A33,'Import Peak Change'!$A$106:AS$202,45,FALSE())),0,(VLOOKUP($A33,'Import Peak'!$A$3:AS$99,45,FALSE())-VLOOKUP($A33,'Import Peak Change'!$A$106:AS$202,45,FALSE())))</f>
        <v>0</v>
      </c>
      <c r="AT33" s="193" t="n">
        <f aca="false">IF(ISERROR(VLOOKUP($A33,'Import Peak'!$A$3:AT$99,46,FALSE())-VLOOKUP($A33,'Import Peak Change'!$A$106:AT$202,46,FALSE())),0,(VLOOKUP($A33,'Import Peak'!$A$3:AT$99,46,FALSE())-VLOOKUP($A33,'Import Peak Change'!$A$106:AT$202,46,FALSE())))</f>
        <v>0</v>
      </c>
      <c r="AU33" s="193" t="n">
        <f aca="false">IF(ISERROR(VLOOKUP($A33,'Import Peak'!$A$3:AU$99,47,FALSE())-VLOOKUP($A33,'Import Peak Change'!$A$106:AU$202,47,FALSE())),0,(VLOOKUP($A33,'Import Peak'!$A$3:AU$99,47,FALSE())-VLOOKUP($A33,'Import Peak Change'!$A$106:AU$202,47,FALSE())))</f>
        <v>0</v>
      </c>
      <c r="AV33" s="193" t="n">
        <f aca="false">IF(ISERROR(VLOOKUP($A33,'Import Peak'!$A$3:AV$99,48,FALSE())-VLOOKUP($A33,'Import Peak Change'!$A$106:AV$202,48,FALSE())),0,(VLOOKUP($A33,'Import Peak'!$A$3:AV$99,48,FALSE())-VLOOKUP($A33,'Import Peak Change'!$A$106:AV$202,48,FALSE())))</f>
        <v>0</v>
      </c>
      <c r="AW33" s="193" t="n">
        <f aca="false">IF(ISERROR(VLOOKUP($A33,'Import Peak'!$A$3:AW$99,49,FALSE())-VLOOKUP($A33,'Import Peak Change'!$A$106:AW$202,49,FALSE())),0,(VLOOKUP($A33,'Import Peak'!$A$3:AW$99,49,FALSE())-VLOOKUP($A33,'Import Peak Change'!$A$106:AW$202,49,FALSE())))</f>
        <v>0</v>
      </c>
      <c r="AX33" s="193" t="n">
        <f aca="false">IF(ISERROR(VLOOKUP($A33,'Import Peak'!$A$3:AX$99,50,FALSE())-VLOOKUP($A33,'Import Peak Change'!$A$106:AX$202,50,FALSE())),0,(VLOOKUP($A33,'Import Peak'!$A$3:AX$99,50,FALSE())-VLOOKUP($A33,'Import Peak Change'!$A$106:AX$202,50,FALSE())))</f>
        <v>0</v>
      </c>
      <c r="AY33" s="193" t="n">
        <f aca="false">IF(ISERROR(VLOOKUP($A33,'Import Peak'!$A$3:AY$99,51,FALSE())-VLOOKUP($A33,'Import Peak Change'!$A$106:AY$202,51,FALSE())),0,(VLOOKUP($A33,'Import Peak'!$A$3:AY$99,51,FALSE())-VLOOKUP($A33,'Import Peak Change'!$A$106:AY$202,51,FALSE())))</f>
        <v>0</v>
      </c>
      <c r="AZ33" s="193" t="n">
        <f aca="false">IF(ISERROR(VLOOKUP($A33,'Import Peak'!$A$3:AZ$99,52,FALSE())-VLOOKUP($A33,'Import Peak Change'!$A$106:AZ$202,52,FALSE())),0,(VLOOKUP($A33,'Import Peak'!$A$3:AZ$99,52,FALSE())-VLOOKUP($A33,'Import Peak Change'!$A$106:AZ$202,52,FALSE())))</f>
        <v>0</v>
      </c>
      <c r="BA33" s="193" t="n">
        <f aca="false">IF(ISERROR(VLOOKUP($A33,'Import Peak'!$A$3:BA$99,53,FALSE())-VLOOKUP($A33,'Import Peak Change'!$A$106:BA$202,53,FALSE())),0,(VLOOKUP($A33,'Import Peak'!$A$3:BA$99,53,FALSE())-VLOOKUP($A33,'Import Peak Change'!$A$106:BA$202,53,FALSE())))</f>
        <v>0</v>
      </c>
      <c r="BB33" s="193" t="n">
        <f aca="false">IF(ISERROR(VLOOKUP($A33,'Import Peak'!$A$3:BB$99,54,FALSE())-VLOOKUP($A33,'Import Peak Change'!$A$106:BB$202,54,FALSE())),0,(VLOOKUP($A33,'Import Peak'!$A$3:BB$99,54,FALSE())-VLOOKUP($A33,'Import Peak Change'!$A$106:BB$202,54,FALSE())))</f>
        <v>0</v>
      </c>
      <c r="BC33" s="193" t="n">
        <f aca="false">IF(ISERROR(VLOOKUP($A33,'Import Peak'!$A$3:BC$99,55,FALSE())-VLOOKUP($A33,'Import Peak Change'!$A$106:BC$202,55,FALSE())),0,(VLOOKUP($A33,'Import Peak'!$A$3:BC$99,55,FALSE())-VLOOKUP($A33,'Import Peak Change'!$A$106:BC$202,55,FALSE())))</f>
        <v>0</v>
      </c>
      <c r="BD33" s="193" t="n">
        <f aca="false">IF(ISERROR(VLOOKUP($A33,'Import Peak'!$A$3:BD$99,56,FALSE())-VLOOKUP($A33,'Import Peak Change'!$A$106:BD$202,56,FALSE())),0,(VLOOKUP($A33,'Import Peak'!$A$3:BD$99,56,FALSE())-VLOOKUP($A33,'Import Peak Change'!$A$106:BD$202,56,FALSE())))</f>
        <v>0</v>
      </c>
      <c r="BE33" s="193" t="n">
        <f aca="false">IF(ISERROR(VLOOKUP($A33,'Import Peak'!$A$3:BE$99,57,FALSE())-VLOOKUP($A33,'Import Peak Change'!$A$106:BE$202,57,FALSE())),0,(VLOOKUP($A33,'Import Peak'!$A$3:BE$99,57,FALSE())-VLOOKUP($A33,'Import Peak Change'!$A$106:BE$202,57,FALSE())))</f>
        <v>0</v>
      </c>
      <c r="BF33" s="193" t="n">
        <f aca="false">IF(ISERROR(VLOOKUP($A33,'Import Peak'!$A$3:BF$99,58,FALSE())-VLOOKUP($A33,'Import Peak Change'!$A$106:BF$202,58,FALSE())),0,(VLOOKUP($A33,'Import Peak'!$A$3:BF$99,58,FALSE())-VLOOKUP($A33,'Import Peak Change'!$A$106:BF$202,58,FALSE())))</f>
        <v>0</v>
      </c>
      <c r="BG33" s="193" t="n">
        <f aca="false">IF(ISERROR(VLOOKUP($A33,'Import Peak'!$A$3:BG$99,59,FALSE())-VLOOKUP($A33,'Import Peak Change'!$A$106:BG$202,59,FALSE())),0,(VLOOKUP($A33,'Import Peak'!$A$3:BG$99,59,FALSE())-VLOOKUP($A33,'Import Peak Change'!$A$106:BG$202,59,FALSE())))</f>
        <v>0</v>
      </c>
      <c r="BH33" s="193" t="n">
        <f aca="false">IF(ISERROR(VLOOKUP($A33,'Import Peak'!$A$3:BH$99,60,FALSE())-VLOOKUP($A33,'Import Peak Change'!$A$106:BH$202,60,FALSE())),0,(VLOOKUP($A33,'Import Peak'!$A$3:BH$99,60,FALSE())-VLOOKUP($A33,'Import Peak Change'!$A$106:BH$202,60,FALSE())))</f>
        <v>0</v>
      </c>
      <c r="BI33" s="193" t="n">
        <f aca="false">IF(ISERROR(VLOOKUP($A33,'Import Peak'!$A$3:BI$99,61,FALSE())-VLOOKUP($A33,'Import Peak Change'!$A$106:BI$202,61,FALSE())),0,(VLOOKUP($A33,'Import Peak'!$A$3:BI$99,61,FALSE())-VLOOKUP($A33,'Import Peak Change'!$A$106:BI$202,61,FALSE())))</f>
        <v>0</v>
      </c>
      <c r="BJ33" s="193" t="n">
        <f aca="false">IF(ISERROR(VLOOKUP($A33,'Import Peak'!$A$3:BJ$99,62,FALSE())-VLOOKUP($A33,'Import Peak Change'!$A$106:BJ$202,62,FALSE())),0,(VLOOKUP($A33,'Import Peak'!$A$3:BJ$99,62,FALSE())-VLOOKUP($A33,'Import Peak Change'!$A$106:BJ$202,62,FALSE())))</f>
        <v>0</v>
      </c>
      <c r="BK33" s="193" t="n">
        <f aca="false">IF(ISERROR(VLOOKUP($A33,'Import Peak'!$A$3:BK$99,63,FALSE())-VLOOKUP($A33,'Import Peak Change'!$A$106:BK$202,63,FALSE())),0,(VLOOKUP($A33,'Import Peak'!$A$3:BK$99,63,FALSE())-VLOOKUP($A33,'Import Peak Change'!$A$106:BK$202,63,FALSE())))</f>
        <v>0</v>
      </c>
      <c r="BL33" s="193" t="n">
        <f aca="false">IF(ISERROR(VLOOKUP($A33,'Import Peak'!$A$3:BL$99,64,FALSE())-VLOOKUP($A33,'Import Peak Change'!$A$106:BL$202,64,FALSE())),0,(VLOOKUP($A33,'Import Peak'!$A$3:BL$99,64,FALSE())-VLOOKUP($A33,'Import Peak Change'!$A$106:BL$202,64,FALSE())))</f>
        <v>0</v>
      </c>
      <c r="BM33" s="193" t="n">
        <f aca="false">IF(ISERROR(VLOOKUP($A33,'Import Peak'!$A$3:BM$99,65,FALSE())-VLOOKUP($A33,'Import Peak Change'!$A$106:BM$202,65,FALSE())),0,(VLOOKUP($A33,'Import Peak'!$A$3:BM$99,65,FALSE())-VLOOKUP($A33,'Import Peak Change'!$A$106:BM$202,65,FALSE())))</f>
        <v>0</v>
      </c>
      <c r="BN33" s="193" t="n">
        <f aca="false">IF(ISERROR(VLOOKUP($A33,'Import Peak'!$A$3:BN$99,66,FALSE())-VLOOKUP($A33,'Import Peak Change'!$A$106:BN$202,66,FALSE())),0,(VLOOKUP($A33,'Import Peak'!$A$3:BN$99,66,FALSE())-VLOOKUP($A33,'Import Peak Change'!$A$106:BN$202,66,FALSE())))</f>
        <v>0</v>
      </c>
      <c r="BO33" s="193" t="n">
        <f aca="false">IF(ISERROR(VLOOKUP($A33,'Import Peak'!$A$3:BO$99,67,FALSE())-VLOOKUP($A33,'Import Peak Change'!$A$106:BO$202,67,FALSE())),0,(VLOOKUP($A33,'Import Peak'!$A$3:BO$99,67,FALSE())-VLOOKUP($A33,'Import Peak Change'!$A$106:BO$202,67,FALSE())))</f>
        <v>0</v>
      </c>
      <c r="BP33" s="193" t="n">
        <f aca="false">IF(ISERROR(VLOOKUP($A33,'Import Peak'!$A$3:BP$99,68,FALSE())-VLOOKUP($A33,'Import Peak Change'!$A$106:BP$202,68,FALSE())),0,(VLOOKUP($A33,'Import Peak'!$A$3:BP$99,68,FALSE())-VLOOKUP($A33,'Import Peak Change'!$A$106:BP$202,68,FALSE())))</f>
        <v>0</v>
      </c>
      <c r="BQ33" s="193" t="n">
        <f aca="false">IF(ISERROR(VLOOKUP($A33,'Import Peak'!$A$3:BQ$99,69,FALSE())-VLOOKUP($A33,'Import Peak Change'!$A$106:BQ$202,69,FALSE())),0,(VLOOKUP($A33,'Import Peak'!$A$3:BQ$99,69,FALSE())-VLOOKUP($A33,'Import Peak Change'!$A$106:BQ$202,69,FALSE())))</f>
        <v>0</v>
      </c>
      <c r="BR33" s="193" t="n">
        <f aca="false">IF(ISERROR(VLOOKUP($A33,'Import Peak'!$A$3:BR$99,70,FALSE())-VLOOKUP($A33,'Import Peak Change'!$A$106:BR$202,70,FALSE())),0,(VLOOKUP($A33,'Import Peak'!$A$3:BR$99,70,FALSE())-VLOOKUP($A33,'Import Peak Change'!$A$106:BR$202,70,FALSE())))</f>
        <v>0</v>
      </c>
      <c r="BS33" s="193" t="n">
        <f aca="false">IF(ISERROR(VLOOKUP($A33,'Import Peak'!$A$3:BS$99,71,FALSE())-VLOOKUP($A33,'Import Peak Change'!$A$106:BS$202,71,FALSE())),0,(VLOOKUP($A33,'Import Peak'!$A$3:BS$99,71,FALSE())-VLOOKUP($A33,'Import Peak Change'!$A$106:BS$202,71,FALSE())))</f>
        <v>0</v>
      </c>
      <c r="BT33" s="193" t="n">
        <f aca="false">IF(ISERROR(VLOOKUP($A33,'Import Peak'!$A$3:BT$99,72,FALSE())-VLOOKUP($A33,'Import Peak Change'!$A$106:BT$202,72,FALSE())),0,(VLOOKUP($A33,'Import Peak'!$A$3:BT$99,72,FALSE())-VLOOKUP($A33,'Import Peak Change'!$A$106:BT$202,72,FALSE())))</f>
        <v>0</v>
      </c>
      <c r="BU33" s="193" t="n">
        <f aca="false">IF(ISERROR(VLOOKUP($A33,'Import Peak'!$A$3:BU$99,73,FALSE())-VLOOKUP($A33,'Import Peak Change'!$A$106:BU$202,73,FALSE())),0,(VLOOKUP($A33,'Import Peak'!$A$3:BU$99,73,FALSE())-VLOOKUP($A33,'Import Peak Change'!$A$106:BU$202,73,FALSE())))</f>
        <v>0</v>
      </c>
      <c r="BV33" s="193" t="n">
        <f aca="false">IF(ISERROR(VLOOKUP($A33,'Import Peak'!$A$3:BV$99,74,FALSE())-VLOOKUP($A33,'Import Peak Change'!$A$106:BV$202,74,FALSE())),0,(VLOOKUP($A33,'Import Peak'!$A$3:BV$99,74,FALSE())-VLOOKUP($A33,'Import Peak Change'!$A$106:BV$202,74,FALSE())))</f>
        <v>0</v>
      </c>
      <c r="BW33" s="193" t="n">
        <f aca="false">IF(ISERROR(VLOOKUP($A33,'Import Peak'!$A$3:BW$99,75,FALSE())-VLOOKUP($A33,'Import Peak Change'!$A$106:BW$202,75,FALSE())),0,(VLOOKUP($A33,'Import Peak'!$A$3:BW$99,75,FALSE())-VLOOKUP($A33,'Import Peak Change'!$A$106:BW$202,75,FALSE())))</f>
        <v>0</v>
      </c>
      <c r="BX33" s="193" t="n">
        <f aca="false">IF(ISERROR(VLOOKUP($A33,'Import Peak'!$A$3:BX$99,76,FALSE())-VLOOKUP($A33,'Import Peak Change'!$A$106:BX$202,76,FALSE())),0,(VLOOKUP($A33,'Import Peak'!$A$3:BX$99,76,FALSE())-VLOOKUP($A33,'Import Peak Change'!$A$106:BX$202,76,FALSE())))</f>
        <v>0</v>
      </c>
      <c r="BY33" s="193" t="n">
        <f aca="false">IF(ISERROR(VLOOKUP($A33,'Import Peak'!$A$3:BY$99,77,FALSE())-VLOOKUP($A33,'Import Peak Change'!$A$106:BY$202,77,FALSE())),0,(VLOOKUP($A33,'Import Peak'!$A$3:BY$99,77,FALSE())-VLOOKUP($A33,'Import Peak Change'!$A$106:BY$202,77,FALSE())))</f>
        <v>0</v>
      </c>
      <c r="BZ33" s="193" t="n">
        <f aca="false">IF(ISERROR(VLOOKUP($A33,'Import Peak'!$A$3:BZ$99,78,FALSE())-VLOOKUP($A33,'Import Peak Change'!$A$106:BZ$202,78,FALSE())),0,(VLOOKUP($A33,'Import Peak'!$A$3:BZ$99,78,FALSE())-VLOOKUP($A33,'Import Peak Change'!$A$106:BZ$202,78,FALSE())))</f>
        <v>0</v>
      </c>
      <c r="CA33" s="193" t="n">
        <f aca="false">IF(ISERROR(VLOOKUP($A33,'Import Peak'!$A$3:CA$99,79,FALSE())-VLOOKUP($A33,'Import Peak Change'!$A$106:CA$202,79,FALSE())),0,(VLOOKUP($A33,'Import Peak'!$A$3:CA$99,79,FALSE())-VLOOKUP($A33,'Import Peak Change'!$A$106:CA$202,79,FALSE())))</f>
        <v>0</v>
      </c>
      <c r="CB33" s="193" t="n">
        <f aca="false">IF(ISERROR(VLOOKUP($A33,'Import Peak'!$A$3:CB$99,80,FALSE())-VLOOKUP($A33,'Import Peak Change'!$A$106:CB$202,80,FALSE())),0,(VLOOKUP($A33,'Import Peak'!$A$3:CB$99,80,FALSE())-VLOOKUP($A33,'Import Peak Change'!$A$106:CB$202,80,FALSE())))</f>
        <v>0</v>
      </c>
      <c r="CC33" s="193" t="n">
        <f aca="false">IF(ISERROR(VLOOKUP($A33,'Import Peak'!$A$3:CC$99,81,FALSE())-VLOOKUP($A33,'Import Peak Change'!$A$106:CC$202,81,FALSE())),0,(VLOOKUP($A33,'Import Peak'!$A$3:CC$99,81,FALSE())-VLOOKUP($A33,'Import Peak Change'!$A$106:CC$202,81,FALSE())))</f>
        <v>0</v>
      </c>
      <c r="CD33" s="193" t="n">
        <f aca="false">IF(ISERROR(VLOOKUP($A33,'Import Peak'!$A$3:CD$99,82,FALSE())-VLOOKUP($A33,'Import Peak Change'!$A$106:CD$202,82,FALSE())),0,(VLOOKUP($A33,'Import Peak'!$A$3:CD$99,82,FALSE())-VLOOKUP($A33,'Import Peak Change'!$A$106:CD$202,82,FALSE())))</f>
        <v>0</v>
      </c>
      <c r="CE33" s="193" t="n">
        <f aca="false">IF(ISERROR(VLOOKUP($A33,'Import Peak'!$A$3:CE$99,83,FALSE())-VLOOKUP($A33,'Import Peak Change'!$A$106:CE$202,83,FALSE())),0,(VLOOKUP($A33,'Import Peak'!$A$3:CE$99,83,FALSE())-VLOOKUP($A33,'Import Peak Change'!$A$106:CE$202,83,FALSE())))</f>
        <v>0</v>
      </c>
      <c r="CF33" s="193" t="n">
        <f aca="false">IF(ISERROR(VLOOKUP($A33,'Import Peak'!$A$3:CF$99,84,FALSE())-VLOOKUP($A33,'Import Peak Change'!$A$106:CF$202,84,FALSE())),0,(VLOOKUP($A33,'Import Peak'!$A$3:CF$99,84,FALSE())-VLOOKUP($A33,'Import Peak Change'!$A$106:CF$202,84,FALSE())))</f>
        <v>0</v>
      </c>
      <c r="CG33" s="193" t="n">
        <f aca="false">IF(ISERROR(VLOOKUP($A33,'Import Peak'!$A$3:CG$99,85,FALSE())-VLOOKUP($A33,'Import Peak Change'!$A$106:CG$202,85,FALSE())),0,(VLOOKUP($A33,'Import Peak'!$A$3:CG$99,85,FALSE())-VLOOKUP($A33,'Import Peak Change'!$A$106:CG$202,85,FALSE())))</f>
        <v>0</v>
      </c>
      <c r="CH33" s="193" t="n">
        <f aca="false">IF(ISERROR(VLOOKUP($A33,'Import Peak'!$A$3:CH$99,86,FALSE())-VLOOKUP($A33,'Import Peak Change'!$A$106:CH$202,86,FALSE())),0,(VLOOKUP($A33,'Import Peak'!$A$3:CH$99,86,FALSE())-VLOOKUP($A33,'Import Peak Change'!$A$106:CH$202,86,FALSE())))</f>
        <v>0</v>
      </c>
      <c r="CI33" s="193" t="n">
        <f aca="false">IF(ISERROR(VLOOKUP($A33,'Import Peak'!$A$3:CI$99,87,FALSE())-VLOOKUP($A33,'Import Peak Change'!$A$106:CI$202,87,FALSE())),0,(VLOOKUP($A33,'Import Peak'!$A$3:CI$99,87,FALSE())-VLOOKUP($A33,'Import Peak Change'!$A$106:CI$202,87,FALSE())))</f>
        <v>0</v>
      </c>
      <c r="CJ33" s="193" t="n">
        <f aca="false">IF(ISERROR(VLOOKUP($A33,'Import Peak'!$A$3:CJ$99,88,FALSE())-VLOOKUP($A33,'Import Peak Change'!$A$106:CJ$202,88,FALSE())),0,(VLOOKUP($A33,'Import Peak'!$A$3:CJ$99,88,FALSE())-VLOOKUP($A33,'Import Peak Change'!$A$106:CJ$202,88,FALSE())))</f>
        <v>0</v>
      </c>
      <c r="CK33" s="193" t="n">
        <f aca="false">IF(ISERROR(VLOOKUP($A33,'Import Peak'!$A$3:CK$99,89,FALSE())-VLOOKUP($A33,'Import Peak Change'!$A$106:CK$202,89,FALSE())),0,(VLOOKUP($A33,'Import Peak'!$A$3:CK$99,89,FALSE())-VLOOKUP($A33,'Import Peak Change'!$A$106:CK$202,89,FALSE())))</f>
        <v>0</v>
      </c>
      <c r="CL33" s="193" t="n">
        <f aca="false">IF(ISERROR(VLOOKUP($A33,'Import Peak'!$A$3:CL$99,90,FALSE())-VLOOKUP($A33,'Import Peak Change'!$A$106:CL$202,90,FALSE())),0,(VLOOKUP($A33,'Import Peak'!$A$3:CL$99,90,FALSE())-VLOOKUP($A33,'Import Peak Change'!$A$106:CL$202,90,FALSE())))</f>
        <v>0</v>
      </c>
      <c r="CM33" s="193" t="n">
        <f aca="false">IF(ISERROR(VLOOKUP($A33,'Import Peak'!$A$3:CM$99,91,FALSE())-VLOOKUP($A33,'Import Peak Change'!$A$106:CM$202,91,FALSE())),0,(VLOOKUP($A33,'Import Peak'!$A$3:CM$99,91,FALSE())-VLOOKUP($A33,'Import Peak Change'!$A$106:CM$202,91,FALSE())))</f>
        <v>0</v>
      </c>
      <c r="CN33" s="193" t="n">
        <f aca="false">IF(ISERROR(VLOOKUP($A33,'Import Peak'!$A$3:CN$99,92,FALSE())-VLOOKUP($A33,'Import Peak Change'!$A$106:CN$202,92,FALSE())),0,(VLOOKUP($A33,'Import Peak'!$A$3:CN$99,92,FALSE())-VLOOKUP($A33,'Import Peak Change'!$A$106:CN$202,92,FALSE())))</f>
        <v>0</v>
      </c>
      <c r="CO33" s="193" t="n">
        <f aca="false">IF(ISERROR(VLOOKUP($A33,'Import Peak'!$A$3:CO$99,93,FALSE())-VLOOKUP($A33,'Import Peak Change'!$A$106:CO$202,93,FALSE())),0,(VLOOKUP($A33,'Import Peak'!$A$3:CO$99,93,FALSE())-VLOOKUP($A33,'Import Peak Change'!$A$106:CO$202,93,FALSE())))</f>
        <v>0</v>
      </c>
      <c r="CP33" s="193" t="n">
        <f aca="false">IF(ISERROR(VLOOKUP($A33,'Import Peak'!$A$3:CP$99,94,FALSE())-VLOOKUP($A33,'Import Peak Change'!$A$106:CP$202,94,FALSE())),0,(VLOOKUP($A33,'Import Peak'!$A$3:CP$99,94,FALSE())-VLOOKUP($A33,'Import Peak Change'!$A$106:CP$202,94,FALSE())))</f>
        <v>0</v>
      </c>
      <c r="CQ33" s="193" t="n">
        <f aca="false">IF(ISERROR(VLOOKUP($A33,'Import Peak'!$A$3:CQ$99,95,FALSE())-VLOOKUP($A33,'Import Peak Change'!$A$106:CQ$202,95,FALSE())),0,(VLOOKUP($A33,'Import Peak'!$A$3:CQ$99,95,FALSE())-VLOOKUP($A33,'Import Peak Change'!$A$106:CQ$202,95,FALSE())))</f>
        <v>0</v>
      </c>
      <c r="CR33" s="193" t="n">
        <f aca="false">IF(ISERROR(VLOOKUP($A33,'Import Peak'!$A$3:CR$99,96,FALSE())-VLOOKUP($A33,'Import Peak Change'!$A$106:CR$202,96,FALSE())),0,(VLOOKUP($A33,'Import Peak'!$A$3:CR$99,96,FALSE())-VLOOKUP($A33,'Import Peak Change'!$A$106:CR$202,96,FALSE())))</f>
        <v>0</v>
      </c>
      <c r="CS33" s="193" t="n">
        <f aca="false">IF(ISERROR(VLOOKUP($A33,'Import Peak'!$A$3:CS$99,97,FALSE())-VLOOKUP($A33,'Import Peak Change'!$A$106:CS$202,97,FALSE())),0,(VLOOKUP($A33,'Import Peak'!$A$3:CS$99,97,FALSE())-VLOOKUP($A33,'Import Peak Change'!$A$106:CS$202,97,FALSE())))</f>
        <v>0</v>
      </c>
      <c r="CT33" s="193" t="n">
        <f aca="false">IF(ISERROR(VLOOKUP($A33,'Import Peak'!$A$3:CT$99,98,FALSE())-VLOOKUP($A33,'Import Peak Change'!$A$106:CT$202,98,FALSE())),0,(VLOOKUP($A33,'Import Peak'!$A$3:CT$99,98,FALSE())-VLOOKUP($A33,'Import Peak Change'!$A$106:CT$202,98,FALSE())))</f>
        <v>0</v>
      </c>
      <c r="CU33" s="193" t="n">
        <f aca="false">IF(ISERROR(VLOOKUP($A33,'Import Peak'!$A$3:CU$99,99,FALSE())-VLOOKUP($A33,'Import Peak Change'!$A$106:CU$202,99,FALSE())),0,(VLOOKUP($A33,'Import Peak'!$A$3:CU$99,99,FALSE())-VLOOKUP($A33,'Import Peak Change'!$A$106:CU$202,99,FALSE())))</f>
        <v>0</v>
      </c>
      <c r="CV33" s="193" t="n">
        <f aca="false">IF(ISERROR(VLOOKUP($A33,'Import Peak'!$A$3:CV$99,100,FALSE())-VLOOKUP($A33,'Import Peak Change'!$A$106:CV$202,100,FALSE())),0,(VLOOKUP($A33,'Import Peak'!$A$3:CV$99,100,FALSE())-VLOOKUP($A33,'Import Peak Change'!$A$106:CV$202,100,FALSE())))</f>
        <v>0</v>
      </c>
      <c r="CW33" s="193" t="n">
        <f aca="false">IF(ISERROR(VLOOKUP($A33,'Import Peak'!$A$3:CW$99,101,FALSE())-VLOOKUP($A33,'Import Peak Change'!$A$106:CW$202,101,FALSE())),0,(VLOOKUP($A33,'Import Peak'!$A$3:CW$99,101,FALSE())-VLOOKUP($A33,'Import Peak Change'!$A$106:CW$202,101,FALSE())))</f>
        <v>0</v>
      </c>
      <c r="CX33" s="193" t="n">
        <f aca="false">IF(ISERROR(VLOOKUP($A33,'Import Peak'!$A$3:CX$99,102,FALSE())-VLOOKUP($A33,'Import Peak Change'!$A$106:CX$202,102,FALSE())),0,(VLOOKUP($A33,'Import Peak'!$A$3:CX$99,102,FALSE())-VLOOKUP($A33,'Import Peak Change'!$A$106:CX$202,102,FALSE())))</f>
        <v>0</v>
      </c>
      <c r="CY33" s="193" t="n">
        <f aca="false">IF(ISERROR(VLOOKUP($A33,'Import Peak'!$A$3:CY$99,103,FALSE())-VLOOKUP($A33,'Import Peak Change'!$A$106:CY$202,103,FALSE())),0,(VLOOKUP($A33,'Import Peak'!$A$3:CY$99,103,FALSE())-VLOOKUP($A33,'Import Peak Change'!$A$106:CY$202,103,FALSE())))</f>
        <v>0</v>
      </c>
      <c r="CZ33" s="193" t="n">
        <f aca="false">IF(ISERROR(VLOOKUP($A33,'Import Peak'!$A$3:CZ$99,104,FALSE())-VLOOKUP($A33,'Import Peak Change'!$A$106:CZ$202,104,FALSE())),0,(VLOOKUP($A33,'Import Peak'!$A$3:CZ$99,104,FALSE())-VLOOKUP($A33,'Import Peak Change'!$A$106:CZ$202,104,FALSE())))</f>
        <v>0</v>
      </c>
      <c r="DA33" s="193" t="n">
        <f aca="false">IF(ISERROR(VLOOKUP($A33,'Import Peak'!$A$3:DA$99,105,FALSE())-VLOOKUP($A33,'Import Peak Change'!$A$106:DA$202,105,FALSE())),0,(VLOOKUP($A33,'Import Peak'!$A$3:DA$99,105,FALSE())-VLOOKUP($A33,'Import Peak Change'!$A$106:DA$202,105,FALSE())))</f>
        <v>0</v>
      </c>
      <c r="DB33" s="193" t="n">
        <f aca="false">IF(ISERROR(VLOOKUP($A33,'Import Peak'!$A$3:DB$99,106,FALSE())-VLOOKUP($A33,'Import Peak Change'!$A$106:DB$202,106,FALSE())),0,(VLOOKUP($A33,'Import Peak'!$A$3:DB$99,106,FALSE())-VLOOKUP($A33,'Import Peak Change'!$A$106:DB$202,106,FALSE())))</f>
        <v>0</v>
      </c>
      <c r="DC33" s="193" t="n">
        <f aca="false">IF(ISERROR(VLOOKUP($A33,'Import Peak'!$A$3:DC$99,107,FALSE())-VLOOKUP($A33,'Import Peak Change'!$A$106:DC$202,107,FALSE())),0,(VLOOKUP($A33,'Import Peak'!$A$3:DC$99,107,FALSE())-VLOOKUP($A33,'Import Peak Change'!$A$106:DC$202,107,FALSE())))</f>
        <v>0</v>
      </c>
      <c r="DD33" s="193" t="n">
        <f aca="false">IF(ISERROR(VLOOKUP($A33,'Import Peak'!$A$3:DD$99,108,FALSE())-VLOOKUP($A33,'Import Peak Change'!$A$106:DD$202,108,FALSE())),0,(VLOOKUP($A33,'Import Peak'!$A$3:DD$99,108,FALSE())-VLOOKUP($A33,'Import Peak Change'!$A$106:DD$202,108,FALSE())))</f>
        <v>0</v>
      </c>
      <c r="DE33" s="193" t="n">
        <f aca="false">IF(ISERROR(VLOOKUP($A33,'Import Peak'!$A$3:DE$99,109,FALSE())-VLOOKUP($A33,'Import Peak Change'!$A$106:DE$202,109,FALSE())),0,(VLOOKUP($A33,'Import Peak'!$A$3:DE$99,109,FALSE())-VLOOKUP($A33,'Import Peak Change'!$A$106:DE$202,109,FALSE())))</f>
        <v>0</v>
      </c>
      <c r="DF33" s="193" t="n">
        <f aca="false">IF(ISERROR(VLOOKUP($A33,'Import Peak'!$A$3:DF$99,110,FALSE())-VLOOKUP($A33,'Import Peak Change'!$A$106:DF$202,110,FALSE())),0,(VLOOKUP($A33,'Import Peak'!$A$3:DF$99,110,FALSE())-VLOOKUP($A33,'Import Peak Change'!$A$106:DF$202,110,FALSE())))</f>
        <v>0</v>
      </c>
      <c r="DG33" s="193" t="n">
        <f aca="false">IF(ISERROR(VLOOKUP($A33,'Import Peak'!$A$3:DG$99,111,FALSE())-VLOOKUP($A33,'Import Peak Change'!$A$106:DG$202,111,FALSE())),0,(VLOOKUP($A33,'Import Peak'!$A$3:DG$99,111,FALSE())-VLOOKUP($A33,'Import Peak Change'!$A$106:DG$202,111,FALSE())))</f>
        <v>0</v>
      </c>
      <c r="DH33" s="193" t="n">
        <f aca="false">IF(ISERROR(VLOOKUP($A33,'Import Peak'!$A$3:DH$99,112,FALSE())-VLOOKUP($A33,'Import Peak Change'!$A$106:DH$202,112,FALSE())),0,(VLOOKUP($A33,'Import Peak'!$A$3:DH$99,112,FALSE())-VLOOKUP($A33,'Import Peak Change'!$A$106:DH$202,112,FALSE())))</f>
        <v>0</v>
      </c>
      <c r="DI33" s="193" t="n">
        <f aca="false">IF(ISERROR(VLOOKUP($A33,'Import Peak'!$A$3:DI$99,113,FALSE())-VLOOKUP($A33,'Import Peak Change'!$A$106:DI$202,113,FALSE())),0,(VLOOKUP($A33,'Import Peak'!$A$3:DI$99,113,FALSE())-VLOOKUP($A33,'Import Peak Change'!$A$106:DI$202,113,FALSE())))</f>
        <v>0</v>
      </c>
      <c r="DJ33" s="193" t="n">
        <f aca="false">IF(ISERROR(VLOOKUP($A33,'Import Peak'!$A$3:DJ$99,114,FALSE())-VLOOKUP($A33,'Import Peak Change'!$A$106:DJ$202,114,FALSE())),0,(VLOOKUP($A33,'Import Peak'!$A$3:DJ$99,114,FALSE())-VLOOKUP($A33,'Import Peak Change'!$A$106:DJ$202,114,FALSE())))</f>
        <v>0</v>
      </c>
      <c r="DK33" s="193" t="n">
        <f aca="false">IF(ISERROR(VLOOKUP($A33,'Import Peak'!$A$3:DK$99,115,FALSE())-VLOOKUP($A33,'Import Peak Change'!$A$106:DK$202,115,FALSE())),0,(VLOOKUP($A33,'Import Peak'!$A$3:DK$99,115,FALSE())-VLOOKUP($A33,'Import Peak Change'!$A$106:DK$202,115,FALSE())))</f>
        <v>0</v>
      </c>
      <c r="DL33" s="193" t="n">
        <f aca="false">IF(ISERROR(VLOOKUP($A33,'Import Peak'!$A$3:DL$99,116,FALSE())-VLOOKUP($A33,'Import Peak Change'!$A$106:DL$202,116,FALSE())),0,(VLOOKUP($A33,'Import Peak'!$A$3:DL$99,116,FALSE())-VLOOKUP($A33,'Import Peak Change'!$A$106:DL$202,116,FALSE())))</f>
        <v>0</v>
      </c>
      <c r="DM33" s="193" t="n">
        <f aca="false">IF(ISERROR(VLOOKUP($A33,'Import Peak'!$A$3:DM$99,117,FALSE())-VLOOKUP($A33,'Import Peak Change'!$A$106:DM$202,117,FALSE())),0,(VLOOKUP($A33,'Import Peak'!$A$3:DM$99,117,FALSE())-VLOOKUP($A33,'Import Peak Change'!$A$106:DM$202,117,FALSE())))</f>
        <v>0</v>
      </c>
      <c r="DN33" s="193" t="n">
        <f aca="false">IF(ISERROR(VLOOKUP($A33,'Import Peak'!$A$3:DN$99,118,FALSE())-VLOOKUP($A33,'Import Peak Change'!$A$106:DN$202,118,FALSE())),0,(VLOOKUP($A33,'Import Peak'!$A$3:DN$99,118,FALSE())-VLOOKUP($A33,'Import Peak Change'!$A$106:DN$202,118,FALSE())))</f>
        <v>0</v>
      </c>
      <c r="DO33" s="193" t="n">
        <f aca="false">IF(ISERROR(VLOOKUP($A33,'Import Peak'!$A$3:DO$99,119,FALSE())-VLOOKUP($A33,'Import Peak Change'!$A$106:DO$202,119,FALSE())),0,(VLOOKUP($A33,'Import Peak'!$A$3:DO$99,119,FALSE())-VLOOKUP($A33,'Import Peak Change'!$A$106:DO$202,119,FALSE())))</f>
        <v>0</v>
      </c>
      <c r="DP33" s="193" t="n">
        <f aca="false">IF(ISERROR(VLOOKUP($A33,'Import Peak'!$A$3:DP$99,120,FALSE())-VLOOKUP($A33,'Import Peak Change'!$A$106:DP$202,120,FALSE())),0,(VLOOKUP($A33,'Import Peak'!$A$3:DP$99,120,FALSE())-VLOOKUP($A33,'Import Peak Change'!$A$106:DP$202,120,FALSE())))</f>
        <v>0</v>
      </c>
      <c r="DQ33" s="193" t="n">
        <f aca="false">IF(ISERROR(VLOOKUP($A33,'Import Peak'!$A$3:DQ$99,121,FALSE())-VLOOKUP($A33,'Import Peak Change'!$A$106:DQ$202,121,FALSE())),0,(VLOOKUP($A33,'Import Peak'!$A$3:DQ$99,121,FALSE())-VLOOKUP($A33,'Import Peak Change'!$A$106:DQ$202,121,FALSE())))</f>
        <v>0</v>
      </c>
      <c r="DR33" s="193" t="n">
        <f aca="false">IF(ISERROR(VLOOKUP($A33,'Import Peak'!$A$3:DR$99,122,FALSE())-VLOOKUP($A33,'Import Peak Change'!$A$106:DR$202,122,FALSE())),0,(VLOOKUP($A33,'Import Peak'!$A$3:DR$99,122,FALSE())-VLOOKUP($A33,'Import Peak Change'!$A$106:DR$202,122,FALSE())))</f>
        <v>0</v>
      </c>
      <c r="DS33" s="193" t="n">
        <f aca="false">IF(ISERROR(VLOOKUP($A33,'Import Peak'!$A$3:DS$99,123,FALSE())-VLOOKUP($A33,'Import Peak Change'!$A$106:DS$202,123,FALSE())),0,(VLOOKUP($A33,'Import Peak'!$A$3:DS$99,123,FALSE())-VLOOKUP($A33,'Import Peak Change'!$A$106:DS$202,123,FALSE())))</f>
        <v>0</v>
      </c>
      <c r="DT33" s="193" t="n">
        <f aca="false">IF(ISERROR(VLOOKUP($A33,'Import Peak'!$A$3:DT$99,124,FALSE())-VLOOKUP($A33,'Import Peak Change'!$A$106:DT$202,124,FALSE())),0,(VLOOKUP($A33,'Import Peak'!$A$3:DT$99,124,FALSE())-VLOOKUP($A33,'Import Peak Change'!$A$106:DT$202,124,FALSE())))</f>
        <v>0</v>
      </c>
      <c r="DU33" s="193" t="n">
        <f aca="false">IF(ISERROR(VLOOKUP($A33,'Import Peak'!$A$3:DU$99,125,FALSE())-VLOOKUP($A33,'Import Peak Change'!$A$106:DU$202,125,FALSE())),0,(VLOOKUP($A33,'Import Peak'!$A$3:DU$99,125,FALSE())-VLOOKUP($A33,'Import Peak Change'!$A$106:DU$202,125,FALSE())))</f>
        <v>0</v>
      </c>
      <c r="DV33" s="193" t="n">
        <f aca="false">IF(ISERROR(VLOOKUP($A33,'Import Peak'!$A$3:DV$99,126,FALSE())-VLOOKUP($A33,'Import Peak Change'!$A$106:DV$202,126,FALSE())),0,(VLOOKUP($A33,'Import Peak'!$A$3:DV$99,126,FALSE())-VLOOKUP($A33,'Import Peak Change'!$A$106:DV$202,126,FALSE())))</f>
        <v>0</v>
      </c>
      <c r="DW33" s="193" t="n">
        <f aca="false">IF(ISERROR(VLOOKUP($A33,'Import Peak'!$A$3:DW$99,127,FALSE())-VLOOKUP($A33,'Import Peak Change'!$A$106:DW$202,127,FALSE())),0,(VLOOKUP($A33,'Import Peak'!$A$3:DW$99,127,FALSE())-VLOOKUP($A33,'Import Peak Change'!$A$106:DW$202,127,FALSE())))</f>
        <v>0</v>
      </c>
      <c r="DX33" s="193" t="n">
        <f aca="false">IF(ISERROR(VLOOKUP($A33,'Import Peak'!$A$3:DX$99,128,FALSE())-VLOOKUP($A33,'Import Peak Change'!$A$106:DX$202,128,FALSE())),0,(VLOOKUP($A33,'Import Peak'!$A$3:DX$99,128,FALSE())-VLOOKUP($A33,'Import Peak Change'!$A$106:DX$202,128,FALSE())))</f>
        <v>0</v>
      </c>
      <c r="DY33" s="193" t="n">
        <f aca="false">IF(ISERROR(VLOOKUP($A33,'Import Peak'!$A$3:DY$99,129,FALSE())-VLOOKUP($A33,'Import Peak Change'!$A$106:DY$202,129,FALSE())),0,(VLOOKUP($A33,'Import Peak'!$A$3:DY$99,129,FALSE())-VLOOKUP($A33,'Import Peak Change'!$A$106:DY$202,129,FALSE())))</f>
        <v>0</v>
      </c>
      <c r="DZ33" s="193" t="n">
        <f aca="false">IF(ISERROR(VLOOKUP($A33,'Import Peak'!$A$3:DZ$99,130,FALSE())-VLOOKUP($A33,'Import Peak Change'!$A$106:DZ$202,130,FALSE())),0,(VLOOKUP($A33,'Import Peak'!$A$3:DZ$99,130,FALSE())-VLOOKUP($A33,'Import Peak Change'!$A$106:DZ$202,130,FALSE())))</f>
        <v>0</v>
      </c>
      <c r="EA33" s="193" t="n">
        <f aca="false">IF(ISERROR(VLOOKUP($A33,'Import Peak'!$A$3:EA$99,131,FALSE())-VLOOKUP($A33,'Import Peak Change'!$A$106:EA$202,131,FALSE())),0,(VLOOKUP($A33,'Import Peak'!$A$3:EA$99,131,FALSE())-VLOOKUP($A33,'Import Peak Change'!$A$106:EA$202,131,FALSE())))</f>
        <v>0</v>
      </c>
      <c r="EB33" s="193" t="n">
        <f aca="false">IF(ISERROR(VLOOKUP($A33,'Import Peak'!$A$3:EB$99,132,FALSE())-VLOOKUP($A33,'Import Peak Change'!$A$106:EB$202,132,FALSE())),0,(VLOOKUP($A33,'Import Peak'!$A$3:EB$99,132,FALSE())-VLOOKUP($A33,'Import Peak Change'!$A$106:EB$202,132,FALSE())))</f>
        <v>0</v>
      </c>
      <c r="EC33" s="193" t="n">
        <f aca="false">IF(ISERROR(VLOOKUP($A33,'Import Peak'!$A$3:EC$99,133,FALSE())-VLOOKUP($A33,'Import Peak Change'!$A$106:EC$202,133,FALSE())),0,(VLOOKUP($A33,'Import Peak'!$A$3:EC$99,133,FALSE())-VLOOKUP($A33,'Import Peak Change'!$A$106:EC$202,133,FALSE())))</f>
        <v>0</v>
      </c>
      <c r="ED33" s="193" t="n">
        <f aca="false">IF(ISERROR(VLOOKUP($A33,'Import Peak'!$A$3:ED$99,134,FALSE())-VLOOKUP($A33,'Import Peak Change'!$A$106:ED$202,134,FALSE())),0,(VLOOKUP($A33,'Import Peak'!$A$3:ED$99,134,FALSE())-VLOOKUP($A33,'Import Peak Change'!$A$106:ED$202,134,FALSE())))</f>
        <v>0</v>
      </c>
      <c r="EE33" s="193" t="n">
        <f aca="false">IF(ISERROR(VLOOKUP($A33,'Import Peak'!$A$3:EE$99,135,FALSE())-VLOOKUP($A33,'Import Peak Change'!$A$106:EE$202,135,FALSE())),0,(VLOOKUP($A33,'Import Peak'!$A$3:EE$99,135,FALSE())-VLOOKUP($A33,'Import Peak Change'!$A$106:EE$202,135,FALSE())))</f>
        <v>0</v>
      </c>
      <c r="EF33" s="193" t="n">
        <f aca="false">IF(ISERROR(VLOOKUP($A33,'Import Peak'!$A$3:EF$99,136,FALSE())-VLOOKUP($A33,'Import Peak Change'!$A$106:EF$202,136,FALSE())),0,(VLOOKUP($A33,'Import Peak'!$A$3:EF$99,136,FALSE())-VLOOKUP($A33,'Import Peak Change'!$A$106:EF$202,136,FALSE())))</f>
        <v>0</v>
      </c>
      <c r="EG33" s="193" t="n">
        <f aca="false">IF(ISERROR(VLOOKUP($A33,'Import Peak'!$A$3:EG$99,137,FALSE())-VLOOKUP($A33,'Import Peak Change'!$A$106:EG$202,137,FALSE())),0,(VLOOKUP($A33,'Import Peak'!$A$3:EG$99,137,FALSE())-VLOOKUP($A33,'Import Peak Change'!$A$106:EG$202,137,FALSE())))</f>
        <v>0</v>
      </c>
      <c r="EH33" s="193" t="n">
        <f aca="false">IF(ISERROR(VLOOKUP($A33,'Import Peak'!$A$3:EH$99,138,FALSE())-VLOOKUP($A33,'Import Peak Change'!$A$106:EH$202,138,FALSE())),0,(VLOOKUP($A33,'Import Peak'!$A$3:EH$99,138,FALSE())-VLOOKUP($A33,'Import Peak Change'!$A$106:EH$202,138,FALSE())))</f>
        <v>0</v>
      </c>
      <c r="EI33" s="193" t="n">
        <f aca="false">IF(ISERROR(VLOOKUP($A33,'Import Peak'!$A$3:EI$99,139,FALSE())-VLOOKUP($A33,'Import Peak Change'!$A$106:EI$202,139,FALSE())),0,(VLOOKUP($A33,'Import Peak'!$A$3:EI$99,139,FALSE())-VLOOKUP($A33,'Import Peak Change'!$A$106:EI$202,139,FALSE())))</f>
        <v>0</v>
      </c>
      <c r="EJ33" s="193" t="n">
        <f aca="false">IF(ISERROR(VLOOKUP($A33,'Import Peak'!$A$3:EJ$99,140,FALSE())-VLOOKUP($A33,'Import Peak Change'!$A$106:EJ$202,140,FALSE())),0,(VLOOKUP($A33,'Import Peak'!$A$3:EJ$99,140,FALSE())-VLOOKUP($A33,'Import Peak Change'!$A$106:EJ$202,140,FALSE())))</f>
        <v>0</v>
      </c>
      <c r="EK33" s="193" t="n">
        <f aca="false">IF(ISERROR(VLOOKUP($A33,'Import Peak'!$A$3:EK$99,141,FALSE())-VLOOKUP($A33,'Import Peak Change'!$A$106:EK$202,141,FALSE())),0,(VLOOKUP($A33,'Import Peak'!$A$3:EK$99,141,FALSE())-VLOOKUP($A33,'Import Peak Change'!$A$106:EK$202,141,FALSE())))</f>
        <v>0</v>
      </c>
      <c r="EL33" s="193" t="n">
        <f aca="false">IF(ISERROR(VLOOKUP($A33,'Import Peak'!$A$3:EL$99,142,FALSE())-VLOOKUP($A33,'Import Peak Change'!$A$106:EL$202,142,FALSE())),0,(VLOOKUP($A33,'Import Peak'!$A$3:EL$99,142,FALSE())-VLOOKUP($A33,'Import Peak Change'!$A$106:EL$202,142,FALSE())))</f>
        <v>0</v>
      </c>
      <c r="EM33" s="193" t="n">
        <f aca="false">IF(ISERROR(VLOOKUP($A33,'Import Peak'!$A$3:EM$99,143,FALSE())-VLOOKUP($A33,'Import Peak Change'!$A$106:EM$202,143,FALSE())),0,(VLOOKUP($A33,'Import Peak'!$A$3:EM$99,143,FALSE())-VLOOKUP($A33,'Import Peak Change'!$A$106:EM$202,143,FALSE())))</f>
        <v>0</v>
      </c>
      <c r="EN33" s="193" t="n">
        <f aca="false">IF(ISERROR(VLOOKUP($A33,'Import Peak'!$A$3:EN$99,144,FALSE())-VLOOKUP($A33,'Import Peak Change'!$A$106:EN$202,144,FALSE())),0,(VLOOKUP($A33,'Import Peak'!$A$3:EN$99,144,FALSE())-VLOOKUP($A33,'Import Peak Change'!$A$106:EN$202,144,FALSE())))</f>
        <v>0</v>
      </c>
      <c r="EO33" s="193" t="n">
        <f aca="false">IF(ISERROR(VLOOKUP($A33,'Import Peak'!$A$3:EO$99,145,FALSE())-VLOOKUP($A33,'Import Peak Change'!$A$106:EO$202,145,FALSE())),0,(VLOOKUP($A33,'Import Peak'!$A$3:EO$99,145,FALSE())-VLOOKUP($A33,'Import Peak Change'!$A$106:EO$202,145,FALSE())))</f>
        <v>0</v>
      </c>
      <c r="EP33" s="193" t="n">
        <f aca="false">IF(ISERROR(VLOOKUP($A33,'Import Peak'!$A$3:EP$99,146,FALSE())-VLOOKUP($A33,'Import Peak Change'!$A$106:EP$202,146,FALSE())),0,(VLOOKUP($A33,'Import Peak'!$A$3:EP$99,146,FALSE())-VLOOKUP($A33,'Import Peak Change'!$A$106:EP$202,146,FALSE())))</f>
        <v>0</v>
      </c>
      <c r="EQ33" s="193" t="n">
        <f aca="false">IF(ISERROR(VLOOKUP($A33,'Import Peak'!$A$3:EQ$99,147,FALSE())-VLOOKUP($A33,'Import Peak Change'!$A$106:EQ$202,147,FALSE())),0,(VLOOKUP($A33,'Import Peak'!$A$3:EQ$99,147,FALSE())-VLOOKUP($A33,'Import Peak Change'!$A$106:EQ$202,147,FALSE())))</f>
        <v>0</v>
      </c>
      <c r="ER33" s="193" t="n">
        <f aca="false">IF(ISERROR(VLOOKUP($A33,'Import Peak'!$A$3:ER$99,148,FALSE())-VLOOKUP($A33,'Import Peak Change'!$A$106:ER$202,148,FALSE())),0,(VLOOKUP($A33,'Import Peak'!$A$3:ER$99,148,FALSE())-VLOOKUP($A33,'Import Peak Change'!$A$106:ER$202,148,FALSE())))</f>
        <v>0</v>
      </c>
      <c r="ES33" s="193" t="n">
        <f aca="false">IF(ISERROR(VLOOKUP($A33,'Import Peak'!$A$3:ES$99,149,FALSE())-VLOOKUP($A33,'Import Peak Change'!$A$106:ES$202,149,FALSE())),0,(VLOOKUP($A33,'Import Peak'!$A$3:ES$99,149,FALSE())-VLOOKUP($A33,'Import Peak Change'!$A$106:ES$202,149,FALSE())))</f>
        <v>0</v>
      </c>
      <c r="ET33" s="193" t="n">
        <f aca="false">IF(ISERROR(VLOOKUP($A33,'Import Peak'!$A$3:ET$99,150,FALSE())-VLOOKUP($A33,'Import Peak Change'!$A$106:ET$202,150,FALSE())),0,(VLOOKUP($A33,'Import Peak'!$A$3:ET$99,150,FALSE())-VLOOKUP($A33,'Import Peak Change'!$A$106:ET$202,150,FALSE())))</f>
        <v>0</v>
      </c>
      <c r="EU33" s="193" t="n">
        <f aca="false">IF(ISERROR(VLOOKUP($A33,'Import Peak'!$A$3:EU$99,151,FALSE())-VLOOKUP($A33,'Import Peak Change'!$A$106:EU$202,151,FALSE())),0,(VLOOKUP($A33,'Import Peak'!$A$3:EU$99,151,FALSE())-VLOOKUP($A33,'Import Peak Change'!$A$106:EU$202,151,FALSE())))</f>
        <v>0</v>
      </c>
      <c r="EV33" s="193" t="n">
        <f aca="false">IF(ISERROR(VLOOKUP($A33,'Import Peak'!$A$3:EV$99,152,FALSE())-VLOOKUP($A33,'Import Peak Change'!$A$106:EV$202,152,FALSE())),0,(VLOOKUP($A33,'Import Peak'!$A$3:EV$99,152,FALSE())-VLOOKUP($A33,'Import Peak Change'!$A$106:EV$202,152,FALSE())))</f>
        <v>0</v>
      </c>
      <c r="EW33" s="193" t="n">
        <f aca="false">IF(ISERROR(VLOOKUP($A33,'Import Peak'!$A$3:EW$99,153,FALSE())-VLOOKUP($A33,'Import Peak Change'!$A$106:EW$202,153,FALSE())),0,(VLOOKUP($A33,'Import Peak'!$A$3:EW$99,153,FALSE())-VLOOKUP($A33,'Import Peak Change'!$A$106:EW$202,153,FALSE())))</f>
        <v>0</v>
      </c>
      <c r="EX33" s="193" t="n">
        <f aca="false">IF(ISERROR(VLOOKUP($A33,'Import Peak'!$A$3:EX$99,154,FALSE())-VLOOKUP($A33,'Import Peak Change'!$A$106:EX$202,154,FALSE())),0,(VLOOKUP($A33,'Import Peak'!$A$3:EX$99,154,FALSE())-VLOOKUP($A33,'Import Peak Change'!$A$106:EX$202,154,FALSE())))</f>
        <v>0</v>
      </c>
      <c r="EY33" s="193" t="n">
        <f aca="false">IF(ISERROR(VLOOKUP($A33,'Import Peak'!$A$3:EY$99,155,FALSE())-VLOOKUP($A33,'Import Peak Change'!$A$106:EY$202,155,FALSE())),0,(VLOOKUP($A33,'Import Peak'!$A$3:EY$99,155,FALSE())-VLOOKUP($A33,'Import Peak Change'!$A$106:EY$202,155,FALSE())))</f>
        <v>0</v>
      </c>
      <c r="EZ33" s="193" t="n">
        <f aca="false">IF(ISERROR(VLOOKUP($A33,'Import Peak'!$A$3:EZ$99,156,FALSE())-VLOOKUP($A33,'Import Peak Change'!$A$106:EZ$202,156,FALSE())),0,(VLOOKUP($A33,'Import Peak'!$A$3:EZ$99,156,FALSE())-VLOOKUP($A33,'Import Peak Change'!$A$106:EZ$202,156,FALSE())))</f>
        <v>0</v>
      </c>
      <c r="FA33" s="193" t="n">
        <f aca="false">IF(ISERROR(VLOOKUP($A33,'Import Peak'!$A$3:FA$99,157,FALSE())-VLOOKUP($A33,'Import Peak Change'!$A$106:FA$202,157,FALSE())),0,(VLOOKUP($A33,'Import Peak'!$A$3:FA$99,157,FALSE())-VLOOKUP($A33,'Import Peak Change'!$A$106:FA$202,157,FALSE())))</f>
        <v>0</v>
      </c>
      <c r="FB33" s="193" t="n">
        <f aca="false">IF(ISERROR(VLOOKUP($A33,'Import Peak'!$A$3:FB$99,158,FALSE())-VLOOKUP($A33,'Import Peak Change'!$A$106:FB$202,158,FALSE())),0,(VLOOKUP($A33,'Import Peak'!$A$3:FB$99,158,FALSE())-VLOOKUP($A33,'Import Peak Change'!$A$106:FB$202,158,FALSE())))</f>
        <v>0</v>
      </c>
      <c r="FC33" s="193" t="n">
        <f aca="false">IF(ISERROR(VLOOKUP($A33,'Import Peak'!$A$3:FC$99,159,FALSE())-VLOOKUP($A33,'Import Peak Change'!$A$106:FC$202,159,FALSE())),0,(VLOOKUP($A33,'Import Peak'!$A$3:FC$99,159,FALSE())-VLOOKUP($A33,'Import Peak Change'!$A$106:FC$202,159,FALSE())))</f>
        <v>0</v>
      </c>
      <c r="FD33" s="193" t="n">
        <f aca="false">IF(ISERROR(VLOOKUP($A33,'Import Peak'!$A$3:FD$99,160,FALSE())-VLOOKUP($A33,'Import Peak Change'!$A$106:FD$202,160,FALSE())),0,(VLOOKUP($A33,'Import Peak'!$A$3:FD$99,160,FALSE())-VLOOKUP($A33,'Import Peak Change'!$A$106:FD$202,160,FALSE())))</f>
        <v>0</v>
      </c>
      <c r="FE33" s="193" t="n">
        <f aca="false">IF(ISERROR(VLOOKUP($A33,'Import Peak'!$A$3:FE$99,161,FALSE())-VLOOKUP($A33,'Import Peak Change'!$A$106:FE$202,161,FALSE())),0,(VLOOKUP($A33,'Import Peak'!$A$3:FE$99,161,FALSE())-VLOOKUP($A33,'Import Peak Change'!$A$106:FE$202,161,FALSE())))</f>
        <v>0</v>
      </c>
      <c r="FF33" s="193" t="n">
        <f aca="false">IF(ISERROR(VLOOKUP($A33,'Import Peak'!$A$3:FF$99,162,FALSE())-VLOOKUP($A33,'Import Peak Change'!$A$106:FF$202,162,FALSE())),0,(VLOOKUP($A33,'Import Peak'!$A$3:FF$99,162,FALSE())-VLOOKUP($A33,'Import Peak Change'!$A$106:FF$202,162,FALSE())))</f>
        <v>0</v>
      </c>
      <c r="FG33" s="193" t="n">
        <f aca="false">IF(ISERROR(VLOOKUP($A33,'Import Peak'!$A$3:FG$99,163,FALSE())-VLOOKUP($A33,'Import Peak Change'!$A$106:FG$202,163,FALSE())),0,(VLOOKUP($A33,'Import Peak'!$A$3:FG$99,163,FALSE())-VLOOKUP($A33,'Import Peak Change'!$A$106:FG$202,163,FALSE())))</f>
        <v>0</v>
      </c>
      <c r="FH33" s="193" t="n">
        <f aca="false">IF(ISERROR(VLOOKUP($A33,'Import Peak'!$A$3:FH$99,164,FALSE())-VLOOKUP($A33,'Import Peak Change'!$A$106:FH$202,164,FALSE())),0,(VLOOKUP($A33,'Import Peak'!$A$3:FH$99,164,FALSE())-VLOOKUP($A33,'Import Peak Change'!$A$106:FH$202,164,FALSE())))</f>
        <v>0</v>
      </c>
      <c r="FI33" s="193" t="n">
        <f aca="false">IF(ISERROR(VLOOKUP($A33,'Import Peak'!$A$3:FI$99,165,FALSE())-VLOOKUP($A33,'Import Peak Change'!$A$106:FI$202,165,FALSE())),0,(VLOOKUP($A33,'Import Peak'!$A$3:FI$99,165,FALSE())-VLOOKUP($A33,'Import Peak Change'!$A$106:FI$202,165,FALSE())))</f>
        <v>0</v>
      </c>
      <c r="FJ33" s="193" t="n">
        <f aca="false">IF(ISERROR(VLOOKUP($A33,'Import Peak'!$A$3:FJ$99,166,FALSE())-VLOOKUP($A33,'Import Peak Change'!$A$106:FJ$202,166,FALSE())),0,(VLOOKUP($A33,'Import Peak'!$A$3:FJ$99,166,FALSE())-VLOOKUP($A33,'Import Peak Change'!$A$106:FJ$202,166,FALSE())))</f>
        <v>0</v>
      </c>
      <c r="FK33" s="193" t="n">
        <f aca="false">IF(ISERROR(VLOOKUP($A33,'Import Peak'!$A$3:FK$99,167,FALSE())-VLOOKUP($A33,'Import Peak Change'!$A$106:FK$202,167,FALSE())),0,(VLOOKUP($A33,'Import Peak'!$A$3:FK$99,167,FALSE())-VLOOKUP($A33,'Import Peak Change'!$A$106:FK$202,167,FALSE())))</f>
        <v>0</v>
      </c>
      <c r="FL33" s="193" t="n">
        <f aca="false">IF(ISERROR(VLOOKUP($A33,'Import Peak'!$A$3:FL$99,168,FALSE())-VLOOKUP($A33,'Import Peak Change'!$A$106:FL$202,168,FALSE())),0,(VLOOKUP($A33,'Import Peak'!$A$3:FL$99,168,FALSE())-VLOOKUP($A33,'Import Peak Change'!$A$106:FL$202,168,FALSE())))</f>
        <v>0</v>
      </c>
      <c r="FM33" s="193" t="n">
        <f aca="false">IF(ISERROR(VLOOKUP($A33,'Import Peak'!$A$3:FM$99,169,FALSE())-VLOOKUP($A33,'Import Peak Change'!$A$106:FM$202,169,FALSE())),0,(VLOOKUP($A33,'Import Peak'!$A$3:FM$99,169,FALSE())-VLOOKUP($A33,'Import Peak Change'!$A$106:FM$202,169,FALSE())))</f>
        <v>0</v>
      </c>
      <c r="FN33" s="193" t="n">
        <f aca="false">IF(ISERROR(VLOOKUP($A33,'Import Peak'!$A$3:FN$99,170,FALSE())-VLOOKUP($A33,'Import Peak Change'!$A$106:FN$202,170,FALSE())),0,(VLOOKUP($A33,'Import Peak'!$A$3:FN$99,170,FALSE())-VLOOKUP($A33,'Import Peak Change'!$A$106:FN$202,170,FALSE())))</f>
        <v>0</v>
      </c>
      <c r="FO33" s="193" t="n">
        <f aca="false">IF(ISERROR(VLOOKUP($A33,'Import Peak'!$A$3:FO$99,171,FALSE())-VLOOKUP($A33,'Import Peak Change'!$A$106:FO$202,171,FALSE())),0,(VLOOKUP($A33,'Import Peak'!$A$3:FO$99,171,FALSE())-VLOOKUP($A33,'Import Peak Change'!$A$106:FO$202,171,FALSE())))</f>
        <v>0</v>
      </c>
      <c r="FP33" s="193" t="n">
        <f aca="false">IF(ISERROR(VLOOKUP($A33,'Import Peak'!$A$3:FP$99,172,FALSE())-VLOOKUP($A33,'Import Peak Change'!$A$106:FP$202,172,FALSE())),0,(VLOOKUP($A33,'Import Peak'!$A$3:FP$99,172,FALSE())-VLOOKUP($A33,'Import Peak Change'!$A$106:FP$202,172,FALSE())))</f>
        <v>0</v>
      </c>
      <c r="FQ33" s="193" t="n">
        <f aca="false">IF(ISERROR(VLOOKUP($A33,'Import Peak'!$A$3:FQ$99,173,FALSE())-VLOOKUP($A33,'Import Peak Change'!$A$106:FQ$202,173,FALSE())),0,(VLOOKUP($A33,'Import Peak'!$A$3:FQ$99,173,FALSE())-VLOOKUP($A33,'Import Peak Change'!$A$106:FQ$202,173,FALSE())))</f>
        <v>0</v>
      </c>
      <c r="FR33" s="193" t="n">
        <f aca="false">IF(ISERROR(VLOOKUP($A33,'Import Peak'!$A$3:FR$99,174,FALSE())-VLOOKUP($A33,'Import Peak Change'!$A$106:FR$202,174,FALSE())),0,(VLOOKUP($A33,'Import Peak'!$A$3:FR$99,174,FALSE())-VLOOKUP($A33,'Import Peak Change'!$A$106:FR$202,174,FALSE())))</f>
        <v>0</v>
      </c>
      <c r="FS33" s="193" t="n">
        <f aca="false">IF(ISERROR(VLOOKUP($A33,'Import Peak'!$A$3:FS$99,175,FALSE())-VLOOKUP($A33,'Import Peak Change'!$A$106:FS$202,175,FALSE())),0,(VLOOKUP($A33,'Import Peak'!$A$3:FS$99,175,FALSE())-VLOOKUP($A33,'Import Peak Change'!$A$106:FS$202,175,FALSE())))</f>
        <v>0</v>
      </c>
      <c r="FT33" s="193" t="n">
        <f aca="false">IF(ISERROR(VLOOKUP($A33,'Import Peak'!$A$3:FT$99,176,FALSE())-VLOOKUP($A33,'Import Peak Change'!$A$106:FT$202,176,FALSE())),0,(VLOOKUP($A33,'Import Peak'!$A$3:FT$99,176,FALSE())-VLOOKUP($A33,'Import Peak Change'!$A$106:FT$202,176,FALSE())))</f>
        <v>0</v>
      </c>
      <c r="FU33" s="193" t="n">
        <f aca="false">IF(ISERROR(VLOOKUP($A33,'Import Peak'!$A$3:FU$99,177,FALSE())-VLOOKUP($A33,'Import Peak Change'!$A$106:FU$202,177,FALSE())),0,(VLOOKUP($A33,'Import Peak'!$A$3:FU$99,177,FALSE())-VLOOKUP($A33,'Import Peak Change'!$A$106:FU$202,177,FALSE())))</f>
        <v>0</v>
      </c>
      <c r="FV33" s="193" t="n">
        <f aca="false">IF(ISERROR(VLOOKUP($A33,'Import Peak'!$A$3:FV$99,178,FALSE())-VLOOKUP($A33,'Import Peak Change'!$A$106:FV$202,178,FALSE())),0,(VLOOKUP($A33,'Import Peak'!$A$3:FV$99,178,FALSE())-VLOOKUP($A33,'Import Peak Change'!$A$106:FV$202,178,FALSE())))</f>
        <v>0</v>
      </c>
      <c r="FW33" s="193" t="n">
        <f aca="false">IF(ISERROR(VLOOKUP($A33,'Import Peak'!$A$3:FW$99,179,FALSE())-VLOOKUP($A33,'Import Peak Change'!$A$106:FW$202,179,FALSE())),0,(VLOOKUP($A33,'Import Peak'!$A$3:FW$99,179,FALSE())-VLOOKUP($A33,'Import Peak Change'!$A$106:FW$202,179,FALSE())))</f>
        <v>0</v>
      </c>
      <c r="FX33" s="193" t="n">
        <f aca="false">IF(ISERROR(VLOOKUP($A33,'Import Peak'!$A$3:FX$99,180,FALSE())-VLOOKUP($A33,'Import Peak Change'!$A$106:FX$202,180,FALSE())),0,(VLOOKUP($A33,'Import Peak'!$A$3:FX$99,180,FALSE())-VLOOKUP($A33,'Import Peak Change'!$A$106:FX$202,180,FALSE())))</f>
        <v>0</v>
      </c>
      <c r="FY33" s="193" t="n">
        <f aca="false">IF(ISERROR(VLOOKUP($A33,'Import Peak'!$A$3:FY$99,181,FALSE())-VLOOKUP($A33,'Import Peak Change'!$A$106:FY$202,181,FALSE())),0,(VLOOKUP($A33,'Import Peak'!$A$3:FY$99,181,FALSE())-VLOOKUP($A33,'Import Peak Change'!$A$106:FY$202,181,FALSE())))</f>
        <v>0</v>
      </c>
      <c r="FZ33" s="193" t="n">
        <f aca="false">IF(ISERROR(VLOOKUP($A33,'Import Peak'!$A$3:FZ$99,182,FALSE())-VLOOKUP($A33,'Import Peak Change'!$A$106:FZ$202,182,FALSE())),0,(VLOOKUP($A33,'Import Peak'!$A$3:FZ$99,182,FALSE())-VLOOKUP($A33,'Import Peak Change'!$A$106:FZ$202,182,FALSE())))</f>
        <v>0</v>
      </c>
      <c r="GA33" s="193" t="n">
        <f aca="false">IF(ISERROR(VLOOKUP($A33,'Import Peak'!$A$3:GA$99,183,FALSE())-VLOOKUP($A33,'Import Peak Change'!$A$106:GA$202,183,FALSE())),0,(VLOOKUP($A33,'Import Peak'!$A$3:GA$99,183,FALSE())-VLOOKUP($A33,'Import Peak Change'!$A$106:GA$202,183,FALSE())))</f>
        <v>0</v>
      </c>
      <c r="GB33" s="193" t="n">
        <f aca="false">IF(ISERROR(VLOOKUP($A33,'Import Peak'!$A$3:GB$99,184,FALSE())-VLOOKUP($A33,'Import Peak Change'!$A$106:GB$202,184,FALSE())),0,(VLOOKUP($A33,'Import Peak'!$A$3:GB$99,184,FALSE())-VLOOKUP($A33,'Import Peak Change'!$A$106:GB$202,184,FALSE())))</f>
        <v>0</v>
      </c>
      <c r="GC33" s="193" t="n">
        <f aca="false">IF(ISERROR(VLOOKUP($A33,'Import Peak'!$A$3:GC$99,185,FALSE())-VLOOKUP($A33,'Import Peak Change'!$A$106:GC$202,185,FALSE())),0,(VLOOKUP($A33,'Import Peak'!$A$3:GC$99,185,FALSE())-VLOOKUP($A33,'Import Peak Change'!$A$106:GC$202,185,FALSE())))</f>
        <v>0</v>
      </c>
      <c r="GD33" s="193" t="n">
        <f aca="false">IF(ISERROR(VLOOKUP($A33,'Import Peak'!$A$3:GD$99,186,FALSE())-VLOOKUP($A33,'Import Peak Change'!$A$106:GD$202,186,FALSE())),0,(VLOOKUP($A33,'Import Peak'!$A$3:GD$99,186,FALSE())-VLOOKUP($A33,'Import Peak Change'!$A$106:GD$202,186,FALSE())))</f>
        <v>0</v>
      </c>
      <c r="GE33" s="193" t="n">
        <f aca="false">IF(ISERROR(VLOOKUP($A33,'Import Peak'!$A$3:GE$99,187,FALSE())-VLOOKUP($A33,'Import Peak Change'!$A$106:GE$202,187,FALSE())),0,(VLOOKUP($A33,'Import Peak'!$A$3:GE$99,187,FALSE())-VLOOKUP($A33,'Import Peak Change'!$A$106:GE$202,187,FALSE())))</f>
        <v>0</v>
      </c>
      <c r="GF33" s="193" t="n">
        <f aca="false">IF(ISERROR(VLOOKUP($A33,'Import Peak'!$A$3:GF$99,188,FALSE())-VLOOKUP($A33,'Import Peak Change'!$A$106:GF$202,188,FALSE())),0,(VLOOKUP($A33,'Import Peak'!$A$3:GF$99,188,FALSE())-VLOOKUP($A33,'Import Peak Change'!$A$106:GF$202,188,FALSE())))</f>
        <v>0</v>
      </c>
      <c r="GG33" s="193" t="n">
        <f aca="false">IF(ISERROR(VLOOKUP($A33,'Import Peak'!$A$3:GG$99,189,FALSE())-VLOOKUP($A33,'Import Peak Change'!$A$106:GG$202,189,FALSE())),0,(VLOOKUP($A33,'Import Peak'!$A$3:GG$99,189,FALSE())-VLOOKUP($A33,'Import Peak Change'!$A$106:GG$202,189,FALSE())))</f>
        <v>0</v>
      </c>
      <c r="GH33" s="193" t="n">
        <f aca="false">IF(ISERROR(VLOOKUP($A33,'Import Peak'!$A$3:GH$99,190,FALSE())-VLOOKUP($A33,'Import Peak Change'!$A$106:GH$202,190,FALSE())),0,(VLOOKUP($A33,'Import Peak'!$A$3:GH$99,190,FALSE())-VLOOKUP($A33,'Import Peak Change'!$A$106:GH$202,190,FALSE())))</f>
        <v>0</v>
      </c>
      <c r="GI33" s="193" t="n">
        <f aca="false">IF(ISERROR(VLOOKUP($A33,'Import Peak'!$A$3:GI$99,191,FALSE())-VLOOKUP($A33,'Import Peak Change'!$A$106:GI$202,191,FALSE())),0,(VLOOKUP($A33,'Import Peak'!$A$3:GI$99,191,FALSE())-VLOOKUP($A33,'Import Peak Change'!$A$106:GI$202,191,FALSE())))</f>
        <v>0</v>
      </c>
      <c r="GJ33" s="193" t="n">
        <f aca="false">IF(ISERROR(VLOOKUP($A33,'Import Peak'!$A$3:GJ$99,192,FALSE())-VLOOKUP($A33,'Import Peak Change'!$A$106:GJ$202,192,FALSE())),0,(VLOOKUP($A33,'Import Peak'!$A$3:GJ$99,192,FALSE())-VLOOKUP($A33,'Import Peak Change'!$A$106:GJ$202,192,FALSE())))</f>
        <v>0</v>
      </c>
      <c r="GK33" s="193" t="n">
        <f aca="false">IF(ISERROR(VLOOKUP($A33,'Import Peak'!$A$3:GK$99,193,FALSE())-VLOOKUP($A33,'Import Peak Change'!$A$106:GK$202,193,FALSE())),0,(VLOOKUP($A33,'Import Peak'!$A$3:GK$99,193,FALSE())-VLOOKUP($A33,'Import Peak Change'!$A$106:GK$202,193,FALSE())))</f>
        <v>0</v>
      </c>
      <c r="GL33" s="193" t="n">
        <f aca="false">IF(ISERROR(VLOOKUP($A33,'Import Peak'!$A$3:GL$99,194,FALSE())-VLOOKUP($A33,'Import Peak Change'!$A$106:GL$202,194,FALSE())),0,(VLOOKUP($A33,'Import Peak'!$A$3:GL$99,194,FALSE())-VLOOKUP($A33,'Import Peak Change'!$A$106:GL$202,194,FALSE())))</f>
        <v>0</v>
      </c>
      <c r="GM33" s="193" t="n">
        <f aca="false">IF(ISERROR(VLOOKUP($A33,'Import Peak'!$A$3:GM$99,195,FALSE())-VLOOKUP($A33,'Import Peak Change'!$A$106:GM$202,195,FALSE())),0,(VLOOKUP($A33,'Import Peak'!$A$3:GM$99,195,FALSE())-VLOOKUP($A33,'Import Peak Change'!$A$106:GM$202,195,FALSE())))</f>
        <v>0</v>
      </c>
      <c r="GN33" s="193" t="n">
        <f aca="false">IF(ISERROR(VLOOKUP($A33,'Import Peak'!$A$3:GN$99,196,FALSE())-VLOOKUP($A33,'Import Peak Change'!$A$106:GN$202,196,FALSE())),0,(VLOOKUP($A33,'Import Peak'!$A$3:GN$99,196,FALSE())-VLOOKUP($A33,'Import Peak Change'!$A$106:GN$202,196,FALSE())))</f>
        <v>0</v>
      </c>
      <c r="GO33" s="193" t="n">
        <f aca="false">IF(ISERROR(VLOOKUP($A33,'Import Peak'!$A$3:GO$99,197,FALSE())-VLOOKUP($A33,'Import Peak Change'!$A$106:GO$202,197,FALSE())),0,(VLOOKUP($A33,'Import Peak'!$A$3:GO$99,197,FALSE())-VLOOKUP($A33,'Import Peak Change'!$A$106:GO$202,197,FALSE())))</f>
        <v>0</v>
      </c>
      <c r="GP33" s="193" t="n">
        <f aca="false">IF(ISERROR(VLOOKUP($A33,'Import Peak'!$A$3:GP$99,198,FALSE())-VLOOKUP($A33,'Import Peak Change'!$A$106:GP$202,198,FALSE())),0,(VLOOKUP($A33,'Import Peak'!$A$3:GP$99,198,FALSE())-VLOOKUP($A33,'Import Peak Change'!$A$106:GP$202,198,FALSE())))</f>
        <v>0</v>
      </c>
      <c r="GQ33" s="193" t="n">
        <f aca="false">IF(ISERROR(VLOOKUP($A33,'Import Peak'!$A$3:GQ$99,199,FALSE())-VLOOKUP($A33,'Import Peak Change'!$A$106:GQ$202,199,FALSE())),0,(VLOOKUP($A33,'Import Peak'!$A$3:GQ$99,199,FALSE())-VLOOKUP($A33,'Import Peak Change'!$A$106:GQ$202,199,FALSE())))</f>
        <v>0</v>
      </c>
      <c r="GR33" s="193" t="n">
        <f aca="false">IF(ISERROR(VLOOKUP($A33,'Import Peak'!$A$3:GR$99,200,FALSE())-VLOOKUP($A33,'Import Peak Change'!$A$106:GR$202,200,FALSE())),0,(VLOOKUP($A33,'Import Peak'!$A$3:GR$99,200,FALSE())-VLOOKUP($A33,'Import Peak Change'!$A$106:GR$202,200,FALSE())))</f>
        <v>0</v>
      </c>
      <c r="GS33" s="193" t="n">
        <f aca="false">IF(ISERROR(VLOOKUP($A33,'Import Peak'!$A$3:GS$99,201,FALSE())-VLOOKUP($A33,'Import Peak Change'!$A$106:GS$202,201,FALSE())),0,(VLOOKUP($A33,'Import Peak'!$A$3:GS$99,201,FALSE())-VLOOKUP($A33,'Import Peak Change'!$A$106:GS$202,201,FALSE())))</f>
        <v>0</v>
      </c>
      <c r="GT33" s="193" t="n">
        <f aca="false">IF(ISERROR(VLOOKUP($A33,'Import Peak'!$A$3:GT$99,202,FALSE())-VLOOKUP($A33,'Import Peak Change'!$A$106:GT$202,202,FALSE())),0,(VLOOKUP($A33,'Import Peak'!$A$3:GT$99,202,FALSE())-VLOOKUP($A33,'Import Peak Change'!$A$106:GT$202,202,FALSE())))</f>
        <v>0</v>
      </c>
      <c r="GU33" s="193" t="n">
        <f aca="false">IF(ISERROR(VLOOKUP($A33,'Import Peak'!$A$3:GU$99,203,FALSE())-VLOOKUP($A33,'Import Peak Change'!$A$106:GU$202,203,FALSE())),0,(VLOOKUP($A33,'Import Peak'!$A$3:GU$99,203,FALSE())-VLOOKUP($A33,'Import Peak Change'!$A$106:GU$202,203,FALSE())))</f>
        <v>0</v>
      </c>
      <c r="GV33" s="193" t="n">
        <f aca="false">IF(ISERROR(VLOOKUP($A33,'Import Peak'!$A$3:GV$99,204,FALSE())-VLOOKUP($A33,'Import Peak Change'!$A$106:GV$202,204,FALSE())),0,(VLOOKUP($A33,'Import Peak'!$A$3:GV$99,204,FALSE())-VLOOKUP($A33,'Import Peak Change'!$A$106:GV$202,204,FALSE())))</f>
        <v>0</v>
      </c>
      <c r="GW33" s="193" t="n">
        <f aca="false">IF(ISERROR(VLOOKUP($A33,'Import Peak'!$A$3:GW$99,205,FALSE())-VLOOKUP($A33,'Import Peak Change'!$A$106:GW$202,205,FALSE())),0,(VLOOKUP($A33,'Import Peak'!$A$3:GW$99,205,FALSE())-VLOOKUP($A33,'Import Peak Change'!$A$106:GW$202,205,FALSE())))</f>
        <v>0</v>
      </c>
      <c r="GX33" s="193" t="n">
        <f aca="false">IF(ISERROR(VLOOKUP($A33,'Import Peak'!$A$3:GX$99,206,FALSE())-VLOOKUP($A33,'Import Peak Change'!$A$106:GX$202,206,FALSE())),0,(VLOOKUP($A33,'Import Peak'!$A$3:GX$99,206,FALSE())-VLOOKUP($A33,'Import Peak Change'!$A$106:GX$202,206,FALSE())))</f>
        <v>0</v>
      </c>
      <c r="GY33" s="193" t="n">
        <f aca="false">IF(ISERROR(VLOOKUP($A33,'Import Peak'!$A$3:GY$99,207,FALSE())-VLOOKUP($A33,'Import Peak Change'!$A$106:GY$202,207,FALSE())),0,(VLOOKUP($A33,'Import Peak'!$A$3:GY$99,207,FALSE())-VLOOKUP($A33,'Import Peak Change'!$A$106:GY$202,207,FALSE())))</f>
        <v>0</v>
      </c>
      <c r="GZ33" s="193" t="n">
        <f aca="false">IF(ISERROR(VLOOKUP($A33,'Import Peak'!$A$3:GZ$99,208,FALSE())-VLOOKUP($A33,'Import Peak Change'!$A$106:GZ$202,208,FALSE())),0,(VLOOKUP($A33,'Import Peak'!$A$3:GZ$99,208,FALSE())-VLOOKUP($A33,'Import Peak Change'!$A$106:GZ$202,208,FALSE())))</f>
        <v>0</v>
      </c>
      <c r="HA33" s="193" t="n">
        <f aca="false">IF(ISERROR(VLOOKUP($A33,'Import Peak'!$A$3:HA$99,209,FALSE())-VLOOKUP($A33,'Import Peak Change'!$A$106:HA$202,209,FALSE())),0,(VLOOKUP($A33,'Import Peak'!$A$3:HA$99,209,FALSE())-VLOOKUP($A33,'Import Peak Change'!$A$106:HA$202,209,FALSE())))</f>
        <v>0</v>
      </c>
      <c r="HB33" s="193" t="n">
        <f aca="false">IF(ISERROR(VLOOKUP($A33,'Import Peak'!$A$3:HB$99,210,FALSE())-VLOOKUP($A33,'Import Peak Change'!$A$106:HB$202,210,FALSE())),0,(VLOOKUP($A33,'Import Peak'!$A$3:HB$99,210,FALSE())-VLOOKUP($A33,'Import Peak Change'!$A$106:HB$202,210,FALSE())))</f>
        <v>0</v>
      </c>
      <c r="HC33" s="193" t="n">
        <f aca="false">IF(ISERROR(VLOOKUP($A33,'Import Peak'!$A$3:HC$99,211,FALSE())-VLOOKUP($A33,'Import Peak Change'!$A$106:HC$202,211,FALSE())),0,(VLOOKUP($A33,'Import Peak'!$A$3:HC$99,211,FALSE())-VLOOKUP($A33,'Import Peak Change'!$A$106:HC$202,211,FALSE())))</f>
        <v>0</v>
      </c>
      <c r="HD33" s="193" t="n">
        <f aca="false">IF(ISERROR(VLOOKUP($A33,'Import Peak'!$A$3:HD$99,212,FALSE())-VLOOKUP($A33,'Import Peak Change'!$A$106:HD$202,212,FALSE())),0,(VLOOKUP($A33,'Import Peak'!$A$3:HD$99,212,FALSE())-VLOOKUP($A33,'Import Peak Change'!$A$106:HD$202,212,FALSE())))</f>
        <v>0</v>
      </c>
      <c r="HE33" s="193" t="n">
        <f aca="false">IF(ISERROR(VLOOKUP($A33,'Import Peak'!$A$3:HE$99,213,FALSE())-VLOOKUP($A33,'Import Peak Change'!$A$106:HE$202,213,FALSE())),0,(VLOOKUP($A33,'Import Peak'!$A$3:HE$99,213,FALSE())-VLOOKUP($A33,'Import Peak Change'!$A$106:HE$202,213,FALSE())))</f>
        <v>0</v>
      </c>
      <c r="HF33" s="193" t="n">
        <f aca="false">IF(ISERROR(VLOOKUP($A33,'Import Peak'!$A$3:HF$99,214,FALSE())-VLOOKUP($A33,'Import Peak Change'!$A$106:HF$202,214,FALSE())),0,(VLOOKUP($A33,'Import Peak'!$A$3:HF$99,214,FALSE())-VLOOKUP($A33,'Import Peak Change'!$A$106:HF$202,214,FALSE())))</f>
        <v>0</v>
      </c>
      <c r="HG33" s="193" t="n">
        <f aca="false">IF(ISERROR(VLOOKUP($A33,'Import Peak'!$A$3:HG$99,215,FALSE())-VLOOKUP($A33,'Import Peak Change'!$A$106:HG$202,215,FALSE())),0,(VLOOKUP($A33,'Import Peak'!$A$3:HG$99,215,FALSE())-VLOOKUP($A33,'Import Peak Change'!$A$106:HG$202,215,FALSE())))</f>
        <v>0</v>
      </c>
      <c r="HH33" s="193" t="n">
        <f aca="false">IF(ISERROR(VLOOKUP($A33,'Import Peak'!$A$3:HH$99,216,FALSE())-VLOOKUP($A33,'Import Peak Change'!$A$106:HH$202,216,FALSE())),0,(VLOOKUP($A33,'Import Peak'!$A$3:HH$99,216,FALSE())-VLOOKUP($A33,'Import Peak Change'!$A$106:HH$202,216,FALSE())))</f>
        <v>0</v>
      </c>
      <c r="HI33" s="193" t="n">
        <f aca="false">IF(ISERROR(VLOOKUP($A33,'Import Peak'!$A$3:HI$99,217,FALSE())-VLOOKUP($A33,'Import Peak Change'!$A$106:HI$202,217,FALSE())),0,(VLOOKUP($A33,'Import Peak'!$A$3:HI$99,217,FALSE())-VLOOKUP($A33,'Import Peak Change'!$A$106:HI$202,217,FALSE())))</f>
        <v>0</v>
      </c>
      <c r="HJ33" s="193" t="n">
        <f aca="false">IF(ISERROR(VLOOKUP($A33,'Import Peak'!$A$3:HJ$99,218,FALSE())-VLOOKUP($A33,'Import Peak Change'!$A$106:HJ$202,218,FALSE())),0,(VLOOKUP($A33,'Import Peak'!$A$3:HJ$99,218,FALSE())-VLOOKUP($A33,'Import Peak Change'!$A$106:HJ$202,218,FALSE())))</f>
        <v>0</v>
      </c>
      <c r="HK33" s="193" t="n">
        <f aca="false">IF(ISERROR(VLOOKUP($A33,'Import Peak'!$A$3:HK$99,219,FALSE())-VLOOKUP($A33,'Import Peak Change'!$A$106:HK$202,219,FALSE())),0,(VLOOKUP($A33,'Import Peak'!$A$3:HK$99,219,FALSE())-VLOOKUP($A33,'Import Peak Change'!$A$106:HK$202,219,FALSE())))</f>
        <v>0</v>
      </c>
      <c r="HL33" s="193" t="n">
        <f aca="false">IF(ISERROR(VLOOKUP($A33,'Import Peak'!$A$3:HL$99,220,FALSE())-VLOOKUP($A33,'Import Peak Change'!$A$106:HL$202,220,FALSE())),0,(VLOOKUP($A33,'Import Peak'!$A$3:HL$99,220,FALSE())-VLOOKUP($A33,'Import Peak Change'!$A$106:HL$202,220,FALSE())))</f>
        <v>0</v>
      </c>
      <c r="HM33" s="193" t="n">
        <f aca="false">IF(ISERROR(VLOOKUP($A33,'Import Peak'!$A$3:HM$99,221,FALSE())-VLOOKUP($A33,'Import Peak Change'!$A$106:HM$202,221,FALSE())),0,(VLOOKUP($A33,'Import Peak'!$A$3:HM$99,221,FALSE())-VLOOKUP($A33,'Import Peak Change'!$A$106:HM$202,221,FALSE())))</f>
        <v>0</v>
      </c>
      <c r="HN33" s="193" t="n">
        <f aca="false">IF(ISERROR(VLOOKUP($A33,'Import Peak'!$A$3:HN$99,222,FALSE())-VLOOKUP($A33,'Import Peak Change'!$A$106:HN$202,222,FALSE())),0,(VLOOKUP($A33,'Import Peak'!$A$3:HN$99,222,FALSE())-VLOOKUP($A33,'Import Peak Change'!$A$106:HN$202,222,FALSE())))</f>
        <v>0</v>
      </c>
      <c r="HO33" s="193" t="n">
        <f aca="false">IF(ISERROR(VLOOKUP($A33,'Import Peak'!$A$3:HO$99,223,FALSE())-VLOOKUP($A33,'Import Peak Change'!$A$106:HO$202,223,FALSE())),0,(VLOOKUP($A33,'Import Peak'!$A$3:HO$99,223,FALSE())-VLOOKUP($A33,'Import Peak Change'!$A$106:HO$202,223,FALSE())))</f>
        <v>0</v>
      </c>
      <c r="HP33" s="193" t="n">
        <f aca="false">IF(ISERROR(VLOOKUP($A33,'Import Peak'!$A$3:HP$99,224,FALSE())-VLOOKUP($A33,'Import Peak Change'!$A$106:HP$202,224,FALSE())),0,(VLOOKUP($A33,'Import Peak'!$A$3:HP$99,224,FALSE())-VLOOKUP($A33,'Import Peak Change'!$A$106:HP$202,224,FALSE())))</f>
        <v>0</v>
      </c>
      <c r="HQ33" s="193" t="n">
        <f aca="false">IF(ISERROR(VLOOKUP($A33,'Import Peak'!$A$3:HQ$99,225,FALSE())-VLOOKUP($A33,'Import Peak Change'!$A$106:HQ$202,225,FALSE())),0,(VLOOKUP($A33,'Import Peak'!$A$3:HQ$99,225,FALSE())-VLOOKUP($A33,'Import Peak Change'!$A$106:HQ$202,225,FALSE())))</f>
        <v>0</v>
      </c>
      <c r="HR33" s="193" t="n">
        <f aca="false">IF(ISERROR(VLOOKUP($A33,'Import Peak'!$A$3:HR$99,226,FALSE())-VLOOKUP($A33,'Import Peak Change'!$A$106:HR$202,226,FALSE())),0,(VLOOKUP($A33,'Import Peak'!$A$3:HR$99,226,FALSE())-VLOOKUP($A33,'Import Peak Change'!$A$106:HR$202,226,FALSE())))</f>
        <v>0</v>
      </c>
      <c r="HS33" s="193" t="n">
        <f aca="false">IF(ISERROR(VLOOKUP($A33,'Import Peak'!$A$3:HS$99,227,FALSE())-VLOOKUP($A33,'Import Peak Change'!$A$106:HS$202,227,FALSE())),0,(VLOOKUP($A33,'Import Peak'!$A$3:HS$99,227,FALSE())-VLOOKUP($A33,'Import Peak Change'!$A$106:HS$202,227,FALSE())))</f>
        <v>0</v>
      </c>
      <c r="HT33" s="193" t="n">
        <f aca="false">IF(ISERROR(VLOOKUP($A33,'Import Peak'!$A$3:HT$99,228,FALSE())-VLOOKUP($A33,'Import Peak Change'!$A$106:HT$202,228,FALSE())),0,(VLOOKUP($A33,'Import Peak'!$A$3:HT$99,228,FALSE())-VLOOKUP($A33,'Import Peak Change'!$A$106:HT$202,228,FALSE())))</f>
        <v>0</v>
      </c>
      <c r="HU33" s="193" t="n">
        <f aca="false">IF(ISERROR(VLOOKUP($A33,'Import Peak'!$A$3:HU$99,229,FALSE())-VLOOKUP($A33,'Import Peak Change'!$A$106:HU$202,229,FALSE())),0,(VLOOKUP($A33,'Import Peak'!$A$3:HU$99,229,FALSE())-VLOOKUP($A33,'Import Peak Change'!$A$106:HU$202,229,FALSE())))</f>
        <v>0</v>
      </c>
      <c r="HV33" s="193" t="n">
        <f aca="false">IF(ISERROR(VLOOKUP($A33,'Import Peak'!$A$3:HV$99,230,FALSE())-VLOOKUP($A33,'Import Peak Change'!$A$106:HV$202,230,FALSE())),0,(VLOOKUP($A33,'Import Peak'!$A$3:HV$99,230,FALSE())-VLOOKUP($A33,'Import Peak Change'!$A$106:HV$202,230,FALSE())))</f>
        <v>0</v>
      </c>
      <c r="HW33" s="193" t="n">
        <f aca="false">IF(ISERROR(VLOOKUP($A33,'Import Peak'!$A$3:HW$99,231,FALSE())-VLOOKUP($A33,'Import Peak Change'!$A$106:HW$202,231,FALSE())),0,(VLOOKUP($A33,'Import Peak'!$A$3:HW$99,231,FALSE())-VLOOKUP($A33,'Import Peak Change'!$A$106:HW$202,231,FALSE())))</f>
        <v>0</v>
      </c>
      <c r="HX33" s="193" t="n">
        <f aca="false">IF(ISERROR(VLOOKUP($A33,'Import Peak'!$A$3:HX$99,232,FALSE())-VLOOKUP($A33,'Import Peak Change'!$A$106:HX$202,232,FALSE())),0,(VLOOKUP($A33,'Import Peak'!$A$3:HX$99,232,FALSE())-VLOOKUP($A33,'Import Peak Change'!$A$106:HX$202,232,FALSE())))</f>
        <v>0</v>
      </c>
      <c r="HY33" s="193" t="n">
        <f aca="false">IF(ISERROR(VLOOKUP($A33,'Import Peak'!$A$3:HY$99,233,FALSE())-VLOOKUP($A33,'Import Peak Change'!$A$106:HY$202,233,FALSE())),0,(VLOOKUP($A33,'Import Peak'!$A$3:HY$99,233,FALSE())-VLOOKUP($A33,'Import Peak Change'!$A$106:HY$202,233,FALSE())))</f>
        <v>0</v>
      </c>
      <c r="HZ33" s="193" t="n">
        <f aca="false">IF(ISERROR(VLOOKUP($A33,'Import Peak'!$A$3:HZ$99,234,FALSE())-VLOOKUP($A33,'Import Peak Change'!$A$106:HZ$202,234,FALSE())),0,(VLOOKUP($A33,'Import Peak'!$A$3:HZ$99,234,FALSE())-VLOOKUP($A33,'Import Peak Change'!$A$106:HZ$202,234,FALSE())))</f>
        <v>0</v>
      </c>
      <c r="IA33" s="193" t="n">
        <f aca="false">IF(ISERROR(VLOOKUP($A33,'Import Peak'!$A$3:IA$99,235,FALSE())-VLOOKUP($A33,'Import Peak Change'!$A$106:IA$202,235,FALSE())),0,(VLOOKUP($A33,'Import Peak'!$A$3:IA$99,235,FALSE())-VLOOKUP($A33,'Import Peak Change'!$A$106:IA$202,235,FALSE())))</f>
        <v>0</v>
      </c>
      <c r="IB33" s="193" t="n">
        <f aca="false">IF(ISERROR(VLOOKUP($A33,'Import Peak'!$A$3:IB$99,236,FALSE())-VLOOKUP($A33,'Import Peak Change'!$A$106:IB$202,236,FALSE())),0,(VLOOKUP($A33,'Import Peak'!$A$3:IB$99,236,FALSE())-VLOOKUP($A33,'Import Peak Change'!$A$106:IB$202,236,FALSE())))</f>
        <v>0</v>
      </c>
      <c r="IC33" s="193" t="n">
        <f aca="false">IF(ISERROR(VLOOKUP($A33,'Import Peak'!$A$3:IC$99,237,FALSE())-VLOOKUP($A33,'Import Peak Change'!$A$106:IC$202,237,FALSE())),0,(VLOOKUP($A33,'Import Peak'!$A$3:IC$99,237,FALSE())-VLOOKUP($A33,'Import Peak Change'!$A$106:IC$202,237,FALSE())))</f>
        <v>0</v>
      </c>
      <c r="ID33" s="193" t="n">
        <f aca="false">IF(ISERROR(VLOOKUP($A33,'Import Peak'!$A$3:ID$99,238,FALSE())-VLOOKUP($A33,'Import Peak Change'!$A$106:ID$202,238,FALSE())),0,(VLOOKUP($A33,'Import Peak'!$A$3:ID$99,238,FALSE())-VLOOKUP($A33,'Import Peak Change'!$A$106:ID$202,238,FALSE())))</f>
        <v>187.095299999695</v>
      </c>
      <c r="IE33" s="193" t="n">
        <f aca="false">IF(ISERROR(VLOOKUP($A33,'Import Peak'!$A$3:IE$99,239,FALSE())-VLOOKUP($A33,'Import Peak Change'!$A$106:IE$202,239,FALSE())),0,(VLOOKUP($A33,'Import Peak'!$A$3:IE$99,239,FALSE())-VLOOKUP($A33,'Import Peak Change'!$A$106:IE$202,239,FALSE())))</f>
        <v>187.095299999695</v>
      </c>
    </row>
    <row r="34" customFormat="false" ht="12.75" hidden="false" customHeight="false" outlineLevel="0" collapsed="false">
      <c r="A34" s="201" t="str">
        <f aca="false">IF('Import Peak'!A31=0,"",'Import Peak'!A31)</f>
        <v>PWR-NG-WEST</v>
      </c>
      <c r="B34" s="193"/>
      <c r="C34" s="193"/>
      <c r="D34" s="193"/>
      <c r="E34" s="193"/>
      <c r="F34" s="193"/>
      <c r="G34" s="193" t="n">
        <f aca="false">IF(ISERROR(VLOOKUP($A34,'Import Peak'!$A$3:G$99,7,FALSE())-VLOOKUP($A34,'Import Peak Change'!$A$106:G$202,7,FALSE())),0,(VLOOKUP($A34,'Import Peak'!$A$3:G$99,7,FALSE())-VLOOKUP($A34,'Import Peak Change'!$A$106:G$202,7,FALSE())))</f>
        <v>0</v>
      </c>
      <c r="H34" s="193" t="n">
        <f aca="false">IF(ISERROR(VLOOKUP($A34,'Import Peak'!$A$3:H$99,8,FALSE())-VLOOKUP($A34,'Import Peak Change'!$A$106:H$202,8,FALSE())),0,(VLOOKUP($A34,'Import Peak'!$A$3:H$99,8,FALSE())-VLOOKUP($A34,'Import Peak Change'!$A$106:H$202,8,FALSE())))</f>
        <v>-20000</v>
      </c>
      <c r="I34" s="193" t="n">
        <f aca="false">IF(ISERROR(VLOOKUP($A34,'Import Peak'!$A$3:I$99,9,FALSE())-VLOOKUP($A34,'Import Peak Change'!$A$106:I$202,9,FALSE())),0,(VLOOKUP($A34,'Import Peak'!$A$3:I$99,9,FALSE())-VLOOKUP($A34,'Import Peak Change'!$A$106:I$202,9,FALSE())))</f>
        <v>39.9875999999931</v>
      </c>
      <c r="J34" s="193" t="n">
        <f aca="false">IF(ISERROR(VLOOKUP($A34,'Import Peak'!$A$3:J$99,10,FALSE())-VLOOKUP($A34,'Import Peak Change'!$A$106:J$202,10,FALSE())),0,(VLOOKUP($A34,'Import Peak'!$A$3:J$99,10,FALSE())-VLOOKUP($A34,'Import Peak Change'!$A$106:J$202,10,FALSE())))</f>
        <v>0</v>
      </c>
      <c r="K34" s="193" t="n">
        <f aca="false">IF(ISERROR(VLOOKUP($A34,'Import Peak'!$A$3:K$99,11,FALSE())-VLOOKUP($A34,'Import Peak Change'!$A$106:K$202,11,FALSE())),0,(VLOOKUP($A34,'Import Peak'!$A$3:K$99,11,FALSE())-VLOOKUP($A34,'Import Peak Change'!$A$106:K$202,11,FALSE())))</f>
        <v>0</v>
      </c>
      <c r="L34" s="193" t="n">
        <f aca="false">IF(ISERROR(VLOOKUP($A34,'Import Peak'!$A$3:L$99,12,FALSE())-VLOOKUP($A34,'Import Peak Change'!$A$106:L$202,12,FALSE())),0,(VLOOKUP($A34,'Import Peak'!$A$3:L$99,12,FALSE())-VLOOKUP($A34,'Import Peak Change'!$A$106:L$202,12,FALSE())))</f>
        <v>-428.752900000196</v>
      </c>
      <c r="M34" s="193" t="n">
        <f aca="false">IF(ISERROR(VLOOKUP($A34,'Import Peak'!$A$3:M$99,13,FALSE())-VLOOKUP($A34,'Import Peak Change'!$A$106:M$202,13,FALSE())),0,(VLOOKUP($A34,'Import Peak'!$A$3:M$99,13,FALSE())-VLOOKUP($A34,'Import Peak Change'!$A$106:M$202,13,FALSE())))</f>
        <v>-23.3007999999682</v>
      </c>
      <c r="N34" s="193" t="n">
        <f aca="false">IF(ISERROR(VLOOKUP($A34,'Import Peak'!$A$3:N$99,14,FALSE())-VLOOKUP($A34,'Import Peak Change'!$A$106:N$202,14,FALSE())),0,(VLOOKUP($A34,'Import Peak'!$A$3:N$99,14,FALSE())-VLOOKUP($A34,'Import Peak Change'!$A$106:N$202,14,FALSE())))</f>
        <v>-14.7174000000232</v>
      </c>
      <c r="O34" s="193" t="n">
        <f aca="false">IF(ISERROR(VLOOKUP($A34,'Import Peak'!$A$3:O$99,15,FALSE())-VLOOKUP($A34,'Import Peak Change'!$A$106:O$202,15,FALSE())),0,(VLOOKUP($A34,'Import Peak'!$A$3:O$99,15,FALSE())-VLOOKUP($A34,'Import Peak Change'!$A$106:O$202,15,FALSE())))</f>
        <v>-1.25950000004377</v>
      </c>
      <c r="P34" s="193" t="n">
        <f aca="false">IF(ISERROR(VLOOKUP($A34,'Import Peak'!$A$3:P$99,16,FALSE())-VLOOKUP($A34,'Import Peak Change'!$A$106:P$202,16,FALSE())),0,(VLOOKUP($A34,'Import Peak'!$A$3:P$99,16,FALSE())-VLOOKUP($A34,'Import Peak Change'!$A$106:P$202,16,FALSE())))</f>
        <v>3.23480000000563</v>
      </c>
      <c r="Q34" s="193" t="n">
        <f aca="false">IF(ISERROR(VLOOKUP($A34,'Import Peak'!$A$3:Q$99,17,FALSE())-VLOOKUP($A34,'Import Peak Change'!$A$106:Q$202,17,FALSE())),0,(VLOOKUP($A34,'Import Peak'!$A$3:Q$99,17,FALSE())-VLOOKUP($A34,'Import Peak Change'!$A$106:Q$202,17,FALSE())))</f>
        <v>7.13569999999891</v>
      </c>
      <c r="R34" s="193" t="n">
        <f aca="false">IF(ISERROR(VLOOKUP($A34,'Import Peak'!$A$3:R$99,18,FALSE())-VLOOKUP($A34,'Import Peak Change'!$A$106:R$202,18,FALSE())),0,(VLOOKUP($A34,'Import Peak'!$A$3:R$99,18,FALSE())-VLOOKUP($A34,'Import Peak Change'!$A$106:R$202,18,FALSE())))</f>
        <v>11.3239000000031</v>
      </c>
      <c r="S34" s="193" t="n">
        <f aca="false">IF(ISERROR(VLOOKUP($A34,'Import Peak'!$A$3:S$99,19,FALSE())-VLOOKUP($A34,'Import Peak Change'!$A$106:S$202,19,FALSE())),0,(VLOOKUP($A34,'Import Peak'!$A$3:S$99,19,FALSE())-VLOOKUP($A34,'Import Peak Change'!$A$106:S$202,19,FALSE())))</f>
        <v>69.1527000000351</v>
      </c>
      <c r="T34" s="193" t="n">
        <f aca="false">IF(ISERROR(VLOOKUP($A34,'Import Peak'!$A$3:T$99,20,FALSE())-VLOOKUP($A34,'Import Peak Change'!$A$106:T$202,20,FALSE())),0,(VLOOKUP($A34,'Import Peak'!$A$3:T$99,20,FALSE())-VLOOKUP($A34,'Import Peak Change'!$A$106:T$202,20,FALSE())))</f>
        <v>0</v>
      </c>
      <c r="U34" s="193" t="n">
        <f aca="false">IF(ISERROR(VLOOKUP($A34,'Import Peak'!$A$3:U$99,21,FALSE())-VLOOKUP($A34,'Import Peak Change'!$A$106:U$202,21,FALSE())),0,(VLOOKUP($A34,'Import Peak'!$A$3:U$99,21,FALSE())-VLOOKUP($A34,'Import Peak Change'!$A$106:U$202,21,FALSE())))</f>
        <v>0</v>
      </c>
      <c r="V34" s="193" t="n">
        <f aca="false">IF(ISERROR(VLOOKUP($A34,'Import Peak'!$A$3:V$99,22,FALSE())-VLOOKUP($A34,'Import Peak Change'!$A$106:V$202,22,FALSE())),0,(VLOOKUP($A34,'Import Peak'!$A$3:V$99,22,FALSE())-VLOOKUP($A34,'Import Peak Change'!$A$106:V$202,22,FALSE())))</f>
        <v>0</v>
      </c>
      <c r="W34" s="193" t="n">
        <f aca="false">IF(ISERROR(VLOOKUP($A34,'Import Peak'!$A$3:W$99,23,FALSE())-VLOOKUP($A34,'Import Peak Change'!$A$106:W$202,23,FALSE())),0,(VLOOKUP($A34,'Import Peak'!$A$3:W$99,23,FALSE())-VLOOKUP($A34,'Import Peak Change'!$A$106:W$202,23,FALSE())))</f>
        <v>0</v>
      </c>
      <c r="X34" s="193" t="n">
        <f aca="false">IF(ISERROR(VLOOKUP($A34,'Import Peak'!$A$3:X$99,24,FALSE())-VLOOKUP($A34,'Import Peak Change'!$A$106:X$202,24,FALSE())),0,(VLOOKUP($A34,'Import Peak'!$A$3:X$99,24,FALSE())-VLOOKUP($A34,'Import Peak Change'!$A$106:X$202,24,FALSE())))</f>
        <v>0</v>
      </c>
      <c r="Y34" s="193" t="n">
        <f aca="false">IF(ISERROR(VLOOKUP($A34,'Import Peak'!$A$3:Y$99,25,FALSE())-VLOOKUP($A34,'Import Peak Change'!$A$106:Y$202,25,FALSE())),0,(VLOOKUP($A34,'Import Peak'!$A$3:Y$99,25,FALSE())-VLOOKUP($A34,'Import Peak Change'!$A$106:Y$202,25,FALSE())))</f>
        <v>0</v>
      </c>
      <c r="Z34" s="193" t="n">
        <f aca="false">IF(ISERROR(VLOOKUP($A34,'Import Peak'!$A$3:Z$99,26,FALSE())-VLOOKUP($A34,'Import Peak Change'!$A$106:Z$202,26,FALSE())),0,(VLOOKUP($A34,'Import Peak'!$A$3:Z$99,26,FALSE())-VLOOKUP($A34,'Import Peak Change'!$A$106:Z$202,26,FALSE())))</f>
        <v>0</v>
      </c>
      <c r="AA34" s="193" t="n">
        <f aca="false">IF(ISERROR(VLOOKUP($A34,'Import Peak'!$A$3:AA$99,27,FALSE())-VLOOKUP($A34,'Import Peak Change'!$A$106:AA$202,27,FALSE())),0,(VLOOKUP($A34,'Import Peak'!$A$3:AA$99,27,FALSE())-VLOOKUP($A34,'Import Peak Change'!$A$106:AA$202,27,FALSE())))</f>
        <v>0</v>
      </c>
      <c r="AB34" s="193" t="n">
        <f aca="false">IF(ISERROR(VLOOKUP($A34,'Import Peak'!$A$3:AB$99,28,FALSE())-VLOOKUP($A34,'Import Peak Change'!$A$106:AB$202,28,FALSE())),0,(VLOOKUP($A34,'Import Peak'!$A$3:AB$99,28,FALSE())-VLOOKUP($A34,'Import Peak Change'!$A$106:AB$202,28,FALSE())))</f>
        <v>0</v>
      </c>
      <c r="AC34" s="193" t="n">
        <f aca="false">IF(ISERROR(VLOOKUP($A34,'Import Peak'!$A$3:AC$99,29,FALSE())-VLOOKUP($A34,'Import Peak Change'!$A$106:AC$202,29,FALSE())),0,(VLOOKUP($A34,'Import Peak'!$A$3:AC$99,29,FALSE())-VLOOKUP($A34,'Import Peak Change'!$A$106:AC$202,29,FALSE())))</f>
        <v>0</v>
      </c>
      <c r="AD34" s="193" t="n">
        <f aca="false">IF(ISERROR(VLOOKUP($A34,'Import Peak'!$A$3:AD$99,30,FALSE())-VLOOKUP($A34,'Import Peak Change'!$A$106:AD$202,30,FALSE())),0,(VLOOKUP($A34,'Import Peak'!$A$3:AD$99,30,FALSE())-VLOOKUP($A34,'Import Peak Change'!$A$106:AD$202,30,FALSE())))</f>
        <v>0</v>
      </c>
      <c r="AE34" s="193" t="n">
        <f aca="false">IF(ISERROR(VLOOKUP($A34,'Import Peak'!$A$3:AE$99,31,FALSE())-VLOOKUP($A34,'Import Peak Change'!$A$106:AE$202,31,FALSE())),0,(VLOOKUP($A34,'Import Peak'!$A$3:AE$99,31,FALSE())-VLOOKUP($A34,'Import Peak Change'!$A$106:AE$202,31,FALSE())))</f>
        <v>0</v>
      </c>
      <c r="AF34" s="193" t="n">
        <f aca="false">IF(ISERROR(VLOOKUP($A34,'Import Peak'!$A$3:AF$99,32,FALSE())-VLOOKUP($A34,'Import Peak Change'!$A$106:AF$202,32,FALSE())),0,(VLOOKUP($A34,'Import Peak'!$A$3:AF$99,32,FALSE())-VLOOKUP($A34,'Import Peak Change'!$A$106:AF$202,32,FALSE())))</f>
        <v>0</v>
      </c>
      <c r="AG34" s="193" t="n">
        <f aca="false">IF(ISERROR(VLOOKUP($A34,'Import Peak'!$A$3:AG$99,33,FALSE())-VLOOKUP($A34,'Import Peak Change'!$A$106:AG$202,33,FALSE())),0,(VLOOKUP($A34,'Import Peak'!$A$3:AG$99,33,FALSE())-VLOOKUP($A34,'Import Peak Change'!$A$106:AG$202,33,FALSE())))</f>
        <v>0</v>
      </c>
      <c r="AH34" s="193" t="n">
        <f aca="false">IF(ISERROR(VLOOKUP($A34,'Import Peak'!$A$3:AH$99,34,FALSE())-VLOOKUP($A34,'Import Peak Change'!$A$106:AH$202,34,FALSE())),0,(VLOOKUP($A34,'Import Peak'!$A$3:AH$99,34,FALSE())-VLOOKUP($A34,'Import Peak Change'!$A$106:AH$202,34,FALSE())))</f>
        <v>0</v>
      </c>
      <c r="AI34" s="193" t="n">
        <f aca="false">IF(ISERROR(VLOOKUP($A34,'Import Peak'!$A$3:AI$99,35,FALSE())-VLOOKUP($A34,'Import Peak Change'!$A$106:AI$202,35,FALSE())),0,(VLOOKUP($A34,'Import Peak'!$A$3:AI$99,35,FALSE())-VLOOKUP($A34,'Import Peak Change'!$A$106:AI$202,35,FALSE())))</f>
        <v>0</v>
      </c>
      <c r="AJ34" s="193" t="n">
        <f aca="false">IF(ISERROR(VLOOKUP($A34,'Import Peak'!$A$3:AJ$99,36,FALSE())-VLOOKUP($A34,'Import Peak Change'!$A$106:AJ$202,36,FALSE())),0,(VLOOKUP($A34,'Import Peak'!$A$3:AJ$99,36,FALSE())-VLOOKUP($A34,'Import Peak Change'!$A$106:AJ$202,36,FALSE())))</f>
        <v>0</v>
      </c>
      <c r="AK34" s="193" t="n">
        <f aca="false">IF(ISERROR(VLOOKUP($A34,'Import Peak'!$A$3:AK$99,37,FALSE())-VLOOKUP($A34,'Import Peak Change'!$A$106:AK$202,37,FALSE())),0,(VLOOKUP($A34,'Import Peak'!$A$3:AK$99,37,FALSE())-VLOOKUP($A34,'Import Peak Change'!$A$106:AK$202,37,FALSE())))</f>
        <v>0</v>
      </c>
      <c r="AL34" s="193" t="n">
        <f aca="false">IF(ISERROR(VLOOKUP($A34,'Import Peak'!$A$3:AL$99,38,FALSE())-VLOOKUP($A34,'Import Peak Change'!$A$106:AL$202,38,FALSE())),0,(VLOOKUP($A34,'Import Peak'!$A$3:AL$99,38,FALSE())-VLOOKUP($A34,'Import Peak Change'!$A$106:AL$202,38,FALSE())))</f>
        <v>0</v>
      </c>
      <c r="AM34" s="193" t="n">
        <f aca="false">IF(ISERROR(VLOOKUP($A34,'Import Peak'!$A$3:AM$99,39,FALSE())-VLOOKUP($A34,'Import Peak Change'!$A$106:AM$202,39,FALSE())),0,(VLOOKUP($A34,'Import Peak'!$A$3:AM$99,39,FALSE())-VLOOKUP($A34,'Import Peak Change'!$A$106:AM$202,39,FALSE())))</f>
        <v>0</v>
      </c>
      <c r="AN34" s="193" t="n">
        <f aca="false">IF(ISERROR(VLOOKUP($A34,'Import Peak'!$A$3:AN$99,40,FALSE())-VLOOKUP($A34,'Import Peak Change'!$A$106:AN$202,40,FALSE())),0,(VLOOKUP($A34,'Import Peak'!$A$3:AN$99,40,FALSE())-VLOOKUP($A34,'Import Peak Change'!$A$106:AN$202,40,FALSE())))</f>
        <v>0</v>
      </c>
      <c r="AO34" s="193" t="n">
        <f aca="false">IF(ISERROR(VLOOKUP($A34,'Import Peak'!$A$3:AO$99,41,FALSE())-VLOOKUP($A34,'Import Peak Change'!$A$106:AO$202,41,FALSE())),0,(VLOOKUP($A34,'Import Peak'!$A$3:AO$99,41,FALSE())-VLOOKUP($A34,'Import Peak Change'!$A$106:AO$202,41,FALSE())))</f>
        <v>0</v>
      </c>
      <c r="AP34" s="193" t="n">
        <f aca="false">IF(ISERROR(VLOOKUP($A34,'Import Peak'!$A$3:AP$99,42,FALSE())-VLOOKUP($A34,'Import Peak Change'!$A$106:AP$202,42,FALSE())),0,(VLOOKUP($A34,'Import Peak'!$A$3:AP$99,42,FALSE())-VLOOKUP($A34,'Import Peak Change'!$A$106:AP$202,42,FALSE())))</f>
        <v>0</v>
      </c>
      <c r="AQ34" s="193" t="n">
        <f aca="false">IF(ISERROR(VLOOKUP($A34,'Import Peak'!$A$3:AQ$99,43,FALSE())-VLOOKUP($A34,'Import Peak Change'!$A$106:AQ$202,43,FALSE())),0,(VLOOKUP($A34,'Import Peak'!$A$3:AQ$99,43,FALSE())-VLOOKUP($A34,'Import Peak Change'!$A$106:AQ$202,43,FALSE())))</f>
        <v>0</v>
      </c>
      <c r="AR34" s="193" t="n">
        <f aca="false">IF(ISERROR(VLOOKUP($A34,'Import Peak'!$A$3:AR$99,44,FALSE())-VLOOKUP($A34,'Import Peak Change'!$A$106:AR$202,44,FALSE())),0,(VLOOKUP($A34,'Import Peak'!$A$3:AR$99,44,FALSE())-VLOOKUP($A34,'Import Peak Change'!$A$106:AR$202,44,FALSE())))</f>
        <v>0</v>
      </c>
      <c r="AS34" s="193" t="n">
        <f aca="false">IF(ISERROR(VLOOKUP($A34,'Import Peak'!$A$3:AS$99,45,FALSE())-VLOOKUP($A34,'Import Peak Change'!$A$106:AS$202,45,FALSE())),0,(VLOOKUP($A34,'Import Peak'!$A$3:AS$99,45,FALSE())-VLOOKUP($A34,'Import Peak Change'!$A$106:AS$202,45,FALSE())))</f>
        <v>0</v>
      </c>
      <c r="AT34" s="193" t="n">
        <f aca="false">IF(ISERROR(VLOOKUP($A34,'Import Peak'!$A$3:AT$99,46,FALSE())-VLOOKUP($A34,'Import Peak Change'!$A$106:AT$202,46,FALSE())),0,(VLOOKUP($A34,'Import Peak'!$A$3:AT$99,46,FALSE())-VLOOKUP($A34,'Import Peak Change'!$A$106:AT$202,46,FALSE())))</f>
        <v>0</v>
      </c>
      <c r="AU34" s="193" t="n">
        <f aca="false">IF(ISERROR(VLOOKUP($A34,'Import Peak'!$A$3:AU$99,47,FALSE())-VLOOKUP($A34,'Import Peak Change'!$A$106:AU$202,47,FALSE())),0,(VLOOKUP($A34,'Import Peak'!$A$3:AU$99,47,FALSE())-VLOOKUP($A34,'Import Peak Change'!$A$106:AU$202,47,FALSE())))</f>
        <v>0</v>
      </c>
      <c r="AV34" s="193" t="n">
        <f aca="false">IF(ISERROR(VLOOKUP($A34,'Import Peak'!$A$3:AV$99,48,FALSE())-VLOOKUP($A34,'Import Peak Change'!$A$106:AV$202,48,FALSE())),0,(VLOOKUP($A34,'Import Peak'!$A$3:AV$99,48,FALSE())-VLOOKUP($A34,'Import Peak Change'!$A$106:AV$202,48,FALSE())))</f>
        <v>0</v>
      </c>
      <c r="AW34" s="193" t="n">
        <f aca="false">IF(ISERROR(VLOOKUP($A34,'Import Peak'!$A$3:AW$99,49,FALSE())-VLOOKUP($A34,'Import Peak Change'!$A$106:AW$202,49,FALSE())),0,(VLOOKUP($A34,'Import Peak'!$A$3:AW$99,49,FALSE())-VLOOKUP($A34,'Import Peak Change'!$A$106:AW$202,49,FALSE())))</f>
        <v>0</v>
      </c>
      <c r="AX34" s="193" t="n">
        <f aca="false">IF(ISERROR(VLOOKUP($A34,'Import Peak'!$A$3:AX$99,50,FALSE())-VLOOKUP($A34,'Import Peak Change'!$A$106:AX$202,50,FALSE())),0,(VLOOKUP($A34,'Import Peak'!$A$3:AX$99,50,FALSE())-VLOOKUP($A34,'Import Peak Change'!$A$106:AX$202,50,FALSE())))</f>
        <v>0</v>
      </c>
      <c r="AY34" s="193" t="n">
        <f aca="false">IF(ISERROR(VLOOKUP($A34,'Import Peak'!$A$3:AY$99,51,FALSE())-VLOOKUP($A34,'Import Peak Change'!$A$106:AY$202,51,FALSE())),0,(VLOOKUP($A34,'Import Peak'!$A$3:AY$99,51,FALSE())-VLOOKUP($A34,'Import Peak Change'!$A$106:AY$202,51,FALSE())))</f>
        <v>0</v>
      </c>
      <c r="AZ34" s="193" t="n">
        <f aca="false">IF(ISERROR(VLOOKUP($A34,'Import Peak'!$A$3:AZ$99,52,FALSE())-VLOOKUP($A34,'Import Peak Change'!$A$106:AZ$202,52,FALSE())),0,(VLOOKUP($A34,'Import Peak'!$A$3:AZ$99,52,FALSE())-VLOOKUP($A34,'Import Peak Change'!$A$106:AZ$202,52,FALSE())))</f>
        <v>0</v>
      </c>
      <c r="BA34" s="193" t="n">
        <f aca="false">IF(ISERROR(VLOOKUP($A34,'Import Peak'!$A$3:BA$99,53,FALSE())-VLOOKUP($A34,'Import Peak Change'!$A$106:BA$202,53,FALSE())),0,(VLOOKUP($A34,'Import Peak'!$A$3:BA$99,53,FALSE())-VLOOKUP($A34,'Import Peak Change'!$A$106:BA$202,53,FALSE())))</f>
        <v>0</v>
      </c>
      <c r="BB34" s="193" t="n">
        <f aca="false">IF(ISERROR(VLOOKUP($A34,'Import Peak'!$A$3:BB$99,54,FALSE())-VLOOKUP($A34,'Import Peak Change'!$A$106:BB$202,54,FALSE())),0,(VLOOKUP($A34,'Import Peak'!$A$3:BB$99,54,FALSE())-VLOOKUP($A34,'Import Peak Change'!$A$106:BB$202,54,FALSE())))</f>
        <v>0</v>
      </c>
      <c r="BC34" s="193" t="n">
        <f aca="false">IF(ISERROR(VLOOKUP($A34,'Import Peak'!$A$3:BC$99,55,FALSE())-VLOOKUP($A34,'Import Peak Change'!$A$106:BC$202,55,FALSE())),0,(VLOOKUP($A34,'Import Peak'!$A$3:BC$99,55,FALSE())-VLOOKUP($A34,'Import Peak Change'!$A$106:BC$202,55,FALSE())))</f>
        <v>0</v>
      </c>
      <c r="BD34" s="193" t="n">
        <f aca="false">IF(ISERROR(VLOOKUP($A34,'Import Peak'!$A$3:BD$99,56,FALSE())-VLOOKUP($A34,'Import Peak Change'!$A$106:BD$202,56,FALSE())),0,(VLOOKUP($A34,'Import Peak'!$A$3:BD$99,56,FALSE())-VLOOKUP($A34,'Import Peak Change'!$A$106:BD$202,56,FALSE())))</f>
        <v>0</v>
      </c>
      <c r="BE34" s="193" t="n">
        <f aca="false">IF(ISERROR(VLOOKUP($A34,'Import Peak'!$A$3:BE$99,57,FALSE())-VLOOKUP($A34,'Import Peak Change'!$A$106:BE$202,57,FALSE())),0,(VLOOKUP($A34,'Import Peak'!$A$3:BE$99,57,FALSE())-VLOOKUP($A34,'Import Peak Change'!$A$106:BE$202,57,FALSE())))</f>
        <v>0</v>
      </c>
      <c r="BF34" s="193" t="n">
        <f aca="false">IF(ISERROR(VLOOKUP($A34,'Import Peak'!$A$3:BF$99,58,FALSE())-VLOOKUP($A34,'Import Peak Change'!$A$106:BF$202,58,FALSE())),0,(VLOOKUP($A34,'Import Peak'!$A$3:BF$99,58,FALSE())-VLOOKUP($A34,'Import Peak Change'!$A$106:BF$202,58,FALSE())))</f>
        <v>0</v>
      </c>
      <c r="BG34" s="193" t="n">
        <f aca="false">IF(ISERROR(VLOOKUP($A34,'Import Peak'!$A$3:BG$99,59,FALSE())-VLOOKUP($A34,'Import Peak Change'!$A$106:BG$202,59,FALSE())),0,(VLOOKUP($A34,'Import Peak'!$A$3:BG$99,59,FALSE())-VLOOKUP($A34,'Import Peak Change'!$A$106:BG$202,59,FALSE())))</f>
        <v>0</v>
      </c>
      <c r="BH34" s="193" t="n">
        <f aca="false">IF(ISERROR(VLOOKUP($A34,'Import Peak'!$A$3:BH$99,60,FALSE())-VLOOKUP($A34,'Import Peak Change'!$A$106:BH$202,60,FALSE())),0,(VLOOKUP($A34,'Import Peak'!$A$3:BH$99,60,FALSE())-VLOOKUP($A34,'Import Peak Change'!$A$106:BH$202,60,FALSE())))</f>
        <v>0</v>
      </c>
      <c r="BI34" s="193" t="n">
        <f aca="false">IF(ISERROR(VLOOKUP($A34,'Import Peak'!$A$3:BI$99,61,FALSE())-VLOOKUP($A34,'Import Peak Change'!$A$106:BI$202,61,FALSE())),0,(VLOOKUP($A34,'Import Peak'!$A$3:BI$99,61,FALSE())-VLOOKUP($A34,'Import Peak Change'!$A$106:BI$202,61,FALSE())))</f>
        <v>0</v>
      </c>
      <c r="BJ34" s="193" t="n">
        <f aca="false">IF(ISERROR(VLOOKUP($A34,'Import Peak'!$A$3:BJ$99,62,FALSE())-VLOOKUP($A34,'Import Peak Change'!$A$106:BJ$202,62,FALSE())),0,(VLOOKUP($A34,'Import Peak'!$A$3:BJ$99,62,FALSE())-VLOOKUP($A34,'Import Peak Change'!$A$106:BJ$202,62,FALSE())))</f>
        <v>0</v>
      </c>
      <c r="BK34" s="193" t="n">
        <f aca="false">IF(ISERROR(VLOOKUP($A34,'Import Peak'!$A$3:BK$99,63,FALSE())-VLOOKUP($A34,'Import Peak Change'!$A$106:BK$202,63,FALSE())),0,(VLOOKUP($A34,'Import Peak'!$A$3:BK$99,63,FALSE())-VLOOKUP($A34,'Import Peak Change'!$A$106:BK$202,63,FALSE())))</f>
        <v>0</v>
      </c>
      <c r="BL34" s="193" t="n">
        <f aca="false">IF(ISERROR(VLOOKUP($A34,'Import Peak'!$A$3:BL$99,64,FALSE())-VLOOKUP($A34,'Import Peak Change'!$A$106:BL$202,64,FALSE())),0,(VLOOKUP($A34,'Import Peak'!$A$3:BL$99,64,FALSE())-VLOOKUP($A34,'Import Peak Change'!$A$106:BL$202,64,FALSE())))</f>
        <v>0</v>
      </c>
      <c r="BM34" s="193" t="n">
        <f aca="false">IF(ISERROR(VLOOKUP($A34,'Import Peak'!$A$3:BM$99,65,FALSE())-VLOOKUP($A34,'Import Peak Change'!$A$106:BM$202,65,FALSE())),0,(VLOOKUP($A34,'Import Peak'!$A$3:BM$99,65,FALSE())-VLOOKUP($A34,'Import Peak Change'!$A$106:BM$202,65,FALSE())))</f>
        <v>0</v>
      </c>
      <c r="BN34" s="193" t="n">
        <f aca="false">IF(ISERROR(VLOOKUP($A34,'Import Peak'!$A$3:BN$99,66,FALSE())-VLOOKUP($A34,'Import Peak Change'!$A$106:BN$202,66,FALSE())),0,(VLOOKUP($A34,'Import Peak'!$A$3:BN$99,66,FALSE())-VLOOKUP($A34,'Import Peak Change'!$A$106:BN$202,66,FALSE())))</f>
        <v>0</v>
      </c>
      <c r="BO34" s="193" t="n">
        <f aca="false">IF(ISERROR(VLOOKUP($A34,'Import Peak'!$A$3:BO$99,67,FALSE())-VLOOKUP($A34,'Import Peak Change'!$A$106:BO$202,67,FALSE())),0,(VLOOKUP($A34,'Import Peak'!$A$3:BO$99,67,FALSE())-VLOOKUP($A34,'Import Peak Change'!$A$106:BO$202,67,FALSE())))</f>
        <v>0</v>
      </c>
      <c r="BP34" s="193" t="n">
        <f aca="false">IF(ISERROR(VLOOKUP($A34,'Import Peak'!$A$3:BP$99,68,FALSE())-VLOOKUP($A34,'Import Peak Change'!$A$106:BP$202,68,FALSE())),0,(VLOOKUP($A34,'Import Peak'!$A$3:BP$99,68,FALSE())-VLOOKUP($A34,'Import Peak Change'!$A$106:BP$202,68,FALSE())))</f>
        <v>0</v>
      </c>
      <c r="BQ34" s="193" t="n">
        <f aca="false">IF(ISERROR(VLOOKUP($A34,'Import Peak'!$A$3:BQ$99,69,FALSE())-VLOOKUP($A34,'Import Peak Change'!$A$106:BQ$202,69,FALSE())),0,(VLOOKUP($A34,'Import Peak'!$A$3:BQ$99,69,FALSE())-VLOOKUP($A34,'Import Peak Change'!$A$106:BQ$202,69,FALSE())))</f>
        <v>0</v>
      </c>
      <c r="BR34" s="193" t="n">
        <f aca="false">IF(ISERROR(VLOOKUP($A34,'Import Peak'!$A$3:BR$99,70,FALSE())-VLOOKUP($A34,'Import Peak Change'!$A$106:BR$202,70,FALSE())),0,(VLOOKUP($A34,'Import Peak'!$A$3:BR$99,70,FALSE())-VLOOKUP($A34,'Import Peak Change'!$A$106:BR$202,70,FALSE())))</f>
        <v>0</v>
      </c>
      <c r="BS34" s="193" t="n">
        <f aca="false">IF(ISERROR(VLOOKUP($A34,'Import Peak'!$A$3:BS$99,71,FALSE())-VLOOKUP($A34,'Import Peak Change'!$A$106:BS$202,71,FALSE())),0,(VLOOKUP($A34,'Import Peak'!$A$3:BS$99,71,FALSE())-VLOOKUP($A34,'Import Peak Change'!$A$106:BS$202,71,FALSE())))</f>
        <v>0</v>
      </c>
      <c r="BT34" s="193" t="n">
        <f aca="false">IF(ISERROR(VLOOKUP($A34,'Import Peak'!$A$3:BT$99,72,FALSE())-VLOOKUP($A34,'Import Peak Change'!$A$106:BT$202,72,FALSE())),0,(VLOOKUP($A34,'Import Peak'!$A$3:BT$99,72,FALSE())-VLOOKUP($A34,'Import Peak Change'!$A$106:BT$202,72,FALSE())))</f>
        <v>0</v>
      </c>
      <c r="BU34" s="193" t="n">
        <f aca="false">IF(ISERROR(VLOOKUP($A34,'Import Peak'!$A$3:BU$99,73,FALSE())-VLOOKUP($A34,'Import Peak Change'!$A$106:BU$202,73,FALSE())),0,(VLOOKUP($A34,'Import Peak'!$A$3:BU$99,73,FALSE())-VLOOKUP($A34,'Import Peak Change'!$A$106:BU$202,73,FALSE())))</f>
        <v>0</v>
      </c>
      <c r="BV34" s="193" t="n">
        <f aca="false">IF(ISERROR(VLOOKUP($A34,'Import Peak'!$A$3:BV$99,74,FALSE())-VLOOKUP($A34,'Import Peak Change'!$A$106:BV$202,74,FALSE())),0,(VLOOKUP($A34,'Import Peak'!$A$3:BV$99,74,FALSE())-VLOOKUP($A34,'Import Peak Change'!$A$106:BV$202,74,FALSE())))</f>
        <v>0</v>
      </c>
      <c r="BW34" s="193" t="n">
        <f aca="false">IF(ISERROR(VLOOKUP($A34,'Import Peak'!$A$3:BW$99,75,FALSE())-VLOOKUP($A34,'Import Peak Change'!$A$106:BW$202,75,FALSE())),0,(VLOOKUP($A34,'Import Peak'!$A$3:BW$99,75,FALSE())-VLOOKUP($A34,'Import Peak Change'!$A$106:BW$202,75,FALSE())))</f>
        <v>0</v>
      </c>
      <c r="BX34" s="193" t="n">
        <f aca="false">IF(ISERROR(VLOOKUP($A34,'Import Peak'!$A$3:BX$99,76,FALSE())-VLOOKUP($A34,'Import Peak Change'!$A$106:BX$202,76,FALSE())),0,(VLOOKUP($A34,'Import Peak'!$A$3:BX$99,76,FALSE())-VLOOKUP($A34,'Import Peak Change'!$A$106:BX$202,76,FALSE())))</f>
        <v>0</v>
      </c>
      <c r="BY34" s="193" t="n">
        <f aca="false">IF(ISERROR(VLOOKUP($A34,'Import Peak'!$A$3:BY$99,77,FALSE())-VLOOKUP($A34,'Import Peak Change'!$A$106:BY$202,77,FALSE())),0,(VLOOKUP($A34,'Import Peak'!$A$3:BY$99,77,FALSE())-VLOOKUP($A34,'Import Peak Change'!$A$106:BY$202,77,FALSE())))</f>
        <v>0</v>
      </c>
      <c r="BZ34" s="193" t="n">
        <f aca="false">IF(ISERROR(VLOOKUP($A34,'Import Peak'!$A$3:BZ$99,78,FALSE())-VLOOKUP($A34,'Import Peak Change'!$A$106:BZ$202,78,FALSE())),0,(VLOOKUP($A34,'Import Peak'!$A$3:BZ$99,78,FALSE())-VLOOKUP($A34,'Import Peak Change'!$A$106:BZ$202,78,FALSE())))</f>
        <v>0</v>
      </c>
      <c r="CA34" s="193" t="n">
        <f aca="false">IF(ISERROR(VLOOKUP($A34,'Import Peak'!$A$3:CA$99,79,FALSE())-VLOOKUP($A34,'Import Peak Change'!$A$106:CA$202,79,FALSE())),0,(VLOOKUP($A34,'Import Peak'!$A$3:CA$99,79,FALSE())-VLOOKUP($A34,'Import Peak Change'!$A$106:CA$202,79,FALSE())))</f>
        <v>0</v>
      </c>
      <c r="CB34" s="193" t="n">
        <f aca="false">IF(ISERROR(VLOOKUP($A34,'Import Peak'!$A$3:CB$99,80,FALSE())-VLOOKUP($A34,'Import Peak Change'!$A$106:CB$202,80,FALSE())),0,(VLOOKUP($A34,'Import Peak'!$A$3:CB$99,80,FALSE())-VLOOKUP($A34,'Import Peak Change'!$A$106:CB$202,80,FALSE())))</f>
        <v>0</v>
      </c>
      <c r="CC34" s="193" t="n">
        <f aca="false">IF(ISERROR(VLOOKUP($A34,'Import Peak'!$A$3:CC$99,81,FALSE())-VLOOKUP($A34,'Import Peak Change'!$A$106:CC$202,81,FALSE())),0,(VLOOKUP($A34,'Import Peak'!$A$3:CC$99,81,FALSE())-VLOOKUP($A34,'Import Peak Change'!$A$106:CC$202,81,FALSE())))</f>
        <v>0</v>
      </c>
      <c r="CD34" s="193" t="n">
        <f aca="false">IF(ISERROR(VLOOKUP($A34,'Import Peak'!$A$3:CD$99,82,FALSE())-VLOOKUP($A34,'Import Peak Change'!$A$106:CD$202,82,FALSE())),0,(VLOOKUP($A34,'Import Peak'!$A$3:CD$99,82,FALSE())-VLOOKUP($A34,'Import Peak Change'!$A$106:CD$202,82,FALSE())))</f>
        <v>0</v>
      </c>
      <c r="CE34" s="193" t="n">
        <f aca="false">IF(ISERROR(VLOOKUP($A34,'Import Peak'!$A$3:CE$99,83,FALSE())-VLOOKUP($A34,'Import Peak Change'!$A$106:CE$202,83,FALSE())),0,(VLOOKUP($A34,'Import Peak'!$A$3:CE$99,83,FALSE())-VLOOKUP($A34,'Import Peak Change'!$A$106:CE$202,83,FALSE())))</f>
        <v>0</v>
      </c>
      <c r="CF34" s="193" t="n">
        <f aca="false">IF(ISERROR(VLOOKUP($A34,'Import Peak'!$A$3:CF$99,84,FALSE())-VLOOKUP($A34,'Import Peak Change'!$A$106:CF$202,84,FALSE())),0,(VLOOKUP($A34,'Import Peak'!$A$3:CF$99,84,FALSE())-VLOOKUP($A34,'Import Peak Change'!$A$106:CF$202,84,FALSE())))</f>
        <v>0</v>
      </c>
      <c r="CG34" s="193" t="n">
        <f aca="false">IF(ISERROR(VLOOKUP($A34,'Import Peak'!$A$3:CG$99,85,FALSE())-VLOOKUP($A34,'Import Peak Change'!$A$106:CG$202,85,FALSE())),0,(VLOOKUP($A34,'Import Peak'!$A$3:CG$99,85,FALSE())-VLOOKUP($A34,'Import Peak Change'!$A$106:CG$202,85,FALSE())))</f>
        <v>0</v>
      </c>
      <c r="CH34" s="193" t="n">
        <f aca="false">IF(ISERROR(VLOOKUP($A34,'Import Peak'!$A$3:CH$99,86,FALSE())-VLOOKUP($A34,'Import Peak Change'!$A$106:CH$202,86,FALSE())),0,(VLOOKUP($A34,'Import Peak'!$A$3:CH$99,86,FALSE())-VLOOKUP($A34,'Import Peak Change'!$A$106:CH$202,86,FALSE())))</f>
        <v>0</v>
      </c>
      <c r="CI34" s="193" t="n">
        <f aca="false">IF(ISERROR(VLOOKUP($A34,'Import Peak'!$A$3:CI$99,87,FALSE())-VLOOKUP($A34,'Import Peak Change'!$A$106:CI$202,87,FALSE())),0,(VLOOKUP($A34,'Import Peak'!$A$3:CI$99,87,FALSE())-VLOOKUP($A34,'Import Peak Change'!$A$106:CI$202,87,FALSE())))</f>
        <v>0</v>
      </c>
      <c r="CJ34" s="193" t="n">
        <f aca="false">IF(ISERROR(VLOOKUP($A34,'Import Peak'!$A$3:CJ$99,88,FALSE())-VLOOKUP($A34,'Import Peak Change'!$A$106:CJ$202,88,FALSE())),0,(VLOOKUP($A34,'Import Peak'!$A$3:CJ$99,88,FALSE())-VLOOKUP($A34,'Import Peak Change'!$A$106:CJ$202,88,FALSE())))</f>
        <v>0</v>
      </c>
      <c r="CK34" s="193" t="n">
        <f aca="false">IF(ISERROR(VLOOKUP($A34,'Import Peak'!$A$3:CK$99,89,FALSE())-VLOOKUP($A34,'Import Peak Change'!$A$106:CK$202,89,FALSE())),0,(VLOOKUP($A34,'Import Peak'!$A$3:CK$99,89,FALSE())-VLOOKUP($A34,'Import Peak Change'!$A$106:CK$202,89,FALSE())))</f>
        <v>0</v>
      </c>
      <c r="CL34" s="193" t="n">
        <f aca="false">IF(ISERROR(VLOOKUP($A34,'Import Peak'!$A$3:CL$99,90,FALSE())-VLOOKUP($A34,'Import Peak Change'!$A$106:CL$202,90,FALSE())),0,(VLOOKUP($A34,'Import Peak'!$A$3:CL$99,90,FALSE())-VLOOKUP($A34,'Import Peak Change'!$A$106:CL$202,90,FALSE())))</f>
        <v>0</v>
      </c>
      <c r="CM34" s="193" t="n">
        <f aca="false">IF(ISERROR(VLOOKUP($A34,'Import Peak'!$A$3:CM$99,91,FALSE())-VLOOKUP($A34,'Import Peak Change'!$A$106:CM$202,91,FALSE())),0,(VLOOKUP($A34,'Import Peak'!$A$3:CM$99,91,FALSE())-VLOOKUP($A34,'Import Peak Change'!$A$106:CM$202,91,FALSE())))</f>
        <v>0</v>
      </c>
      <c r="CN34" s="193" t="n">
        <f aca="false">IF(ISERROR(VLOOKUP($A34,'Import Peak'!$A$3:CN$99,92,FALSE())-VLOOKUP($A34,'Import Peak Change'!$A$106:CN$202,92,FALSE())),0,(VLOOKUP($A34,'Import Peak'!$A$3:CN$99,92,FALSE())-VLOOKUP($A34,'Import Peak Change'!$A$106:CN$202,92,FALSE())))</f>
        <v>0</v>
      </c>
      <c r="CO34" s="193" t="n">
        <f aca="false">IF(ISERROR(VLOOKUP($A34,'Import Peak'!$A$3:CO$99,93,FALSE())-VLOOKUP($A34,'Import Peak Change'!$A$106:CO$202,93,FALSE())),0,(VLOOKUP($A34,'Import Peak'!$A$3:CO$99,93,FALSE())-VLOOKUP($A34,'Import Peak Change'!$A$106:CO$202,93,FALSE())))</f>
        <v>0</v>
      </c>
      <c r="CP34" s="193" t="n">
        <f aca="false">IF(ISERROR(VLOOKUP($A34,'Import Peak'!$A$3:CP$99,94,FALSE())-VLOOKUP($A34,'Import Peak Change'!$A$106:CP$202,94,FALSE())),0,(VLOOKUP($A34,'Import Peak'!$A$3:CP$99,94,FALSE())-VLOOKUP($A34,'Import Peak Change'!$A$106:CP$202,94,FALSE())))</f>
        <v>0</v>
      </c>
      <c r="CQ34" s="193" t="n">
        <f aca="false">IF(ISERROR(VLOOKUP($A34,'Import Peak'!$A$3:CQ$99,95,FALSE())-VLOOKUP($A34,'Import Peak Change'!$A$106:CQ$202,95,FALSE())),0,(VLOOKUP($A34,'Import Peak'!$A$3:CQ$99,95,FALSE())-VLOOKUP($A34,'Import Peak Change'!$A$106:CQ$202,95,FALSE())))</f>
        <v>0</v>
      </c>
      <c r="CR34" s="193" t="n">
        <f aca="false">IF(ISERROR(VLOOKUP($A34,'Import Peak'!$A$3:CR$99,96,FALSE())-VLOOKUP($A34,'Import Peak Change'!$A$106:CR$202,96,FALSE())),0,(VLOOKUP($A34,'Import Peak'!$A$3:CR$99,96,FALSE())-VLOOKUP($A34,'Import Peak Change'!$A$106:CR$202,96,FALSE())))</f>
        <v>0</v>
      </c>
      <c r="CS34" s="193" t="n">
        <f aca="false">IF(ISERROR(VLOOKUP($A34,'Import Peak'!$A$3:CS$99,97,FALSE())-VLOOKUP($A34,'Import Peak Change'!$A$106:CS$202,97,FALSE())),0,(VLOOKUP($A34,'Import Peak'!$A$3:CS$99,97,FALSE())-VLOOKUP($A34,'Import Peak Change'!$A$106:CS$202,97,FALSE())))</f>
        <v>0</v>
      </c>
      <c r="CT34" s="193" t="n">
        <f aca="false">IF(ISERROR(VLOOKUP($A34,'Import Peak'!$A$3:CT$99,98,FALSE())-VLOOKUP($A34,'Import Peak Change'!$A$106:CT$202,98,FALSE())),0,(VLOOKUP($A34,'Import Peak'!$A$3:CT$99,98,FALSE())-VLOOKUP($A34,'Import Peak Change'!$A$106:CT$202,98,FALSE())))</f>
        <v>0</v>
      </c>
      <c r="CU34" s="193" t="n">
        <f aca="false">IF(ISERROR(VLOOKUP($A34,'Import Peak'!$A$3:CU$99,99,FALSE())-VLOOKUP($A34,'Import Peak Change'!$A$106:CU$202,99,FALSE())),0,(VLOOKUP($A34,'Import Peak'!$A$3:CU$99,99,FALSE())-VLOOKUP($A34,'Import Peak Change'!$A$106:CU$202,99,FALSE())))</f>
        <v>0</v>
      </c>
      <c r="CV34" s="193" t="n">
        <f aca="false">IF(ISERROR(VLOOKUP($A34,'Import Peak'!$A$3:CV$99,100,FALSE())-VLOOKUP($A34,'Import Peak Change'!$A$106:CV$202,100,FALSE())),0,(VLOOKUP($A34,'Import Peak'!$A$3:CV$99,100,FALSE())-VLOOKUP($A34,'Import Peak Change'!$A$106:CV$202,100,FALSE())))</f>
        <v>0</v>
      </c>
      <c r="CW34" s="193" t="n">
        <f aca="false">IF(ISERROR(VLOOKUP($A34,'Import Peak'!$A$3:CW$99,101,FALSE())-VLOOKUP($A34,'Import Peak Change'!$A$106:CW$202,101,FALSE())),0,(VLOOKUP($A34,'Import Peak'!$A$3:CW$99,101,FALSE())-VLOOKUP($A34,'Import Peak Change'!$A$106:CW$202,101,FALSE())))</f>
        <v>0</v>
      </c>
      <c r="CX34" s="193" t="n">
        <f aca="false">IF(ISERROR(VLOOKUP($A34,'Import Peak'!$A$3:CX$99,102,FALSE())-VLOOKUP($A34,'Import Peak Change'!$A$106:CX$202,102,FALSE())),0,(VLOOKUP($A34,'Import Peak'!$A$3:CX$99,102,FALSE())-VLOOKUP($A34,'Import Peak Change'!$A$106:CX$202,102,FALSE())))</f>
        <v>0</v>
      </c>
      <c r="CY34" s="193" t="n">
        <f aca="false">IF(ISERROR(VLOOKUP($A34,'Import Peak'!$A$3:CY$99,103,FALSE())-VLOOKUP($A34,'Import Peak Change'!$A$106:CY$202,103,FALSE())),0,(VLOOKUP($A34,'Import Peak'!$A$3:CY$99,103,FALSE())-VLOOKUP($A34,'Import Peak Change'!$A$106:CY$202,103,FALSE())))</f>
        <v>0</v>
      </c>
      <c r="CZ34" s="193" t="n">
        <f aca="false">IF(ISERROR(VLOOKUP($A34,'Import Peak'!$A$3:CZ$99,104,FALSE())-VLOOKUP($A34,'Import Peak Change'!$A$106:CZ$202,104,FALSE())),0,(VLOOKUP($A34,'Import Peak'!$A$3:CZ$99,104,FALSE())-VLOOKUP($A34,'Import Peak Change'!$A$106:CZ$202,104,FALSE())))</f>
        <v>0</v>
      </c>
      <c r="DA34" s="193" t="n">
        <f aca="false">IF(ISERROR(VLOOKUP($A34,'Import Peak'!$A$3:DA$99,105,FALSE())-VLOOKUP($A34,'Import Peak Change'!$A$106:DA$202,105,FALSE())),0,(VLOOKUP($A34,'Import Peak'!$A$3:DA$99,105,FALSE())-VLOOKUP($A34,'Import Peak Change'!$A$106:DA$202,105,FALSE())))</f>
        <v>-2.31049999999999</v>
      </c>
      <c r="DB34" s="193" t="n">
        <f aca="false">IF(ISERROR(VLOOKUP($A34,'Import Peak'!$A$3:DB$99,106,FALSE())-VLOOKUP($A34,'Import Peak Change'!$A$106:DB$202,106,FALSE())),0,(VLOOKUP($A34,'Import Peak'!$A$3:DB$99,106,FALSE())-VLOOKUP($A34,'Import Peak Change'!$A$106:DB$202,106,FALSE())))</f>
        <v>0</v>
      </c>
      <c r="DC34" s="193" t="n">
        <f aca="false">IF(ISERROR(VLOOKUP($A34,'Import Peak'!$A$3:DC$99,107,FALSE())-VLOOKUP($A34,'Import Peak Change'!$A$106:DC$202,107,FALSE())),0,(VLOOKUP($A34,'Import Peak'!$A$3:DC$99,107,FALSE())-VLOOKUP($A34,'Import Peak Change'!$A$106:DC$202,107,FALSE())))</f>
        <v>0</v>
      </c>
      <c r="DD34" s="193" t="n">
        <f aca="false">IF(ISERROR(VLOOKUP($A34,'Import Peak'!$A$3:DD$99,108,FALSE())-VLOOKUP($A34,'Import Peak Change'!$A$106:DD$202,108,FALSE())),0,(VLOOKUP($A34,'Import Peak'!$A$3:DD$99,108,FALSE())-VLOOKUP($A34,'Import Peak Change'!$A$106:DD$202,108,FALSE())))</f>
        <v>0</v>
      </c>
      <c r="DE34" s="193" t="n">
        <f aca="false">IF(ISERROR(VLOOKUP($A34,'Import Peak'!$A$3:DE$99,109,FALSE())-VLOOKUP($A34,'Import Peak Change'!$A$106:DE$202,109,FALSE())),0,(VLOOKUP($A34,'Import Peak'!$A$3:DE$99,109,FALSE())-VLOOKUP($A34,'Import Peak Change'!$A$106:DE$202,109,FALSE())))</f>
        <v>0</v>
      </c>
      <c r="DF34" s="193" t="n">
        <f aca="false">IF(ISERROR(VLOOKUP($A34,'Import Peak'!$A$3:DF$99,110,FALSE())-VLOOKUP($A34,'Import Peak Change'!$A$106:DF$202,110,FALSE())),0,(VLOOKUP($A34,'Import Peak'!$A$3:DF$99,110,FALSE())-VLOOKUP($A34,'Import Peak Change'!$A$106:DF$202,110,FALSE())))</f>
        <v>0</v>
      </c>
      <c r="DG34" s="193" t="n">
        <f aca="false">IF(ISERROR(VLOOKUP($A34,'Import Peak'!$A$3:DG$99,111,FALSE())-VLOOKUP($A34,'Import Peak Change'!$A$106:DG$202,111,FALSE())),0,(VLOOKUP($A34,'Import Peak'!$A$3:DG$99,111,FALSE())-VLOOKUP($A34,'Import Peak Change'!$A$106:DG$202,111,FALSE())))</f>
        <v>0</v>
      </c>
      <c r="DH34" s="193" t="n">
        <f aca="false">IF(ISERROR(VLOOKUP($A34,'Import Peak'!$A$3:DH$99,112,FALSE())-VLOOKUP($A34,'Import Peak Change'!$A$106:DH$202,112,FALSE())),0,(VLOOKUP($A34,'Import Peak'!$A$3:DH$99,112,FALSE())-VLOOKUP($A34,'Import Peak Change'!$A$106:DH$202,112,FALSE())))</f>
        <v>0</v>
      </c>
      <c r="DI34" s="193" t="n">
        <f aca="false">IF(ISERROR(VLOOKUP($A34,'Import Peak'!$A$3:DI$99,113,FALSE())-VLOOKUP($A34,'Import Peak Change'!$A$106:DI$202,113,FALSE())),0,(VLOOKUP($A34,'Import Peak'!$A$3:DI$99,113,FALSE())-VLOOKUP($A34,'Import Peak Change'!$A$106:DI$202,113,FALSE())))</f>
        <v>0</v>
      </c>
      <c r="DJ34" s="193" t="n">
        <f aca="false">IF(ISERROR(VLOOKUP($A34,'Import Peak'!$A$3:DJ$99,114,FALSE())-VLOOKUP($A34,'Import Peak Change'!$A$106:DJ$202,114,FALSE())),0,(VLOOKUP($A34,'Import Peak'!$A$3:DJ$99,114,FALSE())-VLOOKUP($A34,'Import Peak Change'!$A$106:DJ$202,114,FALSE())))</f>
        <v>0</v>
      </c>
      <c r="DK34" s="193" t="n">
        <f aca="false">IF(ISERROR(VLOOKUP($A34,'Import Peak'!$A$3:DK$99,115,FALSE())-VLOOKUP($A34,'Import Peak Change'!$A$106:DK$202,115,FALSE())),0,(VLOOKUP($A34,'Import Peak'!$A$3:DK$99,115,FALSE())-VLOOKUP($A34,'Import Peak Change'!$A$106:DK$202,115,FALSE())))</f>
        <v>0</v>
      </c>
      <c r="DL34" s="193" t="n">
        <f aca="false">IF(ISERROR(VLOOKUP($A34,'Import Peak'!$A$3:DL$99,116,FALSE())-VLOOKUP($A34,'Import Peak Change'!$A$106:DL$202,116,FALSE())),0,(VLOOKUP($A34,'Import Peak'!$A$3:DL$99,116,FALSE())-VLOOKUP($A34,'Import Peak Change'!$A$106:DL$202,116,FALSE())))</f>
        <v>0</v>
      </c>
      <c r="DM34" s="193" t="n">
        <f aca="false">IF(ISERROR(VLOOKUP($A34,'Import Peak'!$A$3:DM$99,117,FALSE())-VLOOKUP($A34,'Import Peak Change'!$A$106:DM$202,117,FALSE())),0,(VLOOKUP($A34,'Import Peak'!$A$3:DM$99,117,FALSE())-VLOOKUP($A34,'Import Peak Change'!$A$106:DM$202,117,FALSE())))</f>
        <v>0</v>
      </c>
      <c r="DN34" s="193" t="n">
        <f aca="false">IF(ISERROR(VLOOKUP($A34,'Import Peak'!$A$3:DN$99,118,FALSE())-VLOOKUP($A34,'Import Peak Change'!$A$106:DN$202,118,FALSE())),0,(VLOOKUP($A34,'Import Peak'!$A$3:DN$99,118,FALSE())-VLOOKUP($A34,'Import Peak Change'!$A$106:DN$202,118,FALSE())))</f>
        <v>0</v>
      </c>
      <c r="DO34" s="193" t="n">
        <f aca="false">IF(ISERROR(VLOOKUP($A34,'Import Peak'!$A$3:DO$99,119,FALSE())-VLOOKUP($A34,'Import Peak Change'!$A$106:DO$202,119,FALSE())),0,(VLOOKUP($A34,'Import Peak'!$A$3:DO$99,119,FALSE())-VLOOKUP($A34,'Import Peak Change'!$A$106:DO$202,119,FALSE())))</f>
        <v>0</v>
      </c>
      <c r="DP34" s="193" t="n">
        <f aca="false">IF(ISERROR(VLOOKUP($A34,'Import Peak'!$A$3:DP$99,120,FALSE())-VLOOKUP($A34,'Import Peak Change'!$A$106:DP$202,120,FALSE())),0,(VLOOKUP($A34,'Import Peak'!$A$3:DP$99,120,FALSE())-VLOOKUP($A34,'Import Peak Change'!$A$106:DP$202,120,FALSE())))</f>
        <v>0</v>
      </c>
      <c r="DQ34" s="193" t="n">
        <f aca="false">IF(ISERROR(VLOOKUP($A34,'Import Peak'!$A$3:DQ$99,121,FALSE())-VLOOKUP($A34,'Import Peak Change'!$A$106:DQ$202,121,FALSE())),0,(VLOOKUP($A34,'Import Peak'!$A$3:DQ$99,121,FALSE())-VLOOKUP($A34,'Import Peak Change'!$A$106:DQ$202,121,FALSE())))</f>
        <v>0</v>
      </c>
      <c r="DR34" s="193" t="n">
        <f aca="false">IF(ISERROR(VLOOKUP($A34,'Import Peak'!$A$3:DR$99,122,FALSE())-VLOOKUP($A34,'Import Peak Change'!$A$106:DR$202,122,FALSE())),0,(VLOOKUP($A34,'Import Peak'!$A$3:DR$99,122,FALSE())-VLOOKUP($A34,'Import Peak Change'!$A$106:DR$202,122,FALSE())))</f>
        <v>0</v>
      </c>
      <c r="DS34" s="193" t="n">
        <f aca="false">IF(ISERROR(VLOOKUP($A34,'Import Peak'!$A$3:DS$99,123,FALSE())-VLOOKUP($A34,'Import Peak Change'!$A$106:DS$202,123,FALSE())),0,(VLOOKUP($A34,'Import Peak'!$A$3:DS$99,123,FALSE())-VLOOKUP($A34,'Import Peak Change'!$A$106:DS$202,123,FALSE())))</f>
        <v>0</v>
      </c>
      <c r="DT34" s="193" t="n">
        <f aca="false">IF(ISERROR(VLOOKUP($A34,'Import Peak'!$A$3:DT$99,124,FALSE())-VLOOKUP($A34,'Import Peak Change'!$A$106:DT$202,124,FALSE())),0,(VLOOKUP($A34,'Import Peak'!$A$3:DT$99,124,FALSE())-VLOOKUP($A34,'Import Peak Change'!$A$106:DT$202,124,FALSE())))</f>
        <v>0</v>
      </c>
      <c r="DU34" s="193" t="n">
        <f aca="false">IF(ISERROR(VLOOKUP($A34,'Import Peak'!$A$3:DU$99,125,FALSE())-VLOOKUP($A34,'Import Peak Change'!$A$106:DU$202,125,FALSE())),0,(VLOOKUP($A34,'Import Peak'!$A$3:DU$99,125,FALSE())-VLOOKUP($A34,'Import Peak Change'!$A$106:DU$202,125,FALSE())))</f>
        <v>0</v>
      </c>
      <c r="DV34" s="193" t="n">
        <f aca="false">IF(ISERROR(VLOOKUP($A34,'Import Peak'!$A$3:DV$99,126,FALSE())-VLOOKUP($A34,'Import Peak Change'!$A$106:DV$202,126,FALSE())),0,(VLOOKUP($A34,'Import Peak'!$A$3:DV$99,126,FALSE())-VLOOKUP($A34,'Import Peak Change'!$A$106:DV$202,126,FALSE())))</f>
        <v>0</v>
      </c>
      <c r="DW34" s="193" t="n">
        <f aca="false">IF(ISERROR(VLOOKUP($A34,'Import Peak'!$A$3:DW$99,127,FALSE())-VLOOKUP($A34,'Import Peak Change'!$A$106:DW$202,127,FALSE())),0,(VLOOKUP($A34,'Import Peak'!$A$3:DW$99,127,FALSE())-VLOOKUP($A34,'Import Peak Change'!$A$106:DW$202,127,FALSE())))</f>
        <v>0</v>
      </c>
      <c r="DX34" s="193" t="n">
        <f aca="false">IF(ISERROR(VLOOKUP($A34,'Import Peak'!$A$3:DX$99,128,FALSE())-VLOOKUP($A34,'Import Peak Change'!$A$106:DX$202,128,FALSE())),0,(VLOOKUP($A34,'Import Peak'!$A$3:DX$99,128,FALSE())-VLOOKUP($A34,'Import Peak Change'!$A$106:DX$202,128,FALSE())))</f>
        <v>0</v>
      </c>
      <c r="DY34" s="193" t="n">
        <f aca="false">IF(ISERROR(VLOOKUP($A34,'Import Peak'!$A$3:DY$99,129,FALSE())-VLOOKUP($A34,'Import Peak Change'!$A$106:DY$202,129,FALSE())),0,(VLOOKUP($A34,'Import Peak'!$A$3:DY$99,129,FALSE())-VLOOKUP($A34,'Import Peak Change'!$A$106:DY$202,129,FALSE())))</f>
        <v>0</v>
      </c>
      <c r="DZ34" s="193" t="n">
        <f aca="false">IF(ISERROR(VLOOKUP($A34,'Import Peak'!$A$3:DZ$99,130,FALSE())-VLOOKUP($A34,'Import Peak Change'!$A$106:DZ$202,130,FALSE())),0,(VLOOKUP($A34,'Import Peak'!$A$3:DZ$99,130,FALSE())-VLOOKUP($A34,'Import Peak Change'!$A$106:DZ$202,130,FALSE())))</f>
        <v>0</v>
      </c>
      <c r="EA34" s="193" t="n">
        <f aca="false">IF(ISERROR(VLOOKUP($A34,'Import Peak'!$A$3:EA$99,131,FALSE())-VLOOKUP($A34,'Import Peak Change'!$A$106:EA$202,131,FALSE())),0,(VLOOKUP($A34,'Import Peak'!$A$3:EA$99,131,FALSE())-VLOOKUP($A34,'Import Peak Change'!$A$106:EA$202,131,FALSE())))</f>
        <v>0</v>
      </c>
      <c r="EB34" s="193" t="n">
        <f aca="false">IF(ISERROR(VLOOKUP($A34,'Import Peak'!$A$3:EB$99,132,FALSE())-VLOOKUP($A34,'Import Peak Change'!$A$106:EB$202,132,FALSE())),0,(VLOOKUP($A34,'Import Peak'!$A$3:EB$99,132,FALSE())-VLOOKUP($A34,'Import Peak Change'!$A$106:EB$202,132,FALSE())))</f>
        <v>0</v>
      </c>
      <c r="EC34" s="193" t="n">
        <f aca="false">IF(ISERROR(VLOOKUP($A34,'Import Peak'!$A$3:EC$99,133,FALSE())-VLOOKUP($A34,'Import Peak Change'!$A$106:EC$202,133,FALSE())),0,(VLOOKUP($A34,'Import Peak'!$A$3:EC$99,133,FALSE())-VLOOKUP($A34,'Import Peak Change'!$A$106:EC$202,133,FALSE())))</f>
        <v>0</v>
      </c>
      <c r="ED34" s="193" t="n">
        <f aca="false">IF(ISERROR(VLOOKUP($A34,'Import Peak'!$A$3:ED$99,134,FALSE())-VLOOKUP($A34,'Import Peak Change'!$A$106:ED$202,134,FALSE())),0,(VLOOKUP($A34,'Import Peak'!$A$3:ED$99,134,FALSE())-VLOOKUP($A34,'Import Peak Change'!$A$106:ED$202,134,FALSE())))</f>
        <v>0</v>
      </c>
      <c r="EE34" s="193" t="n">
        <f aca="false">IF(ISERROR(VLOOKUP($A34,'Import Peak'!$A$3:EE$99,135,FALSE())-VLOOKUP($A34,'Import Peak Change'!$A$106:EE$202,135,FALSE())),0,(VLOOKUP($A34,'Import Peak'!$A$3:EE$99,135,FALSE())-VLOOKUP($A34,'Import Peak Change'!$A$106:EE$202,135,FALSE())))</f>
        <v>0</v>
      </c>
      <c r="EF34" s="193" t="n">
        <f aca="false">IF(ISERROR(VLOOKUP($A34,'Import Peak'!$A$3:EF$99,136,FALSE())-VLOOKUP($A34,'Import Peak Change'!$A$106:EF$202,136,FALSE())),0,(VLOOKUP($A34,'Import Peak'!$A$3:EF$99,136,FALSE())-VLOOKUP($A34,'Import Peak Change'!$A$106:EF$202,136,FALSE())))</f>
        <v>0</v>
      </c>
      <c r="EG34" s="193" t="n">
        <f aca="false">IF(ISERROR(VLOOKUP($A34,'Import Peak'!$A$3:EG$99,137,FALSE())-VLOOKUP($A34,'Import Peak Change'!$A$106:EG$202,137,FALSE())),0,(VLOOKUP($A34,'Import Peak'!$A$3:EG$99,137,FALSE())-VLOOKUP($A34,'Import Peak Change'!$A$106:EG$202,137,FALSE())))</f>
        <v>0</v>
      </c>
      <c r="EH34" s="193" t="n">
        <f aca="false">IF(ISERROR(VLOOKUP($A34,'Import Peak'!$A$3:EH$99,138,FALSE())-VLOOKUP($A34,'Import Peak Change'!$A$106:EH$202,138,FALSE())),0,(VLOOKUP($A34,'Import Peak'!$A$3:EH$99,138,FALSE())-VLOOKUP($A34,'Import Peak Change'!$A$106:EH$202,138,FALSE())))</f>
        <v>0</v>
      </c>
      <c r="EI34" s="193" t="n">
        <f aca="false">IF(ISERROR(VLOOKUP($A34,'Import Peak'!$A$3:EI$99,139,FALSE())-VLOOKUP($A34,'Import Peak Change'!$A$106:EI$202,139,FALSE())),0,(VLOOKUP($A34,'Import Peak'!$A$3:EI$99,139,FALSE())-VLOOKUP($A34,'Import Peak Change'!$A$106:EI$202,139,FALSE())))</f>
        <v>0</v>
      </c>
      <c r="EJ34" s="193" t="n">
        <f aca="false">IF(ISERROR(VLOOKUP($A34,'Import Peak'!$A$3:EJ$99,140,FALSE())-VLOOKUP($A34,'Import Peak Change'!$A$106:EJ$202,140,FALSE())),0,(VLOOKUP($A34,'Import Peak'!$A$3:EJ$99,140,FALSE())-VLOOKUP($A34,'Import Peak Change'!$A$106:EJ$202,140,FALSE())))</f>
        <v>0</v>
      </c>
      <c r="EK34" s="193" t="n">
        <f aca="false">IF(ISERROR(VLOOKUP($A34,'Import Peak'!$A$3:EK$99,141,FALSE())-VLOOKUP($A34,'Import Peak Change'!$A$106:EK$202,141,FALSE())),0,(VLOOKUP($A34,'Import Peak'!$A$3:EK$99,141,FALSE())-VLOOKUP($A34,'Import Peak Change'!$A$106:EK$202,141,FALSE())))</f>
        <v>0</v>
      </c>
      <c r="EL34" s="193" t="n">
        <f aca="false">IF(ISERROR(VLOOKUP($A34,'Import Peak'!$A$3:EL$99,142,FALSE())-VLOOKUP($A34,'Import Peak Change'!$A$106:EL$202,142,FALSE())),0,(VLOOKUP($A34,'Import Peak'!$A$3:EL$99,142,FALSE())-VLOOKUP($A34,'Import Peak Change'!$A$106:EL$202,142,FALSE())))</f>
        <v>0</v>
      </c>
      <c r="EM34" s="193" t="n">
        <f aca="false">IF(ISERROR(VLOOKUP($A34,'Import Peak'!$A$3:EM$99,143,FALSE())-VLOOKUP($A34,'Import Peak Change'!$A$106:EM$202,143,FALSE())),0,(VLOOKUP($A34,'Import Peak'!$A$3:EM$99,143,FALSE())-VLOOKUP($A34,'Import Peak Change'!$A$106:EM$202,143,FALSE())))</f>
        <v>0</v>
      </c>
      <c r="EN34" s="193" t="n">
        <f aca="false">IF(ISERROR(VLOOKUP($A34,'Import Peak'!$A$3:EN$99,144,FALSE())-VLOOKUP($A34,'Import Peak Change'!$A$106:EN$202,144,FALSE())),0,(VLOOKUP($A34,'Import Peak'!$A$3:EN$99,144,FALSE())-VLOOKUP($A34,'Import Peak Change'!$A$106:EN$202,144,FALSE())))</f>
        <v>0</v>
      </c>
      <c r="EO34" s="193" t="n">
        <f aca="false">IF(ISERROR(VLOOKUP($A34,'Import Peak'!$A$3:EO$99,145,FALSE())-VLOOKUP($A34,'Import Peak Change'!$A$106:EO$202,145,FALSE())),0,(VLOOKUP($A34,'Import Peak'!$A$3:EO$99,145,FALSE())-VLOOKUP($A34,'Import Peak Change'!$A$106:EO$202,145,FALSE())))</f>
        <v>0</v>
      </c>
      <c r="EP34" s="193" t="n">
        <f aca="false">IF(ISERROR(VLOOKUP($A34,'Import Peak'!$A$3:EP$99,146,FALSE())-VLOOKUP($A34,'Import Peak Change'!$A$106:EP$202,146,FALSE())),0,(VLOOKUP($A34,'Import Peak'!$A$3:EP$99,146,FALSE())-VLOOKUP($A34,'Import Peak Change'!$A$106:EP$202,146,FALSE())))</f>
        <v>0</v>
      </c>
      <c r="EQ34" s="193" t="n">
        <f aca="false">IF(ISERROR(VLOOKUP($A34,'Import Peak'!$A$3:EQ$99,147,FALSE())-VLOOKUP($A34,'Import Peak Change'!$A$106:EQ$202,147,FALSE())),0,(VLOOKUP($A34,'Import Peak'!$A$3:EQ$99,147,FALSE())-VLOOKUP($A34,'Import Peak Change'!$A$106:EQ$202,147,FALSE())))</f>
        <v>0</v>
      </c>
      <c r="ER34" s="193" t="n">
        <f aca="false">IF(ISERROR(VLOOKUP($A34,'Import Peak'!$A$3:ER$99,148,FALSE())-VLOOKUP($A34,'Import Peak Change'!$A$106:ER$202,148,FALSE())),0,(VLOOKUP($A34,'Import Peak'!$A$3:ER$99,148,FALSE())-VLOOKUP($A34,'Import Peak Change'!$A$106:ER$202,148,FALSE())))</f>
        <v>0</v>
      </c>
      <c r="ES34" s="193" t="n">
        <f aca="false">IF(ISERROR(VLOOKUP($A34,'Import Peak'!$A$3:ES$99,149,FALSE())-VLOOKUP($A34,'Import Peak Change'!$A$106:ES$202,149,FALSE())),0,(VLOOKUP($A34,'Import Peak'!$A$3:ES$99,149,FALSE())-VLOOKUP($A34,'Import Peak Change'!$A$106:ES$202,149,FALSE())))</f>
        <v>0</v>
      </c>
      <c r="ET34" s="193" t="n">
        <f aca="false">IF(ISERROR(VLOOKUP($A34,'Import Peak'!$A$3:ET$99,150,FALSE())-VLOOKUP($A34,'Import Peak Change'!$A$106:ET$202,150,FALSE())),0,(VLOOKUP($A34,'Import Peak'!$A$3:ET$99,150,FALSE())-VLOOKUP($A34,'Import Peak Change'!$A$106:ET$202,150,FALSE())))</f>
        <v>0</v>
      </c>
      <c r="EU34" s="193" t="n">
        <f aca="false">IF(ISERROR(VLOOKUP($A34,'Import Peak'!$A$3:EU$99,151,FALSE())-VLOOKUP($A34,'Import Peak Change'!$A$106:EU$202,151,FALSE())),0,(VLOOKUP($A34,'Import Peak'!$A$3:EU$99,151,FALSE())-VLOOKUP($A34,'Import Peak Change'!$A$106:EU$202,151,FALSE())))</f>
        <v>0</v>
      </c>
      <c r="EV34" s="193" t="n">
        <f aca="false">IF(ISERROR(VLOOKUP($A34,'Import Peak'!$A$3:EV$99,152,FALSE())-VLOOKUP($A34,'Import Peak Change'!$A$106:EV$202,152,FALSE())),0,(VLOOKUP($A34,'Import Peak'!$A$3:EV$99,152,FALSE())-VLOOKUP($A34,'Import Peak Change'!$A$106:EV$202,152,FALSE())))</f>
        <v>0</v>
      </c>
      <c r="EW34" s="193" t="n">
        <f aca="false">IF(ISERROR(VLOOKUP($A34,'Import Peak'!$A$3:EW$99,153,FALSE())-VLOOKUP($A34,'Import Peak Change'!$A$106:EW$202,153,FALSE())),0,(VLOOKUP($A34,'Import Peak'!$A$3:EW$99,153,FALSE())-VLOOKUP($A34,'Import Peak Change'!$A$106:EW$202,153,FALSE())))</f>
        <v>0</v>
      </c>
      <c r="EX34" s="193" t="n">
        <f aca="false">IF(ISERROR(VLOOKUP($A34,'Import Peak'!$A$3:EX$99,154,FALSE())-VLOOKUP($A34,'Import Peak Change'!$A$106:EX$202,154,FALSE())),0,(VLOOKUP($A34,'Import Peak'!$A$3:EX$99,154,FALSE())-VLOOKUP($A34,'Import Peak Change'!$A$106:EX$202,154,FALSE())))</f>
        <v>0</v>
      </c>
      <c r="EY34" s="193" t="n">
        <f aca="false">IF(ISERROR(VLOOKUP($A34,'Import Peak'!$A$3:EY$99,155,FALSE())-VLOOKUP($A34,'Import Peak Change'!$A$106:EY$202,155,FALSE())),0,(VLOOKUP($A34,'Import Peak'!$A$3:EY$99,155,FALSE())-VLOOKUP($A34,'Import Peak Change'!$A$106:EY$202,155,FALSE())))</f>
        <v>0</v>
      </c>
      <c r="EZ34" s="193" t="n">
        <f aca="false">IF(ISERROR(VLOOKUP($A34,'Import Peak'!$A$3:EZ$99,156,FALSE())-VLOOKUP($A34,'Import Peak Change'!$A$106:EZ$202,156,FALSE())),0,(VLOOKUP($A34,'Import Peak'!$A$3:EZ$99,156,FALSE())-VLOOKUP($A34,'Import Peak Change'!$A$106:EZ$202,156,FALSE())))</f>
        <v>0</v>
      </c>
      <c r="FA34" s="193" t="n">
        <f aca="false">IF(ISERROR(VLOOKUP($A34,'Import Peak'!$A$3:FA$99,157,FALSE())-VLOOKUP($A34,'Import Peak Change'!$A$106:FA$202,157,FALSE())),0,(VLOOKUP($A34,'Import Peak'!$A$3:FA$99,157,FALSE())-VLOOKUP($A34,'Import Peak Change'!$A$106:FA$202,157,FALSE())))</f>
        <v>0</v>
      </c>
      <c r="FB34" s="193" t="n">
        <f aca="false">IF(ISERROR(VLOOKUP($A34,'Import Peak'!$A$3:FB$99,158,FALSE())-VLOOKUP($A34,'Import Peak Change'!$A$106:FB$202,158,FALSE())),0,(VLOOKUP($A34,'Import Peak'!$A$3:FB$99,158,FALSE())-VLOOKUP($A34,'Import Peak Change'!$A$106:FB$202,158,FALSE())))</f>
        <v>0</v>
      </c>
      <c r="FC34" s="193" t="n">
        <f aca="false">IF(ISERROR(VLOOKUP($A34,'Import Peak'!$A$3:FC$99,159,FALSE())-VLOOKUP($A34,'Import Peak Change'!$A$106:FC$202,159,FALSE())),0,(VLOOKUP($A34,'Import Peak'!$A$3:FC$99,159,FALSE())-VLOOKUP($A34,'Import Peak Change'!$A$106:FC$202,159,FALSE())))</f>
        <v>0</v>
      </c>
      <c r="FD34" s="193" t="n">
        <f aca="false">IF(ISERROR(VLOOKUP($A34,'Import Peak'!$A$3:FD$99,160,FALSE())-VLOOKUP($A34,'Import Peak Change'!$A$106:FD$202,160,FALSE())),0,(VLOOKUP($A34,'Import Peak'!$A$3:FD$99,160,FALSE())-VLOOKUP($A34,'Import Peak Change'!$A$106:FD$202,160,FALSE())))</f>
        <v>0</v>
      </c>
      <c r="FE34" s="193" t="n">
        <f aca="false">IF(ISERROR(VLOOKUP($A34,'Import Peak'!$A$3:FE$99,161,FALSE())-VLOOKUP($A34,'Import Peak Change'!$A$106:FE$202,161,FALSE())),0,(VLOOKUP($A34,'Import Peak'!$A$3:FE$99,161,FALSE())-VLOOKUP($A34,'Import Peak Change'!$A$106:FE$202,161,FALSE())))</f>
        <v>0</v>
      </c>
      <c r="FF34" s="193" t="n">
        <f aca="false">IF(ISERROR(VLOOKUP($A34,'Import Peak'!$A$3:FF$99,162,FALSE())-VLOOKUP($A34,'Import Peak Change'!$A$106:FF$202,162,FALSE())),0,(VLOOKUP($A34,'Import Peak'!$A$3:FF$99,162,FALSE())-VLOOKUP($A34,'Import Peak Change'!$A$106:FF$202,162,FALSE())))</f>
        <v>0</v>
      </c>
      <c r="FG34" s="193" t="n">
        <f aca="false">IF(ISERROR(VLOOKUP($A34,'Import Peak'!$A$3:FG$99,163,FALSE())-VLOOKUP($A34,'Import Peak Change'!$A$106:FG$202,163,FALSE())),0,(VLOOKUP($A34,'Import Peak'!$A$3:FG$99,163,FALSE())-VLOOKUP($A34,'Import Peak Change'!$A$106:FG$202,163,FALSE())))</f>
        <v>0</v>
      </c>
      <c r="FH34" s="193" t="n">
        <f aca="false">IF(ISERROR(VLOOKUP($A34,'Import Peak'!$A$3:FH$99,164,FALSE())-VLOOKUP($A34,'Import Peak Change'!$A$106:FH$202,164,FALSE())),0,(VLOOKUP($A34,'Import Peak'!$A$3:FH$99,164,FALSE())-VLOOKUP($A34,'Import Peak Change'!$A$106:FH$202,164,FALSE())))</f>
        <v>0</v>
      </c>
      <c r="FI34" s="193" t="n">
        <f aca="false">IF(ISERROR(VLOOKUP($A34,'Import Peak'!$A$3:FI$99,165,FALSE())-VLOOKUP($A34,'Import Peak Change'!$A$106:FI$202,165,FALSE())),0,(VLOOKUP($A34,'Import Peak'!$A$3:FI$99,165,FALSE())-VLOOKUP($A34,'Import Peak Change'!$A$106:FI$202,165,FALSE())))</f>
        <v>0</v>
      </c>
      <c r="FJ34" s="193" t="n">
        <f aca="false">IF(ISERROR(VLOOKUP($A34,'Import Peak'!$A$3:FJ$99,166,FALSE())-VLOOKUP($A34,'Import Peak Change'!$A$106:FJ$202,166,FALSE())),0,(VLOOKUP($A34,'Import Peak'!$A$3:FJ$99,166,FALSE())-VLOOKUP($A34,'Import Peak Change'!$A$106:FJ$202,166,FALSE())))</f>
        <v>0</v>
      </c>
      <c r="FK34" s="193" t="n">
        <f aca="false">IF(ISERROR(VLOOKUP($A34,'Import Peak'!$A$3:FK$99,167,FALSE())-VLOOKUP($A34,'Import Peak Change'!$A$106:FK$202,167,FALSE())),0,(VLOOKUP($A34,'Import Peak'!$A$3:FK$99,167,FALSE())-VLOOKUP($A34,'Import Peak Change'!$A$106:FK$202,167,FALSE())))</f>
        <v>0</v>
      </c>
      <c r="FL34" s="193" t="n">
        <f aca="false">IF(ISERROR(VLOOKUP($A34,'Import Peak'!$A$3:FL$99,168,FALSE())-VLOOKUP($A34,'Import Peak Change'!$A$106:FL$202,168,FALSE())),0,(VLOOKUP($A34,'Import Peak'!$A$3:FL$99,168,FALSE())-VLOOKUP($A34,'Import Peak Change'!$A$106:FL$202,168,FALSE())))</f>
        <v>0</v>
      </c>
      <c r="FM34" s="193" t="n">
        <f aca="false">IF(ISERROR(VLOOKUP($A34,'Import Peak'!$A$3:FM$99,169,FALSE())-VLOOKUP($A34,'Import Peak Change'!$A$106:FM$202,169,FALSE())),0,(VLOOKUP($A34,'Import Peak'!$A$3:FM$99,169,FALSE())-VLOOKUP($A34,'Import Peak Change'!$A$106:FM$202,169,FALSE())))</f>
        <v>0</v>
      </c>
      <c r="FN34" s="193" t="n">
        <f aca="false">IF(ISERROR(VLOOKUP($A34,'Import Peak'!$A$3:FN$99,170,FALSE())-VLOOKUP($A34,'Import Peak Change'!$A$106:FN$202,170,FALSE())),0,(VLOOKUP($A34,'Import Peak'!$A$3:FN$99,170,FALSE())-VLOOKUP($A34,'Import Peak Change'!$A$106:FN$202,170,FALSE())))</f>
        <v>0</v>
      </c>
      <c r="FO34" s="193" t="n">
        <f aca="false">IF(ISERROR(VLOOKUP($A34,'Import Peak'!$A$3:FO$99,171,FALSE())-VLOOKUP($A34,'Import Peak Change'!$A$106:FO$202,171,FALSE())),0,(VLOOKUP($A34,'Import Peak'!$A$3:FO$99,171,FALSE())-VLOOKUP($A34,'Import Peak Change'!$A$106:FO$202,171,FALSE())))</f>
        <v>0</v>
      </c>
      <c r="FP34" s="193" t="n">
        <f aca="false">IF(ISERROR(VLOOKUP($A34,'Import Peak'!$A$3:FP$99,172,FALSE())-VLOOKUP($A34,'Import Peak Change'!$A$106:FP$202,172,FALSE())),0,(VLOOKUP($A34,'Import Peak'!$A$3:FP$99,172,FALSE())-VLOOKUP($A34,'Import Peak Change'!$A$106:FP$202,172,FALSE())))</f>
        <v>0</v>
      </c>
      <c r="FQ34" s="193" t="n">
        <f aca="false">IF(ISERROR(VLOOKUP($A34,'Import Peak'!$A$3:FQ$99,173,FALSE())-VLOOKUP($A34,'Import Peak Change'!$A$106:FQ$202,173,FALSE())),0,(VLOOKUP($A34,'Import Peak'!$A$3:FQ$99,173,FALSE())-VLOOKUP($A34,'Import Peak Change'!$A$106:FQ$202,173,FALSE())))</f>
        <v>0</v>
      </c>
      <c r="FR34" s="193" t="n">
        <f aca="false">IF(ISERROR(VLOOKUP($A34,'Import Peak'!$A$3:FR$99,174,FALSE())-VLOOKUP($A34,'Import Peak Change'!$A$106:FR$202,174,FALSE())),0,(VLOOKUP($A34,'Import Peak'!$A$3:FR$99,174,FALSE())-VLOOKUP($A34,'Import Peak Change'!$A$106:FR$202,174,FALSE())))</f>
        <v>0</v>
      </c>
      <c r="FS34" s="193" t="n">
        <f aca="false">IF(ISERROR(VLOOKUP($A34,'Import Peak'!$A$3:FS$99,175,FALSE())-VLOOKUP($A34,'Import Peak Change'!$A$106:FS$202,175,FALSE())),0,(VLOOKUP($A34,'Import Peak'!$A$3:FS$99,175,FALSE())-VLOOKUP($A34,'Import Peak Change'!$A$106:FS$202,175,FALSE())))</f>
        <v>0</v>
      </c>
      <c r="FT34" s="193" t="n">
        <f aca="false">IF(ISERROR(VLOOKUP($A34,'Import Peak'!$A$3:FT$99,176,FALSE())-VLOOKUP($A34,'Import Peak Change'!$A$106:FT$202,176,FALSE())),0,(VLOOKUP($A34,'Import Peak'!$A$3:FT$99,176,FALSE())-VLOOKUP($A34,'Import Peak Change'!$A$106:FT$202,176,FALSE())))</f>
        <v>0</v>
      </c>
      <c r="FU34" s="193" t="n">
        <f aca="false">IF(ISERROR(VLOOKUP($A34,'Import Peak'!$A$3:FU$99,177,FALSE())-VLOOKUP($A34,'Import Peak Change'!$A$106:FU$202,177,FALSE())),0,(VLOOKUP($A34,'Import Peak'!$A$3:FU$99,177,FALSE())-VLOOKUP($A34,'Import Peak Change'!$A$106:FU$202,177,FALSE())))</f>
        <v>0</v>
      </c>
      <c r="FV34" s="193" t="n">
        <f aca="false">IF(ISERROR(VLOOKUP($A34,'Import Peak'!$A$3:FV$99,178,FALSE())-VLOOKUP($A34,'Import Peak Change'!$A$106:FV$202,178,FALSE())),0,(VLOOKUP($A34,'Import Peak'!$A$3:FV$99,178,FALSE())-VLOOKUP($A34,'Import Peak Change'!$A$106:FV$202,178,FALSE())))</f>
        <v>0</v>
      </c>
      <c r="FW34" s="193" t="n">
        <f aca="false">IF(ISERROR(VLOOKUP($A34,'Import Peak'!$A$3:FW$99,179,FALSE())-VLOOKUP($A34,'Import Peak Change'!$A$106:FW$202,179,FALSE())),0,(VLOOKUP($A34,'Import Peak'!$A$3:FW$99,179,FALSE())-VLOOKUP($A34,'Import Peak Change'!$A$106:FW$202,179,FALSE())))</f>
        <v>0</v>
      </c>
      <c r="FX34" s="193" t="n">
        <f aca="false">IF(ISERROR(VLOOKUP($A34,'Import Peak'!$A$3:FX$99,180,FALSE())-VLOOKUP($A34,'Import Peak Change'!$A$106:FX$202,180,FALSE())),0,(VLOOKUP($A34,'Import Peak'!$A$3:FX$99,180,FALSE())-VLOOKUP($A34,'Import Peak Change'!$A$106:FX$202,180,FALSE())))</f>
        <v>0</v>
      </c>
      <c r="FY34" s="193" t="n">
        <f aca="false">IF(ISERROR(VLOOKUP($A34,'Import Peak'!$A$3:FY$99,181,FALSE())-VLOOKUP($A34,'Import Peak Change'!$A$106:FY$202,181,FALSE())),0,(VLOOKUP($A34,'Import Peak'!$A$3:FY$99,181,FALSE())-VLOOKUP($A34,'Import Peak Change'!$A$106:FY$202,181,FALSE())))</f>
        <v>0</v>
      </c>
      <c r="FZ34" s="193" t="n">
        <f aca="false">IF(ISERROR(VLOOKUP($A34,'Import Peak'!$A$3:FZ$99,182,FALSE())-VLOOKUP($A34,'Import Peak Change'!$A$106:FZ$202,182,FALSE())),0,(VLOOKUP($A34,'Import Peak'!$A$3:FZ$99,182,FALSE())-VLOOKUP($A34,'Import Peak Change'!$A$106:FZ$202,182,FALSE())))</f>
        <v>0</v>
      </c>
      <c r="GA34" s="193" t="n">
        <f aca="false">IF(ISERROR(VLOOKUP($A34,'Import Peak'!$A$3:GA$99,183,FALSE())-VLOOKUP($A34,'Import Peak Change'!$A$106:GA$202,183,FALSE())),0,(VLOOKUP($A34,'Import Peak'!$A$3:GA$99,183,FALSE())-VLOOKUP($A34,'Import Peak Change'!$A$106:GA$202,183,FALSE())))</f>
        <v>0</v>
      </c>
      <c r="GB34" s="193" t="n">
        <f aca="false">IF(ISERROR(VLOOKUP($A34,'Import Peak'!$A$3:GB$99,184,FALSE())-VLOOKUP($A34,'Import Peak Change'!$A$106:GB$202,184,FALSE())),0,(VLOOKUP($A34,'Import Peak'!$A$3:GB$99,184,FALSE())-VLOOKUP($A34,'Import Peak Change'!$A$106:GB$202,184,FALSE())))</f>
        <v>0</v>
      </c>
      <c r="GC34" s="193" t="n">
        <f aca="false">IF(ISERROR(VLOOKUP($A34,'Import Peak'!$A$3:GC$99,185,FALSE())-VLOOKUP($A34,'Import Peak Change'!$A$106:GC$202,185,FALSE())),0,(VLOOKUP($A34,'Import Peak'!$A$3:GC$99,185,FALSE())-VLOOKUP($A34,'Import Peak Change'!$A$106:GC$202,185,FALSE())))</f>
        <v>0</v>
      </c>
      <c r="GD34" s="193" t="n">
        <f aca="false">IF(ISERROR(VLOOKUP($A34,'Import Peak'!$A$3:GD$99,186,FALSE())-VLOOKUP($A34,'Import Peak Change'!$A$106:GD$202,186,FALSE())),0,(VLOOKUP($A34,'Import Peak'!$A$3:GD$99,186,FALSE())-VLOOKUP($A34,'Import Peak Change'!$A$106:GD$202,186,FALSE())))</f>
        <v>0</v>
      </c>
      <c r="GE34" s="193" t="n">
        <f aca="false">IF(ISERROR(VLOOKUP($A34,'Import Peak'!$A$3:GE$99,187,FALSE())-VLOOKUP($A34,'Import Peak Change'!$A$106:GE$202,187,FALSE())),0,(VLOOKUP($A34,'Import Peak'!$A$3:GE$99,187,FALSE())-VLOOKUP($A34,'Import Peak Change'!$A$106:GE$202,187,FALSE())))</f>
        <v>0</v>
      </c>
      <c r="GF34" s="193" t="n">
        <f aca="false">IF(ISERROR(VLOOKUP($A34,'Import Peak'!$A$3:GF$99,188,FALSE())-VLOOKUP($A34,'Import Peak Change'!$A$106:GF$202,188,FALSE())),0,(VLOOKUP($A34,'Import Peak'!$A$3:GF$99,188,FALSE())-VLOOKUP($A34,'Import Peak Change'!$A$106:GF$202,188,FALSE())))</f>
        <v>0</v>
      </c>
      <c r="GG34" s="193" t="n">
        <f aca="false">IF(ISERROR(VLOOKUP($A34,'Import Peak'!$A$3:GG$99,189,FALSE())-VLOOKUP($A34,'Import Peak Change'!$A$106:GG$202,189,FALSE())),0,(VLOOKUP($A34,'Import Peak'!$A$3:GG$99,189,FALSE())-VLOOKUP($A34,'Import Peak Change'!$A$106:GG$202,189,FALSE())))</f>
        <v>0</v>
      </c>
      <c r="GH34" s="193" t="n">
        <f aca="false">IF(ISERROR(VLOOKUP($A34,'Import Peak'!$A$3:GH$99,190,FALSE())-VLOOKUP($A34,'Import Peak Change'!$A$106:GH$202,190,FALSE())),0,(VLOOKUP($A34,'Import Peak'!$A$3:GH$99,190,FALSE())-VLOOKUP($A34,'Import Peak Change'!$A$106:GH$202,190,FALSE())))</f>
        <v>0</v>
      </c>
      <c r="GI34" s="193" t="n">
        <f aca="false">IF(ISERROR(VLOOKUP($A34,'Import Peak'!$A$3:GI$99,191,FALSE())-VLOOKUP($A34,'Import Peak Change'!$A$106:GI$202,191,FALSE())),0,(VLOOKUP($A34,'Import Peak'!$A$3:GI$99,191,FALSE())-VLOOKUP($A34,'Import Peak Change'!$A$106:GI$202,191,FALSE())))</f>
        <v>0</v>
      </c>
      <c r="GJ34" s="193" t="n">
        <f aca="false">IF(ISERROR(VLOOKUP($A34,'Import Peak'!$A$3:GJ$99,192,FALSE())-VLOOKUP($A34,'Import Peak Change'!$A$106:GJ$202,192,FALSE())),0,(VLOOKUP($A34,'Import Peak'!$A$3:GJ$99,192,FALSE())-VLOOKUP($A34,'Import Peak Change'!$A$106:GJ$202,192,FALSE())))</f>
        <v>0</v>
      </c>
      <c r="GK34" s="193" t="n">
        <f aca="false">IF(ISERROR(VLOOKUP($A34,'Import Peak'!$A$3:GK$99,193,FALSE())-VLOOKUP($A34,'Import Peak Change'!$A$106:GK$202,193,FALSE())),0,(VLOOKUP($A34,'Import Peak'!$A$3:GK$99,193,FALSE())-VLOOKUP($A34,'Import Peak Change'!$A$106:GK$202,193,FALSE())))</f>
        <v>0</v>
      </c>
      <c r="GL34" s="193" t="n">
        <f aca="false">IF(ISERROR(VLOOKUP($A34,'Import Peak'!$A$3:GL$99,194,FALSE())-VLOOKUP($A34,'Import Peak Change'!$A$106:GL$202,194,FALSE())),0,(VLOOKUP($A34,'Import Peak'!$A$3:GL$99,194,FALSE())-VLOOKUP($A34,'Import Peak Change'!$A$106:GL$202,194,FALSE())))</f>
        <v>0</v>
      </c>
      <c r="GM34" s="193" t="n">
        <f aca="false">IF(ISERROR(VLOOKUP($A34,'Import Peak'!$A$3:GM$99,195,FALSE())-VLOOKUP($A34,'Import Peak Change'!$A$106:GM$202,195,FALSE())),0,(VLOOKUP($A34,'Import Peak'!$A$3:GM$99,195,FALSE())-VLOOKUP($A34,'Import Peak Change'!$A$106:GM$202,195,FALSE())))</f>
        <v>0</v>
      </c>
      <c r="GN34" s="193" t="n">
        <f aca="false">IF(ISERROR(VLOOKUP($A34,'Import Peak'!$A$3:GN$99,196,FALSE())-VLOOKUP($A34,'Import Peak Change'!$A$106:GN$202,196,FALSE())),0,(VLOOKUP($A34,'Import Peak'!$A$3:GN$99,196,FALSE())-VLOOKUP($A34,'Import Peak Change'!$A$106:GN$202,196,FALSE())))</f>
        <v>0</v>
      </c>
      <c r="GO34" s="193" t="n">
        <f aca="false">IF(ISERROR(VLOOKUP($A34,'Import Peak'!$A$3:GO$99,197,FALSE())-VLOOKUP($A34,'Import Peak Change'!$A$106:GO$202,197,FALSE())),0,(VLOOKUP($A34,'Import Peak'!$A$3:GO$99,197,FALSE())-VLOOKUP($A34,'Import Peak Change'!$A$106:GO$202,197,FALSE())))</f>
        <v>0</v>
      </c>
      <c r="GP34" s="193" t="n">
        <f aca="false">IF(ISERROR(VLOOKUP($A34,'Import Peak'!$A$3:GP$99,198,FALSE())-VLOOKUP($A34,'Import Peak Change'!$A$106:GP$202,198,FALSE())),0,(VLOOKUP($A34,'Import Peak'!$A$3:GP$99,198,FALSE())-VLOOKUP($A34,'Import Peak Change'!$A$106:GP$202,198,FALSE())))</f>
        <v>0</v>
      </c>
      <c r="GQ34" s="193" t="n">
        <f aca="false">IF(ISERROR(VLOOKUP($A34,'Import Peak'!$A$3:GQ$99,199,FALSE())-VLOOKUP($A34,'Import Peak Change'!$A$106:GQ$202,199,FALSE())),0,(VLOOKUP($A34,'Import Peak'!$A$3:GQ$99,199,FALSE())-VLOOKUP($A34,'Import Peak Change'!$A$106:GQ$202,199,FALSE())))</f>
        <v>0</v>
      </c>
      <c r="GR34" s="193" t="n">
        <f aca="false">IF(ISERROR(VLOOKUP($A34,'Import Peak'!$A$3:GR$99,200,FALSE())-VLOOKUP($A34,'Import Peak Change'!$A$106:GR$202,200,FALSE())),0,(VLOOKUP($A34,'Import Peak'!$A$3:GR$99,200,FALSE())-VLOOKUP($A34,'Import Peak Change'!$A$106:GR$202,200,FALSE())))</f>
        <v>0</v>
      </c>
      <c r="GS34" s="193" t="n">
        <f aca="false">IF(ISERROR(VLOOKUP($A34,'Import Peak'!$A$3:GS$99,201,FALSE())-VLOOKUP($A34,'Import Peak Change'!$A$106:GS$202,201,FALSE())),0,(VLOOKUP($A34,'Import Peak'!$A$3:GS$99,201,FALSE())-VLOOKUP($A34,'Import Peak Change'!$A$106:GS$202,201,FALSE())))</f>
        <v>0</v>
      </c>
      <c r="GT34" s="193" t="n">
        <f aca="false">IF(ISERROR(VLOOKUP($A34,'Import Peak'!$A$3:GT$99,202,FALSE())-VLOOKUP($A34,'Import Peak Change'!$A$106:GT$202,202,FALSE())),0,(VLOOKUP($A34,'Import Peak'!$A$3:GT$99,202,FALSE())-VLOOKUP($A34,'Import Peak Change'!$A$106:GT$202,202,FALSE())))</f>
        <v>0</v>
      </c>
      <c r="GU34" s="193" t="n">
        <f aca="false">IF(ISERROR(VLOOKUP($A34,'Import Peak'!$A$3:GU$99,203,FALSE())-VLOOKUP($A34,'Import Peak Change'!$A$106:GU$202,203,FALSE())),0,(VLOOKUP($A34,'Import Peak'!$A$3:GU$99,203,FALSE())-VLOOKUP($A34,'Import Peak Change'!$A$106:GU$202,203,FALSE())))</f>
        <v>0</v>
      </c>
      <c r="GV34" s="193" t="n">
        <f aca="false">IF(ISERROR(VLOOKUP($A34,'Import Peak'!$A$3:GV$99,204,FALSE())-VLOOKUP($A34,'Import Peak Change'!$A$106:GV$202,204,FALSE())),0,(VLOOKUP($A34,'Import Peak'!$A$3:GV$99,204,FALSE())-VLOOKUP($A34,'Import Peak Change'!$A$106:GV$202,204,FALSE())))</f>
        <v>0</v>
      </c>
      <c r="GW34" s="193" t="n">
        <f aca="false">IF(ISERROR(VLOOKUP($A34,'Import Peak'!$A$3:GW$99,205,FALSE())-VLOOKUP($A34,'Import Peak Change'!$A$106:GW$202,205,FALSE())),0,(VLOOKUP($A34,'Import Peak'!$A$3:GW$99,205,FALSE())-VLOOKUP($A34,'Import Peak Change'!$A$106:GW$202,205,FALSE())))</f>
        <v>0</v>
      </c>
      <c r="GX34" s="193" t="n">
        <f aca="false">IF(ISERROR(VLOOKUP($A34,'Import Peak'!$A$3:GX$99,206,FALSE())-VLOOKUP($A34,'Import Peak Change'!$A$106:GX$202,206,FALSE())),0,(VLOOKUP($A34,'Import Peak'!$A$3:GX$99,206,FALSE())-VLOOKUP($A34,'Import Peak Change'!$A$106:GX$202,206,FALSE())))</f>
        <v>0</v>
      </c>
      <c r="GY34" s="193" t="n">
        <f aca="false">IF(ISERROR(VLOOKUP($A34,'Import Peak'!$A$3:GY$99,207,FALSE())-VLOOKUP($A34,'Import Peak Change'!$A$106:GY$202,207,FALSE())),0,(VLOOKUP($A34,'Import Peak'!$A$3:GY$99,207,FALSE())-VLOOKUP($A34,'Import Peak Change'!$A$106:GY$202,207,FALSE())))</f>
        <v>0</v>
      </c>
      <c r="GZ34" s="193" t="n">
        <f aca="false">IF(ISERROR(VLOOKUP($A34,'Import Peak'!$A$3:GZ$99,208,FALSE())-VLOOKUP($A34,'Import Peak Change'!$A$106:GZ$202,208,FALSE())),0,(VLOOKUP($A34,'Import Peak'!$A$3:GZ$99,208,FALSE())-VLOOKUP($A34,'Import Peak Change'!$A$106:GZ$202,208,FALSE())))</f>
        <v>0</v>
      </c>
      <c r="HA34" s="193" t="n">
        <f aca="false">IF(ISERROR(VLOOKUP($A34,'Import Peak'!$A$3:HA$99,209,FALSE())-VLOOKUP($A34,'Import Peak Change'!$A$106:HA$202,209,FALSE())),0,(VLOOKUP($A34,'Import Peak'!$A$3:HA$99,209,FALSE())-VLOOKUP($A34,'Import Peak Change'!$A$106:HA$202,209,FALSE())))</f>
        <v>0</v>
      </c>
      <c r="HB34" s="193" t="n">
        <f aca="false">IF(ISERROR(VLOOKUP($A34,'Import Peak'!$A$3:HB$99,210,FALSE())-VLOOKUP($A34,'Import Peak Change'!$A$106:HB$202,210,FALSE())),0,(VLOOKUP($A34,'Import Peak'!$A$3:HB$99,210,FALSE())-VLOOKUP($A34,'Import Peak Change'!$A$106:HB$202,210,FALSE())))</f>
        <v>0</v>
      </c>
      <c r="HC34" s="193" t="n">
        <f aca="false">IF(ISERROR(VLOOKUP($A34,'Import Peak'!$A$3:HC$99,211,FALSE())-VLOOKUP($A34,'Import Peak Change'!$A$106:HC$202,211,FALSE())),0,(VLOOKUP($A34,'Import Peak'!$A$3:HC$99,211,FALSE())-VLOOKUP($A34,'Import Peak Change'!$A$106:HC$202,211,FALSE())))</f>
        <v>0</v>
      </c>
      <c r="HD34" s="193" t="n">
        <f aca="false">IF(ISERROR(VLOOKUP($A34,'Import Peak'!$A$3:HD$99,212,FALSE())-VLOOKUP($A34,'Import Peak Change'!$A$106:HD$202,212,FALSE())),0,(VLOOKUP($A34,'Import Peak'!$A$3:HD$99,212,FALSE())-VLOOKUP($A34,'Import Peak Change'!$A$106:HD$202,212,FALSE())))</f>
        <v>0</v>
      </c>
      <c r="HE34" s="193" t="n">
        <f aca="false">IF(ISERROR(VLOOKUP($A34,'Import Peak'!$A$3:HE$99,213,FALSE())-VLOOKUP($A34,'Import Peak Change'!$A$106:HE$202,213,FALSE())),0,(VLOOKUP($A34,'Import Peak'!$A$3:HE$99,213,FALSE())-VLOOKUP($A34,'Import Peak Change'!$A$106:HE$202,213,FALSE())))</f>
        <v>0</v>
      </c>
      <c r="HF34" s="193" t="n">
        <f aca="false">IF(ISERROR(VLOOKUP($A34,'Import Peak'!$A$3:HF$99,214,FALSE())-VLOOKUP($A34,'Import Peak Change'!$A$106:HF$202,214,FALSE())),0,(VLOOKUP($A34,'Import Peak'!$A$3:HF$99,214,FALSE())-VLOOKUP($A34,'Import Peak Change'!$A$106:HF$202,214,FALSE())))</f>
        <v>0</v>
      </c>
      <c r="HG34" s="193" t="n">
        <f aca="false">IF(ISERROR(VLOOKUP($A34,'Import Peak'!$A$3:HG$99,215,FALSE())-VLOOKUP($A34,'Import Peak Change'!$A$106:HG$202,215,FALSE())),0,(VLOOKUP($A34,'Import Peak'!$A$3:HG$99,215,FALSE())-VLOOKUP($A34,'Import Peak Change'!$A$106:HG$202,215,FALSE())))</f>
        <v>0</v>
      </c>
      <c r="HH34" s="193" t="n">
        <f aca="false">IF(ISERROR(VLOOKUP($A34,'Import Peak'!$A$3:HH$99,216,FALSE())-VLOOKUP($A34,'Import Peak Change'!$A$106:HH$202,216,FALSE())),0,(VLOOKUP($A34,'Import Peak'!$A$3:HH$99,216,FALSE())-VLOOKUP($A34,'Import Peak Change'!$A$106:HH$202,216,FALSE())))</f>
        <v>0</v>
      </c>
      <c r="HI34" s="193" t="n">
        <f aca="false">IF(ISERROR(VLOOKUP($A34,'Import Peak'!$A$3:HI$99,217,FALSE())-VLOOKUP($A34,'Import Peak Change'!$A$106:HI$202,217,FALSE())),0,(VLOOKUP($A34,'Import Peak'!$A$3:HI$99,217,FALSE())-VLOOKUP($A34,'Import Peak Change'!$A$106:HI$202,217,FALSE())))</f>
        <v>0</v>
      </c>
      <c r="HJ34" s="193" t="n">
        <f aca="false">IF(ISERROR(VLOOKUP($A34,'Import Peak'!$A$3:HJ$99,218,FALSE())-VLOOKUP($A34,'Import Peak Change'!$A$106:HJ$202,218,FALSE())),0,(VLOOKUP($A34,'Import Peak'!$A$3:HJ$99,218,FALSE())-VLOOKUP($A34,'Import Peak Change'!$A$106:HJ$202,218,FALSE())))</f>
        <v>0</v>
      </c>
      <c r="HK34" s="193" t="n">
        <f aca="false">IF(ISERROR(VLOOKUP($A34,'Import Peak'!$A$3:HK$99,219,FALSE())-VLOOKUP($A34,'Import Peak Change'!$A$106:HK$202,219,FALSE())),0,(VLOOKUP($A34,'Import Peak'!$A$3:HK$99,219,FALSE())-VLOOKUP($A34,'Import Peak Change'!$A$106:HK$202,219,FALSE())))</f>
        <v>0</v>
      </c>
      <c r="HL34" s="193" t="n">
        <f aca="false">IF(ISERROR(VLOOKUP($A34,'Import Peak'!$A$3:HL$99,220,FALSE())-VLOOKUP($A34,'Import Peak Change'!$A$106:HL$202,220,FALSE())),0,(VLOOKUP($A34,'Import Peak'!$A$3:HL$99,220,FALSE())-VLOOKUP($A34,'Import Peak Change'!$A$106:HL$202,220,FALSE())))</f>
        <v>0</v>
      </c>
      <c r="HM34" s="193" t="n">
        <f aca="false">IF(ISERROR(VLOOKUP($A34,'Import Peak'!$A$3:HM$99,221,FALSE())-VLOOKUP($A34,'Import Peak Change'!$A$106:HM$202,221,FALSE())),0,(VLOOKUP($A34,'Import Peak'!$A$3:HM$99,221,FALSE())-VLOOKUP($A34,'Import Peak Change'!$A$106:HM$202,221,FALSE())))</f>
        <v>0</v>
      </c>
      <c r="HN34" s="193" t="n">
        <f aca="false">IF(ISERROR(VLOOKUP($A34,'Import Peak'!$A$3:HN$99,222,FALSE())-VLOOKUP($A34,'Import Peak Change'!$A$106:HN$202,222,FALSE())),0,(VLOOKUP($A34,'Import Peak'!$A$3:HN$99,222,FALSE())-VLOOKUP($A34,'Import Peak Change'!$A$106:HN$202,222,FALSE())))</f>
        <v>0</v>
      </c>
      <c r="HO34" s="193" t="n">
        <f aca="false">IF(ISERROR(VLOOKUP($A34,'Import Peak'!$A$3:HO$99,223,FALSE())-VLOOKUP($A34,'Import Peak Change'!$A$106:HO$202,223,FALSE())),0,(VLOOKUP($A34,'Import Peak'!$A$3:HO$99,223,FALSE())-VLOOKUP($A34,'Import Peak Change'!$A$106:HO$202,223,FALSE())))</f>
        <v>0</v>
      </c>
      <c r="HP34" s="193" t="n">
        <f aca="false">IF(ISERROR(VLOOKUP($A34,'Import Peak'!$A$3:HP$99,224,FALSE())-VLOOKUP($A34,'Import Peak Change'!$A$106:HP$202,224,FALSE())),0,(VLOOKUP($A34,'Import Peak'!$A$3:HP$99,224,FALSE())-VLOOKUP($A34,'Import Peak Change'!$A$106:HP$202,224,FALSE())))</f>
        <v>0</v>
      </c>
      <c r="HQ34" s="193" t="n">
        <f aca="false">IF(ISERROR(VLOOKUP($A34,'Import Peak'!$A$3:HQ$99,225,FALSE())-VLOOKUP($A34,'Import Peak Change'!$A$106:HQ$202,225,FALSE())),0,(VLOOKUP($A34,'Import Peak'!$A$3:HQ$99,225,FALSE())-VLOOKUP($A34,'Import Peak Change'!$A$106:HQ$202,225,FALSE())))</f>
        <v>0</v>
      </c>
      <c r="HR34" s="193" t="n">
        <f aca="false">IF(ISERROR(VLOOKUP($A34,'Import Peak'!$A$3:HR$99,226,FALSE())-VLOOKUP($A34,'Import Peak Change'!$A$106:HR$202,226,FALSE())),0,(VLOOKUP($A34,'Import Peak'!$A$3:HR$99,226,FALSE())-VLOOKUP($A34,'Import Peak Change'!$A$106:HR$202,226,FALSE())))</f>
        <v>0</v>
      </c>
      <c r="HS34" s="193" t="n">
        <f aca="false">IF(ISERROR(VLOOKUP($A34,'Import Peak'!$A$3:HS$99,227,FALSE())-VLOOKUP($A34,'Import Peak Change'!$A$106:HS$202,227,FALSE())),0,(VLOOKUP($A34,'Import Peak'!$A$3:HS$99,227,FALSE())-VLOOKUP($A34,'Import Peak Change'!$A$106:HS$202,227,FALSE())))</f>
        <v>0</v>
      </c>
      <c r="HT34" s="193" t="n">
        <f aca="false">IF(ISERROR(VLOOKUP($A34,'Import Peak'!$A$3:HT$99,228,FALSE())-VLOOKUP($A34,'Import Peak Change'!$A$106:HT$202,228,FALSE())),0,(VLOOKUP($A34,'Import Peak'!$A$3:HT$99,228,FALSE())-VLOOKUP($A34,'Import Peak Change'!$A$106:HT$202,228,FALSE())))</f>
        <v>0</v>
      </c>
      <c r="HU34" s="193" t="n">
        <f aca="false">IF(ISERROR(VLOOKUP($A34,'Import Peak'!$A$3:HU$99,229,FALSE())-VLOOKUP($A34,'Import Peak Change'!$A$106:HU$202,229,FALSE())),0,(VLOOKUP($A34,'Import Peak'!$A$3:HU$99,229,FALSE())-VLOOKUP($A34,'Import Peak Change'!$A$106:HU$202,229,FALSE())))</f>
        <v>0</v>
      </c>
      <c r="HV34" s="193" t="n">
        <f aca="false">IF(ISERROR(VLOOKUP($A34,'Import Peak'!$A$3:HV$99,230,FALSE())-VLOOKUP($A34,'Import Peak Change'!$A$106:HV$202,230,FALSE())),0,(VLOOKUP($A34,'Import Peak'!$A$3:HV$99,230,FALSE())-VLOOKUP($A34,'Import Peak Change'!$A$106:HV$202,230,FALSE())))</f>
        <v>0</v>
      </c>
      <c r="HW34" s="193" t="n">
        <f aca="false">IF(ISERROR(VLOOKUP($A34,'Import Peak'!$A$3:HW$99,231,FALSE())-VLOOKUP($A34,'Import Peak Change'!$A$106:HW$202,231,FALSE())),0,(VLOOKUP($A34,'Import Peak'!$A$3:HW$99,231,FALSE())-VLOOKUP($A34,'Import Peak Change'!$A$106:HW$202,231,FALSE())))</f>
        <v>0</v>
      </c>
      <c r="HX34" s="193" t="n">
        <f aca="false">IF(ISERROR(VLOOKUP($A34,'Import Peak'!$A$3:HX$99,232,FALSE())-VLOOKUP($A34,'Import Peak Change'!$A$106:HX$202,232,FALSE())),0,(VLOOKUP($A34,'Import Peak'!$A$3:HX$99,232,FALSE())-VLOOKUP($A34,'Import Peak Change'!$A$106:HX$202,232,FALSE())))</f>
        <v>0</v>
      </c>
      <c r="HY34" s="193" t="n">
        <f aca="false">IF(ISERROR(VLOOKUP($A34,'Import Peak'!$A$3:HY$99,233,FALSE())-VLOOKUP($A34,'Import Peak Change'!$A$106:HY$202,233,FALSE())),0,(VLOOKUP($A34,'Import Peak'!$A$3:HY$99,233,FALSE())-VLOOKUP($A34,'Import Peak Change'!$A$106:HY$202,233,FALSE())))</f>
        <v>0</v>
      </c>
      <c r="HZ34" s="193" t="n">
        <f aca="false">IF(ISERROR(VLOOKUP($A34,'Import Peak'!$A$3:HZ$99,234,FALSE())-VLOOKUP($A34,'Import Peak Change'!$A$106:HZ$202,234,FALSE())),0,(VLOOKUP($A34,'Import Peak'!$A$3:HZ$99,234,FALSE())-VLOOKUP($A34,'Import Peak Change'!$A$106:HZ$202,234,FALSE())))</f>
        <v>0</v>
      </c>
      <c r="IA34" s="193" t="n">
        <f aca="false">IF(ISERROR(VLOOKUP($A34,'Import Peak'!$A$3:IA$99,235,FALSE())-VLOOKUP($A34,'Import Peak Change'!$A$106:IA$202,235,FALSE())),0,(VLOOKUP($A34,'Import Peak'!$A$3:IA$99,235,FALSE())-VLOOKUP($A34,'Import Peak Change'!$A$106:IA$202,235,FALSE())))</f>
        <v>0</v>
      </c>
      <c r="IB34" s="193" t="n">
        <f aca="false">IF(ISERROR(VLOOKUP($A34,'Import Peak'!$A$3:IB$99,236,FALSE())-VLOOKUP($A34,'Import Peak Change'!$A$106:IB$202,236,FALSE())),0,(VLOOKUP($A34,'Import Peak'!$A$3:IB$99,236,FALSE())-VLOOKUP($A34,'Import Peak Change'!$A$106:IB$202,236,FALSE())))</f>
        <v>0</v>
      </c>
      <c r="IC34" s="193" t="n">
        <f aca="false">IF(ISERROR(VLOOKUP($A34,'Import Peak'!$A$3:IC$99,237,FALSE())-VLOOKUP($A34,'Import Peak Change'!$A$106:IC$202,237,FALSE())),0,(VLOOKUP($A34,'Import Peak'!$A$3:IC$99,237,FALSE())-VLOOKUP($A34,'Import Peak Change'!$A$106:IC$202,237,FALSE())))</f>
        <v>0</v>
      </c>
      <c r="ID34" s="193" t="n">
        <f aca="false">IF(ISERROR(VLOOKUP($A34,'Import Peak'!$A$3:ID$99,238,FALSE())-VLOOKUP($A34,'Import Peak Change'!$A$106:ID$202,238,FALSE())),0,(VLOOKUP($A34,'Import Peak'!$A$3:ID$99,238,FALSE())-VLOOKUP($A34,'Import Peak Change'!$A$106:ID$202,238,FALSE())))</f>
        <v>-20339.5064000003</v>
      </c>
      <c r="IE34" s="193" t="n">
        <f aca="false">IF(ISERROR(VLOOKUP($A34,'Import Peak'!$A$3:IE$99,239,FALSE())-VLOOKUP($A34,'Import Peak Change'!$A$106:IE$202,239,FALSE())),0,(VLOOKUP($A34,'Import Peak'!$A$3:IE$99,239,FALSE())-VLOOKUP($A34,'Import Peak Change'!$A$106:IE$202,239,FALSE())))</f>
        <v>-20339.5064000003</v>
      </c>
    </row>
    <row r="35" customFormat="false" ht="12.75" hidden="false" customHeight="false" outlineLevel="0" collapsed="false">
      <c r="A35" s="201" t="str">
        <f aca="false">IF('Import Peak'!A32=0,"",'Import Peak'!A32)</f>
        <v>PWR-NG-WEST-GD</v>
      </c>
      <c r="B35" s="193"/>
      <c r="C35" s="193"/>
      <c r="D35" s="193"/>
      <c r="E35" s="193"/>
      <c r="F35" s="193"/>
      <c r="G35" s="193" t="n">
        <f aca="false">IF(ISERROR(VLOOKUP($A35,'Import Peak'!$A$3:G$99,7,FALSE())-VLOOKUP($A35,'Import Peak Change'!$A$106:G$202,7,FALSE())),0,(VLOOKUP($A35,'Import Peak'!$A$3:G$99,7,FALSE())-VLOOKUP($A35,'Import Peak Change'!$A$106:G$202,7,FALSE())))</f>
        <v>0</v>
      </c>
      <c r="H35" s="193" t="n">
        <f aca="false">IF(ISERROR(VLOOKUP($A35,'Import Peak'!$A$3:H$99,8,FALSE())-VLOOKUP($A35,'Import Peak Change'!$A$106:H$202,8,FALSE())),0,(VLOOKUP($A35,'Import Peak'!$A$3:H$99,8,FALSE())-VLOOKUP($A35,'Import Peak Change'!$A$106:H$202,8,FALSE())))</f>
        <v>0</v>
      </c>
      <c r="I35" s="193" t="n">
        <f aca="false">IF(ISERROR(VLOOKUP($A35,'Import Peak'!$A$3:I$99,9,FALSE())-VLOOKUP($A35,'Import Peak Change'!$A$106:I$202,9,FALSE())),0,(VLOOKUP($A35,'Import Peak'!$A$3:I$99,9,FALSE())-VLOOKUP($A35,'Import Peak Change'!$A$106:I$202,9,FALSE())))</f>
        <v>0</v>
      </c>
      <c r="J35" s="193" t="n">
        <f aca="false">IF(ISERROR(VLOOKUP($A35,'Import Peak'!$A$3:J$99,10,FALSE())-VLOOKUP($A35,'Import Peak Change'!$A$106:J$202,10,FALSE())),0,(VLOOKUP($A35,'Import Peak'!$A$3:J$99,10,FALSE())-VLOOKUP($A35,'Import Peak Change'!$A$106:J$202,10,FALSE())))</f>
        <v>0</v>
      </c>
      <c r="K35" s="193" t="n">
        <f aca="false">IF(ISERROR(VLOOKUP($A35,'Import Peak'!$A$3:K$99,11,FALSE())-VLOOKUP($A35,'Import Peak Change'!$A$106:K$202,11,FALSE())),0,(VLOOKUP($A35,'Import Peak'!$A$3:K$99,11,FALSE())-VLOOKUP($A35,'Import Peak Change'!$A$106:K$202,11,FALSE())))</f>
        <v>0</v>
      </c>
      <c r="L35" s="193" t="n">
        <f aca="false">IF(ISERROR(VLOOKUP($A35,'Import Peak'!$A$3:L$99,12,FALSE())-VLOOKUP($A35,'Import Peak Change'!$A$106:L$202,12,FALSE())),0,(VLOOKUP($A35,'Import Peak'!$A$3:L$99,12,FALSE())-VLOOKUP($A35,'Import Peak Change'!$A$106:L$202,12,FALSE())))</f>
        <v>0</v>
      </c>
      <c r="M35" s="193" t="n">
        <f aca="false">IF(ISERROR(VLOOKUP($A35,'Import Peak'!$A$3:M$99,13,FALSE())-VLOOKUP($A35,'Import Peak Change'!$A$106:M$202,13,FALSE())),0,(VLOOKUP($A35,'Import Peak'!$A$3:M$99,13,FALSE())-VLOOKUP($A35,'Import Peak Change'!$A$106:M$202,13,FALSE())))</f>
        <v>0</v>
      </c>
      <c r="N35" s="193" t="n">
        <f aca="false">IF(ISERROR(VLOOKUP($A35,'Import Peak'!$A$3:N$99,14,FALSE())-VLOOKUP($A35,'Import Peak Change'!$A$106:N$202,14,FALSE())),0,(VLOOKUP($A35,'Import Peak'!$A$3:N$99,14,FALSE())-VLOOKUP($A35,'Import Peak Change'!$A$106:N$202,14,FALSE())))</f>
        <v>0</v>
      </c>
      <c r="O35" s="193" t="n">
        <f aca="false">IF(ISERROR(VLOOKUP($A35,'Import Peak'!$A$3:O$99,15,FALSE())-VLOOKUP($A35,'Import Peak Change'!$A$106:O$202,15,FALSE())),0,(VLOOKUP($A35,'Import Peak'!$A$3:O$99,15,FALSE())-VLOOKUP($A35,'Import Peak Change'!$A$106:O$202,15,FALSE())))</f>
        <v>0</v>
      </c>
      <c r="P35" s="193" t="n">
        <f aca="false">IF(ISERROR(VLOOKUP($A35,'Import Peak'!$A$3:P$99,16,FALSE())-VLOOKUP($A35,'Import Peak Change'!$A$106:P$202,16,FALSE())),0,(VLOOKUP($A35,'Import Peak'!$A$3:P$99,16,FALSE())-VLOOKUP($A35,'Import Peak Change'!$A$106:P$202,16,FALSE())))</f>
        <v>0</v>
      </c>
      <c r="Q35" s="193" t="n">
        <f aca="false">IF(ISERROR(VLOOKUP($A35,'Import Peak'!$A$3:Q$99,17,FALSE())-VLOOKUP($A35,'Import Peak Change'!$A$106:Q$202,17,FALSE())),0,(VLOOKUP($A35,'Import Peak'!$A$3:Q$99,17,FALSE())-VLOOKUP($A35,'Import Peak Change'!$A$106:Q$202,17,FALSE())))</f>
        <v>0</v>
      </c>
      <c r="R35" s="193" t="n">
        <f aca="false">IF(ISERROR(VLOOKUP($A35,'Import Peak'!$A$3:R$99,18,FALSE())-VLOOKUP($A35,'Import Peak Change'!$A$106:R$202,18,FALSE())),0,(VLOOKUP($A35,'Import Peak'!$A$3:R$99,18,FALSE())-VLOOKUP($A35,'Import Peak Change'!$A$106:R$202,18,FALSE())))</f>
        <v>0</v>
      </c>
      <c r="S35" s="193" t="n">
        <f aca="false">IF(ISERROR(VLOOKUP($A35,'Import Peak'!$A$3:S$99,19,FALSE())-VLOOKUP($A35,'Import Peak Change'!$A$106:S$202,19,FALSE())),0,(VLOOKUP($A35,'Import Peak'!$A$3:S$99,19,FALSE())-VLOOKUP($A35,'Import Peak Change'!$A$106:S$202,19,FALSE())))</f>
        <v>0</v>
      </c>
      <c r="T35" s="193" t="n">
        <f aca="false">IF(ISERROR(VLOOKUP($A35,'Import Peak'!$A$3:T$99,20,FALSE())-VLOOKUP($A35,'Import Peak Change'!$A$106:T$202,20,FALSE())),0,(VLOOKUP($A35,'Import Peak'!$A$3:T$99,20,FALSE())-VLOOKUP($A35,'Import Peak Change'!$A$106:T$202,20,FALSE())))</f>
        <v>0</v>
      </c>
      <c r="U35" s="193" t="n">
        <f aca="false">IF(ISERROR(VLOOKUP($A35,'Import Peak'!$A$3:U$99,21,FALSE())-VLOOKUP($A35,'Import Peak Change'!$A$106:U$202,21,FALSE())),0,(VLOOKUP($A35,'Import Peak'!$A$3:U$99,21,FALSE())-VLOOKUP($A35,'Import Peak Change'!$A$106:U$202,21,FALSE())))</f>
        <v>0</v>
      </c>
      <c r="V35" s="193" t="n">
        <f aca="false">IF(ISERROR(VLOOKUP($A35,'Import Peak'!$A$3:V$99,22,FALSE())-VLOOKUP($A35,'Import Peak Change'!$A$106:V$202,22,FALSE())),0,(VLOOKUP($A35,'Import Peak'!$A$3:V$99,22,FALSE())-VLOOKUP($A35,'Import Peak Change'!$A$106:V$202,22,FALSE())))</f>
        <v>0</v>
      </c>
      <c r="W35" s="193" t="n">
        <f aca="false">IF(ISERROR(VLOOKUP($A35,'Import Peak'!$A$3:W$99,23,FALSE())-VLOOKUP($A35,'Import Peak Change'!$A$106:W$202,23,FALSE())),0,(VLOOKUP($A35,'Import Peak'!$A$3:W$99,23,FALSE())-VLOOKUP($A35,'Import Peak Change'!$A$106:W$202,23,FALSE())))</f>
        <v>0</v>
      </c>
      <c r="X35" s="193" t="n">
        <f aca="false">IF(ISERROR(VLOOKUP($A35,'Import Peak'!$A$3:X$99,24,FALSE())-VLOOKUP($A35,'Import Peak Change'!$A$106:X$202,24,FALSE())),0,(VLOOKUP($A35,'Import Peak'!$A$3:X$99,24,FALSE())-VLOOKUP($A35,'Import Peak Change'!$A$106:X$202,24,FALSE())))</f>
        <v>0</v>
      </c>
      <c r="Y35" s="193" t="n">
        <f aca="false">IF(ISERROR(VLOOKUP($A35,'Import Peak'!$A$3:Y$99,25,FALSE())-VLOOKUP($A35,'Import Peak Change'!$A$106:Y$202,25,FALSE())),0,(VLOOKUP($A35,'Import Peak'!$A$3:Y$99,25,FALSE())-VLOOKUP($A35,'Import Peak Change'!$A$106:Y$202,25,FALSE())))</f>
        <v>0</v>
      </c>
      <c r="Z35" s="193" t="n">
        <f aca="false">IF(ISERROR(VLOOKUP($A35,'Import Peak'!$A$3:Z$99,26,FALSE())-VLOOKUP($A35,'Import Peak Change'!$A$106:Z$202,26,FALSE())),0,(VLOOKUP($A35,'Import Peak'!$A$3:Z$99,26,FALSE())-VLOOKUP($A35,'Import Peak Change'!$A$106:Z$202,26,FALSE())))</f>
        <v>0</v>
      </c>
      <c r="AA35" s="193" t="n">
        <f aca="false">IF(ISERROR(VLOOKUP($A35,'Import Peak'!$A$3:AA$99,27,FALSE())-VLOOKUP($A35,'Import Peak Change'!$A$106:AA$202,27,FALSE())),0,(VLOOKUP($A35,'Import Peak'!$A$3:AA$99,27,FALSE())-VLOOKUP($A35,'Import Peak Change'!$A$106:AA$202,27,FALSE())))</f>
        <v>0</v>
      </c>
      <c r="AB35" s="193" t="n">
        <f aca="false">IF(ISERROR(VLOOKUP($A35,'Import Peak'!$A$3:AB$99,28,FALSE())-VLOOKUP($A35,'Import Peak Change'!$A$106:AB$202,28,FALSE())),0,(VLOOKUP($A35,'Import Peak'!$A$3:AB$99,28,FALSE())-VLOOKUP($A35,'Import Peak Change'!$A$106:AB$202,28,FALSE())))</f>
        <v>0</v>
      </c>
      <c r="AC35" s="193" t="n">
        <f aca="false">IF(ISERROR(VLOOKUP($A35,'Import Peak'!$A$3:AC$99,29,FALSE())-VLOOKUP($A35,'Import Peak Change'!$A$106:AC$202,29,FALSE())),0,(VLOOKUP($A35,'Import Peak'!$A$3:AC$99,29,FALSE())-VLOOKUP($A35,'Import Peak Change'!$A$106:AC$202,29,FALSE())))</f>
        <v>0</v>
      </c>
      <c r="AD35" s="193" t="n">
        <f aca="false">IF(ISERROR(VLOOKUP($A35,'Import Peak'!$A$3:AD$99,30,FALSE())-VLOOKUP($A35,'Import Peak Change'!$A$106:AD$202,30,FALSE())),0,(VLOOKUP($A35,'Import Peak'!$A$3:AD$99,30,FALSE())-VLOOKUP($A35,'Import Peak Change'!$A$106:AD$202,30,FALSE())))</f>
        <v>0</v>
      </c>
      <c r="AE35" s="193" t="n">
        <f aca="false">IF(ISERROR(VLOOKUP($A35,'Import Peak'!$A$3:AE$99,31,FALSE())-VLOOKUP($A35,'Import Peak Change'!$A$106:AE$202,31,FALSE())),0,(VLOOKUP($A35,'Import Peak'!$A$3:AE$99,31,FALSE())-VLOOKUP($A35,'Import Peak Change'!$A$106:AE$202,31,FALSE())))</f>
        <v>0</v>
      </c>
      <c r="AF35" s="193" t="n">
        <f aca="false">IF(ISERROR(VLOOKUP($A35,'Import Peak'!$A$3:AF$99,32,FALSE())-VLOOKUP($A35,'Import Peak Change'!$A$106:AF$202,32,FALSE())),0,(VLOOKUP($A35,'Import Peak'!$A$3:AF$99,32,FALSE())-VLOOKUP($A35,'Import Peak Change'!$A$106:AF$202,32,FALSE())))</f>
        <v>0</v>
      </c>
      <c r="AG35" s="193" t="n">
        <f aca="false">IF(ISERROR(VLOOKUP($A35,'Import Peak'!$A$3:AG$99,33,FALSE())-VLOOKUP($A35,'Import Peak Change'!$A$106:AG$202,33,FALSE())),0,(VLOOKUP($A35,'Import Peak'!$A$3:AG$99,33,FALSE())-VLOOKUP($A35,'Import Peak Change'!$A$106:AG$202,33,FALSE())))</f>
        <v>0</v>
      </c>
      <c r="AH35" s="193" t="n">
        <f aca="false">IF(ISERROR(VLOOKUP($A35,'Import Peak'!$A$3:AH$99,34,FALSE())-VLOOKUP($A35,'Import Peak Change'!$A$106:AH$202,34,FALSE())),0,(VLOOKUP($A35,'Import Peak'!$A$3:AH$99,34,FALSE())-VLOOKUP($A35,'Import Peak Change'!$A$106:AH$202,34,FALSE())))</f>
        <v>0</v>
      </c>
      <c r="AI35" s="193" t="n">
        <f aca="false">IF(ISERROR(VLOOKUP($A35,'Import Peak'!$A$3:AI$99,35,FALSE())-VLOOKUP($A35,'Import Peak Change'!$A$106:AI$202,35,FALSE())),0,(VLOOKUP($A35,'Import Peak'!$A$3:AI$99,35,FALSE())-VLOOKUP($A35,'Import Peak Change'!$A$106:AI$202,35,FALSE())))</f>
        <v>0</v>
      </c>
      <c r="AJ35" s="193" t="n">
        <f aca="false">IF(ISERROR(VLOOKUP($A35,'Import Peak'!$A$3:AJ$99,36,FALSE())-VLOOKUP($A35,'Import Peak Change'!$A$106:AJ$202,36,FALSE())),0,(VLOOKUP($A35,'Import Peak'!$A$3:AJ$99,36,FALSE())-VLOOKUP($A35,'Import Peak Change'!$A$106:AJ$202,36,FALSE())))</f>
        <v>0</v>
      </c>
      <c r="AK35" s="193" t="n">
        <f aca="false">IF(ISERROR(VLOOKUP($A35,'Import Peak'!$A$3:AK$99,37,FALSE())-VLOOKUP($A35,'Import Peak Change'!$A$106:AK$202,37,FALSE())),0,(VLOOKUP($A35,'Import Peak'!$A$3:AK$99,37,FALSE())-VLOOKUP($A35,'Import Peak Change'!$A$106:AK$202,37,FALSE())))</f>
        <v>0</v>
      </c>
      <c r="AL35" s="193" t="n">
        <f aca="false">IF(ISERROR(VLOOKUP($A35,'Import Peak'!$A$3:AL$99,38,FALSE())-VLOOKUP($A35,'Import Peak Change'!$A$106:AL$202,38,FALSE())),0,(VLOOKUP($A35,'Import Peak'!$A$3:AL$99,38,FALSE())-VLOOKUP($A35,'Import Peak Change'!$A$106:AL$202,38,FALSE())))</f>
        <v>0</v>
      </c>
      <c r="AM35" s="193" t="n">
        <f aca="false">IF(ISERROR(VLOOKUP($A35,'Import Peak'!$A$3:AM$99,39,FALSE())-VLOOKUP($A35,'Import Peak Change'!$A$106:AM$202,39,FALSE())),0,(VLOOKUP($A35,'Import Peak'!$A$3:AM$99,39,FALSE())-VLOOKUP($A35,'Import Peak Change'!$A$106:AM$202,39,FALSE())))</f>
        <v>0</v>
      </c>
      <c r="AN35" s="193" t="n">
        <f aca="false">IF(ISERROR(VLOOKUP($A35,'Import Peak'!$A$3:AN$99,40,FALSE())-VLOOKUP($A35,'Import Peak Change'!$A$106:AN$202,40,FALSE())),0,(VLOOKUP($A35,'Import Peak'!$A$3:AN$99,40,FALSE())-VLOOKUP($A35,'Import Peak Change'!$A$106:AN$202,40,FALSE())))</f>
        <v>0</v>
      </c>
      <c r="AO35" s="193" t="n">
        <f aca="false">IF(ISERROR(VLOOKUP($A35,'Import Peak'!$A$3:AO$99,41,FALSE())-VLOOKUP($A35,'Import Peak Change'!$A$106:AO$202,41,FALSE())),0,(VLOOKUP($A35,'Import Peak'!$A$3:AO$99,41,FALSE())-VLOOKUP($A35,'Import Peak Change'!$A$106:AO$202,41,FALSE())))</f>
        <v>0</v>
      </c>
      <c r="AP35" s="193" t="n">
        <f aca="false">IF(ISERROR(VLOOKUP($A35,'Import Peak'!$A$3:AP$99,42,FALSE())-VLOOKUP($A35,'Import Peak Change'!$A$106:AP$202,42,FALSE())),0,(VLOOKUP($A35,'Import Peak'!$A$3:AP$99,42,FALSE())-VLOOKUP($A35,'Import Peak Change'!$A$106:AP$202,42,FALSE())))</f>
        <v>0</v>
      </c>
      <c r="AQ35" s="193" t="n">
        <f aca="false">IF(ISERROR(VLOOKUP($A35,'Import Peak'!$A$3:AQ$99,43,FALSE())-VLOOKUP($A35,'Import Peak Change'!$A$106:AQ$202,43,FALSE())),0,(VLOOKUP($A35,'Import Peak'!$A$3:AQ$99,43,FALSE())-VLOOKUP($A35,'Import Peak Change'!$A$106:AQ$202,43,FALSE())))</f>
        <v>0</v>
      </c>
      <c r="AR35" s="193" t="n">
        <f aca="false">IF(ISERROR(VLOOKUP($A35,'Import Peak'!$A$3:AR$99,44,FALSE())-VLOOKUP($A35,'Import Peak Change'!$A$106:AR$202,44,FALSE())),0,(VLOOKUP($A35,'Import Peak'!$A$3:AR$99,44,FALSE())-VLOOKUP($A35,'Import Peak Change'!$A$106:AR$202,44,FALSE())))</f>
        <v>0</v>
      </c>
      <c r="AS35" s="193" t="n">
        <f aca="false">IF(ISERROR(VLOOKUP($A35,'Import Peak'!$A$3:AS$99,45,FALSE())-VLOOKUP($A35,'Import Peak Change'!$A$106:AS$202,45,FALSE())),0,(VLOOKUP($A35,'Import Peak'!$A$3:AS$99,45,FALSE())-VLOOKUP($A35,'Import Peak Change'!$A$106:AS$202,45,FALSE())))</f>
        <v>0</v>
      </c>
      <c r="AT35" s="193" t="n">
        <f aca="false">IF(ISERROR(VLOOKUP($A35,'Import Peak'!$A$3:AT$99,46,FALSE())-VLOOKUP($A35,'Import Peak Change'!$A$106:AT$202,46,FALSE())),0,(VLOOKUP($A35,'Import Peak'!$A$3:AT$99,46,FALSE())-VLOOKUP($A35,'Import Peak Change'!$A$106:AT$202,46,FALSE())))</f>
        <v>0</v>
      </c>
      <c r="AU35" s="193" t="n">
        <f aca="false">IF(ISERROR(VLOOKUP($A35,'Import Peak'!$A$3:AU$99,47,FALSE())-VLOOKUP($A35,'Import Peak Change'!$A$106:AU$202,47,FALSE())),0,(VLOOKUP($A35,'Import Peak'!$A$3:AU$99,47,FALSE())-VLOOKUP($A35,'Import Peak Change'!$A$106:AU$202,47,FALSE())))</f>
        <v>0</v>
      </c>
      <c r="AV35" s="193" t="n">
        <f aca="false">IF(ISERROR(VLOOKUP($A35,'Import Peak'!$A$3:AV$99,48,FALSE())-VLOOKUP($A35,'Import Peak Change'!$A$106:AV$202,48,FALSE())),0,(VLOOKUP($A35,'Import Peak'!$A$3:AV$99,48,FALSE())-VLOOKUP($A35,'Import Peak Change'!$A$106:AV$202,48,FALSE())))</f>
        <v>0</v>
      </c>
      <c r="AW35" s="193" t="n">
        <f aca="false">IF(ISERROR(VLOOKUP($A35,'Import Peak'!$A$3:AW$99,49,FALSE())-VLOOKUP($A35,'Import Peak Change'!$A$106:AW$202,49,FALSE())),0,(VLOOKUP($A35,'Import Peak'!$A$3:AW$99,49,FALSE())-VLOOKUP($A35,'Import Peak Change'!$A$106:AW$202,49,FALSE())))</f>
        <v>0</v>
      </c>
      <c r="AX35" s="193" t="n">
        <f aca="false">IF(ISERROR(VLOOKUP($A35,'Import Peak'!$A$3:AX$99,50,FALSE())-VLOOKUP($A35,'Import Peak Change'!$A$106:AX$202,50,FALSE())),0,(VLOOKUP($A35,'Import Peak'!$A$3:AX$99,50,FALSE())-VLOOKUP($A35,'Import Peak Change'!$A$106:AX$202,50,FALSE())))</f>
        <v>0</v>
      </c>
      <c r="AY35" s="193" t="n">
        <f aca="false">IF(ISERROR(VLOOKUP($A35,'Import Peak'!$A$3:AY$99,51,FALSE())-VLOOKUP($A35,'Import Peak Change'!$A$106:AY$202,51,FALSE())),0,(VLOOKUP($A35,'Import Peak'!$A$3:AY$99,51,FALSE())-VLOOKUP($A35,'Import Peak Change'!$A$106:AY$202,51,FALSE())))</f>
        <v>0</v>
      </c>
      <c r="AZ35" s="193" t="n">
        <f aca="false">IF(ISERROR(VLOOKUP($A35,'Import Peak'!$A$3:AZ$99,52,FALSE())-VLOOKUP($A35,'Import Peak Change'!$A$106:AZ$202,52,FALSE())),0,(VLOOKUP($A35,'Import Peak'!$A$3:AZ$99,52,FALSE())-VLOOKUP($A35,'Import Peak Change'!$A$106:AZ$202,52,FALSE())))</f>
        <v>0</v>
      </c>
      <c r="BA35" s="193" t="n">
        <f aca="false">IF(ISERROR(VLOOKUP($A35,'Import Peak'!$A$3:BA$99,53,FALSE())-VLOOKUP($A35,'Import Peak Change'!$A$106:BA$202,53,FALSE())),0,(VLOOKUP($A35,'Import Peak'!$A$3:BA$99,53,FALSE())-VLOOKUP($A35,'Import Peak Change'!$A$106:BA$202,53,FALSE())))</f>
        <v>0</v>
      </c>
      <c r="BB35" s="193" t="n">
        <f aca="false">IF(ISERROR(VLOOKUP($A35,'Import Peak'!$A$3:BB$99,54,FALSE())-VLOOKUP($A35,'Import Peak Change'!$A$106:BB$202,54,FALSE())),0,(VLOOKUP($A35,'Import Peak'!$A$3:BB$99,54,FALSE())-VLOOKUP($A35,'Import Peak Change'!$A$106:BB$202,54,FALSE())))</f>
        <v>0</v>
      </c>
      <c r="BC35" s="193" t="n">
        <f aca="false">IF(ISERROR(VLOOKUP($A35,'Import Peak'!$A$3:BC$99,55,FALSE())-VLOOKUP($A35,'Import Peak Change'!$A$106:BC$202,55,FALSE())),0,(VLOOKUP($A35,'Import Peak'!$A$3:BC$99,55,FALSE())-VLOOKUP($A35,'Import Peak Change'!$A$106:BC$202,55,FALSE())))</f>
        <v>0</v>
      </c>
      <c r="BD35" s="193" t="n">
        <f aca="false">IF(ISERROR(VLOOKUP($A35,'Import Peak'!$A$3:BD$99,56,FALSE())-VLOOKUP($A35,'Import Peak Change'!$A$106:BD$202,56,FALSE())),0,(VLOOKUP($A35,'Import Peak'!$A$3:BD$99,56,FALSE())-VLOOKUP($A35,'Import Peak Change'!$A$106:BD$202,56,FALSE())))</f>
        <v>0</v>
      </c>
      <c r="BE35" s="193" t="n">
        <f aca="false">IF(ISERROR(VLOOKUP($A35,'Import Peak'!$A$3:BE$99,57,FALSE())-VLOOKUP($A35,'Import Peak Change'!$A$106:BE$202,57,FALSE())),0,(VLOOKUP($A35,'Import Peak'!$A$3:BE$99,57,FALSE())-VLOOKUP($A35,'Import Peak Change'!$A$106:BE$202,57,FALSE())))</f>
        <v>0</v>
      </c>
      <c r="BF35" s="193" t="n">
        <f aca="false">IF(ISERROR(VLOOKUP($A35,'Import Peak'!$A$3:BF$99,58,FALSE())-VLOOKUP($A35,'Import Peak Change'!$A$106:BF$202,58,FALSE())),0,(VLOOKUP($A35,'Import Peak'!$A$3:BF$99,58,FALSE())-VLOOKUP($A35,'Import Peak Change'!$A$106:BF$202,58,FALSE())))</f>
        <v>0</v>
      </c>
      <c r="BG35" s="193" t="n">
        <f aca="false">IF(ISERROR(VLOOKUP($A35,'Import Peak'!$A$3:BG$99,59,FALSE())-VLOOKUP($A35,'Import Peak Change'!$A$106:BG$202,59,FALSE())),0,(VLOOKUP($A35,'Import Peak'!$A$3:BG$99,59,FALSE())-VLOOKUP($A35,'Import Peak Change'!$A$106:BG$202,59,FALSE())))</f>
        <v>0</v>
      </c>
      <c r="BH35" s="193" t="n">
        <f aca="false">IF(ISERROR(VLOOKUP($A35,'Import Peak'!$A$3:BH$99,60,FALSE())-VLOOKUP($A35,'Import Peak Change'!$A$106:BH$202,60,FALSE())),0,(VLOOKUP($A35,'Import Peak'!$A$3:BH$99,60,FALSE())-VLOOKUP($A35,'Import Peak Change'!$A$106:BH$202,60,FALSE())))</f>
        <v>0</v>
      </c>
      <c r="BI35" s="193" t="n">
        <f aca="false">IF(ISERROR(VLOOKUP($A35,'Import Peak'!$A$3:BI$99,61,FALSE())-VLOOKUP($A35,'Import Peak Change'!$A$106:BI$202,61,FALSE())),0,(VLOOKUP($A35,'Import Peak'!$A$3:BI$99,61,FALSE())-VLOOKUP($A35,'Import Peak Change'!$A$106:BI$202,61,FALSE())))</f>
        <v>0</v>
      </c>
      <c r="BJ35" s="193" t="n">
        <f aca="false">IF(ISERROR(VLOOKUP($A35,'Import Peak'!$A$3:BJ$99,62,FALSE())-VLOOKUP($A35,'Import Peak Change'!$A$106:BJ$202,62,FALSE())),0,(VLOOKUP($A35,'Import Peak'!$A$3:BJ$99,62,FALSE())-VLOOKUP($A35,'Import Peak Change'!$A$106:BJ$202,62,FALSE())))</f>
        <v>0</v>
      </c>
      <c r="BK35" s="193" t="n">
        <f aca="false">IF(ISERROR(VLOOKUP($A35,'Import Peak'!$A$3:BK$99,63,FALSE())-VLOOKUP($A35,'Import Peak Change'!$A$106:BK$202,63,FALSE())),0,(VLOOKUP($A35,'Import Peak'!$A$3:BK$99,63,FALSE())-VLOOKUP($A35,'Import Peak Change'!$A$106:BK$202,63,FALSE())))</f>
        <v>0</v>
      </c>
      <c r="BL35" s="193" t="n">
        <f aca="false">IF(ISERROR(VLOOKUP($A35,'Import Peak'!$A$3:BL$99,64,FALSE())-VLOOKUP($A35,'Import Peak Change'!$A$106:BL$202,64,FALSE())),0,(VLOOKUP($A35,'Import Peak'!$A$3:BL$99,64,FALSE())-VLOOKUP($A35,'Import Peak Change'!$A$106:BL$202,64,FALSE())))</f>
        <v>0</v>
      </c>
      <c r="BM35" s="193" t="n">
        <f aca="false">IF(ISERROR(VLOOKUP($A35,'Import Peak'!$A$3:BM$99,65,FALSE())-VLOOKUP($A35,'Import Peak Change'!$A$106:BM$202,65,FALSE())),0,(VLOOKUP($A35,'Import Peak'!$A$3:BM$99,65,FALSE())-VLOOKUP($A35,'Import Peak Change'!$A$106:BM$202,65,FALSE())))</f>
        <v>0</v>
      </c>
      <c r="BN35" s="193" t="n">
        <f aca="false">IF(ISERROR(VLOOKUP($A35,'Import Peak'!$A$3:BN$99,66,FALSE())-VLOOKUP($A35,'Import Peak Change'!$A$106:BN$202,66,FALSE())),0,(VLOOKUP($A35,'Import Peak'!$A$3:BN$99,66,FALSE())-VLOOKUP($A35,'Import Peak Change'!$A$106:BN$202,66,FALSE())))</f>
        <v>0</v>
      </c>
      <c r="BO35" s="193" t="n">
        <f aca="false">IF(ISERROR(VLOOKUP($A35,'Import Peak'!$A$3:BO$99,67,FALSE())-VLOOKUP($A35,'Import Peak Change'!$A$106:BO$202,67,FALSE())),0,(VLOOKUP($A35,'Import Peak'!$A$3:BO$99,67,FALSE())-VLOOKUP($A35,'Import Peak Change'!$A$106:BO$202,67,FALSE())))</f>
        <v>0</v>
      </c>
      <c r="BP35" s="193" t="n">
        <f aca="false">IF(ISERROR(VLOOKUP($A35,'Import Peak'!$A$3:BP$99,68,FALSE())-VLOOKUP($A35,'Import Peak Change'!$A$106:BP$202,68,FALSE())),0,(VLOOKUP($A35,'Import Peak'!$A$3:BP$99,68,FALSE())-VLOOKUP($A35,'Import Peak Change'!$A$106:BP$202,68,FALSE())))</f>
        <v>0</v>
      </c>
      <c r="BQ35" s="193" t="n">
        <f aca="false">IF(ISERROR(VLOOKUP($A35,'Import Peak'!$A$3:BQ$99,69,FALSE())-VLOOKUP($A35,'Import Peak Change'!$A$106:BQ$202,69,FALSE())),0,(VLOOKUP($A35,'Import Peak'!$A$3:BQ$99,69,FALSE())-VLOOKUP($A35,'Import Peak Change'!$A$106:BQ$202,69,FALSE())))</f>
        <v>0</v>
      </c>
      <c r="BR35" s="193" t="n">
        <f aca="false">IF(ISERROR(VLOOKUP($A35,'Import Peak'!$A$3:BR$99,70,FALSE())-VLOOKUP($A35,'Import Peak Change'!$A$106:BR$202,70,FALSE())),0,(VLOOKUP($A35,'Import Peak'!$A$3:BR$99,70,FALSE())-VLOOKUP($A35,'Import Peak Change'!$A$106:BR$202,70,FALSE())))</f>
        <v>0</v>
      </c>
      <c r="BS35" s="193" t="n">
        <f aca="false">IF(ISERROR(VLOOKUP($A35,'Import Peak'!$A$3:BS$99,71,FALSE())-VLOOKUP($A35,'Import Peak Change'!$A$106:BS$202,71,FALSE())),0,(VLOOKUP($A35,'Import Peak'!$A$3:BS$99,71,FALSE())-VLOOKUP($A35,'Import Peak Change'!$A$106:BS$202,71,FALSE())))</f>
        <v>0</v>
      </c>
      <c r="BT35" s="193" t="n">
        <f aca="false">IF(ISERROR(VLOOKUP($A35,'Import Peak'!$A$3:BT$99,72,FALSE())-VLOOKUP($A35,'Import Peak Change'!$A$106:BT$202,72,FALSE())),0,(VLOOKUP($A35,'Import Peak'!$A$3:BT$99,72,FALSE())-VLOOKUP($A35,'Import Peak Change'!$A$106:BT$202,72,FALSE())))</f>
        <v>0</v>
      </c>
      <c r="BU35" s="193" t="n">
        <f aca="false">IF(ISERROR(VLOOKUP($A35,'Import Peak'!$A$3:BU$99,73,FALSE())-VLOOKUP($A35,'Import Peak Change'!$A$106:BU$202,73,FALSE())),0,(VLOOKUP($A35,'Import Peak'!$A$3:BU$99,73,FALSE())-VLOOKUP($A35,'Import Peak Change'!$A$106:BU$202,73,FALSE())))</f>
        <v>0</v>
      </c>
      <c r="BV35" s="193" t="n">
        <f aca="false">IF(ISERROR(VLOOKUP($A35,'Import Peak'!$A$3:BV$99,74,FALSE())-VLOOKUP($A35,'Import Peak Change'!$A$106:BV$202,74,FALSE())),0,(VLOOKUP($A35,'Import Peak'!$A$3:BV$99,74,FALSE())-VLOOKUP($A35,'Import Peak Change'!$A$106:BV$202,74,FALSE())))</f>
        <v>0</v>
      </c>
      <c r="BW35" s="193" t="n">
        <f aca="false">IF(ISERROR(VLOOKUP($A35,'Import Peak'!$A$3:BW$99,75,FALSE())-VLOOKUP($A35,'Import Peak Change'!$A$106:BW$202,75,FALSE())),0,(VLOOKUP($A35,'Import Peak'!$A$3:BW$99,75,FALSE())-VLOOKUP($A35,'Import Peak Change'!$A$106:BW$202,75,FALSE())))</f>
        <v>0</v>
      </c>
      <c r="BX35" s="193" t="n">
        <f aca="false">IF(ISERROR(VLOOKUP($A35,'Import Peak'!$A$3:BX$99,76,FALSE())-VLOOKUP($A35,'Import Peak Change'!$A$106:BX$202,76,FALSE())),0,(VLOOKUP($A35,'Import Peak'!$A$3:BX$99,76,FALSE())-VLOOKUP($A35,'Import Peak Change'!$A$106:BX$202,76,FALSE())))</f>
        <v>0</v>
      </c>
      <c r="BY35" s="193" t="n">
        <f aca="false">IF(ISERROR(VLOOKUP($A35,'Import Peak'!$A$3:BY$99,77,FALSE())-VLOOKUP($A35,'Import Peak Change'!$A$106:BY$202,77,FALSE())),0,(VLOOKUP($A35,'Import Peak'!$A$3:BY$99,77,FALSE())-VLOOKUP($A35,'Import Peak Change'!$A$106:BY$202,77,FALSE())))</f>
        <v>0</v>
      </c>
      <c r="BZ35" s="193" t="n">
        <f aca="false">IF(ISERROR(VLOOKUP($A35,'Import Peak'!$A$3:BZ$99,78,FALSE())-VLOOKUP($A35,'Import Peak Change'!$A$106:BZ$202,78,FALSE())),0,(VLOOKUP($A35,'Import Peak'!$A$3:BZ$99,78,FALSE())-VLOOKUP($A35,'Import Peak Change'!$A$106:BZ$202,78,FALSE())))</f>
        <v>0</v>
      </c>
      <c r="CA35" s="193" t="n">
        <f aca="false">IF(ISERROR(VLOOKUP($A35,'Import Peak'!$A$3:CA$99,79,FALSE())-VLOOKUP($A35,'Import Peak Change'!$A$106:CA$202,79,FALSE())),0,(VLOOKUP($A35,'Import Peak'!$A$3:CA$99,79,FALSE())-VLOOKUP($A35,'Import Peak Change'!$A$106:CA$202,79,FALSE())))</f>
        <v>0</v>
      </c>
      <c r="CB35" s="193" t="n">
        <f aca="false">IF(ISERROR(VLOOKUP($A35,'Import Peak'!$A$3:CB$99,80,FALSE())-VLOOKUP($A35,'Import Peak Change'!$A$106:CB$202,80,FALSE())),0,(VLOOKUP($A35,'Import Peak'!$A$3:CB$99,80,FALSE())-VLOOKUP($A35,'Import Peak Change'!$A$106:CB$202,80,FALSE())))</f>
        <v>0</v>
      </c>
      <c r="CC35" s="193" t="n">
        <f aca="false">IF(ISERROR(VLOOKUP($A35,'Import Peak'!$A$3:CC$99,81,FALSE())-VLOOKUP($A35,'Import Peak Change'!$A$106:CC$202,81,FALSE())),0,(VLOOKUP($A35,'Import Peak'!$A$3:CC$99,81,FALSE())-VLOOKUP($A35,'Import Peak Change'!$A$106:CC$202,81,FALSE())))</f>
        <v>0</v>
      </c>
      <c r="CD35" s="193" t="n">
        <f aca="false">IF(ISERROR(VLOOKUP($A35,'Import Peak'!$A$3:CD$99,82,FALSE())-VLOOKUP($A35,'Import Peak Change'!$A$106:CD$202,82,FALSE())),0,(VLOOKUP($A35,'Import Peak'!$A$3:CD$99,82,FALSE())-VLOOKUP($A35,'Import Peak Change'!$A$106:CD$202,82,FALSE())))</f>
        <v>0</v>
      </c>
      <c r="CE35" s="193" t="n">
        <f aca="false">IF(ISERROR(VLOOKUP($A35,'Import Peak'!$A$3:CE$99,83,FALSE())-VLOOKUP($A35,'Import Peak Change'!$A$106:CE$202,83,FALSE())),0,(VLOOKUP($A35,'Import Peak'!$A$3:CE$99,83,FALSE())-VLOOKUP($A35,'Import Peak Change'!$A$106:CE$202,83,FALSE())))</f>
        <v>0</v>
      </c>
      <c r="CF35" s="193" t="n">
        <f aca="false">IF(ISERROR(VLOOKUP($A35,'Import Peak'!$A$3:CF$99,84,FALSE())-VLOOKUP($A35,'Import Peak Change'!$A$106:CF$202,84,FALSE())),0,(VLOOKUP($A35,'Import Peak'!$A$3:CF$99,84,FALSE())-VLOOKUP($A35,'Import Peak Change'!$A$106:CF$202,84,FALSE())))</f>
        <v>0</v>
      </c>
      <c r="CG35" s="193" t="n">
        <f aca="false">IF(ISERROR(VLOOKUP($A35,'Import Peak'!$A$3:CG$99,85,FALSE())-VLOOKUP($A35,'Import Peak Change'!$A$106:CG$202,85,FALSE())),0,(VLOOKUP($A35,'Import Peak'!$A$3:CG$99,85,FALSE())-VLOOKUP($A35,'Import Peak Change'!$A$106:CG$202,85,FALSE())))</f>
        <v>0</v>
      </c>
      <c r="CH35" s="193" t="n">
        <f aca="false">IF(ISERROR(VLOOKUP($A35,'Import Peak'!$A$3:CH$99,86,FALSE())-VLOOKUP($A35,'Import Peak Change'!$A$106:CH$202,86,FALSE())),0,(VLOOKUP($A35,'Import Peak'!$A$3:CH$99,86,FALSE())-VLOOKUP($A35,'Import Peak Change'!$A$106:CH$202,86,FALSE())))</f>
        <v>0</v>
      </c>
      <c r="CI35" s="193" t="n">
        <f aca="false">IF(ISERROR(VLOOKUP($A35,'Import Peak'!$A$3:CI$99,87,FALSE())-VLOOKUP($A35,'Import Peak Change'!$A$106:CI$202,87,FALSE())),0,(VLOOKUP($A35,'Import Peak'!$A$3:CI$99,87,FALSE())-VLOOKUP($A35,'Import Peak Change'!$A$106:CI$202,87,FALSE())))</f>
        <v>0</v>
      </c>
      <c r="CJ35" s="193" t="n">
        <f aca="false">IF(ISERROR(VLOOKUP($A35,'Import Peak'!$A$3:CJ$99,88,FALSE())-VLOOKUP($A35,'Import Peak Change'!$A$106:CJ$202,88,FALSE())),0,(VLOOKUP($A35,'Import Peak'!$A$3:CJ$99,88,FALSE())-VLOOKUP($A35,'Import Peak Change'!$A$106:CJ$202,88,FALSE())))</f>
        <v>0</v>
      </c>
      <c r="CK35" s="193" t="n">
        <f aca="false">IF(ISERROR(VLOOKUP($A35,'Import Peak'!$A$3:CK$99,89,FALSE())-VLOOKUP($A35,'Import Peak Change'!$A$106:CK$202,89,FALSE())),0,(VLOOKUP($A35,'Import Peak'!$A$3:CK$99,89,FALSE())-VLOOKUP($A35,'Import Peak Change'!$A$106:CK$202,89,FALSE())))</f>
        <v>0</v>
      </c>
      <c r="CL35" s="193" t="n">
        <f aca="false">IF(ISERROR(VLOOKUP($A35,'Import Peak'!$A$3:CL$99,90,FALSE())-VLOOKUP($A35,'Import Peak Change'!$A$106:CL$202,90,FALSE())),0,(VLOOKUP($A35,'Import Peak'!$A$3:CL$99,90,FALSE())-VLOOKUP($A35,'Import Peak Change'!$A$106:CL$202,90,FALSE())))</f>
        <v>0</v>
      </c>
      <c r="CM35" s="193" t="n">
        <f aca="false">IF(ISERROR(VLOOKUP($A35,'Import Peak'!$A$3:CM$99,91,FALSE())-VLOOKUP($A35,'Import Peak Change'!$A$106:CM$202,91,FALSE())),0,(VLOOKUP($A35,'Import Peak'!$A$3:CM$99,91,FALSE())-VLOOKUP($A35,'Import Peak Change'!$A$106:CM$202,91,FALSE())))</f>
        <v>0</v>
      </c>
      <c r="CN35" s="193" t="n">
        <f aca="false">IF(ISERROR(VLOOKUP($A35,'Import Peak'!$A$3:CN$99,92,FALSE())-VLOOKUP($A35,'Import Peak Change'!$A$106:CN$202,92,FALSE())),0,(VLOOKUP($A35,'Import Peak'!$A$3:CN$99,92,FALSE())-VLOOKUP($A35,'Import Peak Change'!$A$106:CN$202,92,FALSE())))</f>
        <v>0</v>
      </c>
      <c r="CO35" s="193" t="n">
        <f aca="false">IF(ISERROR(VLOOKUP($A35,'Import Peak'!$A$3:CO$99,93,FALSE())-VLOOKUP($A35,'Import Peak Change'!$A$106:CO$202,93,FALSE())),0,(VLOOKUP($A35,'Import Peak'!$A$3:CO$99,93,FALSE())-VLOOKUP($A35,'Import Peak Change'!$A$106:CO$202,93,FALSE())))</f>
        <v>0</v>
      </c>
      <c r="CP35" s="193" t="n">
        <f aca="false">IF(ISERROR(VLOOKUP($A35,'Import Peak'!$A$3:CP$99,94,FALSE())-VLOOKUP($A35,'Import Peak Change'!$A$106:CP$202,94,FALSE())),0,(VLOOKUP($A35,'Import Peak'!$A$3:CP$99,94,FALSE())-VLOOKUP($A35,'Import Peak Change'!$A$106:CP$202,94,FALSE())))</f>
        <v>0</v>
      </c>
      <c r="CQ35" s="193" t="n">
        <f aca="false">IF(ISERROR(VLOOKUP($A35,'Import Peak'!$A$3:CQ$99,95,FALSE())-VLOOKUP($A35,'Import Peak Change'!$A$106:CQ$202,95,FALSE())),0,(VLOOKUP($A35,'Import Peak'!$A$3:CQ$99,95,FALSE())-VLOOKUP($A35,'Import Peak Change'!$A$106:CQ$202,95,FALSE())))</f>
        <v>0</v>
      </c>
      <c r="CR35" s="193" t="n">
        <f aca="false">IF(ISERROR(VLOOKUP($A35,'Import Peak'!$A$3:CR$99,96,FALSE())-VLOOKUP($A35,'Import Peak Change'!$A$106:CR$202,96,FALSE())),0,(VLOOKUP($A35,'Import Peak'!$A$3:CR$99,96,FALSE())-VLOOKUP($A35,'Import Peak Change'!$A$106:CR$202,96,FALSE())))</f>
        <v>0</v>
      </c>
      <c r="CS35" s="193" t="n">
        <f aca="false">IF(ISERROR(VLOOKUP($A35,'Import Peak'!$A$3:CS$99,97,FALSE())-VLOOKUP($A35,'Import Peak Change'!$A$106:CS$202,97,FALSE())),0,(VLOOKUP($A35,'Import Peak'!$A$3:CS$99,97,FALSE())-VLOOKUP($A35,'Import Peak Change'!$A$106:CS$202,97,FALSE())))</f>
        <v>0</v>
      </c>
      <c r="CT35" s="193" t="n">
        <f aca="false">IF(ISERROR(VLOOKUP($A35,'Import Peak'!$A$3:CT$99,98,FALSE())-VLOOKUP($A35,'Import Peak Change'!$A$106:CT$202,98,FALSE())),0,(VLOOKUP($A35,'Import Peak'!$A$3:CT$99,98,FALSE())-VLOOKUP($A35,'Import Peak Change'!$A$106:CT$202,98,FALSE())))</f>
        <v>0</v>
      </c>
      <c r="CU35" s="193" t="n">
        <f aca="false">IF(ISERROR(VLOOKUP($A35,'Import Peak'!$A$3:CU$99,99,FALSE())-VLOOKUP($A35,'Import Peak Change'!$A$106:CU$202,99,FALSE())),0,(VLOOKUP($A35,'Import Peak'!$A$3:CU$99,99,FALSE())-VLOOKUP($A35,'Import Peak Change'!$A$106:CU$202,99,FALSE())))</f>
        <v>0</v>
      </c>
      <c r="CV35" s="193" t="n">
        <f aca="false">IF(ISERROR(VLOOKUP($A35,'Import Peak'!$A$3:CV$99,100,FALSE())-VLOOKUP($A35,'Import Peak Change'!$A$106:CV$202,100,FALSE())),0,(VLOOKUP($A35,'Import Peak'!$A$3:CV$99,100,FALSE())-VLOOKUP($A35,'Import Peak Change'!$A$106:CV$202,100,FALSE())))</f>
        <v>0</v>
      </c>
      <c r="CW35" s="193" t="n">
        <f aca="false">IF(ISERROR(VLOOKUP($A35,'Import Peak'!$A$3:CW$99,101,FALSE())-VLOOKUP($A35,'Import Peak Change'!$A$106:CW$202,101,FALSE())),0,(VLOOKUP($A35,'Import Peak'!$A$3:CW$99,101,FALSE())-VLOOKUP($A35,'Import Peak Change'!$A$106:CW$202,101,FALSE())))</f>
        <v>0</v>
      </c>
      <c r="CX35" s="193" t="n">
        <f aca="false">IF(ISERROR(VLOOKUP($A35,'Import Peak'!$A$3:CX$99,102,FALSE())-VLOOKUP($A35,'Import Peak Change'!$A$106:CX$202,102,FALSE())),0,(VLOOKUP($A35,'Import Peak'!$A$3:CX$99,102,FALSE())-VLOOKUP($A35,'Import Peak Change'!$A$106:CX$202,102,FALSE())))</f>
        <v>0</v>
      </c>
      <c r="CY35" s="193" t="n">
        <f aca="false">IF(ISERROR(VLOOKUP($A35,'Import Peak'!$A$3:CY$99,103,FALSE())-VLOOKUP($A35,'Import Peak Change'!$A$106:CY$202,103,FALSE())),0,(VLOOKUP($A35,'Import Peak'!$A$3:CY$99,103,FALSE())-VLOOKUP($A35,'Import Peak Change'!$A$106:CY$202,103,FALSE())))</f>
        <v>0</v>
      </c>
      <c r="CZ35" s="193" t="n">
        <f aca="false">IF(ISERROR(VLOOKUP($A35,'Import Peak'!$A$3:CZ$99,104,FALSE())-VLOOKUP($A35,'Import Peak Change'!$A$106:CZ$202,104,FALSE())),0,(VLOOKUP($A35,'Import Peak'!$A$3:CZ$99,104,FALSE())-VLOOKUP($A35,'Import Peak Change'!$A$106:CZ$202,104,FALSE())))</f>
        <v>0</v>
      </c>
      <c r="DA35" s="193" t="n">
        <f aca="false">IF(ISERROR(VLOOKUP($A35,'Import Peak'!$A$3:DA$99,105,FALSE())-VLOOKUP($A35,'Import Peak Change'!$A$106:DA$202,105,FALSE())),0,(VLOOKUP($A35,'Import Peak'!$A$3:DA$99,105,FALSE())-VLOOKUP($A35,'Import Peak Change'!$A$106:DA$202,105,FALSE())))</f>
        <v>0</v>
      </c>
      <c r="DB35" s="193" t="n">
        <f aca="false">IF(ISERROR(VLOOKUP($A35,'Import Peak'!$A$3:DB$99,106,FALSE())-VLOOKUP($A35,'Import Peak Change'!$A$106:DB$202,106,FALSE())),0,(VLOOKUP($A35,'Import Peak'!$A$3:DB$99,106,FALSE())-VLOOKUP($A35,'Import Peak Change'!$A$106:DB$202,106,FALSE())))</f>
        <v>0</v>
      </c>
      <c r="DC35" s="193" t="n">
        <f aca="false">IF(ISERROR(VLOOKUP($A35,'Import Peak'!$A$3:DC$99,107,FALSE())-VLOOKUP($A35,'Import Peak Change'!$A$106:DC$202,107,FALSE())),0,(VLOOKUP($A35,'Import Peak'!$A$3:DC$99,107,FALSE())-VLOOKUP($A35,'Import Peak Change'!$A$106:DC$202,107,FALSE())))</f>
        <v>0</v>
      </c>
      <c r="DD35" s="193" t="n">
        <f aca="false">IF(ISERROR(VLOOKUP($A35,'Import Peak'!$A$3:DD$99,108,FALSE())-VLOOKUP($A35,'Import Peak Change'!$A$106:DD$202,108,FALSE())),0,(VLOOKUP($A35,'Import Peak'!$A$3:DD$99,108,FALSE())-VLOOKUP($A35,'Import Peak Change'!$A$106:DD$202,108,FALSE())))</f>
        <v>0</v>
      </c>
      <c r="DE35" s="193" t="n">
        <f aca="false">IF(ISERROR(VLOOKUP($A35,'Import Peak'!$A$3:DE$99,109,FALSE())-VLOOKUP($A35,'Import Peak Change'!$A$106:DE$202,109,FALSE())),0,(VLOOKUP($A35,'Import Peak'!$A$3:DE$99,109,FALSE())-VLOOKUP($A35,'Import Peak Change'!$A$106:DE$202,109,FALSE())))</f>
        <v>0</v>
      </c>
      <c r="DF35" s="193" t="n">
        <f aca="false">IF(ISERROR(VLOOKUP($A35,'Import Peak'!$A$3:DF$99,110,FALSE())-VLOOKUP($A35,'Import Peak Change'!$A$106:DF$202,110,FALSE())),0,(VLOOKUP($A35,'Import Peak'!$A$3:DF$99,110,FALSE())-VLOOKUP($A35,'Import Peak Change'!$A$106:DF$202,110,FALSE())))</f>
        <v>0</v>
      </c>
      <c r="DG35" s="193" t="n">
        <f aca="false">IF(ISERROR(VLOOKUP($A35,'Import Peak'!$A$3:DG$99,111,FALSE())-VLOOKUP($A35,'Import Peak Change'!$A$106:DG$202,111,FALSE())),0,(VLOOKUP($A35,'Import Peak'!$A$3:DG$99,111,FALSE())-VLOOKUP($A35,'Import Peak Change'!$A$106:DG$202,111,FALSE())))</f>
        <v>0</v>
      </c>
      <c r="DH35" s="193" t="n">
        <f aca="false">IF(ISERROR(VLOOKUP($A35,'Import Peak'!$A$3:DH$99,112,FALSE())-VLOOKUP($A35,'Import Peak Change'!$A$106:DH$202,112,FALSE())),0,(VLOOKUP($A35,'Import Peak'!$A$3:DH$99,112,FALSE())-VLOOKUP($A35,'Import Peak Change'!$A$106:DH$202,112,FALSE())))</f>
        <v>0</v>
      </c>
      <c r="DI35" s="193" t="n">
        <f aca="false">IF(ISERROR(VLOOKUP($A35,'Import Peak'!$A$3:DI$99,113,FALSE())-VLOOKUP($A35,'Import Peak Change'!$A$106:DI$202,113,FALSE())),0,(VLOOKUP($A35,'Import Peak'!$A$3:DI$99,113,FALSE())-VLOOKUP($A35,'Import Peak Change'!$A$106:DI$202,113,FALSE())))</f>
        <v>0</v>
      </c>
      <c r="DJ35" s="193" t="n">
        <f aca="false">IF(ISERROR(VLOOKUP($A35,'Import Peak'!$A$3:DJ$99,114,FALSE())-VLOOKUP($A35,'Import Peak Change'!$A$106:DJ$202,114,FALSE())),0,(VLOOKUP($A35,'Import Peak'!$A$3:DJ$99,114,FALSE())-VLOOKUP($A35,'Import Peak Change'!$A$106:DJ$202,114,FALSE())))</f>
        <v>0</v>
      </c>
      <c r="DK35" s="193" t="n">
        <f aca="false">IF(ISERROR(VLOOKUP($A35,'Import Peak'!$A$3:DK$99,115,FALSE())-VLOOKUP($A35,'Import Peak Change'!$A$106:DK$202,115,FALSE())),0,(VLOOKUP($A35,'Import Peak'!$A$3:DK$99,115,FALSE())-VLOOKUP($A35,'Import Peak Change'!$A$106:DK$202,115,FALSE())))</f>
        <v>0</v>
      </c>
      <c r="DL35" s="193" t="n">
        <f aca="false">IF(ISERROR(VLOOKUP($A35,'Import Peak'!$A$3:DL$99,116,FALSE())-VLOOKUP($A35,'Import Peak Change'!$A$106:DL$202,116,FALSE())),0,(VLOOKUP($A35,'Import Peak'!$A$3:DL$99,116,FALSE())-VLOOKUP($A35,'Import Peak Change'!$A$106:DL$202,116,FALSE())))</f>
        <v>0</v>
      </c>
      <c r="DM35" s="193" t="n">
        <f aca="false">IF(ISERROR(VLOOKUP($A35,'Import Peak'!$A$3:DM$99,117,FALSE())-VLOOKUP($A35,'Import Peak Change'!$A$106:DM$202,117,FALSE())),0,(VLOOKUP($A35,'Import Peak'!$A$3:DM$99,117,FALSE())-VLOOKUP($A35,'Import Peak Change'!$A$106:DM$202,117,FALSE())))</f>
        <v>0</v>
      </c>
      <c r="DN35" s="193" t="n">
        <f aca="false">IF(ISERROR(VLOOKUP($A35,'Import Peak'!$A$3:DN$99,118,FALSE())-VLOOKUP($A35,'Import Peak Change'!$A$106:DN$202,118,FALSE())),0,(VLOOKUP($A35,'Import Peak'!$A$3:DN$99,118,FALSE())-VLOOKUP($A35,'Import Peak Change'!$A$106:DN$202,118,FALSE())))</f>
        <v>0</v>
      </c>
      <c r="DO35" s="193" t="n">
        <f aca="false">IF(ISERROR(VLOOKUP($A35,'Import Peak'!$A$3:DO$99,119,FALSE())-VLOOKUP($A35,'Import Peak Change'!$A$106:DO$202,119,FALSE())),0,(VLOOKUP($A35,'Import Peak'!$A$3:DO$99,119,FALSE())-VLOOKUP($A35,'Import Peak Change'!$A$106:DO$202,119,FALSE())))</f>
        <v>0</v>
      </c>
      <c r="DP35" s="193" t="n">
        <f aca="false">IF(ISERROR(VLOOKUP($A35,'Import Peak'!$A$3:DP$99,120,FALSE())-VLOOKUP($A35,'Import Peak Change'!$A$106:DP$202,120,FALSE())),0,(VLOOKUP($A35,'Import Peak'!$A$3:DP$99,120,FALSE())-VLOOKUP($A35,'Import Peak Change'!$A$106:DP$202,120,FALSE())))</f>
        <v>0</v>
      </c>
      <c r="DQ35" s="193" t="n">
        <f aca="false">IF(ISERROR(VLOOKUP($A35,'Import Peak'!$A$3:DQ$99,121,FALSE())-VLOOKUP($A35,'Import Peak Change'!$A$106:DQ$202,121,FALSE())),0,(VLOOKUP($A35,'Import Peak'!$A$3:DQ$99,121,FALSE())-VLOOKUP($A35,'Import Peak Change'!$A$106:DQ$202,121,FALSE())))</f>
        <v>0</v>
      </c>
      <c r="DR35" s="193" t="n">
        <f aca="false">IF(ISERROR(VLOOKUP($A35,'Import Peak'!$A$3:DR$99,122,FALSE())-VLOOKUP($A35,'Import Peak Change'!$A$106:DR$202,122,FALSE())),0,(VLOOKUP($A35,'Import Peak'!$A$3:DR$99,122,FALSE())-VLOOKUP($A35,'Import Peak Change'!$A$106:DR$202,122,FALSE())))</f>
        <v>0</v>
      </c>
      <c r="DS35" s="193" t="n">
        <f aca="false">IF(ISERROR(VLOOKUP($A35,'Import Peak'!$A$3:DS$99,123,FALSE())-VLOOKUP($A35,'Import Peak Change'!$A$106:DS$202,123,FALSE())),0,(VLOOKUP($A35,'Import Peak'!$A$3:DS$99,123,FALSE())-VLOOKUP($A35,'Import Peak Change'!$A$106:DS$202,123,FALSE())))</f>
        <v>0</v>
      </c>
      <c r="DT35" s="193" t="n">
        <f aca="false">IF(ISERROR(VLOOKUP($A35,'Import Peak'!$A$3:DT$99,124,FALSE())-VLOOKUP($A35,'Import Peak Change'!$A$106:DT$202,124,FALSE())),0,(VLOOKUP($A35,'Import Peak'!$A$3:DT$99,124,FALSE())-VLOOKUP($A35,'Import Peak Change'!$A$106:DT$202,124,FALSE())))</f>
        <v>0</v>
      </c>
      <c r="DU35" s="193" t="n">
        <f aca="false">IF(ISERROR(VLOOKUP($A35,'Import Peak'!$A$3:DU$99,125,FALSE())-VLOOKUP($A35,'Import Peak Change'!$A$106:DU$202,125,FALSE())),0,(VLOOKUP($A35,'Import Peak'!$A$3:DU$99,125,FALSE())-VLOOKUP($A35,'Import Peak Change'!$A$106:DU$202,125,FALSE())))</f>
        <v>0</v>
      </c>
      <c r="DV35" s="193" t="n">
        <f aca="false">IF(ISERROR(VLOOKUP($A35,'Import Peak'!$A$3:DV$99,126,FALSE())-VLOOKUP($A35,'Import Peak Change'!$A$106:DV$202,126,FALSE())),0,(VLOOKUP($A35,'Import Peak'!$A$3:DV$99,126,FALSE())-VLOOKUP($A35,'Import Peak Change'!$A$106:DV$202,126,FALSE())))</f>
        <v>0</v>
      </c>
      <c r="DW35" s="193" t="n">
        <f aca="false">IF(ISERROR(VLOOKUP($A35,'Import Peak'!$A$3:DW$99,127,FALSE())-VLOOKUP($A35,'Import Peak Change'!$A$106:DW$202,127,FALSE())),0,(VLOOKUP($A35,'Import Peak'!$A$3:DW$99,127,FALSE())-VLOOKUP($A35,'Import Peak Change'!$A$106:DW$202,127,FALSE())))</f>
        <v>0</v>
      </c>
      <c r="DX35" s="193" t="n">
        <f aca="false">IF(ISERROR(VLOOKUP($A35,'Import Peak'!$A$3:DX$99,128,FALSE())-VLOOKUP($A35,'Import Peak Change'!$A$106:DX$202,128,FALSE())),0,(VLOOKUP($A35,'Import Peak'!$A$3:DX$99,128,FALSE())-VLOOKUP($A35,'Import Peak Change'!$A$106:DX$202,128,FALSE())))</f>
        <v>0</v>
      </c>
      <c r="DY35" s="193" t="n">
        <f aca="false">IF(ISERROR(VLOOKUP($A35,'Import Peak'!$A$3:DY$99,129,FALSE())-VLOOKUP($A35,'Import Peak Change'!$A$106:DY$202,129,FALSE())),0,(VLOOKUP($A35,'Import Peak'!$A$3:DY$99,129,FALSE())-VLOOKUP($A35,'Import Peak Change'!$A$106:DY$202,129,FALSE())))</f>
        <v>0</v>
      </c>
      <c r="DZ35" s="193" t="n">
        <f aca="false">IF(ISERROR(VLOOKUP($A35,'Import Peak'!$A$3:DZ$99,130,FALSE())-VLOOKUP($A35,'Import Peak Change'!$A$106:DZ$202,130,FALSE())),0,(VLOOKUP($A35,'Import Peak'!$A$3:DZ$99,130,FALSE())-VLOOKUP($A35,'Import Peak Change'!$A$106:DZ$202,130,FALSE())))</f>
        <v>0</v>
      </c>
      <c r="EA35" s="193" t="n">
        <f aca="false">IF(ISERROR(VLOOKUP($A35,'Import Peak'!$A$3:EA$99,131,FALSE())-VLOOKUP($A35,'Import Peak Change'!$A$106:EA$202,131,FALSE())),0,(VLOOKUP($A35,'Import Peak'!$A$3:EA$99,131,FALSE())-VLOOKUP($A35,'Import Peak Change'!$A$106:EA$202,131,FALSE())))</f>
        <v>0</v>
      </c>
      <c r="EB35" s="193" t="n">
        <f aca="false">IF(ISERROR(VLOOKUP($A35,'Import Peak'!$A$3:EB$99,132,FALSE())-VLOOKUP($A35,'Import Peak Change'!$A$106:EB$202,132,FALSE())),0,(VLOOKUP($A35,'Import Peak'!$A$3:EB$99,132,FALSE())-VLOOKUP($A35,'Import Peak Change'!$A$106:EB$202,132,FALSE())))</f>
        <v>0</v>
      </c>
      <c r="EC35" s="193" t="n">
        <f aca="false">IF(ISERROR(VLOOKUP($A35,'Import Peak'!$A$3:EC$99,133,FALSE())-VLOOKUP($A35,'Import Peak Change'!$A$106:EC$202,133,FALSE())),0,(VLOOKUP($A35,'Import Peak'!$A$3:EC$99,133,FALSE())-VLOOKUP($A35,'Import Peak Change'!$A$106:EC$202,133,FALSE())))</f>
        <v>0</v>
      </c>
      <c r="ED35" s="193" t="n">
        <f aca="false">IF(ISERROR(VLOOKUP($A35,'Import Peak'!$A$3:ED$99,134,FALSE())-VLOOKUP($A35,'Import Peak Change'!$A$106:ED$202,134,FALSE())),0,(VLOOKUP($A35,'Import Peak'!$A$3:ED$99,134,FALSE())-VLOOKUP($A35,'Import Peak Change'!$A$106:ED$202,134,FALSE())))</f>
        <v>0</v>
      </c>
      <c r="EE35" s="193" t="n">
        <f aca="false">IF(ISERROR(VLOOKUP($A35,'Import Peak'!$A$3:EE$99,135,FALSE())-VLOOKUP($A35,'Import Peak Change'!$A$106:EE$202,135,FALSE())),0,(VLOOKUP($A35,'Import Peak'!$A$3:EE$99,135,FALSE())-VLOOKUP($A35,'Import Peak Change'!$A$106:EE$202,135,FALSE())))</f>
        <v>0</v>
      </c>
      <c r="EF35" s="193" t="n">
        <f aca="false">IF(ISERROR(VLOOKUP($A35,'Import Peak'!$A$3:EF$99,136,FALSE())-VLOOKUP($A35,'Import Peak Change'!$A$106:EF$202,136,FALSE())),0,(VLOOKUP($A35,'Import Peak'!$A$3:EF$99,136,FALSE())-VLOOKUP($A35,'Import Peak Change'!$A$106:EF$202,136,FALSE())))</f>
        <v>0</v>
      </c>
      <c r="EG35" s="193" t="n">
        <f aca="false">IF(ISERROR(VLOOKUP($A35,'Import Peak'!$A$3:EG$99,137,FALSE())-VLOOKUP($A35,'Import Peak Change'!$A$106:EG$202,137,FALSE())),0,(VLOOKUP($A35,'Import Peak'!$A$3:EG$99,137,FALSE())-VLOOKUP($A35,'Import Peak Change'!$A$106:EG$202,137,FALSE())))</f>
        <v>0</v>
      </c>
      <c r="EH35" s="193" t="n">
        <f aca="false">IF(ISERROR(VLOOKUP($A35,'Import Peak'!$A$3:EH$99,138,FALSE())-VLOOKUP($A35,'Import Peak Change'!$A$106:EH$202,138,FALSE())),0,(VLOOKUP($A35,'Import Peak'!$A$3:EH$99,138,FALSE())-VLOOKUP($A35,'Import Peak Change'!$A$106:EH$202,138,FALSE())))</f>
        <v>0</v>
      </c>
      <c r="EI35" s="193" t="n">
        <f aca="false">IF(ISERROR(VLOOKUP($A35,'Import Peak'!$A$3:EI$99,139,FALSE())-VLOOKUP($A35,'Import Peak Change'!$A$106:EI$202,139,FALSE())),0,(VLOOKUP($A35,'Import Peak'!$A$3:EI$99,139,FALSE())-VLOOKUP($A35,'Import Peak Change'!$A$106:EI$202,139,FALSE())))</f>
        <v>0</v>
      </c>
      <c r="EJ35" s="193" t="n">
        <f aca="false">IF(ISERROR(VLOOKUP($A35,'Import Peak'!$A$3:EJ$99,140,FALSE())-VLOOKUP($A35,'Import Peak Change'!$A$106:EJ$202,140,FALSE())),0,(VLOOKUP($A35,'Import Peak'!$A$3:EJ$99,140,FALSE())-VLOOKUP($A35,'Import Peak Change'!$A$106:EJ$202,140,FALSE())))</f>
        <v>0</v>
      </c>
      <c r="EK35" s="193" t="n">
        <f aca="false">IF(ISERROR(VLOOKUP($A35,'Import Peak'!$A$3:EK$99,141,FALSE())-VLOOKUP($A35,'Import Peak Change'!$A$106:EK$202,141,FALSE())),0,(VLOOKUP($A35,'Import Peak'!$A$3:EK$99,141,FALSE())-VLOOKUP($A35,'Import Peak Change'!$A$106:EK$202,141,FALSE())))</f>
        <v>0</v>
      </c>
      <c r="EL35" s="193" t="n">
        <f aca="false">IF(ISERROR(VLOOKUP($A35,'Import Peak'!$A$3:EL$99,142,FALSE())-VLOOKUP($A35,'Import Peak Change'!$A$106:EL$202,142,FALSE())),0,(VLOOKUP($A35,'Import Peak'!$A$3:EL$99,142,FALSE())-VLOOKUP($A35,'Import Peak Change'!$A$106:EL$202,142,FALSE())))</f>
        <v>0</v>
      </c>
      <c r="EM35" s="193" t="n">
        <f aca="false">IF(ISERROR(VLOOKUP($A35,'Import Peak'!$A$3:EM$99,143,FALSE())-VLOOKUP($A35,'Import Peak Change'!$A$106:EM$202,143,FALSE())),0,(VLOOKUP($A35,'Import Peak'!$A$3:EM$99,143,FALSE())-VLOOKUP($A35,'Import Peak Change'!$A$106:EM$202,143,FALSE())))</f>
        <v>0</v>
      </c>
      <c r="EN35" s="193" t="n">
        <f aca="false">IF(ISERROR(VLOOKUP($A35,'Import Peak'!$A$3:EN$99,144,FALSE())-VLOOKUP($A35,'Import Peak Change'!$A$106:EN$202,144,FALSE())),0,(VLOOKUP($A35,'Import Peak'!$A$3:EN$99,144,FALSE())-VLOOKUP($A35,'Import Peak Change'!$A$106:EN$202,144,FALSE())))</f>
        <v>0</v>
      </c>
      <c r="EO35" s="193" t="n">
        <f aca="false">IF(ISERROR(VLOOKUP($A35,'Import Peak'!$A$3:EO$99,145,FALSE())-VLOOKUP($A35,'Import Peak Change'!$A$106:EO$202,145,FALSE())),0,(VLOOKUP($A35,'Import Peak'!$A$3:EO$99,145,FALSE())-VLOOKUP($A35,'Import Peak Change'!$A$106:EO$202,145,FALSE())))</f>
        <v>0</v>
      </c>
      <c r="EP35" s="193" t="n">
        <f aca="false">IF(ISERROR(VLOOKUP($A35,'Import Peak'!$A$3:EP$99,146,FALSE())-VLOOKUP($A35,'Import Peak Change'!$A$106:EP$202,146,FALSE())),0,(VLOOKUP($A35,'Import Peak'!$A$3:EP$99,146,FALSE())-VLOOKUP($A35,'Import Peak Change'!$A$106:EP$202,146,FALSE())))</f>
        <v>0</v>
      </c>
      <c r="EQ35" s="193" t="n">
        <f aca="false">IF(ISERROR(VLOOKUP($A35,'Import Peak'!$A$3:EQ$99,147,FALSE())-VLOOKUP($A35,'Import Peak Change'!$A$106:EQ$202,147,FALSE())),0,(VLOOKUP($A35,'Import Peak'!$A$3:EQ$99,147,FALSE())-VLOOKUP($A35,'Import Peak Change'!$A$106:EQ$202,147,FALSE())))</f>
        <v>0</v>
      </c>
      <c r="ER35" s="193" t="n">
        <f aca="false">IF(ISERROR(VLOOKUP($A35,'Import Peak'!$A$3:ER$99,148,FALSE())-VLOOKUP($A35,'Import Peak Change'!$A$106:ER$202,148,FALSE())),0,(VLOOKUP($A35,'Import Peak'!$A$3:ER$99,148,FALSE())-VLOOKUP($A35,'Import Peak Change'!$A$106:ER$202,148,FALSE())))</f>
        <v>0</v>
      </c>
      <c r="ES35" s="193" t="n">
        <f aca="false">IF(ISERROR(VLOOKUP($A35,'Import Peak'!$A$3:ES$99,149,FALSE())-VLOOKUP($A35,'Import Peak Change'!$A$106:ES$202,149,FALSE())),0,(VLOOKUP($A35,'Import Peak'!$A$3:ES$99,149,FALSE())-VLOOKUP($A35,'Import Peak Change'!$A$106:ES$202,149,FALSE())))</f>
        <v>0</v>
      </c>
      <c r="ET35" s="193" t="n">
        <f aca="false">IF(ISERROR(VLOOKUP($A35,'Import Peak'!$A$3:ET$99,150,FALSE())-VLOOKUP($A35,'Import Peak Change'!$A$106:ET$202,150,FALSE())),0,(VLOOKUP($A35,'Import Peak'!$A$3:ET$99,150,FALSE())-VLOOKUP($A35,'Import Peak Change'!$A$106:ET$202,150,FALSE())))</f>
        <v>0</v>
      </c>
      <c r="EU35" s="193" t="n">
        <f aca="false">IF(ISERROR(VLOOKUP($A35,'Import Peak'!$A$3:EU$99,151,FALSE())-VLOOKUP($A35,'Import Peak Change'!$A$106:EU$202,151,FALSE())),0,(VLOOKUP($A35,'Import Peak'!$A$3:EU$99,151,FALSE())-VLOOKUP($A35,'Import Peak Change'!$A$106:EU$202,151,FALSE())))</f>
        <v>0</v>
      </c>
      <c r="EV35" s="193" t="n">
        <f aca="false">IF(ISERROR(VLOOKUP($A35,'Import Peak'!$A$3:EV$99,152,FALSE())-VLOOKUP($A35,'Import Peak Change'!$A$106:EV$202,152,FALSE())),0,(VLOOKUP($A35,'Import Peak'!$A$3:EV$99,152,FALSE())-VLOOKUP($A35,'Import Peak Change'!$A$106:EV$202,152,FALSE())))</f>
        <v>0</v>
      </c>
      <c r="EW35" s="193" t="n">
        <f aca="false">IF(ISERROR(VLOOKUP($A35,'Import Peak'!$A$3:EW$99,153,FALSE())-VLOOKUP($A35,'Import Peak Change'!$A$106:EW$202,153,FALSE())),0,(VLOOKUP($A35,'Import Peak'!$A$3:EW$99,153,FALSE())-VLOOKUP($A35,'Import Peak Change'!$A$106:EW$202,153,FALSE())))</f>
        <v>0</v>
      </c>
      <c r="EX35" s="193" t="n">
        <f aca="false">IF(ISERROR(VLOOKUP($A35,'Import Peak'!$A$3:EX$99,154,FALSE())-VLOOKUP($A35,'Import Peak Change'!$A$106:EX$202,154,FALSE())),0,(VLOOKUP($A35,'Import Peak'!$A$3:EX$99,154,FALSE())-VLOOKUP($A35,'Import Peak Change'!$A$106:EX$202,154,FALSE())))</f>
        <v>0</v>
      </c>
      <c r="EY35" s="193" t="n">
        <f aca="false">IF(ISERROR(VLOOKUP($A35,'Import Peak'!$A$3:EY$99,155,FALSE())-VLOOKUP($A35,'Import Peak Change'!$A$106:EY$202,155,FALSE())),0,(VLOOKUP($A35,'Import Peak'!$A$3:EY$99,155,FALSE())-VLOOKUP($A35,'Import Peak Change'!$A$106:EY$202,155,FALSE())))</f>
        <v>0</v>
      </c>
      <c r="EZ35" s="193" t="n">
        <f aca="false">IF(ISERROR(VLOOKUP($A35,'Import Peak'!$A$3:EZ$99,156,FALSE())-VLOOKUP($A35,'Import Peak Change'!$A$106:EZ$202,156,FALSE())),0,(VLOOKUP($A35,'Import Peak'!$A$3:EZ$99,156,FALSE())-VLOOKUP($A35,'Import Peak Change'!$A$106:EZ$202,156,FALSE())))</f>
        <v>0</v>
      </c>
      <c r="FA35" s="193" t="n">
        <f aca="false">IF(ISERROR(VLOOKUP($A35,'Import Peak'!$A$3:FA$99,157,FALSE())-VLOOKUP($A35,'Import Peak Change'!$A$106:FA$202,157,FALSE())),0,(VLOOKUP($A35,'Import Peak'!$A$3:FA$99,157,FALSE())-VLOOKUP($A35,'Import Peak Change'!$A$106:FA$202,157,FALSE())))</f>
        <v>0</v>
      </c>
      <c r="FB35" s="193" t="n">
        <f aca="false">IF(ISERROR(VLOOKUP($A35,'Import Peak'!$A$3:FB$99,158,FALSE())-VLOOKUP($A35,'Import Peak Change'!$A$106:FB$202,158,FALSE())),0,(VLOOKUP($A35,'Import Peak'!$A$3:FB$99,158,FALSE())-VLOOKUP($A35,'Import Peak Change'!$A$106:FB$202,158,FALSE())))</f>
        <v>0</v>
      </c>
      <c r="FC35" s="193" t="n">
        <f aca="false">IF(ISERROR(VLOOKUP($A35,'Import Peak'!$A$3:FC$99,159,FALSE())-VLOOKUP($A35,'Import Peak Change'!$A$106:FC$202,159,FALSE())),0,(VLOOKUP($A35,'Import Peak'!$A$3:FC$99,159,FALSE())-VLOOKUP($A35,'Import Peak Change'!$A$106:FC$202,159,FALSE())))</f>
        <v>0</v>
      </c>
      <c r="FD35" s="193" t="n">
        <f aca="false">IF(ISERROR(VLOOKUP($A35,'Import Peak'!$A$3:FD$99,160,FALSE())-VLOOKUP($A35,'Import Peak Change'!$A$106:FD$202,160,FALSE())),0,(VLOOKUP($A35,'Import Peak'!$A$3:FD$99,160,FALSE())-VLOOKUP($A35,'Import Peak Change'!$A$106:FD$202,160,FALSE())))</f>
        <v>0</v>
      </c>
      <c r="FE35" s="193" t="n">
        <f aca="false">IF(ISERROR(VLOOKUP($A35,'Import Peak'!$A$3:FE$99,161,FALSE())-VLOOKUP($A35,'Import Peak Change'!$A$106:FE$202,161,FALSE())),0,(VLOOKUP($A35,'Import Peak'!$A$3:FE$99,161,FALSE())-VLOOKUP($A35,'Import Peak Change'!$A$106:FE$202,161,FALSE())))</f>
        <v>0</v>
      </c>
      <c r="FF35" s="193" t="n">
        <f aca="false">IF(ISERROR(VLOOKUP($A35,'Import Peak'!$A$3:FF$99,162,FALSE())-VLOOKUP($A35,'Import Peak Change'!$A$106:FF$202,162,FALSE())),0,(VLOOKUP($A35,'Import Peak'!$A$3:FF$99,162,FALSE())-VLOOKUP($A35,'Import Peak Change'!$A$106:FF$202,162,FALSE())))</f>
        <v>0</v>
      </c>
      <c r="FG35" s="193" t="n">
        <f aca="false">IF(ISERROR(VLOOKUP($A35,'Import Peak'!$A$3:FG$99,163,FALSE())-VLOOKUP($A35,'Import Peak Change'!$A$106:FG$202,163,FALSE())),0,(VLOOKUP($A35,'Import Peak'!$A$3:FG$99,163,FALSE())-VLOOKUP($A35,'Import Peak Change'!$A$106:FG$202,163,FALSE())))</f>
        <v>0</v>
      </c>
      <c r="FH35" s="193" t="n">
        <f aca="false">IF(ISERROR(VLOOKUP($A35,'Import Peak'!$A$3:FH$99,164,FALSE())-VLOOKUP($A35,'Import Peak Change'!$A$106:FH$202,164,FALSE())),0,(VLOOKUP($A35,'Import Peak'!$A$3:FH$99,164,FALSE())-VLOOKUP($A35,'Import Peak Change'!$A$106:FH$202,164,FALSE())))</f>
        <v>0</v>
      </c>
      <c r="FI35" s="193" t="n">
        <f aca="false">IF(ISERROR(VLOOKUP($A35,'Import Peak'!$A$3:FI$99,165,FALSE())-VLOOKUP($A35,'Import Peak Change'!$A$106:FI$202,165,FALSE())),0,(VLOOKUP($A35,'Import Peak'!$A$3:FI$99,165,FALSE())-VLOOKUP($A35,'Import Peak Change'!$A$106:FI$202,165,FALSE())))</f>
        <v>0</v>
      </c>
      <c r="FJ35" s="193" t="n">
        <f aca="false">IF(ISERROR(VLOOKUP($A35,'Import Peak'!$A$3:FJ$99,166,FALSE())-VLOOKUP($A35,'Import Peak Change'!$A$106:FJ$202,166,FALSE())),0,(VLOOKUP($A35,'Import Peak'!$A$3:FJ$99,166,FALSE())-VLOOKUP($A35,'Import Peak Change'!$A$106:FJ$202,166,FALSE())))</f>
        <v>0</v>
      </c>
      <c r="FK35" s="193" t="n">
        <f aca="false">IF(ISERROR(VLOOKUP($A35,'Import Peak'!$A$3:FK$99,167,FALSE())-VLOOKUP($A35,'Import Peak Change'!$A$106:FK$202,167,FALSE())),0,(VLOOKUP($A35,'Import Peak'!$A$3:FK$99,167,FALSE())-VLOOKUP($A35,'Import Peak Change'!$A$106:FK$202,167,FALSE())))</f>
        <v>0</v>
      </c>
      <c r="FL35" s="193" t="n">
        <f aca="false">IF(ISERROR(VLOOKUP($A35,'Import Peak'!$A$3:FL$99,168,FALSE())-VLOOKUP($A35,'Import Peak Change'!$A$106:FL$202,168,FALSE())),0,(VLOOKUP($A35,'Import Peak'!$A$3:FL$99,168,FALSE())-VLOOKUP($A35,'Import Peak Change'!$A$106:FL$202,168,FALSE())))</f>
        <v>0</v>
      </c>
      <c r="FM35" s="193" t="n">
        <f aca="false">IF(ISERROR(VLOOKUP($A35,'Import Peak'!$A$3:FM$99,169,FALSE())-VLOOKUP($A35,'Import Peak Change'!$A$106:FM$202,169,FALSE())),0,(VLOOKUP($A35,'Import Peak'!$A$3:FM$99,169,FALSE())-VLOOKUP($A35,'Import Peak Change'!$A$106:FM$202,169,FALSE())))</f>
        <v>0</v>
      </c>
      <c r="FN35" s="193" t="n">
        <f aca="false">IF(ISERROR(VLOOKUP($A35,'Import Peak'!$A$3:FN$99,170,FALSE())-VLOOKUP($A35,'Import Peak Change'!$A$106:FN$202,170,FALSE())),0,(VLOOKUP($A35,'Import Peak'!$A$3:FN$99,170,FALSE())-VLOOKUP($A35,'Import Peak Change'!$A$106:FN$202,170,FALSE())))</f>
        <v>0</v>
      </c>
      <c r="FO35" s="193" t="n">
        <f aca="false">IF(ISERROR(VLOOKUP($A35,'Import Peak'!$A$3:FO$99,171,FALSE())-VLOOKUP($A35,'Import Peak Change'!$A$106:FO$202,171,FALSE())),0,(VLOOKUP($A35,'Import Peak'!$A$3:FO$99,171,FALSE())-VLOOKUP($A35,'Import Peak Change'!$A$106:FO$202,171,FALSE())))</f>
        <v>0</v>
      </c>
      <c r="FP35" s="193" t="n">
        <f aca="false">IF(ISERROR(VLOOKUP($A35,'Import Peak'!$A$3:FP$99,172,FALSE())-VLOOKUP($A35,'Import Peak Change'!$A$106:FP$202,172,FALSE())),0,(VLOOKUP($A35,'Import Peak'!$A$3:FP$99,172,FALSE())-VLOOKUP($A35,'Import Peak Change'!$A$106:FP$202,172,FALSE())))</f>
        <v>0</v>
      </c>
      <c r="FQ35" s="193" t="n">
        <f aca="false">IF(ISERROR(VLOOKUP($A35,'Import Peak'!$A$3:FQ$99,173,FALSE())-VLOOKUP($A35,'Import Peak Change'!$A$106:FQ$202,173,FALSE())),0,(VLOOKUP($A35,'Import Peak'!$A$3:FQ$99,173,FALSE())-VLOOKUP($A35,'Import Peak Change'!$A$106:FQ$202,173,FALSE())))</f>
        <v>0</v>
      </c>
      <c r="FR35" s="193" t="n">
        <f aca="false">IF(ISERROR(VLOOKUP($A35,'Import Peak'!$A$3:FR$99,174,FALSE())-VLOOKUP($A35,'Import Peak Change'!$A$106:FR$202,174,FALSE())),0,(VLOOKUP($A35,'Import Peak'!$A$3:FR$99,174,FALSE())-VLOOKUP($A35,'Import Peak Change'!$A$106:FR$202,174,FALSE())))</f>
        <v>0</v>
      </c>
      <c r="FS35" s="193" t="n">
        <f aca="false">IF(ISERROR(VLOOKUP($A35,'Import Peak'!$A$3:FS$99,175,FALSE())-VLOOKUP($A35,'Import Peak Change'!$A$106:FS$202,175,FALSE())),0,(VLOOKUP($A35,'Import Peak'!$A$3:FS$99,175,FALSE())-VLOOKUP($A35,'Import Peak Change'!$A$106:FS$202,175,FALSE())))</f>
        <v>0</v>
      </c>
      <c r="FT35" s="193" t="n">
        <f aca="false">IF(ISERROR(VLOOKUP($A35,'Import Peak'!$A$3:FT$99,176,FALSE())-VLOOKUP($A35,'Import Peak Change'!$A$106:FT$202,176,FALSE())),0,(VLOOKUP($A35,'Import Peak'!$A$3:FT$99,176,FALSE())-VLOOKUP($A35,'Import Peak Change'!$A$106:FT$202,176,FALSE())))</f>
        <v>0</v>
      </c>
      <c r="FU35" s="193" t="n">
        <f aca="false">IF(ISERROR(VLOOKUP($A35,'Import Peak'!$A$3:FU$99,177,FALSE())-VLOOKUP($A35,'Import Peak Change'!$A$106:FU$202,177,FALSE())),0,(VLOOKUP($A35,'Import Peak'!$A$3:FU$99,177,FALSE())-VLOOKUP($A35,'Import Peak Change'!$A$106:FU$202,177,FALSE())))</f>
        <v>0</v>
      </c>
      <c r="FV35" s="193" t="n">
        <f aca="false">IF(ISERROR(VLOOKUP($A35,'Import Peak'!$A$3:FV$99,178,FALSE())-VLOOKUP($A35,'Import Peak Change'!$A$106:FV$202,178,FALSE())),0,(VLOOKUP($A35,'Import Peak'!$A$3:FV$99,178,FALSE())-VLOOKUP($A35,'Import Peak Change'!$A$106:FV$202,178,FALSE())))</f>
        <v>0</v>
      </c>
      <c r="FW35" s="193" t="n">
        <f aca="false">IF(ISERROR(VLOOKUP($A35,'Import Peak'!$A$3:FW$99,179,FALSE())-VLOOKUP($A35,'Import Peak Change'!$A$106:FW$202,179,FALSE())),0,(VLOOKUP($A35,'Import Peak'!$A$3:FW$99,179,FALSE())-VLOOKUP($A35,'Import Peak Change'!$A$106:FW$202,179,FALSE())))</f>
        <v>0</v>
      </c>
      <c r="FX35" s="193" t="n">
        <f aca="false">IF(ISERROR(VLOOKUP($A35,'Import Peak'!$A$3:FX$99,180,FALSE())-VLOOKUP($A35,'Import Peak Change'!$A$106:FX$202,180,FALSE())),0,(VLOOKUP($A35,'Import Peak'!$A$3:FX$99,180,FALSE())-VLOOKUP($A35,'Import Peak Change'!$A$106:FX$202,180,FALSE())))</f>
        <v>0</v>
      </c>
      <c r="FY35" s="193" t="n">
        <f aca="false">IF(ISERROR(VLOOKUP($A35,'Import Peak'!$A$3:FY$99,181,FALSE())-VLOOKUP($A35,'Import Peak Change'!$A$106:FY$202,181,FALSE())),0,(VLOOKUP($A35,'Import Peak'!$A$3:FY$99,181,FALSE())-VLOOKUP($A35,'Import Peak Change'!$A$106:FY$202,181,FALSE())))</f>
        <v>0</v>
      </c>
      <c r="FZ35" s="193" t="n">
        <f aca="false">IF(ISERROR(VLOOKUP($A35,'Import Peak'!$A$3:FZ$99,182,FALSE())-VLOOKUP($A35,'Import Peak Change'!$A$106:FZ$202,182,FALSE())),0,(VLOOKUP($A35,'Import Peak'!$A$3:FZ$99,182,FALSE())-VLOOKUP($A35,'Import Peak Change'!$A$106:FZ$202,182,FALSE())))</f>
        <v>0</v>
      </c>
      <c r="GA35" s="193" t="n">
        <f aca="false">IF(ISERROR(VLOOKUP($A35,'Import Peak'!$A$3:GA$99,183,FALSE())-VLOOKUP($A35,'Import Peak Change'!$A$106:GA$202,183,FALSE())),0,(VLOOKUP($A35,'Import Peak'!$A$3:GA$99,183,FALSE())-VLOOKUP($A35,'Import Peak Change'!$A$106:GA$202,183,FALSE())))</f>
        <v>0</v>
      </c>
      <c r="GB35" s="193" t="n">
        <f aca="false">IF(ISERROR(VLOOKUP($A35,'Import Peak'!$A$3:GB$99,184,FALSE())-VLOOKUP($A35,'Import Peak Change'!$A$106:GB$202,184,FALSE())),0,(VLOOKUP($A35,'Import Peak'!$A$3:GB$99,184,FALSE())-VLOOKUP($A35,'Import Peak Change'!$A$106:GB$202,184,FALSE())))</f>
        <v>0</v>
      </c>
      <c r="GC35" s="193" t="n">
        <f aca="false">IF(ISERROR(VLOOKUP($A35,'Import Peak'!$A$3:GC$99,185,FALSE())-VLOOKUP($A35,'Import Peak Change'!$A$106:GC$202,185,FALSE())),0,(VLOOKUP($A35,'Import Peak'!$A$3:GC$99,185,FALSE())-VLOOKUP($A35,'Import Peak Change'!$A$106:GC$202,185,FALSE())))</f>
        <v>0</v>
      </c>
      <c r="GD35" s="193" t="n">
        <f aca="false">IF(ISERROR(VLOOKUP($A35,'Import Peak'!$A$3:GD$99,186,FALSE())-VLOOKUP($A35,'Import Peak Change'!$A$106:GD$202,186,FALSE())),0,(VLOOKUP($A35,'Import Peak'!$A$3:GD$99,186,FALSE())-VLOOKUP($A35,'Import Peak Change'!$A$106:GD$202,186,FALSE())))</f>
        <v>0</v>
      </c>
      <c r="GE35" s="193" t="n">
        <f aca="false">IF(ISERROR(VLOOKUP($A35,'Import Peak'!$A$3:GE$99,187,FALSE())-VLOOKUP($A35,'Import Peak Change'!$A$106:GE$202,187,FALSE())),0,(VLOOKUP($A35,'Import Peak'!$A$3:GE$99,187,FALSE())-VLOOKUP($A35,'Import Peak Change'!$A$106:GE$202,187,FALSE())))</f>
        <v>0</v>
      </c>
      <c r="GF35" s="193" t="n">
        <f aca="false">IF(ISERROR(VLOOKUP($A35,'Import Peak'!$A$3:GF$99,188,FALSE())-VLOOKUP($A35,'Import Peak Change'!$A$106:GF$202,188,FALSE())),0,(VLOOKUP($A35,'Import Peak'!$A$3:GF$99,188,FALSE())-VLOOKUP($A35,'Import Peak Change'!$A$106:GF$202,188,FALSE())))</f>
        <v>0</v>
      </c>
      <c r="GG35" s="193" t="n">
        <f aca="false">IF(ISERROR(VLOOKUP($A35,'Import Peak'!$A$3:GG$99,189,FALSE())-VLOOKUP($A35,'Import Peak Change'!$A$106:GG$202,189,FALSE())),0,(VLOOKUP($A35,'Import Peak'!$A$3:GG$99,189,FALSE())-VLOOKUP($A35,'Import Peak Change'!$A$106:GG$202,189,FALSE())))</f>
        <v>0</v>
      </c>
      <c r="GH35" s="193" t="n">
        <f aca="false">IF(ISERROR(VLOOKUP($A35,'Import Peak'!$A$3:GH$99,190,FALSE())-VLOOKUP($A35,'Import Peak Change'!$A$106:GH$202,190,FALSE())),0,(VLOOKUP($A35,'Import Peak'!$A$3:GH$99,190,FALSE())-VLOOKUP($A35,'Import Peak Change'!$A$106:GH$202,190,FALSE())))</f>
        <v>0</v>
      </c>
      <c r="GI35" s="193" t="n">
        <f aca="false">IF(ISERROR(VLOOKUP($A35,'Import Peak'!$A$3:GI$99,191,FALSE())-VLOOKUP($A35,'Import Peak Change'!$A$106:GI$202,191,FALSE())),0,(VLOOKUP($A35,'Import Peak'!$A$3:GI$99,191,FALSE())-VLOOKUP($A35,'Import Peak Change'!$A$106:GI$202,191,FALSE())))</f>
        <v>0</v>
      </c>
      <c r="GJ35" s="193" t="n">
        <f aca="false">IF(ISERROR(VLOOKUP($A35,'Import Peak'!$A$3:GJ$99,192,FALSE())-VLOOKUP($A35,'Import Peak Change'!$A$106:GJ$202,192,FALSE())),0,(VLOOKUP($A35,'Import Peak'!$A$3:GJ$99,192,FALSE())-VLOOKUP($A35,'Import Peak Change'!$A$106:GJ$202,192,FALSE())))</f>
        <v>0</v>
      </c>
      <c r="GK35" s="193" t="n">
        <f aca="false">IF(ISERROR(VLOOKUP($A35,'Import Peak'!$A$3:GK$99,193,FALSE())-VLOOKUP($A35,'Import Peak Change'!$A$106:GK$202,193,FALSE())),0,(VLOOKUP($A35,'Import Peak'!$A$3:GK$99,193,FALSE())-VLOOKUP($A35,'Import Peak Change'!$A$106:GK$202,193,FALSE())))</f>
        <v>0</v>
      </c>
      <c r="GL35" s="193" t="n">
        <f aca="false">IF(ISERROR(VLOOKUP($A35,'Import Peak'!$A$3:GL$99,194,FALSE())-VLOOKUP($A35,'Import Peak Change'!$A$106:GL$202,194,FALSE())),0,(VLOOKUP($A35,'Import Peak'!$A$3:GL$99,194,FALSE())-VLOOKUP($A35,'Import Peak Change'!$A$106:GL$202,194,FALSE())))</f>
        <v>0</v>
      </c>
      <c r="GM35" s="193" t="n">
        <f aca="false">IF(ISERROR(VLOOKUP($A35,'Import Peak'!$A$3:GM$99,195,FALSE())-VLOOKUP($A35,'Import Peak Change'!$A$106:GM$202,195,FALSE())),0,(VLOOKUP($A35,'Import Peak'!$A$3:GM$99,195,FALSE())-VLOOKUP($A35,'Import Peak Change'!$A$106:GM$202,195,FALSE())))</f>
        <v>0</v>
      </c>
      <c r="GN35" s="193" t="n">
        <f aca="false">IF(ISERROR(VLOOKUP($A35,'Import Peak'!$A$3:GN$99,196,FALSE())-VLOOKUP($A35,'Import Peak Change'!$A$106:GN$202,196,FALSE())),0,(VLOOKUP($A35,'Import Peak'!$A$3:GN$99,196,FALSE())-VLOOKUP($A35,'Import Peak Change'!$A$106:GN$202,196,FALSE())))</f>
        <v>0</v>
      </c>
      <c r="GO35" s="193" t="n">
        <f aca="false">IF(ISERROR(VLOOKUP($A35,'Import Peak'!$A$3:GO$99,197,FALSE())-VLOOKUP($A35,'Import Peak Change'!$A$106:GO$202,197,FALSE())),0,(VLOOKUP($A35,'Import Peak'!$A$3:GO$99,197,FALSE())-VLOOKUP($A35,'Import Peak Change'!$A$106:GO$202,197,FALSE())))</f>
        <v>0</v>
      </c>
      <c r="GP35" s="193" t="n">
        <f aca="false">IF(ISERROR(VLOOKUP($A35,'Import Peak'!$A$3:GP$99,198,FALSE())-VLOOKUP($A35,'Import Peak Change'!$A$106:GP$202,198,FALSE())),0,(VLOOKUP($A35,'Import Peak'!$A$3:GP$99,198,FALSE())-VLOOKUP($A35,'Import Peak Change'!$A$106:GP$202,198,FALSE())))</f>
        <v>0</v>
      </c>
      <c r="GQ35" s="193" t="n">
        <f aca="false">IF(ISERROR(VLOOKUP($A35,'Import Peak'!$A$3:GQ$99,199,FALSE())-VLOOKUP($A35,'Import Peak Change'!$A$106:GQ$202,199,FALSE())),0,(VLOOKUP($A35,'Import Peak'!$A$3:GQ$99,199,FALSE())-VLOOKUP($A35,'Import Peak Change'!$A$106:GQ$202,199,FALSE())))</f>
        <v>0</v>
      </c>
      <c r="GR35" s="193" t="n">
        <f aca="false">IF(ISERROR(VLOOKUP($A35,'Import Peak'!$A$3:GR$99,200,FALSE())-VLOOKUP($A35,'Import Peak Change'!$A$106:GR$202,200,FALSE())),0,(VLOOKUP($A35,'Import Peak'!$A$3:GR$99,200,FALSE())-VLOOKUP($A35,'Import Peak Change'!$A$106:GR$202,200,FALSE())))</f>
        <v>0</v>
      </c>
      <c r="GS35" s="193" t="n">
        <f aca="false">IF(ISERROR(VLOOKUP($A35,'Import Peak'!$A$3:GS$99,201,FALSE())-VLOOKUP($A35,'Import Peak Change'!$A$106:GS$202,201,FALSE())),0,(VLOOKUP($A35,'Import Peak'!$A$3:GS$99,201,FALSE())-VLOOKUP($A35,'Import Peak Change'!$A$106:GS$202,201,FALSE())))</f>
        <v>0</v>
      </c>
      <c r="GT35" s="193" t="n">
        <f aca="false">IF(ISERROR(VLOOKUP($A35,'Import Peak'!$A$3:GT$99,202,FALSE())-VLOOKUP($A35,'Import Peak Change'!$A$106:GT$202,202,FALSE())),0,(VLOOKUP($A35,'Import Peak'!$A$3:GT$99,202,FALSE())-VLOOKUP($A35,'Import Peak Change'!$A$106:GT$202,202,FALSE())))</f>
        <v>0</v>
      </c>
      <c r="GU35" s="193" t="n">
        <f aca="false">IF(ISERROR(VLOOKUP($A35,'Import Peak'!$A$3:GU$99,203,FALSE())-VLOOKUP($A35,'Import Peak Change'!$A$106:GU$202,203,FALSE())),0,(VLOOKUP($A35,'Import Peak'!$A$3:GU$99,203,FALSE())-VLOOKUP($A35,'Import Peak Change'!$A$106:GU$202,203,FALSE())))</f>
        <v>0</v>
      </c>
      <c r="GV35" s="193" t="n">
        <f aca="false">IF(ISERROR(VLOOKUP($A35,'Import Peak'!$A$3:GV$99,204,FALSE())-VLOOKUP($A35,'Import Peak Change'!$A$106:GV$202,204,FALSE())),0,(VLOOKUP($A35,'Import Peak'!$A$3:GV$99,204,FALSE())-VLOOKUP($A35,'Import Peak Change'!$A$106:GV$202,204,FALSE())))</f>
        <v>0</v>
      </c>
      <c r="GW35" s="193" t="n">
        <f aca="false">IF(ISERROR(VLOOKUP($A35,'Import Peak'!$A$3:GW$99,205,FALSE())-VLOOKUP($A35,'Import Peak Change'!$A$106:GW$202,205,FALSE())),0,(VLOOKUP($A35,'Import Peak'!$A$3:GW$99,205,FALSE())-VLOOKUP($A35,'Import Peak Change'!$A$106:GW$202,205,FALSE())))</f>
        <v>0</v>
      </c>
      <c r="GX35" s="193" t="n">
        <f aca="false">IF(ISERROR(VLOOKUP($A35,'Import Peak'!$A$3:GX$99,206,FALSE())-VLOOKUP($A35,'Import Peak Change'!$A$106:GX$202,206,FALSE())),0,(VLOOKUP($A35,'Import Peak'!$A$3:GX$99,206,FALSE())-VLOOKUP($A35,'Import Peak Change'!$A$106:GX$202,206,FALSE())))</f>
        <v>0</v>
      </c>
      <c r="GY35" s="193" t="n">
        <f aca="false">IF(ISERROR(VLOOKUP($A35,'Import Peak'!$A$3:GY$99,207,FALSE())-VLOOKUP($A35,'Import Peak Change'!$A$106:GY$202,207,FALSE())),0,(VLOOKUP($A35,'Import Peak'!$A$3:GY$99,207,FALSE())-VLOOKUP($A35,'Import Peak Change'!$A$106:GY$202,207,FALSE())))</f>
        <v>0</v>
      </c>
      <c r="GZ35" s="193" t="n">
        <f aca="false">IF(ISERROR(VLOOKUP($A35,'Import Peak'!$A$3:GZ$99,208,FALSE())-VLOOKUP($A35,'Import Peak Change'!$A$106:GZ$202,208,FALSE())),0,(VLOOKUP($A35,'Import Peak'!$A$3:GZ$99,208,FALSE())-VLOOKUP($A35,'Import Peak Change'!$A$106:GZ$202,208,FALSE())))</f>
        <v>0</v>
      </c>
      <c r="HA35" s="193" t="n">
        <f aca="false">IF(ISERROR(VLOOKUP($A35,'Import Peak'!$A$3:HA$99,209,FALSE())-VLOOKUP($A35,'Import Peak Change'!$A$106:HA$202,209,FALSE())),0,(VLOOKUP($A35,'Import Peak'!$A$3:HA$99,209,FALSE())-VLOOKUP($A35,'Import Peak Change'!$A$106:HA$202,209,FALSE())))</f>
        <v>0</v>
      </c>
      <c r="HB35" s="193" t="n">
        <f aca="false">IF(ISERROR(VLOOKUP($A35,'Import Peak'!$A$3:HB$99,210,FALSE())-VLOOKUP($A35,'Import Peak Change'!$A$106:HB$202,210,FALSE())),0,(VLOOKUP($A35,'Import Peak'!$A$3:HB$99,210,FALSE())-VLOOKUP($A35,'Import Peak Change'!$A$106:HB$202,210,FALSE())))</f>
        <v>0</v>
      </c>
      <c r="HC35" s="193" t="n">
        <f aca="false">IF(ISERROR(VLOOKUP($A35,'Import Peak'!$A$3:HC$99,211,FALSE())-VLOOKUP($A35,'Import Peak Change'!$A$106:HC$202,211,FALSE())),0,(VLOOKUP($A35,'Import Peak'!$A$3:HC$99,211,FALSE())-VLOOKUP($A35,'Import Peak Change'!$A$106:HC$202,211,FALSE())))</f>
        <v>0</v>
      </c>
      <c r="HD35" s="193" t="n">
        <f aca="false">IF(ISERROR(VLOOKUP($A35,'Import Peak'!$A$3:HD$99,212,FALSE())-VLOOKUP($A35,'Import Peak Change'!$A$106:HD$202,212,FALSE())),0,(VLOOKUP($A35,'Import Peak'!$A$3:HD$99,212,FALSE())-VLOOKUP($A35,'Import Peak Change'!$A$106:HD$202,212,FALSE())))</f>
        <v>0</v>
      </c>
      <c r="HE35" s="193" t="n">
        <f aca="false">IF(ISERROR(VLOOKUP($A35,'Import Peak'!$A$3:HE$99,213,FALSE())-VLOOKUP($A35,'Import Peak Change'!$A$106:HE$202,213,FALSE())),0,(VLOOKUP($A35,'Import Peak'!$A$3:HE$99,213,FALSE())-VLOOKUP($A35,'Import Peak Change'!$A$106:HE$202,213,FALSE())))</f>
        <v>0</v>
      </c>
      <c r="HF35" s="193" t="n">
        <f aca="false">IF(ISERROR(VLOOKUP($A35,'Import Peak'!$A$3:HF$99,214,FALSE())-VLOOKUP($A35,'Import Peak Change'!$A$106:HF$202,214,FALSE())),0,(VLOOKUP($A35,'Import Peak'!$A$3:HF$99,214,FALSE())-VLOOKUP($A35,'Import Peak Change'!$A$106:HF$202,214,FALSE())))</f>
        <v>0</v>
      </c>
      <c r="HG35" s="193" t="n">
        <f aca="false">IF(ISERROR(VLOOKUP($A35,'Import Peak'!$A$3:HG$99,215,FALSE())-VLOOKUP($A35,'Import Peak Change'!$A$106:HG$202,215,FALSE())),0,(VLOOKUP($A35,'Import Peak'!$A$3:HG$99,215,FALSE())-VLOOKUP($A35,'Import Peak Change'!$A$106:HG$202,215,FALSE())))</f>
        <v>0</v>
      </c>
      <c r="HH35" s="193" t="n">
        <f aca="false">IF(ISERROR(VLOOKUP($A35,'Import Peak'!$A$3:HH$99,216,FALSE())-VLOOKUP($A35,'Import Peak Change'!$A$106:HH$202,216,FALSE())),0,(VLOOKUP($A35,'Import Peak'!$A$3:HH$99,216,FALSE())-VLOOKUP($A35,'Import Peak Change'!$A$106:HH$202,216,FALSE())))</f>
        <v>0</v>
      </c>
      <c r="HI35" s="193" t="n">
        <f aca="false">IF(ISERROR(VLOOKUP($A35,'Import Peak'!$A$3:HI$99,217,FALSE())-VLOOKUP($A35,'Import Peak Change'!$A$106:HI$202,217,FALSE())),0,(VLOOKUP($A35,'Import Peak'!$A$3:HI$99,217,FALSE())-VLOOKUP($A35,'Import Peak Change'!$A$106:HI$202,217,FALSE())))</f>
        <v>0</v>
      </c>
      <c r="HJ35" s="193" t="n">
        <f aca="false">IF(ISERROR(VLOOKUP($A35,'Import Peak'!$A$3:HJ$99,218,FALSE())-VLOOKUP($A35,'Import Peak Change'!$A$106:HJ$202,218,FALSE())),0,(VLOOKUP($A35,'Import Peak'!$A$3:HJ$99,218,FALSE())-VLOOKUP($A35,'Import Peak Change'!$A$106:HJ$202,218,FALSE())))</f>
        <v>0</v>
      </c>
      <c r="HK35" s="193" t="n">
        <f aca="false">IF(ISERROR(VLOOKUP($A35,'Import Peak'!$A$3:HK$99,219,FALSE())-VLOOKUP($A35,'Import Peak Change'!$A$106:HK$202,219,FALSE())),0,(VLOOKUP($A35,'Import Peak'!$A$3:HK$99,219,FALSE())-VLOOKUP($A35,'Import Peak Change'!$A$106:HK$202,219,FALSE())))</f>
        <v>0</v>
      </c>
      <c r="HL35" s="193" t="n">
        <f aca="false">IF(ISERROR(VLOOKUP($A35,'Import Peak'!$A$3:HL$99,220,FALSE())-VLOOKUP($A35,'Import Peak Change'!$A$106:HL$202,220,FALSE())),0,(VLOOKUP($A35,'Import Peak'!$A$3:HL$99,220,FALSE())-VLOOKUP($A35,'Import Peak Change'!$A$106:HL$202,220,FALSE())))</f>
        <v>0</v>
      </c>
      <c r="HM35" s="193" t="n">
        <f aca="false">IF(ISERROR(VLOOKUP($A35,'Import Peak'!$A$3:HM$99,221,FALSE())-VLOOKUP($A35,'Import Peak Change'!$A$106:HM$202,221,FALSE())),0,(VLOOKUP($A35,'Import Peak'!$A$3:HM$99,221,FALSE())-VLOOKUP($A35,'Import Peak Change'!$A$106:HM$202,221,FALSE())))</f>
        <v>0</v>
      </c>
      <c r="HN35" s="193" t="n">
        <f aca="false">IF(ISERROR(VLOOKUP($A35,'Import Peak'!$A$3:HN$99,222,FALSE())-VLOOKUP($A35,'Import Peak Change'!$A$106:HN$202,222,FALSE())),0,(VLOOKUP($A35,'Import Peak'!$A$3:HN$99,222,FALSE())-VLOOKUP($A35,'Import Peak Change'!$A$106:HN$202,222,FALSE())))</f>
        <v>0</v>
      </c>
      <c r="HO35" s="193" t="n">
        <f aca="false">IF(ISERROR(VLOOKUP($A35,'Import Peak'!$A$3:HO$99,223,FALSE())-VLOOKUP($A35,'Import Peak Change'!$A$106:HO$202,223,FALSE())),0,(VLOOKUP($A35,'Import Peak'!$A$3:HO$99,223,FALSE())-VLOOKUP($A35,'Import Peak Change'!$A$106:HO$202,223,FALSE())))</f>
        <v>0</v>
      </c>
      <c r="HP35" s="193" t="n">
        <f aca="false">IF(ISERROR(VLOOKUP($A35,'Import Peak'!$A$3:HP$99,224,FALSE())-VLOOKUP($A35,'Import Peak Change'!$A$106:HP$202,224,FALSE())),0,(VLOOKUP($A35,'Import Peak'!$A$3:HP$99,224,FALSE())-VLOOKUP($A35,'Import Peak Change'!$A$106:HP$202,224,FALSE())))</f>
        <v>0</v>
      </c>
      <c r="HQ35" s="193" t="n">
        <f aca="false">IF(ISERROR(VLOOKUP($A35,'Import Peak'!$A$3:HQ$99,225,FALSE())-VLOOKUP($A35,'Import Peak Change'!$A$106:HQ$202,225,FALSE())),0,(VLOOKUP($A35,'Import Peak'!$A$3:HQ$99,225,FALSE())-VLOOKUP($A35,'Import Peak Change'!$A$106:HQ$202,225,FALSE())))</f>
        <v>0</v>
      </c>
      <c r="HR35" s="193" t="n">
        <f aca="false">IF(ISERROR(VLOOKUP($A35,'Import Peak'!$A$3:HR$99,226,FALSE())-VLOOKUP($A35,'Import Peak Change'!$A$106:HR$202,226,FALSE())),0,(VLOOKUP($A35,'Import Peak'!$A$3:HR$99,226,FALSE())-VLOOKUP($A35,'Import Peak Change'!$A$106:HR$202,226,FALSE())))</f>
        <v>0</v>
      </c>
      <c r="HS35" s="193" t="n">
        <f aca="false">IF(ISERROR(VLOOKUP($A35,'Import Peak'!$A$3:HS$99,227,FALSE())-VLOOKUP($A35,'Import Peak Change'!$A$106:HS$202,227,FALSE())),0,(VLOOKUP($A35,'Import Peak'!$A$3:HS$99,227,FALSE())-VLOOKUP($A35,'Import Peak Change'!$A$106:HS$202,227,FALSE())))</f>
        <v>0</v>
      </c>
      <c r="HT35" s="193" t="n">
        <f aca="false">IF(ISERROR(VLOOKUP($A35,'Import Peak'!$A$3:HT$99,228,FALSE())-VLOOKUP($A35,'Import Peak Change'!$A$106:HT$202,228,FALSE())),0,(VLOOKUP($A35,'Import Peak'!$A$3:HT$99,228,FALSE())-VLOOKUP($A35,'Import Peak Change'!$A$106:HT$202,228,FALSE())))</f>
        <v>0</v>
      </c>
      <c r="HU35" s="193" t="n">
        <f aca="false">IF(ISERROR(VLOOKUP($A35,'Import Peak'!$A$3:HU$99,229,FALSE())-VLOOKUP($A35,'Import Peak Change'!$A$106:HU$202,229,FALSE())),0,(VLOOKUP($A35,'Import Peak'!$A$3:HU$99,229,FALSE())-VLOOKUP($A35,'Import Peak Change'!$A$106:HU$202,229,FALSE())))</f>
        <v>0</v>
      </c>
      <c r="HV35" s="193" t="n">
        <f aca="false">IF(ISERROR(VLOOKUP($A35,'Import Peak'!$A$3:HV$99,230,FALSE())-VLOOKUP($A35,'Import Peak Change'!$A$106:HV$202,230,FALSE())),0,(VLOOKUP($A35,'Import Peak'!$A$3:HV$99,230,FALSE())-VLOOKUP($A35,'Import Peak Change'!$A$106:HV$202,230,FALSE())))</f>
        <v>0</v>
      </c>
      <c r="HW35" s="193" t="n">
        <f aca="false">IF(ISERROR(VLOOKUP($A35,'Import Peak'!$A$3:HW$99,231,FALSE())-VLOOKUP($A35,'Import Peak Change'!$A$106:HW$202,231,FALSE())),0,(VLOOKUP($A35,'Import Peak'!$A$3:HW$99,231,FALSE())-VLOOKUP($A35,'Import Peak Change'!$A$106:HW$202,231,FALSE())))</f>
        <v>0</v>
      </c>
      <c r="HX35" s="193" t="n">
        <f aca="false">IF(ISERROR(VLOOKUP($A35,'Import Peak'!$A$3:HX$99,232,FALSE())-VLOOKUP($A35,'Import Peak Change'!$A$106:HX$202,232,FALSE())),0,(VLOOKUP($A35,'Import Peak'!$A$3:HX$99,232,FALSE())-VLOOKUP($A35,'Import Peak Change'!$A$106:HX$202,232,FALSE())))</f>
        <v>0</v>
      </c>
      <c r="HY35" s="193" t="n">
        <f aca="false">IF(ISERROR(VLOOKUP($A35,'Import Peak'!$A$3:HY$99,233,FALSE())-VLOOKUP($A35,'Import Peak Change'!$A$106:HY$202,233,FALSE())),0,(VLOOKUP($A35,'Import Peak'!$A$3:HY$99,233,FALSE())-VLOOKUP($A35,'Import Peak Change'!$A$106:HY$202,233,FALSE())))</f>
        <v>0</v>
      </c>
      <c r="HZ35" s="193" t="n">
        <f aca="false">IF(ISERROR(VLOOKUP($A35,'Import Peak'!$A$3:HZ$99,234,FALSE())-VLOOKUP($A35,'Import Peak Change'!$A$106:HZ$202,234,FALSE())),0,(VLOOKUP($A35,'Import Peak'!$A$3:HZ$99,234,FALSE())-VLOOKUP($A35,'Import Peak Change'!$A$106:HZ$202,234,FALSE())))</f>
        <v>0</v>
      </c>
      <c r="IA35" s="193" t="n">
        <f aca="false">IF(ISERROR(VLOOKUP($A35,'Import Peak'!$A$3:IA$99,235,FALSE())-VLOOKUP($A35,'Import Peak Change'!$A$106:IA$202,235,FALSE())),0,(VLOOKUP($A35,'Import Peak'!$A$3:IA$99,235,FALSE())-VLOOKUP($A35,'Import Peak Change'!$A$106:IA$202,235,FALSE())))</f>
        <v>0</v>
      </c>
      <c r="IB35" s="193" t="n">
        <f aca="false">IF(ISERROR(VLOOKUP($A35,'Import Peak'!$A$3:IB$99,236,FALSE())-VLOOKUP($A35,'Import Peak Change'!$A$106:IB$202,236,FALSE())),0,(VLOOKUP($A35,'Import Peak'!$A$3:IB$99,236,FALSE())-VLOOKUP($A35,'Import Peak Change'!$A$106:IB$202,236,FALSE())))</f>
        <v>0</v>
      </c>
      <c r="IC35" s="193" t="n">
        <f aca="false">IF(ISERROR(VLOOKUP($A35,'Import Peak'!$A$3:IC$99,237,FALSE())-VLOOKUP($A35,'Import Peak Change'!$A$106:IC$202,237,FALSE())),0,(VLOOKUP($A35,'Import Peak'!$A$3:IC$99,237,FALSE())-VLOOKUP($A35,'Import Peak Change'!$A$106:IC$202,237,FALSE())))</f>
        <v>0</v>
      </c>
      <c r="ID35" s="193" t="n">
        <f aca="false">IF(ISERROR(VLOOKUP($A35,'Import Peak'!$A$3:ID$99,238,FALSE())-VLOOKUP($A35,'Import Peak Change'!$A$106:ID$202,238,FALSE())),0,(VLOOKUP($A35,'Import Peak'!$A$3:ID$99,238,FALSE())-VLOOKUP($A35,'Import Peak Change'!$A$106:ID$202,238,FALSE())))</f>
        <v>0</v>
      </c>
      <c r="IE35" s="193" t="n">
        <f aca="false">IF(ISERROR(VLOOKUP($A35,'Import Peak'!$A$3:IE$99,239,FALSE())-VLOOKUP($A35,'Import Peak Change'!$A$106:IE$202,239,FALSE())),0,(VLOOKUP($A35,'Import Peak'!$A$3:IE$99,239,FALSE())-VLOOKUP($A35,'Import Peak Change'!$A$106:IE$202,239,FALSE())))</f>
        <v>0</v>
      </c>
    </row>
    <row r="36" customFormat="false" ht="12.75" hidden="false" customHeight="false" outlineLevel="0" collapsed="false">
      <c r="A36" s="201" t="str">
        <f aca="false">IF('Import Peak'!A33=0,"",'Import Peak'!A33)</f>
        <v>BIO</v>
      </c>
      <c r="B36" s="193"/>
      <c r="C36" s="193"/>
      <c r="D36" s="193"/>
      <c r="E36" s="193"/>
      <c r="F36" s="193"/>
      <c r="G36" s="193" t="n">
        <f aca="false">IF(ISERROR(VLOOKUP($A36,'Import Peak'!$A$3:G$99,7,FALSE())-VLOOKUP($A36,'Import Peak Change'!$A$106:G$202,7,FALSE())),0,(VLOOKUP($A36,'Import Peak'!$A$3:G$99,7,FALSE())-VLOOKUP($A36,'Import Peak Change'!$A$106:G$202,7,FALSE())))</f>
        <v>0</v>
      </c>
      <c r="H36" s="193" t="n">
        <f aca="false">IF(ISERROR(VLOOKUP($A36,'Import Peak'!$A$3:H$99,8,FALSE())-VLOOKUP($A36,'Import Peak Change'!$A$106:H$202,8,FALSE())),0,(VLOOKUP($A36,'Import Peak'!$A$3:H$99,8,FALSE())-VLOOKUP($A36,'Import Peak Change'!$A$106:H$202,8,FALSE())))</f>
        <v>0</v>
      </c>
      <c r="I36" s="193" t="n">
        <f aca="false">IF(ISERROR(VLOOKUP($A36,'Import Peak'!$A$3:I$99,9,FALSE())-VLOOKUP($A36,'Import Peak Change'!$A$106:I$202,9,FALSE())),0,(VLOOKUP($A36,'Import Peak'!$A$3:I$99,9,FALSE())-VLOOKUP($A36,'Import Peak Change'!$A$106:I$202,9,FALSE())))</f>
        <v>-0.894451015550658</v>
      </c>
      <c r="J36" s="193" t="n">
        <f aca="false">IF(ISERROR(VLOOKUP($A36,'Import Peak'!$A$3:J$99,10,FALSE())-VLOOKUP($A36,'Import Peak Change'!$A$106:J$202,10,FALSE())),0,(VLOOKUP($A36,'Import Peak'!$A$3:J$99,10,FALSE())-VLOOKUP($A36,'Import Peak Change'!$A$106:J$202,10,FALSE())))</f>
        <v>0</v>
      </c>
      <c r="K36" s="193" t="n">
        <f aca="false">IF(ISERROR(VLOOKUP($A36,'Import Peak'!$A$3:K$99,11,FALSE())-VLOOKUP($A36,'Import Peak Change'!$A$106:K$202,11,FALSE())),0,(VLOOKUP($A36,'Import Peak'!$A$3:K$99,11,FALSE())-VLOOKUP($A36,'Import Peak Change'!$A$106:K$202,11,FALSE())))</f>
        <v>0</v>
      </c>
      <c r="L36" s="193" t="n">
        <f aca="false">IF(ISERROR(VLOOKUP($A36,'Import Peak'!$A$3:L$99,12,FALSE())-VLOOKUP($A36,'Import Peak Change'!$A$106:L$202,12,FALSE())),0,(VLOOKUP($A36,'Import Peak'!$A$3:L$99,12,FALSE())-VLOOKUP($A36,'Import Peak Change'!$A$106:L$202,12,FALSE())))</f>
        <v>-0.49777007774901</v>
      </c>
      <c r="M36" s="193" t="n">
        <f aca="false">IF(ISERROR(VLOOKUP($A36,'Import Peak'!$A$3:M$99,13,FALSE())-VLOOKUP($A36,'Import Peak Change'!$A$106:M$202,13,FALSE())),0,(VLOOKUP($A36,'Import Peak'!$A$3:M$99,13,FALSE())-VLOOKUP($A36,'Import Peak Change'!$A$106:M$202,13,FALSE())))</f>
        <v>0</v>
      </c>
      <c r="N36" s="193" t="n">
        <f aca="false">IF(ISERROR(VLOOKUP($A36,'Import Peak'!$A$3:N$99,14,FALSE())-VLOOKUP($A36,'Import Peak Change'!$A$106:N$202,14,FALSE())),0,(VLOOKUP($A36,'Import Peak'!$A$3:N$99,14,FALSE())-VLOOKUP($A36,'Import Peak Change'!$A$106:N$202,14,FALSE())))</f>
        <v>0</v>
      </c>
      <c r="O36" s="193" t="n">
        <f aca="false">IF(ISERROR(VLOOKUP($A36,'Import Peak'!$A$3:O$99,15,FALSE())-VLOOKUP($A36,'Import Peak Change'!$A$106:O$202,15,FALSE())),0,(VLOOKUP($A36,'Import Peak'!$A$3:O$99,15,FALSE())-VLOOKUP($A36,'Import Peak Change'!$A$106:O$202,15,FALSE())))</f>
        <v>0.341249674169376</v>
      </c>
      <c r="P36" s="193" t="n">
        <f aca="false">IF(ISERROR(VLOOKUP($A36,'Import Peak'!$A$3:P$99,16,FALSE())-VLOOKUP($A36,'Import Peak Change'!$A$106:P$202,16,FALSE())),0,(VLOOKUP($A36,'Import Peak'!$A$3:P$99,16,FALSE())-VLOOKUP($A36,'Import Peak Change'!$A$106:P$202,16,FALSE())))</f>
        <v>0</v>
      </c>
      <c r="Q36" s="193" t="n">
        <f aca="false">IF(ISERROR(VLOOKUP($A36,'Import Peak'!$A$3:Q$99,17,FALSE())-VLOOKUP($A36,'Import Peak Change'!$A$106:Q$202,17,FALSE())),0,(VLOOKUP($A36,'Import Peak'!$A$3:Q$99,17,FALSE())-VLOOKUP($A36,'Import Peak Change'!$A$106:Q$202,17,FALSE())))</f>
        <v>0</v>
      </c>
      <c r="R36" s="193" t="n">
        <f aca="false">IF(ISERROR(VLOOKUP($A36,'Import Peak'!$A$3:R$99,18,FALSE())-VLOOKUP($A36,'Import Peak Change'!$A$106:R$202,18,FALSE())),0,(VLOOKUP($A36,'Import Peak'!$A$3:R$99,18,FALSE())-VLOOKUP($A36,'Import Peak Change'!$A$106:R$202,18,FALSE())))</f>
        <v>1.65486082051939</v>
      </c>
      <c r="S36" s="193" t="n">
        <f aca="false">IF(ISERROR(VLOOKUP($A36,'Import Peak'!$A$3:S$99,19,FALSE())-VLOOKUP($A36,'Import Peak Change'!$A$106:S$202,19,FALSE())),0,(VLOOKUP($A36,'Import Peak'!$A$3:S$99,19,FALSE())-VLOOKUP($A36,'Import Peak Change'!$A$106:S$202,19,FALSE())))</f>
        <v>0</v>
      </c>
      <c r="T36" s="193" t="n">
        <f aca="false">IF(ISERROR(VLOOKUP($A36,'Import Peak'!$A$3:T$99,20,FALSE())-VLOOKUP($A36,'Import Peak Change'!$A$106:T$202,20,FALSE())),0,(VLOOKUP($A36,'Import Peak'!$A$3:T$99,20,FALSE())-VLOOKUP($A36,'Import Peak Change'!$A$106:T$202,20,FALSE())))</f>
        <v>0</v>
      </c>
      <c r="U36" s="193" t="n">
        <f aca="false">IF(ISERROR(VLOOKUP($A36,'Import Peak'!$A$3:U$99,21,FALSE())-VLOOKUP($A36,'Import Peak Change'!$A$106:U$202,21,FALSE())),0,(VLOOKUP($A36,'Import Peak'!$A$3:U$99,21,FALSE())-VLOOKUP($A36,'Import Peak Change'!$A$106:U$202,21,FALSE())))</f>
        <v>2.92884773869991</v>
      </c>
      <c r="V36" s="193" t="n">
        <f aca="false">IF(ISERROR(VLOOKUP($A36,'Import Peak'!$A$3:V$99,22,FALSE())-VLOOKUP($A36,'Import Peak Change'!$A$106:V$202,22,FALSE())),0,(VLOOKUP($A36,'Import Peak'!$A$3:V$99,22,FALSE())-VLOOKUP($A36,'Import Peak Change'!$A$106:V$202,22,FALSE())))</f>
        <v>0</v>
      </c>
      <c r="W36" s="193" t="n">
        <f aca="false">IF(ISERROR(VLOOKUP($A36,'Import Peak'!$A$3:W$99,23,FALSE())-VLOOKUP($A36,'Import Peak Change'!$A$106:W$202,23,FALSE())),0,(VLOOKUP($A36,'Import Peak'!$A$3:W$99,23,FALSE())-VLOOKUP($A36,'Import Peak Change'!$A$106:W$202,23,FALSE())))</f>
        <v>0</v>
      </c>
      <c r="X36" s="193" t="n">
        <f aca="false">IF(ISERROR(VLOOKUP($A36,'Import Peak'!$A$3:X$99,24,FALSE())-VLOOKUP($A36,'Import Peak Change'!$A$106:X$202,24,FALSE())),0,(VLOOKUP($A36,'Import Peak'!$A$3:X$99,24,FALSE())-VLOOKUP($A36,'Import Peak Change'!$A$106:X$202,24,FALSE())))</f>
        <v>3.53652604357922</v>
      </c>
      <c r="Y36" s="193" t="n">
        <f aca="false">IF(ISERROR(VLOOKUP($A36,'Import Peak'!$A$3:Y$99,25,FALSE())-VLOOKUP($A36,'Import Peak Change'!$A$106:Y$202,25,FALSE())),0,(VLOOKUP($A36,'Import Peak'!$A$3:Y$99,25,FALSE())-VLOOKUP($A36,'Import Peak Change'!$A$106:Y$202,25,FALSE())))</f>
        <v>0</v>
      </c>
      <c r="Z36" s="193" t="n">
        <f aca="false">IF(ISERROR(VLOOKUP($A36,'Import Peak'!$A$3:Z$99,26,FALSE())-VLOOKUP($A36,'Import Peak Change'!$A$106:Z$202,26,FALSE())),0,(VLOOKUP($A36,'Import Peak'!$A$3:Z$99,26,FALSE())-VLOOKUP($A36,'Import Peak Change'!$A$106:Z$202,26,FALSE())))</f>
        <v>0</v>
      </c>
      <c r="AA36" s="193" t="n">
        <f aca="false">IF(ISERROR(VLOOKUP($A36,'Import Peak'!$A$3:AA$99,27,FALSE())-VLOOKUP($A36,'Import Peak Change'!$A$106:AA$202,27,FALSE())),0,(VLOOKUP($A36,'Import Peak'!$A$3:AA$99,27,FALSE())-VLOOKUP($A36,'Import Peak Change'!$A$106:AA$202,27,FALSE())))</f>
        <v>6.31208335849988</v>
      </c>
      <c r="AB36" s="193" t="n">
        <f aca="false">IF(ISERROR(VLOOKUP($A36,'Import Peak'!$A$3:AB$99,28,FALSE())-VLOOKUP($A36,'Import Peak Change'!$A$106:AB$202,28,FALSE())),0,(VLOOKUP($A36,'Import Peak'!$A$3:AB$99,28,FALSE())-VLOOKUP($A36,'Import Peak Change'!$A$106:AB$202,28,FALSE())))</f>
        <v>0</v>
      </c>
      <c r="AC36" s="193" t="n">
        <f aca="false">IF(ISERROR(VLOOKUP($A36,'Import Peak'!$A$3:AC$99,29,FALSE())-VLOOKUP($A36,'Import Peak Change'!$A$106:AC$202,29,FALSE())),0,(VLOOKUP($A36,'Import Peak'!$A$3:AC$99,29,FALSE())-VLOOKUP($A36,'Import Peak Change'!$A$106:AC$202,29,FALSE())))</f>
        <v>0</v>
      </c>
      <c r="AD36" s="193" t="n">
        <f aca="false">IF(ISERROR(VLOOKUP($A36,'Import Peak'!$A$3:AD$99,30,FALSE())-VLOOKUP($A36,'Import Peak Change'!$A$106:AD$202,30,FALSE())),0,(VLOOKUP($A36,'Import Peak'!$A$3:AD$99,30,FALSE())-VLOOKUP($A36,'Import Peak Change'!$A$106:AD$202,30,FALSE())))</f>
        <v>14.9531810465996</v>
      </c>
      <c r="AE36" s="193" t="n">
        <f aca="false">IF(ISERROR(VLOOKUP($A36,'Import Peak'!$A$3:AE$99,31,FALSE())-VLOOKUP($A36,'Import Peak Change'!$A$106:AE$202,31,FALSE())),0,(VLOOKUP($A36,'Import Peak'!$A$3:AE$99,31,FALSE())-VLOOKUP($A36,'Import Peak Change'!$A$106:AE$202,31,FALSE())))</f>
        <v>0</v>
      </c>
      <c r="AF36" s="193" t="n">
        <f aca="false">IF(ISERROR(VLOOKUP($A36,'Import Peak'!$A$3:AF$99,32,FALSE())-VLOOKUP($A36,'Import Peak Change'!$A$106:AF$202,32,FALSE())),0,(VLOOKUP($A36,'Import Peak'!$A$3:AF$99,32,FALSE())-VLOOKUP($A36,'Import Peak Change'!$A$106:AF$202,32,FALSE())))</f>
        <v>0</v>
      </c>
      <c r="AG36" s="193" t="n">
        <f aca="false">IF(ISERROR(VLOOKUP($A36,'Import Peak'!$A$3:AG$99,33,FALSE())-VLOOKUP($A36,'Import Peak Change'!$A$106:AG$202,33,FALSE())),0,(VLOOKUP($A36,'Import Peak'!$A$3:AG$99,33,FALSE())-VLOOKUP($A36,'Import Peak Change'!$A$106:AG$202,33,FALSE())))</f>
        <v>20.170904826402</v>
      </c>
      <c r="AH36" s="193" t="n">
        <f aca="false">IF(ISERROR(VLOOKUP($A36,'Import Peak'!$A$3:AH$99,34,FALSE())-VLOOKUP($A36,'Import Peak Change'!$A$106:AH$202,34,FALSE())),0,(VLOOKUP($A36,'Import Peak'!$A$3:AH$99,34,FALSE())-VLOOKUP($A36,'Import Peak Change'!$A$106:AH$202,34,FALSE())))</f>
        <v>0</v>
      </c>
      <c r="AI36" s="193" t="n">
        <f aca="false">IF(ISERROR(VLOOKUP($A36,'Import Peak'!$A$3:AI$99,35,FALSE())-VLOOKUP($A36,'Import Peak Change'!$A$106:AI$202,35,FALSE())),0,(VLOOKUP($A36,'Import Peak'!$A$3:AI$99,35,FALSE())-VLOOKUP($A36,'Import Peak Change'!$A$106:AI$202,35,FALSE())))</f>
        <v>0</v>
      </c>
      <c r="AJ36" s="193" t="n">
        <f aca="false">IF(ISERROR(VLOOKUP($A36,'Import Peak'!$A$3:AJ$99,36,FALSE())-VLOOKUP($A36,'Import Peak Change'!$A$106:AJ$202,36,FALSE())),0,(VLOOKUP($A36,'Import Peak'!$A$3:AJ$99,36,FALSE())-VLOOKUP($A36,'Import Peak Change'!$A$106:AJ$202,36,FALSE())))</f>
        <v>22.4886466306016</v>
      </c>
      <c r="AK36" s="193" t="n">
        <f aca="false">IF(ISERROR(VLOOKUP($A36,'Import Peak'!$A$3:AK$99,37,FALSE())-VLOOKUP($A36,'Import Peak Change'!$A$106:AK$202,37,FALSE())),0,(VLOOKUP($A36,'Import Peak'!$A$3:AK$99,37,FALSE())-VLOOKUP($A36,'Import Peak Change'!$A$106:AK$202,37,FALSE())))</f>
        <v>0</v>
      </c>
      <c r="AL36" s="193" t="n">
        <f aca="false">IF(ISERROR(VLOOKUP($A36,'Import Peak'!$A$3:AL$99,38,FALSE())-VLOOKUP($A36,'Import Peak Change'!$A$106:AL$202,38,FALSE())),0,(VLOOKUP($A36,'Import Peak'!$A$3:AL$99,38,FALSE())-VLOOKUP($A36,'Import Peak Change'!$A$106:AL$202,38,FALSE())))</f>
        <v>0</v>
      </c>
      <c r="AM36" s="193" t="n">
        <f aca="false">IF(ISERROR(VLOOKUP($A36,'Import Peak'!$A$3:AM$99,39,FALSE())-VLOOKUP($A36,'Import Peak Change'!$A$106:AM$202,39,FALSE())),0,(VLOOKUP($A36,'Import Peak'!$A$3:AM$99,39,FALSE())-VLOOKUP($A36,'Import Peak Change'!$A$106:AM$202,39,FALSE())))</f>
        <v>24.1094415396983</v>
      </c>
      <c r="AN36" s="193" t="n">
        <f aca="false">IF(ISERROR(VLOOKUP($A36,'Import Peak'!$A$3:AN$99,40,FALSE())-VLOOKUP($A36,'Import Peak Change'!$A$106:AN$202,40,FALSE())),0,(VLOOKUP($A36,'Import Peak'!$A$3:AN$99,40,FALSE())-VLOOKUP($A36,'Import Peak Change'!$A$106:AN$202,40,FALSE())))</f>
        <v>0</v>
      </c>
      <c r="AO36" s="193" t="n">
        <f aca="false">IF(ISERROR(VLOOKUP($A36,'Import Peak'!$A$3:AO$99,41,FALSE())-VLOOKUP($A36,'Import Peak Change'!$A$106:AO$202,41,FALSE())),0,(VLOOKUP($A36,'Import Peak'!$A$3:AO$99,41,FALSE())-VLOOKUP($A36,'Import Peak Change'!$A$106:AO$202,41,FALSE())))</f>
        <v>0</v>
      </c>
      <c r="AP36" s="193" t="n">
        <f aca="false">IF(ISERROR(VLOOKUP($A36,'Import Peak'!$A$3:AP$99,42,FALSE())-VLOOKUP($A36,'Import Peak Change'!$A$106:AP$202,42,FALSE())),0,(VLOOKUP($A36,'Import Peak'!$A$3:AP$99,42,FALSE())-VLOOKUP($A36,'Import Peak Change'!$A$106:AP$202,42,FALSE())))</f>
        <v>33.4307768215986</v>
      </c>
      <c r="AQ36" s="193" t="n">
        <f aca="false">IF(ISERROR(VLOOKUP($A36,'Import Peak'!$A$3:AQ$99,43,FALSE())-VLOOKUP($A36,'Import Peak Change'!$A$106:AQ$202,43,FALSE())),0,(VLOOKUP($A36,'Import Peak'!$A$3:AQ$99,43,FALSE())-VLOOKUP($A36,'Import Peak Change'!$A$106:AQ$202,43,FALSE())))</f>
        <v>0</v>
      </c>
      <c r="AR36" s="193" t="n">
        <f aca="false">IF(ISERROR(VLOOKUP($A36,'Import Peak'!$A$3:AR$99,44,FALSE())-VLOOKUP($A36,'Import Peak Change'!$A$106:AR$202,44,FALSE())),0,(VLOOKUP($A36,'Import Peak'!$A$3:AR$99,44,FALSE())-VLOOKUP($A36,'Import Peak Change'!$A$106:AR$202,44,FALSE())))</f>
        <v>0</v>
      </c>
      <c r="AS36" s="193" t="n">
        <f aca="false">IF(ISERROR(VLOOKUP($A36,'Import Peak'!$A$3:AS$99,45,FALSE())-VLOOKUP($A36,'Import Peak Change'!$A$106:AS$202,45,FALSE())),0,(VLOOKUP($A36,'Import Peak'!$A$3:AS$99,45,FALSE())-VLOOKUP($A36,'Import Peak Change'!$A$106:AS$202,45,FALSE())))</f>
        <v>40.0745235053</v>
      </c>
      <c r="AT36" s="193" t="n">
        <f aca="false">IF(ISERROR(VLOOKUP($A36,'Import Peak'!$A$3:AT$99,46,FALSE())-VLOOKUP($A36,'Import Peak Change'!$A$106:AT$202,46,FALSE())),0,(VLOOKUP($A36,'Import Peak'!$A$3:AT$99,46,FALSE())-VLOOKUP($A36,'Import Peak Change'!$A$106:AT$202,46,FALSE())))</f>
        <v>0</v>
      </c>
      <c r="AU36" s="193" t="n">
        <f aca="false">IF(ISERROR(VLOOKUP($A36,'Import Peak'!$A$3:AU$99,47,FALSE())-VLOOKUP($A36,'Import Peak Change'!$A$106:AU$202,47,FALSE())),0,(VLOOKUP($A36,'Import Peak'!$A$3:AU$99,47,FALSE())-VLOOKUP($A36,'Import Peak Change'!$A$106:AU$202,47,FALSE())))</f>
        <v>0</v>
      </c>
      <c r="AV36" s="193" t="n">
        <f aca="false">IF(ISERROR(VLOOKUP($A36,'Import Peak'!$A$3:AV$99,48,FALSE())-VLOOKUP($A36,'Import Peak Change'!$A$106:AV$202,48,FALSE())),0,(VLOOKUP($A36,'Import Peak'!$A$3:AV$99,48,FALSE())-VLOOKUP($A36,'Import Peak Change'!$A$106:AV$202,48,FALSE())))</f>
        <v>39.8901134421976</v>
      </c>
      <c r="AW36" s="193" t="n">
        <f aca="false">IF(ISERROR(VLOOKUP($A36,'Import Peak'!$A$3:AW$99,49,FALSE())-VLOOKUP($A36,'Import Peak Change'!$A$106:AW$202,49,FALSE())),0,(VLOOKUP($A36,'Import Peak'!$A$3:AW$99,49,FALSE())-VLOOKUP($A36,'Import Peak Change'!$A$106:AW$202,49,FALSE())))</f>
        <v>0</v>
      </c>
      <c r="AX36" s="193" t="n">
        <f aca="false">IF(ISERROR(VLOOKUP($A36,'Import Peak'!$A$3:AX$99,50,FALSE())-VLOOKUP($A36,'Import Peak Change'!$A$106:AX$202,50,FALSE())),0,(VLOOKUP($A36,'Import Peak'!$A$3:AX$99,50,FALSE())-VLOOKUP($A36,'Import Peak Change'!$A$106:AX$202,50,FALSE())))</f>
        <v>0</v>
      </c>
      <c r="AY36" s="193" t="n">
        <f aca="false">IF(ISERROR(VLOOKUP($A36,'Import Peak'!$A$3:AY$99,51,FALSE())-VLOOKUP($A36,'Import Peak Change'!$A$106:AY$202,51,FALSE())),0,(VLOOKUP($A36,'Import Peak'!$A$3:AY$99,51,FALSE())-VLOOKUP($A36,'Import Peak Change'!$A$106:AY$202,51,FALSE())))</f>
        <v>39.9085238291009</v>
      </c>
      <c r="AZ36" s="193" t="n">
        <f aca="false">IF(ISERROR(VLOOKUP($A36,'Import Peak'!$A$3:AZ$99,52,FALSE())-VLOOKUP($A36,'Import Peak Change'!$A$106:AZ$202,52,FALSE())),0,(VLOOKUP($A36,'Import Peak'!$A$3:AZ$99,52,FALSE())-VLOOKUP($A36,'Import Peak Change'!$A$106:AZ$202,52,FALSE())))</f>
        <v>0</v>
      </c>
      <c r="BA36" s="193" t="n">
        <f aca="false">IF(ISERROR(VLOOKUP($A36,'Import Peak'!$A$3:BA$99,53,FALSE())-VLOOKUP($A36,'Import Peak Change'!$A$106:BA$202,53,FALSE())),0,(VLOOKUP($A36,'Import Peak'!$A$3:BA$99,53,FALSE())-VLOOKUP($A36,'Import Peak Change'!$A$106:BA$202,53,FALSE())))</f>
        <v>0</v>
      </c>
      <c r="BB36" s="193" t="n">
        <f aca="false">IF(ISERROR(VLOOKUP($A36,'Import Peak'!$A$3:BB$99,54,FALSE())-VLOOKUP($A36,'Import Peak Change'!$A$106:BB$202,54,FALSE())),0,(VLOOKUP($A36,'Import Peak'!$A$3:BB$99,54,FALSE())-VLOOKUP($A36,'Import Peak Change'!$A$106:BB$202,54,FALSE())))</f>
        <v>52.0695438393996</v>
      </c>
      <c r="BC36" s="193" t="n">
        <f aca="false">IF(ISERROR(VLOOKUP($A36,'Import Peak'!$A$3:BC$99,55,FALSE())-VLOOKUP($A36,'Import Peak Change'!$A$106:BC$202,55,FALSE())),0,(VLOOKUP($A36,'Import Peak'!$A$3:BC$99,55,FALSE())-VLOOKUP($A36,'Import Peak Change'!$A$106:BC$202,55,FALSE())))</f>
        <v>0</v>
      </c>
      <c r="BD36" s="193" t="n">
        <f aca="false">IF(ISERROR(VLOOKUP($A36,'Import Peak'!$A$3:BD$99,56,FALSE())-VLOOKUP($A36,'Import Peak Change'!$A$106:BD$202,56,FALSE())),0,(VLOOKUP($A36,'Import Peak'!$A$3:BD$99,56,FALSE())-VLOOKUP($A36,'Import Peak Change'!$A$106:BD$202,56,FALSE())))</f>
        <v>0</v>
      </c>
      <c r="BE36" s="193" t="n">
        <f aca="false">IF(ISERROR(VLOOKUP($A36,'Import Peak'!$A$3:BE$99,57,FALSE())-VLOOKUP($A36,'Import Peak Change'!$A$106:BE$202,57,FALSE())),0,(VLOOKUP($A36,'Import Peak'!$A$3:BE$99,57,FALSE())-VLOOKUP($A36,'Import Peak Change'!$A$106:BE$202,57,FALSE())))</f>
        <v>57.2026978192007</v>
      </c>
      <c r="BF36" s="193" t="n">
        <f aca="false">IF(ISERROR(VLOOKUP($A36,'Import Peak'!$A$3:BF$99,58,FALSE())-VLOOKUP($A36,'Import Peak Change'!$A$106:BF$202,58,FALSE())),0,(VLOOKUP($A36,'Import Peak'!$A$3:BF$99,58,FALSE())-VLOOKUP($A36,'Import Peak Change'!$A$106:BF$202,58,FALSE())))</f>
        <v>0</v>
      </c>
      <c r="BG36" s="193" t="n">
        <f aca="false">IF(ISERROR(VLOOKUP($A36,'Import Peak'!$A$3:BG$99,59,FALSE())-VLOOKUP($A36,'Import Peak Change'!$A$106:BG$202,59,FALSE())),0,(VLOOKUP($A36,'Import Peak'!$A$3:BG$99,59,FALSE())-VLOOKUP($A36,'Import Peak Change'!$A$106:BG$202,59,FALSE())))</f>
        <v>0</v>
      </c>
      <c r="BH36" s="193" t="n">
        <f aca="false">IF(ISERROR(VLOOKUP($A36,'Import Peak'!$A$3:BH$99,60,FALSE())-VLOOKUP($A36,'Import Peak Change'!$A$106:BH$202,60,FALSE())),0,(VLOOKUP($A36,'Import Peak'!$A$3:BH$99,60,FALSE())-VLOOKUP($A36,'Import Peak Change'!$A$106:BH$202,60,FALSE())))</f>
        <v>44.5704823009983</v>
      </c>
      <c r="BI36" s="193" t="n">
        <f aca="false">IF(ISERROR(VLOOKUP($A36,'Import Peak'!$A$3:BI$99,61,FALSE())-VLOOKUP($A36,'Import Peak Change'!$A$106:BI$202,61,FALSE())),0,(VLOOKUP($A36,'Import Peak'!$A$3:BI$99,61,FALSE())-VLOOKUP($A36,'Import Peak Change'!$A$106:BI$202,61,FALSE())))</f>
        <v>0</v>
      </c>
      <c r="BJ36" s="193" t="n">
        <f aca="false">IF(ISERROR(VLOOKUP($A36,'Import Peak'!$A$3:BJ$99,62,FALSE())-VLOOKUP($A36,'Import Peak Change'!$A$106:BJ$202,62,FALSE())),0,(VLOOKUP($A36,'Import Peak'!$A$3:BJ$99,62,FALSE())-VLOOKUP($A36,'Import Peak Change'!$A$106:BJ$202,62,FALSE())))</f>
        <v>0</v>
      </c>
      <c r="BK36" s="193" t="n">
        <f aca="false">IF(ISERROR(VLOOKUP($A36,'Import Peak'!$A$3:BK$99,63,FALSE())-VLOOKUP($A36,'Import Peak Change'!$A$106:BK$202,63,FALSE())),0,(VLOOKUP($A36,'Import Peak'!$A$3:BK$99,63,FALSE())-VLOOKUP($A36,'Import Peak Change'!$A$106:BK$202,63,FALSE())))</f>
        <v>21.45213908396</v>
      </c>
      <c r="BL36" s="193" t="n">
        <f aca="false">IF(ISERROR(VLOOKUP($A36,'Import Peak'!$A$3:BL$99,64,FALSE())-VLOOKUP($A36,'Import Peak Change'!$A$106:BL$202,64,FALSE())),0,(VLOOKUP($A36,'Import Peak'!$A$3:BL$99,64,FALSE())-VLOOKUP($A36,'Import Peak Change'!$A$106:BL$202,64,FALSE())))</f>
        <v>0</v>
      </c>
      <c r="BM36" s="193" t="n">
        <f aca="false">IF(ISERROR(VLOOKUP($A36,'Import Peak'!$A$3:BM$99,65,FALSE())-VLOOKUP($A36,'Import Peak Change'!$A$106:BM$202,65,FALSE())),0,(VLOOKUP($A36,'Import Peak'!$A$3:BM$99,65,FALSE())-VLOOKUP($A36,'Import Peak Change'!$A$106:BM$202,65,FALSE())))</f>
        <v>0</v>
      </c>
      <c r="BN36" s="193" t="n">
        <f aca="false">IF(ISERROR(VLOOKUP($A36,'Import Peak'!$A$3:BN$99,66,FALSE())-VLOOKUP($A36,'Import Peak Change'!$A$106:BN$202,66,FALSE())),0,(VLOOKUP($A36,'Import Peak'!$A$3:BN$99,66,FALSE())-VLOOKUP($A36,'Import Peak Change'!$A$106:BN$202,66,FALSE())))</f>
        <v>0</v>
      </c>
      <c r="BO36" s="193" t="n">
        <f aca="false">IF(ISERROR(VLOOKUP($A36,'Import Peak'!$A$3:BO$99,67,FALSE())-VLOOKUP($A36,'Import Peak Change'!$A$106:BO$202,67,FALSE())),0,(VLOOKUP($A36,'Import Peak'!$A$3:BO$99,67,FALSE())-VLOOKUP($A36,'Import Peak Change'!$A$106:BO$202,67,FALSE())))</f>
        <v>0</v>
      </c>
      <c r="BP36" s="193" t="n">
        <f aca="false">IF(ISERROR(VLOOKUP($A36,'Import Peak'!$A$3:BP$99,68,FALSE())-VLOOKUP($A36,'Import Peak Change'!$A$106:BP$202,68,FALSE())),0,(VLOOKUP($A36,'Import Peak'!$A$3:BP$99,68,FALSE())-VLOOKUP($A36,'Import Peak Change'!$A$106:BP$202,68,FALSE())))</f>
        <v>0</v>
      </c>
      <c r="BQ36" s="193" t="n">
        <f aca="false">IF(ISERROR(VLOOKUP($A36,'Import Peak'!$A$3:BQ$99,69,FALSE())-VLOOKUP($A36,'Import Peak Change'!$A$106:BQ$202,69,FALSE())),0,(VLOOKUP($A36,'Import Peak'!$A$3:BQ$99,69,FALSE())-VLOOKUP($A36,'Import Peak Change'!$A$106:BQ$202,69,FALSE())))</f>
        <v>0</v>
      </c>
      <c r="BR36" s="193" t="n">
        <f aca="false">IF(ISERROR(VLOOKUP($A36,'Import Peak'!$A$3:BR$99,70,FALSE())-VLOOKUP($A36,'Import Peak Change'!$A$106:BR$202,70,FALSE())),0,(VLOOKUP($A36,'Import Peak'!$A$3:BR$99,70,FALSE())-VLOOKUP($A36,'Import Peak Change'!$A$106:BR$202,70,FALSE())))</f>
        <v>0</v>
      </c>
      <c r="BS36" s="193" t="n">
        <f aca="false">IF(ISERROR(VLOOKUP($A36,'Import Peak'!$A$3:BS$99,71,FALSE())-VLOOKUP($A36,'Import Peak Change'!$A$106:BS$202,71,FALSE())),0,(VLOOKUP($A36,'Import Peak'!$A$3:BS$99,71,FALSE())-VLOOKUP($A36,'Import Peak Change'!$A$106:BS$202,71,FALSE())))</f>
        <v>0</v>
      </c>
      <c r="BT36" s="193" t="n">
        <f aca="false">IF(ISERROR(VLOOKUP($A36,'Import Peak'!$A$3:BT$99,72,FALSE())-VLOOKUP($A36,'Import Peak Change'!$A$106:BT$202,72,FALSE())),0,(VLOOKUP($A36,'Import Peak'!$A$3:BT$99,72,FALSE())-VLOOKUP($A36,'Import Peak Change'!$A$106:BT$202,72,FALSE())))</f>
        <v>0</v>
      </c>
      <c r="BU36" s="193" t="n">
        <f aca="false">IF(ISERROR(VLOOKUP($A36,'Import Peak'!$A$3:BU$99,73,FALSE())-VLOOKUP($A36,'Import Peak Change'!$A$106:BU$202,73,FALSE())),0,(VLOOKUP($A36,'Import Peak'!$A$3:BU$99,73,FALSE())-VLOOKUP($A36,'Import Peak Change'!$A$106:BU$202,73,FALSE())))</f>
        <v>0</v>
      </c>
      <c r="BV36" s="193" t="n">
        <f aca="false">IF(ISERROR(VLOOKUP($A36,'Import Peak'!$A$3:BV$99,74,FALSE())-VLOOKUP($A36,'Import Peak Change'!$A$106:BV$202,74,FALSE())),0,(VLOOKUP($A36,'Import Peak'!$A$3:BV$99,74,FALSE())-VLOOKUP($A36,'Import Peak Change'!$A$106:BV$202,74,FALSE())))</f>
        <v>0</v>
      </c>
      <c r="BW36" s="193" t="n">
        <f aca="false">IF(ISERROR(VLOOKUP($A36,'Import Peak'!$A$3:BW$99,75,FALSE())-VLOOKUP($A36,'Import Peak Change'!$A$106:BW$202,75,FALSE())),0,(VLOOKUP($A36,'Import Peak'!$A$3:BW$99,75,FALSE())-VLOOKUP($A36,'Import Peak Change'!$A$106:BW$202,75,FALSE())))</f>
        <v>0</v>
      </c>
      <c r="BX36" s="193" t="n">
        <f aca="false">IF(ISERROR(VLOOKUP($A36,'Import Peak'!$A$3:BX$99,76,FALSE())-VLOOKUP($A36,'Import Peak Change'!$A$106:BX$202,76,FALSE())),0,(VLOOKUP($A36,'Import Peak'!$A$3:BX$99,76,FALSE())-VLOOKUP($A36,'Import Peak Change'!$A$106:BX$202,76,FALSE())))</f>
        <v>0</v>
      </c>
      <c r="BY36" s="193" t="n">
        <f aca="false">IF(ISERROR(VLOOKUP($A36,'Import Peak'!$A$3:BY$99,77,FALSE())-VLOOKUP($A36,'Import Peak Change'!$A$106:BY$202,77,FALSE())),0,(VLOOKUP($A36,'Import Peak'!$A$3:BY$99,77,FALSE())-VLOOKUP($A36,'Import Peak Change'!$A$106:BY$202,77,FALSE())))</f>
        <v>0</v>
      </c>
      <c r="BZ36" s="193" t="n">
        <f aca="false">IF(ISERROR(VLOOKUP($A36,'Import Peak'!$A$3:BZ$99,78,FALSE())-VLOOKUP($A36,'Import Peak Change'!$A$106:BZ$202,78,FALSE())),0,(VLOOKUP($A36,'Import Peak'!$A$3:BZ$99,78,FALSE())-VLOOKUP($A36,'Import Peak Change'!$A$106:BZ$202,78,FALSE())))</f>
        <v>0</v>
      </c>
      <c r="CA36" s="193" t="n">
        <f aca="false">IF(ISERROR(VLOOKUP($A36,'Import Peak'!$A$3:CA$99,79,FALSE())-VLOOKUP($A36,'Import Peak Change'!$A$106:CA$202,79,FALSE())),0,(VLOOKUP($A36,'Import Peak'!$A$3:CA$99,79,FALSE())-VLOOKUP($A36,'Import Peak Change'!$A$106:CA$202,79,FALSE())))</f>
        <v>0</v>
      </c>
      <c r="CB36" s="193" t="n">
        <f aca="false">IF(ISERROR(VLOOKUP($A36,'Import Peak'!$A$3:CB$99,80,FALSE())-VLOOKUP($A36,'Import Peak Change'!$A$106:CB$202,80,FALSE())),0,(VLOOKUP($A36,'Import Peak'!$A$3:CB$99,80,FALSE())-VLOOKUP($A36,'Import Peak Change'!$A$106:CB$202,80,FALSE())))</f>
        <v>0</v>
      </c>
      <c r="CC36" s="193" t="n">
        <f aca="false">IF(ISERROR(VLOOKUP($A36,'Import Peak'!$A$3:CC$99,81,FALSE())-VLOOKUP($A36,'Import Peak Change'!$A$106:CC$202,81,FALSE())),0,(VLOOKUP($A36,'Import Peak'!$A$3:CC$99,81,FALSE())-VLOOKUP($A36,'Import Peak Change'!$A$106:CC$202,81,FALSE())))</f>
        <v>0</v>
      </c>
      <c r="CD36" s="193" t="n">
        <f aca="false">IF(ISERROR(VLOOKUP($A36,'Import Peak'!$A$3:CD$99,82,FALSE())-VLOOKUP($A36,'Import Peak Change'!$A$106:CD$202,82,FALSE())),0,(VLOOKUP($A36,'Import Peak'!$A$3:CD$99,82,FALSE())-VLOOKUP($A36,'Import Peak Change'!$A$106:CD$202,82,FALSE())))</f>
        <v>0</v>
      </c>
      <c r="CE36" s="193" t="n">
        <f aca="false">IF(ISERROR(VLOOKUP($A36,'Import Peak'!$A$3:CE$99,83,FALSE())-VLOOKUP($A36,'Import Peak Change'!$A$106:CE$202,83,FALSE())),0,(VLOOKUP($A36,'Import Peak'!$A$3:CE$99,83,FALSE())-VLOOKUP($A36,'Import Peak Change'!$A$106:CE$202,83,FALSE())))</f>
        <v>0</v>
      </c>
      <c r="CF36" s="193" t="n">
        <f aca="false">IF(ISERROR(VLOOKUP($A36,'Import Peak'!$A$3:CF$99,84,FALSE())-VLOOKUP($A36,'Import Peak Change'!$A$106:CF$202,84,FALSE())),0,(VLOOKUP($A36,'Import Peak'!$A$3:CF$99,84,FALSE())-VLOOKUP($A36,'Import Peak Change'!$A$106:CF$202,84,FALSE())))</f>
        <v>0</v>
      </c>
      <c r="CG36" s="193" t="n">
        <f aca="false">IF(ISERROR(VLOOKUP($A36,'Import Peak'!$A$3:CG$99,85,FALSE())-VLOOKUP($A36,'Import Peak Change'!$A$106:CG$202,85,FALSE())),0,(VLOOKUP($A36,'Import Peak'!$A$3:CG$99,85,FALSE())-VLOOKUP($A36,'Import Peak Change'!$A$106:CG$202,85,FALSE())))</f>
        <v>0</v>
      </c>
      <c r="CH36" s="193" t="n">
        <f aca="false">IF(ISERROR(VLOOKUP($A36,'Import Peak'!$A$3:CH$99,86,FALSE())-VLOOKUP($A36,'Import Peak Change'!$A$106:CH$202,86,FALSE())),0,(VLOOKUP($A36,'Import Peak'!$A$3:CH$99,86,FALSE())-VLOOKUP($A36,'Import Peak Change'!$A$106:CH$202,86,FALSE())))</f>
        <v>0</v>
      </c>
      <c r="CI36" s="193" t="n">
        <f aca="false">IF(ISERROR(VLOOKUP($A36,'Import Peak'!$A$3:CI$99,87,FALSE())-VLOOKUP($A36,'Import Peak Change'!$A$106:CI$202,87,FALSE())),0,(VLOOKUP($A36,'Import Peak'!$A$3:CI$99,87,FALSE())-VLOOKUP($A36,'Import Peak Change'!$A$106:CI$202,87,FALSE())))</f>
        <v>0</v>
      </c>
      <c r="CJ36" s="193" t="n">
        <f aca="false">IF(ISERROR(VLOOKUP($A36,'Import Peak'!$A$3:CJ$99,88,FALSE())-VLOOKUP($A36,'Import Peak Change'!$A$106:CJ$202,88,FALSE())),0,(VLOOKUP($A36,'Import Peak'!$A$3:CJ$99,88,FALSE())-VLOOKUP($A36,'Import Peak Change'!$A$106:CJ$202,88,FALSE())))</f>
        <v>0</v>
      </c>
      <c r="CK36" s="193" t="n">
        <f aca="false">IF(ISERROR(VLOOKUP($A36,'Import Peak'!$A$3:CK$99,89,FALSE())-VLOOKUP($A36,'Import Peak Change'!$A$106:CK$202,89,FALSE())),0,(VLOOKUP($A36,'Import Peak'!$A$3:CK$99,89,FALSE())-VLOOKUP($A36,'Import Peak Change'!$A$106:CK$202,89,FALSE())))</f>
        <v>0</v>
      </c>
      <c r="CL36" s="193" t="n">
        <f aca="false">IF(ISERROR(VLOOKUP($A36,'Import Peak'!$A$3:CL$99,90,FALSE())-VLOOKUP($A36,'Import Peak Change'!$A$106:CL$202,90,FALSE())),0,(VLOOKUP($A36,'Import Peak'!$A$3:CL$99,90,FALSE())-VLOOKUP($A36,'Import Peak Change'!$A$106:CL$202,90,FALSE())))</f>
        <v>0</v>
      </c>
      <c r="CM36" s="193" t="n">
        <f aca="false">IF(ISERROR(VLOOKUP($A36,'Import Peak'!$A$3:CM$99,91,FALSE())-VLOOKUP($A36,'Import Peak Change'!$A$106:CM$202,91,FALSE())),0,(VLOOKUP($A36,'Import Peak'!$A$3:CM$99,91,FALSE())-VLOOKUP($A36,'Import Peak Change'!$A$106:CM$202,91,FALSE())))</f>
        <v>0</v>
      </c>
      <c r="CN36" s="193" t="n">
        <f aca="false">IF(ISERROR(VLOOKUP($A36,'Import Peak'!$A$3:CN$99,92,FALSE())-VLOOKUP($A36,'Import Peak Change'!$A$106:CN$202,92,FALSE())),0,(VLOOKUP($A36,'Import Peak'!$A$3:CN$99,92,FALSE())-VLOOKUP($A36,'Import Peak Change'!$A$106:CN$202,92,FALSE())))</f>
        <v>0</v>
      </c>
      <c r="CO36" s="193" t="n">
        <f aca="false">IF(ISERROR(VLOOKUP($A36,'Import Peak'!$A$3:CO$99,93,FALSE())-VLOOKUP($A36,'Import Peak Change'!$A$106:CO$202,93,FALSE())),0,(VLOOKUP($A36,'Import Peak'!$A$3:CO$99,93,FALSE())-VLOOKUP($A36,'Import Peak Change'!$A$106:CO$202,93,FALSE())))</f>
        <v>0</v>
      </c>
      <c r="CP36" s="193" t="n">
        <f aca="false">IF(ISERROR(VLOOKUP($A36,'Import Peak'!$A$3:CP$99,94,FALSE())-VLOOKUP($A36,'Import Peak Change'!$A$106:CP$202,94,FALSE())),0,(VLOOKUP($A36,'Import Peak'!$A$3:CP$99,94,FALSE())-VLOOKUP($A36,'Import Peak Change'!$A$106:CP$202,94,FALSE())))</f>
        <v>0</v>
      </c>
      <c r="CQ36" s="193" t="n">
        <f aca="false">IF(ISERROR(VLOOKUP($A36,'Import Peak'!$A$3:CQ$99,95,FALSE())-VLOOKUP($A36,'Import Peak Change'!$A$106:CQ$202,95,FALSE())),0,(VLOOKUP($A36,'Import Peak'!$A$3:CQ$99,95,FALSE())-VLOOKUP($A36,'Import Peak Change'!$A$106:CQ$202,95,FALSE())))</f>
        <v>0</v>
      </c>
      <c r="CR36" s="193" t="n">
        <f aca="false">IF(ISERROR(VLOOKUP($A36,'Import Peak'!$A$3:CR$99,96,FALSE())-VLOOKUP($A36,'Import Peak Change'!$A$106:CR$202,96,FALSE())),0,(VLOOKUP($A36,'Import Peak'!$A$3:CR$99,96,FALSE())-VLOOKUP($A36,'Import Peak Change'!$A$106:CR$202,96,FALSE())))</f>
        <v>0</v>
      </c>
      <c r="CS36" s="193" t="n">
        <f aca="false">IF(ISERROR(VLOOKUP($A36,'Import Peak'!$A$3:CS$99,97,FALSE())-VLOOKUP($A36,'Import Peak Change'!$A$106:CS$202,97,FALSE())),0,(VLOOKUP($A36,'Import Peak'!$A$3:CS$99,97,FALSE())-VLOOKUP($A36,'Import Peak Change'!$A$106:CS$202,97,FALSE())))</f>
        <v>0</v>
      </c>
      <c r="CT36" s="193" t="n">
        <f aca="false">IF(ISERROR(VLOOKUP($A36,'Import Peak'!$A$3:CT$99,98,FALSE())-VLOOKUP($A36,'Import Peak Change'!$A$106:CT$202,98,FALSE())),0,(VLOOKUP($A36,'Import Peak'!$A$3:CT$99,98,FALSE())-VLOOKUP($A36,'Import Peak Change'!$A$106:CT$202,98,FALSE())))</f>
        <v>0</v>
      </c>
      <c r="CU36" s="193" t="n">
        <f aca="false">IF(ISERROR(VLOOKUP($A36,'Import Peak'!$A$3:CU$99,99,FALSE())-VLOOKUP($A36,'Import Peak Change'!$A$106:CU$202,99,FALSE())),0,(VLOOKUP($A36,'Import Peak'!$A$3:CU$99,99,FALSE())-VLOOKUP($A36,'Import Peak Change'!$A$106:CU$202,99,FALSE())))</f>
        <v>0</v>
      </c>
      <c r="CV36" s="193" t="n">
        <f aca="false">IF(ISERROR(VLOOKUP($A36,'Import Peak'!$A$3:CV$99,100,FALSE())-VLOOKUP($A36,'Import Peak Change'!$A$106:CV$202,100,FALSE())),0,(VLOOKUP($A36,'Import Peak'!$A$3:CV$99,100,FALSE())-VLOOKUP($A36,'Import Peak Change'!$A$106:CV$202,100,FALSE())))</f>
        <v>0</v>
      </c>
      <c r="CW36" s="193" t="n">
        <f aca="false">IF(ISERROR(VLOOKUP($A36,'Import Peak'!$A$3:CW$99,101,FALSE())-VLOOKUP($A36,'Import Peak Change'!$A$106:CW$202,101,FALSE())),0,(VLOOKUP($A36,'Import Peak'!$A$3:CW$99,101,FALSE())-VLOOKUP($A36,'Import Peak Change'!$A$106:CW$202,101,FALSE())))</f>
        <v>0</v>
      </c>
      <c r="CX36" s="193" t="n">
        <f aca="false">IF(ISERROR(VLOOKUP($A36,'Import Peak'!$A$3:CX$99,102,FALSE())-VLOOKUP($A36,'Import Peak Change'!$A$106:CX$202,102,FALSE())),0,(VLOOKUP($A36,'Import Peak'!$A$3:CX$99,102,FALSE())-VLOOKUP($A36,'Import Peak Change'!$A$106:CX$202,102,FALSE())))</f>
        <v>0</v>
      </c>
      <c r="CY36" s="193" t="n">
        <f aca="false">IF(ISERROR(VLOOKUP($A36,'Import Peak'!$A$3:CY$99,103,FALSE())-VLOOKUP($A36,'Import Peak Change'!$A$106:CY$202,103,FALSE())),0,(VLOOKUP($A36,'Import Peak'!$A$3:CY$99,103,FALSE())-VLOOKUP($A36,'Import Peak Change'!$A$106:CY$202,103,FALSE())))</f>
        <v>0</v>
      </c>
      <c r="CZ36" s="193" t="n">
        <f aca="false">IF(ISERROR(VLOOKUP($A36,'Import Peak'!$A$3:CZ$99,104,FALSE())-VLOOKUP($A36,'Import Peak Change'!$A$106:CZ$202,104,FALSE())),0,(VLOOKUP($A36,'Import Peak'!$A$3:CZ$99,104,FALSE())-VLOOKUP($A36,'Import Peak Change'!$A$106:CZ$202,104,FALSE())))</f>
        <v>0</v>
      </c>
      <c r="DA36" s="193" t="n">
        <f aca="false">IF(ISERROR(VLOOKUP($A36,'Import Peak'!$A$3:DA$99,105,FALSE())-VLOOKUP($A36,'Import Peak Change'!$A$106:DA$202,105,FALSE())),0,(VLOOKUP($A36,'Import Peak'!$A$3:DA$99,105,FALSE())-VLOOKUP($A36,'Import Peak Change'!$A$106:DA$202,105,FALSE())))</f>
        <v>0</v>
      </c>
      <c r="DB36" s="193" t="n">
        <f aca="false">IF(ISERROR(VLOOKUP($A36,'Import Peak'!$A$3:DB$99,106,FALSE())-VLOOKUP($A36,'Import Peak Change'!$A$106:DB$202,106,FALSE())),0,(VLOOKUP($A36,'Import Peak'!$A$3:DB$99,106,FALSE())-VLOOKUP($A36,'Import Peak Change'!$A$106:DB$202,106,FALSE())))</f>
        <v>0</v>
      </c>
      <c r="DC36" s="193" t="n">
        <f aca="false">IF(ISERROR(VLOOKUP($A36,'Import Peak'!$A$3:DC$99,107,FALSE())-VLOOKUP($A36,'Import Peak Change'!$A$106:DC$202,107,FALSE())),0,(VLOOKUP($A36,'Import Peak'!$A$3:DC$99,107,FALSE())-VLOOKUP($A36,'Import Peak Change'!$A$106:DC$202,107,FALSE())))</f>
        <v>0</v>
      </c>
      <c r="DD36" s="193" t="n">
        <f aca="false">IF(ISERROR(VLOOKUP($A36,'Import Peak'!$A$3:DD$99,108,FALSE())-VLOOKUP($A36,'Import Peak Change'!$A$106:DD$202,108,FALSE())),0,(VLOOKUP($A36,'Import Peak'!$A$3:DD$99,108,FALSE())-VLOOKUP($A36,'Import Peak Change'!$A$106:DD$202,108,FALSE())))</f>
        <v>0</v>
      </c>
      <c r="DE36" s="193" t="n">
        <f aca="false">IF(ISERROR(VLOOKUP($A36,'Import Peak'!$A$3:DE$99,109,FALSE())-VLOOKUP($A36,'Import Peak Change'!$A$106:DE$202,109,FALSE())),0,(VLOOKUP($A36,'Import Peak'!$A$3:DE$99,109,FALSE())-VLOOKUP($A36,'Import Peak Change'!$A$106:DE$202,109,FALSE())))</f>
        <v>0</v>
      </c>
      <c r="DF36" s="193" t="n">
        <f aca="false">IF(ISERROR(VLOOKUP($A36,'Import Peak'!$A$3:DF$99,110,FALSE())-VLOOKUP($A36,'Import Peak Change'!$A$106:DF$202,110,FALSE())),0,(VLOOKUP($A36,'Import Peak'!$A$3:DF$99,110,FALSE())-VLOOKUP($A36,'Import Peak Change'!$A$106:DF$202,110,FALSE())))</f>
        <v>0</v>
      </c>
      <c r="DG36" s="193" t="n">
        <f aca="false">IF(ISERROR(VLOOKUP($A36,'Import Peak'!$A$3:DG$99,111,FALSE())-VLOOKUP($A36,'Import Peak Change'!$A$106:DG$202,111,FALSE())),0,(VLOOKUP($A36,'Import Peak'!$A$3:DG$99,111,FALSE())-VLOOKUP($A36,'Import Peak Change'!$A$106:DG$202,111,FALSE())))</f>
        <v>0</v>
      </c>
      <c r="DH36" s="193" t="n">
        <f aca="false">IF(ISERROR(VLOOKUP($A36,'Import Peak'!$A$3:DH$99,112,FALSE())-VLOOKUP($A36,'Import Peak Change'!$A$106:DH$202,112,FALSE())),0,(VLOOKUP($A36,'Import Peak'!$A$3:DH$99,112,FALSE())-VLOOKUP($A36,'Import Peak Change'!$A$106:DH$202,112,FALSE())))</f>
        <v>0</v>
      </c>
      <c r="DI36" s="193" t="n">
        <f aca="false">IF(ISERROR(VLOOKUP($A36,'Import Peak'!$A$3:DI$99,113,FALSE())-VLOOKUP($A36,'Import Peak Change'!$A$106:DI$202,113,FALSE())),0,(VLOOKUP($A36,'Import Peak'!$A$3:DI$99,113,FALSE())-VLOOKUP($A36,'Import Peak Change'!$A$106:DI$202,113,FALSE())))</f>
        <v>0</v>
      </c>
      <c r="DJ36" s="193" t="n">
        <f aca="false">IF(ISERROR(VLOOKUP($A36,'Import Peak'!$A$3:DJ$99,114,FALSE())-VLOOKUP($A36,'Import Peak Change'!$A$106:DJ$202,114,FALSE())),0,(VLOOKUP($A36,'Import Peak'!$A$3:DJ$99,114,FALSE())-VLOOKUP($A36,'Import Peak Change'!$A$106:DJ$202,114,FALSE())))</f>
        <v>0</v>
      </c>
      <c r="DK36" s="193" t="n">
        <f aca="false">IF(ISERROR(VLOOKUP($A36,'Import Peak'!$A$3:DK$99,115,FALSE())-VLOOKUP($A36,'Import Peak Change'!$A$106:DK$202,115,FALSE())),0,(VLOOKUP($A36,'Import Peak'!$A$3:DK$99,115,FALSE())-VLOOKUP($A36,'Import Peak Change'!$A$106:DK$202,115,FALSE())))</f>
        <v>0</v>
      </c>
      <c r="DL36" s="193" t="n">
        <f aca="false">IF(ISERROR(VLOOKUP($A36,'Import Peak'!$A$3:DL$99,116,FALSE())-VLOOKUP($A36,'Import Peak Change'!$A$106:DL$202,116,FALSE())),0,(VLOOKUP($A36,'Import Peak'!$A$3:DL$99,116,FALSE())-VLOOKUP($A36,'Import Peak Change'!$A$106:DL$202,116,FALSE())))</f>
        <v>0</v>
      </c>
      <c r="DM36" s="193" t="n">
        <f aca="false">IF(ISERROR(VLOOKUP($A36,'Import Peak'!$A$3:DM$99,117,FALSE())-VLOOKUP($A36,'Import Peak Change'!$A$106:DM$202,117,FALSE())),0,(VLOOKUP($A36,'Import Peak'!$A$3:DM$99,117,FALSE())-VLOOKUP($A36,'Import Peak Change'!$A$106:DM$202,117,FALSE())))</f>
        <v>0</v>
      </c>
      <c r="DN36" s="193" t="n">
        <f aca="false">IF(ISERROR(VLOOKUP($A36,'Import Peak'!$A$3:DN$99,118,FALSE())-VLOOKUP($A36,'Import Peak Change'!$A$106:DN$202,118,FALSE())),0,(VLOOKUP($A36,'Import Peak'!$A$3:DN$99,118,FALSE())-VLOOKUP($A36,'Import Peak Change'!$A$106:DN$202,118,FALSE())))</f>
        <v>0</v>
      </c>
      <c r="DO36" s="193" t="n">
        <f aca="false">IF(ISERROR(VLOOKUP($A36,'Import Peak'!$A$3:DO$99,119,FALSE())-VLOOKUP($A36,'Import Peak Change'!$A$106:DO$202,119,FALSE())),0,(VLOOKUP($A36,'Import Peak'!$A$3:DO$99,119,FALSE())-VLOOKUP($A36,'Import Peak Change'!$A$106:DO$202,119,FALSE())))</f>
        <v>0</v>
      </c>
      <c r="DP36" s="193" t="n">
        <f aca="false">IF(ISERROR(VLOOKUP($A36,'Import Peak'!$A$3:DP$99,120,FALSE())-VLOOKUP($A36,'Import Peak Change'!$A$106:DP$202,120,FALSE())),0,(VLOOKUP($A36,'Import Peak'!$A$3:DP$99,120,FALSE())-VLOOKUP($A36,'Import Peak Change'!$A$106:DP$202,120,FALSE())))</f>
        <v>0</v>
      </c>
      <c r="DQ36" s="193" t="n">
        <f aca="false">IF(ISERROR(VLOOKUP($A36,'Import Peak'!$A$3:DQ$99,121,FALSE())-VLOOKUP($A36,'Import Peak Change'!$A$106:DQ$202,121,FALSE())),0,(VLOOKUP($A36,'Import Peak'!$A$3:DQ$99,121,FALSE())-VLOOKUP($A36,'Import Peak Change'!$A$106:DQ$202,121,FALSE())))</f>
        <v>0</v>
      </c>
      <c r="DR36" s="193" t="n">
        <f aca="false">IF(ISERROR(VLOOKUP($A36,'Import Peak'!$A$3:DR$99,122,FALSE())-VLOOKUP($A36,'Import Peak Change'!$A$106:DR$202,122,FALSE())),0,(VLOOKUP($A36,'Import Peak'!$A$3:DR$99,122,FALSE())-VLOOKUP($A36,'Import Peak Change'!$A$106:DR$202,122,FALSE())))</f>
        <v>0</v>
      </c>
      <c r="DS36" s="193" t="n">
        <f aca="false">IF(ISERROR(VLOOKUP($A36,'Import Peak'!$A$3:DS$99,123,FALSE())-VLOOKUP($A36,'Import Peak Change'!$A$106:DS$202,123,FALSE())),0,(VLOOKUP($A36,'Import Peak'!$A$3:DS$99,123,FALSE())-VLOOKUP($A36,'Import Peak Change'!$A$106:DS$202,123,FALSE())))</f>
        <v>0</v>
      </c>
      <c r="DT36" s="193" t="n">
        <f aca="false">IF(ISERROR(VLOOKUP($A36,'Import Peak'!$A$3:DT$99,124,FALSE())-VLOOKUP($A36,'Import Peak Change'!$A$106:DT$202,124,FALSE())),0,(VLOOKUP($A36,'Import Peak'!$A$3:DT$99,124,FALSE())-VLOOKUP($A36,'Import Peak Change'!$A$106:DT$202,124,FALSE())))</f>
        <v>0</v>
      </c>
      <c r="DU36" s="193" t="n">
        <f aca="false">IF(ISERROR(VLOOKUP($A36,'Import Peak'!$A$3:DU$99,125,FALSE())-VLOOKUP($A36,'Import Peak Change'!$A$106:DU$202,125,FALSE())),0,(VLOOKUP($A36,'Import Peak'!$A$3:DU$99,125,FALSE())-VLOOKUP($A36,'Import Peak Change'!$A$106:DU$202,125,FALSE())))</f>
        <v>0</v>
      </c>
      <c r="DV36" s="193" t="n">
        <f aca="false">IF(ISERROR(VLOOKUP($A36,'Import Peak'!$A$3:DV$99,126,FALSE())-VLOOKUP($A36,'Import Peak Change'!$A$106:DV$202,126,FALSE())),0,(VLOOKUP($A36,'Import Peak'!$A$3:DV$99,126,FALSE())-VLOOKUP($A36,'Import Peak Change'!$A$106:DV$202,126,FALSE())))</f>
        <v>0</v>
      </c>
      <c r="DW36" s="193" t="n">
        <f aca="false">IF(ISERROR(VLOOKUP($A36,'Import Peak'!$A$3:DW$99,127,FALSE())-VLOOKUP($A36,'Import Peak Change'!$A$106:DW$202,127,FALSE())),0,(VLOOKUP($A36,'Import Peak'!$A$3:DW$99,127,FALSE())-VLOOKUP($A36,'Import Peak Change'!$A$106:DW$202,127,FALSE())))</f>
        <v>0</v>
      </c>
      <c r="DX36" s="193" t="n">
        <f aca="false">IF(ISERROR(VLOOKUP($A36,'Import Peak'!$A$3:DX$99,128,FALSE())-VLOOKUP($A36,'Import Peak Change'!$A$106:DX$202,128,FALSE())),0,(VLOOKUP($A36,'Import Peak'!$A$3:DX$99,128,FALSE())-VLOOKUP($A36,'Import Peak Change'!$A$106:DX$202,128,FALSE())))</f>
        <v>0</v>
      </c>
      <c r="DY36" s="193" t="n">
        <f aca="false">IF(ISERROR(VLOOKUP($A36,'Import Peak'!$A$3:DY$99,129,FALSE())-VLOOKUP($A36,'Import Peak Change'!$A$106:DY$202,129,FALSE())),0,(VLOOKUP($A36,'Import Peak'!$A$3:DY$99,129,FALSE())-VLOOKUP($A36,'Import Peak Change'!$A$106:DY$202,129,FALSE())))</f>
        <v>0</v>
      </c>
      <c r="DZ36" s="193" t="n">
        <f aca="false">IF(ISERROR(VLOOKUP($A36,'Import Peak'!$A$3:DZ$99,130,FALSE())-VLOOKUP($A36,'Import Peak Change'!$A$106:DZ$202,130,FALSE())),0,(VLOOKUP($A36,'Import Peak'!$A$3:DZ$99,130,FALSE())-VLOOKUP($A36,'Import Peak Change'!$A$106:DZ$202,130,FALSE())))</f>
        <v>0</v>
      </c>
      <c r="EA36" s="193" t="n">
        <f aca="false">IF(ISERROR(VLOOKUP($A36,'Import Peak'!$A$3:EA$99,131,FALSE())-VLOOKUP($A36,'Import Peak Change'!$A$106:EA$202,131,FALSE())),0,(VLOOKUP($A36,'Import Peak'!$A$3:EA$99,131,FALSE())-VLOOKUP($A36,'Import Peak Change'!$A$106:EA$202,131,FALSE())))</f>
        <v>0</v>
      </c>
      <c r="EB36" s="193" t="n">
        <f aca="false">IF(ISERROR(VLOOKUP($A36,'Import Peak'!$A$3:EB$99,132,FALSE())-VLOOKUP($A36,'Import Peak Change'!$A$106:EB$202,132,FALSE())),0,(VLOOKUP($A36,'Import Peak'!$A$3:EB$99,132,FALSE())-VLOOKUP($A36,'Import Peak Change'!$A$106:EB$202,132,FALSE())))</f>
        <v>0</v>
      </c>
      <c r="EC36" s="193" t="n">
        <f aca="false">IF(ISERROR(VLOOKUP($A36,'Import Peak'!$A$3:EC$99,133,FALSE())-VLOOKUP($A36,'Import Peak Change'!$A$106:EC$202,133,FALSE())),0,(VLOOKUP($A36,'Import Peak'!$A$3:EC$99,133,FALSE())-VLOOKUP($A36,'Import Peak Change'!$A$106:EC$202,133,FALSE())))</f>
        <v>0</v>
      </c>
      <c r="ED36" s="193" t="n">
        <f aca="false">IF(ISERROR(VLOOKUP($A36,'Import Peak'!$A$3:ED$99,134,FALSE())-VLOOKUP($A36,'Import Peak Change'!$A$106:ED$202,134,FALSE())),0,(VLOOKUP($A36,'Import Peak'!$A$3:ED$99,134,FALSE())-VLOOKUP($A36,'Import Peak Change'!$A$106:ED$202,134,FALSE())))</f>
        <v>0</v>
      </c>
      <c r="EE36" s="193" t="n">
        <f aca="false">IF(ISERROR(VLOOKUP($A36,'Import Peak'!$A$3:EE$99,135,FALSE())-VLOOKUP($A36,'Import Peak Change'!$A$106:EE$202,135,FALSE())),0,(VLOOKUP($A36,'Import Peak'!$A$3:EE$99,135,FALSE())-VLOOKUP($A36,'Import Peak Change'!$A$106:EE$202,135,FALSE())))</f>
        <v>0</v>
      </c>
      <c r="EF36" s="193" t="n">
        <f aca="false">IF(ISERROR(VLOOKUP($A36,'Import Peak'!$A$3:EF$99,136,FALSE())-VLOOKUP($A36,'Import Peak Change'!$A$106:EF$202,136,FALSE())),0,(VLOOKUP($A36,'Import Peak'!$A$3:EF$99,136,FALSE())-VLOOKUP($A36,'Import Peak Change'!$A$106:EF$202,136,FALSE())))</f>
        <v>0</v>
      </c>
      <c r="EG36" s="193" t="n">
        <f aca="false">IF(ISERROR(VLOOKUP($A36,'Import Peak'!$A$3:EG$99,137,FALSE())-VLOOKUP($A36,'Import Peak Change'!$A$106:EG$202,137,FALSE())),0,(VLOOKUP($A36,'Import Peak'!$A$3:EG$99,137,FALSE())-VLOOKUP($A36,'Import Peak Change'!$A$106:EG$202,137,FALSE())))</f>
        <v>0</v>
      </c>
      <c r="EH36" s="193" t="n">
        <f aca="false">IF(ISERROR(VLOOKUP($A36,'Import Peak'!$A$3:EH$99,138,FALSE())-VLOOKUP($A36,'Import Peak Change'!$A$106:EH$202,138,FALSE())),0,(VLOOKUP($A36,'Import Peak'!$A$3:EH$99,138,FALSE())-VLOOKUP($A36,'Import Peak Change'!$A$106:EH$202,138,FALSE())))</f>
        <v>0</v>
      </c>
      <c r="EI36" s="193" t="n">
        <f aca="false">IF(ISERROR(VLOOKUP($A36,'Import Peak'!$A$3:EI$99,139,FALSE())-VLOOKUP($A36,'Import Peak Change'!$A$106:EI$202,139,FALSE())),0,(VLOOKUP($A36,'Import Peak'!$A$3:EI$99,139,FALSE())-VLOOKUP($A36,'Import Peak Change'!$A$106:EI$202,139,FALSE())))</f>
        <v>0</v>
      </c>
      <c r="EJ36" s="193" t="n">
        <f aca="false">IF(ISERROR(VLOOKUP($A36,'Import Peak'!$A$3:EJ$99,140,FALSE())-VLOOKUP($A36,'Import Peak Change'!$A$106:EJ$202,140,FALSE())),0,(VLOOKUP($A36,'Import Peak'!$A$3:EJ$99,140,FALSE())-VLOOKUP($A36,'Import Peak Change'!$A$106:EJ$202,140,FALSE())))</f>
        <v>0</v>
      </c>
      <c r="EK36" s="193" t="n">
        <f aca="false">IF(ISERROR(VLOOKUP($A36,'Import Peak'!$A$3:EK$99,141,FALSE())-VLOOKUP($A36,'Import Peak Change'!$A$106:EK$202,141,FALSE())),0,(VLOOKUP($A36,'Import Peak'!$A$3:EK$99,141,FALSE())-VLOOKUP($A36,'Import Peak Change'!$A$106:EK$202,141,FALSE())))</f>
        <v>0</v>
      </c>
      <c r="EL36" s="193" t="n">
        <f aca="false">IF(ISERROR(VLOOKUP($A36,'Import Peak'!$A$3:EL$99,142,FALSE())-VLOOKUP($A36,'Import Peak Change'!$A$106:EL$202,142,FALSE())),0,(VLOOKUP($A36,'Import Peak'!$A$3:EL$99,142,FALSE())-VLOOKUP($A36,'Import Peak Change'!$A$106:EL$202,142,FALSE())))</f>
        <v>0</v>
      </c>
      <c r="EM36" s="193" t="n">
        <f aca="false">IF(ISERROR(VLOOKUP($A36,'Import Peak'!$A$3:EM$99,143,FALSE())-VLOOKUP($A36,'Import Peak Change'!$A$106:EM$202,143,FALSE())),0,(VLOOKUP($A36,'Import Peak'!$A$3:EM$99,143,FALSE())-VLOOKUP($A36,'Import Peak Change'!$A$106:EM$202,143,FALSE())))</f>
        <v>0</v>
      </c>
      <c r="EN36" s="193" t="n">
        <f aca="false">IF(ISERROR(VLOOKUP($A36,'Import Peak'!$A$3:EN$99,144,FALSE())-VLOOKUP($A36,'Import Peak Change'!$A$106:EN$202,144,FALSE())),0,(VLOOKUP($A36,'Import Peak'!$A$3:EN$99,144,FALSE())-VLOOKUP($A36,'Import Peak Change'!$A$106:EN$202,144,FALSE())))</f>
        <v>0</v>
      </c>
      <c r="EO36" s="193" t="n">
        <f aca="false">IF(ISERROR(VLOOKUP($A36,'Import Peak'!$A$3:EO$99,145,FALSE())-VLOOKUP($A36,'Import Peak Change'!$A$106:EO$202,145,FALSE())),0,(VLOOKUP($A36,'Import Peak'!$A$3:EO$99,145,FALSE())-VLOOKUP($A36,'Import Peak Change'!$A$106:EO$202,145,FALSE())))</f>
        <v>0</v>
      </c>
      <c r="EP36" s="193" t="n">
        <f aca="false">IF(ISERROR(VLOOKUP($A36,'Import Peak'!$A$3:EP$99,146,FALSE())-VLOOKUP($A36,'Import Peak Change'!$A$106:EP$202,146,FALSE())),0,(VLOOKUP($A36,'Import Peak'!$A$3:EP$99,146,FALSE())-VLOOKUP($A36,'Import Peak Change'!$A$106:EP$202,146,FALSE())))</f>
        <v>0</v>
      </c>
      <c r="EQ36" s="193" t="n">
        <f aca="false">IF(ISERROR(VLOOKUP($A36,'Import Peak'!$A$3:EQ$99,147,FALSE())-VLOOKUP($A36,'Import Peak Change'!$A$106:EQ$202,147,FALSE())),0,(VLOOKUP($A36,'Import Peak'!$A$3:EQ$99,147,FALSE())-VLOOKUP($A36,'Import Peak Change'!$A$106:EQ$202,147,FALSE())))</f>
        <v>0</v>
      </c>
      <c r="ER36" s="193" t="n">
        <f aca="false">IF(ISERROR(VLOOKUP($A36,'Import Peak'!$A$3:ER$99,148,FALSE())-VLOOKUP($A36,'Import Peak Change'!$A$106:ER$202,148,FALSE())),0,(VLOOKUP($A36,'Import Peak'!$A$3:ER$99,148,FALSE())-VLOOKUP($A36,'Import Peak Change'!$A$106:ER$202,148,FALSE())))</f>
        <v>0</v>
      </c>
      <c r="ES36" s="193" t="n">
        <f aca="false">IF(ISERROR(VLOOKUP($A36,'Import Peak'!$A$3:ES$99,149,FALSE())-VLOOKUP($A36,'Import Peak Change'!$A$106:ES$202,149,FALSE())),0,(VLOOKUP($A36,'Import Peak'!$A$3:ES$99,149,FALSE())-VLOOKUP($A36,'Import Peak Change'!$A$106:ES$202,149,FALSE())))</f>
        <v>0</v>
      </c>
      <c r="ET36" s="193" t="n">
        <f aca="false">IF(ISERROR(VLOOKUP($A36,'Import Peak'!$A$3:ET$99,150,FALSE())-VLOOKUP($A36,'Import Peak Change'!$A$106:ET$202,150,FALSE())),0,(VLOOKUP($A36,'Import Peak'!$A$3:ET$99,150,FALSE())-VLOOKUP($A36,'Import Peak Change'!$A$106:ET$202,150,FALSE())))</f>
        <v>0</v>
      </c>
      <c r="EU36" s="193" t="n">
        <f aca="false">IF(ISERROR(VLOOKUP($A36,'Import Peak'!$A$3:EU$99,151,FALSE())-VLOOKUP($A36,'Import Peak Change'!$A$106:EU$202,151,FALSE())),0,(VLOOKUP($A36,'Import Peak'!$A$3:EU$99,151,FALSE())-VLOOKUP($A36,'Import Peak Change'!$A$106:EU$202,151,FALSE())))</f>
        <v>0</v>
      </c>
      <c r="EV36" s="193" t="n">
        <f aca="false">IF(ISERROR(VLOOKUP($A36,'Import Peak'!$A$3:EV$99,152,FALSE())-VLOOKUP($A36,'Import Peak Change'!$A$106:EV$202,152,FALSE())),0,(VLOOKUP($A36,'Import Peak'!$A$3:EV$99,152,FALSE())-VLOOKUP($A36,'Import Peak Change'!$A$106:EV$202,152,FALSE())))</f>
        <v>0</v>
      </c>
      <c r="EW36" s="193" t="n">
        <f aca="false">IF(ISERROR(VLOOKUP($A36,'Import Peak'!$A$3:EW$99,153,FALSE())-VLOOKUP($A36,'Import Peak Change'!$A$106:EW$202,153,FALSE())),0,(VLOOKUP($A36,'Import Peak'!$A$3:EW$99,153,FALSE())-VLOOKUP($A36,'Import Peak Change'!$A$106:EW$202,153,FALSE())))</f>
        <v>0</v>
      </c>
      <c r="EX36" s="193" t="n">
        <f aca="false">IF(ISERROR(VLOOKUP($A36,'Import Peak'!$A$3:EX$99,154,FALSE())-VLOOKUP($A36,'Import Peak Change'!$A$106:EX$202,154,FALSE())),0,(VLOOKUP($A36,'Import Peak'!$A$3:EX$99,154,FALSE())-VLOOKUP($A36,'Import Peak Change'!$A$106:EX$202,154,FALSE())))</f>
        <v>0</v>
      </c>
      <c r="EY36" s="193" t="n">
        <f aca="false">IF(ISERROR(VLOOKUP($A36,'Import Peak'!$A$3:EY$99,155,FALSE())-VLOOKUP($A36,'Import Peak Change'!$A$106:EY$202,155,FALSE())),0,(VLOOKUP($A36,'Import Peak'!$A$3:EY$99,155,FALSE())-VLOOKUP($A36,'Import Peak Change'!$A$106:EY$202,155,FALSE())))</f>
        <v>0</v>
      </c>
      <c r="EZ36" s="193" t="n">
        <f aca="false">IF(ISERROR(VLOOKUP($A36,'Import Peak'!$A$3:EZ$99,156,FALSE())-VLOOKUP($A36,'Import Peak Change'!$A$106:EZ$202,156,FALSE())),0,(VLOOKUP($A36,'Import Peak'!$A$3:EZ$99,156,FALSE())-VLOOKUP($A36,'Import Peak Change'!$A$106:EZ$202,156,FALSE())))</f>
        <v>0</v>
      </c>
      <c r="FA36" s="193" t="n">
        <f aca="false">IF(ISERROR(VLOOKUP($A36,'Import Peak'!$A$3:FA$99,157,FALSE())-VLOOKUP($A36,'Import Peak Change'!$A$106:FA$202,157,FALSE())),0,(VLOOKUP($A36,'Import Peak'!$A$3:FA$99,157,FALSE())-VLOOKUP($A36,'Import Peak Change'!$A$106:FA$202,157,FALSE())))</f>
        <v>0</v>
      </c>
      <c r="FB36" s="193" t="n">
        <f aca="false">IF(ISERROR(VLOOKUP($A36,'Import Peak'!$A$3:FB$99,158,FALSE())-VLOOKUP($A36,'Import Peak Change'!$A$106:FB$202,158,FALSE())),0,(VLOOKUP($A36,'Import Peak'!$A$3:FB$99,158,FALSE())-VLOOKUP($A36,'Import Peak Change'!$A$106:FB$202,158,FALSE())))</f>
        <v>0</v>
      </c>
      <c r="FC36" s="193" t="n">
        <f aca="false">IF(ISERROR(VLOOKUP($A36,'Import Peak'!$A$3:FC$99,159,FALSE())-VLOOKUP($A36,'Import Peak Change'!$A$106:FC$202,159,FALSE())),0,(VLOOKUP($A36,'Import Peak'!$A$3:FC$99,159,FALSE())-VLOOKUP($A36,'Import Peak Change'!$A$106:FC$202,159,FALSE())))</f>
        <v>0</v>
      </c>
      <c r="FD36" s="193" t="n">
        <f aca="false">IF(ISERROR(VLOOKUP($A36,'Import Peak'!$A$3:FD$99,160,FALSE())-VLOOKUP($A36,'Import Peak Change'!$A$106:FD$202,160,FALSE())),0,(VLOOKUP($A36,'Import Peak'!$A$3:FD$99,160,FALSE())-VLOOKUP($A36,'Import Peak Change'!$A$106:FD$202,160,FALSE())))</f>
        <v>0</v>
      </c>
      <c r="FE36" s="193" t="n">
        <f aca="false">IF(ISERROR(VLOOKUP($A36,'Import Peak'!$A$3:FE$99,161,FALSE())-VLOOKUP($A36,'Import Peak Change'!$A$106:FE$202,161,FALSE())),0,(VLOOKUP($A36,'Import Peak'!$A$3:FE$99,161,FALSE())-VLOOKUP($A36,'Import Peak Change'!$A$106:FE$202,161,FALSE())))</f>
        <v>0</v>
      </c>
      <c r="FF36" s="193" t="n">
        <f aca="false">IF(ISERROR(VLOOKUP($A36,'Import Peak'!$A$3:FF$99,162,FALSE())-VLOOKUP($A36,'Import Peak Change'!$A$106:FF$202,162,FALSE())),0,(VLOOKUP($A36,'Import Peak'!$A$3:FF$99,162,FALSE())-VLOOKUP($A36,'Import Peak Change'!$A$106:FF$202,162,FALSE())))</f>
        <v>0</v>
      </c>
      <c r="FG36" s="193" t="n">
        <f aca="false">IF(ISERROR(VLOOKUP($A36,'Import Peak'!$A$3:FG$99,163,FALSE())-VLOOKUP($A36,'Import Peak Change'!$A$106:FG$202,163,FALSE())),0,(VLOOKUP($A36,'Import Peak'!$A$3:FG$99,163,FALSE())-VLOOKUP($A36,'Import Peak Change'!$A$106:FG$202,163,FALSE())))</f>
        <v>0</v>
      </c>
      <c r="FH36" s="193" t="n">
        <f aca="false">IF(ISERROR(VLOOKUP($A36,'Import Peak'!$A$3:FH$99,164,FALSE())-VLOOKUP($A36,'Import Peak Change'!$A$106:FH$202,164,FALSE())),0,(VLOOKUP($A36,'Import Peak'!$A$3:FH$99,164,FALSE())-VLOOKUP($A36,'Import Peak Change'!$A$106:FH$202,164,FALSE())))</f>
        <v>0</v>
      </c>
      <c r="FI36" s="193" t="n">
        <f aca="false">IF(ISERROR(VLOOKUP($A36,'Import Peak'!$A$3:FI$99,165,FALSE())-VLOOKUP($A36,'Import Peak Change'!$A$106:FI$202,165,FALSE())),0,(VLOOKUP($A36,'Import Peak'!$A$3:FI$99,165,FALSE())-VLOOKUP($A36,'Import Peak Change'!$A$106:FI$202,165,FALSE())))</f>
        <v>0</v>
      </c>
      <c r="FJ36" s="193" t="n">
        <f aca="false">IF(ISERROR(VLOOKUP($A36,'Import Peak'!$A$3:FJ$99,166,FALSE())-VLOOKUP($A36,'Import Peak Change'!$A$106:FJ$202,166,FALSE())),0,(VLOOKUP($A36,'Import Peak'!$A$3:FJ$99,166,FALSE())-VLOOKUP($A36,'Import Peak Change'!$A$106:FJ$202,166,FALSE())))</f>
        <v>0</v>
      </c>
      <c r="FK36" s="193" t="n">
        <f aca="false">IF(ISERROR(VLOOKUP($A36,'Import Peak'!$A$3:FK$99,167,FALSE())-VLOOKUP($A36,'Import Peak Change'!$A$106:FK$202,167,FALSE())),0,(VLOOKUP($A36,'Import Peak'!$A$3:FK$99,167,FALSE())-VLOOKUP($A36,'Import Peak Change'!$A$106:FK$202,167,FALSE())))</f>
        <v>0</v>
      </c>
      <c r="FL36" s="193" t="n">
        <f aca="false">IF(ISERROR(VLOOKUP($A36,'Import Peak'!$A$3:FL$99,168,FALSE())-VLOOKUP($A36,'Import Peak Change'!$A$106:FL$202,168,FALSE())),0,(VLOOKUP($A36,'Import Peak'!$A$3:FL$99,168,FALSE())-VLOOKUP($A36,'Import Peak Change'!$A$106:FL$202,168,FALSE())))</f>
        <v>0</v>
      </c>
      <c r="FM36" s="193" t="n">
        <f aca="false">IF(ISERROR(VLOOKUP($A36,'Import Peak'!$A$3:FM$99,169,FALSE())-VLOOKUP($A36,'Import Peak Change'!$A$106:FM$202,169,FALSE())),0,(VLOOKUP($A36,'Import Peak'!$A$3:FM$99,169,FALSE())-VLOOKUP($A36,'Import Peak Change'!$A$106:FM$202,169,FALSE())))</f>
        <v>0</v>
      </c>
      <c r="FN36" s="193" t="n">
        <f aca="false">IF(ISERROR(VLOOKUP($A36,'Import Peak'!$A$3:FN$99,170,FALSE())-VLOOKUP($A36,'Import Peak Change'!$A$106:FN$202,170,FALSE())),0,(VLOOKUP($A36,'Import Peak'!$A$3:FN$99,170,FALSE())-VLOOKUP($A36,'Import Peak Change'!$A$106:FN$202,170,FALSE())))</f>
        <v>0</v>
      </c>
      <c r="FO36" s="193" t="n">
        <f aca="false">IF(ISERROR(VLOOKUP($A36,'Import Peak'!$A$3:FO$99,171,FALSE())-VLOOKUP($A36,'Import Peak Change'!$A$106:FO$202,171,FALSE())),0,(VLOOKUP($A36,'Import Peak'!$A$3:FO$99,171,FALSE())-VLOOKUP($A36,'Import Peak Change'!$A$106:FO$202,171,FALSE())))</f>
        <v>0</v>
      </c>
      <c r="FP36" s="193" t="n">
        <f aca="false">IF(ISERROR(VLOOKUP($A36,'Import Peak'!$A$3:FP$99,172,FALSE())-VLOOKUP($A36,'Import Peak Change'!$A$106:FP$202,172,FALSE())),0,(VLOOKUP($A36,'Import Peak'!$A$3:FP$99,172,FALSE())-VLOOKUP($A36,'Import Peak Change'!$A$106:FP$202,172,FALSE())))</f>
        <v>0</v>
      </c>
      <c r="FQ36" s="193" t="n">
        <f aca="false">IF(ISERROR(VLOOKUP($A36,'Import Peak'!$A$3:FQ$99,173,FALSE())-VLOOKUP($A36,'Import Peak Change'!$A$106:FQ$202,173,FALSE())),0,(VLOOKUP($A36,'Import Peak'!$A$3:FQ$99,173,FALSE())-VLOOKUP($A36,'Import Peak Change'!$A$106:FQ$202,173,FALSE())))</f>
        <v>0</v>
      </c>
      <c r="FR36" s="193" t="n">
        <f aca="false">IF(ISERROR(VLOOKUP($A36,'Import Peak'!$A$3:FR$99,174,FALSE())-VLOOKUP($A36,'Import Peak Change'!$A$106:FR$202,174,FALSE())),0,(VLOOKUP($A36,'Import Peak'!$A$3:FR$99,174,FALSE())-VLOOKUP($A36,'Import Peak Change'!$A$106:FR$202,174,FALSE())))</f>
        <v>0</v>
      </c>
      <c r="FS36" s="193" t="n">
        <f aca="false">IF(ISERROR(VLOOKUP($A36,'Import Peak'!$A$3:FS$99,175,FALSE())-VLOOKUP($A36,'Import Peak Change'!$A$106:FS$202,175,FALSE())),0,(VLOOKUP($A36,'Import Peak'!$A$3:FS$99,175,FALSE())-VLOOKUP($A36,'Import Peak Change'!$A$106:FS$202,175,FALSE())))</f>
        <v>0</v>
      </c>
      <c r="FT36" s="193" t="n">
        <f aca="false">IF(ISERROR(VLOOKUP($A36,'Import Peak'!$A$3:FT$99,176,FALSE())-VLOOKUP($A36,'Import Peak Change'!$A$106:FT$202,176,FALSE())),0,(VLOOKUP($A36,'Import Peak'!$A$3:FT$99,176,FALSE())-VLOOKUP($A36,'Import Peak Change'!$A$106:FT$202,176,FALSE())))</f>
        <v>0</v>
      </c>
      <c r="FU36" s="193" t="n">
        <f aca="false">IF(ISERROR(VLOOKUP($A36,'Import Peak'!$A$3:FU$99,177,FALSE())-VLOOKUP($A36,'Import Peak Change'!$A$106:FU$202,177,FALSE())),0,(VLOOKUP($A36,'Import Peak'!$A$3:FU$99,177,FALSE())-VLOOKUP($A36,'Import Peak Change'!$A$106:FU$202,177,FALSE())))</f>
        <v>0</v>
      </c>
      <c r="FV36" s="193" t="n">
        <f aca="false">IF(ISERROR(VLOOKUP($A36,'Import Peak'!$A$3:FV$99,178,FALSE())-VLOOKUP($A36,'Import Peak Change'!$A$106:FV$202,178,FALSE())),0,(VLOOKUP($A36,'Import Peak'!$A$3:FV$99,178,FALSE())-VLOOKUP($A36,'Import Peak Change'!$A$106:FV$202,178,FALSE())))</f>
        <v>0</v>
      </c>
      <c r="FW36" s="193" t="n">
        <f aca="false">IF(ISERROR(VLOOKUP($A36,'Import Peak'!$A$3:FW$99,179,FALSE())-VLOOKUP($A36,'Import Peak Change'!$A$106:FW$202,179,FALSE())),0,(VLOOKUP($A36,'Import Peak'!$A$3:FW$99,179,FALSE())-VLOOKUP($A36,'Import Peak Change'!$A$106:FW$202,179,FALSE())))</f>
        <v>0</v>
      </c>
      <c r="FX36" s="193" t="n">
        <f aca="false">IF(ISERROR(VLOOKUP($A36,'Import Peak'!$A$3:FX$99,180,FALSE())-VLOOKUP($A36,'Import Peak Change'!$A$106:FX$202,180,FALSE())),0,(VLOOKUP($A36,'Import Peak'!$A$3:FX$99,180,FALSE())-VLOOKUP($A36,'Import Peak Change'!$A$106:FX$202,180,FALSE())))</f>
        <v>0</v>
      </c>
      <c r="FY36" s="193" t="n">
        <f aca="false">IF(ISERROR(VLOOKUP($A36,'Import Peak'!$A$3:FY$99,181,FALSE())-VLOOKUP($A36,'Import Peak Change'!$A$106:FY$202,181,FALSE())),0,(VLOOKUP($A36,'Import Peak'!$A$3:FY$99,181,FALSE())-VLOOKUP($A36,'Import Peak Change'!$A$106:FY$202,181,FALSE())))</f>
        <v>0</v>
      </c>
      <c r="FZ36" s="193" t="n">
        <f aca="false">IF(ISERROR(VLOOKUP($A36,'Import Peak'!$A$3:FZ$99,182,FALSE())-VLOOKUP($A36,'Import Peak Change'!$A$106:FZ$202,182,FALSE())),0,(VLOOKUP($A36,'Import Peak'!$A$3:FZ$99,182,FALSE())-VLOOKUP($A36,'Import Peak Change'!$A$106:FZ$202,182,FALSE())))</f>
        <v>0</v>
      </c>
      <c r="GA36" s="193" t="n">
        <f aca="false">IF(ISERROR(VLOOKUP($A36,'Import Peak'!$A$3:GA$99,183,FALSE())-VLOOKUP($A36,'Import Peak Change'!$A$106:GA$202,183,FALSE())),0,(VLOOKUP($A36,'Import Peak'!$A$3:GA$99,183,FALSE())-VLOOKUP($A36,'Import Peak Change'!$A$106:GA$202,183,FALSE())))</f>
        <v>0</v>
      </c>
      <c r="GB36" s="193" t="n">
        <f aca="false">IF(ISERROR(VLOOKUP($A36,'Import Peak'!$A$3:GB$99,184,FALSE())-VLOOKUP($A36,'Import Peak Change'!$A$106:GB$202,184,FALSE())),0,(VLOOKUP($A36,'Import Peak'!$A$3:GB$99,184,FALSE())-VLOOKUP($A36,'Import Peak Change'!$A$106:GB$202,184,FALSE())))</f>
        <v>0</v>
      </c>
      <c r="GC36" s="193" t="n">
        <f aca="false">IF(ISERROR(VLOOKUP($A36,'Import Peak'!$A$3:GC$99,185,FALSE())-VLOOKUP($A36,'Import Peak Change'!$A$106:GC$202,185,FALSE())),0,(VLOOKUP($A36,'Import Peak'!$A$3:GC$99,185,FALSE())-VLOOKUP($A36,'Import Peak Change'!$A$106:GC$202,185,FALSE())))</f>
        <v>0</v>
      </c>
      <c r="GD36" s="193" t="n">
        <f aca="false">IF(ISERROR(VLOOKUP($A36,'Import Peak'!$A$3:GD$99,186,FALSE())-VLOOKUP($A36,'Import Peak Change'!$A$106:GD$202,186,FALSE())),0,(VLOOKUP($A36,'Import Peak'!$A$3:GD$99,186,FALSE())-VLOOKUP($A36,'Import Peak Change'!$A$106:GD$202,186,FALSE())))</f>
        <v>0</v>
      </c>
      <c r="GE36" s="193" t="n">
        <f aca="false">IF(ISERROR(VLOOKUP($A36,'Import Peak'!$A$3:GE$99,187,FALSE())-VLOOKUP($A36,'Import Peak Change'!$A$106:GE$202,187,FALSE())),0,(VLOOKUP($A36,'Import Peak'!$A$3:GE$99,187,FALSE())-VLOOKUP($A36,'Import Peak Change'!$A$106:GE$202,187,FALSE())))</f>
        <v>0</v>
      </c>
      <c r="GF36" s="193" t="n">
        <f aca="false">IF(ISERROR(VLOOKUP($A36,'Import Peak'!$A$3:GF$99,188,FALSE())-VLOOKUP($A36,'Import Peak Change'!$A$106:GF$202,188,FALSE())),0,(VLOOKUP($A36,'Import Peak'!$A$3:GF$99,188,FALSE())-VLOOKUP($A36,'Import Peak Change'!$A$106:GF$202,188,FALSE())))</f>
        <v>0</v>
      </c>
      <c r="GG36" s="193" t="n">
        <f aca="false">IF(ISERROR(VLOOKUP($A36,'Import Peak'!$A$3:GG$99,189,FALSE())-VLOOKUP($A36,'Import Peak Change'!$A$106:GG$202,189,FALSE())),0,(VLOOKUP($A36,'Import Peak'!$A$3:GG$99,189,FALSE())-VLOOKUP($A36,'Import Peak Change'!$A$106:GG$202,189,FALSE())))</f>
        <v>0</v>
      </c>
      <c r="GH36" s="193" t="n">
        <f aca="false">IF(ISERROR(VLOOKUP($A36,'Import Peak'!$A$3:GH$99,190,FALSE())-VLOOKUP($A36,'Import Peak Change'!$A$106:GH$202,190,FALSE())),0,(VLOOKUP($A36,'Import Peak'!$A$3:GH$99,190,FALSE())-VLOOKUP($A36,'Import Peak Change'!$A$106:GH$202,190,FALSE())))</f>
        <v>0</v>
      </c>
      <c r="GI36" s="193" t="n">
        <f aca="false">IF(ISERROR(VLOOKUP($A36,'Import Peak'!$A$3:GI$99,191,FALSE())-VLOOKUP($A36,'Import Peak Change'!$A$106:GI$202,191,FALSE())),0,(VLOOKUP($A36,'Import Peak'!$A$3:GI$99,191,FALSE())-VLOOKUP($A36,'Import Peak Change'!$A$106:GI$202,191,FALSE())))</f>
        <v>0</v>
      </c>
      <c r="GJ36" s="193" t="n">
        <f aca="false">IF(ISERROR(VLOOKUP($A36,'Import Peak'!$A$3:GJ$99,192,FALSE())-VLOOKUP($A36,'Import Peak Change'!$A$106:GJ$202,192,FALSE())),0,(VLOOKUP($A36,'Import Peak'!$A$3:GJ$99,192,FALSE())-VLOOKUP($A36,'Import Peak Change'!$A$106:GJ$202,192,FALSE())))</f>
        <v>0</v>
      </c>
      <c r="GK36" s="193" t="n">
        <f aca="false">IF(ISERROR(VLOOKUP($A36,'Import Peak'!$A$3:GK$99,193,FALSE())-VLOOKUP($A36,'Import Peak Change'!$A$106:GK$202,193,FALSE())),0,(VLOOKUP($A36,'Import Peak'!$A$3:GK$99,193,FALSE())-VLOOKUP($A36,'Import Peak Change'!$A$106:GK$202,193,FALSE())))</f>
        <v>0</v>
      </c>
      <c r="GL36" s="193" t="n">
        <f aca="false">IF(ISERROR(VLOOKUP($A36,'Import Peak'!$A$3:GL$99,194,FALSE())-VLOOKUP($A36,'Import Peak Change'!$A$106:GL$202,194,FALSE())),0,(VLOOKUP($A36,'Import Peak'!$A$3:GL$99,194,FALSE())-VLOOKUP($A36,'Import Peak Change'!$A$106:GL$202,194,FALSE())))</f>
        <v>0</v>
      </c>
      <c r="GM36" s="193" t="n">
        <f aca="false">IF(ISERROR(VLOOKUP($A36,'Import Peak'!$A$3:GM$99,195,FALSE())-VLOOKUP($A36,'Import Peak Change'!$A$106:GM$202,195,FALSE())),0,(VLOOKUP($A36,'Import Peak'!$A$3:GM$99,195,FALSE())-VLOOKUP($A36,'Import Peak Change'!$A$106:GM$202,195,FALSE())))</f>
        <v>0</v>
      </c>
      <c r="GN36" s="193" t="n">
        <f aca="false">IF(ISERROR(VLOOKUP($A36,'Import Peak'!$A$3:GN$99,196,FALSE())-VLOOKUP($A36,'Import Peak Change'!$A$106:GN$202,196,FALSE())),0,(VLOOKUP($A36,'Import Peak'!$A$3:GN$99,196,FALSE())-VLOOKUP($A36,'Import Peak Change'!$A$106:GN$202,196,FALSE())))</f>
        <v>0</v>
      </c>
      <c r="GO36" s="193" t="n">
        <f aca="false">IF(ISERROR(VLOOKUP($A36,'Import Peak'!$A$3:GO$99,197,FALSE())-VLOOKUP($A36,'Import Peak Change'!$A$106:GO$202,197,FALSE())),0,(VLOOKUP($A36,'Import Peak'!$A$3:GO$99,197,FALSE())-VLOOKUP($A36,'Import Peak Change'!$A$106:GO$202,197,FALSE())))</f>
        <v>0</v>
      </c>
      <c r="GP36" s="193" t="n">
        <f aca="false">IF(ISERROR(VLOOKUP($A36,'Import Peak'!$A$3:GP$99,198,FALSE())-VLOOKUP($A36,'Import Peak Change'!$A$106:GP$202,198,FALSE())),0,(VLOOKUP($A36,'Import Peak'!$A$3:GP$99,198,FALSE())-VLOOKUP($A36,'Import Peak Change'!$A$106:GP$202,198,FALSE())))</f>
        <v>0</v>
      </c>
      <c r="GQ36" s="193" t="n">
        <f aca="false">IF(ISERROR(VLOOKUP($A36,'Import Peak'!$A$3:GQ$99,199,FALSE())-VLOOKUP($A36,'Import Peak Change'!$A$106:GQ$202,199,FALSE())),0,(VLOOKUP($A36,'Import Peak'!$A$3:GQ$99,199,FALSE())-VLOOKUP($A36,'Import Peak Change'!$A$106:GQ$202,199,FALSE())))</f>
        <v>0</v>
      </c>
      <c r="GR36" s="193" t="n">
        <f aca="false">IF(ISERROR(VLOOKUP($A36,'Import Peak'!$A$3:GR$99,200,FALSE())-VLOOKUP($A36,'Import Peak Change'!$A$106:GR$202,200,FALSE())),0,(VLOOKUP($A36,'Import Peak'!$A$3:GR$99,200,FALSE())-VLOOKUP($A36,'Import Peak Change'!$A$106:GR$202,200,FALSE())))</f>
        <v>0</v>
      </c>
      <c r="GS36" s="193" t="n">
        <f aca="false">IF(ISERROR(VLOOKUP($A36,'Import Peak'!$A$3:GS$99,201,FALSE())-VLOOKUP($A36,'Import Peak Change'!$A$106:GS$202,201,FALSE())),0,(VLOOKUP($A36,'Import Peak'!$A$3:GS$99,201,FALSE())-VLOOKUP($A36,'Import Peak Change'!$A$106:GS$202,201,FALSE())))</f>
        <v>0</v>
      </c>
      <c r="GT36" s="193" t="n">
        <f aca="false">IF(ISERROR(VLOOKUP($A36,'Import Peak'!$A$3:GT$99,202,FALSE())-VLOOKUP($A36,'Import Peak Change'!$A$106:GT$202,202,FALSE())),0,(VLOOKUP($A36,'Import Peak'!$A$3:GT$99,202,FALSE())-VLOOKUP($A36,'Import Peak Change'!$A$106:GT$202,202,FALSE())))</f>
        <v>0</v>
      </c>
      <c r="GU36" s="193" t="n">
        <f aca="false">IF(ISERROR(VLOOKUP($A36,'Import Peak'!$A$3:GU$99,203,FALSE())-VLOOKUP($A36,'Import Peak Change'!$A$106:GU$202,203,FALSE())),0,(VLOOKUP($A36,'Import Peak'!$A$3:GU$99,203,FALSE())-VLOOKUP($A36,'Import Peak Change'!$A$106:GU$202,203,FALSE())))</f>
        <v>0</v>
      </c>
      <c r="GV36" s="193" t="n">
        <f aca="false">IF(ISERROR(VLOOKUP($A36,'Import Peak'!$A$3:GV$99,204,FALSE())-VLOOKUP($A36,'Import Peak Change'!$A$106:GV$202,204,FALSE())),0,(VLOOKUP($A36,'Import Peak'!$A$3:GV$99,204,FALSE())-VLOOKUP($A36,'Import Peak Change'!$A$106:GV$202,204,FALSE())))</f>
        <v>0</v>
      </c>
      <c r="GW36" s="193" t="n">
        <f aca="false">IF(ISERROR(VLOOKUP($A36,'Import Peak'!$A$3:GW$99,205,FALSE())-VLOOKUP($A36,'Import Peak Change'!$A$106:GW$202,205,FALSE())),0,(VLOOKUP($A36,'Import Peak'!$A$3:GW$99,205,FALSE())-VLOOKUP($A36,'Import Peak Change'!$A$106:GW$202,205,FALSE())))</f>
        <v>0</v>
      </c>
      <c r="GX36" s="193" t="n">
        <f aca="false">IF(ISERROR(VLOOKUP($A36,'Import Peak'!$A$3:GX$99,206,FALSE())-VLOOKUP($A36,'Import Peak Change'!$A$106:GX$202,206,FALSE())),0,(VLOOKUP($A36,'Import Peak'!$A$3:GX$99,206,FALSE())-VLOOKUP($A36,'Import Peak Change'!$A$106:GX$202,206,FALSE())))</f>
        <v>0</v>
      </c>
      <c r="GY36" s="193" t="n">
        <f aca="false">IF(ISERROR(VLOOKUP($A36,'Import Peak'!$A$3:GY$99,207,FALSE())-VLOOKUP($A36,'Import Peak Change'!$A$106:GY$202,207,FALSE())),0,(VLOOKUP($A36,'Import Peak'!$A$3:GY$99,207,FALSE())-VLOOKUP($A36,'Import Peak Change'!$A$106:GY$202,207,FALSE())))</f>
        <v>0</v>
      </c>
      <c r="GZ36" s="193" t="n">
        <f aca="false">IF(ISERROR(VLOOKUP($A36,'Import Peak'!$A$3:GZ$99,208,FALSE())-VLOOKUP($A36,'Import Peak Change'!$A$106:GZ$202,208,FALSE())),0,(VLOOKUP($A36,'Import Peak'!$A$3:GZ$99,208,FALSE())-VLOOKUP($A36,'Import Peak Change'!$A$106:GZ$202,208,FALSE())))</f>
        <v>0</v>
      </c>
      <c r="HA36" s="193" t="n">
        <f aca="false">IF(ISERROR(VLOOKUP($A36,'Import Peak'!$A$3:HA$99,209,FALSE())-VLOOKUP($A36,'Import Peak Change'!$A$106:HA$202,209,FALSE())),0,(VLOOKUP($A36,'Import Peak'!$A$3:HA$99,209,FALSE())-VLOOKUP($A36,'Import Peak Change'!$A$106:HA$202,209,FALSE())))</f>
        <v>0</v>
      </c>
      <c r="HB36" s="193" t="n">
        <f aca="false">IF(ISERROR(VLOOKUP($A36,'Import Peak'!$A$3:HB$99,210,FALSE())-VLOOKUP($A36,'Import Peak Change'!$A$106:HB$202,210,FALSE())),0,(VLOOKUP($A36,'Import Peak'!$A$3:HB$99,210,FALSE())-VLOOKUP($A36,'Import Peak Change'!$A$106:HB$202,210,FALSE())))</f>
        <v>0</v>
      </c>
      <c r="HC36" s="193" t="n">
        <f aca="false">IF(ISERROR(VLOOKUP($A36,'Import Peak'!$A$3:HC$99,211,FALSE())-VLOOKUP($A36,'Import Peak Change'!$A$106:HC$202,211,FALSE())),0,(VLOOKUP($A36,'Import Peak'!$A$3:HC$99,211,FALSE())-VLOOKUP($A36,'Import Peak Change'!$A$106:HC$202,211,FALSE())))</f>
        <v>0</v>
      </c>
      <c r="HD36" s="193" t="n">
        <f aca="false">IF(ISERROR(VLOOKUP($A36,'Import Peak'!$A$3:HD$99,212,FALSE())-VLOOKUP($A36,'Import Peak Change'!$A$106:HD$202,212,FALSE())),0,(VLOOKUP($A36,'Import Peak'!$A$3:HD$99,212,FALSE())-VLOOKUP($A36,'Import Peak Change'!$A$106:HD$202,212,FALSE())))</f>
        <v>0</v>
      </c>
      <c r="HE36" s="193" t="n">
        <f aca="false">IF(ISERROR(VLOOKUP($A36,'Import Peak'!$A$3:HE$99,213,FALSE())-VLOOKUP($A36,'Import Peak Change'!$A$106:HE$202,213,FALSE())),0,(VLOOKUP($A36,'Import Peak'!$A$3:HE$99,213,FALSE())-VLOOKUP($A36,'Import Peak Change'!$A$106:HE$202,213,FALSE())))</f>
        <v>0</v>
      </c>
      <c r="HF36" s="193" t="n">
        <f aca="false">IF(ISERROR(VLOOKUP($A36,'Import Peak'!$A$3:HF$99,214,FALSE())-VLOOKUP($A36,'Import Peak Change'!$A$106:HF$202,214,FALSE())),0,(VLOOKUP($A36,'Import Peak'!$A$3:HF$99,214,FALSE())-VLOOKUP($A36,'Import Peak Change'!$A$106:HF$202,214,FALSE())))</f>
        <v>0</v>
      </c>
      <c r="HG36" s="193" t="n">
        <f aca="false">IF(ISERROR(VLOOKUP($A36,'Import Peak'!$A$3:HG$99,215,FALSE())-VLOOKUP($A36,'Import Peak Change'!$A$106:HG$202,215,FALSE())),0,(VLOOKUP($A36,'Import Peak'!$A$3:HG$99,215,FALSE())-VLOOKUP($A36,'Import Peak Change'!$A$106:HG$202,215,FALSE())))</f>
        <v>0</v>
      </c>
      <c r="HH36" s="193" t="n">
        <f aca="false">IF(ISERROR(VLOOKUP($A36,'Import Peak'!$A$3:HH$99,216,FALSE())-VLOOKUP($A36,'Import Peak Change'!$A$106:HH$202,216,FALSE())),0,(VLOOKUP($A36,'Import Peak'!$A$3:HH$99,216,FALSE())-VLOOKUP($A36,'Import Peak Change'!$A$106:HH$202,216,FALSE())))</f>
        <v>0</v>
      </c>
      <c r="HI36" s="193" t="n">
        <f aca="false">IF(ISERROR(VLOOKUP($A36,'Import Peak'!$A$3:HI$99,217,FALSE())-VLOOKUP($A36,'Import Peak Change'!$A$106:HI$202,217,FALSE())),0,(VLOOKUP($A36,'Import Peak'!$A$3:HI$99,217,FALSE())-VLOOKUP($A36,'Import Peak Change'!$A$106:HI$202,217,FALSE())))</f>
        <v>0</v>
      </c>
      <c r="HJ36" s="193" t="n">
        <f aca="false">IF(ISERROR(VLOOKUP($A36,'Import Peak'!$A$3:HJ$99,218,FALSE())-VLOOKUP($A36,'Import Peak Change'!$A$106:HJ$202,218,FALSE())),0,(VLOOKUP($A36,'Import Peak'!$A$3:HJ$99,218,FALSE())-VLOOKUP($A36,'Import Peak Change'!$A$106:HJ$202,218,FALSE())))</f>
        <v>0</v>
      </c>
      <c r="HK36" s="193" t="n">
        <f aca="false">IF(ISERROR(VLOOKUP($A36,'Import Peak'!$A$3:HK$99,219,FALSE())-VLOOKUP($A36,'Import Peak Change'!$A$106:HK$202,219,FALSE())),0,(VLOOKUP($A36,'Import Peak'!$A$3:HK$99,219,FALSE())-VLOOKUP($A36,'Import Peak Change'!$A$106:HK$202,219,FALSE())))</f>
        <v>0</v>
      </c>
      <c r="HL36" s="193" t="n">
        <f aca="false">IF(ISERROR(VLOOKUP($A36,'Import Peak'!$A$3:HL$99,220,FALSE())-VLOOKUP($A36,'Import Peak Change'!$A$106:HL$202,220,FALSE())),0,(VLOOKUP($A36,'Import Peak'!$A$3:HL$99,220,FALSE())-VLOOKUP($A36,'Import Peak Change'!$A$106:HL$202,220,FALSE())))</f>
        <v>0</v>
      </c>
      <c r="HM36" s="193" t="n">
        <f aca="false">IF(ISERROR(VLOOKUP($A36,'Import Peak'!$A$3:HM$99,221,FALSE())-VLOOKUP($A36,'Import Peak Change'!$A$106:HM$202,221,FALSE())),0,(VLOOKUP($A36,'Import Peak'!$A$3:HM$99,221,FALSE())-VLOOKUP($A36,'Import Peak Change'!$A$106:HM$202,221,FALSE())))</f>
        <v>0</v>
      </c>
      <c r="HN36" s="193" t="n">
        <f aca="false">IF(ISERROR(VLOOKUP($A36,'Import Peak'!$A$3:HN$99,222,FALSE())-VLOOKUP($A36,'Import Peak Change'!$A$106:HN$202,222,FALSE())),0,(VLOOKUP($A36,'Import Peak'!$A$3:HN$99,222,FALSE())-VLOOKUP($A36,'Import Peak Change'!$A$106:HN$202,222,FALSE())))</f>
        <v>0</v>
      </c>
      <c r="HO36" s="193" t="n">
        <f aca="false">IF(ISERROR(VLOOKUP($A36,'Import Peak'!$A$3:HO$99,223,FALSE())-VLOOKUP($A36,'Import Peak Change'!$A$106:HO$202,223,FALSE())),0,(VLOOKUP($A36,'Import Peak'!$A$3:HO$99,223,FALSE())-VLOOKUP($A36,'Import Peak Change'!$A$106:HO$202,223,FALSE())))</f>
        <v>0</v>
      </c>
      <c r="HP36" s="193" t="n">
        <f aca="false">IF(ISERROR(VLOOKUP($A36,'Import Peak'!$A$3:HP$99,224,FALSE())-VLOOKUP($A36,'Import Peak Change'!$A$106:HP$202,224,FALSE())),0,(VLOOKUP($A36,'Import Peak'!$A$3:HP$99,224,FALSE())-VLOOKUP($A36,'Import Peak Change'!$A$106:HP$202,224,FALSE())))</f>
        <v>0</v>
      </c>
      <c r="HQ36" s="193" t="n">
        <f aca="false">IF(ISERROR(VLOOKUP($A36,'Import Peak'!$A$3:HQ$99,225,FALSE())-VLOOKUP($A36,'Import Peak Change'!$A$106:HQ$202,225,FALSE())),0,(VLOOKUP($A36,'Import Peak'!$A$3:HQ$99,225,FALSE())-VLOOKUP($A36,'Import Peak Change'!$A$106:HQ$202,225,FALSE())))</f>
        <v>0</v>
      </c>
      <c r="HR36" s="193" t="n">
        <f aca="false">IF(ISERROR(VLOOKUP($A36,'Import Peak'!$A$3:HR$99,226,FALSE())-VLOOKUP($A36,'Import Peak Change'!$A$106:HR$202,226,FALSE())),0,(VLOOKUP($A36,'Import Peak'!$A$3:HR$99,226,FALSE())-VLOOKUP($A36,'Import Peak Change'!$A$106:HR$202,226,FALSE())))</f>
        <v>0</v>
      </c>
      <c r="HS36" s="193" t="n">
        <f aca="false">IF(ISERROR(VLOOKUP($A36,'Import Peak'!$A$3:HS$99,227,FALSE())-VLOOKUP($A36,'Import Peak Change'!$A$106:HS$202,227,FALSE())),0,(VLOOKUP($A36,'Import Peak'!$A$3:HS$99,227,FALSE())-VLOOKUP($A36,'Import Peak Change'!$A$106:HS$202,227,FALSE())))</f>
        <v>0</v>
      </c>
      <c r="HT36" s="193" t="n">
        <f aca="false">IF(ISERROR(VLOOKUP($A36,'Import Peak'!$A$3:HT$99,228,FALSE())-VLOOKUP($A36,'Import Peak Change'!$A$106:HT$202,228,FALSE())),0,(VLOOKUP($A36,'Import Peak'!$A$3:HT$99,228,FALSE())-VLOOKUP($A36,'Import Peak Change'!$A$106:HT$202,228,FALSE())))</f>
        <v>0</v>
      </c>
      <c r="HU36" s="193" t="n">
        <f aca="false">IF(ISERROR(VLOOKUP($A36,'Import Peak'!$A$3:HU$99,229,FALSE())-VLOOKUP($A36,'Import Peak Change'!$A$106:HU$202,229,FALSE())),0,(VLOOKUP($A36,'Import Peak'!$A$3:HU$99,229,FALSE())-VLOOKUP($A36,'Import Peak Change'!$A$106:HU$202,229,FALSE())))</f>
        <v>0</v>
      </c>
      <c r="HV36" s="193" t="n">
        <f aca="false">IF(ISERROR(VLOOKUP($A36,'Import Peak'!$A$3:HV$99,230,FALSE())-VLOOKUP($A36,'Import Peak Change'!$A$106:HV$202,230,FALSE())),0,(VLOOKUP($A36,'Import Peak'!$A$3:HV$99,230,FALSE())-VLOOKUP($A36,'Import Peak Change'!$A$106:HV$202,230,FALSE())))</f>
        <v>0</v>
      </c>
      <c r="HW36" s="193" t="n">
        <f aca="false">IF(ISERROR(VLOOKUP($A36,'Import Peak'!$A$3:HW$99,231,FALSE())-VLOOKUP($A36,'Import Peak Change'!$A$106:HW$202,231,FALSE())),0,(VLOOKUP($A36,'Import Peak'!$A$3:HW$99,231,FALSE())-VLOOKUP($A36,'Import Peak Change'!$A$106:HW$202,231,FALSE())))</f>
        <v>0</v>
      </c>
      <c r="HX36" s="193" t="n">
        <f aca="false">IF(ISERROR(VLOOKUP($A36,'Import Peak'!$A$3:HX$99,232,FALSE())-VLOOKUP($A36,'Import Peak Change'!$A$106:HX$202,232,FALSE())),0,(VLOOKUP($A36,'Import Peak'!$A$3:HX$99,232,FALSE())-VLOOKUP($A36,'Import Peak Change'!$A$106:HX$202,232,FALSE())))</f>
        <v>0</v>
      </c>
      <c r="HY36" s="193" t="n">
        <f aca="false">IF(ISERROR(VLOOKUP($A36,'Import Peak'!$A$3:HY$99,233,FALSE())-VLOOKUP($A36,'Import Peak Change'!$A$106:HY$202,233,FALSE())),0,(VLOOKUP($A36,'Import Peak'!$A$3:HY$99,233,FALSE())-VLOOKUP($A36,'Import Peak Change'!$A$106:HY$202,233,FALSE())))</f>
        <v>0</v>
      </c>
      <c r="HZ36" s="193" t="n">
        <f aca="false">IF(ISERROR(VLOOKUP($A36,'Import Peak'!$A$3:HZ$99,234,FALSE())-VLOOKUP($A36,'Import Peak Change'!$A$106:HZ$202,234,FALSE())),0,(VLOOKUP($A36,'Import Peak'!$A$3:HZ$99,234,FALSE())-VLOOKUP($A36,'Import Peak Change'!$A$106:HZ$202,234,FALSE())))</f>
        <v>0</v>
      </c>
      <c r="IA36" s="193" t="n">
        <f aca="false">IF(ISERROR(VLOOKUP($A36,'Import Peak'!$A$3:IA$99,235,FALSE())-VLOOKUP($A36,'Import Peak Change'!$A$106:IA$202,235,FALSE())),0,(VLOOKUP($A36,'Import Peak'!$A$3:IA$99,235,FALSE())-VLOOKUP($A36,'Import Peak Change'!$A$106:IA$202,235,FALSE())))</f>
        <v>0</v>
      </c>
      <c r="IB36" s="193" t="n">
        <f aca="false">IF(ISERROR(VLOOKUP($A36,'Import Peak'!$A$3:IB$99,236,FALSE())-VLOOKUP($A36,'Import Peak Change'!$A$106:IB$202,236,FALSE())),0,(VLOOKUP($A36,'Import Peak'!$A$3:IB$99,236,FALSE())-VLOOKUP($A36,'Import Peak Change'!$A$106:IB$202,236,FALSE())))</f>
        <v>0</v>
      </c>
      <c r="IC36" s="193" t="n">
        <f aca="false">IF(ISERROR(VLOOKUP($A36,'Import Peak'!$A$3:IC$99,237,FALSE())-VLOOKUP($A36,'Import Peak Change'!$A$106:IC$202,237,FALSE())),0,(VLOOKUP($A36,'Import Peak'!$A$3:IC$99,237,FALSE())-VLOOKUP($A36,'Import Peak Change'!$A$106:IC$202,237,FALSE())))</f>
        <v>0</v>
      </c>
      <c r="ID36" s="193" t="n">
        <f aca="false">IF(ISERROR(VLOOKUP($A36,'Import Peak'!$A$3:ID$99,238,FALSE())-VLOOKUP($A36,'Import Peak Change'!$A$106:ID$202,238,FALSE())),0,(VLOOKUP($A36,'Import Peak'!$A$3:ID$99,238,FALSE())-VLOOKUP($A36,'Import Peak Change'!$A$106:ID$202,238,FALSE())))</f>
        <v>423.702321227174</v>
      </c>
      <c r="IE36" s="193" t="n">
        <f aca="false">IF(ISERROR(VLOOKUP($A36,'Import Peak'!$A$3:IE$99,239,FALSE())-VLOOKUP($A36,'Import Peak Change'!$A$106:IE$202,239,FALSE())),0,(VLOOKUP($A36,'Import Peak'!$A$3:IE$99,239,FALSE())-VLOOKUP($A36,'Import Peak Change'!$A$106:IE$202,239,FALSE())))</f>
        <v>423.702321227174</v>
      </c>
    </row>
    <row r="37" customFormat="false" ht="12.75" hidden="false" customHeight="false" outlineLevel="0" collapsed="false">
      <c r="A37" s="201" t="str">
        <f aca="false">IF('Import Peak'!A34=0,"",'Import Peak'!A34)</f>
        <v>BIO-INV</v>
      </c>
      <c r="B37" s="200"/>
      <c r="C37" s="200"/>
      <c r="D37" s="200"/>
      <c r="E37" s="200"/>
      <c r="F37" s="200"/>
      <c r="G37" s="202" t="n">
        <f aca="false">IF(ISERROR(VLOOKUP($A37,'Import Peak'!$A$3:G$99,7,FALSE())-VLOOKUP($A37,'Import Peak Change'!$A$106:G$202,7,FALSE())),0,(VLOOKUP($A37,'Import Peak'!$A$3:G$99,7,FALSE())-VLOOKUP($A37,'Import Peak Change'!$A$106:G$202,7,FALSE())))</f>
        <v>0</v>
      </c>
      <c r="H37" s="193" t="n">
        <f aca="false">IF(ISERROR(VLOOKUP($A37,'Import Peak'!$A$3:H$99,8,FALSE())-VLOOKUP($A37,'Import Peak Change'!$A$106:H$202,8,FALSE())),0,(VLOOKUP($A37,'Import Peak'!$A$3:H$99,8,FALSE())-VLOOKUP($A37,'Import Peak Change'!$A$106:H$202,8,FALSE())))</f>
        <v>0</v>
      </c>
      <c r="I37" s="193" t="n">
        <f aca="false">IF(ISERROR(VLOOKUP($A37,'Import Peak'!$A$3:I$99,9,FALSE())-VLOOKUP($A37,'Import Peak Change'!$A$106:I$202,9,FALSE())),0,(VLOOKUP($A37,'Import Peak'!$A$3:I$99,9,FALSE())-VLOOKUP($A37,'Import Peak Change'!$A$106:I$202,9,FALSE())))</f>
        <v>0</v>
      </c>
      <c r="J37" s="193" t="n">
        <f aca="false">IF(ISERROR(VLOOKUP($A37,'Import Peak'!$A$3:J$99,10,FALSE())-VLOOKUP($A37,'Import Peak Change'!$A$106:J$202,10,FALSE())),0,(VLOOKUP($A37,'Import Peak'!$A$3:J$99,10,FALSE())-VLOOKUP($A37,'Import Peak Change'!$A$106:J$202,10,FALSE())))</f>
        <v>0</v>
      </c>
      <c r="K37" s="193" t="n">
        <f aca="false">IF(ISERROR(VLOOKUP($A37,'Import Peak'!$A$3:K$99,11,FALSE())-VLOOKUP($A37,'Import Peak Change'!$A$106:K$202,11,FALSE())),0,(VLOOKUP($A37,'Import Peak'!$A$3:K$99,11,FALSE())-VLOOKUP($A37,'Import Peak Change'!$A$106:K$202,11,FALSE())))</f>
        <v>0</v>
      </c>
      <c r="L37" s="193" t="n">
        <f aca="false">IF(ISERROR(VLOOKUP($A37,'Import Peak'!$A$3:L$99,12,FALSE())-VLOOKUP($A37,'Import Peak Change'!$A$106:L$202,12,FALSE())),0,(VLOOKUP($A37,'Import Peak'!$A$3:L$99,12,FALSE())-VLOOKUP($A37,'Import Peak Change'!$A$106:L$202,12,FALSE())))</f>
        <v>0</v>
      </c>
      <c r="M37" s="193" t="n">
        <f aca="false">IF(ISERROR(VLOOKUP($A37,'Import Peak'!$A$3:M$99,13,FALSE())-VLOOKUP($A37,'Import Peak Change'!$A$106:M$202,13,FALSE())),0,(VLOOKUP($A37,'Import Peak'!$A$3:M$99,13,FALSE())-VLOOKUP($A37,'Import Peak Change'!$A$106:M$202,13,FALSE())))</f>
        <v>0</v>
      </c>
      <c r="N37" s="193" t="n">
        <f aca="false">IF(ISERROR(VLOOKUP($A37,'Import Peak'!$A$3:N$99,14,FALSE())-VLOOKUP($A37,'Import Peak Change'!$A$106:N$202,14,FALSE())),0,(VLOOKUP($A37,'Import Peak'!$A$3:N$99,14,FALSE())-VLOOKUP($A37,'Import Peak Change'!$A$106:N$202,14,FALSE())))</f>
        <v>0</v>
      </c>
      <c r="O37" s="193" t="n">
        <f aca="false">IF(ISERROR(VLOOKUP($A37,'Import Peak'!$A$3:O$99,15,FALSE())-VLOOKUP($A37,'Import Peak Change'!$A$106:O$202,15,FALSE())),0,(VLOOKUP($A37,'Import Peak'!$A$3:O$99,15,FALSE())-VLOOKUP($A37,'Import Peak Change'!$A$106:O$202,15,FALSE())))</f>
        <v>0</v>
      </c>
      <c r="P37" s="193" t="n">
        <f aca="false">IF(ISERROR(VLOOKUP($A37,'Import Peak'!$A$3:P$99,16,FALSE())-VLOOKUP($A37,'Import Peak Change'!$A$106:P$202,16,FALSE())),0,(VLOOKUP($A37,'Import Peak'!$A$3:P$99,16,FALSE())-VLOOKUP($A37,'Import Peak Change'!$A$106:P$202,16,FALSE())))</f>
        <v>0</v>
      </c>
      <c r="Q37" s="193" t="n">
        <f aca="false">IF(ISERROR(VLOOKUP($A37,'Import Peak'!$A$3:Q$99,17,FALSE())-VLOOKUP($A37,'Import Peak Change'!$A$106:Q$202,17,FALSE())),0,(VLOOKUP($A37,'Import Peak'!$A$3:Q$99,17,FALSE())-VLOOKUP($A37,'Import Peak Change'!$A$106:Q$202,17,FALSE())))</f>
        <v>0</v>
      </c>
      <c r="R37" s="193" t="n">
        <f aca="false">IF(ISERROR(VLOOKUP($A37,'Import Peak'!$A$3:R$99,18,FALSE())-VLOOKUP($A37,'Import Peak Change'!$A$106:R$202,18,FALSE())),0,(VLOOKUP($A37,'Import Peak'!$A$3:R$99,18,FALSE())-VLOOKUP($A37,'Import Peak Change'!$A$106:R$202,18,FALSE())))</f>
        <v>0</v>
      </c>
      <c r="S37" s="193" t="n">
        <f aca="false">IF(ISERROR(VLOOKUP($A37,'Import Peak'!$A$3:S$99,19,FALSE())-VLOOKUP($A37,'Import Peak Change'!$A$106:S$202,19,FALSE())),0,(VLOOKUP($A37,'Import Peak'!$A$3:S$99,19,FALSE())-VLOOKUP($A37,'Import Peak Change'!$A$106:S$202,19,FALSE())))</f>
        <v>0</v>
      </c>
      <c r="T37" s="193" t="n">
        <f aca="false">IF(ISERROR(VLOOKUP($A37,'Import Peak'!$A$3:T$99,20,FALSE())-VLOOKUP($A37,'Import Peak Change'!$A$106:T$202,20,FALSE())),0,(VLOOKUP($A37,'Import Peak'!$A$3:T$99,20,FALSE())-VLOOKUP($A37,'Import Peak Change'!$A$106:T$202,20,FALSE())))</f>
        <v>0</v>
      </c>
      <c r="U37" s="193" t="n">
        <f aca="false">IF(ISERROR(VLOOKUP($A37,'Import Peak'!$A$3:U$99,21,FALSE())-VLOOKUP($A37,'Import Peak Change'!$A$106:U$202,21,FALSE())),0,(VLOOKUP($A37,'Import Peak'!$A$3:U$99,21,FALSE())-VLOOKUP($A37,'Import Peak Change'!$A$106:U$202,21,FALSE())))</f>
        <v>0</v>
      </c>
      <c r="V37" s="193" t="n">
        <f aca="false">IF(ISERROR(VLOOKUP($A37,'Import Peak'!$A$3:V$99,22,FALSE())-VLOOKUP($A37,'Import Peak Change'!$A$106:V$202,22,FALSE())),0,(VLOOKUP($A37,'Import Peak'!$A$3:V$99,22,FALSE())-VLOOKUP($A37,'Import Peak Change'!$A$106:V$202,22,FALSE())))</f>
        <v>0</v>
      </c>
      <c r="W37" s="193" t="n">
        <f aca="false">IF(ISERROR(VLOOKUP($A37,'Import Peak'!$A$3:W$99,23,FALSE())-VLOOKUP($A37,'Import Peak Change'!$A$106:W$202,23,FALSE())),0,(VLOOKUP($A37,'Import Peak'!$A$3:W$99,23,FALSE())-VLOOKUP($A37,'Import Peak Change'!$A$106:W$202,23,FALSE())))</f>
        <v>0</v>
      </c>
      <c r="X37" s="193" t="n">
        <f aca="false">IF(ISERROR(VLOOKUP($A37,'Import Peak'!$A$3:X$99,24,FALSE())-VLOOKUP($A37,'Import Peak Change'!$A$106:X$202,24,FALSE())),0,(VLOOKUP($A37,'Import Peak'!$A$3:X$99,24,FALSE())-VLOOKUP($A37,'Import Peak Change'!$A$106:X$202,24,FALSE())))</f>
        <v>0</v>
      </c>
      <c r="Y37" s="193" t="n">
        <f aca="false">IF(ISERROR(VLOOKUP($A37,'Import Peak'!$A$3:Y$99,25,FALSE())-VLOOKUP($A37,'Import Peak Change'!$A$106:Y$202,25,FALSE())),0,(VLOOKUP($A37,'Import Peak'!$A$3:Y$99,25,FALSE())-VLOOKUP($A37,'Import Peak Change'!$A$106:Y$202,25,FALSE())))</f>
        <v>0</v>
      </c>
      <c r="Z37" s="193" t="n">
        <f aca="false">IF(ISERROR(VLOOKUP($A37,'Import Peak'!$A$3:Z$99,26,FALSE())-VLOOKUP($A37,'Import Peak Change'!$A$106:Z$202,26,FALSE())),0,(VLOOKUP($A37,'Import Peak'!$A$3:Z$99,26,FALSE())-VLOOKUP($A37,'Import Peak Change'!$A$106:Z$202,26,FALSE())))</f>
        <v>0</v>
      </c>
      <c r="AA37" s="193" t="n">
        <f aca="false">IF(ISERROR(VLOOKUP($A37,'Import Peak'!$A$3:AA$99,27,FALSE())-VLOOKUP($A37,'Import Peak Change'!$A$106:AA$202,27,FALSE())),0,(VLOOKUP($A37,'Import Peak'!$A$3:AA$99,27,FALSE())-VLOOKUP($A37,'Import Peak Change'!$A$106:AA$202,27,FALSE())))</f>
        <v>0</v>
      </c>
      <c r="AB37" s="193" t="n">
        <f aca="false">IF(ISERROR(VLOOKUP($A37,'Import Peak'!$A$3:AB$99,28,FALSE())-VLOOKUP($A37,'Import Peak Change'!$A$106:AB$202,28,FALSE())),0,(VLOOKUP($A37,'Import Peak'!$A$3:AB$99,28,FALSE())-VLOOKUP($A37,'Import Peak Change'!$A$106:AB$202,28,FALSE())))</f>
        <v>0</v>
      </c>
      <c r="AC37" s="193" t="n">
        <f aca="false">IF(ISERROR(VLOOKUP($A37,'Import Peak'!$A$3:AC$99,29,FALSE())-VLOOKUP($A37,'Import Peak Change'!$A$106:AC$202,29,FALSE())),0,(VLOOKUP($A37,'Import Peak'!$A$3:AC$99,29,FALSE())-VLOOKUP($A37,'Import Peak Change'!$A$106:AC$202,29,FALSE())))</f>
        <v>0</v>
      </c>
      <c r="AD37" s="193" t="n">
        <f aca="false">IF(ISERROR(VLOOKUP($A37,'Import Peak'!$A$3:AD$99,30,FALSE())-VLOOKUP($A37,'Import Peak Change'!$A$106:AD$202,30,FALSE())),0,(VLOOKUP($A37,'Import Peak'!$A$3:AD$99,30,FALSE())-VLOOKUP($A37,'Import Peak Change'!$A$106:AD$202,30,FALSE())))</f>
        <v>0</v>
      </c>
      <c r="AE37" s="193" t="n">
        <f aca="false">IF(ISERROR(VLOOKUP($A37,'Import Peak'!$A$3:AE$99,31,FALSE())-VLOOKUP($A37,'Import Peak Change'!$A$106:AE$202,31,FALSE())),0,(VLOOKUP($A37,'Import Peak'!$A$3:AE$99,31,FALSE())-VLOOKUP($A37,'Import Peak Change'!$A$106:AE$202,31,FALSE())))</f>
        <v>0</v>
      </c>
      <c r="AF37" s="193" t="n">
        <f aca="false">IF(ISERROR(VLOOKUP($A37,'Import Peak'!$A$3:AF$99,32,FALSE())-VLOOKUP($A37,'Import Peak Change'!$A$106:AF$202,32,FALSE())),0,(VLOOKUP($A37,'Import Peak'!$A$3:AF$99,32,FALSE())-VLOOKUP($A37,'Import Peak Change'!$A$106:AF$202,32,FALSE())))</f>
        <v>0</v>
      </c>
      <c r="AG37" s="193" t="n">
        <f aca="false">IF(ISERROR(VLOOKUP($A37,'Import Peak'!$A$3:AG$99,33,FALSE())-VLOOKUP($A37,'Import Peak Change'!$A$106:AG$202,33,FALSE())),0,(VLOOKUP($A37,'Import Peak'!$A$3:AG$99,33,FALSE())-VLOOKUP($A37,'Import Peak Change'!$A$106:AG$202,33,FALSE())))</f>
        <v>0</v>
      </c>
      <c r="AH37" s="193" t="n">
        <f aca="false">IF(ISERROR(VLOOKUP($A37,'Import Peak'!$A$3:AH$99,34,FALSE())-VLOOKUP($A37,'Import Peak Change'!$A$106:AH$202,34,FALSE())),0,(VLOOKUP($A37,'Import Peak'!$A$3:AH$99,34,FALSE())-VLOOKUP($A37,'Import Peak Change'!$A$106:AH$202,34,FALSE())))</f>
        <v>0</v>
      </c>
      <c r="AI37" s="193" t="n">
        <f aca="false">IF(ISERROR(VLOOKUP($A37,'Import Peak'!$A$3:AI$99,35,FALSE())-VLOOKUP($A37,'Import Peak Change'!$A$106:AI$202,35,FALSE())),0,(VLOOKUP($A37,'Import Peak'!$A$3:AI$99,35,FALSE())-VLOOKUP($A37,'Import Peak Change'!$A$106:AI$202,35,FALSE())))</f>
        <v>0</v>
      </c>
      <c r="AJ37" s="193" t="n">
        <f aca="false">IF(ISERROR(VLOOKUP($A37,'Import Peak'!$A$3:AJ$99,36,FALSE())-VLOOKUP($A37,'Import Peak Change'!$A$106:AJ$202,36,FALSE())),0,(VLOOKUP($A37,'Import Peak'!$A$3:AJ$99,36,FALSE())-VLOOKUP($A37,'Import Peak Change'!$A$106:AJ$202,36,FALSE())))</f>
        <v>0</v>
      </c>
      <c r="AK37" s="193" t="n">
        <f aca="false">IF(ISERROR(VLOOKUP($A37,'Import Peak'!$A$3:AK$99,37,FALSE())-VLOOKUP($A37,'Import Peak Change'!$A$106:AK$202,37,FALSE())),0,(VLOOKUP($A37,'Import Peak'!$A$3:AK$99,37,FALSE())-VLOOKUP($A37,'Import Peak Change'!$A$106:AK$202,37,FALSE())))</f>
        <v>0</v>
      </c>
      <c r="AL37" s="193" t="n">
        <f aca="false">IF(ISERROR(VLOOKUP($A37,'Import Peak'!$A$3:AL$99,38,FALSE())-VLOOKUP($A37,'Import Peak Change'!$A$106:AL$202,38,FALSE())),0,(VLOOKUP($A37,'Import Peak'!$A$3:AL$99,38,FALSE())-VLOOKUP($A37,'Import Peak Change'!$A$106:AL$202,38,FALSE())))</f>
        <v>0</v>
      </c>
      <c r="AM37" s="193" t="n">
        <f aca="false">IF(ISERROR(VLOOKUP($A37,'Import Peak'!$A$3:AM$99,39,FALSE())-VLOOKUP($A37,'Import Peak Change'!$A$106:AM$202,39,FALSE())),0,(VLOOKUP($A37,'Import Peak'!$A$3:AM$99,39,FALSE())-VLOOKUP($A37,'Import Peak Change'!$A$106:AM$202,39,FALSE())))</f>
        <v>0</v>
      </c>
      <c r="AN37" s="193" t="n">
        <f aca="false">IF(ISERROR(VLOOKUP($A37,'Import Peak'!$A$3:AN$99,40,FALSE())-VLOOKUP($A37,'Import Peak Change'!$A$106:AN$202,40,FALSE())),0,(VLOOKUP($A37,'Import Peak'!$A$3:AN$99,40,FALSE())-VLOOKUP($A37,'Import Peak Change'!$A$106:AN$202,40,FALSE())))</f>
        <v>0</v>
      </c>
      <c r="AO37" s="193" t="n">
        <f aca="false">IF(ISERROR(VLOOKUP($A37,'Import Peak'!$A$3:AO$99,41,FALSE())-VLOOKUP($A37,'Import Peak Change'!$A$106:AO$202,41,FALSE())),0,(VLOOKUP($A37,'Import Peak'!$A$3:AO$99,41,FALSE())-VLOOKUP($A37,'Import Peak Change'!$A$106:AO$202,41,FALSE())))</f>
        <v>0</v>
      </c>
      <c r="AP37" s="193" t="n">
        <f aca="false">IF(ISERROR(VLOOKUP($A37,'Import Peak'!$A$3:AP$99,42,FALSE())-VLOOKUP($A37,'Import Peak Change'!$A$106:AP$202,42,FALSE())),0,(VLOOKUP($A37,'Import Peak'!$A$3:AP$99,42,FALSE())-VLOOKUP($A37,'Import Peak Change'!$A$106:AP$202,42,FALSE())))</f>
        <v>0</v>
      </c>
      <c r="AQ37" s="193" t="n">
        <f aca="false">IF(ISERROR(VLOOKUP($A37,'Import Peak'!$A$3:AQ$99,43,FALSE())-VLOOKUP($A37,'Import Peak Change'!$A$106:AQ$202,43,FALSE())),0,(VLOOKUP($A37,'Import Peak'!$A$3:AQ$99,43,FALSE())-VLOOKUP($A37,'Import Peak Change'!$A$106:AQ$202,43,FALSE())))</f>
        <v>0</v>
      </c>
      <c r="AR37" s="193" t="n">
        <f aca="false">IF(ISERROR(VLOOKUP($A37,'Import Peak'!$A$3:AR$99,44,FALSE())-VLOOKUP($A37,'Import Peak Change'!$A$106:AR$202,44,FALSE())),0,(VLOOKUP($A37,'Import Peak'!$A$3:AR$99,44,FALSE())-VLOOKUP($A37,'Import Peak Change'!$A$106:AR$202,44,FALSE())))</f>
        <v>0</v>
      </c>
      <c r="AS37" s="193" t="n">
        <f aca="false">IF(ISERROR(VLOOKUP($A37,'Import Peak'!$A$3:AS$99,45,FALSE())-VLOOKUP($A37,'Import Peak Change'!$A$106:AS$202,45,FALSE())),0,(VLOOKUP($A37,'Import Peak'!$A$3:AS$99,45,FALSE())-VLOOKUP($A37,'Import Peak Change'!$A$106:AS$202,45,FALSE())))</f>
        <v>0</v>
      </c>
      <c r="AT37" s="193" t="n">
        <f aca="false">IF(ISERROR(VLOOKUP($A37,'Import Peak'!$A$3:AT$99,46,FALSE())-VLOOKUP($A37,'Import Peak Change'!$A$106:AT$202,46,FALSE())),0,(VLOOKUP($A37,'Import Peak'!$A$3:AT$99,46,FALSE())-VLOOKUP($A37,'Import Peak Change'!$A$106:AT$202,46,FALSE())))</f>
        <v>0</v>
      </c>
      <c r="AU37" s="193" t="n">
        <f aca="false">IF(ISERROR(VLOOKUP($A37,'Import Peak'!$A$3:AU$99,47,FALSE())-VLOOKUP($A37,'Import Peak Change'!$A$106:AU$202,47,FALSE())),0,(VLOOKUP($A37,'Import Peak'!$A$3:AU$99,47,FALSE())-VLOOKUP($A37,'Import Peak Change'!$A$106:AU$202,47,FALSE())))</f>
        <v>0</v>
      </c>
      <c r="AV37" s="193" t="n">
        <f aca="false">IF(ISERROR(VLOOKUP($A37,'Import Peak'!$A$3:AV$99,48,FALSE())-VLOOKUP($A37,'Import Peak Change'!$A$106:AV$202,48,FALSE())),0,(VLOOKUP($A37,'Import Peak'!$A$3:AV$99,48,FALSE())-VLOOKUP($A37,'Import Peak Change'!$A$106:AV$202,48,FALSE())))</f>
        <v>0</v>
      </c>
      <c r="AW37" s="193" t="n">
        <f aca="false">IF(ISERROR(VLOOKUP($A37,'Import Peak'!$A$3:AW$99,49,FALSE())-VLOOKUP($A37,'Import Peak Change'!$A$106:AW$202,49,FALSE())),0,(VLOOKUP($A37,'Import Peak'!$A$3:AW$99,49,FALSE())-VLOOKUP($A37,'Import Peak Change'!$A$106:AW$202,49,FALSE())))</f>
        <v>0</v>
      </c>
      <c r="AX37" s="193" t="n">
        <f aca="false">IF(ISERROR(VLOOKUP($A37,'Import Peak'!$A$3:AX$99,50,FALSE())-VLOOKUP($A37,'Import Peak Change'!$A$106:AX$202,50,FALSE())),0,(VLOOKUP($A37,'Import Peak'!$A$3:AX$99,50,FALSE())-VLOOKUP($A37,'Import Peak Change'!$A$106:AX$202,50,FALSE())))</f>
        <v>0</v>
      </c>
      <c r="AY37" s="193" t="n">
        <f aca="false">IF(ISERROR(VLOOKUP($A37,'Import Peak'!$A$3:AY$99,51,FALSE())-VLOOKUP($A37,'Import Peak Change'!$A$106:AY$202,51,FALSE())),0,(VLOOKUP($A37,'Import Peak'!$A$3:AY$99,51,FALSE())-VLOOKUP($A37,'Import Peak Change'!$A$106:AY$202,51,FALSE())))</f>
        <v>0</v>
      </c>
      <c r="AZ37" s="193" t="n">
        <f aca="false">IF(ISERROR(VLOOKUP($A37,'Import Peak'!$A$3:AZ$99,52,FALSE())-VLOOKUP($A37,'Import Peak Change'!$A$106:AZ$202,52,FALSE())),0,(VLOOKUP($A37,'Import Peak'!$A$3:AZ$99,52,FALSE())-VLOOKUP($A37,'Import Peak Change'!$A$106:AZ$202,52,FALSE())))</f>
        <v>0</v>
      </c>
      <c r="BA37" s="193" t="n">
        <f aca="false">IF(ISERROR(VLOOKUP($A37,'Import Peak'!$A$3:BA$99,53,FALSE())-VLOOKUP($A37,'Import Peak Change'!$A$106:BA$202,53,FALSE())),0,(VLOOKUP($A37,'Import Peak'!$A$3:BA$99,53,FALSE())-VLOOKUP($A37,'Import Peak Change'!$A$106:BA$202,53,FALSE())))</f>
        <v>0</v>
      </c>
      <c r="BB37" s="193" t="n">
        <f aca="false">IF(ISERROR(VLOOKUP($A37,'Import Peak'!$A$3:BB$99,54,FALSE())-VLOOKUP($A37,'Import Peak Change'!$A$106:BB$202,54,FALSE())),0,(VLOOKUP($A37,'Import Peak'!$A$3:BB$99,54,FALSE())-VLOOKUP($A37,'Import Peak Change'!$A$106:BB$202,54,FALSE())))</f>
        <v>0</v>
      </c>
      <c r="BC37" s="193" t="n">
        <f aca="false">IF(ISERROR(VLOOKUP($A37,'Import Peak'!$A$3:BC$99,55,FALSE())-VLOOKUP($A37,'Import Peak Change'!$A$106:BC$202,55,FALSE())),0,(VLOOKUP($A37,'Import Peak'!$A$3:BC$99,55,FALSE())-VLOOKUP($A37,'Import Peak Change'!$A$106:BC$202,55,FALSE())))</f>
        <v>0</v>
      </c>
      <c r="BD37" s="193" t="n">
        <f aca="false">IF(ISERROR(VLOOKUP($A37,'Import Peak'!$A$3:BD$99,56,FALSE())-VLOOKUP($A37,'Import Peak Change'!$A$106:BD$202,56,FALSE())),0,(VLOOKUP($A37,'Import Peak'!$A$3:BD$99,56,FALSE())-VLOOKUP($A37,'Import Peak Change'!$A$106:BD$202,56,FALSE())))</f>
        <v>0</v>
      </c>
      <c r="BE37" s="193" t="n">
        <f aca="false">IF(ISERROR(VLOOKUP($A37,'Import Peak'!$A$3:BE$99,57,FALSE())-VLOOKUP($A37,'Import Peak Change'!$A$106:BE$202,57,FALSE())),0,(VLOOKUP($A37,'Import Peak'!$A$3:BE$99,57,FALSE())-VLOOKUP($A37,'Import Peak Change'!$A$106:BE$202,57,FALSE())))</f>
        <v>0</v>
      </c>
      <c r="BF37" s="193" t="n">
        <f aca="false">IF(ISERROR(VLOOKUP($A37,'Import Peak'!$A$3:BF$99,58,FALSE())-VLOOKUP($A37,'Import Peak Change'!$A$106:BF$202,58,FALSE())),0,(VLOOKUP($A37,'Import Peak'!$A$3:BF$99,58,FALSE())-VLOOKUP($A37,'Import Peak Change'!$A$106:BF$202,58,FALSE())))</f>
        <v>0</v>
      </c>
      <c r="BG37" s="193" t="n">
        <f aca="false">IF(ISERROR(VLOOKUP($A37,'Import Peak'!$A$3:BG$99,59,FALSE())-VLOOKUP($A37,'Import Peak Change'!$A$106:BG$202,59,FALSE())),0,(VLOOKUP($A37,'Import Peak'!$A$3:BG$99,59,FALSE())-VLOOKUP($A37,'Import Peak Change'!$A$106:BG$202,59,FALSE())))</f>
        <v>0</v>
      </c>
      <c r="BH37" s="193" t="n">
        <f aca="false">IF(ISERROR(VLOOKUP($A37,'Import Peak'!$A$3:BH$99,60,FALSE())-VLOOKUP($A37,'Import Peak Change'!$A$106:BH$202,60,FALSE())),0,(VLOOKUP($A37,'Import Peak'!$A$3:BH$99,60,FALSE())-VLOOKUP($A37,'Import Peak Change'!$A$106:BH$202,60,FALSE())))</f>
        <v>0</v>
      </c>
      <c r="BI37" s="193" t="n">
        <f aca="false">IF(ISERROR(VLOOKUP($A37,'Import Peak'!$A$3:BI$99,61,FALSE())-VLOOKUP($A37,'Import Peak Change'!$A$106:BI$202,61,FALSE())),0,(VLOOKUP($A37,'Import Peak'!$A$3:BI$99,61,FALSE())-VLOOKUP($A37,'Import Peak Change'!$A$106:BI$202,61,FALSE())))</f>
        <v>0</v>
      </c>
      <c r="BJ37" s="193" t="n">
        <f aca="false">IF(ISERROR(VLOOKUP($A37,'Import Peak'!$A$3:BJ$99,62,FALSE())-VLOOKUP($A37,'Import Peak Change'!$A$106:BJ$202,62,FALSE())),0,(VLOOKUP($A37,'Import Peak'!$A$3:BJ$99,62,FALSE())-VLOOKUP($A37,'Import Peak Change'!$A$106:BJ$202,62,FALSE())))</f>
        <v>0</v>
      </c>
      <c r="BK37" s="193" t="n">
        <f aca="false">IF(ISERROR(VLOOKUP($A37,'Import Peak'!$A$3:BK$99,63,FALSE())-VLOOKUP($A37,'Import Peak Change'!$A$106:BK$202,63,FALSE())),0,(VLOOKUP($A37,'Import Peak'!$A$3:BK$99,63,FALSE())-VLOOKUP($A37,'Import Peak Change'!$A$106:BK$202,63,FALSE())))</f>
        <v>0</v>
      </c>
      <c r="BL37" s="193" t="n">
        <f aca="false">IF(ISERROR(VLOOKUP($A37,'Import Peak'!$A$3:BL$99,64,FALSE())-VLOOKUP($A37,'Import Peak Change'!$A$106:BL$202,64,FALSE())),0,(VLOOKUP($A37,'Import Peak'!$A$3:BL$99,64,FALSE())-VLOOKUP($A37,'Import Peak Change'!$A$106:BL$202,64,FALSE())))</f>
        <v>0</v>
      </c>
      <c r="BM37" s="193" t="n">
        <f aca="false">IF(ISERROR(VLOOKUP($A37,'Import Peak'!$A$3:BM$99,65,FALSE())-VLOOKUP($A37,'Import Peak Change'!$A$106:BM$202,65,FALSE())),0,(VLOOKUP($A37,'Import Peak'!$A$3:BM$99,65,FALSE())-VLOOKUP($A37,'Import Peak Change'!$A$106:BM$202,65,FALSE())))</f>
        <v>0</v>
      </c>
      <c r="BN37" s="193" t="n">
        <f aca="false">IF(ISERROR(VLOOKUP($A37,'Import Peak'!$A$3:BN$99,66,FALSE())-VLOOKUP($A37,'Import Peak Change'!$A$106:BN$202,66,FALSE())),0,(VLOOKUP($A37,'Import Peak'!$A$3:BN$99,66,FALSE())-VLOOKUP($A37,'Import Peak Change'!$A$106:BN$202,66,FALSE())))</f>
        <v>0</v>
      </c>
      <c r="BO37" s="193" t="n">
        <f aca="false">IF(ISERROR(VLOOKUP($A37,'Import Peak'!$A$3:BO$99,67,FALSE())-VLOOKUP($A37,'Import Peak Change'!$A$106:BO$202,67,FALSE())),0,(VLOOKUP($A37,'Import Peak'!$A$3:BO$99,67,FALSE())-VLOOKUP($A37,'Import Peak Change'!$A$106:BO$202,67,FALSE())))</f>
        <v>0</v>
      </c>
      <c r="BP37" s="193" t="n">
        <f aca="false">IF(ISERROR(VLOOKUP($A37,'Import Peak'!$A$3:BP$99,68,FALSE())-VLOOKUP($A37,'Import Peak Change'!$A$106:BP$202,68,FALSE())),0,(VLOOKUP($A37,'Import Peak'!$A$3:BP$99,68,FALSE())-VLOOKUP($A37,'Import Peak Change'!$A$106:BP$202,68,FALSE())))</f>
        <v>0</v>
      </c>
      <c r="BQ37" s="193" t="n">
        <f aca="false">IF(ISERROR(VLOOKUP($A37,'Import Peak'!$A$3:BQ$99,69,FALSE())-VLOOKUP($A37,'Import Peak Change'!$A$106:BQ$202,69,FALSE())),0,(VLOOKUP($A37,'Import Peak'!$A$3:BQ$99,69,FALSE())-VLOOKUP($A37,'Import Peak Change'!$A$106:BQ$202,69,FALSE())))</f>
        <v>0</v>
      </c>
      <c r="BR37" s="193" t="n">
        <f aca="false">IF(ISERROR(VLOOKUP($A37,'Import Peak'!$A$3:BR$99,70,FALSE())-VLOOKUP($A37,'Import Peak Change'!$A$106:BR$202,70,FALSE())),0,(VLOOKUP($A37,'Import Peak'!$A$3:BR$99,70,FALSE())-VLOOKUP($A37,'Import Peak Change'!$A$106:BR$202,70,FALSE())))</f>
        <v>0</v>
      </c>
      <c r="BS37" s="193" t="n">
        <f aca="false">IF(ISERROR(VLOOKUP($A37,'Import Peak'!$A$3:BS$99,71,FALSE())-VLOOKUP($A37,'Import Peak Change'!$A$106:BS$202,71,FALSE())),0,(VLOOKUP($A37,'Import Peak'!$A$3:BS$99,71,FALSE())-VLOOKUP($A37,'Import Peak Change'!$A$106:BS$202,71,FALSE())))</f>
        <v>0</v>
      </c>
      <c r="BT37" s="193" t="n">
        <f aca="false">IF(ISERROR(VLOOKUP($A37,'Import Peak'!$A$3:BT$99,72,FALSE())-VLOOKUP($A37,'Import Peak Change'!$A$106:BT$202,72,FALSE())),0,(VLOOKUP($A37,'Import Peak'!$A$3:BT$99,72,FALSE())-VLOOKUP($A37,'Import Peak Change'!$A$106:BT$202,72,FALSE())))</f>
        <v>0</v>
      </c>
      <c r="BU37" s="193" t="n">
        <f aca="false">IF(ISERROR(VLOOKUP($A37,'Import Peak'!$A$3:BU$99,73,FALSE())-VLOOKUP($A37,'Import Peak Change'!$A$106:BU$202,73,FALSE())),0,(VLOOKUP($A37,'Import Peak'!$A$3:BU$99,73,FALSE())-VLOOKUP($A37,'Import Peak Change'!$A$106:BU$202,73,FALSE())))</f>
        <v>0</v>
      </c>
      <c r="BV37" s="193" t="n">
        <f aca="false">IF(ISERROR(VLOOKUP($A37,'Import Peak'!$A$3:BV$99,74,FALSE())-VLOOKUP($A37,'Import Peak Change'!$A$106:BV$202,74,FALSE())),0,(VLOOKUP($A37,'Import Peak'!$A$3:BV$99,74,FALSE())-VLOOKUP($A37,'Import Peak Change'!$A$106:BV$202,74,FALSE())))</f>
        <v>0</v>
      </c>
      <c r="BW37" s="193" t="n">
        <f aca="false">IF(ISERROR(VLOOKUP($A37,'Import Peak'!$A$3:BW$99,75,FALSE())-VLOOKUP($A37,'Import Peak Change'!$A$106:BW$202,75,FALSE())),0,(VLOOKUP($A37,'Import Peak'!$A$3:BW$99,75,FALSE())-VLOOKUP($A37,'Import Peak Change'!$A$106:BW$202,75,FALSE())))</f>
        <v>0</v>
      </c>
      <c r="BX37" s="193" t="n">
        <f aca="false">IF(ISERROR(VLOOKUP($A37,'Import Peak'!$A$3:BX$99,76,FALSE())-VLOOKUP($A37,'Import Peak Change'!$A$106:BX$202,76,FALSE())),0,(VLOOKUP($A37,'Import Peak'!$A$3:BX$99,76,FALSE())-VLOOKUP($A37,'Import Peak Change'!$A$106:BX$202,76,FALSE())))</f>
        <v>0</v>
      </c>
      <c r="BY37" s="193" t="n">
        <f aca="false">IF(ISERROR(VLOOKUP($A37,'Import Peak'!$A$3:BY$99,77,FALSE())-VLOOKUP($A37,'Import Peak Change'!$A$106:BY$202,77,FALSE())),0,(VLOOKUP($A37,'Import Peak'!$A$3:BY$99,77,FALSE())-VLOOKUP($A37,'Import Peak Change'!$A$106:BY$202,77,FALSE())))</f>
        <v>0</v>
      </c>
      <c r="BZ37" s="193" t="n">
        <f aca="false">IF(ISERROR(VLOOKUP($A37,'Import Peak'!$A$3:BZ$99,78,FALSE())-VLOOKUP($A37,'Import Peak Change'!$A$106:BZ$202,78,FALSE())),0,(VLOOKUP($A37,'Import Peak'!$A$3:BZ$99,78,FALSE())-VLOOKUP($A37,'Import Peak Change'!$A$106:BZ$202,78,FALSE())))</f>
        <v>0</v>
      </c>
      <c r="CA37" s="193" t="n">
        <f aca="false">IF(ISERROR(VLOOKUP($A37,'Import Peak'!$A$3:CA$99,79,FALSE())-VLOOKUP($A37,'Import Peak Change'!$A$106:CA$202,79,FALSE())),0,(VLOOKUP($A37,'Import Peak'!$A$3:CA$99,79,FALSE())-VLOOKUP($A37,'Import Peak Change'!$A$106:CA$202,79,FALSE())))</f>
        <v>0</v>
      </c>
      <c r="CB37" s="193" t="n">
        <f aca="false">IF(ISERROR(VLOOKUP($A37,'Import Peak'!$A$3:CB$99,80,FALSE())-VLOOKUP($A37,'Import Peak Change'!$A$106:CB$202,80,FALSE())),0,(VLOOKUP($A37,'Import Peak'!$A$3:CB$99,80,FALSE())-VLOOKUP($A37,'Import Peak Change'!$A$106:CB$202,80,FALSE())))</f>
        <v>0</v>
      </c>
      <c r="CC37" s="193" t="n">
        <f aca="false">IF(ISERROR(VLOOKUP($A37,'Import Peak'!$A$3:CC$99,81,FALSE())-VLOOKUP($A37,'Import Peak Change'!$A$106:CC$202,81,FALSE())),0,(VLOOKUP($A37,'Import Peak'!$A$3:CC$99,81,FALSE())-VLOOKUP($A37,'Import Peak Change'!$A$106:CC$202,81,FALSE())))</f>
        <v>0</v>
      </c>
      <c r="CD37" s="193" t="n">
        <f aca="false">IF(ISERROR(VLOOKUP($A37,'Import Peak'!$A$3:CD$99,82,FALSE())-VLOOKUP($A37,'Import Peak Change'!$A$106:CD$202,82,FALSE())),0,(VLOOKUP($A37,'Import Peak'!$A$3:CD$99,82,FALSE())-VLOOKUP($A37,'Import Peak Change'!$A$106:CD$202,82,FALSE())))</f>
        <v>0</v>
      </c>
      <c r="CE37" s="193" t="n">
        <f aca="false">IF(ISERROR(VLOOKUP($A37,'Import Peak'!$A$3:CE$99,83,FALSE())-VLOOKUP($A37,'Import Peak Change'!$A$106:CE$202,83,FALSE())),0,(VLOOKUP($A37,'Import Peak'!$A$3:CE$99,83,FALSE())-VLOOKUP($A37,'Import Peak Change'!$A$106:CE$202,83,FALSE())))</f>
        <v>0</v>
      </c>
      <c r="CF37" s="193" t="n">
        <f aca="false">IF(ISERROR(VLOOKUP($A37,'Import Peak'!$A$3:CF$99,84,FALSE())-VLOOKUP($A37,'Import Peak Change'!$A$106:CF$202,84,FALSE())),0,(VLOOKUP($A37,'Import Peak'!$A$3:CF$99,84,FALSE())-VLOOKUP($A37,'Import Peak Change'!$A$106:CF$202,84,FALSE())))</f>
        <v>0</v>
      </c>
      <c r="CG37" s="193" t="n">
        <f aca="false">IF(ISERROR(VLOOKUP($A37,'Import Peak'!$A$3:CG$99,85,FALSE())-VLOOKUP($A37,'Import Peak Change'!$A$106:CG$202,85,FALSE())),0,(VLOOKUP($A37,'Import Peak'!$A$3:CG$99,85,FALSE())-VLOOKUP($A37,'Import Peak Change'!$A$106:CG$202,85,FALSE())))</f>
        <v>0</v>
      </c>
      <c r="CH37" s="193" t="n">
        <f aca="false">IF(ISERROR(VLOOKUP($A37,'Import Peak'!$A$3:CH$99,86,FALSE())-VLOOKUP($A37,'Import Peak Change'!$A$106:CH$202,86,FALSE())),0,(VLOOKUP($A37,'Import Peak'!$A$3:CH$99,86,FALSE())-VLOOKUP($A37,'Import Peak Change'!$A$106:CH$202,86,FALSE())))</f>
        <v>0</v>
      </c>
      <c r="CI37" s="193" t="n">
        <f aca="false">IF(ISERROR(VLOOKUP($A37,'Import Peak'!$A$3:CI$99,87,FALSE())-VLOOKUP($A37,'Import Peak Change'!$A$106:CI$202,87,FALSE())),0,(VLOOKUP($A37,'Import Peak'!$A$3:CI$99,87,FALSE())-VLOOKUP($A37,'Import Peak Change'!$A$106:CI$202,87,FALSE())))</f>
        <v>0</v>
      </c>
      <c r="CJ37" s="193" t="n">
        <f aca="false">IF(ISERROR(VLOOKUP($A37,'Import Peak'!$A$3:CJ$99,88,FALSE())-VLOOKUP($A37,'Import Peak Change'!$A$106:CJ$202,88,FALSE())),0,(VLOOKUP($A37,'Import Peak'!$A$3:CJ$99,88,FALSE())-VLOOKUP($A37,'Import Peak Change'!$A$106:CJ$202,88,FALSE())))</f>
        <v>0</v>
      </c>
      <c r="CK37" s="193" t="n">
        <f aca="false">IF(ISERROR(VLOOKUP($A37,'Import Peak'!$A$3:CK$99,89,FALSE())-VLOOKUP($A37,'Import Peak Change'!$A$106:CK$202,89,FALSE())),0,(VLOOKUP($A37,'Import Peak'!$A$3:CK$99,89,FALSE())-VLOOKUP($A37,'Import Peak Change'!$A$106:CK$202,89,FALSE())))</f>
        <v>0</v>
      </c>
      <c r="CL37" s="193" t="n">
        <f aca="false">IF(ISERROR(VLOOKUP($A37,'Import Peak'!$A$3:CL$99,90,FALSE())-VLOOKUP($A37,'Import Peak Change'!$A$106:CL$202,90,FALSE())),0,(VLOOKUP($A37,'Import Peak'!$A$3:CL$99,90,FALSE())-VLOOKUP($A37,'Import Peak Change'!$A$106:CL$202,90,FALSE())))</f>
        <v>0</v>
      </c>
      <c r="CM37" s="193" t="n">
        <f aca="false">IF(ISERROR(VLOOKUP($A37,'Import Peak'!$A$3:CM$99,91,FALSE())-VLOOKUP($A37,'Import Peak Change'!$A$106:CM$202,91,FALSE())),0,(VLOOKUP($A37,'Import Peak'!$A$3:CM$99,91,FALSE())-VLOOKUP($A37,'Import Peak Change'!$A$106:CM$202,91,FALSE())))</f>
        <v>0</v>
      </c>
      <c r="CN37" s="193" t="n">
        <f aca="false">IF(ISERROR(VLOOKUP($A37,'Import Peak'!$A$3:CN$99,92,FALSE())-VLOOKUP($A37,'Import Peak Change'!$A$106:CN$202,92,FALSE())),0,(VLOOKUP($A37,'Import Peak'!$A$3:CN$99,92,FALSE())-VLOOKUP($A37,'Import Peak Change'!$A$106:CN$202,92,FALSE())))</f>
        <v>0</v>
      </c>
      <c r="CO37" s="193" t="n">
        <f aca="false">IF(ISERROR(VLOOKUP($A37,'Import Peak'!$A$3:CO$99,93,FALSE())-VLOOKUP($A37,'Import Peak Change'!$A$106:CO$202,93,FALSE())),0,(VLOOKUP($A37,'Import Peak'!$A$3:CO$99,93,FALSE())-VLOOKUP($A37,'Import Peak Change'!$A$106:CO$202,93,FALSE())))</f>
        <v>0</v>
      </c>
      <c r="CP37" s="193" t="n">
        <f aca="false">IF(ISERROR(VLOOKUP($A37,'Import Peak'!$A$3:CP$99,94,FALSE())-VLOOKUP($A37,'Import Peak Change'!$A$106:CP$202,94,FALSE())),0,(VLOOKUP($A37,'Import Peak'!$A$3:CP$99,94,FALSE())-VLOOKUP($A37,'Import Peak Change'!$A$106:CP$202,94,FALSE())))</f>
        <v>0</v>
      </c>
      <c r="CQ37" s="193" t="n">
        <f aca="false">IF(ISERROR(VLOOKUP($A37,'Import Peak'!$A$3:CQ$99,95,FALSE())-VLOOKUP($A37,'Import Peak Change'!$A$106:CQ$202,95,FALSE())),0,(VLOOKUP($A37,'Import Peak'!$A$3:CQ$99,95,FALSE())-VLOOKUP($A37,'Import Peak Change'!$A$106:CQ$202,95,FALSE())))</f>
        <v>0</v>
      </c>
      <c r="CR37" s="193" t="n">
        <f aca="false">IF(ISERROR(VLOOKUP($A37,'Import Peak'!$A$3:CR$99,96,FALSE())-VLOOKUP($A37,'Import Peak Change'!$A$106:CR$202,96,FALSE())),0,(VLOOKUP($A37,'Import Peak'!$A$3:CR$99,96,FALSE())-VLOOKUP($A37,'Import Peak Change'!$A$106:CR$202,96,FALSE())))</f>
        <v>0</v>
      </c>
      <c r="CS37" s="193" t="n">
        <f aca="false">IF(ISERROR(VLOOKUP($A37,'Import Peak'!$A$3:CS$99,97,FALSE())-VLOOKUP($A37,'Import Peak Change'!$A$106:CS$202,97,FALSE())),0,(VLOOKUP($A37,'Import Peak'!$A$3:CS$99,97,FALSE())-VLOOKUP($A37,'Import Peak Change'!$A$106:CS$202,97,FALSE())))</f>
        <v>0</v>
      </c>
      <c r="CT37" s="193" t="n">
        <f aca="false">IF(ISERROR(VLOOKUP($A37,'Import Peak'!$A$3:CT$99,98,FALSE())-VLOOKUP($A37,'Import Peak Change'!$A$106:CT$202,98,FALSE())),0,(VLOOKUP($A37,'Import Peak'!$A$3:CT$99,98,FALSE())-VLOOKUP($A37,'Import Peak Change'!$A$106:CT$202,98,FALSE())))</f>
        <v>0</v>
      </c>
      <c r="CU37" s="193" t="n">
        <f aca="false">IF(ISERROR(VLOOKUP($A37,'Import Peak'!$A$3:CU$99,99,FALSE())-VLOOKUP($A37,'Import Peak Change'!$A$106:CU$202,99,FALSE())),0,(VLOOKUP($A37,'Import Peak'!$A$3:CU$99,99,FALSE())-VLOOKUP($A37,'Import Peak Change'!$A$106:CU$202,99,FALSE())))</f>
        <v>0</v>
      </c>
      <c r="CV37" s="193" t="n">
        <f aca="false">IF(ISERROR(VLOOKUP($A37,'Import Peak'!$A$3:CV$99,100,FALSE())-VLOOKUP($A37,'Import Peak Change'!$A$106:CV$202,100,FALSE())),0,(VLOOKUP($A37,'Import Peak'!$A$3:CV$99,100,FALSE())-VLOOKUP($A37,'Import Peak Change'!$A$106:CV$202,100,FALSE())))</f>
        <v>0</v>
      </c>
      <c r="CW37" s="193" t="n">
        <f aca="false">IF(ISERROR(VLOOKUP($A37,'Import Peak'!$A$3:CW$99,101,FALSE())-VLOOKUP($A37,'Import Peak Change'!$A$106:CW$202,101,FALSE())),0,(VLOOKUP($A37,'Import Peak'!$A$3:CW$99,101,FALSE())-VLOOKUP($A37,'Import Peak Change'!$A$106:CW$202,101,FALSE())))</f>
        <v>0</v>
      </c>
      <c r="CX37" s="193" t="n">
        <f aca="false">IF(ISERROR(VLOOKUP($A37,'Import Peak'!$A$3:CX$99,102,FALSE())-VLOOKUP($A37,'Import Peak Change'!$A$106:CX$202,102,FALSE())),0,(VLOOKUP($A37,'Import Peak'!$A$3:CX$99,102,FALSE())-VLOOKUP($A37,'Import Peak Change'!$A$106:CX$202,102,FALSE())))</f>
        <v>0</v>
      </c>
      <c r="CY37" s="193" t="n">
        <f aca="false">IF(ISERROR(VLOOKUP($A37,'Import Peak'!$A$3:CY$99,103,FALSE())-VLOOKUP($A37,'Import Peak Change'!$A$106:CY$202,103,FALSE())),0,(VLOOKUP($A37,'Import Peak'!$A$3:CY$99,103,FALSE())-VLOOKUP($A37,'Import Peak Change'!$A$106:CY$202,103,FALSE())))</f>
        <v>0</v>
      </c>
      <c r="CZ37" s="193" t="n">
        <f aca="false">IF(ISERROR(VLOOKUP($A37,'Import Peak'!$A$3:CZ$99,104,FALSE())-VLOOKUP($A37,'Import Peak Change'!$A$106:CZ$202,104,FALSE())),0,(VLOOKUP($A37,'Import Peak'!$A$3:CZ$99,104,FALSE())-VLOOKUP($A37,'Import Peak Change'!$A$106:CZ$202,104,FALSE())))</f>
        <v>0</v>
      </c>
      <c r="DA37" s="193" t="n">
        <f aca="false">IF(ISERROR(VLOOKUP($A37,'Import Peak'!$A$3:DA$99,105,FALSE())-VLOOKUP($A37,'Import Peak Change'!$A$106:DA$202,105,FALSE())),0,(VLOOKUP($A37,'Import Peak'!$A$3:DA$99,105,FALSE())-VLOOKUP($A37,'Import Peak Change'!$A$106:DA$202,105,FALSE())))</f>
        <v>0</v>
      </c>
      <c r="DB37" s="193" t="n">
        <f aca="false">IF(ISERROR(VLOOKUP($A37,'Import Peak'!$A$3:DB$99,106,FALSE())-VLOOKUP($A37,'Import Peak Change'!$A$106:DB$202,106,FALSE())),0,(VLOOKUP($A37,'Import Peak'!$A$3:DB$99,106,FALSE())-VLOOKUP($A37,'Import Peak Change'!$A$106:DB$202,106,FALSE())))</f>
        <v>0</v>
      </c>
      <c r="DC37" s="193" t="n">
        <f aca="false">IF(ISERROR(VLOOKUP($A37,'Import Peak'!$A$3:DC$99,107,FALSE())-VLOOKUP($A37,'Import Peak Change'!$A$106:DC$202,107,FALSE())),0,(VLOOKUP($A37,'Import Peak'!$A$3:DC$99,107,FALSE())-VLOOKUP($A37,'Import Peak Change'!$A$106:DC$202,107,FALSE())))</f>
        <v>0</v>
      </c>
      <c r="DD37" s="193" t="n">
        <f aca="false">IF(ISERROR(VLOOKUP($A37,'Import Peak'!$A$3:DD$99,108,FALSE())-VLOOKUP($A37,'Import Peak Change'!$A$106:DD$202,108,FALSE())),0,(VLOOKUP($A37,'Import Peak'!$A$3:DD$99,108,FALSE())-VLOOKUP($A37,'Import Peak Change'!$A$106:DD$202,108,FALSE())))</f>
        <v>0</v>
      </c>
      <c r="DE37" s="193" t="n">
        <f aca="false">IF(ISERROR(VLOOKUP($A37,'Import Peak'!$A$3:DE$99,109,FALSE())-VLOOKUP($A37,'Import Peak Change'!$A$106:DE$202,109,FALSE())),0,(VLOOKUP($A37,'Import Peak'!$A$3:DE$99,109,FALSE())-VLOOKUP($A37,'Import Peak Change'!$A$106:DE$202,109,FALSE())))</f>
        <v>0</v>
      </c>
      <c r="DF37" s="193" t="n">
        <f aca="false">IF(ISERROR(VLOOKUP($A37,'Import Peak'!$A$3:DF$99,110,FALSE())-VLOOKUP($A37,'Import Peak Change'!$A$106:DF$202,110,FALSE())),0,(VLOOKUP($A37,'Import Peak'!$A$3:DF$99,110,FALSE())-VLOOKUP($A37,'Import Peak Change'!$A$106:DF$202,110,FALSE())))</f>
        <v>0</v>
      </c>
      <c r="DG37" s="193" t="n">
        <f aca="false">IF(ISERROR(VLOOKUP($A37,'Import Peak'!$A$3:DG$99,111,FALSE())-VLOOKUP($A37,'Import Peak Change'!$A$106:DG$202,111,FALSE())),0,(VLOOKUP($A37,'Import Peak'!$A$3:DG$99,111,FALSE())-VLOOKUP($A37,'Import Peak Change'!$A$106:DG$202,111,FALSE())))</f>
        <v>0</v>
      </c>
      <c r="DH37" s="193" t="n">
        <f aca="false">IF(ISERROR(VLOOKUP($A37,'Import Peak'!$A$3:DH$99,112,FALSE())-VLOOKUP($A37,'Import Peak Change'!$A$106:DH$202,112,FALSE())),0,(VLOOKUP($A37,'Import Peak'!$A$3:DH$99,112,FALSE())-VLOOKUP($A37,'Import Peak Change'!$A$106:DH$202,112,FALSE())))</f>
        <v>0</v>
      </c>
      <c r="DI37" s="193" t="n">
        <f aca="false">IF(ISERROR(VLOOKUP($A37,'Import Peak'!$A$3:DI$99,113,FALSE())-VLOOKUP($A37,'Import Peak Change'!$A$106:DI$202,113,FALSE())),0,(VLOOKUP($A37,'Import Peak'!$A$3:DI$99,113,FALSE())-VLOOKUP($A37,'Import Peak Change'!$A$106:DI$202,113,FALSE())))</f>
        <v>0</v>
      </c>
      <c r="DJ37" s="193" t="n">
        <f aca="false">IF(ISERROR(VLOOKUP($A37,'Import Peak'!$A$3:DJ$99,114,FALSE())-VLOOKUP($A37,'Import Peak Change'!$A$106:DJ$202,114,FALSE())),0,(VLOOKUP($A37,'Import Peak'!$A$3:DJ$99,114,FALSE())-VLOOKUP($A37,'Import Peak Change'!$A$106:DJ$202,114,FALSE())))</f>
        <v>0</v>
      </c>
      <c r="DK37" s="193" t="n">
        <f aca="false">IF(ISERROR(VLOOKUP($A37,'Import Peak'!$A$3:DK$99,115,FALSE())-VLOOKUP($A37,'Import Peak Change'!$A$106:DK$202,115,FALSE())),0,(VLOOKUP($A37,'Import Peak'!$A$3:DK$99,115,FALSE())-VLOOKUP($A37,'Import Peak Change'!$A$106:DK$202,115,FALSE())))</f>
        <v>0</v>
      </c>
      <c r="DL37" s="193" t="n">
        <f aca="false">IF(ISERROR(VLOOKUP($A37,'Import Peak'!$A$3:DL$99,116,FALSE())-VLOOKUP($A37,'Import Peak Change'!$A$106:DL$202,116,FALSE())),0,(VLOOKUP($A37,'Import Peak'!$A$3:DL$99,116,FALSE())-VLOOKUP($A37,'Import Peak Change'!$A$106:DL$202,116,FALSE())))</f>
        <v>0</v>
      </c>
      <c r="DM37" s="193" t="n">
        <f aca="false">IF(ISERROR(VLOOKUP($A37,'Import Peak'!$A$3:DM$99,117,FALSE())-VLOOKUP($A37,'Import Peak Change'!$A$106:DM$202,117,FALSE())),0,(VLOOKUP($A37,'Import Peak'!$A$3:DM$99,117,FALSE())-VLOOKUP($A37,'Import Peak Change'!$A$106:DM$202,117,FALSE())))</f>
        <v>0</v>
      </c>
      <c r="DN37" s="193" t="n">
        <f aca="false">IF(ISERROR(VLOOKUP($A37,'Import Peak'!$A$3:DN$99,118,FALSE())-VLOOKUP($A37,'Import Peak Change'!$A$106:DN$202,118,FALSE())),0,(VLOOKUP($A37,'Import Peak'!$A$3:DN$99,118,FALSE())-VLOOKUP($A37,'Import Peak Change'!$A$106:DN$202,118,FALSE())))</f>
        <v>0</v>
      </c>
      <c r="DO37" s="193" t="n">
        <f aca="false">IF(ISERROR(VLOOKUP($A37,'Import Peak'!$A$3:DO$99,119,FALSE())-VLOOKUP($A37,'Import Peak Change'!$A$106:DO$202,119,FALSE())),0,(VLOOKUP($A37,'Import Peak'!$A$3:DO$99,119,FALSE())-VLOOKUP($A37,'Import Peak Change'!$A$106:DO$202,119,FALSE())))</f>
        <v>0</v>
      </c>
      <c r="DP37" s="193" t="n">
        <f aca="false">IF(ISERROR(VLOOKUP($A37,'Import Peak'!$A$3:DP$99,120,FALSE())-VLOOKUP($A37,'Import Peak Change'!$A$106:DP$202,120,FALSE())),0,(VLOOKUP($A37,'Import Peak'!$A$3:DP$99,120,FALSE())-VLOOKUP($A37,'Import Peak Change'!$A$106:DP$202,120,FALSE())))</f>
        <v>0</v>
      </c>
      <c r="DQ37" s="193" t="n">
        <f aca="false">IF(ISERROR(VLOOKUP($A37,'Import Peak'!$A$3:DQ$99,121,FALSE())-VLOOKUP($A37,'Import Peak Change'!$A$106:DQ$202,121,FALSE())),0,(VLOOKUP($A37,'Import Peak'!$A$3:DQ$99,121,FALSE())-VLOOKUP($A37,'Import Peak Change'!$A$106:DQ$202,121,FALSE())))</f>
        <v>0</v>
      </c>
      <c r="DR37" s="193" t="n">
        <f aca="false">IF(ISERROR(VLOOKUP($A37,'Import Peak'!$A$3:DR$99,122,FALSE())-VLOOKUP($A37,'Import Peak Change'!$A$106:DR$202,122,FALSE())),0,(VLOOKUP($A37,'Import Peak'!$A$3:DR$99,122,FALSE())-VLOOKUP($A37,'Import Peak Change'!$A$106:DR$202,122,FALSE())))</f>
        <v>0</v>
      </c>
      <c r="DS37" s="193" t="n">
        <f aca="false">IF(ISERROR(VLOOKUP($A37,'Import Peak'!$A$3:DS$99,123,FALSE())-VLOOKUP($A37,'Import Peak Change'!$A$106:DS$202,123,FALSE())),0,(VLOOKUP($A37,'Import Peak'!$A$3:DS$99,123,FALSE())-VLOOKUP($A37,'Import Peak Change'!$A$106:DS$202,123,FALSE())))</f>
        <v>0</v>
      </c>
      <c r="DT37" s="193" t="n">
        <f aca="false">IF(ISERROR(VLOOKUP($A37,'Import Peak'!$A$3:DT$99,124,FALSE())-VLOOKUP($A37,'Import Peak Change'!$A$106:DT$202,124,FALSE())),0,(VLOOKUP($A37,'Import Peak'!$A$3:DT$99,124,FALSE())-VLOOKUP($A37,'Import Peak Change'!$A$106:DT$202,124,FALSE())))</f>
        <v>0</v>
      </c>
      <c r="DU37" s="193" t="n">
        <f aca="false">IF(ISERROR(VLOOKUP($A37,'Import Peak'!$A$3:DU$99,125,FALSE())-VLOOKUP($A37,'Import Peak Change'!$A$106:DU$202,125,FALSE())),0,(VLOOKUP($A37,'Import Peak'!$A$3:DU$99,125,FALSE())-VLOOKUP($A37,'Import Peak Change'!$A$106:DU$202,125,FALSE())))</f>
        <v>0</v>
      </c>
      <c r="DV37" s="193" t="n">
        <f aca="false">IF(ISERROR(VLOOKUP($A37,'Import Peak'!$A$3:DV$99,126,FALSE())-VLOOKUP($A37,'Import Peak Change'!$A$106:DV$202,126,FALSE())),0,(VLOOKUP($A37,'Import Peak'!$A$3:DV$99,126,FALSE())-VLOOKUP($A37,'Import Peak Change'!$A$106:DV$202,126,FALSE())))</f>
        <v>0</v>
      </c>
      <c r="DW37" s="193" t="n">
        <f aca="false">IF(ISERROR(VLOOKUP($A37,'Import Peak'!$A$3:DW$99,127,FALSE())-VLOOKUP($A37,'Import Peak Change'!$A$106:DW$202,127,FALSE())),0,(VLOOKUP($A37,'Import Peak'!$A$3:DW$99,127,FALSE())-VLOOKUP($A37,'Import Peak Change'!$A$106:DW$202,127,FALSE())))</f>
        <v>0</v>
      </c>
      <c r="DX37" s="193" t="n">
        <f aca="false">IF(ISERROR(VLOOKUP($A37,'Import Peak'!$A$3:DX$99,128,FALSE())-VLOOKUP($A37,'Import Peak Change'!$A$106:DX$202,128,FALSE())),0,(VLOOKUP($A37,'Import Peak'!$A$3:DX$99,128,FALSE())-VLOOKUP($A37,'Import Peak Change'!$A$106:DX$202,128,FALSE())))</f>
        <v>0</v>
      </c>
      <c r="DY37" s="193" t="n">
        <f aca="false">IF(ISERROR(VLOOKUP($A37,'Import Peak'!$A$3:DY$99,129,FALSE())-VLOOKUP($A37,'Import Peak Change'!$A$106:DY$202,129,FALSE())),0,(VLOOKUP($A37,'Import Peak'!$A$3:DY$99,129,FALSE())-VLOOKUP($A37,'Import Peak Change'!$A$106:DY$202,129,FALSE())))</f>
        <v>0</v>
      </c>
      <c r="DZ37" s="193" t="n">
        <f aca="false">IF(ISERROR(VLOOKUP($A37,'Import Peak'!$A$3:DZ$99,130,FALSE())-VLOOKUP($A37,'Import Peak Change'!$A$106:DZ$202,130,FALSE())),0,(VLOOKUP($A37,'Import Peak'!$A$3:DZ$99,130,FALSE())-VLOOKUP($A37,'Import Peak Change'!$A$106:DZ$202,130,FALSE())))</f>
        <v>0</v>
      </c>
      <c r="EA37" s="193" t="n">
        <f aca="false">IF(ISERROR(VLOOKUP($A37,'Import Peak'!$A$3:EA$99,131,FALSE())-VLOOKUP($A37,'Import Peak Change'!$A$106:EA$202,131,FALSE())),0,(VLOOKUP($A37,'Import Peak'!$A$3:EA$99,131,FALSE())-VLOOKUP($A37,'Import Peak Change'!$A$106:EA$202,131,FALSE())))</f>
        <v>0</v>
      </c>
      <c r="EB37" s="193" t="n">
        <f aca="false">IF(ISERROR(VLOOKUP($A37,'Import Peak'!$A$3:EB$99,132,FALSE())-VLOOKUP($A37,'Import Peak Change'!$A$106:EB$202,132,FALSE())),0,(VLOOKUP($A37,'Import Peak'!$A$3:EB$99,132,FALSE())-VLOOKUP($A37,'Import Peak Change'!$A$106:EB$202,132,FALSE())))</f>
        <v>0</v>
      </c>
      <c r="EC37" s="193" t="n">
        <f aca="false">IF(ISERROR(VLOOKUP($A37,'Import Peak'!$A$3:EC$99,133,FALSE())-VLOOKUP($A37,'Import Peak Change'!$A$106:EC$202,133,FALSE())),0,(VLOOKUP($A37,'Import Peak'!$A$3:EC$99,133,FALSE())-VLOOKUP($A37,'Import Peak Change'!$A$106:EC$202,133,FALSE())))</f>
        <v>0</v>
      </c>
      <c r="ED37" s="193" t="n">
        <f aca="false">IF(ISERROR(VLOOKUP($A37,'Import Peak'!$A$3:ED$99,134,FALSE())-VLOOKUP($A37,'Import Peak Change'!$A$106:ED$202,134,FALSE())),0,(VLOOKUP($A37,'Import Peak'!$A$3:ED$99,134,FALSE())-VLOOKUP($A37,'Import Peak Change'!$A$106:ED$202,134,FALSE())))</f>
        <v>0</v>
      </c>
      <c r="EE37" s="193" t="n">
        <f aca="false">IF(ISERROR(VLOOKUP($A37,'Import Peak'!$A$3:EE$99,135,FALSE())-VLOOKUP($A37,'Import Peak Change'!$A$106:EE$202,135,FALSE())),0,(VLOOKUP($A37,'Import Peak'!$A$3:EE$99,135,FALSE())-VLOOKUP($A37,'Import Peak Change'!$A$106:EE$202,135,FALSE())))</f>
        <v>0</v>
      </c>
      <c r="EF37" s="193" t="n">
        <f aca="false">IF(ISERROR(VLOOKUP($A37,'Import Peak'!$A$3:EF$99,136,FALSE())-VLOOKUP($A37,'Import Peak Change'!$A$106:EF$202,136,FALSE())),0,(VLOOKUP($A37,'Import Peak'!$A$3:EF$99,136,FALSE())-VLOOKUP($A37,'Import Peak Change'!$A$106:EF$202,136,FALSE())))</f>
        <v>0</v>
      </c>
      <c r="EG37" s="193" t="n">
        <f aca="false">IF(ISERROR(VLOOKUP($A37,'Import Peak'!$A$3:EG$99,137,FALSE())-VLOOKUP($A37,'Import Peak Change'!$A$106:EG$202,137,FALSE())),0,(VLOOKUP($A37,'Import Peak'!$A$3:EG$99,137,FALSE())-VLOOKUP($A37,'Import Peak Change'!$A$106:EG$202,137,FALSE())))</f>
        <v>0</v>
      </c>
      <c r="EH37" s="193" t="n">
        <f aca="false">IF(ISERROR(VLOOKUP($A37,'Import Peak'!$A$3:EH$99,138,FALSE())-VLOOKUP($A37,'Import Peak Change'!$A$106:EH$202,138,FALSE())),0,(VLOOKUP($A37,'Import Peak'!$A$3:EH$99,138,FALSE())-VLOOKUP($A37,'Import Peak Change'!$A$106:EH$202,138,FALSE())))</f>
        <v>0</v>
      </c>
      <c r="EI37" s="193" t="n">
        <f aca="false">IF(ISERROR(VLOOKUP($A37,'Import Peak'!$A$3:EI$99,139,FALSE())-VLOOKUP($A37,'Import Peak Change'!$A$106:EI$202,139,FALSE())),0,(VLOOKUP($A37,'Import Peak'!$A$3:EI$99,139,FALSE())-VLOOKUP($A37,'Import Peak Change'!$A$106:EI$202,139,FALSE())))</f>
        <v>0</v>
      </c>
      <c r="EJ37" s="193" t="n">
        <f aca="false">IF(ISERROR(VLOOKUP($A37,'Import Peak'!$A$3:EJ$99,140,FALSE())-VLOOKUP($A37,'Import Peak Change'!$A$106:EJ$202,140,FALSE())),0,(VLOOKUP($A37,'Import Peak'!$A$3:EJ$99,140,FALSE())-VLOOKUP($A37,'Import Peak Change'!$A$106:EJ$202,140,FALSE())))</f>
        <v>0</v>
      </c>
      <c r="EK37" s="193" t="n">
        <f aca="false">IF(ISERROR(VLOOKUP($A37,'Import Peak'!$A$3:EK$99,141,FALSE())-VLOOKUP($A37,'Import Peak Change'!$A$106:EK$202,141,FALSE())),0,(VLOOKUP($A37,'Import Peak'!$A$3:EK$99,141,FALSE())-VLOOKUP($A37,'Import Peak Change'!$A$106:EK$202,141,FALSE())))</f>
        <v>0</v>
      </c>
      <c r="EL37" s="193" t="n">
        <f aca="false">IF(ISERROR(VLOOKUP($A37,'Import Peak'!$A$3:EL$99,142,FALSE())-VLOOKUP($A37,'Import Peak Change'!$A$106:EL$202,142,FALSE())),0,(VLOOKUP($A37,'Import Peak'!$A$3:EL$99,142,FALSE())-VLOOKUP($A37,'Import Peak Change'!$A$106:EL$202,142,FALSE())))</f>
        <v>0</v>
      </c>
      <c r="EM37" s="193" t="n">
        <f aca="false">IF(ISERROR(VLOOKUP($A37,'Import Peak'!$A$3:EM$99,143,FALSE())-VLOOKUP($A37,'Import Peak Change'!$A$106:EM$202,143,FALSE())),0,(VLOOKUP($A37,'Import Peak'!$A$3:EM$99,143,FALSE())-VLOOKUP($A37,'Import Peak Change'!$A$106:EM$202,143,FALSE())))</f>
        <v>0</v>
      </c>
      <c r="EN37" s="193" t="n">
        <f aca="false">IF(ISERROR(VLOOKUP($A37,'Import Peak'!$A$3:EN$99,144,FALSE())-VLOOKUP($A37,'Import Peak Change'!$A$106:EN$202,144,FALSE())),0,(VLOOKUP($A37,'Import Peak'!$A$3:EN$99,144,FALSE())-VLOOKUP($A37,'Import Peak Change'!$A$106:EN$202,144,FALSE())))</f>
        <v>0</v>
      </c>
      <c r="EO37" s="193" t="n">
        <f aca="false">IF(ISERROR(VLOOKUP($A37,'Import Peak'!$A$3:EO$99,145,FALSE())-VLOOKUP($A37,'Import Peak Change'!$A$106:EO$202,145,FALSE())),0,(VLOOKUP($A37,'Import Peak'!$A$3:EO$99,145,FALSE())-VLOOKUP($A37,'Import Peak Change'!$A$106:EO$202,145,FALSE())))</f>
        <v>0</v>
      </c>
      <c r="EP37" s="193" t="n">
        <f aca="false">IF(ISERROR(VLOOKUP($A37,'Import Peak'!$A$3:EP$99,146,FALSE())-VLOOKUP($A37,'Import Peak Change'!$A$106:EP$202,146,FALSE())),0,(VLOOKUP($A37,'Import Peak'!$A$3:EP$99,146,FALSE())-VLOOKUP($A37,'Import Peak Change'!$A$106:EP$202,146,FALSE())))</f>
        <v>0</v>
      </c>
      <c r="EQ37" s="193" t="n">
        <f aca="false">IF(ISERROR(VLOOKUP($A37,'Import Peak'!$A$3:EQ$99,147,FALSE())-VLOOKUP($A37,'Import Peak Change'!$A$106:EQ$202,147,FALSE())),0,(VLOOKUP($A37,'Import Peak'!$A$3:EQ$99,147,FALSE())-VLOOKUP($A37,'Import Peak Change'!$A$106:EQ$202,147,FALSE())))</f>
        <v>0</v>
      </c>
      <c r="ER37" s="193" t="n">
        <f aca="false">IF(ISERROR(VLOOKUP($A37,'Import Peak'!$A$3:ER$99,148,FALSE())-VLOOKUP($A37,'Import Peak Change'!$A$106:ER$202,148,FALSE())),0,(VLOOKUP($A37,'Import Peak'!$A$3:ER$99,148,FALSE())-VLOOKUP($A37,'Import Peak Change'!$A$106:ER$202,148,FALSE())))</f>
        <v>0</v>
      </c>
      <c r="ES37" s="193" t="n">
        <f aca="false">IF(ISERROR(VLOOKUP($A37,'Import Peak'!$A$3:ES$99,149,FALSE())-VLOOKUP($A37,'Import Peak Change'!$A$106:ES$202,149,FALSE())),0,(VLOOKUP($A37,'Import Peak'!$A$3:ES$99,149,FALSE())-VLOOKUP($A37,'Import Peak Change'!$A$106:ES$202,149,FALSE())))</f>
        <v>0</v>
      </c>
      <c r="ET37" s="193" t="n">
        <f aca="false">IF(ISERROR(VLOOKUP($A37,'Import Peak'!$A$3:ET$99,150,FALSE())-VLOOKUP($A37,'Import Peak Change'!$A$106:ET$202,150,FALSE())),0,(VLOOKUP($A37,'Import Peak'!$A$3:ET$99,150,FALSE())-VLOOKUP($A37,'Import Peak Change'!$A$106:ET$202,150,FALSE())))</f>
        <v>0</v>
      </c>
      <c r="EU37" s="193" t="n">
        <f aca="false">IF(ISERROR(VLOOKUP($A37,'Import Peak'!$A$3:EU$99,151,FALSE())-VLOOKUP($A37,'Import Peak Change'!$A$106:EU$202,151,FALSE())),0,(VLOOKUP($A37,'Import Peak'!$A$3:EU$99,151,FALSE())-VLOOKUP($A37,'Import Peak Change'!$A$106:EU$202,151,FALSE())))</f>
        <v>0</v>
      </c>
      <c r="EV37" s="193" t="n">
        <f aca="false">IF(ISERROR(VLOOKUP($A37,'Import Peak'!$A$3:EV$99,152,FALSE())-VLOOKUP($A37,'Import Peak Change'!$A$106:EV$202,152,FALSE())),0,(VLOOKUP($A37,'Import Peak'!$A$3:EV$99,152,FALSE())-VLOOKUP($A37,'Import Peak Change'!$A$106:EV$202,152,FALSE())))</f>
        <v>0</v>
      </c>
      <c r="EW37" s="193" t="n">
        <f aca="false">IF(ISERROR(VLOOKUP($A37,'Import Peak'!$A$3:EW$99,153,FALSE())-VLOOKUP($A37,'Import Peak Change'!$A$106:EW$202,153,FALSE())),0,(VLOOKUP($A37,'Import Peak'!$A$3:EW$99,153,FALSE())-VLOOKUP($A37,'Import Peak Change'!$A$106:EW$202,153,FALSE())))</f>
        <v>0</v>
      </c>
      <c r="EX37" s="193" t="n">
        <f aca="false">IF(ISERROR(VLOOKUP($A37,'Import Peak'!$A$3:EX$99,154,FALSE())-VLOOKUP($A37,'Import Peak Change'!$A$106:EX$202,154,FALSE())),0,(VLOOKUP($A37,'Import Peak'!$A$3:EX$99,154,FALSE())-VLOOKUP($A37,'Import Peak Change'!$A$106:EX$202,154,FALSE())))</f>
        <v>0</v>
      </c>
      <c r="EY37" s="193" t="n">
        <f aca="false">IF(ISERROR(VLOOKUP($A37,'Import Peak'!$A$3:EY$99,155,FALSE())-VLOOKUP($A37,'Import Peak Change'!$A$106:EY$202,155,FALSE())),0,(VLOOKUP($A37,'Import Peak'!$A$3:EY$99,155,FALSE())-VLOOKUP($A37,'Import Peak Change'!$A$106:EY$202,155,FALSE())))</f>
        <v>0</v>
      </c>
      <c r="EZ37" s="193" t="n">
        <f aca="false">IF(ISERROR(VLOOKUP($A37,'Import Peak'!$A$3:EZ$99,156,FALSE())-VLOOKUP($A37,'Import Peak Change'!$A$106:EZ$202,156,FALSE())),0,(VLOOKUP($A37,'Import Peak'!$A$3:EZ$99,156,FALSE())-VLOOKUP($A37,'Import Peak Change'!$A$106:EZ$202,156,FALSE())))</f>
        <v>0</v>
      </c>
      <c r="FA37" s="193" t="n">
        <f aca="false">IF(ISERROR(VLOOKUP($A37,'Import Peak'!$A$3:FA$99,157,FALSE())-VLOOKUP($A37,'Import Peak Change'!$A$106:FA$202,157,FALSE())),0,(VLOOKUP($A37,'Import Peak'!$A$3:FA$99,157,FALSE())-VLOOKUP($A37,'Import Peak Change'!$A$106:FA$202,157,FALSE())))</f>
        <v>0</v>
      </c>
      <c r="FB37" s="193" t="n">
        <f aca="false">IF(ISERROR(VLOOKUP($A37,'Import Peak'!$A$3:FB$99,158,FALSE())-VLOOKUP($A37,'Import Peak Change'!$A$106:FB$202,158,FALSE())),0,(VLOOKUP($A37,'Import Peak'!$A$3:FB$99,158,FALSE())-VLOOKUP($A37,'Import Peak Change'!$A$106:FB$202,158,FALSE())))</f>
        <v>0</v>
      </c>
      <c r="FC37" s="193" t="n">
        <f aca="false">IF(ISERROR(VLOOKUP($A37,'Import Peak'!$A$3:FC$99,159,FALSE())-VLOOKUP($A37,'Import Peak Change'!$A$106:FC$202,159,FALSE())),0,(VLOOKUP($A37,'Import Peak'!$A$3:FC$99,159,FALSE())-VLOOKUP($A37,'Import Peak Change'!$A$106:FC$202,159,FALSE())))</f>
        <v>0</v>
      </c>
      <c r="FD37" s="193" t="n">
        <f aca="false">IF(ISERROR(VLOOKUP($A37,'Import Peak'!$A$3:FD$99,160,FALSE())-VLOOKUP($A37,'Import Peak Change'!$A$106:FD$202,160,FALSE())),0,(VLOOKUP($A37,'Import Peak'!$A$3:FD$99,160,FALSE())-VLOOKUP($A37,'Import Peak Change'!$A$106:FD$202,160,FALSE())))</f>
        <v>0</v>
      </c>
      <c r="FE37" s="193" t="n">
        <f aca="false">IF(ISERROR(VLOOKUP($A37,'Import Peak'!$A$3:FE$99,161,FALSE())-VLOOKUP($A37,'Import Peak Change'!$A$106:FE$202,161,FALSE())),0,(VLOOKUP($A37,'Import Peak'!$A$3:FE$99,161,FALSE())-VLOOKUP($A37,'Import Peak Change'!$A$106:FE$202,161,FALSE())))</f>
        <v>0</v>
      </c>
      <c r="FF37" s="193" t="n">
        <f aca="false">IF(ISERROR(VLOOKUP($A37,'Import Peak'!$A$3:FF$99,162,FALSE())-VLOOKUP($A37,'Import Peak Change'!$A$106:FF$202,162,FALSE())),0,(VLOOKUP($A37,'Import Peak'!$A$3:FF$99,162,FALSE())-VLOOKUP($A37,'Import Peak Change'!$A$106:FF$202,162,FALSE())))</f>
        <v>0</v>
      </c>
      <c r="FG37" s="193" t="n">
        <f aca="false">IF(ISERROR(VLOOKUP($A37,'Import Peak'!$A$3:FG$99,163,FALSE())-VLOOKUP($A37,'Import Peak Change'!$A$106:FG$202,163,FALSE())),0,(VLOOKUP($A37,'Import Peak'!$A$3:FG$99,163,FALSE())-VLOOKUP($A37,'Import Peak Change'!$A$106:FG$202,163,FALSE())))</f>
        <v>0</v>
      </c>
      <c r="FH37" s="193" t="n">
        <f aca="false">IF(ISERROR(VLOOKUP($A37,'Import Peak'!$A$3:FH$99,164,FALSE())-VLOOKUP($A37,'Import Peak Change'!$A$106:FH$202,164,FALSE())),0,(VLOOKUP($A37,'Import Peak'!$A$3:FH$99,164,FALSE())-VLOOKUP($A37,'Import Peak Change'!$A$106:FH$202,164,FALSE())))</f>
        <v>0</v>
      </c>
      <c r="FI37" s="193" t="n">
        <f aca="false">IF(ISERROR(VLOOKUP($A37,'Import Peak'!$A$3:FI$99,165,FALSE())-VLOOKUP($A37,'Import Peak Change'!$A$106:FI$202,165,FALSE())),0,(VLOOKUP($A37,'Import Peak'!$A$3:FI$99,165,FALSE())-VLOOKUP($A37,'Import Peak Change'!$A$106:FI$202,165,FALSE())))</f>
        <v>0</v>
      </c>
      <c r="FJ37" s="193" t="n">
        <f aca="false">IF(ISERROR(VLOOKUP($A37,'Import Peak'!$A$3:FJ$99,166,FALSE())-VLOOKUP($A37,'Import Peak Change'!$A$106:FJ$202,166,FALSE())),0,(VLOOKUP($A37,'Import Peak'!$A$3:FJ$99,166,FALSE())-VLOOKUP($A37,'Import Peak Change'!$A$106:FJ$202,166,FALSE())))</f>
        <v>0</v>
      </c>
      <c r="FK37" s="193" t="n">
        <f aca="false">IF(ISERROR(VLOOKUP($A37,'Import Peak'!$A$3:FK$99,167,FALSE())-VLOOKUP($A37,'Import Peak Change'!$A$106:FK$202,167,FALSE())),0,(VLOOKUP($A37,'Import Peak'!$A$3:FK$99,167,FALSE())-VLOOKUP($A37,'Import Peak Change'!$A$106:FK$202,167,FALSE())))</f>
        <v>0</v>
      </c>
      <c r="FL37" s="193" t="n">
        <f aca="false">IF(ISERROR(VLOOKUP($A37,'Import Peak'!$A$3:FL$99,168,FALSE())-VLOOKUP($A37,'Import Peak Change'!$A$106:FL$202,168,FALSE())),0,(VLOOKUP($A37,'Import Peak'!$A$3:FL$99,168,FALSE())-VLOOKUP($A37,'Import Peak Change'!$A$106:FL$202,168,FALSE())))</f>
        <v>0</v>
      </c>
      <c r="FM37" s="193" t="n">
        <f aca="false">IF(ISERROR(VLOOKUP($A37,'Import Peak'!$A$3:FM$99,169,FALSE())-VLOOKUP($A37,'Import Peak Change'!$A$106:FM$202,169,FALSE())),0,(VLOOKUP($A37,'Import Peak'!$A$3:FM$99,169,FALSE())-VLOOKUP($A37,'Import Peak Change'!$A$106:FM$202,169,FALSE())))</f>
        <v>0</v>
      </c>
      <c r="FN37" s="193" t="n">
        <f aca="false">IF(ISERROR(VLOOKUP($A37,'Import Peak'!$A$3:FN$99,170,FALSE())-VLOOKUP($A37,'Import Peak Change'!$A$106:FN$202,170,FALSE())),0,(VLOOKUP($A37,'Import Peak'!$A$3:FN$99,170,FALSE())-VLOOKUP($A37,'Import Peak Change'!$A$106:FN$202,170,FALSE())))</f>
        <v>0</v>
      </c>
      <c r="FO37" s="193" t="n">
        <f aca="false">IF(ISERROR(VLOOKUP($A37,'Import Peak'!$A$3:FO$99,171,FALSE())-VLOOKUP($A37,'Import Peak Change'!$A$106:FO$202,171,FALSE())),0,(VLOOKUP($A37,'Import Peak'!$A$3:FO$99,171,FALSE())-VLOOKUP($A37,'Import Peak Change'!$A$106:FO$202,171,FALSE())))</f>
        <v>0</v>
      </c>
      <c r="FP37" s="193" t="n">
        <f aca="false">IF(ISERROR(VLOOKUP($A37,'Import Peak'!$A$3:FP$99,172,FALSE())-VLOOKUP($A37,'Import Peak Change'!$A$106:FP$202,172,FALSE())),0,(VLOOKUP($A37,'Import Peak'!$A$3:FP$99,172,FALSE())-VLOOKUP($A37,'Import Peak Change'!$A$106:FP$202,172,FALSE())))</f>
        <v>0</v>
      </c>
      <c r="FQ37" s="193" t="n">
        <f aca="false">IF(ISERROR(VLOOKUP($A37,'Import Peak'!$A$3:FQ$99,173,FALSE())-VLOOKUP($A37,'Import Peak Change'!$A$106:FQ$202,173,FALSE())),0,(VLOOKUP($A37,'Import Peak'!$A$3:FQ$99,173,FALSE())-VLOOKUP($A37,'Import Peak Change'!$A$106:FQ$202,173,FALSE())))</f>
        <v>0</v>
      </c>
      <c r="FR37" s="193" t="n">
        <f aca="false">IF(ISERROR(VLOOKUP($A37,'Import Peak'!$A$3:FR$99,174,FALSE())-VLOOKUP($A37,'Import Peak Change'!$A$106:FR$202,174,FALSE())),0,(VLOOKUP($A37,'Import Peak'!$A$3:FR$99,174,FALSE())-VLOOKUP($A37,'Import Peak Change'!$A$106:FR$202,174,FALSE())))</f>
        <v>0</v>
      </c>
      <c r="FS37" s="193" t="n">
        <f aca="false">IF(ISERROR(VLOOKUP($A37,'Import Peak'!$A$3:FS$99,175,FALSE())-VLOOKUP($A37,'Import Peak Change'!$A$106:FS$202,175,FALSE())),0,(VLOOKUP($A37,'Import Peak'!$A$3:FS$99,175,FALSE())-VLOOKUP($A37,'Import Peak Change'!$A$106:FS$202,175,FALSE())))</f>
        <v>0</v>
      </c>
      <c r="FT37" s="193" t="n">
        <f aca="false">IF(ISERROR(VLOOKUP($A37,'Import Peak'!$A$3:FT$99,176,FALSE())-VLOOKUP($A37,'Import Peak Change'!$A$106:FT$202,176,FALSE())),0,(VLOOKUP($A37,'Import Peak'!$A$3:FT$99,176,FALSE())-VLOOKUP($A37,'Import Peak Change'!$A$106:FT$202,176,FALSE())))</f>
        <v>0</v>
      </c>
      <c r="FU37" s="193" t="n">
        <f aca="false">IF(ISERROR(VLOOKUP($A37,'Import Peak'!$A$3:FU$99,177,FALSE())-VLOOKUP($A37,'Import Peak Change'!$A$106:FU$202,177,FALSE())),0,(VLOOKUP($A37,'Import Peak'!$A$3:FU$99,177,FALSE())-VLOOKUP($A37,'Import Peak Change'!$A$106:FU$202,177,FALSE())))</f>
        <v>0</v>
      </c>
      <c r="FV37" s="193" t="n">
        <f aca="false">IF(ISERROR(VLOOKUP($A37,'Import Peak'!$A$3:FV$99,178,FALSE())-VLOOKUP($A37,'Import Peak Change'!$A$106:FV$202,178,FALSE())),0,(VLOOKUP($A37,'Import Peak'!$A$3:FV$99,178,FALSE())-VLOOKUP($A37,'Import Peak Change'!$A$106:FV$202,178,FALSE())))</f>
        <v>0</v>
      </c>
      <c r="FW37" s="193" t="n">
        <f aca="false">IF(ISERROR(VLOOKUP($A37,'Import Peak'!$A$3:FW$99,179,FALSE())-VLOOKUP($A37,'Import Peak Change'!$A$106:FW$202,179,FALSE())),0,(VLOOKUP($A37,'Import Peak'!$A$3:FW$99,179,FALSE())-VLOOKUP($A37,'Import Peak Change'!$A$106:FW$202,179,FALSE())))</f>
        <v>0</v>
      </c>
      <c r="FX37" s="193" t="n">
        <f aca="false">IF(ISERROR(VLOOKUP($A37,'Import Peak'!$A$3:FX$99,180,FALSE())-VLOOKUP($A37,'Import Peak Change'!$A$106:FX$202,180,FALSE())),0,(VLOOKUP($A37,'Import Peak'!$A$3:FX$99,180,FALSE())-VLOOKUP($A37,'Import Peak Change'!$A$106:FX$202,180,FALSE())))</f>
        <v>0</v>
      </c>
      <c r="FY37" s="193" t="n">
        <f aca="false">IF(ISERROR(VLOOKUP($A37,'Import Peak'!$A$3:FY$99,181,FALSE())-VLOOKUP($A37,'Import Peak Change'!$A$106:FY$202,181,FALSE())),0,(VLOOKUP($A37,'Import Peak'!$A$3:FY$99,181,FALSE())-VLOOKUP($A37,'Import Peak Change'!$A$106:FY$202,181,FALSE())))</f>
        <v>0</v>
      </c>
      <c r="FZ37" s="193" t="n">
        <f aca="false">IF(ISERROR(VLOOKUP($A37,'Import Peak'!$A$3:FZ$99,182,FALSE())-VLOOKUP($A37,'Import Peak Change'!$A$106:FZ$202,182,FALSE())),0,(VLOOKUP($A37,'Import Peak'!$A$3:FZ$99,182,FALSE())-VLOOKUP($A37,'Import Peak Change'!$A$106:FZ$202,182,FALSE())))</f>
        <v>0</v>
      </c>
      <c r="GA37" s="193" t="n">
        <f aca="false">IF(ISERROR(VLOOKUP($A37,'Import Peak'!$A$3:GA$99,183,FALSE())-VLOOKUP($A37,'Import Peak Change'!$A$106:GA$202,183,FALSE())),0,(VLOOKUP($A37,'Import Peak'!$A$3:GA$99,183,FALSE())-VLOOKUP($A37,'Import Peak Change'!$A$106:GA$202,183,FALSE())))</f>
        <v>0</v>
      </c>
      <c r="GB37" s="193" t="n">
        <f aca="false">IF(ISERROR(VLOOKUP($A37,'Import Peak'!$A$3:GB$99,184,FALSE())-VLOOKUP($A37,'Import Peak Change'!$A$106:GB$202,184,FALSE())),0,(VLOOKUP($A37,'Import Peak'!$A$3:GB$99,184,FALSE())-VLOOKUP($A37,'Import Peak Change'!$A$106:GB$202,184,FALSE())))</f>
        <v>0</v>
      </c>
      <c r="GC37" s="193" t="n">
        <f aca="false">IF(ISERROR(VLOOKUP($A37,'Import Peak'!$A$3:GC$99,185,FALSE())-VLOOKUP($A37,'Import Peak Change'!$A$106:GC$202,185,FALSE())),0,(VLOOKUP($A37,'Import Peak'!$A$3:GC$99,185,FALSE())-VLOOKUP($A37,'Import Peak Change'!$A$106:GC$202,185,FALSE())))</f>
        <v>0</v>
      </c>
      <c r="GD37" s="193" t="n">
        <f aca="false">IF(ISERROR(VLOOKUP($A37,'Import Peak'!$A$3:GD$99,186,FALSE())-VLOOKUP($A37,'Import Peak Change'!$A$106:GD$202,186,FALSE())),0,(VLOOKUP($A37,'Import Peak'!$A$3:GD$99,186,FALSE())-VLOOKUP($A37,'Import Peak Change'!$A$106:GD$202,186,FALSE())))</f>
        <v>0</v>
      </c>
      <c r="GE37" s="193" t="n">
        <f aca="false">IF(ISERROR(VLOOKUP($A37,'Import Peak'!$A$3:GE$99,187,FALSE())-VLOOKUP($A37,'Import Peak Change'!$A$106:GE$202,187,FALSE())),0,(VLOOKUP($A37,'Import Peak'!$A$3:GE$99,187,FALSE())-VLOOKUP($A37,'Import Peak Change'!$A$106:GE$202,187,FALSE())))</f>
        <v>0</v>
      </c>
      <c r="GF37" s="193" t="n">
        <f aca="false">IF(ISERROR(VLOOKUP($A37,'Import Peak'!$A$3:GF$99,188,FALSE())-VLOOKUP($A37,'Import Peak Change'!$A$106:GF$202,188,FALSE())),0,(VLOOKUP($A37,'Import Peak'!$A$3:GF$99,188,FALSE())-VLOOKUP($A37,'Import Peak Change'!$A$106:GF$202,188,FALSE())))</f>
        <v>0</v>
      </c>
      <c r="GG37" s="193" t="n">
        <f aca="false">IF(ISERROR(VLOOKUP($A37,'Import Peak'!$A$3:GG$99,189,FALSE())-VLOOKUP($A37,'Import Peak Change'!$A$106:GG$202,189,FALSE())),0,(VLOOKUP($A37,'Import Peak'!$A$3:GG$99,189,FALSE())-VLOOKUP($A37,'Import Peak Change'!$A$106:GG$202,189,FALSE())))</f>
        <v>0</v>
      </c>
      <c r="GH37" s="193" t="n">
        <f aca="false">IF(ISERROR(VLOOKUP($A37,'Import Peak'!$A$3:GH$99,190,FALSE())-VLOOKUP($A37,'Import Peak Change'!$A$106:GH$202,190,FALSE())),0,(VLOOKUP($A37,'Import Peak'!$A$3:GH$99,190,FALSE())-VLOOKUP($A37,'Import Peak Change'!$A$106:GH$202,190,FALSE())))</f>
        <v>0</v>
      </c>
      <c r="GI37" s="193" t="n">
        <f aca="false">IF(ISERROR(VLOOKUP($A37,'Import Peak'!$A$3:GI$99,191,FALSE())-VLOOKUP($A37,'Import Peak Change'!$A$106:GI$202,191,FALSE())),0,(VLOOKUP($A37,'Import Peak'!$A$3:GI$99,191,FALSE())-VLOOKUP($A37,'Import Peak Change'!$A$106:GI$202,191,FALSE())))</f>
        <v>0</v>
      </c>
      <c r="GJ37" s="193" t="n">
        <f aca="false">IF(ISERROR(VLOOKUP($A37,'Import Peak'!$A$3:GJ$99,192,FALSE())-VLOOKUP($A37,'Import Peak Change'!$A$106:GJ$202,192,FALSE())),0,(VLOOKUP($A37,'Import Peak'!$A$3:GJ$99,192,FALSE())-VLOOKUP($A37,'Import Peak Change'!$A$106:GJ$202,192,FALSE())))</f>
        <v>0</v>
      </c>
      <c r="GK37" s="193" t="n">
        <f aca="false">IF(ISERROR(VLOOKUP($A37,'Import Peak'!$A$3:GK$99,193,FALSE())-VLOOKUP($A37,'Import Peak Change'!$A$106:GK$202,193,FALSE())),0,(VLOOKUP($A37,'Import Peak'!$A$3:GK$99,193,FALSE())-VLOOKUP($A37,'Import Peak Change'!$A$106:GK$202,193,FALSE())))</f>
        <v>0</v>
      </c>
      <c r="GL37" s="193" t="n">
        <f aca="false">IF(ISERROR(VLOOKUP($A37,'Import Peak'!$A$3:GL$99,194,FALSE())-VLOOKUP($A37,'Import Peak Change'!$A$106:GL$202,194,FALSE())),0,(VLOOKUP($A37,'Import Peak'!$A$3:GL$99,194,FALSE())-VLOOKUP($A37,'Import Peak Change'!$A$106:GL$202,194,FALSE())))</f>
        <v>0</v>
      </c>
      <c r="GM37" s="193" t="n">
        <f aca="false">IF(ISERROR(VLOOKUP($A37,'Import Peak'!$A$3:GM$99,195,FALSE())-VLOOKUP($A37,'Import Peak Change'!$A$106:GM$202,195,FALSE())),0,(VLOOKUP($A37,'Import Peak'!$A$3:GM$99,195,FALSE())-VLOOKUP($A37,'Import Peak Change'!$A$106:GM$202,195,FALSE())))</f>
        <v>0</v>
      </c>
      <c r="GN37" s="193" t="n">
        <f aca="false">IF(ISERROR(VLOOKUP($A37,'Import Peak'!$A$3:GN$99,196,FALSE())-VLOOKUP($A37,'Import Peak Change'!$A$106:GN$202,196,FALSE())),0,(VLOOKUP($A37,'Import Peak'!$A$3:GN$99,196,FALSE())-VLOOKUP($A37,'Import Peak Change'!$A$106:GN$202,196,FALSE())))</f>
        <v>0</v>
      </c>
      <c r="GO37" s="193" t="n">
        <f aca="false">IF(ISERROR(VLOOKUP($A37,'Import Peak'!$A$3:GO$99,197,FALSE())-VLOOKUP($A37,'Import Peak Change'!$A$106:GO$202,197,FALSE())),0,(VLOOKUP($A37,'Import Peak'!$A$3:GO$99,197,FALSE())-VLOOKUP($A37,'Import Peak Change'!$A$106:GO$202,197,FALSE())))</f>
        <v>0</v>
      </c>
      <c r="GP37" s="193" t="n">
        <f aca="false">IF(ISERROR(VLOOKUP($A37,'Import Peak'!$A$3:GP$99,198,FALSE())-VLOOKUP($A37,'Import Peak Change'!$A$106:GP$202,198,FALSE())),0,(VLOOKUP($A37,'Import Peak'!$A$3:GP$99,198,FALSE())-VLOOKUP($A37,'Import Peak Change'!$A$106:GP$202,198,FALSE())))</f>
        <v>0</v>
      </c>
      <c r="GQ37" s="193" t="n">
        <f aca="false">IF(ISERROR(VLOOKUP($A37,'Import Peak'!$A$3:GQ$99,199,FALSE())-VLOOKUP($A37,'Import Peak Change'!$A$106:GQ$202,199,FALSE())),0,(VLOOKUP($A37,'Import Peak'!$A$3:GQ$99,199,FALSE())-VLOOKUP($A37,'Import Peak Change'!$A$106:GQ$202,199,FALSE())))</f>
        <v>0</v>
      </c>
      <c r="GR37" s="193" t="n">
        <f aca="false">IF(ISERROR(VLOOKUP($A37,'Import Peak'!$A$3:GR$99,200,FALSE())-VLOOKUP($A37,'Import Peak Change'!$A$106:GR$202,200,FALSE())),0,(VLOOKUP($A37,'Import Peak'!$A$3:GR$99,200,FALSE())-VLOOKUP($A37,'Import Peak Change'!$A$106:GR$202,200,FALSE())))</f>
        <v>0</v>
      </c>
      <c r="GS37" s="193" t="n">
        <f aca="false">IF(ISERROR(VLOOKUP($A37,'Import Peak'!$A$3:GS$99,201,FALSE())-VLOOKUP($A37,'Import Peak Change'!$A$106:GS$202,201,FALSE())),0,(VLOOKUP($A37,'Import Peak'!$A$3:GS$99,201,FALSE())-VLOOKUP($A37,'Import Peak Change'!$A$106:GS$202,201,FALSE())))</f>
        <v>0</v>
      </c>
      <c r="GT37" s="193" t="n">
        <f aca="false">IF(ISERROR(VLOOKUP($A37,'Import Peak'!$A$3:GT$99,202,FALSE())-VLOOKUP($A37,'Import Peak Change'!$A$106:GT$202,202,FALSE())),0,(VLOOKUP($A37,'Import Peak'!$A$3:GT$99,202,FALSE())-VLOOKUP($A37,'Import Peak Change'!$A$106:GT$202,202,FALSE())))</f>
        <v>0</v>
      </c>
      <c r="GU37" s="193" t="n">
        <f aca="false">IF(ISERROR(VLOOKUP($A37,'Import Peak'!$A$3:GU$99,203,FALSE())-VLOOKUP($A37,'Import Peak Change'!$A$106:GU$202,203,FALSE())),0,(VLOOKUP($A37,'Import Peak'!$A$3:GU$99,203,FALSE())-VLOOKUP($A37,'Import Peak Change'!$A$106:GU$202,203,FALSE())))</f>
        <v>0</v>
      </c>
      <c r="GV37" s="193" t="n">
        <f aca="false">IF(ISERROR(VLOOKUP($A37,'Import Peak'!$A$3:GV$99,204,FALSE())-VLOOKUP($A37,'Import Peak Change'!$A$106:GV$202,204,FALSE())),0,(VLOOKUP($A37,'Import Peak'!$A$3:GV$99,204,FALSE())-VLOOKUP($A37,'Import Peak Change'!$A$106:GV$202,204,FALSE())))</f>
        <v>0</v>
      </c>
      <c r="GW37" s="193" t="n">
        <f aca="false">IF(ISERROR(VLOOKUP($A37,'Import Peak'!$A$3:GW$99,205,FALSE())-VLOOKUP($A37,'Import Peak Change'!$A$106:GW$202,205,FALSE())),0,(VLOOKUP($A37,'Import Peak'!$A$3:GW$99,205,FALSE())-VLOOKUP($A37,'Import Peak Change'!$A$106:GW$202,205,FALSE())))</f>
        <v>0</v>
      </c>
      <c r="GX37" s="193" t="n">
        <f aca="false">IF(ISERROR(VLOOKUP($A37,'Import Peak'!$A$3:GX$99,206,FALSE())-VLOOKUP($A37,'Import Peak Change'!$A$106:GX$202,206,FALSE())),0,(VLOOKUP($A37,'Import Peak'!$A$3:GX$99,206,FALSE())-VLOOKUP($A37,'Import Peak Change'!$A$106:GX$202,206,FALSE())))</f>
        <v>0</v>
      </c>
      <c r="GY37" s="193" t="n">
        <f aca="false">IF(ISERROR(VLOOKUP($A37,'Import Peak'!$A$3:GY$99,207,FALSE())-VLOOKUP($A37,'Import Peak Change'!$A$106:GY$202,207,FALSE())),0,(VLOOKUP($A37,'Import Peak'!$A$3:GY$99,207,FALSE())-VLOOKUP($A37,'Import Peak Change'!$A$106:GY$202,207,FALSE())))</f>
        <v>0</v>
      </c>
      <c r="GZ37" s="193" t="n">
        <f aca="false">IF(ISERROR(VLOOKUP($A37,'Import Peak'!$A$3:GZ$99,208,FALSE())-VLOOKUP($A37,'Import Peak Change'!$A$106:GZ$202,208,FALSE())),0,(VLOOKUP($A37,'Import Peak'!$A$3:GZ$99,208,FALSE())-VLOOKUP($A37,'Import Peak Change'!$A$106:GZ$202,208,FALSE())))</f>
        <v>0</v>
      </c>
      <c r="HA37" s="193" t="n">
        <f aca="false">IF(ISERROR(VLOOKUP($A37,'Import Peak'!$A$3:HA$99,209,FALSE())-VLOOKUP($A37,'Import Peak Change'!$A$106:HA$202,209,FALSE())),0,(VLOOKUP($A37,'Import Peak'!$A$3:HA$99,209,FALSE())-VLOOKUP($A37,'Import Peak Change'!$A$106:HA$202,209,FALSE())))</f>
        <v>0</v>
      </c>
      <c r="HB37" s="193" t="n">
        <f aca="false">IF(ISERROR(VLOOKUP($A37,'Import Peak'!$A$3:HB$99,210,FALSE())-VLOOKUP($A37,'Import Peak Change'!$A$106:HB$202,210,FALSE())),0,(VLOOKUP($A37,'Import Peak'!$A$3:HB$99,210,FALSE())-VLOOKUP($A37,'Import Peak Change'!$A$106:HB$202,210,FALSE())))</f>
        <v>0</v>
      </c>
      <c r="HC37" s="193" t="n">
        <f aca="false">IF(ISERROR(VLOOKUP($A37,'Import Peak'!$A$3:HC$99,211,FALSE())-VLOOKUP($A37,'Import Peak Change'!$A$106:HC$202,211,FALSE())),0,(VLOOKUP($A37,'Import Peak'!$A$3:HC$99,211,FALSE())-VLOOKUP($A37,'Import Peak Change'!$A$106:HC$202,211,FALSE())))</f>
        <v>0</v>
      </c>
      <c r="HD37" s="193" t="n">
        <f aca="false">IF(ISERROR(VLOOKUP($A37,'Import Peak'!$A$3:HD$99,212,FALSE())-VLOOKUP($A37,'Import Peak Change'!$A$106:HD$202,212,FALSE())),0,(VLOOKUP($A37,'Import Peak'!$A$3:HD$99,212,FALSE())-VLOOKUP($A37,'Import Peak Change'!$A$106:HD$202,212,FALSE())))</f>
        <v>0</v>
      </c>
      <c r="HE37" s="193" t="n">
        <f aca="false">IF(ISERROR(VLOOKUP($A37,'Import Peak'!$A$3:HE$99,213,FALSE())-VLOOKUP($A37,'Import Peak Change'!$A$106:HE$202,213,FALSE())),0,(VLOOKUP($A37,'Import Peak'!$A$3:HE$99,213,FALSE())-VLOOKUP($A37,'Import Peak Change'!$A$106:HE$202,213,FALSE())))</f>
        <v>0</v>
      </c>
      <c r="HF37" s="193" t="n">
        <f aca="false">IF(ISERROR(VLOOKUP($A37,'Import Peak'!$A$3:HF$99,214,FALSE())-VLOOKUP($A37,'Import Peak Change'!$A$106:HF$202,214,FALSE())),0,(VLOOKUP($A37,'Import Peak'!$A$3:HF$99,214,FALSE())-VLOOKUP($A37,'Import Peak Change'!$A$106:HF$202,214,FALSE())))</f>
        <v>0</v>
      </c>
      <c r="HG37" s="193" t="n">
        <f aca="false">IF(ISERROR(VLOOKUP($A37,'Import Peak'!$A$3:HG$99,215,FALSE())-VLOOKUP($A37,'Import Peak Change'!$A$106:HG$202,215,FALSE())),0,(VLOOKUP($A37,'Import Peak'!$A$3:HG$99,215,FALSE())-VLOOKUP($A37,'Import Peak Change'!$A$106:HG$202,215,FALSE())))</f>
        <v>0</v>
      </c>
      <c r="HH37" s="193" t="n">
        <f aca="false">IF(ISERROR(VLOOKUP($A37,'Import Peak'!$A$3:HH$99,216,FALSE())-VLOOKUP($A37,'Import Peak Change'!$A$106:HH$202,216,FALSE())),0,(VLOOKUP($A37,'Import Peak'!$A$3:HH$99,216,FALSE())-VLOOKUP($A37,'Import Peak Change'!$A$106:HH$202,216,FALSE())))</f>
        <v>0</v>
      </c>
      <c r="HI37" s="193" t="n">
        <f aca="false">IF(ISERROR(VLOOKUP($A37,'Import Peak'!$A$3:HI$99,217,FALSE())-VLOOKUP($A37,'Import Peak Change'!$A$106:HI$202,217,FALSE())),0,(VLOOKUP($A37,'Import Peak'!$A$3:HI$99,217,FALSE())-VLOOKUP($A37,'Import Peak Change'!$A$106:HI$202,217,FALSE())))</f>
        <v>0</v>
      </c>
      <c r="HJ37" s="193" t="n">
        <f aca="false">IF(ISERROR(VLOOKUP($A37,'Import Peak'!$A$3:HJ$99,218,FALSE())-VLOOKUP($A37,'Import Peak Change'!$A$106:HJ$202,218,FALSE())),0,(VLOOKUP($A37,'Import Peak'!$A$3:HJ$99,218,FALSE())-VLOOKUP($A37,'Import Peak Change'!$A$106:HJ$202,218,FALSE())))</f>
        <v>0</v>
      </c>
      <c r="HK37" s="193" t="n">
        <f aca="false">IF(ISERROR(VLOOKUP($A37,'Import Peak'!$A$3:HK$99,219,FALSE())-VLOOKUP($A37,'Import Peak Change'!$A$106:HK$202,219,FALSE())),0,(VLOOKUP($A37,'Import Peak'!$A$3:HK$99,219,FALSE())-VLOOKUP($A37,'Import Peak Change'!$A$106:HK$202,219,FALSE())))</f>
        <v>0</v>
      </c>
      <c r="HL37" s="193" t="n">
        <f aca="false">IF(ISERROR(VLOOKUP($A37,'Import Peak'!$A$3:HL$99,220,FALSE())-VLOOKUP($A37,'Import Peak Change'!$A$106:HL$202,220,FALSE())),0,(VLOOKUP($A37,'Import Peak'!$A$3:HL$99,220,FALSE())-VLOOKUP($A37,'Import Peak Change'!$A$106:HL$202,220,FALSE())))</f>
        <v>0</v>
      </c>
      <c r="HM37" s="193" t="n">
        <f aca="false">IF(ISERROR(VLOOKUP($A37,'Import Peak'!$A$3:HM$99,221,FALSE())-VLOOKUP($A37,'Import Peak Change'!$A$106:HM$202,221,FALSE())),0,(VLOOKUP($A37,'Import Peak'!$A$3:HM$99,221,FALSE())-VLOOKUP($A37,'Import Peak Change'!$A$106:HM$202,221,FALSE())))</f>
        <v>0</v>
      </c>
      <c r="HN37" s="193" t="n">
        <f aca="false">IF(ISERROR(VLOOKUP($A37,'Import Peak'!$A$3:HN$99,222,FALSE())-VLOOKUP($A37,'Import Peak Change'!$A$106:HN$202,222,FALSE())),0,(VLOOKUP($A37,'Import Peak'!$A$3:HN$99,222,FALSE())-VLOOKUP($A37,'Import Peak Change'!$A$106:HN$202,222,FALSE())))</f>
        <v>0</v>
      </c>
      <c r="HO37" s="193" t="n">
        <f aca="false">IF(ISERROR(VLOOKUP($A37,'Import Peak'!$A$3:HO$99,223,FALSE())-VLOOKUP($A37,'Import Peak Change'!$A$106:HO$202,223,FALSE())),0,(VLOOKUP($A37,'Import Peak'!$A$3:HO$99,223,FALSE())-VLOOKUP($A37,'Import Peak Change'!$A$106:HO$202,223,FALSE())))</f>
        <v>0</v>
      </c>
      <c r="HP37" s="193" t="n">
        <f aca="false">IF(ISERROR(VLOOKUP($A37,'Import Peak'!$A$3:HP$99,224,FALSE())-VLOOKUP($A37,'Import Peak Change'!$A$106:HP$202,224,FALSE())),0,(VLOOKUP($A37,'Import Peak'!$A$3:HP$99,224,FALSE())-VLOOKUP($A37,'Import Peak Change'!$A$106:HP$202,224,FALSE())))</f>
        <v>0</v>
      </c>
      <c r="HQ37" s="193" t="n">
        <f aca="false">IF(ISERROR(VLOOKUP($A37,'Import Peak'!$A$3:HQ$99,225,FALSE())-VLOOKUP($A37,'Import Peak Change'!$A$106:HQ$202,225,FALSE())),0,(VLOOKUP($A37,'Import Peak'!$A$3:HQ$99,225,FALSE())-VLOOKUP($A37,'Import Peak Change'!$A$106:HQ$202,225,FALSE())))</f>
        <v>0</v>
      </c>
      <c r="HR37" s="193" t="n">
        <f aca="false">IF(ISERROR(VLOOKUP($A37,'Import Peak'!$A$3:HR$99,226,FALSE())-VLOOKUP($A37,'Import Peak Change'!$A$106:HR$202,226,FALSE())),0,(VLOOKUP($A37,'Import Peak'!$A$3:HR$99,226,FALSE())-VLOOKUP($A37,'Import Peak Change'!$A$106:HR$202,226,FALSE())))</f>
        <v>0</v>
      </c>
      <c r="HS37" s="193" t="n">
        <f aca="false">IF(ISERROR(VLOOKUP($A37,'Import Peak'!$A$3:HS$99,227,FALSE())-VLOOKUP($A37,'Import Peak Change'!$A$106:HS$202,227,FALSE())),0,(VLOOKUP($A37,'Import Peak'!$A$3:HS$99,227,FALSE())-VLOOKUP($A37,'Import Peak Change'!$A$106:HS$202,227,FALSE())))</f>
        <v>0</v>
      </c>
      <c r="HT37" s="193" t="n">
        <f aca="false">IF(ISERROR(VLOOKUP($A37,'Import Peak'!$A$3:HT$99,228,FALSE())-VLOOKUP($A37,'Import Peak Change'!$A$106:HT$202,228,FALSE())),0,(VLOOKUP($A37,'Import Peak'!$A$3:HT$99,228,FALSE())-VLOOKUP($A37,'Import Peak Change'!$A$106:HT$202,228,FALSE())))</f>
        <v>0</v>
      </c>
      <c r="HU37" s="193" t="n">
        <f aca="false">IF(ISERROR(VLOOKUP($A37,'Import Peak'!$A$3:HU$99,229,FALSE())-VLOOKUP($A37,'Import Peak Change'!$A$106:HU$202,229,FALSE())),0,(VLOOKUP($A37,'Import Peak'!$A$3:HU$99,229,FALSE())-VLOOKUP($A37,'Import Peak Change'!$A$106:HU$202,229,FALSE())))</f>
        <v>0</v>
      </c>
      <c r="HV37" s="193" t="n">
        <f aca="false">IF(ISERROR(VLOOKUP($A37,'Import Peak'!$A$3:HV$99,230,FALSE())-VLOOKUP($A37,'Import Peak Change'!$A$106:HV$202,230,FALSE())),0,(VLOOKUP($A37,'Import Peak'!$A$3:HV$99,230,FALSE())-VLOOKUP($A37,'Import Peak Change'!$A$106:HV$202,230,FALSE())))</f>
        <v>0</v>
      </c>
      <c r="HW37" s="193" t="n">
        <f aca="false">IF(ISERROR(VLOOKUP($A37,'Import Peak'!$A$3:HW$99,231,FALSE())-VLOOKUP($A37,'Import Peak Change'!$A$106:HW$202,231,FALSE())),0,(VLOOKUP($A37,'Import Peak'!$A$3:HW$99,231,FALSE())-VLOOKUP($A37,'Import Peak Change'!$A$106:HW$202,231,FALSE())))</f>
        <v>0</v>
      </c>
      <c r="HX37" s="193" t="n">
        <f aca="false">IF(ISERROR(VLOOKUP($A37,'Import Peak'!$A$3:HX$99,232,FALSE())-VLOOKUP($A37,'Import Peak Change'!$A$106:HX$202,232,FALSE())),0,(VLOOKUP($A37,'Import Peak'!$A$3:HX$99,232,FALSE())-VLOOKUP($A37,'Import Peak Change'!$A$106:HX$202,232,FALSE())))</f>
        <v>0</v>
      </c>
      <c r="HY37" s="193" t="n">
        <f aca="false">IF(ISERROR(VLOOKUP($A37,'Import Peak'!$A$3:HY$99,233,FALSE())-VLOOKUP($A37,'Import Peak Change'!$A$106:HY$202,233,FALSE())),0,(VLOOKUP($A37,'Import Peak'!$A$3:HY$99,233,FALSE())-VLOOKUP($A37,'Import Peak Change'!$A$106:HY$202,233,FALSE())))</f>
        <v>0</v>
      </c>
      <c r="HZ37" s="193" t="n">
        <f aca="false">IF(ISERROR(VLOOKUP($A37,'Import Peak'!$A$3:HZ$99,234,FALSE())-VLOOKUP($A37,'Import Peak Change'!$A$106:HZ$202,234,FALSE())),0,(VLOOKUP($A37,'Import Peak'!$A$3:HZ$99,234,FALSE())-VLOOKUP($A37,'Import Peak Change'!$A$106:HZ$202,234,FALSE())))</f>
        <v>0</v>
      </c>
      <c r="IA37" s="193" t="n">
        <f aca="false">IF(ISERROR(VLOOKUP($A37,'Import Peak'!$A$3:IA$99,235,FALSE())-VLOOKUP($A37,'Import Peak Change'!$A$106:IA$202,235,FALSE())),0,(VLOOKUP($A37,'Import Peak'!$A$3:IA$99,235,FALSE())-VLOOKUP($A37,'Import Peak Change'!$A$106:IA$202,235,FALSE())))</f>
        <v>0</v>
      </c>
      <c r="IB37" s="193" t="n">
        <f aca="false">IF(ISERROR(VLOOKUP($A37,'Import Peak'!$A$3:IB$99,236,FALSE())-VLOOKUP($A37,'Import Peak Change'!$A$106:IB$202,236,FALSE())),0,(VLOOKUP($A37,'Import Peak'!$A$3:IB$99,236,FALSE())-VLOOKUP($A37,'Import Peak Change'!$A$106:IB$202,236,FALSE())))</f>
        <v>0</v>
      </c>
      <c r="IC37" s="193" t="n">
        <f aca="false">IF(ISERROR(VLOOKUP($A37,'Import Peak'!$A$3:IC$99,237,FALSE())-VLOOKUP($A37,'Import Peak Change'!$A$106:IC$202,237,FALSE())),0,(VLOOKUP($A37,'Import Peak'!$A$3:IC$99,237,FALSE())-VLOOKUP($A37,'Import Peak Change'!$A$106:IC$202,237,FALSE())))</f>
        <v>0</v>
      </c>
      <c r="ID37" s="193" t="n">
        <f aca="false">IF(ISERROR(VLOOKUP($A37,'Import Peak'!$A$3:ID$99,238,FALSE())-VLOOKUP($A37,'Import Peak Change'!$A$106:ID$202,238,FALSE())),0,(VLOOKUP($A37,'Import Peak'!$A$3:ID$99,238,FALSE())-VLOOKUP($A37,'Import Peak Change'!$A$106:ID$202,238,FALSE())))</f>
        <v>0</v>
      </c>
      <c r="IE37" s="193" t="n">
        <f aca="false">IF(ISERROR(VLOOKUP($A37,'Import Peak'!$A$3:IE$99,239,FALSE())-VLOOKUP($A37,'Import Peak Change'!$A$106:IE$202,239,FALSE())),0,(VLOOKUP($A37,'Import Peak'!$A$3:IE$99,239,FALSE())-VLOOKUP($A37,'Import Peak Change'!$A$106:IE$202,239,FALSE())))</f>
        <v>0</v>
      </c>
      <c r="IF37" s="199"/>
      <c r="IG37" s="199"/>
      <c r="IH37" s="199"/>
      <c r="II37" s="199"/>
    </row>
    <row r="38" customFormat="false" ht="12.75" hidden="false" customHeight="false" outlineLevel="0" collapsed="false">
      <c r="A38" s="201" t="str">
        <f aca="false">IF('Import Peak'!A35=0,"",'Import Peak'!A35)</f>
        <v>EPMI-WS-RN-INV</v>
      </c>
      <c r="B38" s="193"/>
      <c r="C38" s="193"/>
      <c r="D38" s="193"/>
      <c r="E38" s="193"/>
      <c r="F38" s="193"/>
      <c r="G38" s="202" t="n">
        <f aca="false">IF(ISERROR(VLOOKUP($A38,'Import Peak'!$A$3:G$99,7,FALSE())-VLOOKUP($A38,'Import Peak Change'!$A$106:G$202,7,FALSE())),0,(VLOOKUP($A38,'Import Peak'!$A$3:G$99,7,FALSE())-VLOOKUP($A38,'Import Peak Change'!$A$106:G$202,7,FALSE())))</f>
        <v>0</v>
      </c>
      <c r="H38" s="193" t="n">
        <f aca="false">IF(ISERROR(VLOOKUP($A38,'Import Peak'!$A$3:H$99,8,FALSE())-VLOOKUP($A38,'Import Peak Change'!$A$106:H$202,8,FALSE())),0,(VLOOKUP($A38,'Import Peak'!$A$3:H$99,8,FALSE())-VLOOKUP($A38,'Import Peak Change'!$A$106:H$202,8,FALSE())))</f>
        <v>0</v>
      </c>
      <c r="I38" s="193" t="n">
        <f aca="false">IF(ISERROR(VLOOKUP($A38,'Import Peak'!$A$3:I$99,9,FALSE())-VLOOKUP($A38,'Import Peak Change'!$A$106:I$202,9,FALSE())),0,(VLOOKUP($A38,'Import Peak'!$A$3:I$99,9,FALSE())-VLOOKUP($A38,'Import Peak Change'!$A$106:I$202,9,FALSE())))</f>
        <v>0</v>
      </c>
      <c r="J38" s="193" t="n">
        <f aca="false">IF(ISERROR(VLOOKUP($A38,'Import Peak'!$A$3:J$99,10,FALSE())-VLOOKUP($A38,'Import Peak Change'!$A$106:J$202,10,FALSE())),0,(VLOOKUP($A38,'Import Peak'!$A$3:J$99,10,FALSE())-VLOOKUP($A38,'Import Peak Change'!$A$106:J$202,10,FALSE())))</f>
        <v>0</v>
      </c>
      <c r="K38" s="193" t="n">
        <f aca="false">IF(ISERROR(VLOOKUP($A38,'Import Peak'!$A$3:K$99,11,FALSE())-VLOOKUP($A38,'Import Peak Change'!$A$106:K$202,11,FALSE())),0,(VLOOKUP($A38,'Import Peak'!$A$3:K$99,11,FALSE())-VLOOKUP($A38,'Import Peak Change'!$A$106:K$202,11,FALSE())))</f>
        <v>0</v>
      </c>
      <c r="L38" s="193" t="n">
        <f aca="false">IF(ISERROR(VLOOKUP($A38,'Import Peak'!$A$3:L$99,12,FALSE())-VLOOKUP($A38,'Import Peak Change'!$A$106:L$202,12,FALSE())),0,(VLOOKUP($A38,'Import Peak'!$A$3:L$99,12,FALSE())-VLOOKUP($A38,'Import Peak Change'!$A$106:L$202,12,FALSE())))</f>
        <v>0</v>
      </c>
      <c r="M38" s="193" t="n">
        <f aca="false">IF(ISERROR(VLOOKUP($A38,'Import Peak'!$A$3:M$99,13,FALSE())-VLOOKUP($A38,'Import Peak Change'!$A$106:M$202,13,FALSE())),0,(VLOOKUP($A38,'Import Peak'!$A$3:M$99,13,FALSE())-VLOOKUP($A38,'Import Peak Change'!$A$106:M$202,13,FALSE())))</f>
        <v>0</v>
      </c>
      <c r="N38" s="193" t="n">
        <f aca="false">IF(ISERROR(VLOOKUP($A38,'Import Peak'!$A$3:N$99,14,FALSE())-VLOOKUP($A38,'Import Peak Change'!$A$106:N$202,14,FALSE())),0,(VLOOKUP($A38,'Import Peak'!$A$3:N$99,14,FALSE())-VLOOKUP($A38,'Import Peak Change'!$A$106:N$202,14,FALSE())))</f>
        <v>0</v>
      </c>
      <c r="O38" s="193" t="n">
        <f aca="false">IF(ISERROR(VLOOKUP($A38,'Import Peak'!$A$3:O$99,15,FALSE())-VLOOKUP($A38,'Import Peak Change'!$A$106:O$202,15,FALSE())),0,(VLOOKUP($A38,'Import Peak'!$A$3:O$99,15,FALSE())-VLOOKUP($A38,'Import Peak Change'!$A$106:O$202,15,FALSE())))</f>
        <v>0</v>
      </c>
      <c r="P38" s="193" t="n">
        <f aca="false">IF(ISERROR(VLOOKUP($A38,'Import Peak'!$A$3:P$99,16,FALSE())-VLOOKUP($A38,'Import Peak Change'!$A$106:P$202,16,FALSE())),0,(VLOOKUP($A38,'Import Peak'!$A$3:P$99,16,FALSE())-VLOOKUP($A38,'Import Peak Change'!$A$106:P$202,16,FALSE())))</f>
        <v>0</v>
      </c>
      <c r="Q38" s="193" t="n">
        <f aca="false">IF(ISERROR(VLOOKUP($A38,'Import Peak'!$A$3:Q$99,17,FALSE())-VLOOKUP($A38,'Import Peak Change'!$A$106:Q$202,17,FALSE())),0,(VLOOKUP($A38,'Import Peak'!$A$3:Q$99,17,FALSE())-VLOOKUP($A38,'Import Peak Change'!$A$106:Q$202,17,FALSE())))</f>
        <v>0</v>
      </c>
      <c r="R38" s="193" t="n">
        <f aca="false">IF(ISERROR(VLOOKUP($A38,'Import Peak'!$A$3:R$99,18,FALSE())-VLOOKUP($A38,'Import Peak Change'!$A$106:R$202,18,FALSE())),0,(VLOOKUP($A38,'Import Peak'!$A$3:R$99,18,FALSE())-VLOOKUP($A38,'Import Peak Change'!$A$106:R$202,18,FALSE())))</f>
        <v>0</v>
      </c>
      <c r="S38" s="193" t="n">
        <f aca="false">IF(ISERROR(VLOOKUP($A38,'Import Peak'!$A$3:S$99,19,FALSE())-VLOOKUP($A38,'Import Peak Change'!$A$106:S$202,19,FALSE())),0,(VLOOKUP($A38,'Import Peak'!$A$3:S$99,19,FALSE())-VLOOKUP($A38,'Import Peak Change'!$A$106:S$202,19,FALSE())))</f>
        <v>0</v>
      </c>
      <c r="T38" s="193" t="n">
        <f aca="false">IF(ISERROR(VLOOKUP($A38,'Import Peak'!$A$3:T$99,20,FALSE())-VLOOKUP($A38,'Import Peak Change'!$A$106:T$202,20,FALSE())),0,(VLOOKUP($A38,'Import Peak'!$A$3:T$99,20,FALSE())-VLOOKUP($A38,'Import Peak Change'!$A$106:T$202,20,FALSE())))</f>
        <v>0</v>
      </c>
      <c r="U38" s="193" t="n">
        <f aca="false">IF(ISERROR(VLOOKUP($A38,'Import Peak'!$A$3:U$99,21,FALSE())-VLOOKUP($A38,'Import Peak Change'!$A$106:U$202,21,FALSE())),0,(VLOOKUP($A38,'Import Peak'!$A$3:U$99,21,FALSE())-VLOOKUP($A38,'Import Peak Change'!$A$106:U$202,21,FALSE())))</f>
        <v>0</v>
      </c>
      <c r="V38" s="193" t="n">
        <f aca="false">IF(ISERROR(VLOOKUP($A38,'Import Peak'!$A$3:V$99,22,FALSE())-VLOOKUP($A38,'Import Peak Change'!$A$106:V$202,22,FALSE())),0,(VLOOKUP($A38,'Import Peak'!$A$3:V$99,22,FALSE())-VLOOKUP($A38,'Import Peak Change'!$A$106:V$202,22,FALSE())))</f>
        <v>0</v>
      </c>
      <c r="W38" s="193" t="n">
        <f aca="false">IF(ISERROR(VLOOKUP($A38,'Import Peak'!$A$3:W$99,23,FALSE())-VLOOKUP($A38,'Import Peak Change'!$A$106:W$202,23,FALSE())),0,(VLOOKUP($A38,'Import Peak'!$A$3:W$99,23,FALSE())-VLOOKUP($A38,'Import Peak Change'!$A$106:W$202,23,FALSE())))</f>
        <v>0</v>
      </c>
      <c r="X38" s="193" t="n">
        <f aca="false">IF(ISERROR(VLOOKUP($A38,'Import Peak'!$A$3:X$99,24,FALSE())-VLOOKUP($A38,'Import Peak Change'!$A$106:X$202,24,FALSE())),0,(VLOOKUP($A38,'Import Peak'!$A$3:X$99,24,FALSE())-VLOOKUP($A38,'Import Peak Change'!$A$106:X$202,24,FALSE())))</f>
        <v>0</v>
      </c>
      <c r="Y38" s="193" t="n">
        <f aca="false">IF(ISERROR(VLOOKUP($A38,'Import Peak'!$A$3:Y$99,25,FALSE())-VLOOKUP($A38,'Import Peak Change'!$A$106:Y$202,25,FALSE())),0,(VLOOKUP($A38,'Import Peak'!$A$3:Y$99,25,FALSE())-VLOOKUP($A38,'Import Peak Change'!$A$106:Y$202,25,FALSE())))</f>
        <v>0</v>
      </c>
      <c r="Z38" s="193" t="n">
        <f aca="false">IF(ISERROR(VLOOKUP($A38,'Import Peak'!$A$3:Z$99,26,FALSE())-VLOOKUP($A38,'Import Peak Change'!$A$106:Z$202,26,FALSE())),0,(VLOOKUP($A38,'Import Peak'!$A$3:Z$99,26,FALSE())-VLOOKUP($A38,'Import Peak Change'!$A$106:Z$202,26,FALSE())))</f>
        <v>0</v>
      </c>
      <c r="AA38" s="193" t="n">
        <f aca="false">IF(ISERROR(VLOOKUP($A38,'Import Peak'!$A$3:AA$99,27,FALSE())-VLOOKUP($A38,'Import Peak Change'!$A$106:AA$202,27,FALSE())),0,(VLOOKUP($A38,'Import Peak'!$A$3:AA$99,27,FALSE())-VLOOKUP($A38,'Import Peak Change'!$A$106:AA$202,27,FALSE())))</f>
        <v>0</v>
      </c>
      <c r="AB38" s="193" t="n">
        <f aca="false">IF(ISERROR(VLOOKUP($A38,'Import Peak'!$A$3:AB$99,28,FALSE())-VLOOKUP($A38,'Import Peak Change'!$A$106:AB$202,28,FALSE())),0,(VLOOKUP($A38,'Import Peak'!$A$3:AB$99,28,FALSE())-VLOOKUP($A38,'Import Peak Change'!$A$106:AB$202,28,FALSE())))</f>
        <v>0</v>
      </c>
      <c r="AC38" s="193" t="n">
        <f aca="false">IF(ISERROR(VLOOKUP($A38,'Import Peak'!$A$3:AC$99,29,FALSE())-VLOOKUP($A38,'Import Peak Change'!$A$106:AC$202,29,FALSE())),0,(VLOOKUP($A38,'Import Peak'!$A$3:AC$99,29,FALSE())-VLOOKUP($A38,'Import Peak Change'!$A$106:AC$202,29,FALSE())))</f>
        <v>0</v>
      </c>
      <c r="AD38" s="193" t="n">
        <f aca="false">IF(ISERROR(VLOOKUP($A38,'Import Peak'!$A$3:AD$99,30,FALSE())-VLOOKUP($A38,'Import Peak Change'!$A$106:AD$202,30,FALSE())),0,(VLOOKUP($A38,'Import Peak'!$A$3:AD$99,30,FALSE())-VLOOKUP($A38,'Import Peak Change'!$A$106:AD$202,30,FALSE())))</f>
        <v>0</v>
      </c>
      <c r="AE38" s="193" t="n">
        <f aca="false">IF(ISERROR(VLOOKUP($A38,'Import Peak'!$A$3:AE$99,31,FALSE())-VLOOKUP($A38,'Import Peak Change'!$A$106:AE$202,31,FALSE())),0,(VLOOKUP($A38,'Import Peak'!$A$3:AE$99,31,FALSE())-VLOOKUP($A38,'Import Peak Change'!$A$106:AE$202,31,FALSE())))</f>
        <v>0</v>
      </c>
      <c r="AF38" s="193" t="n">
        <f aca="false">IF(ISERROR(VLOOKUP($A38,'Import Peak'!$A$3:AF$99,32,FALSE())-VLOOKUP($A38,'Import Peak Change'!$A$106:AF$202,32,FALSE())),0,(VLOOKUP($A38,'Import Peak'!$A$3:AF$99,32,FALSE())-VLOOKUP($A38,'Import Peak Change'!$A$106:AF$202,32,FALSE())))</f>
        <v>0</v>
      </c>
      <c r="AG38" s="193" t="n">
        <f aca="false">IF(ISERROR(VLOOKUP($A38,'Import Peak'!$A$3:AG$99,33,FALSE())-VLOOKUP($A38,'Import Peak Change'!$A$106:AG$202,33,FALSE())),0,(VLOOKUP($A38,'Import Peak'!$A$3:AG$99,33,FALSE())-VLOOKUP($A38,'Import Peak Change'!$A$106:AG$202,33,FALSE())))</f>
        <v>0</v>
      </c>
      <c r="AH38" s="193" t="n">
        <f aca="false">IF(ISERROR(VLOOKUP($A38,'Import Peak'!$A$3:AH$99,34,FALSE())-VLOOKUP($A38,'Import Peak Change'!$A$106:AH$202,34,FALSE())),0,(VLOOKUP($A38,'Import Peak'!$A$3:AH$99,34,FALSE())-VLOOKUP($A38,'Import Peak Change'!$A$106:AH$202,34,FALSE())))</f>
        <v>0</v>
      </c>
      <c r="AI38" s="193" t="n">
        <f aca="false">IF(ISERROR(VLOOKUP($A38,'Import Peak'!$A$3:AI$99,35,FALSE())-VLOOKUP($A38,'Import Peak Change'!$A$106:AI$202,35,FALSE())),0,(VLOOKUP($A38,'Import Peak'!$A$3:AI$99,35,FALSE())-VLOOKUP($A38,'Import Peak Change'!$A$106:AI$202,35,FALSE())))</f>
        <v>0</v>
      </c>
      <c r="AJ38" s="193" t="n">
        <f aca="false">IF(ISERROR(VLOOKUP($A38,'Import Peak'!$A$3:AJ$99,36,FALSE())-VLOOKUP($A38,'Import Peak Change'!$A$106:AJ$202,36,FALSE())),0,(VLOOKUP($A38,'Import Peak'!$A$3:AJ$99,36,FALSE())-VLOOKUP($A38,'Import Peak Change'!$A$106:AJ$202,36,FALSE())))</f>
        <v>0</v>
      </c>
      <c r="AK38" s="193" t="n">
        <f aca="false">IF(ISERROR(VLOOKUP($A38,'Import Peak'!$A$3:AK$99,37,FALSE())-VLOOKUP($A38,'Import Peak Change'!$A$106:AK$202,37,FALSE())),0,(VLOOKUP($A38,'Import Peak'!$A$3:AK$99,37,FALSE())-VLOOKUP($A38,'Import Peak Change'!$A$106:AK$202,37,FALSE())))</f>
        <v>0</v>
      </c>
      <c r="AL38" s="193" t="n">
        <f aca="false">IF(ISERROR(VLOOKUP($A38,'Import Peak'!$A$3:AL$99,38,FALSE())-VLOOKUP($A38,'Import Peak Change'!$A$106:AL$202,38,FALSE())),0,(VLOOKUP($A38,'Import Peak'!$A$3:AL$99,38,FALSE())-VLOOKUP($A38,'Import Peak Change'!$A$106:AL$202,38,FALSE())))</f>
        <v>0</v>
      </c>
      <c r="AM38" s="193" t="n">
        <f aca="false">IF(ISERROR(VLOOKUP($A38,'Import Peak'!$A$3:AM$99,39,FALSE())-VLOOKUP($A38,'Import Peak Change'!$A$106:AM$202,39,FALSE())),0,(VLOOKUP($A38,'Import Peak'!$A$3:AM$99,39,FALSE())-VLOOKUP($A38,'Import Peak Change'!$A$106:AM$202,39,FALSE())))</f>
        <v>0</v>
      </c>
      <c r="AN38" s="193" t="n">
        <f aca="false">IF(ISERROR(VLOOKUP($A38,'Import Peak'!$A$3:AN$99,40,FALSE())-VLOOKUP($A38,'Import Peak Change'!$A$106:AN$202,40,FALSE())),0,(VLOOKUP($A38,'Import Peak'!$A$3:AN$99,40,FALSE())-VLOOKUP($A38,'Import Peak Change'!$A$106:AN$202,40,FALSE())))</f>
        <v>0</v>
      </c>
      <c r="AO38" s="193" t="n">
        <f aca="false">IF(ISERROR(VLOOKUP($A38,'Import Peak'!$A$3:AO$99,41,FALSE())-VLOOKUP($A38,'Import Peak Change'!$A$106:AO$202,41,FALSE())),0,(VLOOKUP($A38,'Import Peak'!$A$3:AO$99,41,FALSE())-VLOOKUP($A38,'Import Peak Change'!$A$106:AO$202,41,FALSE())))</f>
        <v>0</v>
      </c>
      <c r="AP38" s="193" t="n">
        <f aca="false">IF(ISERROR(VLOOKUP($A38,'Import Peak'!$A$3:AP$99,42,FALSE())-VLOOKUP($A38,'Import Peak Change'!$A$106:AP$202,42,FALSE())),0,(VLOOKUP($A38,'Import Peak'!$A$3:AP$99,42,FALSE())-VLOOKUP($A38,'Import Peak Change'!$A$106:AP$202,42,FALSE())))</f>
        <v>0</v>
      </c>
      <c r="AQ38" s="193" t="n">
        <f aca="false">IF(ISERROR(VLOOKUP($A38,'Import Peak'!$A$3:AQ$99,43,FALSE())-VLOOKUP($A38,'Import Peak Change'!$A$106:AQ$202,43,FALSE())),0,(VLOOKUP($A38,'Import Peak'!$A$3:AQ$99,43,FALSE())-VLOOKUP($A38,'Import Peak Change'!$A$106:AQ$202,43,FALSE())))</f>
        <v>0</v>
      </c>
      <c r="AR38" s="193" t="n">
        <f aca="false">IF(ISERROR(VLOOKUP($A38,'Import Peak'!$A$3:AR$99,44,FALSE())-VLOOKUP($A38,'Import Peak Change'!$A$106:AR$202,44,FALSE())),0,(VLOOKUP($A38,'Import Peak'!$A$3:AR$99,44,FALSE())-VLOOKUP($A38,'Import Peak Change'!$A$106:AR$202,44,FALSE())))</f>
        <v>0</v>
      </c>
      <c r="AS38" s="193" t="n">
        <f aca="false">IF(ISERROR(VLOOKUP($A38,'Import Peak'!$A$3:AS$99,45,FALSE())-VLOOKUP($A38,'Import Peak Change'!$A$106:AS$202,45,FALSE())),0,(VLOOKUP($A38,'Import Peak'!$A$3:AS$99,45,FALSE())-VLOOKUP($A38,'Import Peak Change'!$A$106:AS$202,45,FALSE())))</f>
        <v>0</v>
      </c>
      <c r="AT38" s="193" t="n">
        <f aca="false">IF(ISERROR(VLOOKUP($A38,'Import Peak'!$A$3:AT$99,46,FALSE())-VLOOKUP($A38,'Import Peak Change'!$A$106:AT$202,46,FALSE())),0,(VLOOKUP($A38,'Import Peak'!$A$3:AT$99,46,FALSE())-VLOOKUP($A38,'Import Peak Change'!$A$106:AT$202,46,FALSE())))</f>
        <v>0</v>
      </c>
      <c r="AU38" s="193" t="n">
        <f aca="false">IF(ISERROR(VLOOKUP($A38,'Import Peak'!$A$3:AU$99,47,FALSE())-VLOOKUP($A38,'Import Peak Change'!$A$106:AU$202,47,FALSE())),0,(VLOOKUP($A38,'Import Peak'!$A$3:AU$99,47,FALSE())-VLOOKUP($A38,'Import Peak Change'!$A$106:AU$202,47,FALSE())))</f>
        <v>0</v>
      </c>
      <c r="AV38" s="193" t="n">
        <f aca="false">IF(ISERROR(VLOOKUP($A38,'Import Peak'!$A$3:AV$99,48,FALSE())-VLOOKUP($A38,'Import Peak Change'!$A$106:AV$202,48,FALSE())),0,(VLOOKUP($A38,'Import Peak'!$A$3:AV$99,48,FALSE())-VLOOKUP($A38,'Import Peak Change'!$A$106:AV$202,48,FALSE())))</f>
        <v>0</v>
      </c>
      <c r="AW38" s="193" t="n">
        <f aca="false">IF(ISERROR(VLOOKUP($A38,'Import Peak'!$A$3:AW$99,49,FALSE())-VLOOKUP($A38,'Import Peak Change'!$A$106:AW$202,49,FALSE())),0,(VLOOKUP($A38,'Import Peak'!$A$3:AW$99,49,FALSE())-VLOOKUP($A38,'Import Peak Change'!$A$106:AW$202,49,FALSE())))</f>
        <v>0</v>
      </c>
      <c r="AX38" s="193" t="n">
        <f aca="false">IF(ISERROR(VLOOKUP($A38,'Import Peak'!$A$3:AX$99,50,FALSE())-VLOOKUP($A38,'Import Peak Change'!$A$106:AX$202,50,FALSE())),0,(VLOOKUP($A38,'Import Peak'!$A$3:AX$99,50,FALSE())-VLOOKUP($A38,'Import Peak Change'!$A$106:AX$202,50,FALSE())))</f>
        <v>0</v>
      </c>
      <c r="AY38" s="193" t="n">
        <f aca="false">IF(ISERROR(VLOOKUP($A38,'Import Peak'!$A$3:AY$99,51,FALSE())-VLOOKUP($A38,'Import Peak Change'!$A$106:AY$202,51,FALSE())),0,(VLOOKUP($A38,'Import Peak'!$A$3:AY$99,51,FALSE())-VLOOKUP($A38,'Import Peak Change'!$A$106:AY$202,51,FALSE())))</f>
        <v>0</v>
      </c>
      <c r="AZ38" s="193" t="n">
        <f aca="false">IF(ISERROR(VLOOKUP($A38,'Import Peak'!$A$3:AZ$99,52,FALSE())-VLOOKUP($A38,'Import Peak Change'!$A$106:AZ$202,52,FALSE())),0,(VLOOKUP($A38,'Import Peak'!$A$3:AZ$99,52,FALSE())-VLOOKUP($A38,'Import Peak Change'!$A$106:AZ$202,52,FALSE())))</f>
        <v>0</v>
      </c>
      <c r="BA38" s="193" t="n">
        <f aca="false">IF(ISERROR(VLOOKUP($A38,'Import Peak'!$A$3:BA$99,53,FALSE())-VLOOKUP($A38,'Import Peak Change'!$A$106:BA$202,53,FALSE())),0,(VLOOKUP($A38,'Import Peak'!$A$3:BA$99,53,FALSE())-VLOOKUP($A38,'Import Peak Change'!$A$106:BA$202,53,FALSE())))</f>
        <v>0</v>
      </c>
      <c r="BB38" s="193" t="n">
        <f aca="false">IF(ISERROR(VLOOKUP($A38,'Import Peak'!$A$3:BB$99,54,FALSE())-VLOOKUP($A38,'Import Peak Change'!$A$106:BB$202,54,FALSE())),0,(VLOOKUP($A38,'Import Peak'!$A$3:BB$99,54,FALSE())-VLOOKUP($A38,'Import Peak Change'!$A$106:BB$202,54,FALSE())))</f>
        <v>0</v>
      </c>
      <c r="BC38" s="193" t="n">
        <f aca="false">IF(ISERROR(VLOOKUP($A38,'Import Peak'!$A$3:BC$99,55,FALSE())-VLOOKUP($A38,'Import Peak Change'!$A$106:BC$202,55,FALSE())),0,(VLOOKUP($A38,'Import Peak'!$A$3:BC$99,55,FALSE())-VLOOKUP($A38,'Import Peak Change'!$A$106:BC$202,55,FALSE())))</f>
        <v>0</v>
      </c>
      <c r="BD38" s="193" t="n">
        <f aca="false">IF(ISERROR(VLOOKUP($A38,'Import Peak'!$A$3:BD$99,56,FALSE())-VLOOKUP($A38,'Import Peak Change'!$A$106:BD$202,56,FALSE())),0,(VLOOKUP($A38,'Import Peak'!$A$3:BD$99,56,FALSE())-VLOOKUP($A38,'Import Peak Change'!$A$106:BD$202,56,FALSE())))</f>
        <v>0</v>
      </c>
      <c r="BE38" s="193" t="n">
        <f aca="false">IF(ISERROR(VLOOKUP($A38,'Import Peak'!$A$3:BE$99,57,FALSE())-VLOOKUP($A38,'Import Peak Change'!$A$106:BE$202,57,FALSE())),0,(VLOOKUP($A38,'Import Peak'!$A$3:BE$99,57,FALSE())-VLOOKUP($A38,'Import Peak Change'!$A$106:BE$202,57,FALSE())))</f>
        <v>0</v>
      </c>
      <c r="BF38" s="193" t="n">
        <f aca="false">IF(ISERROR(VLOOKUP($A38,'Import Peak'!$A$3:BF$99,58,FALSE())-VLOOKUP($A38,'Import Peak Change'!$A$106:BF$202,58,FALSE())),0,(VLOOKUP($A38,'Import Peak'!$A$3:BF$99,58,FALSE())-VLOOKUP($A38,'Import Peak Change'!$A$106:BF$202,58,FALSE())))</f>
        <v>0</v>
      </c>
      <c r="BG38" s="193" t="n">
        <f aca="false">IF(ISERROR(VLOOKUP($A38,'Import Peak'!$A$3:BG$99,59,FALSE())-VLOOKUP($A38,'Import Peak Change'!$A$106:BG$202,59,FALSE())),0,(VLOOKUP($A38,'Import Peak'!$A$3:BG$99,59,FALSE())-VLOOKUP($A38,'Import Peak Change'!$A$106:BG$202,59,FALSE())))</f>
        <v>0</v>
      </c>
      <c r="BH38" s="193" t="n">
        <f aca="false">IF(ISERROR(VLOOKUP($A38,'Import Peak'!$A$3:BH$99,60,FALSE())-VLOOKUP($A38,'Import Peak Change'!$A$106:BH$202,60,FALSE())),0,(VLOOKUP($A38,'Import Peak'!$A$3:BH$99,60,FALSE())-VLOOKUP($A38,'Import Peak Change'!$A$106:BH$202,60,FALSE())))</f>
        <v>0</v>
      </c>
      <c r="BI38" s="193" t="n">
        <f aca="false">IF(ISERROR(VLOOKUP($A38,'Import Peak'!$A$3:BI$99,61,FALSE())-VLOOKUP($A38,'Import Peak Change'!$A$106:BI$202,61,FALSE())),0,(VLOOKUP($A38,'Import Peak'!$A$3:BI$99,61,FALSE())-VLOOKUP($A38,'Import Peak Change'!$A$106:BI$202,61,FALSE())))</f>
        <v>0</v>
      </c>
      <c r="BJ38" s="193" t="n">
        <f aca="false">IF(ISERROR(VLOOKUP($A38,'Import Peak'!$A$3:BJ$99,62,FALSE())-VLOOKUP($A38,'Import Peak Change'!$A$106:BJ$202,62,FALSE())),0,(VLOOKUP($A38,'Import Peak'!$A$3:BJ$99,62,FALSE())-VLOOKUP($A38,'Import Peak Change'!$A$106:BJ$202,62,FALSE())))</f>
        <v>0</v>
      </c>
      <c r="BK38" s="193" t="n">
        <f aca="false">IF(ISERROR(VLOOKUP($A38,'Import Peak'!$A$3:BK$99,63,FALSE())-VLOOKUP($A38,'Import Peak Change'!$A$106:BK$202,63,FALSE())),0,(VLOOKUP($A38,'Import Peak'!$A$3:BK$99,63,FALSE())-VLOOKUP($A38,'Import Peak Change'!$A$106:BK$202,63,FALSE())))</f>
        <v>0</v>
      </c>
      <c r="BL38" s="193" t="n">
        <f aca="false">IF(ISERROR(VLOOKUP($A38,'Import Peak'!$A$3:BL$99,64,FALSE())-VLOOKUP($A38,'Import Peak Change'!$A$106:BL$202,64,FALSE())),0,(VLOOKUP($A38,'Import Peak'!$A$3:BL$99,64,FALSE())-VLOOKUP($A38,'Import Peak Change'!$A$106:BL$202,64,FALSE())))</f>
        <v>0</v>
      </c>
      <c r="BM38" s="193" t="n">
        <f aca="false">IF(ISERROR(VLOOKUP($A38,'Import Peak'!$A$3:BM$99,65,FALSE())-VLOOKUP($A38,'Import Peak Change'!$A$106:BM$202,65,FALSE())),0,(VLOOKUP($A38,'Import Peak'!$A$3:BM$99,65,FALSE())-VLOOKUP($A38,'Import Peak Change'!$A$106:BM$202,65,FALSE())))</f>
        <v>0</v>
      </c>
      <c r="BN38" s="193" t="n">
        <f aca="false">IF(ISERROR(VLOOKUP($A38,'Import Peak'!$A$3:BN$99,66,FALSE())-VLOOKUP($A38,'Import Peak Change'!$A$106:BN$202,66,FALSE())),0,(VLOOKUP($A38,'Import Peak'!$A$3:BN$99,66,FALSE())-VLOOKUP($A38,'Import Peak Change'!$A$106:BN$202,66,FALSE())))</f>
        <v>0</v>
      </c>
      <c r="BO38" s="193" t="n">
        <f aca="false">IF(ISERROR(VLOOKUP($A38,'Import Peak'!$A$3:BO$99,67,FALSE())-VLOOKUP($A38,'Import Peak Change'!$A$106:BO$202,67,FALSE())),0,(VLOOKUP($A38,'Import Peak'!$A$3:BO$99,67,FALSE())-VLOOKUP($A38,'Import Peak Change'!$A$106:BO$202,67,FALSE())))</f>
        <v>0</v>
      </c>
      <c r="BP38" s="193" t="n">
        <f aca="false">IF(ISERROR(VLOOKUP($A38,'Import Peak'!$A$3:BP$99,68,FALSE())-VLOOKUP($A38,'Import Peak Change'!$A$106:BP$202,68,FALSE())),0,(VLOOKUP($A38,'Import Peak'!$A$3:BP$99,68,FALSE())-VLOOKUP($A38,'Import Peak Change'!$A$106:BP$202,68,FALSE())))</f>
        <v>0</v>
      </c>
      <c r="BQ38" s="193" t="n">
        <f aca="false">IF(ISERROR(VLOOKUP($A38,'Import Peak'!$A$3:BQ$99,69,FALSE())-VLOOKUP($A38,'Import Peak Change'!$A$106:BQ$202,69,FALSE())),0,(VLOOKUP($A38,'Import Peak'!$A$3:BQ$99,69,FALSE())-VLOOKUP($A38,'Import Peak Change'!$A$106:BQ$202,69,FALSE())))</f>
        <v>0</v>
      </c>
      <c r="BR38" s="193" t="n">
        <f aca="false">IF(ISERROR(VLOOKUP($A38,'Import Peak'!$A$3:BR$99,70,FALSE())-VLOOKUP($A38,'Import Peak Change'!$A$106:BR$202,70,FALSE())),0,(VLOOKUP($A38,'Import Peak'!$A$3:BR$99,70,FALSE())-VLOOKUP($A38,'Import Peak Change'!$A$106:BR$202,70,FALSE())))</f>
        <v>0</v>
      </c>
      <c r="BS38" s="193" t="n">
        <f aca="false">IF(ISERROR(VLOOKUP($A38,'Import Peak'!$A$3:BS$99,71,FALSE())-VLOOKUP($A38,'Import Peak Change'!$A$106:BS$202,71,FALSE())),0,(VLOOKUP($A38,'Import Peak'!$A$3:BS$99,71,FALSE())-VLOOKUP($A38,'Import Peak Change'!$A$106:BS$202,71,FALSE())))</f>
        <v>0</v>
      </c>
      <c r="BT38" s="193" t="n">
        <f aca="false">IF(ISERROR(VLOOKUP($A38,'Import Peak'!$A$3:BT$99,72,FALSE())-VLOOKUP($A38,'Import Peak Change'!$A$106:BT$202,72,FALSE())),0,(VLOOKUP($A38,'Import Peak'!$A$3:BT$99,72,FALSE())-VLOOKUP($A38,'Import Peak Change'!$A$106:BT$202,72,FALSE())))</f>
        <v>0</v>
      </c>
      <c r="BU38" s="193" t="n">
        <f aca="false">IF(ISERROR(VLOOKUP($A38,'Import Peak'!$A$3:BU$99,73,FALSE())-VLOOKUP($A38,'Import Peak Change'!$A$106:BU$202,73,FALSE())),0,(VLOOKUP($A38,'Import Peak'!$A$3:BU$99,73,FALSE())-VLOOKUP($A38,'Import Peak Change'!$A$106:BU$202,73,FALSE())))</f>
        <v>0</v>
      </c>
      <c r="BV38" s="193" t="n">
        <f aca="false">IF(ISERROR(VLOOKUP($A38,'Import Peak'!$A$3:BV$99,74,FALSE())-VLOOKUP($A38,'Import Peak Change'!$A$106:BV$202,74,FALSE())),0,(VLOOKUP($A38,'Import Peak'!$A$3:BV$99,74,FALSE())-VLOOKUP($A38,'Import Peak Change'!$A$106:BV$202,74,FALSE())))</f>
        <v>0</v>
      </c>
      <c r="BW38" s="193" t="n">
        <f aca="false">IF(ISERROR(VLOOKUP($A38,'Import Peak'!$A$3:BW$99,75,FALSE())-VLOOKUP($A38,'Import Peak Change'!$A$106:BW$202,75,FALSE())),0,(VLOOKUP($A38,'Import Peak'!$A$3:BW$99,75,FALSE())-VLOOKUP($A38,'Import Peak Change'!$A$106:BW$202,75,FALSE())))</f>
        <v>0</v>
      </c>
      <c r="BX38" s="193" t="n">
        <f aca="false">IF(ISERROR(VLOOKUP($A38,'Import Peak'!$A$3:BX$99,76,FALSE())-VLOOKUP($A38,'Import Peak Change'!$A$106:BX$202,76,FALSE())),0,(VLOOKUP($A38,'Import Peak'!$A$3:BX$99,76,FALSE())-VLOOKUP($A38,'Import Peak Change'!$A$106:BX$202,76,FALSE())))</f>
        <v>0</v>
      </c>
      <c r="BY38" s="193" t="n">
        <f aca="false">IF(ISERROR(VLOOKUP($A38,'Import Peak'!$A$3:BY$99,77,FALSE())-VLOOKUP($A38,'Import Peak Change'!$A$106:BY$202,77,FALSE())),0,(VLOOKUP($A38,'Import Peak'!$A$3:BY$99,77,FALSE())-VLOOKUP($A38,'Import Peak Change'!$A$106:BY$202,77,FALSE())))</f>
        <v>0</v>
      </c>
      <c r="BZ38" s="193" t="n">
        <f aca="false">IF(ISERROR(VLOOKUP($A38,'Import Peak'!$A$3:BZ$99,78,FALSE())-VLOOKUP($A38,'Import Peak Change'!$A$106:BZ$202,78,FALSE())),0,(VLOOKUP($A38,'Import Peak'!$A$3:BZ$99,78,FALSE())-VLOOKUP($A38,'Import Peak Change'!$A$106:BZ$202,78,FALSE())))</f>
        <v>0</v>
      </c>
      <c r="CA38" s="193" t="n">
        <f aca="false">IF(ISERROR(VLOOKUP($A38,'Import Peak'!$A$3:CA$99,79,FALSE())-VLOOKUP($A38,'Import Peak Change'!$A$106:CA$202,79,FALSE())),0,(VLOOKUP($A38,'Import Peak'!$A$3:CA$99,79,FALSE())-VLOOKUP($A38,'Import Peak Change'!$A$106:CA$202,79,FALSE())))</f>
        <v>0</v>
      </c>
      <c r="CB38" s="193" t="n">
        <f aca="false">IF(ISERROR(VLOOKUP($A38,'Import Peak'!$A$3:CB$99,80,FALSE())-VLOOKUP($A38,'Import Peak Change'!$A$106:CB$202,80,FALSE())),0,(VLOOKUP($A38,'Import Peak'!$A$3:CB$99,80,FALSE())-VLOOKUP($A38,'Import Peak Change'!$A$106:CB$202,80,FALSE())))</f>
        <v>0</v>
      </c>
      <c r="CC38" s="193" t="n">
        <f aca="false">IF(ISERROR(VLOOKUP($A38,'Import Peak'!$A$3:CC$99,81,FALSE())-VLOOKUP($A38,'Import Peak Change'!$A$106:CC$202,81,FALSE())),0,(VLOOKUP($A38,'Import Peak'!$A$3:CC$99,81,FALSE())-VLOOKUP($A38,'Import Peak Change'!$A$106:CC$202,81,FALSE())))</f>
        <v>0</v>
      </c>
      <c r="CD38" s="193" t="n">
        <f aca="false">IF(ISERROR(VLOOKUP($A38,'Import Peak'!$A$3:CD$99,82,FALSE())-VLOOKUP($A38,'Import Peak Change'!$A$106:CD$202,82,FALSE())),0,(VLOOKUP($A38,'Import Peak'!$A$3:CD$99,82,FALSE())-VLOOKUP($A38,'Import Peak Change'!$A$106:CD$202,82,FALSE())))</f>
        <v>0</v>
      </c>
      <c r="CE38" s="193" t="n">
        <f aca="false">IF(ISERROR(VLOOKUP($A38,'Import Peak'!$A$3:CE$99,83,FALSE())-VLOOKUP($A38,'Import Peak Change'!$A$106:CE$202,83,FALSE())),0,(VLOOKUP($A38,'Import Peak'!$A$3:CE$99,83,FALSE())-VLOOKUP($A38,'Import Peak Change'!$A$106:CE$202,83,FALSE())))</f>
        <v>0</v>
      </c>
      <c r="CF38" s="193" t="n">
        <f aca="false">IF(ISERROR(VLOOKUP($A38,'Import Peak'!$A$3:CF$99,84,FALSE())-VLOOKUP($A38,'Import Peak Change'!$A$106:CF$202,84,FALSE())),0,(VLOOKUP($A38,'Import Peak'!$A$3:CF$99,84,FALSE())-VLOOKUP($A38,'Import Peak Change'!$A$106:CF$202,84,FALSE())))</f>
        <v>0</v>
      </c>
      <c r="CG38" s="193" t="n">
        <f aca="false">IF(ISERROR(VLOOKUP($A38,'Import Peak'!$A$3:CG$99,85,FALSE())-VLOOKUP($A38,'Import Peak Change'!$A$106:CG$202,85,FALSE())),0,(VLOOKUP($A38,'Import Peak'!$A$3:CG$99,85,FALSE())-VLOOKUP($A38,'Import Peak Change'!$A$106:CG$202,85,FALSE())))</f>
        <v>0</v>
      </c>
      <c r="CH38" s="193" t="n">
        <f aca="false">IF(ISERROR(VLOOKUP($A38,'Import Peak'!$A$3:CH$99,86,FALSE())-VLOOKUP($A38,'Import Peak Change'!$A$106:CH$202,86,FALSE())),0,(VLOOKUP($A38,'Import Peak'!$A$3:CH$99,86,FALSE())-VLOOKUP($A38,'Import Peak Change'!$A$106:CH$202,86,FALSE())))</f>
        <v>0</v>
      </c>
      <c r="CI38" s="193" t="n">
        <f aca="false">IF(ISERROR(VLOOKUP($A38,'Import Peak'!$A$3:CI$99,87,FALSE())-VLOOKUP($A38,'Import Peak Change'!$A$106:CI$202,87,FALSE())),0,(VLOOKUP($A38,'Import Peak'!$A$3:CI$99,87,FALSE())-VLOOKUP($A38,'Import Peak Change'!$A$106:CI$202,87,FALSE())))</f>
        <v>0</v>
      </c>
      <c r="CJ38" s="193" t="n">
        <f aca="false">IF(ISERROR(VLOOKUP($A38,'Import Peak'!$A$3:CJ$99,88,FALSE())-VLOOKUP($A38,'Import Peak Change'!$A$106:CJ$202,88,FALSE())),0,(VLOOKUP($A38,'Import Peak'!$A$3:CJ$99,88,FALSE())-VLOOKUP($A38,'Import Peak Change'!$A$106:CJ$202,88,FALSE())))</f>
        <v>0</v>
      </c>
      <c r="CK38" s="193" t="n">
        <f aca="false">IF(ISERROR(VLOOKUP($A38,'Import Peak'!$A$3:CK$99,89,FALSE())-VLOOKUP($A38,'Import Peak Change'!$A$106:CK$202,89,FALSE())),0,(VLOOKUP($A38,'Import Peak'!$A$3:CK$99,89,FALSE())-VLOOKUP($A38,'Import Peak Change'!$A$106:CK$202,89,FALSE())))</f>
        <v>0</v>
      </c>
      <c r="CL38" s="193" t="n">
        <f aca="false">IF(ISERROR(VLOOKUP($A38,'Import Peak'!$A$3:CL$99,90,FALSE())-VLOOKUP($A38,'Import Peak Change'!$A$106:CL$202,90,FALSE())),0,(VLOOKUP($A38,'Import Peak'!$A$3:CL$99,90,FALSE())-VLOOKUP($A38,'Import Peak Change'!$A$106:CL$202,90,FALSE())))</f>
        <v>0</v>
      </c>
      <c r="CM38" s="193" t="n">
        <f aca="false">IF(ISERROR(VLOOKUP($A38,'Import Peak'!$A$3:CM$99,91,FALSE())-VLOOKUP($A38,'Import Peak Change'!$A$106:CM$202,91,FALSE())),0,(VLOOKUP($A38,'Import Peak'!$A$3:CM$99,91,FALSE())-VLOOKUP($A38,'Import Peak Change'!$A$106:CM$202,91,FALSE())))</f>
        <v>0</v>
      </c>
      <c r="CN38" s="193" t="n">
        <f aca="false">IF(ISERROR(VLOOKUP($A38,'Import Peak'!$A$3:CN$99,92,FALSE())-VLOOKUP($A38,'Import Peak Change'!$A$106:CN$202,92,FALSE())),0,(VLOOKUP($A38,'Import Peak'!$A$3:CN$99,92,FALSE())-VLOOKUP($A38,'Import Peak Change'!$A$106:CN$202,92,FALSE())))</f>
        <v>0</v>
      </c>
      <c r="CO38" s="193" t="n">
        <f aca="false">IF(ISERROR(VLOOKUP($A38,'Import Peak'!$A$3:CO$99,93,FALSE())-VLOOKUP($A38,'Import Peak Change'!$A$106:CO$202,93,FALSE())),0,(VLOOKUP($A38,'Import Peak'!$A$3:CO$99,93,FALSE())-VLOOKUP($A38,'Import Peak Change'!$A$106:CO$202,93,FALSE())))</f>
        <v>0</v>
      </c>
      <c r="CP38" s="193" t="n">
        <f aca="false">IF(ISERROR(VLOOKUP($A38,'Import Peak'!$A$3:CP$99,94,FALSE())-VLOOKUP($A38,'Import Peak Change'!$A$106:CP$202,94,FALSE())),0,(VLOOKUP($A38,'Import Peak'!$A$3:CP$99,94,FALSE())-VLOOKUP($A38,'Import Peak Change'!$A$106:CP$202,94,FALSE())))</f>
        <v>0</v>
      </c>
      <c r="CQ38" s="193" t="n">
        <f aca="false">IF(ISERROR(VLOOKUP($A38,'Import Peak'!$A$3:CQ$99,95,FALSE())-VLOOKUP($A38,'Import Peak Change'!$A$106:CQ$202,95,FALSE())),0,(VLOOKUP($A38,'Import Peak'!$A$3:CQ$99,95,FALSE())-VLOOKUP($A38,'Import Peak Change'!$A$106:CQ$202,95,FALSE())))</f>
        <v>0</v>
      </c>
      <c r="CR38" s="193" t="n">
        <f aca="false">IF(ISERROR(VLOOKUP($A38,'Import Peak'!$A$3:CR$99,96,FALSE())-VLOOKUP($A38,'Import Peak Change'!$A$106:CR$202,96,FALSE())),0,(VLOOKUP($A38,'Import Peak'!$A$3:CR$99,96,FALSE())-VLOOKUP($A38,'Import Peak Change'!$A$106:CR$202,96,FALSE())))</f>
        <v>0</v>
      </c>
      <c r="CS38" s="193" t="n">
        <f aca="false">IF(ISERROR(VLOOKUP($A38,'Import Peak'!$A$3:CS$99,97,FALSE())-VLOOKUP($A38,'Import Peak Change'!$A$106:CS$202,97,FALSE())),0,(VLOOKUP($A38,'Import Peak'!$A$3:CS$99,97,FALSE())-VLOOKUP($A38,'Import Peak Change'!$A$106:CS$202,97,FALSE())))</f>
        <v>0</v>
      </c>
      <c r="CT38" s="193" t="n">
        <f aca="false">IF(ISERROR(VLOOKUP($A38,'Import Peak'!$A$3:CT$99,98,FALSE())-VLOOKUP($A38,'Import Peak Change'!$A$106:CT$202,98,FALSE())),0,(VLOOKUP($A38,'Import Peak'!$A$3:CT$99,98,FALSE())-VLOOKUP($A38,'Import Peak Change'!$A$106:CT$202,98,FALSE())))</f>
        <v>0</v>
      </c>
      <c r="CU38" s="193" t="n">
        <f aca="false">IF(ISERROR(VLOOKUP($A38,'Import Peak'!$A$3:CU$99,99,FALSE())-VLOOKUP($A38,'Import Peak Change'!$A$106:CU$202,99,FALSE())),0,(VLOOKUP($A38,'Import Peak'!$A$3:CU$99,99,FALSE())-VLOOKUP($A38,'Import Peak Change'!$A$106:CU$202,99,FALSE())))</f>
        <v>0</v>
      </c>
      <c r="CV38" s="193" t="n">
        <f aca="false">IF(ISERROR(VLOOKUP($A38,'Import Peak'!$A$3:CV$99,100,FALSE())-VLOOKUP($A38,'Import Peak Change'!$A$106:CV$202,100,FALSE())),0,(VLOOKUP($A38,'Import Peak'!$A$3:CV$99,100,FALSE())-VLOOKUP($A38,'Import Peak Change'!$A$106:CV$202,100,FALSE())))</f>
        <v>0</v>
      </c>
      <c r="CW38" s="193" t="n">
        <f aca="false">IF(ISERROR(VLOOKUP($A38,'Import Peak'!$A$3:CW$99,101,FALSE())-VLOOKUP($A38,'Import Peak Change'!$A$106:CW$202,101,FALSE())),0,(VLOOKUP($A38,'Import Peak'!$A$3:CW$99,101,FALSE())-VLOOKUP($A38,'Import Peak Change'!$A$106:CW$202,101,FALSE())))</f>
        <v>0</v>
      </c>
      <c r="CX38" s="193" t="n">
        <f aca="false">IF(ISERROR(VLOOKUP($A38,'Import Peak'!$A$3:CX$99,102,FALSE())-VLOOKUP($A38,'Import Peak Change'!$A$106:CX$202,102,FALSE())),0,(VLOOKUP($A38,'Import Peak'!$A$3:CX$99,102,FALSE())-VLOOKUP($A38,'Import Peak Change'!$A$106:CX$202,102,FALSE())))</f>
        <v>0</v>
      </c>
      <c r="CY38" s="193" t="n">
        <f aca="false">IF(ISERROR(VLOOKUP($A38,'Import Peak'!$A$3:CY$99,103,FALSE())-VLOOKUP($A38,'Import Peak Change'!$A$106:CY$202,103,FALSE())),0,(VLOOKUP($A38,'Import Peak'!$A$3:CY$99,103,FALSE())-VLOOKUP($A38,'Import Peak Change'!$A$106:CY$202,103,FALSE())))</f>
        <v>0</v>
      </c>
      <c r="CZ38" s="193" t="n">
        <f aca="false">IF(ISERROR(VLOOKUP($A38,'Import Peak'!$A$3:CZ$99,104,FALSE())-VLOOKUP($A38,'Import Peak Change'!$A$106:CZ$202,104,FALSE())),0,(VLOOKUP($A38,'Import Peak'!$A$3:CZ$99,104,FALSE())-VLOOKUP($A38,'Import Peak Change'!$A$106:CZ$202,104,FALSE())))</f>
        <v>0</v>
      </c>
      <c r="DA38" s="193" t="n">
        <f aca="false">IF(ISERROR(VLOOKUP($A38,'Import Peak'!$A$3:DA$99,105,FALSE())-VLOOKUP($A38,'Import Peak Change'!$A$106:DA$202,105,FALSE())),0,(VLOOKUP($A38,'Import Peak'!$A$3:DA$99,105,FALSE())-VLOOKUP($A38,'Import Peak Change'!$A$106:DA$202,105,FALSE())))</f>
        <v>0</v>
      </c>
      <c r="DB38" s="193" t="n">
        <f aca="false">IF(ISERROR(VLOOKUP($A38,'Import Peak'!$A$3:DB$99,106,FALSE())-VLOOKUP($A38,'Import Peak Change'!$A$106:DB$202,106,FALSE())),0,(VLOOKUP($A38,'Import Peak'!$A$3:DB$99,106,FALSE())-VLOOKUP($A38,'Import Peak Change'!$A$106:DB$202,106,FALSE())))</f>
        <v>0</v>
      </c>
      <c r="DC38" s="193" t="n">
        <f aca="false">IF(ISERROR(VLOOKUP($A38,'Import Peak'!$A$3:DC$99,107,FALSE())-VLOOKUP($A38,'Import Peak Change'!$A$106:DC$202,107,FALSE())),0,(VLOOKUP($A38,'Import Peak'!$A$3:DC$99,107,FALSE())-VLOOKUP($A38,'Import Peak Change'!$A$106:DC$202,107,FALSE())))</f>
        <v>0</v>
      </c>
      <c r="DD38" s="193" t="n">
        <f aca="false">IF(ISERROR(VLOOKUP($A38,'Import Peak'!$A$3:DD$99,108,FALSE())-VLOOKUP($A38,'Import Peak Change'!$A$106:DD$202,108,FALSE())),0,(VLOOKUP($A38,'Import Peak'!$A$3:DD$99,108,FALSE())-VLOOKUP($A38,'Import Peak Change'!$A$106:DD$202,108,FALSE())))</f>
        <v>0</v>
      </c>
      <c r="DE38" s="193" t="n">
        <f aca="false">IF(ISERROR(VLOOKUP($A38,'Import Peak'!$A$3:DE$99,109,FALSE())-VLOOKUP($A38,'Import Peak Change'!$A$106:DE$202,109,FALSE())),0,(VLOOKUP($A38,'Import Peak'!$A$3:DE$99,109,FALSE())-VLOOKUP($A38,'Import Peak Change'!$A$106:DE$202,109,FALSE())))</f>
        <v>0</v>
      </c>
      <c r="DF38" s="193" t="n">
        <f aca="false">IF(ISERROR(VLOOKUP($A38,'Import Peak'!$A$3:DF$99,110,FALSE())-VLOOKUP($A38,'Import Peak Change'!$A$106:DF$202,110,FALSE())),0,(VLOOKUP($A38,'Import Peak'!$A$3:DF$99,110,FALSE())-VLOOKUP($A38,'Import Peak Change'!$A$106:DF$202,110,FALSE())))</f>
        <v>0</v>
      </c>
      <c r="DG38" s="193" t="n">
        <f aca="false">IF(ISERROR(VLOOKUP($A38,'Import Peak'!$A$3:DG$99,111,FALSE())-VLOOKUP($A38,'Import Peak Change'!$A$106:DG$202,111,FALSE())),0,(VLOOKUP($A38,'Import Peak'!$A$3:DG$99,111,FALSE())-VLOOKUP($A38,'Import Peak Change'!$A$106:DG$202,111,FALSE())))</f>
        <v>0</v>
      </c>
      <c r="DH38" s="193" t="n">
        <f aca="false">IF(ISERROR(VLOOKUP($A38,'Import Peak'!$A$3:DH$99,112,FALSE())-VLOOKUP($A38,'Import Peak Change'!$A$106:DH$202,112,FALSE())),0,(VLOOKUP($A38,'Import Peak'!$A$3:DH$99,112,FALSE())-VLOOKUP($A38,'Import Peak Change'!$A$106:DH$202,112,FALSE())))</f>
        <v>0</v>
      </c>
      <c r="DI38" s="193" t="n">
        <f aca="false">IF(ISERROR(VLOOKUP($A38,'Import Peak'!$A$3:DI$99,113,FALSE())-VLOOKUP($A38,'Import Peak Change'!$A$106:DI$202,113,FALSE())),0,(VLOOKUP($A38,'Import Peak'!$A$3:DI$99,113,FALSE())-VLOOKUP($A38,'Import Peak Change'!$A$106:DI$202,113,FALSE())))</f>
        <v>0</v>
      </c>
      <c r="DJ38" s="193" t="n">
        <f aca="false">IF(ISERROR(VLOOKUP($A38,'Import Peak'!$A$3:DJ$99,114,FALSE())-VLOOKUP($A38,'Import Peak Change'!$A$106:DJ$202,114,FALSE())),0,(VLOOKUP($A38,'Import Peak'!$A$3:DJ$99,114,FALSE())-VLOOKUP($A38,'Import Peak Change'!$A$106:DJ$202,114,FALSE())))</f>
        <v>0</v>
      </c>
      <c r="DK38" s="193" t="n">
        <f aca="false">IF(ISERROR(VLOOKUP($A38,'Import Peak'!$A$3:DK$99,115,FALSE())-VLOOKUP($A38,'Import Peak Change'!$A$106:DK$202,115,FALSE())),0,(VLOOKUP($A38,'Import Peak'!$A$3:DK$99,115,FALSE())-VLOOKUP($A38,'Import Peak Change'!$A$106:DK$202,115,FALSE())))</f>
        <v>0</v>
      </c>
      <c r="DL38" s="193" t="n">
        <f aca="false">IF(ISERROR(VLOOKUP($A38,'Import Peak'!$A$3:DL$99,116,FALSE())-VLOOKUP($A38,'Import Peak Change'!$A$106:DL$202,116,FALSE())),0,(VLOOKUP($A38,'Import Peak'!$A$3:DL$99,116,FALSE())-VLOOKUP($A38,'Import Peak Change'!$A$106:DL$202,116,FALSE())))</f>
        <v>0</v>
      </c>
      <c r="DM38" s="193" t="n">
        <f aca="false">IF(ISERROR(VLOOKUP($A38,'Import Peak'!$A$3:DM$99,117,FALSE())-VLOOKUP($A38,'Import Peak Change'!$A$106:DM$202,117,FALSE())),0,(VLOOKUP($A38,'Import Peak'!$A$3:DM$99,117,FALSE())-VLOOKUP($A38,'Import Peak Change'!$A$106:DM$202,117,FALSE())))</f>
        <v>0</v>
      </c>
      <c r="DN38" s="193" t="n">
        <f aca="false">IF(ISERROR(VLOOKUP($A38,'Import Peak'!$A$3:DN$99,118,FALSE())-VLOOKUP($A38,'Import Peak Change'!$A$106:DN$202,118,FALSE())),0,(VLOOKUP($A38,'Import Peak'!$A$3:DN$99,118,FALSE())-VLOOKUP($A38,'Import Peak Change'!$A$106:DN$202,118,FALSE())))</f>
        <v>0</v>
      </c>
      <c r="DO38" s="193" t="n">
        <f aca="false">IF(ISERROR(VLOOKUP($A38,'Import Peak'!$A$3:DO$99,119,FALSE())-VLOOKUP($A38,'Import Peak Change'!$A$106:DO$202,119,FALSE())),0,(VLOOKUP($A38,'Import Peak'!$A$3:DO$99,119,FALSE())-VLOOKUP($A38,'Import Peak Change'!$A$106:DO$202,119,FALSE())))</f>
        <v>0</v>
      </c>
      <c r="DP38" s="193" t="n">
        <f aca="false">IF(ISERROR(VLOOKUP($A38,'Import Peak'!$A$3:DP$99,120,FALSE())-VLOOKUP($A38,'Import Peak Change'!$A$106:DP$202,120,FALSE())),0,(VLOOKUP($A38,'Import Peak'!$A$3:DP$99,120,FALSE())-VLOOKUP($A38,'Import Peak Change'!$A$106:DP$202,120,FALSE())))</f>
        <v>0</v>
      </c>
      <c r="DQ38" s="193" t="n">
        <f aca="false">IF(ISERROR(VLOOKUP($A38,'Import Peak'!$A$3:DQ$99,121,FALSE())-VLOOKUP($A38,'Import Peak Change'!$A$106:DQ$202,121,FALSE())),0,(VLOOKUP($A38,'Import Peak'!$A$3:DQ$99,121,FALSE())-VLOOKUP($A38,'Import Peak Change'!$A$106:DQ$202,121,FALSE())))</f>
        <v>0</v>
      </c>
      <c r="DR38" s="193" t="n">
        <f aca="false">IF(ISERROR(VLOOKUP($A38,'Import Peak'!$A$3:DR$99,122,FALSE())-VLOOKUP($A38,'Import Peak Change'!$A$106:DR$202,122,FALSE())),0,(VLOOKUP($A38,'Import Peak'!$A$3:DR$99,122,FALSE())-VLOOKUP($A38,'Import Peak Change'!$A$106:DR$202,122,FALSE())))</f>
        <v>0</v>
      </c>
      <c r="DS38" s="193" t="n">
        <f aca="false">IF(ISERROR(VLOOKUP($A38,'Import Peak'!$A$3:DS$99,123,FALSE())-VLOOKUP($A38,'Import Peak Change'!$A$106:DS$202,123,FALSE())),0,(VLOOKUP($A38,'Import Peak'!$A$3:DS$99,123,FALSE())-VLOOKUP($A38,'Import Peak Change'!$A$106:DS$202,123,FALSE())))</f>
        <v>0</v>
      </c>
      <c r="DT38" s="193" t="n">
        <f aca="false">IF(ISERROR(VLOOKUP($A38,'Import Peak'!$A$3:DT$99,124,FALSE())-VLOOKUP($A38,'Import Peak Change'!$A$106:DT$202,124,FALSE())),0,(VLOOKUP($A38,'Import Peak'!$A$3:DT$99,124,FALSE())-VLOOKUP($A38,'Import Peak Change'!$A$106:DT$202,124,FALSE())))</f>
        <v>0</v>
      </c>
      <c r="DU38" s="193" t="n">
        <f aca="false">IF(ISERROR(VLOOKUP($A38,'Import Peak'!$A$3:DU$99,125,FALSE())-VLOOKUP($A38,'Import Peak Change'!$A$106:DU$202,125,FALSE())),0,(VLOOKUP($A38,'Import Peak'!$A$3:DU$99,125,FALSE())-VLOOKUP($A38,'Import Peak Change'!$A$106:DU$202,125,FALSE())))</f>
        <v>0</v>
      </c>
      <c r="DV38" s="193" t="n">
        <f aca="false">IF(ISERROR(VLOOKUP($A38,'Import Peak'!$A$3:DV$99,126,FALSE())-VLOOKUP($A38,'Import Peak Change'!$A$106:DV$202,126,FALSE())),0,(VLOOKUP($A38,'Import Peak'!$A$3:DV$99,126,FALSE())-VLOOKUP($A38,'Import Peak Change'!$A$106:DV$202,126,FALSE())))</f>
        <v>0</v>
      </c>
      <c r="DW38" s="193" t="n">
        <f aca="false">IF(ISERROR(VLOOKUP($A38,'Import Peak'!$A$3:DW$99,127,FALSE())-VLOOKUP($A38,'Import Peak Change'!$A$106:DW$202,127,FALSE())),0,(VLOOKUP($A38,'Import Peak'!$A$3:DW$99,127,FALSE())-VLOOKUP($A38,'Import Peak Change'!$A$106:DW$202,127,FALSE())))</f>
        <v>0</v>
      </c>
      <c r="DX38" s="193" t="n">
        <f aca="false">IF(ISERROR(VLOOKUP($A38,'Import Peak'!$A$3:DX$99,128,FALSE())-VLOOKUP($A38,'Import Peak Change'!$A$106:DX$202,128,FALSE())),0,(VLOOKUP($A38,'Import Peak'!$A$3:DX$99,128,FALSE())-VLOOKUP($A38,'Import Peak Change'!$A$106:DX$202,128,FALSE())))</f>
        <v>0</v>
      </c>
      <c r="DY38" s="193" t="n">
        <f aca="false">IF(ISERROR(VLOOKUP($A38,'Import Peak'!$A$3:DY$99,129,FALSE())-VLOOKUP($A38,'Import Peak Change'!$A$106:DY$202,129,FALSE())),0,(VLOOKUP($A38,'Import Peak'!$A$3:DY$99,129,FALSE())-VLOOKUP($A38,'Import Peak Change'!$A$106:DY$202,129,FALSE())))</f>
        <v>0</v>
      </c>
      <c r="DZ38" s="193" t="n">
        <f aca="false">IF(ISERROR(VLOOKUP($A38,'Import Peak'!$A$3:DZ$99,130,FALSE())-VLOOKUP($A38,'Import Peak Change'!$A$106:DZ$202,130,FALSE())),0,(VLOOKUP($A38,'Import Peak'!$A$3:DZ$99,130,FALSE())-VLOOKUP($A38,'Import Peak Change'!$A$106:DZ$202,130,FALSE())))</f>
        <v>0</v>
      </c>
      <c r="EA38" s="193" t="n">
        <f aca="false">IF(ISERROR(VLOOKUP($A38,'Import Peak'!$A$3:EA$99,131,FALSE())-VLOOKUP($A38,'Import Peak Change'!$A$106:EA$202,131,FALSE())),0,(VLOOKUP($A38,'Import Peak'!$A$3:EA$99,131,FALSE())-VLOOKUP($A38,'Import Peak Change'!$A$106:EA$202,131,FALSE())))</f>
        <v>0</v>
      </c>
      <c r="EB38" s="193" t="n">
        <f aca="false">IF(ISERROR(VLOOKUP($A38,'Import Peak'!$A$3:EB$99,132,FALSE())-VLOOKUP($A38,'Import Peak Change'!$A$106:EB$202,132,FALSE())),0,(VLOOKUP($A38,'Import Peak'!$A$3:EB$99,132,FALSE())-VLOOKUP($A38,'Import Peak Change'!$A$106:EB$202,132,FALSE())))</f>
        <v>0</v>
      </c>
      <c r="EC38" s="193" t="n">
        <f aca="false">IF(ISERROR(VLOOKUP($A38,'Import Peak'!$A$3:EC$99,133,FALSE())-VLOOKUP($A38,'Import Peak Change'!$A$106:EC$202,133,FALSE())),0,(VLOOKUP($A38,'Import Peak'!$A$3:EC$99,133,FALSE())-VLOOKUP($A38,'Import Peak Change'!$A$106:EC$202,133,FALSE())))</f>
        <v>0</v>
      </c>
      <c r="ED38" s="193" t="n">
        <f aca="false">IF(ISERROR(VLOOKUP($A38,'Import Peak'!$A$3:ED$99,134,FALSE())-VLOOKUP($A38,'Import Peak Change'!$A$106:ED$202,134,FALSE())),0,(VLOOKUP($A38,'Import Peak'!$A$3:ED$99,134,FALSE())-VLOOKUP($A38,'Import Peak Change'!$A$106:ED$202,134,FALSE())))</f>
        <v>0</v>
      </c>
      <c r="EE38" s="193" t="n">
        <f aca="false">IF(ISERROR(VLOOKUP($A38,'Import Peak'!$A$3:EE$99,135,FALSE())-VLOOKUP($A38,'Import Peak Change'!$A$106:EE$202,135,FALSE())),0,(VLOOKUP($A38,'Import Peak'!$A$3:EE$99,135,FALSE())-VLOOKUP($A38,'Import Peak Change'!$A$106:EE$202,135,FALSE())))</f>
        <v>0</v>
      </c>
      <c r="EF38" s="193" t="n">
        <f aca="false">IF(ISERROR(VLOOKUP($A38,'Import Peak'!$A$3:EF$99,136,FALSE())-VLOOKUP($A38,'Import Peak Change'!$A$106:EF$202,136,FALSE())),0,(VLOOKUP($A38,'Import Peak'!$A$3:EF$99,136,FALSE())-VLOOKUP($A38,'Import Peak Change'!$A$106:EF$202,136,FALSE())))</f>
        <v>0</v>
      </c>
      <c r="EG38" s="193" t="n">
        <f aca="false">IF(ISERROR(VLOOKUP($A38,'Import Peak'!$A$3:EG$99,137,FALSE())-VLOOKUP($A38,'Import Peak Change'!$A$106:EG$202,137,FALSE())),0,(VLOOKUP($A38,'Import Peak'!$A$3:EG$99,137,FALSE())-VLOOKUP($A38,'Import Peak Change'!$A$106:EG$202,137,FALSE())))</f>
        <v>0</v>
      </c>
      <c r="EH38" s="193" t="n">
        <f aca="false">IF(ISERROR(VLOOKUP($A38,'Import Peak'!$A$3:EH$99,138,FALSE())-VLOOKUP($A38,'Import Peak Change'!$A$106:EH$202,138,FALSE())),0,(VLOOKUP($A38,'Import Peak'!$A$3:EH$99,138,FALSE())-VLOOKUP($A38,'Import Peak Change'!$A$106:EH$202,138,FALSE())))</f>
        <v>0</v>
      </c>
      <c r="EI38" s="193" t="n">
        <f aca="false">IF(ISERROR(VLOOKUP($A38,'Import Peak'!$A$3:EI$99,139,FALSE())-VLOOKUP($A38,'Import Peak Change'!$A$106:EI$202,139,FALSE())),0,(VLOOKUP($A38,'Import Peak'!$A$3:EI$99,139,FALSE())-VLOOKUP($A38,'Import Peak Change'!$A$106:EI$202,139,FALSE())))</f>
        <v>0</v>
      </c>
      <c r="EJ38" s="193" t="n">
        <f aca="false">IF(ISERROR(VLOOKUP($A38,'Import Peak'!$A$3:EJ$99,140,FALSE())-VLOOKUP($A38,'Import Peak Change'!$A$106:EJ$202,140,FALSE())),0,(VLOOKUP($A38,'Import Peak'!$A$3:EJ$99,140,FALSE())-VLOOKUP($A38,'Import Peak Change'!$A$106:EJ$202,140,FALSE())))</f>
        <v>0</v>
      </c>
      <c r="EK38" s="193" t="n">
        <f aca="false">IF(ISERROR(VLOOKUP($A38,'Import Peak'!$A$3:EK$99,141,FALSE())-VLOOKUP($A38,'Import Peak Change'!$A$106:EK$202,141,FALSE())),0,(VLOOKUP($A38,'Import Peak'!$A$3:EK$99,141,FALSE())-VLOOKUP($A38,'Import Peak Change'!$A$106:EK$202,141,FALSE())))</f>
        <v>0</v>
      </c>
      <c r="EL38" s="193" t="n">
        <f aca="false">IF(ISERROR(VLOOKUP($A38,'Import Peak'!$A$3:EL$99,142,FALSE())-VLOOKUP($A38,'Import Peak Change'!$A$106:EL$202,142,FALSE())),0,(VLOOKUP($A38,'Import Peak'!$A$3:EL$99,142,FALSE())-VLOOKUP($A38,'Import Peak Change'!$A$106:EL$202,142,FALSE())))</f>
        <v>0</v>
      </c>
      <c r="EM38" s="193" t="n">
        <f aca="false">IF(ISERROR(VLOOKUP($A38,'Import Peak'!$A$3:EM$99,143,FALSE())-VLOOKUP($A38,'Import Peak Change'!$A$106:EM$202,143,FALSE())),0,(VLOOKUP($A38,'Import Peak'!$A$3:EM$99,143,FALSE())-VLOOKUP($A38,'Import Peak Change'!$A$106:EM$202,143,FALSE())))</f>
        <v>0</v>
      </c>
      <c r="EN38" s="193" t="n">
        <f aca="false">IF(ISERROR(VLOOKUP($A38,'Import Peak'!$A$3:EN$99,144,FALSE())-VLOOKUP($A38,'Import Peak Change'!$A$106:EN$202,144,FALSE())),0,(VLOOKUP($A38,'Import Peak'!$A$3:EN$99,144,FALSE())-VLOOKUP($A38,'Import Peak Change'!$A$106:EN$202,144,FALSE())))</f>
        <v>0</v>
      </c>
      <c r="EO38" s="193" t="n">
        <f aca="false">IF(ISERROR(VLOOKUP($A38,'Import Peak'!$A$3:EO$99,145,FALSE())-VLOOKUP($A38,'Import Peak Change'!$A$106:EO$202,145,FALSE())),0,(VLOOKUP($A38,'Import Peak'!$A$3:EO$99,145,FALSE())-VLOOKUP($A38,'Import Peak Change'!$A$106:EO$202,145,FALSE())))</f>
        <v>0</v>
      </c>
      <c r="EP38" s="193" t="n">
        <f aca="false">IF(ISERROR(VLOOKUP($A38,'Import Peak'!$A$3:EP$99,146,FALSE())-VLOOKUP($A38,'Import Peak Change'!$A$106:EP$202,146,FALSE())),0,(VLOOKUP($A38,'Import Peak'!$A$3:EP$99,146,FALSE())-VLOOKUP($A38,'Import Peak Change'!$A$106:EP$202,146,FALSE())))</f>
        <v>0</v>
      </c>
      <c r="EQ38" s="193" t="n">
        <f aca="false">IF(ISERROR(VLOOKUP($A38,'Import Peak'!$A$3:EQ$99,147,FALSE())-VLOOKUP($A38,'Import Peak Change'!$A$106:EQ$202,147,FALSE())),0,(VLOOKUP($A38,'Import Peak'!$A$3:EQ$99,147,FALSE())-VLOOKUP($A38,'Import Peak Change'!$A$106:EQ$202,147,FALSE())))</f>
        <v>0</v>
      </c>
      <c r="ER38" s="193" t="n">
        <f aca="false">IF(ISERROR(VLOOKUP($A38,'Import Peak'!$A$3:ER$99,148,FALSE())-VLOOKUP($A38,'Import Peak Change'!$A$106:ER$202,148,FALSE())),0,(VLOOKUP($A38,'Import Peak'!$A$3:ER$99,148,FALSE())-VLOOKUP($A38,'Import Peak Change'!$A$106:ER$202,148,FALSE())))</f>
        <v>0</v>
      </c>
      <c r="ES38" s="193" t="n">
        <f aca="false">IF(ISERROR(VLOOKUP($A38,'Import Peak'!$A$3:ES$99,149,FALSE())-VLOOKUP($A38,'Import Peak Change'!$A$106:ES$202,149,FALSE())),0,(VLOOKUP($A38,'Import Peak'!$A$3:ES$99,149,FALSE())-VLOOKUP($A38,'Import Peak Change'!$A$106:ES$202,149,FALSE())))</f>
        <v>0</v>
      </c>
      <c r="ET38" s="193" t="n">
        <f aca="false">IF(ISERROR(VLOOKUP($A38,'Import Peak'!$A$3:ET$99,150,FALSE())-VLOOKUP($A38,'Import Peak Change'!$A$106:ET$202,150,FALSE())),0,(VLOOKUP($A38,'Import Peak'!$A$3:ET$99,150,FALSE())-VLOOKUP($A38,'Import Peak Change'!$A$106:ET$202,150,FALSE())))</f>
        <v>0</v>
      </c>
      <c r="EU38" s="193" t="n">
        <f aca="false">IF(ISERROR(VLOOKUP($A38,'Import Peak'!$A$3:EU$99,151,FALSE())-VLOOKUP($A38,'Import Peak Change'!$A$106:EU$202,151,FALSE())),0,(VLOOKUP($A38,'Import Peak'!$A$3:EU$99,151,FALSE())-VLOOKUP($A38,'Import Peak Change'!$A$106:EU$202,151,FALSE())))</f>
        <v>0</v>
      </c>
      <c r="EV38" s="193" t="n">
        <f aca="false">IF(ISERROR(VLOOKUP($A38,'Import Peak'!$A$3:EV$99,152,FALSE())-VLOOKUP($A38,'Import Peak Change'!$A$106:EV$202,152,FALSE())),0,(VLOOKUP($A38,'Import Peak'!$A$3:EV$99,152,FALSE())-VLOOKUP($A38,'Import Peak Change'!$A$106:EV$202,152,FALSE())))</f>
        <v>0</v>
      </c>
      <c r="EW38" s="193" t="n">
        <f aca="false">IF(ISERROR(VLOOKUP($A38,'Import Peak'!$A$3:EW$99,153,FALSE())-VLOOKUP($A38,'Import Peak Change'!$A$106:EW$202,153,FALSE())),0,(VLOOKUP($A38,'Import Peak'!$A$3:EW$99,153,FALSE())-VLOOKUP($A38,'Import Peak Change'!$A$106:EW$202,153,FALSE())))</f>
        <v>0</v>
      </c>
      <c r="EX38" s="193" t="n">
        <f aca="false">IF(ISERROR(VLOOKUP($A38,'Import Peak'!$A$3:EX$99,154,FALSE())-VLOOKUP($A38,'Import Peak Change'!$A$106:EX$202,154,FALSE())),0,(VLOOKUP($A38,'Import Peak'!$A$3:EX$99,154,FALSE())-VLOOKUP($A38,'Import Peak Change'!$A$106:EX$202,154,FALSE())))</f>
        <v>0</v>
      </c>
      <c r="EY38" s="193" t="n">
        <f aca="false">IF(ISERROR(VLOOKUP($A38,'Import Peak'!$A$3:EY$99,155,FALSE())-VLOOKUP($A38,'Import Peak Change'!$A$106:EY$202,155,FALSE())),0,(VLOOKUP($A38,'Import Peak'!$A$3:EY$99,155,FALSE())-VLOOKUP($A38,'Import Peak Change'!$A$106:EY$202,155,FALSE())))</f>
        <v>0</v>
      </c>
      <c r="EZ38" s="193" t="n">
        <f aca="false">IF(ISERROR(VLOOKUP($A38,'Import Peak'!$A$3:EZ$99,156,FALSE())-VLOOKUP($A38,'Import Peak Change'!$A$106:EZ$202,156,FALSE())),0,(VLOOKUP($A38,'Import Peak'!$A$3:EZ$99,156,FALSE())-VLOOKUP($A38,'Import Peak Change'!$A$106:EZ$202,156,FALSE())))</f>
        <v>0</v>
      </c>
      <c r="FA38" s="193" t="n">
        <f aca="false">IF(ISERROR(VLOOKUP($A38,'Import Peak'!$A$3:FA$99,157,FALSE())-VLOOKUP($A38,'Import Peak Change'!$A$106:FA$202,157,FALSE())),0,(VLOOKUP($A38,'Import Peak'!$A$3:FA$99,157,FALSE())-VLOOKUP($A38,'Import Peak Change'!$A$106:FA$202,157,FALSE())))</f>
        <v>0</v>
      </c>
      <c r="FB38" s="193" t="n">
        <f aca="false">IF(ISERROR(VLOOKUP($A38,'Import Peak'!$A$3:FB$99,158,FALSE())-VLOOKUP($A38,'Import Peak Change'!$A$106:FB$202,158,FALSE())),0,(VLOOKUP($A38,'Import Peak'!$A$3:FB$99,158,FALSE())-VLOOKUP($A38,'Import Peak Change'!$A$106:FB$202,158,FALSE())))</f>
        <v>0</v>
      </c>
      <c r="FC38" s="193" t="n">
        <f aca="false">IF(ISERROR(VLOOKUP($A38,'Import Peak'!$A$3:FC$99,159,FALSE())-VLOOKUP($A38,'Import Peak Change'!$A$106:FC$202,159,FALSE())),0,(VLOOKUP($A38,'Import Peak'!$A$3:FC$99,159,FALSE())-VLOOKUP($A38,'Import Peak Change'!$A$106:FC$202,159,FALSE())))</f>
        <v>0</v>
      </c>
      <c r="FD38" s="193" t="n">
        <f aca="false">IF(ISERROR(VLOOKUP($A38,'Import Peak'!$A$3:FD$99,160,FALSE())-VLOOKUP($A38,'Import Peak Change'!$A$106:FD$202,160,FALSE())),0,(VLOOKUP($A38,'Import Peak'!$A$3:FD$99,160,FALSE())-VLOOKUP($A38,'Import Peak Change'!$A$106:FD$202,160,FALSE())))</f>
        <v>0</v>
      </c>
      <c r="FE38" s="193" t="n">
        <f aca="false">IF(ISERROR(VLOOKUP($A38,'Import Peak'!$A$3:FE$99,161,FALSE())-VLOOKUP($A38,'Import Peak Change'!$A$106:FE$202,161,FALSE())),0,(VLOOKUP($A38,'Import Peak'!$A$3:FE$99,161,FALSE())-VLOOKUP($A38,'Import Peak Change'!$A$106:FE$202,161,FALSE())))</f>
        <v>0</v>
      </c>
      <c r="FF38" s="193" t="n">
        <f aca="false">IF(ISERROR(VLOOKUP($A38,'Import Peak'!$A$3:FF$99,162,FALSE())-VLOOKUP($A38,'Import Peak Change'!$A$106:FF$202,162,FALSE())),0,(VLOOKUP($A38,'Import Peak'!$A$3:FF$99,162,FALSE())-VLOOKUP($A38,'Import Peak Change'!$A$106:FF$202,162,FALSE())))</f>
        <v>0</v>
      </c>
      <c r="FG38" s="193" t="n">
        <f aca="false">IF(ISERROR(VLOOKUP($A38,'Import Peak'!$A$3:FG$99,163,FALSE())-VLOOKUP($A38,'Import Peak Change'!$A$106:FG$202,163,FALSE())),0,(VLOOKUP($A38,'Import Peak'!$A$3:FG$99,163,FALSE())-VLOOKUP($A38,'Import Peak Change'!$A$106:FG$202,163,FALSE())))</f>
        <v>0</v>
      </c>
      <c r="FH38" s="193" t="n">
        <f aca="false">IF(ISERROR(VLOOKUP($A38,'Import Peak'!$A$3:FH$99,164,FALSE())-VLOOKUP($A38,'Import Peak Change'!$A$106:FH$202,164,FALSE())),0,(VLOOKUP($A38,'Import Peak'!$A$3:FH$99,164,FALSE())-VLOOKUP($A38,'Import Peak Change'!$A$106:FH$202,164,FALSE())))</f>
        <v>0</v>
      </c>
      <c r="FI38" s="193" t="n">
        <f aca="false">IF(ISERROR(VLOOKUP($A38,'Import Peak'!$A$3:FI$99,165,FALSE())-VLOOKUP($A38,'Import Peak Change'!$A$106:FI$202,165,FALSE())),0,(VLOOKUP($A38,'Import Peak'!$A$3:FI$99,165,FALSE())-VLOOKUP($A38,'Import Peak Change'!$A$106:FI$202,165,FALSE())))</f>
        <v>0</v>
      </c>
      <c r="FJ38" s="193" t="n">
        <f aca="false">IF(ISERROR(VLOOKUP($A38,'Import Peak'!$A$3:FJ$99,166,FALSE())-VLOOKUP($A38,'Import Peak Change'!$A$106:FJ$202,166,FALSE())),0,(VLOOKUP($A38,'Import Peak'!$A$3:FJ$99,166,FALSE())-VLOOKUP($A38,'Import Peak Change'!$A$106:FJ$202,166,FALSE())))</f>
        <v>0</v>
      </c>
      <c r="FK38" s="193" t="n">
        <f aca="false">IF(ISERROR(VLOOKUP($A38,'Import Peak'!$A$3:FK$99,167,FALSE())-VLOOKUP($A38,'Import Peak Change'!$A$106:FK$202,167,FALSE())),0,(VLOOKUP($A38,'Import Peak'!$A$3:FK$99,167,FALSE())-VLOOKUP($A38,'Import Peak Change'!$A$106:FK$202,167,FALSE())))</f>
        <v>0</v>
      </c>
      <c r="FL38" s="193" t="n">
        <f aca="false">IF(ISERROR(VLOOKUP($A38,'Import Peak'!$A$3:FL$99,168,FALSE())-VLOOKUP($A38,'Import Peak Change'!$A$106:FL$202,168,FALSE())),0,(VLOOKUP($A38,'Import Peak'!$A$3:FL$99,168,FALSE())-VLOOKUP($A38,'Import Peak Change'!$A$106:FL$202,168,FALSE())))</f>
        <v>0</v>
      </c>
      <c r="FM38" s="193" t="n">
        <f aca="false">IF(ISERROR(VLOOKUP($A38,'Import Peak'!$A$3:FM$99,169,FALSE())-VLOOKUP($A38,'Import Peak Change'!$A$106:FM$202,169,FALSE())),0,(VLOOKUP($A38,'Import Peak'!$A$3:FM$99,169,FALSE())-VLOOKUP($A38,'Import Peak Change'!$A$106:FM$202,169,FALSE())))</f>
        <v>0</v>
      </c>
      <c r="FN38" s="193" t="n">
        <f aca="false">IF(ISERROR(VLOOKUP($A38,'Import Peak'!$A$3:FN$99,170,FALSE())-VLOOKUP($A38,'Import Peak Change'!$A$106:FN$202,170,FALSE())),0,(VLOOKUP($A38,'Import Peak'!$A$3:FN$99,170,FALSE())-VLOOKUP($A38,'Import Peak Change'!$A$106:FN$202,170,FALSE())))</f>
        <v>0</v>
      </c>
      <c r="FO38" s="193" t="n">
        <f aca="false">IF(ISERROR(VLOOKUP($A38,'Import Peak'!$A$3:FO$99,171,FALSE())-VLOOKUP($A38,'Import Peak Change'!$A$106:FO$202,171,FALSE())),0,(VLOOKUP($A38,'Import Peak'!$A$3:FO$99,171,FALSE())-VLOOKUP($A38,'Import Peak Change'!$A$106:FO$202,171,FALSE())))</f>
        <v>0</v>
      </c>
      <c r="FP38" s="193" t="n">
        <f aca="false">IF(ISERROR(VLOOKUP($A38,'Import Peak'!$A$3:FP$99,172,FALSE())-VLOOKUP($A38,'Import Peak Change'!$A$106:FP$202,172,FALSE())),0,(VLOOKUP($A38,'Import Peak'!$A$3:FP$99,172,FALSE())-VLOOKUP($A38,'Import Peak Change'!$A$106:FP$202,172,FALSE())))</f>
        <v>0</v>
      </c>
      <c r="FQ38" s="193" t="n">
        <f aca="false">IF(ISERROR(VLOOKUP($A38,'Import Peak'!$A$3:FQ$99,173,FALSE())-VLOOKUP($A38,'Import Peak Change'!$A$106:FQ$202,173,FALSE())),0,(VLOOKUP($A38,'Import Peak'!$A$3:FQ$99,173,FALSE())-VLOOKUP($A38,'Import Peak Change'!$A$106:FQ$202,173,FALSE())))</f>
        <v>0</v>
      </c>
      <c r="FR38" s="193" t="n">
        <f aca="false">IF(ISERROR(VLOOKUP($A38,'Import Peak'!$A$3:FR$99,174,FALSE())-VLOOKUP($A38,'Import Peak Change'!$A$106:FR$202,174,FALSE())),0,(VLOOKUP($A38,'Import Peak'!$A$3:FR$99,174,FALSE())-VLOOKUP($A38,'Import Peak Change'!$A$106:FR$202,174,FALSE())))</f>
        <v>0</v>
      </c>
      <c r="FS38" s="193" t="n">
        <f aca="false">IF(ISERROR(VLOOKUP($A38,'Import Peak'!$A$3:FS$99,175,FALSE())-VLOOKUP($A38,'Import Peak Change'!$A$106:FS$202,175,FALSE())),0,(VLOOKUP($A38,'Import Peak'!$A$3:FS$99,175,FALSE())-VLOOKUP($A38,'Import Peak Change'!$A$106:FS$202,175,FALSE())))</f>
        <v>0</v>
      </c>
      <c r="FT38" s="193" t="n">
        <f aca="false">IF(ISERROR(VLOOKUP($A38,'Import Peak'!$A$3:FT$99,176,FALSE())-VLOOKUP($A38,'Import Peak Change'!$A$106:FT$202,176,FALSE())),0,(VLOOKUP($A38,'Import Peak'!$A$3:FT$99,176,FALSE())-VLOOKUP($A38,'Import Peak Change'!$A$106:FT$202,176,FALSE())))</f>
        <v>0</v>
      </c>
      <c r="FU38" s="193" t="n">
        <f aca="false">IF(ISERROR(VLOOKUP($A38,'Import Peak'!$A$3:FU$99,177,FALSE())-VLOOKUP($A38,'Import Peak Change'!$A$106:FU$202,177,FALSE())),0,(VLOOKUP($A38,'Import Peak'!$A$3:FU$99,177,FALSE())-VLOOKUP($A38,'Import Peak Change'!$A$106:FU$202,177,FALSE())))</f>
        <v>0</v>
      </c>
      <c r="FV38" s="193" t="n">
        <f aca="false">IF(ISERROR(VLOOKUP($A38,'Import Peak'!$A$3:FV$99,178,FALSE())-VLOOKUP($A38,'Import Peak Change'!$A$106:FV$202,178,FALSE())),0,(VLOOKUP($A38,'Import Peak'!$A$3:FV$99,178,FALSE())-VLOOKUP($A38,'Import Peak Change'!$A$106:FV$202,178,FALSE())))</f>
        <v>0</v>
      </c>
      <c r="FW38" s="193" t="n">
        <f aca="false">IF(ISERROR(VLOOKUP($A38,'Import Peak'!$A$3:FW$99,179,FALSE())-VLOOKUP($A38,'Import Peak Change'!$A$106:FW$202,179,FALSE())),0,(VLOOKUP($A38,'Import Peak'!$A$3:FW$99,179,FALSE())-VLOOKUP($A38,'Import Peak Change'!$A$106:FW$202,179,FALSE())))</f>
        <v>0</v>
      </c>
      <c r="FX38" s="193" t="n">
        <f aca="false">IF(ISERROR(VLOOKUP($A38,'Import Peak'!$A$3:FX$99,180,FALSE())-VLOOKUP($A38,'Import Peak Change'!$A$106:FX$202,180,FALSE())),0,(VLOOKUP($A38,'Import Peak'!$A$3:FX$99,180,FALSE())-VLOOKUP($A38,'Import Peak Change'!$A$106:FX$202,180,FALSE())))</f>
        <v>0</v>
      </c>
      <c r="FY38" s="193" t="n">
        <f aca="false">IF(ISERROR(VLOOKUP($A38,'Import Peak'!$A$3:FY$99,181,FALSE())-VLOOKUP($A38,'Import Peak Change'!$A$106:FY$202,181,FALSE())),0,(VLOOKUP($A38,'Import Peak'!$A$3:FY$99,181,FALSE())-VLOOKUP($A38,'Import Peak Change'!$A$106:FY$202,181,FALSE())))</f>
        <v>0</v>
      </c>
      <c r="FZ38" s="193" t="n">
        <f aca="false">IF(ISERROR(VLOOKUP($A38,'Import Peak'!$A$3:FZ$99,182,FALSE())-VLOOKUP($A38,'Import Peak Change'!$A$106:FZ$202,182,FALSE())),0,(VLOOKUP($A38,'Import Peak'!$A$3:FZ$99,182,FALSE())-VLOOKUP($A38,'Import Peak Change'!$A$106:FZ$202,182,FALSE())))</f>
        <v>0</v>
      </c>
      <c r="GA38" s="193" t="n">
        <f aca="false">IF(ISERROR(VLOOKUP($A38,'Import Peak'!$A$3:GA$99,183,FALSE())-VLOOKUP($A38,'Import Peak Change'!$A$106:GA$202,183,FALSE())),0,(VLOOKUP($A38,'Import Peak'!$A$3:GA$99,183,FALSE())-VLOOKUP($A38,'Import Peak Change'!$A$106:GA$202,183,FALSE())))</f>
        <v>0</v>
      </c>
      <c r="GB38" s="193" t="n">
        <f aca="false">IF(ISERROR(VLOOKUP($A38,'Import Peak'!$A$3:GB$99,184,FALSE())-VLOOKUP($A38,'Import Peak Change'!$A$106:GB$202,184,FALSE())),0,(VLOOKUP($A38,'Import Peak'!$A$3:GB$99,184,FALSE())-VLOOKUP($A38,'Import Peak Change'!$A$106:GB$202,184,FALSE())))</f>
        <v>0</v>
      </c>
      <c r="GC38" s="193" t="n">
        <f aca="false">IF(ISERROR(VLOOKUP($A38,'Import Peak'!$A$3:GC$99,185,FALSE())-VLOOKUP($A38,'Import Peak Change'!$A$106:GC$202,185,FALSE())),0,(VLOOKUP($A38,'Import Peak'!$A$3:GC$99,185,FALSE())-VLOOKUP($A38,'Import Peak Change'!$A$106:GC$202,185,FALSE())))</f>
        <v>0</v>
      </c>
      <c r="GD38" s="193" t="n">
        <f aca="false">IF(ISERROR(VLOOKUP($A38,'Import Peak'!$A$3:GD$99,186,FALSE())-VLOOKUP($A38,'Import Peak Change'!$A$106:GD$202,186,FALSE())),0,(VLOOKUP($A38,'Import Peak'!$A$3:GD$99,186,FALSE())-VLOOKUP($A38,'Import Peak Change'!$A$106:GD$202,186,FALSE())))</f>
        <v>0</v>
      </c>
      <c r="GE38" s="193" t="n">
        <f aca="false">IF(ISERROR(VLOOKUP($A38,'Import Peak'!$A$3:GE$99,187,FALSE())-VLOOKUP($A38,'Import Peak Change'!$A$106:GE$202,187,FALSE())),0,(VLOOKUP($A38,'Import Peak'!$A$3:GE$99,187,FALSE())-VLOOKUP($A38,'Import Peak Change'!$A$106:GE$202,187,FALSE())))</f>
        <v>0</v>
      </c>
      <c r="GF38" s="193" t="n">
        <f aca="false">IF(ISERROR(VLOOKUP($A38,'Import Peak'!$A$3:GF$99,188,FALSE())-VLOOKUP($A38,'Import Peak Change'!$A$106:GF$202,188,FALSE())),0,(VLOOKUP($A38,'Import Peak'!$A$3:GF$99,188,FALSE())-VLOOKUP($A38,'Import Peak Change'!$A$106:GF$202,188,FALSE())))</f>
        <v>0</v>
      </c>
      <c r="GG38" s="193" t="n">
        <f aca="false">IF(ISERROR(VLOOKUP($A38,'Import Peak'!$A$3:GG$99,189,FALSE())-VLOOKUP($A38,'Import Peak Change'!$A$106:GG$202,189,FALSE())),0,(VLOOKUP($A38,'Import Peak'!$A$3:GG$99,189,FALSE())-VLOOKUP($A38,'Import Peak Change'!$A$106:GG$202,189,FALSE())))</f>
        <v>0</v>
      </c>
      <c r="GH38" s="193" t="n">
        <f aca="false">IF(ISERROR(VLOOKUP($A38,'Import Peak'!$A$3:GH$99,190,FALSE())-VLOOKUP($A38,'Import Peak Change'!$A$106:GH$202,190,FALSE())),0,(VLOOKUP($A38,'Import Peak'!$A$3:GH$99,190,FALSE())-VLOOKUP($A38,'Import Peak Change'!$A$106:GH$202,190,FALSE())))</f>
        <v>0</v>
      </c>
      <c r="GI38" s="193" t="n">
        <f aca="false">IF(ISERROR(VLOOKUP($A38,'Import Peak'!$A$3:GI$99,191,FALSE())-VLOOKUP($A38,'Import Peak Change'!$A$106:GI$202,191,FALSE())),0,(VLOOKUP($A38,'Import Peak'!$A$3:GI$99,191,FALSE())-VLOOKUP($A38,'Import Peak Change'!$A$106:GI$202,191,FALSE())))</f>
        <v>0</v>
      </c>
      <c r="GJ38" s="193" t="n">
        <f aca="false">IF(ISERROR(VLOOKUP($A38,'Import Peak'!$A$3:GJ$99,192,FALSE())-VLOOKUP($A38,'Import Peak Change'!$A$106:GJ$202,192,FALSE())),0,(VLOOKUP($A38,'Import Peak'!$A$3:GJ$99,192,FALSE())-VLOOKUP($A38,'Import Peak Change'!$A$106:GJ$202,192,FALSE())))</f>
        <v>0</v>
      </c>
      <c r="GK38" s="193" t="n">
        <f aca="false">IF(ISERROR(VLOOKUP($A38,'Import Peak'!$A$3:GK$99,193,FALSE())-VLOOKUP($A38,'Import Peak Change'!$A$106:GK$202,193,FALSE())),0,(VLOOKUP($A38,'Import Peak'!$A$3:GK$99,193,FALSE())-VLOOKUP($A38,'Import Peak Change'!$A$106:GK$202,193,FALSE())))</f>
        <v>0</v>
      </c>
      <c r="GL38" s="193" t="n">
        <f aca="false">IF(ISERROR(VLOOKUP($A38,'Import Peak'!$A$3:GL$99,194,FALSE())-VLOOKUP($A38,'Import Peak Change'!$A$106:GL$202,194,FALSE())),0,(VLOOKUP($A38,'Import Peak'!$A$3:GL$99,194,FALSE())-VLOOKUP($A38,'Import Peak Change'!$A$106:GL$202,194,FALSE())))</f>
        <v>0</v>
      </c>
      <c r="GM38" s="193" t="n">
        <f aca="false">IF(ISERROR(VLOOKUP($A38,'Import Peak'!$A$3:GM$99,195,FALSE())-VLOOKUP($A38,'Import Peak Change'!$A$106:GM$202,195,FALSE())),0,(VLOOKUP($A38,'Import Peak'!$A$3:GM$99,195,FALSE())-VLOOKUP($A38,'Import Peak Change'!$A$106:GM$202,195,FALSE())))</f>
        <v>0</v>
      </c>
      <c r="GN38" s="193" t="n">
        <f aca="false">IF(ISERROR(VLOOKUP($A38,'Import Peak'!$A$3:GN$99,196,FALSE())-VLOOKUP($A38,'Import Peak Change'!$A$106:GN$202,196,FALSE())),0,(VLOOKUP($A38,'Import Peak'!$A$3:GN$99,196,FALSE())-VLOOKUP($A38,'Import Peak Change'!$A$106:GN$202,196,FALSE())))</f>
        <v>0</v>
      </c>
      <c r="GO38" s="193" t="n">
        <f aca="false">IF(ISERROR(VLOOKUP($A38,'Import Peak'!$A$3:GO$99,197,FALSE())-VLOOKUP($A38,'Import Peak Change'!$A$106:GO$202,197,FALSE())),0,(VLOOKUP($A38,'Import Peak'!$A$3:GO$99,197,FALSE())-VLOOKUP($A38,'Import Peak Change'!$A$106:GO$202,197,FALSE())))</f>
        <v>0</v>
      </c>
      <c r="GP38" s="193" t="n">
        <f aca="false">IF(ISERROR(VLOOKUP($A38,'Import Peak'!$A$3:GP$99,198,FALSE())-VLOOKUP($A38,'Import Peak Change'!$A$106:GP$202,198,FALSE())),0,(VLOOKUP($A38,'Import Peak'!$A$3:GP$99,198,FALSE())-VLOOKUP($A38,'Import Peak Change'!$A$106:GP$202,198,FALSE())))</f>
        <v>0</v>
      </c>
      <c r="GQ38" s="193" t="n">
        <f aca="false">IF(ISERROR(VLOOKUP($A38,'Import Peak'!$A$3:GQ$99,199,FALSE())-VLOOKUP($A38,'Import Peak Change'!$A$106:GQ$202,199,FALSE())),0,(VLOOKUP($A38,'Import Peak'!$A$3:GQ$99,199,FALSE())-VLOOKUP($A38,'Import Peak Change'!$A$106:GQ$202,199,FALSE())))</f>
        <v>0</v>
      </c>
      <c r="GR38" s="193" t="n">
        <f aca="false">IF(ISERROR(VLOOKUP($A38,'Import Peak'!$A$3:GR$99,200,FALSE())-VLOOKUP($A38,'Import Peak Change'!$A$106:GR$202,200,FALSE())),0,(VLOOKUP($A38,'Import Peak'!$A$3:GR$99,200,FALSE())-VLOOKUP($A38,'Import Peak Change'!$A$106:GR$202,200,FALSE())))</f>
        <v>0</v>
      </c>
      <c r="GS38" s="193" t="n">
        <f aca="false">IF(ISERROR(VLOOKUP($A38,'Import Peak'!$A$3:GS$99,201,FALSE())-VLOOKUP($A38,'Import Peak Change'!$A$106:GS$202,201,FALSE())),0,(VLOOKUP($A38,'Import Peak'!$A$3:GS$99,201,FALSE())-VLOOKUP($A38,'Import Peak Change'!$A$106:GS$202,201,FALSE())))</f>
        <v>0</v>
      </c>
      <c r="GT38" s="193" t="n">
        <f aca="false">IF(ISERROR(VLOOKUP($A38,'Import Peak'!$A$3:GT$99,202,FALSE())-VLOOKUP($A38,'Import Peak Change'!$A$106:GT$202,202,FALSE())),0,(VLOOKUP($A38,'Import Peak'!$A$3:GT$99,202,FALSE())-VLOOKUP($A38,'Import Peak Change'!$A$106:GT$202,202,FALSE())))</f>
        <v>0</v>
      </c>
      <c r="GU38" s="193" t="n">
        <f aca="false">IF(ISERROR(VLOOKUP($A38,'Import Peak'!$A$3:GU$99,203,FALSE())-VLOOKUP($A38,'Import Peak Change'!$A$106:GU$202,203,FALSE())),0,(VLOOKUP($A38,'Import Peak'!$A$3:GU$99,203,FALSE())-VLOOKUP($A38,'Import Peak Change'!$A$106:GU$202,203,FALSE())))</f>
        <v>0</v>
      </c>
      <c r="GV38" s="193" t="n">
        <f aca="false">IF(ISERROR(VLOOKUP($A38,'Import Peak'!$A$3:GV$99,204,FALSE())-VLOOKUP($A38,'Import Peak Change'!$A$106:GV$202,204,FALSE())),0,(VLOOKUP($A38,'Import Peak'!$A$3:GV$99,204,FALSE())-VLOOKUP($A38,'Import Peak Change'!$A$106:GV$202,204,FALSE())))</f>
        <v>0</v>
      </c>
      <c r="GW38" s="193" t="n">
        <f aca="false">IF(ISERROR(VLOOKUP($A38,'Import Peak'!$A$3:GW$99,205,FALSE())-VLOOKUP($A38,'Import Peak Change'!$A$106:GW$202,205,FALSE())),0,(VLOOKUP($A38,'Import Peak'!$A$3:GW$99,205,FALSE())-VLOOKUP($A38,'Import Peak Change'!$A$106:GW$202,205,FALSE())))</f>
        <v>0</v>
      </c>
      <c r="GX38" s="193" t="n">
        <f aca="false">IF(ISERROR(VLOOKUP($A38,'Import Peak'!$A$3:GX$99,206,FALSE())-VLOOKUP($A38,'Import Peak Change'!$A$106:GX$202,206,FALSE())),0,(VLOOKUP($A38,'Import Peak'!$A$3:GX$99,206,FALSE())-VLOOKUP($A38,'Import Peak Change'!$A$106:GX$202,206,FALSE())))</f>
        <v>0</v>
      </c>
      <c r="GY38" s="193" t="n">
        <f aca="false">IF(ISERROR(VLOOKUP($A38,'Import Peak'!$A$3:GY$99,207,FALSE())-VLOOKUP($A38,'Import Peak Change'!$A$106:GY$202,207,FALSE())),0,(VLOOKUP($A38,'Import Peak'!$A$3:GY$99,207,FALSE())-VLOOKUP($A38,'Import Peak Change'!$A$106:GY$202,207,FALSE())))</f>
        <v>0</v>
      </c>
      <c r="GZ38" s="193" t="n">
        <f aca="false">IF(ISERROR(VLOOKUP($A38,'Import Peak'!$A$3:GZ$99,208,FALSE())-VLOOKUP($A38,'Import Peak Change'!$A$106:GZ$202,208,FALSE())),0,(VLOOKUP($A38,'Import Peak'!$A$3:GZ$99,208,FALSE())-VLOOKUP($A38,'Import Peak Change'!$A$106:GZ$202,208,FALSE())))</f>
        <v>0</v>
      </c>
      <c r="HA38" s="193" t="n">
        <f aca="false">IF(ISERROR(VLOOKUP($A38,'Import Peak'!$A$3:HA$99,209,FALSE())-VLOOKUP($A38,'Import Peak Change'!$A$106:HA$202,209,FALSE())),0,(VLOOKUP($A38,'Import Peak'!$A$3:HA$99,209,FALSE())-VLOOKUP($A38,'Import Peak Change'!$A$106:HA$202,209,FALSE())))</f>
        <v>0</v>
      </c>
      <c r="HB38" s="193" t="n">
        <f aca="false">IF(ISERROR(VLOOKUP($A38,'Import Peak'!$A$3:HB$99,210,FALSE())-VLOOKUP($A38,'Import Peak Change'!$A$106:HB$202,210,FALSE())),0,(VLOOKUP($A38,'Import Peak'!$A$3:HB$99,210,FALSE())-VLOOKUP($A38,'Import Peak Change'!$A$106:HB$202,210,FALSE())))</f>
        <v>0</v>
      </c>
      <c r="HC38" s="193" t="n">
        <f aca="false">IF(ISERROR(VLOOKUP($A38,'Import Peak'!$A$3:HC$99,211,FALSE())-VLOOKUP($A38,'Import Peak Change'!$A$106:HC$202,211,FALSE())),0,(VLOOKUP($A38,'Import Peak'!$A$3:HC$99,211,FALSE())-VLOOKUP($A38,'Import Peak Change'!$A$106:HC$202,211,FALSE())))</f>
        <v>0</v>
      </c>
      <c r="HD38" s="193" t="n">
        <f aca="false">IF(ISERROR(VLOOKUP($A38,'Import Peak'!$A$3:HD$99,212,FALSE())-VLOOKUP($A38,'Import Peak Change'!$A$106:HD$202,212,FALSE())),0,(VLOOKUP($A38,'Import Peak'!$A$3:HD$99,212,FALSE())-VLOOKUP($A38,'Import Peak Change'!$A$106:HD$202,212,FALSE())))</f>
        <v>0</v>
      </c>
      <c r="HE38" s="193" t="n">
        <f aca="false">IF(ISERROR(VLOOKUP($A38,'Import Peak'!$A$3:HE$99,213,FALSE())-VLOOKUP($A38,'Import Peak Change'!$A$106:HE$202,213,FALSE())),0,(VLOOKUP($A38,'Import Peak'!$A$3:HE$99,213,FALSE())-VLOOKUP($A38,'Import Peak Change'!$A$106:HE$202,213,FALSE())))</f>
        <v>0</v>
      </c>
      <c r="HF38" s="193" t="n">
        <f aca="false">IF(ISERROR(VLOOKUP($A38,'Import Peak'!$A$3:HF$99,214,FALSE())-VLOOKUP($A38,'Import Peak Change'!$A$106:HF$202,214,FALSE())),0,(VLOOKUP($A38,'Import Peak'!$A$3:HF$99,214,FALSE())-VLOOKUP($A38,'Import Peak Change'!$A$106:HF$202,214,FALSE())))</f>
        <v>0</v>
      </c>
      <c r="HG38" s="193" t="n">
        <f aca="false">IF(ISERROR(VLOOKUP($A38,'Import Peak'!$A$3:HG$99,215,FALSE())-VLOOKUP($A38,'Import Peak Change'!$A$106:HG$202,215,FALSE())),0,(VLOOKUP($A38,'Import Peak'!$A$3:HG$99,215,FALSE())-VLOOKUP($A38,'Import Peak Change'!$A$106:HG$202,215,FALSE())))</f>
        <v>0</v>
      </c>
      <c r="HH38" s="193" t="n">
        <f aca="false">IF(ISERROR(VLOOKUP($A38,'Import Peak'!$A$3:HH$99,216,FALSE())-VLOOKUP($A38,'Import Peak Change'!$A$106:HH$202,216,FALSE())),0,(VLOOKUP($A38,'Import Peak'!$A$3:HH$99,216,FALSE())-VLOOKUP($A38,'Import Peak Change'!$A$106:HH$202,216,FALSE())))</f>
        <v>0</v>
      </c>
      <c r="HI38" s="193" t="n">
        <f aca="false">IF(ISERROR(VLOOKUP($A38,'Import Peak'!$A$3:HI$99,217,FALSE())-VLOOKUP($A38,'Import Peak Change'!$A$106:HI$202,217,FALSE())),0,(VLOOKUP($A38,'Import Peak'!$A$3:HI$99,217,FALSE())-VLOOKUP($A38,'Import Peak Change'!$A$106:HI$202,217,FALSE())))</f>
        <v>0</v>
      </c>
      <c r="HJ38" s="193" t="n">
        <f aca="false">IF(ISERROR(VLOOKUP($A38,'Import Peak'!$A$3:HJ$99,218,FALSE())-VLOOKUP($A38,'Import Peak Change'!$A$106:HJ$202,218,FALSE())),0,(VLOOKUP($A38,'Import Peak'!$A$3:HJ$99,218,FALSE())-VLOOKUP($A38,'Import Peak Change'!$A$106:HJ$202,218,FALSE())))</f>
        <v>0</v>
      </c>
      <c r="HK38" s="193" t="n">
        <f aca="false">IF(ISERROR(VLOOKUP($A38,'Import Peak'!$A$3:HK$99,219,FALSE())-VLOOKUP($A38,'Import Peak Change'!$A$106:HK$202,219,FALSE())),0,(VLOOKUP($A38,'Import Peak'!$A$3:HK$99,219,FALSE())-VLOOKUP($A38,'Import Peak Change'!$A$106:HK$202,219,FALSE())))</f>
        <v>0</v>
      </c>
      <c r="HL38" s="193" t="n">
        <f aca="false">IF(ISERROR(VLOOKUP($A38,'Import Peak'!$A$3:HL$99,220,FALSE())-VLOOKUP($A38,'Import Peak Change'!$A$106:HL$202,220,FALSE())),0,(VLOOKUP($A38,'Import Peak'!$A$3:HL$99,220,FALSE())-VLOOKUP($A38,'Import Peak Change'!$A$106:HL$202,220,FALSE())))</f>
        <v>0</v>
      </c>
      <c r="HM38" s="193" t="n">
        <f aca="false">IF(ISERROR(VLOOKUP($A38,'Import Peak'!$A$3:HM$99,221,FALSE())-VLOOKUP($A38,'Import Peak Change'!$A$106:HM$202,221,FALSE())),0,(VLOOKUP($A38,'Import Peak'!$A$3:HM$99,221,FALSE())-VLOOKUP($A38,'Import Peak Change'!$A$106:HM$202,221,FALSE())))</f>
        <v>0</v>
      </c>
      <c r="HN38" s="193" t="n">
        <f aca="false">IF(ISERROR(VLOOKUP($A38,'Import Peak'!$A$3:HN$99,222,FALSE())-VLOOKUP($A38,'Import Peak Change'!$A$106:HN$202,222,FALSE())),0,(VLOOKUP($A38,'Import Peak'!$A$3:HN$99,222,FALSE())-VLOOKUP($A38,'Import Peak Change'!$A$106:HN$202,222,FALSE())))</f>
        <v>0</v>
      </c>
      <c r="HO38" s="193" t="n">
        <f aca="false">IF(ISERROR(VLOOKUP($A38,'Import Peak'!$A$3:HO$99,223,FALSE())-VLOOKUP($A38,'Import Peak Change'!$A$106:HO$202,223,FALSE())),0,(VLOOKUP($A38,'Import Peak'!$A$3:HO$99,223,FALSE())-VLOOKUP($A38,'Import Peak Change'!$A$106:HO$202,223,FALSE())))</f>
        <v>0</v>
      </c>
      <c r="HP38" s="193" t="n">
        <f aca="false">IF(ISERROR(VLOOKUP($A38,'Import Peak'!$A$3:HP$99,224,FALSE())-VLOOKUP($A38,'Import Peak Change'!$A$106:HP$202,224,FALSE())),0,(VLOOKUP($A38,'Import Peak'!$A$3:HP$99,224,FALSE())-VLOOKUP($A38,'Import Peak Change'!$A$106:HP$202,224,FALSE())))</f>
        <v>0</v>
      </c>
      <c r="HQ38" s="193" t="n">
        <f aca="false">IF(ISERROR(VLOOKUP($A38,'Import Peak'!$A$3:HQ$99,225,FALSE())-VLOOKUP($A38,'Import Peak Change'!$A$106:HQ$202,225,FALSE())),0,(VLOOKUP($A38,'Import Peak'!$A$3:HQ$99,225,FALSE())-VLOOKUP($A38,'Import Peak Change'!$A$106:HQ$202,225,FALSE())))</f>
        <v>0</v>
      </c>
      <c r="HR38" s="193" t="n">
        <f aca="false">IF(ISERROR(VLOOKUP($A38,'Import Peak'!$A$3:HR$99,226,FALSE())-VLOOKUP($A38,'Import Peak Change'!$A$106:HR$202,226,FALSE())),0,(VLOOKUP($A38,'Import Peak'!$A$3:HR$99,226,FALSE())-VLOOKUP($A38,'Import Peak Change'!$A$106:HR$202,226,FALSE())))</f>
        <v>0</v>
      </c>
      <c r="HS38" s="193" t="n">
        <f aca="false">IF(ISERROR(VLOOKUP($A38,'Import Peak'!$A$3:HS$99,227,FALSE())-VLOOKUP($A38,'Import Peak Change'!$A$106:HS$202,227,FALSE())),0,(VLOOKUP($A38,'Import Peak'!$A$3:HS$99,227,FALSE())-VLOOKUP($A38,'Import Peak Change'!$A$106:HS$202,227,FALSE())))</f>
        <v>0</v>
      </c>
      <c r="HT38" s="193" t="n">
        <f aca="false">IF(ISERROR(VLOOKUP($A38,'Import Peak'!$A$3:HT$99,228,FALSE())-VLOOKUP($A38,'Import Peak Change'!$A$106:HT$202,228,FALSE())),0,(VLOOKUP($A38,'Import Peak'!$A$3:HT$99,228,FALSE())-VLOOKUP($A38,'Import Peak Change'!$A$106:HT$202,228,FALSE())))</f>
        <v>0</v>
      </c>
      <c r="HU38" s="193" t="n">
        <f aca="false">IF(ISERROR(VLOOKUP($A38,'Import Peak'!$A$3:HU$99,229,FALSE())-VLOOKUP($A38,'Import Peak Change'!$A$106:HU$202,229,FALSE())),0,(VLOOKUP($A38,'Import Peak'!$A$3:HU$99,229,FALSE())-VLOOKUP($A38,'Import Peak Change'!$A$106:HU$202,229,FALSE())))</f>
        <v>0</v>
      </c>
      <c r="HV38" s="193" t="n">
        <f aca="false">IF(ISERROR(VLOOKUP($A38,'Import Peak'!$A$3:HV$99,230,FALSE())-VLOOKUP($A38,'Import Peak Change'!$A$106:HV$202,230,FALSE())),0,(VLOOKUP($A38,'Import Peak'!$A$3:HV$99,230,FALSE())-VLOOKUP($A38,'Import Peak Change'!$A$106:HV$202,230,FALSE())))</f>
        <v>0</v>
      </c>
      <c r="HW38" s="193" t="n">
        <f aca="false">IF(ISERROR(VLOOKUP($A38,'Import Peak'!$A$3:HW$99,231,FALSE())-VLOOKUP($A38,'Import Peak Change'!$A$106:HW$202,231,FALSE())),0,(VLOOKUP($A38,'Import Peak'!$A$3:HW$99,231,FALSE())-VLOOKUP($A38,'Import Peak Change'!$A$106:HW$202,231,FALSE())))</f>
        <v>0</v>
      </c>
      <c r="HX38" s="193" t="n">
        <f aca="false">IF(ISERROR(VLOOKUP($A38,'Import Peak'!$A$3:HX$99,232,FALSE())-VLOOKUP($A38,'Import Peak Change'!$A$106:HX$202,232,FALSE())),0,(VLOOKUP($A38,'Import Peak'!$A$3:HX$99,232,FALSE())-VLOOKUP($A38,'Import Peak Change'!$A$106:HX$202,232,FALSE())))</f>
        <v>0</v>
      </c>
      <c r="HY38" s="193" t="n">
        <f aca="false">IF(ISERROR(VLOOKUP($A38,'Import Peak'!$A$3:HY$99,233,FALSE())-VLOOKUP($A38,'Import Peak Change'!$A$106:HY$202,233,FALSE())),0,(VLOOKUP($A38,'Import Peak'!$A$3:HY$99,233,FALSE())-VLOOKUP($A38,'Import Peak Change'!$A$106:HY$202,233,FALSE())))</f>
        <v>0</v>
      </c>
      <c r="HZ38" s="193" t="n">
        <f aca="false">IF(ISERROR(VLOOKUP($A38,'Import Peak'!$A$3:HZ$99,234,FALSE())-VLOOKUP($A38,'Import Peak Change'!$A$106:HZ$202,234,FALSE())),0,(VLOOKUP($A38,'Import Peak'!$A$3:HZ$99,234,FALSE())-VLOOKUP($A38,'Import Peak Change'!$A$106:HZ$202,234,FALSE())))</f>
        <v>0</v>
      </c>
      <c r="IA38" s="193" t="n">
        <f aca="false">IF(ISERROR(VLOOKUP($A38,'Import Peak'!$A$3:IA$99,235,FALSE())-VLOOKUP($A38,'Import Peak Change'!$A$106:IA$202,235,FALSE())),0,(VLOOKUP($A38,'Import Peak'!$A$3:IA$99,235,FALSE())-VLOOKUP($A38,'Import Peak Change'!$A$106:IA$202,235,FALSE())))</f>
        <v>0</v>
      </c>
      <c r="IB38" s="193" t="n">
        <f aca="false">IF(ISERROR(VLOOKUP($A38,'Import Peak'!$A$3:IB$99,236,FALSE())-VLOOKUP($A38,'Import Peak Change'!$A$106:IB$202,236,FALSE())),0,(VLOOKUP($A38,'Import Peak'!$A$3:IB$99,236,FALSE())-VLOOKUP($A38,'Import Peak Change'!$A$106:IB$202,236,FALSE())))</f>
        <v>0</v>
      </c>
      <c r="IC38" s="193" t="n">
        <f aca="false">IF(ISERROR(VLOOKUP($A38,'Import Peak'!$A$3:IC$99,237,FALSE())-VLOOKUP($A38,'Import Peak Change'!$A$106:IC$202,237,FALSE())),0,(VLOOKUP($A38,'Import Peak'!$A$3:IC$99,237,FALSE())-VLOOKUP($A38,'Import Peak Change'!$A$106:IC$202,237,FALSE())))</f>
        <v>0</v>
      </c>
      <c r="ID38" s="193" t="n">
        <f aca="false">IF(ISERROR(VLOOKUP($A38,'Import Peak'!$A$3:ID$99,238,FALSE())-VLOOKUP($A38,'Import Peak Change'!$A$106:ID$202,238,FALSE())),0,(VLOOKUP($A38,'Import Peak'!$A$3:ID$99,238,FALSE())-VLOOKUP($A38,'Import Peak Change'!$A$106:ID$202,238,FALSE())))</f>
        <v>0</v>
      </c>
      <c r="IE38" s="193" t="n">
        <f aca="false">IF(ISERROR(VLOOKUP($A38,'Import Peak'!$A$3:IE$99,239,FALSE())-VLOOKUP($A38,'Import Peak Change'!$A$106:IE$202,239,FALSE())),0,(VLOOKUP($A38,'Import Peak'!$A$3:IE$99,239,FALSE())-VLOOKUP($A38,'Import Peak Change'!$A$106:IE$202,239,FALSE())))</f>
        <v>0</v>
      </c>
    </row>
    <row r="39" customFormat="false" ht="12.75" hidden="false" customHeight="false" outlineLevel="0" collapsed="false">
      <c r="A39" s="201" t="str">
        <f aca="false">IF('Import Peak'!A36=0,"",'Import Peak'!A36)</f>
        <v>WIND</v>
      </c>
      <c r="B39" s="193"/>
      <c r="C39" s="193"/>
      <c r="D39" s="193"/>
      <c r="E39" s="193"/>
      <c r="F39" s="193"/>
      <c r="G39" s="193" t="n">
        <f aca="false">IF(ISERROR(VLOOKUP($A39,'Import Peak'!$A$3:G$99,7,FALSE())-VLOOKUP($A39,'Import Peak Change'!$A$106:G$202,7,FALSE())),0,(VLOOKUP($A39,'Import Peak'!$A$3:G$99,7,FALSE())-VLOOKUP($A39,'Import Peak Change'!$A$106:G$202,7,FALSE())))</f>
        <v>0</v>
      </c>
      <c r="H39" s="193" t="n">
        <f aca="false">IF(ISERROR(VLOOKUP($A39,'Import Peak'!$A$3:H$99,8,FALSE())-VLOOKUP($A39,'Import Peak Change'!$A$106:H$202,8,FALSE())),0,(VLOOKUP($A39,'Import Peak'!$A$3:H$99,8,FALSE())-VLOOKUP($A39,'Import Peak Change'!$A$106:H$202,8,FALSE())))</f>
        <v>0</v>
      </c>
      <c r="I39" s="193" t="n">
        <f aca="false">IF(ISERROR(VLOOKUP($A39,'Import Peak'!$A$3:I$99,9,FALSE())-VLOOKUP($A39,'Import Peak Change'!$A$106:I$202,9,FALSE())),0,(VLOOKUP($A39,'Import Peak'!$A$3:I$99,9,FALSE())-VLOOKUP($A39,'Import Peak Change'!$A$106:I$202,9,FALSE())))</f>
        <v>-0.215548031620074</v>
      </c>
      <c r="J39" s="193" t="n">
        <f aca="false">IF(ISERROR(VLOOKUP($A39,'Import Peak'!$A$3:J$99,10,FALSE())-VLOOKUP($A39,'Import Peak Change'!$A$106:J$202,10,FALSE())),0,(VLOOKUP($A39,'Import Peak'!$A$3:J$99,10,FALSE())-VLOOKUP($A39,'Import Peak Change'!$A$106:J$202,10,FALSE())))</f>
        <v>0</v>
      </c>
      <c r="K39" s="193" t="n">
        <f aca="false">IF(ISERROR(VLOOKUP($A39,'Import Peak'!$A$3:K$99,11,FALSE())-VLOOKUP($A39,'Import Peak Change'!$A$106:K$202,11,FALSE())),0,(VLOOKUP($A39,'Import Peak'!$A$3:K$99,11,FALSE())-VLOOKUP($A39,'Import Peak Change'!$A$106:K$202,11,FALSE())))</f>
        <v>-0.152811064429898</v>
      </c>
      <c r="L39" s="193" t="n">
        <f aca="false">IF(ISERROR(VLOOKUP($A39,'Import Peak'!$A$3:L$99,12,FALSE())-VLOOKUP($A39,'Import Peak Change'!$A$106:L$202,12,FALSE())),0,(VLOOKUP($A39,'Import Peak'!$A$3:L$99,12,FALSE())-VLOOKUP($A39,'Import Peak Change'!$A$106:L$202,12,FALSE())))</f>
        <v>-0.0768262499400407</v>
      </c>
      <c r="M39" s="193" t="n">
        <f aca="false">IF(ISERROR(VLOOKUP($A39,'Import Peak'!$A$3:M$99,13,FALSE())-VLOOKUP($A39,'Import Peak Change'!$A$106:M$202,13,FALSE())),0,(VLOOKUP($A39,'Import Peak'!$A$3:M$99,13,FALSE())-VLOOKUP($A39,'Import Peak Change'!$A$106:M$202,13,FALSE())))</f>
        <v>-0.0517619925001327</v>
      </c>
      <c r="N39" s="193" t="n">
        <f aca="false">IF(ISERROR(VLOOKUP($A39,'Import Peak'!$A$3:N$99,14,FALSE())-VLOOKUP($A39,'Import Peak Change'!$A$106:N$202,14,FALSE())),0,(VLOOKUP($A39,'Import Peak'!$A$3:N$99,14,FALSE())-VLOOKUP($A39,'Import Peak Change'!$A$106:N$202,14,FALSE())))</f>
        <v>0.00501914519009006</v>
      </c>
      <c r="O39" s="193" t="n">
        <f aca="false">IF(ISERROR(VLOOKUP($A39,'Import Peak'!$A$3:O$99,15,FALSE())-VLOOKUP($A39,'Import Peak Change'!$A$106:O$202,15,FALSE())),0,(VLOOKUP($A39,'Import Peak'!$A$3:O$99,15,FALSE())-VLOOKUP($A39,'Import Peak Change'!$A$106:O$202,15,FALSE())))</f>
        <v>0.0586345643198456</v>
      </c>
      <c r="P39" s="193" t="n">
        <f aca="false">IF(ISERROR(VLOOKUP($A39,'Import Peak'!$A$3:P$99,16,FALSE())-VLOOKUP($A39,'Import Peak Change'!$A$106:P$202,16,FALSE())),0,(VLOOKUP($A39,'Import Peak'!$A$3:P$99,16,FALSE())-VLOOKUP($A39,'Import Peak Change'!$A$106:P$202,16,FALSE())))</f>
        <v>0.143933744870083</v>
      </c>
      <c r="Q39" s="193" t="n">
        <f aca="false">IF(ISERROR(VLOOKUP($A39,'Import Peak'!$A$3:Q$99,17,FALSE())-VLOOKUP($A39,'Import Peak Change'!$A$106:Q$202,17,FALSE())),0,(VLOOKUP($A39,'Import Peak'!$A$3:Q$99,17,FALSE())-VLOOKUP($A39,'Import Peak Change'!$A$106:Q$202,17,FALSE())))</f>
        <v>0.184849401779957</v>
      </c>
      <c r="R39" s="193" t="n">
        <f aca="false">IF(ISERROR(VLOOKUP($A39,'Import Peak'!$A$3:R$99,18,FALSE())-VLOOKUP($A39,'Import Peak Change'!$A$106:R$202,18,FALSE())),0,(VLOOKUP($A39,'Import Peak'!$A$3:R$99,18,FALSE())-VLOOKUP($A39,'Import Peak Change'!$A$106:R$202,18,FALSE())))</f>
        <v>0.240550826609933</v>
      </c>
      <c r="S39" s="193" t="n">
        <f aca="false">IF(ISERROR(VLOOKUP($A39,'Import Peak'!$A$3:S$99,19,FALSE())-VLOOKUP($A39,'Import Peak Change'!$A$106:S$202,19,FALSE())),0,(VLOOKUP($A39,'Import Peak'!$A$3:S$99,19,FALSE())-VLOOKUP($A39,'Import Peak Change'!$A$106:S$202,19,FALSE())))</f>
        <v>0.367886568970107</v>
      </c>
      <c r="T39" s="193" t="n">
        <f aca="false">IF(ISERROR(VLOOKUP($A39,'Import Peak'!$A$3:T$99,20,FALSE())-VLOOKUP($A39,'Import Peak Change'!$A$106:T$202,20,FALSE())),0,(VLOOKUP($A39,'Import Peak'!$A$3:T$99,20,FALSE())-VLOOKUP($A39,'Import Peak Change'!$A$106:T$202,20,FALSE())))</f>
        <v>0.347241065869866</v>
      </c>
      <c r="U39" s="193" t="n">
        <f aca="false">IF(ISERROR(VLOOKUP($A39,'Import Peak'!$A$3:U$99,21,FALSE())-VLOOKUP($A39,'Import Peak Change'!$A$106:U$202,21,FALSE())),0,(VLOOKUP($A39,'Import Peak'!$A$3:U$99,21,FALSE())-VLOOKUP($A39,'Import Peak Change'!$A$106:U$202,21,FALSE())))</f>
        <v>0.907462660029978</v>
      </c>
      <c r="V39" s="193" t="n">
        <f aca="false">IF(ISERROR(VLOOKUP($A39,'Import Peak'!$A$3:V$99,22,FALSE())-VLOOKUP($A39,'Import Peak Change'!$A$106:V$202,22,FALSE())),0,(VLOOKUP($A39,'Import Peak'!$A$3:V$99,22,FALSE())-VLOOKUP($A39,'Import Peak Change'!$A$106:V$202,22,FALSE())))</f>
        <v>0</v>
      </c>
      <c r="W39" s="193" t="n">
        <f aca="false">IF(ISERROR(VLOOKUP($A39,'Import Peak'!$A$3:W$99,23,FALSE())-VLOOKUP($A39,'Import Peak Change'!$A$106:W$202,23,FALSE())),0,(VLOOKUP($A39,'Import Peak'!$A$3:W$99,23,FALSE())-VLOOKUP($A39,'Import Peak Change'!$A$106:W$202,23,FALSE())))</f>
        <v>0</v>
      </c>
      <c r="X39" s="193" t="n">
        <f aca="false">IF(ISERROR(VLOOKUP($A39,'Import Peak'!$A$3:X$99,24,FALSE())-VLOOKUP($A39,'Import Peak Change'!$A$106:X$202,24,FALSE())),0,(VLOOKUP($A39,'Import Peak'!$A$3:X$99,24,FALSE())-VLOOKUP($A39,'Import Peak Change'!$A$106:X$202,24,FALSE())))</f>
        <v>0</v>
      </c>
      <c r="Y39" s="193" t="n">
        <f aca="false">IF(ISERROR(VLOOKUP($A39,'Import Peak'!$A$3:Y$99,25,FALSE())-VLOOKUP($A39,'Import Peak Change'!$A$106:Y$202,25,FALSE())),0,(VLOOKUP($A39,'Import Peak'!$A$3:Y$99,25,FALSE())-VLOOKUP($A39,'Import Peak Change'!$A$106:Y$202,25,FALSE())))</f>
        <v>0</v>
      </c>
      <c r="Z39" s="193" t="n">
        <f aca="false">IF(ISERROR(VLOOKUP($A39,'Import Peak'!$A$3:Z$99,26,FALSE())-VLOOKUP($A39,'Import Peak Change'!$A$106:Z$202,26,FALSE())),0,(VLOOKUP($A39,'Import Peak'!$A$3:Z$99,26,FALSE())-VLOOKUP($A39,'Import Peak Change'!$A$106:Z$202,26,FALSE())))</f>
        <v>0</v>
      </c>
      <c r="AA39" s="193" t="n">
        <f aca="false">IF(ISERROR(VLOOKUP($A39,'Import Peak'!$A$3:AA$99,27,FALSE())-VLOOKUP($A39,'Import Peak Change'!$A$106:AA$202,27,FALSE())),0,(VLOOKUP($A39,'Import Peak'!$A$3:AA$99,27,FALSE())-VLOOKUP($A39,'Import Peak Change'!$A$106:AA$202,27,FALSE())))</f>
        <v>0</v>
      </c>
      <c r="AB39" s="193" t="n">
        <f aca="false">IF(ISERROR(VLOOKUP($A39,'Import Peak'!$A$3:AB$99,28,FALSE())-VLOOKUP($A39,'Import Peak Change'!$A$106:AB$202,28,FALSE())),0,(VLOOKUP($A39,'Import Peak'!$A$3:AB$99,28,FALSE())-VLOOKUP($A39,'Import Peak Change'!$A$106:AB$202,28,FALSE())))</f>
        <v>0</v>
      </c>
      <c r="AC39" s="193" t="n">
        <f aca="false">IF(ISERROR(VLOOKUP($A39,'Import Peak'!$A$3:AC$99,29,FALSE())-VLOOKUP($A39,'Import Peak Change'!$A$106:AC$202,29,FALSE())),0,(VLOOKUP($A39,'Import Peak'!$A$3:AC$99,29,FALSE())-VLOOKUP($A39,'Import Peak Change'!$A$106:AC$202,29,FALSE())))</f>
        <v>0</v>
      </c>
      <c r="AD39" s="193" t="n">
        <f aca="false">IF(ISERROR(VLOOKUP($A39,'Import Peak'!$A$3:AD$99,30,FALSE())-VLOOKUP($A39,'Import Peak Change'!$A$106:AD$202,30,FALSE())),0,(VLOOKUP($A39,'Import Peak'!$A$3:AD$99,30,FALSE())-VLOOKUP($A39,'Import Peak Change'!$A$106:AD$202,30,FALSE())))</f>
        <v>0</v>
      </c>
      <c r="AE39" s="193" t="n">
        <f aca="false">IF(ISERROR(VLOOKUP($A39,'Import Peak'!$A$3:AE$99,31,FALSE())-VLOOKUP($A39,'Import Peak Change'!$A$106:AE$202,31,FALSE())),0,(VLOOKUP($A39,'Import Peak'!$A$3:AE$99,31,FALSE())-VLOOKUP($A39,'Import Peak Change'!$A$106:AE$202,31,FALSE())))</f>
        <v>0</v>
      </c>
      <c r="AF39" s="193" t="n">
        <f aca="false">IF(ISERROR(VLOOKUP($A39,'Import Peak'!$A$3:AF$99,32,FALSE())-VLOOKUP($A39,'Import Peak Change'!$A$106:AF$202,32,FALSE())),0,(VLOOKUP($A39,'Import Peak'!$A$3:AF$99,32,FALSE())-VLOOKUP($A39,'Import Peak Change'!$A$106:AF$202,32,FALSE())))</f>
        <v>0</v>
      </c>
      <c r="AG39" s="193" t="n">
        <f aca="false">IF(ISERROR(VLOOKUP($A39,'Import Peak'!$A$3:AG$99,33,FALSE())-VLOOKUP($A39,'Import Peak Change'!$A$106:AG$202,33,FALSE())),0,(VLOOKUP($A39,'Import Peak'!$A$3:AG$99,33,FALSE())-VLOOKUP($A39,'Import Peak Change'!$A$106:AG$202,33,FALSE())))</f>
        <v>0</v>
      </c>
      <c r="AH39" s="193" t="n">
        <f aca="false">IF(ISERROR(VLOOKUP($A39,'Import Peak'!$A$3:AH$99,34,FALSE())-VLOOKUP($A39,'Import Peak Change'!$A$106:AH$202,34,FALSE())),0,(VLOOKUP($A39,'Import Peak'!$A$3:AH$99,34,FALSE())-VLOOKUP($A39,'Import Peak Change'!$A$106:AH$202,34,FALSE())))</f>
        <v>0</v>
      </c>
      <c r="AI39" s="193" t="n">
        <f aca="false">IF(ISERROR(VLOOKUP($A39,'Import Peak'!$A$3:AI$99,35,FALSE())-VLOOKUP($A39,'Import Peak Change'!$A$106:AI$202,35,FALSE())),0,(VLOOKUP($A39,'Import Peak'!$A$3:AI$99,35,FALSE())-VLOOKUP($A39,'Import Peak Change'!$A$106:AI$202,35,FALSE())))</f>
        <v>0</v>
      </c>
      <c r="AJ39" s="193" t="n">
        <f aca="false">IF(ISERROR(VLOOKUP($A39,'Import Peak'!$A$3:AJ$99,36,FALSE())-VLOOKUP($A39,'Import Peak Change'!$A$106:AJ$202,36,FALSE())),0,(VLOOKUP($A39,'Import Peak'!$A$3:AJ$99,36,FALSE())-VLOOKUP($A39,'Import Peak Change'!$A$106:AJ$202,36,FALSE())))</f>
        <v>0</v>
      </c>
      <c r="AK39" s="193" t="n">
        <f aca="false">IF(ISERROR(VLOOKUP($A39,'Import Peak'!$A$3:AK$99,37,FALSE())-VLOOKUP($A39,'Import Peak Change'!$A$106:AK$202,37,FALSE())),0,(VLOOKUP($A39,'Import Peak'!$A$3:AK$99,37,FALSE())-VLOOKUP($A39,'Import Peak Change'!$A$106:AK$202,37,FALSE())))</f>
        <v>0</v>
      </c>
      <c r="AL39" s="193" t="n">
        <f aca="false">IF(ISERROR(VLOOKUP($A39,'Import Peak'!$A$3:AL$99,38,FALSE())-VLOOKUP($A39,'Import Peak Change'!$A$106:AL$202,38,FALSE())),0,(VLOOKUP($A39,'Import Peak'!$A$3:AL$99,38,FALSE())-VLOOKUP($A39,'Import Peak Change'!$A$106:AL$202,38,FALSE())))</f>
        <v>0</v>
      </c>
      <c r="AM39" s="193" t="n">
        <f aca="false">IF(ISERROR(VLOOKUP($A39,'Import Peak'!$A$3:AM$99,39,FALSE())-VLOOKUP($A39,'Import Peak Change'!$A$106:AM$202,39,FALSE())),0,(VLOOKUP($A39,'Import Peak'!$A$3:AM$99,39,FALSE())-VLOOKUP($A39,'Import Peak Change'!$A$106:AM$202,39,FALSE())))</f>
        <v>0</v>
      </c>
      <c r="AN39" s="193" t="n">
        <f aca="false">IF(ISERROR(VLOOKUP($A39,'Import Peak'!$A$3:AN$99,40,FALSE())-VLOOKUP($A39,'Import Peak Change'!$A$106:AN$202,40,FALSE())),0,(VLOOKUP($A39,'Import Peak'!$A$3:AN$99,40,FALSE())-VLOOKUP($A39,'Import Peak Change'!$A$106:AN$202,40,FALSE())))</f>
        <v>0</v>
      </c>
      <c r="AO39" s="193" t="n">
        <f aca="false">IF(ISERROR(VLOOKUP($A39,'Import Peak'!$A$3:AO$99,41,FALSE())-VLOOKUP($A39,'Import Peak Change'!$A$106:AO$202,41,FALSE())),0,(VLOOKUP($A39,'Import Peak'!$A$3:AO$99,41,FALSE())-VLOOKUP($A39,'Import Peak Change'!$A$106:AO$202,41,FALSE())))</f>
        <v>0</v>
      </c>
      <c r="AP39" s="193" t="n">
        <f aca="false">IF(ISERROR(VLOOKUP($A39,'Import Peak'!$A$3:AP$99,42,FALSE())-VLOOKUP($A39,'Import Peak Change'!$A$106:AP$202,42,FALSE())),0,(VLOOKUP($A39,'Import Peak'!$A$3:AP$99,42,FALSE())-VLOOKUP($A39,'Import Peak Change'!$A$106:AP$202,42,FALSE())))</f>
        <v>0</v>
      </c>
      <c r="AQ39" s="193" t="n">
        <f aca="false">IF(ISERROR(VLOOKUP($A39,'Import Peak'!$A$3:AQ$99,43,FALSE())-VLOOKUP($A39,'Import Peak Change'!$A$106:AQ$202,43,FALSE())),0,(VLOOKUP($A39,'Import Peak'!$A$3:AQ$99,43,FALSE())-VLOOKUP($A39,'Import Peak Change'!$A$106:AQ$202,43,FALSE())))</f>
        <v>0</v>
      </c>
      <c r="AR39" s="193" t="n">
        <f aca="false">IF(ISERROR(VLOOKUP($A39,'Import Peak'!$A$3:AR$99,44,FALSE())-VLOOKUP($A39,'Import Peak Change'!$A$106:AR$202,44,FALSE())),0,(VLOOKUP($A39,'Import Peak'!$A$3:AR$99,44,FALSE())-VLOOKUP($A39,'Import Peak Change'!$A$106:AR$202,44,FALSE())))</f>
        <v>0</v>
      </c>
      <c r="AS39" s="193" t="n">
        <f aca="false">IF(ISERROR(VLOOKUP($A39,'Import Peak'!$A$3:AS$99,45,FALSE())-VLOOKUP($A39,'Import Peak Change'!$A$106:AS$202,45,FALSE())),0,(VLOOKUP($A39,'Import Peak'!$A$3:AS$99,45,FALSE())-VLOOKUP($A39,'Import Peak Change'!$A$106:AS$202,45,FALSE())))</f>
        <v>0</v>
      </c>
      <c r="AT39" s="193" t="n">
        <f aca="false">IF(ISERROR(VLOOKUP($A39,'Import Peak'!$A$3:AT$99,46,FALSE())-VLOOKUP($A39,'Import Peak Change'!$A$106:AT$202,46,FALSE())),0,(VLOOKUP($A39,'Import Peak'!$A$3:AT$99,46,FALSE())-VLOOKUP($A39,'Import Peak Change'!$A$106:AT$202,46,FALSE())))</f>
        <v>0</v>
      </c>
      <c r="AU39" s="193" t="n">
        <f aca="false">IF(ISERROR(VLOOKUP($A39,'Import Peak'!$A$3:AU$99,47,FALSE())-VLOOKUP($A39,'Import Peak Change'!$A$106:AU$202,47,FALSE())),0,(VLOOKUP($A39,'Import Peak'!$A$3:AU$99,47,FALSE())-VLOOKUP($A39,'Import Peak Change'!$A$106:AU$202,47,FALSE())))</f>
        <v>0</v>
      </c>
      <c r="AV39" s="193" t="n">
        <f aca="false">IF(ISERROR(VLOOKUP($A39,'Import Peak'!$A$3:AV$99,48,FALSE())-VLOOKUP($A39,'Import Peak Change'!$A$106:AV$202,48,FALSE())),0,(VLOOKUP($A39,'Import Peak'!$A$3:AV$99,48,FALSE())-VLOOKUP($A39,'Import Peak Change'!$A$106:AV$202,48,FALSE())))</f>
        <v>0</v>
      </c>
      <c r="AW39" s="193" t="n">
        <f aca="false">IF(ISERROR(VLOOKUP($A39,'Import Peak'!$A$3:AW$99,49,FALSE())-VLOOKUP($A39,'Import Peak Change'!$A$106:AW$202,49,FALSE())),0,(VLOOKUP($A39,'Import Peak'!$A$3:AW$99,49,FALSE())-VLOOKUP($A39,'Import Peak Change'!$A$106:AW$202,49,FALSE())))</f>
        <v>0</v>
      </c>
      <c r="AX39" s="193" t="n">
        <f aca="false">IF(ISERROR(VLOOKUP($A39,'Import Peak'!$A$3:AX$99,50,FALSE())-VLOOKUP($A39,'Import Peak Change'!$A$106:AX$202,50,FALSE())),0,(VLOOKUP($A39,'Import Peak'!$A$3:AX$99,50,FALSE())-VLOOKUP($A39,'Import Peak Change'!$A$106:AX$202,50,FALSE())))</f>
        <v>0</v>
      </c>
      <c r="AY39" s="193" t="n">
        <f aca="false">IF(ISERROR(VLOOKUP($A39,'Import Peak'!$A$3:AY$99,51,FALSE())-VLOOKUP($A39,'Import Peak Change'!$A$106:AY$202,51,FALSE())),0,(VLOOKUP($A39,'Import Peak'!$A$3:AY$99,51,FALSE())-VLOOKUP($A39,'Import Peak Change'!$A$106:AY$202,51,FALSE())))</f>
        <v>0</v>
      </c>
      <c r="AZ39" s="193" t="n">
        <f aca="false">IF(ISERROR(VLOOKUP($A39,'Import Peak'!$A$3:AZ$99,52,FALSE())-VLOOKUP($A39,'Import Peak Change'!$A$106:AZ$202,52,FALSE())),0,(VLOOKUP($A39,'Import Peak'!$A$3:AZ$99,52,FALSE())-VLOOKUP($A39,'Import Peak Change'!$A$106:AZ$202,52,FALSE())))</f>
        <v>0</v>
      </c>
      <c r="BA39" s="193" t="n">
        <f aca="false">IF(ISERROR(VLOOKUP($A39,'Import Peak'!$A$3:BA$99,53,FALSE())-VLOOKUP($A39,'Import Peak Change'!$A$106:BA$202,53,FALSE())),0,(VLOOKUP($A39,'Import Peak'!$A$3:BA$99,53,FALSE())-VLOOKUP($A39,'Import Peak Change'!$A$106:BA$202,53,FALSE())))</f>
        <v>0</v>
      </c>
      <c r="BB39" s="193" t="n">
        <f aca="false">IF(ISERROR(VLOOKUP($A39,'Import Peak'!$A$3:BB$99,54,FALSE())-VLOOKUP($A39,'Import Peak Change'!$A$106:BB$202,54,FALSE())),0,(VLOOKUP($A39,'Import Peak'!$A$3:BB$99,54,FALSE())-VLOOKUP($A39,'Import Peak Change'!$A$106:BB$202,54,FALSE())))</f>
        <v>0</v>
      </c>
      <c r="BC39" s="193" t="n">
        <f aca="false">IF(ISERROR(VLOOKUP($A39,'Import Peak'!$A$3:BC$99,55,FALSE())-VLOOKUP($A39,'Import Peak Change'!$A$106:BC$202,55,FALSE())),0,(VLOOKUP($A39,'Import Peak'!$A$3:BC$99,55,FALSE())-VLOOKUP($A39,'Import Peak Change'!$A$106:BC$202,55,FALSE())))</f>
        <v>0</v>
      </c>
      <c r="BD39" s="193" t="n">
        <f aca="false">IF(ISERROR(VLOOKUP($A39,'Import Peak'!$A$3:BD$99,56,FALSE())-VLOOKUP($A39,'Import Peak Change'!$A$106:BD$202,56,FALSE())),0,(VLOOKUP($A39,'Import Peak'!$A$3:BD$99,56,FALSE())-VLOOKUP($A39,'Import Peak Change'!$A$106:BD$202,56,FALSE())))</f>
        <v>0</v>
      </c>
      <c r="BE39" s="193" t="n">
        <f aca="false">IF(ISERROR(VLOOKUP($A39,'Import Peak'!$A$3:BE$99,57,FALSE())-VLOOKUP($A39,'Import Peak Change'!$A$106:BE$202,57,FALSE())),0,(VLOOKUP($A39,'Import Peak'!$A$3:BE$99,57,FALSE())-VLOOKUP($A39,'Import Peak Change'!$A$106:BE$202,57,FALSE())))</f>
        <v>0</v>
      </c>
      <c r="BF39" s="193" t="n">
        <f aca="false">IF(ISERROR(VLOOKUP($A39,'Import Peak'!$A$3:BF$99,58,FALSE())-VLOOKUP($A39,'Import Peak Change'!$A$106:BF$202,58,FALSE())),0,(VLOOKUP($A39,'Import Peak'!$A$3:BF$99,58,FALSE())-VLOOKUP($A39,'Import Peak Change'!$A$106:BF$202,58,FALSE())))</f>
        <v>0</v>
      </c>
      <c r="BG39" s="193" t="n">
        <f aca="false">IF(ISERROR(VLOOKUP($A39,'Import Peak'!$A$3:BG$99,59,FALSE())-VLOOKUP($A39,'Import Peak Change'!$A$106:BG$202,59,FALSE())),0,(VLOOKUP($A39,'Import Peak'!$A$3:BG$99,59,FALSE())-VLOOKUP($A39,'Import Peak Change'!$A$106:BG$202,59,FALSE())))</f>
        <v>0</v>
      </c>
      <c r="BH39" s="193" t="n">
        <f aca="false">IF(ISERROR(VLOOKUP($A39,'Import Peak'!$A$3:BH$99,60,FALSE())-VLOOKUP($A39,'Import Peak Change'!$A$106:BH$202,60,FALSE())),0,(VLOOKUP($A39,'Import Peak'!$A$3:BH$99,60,FALSE())-VLOOKUP($A39,'Import Peak Change'!$A$106:BH$202,60,FALSE())))</f>
        <v>0</v>
      </c>
      <c r="BI39" s="193" t="n">
        <f aca="false">IF(ISERROR(VLOOKUP($A39,'Import Peak'!$A$3:BI$99,61,FALSE())-VLOOKUP($A39,'Import Peak Change'!$A$106:BI$202,61,FALSE())),0,(VLOOKUP($A39,'Import Peak'!$A$3:BI$99,61,FALSE())-VLOOKUP($A39,'Import Peak Change'!$A$106:BI$202,61,FALSE())))</f>
        <v>0</v>
      </c>
      <c r="BJ39" s="193" t="n">
        <f aca="false">IF(ISERROR(VLOOKUP($A39,'Import Peak'!$A$3:BJ$99,62,FALSE())-VLOOKUP($A39,'Import Peak Change'!$A$106:BJ$202,62,FALSE())),0,(VLOOKUP($A39,'Import Peak'!$A$3:BJ$99,62,FALSE())-VLOOKUP($A39,'Import Peak Change'!$A$106:BJ$202,62,FALSE())))</f>
        <v>0</v>
      </c>
      <c r="BK39" s="193" t="n">
        <f aca="false">IF(ISERROR(VLOOKUP($A39,'Import Peak'!$A$3:BK$99,63,FALSE())-VLOOKUP($A39,'Import Peak Change'!$A$106:BK$202,63,FALSE())),0,(VLOOKUP($A39,'Import Peak'!$A$3:BK$99,63,FALSE())-VLOOKUP($A39,'Import Peak Change'!$A$106:BK$202,63,FALSE())))</f>
        <v>0</v>
      </c>
      <c r="BL39" s="193" t="n">
        <f aca="false">IF(ISERROR(VLOOKUP($A39,'Import Peak'!$A$3:BL$99,64,FALSE())-VLOOKUP($A39,'Import Peak Change'!$A$106:BL$202,64,FALSE())),0,(VLOOKUP($A39,'Import Peak'!$A$3:BL$99,64,FALSE())-VLOOKUP($A39,'Import Peak Change'!$A$106:BL$202,64,FALSE())))</f>
        <v>0</v>
      </c>
      <c r="BM39" s="193" t="n">
        <f aca="false">IF(ISERROR(VLOOKUP($A39,'Import Peak'!$A$3:BM$99,65,FALSE())-VLOOKUP($A39,'Import Peak Change'!$A$106:BM$202,65,FALSE())),0,(VLOOKUP($A39,'Import Peak'!$A$3:BM$99,65,FALSE())-VLOOKUP($A39,'Import Peak Change'!$A$106:BM$202,65,FALSE())))</f>
        <v>0</v>
      </c>
      <c r="BN39" s="193" t="n">
        <f aca="false">IF(ISERROR(VLOOKUP($A39,'Import Peak'!$A$3:BN$99,66,FALSE())-VLOOKUP($A39,'Import Peak Change'!$A$106:BN$202,66,FALSE())),0,(VLOOKUP($A39,'Import Peak'!$A$3:BN$99,66,FALSE())-VLOOKUP($A39,'Import Peak Change'!$A$106:BN$202,66,FALSE())))</f>
        <v>0</v>
      </c>
      <c r="BO39" s="193" t="n">
        <f aca="false">IF(ISERROR(VLOOKUP($A39,'Import Peak'!$A$3:BO$99,67,FALSE())-VLOOKUP($A39,'Import Peak Change'!$A$106:BO$202,67,FALSE())),0,(VLOOKUP($A39,'Import Peak'!$A$3:BO$99,67,FALSE())-VLOOKUP($A39,'Import Peak Change'!$A$106:BO$202,67,FALSE())))</f>
        <v>0</v>
      </c>
      <c r="BP39" s="193" t="n">
        <f aca="false">IF(ISERROR(VLOOKUP($A39,'Import Peak'!$A$3:BP$99,68,FALSE())-VLOOKUP($A39,'Import Peak Change'!$A$106:BP$202,68,FALSE())),0,(VLOOKUP($A39,'Import Peak'!$A$3:BP$99,68,FALSE())-VLOOKUP($A39,'Import Peak Change'!$A$106:BP$202,68,FALSE())))</f>
        <v>0</v>
      </c>
      <c r="BQ39" s="193" t="n">
        <f aca="false">IF(ISERROR(VLOOKUP($A39,'Import Peak'!$A$3:BQ$99,69,FALSE())-VLOOKUP($A39,'Import Peak Change'!$A$106:BQ$202,69,FALSE())),0,(VLOOKUP($A39,'Import Peak'!$A$3:BQ$99,69,FALSE())-VLOOKUP($A39,'Import Peak Change'!$A$106:BQ$202,69,FALSE())))</f>
        <v>0</v>
      </c>
      <c r="BR39" s="193" t="n">
        <f aca="false">IF(ISERROR(VLOOKUP($A39,'Import Peak'!$A$3:BR$99,70,FALSE())-VLOOKUP($A39,'Import Peak Change'!$A$106:BR$202,70,FALSE())),0,(VLOOKUP($A39,'Import Peak'!$A$3:BR$99,70,FALSE())-VLOOKUP($A39,'Import Peak Change'!$A$106:BR$202,70,FALSE())))</f>
        <v>0</v>
      </c>
      <c r="BS39" s="193" t="n">
        <f aca="false">IF(ISERROR(VLOOKUP($A39,'Import Peak'!$A$3:BS$99,71,FALSE())-VLOOKUP($A39,'Import Peak Change'!$A$106:BS$202,71,FALSE())),0,(VLOOKUP($A39,'Import Peak'!$A$3:BS$99,71,FALSE())-VLOOKUP($A39,'Import Peak Change'!$A$106:BS$202,71,FALSE())))</f>
        <v>0</v>
      </c>
      <c r="BT39" s="193" t="n">
        <f aca="false">IF(ISERROR(VLOOKUP($A39,'Import Peak'!$A$3:BT$99,72,FALSE())-VLOOKUP($A39,'Import Peak Change'!$A$106:BT$202,72,FALSE())),0,(VLOOKUP($A39,'Import Peak'!$A$3:BT$99,72,FALSE())-VLOOKUP($A39,'Import Peak Change'!$A$106:BT$202,72,FALSE())))</f>
        <v>0</v>
      </c>
      <c r="BU39" s="193" t="n">
        <f aca="false">IF(ISERROR(VLOOKUP($A39,'Import Peak'!$A$3:BU$99,73,FALSE())-VLOOKUP($A39,'Import Peak Change'!$A$106:BU$202,73,FALSE())),0,(VLOOKUP($A39,'Import Peak'!$A$3:BU$99,73,FALSE())-VLOOKUP($A39,'Import Peak Change'!$A$106:BU$202,73,FALSE())))</f>
        <v>0</v>
      </c>
      <c r="BV39" s="193" t="n">
        <f aca="false">IF(ISERROR(VLOOKUP($A39,'Import Peak'!$A$3:BV$99,74,FALSE())-VLOOKUP($A39,'Import Peak Change'!$A$106:BV$202,74,FALSE())),0,(VLOOKUP($A39,'Import Peak'!$A$3:BV$99,74,FALSE())-VLOOKUP($A39,'Import Peak Change'!$A$106:BV$202,74,FALSE())))</f>
        <v>0</v>
      </c>
      <c r="BW39" s="193" t="n">
        <f aca="false">IF(ISERROR(VLOOKUP($A39,'Import Peak'!$A$3:BW$99,75,FALSE())-VLOOKUP($A39,'Import Peak Change'!$A$106:BW$202,75,FALSE())),0,(VLOOKUP($A39,'Import Peak'!$A$3:BW$99,75,FALSE())-VLOOKUP($A39,'Import Peak Change'!$A$106:BW$202,75,FALSE())))</f>
        <v>0</v>
      </c>
      <c r="BX39" s="193" t="n">
        <f aca="false">IF(ISERROR(VLOOKUP($A39,'Import Peak'!$A$3:BX$99,76,FALSE())-VLOOKUP($A39,'Import Peak Change'!$A$106:BX$202,76,FALSE())),0,(VLOOKUP($A39,'Import Peak'!$A$3:BX$99,76,FALSE())-VLOOKUP($A39,'Import Peak Change'!$A$106:BX$202,76,FALSE())))</f>
        <v>0</v>
      </c>
      <c r="BY39" s="193" t="n">
        <f aca="false">IF(ISERROR(VLOOKUP($A39,'Import Peak'!$A$3:BY$99,77,FALSE())-VLOOKUP($A39,'Import Peak Change'!$A$106:BY$202,77,FALSE())),0,(VLOOKUP($A39,'Import Peak'!$A$3:BY$99,77,FALSE())-VLOOKUP($A39,'Import Peak Change'!$A$106:BY$202,77,FALSE())))</f>
        <v>0</v>
      </c>
      <c r="BZ39" s="193" t="n">
        <f aca="false">IF(ISERROR(VLOOKUP($A39,'Import Peak'!$A$3:BZ$99,78,FALSE())-VLOOKUP($A39,'Import Peak Change'!$A$106:BZ$202,78,FALSE())),0,(VLOOKUP($A39,'Import Peak'!$A$3:BZ$99,78,FALSE())-VLOOKUP($A39,'Import Peak Change'!$A$106:BZ$202,78,FALSE())))</f>
        <v>0</v>
      </c>
      <c r="CA39" s="193" t="n">
        <f aca="false">IF(ISERROR(VLOOKUP($A39,'Import Peak'!$A$3:CA$99,79,FALSE())-VLOOKUP($A39,'Import Peak Change'!$A$106:CA$202,79,FALSE())),0,(VLOOKUP($A39,'Import Peak'!$A$3:CA$99,79,FALSE())-VLOOKUP($A39,'Import Peak Change'!$A$106:CA$202,79,FALSE())))</f>
        <v>0</v>
      </c>
      <c r="CB39" s="193" t="n">
        <f aca="false">IF(ISERROR(VLOOKUP($A39,'Import Peak'!$A$3:CB$99,80,FALSE())-VLOOKUP($A39,'Import Peak Change'!$A$106:CB$202,80,FALSE())),0,(VLOOKUP($A39,'Import Peak'!$A$3:CB$99,80,FALSE())-VLOOKUP($A39,'Import Peak Change'!$A$106:CB$202,80,FALSE())))</f>
        <v>0</v>
      </c>
      <c r="CC39" s="193" t="n">
        <f aca="false">IF(ISERROR(VLOOKUP($A39,'Import Peak'!$A$3:CC$99,81,FALSE())-VLOOKUP($A39,'Import Peak Change'!$A$106:CC$202,81,FALSE())),0,(VLOOKUP($A39,'Import Peak'!$A$3:CC$99,81,FALSE())-VLOOKUP($A39,'Import Peak Change'!$A$106:CC$202,81,FALSE())))</f>
        <v>0</v>
      </c>
      <c r="CD39" s="193" t="n">
        <f aca="false">IF(ISERROR(VLOOKUP($A39,'Import Peak'!$A$3:CD$99,82,FALSE())-VLOOKUP($A39,'Import Peak Change'!$A$106:CD$202,82,FALSE())),0,(VLOOKUP($A39,'Import Peak'!$A$3:CD$99,82,FALSE())-VLOOKUP($A39,'Import Peak Change'!$A$106:CD$202,82,FALSE())))</f>
        <v>0</v>
      </c>
      <c r="CE39" s="193" t="n">
        <f aca="false">IF(ISERROR(VLOOKUP($A39,'Import Peak'!$A$3:CE$99,83,FALSE())-VLOOKUP($A39,'Import Peak Change'!$A$106:CE$202,83,FALSE())),0,(VLOOKUP($A39,'Import Peak'!$A$3:CE$99,83,FALSE())-VLOOKUP($A39,'Import Peak Change'!$A$106:CE$202,83,FALSE())))</f>
        <v>0</v>
      </c>
      <c r="CF39" s="193" t="n">
        <f aca="false">IF(ISERROR(VLOOKUP($A39,'Import Peak'!$A$3:CF$99,84,FALSE())-VLOOKUP($A39,'Import Peak Change'!$A$106:CF$202,84,FALSE())),0,(VLOOKUP($A39,'Import Peak'!$A$3:CF$99,84,FALSE())-VLOOKUP($A39,'Import Peak Change'!$A$106:CF$202,84,FALSE())))</f>
        <v>0</v>
      </c>
      <c r="CG39" s="193" t="n">
        <f aca="false">IF(ISERROR(VLOOKUP($A39,'Import Peak'!$A$3:CG$99,85,FALSE())-VLOOKUP($A39,'Import Peak Change'!$A$106:CG$202,85,FALSE())),0,(VLOOKUP($A39,'Import Peak'!$A$3:CG$99,85,FALSE())-VLOOKUP($A39,'Import Peak Change'!$A$106:CG$202,85,FALSE())))</f>
        <v>0</v>
      </c>
      <c r="CH39" s="193" t="n">
        <f aca="false">IF(ISERROR(VLOOKUP($A39,'Import Peak'!$A$3:CH$99,86,FALSE())-VLOOKUP($A39,'Import Peak Change'!$A$106:CH$202,86,FALSE())),0,(VLOOKUP($A39,'Import Peak'!$A$3:CH$99,86,FALSE())-VLOOKUP($A39,'Import Peak Change'!$A$106:CH$202,86,FALSE())))</f>
        <v>0</v>
      </c>
      <c r="CI39" s="193" t="n">
        <f aca="false">IF(ISERROR(VLOOKUP($A39,'Import Peak'!$A$3:CI$99,87,FALSE())-VLOOKUP($A39,'Import Peak Change'!$A$106:CI$202,87,FALSE())),0,(VLOOKUP($A39,'Import Peak'!$A$3:CI$99,87,FALSE())-VLOOKUP($A39,'Import Peak Change'!$A$106:CI$202,87,FALSE())))</f>
        <v>0</v>
      </c>
      <c r="CJ39" s="193" t="n">
        <f aca="false">IF(ISERROR(VLOOKUP($A39,'Import Peak'!$A$3:CJ$99,88,FALSE())-VLOOKUP($A39,'Import Peak Change'!$A$106:CJ$202,88,FALSE())),0,(VLOOKUP($A39,'Import Peak'!$A$3:CJ$99,88,FALSE())-VLOOKUP($A39,'Import Peak Change'!$A$106:CJ$202,88,FALSE())))</f>
        <v>0</v>
      </c>
      <c r="CK39" s="193" t="n">
        <f aca="false">IF(ISERROR(VLOOKUP($A39,'Import Peak'!$A$3:CK$99,89,FALSE())-VLOOKUP($A39,'Import Peak Change'!$A$106:CK$202,89,FALSE())),0,(VLOOKUP($A39,'Import Peak'!$A$3:CK$99,89,FALSE())-VLOOKUP($A39,'Import Peak Change'!$A$106:CK$202,89,FALSE())))</f>
        <v>0</v>
      </c>
      <c r="CL39" s="193" t="n">
        <f aca="false">IF(ISERROR(VLOOKUP($A39,'Import Peak'!$A$3:CL$99,90,FALSE())-VLOOKUP($A39,'Import Peak Change'!$A$106:CL$202,90,FALSE())),0,(VLOOKUP($A39,'Import Peak'!$A$3:CL$99,90,FALSE())-VLOOKUP($A39,'Import Peak Change'!$A$106:CL$202,90,FALSE())))</f>
        <v>0</v>
      </c>
      <c r="CM39" s="193" t="n">
        <f aca="false">IF(ISERROR(VLOOKUP($A39,'Import Peak'!$A$3:CM$99,91,FALSE())-VLOOKUP($A39,'Import Peak Change'!$A$106:CM$202,91,FALSE())),0,(VLOOKUP($A39,'Import Peak'!$A$3:CM$99,91,FALSE())-VLOOKUP($A39,'Import Peak Change'!$A$106:CM$202,91,FALSE())))</f>
        <v>0</v>
      </c>
      <c r="CN39" s="193" t="n">
        <f aca="false">IF(ISERROR(VLOOKUP($A39,'Import Peak'!$A$3:CN$99,92,FALSE())-VLOOKUP($A39,'Import Peak Change'!$A$106:CN$202,92,FALSE())),0,(VLOOKUP($A39,'Import Peak'!$A$3:CN$99,92,FALSE())-VLOOKUP($A39,'Import Peak Change'!$A$106:CN$202,92,FALSE())))</f>
        <v>0</v>
      </c>
      <c r="CO39" s="193" t="n">
        <f aca="false">IF(ISERROR(VLOOKUP($A39,'Import Peak'!$A$3:CO$99,93,FALSE())-VLOOKUP($A39,'Import Peak Change'!$A$106:CO$202,93,FALSE())),0,(VLOOKUP($A39,'Import Peak'!$A$3:CO$99,93,FALSE())-VLOOKUP($A39,'Import Peak Change'!$A$106:CO$202,93,FALSE())))</f>
        <v>0</v>
      </c>
      <c r="CP39" s="193" t="n">
        <f aca="false">IF(ISERROR(VLOOKUP($A39,'Import Peak'!$A$3:CP$99,94,FALSE())-VLOOKUP($A39,'Import Peak Change'!$A$106:CP$202,94,FALSE())),0,(VLOOKUP($A39,'Import Peak'!$A$3:CP$99,94,FALSE())-VLOOKUP($A39,'Import Peak Change'!$A$106:CP$202,94,FALSE())))</f>
        <v>0</v>
      </c>
      <c r="CQ39" s="193" t="n">
        <f aca="false">IF(ISERROR(VLOOKUP($A39,'Import Peak'!$A$3:CQ$99,95,FALSE())-VLOOKUP($A39,'Import Peak Change'!$A$106:CQ$202,95,FALSE())),0,(VLOOKUP($A39,'Import Peak'!$A$3:CQ$99,95,FALSE())-VLOOKUP($A39,'Import Peak Change'!$A$106:CQ$202,95,FALSE())))</f>
        <v>0</v>
      </c>
      <c r="CR39" s="193" t="n">
        <f aca="false">IF(ISERROR(VLOOKUP($A39,'Import Peak'!$A$3:CR$99,96,FALSE())-VLOOKUP($A39,'Import Peak Change'!$A$106:CR$202,96,FALSE())),0,(VLOOKUP($A39,'Import Peak'!$A$3:CR$99,96,FALSE())-VLOOKUP($A39,'Import Peak Change'!$A$106:CR$202,96,FALSE())))</f>
        <v>0</v>
      </c>
      <c r="CS39" s="193" t="n">
        <f aca="false">IF(ISERROR(VLOOKUP($A39,'Import Peak'!$A$3:CS$99,97,FALSE())-VLOOKUP($A39,'Import Peak Change'!$A$106:CS$202,97,FALSE())),0,(VLOOKUP($A39,'Import Peak'!$A$3:CS$99,97,FALSE())-VLOOKUP($A39,'Import Peak Change'!$A$106:CS$202,97,FALSE())))</f>
        <v>0</v>
      </c>
      <c r="CT39" s="193" t="n">
        <f aca="false">IF(ISERROR(VLOOKUP($A39,'Import Peak'!$A$3:CT$99,98,FALSE())-VLOOKUP($A39,'Import Peak Change'!$A$106:CT$202,98,FALSE())),0,(VLOOKUP($A39,'Import Peak'!$A$3:CT$99,98,FALSE())-VLOOKUP($A39,'Import Peak Change'!$A$106:CT$202,98,FALSE())))</f>
        <v>0</v>
      </c>
      <c r="CU39" s="193" t="n">
        <f aca="false">IF(ISERROR(VLOOKUP($A39,'Import Peak'!$A$3:CU$99,99,FALSE())-VLOOKUP($A39,'Import Peak Change'!$A$106:CU$202,99,FALSE())),0,(VLOOKUP($A39,'Import Peak'!$A$3:CU$99,99,FALSE())-VLOOKUP($A39,'Import Peak Change'!$A$106:CU$202,99,FALSE())))</f>
        <v>0</v>
      </c>
      <c r="CV39" s="193" t="n">
        <f aca="false">IF(ISERROR(VLOOKUP($A39,'Import Peak'!$A$3:CV$99,100,FALSE())-VLOOKUP($A39,'Import Peak Change'!$A$106:CV$202,100,FALSE())),0,(VLOOKUP($A39,'Import Peak'!$A$3:CV$99,100,FALSE())-VLOOKUP($A39,'Import Peak Change'!$A$106:CV$202,100,FALSE())))</f>
        <v>0</v>
      </c>
      <c r="CW39" s="193" t="n">
        <f aca="false">IF(ISERROR(VLOOKUP($A39,'Import Peak'!$A$3:CW$99,101,FALSE())-VLOOKUP($A39,'Import Peak Change'!$A$106:CW$202,101,FALSE())),0,(VLOOKUP($A39,'Import Peak'!$A$3:CW$99,101,FALSE())-VLOOKUP($A39,'Import Peak Change'!$A$106:CW$202,101,FALSE())))</f>
        <v>0</v>
      </c>
      <c r="CX39" s="193" t="n">
        <f aca="false">IF(ISERROR(VLOOKUP($A39,'Import Peak'!$A$3:CX$99,102,FALSE())-VLOOKUP($A39,'Import Peak Change'!$A$106:CX$202,102,FALSE())),0,(VLOOKUP($A39,'Import Peak'!$A$3:CX$99,102,FALSE())-VLOOKUP($A39,'Import Peak Change'!$A$106:CX$202,102,FALSE())))</f>
        <v>0</v>
      </c>
      <c r="CY39" s="193" t="n">
        <f aca="false">IF(ISERROR(VLOOKUP($A39,'Import Peak'!$A$3:CY$99,103,FALSE())-VLOOKUP($A39,'Import Peak Change'!$A$106:CY$202,103,FALSE())),0,(VLOOKUP($A39,'Import Peak'!$A$3:CY$99,103,FALSE())-VLOOKUP($A39,'Import Peak Change'!$A$106:CY$202,103,FALSE())))</f>
        <v>0</v>
      </c>
      <c r="CZ39" s="193" t="n">
        <f aca="false">IF(ISERROR(VLOOKUP($A39,'Import Peak'!$A$3:CZ$99,104,FALSE())-VLOOKUP($A39,'Import Peak Change'!$A$106:CZ$202,104,FALSE())),0,(VLOOKUP($A39,'Import Peak'!$A$3:CZ$99,104,FALSE())-VLOOKUP($A39,'Import Peak Change'!$A$106:CZ$202,104,FALSE())))</f>
        <v>0</v>
      </c>
      <c r="DA39" s="193" t="n">
        <f aca="false">IF(ISERROR(VLOOKUP($A39,'Import Peak'!$A$3:DA$99,105,FALSE())-VLOOKUP($A39,'Import Peak Change'!$A$106:DA$202,105,FALSE())),0,(VLOOKUP($A39,'Import Peak'!$A$3:DA$99,105,FALSE())-VLOOKUP($A39,'Import Peak Change'!$A$106:DA$202,105,FALSE())))</f>
        <v>0</v>
      </c>
      <c r="DB39" s="193" t="n">
        <f aca="false">IF(ISERROR(VLOOKUP($A39,'Import Peak'!$A$3:DB$99,106,FALSE())-VLOOKUP($A39,'Import Peak Change'!$A$106:DB$202,106,FALSE())),0,(VLOOKUP($A39,'Import Peak'!$A$3:DB$99,106,FALSE())-VLOOKUP($A39,'Import Peak Change'!$A$106:DB$202,106,FALSE())))</f>
        <v>0</v>
      </c>
      <c r="DC39" s="193" t="n">
        <f aca="false">IF(ISERROR(VLOOKUP($A39,'Import Peak'!$A$3:DC$99,107,FALSE())-VLOOKUP($A39,'Import Peak Change'!$A$106:DC$202,107,FALSE())),0,(VLOOKUP($A39,'Import Peak'!$A$3:DC$99,107,FALSE())-VLOOKUP($A39,'Import Peak Change'!$A$106:DC$202,107,FALSE())))</f>
        <v>0</v>
      </c>
      <c r="DD39" s="193" t="n">
        <f aca="false">IF(ISERROR(VLOOKUP($A39,'Import Peak'!$A$3:DD$99,108,FALSE())-VLOOKUP($A39,'Import Peak Change'!$A$106:DD$202,108,FALSE())),0,(VLOOKUP($A39,'Import Peak'!$A$3:DD$99,108,FALSE())-VLOOKUP($A39,'Import Peak Change'!$A$106:DD$202,108,FALSE())))</f>
        <v>0</v>
      </c>
      <c r="DE39" s="193" t="n">
        <f aca="false">IF(ISERROR(VLOOKUP($A39,'Import Peak'!$A$3:DE$99,109,FALSE())-VLOOKUP($A39,'Import Peak Change'!$A$106:DE$202,109,FALSE())),0,(VLOOKUP($A39,'Import Peak'!$A$3:DE$99,109,FALSE())-VLOOKUP($A39,'Import Peak Change'!$A$106:DE$202,109,FALSE())))</f>
        <v>0</v>
      </c>
      <c r="DF39" s="193" t="n">
        <f aca="false">IF(ISERROR(VLOOKUP($A39,'Import Peak'!$A$3:DF$99,110,FALSE())-VLOOKUP($A39,'Import Peak Change'!$A$106:DF$202,110,FALSE())),0,(VLOOKUP($A39,'Import Peak'!$A$3:DF$99,110,FALSE())-VLOOKUP($A39,'Import Peak Change'!$A$106:DF$202,110,FALSE())))</f>
        <v>0</v>
      </c>
      <c r="DG39" s="193" t="n">
        <f aca="false">IF(ISERROR(VLOOKUP($A39,'Import Peak'!$A$3:DG$99,111,FALSE())-VLOOKUP($A39,'Import Peak Change'!$A$106:DG$202,111,FALSE())),0,(VLOOKUP($A39,'Import Peak'!$A$3:DG$99,111,FALSE())-VLOOKUP($A39,'Import Peak Change'!$A$106:DG$202,111,FALSE())))</f>
        <v>0</v>
      </c>
      <c r="DH39" s="193" t="n">
        <f aca="false">IF(ISERROR(VLOOKUP($A39,'Import Peak'!$A$3:DH$99,112,FALSE())-VLOOKUP($A39,'Import Peak Change'!$A$106:DH$202,112,FALSE())),0,(VLOOKUP($A39,'Import Peak'!$A$3:DH$99,112,FALSE())-VLOOKUP($A39,'Import Peak Change'!$A$106:DH$202,112,FALSE())))</f>
        <v>0</v>
      </c>
      <c r="DI39" s="193" t="n">
        <f aca="false">IF(ISERROR(VLOOKUP($A39,'Import Peak'!$A$3:DI$99,113,FALSE())-VLOOKUP($A39,'Import Peak Change'!$A$106:DI$202,113,FALSE())),0,(VLOOKUP($A39,'Import Peak'!$A$3:DI$99,113,FALSE())-VLOOKUP($A39,'Import Peak Change'!$A$106:DI$202,113,FALSE())))</f>
        <v>0</v>
      </c>
      <c r="DJ39" s="193" t="n">
        <f aca="false">IF(ISERROR(VLOOKUP($A39,'Import Peak'!$A$3:DJ$99,114,FALSE())-VLOOKUP($A39,'Import Peak Change'!$A$106:DJ$202,114,FALSE())),0,(VLOOKUP($A39,'Import Peak'!$A$3:DJ$99,114,FALSE())-VLOOKUP($A39,'Import Peak Change'!$A$106:DJ$202,114,FALSE())))</f>
        <v>0</v>
      </c>
      <c r="DK39" s="193" t="n">
        <f aca="false">IF(ISERROR(VLOOKUP($A39,'Import Peak'!$A$3:DK$99,115,FALSE())-VLOOKUP($A39,'Import Peak Change'!$A$106:DK$202,115,FALSE())),0,(VLOOKUP($A39,'Import Peak'!$A$3:DK$99,115,FALSE())-VLOOKUP($A39,'Import Peak Change'!$A$106:DK$202,115,FALSE())))</f>
        <v>0</v>
      </c>
      <c r="DL39" s="193" t="n">
        <f aca="false">IF(ISERROR(VLOOKUP($A39,'Import Peak'!$A$3:DL$99,116,FALSE())-VLOOKUP($A39,'Import Peak Change'!$A$106:DL$202,116,FALSE())),0,(VLOOKUP($A39,'Import Peak'!$A$3:DL$99,116,FALSE())-VLOOKUP($A39,'Import Peak Change'!$A$106:DL$202,116,FALSE())))</f>
        <v>0</v>
      </c>
      <c r="DM39" s="193" t="n">
        <f aca="false">IF(ISERROR(VLOOKUP($A39,'Import Peak'!$A$3:DM$99,117,FALSE())-VLOOKUP($A39,'Import Peak Change'!$A$106:DM$202,117,FALSE())),0,(VLOOKUP($A39,'Import Peak'!$A$3:DM$99,117,FALSE())-VLOOKUP($A39,'Import Peak Change'!$A$106:DM$202,117,FALSE())))</f>
        <v>0</v>
      </c>
      <c r="DN39" s="193" t="n">
        <f aca="false">IF(ISERROR(VLOOKUP($A39,'Import Peak'!$A$3:DN$99,118,FALSE())-VLOOKUP($A39,'Import Peak Change'!$A$106:DN$202,118,FALSE())),0,(VLOOKUP($A39,'Import Peak'!$A$3:DN$99,118,FALSE())-VLOOKUP($A39,'Import Peak Change'!$A$106:DN$202,118,FALSE())))</f>
        <v>0</v>
      </c>
      <c r="DO39" s="193" t="n">
        <f aca="false">IF(ISERROR(VLOOKUP($A39,'Import Peak'!$A$3:DO$99,119,FALSE())-VLOOKUP($A39,'Import Peak Change'!$A$106:DO$202,119,FALSE())),0,(VLOOKUP($A39,'Import Peak'!$A$3:DO$99,119,FALSE())-VLOOKUP($A39,'Import Peak Change'!$A$106:DO$202,119,FALSE())))</f>
        <v>0</v>
      </c>
      <c r="DP39" s="193" t="n">
        <f aca="false">IF(ISERROR(VLOOKUP($A39,'Import Peak'!$A$3:DP$99,120,FALSE())-VLOOKUP($A39,'Import Peak Change'!$A$106:DP$202,120,FALSE())),0,(VLOOKUP($A39,'Import Peak'!$A$3:DP$99,120,FALSE())-VLOOKUP($A39,'Import Peak Change'!$A$106:DP$202,120,FALSE())))</f>
        <v>0</v>
      </c>
      <c r="DQ39" s="193" t="n">
        <f aca="false">IF(ISERROR(VLOOKUP($A39,'Import Peak'!$A$3:DQ$99,121,FALSE())-VLOOKUP($A39,'Import Peak Change'!$A$106:DQ$202,121,FALSE())),0,(VLOOKUP($A39,'Import Peak'!$A$3:DQ$99,121,FALSE())-VLOOKUP($A39,'Import Peak Change'!$A$106:DQ$202,121,FALSE())))</f>
        <v>0</v>
      </c>
      <c r="DR39" s="193" t="n">
        <f aca="false">IF(ISERROR(VLOOKUP($A39,'Import Peak'!$A$3:DR$99,122,FALSE())-VLOOKUP($A39,'Import Peak Change'!$A$106:DR$202,122,FALSE())),0,(VLOOKUP($A39,'Import Peak'!$A$3:DR$99,122,FALSE())-VLOOKUP($A39,'Import Peak Change'!$A$106:DR$202,122,FALSE())))</f>
        <v>0</v>
      </c>
      <c r="DS39" s="193" t="n">
        <f aca="false">IF(ISERROR(VLOOKUP($A39,'Import Peak'!$A$3:DS$99,123,FALSE())-VLOOKUP($A39,'Import Peak Change'!$A$106:DS$202,123,FALSE())),0,(VLOOKUP($A39,'Import Peak'!$A$3:DS$99,123,FALSE())-VLOOKUP($A39,'Import Peak Change'!$A$106:DS$202,123,FALSE())))</f>
        <v>0</v>
      </c>
      <c r="DT39" s="193" t="n">
        <f aca="false">IF(ISERROR(VLOOKUP($A39,'Import Peak'!$A$3:DT$99,124,FALSE())-VLOOKUP($A39,'Import Peak Change'!$A$106:DT$202,124,FALSE())),0,(VLOOKUP($A39,'Import Peak'!$A$3:DT$99,124,FALSE())-VLOOKUP($A39,'Import Peak Change'!$A$106:DT$202,124,FALSE())))</f>
        <v>0</v>
      </c>
      <c r="DU39" s="193" t="n">
        <f aca="false">IF(ISERROR(VLOOKUP($A39,'Import Peak'!$A$3:DU$99,125,FALSE())-VLOOKUP($A39,'Import Peak Change'!$A$106:DU$202,125,FALSE())),0,(VLOOKUP($A39,'Import Peak'!$A$3:DU$99,125,FALSE())-VLOOKUP($A39,'Import Peak Change'!$A$106:DU$202,125,FALSE())))</f>
        <v>0</v>
      </c>
      <c r="DV39" s="193" t="n">
        <f aca="false">IF(ISERROR(VLOOKUP($A39,'Import Peak'!$A$3:DV$99,126,FALSE())-VLOOKUP($A39,'Import Peak Change'!$A$106:DV$202,126,FALSE())),0,(VLOOKUP($A39,'Import Peak'!$A$3:DV$99,126,FALSE())-VLOOKUP($A39,'Import Peak Change'!$A$106:DV$202,126,FALSE())))</f>
        <v>0</v>
      </c>
      <c r="DW39" s="193" t="n">
        <f aca="false">IF(ISERROR(VLOOKUP($A39,'Import Peak'!$A$3:DW$99,127,FALSE())-VLOOKUP($A39,'Import Peak Change'!$A$106:DW$202,127,FALSE())),0,(VLOOKUP($A39,'Import Peak'!$A$3:DW$99,127,FALSE())-VLOOKUP($A39,'Import Peak Change'!$A$106:DW$202,127,FALSE())))</f>
        <v>0</v>
      </c>
      <c r="DX39" s="193" t="n">
        <f aca="false">IF(ISERROR(VLOOKUP($A39,'Import Peak'!$A$3:DX$99,128,FALSE())-VLOOKUP($A39,'Import Peak Change'!$A$106:DX$202,128,FALSE())),0,(VLOOKUP($A39,'Import Peak'!$A$3:DX$99,128,FALSE())-VLOOKUP($A39,'Import Peak Change'!$A$106:DX$202,128,FALSE())))</f>
        <v>0</v>
      </c>
      <c r="DY39" s="193" t="n">
        <f aca="false">IF(ISERROR(VLOOKUP($A39,'Import Peak'!$A$3:DY$99,129,FALSE())-VLOOKUP($A39,'Import Peak Change'!$A$106:DY$202,129,FALSE())),0,(VLOOKUP($A39,'Import Peak'!$A$3:DY$99,129,FALSE())-VLOOKUP($A39,'Import Peak Change'!$A$106:DY$202,129,FALSE())))</f>
        <v>0</v>
      </c>
      <c r="DZ39" s="193" t="n">
        <f aca="false">IF(ISERROR(VLOOKUP($A39,'Import Peak'!$A$3:DZ$99,130,FALSE())-VLOOKUP($A39,'Import Peak Change'!$A$106:DZ$202,130,FALSE())),0,(VLOOKUP($A39,'Import Peak'!$A$3:DZ$99,130,FALSE())-VLOOKUP($A39,'Import Peak Change'!$A$106:DZ$202,130,FALSE())))</f>
        <v>0</v>
      </c>
      <c r="EA39" s="193" t="n">
        <f aca="false">IF(ISERROR(VLOOKUP($A39,'Import Peak'!$A$3:EA$99,131,FALSE())-VLOOKUP($A39,'Import Peak Change'!$A$106:EA$202,131,FALSE())),0,(VLOOKUP($A39,'Import Peak'!$A$3:EA$99,131,FALSE())-VLOOKUP($A39,'Import Peak Change'!$A$106:EA$202,131,FALSE())))</f>
        <v>0</v>
      </c>
      <c r="EB39" s="193" t="n">
        <f aca="false">IF(ISERROR(VLOOKUP($A39,'Import Peak'!$A$3:EB$99,132,FALSE())-VLOOKUP($A39,'Import Peak Change'!$A$106:EB$202,132,FALSE())),0,(VLOOKUP($A39,'Import Peak'!$A$3:EB$99,132,FALSE())-VLOOKUP($A39,'Import Peak Change'!$A$106:EB$202,132,FALSE())))</f>
        <v>0</v>
      </c>
      <c r="EC39" s="193" t="n">
        <f aca="false">IF(ISERROR(VLOOKUP($A39,'Import Peak'!$A$3:EC$99,133,FALSE())-VLOOKUP($A39,'Import Peak Change'!$A$106:EC$202,133,FALSE())),0,(VLOOKUP($A39,'Import Peak'!$A$3:EC$99,133,FALSE())-VLOOKUP($A39,'Import Peak Change'!$A$106:EC$202,133,FALSE())))</f>
        <v>0</v>
      </c>
      <c r="ED39" s="193" t="n">
        <f aca="false">IF(ISERROR(VLOOKUP($A39,'Import Peak'!$A$3:ED$99,134,FALSE())-VLOOKUP($A39,'Import Peak Change'!$A$106:ED$202,134,FALSE())),0,(VLOOKUP($A39,'Import Peak'!$A$3:ED$99,134,FALSE())-VLOOKUP($A39,'Import Peak Change'!$A$106:ED$202,134,FALSE())))</f>
        <v>0</v>
      </c>
      <c r="EE39" s="193" t="n">
        <f aca="false">IF(ISERROR(VLOOKUP($A39,'Import Peak'!$A$3:EE$99,135,FALSE())-VLOOKUP($A39,'Import Peak Change'!$A$106:EE$202,135,FALSE())),0,(VLOOKUP($A39,'Import Peak'!$A$3:EE$99,135,FALSE())-VLOOKUP($A39,'Import Peak Change'!$A$106:EE$202,135,FALSE())))</f>
        <v>0</v>
      </c>
      <c r="EF39" s="193" t="n">
        <f aca="false">IF(ISERROR(VLOOKUP($A39,'Import Peak'!$A$3:EF$99,136,FALSE())-VLOOKUP($A39,'Import Peak Change'!$A$106:EF$202,136,FALSE())),0,(VLOOKUP($A39,'Import Peak'!$A$3:EF$99,136,FALSE())-VLOOKUP($A39,'Import Peak Change'!$A$106:EF$202,136,FALSE())))</f>
        <v>0</v>
      </c>
      <c r="EG39" s="193" t="n">
        <f aca="false">IF(ISERROR(VLOOKUP($A39,'Import Peak'!$A$3:EG$99,137,FALSE())-VLOOKUP($A39,'Import Peak Change'!$A$106:EG$202,137,FALSE())),0,(VLOOKUP($A39,'Import Peak'!$A$3:EG$99,137,FALSE())-VLOOKUP($A39,'Import Peak Change'!$A$106:EG$202,137,FALSE())))</f>
        <v>0</v>
      </c>
      <c r="EH39" s="193" t="n">
        <f aca="false">IF(ISERROR(VLOOKUP($A39,'Import Peak'!$A$3:EH$99,138,FALSE())-VLOOKUP($A39,'Import Peak Change'!$A$106:EH$202,138,FALSE())),0,(VLOOKUP($A39,'Import Peak'!$A$3:EH$99,138,FALSE())-VLOOKUP($A39,'Import Peak Change'!$A$106:EH$202,138,FALSE())))</f>
        <v>0</v>
      </c>
      <c r="EI39" s="193" t="n">
        <f aca="false">IF(ISERROR(VLOOKUP($A39,'Import Peak'!$A$3:EI$99,139,FALSE())-VLOOKUP($A39,'Import Peak Change'!$A$106:EI$202,139,FALSE())),0,(VLOOKUP($A39,'Import Peak'!$A$3:EI$99,139,FALSE())-VLOOKUP($A39,'Import Peak Change'!$A$106:EI$202,139,FALSE())))</f>
        <v>0</v>
      </c>
      <c r="EJ39" s="193" t="n">
        <f aca="false">IF(ISERROR(VLOOKUP($A39,'Import Peak'!$A$3:EJ$99,140,FALSE())-VLOOKUP($A39,'Import Peak Change'!$A$106:EJ$202,140,FALSE())),0,(VLOOKUP($A39,'Import Peak'!$A$3:EJ$99,140,FALSE())-VLOOKUP($A39,'Import Peak Change'!$A$106:EJ$202,140,FALSE())))</f>
        <v>0</v>
      </c>
      <c r="EK39" s="193" t="n">
        <f aca="false">IF(ISERROR(VLOOKUP($A39,'Import Peak'!$A$3:EK$99,141,FALSE())-VLOOKUP($A39,'Import Peak Change'!$A$106:EK$202,141,FALSE())),0,(VLOOKUP($A39,'Import Peak'!$A$3:EK$99,141,FALSE())-VLOOKUP($A39,'Import Peak Change'!$A$106:EK$202,141,FALSE())))</f>
        <v>0</v>
      </c>
      <c r="EL39" s="193" t="n">
        <f aca="false">IF(ISERROR(VLOOKUP($A39,'Import Peak'!$A$3:EL$99,142,FALSE())-VLOOKUP($A39,'Import Peak Change'!$A$106:EL$202,142,FALSE())),0,(VLOOKUP($A39,'Import Peak'!$A$3:EL$99,142,FALSE())-VLOOKUP($A39,'Import Peak Change'!$A$106:EL$202,142,FALSE())))</f>
        <v>0</v>
      </c>
      <c r="EM39" s="193" t="n">
        <f aca="false">IF(ISERROR(VLOOKUP($A39,'Import Peak'!$A$3:EM$99,143,FALSE())-VLOOKUP($A39,'Import Peak Change'!$A$106:EM$202,143,FALSE())),0,(VLOOKUP($A39,'Import Peak'!$A$3:EM$99,143,FALSE())-VLOOKUP($A39,'Import Peak Change'!$A$106:EM$202,143,FALSE())))</f>
        <v>0</v>
      </c>
      <c r="EN39" s="193" t="n">
        <f aca="false">IF(ISERROR(VLOOKUP($A39,'Import Peak'!$A$3:EN$99,144,FALSE())-VLOOKUP($A39,'Import Peak Change'!$A$106:EN$202,144,FALSE())),0,(VLOOKUP($A39,'Import Peak'!$A$3:EN$99,144,FALSE())-VLOOKUP($A39,'Import Peak Change'!$A$106:EN$202,144,FALSE())))</f>
        <v>0</v>
      </c>
      <c r="EO39" s="193" t="n">
        <f aca="false">IF(ISERROR(VLOOKUP($A39,'Import Peak'!$A$3:EO$99,145,FALSE())-VLOOKUP($A39,'Import Peak Change'!$A$106:EO$202,145,FALSE())),0,(VLOOKUP($A39,'Import Peak'!$A$3:EO$99,145,FALSE())-VLOOKUP($A39,'Import Peak Change'!$A$106:EO$202,145,FALSE())))</f>
        <v>0</v>
      </c>
      <c r="EP39" s="193" t="n">
        <f aca="false">IF(ISERROR(VLOOKUP($A39,'Import Peak'!$A$3:EP$99,146,FALSE())-VLOOKUP($A39,'Import Peak Change'!$A$106:EP$202,146,FALSE())),0,(VLOOKUP($A39,'Import Peak'!$A$3:EP$99,146,FALSE())-VLOOKUP($A39,'Import Peak Change'!$A$106:EP$202,146,FALSE())))</f>
        <v>0</v>
      </c>
      <c r="EQ39" s="193" t="n">
        <f aca="false">IF(ISERROR(VLOOKUP($A39,'Import Peak'!$A$3:EQ$99,147,FALSE())-VLOOKUP($A39,'Import Peak Change'!$A$106:EQ$202,147,FALSE())),0,(VLOOKUP($A39,'Import Peak'!$A$3:EQ$99,147,FALSE())-VLOOKUP($A39,'Import Peak Change'!$A$106:EQ$202,147,FALSE())))</f>
        <v>0</v>
      </c>
      <c r="ER39" s="193" t="n">
        <f aca="false">IF(ISERROR(VLOOKUP($A39,'Import Peak'!$A$3:ER$99,148,FALSE())-VLOOKUP($A39,'Import Peak Change'!$A$106:ER$202,148,FALSE())),0,(VLOOKUP($A39,'Import Peak'!$A$3:ER$99,148,FALSE())-VLOOKUP($A39,'Import Peak Change'!$A$106:ER$202,148,FALSE())))</f>
        <v>0</v>
      </c>
      <c r="ES39" s="193" t="n">
        <f aca="false">IF(ISERROR(VLOOKUP($A39,'Import Peak'!$A$3:ES$99,149,FALSE())-VLOOKUP($A39,'Import Peak Change'!$A$106:ES$202,149,FALSE())),0,(VLOOKUP($A39,'Import Peak'!$A$3:ES$99,149,FALSE())-VLOOKUP($A39,'Import Peak Change'!$A$106:ES$202,149,FALSE())))</f>
        <v>0</v>
      </c>
      <c r="ET39" s="193" t="n">
        <f aca="false">IF(ISERROR(VLOOKUP($A39,'Import Peak'!$A$3:ET$99,150,FALSE())-VLOOKUP($A39,'Import Peak Change'!$A$106:ET$202,150,FALSE())),0,(VLOOKUP($A39,'Import Peak'!$A$3:ET$99,150,FALSE())-VLOOKUP($A39,'Import Peak Change'!$A$106:ET$202,150,FALSE())))</f>
        <v>0</v>
      </c>
      <c r="EU39" s="193" t="n">
        <f aca="false">IF(ISERROR(VLOOKUP($A39,'Import Peak'!$A$3:EU$99,151,FALSE())-VLOOKUP($A39,'Import Peak Change'!$A$106:EU$202,151,FALSE())),0,(VLOOKUP($A39,'Import Peak'!$A$3:EU$99,151,FALSE())-VLOOKUP($A39,'Import Peak Change'!$A$106:EU$202,151,FALSE())))</f>
        <v>0</v>
      </c>
      <c r="EV39" s="193" t="n">
        <f aca="false">IF(ISERROR(VLOOKUP($A39,'Import Peak'!$A$3:EV$99,152,FALSE())-VLOOKUP($A39,'Import Peak Change'!$A$106:EV$202,152,FALSE())),0,(VLOOKUP($A39,'Import Peak'!$A$3:EV$99,152,FALSE())-VLOOKUP($A39,'Import Peak Change'!$A$106:EV$202,152,FALSE())))</f>
        <v>0</v>
      </c>
      <c r="EW39" s="193" t="n">
        <f aca="false">IF(ISERROR(VLOOKUP($A39,'Import Peak'!$A$3:EW$99,153,FALSE())-VLOOKUP($A39,'Import Peak Change'!$A$106:EW$202,153,FALSE())),0,(VLOOKUP($A39,'Import Peak'!$A$3:EW$99,153,FALSE())-VLOOKUP($A39,'Import Peak Change'!$A$106:EW$202,153,FALSE())))</f>
        <v>0</v>
      </c>
      <c r="EX39" s="193" t="n">
        <f aca="false">IF(ISERROR(VLOOKUP($A39,'Import Peak'!$A$3:EX$99,154,FALSE())-VLOOKUP($A39,'Import Peak Change'!$A$106:EX$202,154,FALSE())),0,(VLOOKUP($A39,'Import Peak'!$A$3:EX$99,154,FALSE())-VLOOKUP($A39,'Import Peak Change'!$A$106:EX$202,154,FALSE())))</f>
        <v>0</v>
      </c>
      <c r="EY39" s="193" t="n">
        <f aca="false">IF(ISERROR(VLOOKUP($A39,'Import Peak'!$A$3:EY$99,155,FALSE())-VLOOKUP($A39,'Import Peak Change'!$A$106:EY$202,155,FALSE())),0,(VLOOKUP($A39,'Import Peak'!$A$3:EY$99,155,FALSE())-VLOOKUP($A39,'Import Peak Change'!$A$106:EY$202,155,FALSE())))</f>
        <v>0</v>
      </c>
      <c r="EZ39" s="193" t="n">
        <f aca="false">IF(ISERROR(VLOOKUP($A39,'Import Peak'!$A$3:EZ$99,156,FALSE())-VLOOKUP($A39,'Import Peak Change'!$A$106:EZ$202,156,FALSE())),0,(VLOOKUP($A39,'Import Peak'!$A$3:EZ$99,156,FALSE())-VLOOKUP($A39,'Import Peak Change'!$A$106:EZ$202,156,FALSE())))</f>
        <v>0</v>
      </c>
      <c r="FA39" s="193" t="n">
        <f aca="false">IF(ISERROR(VLOOKUP($A39,'Import Peak'!$A$3:FA$99,157,FALSE())-VLOOKUP($A39,'Import Peak Change'!$A$106:FA$202,157,FALSE())),0,(VLOOKUP($A39,'Import Peak'!$A$3:FA$99,157,FALSE())-VLOOKUP($A39,'Import Peak Change'!$A$106:FA$202,157,FALSE())))</f>
        <v>0</v>
      </c>
      <c r="FB39" s="193" t="n">
        <f aca="false">IF(ISERROR(VLOOKUP($A39,'Import Peak'!$A$3:FB$99,158,FALSE())-VLOOKUP($A39,'Import Peak Change'!$A$106:FB$202,158,FALSE())),0,(VLOOKUP($A39,'Import Peak'!$A$3:FB$99,158,FALSE())-VLOOKUP($A39,'Import Peak Change'!$A$106:FB$202,158,FALSE())))</f>
        <v>0</v>
      </c>
      <c r="FC39" s="193" t="n">
        <f aca="false">IF(ISERROR(VLOOKUP($A39,'Import Peak'!$A$3:FC$99,159,FALSE())-VLOOKUP($A39,'Import Peak Change'!$A$106:FC$202,159,FALSE())),0,(VLOOKUP($A39,'Import Peak'!$A$3:FC$99,159,FALSE())-VLOOKUP($A39,'Import Peak Change'!$A$106:FC$202,159,FALSE())))</f>
        <v>0</v>
      </c>
      <c r="FD39" s="193" t="n">
        <f aca="false">IF(ISERROR(VLOOKUP($A39,'Import Peak'!$A$3:FD$99,160,FALSE())-VLOOKUP($A39,'Import Peak Change'!$A$106:FD$202,160,FALSE())),0,(VLOOKUP($A39,'Import Peak'!$A$3:FD$99,160,FALSE())-VLOOKUP($A39,'Import Peak Change'!$A$106:FD$202,160,FALSE())))</f>
        <v>0</v>
      </c>
      <c r="FE39" s="193" t="n">
        <f aca="false">IF(ISERROR(VLOOKUP($A39,'Import Peak'!$A$3:FE$99,161,FALSE())-VLOOKUP($A39,'Import Peak Change'!$A$106:FE$202,161,FALSE())),0,(VLOOKUP($A39,'Import Peak'!$A$3:FE$99,161,FALSE())-VLOOKUP($A39,'Import Peak Change'!$A$106:FE$202,161,FALSE())))</f>
        <v>0</v>
      </c>
      <c r="FF39" s="193" t="n">
        <f aca="false">IF(ISERROR(VLOOKUP($A39,'Import Peak'!$A$3:FF$99,162,FALSE())-VLOOKUP($A39,'Import Peak Change'!$A$106:FF$202,162,FALSE())),0,(VLOOKUP($A39,'Import Peak'!$A$3:FF$99,162,FALSE())-VLOOKUP($A39,'Import Peak Change'!$A$106:FF$202,162,FALSE())))</f>
        <v>0</v>
      </c>
      <c r="FG39" s="193" t="n">
        <f aca="false">IF(ISERROR(VLOOKUP($A39,'Import Peak'!$A$3:FG$99,163,FALSE())-VLOOKUP($A39,'Import Peak Change'!$A$106:FG$202,163,FALSE())),0,(VLOOKUP($A39,'Import Peak'!$A$3:FG$99,163,FALSE())-VLOOKUP($A39,'Import Peak Change'!$A$106:FG$202,163,FALSE())))</f>
        <v>0</v>
      </c>
      <c r="FH39" s="193" t="n">
        <f aca="false">IF(ISERROR(VLOOKUP($A39,'Import Peak'!$A$3:FH$99,164,FALSE())-VLOOKUP($A39,'Import Peak Change'!$A$106:FH$202,164,FALSE())),0,(VLOOKUP($A39,'Import Peak'!$A$3:FH$99,164,FALSE())-VLOOKUP($A39,'Import Peak Change'!$A$106:FH$202,164,FALSE())))</f>
        <v>0</v>
      </c>
      <c r="FI39" s="193" t="n">
        <f aca="false">IF(ISERROR(VLOOKUP($A39,'Import Peak'!$A$3:FI$99,165,FALSE())-VLOOKUP($A39,'Import Peak Change'!$A$106:FI$202,165,FALSE())),0,(VLOOKUP($A39,'Import Peak'!$A$3:FI$99,165,FALSE())-VLOOKUP($A39,'Import Peak Change'!$A$106:FI$202,165,FALSE())))</f>
        <v>0</v>
      </c>
      <c r="FJ39" s="193" t="n">
        <f aca="false">IF(ISERROR(VLOOKUP($A39,'Import Peak'!$A$3:FJ$99,166,FALSE())-VLOOKUP($A39,'Import Peak Change'!$A$106:FJ$202,166,FALSE())),0,(VLOOKUP($A39,'Import Peak'!$A$3:FJ$99,166,FALSE())-VLOOKUP($A39,'Import Peak Change'!$A$106:FJ$202,166,FALSE())))</f>
        <v>0</v>
      </c>
      <c r="FK39" s="193" t="n">
        <f aca="false">IF(ISERROR(VLOOKUP($A39,'Import Peak'!$A$3:FK$99,167,FALSE())-VLOOKUP($A39,'Import Peak Change'!$A$106:FK$202,167,FALSE())),0,(VLOOKUP($A39,'Import Peak'!$A$3:FK$99,167,FALSE())-VLOOKUP($A39,'Import Peak Change'!$A$106:FK$202,167,FALSE())))</f>
        <v>0</v>
      </c>
      <c r="FL39" s="193" t="n">
        <f aca="false">IF(ISERROR(VLOOKUP($A39,'Import Peak'!$A$3:FL$99,168,FALSE())-VLOOKUP($A39,'Import Peak Change'!$A$106:FL$202,168,FALSE())),0,(VLOOKUP($A39,'Import Peak'!$A$3:FL$99,168,FALSE())-VLOOKUP($A39,'Import Peak Change'!$A$106:FL$202,168,FALSE())))</f>
        <v>0</v>
      </c>
      <c r="FM39" s="193" t="n">
        <f aca="false">IF(ISERROR(VLOOKUP($A39,'Import Peak'!$A$3:FM$99,169,FALSE())-VLOOKUP($A39,'Import Peak Change'!$A$106:FM$202,169,FALSE())),0,(VLOOKUP($A39,'Import Peak'!$A$3:FM$99,169,FALSE())-VLOOKUP($A39,'Import Peak Change'!$A$106:FM$202,169,FALSE())))</f>
        <v>0</v>
      </c>
      <c r="FN39" s="193" t="n">
        <f aca="false">IF(ISERROR(VLOOKUP($A39,'Import Peak'!$A$3:FN$99,170,FALSE())-VLOOKUP($A39,'Import Peak Change'!$A$106:FN$202,170,FALSE())),0,(VLOOKUP($A39,'Import Peak'!$A$3:FN$99,170,FALSE())-VLOOKUP($A39,'Import Peak Change'!$A$106:FN$202,170,FALSE())))</f>
        <v>0</v>
      </c>
      <c r="FO39" s="193" t="n">
        <f aca="false">IF(ISERROR(VLOOKUP($A39,'Import Peak'!$A$3:FO$99,171,FALSE())-VLOOKUP($A39,'Import Peak Change'!$A$106:FO$202,171,FALSE())),0,(VLOOKUP($A39,'Import Peak'!$A$3:FO$99,171,FALSE())-VLOOKUP($A39,'Import Peak Change'!$A$106:FO$202,171,FALSE())))</f>
        <v>0</v>
      </c>
      <c r="FP39" s="193" t="n">
        <f aca="false">IF(ISERROR(VLOOKUP($A39,'Import Peak'!$A$3:FP$99,172,FALSE())-VLOOKUP($A39,'Import Peak Change'!$A$106:FP$202,172,FALSE())),0,(VLOOKUP($A39,'Import Peak'!$A$3:FP$99,172,FALSE())-VLOOKUP($A39,'Import Peak Change'!$A$106:FP$202,172,FALSE())))</f>
        <v>0</v>
      </c>
      <c r="FQ39" s="193" t="n">
        <f aca="false">IF(ISERROR(VLOOKUP($A39,'Import Peak'!$A$3:FQ$99,173,FALSE())-VLOOKUP($A39,'Import Peak Change'!$A$106:FQ$202,173,FALSE())),0,(VLOOKUP($A39,'Import Peak'!$A$3:FQ$99,173,FALSE())-VLOOKUP($A39,'Import Peak Change'!$A$106:FQ$202,173,FALSE())))</f>
        <v>0</v>
      </c>
      <c r="FR39" s="193" t="n">
        <f aca="false">IF(ISERROR(VLOOKUP($A39,'Import Peak'!$A$3:FR$99,174,FALSE())-VLOOKUP($A39,'Import Peak Change'!$A$106:FR$202,174,FALSE())),0,(VLOOKUP($A39,'Import Peak'!$A$3:FR$99,174,FALSE())-VLOOKUP($A39,'Import Peak Change'!$A$106:FR$202,174,FALSE())))</f>
        <v>0</v>
      </c>
      <c r="FS39" s="193" t="n">
        <f aca="false">IF(ISERROR(VLOOKUP($A39,'Import Peak'!$A$3:FS$99,175,FALSE())-VLOOKUP($A39,'Import Peak Change'!$A$106:FS$202,175,FALSE())),0,(VLOOKUP($A39,'Import Peak'!$A$3:FS$99,175,FALSE())-VLOOKUP($A39,'Import Peak Change'!$A$106:FS$202,175,FALSE())))</f>
        <v>0</v>
      </c>
      <c r="FT39" s="193" t="n">
        <f aca="false">IF(ISERROR(VLOOKUP($A39,'Import Peak'!$A$3:FT$99,176,FALSE())-VLOOKUP($A39,'Import Peak Change'!$A$106:FT$202,176,FALSE())),0,(VLOOKUP($A39,'Import Peak'!$A$3:FT$99,176,FALSE())-VLOOKUP($A39,'Import Peak Change'!$A$106:FT$202,176,FALSE())))</f>
        <v>0</v>
      </c>
      <c r="FU39" s="193" t="n">
        <f aca="false">IF(ISERROR(VLOOKUP($A39,'Import Peak'!$A$3:FU$99,177,FALSE())-VLOOKUP($A39,'Import Peak Change'!$A$106:FU$202,177,FALSE())),0,(VLOOKUP($A39,'Import Peak'!$A$3:FU$99,177,FALSE())-VLOOKUP($A39,'Import Peak Change'!$A$106:FU$202,177,FALSE())))</f>
        <v>0</v>
      </c>
      <c r="FV39" s="193" t="n">
        <f aca="false">IF(ISERROR(VLOOKUP($A39,'Import Peak'!$A$3:FV$99,178,FALSE())-VLOOKUP($A39,'Import Peak Change'!$A$106:FV$202,178,FALSE())),0,(VLOOKUP($A39,'Import Peak'!$A$3:FV$99,178,FALSE())-VLOOKUP($A39,'Import Peak Change'!$A$106:FV$202,178,FALSE())))</f>
        <v>0</v>
      </c>
      <c r="FW39" s="193" t="n">
        <f aca="false">IF(ISERROR(VLOOKUP($A39,'Import Peak'!$A$3:FW$99,179,FALSE())-VLOOKUP($A39,'Import Peak Change'!$A$106:FW$202,179,FALSE())),0,(VLOOKUP($A39,'Import Peak'!$A$3:FW$99,179,FALSE())-VLOOKUP($A39,'Import Peak Change'!$A$106:FW$202,179,FALSE())))</f>
        <v>0</v>
      </c>
      <c r="FX39" s="193" t="n">
        <f aca="false">IF(ISERROR(VLOOKUP($A39,'Import Peak'!$A$3:FX$99,180,FALSE())-VLOOKUP($A39,'Import Peak Change'!$A$106:FX$202,180,FALSE())),0,(VLOOKUP($A39,'Import Peak'!$A$3:FX$99,180,FALSE())-VLOOKUP($A39,'Import Peak Change'!$A$106:FX$202,180,FALSE())))</f>
        <v>0</v>
      </c>
      <c r="FY39" s="193" t="n">
        <f aca="false">IF(ISERROR(VLOOKUP($A39,'Import Peak'!$A$3:FY$99,181,FALSE())-VLOOKUP($A39,'Import Peak Change'!$A$106:FY$202,181,FALSE())),0,(VLOOKUP($A39,'Import Peak'!$A$3:FY$99,181,FALSE())-VLOOKUP($A39,'Import Peak Change'!$A$106:FY$202,181,FALSE())))</f>
        <v>0</v>
      </c>
      <c r="FZ39" s="193" t="n">
        <f aca="false">IF(ISERROR(VLOOKUP($A39,'Import Peak'!$A$3:FZ$99,182,FALSE())-VLOOKUP($A39,'Import Peak Change'!$A$106:FZ$202,182,FALSE())),0,(VLOOKUP($A39,'Import Peak'!$A$3:FZ$99,182,FALSE())-VLOOKUP($A39,'Import Peak Change'!$A$106:FZ$202,182,FALSE())))</f>
        <v>0</v>
      </c>
      <c r="GA39" s="193" t="n">
        <f aca="false">IF(ISERROR(VLOOKUP($A39,'Import Peak'!$A$3:GA$99,183,FALSE())-VLOOKUP($A39,'Import Peak Change'!$A$106:GA$202,183,FALSE())),0,(VLOOKUP($A39,'Import Peak'!$A$3:GA$99,183,FALSE())-VLOOKUP($A39,'Import Peak Change'!$A$106:GA$202,183,FALSE())))</f>
        <v>0</v>
      </c>
      <c r="GB39" s="193" t="n">
        <f aca="false">IF(ISERROR(VLOOKUP($A39,'Import Peak'!$A$3:GB$99,184,FALSE())-VLOOKUP($A39,'Import Peak Change'!$A$106:GB$202,184,FALSE())),0,(VLOOKUP($A39,'Import Peak'!$A$3:GB$99,184,FALSE())-VLOOKUP($A39,'Import Peak Change'!$A$106:GB$202,184,FALSE())))</f>
        <v>0</v>
      </c>
      <c r="GC39" s="193" t="n">
        <f aca="false">IF(ISERROR(VLOOKUP($A39,'Import Peak'!$A$3:GC$99,185,FALSE())-VLOOKUP($A39,'Import Peak Change'!$A$106:GC$202,185,FALSE())),0,(VLOOKUP($A39,'Import Peak'!$A$3:GC$99,185,FALSE())-VLOOKUP($A39,'Import Peak Change'!$A$106:GC$202,185,FALSE())))</f>
        <v>0</v>
      </c>
      <c r="GD39" s="193" t="n">
        <f aca="false">IF(ISERROR(VLOOKUP($A39,'Import Peak'!$A$3:GD$99,186,FALSE())-VLOOKUP($A39,'Import Peak Change'!$A$106:GD$202,186,FALSE())),0,(VLOOKUP($A39,'Import Peak'!$A$3:GD$99,186,FALSE())-VLOOKUP($A39,'Import Peak Change'!$A$106:GD$202,186,FALSE())))</f>
        <v>0</v>
      </c>
      <c r="GE39" s="193" t="n">
        <f aca="false">IF(ISERROR(VLOOKUP($A39,'Import Peak'!$A$3:GE$99,187,FALSE())-VLOOKUP($A39,'Import Peak Change'!$A$106:GE$202,187,FALSE())),0,(VLOOKUP($A39,'Import Peak'!$A$3:GE$99,187,FALSE())-VLOOKUP($A39,'Import Peak Change'!$A$106:GE$202,187,FALSE())))</f>
        <v>0</v>
      </c>
      <c r="GF39" s="193" t="n">
        <f aca="false">IF(ISERROR(VLOOKUP($A39,'Import Peak'!$A$3:GF$99,188,FALSE())-VLOOKUP($A39,'Import Peak Change'!$A$106:GF$202,188,FALSE())),0,(VLOOKUP($A39,'Import Peak'!$A$3:GF$99,188,FALSE())-VLOOKUP($A39,'Import Peak Change'!$A$106:GF$202,188,FALSE())))</f>
        <v>0</v>
      </c>
      <c r="GG39" s="193" t="n">
        <f aca="false">IF(ISERROR(VLOOKUP($A39,'Import Peak'!$A$3:GG$99,189,FALSE())-VLOOKUP($A39,'Import Peak Change'!$A$106:GG$202,189,FALSE())),0,(VLOOKUP($A39,'Import Peak'!$A$3:GG$99,189,FALSE())-VLOOKUP($A39,'Import Peak Change'!$A$106:GG$202,189,FALSE())))</f>
        <v>0</v>
      </c>
      <c r="GH39" s="193" t="n">
        <f aca="false">IF(ISERROR(VLOOKUP($A39,'Import Peak'!$A$3:GH$99,190,FALSE())-VLOOKUP($A39,'Import Peak Change'!$A$106:GH$202,190,FALSE())),0,(VLOOKUP($A39,'Import Peak'!$A$3:GH$99,190,FALSE())-VLOOKUP($A39,'Import Peak Change'!$A$106:GH$202,190,FALSE())))</f>
        <v>0</v>
      </c>
      <c r="GI39" s="193" t="n">
        <f aca="false">IF(ISERROR(VLOOKUP($A39,'Import Peak'!$A$3:GI$99,191,FALSE())-VLOOKUP($A39,'Import Peak Change'!$A$106:GI$202,191,FALSE())),0,(VLOOKUP($A39,'Import Peak'!$A$3:GI$99,191,FALSE())-VLOOKUP($A39,'Import Peak Change'!$A$106:GI$202,191,FALSE())))</f>
        <v>0</v>
      </c>
      <c r="GJ39" s="193" t="n">
        <f aca="false">IF(ISERROR(VLOOKUP($A39,'Import Peak'!$A$3:GJ$99,192,FALSE())-VLOOKUP($A39,'Import Peak Change'!$A$106:GJ$202,192,FALSE())),0,(VLOOKUP($A39,'Import Peak'!$A$3:GJ$99,192,FALSE())-VLOOKUP($A39,'Import Peak Change'!$A$106:GJ$202,192,FALSE())))</f>
        <v>0</v>
      </c>
      <c r="GK39" s="193" t="n">
        <f aca="false">IF(ISERROR(VLOOKUP($A39,'Import Peak'!$A$3:GK$99,193,FALSE())-VLOOKUP($A39,'Import Peak Change'!$A$106:GK$202,193,FALSE())),0,(VLOOKUP($A39,'Import Peak'!$A$3:GK$99,193,FALSE())-VLOOKUP($A39,'Import Peak Change'!$A$106:GK$202,193,FALSE())))</f>
        <v>0</v>
      </c>
      <c r="GL39" s="193" t="n">
        <f aca="false">IF(ISERROR(VLOOKUP($A39,'Import Peak'!$A$3:GL$99,194,FALSE())-VLOOKUP($A39,'Import Peak Change'!$A$106:GL$202,194,FALSE())),0,(VLOOKUP($A39,'Import Peak'!$A$3:GL$99,194,FALSE())-VLOOKUP($A39,'Import Peak Change'!$A$106:GL$202,194,FALSE())))</f>
        <v>0</v>
      </c>
      <c r="GM39" s="193" t="n">
        <f aca="false">IF(ISERROR(VLOOKUP($A39,'Import Peak'!$A$3:GM$99,195,FALSE())-VLOOKUP($A39,'Import Peak Change'!$A$106:GM$202,195,FALSE())),0,(VLOOKUP($A39,'Import Peak'!$A$3:GM$99,195,FALSE())-VLOOKUP($A39,'Import Peak Change'!$A$106:GM$202,195,FALSE())))</f>
        <v>0</v>
      </c>
      <c r="GN39" s="193" t="n">
        <f aca="false">IF(ISERROR(VLOOKUP($A39,'Import Peak'!$A$3:GN$99,196,FALSE())-VLOOKUP($A39,'Import Peak Change'!$A$106:GN$202,196,FALSE())),0,(VLOOKUP($A39,'Import Peak'!$A$3:GN$99,196,FALSE())-VLOOKUP($A39,'Import Peak Change'!$A$106:GN$202,196,FALSE())))</f>
        <v>0</v>
      </c>
      <c r="GO39" s="193" t="n">
        <f aca="false">IF(ISERROR(VLOOKUP($A39,'Import Peak'!$A$3:GO$99,197,FALSE())-VLOOKUP($A39,'Import Peak Change'!$A$106:GO$202,197,FALSE())),0,(VLOOKUP($A39,'Import Peak'!$A$3:GO$99,197,FALSE())-VLOOKUP($A39,'Import Peak Change'!$A$106:GO$202,197,FALSE())))</f>
        <v>0</v>
      </c>
      <c r="GP39" s="193" t="n">
        <f aca="false">IF(ISERROR(VLOOKUP($A39,'Import Peak'!$A$3:GP$99,198,FALSE())-VLOOKUP($A39,'Import Peak Change'!$A$106:GP$202,198,FALSE())),0,(VLOOKUP($A39,'Import Peak'!$A$3:GP$99,198,FALSE())-VLOOKUP($A39,'Import Peak Change'!$A$106:GP$202,198,FALSE())))</f>
        <v>0</v>
      </c>
      <c r="GQ39" s="193" t="n">
        <f aca="false">IF(ISERROR(VLOOKUP($A39,'Import Peak'!$A$3:GQ$99,199,FALSE())-VLOOKUP($A39,'Import Peak Change'!$A$106:GQ$202,199,FALSE())),0,(VLOOKUP($A39,'Import Peak'!$A$3:GQ$99,199,FALSE())-VLOOKUP($A39,'Import Peak Change'!$A$106:GQ$202,199,FALSE())))</f>
        <v>0</v>
      </c>
      <c r="GR39" s="193" t="n">
        <f aca="false">IF(ISERROR(VLOOKUP($A39,'Import Peak'!$A$3:GR$99,200,FALSE())-VLOOKUP($A39,'Import Peak Change'!$A$106:GR$202,200,FALSE())),0,(VLOOKUP($A39,'Import Peak'!$A$3:GR$99,200,FALSE())-VLOOKUP($A39,'Import Peak Change'!$A$106:GR$202,200,FALSE())))</f>
        <v>0</v>
      </c>
      <c r="GS39" s="193" t="n">
        <f aca="false">IF(ISERROR(VLOOKUP($A39,'Import Peak'!$A$3:GS$99,201,FALSE())-VLOOKUP($A39,'Import Peak Change'!$A$106:GS$202,201,FALSE())),0,(VLOOKUP($A39,'Import Peak'!$A$3:GS$99,201,FALSE())-VLOOKUP($A39,'Import Peak Change'!$A$106:GS$202,201,FALSE())))</f>
        <v>0</v>
      </c>
      <c r="GT39" s="193" t="n">
        <f aca="false">IF(ISERROR(VLOOKUP($A39,'Import Peak'!$A$3:GT$99,202,FALSE())-VLOOKUP($A39,'Import Peak Change'!$A$106:GT$202,202,FALSE())),0,(VLOOKUP($A39,'Import Peak'!$A$3:GT$99,202,FALSE())-VLOOKUP($A39,'Import Peak Change'!$A$106:GT$202,202,FALSE())))</f>
        <v>0</v>
      </c>
      <c r="GU39" s="193" t="n">
        <f aca="false">IF(ISERROR(VLOOKUP($A39,'Import Peak'!$A$3:GU$99,203,FALSE())-VLOOKUP($A39,'Import Peak Change'!$A$106:GU$202,203,FALSE())),0,(VLOOKUP($A39,'Import Peak'!$A$3:GU$99,203,FALSE())-VLOOKUP($A39,'Import Peak Change'!$A$106:GU$202,203,FALSE())))</f>
        <v>0</v>
      </c>
      <c r="GV39" s="193" t="n">
        <f aca="false">IF(ISERROR(VLOOKUP($A39,'Import Peak'!$A$3:GV$99,204,FALSE())-VLOOKUP($A39,'Import Peak Change'!$A$106:GV$202,204,FALSE())),0,(VLOOKUP($A39,'Import Peak'!$A$3:GV$99,204,FALSE())-VLOOKUP($A39,'Import Peak Change'!$A$106:GV$202,204,FALSE())))</f>
        <v>0</v>
      </c>
      <c r="GW39" s="193" t="n">
        <f aca="false">IF(ISERROR(VLOOKUP($A39,'Import Peak'!$A$3:GW$99,205,FALSE())-VLOOKUP($A39,'Import Peak Change'!$A$106:GW$202,205,FALSE())),0,(VLOOKUP($A39,'Import Peak'!$A$3:GW$99,205,FALSE())-VLOOKUP($A39,'Import Peak Change'!$A$106:GW$202,205,FALSE())))</f>
        <v>0</v>
      </c>
      <c r="GX39" s="193" t="n">
        <f aca="false">IF(ISERROR(VLOOKUP($A39,'Import Peak'!$A$3:GX$99,206,FALSE())-VLOOKUP($A39,'Import Peak Change'!$A$106:GX$202,206,FALSE())),0,(VLOOKUP($A39,'Import Peak'!$A$3:GX$99,206,FALSE())-VLOOKUP($A39,'Import Peak Change'!$A$106:GX$202,206,FALSE())))</f>
        <v>0</v>
      </c>
      <c r="GY39" s="193" t="n">
        <f aca="false">IF(ISERROR(VLOOKUP($A39,'Import Peak'!$A$3:GY$99,207,FALSE())-VLOOKUP($A39,'Import Peak Change'!$A$106:GY$202,207,FALSE())),0,(VLOOKUP($A39,'Import Peak'!$A$3:GY$99,207,FALSE())-VLOOKUP($A39,'Import Peak Change'!$A$106:GY$202,207,FALSE())))</f>
        <v>0</v>
      </c>
      <c r="GZ39" s="193" t="n">
        <f aca="false">IF(ISERROR(VLOOKUP($A39,'Import Peak'!$A$3:GZ$99,208,FALSE())-VLOOKUP($A39,'Import Peak Change'!$A$106:GZ$202,208,FALSE())),0,(VLOOKUP($A39,'Import Peak'!$A$3:GZ$99,208,FALSE())-VLOOKUP($A39,'Import Peak Change'!$A$106:GZ$202,208,FALSE())))</f>
        <v>0</v>
      </c>
      <c r="HA39" s="193" t="n">
        <f aca="false">IF(ISERROR(VLOOKUP($A39,'Import Peak'!$A$3:HA$99,209,FALSE())-VLOOKUP($A39,'Import Peak Change'!$A$106:HA$202,209,FALSE())),0,(VLOOKUP($A39,'Import Peak'!$A$3:HA$99,209,FALSE())-VLOOKUP($A39,'Import Peak Change'!$A$106:HA$202,209,FALSE())))</f>
        <v>0</v>
      </c>
      <c r="HB39" s="193" t="n">
        <f aca="false">IF(ISERROR(VLOOKUP($A39,'Import Peak'!$A$3:HB$99,210,FALSE())-VLOOKUP($A39,'Import Peak Change'!$A$106:HB$202,210,FALSE())),0,(VLOOKUP($A39,'Import Peak'!$A$3:HB$99,210,FALSE())-VLOOKUP($A39,'Import Peak Change'!$A$106:HB$202,210,FALSE())))</f>
        <v>0</v>
      </c>
      <c r="HC39" s="193" t="n">
        <f aca="false">IF(ISERROR(VLOOKUP($A39,'Import Peak'!$A$3:HC$99,211,FALSE())-VLOOKUP($A39,'Import Peak Change'!$A$106:HC$202,211,FALSE())),0,(VLOOKUP($A39,'Import Peak'!$A$3:HC$99,211,FALSE())-VLOOKUP($A39,'Import Peak Change'!$A$106:HC$202,211,FALSE())))</f>
        <v>0</v>
      </c>
      <c r="HD39" s="193" t="n">
        <f aca="false">IF(ISERROR(VLOOKUP($A39,'Import Peak'!$A$3:HD$99,212,FALSE())-VLOOKUP($A39,'Import Peak Change'!$A$106:HD$202,212,FALSE())),0,(VLOOKUP($A39,'Import Peak'!$A$3:HD$99,212,FALSE())-VLOOKUP($A39,'Import Peak Change'!$A$106:HD$202,212,FALSE())))</f>
        <v>0</v>
      </c>
      <c r="HE39" s="193" t="n">
        <f aca="false">IF(ISERROR(VLOOKUP($A39,'Import Peak'!$A$3:HE$99,213,FALSE())-VLOOKUP($A39,'Import Peak Change'!$A$106:HE$202,213,FALSE())),0,(VLOOKUP($A39,'Import Peak'!$A$3:HE$99,213,FALSE())-VLOOKUP($A39,'Import Peak Change'!$A$106:HE$202,213,FALSE())))</f>
        <v>0</v>
      </c>
      <c r="HF39" s="193" t="n">
        <f aca="false">IF(ISERROR(VLOOKUP($A39,'Import Peak'!$A$3:HF$99,214,FALSE())-VLOOKUP($A39,'Import Peak Change'!$A$106:HF$202,214,FALSE())),0,(VLOOKUP($A39,'Import Peak'!$A$3:HF$99,214,FALSE())-VLOOKUP($A39,'Import Peak Change'!$A$106:HF$202,214,FALSE())))</f>
        <v>0</v>
      </c>
      <c r="HG39" s="193" t="n">
        <f aca="false">IF(ISERROR(VLOOKUP($A39,'Import Peak'!$A$3:HG$99,215,FALSE())-VLOOKUP($A39,'Import Peak Change'!$A$106:HG$202,215,FALSE())),0,(VLOOKUP($A39,'Import Peak'!$A$3:HG$99,215,FALSE())-VLOOKUP($A39,'Import Peak Change'!$A$106:HG$202,215,FALSE())))</f>
        <v>0</v>
      </c>
      <c r="HH39" s="193" t="n">
        <f aca="false">IF(ISERROR(VLOOKUP($A39,'Import Peak'!$A$3:HH$99,216,FALSE())-VLOOKUP($A39,'Import Peak Change'!$A$106:HH$202,216,FALSE())),0,(VLOOKUP($A39,'Import Peak'!$A$3:HH$99,216,FALSE())-VLOOKUP($A39,'Import Peak Change'!$A$106:HH$202,216,FALSE())))</f>
        <v>0</v>
      </c>
      <c r="HI39" s="193" t="n">
        <f aca="false">IF(ISERROR(VLOOKUP($A39,'Import Peak'!$A$3:HI$99,217,FALSE())-VLOOKUP($A39,'Import Peak Change'!$A$106:HI$202,217,FALSE())),0,(VLOOKUP($A39,'Import Peak'!$A$3:HI$99,217,FALSE())-VLOOKUP($A39,'Import Peak Change'!$A$106:HI$202,217,FALSE())))</f>
        <v>0</v>
      </c>
      <c r="HJ39" s="193" t="n">
        <f aca="false">IF(ISERROR(VLOOKUP($A39,'Import Peak'!$A$3:HJ$99,218,FALSE())-VLOOKUP($A39,'Import Peak Change'!$A$106:HJ$202,218,FALSE())),0,(VLOOKUP($A39,'Import Peak'!$A$3:HJ$99,218,FALSE())-VLOOKUP($A39,'Import Peak Change'!$A$106:HJ$202,218,FALSE())))</f>
        <v>0</v>
      </c>
      <c r="HK39" s="193" t="n">
        <f aca="false">IF(ISERROR(VLOOKUP($A39,'Import Peak'!$A$3:HK$99,219,FALSE())-VLOOKUP($A39,'Import Peak Change'!$A$106:HK$202,219,FALSE())),0,(VLOOKUP($A39,'Import Peak'!$A$3:HK$99,219,FALSE())-VLOOKUP($A39,'Import Peak Change'!$A$106:HK$202,219,FALSE())))</f>
        <v>0</v>
      </c>
      <c r="HL39" s="193" t="n">
        <f aca="false">IF(ISERROR(VLOOKUP($A39,'Import Peak'!$A$3:HL$99,220,FALSE())-VLOOKUP($A39,'Import Peak Change'!$A$106:HL$202,220,FALSE())),0,(VLOOKUP($A39,'Import Peak'!$A$3:HL$99,220,FALSE())-VLOOKUP($A39,'Import Peak Change'!$A$106:HL$202,220,FALSE())))</f>
        <v>0</v>
      </c>
      <c r="HM39" s="193" t="n">
        <f aca="false">IF(ISERROR(VLOOKUP($A39,'Import Peak'!$A$3:HM$99,221,FALSE())-VLOOKUP($A39,'Import Peak Change'!$A$106:HM$202,221,FALSE())),0,(VLOOKUP($A39,'Import Peak'!$A$3:HM$99,221,FALSE())-VLOOKUP($A39,'Import Peak Change'!$A$106:HM$202,221,FALSE())))</f>
        <v>0</v>
      </c>
      <c r="HN39" s="193" t="n">
        <f aca="false">IF(ISERROR(VLOOKUP($A39,'Import Peak'!$A$3:HN$99,222,FALSE())-VLOOKUP($A39,'Import Peak Change'!$A$106:HN$202,222,FALSE())),0,(VLOOKUP($A39,'Import Peak'!$A$3:HN$99,222,FALSE())-VLOOKUP($A39,'Import Peak Change'!$A$106:HN$202,222,FALSE())))</f>
        <v>0</v>
      </c>
      <c r="HO39" s="193" t="n">
        <f aca="false">IF(ISERROR(VLOOKUP($A39,'Import Peak'!$A$3:HO$99,223,FALSE())-VLOOKUP($A39,'Import Peak Change'!$A$106:HO$202,223,FALSE())),0,(VLOOKUP($A39,'Import Peak'!$A$3:HO$99,223,FALSE())-VLOOKUP($A39,'Import Peak Change'!$A$106:HO$202,223,FALSE())))</f>
        <v>0</v>
      </c>
      <c r="HP39" s="193" t="n">
        <f aca="false">IF(ISERROR(VLOOKUP($A39,'Import Peak'!$A$3:HP$99,224,FALSE())-VLOOKUP($A39,'Import Peak Change'!$A$106:HP$202,224,FALSE())),0,(VLOOKUP($A39,'Import Peak'!$A$3:HP$99,224,FALSE())-VLOOKUP($A39,'Import Peak Change'!$A$106:HP$202,224,FALSE())))</f>
        <v>0</v>
      </c>
      <c r="HQ39" s="193" t="n">
        <f aca="false">IF(ISERROR(VLOOKUP($A39,'Import Peak'!$A$3:HQ$99,225,FALSE())-VLOOKUP($A39,'Import Peak Change'!$A$106:HQ$202,225,FALSE())),0,(VLOOKUP($A39,'Import Peak'!$A$3:HQ$99,225,FALSE())-VLOOKUP($A39,'Import Peak Change'!$A$106:HQ$202,225,FALSE())))</f>
        <v>0</v>
      </c>
      <c r="HR39" s="193" t="n">
        <f aca="false">IF(ISERROR(VLOOKUP($A39,'Import Peak'!$A$3:HR$99,226,FALSE())-VLOOKUP($A39,'Import Peak Change'!$A$106:HR$202,226,FALSE())),0,(VLOOKUP($A39,'Import Peak'!$A$3:HR$99,226,FALSE())-VLOOKUP($A39,'Import Peak Change'!$A$106:HR$202,226,FALSE())))</f>
        <v>0</v>
      </c>
      <c r="HS39" s="193" t="n">
        <f aca="false">IF(ISERROR(VLOOKUP($A39,'Import Peak'!$A$3:HS$99,227,FALSE())-VLOOKUP($A39,'Import Peak Change'!$A$106:HS$202,227,FALSE())),0,(VLOOKUP($A39,'Import Peak'!$A$3:HS$99,227,FALSE())-VLOOKUP($A39,'Import Peak Change'!$A$106:HS$202,227,FALSE())))</f>
        <v>0</v>
      </c>
      <c r="HT39" s="193" t="n">
        <f aca="false">IF(ISERROR(VLOOKUP($A39,'Import Peak'!$A$3:HT$99,228,FALSE())-VLOOKUP($A39,'Import Peak Change'!$A$106:HT$202,228,FALSE())),0,(VLOOKUP($A39,'Import Peak'!$A$3:HT$99,228,FALSE())-VLOOKUP($A39,'Import Peak Change'!$A$106:HT$202,228,FALSE())))</f>
        <v>0</v>
      </c>
      <c r="HU39" s="193" t="n">
        <f aca="false">IF(ISERROR(VLOOKUP($A39,'Import Peak'!$A$3:HU$99,229,FALSE())-VLOOKUP($A39,'Import Peak Change'!$A$106:HU$202,229,FALSE())),0,(VLOOKUP($A39,'Import Peak'!$A$3:HU$99,229,FALSE())-VLOOKUP($A39,'Import Peak Change'!$A$106:HU$202,229,FALSE())))</f>
        <v>0</v>
      </c>
      <c r="HV39" s="193" t="n">
        <f aca="false">IF(ISERROR(VLOOKUP($A39,'Import Peak'!$A$3:HV$99,230,FALSE())-VLOOKUP($A39,'Import Peak Change'!$A$106:HV$202,230,FALSE())),0,(VLOOKUP($A39,'Import Peak'!$A$3:HV$99,230,FALSE())-VLOOKUP($A39,'Import Peak Change'!$A$106:HV$202,230,FALSE())))</f>
        <v>0</v>
      </c>
      <c r="HW39" s="193" t="n">
        <f aca="false">IF(ISERROR(VLOOKUP($A39,'Import Peak'!$A$3:HW$99,231,FALSE())-VLOOKUP($A39,'Import Peak Change'!$A$106:HW$202,231,FALSE())),0,(VLOOKUP($A39,'Import Peak'!$A$3:HW$99,231,FALSE())-VLOOKUP($A39,'Import Peak Change'!$A$106:HW$202,231,FALSE())))</f>
        <v>0</v>
      </c>
      <c r="HX39" s="193" t="n">
        <f aca="false">IF(ISERROR(VLOOKUP($A39,'Import Peak'!$A$3:HX$99,232,FALSE())-VLOOKUP($A39,'Import Peak Change'!$A$106:HX$202,232,FALSE())),0,(VLOOKUP($A39,'Import Peak'!$A$3:HX$99,232,FALSE())-VLOOKUP($A39,'Import Peak Change'!$A$106:HX$202,232,FALSE())))</f>
        <v>0</v>
      </c>
      <c r="HY39" s="193" t="n">
        <f aca="false">IF(ISERROR(VLOOKUP($A39,'Import Peak'!$A$3:HY$99,233,FALSE())-VLOOKUP($A39,'Import Peak Change'!$A$106:HY$202,233,FALSE())),0,(VLOOKUP($A39,'Import Peak'!$A$3:HY$99,233,FALSE())-VLOOKUP($A39,'Import Peak Change'!$A$106:HY$202,233,FALSE())))</f>
        <v>0</v>
      </c>
      <c r="HZ39" s="193" t="n">
        <f aca="false">IF(ISERROR(VLOOKUP($A39,'Import Peak'!$A$3:HZ$99,234,FALSE())-VLOOKUP($A39,'Import Peak Change'!$A$106:HZ$202,234,FALSE())),0,(VLOOKUP($A39,'Import Peak'!$A$3:HZ$99,234,FALSE())-VLOOKUP($A39,'Import Peak Change'!$A$106:HZ$202,234,FALSE())))</f>
        <v>0</v>
      </c>
      <c r="IA39" s="193" t="n">
        <f aca="false">IF(ISERROR(VLOOKUP($A39,'Import Peak'!$A$3:IA$99,235,FALSE())-VLOOKUP($A39,'Import Peak Change'!$A$106:IA$202,235,FALSE())),0,(VLOOKUP($A39,'Import Peak'!$A$3:IA$99,235,FALSE())-VLOOKUP($A39,'Import Peak Change'!$A$106:IA$202,235,FALSE())))</f>
        <v>0</v>
      </c>
      <c r="IB39" s="193" t="n">
        <f aca="false">IF(ISERROR(VLOOKUP($A39,'Import Peak'!$A$3:IB$99,236,FALSE())-VLOOKUP($A39,'Import Peak Change'!$A$106:IB$202,236,FALSE())),0,(VLOOKUP($A39,'Import Peak'!$A$3:IB$99,236,FALSE())-VLOOKUP($A39,'Import Peak Change'!$A$106:IB$202,236,FALSE())))</f>
        <v>0</v>
      </c>
      <c r="IC39" s="193" t="n">
        <f aca="false">IF(ISERROR(VLOOKUP($A39,'Import Peak'!$A$3:IC$99,237,FALSE())-VLOOKUP($A39,'Import Peak Change'!$A$106:IC$202,237,FALSE())),0,(VLOOKUP($A39,'Import Peak'!$A$3:IC$99,237,FALSE())-VLOOKUP($A39,'Import Peak Change'!$A$106:IC$202,237,FALSE())))</f>
        <v>0</v>
      </c>
      <c r="ID39" s="193" t="n">
        <f aca="false">IF(ISERROR(VLOOKUP($A39,'Import Peak'!$A$3:ID$99,238,FALSE())-VLOOKUP($A39,'Import Peak Change'!$A$106:ID$202,238,FALSE())),0,(VLOOKUP($A39,'Import Peak'!$A$3:ID$99,238,FALSE())-VLOOKUP($A39,'Import Peak Change'!$A$106:ID$202,238,FALSE())))</f>
        <v>1.75863063914949</v>
      </c>
      <c r="IE39" s="193" t="n">
        <f aca="false">IF(ISERROR(VLOOKUP($A39,'Import Peak'!$A$3:IE$99,239,FALSE())-VLOOKUP($A39,'Import Peak Change'!$A$106:IE$202,239,FALSE())),0,(VLOOKUP($A39,'Import Peak'!$A$3:IE$99,239,FALSE())-VLOOKUP($A39,'Import Peak Change'!$A$106:IE$202,239,FALSE())))</f>
        <v>1.75863063914949</v>
      </c>
    </row>
    <row r="40" customFormat="false" ht="12.75" hidden="false" customHeight="false" outlineLevel="0" collapsed="false">
      <c r="A40" s="201" t="str">
        <f aca="false">IF('Import Peak'!A37=0,"",'Import Peak'!A37)</f>
        <v>PWR-NG-LTCA</v>
      </c>
      <c r="B40" s="193"/>
      <c r="C40" s="193"/>
      <c r="D40" s="193"/>
      <c r="E40" s="193"/>
      <c r="F40" s="193"/>
      <c r="G40" s="193" t="n">
        <f aca="false">IF(ISERROR(VLOOKUP($A40,'Import Peak'!$A$3:G$99,7,FALSE())-VLOOKUP($A40,'Import Peak Change'!$A$106:G$202,7,FALSE())),0,(VLOOKUP($A40,'Import Peak'!$A$3:G$99,7,FALSE())-VLOOKUP($A40,'Import Peak Change'!$A$106:G$202,7,FALSE())))</f>
        <v>0</v>
      </c>
      <c r="H40" s="193" t="n">
        <f aca="false">IF(ISERROR(VLOOKUP($A40,'Import Peak'!$A$3:H$99,8,FALSE())-VLOOKUP($A40,'Import Peak Change'!$A$106:H$202,8,FALSE())),0,(VLOOKUP($A40,'Import Peak'!$A$3:H$99,8,FALSE())-VLOOKUP($A40,'Import Peak Change'!$A$106:H$202,8,FALSE())))</f>
        <v>0</v>
      </c>
      <c r="I40" s="193" t="n">
        <f aca="false">IF(ISERROR(VLOOKUP($A40,'Import Peak'!$A$3:I$99,9,FALSE())-VLOOKUP($A40,'Import Peak Change'!$A$106:I$202,9,FALSE())),0,(VLOOKUP($A40,'Import Peak'!$A$3:I$99,9,FALSE())-VLOOKUP($A40,'Import Peak Change'!$A$106:I$202,9,FALSE())))</f>
        <v>0</v>
      </c>
      <c r="J40" s="193" t="n">
        <f aca="false">IF(ISERROR(VLOOKUP($A40,'Import Peak'!$A$3:J$99,10,FALSE())-VLOOKUP($A40,'Import Peak Change'!$A$106:J$202,10,FALSE())),0,(VLOOKUP($A40,'Import Peak'!$A$3:J$99,10,FALSE())-VLOOKUP($A40,'Import Peak Change'!$A$106:J$202,10,FALSE())))</f>
        <v>0</v>
      </c>
      <c r="K40" s="193" t="n">
        <f aca="false">IF(ISERROR(VLOOKUP($A40,'Import Peak'!$A$3:K$99,11,FALSE())-VLOOKUP($A40,'Import Peak Change'!$A$106:K$202,11,FALSE())),0,(VLOOKUP($A40,'Import Peak'!$A$3:K$99,11,FALSE())-VLOOKUP($A40,'Import Peak Change'!$A$106:K$202,11,FALSE())))</f>
        <v>0</v>
      </c>
      <c r="L40" s="193" t="n">
        <f aca="false">IF(ISERROR(VLOOKUP($A40,'Import Peak'!$A$3:L$99,12,FALSE())-VLOOKUP($A40,'Import Peak Change'!$A$106:L$202,12,FALSE())),0,(VLOOKUP($A40,'Import Peak'!$A$3:L$99,12,FALSE())-VLOOKUP($A40,'Import Peak Change'!$A$106:L$202,12,FALSE())))</f>
        <v>0</v>
      </c>
      <c r="M40" s="193" t="n">
        <f aca="false">IF(ISERROR(VLOOKUP($A40,'Import Peak'!$A$3:M$99,13,FALSE())-VLOOKUP($A40,'Import Peak Change'!$A$106:M$202,13,FALSE())),0,(VLOOKUP($A40,'Import Peak'!$A$3:M$99,13,FALSE())-VLOOKUP($A40,'Import Peak Change'!$A$106:M$202,13,FALSE())))</f>
        <v>0</v>
      </c>
      <c r="N40" s="193" t="n">
        <f aca="false">IF(ISERROR(VLOOKUP($A40,'Import Peak'!$A$3:N$99,14,FALSE())-VLOOKUP($A40,'Import Peak Change'!$A$106:N$202,14,FALSE())),0,(VLOOKUP($A40,'Import Peak'!$A$3:N$99,14,FALSE())-VLOOKUP($A40,'Import Peak Change'!$A$106:N$202,14,FALSE())))</f>
        <v>0</v>
      </c>
      <c r="O40" s="193" t="n">
        <f aca="false">IF(ISERROR(VLOOKUP($A40,'Import Peak'!$A$3:O$99,15,FALSE())-VLOOKUP($A40,'Import Peak Change'!$A$106:O$202,15,FALSE())),0,(VLOOKUP($A40,'Import Peak'!$A$3:O$99,15,FALSE())-VLOOKUP($A40,'Import Peak Change'!$A$106:O$202,15,FALSE())))</f>
        <v>0</v>
      </c>
      <c r="P40" s="193" t="n">
        <f aca="false">IF(ISERROR(VLOOKUP($A40,'Import Peak'!$A$3:P$99,16,FALSE())-VLOOKUP($A40,'Import Peak Change'!$A$106:P$202,16,FALSE())),0,(VLOOKUP($A40,'Import Peak'!$A$3:P$99,16,FALSE())-VLOOKUP($A40,'Import Peak Change'!$A$106:P$202,16,FALSE())))</f>
        <v>0</v>
      </c>
      <c r="Q40" s="193" t="n">
        <f aca="false">IF(ISERROR(VLOOKUP($A40,'Import Peak'!$A$3:Q$99,17,FALSE())-VLOOKUP($A40,'Import Peak Change'!$A$106:Q$202,17,FALSE())),0,(VLOOKUP($A40,'Import Peak'!$A$3:Q$99,17,FALSE())-VLOOKUP($A40,'Import Peak Change'!$A$106:Q$202,17,FALSE())))</f>
        <v>0</v>
      </c>
      <c r="R40" s="193" t="n">
        <f aca="false">IF(ISERROR(VLOOKUP($A40,'Import Peak'!$A$3:R$99,18,FALSE())-VLOOKUP($A40,'Import Peak Change'!$A$106:R$202,18,FALSE())),0,(VLOOKUP($A40,'Import Peak'!$A$3:R$99,18,FALSE())-VLOOKUP($A40,'Import Peak Change'!$A$106:R$202,18,FALSE())))</f>
        <v>0</v>
      </c>
      <c r="S40" s="193" t="n">
        <f aca="false">IF(ISERROR(VLOOKUP($A40,'Import Peak'!$A$3:S$99,19,FALSE())-VLOOKUP($A40,'Import Peak Change'!$A$106:S$202,19,FALSE())),0,(VLOOKUP($A40,'Import Peak'!$A$3:S$99,19,FALSE())-VLOOKUP($A40,'Import Peak Change'!$A$106:S$202,19,FALSE())))</f>
        <v>0</v>
      </c>
      <c r="T40" s="193" t="n">
        <f aca="false">IF(ISERROR(VLOOKUP($A40,'Import Peak'!$A$3:T$99,20,FALSE())-VLOOKUP($A40,'Import Peak Change'!$A$106:T$202,20,FALSE())),0,(VLOOKUP($A40,'Import Peak'!$A$3:T$99,20,FALSE())-VLOOKUP($A40,'Import Peak Change'!$A$106:T$202,20,FALSE())))</f>
        <v>0</v>
      </c>
      <c r="U40" s="193" t="n">
        <f aca="false">IF(ISERROR(VLOOKUP($A40,'Import Peak'!$A$3:U$99,21,FALSE())-VLOOKUP($A40,'Import Peak Change'!$A$106:U$202,21,FALSE())),0,(VLOOKUP($A40,'Import Peak'!$A$3:U$99,21,FALSE())-VLOOKUP($A40,'Import Peak Change'!$A$106:U$202,21,FALSE())))</f>
        <v>0</v>
      </c>
      <c r="V40" s="193" t="n">
        <f aca="false">IF(ISERROR(VLOOKUP($A40,'Import Peak'!$A$3:V$99,22,FALSE())-VLOOKUP($A40,'Import Peak Change'!$A$106:V$202,22,FALSE())),0,(VLOOKUP($A40,'Import Peak'!$A$3:V$99,22,FALSE())-VLOOKUP($A40,'Import Peak Change'!$A$106:V$202,22,FALSE())))</f>
        <v>0</v>
      </c>
      <c r="W40" s="193" t="n">
        <f aca="false">IF(ISERROR(VLOOKUP($A40,'Import Peak'!$A$3:W$99,23,FALSE())-VLOOKUP($A40,'Import Peak Change'!$A$106:W$202,23,FALSE())),0,(VLOOKUP($A40,'Import Peak'!$A$3:W$99,23,FALSE())-VLOOKUP($A40,'Import Peak Change'!$A$106:W$202,23,FALSE())))</f>
        <v>0</v>
      </c>
      <c r="X40" s="193" t="n">
        <f aca="false">IF(ISERROR(VLOOKUP($A40,'Import Peak'!$A$3:X$99,24,FALSE())-VLOOKUP($A40,'Import Peak Change'!$A$106:X$202,24,FALSE())),0,(VLOOKUP($A40,'Import Peak'!$A$3:X$99,24,FALSE())-VLOOKUP($A40,'Import Peak Change'!$A$106:X$202,24,FALSE())))</f>
        <v>0</v>
      </c>
      <c r="Y40" s="193" t="n">
        <f aca="false">IF(ISERROR(VLOOKUP($A40,'Import Peak'!$A$3:Y$99,25,FALSE())-VLOOKUP($A40,'Import Peak Change'!$A$106:Y$202,25,FALSE())),0,(VLOOKUP($A40,'Import Peak'!$A$3:Y$99,25,FALSE())-VLOOKUP($A40,'Import Peak Change'!$A$106:Y$202,25,FALSE())))</f>
        <v>0</v>
      </c>
      <c r="Z40" s="193" t="n">
        <f aca="false">IF(ISERROR(VLOOKUP($A40,'Import Peak'!$A$3:Z$99,26,FALSE())-VLOOKUP($A40,'Import Peak Change'!$A$106:Z$202,26,FALSE())),0,(VLOOKUP($A40,'Import Peak'!$A$3:Z$99,26,FALSE())-VLOOKUP($A40,'Import Peak Change'!$A$106:Z$202,26,FALSE())))</f>
        <v>0</v>
      </c>
      <c r="AA40" s="193" t="n">
        <f aca="false">IF(ISERROR(VLOOKUP($A40,'Import Peak'!$A$3:AA$99,27,FALSE())-VLOOKUP($A40,'Import Peak Change'!$A$106:AA$202,27,FALSE())),0,(VLOOKUP($A40,'Import Peak'!$A$3:AA$99,27,FALSE())-VLOOKUP($A40,'Import Peak Change'!$A$106:AA$202,27,FALSE())))</f>
        <v>0</v>
      </c>
      <c r="AB40" s="193" t="n">
        <f aca="false">IF(ISERROR(VLOOKUP($A40,'Import Peak'!$A$3:AB$99,28,FALSE())-VLOOKUP($A40,'Import Peak Change'!$A$106:AB$202,28,FALSE())),0,(VLOOKUP($A40,'Import Peak'!$A$3:AB$99,28,FALSE())-VLOOKUP($A40,'Import Peak Change'!$A$106:AB$202,28,FALSE())))</f>
        <v>0</v>
      </c>
      <c r="AC40" s="193" t="n">
        <f aca="false">IF(ISERROR(VLOOKUP($A40,'Import Peak'!$A$3:AC$99,29,FALSE())-VLOOKUP($A40,'Import Peak Change'!$A$106:AC$202,29,FALSE())),0,(VLOOKUP($A40,'Import Peak'!$A$3:AC$99,29,FALSE())-VLOOKUP($A40,'Import Peak Change'!$A$106:AC$202,29,FALSE())))</f>
        <v>0</v>
      </c>
      <c r="AD40" s="193" t="n">
        <f aca="false">IF(ISERROR(VLOOKUP($A40,'Import Peak'!$A$3:AD$99,30,FALSE())-VLOOKUP($A40,'Import Peak Change'!$A$106:AD$202,30,FALSE())),0,(VLOOKUP($A40,'Import Peak'!$A$3:AD$99,30,FALSE())-VLOOKUP($A40,'Import Peak Change'!$A$106:AD$202,30,FALSE())))</f>
        <v>0</v>
      </c>
      <c r="AE40" s="193" t="n">
        <f aca="false">IF(ISERROR(VLOOKUP($A40,'Import Peak'!$A$3:AE$99,31,FALSE())-VLOOKUP($A40,'Import Peak Change'!$A$106:AE$202,31,FALSE())),0,(VLOOKUP($A40,'Import Peak'!$A$3:AE$99,31,FALSE())-VLOOKUP($A40,'Import Peak Change'!$A$106:AE$202,31,FALSE())))</f>
        <v>0</v>
      </c>
      <c r="AF40" s="193" t="n">
        <f aca="false">IF(ISERROR(VLOOKUP($A40,'Import Peak'!$A$3:AF$99,32,FALSE())-VLOOKUP($A40,'Import Peak Change'!$A$106:AF$202,32,FALSE())),0,(VLOOKUP($A40,'Import Peak'!$A$3:AF$99,32,FALSE())-VLOOKUP($A40,'Import Peak Change'!$A$106:AF$202,32,FALSE())))</f>
        <v>0</v>
      </c>
      <c r="AG40" s="193" t="n">
        <f aca="false">IF(ISERROR(VLOOKUP($A40,'Import Peak'!$A$3:AG$99,33,FALSE())-VLOOKUP($A40,'Import Peak Change'!$A$106:AG$202,33,FALSE())),0,(VLOOKUP($A40,'Import Peak'!$A$3:AG$99,33,FALSE())-VLOOKUP($A40,'Import Peak Change'!$A$106:AG$202,33,FALSE())))</f>
        <v>0</v>
      </c>
      <c r="AH40" s="193" t="n">
        <f aca="false">IF(ISERROR(VLOOKUP($A40,'Import Peak'!$A$3:AH$99,34,FALSE())-VLOOKUP($A40,'Import Peak Change'!$A$106:AH$202,34,FALSE())),0,(VLOOKUP($A40,'Import Peak'!$A$3:AH$99,34,FALSE())-VLOOKUP($A40,'Import Peak Change'!$A$106:AH$202,34,FALSE())))</f>
        <v>0</v>
      </c>
      <c r="AI40" s="193" t="n">
        <f aca="false">IF(ISERROR(VLOOKUP($A40,'Import Peak'!$A$3:AI$99,35,FALSE())-VLOOKUP($A40,'Import Peak Change'!$A$106:AI$202,35,FALSE())),0,(VLOOKUP($A40,'Import Peak'!$A$3:AI$99,35,FALSE())-VLOOKUP($A40,'Import Peak Change'!$A$106:AI$202,35,FALSE())))</f>
        <v>0</v>
      </c>
      <c r="AJ40" s="193" t="n">
        <f aca="false">IF(ISERROR(VLOOKUP($A40,'Import Peak'!$A$3:AJ$99,36,FALSE())-VLOOKUP($A40,'Import Peak Change'!$A$106:AJ$202,36,FALSE())),0,(VLOOKUP($A40,'Import Peak'!$A$3:AJ$99,36,FALSE())-VLOOKUP($A40,'Import Peak Change'!$A$106:AJ$202,36,FALSE())))</f>
        <v>0</v>
      </c>
      <c r="AK40" s="193" t="n">
        <f aca="false">IF(ISERROR(VLOOKUP($A40,'Import Peak'!$A$3:AK$99,37,FALSE())-VLOOKUP($A40,'Import Peak Change'!$A$106:AK$202,37,FALSE())),0,(VLOOKUP($A40,'Import Peak'!$A$3:AK$99,37,FALSE())-VLOOKUP($A40,'Import Peak Change'!$A$106:AK$202,37,FALSE())))</f>
        <v>0</v>
      </c>
      <c r="AL40" s="193" t="n">
        <f aca="false">IF(ISERROR(VLOOKUP($A40,'Import Peak'!$A$3:AL$99,38,FALSE())-VLOOKUP($A40,'Import Peak Change'!$A$106:AL$202,38,FALSE())),0,(VLOOKUP($A40,'Import Peak'!$A$3:AL$99,38,FALSE())-VLOOKUP($A40,'Import Peak Change'!$A$106:AL$202,38,FALSE())))</f>
        <v>0</v>
      </c>
      <c r="AM40" s="193" t="n">
        <f aca="false">IF(ISERROR(VLOOKUP($A40,'Import Peak'!$A$3:AM$99,39,FALSE())-VLOOKUP($A40,'Import Peak Change'!$A$106:AM$202,39,FALSE())),0,(VLOOKUP($A40,'Import Peak'!$A$3:AM$99,39,FALSE())-VLOOKUP($A40,'Import Peak Change'!$A$106:AM$202,39,FALSE())))</f>
        <v>0</v>
      </c>
      <c r="AN40" s="193" t="n">
        <f aca="false">IF(ISERROR(VLOOKUP($A40,'Import Peak'!$A$3:AN$99,40,FALSE())-VLOOKUP($A40,'Import Peak Change'!$A$106:AN$202,40,FALSE())),0,(VLOOKUP($A40,'Import Peak'!$A$3:AN$99,40,FALSE())-VLOOKUP($A40,'Import Peak Change'!$A$106:AN$202,40,FALSE())))</f>
        <v>0</v>
      </c>
      <c r="AO40" s="193" t="n">
        <f aca="false">IF(ISERROR(VLOOKUP($A40,'Import Peak'!$A$3:AO$99,41,FALSE())-VLOOKUP($A40,'Import Peak Change'!$A$106:AO$202,41,FALSE())),0,(VLOOKUP($A40,'Import Peak'!$A$3:AO$99,41,FALSE())-VLOOKUP($A40,'Import Peak Change'!$A$106:AO$202,41,FALSE())))</f>
        <v>0</v>
      </c>
      <c r="AP40" s="193" t="n">
        <f aca="false">IF(ISERROR(VLOOKUP($A40,'Import Peak'!$A$3:AP$99,42,FALSE())-VLOOKUP($A40,'Import Peak Change'!$A$106:AP$202,42,FALSE())),0,(VLOOKUP($A40,'Import Peak'!$A$3:AP$99,42,FALSE())-VLOOKUP($A40,'Import Peak Change'!$A$106:AP$202,42,FALSE())))</f>
        <v>0</v>
      </c>
      <c r="AQ40" s="193" t="n">
        <f aca="false">IF(ISERROR(VLOOKUP($A40,'Import Peak'!$A$3:AQ$99,43,FALSE())-VLOOKUP($A40,'Import Peak Change'!$A$106:AQ$202,43,FALSE())),0,(VLOOKUP($A40,'Import Peak'!$A$3:AQ$99,43,FALSE())-VLOOKUP($A40,'Import Peak Change'!$A$106:AQ$202,43,FALSE())))</f>
        <v>0</v>
      </c>
      <c r="AR40" s="193" t="n">
        <f aca="false">IF(ISERROR(VLOOKUP($A40,'Import Peak'!$A$3:AR$99,44,FALSE())-VLOOKUP($A40,'Import Peak Change'!$A$106:AR$202,44,FALSE())),0,(VLOOKUP($A40,'Import Peak'!$A$3:AR$99,44,FALSE())-VLOOKUP($A40,'Import Peak Change'!$A$106:AR$202,44,FALSE())))</f>
        <v>0</v>
      </c>
      <c r="AS40" s="193" t="n">
        <f aca="false">IF(ISERROR(VLOOKUP($A40,'Import Peak'!$A$3:AS$99,45,FALSE())-VLOOKUP($A40,'Import Peak Change'!$A$106:AS$202,45,FALSE())),0,(VLOOKUP($A40,'Import Peak'!$A$3:AS$99,45,FALSE())-VLOOKUP($A40,'Import Peak Change'!$A$106:AS$202,45,FALSE())))</f>
        <v>0</v>
      </c>
      <c r="AT40" s="193" t="n">
        <f aca="false">IF(ISERROR(VLOOKUP($A40,'Import Peak'!$A$3:AT$99,46,FALSE())-VLOOKUP($A40,'Import Peak Change'!$A$106:AT$202,46,FALSE())),0,(VLOOKUP($A40,'Import Peak'!$A$3:AT$99,46,FALSE())-VLOOKUP($A40,'Import Peak Change'!$A$106:AT$202,46,FALSE())))</f>
        <v>0</v>
      </c>
      <c r="AU40" s="193" t="n">
        <f aca="false">IF(ISERROR(VLOOKUP($A40,'Import Peak'!$A$3:AU$99,47,FALSE())-VLOOKUP($A40,'Import Peak Change'!$A$106:AU$202,47,FALSE())),0,(VLOOKUP($A40,'Import Peak'!$A$3:AU$99,47,FALSE())-VLOOKUP($A40,'Import Peak Change'!$A$106:AU$202,47,FALSE())))</f>
        <v>0</v>
      </c>
      <c r="AV40" s="193" t="n">
        <f aca="false">IF(ISERROR(VLOOKUP($A40,'Import Peak'!$A$3:AV$99,48,FALSE())-VLOOKUP($A40,'Import Peak Change'!$A$106:AV$202,48,FALSE())),0,(VLOOKUP($A40,'Import Peak'!$A$3:AV$99,48,FALSE())-VLOOKUP($A40,'Import Peak Change'!$A$106:AV$202,48,FALSE())))</f>
        <v>0</v>
      </c>
      <c r="AW40" s="193" t="n">
        <f aca="false">IF(ISERROR(VLOOKUP($A40,'Import Peak'!$A$3:AW$99,49,FALSE())-VLOOKUP($A40,'Import Peak Change'!$A$106:AW$202,49,FALSE())),0,(VLOOKUP($A40,'Import Peak'!$A$3:AW$99,49,FALSE())-VLOOKUP($A40,'Import Peak Change'!$A$106:AW$202,49,FALSE())))</f>
        <v>0</v>
      </c>
      <c r="AX40" s="193" t="n">
        <f aca="false">IF(ISERROR(VLOOKUP($A40,'Import Peak'!$A$3:AX$99,50,FALSE())-VLOOKUP($A40,'Import Peak Change'!$A$106:AX$202,50,FALSE())),0,(VLOOKUP($A40,'Import Peak'!$A$3:AX$99,50,FALSE())-VLOOKUP($A40,'Import Peak Change'!$A$106:AX$202,50,FALSE())))</f>
        <v>0</v>
      </c>
      <c r="AY40" s="193" t="n">
        <f aca="false">IF(ISERROR(VLOOKUP($A40,'Import Peak'!$A$3:AY$99,51,FALSE())-VLOOKUP($A40,'Import Peak Change'!$A$106:AY$202,51,FALSE())),0,(VLOOKUP($A40,'Import Peak'!$A$3:AY$99,51,FALSE())-VLOOKUP($A40,'Import Peak Change'!$A$106:AY$202,51,FALSE())))</f>
        <v>0</v>
      </c>
      <c r="AZ40" s="193" t="n">
        <f aca="false">IF(ISERROR(VLOOKUP($A40,'Import Peak'!$A$3:AZ$99,52,FALSE())-VLOOKUP($A40,'Import Peak Change'!$A$106:AZ$202,52,FALSE())),0,(VLOOKUP($A40,'Import Peak'!$A$3:AZ$99,52,FALSE())-VLOOKUP($A40,'Import Peak Change'!$A$106:AZ$202,52,FALSE())))</f>
        <v>0</v>
      </c>
      <c r="BA40" s="193" t="n">
        <f aca="false">IF(ISERROR(VLOOKUP($A40,'Import Peak'!$A$3:BA$99,53,FALSE())-VLOOKUP($A40,'Import Peak Change'!$A$106:BA$202,53,FALSE())),0,(VLOOKUP($A40,'Import Peak'!$A$3:BA$99,53,FALSE())-VLOOKUP($A40,'Import Peak Change'!$A$106:BA$202,53,FALSE())))</f>
        <v>0</v>
      </c>
      <c r="BB40" s="193" t="n">
        <f aca="false">IF(ISERROR(VLOOKUP($A40,'Import Peak'!$A$3:BB$99,54,FALSE())-VLOOKUP($A40,'Import Peak Change'!$A$106:BB$202,54,FALSE())),0,(VLOOKUP($A40,'Import Peak'!$A$3:BB$99,54,FALSE())-VLOOKUP($A40,'Import Peak Change'!$A$106:BB$202,54,FALSE())))</f>
        <v>0</v>
      </c>
      <c r="BC40" s="193" t="n">
        <f aca="false">IF(ISERROR(VLOOKUP($A40,'Import Peak'!$A$3:BC$99,55,FALSE())-VLOOKUP($A40,'Import Peak Change'!$A$106:BC$202,55,FALSE())),0,(VLOOKUP($A40,'Import Peak'!$A$3:BC$99,55,FALSE())-VLOOKUP($A40,'Import Peak Change'!$A$106:BC$202,55,FALSE())))</f>
        <v>0</v>
      </c>
      <c r="BD40" s="193" t="n">
        <f aca="false">IF(ISERROR(VLOOKUP($A40,'Import Peak'!$A$3:BD$99,56,FALSE())-VLOOKUP($A40,'Import Peak Change'!$A$106:BD$202,56,FALSE())),0,(VLOOKUP($A40,'Import Peak'!$A$3:BD$99,56,FALSE())-VLOOKUP($A40,'Import Peak Change'!$A$106:BD$202,56,FALSE())))</f>
        <v>0</v>
      </c>
      <c r="BE40" s="193" t="n">
        <f aca="false">IF(ISERROR(VLOOKUP($A40,'Import Peak'!$A$3:BE$99,57,FALSE())-VLOOKUP($A40,'Import Peak Change'!$A$106:BE$202,57,FALSE())),0,(VLOOKUP($A40,'Import Peak'!$A$3:BE$99,57,FALSE())-VLOOKUP($A40,'Import Peak Change'!$A$106:BE$202,57,FALSE())))</f>
        <v>0</v>
      </c>
      <c r="BF40" s="193" t="n">
        <f aca="false">IF(ISERROR(VLOOKUP($A40,'Import Peak'!$A$3:BF$99,58,FALSE())-VLOOKUP($A40,'Import Peak Change'!$A$106:BF$202,58,FALSE())),0,(VLOOKUP($A40,'Import Peak'!$A$3:BF$99,58,FALSE())-VLOOKUP($A40,'Import Peak Change'!$A$106:BF$202,58,FALSE())))</f>
        <v>0</v>
      </c>
      <c r="BG40" s="193" t="n">
        <f aca="false">IF(ISERROR(VLOOKUP($A40,'Import Peak'!$A$3:BG$99,59,FALSE())-VLOOKUP($A40,'Import Peak Change'!$A$106:BG$202,59,FALSE())),0,(VLOOKUP($A40,'Import Peak'!$A$3:BG$99,59,FALSE())-VLOOKUP($A40,'Import Peak Change'!$A$106:BG$202,59,FALSE())))</f>
        <v>0</v>
      </c>
      <c r="BH40" s="193" t="n">
        <f aca="false">IF(ISERROR(VLOOKUP($A40,'Import Peak'!$A$3:BH$99,60,FALSE())-VLOOKUP($A40,'Import Peak Change'!$A$106:BH$202,60,FALSE())),0,(VLOOKUP($A40,'Import Peak'!$A$3:BH$99,60,FALSE())-VLOOKUP($A40,'Import Peak Change'!$A$106:BH$202,60,FALSE())))</f>
        <v>0</v>
      </c>
      <c r="BI40" s="193" t="n">
        <f aca="false">IF(ISERROR(VLOOKUP($A40,'Import Peak'!$A$3:BI$99,61,FALSE())-VLOOKUP($A40,'Import Peak Change'!$A$106:BI$202,61,FALSE())),0,(VLOOKUP($A40,'Import Peak'!$A$3:BI$99,61,FALSE())-VLOOKUP($A40,'Import Peak Change'!$A$106:BI$202,61,FALSE())))</f>
        <v>0</v>
      </c>
      <c r="BJ40" s="193" t="n">
        <f aca="false">IF(ISERROR(VLOOKUP($A40,'Import Peak'!$A$3:BJ$99,62,FALSE())-VLOOKUP($A40,'Import Peak Change'!$A$106:BJ$202,62,FALSE())),0,(VLOOKUP($A40,'Import Peak'!$A$3:BJ$99,62,FALSE())-VLOOKUP($A40,'Import Peak Change'!$A$106:BJ$202,62,FALSE())))</f>
        <v>0</v>
      </c>
      <c r="BK40" s="193" t="n">
        <f aca="false">IF(ISERROR(VLOOKUP($A40,'Import Peak'!$A$3:BK$99,63,FALSE())-VLOOKUP($A40,'Import Peak Change'!$A$106:BK$202,63,FALSE())),0,(VLOOKUP($A40,'Import Peak'!$A$3:BK$99,63,FALSE())-VLOOKUP($A40,'Import Peak Change'!$A$106:BK$202,63,FALSE())))</f>
        <v>0</v>
      </c>
      <c r="BL40" s="193" t="n">
        <f aca="false">IF(ISERROR(VLOOKUP($A40,'Import Peak'!$A$3:BL$99,64,FALSE())-VLOOKUP($A40,'Import Peak Change'!$A$106:BL$202,64,FALSE())),0,(VLOOKUP($A40,'Import Peak'!$A$3:BL$99,64,FALSE())-VLOOKUP($A40,'Import Peak Change'!$A$106:BL$202,64,FALSE())))</f>
        <v>0</v>
      </c>
      <c r="BM40" s="193" t="n">
        <f aca="false">IF(ISERROR(VLOOKUP($A40,'Import Peak'!$A$3:BM$99,65,FALSE())-VLOOKUP($A40,'Import Peak Change'!$A$106:BM$202,65,FALSE())),0,(VLOOKUP($A40,'Import Peak'!$A$3:BM$99,65,FALSE())-VLOOKUP($A40,'Import Peak Change'!$A$106:BM$202,65,FALSE())))</f>
        <v>0</v>
      </c>
      <c r="BN40" s="193" t="n">
        <f aca="false">IF(ISERROR(VLOOKUP($A40,'Import Peak'!$A$3:BN$99,66,FALSE())-VLOOKUP($A40,'Import Peak Change'!$A$106:BN$202,66,FALSE())),0,(VLOOKUP($A40,'Import Peak'!$A$3:BN$99,66,FALSE())-VLOOKUP($A40,'Import Peak Change'!$A$106:BN$202,66,FALSE())))</f>
        <v>0</v>
      </c>
      <c r="BO40" s="193" t="n">
        <f aca="false">IF(ISERROR(VLOOKUP($A40,'Import Peak'!$A$3:BO$99,67,FALSE())-VLOOKUP($A40,'Import Peak Change'!$A$106:BO$202,67,FALSE())),0,(VLOOKUP($A40,'Import Peak'!$A$3:BO$99,67,FALSE())-VLOOKUP($A40,'Import Peak Change'!$A$106:BO$202,67,FALSE())))</f>
        <v>0</v>
      </c>
      <c r="BP40" s="193" t="n">
        <f aca="false">IF(ISERROR(VLOOKUP($A40,'Import Peak'!$A$3:BP$99,68,FALSE())-VLOOKUP($A40,'Import Peak Change'!$A$106:BP$202,68,FALSE())),0,(VLOOKUP($A40,'Import Peak'!$A$3:BP$99,68,FALSE())-VLOOKUP($A40,'Import Peak Change'!$A$106:BP$202,68,FALSE())))</f>
        <v>0</v>
      </c>
      <c r="BQ40" s="193" t="n">
        <f aca="false">IF(ISERROR(VLOOKUP($A40,'Import Peak'!$A$3:BQ$99,69,FALSE())-VLOOKUP($A40,'Import Peak Change'!$A$106:BQ$202,69,FALSE())),0,(VLOOKUP($A40,'Import Peak'!$A$3:BQ$99,69,FALSE())-VLOOKUP($A40,'Import Peak Change'!$A$106:BQ$202,69,FALSE())))</f>
        <v>0</v>
      </c>
      <c r="BR40" s="193" t="n">
        <f aca="false">IF(ISERROR(VLOOKUP($A40,'Import Peak'!$A$3:BR$99,70,FALSE())-VLOOKUP($A40,'Import Peak Change'!$A$106:BR$202,70,FALSE())),0,(VLOOKUP($A40,'Import Peak'!$A$3:BR$99,70,FALSE())-VLOOKUP($A40,'Import Peak Change'!$A$106:BR$202,70,FALSE())))</f>
        <v>0</v>
      </c>
      <c r="BS40" s="193" t="n">
        <f aca="false">IF(ISERROR(VLOOKUP($A40,'Import Peak'!$A$3:BS$99,71,FALSE())-VLOOKUP($A40,'Import Peak Change'!$A$106:BS$202,71,FALSE())),0,(VLOOKUP($A40,'Import Peak'!$A$3:BS$99,71,FALSE())-VLOOKUP($A40,'Import Peak Change'!$A$106:BS$202,71,FALSE())))</f>
        <v>0</v>
      </c>
      <c r="BT40" s="193" t="n">
        <f aca="false">IF(ISERROR(VLOOKUP($A40,'Import Peak'!$A$3:BT$99,72,FALSE())-VLOOKUP($A40,'Import Peak Change'!$A$106:BT$202,72,FALSE())),0,(VLOOKUP($A40,'Import Peak'!$A$3:BT$99,72,FALSE())-VLOOKUP($A40,'Import Peak Change'!$A$106:BT$202,72,FALSE())))</f>
        <v>0</v>
      </c>
      <c r="BU40" s="193" t="n">
        <f aca="false">IF(ISERROR(VLOOKUP($A40,'Import Peak'!$A$3:BU$99,73,FALSE())-VLOOKUP($A40,'Import Peak Change'!$A$106:BU$202,73,FALSE())),0,(VLOOKUP($A40,'Import Peak'!$A$3:BU$99,73,FALSE())-VLOOKUP($A40,'Import Peak Change'!$A$106:BU$202,73,FALSE())))</f>
        <v>0</v>
      </c>
      <c r="BV40" s="193" t="n">
        <f aca="false">IF(ISERROR(VLOOKUP($A40,'Import Peak'!$A$3:BV$99,74,FALSE())-VLOOKUP($A40,'Import Peak Change'!$A$106:BV$202,74,FALSE())),0,(VLOOKUP($A40,'Import Peak'!$A$3:BV$99,74,FALSE())-VLOOKUP($A40,'Import Peak Change'!$A$106:BV$202,74,FALSE())))</f>
        <v>0</v>
      </c>
      <c r="BW40" s="193" t="n">
        <f aca="false">IF(ISERROR(VLOOKUP($A40,'Import Peak'!$A$3:BW$99,75,FALSE())-VLOOKUP($A40,'Import Peak Change'!$A$106:BW$202,75,FALSE())),0,(VLOOKUP($A40,'Import Peak'!$A$3:BW$99,75,FALSE())-VLOOKUP($A40,'Import Peak Change'!$A$106:BW$202,75,FALSE())))</f>
        <v>0</v>
      </c>
      <c r="BX40" s="193" t="n">
        <f aca="false">IF(ISERROR(VLOOKUP($A40,'Import Peak'!$A$3:BX$99,76,FALSE())-VLOOKUP($A40,'Import Peak Change'!$A$106:BX$202,76,FALSE())),0,(VLOOKUP($A40,'Import Peak'!$A$3:BX$99,76,FALSE())-VLOOKUP($A40,'Import Peak Change'!$A$106:BX$202,76,FALSE())))</f>
        <v>0</v>
      </c>
      <c r="BY40" s="193" t="n">
        <f aca="false">IF(ISERROR(VLOOKUP($A40,'Import Peak'!$A$3:BY$99,77,FALSE())-VLOOKUP($A40,'Import Peak Change'!$A$106:BY$202,77,FALSE())),0,(VLOOKUP($A40,'Import Peak'!$A$3:BY$99,77,FALSE())-VLOOKUP($A40,'Import Peak Change'!$A$106:BY$202,77,FALSE())))</f>
        <v>0</v>
      </c>
      <c r="BZ40" s="193" t="n">
        <f aca="false">IF(ISERROR(VLOOKUP($A40,'Import Peak'!$A$3:BZ$99,78,FALSE())-VLOOKUP($A40,'Import Peak Change'!$A$106:BZ$202,78,FALSE())),0,(VLOOKUP($A40,'Import Peak'!$A$3:BZ$99,78,FALSE())-VLOOKUP($A40,'Import Peak Change'!$A$106:BZ$202,78,FALSE())))</f>
        <v>0</v>
      </c>
      <c r="CA40" s="193" t="n">
        <f aca="false">IF(ISERROR(VLOOKUP($A40,'Import Peak'!$A$3:CA$99,79,FALSE())-VLOOKUP($A40,'Import Peak Change'!$A$106:CA$202,79,FALSE())),0,(VLOOKUP($A40,'Import Peak'!$A$3:CA$99,79,FALSE())-VLOOKUP($A40,'Import Peak Change'!$A$106:CA$202,79,FALSE())))</f>
        <v>0</v>
      </c>
      <c r="CB40" s="193" t="n">
        <f aca="false">IF(ISERROR(VLOOKUP($A40,'Import Peak'!$A$3:CB$99,80,FALSE())-VLOOKUP($A40,'Import Peak Change'!$A$106:CB$202,80,FALSE())),0,(VLOOKUP($A40,'Import Peak'!$A$3:CB$99,80,FALSE())-VLOOKUP($A40,'Import Peak Change'!$A$106:CB$202,80,FALSE())))</f>
        <v>0</v>
      </c>
      <c r="CC40" s="193" t="n">
        <f aca="false">IF(ISERROR(VLOOKUP($A40,'Import Peak'!$A$3:CC$99,81,FALSE())-VLOOKUP($A40,'Import Peak Change'!$A$106:CC$202,81,FALSE())),0,(VLOOKUP($A40,'Import Peak'!$A$3:CC$99,81,FALSE())-VLOOKUP($A40,'Import Peak Change'!$A$106:CC$202,81,FALSE())))</f>
        <v>0</v>
      </c>
      <c r="CD40" s="193" t="n">
        <f aca="false">IF(ISERROR(VLOOKUP($A40,'Import Peak'!$A$3:CD$99,82,FALSE())-VLOOKUP($A40,'Import Peak Change'!$A$106:CD$202,82,FALSE())),0,(VLOOKUP($A40,'Import Peak'!$A$3:CD$99,82,FALSE())-VLOOKUP($A40,'Import Peak Change'!$A$106:CD$202,82,FALSE())))</f>
        <v>0</v>
      </c>
      <c r="CE40" s="193" t="n">
        <f aca="false">IF(ISERROR(VLOOKUP($A40,'Import Peak'!$A$3:CE$99,83,FALSE())-VLOOKUP($A40,'Import Peak Change'!$A$106:CE$202,83,FALSE())),0,(VLOOKUP($A40,'Import Peak'!$A$3:CE$99,83,FALSE())-VLOOKUP($A40,'Import Peak Change'!$A$106:CE$202,83,FALSE())))</f>
        <v>0</v>
      </c>
      <c r="CF40" s="193" t="n">
        <f aca="false">IF(ISERROR(VLOOKUP($A40,'Import Peak'!$A$3:CF$99,84,FALSE())-VLOOKUP($A40,'Import Peak Change'!$A$106:CF$202,84,FALSE())),0,(VLOOKUP($A40,'Import Peak'!$A$3:CF$99,84,FALSE())-VLOOKUP($A40,'Import Peak Change'!$A$106:CF$202,84,FALSE())))</f>
        <v>0</v>
      </c>
      <c r="CG40" s="193" t="n">
        <f aca="false">IF(ISERROR(VLOOKUP($A40,'Import Peak'!$A$3:CG$99,85,FALSE())-VLOOKUP($A40,'Import Peak Change'!$A$106:CG$202,85,FALSE())),0,(VLOOKUP($A40,'Import Peak'!$A$3:CG$99,85,FALSE())-VLOOKUP($A40,'Import Peak Change'!$A$106:CG$202,85,FALSE())))</f>
        <v>0</v>
      </c>
      <c r="CH40" s="193" t="n">
        <f aca="false">IF(ISERROR(VLOOKUP($A40,'Import Peak'!$A$3:CH$99,86,FALSE())-VLOOKUP($A40,'Import Peak Change'!$A$106:CH$202,86,FALSE())),0,(VLOOKUP($A40,'Import Peak'!$A$3:CH$99,86,FALSE())-VLOOKUP($A40,'Import Peak Change'!$A$106:CH$202,86,FALSE())))</f>
        <v>0</v>
      </c>
      <c r="CI40" s="193" t="n">
        <f aca="false">IF(ISERROR(VLOOKUP($A40,'Import Peak'!$A$3:CI$99,87,FALSE())-VLOOKUP($A40,'Import Peak Change'!$A$106:CI$202,87,FALSE())),0,(VLOOKUP($A40,'Import Peak'!$A$3:CI$99,87,FALSE())-VLOOKUP($A40,'Import Peak Change'!$A$106:CI$202,87,FALSE())))</f>
        <v>0</v>
      </c>
      <c r="CJ40" s="193" t="n">
        <f aca="false">IF(ISERROR(VLOOKUP($A40,'Import Peak'!$A$3:CJ$99,88,FALSE())-VLOOKUP($A40,'Import Peak Change'!$A$106:CJ$202,88,FALSE())),0,(VLOOKUP($A40,'Import Peak'!$A$3:CJ$99,88,FALSE())-VLOOKUP($A40,'Import Peak Change'!$A$106:CJ$202,88,FALSE())))</f>
        <v>0</v>
      </c>
      <c r="CK40" s="193" t="n">
        <f aca="false">IF(ISERROR(VLOOKUP($A40,'Import Peak'!$A$3:CK$99,89,FALSE())-VLOOKUP($A40,'Import Peak Change'!$A$106:CK$202,89,FALSE())),0,(VLOOKUP($A40,'Import Peak'!$A$3:CK$99,89,FALSE())-VLOOKUP($A40,'Import Peak Change'!$A$106:CK$202,89,FALSE())))</f>
        <v>0</v>
      </c>
      <c r="CL40" s="193" t="n">
        <f aca="false">IF(ISERROR(VLOOKUP($A40,'Import Peak'!$A$3:CL$99,90,FALSE())-VLOOKUP($A40,'Import Peak Change'!$A$106:CL$202,90,FALSE())),0,(VLOOKUP($A40,'Import Peak'!$A$3:CL$99,90,FALSE())-VLOOKUP($A40,'Import Peak Change'!$A$106:CL$202,90,FALSE())))</f>
        <v>0</v>
      </c>
      <c r="CM40" s="193" t="n">
        <f aca="false">IF(ISERROR(VLOOKUP($A40,'Import Peak'!$A$3:CM$99,91,FALSE())-VLOOKUP($A40,'Import Peak Change'!$A$106:CM$202,91,FALSE())),0,(VLOOKUP($A40,'Import Peak'!$A$3:CM$99,91,FALSE())-VLOOKUP($A40,'Import Peak Change'!$A$106:CM$202,91,FALSE())))</f>
        <v>0</v>
      </c>
      <c r="CN40" s="193" t="n">
        <f aca="false">IF(ISERROR(VLOOKUP($A40,'Import Peak'!$A$3:CN$99,92,FALSE())-VLOOKUP($A40,'Import Peak Change'!$A$106:CN$202,92,FALSE())),0,(VLOOKUP($A40,'Import Peak'!$A$3:CN$99,92,FALSE())-VLOOKUP($A40,'Import Peak Change'!$A$106:CN$202,92,FALSE())))</f>
        <v>0</v>
      </c>
      <c r="CO40" s="193" t="n">
        <f aca="false">IF(ISERROR(VLOOKUP($A40,'Import Peak'!$A$3:CO$99,93,FALSE())-VLOOKUP($A40,'Import Peak Change'!$A$106:CO$202,93,FALSE())),0,(VLOOKUP($A40,'Import Peak'!$A$3:CO$99,93,FALSE())-VLOOKUP($A40,'Import Peak Change'!$A$106:CO$202,93,FALSE())))</f>
        <v>0</v>
      </c>
      <c r="CP40" s="193" t="n">
        <f aca="false">IF(ISERROR(VLOOKUP($A40,'Import Peak'!$A$3:CP$99,94,FALSE())-VLOOKUP($A40,'Import Peak Change'!$A$106:CP$202,94,FALSE())),0,(VLOOKUP($A40,'Import Peak'!$A$3:CP$99,94,FALSE())-VLOOKUP($A40,'Import Peak Change'!$A$106:CP$202,94,FALSE())))</f>
        <v>0</v>
      </c>
      <c r="CQ40" s="193" t="n">
        <f aca="false">IF(ISERROR(VLOOKUP($A40,'Import Peak'!$A$3:CQ$99,95,FALSE())-VLOOKUP($A40,'Import Peak Change'!$A$106:CQ$202,95,FALSE())),0,(VLOOKUP($A40,'Import Peak'!$A$3:CQ$99,95,FALSE())-VLOOKUP($A40,'Import Peak Change'!$A$106:CQ$202,95,FALSE())))</f>
        <v>0</v>
      </c>
      <c r="CR40" s="193" t="n">
        <f aca="false">IF(ISERROR(VLOOKUP($A40,'Import Peak'!$A$3:CR$99,96,FALSE())-VLOOKUP($A40,'Import Peak Change'!$A$106:CR$202,96,FALSE())),0,(VLOOKUP($A40,'Import Peak'!$A$3:CR$99,96,FALSE())-VLOOKUP($A40,'Import Peak Change'!$A$106:CR$202,96,FALSE())))</f>
        <v>0</v>
      </c>
      <c r="CS40" s="193" t="n">
        <f aca="false">IF(ISERROR(VLOOKUP($A40,'Import Peak'!$A$3:CS$99,97,FALSE())-VLOOKUP($A40,'Import Peak Change'!$A$106:CS$202,97,FALSE())),0,(VLOOKUP($A40,'Import Peak'!$A$3:CS$99,97,FALSE())-VLOOKUP($A40,'Import Peak Change'!$A$106:CS$202,97,FALSE())))</f>
        <v>0</v>
      </c>
      <c r="CT40" s="193" t="n">
        <f aca="false">IF(ISERROR(VLOOKUP($A40,'Import Peak'!$A$3:CT$99,98,FALSE())-VLOOKUP($A40,'Import Peak Change'!$A$106:CT$202,98,FALSE())),0,(VLOOKUP($A40,'Import Peak'!$A$3:CT$99,98,FALSE())-VLOOKUP($A40,'Import Peak Change'!$A$106:CT$202,98,FALSE())))</f>
        <v>0</v>
      </c>
      <c r="CU40" s="193" t="n">
        <f aca="false">IF(ISERROR(VLOOKUP($A40,'Import Peak'!$A$3:CU$99,99,FALSE())-VLOOKUP($A40,'Import Peak Change'!$A$106:CU$202,99,FALSE())),0,(VLOOKUP($A40,'Import Peak'!$A$3:CU$99,99,FALSE())-VLOOKUP($A40,'Import Peak Change'!$A$106:CU$202,99,FALSE())))</f>
        <v>0</v>
      </c>
      <c r="CV40" s="193" t="n">
        <f aca="false">IF(ISERROR(VLOOKUP($A40,'Import Peak'!$A$3:CV$99,100,FALSE())-VLOOKUP($A40,'Import Peak Change'!$A$106:CV$202,100,FALSE())),0,(VLOOKUP($A40,'Import Peak'!$A$3:CV$99,100,FALSE())-VLOOKUP($A40,'Import Peak Change'!$A$106:CV$202,100,FALSE())))</f>
        <v>0</v>
      </c>
      <c r="CW40" s="193" t="n">
        <f aca="false">IF(ISERROR(VLOOKUP($A40,'Import Peak'!$A$3:CW$99,101,FALSE())-VLOOKUP($A40,'Import Peak Change'!$A$106:CW$202,101,FALSE())),0,(VLOOKUP($A40,'Import Peak'!$A$3:CW$99,101,FALSE())-VLOOKUP($A40,'Import Peak Change'!$A$106:CW$202,101,FALSE())))</f>
        <v>0</v>
      </c>
      <c r="CX40" s="193" t="n">
        <f aca="false">IF(ISERROR(VLOOKUP($A40,'Import Peak'!$A$3:CX$99,102,FALSE())-VLOOKUP($A40,'Import Peak Change'!$A$106:CX$202,102,FALSE())),0,(VLOOKUP($A40,'Import Peak'!$A$3:CX$99,102,FALSE())-VLOOKUP($A40,'Import Peak Change'!$A$106:CX$202,102,FALSE())))</f>
        <v>0</v>
      </c>
      <c r="CY40" s="193" t="n">
        <f aca="false">IF(ISERROR(VLOOKUP($A40,'Import Peak'!$A$3:CY$99,103,FALSE())-VLOOKUP($A40,'Import Peak Change'!$A$106:CY$202,103,FALSE())),0,(VLOOKUP($A40,'Import Peak'!$A$3:CY$99,103,FALSE())-VLOOKUP($A40,'Import Peak Change'!$A$106:CY$202,103,FALSE())))</f>
        <v>0</v>
      </c>
      <c r="CZ40" s="193" t="n">
        <f aca="false">IF(ISERROR(VLOOKUP($A40,'Import Peak'!$A$3:CZ$99,104,FALSE())-VLOOKUP($A40,'Import Peak Change'!$A$106:CZ$202,104,FALSE())),0,(VLOOKUP($A40,'Import Peak'!$A$3:CZ$99,104,FALSE())-VLOOKUP($A40,'Import Peak Change'!$A$106:CZ$202,104,FALSE())))</f>
        <v>0</v>
      </c>
      <c r="DA40" s="193" t="n">
        <f aca="false">IF(ISERROR(VLOOKUP($A40,'Import Peak'!$A$3:DA$99,105,FALSE())-VLOOKUP($A40,'Import Peak Change'!$A$106:DA$202,105,FALSE())),0,(VLOOKUP($A40,'Import Peak'!$A$3:DA$99,105,FALSE())-VLOOKUP($A40,'Import Peak Change'!$A$106:DA$202,105,FALSE())))</f>
        <v>0</v>
      </c>
      <c r="DB40" s="193" t="n">
        <f aca="false">IF(ISERROR(VLOOKUP($A40,'Import Peak'!$A$3:DB$99,106,FALSE())-VLOOKUP($A40,'Import Peak Change'!$A$106:DB$202,106,FALSE())),0,(VLOOKUP($A40,'Import Peak'!$A$3:DB$99,106,FALSE())-VLOOKUP($A40,'Import Peak Change'!$A$106:DB$202,106,FALSE())))</f>
        <v>0</v>
      </c>
      <c r="DC40" s="193" t="n">
        <f aca="false">IF(ISERROR(VLOOKUP($A40,'Import Peak'!$A$3:DC$99,107,FALSE())-VLOOKUP($A40,'Import Peak Change'!$A$106:DC$202,107,FALSE())),0,(VLOOKUP($A40,'Import Peak'!$A$3:DC$99,107,FALSE())-VLOOKUP($A40,'Import Peak Change'!$A$106:DC$202,107,FALSE())))</f>
        <v>0</v>
      </c>
      <c r="DD40" s="193" t="n">
        <f aca="false">IF(ISERROR(VLOOKUP($A40,'Import Peak'!$A$3:DD$99,108,FALSE())-VLOOKUP($A40,'Import Peak Change'!$A$106:DD$202,108,FALSE())),0,(VLOOKUP($A40,'Import Peak'!$A$3:DD$99,108,FALSE())-VLOOKUP($A40,'Import Peak Change'!$A$106:DD$202,108,FALSE())))</f>
        <v>0</v>
      </c>
      <c r="DE40" s="193" t="n">
        <f aca="false">IF(ISERROR(VLOOKUP($A40,'Import Peak'!$A$3:DE$99,109,FALSE())-VLOOKUP($A40,'Import Peak Change'!$A$106:DE$202,109,FALSE())),0,(VLOOKUP($A40,'Import Peak'!$A$3:DE$99,109,FALSE())-VLOOKUP($A40,'Import Peak Change'!$A$106:DE$202,109,FALSE())))</f>
        <v>0</v>
      </c>
      <c r="DF40" s="193" t="n">
        <f aca="false">IF(ISERROR(VLOOKUP($A40,'Import Peak'!$A$3:DF$99,110,FALSE())-VLOOKUP($A40,'Import Peak Change'!$A$106:DF$202,110,FALSE())),0,(VLOOKUP($A40,'Import Peak'!$A$3:DF$99,110,FALSE())-VLOOKUP($A40,'Import Peak Change'!$A$106:DF$202,110,FALSE())))</f>
        <v>0</v>
      </c>
      <c r="DG40" s="193" t="n">
        <f aca="false">IF(ISERROR(VLOOKUP($A40,'Import Peak'!$A$3:DG$99,111,FALSE())-VLOOKUP($A40,'Import Peak Change'!$A$106:DG$202,111,FALSE())),0,(VLOOKUP($A40,'Import Peak'!$A$3:DG$99,111,FALSE())-VLOOKUP($A40,'Import Peak Change'!$A$106:DG$202,111,FALSE())))</f>
        <v>0</v>
      </c>
      <c r="DH40" s="193" t="n">
        <f aca="false">IF(ISERROR(VLOOKUP($A40,'Import Peak'!$A$3:DH$99,112,FALSE())-VLOOKUP($A40,'Import Peak Change'!$A$106:DH$202,112,FALSE())),0,(VLOOKUP($A40,'Import Peak'!$A$3:DH$99,112,FALSE())-VLOOKUP($A40,'Import Peak Change'!$A$106:DH$202,112,FALSE())))</f>
        <v>0</v>
      </c>
      <c r="DI40" s="193" t="n">
        <f aca="false">IF(ISERROR(VLOOKUP($A40,'Import Peak'!$A$3:DI$99,113,FALSE())-VLOOKUP($A40,'Import Peak Change'!$A$106:DI$202,113,FALSE())),0,(VLOOKUP($A40,'Import Peak'!$A$3:DI$99,113,FALSE())-VLOOKUP($A40,'Import Peak Change'!$A$106:DI$202,113,FALSE())))</f>
        <v>0</v>
      </c>
      <c r="DJ40" s="193" t="n">
        <f aca="false">IF(ISERROR(VLOOKUP($A40,'Import Peak'!$A$3:DJ$99,114,FALSE())-VLOOKUP($A40,'Import Peak Change'!$A$106:DJ$202,114,FALSE())),0,(VLOOKUP($A40,'Import Peak'!$A$3:DJ$99,114,FALSE())-VLOOKUP($A40,'Import Peak Change'!$A$106:DJ$202,114,FALSE())))</f>
        <v>0</v>
      </c>
      <c r="DK40" s="193" t="n">
        <f aca="false">IF(ISERROR(VLOOKUP($A40,'Import Peak'!$A$3:DK$99,115,FALSE())-VLOOKUP($A40,'Import Peak Change'!$A$106:DK$202,115,FALSE())),0,(VLOOKUP($A40,'Import Peak'!$A$3:DK$99,115,FALSE())-VLOOKUP($A40,'Import Peak Change'!$A$106:DK$202,115,FALSE())))</f>
        <v>0</v>
      </c>
      <c r="DL40" s="193" t="n">
        <f aca="false">IF(ISERROR(VLOOKUP($A40,'Import Peak'!$A$3:DL$99,116,FALSE())-VLOOKUP($A40,'Import Peak Change'!$A$106:DL$202,116,FALSE())),0,(VLOOKUP($A40,'Import Peak'!$A$3:DL$99,116,FALSE())-VLOOKUP($A40,'Import Peak Change'!$A$106:DL$202,116,FALSE())))</f>
        <v>0</v>
      </c>
      <c r="DM40" s="193" t="n">
        <f aca="false">IF(ISERROR(VLOOKUP($A40,'Import Peak'!$A$3:DM$99,117,FALSE())-VLOOKUP($A40,'Import Peak Change'!$A$106:DM$202,117,FALSE())),0,(VLOOKUP($A40,'Import Peak'!$A$3:DM$99,117,FALSE())-VLOOKUP($A40,'Import Peak Change'!$A$106:DM$202,117,FALSE())))</f>
        <v>0</v>
      </c>
      <c r="DN40" s="193" t="n">
        <f aca="false">IF(ISERROR(VLOOKUP($A40,'Import Peak'!$A$3:DN$99,118,FALSE())-VLOOKUP($A40,'Import Peak Change'!$A$106:DN$202,118,FALSE())),0,(VLOOKUP($A40,'Import Peak'!$A$3:DN$99,118,FALSE())-VLOOKUP($A40,'Import Peak Change'!$A$106:DN$202,118,FALSE())))</f>
        <v>0</v>
      </c>
      <c r="DO40" s="193" t="n">
        <f aca="false">IF(ISERROR(VLOOKUP($A40,'Import Peak'!$A$3:DO$99,119,FALSE())-VLOOKUP($A40,'Import Peak Change'!$A$106:DO$202,119,FALSE())),0,(VLOOKUP($A40,'Import Peak'!$A$3:DO$99,119,FALSE())-VLOOKUP($A40,'Import Peak Change'!$A$106:DO$202,119,FALSE())))</f>
        <v>0</v>
      </c>
      <c r="DP40" s="193" t="n">
        <f aca="false">IF(ISERROR(VLOOKUP($A40,'Import Peak'!$A$3:DP$99,120,FALSE())-VLOOKUP($A40,'Import Peak Change'!$A$106:DP$202,120,FALSE())),0,(VLOOKUP($A40,'Import Peak'!$A$3:DP$99,120,FALSE())-VLOOKUP($A40,'Import Peak Change'!$A$106:DP$202,120,FALSE())))</f>
        <v>0</v>
      </c>
      <c r="DQ40" s="193" t="n">
        <f aca="false">IF(ISERROR(VLOOKUP($A40,'Import Peak'!$A$3:DQ$99,121,FALSE())-VLOOKUP($A40,'Import Peak Change'!$A$106:DQ$202,121,FALSE())),0,(VLOOKUP($A40,'Import Peak'!$A$3:DQ$99,121,FALSE())-VLOOKUP($A40,'Import Peak Change'!$A$106:DQ$202,121,FALSE())))</f>
        <v>0</v>
      </c>
      <c r="DR40" s="193" t="n">
        <f aca="false">IF(ISERROR(VLOOKUP($A40,'Import Peak'!$A$3:DR$99,122,FALSE())-VLOOKUP($A40,'Import Peak Change'!$A$106:DR$202,122,FALSE())),0,(VLOOKUP($A40,'Import Peak'!$A$3:DR$99,122,FALSE())-VLOOKUP($A40,'Import Peak Change'!$A$106:DR$202,122,FALSE())))</f>
        <v>0</v>
      </c>
      <c r="DS40" s="193" t="n">
        <f aca="false">IF(ISERROR(VLOOKUP($A40,'Import Peak'!$A$3:DS$99,123,FALSE())-VLOOKUP($A40,'Import Peak Change'!$A$106:DS$202,123,FALSE())),0,(VLOOKUP($A40,'Import Peak'!$A$3:DS$99,123,FALSE())-VLOOKUP($A40,'Import Peak Change'!$A$106:DS$202,123,FALSE())))</f>
        <v>0</v>
      </c>
      <c r="DT40" s="193" t="n">
        <f aca="false">IF(ISERROR(VLOOKUP($A40,'Import Peak'!$A$3:DT$99,124,FALSE())-VLOOKUP($A40,'Import Peak Change'!$A$106:DT$202,124,FALSE())),0,(VLOOKUP($A40,'Import Peak'!$A$3:DT$99,124,FALSE())-VLOOKUP($A40,'Import Peak Change'!$A$106:DT$202,124,FALSE())))</f>
        <v>0</v>
      </c>
      <c r="DU40" s="193" t="n">
        <f aca="false">IF(ISERROR(VLOOKUP($A40,'Import Peak'!$A$3:DU$99,125,FALSE())-VLOOKUP($A40,'Import Peak Change'!$A$106:DU$202,125,FALSE())),0,(VLOOKUP($A40,'Import Peak'!$A$3:DU$99,125,FALSE())-VLOOKUP($A40,'Import Peak Change'!$A$106:DU$202,125,FALSE())))</f>
        <v>0</v>
      </c>
      <c r="DV40" s="193" t="n">
        <f aca="false">IF(ISERROR(VLOOKUP($A40,'Import Peak'!$A$3:DV$99,126,FALSE())-VLOOKUP($A40,'Import Peak Change'!$A$106:DV$202,126,FALSE())),0,(VLOOKUP($A40,'Import Peak'!$A$3:DV$99,126,FALSE())-VLOOKUP($A40,'Import Peak Change'!$A$106:DV$202,126,FALSE())))</f>
        <v>0</v>
      </c>
      <c r="DW40" s="193" t="n">
        <f aca="false">IF(ISERROR(VLOOKUP($A40,'Import Peak'!$A$3:DW$99,127,FALSE())-VLOOKUP($A40,'Import Peak Change'!$A$106:DW$202,127,FALSE())),0,(VLOOKUP($A40,'Import Peak'!$A$3:DW$99,127,FALSE())-VLOOKUP($A40,'Import Peak Change'!$A$106:DW$202,127,FALSE())))</f>
        <v>0</v>
      </c>
      <c r="DX40" s="193" t="n">
        <f aca="false">IF(ISERROR(VLOOKUP($A40,'Import Peak'!$A$3:DX$99,128,FALSE())-VLOOKUP($A40,'Import Peak Change'!$A$106:DX$202,128,FALSE())),0,(VLOOKUP($A40,'Import Peak'!$A$3:DX$99,128,FALSE())-VLOOKUP($A40,'Import Peak Change'!$A$106:DX$202,128,FALSE())))</f>
        <v>0</v>
      </c>
      <c r="DY40" s="193" t="n">
        <f aca="false">IF(ISERROR(VLOOKUP($A40,'Import Peak'!$A$3:DY$99,129,FALSE())-VLOOKUP($A40,'Import Peak Change'!$A$106:DY$202,129,FALSE())),0,(VLOOKUP($A40,'Import Peak'!$A$3:DY$99,129,FALSE())-VLOOKUP($A40,'Import Peak Change'!$A$106:DY$202,129,FALSE())))</f>
        <v>0</v>
      </c>
      <c r="DZ40" s="193" t="n">
        <f aca="false">IF(ISERROR(VLOOKUP($A40,'Import Peak'!$A$3:DZ$99,130,FALSE())-VLOOKUP($A40,'Import Peak Change'!$A$106:DZ$202,130,FALSE())),0,(VLOOKUP($A40,'Import Peak'!$A$3:DZ$99,130,FALSE())-VLOOKUP($A40,'Import Peak Change'!$A$106:DZ$202,130,FALSE())))</f>
        <v>0</v>
      </c>
      <c r="EA40" s="193" t="n">
        <f aca="false">IF(ISERROR(VLOOKUP($A40,'Import Peak'!$A$3:EA$99,131,FALSE())-VLOOKUP($A40,'Import Peak Change'!$A$106:EA$202,131,FALSE())),0,(VLOOKUP($A40,'Import Peak'!$A$3:EA$99,131,FALSE())-VLOOKUP($A40,'Import Peak Change'!$A$106:EA$202,131,FALSE())))</f>
        <v>0</v>
      </c>
      <c r="EB40" s="193" t="n">
        <f aca="false">IF(ISERROR(VLOOKUP($A40,'Import Peak'!$A$3:EB$99,132,FALSE())-VLOOKUP($A40,'Import Peak Change'!$A$106:EB$202,132,FALSE())),0,(VLOOKUP($A40,'Import Peak'!$A$3:EB$99,132,FALSE())-VLOOKUP($A40,'Import Peak Change'!$A$106:EB$202,132,FALSE())))</f>
        <v>0</v>
      </c>
      <c r="EC40" s="193" t="n">
        <f aca="false">IF(ISERROR(VLOOKUP($A40,'Import Peak'!$A$3:EC$99,133,FALSE())-VLOOKUP($A40,'Import Peak Change'!$A$106:EC$202,133,FALSE())),0,(VLOOKUP($A40,'Import Peak'!$A$3:EC$99,133,FALSE())-VLOOKUP($A40,'Import Peak Change'!$A$106:EC$202,133,FALSE())))</f>
        <v>0</v>
      </c>
      <c r="ED40" s="193" t="n">
        <f aca="false">IF(ISERROR(VLOOKUP($A40,'Import Peak'!$A$3:ED$99,134,FALSE())-VLOOKUP($A40,'Import Peak Change'!$A$106:ED$202,134,FALSE())),0,(VLOOKUP($A40,'Import Peak'!$A$3:ED$99,134,FALSE())-VLOOKUP($A40,'Import Peak Change'!$A$106:ED$202,134,FALSE())))</f>
        <v>0</v>
      </c>
      <c r="EE40" s="193" t="n">
        <f aca="false">IF(ISERROR(VLOOKUP($A40,'Import Peak'!$A$3:EE$99,135,FALSE())-VLOOKUP($A40,'Import Peak Change'!$A$106:EE$202,135,FALSE())),0,(VLOOKUP($A40,'Import Peak'!$A$3:EE$99,135,FALSE())-VLOOKUP($A40,'Import Peak Change'!$A$106:EE$202,135,FALSE())))</f>
        <v>0</v>
      </c>
      <c r="EF40" s="193" t="n">
        <f aca="false">IF(ISERROR(VLOOKUP($A40,'Import Peak'!$A$3:EF$99,136,FALSE())-VLOOKUP($A40,'Import Peak Change'!$A$106:EF$202,136,FALSE())),0,(VLOOKUP($A40,'Import Peak'!$A$3:EF$99,136,FALSE())-VLOOKUP($A40,'Import Peak Change'!$A$106:EF$202,136,FALSE())))</f>
        <v>0</v>
      </c>
      <c r="EG40" s="193" t="n">
        <f aca="false">IF(ISERROR(VLOOKUP($A40,'Import Peak'!$A$3:EG$99,137,FALSE())-VLOOKUP($A40,'Import Peak Change'!$A$106:EG$202,137,FALSE())),0,(VLOOKUP($A40,'Import Peak'!$A$3:EG$99,137,FALSE())-VLOOKUP($A40,'Import Peak Change'!$A$106:EG$202,137,FALSE())))</f>
        <v>0</v>
      </c>
      <c r="EH40" s="193" t="n">
        <f aca="false">IF(ISERROR(VLOOKUP($A40,'Import Peak'!$A$3:EH$99,138,FALSE())-VLOOKUP($A40,'Import Peak Change'!$A$106:EH$202,138,FALSE())),0,(VLOOKUP($A40,'Import Peak'!$A$3:EH$99,138,FALSE())-VLOOKUP($A40,'Import Peak Change'!$A$106:EH$202,138,FALSE())))</f>
        <v>0</v>
      </c>
      <c r="EI40" s="193" t="n">
        <f aca="false">IF(ISERROR(VLOOKUP($A40,'Import Peak'!$A$3:EI$99,139,FALSE())-VLOOKUP($A40,'Import Peak Change'!$A$106:EI$202,139,FALSE())),0,(VLOOKUP($A40,'Import Peak'!$A$3:EI$99,139,FALSE())-VLOOKUP($A40,'Import Peak Change'!$A$106:EI$202,139,FALSE())))</f>
        <v>0</v>
      </c>
      <c r="EJ40" s="193" t="n">
        <f aca="false">IF(ISERROR(VLOOKUP($A40,'Import Peak'!$A$3:EJ$99,140,FALSE())-VLOOKUP($A40,'Import Peak Change'!$A$106:EJ$202,140,FALSE())),0,(VLOOKUP($A40,'Import Peak'!$A$3:EJ$99,140,FALSE())-VLOOKUP($A40,'Import Peak Change'!$A$106:EJ$202,140,FALSE())))</f>
        <v>0</v>
      </c>
      <c r="EK40" s="193" t="n">
        <f aca="false">IF(ISERROR(VLOOKUP($A40,'Import Peak'!$A$3:EK$99,141,FALSE())-VLOOKUP($A40,'Import Peak Change'!$A$106:EK$202,141,FALSE())),0,(VLOOKUP($A40,'Import Peak'!$A$3:EK$99,141,FALSE())-VLOOKUP($A40,'Import Peak Change'!$A$106:EK$202,141,FALSE())))</f>
        <v>0</v>
      </c>
      <c r="EL40" s="193" t="n">
        <f aca="false">IF(ISERROR(VLOOKUP($A40,'Import Peak'!$A$3:EL$99,142,FALSE())-VLOOKUP($A40,'Import Peak Change'!$A$106:EL$202,142,FALSE())),0,(VLOOKUP($A40,'Import Peak'!$A$3:EL$99,142,FALSE())-VLOOKUP($A40,'Import Peak Change'!$A$106:EL$202,142,FALSE())))</f>
        <v>0</v>
      </c>
      <c r="EM40" s="193" t="n">
        <f aca="false">IF(ISERROR(VLOOKUP($A40,'Import Peak'!$A$3:EM$99,143,FALSE())-VLOOKUP($A40,'Import Peak Change'!$A$106:EM$202,143,FALSE())),0,(VLOOKUP($A40,'Import Peak'!$A$3:EM$99,143,FALSE())-VLOOKUP($A40,'Import Peak Change'!$A$106:EM$202,143,FALSE())))</f>
        <v>0</v>
      </c>
      <c r="EN40" s="193" t="n">
        <f aca="false">IF(ISERROR(VLOOKUP($A40,'Import Peak'!$A$3:EN$99,144,FALSE())-VLOOKUP($A40,'Import Peak Change'!$A$106:EN$202,144,FALSE())),0,(VLOOKUP($A40,'Import Peak'!$A$3:EN$99,144,FALSE())-VLOOKUP($A40,'Import Peak Change'!$A$106:EN$202,144,FALSE())))</f>
        <v>0</v>
      </c>
      <c r="EO40" s="193" t="n">
        <f aca="false">IF(ISERROR(VLOOKUP($A40,'Import Peak'!$A$3:EO$99,145,FALSE())-VLOOKUP($A40,'Import Peak Change'!$A$106:EO$202,145,FALSE())),0,(VLOOKUP($A40,'Import Peak'!$A$3:EO$99,145,FALSE())-VLOOKUP($A40,'Import Peak Change'!$A$106:EO$202,145,FALSE())))</f>
        <v>0</v>
      </c>
      <c r="EP40" s="193" t="n">
        <f aca="false">IF(ISERROR(VLOOKUP($A40,'Import Peak'!$A$3:EP$99,146,FALSE())-VLOOKUP($A40,'Import Peak Change'!$A$106:EP$202,146,FALSE())),0,(VLOOKUP($A40,'Import Peak'!$A$3:EP$99,146,FALSE())-VLOOKUP($A40,'Import Peak Change'!$A$106:EP$202,146,FALSE())))</f>
        <v>0</v>
      </c>
      <c r="EQ40" s="193" t="n">
        <f aca="false">IF(ISERROR(VLOOKUP($A40,'Import Peak'!$A$3:EQ$99,147,FALSE())-VLOOKUP($A40,'Import Peak Change'!$A$106:EQ$202,147,FALSE())),0,(VLOOKUP($A40,'Import Peak'!$A$3:EQ$99,147,FALSE())-VLOOKUP($A40,'Import Peak Change'!$A$106:EQ$202,147,FALSE())))</f>
        <v>0</v>
      </c>
      <c r="ER40" s="193" t="n">
        <f aca="false">IF(ISERROR(VLOOKUP($A40,'Import Peak'!$A$3:ER$99,148,FALSE())-VLOOKUP($A40,'Import Peak Change'!$A$106:ER$202,148,FALSE())),0,(VLOOKUP($A40,'Import Peak'!$A$3:ER$99,148,FALSE())-VLOOKUP($A40,'Import Peak Change'!$A$106:ER$202,148,FALSE())))</f>
        <v>0</v>
      </c>
      <c r="ES40" s="193" t="n">
        <f aca="false">IF(ISERROR(VLOOKUP($A40,'Import Peak'!$A$3:ES$99,149,FALSE())-VLOOKUP($A40,'Import Peak Change'!$A$106:ES$202,149,FALSE())),0,(VLOOKUP($A40,'Import Peak'!$A$3:ES$99,149,FALSE())-VLOOKUP($A40,'Import Peak Change'!$A$106:ES$202,149,FALSE())))</f>
        <v>0</v>
      </c>
      <c r="ET40" s="193" t="n">
        <f aca="false">IF(ISERROR(VLOOKUP($A40,'Import Peak'!$A$3:ET$99,150,FALSE())-VLOOKUP($A40,'Import Peak Change'!$A$106:ET$202,150,FALSE())),0,(VLOOKUP($A40,'Import Peak'!$A$3:ET$99,150,FALSE())-VLOOKUP($A40,'Import Peak Change'!$A$106:ET$202,150,FALSE())))</f>
        <v>0</v>
      </c>
      <c r="EU40" s="193" t="n">
        <f aca="false">IF(ISERROR(VLOOKUP($A40,'Import Peak'!$A$3:EU$99,151,FALSE())-VLOOKUP($A40,'Import Peak Change'!$A$106:EU$202,151,FALSE())),0,(VLOOKUP($A40,'Import Peak'!$A$3:EU$99,151,FALSE())-VLOOKUP($A40,'Import Peak Change'!$A$106:EU$202,151,FALSE())))</f>
        <v>0</v>
      </c>
      <c r="EV40" s="193" t="n">
        <f aca="false">IF(ISERROR(VLOOKUP($A40,'Import Peak'!$A$3:EV$99,152,FALSE())-VLOOKUP($A40,'Import Peak Change'!$A$106:EV$202,152,FALSE())),0,(VLOOKUP($A40,'Import Peak'!$A$3:EV$99,152,FALSE())-VLOOKUP($A40,'Import Peak Change'!$A$106:EV$202,152,FALSE())))</f>
        <v>0</v>
      </c>
      <c r="EW40" s="193" t="n">
        <f aca="false">IF(ISERROR(VLOOKUP($A40,'Import Peak'!$A$3:EW$99,153,FALSE())-VLOOKUP($A40,'Import Peak Change'!$A$106:EW$202,153,FALSE())),0,(VLOOKUP($A40,'Import Peak'!$A$3:EW$99,153,FALSE())-VLOOKUP($A40,'Import Peak Change'!$A$106:EW$202,153,FALSE())))</f>
        <v>0</v>
      </c>
      <c r="EX40" s="193" t="n">
        <f aca="false">IF(ISERROR(VLOOKUP($A40,'Import Peak'!$A$3:EX$99,154,FALSE())-VLOOKUP($A40,'Import Peak Change'!$A$106:EX$202,154,FALSE())),0,(VLOOKUP($A40,'Import Peak'!$A$3:EX$99,154,FALSE())-VLOOKUP($A40,'Import Peak Change'!$A$106:EX$202,154,FALSE())))</f>
        <v>0</v>
      </c>
      <c r="EY40" s="193" t="n">
        <f aca="false">IF(ISERROR(VLOOKUP($A40,'Import Peak'!$A$3:EY$99,155,FALSE())-VLOOKUP($A40,'Import Peak Change'!$A$106:EY$202,155,FALSE())),0,(VLOOKUP($A40,'Import Peak'!$A$3:EY$99,155,FALSE())-VLOOKUP($A40,'Import Peak Change'!$A$106:EY$202,155,FALSE())))</f>
        <v>0</v>
      </c>
      <c r="EZ40" s="193" t="n">
        <f aca="false">IF(ISERROR(VLOOKUP($A40,'Import Peak'!$A$3:EZ$99,156,FALSE())-VLOOKUP($A40,'Import Peak Change'!$A$106:EZ$202,156,FALSE())),0,(VLOOKUP($A40,'Import Peak'!$A$3:EZ$99,156,FALSE())-VLOOKUP($A40,'Import Peak Change'!$A$106:EZ$202,156,FALSE())))</f>
        <v>0</v>
      </c>
      <c r="FA40" s="193" t="n">
        <f aca="false">IF(ISERROR(VLOOKUP($A40,'Import Peak'!$A$3:FA$99,157,FALSE())-VLOOKUP($A40,'Import Peak Change'!$A$106:FA$202,157,FALSE())),0,(VLOOKUP($A40,'Import Peak'!$A$3:FA$99,157,FALSE())-VLOOKUP($A40,'Import Peak Change'!$A$106:FA$202,157,FALSE())))</f>
        <v>0</v>
      </c>
      <c r="FB40" s="193" t="n">
        <f aca="false">IF(ISERROR(VLOOKUP($A40,'Import Peak'!$A$3:FB$99,158,FALSE())-VLOOKUP($A40,'Import Peak Change'!$A$106:FB$202,158,FALSE())),0,(VLOOKUP($A40,'Import Peak'!$A$3:FB$99,158,FALSE())-VLOOKUP($A40,'Import Peak Change'!$A$106:FB$202,158,FALSE())))</f>
        <v>0</v>
      </c>
      <c r="FC40" s="193" t="n">
        <f aca="false">IF(ISERROR(VLOOKUP($A40,'Import Peak'!$A$3:FC$99,159,FALSE())-VLOOKUP($A40,'Import Peak Change'!$A$106:FC$202,159,FALSE())),0,(VLOOKUP($A40,'Import Peak'!$A$3:FC$99,159,FALSE())-VLOOKUP($A40,'Import Peak Change'!$A$106:FC$202,159,FALSE())))</f>
        <v>0</v>
      </c>
      <c r="FD40" s="193" t="n">
        <f aca="false">IF(ISERROR(VLOOKUP($A40,'Import Peak'!$A$3:FD$99,160,FALSE())-VLOOKUP($A40,'Import Peak Change'!$A$106:FD$202,160,FALSE())),0,(VLOOKUP($A40,'Import Peak'!$A$3:FD$99,160,FALSE())-VLOOKUP($A40,'Import Peak Change'!$A$106:FD$202,160,FALSE())))</f>
        <v>0</v>
      </c>
      <c r="FE40" s="193" t="n">
        <f aca="false">IF(ISERROR(VLOOKUP($A40,'Import Peak'!$A$3:FE$99,161,FALSE())-VLOOKUP($A40,'Import Peak Change'!$A$106:FE$202,161,FALSE())),0,(VLOOKUP($A40,'Import Peak'!$A$3:FE$99,161,FALSE())-VLOOKUP($A40,'Import Peak Change'!$A$106:FE$202,161,FALSE())))</f>
        <v>0</v>
      </c>
      <c r="FF40" s="193" t="n">
        <f aca="false">IF(ISERROR(VLOOKUP($A40,'Import Peak'!$A$3:FF$99,162,FALSE())-VLOOKUP($A40,'Import Peak Change'!$A$106:FF$202,162,FALSE())),0,(VLOOKUP($A40,'Import Peak'!$A$3:FF$99,162,FALSE())-VLOOKUP($A40,'Import Peak Change'!$A$106:FF$202,162,FALSE())))</f>
        <v>0</v>
      </c>
      <c r="FG40" s="193" t="n">
        <f aca="false">IF(ISERROR(VLOOKUP($A40,'Import Peak'!$A$3:FG$99,163,FALSE())-VLOOKUP($A40,'Import Peak Change'!$A$106:FG$202,163,FALSE())),0,(VLOOKUP($A40,'Import Peak'!$A$3:FG$99,163,FALSE())-VLOOKUP($A40,'Import Peak Change'!$A$106:FG$202,163,FALSE())))</f>
        <v>0</v>
      </c>
      <c r="FH40" s="193" t="n">
        <f aca="false">IF(ISERROR(VLOOKUP($A40,'Import Peak'!$A$3:FH$99,164,FALSE())-VLOOKUP($A40,'Import Peak Change'!$A$106:FH$202,164,FALSE())),0,(VLOOKUP($A40,'Import Peak'!$A$3:FH$99,164,FALSE())-VLOOKUP($A40,'Import Peak Change'!$A$106:FH$202,164,FALSE())))</f>
        <v>0</v>
      </c>
      <c r="FI40" s="193" t="n">
        <f aca="false">IF(ISERROR(VLOOKUP($A40,'Import Peak'!$A$3:FI$99,165,FALSE())-VLOOKUP($A40,'Import Peak Change'!$A$106:FI$202,165,FALSE())),0,(VLOOKUP($A40,'Import Peak'!$A$3:FI$99,165,FALSE())-VLOOKUP($A40,'Import Peak Change'!$A$106:FI$202,165,FALSE())))</f>
        <v>0</v>
      </c>
      <c r="FJ40" s="193" t="n">
        <f aca="false">IF(ISERROR(VLOOKUP($A40,'Import Peak'!$A$3:FJ$99,166,FALSE())-VLOOKUP($A40,'Import Peak Change'!$A$106:FJ$202,166,FALSE())),0,(VLOOKUP($A40,'Import Peak'!$A$3:FJ$99,166,FALSE())-VLOOKUP($A40,'Import Peak Change'!$A$106:FJ$202,166,FALSE())))</f>
        <v>0</v>
      </c>
      <c r="FK40" s="193" t="n">
        <f aca="false">IF(ISERROR(VLOOKUP($A40,'Import Peak'!$A$3:FK$99,167,FALSE())-VLOOKUP($A40,'Import Peak Change'!$A$106:FK$202,167,FALSE())),0,(VLOOKUP($A40,'Import Peak'!$A$3:FK$99,167,FALSE())-VLOOKUP($A40,'Import Peak Change'!$A$106:FK$202,167,FALSE())))</f>
        <v>0</v>
      </c>
      <c r="FL40" s="193" t="n">
        <f aca="false">IF(ISERROR(VLOOKUP($A40,'Import Peak'!$A$3:FL$99,168,FALSE())-VLOOKUP($A40,'Import Peak Change'!$A$106:FL$202,168,FALSE())),0,(VLOOKUP($A40,'Import Peak'!$A$3:FL$99,168,FALSE())-VLOOKUP($A40,'Import Peak Change'!$A$106:FL$202,168,FALSE())))</f>
        <v>0</v>
      </c>
      <c r="FM40" s="193" t="n">
        <f aca="false">IF(ISERROR(VLOOKUP($A40,'Import Peak'!$A$3:FM$99,169,FALSE())-VLOOKUP($A40,'Import Peak Change'!$A$106:FM$202,169,FALSE())),0,(VLOOKUP($A40,'Import Peak'!$A$3:FM$99,169,FALSE())-VLOOKUP($A40,'Import Peak Change'!$A$106:FM$202,169,FALSE())))</f>
        <v>0</v>
      </c>
      <c r="FN40" s="193" t="n">
        <f aca="false">IF(ISERROR(VLOOKUP($A40,'Import Peak'!$A$3:FN$99,170,FALSE())-VLOOKUP($A40,'Import Peak Change'!$A$106:FN$202,170,FALSE())),0,(VLOOKUP($A40,'Import Peak'!$A$3:FN$99,170,FALSE())-VLOOKUP($A40,'Import Peak Change'!$A$106:FN$202,170,FALSE())))</f>
        <v>0</v>
      </c>
      <c r="FO40" s="193" t="n">
        <f aca="false">IF(ISERROR(VLOOKUP($A40,'Import Peak'!$A$3:FO$99,171,FALSE())-VLOOKUP($A40,'Import Peak Change'!$A$106:FO$202,171,FALSE())),0,(VLOOKUP($A40,'Import Peak'!$A$3:FO$99,171,FALSE())-VLOOKUP($A40,'Import Peak Change'!$A$106:FO$202,171,FALSE())))</f>
        <v>0</v>
      </c>
      <c r="FP40" s="193" t="n">
        <f aca="false">IF(ISERROR(VLOOKUP($A40,'Import Peak'!$A$3:FP$99,172,FALSE())-VLOOKUP($A40,'Import Peak Change'!$A$106:FP$202,172,FALSE())),0,(VLOOKUP($A40,'Import Peak'!$A$3:FP$99,172,FALSE())-VLOOKUP($A40,'Import Peak Change'!$A$106:FP$202,172,FALSE())))</f>
        <v>0</v>
      </c>
      <c r="FQ40" s="193" t="n">
        <f aca="false">IF(ISERROR(VLOOKUP($A40,'Import Peak'!$A$3:FQ$99,173,FALSE())-VLOOKUP($A40,'Import Peak Change'!$A$106:FQ$202,173,FALSE())),0,(VLOOKUP($A40,'Import Peak'!$A$3:FQ$99,173,FALSE())-VLOOKUP($A40,'Import Peak Change'!$A$106:FQ$202,173,FALSE())))</f>
        <v>0</v>
      </c>
      <c r="FR40" s="193" t="n">
        <f aca="false">IF(ISERROR(VLOOKUP($A40,'Import Peak'!$A$3:FR$99,174,FALSE())-VLOOKUP($A40,'Import Peak Change'!$A$106:FR$202,174,FALSE())),0,(VLOOKUP($A40,'Import Peak'!$A$3:FR$99,174,FALSE())-VLOOKUP($A40,'Import Peak Change'!$A$106:FR$202,174,FALSE())))</f>
        <v>0</v>
      </c>
      <c r="FS40" s="193" t="n">
        <f aca="false">IF(ISERROR(VLOOKUP($A40,'Import Peak'!$A$3:FS$99,175,FALSE())-VLOOKUP($A40,'Import Peak Change'!$A$106:FS$202,175,FALSE())),0,(VLOOKUP($A40,'Import Peak'!$A$3:FS$99,175,FALSE())-VLOOKUP($A40,'Import Peak Change'!$A$106:FS$202,175,FALSE())))</f>
        <v>0</v>
      </c>
      <c r="FT40" s="193" t="n">
        <f aca="false">IF(ISERROR(VLOOKUP($A40,'Import Peak'!$A$3:FT$99,176,FALSE())-VLOOKUP($A40,'Import Peak Change'!$A$106:FT$202,176,FALSE())),0,(VLOOKUP($A40,'Import Peak'!$A$3:FT$99,176,FALSE())-VLOOKUP($A40,'Import Peak Change'!$A$106:FT$202,176,FALSE())))</f>
        <v>0</v>
      </c>
      <c r="FU40" s="193" t="n">
        <f aca="false">IF(ISERROR(VLOOKUP($A40,'Import Peak'!$A$3:FU$99,177,FALSE())-VLOOKUP($A40,'Import Peak Change'!$A$106:FU$202,177,FALSE())),0,(VLOOKUP($A40,'Import Peak'!$A$3:FU$99,177,FALSE())-VLOOKUP($A40,'Import Peak Change'!$A$106:FU$202,177,FALSE())))</f>
        <v>0</v>
      </c>
      <c r="FV40" s="193" t="n">
        <f aca="false">IF(ISERROR(VLOOKUP($A40,'Import Peak'!$A$3:FV$99,178,FALSE())-VLOOKUP($A40,'Import Peak Change'!$A$106:FV$202,178,FALSE())),0,(VLOOKUP($A40,'Import Peak'!$A$3:FV$99,178,FALSE())-VLOOKUP($A40,'Import Peak Change'!$A$106:FV$202,178,FALSE())))</f>
        <v>0</v>
      </c>
      <c r="FW40" s="193" t="n">
        <f aca="false">IF(ISERROR(VLOOKUP($A40,'Import Peak'!$A$3:FW$99,179,FALSE())-VLOOKUP($A40,'Import Peak Change'!$A$106:FW$202,179,FALSE())),0,(VLOOKUP($A40,'Import Peak'!$A$3:FW$99,179,FALSE())-VLOOKUP($A40,'Import Peak Change'!$A$106:FW$202,179,FALSE())))</f>
        <v>0</v>
      </c>
      <c r="FX40" s="193" t="n">
        <f aca="false">IF(ISERROR(VLOOKUP($A40,'Import Peak'!$A$3:FX$99,180,FALSE())-VLOOKUP($A40,'Import Peak Change'!$A$106:FX$202,180,FALSE())),0,(VLOOKUP($A40,'Import Peak'!$A$3:FX$99,180,FALSE())-VLOOKUP($A40,'Import Peak Change'!$A$106:FX$202,180,FALSE())))</f>
        <v>0</v>
      </c>
      <c r="FY40" s="193" t="n">
        <f aca="false">IF(ISERROR(VLOOKUP($A40,'Import Peak'!$A$3:FY$99,181,FALSE())-VLOOKUP($A40,'Import Peak Change'!$A$106:FY$202,181,FALSE())),0,(VLOOKUP($A40,'Import Peak'!$A$3:FY$99,181,FALSE())-VLOOKUP($A40,'Import Peak Change'!$A$106:FY$202,181,FALSE())))</f>
        <v>0</v>
      </c>
      <c r="FZ40" s="193" t="n">
        <f aca="false">IF(ISERROR(VLOOKUP($A40,'Import Peak'!$A$3:FZ$99,182,FALSE())-VLOOKUP($A40,'Import Peak Change'!$A$106:FZ$202,182,FALSE())),0,(VLOOKUP($A40,'Import Peak'!$A$3:FZ$99,182,FALSE())-VLOOKUP($A40,'Import Peak Change'!$A$106:FZ$202,182,FALSE())))</f>
        <v>0</v>
      </c>
      <c r="GA40" s="193" t="n">
        <f aca="false">IF(ISERROR(VLOOKUP($A40,'Import Peak'!$A$3:GA$99,183,FALSE())-VLOOKUP($A40,'Import Peak Change'!$A$106:GA$202,183,FALSE())),0,(VLOOKUP($A40,'Import Peak'!$A$3:GA$99,183,FALSE())-VLOOKUP($A40,'Import Peak Change'!$A$106:GA$202,183,FALSE())))</f>
        <v>0</v>
      </c>
      <c r="GB40" s="193" t="n">
        <f aca="false">IF(ISERROR(VLOOKUP($A40,'Import Peak'!$A$3:GB$99,184,FALSE())-VLOOKUP($A40,'Import Peak Change'!$A$106:GB$202,184,FALSE())),0,(VLOOKUP($A40,'Import Peak'!$A$3:GB$99,184,FALSE())-VLOOKUP($A40,'Import Peak Change'!$A$106:GB$202,184,FALSE())))</f>
        <v>0</v>
      </c>
      <c r="GC40" s="193" t="n">
        <f aca="false">IF(ISERROR(VLOOKUP($A40,'Import Peak'!$A$3:GC$99,185,FALSE())-VLOOKUP($A40,'Import Peak Change'!$A$106:GC$202,185,FALSE())),0,(VLOOKUP($A40,'Import Peak'!$A$3:GC$99,185,FALSE())-VLOOKUP($A40,'Import Peak Change'!$A$106:GC$202,185,FALSE())))</f>
        <v>0</v>
      </c>
      <c r="GD40" s="193" t="n">
        <f aca="false">IF(ISERROR(VLOOKUP($A40,'Import Peak'!$A$3:GD$99,186,FALSE())-VLOOKUP($A40,'Import Peak Change'!$A$106:GD$202,186,FALSE())),0,(VLOOKUP($A40,'Import Peak'!$A$3:GD$99,186,FALSE())-VLOOKUP($A40,'Import Peak Change'!$A$106:GD$202,186,FALSE())))</f>
        <v>0</v>
      </c>
      <c r="GE40" s="193" t="n">
        <f aca="false">IF(ISERROR(VLOOKUP($A40,'Import Peak'!$A$3:GE$99,187,FALSE())-VLOOKUP($A40,'Import Peak Change'!$A$106:GE$202,187,FALSE())),0,(VLOOKUP($A40,'Import Peak'!$A$3:GE$99,187,FALSE())-VLOOKUP($A40,'Import Peak Change'!$A$106:GE$202,187,FALSE())))</f>
        <v>0</v>
      </c>
      <c r="GF40" s="193" t="n">
        <f aca="false">IF(ISERROR(VLOOKUP($A40,'Import Peak'!$A$3:GF$99,188,FALSE())-VLOOKUP($A40,'Import Peak Change'!$A$106:GF$202,188,FALSE())),0,(VLOOKUP($A40,'Import Peak'!$A$3:GF$99,188,FALSE())-VLOOKUP($A40,'Import Peak Change'!$A$106:GF$202,188,FALSE())))</f>
        <v>0</v>
      </c>
      <c r="GG40" s="193" t="n">
        <f aca="false">IF(ISERROR(VLOOKUP($A40,'Import Peak'!$A$3:GG$99,189,FALSE())-VLOOKUP($A40,'Import Peak Change'!$A$106:GG$202,189,FALSE())),0,(VLOOKUP($A40,'Import Peak'!$A$3:GG$99,189,FALSE())-VLOOKUP($A40,'Import Peak Change'!$A$106:GG$202,189,FALSE())))</f>
        <v>0</v>
      </c>
      <c r="GH40" s="193" t="n">
        <f aca="false">IF(ISERROR(VLOOKUP($A40,'Import Peak'!$A$3:GH$99,190,FALSE())-VLOOKUP($A40,'Import Peak Change'!$A$106:GH$202,190,FALSE())),0,(VLOOKUP($A40,'Import Peak'!$A$3:GH$99,190,FALSE())-VLOOKUP($A40,'Import Peak Change'!$A$106:GH$202,190,FALSE())))</f>
        <v>0</v>
      </c>
      <c r="GI40" s="193" t="n">
        <f aca="false">IF(ISERROR(VLOOKUP($A40,'Import Peak'!$A$3:GI$99,191,FALSE())-VLOOKUP($A40,'Import Peak Change'!$A$106:GI$202,191,FALSE())),0,(VLOOKUP($A40,'Import Peak'!$A$3:GI$99,191,FALSE())-VLOOKUP($A40,'Import Peak Change'!$A$106:GI$202,191,FALSE())))</f>
        <v>0</v>
      </c>
      <c r="GJ40" s="193" t="n">
        <f aca="false">IF(ISERROR(VLOOKUP($A40,'Import Peak'!$A$3:GJ$99,192,FALSE())-VLOOKUP($A40,'Import Peak Change'!$A$106:GJ$202,192,FALSE())),0,(VLOOKUP($A40,'Import Peak'!$A$3:GJ$99,192,FALSE())-VLOOKUP($A40,'Import Peak Change'!$A$106:GJ$202,192,FALSE())))</f>
        <v>0</v>
      </c>
      <c r="GK40" s="193" t="n">
        <f aca="false">IF(ISERROR(VLOOKUP($A40,'Import Peak'!$A$3:GK$99,193,FALSE())-VLOOKUP($A40,'Import Peak Change'!$A$106:GK$202,193,FALSE())),0,(VLOOKUP($A40,'Import Peak'!$A$3:GK$99,193,FALSE())-VLOOKUP($A40,'Import Peak Change'!$A$106:GK$202,193,FALSE())))</f>
        <v>0</v>
      </c>
      <c r="GL40" s="193" t="n">
        <f aca="false">IF(ISERROR(VLOOKUP($A40,'Import Peak'!$A$3:GL$99,194,FALSE())-VLOOKUP($A40,'Import Peak Change'!$A$106:GL$202,194,FALSE())),0,(VLOOKUP($A40,'Import Peak'!$A$3:GL$99,194,FALSE())-VLOOKUP($A40,'Import Peak Change'!$A$106:GL$202,194,FALSE())))</f>
        <v>0</v>
      </c>
      <c r="GM40" s="193" t="n">
        <f aca="false">IF(ISERROR(VLOOKUP($A40,'Import Peak'!$A$3:GM$99,195,FALSE())-VLOOKUP($A40,'Import Peak Change'!$A$106:GM$202,195,FALSE())),0,(VLOOKUP($A40,'Import Peak'!$A$3:GM$99,195,FALSE())-VLOOKUP($A40,'Import Peak Change'!$A$106:GM$202,195,FALSE())))</f>
        <v>0</v>
      </c>
      <c r="GN40" s="193" t="n">
        <f aca="false">IF(ISERROR(VLOOKUP($A40,'Import Peak'!$A$3:GN$99,196,FALSE())-VLOOKUP($A40,'Import Peak Change'!$A$106:GN$202,196,FALSE())),0,(VLOOKUP($A40,'Import Peak'!$A$3:GN$99,196,FALSE())-VLOOKUP($A40,'Import Peak Change'!$A$106:GN$202,196,FALSE())))</f>
        <v>0</v>
      </c>
      <c r="GO40" s="193" t="n">
        <f aca="false">IF(ISERROR(VLOOKUP($A40,'Import Peak'!$A$3:GO$99,197,FALSE())-VLOOKUP($A40,'Import Peak Change'!$A$106:GO$202,197,FALSE())),0,(VLOOKUP($A40,'Import Peak'!$A$3:GO$99,197,FALSE())-VLOOKUP($A40,'Import Peak Change'!$A$106:GO$202,197,FALSE())))</f>
        <v>0</v>
      </c>
      <c r="GP40" s="193" t="n">
        <f aca="false">IF(ISERROR(VLOOKUP($A40,'Import Peak'!$A$3:GP$99,198,FALSE())-VLOOKUP($A40,'Import Peak Change'!$A$106:GP$202,198,FALSE())),0,(VLOOKUP($A40,'Import Peak'!$A$3:GP$99,198,FALSE())-VLOOKUP($A40,'Import Peak Change'!$A$106:GP$202,198,FALSE())))</f>
        <v>0</v>
      </c>
      <c r="GQ40" s="193" t="n">
        <f aca="false">IF(ISERROR(VLOOKUP($A40,'Import Peak'!$A$3:GQ$99,199,FALSE())-VLOOKUP($A40,'Import Peak Change'!$A$106:GQ$202,199,FALSE())),0,(VLOOKUP($A40,'Import Peak'!$A$3:GQ$99,199,FALSE())-VLOOKUP($A40,'Import Peak Change'!$A$106:GQ$202,199,FALSE())))</f>
        <v>0</v>
      </c>
      <c r="GR40" s="193" t="n">
        <f aca="false">IF(ISERROR(VLOOKUP($A40,'Import Peak'!$A$3:GR$99,200,FALSE())-VLOOKUP($A40,'Import Peak Change'!$A$106:GR$202,200,FALSE())),0,(VLOOKUP($A40,'Import Peak'!$A$3:GR$99,200,FALSE())-VLOOKUP($A40,'Import Peak Change'!$A$106:GR$202,200,FALSE())))</f>
        <v>0</v>
      </c>
      <c r="GS40" s="193" t="n">
        <f aca="false">IF(ISERROR(VLOOKUP($A40,'Import Peak'!$A$3:GS$99,201,FALSE())-VLOOKUP($A40,'Import Peak Change'!$A$106:GS$202,201,FALSE())),0,(VLOOKUP($A40,'Import Peak'!$A$3:GS$99,201,FALSE())-VLOOKUP($A40,'Import Peak Change'!$A$106:GS$202,201,FALSE())))</f>
        <v>0</v>
      </c>
      <c r="GT40" s="193" t="n">
        <f aca="false">IF(ISERROR(VLOOKUP($A40,'Import Peak'!$A$3:GT$99,202,FALSE())-VLOOKUP($A40,'Import Peak Change'!$A$106:GT$202,202,FALSE())),0,(VLOOKUP($A40,'Import Peak'!$A$3:GT$99,202,FALSE())-VLOOKUP($A40,'Import Peak Change'!$A$106:GT$202,202,FALSE())))</f>
        <v>0</v>
      </c>
      <c r="GU40" s="193" t="n">
        <f aca="false">IF(ISERROR(VLOOKUP($A40,'Import Peak'!$A$3:GU$99,203,FALSE())-VLOOKUP($A40,'Import Peak Change'!$A$106:GU$202,203,FALSE())),0,(VLOOKUP($A40,'Import Peak'!$A$3:GU$99,203,FALSE())-VLOOKUP($A40,'Import Peak Change'!$A$106:GU$202,203,FALSE())))</f>
        <v>0</v>
      </c>
      <c r="GV40" s="193" t="n">
        <f aca="false">IF(ISERROR(VLOOKUP($A40,'Import Peak'!$A$3:GV$99,204,FALSE())-VLOOKUP($A40,'Import Peak Change'!$A$106:GV$202,204,FALSE())),0,(VLOOKUP($A40,'Import Peak'!$A$3:GV$99,204,FALSE())-VLOOKUP($A40,'Import Peak Change'!$A$106:GV$202,204,FALSE())))</f>
        <v>0</v>
      </c>
      <c r="GW40" s="193" t="n">
        <f aca="false">IF(ISERROR(VLOOKUP($A40,'Import Peak'!$A$3:GW$99,205,FALSE())-VLOOKUP($A40,'Import Peak Change'!$A$106:GW$202,205,FALSE())),0,(VLOOKUP($A40,'Import Peak'!$A$3:GW$99,205,FALSE())-VLOOKUP($A40,'Import Peak Change'!$A$106:GW$202,205,FALSE())))</f>
        <v>0</v>
      </c>
      <c r="GX40" s="193" t="n">
        <f aca="false">IF(ISERROR(VLOOKUP($A40,'Import Peak'!$A$3:GX$99,206,FALSE())-VLOOKUP($A40,'Import Peak Change'!$A$106:GX$202,206,FALSE())),0,(VLOOKUP($A40,'Import Peak'!$A$3:GX$99,206,FALSE())-VLOOKUP($A40,'Import Peak Change'!$A$106:GX$202,206,FALSE())))</f>
        <v>0</v>
      </c>
      <c r="GY40" s="193" t="n">
        <f aca="false">IF(ISERROR(VLOOKUP($A40,'Import Peak'!$A$3:GY$99,207,FALSE())-VLOOKUP($A40,'Import Peak Change'!$A$106:GY$202,207,FALSE())),0,(VLOOKUP($A40,'Import Peak'!$A$3:GY$99,207,FALSE())-VLOOKUP($A40,'Import Peak Change'!$A$106:GY$202,207,FALSE())))</f>
        <v>0</v>
      </c>
      <c r="GZ40" s="193" t="n">
        <f aca="false">IF(ISERROR(VLOOKUP($A40,'Import Peak'!$A$3:GZ$99,208,FALSE())-VLOOKUP($A40,'Import Peak Change'!$A$106:GZ$202,208,FALSE())),0,(VLOOKUP($A40,'Import Peak'!$A$3:GZ$99,208,FALSE())-VLOOKUP($A40,'Import Peak Change'!$A$106:GZ$202,208,FALSE())))</f>
        <v>0</v>
      </c>
      <c r="HA40" s="193" t="n">
        <f aca="false">IF(ISERROR(VLOOKUP($A40,'Import Peak'!$A$3:HA$99,209,FALSE())-VLOOKUP($A40,'Import Peak Change'!$A$106:HA$202,209,FALSE())),0,(VLOOKUP($A40,'Import Peak'!$A$3:HA$99,209,FALSE())-VLOOKUP($A40,'Import Peak Change'!$A$106:HA$202,209,FALSE())))</f>
        <v>0</v>
      </c>
      <c r="HB40" s="193" t="n">
        <f aca="false">IF(ISERROR(VLOOKUP($A40,'Import Peak'!$A$3:HB$99,210,FALSE())-VLOOKUP($A40,'Import Peak Change'!$A$106:HB$202,210,FALSE())),0,(VLOOKUP($A40,'Import Peak'!$A$3:HB$99,210,FALSE())-VLOOKUP($A40,'Import Peak Change'!$A$106:HB$202,210,FALSE())))</f>
        <v>0</v>
      </c>
      <c r="HC40" s="193" t="n">
        <f aca="false">IF(ISERROR(VLOOKUP($A40,'Import Peak'!$A$3:HC$99,211,FALSE())-VLOOKUP($A40,'Import Peak Change'!$A$106:HC$202,211,FALSE())),0,(VLOOKUP($A40,'Import Peak'!$A$3:HC$99,211,FALSE())-VLOOKUP($A40,'Import Peak Change'!$A$106:HC$202,211,FALSE())))</f>
        <v>0</v>
      </c>
      <c r="HD40" s="193" t="n">
        <f aca="false">IF(ISERROR(VLOOKUP($A40,'Import Peak'!$A$3:HD$99,212,FALSE())-VLOOKUP($A40,'Import Peak Change'!$A$106:HD$202,212,FALSE())),0,(VLOOKUP($A40,'Import Peak'!$A$3:HD$99,212,FALSE())-VLOOKUP($A40,'Import Peak Change'!$A$106:HD$202,212,FALSE())))</f>
        <v>0</v>
      </c>
      <c r="HE40" s="193" t="n">
        <f aca="false">IF(ISERROR(VLOOKUP($A40,'Import Peak'!$A$3:HE$99,213,FALSE())-VLOOKUP($A40,'Import Peak Change'!$A$106:HE$202,213,FALSE())),0,(VLOOKUP($A40,'Import Peak'!$A$3:HE$99,213,FALSE())-VLOOKUP($A40,'Import Peak Change'!$A$106:HE$202,213,FALSE())))</f>
        <v>0</v>
      </c>
      <c r="HF40" s="193" t="n">
        <f aca="false">IF(ISERROR(VLOOKUP($A40,'Import Peak'!$A$3:HF$99,214,FALSE())-VLOOKUP($A40,'Import Peak Change'!$A$106:HF$202,214,FALSE())),0,(VLOOKUP($A40,'Import Peak'!$A$3:HF$99,214,FALSE())-VLOOKUP($A40,'Import Peak Change'!$A$106:HF$202,214,FALSE())))</f>
        <v>0</v>
      </c>
      <c r="HG40" s="193" t="n">
        <f aca="false">IF(ISERROR(VLOOKUP($A40,'Import Peak'!$A$3:HG$99,215,FALSE())-VLOOKUP($A40,'Import Peak Change'!$A$106:HG$202,215,FALSE())),0,(VLOOKUP($A40,'Import Peak'!$A$3:HG$99,215,FALSE())-VLOOKUP($A40,'Import Peak Change'!$A$106:HG$202,215,FALSE())))</f>
        <v>0</v>
      </c>
      <c r="HH40" s="193" t="n">
        <f aca="false">IF(ISERROR(VLOOKUP($A40,'Import Peak'!$A$3:HH$99,216,FALSE())-VLOOKUP($A40,'Import Peak Change'!$A$106:HH$202,216,FALSE())),0,(VLOOKUP($A40,'Import Peak'!$A$3:HH$99,216,FALSE())-VLOOKUP($A40,'Import Peak Change'!$A$106:HH$202,216,FALSE())))</f>
        <v>0</v>
      </c>
      <c r="HI40" s="193" t="n">
        <f aca="false">IF(ISERROR(VLOOKUP($A40,'Import Peak'!$A$3:HI$99,217,FALSE())-VLOOKUP($A40,'Import Peak Change'!$A$106:HI$202,217,FALSE())),0,(VLOOKUP($A40,'Import Peak'!$A$3:HI$99,217,FALSE())-VLOOKUP($A40,'Import Peak Change'!$A$106:HI$202,217,FALSE())))</f>
        <v>0</v>
      </c>
      <c r="HJ40" s="193" t="n">
        <f aca="false">IF(ISERROR(VLOOKUP($A40,'Import Peak'!$A$3:HJ$99,218,FALSE())-VLOOKUP($A40,'Import Peak Change'!$A$106:HJ$202,218,FALSE())),0,(VLOOKUP($A40,'Import Peak'!$A$3:HJ$99,218,FALSE())-VLOOKUP($A40,'Import Peak Change'!$A$106:HJ$202,218,FALSE())))</f>
        <v>0</v>
      </c>
      <c r="HK40" s="193" t="n">
        <f aca="false">IF(ISERROR(VLOOKUP($A40,'Import Peak'!$A$3:HK$99,219,FALSE())-VLOOKUP($A40,'Import Peak Change'!$A$106:HK$202,219,FALSE())),0,(VLOOKUP($A40,'Import Peak'!$A$3:HK$99,219,FALSE())-VLOOKUP($A40,'Import Peak Change'!$A$106:HK$202,219,FALSE())))</f>
        <v>0</v>
      </c>
      <c r="HL40" s="193" t="n">
        <f aca="false">IF(ISERROR(VLOOKUP($A40,'Import Peak'!$A$3:HL$99,220,FALSE())-VLOOKUP($A40,'Import Peak Change'!$A$106:HL$202,220,FALSE())),0,(VLOOKUP($A40,'Import Peak'!$A$3:HL$99,220,FALSE())-VLOOKUP($A40,'Import Peak Change'!$A$106:HL$202,220,FALSE())))</f>
        <v>0</v>
      </c>
      <c r="HM40" s="193" t="n">
        <f aca="false">IF(ISERROR(VLOOKUP($A40,'Import Peak'!$A$3:HM$99,221,FALSE())-VLOOKUP($A40,'Import Peak Change'!$A$106:HM$202,221,FALSE())),0,(VLOOKUP($A40,'Import Peak'!$A$3:HM$99,221,FALSE())-VLOOKUP($A40,'Import Peak Change'!$A$106:HM$202,221,FALSE())))</f>
        <v>0</v>
      </c>
      <c r="HN40" s="193" t="n">
        <f aca="false">IF(ISERROR(VLOOKUP($A40,'Import Peak'!$A$3:HN$99,222,FALSE())-VLOOKUP($A40,'Import Peak Change'!$A$106:HN$202,222,FALSE())),0,(VLOOKUP($A40,'Import Peak'!$A$3:HN$99,222,FALSE())-VLOOKUP($A40,'Import Peak Change'!$A$106:HN$202,222,FALSE())))</f>
        <v>0</v>
      </c>
      <c r="HO40" s="193" t="n">
        <f aca="false">IF(ISERROR(VLOOKUP($A40,'Import Peak'!$A$3:HO$99,223,FALSE())-VLOOKUP($A40,'Import Peak Change'!$A$106:HO$202,223,FALSE())),0,(VLOOKUP($A40,'Import Peak'!$A$3:HO$99,223,FALSE())-VLOOKUP($A40,'Import Peak Change'!$A$106:HO$202,223,FALSE())))</f>
        <v>0</v>
      </c>
      <c r="HP40" s="193" t="n">
        <f aca="false">IF(ISERROR(VLOOKUP($A40,'Import Peak'!$A$3:HP$99,224,FALSE())-VLOOKUP($A40,'Import Peak Change'!$A$106:HP$202,224,FALSE())),0,(VLOOKUP($A40,'Import Peak'!$A$3:HP$99,224,FALSE())-VLOOKUP($A40,'Import Peak Change'!$A$106:HP$202,224,FALSE())))</f>
        <v>0</v>
      </c>
      <c r="HQ40" s="193" t="n">
        <f aca="false">IF(ISERROR(VLOOKUP($A40,'Import Peak'!$A$3:HQ$99,225,FALSE())-VLOOKUP($A40,'Import Peak Change'!$A$106:HQ$202,225,FALSE())),0,(VLOOKUP($A40,'Import Peak'!$A$3:HQ$99,225,FALSE())-VLOOKUP($A40,'Import Peak Change'!$A$106:HQ$202,225,FALSE())))</f>
        <v>0</v>
      </c>
      <c r="HR40" s="193" t="n">
        <f aca="false">IF(ISERROR(VLOOKUP($A40,'Import Peak'!$A$3:HR$99,226,FALSE())-VLOOKUP($A40,'Import Peak Change'!$A$106:HR$202,226,FALSE())),0,(VLOOKUP($A40,'Import Peak'!$A$3:HR$99,226,FALSE())-VLOOKUP($A40,'Import Peak Change'!$A$106:HR$202,226,FALSE())))</f>
        <v>0</v>
      </c>
      <c r="HS40" s="193" t="n">
        <f aca="false">IF(ISERROR(VLOOKUP($A40,'Import Peak'!$A$3:HS$99,227,FALSE())-VLOOKUP($A40,'Import Peak Change'!$A$106:HS$202,227,FALSE())),0,(VLOOKUP($A40,'Import Peak'!$A$3:HS$99,227,FALSE())-VLOOKUP($A40,'Import Peak Change'!$A$106:HS$202,227,FALSE())))</f>
        <v>0</v>
      </c>
      <c r="HT40" s="193" t="n">
        <f aca="false">IF(ISERROR(VLOOKUP($A40,'Import Peak'!$A$3:HT$99,228,FALSE())-VLOOKUP($A40,'Import Peak Change'!$A$106:HT$202,228,FALSE())),0,(VLOOKUP($A40,'Import Peak'!$A$3:HT$99,228,FALSE())-VLOOKUP($A40,'Import Peak Change'!$A$106:HT$202,228,FALSE())))</f>
        <v>0</v>
      </c>
      <c r="HU40" s="193" t="n">
        <f aca="false">IF(ISERROR(VLOOKUP($A40,'Import Peak'!$A$3:HU$99,229,FALSE())-VLOOKUP($A40,'Import Peak Change'!$A$106:HU$202,229,FALSE())),0,(VLOOKUP($A40,'Import Peak'!$A$3:HU$99,229,FALSE())-VLOOKUP($A40,'Import Peak Change'!$A$106:HU$202,229,FALSE())))</f>
        <v>0</v>
      </c>
      <c r="HV40" s="193" t="n">
        <f aca="false">IF(ISERROR(VLOOKUP($A40,'Import Peak'!$A$3:HV$99,230,FALSE())-VLOOKUP($A40,'Import Peak Change'!$A$106:HV$202,230,FALSE())),0,(VLOOKUP($A40,'Import Peak'!$A$3:HV$99,230,FALSE())-VLOOKUP($A40,'Import Peak Change'!$A$106:HV$202,230,FALSE())))</f>
        <v>0</v>
      </c>
      <c r="HW40" s="193" t="n">
        <f aca="false">IF(ISERROR(VLOOKUP($A40,'Import Peak'!$A$3:HW$99,231,FALSE())-VLOOKUP($A40,'Import Peak Change'!$A$106:HW$202,231,FALSE())),0,(VLOOKUP($A40,'Import Peak'!$A$3:HW$99,231,FALSE())-VLOOKUP($A40,'Import Peak Change'!$A$106:HW$202,231,FALSE())))</f>
        <v>0</v>
      </c>
      <c r="HX40" s="193" t="n">
        <f aca="false">IF(ISERROR(VLOOKUP($A40,'Import Peak'!$A$3:HX$99,232,FALSE())-VLOOKUP($A40,'Import Peak Change'!$A$106:HX$202,232,FALSE())),0,(VLOOKUP($A40,'Import Peak'!$A$3:HX$99,232,FALSE())-VLOOKUP($A40,'Import Peak Change'!$A$106:HX$202,232,FALSE())))</f>
        <v>0</v>
      </c>
      <c r="HY40" s="193" t="n">
        <f aca="false">IF(ISERROR(VLOOKUP($A40,'Import Peak'!$A$3:HY$99,233,FALSE())-VLOOKUP($A40,'Import Peak Change'!$A$106:HY$202,233,FALSE())),0,(VLOOKUP($A40,'Import Peak'!$A$3:HY$99,233,FALSE())-VLOOKUP($A40,'Import Peak Change'!$A$106:HY$202,233,FALSE())))</f>
        <v>0</v>
      </c>
      <c r="HZ40" s="193" t="n">
        <f aca="false">IF(ISERROR(VLOOKUP($A40,'Import Peak'!$A$3:HZ$99,234,FALSE())-VLOOKUP($A40,'Import Peak Change'!$A$106:HZ$202,234,FALSE())),0,(VLOOKUP($A40,'Import Peak'!$A$3:HZ$99,234,FALSE())-VLOOKUP($A40,'Import Peak Change'!$A$106:HZ$202,234,FALSE())))</f>
        <v>0</v>
      </c>
      <c r="IA40" s="193" t="n">
        <f aca="false">IF(ISERROR(VLOOKUP($A40,'Import Peak'!$A$3:IA$99,235,FALSE())-VLOOKUP($A40,'Import Peak Change'!$A$106:IA$202,235,FALSE())),0,(VLOOKUP($A40,'Import Peak'!$A$3:IA$99,235,FALSE())-VLOOKUP($A40,'Import Peak Change'!$A$106:IA$202,235,FALSE())))</f>
        <v>0</v>
      </c>
      <c r="IB40" s="193" t="n">
        <f aca="false">IF(ISERROR(VLOOKUP($A40,'Import Peak'!$A$3:IB$99,236,FALSE())-VLOOKUP($A40,'Import Peak Change'!$A$106:IB$202,236,FALSE())),0,(VLOOKUP($A40,'Import Peak'!$A$3:IB$99,236,FALSE())-VLOOKUP($A40,'Import Peak Change'!$A$106:IB$202,236,FALSE())))</f>
        <v>0</v>
      </c>
      <c r="IC40" s="193" t="n">
        <f aca="false">IF(ISERROR(VLOOKUP($A40,'Import Peak'!$A$3:IC$99,237,FALSE())-VLOOKUP($A40,'Import Peak Change'!$A$106:IC$202,237,FALSE())),0,(VLOOKUP($A40,'Import Peak'!$A$3:IC$99,237,FALSE())-VLOOKUP($A40,'Import Peak Change'!$A$106:IC$202,237,FALSE())))</f>
        <v>0</v>
      </c>
      <c r="ID40" s="193" t="n">
        <f aca="false">IF(ISERROR(VLOOKUP($A40,'Import Peak'!$A$3:ID$99,238,FALSE())-VLOOKUP($A40,'Import Peak Change'!$A$106:ID$202,238,FALSE())),0,(VLOOKUP($A40,'Import Peak'!$A$3:ID$99,238,FALSE())-VLOOKUP($A40,'Import Peak Change'!$A$106:ID$202,238,FALSE())))</f>
        <v>0</v>
      </c>
      <c r="IE40" s="193" t="n">
        <f aca="false">IF(ISERROR(VLOOKUP($A40,'Import Peak'!$A$3:IE$99,239,FALSE())-VLOOKUP($A40,'Import Peak Change'!$A$106:IE$202,239,FALSE())),0,(VLOOKUP($A40,'Import Peak'!$A$3:IE$99,239,FALSE())-VLOOKUP($A40,'Import Peak Change'!$A$106:IE$202,239,FALSE())))</f>
        <v>0</v>
      </c>
    </row>
    <row r="41" customFormat="false" ht="12.75" hidden="false" customHeight="false" outlineLevel="0" collapsed="false">
      <c r="A41" s="201" t="str">
        <f aca="false">IF('Import Peak'!A38=0,"",'Import Peak'!A38)</f>
        <v>ECCORIGINATION</v>
      </c>
      <c r="B41" s="193"/>
      <c r="C41" s="193"/>
      <c r="D41" s="193"/>
      <c r="E41" s="193"/>
      <c r="F41" s="193"/>
      <c r="G41" s="193" t="n">
        <f aca="false">IF(ISERROR(VLOOKUP($A41,'Import Peak'!$A$3:G$99,7,FALSE())-VLOOKUP($A41,'Import Peak Change'!$A$106:G$202,7,FALSE())),0,(VLOOKUP($A41,'Import Peak'!$A$3:G$99,7,FALSE())-VLOOKUP($A41,'Import Peak Change'!$A$106:G$202,7,FALSE())))</f>
        <v>0</v>
      </c>
      <c r="H41" s="193" t="n">
        <f aca="false">IF(ISERROR(VLOOKUP($A41,'Import Peak'!$A$3:H$99,8,FALSE())-VLOOKUP($A41,'Import Peak Change'!$A$106:H$202,8,FALSE())),0,(VLOOKUP($A41,'Import Peak'!$A$3:H$99,8,FALSE())-VLOOKUP($A41,'Import Peak Change'!$A$106:H$202,8,FALSE())))</f>
        <v>0</v>
      </c>
      <c r="I41" s="193" t="n">
        <f aca="false">IF(ISERROR(VLOOKUP($A41,'Import Peak'!$A$3:I$99,9,FALSE())-VLOOKUP($A41,'Import Peak Change'!$A$106:I$202,9,FALSE())),0,(VLOOKUP($A41,'Import Peak'!$A$3:I$99,9,FALSE())-VLOOKUP($A41,'Import Peak Change'!$A$106:I$202,9,FALSE())))</f>
        <v>0</v>
      </c>
      <c r="J41" s="193" t="n">
        <f aca="false">IF(ISERROR(VLOOKUP($A41,'Import Peak'!$A$3:J$99,10,FALSE())-VLOOKUP($A41,'Import Peak Change'!$A$106:J$202,10,FALSE())),0,(VLOOKUP($A41,'Import Peak'!$A$3:J$99,10,FALSE())-VLOOKUP($A41,'Import Peak Change'!$A$106:J$202,10,FALSE())))</f>
        <v>0</v>
      </c>
      <c r="K41" s="193" t="n">
        <f aca="false">IF(ISERROR(VLOOKUP($A41,'Import Peak'!$A$3:K$99,11,FALSE())-VLOOKUP($A41,'Import Peak Change'!$A$106:K$202,11,FALSE())),0,(VLOOKUP($A41,'Import Peak'!$A$3:K$99,11,FALSE())-VLOOKUP($A41,'Import Peak Change'!$A$106:K$202,11,FALSE())))</f>
        <v>0</v>
      </c>
      <c r="L41" s="193" t="n">
        <f aca="false">IF(ISERROR(VLOOKUP($A41,'Import Peak'!$A$3:L$99,12,FALSE())-VLOOKUP($A41,'Import Peak Change'!$A$106:L$202,12,FALSE())),0,(VLOOKUP($A41,'Import Peak'!$A$3:L$99,12,FALSE())-VLOOKUP($A41,'Import Peak Change'!$A$106:L$202,12,FALSE())))</f>
        <v>0</v>
      </c>
      <c r="M41" s="193" t="n">
        <f aca="false">IF(ISERROR(VLOOKUP($A41,'Import Peak'!$A$3:M$99,13,FALSE())-VLOOKUP($A41,'Import Peak Change'!$A$106:M$202,13,FALSE())),0,(VLOOKUP($A41,'Import Peak'!$A$3:M$99,13,FALSE())-VLOOKUP($A41,'Import Peak Change'!$A$106:M$202,13,FALSE())))</f>
        <v>0</v>
      </c>
      <c r="N41" s="193" t="n">
        <f aca="false">IF(ISERROR(VLOOKUP($A41,'Import Peak'!$A$3:N$99,14,FALSE())-VLOOKUP($A41,'Import Peak Change'!$A$106:N$202,14,FALSE())),0,(VLOOKUP($A41,'Import Peak'!$A$3:N$99,14,FALSE())-VLOOKUP($A41,'Import Peak Change'!$A$106:N$202,14,FALSE())))</f>
        <v>0</v>
      </c>
      <c r="O41" s="193" t="n">
        <f aca="false">IF(ISERROR(VLOOKUP($A41,'Import Peak'!$A$3:O$99,15,FALSE())-VLOOKUP($A41,'Import Peak Change'!$A$106:O$202,15,FALSE())),0,(VLOOKUP($A41,'Import Peak'!$A$3:O$99,15,FALSE())-VLOOKUP($A41,'Import Peak Change'!$A$106:O$202,15,FALSE())))</f>
        <v>0</v>
      </c>
      <c r="P41" s="193" t="n">
        <f aca="false">IF(ISERROR(VLOOKUP($A41,'Import Peak'!$A$3:P$99,16,FALSE())-VLOOKUP($A41,'Import Peak Change'!$A$106:P$202,16,FALSE())),0,(VLOOKUP($A41,'Import Peak'!$A$3:P$99,16,FALSE())-VLOOKUP($A41,'Import Peak Change'!$A$106:P$202,16,FALSE())))</f>
        <v>0</v>
      </c>
      <c r="Q41" s="193" t="n">
        <f aca="false">IF(ISERROR(VLOOKUP($A41,'Import Peak'!$A$3:Q$99,17,FALSE())-VLOOKUP($A41,'Import Peak Change'!$A$106:Q$202,17,FALSE())),0,(VLOOKUP($A41,'Import Peak'!$A$3:Q$99,17,FALSE())-VLOOKUP($A41,'Import Peak Change'!$A$106:Q$202,17,FALSE())))</f>
        <v>0</v>
      </c>
      <c r="R41" s="193" t="n">
        <f aca="false">IF(ISERROR(VLOOKUP($A41,'Import Peak'!$A$3:R$99,18,FALSE())-VLOOKUP($A41,'Import Peak Change'!$A$106:R$202,18,FALSE())),0,(VLOOKUP($A41,'Import Peak'!$A$3:R$99,18,FALSE())-VLOOKUP($A41,'Import Peak Change'!$A$106:R$202,18,FALSE())))</f>
        <v>0</v>
      </c>
      <c r="S41" s="193" t="n">
        <f aca="false">IF(ISERROR(VLOOKUP($A41,'Import Peak'!$A$3:S$99,19,FALSE())-VLOOKUP($A41,'Import Peak Change'!$A$106:S$202,19,FALSE())),0,(VLOOKUP($A41,'Import Peak'!$A$3:S$99,19,FALSE())-VLOOKUP($A41,'Import Peak Change'!$A$106:S$202,19,FALSE())))</f>
        <v>0</v>
      </c>
      <c r="T41" s="193" t="n">
        <f aca="false">IF(ISERROR(VLOOKUP($A41,'Import Peak'!$A$3:T$99,20,FALSE())-VLOOKUP($A41,'Import Peak Change'!$A$106:T$202,20,FALSE())),0,(VLOOKUP($A41,'Import Peak'!$A$3:T$99,20,FALSE())-VLOOKUP($A41,'Import Peak Change'!$A$106:T$202,20,FALSE())))</f>
        <v>0</v>
      </c>
      <c r="U41" s="193" t="n">
        <f aca="false">IF(ISERROR(VLOOKUP($A41,'Import Peak'!$A$3:U$99,21,FALSE())-VLOOKUP($A41,'Import Peak Change'!$A$106:U$202,21,FALSE())),0,(VLOOKUP($A41,'Import Peak'!$A$3:U$99,21,FALSE())-VLOOKUP($A41,'Import Peak Change'!$A$106:U$202,21,FALSE())))</f>
        <v>0</v>
      </c>
      <c r="V41" s="193" t="n">
        <f aca="false">IF(ISERROR(VLOOKUP($A41,'Import Peak'!$A$3:V$99,22,FALSE())-VLOOKUP($A41,'Import Peak Change'!$A$106:V$202,22,FALSE())),0,(VLOOKUP($A41,'Import Peak'!$A$3:V$99,22,FALSE())-VLOOKUP($A41,'Import Peak Change'!$A$106:V$202,22,FALSE())))</f>
        <v>0</v>
      </c>
      <c r="W41" s="193" t="n">
        <f aca="false">IF(ISERROR(VLOOKUP($A41,'Import Peak'!$A$3:W$99,23,FALSE())-VLOOKUP($A41,'Import Peak Change'!$A$106:W$202,23,FALSE())),0,(VLOOKUP($A41,'Import Peak'!$A$3:W$99,23,FALSE())-VLOOKUP($A41,'Import Peak Change'!$A$106:W$202,23,FALSE())))</f>
        <v>0</v>
      </c>
      <c r="X41" s="193" t="n">
        <f aca="false">IF(ISERROR(VLOOKUP($A41,'Import Peak'!$A$3:X$99,24,FALSE())-VLOOKUP($A41,'Import Peak Change'!$A$106:X$202,24,FALSE())),0,(VLOOKUP($A41,'Import Peak'!$A$3:X$99,24,FALSE())-VLOOKUP($A41,'Import Peak Change'!$A$106:X$202,24,FALSE())))</f>
        <v>0</v>
      </c>
      <c r="Y41" s="193" t="n">
        <f aca="false">IF(ISERROR(VLOOKUP($A41,'Import Peak'!$A$3:Y$99,25,FALSE())-VLOOKUP($A41,'Import Peak Change'!$A$106:Y$202,25,FALSE())),0,(VLOOKUP($A41,'Import Peak'!$A$3:Y$99,25,FALSE())-VLOOKUP($A41,'Import Peak Change'!$A$106:Y$202,25,FALSE())))</f>
        <v>0</v>
      </c>
      <c r="Z41" s="193" t="n">
        <f aca="false">IF(ISERROR(VLOOKUP($A41,'Import Peak'!$A$3:Z$99,26,FALSE())-VLOOKUP($A41,'Import Peak Change'!$A$106:Z$202,26,FALSE())),0,(VLOOKUP($A41,'Import Peak'!$A$3:Z$99,26,FALSE())-VLOOKUP($A41,'Import Peak Change'!$A$106:Z$202,26,FALSE())))</f>
        <v>0</v>
      </c>
      <c r="AA41" s="193" t="n">
        <f aca="false">IF(ISERROR(VLOOKUP($A41,'Import Peak'!$A$3:AA$99,27,FALSE())-VLOOKUP($A41,'Import Peak Change'!$A$106:AA$202,27,FALSE())),0,(VLOOKUP($A41,'Import Peak'!$A$3:AA$99,27,FALSE())-VLOOKUP($A41,'Import Peak Change'!$A$106:AA$202,27,FALSE())))</f>
        <v>0</v>
      </c>
      <c r="AB41" s="193" t="n">
        <f aca="false">IF(ISERROR(VLOOKUP($A41,'Import Peak'!$A$3:AB$99,28,FALSE())-VLOOKUP($A41,'Import Peak Change'!$A$106:AB$202,28,FALSE())),0,(VLOOKUP($A41,'Import Peak'!$A$3:AB$99,28,FALSE())-VLOOKUP($A41,'Import Peak Change'!$A$106:AB$202,28,FALSE())))</f>
        <v>0</v>
      </c>
      <c r="AC41" s="193" t="n">
        <f aca="false">IF(ISERROR(VLOOKUP($A41,'Import Peak'!$A$3:AC$99,29,FALSE())-VLOOKUP($A41,'Import Peak Change'!$A$106:AC$202,29,FALSE())),0,(VLOOKUP($A41,'Import Peak'!$A$3:AC$99,29,FALSE())-VLOOKUP($A41,'Import Peak Change'!$A$106:AC$202,29,FALSE())))</f>
        <v>0</v>
      </c>
      <c r="AD41" s="193" t="n">
        <f aca="false">IF(ISERROR(VLOOKUP($A41,'Import Peak'!$A$3:AD$99,30,FALSE())-VLOOKUP($A41,'Import Peak Change'!$A$106:AD$202,30,FALSE())),0,(VLOOKUP($A41,'Import Peak'!$A$3:AD$99,30,FALSE())-VLOOKUP($A41,'Import Peak Change'!$A$106:AD$202,30,FALSE())))</f>
        <v>0</v>
      </c>
      <c r="AE41" s="193" t="n">
        <f aca="false">IF(ISERROR(VLOOKUP($A41,'Import Peak'!$A$3:AE$99,31,FALSE())-VLOOKUP($A41,'Import Peak Change'!$A$106:AE$202,31,FALSE())),0,(VLOOKUP($A41,'Import Peak'!$A$3:AE$99,31,FALSE())-VLOOKUP($A41,'Import Peak Change'!$A$106:AE$202,31,FALSE())))</f>
        <v>0</v>
      </c>
      <c r="AF41" s="193" t="n">
        <f aca="false">IF(ISERROR(VLOOKUP($A41,'Import Peak'!$A$3:AF$99,32,FALSE())-VLOOKUP($A41,'Import Peak Change'!$A$106:AF$202,32,FALSE())),0,(VLOOKUP($A41,'Import Peak'!$A$3:AF$99,32,FALSE())-VLOOKUP($A41,'Import Peak Change'!$A$106:AF$202,32,FALSE())))</f>
        <v>0</v>
      </c>
      <c r="AG41" s="193" t="n">
        <f aca="false">IF(ISERROR(VLOOKUP($A41,'Import Peak'!$A$3:AG$99,33,FALSE())-VLOOKUP($A41,'Import Peak Change'!$A$106:AG$202,33,FALSE())),0,(VLOOKUP($A41,'Import Peak'!$A$3:AG$99,33,FALSE())-VLOOKUP($A41,'Import Peak Change'!$A$106:AG$202,33,FALSE())))</f>
        <v>0</v>
      </c>
      <c r="AH41" s="193" t="n">
        <f aca="false">IF(ISERROR(VLOOKUP($A41,'Import Peak'!$A$3:AH$99,34,FALSE())-VLOOKUP($A41,'Import Peak Change'!$A$106:AH$202,34,FALSE())),0,(VLOOKUP($A41,'Import Peak'!$A$3:AH$99,34,FALSE())-VLOOKUP($A41,'Import Peak Change'!$A$106:AH$202,34,FALSE())))</f>
        <v>0</v>
      </c>
      <c r="AI41" s="193" t="n">
        <f aca="false">IF(ISERROR(VLOOKUP($A41,'Import Peak'!$A$3:AI$99,35,FALSE())-VLOOKUP($A41,'Import Peak Change'!$A$106:AI$202,35,FALSE())),0,(VLOOKUP($A41,'Import Peak'!$A$3:AI$99,35,FALSE())-VLOOKUP($A41,'Import Peak Change'!$A$106:AI$202,35,FALSE())))</f>
        <v>0</v>
      </c>
      <c r="AJ41" s="193" t="n">
        <f aca="false">IF(ISERROR(VLOOKUP($A41,'Import Peak'!$A$3:AJ$99,36,FALSE())-VLOOKUP($A41,'Import Peak Change'!$A$106:AJ$202,36,FALSE())),0,(VLOOKUP($A41,'Import Peak'!$A$3:AJ$99,36,FALSE())-VLOOKUP($A41,'Import Peak Change'!$A$106:AJ$202,36,FALSE())))</f>
        <v>0</v>
      </c>
      <c r="AK41" s="193" t="n">
        <f aca="false">IF(ISERROR(VLOOKUP($A41,'Import Peak'!$A$3:AK$99,37,FALSE())-VLOOKUP($A41,'Import Peak Change'!$A$106:AK$202,37,FALSE())),0,(VLOOKUP($A41,'Import Peak'!$A$3:AK$99,37,FALSE())-VLOOKUP($A41,'Import Peak Change'!$A$106:AK$202,37,FALSE())))</f>
        <v>0</v>
      </c>
      <c r="AL41" s="193" t="n">
        <f aca="false">IF(ISERROR(VLOOKUP($A41,'Import Peak'!$A$3:AL$99,38,FALSE())-VLOOKUP($A41,'Import Peak Change'!$A$106:AL$202,38,FALSE())),0,(VLOOKUP($A41,'Import Peak'!$A$3:AL$99,38,FALSE())-VLOOKUP($A41,'Import Peak Change'!$A$106:AL$202,38,FALSE())))</f>
        <v>0</v>
      </c>
      <c r="AM41" s="193" t="n">
        <f aca="false">IF(ISERROR(VLOOKUP($A41,'Import Peak'!$A$3:AM$99,39,FALSE())-VLOOKUP($A41,'Import Peak Change'!$A$106:AM$202,39,FALSE())),0,(VLOOKUP($A41,'Import Peak'!$A$3:AM$99,39,FALSE())-VLOOKUP($A41,'Import Peak Change'!$A$106:AM$202,39,FALSE())))</f>
        <v>0</v>
      </c>
      <c r="AN41" s="193" t="n">
        <f aca="false">IF(ISERROR(VLOOKUP($A41,'Import Peak'!$A$3:AN$99,40,FALSE())-VLOOKUP($A41,'Import Peak Change'!$A$106:AN$202,40,FALSE())),0,(VLOOKUP($A41,'Import Peak'!$A$3:AN$99,40,FALSE())-VLOOKUP($A41,'Import Peak Change'!$A$106:AN$202,40,FALSE())))</f>
        <v>0</v>
      </c>
      <c r="AO41" s="193" t="n">
        <f aca="false">IF(ISERROR(VLOOKUP($A41,'Import Peak'!$A$3:AO$99,41,FALSE())-VLOOKUP($A41,'Import Peak Change'!$A$106:AO$202,41,FALSE())),0,(VLOOKUP($A41,'Import Peak'!$A$3:AO$99,41,FALSE())-VLOOKUP($A41,'Import Peak Change'!$A$106:AO$202,41,FALSE())))</f>
        <v>0</v>
      </c>
      <c r="AP41" s="193" t="n">
        <f aca="false">IF(ISERROR(VLOOKUP($A41,'Import Peak'!$A$3:AP$99,42,FALSE())-VLOOKUP($A41,'Import Peak Change'!$A$106:AP$202,42,FALSE())),0,(VLOOKUP($A41,'Import Peak'!$A$3:AP$99,42,FALSE())-VLOOKUP($A41,'Import Peak Change'!$A$106:AP$202,42,FALSE())))</f>
        <v>0</v>
      </c>
      <c r="AQ41" s="193" t="n">
        <f aca="false">IF(ISERROR(VLOOKUP($A41,'Import Peak'!$A$3:AQ$99,43,FALSE())-VLOOKUP($A41,'Import Peak Change'!$A$106:AQ$202,43,FALSE())),0,(VLOOKUP($A41,'Import Peak'!$A$3:AQ$99,43,FALSE())-VLOOKUP($A41,'Import Peak Change'!$A$106:AQ$202,43,FALSE())))</f>
        <v>0</v>
      </c>
      <c r="AR41" s="193" t="n">
        <f aca="false">IF(ISERROR(VLOOKUP($A41,'Import Peak'!$A$3:AR$99,44,FALSE())-VLOOKUP($A41,'Import Peak Change'!$A$106:AR$202,44,FALSE())),0,(VLOOKUP($A41,'Import Peak'!$A$3:AR$99,44,FALSE())-VLOOKUP($A41,'Import Peak Change'!$A$106:AR$202,44,FALSE())))</f>
        <v>0</v>
      </c>
      <c r="AS41" s="193" t="n">
        <f aca="false">IF(ISERROR(VLOOKUP($A41,'Import Peak'!$A$3:AS$99,45,FALSE())-VLOOKUP($A41,'Import Peak Change'!$A$106:AS$202,45,FALSE())),0,(VLOOKUP($A41,'Import Peak'!$A$3:AS$99,45,FALSE())-VLOOKUP($A41,'Import Peak Change'!$A$106:AS$202,45,FALSE())))</f>
        <v>0</v>
      </c>
      <c r="AT41" s="193" t="n">
        <f aca="false">IF(ISERROR(VLOOKUP($A41,'Import Peak'!$A$3:AT$99,46,FALSE())-VLOOKUP($A41,'Import Peak Change'!$A$106:AT$202,46,FALSE())),0,(VLOOKUP($A41,'Import Peak'!$A$3:AT$99,46,FALSE())-VLOOKUP($A41,'Import Peak Change'!$A$106:AT$202,46,FALSE())))</f>
        <v>0</v>
      </c>
      <c r="AU41" s="193" t="n">
        <f aca="false">IF(ISERROR(VLOOKUP($A41,'Import Peak'!$A$3:AU$99,47,FALSE())-VLOOKUP($A41,'Import Peak Change'!$A$106:AU$202,47,FALSE())),0,(VLOOKUP($A41,'Import Peak'!$A$3:AU$99,47,FALSE())-VLOOKUP($A41,'Import Peak Change'!$A$106:AU$202,47,FALSE())))</f>
        <v>0</v>
      </c>
      <c r="AV41" s="193" t="n">
        <f aca="false">IF(ISERROR(VLOOKUP($A41,'Import Peak'!$A$3:AV$99,48,FALSE())-VLOOKUP($A41,'Import Peak Change'!$A$106:AV$202,48,FALSE())),0,(VLOOKUP($A41,'Import Peak'!$A$3:AV$99,48,FALSE())-VLOOKUP($A41,'Import Peak Change'!$A$106:AV$202,48,FALSE())))</f>
        <v>0</v>
      </c>
      <c r="AW41" s="193" t="n">
        <f aca="false">IF(ISERROR(VLOOKUP($A41,'Import Peak'!$A$3:AW$99,49,FALSE())-VLOOKUP($A41,'Import Peak Change'!$A$106:AW$202,49,FALSE())),0,(VLOOKUP($A41,'Import Peak'!$A$3:AW$99,49,FALSE())-VLOOKUP($A41,'Import Peak Change'!$A$106:AW$202,49,FALSE())))</f>
        <v>0</v>
      </c>
      <c r="AX41" s="193" t="n">
        <f aca="false">IF(ISERROR(VLOOKUP($A41,'Import Peak'!$A$3:AX$99,50,FALSE())-VLOOKUP($A41,'Import Peak Change'!$A$106:AX$202,50,FALSE())),0,(VLOOKUP($A41,'Import Peak'!$A$3:AX$99,50,FALSE())-VLOOKUP($A41,'Import Peak Change'!$A$106:AX$202,50,FALSE())))</f>
        <v>0</v>
      </c>
      <c r="AY41" s="193" t="n">
        <f aca="false">IF(ISERROR(VLOOKUP($A41,'Import Peak'!$A$3:AY$99,51,FALSE())-VLOOKUP($A41,'Import Peak Change'!$A$106:AY$202,51,FALSE())),0,(VLOOKUP($A41,'Import Peak'!$A$3:AY$99,51,FALSE())-VLOOKUP($A41,'Import Peak Change'!$A$106:AY$202,51,FALSE())))</f>
        <v>0</v>
      </c>
      <c r="AZ41" s="193" t="n">
        <f aca="false">IF(ISERROR(VLOOKUP($A41,'Import Peak'!$A$3:AZ$99,52,FALSE())-VLOOKUP($A41,'Import Peak Change'!$A$106:AZ$202,52,FALSE())),0,(VLOOKUP($A41,'Import Peak'!$A$3:AZ$99,52,FALSE())-VLOOKUP($A41,'Import Peak Change'!$A$106:AZ$202,52,FALSE())))</f>
        <v>0</v>
      </c>
      <c r="BA41" s="193" t="n">
        <f aca="false">IF(ISERROR(VLOOKUP($A41,'Import Peak'!$A$3:BA$99,53,FALSE())-VLOOKUP($A41,'Import Peak Change'!$A$106:BA$202,53,FALSE())),0,(VLOOKUP($A41,'Import Peak'!$A$3:BA$99,53,FALSE())-VLOOKUP($A41,'Import Peak Change'!$A$106:BA$202,53,FALSE())))</f>
        <v>0</v>
      </c>
      <c r="BB41" s="193" t="n">
        <f aca="false">IF(ISERROR(VLOOKUP($A41,'Import Peak'!$A$3:BB$99,54,FALSE())-VLOOKUP($A41,'Import Peak Change'!$A$106:BB$202,54,FALSE())),0,(VLOOKUP($A41,'Import Peak'!$A$3:BB$99,54,FALSE())-VLOOKUP($A41,'Import Peak Change'!$A$106:BB$202,54,FALSE())))</f>
        <v>0</v>
      </c>
      <c r="BC41" s="193" t="n">
        <f aca="false">IF(ISERROR(VLOOKUP($A41,'Import Peak'!$A$3:BC$99,55,FALSE())-VLOOKUP($A41,'Import Peak Change'!$A$106:BC$202,55,FALSE())),0,(VLOOKUP($A41,'Import Peak'!$A$3:BC$99,55,FALSE())-VLOOKUP($A41,'Import Peak Change'!$A$106:BC$202,55,FALSE())))</f>
        <v>0</v>
      </c>
      <c r="BD41" s="193" t="n">
        <f aca="false">IF(ISERROR(VLOOKUP($A41,'Import Peak'!$A$3:BD$99,56,FALSE())-VLOOKUP($A41,'Import Peak Change'!$A$106:BD$202,56,FALSE())),0,(VLOOKUP($A41,'Import Peak'!$A$3:BD$99,56,FALSE())-VLOOKUP($A41,'Import Peak Change'!$A$106:BD$202,56,FALSE())))</f>
        <v>0</v>
      </c>
      <c r="BE41" s="193" t="n">
        <f aca="false">IF(ISERROR(VLOOKUP($A41,'Import Peak'!$A$3:BE$99,57,FALSE())-VLOOKUP($A41,'Import Peak Change'!$A$106:BE$202,57,FALSE())),0,(VLOOKUP($A41,'Import Peak'!$A$3:BE$99,57,FALSE())-VLOOKUP($A41,'Import Peak Change'!$A$106:BE$202,57,FALSE())))</f>
        <v>0</v>
      </c>
      <c r="BF41" s="193" t="n">
        <f aca="false">IF(ISERROR(VLOOKUP($A41,'Import Peak'!$A$3:BF$99,58,FALSE())-VLOOKUP($A41,'Import Peak Change'!$A$106:BF$202,58,FALSE())),0,(VLOOKUP($A41,'Import Peak'!$A$3:BF$99,58,FALSE())-VLOOKUP($A41,'Import Peak Change'!$A$106:BF$202,58,FALSE())))</f>
        <v>0</v>
      </c>
      <c r="BG41" s="193" t="n">
        <f aca="false">IF(ISERROR(VLOOKUP($A41,'Import Peak'!$A$3:BG$99,59,FALSE())-VLOOKUP($A41,'Import Peak Change'!$A$106:BG$202,59,FALSE())),0,(VLOOKUP($A41,'Import Peak'!$A$3:BG$99,59,FALSE())-VLOOKUP($A41,'Import Peak Change'!$A$106:BG$202,59,FALSE())))</f>
        <v>0</v>
      </c>
      <c r="BH41" s="193" t="n">
        <f aca="false">IF(ISERROR(VLOOKUP($A41,'Import Peak'!$A$3:BH$99,60,FALSE())-VLOOKUP($A41,'Import Peak Change'!$A$106:BH$202,60,FALSE())),0,(VLOOKUP($A41,'Import Peak'!$A$3:BH$99,60,FALSE())-VLOOKUP($A41,'Import Peak Change'!$A$106:BH$202,60,FALSE())))</f>
        <v>0</v>
      </c>
      <c r="BI41" s="193" t="n">
        <f aca="false">IF(ISERROR(VLOOKUP($A41,'Import Peak'!$A$3:BI$99,61,FALSE())-VLOOKUP($A41,'Import Peak Change'!$A$106:BI$202,61,FALSE())),0,(VLOOKUP($A41,'Import Peak'!$A$3:BI$99,61,FALSE())-VLOOKUP($A41,'Import Peak Change'!$A$106:BI$202,61,FALSE())))</f>
        <v>0</v>
      </c>
      <c r="BJ41" s="193" t="n">
        <f aca="false">IF(ISERROR(VLOOKUP($A41,'Import Peak'!$A$3:BJ$99,62,FALSE())-VLOOKUP($A41,'Import Peak Change'!$A$106:BJ$202,62,FALSE())),0,(VLOOKUP($A41,'Import Peak'!$A$3:BJ$99,62,FALSE())-VLOOKUP($A41,'Import Peak Change'!$A$106:BJ$202,62,FALSE())))</f>
        <v>0</v>
      </c>
      <c r="BK41" s="193" t="n">
        <f aca="false">IF(ISERROR(VLOOKUP($A41,'Import Peak'!$A$3:BK$99,63,FALSE())-VLOOKUP($A41,'Import Peak Change'!$A$106:BK$202,63,FALSE())),0,(VLOOKUP($A41,'Import Peak'!$A$3:BK$99,63,FALSE())-VLOOKUP($A41,'Import Peak Change'!$A$106:BK$202,63,FALSE())))</f>
        <v>0</v>
      </c>
      <c r="BL41" s="193" t="n">
        <f aca="false">IF(ISERROR(VLOOKUP($A41,'Import Peak'!$A$3:BL$99,64,FALSE())-VLOOKUP($A41,'Import Peak Change'!$A$106:BL$202,64,FALSE())),0,(VLOOKUP($A41,'Import Peak'!$A$3:BL$99,64,FALSE())-VLOOKUP($A41,'Import Peak Change'!$A$106:BL$202,64,FALSE())))</f>
        <v>0</v>
      </c>
      <c r="BM41" s="193" t="n">
        <f aca="false">IF(ISERROR(VLOOKUP($A41,'Import Peak'!$A$3:BM$99,65,FALSE())-VLOOKUP($A41,'Import Peak Change'!$A$106:BM$202,65,FALSE())),0,(VLOOKUP($A41,'Import Peak'!$A$3:BM$99,65,FALSE())-VLOOKUP($A41,'Import Peak Change'!$A$106:BM$202,65,FALSE())))</f>
        <v>0</v>
      </c>
      <c r="BN41" s="193" t="n">
        <f aca="false">IF(ISERROR(VLOOKUP($A41,'Import Peak'!$A$3:BN$99,66,FALSE())-VLOOKUP($A41,'Import Peak Change'!$A$106:BN$202,66,FALSE())),0,(VLOOKUP($A41,'Import Peak'!$A$3:BN$99,66,FALSE())-VLOOKUP($A41,'Import Peak Change'!$A$106:BN$202,66,FALSE())))</f>
        <v>0</v>
      </c>
      <c r="BO41" s="193" t="n">
        <f aca="false">IF(ISERROR(VLOOKUP($A41,'Import Peak'!$A$3:BO$99,67,FALSE())-VLOOKUP($A41,'Import Peak Change'!$A$106:BO$202,67,FALSE())),0,(VLOOKUP($A41,'Import Peak'!$A$3:BO$99,67,FALSE())-VLOOKUP($A41,'Import Peak Change'!$A$106:BO$202,67,FALSE())))</f>
        <v>0</v>
      </c>
      <c r="BP41" s="193" t="n">
        <f aca="false">IF(ISERROR(VLOOKUP($A41,'Import Peak'!$A$3:BP$99,68,FALSE())-VLOOKUP($A41,'Import Peak Change'!$A$106:BP$202,68,FALSE())),0,(VLOOKUP($A41,'Import Peak'!$A$3:BP$99,68,FALSE())-VLOOKUP($A41,'Import Peak Change'!$A$106:BP$202,68,FALSE())))</f>
        <v>0</v>
      </c>
      <c r="BQ41" s="193" t="n">
        <f aca="false">IF(ISERROR(VLOOKUP($A41,'Import Peak'!$A$3:BQ$99,69,FALSE())-VLOOKUP($A41,'Import Peak Change'!$A$106:BQ$202,69,FALSE())),0,(VLOOKUP($A41,'Import Peak'!$A$3:BQ$99,69,FALSE())-VLOOKUP($A41,'Import Peak Change'!$A$106:BQ$202,69,FALSE())))</f>
        <v>0</v>
      </c>
      <c r="BR41" s="193" t="n">
        <f aca="false">IF(ISERROR(VLOOKUP($A41,'Import Peak'!$A$3:BR$99,70,FALSE())-VLOOKUP($A41,'Import Peak Change'!$A$106:BR$202,70,FALSE())),0,(VLOOKUP($A41,'Import Peak'!$A$3:BR$99,70,FALSE())-VLOOKUP($A41,'Import Peak Change'!$A$106:BR$202,70,FALSE())))</f>
        <v>0</v>
      </c>
      <c r="BS41" s="193" t="n">
        <f aca="false">IF(ISERROR(VLOOKUP($A41,'Import Peak'!$A$3:BS$99,71,FALSE())-VLOOKUP($A41,'Import Peak Change'!$A$106:BS$202,71,FALSE())),0,(VLOOKUP($A41,'Import Peak'!$A$3:BS$99,71,FALSE())-VLOOKUP($A41,'Import Peak Change'!$A$106:BS$202,71,FALSE())))</f>
        <v>0</v>
      </c>
      <c r="BT41" s="193" t="n">
        <f aca="false">IF(ISERROR(VLOOKUP($A41,'Import Peak'!$A$3:BT$99,72,FALSE())-VLOOKUP($A41,'Import Peak Change'!$A$106:BT$202,72,FALSE())),0,(VLOOKUP($A41,'Import Peak'!$A$3:BT$99,72,FALSE())-VLOOKUP($A41,'Import Peak Change'!$A$106:BT$202,72,FALSE())))</f>
        <v>0</v>
      </c>
      <c r="BU41" s="193" t="n">
        <f aca="false">IF(ISERROR(VLOOKUP($A41,'Import Peak'!$A$3:BU$99,73,FALSE())-VLOOKUP($A41,'Import Peak Change'!$A$106:BU$202,73,FALSE())),0,(VLOOKUP($A41,'Import Peak'!$A$3:BU$99,73,FALSE())-VLOOKUP($A41,'Import Peak Change'!$A$106:BU$202,73,FALSE())))</f>
        <v>0</v>
      </c>
      <c r="BV41" s="193" t="n">
        <f aca="false">IF(ISERROR(VLOOKUP($A41,'Import Peak'!$A$3:BV$99,74,FALSE())-VLOOKUP($A41,'Import Peak Change'!$A$106:BV$202,74,FALSE())),0,(VLOOKUP($A41,'Import Peak'!$A$3:BV$99,74,FALSE())-VLOOKUP($A41,'Import Peak Change'!$A$106:BV$202,74,FALSE())))</f>
        <v>0</v>
      </c>
      <c r="BW41" s="193" t="n">
        <f aca="false">IF(ISERROR(VLOOKUP($A41,'Import Peak'!$A$3:BW$99,75,FALSE())-VLOOKUP($A41,'Import Peak Change'!$A$106:BW$202,75,FALSE())),0,(VLOOKUP($A41,'Import Peak'!$A$3:BW$99,75,FALSE())-VLOOKUP($A41,'Import Peak Change'!$A$106:BW$202,75,FALSE())))</f>
        <v>0</v>
      </c>
      <c r="BX41" s="193" t="n">
        <f aca="false">IF(ISERROR(VLOOKUP($A41,'Import Peak'!$A$3:BX$99,76,FALSE())-VLOOKUP($A41,'Import Peak Change'!$A$106:BX$202,76,FALSE())),0,(VLOOKUP($A41,'Import Peak'!$A$3:BX$99,76,FALSE())-VLOOKUP($A41,'Import Peak Change'!$A$106:BX$202,76,FALSE())))</f>
        <v>0</v>
      </c>
      <c r="BY41" s="193" t="n">
        <f aca="false">IF(ISERROR(VLOOKUP($A41,'Import Peak'!$A$3:BY$99,77,FALSE())-VLOOKUP($A41,'Import Peak Change'!$A$106:BY$202,77,FALSE())),0,(VLOOKUP($A41,'Import Peak'!$A$3:BY$99,77,FALSE())-VLOOKUP($A41,'Import Peak Change'!$A$106:BY$202,77,FALSE())))</f>
        <v>0</v>
      </c>
      <c r="BZ41" s="193" t="n">
        <f aca="false">IF(ISERROR(VLOOKUP($A41,'Import Peak'!$A$3:BZ$99,78,FALSE())-VLOOKUP($A41,'Import Peak Change'!$A$106:BZ$202,78,FALSE())),0,(VLOOKUP($A41,'Import Peak'!$A$3:BZ$99,78,FALSE())-VLOOKUP($A41,'Import Peak Change'!$A$106:BZ$202,78,FALSE())))</f>
        <v>0</v>
      </c>
      <c r="CA41" s="193" t="n">
        <f aca="false">IF(ISERROR(VLOOKUP($A41,'Import Peak'!$A$3:CA$99,79,FALSE())-VLOOKUP($A41,'Import Peak Change'!$A$106:CA$202,79,FALSE())),0,(VLOOKUP($A41,'Import Peak'!$A$3:CA$99,79,FALSE())-VLOOKUP($A41,'Import Peak Change'!$A$106:CA$202,79,FALSE())))</f>
        <v>0</v>
      </c>
      <c r="CB41" s="193" t="n">
        <f aca="false">IF(ISERROR(VLOOKUP($A41,'Import Peak'!$A$3:CB$99,80,FALSE())-VLOOKUP($A41,'Import Peak Change'!$A$106:CB$202,80,FALSE())),0,(VLOOKUP($A41,'Import Peak'!$A$3:CB$99,80,FALSE())-VLOOKUP($A41,'Import Peak Change'!$A$106:CB$202,80,FALSE())))</f>
        <v>0</v>
      </c>
      <c r="CC41" s="193" t="n">
        <f aca="false">IF(ISERROR(VLOOKUP($A41,'Import Peak'!$A$3:CC$99,81,FALSE())-VLOOKUP($A41,'Import Peak Change'!$A$106:CC$202,81,FALSE())),0,(VLOOKUP($A41,'Import Peak'!$A$3:CC$99,81,FALSE())-VLOOKUP($A41,'Import Peak Change'!$A$106:CC$202,81,FALSE())))</f>
        <v>0</v>
      </c>
      <c r="CD41" s="193" t="n">
        <f aca="false">IF(ISERROR(VLOOKUP($A41,'Import Peak'!$A$3:CD$99,82,FALSE())-VLOOKUP($A41,'Import Peak Change'!$A$106:CD$202,82,FALSE())),0,(VLOOKUP($A41,'Import Peak'!$A$3:CD$99,82,FALSE())-VLOOKUP($A41,'Import Peak Change'!$A$106:CD$202,82,FALSE())))</f>
        <v>0</v>
      </c>
      <c r="CE41" s="193" t="n">
        <f aca="false">IF(ISERROR(VLOOKUP($A41,'Import Peak'!$A$3:CE$99,83,FALSE())-VLOOKUP($A41,'Import Peak Change'!$A$106:CE$202,83,FALSE())),0,(VLOOKUP($A41,'Import Peak'!$A$3:CE$99,83,FALSE())-VLOOKUP($A41,'Import Peak Change'!$A$106:CE$202,83,FALSE())))</f>
        <v>0</v>
      </c>
      <c r="CF41" s="193" t="n">
        <f aca="false">IF(ISERROR(VLOOKUP($A41,'Import Peak'!$A$3:CF$99,84,FALSE())-VLOOKUP($A41,'Import Peak Change'!$A$106:CF$202,84,FALSE())),0,(VLOOKUP($A41,'Import Peak'!$A$3:CF$99,84,FALSE())-VLOOKUP($A41,'Import Peak Change'!$A$106:CF$202,84,FALSE())))</f>
        <v>0</v>
      </c>
      <c r="CG41" s="193" t="n">
        <f aca="false">IF(ISERROR(VLOOKUP($A41,'Import Peak'!$A$3:CG$99,85,FALSE())-VLOOKUP($A41,'Import Peak Change'!$A$106:CG$202,85,FALSE())),0,(VLOOKUP($A41,'Import Peak'!$A$3:CG$99,85,FALSE())-VLOOKUP($A41,'Import Peak Change'!$A$106:CG$202,85,FALSE())))</f>
        <v>0</v>
      </c>
      <c r="CH41" s="193" t="n">
        <f aca="false">IF(ISERROR(VLOOKUP($A41,'Import Peak'!$A$3:CH$99,86,FALSE())-VLOOKUP($A41,'Import Peak Change'!$A$106:CH$202,86,FALSE())),0,(VLOOKUP($A41,'Import Peak'!$A$3:CH$99,86,FALSE())-VLOOKUP($A41,'Import Peak Change'!$A$106:CH$202,86,FALSE())))</f>
        <v>0</v>
      </c>
      <c r="CI41" s="193" t="n">
        <f aca="false">IF(ISERROR(VLOOKUP($A41,'Import Peak'!$A$3:CI$99,87,FALSE())-VLOOKUP($A41,'Import Peak Change'!$A$106:CI$202,87,FALSE())),0,(VLOOKUP($A41,'Import Peak'!$A$3:CI$99,87,FALSE())-VLOOKUP($A41,'Import Peak Change'!$A$106:CI$202,87,FALSE())))</f>
        <v>0</v>
      </c>
      <c r="CJ41" s="193" t="n">
        <f aca="false">IF(ISERROR(VLOOKUP($A41,'Import Peak'!$A$3:CJ$99,88,FALSE())-VLOOKUP($A41,'Import Peak Change'!$A$106:CJ$202,88,FALSE())),0,(VLOOKUP($A41,'Import Peak'!$A$3:CJ$99,88,FALSE())-VLOOKUP($A41,'Import Peak Change'!$A$106:CJ$202,88,FALSE())))</f>
        <v>0</v>
      </c>
      <c r="CK41" s="193" t="n">
        <f aca="false">IF(ISERROR(VLOOKUP($A41,'Import Peak'!$A$3:CK$99,89,FALSE())-VLOOKUP($A41,'Import Peak Change'!$A$106:CK$202,89,FALSE())),0,(VLOOKUP($A41,'Import Peak'!$A$3:CK$99,89,FALSE())-VLOOKUP($A41,'Import Peak Change'!$A$106:CK$202,89,FALSE())))</f>
        <v>0</v>
      </c>
      <c r="CL41" s="193" t="n">
        <f aca="false">IF(ISERROR(VLOOKUP($A41,'Import Peak'!$A$3:CL$99,90,FALSE())-VLOOKUP($A41,'Import Peak Change'!$A$106:CL$202,90,FALSE())),0,(VLOOKUP($A41,'Import Peak'!$A$3:CL$99,90,FALSE())-VLOOKUP($A41,'Import Peak Change'!$A$106:CL$202,90,FALSE())))</f>
        <v>0</v>
      </c>
      <c r="CM41" s="193" t="n">
        <f aca="false">IF(ISERROR(VLOOKUP($A41,'Import Peak'!$A$3:CM$99,91,FALSE())-VLOOKUP($A41,'Import Peak Change'!$A$106:CM$202,91,FALSE())),0,(VLOOKUP($A41,'Import Peak'!$A$3:CM$99,91,FALSE())-VLOOKUP($A41,'Import Peak Change'!$A$106:CM$202,91,FALSE())))</f>
        <v>0</v>
      </c>
      <c r="CN41" s="193" t="n">
        <f aca="false">IF(ISERROR(VLOOKUP($A41,'Import Peak'!$A$3:CN$99,92,FALSE())-VLOOKUP($A41,'Import Peak Change'!$A$106:CN$202,92,FALSE())),0,(VLOOKUP($A41,'Import Peak'!$A$3:CN$99,92,FALSE())-VLOOKUP($A41,'Import Peak Change'!$A$106:CN$202,92,FALSE())))</f>
        <v>0</v>
      </c>
      <c r="CO41" s="193" t="n">
        <f aca="false">IF(ISERROR(VLOOKUP($A41,'Import Peak'!$A$3:CO$99,93,FALSE())-VLOOKUP($A41,'Import Peak Change'!$A$106:CO$202,93,FALSE())),0,(VLOOKUP($A41,'Import Peak'!$A$3:CO$99,93,FALSE())-VLOOKUP($A41,'Import Peak Change'!$A$106:CO$202,93,FALSE())))</f>
        <v>0</v>
      </c>
      <c r="CP41" s="193" t="n">
        <f aca="false">IF(ISERROR(VLOOKUP($A41,'Import Peak'!$A$3:CP$99,94,FALSE())-VLOOKUP($A41,'Import Peak Change'!$A$106:CP$202,94,FALSE())),0,(VLOOKUP($A41,'Import Peak'!$A$3:CP$99,94,FALSE())-VLOOKUP($A41,'Import Peak Change'!$A$106:CP$202,94,FALSE())))</f>
        <v>0</v>
      </c>
      <c r="CQ41" s="193" t="n">
        <f aca="false">IF(ISERROR(VLOOKUP($A41,'Import Peak'!$A$3:CQ$99,95,FALSE())-VLOOKUP($A41,'Import Peak Change'!$A$106:CQ$202,95,FALSE())),0,(VLOOKUP($A41,'Import Peak'!$A$3:CQ$99,95,FALSE())-VLOOKUP($A41,'Import Peak Change'!$A$106:CQ$202,95,FALSE())))</f>
        <v>0</v>
      </c>
      <c r="CR41" s="193" t="n">
        <f aca="false">IF(ISERROR(VLOOKUP($A41,'Import Peak'!$A$3:CR$99,96,FALSE())-VLOOKUP($A41,'Import Peak Change'!$A$106:CR$202,96,FALSE())),0,(VLOOKUP($A41,'Import Peak'!$A$3:CR$99,96,FALSE())-VLOOKUP($A41,'Import Peak Change'!$A$106:CR$202,96,FALSE())))</f>
        <v>0</v>
      </c>
      <c r="CS41" s="193" t="n">
        <f aca="false">IF(ISERROR(VLOOKUP($A41,'Import Peak'!$A$3:CS$99,97,FALSE())-VLOOKUP($A41,'Import Peak Change'!$A$106:CS$202,97,FALSE())),0,(VLOOKUP($A41,'Import Peak'!$A$3:CS$99,97,FALSE())-VLOOKUP($A41,'Import Peak Change'!$A$106:CS$202,97,FALSE())))</f>
        <v>0</v>
      </c>
      <c r="CT41" s="193" t="n">
        <f aca="false">IF(ISERROR(VLOOKUP($A41,'Import Peak'!$A$3:CT$99,98,FALSE())-VLOOKUP($A41,'Import Peak Change'!$A$106:CT$202,98,FALSE())),0,(VLOOKUP($A41,'Import Peak'!$A$3:CT$99,98,FALSE())-VLOOKUP($A41,'Import Peak Change'!$A$106:CT$202,98,FALSE())))</f>
        <v>0</v>
      </c>
      <c r="CU41" s="193" t="n">
        <f aca="false">IF(ISERROR(VLOOKUP($A41,'Import Peak'!$A$3:CU$99,99,FALSE())-VLOOKUP($A41,'Import Peak Change'!$A$106:CU$202,99,FALSE())),0,(VLOOKUP($A41,'Import Peak'!$A$3:CU$99,99,FALSE())-VLOOKUP($A41,'Import Peak Change'!$A$106:CU$202,99,FALSE())))</f>
        <v>0</v>
      </c>
      <c r="CV41" s="193" t="n">
        <f aca="false">IF(ISERROR(VLOOKUP($A41,'Import Peak'!$A$3:CV$99,100,FALSE())-VLOOKUP($A41,'Import Peak Change'!$A$106:CV$202,100,FALSE())),0,(VLOOKUP($A41,'Import Peak'!$A$3:CV$99,100,FALSE())-VLOOKUP($A41,'Import Peak Change'!$A$106:CV$202,100,FALSE())))</f>
        <v>0</v>
      </c>
      <c r="CW41" s="193" t="n">
        <f aca="false">IF(ISERROR(VLOOKUP($A41,'Import Peak'!$A$3:CW$99,101,FALSE())-VLOOKUP($A41,'Import Peak Change'!$A$106:CW$202,101,FALSE())),0,(VLOOKUP($A41,'Import Peak'!$A$3:CW$99,101,FALSE())-VLOOKUP($A41,'Import Peak Change'!$A$106:CW$202,101,FALSE())))</f>
        <v>0</v>
      </c>
      <c r="CX41" s="193" t="n">
        <f aca="false">IF(ISERROR(VLOOKUP($A41,'Import Peak'!$A$3:CX$99,102,FALSE())-VLOOKUP($A41,'Import Peak Change'!$A$106:CX$202,102,FALSE())),0,(VLOOKUP($A41,'Import Peak'!$A$3:CX$99,102,FALSE())-VLOOKUP($A41,'Import Peak Change'!$A$106:CX$202,102,FALSE())))</f>
        <v>0</v>
      </c>
      <c r="CY41" s="193" t="n">
        <f aca="false">IF(ISERROR(VLOOKUP($A41,'Import Peak'!$A$3:CY$99,103,FALSE())-VLOOKUP($A41,'Import Peak Change'!$A$106:CY$202,103,FALSE())),0,(VLOOKUP($A41,'Import Peak'!$A$3:CY$99,103,FALSE())-VLOOKUP($A41,'Import Peak Change'!$A$106:CY$202,103,FALSE())))</f>
        <v>0</v>
      </c>
      <c r="CZ41" s="193" t="n">
        <f aca="false">IF(ISERROR(VLOOKUP($A41,'Import Peak'!$A$3:CZ$99,104,FALSE())-VLOOKUP($A41,'Import Peak Change'!$A$106:CZ$202,104,FALSE())),0,(VLOOKUP($A41,'Import Peak'!$A$3:CZ$99,104,FALSE())-VLOOKUP($A41,'Import Peak Change'!$A$106:CZ$202,104,FALSE())))</f>
        <v>0</v>
      </c>
      <c r="DA41" s="193" t="n">
        <f aca="false">IF(ISERROR(VLOOKUP($A41,'Import Peak'!$A$3:DA$99,105,FALSE())-VLOOKUP($A41,'Import Peak Change'!$A$106:DA$202,105,FALSE())),0,(VLOOKUP($A41,'Import Peak'!$A$3:DA$99,105,FALSE())-VLOOKUP($A41,'Import Peak Change'!$A$106:DA$202,105,FALSE())))</f>
        <v>0</v>
      </c>
      <c r="DB41" s="193" t="n">
        <f aca="false">IF(ISERROR(VLOOKUP($A41,'Import Peak'!$A$3:DB$99,106,FALSE())-VLOOKUP($A41,'Import Peak Change'!$A$106:DB$202,106,FALSE())),0,(VLOOKUP($A41,'Import Peak'!$A$3:DB$99,106,FALSE())-VLOOKUP($A41,'Import Peak Change'!$A$106:DB$202,106,FALSE())))</f>
        <v>0</v>
      </c>
      <c r="DC41" s="193" t="n">
        <f aca="false">IF(ISERROR(VLOOKUP($A41,'Import Peak'!$A$3:DC$99,107,FALSE())-VLOOKUP($A41,'Import Peak Change'!$A$106:DC$202,107,FALSE())),0,(VLOOKUP($A41,'Import Peak'!$A$3:DC$99,107,FALSE())-VLOOKUP($A41,'Import Peak Change'!$A$106:DC$202,107,FALSE())))</f>
        <v>0</v>
      </c>
      <c r="DD41" s="193" t="n">
        <f aca="false">IF(ISERROR(VLOOKUP($A41,'Import Peak'!$A$3:DD$99,108,FALSE())-VLOOKUP($A41,'Import Peak Change'!$A$106:DD$202,108,FALSE())),0,(VLOOKUP($A41,'Import Peak'!$A$3:DD$99,108,FALSE())-VLOOKUP($A41,'Import Peak Change'!$A$106:DD$202,108,FALSE())))</f>
        <v>0</v>
      </c>
      <c r="DE41" s="193" t="n">
        <f aca="false">IF(ISERROR(VLOOKUP($A41,'Import Peak'!$A$3:DE$99,109,FALSE())-VLOOKUP($A41,'Import Peak Change'!$A$106:DE$202,109,FALSE())),0,(VLOOKUP($A41,'Import Peak'!$A$3:DE$99,109,FALSE())-VLOOKUP($A41,'Import Peak Change'!$A$106:DE$202,109,FALSE())))</f>
        <v>0</v>
      </c>
      <c r="DF41" s="193" t="n">
        <f aca="false">IF(ISERROR(VLOOKUP($A41,'Import Peak'!$A$3:DF$99,110,FALSE())-VLOOKUP($A41,'Import Peak Change'!$A$106:DF$202,110,FALSE())),0,(VLOOKUP($A41,'Import Peak'!$A$3:DF$99,110,FALSE())-VLOOKUP($A41,'Import Peak Change'!$A$106:DF$202,110,FALSE())))</f>
        <v>0</v>
      </c>
      <c r="DG41" s="193" t="n">
        <f aca="false">IF(ISERROR(VLOOKUP($A41,'Import Peak'!$A$3:DG$99,111,FALSE())-VLOOKUP($A41,'Import Peak Change'!$A$106:DG$202,111,FALSE())),0,(VLOOKUP($A41,'Import Peak'!$A$3:DG$99,111,FALSE())-VLOOKUP($A41,'Import Peak Change'!$A$106:DG$202,111,FALSE())))</f>
        <v>0</v>
      </c>
      <c r="DH41" s="193" t="n">
        <f aca="false">IF(ISERROR(VLOOKUP($A41,'Import Peak'!$A$3:DH$99,112,FALSE())-VLOOKUP($A41,'Import Peak Change'!$A$106:DH$202,112,FALSE())),0,(VLOOKUP($A41,'Import Peak'!$A$3:DH$99,112,FALSE())-VLOOKUP($A41,'Import Peak Change'!$A$106:DH$202,112,FALSE())))</f>
        <v>0</v>
      </c>
      <c r="DI41" s="193" t="n">
        <f aca="false">IF(ISERROR(VLOOKUP($A41,'Import Peak'!$A$3:DI$99,113,FALSE())-VLOOKUP($A41,'Import Peak Change'!$A$106:DI$202,113,FALSE())),0,(VLOOKUP($A41,'Import Peak'!$A$3:DI$99,113,FALSE())-VLOOKUP($A41,'Import Peak Change'!$A$106:DI$202,113,FALSE())))</f>
        <v>0</v>
      </c>
      <c r="DJ41" s="193" t="n">
        <f aca="false">IF(ISERROR(VLOOKUP($A41,'Import Peak'!$A$3:DJ$99,114,FALSE())-VLOOKUP($A41,'Import Peak Change'!$A$106:DJ$202,114,FALSE())),0,(VLOOKUP($A41,'Import Peak'!$A$3:DJ$99,114,FALSE())-VLOOKUP($A41,'Import Peak Change'!$A$106:DJ$202,114,FALSE())))</f>
        <v>0</v>
      </c>
      <c r="DK41" s="193" t="n">
        <f aca="false">IF(ISERROR(VLOOKUP($A41,'Import Peak'!$A$3:DK$99,115,FALSE())-VLOOKUP($A41,'Import Peak Change'!$A$106:DK$202,115,FALSE())),0,(VLOOKUP($A41,'Import Peak'!$A$3:DK$99,115,FALSE())-VLOOKUP($A41,'Import Peak Change'!$A$106:DK$202,115,FALSE())))</f>
        <v>0</v>
      </c>
      <c r="DL41" s="193" t="n">
        <f aca="false">IF(ISERROR(VLOOKUP($A41,'Import Peak'!$A$3:DL$99,116,FALSE())-VLOOKUP($A41,'Import Peak Change'!$A$106:DL$202,116,FALSE())),0,(VLOOKUP($A41,'Import Peak'!$A$3:DL$99,116,FALSE())-VLOOKUP($A41,'Import Peak Change'!$A$106:DL$202,116,FALSE())))</f>
        <v>0</v>
      </c>
      <c r="DM41" s="193" t="n">
        <f aca="false">IF(ISERROR(VLOOKUP($A41,'Import Peak'!$A$3:DM$99,117,FALSE())-VLOOKUP($A41,'Import Peak Change'!$A$106:DM$202,117,FALSE())),0,(VLOOKUP($A41,'Import Peak'!$A$3:DM$99,117,FALSE())-VLOOKUP($A41,'Import Peak Change'!$A$106:DM$202,117,FALSE())))</f>
        <v>0</v>
      </c>
      <c r="DN41" s="193" t="n">
        <f aca="false">IF(ISERROR(VLOOKUP($A41,'Import Peak'!$A$3:DN$99,118,FALSE())-VLOOKUP($A41,'Import Peak Change'!$A$106:DN$202,118,FALSE())),0,(VLOOKUP($A41,'Import Peak'!$A$3:DN$99,118,FALSE())-VLOOKUP($A41,'Import Peak Change'!$A$106:DN$202,118,FALSE())))</f>
        <v>0</v>
      </c>
      <c r="DO41" s="193" t="n">
        <f aca="false">IF(ISERROR(VLOOKUP($A41,'Import Peak'!$A$3:DO$99,119,FALSE())-VLOOKUP($A41,'Import Peak Change'!$A$106:DO$202,119,FALSE())),0,(VLOOKUP($A41,'Import Peak'!$A$3:DO$99,119,FALSE())-VLOOKUP($A41,'Import Peak Change'!$A$106:DO$202,119,FALSE())))</f>
        <v>0</v>
      </c>
      <c r="DP41" s="193" t="n">
        <f aca="false">IF(ISERROR(VLOOKUP($A41,'Import Peak'!$A$3:DP$99,120,FALSE())-VLOOKUP($A41,'Import Peak Change'!$A$106:DP$202,120,FALSE())),0,(VLOOKUP($A41,'Import Peak'!$A$3:DP$99,120,FALSE())-VLOOKUP($A41,'Import Peak Change'!$A$106:DP$202,120,FALSE())))</f>
        <v>0</v>
      </c>
      <c r="DQ41" s="193" t="n">
        <f aca="false">IF(ISERROR(VLOOKUP($A41,'Import Peak'!$A$3:DQ$99,121,FALSE())-VLOOKUP($A41,'Import Peak Change'!$A$106:DQ$202,121,FALSE())),0,(VLOOKUP($A41,'Import Peak'!$A$3:DQ$99,121,FALSE())-VLOOKUP($A41,'Import Peak Change'!$A$106:DQ$202,121,FALSE())))</f>
        <v>0</v>
      </c>
      <c r="DR41" s="193" t="n">
        <f aca="false">IF(ISERROR(VLOOKUP($A41,'Import Peak'!$A$3:DR$99,122,FALSE())-VLOOKUP($A41,'Import Peak Change'!$A$106:DR$202,122,FALSE())),0,(VLOOKUP($A41,'Import Peak'!$A$3:DR$99,122,FALSE())-VLOOKUP($A41,'Import Peak Change'!$A$106:DR$202,122,FALSE())))</f>
        <v>0</v>
      </c>
      <c r="DS41" s="193" t="n">
        <f aca="false">IF(ISERROR(VLOOKUP($A41,'Import Peak'!$A$3:DS$99,123,FALSE())-VLOOKUP($A41,'Import Peak Change'!$A$106:DS$202,123,FALSE())),0,(VLOOKUP($A41,'Import Peak'!$A$3:DS$99,123,FALSE())-VLOOKUP($A41,'Import Peak Change'!$A$106:DS$202,123,FALSE())))</f>
        <v>0</v>
      </c>
      <c r="DT41" s="193" t="n">
        <f aca="false">IF(ISERROR(VLOOKUP($A41,'Import Peak'!$A$3:DT$99,124,FALSE())-VLOOKUP($A41,'Import Peak Change'!$A$106:DT$202,124,FALSE())),0,(VLOOKUP($A41,'Import Peak'!$A$3:DT$99,124,FALSE())-VLOOKUP($A41,'Import Peak Change'!$A$106:DT$202,124,FALSE())))</f>
        <v>0</v>
      </c>
      <c r="DU41" s="193" t="n">
        <f aca="false">IF(ISERROR(VLOOKUP($A41,'Import Peak'!$A$3:DU$99,125,FALSE())-VLOOKUP($A41,'Import Peak Change'!$A$106:DU$202,125,FALSE())),0,(VLOOKUP($A41,'Import Peak'!$A$3:DU$99,125,FALSE())-VLOOKUP($A41,'Import Peak Change'!$A$106:DU$202,125,FALSE())))</f>
        <v>0</v>
      </c>
      <c r="DV41" s="193" t="n">
        <f aca="false">IF(ISERROR(VLOOKUP($A41,'Import Peak'!$A$3:DV$99,126,FALSE())-VLOOKUP($A41,'Import Peak Change'!$A$106:DV$202,126,FALSE())),0,(VLOOKUP($A41,'Import Peak'!$A$3:DV$99,126,FALSE())-VLOOKUP($A41,'Import Peak Change'!$A$106:DV$202,126,FALSE())))</f>
        <v>0</v>
      </c>
      <c r="DW41" s="193" t="n">
        <f aca="false">IF(ISERROR(VLOOKUP($A41,'Import Peak'!$A$3:DW$99,127,FALSE())-VLOOKUP($A41,'Import Peak Change'!$A$106:DW$202,127,FALSE())),0,(VLOOKUP($A41,'Import Peak'!$A$3:DW$99,127,FALSE())-VLOOKUP($A41,'Import Peak Change'!$A$106:DW$202,127,FALSE())))</f>
        <v>0</v>
      </c>
      <c r="DX41" s="193" t="n">
        <f aca="false">IF(ISERROR(VLOOKUP($A41,'Import Peak'!$A$3:DX$99,128,FALSE())-VLOOKUP($A41,'Import Peak Change'!$A$106:DX$202,128,FALSE())),0,(VLOOKUP($A41,'Import Peak'!$A$3:DX$99,128,FALSE())-VLOOKUP($A41,'Import Peak Change'!$A$106:DX$202,128,FALSE())))</f>
        <v>0</v>
      </c>
      <c r="DY41" s="193" t="n">
        <f aca="false">IF(ISERROR(VLOOKUP($A41,'Import Peak'!$A$3:DY$99,129,FALSE())-VLOOKUP($A41,'Import Peak Change'!$A$106:DY$202,129,FALSE())),0,(VLOOKUP($A41,'Import Peak'!$A$3:DY$99,129,FALSE())-VLOOKUP($A41,'Import Peak Change'!$A$106:DY$202,129,FALSE())))</f>
        <v>0</v>
      </c>
      <c r="DZ41" s="193" t="n">
        <f aca="false">IF(ISERROR(VLOOKUP($A41,'Import Peak'!$A$3:DZ$99,130,FALSE())-VLOOKUP($A41,'Import Peak Change'!$A$106:DZ$202,130,FALSE())),0,(VLOOKUP($A41,'Import Peak'!$A$3:DZ$99,130,FALSE())-VLOOKUP($A41,'Import Peak Change'!$A$106:DZ$202,130,FALSE())))</f>
        <v>0</v>
      </c>
      <c r="EA41" s="193" t="n">
        <f aca="false">IF(ISERROR(VLOOKUP($A41,'Import Peak'!$A$3:EA$99,131,FALSE())-VLOOKUP($A41,'Import Peak Change'!$A$106:EA$202,131,FALSE())),0,(VLOOKUP($A41,'Import Peak'!$A$3:EA$99,131,FALSE())-VLOOKUP($A41,'Import Peak Change'!$A$106:EA$202,131,FALSE())))</f>
        <v>0</v>
      </c>
      <c r="EB41" s="193" t="n">
        <f aca="false">IF(ISERROR(VLOOKUP($A41,'Import Peak'!$A$3:EB$99,132,FALSE())-VLOOKUP($A41,'Import Peak Change'!$A$106:EB$202,132,FALSE())),0,(VLOOKUP($A41,'Import Peak'!$A$3:EB$99,132,FALSE())-VLOOKUP($A41,'Import Peak Change'!$A$106:EB$202,132,FALSE())))</f>
        <v>0</v>
      </c>
      <c r="EC41" s="193" t="n">
        <f aca="false">IF(ISERROR(VLOOKUP($A41,'Import Peak'!$A$3:EC$99,133,FALSE())-VLOOKUP($A41,'Import Peak Change'!$A$106:EC$202,133,FALSE())),0,(VLOOKUP($A41,'Import Peak'!$A$3:EC$99,133,FALSE())-VLOOKUP($A41,'Import Peak Change'!$A$106:EC$202,133,FALSE())))</f>
        <v>0</v>
      </c>
      <c r="ED41" s="193" t="n">
        <f aca="false">IF(ISERROR(VLOOKUP($A41,'Import Peak'!$A$3:ED$99,134,FALSE())-VLOOKUP($A41,'Import Peak Change'!$A$106:ED$202,134,FALSE())),0,(VLOOKUP($A41,'Import Peak'!$A$3:ED$99,134,FALSE())-VLOOKUP($A41,'Import Peak Change'!$A$106:ED$202,134,FALSE())))</f>
        <v>0</v>
      </c>
      <c r="EE41" s="193" t="n">
        <f aca="false">IF(ISERROR(VLOOKUP($A41,'Import Peak'!$A$3:EE$99,135,FALSE())-VLOOKUP($A41,'Import Peak Change'!$A$106:EE$202,135,FALSE())),0,(VLOOKUP($A41,'Import Peak'!$A$3:EE$99,135,FALSE())-VLOOKUP($A41,'Import Peak Change'!$A$106:EE$202,135,FALSE())))</f>
        <v>0</v>
      </c>
      <c r="EF41" s="193" t="n">
        <f aca="false">IF(ISERROR(VLOOKUP($A41,'Import Peak'!$A$3:EF$99,136,FALSE())-VLOOKUP($A41,'Import Peak Change'!$A$106:EF$202,136,FALSE())),0,(VLOOKUP($A41,'Import Peak'!$A$3:EF$99,136,FALSE())-VLOOKUP($A41,'Import Peak Change'!$A$106:EF$202,136,FALSE())))</f>
        <v>0</v>
      </c>
      <c r="EG41" s="193" t="n">
        <f aca="false">IF(ISERROR(VLOOKUP($A41,'Import Peak'!$A$3:EG$99,137,FALSE())-VLOOKUP($A41,'Import Peak Change'!$A$106:EG$202,137,FALSE())),0,(VLOOKUP($A41,'Import Peak'!$A$3:EG$99,137,FALSE())-VLOOKUP($A41,'Import Peak Change'!$A$106:EG$202,137,FALSE())))</f>
        <v>0</v>
      </c>
      <c r="EH41" s="193" t="n">
        <f aca="false">IF(ISERROR(VLOOKUP($A41,'Import Peak'!$A$3:EH$99,138,FALSE())-VLOOKUP($A41,'Import Peak Change'!$A$106:EH$202,138,FALSE())),0,(VLOOKUP($A41,'Import Peak'!$A$3:EH$99,138,FALSE())-VLOOKUP($A41,'Import Peak Change'!$A$106:EH$202,138,FALSE())))</f>
        <v>0</v>
      </c>
      <c r="EI41" s="193" t="n">
        <f aca="false">IF(ISERROR(VLOOKUP($A41,'Import Peak'!$A$3:EI$99,139,FALSE())-VLOOKUP($A41,'Import Peak Change'!$A$106:EI$202,139,FALSE())),0,(VLOOKUP($A41,'Import Peak'!$A$3:EI$99,139,FALSE())-VLOOKUP($A41,'Import Peak Change'!$A$106:EI$202,139,FALSE())))</f>
        <v>0</v>
      </c>
      <c r="EJ41" s="193" t="n">
        <f aca="false">IF(ISERROR(VLOOKUP($A41,'Import Peak'!$A$3:EJ$99,140,FALSE())-VLOOKUP($A41,'Import Peak Change'!$A$106:EJ$202,140,FALSE())),0,(VLOOKUP($A41,'Import Peak'!$A$3:EJ$99,140,FALSE())-VLOOKUP($A41,'Import Peak Change'!$A$106:EJ$202,140,FALSE())))</f>
        <v>0</v>
      </c>
      <c r="EK41" s="193" t="n">
        <f aca="false">IF(ISERROR(VLOOKUP($A41,'Import Peak'!$A$3:EK$99,141,FALSE())-VLOOKUP($A41,'Import Peak Change'!$A$106:EK$202,141,FALSE())),0,(VLOOKUP($A41,'Import Peak'!$A$3:EK$99,141,FALSE())-VLOOKUP($A41,'Import Peak Change'!$A$106:EK$202,141,FALSE())))</f>
        <v>0</v>
      </c>
      <c r="EL41" s="193" t="n">
        <f aca="false">IF(ISERROR(VLOOKUP($A41,'Import Peak'!$A$3:EL$99,142,FALSE())-VLOOKUP($A41,'Import Peak Change'!$A$106:EL$202,142,FALSE())),0,(VLOOKUP($A41,'Import Peak'!$A$3:EL$99,142,FALSE())-VLOOKUP($A41,'Import Peak Change'!$A$106:EL$202,142,FALSE())))</f>
        <v>0</v>
      </c>
      <c r="EM41" s="193" t="n">
        <f aca="false">IF(ISERROR(VLOOKUP($A41,'Import Peak'!$A$3:EM$99,143,FALSE())-VLOOKUP($A41,'Import Peak Change'!$A$106:EM$202,143,FALSE())),0,(VLOOKUP($A41,'Import Peak'!$A$3:EM$99,143,FALSE())-VLOOKUP($A41,'Import Peak Change'!$A$106:EM$202,143,FALSE())))</f>
        <v>0</v>
      </c>
      <c r="EN41" s="193" t="n">
        <f aca="false">IF(ISERROR(VLOOKUP($A41,'Import Peak'!$A$3:EN$99,144,FALSE())-VLOOKUP($A41,'Import Peak Change'!$A$106:EN$202,144,FALSE())),0,(VLOOKUP($A41,'Import Peak'!$A$3:EN$99,144,FALSE())-VLOOKUP($A41,'Import Peak Change'!$A$106:EN$202,144,FALSE())))</f>
        <v>0</v>
      </c>
      <c r="EO41" s="193" t="n">
        <f aca="false">IF(ISERROR(VLOOKUP($A41,'Import Peak'!$A$3:EO$99,145,FALSE())-VLOOKUP($A41,'Import Peak Change'!$A$106:EO$202,145,FALSE())),0,(VLOOKUP($A41,'Import Peak'!$A$3:EO$99,145,FALSE())-VLOOKUP($A41,'Import Peak Change'!$A$106:EO$202,145,FALSE())))</f>
        <v>0</v>
      </c>
      <c r="EP41" s="193" t="n">
        <f aca="false">IF(ISERROR(VLOOKUP($A41,'Import Peak'!$A$3:EP$99,146,FALSE())-VLOOKUP($A41,'Import Peak Change'!$A$106:EP$202,146,FALSE())),0,(VLOOKUP($A41,'Import Peak'!$A$3:EP$99,146,FALSE())-VLOOKUP($A41,'Import Peak Change'!$A$106:EP$202,146,FALSE())))</f>
        <v>0</v>
      </c>
      <c r="EQ41" s="193" t="n">
        <f aca="false">IF(ISERROR(VLOOKUP($A41,'Import Peak'!$A$3:EQ$99,147,FALSE())-VLOOKUP($A41,'Import Peak Change'!$A$106:EQ$202,147,FALSE())),0,(VLOOKUP($A41,'Import Peak'!$A$3:EQ$99,147,FALSE())-VLOOKUP($A41,'Import Peak Change'!$A$106:EQ$202,147,FALSE())))</f>
        <v>0</v>
      </c>
      <c r="ER41" s="193" t="n">
        <f aca="false">IF(ISERROR(VLOOKUP($A41,'Import Peak'!$A$3:ER$99,148,FALSE())-VLOOKUP($A41,'Import Peak Change'!$A$106:ER$202,148,FALSE())),0,(VLOOKUP($A41,'Import Peak'!$A$3:ER$99,148,FALSE())-VLOOKUP($A41,'Import Peak Change'!$A$106:ER$202,148,FALSE())))</f>
        <v>0</v>
      </c>
      <c r="ES41" s="193" t="n">
        <f aca="false">IF(ISERROR(VLOOKUP($A41,'Import Peak'!$A$3:ES$99,149,FALSE())-VLOOKUP($A41,'Import Peak Change'!$A$106:ES$202,149,FALSE())),0,(VLOOKUP($A41,'Import Peak'!$A$3:ES$99,149,FALSE())-VLOOKUP($A41,'Import Peak Change'!$A$106:ES$202,149,FALSE())))</f>
        <v>0</v>
      </c>
      <c r="ET41" s="193" t="n">
        <f aca="false">IF(ISERROR(VLOOKUP($A41,'Import Peak'!$A$3:ET$99,150,FALSE())-VLOOKUP($A41,'Import Peak Change'!$A$106:ET$202,150,FALSE())),0,(VLOOKUP($A41,'Import Peak'!$A$3:ET$99,150,FALSE())-VLOOKUP($A41,'Import Peak Change'!$A$106:ET$202,150,FALSE())))</f>
        <v>0</v>
      </c>
      <c r="EU41" s="193" t="n">
        <f aca="false">IF(ISERROR(VLOOKUP($A41,'Import Peak'!$A$3:EU$99,151,FALSE())-VLOOKUP($A41,'Import Peak Change'!$A$106:EU$202,151,FALSE())),0,(VLOOKUP($A41,'Import Peak'!$A$3:EU$99,151,FALSE())-VLOOKUP($A41,'Import Peak Change'!$A$106:EU$202,151,FALSE())))</f>
        <v>0</v>
      </c>
      <c r="EV41" s="193" t="n">
        <f aca="false">IF(ISERROR(VLOOKUP($A41,'Import Peak'!$A$3:EV$99,152,FALSE())-VLOOKUP($A41,'Import Peak Change'!$A$106:EV$202,152,FALSE())),0,(VLOOKUP($A41,'Import Peak'!$A$3:EV$99,152,FALSE())-VLOOKUP($A41,'Import Peak Change'!$A$106:EV$202,152,FALSE())))</f>
        <v>0</v>
      </c>
      <c r="EW41" s="193" t="n">
        <f aca="false">IF(ISERROR(VLOOKUP($A41,'Import Peak'!$A$3:EW$99,153,FALSE())-VLOOKUP($A41,'Import Peak Change'!$A$106:EW$202,153,FALSE())),0,(VLOOKUP($A41,'Import Peak'!$A$3:EW$99,153,FALSE())-VLOOKUP($A41,'Import Peak Change'!$A$106:EW$202,153,FALSE())))</f>
        <v>0</v>
      </c>
      <c r="EX41" s="193" t="n">
        <f aca="false">IF(ISERROR(VLOOKUP($A41,'Import Peak'!$A$3:EX$99,154,FALSE())-VLOOKUP($A41,'Import Peak Change'!$A$106:EX$202,154,FALSE())),0,(VLOOKUP($A41,'Import Peak'!$A$3:EX$99,154,FALSE())-VLOOKUP($A41,'Import Peak Change'!$A$106:EX$202,154,FALSE())))</f>
        <v>0</v>
      </c>
      <c r="EY41" s="193" t="n">
        <f aca="false">IF(ISERROR(VLOOKUP($A41,'Import Peak'!$A$3:EY$99,155,FALSE())-VLOOKUP($A41,'Import Peak Change'!$A$106:EY$202,155,FALSE())),0,(VLOOKUP($A41,'Import Peak'!$A$3:EY$99,155,FALSE())-VLOOKUP($A41,'Import Peak Change'!$A$106:EY$202,155,FALSE())))</f>
        <v>0</v>
      </c>
      <c r="EZ41" s="193" t="n">
        <f aca="false">IF(ISERROR(VLOOKUP($A41,'Import Peak'!$A$3:EZ$99,156,FALSE())-VLOOKUP($A41,'Import Peak Change'!$A$106:EZ$202,156,FALSE())),0,(VLOOKUP($A41,'Import Peak'!$A$3:EZ$99,156,FALSE())-VLOOKUP($A41,'Import Peak Change'!$A$106:EZ$202,156,FALSE())))</f>
        <v>0</v>
      </c>
      <c r="FA41" s="193" t="n">
        <f aca="false">IF(ISERROR(VLOOKUP($A41,'Import Peak'!$A$3:FA$99,157,FALSE())-VLOOKUP($A41,'Import Peak Change'!$A$106:FA$202,157,FALSE())),0,(VLOOKUP($A41,'Import Peak'!$A$3:FA$99,157,FALSE())-VLOOKUP($A41,'Import Peak Change'!$A$106:FA$202,157,FALSE())))</f>
        <v>0</v>
      </c>
      <c r="FB41" s="193" t="n">
        <f aca="false">IF(ISERROR(VLOOKUP($A41,'Import Peak'!$A$3:FB$99,158,FALSE())-VLOOKUP($A41,'Import Peak Change'!$A$106:FB$202,158,FALSE())),0,(VLOOKUP($A41,'Import Peak'!$A$3:FB$99,158,FALSE())-VLOOKUP($A41,'Import Peak Change'!$A$106:FB$202,158,FALSE())))</f>
        <v>0</v>
      </c>
      <c r="FC41" s="193" t="n">
        <f aca="false">IF(ISERROR(VLOOKUP($A41,'Import Peak'!$A$3:FC$99,159,FALSE())-VLOOKUP($A41,'Import Peak Change'!$A$106:FC$202,159,FALSE())),0,(VLOOKUP($A41,'Import Peak'!$A$3:FC$99,159,FALSE())-VLOOKUP($A41,'Import Peak Change'!$A$106:FC$202,159,FALSE())))</f>
        <v>0</v>
      </c>
      <c r="FD41" s="193" t="n">
        <f aca="false">IF(ISERROR(VLOOKUP($A41,'Import Peak'!$A$3:FD$99,160,FALSE())-VLOOKUP($A41,'Import Peak Change'!$A$106:FD$202,160,FALSE())),0,(VLOOKUP($A41,'Import Peak'!$A$3:FD$99,160,FALSE())-VLOOKUP($A41,'Import Peak Change'!$A$106:FD$202,160,FALSE())))</f>
        <v>0</v>
      </c>
      <c r="FE41" s="193" t="n">
        <f aca="false">IF(ISERROR(VLOOKUP($A41,'Import Peak'!$A$3:FE$99,161,FALSE())-VLOOKUP($A41,'Import Peak Change'!$A$106:FE$202,161,FALSE())),0,(VLOOKUP($A41,'Import Peak'!$A$3:FE$99,161,FALSE())-VLOOKUP($A41,'Import Peak Change'!$A$106:FE$202,161,FALSE())))</f>
        <v>0</v>
      </c>
      <c r="FF41" s="193" t="n">
        <f aca="false">IF(ISERROR(VLOOKUP($A41,'Import Peak'!$A$3:FF$99,162,FALSE())-VLOOKUP($A41,'Import Peak Change'!$A$106:FF$202,162,FALSE())),0,(VLOOKUP($A41,'Import Peak'!$A$3:FF$99,162,FALSE())-VLOOKUP($A41,'Import Peak Change'!$A$106:FF$202,162,FALSE())))</f>
        <v>0</v>
      </c>
      <c r="FG41" s="193" t="n">
        <f aca="false">IF(ISERROR(VLOOKUP($A41,'Import Peak'!$A$3:FG$99,163,FALSE())-VLOOKUP($A41,'Import Peak Change'!$A$106:FG$202,163,FALSE())),0,(VLOOKUP($A41,'Import Peak'!$A$3:FG$99,163,FALSE())-VLOOKUP($A41,'Import Peak Change'!$A$106:FG$202,163,FALSE())))</f>
        <v>0</v>
      </c>
      <c r="FH41" s="193" t="n">
        <f aca="false">IF(ISERROR(VLOOKUP($A41,'Import Peak'!$A$3:FH$99,164,FALSE())-VLOOKUP($A41,'Import Peak Change'!$A$106:FH$202,164,FALSE())),0,(VLOOKUP($A41,'Import Peak'!$A$3:FH$99,164,FALSE())-VLOOKUP($A41,'Import Peak Change'!$A$106:FH$202,164,FALSE())))</f>
        <v>0</v>
      </c>
      <c r="FI41" s="193" t="n">
        <f aca="false">IF(ISERROR(VLOOKUP($A41,'Import Peak'!$A$3:FI$99,165,FALSE())-VLOOKUP($A41,'Import Peak Change'!$A$106:FI$202,165,FALSE())),0,(VLOOKUP($A41,'Import Peak'!$A$3:FI$99,165,FALSE())-VLOOKUP($A41,'Import Peak Change'!$A$106:FI$202,165,FALSE())))</f>
        <v>0</v>
      </c>
      <c r="FJ41" s="193" t="n">
        <f aca="false">IF(ISERROR(VLOOKUP($A41,'Import Peak'!$A$3:FJ$99,166,FALSE())-VLOOKUP($A41,'Import Peak Change'!$A$106:FJ$202,166,FALSE())),0,(VLOOKUP($A41,'Import Peak'!$A$3:FJ$99,166,FALSE())-VLOOKUP($A41,'Import Peak Change'!$A$106:FJ$202,166,FALSE())))</f>
        <v>0</v>
      </c>
      <c r="FK41" s="193" t="n">
        <f aca="false">IF(ISERROR(VLOOKUP($A41,'Import Peak'!$A$3:FK$99,167,FALSE())-VLOOKUP($A41,'Import Peak Change'!$A$106:FK$202,167,FALSE())),0,(VLOOKUP($A41,'Import Peak'!$A$3:FK$99,167,FALSE())-VLOOKUP($A41,'Import Peak Change'!$A$106:FK$202,167,FALSE())))</f>
        <v>0</v>
      </c>
      <c r="FL41" s="193" t="n">
        <f aca="false">IF(ISERROR(VLOOKUP($A41,'Import Peak'!$A$3:FL$99,168,FALSE())-VLOOKUP($A41,'Import Peak Change'!$A$106:FL$202,168,FALSE())),0,(VLOOKUP($A41,'Import Peak'!$A$3:FL$99,168,FALSE())-VLOOKUP($A41,'Import Peak Change'!$A$106:FL$202,168,FALSE())))</f>
        <v>0</v>
      </c>
      <c r="FM41" s="193" t="n">
        <f aca="false">IF(ISERROR(VLOOKUP($A41,'Import Peak'!$A$3:FM$99,169,FALSE())-VLOOKUP($A41,'Import Peak Change'!$A$106:FM$202,169,FALSE())),0,(VLOOKUP($A41,'Import Peak'!$A$3:FM$99,169,FALSE())-VLOOKUP($A41,'Import Peak Change'!$A$106:FM$202,169,FALSE())))</f>
        <v>0</v>
      </c>
      <c r="FN41" s="193" t="n">
        <f aca="false">IF(ISERROR(VLOOKUP($A41,'Import Peak'!$A$3:FN$99,170,FALSE())-VLOOKUP($A41,'Import Peak Change'!$A$106:FN$202,170,FALSE())),0,(VLOOKUP($A41,'Import Peak'!$A$3:FN$99,170,FALSE())-VLOOKUP($A41,'Import Peak Change'!$A$106:FN$202,170,FALSE())))</f>
        <v>0</v>
      </c>
      <c r="FO41" s="193" t="n">
        <f aca="false">IF(ISERROR(VLOOKUP($A41,'Import Peak'!$A$3:FO$99,171,FALSE())-VLOOKUP($A41,'Import Peak Change'!$A$106:FO$202,171,FALSE())),0,(VLOOKUP($A41,'Import Peak'!$A$3:FO$99,171,FALSE())-VLOOKUP($A41,'Import Peak Change'!$A$106:FO$202,171,FALSE())))</f>
        <v>0</v>
      </c>
      <c r="FP41" s="193" t="n">
        <f aca="false">IF(ISERROR(VLOOKUP($A41,'Import Peak'!$A$3:FP$99,172,FALSE())-VLOOKUP($A41,'Import Peak Change'!$A$106:FP$202,172,FALSE())),0,(VLOOKUP($A41,'Import Peak'!$A$3:FP$99,172,FALSE())-VLOOKUP($A41,'Import Peak Change'!$A$106:FP$202,172,FALSE())))</f>
        <v>0</v>
      </c>
      <c r="FQ41" s="193" t="n">
        <f aca="false">IF(ISERROR(VLOOKUP($A41,'Import Peak'!$A$3:FQ$99,173,FALSE())-VLOOKUP($A41,'Import Peak Change'!$A$106:FQ$202,173,FALSE())),0,(VLOOKUP($A41,'Import Peak'!$A$3:FQ$99,173,FALSE())-VLOOKUP($A41,'Import Peak Change'!$A$106:FQ$202,173,FALSE())))</f>
        <v>0</v>
      </c>
      <c r="FR41" s="193" t="n">
        <f aca="false">IF(ISERROR(VLOOKUP($A41,'Import Peak'!$A$3:FR$99,174,FALSE())-VLOOKUP($A41,'Import Peak Change'!$A$106:FR$202,174,FALSE())),0,(VLOOKUP($A41,'Import Peak'!$A$3:FR$99,174,FALSE())-VLOOKUP($A41,'Import Peak Change'!$A$106:FR$202,174,FALSE())))</f>
        <v>0</v>
      </c>
      <c r="FS41" s="193" t="n">
        <f aca="false">IF(ISERROR(VLOOKUP($A41,'Import Peak'!$A$3:FS$99,175,FALSE())-VLOOKUP($A41,'Import Peak Change'!$A$106:FS$202,175,FALSE())),0,(VLOOKUP($A41,'Import Peak'!$A$3:FS$99,175,FALSE())-VLOOKUP($A41,'Import Peak Change'!$A$106:FS$202,175,FALSE())))</f>
        <v>0</v>
      </c>
      <c r="FT41" s="193" t="n">
        <f aca="false">IF(ISERROR(VLOOKUP($A41,'Import Peak'!$A$3:FT$99,176,FALSE())-VLOOKUP($A41,'Import Peak Change'!$A$106:FT$202,176,FALSE())),0,(VLOOKUP($A41,'Import Peak'!$A$3:FT$99,176,FALSE())-VLOOKUP($A41,'Import Peak Change'!$A$106:FT$202,176,FALSE())))</f>
        <v>0</v>
      </c>
      <c r="FU41" s="193" t="n">
        <f aca="false">IF(ISERROR(VLOOKUP($A41,'Import Peak'!$A$3:FU$99,177,FALSE())-VLOOKUP($A41,'Import Peak Change'!$A$106:FU$202,177,FALSE())),0,(VLOOKUP($A41,'Import Peak'!$A$3:FU$99,177,FALSE())-VLOOKUP($A41,'Import Peak Change'!$A$106:FU$202,177,FALSE())))</f>
        <v>0</v>
      </c>
      <c r="FV41" s="193" t="n">
        <f aca="false">IF(ISERROR(VLOOKUP($A41,'Import Peak'!$A$3:FV$99,178,FALSE())-VLOOKUP($A41,'Import Peak Change'!$A$106:FV$202,178,FALSE())),0,(VLOOKUP($A41,'Import Peak'!$A$3:FV$99,178,FALSE())-VLOOKUP($A41,'Import Peak Change'!$A$106:FV$202,178,FALSE())))</f>
        <v>0</v>
      </c>
      <c r="FW41" s="193" t="n">
        <f aca="false">IF(ISERROR(VLOOKUP($A41,'Import Peak'!$A$3:FW$99,179,FALSE())-VLOOKUP($A41,'Import Peak Change'!$A$106:FW$202,179,FALSE())),0,(VLOOKUP($A41,'Import Peak'!$A$3:FW$99,179,FALSE())-VLOOKUP($A41,'Import Peak Change'!$A$106:FW$202,179,FALSE())))</f>
        <v>0</v>
      </c>
      <c r="FX41" s="193" t="n">
        <f aca="false">IF(ISERROR(VLOOKUP($A41,'Import Peak'!$A$3:FX$99,180,FALSE())-VLOOKUP($A41,'Import Peak Change'!$A$106:FX$202,180,FALSE())),0,(VLOOKUP($A41,'Import Peak'!$A$3:FX$99,180,FALSE())-VLOOKUP($A41,'Import Peak Change'!$A$106:FX$202,180,FALSE())))</f>
        <v>0</v>
      </c>
      <c r="FY41" s="193" t="n">
        <f aca="false">IF(ISERROR(VLOOKUP($A41,'Import Peak'!$A$3:FY$99,181,FALSE())-VLOOKUP($A41,'Import Peak Change'!$A$106:FY$202,181,FALSE())),0,(VLOOKUP($A41,'Import Peak'!$A$3:FY$99,181,FALSE())-VLOOKUP($A41,'Import Peak Change'!$A$106:FY$202,181,FALSE())))</f>
        <v>0</v>
      </c>
      <c r="FZ41" s="193" t="n">
        <f aca="false">IF(ISERROR(VLOOKUP($A41,'Import Peak'!$A$3:FZ$99,182,FALSE())-VLOOKUP($A41,'Import Peak Change'!$A$106:FZ$202,182,FALSE())),0,(VLOOKUP($A41,'Import Peak'!$A$3:FZ$99,182,FALSE())-VLOOKUP($A41,'Import Peak Change'!$A$106:FZ$202,182,FALSE())))</f>
        <v>0</v>
      </c>
      <c r="GA41" s="193" t="n">
        <f aca="false">IF(ISERROR(VLOOKUP($A41,'Import Peak'!$A$3:GA$99,183,FALSE())-VLOOKUP($A41,'Import Peak Change'!$A$106:GA$202,183,FALSE())),0,(VLOOKUP($A41,'Import Peak'!$A$3:GA$99,183,FALSE())-VLOOKUP($A41,'Import Peak Change'!$A$106:GA$202,183,FALSE())))</f>
        <v>0</v>
      </c>
      <c r="GB41" s="193" t="n">
        <f aca="false">IF(ISERROR(VLOOKUP($A41,'Import Peak'!$A$3:GB$99,184,FALSE())-VLOOKUP($A41,'Import Peak Change'!$A$106:GB$202,184,FALSE())),0,(VLOOKUP($A41,'Import Peak'!$A$3:GB$99,184,FALSE())-VLOOKUP($A41,'Import Peak Change'!$A$106:GB$202,184,FALSE())))</f>
        <v>0</v>
      </c>
      <c r="GC41" s="193" t="n">
        <f aca="false">IF(ISERROR(VLOOKUP($A41,'Import Peak'!$A$3:GC$99,185,FALSE())-VLOOKUP($A41,'Import Peak Change'!$A$106:GC$202,185,FALSE())),0,(VLOOKUP($A41,'Import Peak'!$A$3:GC$99,185,FALSE())-VLOOKUP($A41,'Import Peak Change'!$A$106:GC$202,185,FALSE())))</f>
        <v>0</v>
      </c>
      <c r="GD41" s="193" t="n">
        <f aca="false">IF(ISERROR(VLOOKUP($A41,'Import Peak'!$A$3:GD$99,186,FALSE())-VLOOKUP($A41,'Import Peak Change'!$A$106:GD$202,186,FALSE())),0,(VLOOKUP($A41,'Import Peak'!$A$3:GD$99,186,FALSE())-VLOOKUP($A41,'Import Peak Change'!$A$106:GD$202,186,FALSE())))</f>
        <v>0</v>
      </c>
      <c r="GE41" s="193" t="n">
        <f aca="false">IF(ISERROR(VLOOKUP($A41,'Import Peak'!$A$3:GE$99,187,FALSE())-VLOOKUP($A41,'Import Peak Change'!$A$106:GE$202,187,FALSE())),0,(VLOOKUP($A41,'Import Peak'!$A$3:GE$99,187,FALSE())-VLOOKUP($A41,'Import Peak Change'!$A$106:GE$202,187,FALSE())))</f>
        <v>0</v>
      </c>
      <c r="GF41" s="193" t="n">
        <f aca="false">IF(ISERROR(VLOOKUP($A41,'Import Peak'!$A$3:GF$99,188,FALSE())-VLOOKUP($A41,'Import Peak Change'!$A$106:GF$202,188,FALSE())),0,(VLOOKUP($A41,'Import Peak'!$A$3:GF$99,188,FALSE())-VLOOKUP($A41,'Import Peak Change'!$A$106:GF$202,188,FALSE())))</f>
        <v>0</v>
      </c>
      <c r="GG41" s="193" t="n">
        <f aca="false">IF(ISERROR(VLOOKUP($A41,'Import Peak'!$A$3:GG$99,189,FALSE())-VLOOKUP($A41,'Import Peak Change'!$A$106:GG$202,189,FALSE())),0,(VLOOKUP($A41,'Import Peak'!$A$3:GG$99,189,FALSE())-VLOOKUP($A41,'Import Peak Change'!$A$106:GG$202,189,FALSE())))</f>
        <v>0</v>
      </c>
      <c r="GH41" s="193" t="n">
        <f aca="false">IF(ISERROR(VLOOKUP($A41,'Import Peak'!$A$3:GH$99,190,FALSE())-VLOOKUP($A41,'Import Peak Change'!$A$106:GH$202,190,FALSE())),0,(VLOOKUP($A41,'Import Peak'!$A$3:GH$99,190,FALSE())-VLOOKUP($A41,'Import Peak Change'!$A$106:GH$202,190,FALSE())))</f>
        <v>0</v>
      </c>
      <c r="GI41" s="193" t="n">
        <f aca="false">IF(ISERROR(VLOOKUP($A41,'Import Peak'!$A$3:GI$99,191,FALSE())-VLOOKUP($A41,'Import Peak Change'!$A$106:GI$202,191,FALSE())),0,(VLOOKUP($A41,'Import Peak'!$A$3:GI$99,191,FALSE())-VLOOKUP($A41,'Import Peak Change'!$A$106:GI$202,191,FALSE())))</f>
        <v>0</v>
      </c>
      <c r="GJ41" s="193" t="n">
        <f aca="false">IF(ISERROR(VLOOKUP($A41,'Import Peak'!$A$3:GJ$99,192,FALSE())-VLOOKUP($A41,'Import Peak Change'!$A$106:GJ$202,192,FALSE())),0,(VLOOKUP($A41,'Import Peak'!$A$3:GJ$99,192,FALSE())-VLOOKUP($A41,'Import Peak Change'!$A$106:GJ$202,192,FALSE())))</f>
        <v>0</v>
      </c>
      <c r="GK41" s="193" t="n">
        <f aca="false">IF(ISERROR(VLOOKUP($A41,'Import Peak'!$A$3:GK$99,193,FALSE())-VLOOKUP($A41,'Import Peak Change'!$A$106:GK$202,193,FALSE())),0,(VLOOKUP($A41,'Import Peak'!$A$3:GK$99,193,FALSE())-VLOOKUP($A41,'Import Peak Change'!$A$106:GK$202,193,FALSE())))</f>
        <v>0</v>
      </c>
      <c r="GL41" s="193" t="n">
        <f aca="false">IF(ISERROR(VLOOKUP($A41,'Import Peak'!$A$3:GL$99,194,FALSE())-VLOOKUP($A41,'Import Peak Change'!$A$106:GL$202,194,FALSE())),0,(VLOOKUP($A41,'Import Peak'!$A$3:GL$99,194,FALSE())-VLOOKUP($A41,'Import Peak Change'!$A$106:GL$202,194,FALSE())))</f>
        <v>0</v>
      </c>
      <c r="GM41" s="193" t="n">
        <f aca="false">IF(ISERROR(VLOOKUP($A41,'Import Peak'!$A$3:GM$99,195,FALSE())-VLOOKUP($A41,'Import Peak Change'!$A$106:GM$202,195,FALSE())),0,(VLOOKUP($A41,'Import Peak'!$A$3:GM$99,195,FALSE())-VLOOKUP($A41,'Import Peak Change'!$A$106:GM$202,195,FALSE())))</f>
        <v>0</v>
      </c>
      <c r="GN41" s="193" t="n">
        <f aca="false">IF(ISERROR(VLOOKUP($A41,'Import Peak'!$A$3:GN$99,196,FALSE())-VLOOKUP($A41,'Import Peak Change'!$A$106:GN$202,196,FALSE())),0,(VLOOKUP($A41,'Import Peak'!$A$3:GN$99,196,FALSE())-VLOOKUP($A41,'Import Peak Change'!$A$106:GN$202,196,FALSE())))</f>
        <v>0</v>
      </c>
      <c r="GO41" s="193" t="n">
        <f aca="false">IF(ISERROR(VLOOKUP($A41,'Import Peak'!$A$3:GO$99,197,FALSE())-VLOOKUP($A41,'Import Peak Change'!$A$106:GO$202,197,FALSE())),0,(VLOOKUP($A41,'Import Peak'!$A$3:GO$99,197,FALSE())-VLOOKUP($A41,'Import Peak Change'!$A$106:GO$202,197,FALSE())))</f>
        <v>0</v>
      </c>
      <c r="GP41" s="193" t="n">
        <f aca="false">IF(ISERROR(VLOOKUP($A41,'Import Peak'!$A$3:GP$99,198,FALSE())-VLOOKUP($A41,'Import Peak Change'!$A$106:GP$202,198,FALSE())),0,(VLOOKUP($A41,'Import Peak'!$A$3:GP$99,198,FALSE())-VLOOKUP($A41,'Import Peak Change'!$A$106:GP$202,198,FALSE())))</f>
        <v>0</v>
      </c>
      <c r="GQ41" s="193" t="n">
        <f aca="false">IF(ISERROR(VLOOKUP($A41,'Import Peak'!$A$3:GQ$99,199,FALSE())-VLOOKUP($A41,'Import Peak Change'!$A$106:GQ$202,199,FALSE())),0,(VLOOKUP($A41,'Import Peak'!$A$3:GQ$99,199,FALSE())-VLOOKUP($A41,'Import Peak Change'!$A$106:GQ$202,199,FALSE())))</f>
        <v>0</v>
      </c>
      <c r="GR41" s="193" t="n">
        <f aca="false">IF(ISERROR(VLOOKUP($A41,'Import Peak'!$A$3:GR$99,200,FALSE())-VLOOKUP($A41,'Import Peak Change'!$A$106:GR$202,200,FALSE())),0,(VLOOKUP($A41,'Import Peak'!$A$3:GR$99,200,FALSE())-VLOOKUP($A41,'Import Peak Change'!$A$106:GR$202,200,FALSE())))</f>
        <v>0</v>
      </c>
      <c r="GS41" s="193" t="n">
        <f aca="false">IF(ISERROR(VLOOKUP($A41,'Import Peak'!$A$3:GS$99,201,FALSE())-VLOOKUP($A41,'Import Peak Change'!$A$106:GS$202,201,FALSE())),0,(VLOOKUP($A41,'Import Peak'!$A$3:GS$99,201,FALSE())-VLOOKUP($A41,'Import Peak Change'!$A$106:GS$202,201,FALSE())))</f>
        <v>0</v>
      </c>
      <c r="GT41" s="193" t="n">
        <f aca="false">IF(ISERROR(VLOOKUP($A41,'Import Peak'!$A$3:GT$99,202,FALSE())-VLOOKUP($A41,'Import Peak Change'!$A$106:GT$202,202,FALSE())),0,(VLOOKUP($A41,'Import Peak'!$A$3:GT$99,202,FALSE())-VLOOKUP($A41,'Import Peak Change'!$A$106:GT$202,202,FALSE())))</f>
        <v>0</v>
      </c>
      <c r="GU41" s="193" t="n">
        <f aca="false">IF(ISERROR(VLOOKUP($A41,'Import Peak'!$A$3:GU$99,203,FALSE())-VLOOKUP($A41,'Import Peak Change'!$A$106:GU$202,203,FALSE())),0,(VLOOKUP($A41,'Import Peak'!$A$3:GU$99,203,FALSE())-VLOOKUP($A41,'Import Peak Change'!$A$106:GU$202,203,FALSE())))</f>
        <v>0</v>
      </c>
      <c r="GV41" s="193" t="n">
        <f aca="false">IF(ISERROR(VLOOKUP($A41,'Import Peak'!$A$3:GV$99,204,FALSE())-VLOOKUP($A41,'Import Peak Change'!$A$106:GV$202,204,FALSE())),0,(VLOOKUP($A41,'Import Peak'!$A$3:GV$99,204,FALSE())-VLOOKUP($A41,'Import Peak Change'!$A$106:GV$202,204,FALSE())))</f>
        <v>0</v>
      </c>
      <c r="GW41" s="193" t="n">
        <f aca="false">IF(ISERROR(VLOOKUP($A41,'Import Peak'!$A$3:GW$99,205,FALSE())-VLOOKUP($A41,'Import Peak Change'!$A$106:GW$202,205,FALSE())),0,(VLOOKUP($A41,'Import Peak'!$A$3:GW$99,205,FALSE())-VLOOKUP($A41,'Import Peak Change'!$A$106:GW$202,205,FALSE())))</f>
        <v>0</v>
      </c>
      <c r="GX41" s="193" t="n">
        <f aca="false">IF(ISERROR(VLOOKUP($A41,'Import Peak'!$A$3:GX$99,206,FALSE())-VLOOKUP($A41,'Import Peak Change'!$A$106:GX$202,206,FALSE())),0,(VLOOKUP($A41,'Import Peak'!$A$3:GX$99,206,FALSE())-VLOOKUP($A41,'Import Peak Change'!$A$106:GX$202,206,FALSE())))</f>
        <v>0</v>
      </c>
      <c r="GY41" s="193" t="n">
        <f aca="false">IF(ISERROR(VLOOKUP($A41,'Import Peak'!$A$3:GY$99,207,FALSE())-VLOOKUP($A41,'Import Peak Change'!$A$106:GY$202,207,FALSE())),0,(VLOOKUP($A41,'Import Peak'!$A$3:GY$99,207,FALSE())-VLOOKUP($A41,'Import Peak Change'!$A$106:GY$202,207,FALSE())))</f>
        <v>0</v>
      </c>
      <c r="GZ41" s="193" t="n">
        <f aca="false">IF(ISERROR(VLOOKUP($A41,'Import Peak'!$A$3:GZ$99,208,FALSE())-VLOOKUP($A41,'Import Peak Change'!$A$106:GZ$202,208,FALSE())),0,(VLOOKUP($A41,'Import Peak'!$A$3:GZ$99,208,FALSE())-VLOOKUP($A41,'Import Peak Change'!$A$106:GZ$202,208,FALSE())))</f>
        <v>0</v>
      </c>
      <c r="HA41" s="193" t="n">
        <f aca="false">IF(ISERROR(VLOOKUP($A41,'Import Peak'!$A$3:HA$99,209,FALSE())-VLOOKUP($A41,'Import Peak Change'!$A$106:HA$202,209,FALSE())),0,(VLOOKUP($A41,'Import Peak'!$A$3:HA$99,209,FALSE())-VLOOKUP($A41,'Import Peak Change'!$A$106:HA$202,209,FALSE())))</f>
        <v>0</v>
      </c>
      <c r="HB41" s="193" t="n">
        <f aca="false">IF(ISERROR(VLOOKUP($A41,'Import Peak'!$A$3:HB$99,210,FALSE())-VLOOKUP($A41,'Import Peak Change'!$A$106:HB$202,210,FALSE())),0,(VLOOKUP($A41,'Import Peak'!$A$3:HB$99,210,FALSE())-VLOOKUP($A41,'Import Peak Change'!$A$106:HB$202,210,FALSE())))</f>
        <v>0</v>
      </c>
      <c r="HC41" s="193" t="n">
        <f aca="false">IF(ISERROR(VLOOKUP($A41,'Import Peak'!$A$3:HC$99,211,FALSE())-VLOOKUP($A41,'Import Peak Change'!$A$106:HC$202,211,FALSE())),0,(VLOOKUP($A41,'Import Peak'!$A$3:HC$99,211,FALSE())-VLOOKUP($A41,'Import Peak Change'!$A$106:HC$202,211,FALSE())))</f>
        <v>0</v>
      </c>
      <c r="HD41" s="193" t="n">
        <f aca="false">IF(ISERROR(VLOOKUP($A41,'Import Peak'!$A$3:HD$99,212,FALSE())-VLOOKUP($A41,'Import Peak Change'!$A$106:HD$202,212,FALSE())),0,(VLOOKUP($A41,'Import Peak'!$A$3:HD$99,212,FALSE())-VLOOKUP($A41,'Import Peak Change'!$A$106:HD$202,212,FALSE())))</f>
        <v>0</v>
      </c>
      <c r="HE41" s="193" t="n">
        <f aca="false">IF(ISERROR(VLOOKUP($A41,'Import Peak'!$A$3:HE$99,213,FALSE())-VLOOKUP($A41,'Import Peak Change'!$A$106:HE$202,213,FALSE())),0,(VLOOKUP($A41,'Import Peak'!$A$3:HE$99,213,FALSE())-VLOOKUP($A41,'Import Peak Change'!$A$106:HE$202,213,FALSE())))</f>
        <v>0</v>
      </c>
      <c r="HF41" s="193" t="n">
        <f aca="false">IF(ISERROR(VLOOKUP($A41,'Import Peak'!$A$3:HF$99,214,FALSE())-VLOOKUP($A41,'Import Peak Change'!$A$106:HF$202,214,FALSE())),0,(VLOOKUP($A41,'Import Peak'!$A$3:HF$99,214,FALSE())-VLOOKUP($A41,'Import Peak Change'!$A$106:HF$202,214,FALSE())))</f>
        <v>0</v>
      </c>
      <c r="HG41" s="193" t="n">
        <f aca="false">IF(ISERROR(VLOOKUP($A41,'Import Peak'!$A$3:HG$99,215,FALSE())-VLOOKUP($A41,'Import Peak Change'!$A$106:HG$202,215,FALSE())),0,(VLOOKUP($A41,'Import Peak'!$A$3:HG$99,215,FALSE())-VLOOKUP($A41,'Import Peak Change'!$A$106:HG$202,215,FALSE())))</f>
        <v>0</v>
      </c>
      <c r="HH41" s="193" t="n">
        <f aca="false">IF(ISERROR(VLOOKUP($A41,'Import Peak'!$A$3:HH$99,216,FALSE())-VLOOKUP($A41,'Import Peak Change'!$A$106:HH$202,216,FALSE())),0,(VLOOKUP($A41,'Import Peak'!$A$3:HH$99,216,FALSE())-VLOOKUP($A41,'Import Peak Change'!$A$106:HH$202,216,FALSE())))</f>
        <v>0</v>
      </c>
      <c r="HI41" s="193" t="n">
        <f aca="false">IF(ISERROR(VLOOKUP($A41,'Import Peak'!$A$3:HI$99,217,FALSE())-VLOOKUP($A41,'Import Peak Change'!$A$106:HI$202,217,FALSE())),0,(VLOOKUP($A41,'Import Peak'!$A$3:HI$99,217,FALSE())-VLOOKUP($A41,'Import Peak Change'!$A$106:HI$202,217,FALSE())))</f>
        <v>0</v>
      </c>
      <c r="HJ41" s="193" t="n">
        <f aca="false">IF(ISERROR(VLOOKUP($A41,'Import Peak'!$A$3:HJ$99,218,FALSE())-VLOOKUP($A41,'Import Peak Change'!$A$106:HJ$202,218,FALSE())),0,(VLOOKUP($A41,'Import Peak'!$A$3:HJ$99,218,FALSE())-VLOOKUP($A41,'Import Peak Change'!$A$106:HJ$202,218,FALSE())))</f>
        <v>0</v>
      </c>
      <c r="HK41" s="193" t="n">
        <f aca="false">IF(ISERROR(VLOOKUP($A41,'Import Peak'!$A$3:HK$99,219,FALSE())-VLOOKUP($A41,'Import Peak Change'!$A$106:HK$202,219,FALSE())),0,(VLOOKUP($A41,'Import Peak'!$A$3:HK$99,219,FALSE())-VLOOKUP($A41,'Import Peak Change'!$A$106:HK$202,219,FALSE())))</f>
        <v>0</v>
      </c>
      <c r="HL41" s="193" t="n">
        <f aca="false">IF(ISERROR(VLOOKUP($A41,'Import Peak'!$A$3:HL$99,220,FALSE())-VLOOKUP($A41,'Import Peak Change'!$A$106:HL$202,220,FALSE())),0,(VLOOKUP($A41,'Import Peak'!$A$3:HL$99,220,FALSE())-VLOOKUP($A41,'Import Peak Change'!$A$106:HL$202,220,FALSE())))</f>
        <v>0</v>
      </c>
      <c r="HM41" s="193" t="n">
        <f aca="false">IF(ISERROR(VLOOKUP($A41,'Import Peak'!$A$3:HM$99,221,FALSE())-VLOOKUP($A41,'Import Peak Change'!$A$106:HM$202,221,FALSE())),0,(VLOOKUP($A41,'Import Peak'!$A$3:HM$99,221,FALSE())-VLOOKUP($A41,'Import Peak Change'!$A$106:HM$202,221,FALSE())))</f>
        <v>0</v>
      </c>
      <c r="HN41" s="193" t="n">
        <f aca="false">IF(ISERROR(VLOOKUP($A41,'Import Peak'!$A$3:HN$99,222,FALSE())-VLOOKUP($A41,'Import Peak Change'!$A$106:HN$202,222,FALSE())),0,(VLOOKUP($A41,'Import Peak'!$A$3:HN$99,222,FALSE())-VLOOKUP($A41,'Import Peak Change'!$A$106:HN$202,222,FALSE())))</f>
        <v>0</v>
      </c>
      <c r="HO41" s="193" t="n">
        <f aca="false">IF(ISERROR(VLOOKUP($A41,'Import Peak'!$A$3:HO$99,223,FALSE())-VLOOKUP($A41,'Import Peak Change'!$A$106:HO$202,223,FALSE())),0,(VLOOKUP($A41,'Import Peak'!$A$3:HO$99,223,FALSE())-VLOOKUP($A41,'Import Peak Change'!$A$106:HO$202,223,FALSE())))</f>
        <v>0</v>
      </c>
      <c r="HP41" s="193" t="n">
        <f aca="false">IF(ISERROR(VLOOKUP($A41,'Import Peak'!$A$3:HP$99,224,FALSE())-VLOOKUP($A41,'Import Peak Change'!$A$106:HP$202,224,FALSE())),0,(VLOOKUP($A41,'Import Peak'!$A$3:HP$99,224,FALSE())-VLOOKUP($A41,'Import Peak Change'!$A$106:HP$202,224,FALSE())))</f>
        <v>0</v>
      </c>
      <c r="HQ41" s="193" t="n">
        <f aca="false">IF(ISERROR(VLOOKUP($A41,'Import Peak'!$A$3:HQ$99,225,FALSE())-VLOOKUP($A41,'Import Peak Change'!$A$106:HQ$202,225,FALSE())),0,(VLOOKUP($A41,'Import Peak'!$A$3:HQ$99,225,FALSE())-VLOOKUP($A41,'Import Peak Change'!$A$106:HQ$202,225,FALSE())))</f>
        <v>0</v>
      </c>
      <c r="HR41" s="193" t="n">
        <f aca="false">IF(ISERROR(VLOOKUP($A41,'Import Peak'!$A$3:HR$99,226,FALSE())-VLOOKUP($A41,'Import Peak Change'!$A$106:HR$202,226,FALSE())),0,(VLOOKUP($A41,'Import Peak'!$A$3:HR$99,226,FALSE())-VLOOKUP($A41,'Import Peak Change'!$A$106:HR$202,226,FALSE())))</f>
        <v>0</v>
      </c>
      <c r="HS41" s="193" t="n">
        <f aca="false">IF(ISERROR(VLOOKUP($A41,'Import Peak'!$A$3:HS$99,227,FALSE())-VLOOKUP($A41,'Import Peak Change'!$A$106:HS$202,227,FALSE())),0,(VLOOKUP($A41,'Import Peak'!$A$3:HS$99,227,FALSE())-VLOOKUP($A41,'Import Peak Change'!$A$106:HS$202,227,FALSE())))</f>
        <v>0</v>
      </c>
      <c r="HT41" s="193" t="n">
        <f aca="false">IF(ISERROR(VLOOKUP($A41,'Import Peak'!$A$3:HT$99,228,FALSE())-VLOOKUP($A41,'Import Peak Change'!$A$106:HT$202,228,FALSE())),0,(VLOOKUP($A41,'Import Peak'!$A$3:HT$99,228,FALSE())-VLOOKUP($A41,'Import Peak Change'!$A$106:HT$202,228,FALSE())))</f>
        <v>0</v>
      </c>
      <c r="HU41" s="193" t="n">
        <f aca="false">IF(ISERROR(VLOOKUP($A41,'Import Peak'!$A$3:HU$99,229,FALSE())-VLOOKUP($A41,'Import Peak Change'!$A$106:HU$202,229,FALSE())),0,(VLOOKUP($A41,'Import Peak'!$A$3:HU$99,229,FALSE())-VLOOKUP($A41,'Import Peak Change'!$A$106:HU$202,229,FALSE())))</f>
        <v>0</v>
      </c>
      <c r="HV41" s="193" t="n">
        <f aca="false">IF(ISERROR(VLOOKUP($A41,'Import Peak'!$A$3:HV$99,230,FALSE())-VLOOKUP($A41,'Import Peak Change'!$A$106:HV$202,230,FALSE())),0,(VLOOKUP($A41,'Import Peak'!$A$3:HV$99,230,FALSE())-VLOOKUP($A41,'Import Peak Change'!$A$106:HV$202,230,FALSE())))</f>
        <v>0</v>
      </c>
      <c r="HW41" s="193" t="n">
        <f aca="false">IF(ISERROR(VLOOKUP($A41,'Import Peak'!$A$3:HW$99,231,FALSE())-VLOOKUP($A41,'Import Peak Change'!$A$106:HW$202,231,FALSE())),0,(VLOOKUP($A41,'Import Peak'!$A$3:HW$99,231,FALSE())-VLOOKUP($A41,'Import Peak Change'!$A$106:HW$202,231,FALSE())))</f>
        <v>0</v>
      </c>
      <c r="HX41" s="193" t="n">
        <f aca="false">IF(ISERROR(VLOOKUP($A41,'Import Peak'!$A$3:HX$99,232,FALSE())-VLOOKUP($A41,'Import Peak Change'!$A$106:HX$202,232,FALSE())),0,(VLOOKUP($A41,'Import Peak'!$A$3:HX$99,232,FALSE())-VLOOKUP($A41,'Import Peak Change'!$A$106:HX$202,232,FALSE())))</f>
        <v>0</v>
      </c>
      <c r="HY41" s="193" t="n">
        <f aca="false">IF(ISERROR(VLOOKUP($A41,'Import Peak'!$A$3:HY$99,233,FALSE())-VLOOKUP($A41,'Import Peak Change'!$A$106:HY$202,233,FALSE())),0,(VLOOKUP($A41,'Import Peak'!$A$3:HY$99,233,FALSE())-VLOOKUP($A41,'Import Peak Change'!$A$106:HY$202,233,FALSE())))</f>
        <v>0</v>
      </c>
      <c r="HZ41" s="193" t="n">
        <f aca="false">IF(ISERROR(VLOOKUP($A41,'Import Peak'!$A$3:HZ$99,234,FALSE())-VLOOKUP($A41,'Import Peak Change'!$A$106:HZ$202,234,FALSE())),0,(VLOOKUP($A41,'Import Peak'!$A$3:HZ$99,234,FALSE())-VLOOKUP($A41,'Import Peak Change'!$A$106:HZ$202,234,FALSE())))</f>
        <v>0</v>
      </c>
      <c r="IA41" s="193" t="n">
        <f aca="false">IF(ISERROR(VLOOKUP($A41,'Import Peak'!$A$3:IA$99,235,FALSE())-VLOOKUP($A41,'Import Peak Change'!$A$106:IA$202,235,FALSE())),0,(VLOOKUP($A41,'Import Peak'!$A$3:IA$99,235,FALSE())-VLOOKUP($A41,'Import Peak Change'!$A$106:IA$202,235,FALSE())))</f>
        <v>0</v>
      </c>
      <c r="IB41" s="193" t="n">
        <f aca="false">IF(ISERROR(VLOOKUP($A41,'Import Peak'!$A$3:IB$99,236,FALSE())-VLOOKUP($A41,'Import Peak Change'!$A$106:IB$202,236,FALSE())),0,(VLOOKUP($A41,'Import Peak'!$A$3:IB$99,236,FALSE())-VLOOKUP($A41,'Import Peak Change'!$A$106:IB$202,236,FALSE())))</f>
        <v>0</v>
      </c>
      <c r="IC41" s="193" t="n">
        <f aca="false">IF(ISERROR(VLOOKUP($A41,'Import Peak'!$A$3:IC$99,237,FALSE())-VLOOKUP($A41,'Import Peak Change'!$A$106:IC$202,237,FALSE())),0,(VLOOKUP($A41,'Import Peak'!$A$3:IC$99,237,FALSE())-VLOOKUP($A41,'Import Peak Change'!$A$106:IC$202,237,FALSE())))</f>
        <v>0</v>
      </c>
      <c r="ID41" s="193" t="n">
        <f aca="false">IF(ISERROR(VLOOKUP($A41,'Import Peak'!$A$3:ID$99,238,FALSE())-VLOOKUP($A41,'Import Peak Change'!$A$106:ID$202,238,FALSE())),0,(VLOOKUP($A41,'Import Peak'!$A$3:ID$99,238,FALSE())-VLOOKUP($A41,'Import Peak Change'!$A$106:ID$202,238,FALSE())))</f>
        <v>0</v>
      </c>
      <c r="IE41" s="193" t="n">
        <f aca="false">IF(ISERROR(VLOOKUP($A41,'Import Peak'!$A$3:IE$99,239,FALSE())-VLOOKUP($A41,'Import Peak Change'!$A$106:IE$202,239,FALSE())),0,(VLOOKUP($A41,'Import Peak'!$A$3:IE$99,239,FALSE())-VLOOKUP($A41,'Import Peak Change'!$A$106:IE$202,239,FALSE())))</f>
        <v>0</v>
      </c>
    </row>
    <row r="42" customFormat="false" ht="12.75" hidden="false" customHeight="false" outlineLevel="0" collapsed="false">
      <c r="A42" s="201" t="str">
        <f aca="false">IF('Import Peak'!A39=0,"",'Import Peak'!A39)</f>
        <v>ENRONDIRLI</v>
      </c>
      <c r="B42" s="193"/>
      <c r="C42" s="193"/>
      <c r="D42" s="193"/>
      <c r="E42" s="193"/>
      <c r="F42" s="193"/>
      <c r="G42" s="193" t="n">
        <f aca="false">IF(ISERROR(VLOOKUP($A42,'Import Peak'!$A$3:G$99,7,FALSE())-VLOOKUP($A42,'Import Peak Change'!$A$106:G$202,7,FALSE())),0,(VLOOKUP($A42,'Import Peak'!$A$3:G$99,7,FALSE())-VLOOKUP($A42,'Import Peak Change'!$A$106:G$202,7,FALSE())))</f>
        <v>0</v>
      </c>
      <c r="H42" s="193" t="n">
        <f aca="false">IF(ISERROR(VLOOKUP($A42,'Import Peak'!$A$3:H$99,8,FALSE())-VLOOKUP($A42,'Import Peak Change'!$A$106:H$202,8,FALSE())),0,(VLOOKUP($A42,'Import Peak'!$A$3:H$99,8,FALSE())-VLOOKUP($A42,'Import Peak Change'!$A$106:H$202,8,FALSE())))</f>
        <v>0</v>
      </c>
      <c r="I42" s="193" t="n">
        <f aca="false">IF(ISERROR(VLOOKUP($A42,'Import Peak'!$A$3:I$99,9,FALSE())-VLOOKUP($A42,'Import Peak Change'!$A$106:I$202,9,FALSE())),0,(VLOOKUP($A42,'Import Peak'!$A$3:I$99,9,FALSE())-VLOOKUP($A42,'Import Peak Change'!$A$106:I$202,9,FALSE())))</f>
        <v>0</v>
      </c>
      <c r="J42" s="193" t="n">
        <f aca="false">IF(ISERROR(VLOOKUP($A42,'Import Peak'!$A$3:J$99,10,FALSE())-VLOOKUP($A42,'Import Peak Change'!$A$106:J$202,10,FALSE())),0,(VLOOKUP($A42,'Import Peak'!$A$3:J$99,10,FALSE())-VLOOKUP($A42,'Import Peak Change'!$A$106:J$202,10,FALSE())))</f>
        <v>0</v>
      </c>
      <c r="K42" s="193" t="n">
        <f aca="false">IF(ISERROR(VLOOKUP($A42,'Import Peak'!$A$3:K$99,11,FALSE())-VLOOKUP($A42,'Import Peak Change'!$A$106:K$202,11,FALSE())),0,(VLOOKUP($A42,'Import Peak'!$A$3:K$99,11,FALSE())-VLOOKUP($A42,'Import Peak Change'!$A$106:K$202,11,FALSE())))</f>
        <v>0</v>
      </c>
      <c r="L42" s="193" t="n">
        <f aca="false">IF(ISERROR(VLOOKUP($A42,'Import Peak'!$A$3:L$99,12,FALSE())-VLOOKUP($A42,'Import Peak Change'!$A$106:L$202,12,FALSE())),0,(VLOOKUP($A42,'Import Peak'!$A$3:L$99,12,FALSE())-VLOOKUP($A42,'Import Peak Change'!$A$106:L$202,12,FALSE())))</f>
        <v>0</v>
      </c>
      <c r="M42" s="193" t="n">
        <f aca="false">IF(ISERROR(VLOOKUP($A42,'Import Peak'!$A$3:M$99,13,FALSE())-VLOOKUP($A42,'Import Peak Change'!$A$106:M$202,13,FALSE())),0,(VLOOKUP($A42,'Import Peak'!$A$3:M$99,13,FALSE())-VLOOKUP($A42,'Import Peak Change'!$A$106:M$202,13,FALSE())))</f>
        <v>0</v>
      </c>
      <c r="N42" s="193" t="n">
        <f aca="false">IF(ISERROR(VLOOKUP($A42,'Import Peak'!$A$3:N$99,14,FALSE())-VLOOKUP($A42,'Import Peak Change'!$A$106:N$202,14,FALSE())),0,(VLOOKUP($A42,'Import Peak'!$A$3:N$99,14,FALSE())-VLOOKUP($A42,'Import Peak Change'!$A$106:N$202,14,FALSE())))</f>
        <v>0</v>
      </c>
      <c r="O42" s="193" t="n">
        <f aca="false">IF(ISERROR(VLOOKUP($A42,'Import Peak'!$A$3:O$99,15,FALSE())-VLOOKUP($A42,'Import Peak Change'!$A$106:O$202,15,FALSE())),0,(VLOOKUP($A42,'Import Peak'!$A$3:O$99,15,FALSE())-VLOOKUP($A42,'Import Peak Change'!$A$106:O$202,15,FALSE())))</f>
        <v>0</v>
      </c>
      <c r="P42" s="193" t="n">
        <f aca="false">IF(ISERROR(VLOOKUP($A42,'Import Peak'!$A$3:P$99,16,FALSE())-VLOOKUP($A42,'Import Peak Change'!$A$106:P$202,16,FALSE())),0,(VLOOKUP($A42,'Import Peak'!$A$3:P$99,16,FALSE())-VLOOKUP($A42,'Import Peak Change'!$A$106:P$202,16,FALSE())))</f>
        <v>0</v>
      </c>
      <c r="Q42" s="193" t="n">
        <f aca="false">IF(ISERROR(VLOOKUP($A42,'Import Peak'!$A$3:Q$99,17,FALSE())-VLOOKUP($A42,'Import Peak Change'!$A$106:Q$202,17,FALSE())),0,(VLOOKUP($A42,'Import Peak'!$A$3:Q$99,17,FALSE())-VLOOKUP($A42,'Import Peak Change'!$A$106:Q$202,17,FALSE())))</f>
        <v>0</v>
      </c>
      <c r="R42" s="193" t="n">
        <f aca="false">IF(ISERROR(VLOOKUP($A42,'Import Peak'!$A$3:R$99,18,FALSE())-VLOOKUP($A42,'Import Peak Change'!$A$106:R$202,18,FALSE())),0,(VLOOKUP($A42,'Import Peak'!$A$3:R$99,18,FALSE())-VLOOKUP($A42,'Import Peak Change'!$A$106:R$202,18,FALSE())))</f>
        <v>0</v>
      </c>
      <c r="S42" s="193" t="n">
        <f aca="false">IF(ISERROR(VLOOKUP($A42,'Import Peak'!$A$3:S$99,19,FALSE())-VLOOKUP($A42,'Import Peak Change'!$A$106:S$202,19,FALSE())),0,(VLOOKUP($A42,'Import Peak'!$A$3:S$99,19,FALSE())-VLOOKUP($A42,'Import Peak Change'!$A$106:S$202,19,FALSE())))</f>
        <v>0</v>
      </c>
      <c r="T42" s="193" t="n">
        <f aca="false">IF(ISERROR(VLOOKUP($A42,'Import Peak'!$A$3:T$99,20,FALSE())-VLOOKUP($A42,'Import Peak Change'!$A$106:T$202,20,FALSE())),0,(VLOOKUP($A42,'Import Peak'!$A$3:T$99,20,FALSE())-VLOOKUP($A42,'Import Peak Change'!$A$106:T$202,20,FALSE())))</f>
        <v>0</v>
      </c>
      <c r="U42" s="193" t="n">
        <f aca="false">IF(ISERROR(VLOOKUP($A42,'Import Peak'!$A$3:U$99,21,FALSE())-VLOOKUP($A42,'Import Peak Change'!$A$106:U$202,21,FALSE())),0,(VLOOKUP($A42,'Import Peak'!$A$3:U$99,21,FALSE())-VLOOKUP($A42,'Import Peak Change'!$A$106:U$202,21,FALSE())))</f>
        <v>0</v>
      </c>
      <c r="V42" s="193" t="n">
        <f aca="false">IF(ISERROR(VLOOKUP($A42,'Import Peak'!$A$3:V$99,22,FALSE())-VLOOKUP($A42,'Import Peak Change'!$A$106:V$202,22,FALSE())),0,(VLOOKUP($A42,'Import Peak'!$A$3:V$99,22,FALSE())-VLOOKUP($A42,'Import Peak Change'!$A$106:V$202,22,FALSE())))</f>
        <v>0</v>
      </c>
      <c r="W42" s="193" t="n">
        <f aca="false">IF(ISERROR(VLOOKUP($A42,'Import Peak'!$A$3:W$99,23,FALSE())-VLOOKUP($A42,'Import Peak Change'!$A$106:W$202,23,FALSE())),0,(VLOOKUP($A42,'Import Peak'!$A$3:W$99,23,FALSE())-VLOOKUP($A42,'Import Peak Change'!$A$106:W$202,23,FALSE())))</f>
        <v>0</v>
      </c>
      <c r="X42" s="193" t="n">
        <f aca="false">IF(ISERROR(VLOOKUP($A42,'Import Peak'!$A$3:X$99,24,FALSE())-VLOOKUP($A42,'Import Peak Change'!$A$106:X$202,24,FALSE())),0,(VLOOKUP($A42,'Import Peak'!$A$3:X$99,24,FALSE())-VLOOKUP($A42,'Import Peak Change'!$A$106:X$202,24,FALSE())))</f>
        <v>0</v>
      </c>
      <c r="Y42" s="193" t="n">
        <f aca="false">IF(ISERROR(VLOOKUP($A42,'Import Peak'!$A$3:Y$99,25,FALSE())-VLOOKUP($A42,'Import Peak Change'!$A$106:Y$202,25,FALSE())),0,(VLOOKUP($A42,'Import Peak'!$A$3:Y$99,25,FALSE())-VLOOKUP($A42,'Import Peak Change'!$A$106:Y$202,25,FALSE())))</f>
        <v>0</v>
      </c>
      <c r="Z42" s="193" t="n">
        <f aca="false">IF(ISERROR(VLOOKUP($A42,'Import Peak'!$A$3:Z$99,26,FALSE())-VLOOKUP($A42,'Import Peak Change'!$A$106:Z$202,26,FALSE())),0,(VLOOKUP($A42,'Import Peak'!$A$3:Z$99,26,FALSE())-VLOOKUP($A42,'Import Peak Change'!$A$106:Z$202,26,FALSE())))</f>
        <v>0</v>
      </c>
      <c r="AA42" s="193" t="n">
        <f aca="false">IF(ISERROR(VLOOKUP($A42,'Import Peak'!$A$3:AA$99,27,FALSE())-VLOOKUP($A42,'Import Peak Change'!$A$106:AA$202,27,FALSE())),0,(VLOOKUP($A42,'Import Peak'!$A$3:AA$99,27,FALSE())-VLOOKUP($A42,'Import Peak Change'!$A$106:AA$202,27,FALSE())))</f>
        <v>0</v>
      </c>
      <c r="AB42" s="193" t="n">
        <f aca="false">IF(ISERROR(VLOOKUP($A42,'Import Peak'!$A$3:AB$99,28,FALSE())-VLOOKUP($A42,'Import Peak Change'!$A$106:AB$202,28,FALSE())),0,(VLOOKUP($A42,'Import Peak'!$A$3:AB$99,28,FALSE())-VLOOKUP($A42,'Import Peak Change'!$A$106:AB$202,28,FALSE())))</f>
        <v>0</v>
      </c>
      <c r="AC42" s="193" t="n">
        <f aca="false">IF(ISERROR(VLOOKUP($A42,'Import Peak'!$A$3:AC$99,29,FALSE())-VLOOKUP($A42,'Import Peak Change'!$A$106:AC$202,29,FALSE())),0,(VLOOKUP($A42,'Import Peak'!$A$3:AC$99,29,FALSE())-VLOOKUP($A42,'Import Peak Change'!$A$106:AC$202,29,FALSE())))</f>
        <v>0</v>
      </c>
      <c r="AD42" s="193" t="n">
        <f aca="false">IF(ISERROR(VLOOKUP($A42,'Import Peak'!$A$3:AD$99,30,FALSE())-VLOOKUP($A42,'Import Peak Change'!$A$106:AD$202,30,FALSE())),0,(VLOOKUP($A42,'Import Peak'!$A$3:AD$99,30,FALSE())-VLOOKUP($A42,'Import Peak Change'!$A$106:AD$202,30,FALSE())))</f>
        <v>0</v>
      </c>
      <c r="AE42" s="193" t="n">
        <f aca="false">IF(ISERROR(VLOOKUP($A42,'Import Peak'!$A$3:AE$99,31,FALSE())-VLOOKUP($A42,'Import Peak Change'!$A$106:AE$202,31,FALSE())),0,(VLOOKUP($A42,'Import Peak'!$A$3:AE$99,31,FALSE())-VLOOKUP($A42,'Import Peak Change'!$A$106:AE$202,31,FALSE())))</f>
        <v>0</v>
      </c>
      <c r="AF42" s="193" t="n">
        <f aca="false">IF(ISERROR(VLOOKUP($A42,'Import Peak'!$A$3:AF$99,32,FALSE())-VLOOKUP($A42,'Import Peak Change'!$A$106:AF$202,32,FALSE())),0,(VLOOKUP($A42,'Import Peak'!$A$3:AF$99,32,FALSE())-VLOOKUP($A42,'Import Peak Change'!$A$106:AF$202,32,FALSE())))</f>
        <v>0</v>
      </c>
      <c r="AG42" s="193" t="n">
        <f aca="false">IF(ISERROR(VLOOKUP($A42,'Import Peak'!$A$3:AG$99,33,FALSE())-VLOOKUP($A42,'Import Peak Change'!$A$106:AG$202,33,FALSE())),0,(VLOOKUP($A42,'Import Peak'!$A$3:AG$99,33,FALSE())-VLOOKUP($A42,'Import Peak Change'!$A$106:AG$202,33,FALSE())))</f>
        <v>0</v>
      </c>
      <c r="AH42" s="193" t="n">
        <f aca="false">IF(ISERROR(VLOOKUP($A42,'Import Peak'!$A$3:AH$99,34,FALSE())-VLOOKUP($A42,'Import Peak Change'!$A$106:AH$202,34,FALSE())),0,(VLOOKUP($A42,'Import Peak'!$A$3:AH$99,34,FALSE())-VLOOKUP($A42,'Import Peak Change'!$A$106:AH$202,34,FALSE())))</f>
        <v>0</v>
      </c>
      <c r="AI42" s="193" t="n">
        <f aca="false">IF(ISERROR(VLOOKUP($A42,'Import Peak'!$A$3:AI$99,35,FALSE())-VLOOKUP($A42,'Import Peak Change'!$A$106:AI$202,35,FALSE())),0,(VLOOKUP($A42,'Import Peak'!$A$3:AI$99,35,FALSE())-VLOOKUP($A42,'Import Peak Change'!$A$106:AI$202,35,FALSE())))</f>
        <v>0</v>
      </c>
      <c r="AJ42" s="193" t="n">
        <f aca="false">IF(ISERROR(VLOOKUP($A42,'Import Peak'!$A$3:AJ$99,36,FALSE())-VLOOKUP($A42,'Import Peak Change'!$A$106:AJ$202,36,FALSE())),0,(VLOOKUP($A42,'Import Peak'!$A$3:AJ$99,36,FALSE())-VLOOKUP($A42,'Import Peak Change'!$A$106:AJ$202,36,FALSE())))</f>
        <v>0</v>
      </c>
      <c r="AK42" s="193" t="n">
        <f aca="false">IF(ISERROR(VLOOKUP($A42,'Import Peak'!$A$3:AK$99,37,FALSE())-VLOOKUP($A42,'Import Peak Change'!$A$106:AK$202,37,FALSE())),0,(VLOOKUP($A42,'Import Peak'!$A$3:AK$99,37,FALSE())-VLOOKUP($A42,'Import Peak Change'!$A$106:AK$202,37,FALSE())))</f>
        <v>0</v>
      </c>
      <c r="AL42" s="193" t="n">
        <f aca="false">IF(ISERROR(VLOOKUP($A42,'Import Peak'!$A$3:AL$99,38,FALSE())-VLOOKUP($A42,'Import Peak Change'!$A$106:AL$202,38,FALSE())),0,(VLOOKUP($A42,'Import Peak'!$A$3:AL$99,38,FALSE())-VLOOKUP($A42,'Import Peak Change'!$A$106:AL$202,38,FALSE())))</f>
        <v>0</v>
      </c>
      <c r="AM42" s="193" t="n">
        <f aca="false">IF(ISERROR(VLOOKUP($A42,'Import Peak'!$A$3:AM$99,39,FALSE())-VLOOKUP($A42,'Import Peak Change'!$A$106:AM$202,39,FALSE())),0,(VLOOKUP($A42,'Import Peak'!$A$3:AM$99,39,FALSE())-VLOOKUP($A42,'Import Peak Change'!$A$106:AM$202,39,FALSE())))</f>
        <v>0</v>
      </c>
      <c r="AN42" s="193" t="n">
        <f aca="false">IF(ISERROR(VLOOKUP($A42,'Import Peak'!$A$3:AN$99,40,FALSE())-VLOOKUP($A42,'Import Peak Change'!$A$106:AN$202,40,FALSE())),0,(VLOOKUP($A42,'Import Peak'!$A$3:AN$99,40,FALSE())-VLOOKUP($A42,'Import Peak Change'!$A$106:AN$202,40,FALSE())))</f>
        <v>0</v>
      </c>
      <c r="AO42" s="193" t="n">
        <f aca="false">IF(ISERROR(VLOOKUP($A42,'Import Peak'!$A$3:AO$99,41,FALSE())-VLOOKUP($A42,'Import Peak Change'!$A$106:AO$202,41,FALSE())),0,(VLOOKUP($A42,'Import Peak'!$A$3:AO$99,41,FALSE())-VLOOKUP($A42,'Import Peak Change'!$A$106:AO$202,41,FALSE())))</f>
        <v>0</v>
      </c>
      <c r="AP42" s="193" t="n">
        <f aca="false">IF(ISERROR(VLOOKUP($A42,'Import Peak'!$A$3:AP$99,42,FALSE())-VLOOKUP($A42,'Import Peak Change'!$A$106:AP$202,42,FALSE())),0,(VLOOKUP($A42,'Import Peak'!$A$3:AP$99,42,FALSE())-VLOOKUP($A42,'Import Peak Change'!$A$106:AP$202,42,FALSE())))</f>
        <v>0</v>
      </c>
      <c r="AQ42" s="193" t="n">
        <f aca="false">IF(ISERROR(VLOOKUP($A42,'Import Peak'!$A$3:AQ$99,43,FALSE())-VLOOKUP($A42,'Import Peak Change'!$A$106:AQ$202,43,FALSE())),0,(VLOOKUP($A42,'Import Peak'!$A$3:AQ$99,43,FALSE())-VLOOKUP($A42,'Import Peak Change'!$A$106:AQ$202,43,FALSE())))</f>
        <v>0</v>
      </c>
      <c r="AR42" s="193" t="n">
        <f aca="false">IF(ISERROR(VLOOKUP($A42,'Import Peak'!$A$3:AR$99,44,FALSE())-VLOOKUP($A42,'Import Peak Change'!$A$106:AR$202,44,FALSE())),0,(VLOOKUP($A42,'Import Peak'!$A$3:AR$99,44,FALSE())-VLOOKUP($A42,'Import Peak Change'!$A$106:AR$202,44,FALSE())))</f>
        <v>0</v>
      </c>
      <c r="AS42" s="193" t="n">
        <f aca="false">IF(ISERROR(VLOOKUP($A42,'Import Peak'!$A$3:AS$99,45,FALSE())-VLOOKUP($A42,'Import Peak Change'!$A$106:AS$202,45,FALSE())),0,(VLOOKUP($A42,'Import Peak'!$A$3:AS$99,45,FALSE())-VLOOKUP($A42,'Import Peak Change'!$A$106:AS$202,45,FALSE())))</f>
        <v>0</v>
      </c>
      <c r="AT42" s="193" t="n">
        <f aca="false">IF(ISERROR(VLOOKUP($A42,'Import Peak'!$A$3:AT$99,46,FALSE())-VLOOKUP($A42,'Import Peak Change'!$A$106:AT$202,46,FALSE())),0,(VLOOKUP($A42,'Import Peak'!$A$3:AT$99,46,FALSE())-VLOOKUP($A42,'Import Peak Change'!$A$106:AT$202,46,FALSE())))</f>
        <v>0</v>
      </c>
      <c r="AU42" s="193" t="n">
        <f aca="false">IF(ISERROR(VLOOKUP($A42,'Import Peak'!$A$3:AU$99,47,FALSE())-VLOOKUP($A42,'Import Peak Change'!$A$106:AU$202,47,FALSE())),0,(VLOOKUP($A42,'Import Peak'!$A$3:AU$99,47,FALSE())-VLOOKUP($A42,'Import Peak Change'!$A$106:AU$202,47,FALSE())))</f>
        <v>0</v>
      </c>
      <c r="AV42" s="193" t="n">
        <f aca="false">IF(ISERROR(VLOOKUP($A42,'Import Peak'!$A$3:AV$99,48,FALSE())-VLOOKUP($A42,'Import Peak Change'!$A$106:AV$202,48,FALSE())),0,(VLOOKUP($A42,'Import Peak'!$A$3:AV$99,48,FALSE())-VLOOKUP($A42,'Import Peak Change'!$A$106:AV$202,48,FALSE())))</f>
        <v>0</v>
      </c>
      <c r="AW42" s="193" t="n">
        <f aca="false">IF(ISERROR(VLOOKUP($A42,'Import Peak'!$A$3:AW$99,49,FALSE())-VLOOKUP($A42,'Import Peak Change'!$A$106:AW$202,49,FALSE())),0,(VLOOKUP($A42,'Import Peak'!$A$3:AW$99,49,FALSE())-VLOOKUP($A42,'Import Peak Change'!$A$106:AW$202,49,FALSE())))</f>
        <v>0</v>
      </c>
      <c r="AX42" s="193" t="n">
        <f aca="false">IF(ISERROR(VLOOKUP($A42,'Import Peak'!$A$3:AX$99,50,FALSE())-VLOOKUP($A42,'Import Peak Change'!$A$106:AX$202,50,FALSE())),0,(VLOOKUP($A42,'Import Peak'!$A$3:AX$99,50,FALSE())-VLOOKUP($A42,'Import Peak Change'!$A$106:AX$202,50,FALSE())))</f>
        <v>0</v>
      </c>
      <c r="AY42" s="193" t="n">
        <f aca="false">IF(ISERROR(VLOOKUP($A42,'Import Peak'!$A$3:AY$99,51,FALSE())-VLOOKUP($A42,'Import Peak Change'!$A$106:AY$202,51,FALSE())),0,(VLOOKUP($A42,'Import Peak'!$A$3:AY$99,51,FALSE())-VLOOKUP($A42,'Import Peak Change'!$A$106:AY$202,51,FALSE())))</f>
        <v>0</v>
      </c>
      <c r="AZ42" s="193" t="n">
        <f aca="false">IF(ISERROR(VLOOKUP($A42,'Import Peak'!$A$3:AZ$99,52,FALSE())-VLOOKUP($A42,'Import Peak Change'!$A$106:AZ$202,52,FALSE())),0,(VLOOKUP($A42,'Import Peak'!$A$3:AZ$99,52,FALSE())-VLOOKUP($A42,'Import Peak Change'!$A$106:AZ$202,52,FALSE())))</f>
        <v>0</v>
      </c>
      <c r="BA42" s="193" t="n">
        <f aca="false">IF(ISERROR(VLOOKUP($A42,'Import Peak'!$A$3:BA$99,53,FALSE())-VLOOKUP($A42,'Import Peak Change'!$A$106:BA$202,53,FALSE())),0,(VLOOKUP($A42,'Import Peak'!$A$3:BA$99,53,FALSE())-VLOOKUP($A42,'Import Peak Change'!$A$106:BA$202,53,FALSE())))</f>
        <v>0</v>
      </c>
      <c r="BB42" s="193" t="n">
        <f aca="false">IF(ISERROR(VLOOKUP($A42,'Import Peak'!$A$3:BB$99,54,FALSE())-VLOOKUP($A42,'Import Peak Change'!$A$106:BB$202,54,FALSE())),0,(VLOOKUP($A42,'Import Peak'!$A$3:BB$99,54,FALSE())-VLOOKUP($A42,'Import Peak Change'!$A$106:BB$202,54,FALSE())))</f>
        <v>0</v>
      </c>
      <c r="BC42" s="193" t="n">
        <f aca="false">IF(ISERROR(VLOOKUP($A42,'Import Peak'!$A$3:BC$99,55,FALSE())-VLOOKUP($A42,'Import Peak Change'!$A$106:BC$202,55,FALSE())),0,(VLOOKUP($A42,'Import Peak'!$A$3:BC$99,55,FALSE())-VLOOKUP($A42,'Import Peak Change'!$A$106:BC$202,55,FALSE())))</f>
        <v>0</v>
      </c>
      <c r="BD42" s="193" t="n">
        <f aca="false">IF(ISERROR(VLOOKUP($A42,'Import Peak'!$A$3:BD$99,56,FALSE())-VLOOKUP($A42,'Import Peak Change'!$A$106:BD$202,56,FALSE())),0,(VLOOKUP($A42,'Import Peak'!$A$3:BD$99,56,FALSE())-VLOOKUP($A42,'Import Peak Change'!$A$106:BD$202,56,FALSE())))</f>
        <v>0</v>
      </c>
      <c r="BE42" s="193" t="n">
        <f aca="false">IF(ISERROR(VLOOKUP($A42,'Import Peak'!$A$3:BE$99,57,FALSE())-VLOOKUP($A42,'Import Peak Change'!$A$106:BE$202,57,FALSE())),0,(VLOOKUP($A42,'Import Peak'!$A$3:BE$99,57,FALSE())-VLOOKUP($A42,'Import Peak Change'!$A$106:BE$202,57,FALSE())))</f>
        <v>0</v>
      </c>
      <c r="BF42" s="193" t="n">
        <f aca="false">IF(ISERROR(VLOOKUP($A42,'Import Peak'!$A$3:BF$99,58,FALSE())-VLOOKUP($A42,'Import Peak Change'!$A$106:BF$202,58,FALSE())),0,(VLOOKUP($A42,'Import Peak'!$A$3:BF$99,58,FALSE())-VLOOKUP($A42,'Import Peak Change'!$A$106:BF$202,58,FALSE())))</f>
        <v>0</v>
      </c>
      <c r="BG42" s="193" t="n">
        <f aca="false">IF(ISERROR(VLOOKUP($A42,'Import Peak'!$A$3:BG$99,59,FALSE())-VLOOKUP($A42,'Import Peak Change'!$A$106:BG$202,59,FALSE())),0,(VLOOKUP($A42,'Import Peak'!$A$3:BG$99,59,FALSE())-VLOOKUP($A42,'Import Peak Change'!$A$106:BG$202,59,FALSE())))</f>
        <v>0</v>
      </c>
      <c r="BH42" s="193" t="n">
        <f aca="false">IF(ISERROR(VLOOKUP($A42,'Import Peak'!$A$3:BH$99,60,FALSE())-VLOOKUP($A42,'Import Peak Change'!$A$106:BH$202,60,FALSE())),0,(VLOOKUP($A42,'Import Peak'!$A$3:BH$99,60,FALSE())-VLOOKUP($A42,'Import Peak Change'!$A$106:BH$202,60,FALSE())))</f>
        <v>0</v>
      </c>
      <c r="BI42" s="193" t="n">
        <f aca="false">IF(ISERROR(VLOOKUP($A42,'Import Peak'!$A$3:BI$99,61,FALSE())-VLOOKUP($A42,'Import Peak Change'!$A$106:BI$202,61,FALSE())),0,(VLOOKUP($A42,'Import Peak'!$A$3:BI$99,61,FALSE())-VLOOKUP($A42,'Import Peak Change'!$A$106:BI$202,61,FALSE())))</f>
        <v>0</v>
      </c>
      <c r="BJ42" s="193" t="n">
        <f aca="false">IF(ISERROR(VLOOKUP($A42,'Import Peak'!$A$3:BJ$99,62,FALSE())-VLOOKUP($A42,'Import Peak Change'!$A$106:BJ$202,62,FALSE())),0,(VLOOKUP($A42,'Import Peak'!$A$3:BJ$99,62,FALSE())-VLOOKUP($A42,'Import Peak Change'!$A$106:BJ$202,62,FALSE())))</f>
        <v>0</v>
      </c>
      <c r="BK42" s="193" t="n">
        <f aca="false">IF(ISERROR(VLOOKUP($A42,'Import Peak'!$A$3:BK$99,63,FALSE())-VLOOKUP($A42,'Import Peak Change'!$A$106:BK$202,63,FALSE())),0,(VLOOKUP($A42,'Import Peak'!$A$3:BK$99,63,FALSE())-VLOOKUP($A42,'Import Peak Change'!$A$106:BK$202,63,FALSE())))</f>
        <v>0</v>
      </c>
      <c r="BL42" s="193" t="n">
        <f aca="false">IF(ISERROR(VLOOKUP($A42,'Import Peak'!$A$3:BL$99,64,FALSE())-VLOOKUP($A42,'Import Peak Change'!$A$106:BL$202,64,FALSE())),0,(VLOOKUP($A42,'Import Peak'!$A$3:BL$99,64,FALSE())-VLOOKUP($A42,'Import Peak Change'!$A$106:BL$202,64,FALSE())))</f>
        <v>0</v>
      </c>
      <c r="BM42" s="193" t="n">
        <f aca="false">IF(ISERROR(VLOOKUP($A42,'Import Peak'!$A$3:BM$99,65,FALSE())-VLOOKUP($A42,'Import Peak Change'!$A$106:BM$202,65,FALSE())),0,(VLOOKUP($A42,'Import Peak'!$A$3:BM$99,65,FALSE())-VLOOKUP($A42,'Import Peak Change'!$A$106:BM$202,65,FALSE())))</f>
        <v>0</v>
      </c>
      <c r="BN42" s="193" t="n">
        <f aca="false">IF(ISERROR(VLOOKUP($A42,'Import Peak'!$A$3:BN$99,66,FALSE())-VLOOKUP($A42,'Import Peak Change'!$A$106:BN$202,66,FALSE())),0,(VLOOKUP($A42,'Import Peak'!$A$3:BN$99,66,FALSE())-VLOOKUP($A42,'Import Peak Change'!$A$106:BN$202,66,FALSE())))</f>
        <v>0</v>
      </c>
      <c r="BO42" s="193" t="n">
        <f aca="false">IF(ISERROR(VLOOKUP($A42,'Import Peak'!$A$3:BO$99,67,FALSE())-VLOOKUP($A42,'Import Peak Change'!$A$106:BO$202,67,FALSE())),0,(VLOOKUP($A42,'Import Peak'!$A$3:BO$99,67,FALSE())-VLOOKUP($A42,'Import Peak Change'!$A$106:BO$202,67,FALSE())))</f>
        <v>0</v>
      </c>
      <c r="BP42" s="193" t="n">
        <f aca="false">IF(ISERROR(VLOOKUP($A42,'Import Peak'!$A$3:BP$99,68,FALSE())-VLOOKUP($A42,'Import Peak Change'!$A$106:BP$202,68,FALSE())),0,(VLOOKUP($A42,'Import Peak'!$A$3:BP$99,68,FALSE())-VLOOKUP($A42,'Import Peak Change'!$A$106:BP$202,68,FALSE())))</f>
        <v>0</v>
      </c>
      <c r="BQ42" s="193" t="n">
        <f aca="false">IF(ISERROR(VLOOKUP($A42,'Import Peak'!$A$3:BQ$99,69,FALSE())-VLOOKUP($A42,'Import Peak Change'!$A$106:BQ$202,69,FALSE())),0,(VLOOKUP($A42,'Import Peak'!$A$3:BQ$99,69,FALSE())-VLOOKUP($A42,'Import Peak Change'!$A$106:BQ$202,69,FALSE())))</f>
        <v>0</v>
      </c>
      <c r="BR42" s="193" t="n">
        <f aca="false">IF(ISERROR(VLOOKUP($A42,'Import Peak'!$A$3:BR$99,70,FALSE())-VLOOKUP($A42,'Import Peak Change'!$A$106:BR$202,70,FALSE())),0,(VLOOKUP($A42,'Import Peak'!$A$3:BR$99,70,FALSE())-VLOOKUP($A42,'Import Peak Change'!$A$106:BR$202,70,FALSE())))</f>
        <v>0</v>
      </c>
      <c r="BS42" s="193" t="n">
        <f aca="false">IF(ISERROR(VLOOKUP($A42,'Import Peak'!$A$3:BS$99,71,FALSE())-VLOOKUP($A42,'Import Peak Change'!$A$106:BS$202,71,FALSE())),0,(VLOOKUP($A42,'Import Peak'!$A$3:BS$99,71,FALSE())-VLOOKUP($A42,'Import Peak Change'!$A$106:BS$202,71,FALSE())))</f>
        <v>0</v>
      </c>
      <c r="BT42" s="193" t="n">
        <f aca="false">IF(ISERROR(VLOOKUP($A42,'Import Peak'!$A$3:BT$99,72,FALSE())-VLOOKUP($A42,'Import Peak Change'!$A$106:BT$202,72,FALSE())),0,(VLOOKUP($A42,'Import Peak'!$A$3:BT$99,72,FALSE())-VLOOKUP($A42,'Import Peak Change'!$A$106:BT$202,72,FALSE())))</f>
        <v>0</v>
      </c>
      <c r="BU42" s="193" t="n">
        <f aca="false">IF(ISERROR(VLOOKUP($A42,'Import Peak'!$A$3:BU$99,73,FALSE())-VLOOKUP($A42,'Import Peak Change'!$A$106:BU$202,73,FALSE())),0,(VLOOKUP($A42,'Import Peak'!$A$3:BU$99,73,FALSE())-VLOOKUP($A42,'Import Peak Change'!$A$106:BU$202,73,FALSE())))</f>
        <v>0</v>
      </c>
      <c r="BV42" s="193" t="n">
        <f aca="false">IF(ISERROR(VLOOKUP($A42,'Import Peak'!$A$3:BV$99,74,FALSE())-VLOOKUP($A42,'Import Peak Change'!$A$106:BV$202,74,FALSE())),0,(VLOOKUP($A42,'Import Peak'!$A$3:BV$99,74,FALSE())-VLOOKUP($A42,'Import Peak Change'!$A$106:BV$202,74,FALSE())))</f>
        <v>0</v>
      </c>
      <c r="BW42" s="193" t="n">
        <f aca="false">IF(ISERROR(VLOOKUP($A42,'Import Peak'!$A$3:BW$99,75,FALSE())-VLOOKUP($A42,'Import Peak Change'!$A$106:BW$202,75,FALSE())),0,(VLOOKUP($A42,'Import Peak'!$A$3:BW$99,75,FALSE())-VLOOKUP($A42,'Import Peak Change'!$A$106:BW$202,75,FALSE())))</f>
        <v>0</v>
      </c>
      <c r="BX42" s="193" t="n">
        <f aca="false">IF(ISERROR(VLOOKUP($A42,'Import Peak'!$A$3:BX$99,76,FALSE())-VLOOKUP($A42,'Import Peak Change'!$A$106:BX$202,76,FALSE())),0,(VLOOKUP($A42,'Import Peak'!$A$3:BX$99,76,FALSE())-VLOOKUP($A42,'Import Peak Change'!$A$106:BX$202,76,FALSE())))</f>
        <v>0</v>
      </c>
      <c r="BY42" s="193" t="n">
        <f aca="false">IF(ISERROR(VLOOKUP($A42,'Import Peak'!$A$3:BY$99,77,FALSE())-VLOOKUP($A42,'Import Peak Change'!$A$106:BY$202,77,FALSE())),0,(VLOOKUP($A42,'Import Peak'!$A$3:BY$99,77,FALSE())-VLOOKUP($A42,'Import Peak Change'!$A$106:BY$202,77,FALSE())))</f>
        <v>0</v>
      </c>
      <c r="BZ42" s="193" t="n">
        <f aca="false">IF(ISERROR(VLOOKUP($A42,'Import Peak'!$A$3:BZ$99,78,FALSE())-VLOOKUP($A42,'Import Peak Change'!$A$106:BZ$202,78,FALSE())),0,(VLOOKUP($A42,'Import Peak'!$A$3:BZ$99,78,FALSE())-VLOOKUP($A42,'Import Peak Change'!$A$106:BZ$202,78,FALSE())))</f>
        <v>0</v>
      </c>
      <c r="CA42" s="193" t="n">
        <f aca="false">IF(ISERROR(VLOOKUP($A42,'Import Peak'!$A$3:CA$99,79,FALSE())-VLOOKUP($A42,'Import Peak Change'!$A$106:CA$202,79,FALSE())),0,(VLOOKUP($A42,'Import Peak'!$A$3:CA$99,79,FALSE())-VLOOKUP($A42,'Import Peak Change'!$A$106:CA$202,79,FALSE())))</f>
        <v>0</v>
      </c>
      <c r="CB42" s="193" t="n">
        <f aca="false">IF(ISERROR(VLOOKUP($A42,'Import Peak'!$A$3:CB$99,80,FALSE())-VLOOKUP($A42,'Import Peak Change'!$A$106:CB$202,80,FALSE())),0,(VLOOKUP($A42,'Import Peak'!$A$3:CB$99,80,FALSE())-VLOOKUP($A42,'Import Peak Change'!$A$106:CB$202,80,FALSE())))</f>
        <v>0</v>
      </c>
      <c r="CC42" s="193" t="n">
        <f aca="false">IF(ISERROR(VLOOKUP($A42,'Import Peak'!$A$3:CC$99,81,FALSE())-VLOOKUP($A42,'Import Peak Change'!$A$106:CC$202,81,FALSE())),0,(VLOOKUP($A42,'Import Peak'!$A$3:CC$99,81,FALSE())-VLOOKUP($A42,'Import Peak Change'!$A$106:CC$202,81,FALSE())))</f>
        <v>0</v>
      </c>
      <c r="CD42" s="193" t="n">
        <f aca="false">IF(ISERROR(VLOOKUP($A42,'Import Peak'!$A$3:CD$99,82,FALSE())-VLOOKUP($A42,'Import Peak Change'!$A$106:CD$202,82,FALSE())),0,(VLOOKUP($A42,'Import Peak'!$A$3:CD$99,82,FALSE())-VLOOKUP($A42,'Import Peak Change'!$A$106:CD$202,82,FALSE())))</f>
        <v>0</v>
      </c>
      <c r="CE42" s="193" t="n">
        <f aca="false">IF(ISERROR(VLOOKUP($A42,'Import Peak'!$A$3:CE$99,83,FALSE())-VLOOKUP($A42,'Import Peak Change'!$A$106:CE$202,83,FALSE())),0,(VLOOKUP($A42,'Import Peak'!$A$3:CE$99,83,FALSE())-VLOOKUP($A42,'Import Peak Change'!$A$106:CE$202,83,FALSE())))</f>
        <v>0</v>
      </c>
      <c r="CF42" s="193" t="n">
        <f aca="false">IF(ISERROR(VLOOKUP($A42,'Import Peak'!$A$3:CF$99,84,FALSE())-VLOOKUP($A42,'Import Peak Change'!$A$106:CF$202,84,FALSE())),0,(VLOOKUP($A42,'Import Peak'!$A$3:CF$99,84,FALSE())-VLOOKUP($A42,'Import Peak Change'!$A$106:CF$202,84,FALSE())))</f>
        <v>0</v>
      </c>
      <c r="CG42" s="193" t="n">
        <f aca="false">IF(ISERROR(VLOOKUP($A42,'Import Peak'!$A$3:CG$99,85,FALSE())-VLOOKUP($A42,'Import Peak Change'!$A$106:CG$202,85,FALSE())),0,(VLOOKUP($A42,'Import Peak'!$A$3:CG$99,85,FALSE())-VLOOKUP($A42,'Import Peak Change'!$A$106:CG$202,85,FALSE())))</f>
        <v>0</v>
      </c>
      <c r="CH42" s="193" t="n">
        <f aca="false">IF(ISERROR(VLOOKUP($A42,'Import Peak'!$A$3:CH$99,86,FALSE())-VLOOKUP($A42,'Import Peak Change'!$A$106:CH$202,86,FALSE())),0,(VLOOKUP($A42,'Import Peak'!$A$3:CH$99,86,FALSE())-VLOOKUP($A42,'Import Peak Change'!$A$106:CH$202,86,FALSE())))</f>
        <v>0</v>
      </c>
      <c r="CI42" s="193" t="n">
        <f aca="false">IF(ISERROR(VLOOKUP($A42,'Import Peak'!$A$3:CI$99,87,FALSE())-VLOOKUP($A42,'Import Peak Change'!$A$106:CI$202,87,FALSE())),0,(VLOOKUP($A42,'Import Peak'!$A$3:CI$99,87,FALSE())-VLOOKUP($A42,'Import Peak Change'!$A$106:CI$202,87,FALSE())))</f>
        <v>0</v>
      </c>
      <c r="CJ42" s="193" t="n">
        <f aca="false">IF(ISERROR(VLOOKUP($A42,'Import Peak'!$A$3:CJ$99,88,FALSE())-VLOOKUP($A42,'Import Peak Change'!$A$106:CJ$202,88,FALSE())),0,(VLOOKUP($A42,'Import Peak'!$A$3:CJ$99,88,FALSE())-VLOOKUP($A42,'Import Peak Change'!$A$106:CJ$202,88,FALSE())))</f>
        <v>0</v>
      </c>
      <c r="CK42" s="193" t="n">
        <f aca="false">IF(ISERROR(VLOOKUP($A42,'Import Peak'!$A$3:CK$99,89,FALSE())-VLOOKUP($A42,'Import Peak Change'!$A$106:CK$202,89,FALSE())),0,(VLOOKUP($A42,'Import Peak'!$A$3:CK$99,89,FALSE())-VLOOKUP($A42,'Import Peak Change'!$A$106:CK$202,89,FALSE())))</f>
        <v>0</v>
      </c>
      <c r="CL42" s="193" t="n">
        <f aca="false">IF(ISERROR(VLOOKUP($A42,'Import Peak'!$A$3:CL$99,90,FALSE())-VLOOKUP($A42,'Import Peak Change'!$A$106:CL$202,90,FALSE())),0,(VLOOKUP($A42,'Import Peak'!$A$3:CL$99,90,FALSE())-VLOOKUP($A42,'Import Peak Change'!$A$106:CL$202,90,FALSE())))</f>
        <v>0</v>
      </c>
      <c r="CM42" s="193" t="n">
        <f aca="false">IF(ISERROR(VLOOKUP($A42,'Import Peak'!$A$3:CM$99,91,FALSE())-VLOOKUP($A42,'Import Peak Change'!$A$106:CM$202,91,FALSE())),0,(VLOOKUP($A42,'Import Peak'!$A$3:CM$99,91,FALSE())-VLOOKUP($A42,'Import Peak Change'!$A$106:CM$202,91,FALSE())))</f>
        <v>0</v>
      </c>
      <c r="CN42" s="193" t="n">
        <f aca="false">IF(ISERROR(VLOOKUP($A42,'Import Peak'!$A$3:CN$99,92,FALSE())-VLOOKUP($A42,'Import Peak Change'!$A$106:CN$202,92,FALSE())),0,(VLOOKUP($A42,'Import Peak'!$A$3:CN$99,92,FALSE())-VLOOKUP($A42,'Import Peak Change'!$A$106:CN$202,92,FALSE())))</f>
        <v>0</v>
      </c>
      <c r="CO42" s="193" t="n">
        <f aca="false">IF(ISERROR(VLOOKUP($A42,'Import Peak'!$A$3:CO$99,93,FALSE())-VLOOKUP($A42,'Import Peak Change'!$A$106:CO$202,93,FALSE())),0,(VLOOKUP($A42,'Import Peak'!$A$3:CO$99,93,FALSE())-VLOOKUP($A42,'Import Peak Change'!$A$106:CO$202,93,FALSE())))</f>
        <v>0</v>
      </c>
      <c r="CP42" s="193" t="n">
        <f aca="false">IF(ISERROR(VLOOKUP($A42,'Import Peak'!$A$3:CP$99,94,FALSE())-VLOOKUP($A42,'Import Peak Change'!$A$106:CP$202,94,FALSE())),0,(VLOOKUP($A42,'Import Peak'!$A$3:CP$99,94,FALSE())-VLOOKUP($A42,'Import Peak Change'!$A$106:CP$202,94,FALSE())))</f>
        <v>0</v>
      </c>
      <c r="CQ42" s="193" t="n">
        <f aca="false">IF(ISERROR(VLOOKUP($A42,'Import Peak'!$A$3:CQ$99,95,FALSE())-VLOOKUP($A42,'Import Peak Change'!$A$106:CQ$202,95,FALSE())),0,(VLOOKUP($A42,'Import Peak'!$A$3:CQ$99,95,FALSE())-VLOOKUP($A42,'Import Peak Change'!$A$106:CQ$202,95,FALSE())))</f>
        <v>0</v>
      </c>
      <c r="CR42" s="193" t="n">
        <f aca="false">IF(ISERROR(VLOOKUP($A42,'Import Peak'!$A$3:CR$99,96,FALSE())-VLOOKUP($A42,'Import Peak Change'!$A$106:CR$202,96,FALSE())),0,(VLOOKUP($A42,'Import Peak'!$A$3:CR$99,96,FALSE())-VLOOKUP($A42,'Import Peak Change'!$A$106:CR$202,96,FALSE())))</f>
        <v>0</v>
      </c>
      <c r="CS42" s="193" t="n">
        <f aca="false">IF(ISERROR(VLOOKUP($A42,'Import Peak'!$A$3:CS$99,97,FALSE())-VLOOKUP($A42,'Import Peak Change'!$A$106:CS$202,97,FALSE())),0,(VLOOKUP($A42,'Import Peak'!$A$3:CS$99,97,FALSE())-VLOOKUP($A42,'Import Peak Change'!$A$106:CS$202,97,FALSE())))</f>
        <v>0</v>
      </c>
      <c r="CT42" s="193" t="n">
        <f aca="false">IF(ISERROR(VLOOKUP($A42,'Import Peak'!$A$3:CT$99,98,FALSE())-VLOOKUP($A42,'Import Peak Change'!$A$106:CT$202,98,FALSE())),0,(VLOOKUP($A42,'Import Peak'!$A$3:CT$99,98,FALSE())-VLOOKUP($A42,'Import Peak Change'!$A$106:CT$202,98,FALSE())))</f>
        <v>0</v>
      </c>
      <c r="CU42" s="193" t="n">
        <f aca="false">IF(ISERROR(VLOOKUP($A42,'Import Peak'!$A$3:CU$99,99,FALSE())-VLOOKUP($A42,'Import Peak Change'!$A$106:CU$202,99,FALSE())),0,(VLOOKUP($A42,'Import Peak'!$A$3:CU$99,99,FALSE())-VLOOKUP($A42,'Import Peak Change'!$A$106:CU$202,99,FALSE())))</f>
        <v>0</v>
      </c>
      <c r="CV42" s="193" t="n">
        <f aca="false">IF(ISERROR(VLOOKUP($A42,'Import Peak'!$A$3:CV$99,100,FALSE())-VLOOKUP($A42,'Import Peak Change'!$A$106:CV$202,100,FALSE())),0,(VLOOKUP($A42,'Import Peak'!$A$3:CV$99,100,FALSE())-VLOOKUP($A42,'Import Peak Change'!$A$106:CV$202,100,FALSE())))</f>
        <v>0</v>
      </c>
      <c r="CW42" s="193" t="n">
        <f aca="false">IF(ISERROR(VLOOKUP($A42,'Import Peak'!$A$3:CW$99,101,FALSE())-VLOOKUP($A42,'Import Peak Change'!$A$106:CW$202,101,FALSE())),0,(VLOOKUP($A42,'Import Peak'!$A$3:CW$99,101,FALSE())-VLOOKUP($A42,'Import Peak Change'!$A$106:CW$202,101,FALSE())))</f>
        <v>0</v>
      </c>
      <c r="CX42" s="193" t="n">
        <f aca="false">IF(ISERROR(VLOOKUP($A42,'Import Peak'!$A$3:CX$99,102,FALSE())-VLOOKUP($A42,'Import Peak Change'!$A$106:CX$202,102,FALSE())),0,(VLOOKUP($A42,'Import Peak'!$A$3:CX$99,102,FALSE())-VLOOKUP($A42,'Import Peak Change'!$A$106:CX$202,102,FALSE())))</f>
        <v>0</v>
      </c>
      <c r="CY42" s="193" t="n">
        <f aca="false">IF(ISERROR(VLOOKUP($A42,'Import Peak'!$A$3:CY$99,103,FALSE())-VLOOKUP($A42,'Import Peak Change'!$A$106:CY$202,103,FALSE())),0,(VLOOKUP($A42,'Import Peak'!$A$3:CY$99,103,FALSE())-VLOOKUP($A42,'Import Peak Change'!$A$106:CY$202,103,FALSE())))</f>
        <v>0</v>
      </c>
      <c r="CZ42" s="193" t="n">
        <f aca="false">IF(ISERROR(VLOOKUP($A42,'Import Peak'!$A$3:CZ$99,104,FALSE())-VLOOKUP($A42,'Import Peak Change'!$A$106:CZ$202,104,FALSE())),0,(VLOOKUP($A42,'Import Peak'!$A$3:CZ$99,104,FALSE())-VLOOKUP($A42,'Import Peak Change'!$A$106:CZ$202,104,FALSE())))</f>
        <v>0</v>
      </c>
      <c r="DA42" s="193" t="n">
        <f aca="false">IF(ISERROR(VLOOKUP($A42,'Import Peak'!$A$3:DA$99,105,FALSE())-VLOOKUP($A42,'Import Peak Change'!$A$106:DA$202,105,FALSE())),0,(VLOOKUP($A42,'Import Peak'!$A$3:DA$99,105,FALSE())-VLOOKUP($A42,'Import Peak Change'!$A$106:DA$202,105,FALSE())))</f>
        <v>0</v>
      </c>
      <c r="DB42" s="193" t="n">
        <f aca="false">IF(ISERROR(VLOOKUP($A42,'Import Peak'!$A$3:DB$99,106,FALSE())-VLOOKUP($A42,'Import Peak Change'!$A$106:DB$202,106,FALSE())),0,(VLOOKUP($A42,'Import Peak'!$A$3:DB$99,106,FALSE())-VLOOKUP($A42,'Import Peak Change'!$A$106:DB$202,106,FALSE())))</f>
        <v>0</v>
      </c>
      <c r="DC42" s="193" t="n">
        <f aca="false">IF(ISERROR(VLOOKUP($A42,'Import Peak'!$A$3:DC$99,107,FALSE())-VLOOKUP($A42,'Import Peak Change'!$A$106:DC$202,107,FALSE())),0,(VLOOKUP($A42,'Import Peak'!$A$3:DC$99,107,FALSE())-VLOOKUP($A42,'Import Peak Change'!$A$106:DC$202,107,FALSE())))</f>
        <v>0</v>
      </c>
      <c r="DD42" s="193" t="n">
        <f aca="false">IF(ISERROR(VLOOKUP($A42,'Import Peak'!$A$3:DD$99,108,FALSE())-VLOOKUP($A42,'Import Peak Change'!$A$106:DD$202,108,FALSE())),0,(VLOOKUP($A42,'Import Peak'!$A$3:DD$99,108,FALSE())-VLOOKUP($A42,'Import Peak Change'!$A$106:DD$202,108,FALSE())))</f>
        <v>0</v>
      </c>
      <c r="DE42" s="193" t="n">
        <f aca="false">IF(ISERROR(VLOOKUP($A42,'Import Peak'!$A$3:DE$99,109,FALSE())-VLOOKUP($A42,'Import Peak Change'!$A$106:DE$202,109,FALSE())),0,(VLOOKUP($A42,'Import Peak'!$A$3:DE$99,109,FALSE())-VLOOKUP($A42,'Import Peak Change'!$A$106:DE$202,109,FALSE())))</f>
        <v>0</v>
      </c>
      <c r="DF42" s="193" t="n">
        <f aca="false">IF(ISERROR(VLOOKUP($A42,'Import Peak'!$A$3:DF$99,110,FALSE())-VLOOKUP($A42,'Import Peak Change'!$A$106:DF$202,110,FALSE())),0,(VLOOKUP($A42,'Import Peak'!$A$3:DF$99,110,FALSE())-VLOOKUP($A42,'Import Peak Change'!$A$106:DF$202,110,FALSE())))</f>
        <v>0</v>
      </c>
      <c r="DG42" s="193" t="n">
        <f aca="false">IF(ISERROR(VLOOKUP($A42,'Import Peak'!$A$3:DG$99,111,FALSE())-VLOOKUP($A42,'Import Peak Change'!$A$106:DG$202,111,FALSE())),0,(VLOOKUP($A42,'Import Peak'!$A$3:DG$99,111,FALSE())-VLOOKUP($A42,'Import Peak Change'!$A$106:DG$202,111,FALSE())))</f>
        <v>0</v>
      </c>
      <c r="DH42" s="193" t="n">
        <f aca="false">IF(ISERROR(VLOOKUP($A42,'Import Peak'!$A$3:DH$99,112,FALSE())-VLOOKUP($A42,'Import Peak Change'!$A$106:DH$202,112,FALSE())),0,(VLOOKUP($A42,'Import Peak'!$A$3:DH$99,112,FALSE())-VLOOKUP($A42,'Import Peak Change'!$A$106:DH$202,112,FALSE())))</f>
        <v>0</v>
      </c>
      <c r="DI42" s="193" t="n">
        <f aca="false">IF(ISERROR(VLOOKUP($A42,'Import Peak'!$A$3:DI$99,113,FALSE())-VLOOKUP($A42,'Import Peak Change'!$A$106:DI$202,113,FALSE())),0,(VLOOKUP($A42,'Import Peak'!$A$3:DI$99,113,FALSE())-VLOOKUP($A42,'Import Peak Change'!$A$106:DI$202,113,FALSE())))</f>
        <v>0</v>
      </c>
      <c r="DJ42" s="193" t="n">
        <f aca="false">IF(ISERROR(VLOOKUP($A42,'Import Peak'!$A$3:DJ$99,114,FALSE())-VLOOKUP($A42,'Import Peak Change'!$A$106:DJ$202,114,FALSE())),0,(VLOOKUP($A42,'Import Peak'!$A$3:DJ$99,114,FALSE())-VLOOKUP($A42,'Import Peak Change'!$A$106:DJ$202,114,FALSE())))</f>
        <v>0</v>
      </c>
      <c r="DK42" s="193" t="n">
        <f aca="false">IF(ISERROR(VLOOKUP($A42,'Import Peak'!$A$3:DK$99,115,FALSE())-VLOOKUP($A42,'Import Peak Change'!$A$106:DK$202,115,FALSE())),0,(VLOOKUP($A42,'Import Peak'!$A$3:DK$99,115,FALSE())-VLOOKUP($A42,'Import Peak Change'!$A$106:DK$202,115,FALSE())))</f>
        <v>0</v>
      </c>
      <c r="DL42" s="193" t="n">
        <f aca="false">IF(ISERROR(VLOOKUP($A42,'Import Peak'!$A$3:DL$99,116,FALSE())-VLOOKUP($A42,'Import Peak Change'!$A$106:DL$202,116,FALSE())),0,(VLOOKUP($A42,'Import Peak'!$A$3:DL$99,116,FALSE())-VLOOKUP($A42,'Import Peak Change'!$A$106:DL$202,116,FALSE())))</f>
        <v>0</v>
      </c>
      <c r="DM42" s="193" t="n">
        <f aca="false">IF(ISERROR(VLOOKUP($A42,'Import Peak'!$A$3:DM$99,117,FALSE())-VLOOKUP($A42,'Import Peak Change'!$A$106:DM$202,117,FALSE())),0,(VLOOKUP($A42,'Import Peak'!$A$3:DM$99,117,FALSE())-VLOOKUP($A42,'Import Peak Change'!$A$106:DM$202,117,FALSE())))</f>
        <v>0</v>
      </c>
      <c r="DN42" s="193" t="n">
        <f aca="false">IF(ISERROR(VLOOKUP($A42,'Import Peak'!$A$3:DN$99,118,FALSE())-VLOOKUP($A42,'Import Peak Change'!$A$106:DN$202,118,FALSE())),0,(VLOOKUP($A42,'Import Peak'!$A$3:DN$99,118,FALSE())-VLOOKUP($A42,'Import Peak Change'!$A$106:DN$202,118,FALSE())))</f>
        <v>0</v>
      </c>
      <c r="DO42" s="193" t="n">
        <f aca="false">IF(ISERROR(VLOOKUP($A42,'Import Peak'!$A$3:DO$99,119,FALSE())-VLOOKUP($A42,'Import Peak Change'!$A$106:DO$202,119,FALSE())),0,(VLOOKUP($A42,'Import Peak'!$A$3:DO$99,119,FALSE())-VLOOKUP($A42,'Import Peak Change'!$A$106:DO$202,119,FALSE())))</f>
        <v>0</v>
      </c>
      <c r="DP42" s="193" t="n">
        <f aca="false">IF(ISERROR(VLOOKUP($A42,'Import Peak'!$A$3:DP$99,120,FALSE())-VLOOKUP($A42,'Import Peak Change'!$A$106:DP$202,120,FALSE())),0,(VLOOKUP($A42,'Import Peak'!$A$3:DP$99,120,FALSE())-VLOOKUP($A42,'Import Peak Change'!$A$106:DP$202,120,FALSE())))</f>
        <v>0</v>
      </c>
      <c r="DQ42" s="193" t="n">
        <f aca="false">IF(ISERROR(VLOOKUP($A42,'Import Peak'!$A$3:DQ$99,121,FALSE())-VLOOKUP($A42,'Import Peak Change'!$A$106:DQ$202,121,FALSE())),0,(VLOOKUP($A42,'Import Peak'!$A$3:DQ$99,121,FALSE())-VLOOKUP($A42,'Import Peak Change'!$A$106:DQ$202,121,FALSE())))</f>
        <v>0</v>
      </c>
      <c r="DR42" s="193" t="n">
        <f aca="false">IF(ISERROR(VLOOKUP($A42,'Import Peak'!$A$3:DR$99,122,FALSE())-VLOOKUP($A42,'Import Peak Change'!$A$106:DR$202,122,FALSE())),0,(VLOOKUP($A42,'Import Peak'!$A$3:DR$99,122,FALSE())-VLOOKUP($A42,'Import Peak Change'!$A$106:DR$202,122,FALSE())))</f>
        <v>0</v>
      </c>
      <c r="DS42" s="193" t="n">
        <f aca="false">IF(ISERROR(VLOOKUP($A42,'Import Peak'!$A$3:DS$99,123,FALSE())-VLOOKUP($A42,'Import Peak Change'!$A$106:DS$202,123,FALSE())),0,(VLOOKUP($A42,'Import Peak'!$A$3:DS$99,123,FALSE())-VLOOKUP($A42,'Import Peak Change'!$A$106:DS$202,123,FALSE())))</f>
        <v>0</v>
      </c>
      <c r="DT42" s="193" t="n">
        <f aca="false">IF(ISERROR(VLOOKUP($A42,'Import Peak'!$A$3:DT$99,124,FALSE())-VLOOKUP($A42,'Import Peak Change'!$A$106:DT$202,124,FALSE())),0,(VLOOKUP($A42,'Import Peak'!$A$3:DT$99,124,FALSE())-VLOOKUP($A42,'Import Peak Change'!$A$106:DT$202,124,FALSE())))</f>
        <v>0</v>
      </c>
      <c r="DU42" s="193" t="n">
        <f aca="false">IF(ISERROR(VLOOKUP($A42,'Import Peak'!$A$3:DU$99,125,FALSE())-VLOOKUP($A42,'Import Peak Change'!$A$106:DU$202,125,FALSE())),0,(VLOOKUP($A42,'Import Peak'!$A$3:DU$99,125,FALSE())-VLOOKUP($A42,'Import Peak Change'!$A$106:DU$202,125,FALSE())))</f>
        <v>0</v>
      </c>
      <c r="DV42" s="193" t="n">
        <f aca="false">IF(ISERROR(VLOOKUP($A42,'Import Peak'!$A$3:DV$99,126,FALSE())-VLOOKUP($A42,'Import Peak Change'!$A$106:DV$202,126,FALSE())),0,(VLOOKUP($A42,'Import Peak'!$A$3:DV$99,126,FALSE())-VLOOKUP($A42,'Import Peak Change'!$A$106:DV$202,126,FALSE())))</f>
        <v>0</v>
      </c>
      <c r="DW42" s="193" t="n">
        <f aca="false">IF(ISERROR(VLOOKUP($A42,'Import Peak'!$A$3:DW$99,127,FALSE())-VLOOKUP($A42,'Import Peak Change'!$A$106:DW$202,127,FALSE())),0,(VLOOKUP($A42,'Import Peak'!$A$3:DW$99,127,FALSE())-VLOOKUP($A42,'Import Peak Change'!$A$106:DW$202,127,FALSE())))</f>
        <v>0</v>
      </c>
      <c r="DX42" s="193" t="n">
        <f aca="false">IF(ISERROR(VLOOKUP($A42,'Import Peak'!$A$3:DX$99,128,FALSE())-VLOOKUP($A42,'Import Peak Change'!$A$106:DX$202,128,FALSE())),0,(VLOOKUP($A42,'Import Peak'!$A$3:DX$99,128,FALSE())-VLOOKUP($A42,'Import Peak Change'!$A$106:DX$202,128,FALSE())))</f>
        <v>0</v>
      </c>
      <c r="DY42" s="193" t="n">
        <f aca="false">IF(ISERROR(VLOOKUP($A42,'Import Peak'!$A$3:DY$99,129,FALSE())-VLOOKUP($A42,'Import Peak Change'!$A$106:DY$202,129,FALSE())),0,(VLOOKUP($A42,'Import Peak'!$A$3:DY$99,129,FALSE())-VLOOKUP($A42,'Import Peak Change'!$A$106:DY$202,129,FALSE())))</f>
        <v>0</v>
      </c>
      <c r="DZ42" s="193" t="n">
        <f aca="false">IF(ISERROR(VLOOKUP($A42,'Import Peak'!$A$3:DZ$99,130,FALSE())-VLOOKUP($A42,'Import Peak Change'!$A$106:DZ$202,130,FALSE())),0,(VLOOKUP($A42,'Import Peak'!$A$3:DZ$99,130,FALSE())-VLOOKUP($A42,'Import Peak Change'!$A$106:DZ$202,130,FALSE())))</f>
        <v>0</v>
      </c>
      <c r="EA42" s="193" t="n">
        <f aca="false">IF(ISERROR(VLOOKUP($A42,'Import Peak'!$A$3:EA$99,131,FALSE())-VLOOKUP($A42,'Import Peak Change'!$A$106:EA$202,131,FALSE())),0,(VLOOKUP($A42,'Import Peak'!$A$3:EA$99,131,FALSE())-VLOOKUP($A42,'Import Peak Change'!$A$106:EA$202,131,FALSE())))</f>
        <v>0</v>
      </c>
      <c r="EB42" s="193" t="n">
        <f aca="false">IF(ISERROR(VLOOKUP($A42,'Import Peak'!$A$3:EB$99,132,FALSE())-VLOOKUP($A42,'Import Peak Change'!$A$106:EB$202,132,FALSE())),0,(VLOOKUP($A42,'Import Peak'!$A$3:EB$99,132,FALSE())-VLOOKUP($A42,'Import Peak Change'!$A$106:EB$202,132,FALSE())))</f>
        <v>0</v>
      </c>
      <c r="EC42" s="193" t="n">
        <f aca="false">IF(ISERROR(VLOOKUP($A42,'Import Peak'!$A$3:EC$99,133,FALSE())-VLOOKUP($A42,'Import Peak Change'!$A$106:EC$202,133,FALSE())),0,(VLOOKUP($A42,'Import Peak'!$A$3:EC$99,133,FALSE())-VLOOKUP($A42,'Import Peak Change'!$A$106:EC$202,133,FALSE())))</f>
        <v>0</v>
      </c>
      <c r="ED42" s="193" t="n">
        <f aca="false">IF(ISERROR(VLOOKUP($A42,'Import Peak'!$A$3:ED$99,134,FALSE())-VLOOKUP($A42,'Import Peak Change'!$A$106:ED$202,134,FALSE())),0,(VLOOKUP($A42,'Import Peak'!$A$3:ED$99,134,FALSE())-VLOOKUP($A42,'Import Peak Change'!$A$106:ED$202,134,FALSE())))</f>
        <v>0</v>
      </c>
      <c r="EE42" s="193" t="n">
        <f aca="false">IF(ISERROR(VLOOKUP($A42,'Import Peak'!$A$3:EE$99,135,FALSE())-VLOOKUP($A42,'Import Peak Change'!$A$106:EE$202,135,FALSE())),0,(VLOOKUP($A42,'Import Peak'!$A$3:EE$99,135,FALSE())-VLOOKUP($A42,'Import Peak Change'!$A$106:EE$202,135,FALSE())))</f>
        <v>0</v>
      </c>
      <c r="EF42" s="193" t="n">
        <f aca="false">IF(ISERROR(VLOOKUP($A42,'Import Peak'!$A$3:EF$99,136,FALSE())-VLOOKUP($A42,'Import Peak Change'!$A$106:EF$202,136,FALSE())),0,(VLOOKUP($A42,'Import Peak'!$A$3:EF$99,136,FALSE())-VLOOKUP($A42,'Import Peak Change'!$A$106:EF$202,136,FALSE())))</f>
        <v>0</v>
      </c>
      <c r="EG42" s="193" t="n">
        <f aca="false">IF(ISERROR(VLOOKUP($A42,'Import Peak'!$A$3:EG$99,137,FALSE())-VLOOKUP($A42,'Import Peak Change'!$A$106:EG$202,137,FALSE())),0,(VLOOKUP($A42,'Import Peak'!$A$3:EG$99,137,FALSE())-VLOOKUP($A42,'Import Peak Change'!$A$106:EG$202,137,FALSE())))</f>
        <v>0</v>
      </c>
      <c r="EH42" s="193" t="n">
        <f aca="false">IF(ISERROR(VLOOKUP($A42,'Import Peak'!$A$3:EH$99,138,FALSE())-VLOOKUP($A42,'Import Peak Change'!$A$106:EH$202,138,FALSE())),0,(VLOOKUP($A42,'Import Peak'!$A$3:EH$99,138,FALSE())-VLOOKUP($A42,'Import Peak Change'!$A$106:EH$202,138,FALSE())))</f>
        <v>0</v>
      </c>
      <c r="EI42" s="193" t="n">
        <f aca="false">IF(ISERROR(VLOOKUP($A42,'Import Peak'!$A$3:EI$99,139,FALSE())-VLOOKUP($A42,'Import Peak Change'!$A$106:EI$202,139,FALSE())),0,(VLOOKUP($A42,'Import Peak'!$A$3:EI$99,139,FALSE())-VLOOKUP($A42,'Import Peak Change'!$A$106:EI$202,139,FALSE())))</f>
        <v>0</v>
      </c>
      <c r="EJ42" s="193" t="n">
        <f aca="false">IF(ISERROR(VLOOKUP($A42,'Import Peak'!$A$3:EJ$99,140,FALSE())-VLOOKUP($A42,'Import Peak Change'!$A$106:EJ$202,140,FALSE())),0,(VLOOKUP($A42,'Import Peak'!$A$3:EJ$99,140,FALSE())-VLOOKUP($A42,'Import Peak Change'!$A$106:EJ$202,140,FALSE())))</f>
        <v>0</v>
      </c>
      <c r="EK42" s="193" t="n">
        <f aca="false">IF(ISERROR(VLOOKUP($A42,'Import Peak'!$A$3:EK$99,141,FALSE())-VLOOKUP($A42,'Import Peak Change'!$A$106:EK$202,141,FALSE())),0,(VLOOKUP($A42,'Import Peak'!$A$3:EK$99,141,FALSE())-VLOOKUP($A42,'Import Peak Change'!$A$106:EK$202,141,FALSE())))</f>
        <v>0</v>
      </c>
      <c r="EL42" s="193" t="n">
        <f aca="false">IF(ISERROR(VLOOKUP($A42,'Import Peak'!$A$3:EL$99,142,FALSE())-VLOOKUP($A42,'Import Peak Change'!$A$106:EL$202,142,FALSE())),0,(VLOOKUP($A42,'Import Peak'!$A$3:EL$99,142,FALSE())-VLOOKUP($A42,'Import Peak Change'!$A$106:EL$202,142,FALSE())))</f>
        <v>0</v>
      </c>
      <c r="EM42" s="193" t="n">
        <f aca="false">IF(ISERROR(VLOOKUP($A42,'Import Peak'!$A$3:EM$99,143,FALSE())-VLOOKUP($A42,'Import Peak Change'!$A$106:EM$202,143,FALSE())),0,(VLOOKUP($A42,'Import Peak'!$A$3:EM$99,143,FALSE())-VLOOKUP($A42,'Import Peak Change'!$A$106:EM$202,143,FALSE())))</f>
        <v>0</v>
      </c>
      <c r="EN42" s="193" t="n">
        <f aca="false">IF(ISERROR(VLOOKUP($A42,'Import Peak'!$A$3:EN$99,144,FALSE())-VLOOKUP($A42,'Import Peak Change'!$A$106:EN$202,144,FALSE())),0,(VLOOKUP($A42,'Import Peak'!$A$3:EN$99,144,FALSE())-VLOOKUP($A42,'Import Peak Change'!$A$106:EN$202,144,FALSE())))</f>
        <v>0</v>
      </c>
      <c r="EO42" s="193" t="n">
        <f aca="false">IF(ISERROR(VLOOKUP($A42,'Import Peak'!$A$3:EO$99,145,FALSE())-VLOOKUP($A42,'Import Peak Change'!$A$106:EO$202,145,FALSE())),0,(VLOOKUP($A42,'Import Peak'!$A$3:EO$99,145,FALSE())-VLOOKUP($A42,'Import Peak Change'!$A$106:EO$202,145,FALSE())))</f>
        <v>0</v>
      </c>
      <c r="EP42" s="193" t="n">
        <f aca="false">IF(ISERROR(VLOOKUP($A42,'Import Peak'!$A$3:EP$99,146,FALSE())-VLOOKUP($A42,'Import Peak Change'!$A$106:EP$202,146,FALSE())),0,(VLOOKUP($A42,'Import Peak'!$A$3:EP$99,146,FALSE())-VLOOKUP($A42,'Import Peak Change'!$A$106:EP$202,146,FALSE())))</f>
        <v>0</v>
      </c>
      <c r="EQ42" s="193" t="n">
        <f aca="false">IF(ISERROR(VLOOKUP($A42,'Import Peak'!$A$3:EQ$99,147,FALSE())-VLOOKUP($A42,'Import Peak Change'!$A$106:EQ$202,147,FALSE())),0,(VLOOKUP($A42,'Import Peak'!$A$3:EQ$99,147,FALSE())-VLOOKUP($A42,'Import Peak Change'!$A$106:EQ$202,147,FALSE())))</f>
        <v>0</v>
      </c>
      <c r="ER42" s="193" t="n">
        <f aca="false">IF(ISERROR(VLOOKUP($A42,'Import Peak'!$A$3:ER$99,148,FALSE())-VLOOKUP($A42,'Import Peak Change'!$A$106:ER$202,148,FALSE())),0,(VLOOKUP($A42,'Import Peak'!$A$3:ER$99,148,FALSE())-VLOOKUP($A42,'Import Peak Change'!$A$106:ER$202,148,FALSE())))</f>
        <v>0</v>
      </c>
      <c r="ES42" s="193" t="n">
        <f aca="false">IF(ISERROR(VLOOKUP($A42,'Import Peak'!$A$3:ES$99,149,FALSE())-VLOOKUP($A42,'Import Peak Change'!$A$106:ES$202,149,FALSE())),0,(VLOOKUP($A42,'Import Peak'!$A$3:ES$99,149,FALSE())-VLOOKUP($A42,'Import Peak Change'!$A$106:ES$202,149,FALSE())))</f>
        <v>0</v>
      </c>
      <c r="ET42" s="193" t="n">
        <f aca="false">IF(ISERROR(VLOOKUP($A42,'Import Peak'!$A$3:ET$99,150,FALSE())-VLOOKUP($A42,'Import Peak Change'!$A$106:ET$202,150,FALSE())),0,(VLOOKUP($A42,'Import Peak'!$A$3:ET$99,150,FALSE())-VLOOKUP($A42,'Import Peak Change'!$A$106:ET$202,150,FALSE())))</f>
        <v>0</v>
      </c>
      <c r="EU42" s="193" t="n">
        <f aca="false">IF(ISERROR(VLOOKUP($A42,'Import Peak'!$A$3:EU$99,151,FALSE())-VLOOKUP($A42,'Import Peak Change'!$A$106:EU$202,151,FALSE())),0,(VLOOKUP($A42,'Import Peak'!$A$3:EU$99,151,FALSE())-VLOOKUP($A42,'Import Peak Change'!$A$106:EU$202,151,FALSE())))</f>
        <v>0</v>
      </c>
      <c r="EV42" s="193" t="n">
        <f aca="false">IF(ISERROR(VLOOKUP($A42,'Import Peak'!$A$3:EV$99,152,FALSE())-VLOOKUP($A42,'Import Peak Change'!$A$106:EV$202,152,FALSE())),0,(VLOOKUP($A42,'Import Peak'!$A$3:EV$99,152,FALSE())-VLOOKUP($A42,'Import Peak Change'!$A$106:EV$202,152,FALSE())))</f>
        <v>0</v>
      </c>
      <c r="EW42" s="193" t="n">
        <f aca="false">IF(ISERROR(VLOOKUP($A42,'Import Peak'!$A$3:EW$99,153,FALSE())-VLOOKUP($A42,'Import Peak Change'!$A$106:EW$202,153,FALSE())),0,(VLOOKUP($A42,'Import Peak'!$A$3:EW$99,153,FALSE())-VLOOKUP($A42,'Import Peak Change'!$A$106:EW$202,153,FALSE())))</f>
        <v>0</v>
      </c>
      <c r="EX42" s="193" t="n">
        <f aca="false">IF(ISERROR(VLOOKUP($A42,'Import Peak'!$A$3:EX$99,154,FALSE())-VLOOKUP($A42,'Import Peak Change'!$A$106:EX$202,154,FALSE())),0,(VLOOKUP($A42,'Import Peak'!$A$3:EX$99,154,FALSE())-VLOOKUP($A42,'Import Peak Change'!$A$106:EX$202,154,FALSE())))</f>
        <v>0</v>
      </c>
      <c r="EY42" s="193" t="n">
        <f aca="false">IF(ISERROR(VLOOKUP($A42,'Import Peak'!$A$3:EY$99,155,FALSE())-VLOOKUP($A42,'Import Peak Change'!$A$106:EY$202,155,FALSE())),0,(VLOOKUP($A42,'Import Peak'!$A$3:EY$99,155,FALSE())-VLOOKUP($A42,'Import Peak Change'!$A$106:EY$202,155,FALSE())))</f>
        <v>0</v>
      </c>
      <c r="EZ42" s="193" t="n">
        <f aca="false">IF(ISERROR(VLOOKUP($A42,'Import Peak'!$A$3:EZ$99,156,FALSE())-VLOOKUP($A42,'Import Peak Change'!$A$106:EZ$202,156,FALSE())),0,(VLOOKUP($A42,'Import Peak'!$A$3:EZ$99,156,FALSE())-VLOOKUP($A42,'Import Peak Change'!$A$106:EZ$202,156,FALSE())))</f>
        <v>0</v>
      </c>
      <c r="FA42" s="193" t="n">
        <f aca="false">IF(ISERROR(VLOOKUP($A42,'Import Peak'!$A$3:FA$99,157,FALSE())-VLOOKUP($A42,'Import Peak Change'!$A$106:FA$202,157,FALSE())),0,(VLOOKUP($A42,'Import Peak'!$A$3:FA$99,157,FALSE())-VLOOKUP($A42,'Import Peak Change'!$A$106:FA$202,157,FALSE())))</f>
        <v>0</v>
      </c>
      <c r="FB42" s="193" t="n">
        <f aca="false">IF(ISERROR(VLOOKUP($A42,'Import Peak'!$A$3:FB$99,158,FALSE())-VLOOKUP($A42,'Import Peak Change'!$A$106:FB$202,158,FALSE())),0,(VLOOKUP($A42,'Import Peak'!$A$3:FB$99,158,FALSE())-VLOOKUP($A42,'Import Peak Change'!$A$106:FB$202,158,FALSE())))</f>
        <v>0</v>
      </c>
      <c r="FC42" s="193" t="n">
        <f aca="false">IF(ISERROR(VLOOKUP($A42,'Import Peak'!$A$3:FC$99,159,FALSE())-VLOOKUP($A42,'Import Peak Change'!$A$106:FC$202,159,FALSE())),0,(VLOOKUP($A42,'Import Peak'!$A$3:FC$99,159,FALSE())-VLOOKUP($A42,'Import Peak Change'!$A$106:FC$202,159,FALSE())))</f>
        <v>0</v>
      </c>
      <c r="FD42" s="193" t="n">
        <f aca="false">IF(ISERROR(VLOOKUP($A42,'Import Peak'!$A$3:FD$99,160,FALSE())-VLOOKUP($A42,'Import Peak Change'!$A$106:FD$202,160,FALSE())),0,(VLOOKUP($A42,'Import Peak'!$A$3:FD$99,160,FALSE())-VLOOKUP($A42,'Import Peak Change'!$A$106:FD$202,160,FALSE())))</f>
        <v>0</v>
      </c>
      <c r="FE42" s="193" t="n">
        <f aca="false">IF(ISERROR(VLOOKUP($A42,'Import Peak'!$A$3:FE$99,161,FALSE())-VLOOKUP($A42,'Import Peak Change'!$A$106:FE$202,161,FALSE())),0,(VLOOKUP($A42,'Import Peak'!$A$3:FE$99,161,FALSE())-VLOOKUP($A42,'Import Peak Change'!$A$106:FE$202,161,FALSE())))</f>
        <v>0</v>
      </c>
      <c r="FF42" s="193" t="n">
        <f aca="false">IF(ISERROR(VLOOKUP($A42,'Import Peak'!$A$3:FF$99,162,FALSE())-VLOOKUP($A42,'Import Peak Change'!$A$106:FF$202,162,FALSE())),0,(VLOOKUP($A42,'Import Peak'!$A$3:FF$99,162,FALSE())-VLOOKUP($A42,'Import Peak Change'!$A$106:FF$202,162,FALSE())))</f>
        <v>0</v>
      </c>
      <c r="FG42" s="193" t="n">
        <f aca="false">IF(ISERROR(VLOOKUP($A42,'Import Peak'!$A$3:FG$99,163,FALSE())-VLOOKUP($A42,'Import Peak Change'!$A$106:FG$202,163,FALSE())),0,(VLOOKUP($A42,'Import Peak'!$A$3:FG$99,163,FALSE())-VLOOKUP($A42,'Import Peak Change'!$A$106:FG$202,163,FALSE())))</f>
        <v>0</v>
      </c>
      <c r="FH42" s="193" t="n">
        <f aca="false">IF(ISERROR(VLOOKUP($A42,'Import Peak'!$A$3:FH$99,164,FALSE())-VLOOKUP($A42,'Import Peak Change'!$A$106:FH$202,164,FALSE())),0,(VLOOKUP($A42,'Import Peak'!$A$3:FH$99,164,FALSE())-VLOOKUP($A42,'Import Peak Change'!$A$106:FH$202,164,FALSE())))</f>
        <v>0</v>
      </c>
      <c r="FI42" s="193" t="n">
        <f aca="false">IF(ISERROR(VLOOKUP($A42,'Import Peak'!$A$3:FI$99,165,FALSE())-VLOOKUP($A42,'Import Peak Change'!$A$106:FI$202,165,FALSE())),0,(VLOOKUP($A42,'Import Peak'!$A$3:FI$99,165,FALSE())-VLOOKUP($A42,'Import Peak Change'!$A$106:FI$202,165,FALSE())))</f>
        <v>0</v>
      </c>
      <c r="FJ42" s="193" t="n">
        <f aca="false">IF(ISERROR(VLOOKUP($A42,'Import Peak'!$A$3:FJ$99,166,FALSE())-VLOOKUP($A42,'Import Peak Change'!$A$106:FJ$202,166,FALSE())),0,(VLOOKUP($A42,'Import Peak'!$A$3:FJ$99,166,FALSE())-VLOOKUP($A42,'Import Peak Change'!$A$106:FJ$202,166,FALSE())))</f>
        <v>0</v>
      </c>
      <c r="FK42" s="193" t="n">
        <f aca="false">IF(ISERROR(VLOOKUP($A42,'Import Peak'!$A$3:FK$99,167,FALSE())-VLOOKUP($A42,'Import Peak Change'!$A$106:FK$202,167,FALSE())),0,(VLOOKUP($A42,'Import Peak'!$A$3:FK$99,167,FALSE())-VLOOKUP($A42,'Import Peak Change'!$A$106:FK$202,167,FALSE())))</f>
        <v>0</v>
      </c>
      <c r="FL42" s="193" t="n">
        <f aca="false">IF(ISERROR(VLOOKUP($A42,'Import Peak'!$A$3:FL$99,168,FALSE())-VLOOKUP($A42,'Import Peak Change'!$A$106:FL$202,168,FALSE())),0,(VLOOKUP($A42,'Import Peak'!$A$3:FL$99,168,FALSE())-VLOOKUP($A42,'Import Peak Change'!$A$106:FL$202,168,FALSE())))</f>
        <v>0</v>
      </c>
      <c r="FM42" s="193" t="n">
        <f aca="false">IF(ISERROR(VLOOKUP($A42,'Import Peak'!$A$3:FM$99,169,FALSE())-VLOOKUP($A42,'Import Peak Change'!$A$106:FM$202,169,FALSE())),0,(VLOOKUP($A42,'Import Peak'!$A$3:FM$99,169,FALSE())-VLOOKUP($A42,'Import Peak Change'!$A$106:FM$202,169,FALSE())))</f>
        <v>0</v>
      </c>
      <c r="FN42" s="193" t="n">
        <f aca="false">IF(ISERROR(VLOOKUP($A42,'Import Peak'!$A$3:FN$99,170,FALSE())-VLOOKUP($A42,'Import Peak Change'!$A$106:FN$202,170,FALSE())),0,(VLOOKUP($A42,'Import Peak'!$A$3:FN$99,170,FALSE())-VLOOKUP($A42,'Import Peak Change'!$A$106:FN$202,170,FALSE())))</f>
        <v>0</v>
      </c>
      <c r="FO42" s="193" t="n">
        <f aca="false">IF(ISERROR(VLOOKUP($A42,'Import Peak'!$A$3:FO$99,171,FALSE())-VLOOKUP($A42,'Import Peak Change'!$A$106:FO$202,171,FALSE())),0,(VLOOKUP($A42,'Import Peak'!$A$3:FO$99,171,FALSE())-VLOOKUP($A42,'Import Peak Change'!$A$106:FO$202,171,FALSE())))</f>
        <v>0</v>
      </c>
      <c r="FP42" s="193" t="n">
        <f aca="false">IF(ISERROR(VLOOKUP($A42,'Import Peak'!$A$3:FP$99,172,FALSE())-VLOOKUP($A42,'Import Peak Change'!$A$106:FP$202,172,FALSE())),0,(VLOOKUP($A42,'Import Peak'!$A$3:FP$99,172,FALSE())-VLOOKUP($A42,'Import Peak Change'!$A$106:FP$202,172,FALSE())))</f>
        <v>0</v>
      </c>
      <c r="FQ42" s="193" t="n">
        <f aca="false">IF(ISERROR(VLOOKUP($A42,'Import Peak'!$A$3:FQ$99,173,FALSE())-VLOOKUP($A42,'Import Peak Change'!$A$106:FQ$202,173,FALSE())),0,(VLOOKUP($A42,'Import Peak'!$A$3:FQ$99,173,FALSE())-VLOOKUP($A42,'Import Peak Change'!$A$106:FQ$202,173,FALSE())))</f>
        <v>0</v>
      </c>
      <c r="FR42" s="193" t="n">
        <f aca="false">IF(ISERROR(VLOOKUP($A42,'Import Peak'!$A$3:FR$99,174,FALSE())-VLOOKUP($A42,'Import Peak Change'!$A$106:FR$202,174,FALSE())),0,(VLOOKUP($A42,'Import Peak'!$A$3:FR$99,174,FALSE())-VLOOKUP($A42,'Import Peak Change'!$A$106:FR$202,174,FALSE())))</f>
        <v>0</v>
      </c>
      <c r="FS42" s="193" t="n">
        <f aca="false">IF(ISERROR(VLOOKUP($A42,'Import Peak'!$A$3:FS$99,175,FALSE())-VLOOKUP($A42,'Import Peak Change'!$A$106:FS$202,175,FALSE())),0,(VLOOKUP($A42,'Import Peak'!$A$3:FS$99,175,FALSE())-VLOOKUP($A42,'Import Peak Change'!$A$106:FS$202,175,FALSE())))</f>
        <v>0</v>
      </c>
      <c r="FT42" s="193" t="n">
        <f aca="false">IF(ISERROR(VLOOKUP($A42,'Import Peak'!$A$3:FT$99,176,FALSE())-VLOOKUP($A42,'Import Peak Change'!$A$106:FT$202,176,FALSE())),0,(VLOOKUP($A42,'Import Peak'!$A$3:FT$99,176,FALSE())-VLOOKUP($A42,'Import Peak Change'!$A$106:FT$202,176,FALSE())))</f>
        <v>0</v>
      </c>
      <c r="FU42" s="193" t="n">
        <f aca="false">IF(ISERROR(VLOOKUP($A42,'Import Peak'!$A$3:FU$99,177,FALSE())-VLOOKUP($A42,'Import Peak Change'!$A$106:FU$202,177,FALSE())),0,(VLOOKUP($A42,'Import Peak'!$A$3:FU$99,177,FALSE())-VLOOKUP($A42,'Import Peak Change'!$A$106:FU$202,177,FALSE())))</f>
        <v>0</v>
      </c>
      <c r="FV42" s="193" t="n">
        <f aca="false">IF(ISERROR(VLOOKUP($A42,'Import Peak'!$A$3:FV$99,178,FALSE())-VLOOKUP($A42,'Import Peak Change'!$A$106:FV$202,178,FALSE())),0,(VLOOKUP($A42,'Import Peak'!$A$3:FV$99,178,FALSE())-VLOOKUP($A42,'Import Peak Change'!$A$106:FV$202,178,FALSE())))</f>
        <v>0</v>
      </c>
      <c r="FW42" s="193" t="n">
        <f aca="false">IF(ISERROR(VLOOKUP($A42,'Import Peak'!$A$3:FW$99,179,FALSE())-VLOOKUP($A42,'Import Peak Change'!$A$106:FW$202,179,FALSE())),0,(VLOOKUP($A42,'Import Peak'!$A$3:FW$99,179,FALSE())-VLOOKUP($A42,'Import Peak Change'!$A$106:FW$202,179,FALSE())))</f>
        <v>0</v>
      </c>
      <c r="FX42" s="193" t="n">
        <f aca="false">IF(ISERROR(VLOOKUP($A42,'Import Peak'!$A$3:FX$99,180,FALSE())-VLOOKUP($A42,'Import Peak Change'!$A$106:FX$202,180,FALSE())),0,(VLOOKUP($A42,'Import Peak'!$A$3:FX$99,180,FALSE())-VLOOKUP($A42,'Import Peak Change'!$A$106:FX$202,180,FALSE())))</f>
        <v>0</v>
      </c>
      <c r="FY42" s="193" t="n">
        <f aca="false">IF(ISERROR(VLOOKUP($A42,'Import Peak'!$A$3:FY$99,181,FALSE())-VLOOKUP($A42,'Import Peak Change'!$A$106:FY$202,181,FALSE())),0,(VLOOKUP($A42,'Import Peak'!$A$3:FY$99,181,FALSE())-VLOOKUP($A42,'Import Peak Change'!$A$106:FY$202,181,FALSE())))</f>
        <v>0</v>
      </c>
      <c r="FZ42" s="193" t="n">
        <f aca="false">IF(ISERROR(VLOOKUP($A42,'Import Peak'!$A$3:FZ$99,182,FALSE())-VLOOKUP($A42,'Import Peak Change'!$A$106:FZ$202,182,FALSE())),0,(VLOOKUP($A42,'Import Peak'!$A$3:FZ$99,182,FALSE())-VLOOKUP($A42,'Import Peak Change'!$A$106:FZ$202,182,FALSE())))</f>
        <v>0</v>
      </c>
      <c r="GA42" s="193" t="n">
        <f aca="false">IF(ISERROR(VLOOKUP($A42,'Import Peak'!$A$3:GA$99,183,FALSE())-VLOOKUP($A42,'Import Peak Change'!$A$106:GA$202,183,FALSE())),0,(VLOOKUP($A42,'Import Peak'!$A$3:GA$99,183,FALSE())-VLOOKUP($A42,'Import Peak Change'!$A$106:GA$202,183,FALSE())))</f>
        <v>0</v>
      </c>
      <c r="GB42" s="193" t="n">
        <f aca="false">IF(ISERROR(VLOOKUP($A42,'Import Peak'!$A$3:GB$99,184,FALSE())-VLOOKUP($A42,'Import Peak Change'!$A$106:GB$202,184,FALSE())),0,(VLOOKUP($A42,'Import Peak'!$A$3:GB$99,184,FALSE())-VLOOKUP($A42,'Import Peak Change'!$A$106:GB$202,184,FALSE())))</f>
        <v>0</v>
      </c>
      <c r="GC42" s="193" t="n">
        <f aca="false">IF(ISERROR(VLOOKUP($A42,'Import Peak'!$A$3:GC$99,185,FALSE())-VLOOKUP($A42,'Import Peak Change'!$A$106:GC$202,185,FALSE())),0,(VLOOKUP($A42,'Import Peak'!$A$3:GC$99,185,FALSE())-VLOOKUP($A42,'Import Peak Change'!$A$106:GC$202,185,FALSE())))</f>
        <v>0</v>
      </c>
      <c r="GD42" s="193" t="n">
        <f aca="false">IF(ISERROR(VLOOKUP($A42,'Import Peak'!$A$3:GD$99,186,FALSE())-VLOOKUP($A42,'Import Peak Change'!$A$106:GD$202,186,FALSE())),0,(VLOOKUP($A42,'Import Peak'!$A$3:GD$99,186,FALSE())-VLOOKUP($A42,'Import Peak Change'!$A$106:GD$202,186,FALSE())))</f>
        <v>0</v>
      </c>
      <c r="GE42" s="193" t="n">
        <f aca="false">IF(ISERROR(VLOOKUP($A42,'Import Peak'!$A$3:GE$99,187,FALSE())-VLOOKUP($A42,'Import Peak Change'!$A$106:GE$202,187,FALSE())),0,(VLOOKUP($A42,'Import Peak'!$A$3:GE$99,187,FALSE())-VLOOKUP($A42,'Import Peak Change'!$A$106:GE$202,187,FALSE())))</f>
        <v>0</v>
      </c>
      <c r="GF42" s="193" t="n">
        <f aca="false">IF(ISERROR(VLOOKUP($A42,'Import Peak'!$A$3:GF$99,188,FALSE())-VLOOKUP($A42,'Import Peak Change'!$A$106:GF$202,188,FALSE())),0,(VLOOKUP($A42,'Import Peak'!$A$3:GF$99,188,FALSE())-VLOOKUP($A42,'Import Peak Change'!$A$106:GF$202,188,FALSE())))</f>
        <v>0</v>
      </c>
      <c r="GG42" s="193" t="n">
        <f aca="false">IF(ISERROR(VLOOKUP($A42,'Import Peak'!$A$3:GG$99,189,FALSE())-VLOOKUP($A42,'Import Peak Change'!$A$106:GG$202,189,FALSE())),0,(VLOOKUP($A42,'Import Peak'!$A$3:GG$99,189,FALSE())-VLOOKUP($A42,'Import Peak Change'!$A$106:GG$202,189,FALSE())))</f>
        <v>0</v>
      </c>
      <c r="GH42" s="193" t="n">
        <f aca="false">IF(ISERROR(VLOOKUP($A42,'Import Peak'!$A$3:GH$99,190,FALSE())-VLOOKUP($A42,'Import Peak Change'!$A$106:GH$202,190,FALSE())),0,(VLOOKUP($A42,'Import Peak'!$A$3:GH$99,190,FALSE())-VLOOKUP($A42,'Import Peak Change'!$A$106:GH$202,190,FALSE())))</f>
        <v>0</v>
      </c>
      <c r="GI42" s="193" t="n">
        <f aca="false">IF(ISERROR(VLOOKUP($A42,'Import Peak'!$A$3:GI$99,191,FALSE())-VLOOKUP($A42,'Import Peak Change'!$A$106:GI$202,191,FALSE())),0,(VLOOKUP($A42,'Import Peak'!$A$3:GI$99,191,FALSE())-VLOOKUP($A42,'Import Peak Change'!$A$106:GI$202,191,FALSE())))</f>
        <v>0</v>
      </c>
      <c r="GJ42" s="193" t="n">
        <f aca="false">IF(ISERROR(VLOOKUP($A42,'Import Peak'!$A$3:GJ$99,192,FALSE())-VLOOKUP($A42,'Import Peak Change'!$A$106:GJ$202,192,FALSE())),0,(VLOOKUP($A42,'Import Peak'!$A$3:GJ$99,192,FALSE())-VLOOKUP($A42,'Import Peak Change'!$A$106:GJ$202,192,FALSE())))</f>
        <v>0</v>
      </c>
      <c r="GK42" s="193" t="n">
        <f aca="false">IF(ISERROR(VLOOKUP($A42,'Import Peak'!$A$3:GK$99,193,FALSE())-VLOOKUP($A42,'Import Peak Change'!$A$106:GK$202,193,FALSE())),0,(VLOOKUP($A42,'Import Peak'!$A$3:GK$99,193,FALSE())-VLOOKUP($A42,'Import Peak Change'!$A$106:GK$202,193,FALSE())))</f>
        <v>0</v>
      </c>
      <c r="GL42" s="193" t="n">
        <f aca="false">IF(ISERROR(VLOOKUP($A42,'Import Peak'!$A$3:GL$99,194,FALSE())-VLOOKUP($A42,'Import Peak Change'!$A$106:GL$202,194,FALSE())),0,(VLOOKUP($A42,'Import Peak'!$A$3:GL$99,194,FALSE())-VLOOKUP($A42,'Import Peak Change'!$A$106:GL$202,194,FALSE())))</f>
        <v>0</v>
      </c>
      <c r="GM42" s="193" t="n">
        <f aca="false">IF(ISERROR(VLOOKUP($A42,'Import Peak'!$A$3:GM$99,195,FALSE())-VLOOKUP($A42,'Import Peak Change'!$A$106:GM$202,195,FALSE())),0,(VLOOKUP($A42,'Import Peak'!$A$3:GM$99,195,FALSE())-VLOOKUP($A42,'Import Peak Change'!$A$106:GM$202,195,FALSE())))</f>
        <v>0</v>
      </c>
      <c r="GN42" s="193" t="n">
        <f aca="false">IF(ISERROR(VLOOKUP($A42,'Import Peak'!$A$3:GN$99,196,FALSE())-VLOOKUP($A42,'Import Peak Change'!$A$106:GN$202,196,FALSE())),0,(VLOOKUP($A42,'Import Peak'!$A$3:GN$99,196,FALSE())-VLOOKUP($A42,'Import Peak Change'!$A$106:GN$202,196,FALSE())))</f>
        <v>0</v>
      </c>
      <c r="GO42" s="193" t="n">
        <f aca="false">IF(ISERROR(VLOOKUP($A42,'Import Peak'!$A$3:GO$99,197,FALSE())-VLOOKUP($A42,'Import Peak Change'!$A$106:GO$202,197,FALSE())),0,(VLOOKUP($A42,'Import Peak'!$A$3:GO$99,197,FALSE())-VLOOKUP($A42,'Import Peak Change'!$A$106:GO$202,197,FALSE())))</f>
        <v>0</v>
      </c>
      <c r="GP42" s="193" t="n">
        <f aca="false">IF(ISERROR(VLOOKUP($A42,'Import Peak'!$A$3:GP$99,198,FALSE())-VLOOKUP($A42,'Import Peak Change'!$A$106:GP$202,198,FALSE())),0,(VLOOKUP($A42,'Import Peak'!$A$3:GP$99,198,FALSE())-VLOOKUP($A42,'Import Peak Change'!$A$106:GP$202,198,FALSE())))</f>
        <v>0</v>
      </c>
      <c r="GQ42" s="193" t="n">
        <f aca="false">IF(ISERROR(VLOOKUP($A42,'Import Peak'!$A$3:GQ$99,199,FALSE())-VLOOKUP($A42,'Import Peak Change'!$A$106:GQ$202,199,FALSE())),0,(VLOOKUP($A42,'Import Peak'!$A$3:GQ$99,199,FALSE())-VLOOKUP($A42,'Import Peak Change'!$A$106:GQ$202,199,FALSE())))</f>
        <v>0</v>
      </c>
      <c r="GR42" s="193" t="n">
        <f aca="false">IF(ISERROR(VLOOKUP($A42,'Import Peak'!$A$3:GR$99,200,FALSE())-VLOOKUP($A42,'Import Peak Change'!$A$106:GR$202,200,FALSE())),0,(VLOOKUP($A42,'Import Peak'!$A$3:GR$99,200,FALSE())-VLOOKUP($A42,'Import Peak Change'!$A$106:GR$202,200,FALSE())))</f>
        <v>0</v>
      </c>
      <c r="GS42" s="193" t="n">
        <f aca="false">IF(ISERROR(VLOOKUP($A42,'Import Peak'!$A$3:GS$99,201,FALSE())-VLOOKUP($A42,'Import Peak Change'!$A$106:GS$202,201,FALSE())),0,(VLOOKUP($A42,'Import Peak'!$A$3:GS$99,201,FALSE())-VLOOKUP($A42,'Import Peak Change'!$A$106:GS$202,201,FALSE())))</f>
        <v>0</v>
      </c>
      <c r="GT42" s="193" t="n">
        <f aca="false">IF(ISERROR(VLOOKUP($A42,'Import Peak'!$A$3:GT$99,202,FALSE())-VLOOKUP($A42,'Import Peak Change'!$A$106:GT$202,202,FALSE())),0,(VLOOKUP($A42,'Import Peak'!$A$3:GT$99,202,FALSE())-VLOOKUP($A42,'Import Peak Change'!$A$106:GT$202,202,FALSE())))</f>
        <v>0</v>
      </c>
      <c r="GU42" s="193" t="n">
        <f aca="false">IF(ISERROR(VLOOKUP($A42,'Import Peak'!$A$3:GU$99,203,FALSE())-VLOOKUP($A42,'Import Peak Change'!$A$106:GU$202,203,FALSE())),0,(VLOOKUP($A42,'Import Peak'!$A$3:GU$99,203,FALSE())-VLOOKUP($A42,'Import Peak Change'!$A$106:GU$202,203,FALSE())))</f>
        <v>0</v>
      </c>
      <c r="GV42" s="193" t="n">
        <f aca="false">IF(ISERROR(VLOOKUP($A42,'Import Peak'!$A$3:GV$99,204,FALSE())-VLOOKUP($A42,'Import Peak Change'!$A$106:GV$202,204,FALSE())),0,(VLOOKUP($A42,'Import Peak'!$A$3:GV$99,204,FALSE())-VLOOKUP($A42,'Import Peak Change'!$A$106:GV$202,204,FALSE())))</f>
        <v>0</v>
      </c>
      <c r="GW42" s="193" t="n">
        <f aca="false">IF(ISERROR(VLOOKUP($A42,'Import Peak'!$A$3:GW$99,205,FALSE())-VLOOKUP($A42,'Import Peak Change'!$A$106:GW$202,205,FALSE())),0,(VLOOKUP($A42,'Import Peak'!$A$3:GW$99,205,FALSE())-VLOOKUP($A42,'Import Peak Change'!$A$106:GW$202,205,FALSE())))</f>
        <v>0</v>
      </c>
      <c r="GX42" s="193" t="n">
        <f aca="false">IF(ISERROR(VLOOKUP($A42,'Import Peak'!$A$3:GX$99,206,FALSE())-VLOOKUP($A42,'Import Peak Change'!$A$106:GX$202,206,FALSE())),0,(VLOOKUP($A42,'Import Peak'!$A$3:GX$99,206,FALSE())-VLOOKUP($A42,'Import Peak Change'!$A$106:GX$202,206,FALSE())))</f>
        <v>0</v>
      </c>
      <c r="GY42" s="193" t="n">
        <f aca="false">IF(ISERROR(VLOOKUP($A42,'Import Peak'!$A$3:GY$99,207,FALSE())-VLOOKUP($A42,'Import Peak Change'!$A$106:GY$202,207,FALSE())),0,(VLOOKUP($A42,'Import Peak'!$A$3:GY$99,207,FALSE())-VLOOKUP($A42,'Import Peak Change'!$A$106:GY$202,207,FALSE())))</f>
        <v>0</v>
      </c>
      <c r="GZ42" s="193" t="n">
        <f aca="false">IF(ISERROR(VLOOKUP($A42,'Import Peak'!$A$3:GZ$99,208,FALSE())-VLOOKUP($A42,'Import Peak Change'!$A$106:GZ$202,208,FALSE())),0,(VLOOKUP($A42,'Import Peak'!$A$3:GZ$99,208,FALSE())-VLOOKUP($A42,'Import Peak Change'!$A$106:GZ$202,208,FALSE())))</f>
        <v>0</v>
      </c>
      <c r="HA42" s="193" t="n">
        <f aca="false">IF(ISERROR(VLOOKUP($A42,'Import Peak'!$A$3:HA$99,209,FALSE())-VLOOKUP($A42,'Import Peak Change'!$A$106:HA$202,209,FALSE())),0,(VLOOKUP($A42,'Import Peak'!$A$3:HA$99,209,FALSE())-VLOOKUP($A42,'Import Peak Change'!$A$106:HA$202,209,FALSE())))</f>
        <v>0</v>
      </c>
      <c r="HB42" s="193" t="n">
        <f aca="false">IF(ISERROR(VLOOKUP($A42,'Import Peak'!$A$3:HB$99,210,FALSE())-VLOOKUP($A42,'Import Peak Change'!$A$106:HB$202,210,FALSE())),0,(VLOOKUP($A42,'Import Peak'!$A$3:HB$99,210,FALSE())-VLOOKUP($A42,'Import Peak Change'!$A$106:HB$202,210,FALSE())))</f>
        <v>0</v>
      </c>
      <c r="HC42" s="193" t="n">
        <f aca="false">IF(ISERROR(VLOOKUP($A42,'Import Peak'!$A$3:HC$99,211,FALSE())-VLOOKUP($A42,'Import Peak Change'!$A$106:HC$202,211,FALSE())),0,(VLOOKUP($A42,'Import Peak'!$A$3:HC$99,211,FALSE())-VLOOKUP($A42,'Import Peak Change'!$A$106:HC$202,211,FALSE())))</f>
        <v>0</v>
      </c>
      <c r="HD42" s="193" t="n">
        <f aca="false">IF(ISERROR(VLOOKUP($A42,'Import Peak'!$A$3:HD$99,212,FALSE())-VLOOKUP($A42,'Import Peak Change'!$A$106:HD$202,212,FALSE())),0,(VLOOKUP($A42,'Import Peak'!$A$3:HD$99,212,FALSE())-VLOOKUP($A42,'Import Peak Change'!$A$106:HD$202,212,FALSE())))</f>
        <v>0</v>
      </c>
      <c r="HE42" s="193" t="n">
        <f aca="false">IF(ISERROR(VLOOKUP($A42,'Import Peak'!$A$3:HE$99,213,FALSE())-VLOOKUP($A42,'Import Peak Change'!$A$106:HE$202,213,FALSE())),0,(VLOOKUP($A42,'Import Peak'!$A$3:HE$99,213,FALSE())-VLOOKUP($A42,'Import Peak Change'!$A$106:HE$202,213,FALSE())))</f>
        <v>0</v>
      </c>
      <c r="HF42" s="193" t="n">
        <f aca="false">IF(ISERROR(VLOOKUP($A42,'Import Peak'!$A$3:HF$99,214,FALSE())-VLOOKUP($A42,'Import Peak Change'!$A$106:HF$202,214,FALSE())),0,(VLOOKUP($A42,'Import Peak'!$A$3:HF$99,214,FALSE())-VLOOKUP($A42,'Import Peak Change'!$A$106:HF$202,214,FALSE())))</f>
        <v>0</v>
      </c>
      <c r="HG42" s="193" t="n">
        <f aca="false">IF(ISERROR(VLOOKUP($A42,'Import Peak'!$A$3:HG$99,215,FALSE())-VLOOKUP($A42,'Import Peak Change'!$A$106:HG$202,215,FALSE())),0,(VLOOKUP($A42,'Import Peak'!$A$3:HG$99,215,FALSE())-VLOOKUP($A42,'Import Peak Change'!$A$106:HG$202,215,FALSE())))</f>
        <v>0</v>
      </c>
      <c r="HH42" s="193" t="n">
        <f aca="false">IF(ISERROR(VLOOKUP($A42,'Import Peak'!$A$3:HH$99,216,FALSE())-VLOOKUP($A42,'Import Peak Change'!$A$106:HH$202,216,FALSE())),0,(VLOOKUP($A42,'Import Peak'!$A$3:HH$99,216,FALSE())-VLOOKUP($A42,'Import Peak Change'!$A$106:HH$202,216,FALSE())))</f>
        <v>0</v>
      </c>
      <c r="HI42" s="193" t="n">
        <f aca="false">IF(ISERROR(VLOOKUP($A42,'Import Peak'!$A$3:HI$99,217,FALSE())-VLOOKUP($A42,'Import Peak Change'!$A$106:HI$202,217,FALSE())),0,(VLOOKUP($A42,'Import Peak'!$A$3:HI$99,217,FALSE())-VLOOKUP($A42,'Import Peak Change'!$A$106:HI$202,217,FALSE())))</f>
        <v>0</v>
      </c>
      <c r="HJ42" s="193" t="n">
        <f aca="false">IF(ISERROR(VLOOKUP($A42,'Import Peak'!$A$3:HJ$99,218,FALSE())-VLOOKUP($A42,'Import Peak Change'!$A$106:HJ$202,218,FALSE())),0,(VLOOKUP($A42,'Import Peak'!$A$3:HJ$99,218,FALSE())-VLOOKUP($A42,'Import Peak Change'!$A$106:HJ$202,218,FALSE())))</f>
        <v>0</v>
      </c>
      <c r="HK42" s="193" t="n">
        <f aca="false">IF(ISERROR(VLOOKUP($A42,'Import Peak'!$A$3:HK$99,219,FALSE())-VLOOKUP($A42,'Import Peak Change'!$A$106:HK$202,219,FALSE())),0,(VLOOKUP($A42,'Import Peak'!$A$3:HK$99,219,FALSE())-VLOOKUP($A42,'Import Peak Change'!$A$106:HK$202,219,FALSE())))</f>
        <v>0</v>
      </c>
      <c r="HL42" s="193" t="n">
        <f aca="false">IF(ISERROR(VLOOKUP($A42,'Import Peak'!$A$3:HL$99,220,FALSE())-VLOOKUP($A42,'Import Peak Change'!$A$106:HL$202,220,FALSE())),0,(VLOOKUP($A42,'Import Peak'!$A$3:HL$99,220,FALSE())-VLOOKUP($A42,'Import Peak Change'!$A$106:HL$202,220,FALSE())))</f>
        <v>0</v>
      </c>
      <c r="HM42" s="193" t="n">
        <f aca="false">IF(ISERROR(VLOOKUP($A42,'Import Peak'!$A$3:HM$99,221,FALSE())-VLOOKUP($A42,'Import Peak Change'!$A$106:HM$202,221,FALSE())),0,(VLOOKUP($A42,'Import Peak'!$A$3:HM$99,221,FALSE())-VLOOKUP($A42,'Import Peak Change'!$A$106:HM$202,221,FALSE())))</f>
        <v>0</v>
      </c>
      <c r="HN42" s="193" t="n">
        <f aca="false">IF(ISERROR(VLOOKUP($A42,'Import Peak'!$A$3:HN$99,222,FALSE())-VLOOKUP($A42,'Import Peak Change'!$A$106:HN$202,222,FALSE())),0,(VLOOKUP($A42,'Import Peak'!$A$3:HN$99,222,FALSE())-VLOOKUP($A42,'Import Peak Change'!$A$106:HN$202,222,FALSE())))</f>
        <v>0</v>
      </c>
      <c r="HO42" s="193" t="n">
        <f aca="false">IF(ISERROR(VLOOKUP($A42,'Import Peak'!$A$3:HO$99,223,FALSE())-VLOOKUP($A42,'Import Peak Change'!$A$106:HO$202,223,FALSE())),0,(VLOOKUP($A42,'Import Peak'!$A$3:HO$99,223,FALSE())-VLOOKUP($A42,'Import Peak Change'!$A$106:HO$202,223,FALSE())))</f>
        <v>0</v>
      </c>
      <c r="HP42" s="193" t="n">
        <f aca="false">IF(ISERROR(VLOOKUP($A42,'Import Peak'!$A$3:HP$99,224,FALSE())-VLOOKUP($A42,'Import Peak Change'!$A$106:HP$202,224,FALSE())),0,(VLOOKUP($A42,'Import Peak'!$A$3:HP$99,224,FALSE())-VLOOKUP($A42,'Import Peak Change'!$A$106:HP$202,224,FALSE())))</f>
        <v>0</v>
      </c>
      <c r="HQ42" s="193" t="n">
        <f aca="false">IF(ISERROR(VLOOKUP($A42,'Import Peak'!$A$3:HQ$99,225,FALSE())-VLOOKUP($A42,'Import Peak Change'!$A$106:HQ$202,225,FALSE())),0,(VLOOKUP($A42,'Import Peak'!$A$3:HQ$99,225,FALSE())-VLOOKUP($A42,'Import Peak Change'!$A$106:HQ$202,225,FALSE())))</f>
        <v>0</v>
      </c>
      <c r="HR42" s="193" t="n">
        <f aca="false">IF(ISERROR(VLOOKUP($A42,'Import Peak'!$A$3:HR$99,226,FALSE())-VLOOKUP($A42,'Import Peak Change'!$A$106:HR$202,226,FALSE())),0,(VLOOKUP($A42,'Import Peak'!$A$3:HR$99,226,FALSE())-VLOOKUP($A42,'Import Peak Change'!$A$106:HR$202,226,FALSE())))</f>
        <v>0</v>
      </c>
      <c r="HS42" s="193" t="n">
        <f aca="false">IF(ISERROR(VLOOKUP($A42,'Import Peak'!$A$3:HS$99,227,FALSE())-VLOOKUP($A42,'Import Peak Change'!$A$106:HS$202,227,FALSE())),0,(VLOOKUP($A42,'Import Peak'!$A$3:HS$99,227,FALSE())-VLOOKUP($A42,'Import Peak Change'!$A$106:HS$202,227,FALSE())))</f>
        <v>0</v>
      </c>
      <c r="HT42" s="193" t="n">
        <f aca="false">IF(ISERROR(VLOOKUP($A42,'Import Peak'!$A$3:HT$99,228,FALSE())-VLOOKUP($A42,'Import Peak Change'!$A$106:HT$202,228,FALSE())),0,(VLOOKUP($A42,'Import Peak'!$A$3:HT$99,228,FALSE())-VLOOKUP($A42,'Import Peak Change'!$A$106:HT$202,228,FALSE())))</f>
        <v>0</v>
      </c>
      <c r="HU42" s="193" t="n">
        <f aca="false">IF(ISERROR(VLOOKUP($A42,'Import Peak'!$A$3:HU$99,229,FALSE())-VLOOKUP($A42,'Import Peak Change'!$A$106:HU$202,229,FALSE())),0,(VLOOKUP($A42,'Import Peak'!$A$3:HU$99,229,FALSE())-VLOOKUP($A42,'Import Peak Change'!$A$106:HU$202,229,FALSE())))</f>
        <v>0</v>
      </c>
      <c r="HV42" s="193" t="n">
        <f aca="false">IF(ISERROR(VLOOKUP($A42,'Import Peak'!$A$3:HV$99,230,FALSE())-VLOOKUP($A42,'Import Peak Change'!$A$106:HV$202,230,FALSE())),0,(VLOOKUP($A42,'Import Peak'!$A$3:HV$99,230,FALSE())-VLOOKUP($A42,'Import Peak Change'!$A$106:HV$202,230,FALSE())))</f>
        <v>0</v>
      </c>
      <c r="HW42" s="193" t="n">
        <f aca="false">IF(ISERROR(VLOOKUP($A42,'Import Peak'!$A$3:HW$99,231,FALSE())-VLOOKUP($A42,'Import Peak Change'!$A$106:HW$202,231,FALSE())),0,(VLOOKUP($A42,'Import Peak'!$A$3:HW$99,231,FALSE())-VLOOKUP($A42,'Import Peak Change'!$A$106:HW$202,231,FALSE())))</f>
        <v>0</v>
      </c>
      <c r="HX42" s="193" t="n">
        <f aca="false">IF(ISERROR(VLOOKUP($A42,'Import Peak'!$A$3:HX$99,232,FALSE())-VLOOKUP($A42,'Import Peak Change'!$A$106:HX$202,232,FALSE())),0,(VLOOKUP($A42,'Import Peak'!$A$3:HX$99,232,FALSE())-VLOOKUP($A42,'Import Peak Change'!$A$106:HX$202,232,FALSE())))</f>
        <v>0</v>
      </c>
      <c r="HY42" s="193" t="n">
        <f aca="false">IF(ISERROR(VLOOKUP($A42,'Import Peak'!$A$3:HY$99,233,FALSE())-VLOOKUP($A42,'Import Peak Change'!$A$106:HY$202,233,FALSE())),0,(VLOOKUP($A42,'Import Peak'!$A$3:HY$99,233,FALSE())-VLOOKUP($A42,'Import Peak Change'!$A$106:HY$202,233,FALSE())))</f>
        <v>0</v>
      </c>
      <c r="HZ42" s="193" t="n">
        <f aca="false">IF(ISERROR(VLOOKUP($A42,'Import Peak'!$A$3:HZ$99,234,FALSE())-VLOOKUP($A42,'Import Peak Change'!$A$106:HZ$202,234,FALSE())),0,(VLOOKUP($A42,'Import Peak'!$A$3:HZ$99,234,FALSE())-VLOOKUP($A42,'Import Peak Change'!$A$106:HZ$202,234,FALSE())))</f>
        <v>0</v>
      </c>
      <c r="IA42" s="193" t="n">
        <f aca="false">IF(ISERROR(VLOOKUP($A42,'Import Peak'!$A$3:IA$99,235,FALSE())-VLOOKUP($A42,'Import Peak Change'!$A$106:IA$202,235,FALSE())),0,(VLOOKUP($A42,'Import Peak'!$A$3:IA$99,235,FALSE())-VLOOKUP($A42,'Import Peak Change'!$A$106:IA$202,235,FALSE())))</f>
        <v>0</v>
      </c>
      <c r="IB42" s="193" t="n">
        <f aca="false">IF(ISERROR(VLOOKUP($A42,'Import Peak'!$A$3:IB$99,236,FALSE())-VLOOKUP($A42,'Import Peak Change'!$A$106:IB$202,236,FALSE())),0,(VLOOKUP($A42,'Import Peak'!$A$3:IB$99,236,FALSE())-VLOOKUP($A42,'Import Peak Change'!$A$106:IB$202,236,FALSE())))</f>
        <v>0</v>
      </c>
      <c r="IC42" s="193" t="n">
        <f aca="false">IF(ISERROR(VLOOKUP($A42,'Import Peak'!$A$3:IC$99,237,FALSE())-VLOOKUP($A42,'Import Peak Change'!$A$106:IC$202,237,FALSE())),0,(VLOOKUP($A42,'Import Peak'!$A$3:IC$99,237,FALSE())-VLOOKUP($A42,'Import Peak Change'!$A$106:IC$202,237,FALSE())))</f>
        <v>0</v>
      </c>
      <c r="ID42" s="193" t="n">
        <f aca="false">IF(ISERROR(VLOOKUP($A42,'Import Peak'!$A$3:ID$99,238,FALSE())-VLOOKUP($A42,'Import Peak Change'!$A$106:ID$202,238,FALSE())),0,(VLOOKUP($A42,'Import Peak'!$A$3:ID$99,238,FALSE())-VLOOKUP($A42,'Import Peak Change'!$A$106:ID$202,238,FALSE())))</f>
        <v>0</v>
      </c>
      <c r="IE42" s="193" t="n">
        <f aca="false">IF(ISERROR(VLOOKUP($A42,'Import Peak'!$A$3:IE$99,239,FALSE())-VLOOKUP($A42,'Import Peak Change'!$A$106:IE$202,239,FALSE())),0,(VLOOKUP($A42,'Import Peak'!$A$3:IE$99,239,FALSE())-VLOOKUP($A42,'Import Peak Change'!$A$106:IE$202,239,FALSE())))</f>
        <v>0</v>
      </c>
    </row>
    <row r="43" customFormat="false" ht="12.75" hidden="false" customHeight="false" outlineLevel="0" collapsed="false">
      <c r="A43" s="201" t="str">
        <f aca="false">IF('Import Peak'!A40=0,"",'Import Peak'!A40)</f>
        <v>EPMI-CALSERV</v>
      </c>
      <c r="B43" s="193"/>
      <c r="C43" s="193"/>
      <c r="D43" s="193"/>
      <c r="E43" s="193"/>
      <c r="F43" s="193"/>
      <c r="G43" s="193" t="n">
        <f aca="false">IF(ISERROR(VLOOKUP($A43,'Import Peak'!$A$3:G$99,7,FALSE())-VLOOKUP($A43,'Import Peak Change'!$A$106:G$202,7,FALSE())),0,(VLOOKUP($A43,'Import Peak'!$A$3:G$99,7,FALSE())-VLOOKUP($A43,'Import Peak Change'!$A$106:G$202,7,FALSE())))</f>
        <v>0</v>
      </c>
      <c r="H43" s="193" t="n">
        <f aca="false">IF(ISERROR(VLOOKUP($A43,'Import Peak'!$A$3:H$99,8,FALSE())-VLOOKUP($A43,'Import Peak Change'!$A$106:H$202,8,FALSE())),0,(VLOOKUP($A43,'Import Peak'!$A$3:H$99,8,FALSE())-VLOOKUP($A43,'Import Peak Change'!$A$106:H$202,8,FALSE())))</f>
        <v>574.826240956325</v>
      </c>
      <c r="I43" s="193" t="n">
        <f aca="false">IF(ISERROR(VLOOKUP($A43,'Import Peak'!$A$3:I$99,9,FALSE())-VLOOKUP($A43,'Import Peak Change'!$A$106:I$202,9,FALSE())),0,(VLOOKUP($A43,'Import Peak'!$A$3:I$99,9,FALSE())-VLOOKUP($A43,'Import Peak Change'!$A$106:I$202,9,FALSE())))</f>
        <v>0.145013587282847</v>
      </c>
      <c r="J43" s="193" t="n">
        <f aca="false">IF(ISERROR(VLOOKUP($A43,'Import Peak'!$A$3:J$99,10,FALSE())-VLOOKUP($A43,'Import Peak Change'!$A$106:J$202,10,FALSE())),0,(VLOOKUP($A43,'Import Peak'!$A$3:J$99,10,FALSE())-VLOOKUP($A43,'Import Peak Change'!$A$106:J$202,10,FALSE())))</f>
        <v>0.161902626739902</v>
      </c>
      <c r="K43" s="193" t="n">
        <f aca="false">IF(ISERROR(VLOOKUP($A43,'Import Peak'!$A$3:K$99,11,FALSE())-VLOOKUP($A43,'Import Peak Change'!$A$106:K$202,11,FALSE())),0,(VLOOKUP($A43,'Import Peak'!$A$3:K$99,11,FALSE())-VLOOKUP($A43,'Import Peak Change'!$A$106:K$202,11,FALSE())))</f>
        <v>0.516704350729924</v>
      </c>
      <c r="L43" s="193" t="n">
        <f aca="false">IF(ISERROR(VLOOKUP($A43,'Import Peak'!$A$3:L$99,12,FALSE())-VLOOKUP($A43,'Import Peak Change'!$A$106:L$202,12,FALSE())),0,(VLOOKUP($A43,'Import Peak'!$A$3:L$99,12,FALSE())-VLOOKUP($A43,'Import Peak Change'!$A$106:L$202,12,FALSE())))</f>
        <v>0.0436787487999482</v>
      </c>
      <c r="M43" s="193" t="n">
        <f aca="false">IF(ISERROR(VLOOKUP($A43,'Import Peak'!$A$3:M$99,13,FALSE())-VLOOKUP($A43,'Import Peak Change'!$A$106:M$202,13,FALSE())),0,(VLOOKUP($A43,'Import Peak'!$A$3:M$99,13,FALSE())-VLOOKUP($A43,'Import Peak Change'!$A$106:M$202,13,FALSE())))</f>
        <v>-0.33815686096932</v>
      </c>
      <c r="N43" s="193" t="n">
        <f aca="false">IF(ISERROR(VLOOKUP($A43,'Import Peak'!$A$3:N$99,14,FALSE())-VLOOKUP($A43,'Import Peak Change'!$A$106:N$202,14,FALSE())),0,(VLOOKUP($A43,'Import Peak'!$A$3:N$99,14,FALSE())-VLOOKUP($A43,'Import Peak Change'!$A$106:N$202,14,FALSE())))</f>
        <v>0.397030195490515</v>
      </c>
      <c r="O43" s="193" t="n">
        <f aca="false">IF(ISERROR(VLOOKUP($A43,'Import Peak'!$A$3:O$99,15,FALSE())-VLOOKUP($A43,'Import Peak Change'!$A$106:O$202,15,FALSE())),0,(VLOOKUP($A43,'Import Peak'!$A$3:O$99,15,FALSE())-VLOOKUP($A43,'Import Peak Change'!$A$106:O$202,15,FALSE())))</f>
        <v>1.22520474579142</v>
      </c>
      <c r="P43" s="193" t="n">
        <f aca="false">IF(ISERROR(VLOOKUP($A43,'Import Peak'!$A$3:P$99,16,FALSE())-VLOOKUP($A43,'Import Peak Change'!$A$106:P$202,16,FALSE())),0,(VLOOKUP($A43,'Import Peak'!$A$3:P$99,16,FALSE())-VLOOKUP($A43,'Import Peak Change'!$A$106:P$202,16,FALSE())))</f>
        <v>0.0262549345999901</v>
      </c>
      <c r="Q43" s="193" t="n">
        <f aca="false">IF(ISERROR(VLOOKUP($A43,'Import Peak'!$A$3:Q$99,17,FALSE())-VLOOKUP($A43,'Import Peak Change'!$A$106:Q$202,17,FALSE())),0,(VLOOKUP($A43,'Import Peak'!$A$3:Q$99,17,FALSE())-VLOOKUP($A43,'Import Peak Change'!$A$106:Q$202,17,FALSE())))</f>
        <v>-0.00757686050000217</v>
      </c>
      <c r="R43" s="193" t="n">
        <f aca="false">IF(ISERROR(VLOOKUP($A43,'Import Peak'!$A$3:R$99,18,FALSE())-VLOOKUP($A43,'Import Peak Change'!$A$106:R$202,18,FALSE())),0,(VLOOKUP($A43,'Import Peak'!$A$3:R$99,18,FALSE())-VLOOKUP($A43,'Import Peak Change'!$A$106:R$202,18,FALSE())))</f>
        <v>-0.0677581967000265</v>
      </c>
      <c r="S43" s="193" t="n">
        <f aca="false">IF(ISERROR(VLOOKUP($A43,'Import Peak'!$A$3:S$99,19,FALSE())-VLOOKUP($A43,'Import Peak Change'!$A$106:S$202,19,FALSE())),0,(VLOOKUP($A43,'Import Peak'!$A$3:S$99,19,FALSE())-VLOOKUP($A43,'Import Peak Change'!$A$106:S$202,19,FALSE())))</f>
        <v>2.75180902809916</v>
      </c>
      <c r="T43" s="193" t="n">
        <f aca="false">IF(ISERROR(VLOOKUP($A43,'Import Peak'!$A$3:T$99,20,FALSE())-VLOOKUP($A43,'Import Peak Change'!$A$106:T$202,20,FALSE())),0,(VLOOKUP($A43,'Import Peak'!$A$3:T$99,20,FALSE())-VLOOKUP($A43,'Import Peak Change'!$A$106:T$202,20,FALSE())))</f>
        <v>3.07185729569937</v>
      </c>
      <c r="U43" s="193" t="n">
        <f aca="false">IF(ISERROR(VLOOKUP($A43,'Import Peak'!$A$3:U$99,21,FALSE())-VLOOKUP($A43,'Import Peak Change'!$A$106:U$202,21,FALSE())),0,(VLOOKUP($A43,'Import Peak'!$A$3:U$99,21,FALSE())-VLOOKUP($A43,'Import Peak Change'!$A$106:U$202,21,FALSE())))</f>
        <v>2.64521568601958</v>
      </c>
      <c r="V43" s="193" t="n">
        <f aca="false">IF(ISERROR(VLOOKUP($A43,'Import Peak'!$A$3:V$99,22,FALSE())-VLOOKUP($A43,'Import Peak Change'!$A$106:V$202,22,FALSE())),0,(VLOOKUP($A43,'Import Peak'!$A$3:V$99,22,FALSE())-VLOOKUP($A43,'Import Peak Change'!$A$106:V$202,22,FALSE())))</f>
        <v>-0.456747535410159</v>
      </c>
      <c r="W43" s="193" t="n">
        <f aca="false">IF(ISERROR(VLOOKUP($A43,'Import Peak'!$A$3:W$99,23,FALSE())-VLOOKUP($A43,'Import Peak Change'!$A$106:W$202,23,FALSE())),0,(VLOOKUP($A43,'Import Peak'!$A$3:W$99,23,FALSE())-VLOOKUP($A43,'Import Peak Change'!$A$106:W$202,23,FALSE())))</f>
        <v>-2.12700151132958</v>
      </c>
      <c r="X43" s="193" t="n">
        <f aca="false">IF(ISERROR(VLOOKUP($A43,'Import Peak'!$A$3:X$99,24,FALSE())-VLOOKUP($A43,'Import Peak Change'!$A$106:X$202,24,FALSE())),0,(VLOOKUP($A43,'Import Peak'!$A$3:X$99,24,FALSE())-VLOOKUP($A43,'Import Peak Change'!$A$106:X$202,24,FALSE())))</f>
        <v>-0.382734377929978</v>
      </c>
      <c r="Y43" s="193" t="n">
        <f aca="false">IF(ISERROR(VLOOKUP($A43,'Import Peak'!$A$3:Y$99,25,FALSE())-VLOOKUP($A43,'Import Peak Change'!$A$106:Y$202,25,FALSE())),0,(VLOOKUP($A43,'Import Peak'!$A$3:Y$99,25,FALSE())-VLOOKUP($A43,'Import Peak Change'!$A$106:Y$202,25,FALSE())))</f>
        <v>0.439201744700085</v>
      </c>
      <c r="Z43" s="193" t="n">
        <f aca="false">IF(ISERROR(VLOOKUP($A43,'Import Peak'!$A$3:Z$99,26,FALSE())-VLOOKUP($A43,'Import Peak Change'!$A$106:Z$202,26,FALSE())),0,(VLOOKUP($A43,'Import Peak'!$A$3:Z$99,26,FALSE())-VLOOKUP($A43,'Import Peak Change'!$A$106:Z$202,26,FALSE())))</f>
        <v>-0.243695102629999</v>
      </c>
      <c r="AA43" s="193" t="n">
        <f aca="false">IF(ISERROR(VLOOKUP($A43,'Import Peak'!$A$3:AA$99,27,FALSE())-VLOOKUP($A43,'Import Peak Change'!$A$106:AA$202,27,FALSE())),0,(VLOOKUP($A43,'Import Peak'!$A$3:AA$99,27,FALSE())-VLOOKUP($A43,'Import Peak Change'!$A$106:AA$202,27,FALSE())))</f>
        <v>0.246377678400052</v>
      </c>
      <c r="AB43" s="193" t="n">
        <f aca="false">IF(ISERROR(VLOOKUP($A43,'Import Peak'!$A$3:AB$99,28,FALSE())-VLOOKUP($A43,'Import Peak Change'!$A$106:AB$202,28,FALSE())),0,(VLOOKUP($A43,'Import Peak'!$A$3:AB$99,28,FALSE())-VLOOKUP($A43,'Import Peak Change'!$A$106:AB$202,28,FALSE())))</f>
        <v>0.182094459529992</v>
      </c>
      <c r="AC43" s="193" t="n">
        <f aca="false">IF(ISERROR(VLOOKUP($A43,'Import Peak'!$A$3:AC$99,29,FALSE())-VLOOKUP($A43,'Import Peak Change'!$A$106:AC$202,29,FALSE())),0,(VLOOKUP($A43,'Import Peak'!$A$3:AC$99,29,FALSE())-VLOOKUP($A43,'Import Peak Change'!$A$106:AC$202,29,FALSE())))</f>
        <v>-0.0606725816699907</v>
      </c>
      <c r="AD43" s="193" t="n">
        <f aca="false">IF(ISERROR(VLOOKUP($A43,'Import Peak'!$A$3:AD$99,30,FALSE())-VLOOKUP($A43,'Import Peak Change'!$A$106:AD$202,30,FALSE())),0,(VLOOKUP($A43,'Import Peak'!$A$3:AD$99,30,FALSE())-VLOOKUP($A43,'Import Peak Change'!$A$106:AD$202,30,FALSE())))</f>
        <v>-0.191258774949972</v>
      </c>
      <c r="AE43" s="193" t="n">
        <f aca="false">IF(ISERROR(VLOOKUP($A43,'Import Peak'!$A$3:AE$99,31,FALSE())-VLOOKUP($A43,'Import Peak Change'!$A$106:AE$202,31,FALSE())),0,(VLOOKUP($A43,'Import Peak'!$A$3:AE$99,31,FALSE())-VLOOKUP($A43,'Import Peak Change'!$A$106:AE$202,31,FALSE())))</f>
        <v>0.642255912199971</v>
      </c>
      <c r="AF43" s="193" t="n">
        <f aca="false">IF(ISERROR(VLOOKUP($A43,'Import Peak'!$A$3:AF$99,32,FALSE())-VLOOKUP($A43,'Import Peak Change'!$A$106:AF$202,32,FALSE())),0,(VLOOKUP($A43,'Import Peak'!$A$3:AF$99,32,FALSE())-VLOOKUP($A43,'Import Peak Change'!$A$106:AF$202,32,FALSE())))</f>
        <v>0.838312663719989</v>
      </c>
      <c r="AG43" s="193" t="n">
        <f aca="false">IF(ISERROR(VLOOKUP($A43,'Import Peak'!$A$3:AG$99,33,FALSE())-VLOOKUP($A43,'Import Peak Change'!$A$106:AG$202,33,FALSE())),0,(VLOOKUP($A43,'Import Peak'!$A$3:AG$99,33,FALSE())-VLOOKUP($A43,'Import Peak Change'!$A$106:AG$202,33,FALSE())))</f>
        <v>-1.44311397229012</v>
      </c>
      <c r="AH43" s="193" t="n">
        <f aca="false">IF(ISERROR(VLOOKUP($A43,'Import Peak'!$A$3:AH$99,34,FALSE())-VLOOKUP($A43,'Import Peak Change'!$A$106:AH$202,34,FALSE())),0,(VLOOKUP($A43,'Import Peak'!$A$3:AH$99,34,FALSE())-VLOOKUP($A43,'Import Peak Change'!$A$106:AH$202,34,FALSE())))</f>
        <v>8.41329920721</v>
      </c>
      <c r="AI43" s="193" t="n">
        <f aca="false">IF(ISERROR(VLOOKUP($A43,'Import Peak'!$A$3:AI$99,35,FALSE())-VLOOKUP($A43,'Import Peak Change'!$A$106:AI$202,35,FALSE())),0,(VLOOKUP($A43,'Import Peak'!$A$3:AI$99,35,FALSE())-VLOOKUP($A43,'Import Peak Change'!$A$106:AI$202,35,FALSE())))</f>
        <v>4.42853803644994</v>
      </c>
      <c r="AJ43" s="193" t="n">
        <f aca="false">IF(ISERROR(VLOOKUP($A43,'Import Peak'!$A$3:AJ$99,36,FALSE())-VLOOKUP($A43,'Import Peak Change'!$A$106:AJ$202,36,FALSE())),0,(VLOOKUP($A43,'Import Peak'!$A$3:AJ$99,36,FALSE())-VLOOKUP($A43,'Import Peak Change'!$A$106:AJ$202,36,FALSE())))</f>
        <v>10.9037763924298</v>
      </c>
      <c r="AK43" s="193" t="n">
        <f aca="false">IF(ISERROR(VLOOKUP($A43,'Import Peak'!$A$3:AK$99,37,FALSE())-VLOOKUP($A43,'Import Peak Change'!$A$106:AK$202,37,FALSE())),0,(VLOOKUP($A43,'Import Peak'!$A$3:AK$99,37,FALSE())-VLOOKUP($A43,'Import Peak Change'!$A$106:AK$202,37,FALSE())))</f>
        <v>12.9384211534998</v>
      </c>
      <c r="AL43" s="193" t="n">
        <f aca="false">IF(ISERROR(VLOOKUP($A43,'Import Peak'!$A$3:AL$99,38,FALSE())-VLOOKUP($A43,'Import Peak Change'!$A$106:AL$202,38,FALSE())),0,(VLOOKUP($A43,'Import Peak'!$A$3:AL$99,38,FALSE())-VLOOKUP($A43,'Import Peak Change'!$A$106:AL$202,38,FALSE())))</f>
        <v>11.9592253191295</v>
      </c>
      <c r="AM43" s="193" t="n">
        <f aca="false">IF(ISERROR(VLOOKUP($A43,'Import Peak'!$A$3:AM$99,39,FALSE())-VLOOKUP($A43,'Import Peak Change'!$A$106:AM$202,39,FALSE())),0,(VLOOKUP($A43,'Import Peak'!$A$3:AM$99,39,FALSE())-VLOOKUP($A43,'Import Peak Change'!$A$106:AM$202,39,FALSE())))</f>
        <v>14.278861885301</v>
      </c>
      <c r="AN43" s="193" t="n">
        <f aca="false">IF(ISERROR(VLOOKUP($A43,'Import Peak'!$A$3:AN$99,40,FALSE())-VLOOKUP($A43,'Import Peak Change'!$A$106:AN$202,40,FALSE())),0,(VLOOKUP($A43,'Import Peak'!$A$3:AN$99,40,FALSE())-VLOOKUP($A43,'Import Peak Change'!$A$106:AN$202,40,FALSE())))</f>
        <v>14.78498102087</v>
      </c>
      <c r="AO43" s="193" t="n">
        <f aca="false">IF(ISERROR(VLOOKUP($A43,'Import Peak'!$A$3:AO$99,41,FALSE())-VLOOKUP($A43,'Import Peak Change'!$A$106:AO$202,41,FALSE())),0,(VLOOKUP($A43,'Import Peak'!$A$3:AO$99,41,FALSE())-VLOOKUP($A43,'Import Peak Change'!$A$106:AO$202,41,FALSE())))</f>
        <v>15.1878593712991</v>
      </c>
      <c r="AP43" s="193" t="n">
        <f aca="false">IF(ISERROR(VLOOKUP($A43,'Import Peak'!$A$3:AP$99,42,FALSE())-VLOOKUP($A43,'Import Peak Change'!$A$106:AP$202,42,FALSE())),0,(VLOOKUP($A43,'Import Peak'!$A$3:AP$99,42,FALSE())-VLOOKUP($A43,'Import Peak Change'!$A$106:AP$202,42,FALSE())))</f>
        <v>15.3176404251299</v>
      </c>
      <c r="AQ43" s="193" t="n">
        <f aca="false">IF(ISERROR(VLOOKUP($A43,'Import Peak'!$A$3:AQ$99,43,FALSE())-VLOOKUP($A43,'Import Peak Change'!$A$106:AQ$202,43,FALSE())),0,(VLOOKUP($A43,'Import Peak'!$A$3:AQ$99,43,FALSE())-VLOOKUP($A43,'Import Peak Change'!$A$106:AQ$202,43,FALSE())))</f>
        <v>0</v>
      </c>
      <c r="AR43" s="193" t="n">
        <f aca="false">IF(ISERROR(VLOOKUP($A43,'Import Peak'!$A$3:AR$99,44,FALSE())-VLOOKUP($A43,'Import Peak Change'!$A$106:AR$202,44,FALSE())),0,(VLOOKUP($A43,'Import Peak'!$A$3:AR$99,44,FALSE())-VLOOKUP($A43,'Import Peak Change'!$A$106:AR$202,44,FALSE())))</f>
        <v>0</v>
      </c>
      <c r="AS43" s="193" t="n">
        <f aca="false">IF(ISERROR(VLOOKUP($A43,'Import Peak'!$A$3:AS$99,45,FALSE())-VLOOKUP($A43,'Import Peak Change'!$A$106:AS$202,45,FALSE())),0,(VLOOKUP($A43,'Import Peak'!$A$3:AS$99,45,FALSE())-VLOOKUP($A43,'Import Peak Change'!$A$106:AS$202,45,FALSE())))</f>
        <v>0</v>
      </c>
      <c r="AT43" s="193" t="n">
        <f aca="false">IF(ISERROR(VLOOKUP($A43,'Import Peak'!$A$3:AT$99,46,FALSE())-VLOOKUP($A43,'Import Peak Change'!$A$106:AT$202,46,FALSE())),0,(VLOOKUP($A43,'Import Peak'!$A$3:AT$99,46,FALSE())-VLOOKUP($A43,'Import Peak Change'!$A$106:AT$202,46,FALSE())))</f>
        <v>0</v>
      </c>
      <c r="AU43" s="193" t="n">
        <f aca="false">IF(ISERROR(VLOOKUP($A43,'Import Peak'!$A$3:AU$99,47,FALSE())-VLOOKUP($A43,'Import Peak Change'!$A$106:AU$202,47,FALSE())),0,(VLOOKUP($A43,'Import Peak'!$A$3:AU$99,47,FALSE())-VLOOKUP($A43,'Import Peak Change'!$A$106:AU$202,47,FALSE())))</f>
        <v>0</v>
      </c>
      <c r="AV43" s="193" t="n">
        <f aca="false">IF(ISERROR(VLOOKUP($A43,'Import Peak'!$A$3:AV$99,48,FALSE())-VLOOKUP($A43,'Import Peak Change'!$A$106:AV$202,48,FALSE())),0,(VLOOKUP($A43,'Import Peak'!$A$3:AV$99,48,FALSE())-VLOOKUP($A43,'Import Peak Change'!$A$106:AV$202,48,FALSE())))</f>
        <v>0</v>
      </c>
      <c r="AW43" s="193" t="n">
        <f aca="false">IF(ISERROR(VLOOKUP($A43,'Import Peak'!$A$3:AW$99,49,FALSE())-VLOOKUP($A43,'Import Peak Change'!$A$106:AW$202,49,FALSE())),0,(VLOOKUP($A43,'Import Peak'!$A$3:AW$99,49,FALSE())-VLOOKUP($A43,'Import Peak Change'!$A$106:AW$202,49,FALSE())))</f>
        <v>0</v>
      </c>
      <c r="AX43" s="193" t="n">
        <f aca="false">IF(ISERROR(VLOOKUP($A43,'Import Peak'!$A$3:AX$99,50,FALSE())-VLOOKUP($A43,'Import Peak Change'!$A$106:AX$202,50,FALSE())),0,(VLOOKUP($A43,'Import Peak'!$A$3:AX$99,50,FALSE())-VLOOKUP($A43,'Import Peak Change'!$A$106:AX$202,50,FALSE())))</f>
        <v>0</v>
      </c>
      <c r="AY43" s="193" t="n">
        <f aca="false">IF(ISERROR(VLOOKUP($A43,'Import Peak'!$A$3:AY$99,51,FALSE())-VLOOKUP($A43,'Import Peak Change'!$A$106:AY$202,51,FALSE())),0,(VLOOKUP($A43,'Import Peak'!$A$3:AY$99,51,FALSE())-VLOOKUP($A43,'Import Peak Change'!$A$106:AY$202,51,FALSE())))</f>
        <v>0</v>
      </c>
      <c r="AZ43" s="193" t="n">
        <f aca="false">IF(ISERROR(VLOOKUP($A43,'Import Peak'!$A$3:AZ$99,52,FALSE())-VLOOKUP($A43,'Import Peak Change'!$A$106:AZ$202,52,FALSE())),0,(VLOOKUP($A43,'Import Peak'!$A$3:AZ$99,52,FALSE())-VLOOKUP($A43,'Import Peak Change'!$A$106:AZ$202,52,FALSE())))</f>
        <v>0</v>
      </c>
      <c r="BA43" s="193" t="n">
        <f aca="false">IF(ISERROR(VLOOKUP($A43,'Import Peak'!$A$3:BA$99,53,FALSE())-VLOOKUP($A43,'Import Peak Change'!$A$106:BA$202,53,FALSE())),0,(VLOOKUP($A43,'Import Peak'!$A$3:BA$99,53,FALSE())-VLOOKUP($A43,'Import Peak Change'!$A$106:BA$202,53,FALSE())))</f>
        <v>0</v>
      </c>
      <c r="BB43" s="193" t="n">
        <f aca="false">IF(ISERROR(VLOOKUP($A43,'Import Peak'!$A$3:BB$99,54,FALSE())-VLOOKUP($A43,'Import Peak Change'!$A$106:BB$202,54,FALSE())),0,(VLOOKUP($A43,'Import Peak'!$A$3:BB$99,54,FALSE())-VLOOKUP($A43,'Import Peak Change'!$A$106:BB$202,54,FALSE())))</f>
        <v>0</v>
      </c>
      <c r="BC43" s="193" t="n">
        <f aca="false">IF(ISERROR(VLOOKUP($A43,'Import Peak'!$A$3:BC$99,55,FALSE())-VLOOKUP($A43,'Import Peak Change'!$A$106:BC$202,55,FALSE())),0,(VLOOKUP($A43,'Import Peak'!$A$3:BC$99,55,FALSE())-VLOOKUP($A43,'Import Peak Change'!$A$106:BC$202,55,FALSE())))</f>
        <v>0</v>
      </c>
      <c r="BD43" s="193" t="n">
        <f aca="false">IF(ISERROR(VLOOKUP($A43,'Import Peak'!$A$3:BD$99,56,FALSE())-VLOOKUP($A43,'Import Peak Change'!$A$106:BD$202,56,FALSE())),0,(VLOOKUP($A43,'Import Peak'!$A$3:BD$99,56,FALSE())-VLOOKUP($A43,'Import Peak Change'!$A$106:BD$202,56,FALSE())))</f>
        <v>0</v>
      </c>
      <c r="BE43" s="193" t="n">
        <f aca="false">IF(ISERROR(VLOOKUP($A43,'Import Peak'!$A$3:BE$99,57,FALSE())-VLOOKUP($A43,'Import Peak Change'!$A$106:BE$202,57,FALSE())),0,(VLOOKUP($A43,'Import Peak'!$A$3:BE$99,57,FALSE())-VLOOKUP($A43,'Import Peak Change'!$A$106:BE$202,57,FALSE())))</f>
        <v>0</v>
      </c>
      <c r="BF43" s="193" t="n">
        <f aca="false">IF(ISERROR(VLOOKUP($A43,'Import Peak'!$A$3:BF$99,58,FALSE())-VLOOKUP($A43,'Import Peak Change'!$A$106:BF$202,58,FALSE())),0,(VLOOKUP($A43,'Import Peak'!$A$3:BF$99,58,FALSE())-VLOOKUP($A43,'Import Peak Change'!$A$106:BF$202,58,FALSE())))</f>
        <v>0</v>
      </c>
      <c r="BG43" s="193" t="n">
        <f aca="false">IF(ISERROR(VLOOKUP($A43,'Import Peak'!$A$3:BG$99,59,FALSE())-VLOOKUP($A43,'Import Peak Change'!$A$106:BG$202,59,FALSE())),0,(VLOOKUP($A43,'Import Peak'!$A$3:BG$99,59,FALSE())-VLOOKUP($A43,'Import Peak Change'!$A$106:BG$202,59,FALSE())))</f>
        <v>0</v>
      </c>
      <c r="BH43" s="193" t="n">
        <f aca="false">IF(ISERROR(VLOOKUP($A43,'Import Peak'!$A$3:BH$99,60,FALSE())-VLOOKUP($A43,'Import Peak Change'!$A$106:BH$202,60,FALSE())),0,(VLOOKUP($A43,'Import Peak'!$A$3:BH$99,60,FALSE())-VLOOKUP($A43,'Import Peak Change'!$A$106:BH$202,60,FALSE())))</f>
        <v>0</v>
      </c>
      <c r="BI43" s="193" t="n">
        <f aca="false">IF(ISERROR(VLOOKUP($A43,'Import Peak'!$A$3:BI$99,61,FALSE())-VLOOKUP($A43,'Import Peak Change'!$A$106:BI$202,61,FALSE())),0,(VLOOKUP($A43,'Import Peak'!$A$3:BI$99,61,FALSE())-VLOOKUP($A43,'Import Peak Change'!$A$106:BI$202,61,FALSE())))</f>
        <v>0</v>
      </c>
      <c r="BJ43" s="193" t="n">
        <f aca="false">IF(ISERROR(VLOOKUP($A43,'Import Peak'!$A$3:BJ$99,62,FALSE())-VLOOKUP($A43,'Import Peak Change'!$A$106:BJ$202,62,FALSE())),0,(VLOOKUP($A43,'Import Peak'!$A$3:BJ$99,62,FALSE())-VLOOKUP($A43,'Import Peak Change'!$A$106:BJ$202,62,FALSE())))</f>
        <v>0</v>
      </c>
      <c r="BK43" s="193" t="n">
        <f aca="false">IF(ISERROR(VLOOKUP($A43,'Import Peak'!$A$3:BK$99,63,FALSE())-VLOOKUP($A43,'Import Peak Change'!$A$106:BK$202,63,FALSE())),0,(VLOOKUP($A43,'Import Peak'!$A$3:BK$99,63,FALSE())-VLOOKUP($A43,'Import Peak Change'!$A$106:BK$202,63,FALSE())))</f>
        <v>0</v>
      </c>
      <c r="BL43" s="193" t="n">
        <f aca="false">IF(ISERROR(VLOOKUP($A43,'Import Peak'!$A$3:BL$99,64,FALSE())-VLOOKUP($A43,'Import Peak Change'!$A$106:BL$202,64,FALSE())),0,(VLOOKUP($A43,'Import Peak'!$A$3:BL$99,64,FALSE())-VLOOKUP($A43,'Import Peak Change'!$A$106:BL$202,64,FALSE())))</f>
        <v>0</v>
      </c>
      <c r="BM43" s="193" t="n">
        <f aca="false">IF(ISERROR(VLOOKUP($A43,'Import Peak'!$A$3:BM$99,65,FALSE())-VLOOKUP($A43,'Import Peak Change'!$A$106:BM$202,65,FALSE())),0,(VLOOKUP($A43,'Import Peak'!$A$3:BM$99,65,FALSE())-VLOOKUP($A43,'Import Peak Change'!$A$106:BM$202,65,FALSE())))</f>
        <v>0</v>
      </c>
      <c r="BN43" s="193" t="n">
        <f aca="false">IF(ISERROR(VLOOKUP($A43,'Import Peak'!$A$3:BN$99,66,FALSE())-VLOOKUP($A43,'Import Peak Change'!$A$106:BN$202,66,FALSE())),0,(VLOOKUP($A43,'Import Peak'!$A$3:BN$99,66,FALSE())-VLOOKUP($A43,'Import Peak Change'!$A$106:BN$202,66,FALSE())))</f>
        <v>0</v>
      </c>
      <c r="BO43" s="193" t="n">
        <f aca="false">IF(ISERROR(VLOOKUP($A43,'Import Peak'!$A$3:BO$99,67,FALSE())-VLOOKUP($A43,'Import Peak Change'!$A$106:BO$202,67,FALSE())),0,(VLOOKUP($A43,'Import Peak'!$A$3:BO$99,67,FALSE())-VLOOKUP($A43,'Import Peak Change'!$A$106:BO$202,67,FALSE())))</f>
        <v>0</v>
      </c>
      <c r="BP43" s="193" t="n">
        <f aca="false">IF(ISERROR(VLOOKUP($A43,'Import Peak'!$A$3:BP$99,68,FALSE())-VLOOKUP($A43,'Import Peak Change'!$A$106:BP$202,68,FALSE())),0,(VLOOKUP($A43,'Import Peak'!$A$3:BP$99,68,FALSE())-VLOOKUP($A43,'Import Peak Change'!$A$106:BP$202,68,FALSE())))</f>
        <v>0</v>
      </c>
      <c r="BQ43" s="193" t="n">
        <f aca="false">IF(ISERROR(VLOOKUP($A43,'Import Peak'!$A$3:BQ$99,69,FALSE())-VLOOKUP($A43,'Import Peak Change'!$A$106:BQ$202,69,FALSE())),0,(VLOOKUP($A43,'Import Peak'!$A$3:BQ$99,69,FALSE())-VLOOKUP($A43,'Import Peak Change'!$A$106:BQ$202,69,FALSE())))</f>
        <v>0</v>
      </c>
      <c r="BR43" s="193" t="n">
        <f aca="false">IF(ISERROR(VLOOKUP($A43,'Import Peak'!$A$3:BR$99,70,FALSE())-VLOOKUP($A43,'Import Peak Change'!$A$106:BR$202,70,FALSE())),0,(VLOOKUP($A43,'Import Peak'!$A$3:BR$99,70,FALSE())-VLOOKUP($A43,'Import Peak Change'!$A$106:BR$202,70,FALSE())))</f>
        <v>0</v>
      </c>
      <c r="BS43" s="193" t="n">
        <f aca="false">IF(ISERROR(VLOOKUP($A43,'Import Peak'!$A$3:BS$99,71,FALSE())-VLOOKUP($A43,'Import Peak Change'!$A$106:BS$202,71,FALSE())),0,(VLOOKUP($A43,'Import Peak'!$A$3:BS$99,71,FALSE())-VLOOKUP($A43,'Import Peak Change'!$A$106:BS$202,71,FALSE())))</f>
        <v>0</v>
      </c>
      <c r="BT43" s="193" t="n">
        <f aca="false">IF(ISERROR(VLOOKUP($A43,'Import Peak'!$A$3:BT$99,72,FALSE())-VLOOKUP($A43,'Import Peak Change'!$A$106:BT$202,72,FALSE())),0,(VLOOKUP($A43,'Import Peak'!$A$3:BT$99,72,FALSE())-VLOOKUP($A43,'Import Peak Change'!$A$106:BT$202,72,FALSE())))</f>
        <v>0</v>
      </c>
      <c r="BU43" s="193" t="n">
        <f aca="false">IF(ISERROR(VLOOKUP($A43,'Import Peak'!$A$3:BU$99,73,FALSE())-VLOOKUP($A43,'Import Peak Change'!$A$106:BU$202,73,FALSE())),0,(VLOOKUP($A43,'Import Peak'!$A$3:BU$99,73,FALSE())-VLOOKUP($A43,'Import Peak Change'!$A$106:BU$202,73,FALSE())))</f>
        <v>0</v>
      </c>
      <c r="BV43" s="193" t="n">
        <f aca="false">IF(ISERROR(VLOOKUP($A43,'Import Peak'!$A$3:BV$99,74,FALSE())-VLOOKUP($A43,'Import Peak Change'!$A$106:BV$202,74,FALSE())),0,(VLOOKUP($A43,'Import Peak'!$A$3:BV$99,74,FALSE())-VLOOKUP($A43,'Import Peak Change'!$A$106:BV$202,74,FALSE())))</f>
        <v>0</v>
      </c>
      <c r="BW43" s="193" t="n">
        <f aca="false">IF(ISERROR(VLOOKUP($A43,'Import Peak'!$A$3:BW$99,75,FALSE())-VLOOKUP($A43,'Import Peak Change'!$A$106:BW$202,75,FALSE())),0,(VLOOKUP($A43,'Import Peak'!$A$3:BW$99,75,FALSE())-VLOOKUP($A43,'Import Peak Change'!$A$106:BW$202,75,FALSE())))</f>
        <v>0</v>
      </c>
      <c r="BX43" s="193" t="n">
        <f aca="false">IF(ISERROR(VLOOKUP($A43,'Import Peak'!$A$3:BX$99,76,FALSE())-VLOOKUP($A43,'Import Peak Change'!$A$106:BX$202,76,FALSE())),0,(VLOOKUP($A43,'Import Peak'!$A$3:BX$99,76,FALSE())-VLOOKUP($A43,'Import Peak Change'!$A$106:BX$202,76,FALSE())))</f>
        <v>0</v>
      </c>
      <c r="BY43" s="193" t="n">
        <f aca="false">IF(ISERROR(VLOOKUP($A43,'Import Peak'!$A$3:BY$99,77,FALSE())-VLOOKUP($A43,'Import Peak Change'!$A$106:BY$202,77,FALSE())),0,(VLOOKUP($A43,'Import Peak'!$A$3:BY$99,77,FALSE())-VLOOKUP($A43,'Import Peak Change'!$A$106:BY$202,77,FALSE())))</f>
        <v>0</v>
      </c>
      <c r="BZ43" s="193" t="n">
        <f aca="false">IF(ISERROR(VLOOKUP($A43,'Import Peak'!$A$3:BZ$99,78,FALSE())-VLOOKUP($A43,'Import Peak Change'!$A$106:BZ$202,78,FALSE())),0,(VLOOKUP($A43,'Import Peak'!$A$3:BZ$99,78,FALSE())-VLOOKUP($A43,'Import Peak Change'!$A$106:BZ$202,78,FALSE())))</f>
        <v>0</v>
      </c>
      <c r="CA43" s="193" t="n">
        <f aca="false">IF(ISERROR(VLOOKUP($A43,'Import Peak'!$A$3:CA$99,79,FALSE())-VLOOKUP($A43,'Import Peak Change'!$A$106:CA$202,79,FALSE())),0,(VLOOKUP($A43,'Import Peak'!$A$3:CA$99,79,FALSE())-VLOOKUP($A43,'Import Peak Change'!$A$106:CA$202,79,FALSE())))</f>
        <v>0</v>
      </c>
      <c r="CB43" s="193" t="n">
        <f aca="false">IF(ISERROR(VLOOKUP($A43,'Import Peak'!$A$3:CB$99,80,FALSE())-VLOOKUP($A43,'Import Peak Change'!$A$106:CB$202,80,FALSE())),0,(VLOOKUP($A43,'Import Peak'!$A$3:CB$99,80,FALSE())-VLOOKUP($A43,'Import Peak Change'!$A$106:CB$202,80,FALSE())))</f>
        <v>0</v>
      </c>
      <c r="CC43" s="193" t="n">
        <f aca="false">IF(ISERROR(VLOOKUP($A43,'Import Peak'!$A$3:CC$99,81,FALSE())-VLOOKUP($A43,'Import Peak Change'!$A$106:CC$202,81,FALSE())),0,(VLOOKUP($A43,'Import Peak'!$A$3:CC$99,81,FALSE())-VLOOKUP($A43,'Import Peak Change'!$A$106:CC$202,81,FALSE())))</f>
        <v>0</v>
      </c>
      <c r="CD43" s="193" t="n">
        <f aca="false">IF(ISERROR(VLOOKUP($A43,'Import Peak'!$A$3:CD$99,82,FALSE())-VLOOKUP($A43,'Import Peak Change'!$A$106:CD$202,82,FALSE())),0,(VLOOKUP($A43,'Import Peak'!$A$3:CD$99,82,FALSE())-VLOOKUP($A43,'Import Peak Change'!$A$106:CD$202,82,FALSE())))</f>
        <v>0</v>
      </c>
      <c r="CE43" s="193" t="n">
        <f aca="false">IF(ISERROR(VLOOKUP($A43,'Import Peak'!$A$3:CE$99,83,FALSE())-VLOOKUP($A43,'Import Peak Change'!$A$106:CE$202,83,FALSE())),0,(VLOOKUP($A43,'Import Peak'!$A$3:CE$99,83,FALSE())-VLOOKUP($A43,'Import Peak Change'!$A$106:CE$202,83,FALSE())))</f>
        <v>0</v>
      </c>
      <c r="CF43" s="193" t="n">
        <f aca="false">IF(ISERROR(VLOOKUP($A43,'Import Peak'!$A$3:CF$99,84,FALSE())-VLOOKUP($A43,'Import Peak Change'!$A$106:CF$202,84,FALSE())),0,(VLOOKUP($A43,'Import Peak'!$A$3:CF$99,84,FALSE())-VLOOKUP($A43,'Import Peak Change'!$A$106:CF$202,84,FALSE())))</f>
        <v>0</v>
      </c>
      <c r="CG43" s="193" t="n">
        <f aca="false">IF(ISERROR(VLOOKUP($A43,'Import Peak'!$A$3:CG$99,85,FALSE())-VLOOKUP($A43,'Import Peak Change'!$A$106:CG$202,85,FALSE())),0,(VLOOKUP($A43,'Import Peak'!$A$3:CG$99,85,FALSE())-VLOOKUP($A43,'Import Peak Change'!$A$106:CG$202,85,FALSE())))</f>
        <v>0</v>
      </c>
      <c r="CH43" s="193" t="n">
        <f aca="false">IF(ISERROR(VLOOKUP($A43,'Import Peak'!$A$3:CH$99,86,FALSE())-VLOOKUP($A43,'Import Peak Change'!$A$106:CH$202,86,FALSE())),0,(VLOOKUP($A43,'Import Peak'!$A$3:CH$99,86,FALSE())-VLOOKUP($A43,'Import Peak Change'!$A$106:CH$202,86,FALSE())))</f>
        <v>0</v>
      </c>
      <c r="CI43" s="193" t="n">
        <f aca="false">IF(ISERROR(VLOOKUP($A43,'Import Peak'!$A$3:CI$99,87,FALSE())-VLOOKUP($A43,'Import Peak Change'!$A$106:CI$202,87,FALSE())),0,(VLOOKUP($A43,'Import Peak'!$A$3:CI$99,87,FALSE())-VLOOKUP($A43,'Import Peak Change'!$A$106:CI$202,87,FALSE())))</f>
        <v>0</v>
      </c>
      <c r="CJ43" s="193" t="n">
        <f aca="false">IF(ISERROR(VLOOKUP($A43,'Import Peak'!$A$3:CJ$99,88,FALSE())-VLOOKUP($A43,'Import Peak Change'!$A$106:CJ$202,88,FALSE())),0,(VLOOKUP($A43,'Import Peak'!$A$3:CJ$99,88,FALSE())-VLOOKUP($A43,'Import Peak Change'!$A$106:CJ$202,88,FALSE())))</f>
        <v>0</v>
      </c>
      <c r="CK43" s="193" t="n">
        <f aca="false">IF(ISERROR(VLOOKUP($A43,'Import Peak'!$A$3:CK$99,89,FALSE())-VLOOKUP($A43,'Import Peak Change'!$A$106:CK$202,89,FALSE())),0,(VLOOKUP($A43,'Import Peak'!$A$3:CK$99,89,FALSE())-VLOOKUP($A43,'Import Peak Change'!$A$106:CK$202,89,FALSE())))</f>
        <v>0</v>
      </c>
      <c r="CL43" s="193" t="n">
        <f aca="false">IF(ISERROR(VLOOKUP($A43,'Import Peak'!$A$3:CL$99,90,FALSE())-VLOOKUP($A43,'Import Peak Change'!$A$106:CL$202,90,FALSE())),0,(VLOOKUP($A43,'Import Peak'!$A$3:CL$99,90,FALSE())-VLOOKUP($A43,'Import Peak Change'!$A$106:CL$202,90,FALSE())))</f>
        <v>0</v>
      </c>
      <c r="CM43" s="193" t="n">
        <f aca="false">IF(ISERROR(VLOOKUP($A43,'Import Peak'!$A$3:CM$99,91,FALSE())-VLOOKUP($A43,'Import Peak Change'!$A$106:CM$202,91,FALSE())),0,(VLOOKUP($A43,'Import Peak'!$A$3:CM$99,91,FALSE())-VLOOKUP($A43,'Import Peak Change'!$A$106:CM$202,91,FALSE())))</f>
        <v>0</v>
      </c>
      <c r="CN43" s="193" t="n">
        <f aca="false">IF(ISERROR(VLOOKUP($A43,'Import Peak'!$A$3:CN$99,92,FALSE())-VLOOKUP($A43,'Import Peak Change'!$A$106:CN$202,92,FALSE())),0,(VLOOKUP($A43,'Import Peak'!$A$3:CN$99,92,FALSE())-VLOOKUP($A43,'Import Peak Change'!$A$106:CN$202,92,FALSE())))</f>
        <v>0</v>
      </c>
      <c r="CO43" s="193" t="n">
        <f aca="false">IF(ISERROR(VLOOKUP($A43,'Import Peak'!$A$3:CO$99,93,FALSE())-VLOOKUP($A43,'Import Peak Change'!$A$106:CO$202,93,FALSE())),0,(VLOOKUP($A43,'Import Peak'!$A$3:CO$99,93,FALSE())-VLOOKUP($A43,'Import Peak Change'!$A$106:CO$202,93,FALSE())))</f>
        <v>0</v>
      </c>
      <c r="CP43" s="193" t="n">
        <f aca="false">IF(ISERROR(VLOOKUP($A43,'Import Peak'!$A$3:CP$99,94,FALSE())-VLOOKUP($A43,'Import Peak Change'!$A$106:CP$202,94,FALSE())),0,(VLOOKUP($A43,'Import Peak'!$A$3:CP$99,94,FALSE())-VLOOKUP($A43,'Import Peak Change'!$A$106:CP$202,94,FALSE())))</f>
        <v>0</v>
      </c>
      <c r="CQ43" s="193" t="n">
        <f aca="false">IF(ISERROR(VLOOKUP($A43,'Import Peak'!$A$3:CQ$99,95,FALSE())-VLOOKUP($A43,'Import Peak Change'!$A$106:CQ$202,95,FALSE())),0,(VLOOKUP($A43,'Import Peak'!$A$3:CQ$99,95,FALSE())-VLOOKUP($A43,'Import Peak Change'!$A$106:CQ$202,95,FALSE())))</f>
        <v>0</v>
      </c>
      <c r="CR43" s="193" t="n">
        <f aca="false">IF(ISERROR(VLOOKUP($A43,'Import Peak'!$A$3:CR$99,96,FALSE())-VLOOKUP($A43,'Import Peak Change'!$A$106:CR$202,96,FALSE())),0,(VLOOKUP($A43,'Import Peak'!$A$3:CR$99,96,FALSE())-VLOOKUP($A43,'Import Peak Change'!$A$106:CR$202,96,FALSE())))</f>
        <v>0</v>
      </c>
      <c r="CS43" s="193" t="n">
        <f aca="false">IF(ISERROR(VLOOKUP($A43,'Import Peak'!$A$3:CS$99,97,FALSE())-VLOOKUP($A43,'Import Peak Change'!$A$106:CS$202,97,FALSE())),0,(VLOOKUP($A43,'Import Peak'!$A$3:CS$99,97,FALSE())-VLOOKUP($A43,'Import Peak Change'!$A$106:CS$202,97,FALSE())))</f>
        <v>0</v>
      </c>
      <c r="CT43" s="193" t="n">
        <f aca="false">IF(ISERROR(VLOOKUP($A43,'Import Peak'!$A$3:CT$99,98,FALSE())-VLOOKUP($A43,'Import Peak Change'!$A$106:CT$202,98,FALSE())),0,(VLOOKUP($A43,'Import Peak'!$A$3:CT$99,98,FALSE())-VLOOKUP($A43,'Import Peak Change'!$A$106:CT$202,98,FALSE())))</f>
        <v>0</v>
      </c>
      <c r="CU43" s="193" t="n">
        <f aca="false">IF(ISERROR(VLOOKUP($A43,'Import Peak'!$A$3:CU$99,99,FALSE())-VLOOKUP($A43,'Import Peak Change'!$A$106:CU$202,99,FALSE())),0,(VLOOKUP($A43,'Import Peak'!$A$3:CU$99,99,FALSE())-VLOOKUP($A43,'Import Peak Change'!$A$106:CU$202,99,FALSE())))</f>
        <v>0</v>
      </c>
      <c r="CV43" s="193" t="n">
        <f aca="false">IF(ISERROR(VLOOKUP($A43,'Import Peak'!$A$3:CV$99,100,FALSE())-VLOOKUP($A43,'Import Peak Change'!$A$106:CV$202,100,FALSE())),0,(VLOOKUP($A43,'Import Peak'!$A$3:CV$99,100,FALSE())-VLOOKUP($A43,'Import Peak Change'!$A$106:CV$202,100,FALSE())))</f>
        <v>0</v>
      </c>
      <c r="CW43" s="193" t="n">
        <f aca="false">IF(ISERROR(VLOOKUP($A43,'Import Peak'!$A$3:CW$99,101,FALSE())-VLOOKUP($A43,'Import Peak Change'!$A$106:CW$202,101,FALSE())),0,(VLOOKUP($A43,'Import Peak'!$A$3:CW$99,101,FALSE())-VLOOKUP($A43,'Import Peak Change'!$A$106:CW$202,101,FALSE())))</f>
        <v>0</v>
      </c>
      <c r="CX43" s="193" t="n">
        <f aca="false">IF(ISERROR(VLOOKUP($A43,'Import Peak'!$A$3:CX$99,102,FALSE())-VLOOKUP($A43,'Import Peak Change'!$A$106:CX$202,102,FALSE())),0,(VLOOKUP($A43,'Import Peak'!$A$3:CX$99,102,FALSE())-VLOOKUP($A43,'Import Peak Change'!$A$106:CX$202,102,FALSE())))</f>
        <v>0</v>
      </c>
      <c r="CY43" s="193" t="n">
        <f aca="false">IF(ISERROR(VLOOKUP($A43,'Import Peak'!$A$3:CY$99,103,FALSE())-VLOOKUP($A43,'Import Peak Change'!$A$106:CY$202,103,FALSE())),0,(VLOOKUP($A43,'Import Peak'!$A$3:CY$99,103,FALSE())-VLOOKUP($A43,'Import Peak Change'!$A$106:CY$202,103,FALSE())))</f>
        <v>0</v>
      </c>
      <c r="CZ43" s="193" t="n">
        <f aca="false">IF(ISERROR(VLOOKUP($A43,'Import Peak'!$A$3:CZ$99,104,FALSE())-VLOOKUP($A43,'Import Peak Change'!$A$106:CZ$202,104,FALSE())),0,(VLOOKUP($A43,'Import Peak'!$A$3:CZ$99,104,FALSE())-VLOOKUP($A43,'Import Peak Change'!$A$106:CZ$202,104,FALSE())))</f>
        <v>0</v>
      </c>
      <c r="DA43" s="193" t="n">
        <f aca="false">IF(ISERROR(VLOOKUP($A43,'Import Peak'!$A$3:DA$99,105,FALSE())-VLOOKUP($A43,'Import Peak Change'!$A$106:DA$202,105,FALSE())),0,(VLOOKUP($A43,'Import Peak'!$A$3:DA$99,105,FALSE())-VLOOKUP($A43,'Import Peak Change'!$A$106:DA$202,105,FALSE())))</f>
        <v>0</v>
      </c>
      <c r="DB43" s="193" t="n">
        <f aca="false">IF(ISERROR(VLOOKUP($A43,'Import Peak'!$A$3:DB$99,106,FALSE())-VLOOKUP($A43,'Import Peak Change'!$A$106:DB$202,106,FALSE())),0,(VLOOKUP($A43,'Import Peak'!$A$3:DB$99,106,FALSE())-VLOOKUP($A43,'Import Peak Change'!$A$106:DB$202,106,FALSE())))</f>
        <v>0</v>
      </c>
      <c r="DC43" s="193" t="n">
        <f aca="false">IF(ISERROR(VLOOKUP($A43,'Import Peak'!$A$3:DC$99,107,FALSE())-VLOOKUP($A43,'Import Peak Change'!$A$106:DC$202,107,FALSE())),0,(VLOOKUP($A43,'Import Peak'!$A$3:DC$99,107,FALSE())-VLOOKUP($A43,'Import Peak Change'!$A$106:DC$202,107,FALSE())))</f>
        <v>0</v>
      </c>
      <c r="DD43" s="193" t="n">
        <f aca="false">IF(ISERROR(VLOOKUP($A43,'Import Peak'!$A$3:DD$99,108,FALSE())-VLOOKUP($A43,'Import Peak Change'!$A$106:DD$202,108,FALSE())),0,(VLOOKUP($A43,'Import Peak'!$A$3:DD$99,108,FALSE())-VLOOKUP($A43,'Import Peak Change'!$A$106:DD$202,108,FALSE())))</f>
        <v>0</v>
      </c>
      <c r="DE43" s="193" t="n">
        <f aca="false">IF(ISERROR(VLOOKUP($A43,'Import Peak'!$A$3:DE$99,109,FALSE())-VLOOKUP($A43,'Import Peak Change'!$A$106:DE$202,109,FALSE())),0,(VLOOKUP($A43,'Import Peak'!$A$3:DE$99,109,FALSE())-VLOOKUP($A43,'Import Peak Change'!$A$106:DE$202,109,FALSE())))</f>
        <v>0</v>
      </c>
      <c r="DF43" s="193" t="n">
        <f aca="false">IF(ISERROR(VLOOKUP($A43,'Import Peak'!$A$3:DF$99,110,FALSE())-VLOOKUP($A43,'Import Peak Change'!$A$106:DF$202,110,FALSE())),0,(VLOOKUP($A43,'Import Peak'!$A$3:DF$99,110,FALSE())-VLOOKUP($A43,'Import Peak Change'!$A$106:DF$202,110,FALSE())))</f>
        <v>0</v>
      </c>
      <c r="DG43" s="193" t="n">
        <f aca="false">IF(ISERROR(VLOOKUP($A43,'Import Peak'!$A$3:DG$99,111,FALSE())-VLOOKUP($A43,'Import Peak Change'!$A$106:DG$202,111,FALSE())),0,(VLOOKUP($A43,'Import Peak'!$A$3:DG$99,111,FALSE())-VLOOKUP($A43,'Import Peak Change'!$A$106:DG$202,111,FALSE())))</f>
        <v>0</v>
      </c>
      <c r="DH43" s="193" t="n">
        <f aca="false">IF(ISERROR(VLOOKUP($A43,'Import Peak'!$A$3:DH$99,112,FALSE())-VLOOKUP($A43,'Import Peak Change'!$A$106:DH$202,112,FALSE())),0,(VLOOKUP($A43,'Import Peak'!$A$3:DH$99,112,FALSE())-VLOOKUP($A43,'Import Peak Change'!$A$106:DH$202,112,FALSE())))</f>
        <v>0</v>
      </c>
      <c r="DI43" s="193" t="n">
        <f aca="false">IF(ISERROR(VLOOKUP($A43,'Import Peak'!$A$3:DI$99,113,FALSE())-VLOOKUP($A43,'Import Peak Change'!$A$106:DI$202,113,FALSE())),0,(VLOOKUP($A43,'Import Peak'!$A$3:DI$99,113,FALSE())-VLOOKUP($A43,'Import Peak Change'!$A$106:DI$202,113,FALSE())))</f>
        <v>0</v>
      </c>
      <c r="DJ43" s="193" t="n">
        <f aca="false">IF(ISERROR(VLOOKUP($A43,'Import Peak'!$A$3:DJ$99,114,FALSE())-VLOOKUP($A43,'Import Peak Change'!$A$106:DJ$202,114,FALSE())),0,(VLOOKUP($A43,'Import Peak'!$A$3:DJ$99,114,FALSE())-VLOOKUP($A43,'Import Peak Change'!$A$106:DJ$202,114,FALSE())))</f>
        <v>0</v>
      </c>
      <c r="DK43" s="193" t="n">
        <f aca="false">IF(ISERROR(VLOOKUP($A43,'Import Peak'!$A$3:DK$99,115,FALSE())-VLOOKUP($A43,'Import Peak Change'!$A$106:DK$202,115,FALSE())),0,(VLOOKUP($A43,'Import Peak'!$A$3:DK$99,115,FALSE())-VLOOKUP($A43,'Import Peak Change'!$A$106:DK$202,115,FALSE())))</f>
        <v>0</v>
      </c>
      <c r="DL43" s="193" t="n">
        <f aca="false">IF(ISERROR(VLOOKUP($A43,'Import Peak'!$A$3:DL$99,116,FALSE())-VLOOKUP($A43,'Import Peak Change'!$A$106:DL$202,116,FALSE())),0,(VLOOKUP($A43,'Import Peak'!$A$3:DL$99,116,FALSE())-VLOOKUP($A43,'Import Peak Change'!$A$106:DL$202,116,FALSE())))</f>
        <v>0</v>
      </c>
      <c r="DM43" s="193" t="n">
        <f aca="false">IF(ISERROR(VLOOKUP($A43,'Import Peak'!$A$3:DM$99,117,FALSE())-VLOOKUP($A43,'Import Peak Change'!$A$106:DM$202,117,FALSE())),0,(VLOOKUP($A43,'Import Peak'!$A$3:DM$99,117,FALSE())-VLOOKUP($A43,'Import Peak Change'!$A$106:DM$202,117,FALSE())))</f>
        <v>0</v>
      </c>
      <c r="DN43" s="193" t="n">
        <f aca="false">IF(ISERROR(VLOOKUP($A43,'Import Peak'!$A$3:DN$99,118,FALSE())-VLOOKUP($A43,'Import Peak Change'!$A$106:DN$202,118,FALSE())),0,(VLOOKUP($A43,'Import Peak'!$A$3:DN$99,118,FALSE())-VLOOKUP($A43,'Import Peak Change'!$A$106:DN$202,118,FALSE())))</f>
        <v>0</v>
      </c>
      <c r="DO43" s="193" t="n">
        <f aca="false">IF(ISERROR(VLOOKUP($A43,'Import Peak'!$A$3:DO$99,119,FALSE())-VLOOKUP($A43,'Import Peak Change'!$A$106:DO$202,119,FALSE())),0,(VLOOKUP($A43,'Import Peak'!$A$3:DO$99,119,FALSE())-VLOOKUP($A43,'Import Peak Change'!$A$106:DO$202,119,FALSE())))</f>
        <v>0</v>
      </c>
      <c r="DP43" s="193" t="n">
        <f aca="false">IF(ISERROR(VLOOKUP($A43,'Import Peak'!$A$3:DP$99,120,FALSE())-VLOOKUP($A43,'Import Peak Change'!$A$106:DP$202,120,FALSE())),0,(VLOOKUP($A43,'Import Peak'!$A$3:DP$99,120,FALSE())-VLOOKUP($A43,'Import Peak Change'!$A$106:DP$202,120,FALSE())))</f>
        <v>0</v>
      </c>
      <c r="DQ43" s="193" t="n">
        <f aca="false">IF(ISERROR(VLOOKUP($A43,'Import Peak'!$A$3:DQ$99,121,FALSE())-VLOOKUP($A43,'Import Peak Change'!$A$106:DQ$202,121,FALSE())),0,(VLOOKUP($A43,'Import Peak'!$A$3:DQ$99,121,FALSE())-VLOOKUP($A43,'Import Peak Change'!$A$106:DQ$202,121,FALSE())))</f>
        <v>0</v>
      </c>
      <c r="DR43" s="193" t="n">
        <f aca="false">IF(ISERROR(VLOOKUP($A43,'Import Peak'!$A$3:DR$99,122,FALSE())-VLOOKUP($A43,'Import Peak Change'!$A$106:DR$202,122,FALSE())),0,(VLOOKUP($A43,'Import Peak'!$A$3:DR$99,122,FALSE())-VLOOKUP($A43,'Import Peak Change'!$A$106:DR$202,122,FALSE())))</f>
        <v>0</v>
      </c>
      <c r="DS43" s="193" t="n">
        <f aca="false">IF(ISERROR(VLOOKUP($A43,'Import Peak'!$A$3:DS$99,123,FALSE())-VLOOKUP($A43,'Import Peak Change'!$A$106:DS$202,123,FALSE())),0,(VLOOKUP($A43,'Import Peak'!$A$3:DS$99,123,FALSE())-VLOOKUP($A43,'Import Peak Change'!$A$106:DS$202,123,FALSE())))</f>
        <v>0</v>
      </c>
      <c r="DT43" s="193" t="n">
        <f aca="false">IF(ISERROR(VLOOKUP($A43,'Import Peak'!$A$3:DT$99,124,FALSE())-VLOOKUP($A43,'Import Peak Change'!$A$106:DT$202,124,FALSE())),0,(VLOOKUP($A43,'Import Peak'!$A$3:DT$99,124,FALSE())-VLOOKUP($A43,'Import Peak Change'!$A$106:DT$202,124,FALSE())))</f>
        <v>0</v>
      </c>
      <c r="DU43" s="193" t="n">
        <f aca="false">IF(ISERROR(VLOOKUP($A43,'Import Peak'!$A$3:DU$99,125,FALSE())-VLOOKUP($A43,'Import Peak Change'!$A$106:DU$202,125,FALSE())),0,(VLOOKUP($A43,'Import Peak'!$A$3:DU$99,125,FALSE())-VLOOKUP($A43,'Import Peak Change'!$A$106:DU$202,125,FALSE())))</f>
        <v>0</v>
      </c>
      <c r="DV43" s="193" t="n">
        <f aca="false">IF(ISERROR(VLOOKUP($A43,'Import Peak'!$A$3:DV$99,126,FALSE())-VLOOKUP($A43,'Import Peak Change'!$A$106:DV$202,126,FALSE())),0,(VLOOKUP($A43,'Import Peak'!$A$3:DV$99,126,FALSE())-VLOOKUP($A43,'Import Peak Change'!$A$106:DV$202,126,FALSE())))</f>
        <v>0</v>
      </c>
      <c r="DW43" s="193" t="n">
        <f aca="false">IF(ISERROR(VLOOKUP($A43,'Import Peak'!$A$3:DW$99,127,FALSE())-VLOOKUP($A43,'Import Peak Change'!$A$106:DW$202,127,FALSE())),0,(VLOOKUP($A43,'Import Peak'!$A$3:DW$99,127,FALSE())-VLOOKUP($A43,'Import Peak Change'!$A$106:DW$202,127,FALSE())))</f>
        <v>0</v>
      </c>
      <c r="DX43" s="193" t="n">
        <f aca="false">IF(ISERROR(VLOOKUP($A43,'Import Peak'!$A$3:DX$99,128,FALSE())-VLOOKUP($A43,'Import Peak Change'!$A$106:DX$202,128,FALSE())),0,(VLOOKUP($A43,'Import Peak'!$A$3:DX$99,128,FALSE())-VLOOKUP($A43,'Import Peak Change'!$A$106:DX$202,128,FALSE())))</f>
        <v>0</v>
      </c>
      <c r="DY43" s="193" t="n">
        <f aca="false">IF(ISERROR(VLOOKUP($A43,'Import Peak'!$A$3:DY$99,129,FALSE())-VLOOKUP($A43,'Import Peak Change'!$A$106:DY$202,129,FALSE())),0,(VLOOKUP($A43,'Import Peak'!$A$3:DY$99,129,FALSE())-VLOOKUP($A43,'Import Peak Change'!$A$106:DY$202,129,FALSE())))</f>
        <v>0</v>
      </c>
      <c r="DZ43" s="193" t="n">
        <f aca="false">IF(ISERROR(VLOOKUP($A43,'Import Peak'!$A$3:DZ$99,130,FALSE())-VLOOKUP($A43,'Import Peak Change'!$A$106:DZ$202,130,FALSE())),0,(VLOOKUP($A43,'Import Peak'!$A$3:DZ$99,130,FALSE())-VLOOKUP($A43,'Import Peak Change'!$A$106:DZ$202,130,FALSE())))</f>
        <v>0</v>
      </c>
      <c r="EA43" s="193" t="n">
        <f aca="false">IF(ISERROR(VLOOKUP($A43,'Import Peak'!$A$3:EA$99,131,FALSE())-VLOOKUP($A43,'Import Peak Change'!$A$106:EA$202,131,FALSE())),0,(VLOOKUP($A43,'Import Peak'!$A$3:EA$99,131,FALSE())-VLOOKUP($A43,'Import Peak Change'!$A$106:EA$202,131,FALSE())))</f>
        <v>0</v>
      </c>
      <c r="EB43" s="193" t="n">
        <f aca="false">IF(ISERROR(VLOOKUP($A43,'Import Peak'!$A$3:EB$99,132,FALSE())-VLOOKUP($A43,'Import Peak Change'!$A$106:EB$202,132,FALSE())),0,(VLOOKUP($A43,'Import Peak'!$A$3:EB$99,132,FALSE())-VLOOKUP($A43,'Import Peak Change'!$A$106:EB$202,132,FALSE())))</f>
        <v>0</v>
      </c>
      <c r="EC43" s="193" t="n">
        <f aca="false">IF(ISERROR(VLOOKUP($A43,'Import Peak'!$A$3:EC$99,133,FALSE())-VLOOKUP($A43,'Import Peak Change'!$A$106:EC$202,133,FALSE())),0,(VLOOKUP($A43,'Import Peak'!$A$3:EC$99,133,FALSE())-VLOOKUP($A43,'Import Peak Change'!$A$106:EC$202,133,FALSE())))</f>
        <v>0</v>
      </c>
      <c r="ED43" s="193" t="n">
        <f aca="false">IF(ISERROR(VLOOKUP($A43,'Import Peak'!$A$3:ED$99,134,FALSE())-VLOOKUP($A43,'Import Peak Change'!$A$106:ED$202,134,FALSE())),0,(VLOOKUP($A43,'Import Peak'!$A$3:ED$99,134,FALSE())-VLOOKUP($A43,'Import Peak Change'!$A$106:ED$202,134,FALSE())))</f>
        <v>0</v>
      </c>
      <c r="EE43" s="193" t="n">
        <f aca="false">IF(ISERROR(VLOOKUP($A43,'Import Peak'!$A$3:EE$99,135,FALSE())-VLOOKUP($A43,'Import Peak Change'!$A$106:EE$202,135,FALSE())),0,(VLOOKUP($A43,'Import Peak'!$A$3:EE$99,135,FALSE())-VLOOKUP($A43,'Import Peak Change'!$A$106:EE$202,135,FALSE())))</f>
        <v>0</v>
      </c>
      <c r="EF43" s="193" t="n">
        <f aca="false">IF(ISERROR(VLOOKUP($A43,'Import Peak'!$A$3:EF$99,136,FALSE())-VLOOKUP($A43,'Import Peak Change'!$A$106:EF$202,136,FALSE())),0,(VLOOKUP($A43,'Import Peak'!$A$3:EF$99,136,FALSE())-VLOOKUP($A43,'Import Peak Change'!$A$106:EF$202,136,FALSE())))</f>
        <v>0</v>
      </c>
      <c r="EG43" s="193" t="n">
        <f aca="false">IF(ISERROR(VLOOKUP($A43,'Import Peak'!$A$3:EG$99,137,FALSE())-VLOOKUP($A43,'Import Peak Change'!$A$106:EG$202,137,FALSE())),0,(VLOOKUP($A43,'Import Peak'!$A$3:EG$99,137,FALSE())-VLOOKUP($A43,'Import Peak Change'!$A$106:EG$202,137,FALSE())))</f>
        <v>0</v>
      </c>
      <c r="EH43" s="193" t="n">
        <f aca="false">IF(ISERROR(VLOOKUP($A43,'Import Peak'!$A$3:EH$99,138,FALSE())-VLOOKUP($A43,'Import Peak Change'!$A$106:EH$202,138,FALSE())),0,(VLOOKUP($A43,'Import Peak'!$A$3:EH$99,138,FALSE())-VLOOKUP($A43,'Import Peak Change'!$A$106:EH$202,138,FALSE())))</f>
        <v>0</v>
      </c>
      <c r="EI43" s="193" t="n">
        <f aca="false">IF(ISERROR(VLOOKUP($A43,'Import Peak'!$A$3:EI$99,139,FALSE())-VLOOKUP($A43,'Import Peak Change'!$A$106:EI$202,139,FALSE())),0,(VLOOKUP($A43,'Import Peak'!$A$3:EI$99,139,FALSE())-VLOOKUP($A43,'Import Peak Change'!$A$106:EI$202,139,FALSE())))</f>
        <v>0</v>
      </c>
      <c r="EJ43" s="193" t="n">
        <f aca="false">IF(ISERROR(VLOOKUP($A43,'Import Peak'!$A$3:EJ$99,140,FALSE())-VLOOKUP($A43,'Import Peak Change'!$A$106:EJ$202,140,FALSE())),0,(VLOOKUP($A43,'Import Peak'!$A$3:EJ$99,140,FALSE())-VLOOKUP($A43,'Import Peak Change'!$A$106:EJ$202,140,FALSE())))</f>
        <v>0</v>
      </c>
      <c r="EK43" s="193" t="n">
        <f aca="false">IF(ISERROR(VLOOKUP($A43,'Import Peak'!$A$3:EK$99,141,FALSE())-VLOOKUP($A43,'Import Peak Change'!$A$106:EK$202,141,FALSE())),0,(VLOOKUP($A43,'Import Peak'!$A$3:EK$99,141,FALSE())-VLOOKUP($A43,'Import Peak Change'!$A$106:EK$202,141,FALSE())))</f>
        <v>0</v>
      </c>
      <c r="EL43" s="193" t="n">
        <f aca="false">IF(ISERROR(VLOOKUP($A43,'Import Peak'!$A$3:EL$99,142,FALSE())-VLOOKUP($A43,'Import Peak Change'!$A$106:EL$202,142,FALSE())),0,(VLOOKUP($A43,'Import Peak'!$A$3:EL$99,142,FALSE())-VLOOKUP($A43,'Import Peak Change'!$A$106:EL$202,142,FALSE())))</f>
        <v>0</v>
      </c>
      <c r="EM43" s="193" t="n">
        <f aca="false">IF(ISERROR(VLOOKUP($A43,'Import Peak'!$A$3:EM$99,143,FALSE())-VLOOKUP($A43,'Import Peak Change'!$A$106:EM$202,143,FALSE())),0,(VLOOKUP($A43,'Import Peak'!$A$3:EM$99,143,FALSE())-VLOOKUP($A43,'Import Peak Change'!$A$106:EM$202,143,FALSE())))</f>
        <v>0</v>
      </c>
      <c r="EN43" s="193" t="n">
        <f aca="false">IF(ISERROR(VLOOKUP($A43,'Import Peak'!$A$3:EN$99,144,FALSE())-VLOOKUP($A43,'Import Peak Change'!$A$106:EN$202,144,FALSE())),0,(VLOOKUP($A43,'Import Peak'!$A$3:EN$99,144,FALSE())-VLOOKUP($A43,'Import Peak Change'!$A$106:EN$202,144,FALSE())))</f>
        <v>0</v>
      </c>
      <c r="EO43" s="193" t="n">
        <f aca="false">IF(ISERROR(VLOOKUP($A43,'Import Peak'!$A$3:EO$99,145,FALSE())-VLOOKUP($A43,'Import Peak Change'!$A$106:EO$202,145,FALSE())),0,(VLOOKUP($A43,'Import Peak'!$A$3:EO$99,145,FALSE())-VLOOKUP($A43,'Import Peak Change'!$A$106:EO$202,145,FALSE())))</f>
        <v>0</v>
      </c>
      <c r="EP43" s="193" t="n">
        <f aca="false">IF(ISERROR(VLOOKUP($A43,'Import Peak'!$A$3:EP$99,146,FALSE())-VLOOKUP($A43,'Import Peak Change'!$A$106:EP$202,146,FALSE())),0,(VLOOKUP($A43,'Import Peak'!$A$3:EP$99,146,FALSE())-VLOOKUP($A43,'Import Peak Change'!$A$106:EP$202,146,FALSE())))</f>
        <v>0</v>
      </c>
      <c r="EQ43" s="193" t="n">
        <f aca="false">IF(ISERROR(VLOOKUP($A43,'Import Peak'!$A$3:EQ$99,147,FALSE())-VLOOKUP($A43,'Import Peak Change'!$A$106:EQ$202,147,FALSE())),0,(VLOOKUP($A43,'Import Peak'!$A$3:EQ$99,147,FALSE())-VLOOKUP($A43,'Import Peak Change'!$A$106:EQ$202,147,FALSE())))</f>
        <v>0</v>
      </c>
      <c r="ER43" s="193" t="n">
        <f aca="false">IF(ISERROR(VLOOKUP($A43,'Import Peak'!$A$3:ER$99,148,FALSE())-VLOOKUP($A43,'Import Peak Change'!$A$106:ER$202,148,FALSE())),0,(VLOOKUP($A43,'Import Peak'!$A$3:ER$99,148,FALSE())-VLOOKUP($A43,'Import Peak Change'!$A$106:ER$202,148,FALSE())))</f>
        <v>0</v>
      </c>
      <c r="ES43" s="193" t="n">
        <f aca="false">IF(ISERROR(VLOOKUP($A43,'Import Peak'!$A$3:ES$99,149,FALSE())-VLOOKUP($A43,'Import Peak Change'!$A$106:ES$202,149,FALSE())),0,(VLOOKUP($A43,'Import Peak'!$A$3:ES$99,149,FALSE())-VLOOKUP($A43,'Import Peak Change'!$A$106:ES$202,149,FALSE())))</f>
        <v>0</v>
      </c>
      <c r="ET43" s="193" t="n">
        <f aca="false">IF(ISERROR(VLOOKUP($A43,'Import Peak'!$A$3:ET$99,150,FALSE())-VLOOKUP($A43,'Import Peak Change'!$A$106:ET$202,150,FALSE())),0,(VLOOKUP($A43,'Import Peak'!$A$3:ET$99,150,FALSE())-VLOOKUP($A43,'Import Peak Change'!$A$106:ET$202,150,FALSE())))</f>
        <v>0</v>
      </c>
      <c r="EU43" s="193" t="n">
        <f aca="false">IF(ISERROR(VLOOKUP($A43,'Import Peak'!$A$3:EU$99,151,FALSE())-VLOOKUP($A43,'Import Peak Change'!$A$106:EU$202,151,FALSE())),0,(VLOOKUP($A43,'Import Peak'!$A$3:EU$99,151,FALSE())-VLOOKUP($A43,'Import Peak Change'!$A$106:EU$202,151,FALSE())))</f>
        <v>0</v>
      </c>
      <c r="EV43" s="193" t="n">
        <f aca="false">IF(ISERROR(VLOOKUP($A43,'Import Peak'!$A$3:EV$99,152,FALSE())-VLOOKUP($A43,'Import Peak Change'!$A$106:EV$202,152,FALSE())),0,(VLOOKUP($A43,'Import Peak'!$A$3:EV$99,152,FALSE())-VLOOKUP($A43,'Import Peak Change'!$A$106:EV$202,152,FALSE())))</f>
        <v>0</v>
      </c>
      <c r="EW43" s="193" t="n">
        <f aca="false">IF(ISERROR(VLOOKUP($A43,'Import Peak'!$A$3:EW$99,153,FALSE())-VLOOKUP($A43,'Import Peak Change'!$A$106:EW$202,153,FALSE())),0,(VLOOKUP($A43,'Import Peak'!$A$3:EW$99,153,FALSE())-VLOOKUP($A43,'Import Peak Change'!$A$106:EW$202,153,FALSE())))</f>
        <v>0</v>
      </c>
      <c r="EX43" s="193" t="n">
        <f aca="false">IF(ISERROR(VLOOKUP($A43,'Import Peak'!$A$3:EX$99,154,FALSE())-VLOOKUP($A43,'Import Peak Change'!$A$106:EX$202,154,FALSE())),0,(VLOOKUP($A43,'Import Peak'!$A$3:EX$99,154,FALSE())-VLOOKUP($A43,'Import Peak Change'!$A$106:EX$202,154,FALSE())))</f>
        <v>0</v>
      </c>
      <c r="EY43" s="193" t="n">
        <f aca="false">IF(ISERROR(VLOOKUP($A43,'Import Peak'!$A$3:EY$99,155,FALSE())-VLOOKUP($A43,'Import Peak Change'!$A$106:EY$202,155,FALSE())),0,(VLOOKUP($A43,'Import Peak'!$A$3:EY$99,155,FALSE())-VLOOKUP($A43,'Import Peak Change'!$A$106:EY$202,155,FALSE())))</f>
        <v>0</v>
      </c>
      <c r="EZ43" s="193" t="n">
        <f aca="false">IF(ISERROR(VLOOKUP($A43,'Import Peak'!$A$3:EZ$99,156,FALSE())-VLOOKUP($A43,'Import Peak Change'!$A$106:EZ$202,156,FALSE())),0,(VLOOKUP($A43,'Import Peak'!$A$3:EZ$99,156,FALSE())-VLOOKUP($A43,'Import Peak Change'!$A$106:EZ$202,156,FALSE())))</f>
        <v>0</v>
      </c>
      <c r="FA43" s="193" t="n">
        <f aca="false">IF(ISERROR(VLOOKUP($A43,'Import Peak'!$A$3:FA$99,157,FALSE())-VLOOKUP($A43,'Import Peak Change'!$A$106:FA$202,157,FALSE())),0,(VLOOKUP($A43,'Import Peak'!$A$3:FA$99,157,FALSE())-VLOOKUP($A43,'Import Peak Change'!$A$106:FA$202,157,FALSE())))</f>
        <v>0</v>
      </c>
      <c r="FB43" s="193" t="n">
        <f aca="false">IF(ISERROR(VLOOKUP($A43,'Import Peak'!$A$3:FB$99,158,FALSE())-VLOOKUP($A43,'Import Peak Change'!$A$106:FB$202,158,FALSE())),0,(VLOOKUP($A43,'Import Peak'!$A$3:FB$99,158,FALSE())-VLOOKUP($A43,'Import Peak Change'!$A$106:FB$202,158,FALSE())))</f>
        <v>0</v>
      </c>
      <c r="FC43" s="193" t="n">
        <f aca="false">IF(ISERROR(VLOOKUP($A43,'Import Peak'!$A$3:FC$99,159,FALSE())-VLOOKUP($A43,'Import Peak Change'!$A$106:FC$202,159,FALSE())),0,(VLOOKUP($A43,'Import Peak'!$A$3:FC$99,159,FALSE())-VLOOKUP($A43,'Import Peak Change'!$A$106:FC$202,159,FALSE())))</f>
        <v>0</v>
      </c>
      <c r="FD43" s="193" t="n">
        <f aca="false">IF(ISERROR(VLOOKUP($A43,'Import Peak'!$A$3:FD$99,160,FALSE())-VLOOKUP($A43,'Import Peak Change'!$A$106:FD$202,160,FALSE())),0,(VLOOKUP($A43,'Import Peak'!$A$3:FD$99,160,FALSE())-VLOOKUP($A43,'Import Peak Change'!$A$106:FD$202,160,FALSE())))</f>
        <v>0</v>
      </c>
      <c r="FE43" s="193" t="n">
        <f aca="false">IF(ISERROR(VLOOKUP($A43,'Import Peak'!$A$3:FE$99,161,FALSE())-VLOOKUP($A43,'Import Peak Change'!$A$106:FE$202,161,FALSE())),0,(VLOOKUP($A43,'Import Peak'!$A$3:FE$99,161,FALSE())-VLOOKUP($A43,'Import Peak Change'!$A$106:FE$202,161,FALSE())))</f>
        <v>0</v>
      </c>
      <c r="FF43" s="193" t="n">
        <f aca="false">IF(ISERROR(VLOOKUP($A43,'Import Peak'!$A$3:FF$99,162,FALSE())-VLOOKUP($A43,'Import Peak Change'!$A$106:FF$202,162,FALSE())),0,(VLOOKUP($A43,'Import Peak'!$A$3:FF$99,162,FALSE())-VLOOKUP($A43,'Import Peak Change'!$A$106:FF$202,162,FALSE())))</f>
        <v>0</v>
      </c>
      <c r="FG43" s="193" t="n">
        <f aca="false">IF(ISERROR(VLOOKUP($A43,'Import Peak'!$A$3:FG$99,163,FALSE())-VLOOKUP($A43,'Import Peak Change'!$A$106:FG$202,163,FALSE())),0,(VLOOKUP($A43,'Import Peak'!$A$3:FG$99,163,FALSE())-VLOOKUP($A43,'Import Peak Change'!$A$106:FG$202,163,FALSE())))</f>
        <v>0</v>
      </c>
      <c r="FH43" s="193" t="n">
        <f aca="false">IF(ISERROR(VLOOKUP($A43,'Import Peak'!$A$3:FH$99,164,FALSE())-VLOOKUP($A43,'Import Peak Change'!$A$106:FH$202,164,FALSE())),0,(VLOOKUP($A43,'Import Peak'!$A$3:FH$99,164,FALSE())-VLOOKUP($A43,'Import Peak Change'!$A$106:FH$202,164,FALSE())))</f>
        <v>0</v>
      </c>
      <c r="FI43" s="193" t="n">
        <f aca="false">IF(ISERROR(VLOOKUP($A43,'Import Peak'!$A$3:FI$99,165,FALSE())-VLOOKUP($A43,'Import Peak Change'!$A$106:FI$202,165,FALSE())),0,(VLOOKUP($A43,'Import Peak'!$A$3:FI$99,165,FALSE())-VLOOKUP($A43,'Import Peak Change'!$A$106:FI$202,165,FALSE())))</f>
        <v>0</v>
      </c>
      <c r="FJ43" s="193" t="n">
        <f aca="false">IF(ISERROR(VLOOKUP($A43,'Import Peak'!$A$3:FJ$99,166,FALSE())-VLOOKUP($A43,'Import Peak Change'!$A$106:FJ$202,166,FALSE())),0,(VLOOKUP($A43,'Import Peak'!$A$3:FJ$99,166,FALSE())-VLOOKUP($A43,'Import Peak Change'!$A$106:FJ$202,166,FALSE())))</f>
        <v>0</v>
      </c>
      <c r="FK43" s="193" t="n">
        <f aca="false">IF(ISERROR(VLOOKUP($A43,'Import Peak'!$A$3:FK$99,167,FALSE())-VLOOKUP($A43,'Import Peak Change'!$A$106:FK$202,167,FALSE())),0,(VLOOKUP($A43,'Import Peak'!$A$3:FK$99,167,FALSE())-VLOOKUP($A43,'Import Peak Change'!$A$106:FK$202,167,FALSE())))</f>
        <v>0</v>
      </c>
      <c r="FL43" s="193" t="n">
        <f aca="false">IF(ISERROR(VLOOKUP($A43,'Import Peak'!$A$3:FL$99,168,FALSE())-VLOOKUP($A43,'Import Peak Change'!$A$106:FL$202,168,FALSE())),0,(VLOOKUP($A43,'Import Peak'!$A$3:FL$99,168,FALSE())-VLOOKUP($A43,'Import Peak Change'!$A$106:FL$202,168,FALSE())))</f>
        <v>0</v>
      </c>
      <c r="FM43" s="193" t="n">
        <f aca="false">IF(ISERROR(VLOOKUP($A43,'Import Peak'!$A$3:FM$99,169,FALSE())-VLOOKUP($A43,'Import Peak Change'!$A$106:FM$202,169,FALSE())),0,(VLOOKUP($A43,'Import Peak'!$A$3:FM$99,169,FALSE())-VLOOKUP($A43,'Import Peak Change'!$A$106:FM$202,169,FALSE())))</f>
        <v>0</v>
      </c>
      <c r="FN43" s="193" t="n">
        <f aca="false">IF(ISERROR(VLOOKUP($A43,'Import Peak'!$A$3:FN$99,170,FALSE())-VLOOKUP($A43,'Import Peak Change'!$A$106:FN$202,170,FALSE())),0,(VLOOKUP($A43,'Import Peak'!$A$3:FN$99,170,FALSE())-VLOOKUP($A43,'Import Peak Change'!$A$106:FN$202,170,FALSE())))</f>
        <v>0</v>
      </c>
      <c r="FO43" s="193" t="n">
        <f aca="false">IF(ISERROR(VLOOKUP($A43,'Import Peak'!$A$3:FO$99,171,FALSE())-VLOOKUP($A43,'Import Peak Change'!$A$106:FO$202,171,FALSE())),0,(VLOOKUP($A43,'Import Peak'!$A$3:FO$99,171,FALSE())-VLOOKUP($A43,'Import Peak Change'!$A$106:FO$202,171,FALSE())))</f>
        <v>0</v>
      </c>
      <c r="FP43" s="193" t="n">
        <f aca="false">IF(ISERROR(VLOOKUP($A43,'Import Peak'!$A$3:FP$99,172,FALSE())-VLOOKUP($A43,'Import Peak Change'!$A$106:FP$202,172,FALSE())),0,(VLOOKUP($A43,'Import Peak'!$A$3:FP$99,172,FALSE())-VLOOKUP($A43,'Import Peak Change'!$A$106:FP$202,172,FALSE())))</f>
        <v>0</v>
      </c>
      <c r="FQ43" s="193" t="n">
        <f aca="false">IF(ISERROR(VLOOKUP($A43,'Import Peak'!$A$3:FQ$99,173,FALSE())-VLOOKUP($A43,'Import Peak Change'!$A$106:FQ$202,173,FALSE())),0,(VLOOKUP($A43,'Import Peak'!$A$3:FQ$99,173,FALSE())-VLOOKUP($A43,'Import Peak Change'!$A$106:FQ$202,173,FALSE())))</f>
        <v>0</v>
      </c>
      <c r="FR43" s="193" t="n">
        <f aca="false">IF(ISERROR(VLOOKUP($A43,'Import Peak'!$A$3:FR$99,174,FALSE())-VLOOKUP($A43,'Import Peak Change'!$A$106:FR$202,174,FALSE())),0,(VLOOKUP($A43,'Import Peak'!$A$3:FR$99,174,FALSE())-VLOOKUP($A43,'Import Peak Change'!$A$106:FR$202,174,FALSE())))</f>
        <v>0</v>
      </c>
      <c r="FS43" s="193" t="n">
        <f aca="false">IF(ISERROR(VLOOKUP($A43,'Import Peak'!$A$3:FS$99,175,FALSE())-VLOOKUP($A43,'Import Peak Change'!$A$106:FS$202,175,FALSE())),0,(VLOOKUP($A43,'Import Peak'!$A$3:FS$99,175,FALSE())-VLOOKUP($A43,'Import Peak Change'!$A$106:FS$202,175,FALSE())))</f>
        <v>0</v>
      </c>
      <c r="FT43" s="193" t="n">
        <f aca="false">IF(ISERROR(VLOOKUP($A43,'Import Peak'!$A$3:FT$99,176,FALSE())-VLOOKUP($A43,'Import Peak Change'!$A$106:FT$202,176,FALSE())),0,(VLOOKUP($A43,'Import Peak'!$A$3:FT$99,176,FALSE())-VLOOKUP($A43,'Import Peak Change'!$A$106:FT$202,176,FALSE())))</f>
        <v>0</v>
      </c>
      <c r="FU43" s="193" t="n">
        <f aca="false">IF(ISERROR(VLOOKUP($A43,'Import Peak'!$A$3:FU$99,177,FALSE())-VLOOKUP($A43,'Import Peak Change'!$A$106:FU$202,177,FALSE())),0,(VLOOKUP($A43,'Import Peak'!$A$3:FU$99,177,FALSE())-VLOOKUP($A43,'Import Peak Change'!$A$106:FU$202,177,FALSE())))</f>
        <v>0</v>
      </c>
      <c r="FV43" s="193" t="n">
        <f aca="false">IF(ISERROR(VLOOKUP($A43,'Import Peak'!$A$3:FV$99,178,FALSE())-VLOOKUP($A43,'Import Peak Change'!$A$106:FV$202,178,FALSE())),0,(VLOOKUP($A43,'Import Peak'!$A$3:FV$99,178,FALSE())-VLOOKUP($A43,'Import Peak Change'!$A$106:FV$202,178,FALSE())))</f>
        <v>0</v>
      </c>
      <c r="FW43" s="193" t="n">
        <f aca="false">IF(ISERROR(VLOOKUP($A43,'Import Peak'!$A$3:FW$99,179,FALSE())-VLOOKUP($A43,'Import Peak Change'!$A$106:FW$202,179,FALSE())),0,(VLOOKUP($A43,'Import Peak'!$A$3:FW$99,179,FALSE())-VLOOKUP($A43,'Import Peak Change'!$A$106:FW$202,179,FALSE())))</f>
        <v>0</v>
      </c>
      <c r="FX43" s="193" t="n">
        <f aca="false">IF(ISERROR(VLOOKUP($A43,'Import Peak'!$A$3:FX$99,180,FALSE())-VLOOKUP($A43,'Import Peak Change'!$A$106:FX$202,180,FALSE())),0,(VLOOKUP($A43,'Import Peak'!$A$3:FX$99,180,FALSE())-VLOOKUP($A43,'Import Peak Change'!$A$106:FX$202,180,FALSE())))</f>
        <v>0</v>
      </c>
      <c r="FY43" s="193" t="n">
        <f aca="false">IF(ISERROR(VLOOKUP($A43,'Import Peak'!$A$3:FY$99,181,FALSE())-VLOOKUP($A43,'Import Peak Change'!$A$106:FY$202,181,FALSE())),0,(VLOOKUP($A43,'Import Peak'!$A$3:FY$99,181,FALSE())-VLOOKUP($A43,'Import Peak Change'!$A$106:FY$202,181,FALSE())))</f>
        <v>0</v>
      </c>
      <c r="FZ43" s="193" t="n">
        <f aca="false">IF(ISERROR(VLOOKUP($A43,'Import Peak'!$A$3:FZ$99,182,FALSE())-VLOOKUP($A43,'Import Peak Change'!$A$106:FZ$202,182,FALSE())),0,(VLOOKUP($A43,'Import Peak'!$A$3:FZ$99,182,FALSE())-VLOOKUP($A43,'Import Peak Change'!$A$106:FZ$202,182,FALSE())))</f>
        <v>0</v>
      </c>
      <c r="GA43" s="193" t="n">
        <f aca="false">IF(ISERROR(VLOOKUP($A43,'Import Peak'!$A$3:GA$99,183,FALSE())-VLOOKUP($A43,'Import Peak Change'!$A$106:GA$202,183,FALSE())),0,(VLOOKUP($A43,'Import Peak'!$A$3:GA$99,183,FALSE())-VLOOKUP($A43,'Import Peak Change'!$A$106:GA$202,183,FALSE())))</f>
        <v>0</v>
      </c>
      <c r="GB43" s="193" t="n">
        <f aca="false">IF(ISERROR(VLOOKUP($A43,'Import Peak'!$A$3:GB$99,184,FALSE())-VLOOKUP($A43,'Import Peak Change'!$A$106:GB$202,184,FALSE())),0,(VLOOKUP($A43,'Import Peak'!$A$3:GB$99,184,FALSE())-VLOOKUP($A43,'Import Peak Change'!$A$106:GB$202,184,FALSE())))</f>
        <v>0</v>
      </c>
      <c r="GC43" s="193" t="n">
        <f aca="false">IF(ISERROR(VLOOKUP($A43,'Import Peak'!$A$3:GC$99,185,FALSE())-VLOOKUP($A43,'Import Peak Change'!$A$106:GC$202,185,FALSE())),0,(VLOOKUP($A43,'Import Peak'!$A$3:GC$99,185,FALSE())-VLOOKUP($A43,'Import Peak Change'!$A$106:GC$202,185,FALSE())))</f>
        <v>0</v>
      </c>
      <c r="GD43" s="193" t="n">
        <f aca="false">IF(ISERROR(VLOOKUP($A43,'Import Peak'!$A$3:GD$99,186,FALSE())-VLOOKUP($A43,'Import Peak Change'!$A$106:GD$202,186,FALSE())),0,(VLOOKUP($A43,'Import Peak'!$A$3:GD$99,186,FALSE())-VLOOKUP($A43,'Import Peak Change'!$A$106:GD$202,186,FALSE())))</f>
        <v>0</v>
      </c>
      <c r="GE43" s="193" t="n">
        <f aca="false">IF(ISERROR(VLOOKUP($A43,'Import Peak'!$A$3:GE$99,187,FALSE())-VLOOKUP($A43,'Import Peak Change'!$A$106:GE$202,187,FALSE())),0,(VLOOKUP($A43,'Import Peak'!$A$3:GE$99,187,FALSE())-VLOOKUP($A43,'Import Peak Change'!$A$106:GE$202,187,FALSE())))</f>
        <v>0</v>
      </c>
      <c r="GF43" s="193" t="n">
        <f aca="false">IF(ISERROR(VLOOKUP($A43,'Import Peak'!$A$3:GF$99,188,FALSE())-VLOOKUP($A43,'Import Peak Change'!$A$106:GF$202,188,FALSE())),0,(VLOOKUP($A43,'Import Peak'!$A$3:GF$99,188,FALSE())-VLOOKUP($A43,'Import Peak Change'!$A$106:GF$202,188,FALSE())))</f>
        <v>0</v>
      </c>
      <c r="GG43" s="193" t="n">
        <f aca="false">IF(ISERROR(VLOOKUP($A43,'Import Peak'!$A$3:GG$99,189,FALSE())-VLOOKUP($A43,'Import Peak Change'!$A$106:GG$202,189,FALSE())),0,(VLOOKUP($A43,'Import Peak'!$A$3:GG$99,189,FALSE())-VLOOKUP($A43,'Import Peak Change'!$A$106:GG$202,189,FALSE())))</f>
        <v>0</v>
      </c>
      <c r="GH43" s="193" t="n">
        <f aca="false">IF(ISERROR(VLOOKUP($A43,'Import Peak'!$A$3:GH$99,190,FALSE())-VLOOKUP($A43,'Import Peak Change'!$A$106:GH$202,190,FALSE())),0,(VLOOKUP($A43,'Import Peak'!$A$3:GH$99,190,FALSE())-VLOOKUP($A43,'Import Peak Change'!$A$106:GH$202,190,FALSE())))</f>
        <v>0</v>
      </c>
      <c r="GI43" s="193" t="n">
        <f aca="false">IF(ISERROR(VLOOKUP($A43,'Import Peak'!$A$3:GI$99,191,FALSE())-VLOOKUP($A43,'Import Peak Change'!$A$106:GI$202,191,FALSE())),0,(VLOOKUP($A43,'Import Peak'!$A$3:GI$99,191,FALSE())-VLOOKUP($A43,'Import Peak Change'!$A$106:GI$202,191,FALSE())))</f>
        <v>0</v>
      </c>
      <c r="GJ43" s="193" t="n">
        <f aca="false">IF(ISERROR(VLOOKUP($A43,'Import Peak'!$A$3:GJ$99,192,FALSE())-VLOOKUP($A43,'Import Peak Change'!$A$106:GJ$202,192,FALSE())),0,(VLOOKUP($A43,'Import Peak'!$A$3:GJ$99,192,FALSE())-VLOOKUP($A43,'Import Peak Change'!$A$106:GJ$202,192,FALSE())))</f>
        <v>0</v>
      </c>
      <c r="GK43" s="193" t="n">
        <f aca="false">IF(ISERROR(VLOOKUP($A43,'Import Peak'!$A$3:GK$99,193,FALSE())-VLOOKUP($A43,'Import Peak Change'!$A$106:GK$202,193,FALSE())),0,(VLOOKUP($A43,'Import Peak'!$A$3:GK$99,193,FALSE())-VLOOKUP($A43,'Import Peak Change'!$A$106:GK$202,193,FALSE())))</f>
        <v>0</v>
      </c>
      <c r="GL43" s="193" t="n">
        <f aca="false">IF(ISERROR(VLOOKUP($A43,'Import Peak'!$A$3:GL$99,194,FALSE())-VLOOKUP($A43,'Import Peak Change'!$A$106:GL$202,194,FALSE())),0,(VLOOKUP($A43,'Import Peak'!$A$3:GL$99,194,FALSE())-VLOOKUP($A43,'Import Peak Change'!$A$106:GL$202,194,FALSE())))</f>
        <v>0</v>
      </c>
      <c r="GM43" s="193" t="n">
        <f aca="false">IF(ISERROR(VLOOKUP($A43,'Import Peak'!$A$3:GM$99,195,FALSE())-VLOOKUP($A43,'Import Peak Change'!$A$106:GM$202,195,FALSE())),0,(VLOOKUP($A43,'Import Peak'!$A$3:GM$99,195,FALSE())-VLOOKUP($A43,'Import Peak Change'!$A$106:GM$202,195,FALSE())))</f>
        <v>0</v>
      </c>
      <c r="GN43" s="193" t="n">
        <f aca="false">IF(ISERROR(VLOOKUP($A43,'Import Peak'!$A$3:GN$99,196,FALSE())-VLOOKUP($A43,'Import Peak Change'!$A$106:GN$202,196,FALSE())),0,(VLOOKUP($A43,'Import Peak'!$A$3:GN$99,196,FALSE())-VLOOKUP($A43,'Import Peak Change'!$A$106:GN$202,196,FALSE())))</f>
        <v>0</v>
      </c>
      <c r="GO43" s="193" t="n">
        <f aca="false">IF(ISERROR(VLOOKUP($A43,'Import Peak'!$A$3:GO$99,197,FALSE())-VLOOKUP($A43,'Import Peak Change'!$A$106:GO$202,197,FALSE())),0,(VLOOKUP($A43,'Import Peak'!$A$3:GO$99,197,FALSE())-VLOOKUP($A43,'Import Peak Change'!$A$106:GO$202,197,FALSE())))</f>
        <v>0</v>
      </c>
      <c r="GP43" s="193" t="n">
        <f aca="false">IF(ISERROR(VLOOKUP($A43,'Import Peak'!$A$3:GP$99,198,FALSE())-VLOOKUP($A43,'Import Peak Change'!$A$106:GP$202,198,FALSE())),0,(VLOOKUP($A43,'Import Peak'!$A$3:GP$99,198,FALSE())-VLOOKUP($A43,'Import Peak Change'!$A$106:GP$202,198,FALSE())))</f>
        <v>0</v>
      </c>
      <c r="GQ43" s="193" t="n">
        <f aca="false">IF(ISERROR(VLOOKUP($A43,'Import Peak'!$A$3:GQ$99,199,FALSE())-VLOOKUP($A43,'Import Peak Change'!$A$106:GQ$202,199,FALSE())),0,(VLOOKUP($A43,'Import Peak'!$A$3:GQ$99,199,FALSE())-VLOOKUP($A43,'Import Peak Change'!$A$106:GQ$202,199,FALSE())))</f>
        <v>0</v>
      </c>
      <c r="GR43" s="193" t="n">
        <f aca="false">IF(ISERROR(VLOOKUP($A43,'Import Peak'!$A$3:GR$99,200,FALSE())-VLOOKUP($A43,'Import Peak Change'!$A$106:GR$202,200,FALSE())),0,(VLOOKUP($A43,'Import Peak'!$A$3:GR$99,200,FALSE())-VLOOKUP($A43,'Import Peak Change'!$A$106:GR$202,200,FALSE())))</f>
        <v>0</v>
      </c>
      <c r="GS43" s="193" t="n">
        <f aca="false">IF(ISERROR(VLOOKUP($A43,'Import Peak'!$A$3:GS$99,201,FALSE())-VLOOKUP($A43,'Import Peak Change'!$A$106:GS$202,201,FALSE())),0,(VLOOKUP($A43,'Import Peak'!$A$3:GS$99,201,FALSE())-VLOOKUP($A43,'Import Peak Change'!$A$106:GS$202,201,FALSE())))</f>
        <v>0</v>
      </c>
      <c r="GT43" s="193" t="n">
        <f aca="false">IF(ISERROR(VLOOKUP($A43,'Import Peak'!$A$3:GT$99,202,FALSE())-VLOOKUP($A43,'Import Peak Change'!$A$106:GT$202,202,FALSE())),0,(VLOOKUP($A43,'Import Peak'!$A$3:GT$99,202,FALSE())-VLOOKUP($A43,'Import Peak Change'!$A$106:GT$202,202,FALSE())))</f>
        <v>0</v>
      </c>
      <c r="GU43" s="193" t="n">
        <f aca="false">IF(ISERROR(VLOOKUP($A43,'Import Peak'!$A$3:GU$99,203,FALSE())-VLOOKUP($A43,'Import Peak Change'!$A$106:GU$202,203,FALSE())),0,(VLOOKUP($A43,'Import Peak'!$A$3:GU$99,203,FALSE())-VLOOKUP($A43,'Import Peak Change'!$A$106:GU$202,203,FALSE())))</f>
        <v>0</v>
      </c>
      <c r="GV43" s="193" t="n">
        <f aca="false">IF(ISERROR(VLOOKUP($A43,'Import Peak'!$A$3:GV$99,204,FALSE())-VLOOKUP($A43,'Import Peak Change'!$A$106:GV$202,204,FALSE())),0,(VLOOKUP($A43,'Import Peak'!$A$3:GV$99,204,FALSE())-VLOOKUP($A43,'Import Peak Change'!$A$106:GV$202,204,FALSE())))</f>
        <v>0</v>
      </c>
      <c r="GW43" s="193" t="n">
        <f aca="false">IF(ISERROR(VLOOKUP($A43,'Import Peak'!$A$3:GW$99,205,FALSE())-VLOOKUP($A43,'Import Peak Change'!$A$106:GW$202,205,FALSE())),0,(VLOOKUP($A43,'Import Peak'!$A$3:GW$99,205,FALSE())-VLOOKUP($A43,'Import Peak Change'!$A$106:GW$202,205,FALSE())))</f>
        <v>0</v>
      </c>
      <c r="GX43" s="193" t="n">
        <f aca="false">IF(ISERROR(VLOOKUP($A43,'Import Peak'!$A$3:GX$99,206,FALSE())-VLOOKUP($A43,'Import Peak Change'!$A$106:GX$202,206,FALSE())),0,(VLOOKUP($A43,'Import Peak'!$A$3:GX$99,206,FALSE())-VLOOKUP($A43,'Import Peak Change'!$A$106:GX$202,206,FALSE())))</f>
        <v>0</v>
      </c>
      <c r="GY43" s="193" t="n">
        <f aca="false">IF(ISERROR(VLOOKUP($A43,'Import Peak'!$A$3:GY$99,207,FALSE())-VLOOKUP($A43,'Import Peak Change'!$A$106:GY$202,207,FALSE())),0,(VLOOKUP($A43,'Import Peak'!$A$3:GY$99,207,FALSE())-VLOOKUP($A43,'Import Peak Change'!$A$106:GY$202,207,FALSE())))</f>
        <v>0</v>
      </c>
      <c r="GZ43" s="193" t="n">
        <f aca="false">IF(ISERROR(VLOOKUP($A43,'Import Peak'!$A$3:GZ$99,208,FALSE())-VLOOKUP($A43,'Import Peak Change'!$A$106:GZ$202,208,FALSE())),0,(VLOOKUP($A43,'Import Peak'!$A$3:GZ$99,208,FALSE())-VLOOKUP($A43,'Import Peak Change'!$A$106:GZ$202,208,FALSE())))</f>
        <v>0</v>
      </c>
      <c r="HA43" s="193" t="n">
        <f aca="false">IF(ISERROR(VLOOKUP($A43,'Import Peak'!$A$3:HA$99,209,FALSE())-VLOOKUP($A43,'Import Peak Change'!$A$106:HA$202,209,FALSE())),0,(VLOOKUP($A43,'Import Peak'!$A$3:HA$99,209,FALSE())-VLOOKUP($A43,'Import Peak Change'!$A$106:HA$202,209,FALSE())))</f>
        <v>0</v>
      </c>
      <c r="HB43" s="193" t="n">
        <f aca="false">IF(ISERROR(VLOOKUP($A43,'Import Peak'!$A$3:HB$99,210,FALSE())-VLOOKUP($A43,'Import Peak Change'!$A$106:HB$202,210,FALSE())),0,(VLOOKUP($A43,'Import Peak'!$A$3:HB$99,210,FALSE())-VLOOKUP($A43,'Import Peak Change'!$A$106:HB$202,210,FALSE())))</f>
        <v>0</v>
      </c>
      <c r="HC43" s="193" t="n">
        <f aca="false">IF(ISERROR(VLOOKUP($A43,'Import Peak'!$A$3:HC$99,211,FALSE())-VLOOKUP($A43,'Import Peak Change'!$A$106:HC$202,211,FALSE())),0,(VLOOKUP($A43,'Import Peak'!$A$3:HC$99,211,FALSE())-VLOOKUP($A43,'Import Peak Change'!$A$106:HC$202,211,FALSE())))</f>
        <v>0</v>
      </c>
      <c r="HD43" s="193" t="n">
        <f aca="false">IF(ISERROR(VLOOKUP($A43,'Import Peak'!$A$3:HD$99,212,FALSE())-VLOOKUP($A43,'Import Peak Change'!$A$106:HD$202,212,FALSE())),0,(VLOOKUP($A43,'Import Peak'!$A$3:HD$99,212,FALSE())-VLOOKUP($A43,'Import Peak Change'!$A$106:HD$202,212,FALSE())))</f>
        <v>0</v>
      </c>
      <c r="HE43" s="193" t="n">
        <f aca="false">IF(ISERROR(VLOOKUP($A43,'Import Peak'!$A$3:HE$99,213,FALSE())-VLOOKUP($A43,'Import Peak Change'!$A$106:HE$202,213,FALSE())),0,(VLOOKUP($A43,'Import Peak'!$A$3:HE$99,213,FALSE())-VLOOKUP($A43,'Import Peak Change'!$A$106:HE$202,213,FALSE())))</f>
        <v>0</v>
      </c>
      <c r="HF43" s="193" t="n">
        <f aca="false">IF(ISERROR(VLOOKUP($A43,'Import Peak'!$A$3:HF$99,214,FALSE())-VLOOKUP($A43,'Import Peak Change'!$A$106:HF$202,214,FALSE())),0,(VLOOKUP($A43,'Import Peak'!$A$3:HF$99,214,FALSE())-VLOOKUP($A43,'Import Peak Change'!$A$106:HF$202,214,FALSE())))</f>
        <v>0</v>
      </c>
      <c r="HG43" s="193" t="n">
        <f aca="false">IF(ISERROR(VLOOKUP($A43,'Import Peak'!$A$3:HG$99,215,FALSE())-VLOOKUP($A43,'Import Peak Change'!$A$106:HG$202,215,FALSE())),0,(VLOOKUP($A43,'Import Peak'!$A$3:HG$99,215,FALSE())-VLOOKUP($A43,'Import Peak Change'!$A$106:HG$202,215,FALSE())))</f>
        <v>0</v>
      </c>
      <c r="HH43" s="193" t="n">
        <f aca="false">IF(ISERROR(VLOOKUP($A43,'Import Peak'!$A$3:HH$99,216,FALSE())-VLOOKUP($A43,'Import Peak Change'!$A$106:HH$202,216,FALSE())),0,(VLOOKUP($A43,'Import Peak'!$A$3:HH$99,216,FALSE())-VLOOKUP($A43,'Import Peak Change'!$A$106:HH$202,216,FALSE())))</f>
        <v>0</v>
      </c>
      <c r="HI43" s="193" t="n">
        <f aca="false">IF(ISERROR(VLOOKUP($A43,'Import Peak'!$A$3:HI$99,217,FALSE())-VLOOKUP($A43,'Import Peak Change'!$A$106:HI$202,217,FALSE())),0,(VLOOKUP($A43,'Import Peak'!$A$3:HI$99,217,FALSE())-VLOOKUP($A43,'Import Peak Change'!$A$106:HI$202,217,FALSE())))</f>
        <v>0</v>
      </c>
      <c r="HJ43" s="193" t="n">
        <f aca="false">IF(ISERROR(VLOOKUP($A43,'Import Peak'!$A$3:HJ$99,218,FALSE())-VLOOKUP($A43,'Import Peak Change'!$A$106:HJ$202,218,FALSE())),0,(VLOOKUP($A43,'Import Peak'!$A$3:HJ$99,218,FALSE())-VLOOKUP($A43,'Import Peak Change'!$A$106:HJ$202,218,FALSE())))</f>
        <v>0</v>
      </c>
      <c r="HK43" s="193" t="n">
        <f aca="false">IF(ISERROR(VLOOKUP($A43,'Import Peak'!$A$3:HK$99,219,FALSE())-VLOOKUP($A43,'Import Peak Change'!$A$106:HK$202,219,FALSE())),0,(VLOOKUP($A43,'Import Peak'!$A$3:HK$99,219,FALSE())-VLOOKUP($A43,'Import Peak Change'!$A$106:HK$202,219,FALSE())))</f>
        <v>0</v>
      </c>
      <c r="HL43" s="193" t="n">
        <f aca="false">IF(ISERROR(VLOOKUP($A43,'Import Peak'!$A$3:HL$99,220,FALSE())-VLOOKUP($A43,'Import Peak Change'!$A$106:HL$202,220,FALSE())),0,(VLOOKUP($A43,'Import Peak'!$A$3:HL$99,220,FALSE())-VLOOKUP($A43,'Import Peak Change'!$A$106:HL$202,220,FALSE())))</f>
        <v>0</v>
      </c>
      <c r="HM43" s="193" t="n">
        <f aca="false">IF(ISERROR(VLOOKUP($A43,'Import Peak'!$A$3:HM$99,221,FALSE())-VLOOKUP($A43,'Import Peak Change'!$A$106:HM$202,221,FALSE())),0,(VLOOKUP($A43,'Import Peak'!$A$3:HM$99,221,FALSE())-VLOOKUP($A43,'Import Peak Change'!$A$106:HM$202,221,FALSE())))</f>
        <v>0</v>
      </c>
      <c r="HN43" s="193" t="n">
        <f aca="false">IF(ISERROR(VLOOKUP($A43,'Import Peak'!$A$3:HN$99,222,FALSE())-VLOOKUP($A43,'Import Peak Change'!$A$106:HN$202,222,FALSE())),0,(VLOOKUP($A43,'Import Peak'!$A$3:HN$99,222,FALSE())-VLOOKUP($A43,'Import Peak Change'!$A$106:HN$202,222,FALSE())))</f>
        <v>0</v>
      </c>
      <c r="HO43" s="193" t="n">
        <f aca="false">IF(ISERROR(VLOOKUP($A43,'Import Peak'!$A$3:HO$99,223,FALSE())-VLOOKUP($A43,'Import Peak Change'!$A$106:HO$202,223,FALSE())),0,(VLOOKUP($A43,'Import Peak'!$A$3:HO$99,223,FALSE())-VLOOKUP($A43,'Import Peak Change'!$A$106:HO$202,223,FALSE())))</f>
        <v>0</v>
      </c>
      <c r="HP43" s="193" t="n">
        <f aca="false">IF(ISERROR(VLOOKUP($A43,'Import Peak'!$A$3:HP$99,224,FALSE())-VLOOKUP($A43,'Import Peak Change'!$A$106:HP$202,224,FALSE())),0,(VLOOKUP($A43,'Import Peak'!$A$3:HP$99,224,FALSE())-VLOOKUP($A43,'Import Peak Change'!$A$106:HP$202,224,FALSE())))</f>
        <v>0</v>
      </c>
      <c r="HQ43" s="193" t="n">
        <f aca="false">IF(ISERROR(VLOOKUP($A43,'Import Peak'!$A$3:HQ$99,225,FALSE())-VLOOKUP($A43,'Import Peak Change'!$A$106:HQ$202,225,FALSE())),0,(VLOOKUP($A43,'Import Peak'!$A$3:HQ$99,225,FALSE())-VLOOKUP($A43,'Import Peak Change'!$A$106:HQ$202,225,FALSE())))</f>
        <v>0</v>
      </c>
      <c r="HR43" s="193" t="n">
        <f aca="false">IF(ISERROR(VLOOKUP($A43,'Import Peak'!$A$3:HR$99,226,FALSE())-VLOOKUP($A43,'Import Peak Change'!$A$106:HR$202,226,FALSE())),0,(VLOOKUP($A43,'Import Peak'!$A$3:HR$99,226,FALSE())-VLOOKUP($A43,'Import Peak Change'!$A$106:HR$202,226,FALSE())))</f>
        <v>0</v>
      </c>
      <c r="HS43" s="193" t="n">
        <f aca="false">IF(ISERROR(VLOOKUP($A43,'Import Peak'!$A$3:HS$99,227,FALSE())-VLOOKUP($A43,'Import Peak Change'!$A$106:HS$202,227,FALSE())),0,(VLOOKUP($A43,'Import Peak'!$A$3:HS$99,227,FALSE())-VLOOKUP($A43,'Import Peak Change'!$A$106:HS$202,227,FALSE())))</f>
        <v>0</v>
      </c>
      <c r="HT43" s="193" t="n">
        <f aca="false">IF(ISERROR(VLOOKUP($A43,'Import Peak'!$A$3:HT$99,228,FALSE())-VLOOKUP($A43,'Import Peak Change'!$A$106:HT$202,228,FALSE())),0,(VLOOKUP($A43,'Import Peak'!$A$3:HT$99,228,FALSE())-VLOOKUP($A43,'Import Peak Change'!$A$106:HT$202,228,FALSE())))</f>
        <v>0</v>
      </c>
      <c r="HU43" s="193" t="n">
        <f aca="false">IF(ISERROR(VLOOKUP($A43,'Import Peak'!$A$3:HU$99,229,FALSE())-VLOOKUP($A43,'Import Peak Change'!$A$106:HU$202,229,FALSE())),0,(VLOOKUP($A43,'Import Peak'!$A$3:HU$99,229,FALSE())-VLOOKUP($A43,'Import Peak Change'!$A$106:HU$202,229,FALSE())))</f>
        <v>0</v>
      </c>
      <c r="HV43" s="193" t="n">
        <f aca="false">IF(ISERROR(VLOOKUP($A43,'Import Peak'!$A$3:HV$99,230,FALSE())-VLOOKUP($A43,'Import Peak Change'!$A$106:HV$202,230,FALSE())),0,(VLOOKUP($A43,'Import Peak'!$A$3:HV$99,230,FALSE())-VLOOKUP($A43,'Import Peak Change'!$A$106:HV$202,230,FALSE())))</f>
        <v>0</v>
      </c>
      <c r="HW43" s="193" t="n">
        <f aca="false">IF(ISERROR(VLOOKUP($A43,'Import Peak'!$A$3:HW$99,231,FALSE())-VLOOKUP($A43,'Import Peak Change'!$A$106:HW$202,231,FALSE())),0,(VLOOKUP($A43,'Import Peak'!$A$3:HW$99,231,FALSE())-VLOOKUP($A43,'Import Peak Change'!$A$106:HW$202,231,FALSE())))</f>
        <v>0</v>
      </c>
      <c r="HX43" s="193" t="n">
        <f aca="false">IF(ISERROR(VLOOKUP($A43,'Import Peak'!$A$3:HX$99,232,FALSE())-VLOOKUP($A43,'Import Peak Change'!$A$106:HX$202,232,FALSE())),0,(VLOOKUP($A43,'Import Peak'!$A$3:HX$99,232,FALSE())-VLOOKUP($A43,'Import Peak Change'!$A$106:HX$202,232,FALSE())))</f>
        <v>0</v>
      </c>
      <c r="HY43" s="193" t="n">
        <f aca="false">IF(ISERROR(VLOOKUP($A43,'Import Peak'!$A$3:HY$99,233,FALSE())-VLOOKUP($A43,'Import Peak Change'!$A$106:HY$202,233,FALSE())),0,(VLOOKUP($A43,'Import Peak'!$A$3:HY$99,233,FALSE())-VLOOKUP($A43,'Import Peak Change'!$A$106:HY$202,233,FALSE())))</f>
        <v>0</v>
      </c>
      <c r="HZ43" s="193" t="n">
        <f aca="false">IF(ISERROR(VLOOKUP($A43,'Import Peak'!$A$3:HZ$99,234,FALSE())-VLOOKUP($A43,'Import Peak Change'!$A$106:HZ$202,234,FALSE())),0,(VLOOKUP($A43,'Import Peak'!$A$3:HZ$99,234,FALSE())-VLOOKUP($A43,'Import Peak Change'!$A$106:HZ$202,234,FALSE())))</f>
        <v>0</v>
      </c>
      <c r="IA43" s="193" t="n">
        <f aca="false">IF(ISERROR(VLOOKUP($A43,'Import Peak'!$A$3:IA$99,235,FALSE())-VLOOKUP($A43,'Import Peak Change'!$A$106:IA$202,235,FALSE())),0,(VLOOKUP($A43,'Import Peak'!$A$3:IA$99,235,FALSE())-VLOOKUP($A43,'Import Peak Change'!$A$106:IA$202,235,FALSE())))</f>
        <v>0</v>
      </c>
      <c r="IB43" s="193" t="n">
        <f aca="false">IF(ISERROR(VLOOKUP($A43,'Import Peak'!$A$3:IB$99,236,FALSE())-VLOOKUP($A43,'Import Peak Change'!$A$106:IB$202,236,FALSE())),0,(VLOOKUP($A43,'Import Peak'!$A$3:IB$99,236,FALSE())-VLOOKUP($A43,'Import Peak Change'!$A$106:IB$202,236,FALSE())))</f>
        <v>0</v>
      </c>
      <c r="IC43" s="193" t="n">
        <f aca="false">IF(ISERROR(VLOOKUP($A43,'Import Peak'!$A$3:IC$99,237,FALSE())-VLOOKUP($A43,'Import Peak Change'!$A$106:IC$202,237,FALSE())),0,(VLOOKUP($A43,'Import Peak'!$A$3:IC$99,237,FALSE())-VLOOKUP($A43,'Import Peak Change'!$A$106:IC$202,237,FALSE())))</f>
        <v>0</v>
      </c>
      <c r="ID43" s="193" t="n">
        <f aca="false">IF(ISERROR(VLOOKUP($A43,'Import Peak'!$A$3:ID$99,238,FALSE())-VLOOKUP($A43,'Import Peak Change'!$A$106:ID$202,238,FALSE())),0,(VLOOKUP($A43,'Import Peak'!$A$3:ID$99,238,FALSE())-VLOOKUP($A43,'Import Peak Change'!$A$106:ID$202,238,FALSE())))</f>
        <v>691.053041651059</v>
      </c>
      <c r="IE43" s="193" t="n">
        <f aca="false">IF(ISERROR(VLOOKUP($A43,'Import Peak'!$A$3:IE$99,239,FALSE())-VLOOKUP($A43,'Import Peak Change'!$A$106:IE$202,239,FALSE())),0,(VLOOKUP($A43,'Import Peak'!$A$3:IE$99,239,FALSE())-VLOOKUP($A43,'Import Peak Change'!$A$106:IE$202,239,FALSE())))</f>
        <v>691.053041651059</v>
      </c>
    </row>
    <row r="44" customFormat="false" ht="12.75" hidden="false" customHeight="false" outlineLevel="0" collapsed="false">
      <c r="A44" s="201" t="str">
        <f aca="false">IF('Import Peak'!A41=0,"",'Import Peak'!A41)</f>
        <v/>
      </c>
      <c r="B44" s="193"/>
      <c r="C44" s="193"/>
      <c r="D44" s="193"/>
      <c r="E44" s="193"/>
      <c r="F44" s="193"/>
      <c r="G44" s="193" t="n">
        <f aca="false">IF(ISERROR(VLOOKUP($A44,'Import Peak'!$A$3:G$99,7,FALSE())-VLOOKUP($A44,'Import Peak Change'!$A$106:G$202,7,FALSE())),0,(VLOOKUP($A44,'Import Peak'!$A$3:G$99,7,FALSE())-VLOOKUP($A44,'Import Peak Change'!$A$106:G$202,7,FALSE())))</f>
        <v>0</v>
      </c>
      <c r="H44" s="193" t="n">
        <f aca="false">IF(ISERROR(VLOOKUP($A44,'Import Peak'!$A$3:H$99,8,FALSE())-VLOOKUP($A44,'Import Peak Change'!$A$106:H$202,8,FALSE())),0,(VLOOKUP($A44,'Import Peak'!$A$3:H$99,8,FALSE())-VLOOKUP($A44,'Import Peak Change'!$A$106:H$202,8,FALSE())))</f>
        <v>0</v>
      </c>
      <c r="I44" s="193" t="n">
        <f aca="false">IF(ISERROR(VLOOKUP($A44,'Import Peak'!$A$3:I$99,9,FALSE())-VLOOKUP($A44,'Import Peak Change'!$A$106:I$202,9,FALSE())),0,(VLOOKUP($A44,'Import Peak'!$A$3:I$99,9,FALSE())-VLOOKUP($A44,'Import Peak Change'!$A$106:I$202,9,FALSE())))</f>
        <v>0</v>
      </c>
      <c r="J44" s="193" t="n">
        <f aca="false">IF(ISERROR(VLOOKUP($A44,'Import Peak'!$A$3:J$99,10,FALSE())-VLOOKUP($A44,'Import Peak Change'!$A$106:J$202,10,FALSE())),0,(VLOOKUP($A44,'Import Peak'!$A$3:J$99,10,FALSE())-VLOOKUP($A44,'Import Peak Change'!$A$106:J$202,10,FALSE())))</f>
        <v>0</v>
      </c>
      <c r="K44" s="193" t="n">
        <f aca="false">IF(ISERROR(VLOOKUP($A44,'Import Peak'!$A$3:K$99,11,FALSE())-VLOOKUP($A44,'Import Peak Change'!$A$106:K$202,11,FALSE())),0,(VLOOKUP($A44,'Import Peak'!$A$3:K$99,11,FALSE())-VLOOKUP($A44,'Import Peak Change'!$A$106:K$202,11,FALSE())))</f>
        <v>0</v>
      </c>
      <c r="L44" s="193" t="n">
        <f aca="false">IF(ISERROR(VLOOKUP($A44,'Import Peak'!$A$3:L$99,12,FALSE())-VLOOKUP($A44,'Import Peak Change'!$A$106:L$202,12,FALSE())),0,(VLOOKUP($A44,'Import Peak'!$A$3:L$99,12,FALSE())-VLOOKUP($A44,'Import Peak Change'!$A$106:L$202,12,FALSE())))</f>
        <v>0</v>
      </c>
      <c r="M44" s="193" t="n">
        <f aca="false">IF(ISERROR(VLOOKUP($A44,'Import Peak'!$A$3:M$99,13,FALSE())-VLOOKUP($A44,'Import Peak Change'!$A$106:M$202,13,FALSE())),0,(VLOOKUP($A44,'Import Peak'!$A$3:M$99,13,FALSE())-VLOOKUP($A44,'Import Peak Change'!$A$106:M$202,13,FALSE())))</f>
        <v>0</v>
      </c>
      <c r="N44" s="193" t="n">
        <f aca="false">IF(ISERROR(VLOOKUP($A44,'Import Peak'!$A$3:N$99,14,FALSE())-VLOOKUP($A44,'Import Peak Change'!$A$106:N$202,14,FALSE())),0,(VLOOKUP($A44,'Import Peak'!$A$3:N$99,14,FALSE())-VLOOKUP($A44,'Import Peak Change'!$A$106:N$202,14,FALSE())))</f>
        <v>0</v>
      </c>
      <c r="O44" s="193" t="n">
        <f aca="false">IF(ISERROR(VLOOKUP($A44,'Import Peak'!$A$3:O$99,15,FALSE())-VLOOKUP($A44,'Import Peak Change'!$A$106:O$202,15,FALSE())),0,(VLOOKUP($A44,'Import Peak'!$A$3:O$99,15,FALSE())-VLOOKUP($A44,'Import Peak Change'!$A$106:O$202,15,FALSE())))</f>
        <v>0</v>
      </c>
      <c r="P44" s="193" t="n">
        <f aca="false">IF(ISERROR(VLOOKUP($A44,'Import Peak'!$A$3:P$99,16,FALSE())-VLOOKUP($A44,'Import Peak Change'!$A$106:P$202,16,FALSE())),0,(VLOOKUP($A44,'Import Peak'!$A$3:P$99,16,FALSE())-VLOOKUP($A44,'Import Peak Change'!$A$106:P$202,16,FALSE())))</f>
        <v>0</v>
      </c>
      <c r="Q44" s="193" t="n">
        <f aca="false">IF(ISERROR(VLOOKUP($A44,'Import Peak'!$A$3:Q$99,17,FALSE())-VLOOKUP($A44,'Import Peak Change'!$A$106:Q$202,17,FALSE())),0,(VLOOKUP($A44,'Import Peak'!$A$3:Q$99,17,FALSE())-VLOOKUP($A44,'Import Peak Change'!$A$106:Q$202,17,FALSE())))</f>
        <v>0</v>
      </c>
      <c r="R44" s="193" t="n">
        <f aca="false">IF(ISERROR(VLOOKUP($A44,'Import Peak'!$A$3:R$99,18,FALSE())-VLOOKUP($A44,'Import Peak Change'!$A$106:R$202,18,FALSE())),0,(VLOOKUP($A44,'Import Peak'!$A$3:R$99,18,FALSE())-VLOOKUP($A44,'Import Peak Change'!$A$106:R$202,18,FALSE())))</f>
        <v>0</v>
      </c>
      <c r="S44" s="193" t="n">
        <f aca="false">IF(ISERROR(VLOOKUP($A44,'Import Peak'!$A$3:S$99,19,FALSE())-VLOOKUP($A44,'Import Peak Change'!$A$106:S$202,19,FALSE())),0,(VLOOKUP($A44,'Import Peak'!$A$3:S$99,19,FALSE())-VLOOKUP($A44,'Import Peak Change'!$A$106:S$202,19,FALSE())))</f>
        <v>0</v>
      </c>
      <c r="T44" s="193" t="n">
        <f aca="false">IF(ISERROR(VLOOKUP($A44,'Import Peak'!$A$3:T$99,20,FALSE())-VLOOKUP($A44,'Import Peak Change'!$A$106:T$202,20,FALSE())),0,(VLOOKUP($A44,'Import Peak'!$A$3:T$99,20,FALSE())-VLOOKUP($A44,'Import Peak Change'!$A$106:T$202,20,FALSE())))</f>
        <v>0</v>
      </c>
      <c r="U44" s="193" t="n">
        <f aca="false">IF(ISERROR(VLOOKUP($A44,'Import Peak'!$A$3:U$99,21,FALSE())-VLOOKUP($A44,'Import Peak Change'!$A$106:U$202,21,FALSE())),0,(VLOOKUP($A44,'Import Peak'!$A$3:U$99,21,FALSE())-VLOOKUP($A44,'Import Peak Change'!$A$106:U$202,21,FALSE())))</f>
        <v>0</v>
      </c>
      <c r="V44" s="193" t="n">
        <f aca="false">IF(ISERROR(VLOOKUP($A44,'Import Peak'!$A$3:V$99,22,FALSE())-VLOOKUP($A44,'Import Peak Change'!$A$106:V$202,22,FALSE())),0,(VLOOKUP($A44,'Import Peak'!$A$3:V$99,22,FALSE())-VLOOKUP($A44,'Import Peak Change'!$A$106:V$202,22,FALSE())))</f>
        <v>0</v>
      </c>
      <c r="W44" s="193" t="n">
        <f aca="false">IF(ISERROR(VLOOKUP($A44,'Import Peak'!$A$3:W$99,23,FALSE())-VLOOKUP($A44,'Import Peak Change'!$A$106:W$202,23,FALSE())),0,(VLOOKUP($A44,'Import Peak'!$A$3:W$99,23,FALSE())-VLOOKUP($A44,'Import Peak Change'!$A$106:W$202,23,FALSE())))</f>
        <v>0</v>
      </c>
      <c r="X44" s="193" t="n">
        <f aca="false">IF(ISERROR(VLOOKUP($A44,'Import Peak'!$A$3:X$99,24,FALSE())-VLOOKUP($A44,'Import Peak Change'!$A$106:X$202,24,FALSE())),0,(VLOOKUP($A44,'Import Peak'!$A$3:X$99,24,FALSE())-VLOOKUP($A44,'Import Peak Change'!$A$106:X$202,24,FALSE())))</f>
        <v>0</v>
      </c>
      <c r="Y44" s="193" t="n">
        <f aca="false">IF(ISERROR(VLOOKUP($A44,'Import Peak'!$A$3:Y$99,25,FALSE())-VLOOKUP($A44,'Import Peak Change'!$A$106:Y$202,25,FALSE())),0,(VLOOKUP($A44,'Import Peak'!$A$3:Y$99,25,FALSE())-VLOOKUP($A44,'Import Peak Change'!$A$106:Y$202,25,FALSE())))</f>
        <v>0</v>
      </c>
      <c r="Z44" s="193" t="n">
        <f aca="false">IF(ISERROR(VLOOKUP($A44,'Import Peak'!$A$3:Z$99,26,FALSE())-VLOOKUP($A44,'Import Peak Change'!$A$106:Z$202,26,FALSE())),0,(VLOOKUP($A44,'Import Peak'!$A$3:Z$99,26,FALSE())-VLOOKUP($A44,'Import Peak Change'!$A$106:Z$202,26,FALSE())))</f>
        <v>0</v>
      </c>
      <c r="AA44" s="193" t="n">
        <f aca="false">IF(ISERROR(VLOOKUP($A44,'Import Peak'!$A$3:AA$99,27,FALSE())-VLOOKUP($A44,'Import Peak Change'!$A$106:AA$202,27,FALSE())),0,(VLOOKUP($A44,'Import Peak'!$A$3:AA$99,27,FALSE())-VLOOKUP($A44,'Import Peak Change'!$A$106:AA$202,27,FALSE())))</f>
        <v>0</v>
      </c>
      <c r="AB44" s="193" t="n">
        <f aca="false">IF(ISERROR(VLOOKUP($A44,'Import Peak'!$A$3:AB$99,28,FALSE())-VLOOKUP($A44,'Import Peak Change'!$A$106:AB$202,28,FALSE())),0,(VLOOKUP($A44,'Import Peak'!$A$3:AB$99,28,FALSE())-VLOOKUP($A44,'Import Peak Change'!$A$106:AB$202,28,FALSE())))</f>
        <v>0</v>
      </c>
      <c r="AC44" s="193" t="n">
        <f aca="false">IF(ISERROR(VLOOKUP($A44,'Import Peak'!$A$3:AC$99,29,FALSE())-VLOOKUP($A44,'Import Peak Change'!$A$106:AC$202,29,FALSE())),0,(VLOOKUP($A44,'Import Peak'!$A$3:AC$99,29,FALSE())-VLOOKUP($A44,'Import Peak Change'!$A$106:AC$202,29,FALSE())))</f>
        <v>0</v>
      </c>
      <c r="AD44" s="193" t="n">
        <f aca="false">IF(ISERROR(VLOOKUP($A44,'Import Peak'!$A$3:AD$99,30,FALSE())-VLOOKUP($A44,'Import Peak Change'!$A$106:AD$202,30,FALSE())),0,(VLOOKUP($A44,'Import Peak'!$A$3:AD$99,30,FALSE())-VLOOKUP($A44,'Import Peak Change'!$A$106:AD$202,30,FALSE())))</f>
        <v>0</v>
      </c>
      <c r="AE44" s="193" t="n">
        <f aca="false">IF(ISERROR(VLOOKUP($A44,'Import Peak'!$A$3:AE$99,31,FALSE())-VLOOKUP($A44,'Import Peak Change'!$A$106:AE$202,31,FALSE())),0,(VLOOKUP($A44,'Import Peak'!$A$3:AE$99,31,FALSE())-VLOOKUP($A44,'Import Peak Change'!$A$106:AE$202,31,FALSE())))</f>
        <v>0</v>
      </c>
      <c r="AF44" s="193" t="n">
        <f aca="false">IF(ISERROR(VLOOKUP($A44,'Import Peak'!$A$3:AF$99,32,FALSE())-VLOOKUP($A44,'Import Peak Change'!$A$106:AF$202,32,FALSE())),0,(VLOOKUP($A44,'Import Peak'!$A$3:AF$99,32,FALSE())-VLOOKUP($A44,'Import Peak Change'!$A$106:AF$202,32,FALSE())))</f>
        <v>0</v>
      </c>
      <c r="AG44" s="193" t="n">
        <f aca="false">IF(ISERROR(VLOOKUP($A44,'Import Peak'!$A$3:AG$99,33,FALSE())-VLOOKUP($A44,'Import Peak Change'!$A$106:AG$202,33,FALSE())),0,(VLOOKUP($A44,'Import Peak'!$A$3:AG$99,33,FALSE())-VLOOKUP($A44,'Import Peak Change'!$A$106:AG$202,33,FALSE())))</f>
        <v>0</v>
      </c>
      <c r="AH44" s="193" t="n">
        <f aca="false">IF(ISERROR(VLOOKUP($A44,'Import Peak'!$A$3:AH$99,34,FALSE())-VLOOKUP($A44,'Import Peak Change'!$A$106:AH$202,34,FALSE())),0,(VLOOKUP($A44,'Import Peak'!$A$3:AH$99,34,FALSE())-VLOOKUP($A44,'Import Peak Change'!$A$106:AH$202,34,FALSE())))</f>
        <v>0</v>
      </c>
      <c r="AI44" s="193" t="n">
        <f aca="false">IF(ISERROR(VLOOKUP($A44,'Import Peak'!$A$3:AI$99,35,FALSE())-VLOOKUP($A44,'Import Peak Change'!$A$106:AI$202,35,FALSE())),0,(VLOOKUP($A44,'Import Peak'!$A$3:AI$99,35,FALSE())-VLOOKUP($A44,'Import Peak Change'!$A$106:AI$202,35,FALSE())))</f>
        <v>0</v>
      </c>
      <c r="AJ44" s="193" t="n">
        <f aca="false">IF(ISERROR(VLOOKUP($A44,'Import Peak'!$A$3:AJ$99,36,FALSE())-VLOOKUP($A44,'Import Peak Change'!$A$106:AJ$202,36,FALSE())),0,(VLOOKUP($A44,'Import Peak'!$A$3:AJ$99,36,FALSE())-VLOOKUP($A44,'Import Peak Change'!$A$106:AJ$202,36,FALSE())))</f>
        <v>0</v>
      </c>
      <c r="AK44" s="193" t="n">
        <f aca="false">IF(ISERROR(VLOOKUP($A44,'Import Peak'!$A$3:AK$99,37,FALSE())-VLOOKUP($A44,'Import Peak Change'!$A$106:AK$202,37,FALSE())),0,(VLOOKUP($A44,'Import Peak'!$A$3:AK$99,37,FALSE())-VLOOKUP($A44,'Import Peak Change'!$A$106:AK$202,37,FALSE())))</f>
        <v>0</v>
      </c>
      <c r="AL44" s="193" t="n">
        <f aca="false">IF(ISERROR(VLOOKUP($A44,'Import Peak'!$A$3:AL$99,38,FALSE())-VLOOKUP($A44,'Import Peak Change'!$A$106:AL$202,38,FALSE())),0,(VLOOKUP($A44,'Import Peak'!$A$3:AL$99,38,FALSE())-VLOOKUP($A44,'Import Peak Change'!$A$106:AL$202,38,FALSE())))</f>
        <v>0</v>
      </c>
      <c r="AM44" s="193" t="n">
        <f aca="false">IF(ISERROR(VLOOKUP($A44,'Import Peak'!$A$3:AM$99,39,FALSE())-VLOOKUP($A44,'Import Peak Change'!$A$106:AM$202,39,FALSE())),0,(VLOOKUP($A44,'Import Peak'!$A$3:AM$99,39,FALSE())-VLOOKUP($A44,'Import Peak Change'!$A$106:AM$202,39,FALSE())))</f>
        <v>0</v>
      </c>
      <c r="AN44" s="193" t="n">
        <f aca="false">IF(ISERROR(VLOOKUP($A44,'Import Peak'!$A$3:AN$99,40,FALSE())-VLOOKUP($A44,'Import Peak Change'!$A$106:AN$202,40,FALSE())),0,(VLOOKUP($A44,'Import Peak'!$A$3:AN$99,40,FALSE())-VLOOKUP($A44,'Import Peak Change'!$A$106:AN$202,40,FALSE())))</f>
        <v>0</v>
      </c>
      <c r="AO44" s="193" t="n">
        <f aca="false">IF(ISERROR(VLOOKUP($A44,'Import Peak'!$A$3:AO$99,41,FALSE())-VLOOKUP($A44,'Import Peak Change'!$A$106:AO$202,41,FALSE())),0,(VLOOKUP($A44,'Import Peak'!$A$3:AO$99,41,FALSE())-VLOOKUP($A44,'Import Peak Change'!$A$106:AO$202,41,FALSE())))</f>
        <v>0</v>
      </c>
      <c r="AP44" s="193" t="n">
        <f aca="false">IF(ISERROR(VLOOKUP($A44,'Import Peak'!$A$3:AP$99,42,FALSE())-VLOOKUP($A44,'Import Peak Change'!$A$106:AP$202,42,FALSE())),0,(VLOOKUP($A44,'Import Peak'!$A$3:AP$99,42,FALSE())-VLOOKUP($A44,'Import Peak Change'!$A$106:AP$202,42,FALSE())))</f>
        <v>0</v>
      </c>
      <c r="AQ44" s="193" t="n">
        <f aca="false">IF(ISERROR(VLOOKUP($A44,'Import Peak'!$A$3:AQ$99,43,FALSE())-VLOOKUP($A44,'Import Peak Change'!$A$106:AQ$202,43,FALSE())),0,(VLOOKUP($A44,'Import Peak'!$A$3:AQ$99,43,FALSE())-VLOOKUP($A44,'Import Peak Change'!$A$106:AQ$202,43,FALSE())))</f>
        <v>0</v>
      </c>
      <c r="AR44" s="193" t="n">
        <f aca="false">IF(ISERROR(VLOOKUP($A44,'Import Peak'!$A$3:AR$99,44,FALSE())-VLOOKUP($A44,'Import Peak Change'!$A$106:AR$202,44,FALSE())),0,(VLOOKUP($A44,'Import Peak'!$A$3:AR$99,44,FALSE())-VLOOKUP($A44,'Import Peak Change'!$A$106:AR$202,44,FALSE())))</f>
        <v>0</v>
      </c>
      <c r="AS44" s="193" t="n">
        <f aca="false">IF(ISERROR(VLOOKUP($A44,'Import Peak'!$A$3:AS$99,45,FALSE())-VLOOKUP($A44,'Import Peak Change'!$A$106:AS$202,45,FALSE())),0,(VLOOKUP($A44,'Import Peak'!$A$3:AS$99,45,FALSE())-VLOOKUP($A44,'Import Peak Change'!$A$106:AS$202,45,FALSE())))</f>
        <v>0</v>
      </c>
      <c r="AT44" s="193" t="n">
        <f aca="false">IF(ISERROR(VLOOKUP($A44,'Import Peak'!$A$3:AT$99,46,FALSE())-VLOOKUP($A44,'Import Peak Change'!$A$106:AT$202,46,FALSE())),0,(VLOOKUP($A44,'Import Peak'!$A$3:AT$99,46,FALSE())-VLOOKUP($A44,'Import Peak Change'!$A$106:AT$202,46,FALSE())))</f>
        <v>0</v>
      </c>
      <c r="AU44" s="193" t="n">
        <f aca="false">IF(ISERROR(VLOOKUP($A44,'Import Peak'!$A$3:AU$99,47,FALSE())-VLOOKUP($A44,'Import Peak Change'!$A$106:AU$202,47,FALSE())),0,(VLOOKUP($A44,'Import Peak'!$A$3:AU$99,47,FALSE())-VLOOKUP($A44,'Import Peak Change'!$A$106:AU$202,47,FALSE())))</f>
        <v>0</v>
      </c>
      <c r="AV44" s="193" t="n">
        <f aca="false">IF(ISERROR(VLOOKUP($A44,'Import Peak'!$A$3:AV$99,48,FALSE())-VLOOKUP($A44,'Import Peak Change'!$A$106:AV$202,48,FALSE())),0,(VLOOKUP($A44,'Import Peak'!$A$3:AV$99,48,FALSE())-VLOOKUP($A44,'Import Peak Change'!$A$106:AV$202,48,FALSE())))</f>
        <v>0</v>
      </c>
      <c r="AW44" s="193" t="n">
        <f aca="false">IF(ISERROR(VLOOKUP($A44,'Import Peak'!$A$3:AW$99,49,FALSE())-VLOOKUP($A44,'Import Peak Change'!$A$106:AW$202,49,FALSE())),0,(VLOOKUP($A44,'Import Peak'!$A$3:AW$99,49,FALSE())-VLOOKUP($A44,'Import Peak Change'!$A$106:AW$202,49,FALSE())))</f>
        <v>0</v>
      </c>
      <c r="AX44" s="193" t="n">
        <f aca="false">IF(ISERROR(VLOOKUP($A44,'Import Peak'!$A$3:AX$99,50,FALSE())-VLOOKUP($A44,'Import Peak Change'!$A$106:AX$202,50,FALSE())),0,(VLOOKUP($A44,'Import Peak'!$A$3:AX$99,50,FALSE())-VLOOKUP($A44,'Import Peak Change'!$A$106:AX$202,50,FALSE())))</f>
        <v>0</v>
      </c>
      <c r="AY44" s="193" t="n">
        <f aca="false">IF(ISERROR(VLOOKUP($A44,'Import Peak'!$A$3:AY$99,51,FALSE())-VLOOKUP($A44,'Import Peak Change'!$A$106:AY$202,51,FALSE())),0,(VLOOKUP($A44,'Import Peak'!$A$3:AY$99,51,FALSE())-VLOOKUP($A44,'Import Peak Change'!$A$106:AY$202,51,FALSE())))</f>
        <v>0</v>
      </c>
      <c r="AZ44" s="193" t="n">
        <f aca="false">IF(ISERROR(VLOOKUP($A44,'Import Peak'!$A$3:AZ$99,52,FALSE())-VLOOKUP($A44,'Import Peak Change'!$A$106:AZ$202,52,FALSE())),0,(VLOOKUP($A44,'Import Peak'!$A$3:AZ$99,52,FALSE())-VLOOKUP($A44,'Import Peak Change'!$A$106:AZ$202,52,FALSE())))</f>
        <v>0</v>
      </c>
      <c r="BA44" s="193" t="n">
        <f aca="false">IF(ISERROR(VLOOKUP($A44,'Import Peak'!$A$3:BA$99,53,FALSE())-VLOOKUP($A44,'Import Peak Change'!$A$106:BA$202,53,FALSE())),0,(VLOOKUP($A44,'Import Peak'!$A$3:BA$99,53,FALSE())-VLOOKUP($A44,'Import Peak Change'!$A$106:BA$202,53,FALSE())))</f>
        <v>0</v>
      </c>
      <c r="BB44" s="193" t="n">
        <f aca="false">IF(ISERROR(VLOOKUP($A44,'Import Peak'!$A$3:BB$99,54,FALSE())-VLOOKUP($A44,'Import Peak Change'!$A$106:BB$202,54,FALSE())),0,(VLOOKUP($A44,'Import Peak'!$A$3:BB$99,54,FALSE())-VLOOKUP($A44,'Import Peak Change'!$A$106:BB$202,54,FALSE())))</f>
        <v>0</v>
      </c>
      <c r="BC44" s="193" t="n">
        <f aca="false">IF(ISERROR(VLOOKUP($A44,'Import Peak'!$A$3:BC$99,55,FALSE())-VLOOKUP($A44,'Import Peak Change'!$A$106:BC$202,55,FALSE())),0,(VLOOKUP($A44,'Import Peak'!$A$3:BC$99,55,FALSE())-VLOOKUP($A44,'Import Peak Change'!$A$106:BC$202,55,FALSE())))</f>
        <v>0</v>
      </c>
      <c r="BD44" s="193" t="n">
        <f aca="false">IF(ISERROR(VLOOKUP($A44,'Import Peak'!$A$3:BD$99,56,FALSE())-VLOOKUP($A44,'Import Peak Change'!$A$106:BD$202,56,FALSE())),0,(VLOOKUP($A44,'Import Peak'!$A$3:BD$99,56,FALSE())-VLOOKUP($A44,'Import Peak Change'!$A$106:BD$202,56,FALSE())))</f>
        <v>0</v>
      </c>
      <c r="BE44" s="193" t="n">
        <f aca="false">IF(ISERROR(VLOOKUP($A44,'Import Peak'!$A$3:BE$99,57,FALSE())-VLOOKUP($A44,'Import Peak Change'!$A$106:BE$202,57,FALSE())),0,(VLOOKUP($A44,'Import Peak'!$A$3:BE$99,57,FALSE())-VLOOKUP($A44,'Import Peak Change'!$A$106:BE$202,57,FALSE())))</f>
        <v>0</v>
      </c>
      <c r="BF44" s="193" t="n">
        <f aca="false">IF(ISERROR(VLOOKUP($A44,'Import Peak'!$A$3:BF$99,58,FALSE())-VLOOKUP($A44,'Import Peak Change'!$A$106:BF$202,58,FALSE())),0,(VLOOKUP($A44,'Import Peak'!$A$3:BF$99,58,FALSE())-VLOOKUP($A44,'Import Peak Change'!$A$106:BF$202,58,FALSE())))</f>
        <v>0</v>
      </c>
      <c r="BG44" s="193" t="n">
        <f aca="false">IF(ISERROR(VLOOKUP($A44,'Import Peak'!$A$3:BG$99,59,FALSE())-VLOOKUP($A44,'Import Peak Change'!$A$106:BG$202,59,FALSE())),0,(VLOOKUP($A44,'Import Peak'!$A$3:BG$99,59,FALSE())-VLOOKUP($A44,'Import Peak Change'!$A$106:BG$202,59,FALSE())))</f>
        <v>0</v>
      </c>
      <c r="BH44" s="193" t="n">
        <f aca="false">IF(ISERROR(VLOOKUP($A44,'Import Peak'!$A$3:BH$99,60,FALSE())-VLOOKUP($A44,'Import Peak Change'!$A$106:BH$202,60,FALSE())),0,(VLOOKUP($A44,'Import Peak'!$A$3:BH$99,60,FALSE())-VLOOKUP($A44,'Import Peak Change'!$A$106:BH$202,60,FALSE())))</f>
        <v>0</v>
      </c>
      <c r="BI44" s="193" t="n">
        <f aca="false">IF(ISERROR(VLOOKUP($A44,'Import Peak'!$A$3:BI$99,61,FALSE())-VLOOKUP($A44,'Import Peak Change'!$A$106:BI$202,61,FALSE())),0,(VLOOKUP($A44,'Import Peak'!$A$3:BI$99,61,FALSE())-VLOOKUP($A44,'Import Peak Change'!$A$106:BI$202,61,FALSE())))</f>
        <v>0</v>
      </c>
      <c r="BJ44" s="193" t="n">
        <f aca="false">IF(ISERROR(VLOOKUP($A44,'Import Peak'!$A$3:BJ$99,62,FALSE())-VLOOKUP($A44,'Import Peak Change'!$A$106:BJ$202,62,FALSE())),0,(VLOOKUP($A44,'Import Peak'!$A$3:BJ$99,62,FALSE())-VLOOKUP($A44,'Import Peak Change'!$A$106:BJ$202,62,FALSE())))</f>
        <v>0</v>
      </c>
      <c r="BK44" s="193" t="n">
        <f aca="false">IF(ISERROR(VLOOKUP($A44,'Import Peak'!$A$3:BK$99,63,FALSE())-VLOOKUP($A44,'Import Peak Change'!$A$106:BK$202,63,FALSE())),0,(VLOOKUP($A44,'Import Peak'!$A$3:BK$99,63,FALSE())-VLOOKUP($A44,'Import Peak Change'!$A$106:BK$202,63,FALSE())))</f>
        <v>0</v>
      </c>
      <c r="BL44" s="193" t="n">
        <f aca="false">IF(ISERROR(VLOOKUP($A44,'Import Peak'!$A$3:BL$99,64,FALSE())-VLOOKUP($A44,'Import Peak Change'!$A$106:BL$202,64,FALSE())),0,(VLOOKUP($A44,'Import Peak'!$A$3:BL$99,64,FALSE())-VLOOKUP($A44,'Import Peak Change'!$A$106:BL$202,64,FALSE())))</f>
        <v>0</v>
      </c>
      <c r="BM44" s="193" t="n">
        <f aca="false">IF(ISERROR(VLOOKUP($A44,'Import Peak'!$A$3:BM$99,65,FALSE())-VLOOKUP($A44,'Import Peak Change'!$A$106:BM$202,65,FALSE())),0,(VLOOKUP($A44,'Import Peak'!$A$3:BM$99,65,FALSE())-VLOOKUP($A44,'Import Peak Change'!$A$106:BM$202,65,FALSE())))</f>
        <v>0</v>
      </c>
      <c r="BN44" s="193" t="n">
        <f aca="false">IF(ISERROR(VLOOKUP($A44,'Import Peak'!$A$3:BN$99,66,FALSE())-VLOOKUP($A44,'Import Peak Change'!$A$106:BN$202,66,FALSE())),0,(VLOOKUP($A44,'Import Peak'!$A$3:BN$99,66,FALSE())-VLOOKUP($A44,'Import Peak Change'!$A$106:BN$202,66,FALSE())))</f>
        <v>0</v>
      </c>
      <c r="BO44" s="193" t="n">
        <f aca="false">IF(ISERROR(VLOOKUP($A44,'Import Peak'!$A$3:BO$99,67,FALSE())-VLOOKUP($A44,'Import Peak Change'!$A$106:BO$202,67,FALSE())),0,(VLOOKUP($A44,'Import Peak'!$A$3:BO$99,67,FALSE())-VLOOKUP($A44,'Import Peak Change'!$A$106:BO$202,67,FALSE())))</f>
        <v>0</v>
      </c>
      <c r="BP44" s="193" t="n">
        <f aca="false">IF(ISERROR(VLOOKUP($A44,'Import Peak'!$A$3:BP$99,68,FALSE())-VLOOKUP($A44,'Import Peak Change'!$A$106:BP$202,68,FALSE())),0,(VLOOKUP($A44,'Import Peak'!$A$3:BP$99,68,FALSE())-VLOOKUP($A44,'Import Peak Change'!$A$106:BP$202,68,FALSE())))</f>
        <v>0</v>
      </c>
      <c r="BQ44" s="193" t="n">
        <f aca="false">IF(ISERROR(VLOOKUP($A44,'Import Peak'!$A$3:BQ$99,69,FALSE())-VLOOKUP($A44,'Import Peak Change'!$A$106:BQ$202,69,FALSE())),0,(VLOOKUP($A44,'Import Peak'!$A$3:BQ$99,69,FALSE())-VLOOKUP($A44,'Import Peak Change'!$A$106:BQ$202,69,FALSE())))</f>
        <v>0</v>
      </c>
      <c r="BR44" s="193" t="n">
        <f aca="false">IF(ISERROR(VLOOKUP($A44,'Import Peak'!$A$3:BR$99,70,FALSE())-VLOOKUP($A44,'Import Peak Change'!$A$106:BR$202,70,FALSE())),0,(VLOOKUP($A44,'Import Peak'!$A$3:BR$99,70,FALSE())-VLOOKUP($A44,'Import Peak Change'!$A$106:BR$202,70,FALSE())))</f>
        <v>0</v>
      </c>
      <c r="BS44" s="193" t="n">
        <f aca="false">IF(ISERROR(VLOOKUP($A44,'Import Peak'!$A$3:BS$99,71,FALSE())-VLOOKUP($A44,'Import Peak Change'!$A$106:BS$202,71,FALSE())),0,(VLOOKUP($A44,'Import Peak'!$A$3:BS$99,71,FALSE())-VLOOKUP($A44,'Import Peak Change'!$A$106:BS$202,71,FALSE())))</f>
        <v>0</v>
      </c>
      <c r="BT44" s="193" t="n">
        <f aca="false">IF(ISERROR(VLOOKUP($A44,'Import Peak'!$A$3:BT$99,72,FALSE())-VLOOKUP($A44,'Import Peak Change'!$A$106:BT$202,72,FALSE())),0,(VLOOKUP($A44,'Import Peak'!$A$3:BT$99,72,FALSE())-VLOOKUP($A44,'Import Peak Change'!$A$106:BT$202,72,FALSE())))</f>
        <v>0</v>
      </c>
      <c r="BU44" s="193" t="n">
        <f aca="false">IF(ISERROR(VLOOKUP($A44,'Import Peak'!$A$3:BU$99,73,FALSE())-VLOOKUP($A44,'Import Peak Change'!$A$106:BU$202,73,FALSE())),0,(VLOOKUP($A44,'Import Peak'!$A$3:BU$99,73,FALSE())-VLOOKUP($A44,'Import Peak Change'!$A$106:BU$202,73,FALSE())))</f>
        <v>0</v>
      </c>
      <c r="BV44" s="193" t="n">
        <f aca="false">IF(ISERROR(VLOOKUP($A44,'Import Peak'!$A$3:BV$99,74,FALSE())-VLOOKUP($A44,'Import Peak Change'!$A$106:BV$202,74,FALSE())),0,(VLOOKUP($A44,'Import Peak'!$A$3:BV$99,74,FALSE())-VLOOKUP($A44,'Import Peak Change'!$A$106:BV$202,74,FALSE())))</f>
        <v>0</v>
      </c>
      <c r="BW44" s="193" t="n">
        <f aca="false">IF(ISERROR(VLOOKUP($A44,'Import Peak'!$A$3:BW$99,75,FALSE())-VLOOKUP($A44,'Import Peak Change'!$A$106:BW$202,75,FALSE())),0,(VLOOKUP($A44,'Import Peak'!$A$3:BW$99,75,FALSE())-VLOOKUP($A44,'Import Peak Change'!$A$106:BW$202,75,FALSE())))</f>
        <v>0</v>
      </c>
      <c r="BX44" s="193" t="n">
        <f aca="false">IF(ISERROR(VLOOKUP($A44,'Import Peak'!$A$3:BX$99,76,FALSE())-VLOOKUP($A44,'Import Peak Change'!$A$106:BX$202,76,FALSE())),0,(VLOOKUP($A44,'Import Peak'!$A$3:BX$99,76,FALSE())-VLOOKUP($A44,'Import Peak Change'!$A$106:BX$202,76,FALSE())))</f>
        <v>0</v>
      </c>
      <c r="BY44" s="193" t="n">
        <f aca="false">IF(ISERROR(VLOOKUP($A44,'Import Peak'!$A$3:BY$99,77,FALSE())-VLOOKUP($A44,'Import Peak Change'!$A$106:BY$202,77,FALSE())),0,(VLOOKUP($A44,'Import Peak'!$A$3:BY$99,77,FALSE())-VLOOKUP($A44,'Import Peak Change'!$A$106:BY$202,77,FALSE())))</f>
        <v>0</v>
      </c>
      <c r="BZ44" s="193" t="n">
        <f aca="false">IF(ISERROR(VLOOKUP($A44,'Import Peak'!$A$3:BZ$99,78,FALSE())-VLOOKUP($A44,'Import Peak Change'!$A$106:BZ$202,78,FALSE())),0,(VLOOKUP($A44,'Import Peak'!$A$3:BZ$99,78,FALSE())-VLOOKUP($A44,'Import Peak Change'!$A$106:BZ$202,78,FALSE())))</f>
        <v>0</v>
      </c>
      <c r="CA44" s="193" t="n">
        <f aca="false">IF(ISERROR(VLOOKUP($A44,'Import Peak'!$A$3:CA$99,79,FALSE())-VLOOKUP($A44,'Import Peak Change'!$A$106:CA$202,79,FALSE())),0,(VLOOKUP($A44,'Import Peak'!$A$3:CA$99,79,FALSE())-VLOOKUP($A44,'Import Peak Change'!$A$106:CA$202,79,FALSE())))</f>
        <v>0</v>
      </c>
      <c r="CB44" s="193" t="n">
        <f aca="false">IF(ISERROR(VLOOKUP($A44,'Import Peak'!$A$3:CB$99,80,FALSE())-VLOOKUP($A44,'Import Peak Change'!$A$106:CB$202,80,FALSE())),0,(VLOOKUP($A44,'Import Peak'!$A$3:CB$99,80,FALSE())-VLOOKUP($A44,'Import Peak Change'!$A$106:CB$202,80,FALSE())))</f>
        <v>0</v>
      </c>
      <c r="CC44" s="193" t="n">
        <f aca="false">IF(ISERROR(VLOOKUP($A44,'Import Peak'!$A$3:CC$99,81,FALSE())-VLOOKUP($A44,'Import Peak Change'!$A$106:CC$202,81,FALSE())),0,(VLOOKUP($A44,'Import Peak'!$A$3:CC$99,81,FALSE())-VLOOKUP($A44,'Import Peak Change'!$A$106:CC$202,81,FALSE())))</f>
        <v>0</v>
      </c>
      <c r="CD44" s="193" t="n">
        <f aca="false">IF(ISERROR(VLOOKUP($A44,'Import Peak'!$A$3:CD$99,82,FALSE())-VLOOKUP($A44,'Import Peak Change'!$A$106:CD$202,82,FALSE())),0,(VLOOKUP($A44,'Import Peak'!$A$3:CD$99,82,FALSE())-VLOOKUP($A44,'Import Peak Change'!$A$106:CD$202,82,FALSE())))</f>
        <v>0</v>
      </c>
      <c r="CE44" s="193" t="n">
        <f aca="false">IF(ISERROR(VLOOKUP($A44,'Import Peak'!$A$3:CE$99,83,FALSE())-VLOOKUP($A44,'Import Peak Change'!$A$106:CE$202,83,FALSE())),0,(VLOOKUP($A44,'Import Peak'!$A$3:CE$99,83,FALSE())-VLOOKUP($A44,'Import Peak Change'!$A$106:CE$202,83,FALSE())))</f>
        <v>0</v>
      </c>
      <c r="CF44" s="193" t="n">
        <f aca="false">IF(ISERROR(VLOOKUP($A44,'Import Peak'!$A$3:CF$99,84,FALSE())-VLOOKUP($A44,'Import Peak Change'!$A$106:CF$202,84,FALSE())),0,(VLOOKUP($A44,'Import Peak'!$A$3:CF$99,84,FALSE())-VLOOKUP($A44,'Import Peak Change'!$A$106:CF$202,84,FALSE())))</f>
        <v>0</v>
      </c>
      <c r="CG44" s="193" t="n">
        <f aca="false">IF(ISERROR(VLOOKUP($A44,'Import Peak'!$A$3:CG$99,85,FALSE())-VLOOKUP($A44,'Import Peak Change'!$A$106:CG$202,85,FALSE())),0,(VLOOKUP($A44,'Import Peak'!$A$3:CG$99,85,FALSE())-VLOOKUP($A44,'Import Peak Change'!$A$106:CG$202,85,FALSE())))</f>
        <v>0</v>
      </c>
      <c r="CH44" s="193" t="n">
        <f aca="false">IF(ISERROR(VLOOKUP($A44,'Import Peak'!$A$3:CH$99,86,FALSE())-VLOOKUP($A44,'Import Peak Change'!$A$106:CH$202,86,FALSE())),0,(VLOOKUP($A44,'Import Peak'!$A$3:CH$99,86,FALSE())-VLOOKUP($A44,'Import Peak Change'!$A$106:CH$202,86,FALSE())))</f>
        <v>0</v>
      </c>
      <c r="CI44" s="193" t="n">
        <f aca="false">IF(ISERROR(VLOOKUP($A44,'Import Peak'!$A$3:CI$99,87,FALSE())-VLOOKUP($A44,'Import Peak Change'!$A$106:CI$202,87,FALSE())),0,(VLOOKUP($A44,'Import Peak'!$A$3:CI$99,87,FALSE())-VLOOKUP($A44,'Import Peak Change'!$A$106:CI$202,87,FALSE())))</f>
        <v>0</v>
      </c>
      <c r="CJ44" s="193" t="n">
        <f aca="false">IF(ISERROR(VLOOKUP($A44,'Import Peak'!$A$3:CJ$99,88,FALSE())-VLOOKUP($A44,'Import Peak Change'!$A$106:CJ$202,88,FALSE())),0,(VLOOKUP($A44,'Import Peak'!$A$3:CJ$99,88,FALSE())-VLOOKUP($A44,'Import Peak Change'!$A$106:CJ$202,88,FALSE())))</f>
        <v>0</v>
      </c>
      <c r="CK44" s="193" t="n">
        <f aca="false">IF(ISERROR(VLOOKUP($A44,'Import Peak'!$A$3:CK$99,89,FALSE())-VLOOKUP($A44,'Import Peak Change'!$A$106:CK$202,89,FALSE())),0,(VLOOKUP($A44,'Import Peak'!$A$3:CK$99,89,FALSE())-VLOOKUP($A44,'Import Peak Change'!$A$106:CK$202,89,FALSE())))</f>
        <v>0</v>
      </c>
      <c r="CL44" s="193" t="n">
        <f aca="false">IF(ISERROR(VLOOKUP($A44,'Import Peak'!$A$3:CL$99,90,FALSE())-VLOOKUP($A44,'Import Peak Change'!$A$106:CL$202,90,FALSE())),0,(VLOOKUP($A44,'Import Peak'!$A$3:CL$99,90,FALSE())-VLOOKUP($A44,'Import Peak Change'!$A$106:CL$202,90,FALSE())))</f>
        <v>0</v>
      </c>
      <c r="CM44" s="193" t="n">
        <f aca="false">IF(ISERROR(VLOOKUP($A44,'Import Peak'!$A$3:CM$99,91,FALSE())-VLOOKUP($A44,'Import Peak Change'!$A$106:CM$202,91,FALSE())),0,(VLOOKUP($A44,'Import Peak'!$A$3:CM$99,91,FALSE())-VLOOKUP($A44,'Import Peak Change'!$A$106:CM$202,91,FALSE())))</f>
        <v>0</v>
      </c>
      <c r="CN44" s="193" t="n">
        <f aca="false">IF(ISERROR(VLOOKUP($A44,'Import Peak'!$A$3:CN$99,92,FALSE())-VLOOKUP($A44,'Import Peak Change'!$A$106:CN$202,92,FALSE())),0,(VLOOKUP($A44,'Import Peak'!$A$3:CN$99,92,FALSE())-VLOOKUP($A44,'Import Peak Change'!$A$106:CN$202,92,FALSE())))</f>
        <v>0</v>
      </c>
      <c r="CO44" s="193" t="n">
        <f aca="false">IF(ISERROR(VLOOKUP($A44,'Import Peak'!$A$3:CO$99,93,FALSE())-VLOOKUP($A44,'Import Peak Change'!$A$106:CO$202,93,FALSE())),0,(VLOOKUP($A44,'Import Peak'!$A$3:CO$99,93,FALSE())-VLOOKUP($A44,'Import Peak Change'!$A$106:CO$202,93,FALSE())))</f>
        <v>0</v>
      </c>
      <c r="CP44" s="193" t="n">
        <f aca="false">IF(ISERROR(VLOOKUP($A44,'Import Peak'!$A$3:CP$99,94,FALSE())-VLOOKUP($A44,'Import Peak Change'!$A$106:CP$202,94,FALSE())),0,(VLOOKUP($A44,'Import Peak'!$A$3:CP$99,94,FALSE())-VLOOKUP($A44,'Import Peak Change'!$A$106:CP$202,94,FALSE())))</f>
        <v>0</v>
      </c>
      <c r="CQ44" s="193" t="n">
        <f aca="false">IF(ISERROR(VLOOKUP($A44,'Import Peak'!$A$3:CQ$99,95,FALSE())-VLOOKUP($A44,'Import Peak Change'!$A$106:CQ$202,95,FALSE())),0,(VLOOKUP($A44,'Import Peak'!$A$3:CQ$99,95,FALSE())-VLOOKUP($A44,'Import Peak Change'!$A$106:CQ$202,95,FALSE())))</f>
        <v>0</v>
      </c>
      <c r="CR44" s="193" t="n">
        <f aca="false">IF(ISERROR(VLOOKUP($A44,'Import Peak'!$A$3:CR$99,96,FALSE())-VLOOKUP($A44,'Import Peak Change'!$A$106:CR$202,96,FALSE())),0,(VLOOKUP($A44,'Import Peak'!$A$3:CR$99,96,FALSE())-VLOOKUP($A44,'Import Peak Change'!$A$106:CR$202,96,FALSE())))</f>
        <v>0</v>
      </c>
      <c r="CS44" s="193" t="n">
        <f aca="false">IF(ISERROR(VLOOKUP($A44,'Import Peak'!$A$3:CS$99,97,FALSE())-VLOOKUP($A44,'Import Peak Change'!$A$106:CS$202,97,FALSE())),0,(VLOOKUP($A44,'Import Peak'!$A$3:CS$99,97,FALSE())-VLOOKUP($A44,'Import Peak Change'!$A$106:CS$202,97,FALSE())))</f>
        <v>0</v>
      </c>
      <c r="CT44" s="193" t="n">
        <f aca="false">IF(ISERROR(VLOOKUP($A44,'Import Peak'!$A$3:CT$99,98,FALSE())-VLOOKUP($A44,'Import Peak Change'!$A$106:CT$202,98,FALSE())),0,(VLOOKUP($A44,'Import Peak'!$A$3:CT$99,98,FALSE())-VLOOKUP($A44,'Import Peak Change'!$A$106:CT$202,98,FALSE())))</f>
        <v>0</v>
      </c>
      <c r="CU44" s="193" t="n">
        <f aca="false">IF(ISERROR(VLOOKUP($A44,'Import Peak'!$A$3:CU$99,99,FALSE())-VLOOKUP($A44,'Import Peak Change'!$A$106:CU$202,99,FALSE())),0,(VLOOKUP($A44,'Import Peak'!$A$3:CU$99,99,FALSE())-VLOOKUP($A44,'Import Peak Change'!$A$106:CU$202,99,FALSE())))</f>
        <v>0</v>
      </c>
      <c r="CV44" s="193" t="n">
        <f aca="false">IF(ISERROR(VLOOKUP($A44,'Import Peak'!$A$3:CV$99,100,FALSE())-VLOOKUP($A44,'Import Peak Change'!$A$106:CV$202,100,FALSE())),0,(VLOOKUP($A44,'Import Peak'!$A$3:CV$99,100,FALSE())-VLOOKUP($A44,'Import Peak Change'!$A$106:CV$202,100,FALSE())))</f>
        <v>0</v>
      </c>
      <c r="CW44" s="193" t="n">
        <f aca="false">IF(ISERROR(VLOOKUP($A44,'Import Peak'!$A$3:CW$99,101,FALSE())-VLOOKUP($A44,'Import Peak Change'!$A$106:CW$202,101,FALSE())),0,(VLOOKUP($A44,'Import Peak'!$A$3:CW$99,101,FALSE())-VLOOKUP($A44,'Import Peak Change'!$A$106:CW$202,101,FALSE())))</f>
        <v>0</v>
      </c>
      <c r="CX44" s="193" t="n">
        <f aca="false">IF(ISERROR(VLOOKUP($A44,'Import Peak'!$A$3:CX$99,102,FALSE())-VLOOKUP($A44,'Import Peak Change'!$A$106:CX$202,102,FALSE())),0,(VLOOKUP($A44,'Import Peak'!$A$3:CX$99,102,FALSE())-VLOOKUP($A44,'Import Peak Change'!$A$106:CX$202,102,FALSE())))</f>
        <v>0</v>
      </c>
      <c r="CY44" s="193" t="n">
        <f aca="false">IF(ISERROR(VLOOKUP($A44,'Import Peak'!$A$3:CY$99,103,FALSE())-VLOOKUP($A44,'Import Peak Change'!$A$106:CY$202,103,FALSE())),0,(VLOOKUP($A44,'Import Peak'!$A$3:CY$99,103,FALSE())-VLOOKUP($A44,'Import Peak Change'!$A$106:CY$202,103,FALSE())))</f>
        <v>0</v>
      </c>
      <c r="CZ44" s="193" t="n">
        <f aca="false">IF(ISERROR(VLOOKUP($A44,'Import Peak'!$A$3:CZ$99,104,FALSE())-VLOOKUP($A44,'Import Peak Change'!$A$106:CZ$202,104,FALSE())),0,(VLOOKUP($A44,'Import Peak'!$A$3:CZ$99,104,FALSE())-VLOOKUP($A44,'Import Peak Change'!$A$106:CZ$202,104,FALSE())))</f>
        <v>0</v>
      </c>
      <c r="DA44" s="193" t="n">
        <f aca="false">IF(ISERROR(VLOOKUP($A44,'Import Peak'!$A$3:DA$99,105,FALSE())-VLOOKUP($A44,'Import Peak Change'!$A$106:DA$202,105,FALSE())),0,(VLOOKUP($A44,'Import Peak'!$A$3:DA$99,105,FALSE())-VLOOKUP($A44,'Import Peak Change'!$A$106:DA$202,105,FALSE())))</f>
        <v>0</v>
      </c>
      <c r="DB44" s="193" t="n">
        <f aca="false">IF(ISERROR(VLOOKUP($A44,'Import Peak'!$A$3:DB$99,106,FALSE())-VLOOKUP($A44,'Import Peak Change'!$A$106:DB$202,106,FALSE())),0,(VLOOKUP($A44,'Import Peak'!$A$3:DB$99,106,FALSE())-VLOOKUP($A44,'Import Peak Change'!$A$106:DB$202,106,FALSE())))</f>
        <v>0</v>
      </c>
      <c r="DC44" s="193" t="n">
        <f aca="false">IF(ISERROR(VLOOKUP($A44,'Import Peak'!$A$3:DC$99,107,FALSE())-VLOOKUP($A44,'Import Peak Change'!$A$106:DC$202,107,FALSE())),0,(VLOOKUP($A44,'Import Peak'!$A$3:DC$99,107,FALSE())-VLOOKUP($A44,'Import Peak Change'!$A$106:DC$202,107,FALSE())))</f>
        <v>0</v>
      </c>
      <c r="DD44" s="193" t="n">
        <f aca="false">IF(ISERROR(VLOOKUP($A44,'Import Peak'!$A$3:DD$99,108,FALSE())-VLOOKUP($A44,'Import Peak Change'!$A$106:DD$202,108,FALSE())),0,(VLOOKUP($A44,'Import Peak'!$A$3:DD$99,108,FALSE())-VLOOKUP($A44,'Import Peak Change'!$A$106:DD$202,108,FALSE())))</f>
        <v>0</v>
      </c>
      <c r="DE44" s="193" t="n">
        <f aca="false">IF(ISERROR(VLOOKUP($A44,'Import Peak'!$A$3:DE$99,109,FALSE())-VLOOKUP($A44,'Import Peak Change'!$A$106:DE$202,109,FALSE())),0,(VLOOKUP($A44,'Import Peak'!$A$3:DE$99,109,FALSE())-VLOOKUP($A44,'Import Peak Change'!$A$106:DE$202,109,FALSE())))</f>
        <v>0</v>
      </c>
      <c r="DF44" s="193" t="n">
        <f aca="false">IF(ISERROR(VLOOKUP($A44,'Import Peak'!$A$3:DF$99,110,FALSE())-VLOOKUP($A44,'Import Peak Change'!$A$106:DF$202,110,FALSE())),0,(VLOOKUP($A44,'Import Peak'!$A$3:DF$99,110,FALSE())-VLOOKUP($A44,'Import Peak Change'!$A$106:DF$202,110,FALSE())))</f>
        <v>0</v>
      </c>
      <c r="DG44" s="193" t="n">
        <f aca="false">IF(ISERROR(VLOOKUP($A44,'Import Peak'!$A$3:DG$99,111,FALSE())-VLOOKUP($A44,'Import Peak Change'!$A$106:DG$202,111,FALSE())),0,(VLOOKUP($A44,'Import Peak'!$A$3:DG$99,111,FALSE())-VLOOKUP($A44,'Import Peak Change'!$A$106:DG$202,111,FALSE())))</f>
        <v>0</v>
      </c>
      <c r="DH44" s="193" t="n">
        <f aca="false">IF(ISERROR(VLOOKUP($A44,'Import Peak'!$A$3:DH$99,112,FALSE())-VLOOKUP($A44,'Import Peak Change'!$A$106:DH$202,112,FALSE())),0,(VLOOKUP($A44,'Import Peak'!$A$3:DH$99,112,FALSE())-VLOOKUP($A44,'Import Peak Change'!$A$106:DH$202,112,FALSE())))</f>
        <v>0</v>
      </c>
      <c r="DI44" s="193" t="n">
        <f aca="false">IF(ISERROR(VLOOKUP($A44,'Import Peak'!$A$3:DI$99,113,FALSE())-VLOOKUP($A44,'Import Peak Change'!$A$106:DI$202,113,FALSE())),0,(VLOOKUP($A44,'Import Peak'!$A$3:DI$99,113,FALSE())-VLOOKUP($A44,'Import Peak Change'!$A$106:DI$202,113,FALSE())))</f>
        <v>0</v>
      </c>
      <c r="DJ44" s="193" t="n">
        <f aca="false">IF(ISERROR(VLOOKUP($A44,'Import Peak'!$A$3:DJ$99,114,FALSE())-VLOOKUP($A44,'Import Peak Change'!$A$106:DJ$202,114,FALSE())),0,(VLOOKUP($A44,'Import Peak'!$A$3:DJ$99,114,FALSE())-VLOOKUP($A44,'Import Peak Change'!$A$106:DJ$202,114,FALSE())))</f>
        <v>0</v>
      </c>
      <c r="DK44" s="193" t="n">
        <f aca="false">IF(ISERROR(VLOOKUP($A44,'Import Peak'!$A$3:DK$99,115,FALSE())-VLOOKUP($A44,'Import Peak Change'!$A$106:DK$202,115,FALSE())),0,(VLOOKUP($A44,'Import Peak'!$A$3:DK$99,115,FALSE())-VLOOKUP($A44,'Import Peak Change'!$A$106:DK$202,115,FALSE())))</f>
        <v>0</v>
      </c>
      <c r="DL44" s="193" t="n">
        <f aca="false">IF(ISERROR(VLOOKUP($A44,'Import Peak'!$A$3:DL$99,116,FALSE())-VLOOKUP($A44,'Import Peak Change'!$A$106:DL$202,116,FALSE())),0,(VLOOKUP($A44,'Import Peak'!$A$3:DL$99,116,FALSE())-VLOOKUP($A44,'Import Peak Change'!$A$106:DL$202,116,FALSE())))</f>
        <v>0</v>
      </c>
      <c r="DM44" s="193" t="n">
        <f aca="false">IF(ISERROR(VLOOKUP($A44,'Import Peak'!$A$3:DM$99,117,FALSE())-VLOOKUP($A44,'Import Peak Change'!$A$106:DM$202,117,FALSE())),0,(VLOOKUP($A44,'Import Peak'!$A$3:DM$99,117,FALSE())-VLOOKUP($A44,'Import Peak Change'!$A$106:DM$202,117,FALSE())))</f>
        <v>0</v>
      </c>
      <c r="DN44" s="193" t="n">
        <f aca="false">IF(ISERROR(VLOOKUP($A44,'Import Peak'!$A$3:DN$99,118,FALSE())-VLOOKUP($A44,'Import Peak Change'!$A$106:DN$202,118,FALSE())),0,(VLOOKUP($A44,'Import Peak'!$A$3:DN$99,118,FALSE())-VLOOKUP($A44,'Import Peak Change'!$A$106:DN$202,118,FALSE())))</f>
        <v>0</v>
      </c>
      <c r="DO44" s="193" t="n">
        <f aca="false">IF(ISERROR(VLOOKUP($A44,'Import Peak'!$A$3:DO$99,119,FALSE())-VLOOKUP($A44,'Import Peak Change'!$A$106:DO$202,119,FALSE())),0,(VLOOKUP($A44,'Import Peak'!$A$3:DO$99,119,FALSE())-VLOOKUP($A44,'Import Peak Change'!$A$106:DO$202,119,FALSE())))</f>
        <v>0</v>
      </c>
      <c r="DP44" s="193" t="n">
        <f aca="false">IF(ISERROR(VLOOKUP($A44,'Import Peak'!$A$3:DP$99,120,FALSE())-VLOOKUP($A44,'Import Peak Change'!$A$106:DP$202,120,FALSE())),0,(VLOOKUP($A44,'Import Peak'!$A$3:DP$99,120,FALSE())-VLOOKUP($A44,'Import Peak Change'!$A$106:DP$202,120,FALSE())))</f>
        <v>0</v>
      </c>
      <c r="DQ44" s="193" t="n">
        <f aca="false">IF(ISERROR(VLOOKUP($A44,'Import Peak'!$A$3:DQ$99,121,FALSE())-VLOOKUP($A44,'Import Peak Change'!$A$106:DQ$202,121,FALSE())),0,(VLOOKUP($A44,'Import Peak'!$A$3:DQ$99,121,FALSE())-VLOOKUP($A44,'Import Peak Change'!$A$106:DQ$202,121,FALSE())))</f>
        <v>0</v>
      </c>
      <c r="DR44" s="193" t="n">
        <f aca="false">IF(ISERROR(VLOOKUP($A44,'Import Peak'!$A$3:DR$99,122,FALSE())-VLOOKUP($A44,'Import Peak Change'!$A$106:DR$202,122,FALSE())),0,(VLOOKUP($A44,'Import Peak'!$A$3:DR$99,122,FALSE())-VLOOKUP($A44,'Import Peak Change'!$A$106:DR$202,122,FALSE())))</f>
        <v>0</v>
      </c>
      <c r="DS44" s="193" t="n">
        <f aca="false">IF(ISERROR(VLOOKUP($A44,'Import Peak'!$A$3:DS$99,123,FALSE())-VLOOKUP($A44,'Import Peak Change'!$A$106:DS$202,123,FALSE())),0,(VLOOKUP($A44,'Import Peak'!$A$3:DS$99,123,FALSE())-VLOOKUP($A44,'Import Peak Change'!$A$106:DS$202,123,FALSE())))</f>
        <v>0</v>
      </c>
      <c r="DT44" s="193" t="n">
        <f aca="false">IF(ISERROR(VLOOKUP($A44,'Import Peak'!$A$3:DT$99,124,FALSE())-VLOOKUP($A44,'Import Peak Change'!$A$106:DT$202,124,FALSE())),0,(VLOOKUP($A44,'Import Peak'!$A$3:DT$99,124,FALSE())-VLOOKUP($A44,'Import Peak Change'!$A$106:DT$202,124,FALSE())))</f>
        <v>0</v>
      </c>
      <c r="DU44" s="193" t="n">
        <f aca="false">IF(ISERROR(VLOOKUP($A44,'Import Peak'!$A$3:DU$99,125,FALSE())-VLOOKUP($A44,'Import Peak Change'!$A$106:DU$202,125,FALSE())),0,(VLOOKUP($A44,'Import Peak'!$A$3:DU$99,125,FALSE())-VLOOKUP($A44,'Import Peak Change'!$A$106:DU$202,125,FALSE())))</f>
        <v>0</v>
      </c>
      <c r="DV44" s="193" t="n">
        <f aca="false">IF(ISERROR(VLOOKUP($A44,'Import Peak'!$A$3:DV$99,126,FALSE())-VLOOKUP($A44,'Import Peak Change'!$A$106:DV$202,126,FALSE())),0,(VLOOKUP($A44,'Import Peak'!$A$3:DV$99,126,FALSE())-VLOOKUP($A44,'Import Peak Change'!$A$106:DV$202,126,FALSE())))</f>
        <v>0</v>
      </c>
      <c r="DW44" s="193" t="n">
        <f aca="false">IF(ISERROR(VLOOKUP($A44,'Import Peak'!$A$3:DW$99,127,FALSE())-VLOOKUP($A44,'Import Peak Change'!$A$106:DW$202,127,FALSE())),0,(VLOOKUP($A44,'Import Peak'!$A$3:DW$99,127,FALSE())-VLOOKUP($A44,'Import Peak Change'!$A$106:DW$202,127,FALSE())))</f>
        <v>0</v>
      </c>
      <c r="DX44" s="193" t="n">
        <f aca="false">IF(ISERROR(VLOOKUP($A44,'Import Peak'!$A$3:DX$99,128,FALSE())-VLOOKUP($A44,'Import Peak Change'!$A$106:DX$202,128,FALSE())),0,(VLOOKUP($A44,'Import Peak'!$A$3:DX$99,128,FALSE())-VLOOKUP($A44,'Import Peak Change'!$A$106:DX$202,128,FALSE())))</f>
        <v>0</v>
      </c>
      <c r="DY44" s="193" t="n">
        <f aca="false">IF(ISERROR(VLOOKUP($A44,'Import Peak'!$A$3:DY$99,129,FALSE())-VLOOKUP($A44,'Import Peak Change'!$A$106:DY$202,129,FALSE())),0,(VLOOKUP($A44,'Import Peak'!$A$3:DY$99,129,FALSE())-VLOOKUP($A44,'Import Peak Change'!$A$106:DY$202,129,FALSE())))</f>
        <v>0</v>
      </c>
      <c r="DZ44" s="193" t="n">
        <f aca="false">IF(ISERROR(VLOOKUP($A44,'Import Peak'!$A$3:DZ$99,130,FALSE())-VLOOKUP($A44,'Import Peak Change'!$A$106:DZ$202,130,FALSE())),0,(VLOOKUP($A44,'Import Peak'!$A$3:DZ$99,130,FALSE())-VLOOKUP($A44,'Import Peak Change'!$A$106:DZ$202,130,FALSE())))</f>
        <v>0</v>
      </c>
      <c r="EA44" s="193" t="n">
        <f aca="false">IF(ISERROR(VLOOKUP($A44,'Import Peak'!$A$3:EA$99,131,FALSE())-VLOOKUP($A44,'Import Peak Change'!$A$106:EA$202,131,FALSE())),0,(VLOOKUP($A44,'Import Peak'!$A$3:EA$99,131,FALSE())-VLOOKUP($A44,'Import Peak Change'!$A$106:EA$202,131,FALSE())))</f>
        <v>0</v>
      </c>
      <c r="EB44" s="193" t="n">
        <f aca="false">IF(ISERROR(VLOOKUP($A44,'Import Peak'!$A$3:EB$99,132,FALSE())-VLOOKUP($A44,'Import Peak Change'!$A$106:EB$202,132,FALSE())),0,(VLOOKUP($A44,'Import Peak'!$A$3:EB$99,132,FALSE())-VLOOKUP($A44,'Import Peak Change'!$A$106:EB$202,132,FALSE())))</f>
        <v>0</v>
      </c>
      <c r="EC44" s="193" t="n">
        <f aca="false">IF(ISERROR(VLOOKUP($A44,'Import Peak'!$A$3:EC$99,133,FALSE())-VLOOKUP($A44,'Import Peak Change'!$A$106:EC$202,133,FALSE())),0,(VLOOKUP($A44,'Import Peak'!$A$3:EC$99,133,FALSE())-VLOOKUP($A44,'Import Peak Change'!$A$106:EC$202,133,FALSE())))</f>
        <v>0</v>
      </c>
      <c r="ED44" s="193" t="n">
        <f aca="false">IF(ISERROR(VLOOKUP($A44,'Import Peak'!$A$3:ED$99,134,FALSE())-VLOOKUP($A44,'Import Peak Change'!$A$106:ED$202,134,FALSE())),0,(VLOOKUP($A44,'Import Peak'!$A$3:ED$99,134,FALSE())-VLOOKUP($A44,'Import Peak Change'!$A$106:ED$202,134,FALSE())))</f>
        <v>0</v>
      </c>
      <c r="EE44" s="193" t="n">
        <f aca="false">IF(ISERROR(VLOOKUP($A44,'Import Peak'!$A$3:EE$99,135,FALSE())-VLOOKUP($A44,'Import Peak Change'!$A$106:EE$202,135,FALSE())),0,(VLOOKUP($A44,'Import Peak'!$A$3:EE$99,135,FALSE())-VLOOKUP($A44,'Import Peak Change'!$A$106:EE$202,135,FALSE())))</f>
        <v>0</v>
      </c>
      <c r="EF44" s="193" t="n">
        <f aca="false">IF(ISERROR(VLOOKUP($A44,'Import Peak'!$A$3:EF$99,136,FALSE())-VLOOKUP($A44,'Import Peak Change'!$A$106:EF$202,136,FALSE())),0,(VLOOKUP($A44,'Import Peak'!$A$3:EF$99,136,FALSE())-VLOOKUP($A44,'Import Peak Change'!$A$106:EF$202,136,FALSE())))</f>
        <v>0</v>
      </c>
      <c r="EG44" s="193" t="n">
        <f aca="false">IF(ISERROR(VLOOKUP($A44,'Import Peak'!$A$3:EG$99,137,FALSE())-VLOOKUP($A44,'Import Peak Change'!$A$106:EG$202,137,FALSE())),0,(VLOOKUP($A44,'Import Peak'!$A$3:EG$99,137,FALSE())-VLOOKUP($A44,'Import Peak Change'!$A$106:EG$202,137,FALSE())))</f>
        <v>0</v>
      </c>
      <c r="EH44" s="193" t="n">
        <f aca="false">IF(ISERROR(VLOOKUP($A44,'Import Peak'!$A$3:EH$99,138,FALSE())-VLOOKUP($A44,'Import Peak Change'!$A$106:EH$202,138,FALSE())),0,(VLOOKUP($A44,'Import Peak'!$A$3:EH$99,138,FALSE())-VLOOKUP($A44,'Import Peak Change'!$A$106:EH$202,138,FALSE())))</f>
        <v>0</v>
      </c>
      <c r="EI44" s="193" t="n">
        <f aca="false">IF(ISERROR(VLOOKUP($A44,'Import Peak'!$A$3:EI$99,139,FALSE())-VLOOKUP($A44,'Import Peak Change'!$A$106:EI$202,139,FALSE())),0,(VLOOKUP($A44,'Import Peak'!$A$3:EI$99,139,FALSE())-VLOOKUP($A44,'Import Peak Change'!$A$106:EI$202,139,FALSE())))</f>
        <v>0</v>
      </c>
      <c r="EJ44" s="193" t="n">
        <f aca="false">IF(ISERROR(VLOOKUP($A44,'Import Peak'!$A$3:EJ$99,140,FALSE())-VLOOKUP($A44,'Import Peak Change'!$A$106:EJ$202,140,FALSE())),0,(VLOOKUP($A44,'Import Peak'!$A$3:EJ$99,140,FALSE())-VLOOKUP($A44,'Import Peak Change'!$A$106:EJ$202,140,FALSE())))</f>
        <v>0</v>
      </c>
      <c r="EK44" s="193" t="n">
        <f aca="false">IF(ISERROR(VLOOKUP($A44,'Import Peak'!$A$3:EK$99,141,FALSE())-VLOOKUP($A44,'Import Peak Change'!$A$106:EK$202,141,FALSE())),0,(VLOOKUP($A44,'Import Peak'!$A$3:EK$99,141,FALSE())-VLOOKUP($A44,'Import Peak Change'!$A$106:EK$202,141,FALSE())))</f>
        <v>0</v>
      </c>
      <c r="EL44" s="193" t="n">
        <f aca="false">IF(ISERROR(VLOOKUP($A44,'Import Peak'!$A$3:EL$99,142,FALSE())-VLOOKUP($A44,'Import Peak Change'!$A$106:EL$202,142,FALSE())),0,(VLOOKUP($A44,'Import Peak'!$A$3:EL$99,142,FALSE())-VLOOKUP($A44,'Import Peak Change'!$A$106:EL$202,142,FALSE())))</f>
        <v>0</v>
      </c>
      <c r="EM44" s="193" t="n">
        <f aca="false">IF(ISERROR(VLOOKUP($A44,'Import Peak'!$A$3:EM$99,143,FALSE())-VLOOKUP($A44,'Import Peak Change'!$A$106:EM$202,143,FALSE())),0,(VLOOKUP($A44,'Import Peak'!$A$3:EM$99,143,FALSE())-VLOOKUP($A44,'Import Peak Change'!$A$106:EM$202,143,FALSE())))</f>
        <v>0</v>
      </c>
      <c r="EN44" s="193" t="n">
        <f aca="false">IF(ISERROR(VLOOKUP($A44,'Import Peak'!$A$3:EN$99,144,FALSE())-VLOOKUP($A44,'Import Peak Change'!$A$106:EN$202,144,FALSE())),0,(VLOOKUP($A44,'Import Peak'!$A$3:EN$99,144,FALSE())-VLOOKUP($A44,'Import Peak Change'!$A$106:EN$202,144,FALSE())))</f>
        <v>0</v>
      </c>
      <c r="EO44" s="193" t="n">
        <f aca="false">IF(ISERROR(VLOOKUP($A44,'Import Peak'!$A$3:EO$99,145,FALSE())-VLOOKUP($A44,'Import Peak Change'!$A$106:EO$202,145,FALSE())),0,(VLOOKUP($A44,'Import Peak'!$A$3:EO$99,145,FALSE())-VLOOKUP($A44,'Import Peak Change'!$A$106:EO$202,145,FALSE())))</f>
        <v>0</v>
      </c>
      <c r="EP44" s="193" t="n">
        <f aca="false">IF(ISERROR(VLOOKUP($A44,'Import Peak'!$A$3:EP$99,146,FALSE())-VLOOKUP($A44,'Import Peak Change'!$A$106:EP$202,146,FALSE())),0,(VLOOKUP($A44,'Import Peak'!$A$3:EP$99,146,FALSE())-VLOOKUP($A44,'Import Peak Change'!$A$106:EP$202,146,FALSE())))</f>
        <v>0</v>
      </c>
      <c r="EQ44" s="193" t="n">
        <f aca="false">IF(ISERROR(VLOOKUP($A44,'Import Peak'!$A$3:EQ$99,147,FALSE())-VLOOKUP($A44,'Import Peak Change'!$A$106:EQ$202,147,FALSE())),0,(VLOOKUP($A44,'Import Peak'!$A$3:EQ$99,147,FALSE())-VLOOKUP($A44,'Import Peak Change'!$A$106:EQ$202,147,FALSE())))</f>
        <v>0</v>
      </c>
      <c r="ER44" s="193" t="n">
        <f aca="false">IF(ISERROR(VLOOKUP($A44,'Import Peak'!$A$3:ER$99,148,FALSE())-VLOOKUP($A44,'Import Peak Change'!$A$106:ER$202,148,FALSE())),0,(VLOOKUP($A44,'Import Peak'!$A$3:ER$99,148,FALSE())-VLOOKUP($A44,'Import Peak Change'!$A$106:ER$202,148,FALSE())))</f>
        <v>0</v>
      </c>
      <c r="ES44" s="193" t="n">
        <f aca="false">IF(ISERROR(VLOOKUP($A44,'Import Peak'!$A$3:ES$99,149,FALSE())-VLOOKUP($A44,'Import Peak Change'!$A$106:ES$202,149,FALSE())),0,(VLOOKUP($A44,'Import Peak'!$A$3:ES$99,149,FALSE())-VLOOKUP($A44,'Import Peak Change'!$A$106:ES$202,149,FALSE())))</f>
        <v>0</v>
      </c>
      <c r="ET44" s="193" t="n">
        <f aca="false">IF(ISERROR(VLOOKUP($A44,'Import Peak'!$A$3:ET$99,150,FALSE())-VLOOKUP($A44,'Import Peak Change'!$A$106:ET$202,150,FALSE())),0,(VLOOKUP($A44,'Import Peak'!$A$3:ET$99,150,FALSE())-VLOOKUP($A44,'Import Peak Change'!$A$106:ET$202,150,FALSE())))</f>
        <v>0</v>
      </c>
      <c r="EU44" s="193" t="n">
        <f aca="false">IF(ISERROR(VLOOKUP($A44,'Import Peak'!$A$3:EU$99,151,FALSE())-VLOOKUP($A44,'Import Peak Change'!$A$106:EU$202,151,FALSE())),0,(VLOOKUP($A44,'Import Peak'!$A$3:EU$99,151,FALSE())-VLOOKUP($A44,'Import Peak Change'!$A$106:EU$202,151,FALSE())))</f>
        <v>0</v>
      </c>
      <c r="EV44" s="193" t="n">
        <f aca="false">IF(ISERROR(VLOOKUP($A44,'Import Peak'!$A$3:EV$99,152,FALSE())-VLOOKUP($A44,'Import Peak Change'!$A$106:EV$202,152,FALSE())),0,(VLOOKUP($A44,'Import Peak'!$A$3:EV$99,152,FALSE())-VLOOKUP($A44,'Import Peak Change'!$A$106:EV$202,152,FALSE())))</f>
        <v>0</v>
      </c>
      <c r="EW44" s="193" t="n">
        <f aca="false">IF(ISERROR(VLOOKUP($A44,'Import Peak'!$A$3:EW$99,153,FALSE())-VLOOKUP($A44,'Import Peak Change'!$A$106:EW$202,153,FALSE())),0,(VLOOKUP($A44,'Import Peak'!$A$3:EW$99,153,FALSE())-VLOOKUP($A44,'Import Peak Change'!$A$106:EW$202,153,FALSE())))</f>
        <v>0</v>
      </c>
      <c r="EX44" s="193" t="n">
        <f aca="false">IF(ISERROR(VLOOKUP($A44,'Import Peak'!$A$3:EX$99,154,FALSE())-VLOOKUP($A44,'Import Peak Change'!$A$106:EX$202,154,FALSE())),0,(VLOOKUP($A44,'Import Peak'!$A$3:EX$99,154,FALSE())-VLOOKUP($A44,'Import Peak Change'!$A$106:EX$202,154,FALSE())))</f>
        <v>0</v>
      </c>
      <c r="EY44" s="193" t="n">
        <f aca="false">IF(ISERROR(VLOOKUP($A44,'Import Peak'!$A$3:EY$99,155,FALSE())-VLOOKUP($A44,'Import Peak Change'!$A$106:EY$202,155,FALSE())),0,(VLOOKUP($A44,'Import Peak'!$A$3:EY$99,155,FALSE())-VLOOKUP($A44,'Import Peak Change'!$A$106:EY$202,155,FALSE())))</f>
        <v>0</v>
      </c>
      <c r="EZ44" s="193" t="n">
        <f aca="false">IF(ISERROR(VLOOKUP($A44,'Import Peak'!$A$3:EZ$99,156,FALSE())-VLOOKUP($A44,'Import Peak Change'!$A$106:EZ$202,156,FALSE())),0,(VLOOKUP($A44,'Import Peak'!$A$3:EZ$99,156,FALSE())-VLOOKUP($A44,'Import Peak Change'!$A$106:EZ$202,156,FALSE())))</f>
        <v>0</v>
      </c>
      <c r="FA44" s="193" t="n">
        <f aca="false">IF(ISERROR(VLOOKUP($A44,'Import Peak'!$A$3:FA$99,157,FALSE())-VLOOKUP($A44,'Import Peak Change'!$A$106:FA$202,157,FALSE())),0,(VLOOKUP($A44,'Import Peak'!$A$3:FA$99,157,FALSE())-VLOOKUP($A44,'Import Peak Change'!$A$106:FA$202,157,FALSE())))</f>
        <v>0</v>
      </c>
      <c r="FB44" s="193" t="n">
        <f aca="false">IF(ISERROR(VLOOKUP($A44,'Import Peak'!$A$3:FB$99,158,FALSE())-VLOOKUP($A44,'Import Peak Change'!$A$106:FB$202,158,FALSE())),0,(VLOOKUP($A44,'Import Peak'!$A$3:FB$99,158,FALSE())-VLOOKUP($A44,'Import Peak Change'!$A$106:FB$202,158,FALSE())))</f>
        <v>0</v>
      </c>
      <c r="FC44" s="193" t="n">
        <f aca="false">IF(ISERROR(VLOOKUP($A44,'Import Peak'!$A$3:FC$99,159,FALSE())-VLOOKUP($A44,'Import Peak Change'!$A$106:FC$202,159,FALSE())),0,(VLOOKUP($A44,'Import Peak'!$A$3:FC$99,159,FALSE())-VLOOKUP($A44,'Import Peak Change'!$A$106:FC$202,159,FALSE())))</f>
        <v>0</v>
      </c>
      <c r="FD44" s="193" t="n">
        <f aca="false">IF(ISERROR(VLOOKUP($A44,'Import Peak'!$A$3:FD$99,160,FALSE())-VLOOKUP($A44,'Import Peak Change'!$A$106:FD$202,160,FALSE())),0,(VLOOKUP($A44,'Import Peak'!$A$3:FD$99,160,FALSE())-VLOOKUP($A44,'Import Peak Change'!$A$106:FD$202,160,FALSE())))</f>
        <v>0</v>
      </c>
      <c r="FE44" s="193" t="n">
        <f aca="false">IF(ISERROR(VLOOKUP($A44,'Import Peak'!$A$3:FE$99,161,FALSE())-VLOOKUP($A44,'Import Peak Change'!$A$106:FE$202,161,FALSE())),0,(VLOOKUP($A44,'Import Peak'!$A$3:FE$99,161,FALSE())-VLOOKUP($A44,'Import Peak Change'!$A$106:FE$202,161,FALSE())))</f>
        <v>0</v>
      </c>
      <c r="FF44" s="193" t="n">
        <f aca="false">IF(ISERROR(VLOOKUP($A44,'Import Peak'!$A$3:FF$99,162,FALSE())-VLOOKUP($A44,'Import Peak Change'!$A$106:FF$202,162,FALSE())),0,(VLOOKUP($A44,'Import Peak'!$A$3:FF$99,162,FALSE())-VLOOKUP($A44,'Import Peak Change'!$A$106:FF$202,162,FALSE())))</f>
        <v>0</v>
      </c>
      <c r="FG44" s="193" t="n">
        <f aca="false">IF(ISERROR(VLOOKUP($A44,'Import Peak'!$A$3:FG$99,163,FALSE())-VLOOKUP($A44,'Import Peak Change'!$A$106:FG$202,163,FALSE())),0,(VLOOKUP($A44,'Import Peak'!$A$3:FG$99,163,FALSE())-VLOOKUP($A44,'Import Peak Change'!$A$106:FG$202,163,FALSE())))</f>
        <v>0</v>
      </c>
      <c r="FH44" s="193" t="n">
        <f aca="false">IF(ISERROR(VLOOKUP($A44,'Import Peak'!$A$3:FH$99,164,FALSE())-VLOOKUP($A44,'Import Peak Change'!$A$106:FH$202,164,FALSE())),0,(VLOOKUP($A44,'Import Peak'!$A$3:FH$99,164,FALSE())-VLOOKUP($A44,'Import Peak Change'!$A$106:FH$202,164,FALSE())))</f>
        <v>0</v>
      </c>
      <c r="FI44" s="193" t="n">
        <f aca="false">IF(ISERROR(VLOOKUP($A44,'Import Peak'!$A$3:FI$99,165,FALSE())-VLOOKUP($A44,'Import Peak Change'!$A$106:FI$202,165,FALSE())),0,(VLOOKUP($A44,'Import Peak'!$A$3:FI$99,165,FALSE())-VLOOKUP($A44,'Import Peak Change'!$A$106:FI$202,165,FALSE())))</f>
        <v>0</v>
      </c>
      <c r="FJ44" s="193" t="n">
        <f aca="false">IF(ISERROR(VLOOKUP($A44,'Import Peak'!$A$3:FJ$99,166,FALSE())-VLOOKUP($A44,'Import Peak Change'!$A$106:FJ$202,166,FALSE())),0,(VLOOKUP($A44,'Import Peak'!$A$3:FJ$99,166,FALSE())-VLOOKUP($A44,'Import Peak Change'!$A$106:FJ$202,166,FALSE())))</f>
        <v>0</v>
      </c>
      <c r="FK44" s="193" t="n">
        <f aca="false">IF(ISERROR(VLOOKUP($A44,'Import Peak'!$A$3:FK$99,167,FALSE())-VLOOKUP($A44,'Import Peak Change'!$A$106:FK$202,167,FALSE())),0,(VLOOKUP($A44,'Import Peak'!$A$3:FK$99,167,FALSE())-VLOOKUP($A44,'Import Peak Change'!$A$106:FK$202,167,FALSE())))</f>
        <v>0</v>
      </c>
      <c r="FL44" s="193" t="n">
        <f aca="false">IF(ISERROR(VLOOKUP($A44,'Import Peak'!$A$3:FL$99,168,FALSE())-VLOOKUP($A44,'Import Peak Change'!$A$106:FL$202,168,FALSE())),0,(VLOOKUP($A44,'Import Peak'!$A$3:FL$99,168,FALSE())-VLOOKUP($A44,'Import Peak Change'!$A$106:FL$202,168,FALSE())))</f>
        <v>0</v>
      </c>
      <c r="FM44" s="193" t="n">
        <f aca="false">IF(ISERROR(VLOOKUP($A44,'Import Peak'!$A$3:FM$99,169,FALSE())-VLOOKUP($A44,'Import Peak Change'!$A$106:FM$202,169,FALSE())),0,(VLOOKUP($A44,'Import Peak'!$A$3:FM$99,169,FALSE())-VLOOKUP($A44,'Import Peak Change'!$A$106:FM$202,169,FALSE())))</f>
        <v>0</v>
      </c>
      <c r="FN44" s="193" t="n">
        <f aca="false">IF(ISERROR(VLOOKUP($A44,'Import Peak'!$A$3:FN$99,170,FALSE())-VLOOKUP($A44,'Import Peak Change'!$A$106:FN$202,170,FALSE())),0,(VLOOKUP($A44,'Import Peak'!$A$3:FN$99,170,FALSE())-VLOOKUP($A44,'Import Peak Change'!$A$106:FN$202,170,FALSE())))</f>
        <v>0</v>
      </c>
      <c r="FO44" s="193" t="n">
        <f aca="false">IF(ISERROR(VLOOKUP($A44,'Import Peak'!$A$3:FO$99,171,FALSE())-VLOOKUP($A44,'Import Peak Change'!$A$106:FO$202,171,FALSE())),0,(VLOOKUP($A44,'Import Peak'!$A$3:FO$99,171,FALSE())-VLOOKUP($A44,'Import Peak Change'!$A$106:FO$202,171,FALSE())))</f>
        <v>0</v>
      </c>
      <c r="FP44" s="193" t="n">
        <f aca="false">IF(ISERROR(VLOOKUP($A44,'Import Peak'!$A$3:FP$99,172,FALSE())-VLOOKUP($A44,'Import Peak Change'!$A$106:FP$202,172,FALSE())),0,(VLOOKUP($A44,'Import Peak'!$A$3:FP$99,172,FALSE())-VLOOKUP($A44,'Import Peak Change'!$A$106:FP$202,172,FALSE())))</f>
        <v>0</v>
      </c>
      <c r="FQ44" s="193" t="n">
        <f aca="false">IF(ISERROR(VLOOKUP($A44,'Import Peak'!$A$3:FQ$99,173,FALSE())-VLOOKUP($A44,'Import Peak Change'!$A$106:FQ$202,173,FALSE())),0,(VLOOKUP($A44,'Import Peak'!$A$3:FQ$99,173,FALSE())-VLOOKUP($A44,'Import Peak Change'!$A$106:FQ$202,173,FALSE())))</f>
        <v>0</v>
      </c>
      <c r="FR44" s="193" t="n">
        <f aca="false">IF(ISERROR(VLOOKUP($A44,'Import Peak'!$A$3:FR$99,174,FALSE())-VLOOKUP($A44,'Import Peak Change'!$A$106:FR$202,174,FALSE())),0,(VLOOKUP($A44,'Import Peak'!$A$3:FR$99,174,FALSE())-VLOOKUP($A44,'Import Peak Change'!$A$106:FR$202,174,FALSE())))</f>
        <v>0</v>
      </c>
      <c r="FS44" s="193" t="n">
        <f aca="false">IF(ISERROR(VLOOKUP($A44,'Import Peak'!$A$3:FS$99,175,FALSE())-VLOOKUP($A44,'Import Peak Change'!$A$106:FS$202,175,FALSE())),0,(VLOOKUP($A44,'Import Peak'!$A$3:FS$99,175,FALSE())-VLOOKUP($A44,'Import Peak Change'!$A$106:FS$202,175,FALSE())))</f>
        <v>0</v>
      </c>
      <c r="FT44" s="193" t="n">
        <f aca="false">IF(ISERROR(VLOOKUP($A44,'Import Peak'!$A$3:FT$99,176,FALSE())-VLOOKUP($A44,'Import Peak Change'!$A$106:FT$202,176,FALSE())),0,(VLOOKUP($A44,'Import Peak'!$A$3:FT$99,176,FALSE())-VLOOKUP($A44,'Import Peak Change'!$A$106:FT$202,176,FALSE())))</f>
        <v>0</v>
      </c>
      <c r="FU44" s="193" t="n">
        <f aca="false">IF(ISERROR(VLOOKUP($A44,'Import Peak'!$A$3:FU$99,177,FALSE())-VLOOKUP($A44,'Import Peak Change'!$A$106:FU$202,177,FALSE())),0,(VLOOKUP($A44,'Import Peak'!$A$3:FU$99,177,FALSE())-VLOOKUP($A44,'Import Peak Change'!$A$106:FU$202,177,FALSE())))</f>
        <v>0</v>
      </c>
      <c r="FV44" s="193" t="n">
        <f aca="false">IF(ISERROR(VLOOKUP($A44,'Import Peak'!$A$3:FV$99,178,FALSE())-VLOOKUP($A44,'Import Peak Change'!$A$106:FV$202,178,FALSE())),0,(VLOOKUP($A44,'Import Peak'!$A$3:FV$99,178,FALSE())-VLOOKUP($A44,'Import Peak Change'!$A$106:FV$202,178,FALSE())))</f>
        <v>0</v>
      </c>
      <c r="FW44" s="193" t="n">
        <f aca="false">IF(ISERROR(VLOOKUP($A44,'Import Peak'!$A$3:FW$99,179,FALSE())-VLOOKUP($A44,'Import Peak Change'!$A$106:FW$202,179,FALSE())),0,(VLOOKUP($A44,'Import Peak'!$A$3:FW$99,179,FALSE())-VLOOKUP($A44,'Import Peak Change'!$A$106:FW$202,179,FALSE())))</f>
        <v>0</v>
      </c>
      <c r="FX44" s="193" t="n">
        <f aca="false">IF(ISERROR(VLOOKUP($A44,'Import Peak'!$A$3:FX$99,180,FALSE())-VLOOKUP($A44,'Import Peak Change'!$A$106:FX$202,180,FALSE())),0,(VLOOKUP($A44,'Import Peak'!$A$3:FX$99,180,FALSE())-VLOOKUP($A44,'Import Peak Change'!$A$106:FX$202,180,FALSE())))</f>
        <v>0</v>
      </c>
      <c r="FY44" s="193" t="n">
        <f aca="false">IF(ISERROR(VLOOKUP($A44,'Import Peak'!$A$3:FY$99,181,FALSE())-VLOOKUP($A44,'Import Peak Change'!$A$106:FY$202,181,FALSE())),0,(VLOOKUP($A44,'Import Peak'!$A$3:FY$99,181,FALSE())-VLOOKUP($A44,'Import Peak Change'!$A$106:FY$202,181,FALSE())))</f>
        <v>0</v>
      </c>
      <c r="FZ44" s="193" t="n">
        <f aca="false">IF(ISERROR(VLOOKUP($A44,'Import Peak'!$A$3:FZ$99,182,FALSE())-VLOOKUP($A44,'Import Peak Change'!$A$106:FZ$202,182,FALSE())),0,(VLOOKUP($A44,'Import Peak'!$A$3:FZ$99,182,FALSE())-VLOOKUP($A44,'Import Peak Change'!$A$106:FZ$202,182,FALSE())))</f>
        <v>0</v>
      </c>
      <c r="GA44" s="193" t="n">
        <f aca="false">IF(ISERROR(VLOOKUP($A44,'Import Peak'!$A$3:GA$99,183,FALSE())-VLOOKUP($A44,'Import Peak Change'!$A$106:GA$202,183,FALSE())),0,(VLOOKUP($A44,'Import Peak'!$A$3:GA$99,183,FALSE())-VLOOKUP($A44,'Import Peak Change'!$A$106:GA$202,183,FALSE())))</f>
        <v>0</v>
      </c>
      <c r="GB44" s="193" t="n">
        <f aca="false">IF(ISERROR(VLOOKUP($A44,'Import Peak'!$A$3:GB$99,184,FALSE())-VLOOKUP($A44,'Import Peak Change'!$A$106:GB$202,184,FALSE())),0,(VLOOKUP($A44,'Import Peak'!$A$3:GB$99,184,FALSE())-VLOOKUP($A44,'Import Peak Change'!$A$106:GB$202,184,FALSE())))</f>
        <v>0</v>
      </c>
      <c r="GC44" s="193" t="n">
        <f aca="false">IF(ISERROR(VLOOKUP($A44,'Import Peak'!$A$3:GC$99,185,FALSE())-VLOOKUP($A44,'Import Peak Change'!$A$106:GC$202,185,FALSE())),0,(VLOOKUP($A44,'Import Peak'!$A$3:GC$99,185,FALSE())-VLOOKUP($A44,'Import Peak Change'!$A$106:GC$202,185,FALSE())))</f>
        <v>0</v>
      </c>
      <c r="GD44" s="193" t="n">
        <f aca="false">IF(ISERROR(VLOOKUP($A44,'Import Peak'!$A$3:GD$99,186,FALSE())-VLOOKUP($A44,'Import Peak Change'!$A$106:GD$202,186,FALSE())),0,(VLOOKUP($A44,'Import Peak'!$A$3:GD$99,186,FALSE())-VLOOKUP($A44,'Import Peak Change'!$A$106:GD$202,186,FALSE())))</f>
        <v>0</v>
      </c>
      <c r="GE44" s="193" t="n">
        <f aca="false">IF(ISERROR(VLOOKUP($A44,'Import Peak'!$A$3:GE$99,187,FALSE())-VLOOKUP($A44,'Import Peak Change'!$A$106:GE$202,187,FALSE())),0,(VLOOKUP($A44,'Import Peak'!$A$3:GE$99,187,FALSE())-VLOOKUP($A44,'Import Peak Change'!$A$106:GE$202,187,FALSE())))</f>
        <v>0</v>
      </c>
      <c r="GF44" s="193" t="n">
        <f aca="false">IF(ISERROR(VLOOKUP($A44,'Import Peak'!$A$3:GF$99,188,FALSE())-VLOOKUP($A44,'Import Peak Change'!$A$106:GF$202,188,FALSE())),0,(VLOOKUP($A44,'Import Peak'!$A$3:GF$99,188,FALSE())-VLOOKUP($A44,'Import Peak Change'!$A$106:GF$202,188,FALSE())))</f>
        <v>0</v>
      </c>
      <c r="GG44" s="193" t="n">
        <f aca="false">IF(ISERROR(VLOOKUP($A44,'Import Peak'!$A$3:GG$99,189,FALSE())-VLOOKUP($A44,'Import Peak Change'!$A$106:GG$202,189,FALSE())),0,(VLOOKUP($A44,'Import Peak'!$A$3:GG$99,189,FALSE())-VLOOKUP($A44,'Import Peak Change'!$A$106:GG$202,189,FALSE())))</f>
        <v>0</v>
      </c>
      <c r="GH44" s="193" t="n">
        <f aca="false">IF(ISERROR(VLOOKUP($A44,'Import Peak'!$A$3:GH$99,190,FALSE())-VLOOKUP($A44,'Import Peak Change'!$A$106:GH$202,190,FALSE())),0,(VLOOKUP($A44,'Import Peak'!$A$3:GH$99,190,FALSE())-VLOOKUP($A44,'Import Peak Change'!$A$106:GH$202,190,FALSE())))</f>
        <v>0</v>
      </c>
      <c r="GI44" s="193" t="n">
        <f aca="false">IF(ISERROR(VLOOKUP($A44,'Import Peak'!$A$3:GI$99,191,FALSE())-VLOOKUP($A44,'Import Peak Change'!$A$106:GI$202,191,FALSE())),0,(VLOOKUP($A44,'Import Peak'!$A$3:GI$99,191,FALSE())-VLOOKUP($A44,'Import Peak Change'!$A$106:GI$202,191,FALSE())))</f>
        <v>0</v>
      </c>
      <c r="GJ44" s="193" t="n">
        <f aca="false">IF(ISERROR(VLOOKUP($A44,'Import Peak'!$A$3:GJ$99,192,FALSE())-VLOOKUP($A44,'Import Peak Change'!$A$106:GJ$202,192,FALSE())),0,(VLOOKUP($A44,'Import Peak'!$A$3:GJ$99,192,FALSE())-VLOOKUP($A44,'Import Peak Change'!$A$106:GJ$202,192,FALSE())))</f>
        <v>0</v>
      </c>
      <c r="GK44" s="193" t="n">
        <f aca="false">IF(ISERROR(VLOOKUP($A44,'Import Peak'!$A$3:GK$99,193,FALSE())-VLOOKUP($A44,'Import Peak Change'!$A$106:GK$202,193,FALSE())),0,(VLOOKUP($A44,'Import Peak'!$A$3:GK$99,193,FALSE())-VLOOKUP($A44,'Import Peak Change'!$A$106:GK$202,193,FALSE())))</f>
        <v>0</v>
      </c>
      <c r="GL44" s="193" t="n">
        <f aca="false">IF(ISERROR(VLOOKUP($A44,'Import Peak'!$A$3:GL$99,194,FALSE())-VLOOKUP($A44,'Import Peak Change'!$A$106:GL$202,194,FALSE())),0,(VLOOKUP($A44,'Import Peak'!$A$3:GL$99,194,FALSE())-VLOOKUP($A44,'Import Peak Change'!$A$106:GL$202,194,FALSE())))</f>
        <v>0</v>
      </c>
      <c r="GM44" s="193" t="n">
        <f aca="false">IF(ISERROR(VLOOKUP($A44,'Import Peak'!$A$3:GM$99,195,FALSE())-VLOOKUP($A44,'Import Peak Change'!$A$106:GM$202,195,FALSE())),0,(VLOOKUP($A44,'Import Peak'!$A$3:GM$99,195,FALSE())-VLOOKUP($A44,'Import Peak Change'!$A$106:GM$202,195,FALSE())))</f>
        <v>0</v>
      </c>
      <c r="GN44" s="193" t="n">
        <f aca="false">IF(ISERROR(VLOOKUP($A44,'Import Peak'!$A$3:GN$99,196,FALSE())-VLOOKUP($A44,'Import Peak Change'!$A$106:GN$202,196,FALSE())),0,(VLOOKUP($A44,'Import Peak'!$A$3:GN$99,196,FALSE())-VLOOKUP($A44,'Import Peak Change'!$A$106:GN$202,196,FALSE())))</f>
        <v>0</v>
      </c>
      <c r="GO44" s="193" t="n">
        <f aca="false">IF(ISERROR(VLOOKUP($A44,'Import Peak'!$A$3:GO$99,197,FALSE())-VLOOKUP($A44,'Import Peak Change'!$A$106:GO$202,197,FALSE())),0,(VLOOKUP($A44,'Import Peak'!$A$3:GO$99,197,FALSE())-VLOOKUP($A44,'Import Peak Change'!$A$106:GO$202,197,FALSE())))</f>
        <v>0</v>
      </c>
      <c r="GP44" s="193" t="n">
        <f aca="false">IF(ISERROR(VLOOKUP($A44,'Import Peak'!$A$3:GP$99,198,FALSE())-VLOOKUP($A44,'Import Peak Change'!$A$106:GP$202,198,FALSE())),0,(VLOOKUP($A44,'Import Peak'!$A$3:GP$99,198,FALSE())-VLOOKUP($A44,'Import Peak Change'!$A$106:GP$202,198,FALSE())))</f>
        <v>0</v>
      </c>
      <c r="GQ44" s="193" t="n">
        <f aca="false">IF(ISERROR(VLOOKUP($A44,'Import Peak'!$A$3:GQ$99,199,FALSE())-VLOOKUP($A44,'Import Peak Change'!$A$106:GQ$202,199,FALSE())),0,(VLOOKUP($A44,'Import Peak'!$A$3:GQ$99,199,FALSE())-VLOOKUP($A44,'Import Peak Change'!$A$106:GQ$202,199,FALSE())))</f>
        <v>0</v>
      </c>
      <c r="GR44" s="193" t="n">
        <f aca="false">IF(ISERROR(VLOOKUP($A44,'Import Peak'!$A$3:GR$99,200,FALSE())-VLOOKUP($A44,'Import Peak Change'!$A$106:GR$202,200,FALSE())),0,(VLOOKUP($A44,'Import Peak'!$A$3:GR$99,200,FALSE())-VLOOKUP($A44,'Import Peak Change'!$A$106:GR$202,200,FALSE())))</f>
        <v>0</v>
      </c>
      <c r="GS44" s="193" t="n">
        <f aca="false">IF(ISERROR(VLOOKUP($A44,'Import Peak'!$A$3:GS$99,201,FALSE())-VLOOKUP($A44,'Import Peak Change'!$A$106:GS$202,201,FALSE())),0,(VLOOKUP($A44,'Import Peak'!$A$3:GS$99,201,FALSE())-VLOOKUP($A44,'Import Peak Change'!$A$106:GS$202,201,FALSE())))</f>
        <v>0</v>
      </c>
      <c r="GT44" s="193" t="n">
        <f aca="false">IF(ISERROR(VLOOKUP($A44,'Import Peak'!$A$3:GT$99,202,FALSE())-VLOOKUP($A44,'Import Peak Change'!$A$106:GT$202,202,FALSE())),0,(VLOOKUP($A44,'Import Peak'!$A$3:GT$99,202,FALSE())-VLOOKUP($A44,'Import Peak Change'!$A$106:GT$202,202,FALSE())))</f>
        <v>0</v>
      </c>
      <c r="GU44" s="193" t="n">
        <f aca="false">IF(ISERROR(VLOOKUP($A44,'Import Peak'!$A$3:GU$99,203,FALSE())-VLOOKUP($A44,'Import Peak Change'!$A$106:GU$202,203,FALSE())),0,(VLOOKUP($A44,'Import Peak'!$A$3:GU$99,203,FALSE())-VLOOKUP($A44,'Import Peak Change'!$A$106:GU$202,203,FALSE())))</f>
        <v>0</v>
      </c>
      <c r="GV44" s="193" t="n">
        <f aca="false">IF(ISERROR(VLOOKUP($A44,'Import Peak'!$A$3:GV$99,204,FALSE())-VLOOKUP($A44,'Import Peak Change'!$A$106:GV$202,204,FALSE())),0,(VLOOKUP($A44,'Import Peak'!$A$3:GV$99,204,FALSE())-VLOOKUP($A44,'Import Peak Change'!$A$106:GV$202,204,FALSE())))</f>
        <v>0</v>
      </c>
      <c r="GW44" s="193" t="n">
        <f aca="false">IF(ISERROR(VLOOKUP($A44,'Import Peak'!$A$3:GW$99,205,FALSE())-VLOOKUP($A44,'Import Peak Change'!$A$106:GW$202,205,FALSE())),0,(VLOOKUP($A44,'Import Peak'!$A$3:GW$99,205,FALSE())-VLOOKUP($A44,'Import Peak Change'!$A$106:GW$202,205,FALSE())))</f>
        <v>0</v>
      </c>
      <c r="GX44" s="193" t="n">
        <f aca="false">IF(ISERROR(VLOOKUP($A44,'Import Peak'!$A$3:GX$99,206,FALSE())-VLOOKUP($A44,'Import Peak Change'!$A$106:GX$202,206,FALSE())),0,(VLOOKUP($A44,'Import Peak'!$A$3:GX$99,206,FALSE())-VLOOKUP($A44,'Import Peak Change'!$A$106:GX$202,206,FALSE())))</f>
        <v>0</v>
      </c>
      <c r="GY44" s="193" t="n">
        <f aca="false">IF(ISERROR(VLOOKUP($A44,'Import Peak'!$A$3:GY$99,207,FALSE())-VLOOKUP($A44,'Import Peak Change'!$A$106:GY$202,207,FALSE())),0,(VLOOKUP($A44,'Import Peak'!$A$3:GY$99,207,FALSE())-VLOOKUP($A44,'Import Peak Change'!$A$106:GY$202,207,FALSE())))</f>
        <v>0</v>
      </c>
      <c r="GZ44" s="193" t="n">
        <f aca="false">IF(ISERROR(VLOOKUP($A44,'Import Peak'!$A$3:GZ$99,208,FALSE())-VLOOKUP($A44,'Import Peak Change'!$A$106:GZ$202,208,FALSE())),0,(VLOOKUP($A44,'Import Peak'!$A$3:GZ$99,208,FALSE())-VLOOKUP($A44,'Import Peak Change'!$A$106:GZ$202,208,FALSE())))</f>
        <v>0</v>
      </c>
      <c r="HA44" s="193" t="n">
        <f aca="false">IF(ISERROR(VLOOKUP($A44,'Import Peak'!$A$3:HA$99,209,FALSE())-VLOOKUP($A44,'Import Peak Change'!$A$106:HA$202,209,FALSE())),0,(VLOOKUP($A44,'Import Peak'!$A$3:HA$99,209,FALSE())-VLOOKUP($A44,'Import Peak Change'!$A$106:HA$202,209,FALSE())))</f>
        <v>0</v>
      </c>
      <c r="HB44" s="193" t="n">
        <f aca="false">IF(ISERROR(VLOOKUP($A44,'Import Peak'!$A$3:HB$99,210,FALSE())-VLOOKUP($A44,'Import Peak Change'!$A$106:HB$202,210,FALSE())),0,(VLOOKUP($A44,'Import Peak'!$A$3:HB$99,210,FALSE())-VLOOKUP($A44,'Import Peak Change'!$A$106:HB$202,210,FALSE())))</f>
        <v>0</v>
      </c>
      <c r="HC44" s="193" t="n">
        <f aca="false">IF(ISERROR(VLOOKUP($A44,'Import Peak'!$A$3:HC$99,211,FALSE())-VLOOKUP($A44,'Import Peak Change'!$A$106:HC$202,211,FALSE())),0,(VLOOKUP($A44,'Import Peak'!$A$3:HC$99,211,FALSE())-VLOOKUP($A44,'Import Peak Change'!$A$106:HC$202,211,FALSE())))</f>
        <v>0</v>
      </c>
      <c r="HD44" s="193" t="n">
        <f aca="false">IF(ISERROR(VLOOKUP($A44,'Import Peak'!$A$3:HD$99,212,FALSE())-VLOOKUP($A44,'Import Peak Change'!$A$106:HD$202,212,FALSE())),0,(VLOOKUP($A44,'Import Peak'!$A$3:HD$99,212,FALSE())-VLOOKUP($A44,'Import Peak Change'!$A$106:HD$202,212,FALSE())))</f>
        <v>0</v>
      </c>
      <c r="HE44" s="193" t="n">
        <f aca="false">IF(ISERROR(VLOOKUP($A44,'Import Peak'!$A$3:HE$99,213,FALSE())-VLOOKUP($A44,'Import Peak Change'!$A$106:HE$202,213,FALSE())),0,(VLOOKUP($A44,'Import Peak'!$A$3:HE$99,213,FALSE())-VLOOKUP($A44,'Import Peak Change'!$A$106:HE$202,213,FALSE())))</f>
        <v>0</v>
      </c>
      <c r="HF44" s="193" t="n">
        <f aca="false">IF(ISERROR(VLOOKUP($A44,'Import Peak'!$A$3:HF$99,214,FALSE())-VLOOKUP($A44,'Import Peak Change'!$A$106:HF$202,214,FALSE())),0,(VLOOKUP($A44,'Import Peak'!$A$3:HF$99,214,FALSE())-VLOOKUP($A44,'Import Peak Change'!$A$106:HF$202,214,FALSE())))</f>
        <v>0</v>
      </c>
      <c r="HG44" s="193" t="n">
        <f aca="false">IF(ISERROR(VLOOKUP($A44,'Import Peak'!$A$3:HG$99,215,FALSE())-VLOOKUP($A44,'Import Peak Change'!$A$106:HG$202,215,FALSE())),0,(VLOOKUP($A44,'Import Peak'!$A$3:HG$99,215,FALSE())-VLOOKUP($A44,'Import Peak Change'!$A$106:HG$202,215,FALSE())))</f>
        <v>0</v>
      </c>
      <c r="HH44" s="193" t="n">
        <f aca="false">IF(ISERROR(VLOOKUP($A44,'Import Peak'!$A$3:HH$99,216,FALSE())-VLOOKUP($A44,'Import Peak Change'!$A$106:HH$202,216,FALSE())),0,(VLOOKUP($A44,'Import Peak'!$A$3:HH$99,216,FALSE())-VLOOKUP($A44,'Import Peak Change'!$A$106:HH$202,216,FALSE())))</f>
        <v>0</v>
      </c>
      <c r="HI44" s="193" t="n">
        <f aca="false">IF(ISERROR(VLOOKUP($A44,'Import Peak'!$A$3:HI$99,217,FALSE())-VLOOKUP($A44,'Import Peak Change'!$A$106:HI$202,217,FALSE())),0,(VLOOKUP($A44,'Import Peak'!$A$3:HI$99,217,FALSE())-VLOOKUP($A44,'Import Peak Change'!$A$106:HI$202,217,FALSE())))</f>
        <v>0</v>
      </c>
      <c r="HJ44" s="193" t="n">
        <f aca="false">IF(ISERROR(VLOOKUP($A44,'Import Peak'!$A$3:HJ$99,218,FALSE())-VLOOKUP($A44,'Import Peak Change'!$A$106:HJ$202,218,FALSE())),0,(VLOOKUP($A44,'Import Peak'!$A$3:HJ$99,218,FALSE())-VLOOKUP($A44,'Import Peak Change'!$A$106:HJ$202,218,FALSE())))</f>
        <v>0</v>
      </c>
      <c r="HK44" s="193" t="n">
        <f aca="false">IF(ISERROR(VLOOKUP($A44,'Import Peak'!$A$3:HK$99,219,FALSE())-VLOOKUP($A44,'Import Peak Change'!$A$106:HK$202,219,FALSE())),0,(VLOOKUP($A44,'Import Peak'!$A$3:HK$99,219,FALSE())-VLOOKUP($A44,'Import Peak Change'!$A$106:HK$202,219,FALSE())))</f>
        <v>0</v>
      </c>
      <c r="HL44" s="193" t="n">
        <f aca="false">IF(ISERROR(VLOOKUP($A44,'Import Peak'!$A$3:HL$99,220,FALSE())-VLOOKUP($A44,'Import Peak Change'!$A$106:HL$202,220,FALSE())),0,(VLOOKUP($A44,'Import Peak'!$A$3:HL$99,220,FALSE())-VLOOKUP($A44,'Import Peak Change'!$A$106:HL$202,220,FALSE())))</f>
        <v>0</v>
      </c>
      <c r="HM44" s="193" t="n">
        <f aca="false">IF(ISERROR(VLOOKUP($A44,'Import Peak'!$A$3:HM$99,221,FALSE())-VLOOKUP($A44,'Import Peak Change'!$A$106:HM$202,221,FALSE())),0,(VLOOKUP($A44,'Import Peak'!$A$3:HM$99,221,FALSE())-VLOOKUP($A44,'Import Peak Change'!$A$106:HM$202,221,FALSE())))</f>
        <v>0</v>
      </c>
      <c r="HN44" s="193" t="n">
        <f aca="false">IF(ISERROR(VLOOKUP($A44,'Import Peak'!$A$3:HN$99,222,FALSE())-VLOOKUP($A44,'Import Peak Change'!$A$106:HN$202,222,FALSE())),0,(VLOOKUP($A44,'Import Peak'!$A$3:HN$99,222,FALSE())-VLOOKUP($A44,'Import Peak Change'!$A$106:HN$202,222,FALSE())))</f>
        <v>0</v>
      </c>
      <c r="HO44" s="193" t="n">
        <f aca="false">IF(ISERROR(VLOOKUP($A44,'Import Peak'!$A$3:HO$99,223,FALSE())-VLOOKUP($A44,'Import Peak Change'!$A$106:HO$202,223,FALSE())),0,(VLOOKUP($A44,'Import Peak'!$A$3:HO$99,223,FALSE())-VLOOKUP($A44,'Import Peak Change'!$A$106:HO$202,223,FALSE())))</f>
        <v>0</v>
      </c>
      <c r="HP44" s="193" t="n">
        <f aca="false">IF(ISERROR(VLOOKUP($A44,'Import Peak'!$A$3:HP$99,224,FALSE())-VLOOKUP($A44,'Import Peak Change'!$A$106:HP$202,224,FALSE())),0,(VLOOKUP($A44,'Import Peak'!$A$3:HP$99,224,FALSE())-VLOOKUP($A44,'Import Peak Change'!$A$106:HP$202,224,FALSE())))</f>
        <v>0</v>
      </c>
      <c r="HQ44" s="193" t="n">
        <f aca="false">IF(ISERROR(VLOOKUP($A44,'Import Peak'!$A$3:HQ$99,225,FALSE())-VLOOKUP($A44,'Import Peak Change'!$A$106:HQ$202,225,FALSE())),0,(VLOOKUP($A44,'Import Peak'!$A$3:HQ$99,225,FALSE())-VLOOKUP($A44,'Import Peak Change'!$A$106:HQ$202,225,FALSE())))</f>
        <v>0</v>
      </c>
      <c r="HR44" s="193" t="n">
        <f aca="false">IF(ISERROR(VLOOKUP($A44,'Import Peak'!$A$3:HR$99,226,FALSE())-VLOOKUP($A44,'Import Peak Change'!$A$106:HR$202,226,FALSE())),0,(VLOOKUP($A44,'Import Peak'!$A$3:HR$99,226,FALSE())-VLOOKUP($A44,'Import Peak Change'!$A$106:HR$202,226,FALSE())))</f>
        <v>0</v>
      </c>
      <c r="HS44" s="193" t="n">
        <f aca="false">IF(ISERROR(VLOOKUP($A44,'Import Peak'!$A$3:HS$99,227,FALSE())-VLOOKUP($A44,'Import Peak Change'!$A$106:HS$202,227,FALSE())),0,(VLOOKUP($A44,'Import Peak'!$A$3:HS$99,227,FALSE())-VLOOKUP($A44,'Import Peak Change'!$A$106:HS$202,227,FALSE())))</f>
        <v>0</v>
      </c>
      <c r="HT44" s="193" t="n">
        <f aca="false">IF(ISERROR(VLOOKUP($A44,'Import Peak'!$A$3:HT$99,228,FALSE())-VLOOKUP($A44,'Import Peak Change'!$A$106:HT$202,228,FALSE())),0,(VLOOKUP($A44,'Import Peak'!$A$3:HT$99,228,FALSE())-VLOOKUP($A44,'Import Peak Change'!$A$106:HT$202,228,FALSE())))</f>
        <v>0</v>
      </c>
      <c r="HU44" s="193" t="n">
        <f aca="false">IF(ISERROR(VLOOKUP($A44,'Import Peak'!$A$3:HU$99,229,FALSE())-VLOOKUP($A44,'Import Peak Change'!$A$106:HU$202,229,FALSE())),0,(VLOOKUP($A44,'Import Peak'!$A$3:HU$99,229,FALSE())-VLOOKUP($A44,'Import Peak Change'!$A$106:HU$202,229,FALSE())))</f>
        <v>0</v>
      </c>
      <c r="HV44" s="193" t="n">
        <f aca="false">IF(ISERROR(VLOOKUP($A44,'Import Peak'!$A$3:HV$99,230,FALSE())-VLOOKUP($A44,'Import Peak Change'!$A$106:HV$202,230,FALSE())),0,(VLOOKUP($A44,'Import Peak'!$A$3:HV$99,230,FALSE())-VLOOKUP($A44,'Import Peak Change'!$A$106:HV$202,230,FALSE())))</f>
        <v>0</v>
      </c>
      <c r="HW44" s="193" t="n">
        <f aca="false">IF(ISERROR(VLOOKUP($A44,'Import Peak'!$A$3:HW$99,231,FALSE())-VLOOKUP($A44,'Import Peak Change'!$A$106:HW$202,231,FALSE())),0,(VLOOKUP($A44,'Import Peak'!$A$3:HW$99,231,FALSE())-VLOOKUP($A44,'Import Peak Change'!$A$106:HW$202,231,FALSE())))</f>
        <v>0</v>
      </c>
      <c r="HX44" s="193" t="n">
        <f aca="false">IF(ISERROR(VLOOKUP($A44,'Import Peak'!$A$3:HX$99,232,FALSE())-VLOOKUP($A44,'Import Peak Change'!$A$106:HX$202,232,FALSE())),0,(VLOOKUP($A44,'Import Peak'!$A$3:HX$99,232,FALSE())-VLOOKUP($A44,'Import Peak Change'!$A$106:HX$202,232,FALSE())))</f>
        <v>0</v>
      </c>
      <c r="HY44" s="193" t="n">
        <f aca="false">IF(ISERROR(VLOOKUP($A44,'Import Peak'!$A$3:HY$99,233,FALSE())-VLOOKUP($A44,'Import Peak Change'!$A$106:HY$202,233,FALSE())),0,(VLOOKUP($A44,'Import Peak'!$A$3:HY$99,233,FALSE())-VLOOKUP($A44,'Import Peak Change'!$A$106:HY$202,233,FALSE())))</f>
        <v>0</v>
      </c>
      <c r="HZ44" s="193" t="n">
        <f aca="false">IF(ISERROR(VLOOKUP($A44,'Import Peak'!$A$3:HZ$99,234,FALSE())-VLOOKUP($A44,'Import Peak Change'!$A$106:HZ$202,234,FALSE())),0,(VLOOKUP($A44,'Import Peak'!$A$3:HZ$99,234,FALSE())-VLOOKUP($A44,'Import Peak Change'!$A$106:HZ$202,234,FALSE())))</f>
        <v>0</v>
      </c>
      <c r="IA44" s="193" t="n">
        <f aca="false">IF(ISERROR(VLOOKUP($A44,'Import Peak'!$A$3:IA$99,235,FALSE())-VLOOKUP($A44,'Import Peak Change'!$A$106:IA$202,235,FALSE())),0,(VLOOKUP($A44,'Import Peak'!$A$3:IA$99,235,FALSE())-VLOOKUP($A44,'Import Peak Change'!$A$106:IA$202,235,FALSE())))</f>
        <v>0</v>
      </c>
      <c r="IB44" s="193" t="n">
        <f aca="false">IF(ISERROR(VLOOKUP($A44,'Import Peak'!$A$3:IB$99,236,FALSE())-VLOOKUP($A44,'Import Peak Change'!$A$106:IB$202,236,FALSE())),0,(VLOOKUP($A44,'Import Peak'!$A$3:IB$99,236,FALSE())-VLOOKUP($A44,'Import Peak Change'!$A$106:IB$202,236,FALSE())))</f>
        <v>0</v>
      </c>
      <c r="IC44" s="193" t="n">
        <f aca="false">IF(ISERROR(VLOOKUP($A44,'Import Peak'!$A$3:IC$99,237,FALSE())-VLOOKUP($A44,'Import Peak Change'!$A$106:IC$202,237,FALSE())),0,(VLOOKUP($A44,'Import Peak'!$A$3:IC$99,237,FALSE())-VLOOKUP($A44,'Import Peak Change'!$A$106:IC$202,237,FALSE())))</f>
        <v>0</v>
      </c>
      <c r="ID44" s="193" t="n">
        <f aca="false">IF(ISERROR(VLOOKUP($A44,'Import Peak'!$A$3:ID$99,238,FALSE())-VLOOKUP($A44,'Import Peak Change'!$A$106:ID$202,238,FALSE())),0,(VLOOKUP($A44,'Import Peak'!$A$3:ID$99,238,FALSE())-VLOOKUP($A44,'Import Peak Change'!$A$106:ID$202,238,FALSE())))</f>
        <v>0</v>
      </c>
      <c r="IE44" s="193" t="n">
        <f aca="false">IF(ISERROR(VLOOKUP($A44,'Import Peak'!$A$3:IE$99,239,FALSE())-VLOOKUP($A44,'Import Peak Change'!$A$106:IE$202,239,FALSE())),0,(VLOOKUP($A44,'Import Peak'!$A$3:IE$99,239,FALSE())-VLOOKUP($A44,'Import Peak Change'!$A$106:IE$202,239,FALSE())))</f>
        <v>0</v>
      </c>
    </row>
    <row r="45" customFormat="false" ht="12.75" hidden="false" customHeight="false" outlineLevel="0" collapsed="false">
      <c r="A45" s="201" t="str">
        <f aca="false">IF('Import Peak'!A42=0,"",'Import Peak'!A42)</f>
        <v/>
      </c>
      <c r="B45" s="193"/>
      <c r="C45" s="193"/>
      <c r="D45" s="193"/>
      <c r="E45" s="193"/>
      <c r="F45" s="193"/>
      <c r="G45" s="193" t="n">
        <f aca="false">IF(ISERROR(VLOOKUP($A45,'Import Peak'!$A$3:G$99,7,FALSE())-VLOOKUP($A45,'Import Peak Change'!$A$106:G$202,7,FALSE())),0,(VLOOKUP($A45,'Import Peak'!$A$3:G$99,7,FALSE())-VLOOKUP($A45,'Import Peak Change'!$A$106:G$202,7,FALSE())))</f>
        <v>0</v>
      </c>
      <c r="H45" s="193" t="n">
        <f aca="false">IF(ISERROR(VLOOKUP($A45,'Import Peak'!$A$3:H$99,8,FALSE())-VLOOKUP($A45,'Import Peak Change'!$A$106:H$202,8,FALSE())),0,(VLOOKUP($A45,'Import Peak'!$A$3:H$99,8,FALSE())-VLOOKUP($A45,'Import Peak Change'!$A$106:H$202,8,FALSE())))</f>
        <v>0</v>
      </c>
      <c r="I45" s="193" t="n">
        <f aca="false">IF(ISERROR(VLOOKUP($A45,'Import Peak'!$A$3:I$99,9,FALSE())-VLOOKUP($A45,'Import Peak Change'!$A$106:I$202,9,FALSE())),0,(VLOOKUP($A45,'Import Peak'!$A$3:I$99,9,FALSE())-VLOOKUP($A45,'Import Peak Change'!$A$106:I$202,9,FALSE())))</f>
        <v>0</v>
      </c>
      <c r="J45" s="193" t="n">
        <f aca="false">IF(ISERROR(VLOOKUP($A45,'Import Peak'!$A$3:J$99,10,FALSE())-VLOOKUP($A45,'Import Peak Change'!$A$106:J$202,10,FALSE())),0,(VLOOKUP($A45,'Import Peak'!$A$3:J$99,10,FALSE())-VLOOKUP($A45,'Import Peak Change'!$A$106:J$202,10,FALSE())))</f>
        <v>0</v>
      </c>
      <c r="K45" s="193" t="n">
        <f aca="false">IF(ISERROR(VLOOKUP($A45,'Import Peak'!$A$3:K$99,11,FALSE())-VLOOKUP($A45,'Import Peak Change'!$A$106:K$202,11,FALSE())),0,(VLOOKUP($A45,'Import Peak'!$A$3:K$99,11,FALSE())-VLOOKUP($A45,'Import Peak Change'!$A$106:K$202,11,FALSE())))</f>
        <v>0</v>
      </c>
      <c r="L45" s="193" t="n">
        <f aca="false">IF(ISERROR(VLOOKUP($A45,'Import Peak'!$A$3:L$99,12,FALSE())-VLOOKUP($A45,'Import Peak Change'!$A$106:L$202,12,FALSE())),0,(VLOOKUP($A45,'Import Peak'!$A$3:L$99,12,FALSE())-VLOOKUP($A45,'Import Peak Change'!$A$106:L$202,12,FALSE())))</f>
        <v>0</v>
      </c>
      <c r="M45" s="193" t="n">
        <f aca="false">IF(ISERROR(VLOOKUP($A45,'Import Peak'!$A$3:M$99,13,FALSE())-VLOOKUP($A45,'Import Peak Change'!$A$106:M$202,13,FALSE())),0,(VLOOKUP($A45,'Import Peak'!$A$3:M$99,13,FALSE())-VLOOKUP($A45,'Import Peak Change'!$A$106:M$202,13,FALSE())))</f>
        <v>0</v>
      </c>
      <c r="N45" s="193" t="n">
        <f aca="false">IF(ISERROR(VLOOKUP($A45,'Import Peak'!$A$3:N$99,14,FALSE())-VLOOKUP($A45,'Import Peak Change'!$A$106:N$202,14,FALSE())),0,(VLOOKUP($A45,'Import Peak'!$A$3:N$99,14,FALSE())-VLOOKUP($A45,'Import Peak Change'!$A$106:N$202,14,FALSE())))</f>
        <v>0</v>
      </c>
      <c r="O45" s="193" t="n">
        <f aca="false">IF(ISERROR(VLOOKUP($A45,'Import Peak'!$A$3:O$99,15,FALSE())-VLOOKUP($A45,'Import Peak Change'!$A$106:O$202,15,FALSE())),0,(VLOOKUP($A45,'Import Peak'!$A$3:O$99,15,FALSE())-VLOOKUP($A45,'Import Peak Change'!$A$106:O$202,15,FALSE())))</f>
        <v>0</v>
      </c>
      <c r="P45" s="193" t="n">
        <f aca="false">IF(ISERROR(VLOOKUP($A45,'Import Peak'!$A$3:P$99,16,FALSE())-VLOOKUP($A45,'Import Peak Change'!$A$106:P$202,16,FALSE())),0,(VLOOKUP($A45,'Import Peak'!$A$3:P$99,16,FALSE())-VLOOKUP($A45,'Import Peak Change'!$A$106:P$202,16,FALSE())))</f>
        <v>0</v>
      </c>
      <c r="Q45" s="193" t="n">
        <f aca="false">IF(ISERROR(VLOOKUP($A45,'Import Peak'!$A$3:Q$99,17,FALSE())-VLOOKUP($A45,'Import Peak Change'!$A$106:Q$202,17,FALSE())),0,(VLOOKUP($A45,'Import Peak'!$A$3:Q$99,17,FALSE())-VLOOKUP($A45,'Import Peak Change'!$A$106:Q$202,17,FALSE())))</f>
        <v>0</v>
      </c>
      <c r="R45" s="193" t="n">
        <f aca="false">IF(ISERROR(VLOOKUP($A45,'Import Peak'!$A$3:R$99,18,FALSE())-VLOOKUP($A45,'Import Peak Change'!$A$106:R$202,18,FALSE())),0,(VLOOKUP($A45,'Import Peak'!$A$3:R$99,18,FALSE())-VLOOKUP($A45,'Import Peak Change'!$A$106:R$202,18,FALSE())))</f>
        <v>0</v>
      </c>
      <c r="S45" s="193" t="n">
        <f aca="false">IF(ISERROR(VLOOKUP($A45,'Import Peak'!$A$3:S$99,19,FALSE())-VLOOKUP($A45,'Import Peak Change'!$A$106:S$202,19,FALSE())),0,(VLOOKUP($A45,'Import Peak'!$A$3:S$99,19,FALSE())-VLOOKUP($A45,'Import Peak Change'!$A$106:S$202,19,FALSE())))</f>
        <v>0</v>
      </c>
      <c r="T45" s="193" t="n">
        <f aca="false">IF(ISERROR(VLOOKUP($A45,'Import Peak'!$A$3:T$99,20,FALSE())-VLOOKUP($A45,'Import Peak Change'!$A$106:T$202,20,FALSE())),0,(VLOOKUP($A45,'Import Peak'!$A$3:T$99,20,FALSE())-VLOOKUP($A45,'Import Peak Change'!$A$106:T$202,20,FALSE())))</f>
        <v>0</v>
      </c>
      <c r="U45" s="193" t="n">
        <f aca="false">IF(ISERROR(VLOOKUP($A45,'Import Peak'!$A$3:U$99,21,FALSE())-VLOOKUP($A45,'Import Peak Change'!$A$106:U$202,21,FALSE())),0,(VLOOKUP($A45,'Import Peak'!$A$3:U$99,21,FALSE())-VLOOKUP($A45,'Import Peak Change'!$A$106:U$202,21,FALSE())))</f>
        <v>0</v>
      </c>
      <c r="V45" s="193" t="n">
        <f aca="false">IF(ISERROR(VLOOKUP($A45,'Import Peak'!$A$3:V$99,22,FALSE())-VLOOKUP($A45,'Import Peak Change'!$A$106:V$202,22,FALSE())),0,(VLOOKUP($A45,'Import Peak'!$A$3:V$99,22,FALSE())-VLOOKUP($A45,'Import Peak Change'!$A$106:V$202,22,FALSE())))</f>
        <v>0</v>
      </c>
      <c r="W45" s="193" t="n">
        <f aca="false">IF(ISERROR(VLOOKUP($A45,'Import Peak'!$A$3:W$99,23,FALSE())-VLOOKUP($A45,'Import Peak Change'!$A$106:W$202,23,FALSE())),0,(VLOOKUP($A45,'Import Peak'!$A$3:W$99,23,FALSE())-VLOOKUP($A45,'Import Peak Change'!$A$106:W$202,23,FALSE())))</f>
        <v>0</v>
      </c>
      <c r="X45" s="193" t="n">
        <f aca="false">IF(ISERROR(VLOOKUP($A45,'Import Peak'!$A$3:X$99,24,FALSE())-VLOOKUP($A45,'Import Peak Change'!$A$106:X$202,24,FALSE())),0,(VLOOKUP($A45,'Import Peak'!$A$3:X$99,24,FALSE())-VLOOKUP($A45,'Import Peak Change'!$A$106:X$202,24,FALSE())))</f>
        <v>0</v>
      </c>
      <c r="Y45" s="193" t="n">
        <f aca="false">IF(ISERROR(VLOOKUP($A45,'Import Peak'!$A$3:Y$99,25,FALSE())-VLOOKUP($A45,'Import Peak Change'!$A$106:Y$202,25,FALSE())),0,(VLOOKUP($A45,'Import Peak'!$A$3:Y$99,25,FALSE())-VLOOKUP($A45,'Import Peak Change'!$A$106:Y$202,25,FALSE())))</f>
        <v>0</v>
      </c>
      <c r="Z45" s="193" t="n">
        <f aca="false">IF(ISERROR(VLOOKUP($A45,'Import Peak'!$A$3:Z$99,26,FALSE())-VLOOKUP($A45,'Import Peak Change'!$A$106:Z$202,26,FALSE())),0,(VLOOKUP($A45,'Import Peak'!$A$3:Z$99,26,FALSE())-VLOOKUP($A45,'Import Peak Change'!$A$106:Z$202,26,FALSE())))</f>
        <v>0</v>
      </c>
      <c r="AA45" s="193" t="n">
        <f aca="false">IF(ISERROR(VLOOKUP($A45,'Import Peak'!$A$3:AA$99,27,FALSE())-VLOOKUP($A45,'Import Peak Change'!$A$106:AA$202,27,FALSE())),0,(VLOOKUP($A45,'Import Peak'!$A$3:AA$99,27,FALSE())-VLOOKUP($A45,'Import Peak Change'!$A$106:AA$202,27,FALSE())))</f>
        <v>0</v>
      </c>
      <c r="AB45" s="193" t="n">
        <f aca="false">IF(ISERROR(VLOOKUP($A45,'Import Peak'!$A$3:AB$99,28,FALSE())-VLOOKUP($A45,'Import Peak Change'!$A$106:AB$202,28,FALSE())),0,(VLOOKUP($A45,'Import Peak'!$A$3:AB$99,28,FALSE())-VLOOKUP($A45,'Import Peak Change'!$A$106:AB$202,28,FALSE())))</f>
        <v>0</v>
      </c>
      <c r="AC45" s="193" t="n">
        <f aca="false">IF(ISERROR(VLOOKUP($A45,'Import Peak'!$A$3:AC$99,29,FALSE())-VLOOKUP($A45,'Import Peak Change'!$A$106:AC$202,29,FALSE())),0,(VLOOKUP($A45,'Import Peak'!$A$3:AC$99,29,FALSE())-VLOOKUP($A45,'Import Peak Change'!$A$106:AC$202,29,FALSE())))</f>
        <v>0</v>
      </c>
      <c r="AD45" s="193" t="n">
        <f aca="false">IF(ISERROR(VLOOKUP($A45,'Import Peak'!$A$3:AD$99,30,FALSE())-VLOOKUP($A45,'Import Peak Change'!$A$106:AD$202,30,FALSE())),0,(VLOOKUP($A45,'Import Peak'!$A$3:AD$99,30,FALSE())-VLOOKUP($A45,'Import Peak Change'!$A$106:AD$202,30,FALSE())))</f>
        <v>0</v>
      </c>
      <c r="AE45" s="193" t="n">
        <f aca="false">IF(ISERROR(VLOOKUP($A45,'Import Peak'!$A$3:AE$99,31,FALSE())-VLOOKUP($A45,'Import Peak Change'!$A$106:AE$202,31,FALSE())),0,(VLOOKUP($A45,'Import Peak'!$A$3:AE$99,31,FALSE())-VLOOKUP($A45,'Import Peak Change'!$A$106:AE$202,31,FALSE())))</f>
        <v>0</v>
      </c>
      <c r="AF45" s="193" t="n">
        <f aca="false">IF(ISERROR(VLOOKUP($A45,'Import Peak'!$A$3:AF$99,32,FALSE())-VLOOKUP($A45,'Import Peak Change'!$A$106:AF$202,32,FALSE())),0,(VLOOKUP($A45,'Import Peak'!$A$3:AF$99,32,FALSE())-VLOOKUP($A45,'Import Peak Change'!$A$106:AF$202,32,FALSE())))</f>
        <v>0</v>
      </c>
      <c r="AG45" s="193" t="n">
        <f aca="false">IF(ISERROR(VLOOKUP($A45,'Import Peak'!$A$3:AG$99,33,FALSE())-VLOOKUP($A45,'Import Peak Change'!$A$106:AG$202,33,FALSE())),0,(VLOOKUP($A45,'Import Peak'!$A$3:AG$99,33,FALSE())-VLOOKUP($A45,'Import Peak Change'!$A$106:AG$202,33,FALSE())))</f>
        <v>0</v>
      </c>
      <c r="AH45" s="193" t="n">
        <f aca="false">IF(ISERROR(VLOOKUP($A45,'Import Peak'!$A$3:AH$99,34,FALSE())-VLOOKUP($A45,'Import Peak Change'!$A$106:AH$202,34,FALSE())),0,(VLOOKUP($A45,'Import Peak'!$A$3:AH$99,34,FALSE())-VLOOKUP($A45,'Import Peak Change'!$A$106:AH$202,34,FALSE())))</f>
        <v>0</v>
      </c>
      <c r="AI45" s="193" t="n">
        <f aca="false">IF(ISERROR(VLOOKUP($A45,'Import Peak'!$A$3:AI$99,35,FALSE())-VLOOKUP($A45,'Import Peak Change'!$A$106:AI$202,35,FALSE())),0,(VLOOKUP($A45,'Import Peak'!$A$3:AI$99,35,FALSE())-VLOOKUP($A45,'Import Peak Change'!$A$106:AI$202,35,FALSE())))</f>
        <v>0</v>
      </c>
      <c r="AJ45" s="193" t="n">
        <f aca="false">IF(ISERROR(VLOOKUP($A45,'Import Peak'!$A$3:AJ$99,36,FALSE())-VLOOKUP($A45,'Import Peak Change'!$A$106:AJ$202,36,FALSE())),0,(VLOOKUP($A45,'Import Peak'!$A$3:AJ$99,36,FALSE())-VLOOKUP($A45,'Import Peak Change'!$A$106:AJ$202,36,FALSE())))</f>
        <v>0</v>
      </c>
      <c r="AK45" s="193" t="n">
        <f aca="false">IF(ISERROR(VLOOKUP($A45,'Import Peak'!$A$3:AK$99,37,FALSE())-VLOOKUP($A45,'Import Peak Change'!$A$106:AK$202,37,FALSE())),0,(VLOOKUP($A45,'Import Peak'!$A$3:AK$99,37,FALSE())-VLOOKUP($A45,'Import Peak Change'!$A$106:AK$202,37,FALSE())))</f>
        <v>0</v>
      </c>
      <c r="AL45" s="193" t="n">
        <f aca="false">IF(ISERROR(VLOOKUP($A45,'Import Peak'!$A$3:AL$99,38,FALSE())-VLOOKUP($A45,'Import Peak Change'!$A$106:AL$202,38,FALSE())),0,(VLOOKUP($A45,'Import Peak'!$A$3:AL$99,38,FALSE())-VLOOKUP($A45,'Import Peak Change'!$A$106:AL$202,38,FALSE())))</f>
        <v>0</v>
      </c>
      <c r="AM45" s="193" t="n">
        <f aca="false">IF(ISERROR(VLOOKUP($A45,'Import Peak'!$A$3:AM$99,39,FALSE())-VLOOKUP($A45,'Import Peak Change'!$A$106:AM$202,39,FALSE())),0,(VLOOKUP($A45,'Import Peak'!$A$3:AM$99,39,FALSE())-VLOOKUP($A45,'Import Peak Change'!$A$106:AM$202,39,FALSE())))</f>
        <v>0</v>
      </c>
      <c r="AN45" s="193" t="n">
        <f aca="false">IF(ISERROR(VLOOKUP($A45,'Import Peak'!$A$3:AN$99,40,FALSE())-VLOOKUP($A45,'Import Peak Change'!$A$106:AN$202,40,FALSE())),0,(VLOOKUP($A45,'Import Peak'!$A$3:AN$99,40,FALSE())-VLOOKUP($A45,'Import Peak Change'!$A$106:AN$202,40,FALSE())))</f>
        <v>0</v>
      </c>
      <c r="AO45" s="193" t="n">
        <f aca="false">IF(ISERROR(VLOOKUP($A45,'Import Peak'!$A$3:AO$99,41,FALSE())-VLOOKUP($A45,'Import Peak Change'!$A$106:AO$202,41,FALSE())),0,(VLOOKUP($A45,'Import Peak'!$A$3:AO$99,41,FALSE())-VLOOKUP($A45,'Import Peak Change'!$A$106:AO$202,41,FALSE())))</f>
        <v>0</v>
      </c>
      <c r="AP45" s="193" t="n">
        <f aca="false">IF(ISERROR(VLOOKUP($A45,'Import Peak'!$A$3:AP$99,42,FALSE())-VLOOKUP($A45,'Import Peak Change'!$A$106:AP$202,42,FALSE())),0,(VLOOKUP($A45,'Import Peak'!$A$3:AP$99,42,FALSE())-VLOOKUP($A45,'Import Peak Change'!$A$106:AP$202,42,FALSE())))</f>
        <v>0</v>
      </c>
      <c r="AQ45" s="193" t="n">
        <f aca="false">IF(ISERROR(VLOOKUP($A45,'Import Peak'!$A$3:AQ$99,43,FALSE())-VLOOKUP($A45,'Import Peak Change'!$A$106:AQ$202,43,FALSE())),0,(VLOOKUP($A45,'Import Peak'!$A$3:AQ$99,43,FALSE())-VLOOKUP($A45,'Import Peak Change'!$A$106:AQ$202,43,FALSE())))</f>
        <v>0</v>
      </c>
      <c r="AR45" s="193" t="n">
        <f aca="false">IF(ISERROR(VLOOKUP($A45,'Import Peak'!$A$3:AR$99,44,FALSE())-VLOOKUP($A45,'Import Peak Change'!$A$106:AR$202,44,FALSE())),0,(VLOOKUP($A45,'Import Peak'!$A$3:AR$99,44,FALSE())-VLOOKUP($A45,'Import Peak Change'!$A$106:AR$202,44,FALSE())))</f>
        <v>0</v>
      </c>
      <c r="AS45" s="193" t="n">
        <f aca="false">IF(ISERROR(VLOOKUP($A45,'Import Peak'!$A$3:AS$99,45,FALSE())-VLOOKUP($A45,'Import Peak Change'!$A$106:AS$202,45,FALSE())),0,(VLOOKUP($A45,'Import Peak'!$A$3:AS$99,45,FALSE())-VLOOKUP($A45,'Import Peak Change'!$A$106:AS$202,45,FALSE())))</f>
        <v>0</v>
      </c>
      <c r="AT45" s="193" t="n">
        <f aca="false">IF(ISERROR(VLOOKUP($A45,'Import Peak'!$A$3:AT$99,46,FALSE())-VLOOKUP($A45,'Import Peak Change'!$A$106:AT$202,46,FALSE())),0,(VLOOKUP($A45,'Import Peak'!$A$3:AT$99,46,FALSE())-VLOOKUP($A45,'Import Peak Change'!$A$106:AT$202,46,FALSE())))</f>
        <v>0</v>
      </c>
      <c r="AU45" s="193" t="n">
        <f aca="false">IF(ISERROR(VLOOKUP($A45,'Import Peak'!$A$3:AU$99,47,FALSE())-VLOOKUP($A45,'Import Peak Change'!$A$106:AU$202,47,FALSE())),0,(VLOOKUP($A45,'Import Peak'!$A$3:AU$99,47,FALSE())-VLOOKUP($A45,'Import Peak Change'!$A$106:AU$202,47,FALSE())))</f>
        <v>0</v>
      </c>
      <c r="AV45" s="193" t="n">
        <f aca="false">IF(ISERROR(VLOOKUP($A45,'Import Peak'!$A$3:AV$99,48,FALSE())-VLOOKUP($A45,'Import Peak Change'!$A$106:AV$202,48,FALSE())),0,(VLOOKUP($A45,'Import Peak'!$A$3:AV$99,48,FALSE())-VLOOKUP($A45,'Import Peak Change'!$A$106:AV$202,48,FALSE())))</f>
        <v>0</v>
      </c>
      <c r="AW45" s="193" t="n">
        <f aca="false">IF(ISERROR(VLOOKUP($A45,'Import Peak'!$A$3:AW$99,49,FALSE())-VLOOKUP($A45,'Import Peak Change'!$A$106:AW$202,49,FALSE())),0,(VLOOKUP($A45,'Import Peak'!$A$3:AW$99,49,FALSE())-VLOOKUP($A45,'Import Peak Change'!$A$106:AW$202,49,FALSE())))</f>
        <v>0</v>
      </c>
      <c r="AX45" s="193" t="n">
        <f aca="false">IF(ISERROR(VLOOKUP($A45,'Import Peak'!$A$3:AX$99,50,FALSE())-VLOOKUP($A45,'Import Peak Change'!$A$106:AX$202,50,FALSE())),0,(VLOOKUP($A45,'Import Peak'!$A$3:AX$99,50,FALSE())-VLOOKUP($A45,'Import Peak Change'!$A$106:AX$202,50,FALSE())))</f>
        <v>0</v>
      </c>
      <c r="AY45" s="193" t="n">
        <f aca="false">IF(ISERROR(VLOOKUP($A45,'Import Peak'!$A$3:AY$99,51,FALSE())-VLOOKUP($A45,'Import Peak Change'!$A$106:AY$202,51,FALSE())),0,(VLOOKUP($A45,'Import Peak'!$A$3:AY$99,51,FALSE())-VLOOKUP($A45,'Import Peak Change'!$A$106:AY$202,51,FALSE())))</f>
        <v>0</v>
      </c>
      <c r="AZ45" s="193" t="n">
        <f aca="false">IF(ISERROR(VLOOKUP($A45,'Import Peak'!$A$3:AZ$99,52,FALSE())-VLOOKUP($A45,'Import Peak Change'!$A$106:AZ$202,52,FALSE())),0,(VLOOKUP($A45,'Import Peak'!$A$3:AZ$99,52,FALSE())-VLOOKUP($A45,'Import Peak Change'!$A$106:AZ$202,52,FALSE())))</f>
        <v>0</v>
      </c>
      <c r="BA45" s="193" t="n">
        <f aca="false">IF(ISERROR(VLOOKUP($A45,'Import Peak'!$A$3:BA$99,53,FALSE())-VLOOKUP($A45,'Import Peak Change'!$A$106:BA$202,53,FALSE())),0,(VLOOKUP($A45,'Import Peak'!$A$3:BA$99,53,FALSE())-VLOOKUP($A45,'Import Peak Change'!$A$106:BA$202,53,FALSE())))</f>
        <v>0</v>
      </c>
      <c r="BB45" s="193" t="n">
        <f aca="false">IF(ISERROR(VLOOKUP($A45,'Import Peak'!$A$3:BB$99,54,FALSE())-VLOOKUP($A45,'Import Peak Change'!$A$106:BB$202,54,FALSE())),0,(VLOOKUP($A45,'Import Peak'!$A$3:BB$99,54,FALSE())-VLOOKUP($A45,'Import Peak Change'!$A$106:BB$202,54,FALSE())))</f>
        <v>0</v>
      </c>
      <c r="BC45" s="193" t="n">
        <f aca="false">IF(ISERROR(VLOOKUP($A45,'Import Peak'!$A$3:BC$99,55,FALSE())-VLOOKUP($A45,'Import Peak Change'!$A$106:BC$202,55,FALSE())),0,(VLOOKUP($A45,'Import Peak'!$A$3:BC$99,55,FALSE())-VLOOKUP($A45,'Import Peak Change'!$A$106:BC$202,55,FALSE())))</f>
        <v>0</v>
      </c>
      <c r="BD45" s="193" t="n">
        <f aca="false">IF(ISERROR(VLOOKUP($A45,'Import Peak'!$A$3:BD$99,56,FALSE())-VLOOKUP($A45,'Import Peak Change'!$A$106:BD$202,56,FALSE())),0,(VLOOKUP($A45,'Import Peak'!$A$3:BD$99,56,FALSE())-VLOOKUP($A45,'Import Peak Change'!$A$106:BD$202,56,FALSE())))</f>
        <v>0</v>
      </c>
      <c r="BE45" s="193" t="n">
        <f aca="false">IF(ISERROR(VLOOKUP($A45,'Import Peak'!$A$3:BE$99,57,FALSE())-VLOOKUP($A45,'Import Peak Change'!$A$106:BE$202,57,FALSE())),0,(VLOOKUP($A45,'Import Peak'!$A$3:BE$99,57,FALSE())-VLOOKUP($A45,'Import Peak Change'!$A$106:BE$202,57,FALSE())))</f>
        <v>0</v>
      </c>
      <c r="BF45" s="193" t="n">
        <f aca="false">IF(ISERROR(VLOOKUP($A45,'Import Peak'!$A$3:BF$99,58,FALSE())-VLOOKUP($A45,'Import Peak Change'!$A$106:BF$202,58,FALSE())),0,(VLOOKUP($A45,'Import Peak'!$A$3:BF$99,58,FALSE())-VLOOKUP($A45,'Import Peak Change'!$A$106:BF$202,58,FALSE())))</f>
        <v>0</v>
      </c>
      <c r="BG45" s="193" t="n">
        <f aca="false">IF(ISERROR(VLOOKUP($A45,'Import Peak'!$A$3:BG$99,59,FALSE())-VLOOKUP($A45,'Import Peak Change'!$A$106:BG$202,59,FALSE())),0,(VLOOKUP($A45,'Import Peak'!$A$3:BG$99,59,FALSE())-VLOOKUP($A45,'Import Peak Change'!$A$106:BG$202,59,FALSE())))</f>
        <v>0</v>
      </c>
      <c r="BH45" s="193" t="n">
        <f aca="false">IF(ISERROR(VLOOKUP($A45,'Import Peak'!$A$3:BH$99,60,FALSE())-VLOOKUP($A45,'Import Peak Change'!$A$106:BH$202,60,FALSE())),0,(VLOOKUP($A45,'Import Peak'!$A$3:BH$99,60,FALSE())-VLOOKUP($A45,'Import Peak Change'!$A$106:BH$202,60,FALSE())))</f>
        <v>0</v>
      </c>
      <c r="BI45" s="193" t="n">
        <f aca="false">IF(ISERROR(VLOOKUP($A45,'Import Peak'!$A$3:BI$99,61,FALSE())-VLOOKUP($A45,'Import Peak Change'!$A$106:BI$202,61,FALSE())),0,(VLOOKUP($A45,'Import Peak'!$A$3:BI$99,61,FALSE())-VLOOKUP($A45,'Import Peak Change'!$A$106:BI$202,61,FALSE())))</f>
        <v>0</v>
      </c>
      <c r="BJ45" s="193" t="n">
        <f aca="false">IF(ISERROR(VLOOKUP($A45,'Import Peak'!$A$3:BJ$99,62,FALSE())-VLOOKUP($A45,'Import Peak Change'!$A$106:BJ$202,62,FALSE())),0,(VLOOKUP($A45,'Import Peak'!$A$3:BJ$99,62,FALSE())-VLOOKUP($A45,'Import Peak Change'!$A$106:BJ$202,62,FALSE())))</f>
        <v>0</v>
      </c>
      <c r="BK45" s="193" t="n">
        <f aca="false">IF(ISERROR(VLOOKUP($A45,'Import Peak'!$A$3:BK$99,63,FALSE())-VLOOKUP($A45,'Import Peak Change'!$A$106:BK$202,63,FALSE())),0,(VLOOKUP($A45,'Import Peak'!$A$3:BK$99,63,FALSE())-VLOOKUP($A45,'Import Peak Change'!$A$106:BK$202,63,FALSE())))</f>
        <v>0</v>
      </c>
      <c r="BL45" s="193" t="n">
        <f aca="false">IF(ISERROR(VLOOKUP($A45,'Import Peak'!$A$3:BL$99,64,FALSE())-VLOOKUP($A45,'Import Peak Change'!$A$106:BL$202,64,FALSE())),0,(VLOOKUP($A45,'Import Peak'!$A$3:BL$99,64,FALSE())-VLOOKUP($A45,'Import Peak Change'!$A$106:BL$202,64,FALSE())))</f>
        <v>0</v>
      </c>
      <c r="BM45" s="193" t="n">
        <f aca="false">IF(ISERROR(VLOOKUP($A45,'Import Peak'!$A$3:BM$99,65,FALSE())-VLOOKUP($A45,'Import Peak Change'!$A$106:BM$202,65,FALSE())),0,(VLOOKUP($A45,'Import Peak'!$A$3:BM$99,65,FALSE())-VLOOKUP($A45,'Import Peak Change'!$A$106:BM$202,65,FALSE())))</f>
        <v>0</v>
      </c>
      <c r="BN45" s="193" t="n">
        <f aca="false">IF(ISERROR(VLOOKUP($A45,'Import Peak'!$A$3:BN$99,66,FALSE())-VLOOKUP($A45,'Import Peak Change'!$A$106:BN$202,66,FALSE())),0,(VLOOKUP($A45,'Import Peak'!$A$3:BN$99,66,FALSE())-VLOOKUP($A45,'Import Peak Change'!$A$106:BN$202,66,FALSE())))</f>
        <v>0</v>
      </c>
      <c r="BO45" s="193" t="n">
        <f aca="false">IF(ISERROR(VLOOKUP($A45,'Import Peak'!$A$3:BO$99,67,FALSE())-VLOOKUP($A45,'Import Peak Change'!$A$106:BO$202,67,FALSE())),0,(VLOOKUP($A45,'Import Peak'!$A$3:BO$99,67,FALSE())-VLOOKUP($A45,'Import Peak Change'!$A$106:BO$202,67,FALSE())))</f>
        <v>0</v>
      </c>
      <c r="BP45" s="193" t="n">
        <f aca="false">IF(ISERROR(VLOOKUP($A45,'Import Peak'!$A$3:BP$99,68,FALSE())-VLOOKUP($A45,'Import Peak Change'!$A$106:BP$202,68,FALSE())),0,(VLOOKUP($A45,'Import Peak'!$A$3:BP$99,68,FALSE())-VLOOKUP($A45,'Import Peak Change'!$A$106:BP$202,68,FALSE())))</f>
        <v>0</v>
      </c>
      <c r="BQ45" s="193" t="n">
        <f aca="false">IF(ISERROR(VLOOKUP($A45,'Import Peak'!$A$3:BQ$99,69,FALSE())-VLOOKUP($A45,'Import Peak Change'!$A$106:BQ$202,69,FALSE())),0,(VLOOKUP($A45,'Import Peak'!$A$3:BQ$99,69,FALSE())-VLOOKUP($A45,'Import Peak Change'!$A$106:BQ$202,69,FALSE())))</f>
        <v>0</v>
      </c>
      <c r="BR45" s="193" t="n">
        <f aca="false">IF(ISERROR(VLOOKUP($A45,'Import Peak'!$A$3:BR$99,70,FALSE())-VLOOKUP($A45,'Import Peak Change'!$A$106:BR$202,70,FALSE())),0,(VLOOKUP($A45,'Import Peak'!$A$3:BR$99,70,FALSE())-VLOOKUP($A45,'Import Peak Change'!$A$106:BR$202,70,FALSE())))</f>
        <v>0</v>
      </c>
      <c r="BS45" s="193" t="n">
        <f aca="false">IF(ISERROR(VLOOKUP($A45,'Import Peak'!$A$3:BS$99,71,FALSE())-VLOOKUP($A45,'Import Peak Change'!$A$106:BS$202,71,FALSE())),0,(VLOOKUP($A45,'Import Peak'!$A$3:BS$99,71,FALSE())-VLOOKUP($A45,'Import Peak Change'!$A$106:BS$202,71,FALSE())))</f>
        <v>0</v>
      </c>
      <c r="BT45" s="193" t="n">
        <f aca="false">IF(ISERROR(VLOOKUP($A45,'Import Peak'!$A$3:BT$99,72,FALSE())-VLOOKUP($A45,'Import Peak Change'!$A$106:BT$202,72,FALSE())),0,(VLOOKUP($A45,'Import Peak'!$A$3:BT$99,72,FALSE())-VLOOKUP($A45,'Import Peak Change'!$A$106:BT$202,72,FALSE())))</f>
        <v>0</v>
      </c>
      <c r="BU45" s="193" t="n">
        <f aca="false">IF(ISERROR(VLOOKUP($A45,'Import Peak'!$A$3:BU$99,73,FALSE())-VLOOKUP($A45,'Import Peak Change'!$A$106:BU$202,73,FALSE())),0,(VLOOKUP($A45,'Import Peak'!$A$3:BU$99,73,FALSE())-VLOOKUP($A45,'Import Peak Change'!$A$106:BU$202,73,FALSE())))</f>
        <v>0</v>
      </c>
      <c r="BV45" s="193" t="n">
        <f aca="false">IF(ISERROR(VLOOKUP($A45,'Import Peak'!$A$3:BV$99,74,FALSE())-VLOOKUP($A45,'Import Peak Change'!$A$106:BV$202,74,FALSE())),0,(VLOOKUP($A45,'Import Peak'!$A$3:BV$99,74,FALSE())-VLOOKUP($A45,'Import Peak Change'!$A$106:BV$202,74,FALSE())))</f>
        <v>0</v>
      </c>
      <c r="BW45" s="193" t="n">
        <f aca="false">IF(ISERROR(VLOOKUP($A45,'Import Peak'!$A$3:BW$99,75,FALSE())-VLOOKUP($A45,'Import Peak Change'!$A$106:BW$202,75,FALSE())),0,(VLOOKUP($A45,'Import Peak'!$A$3:BW$99,75,FALSE())-VLOOKUP($A45,'Import Peak Change'!$A$106:BW$202,75,FALSE())))</f>
        <v>0</v>
      </c>
      <c r="BX45" s="193" t="n">
        <f aca="false">IF(ISERROR(VLOOKUP($A45,'Import Peak'!$A$3:BX$99,76,FALSE())-VLOOKUP($A45,'Import Peak Change'!$A$106:BX$202,76,FALSE())),0,(VLOOKUP($A45,'Import Peak'!$A$3:BX$99,76,FALSE())-VLOOKUP($A45,'Import Peak Change'!$A$106:BX$202,76,FALSE())))</f>
        <v>0</v>
      </c>
      <c r="BY45" s="193" t="n">
        <f aca="false">IF(ISERROR(VLOOKUP($A45,'Import Peak'!$A$3:BY$99,77,FALSE())-VLOOKUP($A45,'Import Peak Change'!$A$106:BY$202,77,FALSE())),0,(VLOOKUP($A45,'Import Peak'!$A$3:BY$99,77,FALSE())-VLOOKUP($A45,'Import Peak Change'!$A$106:BY$202,77,FALSE())))</f>
        <v>0</v>
      </c>
      <c r="BZ45" s="193" t="n">
        <f aca="false">IF(ISERROR(VLOOKUP($A45,'Import Peak'!$A$3:BZ$99,78,FALSE())-VLOOKUP($A45,'Import Peak Change'!$A$106:BZ$202,78,FALSE())),0,(VLOOKUP($A45,'Import Peak'!$A$3:BZ$99,78,FALSE())-VLOOKUP($A45,'Import Peak Change'!$A$106:BZ$202,78,FALSE())))</f>
        <v>0</v>
      </c>
      <c r="CA45" s="193" t="n">
        <f aca="false">IF(ISERROR(VLOOKUP($A45,'Import Peak'!$A$3:CA$99,79,FALSE())-VLOOKUP($A45,'Import Peak Change'!$A$106:CA$202,79,FALSE())),0,(VLOOKUP($A45,'Import Peak'!$A$3:CA$99,79,FALSE())-VLOOKUP($A45,'Import Peak Change'!$A$106:CA$202,79,FALSE())))</f>
        <v>0</v>
      </c>
      <c r="CB45" s="193" t="n">
        <f aca="false">IF(ISERROR(VLOOKUP($A45,'Import Peak'!$A$3:CB$99,80,FALSE())-VLOOKUP($A45,'Import Peak Change'!$A$106:CB$202,80,FALSE())),0,(VLOOKUP($A45,'Import Peak'!$A$3:CB$99,80,FALSE())-VLOOKUP($A45,'Import Peak Change'!$A$106:CB$202,80,FALSE())))</f>
        <v>0</v>
      </c>
      <c r="CC45" s="193" t="n">
        <f aca="false">IF(ISERROR(VLOOKUP($A45,'Import Peak'!$A$3:CC$99,81,FALSE())-VLOOKUP($A45,'Import Peak Change'!$A$106:CC$202,81,FALSE())),0,(VLOOKUP($A45,'Import Peak'!$A$3:CC$99,81,FALSE())-VLOOKUP($A45,'Import Peak Change'!$A$106:CC$202,81,FALSE())))</f>
        <v>0</v>
      </c>
      <c r="CD45" s="193" t="n">
        <f aca="false">IF(ISERROR(VLOOKUP($A45,'Import Peak'!$A$3:CD$99,82,FALSE())-VLOOKUP($A45,'Import Peak Change'!$A$106:CD$202,82,FALSE())),0,(VLOOKUP($A45,'Import Peak'!$A$3:CD$99,82,FALSE())-VLOOKUP($A45,'Import Peak Change'!$A$106:CD$202,82,FALSE())))</f>
        <v>0</v>
      </c>
      <c r="CE45" s="193" t="n">
        <f aca="false">IF(ISERROR(VLOOKUP($A45,'Import Peak'!$A$3:CE$99,83,FALSE())-VLOOKUP($A45,'Import Peak Change'!$A$106:CE$202,83,FALSE())),0,(VLOOKUP($A45,'Import Peak'!$A$3:CE$99,83,FALSE())-VLOOKUP($A45,'Import Peak Change'!$A$106:CE$202,83,FALSE())))</f>
        <v>0</v>
      </c>
      <c r="CF45" s="193" t="n">
        <f aca="false">IF(ISERROR(VLOOKUP($A45,'Import Peak'!$A$3:CF$99,84,FALSE())-VLOOKUP($A45,'Import Peak Change'!$A$106:CF$202,84,FALSE())),0,(VLOOKUP($A45,'Import Peak'!$A$3:CF$99,84,FALSE())-VLOOKUP($A45,'Import Peak Change'!$A$106:CF$202,84,FALSE())))</f>
        <v>0</v>
      </c>
      <c r="CG45" s="193" t="n">
        <f aca="false">IF(ISERROR(VLOOKUP($A45,'Import Peak'!$A$3:CG$99,85,FALSE())-VLOOKUP($A45,'Import Peak Change'!$A$106:CG$202,85,FALSE())),0,(VLOOKUP($A45,'Import Peak'!$A$3:CG$99,85,FALSE())-VLOOKUP($A45,'Import Peak Change'!$A$106:CG$202,85,FALSE())))</f>
        <v>0</v>
      </c>
      <c r="CH45" s="193" t="n">
        <f aca="false">IF(ISERROR(VLOOKUP($A45,'Import Peak'!$A$3:CH$99,86,FALSE())-VLOOKUP($A45,'Import Peak Change'!$A$106:CH$202,86,FALSE())),0,(VLOOKUP($A45,'Import Peak'!$A$3:CH$99,86,FALSE())-VLOOKUP($A45,'Import Peak Change'!$A$106:CH$202,86,FALSE())))</f>
        <v>0</v>
      </c>
      <c r="CI45" s="193" t="n">
        <f aca="false">IF(ISERROR(VLOOKUP($A45,'Import Peak'!$A$3:CI$99,87,FALSE())-VLOOKUP($A45,'Import Peak Change'!$A$106:CI$202,87,FALSE())),0,(VLOOKUP($A45,'Import Peak'!$A$3:CI$99,87,FALSE())-VLOOKUP($A45,'Import Peak Change'!$A$106:CI$202,87,FALSE())))</f>
        <v>0</v>
      </c>
      <c r="CJ45" s="193" t="n">
        <f aca="false">IF(ISERROR(VLOOKUP($A45,'Import Peak'!$A$3:CJ$99,88,FALSE())-VLOOKUP($A45,'Import Peak Change'!$A$106:CJ$202,88,FALSE())),0,(VLOOKUP($A45,'Import Peak'!$A$3:CJ$99,88,FALSE())-VLOOKUP($A45,'Import Peak Change'!$A$106:CJ$202,88,FALSE())))</f>
        <v>0</v>
      </c>
      <c r="CK45" s="193" t="n">
        <f aca="false">IF(ISERROR(VLOOKUP($A45,'Import Peak'!$A$3:CK$99,89,FALSE())-VLOOKUP($A45,'Import Peak Change'!$A$106:CK$202,89,FALSE())),0,(VLOOKUP($A45,'Import Peak'!$A$3:CK$99,89,FALSE())-VLOOKUP($A45,'Import Peak Change'!$A$106:CK$202,89,FALSE())))</f>
        <v>0</v>
      </c>
      <c r="CL45" s="193" t="n">
        <f aca="false">IF(ISERROR(VLOOKUP($A45,'Import Peak'!$A$3:CL$99,90,FALSE())-VLOOKUP($A45,'Import Peak Change'!$A$106:CL$202,90,FALSE())),0,(VLOOKUP($A45,'Import Peak'!$A$3:CL$99,90,FALSE())-VLOOKUP($A45,'Import Peak Change'!$A$106:CL$202,90,FALSE())))</f>
        <v>0</v>
      </c>
      <c r="CM45" s="193" t="n">
        <f aca="false">IF(ISERROR(VLOOKUP($A45,'Import Peak'!$A$3:CM$99,91,FALSE())-VLOOKUP($A45,'Import Peak Change'!$A$106:CM$202,91,FALSE())),0,(VLOOKUP($A45,'Import Peak'!$A$3:CM$99,91,FALSE())-VLOOKUP($A45,'Import Peak Change'!$A$106:CM$202,91,FALSE())))</f>
        <v>0</v>
      </c>
      <c r="CN45" s="193" t="n">
        <f aca="false">IF(ISERROR(VLOOKUP($A45,'Import Peak'!$A$3:CN$99,92,FALSE())-VLOOKUP($A45,'Import Peak Change'!$A$106:CN$202,92,FALSE())),0,(VLOOKUP($A45,'Import Peak'!$A$3:CN$99,92,FALSE())-VLOOKUP($A45,'Import Peak Change'!$A$106:CN$202,92,FALSE())))</f>
        <v>0</v>
      </c>
      <c r="CO45" s="193" t="n">
        <f aca="false">IF(ISERROR(VLOOKUP($A45,'Import Peak'!$A$3:CO$99,93,FALSE())-VLOOKUP($A45,'Import Peak Change'!$A$106:CO$202,93,FALSE())),0,(VLOOKUP($A45,'Import Peak'!$A$3:CO$99,93,FALSE())-VLOOKUP($A45,'Import Peak Change'!$A$106:CO$202,93,FALSE())))</f>
        <v>0</v>
      </c>
      <c r="CP45" s="193" t="n">
        <f aca="false">IF(ISERROR(VLOOKUP($A45,'Import Peak'!$A$3:CP$99,94,FALSE())-VLOOKUP($A45,'Import Peak Change'!$A$106:CP$202,94,FALSE())),0,(VLOOKUP($A45,'Import Peak'!$A$3:CP$99,94,FALSE())-VLOOKUP($A45,'Import Peak Change'!$A$106:CP$202,94,FALSE())))</f>
        <v>0</v>
      </c>
      <c r="CQ45" s="193" t="n">
        <f aca="false">IF(ISERROR(VLOOKUP($A45,'Import Peak'!$A$3:CQ$99,95,FALSE())-VLOOKUP($A45,'Import Peak Change'!$A$106:CQ$202,95,FALSE())),0,(VLOOKUP($A45,'Import Peak'!$A$3:CQ$99,95,FALSE())-VLOOKUP($A45,'Import Peak Change'!$A$106:CQ$202,95,FALSE())))</f>
        <v>0</v>
      </c>
      <c r="CR45" s="193" t="n">
        <f aca="false">IF(ISERROR(VLOOKUP($A45,'Import Peak'!$A$3:CR$99,96,FALSE())-VLOOKUP($A45,'Import Peak Change'!$A$106:CR$202,96,FALSE())),0,(VLOOKUP($A45,'Import Peak'!$A$3:CR$99,96,FALSE())-VLOOKUP($A45,'Import Peak Change'!$A$106:CR$202,96,FALSE())))</f>
        <v>0</v>
      </c>
      <c r="CS45" s="193" t="n">
        <f aca="false">IF(ISERROR(VLOOKUP($A45,'Import Peak'!$A$3:CS$99,97,FALSE())-VLOOKUP($A45,'Import Peak Change'!$A$106:CS$202,97,FALSE())),0,(VLOOKUP($A45,'Import Peak'!$A$3:CS$99,97,FALSE())-VLOOKUP($A45,'Import Peak Change'!$A$106:CS$202,97,FALSE())))</f>
        <v>0</v>
      </c>
      <c r="CT45" s="193" t="n">
        <f aca="false">IF(ISERROR(VLOOKUP($A45,'Import Peak'!$A$3:CT$99,98,FALSE())-VLOOKUP($A45,'Import Peak Change'!$A$106:CT$202,98,FALSE())),0,(VLOOKUP($A45,'Import Peak'!$A$3:CT$99,98,FALSE())-VLOOKUP($A45,'Import Peak Change'!$A$106:CT$202,98,FALSE())))</f>
        <v>0</v>
      </c>
      <c r="CU45" s="193" t="n">
        <f aca="false">IF(ISERROR(VLOOKUP($A45,'Import Peak'!$A$3:CU$99,99,FALSE())-VLOOKUP($A45,'Import Peak Change'!$A$106:CU$202,99,FALSE())),0,(VLOOKUP($A45,'Import Peak'!$A$3:CU$99,99,FALSE())-VLOOKUP($A45,'Import Peak Change'!$A$106:CU$202,99,FALSE())))</f>
        <v>0</v>
      </c>
      <c r="CV45" s="193" t="n">
        <f aca="false">IF(ISERROR(VLOOKUP($A45,'Import Peak'!$A$3:CV$99,100,FALSE())-VLOOKUP($A45,'Import Peak Change'!$A$106:CV$202,100,FALSE())),0,(VLOOKUP($A45,'Import Peak'!$A$3:CV$99,100,FALSE())-VLOOKUP($A45,'Import Peak Change'!$A$106:CV$202,100,FALSE())))</f>
        <v>0</v>
      </c>
      <c r="CW45" s="193" t="n">
        <f aca="false">IF(ISERROR(VLOOKUP($A45,'Import Peak'!$A$3:CW$99,101,FALSE())-VLOOKUP($A45,'Import Peak Change'!$A$106:CW$202,101,FALSE())),0,(VLOOKUP($A45,'Import Peak'!$A$3:CW$99,101,FALSE())-VLOOKUP($A45,'Import Peak Change'!$A$106:CW$202,101,FALSE())))</f>
        <v>0</v>
      </c>
      <c r="CX45" s="193" t="n">
        <f aca="false">IF(ISERROR(VLOOKUP($A45,'Import Peak'!$A$3:CX$99,102,FALSE())-VLOOKUP($A45,'Import Peak Change'!$A$106:CX$202,102,FALSE())),0,(VLOOKUP($A45,'Import Peak'!$A$3:CX$99,102,FALSE())-VLOOKUP($A45,'Import Peak Change'!$A$106:CX$202,102,FALSE())))</f>
        <v>0</v>
      </c>
      <c r="CY45" s="193" t="n">
        <f aca="false">IF(ISERROR(VLOOKUP($A45,'Import Peak'!$A$3:CY$99,103,FALSE())-VLOOKUP($A45,'Import Peak Change'!$A$106:CY$202,103,FALSE())),0,(VLOOKUP($A45,'Import Peak'!$A$3:CY$99,103,FALSE())-VLOOKUP($A45,'Import Peak Change'!$A$106:CY$202,103,FALSE())))</f>
        <v>0</v>
      </c>
      <c r="CZ45" s="193" t="n">
        <f aca="false">IF(ISERROR(VLOOKUP($A45,'Import Peak'!$A$3:CZ$99,104,FALSE())-VLOOKUP($A45,'Import Peak Change'!$A$106:CZ$202,104,FALSE())),0,(VLOOKUP($A45,'Import Peak'!$A$3:CZ$99,104,FALSE())-VLOOKUP($A45,'Import Peak Change'!$A$106:CZ$202,104,FALSE())))</f>
        <v>0</v>
      </c>
      <c r="DA45" s="193" t="n">
        <f aca="false">IF(ISERROR(VLOOKUP($A45,'Import Peak'!$A$3:DA$99,105,FALSE())-VLOOKUP($A45,'Import Peak Change'!$A$106:DA$202,105,FALSE())),0,(VLOOKUP($A45,'Import Peak'!$A$3:DA$99,105,FALSE())-VLOOKUP($A45,'Import Peak Change'!$A$106:DA$202,105,FALSE())))</f>
        <v>0</v>
      </c>
      <c r="DB45" s="193" t="n">
        <f aca="false">IF(ISERROR(VLOOKUP($A45,'Import Peak'!$A$3:DB$99,106,FALSE())-VLOOKUP($A45,'Import Peak Change'!$A$106:DB$202,106,FALSE())),0,(VLOOKUP($A45,'Import Peak'!$A$3:DB$99,106,FALSE())-VLOOKUP($A45,'Import Peak Change'!$A$106:DB$202,106,FALSE())))</f>
        <v>0</v>
      </c>
      <c r="DC45" s="193" t="n">
        <f aca="false">IF(ISERROR(VLOOKUP($A45,'Import Peak'!$A$3:DC$99,107,FALSE())-VLOOKUP($A45,'Import Peak Change'!$A$106:DC$202,107,FALSE())),0,(VLOOKUP($A45,'Import Peak'!$A$3:DC$99,107,FALSE())-VLOOKUP($A45,'Import Peak Change'!$A$106:DC$202,107,FALSE())))</f>
        <v>0</v>
      </c>
      <c r="DD45" s="193" t="n">
        <f aca="false">IF(ISERROR(VLOOKUP($A45,'Import Peak'!$A$3:DD$99,108,FALSE())-VLOOKUP($A45,'Import Peak Change'!$A$106:DD$202,108,FALSE())),0,(VLOOKUP($A45,'Import Peak'!$A$3:DD$99,108,FALSE())-VLOOKUP($A45,'Import Peak Change'!$A$106:DD$202,108,FALSE())))</f>
        <v>0</v>
      </c>
      <c r="DE45" s="193" t="n">
        <f aca="false">IF(ISERROR(VLOOKUP($A45,'Import Peak'!$A$3:DE$99,109,FALSE())-VLOOKUP($A45,'Import Peak Change'!$A$106:DE$202,109,FALSE())),0,(VLOOKUP($A45,'Import Peak'!$A$3:DE$99,109,FALSE())-VLOOKUP($A45,'Import Peak Change'!$A$106:DE$202,109,FALSE())))</f>
        <v>0</v>
      </c>
      <c r="DF45" s="193" t="n">
        <f aca="false">IF(ISERROR(VLOOKUP($A45,'Import Peak'!$A$3:DF$99,110,FALSE())-VLOOKUP($A45,'Import Peak Change'!$A$106:DF$202,110,FALSE())),0,(VLOOKUP($A45,'Import Peak'!$A$3:DF$99,110,FALSE())-VLOOKUP($A45,'Import Peak Change'!$A$106:DF$202,110,FALSE())))</f>
        <v>0</v>
      </c>
      <c r="DG45" s="193" t="n">
        <f aca="false">IF(ISERROR(VLOOKUP($A45,'Import Peak'!$A$3:DG$99,111,FALSE())-VLOOKUP($A45,'Import Peak Change'!$A$106:DG$202,111,FALSE())),0,(VLOOKUP($A45,'Import Peak'!$A$3:DG$99,111,FALSE())-VLOOKUP($A45,'Import Peak Change'!$A$106:DG$202,111,FALSE())))</f>
        <v>0</v>
      </c>
      <c r="DH45" s="193" t="n">
        <f aca="false">IF(ISERROR(VLOOKUP($A45,'Import Peak'!$A$3:DH$99,112,FALSE())-VLOOKUP($A45,'Import Peak Change'!$A$106:DH$202,112,FALSE())),0,(VLOOKUP($A45,'Import Peak'!$A$3:DH$99,112,FALSE())-VLOOKUP($A45,'Import Peak Change'!$A$106:DH$202,112,FALSE())))</f>
        <v>0</v>
      </c>
      <c r="DI45" s="193" t="n">
        <f aca="false">IF(ISERROR(VLOOKUP($A45,'Import Peak'!$A$3:DI$99,113,FALSE())-VLOOKUP($A45,'Import Peak Change'!$A$106:DI$202,113,FALSE())),0,(VLOOKUP($A45,'Import Peak'!$A$3:DI$99,113,FALSE())-VLOOKUP($A45,'Import Peak Change'!$A$106:DI$202,113,FALSE())))</f>
        <v>0</v>
      </c>
      <c r="DJ45" s="193" t="n">
        <f aca="false">IF(ISERROR(VLOOKUP($A45,'Import Peak'!$A$3:DJ$99,114,FALSE())-VLOOKUP($A45,'Import Peak Change'!$A$106:DJ$202,114,FALSE())),0,(VLOOKUP($A45,'Import Peak'!$A$3:DJ$99,114,FALSE())-VLOOKUP($A45,'Import Peak Change'!$A$106:DJ$202,114,FALSE())))</f>
        <v>0</v>
      </c>
      <c r="DK45" s="193" t="n">
        <f aca="false">IF(ISERROR(VLOOKUP($A45,'Import Peak'!$A$3:DK$99,115,FALSE())-VLOOKUP($A45,'Import Peak Change'!$A$106:DK$202,115,FALSE())),0,(VLOOKUP($A45,'Import Peak'!$A$3:DK$99,115,FALSE())-VLOOKUP($A45,'Import Peak Change'!$A$106:DK$202,115,FALSE())))</f>
        <v>0</v>
      </c>
      <c r="DL45" s="193" t="n">
        <f aca="false">IF(ISERROR(VLOOKUP($A45,'Import Peak'!$A$3:DL$99,116,FALSE())-VLOOKUP($A45,'Import Peak Change'!$A$106:DL$202,116,FALSE())),0,(VLOOKUP($A45,'Import Peak'!$A$3:DL$99,116,FALSE())-VLOOKUP($A45,'Import Peak Change'!$A$106:DL$202,116,FALSE())))</f>
        <v>0</v>
      </c>
      <c r="DM45" s="193" t="n">
        <f aca="false">IF(ISERROR(VLOOKUP($A45,'Import Peak'!$A$3:DM$99,117,FALSE())-VLOOKUP($A45,'Import Peak Change'!$A$106:DM$202,117,FALSE())),0,(VLOOKUP($A45,'Import Peak'!$A$3:DM$99,117,FALSE())-VLOOKUP($A45,'Import Peak Change'!$A$106:DM$202,117,FALSE())))</f>
        <v>0</v>
      </c>
      <c r="DN45" s="193" t="n">
        <f aca="false">IF(ISERROR(VLOOKUP($A45,'Import Peak'!$A$3:DN$99,118,FALSE())-VLOOKUP($A45,'Import Peak Change'!$A$106:DN$202,118,FALSE())),0,(VLOOKUP($A45,'Import Peak'!$A$3:DN$99,118,FALSE())-VLOOKUP($A45,'Import Peak Change'!$A$106:DN$202,118,FALSE())))</f>
        <v>0</v>
      </c>
      <c r="DO45" s="193" t="n">
        <f aca="false">IF(ISERROR(VLOOKUP($A45,'Import Peak'!$A$3:DO$99,119,FALSE())-VLOOKUP($A45,'Import Peak Change'!$A$106:DO$202,119,FALSE())),0,(VLOOKUP($A45,'Import Peak'!$A$3:DO$99,119,FALSE())-VLOOKUP($A45,'Import Peak Change'!$A$106:DO$202,119,FALSE())))</f>
        <v>0</v>
      </c>
      <c r="DP45" s="193" t="n">
        <f aca="false">IF(ISERROR(VLOOKUP($A45,'Import Peak'!$A$3:DP$99,120,FALSE())-VLOOKUP($A45,'Import Peak Change'!$A$106:DP$202,120,FALSE())),0,(VLOOKUP($A45,'Import Peak'!$A$3:DP$99,120,FALSE())-VLOOKUP($A45,'Import Peak Change'!$A$106:DP$202,120,FALSE())))</f>
        <v>0</v>
      </c>
      <c r="DQ45" s="193" t="n">
        <f aca="false">IF(ISERROR(VLOOKUP($A45,'Import Peak'!$A$3:DQ$99,121,FALSE())-VLOOKUP($A45,'Import Peak Change'!$A$106:DQ$202,121,FALSE())),0,(VLOOKUP($A45,'Import Peak'!$A$3:DQ$99,121,FALSE())-VLOOKUP($A45,'Import Peak Change'!$A$106:DQ$202,121,FALSE())))</f>
        <v>0</v>
      </c>
      <c r="DR45" s="193" t="n">
        <f aca="false">IF(ISERROR(VLOOKUP($A45,'Import Peak'!$A$3:DR$99,122,FALSE())-VLOOKUP($A45,'Import Peak Change'!$A$106:DR$202,122,FALSE())),0,(VLOOKUP($A45,'Import Peak'!$A$3:DR$99,122,FALSE())-VLOOKUP($A45,'Import Peak Change'!$A$106:DR$202,122,FALSE())))</f>
        <v>0</v>
      </c>
      <c r="DS45" s="193" t="n">
        <f aca="false">IF(ISERROR(VLOOKUP($A45,'Import Peak'!$A$3:DS$99,123,FALSE())-VLOOKUP($A45,'Import Peak Change'!$A$106:DS$202,123,FALSE())),0,(VLOOKUP($A45,'Import Peak'!$A$3:DS$99,123,FALSE())-VLOOKUP($A45,'Import Peak Change'!$A$106:DS$202,123,FALSE())))</f>
        <v>0</v>
      </c>
      <c r="DT45" s="193" t="n">
        <f aca="false">IF(ISERROR(VLOOKUP($A45,'Import Peak'!$A$3:DT$99,124,FALSE())-VLOOKUP($A45,'Import Peak Change'!$A$106:DT$202,124,FALSE())),0,(VLOOKUP($A45,'Import Peak'!$A$3:DT$99,124,FALSE())-VLOOKUP($A45,'Import Peak Change'!$A$106:DT$202,124,FALSE())))</f>
        <v>0</v>
      </c>
      <c r="DU45" s="193" t="n">
        <f aca="false">IF(ISERROR(VLOOKUP($A45,'Import Peak'!$A$3:DU$99,125,FALSE())-VLOOKUP($A45,'Import Peak Change'!$A$106:DU$202,125,FALSE())),0,(VLOOKUP($A45,'Import Peak'!$A$3:DU$99,125,FALSE())-VLOOKUP($A45,'Import Peak Change'!$A$106:DU$202,125,FALSE())))</f>
        <v>0</v>
      </c>
      <c r="DV45" s="193" t="n">
        <f aca="false">IF(ISERROR(VLOOKUP($A45,'Import Peak'!$A$3:DV$99,126,FALSE())-VLOOKUP($A45,'Import Peak Change'!$A$106:DV$202,126,FALSE())),0,(VLOOKUP($A45,'Import Peak'!$A$3:DV$99,126,FALSE())-VLOOKUP($A45,'Import Peak Change'!$A$106:DV$202,126,FALSE())))</f>
        <v>0</v>
      </c>
      <c r="DW45" s="193" t="n">
        <f aca="false">IF(ISERROR(VLOOKUP($A45,'Import Peak'!$A$3:DW$99,127,FALSE())-VLOOKUP($A45,'Import Peak Change'!$A$106:DW$202,127,FALSE())),0,(VLOOKUP($A45,'Import Peak'!$A$3:DW$99,127,FALSE())-VLOOKUP($A45,'Import Peak Change'!$A$106:DW$202,127,FALSE())))</f>
        <v>0</v>
      </c>
      <c r="DX45" s="193" t="n">
        <f aca="false">IF(ISERROR(VLOOKUP($A45,'Import Peak'!$A$3:DX$99,128,FALSE())-VLOOKUP($A45,'Import Peak Change'!$A$106:DX$202,128,FALSE())),0,(VLOOKUP($A45,'Import Peak'!$A$3:DX$99,128,FALSE())-VLOOKUP($A45,'Import Peak Change'!$A$106:DX$202,128,FALSE())))</f>
        <v>0</v>
      </c>
      <c r="DY45" s="193" t="n">
        <f aca="false">IF(ISERROR(VLOOKUP($A45,'Import Peak'!$A$3:DY$99,129,FALSE())-VLOOKUP($A45,'Import Peak Change'!$A$106:DY$202,129,FALSE())),0,(VLOOKUP($A45,'Import Peak'!$A$3:DY$99,129,FALSE())-VLOOKUP($A45,'Import Peak Change'!$A$106:DY$202,129,FALSE())))</f>
        <v>0</v>
      </c>
      <c r="DZ45" s="193" t="n">
        <f aca="false">IF(ISERROR(VLOOKUP($A45,'Import Peak'!$A$3:DZ$99,130,FALSE())-VLOOKUP($A45,'Import Peak Change'!$A$106:DZ$202,130,FALSE())),0,(VLOOKUP($A45,'Import Peak'!$A$3:DZ$99,130,FALSE())-VLOOKUP($A45,'Import Peak Change'!$A$106:DZ$202,130,FALSE())))</f>
        <v>0</v>
      </c>
      <c r="EA45" s="193" t="n">
        <f aca="false">IF(ISERROR(VLOOKUP($A45,'Import Peak'!$A$3:EA$99,131,FALSE())-VLOOKUP($A45,'Import Peak Change'!$A$106:EA$202,131,FALSE())),0,(VLOOKUP($A45,'Import Peak'!$A$3:EA$99,131,FALSE())-VLOOKUP($A45,'Import Peak Change'!$A$106:EA$202,131,FALSE())))</f>
        <v>0</v>
      </c>
      <c r="EB45" s="193" t="n">
        <f aca="false">IF(ISERROR(VLOOKUP($A45,'Import Peak'!$A$3:EB$99,132,FALSE())-VLOOKUP($A45,'Import Peak Change'!$A$106:EB$202,132,FALSE())),0,(VLOOKUP($A45,'Import Peak'!$A$3:EB$99,132,FALSE())-VLOOKUP($A45,'Import Peak Change'!$A$106:EB$202,132,FALSE())))</f>
        <v>0</v>
      </c>
      <c r="EC45" s="193" t="n">
        <f aca="false">IF(ISERROR(VLOOKUP($A45,'Import Peak'!$A$3:EC$99,133,FALSE())-VLOOKUP($A45,'Import Peak Change'!$A$106:EC$202,133,FALSE())),0,(VLOOKUP($A45,'Import Peak'!$A$3:EC$99,133,FALSE())-VLOOKUP($A45,'Import Peak Change'!$A$106:EC$202,133,FALSE())))</f>
        <v>0</v>
      </c>
      <c r="ED45" s="193" t="n">
        <f aca="false">IF(ISERROR(VLOOKUP($A45,'Import Peak'!$A$3:ED$99,134,FALSE())-VLOOKUP($A45,'Import Peak Change'!$A$106:ED$202,134,FALSE())),0,(VLOOKUP($A45,'Import Peak'!$A$3:ED$99,134,FALSE())-VLOOKUP($A45,'Import Peak Change'!$A$106:ED$202,134,FALSE())))</f>
        <v>0</v>
      </c>
      <c r="EE45" s="193" t="n">
        <f aca="false">IF(ISERROR(VLOOKUP($A45,'Import Peak'!$A$3:EE$99,135,FALSE())-VLOOKUP($A45,'Import Peak Change'!$A$106:EE$202,135,FALSE())),0,(VLOOKUP($A45,'Import Peak'!$A$3:EE$99,135,FALSE())-VLOOKUP($A45,'Import Peak Change'!$A$106:EE$202,135,FALSE())))</f>
        <v>0</v>
      </c>
      <c r="EF45" s="193" t="n">
        <f aca="false">IF(ISERROR(VLOOKUP($A45,'Import Peak'!$A$3:EF$99,136,FALSE())-VLOOKUP($A45,'Import Peak Change'!$A$106:EF$202,136,FALSE())),0,(VLOOKUP($A45,'Import Peak'!$A$3:EF$99,136,FALSE())-VLOOKUP($A45,'Import Peak Change'!$A$106:EF$202,136,FALSE())))</f>
        <v>0</v>
      </c>
      <c r="EG45" s="193" t="n">
        <f aca="false">IF(ISERROR(VLOOKUP($A45,'Import Peak'!$A$3:EG$99,137,FALSE())-VLOOKUP($A45,'Import Peak Change'!$A$106:EG$202,137,FALSE())),0,(VLOOKUP($A45,'Import Peak'!$A$3:EG$99,137,FALSE())-VLOOKUP($A45,'Import Peak Change'!$A$106:EG$202,137,FALSE())))</f>
        <v>0</v>
      </c>
      <c r="EH45" s="193" t="n">
        <f aca="false">IF(ISERROR(VLOOKUP($A45,'Import Peak'!$A$3:EH$99,138,FALSE())-VLOOKUP($A45,'Import Peak Change'!$A$106:EH$202,138,FALSE())),0,(VLOOKUP($A45,'Import Peak'!$A$3:EH$99,138,FALSE())-VLOOKUP($A45,'Import Peak Change'!$A$106:EH$202,138,FALSE())))</f>
        <v>0</v>
      </c>
      <c r="EI45" s="193" t="n">
        <f aca="false">IF(ISERROR(VLOOKUP($A45,'Import Peak'!$A$3:EI$99,139,FALSE())-VLOOKUP($A45,'Import Peak Change'!$A$106:EI$202,139,FALSE())),0,(VLOOKUP($A45,'Import Peak'!$A$3:EI$99,139,FALSE())-VLOOKUP($A45,'Import Peak Change'!$A$106:EI$202,139,FALSE())))</f>
        <v>0</v>
      </c>
      <c r="EJ45" s="193" t="n">
        <f aca="false">IF(ISERROR(VLOOKUP($A45,'Import Peak'!$A$3:EJ$99,140,FALSE())-VLOOKUP($A45,'Import Peak Change'!$A$106:EJ$202,140,FALSE())),0,(VLOOKUP($A45,'Import Peak'!$A$3:EJ$99,140,FALSE())-VLOOKUP($A45,'Import Peak Change'!$A$106:EJ$202,140,FALSE())))</f>
        <v>0</v>
      </c>
      <c r="EK45" s="193" t="n">
        <f aca="false">IF(ISERROR(VLOOKUP($A45,'Import Peak'!$A$3:EK$99,141,FALSE())-VLOOKUP($A45,'Import Peak Change'!$A$106:EK$202,141,FALSE())),0,(VLOOKUP($A45,'Import Peak'!$A$3:EK$99,141,FALSE())-VLOOKUP($A45,'Import Peak Change'!$A$106:EK$202,141,FALSE())))</f>
        <v>0</v>
      </c>
      <c r="EL45" s="193" t="n">
        <f aca="false">IF(ISERROR(VLOOKUP($A45,'Import Peak'!$A$3:EL$99,142,FALSE())-VLOOKUP($A45,'Import Peak Change'!$A$106:EL$202,142,FALSE())),0,(VLOOKUP($A45,'Import Peak'!$A$3:EL$99,142,FALSE())-VLOOKUP($A45,'Import Peak Change'!$A$106:EL$202,142,FALSE())))</f>
        <v>0</v>
      </c>
      <c r="EM45" s="193" t="n">
        <f aca="false">IF(ISERROR(VLOOKUP($A45,'Import Peak'!$A$3:EM$99,143,FALSE())-VLOOKUP($A45,'Import Peak Change'!$A$106:EM$202,143,FALSE())),0,(VLOOKUP($A45,'Import Peak'!$A$3:EM$99,143,FALSE())-VLOOKUP($A45,'Import Peak Change'!$A$106:EM$202,143,FALSE())))</f>
        <v>0</v>
      </c>
      <c r="EN45" s="193" t="n">
        <f aca="false">IF(ISERROR(VLOOKUP($A45,'Import Peak'!$A$3:EN$99,144,FALSE())-VLOOKUP($A45,'Import Peak Change'!$A$106:EN$202,144,FALSE())),0,(VLOOKUP($A45,'Import Peak'!$A$3:EN$99,144,FALSE())-VLOOKUP($A45,'Import Peak Change'!$A$106:EN$202,144,FALSE())))</f>
        <v>0</v>
      </c>
      <c r="EO45" s="193" t="n">
        <f aca="false">IF(ISERROR(VLOOKUP($A45,'Import Peak'!$A$3:EO$99,145,FALSE())-VLOOKUP($A45,'Import Peak Change'!$A$106:EO$202,145,FALSE())),0,(VLOOKUP($A45,'Import Peak'!$A$3:EO$99,145,FALSE())-VLOOKUP($A45,'Import Peak Change'!$A$106:EO$202,145,FALSE())))</f>
        <v>0</v>
      </c>
      <c r="EP45" s="193" t="n">
        <f aca="false">IF(ISERROR(VLOOKUP($A45,'Import Peak'!$A$3:EP$99,146,FALSE())-VLOOKUP($A45,'Import Peak Change'!$A$106:EP$202,146,FALSE())),0,(VLOOKUP($A45,'Import Peak'!$A$3:EP$99,146,FALSE())-VLOOKUP($A45,'Import Peak Change'!$A$106:EP$202,146,FALSE())))</f>
        <v>0</v>
      </c>
      <c r="EQ45" s="193" t="n">
        <f aca="false">IF(ISERROR(VLOOKUP($A45,'Import Peak'!$A$3:EQ$99,147,FALSE())-VLOOKUP($A45,'Import Peak Change'!$A$106:EQ$202,147,FALSE())),0,(VLOOKUP($A45,'Import Peak'!$A$3:EQ$99,147,FALSE())-VLOOKUP($A45,'Import Peak Change'!$A$106:EQ$202,147,FALSE())))</f>
        <v>0</v>
      </c>
      <c r="ER45" s="193" t="n">
        <f aca="false">IF(ISERROR(VLOOKUP($A45,'Import Peak'!$A$3:ER$99,148,FALSE())-VLOOKUP($A45,'Import Peak Change'!$A$106:ER$202,148,FALSE())),0,(VLOOKUP($A45,'Import Peak'!$A$3:ER$99,148,FALSE())-VLOOKUP($A45,'Import Peak Change'!$A$106:ER$202,148,FALSE())))</f>
        <v>0</v>
      </c>
      <c r="ES45" s="193" t="n">
        <f aca="false">IF(ISERROR(VLOOKUP($A45,'Import Peak'!$A$3:ES$99,149,FALSE())-VLOOKUP($A45,'Import Peak Change'!$A$106:ES$202,149,FALSE())),0,(VLOOKUP($A45,'Import Peak'!$A$3:ES$99,149,FALSE())-VLOOKUP($A45,'Import Peak Change'!$A$106:ES$202,149,FALSE())))</f>
        <v>0</v>
      </c>
      <c r="ET45" s="193" t="n">
        <f aca="false">IF(ISERROR(VLOOKUP($A45,'Import Peak'!$A$3:ET$99,150,FALSE())-VLOOKUP($A45,'Import Peak Change'!$A$106:ET$202,150,FALSE())),0,(VLOOKUP($A45,'Import Peak'!$A$3:ET$99,150,FALSE())-VLOOKUP($A45,'Import Peak Change'!$A$106:ET$202,150,FALSE())))</f>
        <v>0</v>
      </c>
      <c r="EU45" s="193" t="n">
        <f aca="false">IF(ISERROR(VLOOKUP($A45,'Import Peak'!$A$3:EU$99,151,FALSE())-VLOOKUP($A45,'Import Peak Change'!$A$106:EU$202,151,FALSE())),0,(VLOOKUP($A45,'Import Peak'!$A$3:EU$99,151,FALSE())-VLOOKUP($A45,'Import Peak Change'!$A$106:EU$202,151,FALSE())))</f>
        <v>0</v>
      </c>
      <c r="EV45" s="193" t="n">
        <f aca="false">IF(ISERROR(VLOOKUP($A45,'Import Peak'!$A$3:EV$99,152,FALSE())-VLOOKUP($A45,'Import Peak Change'!$A$106:EV$202,152,FALSE())),0,(VLOOKUP($A45,'Import Peak'!$A$3:EV$99,152,FALSE())-VLOOKUP($A45,'Import Peak Change'!$A$106:EV$202,152,FALSE())))</f>
        <v>0</v>
      </c>
      <c r="EW45" s="193" t="n">
        <f aca="false">IF(ISERROR(VLOOKUP($A45,'Import Peak'!$A$3:EW$99,153,FALSE())-VLOOKUP($A45,'Import Peak Change'!$A$106:EW$202,153,FALSE())),0,(VLOOKUP($A45,'Import Peak'!$A$3:EW$99,153,FALSE())-VLOOKUP($A45,'Import Peak Change'!$A$106:EW$202,153,FALSE())))</f>
        <v>0</v>
      </c>
      <c r="EX45" s="193" t="n">
        <f aca="false">IF(ISERROR(VLOOKUP($A45,'Import Peak'!$A$3:EX$99,154,FALSE())-VLOOKUP($A45,'Import Peak Change'!$A$106:EX$202,154,FALSE())),0,(VLOOKUP($A45,'Import Peak'!$A$3:EX$99,154,FALSE())-VLOOKUP($A45,'Import Peak Change'!$A$106:EX$202,154,FALSE())))</f>
        <v>0</v>
      </c>
      <c r="EY45" s="193" t="n">
        <f aca="false">IF(ISERROR(VLOOKUP($A45,'Import Peak'!$A$3:EY$99,155,FALSE())-VLOOKUP($A45,'Import Peak Change'!$A$106:EY$202,155,FALSE())),0,(VLOOKUP($A45,'Import Peak'!$A$3:EY$99,155,FALSE())-VLOOKUP($A45,'Import Peak Change'!$A$106:EY$202,155,FALSE())))</f>
        <v>0</v>
      </c>
      <c r="EZ45" s="193" t="n">
        <f aca="false">IF(ISERROR(VLOOKUP($A45,'Import Peak'!$A$3:EZ$99,156,FALSE())-VLOOKUP($A45,'Import Peak Change'!$A$106:EZ$202,156,FALSE())),0,(VLOOKUP($A45,'Import Peak'!$A$3:EZ$99,156,FALSE())-VLOOKUP($A45,'Import Peak Change'!$A$106:EZ$202,156,FALSE())))</f>
        <v>0</v>
      </c>
      <c r="FA45" s="193" t="n">
        <f aca="false">IF(ISERROR(VLOOKUP($A45,'Import Peak'!$A$3:FA$99,157,FALSE())-VLOOKUP($A45,'Import Peak Change'!$A$106:FA$202,157,FALSE())),0,(VLOOKUP($A45,'Import Peak'!$A$3:FA$99,157,FALSE())-VLOOKUP($A45,'Import Peak Change'!$A$106:FA$202,157,FALSE())))</f>
        <v>0</v>
      </c>
      <c r="FB45" s="193" t="n">
        <f aca="false">IF(ISERROR(VLOOKUP($A45,'Import Peak'!$A$3:FB$99,158,FALSE())-VLOOKUP($A45,'Import Peak Change'!$A$106:FB$202,158,FALSE())),0,(VLOOKUP($A45,'Import Peak'!$A$3:FB$99,158,FALSE())-VLOOKUP($A45,'Import Peak Change'!$A$106:FB$202,158,FALSE())))</f>
        <v>0</v>
      </c>
      <c r="FC45" s="193" t="n">
        <f aca="false">IF(ISERROR(VLOOKUP($A45,'Import Peak'!$A$3:FC$99,159,FALSE())-VLOOKUP($A45,'Import Peak Change'!$A$106:FC$202,159,FALSE())),0,(VLOOKUP($A45,'Import Peak'!$A$3:FC$99,159,FALSE())-VLOOKUP($A45,'Import Peak Change'!$A$106:FC$202,159,FALSE())))</f>
        <v>0</v>
      </c>
      <c r="FD45" s="193" t="n">
        <f aca="false">IF(ISERROR(VLOOKUP($A45,'Import Peak'!$A$3:FD$99,160,FALSE())-VLOOKUP($A45,'Import Peak Change'!$A$106:FD$202,160,FALSE())),0,(VLOOKUP($A45,'Import Peak'!$A$3:FD$99,160,FALSE())-VLOOKUP($A45,'Import Peak Change'!$A$106:FD$202,160,FALSE())))</f>
        <v>0</v>
      </c>
      <c r="FE45" s="193" t="n">
        <f aca="false">IF(ISERROR(VLOOKUP($A45,'Import Peak'!$A$3:FE$99,161,FALSE())-VLOOKUP($A45,'Import Peak Change'!$A$106:FE$202,161,FALSE())),0,(VLOOKUP($A45,'Import Peak'!$A$3:FE$99,161,FALSE())-VLOOKUP($A45,'Import Peak Change'!$A$106:FE$202,161,FALSE())))</f>
        <v>0</v>
      </c>
      <c r="FF45" s="193" t="n">
        <f aca="false">IF(ISERROR(VLOOKUP($A45,'Import Peak'!$A$3:FF$99,162,FALSE())-VLOOKUP($A45,'Import Peak Change'!$A$106:FF$202,162,FALSE())),0,(VLOOKUP($A45,'Import Peak'!$A$3:FF$99,162,FALSE())-VLOOKUP($A45,'Import Peak Change'!$A$106:FF$202,162,FALSE())))</f>
        <v>0</v>
      </c>
      <c r="FG45" s="193" t="n">
        <f aca="false">IF(ISERROR(VLOOKUP($A45,'Import Peak'!$A$3:FG$99,163,FALSE())-VLOOKUP($A45,'Import Peak Change'!$A$106:FG$202,163,FALSE())),0,(VLOOKUP($A45,'Import Peak'!$A$3:FG$99,163,FALSE())-VLOOKUP($A45,'Import Peak Change'!$A$106:FG$202,163,FALSE())))</f>
        <v>0</v>
      </c>
      <c r="FH45" s="193" t="n">
        <f aca="false">IF(ISERROR(VLOOKUP($A45,'Import Peak'!$A$3:FH$99,164,FALSE())-VLOOKUP($A45,'Import Peak Change'!$A$106:FH$202,164,FALSE())),0,(VLOOKUP($A45,'Import Peak'!$A$3:FH$99,164,FALSE())-VLOOKUP($A45,'Import Peak Change'!$A$106:FH$202,164,FALSE())))</f>
        <v>0</v>
      </c>
      <c r="FI45" s="193" t="n">
        <f aca="false">IF(ISERROR(VLOOKUP($A45,'Import Peak'!$A$3:FI$99,165,FALSE())-VLOOKUP($A45,'Import Peak Change'!$A$106:FI$202,165,FALSE())),0,(VLOOKUP($A45,'Import Peak'!$A$3:FI$99,165,FALSE())-VLOOKUP($A45,'Import Peak Change'!$A$106:FI$202,165,FALSE())))</f>
        <v>0</v>
      </c>
      <c r="FJ45" s="193" t="n">
        <f aca="false">IF(ISERROR(VLOOKUP($A45,'Import Peak'!$A$3:FJ$99,166,FALSE())-VLOOKUP($A45,'Import Peak Change'!$A$106:FJ$202,166,FALSE())),0,(VLOOKUP($A45,'Import Peak'!$A$3:FJ$99,166,FALSE())-VLOOKUP($A45,'Import Peak Change'!$A$106:FJ$202,166,FALSE())))</f>
        <v>0</v>
      </c>
      <c r="FK45" s="193" t="n">
        <f aca="false">IF(ISERROR(VLOOKUP($A45,'Import Peak'!$A$3:FK$99,167,FALSE())-VLOOKUP($A45,'Import Peak Change'!$A$106:FK$202,167,FALSE())),0,(VLOOKUP($A45,'Import Peak'!$A$3:FK$99,167,FALSE())-VLOOKUP($A45,'Import Peak Change'!$A$106:FK$202,167,FALSE())))</f>
        <v>0</v>
      </c>
      <c r="FL45" s="193" t="n">
        <f aca="false">IF(ISERROR(VLOOKUP($A45,'Import Peak'!$A$3:FL$99,168,FALSE())-VLOOKUP($A45,'Import Peak Change'!$A$106:FL$202,168,FALSE())),0,(VLOOKUP($A45,'Import Peak'!$A$3:FL$99,168,FALSE())-VLOOKUP($A45,'Import Peak Change'!$A$106:FL$202,168,FALSE())))</f>
        <v>0</v>
      </c>
      <c r="FM45" s="193" t="n">
        <f aca="false">IF(ISERROR(VLOOKUP($A45,'Import Peak'!$A$3:FM$99,169,FALSE())-VLOOKUP($A45,'Import Peak Change'!$A$106:FM$202,169,FALSE())),0,(VLOOKUP($A45,'Import Peak'!$A$3:FM$99,169,FALSE())-VLOOKUP($A45,'Import Peak Change'!$A$106:FM$202,169,FALSE())))</f>
        <v>0</v>
      </c>
      <c r="FN45" s="193" t="n">
        <f aca="false">IF(ISERROR(VLOOKUP($A45,'Import Peak'!$A$3:FN$99,170,FALSE())-VLOOKUP($A45,'Import Peak Change'!$A$106:FN$202,170,FALSE())),0,(VLOOKUP($A45,'Import Peak'!$A$3:FN$99,170,FALSE())-VLOOKUP($A45,'Import Peak Change'!$A$106:FN$202,170,FALSE())))</f>
        <v>0</v>
      </c>
      <c r="FO45" s="193" t="n">
        <f aca="false">IF(ISERROR(VLOOKUP($A45,'Import Peak'!$A$3:FO$99,171,FALSE())-VLOOKUP($A45,'Import Peak Change'!$A$106:FO$202,171,FALSE())),0,(VLOOKUP($A45,'Import Peak'!$A$3:FO$99,171,FALSE())-VLOOKUP($A45,'Import Peak Change'!$A$106:FO$202,171,FALSE())))</f>
        <v>0</v>
      </c>
      <c r="FP45" s="193" t="n">
        <f aca="false">IF(ISERROR(VLOOKUP($A45,'Import Peak'!$A$3:FP$99,172,FALSE())-VLOOKUP($A45,'Import Peak Change'!$A$106:FP$202,172,FALSE())),0,(VLOOKUP($A45,'Import Peak'!$A$3:FP$99,172,FALSE())-VLOOKUP($A45,'Import Peak Change'!$A$106:FP$202,172,FALSE())))</f>
        <v>0</v>
      </c>
      <c r="FQ45" s="193" t="n">
        <f aca="false">IF(ISERROR(VLOOKUP($A45,'Import Peak'!$A$3:FQ$99,173,FALSE())-VLOOKUP($A45,'Import Peak Change'!$A$106:FQ$202,173,FALSE())),0,(VLOOKUP($A45,'Import Peak'!$A$3:FQ$99,173,FALSE())-VLOOKUP($A45,'Import Peak Change'!$A$106:FQ$202,173,FALSE())))</f>
        <v>0</v>
      </c>
      <c r="FR45" s="193" t="n">
        <f aca="false">IF(ISERROR(VLOOKUP($A45,'Import Peak'!$A$3:FR$99,174,FALSE())-VLOOKUP($A45,'Import Peak Change'!$A$106:FR$202,174,FALSE())),0,(VLOOKUP($A45,'Import Peak'!$A$3:FR$99,174,FALSE())-VLOOKUP($A45,'Import Peak Change'!$A$106:FR$202,174,FALSE())))</f>
        <v>0</v>
      </c>
      <c r="FS45" s="193" t="n">
        <f aca="false">IF(ISERROR(VLOOKUP($A45,'Import Peak'!$A$3:FS$99,175,FALSE())-VLOOKUP($A45,'Import Peak Change'!$A$106:FS$202,175,FALSE())),0,(VLOOKUP($A45,'Import Peak'!$A$3:FS$99,175,FALSE())-VLOOKUP($A45,'Import Peak Change'!$A$106:FS$202,175,FALSE())))</f>
        <v>0</v>
      </c>
      <c r="FT45" s="193" t="n">
        <f aca="false">IF(ISERROR(VLOOKUP($A45,'Import Peak'!$A$3:FT$99,176,FALSE())-VLOOKUP($A45,'Import Peak Change'!$A$106:FT$202,176,FALSE())),0,(VLOOKUP($A45,'Import Peak'!$A$3:FT$99,176,FALSE())-VLOOKUP($A45,'Import Peak Change'!$A$106:FT$202,176,FALSE())))</f>
        <v>0</v>
      </c>
      <c r="FU45" s="193" t="n">
        <f aca="false">IF(ISERROR(VLOOKUP($A45,'Import Peak'!$A$3:FU$99,177,FALSE())-VLOOKUP($A45,'Import Peak Change'!$A$106:FU$202,177,FALSE())),0,(VLOOKUP($A45,'Import Peak'!$A$3:FU$99,177,FALSE())-VLOOKUP($A45,'Import Peak Change'!$A$106:FU$202,177,FALSE())))</f>
        <v>0</v>
      </c>
      <c r="FV45" s="193" t="n">
        <f aca="false">IF(ISERROR(VLOOKUP($A45,'Import Peak'!$A$3:FV$99,178,FALSE())-VLOOKUP($A45,'Import Peak Change'!$A$106:FV$202,178,FALSE())),0,(VLOOKUP($A45,'Import Peak'!$A$3:FV$99,178,FALSE())-VLOOKUP($A45,'Import Peak Change'!$A$106:FV$202,178,FALSE())))</f>
        <v>0</v>
      </c>
      <c r="FW45" s="193" t="n">
        <f aca="false">IF(ISERROR(VLOOKUP($A45,'Import Peak'!$A$3:FW$99,179,FALSE())-VLOOKUP($A45,'Import Peak Change'!$A$106:FW$202,179,FALSE())),0,(VLOOKUP($A45,'Import Peak'!$A$3:FW$99,179,FALSE())-VLOOKUP($A45,'Import Peak Change'!$A$106:FW$202,179,FALSE())))</f>
        <v>0</v>
      </c>
      <c r="FX45" s="193" t="n">
        <f aca="false">IF(ISERROR(VLOOKUP($A45,'Import Peak'!$A$3:FX$99,180,FALSE())-VLOOKUP($A45,'Import Peak Change'!$A$106:FX$202,180,FALSE())),0,(VLOOKUP($A45,'Import Peak'!$A$3:FX$99,180,FALSE())-VLOOKUP($A45,'Import Peak Change'!$A$106:FX$202,180,FALSE())))</f>
        <v>0</v>
      </c>
      <c r="FY45" s="193" t="n">
        <f aca="false">IF(ISERROR(VLOOKUP($A45,'Import Peak'!$A$3:FY$99,181,FALSE())-VLOOKUP($A45,'Import Peak Change'!$A$106:FY$202,181,FALSE())),0,(VLOOKUP($A45,'Import Peak'!$A$3:FY$99,181,FALSE())-VLOOKUP($A45,'Import Peak Change'!$A$106:FY$202,181,FALSE())))</f>
        <v>0</v>
      </c>
      <c r="FZ45" s="193" t="n">
        <f aca="false">IF(ISERROR(VLOOKUP($A45,'Import Peak'!$A$3:FZ$99,182,FALSE())-VLOOKUP($A45,'Import Peak Change'!$A$106:FZ$202,182,FALSE())),0,(VLOOKUP($A45,'Import Peak'!$A$3:FZ$99,182,FALSE())-VLOOKUP($A45,'Import Peak Change'!$A$106:FZ$202,182,FALSE())))</f>
        <v>0</v>
      </c>
      <c r="GA45" s="193" t="n">
        <f aca="false">IF(ISERROR(VLOOKUP($A45,'Import Peak'!$A$3:GA$99,183,FALSE())-VLOOKUP($A45,'Import Peak Change'!$A$106:GA$202,183,FALSE())),0,(VLOOKUP($A45,'Import Peak'!$A$3:GA$99,183,FALSE())-VLOOKUP($A45,'Import Peak Change'!$A$106:GA$202,183,FALSE())))</f>
        <v>0</v>
      </c>
      <c r="GB45" s="193" t="n">
        <f aca="false">IF(ISERROR(VLOOKUP($A45,'Import Peak'!$A$3:GB$99,184,FALSE())-VLOOKUP($A45,'Import Peak Change'!$A$106:GB$202,184,FALSE())),0,(VLOOKUP($A45,'Import Peak'!$A$3:GB$99,184,FALSE())-VLOOKUP($A45,'Import Peak Change'!$A$106:GB$202,184,FALSE())))</f>
        <v>0</v>
      </c>
      <c r="GC45" s="193" t="n">
        <f aca="false">IF(ISERROR(VLOOKUP($A45,'Import Peak'!$A$3:GC$99,185,FALSE())-VLOOKUP($A45,'Import Peak Change'!$A$106:GC$202,185,FALSE())),0,(VLOOKUP($A45,'Import Peak'!$A$3:GC$99,185,FALSE())-VLOOKUP($A45,'Import Peak Change'!$A$106:GC$202,185,FALSE())))</f>
        <v>0</v>
      </c>
      <c r="GD45" s="193" t="n">
        <f aca="false">IF(ISERROR(VLOOKUP($A45,'Import Peak'!$A$3:GD$99,186,FALSE())-VLOOKUP($A45,'Import Peak Change'!$A$106:GD$202,186,FALSE())),0,(VLOOKUP($A45,'Import Peak'!$A$3:GD$99,186,FALSE())-VLOOKUP($A45,'Import Peak Change'!$A$106:GD$202,186,FALSE())))</f>
        <v>0</v>
      </c>
      <c r="GE45" s="193" t="n">
        <f aca="false">IF(ISERROR(VLOOKUP($A45,'Import Peak'!$A$3:GE$99,187,FALSE())-VLOOKUP($A45,'Import Peak Change'!$A$106:GE$202,187,FALSE())),0,(VLOOKUP($A45,'Import Peak'!$A$3:GE$99,187,FALSE())-VLOOKUP($A45,'Import Peak Change'!$A$106:GE$202,187,FALSE())))</f>
        <v>0</v>
      </c>
      <c r="GF45" s="193" t="n">
        <f aca="false">IF(ISERROR(VLOOKUP($A45,'Import Peak'!$A$3:GF$99,188,FALSE())-VLOOKUP($A45,'Import Peak Change'!$A$106:GF$202,188,FALSE())),0,(VLOOKUP($A45,'Import Peak'!$A$3:GF$99,188,FALSE())-VLOOKUP($A45,'Import Peak Change'!$A$106:GF$202,188,FALSE())))</f>
        <v>0</v>
      </c>
      <c r="GG45" s="193" t="n">
        <f aca="false">IF(ISERROR(VLOOKUP($A45,'Import Peak'!$A$3:GG$99,189,FALSE())-VLOOKUP($A45,'Import Peak Change'!$A$106:GG$202,189,FALSE())),0,(VLOOKUP($A45,'Import Peak'!$A$3:GG$99,189,FALSE())-VLOOKUP($A45,'Import Peak Change'!$A$106:GG$202,189,FALSE())))</f>
        <v>0</v>
      </c>
      <c r="GH45" s="193" t="n">
        <f aca="false">IF(ISERROR(VLOOKUP($A45,'Import Peak'!$A$3:GH$99,190,FALSE())-VLOOKUP($A45,'Import Peak Change'!$A$106:GH$202,190,FALSE())),0,(VLOOKUP($A45,'Import Peak'!$A$3:GH$99,190,FALSE())-VLOOKUP($A45,'Import Peak Change'!$A$106:GH$202,190,FALSE())))</f>
        <v>0</v>
      </c>
      <c r="GI45" s="193" t="n">
        <f aca="false">IF(ISERROR(VLOOKUP($A45,'Import Peak'!$A$3:GI$99,191,FALSE())-VLOOKUP($A45,'Import Peak Change'!$A$106:GI$202,191,FALSE())),0,(VLOOKUP($A45,'Import Peak'!$A$3:GI$99,191,FALSE())-VLOOKUP($A45,'Import Peak Change'!$A$106:GI$202,191,FALSE())))</f>
        <v>0</v>
      </c>
      <c r="GJ45" s="193" t="n">
        <f aca="false">IF(ISERROR(VLOOKUP($A45,'Import Peak'!$A$3:GJ$99,192,FALSE())-VLOOKUP($A45,'Import Peak Change'!$A$106:GJ$202,192,FALSE())),0,(VLOOKUP($A45,'Import Peak'!$A$3:GJ$99,192,FALSE())-VLOOKUP($A45,'Import Peak Change'!$A$106:GJ$202,192,FALSE())))</f>
        <v>0</v>
      </c>
      <c r="GK45" s="193" t="n">
        <f aca="false">IF(ISERROR(VLOOKUP($A45,'Import Peak'!$A$3:GK$99,193,FALSE())-VLOOKUP($A45,'Import Peak Change'!$A$106:GK$202,193,FALSE())),0,(VLOOKUP($A45,'Import Peak'!$A$3:GK$99,193,FALSE())-VLOOKUP($A45,'Import Peak Change'!$A$106:GK$202,193,FALSE())))</f>
        <v>0</v>
      </c>
      <c r="GL45" s="193" t="n">
        <f aca="false">IF(ISERROR(VLOOKUP($A45,'Import Peak'!$A$3:GL$99,194,FALSE())-VLOOKUP($A45,'Import Peak Change'!$A$106:GL$202,194,FALSE())),0,(VLOOKUP($A45,'Import Peak'!$A$3:GL$99,194,FALSE())-VLOOKUP($A45,'Import Peak Change'!$A$106:GL$202,194,FALSE())))</f>
        <v>0</v>
      </c>
      <c r="GM45" s="193" t="n">
        <f aca="false">IF(ISERROR(VLOOKUP($A45,'Import Peak'!$A$3:GM$99,195,FALSE())-VLOOKUP($A45,'Import Peak Change'!$A$106:GM$202,195,FALSE())),0,(VLOOKUP($A45,'Import Peak'!$A$3:GM$99,195,FALSE())-VLOOKUP($A45,'Import Peak Change'!$A$106:GM$202,195,FALSE())))</f>
        <v>0</v>
      </c>
      <c r="GN45" s="193" t="n">
        <f aca="false">IF(ISERROR(VLOOKUP($A45,'Import Peak'!$A$3:GN$99,196,FALSE())-VLOOKUP($A45,'Import Peak Change'!$A$106:GN$202,196,FALSE())),0,(VLOOKUP($A45,'Import Peak'!$A$3:GN$99,196,FALSE())-VLOOKUP($A45,'Import Peak Change'!$A$106:GN$202,196,FALSE())))</f>
        <v>0</v>
      </c>
      <c r="GO45" s="193" t="n">
        <f aca="false">IF(ISERROR(VLOOKUP($A45,'Import Peak'!$A$3:GO$99,197,FALSE())-VLOOKUP($A45,'Import Peak Change'!$A$106:GO$202,197,FALSE())),0,(VLOOKUP($A45,'Import Peak'!$A$3:GO$99,197,FALSE())-VLOOKUP($A45,'Import Peak Change'!$A$106:GO$202,197,FALSE())))</f>
        <v>0</v>
      </c>
      <c r="GP45" s="193" t="n">
        <f aca="false">IF(ISERROR(VLOOKUP($A45,'Import Peak'!$A$3:GP$99,198,FALSE())-VLOOKUP($A45,'Import Peak Change'!$A$106:GP$202,198,FALSE())),0,(VLOOKUP($A45,'Import Peak'!$A$3:GP$99,198,FALSE())-VLOOKUP($A45,'Import Peak Change'!$A$106:GP$202,198,FALSE())))</f>
        <v>0</v>
      </c>
      <c r="GQ45" s="193" t="n">
        <f aca="false">IF(ISERROR(VLOOKUP($A45,'Import Peak'!$A$3:GQ$99,199,FALSE())-VLOOKUP($A45,'Import Peak Change'!$A$106:GQ$202,199,FALSE())),0,(VLOOKUP($A45,'Import Peak'!$A$3:GQ$99,199,FALSE())-VLOOKUP($A45,'Import Peak Change'!$A$106:GQ$202,199,FALSE())))</f>
        <v>0</v>
      </c>
      <c r="GR45" s="193" t="n">
        <f aca="false">IF(ISERROR(VLOOKUP($A45,'Import Peak'!$A$3:GR$99,200,FALSE())-VLOOKUP($A45,'Import Peak Change'!$A$106:GR$202,200,FALSE())),0,(VLOOKUP($A45,'Import Peak'!$A$3:GR$99,200,FALSE())-VLOOKUP($A45,'Import Peak Change'!$A$106:GR$202,200,FALSE())))</f>
        <v>0</v>
      </c>
      <c r="GS45" s="193" t="n">
        <f aca="false">IF(ISERROR(VLOOKUP($A45,'Import Peak'!$A$3:GS$99,201,FALSE())-VLOOKUP($A45,'Import Peak Change'!$A$106:GS$202,201,FALSE())),0,(VLOOKUP($A45,'Import Peak'!$A$3:GS$99,201,FALSE())-VLOOKUP($A45,'Import Peak Change'!$A$106:GS$202,201,FALSE())))</f>
        <v>0</v>
      </c>
      <c r="GT45" s="193" t="n">
        <f aca="false">IF(ISERROR(VLOOKUP($A45,'Import Peak'!$A$3:GT$99,202,FALSE())-VLOOKUP($A45,'Import Peak Change'!$A$106:GT$202,202,FALSE())),0,(VLOOKUP($A45,'Import Peak'!$A$3:GT$99,202,FALSE())-VLOOKUP($A45,'Import Peak Change'!$A$106:GT$202,202,FALSE())))</f>
        <v>0</v>
      </c>
      <c r="GU45" s="193" t="n">
        <f aca="false">IF(ISERROR(VLOOKUP($A45,'Import Peak'!$A$3:GU$99,203,FALSE())-VLOOKUP($A45,'Import Peak Change'!$A$106:GU$202,203,FALSE())),0,(VLOOKUP($A45,'Import Peak'!$A$3:GU$99,203,FALSE())-VLOOKUP($A45,'Import Peak Change'!$A$106:GU$202,203,FALSE())))</f>
        <v>0</v>
      </c>
      <c r="GV45" s="193" t="n">
        <f aca="false">IF(ISERROR(VLOOKUP($A45,'Import Peak'!$A$3:GV$99,204,FALSE())-VLOOKUP($A45,'Import Peak Change'!$A$106:GV$202,204,FALSE())),0,(VLOOKUP($A45,'Import Peak'!$A$3:GV$99,204,FALSE())-VLOOKUP($A45,'Import Peak Change'!$A$106:GV$202,204,FALSE())))</f>
        <v>0</v>
      </c>
      <c r="GW45" s="193" t="n">
        <f aca="false">IF(ISERROR(VLOOKUP($A45,'Import Peak'!$A$3:GW$99,205,FALSE())-VLOOKUP($A45,'Import Peak Change'!$A$106:GW$202,205,FALSE())),0,(VLOOKUP($A45,'Import Peak'!$A$3:GW$99,205,FALSE())-VLOOKUP($A45,'Import Peak Change'!$A$106:GW$202,205,FALSE())))</f>
        <v>0</v>
      </c>
      <c r="GX45" s="193" t="n">
        <f aca="false">IF(ISERROR(VLOOKUP($A45,'Import Peak'!$A$3:GX$99,206,FALSE())-VLOOKUP($A45,'Import Peak Change'!$A$106:GX$202,206,FALSE())),0,(VLOOKUP($A45,'Import Peak'!$A$3:GX$99,206,FALSE())-VLOOKUP($A45,'Import Peak Change'!$A$106:GX$202,206,FALSE())))</f>
        <v>0</v>
      </c>
      <c r="GY45" s="193" t="n">
        <f aca="false">IF(ISERROR(VLOOKUP($A45,'Import Peak'!$A$3:GY$99,207,FALSE())-VLOOKUP($A45,'Import Peak Change'!$A$106:GY$202,207,FALSE())),0,(VLOOKUP($A45,'Import Peak'!$A$3:GY$99,207,FALSE())-VLOOKUP($A45,'Import Peak Change'!$A$106:GY$202,207,FALSE())))</f>
        <v>0</v>
      </c>
      <c r="GZ45" s="193" t="n">
        <f aca="false">IF(ISERROR(VLOOKUP($A45,'Import Peak'!$A$3:GZ$99,208,FALSE())-VLOOKUP($A45,'Import Peak Change'!$A$106:GZ$202,208,FALSE())),0,(VLOOKUP($A45,'Import Peak'!$A$3:GZ$99,208,FALSE())-VLOOKUP($A45,'Import Peak Change'!$A$106:GZ$202,208,FALSE())))</f>
        <v>0</v>
      </c>
      <c r="HA45" s="193" t="n">
        <f aca="false">IF(ISERROR(VLOOKUP($A45,'Import Peak'!$A$3:HA$99,209,FALSE())-VLOOKUP($A45,'Import Peak Change'!$A$106:HA$202,209,FALSE())),0,(VLOOKUP($A45,'Import Peak'!$A$3:HA$99,209,FALSE())-VLOOKUP($A45,'Import Peak Change'!$A$106:HA$202,209,FALSE())))</f>
        <v>0</v>
      </c>
      <c r="HB45" s="193" t="n">
        <f aca="false">IF(ISERROR(VLOOKUP($A45,'Import Peak'!$A$3:HB$99,210,FALSE())-VLOOKUP($A45,'Import Peak Change'!$A$106:HB$202,210,FALSE())),0,(VLOOKUP($A45,'Import Peak'!$A$3:HB$99,210,FALSE())-VLOOKUP($A45,'Import Peak Change'!$A$106:HB$202,210,FALSE())))</f>
        <v>0</v>
      </c>
      <c r="HC45" s="193" t="n">
        <f aca="false">IF(ISERROR(VLOOKUP($A45,'Import Peak'!$A$3:HC$99,211,FALSE())-VLOOKUP($A45,'Import Peak Change'!$A$106:HC$202,211,FALSE())),0,(VLOOKUP($A45,'Import Peak'!$A$3:HC$99,211,FALSE())-VLOOKUP($A45,'Import Peak Change'!$A$106:HC$202,211,FALSE())))</f>
        <v>0</v>
      </c>
      <c r="HD45" s="193" t="n">
        <f aca="false">IF(ISERROR(VLOOKUP($A45,'Import Peak'!$A$3:HD$99,212,FALSE())-VLOOKUP($A45,'Import Peak Change'!$A$106:HD$202,212,FALSE())),0,(VLOOKUP($A45,'Import Peak'!$A$3:HD$99,212,FALSE())-VLOOKUP($A45,'Import Peak Change'!$A$106:HD$202,212,FALSE())))</f>
        <v>0</v>
      </c>
      <c r="HE45" s="193" t="n">
        <f aca="false">IF(ISERROR(VLOOKUP($A45,'Import Peak'!$A$3:HE$99,213,FALSE())-VLOOKUP($A45,'Import Peak Change'!$A$106:HE$202,213,FALSE())),0,(VLOOKUP($A45,'Import Peak'!$A$3:HE$99,213,FALSE())-VLOOKUP($A45,'Import Peak Change'!$A$106:HE$202,213,FALSE())))</f>
        <v>0</v>
      </c>
      <c r="HF45" s="193" t="n">
        <f aca="false">IF(ISERROR(VLOOKUP($A45,'Import Peak'!$A$3:HF$99,214,FALSE())-VLOOKUP($A45,'Import Peak Change'!$A$106:HF$202,214,FALSE())),0,(VLOOKUP($A45,'Import Peak'!$A$3:HF$99,214,FALSE())-VLOOKUP($A45,'Import Peak Change'!$A$106:HF$202,214,FALSE())))</f>
        <v>0</v>
      </c>
      <c r="HG45" s="193" t="n">
        <f aca="false">IF(ISERROR(VLOOKUP($A45,'Import Peak'!$A$3:HG$99,215,FALSE())-VLOOKUP($A45,'Import Peak Change'!$A$106:HG$202,215,FALSE())),0,(VLOOKUP($A45,'Import Peak'!$A$3:HG$99,215,FALSE())-VLOOKUP($A45,'Import Peak Change'!$A$106:HG$202,215,FALSE())))</f>
        <v>0</v>
      </c>
      <c r="HH45" s="193" t="n">
        <f aca="false">IF(ISERROR(VLOOKUP($A45,'Import Peak'!$A$3:HH$99,216,FALSE())-VLOOKUP($A45,'Import Peak Change'!$A$106:HH$202,216,FALSE())),0,(VLOOKUP($A45,'Import Peak'!$A$3:HH$99,216,FALSE())-VLOOKUP($A45,'Import Peak Change'!$A$106:HH$202,216,FALSE())))</f>
        <v>0</v>
      </c>
      <c r="HI45" s="193" t="n">
        <f aca="false">IF(ISERROR(VLOOKUP($A45,'Import Peak'!$A$3:HI$99,217,FALSE())-VLOOKUP($A45,'Import Peak Change'!$A$106:HI$202,217,FALSE())),0,(VLOOKUP($A45,'Import Peak'!$A$3:HI$99,217,FALSE())-VLOOKUP($A45,'Import Peak Change'!$A$106:HI$202,217,FALSE())))</f>
        <v>0</v>
      </c>
      <c r="HJ45" s="193" t="n">
        <f aca="false">IF(ISERROR(VLOOKUP($A45,'Import Peak'!$A$3:HJ$99,218,FALSE())-VLOOKUP($A45,'Import Peak Change'!$A$106:HJ$202,218,FALSE())),0,(VLOOKUP($A45,'Import Peak'!$A$3:HJ$99,218,FALSE())-VLOOKUP($A45,'Import Peak Change'!$A$106:HJ$202,218,FALSE())))</f>
        <v>0</v>
      </c>
      <c r="HK45" s="193" t="n">
        <f aca="false">IF(ISERROR(VLOOKUP($A45,'Import Peak'!$A$3:HK$99,219,FALSE())-VLOOKUP($A45,'Import Peak Change'!$A$106:HK$202,219,FALSE())),0,(VLOOKUP($A45,'Import Peak'!$A$3:HK$99,219,FALSE())-VLOOKUP($A45,'Import Peak Change'!$A$106:HK$202,219,FALSE())))</f>
        <v>0</v>
      </c>
      <c r="HL45" s="193" t="n">
        <f aca="false">IF(ISERROR(VLOOKUP($A45,'Import Peak'!$A$3:HL$99,220,FALSE())-VLOOKUP($A45,'Import Peak Change'!$A$106:HL$202,220,FALSE())),0,(VLOOKUP($A45,'Import Peak'!$A$3:HL$99,220,FALSE())-VLOOKUP($A45,'Import Peak Change'!$A$106:HL$202,220,FALSE())))</f>
        <v>0</v>
      </c>
      <c r="HM45" s="193" t="n">
        <f aca="false">IF(ISERROR(VLOOKUP($A45,'Import Peak'!$A$3:HM$99,221,FALSE())-VLOOKUP($A45,'Import Peak Change'!$A$106:HM$202,221,FALSE())),0,(VLOOKUP($A45,'Import Peak'!$A$3:HM$99,221,FALSE())-VLOOKUP($A45,'Import Peak Change'!$A$106:HM$202,221,FALSE())))</f>
        <v>0</v>
      </c>
      <c r="HN45" s="193" t="n">
        <f aca="false">IF(ISERROR(VLOOKUP($A45,'Import Peak'!$A$3:HN$99,222,FALSE())-VLOOKUP($A45,'Import Peak Change'!$A$106:HN$202,222,FALSE())),0,(VLOOKUP($A45,'Import Peak'!$A$3:HN$99,222,FALSE())-VLOOKUP($A45,'Import Peak Change'!$A$106:HN$202,222,FALSE())))</f>
        <v>0</v>
      </c>
      <c r="HO45" s="193" t="n">
        <f aca="false">IF(ISERROR(VLOOKUP($A45,'Import Peak'!$A$3:HO$99,223,FALSE())-VLOOKUP($A45,'Import Peak Change'!$A$106:HO$202,223,FALSE())),0,(VLOOKUP($A45,'Import Peak'!$A$3:HO$99,223,FALSE())-VLOOKUP($A45,'Import Peak Change'!$A$106:HO$202,223,FALSE())))</f>
        <v>0</v>
      </c>
      <c r="HP45" s="193" t="n">
        <f aca="false">IF(ISERROR(VLOOKUP($A45,'Import Peak'!$A$3:HP$99,224,FALSE())-VLOOKUP($A45,'Import Peak Change'!$A$106:HP$202,224,FALSE())),0,(VLOOKUP($A45,'Import Peak'!$A$3:HP$99,224,FALSE())-VLOOKUP($A45,'Import Peak Change'!$A$106:HP$202,224,FALSE())))</f>
        <v>0</v>
      </c>
      <c r="HQ45" s="193" t="n">
        <f aca="false">IF(ISERROR(VLOOKUP($A45,'Import Peak'!$A$3:HQ$99,225,FALSE())-VLOOKUP($A45,'Import Peak Change'!$A$106:HQ$202,225,FALSE())),0,(VLOOKUP($A45,'Import Peak'!$A$3:HQ$99,225,FALSE())-VLOOKUP($A45,'Import Peak Change'!$A$106:HQ$202,225,FALSE())))</f>
        <v>0</v>
      </c>
      <c r="HR45" s="193" t="n">
        <f aca="false">IF(ISERROR(VLOOKUP($A45,'Import Peak'!$A$3:HR$99,226,FALSE())-VLOOKUP($A45,'Import Peak Change'!$A$106:HR$202,226,FALSE())),0,(VLOOKUP($A45,'Import Peak'!$A$3:HR$99,226,FALSE())-VLOOKUP($A45,'Import Peak Change'!$A$106:HR$202,226,FALSE())))</f>
        <v>0</v>
      </c>
      <c r="HS45" s="193" t="n">
        <f aca="false">IF(ISERROR(VLOOKUP($A45,'Import Peak'!$A$3:HS$99,227,FALSE())-VLOOKUP($A45,'Import Peak Change'!$A$106:HS$202,227,FALSE())),0,(VLOOKUP($A45,'Import Peak'!$A$3:HS$99,227,FALSE())-VLOOKUP($A45,'Import Peak Change'!$A$106:HS$202,227,FALSE())))</f>
        <v>0</v>
      </c>
      <c r="HT45" s="193" t="n">
        <f aca="false">IF(ISERROR(VLOOKUP($A45,'Import Peak'!$A$3:HT$99,228,FALSE())-VLOOKUP($A45,'Import Peak Change'!$A$106:HT$202,228,FALSE())),0,(VLOOKUP($A45,'Import Peak'!$A$3:HT$99,228,FALSE())-VLOOKUP($A45,'Import Peak Change'!$A$106:HT$202,228,FALSE())))</f>
        <v>0</v>
      </c>
      <c r="HU45" s="193" t="n">
        <f aca="false">IF(ISERROR(VLOOKUP($A45,'Import Peak'!$A$3:HU$99,229,FALSE())-VLOOKUP($A45,'Import Peak Change'!$A$106:HU$202,229,FALSE())),0,(VLOOKUP($A45,'Import Peak'!$A$3:HU$99,229,FALSE())-VLOOKUP($A45,'Import Peak Change'!$A$106:HU$202,229,FALSE())))</f>
        <v>0</v>
      </c>
      <c r="HV45" s="193" t="n">
        <f aca="false">IF(ISERROR(VLOOKUP($A45,'Import Peak'!$A$3:HV$99,230,FALSE())-VLOOKUP($A45,'Import Peak Change'!$A$106:HV$202,230,FALSE())),0,(VLOOKUP($A45,'Import Peak'!$A$3:HV$99,230,FALSE())-VLOOKUP($A45,'Import Peak Change'!$A$106:HV$202,230,FALSE())))</f>
        <v>0</v>
      </c>
      <c r="HW45" s="193" t="n">
        <f aca="false">IF(ISERROR(VLOOKUP($A45,'Import Peak'!$A$3:HW$99,231,FALSE())-VLOOKUP($A45,'Import Peak Change'!$A$106:HW$202,231,FALSE())),0,(VLOOKUP($A45,'Import Peak'!$A$3:HW$99,231,FALSE())-VLOOKUP($A45,'Import Peak Change'!$A$106:HW$202,231,FALSE())))</f>
        <v>0</v>
      </c>
      <c r="HX45" s="193" t="n">
        <f aca="false">IF(ISERROR(VLOOKUP($A45,'Import Peak'!$A$3:HX$99,232,FALSE())-VLOOKUP($A45,'Import Peak Change'!$A$106:HX$202,232,FALSE())),0,(VLOOKUP($A45,'Import Peak'!$A$3:HX$99,232,FALSE())-VLOOKUP($A45,'Import Peak Change'!$A$106:HX$202,232,FALSE())))</f>
        <v>0</v>
      </c>
      <c r="HY45" s="193" t="n">
        <f aca="false">IF(ISERROR(VLOOKUP($A45,'Import Peak'!$A$3:HY$99,233,FALSE())-VLOOKUP($A45,'Import Peak Change'!$A$106:HY$202,233,FALSE())),0,(VLOOKUP($A45,'Import Peak'!$A$3:HY$99,233,FALSE())-VLOOKUP($A45,'Import Peak Change'!$A$106:HY$202,233,FALSE())))</f>
        <v>0</v>
      </c>
      <c r="HZ45" s="193" t="n">
        <f aca="false">IF(ISERROR(VLOOKUP($A45,'Import Peak'!$A$3:HZ$99,234,FALSE())-VLOOKUP($A45,'Import Peak Change'!$A$106:HZ$202,234,FALSE())),0,(VLOOKUP($A45,'Import Peak'!$A$3:HZ$99,234,FALSE())-VLOOKUP($A45,'Import Peak Change'!$A$106:HZ$202,234,FALSE())))</f>
        <v>0</v>
      </c>
      <c r="IA45" s="193" t="n">
        <f aca="false">IF(ISERROR(VLOOKUP($A45,'Import Peak'!$A$3:IA$99,235,FALSE())-VLOOKUP($A45,'Import Peak Change'!$A$106:IA$202,235,FALSE())),0,(VLOOKUP($A45,'Import Peak'!$A$3:IA$99,235,FALSE())-VLOOKUP($A45,'Import Peak Change'!$A$106:IA$202,235,FALSE())))</f>
        <v>0</v>
      </c>
      <c r="IB45" s="193" t="n">
        <f aca="false">IF(ISERROR(VLOOKUP($A45,'Import Peak'!$A$3:IB$99,236,FALSE())-VLOOKUP($A45,'Import Peak Change'!$A$106:IB$202,236,FALSE())),0,(VLOOKUP($A45,'Import Peak'!$A$3:IB$99,236,FALSE())-VLOOKUP($A45,'Import Peak Change'!$A$106:IB$202,236,FALSE())))</f>
        <v>0</v>
      </c>
      <c r="IC45" s="193" t="n">
        <f aca="false">IF(ISERROR(VLOOKUP($A45,'Import Peak'!$A$3:IC$99,237,FALSE())-VLOOKUP($A45,'Import Peak Change'!$A$106:IC$202,237,FALSE())),0,(VLOOKUP($A45,'Import Peak'!$A$3:IC$99,237,FALSE())-VLOOKUP($A45,'Import Peak Change'!$A$106:IC$202,237,FALSE())))</f>
        <v>0</v>
      </c>
      <c r="ID45" s="193" t="n">
        <f aca="false">IF(ISERROR(VLOOKUP($A45,'Import Peak'!$A$3:ID$99,238,FALSE())-VLOOKUP($A45,'Import Peak Change'!$A$106:ID$202,238,FALSE())),0,(VLOOKUP($A45,'Import Peak'!$A$3:ID$99,238,FALSE())-VLOOKUP($A45,'Import Peak Change'!$A$106:ID$202,238,FALSE())))</f>
        <v>0</v>
      </c>
      <c r="IE45" s="193" t="n">
        <f aca="false">IF(ISERROR(VLOOKUP($A45,'Import Peak'!$A$3:IE$99,239,FALSE())-VLOOKUP($A45,'Import Peak Change'!$A$106:IE$202,239,FALSE())),0,(VLOOKUP($A45,'Import Peak'!$A$3:IE$99,239,FALSE())-VLOOKUP($A45,'Import Peak Change'!$A$106:IE$202,239,FALSE())))</f>
        <v>0</v>
      </c>
    </row>
    <row r="46" customFormat="false" ht="12.75" hidden="false" customHeight="false" outlineLevel="0" collapsed="false">
      <c r="A46" s="201" t="str">
        <f aca="false">IF('Import Peak'!A43=0,"",'Import Peak'!A43)</f>
        <v/>
      </c>
      <c r="B46" s="193"/>
      <c r="C46" s="193"/>
      <c r="D46" s="193"/>
      <c r="E46" s="193"/>
      <c r="F46" s="193"/>
      <c r="G46" s="193" t="n">
        <f aca="false">IF(ISERROR(VLOOKUP($A46,'Import Peak'!$A$3:G$99,7,FALSE())-VLOOKUP($A46,'Import Peak Change'!$A$106:G$202,7,FALSE())),0,(VLOOKUP($A46,'Import Peak'!$A$3:G$99,7,FALSE())-VLOOKUP($A46,'Import Peak Change'!$A$106:G$202,7,FALSE())))</f>
        <v>0</v>
      </c>
      <c r="H46" s="193" t="n">
        <f aca="false">IF(ISERROR(VLOOKUP($A46,'Import Peak'!$A$3:H$99,8,FALSE())-VLOOKUP($A46,'Import Peak Change'!$A$106:H$202,8,FALSE())),0,(VLOOKUP($A46,'Import Peak'!$A$3:H$99,8,FALSE())-VLOOKUP($A46,'Import Peak Change'!$A$106:H$202,8,FALSE())))</f>
        <v>0</v>
      </c>
      <c r="I46" s="193" t="n">
        <f aca="false">IF(ISERROR(VLOOKUP($A46,'Import Peak'!$A$3:I$99,9,FALSE())-VLOOKUP($A46,'Import Peak Change'!$A$106:I$202,9,FALSE())),0,(VLOOKUP($A46,'Import Peak'!$A$3:I$99,9,FALSE())-VLOOKUP($A46,'Import Peak Change'!$A$106:I$202,9,FALSE())))</f>
        <v>0</v>
      </c>
      <c r="J46" s="193" t="n">
        <f aca="false">IF(ISERROR(VLOOKUP($A46,'Import Peak'!$A$3:J$99,10,FALSE())-VLOOKUP($A46,'Import Peak Change'!$A$106:J$202,10,FALSE())),0,(VLOOKUP($A46,'Import Peak'!$A$3:J$99,10,FALSE())-VLOOKUP($A46,'Import Peak Change'!$A$106:J$202,10,FALSE())))</f>
        <v>0</v>
      </c>
      <c r="K46" s="193" t="n">
        <f aca="false">IF(ISERROR(VLOOKUP($A46,'Import Peak'!$A$3:K$99,11,FALSE())-VLOOKUP($A46,'Import Peak Change'!$A$106:K$202,11,FALSE())),0,(VLOOKUP($A46,'Import Peak'!$A$3:K$99,11,FALSE())-VLOOKUP($A46,'Import Peak Change'!$A$106:K$202,11,FALSE())))</f>
        <v>0</v>
      </c>
      <c r="L46" s="193" t="n">
        <f aca="false">IF(ISERROR(VLOOKUP($A46,'Import Peak'!$A$3:L$99,12,FALSE())-VLOOKUP($A46,'Import Peak Change'!$A$106:L$202,12,FALSE())),0,(VLOOKUP($A46,'Import Peak'!$A$3:L$99,12,FALSE())-VLOOKUP($A46,'Import Peak Change'!$A$106:L$202,12,FALSE())))</f>
        <v>0</v>
      </c>
      <c r="M46" s="193" t="n">
        <f aca="false">IF(ISERROR(VLOOKUP($A46,'Import Peak'!$A$3:M$99,13,FALSE())-VLOOKUP($A46,'Import Peak Change'!$A$106:M$202,13,FALSE())),0,(VLOOKUP($A46,'Import Peak'!$A$3:M$99,13,FALSE())-VLOOKUP($A46,'Import Peak Change'!$A$106:M$202,13,FALSE())))</f>
        <v>0</v>
      </c>
      <c r="N46" s="193" t="n">
        <f aca="false">IF(ISERROR(VLOOKUP($A46,'Import Peak'!$A$3:N$99,14,FALSE())-VLOOKUP($A46,'Import Peak Change'!$A$106:N$202,14,FALSE())),0,(VLOOKUP($A46,'Import Peak'!$A$3:N$99,14,FALSE())-VLOOKUP($A46,'Import Peak Change'!$A$106:N$202,14,FALSE())))</f>
        <v>0</v>
      </c>
      <c r="O46" s="193" t="n">
        <f aca="false">IF(ISERROR(VLOOKUP($A46,'Import Peak'!$A$3:O$99,15,FALSE())-VLOOKUP($A46,'Import Peak Change'!$A$106:O$202,15,FALSE())),0,(VLOOKUP($A46,'Import Peak'!$A$3:O$99,15,FALSE())-VLOOKUP($A46,'Import Peak Change'!$A$106:O$202,15,FALSE())))</f>
        <v>0</v>
      </c>
      <c r="P46" s="193" t="n">
        <f aca="false">IF(ISERROR(VLOOKUP($A46,'Import Peak'!$A$3:P$99,16,FALSE())-VLOOKUP($A46,'Import Peak Change'!$A$106:P$202,16,FALSE())),0,(VLOOKUP($A46,'Import Peak'!$A$3:P$99,16,FALSE())-VLOOKUP($A46,'Import Peak Change'!$A$106:P$202,16,FALSE())))</f>
        <v>0</v>
      </c>
      <c r="Q46" s="193" t="n">
        <f aca="false">IF(ISERROR(VLOOKUP($A46,'Import Peak'!$A$3:Q$99,17,FALSE())-VLOOKUP($A46,'Import Peak Change'!$A$106:Q$202,17,FALSE())),0,(VLOOKUP($A46,'Import Peak'!$A$3:Q$99,17,FALSE())-VLOOKUP($A46,'Import Peak Change'!$A$106:Q$202,17,FALSE())))</f>
        <v>0</v>
      </c>
      <c r="R46" s="193" t="n">
        <f aca="false">IF(ISERROR(VLOOKUP($A46,'Import Peak'!$A$3:R$99,18,FALSE())-VLOOKUP($A46,'Import Peak Change'!$A$106:R$202,18,FALSE())),0,(VLOOKUP($A46,'Import Peak'!$A$3:R$99,18,FALSE())-VLOOKUP($A46,'Import Peak Change'!$A$106:R$202,18,FALSE())))</f>
        <v>0</v>
      </c>
      <c r="S46" s="193" t="n">
        <f aca="false">IF(ISERROR(VLOOKUP($A46,'Import Peak'!$A$3:S$99,19,FALSE())-VLOOKUP($A46,'Import Peak Change'!$A$106:S$202,19,FALSE())),0,(VLOOKUP($A46,'Import Peak'!$A$3:S$99,19,FALSE())-VLOOKUP($A46,'Import Peak Change'!$A$106:S$202,19,FALSE())))</f>
        <v>0</v>
      </c>
      <c r="T46" s="193" t="n">
        <f aca="false">IF(ISERROR(VLOOKUP($A46,'Import Peak'!$A$3:T$99,20,FALSE())-VLOOKUP($A46,'Import Peak Change'!$A$106:T$202,20,FALSE())),0,(VLOOKUP($A46,'Import Peak'!$A$3:T$99,20,FALSE())-VLOOKUP($A46,'Import Peak Change'!$A$106:T$202,20,FALSE())))</f>
        <v>0</v>
      </c>
      <c r="U46" s="193" t="n">
        <f aca="false">IF(ISERROR(VLOOKUP($A46,'Import Peak'!$A$3:U$99,21,FALSE())-VLOOKUP($A46,'Import Peak Change'!$A$106:U$202,21,FALSE())),0,(VLOOKUP($A46,'Import Peak'!$A$3:U$99,21,FALSE())-VLOOKUP($A46,'Import Peak Change'!$A$106:U$202,21,FALSE())))</f>
        <v>0</v>
      </c>
      <c r="V46" s="193" t="n">
        <f aca="false">IF(ISERROR(VLOOKUP($A46,'Import Peak'!$A$3:V$99,22,FALSE())-VLOOKUP($A46,'Import Peak Change'!$A$106:V$202,22,FALSE())),0,(VLOOKUP($A46,'Import Peak'!$A$3:V$99,22,FALSE())-VLOOKUP($A46,'Import Peak Change'!$A$106:V$202,22,FALSE())))</f>
        <v>0</v>
      </c>
      <c r="W46" s="193" t="n">
        <f aca="false">IF(ISERROR(VLOOKUP($A46,'Import Peak'!$A$3:W$99,23,FALSE())-VLOOKUP($A46,'Import Peak Change'!$A$106:W$202,23,FALSE())),0,(VLOOKUP($A46,'Import Peak'!$A$3:W$99,23,FALSE())-VLOOKUP($A46,'Import Peak Change'!$A$106:W$202,23,FALSE())))</f>
        <v>0</v>
      </c>
      <c r="X46" s="193" t="n">
        <f aca="false">IF(ISERROR(VLOOKUP($A46,'Import Peak'!$A$3:X$99,24,FALSE())-VLOOKUP($A46,'Import Peak Change'!$A$106:X$202,24,FALSE())),0,(VLOOKUP($A46,'Import Peak'!$A$3:X$99,24,FALSE())-VLOOKUP($A46,'Import Peak Change'!$A$106:X$202,24,FALSE())))</f>
        <v>0</v>
      </c>
      <c r="Y46" s="193" t="n">
        <f aca="false">IF(ISERROR(VLOOKUP($A46,'Import Peak'!$A$3:Y$99,25,FALSE())-VLOOKUP($A46,'Import Peak Change'!$A$106:Y$202,25,FALSE())),0,(VLOOKUP($A46,'Import Peak'!$A$3:Y$99,25,FALSE())-VLOOKUP($A46,'Import Peak Change'!$A$106:Y$202,25,FALSE())))</f>
        <v>0</v>
      </c>
      <c r="Z46" s="193" t="n">
        <f aca="false">IF(ISERROR(VLOOKUP($A46,'Import Peak'!$A$3:Z$99,26,FALSE())-VLOOKUP($A46,'Import Peak Change'!$A$106:Z$202,26,FALSE())),0,(VLOOKUP($A46,'Import Peak'!$A$3:Z$99,26,FALSE())-VLOOKUP($A46,'Import Peak Change'!$A$106:Z$202,26,FALSE())))</f>
        <v>0</v>
      </c>
      <c r="AA46" s="193" t="n">
        <f aca="false">IF(ISERROR(VLOOKUP($A46,'Import Peak'!$A$3:AA$99,27,FALSE())-VLOOKUP($A46,'Import Peak Change'!$A$106:AA$202,27,FALSE())),0,(VLOOKUP($A46,'Import Peak'!$A$3:AA$99,27,FALSE())-VLOOKUP($A46,'Import Peak Change'!$A$106:AA$202,27,FALSE())))</f>
        <v>0</v>
      </c>
      <c r="AB46" s="193" t="n">
        <f aca="false">IF(ISERROR(VLOOKUP($A46,'Import Peak'!$A$3:AB$99,28,FALSE())-VLOOKUP($A46,'Import Peak Change'!$A$106:AB$202,28,FALSE())),0,(VLOOKUP($A46,'Import Peak'!$A$3:AB$99,28,FALSE())-VLOOKUP($A46,'Import Peak Change'!$A$106:AB$202,28,FALSE())))</f>
        <v>0</v>
      </c>
      <c r="AC46" s="193" t="n">
        <f aca="false">IF(ISERROR(VLOOKUP($A46,'Import Peak'!$A$3:AC$99,29,FALSE())-VLOOKUP($A46,'Import Peak Change'!$A$106:AC$202,29,FALSE())),0,(VLOOKUP($A46,'Import Peak'!$A$3:AC$99,29,FALSE())-VLOOKUP($A46,'Import Peak Change'!$A$106:AC$202,29,FALSE())))</f>
        <v>0</v>
      </c>
      <c r="AD46" s="193" t="n">
        <f aca="false">IF(ISERROR(VLOOKUP($A46,'Import Peak'!$A$3:AD$99,30,FALSE())-VLOOKUP($A46,'Import Peak Change'!$A$106:AD$202,30,FALSE())),0,(VLOOKUP($A46,'Import Peak'!$A$3:AD$99,30,FALSE())-VLOOKUP($A46,'Import Peak Change'!$A$106:AD$202,30,FALSE())))</f>
        <v>0</v>
      </c>
      <c r="AE46" s="193" t="n">
        <f aca="false">IF(ISERROR(VLOOKUP($A46,'Import Peak'!$A$3:AE$99,31,FALSE())-VLOOKUP($A46,'Import Peak Change'!$A$106:AE$202,31,FALSE())),0,(VLOOKUP($A46,'Import Peak'!$A$3:AE$99,31,FALSE())-VLOOKUP($A46,'Import Peak Change'!$A$106:AE$202,31,FALSE())))</f>
        <v>0</v>
      </c>
      <c r="AF46" s="193" t="n">
        <f aca="false">IF(ISERROR(VLOOKUP($A46,'Import Peak'!$A$3:AF$99,32,FALSE())-VLOOKUP($A46,'Import Peak Change'!$A$106:AF$202,32,FALSE())),0,(VLOOKUP($A46,'Import Peak'!$A$3:AF$99,32,FALSE())-VLOOKUP($A46,'Import Peak Change'!$A$106:AF$202,32,FALSE())))</f>
        <v>0</v>
      </c>
      <c r="AG46" s="193" t="n">
        <f aca="false">IF(ISERROR(VLOOKUP($A46,'Import Peak'!$A$3:AG$99,33,FALSE())-VLOOKUP($A46,'Import Peak Change'!$A$106:AG$202,33,FALSE())),0,(VLOOKUP($A46,'Import Peak'!$A$3:AG$99,33,FALSE())-VLOOKUP($A46,'Import Peak Change'!$A$106:AG$202,33,FALSE())))</f>
        <v>0</v>
      </c>
      <c r="AH46" s="193" t="n">
        <f aca="false">IF(ISERROR(VLOOKUP($A46,'Import Peak'!$A$3:AH$99,34,FALSE())-VLOOKUP($A46,'Import Peak Change'!$A$106:AH$202,34,FALSE())),0,(VLOOKUP($A46,'Import Peak'!$A$3:AH$99,34,FALSE())-VLOOKUP($A46,'Import Peak Change'!$A$106:AH$202,34,FALSE())))</f>
        <v>0</v>
      </c>
      <c r="AI46" s="193" t="n">
        <f aca="false">IF(ISERROR(VLOOKUP($A46,'Import Peak'!$A$3:AI$99,35,FALSE())-VLOOKUP($A46,'Import Peak Change'!$A$106:AI$202,35,FALSE())),0,(VLOOKUP($A46,'Import Peak'!$A$3:AI$99,35,FALSE())-VLOOKUP($A46,'Import Peak Change'!$A$106:AI$202,35,FALSE())))</f>
        <v>0</v>
      </c>
      <c r="AJ46" s="193" t="n">
        <f aca="false">IF(ISERROR(VLOOKUP($A46,'Import Peak'!$A$3:AJ$99,36,FALSE())-VLOOKUP($A46,'Import Peak Change'!$A$106:AJ$202,36,FALSE())),0,(VLOOKUP($A46,'Import Peak'!$A$3:AJ$99,36,FALSE())-VLOOKUP($A46,'Import Peak Change'!$A$106:AJ$202,36,FALSE())))</f>
        <v>0</v>
      </c>
      <c r="AK46" s="193" t="n">
        <f aca="false">IF(ISERROR(VLOOKUP($A46,'Import Peak'!$A$3:AK$99,37,FALSE())-VLOOKUP($A46,'Import Peak Change'!$A$106:AK$202,37,FALSE())),0,(VLOOKUP($A46,'Import Peak'!$A$3:AK$99,37,FALSE())-VLOOKUP($A46,'Import Peak Change'!$A$106:AK$202,37,FALSE())))</f>
        <v>0</v>
      </c>
      <c r="AL46" s="193" t="n">
        <f aca="false">IF(ISERROR(VLOOKUP($A46,'Import Peak'!$A$3:AL$99,38,FALSE())-VLOOKUP($A46,'Import Peak Change'!$A$106:AL$202,38,FALSE())),0,(VLOOKUP($A46,'Import Peak'!$A$3:AL$99,38,FALSE())-VLOOKUP($A46,'Import Peak Change'!$A$106:AL$202,38,FALSE())))</f>
        <v>0</v>
      </c>
      <c r="AM46" s="193" t="n">
        <f aca="false">IF(ISERROR(VLOOKUP($A46,'Import Peak'!$A$3:AM$99,39,FALSE())-VLOOKUP($A46,'Import Peak Change'!$A$106:AM$202,39,FALSE())),0,(VLOOKUP($A46,'Import Peak'!$A$3:AM$99,39,FALSE())-VLOOKUP($A46,'Import Peak Change'!$A$106:AM$202,39,FALSE())))</f>
        <v>0</v>
      </c>
      <c r="AN46" s="193" t="n">
        <f aca="false">IF(ISERROR(VLOOKUP($A46,'Import Peak'!$A$3:AN$99,40,FALSE())-VLOOKUP($A46,'Import Peak Change'!$A$106:AN$202,40,FALSE())),0,(VLOOKUP($A46,'Import Peak'!$A$3:AN$99,40,FALSE())-VLOOKUP($A46,'Import Peak Change'!$A$106:AN$202,40,FALSE())))</f>
        <v>0</v>
      </c>
      <c r="AO46" s="193" t="n">
        <f aca="false">IF(ISERROR(VLOOKUP($A46,'Import Peak'!$A$3:AO$99,41,FALSE())-VLOOKUP($A46,'Import Peak Change'!$A$106:AO$202,41,FALSE())),0,(VLOOKUP($A46,'Import Peak'!$A$3:AO$99,41,FALSE())-VLOOKUP($A46,'Import Peak Change'!$A$106:AO$202,41,FALSE())))</f>
        <v>0</v>
      </c>
      <c r="AP46" s="193" t="n">
        <f aca="false">IF(ISERROR(VLOOKUP($A46,'Import Peak'!$A$3:AP$99,42,FALSE())-VLOOKUP($A46,'Import Peak Change'!$A$106:AP$202,42,FALSE())),0,(VLOOKUP($A46,'Import Peak'!$A$3:AP$99,42,FALSE())-VLOOKUP($A46,'Import Peak Change'!$A$106:AP$202,42,FALSE())))</f>
        <v>0</v>
      </c>
      <c r="AQ46" s="193" t="n">
        <f aca="false">IF(ISERROR(VLOOKUP($A46,'Import Peak'!$A$3:AQ$99,43,FALSE())-VLOOKUP($A46,'Import Peak Change'!$A$106:AQ$202,43,FALSE())),0,(VLOOKUP($A46,'Import Peak'!$A$3:AQ$99,43,FALSE())-VLOOKUP($A46,'Import Peak Change'!$A$106:AQ$202,43,FALSE())))</f>
        <v>0</v>
      </c>
      <c r="AR46" s="193" t="n">
        <f aca="false">IF(ISERROR(VLOOKUP($A46,'Import Peak'!$A$3:AR$99,44,FALSE())-VLOOKUP($A46,'Import Peak Change'!$A$106:AR$202,44,FALSE())),0,(VLOOKUP($A46,'Import Peak'!$A$3:AR$99,44,FALSE())-VLOOKUP($A46,'Import Peak Change'!$A$106:AR$202,44,FALSE())))</f>
        <v>0</v>
      </c>
      <c r="AS46" s="193" t="n">
        <f aca="false">IF(ISERROR(VLOOKUP($A46,'Import Peak'!$A$3:AS$99,45,FALSE())-VLOOKUP($A46,'Import Peak Change'!$A$106:AS$202,45,FALSE())),0,(VLOOKUP($A46,'Import Peak'!$A$3:AS$99,45,FALSE())-VLOOKUP($A46,'Import Peak Change'!$A$106:AS$202,45,FALSE())))</f>
        <v>0</v>
      </c>
      <c r="AT46" s="193" t="n">
        <f aca="false">IF(ISERROR(VLOOKUP($A46,'Import Peak'!$A$3:AT$99,46,FALSE())-VLOOKUP($A46,'Import Peak Change'!$A$106:AT$202,46,FALSE())),0,(VLOOKUP($A46,'Import Peak'!$A$3:AT$99,46,FALSE())-VLOOKUP($A46,'Import Peak Change'!$A$106:AT$202,46,FALSE())))</f>
        <v>0</v>
      </c>
      <c r="AU46" s="193" t="n">
        <f aca="false">IF(ISERROR(VLOOKUP($A46,'Import Peak'!$A$3:AU$99,47,FALSE())-VLOOKUP($A46,'Import Peak Change'!$A$106:AU$202,47,FALSE())),0,(VLOOKUP($A46,'Import Peak'!$A$3:AU$99,47,FALSE())-VLOOKUP($A46,'Import Peak Change'!$A$106:AU$202,47,FALSE())))</f>
        <v>0</v>
      </c>
      <c r="AV46" s="193" t="n">
        <f aca="false">IF(ISERROR(VLOOKUP($A46,'Import Peak'!$A$3:AV$99,48,FALSE())-VLOOKUP($A46,'Import Peak Change'!$A$106:AV$202,48,FALSE())),0,(VLOOKUP($A46,'Import Peak'!$A$3:AV$99,48,FALSE())-VLOOKUP($A46,'Import Peak Change'!$A$106:AV$202,48,FALSE())))</f>
        <v>0</v>
      </c>
      <c r="AW46" s="193" t="n">
        <f aca="false">IF(ISERROR(VLOOKUP($A46,'Import Peak'!$A$3:AW$99,49,FALSE())-VLOOKUP($A46,'Import Peak Change'!$A$106:AW$202,49,FALSE())),0,(VLOOKUP($A46,'Import Peak'!$A$3:AW$99,49,FALSE())-VLOOKUP($A46,'Import Peak Change'!$A$106:AW$202,49,FALSE())))</f>
        <v>0</v>
      </c>
      <c r="AX46" s="193" t="n">
        <f aca="false">IF(ISERROR(VLOOKUP($A46,'Import Peak'!$A$3:AX$99,50,FALSE())-VLOOKUP($A46,'Import Peak Change'!$A$106:AX$202,50,FALSE())),0,(VLOOKUP($A46,'Import Peak'!$A$3:AX$99,50,FALSE())-VLOOKUP($A46,'Import Peak Change'!$A$106:AX$202,50,FALSE())))</f>
        <v>0</v>
      </c>
      <c r="AY46" s="193" t="n">
        <f aca="false">IF(ISERROR(VLOOKUP($A46,'Import Peak'!$A$3:AY$99,51,FALSE())-VLOOKUP($A46,'Import Peak Change'!$A$106:AY$202,51,FALSE())),0,(VLOOKUP($A46,'Import Peak'!$A$3:AY$99,51,FALSE())-VLOOKUP($A46,'Import Peak Change'!$A$106:AY$202,51,FALSE())))</f>
        <v>0</v>
      </c>
      <c r="AZ46" s="193" t="n">
        <f aca="false">IF(ISERROR(VLOOKUP($A46,'Import Peak'!$A$3:AZ$99,52,FALSE())-VLOOKUP($A46,'Import Peak Change'!$A$106:AZ$202,52,FALSE())),0,(VLOOKUP($A46,'Import Peak'!$A$3:AZ$99,52,FALSE())-VLOOKUP($A46,'Import Peak Change'!$A$106:AZ$202,52,FALSE())))</f>
        <v>0</v>
      </c>
      <c r="BA46" s="193" t="n">
        <f aca="false">IF(ISERROR(VLOOKUP($A46,'Import Peak'!$A$3:BA$99,53,FALSE())-VLOOKUP($A46,'Import Peak Change'!$A$106:BA$202,53,FALSE())),0,(VLOOKUP($A46,'Import Peak'!$A$3:BA$99,53,FALSE())-VLOOKUP($A46,'Import Peak Change'!$A$106:BA$202,53,FALSE())))</f>
        <v>0</v>
      </c>
      <c r="BB46" s="193" t="n">
        <f aca="false">IF(ISERROR(VLOOKUP($A46,'Import Peak'!$A$3:BB$99,54,FALSE())-VLOOKUP($A46,'Import Peak Change'!$A$106:BB$202,54,FALSE())),0,(VLOOKUP($A46,'Import Peak'!$A$3:BB$99,54,FALSE())-VLOOKUP($A46,'Import Peak Change'!$A$106:BB$202,54,FALSE())))</f>
        <v>0</v>
      </c>
      <c r="BC46" s="193" t="n">
        <f aca="false">IF(ISERROR(VLOOKUP($A46,'Import Peak'!$A$3:BC$99,55,FALSE())-VLOOKUP($A46,'Import Peak Change'!$A$106:BC$202,55,FALSE())),0,(VLOOKUP($A46,'Import Peak'!$A$3:BC$99,55,FALSE())-VLOOKUP($A46,'Import Peak Change'!$A$106:BC$202,55,FALSE())))</f>
        <v>0</v>
      </c>
      <c r="BD46" s="193" t="n">
        <f aca="false">IF(ISERROR(VLOOKUP($A46,'Import Peak'!$A$3:BD$99,56,FALSE())-VLOOKUP($A46,'Import Peak Change'!$A$106:BD$202,56,FALSE())),0,(VLOOKUP($A46,'Import Peak'!$A$3:BD$99,56,FALSE())-VLOOKUP($A46,'Import Peak Change'!$A$106:BD$202,56,FALSE())))</f>
        <v>0</v>
      </c>
      <c r="BE46" s="193" t="n">
        <f aca="false">IF(ISERROR(VLOOKUP($A46,'Import Peak'!$A$3:BE$99,57,FALSE())-VLOOKUP($A46,'Import Peak Change'!$A$106:BE$202,57,FALSE())),0,(VLOOKUP($A46,'Import Peak'!$A$3:BE$99,57,FALSE())-VLOOKUP($A46,'Import Peak Change'!$A$106:BE$202,57,FALSE())))</f>
        <v>0</v>
      </c>
      <c r="BF46" s="193" t="n">
        <f aca="false">IF(ISERROR(VLOOKUP($A46,'Import Peak'!$A$3:BF$99,58,FALSE())-VLOOKUP($A46,'Import Peak Change'!$A$106:BF$202,58,FALSE())),0,(VLOOKUP($A46,'Import Peak'!$A$3:BF$99,58,FALSE())-VLOOKUP($A46,'Import Peak Change'!$A$106:BF$202,58,FALSE())))</f>
        <v>0</v>
      </c>
      <c r="BG46" s="193" t="n">
        <f aca="false">IF(ISERROR(VLOOKUP($A46,'Import Peak'!$A$3:BG$99,59,FALSE())-VLOOKUP($A46,'Import Peak Change'!$A$106:BG$202,59,FALSE())),0,(VLOOKUP($A46,'Import Peak'!$A$3:BG$99,59,FALSE())-VLOOKUP($A46,'Import Peak Change'!$A$106:BG$202,59,FALSE())))</f>
        <v>0</v>
      </c>
      <c r="BH46" s="193" t="n">
        <f aca="false">IF(ISERROR(VLOOKUP($A46,'Import Peak'!$A$3:BH$99,60,FALSE())-VLOOKUP($A46,'Import Peak Change'!$A$106:BH$202,60,FALSE())),0,(VLOOKUP($A46,'Import Peak'!$A$3:BH$99,60,FALSE())-VLOOKUP($A46,'Import Peak Change'!$A$106:BH$202,60,FALSE())))</f>
        <v>0</v>
      </c>
      <c r="BI46" s="193" t="n">
        <f aca="false">IF(ISERROR(VLOOKUP($A46,'Import Peak'!$A$3:BI$99,61,FALSE())-VLOOKUP($A46,'Import Peak Change'!$A$106:BI$202,61,FALSE())),0,(VLOOKUP($A46,'Import Peak'!$A$3:BI$99,61,FALSE())-VLOOKUP($A46,'Import Peak Change'!$A$106:BI$202,61,FALSE())))</f>
        <v>0</v>
      </c>
      <c r="BJ46" s="193" t="n">
        <f aca="false">IF(ISERROR(VLOOKUP($A46,'Import Peak'!$A$3:BJ$99,62,FALSE())-VLOOKUP($A46,'Import Peak Change'!$A$106:BJ$202,62,FALSE())),0,(VLOOKUP($A46,'Import Peak'!$A$3:BJ$99,62,FALSE())-VLOOKUP($A46,'Import Peak Change'!$A$106:BJ$202,62,FALSE())))</f>
        <v>0</v>
      </c>
      <c r="BK46" s="193" t="n">
        <f aca="false">IF(ISERROR(VLOOKUP($A46,'Import Peak'!$A$3:BK$99,63,FALSE())-VLOOKUP($A46,'Import Peak Change'!$A$106:BK$202,63,FALSE())),0,(VLOOKUP($A46,'Import Peak'!$A$3:BK$99,63,FALSE())-VLOOKUP($A46,'Import Peak Change'!$A$106:BK$202,63,FALSE())))</f>
        <v>0</v>
      </c>
      <c r="BL46" s="193" t="n">
        <f aca="false">IF(ISERROR(VLOOKUP($A46,'Import Peak'!$A$3:BL$99,64,FALSE())-VLOOKUP($A46,'Import Peak Change'!$A$106:BL$202,64,FALSE())),0,(VLOOKUP($A46,'Import Peak'!$A$3:BL$99,64,FALSE())-VLOOKUP($A46,'Import Peak Change'!$A$106:BL$202,64,FALSE())))</f>
        <v>0</v>
      </c>
      <c r="BM46" s="193" t="n">
        <f aca="false">IF(ISERROR(VLOOKUP($A46,'Import Peak'!$A$3:BM$99,65,FALSE())-VLOOKUP($A46,'Import Peak Change'!$A$106:BM$202,65,FALSE())),0,(VLOOKUP($A46,'Import Peak'!$A$3:BM$99,65,FALSE())-VLOOKUP($A46,'Import Peak Change'!$A$106:BM$202,65,FALSE())))</f>
        <v>0</v>
      </c>
      <c r="BN46" s="193" t="n">
        <f aca="false">IF(ISERROR(VLOOKUP($A46,'Import Peak'!$A$3:BN$99,66,FALSE())-VLOOKUP($A46,'Import Peak Change'!$A$106:BN$202,66,FALSE())),0,(VLOOKUP($A46,'Import Peak'!$A$3:BN$99,66,FALSE())-VLOOKUP($A46,'Import Peak Change'!$A$106:BN$202,66,FALSE())))</f>
        <v>0</v>
      </c>
      <c r="BO46" s="193" t="n">
        <f aca="false">IF(ISERROR(VLOOKUP($A46,'Import Peak'!$A$3:BO$99,67,FALSE())-VLOOKUP($A46,'Import Peak Change'!$A$106:BO$202,67,FALSE())),0,(VLOOKUP($A46,'Import Peak'!$A$3:BO$99,67,FALSE())-VLOOKUP($A46,'Import Peak Change'!$A$106:BO$202,67,FALSE())))</f>
        <v>0</v>
      </c>
      <c r="BP46" s="193" t="n">
        <f aca="false">IF(ISERROR(VLOOKUP($A46,'Import Peak'!$A$3:BP$99,68,FALSE())-VLOOKUP($A46,'Import Peak Change'!$A$106:BP$202,68,FALSE())),0,(VLOOKUP($A46,'Import Peak'!$A$3:BP$99,68,FALSE())-VLOOKUP($A46,'Import Peak Change'!$A$106:BP$202,68,FALSE())))</f>
        <v>0</v>
      </c>
      <c r="BQ46" s="193" t="n">
        <f aca="false">IF(ISERROR(VLOOKUP($A46,'Import Peak'!$A$3:BQ$99,69,FALSE())-VLOOKUP($A46,'Import Peak Change'!$A$106:BQ$202,69,FALSE())),0,(VLOOKUP($A46,'Import Peak'!$A$3:BQ$99,69,FALSE())-VLOOKUP($A46,'Import Peak Change'!$A$106:BQ$202,69,FALSE())))</f>
        <v>0</v>
      </c>
      <c r="BR46" s="193" t="n">
        <f aca="false">IF(ISERROR(VLOOKUP($A46,'Import Peak'!$A$3:BR$99,70,FALSE())-VLOOKUP($A46,'Import Peak Change'!$A$106:BR$202,70,FALSE())),0,(VLOOKUP($A46,'Import Peak'!$A$3:BR$99,70,FALSE())-VLOOKUP($A46,'Import Peak Change'!$A$106:BR$202,70,FALSE())))</f>
        <v>0</v>
      </c>
      <c r="BS46" s="193" t="n">
        <f aca="false">IF(ISERROR(VLOOKUP($A46,'Import Peak'!$A$3:BS$99,71,FALSE())-VLOOKUP($A46,'Import Peak Change'!$A$106:BS$202,71,FALSE())),0,(VLOOKUP($A46,'Import Peak'!$A$3:BS$99,71,FALSE())-VLOOKUP($A46,'Import Peak Change'!$A$106:BS$202,71,FALSE())))</f>
        <v>0</v>
      </c>
      <c r="BT46" s="193" t="n">
        <f aca="false">IF(ISERROR(VLOOKUP($A46,'Import Peak'!$A$3:BT$99,72,FALSE())-VLOOKUP($A46,'Import Peak Change'!$A$106:BT$202,72,FALSE())),0,(VLOOKUP($A46,'Import Peak'!$A$3:BT$99,72,FALSE())-VLOOKUP($A46,'Import Peak Change'!$A$106:BT$202,72,FALSE())))</f>
        <v>0</v>
      </c>
      <c r="BU46" s="193" t="n">
        <f aca="false">IF(ISERROR(VLOOKUP($A46,'Import Peak'!$A$3:BU$99,73,FALSE())-VLOOKUP($A46,'Import Peak Change'!$A$106:BU$202,73,FALSE())),0,(VLOOKUP($A46,'Import Peak'!$A$3:BU$99,73,FALSE())-VLOOKUP($A46,'Import Peak Change'!$A$106:BU$202,73,FALSE())))</f>
        <v>0</v>
      </c>
      <c r="BV46" s="193" t="n">
        <f aca="false">IF(ISERROR(VLOOKUP($A46,'Import Peak'!$A$3:BV$99,74,FALSE())-VLOOKUP($A46,'Import Peak Change'!$A$106:BV$202,74,FALSE())),0,(VLOOKUP($A46,'Import Peak'!$A$3:BV$99,74,FALSE())-VLOOKUP($A46,'Import Peak Change'!$A$106:BV$202,74,FALSE())))</f>
        <v>0</v>
      </c>
      <c r="BW46" s="193" t="n">
        <f aca="false">IF(ISERROR(VLOOKUP($A46,'Import Peak'!$A$3:BW$99,75,FALSE())-VLOOKUP($A46,'Import Peak Change'!$A$106:BW$202,75,FALSE())),0,(VLOOKUP($A46,'Import Peak'!$A$3:BW$99,75,FALSE())-VLOOKUP($A46,'Import Peak Change'!$A$106:BW$202,75,FALSE())))</f>
        <v>0</v>
      </c>
      <c r="BX46" s="193" t="n">
        <f aca="false">IF(ISERROR(VLOOKUP($A46,'Import Peak'!$A$3:BX$99,76,FALSE())-VLOOKUP($A46,'Import Peak Change'!$A$106:BX$202,76,FALSE())),0,(VLOOKUP($A46,'Import Peak'!$A$3:BX$99,76,FALSE())-VLOOKUP($A46,'Import Peak Change'!$A$106:BX$202,76,FALSE())))</f>
        <v>0</v>
      </c>
      <c r="BY46" s="193" t="n">
        <f aca="false">IF(ISERROR(VLOOKUP($A46,'Import Peak'!$A$3:BY$99,77,FALSE())-VLOOKUP($A46,'Import Peak Change'!$A$106:BY$202,77,FALSE())),0,(VLOOKUP($A46,'Import Peak'!$A$3:BY$99,77,FALSE())-VLOOKUP($A46,'Import Peak Change'!$A$106:BY$202,77,FALSE())))</f>
        <v>0</v>
      </c>
      <c r="BZ46" s="193" t="n">
        <f aca="false">IF(ISERROR(VLOOKUP($A46,'Import Peak'!$A$3:BZ$99,78,FALSE())-VLOOKUP($A46,'Import Peak Change'!$A$106:BZ$202,78,FALSE())),0,(VLOOKUP($A46,'Import Peak'!$A$3:BZ$99,78,FALSE())-VLOOKUP($A46,'Import Peak Change'!$A$106:BZ$202,78,FALSE())))</f>
        <v>0</v>
      </c>
      <c r="CA46" s="193" t="n">
        <f aca="false">IF(ISERROR(VLOOKUP($A46,'Import Peak'!$A$3:CA$99,79,FALSE())-VLOOKUP($A46,'Import Peak Change'!$A$106:CA$202,79,FALSE())),0,(VLOOKUP($A46,'Import Peak'!$A$3:CA$99,79,FALSE())-VLOOKUP($A46,'Import Peak Change'!$A$106:CA$202,79,FALSE())))</f>
        <v>0</v>
      </c>
      <c r="CB46" s="193" t="n">
        <f aca="false">IF(ISERROR(VLOOKUP($A46,'Import Peak'!$A$3:CB$99,80,FALSE())-VLOOKUP($A46,'Import Peak Change'!$A$106:CB$202,80,FALSE())),0,(VLOOKUP($A46,'Import Peak'!$A$3:CB$99,80,FALSE())-VLOOKUP($A46,'Import Peak Change'!$A$106:CB$202,80,FALSE())))</f>
        <v>0</v>
      </c>
      <c r="CC46" s="193" t="n">
        <f aca="false">IF(ISERROR(VLOOKUP($A46,'Import Peak'!$A$3:CC$99,81,FALSE())-VLOOKUP($A46,'Import Peak Change'!$A$106:CC$202,81,FALSE())),0,(VLOOKUP($A46,'Import Peak'!$A$3:CC$99,81,FALSE())-VLOOKUP($A46,'Import Peak Change'!$A$106:CC$202,81,FALSE())))</f>
        <v>0</v>
      </c>
      <c r="CD46" s="193" t="n">
        <f aca="false">IF(ISERROR(VLOOKUP($A46,'Import Peak'!$A$3:CD$99,82,FALSE())-VLOOKUP($A46,'Import Peak Change'!$A$106:CD$202,82,FALSE())),0,(VLOOKUP($A46,'Import Peak'!$A$3:CD$99,82,FALSE())-VLOOKUP($A46,'Import Peak Change'!$A$106:CD$202,82,FALSE())))</f>
        <v>0</v>
      </c>
      <c r="CE46" s="193" t="n">
        <f aca="false">IF(ISERROR(VLOOKUP($A46,'Import Peak'!$A$3:CE$99,83,FALSE())-VLOOKUP($A46,'Import Peak Change'!$A$106:CE$202,83,FALSE())),0,(VLOOKUP($A46,'Import Peak'!$A$3:CE$99,83,FALSE())-VLOOKUP($A46,'Import Peak Change'!$A$106:CE$202,83,FALSE())))</f>
        <v>0</v>
      </c>
      <c r="CF46" s="193" t="n">
        <f aca="false">IF(ISERROR(VLOOKUP($A46,'Import Peak'!$A$3:CF$99,84,FALSE())-VLOOKUP($A46,'Import Peak Change'!$A$106:CF$202,84,FALSE())),0,(VLOOKUP($A46,'Import Peak'!$A$3:CF$99,84,FALSE())-VLOOKUP($A46,'Import Peak Change'!$A$106:CF$202,84,FALSE())))</f>
        <v>0</v>
      </c>
      <c r="CG46" s="193" t="n">
        <f aca="false">IF(ISERROR(VLOOKUP($A46,'Import Peak'!$A$3:CG$99,85,FALSE())-VLOOKUP($A46,'Import Peak Change'!$A$106:CG$202,85,FALSE())),0,(VLOOKUP($A46,'Import Peak'!$A$3:CG$99,85,FALSE())-VLOOKUP($A46,'Import Peak Change'!$A$106:CG$202,85,FALSE())))</f>
        <v>0</v>
      </c>
      <c r="CH46" s="193" t="n">
        <f aca="false">IF(ISERROR(VLOOKUP($A46,'Import Peak'!$A$3:CH$99,86,FALSE())-VLOOKUP($A46,'Import Peak Change'!$A$106:CH$202,86,FALSE())),0,(VLOOKUP($A46,'Import Peak'!$A$3:CH$99,86,FALSE())-VLOOKUP($A46,'Import Peak Change'!$A$106:CH$202,86,FALSE())))</f>
        <v>0</v>
      </c>
      <c r="CI46" s="193" t="n">
        <f aca="false">IF(ISERROR(VLOOKUP($A46,'Import Peak'!$A$3:CI$99,87,FALSE())-VLOOKUP($A46,'Import Peak Change'!$A$106:CI$202,87,FALSE())),0,(VLOOKUP($A46,'Import Peak'!$A$3:CI$99,87,FALSE())-VLOOKUP($A46,'Import Peak Change'!$A$106:CI$202,87,FALSE())))</f>
        <v>0</v>
      </c>
      <c r="CJ46" s="193" t="n">
        <f aca="false">IF(ISERROR(VLOOKUP($A46,'Import Peak'!$A$3:CJ$99,88,FALSE())-VLOOKUP($A46,'Import Peak Change'!$A$106:CJ$202,88,FALSE())),0,(VLOOKUP($A46,'Import Peak'!$A$3:CJ$99,88,FALSE())-VLOOKUP($A46,'Import Peak Change'!$A$106:CJ$202,88,FALSE())))</f>
        <v>0</v>
      </c>
      <c r="CK46" s="193" t="n">
        <f aca="false">IF(ISERROR(VLOOKUP($A46,'Import Peak'!$A$3:CK$99,89,FALSE())-VLOOKUP($A46,'Import Peak Change'!$A$106:CK$202,89,FALSE())),0,(VLOOKUP($A46,'Import Peak'!$A$3:CK$99,89,FALSE())-VLOOKUP($A46,'Import Peak Change'!$A$106:CK$202,89,FALSE())))</f>
        <v>0</v>
      </c>
      <c r="CL46" s="193" t="n">
        <f aca="false">IF(ISERROR(VLOOKUP($A46,'Import Peak'!$A$3:CL$99,90,FALSE())-VLOOKUP($A46,'Import Peak Change'!$A$106:CL$202,90,FALSE())),0,(VLOOKUP($A46,'Import Peak'!$A$3:CL$99,90,FALSE())-VLOOKUP($A46,'Import Peak Change'!$A$106:CL$202,90,FALSE())))</f>
        <v>0</v>
      </c>
      <c r="CM46" s="193" t="n">
        <f aca="false">IF(ISERROR(VLOOKUP($A46,'Import Peak'!$A$3:CM$99,91,FALSE())-VLOOKUP($A46,'Import Peak Change'!$A$106:CM$202,91,FALSE())),0,(VLOOKUP($A46,'Import Peak'!$A$3:CM$99,91,FALSE())-VLOOKUP($A46,'Import Peak Change'!$A$106:CM$202,91,FALSE())))</f>
        <v>0</v>
      </c>
      <c r="CN46" s="193" t="n">
        <f aca="false">IF(ISERROR(VLOOKUP($A46,'Import Peak'!$A$3:CN$99,92,FALSE())-VLOOKUP($A46,'Import Peak Change'!$A$106:CN$202,92,FALSE())),0,(VLOOKUP($A46,'Import Peak'!$A$3:CN$99,92,FALSE())-VLOOKUP($A46,'Import Peak Change'!$A$106:CN$202,92,FALSE())))</f>
        <v>0</v>
      </c>
      <c r="CO46" s="193" t="n">
        <f aca="false">IF(ISERROR(VLOOKUP($A46,'Import Peak'!$A$3:CO$99,93,FALSE())-VLOOKUP($A46,'Import Peak Change'!$A$106:CO$202,93,FALSE())),0,(VLOOKUP($A46,'Import Peak'!$A$3:CO$99,93,FALSE())-VLOOKUP($A46,'Import Peak Change'!$A$106:CO$202,93,FALSE())))</f>
        <v>0</v>
      </c>
      <c r="CP46" s="193" t="n">
        <f aca="false">IF(ISERROR(VLOOKUP($A46,'Import Peak'!$A$3:CP$99,94,FALSE())-VLOOKUP($A46,'Import Peak Change'!$A$106:CP$202,94,FALSE())),0,(VLOOKUP($A46,'Import Peak'!$A$3:CP$99,94,FALSE())-VLOOKUP($A46,'Import Peak Change'!$A$106:CP$202,94,FALSE())))</f>
        <v>0</v>
      </c>
      <c r="CQ46" s="193" t="n">
        <f aca="false">IF(ISERROR(VLOOKUP($A46,'Import Peak'!$A$3:CQ$99,95,FALSE())-VLOOKUP($A46,'Import Peak Change'!$A$106:CQ$202,95,FALSE())),0,(VLOOKUP($A46,'Import Peak'!$A$3:CQ$99,95,FALSE())-VLOOKUP($A46,'Import Peak Change'!$A$106:CQ$202,95,FALSE())))</f>
        <v>0</v>
      </c>
      <c r="CR46" s="193" t="n">
        <f aca="false">IF(ISERROR(VLOOKUP($A46,'Import Peak'!$A$3:CR$99,96,FALSE())-VLOOKUP($A46,'Import Peak Change'!$A$106:CR$202,96,FALSE())),0,(VLOOKUP($A46,'Import Peak'!$A$3:CR$99,96,FALSE())-VLOOKUP($A46,'Import Peak Change'!$A$106:CR$202,96,FALSE())))</f>
        <v>0</v>
      </c>
      <c r="CS46" s="193" t="n">
        <f aca="false">IF(ISERROR(VLOOKUP($A46,'Import Peak'!$A$3:CS$99,97,FALSE())-VLOOKUP($A46,'Import Peak Change'!$A$106:CS$202,97,FALSE())),0,(VLOOKUP($A46,'Import Peak'!$A$3:CS$99,97,FALSE())-VLOOKUP($A46,'Import Peak Change'!$A$106:CS$202,97,FALSE())))</f>
        <v>0</v>
      </c>
      <c r="CT46" s="193" t="n">
        <f aca="false">IF(ISERROR(VLOOKUP($A46,'Import Peak'!$A$3:CT$99,98,FALSE())-VLOOKUP($A46,'Import Peak Change'!$A$106:CT$202,98,FALSE())),0,(VLOOKUP($A46,'Import Peak'!$A$3:CT$99,98,FALSE())-VLOOKUP($A46,'Import Peak Change'!$A$106:CT$202,98,FALSE())))</f>
        <v>0</v>
      </c>
      <c r="CU46" s="193" t="n">
        <f aca="false">IF(ISERROR(VLOOKUP($A46,'Import Peak'!$A$3:CU$99,99,FALSE())-VLOOKUP($A46,'Import Peak Change'!$A$106:CU$202,99,FALSE())),0,(VLOOKUP($A46,'Import Peak'!$A$3:CU$99,99,FALSE())-VLOOKUP($A46,'Import Peak Change'!$A$106:CU$202,99,FALSE())))</f>
        <v>0</v>
      </c>
      <c r="CV46" s="193" t="n">
        <f aca="false">IF(ISERROR(VLOOKUP($A46,'Import Peak'!$A$3:CV$99,100,FALSE())-VLOOKUP($A46,'Import Peak Change'!$A$106:CV$202,100,FALSE())),0,(VLOOKUP($A46,'Import Peak'!$A$3:CV$99,100,FALSE())-VLOOKUP($A46,'Import Peak Change'!$A$106:CV$202,100,FALSE())))</f>
        <v>0</v>
      </c>
      <c r="CW46" s="193" t="n">
        <f aca="false">IF(ISERROR(VLOOKUP($A46,'Import Peak'!$A$3:CW$99,101,FALSE())-VLOOKUP($A46,'Import Peak Change'!$A$106:CW$202,101,FALSE())),0,(VLOOKUP($A46,'Import Peak'!$A$3:CW$99,101,FALSE())-VLOOKUP($A46,'Import Peak Change'!$A$106:CW$202,101,FALSE())))</f>
        <v>0</v>
      </c>
      <c r="CX46" s="193" t="n">
        <f aca="false">IF(ISERROR(VLOOKUP($A46,'Import Peak'!$A$3:CX$99,102,FALSE())-VLOOKUP($A46,'Import Peak Change'!$A$106:CX$202,102,FALSE())),0,(VLOOKUP($A46,'Import Peak'!$A$3:CX$99,102,FALSE())-VLOOKUP($A46,'Import Peak Change'!$A$106:CX$202,102,FALSE())))</f>
        <v>0</v>
      </c>
      <c r="CY46" s="193" t="n">
        <f aca="false">IF(ISERROR(VLOOKUP($A46,'Import Peak'!$A$3:CY$99,103,FALSE())-VLOOKUP($A46,'Import Peak Change'!$A$106:CY$202,103,FALSE())),0,(VLOOKUP($A46,'Import Peak'!$A$3:CY$99,103,FALSE())-VLOOKUP($A46,'Import Peak Change'!$A$106:CY$202,103,FALSE())))</f>
        <v>0</v>
      </c>
      <c r="CZ46" s="193" t="n">
        <f aca="false">IF(ISERROR(VLOOKUP($A46,'Import Peak'!$A$3:CZ$99,104,FALSE())-VLOOKUP($A46,'Import Peak Change'!$A$106:CZ$202,104,FALSE())),0,(VLOOKUP($A46,'Import Peak'!$A$3:CZ$99,104,FALSE())-VLOOKUP($A46,'Import Peak Change'!$A$106:CZ$202,104,FALSE())))</f>
        <v>0</v>
      </c>
      <c r="DA46" s="193" t="n">
        <f aca="false">IF(ISERROR(VLOOKUP($A46,'Import Peak'!$A$3:DA$99,105,FALSE())-VLOOKUP($A46,'Import Peak Change'!$A$106:DA$202,105,FALSE())),0,(VLOOKUP($A46,'Import Peak'!$A$3:DA$99,105,FALSE())-VLOOKUP($A46,'Import Peak Change'!$A$106:DA$202,105,FALSE())))</f>
        <v>0</v>
      </c>
      <c r="DB46" s="193" t="n">
        <f aca="false">IF(ISERROR(VLOOKUP($A46,'Import Peak'!$A$3:DB$99,106,FALSE())-VLOOKUP($A46,'Import Peak Change'!$A$106:DB$202,106,FALSE())),0,(VLOOKUP($A46,'Import Peak'!$A$3:DB$99,106,FALSE())-VLOOKUP($A46,'Import Peak Change'!$A$106:DB$202,106,FALSE())))</f>
        <v>0</v>
      </c>
      <c r="DC46" s="193" t="n">
        <f aca="false">IF(ISERROR(VLOOKUP($A46,'Import Peak'!$A$3:DC$99,107,FALSE())-VLOOKUP($A46,'Import Peak Change'!$A$106:DC$202,107,FALSE())),0,(VLOOKUP($A46,'Import Peak'!$A$3:DC$99,107,FALSE())-VLOOKUP($A46,'Import Peak Change'!$A$106:DC$202,107,FALSE())))</f>
        <v>0</v>
      </c>
      <c r="DD46" s="193" t="n">
        <f aca="false">IF(ISERROR(VLOOKUP($A46,'Import Peak'!$A$3:DD$99,108,FALSE())-VLOOKUP($A46,'Import Peak Change'!$A$106:DD$202,108,FALSE())),0,(VLOOKUP($A46,'Import Peak'!$A$3:DD$99,108,FALSE())-VLOOKUP($A46,'Import Peak Change'!$A$106:DD$202,108,FALSE())))</f>
        <v>0</v>
      </c>
      <c r="DE46" s="193" t="n">
        <f aca="false">IF(ISERROR(VLOOKUP($A46,'Import Peak'!$A$3:DE$99,109,FALSE())-VLOOKUP($A46,'Import Peak Change'!$A$106:DE$202,109,FALSE())),0,(VLOOKUP($A46,'Import Peak'!$A$3:DE$99,109,FALSE())-VLOOKUP($A46,'Import Peak Change'!$A$106:DE$202,109,FALSE())))</f>
        <v>0</v>
      </c>
      <c r="DF46" s="193" t="n">
        <f aca="false">IF(ISERROR(VLOOKUP($A46,'Import Peak'!$A$3:DF$99,110,FALSE())-VLOOKUP($A46,'Import Peak Change'!$A$106:DF$202,110,FALSE())),0,(VLOOKUP($A46,'Import Peak'!$A$3:DF$99,110,FALSE())-VLOOKUP($A46,'Import Peak Change'!$A$106:DF$202,110,FALSE())))</f>
        <v>0</v>
      </c>
      <c r="DG46" s="193" t="n">
        <f aca="false">IF(ISERROR(VLOOKUP($A46,'Import Peak'!$A$3:DG$99,111,FALSE())-VLOOKUP($A46,'Import Peak Change'!$A$106:DG$202,111,FALSE())),0,(VLOOKUP($A46,'Import Peak'!$A$3:DG$99,111,FALSE())-VLOOKUP($A46,'Import Peak Change'!$A$106:DG$202,111,FALSE())))</f>
        <v>0</v>
      </c>
      <c r="DH46" s="193" t="n">
        <f aca="false">IF(ISERROR(VLOOKUP($A46,'Import Peak'!$A$3:DH$99,112,FALSE())-VLOOKUP($A46,'Import Peak Change'!$A$106:DH$202,112,FALSE())),0,(VLOOKUP($A46,'Import Peak'!$A$3:DH$99,112,FALSE())-VLOOKUP($A46,'Import Peak Change'!$A$106:DH$202,112,FALSE())))</f>
        <v>0</v>
      </c>
      <c r="DI46" s="193" t="n">
        <f aca="false">IF(ISERROR(VLOOKUP($A46,'Import Peak'!$A$3:DI$99,113,FALSE())-VLOOKUP($A46,'Import Peak Change'!$A$106:DI$202,113,FALSE())),0,(VLOOKUP($A46,'Import Peak'!$A$3:DI$99,113,FALSE())-VLOOKUP($A46,'Import Peak Change'!$A$106:DI$202,113,FALSE())))</f>
        <v>0</v>
      </c>
      <c r="DJ46" s="193" t="n">
        <f aca="false">IF(ISERROR(VLOOKUP($A46,'Import Peak'!$A$3:DJ$99,114,FALSE())-VLOOKUP($A46,'Import Peak Change'!$A$106:DJ$202,114,FALSE())),0,(VLOOKUP($A46,'Import Peak'!$A$3:DJ$99,114,FALSE())-VLOOKUP($A46,'Import Peak Change'!$A$106:DJ$202,114,FALSE())))</f>
        <v>0</v>
      </c>
      <c r="DK46" s="193" t="n">
        <f aca="false">IF(ISERROR(VLOOKUP($A46,'Import Peak'!$A$3:DK$99,115,FALSE())-VLOOKUP($A46,'Import Peak Change'!$A$106:DK$202,115,FALSE())),0,(VLOOKUP($A46,'Import Peak'!$A$3:DK$99,115,FALSE())-VLOOKUP($A46,'Import Peak Change'!$A$106:DK$202,115,FALSE())))</f>
        <v>0</v>
      </c>
      <c r="DL46" s="193" t="n">
        <f aca="false">IF(ISERROR(VLOOKUP($A46,'Import Peak'!$A$3:DL$99,116,FALSE())-VLOOKUP($A46,'Import Peak Change'!$A$106:DL$202,116,FALSE())),0,(VLOOKUP($A46,'Import Peak'!$A$3:DL$99,116,FALSE())-VLOOKUP($A46,'Import Peak Change'!$A$106:DL$202,116,FALSE())))</f>
        <v>0</v>
      </c>
      <c r="DM46" s="193" t="n">
        <f aca="false">IF(ISERROR(VLOOKUP($A46,'Import Peak'!$A$3:DM$99,117,FALSE())-VLOOKUP($A46,'Import Peak Change'!$A$106:DM$202,117,FALSE())),0,(VLOOKUP($A46,'Import Peak'!$A$3:DM$99,117,FALSE())-VLOOKUP($A46,'Import Peak Change'!$A$106:DM$202,117,FALSE())))</f>
        <v>0</v>
      </c>
      <c r="DN46" s="193" t="n">
        <f aca="false">IF(ISERROR(VLOOKUP($A46,'Import Peak'!$A$3:DN$99,118,FALSE())-VLOOKUP($A46,'Import Peak Change'!$A$106:DN$202,118,FALSE())),0,(VLOOKUP($A46,'Import Peak'!$A$3:DN$99,118,FALSE())-VLOOKUP($A46,'Import Peak Change'!$A$106:DN$202,118,FALSE())))</f>
        <v>0</v>
      </c>
      <c r="DO46" s="193" t="n">
        <f aca="false">IF(ISERROR(VLOOKUP($A46,'Import Peak'!$A$3:DO$99,119,FALSE())-VLOOKUP($A46,'Import Peak Change'!$A$106:DO$202,119,FALSE())),0,(VLOOKUP($A46,'Import Peak'!$A$3:DO$99,119,FALSE())-VLOOKUP($A46,'Import Peak Change'!$A$106:DO$202,119,FALSE())))</f>
        <v>0</v>
      </c>
      <c r="DP46" s="193" t="n">
        <f aca="false">IF(ISERROR(VLOOKUP($A46,'Import Peak'!$A$3:DP$99,120,FALSE())-VLOOKUP($A46,'Import Peak Change'!$A$106:DP$202,120,FALSE())),0,(VLOOKUP($A46,'Import Peak'!$A$3:DP$99,120,FALSE())-VLOOKUP($A46,'Import Peak Change'!$A$106:DP$202,120,FALSE())))</f>
        <v>0</v>
      </c>
      <c r="DQ46" s="193" t="n">
        <f aca="false">IF(ISERROR(VLOOKUP($A46,'Import Peak'!$A$3:DQ$99,121,FALSE())-VLOOKUP($A46,'Import Peak Change'!$A$106:DQ$202,121,FALSE())),0,(VLOOKUP($A46,'Import Peak'!$A$3:DQ$99,121,FALSE())-VLOOKUP($A46,'Import Peak Change'!$A$106:DQ$202,121,FALSE())))</f>
        <v>0</v>
      </c>
      <c r="DR46" s="193" t="n">
        <f aca="false">IF(ISERROR(VLOOKUP($A46,'Import Peak'!$A$3:DR$99,122,FALSE())-VLOOKUP($A46,'Import Peak Change'!$A$106:DR$202,122,FALSE())),0,(VLOOKUP($A46,'Import Peak'!$A$3:DR$99,122,FALSE())-VLOOKUP($A46,'Import Peak Change'!$A$106:DR$202,122,FALSE())))</f>
        <v>0</v>
      </c>
      <c r="DS46" s="193" t="n">
        <f aca="false">IF(ISERROR(VLOOKUP($A46,'Import Peak'!$A$3:DS$99,123,FALSE())-VLOOKUP($A46,'Import Peak Change'!$A$106:DS$202,123,FALSE())),0,(VLOOKUP($A46,'Import Peak'!$A$3:DS$99,123,FALSE())-VLOOKUP($A46,'Import Peak Change'!$A$106:DS$202,123,FALSE())))</f>
        <v>0</v>
      </c>
      <c r="DT46" s="193" t="n">
        <f aca="false">IF(ISERROR(VLOOKUP($A46,'Import Peak'!$A$3:DT$99,124,FALSE())-VLOOKUP($A46,'Import Peak Change'!$A$106:DT$202,124,FALSE())),0,(VLOOKUP($A46,'Import Peak'!$A$3:DT$99,124,FALSE())-VLOOKUP($A46,'Import Peak Change'!$A$106:DT$202,124,FALSE())))</f>
        <v>0</v>
      </c>
      <c r="DU46" s="193" t="n">
        <f aca="false">IF(ISERROR(VLOOKUP($A46,'Import Peak'!$A$3:DU$99,125,FALSE())-VLOOKUP($A46,'Import Peak Change'!$A$106:DU$202,125,FALSE())),0,(VLOOKUP($A46,'Import Peak'!$A$3:DU$99,125,FALSE())-VLOOKUP($A46,'Import Peak Change'!$A$106:DU$202,125,FALSE())))</f>
        <v>0</v>
      </c>
      <c r="DV46" s="193" t="n">
        <f aca="false">IF(ISERROR(VLOOKUP($A46,'Import Peak'!$A$3:DV$99,126,FALSE())-VLOOKUP($A46,'Import Peak Change'!$A$106:DV$202,126,FALSE())),0,(VLOOKUP($A46,'Import Peak'!$A$3:DV$99,126,FALSE())-VLOOKUP($A46,'Import Peak Change'!$A$106:DV$202,126,FALSE())))</f>
        <v>0</v>
      </c>
      <c r="DW46" s="193" t="n">
        <f aca="false">IF(ISERROR(VLOOKUP($A46,'Import Peak'!$A$3:DW$99,127,FALSE())-VLOOKUP($A46,'Import Peak Change'!$A$106:DW$202,127,FALSE())),0,(VLOOKUP($A46,'Import Peak'!$A$3:DW$99,127,FALSE())-VLOOKUP($A46,'Import Peak Change'!$A$106:DW$202,127,FALSE())))</f>
        <v>0</v>
      </c>
      <c r="DX46" s="193" t="n">
        <f aca="false">IF(ISERROR(VLOOKUP($A46,'Import Peak'!$A$3:DX$99,128,FALSE())-VLOOKUP($A46,'Import Peak Change'!$A$106:DX$202,128,FALSE())),0,(VLOOKUP($A46,'Import Peak'!$A$3:DX$99,128,FALSE())-VLOOKUP($A46,'Import Peak Change'!$A$106:DX$202,128,FALSE())))</f>
        <v>0</v>
      </c>
      <c r="DY46" s="193" t="n">
        <f aca="false">IF(ISERROR(VLOOKUP($A46,'Import Peak'!$A$3:DY$99,129,FALSE())-VLOOKUP($A46,'Import Peak Change'!$A$106:DY$202,129,FALSE())),0,(VLOOKUP($A46,'Import Peak'!$A$3:DY$99,129,FALSE())-VLOOKUP($A46,'Import Peak Change'!$A$106:DY$202,129,FALSE())))</f>
        <v>0</v>
      </c>
      <c r="DZ46" s="193" t="n">
        <f aca="false">IF(ISERROR(VLOOKUP($A46,'Import Peak'!$A$3:DZ$99,130,FALSE())-VLOOKUP($A46,'Import Peak Change'!$A$106:DZ$202,130,FALSE())),0,(VLOOKUP($A46,'Import Peak'!$A$3:DZ$99,130,FALSE())-VLOOKUP($A46,'Import Peak Change'!$A$106:DZ$202,130,FALSE())))</f>
        <v>0</v>
      </c>
      <c r="EA46" s="193" t="n">
        <f aca="false">IF(ISERROR(VLOOKUP($A46,'Import Peak'!$A$3:EA$99,131,FALSE())-VLOOKUP($A46,'Import Peak Change'!$A$106:EA$202,131,FALSE())),0,(VLOOKUP($A46,'Import Peak'!$A$3:EA$99,131,FALSE())-VLOOKUP($A46,'Import Peak Change'!$A$106:EA$202,131,FALSE())))</f>
        <v>0</v>
      </c>
      <c r="EB46" s="193" t="n">
        <f aca="false">IF(ISERROR(VLOOKUP($A46,'Import Peak'!$A$3:EB$99,132,FALSE())-VLOOKUP($A46,'Import Peak Change'!$A$106:EB$202,132,FALSE())),0,(VLOOKUP($A46,'Import Peak'!$A$3:EB$99,132,FALSE())-VLOOKUP($A46,'Import Peak Change'!$A$106:EB$202,132,FALSE())))</f>
        <v>0</v>
      </c>
      <c r="EC46" s="193" t="n">
        <f aca="false">IF(ISERROR(VLOOKUP($A46,'Import Peak'!$A$3:EC$99,133,FALSE())-VLOOKUP($A46,'Import Peak Change'!$A$106:EC$202,133,FALSE())),0,(VLOOKUP($A46,'Import Peak'!$A$3:EC$99,133,FALSE())-VLOOKUP($A46,'Import Peak Change'!$A$106:EC$202,133,FALSE())))</f>
        <v>0</v>
      </c>
      <c r="ED46" s="193" t="n">
        <f aca="false">IF(ISERROR(VLOOKUP($A46,'Import Peak'!$A$3:ED$99,134,FALSE())-VLOOKUP($A46,'Import Peak Change'!$A$106:ED$202,134,FALSE())),0,(VLOOKUP($A46,'Import Peak'!$A$3:ED$99,134,FALSE())-VLOOKUP($A46,'Import Peak Change'!$A$106:ED$202,134,FALSE())))</f>
        <v>0</v>
      </c>
      <c r="EE46" s="193" t="n">
        <f aca="false">IF(ISERROR(VLOOKUP($A46,'Import Peak'!$A$3:EE$99,135,FALSE())-VLOOKUP($A46,'Import Peak Change'!$A$106:EE$202,135,FALSE())),0,(VLOOKUP($A46,'Import Peak'!$A$3:EE$99,135,FALSE())-VLOOKUP($A46,'Import Peak Change'!$A$106:EE$202,135,FALSE())))</f>
        <v>0</v>
      </c>
      <c r="EF46" s="193" t="n">
        <f aca="false">IF(ISERROR(VLOOKUP($A46,'Import Peak'!$A$3:EF$99,136,FALSE())-VLOOKUP($A46,'Import Peak Change'!$A$106:EF$202,136,FALSE())),0,(VLOOKUP($A46,'Import Peak'!$A$3:EF$99,136,FALSE())-VLOOKUP($A46,'Import Peak Change'!$A$106:EF$202,136,FALSE())))</f>
        <v>0</v>
      </c>
      <c r="EG46" s="193" t="n">
        <f aca="false">IF(ISERROR(VLOOKUP($A46,'Import Peak'!$A$3:EG$99,137,FALSE())-VLOOKUP($A46,'Import Peak Change'!$A$106:EG$202,137,FALSE())),0,(VLOOKUP($A46,'Import Peak'!$A$3:EG$99,137,FALSE())-VLOOKUP($A46,'Import Peak Change'!$A$106:EG$202,137,FALSE())))</f>
        <v>0</v>
      </c>
      <c r="EH46" s="193" t="n">
        <f aca="false">IF(ISERROR(VLOOKUP($A46,'Import Peak'!$A$3:EH$99,138,FALSE())-VLOOKUP($A46,'Import Peak Change'!$A$106:EH$202,138,FALSE())),0,(VLOOKUP($A46,'Import Peak'!$A$3:EH$99,138,FALSE())-VLOOKUP($A46,'Import Peak Change'!$A$106:EH$202,138,FALSE())))</f>
        <v>0</v>
      </c>
      <c r="EI46" s="193" t="n">
        <f aca="false">IF(ISERROR(VLOOKUP($A46,'Import Peak'!$A$3:EI$99,139,FALSE())-VLOOKUP($A46,'Import Peak Change'!$A$106:EI$202,139,FALSE())),0,(VLOOKUP($A46,'Import Peak'!$A$3:EI$99,139,FALSE())-VLOOKUP($A46,'Import Peak Change'!$A$106:EI$202,139,FALSE())))</f>
        <v>0</v>
      </c>
      <c r="EJ46" s="193" t="n">
        <f aca="false">IF(ISERROR(VLOOKUP($A46,'Import Peak'!$A$3:EJ$99,140,FALSE())-VLOOKUP($A46,'Import Peak Change'!$A$106:EJ$202,140,FALSE())),0,(VLOOKUP($A46,'Import Peak'!$A$3:EJ$99,140,FALSE())-VLOOKUP($A46,'Import Peak Change'!$A$106:EJ$202,140,FALSE())))</f>
        <v>0</v>
      </c>
      <c r="EK46" s="193" t="n">
        <f aca="false">IF(ISERROR(VLOOKUP($A46,'Import Peak'!$A$3:EK$99,141,FALSE())-VLOOKUP($A46,'Import Peak Change'!$A$106:EK$202,141,FALSE())),0,(VLOOKUP($A46,'Import Peak'!$A$3:EK$99,141,FALSE())-VLOOKUP($A46,'Import Peak Change'!$A$106:EK$202,141,FALSE())))</f>
        <v>0</v>
      </c>
      <c r="EL46" s="193" t="n">
        <f aca="false">IF(ISERROR(VLOOKUP($A46,'Import Peak'!$A$3:EL$99,142,FALSE())-VLOOKUP($A46,'Import Peak Change'!$A$106:EL$202,142,FALSE())),0,(VLOOKUP($A46,'Import Peak'!$A$3:EL$99,142,FALSE())-VLOOKUP($A46,'Import Peak Change'!$A$106:EL$202,142,FALSE())))</f>
        <v>0</v>
      </c>
      <c r="EM46" s="193" t="n">
        <f aca="false">IF(ISERROR(VLOOKUP($A46,'Import Peak'!$A$3:EM$99,143,FALSE())-VLOOKUP($A46,'Import Peak Change'!$A$106:EM$202,143,FALSE())),0,(VLOOKUP($A46,'Import Peak'!$A$3:EM$99,143,FALSE())-VLOOKUP($A46,'Import Peak Change'!$A$106:EM$202,143,FALSE())))</f>
        <v>0</v>
      </c>
      <c r="EN46" s="193" t="n">
        <f aca="false">IF(ISERROR(VLOOKUP($A46,'Import Peak'!$A$3:EN$99,144,FALSE())-VLOOKUP($A46,'Import Peak Change'!$A$106:EN$202,144,FALSE())),0,(VLOOKUP($A46,'Import Peak'!$A$3:EN$99,144,FALSE())-VLOOKUP($A46,'Import Peak Change'!$A$106:EN$202,144,FALSE())))</f>
        <v>0</v>
      </c>
      <c r="EO46" s="193" t="n">
        <f aca="false">IF(ISERROR(VLOOKUP($A46,'Import Peak'!$A$3:EO$99,145,FALSE())-VLOOKUP($A46,'Import Peak Change'!$A$106:EO$202,145,FALSE())),0,(VLOOKUP($A46,'Import Peak'!$A$3:EO$99,145,FALSE())-VLOOKUP($A46,'Import Peak Change'!$A$106:EO$202,145,FALSE())))</f>
        <v>0</v>
      </c>
      <c r="EP46" s="193" t="n">
        <f aca="false">IF(ISERROR(VLOOKUP($A46,'Import Peak'!$A$3:EP$99,146,FALSE())-VLOOKUP($A46,'Import Peak Change'!$A$106:EP$202,146,FALSE())),0,(VLOOKUP($A46,'Import Peak'!$A$3:EP$99,146,FALSE())-VLOOKUP($A46,'Import Peak Change'!$A$106:EP$202,146,FALSE())))</f>
        <v>0</v>
      </c>
      <c r="EQ46" s="193" t="n">
        <f aca="false">IF(ISERROR(VLOOKUP($A46,'Import Peak'!$A$3:EQ$99,147,FALSE())-VLOOKUP($A46,'Import Peak Change'!$A$106:EQ$202,147,FALSE())),0,(VLOOKUP($A46,'Import Peak'!$A$3:EQ$99,147,FALSE())-VLOOKUP($A46,'Import Peak Change'!$A$106:EQ$202,147,FALSE())))</f>
        <v>0</v>
      </c>
      <c r="ER46" s="193" t="n">
        <f aca="false">IF(ISERROR(VLOOKUP($A46,'Import Peak'!$A$3:ER$99,148,FALSE())-VLOOKUP($A46,'Import Peak Change'!$A$106:ER$202,148,FALSE())),0,(VLOOKUP($A46,'Import Peak'!$A$3:ER$99,148,FALSE())-VLOOKUP($A46,'Import Peak Change'!$A$106:ER$202,148,FALSE())))</f>
        <v>0</v>
      </c>
      <c r="ES46" s="193" t="n">
        <f aca="false">IF(ISERROR(VLOOKUP($A46,'Import Peak'!$A$3:ES$99,149,FALSE())-VLOOKUP($A46,'Import Peak Change'!$A$106:ES$202,149,FALSE())),0,(VLOOKUP($A46,'Import Peak'!$A$3:ES$99,149,FALSE())-VLOOKUP($A46,'Import Peak Change'!$A$106:ES$202,149,FALSE())))</f>
        <v>0</v>
      </c>
      <c r="ET46" s="193" t="n">
        <f aca="false">IF(ISERROR(VLOOKUP($A46,'Import Peak'!$A$3:ET$99,150,FALSE())-VLOOKUP($A46,'Import Peak Change'!$A$106:ET$202,150,FALSE())),0,(VLOOKUP($A46,'Import Peak'!$A$3:ET$99,150,FALSE())-VLOOKUP($A46,'Import Peak Change'!$A$106:ET$202,150,FALSE())))</f>
        <v>0</v>
      </c>
      <c r="EU46" s="193" t="n">
        <f aca="false">IF(ISERROR(VLOOKUP($A46,'Import Peak'!$A$3:EU$99,151,FALSE())-VLOOKUP($A46,'Import Peak Change'!$A$106:EU$202,151,FALSE())),0,(VLOOKUP($A46,'Import Peak'!$A$3:EU$99,151,FALSE())-VLOOKUP($A46,'Import Peak Change'!$A$106:EU$202,151,FALSE())))</f>
        <v>0</v>
      </c>
      <c r="EV46" s="193" t="n">
        <f aca="false">IF(ISERROR(VLOOKUP($A46,'Import Peak'!$A$3:EV$99,152,FALSE())-VLOOKUP($A46,'Import Peak Change'!$A$106:EV$202,152,FALSE())),0,(VLOOKUP($A46,'Import Peak'!$A$3:EV$99,152,FALSE())-VLOOKUP($A46,'Import Peak Change'!$A$106:EV$202,152,FALSE())))</f>
        <v>0</v>
      </c>
      <c r="EW46" s="193" t="n">
        <f aca="false">IF(ISERROR(VLOOKUP($A46,'Import Peak'!$A$3:EW$99,153,FALSE())-VLOOKUP($A46,'Import Peak Change'!$A$106:EW$202,153,FALSE())),0,(VLOOKUP($A46,'Import Peak'!$A$3:EW$99,153,FALSE())-VLOOKUP($A46,'Import Peak Change'!$A$106:EW$202,153,FALSE())))</f>
        <v>0</v>
      </c>
      <c r="EX46" s="193" t="n">
        <f aca="false">IF(ISERROR(VLOOKUP($A46,'Import Peak'!$A$3:EX$99,154,FALSE())-VLOOKUP($A46,'Import Peak Change'!$A$106:EX$202,154,FALSE())),0,(VLOOKUP($A46,'Import Peak'!$A$3:EX$99,154,FALSE())-VLOOKUP($A46,'Import Peak Change'!$A$106:EX$202,154,FALSE())))</f>
        <v>0</v>
      </c>
      <c r="EY46" s="193" t="n">
        <f aca="false">IF(ISERROR(VLOOKUP($A46,'Import Peak'!$A$3:EY$99,155,FALSE())-VLOOKUP($A46,'Import Peak Change'!$A$106:EY$202,155,FALSE())),0,(VLOOKUP($A46,'Import Peak'!$A$3:EY$99,155,FALSE())-VLOOKUP($A46,'Import Peak Change'!$A$106:EY$202,155,FALSE())))</f>
        <v>0</v>
      </c>
      <c r="EZ46" s="193" t="n">
        <f aca="false">IF(ISERROR(VLOOKUP($A46,'Import Peak'!$A$3:EZ$99,156,FALSE())-VLOOKUP($A46,'Import Peak Change'!$A$106:EZ$202,156,FALSE())),0,(VLOOKUP($A46,'Import Peak'!$A$3:EZ$99,156,FALSE())-VLOOKUP($A46,'Import Peak Change'!$A$106:EZ$202,156,FALSE())))</f>
        <v>0</v>
      </c>
      <c r="FA46" s="193" t="n">
        <f aca="false">IF(ISERROR(VLOOKUP($A46,'Import Peak'!$A$3:FA$99,157,FALSE())-VLOOKUP($A46,'Import Peak Change'!$A$106:FA$202,157,FALSE())),0,(VLOOKUP($A46,'Import Peak'!$A$3:FA$99,157,FALSE())-VLOOKUP($A46,'Import Peak Change'!$A$106:FA$202,157,FALSE())))</f>
        <v>0</v>
      </c>
      <c r="FB46" s="193" t="n">
        <f aca="false">IF(ISERROR(VLOOKUP($A46,'Import Peak'!$A$3:FB$99,158,FALSE())-VLOOKUP($A46,'Import Peak Change'!$A$106:FB$202,158,FALSE())),0,(VLOOKUP($A46,'Import Peak'!$A$3:FB$99,158,FALSE())-VLOOKUP($A46,'Import Peak Change'!$A$106:FB$202,158,FALSE())))</f>
        <v>0</v>
      </c>
      <c r="FC46" s="193" t="n">
        <f aca="false">IF(ISERROR(VLOOKUP($A46,'Import Peak'!$A$3:FC$99,159,FALSE())-VLOOKUP($A46,'Import Peak Change'!$A$106:FC$202,159,FALSE())),0,(VLOOKUP($A46,'Import Peak'!$A$3:FC$99,159,FALSE())-VLOOKUP($A46,'Import Peak Change'!$A$106:FC$202,159,FALSE())))</f>
        <v>0</v>
      </c>
      <c r="FD46" s="193" t="n">
        <f aca="false">IF(ISERROR(VLOOKUP($A46,'Import Peak'!$A$3:FD$99,160,FALSE())-VLOOKUP($A46,'Import Peak Change'!$A$106:FD$202,160,FALSE())),0,(VLOOKUP($A46,'Import Peak'!$A$3:FD$99,160,FALSE())-VLOOKUP($A46,'Import Peak Change'!$A$106:FD$202,160,FALSE())))</f>
        <v>0</v>
      </c>
      <c r="FE46" s="193" t="n">
        <f aca="false">IF(ISERROR(VLOOKUP($A46,'Import Peak'!$A$3:FE$99,161,FALSE())-VLOOKUP($A46,'Import Peak Change'!$A$106:FE$202,161,FALSE())),0,(VLOOKUP($A46,'Import Peak'!$A$3:FE$99,161,FALSE())-VLOOKUP($A46,'Import Peak Change'!$A$106:FE$202,161,FALSE())))</f>
        <v>0</v>
      </c>
      <c r="FF46" s="193" t="n">
        <f aca="false">IF(ISERROR(VLOOKUP($A46,'Import Peak'!$A$3:FF$99,162,FALSE())-VLOOKUP($A46,'Import Peak Change'!$A$106:FF$202,162,FALSE())),0,(VLOOKUP($A46,'Import Peak'!$A$3:FF$99,162,FALSE())-VLOOKUP($A46,'Import Peak Change'!$A$106:FF$202,162,FALSE())))</f>
        <v>0</v>
      </c>
      <c r="FG46" s="193" t="n">
        <f aca="false">IF(ISERROR(VLOOKUP($A46,'Import Peak'!$A$3:FG$99,163,FALSE())-VLOOKUP($A46,'Import Peak Change'!$A$106:FG$202,163,FALSE())),0,(VLOOKUP($A46,'Import Peak'!$A$3:FG$99,163,FALSE())-VLOOKUP($A46,'Import Peak Change'!$A$106:FG$202,163,FALSE())))</f>
        <v>0</v>
      </c>
      <c r="FH46" s="193" t="n">
        <f aca="false">IF(ISERROR(VLOOKUP($A46,'Import Peak'!$A$3:FH$99,164,FALSE())-VLOOKUP($A46,'Import Peak Change'!$A$106:FH$202,164,FALSE())),0,(VLOOKUP($A46,'Import Peak'!$A$3:FH$99,164,FALSE())-VLOOKUP($A46,'Import Peak Change'!$A$106:FH$202,164,FALSE())))</f>
        <v>0</v>
      </c>
      <c r="FI46" s="193" t="n">
        <f aca="false">IF(ISERROR(VLOOKUP($A46,'Import Peak'!$A$3:FI$99,165,FALSE())-VLOOKUP($A46,'Import Peak Change'!$A$106:FI$202,165,FALSE())),0,(VLOOKUP($A46,'Import Peak'!$A$3:FI$99,165,FALSE())-VLOOKUP($A46,'Import Peak Change'!$A$106:FI$202,165,FALSE())))</f>
        <v>0</v>
      </c>
      <c r="FJ46" s="193" t="n">
        <f aca="false">IF(ISERROR(VLOOKUP($A46,'Import Peak'!$A$3:FJ$99,166,FALSE())-VLOOKUP($A46,'Import Peak Change'!$A$106:FJ$202,166,FALSE())),0,(VLOOKUP($A46,'Import Peak'!$A$3:FJ$99,166,FALSE())-VLOOKUP($A46,'Import Peak Change'!$A$106:FJ$202,166,FALSE())))</f>
        <v>0</v>
      </c>
      <c r="FK46" s="193" t="n">
        <f aca="false">IF(ISERROR(VLOOKUP($A46,'Import Peak'!$A$3:FK$99,167,FALSE())-VLOOKUP($A46,'Import Peak Change'!$A$106:FK$202,167,FALSE())),0,(VLOOKUP($A46,'Import Peak'!$A$3:FK$99,167,FALSE())-VLOOKUP($A46,'Import Peak Change'!$A$106:FK$202,167,FALSE())))</f>
        <v>0</v>
      </c>
      <c r="FL46" s="193" t="n">
        <f aca="false">IF(ISERROR(VLOOKUP($A46,'Import Peak'!$A$3:FL$99,168,FALSE())-VLOOKUP($A46,'Import Peak Change'!$A$106:FL$202,168,FALSE())),0,(VLOOKUP($A46,'Import Peak'!$A$3:FL$99,168,FALSE())-VLOOKUP($A46,'Import Peak Change'!$A$106:FL$202,168,FALSE())))</f>
        <v>0</v>
      </c>
      <c r="FM46" s="193" t="n">
        <f aca="false">IF(ISERROR(VLOOKUP($A46,'Import Peak'!$A$3:FM$99,169,FALSE())-VLOOKUP($A46,'Import Peak Change'!$A$106:FM$202,169,FALSE())),0,(VLOOKUP($A46,'Import Peak'!$A$3:FM$99,169,FALSE())-VLOOKUP($A46,'Import Peak Change'!$A$106:FM$202,169,FALSE())))</f>
        <v>0</v>
      </c>
      <c r="FN46" s="193" t="n">
        <f aca="false">IF(ISERROR(VLOOKUP($A46,'Import Peak'!$A$3:FN$99,170,FALSE())-VLOOKUP($A46,'Import Peak Change'!$A$106:FN$202,170,FALSE())),0,(VLOOKUP($A46,'Import Peak'!$A$3:FN$99,170,FALSE())-VLOOKUP($A46,'Import Peak Change'!$A$106:FN$202,170,FALSE())))</f>
        <v>0</v>
      </c>
      <c r="FO46" s="193" t="n">
        <f aca="false">IF(ISERROR(VLOOKUP($A46,'Import Peak'!$A$3:FO$99,171,FALSE())-VLOOKUP($A46,'Import Peak Change'!$A$106:FO$202,171,FALSE())),0,(VLOOKUP($A46,'Import Peak'!$A$3:FO$99,171,FALSE())-VLOOKUP($A46,'Import Peak Change'!$A$106:FO$202,171,FALSE())))</f>
        <v>0</v>
      </c>
      <c r="FP46" s="193" t="n">
        <f aca="false">IF(ISERROR(VLOOKUP($A46,'Import Peak'!$A$3:FP$99,172,FALSE())-VLOOKUP($A46,'Import Peak Change'!$A$106:FP$202,172,FALSE())),0,(VLOOKUP($A46,'Import Peak'!$A$3:FP$99,172,FALSE())-VLOOKUP($A46,'Import Peak Change'!$A$106:FP$202,172,FALSE())))</f>
        <v>0</v>
      </c>
      <c r="FQ46" s="193" t="n">
        <f aca="false">IF(ISERROR(VLOOKUP($A46,'Import Peak'!$A$3:FQ$99,173,FALSE())-VLOOKUP($A46,'Import Peak Change'!$A$106:FQ$202,173,FALSE())),0,(VLOOKUP($A46,'Import Peak'!$A$3:FQ$99,173,FALSE())-VLOOKUP($A46,'Import Peak Change'!$A$106:FQ$202,173,FALSE())))</f>
        <v>0</v>
      </c>
      <c r="FR46" s="193" t="n">
        <f aca="false">IF(ISERROR(VLOOKUP($A46,'Import Peak'!$A$3:FR$99,174,FALSE())-VLOOKUP($A46,'Import Peak Change'!$A$106:FR$202,174,FALSE())),0,(VLOOKUP($A46,'Import Peak'!$A$3:FR$99,174,FALSE())-VLOOKUP($A46,'Import Peak Change'!$A$106:FR$202,174,FALSE())))</f>
        <v>0</v>
      </c>
      <c r="FS46" s="193" t="n">
        <f aca="false">IF(ISERROR(VLOOKUP($A46,'Import Peak'!$A$3:FS$99,175,FALSE())-VLOOKUP($A46,'Import Peak Change'!$A$106:FS$202,175,FALSE())),0,(VLOOKUP($A46,'Import Peak'!$A$3:FS$99,175,FALSE())-VLOOKUP($A46,'Import Peak Change'!$A$106:FS$202,175,FALSE())))</f>
        <v>0</v>
      </c>
      <c r="FT46" s="193" t="n">
        <f aca="false">IF(ISERROR(VLOOKUP($A46,'Import Peak'!$A$3:FT$99,176,FALSE())-VLOOKUP($A46,'Import Peak Change'!$A$106:FT$202,176,FALSE())),0,(VLOOKUP($A46,'Import Peak'!$A$3:FT$99,176,FALSE())-VLOOKUP($A46,'Import Peak Change'!$A$106:FT$202,176,FALSE())))</f>
        <v>0</v>
      </c>
      <c r="FU46" s="193" t="n">
        <f aca="false">IF(ISERROR(VLOOKUP($A46,'Import Peak'!$A$3:FU$99,177,FALSE())-VLOOKUP($A46,'Import Peak Change'!$A$106:FU$202,177,FALSE())),0,(VLOOKUP($A46,'Import Peak'!$A$3:FU$99,177,FALSE())-VLOOKUP($A46,'Import Peak Change'!$A$106:FU$202,177,FALSE())))</f>
        <v>0</v>
      </c>
      <c r="FV46" s="193" t="n">
        <f aca="false">IF(ISERROR(VLOOKUP($A46,'Import Peak'!$A$3:FV$99,178,FALSE())-VLOOKUP($A46,'Import Peak Change'!$A$106:FV$202,178,FALSE())),0,(VLOOKUP($A46,'Import Peak'!$A$3:FV$99,178,FALSE())-VLOOKUP($A46,'Import Peak Change'!$A$106:FV$202,178,FALSE())))</f>
        <v>0</v>
      </c>
      <c r="FW46" s="193" t="n">
        <f aca="false">IF(ISERROR(VLOOKUP($A46,'Import Peak'!$A$3:FW$99,179,FALSE())-VLOOKUP($A46,'Import Peak Change'!$A$106:FW$202,179,FALSE())),0,(VLOOKUP($A46,'Import Peak'!$A$3:FW$99,179,FALSE())-VLOOKUP($A46,'Import Peak Change'!$A$106:FW$202,179,FALSE())))</f>
        <v>0</v>
      </c>
      <c r="FX46" s="193" t="n">
        <f aca="false">IF(ISERROR(VLOOKUP($A46,'Import Peak'!$A$3:FX$99,180,FALSE())-VLOOKUP($A46,'Import Peak Change'!$A$106:FX$202,180,FALSE())),0,(VLOOKUP($A46,'Import Peak'!$A$3:FX$99,180,FALSE())-VLOOKUP($A46,'Import Peak Change'!$A$106:FX$202,180,FALSE())))</f>
        <v>0</v>
      </c>
      <c r="FY46" s="193" t="n">
        <f aca="false">IF(ISERROR(VLOOKUP($A46,'Import Peak'!$A$3:FY$99,181,FALSE())-VLOOKUP($A46,'Import Peak Change'!$A$106:FY$202,181,FALSE())),0,(VLOOKUP($A46,'Import Peak'!$A$3:FY$99,181,FALSE())-VLOOKUP($A46,'Import Peak Change'!$A$106:FY$202,181,FALSE())))</f>
        <v>0</v>
      </c>
      <c r="FZ46" s="193" t="n">
        <f aca="false">IF(ISERROR(VLOOKUP($A46,'Import Peak'!$A$3:FZ$99,182,FALSE())-VLOOKUP($A46,'Import Peak Change'!$A$106:FZ$202,182,FALSE())),0,(VLOOKUP($A46,'Import Peak'!$A$3:FZ$99,182,FALSE())-VLOOKUP($A46,'Import Peak Change'!$A$106:FZ$202,182,FALSE())))</f>
        <v>0</v>
      </c>
      <c r="GA46" s="193" t="n">
        <f aca="false">IF(ISERROR(VLOOKUP($A46,'Import Peak'!$A$3:GA$99,183,FALSE())-VLOOKUP($A46,'Import Peak Change'!$A$106:GA$202,183,FALSE())),0,(VLOOKUP($A46,'Import Peak'!$A$3:GA$99,183,FALSE())-VLOOKUP($A46,'Import Peak Change'!$A$106:GA$202,183,FALSE())))</f>
        <v>0</v>
      </c>
      <c r="GB46" s="193" t="n">
        <f aca="false">IF(ISERROR(VLOOKUP($A46,'Import Peak'!$A$3:GB$99,184,FALSE())-VLOOKUP($A46,'Import Peak Change'!$A$106:GB$202,184,FALSE())),0,(VLOOKUP($A46,'Import Peak'!$A$3:GB$99,184,FALSE())-VLOOKUP($A46,'Import Peak Change'!$A$106:GB$202,184,FALSE())))</f>
        <v>0</v>
      </c>
      <c r="GC46" s="193" t="n">
        <f aca="false">IF(ISERROR(VLOOKUP($A46,'Import Peak'!$A$3:GC$99,185,FALSE())-VLOOKUP($A46,'Import Peak Change'!$A$106:GC$202,185,FALSE())),0,(VLOOKUP($A46,'Import Peak'!$A$3:GC$99,185,FALSE())-VLOOKUP($A46,'Import Peak Change'!$A$106:GC$202,185,FALSE())))</f>
        <v>0</v>
      </c>
      <c r="GD46" s="193" t="n">
        <f aca="false">IF(ISERROR(VLOOKUP($A46,'Import Peak'!$A$3:GD$99,186,FALSE())-VLOOKUP($A46,'Import Peak Change'!$A$106:GD$202,186,FALSE())),0,(VLOOKUP($A46,'Import Peak'!$A$3:GD$99,186,FALSE())-VLOOKUP($A46,'Import Peak Change'!$A$106:GD$202,186,FALSE())))</f>
        <v>0</v>
      </c>
      <c r="GE46" s="193" t="n">
        <f aca="false">IF(ISERROR(VLOOKUP($A46,'Import Peak'!$A$3:GE$99,187,FALSE())-VLOOKUP($A46,'Import Peak Change'!$A$106:GE$202,187,FALSE())),0,(VLOOKUP($A46,'Import Peak'!$A$3:GE$99,187,FALSE())-VLOOKUP($A46,'Import Peak Change'!$A$106:GE$202,187,FALSE())))</f>
        <v>0</v>
      </c>
      <c r="GF46" s="193" t="n">
        <f aca="false">IF(ISERROR(VLOOKUP($A46,'Import Peak'!$A$3:GF$99,188,FALSE())-VLOOKUP($A46,'Import Peak Change'!$A$106:GF$202,188,FALSE())),0,(VLOOKUP($A46,'Import Peak'!$A$3:GF$99,188,FALSE())-VLOOKUP($A46,'Import Peak Change'!$A$106:GF$202,188,FALSE())))</f>
        <v>0</v>
      </c>
      <c r="GG46" s="193" t="n">
        <f aca="false">IF(ISERROR(VLOOKUP($A46,'Import Peak'!$A$3:GG$99,189,FALSE())-VLOOKUP($A46,'Import Peak Change'!$A$106:GG$202,189,FALSE())),0,(VLOOKUP($A46,'Import Peak'!$A$3:GG$99,189,FALSE())-VLOOKUP($A46,'Import Peak Change'!$A$106:GG$202,189,FALSE())))</f>
        <v>0</v>
      </c>
      <c r="GH46" s="193" t="n">
        <f aca="false">IF(ISERROR(VLOOKUP($A46,'Import Peak'!$A$3:GH$99,190,FALSE())-VLOOKUP($A46,'Import Peak Change'!$A$106:GH$202,190,FALSE())),0,(VLOOKUP($A46,'Import Peak'!$A$3:GH$99,190,FALSE())-VLOOKUP($A46,'Import Peak Change'!$A$106:GH$202,190,FALSE())))</f>
        <v>0</v>
      </c>
      <c r="GI46" s="193" t="n">
        <f aca="false">IF(ISERROR(VLOOKUP($A46,'Import Peak'!$A$3:GI$99,191,FALSE())-VLOOKUP($A46,'Import Peak Change'!$A$106:GI$202,191,FALSE())),0,(VLOOKUP($A46,'Import Peak'!$A$3:GI$99,191,FALSE())-VLOOKUP($A46,'Import Peak Change'!$A$106:GI$202,191,FALSE())))</f>
        <v>0</v>
      </c>
      <c r="GJ46" s="193" t="n">
        <f aca="false">IF(ISERROR(VLOOKUP($A46,'Import Peak'!$A$3:GJ$99,192,FALSE())-VLOOKUP($A46,'Import Peak Change'!$A$106:GJ$202,192,FALSE())),0,(VLOOKUP($A46,'Import Peak'!$A$3:GJ$99,192,FALSE())-VLOOKUP($A46,'Import Peak Change'!$A$106:GJ$202,192,FALSE())))</f>
        <v>0</v>
      </c>
      <c r="GK46" s="193" t="n">
        <f aca="false">IF(ISERROR(VLOOKUP($A46,'Import Peak'!$A$3:GK$99,193,FALSE())-VLOOKUP($A46,'Import Peak Change'!$A$106:GK$202,193,FALSE())),0,(VLOOKUP($A46,'Import Peak'!$A$3:GK$99,193,FALSE())-VLOOKUP($A46,'Import Peak Change'!$A$106:GK$202,193,FALSE())))</f>
        <v>0</v>
      </c>
      <c r="GL46" s="193" t="n">
        <f aca="false">IF(ISERROR(VLOOKUP($A46,'Import Peak'!$A$3:GL$99,194,FALSE())-VLOOKUP($A46,'Import Peak Change'!$A$106:GL$202,194,FALSE())),0,(VLOOKUP($A46,'Import Peak'!$A$3:GL$99,194,FALSE())-VLOOKUP($A46,'Import Peak Change'!$A$106:GL$202,194,FALSE())))</f>
        <v>0</v>
      </c>
      <c r="GM46" s="193" t="n">
        <f aca="false">IF(ISERROR(VLOOKUP($A46,'Import Peak'!$A$3:GM$99,195,FALSE())-VLOOKUP($A46,'Import Peak Change'!$A$106:GM$202,195,FALSE())),0,(VLOOKUP($A46,'Import Peak'!$A$3:GM$99,195,FALSE())-VLOOKUP($A46,'Import Peak Change'!$A$106:GM$202,195,FALSE())))</f>
        <v>0</v>
      </c>
      <c r="GN46" s="193" t="n">
        <f aca="false">IF(ISERROR(VLOOKUP($A46,'Import Peak'!$A$3:GN$99,196,FALSE())-VLOOKUP($A46,'Import Peak Change'!$A$106:GN$202,196,FALSE())),0,(VLOOKUP($A46,'Import Peak'!$A$3:GN$99,196,FALSE())-VLOOKUP($A46,'Import Peak Change'!$A$106:GN$202,196,FALSE())))</f>
        <v>0</v>
      </c>
      <c r="GO46" s="193" t="n">
        <f aca="false">IF(ISERROR(VLOOKUP($A46,'Import Peak'!$A$3:GO$99,197,FALSE())-VLOOKUP($A46,'Import Peak Change'!$A$106:GO$202,197,FALSE())),0,(VLOOKUP($A46,'Import Peak'!$A$3:GO$99,197,FALSE())-VLOOKUP($A46,'Import Peak Change'!$A$106:GO$202,197,FALSE())))</f>
        <v>0</v>
      </c>
      <c r="GP46" s="193" t="n">
        <f aca="false">IF(ISERROR(VLOOKUP($A46,'Import Peak'!$A$3:GP$99,198,FALSE())-VLOOKUP($A46,'Import Peak Change'!$A$106:GP$202,198,FALSE())),0,(VLOOKUP($A46,'Import Peak'!$A$3:GP$99,198,FALSE())-VLOOKUP($A46,'Import Peak Change'!$A$106:GP$202,198,FALSE())))</f>
        <v>0</v>
      </c>
      <c r="GQ46" s="193" t="n">
        <f aca="false">IF(ISERROR(VLOOKUP($A46,'Import Peak'!$A$3:GQ$99,199,FALSE())-VLOOKUP($A46,'Import Peak Change'!$A$106:GQ$202,199,FALSE())),0,(VLOOKUP($A46,'Import Peak'!$A$3:GQ$99,199,FALSE())-VLOOKUP($A46,'Import Peak Change'!$A$106:GQ$202,199,FALSE())))</f>
        <v>0</v>
      </c>
      <c r="GR46" s="193" t="n">
        <f aca="false">IF(ISERROR(VLOOKUP($A46,'Import Peak'!$A$3:GR$99,200,FALSE())-VLOOKUP($A46,'Import Peak Change'!$A$106:GR$202,200,FALSE())),0,(VLOOKUP($A46,'Import Peak'!$A$3:GR$99,200,FALSE())-VLOOKUP($A46,'Import Peak Change'!$A$106:GR$202,200,FALSE())))</f>
        <v>0</v>
      </c>
      <c r="GS46" s="193" t="n">
        <f aca="false">IF(ISERROR(VLOOKUP($A46,'Import Peak'!$A$3:GS$99,201,FALSE())-VLOOKUP($A46,'Import Peak Change'!$A$106:GS$202,201,FALSE())),0,(VLOOKUP($A46,'Import Peak'!$A$3:GS$99,201,FALSE())-VLOOKUP($A46,'Import Peak Change'!$A$106:GS$202,201,FALSE())))</f>
        <v>0</v>
      </c>
      <c r="GT46" s="193" t="n">
        <f aca="false">IF(ISERROR(VLOOKUP($A46,'Import Peak'!$A$3:GT$99,202,FALSE())-VLOOKUP($A46,'Import Peak Change'!$A$106:GT$202,202,FALSE())),0,(VLOOKUP($A46,'Import Peak'!$A$3:GT$99,202,FALSE())-VLOOKUP($A46,'Import Peak Change'!$A$106:GT$202,202,FALSE())))</f>
        <v>0</v>
      </c>
      <c r="GU46" s="193" t="n">
        <f aca="false">IF(ISERROR(VLOOKUP($A46,'Import Peak'!$A$3:GU$99,203,FALSE())-VLOOKUP($A46,'Import Peak Change'!$A$106:GU$202,203,FALSE())),0,(VLOOKUP($A46,'Import Peak'!$A$3:GU$99,203,FALSE())-VLOOKUP($A46,'Import Peak Change'!$A$106:GU$202,203,FALSE())))</f>
        <v>0</v>
      </c>
      <c r="GV46" s="193" t="n">
        <f aca="false">IF(ISERROR(VLOOKUP($A46,'Import Peak'!$A$3:GV$99,204,FALSE())-VLOOKUP($A46,'Import Peak Change'!$A$106:GV$202,204,FALSE())),0,(VLOOKUP($A46,'Import Peak'!$A$3:GV$99,204,FALSE())-VLOOKUP($A46,'Import Peak Change'!$A$106:GV$202,204,FALSE())))</f>
        <v>0</v>
      </c>
      <c r="GW46" s="193" t="n">
        <f aca="false">IF(ISERROR(VLOOKUP($A46,'Import Peak'!$A$3:GW$99,205,FALSE())-VLOOKUP($A46,'Import Peak Change'!$A$106:GW$202,205,FALSE())),0,(VLOOKUP($A46,'Import Peak'!$A$3:GW$99,205,FALSE())-VLOOKUP($A46,'Import Peak Change'!$A$106:GW$202,205,FALSE())))</f>
        <v>0</v>
      </c>
      <c r="GX46" s="193" t="n">
        <f aca="false">IF(ISERROR(VLOOKUP($A46,'Import Peak'!$A$3:GX$99,206,FALSE())-VLOOKUP($A46,'Import Peak Change'!$A$106:GX$202,206,FALSE())),0,(VLOOKUP($A46,'Import Peak'!$A$3:GX$99,206,FALSE())-VLOOKUP($A46,'Import Peak Change'!$A$106:GX$202,206,FALSE())))</f>
        <v>0</v>
      </c>
      <c r="GY46" s="193" t="n">
        <f aca="false">IF(ISERROR(VLOOKUP($A46,'Import Peak'!$A$3:GY$99,207,FALSE())-VLOOKUP($A46,'Import Peak Change'!$A$106:GY$202,207,FALSE())),0,(VLOOKUP($A46,'Import Peak'!$A$3:GY$99,207,FALSE())-VLOOKUP($A46,'Import Peak Change'!$A$106:GY$202,207,FALSE())))</f>
        <v>0</v>
      </c>
      <c r="GZ46" s="193" t="n">
        <f aca="false">IF(ISERROR(VLOOKUP($A46,'Import Peak'!$A$3:GZ$99,208,FALSE())-VLOOKUP($A46,'Import Peak Change'!$A$106:GZ$202,208,FALSE())),0,(VLOOKUP($A46,'Import Peak'!$A$3:GZ$99,208,FALSE())-VLOOKUP($A46,'Import Peak Change'!$A$106:GZ$202,208,FALSE())))</f>
        <v>0</v>
      </c>
      <c r="HA46" s="193" t="n">
        <f aca="false">IF(ISERROR(VLOOKUP($A46,'Import Peak'!$A$3:HA$99,209,FALSE())-VLOOKUP($A46,'Import Peak Change'!$A$106:HA$202,209,FALSE())),0,(VLOOKUP($A46,'Import Peak'!$A$3:HA$99,209,FALSE())-VLOOKUP($A46,'Import Peak Change'!$A$106:HA$202,209,FALSE())))</f>
        <v>0</v>
      </c>
      <c r="HB46" s="193" t="n">
        <f aca="false">IF(ISERROR(VLOOKUP($A46,'Import Peak'!$A$3:HB$99,210,FALSE())-VLOOKUP($A46,'Import Peak Change'!$A$106:HB$202,210,FALSE())),0,(VLOOKUP($A46,'Import Peak'!$A$3:HB$99,210,FALSE())-VLOOKUP($A46,'Import Peak Change'!$A$106:HB$202,210,FALSE())))</f>
        <v>0</v>
      </c>
      <c r="HC46" s="193" t="n">
        <f aca="false">IF(ISERROR(VLOOKUP($A46,'Import Peak'!$A$3:HC$99,211,FALSE())-VLOOKUP($A46,'Import Peak Change'!$A$106:HC$202,211,FALSE())),0,(VLOOKUP($A46,'Import Peak'!$A$3:HC$99,211,FALSE())-VLOOKUP($A46,'Import Peak Change'!$A$106:HC$202,211,FALSE())))</f>
        <v>0</v>
      </c>
      <c r="HD46" s="193" t="n">
        <f aca="false">IF(ISERROR(VLOOKUP($A46,'Import Peak'!$A$3:HD$99,212,FALSE())-VLOOKUP($A46,'Import Peak Change'!$A$106:HD$202,212,FALSE())),0,(VLOOKUP($A46,'Import Peak'!$A$3:HD$99,212,FALSE())-VLOOKUP($A46,'Import Peak Change'!$A$106:HD$202,212,FALSE())))</f>
        <v>0</v>
      </c>
      <c r="HE46" s="193" t="n">
        <f aca="false">IF(ISERROR(VLOOKUP($A46,'Import Peak'!$A$3:HE$99,213,FALSE())-VLOOKUP($A46,'Import Peak Change'!$A$106:HE$202,213,FALSE())),0,(VLOOKUP($A46,'Import Peak'!$A$3:HE$99,213,FALSE())-VLOOKUP($A46,'Import Peak Change'!$A$106:HE$202,213,FALSE())))</f>
        <v>0</v>
      </c>
      <c r="HF46" s="193" t="n">
        <f aca="false">IF(ISERROR(VLOOKUP($A46,'Import Peak'!$A$3:HF$99,214,FALSE())-VLOOKUP($A46,'Import Peak Change'!$A$106:HF$202,214,FALSE())),0,(VLOOKUP($A46,'Import Peak'!$A$3:HF$99,214,FALSE())-VLOOKUP($A46,'Import Peak Change'!$A$106:HF$202,214,FALSE())))</f>
        <v>0</v>
      </c>
      <c r="HG46" s="193" t="n">
        <f aca="false">IF(ISERROR(VLOOKUP($A46,'Import Peak'!$A$3:HG$99,215,FALSE())-VLOOKUP($A46,'Import Peak Change'!$A$106:HG$202,215,FALSE())),0,(VLOOKUP($A46,'Import Peak'!$A$3:HG$99,215,FALSE())-VLOOKUP($A46,'Import Peak Change'!$A$106:HG$202,215,FALSE())))</f>
        <v>0</v>
      </c>
      <c r="HH46" s="193" t="n">
        <f aca="false">IF(ISERROR(VLOOKUP($A46,'Import Peak'!$A$3:HH$99,216,FALSE())-VLOOKUP($A46,'Import Peak Change'!$A$106:HH$202,216,FALSE())),0,(VLOOKUP($A46,'Import Peak'!$A$3:HH$99,216,FALSE())-VLOOKUP($A46,'Import Peak Change'!$A$106:HH$202,216,FALSE())))</f>
        <v>0</v>
      </c>
      <c r="HI46" s="193" t="n">
        <f aca="false">IF(ISERROR(VLOOKUP($A46,'Import Peak'!$A$3:HI$99,217,FALSE())-VLOOKUP($A46,'Import Peak Change'!$A$106:HI$202,217,FALSE())),0,(VLOOKUP($A46,'Import Peak'!$A$3:HI$99,217,FALSE())-VLOOKUP($A46,'Import Peak Change'!$A$106:HI$202,217,FALSE())))</f>
        <v>0</v>
      </c>
      <c r="HJ46" s="193" t="n">
        <f aca="false">IF(ISERROR(VLOOKUP($A46,'Import Peak'!$A$3:HJ$99,218,FALSE())-VLOOKUP($A46,'Import Peak Change'!$A$106:HJ$202,218,FALSE())),0,(VLOOKUP($A46,'Import Peak'!$A$3:HJ$99,218,FALSE())-VLOOKUP($A46,'Import Peak Change'!$A$106:HJ$202,218,FALSE())))</f>
        <v>0</v>
      </c>
      <c r="HK46" s="193" t="n">
        <f aca="false">IF(ISERROR(VLOOKUP($A46,'Import Peak'!$A$3:HK$99,219,FALSE())-VLOOKUP($A46,'Import Peak Change'!$A$106:HK$202,219,FALSE())),0,(VLOOKUP($A46,'Import Peak'!$A$3:HK$99,219,FALSE())-VLOOKUP($A46,'Import Peak Change'!$A$106:HK$202,219,FALSE())))</f>
        <v>0</v>
      </c>
      <c r="HL46" s="193" t="n">
        <f aca="false">IF(ISERROR(VLOOKUP($A46,'Import Peak'!$A$3:HL$99,220,FALSE())-VLOOKUP($A46,'Import Peak Change'!$A$106:HL$202,220,FALSE())),0,(VLOOKUP($A46,'Import Peak'!$A$3:HL$99,220,FALSE())-VLOOKUP($A46,'Import Peak Change'!$A$106:HL$202,220,FALSE())))</f>
        <v>0</v>
      </c>
      <c r="HM46" s="193" t="n">
        <f aca="false">IF(ISERROR(VLOOKUP($A46,'Import Peak'!$A$3:HM$99,221,FALSE())-VLOOKUP($A46,'Import Peak Change'!$A$106:HM$202,221,FALSE())),0,(VLOOKUP($A46,'Import Peak'!$A$3:HM$99,221,FALSE())-VLOOKUP($A46,'Import Peak Change'!$A$106:HM$202,221,FALSE())))</f>
        <v>0</v>
      </c>
      <c r="HN46" s="193" t="n">
        <f aca="false">IF(ISERROR(VLOOKUP($A46,'Import Peak'!$A$3:HN$99,222,FALSE())-VLOOKUP($A46,'Import Peak Change'!$A$106:HN$202,222,FALSE())),0,(VLOOKUP($A46,'Import Peak'!$A$3:HN$99,222,FALSE())-VLOOKUP($A46,'Import Peak Change'!$A$106:HN$202,222,FALSE())))</f>
        <v>0</v>
      </c>
      <c r="HO46" s="193" t="n">
        <f aca="false">IF(ISERROR(VLOOKUP($A46,'Import Peak'!$A$3:HO$99,223,FALSE())-VLOOKUP($A46,'Import Peak Change'!$A$106:HO$202,223,FALSE())),0,(VLOOKUP($A46,'Import Peak'!$A$3:HO$99,223,FALSE())-VLOOKUP($A46,'Import Peak Change'!$A$106:HO$202,223,FALSE())))</f>
        <v>0</v>
      </c>
      <c r="HP46" s="193" t="n">
        <f aca="false">IF(ISERROR(VLOOKUP($A46,'Import Peak'!$A$3:HP$99,224,FALSE())-VLOOKUP($A46,'Import Peak Change'!$A$106:HP$202,224,FALSE())),0,(VLOOKUP($A46,'Import Peak'!$A$3:HP$99,224,FALSE())-VLOOKUP($A46,'Import Peak Change'!$A$106:HP$202,224,FALSE())))</f>
        <v>0</v>
      </c>
      <c r="HQ46" s="193" t="n">
        <f aca="false">IF(ISERROR(VLOOKUP($A46,'Import Peak'!$A$3:HQ$99,225,FALSE())-VLOOKUP($A46,'Import Peak Change'!$A$106:HQ$202,225,FALSE())),0,(VLOOKUP($A46,'Import Peak'!$A$3:HQ$99,225,FALSE())-VLOOKUP($A46,'Import Peak Change'!$A$106:HQ$202,225,FALSE())))</f>
        <v>0</v>
      </c>
      <c r="HR46" s="193" t="n">
        <f aca="false">IF(ISERROR(VLOOKUP($A46,'Import Peak'!$A$3:HR$99,226,FALSE())-VLOOKUP($A46,'Import Peak Change'!$A$106:HR$202,226,FALSE())),0,(VLOOKUP($A46,'Import Peak'!$A$3:HR$99,226,FALSE())-VLOOKUP($A46,'Import Peak Change'!$A$106:HR$202,226,FALSE())))</f>
        <v>0</v>
      </c>
      <c r="HS46" s="193" t="n">
        <f aca="false">IF(ISERROR(VLOOKUP($A46,'Import Peak'!$A$3:HS$99,227,FALSE())-VLOOKUP($A46,'Import Peak Change'!$A$106:HS$202,227,FALSE())),0,(VLOOKUP($A46,'Import Peak'!$A$3:HS$99,227,FALSE())-VLOOKUP($A46,'Import Peak Change'!$A$106:HS$202,227,FALSE())))</f>
        <v>0</v>
      </c>
      <c r="HT46" s="193" t="n">
        <f aca="false">IF(ISERROR(VLOOKUP($A46,'Import Peak'!$A$3:HT$99,228,FALSE())-VLOOKUP($A46,'Import Peak Change'!$A$106:HT$202,228,FALSE())),0,(VLOOKUP($A46,'Import Peak'!$A$3:HT$99,228,FALSE())-VLOOKUP($A46,'Import Peak Change'!$A$106:HT$202,228,FALSE())))</f>
        <v>0</v>
      </c>
      <c r="HU46" s="193" t="n">
        <f aca="false">IF(ISERROR(VLOOKUP($A46,'Import Peak'!$A$3:HU$99,229,FALSE())-VLOOKUP($A46,'Import Peak Change'!$A$106:HU$202,229,FALSE())),0,(VLOOKUP($A46,'Import Peak'!$A$3:HU$99,229,FALSE())-VLOOKUP($A46,'Import Peak Change'!$A$106:HU$202,229,FALSE())))</f>
        <v>0</v>
      </c>
      <c r="HV46" s="193" t="n">
        <f aca="false">IF(ISERROR(VLOOKUP($A46,'Import Peak'!$A$3:HV$99,230,FALSE())-VLOOKUP($A46,'Import Peak Change'!$A$106:HV$202,230,FALSE())),0,(VLOOKUP($A46,'Import Peak'!$A$3:HV$99,230,FALSE())-VLOOKUP($A46,'Import Peak Change'!$A$106:HV$202,230,FALSE())))</f>
        <v>0</v>
      </c>
      <c r="HW46" s="193" t="n">
        <f aca="false">IF(ISERROR(VLOOKUP($A46,'Import Peak'!$A$3:HW$99,231,FALSE())-VLOOKUP($A46,'Import Peak Change'!$A$106:HW$202,231,FALSE())),0,(VLOOKUP($A46,'Import Peak'!$A$3:HW$99,231,FALSE())-VLOOKUP($A46,'Import Peak Change'!$A$106:HW$202,231,FALSE())))</f>
        <v>0</v>
      </c>
      <c r="HX46" s="193" t="n">
        <f aca="false">IF(ISERROR(VLOOKUP($A46,'Import Peak'!$A$3:HX$99,232,FALSE())-VLOOKUP($A46,'Import Peak Change'!$A$106:HX$202,232,FALSE())),0,(VLOOKUP($A46,'Import Peak'!$A$3:HX$99,232,FALSE())-VLOOKUP($A46,'Import Peak Change'!$A$106:HX$202,232,FALSE())))</f>
        <v>0</v>
      </c>
      <c r="HY46" s="193" t="n">
        <f aca="false">IF(ISERROR(VLOOKUP($A46,'Import Peak'!$A$3:HY$99,233,FALSE())-VLOOKUP($A46,'Import Peak Change'!$A$106:HY$202,233,FALSE())),0,(VLOOKUP($A46,'Import Peak'!$A$3:HY$99,233,FALSE())-VLOOKUP($A46,'Import Peak Change'!$A$106:HY$202,233,FALSE())))</f>
        <v>0</v>
      </c>
      <c r="HZ46" s="193" t="n">
        <f aca="false">IF(ISERROR(VLOOKUP($A46,'Import Peak'!$A$3:HZ$99,234,FALSE())-VLOOKUP($A46,'Import Peak Change'!$A$106:HZ$202,234,FALSE())),0,(VLOOKUP($A46,'Import Peak'!$A$3:HZ$99,234,FALSE())-VLOOKUP($A46,'Import Peak Change'!$A$106:HZ$202,234,FALSE())))</f>
        <v>0</v>
      </c>
      <c r="IA46" s="193" t="n">
        <f aca="false">IF(ISERROR(VLOOKUP($A46,'Import Peak'!$A$3:IA$99,235,FALSE())-VLOOKUP($A46,'Import Peak Change'!$A$106:IA$202,235,FALSE())),0,(VLOOKUP($A46,'Import Peak'!$A$3:IA$99,235,FALSE())-VLOOKUP($A46,'Import Peak Change'!$A$106:IA$202,235,FALSE())))</f>
        <v>0</v>
      </c>
      <c r="IB46" s="193" t="n">
        <f aca="false">IF(ISERROR(VLOOKUP($A46,'Import Peak'!$A$3:IB$99,236,FALSE())-VLOOKUP($A46,'Import Peak Change'!$A$106:IB$202,236,FALSE())),0,(VLOOKUP($A46,'Import Peak'!$A$3:IB$99,236,FALSE())-VLOOKUP($A46,'Import Peak Change'!$A$106:IB$202,236,FALSE())))</f>
        <v>0</v>
      </c>
      <c r="IC46" s="193" t="n">
        <f aca="false">IF(ISERROR(VLOOKUP($A46,'Import Peak'!$A$3:IC$99,237,FALSE())-VLOOKUP($A46,'Import Peak Change'!$A$106:IC$202,237,FALSE())),0,(VLOOKUP($A46,'Import Peak'!$A$3:IC$99,237,FALSE())-VLOOKUP($A46,'Import Peak Change'!$A$106:IC$202,237,FALSE())))</f>
        <v>0</v>
      </c>
      <c r="ID46" s="193" t="n">
        <f aca="false">IF(ISERROR(VLOOKUP($A46,'Import Peak'!$A$3:ID$99,238,FALSE())-VLOOKUP($A46,'Import Peak Change'!$A$106:ID$202,238,FALSE())),0,(VLOOKUP($A46,'Import Peak'!$A$3:ID$99,238,FALSE())-VLOOKUP($A46,'Import Peak Change'!$A$106:ID$202,238,FALSE())))</f>
        <v>0</v>
      </c>
      <c r="IE46" s="193" t="n">
        <f aca="false">IF(ISERROR(VLOOKUP($A46,'Import Peak'!$A$3:IE$99,239,FALSE())-VLOOKUP($A46,'Import Peak Change'!$A$106:IE$202,239,FALSE())),0,(VLOOKUP($A46,'Import Peak'!$A$3:IE$99,239,FALSE())-VLOOKUP($A46,'Import Peak Change'!$A$106:IE$202,239,FALSE())))</f>
        <v>0</v>
      </c>
    </row>
    <row r="47" customFormat="false" ht="12.75" hidden="false" customHeight="false" outlineLevel="0" collapsed="false">
      <c r="A47" s="201" t="str">
        <f aca="false">IF('Import Peak'!A44=0,"",'Import Peak'!A44)</f>
        <v/>
      </c>
      <c r="B47" s="193"/>
      <c r="C47" s="193"/>
      <c r="D47" s="193"/>
      <c r="E47" s="193"/>
      <c r="F47" s="193"/>
      <c r="G47" s="193" t="n">
        <f aca="false">IF(ISERROR(VLOOKUP($A47,'Import Peak'!$A$3:G$99,7,FALSE())-VLOOKUP($A47,'Import Peak Change'!$A$106:G$202,7,FALSE())),0,(VLOOKUP($A47,'Import Peak'!$A$3:G$99,7,FALSE())-VLOOKUP($A47,'Import Peak Change'!$A$106:G$202,7,FALSE())))</f>
        <v>0</v>
      </c>
      <c r="H47" s="193" t="n">
        <f aca="false">IF(ISERROR(VLOOKUP($A47,'Import Peak'!$A$3:H$99,8,FALSE())-VLOOKUP($A47,'Import Peak Change'!$A$106:H$202,8,FALSE())),0,(VLOOKUP($A47,'Import Peak'!$A$3:H$99,8,FALSE())-VLOOKUP($A47,'Import Peak Change'!$A$106:H$202,8,FALSE())))</f>
        <v>0</v>
      </c>
      <c r="I47" s="193" t="n">
        <f aca="false">IF(ISERROR(VLOOKUP($A47,'Import Peak'!$A$3:I$99,9,FALSE())-VLOOKUP($A47,'Import Peak Change'!$A$106:I$202,9,FALSE())),0,(VLOOKUP($A47,'Import Peak'!$A$3:I$99,9,FALSE())-VLOOKUP($A47,'Import Peak Change'!$A$106:I$202,9,FALSE())))</f>
        <v>0</v>
      </c>
      <c r="J47" s="193" t="n">
        <f aca="false">IF(ISERROR(VLOOKUP($A47,'Import Peak'!$A$3:J$99,10,FALSE())-VLOOKUP($A47,'Import Peak Change'!$A$106:J$202,10,FALSE())),0,(VLOOKUP($A47,'Import Peak'!$A$3:J$99,10,FALSE())-VLOOKUP($A47,'Import Peak Change'!$A$106:J$202,10,FALSE())))</f>
        <v>0</v>
      </c>
      <c r="K47" s="193" t="n">
        <f aca="false">IF(ISERROR(VLOOKUP($A47,'Import Peak'!$A$3:K$99,11,FALSE())-VLOOKUP($A47,'Import Peak Change'!$A$106:K$202,11,FALSE())),0,(VLOOKUP($A47,'Import Peak'!$A$3:K$99,11,FALSE())-VLOOKUP($A47,'Import Peak Change'!$A$106:K$202,11,FALSE())))</f>
        <v>0</v>
      </c>
      <c r="L47" s="193" t="n">
        <f aca="false">IF(ISERROR(VLOOKUP($A47,'Import Peak'!$A$3:L$99,12,FALSE())-VLOOKUP($A47,'Import Peak Change'!$A$106:L$202,12,FALSE())),0,(VLOOKUP($A47,'Import Peak'!$A$3:L$99,12,FALSE())-VLOOKUP($A47,'Import Peak Change'!$A$106:L$202,12,FALSE())))</f>
        <v>0</v>
      </c>
      <c r="M47" s="193" t="n">
        <f aca="false">IF(ISERROR(VLOOKUP($A47,'Import Peak'!$A$3:M$99,13,FALSE())-VLOOKUP($A47,'Import Peak Change'!$A$106:M$202,13,FALSE())),0,(VLOOKUP($A47,'Import Peak'!$A$3:M$99,13,FALSE())-VLOOKUP($A47,'Import Peak Change'!$A$106:M$202,13,FALSE())))</f>
        <v>0</v>
      </c>
      <c r="N47" s="193" t="n">
        <f aca="false">IF(ISERROR(VLOOKUP($A47,'Import Peak'!$A$3:N$99,14,FALSE())-VLOOKUP($A47,'Import Peak Change'!$A$106:N$202,14,FALSE())),0,(VLOOKUP($A47,'Import Peak'!$A$3:N$99,14,FALSE())-VLOOKUP($A47,'Import Peak Change'!$A$106:N$202,14,FALSE())))</f>
        <v>0</v>
      </c>
      <c r="O47" s="193" t="n">
        <f aca="false">IF(ISERROR(VLOOKUP($A47,'Import Peak'!$A$3:O$99,15,FALSE())-VLOOKUP($A47,'Import Peak Change'!$A$106:O$202,15,FALSE())),0,(VLOOKUP($A47,'Import Peak'!$A$3:O$99,15,FALSE())-VLOOKUP($A47,'Import Peak Change'!$A$106:O$202,15,FALSE())))</f>
        <v>0</v>
      </c>
      <c r="P47" s="193" t="n">
        <f aca="false">IF(ISERROR(VLOOKUP($A47,'Import Peak'!$A$3:P$99,16,FALSE())-VLOOKUP($A47,'Import Peak Change'!$A$106:P$202,16,FALSE())),0,(VLOOKUP($A47,'Import Peak'!$A$3:P$99,16,FALSE())-VLOOKUP($A47,'Import Peak Change'!$A$106:P$202,16,FALSE())))</f>
        <v>0</v>
      </c>
      <c r="Q47" s="193" t="n">
        <f aca="false">IF(ISERROR(VLOOKUP($A47,'Import Peak'!$A$3:Q$99,17,FALSE())-VLOOKUP($A47,'Import Peak Change'!$A$106:Q$202,17,FALSE())),0,(VLOOKUP($A47,'Import Peak'!$A$3:Q$99,17,FALSE())-VLOOKUP($A47,'Import Peak Change'!$A$106:Q$202,17,FALSE())))</f>
        <v>0</v>
      </c>
      <c r="R47" s="193" t="n">
        <f aca="false">IF(ISERROR(VLOOKUP($A47,'Import Peak'!$A$3:R$99,18,FALSE())-VLOOKUP($A47,'Import Peak Change'!$A$106:R$202,18,FALSE())),0,(VLOOKUP($A47,'Import Peak'!$A$3:R$99,18,FALSE())-VLOOKUP($A47,'Import Peak Change'!$A$106:R$202,18,FALSE())))</f>
        <v>0</v>
      </c>
      <c r="S47" s="193" t="n">
        <f aca="false">IF(ISERROR(VLOOKUP($A47,'Import Peak'!$A$3:S$99,19,FALSE())-VLOOKUP($A47,'Import Peak Change'!$A$106:S$202,19,FALSE())),0,(VLOOKUP($A47,'Import Peak'!$A$3:S$99,19,FALSE())-VLOOKUP($A47,'Import Peak Change'!$A$106:S$202,19,FALSE())))</f>
        <v>0</v>
      </c>
      <c r="T47" s="193" t="n">
        <f aca="false">IF(ISERROR(VLOOKUP($A47,'Import Peak'!$A$3:T$99,20,FALSE())-VLOOKUP($A47,'Import Peak Change'!$A$106:T$202,20,FALSE())),0,(VLOOKUP($A47,'Import Peak'!$A$3:T$99,20,FALSE())-VLOOKUP($A47,'Import Peak Change'!$A$106:T$202,20,FALSE())))</f>
        <v>0</v>
      </c>
      <c r="U47" s="193" t="n">
        <f aca="false">IF(ISERROR(VLOOKUP($A47,'Import Peak'!$A$3:U$99,21,FALSE())-VLOOKUP($A47,'Import Peak Change'!$A$106:U$202,21,FALSE())),0,(VLOOKUP($A47,'Import Peak'!$A$3:U$99,21,FALSE())-VLOOKUP($A47,'Import Peak Change'!$A$106:U$202,21,FALSE())))</f>
        <v>0</v>
      </c>
      <c r="V47" s="193" t="n">
        <f aca="false">IF(ISERROR(VLOOKUP($A47,'Import Peak'!$A$3:V$99,22,FALSE())-VLOOKUP($A47,'Import Peak Change'!$A$106:V$202,22,FALSE())),0,(VLOOKUP($A47,'Import Peak'!$A$3:V$99,22,FALSE())-VLOOKUP($A47,'Import Peak Change'!$A$106:V$202,22,FALSE())))</f>
        <v>0</v>
      </c>
      <c r="W47" s="193" t="n">
        <f aca="false">IF(ISERROR(VLOOKUP($A47,'Import Peak'!$A$3:W$99,23,FALSE())-VLOOKUP($A47,'Import Peak Change'!$A$106:W$202,23,FALSE())),0,(VLOOKUP($A47,'Import Peak'!$A$3:W$99,23,FALSE())-VLOOKUP($A47,'Import Peak Change'!$A$106:W$202,23,FALSE())))</f>
        <v>0</v>
      </c>
      <c r="X47" s="193" t="n">
        <f aca="false">IF(ISERROR(VLOOKUP($A47,'Import Peak'!$A$3:X$99,24,FALSE())-VLOOKUP($A47,'Import Peak Change'!$A$106:X$202,24,FALSE())),0,(VLOOKUP($A47,'Import Peak'!$A$3:X$99,24,FALSE())-VLOOKUP($A47,'Import Peak Change'!$A$106:X$202,24,FALSE())))</f>
        <v>0</v>
      </c>
      <c r="Y47" s="193" t="n">
        <f aca="false">IF(ISERROR(VLOOKUP($A47,'Import Peak'!$A$3:Y$99,25,FALSE())-VLOOKUP($A47,'Import Peak Change'!$A$106:Y$202,25,FALSE())),0,(VLOOKUP($A47,'Import Peak'!$A$3:Y$99,25,FALSE())-VLOOKUP($A47,'Import Peak Change'!$A$106:Y$202,25,FALSE())))</f>
        <v>0</v>
      </c>
      <c r="Z47" s="193" t="n">
        <f aca="false">IF(ISERROR(VLOOKUP($A47,'Import Peak'!$A$3:Z$99,26,FALSE())-VLOOKUP($A47,'Import Peak Change'!$A$106:Z$202,26,FALSE())),0,(VLOOKUP($A47,'Import Peak'!$A$3:Z$99,26,FALSE())-VLOOKUP($A47,'Import Peak Change'!$A$106:Z$202,26,FALSE())))</f>
        <v>0</v>
      </c>
      <c r="AA47" s="193" t="n">
        <f aca="false">IF(ISERROR(VLOOKUP($A47,'Import Peak'!$A$3:AA$99,27,FALSE())-VLOOKUP($A47,'Import Peak Change'!$A$106:AA$202,27,FALSE())),0,(VLOOKUP($A47,'Import Peak'!$A$3:AA$99,27,FALSE())-VLOOKUP($A47,'Import Peak Change'!$A$106:AA$202,27,FALSE())))</f>
        <v>0</v>
      </c>
      <c r="AB47" s="193" t="n">
        <f aca="false">IF(ISERROR(VLOOKUP($A47,'Import Peak'!$A$3:AB$99,28,FALSE())-VLOOKUP($A47,'Import Peak Change'!$A$106:AB$202,28,FALSE())),0,(VLOOKUP($A47,'Import Peak'!$A$3:AB$99,28,FALSE())-VLOOKUP($A47,'Import Peak Change'!$A$106:AB$202,28,FALSE())))</f>
        <v>0</v>
      </c>
      <c r="AC47" s="193" t="n">
        <f aca="false">IF(ISERROR(VLOOKUP($A47,'Import Peak'!$A$3:AC$99,29,FALSE())-VLOOKUP($A47,'Import Peak Change'!$A$106:AC$202,29,FALSE())),0,(VLOOKUP($A47,'Import Peak'!$A$3:AC$99,29,FALSE())-VLOOKUP($A47,'Import Peak Change'!$A$106:AC$202,29,FALSE())))</f>
        <v>0</v>
      </c>
      <c r="AD47" s="193" t="n">
        <f aca="false">IF(ISERROR(VLOOKUP($A47,'Import Peak'!$A$3:AD$99,30,FALSE())-VLOOKUP($A47,'Import Peak Change'!$A$106:AD$202,30,FALSE())),0,(VLOOKUP($A47,'Import Peak'!$A$3:AD$99,30,FALSE())-VLOOKUP($A47,'Import Peak Change'!$A$106:AD$202,30,FALSE())))</f>
        <v>0</v>
      </c>
      <c r="AE47" s="193" t="n">
        <f aca="false">IF(ISERROR(VLOOKUP($A47,'Import Peak'!$A$3:AE$99,31,FALSE())-VLOOKUP($A47,'Import Peak Change'!$A$106:AE$202,31,FALSE())),0,(VLOOKUP($A47,'Import Peak'!$A$3:AE$99,31,FALSE())-VLOOKUP($A47,'Import Peak Change'!$A$106:AE$202,31,FALSE())))</f>
        <v>0</v>
      </c>
      <c r="AF47" s="193" t="n">
        <f aca="false">IF(ISERROR(VLOOKUP($A47,'Import Peak'!$A$3:AF$99,32,FALSE())-VLOOKUP($A47,'Import Peak Change'!$A$106:AF$202,32,FALSE())),0,(VLOOKUP($A47,'Import Peak'!$A$3:AF$99,32,FALSE())-VLOOKUP($A47,'Import Peak Change'!$A$106:AF$202,32,FALSE())))</f>
        <v>0</v>
      </c>
      <c r="AG47" s="193" t="n">
        <f aca="false">IF(ISERROR(VLOOKUP($A47,'Import Peak'!$A$3:AG$99,33,FALSE())-VLOOKUP($A47,'Import Peak Change'!$A$106:AG$202,33,FALSE())),0,(VLOOKUP($A47,'Import Peak'!$A$3:AG$99,33,FALSE())-VLOOKUP($A47,'Import Peak Change'!$A$106:AG$202,33,FALSE())))</f>
        <v>0</v>
      </c>
      <c r="AH47" s="193" t="n">
        <f aca="false">IF(ISERROR(VLOOKUP($A47,'Import Peak'!$A$3:AH$99,34,FALSE())-VLOOKUP($A47,'Import Peak Change'!$A$106:AH$202,34,FALSE())),0,(VLOOKUP($A47,'Import Peak'!$A$3:AH$99,34,FALSE())-VLOOKUP($A47,'Import Peak Change'!$A$106:AH$202,34,FALSE())))</f>
        <v>0</v>
      </c>
      <c r="AI47" s="193" t="n">
        <f aca="false">IF(ISERROR(VLOOKUP($A47,'Import Peak'!$A$3:AI$99,35,FALSE())-VLOOKUP($A47,'Import Peak Change'!$A$106:AI$202,35,FALSE())),0,(VLOOKUP($A47,'Import Peak'!$A$3:AI$99,35,FALSE())-VLOOKUP($A47,'Import Peak Change'!$A$106:AI$202,35,FALSE())))</f>
        <v>0</v>
      </c>
      <c r="AJ47" s="193" t="n">
        <f aca="false">IF(ISERROR(VLOOKUP($A47,'Import Peak'!$A$3:AJ$99,36,FALSE())-VLOOKUP($A47,'Import Peak Change'!$A$106:AJ$202,36,FALSE())),0,(VLOOKUP($A47,'Import Peak'!$A$3:AJ$99,36,FALSE())-VLOOKUP($A47,'Import Peak Change'!$A$106:AJ$202,36,FALSE())))</f>
        <v>0</v>
      </c>
      <c r="AK47" s="193" t="n">
        <f aca="false">IF(ISERROR(VLOOKUP($A47,'Import Peak'!$A$3:AK$99,37,FALSE())-VLOOKUP($A47,'Import Peak Change'!$A$106:AK$202,37,FALSE())),0,(VLOOKUP($A47,'Import Peak'!$A$3:AK$99,37,FALSE())-VLOOKUP($A47,'Import Peak Change'!$A$106:AK$202,37,FALSE())))</f>
        <v>0</v>
      </c>
      <c r="AL47" s="193" t="n">
        <f aca="false">IF(ISERROR(VLOOKUP($A47,'Import Peak'!$A$3:AL$99,38,FALSE())-VLOOKUP($A47,'Import Peak Change'!$A$106:AL$202,38,FALSE())),0,(VLOOKUP($A47,'Import Peak'!$A$3:AL$99,38,FALSE())-VLOOKUP($A47,'Import Peak Change'!$A$106:AL$202,38,FALSE())))</f>
        <v>0</v>
      </c>
      <c r="AM47" s="193" t="n">
        <f aca="false">IF(ISERROR(VLOOKUP($A47,'Import Peak'!$A$3:AM$99,39,FALSE())-VLOOKUP($A47,'Import Peak Change'!$A$106:AM$202,39,FALSE())),0,(VLOOKUP($A47,'Import Peak'!$A$3:AM$99,39,FALSE())-VLOOKUP($A47,'Import Peak Change'!$A$106:AM$202,39,FALSE())))</f>
        <v>0</v>
      </c>
      <c r="AN47" s="193" t="n">
        <f aca="false">IF(ISERROR(VLOOKUP($A47,'Import Peak'!$A$3:AN$99,40,FALSE())-VLOOKUP($A47,'Import Peak Change'!$A$106:AN$202,40,FALSE())),0,(VLOOKUP($A47,'Import Peak'!$A$3:AN$99,40,FALSE())-VLOOKUP($A47,'Import Peak Change'!$A$106:AN$202,40,FALSE())))</f>
        <v>0</v>
      </c>
      <c r="AO47" s="193" t="n">
        <f aca="false">IF(ISERROR(VLOOKUP($A47,'Import Peak'!$A$3:AO$99,41,FALSE())-VLOOKUP($A47,'Import Peak Change'!$A$106:AO$202,41,FALSE())),0,(VLOOKUP($A47,'Import Peak'!$A$3:AO$99,41,FALSE())-VLOOKUP($A47,'Import Peak Change'!$A$106:AO$202,41,FALSE())))</f>
        <v>0</v>
      </c>
      <c r="AP47" s="193" t="n">
        <f aca="false">IF(ISERROR(VLOOKUP($A47,'Import Peak'!$A$3:AP$99,42,FALSE())-VLOOKUP($A47,'Import Peak Change'!$A$106:AP$202,42,FALSE())),0,(VLOOKUP($A47,'Import Peak'!$A$3:AP$99,42,FALSE())-VLOOKUP($A47,'Import Peak Change'!$A$106:AP$202,42,FALSE())))</f>
        <v>0</v>
      </c>
      <c r="AQ47" s="193" t="n">
        <f aca="false">IF(ISERROR(VLOOKUP($A47,'Import Peak'!$A$3:AQ$99,43,FALSE())-VLOOKUP($A47,'Import Peak Change'!$A$106:AQ$202,43,FALSE())),0,(VLOOKUP($A47,'Import Peak'!$A$3:AQ$99,43,FALSE())-VLOOKUP($A47,'Import Peak Change'!$A$106:AQ$202,43,FALSE())))</f>
        <v>0</v>
      </c>
      <c r="AR47" s="193" t="n">
        <f aca="false">IF(ISERROR(VLOOKUP($A47,'Import Peak'!$A$3:AR$99,44,FALSE())-VLOOKUP($A47,'Import Peak Change'!$A$106:AR$202,44,FALSE())),0,(VLOOKUP($A47,'Import Peak'!$A$3:AR$99,44,FALSE())-VLOOKUP($A47,'Import Peak Change'!$A$106:AR$202,44,FALSE())))</f>
        <v>0</v>
      </c>
      <c r="AS47" s="193" t="n">
        <f aca="false">IF(ISERROR(VLOOKUP($A47,'Import Peak'!$A$3:AS$99,45,FALSE())-VLOOKUP($A47,'Import Peak Change'!$A$106:AS$202,45,FALSE())),0,(VLOOKUP($A47,'Import Peak'!$A$3:AS$99,45,FALSE())-VLOOKUP($A47,'Import Peak Change'!$A$106:AS$202,45,FALSE())))</f>
        <v>0</v>
      </c>
      <c r="AT47" s="193" t="n">
        <f aca="false">IF(ISERROR(VLOOKUP($A47,'Import Peak'!$A$3:AT$99,46,FALSE())-VLOOKUP($A47,'Import Peak Change'!$A$106:AT$202,46,FALSE())),0,(VLOOKUP($A47,'Import Peak'!$A$3:AT$99,46,FALSE())-VLOOKUP($A47,'Import Peak Change'!$A$106:AT$202,46,FALSE())))</f>
        <v>0</v>
      </c>
      <c r="AU47" s="193" t="n">
        <f aca="false">IF(ISERROR(VLOOKUP($A47,'Import Peak'!$A$3:AU$99,47,FALSE())-VLOOKUP($A47,'Import Peak Change'!$A$106:AU$202,47,FALSE())),0,(VLOOKUP($A47,'Import Peak'!$A$3:AU$99,47,FALSE())-VLOOKUP($A47,'Import Peak Change'!$A$106:AU$202,47,FALSE())))</f>
        <v>0</v>
      </c>
      <c r="AV47" s="193" t="n">
        <f aca="false">IF(ISERROR(VLOOKUP($A47,'Import Peak'!$A$3:AV$99,48,FALSE())-VLOOKUP($A47,'Import Peak Change'!$A$106:AV$202,48,FALSE())),0,(VLOOKUP($A47,'Import Peak'!$A$3:AV$99,48,FALSE())-VLOOKUP($A47,'Import Peak Change'!$A$106:AV$202,48,FALSE())))</f>
        <v>0</v>
      </c>
      <c r="AW47" s="193" t="n">
        <f aca="false">IF(ISERROR(VLOOKUP($A47,'Import Peak'!$A$3:AW$99,49,FALSE())-VLOOKUP($A47,'Import Peak Change'!$A$106:AW$202,49,FALSE())),0,(VLOOKUP($A47,'Import Peak'!$A$3:AW$99,49,FALSE())-VLOOKUP($A47,'Import Peak Change'!$A$106:AW$202,49,FALSE())))</f>
        <v>0</v>
      </c>
      <c r="AX47" s="193" t="n">
        <f aca="false">IF(ISERROR(VLOOKUP($A47,'Import Peak'!$A$3:AX$99,50,FALSE())-VLOOKUP($A47,'Import Peak Change'!$A$106:AX$202,50,FALSE())),0,(VLOOKUP($A47,'Import Peak'!$A$3:AX$99,50,FALSE())-VLOOKUP($A47,'Import Peak Change'!$A$106:AX$202,50,FALSE())))</f>
        <v>0</v>
      </c>
      <c r="AY47" s="193" t="n">
        <f aca="false">IF(ISERROR(VLOOKUP($A47,'Import Peak'!$A$3:AY$99,51,FALSE())-VLOOKUP($A47,'Import Peak Change'!$A$106:AY$202,51,FALSE())),0,(VLOOKUP($A47,'Import Peak'!$A$3:AY$99,51,FALSE())-VLOOKUP($A47,'Import Peak Change'!$A$106:AY$202,51,FALSE())))</f>
        <v>0</v>
      </c>
      <c r="AZ47" s="193" t="n">
        <f aca="false">IF(ISERROR(VLOOKUP($A47,'Import Peak'!$A$3:AZ$99,52,FALSE())-VLOOKUP($A47,'Import Peak Change'!$A$106:AZ$202,52,FALSE())),0,(VLOOKUP($A47,'Import Peak'!$A$3:AZ$99,52,FALSE())-VLOOKUP($A47,'Import Peak Change'!$A$106:AZ$202,52,FALSE())))</f>
        <v>0</v>
      </c>
      <c r="BA47" s="193" t="n">
        <f aca="false">IF(ISERROR(VLOOKUP($A47,'Import Peak'!$A$3:BA$99,53,FALSE())-VLOOKUP($A47,'Import Peak Change'!$A$106:BA$202,53,FALSE())),0,(VLOOKUP($A47,'Import Peak'!$A$3:BA$99,53,FALSE())-VLOOKUP($A47,'Import Peak Change'!$A$106:BA$202,53,FALSE())))</f>
        <v>0</v>
      </c>
      <c r="BB47" s="193" t="n">
        <f aca="false">IF(ISERROR(VLOOKUP($A47,'Import Peak'!$A$3:BB$99,54,FALSE())-VLOOKUP($A47,'Import Peak Change'!$A$106:BB$202,54,FALSE())),0,(VLOOKUP($A47,'Import Peak'!$A$3:BB$99,54,FALSE())-VLOOKUP($A47,'Import Peak Change'!$A$106:BB$202,54,FALSE())))</f>
        <v>0</v>
      </c>
      <c r="BC47" s="193" t="n">
        <f aca="false">IF(ISERROR(VLOOKUP($A47,'Import Peak'!$A$3:BC$99,55,FALSE())-VLOOKUP($A47,'Import Peak Change'!$A$106:BC$202,55,FALSE())),0,(VLOOKUP($A47,'Import Peak'!$A$3:BC$99,55,FALSE())-VLOOKUP($A47,'Import Peak Change'!$A$106:BC$202,55,FALSE())))</f>
        <v>0</v>
      </c>
      <c r="BD47" s="193" t="n">
        <f aca="false">IF(ISERROR(VLOOKUP($A47,'Import Peak'!$A$3:BD$99,56,FALSE())-VLOOKUP($A47,'Import Peak Change'!$A$106:BD$202,56,FALSE())),0,(VLOOKUP($A47,'Import Peak'!$A$3:BD$99,56,FALSE())-VLOOKUP($A47,'Import Peak Change'!$A$106:BD$202,56,FALSE())))</f>
        <v>0</v>
      </c>
      <c r="BE47" s="193" t="n">
        <f aca="false">IF(ISERROR(VLOOKUP($A47,'Import Peak'!$A$3:BE$99,57,FALSE())-VLOOKUP($A47,'Import Peak Change'!$A$106:BE$202,57,FALSE())),0,(VLOOKUP($A47,'Import Peak'!$A$3:BE$99,57,FALSE())-VLOOKUP($A47,'Import Peak Change'!$A$106:BE$202,57,FALSE())))</f>
        <v>0</v>
      </c>
      <c r="BF47" s="193" t="n">
        <f aca="false">IF(ISERROR(VLOOKUP($A47,'Import Peak'!$A$3:BF$99,58,FALSE())-VLOOKUP($A47,'Import Peak Change'!$A$106:BF$202,58,FALSE())),0,(VLOOKUP($A47,'Import Peak'!$A$3:BF$99,58,FALSE())-VLOOKUP($A47,'Import Peak Change'!$A$106:BF$202,58,FALSE())))</f>
        <v>0</v>
      </c>
      <c r="BG47" s="193" t="n">
        <f aca="false">IF(ISERROR(VLOOKUP($A47,'Import Peak'!$A$3:BG$99,59,FALSE())-VLOOKUP($A47,'Import Peak Change'!$A$106:BG$202,59,FALSE())),0,(VLOOKUP($A47,'Import Peak'!$A$3:BG$99,59,FALSE())-VLOOKUP($A47,'Import Peak Change'!$A$106:BG$202,59,FALSE())))</f>
        <v>0</v>
      </c>
      <c r="BH47" s="193" t="n">
        <f aca="false">IF(ISERROR(VLOOKUP($A47,'Import Peak'!$A$3:BH$99,60,FALSE())-VLOOKUP($A47,'Import Peak Change'!$A$106:BH$202,60,FALSE())),0,(VLOOKUP($A47,'Import Peak'!$A$3:BH$99,60,FALSE())-VLOOKUP($A47,'Import Peak Change'!$A$106:BH$202,60,FALSE())))</f>
        <v>0</v>
      </c>
      <c r="BI47" s="193" t="n">
        <f aca="false">IF(ISERROR(VLOOKUP($A47,'Import Peak'!$A$3:BI$99,61,FALSE())-VLOOKUP($A47,'Import Peak Change'!$A$106:BI$202,61,FALSE())),0,(VLOOKUP($A47,'Import Peak'!$A$3:BI$99,61,FALSE())-VLOOKUP($A47,'Import Peak Change'!$A$106:BI$202,61,FALSE())))</f>
        <v>0</v>
      </c>
      <c r="BJ47" s="193" t="n">
        <f aca="false">IF(ISERROR(VLOOKUP($A47,'Import Peak'!$A$3:BJ$99,62,FALSE())-VLOOKUP($A47,'Import Peak Change'!$A$106:BJ$202,62,FALSE())),0,(VLOOKUP($A47,'Import Peak'!$A$3:BJ$99,62,FALSE())-VLOOKUP($A47,'Import Peak Change'!$A$106:BJ$202,62,FALSE())))</f>
        <v>0</v>
      </c>
      <c r="BK47" s="193" t="n">
        <f aca="false">IF(ISERROR(VLOOKUP($A47,'Import Peak'!$A$3:BK$99,63,FALSE())-VLOOKUP($A47,'Import Peak Change'!$A$106:BK$202,63,FALSE())),0,(VLOOKUP($A47,'Import Peak'!$A$3:BK$99,63,FALSE())-VLOOKUP($A47,'Import Peak Change'!$A$106:BK$202,63,FALSE())))</f>
        <v>0</v>
      </c>
      <c r="BL47" s="193" t="n">
        <f aca="false">IF(ISERROR(VLOOKUP($A47,'Import Peak'!$A$3:BL$99,64,FALSE())-VLOOKUP($A47,'Import Peak Change'!$A$106:BL$202,64,FALSE())),0,(VLOOKUP($A47,'Import Peak'!$A$3:BL$99,64,FALSE())-VLOOKUP($A47,'Import Peak Change'!$A$106:BL$202,64,FALSE())))</f>
        <v>0</v>
      </c>
      <c r="BM47" s="193" t="n">
        <f aca="false">IF(ISERROR(VLOOKUP($A47,'Import Peak'!$A$3:BM$99,65,FALSE())-VLOOKUP($A47,'Import Peak Change'!$A$106:BM$202,65,FALSE())),0,(VLOOKUP($A47,'Import Peak'!$A$3:BM$99,65,FALSE())-VLOOKUP($A47,'Import Peak Change'!$A$106:BM$202,65,FALSE())))</f>
        <v>0</v>
      </c>
      <c r="BN47" s="193" t="n">
        <f aca="false">IF(ISERROR(VLOOKUP($A47,'Import Peak'!$A$3:BN$99,66,FALSE())-VLOOKUP($A47,'Import Peak Change'!$A$106:BN$202,66,FALSE())),0,(VLOOKUP($A47,'Import Peak'!$A$3:BN$99,66,FALSE())-VLOOKUP($A47,'Import Peak Change'!$A$106:BN$202,66,FALSE())))</f>
        <v>0</v>
      </c>
      <c r="BO47" s="193" t="n">
        <f aca="false">IF(ISERROR(VLOOKUP($A47,'Import Peak'!$A$3:BO$99,67,FALSE())-VLOOKUP($A47,'Import Peak Change'!$A$106:BO$202,67,FALSE())),0,(VLOOKUP($A47,'Import Peak'!$A$3:BO$99,67,FALSE())-VLOOKUP($A47,'Import Peak Change'!$A$106:BO$202,67,FALSE())))</f>
        <v>0</v>
      </c>
      <c r="BP47" s="193" t="n">
        <f aca="false">IF(ISERROR(VLOOKUP($A47,'Import Peak'!$A$3:BP$99,68,FALSE())-VLOOKUP($A47,'Import Peak Change'!$A$106:BP$202,68,FALSE())),0,(VLOOKUP($A47,'Import Peak'!$A$3:BP$99,68,FALSE())-VLOOKUP($A47,'Import Peak Change'!$A$106:BP$202,68,FALSE())))</f>
        <v>0</v>
      </c>
      <c r="BQ47" s="193" t="n">
        <f aca="false">IF(ISERROR(VLOOKUP($A47,'Import Peak'!$A$3:BQ$99,69,FALSE())-VLOOKUP($A47,'Import Peak Change'!$A$106:BQ$202,69,FALSE())),0,(VLOOKUP($A47,'Import Peak'!$A$3:BQ$99,69,FALSE())-VLOOKUP($A47,'Import Peak Change'!$A$106:BQ$202,69,FALSE())))</f>
        <v>0</v>
      </c>
      <c r="BR47" s="193" t="n">
        <f aca="false">IF(ISERROR(VLOOKUP($A47,'Import Peak'!$A$3:BR$99,70,FALSE())-VLOOKUP($A47,'Import Peak Change'!$A$106:BR$202,70,FALSE())),0,(VLOOKUP($A47,'Import Peak'!$A$3:BR$99,70,FALSE())-VLOOKUP($A47,'Import Peak Change'!$A$106:BR$202,70,FALSE())))</f>
        <v>0</v>
      </c>
      <c r="BS47" s="193" t="n">
        <f aca="false">IF(ISERROR(VLOOKUP($A47,'Import Peak'!$A$3:BS$99,71,FALSE())-VLOOKUP($A47,'Import Peak Change'!$A$106:BS$202,71,FALSE())),0,(VLOOKUP($A47,'Import Peak'!$A$3:BS$99,71,FALSE())-VLOOKUP($A47,'Import Peak Change'!$A$106:BS$202,71,FALSE())))</f>
        <v>0</v>
      </c>
      <c r="BT47" s="193" t="n">
        <f aca="false">IF(ISERROR(VLOOKUP($A47,'Import Peak'!$A$3:BT$99,72,FALSE())-VLOOKUP($A47,'Import Peak Change'!$A$106:BT$202,72,FALSE())),0,(VLOOKUP($A47,'Import Peak'!$A$3:BT$99,72,FALSE())-VLOOKUP($A47,'Import Peak Change'!$A$106:BT$202,72,FALSE())))</f>
        <v>0</v>
      </c>
      <c r="BU47" s="193" t="n">
        <f aca="false">IF(ISERROR(VLOOKUP($A47,'Import Peak'!$A$3:BU$99,73,FALSE())-VLOOKUP($A47,'Import Peak Change'!$A$106:BU$202,73,FALSE())),0,(VLOOKUP($A47,'Import Peak'!$A$3:BU$99,73,FALSE())-VLOOKUP($A47,'Import Peak Change'!$A$106:BU$202,73,FALSE())))</f>
        <v>0</v>
      </c>
      <c r="BV47" s="193" t="n">
        <f aca="false">IF(ISERROR(VLOOKUP($A47,'Import Peak'!$A$3:BV$99,74,FALSE())-VLOOKUP($A47,'Import Peak Change'!$A$106:BV$202,74,FALSE())),0,(VLOOKUP($A47,'Import Peak'!$A$3:BV$99,74,FALSE())-VLOOKUP($A47,'Import Peak Change'!$A$106:BV$202,74,FALSE())))</f>
        <v>0</v>
      </c>
      <c r="BW47" s="193" t="n">
        <f aca="false">IF(ISERROR(VLOOKUP($A47,'Import Peak'!$A$3:BW$99,75,FALSE())-VLOOKUP($A47,'Import Peak Change'!$A$106:BW$202,75,FALSE())),0,(VLOOKUP($A47,'Import Peak'!$A$3:BW$99,75,FALSE())-VLOOKUP($A47,'Import Peak Change'!$A$106:BW$202,75,FALSE())))</f>
        <v>0</v>
      </c>
      <c r="BX47" s="193" t="n">
        <f aca="false">IF(ISERROR(VLOOKUP($A47,'Import Peak'!$A$3:BX$99,76,FALSE())-VLOOKUP($A47,'Import Peak Change'!$A$106:BX$202,76,FALSE())),0,(VLOOKUP($A47,'Import Peak'!$A$3:BX$99,76,FALSE())-VLOOKUP($A47,'Import Peak Change'!$A$106:BX$202,76,FALSE())))</f>
        <v>0</v>
      </c>
      <c r="BY47" s="193" t="n">
        <f aca="false">IF(ISERROR(VLOOKUP($A47,'Import Peak'!$A$3:BY$99,77,FALSE())-VLOOKUP($A47,'Import Peak Change'!$A$106:BY$202,77,FALSE())),0,(VLOOKUP($A47,'Import Peak'!$A$3:BY$99,77,FALSE())-VLOOKUP($A47,'Import Peak Change'!$A$106:BY$202,77,FALSE())))</f>
        <v>0</v>
      </c>
      <c r="BZ47" s="193" t="n">
        <f aca="false">IF(ISERROR(VLOOKUP($A47,'Import Peak'!$A$3:BZ$99,78,FALSE())-VLOOKUP($A47,'Import Peak Change'!$A$106:BZ$202,78,FALSE())),0,(VLOOKUP($A47,'Import Peak'!$A$3:BZ$99,78,FALSE())-VLOOKUP($A47,'Import Peak Change'!$A$106:BZ$202,78,FALSE())))</f>
        <v>0</v>
      </c>
      <c r="CA47" s="193" t="n">
        <f aca="false">IF(ISERROR(VLOOKUP($A47,'Import Peak'!$A$3:CA$99,79,FALSE())-VLOOKUP($A47,'Import Peak Change'!$A$106:CA$202,79,FALSE())),0,(VLOOKUP($A47,'Import Peak'!$A$3:CA$99,79,FALSE())-VLOOKUP($A47,'Import Peak Change'!$A$106:CA$202,79,FALSE())))</f>
        <v>0</v>
      </c>
      <c r="CB47" s="193" t="n">
        <f aca="false">IF(ISERROR(VLOOKUP($A47,'Import Peak'!$A$3:CB$99,80,FALSE())-VLOOKUP($A47,'Import Peak Change'!$A$106:CB$202,80,FALSE())),0,(VLOOKUP($A47,'Import Peak'!$A$3:CB$99,80,FALSE())-VLOOKUP($A47,'Import Peak Change'!$A$106:CB$202,80,FALSE())))</f>
        <v>0</v>
      </c>
      <c r="CC47" s="193" t="n">
        <f aca="false">IF(ISERROR(VLOOKUP($A47,'Import Peak'!$A$3:CC$99,81,FALSE())-VLOOKUP($A47,'Import Peak Change'!$A$106:CC$202,81,FALSE())),0,(VLOOKUP($A47,'Import Peak'!$A$3:CC$99,81,FALSE())-VLOOKUP($A47,'Import Peak Change'!$A$106:CC$202,81,FALSE())))</f>
        <v>0</v>
      </c>
      <c r="CD47" s="193" t="n">
        <f aca="false">IF(ISERROR(VLOOKUP($A47,'Import Peak'!$A$3:CD$99,82,FALSE())-VLOOKUP($A47,'Import Peak Change'!$A$106:CD$202,82,FALSE())),0,(VLOOKUP($A47,'Import Peak'!$A$3:CD$99,82,FALSE())-VLOOKUP($A47,'Import Peak Change'!$A$106:CD$202,82,FALSE())))</f>
        <v>0</v>
      </c>
      <c r="CE47" s="193" t="n">
        <f aca="false">IF(ISERROR(VLOOKUP($A47,'Import Peak'!$A$3:CE$99,83,FALSE())-VLOOKUP($A47,'Import Peak Change'!$A$106:CE$202,83,FALSE())),0,(VLOOKUP($A47,'Import Peak'!$A$3:CE$99,83,FALSE())-VLOOKUP($A47,'Import Peak Change'!$A$106:CE$202,83,FALSE())))</f>
        <v>0</v>
      </c>
      <c r="CF47" s="193" t="n">
        <f aca="false">IF(ISERROR(VLOOKUP($A47,'Import Peak'!$A$3:CF$99,84,FALSE())-VLOOKUP($A47,'Import Peak Change'!$A$106:CF$202,84,FALSE())),0,(VLOOKUP($A47,'Import Peak'!$A$3:CF$99,84,FALSE())-VLOOKUP($A47,'Import Peak Change'!$A$106:CF$202,84,FALSE())))</f>
        <v>0</v>
      </c>
      <c r="CG47" s="193" t="n">
        <f aca="false">IF(ISERROR(VLOOKUP($A47,'Import Peak'!$A$3:CG$99,85,FALSE())-VLOOKUP($A47,'Import Peak Change'!$A$106:CG$202,85,FALSE())),0,(VLOOKUP($A47,'Import Peak'!$A$3:CG$99,85,FALSE())-VLOOKUP($A47,'Import Peak Change'!$A$106:CG$202,85,FALSE())))</f>
        <v>0</v>
      </c>
      <c r="CH47" s="193" t="n">
        <f aca="false">IF(ISERROR(VLOOKUP($A47,'Import Peak'!$A$3:CH$99,86,FALSE())-VLOOKUP($A47,'Import Peak Change'!$A$106:CH$202,86,FALSE())),0,(VLOOKUP($A47,'Import Peak'!$A$3:CH$99,86,FALSE())-VLOOKUP($A47,'Import Peak Change'!$A$106:CH$202,86,FALSE())))</f>
        <v>0</v>
      </c>
      <c r="CI47" s="193" t="n">
        <f aca="false">IF(ISERROR(VLOOKUP($A47,'Import Peak'!$A$3:CI$99,87,FALSE())-VLOOKUP($A47,'Import Peak Change'!$A$106:CI$202,87,FALSE())),0,(VLOOKUP($A47,'Import Peak'!$A$3:CI$99,87,FALSE())-VLOOKUP($A47,'Import Peak Change'!$A$106:CI$202,87,FALSE())))</f>
        <v>0</v>
      </c>
      <c r="CJ47" s="193" t="n">
        <f aca="false">IF(ISERROR(VLOOKUP($A47,'Import Peak'!$A$3:CJ$99,88,FALSE())-VLOOKUP($A47,'Import Peak Change'!$A$106:CJ$202,88,FALSE())),0,(VLOOKUP($A47,'Import Peak'!$A$3:CJ$99,88,FALSE())-VLOOKUP($A47,'Import Peak Change'!$A$106:CJ$202,88,FALSE())))</f>
        <v>0</v>
      </c>
      <c r="CK47" s="193" t="n">
        <f aca="false">IF(ISERROR(VLOOKUP($A47,'Import Peak'!$A$3:CK$99,89,FALSE())-VLOOKUP($A47,'Import Peak Change'!$A$106:CK$202,89,FALSE())),0,(VLOOKUP($A47,'Import Peak'!$A$3:CK$99,89,FALSE())-VLOOKUP($A47,'Import Peak Change'!$A$106:CK$202,89,FALSE())))</f>
        <v>0</v>
      </c>
      <c r="CL47" s="193" t="n">
        <f aca="false">IF(ISERROR(VLOOKUP($A47,'Import Peak'!$A$3:CL$99,90,FALSE())-VLOOKUP($A47,'Import Peak Change'!$A$106:CL$202,90,FALSE())),0,(VLOOKUP($A47,'Import Peak'!$A$3:CL$99,90,FALSE())-VLOOKUP($A47,'Import Peak Change'!$A$106:CL$202,90,FALSE())))</f>
        <v>0</v>
      </c>
      <c r="CM47" s="193" t="n">
        <f aca="false">IF(ISERROR(VLOOKUP($A47,'Import Peak'!$A$3:CM$99,91,FALSE())-VLOOKUP($A47,'Import Peak Change'!$A$106:CM$202,91,FALSE())),0,(VLOOKUP($A47,'Import Peak'!$A$3:CM$99,91,FALSE())-VLOOKUP($A47,'Import Peak Change'!$A$106:CM$202,91,FALSE())))</f>
        <v>0</v>
      </c>
      <c r="CN47" s="193" t="n">
        <f aca="false">IF(ISERROR(VLOOKUP($A47,'Import Peak'!$A$3:CN$99,92,FALSE())-VLOOKUP($A47,'Import Peak Change'!$A$106:CN$202,92,FALSE())),0,(VLOOKUP($A47,'Import Peak'!$A$3:CN$99,92,FALSE())-VLOOKUP($A47,'Import Peak Change'!$A$106:CN$202,92,FALSE())))</f>
        <v>0</v>
      </c>
      <c r="CO47" s="193" t="n">
        <f aca="false">IF(ISERROR(VLOOKUP($A47,'Import Peak'!$A$3:CO$99,93,FALSE())-VLOOKUP($A47,'Import Peak Change'!$A$106:CO$202,93,FALSE())),0,(VLOOKUP($A47,'Import Peak'!$A$3:CO$99,93,FALSE())-VLOOKUP($A47,'Import Peak Change'!$A$106:CO$202,93,FALSE())))</f>
        <v>0</v>
      </c>
      <c r="CP47" s="193" t="n">
        <f aca="false">IF(ISERROR(VLOOKUP($A47,'Import Peak'!$A$3:CP$99,94,FALSE())-VLOOKUP($A47,'Import Peak Change'!$A$106:CP$202,94,FALSE())),0,(VLOOKUP($A47,'Import Peak'!$A$3:CP$99,94,FALSE())-VLOOKUP($A47,'Import Peak Change'!$A$106:CP$202,94,FALSE())))</f>
        <v>0</v>
      </c>
      <c r="CQ47" s="193" t="n">
        <f aca="false">IF(ISERROR(VLOOKUP($A47,'Import Peak'!$A$3:CQ$99,95,FALSE())-VLOOKUP($A47,'Import Peak Change'!$A$106:CQ$202,95,FALSE())),0,(VLOOKUP($A47,'Import Peak'!$A$3:CQ$99,95,FALSE())-VLOOKUP($A47,'Import Peak Change'!$A$106:CQ$202,95,FALSE())))</f>
        <v>0</v>
      </c>
      <c r="CR47" s="193" t="n">
        <f aca="false">IF(ISERROR(VLOOKUP($A47,'Import Peak'!$A$3:CR$99,96,FALSE())-VLOOKUP($A47,'Import Peak Change'!$A$106:CR$202,96,FALSE())),0,(VLOOKUP($A47,'Import Peak'!$A$3:CR$99,96,FALSE())-VLOOKUP($A47,'Import Peak Change'!$A$106:CR$202,96,FALSE())))</f>
        <v>0</v>
      </c>
      <c r="CS47" s="193" t="n">
        <f aca="false">IF(ISERROR(VLOOKUP($A47,'Import Peak'!$A$3:CS$99,97,FALSE())-VLOOKUP($A47,'Import Peak Change'!$A$106:CS$202,97,FALSE())),0,(VLOOKUP($A47,'Import Peak'!$A$3:CS$99,97,FALSE())-VLOOKUP($A47,'Import Peak Change'!$A$106:CS$202,97,FALSE())))</f>
        <v>0</v>
      </c>
      <c r="CT47" s="193" t="n">
        <f aca="false">IF(ISERROR(VLOOKUP($A47,'Import Peak'!$A$3:CT$99,98,FALSE())-VLOOKUP($A47,'Import Peak Change'!$A$106:CT$202,98,FALSE())),0,(VLOOKUP($A47,'Import Peak'!$A$3:CT$99,98,FALSE())-VLOOKUP($A47,'Import Peak Change'!$A$106:CT$202,98,FALSE())))</f>
        <v>0</v>
      </c>
      <c r="CU47" s="193" t="n">
        <f aca="false">IF(ISERROR(VLOOKUP($A47,'Import Peak'!$A$3:CU$99,99,FALSE())-VLOOKUP($A47,'Import Peak Change'!$A$106:CU$202,99,FALSE())),0,(VLOOKUP($A47,'Import Peak'!$A$3:CU$99,99,FALSE())-VLOOKUP($A47,'Import Peak Change'!$A$106:CU$202,99,FALSE())))</f>
        <v>0</v>
      </c>
      <c r="CV47" s="193" t="n">
        <f aca="false">IF(ISERROR(VLOOKUP($A47,'Import Peak'!$A$3:CV$99,100,FALSE())-VLOOKUP($A47,'Import Peak Change'!$A$106:CV$202,100,FALSE())),0,(VLOOKUP($A47,'Import Peak'!$A$3:CV$99,100,FALSE())-VLOOKUP($A47,'Import Peak Change'!$A$106:CV$202,100,FALSE())))</f>
        <v>0</v>
      </c>
      <c r="CW47" s="193" t="n">
        <f aca="false">IF(ISERROR(VLOOKUP($A47,'Import Peak'!$A$3:CW$99,101,FALSE())-VLOOKUP($A47,'Import Peak Change'!$A$106:CW$202,101,FALSE())),0,(VLOOKUP($A47,'Import Peak'!$A$3:CW$99,101,FALSE())-VLOOKUP($A47,'Import Peak Change'!$A$106:CW$202,101,FALSE())))</f>
        <v>0</v>
      </c>
      <c r="CX47" s="193" t="n">
        <f aca="false">IF(ISERROR(VLOOKUP($A47,'Import Peak'!$A$3:CX$99,102,FALSE())-VLOOKUP($A47,'Import Peak Change'!$A$106:CX$202,102,FALSE())),0,(VLOOKUP($A47,'Import Peak'!$A$3:CX$99,102,FALSE())-VLOOKUP($A47,'Import Peak Change'!$A$106:CX$202,102,FALSE())))</f>
        <v>0</v>
      </c>
      <c r="CY47" s="193" t="n">
        <f aca="false">IF(ISERROR(VLOOKUP($A47,'Import Peak'!$A$3:CY$99,103,FALSE())-VLOOKUP($A47,'Import Peak Change'!$A$106:CY$202,103,FALSE())),0,(VLOOKUP($A47,'Import Peak'!$A$3:CY$99,103,FALSE())-VLOOKUP($A47,'Import Peak Change'!$A$106:CY$202,103,FALSE())))</f>
        <v>0</v>
      </c>
      <c r="CZ47" s="193" t="n">
        <f aca="false">IF(ISERROR(VLOOKUP($A47,'Import Peak'!$A$3:CZ$99,104,FALSE())-VLOOKUP($A47,'Import Peak Change'!$A$106:CZ$202,104,FALSE())),0,(VLOOKUP($A47,'Import Peak'!$A$3:CZ$99,104,FALSE())-VLOOKUP($A47,'Import Peak Change'!$A$106:CZ$202,104,FALSE())))</f>
        <v>0</v>
      </c>
      <c r="DA47" s="193" t="n">
        <f aca="false">IF(ISERROR(VLOOKUP($A47,'Import Peak'!$A$3:DA$99,105,FALSE())-VLOOKUP($A47,'Import Peak Change'!$A$106:DA$202,105,FALSE())),0,(VLOOKUP($A47,'Import Peak'!$A$3:DA$99,105,FALSE())-VLOOKUP($A47,'Import Peak Change'!$A$106:DA$202,105,FALSE())))</f>
        <v>0</v>
      </c>
      <c r="DB47" s="193" t="n">
        <f aca="false">IF(ISERROR(VLOOKUP($A47,'Import Peak'!$A$3:DB$99,106,FALSE())-VLOOKUP($A47,'Import Peak Change'!$A$106:DB$202,106,FALSE())),0,(VLOOKUP($A47,'Import Peak'!$A$3:DB$99,106,FALSE())-VLOOKUP($A47,'Import Peak Change'!$A$106:DB$202,106,FALSE())))</f>
        <v>0</v>
      </c>
      <c r="DC47" s="193" t="n">
        <f aca="false">IF(ISERROR(VLOOKUP($A47,'Import Peak'!$A$3:DC$99,107,FALSE())-VLOOKUP($A47,'Import Peak Change'!$A$106:DC$202,107,FALSE())),0,(VLOOKUP($A47,'Import Peak'!$A$3:DC$99,107,FALSE())-VLOOKUP($A47,'Import Peak Change'!$A$106:DC$202,107,FALSE())))</f>
        <v>0</v>
      </c>
      <c r="DD47" s="193" t="n">
        <f aca="false">IF(ISERROR(VLOOKUP($A47,'Import Peak'!$A$3:DD$99,108,FALSE())-VLOOKUP($A47,'Import Peak Change'!$A$106:DD$202,108,FALSE())),0,(VLOOKUP($A47,'Import Peak'!$A$3:DD$99,108,FALSE())-VLOOKUP($A47,'Import Peak Change'!$A$106:DD$202,108,FALSE())))</f>
        <v>0</v>
      </c>
      <c r="DE47" s="193" t="n">
        <f aca="false">IF(ISERROR(VLOOKUP($A47,'Import Peak'!$A$3:DE$99,109,FALSE())-VLOOKUP($A47,'Import Peak Change'!$A$106:DE$202,109,FALSE())),0,(VLOOKUP($A47,'Import Peak'!$A$3:DE$99,109,FALSE())-VLOOKUP($A47,'Import Peak Change'!$A$106:DE$202,109,FALSE())))</f>
        <v>0</v>
      </c>
      <c r="DF47" s="193" t="n">
        <f aca="false">IF(ISERROR(VLOOKUP($A47,'Import Peak'!$A$3:DF$99,110,FALSE())-VLOOKUP($A47,'Import Peak Change'!$A$106:DF$202,110,FALSE())),0,(VLOOKUP($A47,'Import Peak'!$A$3:DF$99,110,FALSE())-VLOOKUP($A47,'Import Peak Change'!$A$106:DF$202,110,FALSE())))</f>
        <v>0</v>
      </c>
      <c r="DG47" s="193" t="n">
        <f aca="false">IF(ISERROR(VLOOKUP($A47,'Import Peak'!$A$3:DG$99,111,FALSE())-VLOOKUP($A47,'Import Peak Change'!$A$106:DG$202,111,FALSE())),0,(VLOOKUP($A47,'Import Peak'!$A$3:DG$99,111,FALSE())-VLOOKUP($A47,'Import Peak Change'!$A$106:DG$202,111,FALSE())))</f>
        <v>0</v>
      </c>
      <c r="DH47" s="193" t="n">
        <f aca="false">IF(ISERROR(VLOOKUP($A47,'Import Peak'!$A$3:DH$99,112,FALSE())-VLOOKUP($A47,'Import Peak Change'!$A$106:DH$202,112,FALSE())),0,(VLOOKUP($A47,'Import Peak'!$A$3:DH$99,112,FALSE())-VLOOKUP($A47,'Import Peak Change'!$A$106:DH$202,112,FALSE())))</f>
        <v>0</v>
      </c>
      <c r="DI47" s="193" t="n">
        <f aca="false">IF(ISERROR(VLOOKUP($A47,'Import Peak'!$A$3:DI$99,113,FALSE())-VLOOKUP($A47,'Import Peak Change'!$A$106:DI$202,113,FALSE())),0,(VLOOKUP($A47,'Import Peak'!$A$3:DI$99,113,FALSE())-VLOOKUP($A47,'Import Peak Change'!$A$106:DI$202,113,FALSE())))</f>
        <v>0</v>
      </c>
      <c r="DJ47" s="193" t="n">
        <f aca="false">IF(ISERROR(VLOOKUP($A47,'Import Peak'!$A$3:DJ$99,114,FALSE())-VLOOKUP($A47,'Import Peak Change'!$A$106:DJ$202,114,FALSE())),0,(VLOOKUP($A47,'Import Peak'!$A$3:DJ$99,114,FALSE())-VLOOKUP($A47,'Import Peak Change'!$A$106:DJ$202,114,FALSE())))</f>
        <v>0</v>
      </c>
      <c r="DK47" s="193" t="n">
        <f aca="false">IF(ISERROR(VLOOKUP($A47,'Import Peak'!$A$3:DK$99,115,FALSE())-VLOOKUP($A47,'Import Peak Change'!$A$106:DK$202,115,FALSE())),0,(VLOOKUP($A47,'Import Peak'!$A$3:DK$99,115,FALSE())-VLOOKUP($A47,'Import Peak Change'!$A$106:DK$202,115,FALSE())))</f>
        <v>0</v>
      </c>
      <c r="DL47" s="193" t="n">
        <f aca="false">IF(ISERROR(VLOOKUP($A47,'Import Peak'!$A$3:DL$99,116,FALSE())-VLOOKUP($A47,'Import Peak Change'!$A$106:DL$202,116,FALSE())),0,(VLOOKUP($A47,'Import Peak'!$A$3:DL$99,116,FALSE())-VLOOKUP($A47,'Import Peak Change'!$A$106:DL$202,116,FALSE())))</f>
        <v>0</v>
      </c>
      <c r="DM47" s="193" t="n">
        <f aca="false">IF(ISERROR(VLOOKUP($A47,'Import Peak'!$A$3:DM$99,117,FALSE())-VLOOKUP($A47,'Import Peak Change'!$A$106:DM$202,117,FALSE())),0,(VLOOKUP($A47,'Import Peak'!$A$3:DM$99,117,FALSE())-VLOOKUP($A47,'Import Peak Change'!$A$106:DM$202,117,FALSE())))</f>
        <v>0</v>
      </c>
      <c r="DN47" s="193" t="n">
        <f aca="false">IF(ISERROR(VLOOKUP($A47,'Import Peak'!$A$3:DN$99,118,FALSE())-VLOOKUP($A47,'Import Peak Change'!$A$106:DN$202,118,FALSE())),0,(VLOOKUP($A47,'Import Peak'!$A$3:DN$99,118,FALSE())-VLOOKUP($A47,'Import Peak Change'!$A$106:DN$202,118,FALSE())))</f>
        <v>0</v>
      </c>
      <c r="DO47" s="193" t="n">
        <f aca="false">IF(ISERROR(VLOOKUP($A47,'Import Peak'!$A$3:DO$99,119,FALSE())-VLOOKUP($A47,'Import Peak Change'!$A$106:DO$202,119,FALSE())),0,(VLOOKUP($A47,'Import Peak'!$A$3:DO$99,119,FALSE())-VLOOKUP($A47,'Import Peak Change'!$A$106:DO$202,119,FALSE())))</f>
        <v>0</v>
      </c>
      <c r="DP47" s="193" t="n">
        <f aca="false">IF(ISERROR(VLOOKUP($A47,'Import Peak'!$A$3:DP$99,120,FALSE())-VLOOKUP($A47,'Import Peak Change'!$A$106:DP$202,120,FALSE())),0,(VLOOKUP($A47,'Import Peak'!$A$3:DP$99,120,FALSE())-VLOOKUP($A47,'Import Peak Change'!$A$106:DP$202,120,FALSE())))</f>
        <v>0</v>
      </c>
      <c r="DQ47" s="193" t="n">
        <f aca="false">IF(ISERROR(VLOOKUP($A47,'Import Peak'!$A$3:DQ$99,121,FALSE())-VLOOKUP($A47,'Import Peak Change'!$A$106:DQ$202,121,FALSE())),0,(VLOOKUP($A47,'Import Peak'!$A$3:DQ$99,121,FALSE())-VLOOKUP($A47,'Import Peak Change'!$A$106:DQ$202,121,FALSE())))</f>
        <v>0</v>
      </c>
      <c r="DR47" s="193" t="n">
        <f aca="false">IF(ISERROR(VLOOKUP($A47,'Import Peak'!$A$3:DR$99,122,FALSE())-VLOOKUP($A47,'Import Peak Change'!$A$106:DR$202,122,FALSE())),0,(VLOOKUP($A47,'Import Peak'!$A$3:DR$99,122,FALSE())-VLOOKUP($A47,'Import Peak Change'!$A$106:DR$202,122,FALSE())))</f>
        <v>0</v>
      </c>
      <c r="DS47" s="193" t="n">
        <f aca="false">IF(ISERROR(VLOOKUP($A47,'Import Peak'!$A$3:DS$99,123,FALSE())-VLOOKUP($A47,'Import Peak Change'!$A$106:DS$202,123,FALSE())),0,(VLOOKUP($A47,'Import Peak'!$A$3:DS$99,123,FALSE())-VLOOKUP($A47,'Import Peak Change'!$A$106:DS$202,123,FALSE())))</f>
        <v>0</v>
      </c>
      <c r="DT47" s="193" t="n">
        <f aca="false">IF(ISERROR(VLOOKUP($A47,'Import Peak'!$A$3:DT$99,124,FALSE())-VLOOKUP($A47,'Import Peak Change'!$A$106:DT$202,124,FALSE())),0,(VLOOKUP($A47,'Import Peak'!$A$3:DT$99,124,FALSE())-VLOOKUP($A47,'Import Peak Change'!$A$106:DT$202,124,FALSE())))</f>
        <v>0</v>
      </c>
      <c r="DU47" s="193" t="n">
        <f aca="false">IF(ISERROR(VLOOKUP($A47,'Import Peak'!$A$3:DU$99,125,FALSE())-VLOOKUP($A47,'Import Peak Change'!$A$106:DU$202,125,FALSE())),0,(VLOOKUP($A47,'Import Peak'!$A$3:DU$99,125,FALSE())-VLOOKUP($A47,'Import Peak Change'!$A$106:DU$202,125,FALSE())))</f>
        <v>0</v>
      </c>
      <c r="DV47" s="193" t="n">
        <f aca="false">IF(ISERROR(VLOOKUP($A47,'Import Peak'!$A$3:DV$99,126,FALSE())-VLOOKUP($A47,'Import Peak Change'!$A$106:DV$202,126,FALSE())),0,(VLOOKUP($A47,'Import Peak'!$A$3:DV$99,126,FALSE())-VLOOKUP($A47,'Import Peak Change'!$A$106:DV$202,126,FALSE())))</f>
        <v>0</v>
      </c>
      <c r="DW47" s="193" t="n">
        <f aca="false">IF(ISERROR(VLOOKUP($A47,'Import Peak'!$A$3:DW$99,127,FALSE())-VLOOKUP($A47,'Import Peak Change'!$A$106:DW$202,127,FALSE())),0,(VLOOKUP($A47,'Import Peak'!$A$3:DW$99,127,FALSE())-VLOOKUP($A47,'Import Peak Change'!$A$106:DW$202,127,FALSE())))</f>
        <v>0</v>
      </c>
      <c r="DX47" s="193" t="n">
        <f aca="false">IF(ISERROR(VLOOKUP($A47,'Import Peak'!$A$3:DX$99,128,FALSE())-VLOOKUP($A47,'Import Peak Change'!$A$106:DX$202,128,FALSE())),0,(VLOOKUP($A47,'Import Peak'!$A$3:DX$99,128,FALSE())-VLOOKUP($A47,'Import Peak Change'!$A$106:DX$202,128,FALSE())))</f>
        <v>0</v>
      </c>
      <c r="DY47" s="193" t="n">
        <f aca="false">IF(ISERROR(VLOOKUP($A47,'Import Peak'!$A$3:DY$99,129,FALSE())-VLOOKUP($A47,'Import Peak Change'!$A$106:DY$202,129,FALSE())),0,(VLOOKUP($A47,'Import Peak'!$A$3:DY$99,129,FALSE())-VLOOKUP($A47,'Import Peak Change'!$A$106:DY$202,129,FALSE())))</f>
        <v>0</v>
      </c>
      <c r="DZ47" s="193" t="n">
        <f aca="false">IF(ISERROR(VLOOKUP($A47,'Import Peak'!$A$3:DZ$99,130,FALSE())-VLOOKUP($A47,'Import Peak Change'!$A$106:DZ$202,130,FALSE())),0,(VLOOKUP($A47,'Import Peak'!$A$3:DZ$99,130,FALSE())-VLOOKUP($A47,'Import Peak Change'!$A$106:DZ$202,130,FALSE())))</f>
        <v>0</v>
      </c>
      <c r="EA47" s="193" t="n">
        <f aca="false">IF(ISERROR(VLOOKUP($A47,'Import Peak'!$A$3:EA$99,131,FALSE())-VLOOKUP($A47,'Import Peak Change'!$A$106:EA$202,131,FALSE())),0,(VLOOKUP($A47,'Import Peak'!$A$3:EA$99,131,FALSE())-VLOOKUP($A47,'Import Peak Change'!$A$106:EA$202,131,FALSE())))</f>
        <v>0</v>
      </c>
      <c r="EB47" s="193" t="n">
        <f aca="false">IF(ISERROR(VLOOKUP($A47,'Import Peak'!$A$3:EB$99,132,FALSE())-VLOOKUP($A47,'Import Peak Change'!$A$106:EB$202,132,FALSE())),0,(VLOOKUP($A47,'Import Peak'!$A$3:EB$99,132,FALSE())-VLOOKUP($A47,'Import Peak Change'!$A$106:EB$202,132,FALSE())))</f>
        <v>0</v>
      </c>
      <c r="EC47" s="193" t="n">
        <f aca="false">IF(ISERROR(VLOOKUP($A47,'Import Peak'!$A$3:EC$99,133,FALSE())-VLOOKUP($A47,'Import Peak Change'!$A$106:EC$202,133,FALSE())),0,(VLOOKUP($A47,'Import Peak'!$A$3:EC$99,133,FALSE())-VLOOKUP($A47,'Import Peak Change'!$A$106:EC$202,133,FALSE())))</f>
        <v>0</v>
      </c>
      <c r="ED47" s="193" t="n">
        <f aca="false">IF(ISERROR(VLOOKUP($A47,'Import Peak'!$A$3:ED$99,134,FALSE())-VLOOKUP($A47,'Import Peak Change'!$A$106:ED$202,134,FALSE())),0,(VLOOKUP($A47,'Import Peak'!$A$3:ED$99,134,FALSE())-VLOOKUP($A47,'Import Peak Change'!$A$106:ED$202,134,FALSE())))</f>
        <v>0</v>
      </c>
      <c r="EE47" s="193" t="n">
        <f aca="false">IF(ISERROR(VLOOKUP($A47,'Import Peak'!$A$3:EE$99,135,FALSE())-VLOOKUP($A47,'Import Peak Change'!$A$106:EE$202,135,FALSE())),0,(VLOOKUP($A47,'Import Peak'!$A$3:EE$99,135,FALSE())-VLOOKUP($A47,'Import Peak Change'!$A$106:EE$202,135,FALSE())))</f>
        <v>0</v>
      </c>
      <c r="EF47" s="193" t="n">
        <f aca="false">IF(ISERROR(VLOOKUP($A47,'Import Peak'!$A$3:EF$99,136,FALSE())-VLOOKUP($A47,'Import Peak Change'!$A$106:EF$202,136,FALSE())),0,(VLOOKUP($A47,'Import Peak'!$A$3:EF$99,136,FALSE())-VLOOKUP($A47,'Import Peak Change'!$A$106:EF$202,136,FALSE())))</f>
        <v>0</v>
      </c>
      <c r="EG47" s="193" t="n">
        <f aca="false">IF(ISERROR(VLOOKUP($A47,'Import Peak'!$A$3:EG$99,137,FALSE())-VLOOKUP($A47,'Import Peak Change'!$A$106:EG$202,137,FALSE())),0,(VLOOKUP($A47,'Import Peak'!$A$3:EG$99,137,FALSE())-VLOOKUP($A47,'Import Peak Change'!$A$106:EG$202,137,FALSE())))</f>
        <v>0</v>
      </c>
      <c r="EH47" s="193" t="n">
        <f aca="false">IF(ISERROR(VLOOKUP($A47,'Import Peak'!$A$3:EH$99,138,FALSE())-VLOOKUP($A47,'Import Peak Change'!$A$106:EH$202,138,FALSE())),0,(VLOOKUP($A47,'Import Peak'!$A$3:EH$99,138,FALSE())-VLOOKUP($A47,'Import Peak Change'!$A$106:EH$202,138,FALSE())))</f>
        <v>0</v>
      </c>
      <c r="EI47" s="193" t="n">
        <f aca="false">IF(ISERROR(VLOOKUP($A47,'Import Peak'!$A$3:EI$99,139,FALSE())-VLOOKUP($A47,'Import Peak Change'!$A$106:EI$202,139,FALSE())),0,(VLOOKUP($A47,'Import Peak'!$A$3:EI$99,139,FALSE())-VLOOKUP($A47,'Import Peak Change'!$A$106:EI$202,139,FALSE())))</f>
        <v>0</v>
      </c>
      <c r="EJ47" s="193" t="n">
        <f aca="false">IF(ISERROR(VLOOKUP($A47,'Import Peak'!$A$3:EJ$99,140,FALSE())-VLOOKUP($A47,'Import Peak Change'!$A$106:EJ$202,140,FALSE())),0,(VLOOKUP($A47,'Import Peak'!$A$3:EJ$99,140,FALSE())-VLOOKUP($A47,'Import Peak Change'!$A$106:EJ$202,140,FALSE())))</f>
        <v>0</v>
      </c>
      <c r="EK47" s="193" t="n">
        <f aca="false">IF(ISERROR(VLOOKUP($A47,'Import Peak'!$A$3:EK$99,141,FALSE())-VLOOKUP($A47,'Import Peak Change'!$A$106:EK$202,141,FALSE())),0,(VLOOKUP($A47,'Import Peak'!$A$3:EK$99,141,FALSE())-VLOOKUP($A47,'Import Peak Change'!$A$106:EK$202,141,FALSE())))</f>
        <v>0</v>
      </c>
      <c r="EL47" s="193" t="n">
        <f aca="false">IF(ISERROR(VLOOKUP($A47,'Import Peak'!$A$3:EL$99,142,FALSE())-VLOOKUP($A47,'Import Peak Change'!$A$106:EL$202,142,FALSE())),0,(VLOOKUP($A47,'Import Peak'!$A$3:EL$99,142,FALSE())-VLOOKUP($A47,'Import Peak Change'!$A$106:EL$202,142,FALSE())))</f>
        <v>0</v>
      </c>
      <c r="EM47" s="193" t="n">
        <f aca="false">IF(ISERROR(VLOOKUP($A47,'Import Peak'!$A$3:EM$99,143,FALSE())-VLOOKUP($A47,'Import Peak Change'!$A$106:EM$202,143,FALSE())),0,(VLOOKUP($A47,'Import Peak'!$A$3:EM$99,143,FALSE())-VLOOKUP($A47,'Import Peak Change'!$A$106:EM$202,143,FALSE())))</f>
        <v>0</v>
      </c>
      <c r="EN47" s="193" t="n">
        <f aca="false">IF(ISERROR(VLOOKUP($A47,'Import Peak'!$A$3:EN$99,144,FALSE())-VLOOKUP($A47,'Import Peak Change'!$A$106:EN$202,144,FALSE())),0,(VLOOKUP($A47,'Import Peak'!$A$3:EN$99,144,FALSE())-VLOOKUP($A47,'Import Peak Change'!$A$106:EN$202,144,FALSE())))</f>
        <v>0</v>
      </c>
      <c r="EO47" s="193" t="n">
        <f aca="false">IF(ISERROR(VLOOKUP($A47,'Import Peak'!$A$3:EO$99,145,FALSE())-VLOOKUP($A47,'Import Peak Change'!$A$106:EO$202,145,FALSE())),0,(VLOOKUP($A47,'Import Peak'!$A$3:EO$99,145,FALSE())-VLOOKUP($A47,'Import Peak Change'!$A$106:EO$202,145,FALSE())))</f>
        <v>0</v>
      </c>
      <c r="EP47" s="193" t="n">
        <f aca="false">IF(ISERROR(VLOOKUP($A47,'Import Peak'!$A$3:EP$99,146,FALSE())-VLOOKUP($A47,'Import Peak Change'!$A$106:EP$202,146,FALSE())),0,(VLOOKUP($A47,'Import Peak'!$A$3:EP$99,146,FALSE())-VLOOKUP($A47,'Import Peak Change'!$A$106:EP$202,146,FALSE())))</f>
        <v>0</v>
      </c>
      <c r="EQ47" s="193" t="n">
        <f aca="false">IF(ISERROR(VLOOKUP($A47,'Import Peak'!$A$3:EQ$99,147,FALSE())-VLOOKUP($A47,'Import Peak Change'!$A$106:EQ$202,147,FALSE())),0,(VLOOKUP($A47,'Import Peak'!$A$3:EQ$99,147,FALSE())-VLOOKUP($A47,'Import Peak Change'!$A$106:EQ$202,147,FALSE())))</f>
        <v>0</v>
      </c>
      <c r="ER47" s="193" t="n">
        <f aca="false">IF(ISERROR(VLOOKUP($A47,'Import Peak'!$A$3:ER$99,148,FALSE())-VLOOKUP($A47,'Import Peak Change'!$A$106:ER$202,148,FALSE())),0,(VLOOKUP($A47,'Import Peak'!$A$3:ER$99,148,FALSE())-VLOOKUP($A47,'Import Peak Change'!$A$106:ER$202,148,FALSE())))</f>
        <v>0</v>
      </c>
      <c r="ES47" s="193" t="n">
        <f aca="false">IF(ISERROR(VLOOKUP($A47,'Import Peak'!$A$3:ES$99,149,FALSE())-VLOOKUP($A47,'Import Peak Change'!$A$106:ES$202,149,FALSE())),0,(VLOOKUP($A47,'Import Peak'!$A$3:ES$99,149,FALSE())-VLOOKUP($A47,'Import Peak Change'!$A$106:ES$202,149,FALSE())))</f>
        <v>0</v>
      </c>
      <c r="ET47" s="193" t="n">
        <f aca="false">IF(ISERROR(VLOOKUP($A47,'Import Peak'!$A$3:ET$99,150,FALSE())-VLOOKUP($A47,'Import Peak Change'!$A$106:ET$202,150,FALSE())),0,(VLOOKUP($A47,'Import Peak'!$A$3:ET$99,150,FALSE())-VLOOKUP($A47,'Import Peak Change'!$A$106:ET$202,150,FALSE())))</f>
        <v>0</v>
      </c>
      <c r="EU47" s="193" t="n">
        <f aca="false">IF(ISERROR(VLOOKUP($A47,'Import Peak'!$A$3:EU$99,151,FALSE())-VLOOKUP($A47,'Import Peak Change'!$A$106:EU$202,151,FALSE())),0,(VLOOKUP($A47,'Import Peak'!$A$3:EU$99,151,FALSE())-VLOOKUP($A47,'Import Peak Change'!$A$106:EU$202,151,FALSE())))</f>
        <v>0</v>
      </c>
      <c r="EV47" s="193" t="n">
        <f aca="false">IF(ISERROR(VLOOKUP($A47,'Import Peak'!$A$3:EV$99,152,FALSE())-VLOOKUP($A47,'Import Peak Change'!$A$106:EV$202,152,FALSE())),0,(VLOOKUP($A47,'Import Peak'!$A$3:EV$99,152,FALSE())-VLOOKUP($A47,'Import Peak Change'!$A$106:EV$202,152,FALSE())))</f>
        <v>0</v>
      </c>
      <c r="EW47" s="193" t="n">
        <f aca="false">IF(ISERROR(VLOOKUP($A47,'Import Peak'!$A$3:EW$99,153,FALSE())-VLOOKUP($A47,'Import Peak Change'!$A$106:EW$202,153,FALSE())),0,(VLOOKUP($A47,'Import Peak'!$A$3:EW$99,153,FALSE())-VLOOKUP($A47,'Import Peak Change'!$A$106:EW$202,153,FALSE())))</f>
        <v>0</v>
      </c>
      <c r="EX47" s="193" t="n">
        <f aca="false">IF(ISERROR(VLOOKUP($A47,'Import Peak'!$A$3:EX$99,154,FALSE())-VLOOKUP($A47,'Import Peak Change'!$A$106:EX$202,154,FALSE())),0,(VLOOKUP($A47,'Import Peak'!$A$3:EX$99,154,FALSE())-VLOOKUP($A47,'Import Peak Change'!$A$106:EX$202,154,FALSE())))</f>
        <v>0</v>
      </c>
      <c r="EY47" s="193" t="n">
        <f aca="false">IF(ISERROR(VLOOKUP($A47,'Import Peak'!$A$3:EY$99,155,FALSE())-VLOOKUP($A47,'Import Peak Change'!$A$106:EY$202,155,FALSE())),0,(VLOOKUP($A47,'Import Peak'!$A$3:EY$99,155,FALSE())-VLOOKUP($A47,'Import Peak Change'!$A$106:EY$202,155,FALSE())))</f>
        <v>0</v>
      </c>
      <c r="EZ47" s="193" t="n">
        <f aca="false">IF(ISERROR(VLOOKUP($A47,'Import Peak'!$A$3:EZ$99,156,FALSE())-VLOOKUP($A47,'Import Peak Change'!$A$106:EZ$202,156,FALSE())),0,(VLOOKUP($A47,'Import Peak'!$A$3:EZ$99,156,FALSE())-VLOOKUP($A47,'Import Peak Change'!$A$106:EZ$202,156,FALSE())))</f>
        <v>0</v>
      </c>
      <c r="FA47" s="193" t="n">
        <f aca="false">IF(ISERROR(VLOOKUP($A47,'Import Peak'!$A$3:FA$99,157,FALSE())-VLOOKUP($A47,'Import Peak Change'!$A$106:FA$202,157,FALSE())),0,(VLOOKUP($A47,'Import Peak'!$A$3:FA$99,157,FALSE())-VLOOKUP($A47,'Import Peak Change'!$A$106:FA$202,157,FALSE())))</f>
        <v>0</v>
      </c>
      <c r="FB47" s="193" t="n">
        <f aca="false">IF(ISERROR(VLOOKUP($A47,'Import Peak'!$A$3:FB$99,158,FALSE())-VLOOKUP($A47,'Import Peak Change'!$A$106:FB$202,158,FALSE())),0,(VLOOKUP($A47,'Import Peak'!$A$3:FB$99,158,FALSE())-VLOOKUP($A47,'Import Peak Change'!$A$106:FB$202,158,FALSE())))</f>
        <v>0</v>
      </c>
      <c r="FC47" s="193" t="n">
        <f aca="false">IF(ISERROR(VLOOKUP($A47,'Import Peak'!$A$3:FC$99,159,FALSE())-VLOOKUP($A47,'Import Peak Change'!$A$106:FC$202,159,FALSE())),0,(VLOOKUP($A47,'Import Peak'!$A$3:FC$99,159,FALSE())-VLOOKUP($A47,'Import Peak Change'!$A$106:FC$202,159,FALSE())))</f>
        <v>0</v>
      </c>
      <c r="FD47" s="193" t="n">
        <f aca="false">IF(ISERROR(VLOOKUP($A47,'Import Peak'!$A$3:FD$99,160,FALSE())-VLOOKUP($A47,'Import Peak Change'!$A$106:FD$202,160,FALSE())),0,(VLOOKUP($A47,'Import Peak'!$A$3:FD$99,160,FALSE())-VLOOKUP($A47,'Import Peak Change'!$A$106:FD$202,160,FALSE())))</f>
        <v>0</v>
      </c>
      <c r="FE47" s="193" t="n">
        <f aca="false">IF(ISERROR(VLOOKUP($A47,'Import Peak'!$A$3:FE$99,161,FALSE())-VLOOKUP($A47,'Import Peak Change'!$A$106:FE$202,161,FALSE())),0,(VLOOKUP($A47,'Import Peak'!$A$3:FE$99,161,FALSE())-VLOOKUP($A47,'Import Peak Change'!$A$106:FE$202,161,FALSE())))</f>
        <v>0</v>
      </c>
      <c r="FF47" s="193" t="n">
        <f aca="false">IF(ISERROR(VLOOKUP($A47,'Import Peak'!$A$3:FF$99,162,FALSE())-VLOOKUP($A47,'Import Peak Change'!$A$106:FF$202,162,FALSE())),0,(VLOOKUP($A47,'Import Peak'!$A$3:FF$99,162,FALSE())-VLOOKUP($A47,'Import Peak Change'!$A$106:FF$202,162,FALSE())))</f>
        <v>0</v>
      </c>
      <c r="FG47" s="193" t="n">
        <f aca="false">IF(ISERROR(VLOOKUP($A47,'Import Peak'!$A$3:FG$99,163,FALSE())-VLOOKUP($A47,'Import Peak Change'!$A$106:FG$202,163,FALSE())),0,(VLOOKUP($A47,'Import Peak'!$A$3:FG$99,163,FALSE())-VLOOKUP($A47,'Import Peak Change'!$A$106:FG$202,163,FALSE())))</f>
        <v>0</v>
      </c>
      <c r="FH47" s="193" t="n">
        <f aca="false">IF(ISERROR(VLOOKUP($A47,'Import Peak'!$A$3:FH$99,164,FALSE())-VLOOKUP($A47,'Import Peak Change'!$A$106:FH$202,164,FALSE())),0,(VLOOKUP($A47,'Import Peak'!$A$3:FH$99,164,FALSE())-VLOOKUP($A47,'Import Peak Change'!$A$106:FH$202,164,FALSE())))</f>
        <v>0</v>
      </c>
      <c r="FI47" s="193" t="n">
        <f aca="false">IF(ISERROR(VLOOKUP($A47,'Import Peak'!$A$3:FI$99,165,FALSE())-VLOOKUP($A47,'Import Peak Change'!$A$106:FI$202,165,FALSE())),0,(VLOOKUP($A47,'Import Peak'!$A$3:FI$99,165,FALSE())-VLOOKUP($A47,'Import Peak Change'!$A$106:FI$202,165,FALSE())))</f>
        <v>0</v>
      </c>
      <c r="FJ47" s="193" t="n">
        <f aca="false">IF(ISERROR(VLOOKUP($A47,'Import Peak'!$A$3:FJ$99,166,FALSE())-VLOOKUP($A47,'Import Peak Change'!$A$106:FJ$202,166,FALSE())),0,(VLOOKUP($A47,'Import Peak'!$A$3:FJ$99,166,FALSE())-VLOOKUP($A47,'Import Peak Change'!$A$106:FJ$202,166,FALSE())))</f>
        <v>0</v>
      </c>
      <c r="FK47" s="193" t="n">
        <f aca="false">IF(ISERROR(VLOOKUP($A47,'Import Peak'!$A$3:FK$99,167,FALSE())-VLOOKUP($A47,'Import Peak Change'!$A$106:FK$202,167,FALSE())),0,(VLOOKUP($A47,'Import Peak'!$A$3:FK$99,167,FALSE())-VLOOKUP($A47,'Import Peak Change'!$A$106:FK$202,167,FALSE())))</f>
        <v>0</v>
      </c>
      <c r="FL47" s="193" t="n">
        <f aca="false">IF(ISERROR(VLOOKUP($A47,'Import Peak'!$A$3:FL$99,168,FALSE())-VLOOKUP($A47,'Import Peak Change'!$A$106:FL$202,168,FALSE())),0,(VLOOKUP($A47,'Import Peak'!$A$3:FL$99,168,FALSE())-VLOOKUP($A47,'Import Peak Change'!$A$106:FL$202,168,FALSE())))</f>
        <v>0</v>
      </c>
      <c r="FM47" s="193" t="n">
        <f aca="false">IF(ISERROR(VLOOKUP($A47,'Import Peak'!$A$3:FM$99,169,FALSE())-VLOOKUP($A47,'Import Peak Change'!$A$106:FM$202,169,FALSE())),0,(VLOOKUP($A47,'Import Peak'!$A$3:FM$99,169,FALSE())-VLOOKUP($A47,'Import Peak Change'!$A$106:FM$202,169,FALSE())))</f>
        <v>0</v>
      </c>
      <c r="FN47" s="193" t="n">
        <f aca="false">IF(ISERROR(VLOOKUP($A47,'Import Peak'!$A$3:FN$99,170,FALSE())-VLOOKUP($A47,'Import Peak Change'!$A$106:FN$202,170,FALSE())),0,(VLOOKUP($A47,'Import Peak'!$A$3:FN$99,170,FALSE())-VLOOKUP($A47,'Import Peak Change'!$A$106:FN$202,170,FALSE())))</f>
        <v>0</v>
      </c>
      <c r="FO47" s="193" t="n">
        <f aca="false">IF(ISERROR(VLOOKUP($A47,'Import Peak'!$A$3:FO$99,171,FALSE())-VLOOKUP($A47,'Import Peak Change'!$A$106:FO$202,171,FALSE())),0,(VLOOKUP($A47,'Import Peak'!$A$3:FO$99,171,FALSE())-VLOOKUP($A47,'Import Peak Change'!$A$106:FO$202,171,FALSE())))</f>
        <v>0</v>
      </c>
      <c r="FP47" s="193" t="n">
        <f aca="false">IF(ISERROR(VLOOKUP($A47,'Import Peak'!$A$3:FP$99,172,FALSE())-VLOOKUP($A47,'Import Peak Change'!$A$106:FP$202,172,FALSE())),0,(VLOOKUP($A47,'Import Peak'!$A$3:FP$99,172,FALSE())-VLOOKUP($A47,'Import Peak Change'!$A$106:FP$202,172,FALSE())))</f>
        <v>0</v>
      </c>
      <c r="FQ47" s="193" t="n">
        <f aca="false">IF(ISERROR(VLOOKUP($A47,'Import Peak'!$A$3:FQ$99,173,FALSE())-VLOOKUP($A47,'Import Peak Change'!$A$106:FQ$202,173,FALSE())),0,(VLOOKUP($A47,'Import Peak'!$A$3:FQ$99,173,FALSE())-VLOOKUP($A47,'Import Peak Change'!$A$106:FQ$202,173,FALSE())))</f>
        <v>0</v>
      </c>
      <c r="FR47" s="193" t="n">
        <f aca="false">IF(ISERROR(VLOOKUP($A47,'Import Peak'!$A$3:FR$99,174,FALSE())-VLOOKUP($A47,'Import Peak Change'!$A$106:FR$202,174,FALSE())),0,(VLOOKUP($A47,'Import Peak'!$A$3:FR$99,174,FALSE())-VLOOKUP($A47,'Import Peak Change'!$A$106:FR$202,174,FALSE())))</f>
        <v>0</v>
      </c>
      <c r="FS47" s="193" t="n">
        <f aca="false">IF(ISERROR(VLOOKUP($A47,'Import Peak'!$A$3:FS$99,175,FALSE())-VLOOKUP($A47,'Import Peak Change'!$A$106:FS$202,175,FALSE())),0,(VLOOKUP($A47,'Import Peak'!$A$3:FS$99,175,FALSE())-VLOOKUP($A47,'Import Peak Change'!$A$106:FS$202,175,FALSE())))</f>
        <v>0</v>
      </c>
      <c r="FT47" s="193" t="n">
        <f aca="false">IF(ISERROR(VLOOKUP($A47,'Import Peak'!$A$3:FT$99,176,FALSE())-VLOOKUP($A47,'Import Peak Change'!$A$106:FT$202,176,FALSE())),0,(VLOOKUP($A47,'Import Peak'!$A$3:FT$99,176,FALSE())-VLOOKUP($A47,'Import Peak Change'!$A$106:FT$202,176,FALSE())))</f>
        <v>0</v>
      </c>
      <c r="FU47" s="193" t="n">
        <f aca="false">IF(ISERROR(VLOOKUP($A47,'Import Peak'!$A$3:FU$99,177,FALSE())-VLOOKUP($A47,'Import Peak Change'!$A$106:FU$202,177,FALSE())),0,(VLOOKUP($A47,'Import Peak'!$A$3:FU$99,177,FALSE())-VLOOKUP($A47,'Import Peak Change'!$A$106:FU$202,177,FALSE())))</f>
        <v>0</v>
      </c>
      <c r="FV47" s="193" t="n">
        <f aca="false">IF(ISERROR(VLOOKUP($A47,'Import Peak'!$A$3:FV$99,178,FALSE())-VLOOKUP($A47,'Import Peak Change'!$A$106:FV$202,178,FALSE())),0,(VLOOKUP($A47,'Import Peak'!$A$3:FV$99,178,FALSE())-VLOOKUP($A47,'Import Peak Change'!$A$106:FV$202,178,FALSE())))</f>
        <v>0</v>
      </c>
      <c r="FW47" s="193" t="n">
        <f aca="false">IF(ISERROR(VLOOKUP($A47,'Import Peak'!$A$3:FW$99,179,FALSE())-VLOOKUP($A47,'Import Peak Change'!$A$106:FW$202,179,FALSE())),0,(VLOOKUP($A47,'Import Peak'!$A$3:FW$99,179,FALSE())-VLOOKUP($A47,'Import Peak Change'!$A$106:FW$202,179,FALSE())))</f>
        <v>0</v>
      </c>
      <c r="FX47" s="193" t="n">
        <f aca="false">IF(ISERROR(VLOOKUP($A47,'Import Peak'!$A$3:FX$99,180,FALSE())-VLOOKUP($A47,'Import Peak Change'!$A$106:FX$202,180,FALSE())),0,(VLOOKUP($A47,'Import Peak'!$A$3:FX$99,180,FALSE())-VLOOKUP($A47,'Import Peak Change'!$A$106:FX$202,180,FALSE())))</f>
        <v>0</v>
      </c>
      <c r="FY47" s="193" t="n">
        <f aca="false">IF(ISERROR(VLOOKUP($A47,'Import Peak'!$A$3:FY$99,181,FALSE())-VLOOKUP($A47,'Import Peak Change'!$A$106:FY$202,181,FALSE())),0,(VLOOKUP($A47,'Import Peak'!$A$3:FY$99,181,FALSE())-VLOOKUP($A47,'Import Peak Change'!$A$106:FY$202,181,FALSE())))</f>
        <v>0</v>
      </c>
      <c r="FZ47" s="193" t="n">
        <f aca="false">IF(ISERROR(VLOOKUP($A47,'Import Peak'!$A$3:FZ$99,182,FALSE())-VLOOKUP($A47,'Import Peak Change'!$A$106:FZ$202,182,FALSE())),0,(VLOOKUP($A47,'Import Peak'!$A$3:FZ$99,182,FALSE())-VLOOKUP($A47,'Import Peak Change'!$A$106:FZ$202,182,FALSE())))</f>
        <v>0</v>
      </c>
      <c r="GA47" s="193" t="n">
        <f aca="false">IF(ISERROR(VLOOKUP($A47,'Import Peak'!$A$3:GA$99,183,FALSE())-VLOOKUP($A47,'Import Peak Change'!$A$106:GA$202,183,FALSE())),0,(VLOOKUP($A47,'Import Peak'!$A$3:GA$99,183,FALSE())-VLOOKUP($A47,'Import Peak Change'!$A$106:GA$202,183,FALSE())))</f>
        <v>0</v>
      </c>
      <c r="GB47" s="193" t="n">
        <f aca="false">IF(ISERROR(VLOOKUP($A47,'Import Peak'!$A$3:GB$99,184,FALSE())-VLOOKUP($A47,'Import Peak Change'!$A$106:GB$202,184,FALSE())),0,(VLOOKUP($A47,'Import Peak'!$A$3:GB$99,184,FALSE())-VLOOKUP($A47,'Import Peak Change'!$A$106:GB$202,184,FALSE())))</f>
        <v>0</v>
      </c>
      <c r="GC47" s="193" t="n">
        <f aca="false">IF(ISERROR(VLOOKUP($A47,'Import Peak'!$A$3:GC$99,185,FALSE())-VLOOKUP($A47,'Import Peak Change'!$A$106:GC$202,185,FALSE())),0,(VLOOKUP($A47,'Import Peak'!$A$3:GC$99,185,FALSE())-VLOOKUP($A47,'Import Peak Change'!$A$106:GC$202,185,FALSE())))</f>
        <v>0</v>
      </c>
      <c r="GD47" s="193" t="n">
        <f aca="false">IF(ISERROR(VLOOKUP($A47,'Import Peak'!$A$3:GD$99,186,FALSE())-VLOOKUP($A47,'Import Peak Change'!$A$106:GD$202,186,FALSE())),0,(VLOOKUP($A47,'Import Peak'!$A$3:GD$99,186,FALSE())-VLOOKUP($A47,'Import Peak Change'!$A$106:GD$202,186,FALSE())))</f>
        <v>0</v>
      </c>
      <c r="GE47" s="193" t="n">
        <f aca="false">IF(ISERROR(VLOOKUP($A47,'Import Peak'!$A$3:GE$99,187,FALSE())-VLOOKUP($A47,'Import Peak Change'!$A$106:GE$202,187,FALSE())),0,(VLOOKUP($A47,'Import Peak'!$A$3:GE$99,187,FALSE())-VLOOKUP($A47,'Import Peak Change'!$A$106:GE$202,187,FALSE())))</f>
        <v>0</v>
      </c>
      <c r="GF47" s="193" t="n">
        <f aca="false">IF(ISERROR(VLOOKUP($A47,'Import Peak'!$A$3:GF$99,188,FALSE())-VLOOKUP($A47,'Import Peak Change'!$A$106:GF$202,188,FALSE())),0,(VLOOKUP($A47,'Import Peak'!$A$3:GF$99,188,FALSE())-VLOOKUP($A47,'Import Peak Change'!$A$106:GF$202,188,FALSE())))</f>
        <v>0</v>
      </c>
      <c r="GG47" s="193" t="n">
        <f aca="false">IF(ISERROR(VLOOKUP($A47,'Import Peak'!$A$3:GG$99,189,FALSE())-VLOOKUP($A47,'Import Peak Change'!$A$106:GG$202,189,FALSE())),0,(VLOOKUP($A47,'Import Peak'!$A$3:GG$99,189,FALSE())-VLOOKUP($A47,'Import Peak Change'!$A$106:GG$202,189,FALSE())))</f>
        <v>0</v>
      </c>
      <c r="GH47" s="193" t="n">
        <f aca="false">IF(ISERROR(VLOOKUP($A47,'Import Peak'!$A$3:GH$99,190,FALSE())-VLOOKUP($A47,'Import Peak Change'!$A$106:GH$202,190,FALSE())),0,(VLOOKUP($A47,'Import Peak'!$A$3:GH$99,190,FALSE())-VLOOKUP($A47,'Import Peak Change'!$A$106:GH$202,190,FALSE())))</f>
        <v>0</v>
      </c>
      <c r="GI47" s="193" t="n">
        <f aca="false">IF(ISERROR(VLOOKUP($A47,'Import Peak'!$A$3:GI$99,191,FALSE())-VLOOKUP($A47,'Import Peak Change'!$A$106:GI$202,191,FALSE())),0,(VLOOKUP($A47,'Import Peak'!$A$3:GI$99,191,FALSE())-VLOOKUP($A47,'Import Peak Change'!$A$106:GI$202,191,FALSE())))</f>
        <v>0</v>
      </c>
      <c r="GJ47" s="193" t="n">
        <f aca="false">IF(ISERROR(VLOOKUP($A47,'Import Peak'!$A$3:GJ$99,192,FALSE())-VLOOKUP($A47,'Import Peak Change'!$A$106:GJ$202,192,FALSE())),0,(VLOOKUP($A47,'Import Peak'!$A$3:GJ$99,192,FALSE())-VLOOKUP($A47,'Import Peak Change'!$A$106:GJ$202,192,FALSE())))</f>
        <v>0</v>
      </c>
      <c r="GK47" s="193" t="n">
        <f aca="false">IF(ISERROR(VLOOKUP($A47,'Import Peak'!$A$3:GK$99,193,FALSE())-VLOOKUP($A47,'Import Peak Change'!$A$106:GK$202,193,FALSE())),0,(VLOOKUP($A47,'Import Peak'!$A$3:GK$99,193,FALSE())-VLOOKUP($A47,'Import Peak Change'!$A$106:GK$202,193,FALSE())))</f>
        <v>0</v>
      </c>
      <c r="GL47" s="193" t="n">
        <f aca="false">IF(ISERROR(VLOOKUP($A47,'Import Peak'!$A$3:GL$99,194,FALSE())-VLOOKUP($A47,'Import Peak Change'!$A$106:GL$202,194,FALSE())),0,(VLOOKUP($A47,'Import Peak'!$A$3:GL$99,194,FALSE())-VLOOKUP($A47,'Import Peak Change'!$A$106:GL$202,194,FALSE())))</f>
        <v>0</v>
      </c>
      <c r="GM47" s="193" t="n">
        <f aca="false">IF(ISERROR(VLOOKUP($A47,'Import Peak'!$A$3:GM$99,195,FALSE())-VLOOKUP($A47,'Import Peak Change'!$A$106:GM$202,195,FALSE())),0,(VLOOKUP($A47,'Import Peak'!$A$3:GM$99,195,FALSE())-VLOOKUP($A47,'Import Peak Change'!$A$106:GM$202,195,FALSE())))</f>
        <v>0</v>
      </c>
      <c r="GN47" s="193" t="n">
        <f aca="false">IF(ISERROR(VLOOKUP($A47,'Import Peak'!$A$3:GN$99,196,FALSE())-VLOOKUP($A47,'Import Peak Change'!$A$106:GN$202,196,FALSE())),0,(VLOOKUP($A47,'Import Peak'!$A$3:GN$99,196,FALSE())-VLOOKUP($A47,'Import Peak Change'!$A$106:GN$202,196,FALSE())))</f>
        <v>0</v>
      </c>
      <c r="GO47" s="193" t="n">
        <f aca="false">IF(ISERROR(VLOOKUP($A47,'Import Peak'!$A$3:GO$99,197,FALSE())-VLOOKUP($A47,'Import Peak Change'!$A$106:GO$202,197,FALSE())),0,(VLOOKUP($A47,'Import Peak'!$A$3:GO$99,197,FALSE())-VLOOKUP($A47,'Import Peak Change'!$A$106:GO$202,197,FALSE())))</f>
        <v>0</v>
      </c>
      <c r="GP47" s="193" t="n">
        <f aca="false">IF(ISERROR(VLOOKUP($A47,'Import Peak'!$A$3:GP$99,198,FALSE())-VLOOKUP($A47,'Import Peak Change'!$A$106:GP$202,198,FALSE())),0,(VLOOKUP($A47,'Import Peak'!$A$3:GP$99,198,FALSE())-VLOOKUP($A47,'Import Peak Change'!$A$106:GP$202,198,FALSE())))</f>
        <v>0</v>
      </c>
      <c r="GQ47" s="193" t="n">
        <f aca="false">IF(ISERROR(VLOOKUP($A47,'Import Peak'!$A$3:GQ$99,199,FALSE())-VLOOKUP($A47,'Import Peak Change'!$A$106:GQ$202,199,FALSE())),0,(VLOOKUP($A47,'Import Peak'!$A$3:GQ$99,199,FALSE())-VLOOKUP($A47,'Import Peak Change'!$A$106:GQ$202,199,FALSE())))</f>
        <v>0</v>
      </c>
      <c r="GR47" s="193" t="n">
        <f aca="false">IF(ISERROR(VLOOKUP($A47,'Import Peak'!$A$3:GR$99,200,FALSE())-VLOOKUP($A47,'Import Peak Change'!$A$106:GR$202,200,FALSE())),0,(VLOOKUP($A47,'Import Peak'!$A$3:GR$99,200,FALSE())-VLOOKUP($A47,'Import Peak Change'!$A$106:GR$202,200,FALSE())))</f>
        <v>0</v>
      </c>
      <c r="GS47" s="193" t="n">
        <f aca="false">IF(ISERROR(VLOOKUP($A47,'Import Peak'!$A$3:GS$99,201,FALSE())-VLOOKUP($A47,'Import Peak Change'!$A$106:GS$202,201,FALSE())),0,(VLOOKUP($A47,'Import Peak'!$A$3:GS$99,201,FALSE())-VLOOKUP($A47,'Import Peak Change'!$A$106:GS$202,201,FALSE())))</f>
        <v>0</v>
      </c>
      <c r="GT47" s="193" t="n">
        <f aca="false">IF(ISERROR(VLOOKUP($A47,'Import Peak'!$A$3:GT$99,202,FALSE())-VLOOKUP($A47,'Import Peak Change'!$A$106:GT$202,202,FALSE())),0,(VLOOKUP($A47,'Import Peak'!$A$3:GT$99,202,FALSE())-VLOOKUP($A47,'Import Peak Change'!$A$106:GT$202,202,FALSE())))</f>
        <v>0</v>
      </c>
      <c r="GU47" s="193" t="n">
        <f aca="false">IF(ISERROR(VLOOKUP($A47,'Import Peak'!$A$3:GU$99,203,FALSE())-VLOOKUP($A47,'Import Peak Change'!$A$106:GU$202,203,FALSE())),0,(VLOOKUP($A47,'Import Peak'!$A$3:GU$99,203,FALSE())-VLOOKUP($A47,'Import Peak Change'!$A$106:GU$202,203,FALSE())))</f>
        <v>0</v>
      </c>
      <c r="GV47" s="193" t="n">
        <f aca="false">IF(ISERROR(VLOOKUP($A47,'Import Peak'!$A$3:GV$99,204,FALSE())-VLOOKUP($A47,'Import Peak Change'!$A$106:GV$202,204,FALSE())),0,(VLOOKUP($A47,'Import Peak'!$A$3:GV$99,204,FALSE())-VLOOKUP($A47,'Import Peak Change'!$A$106:GV$202,204,FALSE())))</f>
        <v>0</v>
      </c>
      <c r="GW47" s="193" t="n">
        <f aca="false">IF(ISERROR(VLOOKUP($A47,'Import Peak'!$A$3:GW$99,205,FALSE())-VLOOKUP($A47,'Import Peak Change'!$A$106:GW$202,205,FALSE())),0,(VLOOKUP($A47,'Import Peak'!$A$3:GW$99,205,FALSE())-VLOOKUP($A47,'Import Peak Change'!$A$106:GW$202,205,FALSE())))</f>
        <v>0</v>
      </c>
      <c r="GX47" s="193" t="n">
        <f aca="false">IF(ISERROR(VLOOKUP($A47,'Import Peak'!$A$3:GX$99,206,FALSE())-VLOOKUP($A47,'Import Peak Change'!$A$106:GX$202,206,FALSE())),0,(VLOOKUP($A47,'Import Peak'!$A$3:GX$99,206,FALSE())-VLOOKUP($A47,'Import Peak Change'!$A$106:GX$202,206,FALSE())))</f>
        <v>0</v>
      </c>
      <c r="GY47" s="193" t="n">
        <f aca="false">IF(ISERROR(VLOOKUP($A47,'Import Peak'!$A$3:GY$99,207,FALSE())-VLOOKUP($A47,'Import Peak Change'!$A$106:GY$202,207,FALSE())),0,(VLOOKUP($A47,'Import Peak'!$A$3:GY$99,207,FALSE())-VLOOKUP($A47,'Import Peak Change'!$A$106:GY$202,207,FALSE())))</f>
        <v>0</v>
      </c>
      <c r="GZ47" s="193" t="n">
        <f aca="false">IF(ISERROR(VLOOKUP($A47,'Import Peak'!$A$3:GZ$99,208,FALSE())-VLOOKUP($A47,'Import Peak Change'!$A$106:GZ$202,208,FALSE())),0,(VLOOKUP($A47,'Import Peak'!$A$3:GZ$99,208,FALSE())-VLOOKUP($A47,'Import Peak Change'!$A$106:GZ$202,208,FALSE())))</f>
        <v>0</v>
      </c>
      <c r="HA47" s="193" t="n">
        <f aca="false">IF(ISERROR(VLOOKUP($A47,'Import Peak'!$A$3:HA$99,209,FALSE())-VLOOKUP($A47,'Import Peak Change'!$A$106:HA$202,209,FALSE())),0,(VLOOKUP($A47,'Import Peak'!$A$3:HA$99,209,FALSE())-VLOOKUP($A47,'Import Peak Change'!$A$106:HA$202,209,FALSE())))</f>
        <v>0</v>
      </c>
      <c r="HB47" s="193" t="n">
        <f aca="false">IF(ISERROR(VLOOKUP($A47,'Import Peak'!$A$3:HB$99,210,FALSE())-VLOOKUP($A47,'Import Peak Change'!$A$106:HB$202,210,FALSE())),0,(VLOOKUP($A47,'Import Peak'!$A$3:HB$99,210,FALSE())-VLOOKUP($A47,'Import Peak Change'!$A$106:HB$202,210,FALSE())))</f>
        <v>0</v>
      </c>
      <c r="HC47" s="193" t="n">
        <f aca="false">IF(ISERROR(VLOOKUP($A47,'Import Peak'!$A$3:HC$99,211,FALSE())-VLOOKUP($A47,'Import Peak Change'!$A$106:HC$202,211,FALSE())),0,(VLOOKUP($A47,'Import Peak'!$A$3:HC$99,211,FALSE())-VLOOKUP($A47,'Import Peak Change'!$A$106:HC$202,211,FALSE())))</f>
        <v>0</v>
      </c>
      <c r="HD47" s="193" t="n">
        <f aca="false">IF(ISERROR(VLOOKUP($A47,'Import Peak'!$A$3:HD$99,212,FALSE())-VLOOKUP($A47,'Import Peak Change'!$A$106:HD$202,212,FALSE())),0,(VLOOKUP($A47,'Import Peak'!$A$3:HD$99,212,FALSE())-VLOOKUP($A47,'Import Peak Change'!$A$106:HD$202,212,FALSE())))</f>
        <v>0</v>
      </c>
      <c r="HE47" s="193" t="n">
        <f aca="false">IF(ISERROR(VLOOKUP($A47,'Import Peak'!$A$3:HE$99,213,FALSE())-VLOOKUP($A47,'Import Peak Change'!$A$106:HE$202,213,FALSE())),0,(VLOOKUP($A47,'Import Peak'!$A$3:HE$99,213,FALSE())-VLOOKUP($A47,'Import Peak Change'!$A$106:HE$202,213,FALSE())))</f>
        <v>0</v>
      </c>
      <c r="HF47" s="193" t="n">
        <f aca="false">IF(ISERROR(VLOOKUP($A47,'Import Peak'!$A$3:HF$99,214,FALSE())-VLOOKUP($A47,'Import Peak Change'!$A$106:HF$202,214,FALSE())),0,(VLOOKUP($A47,'Import Peak'!$A$3:HF$99,214,FALSE())-VLOOKUP($A47,'Import Peak Change'!$A$106:HF$202,214,FALSE())))</f>
        <v>0</v>
      </c>
      <c r="HG47" s="193" t="n">
        <f aca="false">IF(ISERROR(VLOOKUP($A47,'Import Peak'!$A$3:HG$99,215,FALSE())-VLOOKUP($A47,'Import Peak Change'!$A$106:HG$202,215,FALSE())),0,(VLOOKUP($A47,'Import Peak'!$A$3:HG$99,215,FALSE())-VLOOKUP($A47,'Import Peak Change'!$A$106:HG$202,215,FALSE())))</f>
        <v>0</v>
      </c>
      <c r="HH47" s="193" t="n">
        <f aca="false">IF(ISERROR(VLOOKUP($A47,'Import Peak'!$A$3:HH$99,216,FALSE())-VLOOKUP($A47,'Import Peak Change'!$A$106:HH$202,216,FALSE())),0,(VLOOKUP($A47,'Import Peak'!$A$3:HH$99,216,FALSE())-VLOOKUP($A47,'Import Peak Change'!$A$106:HH$202,216,FALSE())))</f>
        <v>0</v>
      </c>
      <c r="HI47" s="193" t="n">
        <f aca="false">IF(ISERROR(VLOOKUP($A47,'Import Peak'!$A$3:HI$99,217,FALSE())-VLOOKUP($A47,'Import Peak Change'!$A$106:HI$202,217,FALSE())),0,(VLOOKUP($A47,'Import Peak'!$A$3:HI$99,217,FALSE())-VLOOKUP($A47,'Import Peak Change'!$A$106:HI$202,217,FALSE())))</f>
        <v>0</v>
      </c>
      <c r="HJ47" s="193" t="n">
        <f aca="false">IF(ISERROR(VLOOKUP($A47,'Import Peak'!$A$3:HJ$99,218,FALSE())-VLOOKUP($A47,'Import Peak Change'!$A$106:HJ$202,218,FALSE())),0,(VLOOKUP($A47,'Import Peak'!$A$3:HJ$99,218,FALSE())-VLOOKUP($A47,'Import Peak Change'!$A$106:HJ$202,218,FALSE())))</f>
        <v>0</v>
      </c>
      <c r="HK47" s="193" t="n">
        <f aca="false">IF(ISERROR(VLOOKUP($A47,'Import Peak'!$A$3:HK$99,219,FALSE())-VLOOKUP($A47,'Import Peak Change'!$A$106:HK$202,219,FALSE())),0,(VLOOKUP($A47,'Import Peak'!$A$3:HK$99,219,FALSE())-VLOOKUP($A47,'Import Peak Change'!$A$106:HK$202,219,FALSE())))</f>
        <v>0</v>
      </c>
      <c r="HL47" s="193" t="n">
        <f aca="false">IF(ISERROR(VLOOKUP($A47,'Import Peak'!$A$3:HL$99,220,FALSE())-VLOOKUP($A47,'Import Peak Change'!$A$106:HL$202,220,FALSE())),0,(VLOOKUP($A47,'Import Peak'!$A$3:HL$99,220,FALSE())-VLOOKUP($A47,'Import Peak Change'!$A$106:HL$202,220,FALSE())))</f>
        <v>0</v>
      </c>
      <c r="HM47" s="193" t="n">
        <f aca="false">IF(ISERROR(VLOOKUP($A47,'Import Peak'!$A$3:HM$99,221,FALSE())-VLOOKUP($A47,'Import Peak Change'!$A$106:HM$202,221,FALSE())),0,(VLOOKUP($A47,'Import Peak'!$A$3:HM$99,221,FALSE())-VLOOKUP($A47,'Import Peak Change'!$A$106:HM$202,221,FALSE())))</f>
        <v>0</v>
      </c>
      <c r="HN47" s="193" t="n">
        <f aca="false">IF(ISERROR(VLOOKUP($A47,'Import Peak'!$A$3:HN$99,222,FALSE())-VLOOKUP($A47,'Import Peak Change'!$A$106:HN$202,222,FALSE())),0,(VLOOKUP($A47,'Import Peak'!$A$3:HN$99,222,FALSE())-VLOOKUP($A47,'Import Peak Change'!$A$106:HN$202,222,FALSE())))</f>
        <v>0</v>
      </c>
      <c r="HO47" s="193" t="n">
        <f aca="false">IF(ISERROR(VLOOKUP($A47,'Import Peak'!$A$3:HO$99,223,FALSE())-VLOOKUP($A47,'Import Peak Change'!$A$106:HO$202,223,FALSE())),0,(VLOOKUP($A47,'Import Peak'!$A$3:HO$99,223,FALSE())-VLOOKUP($A47,'Import Peak Change'!$A$106:HO$202,223,FALSE())))</f>
        <v>0</v>
      </c>
      <c r="HP47" s="193" t="n">
        <f aca="false">IF(ISERROR(VLOOKUP($A47,'Import Peak'!$A$3:HP$99,224,FALSE())-VLOOKUP($A47,'Import Peak Change'!$A$106:HP$202,224,FALSE())),0,(VLOOKUP($A47,'Import Peak'!$A$3:HP$99,224,FALSE())-VLOOKUP($A47,'Import Peak Change'!$A$106:HP$202,224,FALSE())))</f>
        <v>0</v>
      </c>
      <c r="HQ47" s="193" t="n">
        <f aca="false">IF(ISERROR(VLOOKUP($A47,'Import Peak'!$A$3:HQ$99,225,FALSE())-VLOOKUP($A47,'Import Peak Change'!$A$106:HQ$202,225,FALSE())),0,(VLOOKUP($A47,'Import Peak'!$A$3:HQ$99,225,FALSE())-VLOOKUP($A47,'Import Peak Change'!$A$106:HQ$202,225,FALSE())))</f>
        <v>0</v>
      </c>
      <c r="HR47" s="193" t="n">
        <f aca="false">IF(ISERROR(VLOOKUP($A47,'Import Peak'!$A$3:HR$99,226,FALSE())-VLOOKUP($A47,'Import Peak Change'!$A$106:HR$202,226,FALSE())),0,(VLOOKUP($A47,'Import Peak'!$A$3:HR$99,226,FALSE())-VLOOKUP($A47,'Import Peak Change'!$A$106:HR$202,226,FALSE())))</f>
        <v>0</v>
      </c>
      <c r="HS47" s="193" t="n">
        <f aca="false">IF(ISERROR(VLOOKUP($A47,'Import Peak'!$A$3:HS$99,227,FALSE())-VLOOKUP($A47,'Import Peak Change'!$A$106:HS$202,227,FALSE())),0,(VLOOKUP($A47,'Import Peak'!$A$3:HS$99,227,FALSE())-VLOOKUP($A47,'Import Peak Change'!$A$106:HS$202,227,FALSE())))</f>
        <v>0</v>
      </c>
      <c r="HT47" s="193" t="n">
        <f aca="false">IF(ISERROR(VLOOKUP($A47,'Import Peak'!$A$3:HT$99,228,FALSE())-VLOOKUP($A47,'Import Peak Change'!$A$106:HT$202,228,FALSE())),0,(VLOOKUP($A47,'Import Peak'!$A$3:HT$99,228,FALSE())-VLOOKUP($A47,'Import Peak Change'!$A$106:HT$202,228,FALSE())))</f>
        <v>0</v>
      </c>
      <c r="HU47" s="193" t="n">
        <f aca="false">IF(ISERROR(VLOOKUP($A47,'Import Peak'!$A$3:HU$99,229,FALSE())-VLOOKUP($A47,'Import Peak Change'!$A$106:HU$202,229,FALSE())),0,(VLOOKUP($A47,'Import Peak'!$A$3:HU$99,229,FALSE())-VLOOKUP($A47,'Import Peak Change'!$A$106:HU$202,229,FALSE())))</f>
        <v>0</v>
      </c>
      <c r="HV47" s="193" t="n">
        <f aca="false">IF(ISERROR(VLOOKUP($A47,'Import Peak'!$A$3:HV$99,230,FALSE())-VLOOKUP($A47,'Import Peak Change'!$A$106:HV$202,230,FALSE())),0,(VLOOKUP($A47,'Import Peak'!$A$3:HV$99,230,FALSE())-VLOOKUP($A47,'Import Peak Change'!$A$106:HV$202,230,FALSE())))</f>
        <v>0</v>
      </c>
      <c r="HW47" s="193" t="n">
        <f aca="false">IF(ISERROR(VLOOKUP($A47,'Import Peak'!$A$3:HW$99,231,FALSE())-VLOOKUP($A47,'Import Peak Change'!$A$106:HW$202,231,FALSE())),0,(VLOOKUP($A47,'Import Peak'!$A$3:HW$99,231,FALSE())-VLOOKUP($A47,'Import Peak Change'!$A$106:HW$202,231,FALSE())))</f>
        <v>0</v>
      </c>
      <c r="HX47" s="193" t="n">
        <f aca="false">IF(ISERROR(VLOOKUP($A47,'Import Peak'!$A$3:HX$99,232,FALSE())-VLOOKUP($A47,'Import Peak Change'!$A$106:HX$202,232,FALSE())),0,(VLOOKUP($A47,'Import Peak'!$A$3:HX$99,232,FALSE())-VLOOKUP($A47,'Import Peak Change'!$A$106:HX$202,232,FALSE())))</f>
        <v>0</v>
      </c>
      <c r="HY47" s="193" t="n">
        <f aca="false">IF(ISERROR(VLOOKUP($A47,'Import Peak'!$A$3:HY$99,233,FALSE())-VLOOKUP($A47,'Import Peak Change'!$A$106:HY$202,233,FALSE())),0,(VLOOKUP($A47,'Import Peak'!$A$3:HY$99,233,FALSE())-VLOOKUP($A47,'Import Peak Change'!$A$106:HY$202,233,FALSE())))</f>
        <v>0</v>
      </c>
      <c r="HZ47" s="193" t="n">
        <f aca="false">IF(ISERROR(VLOOKUP($A47,'Import Peak'!$A$3:HZ$99,234,FALSE())-VLOOKUP($A47,'Import Peak Change'!$A$106:HZ$202,234,FALSE())),0,(VLOOKUP($A47,'Import Peak'!$A$3:HZ$99,234,FALSE())-VLOOKUP($A47,'Import Peak Change'!$A$106:HZ$202,234,FALSE())))</f>
        <v>0</v>
      </c>
      <c r="IA47" s="193" t="n">
        <f aca="false">IF(ISERROR(VLOOKUP($A47,'Import Peak'!$A$3:IA$99,235,FALSE())-VLOOKUP($A47,'Import Peak Change'!$A$106:IA$202,235,FALSE())),0,(VLOOKUP($A47,'Import Peak'!$A$3:IA$99,235,FALSE())-VLOOKUP($A47,'Import Peak Change'!$A$106:IA$202,235,FALSE())))</f>
        <v>0</v>
      </c>
      <c r="IB47" s="193" t="n">
        <f aca="false">IF(ISERROR(VLOOKUP($A47,'Import Peak'!$A$3:IB$99,236,FALSE())-VLOOKUP($A47,'Import Peak Change'!$A$106:IB$202,236,FALSE())),0,(VLOOKUP($A47,'Import Peak'!$A$3:IB$99,236,FALSE())-VLOOKUP($A47,'Import Peak Change'!$A$106:IB$202,236,FALSE())))</f>
        <v>0</v>
      </c>
      <c r="IC47" s="193" t="n">
        <f aca="false">IF(ISERROR(VLOOKUP($A47,'Import Peak'!$A$3:IC$99,237,FALSE())-VLOOKUP($A47,'Import Peak Change'!$A$106:IC$202,237,FALSE())),0,(VLOOKUP($A47,'Import Peak'!$A$3:IC$99,237,FALSE())-VLOOKUP($A47,'Import Peak Change'!$A$106:IC$202,237,FALSE())))</f>
        <v>0</v>
      </c>
      <c r="ID47" s="193" t="n">
        <f aca="false">IF(ISERROR(VLOOKUP($A47,'Import Peak'!$A$3:ID$99,238,FALSE())-VLOOKUP($A47,'Import Peak Change'!$A$106:ID$202,238,FALSE())),0,(VLOOKUP($A47,'Import Peak'!$A$3:ID$99,238,FALSE())-VLOOKUP($A47,'Import Peak Change'!$A$106:ID$202,238,FALSE())))</f>
        <v>0</v>
      </c>
      <c r="IE47" s="193" t="n">
        <f aca="false">IF(ISERROR(VLOOKUP($A47,'Import Peak'!$A$3:IE$99,239,FALSE())-VLOOKUP($A47,'Import Peak Change'!$A$106:IE$202,239,FALSE())),0,(VLOOKUP($A47,'Import Peak'!$A$3:IE$99,239,FALSE())-VLOOKUP($A47,'Import Peak Change'!$A$106:IE$202,239,FALSE())))</f>
        <v>0</v>
      </c>
    </row>
    <row r="48" customFormat="false" ht="12.75" hidden="false" customHeight="false" outlineLevel="0" collapsed="false">
      <c r="A48" s="201" t="str">
        <f aca="false">IF('Import Peak'!A45=0,"",'Import Peak'!A45)</f>
        <v/>
      </c>
      <c r="B48" s="193"/>
      <c r="C48" s="193"/>
      <c r="D48" s="193"/>
      <c r="E48" s="193"/>
      <c r="F48" s="193"/>
      <c r="G48" s="193" t="n">
        <f aca="false">IF(ISERROR(VLOOKUP($A48,'Import Peak'!$A$3:G$99,7,FALSE())-VLOOKUP($A48,'Import Peak Change'!$A$106:G$202,7,FALSE())),0,(VLOOKUP($A48,'Import Peak'!$A$3:G$99,7,FALSE())-VLOOKUP($A48,'Import Peak Change'!$A$106:G$202,7,FALSE())))</f>
        <v>0</v>
      </c>
      <c r="H48" s="193" t="n">
        <f aca="false">IF(ISERROR(VLOOKUP($A48,'Import Peak'!$A$3:H$99,8,FALSE())-VLOOKUP($A48,'Import Peak Change'!$A$106:H$202,8,FALSE())),0,(VLOOKUP($A48,'Import Peak'!$A$3:H$99,8,FALSE())-VLOOKUP($A48,'Import Peak Change'!$A$106:H$202,8,FALSE())))</f>
        <v>0</v>
      </c>
      <c r="I48" s="193" t="n">
        <f aca="false">IF(ISERROR(VLOOKUP($A48,'Import Peak'!$A$3:I$99,9,FALSE())-VLOOKUP($A48,'Import Peak Change'!$A$106:I$202,9,FALSE())),0,(VLOOKUP($A48,'Import Peak'!$A$3:I$99,9,FALSE())-VLOOKUP($A48,'Import Peak Change'!$A$106:I$202,9,FALSE())))</f>
        <v>0</v>
      </c>
      <c r="J48" s="193" t="n">
        <f aca="false">IF(ISERROR(VLOOKUP($A48,'Import Peak'!$A$3:J$99,10,FALSE())-VLOOKUP($A48,'Import Peak Change'!$A$106:J$202,10,FALSE())),0,(VLOOKUP($A48,'Import Peak'!$A$3:J$99,10,FALSE())-VLOOKUP($A48,'Import Peak Change'!$A$106:J$202,10,FALSE())))</f>
        <v>0</v>
      </c>
      <c r="K48" s="193" t="n">
        <f aca="false">IF(ISERROR(VLOOKUP($A48,'Import Peak'!$A$3:K$99,11,FALSE())-VLOOKUP($A48,'Import Peak Change'!$A$106:K$202,11,FALSE())),0,(VLOOKUP($A48,'Import Peak'!$A$3:K$99,11,FALSE())-VLOOKUP($A48,'Import Peak Change'!$A$106:K$202,11,FALSE())))</f>
        <v>0</v>
      </c>
      <c r="L48" s="193" t="n">
        <f aca="false">IF(ISERROR(VLOOKUP($A48,'Import Peak'!$A$3:L$99,12,FALSE())-VLOOKUP($A48,'Import Peak Change'!$A$106:L$202,12,FALSE())),0,(VLOOKUP($A48,'Import Peak'!$A$3:L$99,12,FALSE())-VLOOKUP($A48,'Import Peak Change'!$A$106:L$202,12,FALSE())))</f>
        <v>0</v>
      </c>
      <c r="M48" s="193" t="n">
        <f aca="false">IF(ISERROR(VLOOKUP($A48,'Import Peak'!$A$3:M$99,13,FALSE())-VLOOKUP($A48,'Import Peak Change'!$A$106:M$202,13,FALSE())),0,(VLOOKUP($A48,'Import Peak'!$A$3:M$99,13,FALSE())-VLOOKUP($A48,'Import Peak Change'!$A$106:M$202,13,FALSE())))</f>
        <v>0</v>
      </c>
      <c r="N48" s="193" t="n">
        <f aca="false">IF(ISERROR(VLOOKUP($A48,'Import Peak'!$A$3:N$99,14,FALSE())-VLOOKUP($A48,'Import Peak Change'!$A$106:N$202,14,FALSE())),0,(VLOOKUP($A48,'Import Peak'!$A$3:N$99,14,FALSE())-VLOOKUP($A48,'Import Peak Change'!$A$106:N$202,14,FALSE())))</f>
        <v>0</v>
      </c>
      <c r="O48" s="193" t="n">
        <f aca="false">IF(ISERROR(VLOOKUP($A48,'Import Peak'!$A$3:O$99,15,FALSE())-VLOOKUP($A48,'Import Peak Change'!$A$106:O$202,15,FALSE())),0,(VLOOKUP($A48,'Import Peak'!$A$3:O$99,15,FALSE())-VLOOKUP($A48,'Import Peak Change'!$A$106:O$202,15,FALSE())))</f>
        <v>0</v>
      </c>
      <c r="P48" s="193" t="n">
        <f aca="false">IF(ISERROR(VLOOKUP($A48,'Import Peak'!$A$3:P$99,16,FALSE())-VLOOKUP($A48,'Import Peak Change'!$A$106:P$202,16,FALSE())),0,(VLOOKUP($A48,'Import Peak'!$A$3:P$99,16,FALSE())-VLOOKUP($A48,'Import Peak Change'!$A$106:P$202,16,FALSE())))</f>
        <v>0</v>
      </c>
      <c r="Q48" s="193" t="n">
        <f aca="false">IF(ISERROR(VLOOKUP($A48,'Import Peak'!$A$3:Q$99,17,FALSE())-VLOOKUP($A48,'Import Peak Change'!$A$106:Q$202,17,FALSE())),0,(VLOOKUP($A48,'Import Peak'!$A$3:Q$99,17,FALSE())-VLOOKUP($A48,'Import Peak Change'!$A$106:Q$202,17,FALSE())))</f>
        <v>0</v>
      </c>
      <c r="R48" s="193" t="n">
        <f aca="false">IF(ISERROR(VLOOKUP($A48,'Import Peak'!$A$3:R$99,18,FALSE())-VLOOKUP($A48,'Import Peak Change'!$A$106:R$202,18,FALSE())),0,(VLOOKUP($A48,'Import Peak'!$A$3:R$99,18,FALSE())-VLOOKUP($A48,'Import Peak Change'!$A$106:R$202,18,FALSE())))</f>
        <v>0</v>
      </c>
      <c r="S48" s="193" t="n">
        <f aca="false">IF(ISERROR(VLOOKUP($A48,'Import Peak'!$A$3:S$99,19,FALSE())-VLOOKUP($A48,'Import Peak Change'!$A$106:S$202,19,FALSE())),0,(VLOOKUP($A48,'Import Peak'!$A$3:S$99,19,FALSE())-VLOOKUP($A48,'Import Peak Change'!$A$106:S$202,19,FALSE())))</f>
        <v>0</v>
      </c>
      <c r="T48" s="193" t="n">
        <f aca="false">IF(ISERROR(VLOOKUP($A48,'Import Peak'!$A$3:T$99,20,FALSE())-VLOOKUP($A48,'Import Peak Change'!$A$106:T$202,20,FALSE())),0,(VLOOKUP($A48,'Import Peak'!$A$3:T$99,20,FALSE())-VLOOKUP($A48,'Import Peak Change'!$A$106:T$202,20,FALSE())))</f>
        <v>0</v>
      </c>
      <c r="U48" s="193" t="n">
        <f aca="false">IF(ISERROR(VLOOKUP($A48,'Import Peak'!$A$3:U$99,21,FALSE())-VLOOKUP($A48,'Import Peak Change'!$A$106:U$202,21,FALSE())),0,(VLOOKUP($A48,'Import Peak'!$A$3:U$99,21,FALSE())-VLOOKUP($A48,'Import Peak Change'!$A$106:U$202,21,FALSE())))</f>
        <v>0</v>
      </c>
      <c r="V48" s="193" t="n">
        <f aca="false">IF(ISERROR(VLOOKUP($A48,'Import Peak'!$A$3:V$99,22,FALSE())-VLOOKUP($A48,'Import Peak Change'!$A$106:V$202,22,FALSE())),0,(VLOOKUP($A48,'Import Peak'!$A$3:V$99,22,FALSE())-VLOOKUP($A48,'Import Peak Change'!$A$106:V$202,22,FALSE())))</f>
        <v>0</v>
      </c>
      <c r="W48" s="193" t="n">
        <f aca="false">IF(ISERROR(VLOOKUP($A48,'Import Peak'!$A$3:W$99,23,FALSE())-VLOOKUP($A48,'Import Peak Change'!$A$106:W$202,23,FALSE())),0,(VLOOKUP($A48,'Import Peak'!$A$3:W$99,23,FALSE())-VLOOKUP($A48,'Import Peak Change'!$A$106:W$202,23,FALSE())))</f>
        <v>0</v>
      </c>
      <c r="X48" s="193" t="n">
        <f aca="false">IF(ISERROR(VLOOKUP($A48,'Import Peak'!$A$3:X$99,24,FALSE())-VLOOKUP($A48,'Import Peak Change'!$A$106:X$202,24,FALSE())),0,(VLOOKUP($A48,'Import Peak'!$A$3:X$99,24,FALSE())-VLOOKUP($A48,'Import Peak Change'!$A$106:X$202,24,FALSE())))</f>
        <v>0</v>
      </c>
      <c r="Y48" s="193" t="n">
        <f aca="false">IF(ISERROR(VLOOKUP($A48,'Import Peak'!$A$3:Y$99,25,FALSE())-VLOOKUP($A48,'Import Peak Change'!$A$106:Y$202,25,FALSE())),0,(VLOOKUP($A48,'Import Peak'!$A$3:Y$99,25,FALSE())-VLOOKUP($A48,'Import Peak Change'!$A$106:Y$202,25,FALSE())))</f>
        <v>0</v>
      </c>
      <c r="Z48" s="193" t="n">
        <f aca="false">IF(ISERROR(VLOOKUP($A48,'Import Peak'!$A$3:Z$99,26,FALSE())-VLOOKUP($A48,'Import Peak Change'!$A$106:Z$202,26,FALSE())),0,(VLOOKUP($A48,'Import Peak'!$A$3:Z$99,26,FALSE())-VLOOKUP($A48,'Import Peak Change'!$A$106:Z$202,26,FALSE())))</f>
        <v>0</v>
      </c>
      <c r="AA48" s="193" t="n">
        <f aca="false">IF(ISERROR(VLOOKUP($A48,'Import Peak'!$A$3:AA$99,27,FALSE())-VLOOKUP($A48,'Import Peak Change'!$A$106:AA$202,27,FALSE())),0,(VLOOKUP($A48,'Import Peak'!$A$3:AA$99,27,FALSE())-VLOOKUP($A48,'Import Peak Change'!$A$106:AA$202,27,FALSE())))</f>
        <v>0</v>
      </c>
      <c r="AB48" s="193" t="n">
        <f aca="false">IF(ISERROR(VLOOKUP($A48,'Import Peak'!$A$3:AB$99,28,FALSE())-VLOOKUP($A48,'Import Peak Change'!$A$106:AB$202,28,FALSE())),0,(VLOOKUP($A48,'Import Peak'!$A$3:AB$99,28,FALSE())-VLOOKUP($A48,'Import Peak Change'!$A$106:AB$202,28,FALSE())))</f>
        <v>0</v>
      </c>
      <c r="AC48" s="193" t="n">
        <f aca="false">IF(ISERROR(VLOOKUP($A48,'Import Peak'!$A$3:AC$99,29,FALSE())-VLOOKUP($A48,'Import Peak Change'!$A$106:AC$202,29,FALSE())),0,(VLOOKUP($A48,'Import Peak'!$A$3:AC$99,29,FALSE())-VLOOKUP($A48,'Import Peak Change'!$A$106:AC$202,29,FALSE())))</f>
        <v>0</v>
      </c>
      <c r="AD48" s="193" t="n">
        <f aca="false">IF(ISERROR(VLOOKUP($A48,'Import Peak'!$A$3:AD$99,30,FALSE())-VLOOKUP($A48,'Import Peak Change'!$A$106:AD$202,30,FALSE())),0,(VLOOKUP($A48,'Import Peak'!$A$3:AD$99,30,FALSE())-VLOOKUP($A48,'Import Peak Change'!$A$106:AD$202,30,FALSE())))</f>
        <v>0</v>
      </c>
      <c r="AE48" s="193" t="n">
        <f aca="false">IF(ISERROR(VLOOKUP($A48,'Import Peak'!$A$3:AE$99,31,FALSE())-VLOOKUP($A48,'Import Peak Change'!$A$106:AE$202,31,FALSE())),0,(VLOOKUP($A48,'Import Peak'!$A$3:AE$99,31,FALSE())-VLOOKUP($A48,'Import Peak Change'!$A$106:AE$202,31,FALSE())))</f>
        <v>0</v>
      </c>
      <c r="AF48" s="193" t="n">
        <f aca="false">IF(ISERROR(VLOOKUP($A48,'Import Peak'!$A$3:AF$99,32,FALSE())-VLOOKUP($A48,'Import Peak Change'!$A$106:AF$202,32,FALSE())),0,(VLOOKUP($A48,'Import Peak'!$A$3:AF$99,32,FALSE())-VLOOKUP($A48,'Import Peak Change'!$A$106:AF$202,32,FALSE())))</f>
        <v>0</v>
      </c>
      <c r="AG48" s="193" t="n">
        <f aca="false">IF(ISERROR(VLOOKUP($A48,'Import Peak'!$A$3:AG$99,33,FALSE())-VLOOKUP($A48,'Import Peak Change'!$A$106:AG$202,33,FALSE())),0,(VLOOKUP($A48,'Import Peak'!$A$3:AG$99,33,FALSE())-VLOOKUP($A48,'Import Peak Change'!$A$106:AG$202,33,FALSE())))</f>
        <v>0</v>
      </c>
      <c r="AH48" s="193" t="n">
        <f aca="false">IF(ISERROR(VLOOKUP($A48,'Import Peak'!$A$3:AH$99,34,FALSE())-VLOOKUP($A48,'Import Peak Change'!$A$106:AH$202,34,FALSE())),0,(VLOOKUP($A48,'Import Peak'!$A$3:AH$99,34,FALSE())-VLOOKUP($A48,'Import Peak Change'!$A$106:AH$202,34,FALSE())))</f>
        <v>0</v>
      </c>
      <c r="AI48" s="193" t="n">
        <f aca="false">IF(ISERROR(VLOOKUP($A48,'Import Peak'!$A$3:AI$99,35,FALSE())-VLOOKUP($A48,'Import Peak Change'!$A$106:AI$202,35,FALSE())),0,(VLOOKUP($A48,'Import Peak'!$A$3:AI$99,35,FALSE())-VLOOKUP($A48,'Import Peak Change'!$A$106:AI$202,35,FALSE())))</f>
        <v>0</v>
      </c>
      <c r="AJ48" s="193" t="n">
        <f aca="false">IF(ISERROR(VLOOKUP($A48,'Import Peak'!$A$3:AJ$99,36,FALSE())-VLOOKUP($A48,'Import Peak Change'!$A$106:AJ$202,36,FALSE())),0,(VLOOKUP($A48,'Import Peak'!$A$3:AJ$99,36,FALSE())-VLOOKUP($A48,'Import Peak Change'!$A$106:AJ$202,36,FALSE())))</f>
        <v>0</v>
      </c>
      <c r="AK48" s="193" t="n">
        <f aca="false">IF(ISERROR(VLOOKUP($A48,'Import Peak'!$A$3:AK$99,37,FALSE())-VLOOKUP($A48,'Import Peak Change'!$A$106:AK$202,37,FALSE())),0,(VLOOKUP($A48,'Import Peak'!$A$3:AK$99,37,FALSE())-VLOOKUP($A48,'Import Peak Change'!$A$106:AK$202,37,FALSE())))</f>
        <v>0</v>
      </c>
      <c r="AL48" s="193" t="n">
        <f aca="false">IF(ISERROR(VLOOKUP($A48,'Import Peak'!$A$3:AL$99,38,FALSE())-VLOOKUP($A48,'Import Peak Change'!$A$106:AL$202,38,FALSE())),0,(VLOOKUP($A48,'Import Peak'!$A$3:AL$99,38,FALSE())-VLOOKUP($A48,'Import Peak Change'!$A$106:AL$202,38,FALSE())))</f>
        <v>0</v>
      </c>
      <c r="AM48" s="193" t="n">
        <f aca="false">IF(ISERROR(VLOOKUP($A48,'Import Peak'!$A$3:AM$99,39,FALSE())-VLOOKUP($A48,'Import Peak Change'!$A$106:AM$202,39,FALSE())),0,(VLOOKUP($A48,'Import Peak'!$A$3:AM$99,39,FALSE())-VLOOKUP($A48,'Import Peak Change'!$A$106:AM$202,39,FALSE())))</f>
        <v>0</v>
      </c>
      <c r="AN48" s="193" t="n">
        <f aca="false">IF(ISERROR(VLOOKUP($A48,'Import Peak'!$A$3:AN$99,40,FALSE())-VLOOKUP($A48,'Import Peak Change'!$A$106:AN$202,40,FALSE())),0,(VLOOKUP($A48,'Import Peak'!$A$3:AN$99,40,FALSE())-VLOOKUP($A48,'Import Peak Change'!$A$106:AN$202,40,FALSE())))</f>
        <v>0</v>
      </c>
      <c r="AO48" s="193" t="n">
        <f aca="false">IF(ISERROR(VLOOKUP($A48,'Import Peak'!$A$3:AO$99,41,FALSE())-VLOOKUP($A48,'Import Peak Change'!$A$106:AO$202,41,FALSE())),0,(VLOOKUP($A48,'Import Peak'!$A$3:AO$99,41,FALSE())-VLOOKUP($A48,'Import Peak Change'!$A$106:AO$202,41,FALSE())))</f>
        <v>0</v>
      </c>
      <c r="AP48" s="193" t="n">
        <f aca="false">IF(ISERROR(VLOOKUP($A48,'Import Peak'!$A$3:AP$99,42,FALSE())-VLOOKUP($A48,'Import Peak Change'!$A$106:AP$202,42,FALSE())),0,(VLOOKUP($A48,'Import Peak'!$A$3:AP$99,42,FALSE())-VLOOKUP($A48,'Import Peak Change'!$A$106:AP$202,42,FALSE())))</f>
        <v>0</v>
      </c>
      <c r="AQ48" s="193" t="n">
        <f aca="false">IF(ISERROR(VLOOKUP($A48,'Import Peak'!$A$3:AQ$99,43,FALSE())-VLOOKUP($A48,'Import Peak Change'!$A$106:AQ$202,43,FALSE())),0,(VLOOKUP($A48,'Import Peak'!$A$3:AQ$99,43,FALSE())-VLOOKUP($A48,'Import Peak Change'!$A$106:AQ$202,43,FALSE())))</f>
        <v>0</v>
      </c>
      <c r="AR48" s="193" t="n">
        <f aca="false">IF(ISERROR(VLOOKUP($A48,'Import Peak'!$A$3:AR$99,44,FALSE())-VLOOKUP($A48,'Import Peak Change'!$A$106:AR$202,44,FALSE())),0,(VLOOKUP($A48,'Import Peak'!$A$3:AR$99,44,FALSE())-VLOOKUP($A48,'Import Peak Change'!$A$106:AR$202,44,FALSE())))</f>
        <v>0</v>
      </c>
      <c r="AS48" s="193" t="n">
        <f aca="false">IF(ISERROR(VLOOKUP($A48,'Import Peak'!$A$3:AS$99,45,FALSE())-VLOOKUP($A48,'Import Peak Change'!$A$106:AS$202,45,FALSE())),0,(VLOOKUP($A48,'Import Peak'!$A$3:AS$99,45,FALSE())-VLOOKUP($A48,'Import Peak Change'!$A$106:AS$202,45,FALSE())))</f>
        <v>0</v>
      </c>
      <c r="AT48" s="193" t="n">
        <f aca="false">IF(ISERROR(VLOOKUP($A48,'Import Peak'!$A$3:AT$99,46,FALSE())-VLOOKUP($A48,'Import Peak Change'!$A$106:AT$202,46,FALSE())),0,(VLOOKUP($A48,'Import Peak'!$A$3:AT$99,46,FALSE())-VLOOKUP($A48,'Import Peak Change'!$A$106:AT$202,46,FALSE())))</f>
        <v>0</v>
      </c>
      <c r="AU48" s="193" t="n">
        <f aca="false">IF(ISERROR(VLOOKUP($A48,'Import Peak'!$A$3:AU$99,47,FALSE())-VLOOKUP($A48,'Import Peak Change'!$A$106:AU$202,47,FALSE())),0,(VLOOKUP($A48,'Import Peak'!$A$3:AU$99,47,FALSE())-VLOOKUP($A48,'Import Peak Change'!$A$106:AU$202,47,FALSE())))</f>
        <v>0</v>
      </c>
      <c r="AV48" s="193" t="n">
        <f aca="false">IF(ISERROR(VLOOKUP($A48,'Import Peak'!$A$3:AV$99,48,FALSE())-VLOOKUP($A48,'Import Peak Change'!$A$106:AV$202,48,FALSE())),0,(VLOOKUP($A48,'Import Peak'!$A$3:AV$99,48,FALSE())-VLOOKUP($A48,'Import Peak Change'!$A$106:AV$202,48,FALSE())))</f>
        <v>0</v>
      </c>
      <c r="AW48" s="193" t="n">
        <f aca="false">IF(ISERROR(VLOOKUP($A48,'Import Peak'!$A$3:AW$99,49,FALSE())-VLOOKUP($A48,'Import Peak Change'!$A$106:AW$202,49,FALSE())),0,(VLOOKUP($A48,'Import Peak'!$A$3:AW$99,49,FALSE())-VLOOKUP($A48,'Import Peak Change'!$A$106:AW$202,49,FALSE())))</f>
        <v>0</v>
      </c>
      <c r="AX48" s="193" t="n">
        <f aca="false">IF(ISERROR(VLOOKUP($A48,'Import Peak'!$A$3:AX$99,50,FALSE())-VLOOKUP($A48,'Import Peak Change'!$A$106:AX$202,50,FALSE())),0,(VLOOKUP($A48,'Import Peak'!$A$3:AX$99,50,FALSE())-VLOOKUP($A48,'Import Peak Change'!$A$106:AX$202,50,FALSE())))</f>
        <v>0</v>
      </c>
      <c r="AY48" s="193" t="n">
        <f aca="false">IF(ISERROR(VLOOKUP($A48,'Import Peak'!$A$3:AY$99,51,FALSE())-VLOOKUP($A48,'Import Peak Change'!$A$106:AY$202,51,FALSE())),0,(VLOOKUP($A48,'Import Peak'!$A$3:AY$99,51,FALSE())-VLOOKUP($A48,'Import Peak Change'!$A$106:AY$202,51,FALSE())))</f>
        <v>0</v>
      </c>
      <c r="AZ48" s="193" t="n">
        <f aca="false">IF(ISERROR(VLOOKUP($A48,'Import Peak'!$A$3:AZ$99,52,FALSE())-VLOOKUP($A48,'Import Peak Change'!$A$106:AZ$202,52,FALSE())),0,(VLOOKUP($A48,'Import Peak'!$A$3:AZ$99,52,FALSE())-VLOOKUP($A48,'Import Peak Change'!$A$106:AZ$202,52,FALSE())))</f>
        <v>0</v>
      </c>
      <c r="BA48" s="193" t="n">
        <f aca="false">IF(ISERROR(VLOOKUP($A48,'Import Peak'!$A$3:BA$99,53,FALSE())-VLOOKUP($A48,'Import Peak Change'!$A$106:BA$202,53,FALSE())),0,(VLOOKUP($A48,'Import Peak'!$A$3:BA$99,53,FALSE())-VLOOKUP($A48,'Import Peak Change'!$A$106:BA$202,53,FALSE())))</f>
        <v>0</v>
      </c>
      <c r="BB48" s="193" t="n">
        <f aca="false">IF(ISERROR(VLOOKUP($A48,'Import Peak'!$A$3:BB$99,54,FALSE())-VLOOKUP($A48,'Import Peak Change'!$A$106:BB$202,54,FALSE())),0,(VLOOKUP($A48,'Import Peak'!$A$3:BB$99,54,FALSE())-VLOOKUP($A48,'Import Peak Change'!$A$106:BB$202,54,FALSE())))</f>
        <v>0</v>
      </c>
      <c r="BC48" s="193" t="n">
        <f aca="false">IF(ISERROR(VLOOKUP($A48,'Import Peak'!$A$3:BC$99,55,FALSE())-VLOOKUP($A48,'Import Peak Change'!$A$106:BC$202,55,FALSE())),0,(VLOOKUP($A48,'Import Peak'!$A$3:BC$99,55,FALSE())-VLOOKUP($A48,'Import Peak Change'!$A$106:BC$202,55,FALSE())))</f>
        <v>0</v>
      </c>
      <c r="BD48" s="193" t="n">
        <f aca="false">IF(ISERROR(VLOOKUP($A48,'Import Peak'!$A$3:BD$99,56,FALSE())-VLOOKUP($A48,'Import Peak Change'!$A$106:BD$202,56,FALSE())),0,(VLOOKUP($A48,'Import Peak'!$A$3:BD$99,56,FALSE())-VLOOKUP($A48,'Import Peak Change'!$A$106:BD$202,56,FALSE())))</f>
        <v>0</v>
      </c>
      <c r="BE48" s="193" t="n">
        <f aca="false">IF(ISERROR(VLOOKUP($A48,'Import Peak'!$A$3:BE$99,57,FALSE())-VLOOKUP($A48,'Import Peak Change'!$A$106:BE$202,57,FALSE())),0,(VLOOKUP($A48,'Import Peak'!$A$3:BE$99,57,FALSE())-VLOOKUP($A48,'Import Peak Change'!$A$106:BE$202,57,FALSE())))</f>
        <v>0</v>
      </c>
      <c r="BF48" s="193" t="n">
        <f aca="false">IF(ISERROR(VLOOKUP($A48,'Import Peak'!$A$3:BF$99,58,FALSE())-VLOOKUP($A48,'Import Peak Change'!$A$106:BF$202,58,FALSE())),0,(VLOOKUP($A48,'Import Peak'!$A$3:BF$99,58,FALSE())-VLOOKUP($A48,'Import Peak Change'!$A$106:BF$202,58,FALSE())))</f>
        <v>0</v>
      </c>
      <c r="BG48" s="193" t="n">
        <f aca="false">IF(ISERROR(VLOOKUP($A48,'Import Peak'!$A$3:BG$99,59,FALSE())-VLOOKUP($A48,'Import Peak Change'!$A$106:BG$202,59,FALSE())),0,(VLOOKUP($A48,'Import Peak'!$A$3:BG$99,59,FALSE())-VLOOKUP($A48,'Import Peak Change'!$A$106:BG$202,59,FALSE())))</f>
        <v>0</v>
      </c>
      <c r="BH48" s="193" t="n">
        <f aca="false">IF(ISERROR(VLOOKUP($A48,'Import Peak'!$A$3:BH$99,60,FALSE())-VLOOKUP($A48,'Import Peak Change'!$A$106:BH$202,60,FALSE())),0,(VLOOKUP($A48,'Import Peak'!$A$3:BH$99,60,FALSE())-VLOOKUP($A48,'Import Peak Change'!$A$106:BH$202,60,FALSE())))</f>
        <v>0</v>
      </c>
      <c r="BI48" s="193" t="n">
        <f aca="false">IF(ISERROR(VLOOKUP($A48,'Import Peak'!$A$3:BI$99,61,FALSE())-VLOOKUP($A48,'Import Peak Change'!$A$106:BI$202,61,FALSE())),0,(VLOOKUP($A48,'Import Peak'!$A$3:BI$99,61,FALSE())-VLOOKUP($A48,'Import Peak Change'!$A$106:BI$202,61,FALSE())))</f>
        <v>0</v>
      </c>
      <c r="BJ48" s="193" t="n">
        <f aca="false">IF(ISERROR(VLOOKUP($A48,'Import Peak'!$A$3:BJ$99,62,FALSE())-VLOOKUP($A48,'Import Peak Change'!$A$106:BJ$202,62,FALSE())),0,(VLOOKUP($A48,'Import Peak'!$A$3:BJ$99,62,FALSE())-VLOOKUP($A48,'Import Peak Change'!$A$106:BJ$202,62,FALSE())))</f>
        <v>0</v>
      </c>
      <c r="BK48" s="193" t="n">
        <f aca="false">IF(ISERROR(VLOOKUP($A48,'Import Peak'!$A$3:BK$99,63,FALSE())-VLOOKUP($A48,'Import Peak Change'!$A$106:BK$202,63,FALSE())),0,(VLOOKUP($A48,'Import Peak'!$A$3:BK$99,63,FALSE())-VLOOKUP($A48,'Import Peak Change'!$A$106:BK$202,63,FALSE())))</f>
        <v>0</v>
      </c>
      <c r="BL48" s="193" t="n">
        <f aca="false">IF(ISERROR(VLOOKUP($A48,'Import Peak'!$A$3:BL$99,64,FALSE())-VLOOKUP($A48,'Import Peak Change'!$A$106:BL$202,64,FALSE())),0,(VLOOKUP($A48,'Import Peak'!$A$3:BL$99,64,FALSE())-VLOOKUP($A48,'Import Peak Change'!$A$106:BL$202,64,FALSE())))</f>
        <v>0</v>
      </c>
      <c r="BM48" s="193" t="n">
        <f aca="false">IF(ISERROR(VLOOKUP($A48,'Import Peak'!$A$3:BM$99,65,FALSE())-VLOOKUP($A48,'Import Peak Change'!$A$106:BM$202,65,FALSE())),0,(VLOOKUP($A48,'Import Peak'!$A$3:BM$99,65,FALSE())-VLOOKUP($A48,'Import Peak Change'!$A$106:BM$202,65,FALSE())))</f>
        <v>0</v>
      </c>
      <c r="BN48" s="193" t="n">
        <f aca="false">IF(ISERROR(VLOOKUP($A48,'Import Peak'!$A$3:BN$99,66,FALSE())-VLOOKUP($A48,'Import Peak Change'!$A$106:BN$202,66,FALSE())),0,(VLOOKUP($A48,'Import Peak'!$A$3:BN$99,66,FALSE())-VLOOKUP($A48,'Import Peak Change'!$A$106:BN$202,66,FALSE())))</f>
        <v>0</v>
      </c>
      <c r="BO48" s="193" t="n">
        <f aca="false">IF(ISERROR(VLOOKUP($A48,'Import Peak'!$A$3:BO$99,67,FALSE())-VLOOKUP($A48,'Import Peak Change'!$A$106:BO$202,67,FALSE())),0,(VLOOKUP($A48,'Import Peak'!$A$3:BO$99,67,FALSE())-VLOOKUP($A48,'Import Peak Change'!$A$106:BO$202,67,FALSE())))</f>
        <v>0</v>
      </c>
      <c r="BP48" s="193" t="n">
        <f aca="false">IF(ISERROR(VLOOKUP($A48,'Import Peak'!$A$3:BP$99,68,FALSE())-VLOOKUP($A48,'Import Peak Change'!$A$106:BP$202,68,FALSE())),0,(VLOOKUP($A48,'Import Peak'!$A$3:BP$99,68,FALSE())-VLOOKUP($A48,'Import Peak Change'!$A$106:BP$202,68,FALSE())))</f>
        <v>0</v>
      </c>
      <c r="BQ48" s="193" t="n">
        <f aca="false">IF(ISERROR(VLOOKUP($A48,'Import Peak'!$A$3:BQ$99,69,FALSE())-VLOOKUP($A48,'Import Peak Change'!$A$106:BQ$202,69,FALSE())),0,(VLOOKUP($A48,'Import Peak'!$A$3:BQ$99,69,FALSE())-VLOOKUP($A48,'Import Peak Change'!$A$106:BQ$202,69,FALSE())))</f>
        <v>0</v>
      </c>
      <c r="BR48" s="193" t="n">
        <f aca="false">IF(ISERROR(VLOOKUP($A48,'Import Peak'!$A$3:BR$99,70,FALSE())-VLOOKUP($A48,'Import Peak Change'!$A$106:BR$202,70,FALSE())),0,(VLOOKUP($A48,'Import Peak'!$A$3:BR$99,70,FALSE())-VLOOKUP($A48,'Import Peak Change'!$A$106:BR$202,70,FALSE())))</f>
        <v>0</v>
      </c>
      <c r="BS48" s="193" t="n">
        <f aca="false">IF(ISERROR(VLOOKUP($A48,'Import Peak'!$A$3:BS$99,71,FALSE())-VLOOKUP($A48,'Import Peak Change'!$A$106:BS$202,71,FALSE())),0,(VLOOKUP($A48,'Import Peak'!$A$3:BS$99,71,FALSE())-VLOOKUP($A48,'Import Peak Change'!$A$106:BS$202,71,FALSE())))</f>
        <v>0</v>
      </c>
      <c r="BT48" s="193" t="n">
        <f aca="false">IF(ISERROR(VLOOKUP($A48,'Import Peak'!$A$3:BT$99,72,FALSE())-VLOOKUP($A48,'Import Peak Change'!$A$106:BT$202,72,FALSE())),0,(VLOOKUP($A48,'Import Peak'!$A$3:BT$99,72,FALSE())-VLOOKUP($A48,'Import Peak Change'!$A$106:BT$202,72,FALSE())))</f>
        <v>0</v>
      </c>
      <c r="BU48" s="193" t="n">
        <f aca="false">IF(ISERROR(VLOOKUP($A48,'Import Peak'!$A$3:BU$99,73,FALSE())-VLOOKUP($A48,'Import Peak Change'!$A$106:BU$202,73,FALSE())),0,(VLOOKUP($A48,'Import Peak'!$A$3:BU$99,73,FALSE())-VLOOKUP($A48,'Import Peak Change'!$A$106:BU$202,73,FALSE())))</f>
        <v>0</v>
      </c>
      <c r="BV48" s="193" t="n">
        <f aca="false">IF(ISERROR(VLOOKUP($A48,'Import Peak'!$A$3:BV$99,74,FALSE())-VLOOKUP($A48,'Import Peak Change'!$A$106:BV$202,74,FALSE())),0,(VLOOKUP($A48,'Import Peak'!$A$3:BV$99,74,FALSE())-VLOOKUP($A48,'Import Peak Change'!$A$106:BV$202,74,FALSE())))</f>
        <v>0</v>
      </c>
      <c r="BW48" s="193" t="n">
        <f aca="false">IF(ISERROR(VLOOKUP($A48,'Import Peak'!$A$3:BW$99,75,FALSE())-VLOOKUP($A48,'Import Peak Change'!$A$106:BW$202,75,FALSE())),0,(VLOOKUP($A48,'Import Peak'!$A$3:BW$99,75,FALSE())-VLOOKUP($A48,'Import Peak Change'!$A$106:BW$202,75,FALSE())))</f>
        <v>0</v>
      </c>
      <c r="BX48" s="193" t="n">
        <f aca="false">IF(ISERROR(VLOOKUP($A48,'Import Peak'!$A$3:BX$99,76,FALSE())-VLOOKUP($A48,'Import Peak Change'!$A$106:BX$202,76,FALSE())),0,(VLOOKUP($A48,'Import Peak'!$A$3:BX$99,76,FALSE())-VLOOKUP($A48,'Import Peak Change'!$A$106:BX$202,76,FALSE())))</f>
        <v>0</v>
      </c>
      <c r="BY48" s="193" t="n">
        <f aca="false">IF(ISERROR(VLOOKUP($A48,'Import Peak'!$A$3:BY$99,77,FALSE())-VLOOKUP($A48,'Import Peak Change'!$A$106:BY$202,77,FALSE())),0,(VLOOKUP($A48,'Import Peak'!$A$3:BY$99,77,FALSE())-VLOOKUP($A48,'Import Peak Change'!$A$106:BY$202,77,FALSE())))</f>
        <v>0</v>
      </c>
      <c r="BZ48" s="193" t="n">
        <f aca="false">IF(ISERROR(VLOOKUP($A48,'Import Peak'!$A$3:BZ$99,78,FALSE())-VLOOKUP($A48,'Import Peak Change'!$A$106:BZ$202,78,FALSE())),0,(VLOOKUP($A48,'Import Peak'!$A$3:BZ$99,78,FALSE())-VLOOKUP($A48,'Import Peak Change'!$A$106:BZ$202,78,FALSE())))</f>
        <v>0</v>
      </c>
      <c r="CA48" s="193" t="n">
        <f aca="false">IF(ISERROR(VLOOKUP($A48,'Import Peak'!$A$3:CA$99,79,FALSE())-VLOOKUP($A48,'Import Peak Change'!$A$106:CA$202,79,FALSE())),0,(VLOOKUP($A48,'Import Peak'!$A$3:CA$99,79,FALSE())-VLOOKUP($A48,'Import Peak Change'!$A$106:CA$202,79,FALSE())))</f>
        <v>0</v>
      </c>
      <c r="CB48" s="193" t="n">
        <f aca="false">IF(ISERROR(VLOOKUP($A48,'Import Peak'!$A$3:CB$99,80,FALSE())-VLOOKUP($A48,'Import Peak Change'!$A$106:CB$202,80,FALSE())),0,(VLOOKUP($A48,'Import Peak'!$A$3:CB$99,80,FALSE())-VLOOKUP($A48,'Import Peak Change'!$A$106:CB$202,80,FALSE())))</f>
        <v>0</v>
      </c>
      <c r="CC48" s="193" t="n">
        <f aca="false">IF(ISERROR(VLOOKUP($A48,'Import Peak'!$A$3:CC$99,81,FALSE())-VLOOKUP($A48,'Import Peak Change'!$A$106:CC$202,81,FALSE())),0,(VLOOKUP($A48,'Import Peak'!$A$3:CC$99,81,FALSE())-VLOOKUP($A48,'Import Peak Change'!$A$106:CC$202,81,FALSE())))</f>
        <v>0</v>
      </c>
      <c r="CD48" s="193" t="n">
        <f aca="false">IF(ISERROR(VLOOKUP($A48,'Import Peak'!$A$3:CD$99,82,FALSE())-VLOOKUP($A48,'Import Peak Change'!$A$106:CD$202,82,FALSE())),0,(VLOOKUP($A48,'Import Peak'!$A$3:CD$99,82,FALSE())-VLOOKUP($A48,'Import Peak Change'!$A$106:CD$202,82,FALSE())))</f>
        <v>0</v>
      </c>
      <c r="CE48" s="193" t="n">
        <f aca="false">IF(ISERROR(VLOOKUP($A48,'Import Peak'!$A$3:CE$99,83,FALSE())-VLOOKUP($A48,'Import Peak Change'!$A$106:CE$202,83,FALSE())),0,(VLOOKUP($A48,'Import Peak'!$A$3:CE$99,83,FALSE())-VLOOKUP($A48,'Import Peak Change'!$A$106:CE$202,83,FALSE())))</f>
        <v>0</v>
      </c>
      <c r="CF48" s="193" t="n">
        <f aca="false">IF(ISERROR(VLOOKUP($A48,'Import Peak'!$A$3:CF$99,84,FALSE())-VLOOKUP($A48,'Import Peak Change'!$A$106:CF$202,84,FALSE())),0,(VLOOKUP($A48,'Import Peak'!$A$3:CF$99,84,FALSE())-VLOOKUP($A48,'Import Peak Change'!$A$106:CF$202,84,FALSE())))</f>
        <v>0</v>
      </c>
      <c r="CG48" s="193" t="n">
        <f aca="false">IF(ISERROR(VLOOKUP($A48,'Import Peak'!$A$3:CG$99,85,FALSE())-VLOOKUP($A48,'Import Peak Change'!$A$106:CG$202,85,FALSE())),0,(VLOOKUP($A48,'Import Peak'!$A$3:CG$99,85,FALSE())-VLOOKUP($A48,'Import Peak Change'!$A$106:CG$202,85,FALSE())))</f>
        <v>0</v>
      </c>
      <c r="CH48" s="193" t="n">
        <f aca="false">IF(ISERROR(VLOOKUP($A48,'Import Peak'!$A$3:CH$99,86,FALSE())-VLOOKUP($A48,'Import Peak Change'!$A$106:CH$202,86,FALSE())),0,(VLOOKUP($A48,'Import Peak'!$A$3:CH$99,86,FALSE())-VLOOKUP($A48,'Import Peak Change'!$A$106:CH$202,86,FALSE())))</f>
        <v>0</v>
      </c>
      <c r="CI48" s="193" t="n">
        <f aca="false">IF(ISERROR(VLOOKUP($A48,'Import Peak'!$A$3:CI$99,87,FALSE())-VLOOKUP($A48,'Import Peak Change'!$A$106:CI$202,87,FALSE())),0,(VLOOKUP($A48,'Import Peak'!$A$3:CI$99,87,FALSE())-VLOOKUP($A48,'Import Peak Change'!$A$106:CI$202,87,FALSE())))</f>
        <v>0</v>
      </c>
      <c r="CJ48" s="193" t="n">
        <f aca="false">IF(ISERROR(VLOOKUP($A48,'Import Peak'!$A$3:CJ$99,88,FALSE())-VLOOKUP($A48,'Import Peak Change'!$A$106:CJ$202,88,FALSE())),0,(VLOOKUP($A48,'Import Peak'!$A$3:CJ$99,88,FALSE())-VLOOKUP($A48,'Import Peak Change'!$A$106:CJ$202,88,FALSE())))</f>
        <v>0</v>
      </c>
      <c r="CK48" s="193" t="n">
        <f aca="false">IF(ISERROR(VLOOKUP($A48,'Import Peak'!$A$3:CK$99,89,FALSE())-VLOOKUP($A48,'Import Peak Change'!$A$106:CK$202,89,FALSE())),0,(VLOOKUP($A48,'Import Peak'!$A$3:CK$99,89,FALSE())-VLOOKUP($A48,'Import Peak Change'!$A$106:CK$202,89,FALSE())))</f>
        <v>0</v>
      </c>
      <c r="CL48" s="193" t="n">
        <f aca="false">IF(ISERROR(VLOOKUP($A48,'Import Peak'!$A$3:CL$99,90,FALSE())-VLOOKUP($A48,'Import Peak Change'!$A$106:CL$202,90,FALSE())),0,(VLOOKUP($A48,'Import Peak'!$A$3:CL$99,90,FALSE())-VLOOKUP($A48,'Import Peak Change'!$A$106:CL$202,90,FALSE())))</f>
        <v>0</v>
      </c>
      <c r="CM48" s="193" t="n">
        <f aca="false">IF(ISERROR(VLOOKUP($A48,'Import Peak'!$A$3:CM$99,91,FALSE())-VLOOKUP($A48,'Import Peak Change'!$A$106:CM$202,91,FALSE())),0,(VLOOKUP($A48,'Import Peak'!$A$3:CM$99,91,FALSE())-VLOOKUP($A48,'Import Peak Change'!$A$106:CM$202,91,FALSE())))</f>
        <v>0</v>
      </c>
      <c r="CN48" s="193" t="n">
        <f aca="false">IF(ISERROR(VLOOKUP($A48,'Import Peak'!$A$3:CN$99,92,FALSE())-VLOOKUP($A48,'Import Peak Change'!$A$106:CN$202,92,FALSE())),0,(VLOOKUP($A48,'Import Peak'!$A$3:CN$99,92,FALSE())-VLOOKUP($A48,'Import Peak Change'!$A$106:CN$202,92,FALSE())))</f>
        <v>0</v>
      </c>
      <c r="CO48" s="193" t="n">
        <f aca="false">IF(ISERROR(VLOOKUP($A48,'Import Peak'!$A$3:CO$99,93,FALSE())-VLOOKUP($A48,'Import Peak Change'!$A$106:CO$202,93,FALSE())),0,(VLOOKUP($A48,'Import Peak'!$A$3:CO$99,93,FALSE())-VLOOKUP($A48,'Import Peak Change'!$A$106:CO$202,93,FALSE())))</f>
        <v>0</v>
      </c>
      <c r="CP48" s="193" t="n">
        <f aca="false">IF(ISERROR(VLOOKUP($A48,'Import Peak'!$A$3:CP$99,94,FALSE())-VLOOKUP($A48,'Import Peak Change'!$A$106:CP$202,94,FALSE())),0,(VLOOKUP($A48,'Import Peak'!$A$3:CP$99,94,FALSE())-VLOOKUP($A48,'Import Peak Change'!$A$106:CP$202,94,FALSE())))</f>
        <v>0</v>
      </c>
      <c r="CQ48" s="193" t="n">
        <f aca="false">IF(ISERROR(VLOOKUP($A48,'Import Peak'!$A$3:CQ$99,95,FALSE())-VLOOKUP($A48,'Import Peak Change'!$A$106:CQ$202,95,FALSE())),0,(VLOOKUP($A48,'Import Peak'!$A$3:CQ$99,95,FALSE())-VLOOKUP($A48,'Import Peak Change'!$A$106:CQ$202,95,FALSE())))</f>
        <v>0</v>
      </c>
      <c r="CR48" s="193" t="n">
        <f aca="false">IF(ISERROR(VLOOKUP($A48,'Import Peak'!$A$3:CR$99,96,FALSE())-VLOOKUP($A48,'Import Peak Change'!$A$106:CR$202,96,FALSE())),0,(VLOOKUP($A48,'Import Peak'!$A$3:CR$99,96,FALSE())-VLOOKUP($A48,'Import Peak Change'!$A$106:CR$202,96,FALSE())))</f>
        <v>0</v>
      </c>
      <c r="CS48" s="193" t="n">
        <f aca="false">IF(ISERROR(VLOOKUP($A48,'Import Peak'!$A$3:CS$99,97,FALSE())-VLOOKUP($A48,'Import Peak Change'!$A$106:CS$202,97,FALSE())),0,(VLOOKUP($A48,'Import Peak'!$A$3:CS$99,97,FALSE())-VLOOKUP($A48,'Import Peak Change'!$A$106:CS$202,97,FALSE())))</f>
        <v>0</v>
      </c>
      <c r="CT48" s="193" t="n">
        <f aca="false">IF(ISERROR(VLOOKUP($A48,'Import Peak'!$A$3:CT$99,98,FALSE())-VLOOKUP($A48,'Import Peak Change'!$A$106:CT$202,98,FALSE())),0,(VLOOKUP($A48,'Import Peak'!$A$3:CT$99,98,FALSE())-VLOOKUP($A48,'Import Peak Change'!$A$106:CT$202,98,FALSE())))</f>
        <v>0</v>
      </c>
      <c r="CU48" s="193" t="n">
        <f aca="false">IF(ISERROR(VLOOKUP($A48,'Import Peak'!$A$3:CU$99,99,FALSE())-VLOOKUP($A48,'Import Peak Change'!$A$106:CU$202,99,FALSE())),0,(VLOOKUP($A48,'Import Peak'!$A$3:CU$99,99,FALSE())-VLOOKUP($A48,'Import Peak Change'!$A$106:CU$202,99,FALSE())))</f>
        <v>0</v>
      </c>
      <c r="CV48" s="193" t="n">
        <f aca="false">IF(ISERROR(VLOOKUP($A48,'Import Peak'!$A$3:CV$99,100,FALSE())-VLOOKUP($A48,'Import Peak Change'!$A$106:CV$202,100,FALSE())),0,(VLOOKUP($A48,'Import Peak'!$A$3:CV$99,100,FALSE())-VLOOKUP($A48,'Import Peak Change'!$A$106:CV$202,100,FALSE())))</f>
        <v>0</v>
      </c>
      <c r="CW48" s="193" t="n">
        <f aca="false">IF(ISERROR(VLOOKUP($A48,'Import Peak'!$A$3:CW$99,101,FALSE())-VLOOKUP($A48,'Import Peak Change'!$A$106:CW$202,101,FALSE())),0,(VLOOKUP($A48,'Import Peak'!$A$3:CW$99,101,FALSE())-VLOOKUP($A48,'Import Peak Change'!$A$106:CW$202,101,FALSE())))</f>
        <v>0</v>
      </c>
      <c r="CX48" s="193" t="n">
        <f aca="false">IF(ISERROR(VLOOKUP($A48,'Import Peak'!$A$3:CX$99,102,FALSE())-VLOOKUP($A48,'Import Peak Change'!$A$106:CX$202,102,FALSE())),0,(VLOOKUP($A48,'Import Peak'!$A$3:CX$99,102,FALSE())-VLOOKUP($A48,'Import Peak Change'!$A$106:CX$202,102,FALSE())))</f>
        <v>0</v>
      </c>
      <c r="CY48" s="193" t="n">
        <f aca="false">IF(ISERROR(VLOOKUP($A48,'Import Peak'!$A$3:CY$99,103,FALSE())-VLOOKUP($A48,'Import Peak Change'!$A$106:CY$202,103,FALSE())),0,(VLOOKUP($A48,'Import Peak'!$A$3:CY$99,103,FALSE())-VLOOKUP($A48,'Import Peak Change'!$A$106:CY$202,103,FALSE())))</f>
        <v>0</v>
      </c>
      <c r="CZ48" s="193" t="n">
        <f aca="false">IF(ISERROR(VLOOKUP($A48,'Import Peak'!$A$3:CZ$99,104,FALSE())-VLOOKUP($A48,'Import Peak Change'!$A$106:CZ$202,104,FALSE())),0,(VLOOKUP($A48,'Import Peak'!$A$3:CZ$99,104,FALSE())-VLOOKUP($A48,'Import Peak Change'!$A$106:CZ$202,104,FALSE())))</f>
        <v>0</v>
      </c>
      <c r="DA48" s="193" t="n">
        <f aca="false">IF(ISERROR(VLOOKUP($A48,'Import Peak'!$A$3:DA$99,105,FALSE())-VLOOKUP($A48,'Import Peak Change'!$A$106:DA$202,105,FALSE())),0,(VLOOKUP($A48,'Import Peak'!$A$3:DA$99,105,FALSE())-VLOOKUP($A48,'Import Peak Change'!$A$106:DA$202,105,FALSE())))</f>
        <v>0</v>
      </c>
      <c r="DB48" s="193" t="n">
        <f aca="false">IF(ISERROR(VLOOKUP($A48,'Import Peak'!$A$3:DB$99,106,FALSE())-VLOOKUP($A48,'Import Peak Change'!$A$106:DB$202,106,FALSE())),0,(VLOOKUP($A48,'Import Peak'!$A$3:DB$99,106,FALSE())-VLOOKUP($A48,'Import Peak Change'!$A$106:DB$202,106,FALSE())))</f>
        <v>0</v>
      </c>
      <c r="DC48" s="193" t="n">
        <f aca="false">IF(ISERROR(VLOOKUP($A48,'Import Peak'!$A$3:DC$99,107,FALSE())-VLOOKUP($A48,'Import Peak Change'!$A$106:DC$202,107,FALSE())),0,(VLOOKUP($A48,'Import Peak'!$A$3:DC$99,107,FALSE())-VLOOKUP($A48,'Import Peak Change'!$A$106:DC$202,107,FALSE())))</f>
        <v>0</v>
      </c>
      <c r="DD48" s="193" t="n">
        <f aca="false">IF(ISERROR(VLOOKUP($A48,'Import Peak'!$A$3:DD$99,108,FALSE())-VLOOKUP($A48,'Import Peak Change'!$A$106:DD$202,108,FALSE())),0,(VLOOKUP($A48,'Import Peak'!$A$3:DD$99,108,FALSE())-VLOOKUP($A48,'Import Peak Change'!$A$106:DD$202,108,FALSE())))</f>
        <v>0</v>
      </c>
      <c r="DE48" s="193" t="n">
        <f aca="false">IF(ISERROR(VLOOKUP($A48,'Import Peak'!$A$3:DE$99,109,FALSE())-VLOOKUP($A48,'Import Peak Change'!$A$106:DE$202,109,FALSE())),0,(VLOOKUP($A48,'Import Peak'!$A$3:DE$99,109,FALSE())-VLOOKUP($A48,'Import Peak Change'!$A$106:DE$202,109,FALSE())))</f>
        <v>0</v>
      </c>
      <c r="DF48" s="193" t="n">
        <f aca="false">IF(ISERROR(VLOOKUP($A48,'Import Peak'!$A$3:DF$99,110,FALSE())-VLOOKUP($A48,'Import Peak Change'!$A$106:DF$202,110,FALSE())),0,(VLOOKUP($A48,'Import Peak'!$A$3:DF$99,110,FALSE())-VLOOKUP($A48,'Import Peak Change'!$A$106:DF$202,110,FALSE())))</f>
        <v>0</v>
      </c>
      <c r="DG48" s="193" t="n">
        <f aca="false">IF(ISERROR(VLOOKUP($A48,'Import Peak'!$A$3:DG$99,111,FALSE())-VLOOKUP($A48,'Import Peak Change'!$A$106:DG$202,111,FALSE())),0,(VLOOKUP($A48,'Import Peak'!$A$3:DG$99,111,FALSE())-VLOOKUP($A48,'Import Peak Change'!$A$106:DG$202,111,FALSE())))</f>
        <v>0</v>
      </c>
      <c r="DH48" s="193" t="n">
        <f aca="false">IF(ISERROR(VLOOKUP($A48,'Import Peak'!$A$3:DH$99,112,FALSE())-VLOOKUP($A48,'Import Peak Change'!$A$106:DH$202,112,FALSE())),0,(VLOOKUP($A48,'Import Peak'!$A$3:DH$99,112,FALSE())-VLOOKUP($A48,'Import Peak Change'!$A$106:DH$202,112,FALSE())))</f>
        <v>0</v>
      </c>
      <c r="DI48" s="193" t="n">
        <f aca="false">IF(ISERROR(VLOOKUP($A48,'Import Peak'!$A$3:DI$99,113,FALSE())-VLOOKUP($A48,'Import Peak Change'!$A$106:DI$202,113,FALSE())),0,(VLOOKUP($A48,'Import Peak'!$A$3:DI$99,113,FALSE())-VLOOKUP($A48,'Import Peak Change'!$A$106:DI$202,113,FALSE())))</f>
        <v>0</v>
      </c>
      <c r="DJ48" s="193" t="n">
        <f aca="false">IF(ISERROR(VLOOKUP($A48,'Import Peak'!$A$3:DJ$99,114,FALSE())-VLOOKUP($A48,'Import Peak Change'!$A$106:DJ$202,114,FALSE())),0,(VLOOKUP($A48,'Import Peak'!$A$3:DJ$99,114,FALSE())-VLOOKUP($A48,'Import Peak Change'!$A$106:DJ$202,114,FALSE())))</f>
        <v>0</v>
      </c>
      <c r="DK48" s="193" t="n">
        <f aca="false">IF(ISERROR(VLOOKUP($A48,'Import Peak'!$A$3:DK$99,115,FALSE())-VLOOKUP($A48,'Import Peak Change'!$A$106:DK$202,115,FALSE())),0,(VLOOKUP($A48,'Import Peak'!$A$3:DK$99,115,FALSE())-VLOOKUP($A48,'Import Peak Change'!$A$106:DK$202,115,FALSE())))</f>
        <v>0</v>
      </c>
      <c r="DL48" s="193" t="n">
        <f aca="false">IF(ISERROR(VLOOKUP($A48,'Import Peak'!$A$3:DL$99,116,FALSE())-VLOOKUP($A48,'Import Peak Change'!$A$106:DL$202,116,FALSE())),0,(VLOOKUP($A48,'Import Peak'!$A$3:DL$99,116,FALSE())-VLOOKUP($A48,'Import Peak Change'!$A$106:DL$202,116,FALSE())))</f>
        <v>0</v>
      </c>
      <c r="DM48" s="193" t="n">
        <f aca="false">IF(ISERROR(VLOOKUP($A48,'Import Peak'!$A$3:DM$99,117,FALSE())-VLOOKUP($A48,'Import Peak Change'!$A$106:DM$202,117,FALSE())),0,(VLOOKUP($A48,'Import Peak'!$A$3:DM$99,117,FALSE())-VLOOKUP($A48,'Import Peak Change'!$A$106:DM$202,117,FALSE())))</f>
        <v>0</v>
      </c>
      <c r="DN48" s="193" t="n">
        <f aca="false">IF(ISERROR(VLOOKUP($A48,'Import Peak'!$A$3:DN$99,118,FALSE())-VLOOKUP($A48,'Import Peak Change'!$A$106:DN$202,118,FALSE())),0,(VLOOKUP($A48,'Import Peak'!$A$3:DN$99,118,FALSE())-VLOOKUP($A48,'Import Peak Change'!$A$106:DN$202,118,FALSE())))</f>
        <v>0</v>
      </c>
      <c r="DO48" s="193" t="n">
        <f aca="false">IF(ISERROR(VLOOKUP($A48,'Import Peak'!$A$3:DO$99,119,FALSE())-VLOOKUP($A48,'Import Peak Change'!$A$106:DO$202,119,FALSE())),0,(VLOOKUP($A48,'Import Peak'!$A$3:DO$99,119,FALSE())-VLOOKUP($A48,'Import Peak Change'!$A$106:DO$202,119,FALSE())))</f>
        <v>0</v>
      </c>
      <c r="DP48" s="193" t="n">
        <f aca="false">IF(ISERROR(VLOOKUP($A48,'Import Peak'!$A$3:DP$99,120,FALSE())-VLOOKUP($A48,'Import Peak Change'!$A$106:DP$202,120,FALSE())),0,(VLOOKUP($A48,'Import Peak'!$A$3:DP$99,120,FALSE())-VLOOKUP($A48,'Import Peak Change'!$A$106:DP$202,120,FALSE())))</f>
        <v>0</v>
      </c>
      <c r="DQ48" s="193" t="n">
        <f aca="false">IF(ISERROR(VLOOKUP($A48,'Import Peak'!$A$3:DQ$99,121,FALSE())-VLOOKUP($A48,'Import Peak Change'!$A$106:DQ$202,121,FALSE())),0,(VLOOKUP($A48,'Import Peak'!$A$3:DQ$99,121,FALSE())-VLOOKUP($A48,'Import Peak Change'!$A$106:DQ$202,121,FALSE())))</f>
        <v>0</v>
      </c>
      <c r="DR48" s="193" t="n">
        <f aca="false">IF(ISERROR(VLOOKUP($A48,'Import Peak'!$A$3:DR$99,122,FALSE())-VLOOKUP($A48,'Import Peak Change'!$A$106:DR$202,122,FALSE())),0,(VLOOKUP($A48,'Import Peak'!$A$3:DR$99,122,FALSE())-VLOOKUP($A48,'Import Peak Change'!$A$106:DR$202,122,FALSE())))</f>
        <v>0</v>
      </c>
      <c r="DS48" s="193" t="n">
        <f aca="false">IF(ISERROR(VLOOKUP($A48,'Import Peak'!$A$3:DS$99,123,FALSE())-VLOOKUP($A48,'Import Peak Change'!$A$106:DS$202,123,FALSE())),0,(VLOOKUP($A48,'Import Peak'!$A$3:DS$99,123,FALSE())-VLOOKUP($A48,'Import Peak Change'!$A$106:DS$202,123,FALSE())))</f>
        <v>0</v>
      </c>
      <c r="DT48" s="193" t="n">
        <f aca="false">IF(ISERROR(VLOOKUP($A48,'Import Peak'!$A$3:DT$99,124,FALSE())-VLOOKUP($A48,'Import Peak Change'!$A$106:DT$202,124,FALSE())),0,(VLOOKUP($A48,'Import Peak'!$A$3:DT$99,124,FALSE())-VLOOKUP($A48,'Import Peak Change'!$A$106:DT$202,124,FALSE())))</f>
        <v>0</v>
      </c>
      <c r="DU48" s="193" t="n">
        <f aca="false">IF(ISERROR(VLOOKUP($A48,'Import Peak'!$A$3:DU$99,125,FALSE())-VLOOKUP($A48,'Import Peak Change'!$A$106:DU$202,125,FALSE())),0,(VLOOKUP($A48,'Import Peak'!$A$3:DU$99,125,FALSE())-VLOOKUP($A48,'Import Peak Change'!$A$106:DU$202,125,FALSE())))</f>
        <v>0</v>
      </c>
      <c r="DV48" s="193" t="n">
        <f aca="false">IF(ISERROR(VLOOKUP($A48,'Import Peak'!$A$3:DV$99,126,FALSE())-VLOOKUP($A48,'Import Peak Change'!$A$106:DV$202,126,FALSE())),0,(VLOOKUP($A48,'Import Peak'!$A$3:DV$99,126,FALSE())-VLOOKUP($A48,'Import Peak Change'!$A$106:DV$202,126,FALSE())))</f>
        <v>0</v>
      </c>
      <c r="DW48" s="193" t="n">
        <f aca="false">IF(ISERROR(VLOOKUP($A48,'Import Peak'!$A$3:DW$99,127,FALSE())-VLOOKUP($A48,'Import Peak Change'!$A$106:DW$202,127,FALSE())),0,(VLOOKUP($A48,'Import Peak'!$A$3:DW$99,127,FALSE())-VLOOKUP($A48,'Import Peak Change'!$A$106:DW$202,127,FALSE())))</f>
        <v>0</v>
      </c>
      <c r="DX48" s="193" t="n">
        <f aca="false">IF(ISERROR(VLOOKUP($A48,'Import Peak'!$A$3:DX$99,128,FALSE())-VLOOKUP($A48,'Import Peak Change'!$A$106:DX$202,128,FALSE())),0,(VLOOKUP($A48,'Import Peak'!$A$3:DX$99,128,FALSE())-VLOOKUP($A48,'Import Peak Change'!$A$106:DX$202,128,FALSE())))</f>
        <v>0</v>
      </c>
      <c r="DY48" s="193" t="n">
        <f aca="false">IF(ISERROR(VLOOKUP($A48,'Import Peak'!$A$3:DY$99,129,FALSE())-VLOOKUP($A48,'Import Peak Change'!$A$106:DY$202,129,FALSE())),0,(VLOOKUP($A48,'Import Peak'!$A$3:DY$99,129,FALSE())-VLOOKUP($A48,'Import Peak Change'!$A$106:DY$202,129,FALSE())))</f>
        <v>0</v>
      </c>
      <c r="DZ48" s="193" t="n">
        <f aca="false">IF(ISERROR(VLOOKUP($A48,'Import Peak'!$A$3:DZ$99,130,FALSE())-VLOOKUP($A48,'Import Peak Change'!$A$106:DZ$202,130,FALSE())),0,(VLOOKUP($A48,'Import Peak'!$A$3:DZ$99,130,FALSE())-VLOOKUP($A48,'Import Peak Change'!$A$106:DZ$202,130,FALSE())))</f>
        <v>0</v>
      </c>
      <c r="EA48" s="193" t="n">
        <f aca="false">IF(ISERROR(VLOOKUP($A48,'Import Peak'!$A$3:EA$99,131,FALSE())-VLOOKUP($A48,'Import Peak Change'!$A$106:EA$202,131,FALSE())),0,(VLOOKUP($A48,'Import Peak'!$A$3:EA$99,131,FALSE())-VLOOKUP($A48,'Import Peak Change'!$A$106:EA$202,131,FALSE())))</f>
        <v>0</v>
      </c>
      <c r="EB48" s="193" t="n">
        <f aca="false">IF(ISERROR(VLOOKUP($A48,'Import Peak'!$A$3:EB$99,132,FALSE())-VLOOKUP($A48,'Import Peak Change'!$A$106:EB$202,132,FALSE())),0,(VLOOKUP($A48,'Import Peak'!$A$3:EB$99,132,FALSE())-VLOOKUP($A48,'Import Peak Change'!$A$106:EB$202,132,FALSE())))</f>
        <v>0</v>
      </c>
      <c r="EC48" s="193" t="n">
        <f aca="false">IF(ISERROR(VLOOKUP($A48,'Import Peak'!$A$3:EC$99,133,FALSE())-VLOOKUP($A48,'Import Peak Change'!$A$106:EC$202,133,FALSE())),0,(VLOOKUP($A48,'Import Peak'!$A$3:EC$99,133,FALSE())-VLOOKUP($A48,'Import Peak Change'!$A$106:EC$202,133,FALSE())))</f>
        <v>0</v>
      </c>
      <c r="ED48" s="193" t="n">
        <f aca="false">IF(ISERROR(VLOOKUP($A48,'Import Peak'!$A$3:ED$99,134,FALSE())-VLOOKUP($A48,'Import Peak Change'!$A$106:ED$202,134,FALSE())),0,(VLOOKUP($A48,'Import Peak'!$A$3:ED$99,134,FALSE())-VLOOKUP($A48,'Import Peak Change'!$A$106:ED$202,134,FALSE())))</f>
        <v>0</v>
      </c>
      <c r="EE48" s="193" t="n">
        <f aca="false">IF(ISERROR(VLOOKUP($A48,'Import Peak'!$A$3:EE$99,135,FALSE())-VLOOKUP($A48,'Import Peak Change'!$A$106:EE$202,135,FALSE())),0,(VLOOKUP($A48,'Import Peak'!$A$3:EE$99,135,FALSE())-VLOOKUP($A48,'Import Peak Change'!$A$106:EE$202,135,FALSE())))</f>
        <v>0</v>
      </c>
      <c r="EF48" s="193" t="n">
        <f aca="false">IF(ISERROR(VLOOKUP($A48,'Import Peak'!$A$3:EF$99,136,FALSE())-VLOOKUP($A48,'Import Peak Change'!$A$106:EF$202,136,FALSE())),0,(VLOOKUP($A48,'Import Peak'!$A$3:EF$99,136,FALSE())-VLOOKUP($A48,'Import Peak Change'!$A$106:EF$202,136,FALSE())))</f>
        <v>0</v>
      </c>
      <c r="EG48" s="193" t="n">
        <f aca="false">IF(ISERROR(VLOOKUP($A48,'Import Peak'!$A$3:EG$99,137,FALSE())-VLOOKUP($A48,'Import Peak Change'!$A$106:EG$202,137,FALSE())),0,(VLOOKUP($A48,'Import Peak'!$A$3:EG$99,137,FALSE())-VLOOKUP($A48,'Import Peak Change'!$A$106:EG$202,137,FALSE())))</f>
        <v>0</v>
      </c>
      <c r="EH48" s="193" t="n">
        <f aca="false">IF(ISERROR(VLOOKUP($A48,'Import Peak'!$A$3:EH$99,138,FALSE())-VLOOKUP($A48,'Import Peak Change'!$A$106:EH$202,138,FALSE())),0,(VLOOKUP($A48,'Import Peak'!$A$3:EH$99,138,FALSE())-VLOOKUP($A48,'Import Peak Change'!$A$106:EH$202,138,FALSE())))</f>
        <v>0</v>
      </c>
      <c r="EI48" s="193" t="n">
        <f aca="false">IF(ISERROR(VLOOKUP($A48,'Import Peak'!$A$3:EI$99,139,FALSE())-VLOOKUP($A48,'Import Peak Change'!$A$106:EI$202,139,FALSE())),0,(VLOOKUP($A48,'Import Peak'!$A$3:EI$99,139,FALSE())-VLOOKUP($A48,'Import Peak Change'!$A$106:EI$202,139,FALSE())))</f>
        <v>0</v>
      </c>
      <c r="EJ48" s="193" t="n">
        <f aca="false">IF(ISERROR(VLOOKUP($A48,'Import Peak'!$A$3:EJ$99,140,FALSE())-VLOOKUP($A48,'Import Peak Change'!$A$106:EJ$202,140,FALSE())),0,(VLOOKUP($A48,'Import Peak'!$A$3:EJ$99,140,FALSE())-VLOOKUP($A48,'Import Peak Change'!$A$106:EJ$202,140,FALSE())))</f>
        <v>0</v>
      </c>
      <c r="EK48" s="193" t="n">
        <f aca="false">IF(ISERROR(VLOOKUP($A48,'Import Peak'!$A$3:EK$99,141,FALSE())-VLOOKUP($A48,'Import Peak Change'!$A$106:EK$202,141,FALSE())),0,(VLOOKUP($A48,'Import Peak'!$A$3:EK$99,141,FALSE())-VLOOKUP($A48,'Import Peak Change'!$A$106:EK$202,141,FALSE())))</f>
        <v>0</v>
      </c>
      <c r="EL48" s="193" t="n">
        <f aca="false">IF(ISERROR(VLOOKUP($A48,'Import Peak'!$A$3:EL$99,142,FALSE())-VLOOKUP($A48,'Import Peak Change'!$A$106:EL$202,142,FALSE())),0,(VLOOKUP($A48,'Import Peak'!$A$3:EL$99,142,FALSE())-VLOOKUP($A48,'Import Peak Change'!$A$106:EL$202,142,FALSE())))</f>
        <v>0</v>
      </c>
      <c r="EM48" s="193" t="n">
        <f aca="false">IF(ISERROR(VLOOKUP($A48,'Import Peak'!$A$3:EM$99,143,FALSE())-VLOOKUP($A48,'Import Peak Change'!$A$106:EM$202,143,FALSE())),0,(VLOOKUP($A48,'Import Peak'!$A$3:EM$99,143,FALSE())-VLOOKUP($A48,'Import Peak Change'!$A$106:EM$202,143,FALSE())))</f>
        <v>0</v>
      </c>
      <c r="EN48" s="193" t="n">
        <f aca="false">IF(ISERROR(VLOOKUP($A48,'Import Peak'!$A$3:EN$99,144,FALSE())-VLOOKUP($A48,'Import Peak Change'!$A$106:EN$202,144,FALSE())),0,(VLOOKUP($A48,'Import Peak'!$A$3:EN$99,144,FALSE())-VLOOKUP($A48,'Import Peak Change'!$A$106:EN$202,144,FALSE())))</f>
        <v>0</v>
      </c>
      <c r="EO48" s="193" t="n">
        <f aca="false">IF(ISERROR(VLOOKUP($A48,'Import Peak'!$A$3:EO$99,145,FALSE())-VLOOKUP($A48,'Import Peak Change'!$A$106:EO$202,145,FALSE())),0,(VLOOKUP($A48,'Import Peak'!$A$3:EO$99,145,FALSE())-VLOOKUP($A48,'Import Peak Change'!$A$106:EO$202,145,FALSE())))</f>
        <v>0</v>
      </c>
      <c r="EP48" s="193" t="n">
        <f aca="false">IF(ISERROR(VLOOKUP($A48,'Import Peak'!$A$3:EP$99,146,FALSE())-VLOOKUP($A48,'Import Peak Change'!$A$106:EP$202,146,FALSE())),0,(VLOOKUP($A48,'Import Peak'!$A$3:EP$99,146,FALSE())-VLOOKUP($A48,'Import Peak Change'!$A$106:EP$202,146,FALSE())))</f>
        <v>0</v>
      </c>
      <c r="EQ48" s="193" t="n">
        <f aca="false">IF(ISERROR(VLOOKUP($A48,'Import Peak'!$A$3:EQ$99,147,FALSE())-VLOOKUP($A48,'Import Peak Change'!$A$106:EQ$202,147,FALSE())),0,(VLOOKUP($A48,'Import Peak'!$A$3:EQ$99,147,FALSE())-VLOOKUP($A48,'Import Peak Change'!$A$106:EQ$202,147,FALSE())))</f>
        <v>0</v>
      </c>
      <c r="ER48" s="193" t="n">
        <f aca="false">IF(ISERROR(VLOOKUP($A48,'Import Peak'!$A$3:ER$99,148,FALSE())-VLOOKUP($A48,'Import Peak Change'!$A$106:ER$202,148,FALSE())),0,(VLOOKUP($A48,'Import Peak'!$A$3:ER$99,148,FALSE())-VLOOKUP($A48,'Import Peak Change'!$A$106:ER$202,148,FALSE())))</f>
        <v>0</v>
      </c>
      <c r="ES48" s="193" t="n">
        <f aca="false">IF(ISERROR(VLOOKUP($A48,'Import Peak'!$A$3:ES$99,149,FALSE())-VLOOKUP($A48,'Import Peak Change'!$A$106:ES$202,149,FALSE())),0,(VLOOKUP($A48,'Import Peak'!$A$3:ES$99,149,FALSE())-VLOOKUP($A48,'Import Peak Change'!$A$106:ES$202,149,FALSE())))</f>
        <v>0</v>
      </c>
      <c r="ET48" s="193" t="n">
        <f aca="false">IF(ISERROR(VLOOKUP($A48,'Import Peak'!$A$3:ET$99,150,FALSE())-VLOOKUP($A48,'Import Peak Change'!$A$106:ET$202,150,FALSE())),0,(VLOOKUP($A48,'Import Peak'!$A$3:ET$99,150,FALSE())-VLOOKUP($A48,'Import Peak Change'!$A$106:ET$202,150,FALSE())))</f>
        <v>0</v>
      </c>
      <c r="EU48" s="193" t="n">
        <f aca="false">IF(ISERROR(VLOOKUP($A48,'Import Peak'!$A$3:EU$99,151,FALSE())-VLOOKUP($A48,'Import Peak Change'!$A$106:EU$202,151,FALSE())),0,(VLOOKUP($A48,'Import Peak'!$A$3:EU$99,151,FALSE())-VLOOKUP($A48,'Import Peak Change'!$A$106:EU$202,151,FALSE())))</f>
        <v>0</v>
      </c>
      <c r="EV48" s="193" t="n">
        <f aca="false">IF(ISERROR(VLOOKUP($A48,'Import Peak'!$A$3:EV$99,152,FALSE())-VLOOKUP($A48,'Import Peak Change'!$A$106:EV$202,152,FALSE())),0,(VLOOKUP($A48,'Import Peak'!$A$3:EV$99,152,FALSE())-VLOOKUP($A48,'Import Peak Change'!$A$106:EV$202,152,FALSE())))</f>
        <v>0</v>
      </c>
      <c r="EW48" s="193" t="n">
        <f aca="false">IF(ISERROR(VLOOKUP($A48,'Import Peak'!$A$3:EW$99,153,FALSE())-VLOOKUP($A48,'Import Peak Change'!$A$106:EW$202,153,FALSE())),0,(VLOOKUP($A48,'Import Peak'!$A$3:EW$99,153,FALSE())-VLOOKUP($A48,'Import Peak Change'!$A$106:EW$202,153,FALSE())))</f>
        <v>0</v>
      </c>
      <c r="EX48" s="193" t="n">
        <f aca="false">IF(ISERROR(VLOOKUP($A48,'Import Peak'!$A$3:EX$99,154,FALSE())-VLOOKUP($A48,'Import Peak Change'!$A$106:EX$202,154,FALSE())),0,(VLOOKUP($A48,'Import Peak'!$A$3:EX$99,154,FALSE())-VLOOKUP($A48,'Import Peak Change'!$A$106:EX$202,154,FALSE())))</f>
        <v>0</v>
      </c>
      <c r="EY48" s="193" t="n">
        <f aca="false">IF(ISERROR(VLOOKUP($A48,'Import Peak'!$A$3:EY$99,155,FALSE())-VLOOKUP($A48,'Import Peak Change'!$A$106:EY$202,155,FALSE())),0,(VLOOKUP($A48,'Import Peak'!$A$3:EY$99,155,FALSE())-VLOOKUP($A48,'Import Peak Change'!$A$106:EY$202,155,FALSE())))</f>
        <v>0</v>
      </c>
      <c r="EZ48" s="193" t="n">
        <f aca="false">IF(ISERROR(VLOOKUP($A48,'Import Peak'!$A$3:EZ$99,156,FALSE())-VLOOKUP($A48,'Import Peak Change'!$A$106:EZ$202,156,FALSE())),0,(VLOOKUP($A48,'Import Peak'!$A$3:EZ$99,156,FALSE())-VLOOKUP($A48,'Import Peak Change'!$A$106:EZ$202,156,FALSE())))</f>
        <v>0</v>
      </c>
      <c r="FA48" s="193" t="n">
        <f aca="false">IF(ISERROR(VLOOKUP($A48,'Import Peak'!$A$3:FA$99,157,FALSE())-VLOOKUP($A48,'Import Peak Change'!$A$106:FA$202,157,FALSE())),0,(VLOOKUP($A48,'Import Peak'!$A$3:FA$99,157,FALSE())-VLOOKUP($A48,'Import Peak Change'!$A$106:FA$202,157,FALSE())))</f>
        <v>0</v>
      </c>
      <c r="FB48" s="193" t="n">
        <f aca="false">IF(ISERROR(VLOOKUP($A48,'Import Peak'!$A$3:FB$99,158,FALSE())-VLOOKUP($A48,'Import Peak Change'!$A$106:FB$202,158,FALSE())),0,(VLOOKUP($A48,'Import Peak'!$A$3:FB$99,158,FALSE())-VLOOKUP($A48,'Import Peak Change'!$A$106:FB$202,158,FALSE())))</f>
        <v>0</v>
      </c>
      <c r="FC48" s="193" t="n">
        <f aca="false">IF(ISERROR(VLOOKUP($A48,'Import Peak'!$A$3:FC$99,159,FALSE())-VLOOKUP($A48,'Import Peak Change'!$A$106:FC$202,159,FALSE())),0,(VLOOKUP($A48,'Import Peak'!$A$3:FC$99,159,FALSE())-VLOOKUP($A48,'Import Peak Change'!$A$106:FC$202,159,FALSE())))</f>
        <v>0</v>
      </c>
      <c r="FD48" s="193" t="n">
        <f aca="false">IF(ISERROR(VLOOKUP($A48,'Import Peak'!$A$3:FD$99,160,FALSE())-VLOOKUP($A48,'Import Peak Change'!$A$106:FD$202,160,FALSE())),0,(VLOOKUP($A48,'Import Peak'!$A$3:FD$99,160,FALSE())-VLOOKUP($A48,'Import Peak Change'!$A$106:FD$202,160,FALSE())))</f>
        <v>0</v>
      </c>
      <c r="FE48" s="193" t="n">
        <f aca="false">IF(ISERROR(VLOOKUP($A48,'Import Peak'!$A$3:FE$99,161,FALSE())-VLOOKUP($A48,'Import Peak Change'!$A$106:FE$202,161,FALSE())),0,(VLOOKUP($A48,'Import Peak'!$A$3:FE$99,161,FALSE())-VLOOKUP($A48,'Import Peak Change'!$A$106:FE$202,161,FALSE())))</f>
        <v>0</v>
      </c>
      <c r="FF48" s="193" t="n">
        <f aca="false">IF(ISERROR(VLOOKUP($A48,'Import Peak'!$A$3:FF$99,162,FALSE())-VLOOKUP($A48,'Import Peak Change'!$A$106:FF$202,162,FALSE())),0,(VLOOKUP($A48,'Import Peak'!$A$3:FF$99,162,FALSE())-VLOOKUP($A48,'Import Peak Change'!$A$106:FF$202,162,FALSE())))</f>
        <v>0</v>
      </c>
      <c r="FG48" s="193" t="n">
        <f aca="false">IF(ISERROR(VLOOKUP($A48,'Import Peak'!$A$3:FG$99,163,FALSE())-VLOOKUP($A48,'Import Peak Change'!$A$106:FG$202,163,FALSE())),0,(VLOOKUP($A48,'Import Peak'!$A$3:FG$99,163,FALSE())-VLOOKUP($A48,'Import Peak Change'!$A$106:FG$202,163,FALSE())))</f>
        <v>0</v>
      </c>
      <c r="FH48" s="193" t="n">
        <f aca="false">IF(ISERROR(VLOOKUP($A48,'Import Peak'!$A$3:FH$99,164,FALSE())-VLOOKUP($A48,'Import Peak Change'!$A$106:FH$202,164,FALSE())),0,(VLOOKUP($A48,'Import Peak'!$A$3:FH$99,164,FALSE())-VLOOKUP($A48,'Import Peak Change'!$A$106:FH$202,164,FALSE())))</f>
        <v>0</v>
      </c>
      <c r="FI48" s="193" t="n">
        <f aca="false">IF(ISERROR(VLOOKUP($A48,'Import Peak'!$A$3:FI$99,165,FALSE())-VLOOKUP($A48,'Import Peak Change'!$A$106:FI$202,165,FALSE())),0,(VLOOKUP($A48,'Import Peak'!$A$3:FI$99,165,FALSE())-VLOOKUP($A48,'Import Peak Change'!$A$106:FI$202,165,FALSE())))</f>
        <v>0</v>
      </c>
      <c r="FJ48" s="193" t="n">
        <f aca="false">IF(ISERROR(VLOOKUP($A48,'Import Peak'!$A$3:FJ$99,166,FALSE())-VLOOKUP($A48,'Import Peak Change'!$A$106:FJ$202,166,FALSE())),0,(VLOOKUP($A48,'Import Peak'!$A$3:FJ$99,166,FALSE())-VLOOKUP($A48,'Import Peak Change'!$A$106:FJ$202,166,FALSE())))</f>
        <v>0</v>
      </c>
      <c r="FK48" s="193" t="n">
        <f aca="false">IF(ISERROR(VLOOKUP($A48,'Import Peak'!$A$3:FK$99,167,FALSE())-VLOOKUP($A48,'Import Peak Change'!$A$106:FK$202,167,FALSE())),0,(VLOOKUP($A48,'Import Peak'!$A$3:FK$99,167,FALSE())-VLOOKUP($A48,'Import Peak Change'!$A$106:FK$202,167,FALSE())))</f>
        <v>0</v>
      </c>
      <c r="FL48" s="193" t="n">
        <f aca="false">IF(ISERROR(VLOOKUP($A48,'Import Peak'!$A$3:FL$99,168,FALSE())-VLOOKUP($A48,'Import Peak Change'!$A$106:FL$202,168,FALSE())),0,(VLOOKUP($A48,'Import Peak'!$A$3:FL$99,168,FALSE())-VLOOKUP($A48,'Import Peak Change'!$A$106:FL$202,168,FALSE())))</f>
        <v>0</v>
      </c>
      <c r="FM48" s="193" t="n">
        <f aca="false">IF(ISERROR(VLOOKUP($A48,'Import Peak'!$A$3:FM$99,169,FALSE())-VLOOKUP($A48,'Import Peak Change'!$A$106:FM$202,169,FALSE())),0,(VLOOKUP($A48,'Import Peak'!$A$3:FM$99,169,FALSE())-VLOOKUP($A48,'Import Peak Change'!$A$106:FM$202,169,FALSE())))</f>
        <v>0</v>
      </c>
      <c r="FN48" s="193" t="n">
        <f aca="false">IF(ISERROR(VLOOKUP($A48,'Import Peak'!$A$3:FN$99,170,FALSE())-VLOOKUP($A48,'Import Peak Change'!$A$106:FN$202,170,FALSE())),0,(VLOOKUP($A48,'Import Peak'!$A$3:FN$99,170,FALSE())-VLOOKUP($A48,'Import Peak Change'!$A$106:FN$202,170,FALSE())))</f>
        <v>0</v>
      </c>
      <c r="FO48" s="193" t="n">
        <f aca="false">IF(ISERROR(VLOOKUP($A48,'Import Peak'!$A$3:FO$99,171,FALSE())-VLOOKUP($A48,'Import Peak Change'!$A$106:FO$202,171,FALSE())),0,(VLOOKUP($A48,'Import Peak'!$A$3:FO$99,171,FALSE())-VLOOKUP($A48,'Import Peak Change'!$A$106:FO$202,171,FALSE())))</f>
        <v>0</v>
      </c>
      <c r="FP48" s="193" t="n">
        <f aca="false">IF(ISERROR(VLOOKUP($A48,'Import Peak'!$A$3:FP$99,172,FALSE())-VLOOKUP($A48,'Import Peak Change'!$A$106:FP$202,172,FALSE())),0,(VLOOKUP($A48,'Import Peak'!$A$3:FP$99,172,FALSE())-VLOOKUP($A48,'Import Peak Change'!$A$106:FP$202,172,FALSE())))</f>
        <v>0</v>
      </c>
      <c r="FQ48" s="193" t="n">
        <f aca="false">IF(ISERROR(VLOOKUP($A48,'Import Peak'!$A$3:FQ$99,173,FALSE())-VLOOKUP($A48,'Import Peak Change'!$A$106:FQ$202,173,FALSE())),0,(VLOOKUP($A48,'Import Peak'!$A$3:FQ$99,173,FALSE())-VLOOKUP($A48,'Import Peak Change'!$A$106:FQ$202,173,FALSE())))</f>
        <v>0</v>
      </c>
      <c r="FR48" s="193" t="n">
        <f aca="false">IF(ISERROR(VLOOKUP($A48,'Import Peak'!$A$3:FR$99,174,FALSE())-VLOOKUP($A48,'Import Peak Change'!$A$106:FR$202,174,FALSE())),0,(VLOOKUP($A48,'Import Peak'!$A$3:FR$99,174,FALSE())-VLOOKUP($A48,'Import Peak Change'!$A$106:FR$202,174,FALSE())))</f>
        <v>0</v>
      </c>
      <c r="FS48" s="193" t="n">
        <f aca="false">IF(ISERROR(VLOOKUP($A48,'Import Peak'!$A$3:FS$99,175,FALSE())-VLOOKUP($A48,'Import Peak Change'!$A$106:FS$202,175,FALSE())),0,(VLOOKUP($A48,'Import Peak'!$A$3:FS$99,175,FALSE())-VLOOKUP($A48,'Import Peak Change'!$A$106:FS$202,175,FALSE())))</f>
        <v>0</v>
      </c>
      <c r="FT48" s="193" t="n">
        <f aca="false">IF(ISERROR(VLOOKUP($A48,'Import Peak'!$A$3:FT$99,176,FALSE())-VLOOKUP($A48,'Import Peak Change'!$A$106:FT$202,176,FALSE())),0,(VLOOKUP($A48,'Import Peak'!$A$3:FT$99,176,FALSE())-VLOOKUP($A48,'Import Peak Change'!$A$106:FT$202,176,FALSE())))</f>
        <v>0</v>
      </c>
      <c r="FU48" s="193" t="n">
        <f aca="false">IF(ISERROR(VLOOKUP($A48,'Import Peak'!$A$3:FU$99,177,FALSE())-VLOOKUP($A48,'Import Peak Change'!$A$106:FU$202,177,FALSE())),0,(VLOOKUP($A48,'Import Peak'!$A$3:FU$99,177,FALSE())-VLOOKUP($A48,'Import Peak Change'!$A$106:FU$202,177,FALSE())))</f>
        <v>0</v>
      </c>
      <c r="FV48" s="193" t="n">
        <f aca="false">IF(ISERROR(VLOOKUP($A48,'Import Peak'!$A$3:FV$99,178,FALSE())-VLOOKUP($A48,'Import Peak Change'!$A$106:FV$202,178,FALSE())),0,(VLOOKUP($A48,'Import Peak'!$A$3:FV$99,178,FALSE())-VLOOKUP($A48,'Import Peak Change'!$A$106:FV$202,178,FALSE())))</f>
        <v>0</v>
      </c>
      <c r="FW48" s="193" t="n">
        <f aca="false">IF(ISERROR(VLOOKUP($A48,'Import Peak'!$A$3:FW$99,179,FALSE())-VLOOKUP($A48,'Import Peak Change'!$A$106:FW$202,179,FALSE())),0,(VLOOKUP($A48,'Import Peak'!$A$3:FW$99,179,FALSE())-VLOOKUP($A48,'Import Peak Change'!$A$106:FW$202,179,FALSE())))</f>
        <v>0</v>
      </c>
      <c r="FX48" s="193" t="n">
        <f aca="false">IF(ISERROR(VLOOKUP($A48,'Import Peak'!$A$3:FX$99,180,FALSE())-VLOOKUP($A48,'Import Peak Change'!$A$106:FX$202,180,FALSE())),0,(VLOOKUP($A48,'Import Peak'!$A$3:FX$99,180,FALSE())-VLOOKUP($A48,'Import Peak Change'!$A$106:FX$202,180,FALSE())))</f>
        <v>0</v>
      </c>
      <c r="FY48" s="193" t="n">
        <f aca="false">IF(ISERROR(VLOOKUP($A48,'Import Peak'!$A$3:FY$99,181,FALSE())-VLOOKUP($A48,'Import Peak Change'!$A$106:FY$202,181,FALSE())),0,(VLOOKUP($A48,'Import Peak'!$A$3:FY$99,181,FALSE())-VLOOKUP($A48,'Import Peak Change'!$A$106:FY$202,181,FALSE())))</f>
        <v>0</v>
      </c>
      <c r="FZ48" s="193" t="n">
        <f aca="false">IF(ISERROR(VLOOKUP($A48,'Import Peak'!$A$3:FZ$99,182,FALSE())-VLOOKUP($A48,'Import Peak Change'!$A$106:FZ$202,182,FALSE())),0,(VLOOKUP($A48,'Import Peak'!$A$3:FZ$99,182,FALSE())-VLOOKUP($A48,'Import Peak Change'!$A$106:FZ$202,182,FALSE())))</f>
        <v>0</v>
      </c>
      <c r="GA48" s="193" t="n">
        <f aca="false">IF(ISERROR(VLOOKUP($A48,'Import Peak'!$A$3:GA$99,183,FALSE())-VLOOKUP($A48,'Import Peak Change'!$A$106:GA$202,183,FALSE())),0,(VLOOKUP($A48,'Import Peak'!$A$3:GA$99,183,FALSE())-VLOOKUP($A48,'Import Peak Change'!$A$106:GA$202,183,FALSE())))</f>
        <v>0</v>
      </c>
      <c r="GB48" s="193" t="n">
        <f aca="false">IF(ISERROR(VLOOKUP($A48,'Import Peak'!$A$3:GB$99,184,FALSE())-VLOOKUP($A48,'Import Peak Change'!$A$106:GB$202,184,FALSE())),0,(VLOOKUP($A48,'Import Peak'!$A$3:GB$99,184,FALSE())-VLOOKUP($A48,'Import Peak Change'!$A$106:GB$202,184,FALSE())))</f>
        <v>0</v>
      </c>
      <c r="GC48" s="193" t="n">
        <f aca="false">IF(ISERROR(VLOOKUP($A48,'Import Peak'!$A$3:GC$99,185,FALSE())-VLOOKUP($A48,'Import Peak Change'!$A$106:GC$202,185,FALSE())),0,(VLOOKUP($A48,'Import Peak'!$A$3:GC$99,185,FALSE())-VLOOKUP($A48,'Import Peak Change'!$A$106:GC$202,185,FALSE())))</f>
        <v>0</v>
      </c>
      <c r="GD48" s="193" t="n">
        <f aca="false">IF(ISERROR(VLOOKUP($A48,'Import Peak'!$A$3:GD$99,186,FALSE())-VLOOKUP($A48,'Import Peak Change'!$A$106:GD$202,186,FALSE())),0,(VLOOKUP($A48,'Import Peak'!$A$3:GD$99,186,FALSE())-VLOOKUP($A48,'Import Peak Change'!$A$106:GD$202,186,FALSE())))</f>
        <v>0</v>
      </c>
      <c r="GE48" s="193" t="n">
        <f aca="false">IF(ISERROR(VLOOKUP($A48,'Import Peak'!$A$3:GE$99,187,FALSE())-VLOOKUP($A48,'Import Peak Change'!$A$106:GE$202,187,FALSE())),0,(VLOOKUP($A48,'Import Peak'!$A$3:GE$99,187,FALSE())-VLOOKUP($A48,'Import Peak Change'!$A$106:GE$202,187,FALSE())))</f>
        <v>0</v>
      </c>
      <c r="GF48" s="193" t="n">
        <f aca="false">IF(ISERROR(VLOOKUP($A48,'Import Peak'!$A$3:GF$99,188,FALSE())-VLOOKUP($A48,'Import Peak Change'!$A$106:GF$202,188,FALSE())),0,(VLOOKUP($A48,'Import Peak'!$A$3:GF$99,188,FALSE())-VLOOKUP($A48,'Import Peak Change'!$A$106:GF$202,188,FALSE())))</f>
        <v>0</v>
      </c>
      <c r="GG48" s="193" t="n">
        <f aca="false">IF(ISERROR(VLOOKUP($A48,'Import Peak'!$A$3:GG$99,189,FALSE())-VLOOKUP($A48,'Import Peak Change'!$A$106:GG$202,189,FALSE())),0,(VLOOKUP($A48,'Import Peak'!$A$3:GG$99,189,FALSE())-VLOOKUP($A48,'Import Peak Change'!$A$106:GG$202,189,FALSE())))</f>
        <v>0</v>
      </c>
      <c r="GH48" s="193" t="n">
        <f aca="false">IF(ISERROR(VLOOKUP($A48,'Import Peak'!$A$3:GH$99,190,FALSE())-VLOOKUP($A48,'Import Peak Change'!$A$106:GH$202,190,FALSE())),0,(VLOOKUP($A48,'Import Peak'!$A$3:GH$99,190,FALSE())-VLOOKUP($A48,'Import Peak Change'!$A$106:GH$202,190,FALSE())))</f>
        <v>0</v>
      </c>
      <c r="GI48" s="193" t="n">
        <f aca="false">IF(ISERROR(VLOOKUP($A48,'Import Peak'!$A$3:GI$99,191,FALSE())-VLOOKUP($A48,'Import Peak Change'!$A$106:GI$202,191,FALSE())),0,(VLOOKUP($A48,'Import Peak'!$A$3:GI$99,191,FALSE())-VLOOKUP($A48,'Import Peak Change'!$A$106:GI$202,191,FALSE())))</f>
        <v>0</v>
      </c>
      <c r="GJ48" s="193" t="n">
        <f aca="false">IF(ISERROR(VLOOKUP($A48,'Import Peak'!$A$3:GJ$99,192,FALSE())-VLOOKUP($A48,'Import Peak Change'!$A$106:GJ$202,192,FALSE())),0,(VLOOKUP($A48,'Import Peak'!$A$3:GJ$99,192,FALSE())-VLOOKUP($A48,'Import Peak Change'!$A$106:GJ$202,192,FALSE())))</f>
        <v>0</v>
      </c>
      <c r="GK48" s="193" t="n">
        <f aca="false">IF(ISERROR(VLOOKUP($A48,'Import Peak'!$A$3:GK$99,193,FALSE())-VLOOKUP($A48,'Import Peak Change'!$A$106:GK$202,193,FALSE())),0,(VLOOKUP($A48,'Import Peak'!$A$3:GK$99,193,FALSE())-VLOOKUP($A48,'Import Peak Change'!$A$106:GK$202,193,FALSE())))</f>
        <v>0</v>
      </c>
      <c r="GL48" s="193" t="n">
        <f aca="false">IF(ISERROR(VLOOKUP($A48,'Import Peak'!$A$3:GL$99,194,FALSE())-VLOOKUP($A48,'Import Peak Change'!$A$106:GL$202,194,FALSE())),0,(VLOOKUP($A48,'Import Peak'!$A$3:GL$99,194,FALSE())-VLOOKUP($A48,'Import Peak Change'!$A$106:GL$202,194,FALSE())))</f>
        <v>0</v>
      </c>
      <c r="GM48" s="193" t="n">
        <f aca="false">IF(ISERROR(VLOOKUP($A48,'Import Peak'!$A$3:GM$99,195,FALSE())-VLOOKUP($A48,'Import Peak Change'!$A$106:GM$202,195,FALSE())),0,(VLOOKUP($A48,'Import Peak'!$A$3:GM$99,195,FALSE())-VLOOKUP($A48,'Import Peak Change'!$A$106:GM$202,195,FALSE())))</f>
        <v>0</v>
      </c>
      <c r="GN48" s="193" t="n">
        <f aca="false">IF(ISERROR(VLOOKUP($A48,'Import Peak'!$A$3:GN$99,196,FALSE())-VLOOKUP($A48,'Import Peak Change'!$A$106:GN$202,196,FALSE())),0,(VLOOKUP($A48,'Import Peak'!$A$3:GN$99,196,FALSE())-VLOOKUP($A48,'Import Peak Change'!$A$106:GN$202,196,FALSE())))</f>
        <v>0</v>
      </c>
      <c r="GO48" s="193" t="n">
        <f aca="false">IF(ISERROR(VLOOKUP($A48,'Import Peak'!$A$3:GO$99,197,FALSE())-VLOOKUP($A48,'Import Peak Change'!$A$106:GO$202,197,FALSE())),0,(VLOOKUP($A48,'Import Peak'!$A$3:GO$99,197,FALSE())-VLOOKUP($A48,'Import Peak Change'!$A$106:GO$202,197,FALSE())))</f>
        <v>0</v>
      </c>
      <c r="GP48" s="193" t="n">
        <f aca="false">IF(ISERROR(VLOOKUP($A48,'Import Peak'!$A$3:GP$99,198,FALSE())-VLOOKUP($A48,'Import Peak Change'!$A$106:GP$202,198,FALSE())),0,(VLOOKUP($A48,'Import Peak'!$A$3:GP$99,198,FALSE())-VLOOKUP($A48,'Import Peak Change'!$A$106:GP$202,198,FALSE())))</f>
        <v>0</v>
      </c>
      <c r="GQ48" s="193" t="n">
        <f aca="false">IF(ISERROR(VLOOKUP($A48,'Import Peak'!$A$3:GQ$99,199,FALSE())-VLOOKUP($A48,'Import Peak Change'!$A$106:GQ$202,199,FALSE())),0,(VLOOKUP($A48,'Import Peak'!$A$3:GQ$99,199,FALSE())-VLOOKUP($A48,'Import Peak Change'!$A$106:GQ$202,199,FALSE())))</f>
        <v>0</v>
      </c>
      <c r="GR48" s="193" t="n">
        <f aca="false">IF(ISERROR(VLOOKUP($A48,'Import Peak'!$A$3:GR$99,200,FALSE())-VLOOKUP($A48,'Import Peak Change'!$A$106:GR$202,200,FALSE())),0,(VLOOKUP($A48,'Import Peak'!$A$3:GR$99,200,FALSE())-VLOOKUP($A48,'Import Peak Change'!$A$106:GR$202,200,FALSE())))</f>
        <v>0</v>
      </c>
      <c r="GS48" s="193" t="n">
        <f aca="false">IF(ISERROR(VLOOKUP($A48,'Import Peak'!$A$3:GS$99,201,FALSE())-VLOOKUP($A48,'Import Peak Change'!$A$106:GS$202,201,FALSE())),0,(VLOOKUP($A48,'Import Peak'!$A$3:GS$99,201,FALSE())-VLOOKUP($A48,'Import Peak Change'!$A$106:GS$202,201,FALSE())))</f>
        <v>0</v>
      </c>
      <c r="GT48" s="193" t="n">
        <f aca="false">IF(ISERROR(VLOOKUP($A48,'Import Peak'!$A$3:GT$99,202,FALSE())-VLOOKUP($A48,'Import Peak Change'!$A$106:GT$202,202,FALSE())),0,(VLOOKUP($A48,'Import Peak'!$A$3:GT$99,202,FALSE())-VLOOKUP($A48,'Import Peak Change'!$A$106:GT$202,202,FALSE())))</f>
        <v>0</v>
      </c>
      <c r="GU48" s="193" t="n">
        <f aca="false">IF(ISERROR(VLOOKUP($A48,'Import Peak'!$A$3:GU$99,203,FALSE())-VLOOKUP($A48,'Import Peak Change'!$A$106:GU$202,203,FALSE())),0,(VLOOKUP($A48,'Import Peak'!$A$3:GU$99,203,FALSE())-VLOOKUP($A48,'Import Peak Change'!$A$106:GU$202,203,FALSE())))</f>
        <v>0</v>
      </c>
      <c r="GV48" s="193" t="n">
        <f aca="false">IF(ISERROR(VLOOKUP($A48,'Import Peak'!$A$3:GV$99,204,FALSE())-VLOOKUP($A48,'Import Peak Change'!$A$106:GV$202,204,FALSE())),0,(VLOOKUP($A48,'Import Peak'!$A$3:GV$99,204,FALSE())-VLOOKUP($A48,'Import Peak Change'!$A$106:GV$202,204,FALSE())))</f>
        <v>0</v>
      </c>
      <c r="GW48" s="193" t="n">
        <f aca="false">IF(ISERROR(VLOOKUP($A48,'Import Peak'!$A$3:GW$99,205,FALSE())-VLOOKUP($A48,'Import Peak Change'!$A$106:GW$202,205,FALSE())),0,(VLOOKUP($A48,'Import Peak'!$A$3:GW$99,205,FALSE())-VLOOKUP($A48,'Import Peak Change'!$A$106:GW$202,205,FALSE())))</f>
        <v>0</v>
      </c>
      <c r="GX48" s="193" t="n">
        <f aca="false">IF(ISERROR(VLOOKUP($A48,'Import Peak'!$A$3:GX$99,206,FALSE())-VLOOKUP($A48,'Import Peak Change'!$A$106:GX$202,206,FALSE())),0,(VLOOKUP($A48,'Import Peak'!$A$3:GX$99,206,FALSE())-VLOOKUP($A48,'Import Peak Change'!$A$106:GX$202,206,FALSE())))</f>
        <v>0</v>
      </c>
      <c r="GY48" s="193" t="n">
        <f aca="false">IF(ISERROR(VLOOKUP($A48,'Import Peak'!$A$3:GY$99,207,FALSE())-VLOOKUP($A48,'Import Peak Change'!$A$106:GY$202,207,FALSE())),0,(VLOOKUP($A48,'Import Peak'!$A$3:GY$99,207,FALSE())-VLOOKUP($A48,'Import Peak Change'!$A$106:GY$202,207,FALSE())))</f>
        <v>0</v>
      </c>
      <c r="GZ48" s="193" t="n">
        <f aca="false">IF(ISERROR(VLOOKUP($A48,'Import Peak'!$A$3:GZ$99,208,FALSE())-VLOOKUP($A48,'Import Peak Change'!$A$106:GZ$202,208,FALSE())),0,(VLOOKUP($A48,'Import Peak'!$A$3:GZ$99,208,FALSE())-VLOOKUP($A48,'Import Peak Change'!$A$106:GZ$202,208,FALSE())))</f>
        <v>0</v>
      </c>
      <c r="HA48" s="193" t="n">
        <f aca="false">IF(ISERROR(VLOOKUP($A48,'Import Peak'!$A$3:HA$99,209,FALSE())-VLOOKUP($A48,'Import Peak Change'!$A$106:HA$202,209,FALSE())),0,(VLOOKUP($A48,'Import Peak'!$A$3:HA$99,209,FALSE())-VLOOKUP($A48,'Import Peak Change'!$A$106:HA$202,209,FALSE())))</f>
        <v>0</v>
      </c>
      <c r="HB48" s="193" t="n">
        <f aca="false">IF(ISERROR(VLOOKUP($A48,'Import Peak'!$A$3:HB$99,210,FALSE())-VLOOKUP($A48,'Import Peak Change'!$A$106:HB$202,210,FALSE())),0,(VLOOKUP($A48,'Import Peak'!$A$3:HB$99,210,FALSE())-VLOOKUP($A48,'Import Peak Change'!$A$106:HB$202,210,FALSE())))</f>
        <v>0</v>
      </c>
      <c r="HC48" s="193" t="n">
        <f aca="false">IF(ISERROR(VLOOKUP($A48,'Import Peak'!$A$3:HC$99,211,FALSE())-VLOOKUP($A48,'Import Peak Change'!$A$106:HC$202,211,FALSE())),0,(VLOOKUP($A48,'Import Peak'!$A$3:HC$99,211,FALSE())-VLOOKUP($A48,'Import Peak Change'!$A$106:HC$202,211,FALSE())))</f>
        <v>0</v>
      </c>
      <c r="HD48" s="193" t="n">
        <f aca="false">IF(ISERROR(VLOOKUP($A48,'Import Peak'!$A$3:HD$99,212,FALSE())-VLOOKUP($A48,'Import Peak Change'!$A$106:HD$202,212,FALSE())),0,(VLOOKUP($A48,'Import Peak'!$A$3:HD$99,212,FALSE())-VLOOKUP($A48,'Import Peak Change'!$A$106:HD$202,212,FALSE())))</f>
        <v>0</v>
      </c>
      <c r="HE48" s="193" t="n">
        <f aca="false">IF(ISERROR(VLOOKUP($A48,'Import Peak'!$A$3:HE$99,213,FALSE())-VLOOKUP($A48,'Import Peak Change'!$A$106:HE$202,213,FALSE())),0,(VLOOKUP($A48,'Import Peak'!$A$3:HE$99,213,FALSE())-VLOOKUP($A48,'Import Peak Change'!$A$106:HE$202,213,FALSE())))</f>
        <v>0</v>
      </c>
      <c r="HF48" s="193" t="n">
        <f aca="false">IF(ISERROR(VLOOKUP($A48,'Import Peak'!$A$3:HF$99,214,FALSE())-VLOOKUP($A48,'Import Peak Change'!$A$106:HF$202,214,FALSE())),0,(VLOOKUP($A48,'Import Peak'!$A$3:HF$99,214,FALSE())-VLOOKUP($A48,'Import Peak Change'!$A$106:HF$202,214,FALSE())))</f>
        <v>0</v>
      </c>
      <c r="HG48" s="193" t="n">
        <f aca="false">IF(ISERROR(VLOOKUP($A48,'Import Peak'!$A$3:HG$99,215,FALSE())-VLOOKUP($A48,'Import Peak Change'!$A$106:HG$202,215,FALSE())),0,(VLOOKUP($A48,'Import Peak'!$A$3:HG$99,215,FALSE())-VLOOKUP($A48,'Import Peak Change'!$A$106:HG$202,215,FALSE())))</f>
        <v>0</v>
      </c>
      <c r="HH48" s="193" t="n">
        <f aca="false">IF(ISERROR(VLOOKUP($A48,'Import Peak'!$A$3:HH$99,216,FALSE())-VLOOKUP($A48,'Import Peak Change'!$A$106:HH$202,216,FALSE())),0,(VLOOKUP($A48,'Import Peak'!$A$3:HH$99,216,FALSE())-VLOOKUP($A48,'Import Peak Change'!$A$106:HH$202,216,FALSE())))</f>
        <v>0</v>
      </c>
      <c r="HI48" s="193" t="n">
        <f aca="false">IF(ISERROR(VLOOKUP($A48,'Import Peak'!$A$3:HI$99,217,FALSE())-VLOOKUP($A48,'Import Peak Change'!$A$106:HI$202,217,FALSE())),0,(VLOOKUP($A48,'Import Peak'!$A$3:HI$99,217,FALSE())-VLOOKUP($A48,'Import Peak Change'!$A$106:HI$202,217,FALSE())))</f>
        <v>0</v>
      </c>
      <c r="HJ48" s="193" t="n">
        <f aca="false">IF(ISERROR(VLOOKUP($A48,'Import Peak'!$A$3:HJ$99,218,FALSE())-VLOOKUP($A48,'Import Peak Change'!$A$106:HJ$202,218,FALSE())),0,(VLOOKUP($A48,'Import Peak'!$A$3:HJ$99,218,FALSE())-VLOOKUP($A48,'Import Peak Change'!$A$106:HJ$202,218,FALSE())))</f>
        <v>0</v>
      </c>
      <c r="HK48" s="193" t="n">
        <f aca="false">IF(ISERROR(VLOOKUP($A48,'Import Peak'!$A$3:HK$99,219,FALSE())-VLOOKUP($A48,'Import Peak Change'!$A$106:HK$202,219,FALSE())),0,(VLOOKUP($A48,'Import Peak'!$A$3:HK$99,219,FALSE())-VLOOKUP($A48,'Import Peak Change'!$A$106:HK$202,219,FALSE())))</f>
        <v>0</v>
      </c>
      <c r="HL48" s="193" t="n">
        <f aca="false">IF(ISERROR(VLOOKUP($A48,'Import Peak'!$A$3:HL$99,220,FALSE())-VLOOKUP($A48,'Import Peak Change'!$A$106:HL$202,220,FALSE())),0,(VLOOKUP($A48,'Import Peak'!$A$3:HL$99,220,FALSE())-VLOOKUP($A48,'Import Peak Change'!$A$106:HL$202,220,FALSE())))</f>
        <v>0</v>
      </c>
      <c r="HM48" s="193" t="n">
        <f aca="false">IF(ISERROR(VLOOKUP($A48,'Import Peak'!$A$3:HM$99,221,FALSE())-VLOOKUP($A48,'Import Peak Change'!$A$106:HM$202,221,FALSE())),0,(VLOOKUP($A48,'Import Peak'!$A$3:HM$99,221,FALSE())-VLOOKUP($A48,'Import Peak Change'!$A$106:HM$202,221,FALSE())))</f>
        <v>0</v>
      </c>
      <c r="HN48" s="193" t="n">
        <f aca="false">IF(ISERROR(VLOOKUP($A48,'Import Peak'!$A$3:HN$99,222,FALSE())-VLOOKUP($A48,'Import Peak Change'!$A$106:HN$202,222,FALSE())),0,(VLOOKUP($A48,'Import Peak'!$A$3:HN$99,222,FALSE())-VLOOKUP($A48,'Import Peak Change'!$A$106:HN$202,222,FALSE())))</f>
        <v>0</v>
      </c>
      <c r="HO48" s="193" t="n">
        <f aca="false">IF(ISERROR(VLOOKUP($A48,'Import Peak'!$A$3:HO$99,223,FALSE())-VLOOKUP($A48,'Import Peak Change'!$A$106:HO$202,223,FALSE())),0,(VLOOKUP($A48,'Import Peak'!$A$3:HO$99,223,FALSE())-VLOOKUP($A48,'Import Peak Change'!$A$106:HO$202,223,FALSE())))</f>
        <v>0</v>
      </c>
      <c r="HP48" s="193" t="n">
        <f aca="false">IF(ISERROR(VLOOKUP($A48,'Import Peak'!$A$3:HP$99,224,FALSE())-VLOOKUP($A48,'Import Peak Change'!$A$106:HP$202,224,FALSE())),0,(VLOOKUP($A48,'Import Peak'!$A$3:HP$99,224,FALSE())-VLOOKUP($A48,'Import Peak Change'!$A$106:HP$202,224,FALSE())))</f>
        <v>0</v>
      </c>
      <c r="HQ48" s="193" t="n">
        <f aca="false">IF(ISERROR(VLOOKUP($A48,'Import Peak'!$A$3:HQ$99,225,FALSE())-VLOOKUP($A48,'Import Peak Change'!$A$106:HQ$202,225,FALSE())),0,(VLOOKUP($A48,'Import Peak'!$A$3:HQ$99,225,FALSE())-VLOOKUP($A48,'Import Peak Change'!$A$106:HQ$202,225,FALSE())))</f>
        <v>0</v>
      </c>
      <c r="HR48" s="193" t="n">
        <f aca="false">IF(ISERROR(VLOOKUP($A48,'Import Peak'!$A$3:HR$99,226,FALSE())-VLOOKUP($A48,'Import Peak Change'!$A$106:HR$202,226,FALSE())),0,(VLOOKUP($A48,'Import Peak'!$A$3:HR$99,226,FALSE())-VLOOKUP($A48,'Import Peak Change'!$A$106:HR$202,226,FALSE())))</f>
        <v>0</v>
      </c>
      <c r="HS48" s="193" t="n">
        <f aca="false">IF(ISERROR(VLOOKUP($A48,'Import Peak'!$A$3:HS$99,227,FALSE())-VLOOKUP($A48,'Import Peak Change'!$A$106:HS$202,227,FALSE())),0,(VLOOKUP($A48,'Import Peak'!$A$3:HS$99,227,FALSE())-VLOOKUP($A48,'Import Peak Change'!$A$106:HS$202,227,FALSE())))</f>
        <v>0</v>
      </c>
      <c r="HT48" s="193" t="n">
        <f aca="false">IF(ISERROR(VLOOKUP($A48,'Import Peak'!$A$3:HT$99,228,FALSE())-VLOOKUP($A48,'Import Peak Change'!$A$106:HT$202,228,FALSE())),0,(VLOOKUP($A48,'Import Peak'!$A$3:HT$99,228,FALSE())-VLOOKUP($A48,'Import Peak Change'!$A$106:HT$202,228,FALSE())))</f>
        <v>0</v>
      </c>
      <c r="HU48" s="193" t="n">
        <f aca="false">IF(ISERROR(VLOOKUP($A48,'Import Peak'!$A$3:HU$99,229,FALSE())-VLOOKUP($A48,'Import Peak Change'!$A$106:HU$202,229,FALSE())),0,(VLOOKUP($A48,'Import Peak'!$A$3:HU$99,229,FALSE())-VLOOKUP($A48,'Import Peak Change'!$A$106:HU$202,229,FALSE())))</f>
        <v>0</v>
      </c>
      <c r="HV48" s="193" t="n">
        <f aca="false">IF(ISERROR(VLOOKUP($A48,'Import Peak'!$A$3:HV$99,230,FALSE())-VLOOKUP($A48,'Import Peak Change'!$A$106:HV$202,230,FALSE())),0,(VLOOKUP($A48,'Import Peak'!$A$3:HV$99,230,FALSE())-VLOOKUP($A48,'Import Peak Change'!$A$106:HV$202,230,FALSE())))</f>
        <v>0</v>
      </c>
      <c r="HW48" s="193" t="n">
        <f aca="false">IF(ISERROR(VLOOKUP($A48,'Import Peak'!$A$3:HW$99,231,FALSE())-VLOOKUP($A48,'Import Peak Change'!$A$106:HW$202,231,FALSE())),0,(VLOOKUP($A48,'Import Peak'!$A$3:HW$99,231,FALSE())-VLOOKUP($A48,'Import Peak Change'!$A$106:HW$202,231,FALSE())))</f>
        <v>0</v>
      </c>
      <c r="HX48" s="193" t="n">
        <f aca="false">IF(ISERROR(VLOOKUP($A48,'Import Peak'!$A$3:HX$99,232,FALSE())-VLOOKUP($A48,'Import Peak Change'!$A$106:HX$202,232,FALSE())),0,(VLOOKUP($A48,'Import Peak'!$A$3:HX$99,232,FALSE())-VLOOKUP($A48,'Import Peak Change'!$A$106:HX$202,232,FALSE())))</f>
        <v>0</v>
      </c>
      <c r="HY48" s="193" t="n">
        <f aca="false">IF(ISERROR(VLOOKUP($A48,'Import Peak'!$A$3:HY$99,233,FALSE())-VLOOKUP($A48,'Import Peak Change'!$A$106:HY$202,233,FALSE())),0,(VLOOKUP($A48,'Import Peak'!$A$3:HY$99,233,FALSE())-VLOOKUP($A48,'Import Peak Change'!$A$106:HY$202,233,FALSE())))</f>
        <v>0</v>
      </c>
      <c r="HZ48" s="193" t="n">
        <f aca="false">IF(ISERROR(VLOOKUP($A48,'Import Peak'!$A$3:HZ$99,234,FALSE())-VLOOKUP($A48,'Import Peak Change'!$A$106:HZ$202,234,FALSE())),0,(VLOOKUP($A48,'Import Peak'!$A$3:HZ$99,234,FALSE())-VLOOKUP($A48,'Import Peak Change'!$A$106:HZ$202,234,FALSE())))</f>
        <v>0</v>
      </c>
      <c r="IA48" s="193" t="n">
        <f aca="false">IF(ISERROR(VLOOKUP($A48,'Import Peak'!$A$3:IA$99,235,FALSE())-VLOOKUP($A48,'Import Peak Change'!$A$106:IA$202,235,FALSE())),0,(VLOOKUP($A48,'Import Peak'!$A$3:IA$99,235,FALSE())-VLOOKUP($A48,'Import Peak Change'!$A$106:IA$202,235,FALSE())))</f>
        <v>0</v>
      </c>
      <c r="IB48" s="193" t="n">
        <f aca="false">IF(ISERROR(VLOOKUP($A48,'Import Peak'!$A$3:IB$99,236,FALSE())-VLOOKUP($A48,'Import Peak Change'!$A$106:IB$202,236,FALSE())),0,(VLOOKUP($A48,'Import Peak'!$A$3:IB$99,236,FALSE())-VLOOKUP($A48,'Import Peak Change'!$A$106:IB$202,236,FALSE())))</f>
        <v>0</v>
      </c>
      <c r="IC48" s="193" t="n">
        <f aca="false">IF(ISERROR(VLOOKUP($A48,'Import Peak'!$A$3:IC$99,237,FALSE())-VLOOKUP($A48,'Import Peak Change'!$A$106:IC$202,237,FALSE())),0,(VLOOKUP($A48,'Import Peak'!$A$3:IC$99,237,FALSE())-VLOOKUP($A48,'Import Peak Change'!$A$106:IC$202,237,FALSE())))</f>
        <v>0</v>
      </c>
      <c r="ID48" s="193" t="n">
        <f aca="false">IF(ISERROR(VLOOKUP($A48,'Import Peak'!$A$3:ID$99,238,FALSE())-VLOOKUP($A48,'Import Peak Change'!$A$106:ID$202,238,FALSE())),0,(VLOOKUP($A48,'Import Peak'!$A$3:ID$99,238,FALSE())-VLOOKUP($A48,'Import Peak Change'!$A$106:ID$202,238,FALSE())))</f>
        <v>0</v>
      </c>
      <c r="IE48" s="193" t="n">
        <f aca="false">IF(ISERROR(VLOOKUP($A48,'Import Peak'!$A$3:IE$99,239,FALSE())-VLOOKUP($A48,'Import Peak Change'!$A$106:IE$202,239,FALSE())),0,(VLOOKUP($A48,'Import Peak'!$A$3:IE$99,239,FALSE())-VLOOKUP($A48,'Import Peak Change'!$A$106:IE$202,239,FALSE())))</f>
        <v>0</v>
      </c>
    </row>
    <row r="49" customFormat="false" ht="12.75" hidden="false" customHeight="false" outlineLevel="0" collapsed="false">
      <c r="A49" s="201" t="str">
        <f aca="false">IF('Import Peak'!A46=0,"",'Import Peak'!A46)</f>
        <v/>
      </c>
      <c r="B49" s="193"/>
      <c r="C49" s="193"/>
      <c r="D49" s="193"/>
      <c r="E49" s="193"/>
      <c r="F49" s="193"/>
      <c r="G49" s="193" t="n">
        <f aca="false">IF(ISERROR(VLOOKUP($A49,'Import Peak'!$A$3:G$99,7,FALSE())-VLOOKUP($A49,'Import Peak Change'!$A$106:G$202,7,FALSE())),0,(VLOOKUP($A49,'Import Peak'!$A$3:G$99,7,FALSE())-VLOOKUP($A49,'Import Peak Change'!$A$106:G$202,7,FALSE())))</f>
        <v>0</v>
      </c>
      <c r="H49" s="193" t="n">
        <f aca="false">IF(ISERROR(VLOOKUP($A49,'Import Peak'!$A$3:H$99,8,FALSE())-VLOOKUP($A49,'Import Peak Change'!$A$106:H$202,8,FALSE())),0,(VLOOKUP($A49,'Import Peak'!$A$3:H$99,8,FALSE())-VLOOKUP($A49,'Import Peak Change'!$A$106:H$202,8,FALSE())))</f>
        <v>0</v>
      </c>
      <c r="I49" s="193" t="n">
        <f aca="false">IF(ISERROR(VLOOKUP($A49,'Import Peak'!$A$3:I$99,9,FALSE())-VLOOKUP($A49,'Import Peak Change'!$A$106:I$202,9,FALSE())),0,(VLOOKUP($A49,'Import Peak'!$A$3:I$99,9,FALSE())-VLOOKUP($A49,'Import Peak Change'!$A$106:I$202,9,FALSE())))</f>
        <v>0</v>
      </c>
      <c r="J49" s="193" t="n">
        <f aca="false">IF(ISERROR(VLOOKUP($A49,'Import Peak'!$A$3:J$99,10,FALSE())-VLOOKUP($A49,'Import Peak Change'!$A$106:J$202,10,FALSE())),0,(VLOOKUP($A49,'Import Peak'!$A$3:J$99,10,FALSE())-VLOOKUP($A49,'Import Peak Change'!$A$106:J$202,10,FALSE())))</f>
        <v>0</v>
      </c>
      <c r="K49" s="193" t="n">
        <f aca="false">IF(ISERROR(VLOOKUP($A49,'Import Peak'!$A$3:K$99,11,FALSE())-VLOOKUP($A49,'Import Peak Change'!$A$106:K$202,11,FALSE())),0,(VLOOKUP($A49,'Import Peak'!$A$3:K$99,11,FALSE())-VLOOKUP($A49,'Import Peak Change'!$A$106:K$202,11,FALSE())))</f>
        <v>0</v>
      </c>
      <c r="L49" s="193" t="n">
        <f aca="false">IF(ISERROR(VLOOKUP($A49,'Import Peak'!$A$3:L$99,12,FALSE())-VLOOKUP($A49,'Import Peak Change'!$A$106:L$202,12,FALSE())),0,(VLOOKUP($A49,'Import Peak'!$A$3:L$99,12,FALSE())-VLOOKUP($A49,'Import Peak Change'!$A$106:L$202,12,FALSE())))</f>
        <v>0</v>
      </c>
      <c r="M49" s="193" t="n">
        <f aca="false">IF(ISERROR(VLOOKUP($A49,'Import Peak'!$A$3:M$99,13,FALSE())-VLOOKUP($A49,'Import Peak Change'!$A$106:M$202,13,FALSE())),0,(VLOOKUP($A49,'Import Peak'!$A$3:M$99,13,FALSE())-VLOOKUP($A49,'Import Peak Change'!$A$106:M$202,13,FALSE())))</f>
        <v>0</v>
      </c>
      <c r="N49" s="193" t="n">
        <f aca="false">IF(ISERROR(VLOOKUP($A49,'Import Peak'!$A$3:N$99,14,FALSE())-VLOOKUP($A49,'Import Peak Change'!$A$106:N$202,14,FALSE())),0,(VLOOKUP($A49,'Import Peak'!$A$3:N$99,14,FALSE())-VLOOKUP($A49,'Import Peak Change'!$A$106:N$202,14,FALSE())))</f>
        <v>0</v>
      </c>
      <c r="O49" s="193" t="n">
        <f aca="false">IF(ISERROR(VLOOKUP($A49,'Import Peak'!$A$3:O$99,15,FALSE())-VLOOKUP($A49,'Import Peak Change'!$A$106:O$202,15,FALSE())),0,(VLOOKUP($A49,'Import Peak'!$A$3:O$99,15,FALSE())-VLOOKUP($A49,'Import Peak Change'!$A$106:O$202,15,FALSE())))</f>
        <v>0</v>
      </c>
      <c r="P49" s="193" t="n">
        <f aca="false">IF(ISERROR(VLOOKUP($A49,'Import Peak'!$A$3:P$99,16,FALSE())-VLOOKUP($A49,'Import Peak Change'!$A$106:P$202,16,FALSE())),0,(VLOOKUP($A49,'Import Peak'!$A$3:P$99,16,FALSE())-VLOOKUP($A49,'Import Peak Change'!$A$106:P$202,16,FALSE())))</f>
        <v>0</v>
      </c>
      <c r="Q49" s="193" t="n">
        <f aca="false">IF(ISERROR(VLOOKUP($A49,'Import Peak'!$A$3:Q$99,17,FALSE())-VLOOKUP($A49,'Import Peak Change'!$A$106:Q$202,17,FALSE())),0,(VLOOKUP($A49,'Import Peak'!$A$3:Q$99,17,FALSE())-VLOOKUP($A49,'Import Peak Change'!$A$106:Q$202,17,FALSE())))</f>
        <v>0</v>
      </c>
      <c r="R49" s="193" t="n">
        <f aca="false">IF(ISERROR(VLOOKUP($A49,'Import Peak'!$A$3:R$99,18,FALSE())-VLOOKUP($A49,'Import Peak Change'!$A$106:R$202,18,FALSE())),0,(VLOOKUP($A49,'Import Peak'!$A$3:R$99,18,FALSE())-VLOOKUP($A49,'Import Peak Change'!$A$106:R$202,18,FALSE())))</f>
        <v>0</v>
      </c>
      <c r="S49" s="193" t="n">
        <f aca="false">IF(ISERROR(VLOOKUP($A49,'Import Peak'!$A$3:S$99,19,FALSE())-VLOOKUP($A49,'Import Peak Change'!$A$106:S$202,19,FALSE())),0,(VLOOKUP($A49,'Import Peak'!$A$3:S$99,19,FALSE())-VLOOKUP($A49,'Import Peak Change'!$A$106:S$202,19,FALSE())))</f>
        <v>0</v>
      </c>
      <c r="T49" s="193" t="n">
        <f aca="false">IF(ISERROR(VLOOKUP($A49,'Import Peak'!$A$3:T$99,20,FALSE())-VLOOKUP($A49,'Import Peak Change'!$A$106:T$202,20,FALSE())),0,(VLOOKUP($A49,'Import Peak'!$A$3:T$99,20,FALSE())-VLOOKUP($A49,'Import Peak Change'!$A$106:T$202,20,FALSE())))</f>
        <v>0</v>
      </c>
      <c r="U49" s="193" t="n">
        <f aca="false">IF(ISERROR(VLOOKUP($A49,'Import Peak'!$A$3:U$99,21,FALSE())-VLOOKUP($A49,'Import Peak Change'!$A$106:U$202,21,FALSE())),0,(VLOOKUP($A49,'Import Peak'!$A$3:U$99,21,FALSE())-VLOOKUP($A49,'Import Peak Change'!$A$106:U$202,21,FALSE())))</f>
        <v>0</v>
      </c>
      <c r="V49" s="193" t="n">
        <f aca="false">IF(ISERROR(VLOOKUP($A49,'Import Peak'!$A$3:V$99,22,FALSE())-VLOOKUP($A49,'Import Peak Change'!$A$106:V$202,22,FALSE())),0,(VLOOKUP($A49,'Import Peak'!$A$3:V$99,22,FALSE())-VLOOKUP($A49,'Import Peak Change'!$A$106:V$202,22,FALSE())))</f>
        <v>0</v>
      </c>
      <c r="W49" s="193" t="n">
        <f aca="false">IF(ISERROR(VLOOKUP($A49,'Import Peak'!$A$3:W$99,23,FALSE())-VLOOKUP($A49,'Import Peak Change'!$A$106:W$202,23,FALSE())),0,(VLOOKUP($A49,'Import Peak'!$A$3:W$99,23,FALSE())-VLOOKUP($A49,'Import Peak Change'!$A$106:W$202,23,FALSE())))</f>
        <v>0</v>
      </c>
      <c r="X49" s="193" t="n">
        <f aca="false">IF(ISERROR(VLOOKUP($A49,'Import Peak'!$A$3:X$99,24,FALSE())-VLOOKUP($A49,'Import Peak Change'!$A$106:X$202,24,FALSE())),0,(VLOOKUP($A49,'Import Peak'!$A$3:X$99,24,FALSE())-VLOOKUP($A49,'Import Peak Change'!$A$106:X$202,24,FALSE())))</f>
        <v>0</v>
      </c>
      <c r="Y49" s="193" t="n">
        <f aca="false">IF(ISERROR(VLOOKUP($A49,'Import Peak'!$A$3:Y$99,25,FALSE())-VLOOKUP($A49,'Import Peak Change'!$A$106:Y$202,25,FALSE())),0,(VLOOKUP($A49,'Import Peak'!$A$3:Y$99,25,FALSE())-VLOOKUP($A49,'Import Peak Change'!$A$106:Y$202,25,FALSE())))</f>
        <v>0</v>
      </c>
      <c r="Z49" s="193" t="n">
        <f aca="false">IF(ISERROR(VLOOKUP($A49,'Import Peak'!$A$3:Z$99,26,FALSE())-VLOOKUP($A49,'Import Peak Change'!$A$106:Z$202,26,FALSE())),0,(VLOOKUP($A49,'Import Peak'!$A$3:Z$99,26,FALSE())-VLOOKUP($A49,'Import Peak Change'!$A$106:Z$202,26,FALSE())))</f>
        <v>0</v>
      </c>
      <c r="AA49" s="193" t="n">
        <f aca="false">IF(ISERROR(VLOOKUP($A49,'Import Peak'!$A$3:AA$99,27,FALSE())-VLOOKUP($A49,'Import Peak Change'!$A$106:AA$202,27,FALSE())),0,(VLOOKUP($A49,'Import Peak'!$A$3:AA$99,27,FALSE())-VLOOKUP($A49,'Import Peak Change'!$A$106:AA$202,27,FALSE())))</f>
        <v>0</v>
      </c>
      <c r="AB49" s="193" t="n">
        <f aca="false">IF(ISERROR(VLOOKUP($A49,'Import Peak'!$A$3:AB$99,28,FALSE())-VLOOKUP($A49,'Import Peak Change'!$A$106:AB$202,28,FALSE())),0,(VLOOKUP($A49,'Import Peak'!$A$3:AB$99,28,FALSE())-VLOOKUP($A49,'Import Peak Change'!$A$106:AB$202,28,FALSE())))</f>
        <v>0</v>
      </c>
      <c r="AC49" s="193" t="n">
        <f aca="false">IF(ISERROR(VLOOKUP($A49,'Import Peak'!$A$3:AC$99,29,FALSE())-VLOOKUP($A49,'Import Peak Change'!$A$106:AC$202,29,FALSE())),0,(VLOOKUP($A49,'Import Peak'!$A$3:AC$99,29,FALSE())-VLOOKUP($A49,'Import Peak Change'!$A$106:AC$202,29,FALSE())))</f>
        <v>0</v>
      </c>
      <c r="AD49" s="193" t="n">
        <f aca="false">IF(ISERROR(VLOOKUP($A49,'Import Peak'!$A$3:AD$99,30,FALSE())-VLOOKUP($A49,'Import Peak Change'!$A$106:AD$202,30,FALSE())),0,(VLOOKUP($A49,'Import Peak'!$A$3:AD$99,30,FALSE())-VLOOKUP($A49,'Import Peak Change'!$A$106:AD$202,30,FALSE())))</f>
        <v>0</v>
      </c>
      <c r="AE49" s="193" t="n">
        <f aca="false">IF(ISERROR(VLOOKUP($A49,'Import Peak'!$A$3:AE$99,31,FALSE())-VLOOKUP($A49,'Import Peak Change'!$A$106:AE$202,31,FALSE())),0,(VLOOKUP($A49,'Import Peak'!$A$3:AE$99,31,FALSE())-VLOOKUP($A49,'Import Peak Change'!$A$106:AE$202,31,FALSE())))</f>
        <v>0</v>
      </c>
      <c r="AF49" s="193" t="n">
        <f aca="false">IF(ISERROR(VLOOKUP($A49,'Import Peak'!$A$3:AF$99,32,FALSE())-VLOOKUP($A49,'Import Peak Change'!$A$106:AF$202,32,FALSE())),0,(VLOOKUP($A49,'Import Peak'!$A$3:AF$99,32,FALSE())-VLOOKUP($A49,'Import Peak Change'!$A$106:AF$202,32,FALSE())))</f>
        <v>0</v>
      </c>
      <c r="AG49" s="193" t="n">
        <f aca="false">IF(ISERROR(VLOOKUP($A49,'Import Peak'!$A$3:AG$99,33,FALSE())-VLOOKUP($A49,'Import Peak Change'!$A$106:AG$202,33,FALSE())),0,(VLOOKUP($A49,'Import Peak'!$A$3:AG$99,33,FALSE())-VLOOKUP($A49,'Import Peak Change'!$A$106:AG$202,33,FALSE())))</f>
        <v>0</v>
      </c>
      <c r="AH49" s="193" t="n">
        <f aca="false">IF(ISERROR(VLOOKUP($A49,'Import Peak'!$A$3:AH$99,34,FALSE())-VLOOKUP($A49,'Import Peak Change'!$A$106:AH$202,34,FALSE())),0,(VLOOKUP($A49,'Import Peak'!$A$3:AH$99,34,FALSE())-VLOOKUP($A49,'Import Peak Change'!$A$106:AH$202,34,FALSE())))</f>
        <v>0</v>
      </c>
      <c r="AI49" s="193" t="n">
        <f aca="false">IF(ISERROR(VLOOKUP($A49,'Import Peak'!$A$3:AI$99,35,FALSE())-VLOOKUP($A49,'Import Peak Change'!$A$106:AI$202,35,FALSE())),0,(VLOOKUP($A49,'Import Peak'!$A$3:AI$99,35,FALSE())-VLOOKUP($A49,'Import Peak Change'!$A$106:AI$202,35,FALSE())))</f>
        <v>0</v>
      </c>
      <c r="AJ49" s="193" t="n">
        <f aca="false">IF(ISERROR(VLOOKUP($A49,'Import Peak'!$A$3:AJ$99,36,FALSE())-VLOOKUP($A49,'Import Peak Change'!$A$106:AJ$202,36,FALSE())),0,(VLOOKUP($A49,'Import Peak'!$A$3:AJ$99,36,FALSE())-VLOOKUP($A49,'Import Peak Change'!$A$106:AJ$202,36,FALSE())))</f>
        <v>0</v>
      </c>
      <c r="AK49" s="193" t="n">
        <f aca="false">IF(ISERROR(VLOOKUP($A49,'Import Peak'!$A$3:AK$99,37,FALSE())-VLOOKUP($A49,'Import Peak Change'!$A$106:AK$202,37,FALSE())),0,(VLOOKUP($A49,'Import Peak'!$A$3:AK$99,37,FALSE())-VLOOKUP($A49,'Import Peak Change'!$A$106:AK$202,37,FALSE())))</f>
        <v>0</v>
      </c>
      <c r="AL49" s="193" t="n">
        <f aca="false">IF(ISERROR(VLOOKUP($A49,'Import Peak'!$A$3:AL$99,38,FALSE())-VLOOKUP($A49,'Import Peak Change'!$A$106:AL$202,38,FALSE())),0,(VLOOKUP($A49,'Import Peak'!$A$3:AL$99,38,FALSE())-VLOOKUP($A49,'Import Peak Change'!$A$106:AL$202,38,FALSE())))</f>
        <v>0</v>
      </c>
      <c r="AM49" s="193" t="n">
        <f aca="false">IF(ISERROR(VLOOKUP($A49,'Import Peak'!$A$3:AM$99,39,FALSE())-VLOOKUP($A49,'Import Peak Change'!$A$106:AM$202,39,FALSE())),0,(VLOOKUP($A49,'Import Peak'!$A$3:AM$99,39,FALSE())-VLOOKUP($A49,'Import Peak Change'!$A$106:AM$202,39,FALSE())))</f>
        <v>0</v>
      </c>
      <c r="AN49" s="193" t="n">
        <f aca="false">IF(ISERROR(VLOOKUP($A49,'Import Peak'!$A$3:AN$99,40,FALSE())-VLOOKUP($A49,'Import Peak Change'!$A$106:AN$202,40,FALSE())),0,(VLOOKUP($A49,'Import Peak'!$A$3:AN$99,40,FALSE())-VLOOKUP($A49,'Import Peak Change'!$A$106:AN$202,40,FALSE())))</f>
        <v>0</v>
      </c>
      <c r="AO49" s="193" t="n">
        <f aca="false">IF(ISERROR(VLOOKUP($A49,'Import Peak'!$A$3:AO$99,41,FALSE())-VLOOKUP($A49,'Import Peak Change'!$A$106:AO$202,41,FALSE())),0,(VLOOKUP($A49,'Import Peak'!$A$3:AO$99,41,FALSE())-VLOOKUP($A49,'Import Peak Change'!$A$106:AO$202,41,FALSE())))</f>
        <v>0</v>
      </c>
      <c r="AP49" s="193" t="n">
        <f aca="false">IF(ISERROR(VLOOKUP($A49,'Import Peak'!$A$3:AP$99,42,FALSE())-VLOOKUP($A49,'Import Peak Change'!$A$106:AP$202,42,FALSE())),0,(VLOOKUP($A49,'Import Peak'!$A$3:AP$99,42,FALSE())-VLOOKUP($A49,'Import Peak Change'!$A$106:AP$202,42,FALSE())))</f>
        <v>0</v>
      </c>
      <c r="AQ49" s="193" t="n">
        <f aca="false">IF(ISERROR(VLOOKUP($A49,'Import Peak'!$A$3:AQ$99,43,FALSE())-VLOOKUP($A49,'Import Peak Change'!$A$106:AQ$202,43,FALSE())),0,(VLOOKUP($A49,'Import Peak'!$A$3:AQ$99,43,FALSE())-VLOOKUP($A49,'Import Peak Change'!$A$106:AQ$202,43,FALSE())))</f>
        <v>0</v>
      </c>
      <c r="AR49" s="193" t="n">
        <f aca="false">IF(ISERROR(VLOOKUP($A49,'Import Peak'!$A$3:AR$99,44,FALSE())-VLOOKUP($A49,'Import Peak Change'!$A$106:AR$202,44,FALSE())),0,(VLOOKUP($A49,'Import Peak'!$A$3:AR$99,44,FALSE())-VLOOKUP($A49,'Import Peak Change'!$A$106:AR$202,44,FALSE())))</f>
        <v>0</v>
      </c>
      <c r="AS49" s="193" t="n">
        <f aca="false">IF(ISERROR(VLOOKUP($A49,'Import Peak'!$A$3:AS$99,45,FALSE())-VLOOKUP($A49,'Import Peak Change'!$A$106:AS$202,45,FALSE())),0,(VLOOKUP($A49,'Import Peak'!$A$3:AS$99,45,FALSE())-VLOOKUP($A49,'Import Peak Change'!$A$106:AS$202,45,FALSE())))</f>
        <v>0</v>
      </c>
      <c r="AT49" s="193" t="n">
        <f aca="false">IF(ISERROR(VLOOKUP($A49,'Import Peak'!$A$3:AT$99,46,FALSE())-VLOOKUP($A49,'Import Peak Change'!$A$106:AT$202,46,FALSE())),0,(VLOOKUP($A49,'Import Peak'!$A$3:AT$99,46,FALSE())-VLOOKUP($A49,'Import Peak Change'!$A$106:AT$202,46,FALSE())))</f>
        <v>0</v>
      </c>
      <c r="AU49" s="193" t="n">
        <f aca="false">IF(ISERROR(VLOOKUP($A49,'Import Peak'!$A$3:AU$99,47,FALSE())-VLOOKUP($A49,'Import Peak Change'!$A$106:AU$202,47,FALSE())),0,(VLOOKUP($A49,'Import Peak'!$A$3:AU$99,47,FALSE())-VLOOKUP($A49,'Import Peak Change'!$A$106:AU$202,47,FALSE())))</f>
        <v>0</v>
      </c>
      <c r="AV49" s="193" t="n">
        <f aca="false">IF(ISERROR(VLOOKUP($A49,'Import Peak'!$A$3:AV$99,48,FALSE())-VLOOKUP($A49,'Import Peak Change'!$A$106:AV$202,48,FALSE())),0,(VLOOKUP($A49,'Import Peak'!$A$3:AV$99,48,FALSE())-VLOOKUP($A49,'Import Peak Change'!$A$106:AV$202,48,FALSE())))</f>
        <v>0</v>
      </c>
      <c r="AW49" s="193" t="n">
        <f aca="false">IF(ISERROR(VLOOKUP($A49,'Import Peak'!$A$3:AW$99,49,FALSE())-VLOOKUP($A49,'Import Peak Change'!$A$106:AW$202,49,FALSE())),0,(VLOOKUP($A49,'Import Peak'!$A$3:AW$99,49,FALSE())-VLOOKUP($A49,'Import Peak Change'!$A$106:AW$202,49,FALSE())))</f>
        <v>0</v>
      </c>
      <c r="AX49" s="193" t="n">
        <f aca="false">IF(ISERROR(VLOOKUP($A49,'Import Peak'!$A$3:AX$99,50,FALSE())-VLOOKUP($A49,'Import Peak Change'!$A$106:AX$202,50,FALSE())),0,(VLOOKUP($A49,'Import Peak'!$A$3:AX$99,50,FALSE())-VLOOKUP($A49,'Import Peak Change'!$A$106:AX$202,50,FALSE())))</f>
        <v>0</v>
      </c>
      <c r="AY49" s="193" t="n">
        <f aca="false">IF(ISERROR(VLOOKUP($A49,'Import Peak'!$A$3:AY$99,51,FALSE())-VLOOKUP($A49,'Import Peak Change'!$A$106:AY$202,51,FALSE())),0,(VLOOKUP($A49,'Import Peak'!$A$3:AY$99,51,FALSE())-VLOOKUP($A49,'Import Peak Change'!$A$106:AY$202,51,FALSE())))</f>
        <v>0</v>
      </c>
      <c r="AZ49" s="193" t="n">
        <f aca="false">IF(ISERROR(VLOOKUP($A49,'Import Peak'!$A$3:AZ$99,52,FALSE())-VLOOKUP($A49,'Import Peak Change'!$A$106:AZ$202,52,FALSE())),0,(VLOOKUP($A49,'Import Peak'!$A$3:AZ$99,52,FALSE())-VLOOKUP($A49,'Import Peak Change'!$A$106:AZ$202,52,FALSE())))</f>
        <v>0</v>
      </c>
      <c r="BA49" s="193" t="n">
        <f aca="false">IF(ISERROR(VLOOKUP($A49,'Import Peak'!$A$3:BA$99,53,FALSE())-VLOOKUP($A49,'Import Peak Change'!$A$106:BA$202,53,FALSE())),0,(VLOOKUP($A49,'Import Peak'!$A$3:BA$99,53,FALSE())-VLOOKUP($A49,'Import Peak Change'!$A$106:BA$202,53,FALSE())))</f>
        <v>0</v>
      </c>
      <c r="BB49" s="193" t="n">
        <f aca="false">IF(ISERROR(VLOOKUP($A49,'Import Peak'!$A$3:BB$99,54,FALSE())-VLOOKUP($A49,'Import Peak Change'!$A$106:BB$202,54,FALSE())),0,(VLOOKUP($A49,'Import Peak'!$A$3:BB$99,54,FALSE())-VLOOKUP($A49,'Import Peak Change'!$A$106:BB$202,54,FALSE())))</f>
        <v>0</v>
      </c>
      <c r="BC49" s="193" t="n">
        <f aca="false">IF(ISERROR(VLOOKUP($A49,'Import Peak'!$A$3:BC$99,55,FALSE())-VLOOKUP($A49,'Import Peak Change'!$A$106:BC$202,55,FALSE())),0,(VLOOKUP($A49,'Import Peak'!$A$3:BC$99,55,FALSE())-VLOOKUP($A49,'Import Peak Change'!$A$106:BC$202,55,FALSE())))</f>
        <v>0</v>
      </c>
      <c r="BD49" s="193" t="n">
        <f aca="false">IF(ISERROR(VLOOKUP($A49,'Import Peak'!$A$3:BD$99,56,FALSE())-VLOOKUP($A49,'Import Peak Change'!$A$106:BD$202,56,FALSE())),0,(VLOOKUP($A49,'Import Peak'!$A$3:BD$99,56,FALSE())-VLOOKUP($A49,'Import Peak Change'!$A$106:BD$202,56,FALSE())))</f>
        <v>0</v>
      </c>
      <c r="BE49" s="193" t="n">
        <f aca="false">IF(ISERROR(VLOOKUP($A49,'Import Peak'!$A$3:BE$99,57,FALSE())-VLOOKUP($A49,'Import Peak Change'!$A$106:BE$202,57,FALSE())),0,(VLOOKUP($A49,'Import Peak'!$A$3:BE$99,57,FALSE())-VLOOKUP($A49,'Import Peak Change'!$A$106:BE$202,57,FALSE())))</f>
        <v>0</v>
      </c>
      <c r="BF49" s="193" t="n">
        <f aca="false">IF(ISERROR(VLOOKUP($A49,'Import Peak'!$A$3:BF$99,58,FALSE())-VLOOKUP($A49,'Import Peak Change'!$A$106:BF$202,58,FALSE())),0,(VLOOKUP($A49,'Import Peak'!$A$3:BF$99,58,FALSE())-VLOOKUP($A49,'Import Peak Change'!$A$106:BF$202,58,FALSE())))</f>
        <v>0</v>
      </c>
      <c r="BG49" s="193" t="n">
        <f aca="false">IF(ISERROR(VLOOKUP($A49,'Import Peak'!$A$3:BG$99,59,FALSE())-VLOOKUP($A49,'Import Peak Change'!$A$106:BG$202,59,FALSE())),0,(VLOOKUP($A49,'Import Peak'!$A$3:BG$99,59,FALSE())-VLOOKUP($A49,'Import Peak Change'!$A$106:BG$202,59,FALSE())))</f>
        <v>0</v>
      </c>
      <c r="BH49" s="193" t="n">
        <f aca="false">IF(ISERROR(VLOOKUP($A49,'Import Peak'!$A$3:BH$99,60,FALSE())-VLOOKUP($A49,'Import Peak Change'!$A$106:BH$202,60,FALSE())),0,(VLOOKUP($A49,'Import Peak'!$A$3:BH$99,60,FALSE())-VLOOKUP($A49,'Import Peak Change'!$A$106:BH$202,60,FALSE())))</f>
        <v>0</v>
      </c>
      <c r="BI49" s="193" t="n">
        <f aca="false">IF(ISERROR(VLOOKUP($A49,'Import Peak'!$A$3:BI$99,61,FALSE())-VLOOKUP($A49,'Import Peak Change'!$A$106:BI$202,61,FALSE())),0,(VLOOKUP($A49,'Import Peak'!$A$3:BI$99,61,FALSE())-VLOOKUP($A49,'Import Peak Change'!$A$106:BI$202,61,FALSE())))</f>
        <v>0</v>
      </c>
      <c r="BJ49" s="193" t="n">
        <f aca="false">IF(ISERROR(VLOOKUP($A49,'Import Peak'!$A$3:BJ$99,62,FALSE())-VLOOKUP($A49,'Import Peak Change'!$A$106:BJ$202,62,FALSE())),0,(VLOOKUP($A49,'Import Peak'!$A$3:BJ$99,62,FALSE())-VLOOKUP($A49,'Import Peak Change'!$A$106:BJ$202,62,FALSE())))</f>
        <v>0</v>
      </c>
      <c r="BK49" s="193" t="n">
        <f aca="false">IF(ISERROR(VLOOKUP($A49,'Import Peak'!$A$3:BK$99,63,FALSE())-VLOOKUP($A49,'Import Peak Change'!$A$106:BK$202,63,FALSE())),0,(VLOOKUP($A49,'Import Peak'!$A$3:BK$99,63,FALSE())-VLOOKUP($A49,'Import Peak Change'!$A$106:BK$202,63,FALSE())))</f>
        <v>0</v>
      </c>
      <c r="BL49" s="193" t="n">
        <f aca="false">IF(ISERROR(VLOOKUP($A49,'Import Peak'!$A$3:BL$99,64,FALSE())-VLOOKUP($A49,'Import Peak Change'!$A$106:BL$202,64,FALSE())),0,(VLOOKUP($A49,'Import Peak'!$A$3:BL$99,64,FALSE())-VLOOKUP($A49,'Import Peak Change'!$A$106:BL$202,64,FALSE())))</f>
        <v>0</v>
      </c>
      <c r="BM49" s="193" t="n">
        <f aca="false">IF(ISERROR(VLOOKUP($A49,'Import Peak'!$A$3:BM$99,65,FALSE())-VLOOKUP($A49,'Import Peak Change'!$A$106:BM$202,65,FALSE())),0,(VLOOKUP($A49,'Import Peak'!$A$3:BM$99,65,FALSE())-VLOOKUP($A49,'Import Peak Change'!$A$106:BM$202,65,FALSE())))</f>
        <v>0</v>
      </c>
      <c r="BN49" s="193" t="n">
        <f aca="false">IF(ISERROR(VLOOKUP($A49,'Import Peak'!$A$3:BN$99,66,FALSE())-VLOOKUP($A49,'Import Peak Change'!$A$106:BN$202,66,FALSE())),0,(VLOOKUP($A49,'Import Peak'!$A$3:BN$99,66,FALSE())-VLOOKUP($A49,'Import Peak Change'!$A$106:BN$202,66,FALSE())))</f>
        <v>0</v>
      </c>
      <c r="BO49" s="193" t="n">
        <f aca="false">IF(ISERROR(VLOOKUP($A49,'Import Peak'!$A$3:BO$99,67,FALSE())-VLOOKUP($A49,'Import Peak Change'!$A$106:BO$202,67,FALSE())),0,(VLOOKUP($A49,'Import Peak'!$A$3:BO$99,67,FALSE())-VLOOKUP($A49,'Import Peak Change'!$A$106:BO$202,67,FALSE())))</f>
        <v>0</v>
      </c>
      <c r="BP49" s="193" t="n">
        <f aca="false">IF(ISERROR(VLOOKUP($A49,'Import Peak'!$A$3:BP$99,68,FALSE())-VLOOKUP($A49,'Import Peak Change'!$A$106:BP$202,68,FALSE())),0,(VLOOKUP($A49,'Import Peak'!$A$3:BP$99,68,FALSE())-VLOOKUP($A49,'Import Peak Change'!$A$106:BP$202,68,FALSE())))</f>
        <v>0</v>
      </c>
      <c r="BQ49" s="193" t="n">
        <f aca="false">IF(ISERROR(VLOOKUP($A49,'Import Peak'!$A$3:BQ$99,69,FALSE())-VLOOKUP($A49,'Import Peak Change'!$A$106:BQ$202,69,FALSE())),0,(VLOOKUP($A49,'Import Peak'!$A$3:BQ$99,69,FALSE())-VLOOKUP($A49,'Import Peak Change'!$A$106:BQ$202,69,FALSE())))</f>
        <v>0</v>
      </c>
      <c r="BR49" s="193" t="n">
        <f aca="false">IF(ISERROR(VLOOKUP($A49,'Import Peak'!$A$3:BR$99,70,FALSE())-VLOOKUP($A49,'Import Peak Change'!$A$106:BR$202,70,FALSE())),0,(VLOOKUP($A49,'Import Peak'!$A$3:BR$99,70,FALSE())-VLOOKUP($A49,'Import Peak Change'!$A$106:BR$202,70,FALSE())))</f>
        <v>0</v>
      </c>
      <c r="BS49" s="193" t="n">
        <f aca="false">IF(ISERROR(VLOOKUP($A49,'Import Peak'!$A$3:BS$99,71,FALSE())-VLOOKUP($A49,'Import Peak Change'!$A$106:BS$202,71,FALSE())),0,(VLOOKUP($A49,'Import Peak'!$A$3:BS$99,71,FALSE())-VLOOKUP($A49,'Import Peak Change'!$A$106:BS$202,71,FALSE())))</f>
        <v>0</v>
      </c>
      <c r="BT49" s="193" t="n">
        <f aca="false">IF(ISERROR(VLOOKUP($A49,'Import Peak'!$A$3:BT$99,72,FALSE())-VLOOKUP($A49,'Import Peak Change'!$A$106:BT$202,72,FALSE())),0,(VLOOKUP($A49,'Import Peak'!$A$3:BT$99,72,FALSE())-VLOOKUP($A49,'Import Peak Change'!$A$106:BT$202,72,FALSE())))</f>
        <v>0</v>
      </c>
      <c r="BU49" s="193" t="n">
        <f aca="false">IF(ISERROR(VLOOKUP($A49,'Import Peak'!$A$3:BU$99,73,FALSE())-VLOOKUP($A49,'Import Peak Change'!$A$106:BU$202,73,FALSE())),0,(VLOOKUP($A49,'Import Peak'!$A$3:BU$99,73,FALSE())-VLOOKUP($A49,'Import Peak Change'!$A$106:BU$202,73,FALSE())))</f>
        <v>0</v>
      </c>
      <c r="BV49" s="193" t="n">
        <f aca="false">IF(ISERROR(VLOOKUP($A49,'Import Peak'!$A$3:BV$99,74,FALSE())-VLOOKUP($A49,'Import Peak Change'!$A$106:BV$202,74,FALSE())),0,(VLOOKUP($A49,'Import Peak'!$A$3:BV$99,74,FALSE())-VLOOKUP($A49,'Import Peak Change'!$A$106:BV$202,74,FALSE())))</f>
        <v>0</v>
      </c>
      <c r="BW49" s="193" t="n">
        <f aca="false">IF(ISERROR(VLOOKUP($A49,'Import Peak'!$A$3:BW$99,75,FALSE())-VLOOKUP($A49,'Import Peak Change'!$A$106:BW$202,75,FALSE())),0,(VLOOKUP($A49,'Import Peak'!$A$3:BW$99,75,FALSE())-VLOOKUP($A49,'Import Peak Change'!$A$106:BW$202,75,FALSE())))</f>
        <v>0</v>
      </c>
      <c r="BX49" s="193" t="n">
        <f aca="false">IF(ISERROR(VLOOKUP($A49,'Import Peak'!$A$3:BX$99,76,FALSE())-VLOOKUP($A49,'Import Peak Change'!$A$106:BX$202,76,FALSE())),0,(VLOOKUP($A49,'Import Peak'!$A$3:BX$99,76,FALSE())-VLOOKUP($A49,'Import Peak Change'!$A$106:BX$202,76,FALSE())))</f>
        <v>0</v>
      </c>
      <c r="BY49" s="193" t="n">
        <f aca="false">IF(ISERROR(VLOOKUP($A49,'Import Peak'!$A$3:BY$99,77,FALSE())-VLOOKUP($A49,'Import Peak Change'!$A$106:BY$202,77,FALSE())),0,(VLOOKUP($A49,'Import Peak'!$A$3:BY$99,77,FALSE())-VLOOKUP($A49,'Import Peak Change'!$A$106:BY$202,77,FALSE())))</f>
        <v>0</v>
      </c>
      <c r="BZ49" s="193" t="n">
        <f aca="false">IF(ISERROR(VLOOKUP($A49,'Import Peak'!$A$3:BZ$99,78,FALSE())-VLOOKUP($A49,'Import Peak Change'!$A$106:BZ$202,78,FALSE())),0,(VLOOKUP($A49,'Import Peak'!$A$3:BZ$99,78,FALSE())-VLOOKUP($A49,'Import Peak Change'!$A$106:BZ$202,78,FALSE())))</f>
        <v>0</v>
      </c>
      <c r="CA49" s="193" t="n">
        <f aca="false">IF(ISERROR(VLOOKUP($A49,'Import Peak'!$A$3:CA$99,79,FALSE())-VLOOKUP($A49,'Import Peak Change'!$A$106:CA$202,79,FALSE())),0,(VLOOKUP($A49,'Import Peak'!$A$3:CA$99,79,FALSE())-VLOOKUP($A49,'Import Peak Change'!$A$106:CA$202,79,FALSE())))</f>
        <v>0</v>
      </c>
      <c r="CB49" s="193" t="n">
        <f aca="false">IF(ISERROR(VLOOKUP($A49,'Import Peak'!$A$3:CB$99,80,FALSE())-VLOOKUP($A49,'Import Peak Change'!$A$106:CB$202,80,FALSE())),0,(VLOOKUP($A49,'Import Peak'!$A$3:CB$99,80,FALSE())-VLOOKUP($A49,'Import Peak Change'!$A$106:CB$202,80,FALSE())))</f>
        <v>0</v>
      </c>
      <c r="CC49" s="193" t="n">
        <f aca="false">IF(ISERROR(VLOOKUP($A49,'Import Peak'!$A$3:CC$99,81,FALSE())-VLOOKUP($A49,'Import Peak Change'!$A$106:CC$202,81,FALSE())),0,(VLOOKUP($A49,'Import Peak'!$A$3:CC$99,81,FALSE())-VLOOKUP($A49,'Import Peak Change'!$A$106:CC$202,81,FALSE())))</f>
        <v>0</v>
      </c>
      <c r="CD49" s="193" t="n">
        <f aca="false">IF(ISERROR(VLOOKUP($A49,'Import Peak'!$A$3:CD$99,82,FALSE())-VLOOKUP($A49,'Import Peak Change'!$A$106:CD$202,82,FALSE())),0,(VLOOKUP($A49,'Import Peak'!$A$3:CD$99,82,FALSE())-VLOOKUP($A49,'Import Peak Change'!$A$106:CD$202,82,FALSE())))</f>
        <v>0</v>
      </c>
      <c r="CE49" s="193" t="n">
        <f aca="false">IF(ISERROR(VLOOKUP($A49,'Import Peak'!$A$3:CE$99,83,FALSE())-VLOOKUP($A49,'Import Peak Change'!$A$106:CE$202,83,FALSE())),0,(VLOOKUP($A49,'Import Peak'!$A$3:CE$99,83,FALSE())-VLOOKUP($A49,'Import Peak Change'!$A$106:CE$202,83,FALSE())))</f>
        <v>0</v>
      </c>
      <c r="CF49" s="193" t="n">
        <f aca="false">IF(ISERROR(VLOOKUP($A49,'Import Peak'!$A$3:CF$99,84,FALSE())-VLOOKUP($A49,'Import Peak Change'!$A$106:CF$202,84,FALSE())),0,(VLOOKUP($A49,'Import Peak'!$A$3:CF$99,84,FALSE())-VLOOKUP($A49,'Import Peak Change'!$A$106:CF$202,84,FALSE())))</f>
        <v>0</v>
      </c>
      <c r="CG49" s="193" t="n">
        <f aca="false">IF(ISERROR(VLOOKUP($A49,'Import Peak'!$A$3:CG$99,85,FALSE())-VLOOKUP($A49,'Import Peak Change'!$A$106:CG$202,85,FALSE())),0,(VLOOKUP($A49,'Import Peak'!$A$3:CG$99,85,FALSE())-VLOOKUP($A49,'Import Peak Change'!$A$106:CG$202,85,FALSE())))</f>
        <v>0</v>
      </c>
      <c r="CH49" s="193" t="n">
        <f aca="false">IF(ISERROR(VLOOKUP($A49,'Import Peak'!$A$3:CH$99,86,FALSE())-VLOOKUP($A49,'Import Peak Change'!$A$106:CH$202,86,FALSE())),0,(VLOOKUP($A49,'Import Peak'!$A$3:CH$99,86,FALSE())-VLOOKUP($A49,'Import Peak Change'!$A$106:CH$202,86,FALSE())))</f>
        <v>0</v>
      </c>
      <c r="CI49" s="193" t="n">
        <f aca="false">IF(ISERROR(VLOOKUP($A49,'Import Peak'!$A$3:CI$99,87,FALSE())-VLOOKUP($A49,'Import Peak Change'!$A$106:CI$202,87,FALSE())),0,(VLOOKUP($A49,'Import Peak'!$A$3:CI$99,87,FALSE())-VLOOKUP($A49,'Import Peak Change'!$A$106:CI$202,87,FALSE())))</f>
        <v>0</v>
      </c>
      <c r="CJ49" s="193" t="n">
        <f aca="false">IF(ISERROR(VLOOKUP($A49,'Import Peak'!$A$3:CJ$99,88,FALSE())-VLOOKUP($A49,'Import Peak Change'!$A$106:CJ$202,88,FALSE())),0,(VLOOKUP($A49,'Import Peak'!$A$3:CJ$99,88,FALSE())-VLOOKUP($A49,'Import Peak Change'!$A$106:CJ$202,88,FALSE())))</f>
        <v>0</v>
      </c>
      <c r="CK49" s="193" t="n">
        <f aca="false">IF(ISERROR(VLOOKUP($A49,'Import Peak'!$A$3:CK$99,89,FALSE())-VLOOKUP($A49,'Import Peak Change'!$A$106:CK$202,89,FALSE())),0,(VLOOKUP($A49,'Import Peak'!$A$3:CK$99,89,FALSE())-VLOOKUP($A49,'Import Peak Change'!$A$106:CK$202,89,FALSE())))</f>
        <v>0</v>
      </c>
      <c r="CL49" s="193" t="n">
        <f aca="false">IF(ISERROR(VLOOKUP($A49,'Import Peak'!$A$3:CL$99,90,FALSE())-VLOOKUP($A49,'Import Peak Change'!$A$106:CL$202,90,FALSE())),0,(VLOOKUP($A49,'Import Peak'!$A$3:CL$99,90,FALSE())-VLOOKUP($A49,'Import Peak Change'!$A$106:CL$202,90,FALSE())))</f>
        <v>0</v>
      </c>
      <c r="CM49" s="193" t="n">
        <f aca="false">IF(ISERROR(VLOOKUP($A49,'Import Peak'!$A$3:CM$99,91,FALSE())-VLOOKUP($A49,'Import Peak Change'!$A$106:CM$202,91,FALSE())),0,(VLOOKUP($A49,'Import Peak'!$A$3:CM$99,91,FALSE())-VLOOKUP($A49,'Import Peak Change'!$A$106:CM$202,91,FALSE())))</f>
        <v>0</v>
      </c>
      <c r="CN49" s="193" t="n">
        <f aca="false">IF(ISERROR(VLOOKUP($A49,'Import Peak'!$A$3:CN$99,92,FALSE())-VLOOKUP($A49,'Import Peak Change'!$A$106:CN$202,92,FALSE())),0,(VLOOKUP($A49,'Import Peak'!$A$3:CN$99,92,FALSE())-VLOOKUP($A49,'Import Peak Change'!$A$106:CN$202,92,FALSE())))</f>
        <v>0</v>
      </c>
      <c r="CO49" s="193" t="n">
        <f aca="false">IF(ISERROR(VLOOKUP($A49,'Import Peak'!$A$3:CO$99,93,FALSE())-VLOOKUP($A49,'Import Peak Change'!$A$106:CO$202,93,FALSE())),0,(VLOOKUP($A49,'Import Peak'!$A$3:CO$99,93,FALSE())-VLOOKUP($A49,'Import Peak Change'!$A$106:CO$202,93,FALSE())))</f>
        <v>0</v>
      </c>
      <c r="CP49" s="193" t="n">
        <f aca="false">IF(ISERROR(VLOOKUP($A49,'Import Peak'!$A$3:CP$99,94,FALSE())-VLOOKUP($A49,'Import Peak Change'!$A$106:CP$202,94,FALSE())),0,(VLOOKUP($A49,'Import Peak'!$A$3:CP$99,94,FALSE())-VLOOKUP($A49,'Import Peak Change'!$A$106:CP$202,94,FALSE())))</f>
        <v>0</v>
      </c>
      <c r="CQ49" s="193" t="n">
        <f aca="false">IF(ISERROR(VLOOKUP($A49,'Import Peak'!$A$3:CQ$99,95,FALSE())-VLOOKUP($A49,'Import Peak Change'!$A$106:CQ$202,95,FALSE())),0,(VLOOKUP($A49,'Import Peak'!$A$3:CQ$99,95,FALSE())-VLOOKUP($A49,'Import Peak Change'!$A$106:CQ$202,95,FALSE())))</f>
        <v>0</v>
      </c>
      <c r="CR49" s="193" t="n">
        <f aca="false">IF(ISERROR(VLOOKUP($A49,'Import Peak'!$A$3:CR$99,96,FALSE())-VLOOKUP($A49,'Import Peak Change'!$A$106:CR$202,96,FALSE())),0,(VLOOKUP($A49,'Import Peak'!$A$3:CR$99,96,FALSE())-VLOOKUP($A49,'Import Peak Change'!$A$106:CR$202,96,FALSE())))</f>
        <v>0</v>
      </c>
      <c r="CS49" s="193" t="n">
        <f aca="false">IF(ISERROR(VLOOKUP($A49,'Import Peak'!$A$3:CS$99,97,FALSE())-VLOOKUP($A49,'Import Peak Change'!$A$106:CS$202,97,FALSE())),0,(VLOOKUP($A49,'Import Peak'!$A$3:CS$99,97,FALSE())-VLOOKUP($A49,'Import Peak Change'!$A$106:CS$202,97,FALSE())))</f>
        <v>0</v>
      </c>
      <c r="CT49" s="193" t="n">
        <f aca="false">IF(ISERROR(VLOOKUP($A49,'Import Peak'!$A$3:CT$99,98,FALSE())-VLOOKUP($A49,'Import Peak Change'!$A$106:CT$202,98,FALSE())),0,(VLOOKUP($A49,'Import Peak'!$A$3:CT$99,98,FALSE())-VLOOKUP($A49,'Import Peak Change'!$A$106:CT$202,98,FALSE())))</f>
        <v>0</v>
      </c>
      <c r="CU49" s="193" t="n">
        <f aca="false">IF(ISERROR(VLOOKUP($A49,'Import Peak'!$A$3:CU$99,99,FALSE())-VLOOKUP($A49,'Import Peak Change'!$A$106:CU$202,99,FALSE())),0,(VLOOKUP($A49,'Import Peak'!$A$3:CU$99,99,FALSE())-VLOOKUP($A49,'Import Peak Change'!$A$106:CU$202,99,FALSE())))</f>
        <v>0</v>
      </c>
      <c r="CV49" s="193" t="n">
        <f aca="false">IF(ISERROR(VLOOKUP($A49,'Import Peak'!$A$3:CV$99,100,FALSE())-VLOOKUP($A49,'Import Peak Change'!$A$106:CV$202,100,FALSE())),0,(VLOOKUP($A49,'Import Peak'!$A$3:CV$99,100,FALSE())-VLOOKUP($A49,'Import Peak Change'!$A$106:CV$202,100,FALSE())))</f>
        <v>0</v>
      </c>
      <c r="CW49" s="193" t="n">
        <f aca="false">IF(ISERROR(VLOOKUP($A49,'Import Peak'!$A$3:CW$99,101,FALSE())-VLOOKUP($A49,'Import Peak Change'!$A$106:CW$202,101,FALSE())),0,(VLOOKUP($A49,'Import Peak'!$A$3:CW$99,101,FALSE())-VLOOKUP($A49,'Import Peak Change'!$A$106:CW$202,101,FALSE())))</f>
        <v>0</v>
      </c>
      <c r="CX49" s="193" t="n">
        <f aca="false">IF(ISERROR(VLOOKUP($A49,'Import Peak'!$A$3:CX$99,102,FALSE())-VLOOKUP($A49,'Import Peak Change'!$A$106:CX$202,102,FALSE())),0,(VLOOKUP($A49,'Import Peak'!$A$3:CX$99,102,FALSE())-VLOOKUP($A49,'Import Peak Change'!$A$106:CX$202,102,FALSE())))</f>
        <v>0</v>
      </c>
      <c r="CY49" s="193" t="n">
        <f aca="false">IF(ISERROR(VLOOKUP($A49,'Import Peak'!$A$3:CY$99,103,FALSE())-VLOOKUP($A49,'Import Peak Change'!$A$106:CY$202,103,FALSE())),0,(VLOOKUP($A49,'Import Peak'!$A$3:CY$99,103,FALSE())-VLOOKUP($A49,'Import Peak Change'!$A$106:CY$202,103,FALSE())))</f>
        <v>0</v>
      </c>
      <c r="CZ49" s="193" t="n">
        <f aca="false">IF(ISERROR(VLOOKUP($A49,'Import Peak'!$A$3:CZ$99,104,FALSE())-VLOOKUP($A49,'Import Peak Change'!$A$106:CZ$202,104,FALSE())),0,(VLOOKUP($A49,'Import Peak'!$A$3:CZ$99,104,FALSE())-VLOOKUP($A49,'Import Peak Change'!$A$106:CZ$202,104,FALSE())))</f>
        <v>0</v>
      </c>
      <c r="DA49" s="193" t="n">
        <f aca="false">IF(ISERROR(VLOOKUP($A49,'Import Peak'!$A$3:DA$99,105,FALSE())-VLOOKUP($A49,'Import Peak Change'!$A$106:DA$202,105,FALSE())),0,(VLOOKUP($A49,'Import Peak'!$A$3:DA$99,105,FALSE())-VLOOKUP($A49,'Import Peak Change'!$A$106:DA$202,105,FALSE())))</f>
        <v>0</v>
      </c>
      <c r="DB49" s="193" t="n">
        <f aca="false">IF(ISERROR(VLOOKUP($A49,'Import Peak'!$A$3:DB$99,106,FALSE())-VLOOKUP($A49,'Import Peak Change'!$A$106:DB$202,106,FALSE())),0,(VLOOKUP($A49,'Import Peak'!$A$3:DB$99,106,FALSE())-VLOOKUP($A49,'Import Peak Change'!$A$106:DB$202,106,FALSE())))</f>
        <v>0</v>
      </c>
      <c r="DC49" s="193" t="n">
        <f aca="false">IF(ISERROR(VLOOKUP($A49,'Import Peak'!$A$3:DC$99,107,FALSE())-VLOOKUP($A49,'Import Peak Change'!$A$106:DC$202,107,FALSE())),0,(VLOOKUP($A49,'Import Peak'!$A$3:DC$99,107,FALSE())-VLOOKUP($A49,'Import Peak Change'!$A$106:DC$202,107,FALSE())))</f>
        <v>0</v>
      </c>
      <c r="DD49" s="193" t="n">
        <f aca="false">IF(ISERROR(VLOOKUP($A49,'Import Peak'!$A$3:DD$99,108,FALSE())-VLOOKUP($A49,'Import Peak Change'!$A$106:DD$202,108,FALSE())),0,(VLOOKUP($A49,'Import Peak'!$A$3:DD$99,108,FALSE())-VLOOKUP($A49,'Import Peak Change'!$A$106:DD$202,108,FALSE())))</f>
        <v>0</v>
      </c>
      <c r="DE49" s="193" t="n">
        <f aca="false">IF(ISERROR(VLOOKUP($A49,'Import Peak'!$A$3:DE$99,109,FALSE())-VLOOKUP($A49,'Import Peak Change'!$A$106:DE$202,109,FALSE())),0,(VLOOKUP($A49,'Import Peak'!$A$3:DE$99,109,FALSE())-VLOOKUP($A49,'Import Peak Change'!$A$106:DE$202,109,FALSE())))</f>
        <v>0</v>
      </c>
      <c r="DF49" s="193" t="n">
        <f aca="false">IF(ISERROR(VLOOKUP($A49,'Import Peak'!$A$3:DF$99,110,FALSE())-VLOOKUP($A49,'Import Peak Change'!$A$106:DF$202,110,FALSE())),0,(VLOOKUP($A49,'Import Peak'!$A$3:DF$99,110,FALSE())-VLOOKUP($A49,'Import Peak Change'!$A$106:DF$202,110,FALSE())))</f>
        <v>0</v>
      </c>
      <c r="DG49" s="193" t="n">
        <f aca="false">IF(ISERROR(VLOOKUP($A49,'Import Peak'!$A$3:DG$99,111,FALSE())-VLOOKUP($A49,'Import Peak Change'!$A$106:DG$202,111,FALSE())),0,(VLOOKUP($A49,'Import Peak'!$A$3:DG$99,111,FALSE())-VLOOKUP($A49,'Import Peak Change'!$A$106:DG$202,111,FALSE())))</f>
        <v>0</v>
      </c>
      <c r="DH49" s="193" t="n">
        <f aca="false">IF(ISERROR(VLOOKUP($A49,'Import Peak'!$A$3:DH$99,112,FALSE())-VLOOKUP($A49,'Import Peak Change'!$A$106:DH$202,112,FALSE())),0,(VLOOKUP($A49,'Import Peak'!$A$3:DH$99,112,FALSE())-VLOOKUP($A49,'Import Peak Change'!$A$106:DH$202,112,FALSE())))</f>
        <v>0</v>
      </c>
      <c r="DI49" s="193" t="n">
        <f aca="false">IF(ISERROR(VLOOKUP($A49,'Import Peak'!$A$3:DI$99,113,FALSE())-VLOOKUP($A49,'Import Peak Change'!$A$106:DI$202,113,FALSE())),0,(VLOOKUP($A49,'Import Peak'!$A$3:DI$99,113,FALSE())-VLOOKUP($A49,'Import Peak Change'!$A$106:DI$202,113,FALSE())))</f>
        <v>0</v>
      </c>
      <c r="DJ49" s="193" t="n">
        <f aca="false">IF(ISERROR(VLOOKUP($A49,'Import Peak'!$A$3:DJ$99,114,FALSE())-VLOOKUP($A49,'Import Peak Change'!$A$106:DJ$202,114,FALSE())),0,(VLOOKUP($A49,'Import Peak'!$A$3:DJ$99,114,FALSE())-VLOOKUP($A49,'Import Peak Change'!$A$106:DJ$202,114,FALSE())))</f>
        <v>0</v>
      </c>
      <c r="DK49" s="193" t="n">
        <f aca="false">IF(ISERROR(VLOOKUP($A49,'Import Peak'!$A$3:DK$99,115,FALSE())-VLOOKUP($A49,'Import Peak Change'!$A$106:DK$202,115,FALSE())),0,(VLOOKUP($A49,'Import Peak'!$A$3:DK$99,115,FALSE())-VLOOKUP($A49,'Import Peak Change'!$A$106:DK$202,115,FALSE())))</f>
        <v>0</v>
      </c>
      <c r="DL49" s="193" t="n">
        <f aca="false">IF(ISERROR(VLOOKUP($A49,'Import Peak'!$A$3:DL$99,116,FALSE())-VLOOKUP($A49,'Import Peak Change'!$A$106:DL$202,116,FALSE())),0,(VLOOKUP($A49,'Import Peak'!$A$3:DL$99,116,FALSE())-VLOOKUP($A49,'Import Peak Change'!$A$106:DL$202,116,FALSE())))</f>
        <v>0</v>
      </c>
      <c r="DM49" s="193" t="n">
        <f aca="false">IF(ISERROR(VLOOKUP($A49,'Import Peak'!$A$3:DM$99,117,FALSE())-VLOOKUP($A49,'Import Peak Change'!$A$106:DM$202,117,FALSE())),0,(VLOOKUP($A49,'Import Peak'!$A$3:DM$99,117,FALSE())-VLOOKUP($A49,'Import Peak Change'!$A$106:DM$202,117,FALSE())))</f>
        <v>0</v>
      </c>
      <c r="DN49" s="193" t="n">
        <f aca="false">IF(ISERROR(VLOOKUP($A49,'Import Peak'!$A$3:DN$99,118,FALSE())-VLOOKUP($A49,'Import Peak Change'!$A$106:DN$202,118,FALSE())),0,(VLOOKUP($A49,'Import Peak'!$A$3:DN$99,118,FALSE())-VLOOKUP($A49,'Import Peak Change'!$A$106:DN$202,118,FALSE())))</f>
        <v>0</v>
      </c>
      <c r="DO49" s="193" t="n">
        <f aca="false">IF(ISERROR(VLOOKUP($A49,'Import Peak'!$A$3:DO$99,119,FALSE())-VLOOKUP($A49,'Import Peak Change'!$A$106:DO$202,119,FALSE())),0,(VLOOKUP($A49,'Import Peak'!$A$3:DO$99,119,FALSE())-VLOOKUP($A49,'Import Peak Change'!$A$106:DO$202,119,FALSE())))</f>
        <v>0</v>
      </c>
      <c r="DP49" s="193" t="n">
        <f aca="false">IF(ISERROR(VLOOKUP($A49,'Import Peak'!$A$3:DP$99,120,FALSE())-VLOOKUP($A49,'Import Peak Change'!$A$106:DP$202,120,FALSE())),0,(VLOOKUP($A49,'Import Peak'!$A$3:DP$99,120,FALSE())-VLOOKUP($A49,'Import Peak Change'!$A$106:DP$202,120,FALSE())))</f>
        <v>0</v>
      </c>
      <c r="DQ49" s="193" t="n">
        <f aca="false">IF(ISERROR(VLOOKUP($A49,'Import Peak'!$A$3:DQ$99,121,FALSE())-VLOOKUP($A49,'Import Peak Change'!$A$106:DQ$202,121,FALSE())),0,(VLOOKUP($A49,'Import Peak'!$A$3:DQ$99,121,FALSE())-VLOOKUP($A49,'Import Peak Change'!$A$106:DQ$202,121,FALSE())))</f>
        <v>0</v>
      </c>
      <c r="DR49" s="193" t="n">
        <f aca="false">IF(ISERROR(VLOOKUP($A49,'Import Peak'!$A$3:DR$99,122,FALSE())-VLOOKUP($A49,'Import Peak Change'!$A$106:DR$202,122,FALSE())),0,(VLOOKUP($A49,'Import Peak'!$A$3:DR$99,122,FALSE())-VLOOKUP($A49,'Import Peak Change'!$A$106:DR$202,122,FALSE())))</f>
        <v>0</v>
      </c>
      <c r="DS49" s="193" t="n">
        <f aca="false">IF(ISERROR(VLOOKUP($A49,'Import Peak'!$A$3:DS$99,123,FALSE())-VLOOKUP($A49,'Import Peak Change'!$A$106:DS$202,123,FALSE())),0,(VLOOKUP($A49,'Import Peak'!$A$3:DS$99,123,FALSE())-VLOOKUP($A49,'Import Peak Change'!$A$106:DS$202,123,FALSE())))</f>
        <v>0</v>
      </c>
      <c r="DT49" s="193" t="n">
        <f aca="false">IF(ISERROR(VLOOKUP($A49,'Import Peak'!$A$3:DT$99,124,FALSE())-VLOOKUP($A49,'Import Peak Change'!$A$106:DT$202,124,FALSE())),0,(VLOOKUP($A49,'Import Peak'!$A$3:DT$99,124,FALSE())-VLOOKUP($A49,'Import Peak Change'!$A$106:DT$202,124,FALSE())))</f>
        <v>0</v>
      </c>
      <c r="DU49" s="193" t="n">
        <f aca="false">IF(ISERROR(VLOOKUP($A49,'Import Peak'!$A$3:DU$99,125,FALSE())-VLOOKUP($A49,'Import Peak Change'!$A$106:DU$202,125,FALSE())),0,(VLOOKUP($A49,'Import Peak'!$A$3:DU$99,125,FALSE())-VLOOKUP($A49,'Import Peak Change'!$A$106:DU$202,125,FALSE())))</f>
        <v>0</v>
      </c>
      <c r="DV49" s="193" t="n">
        <f aca="false">IF(ISERROR(VLOOKUP($A49,'Import Peak'!$A$3:DV$99,126,FALSE())-VLOOKUP($A49,'Import Peak Change'!$A$106:DV$202,126,FALSE())),0,(VLOOKUP($A49,'Import Peak'!$A$3:DV$99,126,FALSE())-VLOOKUP($A49,'Import Peak Change'!$A$106:DV$202,126,FALSE())))</f>
        <v>0</v>
      </c>
      <c r="DW49" s="193" t="n">
        <f aca="false">IF(ISERROR(VLOOKUP($A49,'Import Peak'!$A$3:DW$99,127,FALSE())-VLOOKUP($A49,'Import Peak Change'!$A$106:DW$202,127,FALSE())),0,(VLOOKUP($A49,'Import Peak'!$A$3:DW$99,127,FALSE())-VLOOKUP($A49,'Import Peak Change'!$A$106:DW$202,127,FALSE())))</f>
        <v>0</v>
      </c>
      <c r="DX49" s="193" t="n">
        <f aca="false">IF(ISERROR(VLOOKUP($A49,'Import Peak'!$A$3:DX$99,128,FALSE())-VLOOKUP($A49,'Import Peak Change'!$A$106:DX$202,128,FALSE())),0,(VLOOKUP($A49,'Import Peak'!$A$3:DX$99,128,FALSE())-VLOOKUP($A49,'Import Peak Change'!$A$106:DX$202,128,FALSE())))</f>
        <v>0</v>
      </c>
      <c r="DY49" s="193" t="n">
        <f aca="false">IF(ISERROR(VLOOKUP($A49,'Import Peak'!$A$3:DY$99,129,FALSE())-VLOOKUP($A49,'Import Peak Change'!$A$106:DY$202,129,FALSE())),0,(VLOOKUP($A49,'Import Peak'!$A$3:DY$99,129,FALSE())-VLOOKUP($A49,'Import Peak Change'!$A$106:DY$202,129,FALSE())))</f>
        <v>0</v>
      </c>
      <c r="DZ49" s="193" t="n">
        <f aca="false">IF(ISERROR(VLOOKUP($A49,'Import Peak'!$A$3:DZ$99,130,FALSE())-VLOOKUP($A49,'Import Peak Change'!$A$106:DZ$202,130,FALSE())),0,(VLOOKUP($A49,'Import Peak'!$A$3:DZ$99,130,FALSE())-VLOOKUP($A49,'Import Peak Change'!$A$106:DZ$202,130,FALSE())))</f>
        <v>0</v>
      </c>
      <c r="EA49" s="193" t="n">
        <f aca="false">IF(ISERROR(VLOOKUP($A49,'Import Peak'!$A$3:EA$99,131,FALSE())-VLOOKUP($A49,'Import Peak Change'!$A$106:EA$202,131,FALSE())),0,(VLOOKUP($A49,'Import Peak'!$A$3:EA$99,131,FALSE())-VLOOKUP($A49,'Import Peak Change'!$A$106:EA$202,131,FALSE())))</f>
        <v>0</v>
      </c>
      <c r="EB49" s="193" t="n">
        <f aca="false">IF(ISERROR(VLOOKUP($A49,'Import Peak'!$A$3:EB$99,132,FALSE())-VLOOKUP($A49,'Import Peak Change'!$A$106:EB$202,132,FALSE())),0,(VLOOKUP($A49,'Import Peak'!$A$3:EB$99,132,FALSE())-VLOOKUP($A49,'Import Peak Change'!$A$106:EB$202,132,FALSE())))</f>
        <v>0</v>
      </c>
      <c r="EC49" s="193" t="n">
        <f aca="false">IF(ISERROR(VLOOKUP($A49,'Import Peak'!$A$3:EC$99,133,FALSE())-VLOOKUP($A49,'Import Peak Change'!$A$106:EC$202,133,FALSE())),0,(VLOOKUP($A49,'Import Peak'!$A$3:EC$99,133,FALSE())-VLOOKUP($A49,'Import Peak Change'!$A$106:EC$202,133,FALSE())))</f>
        <v>0</v>
      </c>
      <c r="ED49" s="193" t="n">
        <f aca="false">IF(ISERROR(VLOOKUP($A49,'Import Peak'!$A$3:ED$99,134,FALSE())-VLOOKUP($A49,'Import Peak Change'!$A$106:ED$202,134,FALSE())),0,(VLOOKUP($A49,'Import Peak'!$A$3:ED$99,134,FALSE())-VLOOKUP($A49,'Import Peak Change'!$A$106:ED$202,134,FALSE())))</f>
        <v>0</v>
      </c>
      <c r="EE49" s="193" t="n">
        <f aca="false">IF(ISERROR(VLOOKUP($A49,'Import Peak'!$A$3:EE$99,135,FALSE())-VLOOKUP($A49,'Import Peak Change'!$A$106:EE$202,135,FALSE())),0,(VLOOKUP($A49,'Import Peak'!$A$3:EE$99,135,FALSE())-VLOOKUP($A49,'Import Peak Change'!$A$106:EE$202,135,FALSE())))</f>
        <v>0</v>
      </c>
      <c r="EF49" s="193" t="n">
        <f aca="false">IF(ISERROR(VLOOKUP($A49,'Import Peak'!$A$3:EF$99,136,FALSE())-VLOOKUP($A49,'Import Peak Change'!$A$106:EF$202,136,FALSE())),0,(VLOOKUP($A49,'Import Peak'!$A$3:EF$99,136,FALSE())-VLOOKUP($A49,'Import Peak Change'!$A$106:EF$202,136,FALSE())))</f>
        <v>0</v>
      </c>
      <c r="EG49" s="193" t="n">
        <f aca="false">IF(ISERROR(VLOOKUP($A49,'Import Peak'!$A$3:EG$99,137,FALSE())-VLOOKUP($A49,'Import Peak Change'!$A$106:EG$202,137,FALSE())),0,(VLOOKUP($A49,'Import Peak'!$A$3:EG$99,137,FALSE())-VLOOKUP($A49,'Import Peak Change'!$A$106:EG$202,137,FALSE())))</f>
        <v>0</v>
      </c>
      <c r="EH49" s="193" t="n">
        <f aca="false">IF(ISERROR(VLOOKUP($A49,'Import Peak'!$A$3:EH$99,138,FALSE())-VLOOKUP($A49,'Import Peak Change'!$A$106:EH$202,138,FALSE())),0,(VLOOKUP($A49,'Import Peak'!$A$3:EH$99,138,FALSE())-VLOOKUP($A49,'Import Peak Change'!$A$106:EH$202,138,FALSE())))</f>
        <v>0</v>
      </c>
      <c r="EI49" s="193" t="n">
        <f aca="false">IF(ISERROR(VLOOKUP($A49,'Import Peak'!$A$3:EI$99,139,FALSE())-VLOOKUP($A49,'Import Peak Change'!$A$106:EI$202,139,FALSE())),0,(VLOOKUP($A49,'Import Peak'!$A$3:EI$99,139,FALSE())-VLOOKUP($A49,'Import Peak Change'!$A$106:EI$202,139,FALSE())))</f>
        <v>0</v>
      </c>
      <c r="EJ49" s="193" t="n">
        <f aca="false">IF(ISERROR(VLOOKUP($A49,'Import Peak'!$A$3:EJ$99,140,FALSE())-VLOOKUP($A49,'Import Peak Change'!$A$106:EJ$202,140,FALSE())),0,(VLOOKUP($A49,'Import Peak'!$A$3:EJ$99,140,FALSE())-VLOOKUP($A49,'Import Peak Change'!$A$106:EJ$202,140,FALSE())))</f>
        <v>0</v>
      </c>
      <c r="EK49" s="193" t="n">
        <f aca="false">IF(ISERROR(VLOOKUP($A49,'Import Peak'!$A$3:EK$99,141,FALSE())-VLOOKUP($A49,'Import Peak Change'!$A$106:EK$202,141,FALSE())),0,(VLOOKUP($A49,'Import Peak'!$A$3:EK$99,141,FALSE())-VLOOKUP($A49,'Import Peak Change'!$A$106:EK$202,141,FALSE())))</f>
        <v>0</v>
      </c>
      <c r="EL49" s="193" t="n">
        <f aca="false">IF(ISERROR(VLOOKUP($A49,'Import Peak'!$A$3:EL$99,142,FALSE())-VLOOKUP($A49,'Import Peak Change'!$A$106:EL$202,142,FALSE())),0,(VLOOKUP($A49,'Import Peak'!$A$3:EL$99,142,FALSE())-VLOOKUP($A49,'Import Peak Change'!$A$106:EL$202,142,FALSE())))</f>
        <v>0</v>
      </c>
      <c r="EM49" s="193" t="n">
        <f aca="false">IF(ISERROR(VLOOKUP($A49,'Import Peak'!$A$3:EM$99,143,FALSE())-VLOOKUP($A49,'Import Peak Change'!$A$106:EM$202,143,FALSE())),0,(VLOOKUP($A49,'Import Peak'!$A$3:EM$99,143,FALSE())-VLOOKUP($A49,'Import Peak Change'!$A$106:EM$202,143,FALSE())))</f>
        <v>0</v>
      </c>
      <c r="EN49" s="193" t="n">
        <f aca="false">IF(ISERROR(VLOOKUP($A49,'Import Peak'!$A$3:EN$99,144,FALSE())-VLOOKUP($A49,'Import Peak Change'!$A$106:EN$202,144,FALSE())),0,(VLOOKUP($A49,'Import Peak'!$A$3:EN$99,144,FALSE())-VLOOKUP($A49,'Import Peak Change'!$A$106:EN$202,144,FALSE())))</f>
        <v>0</v>
      </c>
      <c r="EO49" s="193" t="n">
        <f aca="false">IF(ISERROR(VLOOKUP($A49,'Import Peak'!$A$3:EO$99,145,FALSE())-VLOOKUP($A49,'Import Peak Change'!$A$106:EO$202,145,FALSE())),0,(VLOOKUP($A49,'Import Peak'!$A$3:EO$99,145,FALSE())-VLOOKUP($A49,'Import Peak Change'!$A$106:EO$202,145,FALSE())))</f>
        <v>0</v>
      </c>
      <c r="EP49" s="193" t="n">
        <f aca="false">IF(ISERROR(VLOOKUP($A49,'Import Peak'!$A$3:EP$99,146,FALSE())-VLOOKUP($A49,'Import Peak Change'!$A$106:EP$202,146,FALSE())),0,(VLOOKUP($A49,'Import Peak'!$A$3:EP$99,146,FALSE())-VLOOKUP($A49,'Import Peak Change'!$A$106:EP$202,146,FALSE())))</f>
        <v>0</v>
      </c>
      <c r="EQ49" s="193" t="n">
        <f aca="false">IF(ISERROR(VLOOKUP($A49,'Import Peak'!$A$3:EQ$99,147,FALSE())-VLOOKUP($A49,'Import Peak Change'!$A$106:EQ$202,147,FALSE())),0,(VLOOKUP($A49,'Import Peak'!$A$3:EQ$99,147,FALSE())-VLOOKUP($A49,'Import Peak Change'!$A$106:EQ$202,147,FALSE())))</f>
        <v>0</v>
      </c>
      <c r="ER49" s="193" t="n">
        <f aca="false">IF(ISERROR(VLOOKUP($A49,'Import Peak'!$A$3:ER$99,148,FALSE())-VLOOKUP($A49,'Import Peak Change'!$A$106:ER$202,148,FALSE())),0,(VLOOKUP($A49,'Import Peak'!$A$3:ER$99,148,FALSE())-VLOOKUP($A49,'Import Peak Change'!$A$106:ER$202,148,FALSE())))</f>
        <v>0</v>
      </c>
      <c r="ES49" s="193" t="n">
        <f aca="false">IF(ISERROR(VLOOKUP($A49,'Import Peak'!$A$3:ES$99,149,FALSE())-VLOOKUP($A49,'Import Peak Change'!$A$106:ES$202,149,FALSE())),0,(VLOOKUP($A49,'Import Peak'!$A$3:ES$99,149,FALSE())-VLOOKUP($A49,'Import Peak Change'!$A$106:ES$202,149,FALSE())))</f>
        <v>0</v>
      </c>
      <c r="ET49" s="193" t="n">
        <f aca="false">IF(ISERROR(VLOOKUP($A49,'Import Peak'!$A$3:ET$99,150,FALSE())-VLOOKUP($A49,'Import Peak Change'!$A$106:ET$202,150,FALSE())),0,(VLOOKUP($A49,'Import Peak'!$A$3:ET$99,150,FALSE())-VLOOKUP($A49,'Import Peak Change'!$A$106:ET$202,150,FALSE())))</f>
        <v>0</v>
      </c>
      <c r="EU49" s="193" t="n">
        <f aca="false">IF(ISERROR(VLOOKUP($A49,'Import Peak'!$A$3:EU$99,151,FALSE())-VLOOKUP($A49,'Import Peak Change'!$A$106:EU$202,151,FALSE())),0,(VLOOKUP($A49,'Import Peak'!$A$3:EU$99,151,FALSE())-VLOOKUP($A49,'Import Peak Change'!$A$106:EU$202,151,FALSE())))</f>
        <v>0</v>
      </c>
      <c r="EV49" s="193" t="n">
        <f aca="false">IF(ISERROR(VLOOKUP($A49,'Import Peak'!$A$3:EV$99,152,FALSE())-VLOOKUP($A49,'Import Peak Change'!$A$106:EV$202,152,FALSE())),0,(VLOOKUP($A49,'Import Peak'!$A$3:EV$99,152,FALSE())-VLOOKUP($A49,'Import Peak Change'!$A$106:EV$202,152,FALSE())))</f>
        <v>0</v>
      </c>
      <c r="EW49" s="193" t="n">
        <f aca="false">IF(ISERROR(VLOOKUP($A49,'Import Peak'!$A$3:EW$99,153,FALSE())-VLOOKUP($A49,'Import Peak Change'!$A$106:EW$202,153,FALSE())),0,(VLOOKUP($A49,'Import Peak'!$A$3:EW$99,153,FALSE())-VLOOKUP($A49,'Import Peak Change'!$A$106:EW$202,153,FALSE())))</f>
        <v>0</v>
      </c>
      <c r="EX49" s="193" t="n">
        <f aca="false">IF(ISERROR(VLOOKUP($A49,'Import Peak'!$A$3:EX$99,154,FALSE())-VLOOKUP($A49,'Import Peak Change'!$A$106:EX$202,154,FALSE())),0,(VLOOKUP($A49,'Import Peak'!$A$3:EX$99,154,FALSE())-VLOOKUP($A49,'Import Peak Change'!$A$106:EX$202,154,FALSE())))</f>
        <v>0</v>
      </c>
      <c r="EY49" s="193" t="n">
        <f aca="false">IF(ISERROR(VLOOKUP($A49,'Import Peak'!$A$3:EY$99,155,FALSE())-VLOOKUP($A49,'Import Peak Change'!$A$106:EY$202,155,FALSE())),0,(VLOOKUP($A49,'Import Peak'!$A$3:EY$99,155,FALSE())-VLOOKUP($A49,'Import Peak Change'!$A$106:EY$202,155,FALSE())))</f>
        <v>0</v>
      </c>
      <c r="EZ49" s="193" t="n">
        <f aca="false">IF(ISERROR(VLOOKUP($A49,'Import Peak'!$A$3:EZ$99,156,FALSE())-VLOOKUP($A49,'Import Peak Change'!$A$106:EZ$202,156,FALSE())),0,(VLOOKUP($A49,'Import Peak'!$A$3:EZ$99,156,FALSE())-VLOOKUP($A49,'Import Peak Change'!$A$106:EZ$202,156,FALSE())))</f>
        <v>0</v>
      </c>
      <c r="FA49" s="193" t="n">
        <f aca="false">IF(ISERROR(VLOOKUP($A49,'Import Peak'!$A$3:FA$99,157,FALSE())-VLOOKUP($A49,'Import Peak Change'!$A$106:FA$202,157,FALSE())),0,(VLOOKUP($A49,'Import Peak'!$A$3:FA$99,157,FALSE())-VLOOKUP($A49,'Import Peak Change'!$A$106:FA$202,157,FALSE())))</f>
        <v>0</v>
      </c>
      <c r="FB49" s="193" t="n">
        <f aca="false">IF(ISERROR(VLOOKUP($A49,'Import Peak'!$A$3:FB$99,158,FALSE())-VLOOKUP($A49,'Import Peak Change'!$A$106:FB$202,158,FALSE())),0,(VLOOKUP($A49,'Import Peak'!$A$3:FB$99,158,FALSE())-VLOOKUP($A49,'Import Peak Change'!$A$106:FB$202,158,FALSE())))</f>
        <v>0</v>
      </c>
      <c r="FC49" s="193" t="n">
        <f aca="false">IF(ISERROR(VLOOKUP($A49,'Import Peak'!$A$3:FC$99,159,FALSE())-VLOOKUP($A49,'Import Peak Change'!$A$106:FC$202,159,FALSE())),0,(VLOOKUP($A49,'Import Peak'!$A$3:FC$99,159,FALSE())-VLOOKUP($A49,'Import Peak Change'!$A$106:FC$202,159,FALSE())))</f>
        <v>0</v>
      </c>
      <c r="FD49" s="193" t="n">
        <f aca="false">IF(ISERROR(VLOOKUP($A49,'Import Peak'!$A$3:FD$99,160,FALSE())-VLOOKUP($A49,'Import Peak Change'!$A$106:FD$202,160,FALSE())),0,(VLOOKUP($A49,'Import Peak'!$A$3:FD$99,160,FALSE())-VLOOKUP($A49,'Import Peak Change'!$A$106:FD$202,160,FALSE())))</f>
        <v>0</v>
      </c>
      <c r="FE49" s="193" t="n">
        <f aca="false">IF(ISERROR(VLOOKUP($A49,'Import Peak'!$A$3:FE$99,161,FALSE())-VLOOKUP($A49,'Import Peak Change'!$A$106:FE$202,161,FALSE())),0,(VLOOKUP($A49,'Import Peak'!$A$3:FE$99,161,FALSE())-VLOOKUP($A49,'Import Peak Change'!$A$106:FE$202,161,FALSE())))</f>
        <v>0</v>
      </c>
      <c r="FF49" s="193" t="n">
        <f aca="false">IF(ISERROR(VLOOKUP($A49,'Import Peak'!$A$3:FF$99,162,FALSE())-VLOOKUP($A49,'Import Peak Change'!$A$106:FF$202,162,FALSE())),0,(VLOOKUP($A49,'Import Peak'!$A$3:FF$99,162,FALSE())-VLOOKUP($A49,'Import Peak Change'!$A$106:FF$202,162,FALSE())))</f>
        <v>0</v>
      </c>
      <c r="FG49" s="193" t="n">
        <f aca="false">IF(ISERROR(VLOOKUP($A49,'Import Peak'!$A$3:FG$99,163,FALSE())-VLOOKUP($A49,'Import Peak Change'!$A$106:FG$202,163,FALSE())),0,(VLOOKUP($A49,'Import Peak'!$A$3:FG$99,163,FALSE())-VLOOKUP($A49,'Import Peak Change'!$A$106:FG$202,163,FALSE())))</f>
        <v>0</v>
      </c>
      <c r="FH49" s="193" t="n">
        <f aca="false">IF(ISERROR(VLOOKUP($A49,'Import Peak'!$A$3:FH$99,164,FALSE())-VLOOKUP($A49,'Import Peak Change'!$A$106:FH$202,164,FALSE())),0,(VLOOKUP($A49,'Import Peak'!$A$3:FH$99,164,FALSE())-VLOOKUP($A49,'Import Peak Change'!$A$106:FH$202,164,FALSE())))</f>
        <v>0</v>
      </c>
      <c r="FI49" s="193" t="n">
        <f aca="false">IF(ISERROR(VLOOKUP($A49,'Import Peak'!$A$3:FI$99,165,FALSE())-VLOOKUP($A49,'Import Peak Change'!$A$106:FI$202,165,FALSE())),0,(VLOOKUP($A49,'Import Peak'!$A$3:FI$99,165,FALSE())-VLOOKUP($A49,'Import Peak Change'!$A$106:FI$202,165,FALSE())))</f>
        <v>0</v>
      </c>
      <c r="FJ49" s="193" t="n">
        <f aca="false">IF(ISERROR(VLOOKUP($A49,'Import Peak'!$A$3:FJ$99,166,FALSE())-VLOOKUP($A49,'Import Peak Change'!$A$106:FJ$202,166,FALSE())),0,(VLOOKUP($A49,'Import Peak'!$A$3:FJ$99,166,FALSE())-VLOOKUP($A49,'Import Peak Change'!$A$106:FJ$202,166,FALSE())))</f>
        <v>0</v>
      </c>
      <c r="FK49" s="193" t="n">
        <f aca="false">IF(ISERROR(VLOOKUP($A49,'Import Peak'!$A$3:FK$99,167,FALSE())-VLOOKUP($A49,'Import Peak Change'!$A$106:FK$202,167,FALSE())),0,(VLOOKUP($A49,'Import Peak'!$A$3:FK$99,167,FALSE())-VLOOKUP($A49,'Import Peak Change'!$A$106:FK$202,167,FALSE())))</f>
        <v>0</v>
      </c>
      <c r="FL49" s="193" t="n">
        <f aca="false">IF(ISERROR(VLOOKUP($A49,'Import Peak'!$A$3:FL$99,168,FALSE())-VLOOKUP($A49,'Import Peak Change'!$A$106:FL$202,168,FALSE())),0,(VLOOKUP($A49,'Import Peak'!$A$3:FL$99,168,FALSE())-VLOOKUP($A49,'Import Peak Change'!$A$106:FL$202,168,FALSE())))</f>
        <v>0</v>
      </c>
      <c r="FM49" s="193" t="n">
        <f aca="false">IF(ISERROR(VLOOKUP($A49,'Import Peak'!$A$3:FM$99,169,FALSE())-VLOOKUP($A49,'Import Peak Change'!$A$106:FM$202,169,FALSE())),0,(VLOOKUP($A49,'Import Peak'!$A$3:FM$99,169,FALSE())-VLOOKUP($A49,'Import Peak Change'!$A$106:FM$202,169,FALSE())))</f>
        <v>0</v>
      </c>
      <c r="FN49" s="193" t="n">
        <f aca="false">IF(ISERROR(VLOOKUP($A49,'Import Peak'!$A$3:FN$99,170,FALSE())-VLOOKUP($A49,'Import Peak Change'!$A$106:FN$202,170,FALSE())),0,(VLOOKUP($A49,'Import Peak'!$A$3:FN$99,170,FALSE())-VLOOKUP($A49,'Import Peak Change'!$A$106:FN$202,170,FALSE())))</f>
        <v>0</v>
      </c>
      <c r="FO49" s="193" t="n">
        <f aca="false">IF(ISERROR(VLOOKUP($A49,'Import Peak'!$A$3:FO$99,171,FALSE())-VLOOKUP($A49,'Import Peak Change'!$A$106:FO$202,171,FALSE())),0,(VLOOKUP($A49,'Import Peak'!$A$3:FO$99,171,FALSE())-VLOOKUP($A49,'Import Peak Change'!$A$106:FO$202,171,FALSE())))</f>
        <v>0</v>
      </c>
      <c r="FP49" s="193" t="n">
        <f aca="false">IF(ISERROR(VLOOKUP($A49,'Import Peak'!$A$3:FP$99,172,FALSE())-VLOOKUP($A49,'Import Peak Change'!$A$106:FP$202,172,FALSE())),0,(VLOOKUP($A49,'Import Peak'!$A$3:FP$99,172,FALSE())-VLOOKUP($A49,'Import Peak Change'!$A$106:FP$202,172,FALSE())))</f>
        <v>0</v>
      </c>
      <c r="FQ49" s="193" t="n">
        <f aca="false">IF(ISERROR(VLOOKUP($A49,'Import Peak'!$A$3:FQ$99,173,FALSE())-VLOOKUP($A49,'Import Peak Change'!$A$106:FQ$202,173,FALSE())),0,(VLOOKUP($A49,'Import Peak'!$A$3:FQ$99,173,FALSE())-VLOOKUP($A49,'Import Peak Change'!$A$106:FQ$202,173,FALSE())))</f>
        <v>0</v>
      </c>
      <c r="FR49" s="193" t="n">
        <f aca="false">IF(ISERROR(VLOOKUP($A49,'Import Peak'!$A$3:FR$99,174,FALSE())-VLOOKUP($A49,'Import Peak Change'!$A$106:FR$202,174,FALSE())),0,(VLOOKUP($A49,'Import Peak'!$A$3:FR$99,174,FALSE())-VLOOKUP($A49,'Import Peak Change'!$A$106:FR$202,174,FALSE())))</f>
        <v>0</v>
      </c>
      <c r="FS49" s="193" t="n">
        <f aca="false">IF(ISERROR(VLOOKUP($A49,'Import Peak'!$A$3:FS$99,175,FALSE())-VLOOKUP($A49,'Import Peak Change'!$A$106:FS$202,175,FALSE())),0,(VLOOKUP($A49,'Import Peak'!$A$3:FS$99,175,FALSE())-VLOOKUP($A49,'Import Peak Change'!$A$106:FS$202,175,FALSE())))</f>
        <v>0</v>
      </c>
      <c r="FT49" s="193" t="n">
        <f aca="false">IF(ISERROR(VLOOKUP($A49,'Import Peak'!$A$3:FT$99,176,FALSE())-VLOOKUP($A49,'Import Peak Change'!$A$106:FT$202,176,FALSE())),0,(VLOOKUP($A49,'Import Peak'!$A$3:FT$99,176,FALSE())-VLOOKUP($A49,'Import Peak Change'!$A$106:FT$202,176,FALSE())))</f>
        <v>0</v>
      </c>
      <c r="FU49" s="193" t="n">
        <f aca="false">IF(ISERROR(VLOOKUP($A49,'Import Peak'!$A$3:FU$99,177,FALSE())-VLOOKUP($A49,'Import Peak Change'!$A$106:FU$202,177,FALSE())),0,(VLOOKUP($A49,'Import Peak'!$A$3:FU$99,177,FALSE())-VLOOKUP($A49,'Import Peak Change'!$A$106:FU$202,177,FALSE())))</f>
        <v>0</v>
      </c>
      <c r="FV49" s="193" t="n">
        <f aca="false">IF(ISERROR(VLOOKUP($A49,'Import Peak'!$A$3:FV$99,178,FALSE())-VLOOKUP($A49,'Import Peak Change'!$A$106:FV$202,178,FALSE())),0,(VLOOKUP($A49,'Import Peak'!$A$3:FV$99,178,FALSE())-VLOOKUP($A49,'Import Peak Change'!$A$106:FV$202,178,FALSE())))</f>
        <v>0</v>
      </c>
      <c r="FW49" s="193" t="n">
        <f aca="false">IF(ISERROR(VLOOKUP($A49,'Import Peak'!$A$3:FW$99,179,FALSE())-VLOOKUP($A49,'Import Peak Change'!$A$106:FW$202,179,FALSE())),0,(VLOOKUP($A49,'Import Peak'!$A$3:FW$99,179,FALSE())-VLOOKUP($A49,'Import Peak Change'!$A$106:FW$202,179,FALSE())))</f>
        <v>0</v>
      </c>
      <c r="FX49" s="193" t="n">
        <f aca="false">IF(ISERROR(VLOOKUP($A49,'Import Peak'!$A$3:FX$99,180,FALSE())-VLOOKUP($A49,'Import Peak Change'!$A$106:FX$202,180,FALSE())),0,(VLOOKUP($A49,'Import Peak'!$A$3:FX$99,180,FALSE())-VLOOKUP($A49,'Import Peak Change'!$A$106:FX$202,180,FALSE())))</f>
        <v>0</v>
      </c>
      <c r="FY49" s="193" t="n">
        <f aca="false">IF(ISERROR(VLOOKUP($A49,'Import Peak'!$A$3:FY$99,181,FALSE())-VLOOKUP($A49,'Import Peak Change'!$A$106:FY$202,181,FALSE())),0,(VLOOKUP($A49,'Import Peak'!$A$3:FY$99,181,FALSE())-VLOOKUP($A49,'Import Peak Change'!$A$106:FY$202,181,FALSE())))</f>
        <v>0</v>
      </c>
      <c r="FZ49" s="193" t="n">
        <f aca="false">IF(ISERROR(VLOOKUP($A49,'Import Peak'!$A$3:FZ$99,182,FALSE())-VLOOKUP($A49,'Import Peak Change'!$A$106:FZ$202,182,FALSE())),0,(VLOOKUP($A49,'Import Peak'!$A$3:FZ$99,182,FALSE())-VLOOKUP($A49,'Import Peak Change'!$A$106:FZ$202,182,FALSE())))</f>
        <v>0</v>
      </c>
      <c r="GA49" s="193" t="n">
        <f aca="false">IF(ISERROR(VLOOKUP($A49,'Import Peak'!$A$3:GA$99,183,FALSE())-VLOOKUP($A49,'Import Peak Change'!$A$106:GA$202,183,FALSE())),0,(VLOOKUP($A49,'Import Peak'!$A$3:GA$99,183,FALSE())-VLOOKUP($A49,'Import Peak Change'!$A$106:GA$202,183,FALSE())))</f>
        <v>0</v>
      </c>
      <c r="GB49" s="193" t="n">
        <f aca="false">IF(ISERROR(VLOOKUP($A49,'Import Peak'!$A$3:GB$99,184,FALSE())-VLOOKUP($A49,'Import Peak Change'!$A$106:GB$202,184,FALSE())),0,(VLOOKUP($A49,'Import Peak'!$A$3:GB$99,184,FALSE())-VLOOKUP($A49,'Import Peak Change'!$A$106:GB$202,184,FALSE())))</f>
        <v>0</v>
      </c>
      <c r="GC49" s="193" t="n">
        <f aca="false">IF(ISERROR(VLOOKUP($A49,'Import Peak'!$A$3:GC$99,185,FALSE())-VLOOKUP($A49,'Import Peak Change'!$A$106:GC$202,185,FALSE())),0,(VLOOKUP($A49,'Import Peak'!$A$3:GC$99,185,FALSE())-VLOOKUP($A49,'Import Peak Change'!$A$106:GC$202,185,FALSE())))</f>
        <v>0</v>
      </c>
      <c r="GD49" s="193" t="n">
        <f aca="false">IF(ISERROR(VLOOKUP($A49,'Import Peak'!$A$3:GD$99,186,FALSE())-VLOOKUP($A49,'Import Peak Change'!$A$106:GD$202,186,FALSE())),0,(VLOOKUP($A49,'Import Peak'!$A$3:GD$99,186,FALSE())-VLOOKUP($A49,'Import Peak Change'!$A$106:GD$202,186,FALSE())))</f>
        <v>0</v>
      </c>
      <c r="GE49" s="193" t="n">
        <f aca="false">IF(ISERROR(VLOOKUP($A49,'Import Peak'!$A$3:GE$99,187,FALSE())-VLOOKUP($A49,'Import Peak Change'!$A$106:GE$202,187,FALSE())),0,(VLOOKUP($A49,'Import Peak'!$A$3:GE$99,187,FALSE())-VLOOKUP($A49,'Import Peak Change'!$A$106:GE$202,187,FALSE())))</f>
        <v>0</v>
      </c>
      <c r="GF49" s="193" t="n">
        <f aca="false">IF(ISERROR(VLOOKUP($A49,'Import Peak'!$A$3:GF$99,188,FALSE())-VLOOKUP($A49,'Import Peak Change'!$A$106:GF$202,188,FALSE())),0,(VLOOKUP($A49,'Import Peak'!$A$3:GF$99,188,FALSE())-VLOOKUP($A49,'Import Peak Change'!$A$106:GF$202,188,FALSE())))</f>
        <v>0</v>
      </c>
      <c r="GG49" s="193" t="n">
        <f aca="false">IF(ISERROR(VLOOKUP($A49,'Import Peak'!$A$3:GG$99,189,FALSE())-VLOOKUP($A49,'Import Peak Change'!$A$106:GG$202,189,FALSE())),0,(VLOOKUP($A49,'Import Peak'!$A$3:GG$99,189,FALSE())-VLOOKUP($A49,'Import Peak Change'!$A$106:GG$202,189,FALSE())))</f>
        <v>0</v>
      </c>
      <c r="GH49" s="193" t="n">
        <f aca="false">IF(ISERROR(VLOOKUP($A49,'Import Peak'!$A$3:GH$99,190,FALSE())-VLOOKUP($A49,'Import Peak Change'!$A$106:GH$202,190,FALSE())),0,(VLOOKUP($A49,'Import Peak'!$A$3:GH$99,190,FALSE())-VLOOKUP($A49,'Import Peak Change'!$A$106:GH$202,190,FALSE())))</f>
        <v>0</v>
      </c>
      <c r="GI49" s="193" t="n">
        <f aca="false">IF(ISERROR(VLOOKUP($A49,'Import Peak'!$A$3:GI$99,191,FALSE())-VLOOKUP($A49,'Import Peak Change'!$A$106:GI$202,191,FALSE())),0,(VLOOKUP($A49,'Import Peak'!$A$3:GI$99,191,FALSE())-VLOOKUP($A49,'Import Peak Change'!$A$106:GI$202,191,FALSE())))</f>
        <v>0</v>
      </c>
      <c r="GJ49" s="193" t="n">
        <f aca="false">IF(ISERROR(VLOOKUP($A49,'Import Peak'!$A$3:GJ$99,192,FALSE())-VLOOKUP($A49,'Import Peak Change'!$A$106:GJ$202,192,FALSE())),0,(VLOOKUP($A49,'Import Peak'!$A$3:GJ$99,192,FALSE())-VLOOKUP($A49,'Import Peak Change'!$A$106:GJ$202,192,FALSE())))</f>
        <v>0</v>
      </c>
      <c r="GK49" s="193" t="n">
        <f aca="false">IF(ISERROR(VLOOKUP($A49,'Import Peak'!$A$3:GK$99,193,FALSE())-VLOOKUP($A49,'Import Peak Change'!$A$106:GK$202,193,FALSE())),0,(VLOOKUP($A49,'Import Peak'!$A$3:GK$99,193,FALSE())-VLOOKUP($A49,'Import Peak Change'!$A$106:GK$202,193,FALSE())))</f>
        <v>0</v>
      </c>
      <c r="GL49" s="193" t="n">
        <f aca="false">IF(ISERROR(VLOOKUP($A49,'Import Peak'!$A$3:GL$99,194,FALSE())-VLOOKUP($A49,'Import Peak Change'!$A$106:GL$202,194,FALSE())),0,(VLOOKUP($A49,'Import Peak'!$A$3:GL$99,194,FALSE())-VLOOKUP($A49,'Import Peak Change'!$A$106:GL$202,194,FALSE())))</f>
        <v>0</v>
      </c>
      <c r="GM49" s="193" t="n">
        <f aca="false">IF(ISERROR(VLOOKUP($A49,'Import Peak'!$A$3:GM$99,195,FALSE())-VLOOKUP($A49,'Import Peak Change'!$A$106:GM$202,195,FALSE())),0,(VLOOKUP($A49,'Import Peak'!$A$3:GM$99,195,FALSE())-VLOOKUP($A49,'Import Peak Change'!$A$106:GM$202,195,FALSE())))</f>
        <v>0</v>
      </c>
      <c r="GN49" s="193" t="n">
        <f aca="false">IF(ISERROR(VLOOKUP($A49,'Import Peak'!$A$3:GN$99,196,FALSE())-VLOOKUP($A49,'Import Peak Change'!$A$106:GN$202,196,FALSE())),0,(VLOOKUP($A49,'Import Peak'!$A$3:GN$99,196,FALSE())-VLOOKUP($A49,'Import Peak Change'!$A$106:GN$202,196,FALSE())))</f>
        <v>0</v>
      </c>
      <c r="GO49" s="193" t="n">
        <f aca="false">IF(ISERROR(VLOOKUP($A49,'Import Peak'!$A$3:GO$99,197,FALSE())-VLOOKUP($A49,'Import Peak Change'!$A$106:GO$202,197,FALSE())),0,(VLOOKUP($A49,'Import Peak'!$A$3:GO$99,197,FALSE())-VLOOKUP($A49,'Import Peak Change'!$A$106:GO$202,197,FALSE())))</f>
        <v>0</v>
      </c>
      <c r="GP49" s="193" t="n">
        <f aca="false">IF(ISERROR(VLOOKUP($A49,'Import Peak'!$A$3:GP$99,198,FALSE())-VLOOKUP($A49,'Import Peak Change'!$A$106:GP$202,198,FALSE())),0,(VLOOKUP($A49,'Import Peak'!$A$3:GP$99,198,FALSE())-VLOOKUP($A49,'Import Peak Change'!$A$106:GP$202,198,FALSE())))</f>
        <v>0</v>
      </c>
      <c r="GQ49" s="193" t="n">
        <f aca="false">IF(ISERROR(VLOOKUP($A49,'Import Peak'!$A$3:GQ$99,199,FALSE())-VLOOKUP($A49,'Import Peak Change'!$A$106:GQ$202,199,FALSE())),0,(VLOOKUP($A49,'Import Peak'!$A$3:GQ$99,199,FALSE())-VLOOKUP($A49,'Import Peak Change'!$A$106:GQ$202,199,FALSE())))</f>
        <v>0</v>
      </c>
      <c r="GR49" s="193" t="n">
        <f aca="false">IF(ISERROR(VLOOKUP($A49,'Import Peak'!$A$3:GR$99,200,FALSE())-VLOOKUP($A49,'Import Peak Change'!$A$106:GR$202,200,FALSE())),0,(VLOOKUP($A49,'Import Peak'!$A$3:GR$99,200,FALSE())-VLOOKUP($A49,'Import Peak Change'!$A$106:GR$202,200,FALSE())))</f>
        <v>0</v>
      </c>
      <c r="GS49" s="193" t="n">
        <f aca="false">IF(ISERROR(VLOOKUP($A49,'Import Peak'!$A$3:GS$99,201,FALSE())-VLOOKUP($A49,'Import Peak Change'!$A$106:GS$202,201,FALSE())),0,(VLOOKUP($A49,'Import Peak'!$A$3:GS$99,201,FALSE())-VLOOKUP($A49,'Import Peak Change'!$A$106:GS$202,201,FALSE())))</f>
        <v>0</v>
      </c>
      <c r="GT49" s="193" t="n">
        <f aca="false">IF(ISERROR(VLOOKUP($A49,'Import Peak'!$A$3:GT$99,202,FALSE())-VLOOKUP($A49,'Import Peak Change'!$A$106:GT$202,202,FALSE())),0,(VLOOKUP($A49,'Import Peak'!$A$3:GT$99,202,FALSE())-VLOOKUP($A49,'Import Peak Change'!$A$106:GT$202,202,FALSE())))</f>
        <v>0</v>
      </c>
      <c r="GU49" s="193" t="n">
        <f aca="false">IF(ISERROR(VLOOKUP($A49,'Import Peak'!$A$3:GU$99,203,FALSE())-VLOOKUP($A49,'Import Peak Change'!$A$106:GU$202,203,FALSE())),0,(VLOOKUP($A49,'Import Peak'!$A$3:GU$99,203,FALSE())-VLOOKUP($A49,'Import Peak Change'!$A$106:GU$202,203,FALSE())))</f>
        <v>0</v>
      </c>
      <c r="GV49" s="193" t="n">
        <f aca="false">IF(ISERROR(VLOOKUP($A49,'Import Peak'!$A$3:GV$99,204,FALSE())-VLOOKUP($A49,'Import Peak Change'!$A$106:GV$202,204,FALSE())),0,(VLOOKUP($A49,'Import Peak'!$A$3:GV$99,204,FALSE())-VLOOKUP($A49,'Import Peak Change'!$A$106:GV$202,204,FALSE())))</f>
        <v>0</v>
      </c>
      <c r="GW49" s="193" t="n">
        <f aca="false">IF(ISERROR(VLOOKUP($A49,'Import Peak'!$A$3:GW$99,205,FALSE())-VLOOKUP($A49,'Import Peak Change'!$A$106:GW$202,205,FALSE())),0,(VLOOKUP($A49,'Import Peak'!$A$3:GW$99,205,FALSE())-VLOOKUP($A49,'Import Peak Change'!$A$106:GW$202,205,FALSE())))</f>
        <v>0</v>
      </c>
      <c r="GX49" s="193" t="n">
        <f aca="false">IF(ISERROR(VLOOKUP($A49,'Import Peak'!$A$3:GX$99,206,FALSE())-VLOOKUP($A49,'Import Peak Change'!$A$106:GX$202,206,FALSE())),0,(VLOOKUP($A49,'Import Peak'!$A$3:GX$99,206,FALSE())-VLOOKUP($A49,'Import Peak Change'!$A$106:GX$202,206,FALSE())))</f>
        <v>0</v>
      </c>
      <c r="GY49" s="193" t="n">
        <f aca="false">IF(ISERROR(VLOOKUP($A49,'Import Peak'!$A$3:GY$99,207,FALSE())-VLOOKUP($A49,'Import Peak Change'!$A$106:GY$202,207,FALSE())),0,(VLOOKUP($A49,'Import Peak'!$A$3:GY$99,207,FALSE())-VLOOKUP($A49,'Import Peak Change'!$A$106:GY$202,207,FALSE())))</f>
        <v>0</v>
      </c>
      <c r="GZ49" s="193" t="n">
        <f aca="false">IF(ISERROR(VLOOKUP($A49,'Import Peak'!$A$3:GZ$99,208,FALSE())-VLOOKUP($A49,'Import Peak Change'!$A$106:GZ$202,208,FALSE())),0,(VLOOKUP($A49,'Import Peak'!$A$3:GZ$99,208,FALSE())-VLOOKUP($A49,'Import Peak Change'!$A$106:GZ$202,208,FALSE())))</f>
        <v>0</v>
      </c>
      <c r="HA49" s="193" t="n">
        <f aca="false">IF(ISERROR(VLOOKUP($A49,'Import Peak'!$A$3:HA$99,209,FALSE())-VLOOKUP($A49,'Import Peak Change'!$A$106:HA$202,209,FALSE())),0,(VLOOKUP($A49,'Import Peak'!$A$3:HA$99,209,FALSE())-VLOOKUP($A49,'Import Peak Change'!$A$106:HA$202,209,FALSE())))</f>
        <v>0</v>
      </c>
      <c r="HB49" s="193" t="n">
        <f aca="false">IF(ISERROR(VLOOKUP($A49,'Import Peak'!$A$3:HB$99,210,FALSE())-VLOOKUP($A49,'Import Peak Change'!$A$106:HB$202,210,FALSE())),0,(VLOOKUP($A49,'Import Peak'!$A$3:HB$99,210,FALSE())-VLOOKUP($A49,'Import Peak Change'!$A$106:HB$202,210,FALSE())))</f>
        <v>0</v>
      </c>
      <c r="HC49" s="193" t="n">
        <f aca="false">IF(ISERROR(VLOOKUP($A49,'Import Peak'!$A$3:HC$99,211,FALSE())-VLOOKUP($A49,'Import Peak Change'!$A$106:HC$202,211,FALSE())),0,(VLOOKUP($A49,'Import Peak'!$A$3:HC$99,211,FALSE())-VLOOKUP($A49,'Import Peak Change'!$A$106:HC$202,211,FALSE())))</f>
        <v>0</v>
      </c>
      <c r="HD49" s="193" t="n">
        <f aca="false">IF(ISERROR(VLOOKUP($A49,'Import Peak'!$A$3:HD$99,212,FALSE())-VLOOKUP($A49,'Import Peak Change'!$A$106:HD$202,212,FALSE())),0,(VLOOKUP($A49,'Import Peak'!$A$3:HD$99,212,FALSE())-VLOOKUP($A49,'Import Peak Change'!$A$106:HD$202,212,FALSE())))</f>
        <v>0</v>
      </c>
      <c r="HE49" s="193" t="n">
        <f aca="false">IF(ISERROR(VLOOKUP($A49,'Import Peak'!$A$3:HE$99,213,FALSE())-VLOOKUP($A49,'Import Peak Change'!$A$106:HE$202,213,FALSE())),0,(VLOOKUP($A49,'Import Peak'!$A$3:HE$99,213,FALSE())-VLOOKUP($A49,'Import Peak Change'!$A$106:HE$202,213,FALSE())))</f>
        <v>0</v>
      </c>
      <c r="HF49" s="193" t="n">
        <f aca="false">IF(ISERROR(VLOOKUP($A49,'Import Peak'!$A$3:HF$99,214,FALSE())-VLOOKUP($A49,'Import Peak Change'!$A$106:HF$202,214,FALSE())),0,(VLOOKUP($A49,'Import Peak'!$A$3:HF$99,214,FALSE())-VLOOKUP($A49,'Import Peak Change'!$A$106:HF$202,214,FALSE())))</f>
        <v>0</v>
      </c>
      <c r="HG49" s="193" t="n">
        <f aca="false">IF(ISERROR(VLOOKUP($A49,'Import Peak'!$A$3:HG$99,215,FALSE())-VLOOKUP($A49,'Import Peak Change'!$A$106:HG$202,215,FALSE())),0,(VLOOKUP($A49,'Import Peak'!$A$3:HG$99,215,FALSE())-VLOOKUP($A49,'Import Peak Change'!$A$106:HG$202,215,FALSE())))</f>
        <v>0</v>
      </c>
      <c r="HH49" s="193" t="n">
        <f aca="false">IF(ISERROR(VLOOKUP($A49,'Import Peak'!$A$3:HH$99,216,FALSE())-VLOOKUP($A49,'Import Peak Change'!$A$106:HH$202,216,FALSE())),0,(VLOOKUP($A49,'Import Peak'!$A$3:HH$99,216,FALSE())-VLOOKUP($A49,'Import Peak Change'!$A$106:HH$202,216,FALSE())))</f>
        <v>0</v>
      </c>
      <c r="HI49" s="193" t="n">
        <f aca="false">IF(ISERROR(VLOOKUP($A49,'Import Peak'!$A$3:HI$99,217,FALSE())-VLOOKUP($A49,'Import Peak Change'!$A$106:HI$202,217,FALSE())),0,(VLOOKUP($A49,'Import Peak'!$A$3:HI$99,217,FALSE())-VLOOKUP($A49,'Import Peak Change'!$A$106:HI$202,217,FALSE())))</f>
        <v>0</v>
      </c>
      <c r="HJ49" s="193" t="n">
        <f aca="false">IF(ISERROR(VLOOKUP($A49,'Import Peak'!$A$3:HJ$99,218,FALSE())-VLOOKUP($A49,'Import Peak Change'!$A$106:HJ$202,218,FALSE())),0,(VLOOKUP($A49,'Import Peak'!$A$3:HJ$99,218,FALSE())-VLOOKUP($A49,'Import Peak Change'!$A$106:HJ$202,218,FALSE())))</f>
        <v>0</v>
      </c>
      <c r="HK49" s="193" t="n">
        <f aca="false">IF(ISERROR(VLOOKUP($A49,'Import Peak'!$A$3:HK$99,219,FALSE())-VLOOKUP($A49,'Import Peak Change'!$A$106:HK$202,219,FALSE())),0,(VLOOKUP($A49,'Import Peak'!$A$3:HK$99,219,FALSE())-VLOOKUP($A49,'Import Peak Change'!$A$106:HK$202,219,FALSE())))</f>
        <v>0</v>
      </c>
      <c r="HL49" s="193" t="n">
        <f aca="false">IF(ISERROR(VLOOKUP($A49,'Import Peak'!$A$3:HL$99,220,FALSE())-VLOOKUP($A49,'Import Peak Change'!$A$106:HL$202,220,FALSE())),0,(VLOOKUP($A49,'Import Peak'!$A$3:HL$99,220,FALSE())-VLOOKUP($A49,'Import Peak Change'!$A$106:HL$202,220,FALSE())))</f>
        <v>0</v>
      </c>
      <c r="HM49" s="193" t="n">
        <f aca="false">IF(ISERROR(VLOOKUP($A49,'Import Peak'!$A$3:HM$99,221,FALSE())-VLOOKUP($A49,'Import Peak Change'!$A$106:HM$202,221,FALSE())),0,(VLOOKUP($A49,'Import Peak'!$A$3:HM$99,221,FALSE())-VLOOKUP($A49,'Import Peak Change'!$A$106:HM$202,221,FALSE())))</f>
        <v>0</v>
      </c>
      <c r="HN49" s="193" t="n">
        <f aca="false">IF(ISERROR(VLOOKUP($A49,'Import Peak'!$A$3:HN$99,222,FALSE())-VLOOKUP($A49,'Import Peak Change'!$A$106:HN$202,222,FALSE())),0,(VLOOKUP($A49,'Import Peak'!$A$3:HN$99,222,FALSE())-VLOOKUP($A49,'Import Peak Change'!$A$106:HN$202,222,FALSE())))</f>
        <v>0</v>
      </c>
      <c r="HO49" s="193" t="n">
        <f aca="false">IF(ISERROR(VLOOKUP($A49,'Import Peak'!$A$3:HO$99,223,FALSE())-VLOOKUP($A49,'Import Peak Change'!$A$106:HO$202,223,FALSE())),0,(VLOOKUP($A49,'Import Peak'!$A$3:HO$99,223,FALSE())-VLOOKUP($A49,'Import Peak Change'!$A$106:HO$202,223,FALSE())))</f>
        <v>0</v>
      </c>
      <c r="HP49" s="193" t="n">
        <f aca="false">IF(ISERROR(VLOOKUP($A49,'Import Peak'!$A$3:HP$99,224,FALSE())-VLOOKUP($A49,'Import Peak Change'!$A$106:HP$202,224,FALSE())),0,(VLOOKUP($A49,'Import Peak'!$A$3:HP$99,224,FALSE())-VLOOKUP($A49,'Import Peak Change'!$A$106:HP$202,224,FALSE())))</f>
        <v>0</v>
      </c>
      <c r="HQ49" s="193" t="n">
        <f aca="false">IF(ISERROR(VLOOKUP($A49,'Import Peak'!$A$3:HQ$99,225,FALSE())-VLOOKUP($A49,'Import Peak Change'!$A$106:HQ$202,225,FALSE())),0,(VLOOKUP($A49,'Import Peak'!$A$3:HQ$99,225,FALSE())-VLOOKUP($A49,'Import Peak Change'!$A$106:HQ$202,225,FALSE())))</f>
        <v>0</v>
      </c>
      <c r="HR49" s="193" t="n">
        <f aca="false">IF(ISERROR(VLOOKUP($A49,'Import Peak'!$A$3:HR$99,226,FALSE())-VLOOKUP($A49,'Import Peak Change'!$A$106:HR$202,226,FALSE())),0,(VLOOKUP($A49,'Import Peak'!$A$3:HR$99,226,FALSE())-VLOOKUP($A49,'Import Peak Change'!$A$106:HR$202,226,FALSE())))</f>
        <v>0</v>
      </c>
      <c r="HS49" s="193" t="n">
        <f aca="false">IF(ISERROR(VLOOKUP($A49,'Import Peak'!$A$3:HS$99,227,FALSE())-VLOOKUP($A49,'Import Peak Change'!$A$106:HS$202,227,FALSE())),0,(VLOOKUP($A49,'Import Peak'!$A$3:HS$99,227,FALSE())-VLOOKUP($A49,'Import Peak Change'!$A$106:HS$202,227,FALSE())))</f>
        <v>0</v>
      </c>
      <c r="HT49" s="193" t="n">
        <f aca="false">IF(ISERROR(VLOOKUP($A49,'Import Peak'!$A$3:HT$99,228,FALSE())-VLOOKUP($A49,'Import Peak Change'!$A$106:HT$202,228,FALSE())),0,(VLOOKUP($A49,'Import Peak'!$A$3:HT$99,228,FALSE())-VLOOKUP($A49,'Import Peak Change'!$A$106:HT$202,228,FALSE())))</f>
        <v>0</v>
      </c>
      <c r="HU49" s="193" t="n">
        <f aca="false">IF(ISERROR(VLOOKUP($A49,'Import Peak'!$A$3:HU$99,229,FALSE())-VLOOKUP($A49,'Import Peak Change'!$A$106:HU$202,229,FALSE())),0,(VLOOKUP($A49,'Import Peak'!$A$3:HU$99,229,FALSE())-VLOOKUP($A49,'Import Peak Change'!$A$106:HU$202,229,FALSE())))</f>
        <v>0</v>
      </c>
      <c r="HV49" s="193" t="n">
        <f aca="false">IF(ISERROR(VLOOKUP($A49,'Import Peak'!$A$3:HV$99,230,FALSE())-VLOOKUP($A49,'Import Peak Change'!$A$106:HV$202,230,FALSE())),0,(VLOOKUP($A49,'Import Peak'!$A$3:HV$99,230,FALSE())-VLOOKUP($A49,'Import Peak Change'!$A$106:HV$202,230,FALSE())))</f>
        <v>0</v>
      </c>
      <c r="HW49" s="193" t="n">
        <f aca="false">IF(ISERROR(VLOOKUP($A49,'Import Peak'!$A$3:HW$99,231,FALSE())-VLOOKUP($A49,'Import Peak Change'!$A$106:HW$202,231,FALSE())),0,(VLOOKUP($A49,'Import Peak'!$A$3:HW$99,231,FALSE())-VLOOKUP($A49,'Import Peak Change'!$A$106:HW$202,231,FALSE())))</f>
        <v>0</v>
      </c>
      <c r="HX49" s="193" t="n">
        <f aca="false">IF(ISERROR(VLOOKUP($A49,'Import Peak'!$A$3:HX$99,232,FALSE())-VLOOKUP($A49,'Import Peak Change'!$A$106:HX$202,232,FALSE())),0,(VLOOKUP($A49,'Import Peak'!$A$3:HX$99,232,FALSE())-VLOOKUP($A49,'Import Peak Change'!$A$106:HX$202,232,FALSE())))</f>
        <v>0</v>
      </c>
      <c r="HY49" s="193" t="n">
        <f aca="false">IF(ISERROR(VLOOKUP($A49,'Import Peak'!$A$3:HY$99,233,FALSE())-VLOOKUP($A49,'Import Peak Change'!$A$106:HY$202,233,FALSE())),0,(VLOOKUP($A49,'Import Peak'!$A$3:HY$99,233,FALSE())-VLOOKUP($A49,'Import Peak Change'!$A$106:HY$202,233,FALSE())))</f>
        <v>0</v>
      </c>
      <c r="HZ49" s="193" t="n">
        <f aca="false">IF(ISERROR(VLOOKUP($A49,'Import Peak'!$A$3:HZ$99,234,FALSE())-VLOOKUP($A49,'Import Peak Change'!$A$106:HZ$202,234,FALSE())),0,(VLOOKUP($A49,'Import Peak'!$A$3:HZ$99,234,FALSE())-VLOOKUP($A49,'Import Peak Change'!$A$106:HZ$202,234,FALSE())))</f>
        <v>0</v>
      </c>
      <c r="IA49" s="193" t="n">
        <f aca="false">IF(ISERROR(VLOOKUP($A49,'Import Peak'!$A$3:IA$99,235,FALSE())-VLOOKUP($A49,'Import Peak Change'!$A$106:IA$202,235,FALSE())),0,(VLOOKUP($A49,'Import Peak'!$A$3:IA$99,235,FALSE())-VLOOKUP($A49,'Import Peak Change'!$A$106:IA$202,235,FALSE())))</f>
        <v>0</v>
      </c>
      <c r="IB49" s="193" t="n">
        <f aca="false">IF(ISERROR(VLOOKUP($A49,'Import Peak'!$A$3:IB$99,236,FALSE())-VLOOKUP($A49,'Import Peak Change'!$A$106:IB$202,236,FALSE())),0,(VLOOKUP($A49,'Import Peak'!$A$3:IB$99,236,FALSE())-VLOOKUP($A49,'Import Peak Change'!$A$106:IB$202,236,FALSE())))</f>
        <v>0</v>
      </c>
      <c r="IC49" s="193" t="n">
        <f aca="false">IF(ISERROR(VLOOKUP($A49,'Import Peak'!$A$3:IC$99,237,FALSE())-VLOOKUP($A49,'Import Peak Change'!$A$106:IC$202,237,FALSE())),0,(VLOOKUP($A49,'Import Peak'!$A$3:IC$99,237,FALSE())-VLOOKUP($A49,'Import Peak Change'!$A$106:IC$202,237,FALSE())))</f>
        <v>0</v>
      </c>
      <c r="ID49" s="193" t="n">
        <f aca="false">IF(ISERROR(VLOOKUP($A49,'Import Peak'!$A$3:ID$99,238,FALSE())-VLOOKUP($A49,'Import Peak Change'!$A$106:ID$202,238,FALSE())),0,(VLOOKUP($A49,'Import Peak'!$A$3:ID$99,238,FALSE())-VLOOKUP($A49,'Import Peak Change'!$A$106:ID$202,238,FALSE())))</f>
        <v>0</v>
      </c>
      <c r="IE49" s="193" t="n">
        <f aca="false">IF(ISERROR(VLOOKUP($A49,'Import Peak'!$A$3:IE$99,239,FALSE())-VLOOKUP($A49,'Import Peak Change'!$A$106:IE$202,239,FALSE())),0,(VLOOKUP($A49,'Import Peak'!$A$3:IE$99,239,FALSE())-VLOOKUP($A49,'Import Peak Change'!$A$106:IE$202,239,FALSE())))</f>
        <v>0</v>
      </c>
    </row>
    <row r="50" customFormat="false" ht="12.75" hidden="false" customHeight="false" outlineLevel="0" collapsed="false">
      <c r="A50" s="201" t="str">
        <f aca="false">IF('Import Peak'!A47=0,"",'Import Peak'!A47)</f>
        <v/>
      </c>
      <c r="B50" s="193"/>
      <c r="C50" s="193"/>
      <c r="D50" s="193"/>
      <c r="E50" s="193"/>
      <c r="F50" s="193"/>
      <c r="G50" s="193" t="n">
        <f aca="false">IF(ISERROR(VLOOKUP($A50,'Import Peak'!$A$3:G$99,7,FALSE())-VLOOKUP($A50,'Import Peak Change'!$A$106:G$202,7,FALSE())),0,(VLOOKUP($A50,'Import Peak'!$A$3:G$99,7,FALSE())-VLOOKUP($A50,'Import Peak Change'!$A$106:G$202,7,FALSE())))</f>
        <v>0</v>
      </c>
      <c r="H50" s="193" t="n">
        <f aca="false">IF(ISERROR(VLOOKUP($A50,'Import Peak'!$A$3:H$99,8,FALSE())-VLOOKUP($A50,'Import Peak Change'!$A$106:H$202,8,FALSE())),0,(VLOOKUP($A50,'Import Peak'!$A$3:H$99,8,FALSE())-VLOOKUP($A50,'Import Peak Change'!$A$106:H$202,8,FALSE())))</f>
        <v>0</v>
      </c>
      <c r="I50" s="193" t="n">
        <f aca="false">IF(ISERROR(VLOOKUP($A50,'Import Peak'!$A$3:I$99,9,FALSE())-VLOOKUP($A50,'Import Peak Change'!$A$106:I$202,9,FALSE())),0,(VLOOKUP($A50,'Import Peak'!$A$3:I$99,9,FALSE())-VLOOKUP($A50,'Import Peak Change'!$A$106:I$202,9,FALSE())))</f>
        <v>0</v>
      </c>
      <c r="J50" s="193" t="n">
        <f aca="false">IF(ISERROR(VLOOKUP($A50,'Import Peak'!$A$3:J$99,10,FALSE())-VLOOKUP($A50,'Import Peak Change'!$A$106:J$202,10,FALSE())),0,(VLOOKUP($A50,'Import Peak'!$A$3:J$99,10,FALSE())-VLOOKUP($A50,'Import Peak Change'!$A$106:J$202,10,FALSE())))</f>
        <v>0</v>
      </c>
      <c r="K50" s="193" t="n">
        <f aca="false">IF(ISERROR(VLOOKUP($A50,'Import Peak'!$A$3:K$99,11,FALSE())-VLOOKUP($A50,'Import Peak Change'!$A$106:K$202,11,FALSE())),0,(VLOOKUP($A50,'Import Peak'!$A$3:K$99,11,FALSE())-VLOOKUP($A50,'Import Peak Change'!$A$106:K$202,11,FALSE())))</f>
        <v>0</v>
      </c>
      <c r="L50" s="193" t="n">
        <f aca="false">IF(ISERROR(VLOOKUP($A50,'Import Peak'!$A$3:L$99,12,FALSE())-VLOOKUP($A50,'Import Peak Change'!$A$106:L$202,12,FALSE())),0,(VLOOKUP($A50,'Import Peak'!$A$3:L$99,12,FALSE())-VLOOKUP($A50,'Import Peak Change'!$A$106:L$202,12,FALSE())))</f>
        <v>0</v>
      </c>
      <c r="M50" s="193" t="n">
        <f aca="false">IF(ISERROR(VLOOKUP($A50,'Import Peak'!$A$3:M$99,13,FALSE())-VLOOKUP($A50,'Import Peak Change'!$A$106:M$202,13,FALSE())),0,(VLOOKUP($A50,'Import Peak'!$A$3:M$99,13,FALSE())-VLOOKUP($A50,'Import Peak Change'!$A$106:M$202,13,FALSE())))</f>
        <v>0</v>
      </c>
      <c r="N50" s="193" t="n">
        <f aca="false">IF(ISERROR(VLOOKUP($A50,'Import Peak'!$A$3:N$99,14,FALSE())-VLOOKUP($A50,'Import Peak Change'!$A$106:N$202,14,FALSE())),0,(VLOOKUP($A50,'Import Peak'!$A$3:N$99,14,FALSE())-VLOOKUP($A50,'Import Peak Change'!$A$106:N$202,14,FALSE())))</f>
        <v>0</v>
      </c>
      <c r="O50" s="193" t="n">
        <f aca="false">IF(ISERROR(VLOOKUP($A50,'Import Peak'!$A$3:O$99,15,FALSE())-VLOOKUP($A50,'Import Peak Change'!$A$106:O$202,15,FALSE())),0,(VLOOKUP($A50,'Import Peak'!$A$3:O$99,15,FALSE())-VLOOKUP($A50,'Import Peak Change'!$A$106:O$202,15,FALSE())))</f>
        <v>0</v>
      </c>
      <c r="P50" s="193" t="n">
        <f aca="false">IF(ISERROR(VLOOKUP($A50,'Import Peak'!$A$3:P$99,16,FALSE())-VLOOKUP($A50,'Import Peak Change'!$A$106:P$202,16,FALSE())),0,(VLOOKUP($A50,'Import Peak'!$A$3:P$99,16,FALSE())-VLOOKUP($A50,'Import Peak Change'!$A$106:P$202,16,FALSE())))</f>
        <v>0</v>
      </c>
      <c r="Q50" s="193" t="n">
        <f aca="false">IF(ISERROR(VLOOKUP($A50,'Import Peak'!$A$3:Q$99,17,FALSE())-VLOOKUP($A50,'Import Peak Change'!$A$106:Q$202,17,FALSE())),0,(VLOOKUP($A50,'Import Peak'!$A$3:Q$99,17,FALSE())-VLOOKUP($A50,'Import Peak Change'!$A$106:Q$202,17,FALSE())))</f>
        <v>0</v>
      </c>
      <c r="R50" s="193" t="n">
        <f aca="false">IF(ISERROR(VLOOKUP($A50,'Import Peak'!$A$3:R$99,18,FALSE())-VLOOKUP($A50,'Import Peak Change'!$A$106:R$202,18,FALSE())),0,(VLOOKUP($A50,'Import Peak'!$A$3:R$99,18,FALSE())-VLOOKUP($A50,'Import Peak Change'!$A$106:R$202,18,FALSE())))</f>
        <v>0</v>
      </c>
      <c r="S50" s="193" t="n">
        <f aca="false">IF(ISERROR(VLOOKUP($A50,'Import Peak'!$A$3:S$99,19,FALSE())-VLOOKUP($A50,'Import Peak Change'!$A$106:S$202,19,FALSE())),0,(VLOOKUP($A50,'Import Peak'!$A$3:S$99,19,FALSE())-VLOOKUP($A50,'Import Peak Change'!$A$106:S$202,19,FALSE())))</f>
        <v>0</v>
      </c>
      <c r="T50" s="193" t="n">
        <f aca="false">IF(ISERROR(VLOOKUP($A50,'Import Peak'!$A$3:T$99,20,FALSE())-VLOOKUP($A50,'Import Peak Change'!$A$106:T$202,20,FALSE())),0,(VLOOKUP($A50,'Import Peak'!$A$3:T$99,20,FALSE())-VLOOKUP($A50,'Import Peak Change'!$A$106:T$202,20,FALSE())))</f>
        <v>0</v>
      </c>
      <c r="U50" s="193" t="n">
        <f aca="false">IF(ISERROR(VLOOKUP($A50,'Import Peak'!$A$3:U$99,21,FALSE())-VLOOKUP($A50,'Import Peak Change'!$A$106:U$202,21,FALSE())),0,(VLOOKUP($A50,'Import Peak'!$A$3:U$99,21,FALSE())-VLOOKUP($A50,'Import Peak Change'!$A$106:U$202,21,FALSE())))</f>
        <v>0</v>
      </c>
      <c r="V50" s="193" t="n">
        <f aca="false">IF(ISERROR(VLOOKUP($A50,'Import Peak'!$A$3:V$99,22,FALSE())-VLOOKUP($A50,'Import Peak Change'!$A$106:V$202,22,FALSE())),0,(VLOOKUP($A50,'Import Peak'!$A$3:V$99,22,FALSE())-VLOOKUP($A50,'Import Peak Change'!$A$106:V$202,22,FALSE())))</f>
        <v>0</v>
      </c>
      <c r="W50" s="193" t="n">
        <f aca="false">IF(ISERROR(VLOOKUP($A50,'Import Peak'!$A$3:W$99,23,FALSE())-VLOOKUP($A50,'Import Peak Change'!$A$106:W$202,23,FALSE())),0,(VLOOKUP($A50,'Import Peak'!$A$3:W$99,23,FALSE())-VLOOKUP($A50,'Import Peak Change'!$A$106:W$202,23,FALSE())))</f>
        <v>0</v>
      </c>
      <c r="X50" s="193" t="n">
        <f aca="false">IF(ISERROR(VLOOKUP($A50,'Import Peak'!$A$3:X$99,24,FALSE())-VLOOKUP($A50,'Import Peak Change'!$A$106:X$202,24,FALSE())),0,(VLOOKUP($A50,'Import Peak'!$A$3:X$99,24,FALSE())-VLOOKUP($A50,'Import Peak Change'!$A$106:X$202,24,FALSE())))</f>
        <v>0</v>
      </c>
      <c r="Y50" s="193" t="n">
        <f aca="false">IF(ISERROR(VLOOKUP($A50,'Import Peak'!$A$3:Y$99,25,FALSE())-VLOOKUP($A50,'Import Peak Change'!$A$106:Y$202,25,FALSE())),0,(VLOOKUP($A50,'Import Peak'!$A$3:Y$99,25,FALSE())-VLOOKUP($A50,'Import Peak Change'!$A$106:Y$202,25,FALSE())))</f>
        <v>0</v>
      </c>
      <c r="Z50" s="193" t="n">
        <f aca="false">IF(ISERROR(VLOOKUP($A50,'Import Peak'!$A$3:Z$99,26,FALSE())-VLOOKUP($A50,'Import Peak Change'!$A$106:Z$202,26,FALSE())),0,(VLOOKUP($A50,'Import Peak'!$A$3:Z$99,26,FALSE())-VLOOKUP($A50,'Import Peak Change'!$A$106:Z$202,26,FALSE())))</f>
        <v>0</v>
      </c>
      <c r="AA50" s="193" t="n">
        <f aca="false">IF(ISERROR(VLOOKUP($A50,'Import Peak'!$A$3:AA$99,27,FALSE())-VLOOKUP($A50,'Import Peak Change'!$A$106:AA$202,27,FALSE())),0,(VLOOKUP($A50,'Import Peak'!$A$3:AA$99,27,FALSE())-VLOOKUP($A50,'Import Peak Change'!$A$106:AA$202,27,FALSE())))</f>
        <v>0</v>
      </c>
      <c r="AB50" s="193" t="n">
        <f aca="false">IF(ISERROR(VLOOKUP($A50,'Import Peak'!$A$3:AB$99,28,FALSE())-VLOOKUP($A50,'Import Peak Change'!$A$106:AB$202,28,FALSE())),0,(VLOOKUP($A50,'Import Peak'!$A$3:AB$99,28,FALSE())-VLOOKUP($A50,'Import Peak Change'!$A$106:AB$202,28,FALSE())))</f>
        <v>0</v>
      </c>
      <c r="AC50" s="193" t="n">
        <f aca="false">IF(ISERROR(VLOOKUP($A50,'Import Peak'!$A$3:AC$99,29,FALSE())-VLOOKUP($A50,'Import Peak Change'!$A$106:AC$202,29,FALSE())),0,(VLOOKUP($A50,'Import Peak'!$A$3:AC$99,29,FALSE())-VLOOKUP($A50,'Import Peak Change'!$A$106:AC$202,29,FALSE())))</f>
        <v>0</v>
      </c>
      <c r="AD50" s="193" t="n">
        <f aca="false">IF(ISERROR(VLOOKUP($A50,'Import Peak'!$A$3:AD$99,30,FALSE())-VLOOKUP($A50,'Import Peak Change'!$A$106:AD$202,30,FALSE())),0,(VLOOKUP($A50,'Import Peak'!$A$3:AD$99,30,FALSE())-VLOOKUP($A50,'Import Peak Change'!$A$106:AD$202,30,FALSE())))</f>
        <v>0</v>
      </c>
      <c r="AE50" s="193" t="n">
        <f aca="false">IF(ISERROR(VLOOKUP($A50,'Import Peak'!$A$3:AE$99,31,FALSE())-VLOOKUP($A50,'Import Peak Change'!$A$106:AE$202,31,FALSE())),0,(VLOOKUP($A50,'Import Peak'!$A$3:AE$99,31,FALSE())-VLOOKUP($A50,'Import Peak Change'!$A$106:AE$202,31,FALSE())))</f>
        <v>0</v>
      </c>
      <c r="AF50" s="193" t="n">
        <f aca="false">IF(ISERROR(VLOOKUP($A50,'Import Peak'!$A$3:AF$99,32,FALSE())-VLOOKUP($A50,'Import Peak Change'!$A$106:AF$202,32,FALSE())),0,(VLOOKUP($A50,'Import Peak'!$A$3:AF$99,32,FALSE())-VLOOKUP($A50,'Import Peak Change'!$A$106:AF$202,32,FALSE())))</f>
        <v>0</v>
      </c>
      <c r="AG50" s="193" t="n">
        <f aca="false">IF(ISERROR(VLOOKUP($A50,'Import Peak'!$A$3:AG$99,33,FALSE())-VLOOKUP($A50,'Import Peak Change'!$A$106:AG$202,33,FALSE())),0,(VLOOKUP($A50,'Import Peak'!$A$3:AG$99,33,FALSE())-VLOOKUP($A50,'Import Peak Change'!$A$106:AG$202,33,FALSE())))</f>
        <v>0</v>
      </c>
      <c r="AH50" s="193" t="n">
        <f aca="false">IF(ISERROR(VLOOKUP($A50,'Import Peak'!$A$3:AH$99,34,FALSE())-VLOOKUP($A50,'Import Peak Change'!$A$106:AH$202,34,FALSE())),0,(VLOOKUP($A50,'Import Peak'!$A$3:AH$99,34,FALSE())-VLOOKUP($A50,'Import Peak Change'!$A$106:AH$202,34,FALSE())))</f>
        <v>0</v>
      </c>
      <c r="AI50" s="193" t="n">
        <f aca="false">IF(ISERROR(VLOOKUP($A50,'Import Peak'!$A$3:AI$99,35,FALSE())-VLOOKUP($A50,'Import Peak Change'!$A$106:AI$202,35,FALSE())),0,(VLOOKUP($A50,'Import Peak'!$A$3:AI$99,35,FALSE())-VLOOKUP($A50,'Import Peak Change'!$A$106:AI$202,35,FALSE())))</f>
        <v>0</v>
      </c>
      <c r="AJ50" s="193" t="n">
        <f aca="false">IF(ISERROR(VLOOKUP($A50,'Import Peak'!$A$3:AJ$99,36,FALSE())-VLOOKUP($A50,'Import Peak Change'!$A$106:AJ$202,36,FALSE())),0,(VLOOKUP($A50,'Import Peak'!$A$3:AJ$99,36,FALSE())-VLOOKUP($A50,'Import Peak Change'!$A$106:AJ$202,36,FALSE())))</f>
        <v>0</v>
      </c>
      <c r="AK50" s="193" t="n">
        <f aca="false">IF(ISERROR(VLOOKUP($A50,'Import Peak'!$A$3:AK$99,37,FALSE())-VLOOKUP($A50,'Import Peak Change'!$A$106:AK$202,37,FALSE())),0,(VLOOKUP($A50,'Import Peak'!$A$3:AK$99,37,FALSE())-VLOOKUP($A50,'Import Peak Change'!$A$106:AK$202,37,FALSE())))</f>
        <v>0</v>
      </c>
      <c r="AL50" s="193" t="n">
        <f aca="false">IF(ISERROR(VLOOKUP($A50,'Import Peak'!$A$3:AL$99,38,FALSE())-VLOOKUP($A50,'Import Peak Change'!$A$106:AL$202,38,FALSE())),0,(VLOOKUP($A50,'Import Peak'!$A$3:AL$99,38,FALSE())-VLOOKUP($A50,'Import Peak Change'!$A$106:AL$202,38,FALSE())))</f>
        <v>0</v>
      </c>
      <c r="AM50" s="193" t="n">
        <f aca="false">IF(ISERROR(VLOOKUP($A50,'Import Peak'!$A$3:AM$99,39,FALSE())-VLOOKUP($A50,'Import Peak Change'!$A$106:AM$202,39,FALSE())),0,(VLOOKUP($A50,'Import Peak'!$A$3:AM$99,39,FALSE())-VLOOKUP($A50,'Import Peak Change'!$A$106:AM$202,39,FALSE())))</f>
        <v>0</v>
      </c>
      <c r="AN50" s="193" t="n">
        <f aca="false">IF(ISERROR(VLOOKUP($A50,'Import Peak'!$A$3:AN$99,40,FALSE())-VLOOKUP($A50,'Import Peak Change'!$A$106:AN$202,40,FALSE())),0,(VLOOKUP($A50,'Import Peak'!$A$3:AN$99,40,FALSE())-VLOOKUP($A50,'Import Peak Change'!$A$106:AN$202,40,FALSE())))</f>
        <v>0</v>
      </c>
      <c r="AO50" s="193" t="n">
        <f aca="false">IF(ISERROR(VLOOKUP($A50,'Import Peak'!$A$3:AO$99,41,FALSE())-VLOOKUP($A50,'Import Peak Change'!$A$106:AO$202,41,FALSE())),0,(VLOOKUP($A50,'Import Peak'!$A$3:AO$99,41,FALSE())-VLOOKUP($A50,'Import Peak Change'!$A$106:AO$202,41,FALSE())))</f>
        <v>0</v>
      </c>
      <c r="AP50" s="193" t="n">
        <f aca="false">IF(ISERROR(VLOOKUP($A50,'Import Peak'!$A$3:AP$99,42,FALSE())-VLOOKUP($A50,'Import Peak Change'!$A$106:AP$202,42,FALSE())),0,(VLOOKUP($A50,'Import Peak'!$A$3:AP$99,42,FALSE())-VLOOKUP($A50,'Import Peak Change'!$A$106:AP$202,42,FALSE())))</f>
        <v>0</v>
      </c>
      <c r="AQ50" s="193" t="n">
        <f aca="false">IF(ISERROR(VLOOKUP($A50,'Import Peak'!$A$3:AQ$99,43,FALSE())-VLOOKUP($A50,'Import Peak Change'!$A$106:AQ$202,43,FALSE())),0,(VLOOKUP($A50,'Import Peak'!$A$3:AQ$99,43,FALSE())-VLOOKUP($A50,'Import Peak Change'!$A$106:AQ$202,43,FALSE())))</f>
        <v>0</v>
      </c>
      <c r="AR50" s="193" t="n">
        <f aca="false">IF(ISERROR(VLOOKUP($A50,'Import Peak'!$A$3:AR$99,44,FALSE())-VLOOKUP($A50,'Import Peak Change'!$A$106:AR$202,44,FALSE())),0,(VLOOKUP($A50,'Import Peak'!$A$3:AR$99,44,FALSE())-VLOOKUP($A50,'Import Peak Change'!$A$106:AR$202,44,FALSE())))</f>
        <v>0</v>
      </c>
      <c r="AS50" s="193" t="n">
        <f aca="false">IF(ISERROR(VLOOKUP($A50,'Import Peak'!$A$3:AS$99,45,FALSE())-VLOOKUP($A50,'Import Peak Change'!$A$106:AS$202,45,FALSE())),0,(VLOOKUP($A50,'Import Peak'!$A$3:AS$99,45,FALSE())-VLOOKUP($A50,'Import Peak Change'!$A$106:AS$202,45,FALSE())))</f>
        <v>0</v>
      </c>
      <c r="AT50" s="193" t="n">
        <f aca="false">IF(ISERROR(VLOOKUP($A50,'Import Peak'!$A$3:AT$99,46,FALSE())-VLOOKUP($A50,'Import Peak Change'!$A$106:AT$202,46,FALSE())),0,(VLOOKUP($A50,'Import Peak'!$A$3:AT$99,46,FALSE())-VLOOKUP($A50,'Import Peak Change'!$A$106:AT$202,46,FALSE())))</f>
        <v>0</v>
      </c>
      <c r="AU50" s="193" t="n">
        <f aca="false">IF(ISERROR(VLOOKUP($A50,'Import Peak'!$A$3:AU$99,47,FALSE())-VLOOKUP($A50,'Import Peak Change'!$A$106:AU$202,47,FALSE())),0,(VLOOKUP($A50,'Import Peak'!$A$3:AU$99,47,FALSE())-VLOOKUP($A50,'Import Peak Change'!$A$106:AU$202,47,FALSE())))</f>
        <v>0</v>
      </c>
      <c r="AV50" s="193" t="n">
        <f aca="false">IF(ISERROR(VLOOKUP($A50,'Import Peak'!$A$3:AV$99,48,FALSE())-VLOOKUP($A50,'Import Peak Change'!$A$106:AV$202,48,FALSE())),0,(VLOOKUP($A50,'Import Peak'!$A$3:AV$99,48,FALSE())-VLOOKUP($A50,'Import Peak Change'!$A$106:AV$202,48,FALSE())))</f>
        <v>0</v>
      </c>
      <c r="AW50" s="193" t="n">
        <f aca="false">IF(ISERROR(VLOOKUP($A50,'Import Peak'!$A$3:AW$99,49,FALSE())-VLOOKUP($A50,'Import Peak Change'!$A$106:AW$202,49,FALSE())),0,(VLOOKUP($A50,'Import Peak'!$A$3:AW$99,49,FALSE())-VLOOKUP($A50,'Import Peak Change'!$A$106:AW$202,49,FALSE())))</f>
        <v>0</v>
      </c>
      <c r="AX50" s="193" t="n">
        <f aca="false">IF(ISERROR(VLOOKUP($A50,'Import Peak'!$A$3:AX$99,50,FALSE())-VLOOKUP($A50,'Import Peak Change'!$A$106:AX$202,50,FALSE())),0,(VLOOKUP($A50,'Import Peak'!$A$3:AX$99,50,FALSE())-VLOOKUP($A50,'Import Peak Change'!$A$106:AX$202,50,FALSE())))</f>
        <v>0</v>
      </c>
      <c r="AY50" s="193" t="n">
        <f aca="false">IF(ISERROR(VLOOKUP($A50,'Import Peak'!$A$3:AY$99,51,FALSE())-VLOOKUP($A50,'Import Peak Change'!$A$106:AY$202,51,FALSE())),0,(VLOOKUP($A50,'Import Peak'!$A$3:AY$99,51,FALSE())-VLOOKUP($A50,'Import Peak Change'!$A$106:AY$202,51,FALSE())))</f>
        <v>0</v>
      </c>
      <c r="AZ50" s="193" t="n">
        <f aca="false">IF(ISERROR(VLOOKUP($A50,'Import Peak'!$A$3:AZ$99,52,FALSE())-VLOOKUP($A50,'Import Peak Change'!$A$106:AZ$202,52,FALSE())),0,(VLOOKUP($A50,'Import Peak'!$A$3:AZ$99,52,FALSE())-VLOOKUP($A50,'Import Peak Change'!$A$106:AZ$202,52,FALSE())))</f>
        <v>0</v>
      </c>
      <c r="BA50" s="193" t="n">
        <f aca="false">IF(ISERROR(VLOOKUP($A50,'Import Peak'!$A$3:BA$99,53,FALSE())-VLOOKUP($A50,'Import Peak Change'!$A$106:BA$202,53,FALSE())),0,(VLOOKUP($A50,'Import Peak'!$A$3:BA$99,53,FALSE())-VLOOKUP($A50,'Import Peak Change'!$A$106:BA$202,53,FALSE())))</f>
        <v>0</v>
      </c>
      <c r="BB50" s="193" t="n">
        <f aca="false">IF(ISERROR(VLOOKUP($A50,'Import Peak'!$A$3:BB$99,54,FALSE())-VLOOKUP($A50,'Import Peak Change'!$A$106:BB$202,54,FALSE())),0,(VLOOKUP($A50,'Import Peak'!$A$3:BB$99,54,FALSE())-VLOOKUP($A50,'Import Peak Change'!$A$106:BB$202,54,FALSE())))</f>
        <v>0</v>
      </c>
      <c r="BC50" s="193" t="n">
        <f aca="false">IF(ISERROR(VLOOKUP($A50,'Import Peak'!$A$3:BC$99,55,FALSE())-VLOOKUP($A50,'Import Peak Change'!$A$106:BC$202,55,FALSE())),0,(VLOOKUP($A50,'Import Peak'!$A$3:BC$99,55,FALSE())-VLOOKUP($A50,'Import Peak Change'!$A$106:BC$202,55,FALSE())))</f>
        <v>0</v>
      </c>
      <c r="BD50" s="193" t="n">
        <f aca="false">IF(ISERROR(VLOOKUP($A50,'Import Peak'!$A$3:BD$99,56,FALSE())-VLOOKUP($A50,'Import Peak Change'!$A$106:BD$202,56,FALSE())),0,(VLOOKUP($A50,'Import Peak'!$A$3:BD$99,56,FALSE())-VLOOKUP($A50,'Import Peak Change'!$A$106:BD$202,56,FALSE())))</f>
        <v>0</v>
      </c>
      <c r="BE50" s="193" t="n">
        <f aca="false">IF(ISERROR(VLOOKUP($A50,'Import Peak'!$A$3:BE$99,57,FALSE())-VLOOKUP($A50,'Import Peak Change'!$A$106:BE$202,57,FALSE())),0,(VLOOKUP($A50,'Import Peak'!$A$3:BE$99,57,FALSE())-VLOOKUP($A50,'Import Peak Change'!$A$106:BE$202,57,FALSE())))</f>
        <v>0</v>
      </c>
      <c r="BF50" s="193" t="n">
        <f aca="false">IF(ISERROR(VLOOKUP($A50,'Import Peak'!$A$3:BF$99,58,FALSE())-VLOOKUP($A50,'Import Peak Change'!$A$106:BF$202,58,FALSE())),0,(VLOOKUP($A50,'Import Peak'!$A$3:BF$99,58,FALSE())-VLOOKUP($A50,'Import Peak Change'!$A$106:BF$202,58,FALSE())))</f>
        <v>0</v>
      </c>
      <c r="BG50" s="193" t="n">
        <f aca="false">IF(ISERROR(VLOOKUP($A50,'Import Peak'!$A$3:BG$99,59,FALSE())-VLOOKUP($A50,'Import Peak Change'!$A$106:BG$202,59,FALSE())),0,(VLOOKUP($A50,'Import Peak'!$A$3:BG$99,59,FALSE())-VLOOKUP($A50,'Import Peak Change'!$A$106:BG$202,59,FALSE())))</f>
        <v>0</v>
      </c>
      <c r="BH50" s="193" t="n">
        <f aca="false">IF(ISERROR(VLOOKUP($A50,'Import Peak'!$A$3:BH$99,60,FALSE())-VLOOKUP($A50,'Import Peak Change'!$A$106:BH$202,60,FALSE())),0,(VLOOKUP($A50,'Import Peak'!$A$3:BH$99,60,FALSE())-VLOOKUP($A50,'Import Peak Change'!$A$106:BH$202,60,FALSE())))</f>
        <v>0</v>
      </c>
      <c r="BI50" s="193" t="n">
        <f aca="false">IF(ISERROR(VLOOKUP($A50,'Import Peak'!$A$3:BI$99,61,FALSE())-VLOOKUP($A50,'Import Peak Change'!$A$106:BI$202,61,FALSE())),0,(VLOOKUP($A50,'Import Peak'!$A$3:BI$99,61,FALSE())-VLOOKUP($A50,'Import Peak Change'!$A$106:BI$202,61,FALSE())))</f>
        <v>0</v>
      </c>
      <c r="BJ50" s="193" t="n">
        <f aca="false">IF(ISERROR(VLOOKUP($A50,'Import Peak'!$A$3:BJ$99,62,FALSE())-VLOOKUP($A50,'Import Peak Change'!$A$106:BJ$202,62,FALSE())),0,(VLOOKUP($A50,'Import Peak'!$A$3:BJ$99,62,FALSE())-VLOOKUP($A50,'Import Peak Change'!$A$106:BJ$202,62,FALSE())))</f>
        <v>0</v>
      </c>
      <c r="BK50" s="193" t="n">
        <f aca="false">IF(ISERROR(VLOOKUP($A50,'Import Peak'!$A$3:BK$99,63,FALSE())-VLOOKUP($A50,'Import Peak Change'!$A$106:BK$202,63,FALSE())),0,(VLOOKUP($A50,'Import Peak'!$A$3:BK$99,63,FALSE())-VLOOKUP($A50,'Import Peak Change'!$A$106:BK$202,63,FALSE())))</f>
        <v>0</v>
      </c>
      <c r="BL50" s="193" t="n">
        <f aca="false">IF(ISERROR(VLOOKUP($A50,'Import Peak'!$A$3:BL$99,64,FALSE())-VLOOKUP($A50,'Import Peak Change'!$A$106:BL$202,64,FALSE())),0,(VLOOKUP($A50,'Import Peak'!$A$3:BL$99,64,FALSE())-VLOOKUP($A50,'Import Peak Change'!$A$106:BL$202,64,FALSE())))</f>
        <v>0</v>
      </c>
      <c r="BM50" s="193" t="n">
        <f aca="false">IF(ISERROR(VLOOKUP($A50,'Import Peak'!$A$3:BM$99,65,FALSE())-VLOOKUP($A50,'Import Peak Change'!$A$106:BM$202,65,FALSE())),0,(VLOOKUP($A50,'Import Peak'!$A$3:BM$99,65,FALSE())-VLOOKUP($A50,'Import Peak Change'!$A$106:BM$202,65,FALSE())))</f>
        <v>0</v>
      </c>
      <c r="BN50" s="193" t="n">
        <f aca="false">IF(ISERROR(VLOOKUP($A50,'Import Peak'!$A$3:BN$99,66,FALSE())-VLOOKUP($A50,'Import Peak Change'!$A$106:BN$202,66,FALSE())),0,(VLOOKUP($A50,'Import Peak'!$A$3:BN$99,66,FALSE())-VLOOKUP($A50,'Import Peak Change'!$A$106:BN$202,66,FALSE())))</f>
        <v>0</v>
      </c>
      <c r="BO50" s="193" t="n">
        <f aca="false">IF(ISERROR(VLOOKUP($A50,'Import Peak'!$A$3:BO$99,67,FALSE())-VLOOKUP($A50,'Import Peak Change'!$A$106:BO$202,67,FALSE())),0,(VLOOKUP($A50,'Import Peak'!$A$3:BO$99,67,FALSE())-VLOOKUP($A50,'Import Peak Change'!$A$106:BO$202,67,FALSE())))</f>
        <v>0</v>
      </c>
      <c r="BP50" s="193" t="n">
        <f aca="false">IF(ISERROR(VLOOKUP($A50,'Import Peak'!$A$3:BP$99,68,FALSE())-VLOOKUP($A50,'Import Peak Change'!$A$106:BP$202,68,FALSE())),0,(VLOOKUP($A50,'Import Peak'!$A$3:BP$99,68,FALSE())-VLOOKUP($A50,'Import Peak Change'!$A$106:BP$202,68,FALSE())))</f>
        <v>0</v>
      </c>
      <c r="BQ50" s="193" t="n">
        <f aca="false">IF(ISERROR(VLOOKUP($A50,'Import Peak'!$A$3:BQ$99,69,FALSE())-VLOOKUP($A50,'Import Peak Change'!$A$106:BQ$202,69,FALSE())),0,(VLOOKUP($A50,'Import Peak'!$A$3:BQ$99,69,FALSE())-VLOOKUP($A50,'Import Peak Change'!$A$106:BQ$202,69,FALSE())))</f>
        <v>0</v>
      </c>
      <c r="BR50" s="193" t="n">
        <f aca="false">IF(ISERROR(VLOOKUP($A50,'Import Peak'!$A$3:BR$99,70,FALSE())-VLOOKUP($A50,'Import Peak Change'!$A$106:BR$202,70,FALSE())),0,(VLOOKUP($A50,'Import Peak'!$A$3:BR$99,70,FALSE())-VLOOKUP($A50,'Import Peak Change'!$A$106:BR$202,70,FALSE())))</f>
        <v>0</v>
      </c>
      <c r="BS50" s="193" t="n">
        <f aca="false">IF(ISERROR(VLOOKUP($A50,'Import Peak'!$A$3:BS$99,71,FALSE())-VLOOKUP($A50,'Import Peak Change'!$A$106:BS$202,71,FALSE())),0,(VLOOKUP($A50,'Import Peak'!$A$3:BS$99,71,FALSE())-VLOOKUP($A50,'Import Peak Change'!$A$106:BS$202,71,FALSE())))</f>
        <v>0</v>
      </c>
      <c r="BT50" s="193" t="n">
        <f aca="false">IF(ISERROR(VLOOKUP($A50,'Import Peak'!$A$3:BT$99,72,FALSE())-VLOOKUP($A50,'Import Peak Change'!$A$106:BT$202,72,FALSE())),0,(VLOOKUP($A50,'Import Peak'!$A$3:BT$99,72,FALSE())-VLOOKUP($A50,'Import Peak Change'!$A$106:BT$202,72,FALSE())))</f>
        <v>0</v>
      </c>
      <c r="BU50" s="193" t="n">
        <f aca="false">IF(ISERROR(VLOOKUP($A50,'Import Peak'!$A$3:BU$99,73,FALSE())-VLOOKUP($A50,'Import Peak Change'!$A$106:BU$202,73,FALSE())),0,(VLOOKUP($A50,'Import Peak'!$A$3:BU$99,73,FALSE())-VLOOKUP($A50,'Import Peak Change'!$A$106:BU$202,73,FALSE())))</f>
        <v>0</v>
      </c>
      <c r="BV50" s="193" t="n">
        <f aca="false">IF(ISERROR(VLOOKUP($A50,'Import Peak'!$A$3:BV$99,74,FALSE())-VLOOKUP($A50,'Import Peak Change'!$A$106:BV$202,74,FALSE())),0,(VLOOKUP($A50,'Import Peak'!$A$3:BV$99,74,FALSE())-VLOOKUP($A50,'Import Peak Change'!$A$106:BV$202,74,FALSE())))</f>
        <v>0</v>
      </c>
      <c r="BW50" s="193" t="n">
        <f aca="false">IF(ISERROR(VLOOKUP($A50,'Import Peak'!$A$3:BW$99,75,FALSE())-VLOOKUP($A50,'Import Peak Change'!$A$106:BW$202,75,FALSE())),0,(VLOOKUP($A50,'Import Peak'!$A$3:BW$99,75,FALSE())-VLOOKUP($A50,'Import Peak Change'!$A$106:BW$202,75,FALSE())))</f>
        <v>0</v>
      </c>
      <c r="BX50" s="193" t="n">
        <f aca="false">IF(ISERROR(VLOOKUP($A50,'Import Peak'!$A$3:BX$99,76,FALSE())-VLOOKUP($A50,'Import Peak Change'!$A$106:BX$202,76,FALSE())),0,(VLOOKUP($A50,'Import Peak'!$A$3:BX$99,76,FALSE())-VLOOKUP($A50,'Import Peak Change'!$A$106:BX$202,76,FALSE())))</f>
        <v>0</v>
      </c>
      <c r="BY50" s="193" t="n">
        <f aca="false">IF(ISERROR(VLOOKUP($A50,'Import Peak'!$A$3:BY$99,77,FALSE())-VLOOKUP($A50,'Import Peak Change'!$A$106:BY$202,77,FALSE())),0,(VLOOKUP($A50,'Import Peak'!$A$3:BY$99,77,FALSE())-VLOOKUP($A50,'Import Peak Change'!$A$106:BY$202,77,FALSE())))</f>
        <v>0</v>
      </c>
      <c r="BZ50" s="193" t="n">
        <f aca="false">IF(ISERROR(VLOOKUP($A50,'Import Peak'!$A$3:BZ$99,78,FALSE())-VLOOKUP($A50,'Import Peak Change'!$A$106:BZ$202,78,FALSE())),0,(VLOOKUP($A50,'Import Peak'!$A$3:BZ$99,78,FALSE())-VLOOKUP($A50,'Import Peak Change'!$A$106:BZ$202,78,FALSE())))</f>
        <v>0</v>
      </c>
      <c r="CA50" s="193" t="n">
        <f aca="false">IF(ISERROR(VLOOKUP($A50,'Import Peak'!$A$3:CA$99,79,FALSE())-VLOOKUP($A50,'Import Peak Change'!$A$106:CA$202,79,FALSE())),0,(VLOOKUP($A50,'Import Peak'!$A$3:CA$99,79,FALSE())-VLOOKUP($A50,'Import Peak Change'!$A$106:CA$202,79,FALSE())))</f>
        <v>0</v>
      </c>
      <c r="CB50" s="193" t="n">
        <f aca="false">IF(ISERROR(VLOOKUP($A50,'Import Peak'!$A$3:CB$99,80,FALSE())-VLOOKUP($A50,'Import Peak Change'!$A$106:CB$202,80,FALSE())),0,(VLOOKUP($A50,'Import Peak'!$A$3:CB$99,80,FALSE())-VLOOKUP($A50,'Import Peak Change'!$A$106:CB$202,80,FALSE())))</f>
        <v>0</v>
      </c>
      <c r="CC50" s="193" t="n">
        <f aca="false">IF(ISERROR(VLOOKUP($A50,'Import Peak'!$A$3:CC$99,81,FALSE())-VLOOKUP($A50,'Import Peak Change'!$A$106:CC$202,81,FALSE())),0,(VLOOKUP($A50,'Import Peak'!$A$3:CC$99,81,FALSE())-VLOOKUP($A50,'Import Peak Change'!$A$106:CC$202,81,FALSE())))</f>
        <v>0</v>
      </c>
      <c r="CD50" s="193" t="n">
        <f aca="false">IF(ISERROR(VLOOKUP($A50,'Import Peak'!$A$3:CD$99,82,FALSE())-VLOOKUP($A50,'Import Peak Change'!$A$106:CD$202,82,FALSE())),0,(VLOOKUP($A50,'Import Peak'!$A$3:CD$99,82,FALSE())-VLOOKUP($A50,'Import Peak Change'!$A$106:CD$202,82,FALSE())))</f>
        <v>0</v>
      </c>
      <c r="CE50" s="193" t="n">
        <f aca="false">IF(ISERROR(VLOOKUP($A50,'Import Peak'!$A$3:CE$99,83,FALSE())-VLOOKUP($A50,'Import Peak Change'!$A$106:CE$202,83,FALSE())),0,(VLOOKUP($A50,'Import Peak'!$A$3:CE$99,83,FALSE())-VLOOKUP($A50,'Import Peak Change'!$A$106:CE$202,83,FALSE())))</f>
        <v>0</v>
      </c>
      <c r="CF50" s="193" t="n">
        <f aca="false">IF(ISERROR(VLOOKUP($A50,'Import Peak'!$A$3:CF$99,84,FALSE())-VLOOKUP($A50,'Import Peak Change'!$A$106:CF$202,84,FALSE())),0,(VLOOKUP($A50,'Import Peak'!$A$3:CF$99,84,FALSE())-VLOOKUP($A50,'Import Peak Change'!$A$106:CF$202,84,FALSE())))</f>
        <v>0</v>
      </c>
      <c r="CG50" s="193" t="n">
        <f aca="false">IF(ISERROR(VLOOKUP($A50,'Import Peak'!$A$3:CG$99,85,FALSE())-VLOOKUP($A50,'Import Peak Change'!$A$106:CG$202,85,FALSE())),0,(VLOOKUP($A50,'Import Peak'!$A$3:CG$99,85,FALSE())-VLOOKUP($A50,'Import Peak Change'!$A$106:CG$202,85,FALSE())))</f>
        <v>0</v>
      </c>
      <c r="CH50" s="193" t="n">
        <f aca="false">IF(ISERROR(VLOOKUP($A50,'Import Peak'!$A$3:CH$99,86,FALSE())-VLOOKUP($A50,'Import Peak Change'!$A$106:CH$202,86,FALSE())),0,(VLOOKUP($A50,'Import Peak'!$A$3:CH$99,86,FALSE())-VLOOKUP($A50,'Import Peak Change'!$A$106:CH$202,86,FALSE())))</f>
        <v>0</v>
      </c>
      <c r="CI50" s="193" t="n">
        <f aca="false">IF(ISERROR(VLOOKUP($A50,'Import Peak'!$A$3:CI$99,87,FALSE())-VLOOKUP($A50,'Import Peak Change'!$A$106:CI$202,87,FALSE())),0,(VLOOKUP($A50,'Import Peak'!$A$3:CI$99,87,FALSE())-VLOOKUP($A50,'Import Peak Change'!$A$106:CI$202,87,FALSE())))</f>
        <v>0</v>
      </c>
      <c r="CJ50" s="193" t="n">
        <f aca="false">IF(ISERROR(VLOOKUP($A50,'Import Peak'!$A$3:CJ$99,88,FALSE())-VLOOKUP($A50,'Import Peak Change'!$A$106:CJ$202,88,FALSE())),0,(VLOOKUP($A50,'Import Peak'!$A$3:CJ$99,88,FALSE())-VLOOKUP($A50,'Import Peak Change'!$A$106:CJ$202,88,FALSE())))</f>
        <v>0</v>
      </c>
      <c r="CK50" s="193" t="n">
        <f aca="false">IF(ISERROR(VLOOKUP($A50,'Import Peak'!$A$3:CK$99,89,FALSE())-VLOOKUP($A50,'Import Peak Change'!$A$106:CK$202,89,FALSE())),0,(VLOOKUP($A50,'Import Peak'!$A$3:CK$99,89,FALSE())-VLOOKUP($A50,'Import Peak Change'!$A$106:CK$202,89,FALSE())))</f>
        <v>0</v>
      </c>
      <c r="CL50" s="193" t="n">
        <f aca="false">IF(ISERROR(VLOOKUP($A50,'Import Peak'!$A$3:CL$99,90,FALSE())-VLOOKUP($A50,'Import Peak Change'!$A$106:CL$202,90,FALSE())),0,(VLOOKUP($A50,'Import Peak'!$A$3:CL$99,90,FALSE())-VLOOKUP($A50,'Import Peak Change'!$A$106:CL$202,90,FALSE())))</f>
        <v>0</v>
      </c>
      <c r="CM50" s="193" t="n">
        <f aca="false">IF(ISERROR(VLOOKUP($A50,'Import Peak'!$A$3:CM$99,91,FALSE())-VLOOKUP($A50,'Import Peak Change'!$A$106:CM$202,91,FALSE())),0,(VLOOKUP($A50,'Import Peak'!$A$3:CM$99,91,FALSE())-VLOOKUP($A50,'Import Peak Change'!$A$106:CM$202,91,FALSE())))</f>
        <v>0</v>
      </c>
      <c r="CN50" s="193" t="n">
        <f aca="false">IF(ISERROR(VLOOKUP($A50,'Import Peak'!$A$3:CN$99,92,FALSE())-VLOOKUP($A50,'Import Peak Change'!$A$106:CN$202,92,FALSE())),0,(VLOOKUP($A50,'Import Peak'!$A$3:CN$99,92,FALSE())-VLOOKUP($A50,'Import Peak Change'!$A$106:CN$202,92,FALSE())))</f>
        <v>0</v>
      </c>
      <c r="CO50" s="193" t="n">
        <f aca="false">IF(ISERROR(VLOOKUP($A50,'Import Peak'!$A$3:CO$99,93,FALSE())-VLOOKUP($A50,'Import Peak Change'!$A$106:CO$202,93,FALSE())),0,(VLOOKUP($A50,'Import Peak'!$A$3:CO$99,93,FALSE())-VLOOKUP($A50,'Import Peak Change'!$A$106:CO$202,93,FALSE())))</f>
        <v>0</v>
      </c>
      <c r="CP50" s="193" t="n">
        <f aca="false">IF(ISERROR(VLOOKUP($A50,'Import Peak'!$A$3:CP$99,94,FALSE())-VLOOKUP($A50,'Import Peak Change'!$A$106:CP$202,94,FALSE())),0,(VLOOKUP($A50,'Import Peak'!$A$3:CP$99,94,FALSE())-VLOOKUP($A50,'Import Peak Change'!$A$106:CP$202,94,FALSE())))</f>
        <v>0</v>
      </c>
      <c r="CQ50" s="193" t="n">
        <f aca="false">IF(ISERROR(VLOOKUP($A50,'Import Peak'!$A$3:CQ$99,95,FALSE())-VLOOKUP($A50,'Import Peak Change'!$A$106:CQ$202,95,FALSE())),0,(VLOOKUP($A50,'Import Peak'!$A$3:CQ$99,95,FALSE())-VLOOKUP($A50,'Import Peak Change'!$A$106:CQ$202,95,FALSE())))</f>
        <v>0</v>
      </c>
      <c r="CR50" s="193" t="n">
        <f aca="false">IF(ISERROR(VLOOKUP($A50,'Import Peak'!$A$3:CR$99,96,FALSE())-VLOOKUP($A50,'Import Peak Change'!$A$106:CR$202,96,FALSE())),0,(VLOOKUP($A50,'Import Peak'!$A$3:CR$99,96,FALSE())-VLOOKUP($A50,'Import Peak Change'!$A$106:CR$202,96,FALSE())))</f>
        <v>0</v>
      </c>
      <c r="CS50" s="193" t="n">
        <f aca="false">IF(ISERROR(VLOOKUP($A50,'Import Peak'!$A$3:CS$99,97,FALSE())-VLOOKUP($A50,'Import Peak Change'!$A$106:CS$202,97,FALSE())),0,(VLOOKUP($A50,'Import Peak'!$A$3:CS$99,97,FALSE())-VLOOKUP($A50,'Import Peak Change'!$A$106:CS$202,97,FALSE())))</f>
        <v>0</v>
      </c>
      <c r="CT50" s="193" t="n">
        <f aca="false">IF(ISERROR(VLOOKUP($A50,'Import Peak'!$A$3:CT$99,98,FALSE())-VLOOKUP($A50,'Import Peak Change'!$A$106:CT$202,98,FALSE())),0,(VLOOKUP($A50,'Import Peak'!$A$3:CT$99,98,FALSE())-VLOOKUP($A50,'Import Peak Change'!$A$106:CT$202,98,FALSE())))</f>
        <v>0</v>
      </c>
      <c r="CU50" s="193" t="n">
        <f aca="false">IF(ISERROR(VLOOKUP($A50,'Import Peak'!$A$3:CU$99,99,FALSE())-VLOOKUP($A50,'Import Peak Change'!$A$106:CU$202,99,FALSE())),0,(VLOOKUP($A50,'Import Peak'!$A$3:CU$99,99,FALSE())-VLOOKUP($A50,'Import Peak Change'!$A$106:CU$202,99,FALSE())))</f>
        <v>0</v>
      </c>
      <c r="CV50" s="193" t="n">
        <f aca="false">IF(ISERROR(VLOOKUP($A50,'Import Peak'!$A$3:CV$99,100,FALSE())-VLOOKUP($A50,'Import Peak Change'!$A$106:CV$202,100,FALSE())),0,(VLOOKUP($A50,'Import Peak'!$A$3:CV$99,100,FALSE())-VLOOKUP($A50,'Import Peak Change'!$A$106:CV$202,100,FALSE())))</f>
        <v>0</v>
      </c>
      <c r="CW50" s="193" t="n">
        <f aca="false">IF(ISERROR(VLOOKUP($A50,'Import Peak'!$A$3:CW$99,101,FALSE())-VLOOKUP($A50,'Import Peak Change'!$A$106:CW$202,101,FALSE())),0,(VLOOKUP($A50,'Import Peak'!$A$3:CW$99,101,FALSE())-VLOOKUP($A50,'Import Peak Change'!$A$106:CW$202,101,FALSE())))</f>
        <v>0</v>
      </c>
      <c r="CX50" s="193" t="n">
        <f aca="false">IF(ISERROR(VLOOKUP($A50,'Import Peak'!$A$3:CX$99,102,FALSE())-VLOOKUP($A50,'Import Peak Change'!$A$106:CX$202,102,FALSE())),0,(VLOOKUP($A50,'Import Peak'!$A$3:CX$99,102,FALSE())-VLOOKUP($A50,'Import Peak Change'!$A$106:CX$202,102,FALSE())))</f>
        <v>0</v>
      </c>
      <c r="CY50" s="193" t="n">
        <f aca="false">IF(ISERROR(VLOOKUP($A50,'Import Peak'!$A$3:CY$99,103,FALSE())-VLOOKUP($A50,'Import Peak Change'!$A$106:CY$202,103,FALSE())),0,(VLOOKUP($A50,'Import Peak'!$A$3:CY$99,103,FALSE())-VLOOKUP($A50,'Import Peak Change'!$A$106:CY$202,103,FALSE())))</f>
        <v>0</v>
      </c>
      <c r="CZ50" s="193" t="n">
        <f aca="false">IF(ISERROR(VLOOKUP($A50,'Import Peak'!$A$3:CZ$99,104,FALSE())-VLOOKUP($A50,'Import Peak Change'!$A$106:CZ$202,104,FALSE())),0,(VLOOKUP($A50,'Import Peak'!$A$3:CZ$99,104,FALSE())-VLOOKUP($A50,'Import Peak Change'!$A$106:CZ$202,104,FALSE())))</f>
        <v>0</v>
      </c>
      <c r="DA50" s="193" t="n">
        <f aca="false">IF(ISERROR(VLOOKUP($A50,'Import Peak'!$A$3:DA$99,105,FALSE())-VLOOKUP($A50,'Import Peak Change'!$A$106:DA$202,105,FALSE())),0,(VLOOKUP($A50,'Import Peak'!$A$3:DA$99,105,FALSE())-VLOOKUP($A50,'Import Peak Change'!$A$106:DA$202,105,FALSE())))</f>
        <v>0</v>
      </c>
      <c r="DB50" s="193" t="n">
        <f aca="false">IF(ISERROR(VLOOKUP($A50,'Import Peak'!$A$3:DB$99,106,FALSE())-VLOOKUP($A50,'Import Peak Change'!$A$106:DB$202,106,FALSE())),0,(VLOOKUP($A50,'Import Peak'!$A$3:DB$99,106,FALSE())-VLOOKUP($A50,'Import Peak Change'!$A$106:DB$202,106,FALSE())))</f>
        <v>0</v>
      </c>
      <c r="DC50" s="193" t="n">
        <f aca="false">IF(ISERROR(VLOOKUP($A50,'Import Peak'!$A$3:DC$99,107,FALSE())-VLOOKUP($A50,'Import Peak Change'!$A$106:DC$202,107,FALSE())),0,(VLOOKUP($A50,'Import Peak'!$A$3:DC$99,107,FALSE())-VLOOKUP($A50,'Import Peak Change'!$A$106:DC$202,107,FALSE())))</f>
        <v>0</v>
      </c>
      <c r="DD50" s="193" t="n">
        <f aca="false">IF(ISERROR(VLOOKUP($A50,'Import Peak'!$A$3:DD$99,108,FALSE())-VLOOKUP($A50,'Import Peak Change'!$A$106:DD$202,108,FALSE())),0,(VLOOKUP($A50,'Import Peak'!$A$3:DD$99,108,FALSE())-VLOOKUP($A50,'Import Peak Change'!$A$106:DD$202,108,FALSE())))</f>
        <v>0</v>
      </c>
      <c r="DE50" s="193" t="n">
        <f aca="false">IF(ISERROR(VLOOKUP($A50,'Import Peak'!$A$3:DE$99,109,FALSE())-VLOOKUP($A50,'Import Peak Change'!$A$106:DE$202,109,FALSE())),0,(VLOOKUP($A50,'Import Peak'!$A$3:DE$99,109,FALSE())-VLOOKUP($A50,'Import Peak Change'!$A$106:DE$202,109,FALSE())))</f>
        <v>0</v>
      </c>
      <c r="DF50" s="193" t="n">
        <f aca="false">IF(ISERROR(VLOOKUP($A50,'Import Peak'!$A$3:DF$99,110,FALSE())-VLOOKUP($A50,'Import Peak Change'!$A$106:DF$202,110,FALSE())),0,(VLOOKUP($A50,'Import Peak'!$A$3:DF$99,110,FALSE())-VLOOKUP($A50,'Import Peak Change'!$A$106:DF$202,110,FALSE())))</f>
        <v>0</v>
      </c>
      <c r="DG50" s="193" t="n">
        <f aca="false">IF(ISERROR(VLOOKUP($A50,'Import Peak'!$A$3:DG$99,111,FALSE())-VLOOKUP($A50,'Import Peak Change'!$A$106:DG$202,111,FALSE())),0,(VLOOKUP($A50,'Import Peak'!$A$3:DG$99,111,FALSE())-VLOOKUP($A50,'Import Peak Change'!$A$106:DG$202,111,FALSE())))</f>
        <v>0</v>
      </c>
      <c r="DH50" s="193" t="n">
        <f aca="false">IF(ISERROR(VLOOKUP($A50,'Import Peak'!$A$3:DH$99,112,FALSE())-VLOOKUP($A50,'Import Peak Change'!$A$106:DH$202,112,FALSE())),0,(VLOOKUP($A50,'Import Peak'!$A$3:DH$99,112,FALSE())-VLOOKUP($A50,'Import Peak Change'!$A$106:DH$202,112,FALSE())))</f>
        <v>0</v>
      </c>
      <c r="DI50" s="193" t="n">
        <f aca="false">IF(ISERROR(VLOOKUP($A50,'Import Peak'!$A$3:DI$99,113,FALSE())-VLOOKUP($A50,'Import Peak Change'!$A$106:DI$202,113,FALSE())),0,(VLOOKUP($A50,'Import Peak'!$A$3:DI$99,113,FALSE())-VLOOKUP($A50,'Import Peak Change'!$A$106:DI$202,113,FALSE())))</f>
        <v>0</v>
      </c>
      <c r="DJ50" s="193" t="n">
        <f aca="false">IF(ISERROR(VLOOKUP($A50,'Import Peak'!$A$3:DJ$99,114,FALSE())-VLOOKUP($A50,'Import Peak Change'!$A$106:DJ$202,114,FALSE())),0,(VLOOKUP($A50,'Import Peak'!$A$3:DJ$99,114,FALSE())-VLOOKUP($A50,'Import Peak Change'!$A$106:DJ$202,114,FALSE())))</f>
        <v>0</v>
      </c>
      <c r="DK50" s="193" t="n">
        <f aca="false">IF(ISERROR(VLOOKUP($A50,'Import Peak'!$A$3:DK$99,115,FALSE())-VLOOKUP($A50,'Import Peak Change'!$A$106:DK$202,115,FALSE())),0,(VLOOKUP($A50,'Import Peak'!$A$3:DK$99,115,FALSE())-VLOOKUP($A50,'Import Peak Change'!$A$106:DK$202,115,FALSE())))</f>
        <v>0</v>
      </c>
      <c r="DL50" s="193" t="n">
        <f aca="false">IF(ISERROR(VLOOKUP($A50,'Import Peak'!$A$3:DL$99,116,FALSE())-VLOOKUP($A50,'Import Peak Change'!$A$106:DL$202,116,FALSE())),0,(VLOOKUP($A50,'Import Peak'!$A$3:DL$99,116,FALSE())-VLOOKUP($A50,'Import Peak Change'!$A$106:DL$202,116,FALSE())))</f>
        <v>0</v>
      </c>
      <c r="DM50" s="193" t="n">
        <f aca="false">IF(ISERROR(VLOOKUP($A50,'Import Peak'!$A$3:DM$99,117,FALSE())-VLOOKUP($A50,'Import Peak Change'!$A$106:DM$202,117,FALSE())),0,(VLOOKUP($A50,'Import Peak'!$A$3:DM$99,117,FALSE())-VLOOKUP($A50,'Import Peak Change'!$A$106:DM$202,117,FALSE())))</f>
        <v>0</v>
      </c>
      <c r="DN50" s="193" t="n">
        <f aca="false">IF(ISERROR(VLOOKUP($A50,'Import Peak'!$A$3:DN$99,118,FALSE())-VLOOKUP($A50,'Import Peak Change'!$A$106:DN$202,118,FALSE())),0,(VLOOKUP($A50,'Import Peak'!$A$3:DN$99,118,FALSE())-VLOOKUP($A50,'Import Peak Change'!$A$106:DN$202,118,FALSE())))</f>
        <v>0</v>
      </c>
      <c r="DO50" s="193" t="n">
        <f aca="false">IF(ISERROR(VLOOKUP($A50,'Import Peak'!$A$3:DO$99,119,FALSE())-VLOOKUP($A50,'Import Peak Change'!$A$106:DO$202,119,FALSE())),0,(VLOOKUP($A50,'Import Peak'!$A$3:DO$99,119,FALSE())-VLOOKUP($A50,'Import Peak Change'!$A$106:DO$202,119,FALSE())))</f>
        <v>0</v>
      </c>
      <c r="DP50" s="193" t="n">
        <f aca="false">IF(ISERROR(VLOOKUP($A50,'Import Peak'!$A$3:DP$99,120,FALSE())-VLOOKUP($A50,'Import Peak Change'!$A$106:DP$202,120,FALSE())),0,(VLOOKUP($A50,'Import Peak'!$A$3:DP$99,120,FALSE())-VLOOKUP($A50,'Import Peak Change'!$A$106:DP$202,120,FALSE())))</f>
        <v>0</v>
      </c>
      <c r="DQ50" s="193" t="n">
        <f aca="false">IF(ISERROR(VLOOKUP($A50,'Import Peak'!$A$3:DQ$99,121,FALSE())-VLOOKUP($A50,'Import Peak Change'!$A$106:DQ$202,121,FALSE())),0,(VLOOKUP($A50,'Import Peak'!$A$3:DQ$99,121,FALSE())-VLOOKUP($A50,'Import Peak Change'!$A$106:DQ$202,121,FALSE())))</f>
        <v>0</v>
      </c>
      <c r="DR50" s="193" t="n">
        <f aca="false">IF(ISERROR(VLOOKUP($A50,'Import Peak'!$A$3:DR$99,122,FALSE())-VLOOKUP($A50,'Import Peak Change'!$A$106:DR$202,122,FALSE())),0,(VLOOKUP($A50,'Import Peak'!$A$3:DR$99,122,FALSE())-VLOOKUP($A50,'Import Peak Change'!$A$106:DR$202,122,FALSE())))</f>
        <v>0</v>
      </c>
      <c r="DS50" s="193" t="n">
        <f aca="false">IF(ISERROR(VLOOKUP($A50,'Import Peak'!$A$3:DS$99,123,FALSE())-VLOOKUP($A50,'Import Peak Change'!$A$106:DS$202,123,FALSE())),0,(VLOOKUP($A50,'Import Peak'!$A$3:DS$99,123,FALSE())-VLOOKUP($A50,'Import Peak Change'!$A$106:DS$202,123,FALSE())))</f>
        <v>0</v>
      </c>
      <c r="DT50" s="193" t="n">
        <f aca="false">IF(ISERROR(VLOOKUP($A50,'Import Peak'!$A$3:DT$99,124,FALSE())-VLOOKUP($A50,'Import Peak Change'!$A$106:DT$202,124,FALSE())),0,(VLOOKUP($A50,'Import Peak'!$A$3:DT$99,124,FALSE())-VLOOKUP($A50,'Import Peak Change'!$A$106:DT$202,124,FALSE())))</f>
        <v>0</v>
      </c>
      <c r="DU50" s="193" t="n">
        <f aca="false">IF(ISERROR(VLOOKUP($A50,'Import Peak'!$A$3:DU$99,125,FALSE())-VLOOKUP($A50,'Import Peak Change'!$A$106:DU$202,125,FALSE())),0,(VLOOKUP($A50,'Import Peak'!$A$3:DU$99,125,FALSE())-VLOOKUP($A50,'Import Peak Change'!$A$106:DU$202,125,FALSE())))</f>
        <v>0</v>
      </c>
      <c r="DV50" s="193" t="n">
        <f aca="false">IF(ISERROR(VLOOKUP($A50,'Import Peak'!$A$3:DV$99,126,FALSE())-VLOOKUP($A50,'Import Peak Change'!$A$106:DV$202,126,FALSE())),0,(VLOOKUP($A50,'Import Peak'!$A$3:DV$99,126,FALSE())-VLOOKUP($A50,'Import Peak Change'!$A$106:DV$202,126,FALSE())))</f>
        <v>0</v>
      </c>
      <c r="DW50" s="193" t="n">
        <f aca="false">IF(ISERROR(VLOOKUP($A50,'Import Peak'!$A$3:DW$99,127,FALSE())-VLOOKUP($A50,'Import Peak Change'!$A$106:DW$202,127,FALSE())),0,(VLOOKUP($A50,'Import Peak'!$A$3:DW$99,127,FALSE())-VLOOKUP($A50,'Import Peak Change'!$A$106:DW$202,127,FALSE())))</f>
        <v>0</v>
      </c>
      <c r="DX50" s="193" t="n">
        <f aca="false">IF(ISERROR(VLOOKUP($A50,'Import Peak'!$A$3:DX$99,128,FALSE())-VLOOKUP($A50,'Import Peak Change'!$A$106:DX$202,128,FALSE())),0,(VLOOKUP($A50,'Import Peak'!$A$3:DX$99,128,FALSE())-VLOOKUP($A50,'Import Peak Change'!$A$106:DX$202,128,FALSE())))</f>
        <v>0</v>
      </c>
      <c r="DY50" s="193" t="n">
        <f aca="false">IF(ISERROR(VLOOKUP($A50,'Import Peak'!$A$3:DY$99,129,FALSE())-VLOOKUP($A50,'Import Peak Change'!$A$106:DY$202,129,FALSE())),0,(VLOOKUP($A50,'Import Peak'!$A$3:DY$99,129,FALSE())-VLOOKUP($A50,'Import Peak Change'!$A$106:DY$202,129,FALSE())))</f>
        <v>0</v>
      </c>
      <c r="DZ50" s="193" t="n">
        <f aca="false">IF(ISERROR(VLOOKUP($A50,'Import Peak'!$A$3:DZ$99,130,FALSE())-VLOOKUP($A50,'Import Peak Change'!$A$106:DZ$202,130,FALSE())),0,(VLOOKUP($A50,'Import Peak'!$A$3:DZ$99,130,FALSE())-VLOOKUP($A50,'Import Peak Change'!$A$106:DZ$202,130,FALSE())))</f>
        <v>0</v>
      </c>
      <c r="EA50" s="193" t="n">
        <f aca="false">IF(ISERROR(VLOOKUP($A50,'Import Peak'!$A$3:EA$99,131,FALSE())-VLOOKUP($A50,'Import Peak Change'!$A$106:EA$202,131,FALSE())),0,(VLOOKUP($A50,'Import Peak'!$A$3:EA$99,131,FALSE())-VLOOKUP($A50,'Import Peak Change'!$A$106:EA$202,131,FALSE())))</f>
        <v>0</v>
      </c>
      <c r="EB50" s="193" t="n">
        <f aca="false">IF(ISERROR(VLOOKUP($A50,'Import Peak'!$A$3:EB$99,132,FALSE())-VLOOKUP($A50,'Import Peak Change'!$A$106:EB$202,132,FALSE())),0,(VLOOKUP($A50,'Import Peak'!$A$3:EB$99,132,FALSE())-VLOOKUP($A50,'Import Peak Change'!$A$106:EB$202,132,FALSE())))</f>
        <v>0</v>
      </c>
      <c r="EC50" s="193" t="n">
        <f aca="false">IF(ISERROR(VLOOKUP($A50,'Import Peak'!$A$3:EC$99,133,FALSE())-VLOOKUP($A50,'Import Peak Change'!$A$106:EC$202,133,FALSE())),0,(VLOOKUP($A50,'Import Peak'!$A$3:EC$99,133,FALSE())-VLOOKUP($A50,'Import Peak Change'!$A$106:EC$202,133,FALSE())))</f>
        <v>0</v>
      </c>
      <c r="ED50" s="193" t="n">
        <f aca="false">IF(ISERROR(VLOOKUP($A50,'Import Peak'!$A$3:ED$99,134,FALSE())-VLOOKUP($A50,'Import Peak Change'!$A$106:ED$202,134,FALSE())),0,(VLOOKUP($A50,'Import Peak'!$A$3:ED$99,134,FALSE())-VLOOKUP($A50,'Import Peak Change'!$A$106:ED$202,134,FALSE())))</f>
        <v>0</v>
      </c>
      <c r="EE50" s="193" t="n">
        <f aca="false">IF(ISERROR(VLOOKUP($A50,'Import Peak'!$A$3:EE$99,135,FALSE())-VLOOKUP($A50,'Import Peak Change'!$A$106:EE$202,135,FALSE())),0,(VLOOKUP($A50,'Import Peak'!$A$3:EE$99,135,FALSE())-VLOOKUP($A50,'Import Peak Change'!$A$106:EE$202,135,FALSE())))</f>
        <v>0</v>
      </c>
      <c r="EF50" s="193" t="n">
        <f aca="false">IF(ISERROR(VLOOKUP($A50,'Import Peak'!$A$3:EF$99,136,FALSE())-VLOOKUP($A50,'Import Peak Change'!$A$106:EF$202,136,FALSE())),0,(VLOOKUP($A50,'Import Peak'!$A$3:EF$99,136,FALSE())-VLOOKUP($A50,'Import Peak Change'!$A$106:EF$202,136,FALSE())))</f>
        <v>0</v>
      </c>
      <c r="EG50" s="193" t="n">
        <f aca="false">IF(ISERROR(VLOOKUP($A50,'Import Peak'!$A$3:EG$99,137,FALSE())-VLOOKUP($A50,'Import Peak Change'!$A$106:EG$202,137,FALSE())),0,(VLOOKUP($A50,'Import Peak'!$A$3:EG$99,137,FALSE())-VLOOKUP($A50,'Import Peak Change'!$A$106:EG$202,137,FALSE())))</f>
        <v>0</v>
      </c>
      <c r="EH50" s="193" t="n">
        <f aca="false">IF(ISERROR(VLOOKUP($A50,'Import Peak'!$A$3:EH$99,138,FALSE())-VLOOKUP($A50,'Import Peak Change'!$A$106:EH$202,138,FALSE())),0,(VLOOKUP($A50,'Import Peak'!$A$3:EH$99,138,FALSE())-VLOOKUP($A50,'Import Peak Change'!$A$106:EH$202,138,FALSE())))</f>
        <v>0</v>
      </c>
      <c r="EI50" s="193" t="n">
        <f aca="false">IF(ISERROR(VLOOKUP($A50,'Import Peak'!$A$3:EI$99,139,FALSE())-VLOOKUP($A50,'Import Peak Change'!$A$106:EI$202,139,FALSE())),0,(VLOOKUP($A50,'Import Peak'!$A$3:EI$99,139,FALSE())-VLOOKUP($A50,'Import Peak Change'!$A$106:EI$202,139,FALSE())))</f>
        <v>0</v>
      </c>
      <c r="EJ50" s="193" t="n">
        <f aca="false">IF(ISERROR(VLOOKUP($A50,'Import Peak'!$A$3:EJ$99,140,FALSE())-VLOOKUP($A50,'Import Peak Change'!$A$106:EJ$202,140,FALSE())),0,(VLOOKUP($A50,'Import Peak'!$A$3:EJ$99,140,FALSE())-VLOOKUP($A50,'Import Peak Change'!$A$106:EJ$202,140,FALSE())))</f>
        <v>0</v>
      </c>
      <c r="EK50" s="193" t="n">
        <f aca="false">IF(ISERROR(VLOOKUP($A50,'Import Peak'!$A$3:EK$99,141,FALSE())-VLOOKUP($A50,'Import Peak Change'!$A$106:EK$202,141,FALSE())),0,(VLOOKUP($A50,'Import Peak'!$A$3:EK$99,141,FALSE())-VLOOKUP($A50,'Import Peak Change'!$A$106:EK$202,141,FALSE())))</f>
        <v>0</v>
      </c>
      <c r="EL50" s="193" t="n">
        <f aca="false">IF(ISERROR(VLOOKUP($A50,'Import Peak'!$A$3:EL$99,142,FALSE())-VLOOKUP($A50,'Import Peak Change'!$A$106:EL$202,142,FALSE())),0,(VLOOKUP($A50,'Import Peak'!$A$3:EL$99,142,FALSE())-VLOOKUP($A50,'Import Peak Change'!$A$106:EL$202,142,FALSE())))</f>
        <v>0</v>
      </c>
      <c r="EM50" s="193" t="n">
        <f aca="false">IF(ISERROR(VLOOKUP($A50,'Import Peak'!$A$3:EM$99,143,FALSE())-VLOOKUP($A50,'Import Peak Change'!$A$106:EM$202,143,FALSE())),0,(VLOOKUP($A50,'Import Peak'!$A$3:EM$99,143,FALSE())-VLOOKUP($A50,'Import Peak Change'!$A$106:EM$202,143,FALSE())))</f>
        <v>0</v>
      </c>
      <c r="EN50" s="193" t="n">
        <f aca="false">IF(ISERROR(VLOOKUP($A50,'Import Peak'!$A$3:EN$99,144,FALSE())-VLOOKUP($A50,'Import Peak Change'!$A$106:EN$202,144,FALSE())),0,(VLOOKUP($A50,'Import Peak'!$A$3:EN$99,144,FALSE())-VLOOKUP($A50,'Import Peak Change'!$A$106:EN$202,144,FALSE())))</f>
        <v>0</v>
      </c>
      <c r="EO50" s="193" t="n">
        <f aca="false">IF(ISERROR(VLOOKUP($A50,'Import Peak'!$A$3:EO$99,145,FALSE())-VLOOKUP($A50,'Import Peak Change'!$A$106:EO$202,145,FALSE())),0,(VLOOKUP($A50,'Import Peak'!$A$3:EO$99,145,FALSE())-VLOOKUP($A50,'Import Peak Change'!$A$106:EO$202,145,FALSE())))</f>
        <v>0</v>
      </c>
      <c r="EP50" s="193" t="n">
        <f aca="false">IF(ISERROR(VLOOKUP($A50,'Import Peak'!$A$3:EP$99,146,FALSE())-VLOOKUP($A50,'Import Peak Change'!$A$106:EP$202,146,FALSE())),0,(VLOOKUP($A50,'Import Peak'!$A$3:EP$99,146,FALSE())-VLOOKUP($A50,'Import Peak Change'!$A$106:EP$202,146,FALSE())))</f>
        <v>0</v>
      </c>
      <c r="EQ50" s="193" t="n">
        <f aca="false">IF(ISERROR(VLOOKUP($A50,'Import Peak'!$A$3:EQ$99,147,FALSE())-VLOOKUP($A50,'Import Peak Change'!$A$106:EQ$202,147,FALSE())),0,(VLOOKUP($A50,'Import Peak'!$A$3:EQ$99,147,FALSE())-VLOOKUP($A50,'Import Peak Change'!$A$106:EQ$202,147,FALSE())))</f>
        <v>0</v>
      </c>
      <c r="ER50" s="193" t="n">
        <f aca="false">IF(ISERROR(VLOOKUP($A50,'Import Peak'!$A$3:ER$99,148,FALSE())-VLOOKUP($A50,'Import Peak Change'!$A$106:ER$202,148,FALSE())),0,(VLOOKUP($A50,'Import Peak'!$A$3:ER$99,148,FALSE())-VLOOKUP($A50,'Import Peak Change'!$A$106:ER$202,148,FALSE())))</f>
        <v>0</v>
      </c>
      <c r="ES50" s="193" t="n">
        <f aca="false">IF(ISERROR(VLOOKUP($A50,'Import Peak'!$A$3:ES$99,149,FALSE())-VLOOKUP($A50,'Import Peak Change'!$A$106:ES$202,149,FALSE())),0,(VLOOKUP($A50,'Import Peak'!$A$3:ES$99,149,FALSE())-VLOOKUP($A50,'Import Peak Change'!$A$106:ES$202,149,FALSE())))</f>
        <v>0</v>
      </c>
      <c r="ET50" s="193" t="n">
        <f aca="false">IF(ISERROR(VLOOKUP($A50,'Import Peak'!$A$3:ET$99,150,FALSE())-VLOOKUP($A50,'Import Peak Change'!$A$106:ET$202,150,FALSE())),0,(VLOOKUP($A50,'Import Peak'!$A$3:ET$99,150,FALSE())-VLOOKUP($A50,'Import Peak Change'!$A$106:ET$202,150,FALSE())))</f>
        <v>0</v>
      </c>
      <c r="EU50" s="193" t="n">
        <f aca="false">IF(ISERROR(VLOOKUP($A50,'Import Peak'!$A$3:EU$99,151,FALSE())-VLOOKUP($A50,'Import Peak Change'!$A$106:EU$202,151,FALSE())),0,(VLOOKUP($A50,'Import Peak'!$A$3:EU$99,151,FALSE())-VLOOKUP($A50,'Import Peak Change'!$A$106:EU$202,151,FALSE())))</f>
        <v>0</v>
      </c>
      <c r="EV50" s="193" t="n">
        <f aca="false">IF(ISERROR(VLOOKUP($A50,'Import Peak'!$A$3:EV$99,152,FALSE())-VLOOKUP($A50,'Import Peak Change'!$A$106:EV$202,152,FALSE())),0,(VLOOKUP($A50,'Import Peak'!$A$3:EV$99,152,FALSE())-VLOOKUP($A50,'Import Peak Change'!$A$106:EV$202,152,FALSE())))</f>
        <v>0</v>
      </c>
      <c r="EW50" s="193" t="n">
        <f aca="false">IF(ISERROR(VLOOKUP($A50,'Import Peak'!$A$3:EW$99,153,FALSE())-VLOOKUP($A50,'Import Peak Change'!$A$106:EW$202,153,FALSE())),0,(VLOOKUP($A50,'Import Peak'!$A$3:EW$99,153,FALSE())-VLOOKUP($A50,'Import Peak Change'!$A$106:EW$202,153,FALSE())))</f>
        <v>0</v>
      </c>
      <c r="EX50" s="193" t="n">
        <f aca="false">IF(ISERROR(VLOOKUP($A50,'Import Peak'!$A$3:EX$99,154,FALSE())-VLOOKUP($A50,'Import Peak Change'!$A$106:EX$202,154,FALSE())),0,(VLOOKUP($A50,'Import Peak'!$A$3:EX$99,154,FALSE())-VLOOKUP($A50,'Import Peak Change'!$A$106:EX$202,154,FALSE())))</f>
        <v>0</v>
      </c>
      <c r="EY50" s="193" t="n">
        <f aca="false">IF(ISERROR(VLOOKUP($A50,'Import Peak'!$A$3:EY$99,155,FALSE())-VLOOKUP($A50,'Import Peak Change'!$A$106:EY$202,155,FALSE())),0,(VLOOKUP($A50,'Import Peak'!$A$3:EY$99,155,FALSE())-VLOOKUP($A50,'Import Peak Change'!$A$106:EY$202,155,FALSE())))</f>
        <v>0</v>
      </c>
      <c r="EZ50" s="193" t="n">
        <f aca="false">IF(ISERROR(VLOOKUP($A50,'Import Peak'!$A$3:EZ$99,156,FALSE())-VLOOKUP($A50,'Import Peak Change'!$A$106:EZ$202,156,FALSE())),0,(VLOOKUP($A50,'Import Peak'!$A$3:EZ$99,156,FALSE())-VLOOKUP($A50,'Import Peak Change'!$A$106:EZ$202,156,FALSE())))</f>
        <v>0</v>
      </c>
      <c r="FA50" s="193" t="n">
        <f aca="false">IF(ISERROR(VLOOKUP($A50,'Import Peak'!$A$3:FA$99,157,FALSE())-VLOOKUP($A50,'Import Peak Change'!$A$106:FA$202,157,FALSE())),0,(VLOOKUP($A50,'Import Peak'!$A$3:FA$99,157,FALSE())-VLOOKUP($A50,'Import Peak Change'!$A$106:FA$202,157,FALSE())))</f>
        <v>0</v>
      </c>
      <c r="FB50" s="193" t="n">
        <f aca="false">IF(ISERROR(VLOOKUP($A50,'Import Peak'!$A$3:FB$99,158,FALSE())-VLOOKUP($A50,'Import Peak Change'!$A$106:FB$202,158,FALSE())),0,(VLOOKUP($A50,'Import Peak'!$A$3:FB$99,158,FALSE())-VLOOKUP($A50,'Import Peak Change'!$A$106:FB$202,158,FALSE())))</f>
        <v>0</v>
      </c>
      <c r="FC50" s="193" t="n">
        <f aca="false">IF(ISERROR(VLOOKUP($A50,'Import Peak'!$A$3:FC$99,159,FALSE())-VLOOKUP($A50,'Import Peak Change'!$A$106:FC$202,159,FALSE())),0,(VLOOKUP($A50,'Import Peak'!$A$3:FC$99,159,FALSE())-VLOOKUP($A50,'Import Peak Change'!$A$106:FC$202,159,FALSE())))</f>
        <v>0</v>
      </c>
      <c r="FD50" s="193" t="n">
        <f aca="false">IF(ISERROR(VLOOKUP($A50,'Import Peak'!$A$3:FD$99,160,FALSE())-VLOOKUP($A50,'Import Peak Change'!$A$106:FD$202,160,FALSE())),0,(VLOOKUP($A50,'Import Peak'!$A$3:FD$99,160,FALSE())-VLOOKUP($A50,'Import Peak Change'!$A$106:FD$202,160,FALSE())))</f>
        <v>0</v>
      </c>
      <c r="FE50" s="193" t="n">
        <f aca="false">IF(ISERROR(VLOOKUP($A50,'Import Peak'!$A$3:FE$99,161,FALSE())-VLOOKUP($A50,'Import Peak Change'!$A$106:FE$202,161,FALSE())),0,(VLOOKUP($A50,'Import Peak'!$A$3:FE$99,161,FALSE())-VLOOKUP($A50,'Import Peak Change'!$A$106:FE$202,161,FALSE())))</f>
        <v>0</v>
      </c>
      <c r="FF50" s="193" t="n">
        <f aca="false">IF(ISERROR(VLOOKUP($A50,'Import Peak'!$A$3:FF$99,162,FALSE())-VLOOKUP($A50,'Import Peak Change'!$A$106:FF$202,162,FALSE())),0,(VLOOKUP($A50,'Import Peak'!$A$3:FF$99,162,FALSE())-VLOOKUP($A50,'Import Peak Change'!$A$106:FF$202,162,FALSE())))</f>
        <v>0</v>
      </c>
      <c r="FG50" s="193" t="n">
        <f aca="false">IF(ISERROR(VLOOKUP($A50,'Import Peak'!$A$3:FG$99,163,FALSE())-VLOOKUP($A50,'Import Peak Change'!$A$106:FG$202,163,FALSE())),0,(VLOOKUP($A50,'Import Peak'!$A$3:FG$99,163,FALSE())-VLOOKUP($A50,'Import Peak Change'!$A$106:FG$202,163,FALSE())))</f>
        <v>0</v>
      </c>
      <c r="FH50" s="193" t="n">
        <f aca="false">IF(ISERROR(VLOOKUP($A50,'Import Peak'!$A$3:FH$99,164,FALSE())-VLOOKUP($A50,'Import Peak Change'!$A$106:FH$202,164,FALSE())),0,(VLOOKUP($A50,'Import Peak'!$A$3:FH$99,164,FALSE())-VLOOKUP($A50,'Import Peak Change'!$A$106:FH$202,164,FALSE())))</f>
        <v>0</v>
      </c>
      <c r="FI50" s="193" t="n">
        <f aca="false">IF(ISERROR(VLOOKUP($A50,'Import Peak'!$A$3:FI$99,165,FALSE())-VLOOKUP($A50,'Import Peak Change'!$A$106:FI$202,165,FALSE())),0,(VLOOKUP($A50,'Import Peak'!$A$3:FI$99,165,FALSE())-VLOOKUP($A50,'Import Peak Change'!$A$106:FI$202,165,FALSE())))</f>
        <v>0</v>
      </c>
      <c r="FJ50" s="193" t="n">
        <f aca="false">IF(ISERROR(VLOOKUP($A50,'Import Peak'!$A$3:FJ$99,166,FALSE())-VLOOKUP($A50,'Import Peak Change'!$A$106:FJ$202,166,FALSE())),0,(VLOOKUP($A50,'Import Peak'!$A$3:FJ$99,166,FALSE())-VLOOKUP($A50,'Import Peak Change'!$A$106:FJ$202,166,FALSE())))</f>
        <v>0</v>
      </c>
      <c r="FK50" s="193" t="n">
        <f aca="false">IF(ISERROR(VLOOKUP($A50,'Import Peak'!$A$3:FK$99,167,FALSE())-VLOOKUP($A50,'Import Peak Change'!$A$106:FK$202,167,FALSE())),0,(VLOOKUP($A50,'Import Peak'!$A$3:FK$99,167,FALSE())-VLOOKUP($A50,'Import Peak Change'!$A$106:FK$202,167,FALSE())))</f>
        <v>0</v>
      </c>
      <c r="FL50" s="193" t="n">
        <f aca="false">IF(ISERROR(VLOOKUP($A50,'Import Peak'!$A$3:FL$99,168,FALSE())-VLOOKUP($A50,'Import Peak Change'!$A$106:FL$202,168,FALSE())),0,(VLOOKUP($A50,'Import Peak'!$A$3:FL$99,168,FALSE())-VLOOKUP($A50,'Import Peak Change'!$A$106:FL$202,168,FALSE())))</f>
        <v>0</v>
      </c>
      <c r="FM50" s="193" t="n">
        <f aca="false">IF(ISERROR(VLOOKUP($A50,'Import Peak'!$A$3:FM$99,169,FALSE())-VLOOKUP($A50,'Import Peak Change'!$A$106:FM$202,169,FALSE())),0,(VLOOKUP($A50,'Import Peak'!$A$3:FM$99,169,FALSE())-VLOOKUP($A50,'Import Peak Change'!$A$106:FM$202,169,FALSE())))</f>
        <v>0</v>
      </c>
      <c r="FN50" s="193" t="n">
        <f aca="false">IF(ISERROR(VLOOKUP($A50,'Import Peak'!$A$3:FN$99,170,FALSE())-VLOOKUP($A50,'Import Peak Change'!$A$106:FN$202,170,FALSE())),0,(VLOOKUP($A50,'Import Peak'!$A$3:FN$99,170,FALSE())-VLOOKUP($A50,'Import Peak Change'!$A$106:FN$202,170,FALSE())))</f>
        <v>0</v>
      </c>
      <c r="FO50" s="193" t="n">
        <f aca="false">IF(ISERROR(VLOOKUP($A50,'Import Peak'!$A$3:FO$99,171,FALSE())-VLOOKUP($A50,'Import Peak Change'!$A$106:FO$202,171,FALSE())),0,(VLOOKUP($A50,'Import Peak'!$A$3:FO$99,171,FALSE())-VLOOKUP($A50,'Import Peak Change'!$A$106:FO$202,171,FALSE())))</f>
        <v>0</v>
      </c>
      <c r="FP50" s="193" t="n">
        <f aca="false">IF(ISERROR(VLOOKUP($A50,'Import Peak'!$A$3:FP$99,172,FALSE())-VLOOKUP($A50,'Import Peak Change'!$A$106:FP$202,172,FALSE())),0,(VLOOKUP($A50,'Import Peak'!$A$3:FP$99,172,FALSE())-VLOOKUP($A50,'Import Peak Change'!$A$106:FP$202,172,FALSE())))</f>
        <v>0</v>
      </c>
      <c r="FQ50" s="193" t="n">
        <f aca="false">IF(ISERROR(VLOOKUP($A50,'Import Peak'!$A$3:FQ$99,173,FALSE())-VLOOKUP($A50,'Import Peak Change'!$A$106:FQ$202,173,FALSE())),0,(VLOOKUP($A50,'Import Peak'!$A$3:FQ$99,173,FALSE())-VLOOKUP($A50,'Import Peak Change'!$A$106:FQ$202,173,FALSE())))</f>
        <v>0</v>
      </c>
      <c r="FR50" s="193" t="n">
        <f aca="false">IF(ISERROR(VLOOKUP($A50,'Import Peak'!$A$3:FR$99,174,FALSE())-VLOOKUP($A50,'Import Peak Change'!$A$106:FR$202,174,FALSE())),0,(VLOOKUP($A50,'Import Peak'!$A$3:FR$99,174,FALSE())-VLOOKUP($A50,'Import Peak Change'!$A$106:FR$202,174,FALSE())))</f>
        <v>0</v>
      </c>
      <c r="FS50" s="193" t="n">
        <f aca="false">IF(ISERROR(VLOOKUP($A50,'Import Peak'!$A$3:FS$99,175,FALSE())-VLOOKUP($A50,'Import Peak Change'!$A$106:FS$202,175,FALSE())),0,(VLOOKUP($A50,'Import Peak'!$A$3:FS$99,175,FALSE())-VLOOKUP($A50,'Import Peak Change'!$A$106:FS$202,175,FALSE())))</f>
        <v>0</v>
      </c>
      <c r="FT50" s="193" t="n">
        <f aca="false">IF(ISERROR(VLOOKUP($A50,'Import Peak'!$A$3:FT$99,176,FALSE())-VLOOKUP($A50,'Import Peak Change'!$A$106:FT$202,176,FALSE())),0,(VLOOKUP($A50,'Import Peak'!$A$3:FT$99,176,FALSE())-VLOOKUP($A50,'Import Peak Change'!$A$106:FT$202,176,FALSE())))</f>
        <v>0</v>
      </c>
      <c r="FU50" s="193" t="n">
        <f aca="false">IF(ISERROR(VLOOKUP($A50,'Import Peak'!$A$3:FU$99,177,FALSE())-VLOOKUP($A50,'Import Peak Change'!$A$106:FU$202,177,FALSE())),0,(VLOOKUP($A50,'Import Peak'!$A$3:FU$99,177,FALSE())-VLOOKUP($A50,'Import Peak Change'!$A$106:FU$202,177,FALSE())))</f>
        <v>0</v>
      </c>
      <c r="FV50" s="193" t="n">
        <f aca="false">IF(ISERROR(VLOOKUP($A50,'Import Peak'!$A$3:FV$99,178,FALSE())-VLOOKUP($A50,'Import Peak Change'!$A$106:FV$202,178,FALSE())),0,(VLOOKUP($A50,'Import Peak'!$A$3:FV$99,178,FALSE())-VLOOKUP($A50,'Import Peak Change'!$A$106:FV$202,178,FALSE())))</f>
        <v>0</v>
      </c>
      <c r="FW50" s="193" t="n">
        <f aca="false">IF(ISERROR(VLOOKUP($A50,'Import Peak'!$A$3:FW$99,179,FALSE())-VLOOKUP($A50,'Import Peak Change'!$A$106:FW$202,179,FALSE())),0,(VLOOKUP($A50,'Import Peak'!$A$3:FW$99,179,FALSE())-VLOOKUP($A50,'Import Peak Change'!$A$106:FW$202,179,FALSE())))</f>
        <v>0</v>
      </c>
      <c r="FX50" s="193" t="n">
        <f aca="false">IF(ISERROR(VLOOKUP($A50,'Import Peak'!$A$3:FX$99,180,FALSE())-VLOOKUP($A50,'Import Peak Change'!$A$106:FX$202,180,FALSE())),0,(VLOOKUP($A50,'Import Peak'!$A$3:FX$99,180,FALSE())-VLOOKUP($A50,'Import Peak Change'!$A$106:FX$202,180,FALSE())))</f>
        <v>0</v>
      </c>
      <c r="FY50" s="193" t="n">
        <f aca="false">IF(ISERROR(VLOOKUP($A50,'Import Peak'!$A$3:FY$99,181,FALSE())-VLOOKUP($A50,'Import Peak Change'!$A$106:FY$202,181,FALSE())),0,(VLOOKUP($A50,'Import Peak'!$A$3:FY$99,181,FALSE())-VLOOKUP($A50,'Import Peak Change'!$A$106:FY$202,181,FALSE())))</f>
        <v>0</v>
      </c>
      <c r="FZ50" s="193" t="n">
        <f aca="false">IF(ISERROR(VLOOKUP($A50,'Import Peak'!$A$3:FZ$99,182,FALSE())-VLOOKUP($A50,'Import Peak Change'!$A$106:FZ$202,182,FALSE())),0,(VLOOKUP($A50,'Import Peak'!$A$3:FZ$99,182,FALSE())-VLOOKUP($A50,'Import Peak Change'!$A$106:FZ$202,182,FALSE())))</f>
        <v>0</v>
      </c>
      <c r="GA50" s="193" t="n">
        <f aca="false">IF(ISERROR(VLOOKUP($A50,'Import Peak'!$A$3:GA$99,183,FALSE())-VLOOKUP($A50,'Import Peak Change'!$A$106:GA$202,183,FALSE())),0,(VLOOKUP($A50,'Import Peak'!$A$3:GA$99,183,FALSE())-VLOOKUP($A50,'Import Peak Change'!$A$106:GA$202,183,FALSE())))</f>
        <v>0</v>
      </c>
      <c r="GB50" s="193" t="n">
        <f aca="false">IF(ISERROR(VLOOKUP($A50,'Import Peak'!$A$3:GB$99,184,FALSE())-VLOOKUP($A50,'Import Peak Change'!$A$106:GB$202,184,FALSE())),0,(VLOOKUP($A50,'Import Peak'!$A$3:GB$99,184,FALSE())-VLOOKUP($A50,'Import Peak Change'!$A$106:GB$202,184,FALSE())))</f>
        <v>0</v>
      </c>
      <c r="GC50" s="193" t="n">
        <f aca="false">IF(ISERROR(VLOOKUP($A50,'Import Peak'!$A$3:GC$99,185,FALSE())-VLOOKUP($A50,'Import Peak Change'!$A$106:GC$202,185,FALSE())),0,(VLOOKUP($A50,'Import Peak'!$A$3:GC$99,185,FALSE())-VLOOKUP($A50,'Import Peak Change'!$A$106:GC$202,185,FALSE())))</f>
        <v>0</v>
      </c>
      <c r="GD50" s="193" t="n">
        <f aca="false">IF(ISERROR(VLOOKUP($A50,'Import Peak'!$A$3:GD$99,186,FALSE())-VLOOKUP($A50,'Import Peak Change'!$A$106:GD$202,186,FALSE())),0,(VLOOKUP($A50,'Import Peak'!$A$3:GD$99,186,FALSE())-VLOOKUP($A50,'Import Peak Change'!$A$106:GD$202,186,FALSE())))</f>
        <v>0</v>
      </c>
      <c r="GE50" s="193" t="n">
        <f aca="false">IF(ISERROR(VLOOKUP($A50,'Import Peak'!$A$3:GE$99,187,FALSE())-VLOOKUP($A50,'Import Peak Change'!$A$106:GE$202,187,FALSE())),0,(VLOOKUP($A50,'Import Peak'!$A$3:GE$99,187,FALSE())-VLOOKUP($A50,'Import Peak Change'!$A$106:GE$202,187,FALSE())))</f>
        <v>0</v>
      </c>
      <c r="GF50" s="193" t="n">
        <f aca="false">IF(ISERROR(VLOOKUP($A50,'Import Peak'!$A$3:GF$99,188,FALSE())-VLOOKUP($A50,'Import Peak Change'!$A$106:GF$202,188,FALSE())),0,(VLOOKUP($A50,'Import Peak'!$A$3:GF$99,188,FALSE())-VLOOKUP($A50,'Import Peak Change'!$A$106:GF$202,188,FALSE())))</f>
        <v>0</v>
      </c>
      <c r="GG50" s="193" t="n">
        <f aca="false">IF(ISERROR(VLOOKUP($A50,'Import Peak'!$A$3:GG$99,189,FALSE())-VLOOKUP($A50,'Import Peak Change'!$A$106:GG$202,189,FALSE())),0,(VLOOKUP($A50,'Import Peak'!$A$3:GG$99,189,FALSE())-VLOOKUP($A50,'Import Peak Change'!$A$106:GG$202,189,FALSE())))</f>
        <v>0</v>
      </c>
      <c r="GH50" s="193" t="n">
        <f aca="false">IF(ISERROR(VLOOKUP($A50,'Import Peak'!$A$3:GH$99,190,FALSE())-VLOOKUP($A50,'Import Peak Change'!$A$106:GH$202,190,FALSE())),0,(VLOOKUP($A50,'Import Peak'!$A$3:GH$99,190,FALSE())-VLOOKUP($A50,'Import Peak Change'!$A$106:GH$202,190,FALSE())))</f>
        <v>0</v>
      </c>
      <c r="GI50" s="193" t="n">
        <f aca="false">IF(ISERROR(VLOOKUP($A50,'Import Peak'!$A$3:GI$99,191,FALSE())-VLOOKUP($A50,'Import Peak Change'!$A$106:GI$202,191,FALSE())),0,(VLOOKUP($A50,'Import Peak'!$A$3:GI$99,191,FALSE())-VLOOKUP($A50,'Import Peak Change'!$A$106:GI$202,191,FALSE())))</f>
        <v>0</v>
      </c>
      <c r="GJ50" s="193" t="n">
        <f aca="false">IF(ISERROR(VLOOKUP($A50,'Import Peak'!$A$3:GJ$99,192,FALSE())-VLOOKUP($A50,'Import Peak Change'!$A$106:GJ$202,192,FALSE())),0,(VLOOKUP($A50,'Import Peak'!$A$3:GJ$99,192,FALSE())-VLOOKUP($A50,'Import Peak Change'!$A$106:GJ$202,192,FALSE())))</f>
        <v>0</v>
      </c>
      <c r="GK50" s="193" t="n">
        <f aca="false">IF(ISERROR(VLOOKUP($A50,'Import Peak'!$A$3:GK$99,193,FALSE())-VLOOKUP($A50,'Import Peak Change'!$A$106:GK$202,193,FALSE())),0,(VLOOKUP($A50,'Import Peak'!$A$3:GK$99,193,FALSE())-VLOOKUP($A50,'Import Peak Change'!$A$106:GK$202,193,FALSE())))</f>
        <v>0</v>
      </c>
      <c r="GL50" s="193" t="n">
        <f aca="false">IF(ISERROR(VLOOKUP($A50,'Import Peak'!$A$3:GL$99,194,FALSE())-VLOOKUP($A50,'Import Peak Change'!$A$106:GL$202,194,FALSE())),0,(VLOOKUP($A50,'Import Peak'!$A$3:GL$99,194,FALSE())-VLOOKUP($A50,'Import Peak Change'!$A$106:GL$202,194,FALSE())))</f>
        <v>0</v>
      </c>
      <c r="GM50" s="193" t="n">
        <f aca="false">IF(ISERROR(VLOOKUP($A50,'Import Peak'!$A$3:GM$99,195,FALSE())-VLOOKUP($A50,'Import Peak Change'!$A$106:GM$202,195,FALSE())),0,(VLOOKUP($A50,'Import Peak'!$A$3:GM$99,195,FALSE())-VLOOKUP($A50,'Import Peak Change'!$A$106:GM$202,195,FALSE())))</f>
        <v>0</v>
      </c>
      <c r="GN50" s="193" t="n">
        <f aca="false">IF(ISERROR(VLOOKUP($A50,'Import Peak'!$A$3:GN$99,196,FALSE())-VLOOKUP($A50,'Import Peak Change'!$A$106:GN$202,196,FALSE())),0,(VLOOKUP($A50,'Import Peak'!$A$3:GN$99,196,FALSE())-VLOOKUP($A50,'Import Peak Change'!$A$106:GN$202,196,FALSE())))</f>
        <v>0</v>
      </c>
      <c r="GO50" s="193" t="n">
        <f aca="false">IF(ISERROR(VLOOKUP($A50,'Import Peak'!$A$3:GO$99,197,FALSE())-VLOOKUP($A50,'Import Peak Change'!$A$106:GO$202,197,FALSE())),0,(VLOOKUP($A50,'Import Peak'!$A$3:GO$99,197,FALSE())-VLOOKUP($A50,'Import Peak Change'!$A$106:GO$202,197,FALSE())))</f>
        <v>0</v>
      </c>
      <c r="GP50" s="193" t="n">
        <f aca="false">IF(ISERROR(VLOOKUP($A50,'Import Peak'!$A$3:GP$99,198,FALSE())-VLOOKUP($A50,'Import Peak Change'!$A$106:GP$202,198,FALSE())),0,(VLOOKUP($A50,'Import Peak'!$A$3:GP$99,198,FALSE())-VLOOKUP($A50,'Import Peak Change'!$A$106:GP$202,198,FALSE())))</f>
        <v>0</v>
      </c>
      <c r="GQ50" s="193" t="n">
        <f aca="false">IF(ISERROR(VLOOKUP($A50,'Import Peak'!$A$3:GQ$99,199,FALSE())-VLOOKUP($A50,'Import Peak Change'!$A$106:GQ$202,199,FALSE())),0,(VLOOKUP($A50,'Import Peak'!$A$3:GQ$99,199,FALSE())-VLOOKUP($A50,'Import Peak Change'!$A$106:GQ$202,199,FALSE())))</f>
        <v>0</v>
      </c>
      <c r="GR50" s="193" t="n">
        <f aca="false">IF(ISERROR(VLOOKUP($A50,'Import Peak'!$A$3:GR$99,200,FALSE())-VLOOKUP($A50,'Import Peak Change'!$A$106:GR$202,200,FALSE())),0,(VLOOKUP($A50,'Import Peak'!$A$3:GR$99,200,FALSE())-VLOOKUP($A50,'Import Peak Change'!$A$106:GR$202,200,FALSE())))</f>
        <v>0</v>
      </c>
      <c r="GS50" s="193" t="n">
        <f aca="false">IF(ISERROR(VLOOKUP($A50,'Import Peak'!$A$3:GS$99,201,FALSE())-VLOOKUP($A50,'Import Peak Change'!$A$106:GS$202,201,FALSE())),0,(VLOOKUP($A50,'Import Peak'!$A$3:GS$99,201,FALSE())-VLOOKUP($A50,'Import Peak Change'!$A$106:GS$202,201,FALSE())))</f>
        <v>0</v>
      </c>
      <c r="GT50" s="193" t="n">
        <f aca="false">IF(ISERROR(VLOOKUP($A50,'Import Peak'!$A$3:GT$99,202,FALSE())-VLOOKUP($A50,'Import Peak Change'!$A$106:GT$202,202,FALSE())),0,(VLOOKUP($A50,'Import Peak'!$A$3:GT$99,202,FALSE())-VLOOKUP($A50,'Import Peak Change'!$A$106:GT$202,202,FALSE())))</f>
        <v>0</v>
      </c>
      <c r="GU50" s="193" t="n">
        <f aca="false">IF(ISERROR(VLOOKUP($A50,'Import Peak'!$A$3:GU$99,203,FALSE())-VLOOKUP($A50,'Import Peak Change'!$A$106:GU$202,203,FALSE())),0,(VLOOKUP($A50,'Import Peak'!$A$3:GU$99,203,FALSE())-VLOOKUP($A50,'Import Peak Change'!$A$106:GU$202,203,FALSE())))</f>
        <v>0</v>
      </c>
      <c r="GV50" s="193" t="n">
        <f aca="false">IF(ISERROR(VLOOKUP($A50,'Import Peak'!$A$3:GV$99,204,FALSE())-VLOOKUP($A50,'Import Peak Change'!$A$106:GV$202,204,FALSE())),0,(VLOOKUP($A50,'Import Peak'!$A$3:GV$99,204,FALSE())-VLOOKUP($A50,'Import Peak Change'!$A$106:GV$202,204,FALSE())))</f>
        <v>0</v>
      </c>
      <c r="GW50" s="193" t="n">
        <f aca="false">IF(ISERROR(VLOOKUP($A50,'Import Peak'!$A$3:GW$99,205,FALSE())-VLOOKUP($A50,'Import Peak Change'!$A$106:GW$202,205,FALSE())),0,(VLOOKUP($A50,'Import Peak'!$A$3:GW$99,205,FALSE())-VLOOKUP($A50,'Import Peak Change'!$A$106:GW$202,205,FALSE())))</f>
        <v>0</v>
      </c>
      <c r="GX50" s="193" t="n">
        <f aca="false">IF(ISERROR(VLOOKUP($A50,'Import Peak'!$A$3:GX$99,206,FALSE())-VLOOKUP($A50,'Import Peak Change'!$A$106:GX$202,206,FALSE())),0,(VLOOKUP($A50,'Import Peak'!$A$3:GX$99,206,FALSE())-VLOOKUP($A50,'Import Peak Change'!$A$106:GX$202,206,FALSE())))</f>
        <v>0</v>
      </c>
      <c r="GY50" s="193" t="n">
        <f aca="false">IF(ISERROR(VLOOKUP($A50,'Import Peak'!$A$3:GY$99,207,FALSE())-VLOOKUP($A50,'Import Peak Change'!$A$106:GY$202,207,FALSE())),0,(VLOOKUP($A50,'Import Peak'!$A$3:GY$99,207,FALSE())-VLOOKUP($A50,'Import Peak Change'!$A$106:GY$202,207,FALSE())))</f>
        <v>0</v>
      </c>
      <c r="GZ50" s="193" t="n">
        <f aca="false">IF(ISERROR(VLOOKUP($A50,'Import Peak'!$A$3:GZ$99,208,FALSE())-VLOOKUP($A50,'Import Peak Change'!$A$106:GZ$202,208,FALSE())),0,(VLOOKUP($A50,'Import Peak'!$A$3:GZ$99,208,FALSE())-VLOOKUP($A50,'Import Peak Change'!$A$106:GZ$202,208,FALSE())))</f>
        <v>0</v>
      </c>
      <c r="HA50" s="193" t="n">
        <f aca="false">IF(ISERROR(VLOOKUP($A50,'Import Peak'!$A$3:HA$99,209,FALSE())-VLOOKUP($A50,'Import Peak Change'!$A$106:HA$202,209,FALSE())),0,(VLOOKUP($A50,'Import Peak'!$A$3:HA$99,209,FALSE())-VLOOKUP($A50,'Import Peak Change'!$A$106:HA$202,209,FALSE())))</f>
        <v>0</v>
      </c>
      <c r="HB50" s="193" t="n">
        <f aca="false">IF(ISERROR(VLOOKUP($A50,'Import Peak'!$A$3:HB$99,210,FALSE())-VLOOKUP($A50,'Import Peak Change'!$A$106:HB$202,210,FALSE())),0,(VLOOKUP($A50,'Import Peak'!$A$3:HB$99,210,FALSE())-VLOOKUP($A50,'Import Peak Change'!$A$106:HB$202,210,FALSE())))</f>
        <v>0</v>
      </c>
      <c r="HC50" s="193" t="n">
        <f aca="false">IF(ISERROR(VLOOKUP($A50,'Import Peak'!$A$3:HC$99,211,FALSE())-VLOOKUP($A50,'Import Peak Change'!$A$106:HC$202,211,FALSE())),0,(VLOOKUP($A50,'Import Peak'!$A$3:HC$99,211,FALSE())-VLOOKUP($A50,'Import Peak Change'!$A$106:HC$202,211,FALSE())))</f>
        <v>0</v>
      </c>
      <c r="HD50" s="193" t="n">
        <f aca="false">IF(ISERROR(VLOOKUP($A50,'Import Peak'!$A$3:HD$99,212,FALSE())-VLOOKUP($A50,'Import Peak Change'!$A$106:HD$202,212,FALSE())),0,(VLOOKUP($A50,'Import Peak'!$A$3:HD$99,212,FALSE())-VLOOKUP($A50,'Import Peak Change'!$A$106:HD$202,212,FALSE())))</f>
        <v>0</v>
      </c>
      <c r="HE50" s="193" t="n">
        <f aca="false">IF(ISERROR(VLOOKUP($A50,'Import Peak'!$A$3:HE$99,213,FALSE())-VLOOKUP($A50,'Import Peak Change'!$A$106:HE$202,213,FALSE())),0,(VLOOKUP($A50,'Import Peak'!$A$3:HE$99,213,FALSE())-VLOOKUP($A50,'Import Peak Change'!$A$106:HE$202,213,FALSE())))</f>
        <v>0</v>
      </c>
      <c r="HF50" s="193" t="n">
        <f aca="false">IF(ISERROR(VLOOKUP($A50,'Import Peak'!$A$3:HF$99,214,FALSE())-VLOOKUP($A50,'Import Peak Change'!$A$106:HF$202,214,FALSE())),0,(VLOOKUP($A50,'Import Peak'!$A$3:HF$99,214,FALSE())-VLOOKUP($A50,'Import Peak Change'!$A$106:HF$202,214,FALSE())))</f>
        <v>0</v>
      </c>
      <c r="HG50" s="193" t="n">
        <f aca="false">IF(ISERROR(VLOOKUP($A50,'Import Peak'!$A$3:HG$99,215,FALSE())-VLOOKUP($A50,'Import Peak Change'!$A$106:HG$202,215,FALSE())),0,(VLOOKUP($A50,'Import Peak'!$A$3:HG$99,215,FALSE())-VLOOKUP($A50,'Import Peak Change'!$A$106:HG$202,215,FALSE())))</f>
        <v>0</v>
      </c>
      <c r="HH50" s="193" t="n">
        <f aca="false">IF(ISERROR(VLOOKUP($A50,'Import Peak'!$A$3:HH$99,216,FALSE())-VLOOKUP($A50,'Import Peak Change'!$A$106:HH$202,216,FALSE())),0,(VLOOKUP($A50,'Import Peak'!$A$3:HH$99,216,FALSE())-VLOOKUP($A50,'Import Peak Change'!$A$106:HH$202,216,FALSE())))</f>
        <v>0</v>
      </c>
      <c r="HI50" s="193" t="n">
        <f aca="false">IF(ISERROR(VLOOKUP($A50,'Import Peak'!$A$3:HI$99,217,FALSE())-VLOOKUP($A50,'Import Peak Change'!$A$106:HI$202,217,FALSE())),0,(VLOOKUP($A50,'Import Peak'!$A$3:HI$99,217,FALSE())-VLOOKUP($A50,'Import Peak Change'!$A$106:HI$202,217,FALSE())))</f>
        <v>0</v>
      </c>
      <c r="HJ50" s="193" t="n">
        <f aca="false">IF(ISERROR(VLOOKUP($A50,'Import Peak'!$A$3:HJ$99,218,FALSE())-VLOOKUP($A50,'Import Peak Change'!$A$106:HJ$202,218,FALSE())),0,(VLOOKUP($A50,'Import Peak'!$A$3:HJ$99,218,FALSE())-VLOOKUP($A50,'Import Peak Change'!$A$106:HJ$202,218,FALSE())))</f>
        <v>0</v>
      </c>
      <c r="HK50" s="193" t="n">
        <f aca="false">IF(ISERROR(VLOOKUP($A50,'Import Peak'!$A$3:HK$99,219,FALSE())-VLOOKUP($A50,'Import Peak Change'!$A$106:HK$202,219,FALSE())),0,(VLOOKUP($A50,'Import Peak'!$A$3:HK$99,219,FALSE())-VLOOKUP($A50,'Import Peak Change'!$A$106:HK$202,219,FALSE())))</f>
        <v>0</v>
      </c>
      <c r="HL50" s="193" t="n">
        <f aca="false">IF(ISERROR(VLOOKUP($A50,'Import Peak'!$A$3:HL$99,220,FALSE())-VLOOKUP($A50,'Import Peak Change'!$A$106:HL$202,220,FALSE())),0,(VLOOKUP($A50,'Import Peak'!$A$3:HL$99,220,FALSE())-VLOOKUP($A50,'Import Peak Change'!$A$106:HL$202,220,FALSE())))</f>
        <v>0</v>
      </c>
      <c r="HM50" s="193" t="n">
        <f aca="false">IF(ISERROR(VLOOKUP($A50,'Import Peak'!$A$3:HM$99,221,FALSE())-VLOOKUP($A50,'Import Peak Change'!$A$106:HM$202,221,FALSE())),0,(VLOOKUP($A50,'Import Peak'!$A$3:HM$99,221,FALSE())-VLOOKUP($A50,'Import Peak Change'!$A$106:HM$202,221,FALSE())))</f>
        <v>0</v>
      </c>
      <c r="HN50" s="193" t="n">
        <f aca="false">IF(ISERROR(VLOOKUP($A50,'Import Peak'!$A$3:HN$99,222,FALSE())-VLOOKUP($A50,'Import Peak Change'!$A$106:HN$202,222,FALSE())),0,(VLOOKUP($A50,'Import Peak'!$A$3:HN$99,222,FALSE())-VLOOKUP($A50,'Import Peak Change'!$A$106:HN$202,222,FALSE())))</f>
        <v>0</v>
      </c>
      <c r="HO50" s="193" t="n">
        <f aca="false">IF(ISERROR(VLOOKUP($A50,'Import Peak'!$A$3:HO$99,223,FALSE())-VLOOKUP($A50,'Import Peak Change'!$A$106:HO$202,223,FALSE())),0,(VLOOKUP($A50,'Import Peak'!$A$3:HO$99,223,FALSE())-VLOOKUP($A50,'Import Peak Change'!$A$106:HO$202,223,FALSE())))</f>
        <v>0</v>
      </c>
      <c r="HP50" s="193" t="n">
        <f aca="false">IF(ISERROR(VLOOKUP($A50,'Import Peak'!$A$3:HP$99,224,FALSE())-VLOOKUP($A50,'Import Peak Change'!$A$106:HP$202,224,FALSE())),0,(VLOOKUP($A50,'Import Peak'!$A$3:HP$99,224,FALSE())-VLOOKUP($A50,'Import Peak Change'!$A$106:HP$202,224,FALSE())))</f>
        <v>0</v>
      </c>
      <c r="HQ50" s="193" t="n">
        <f aca="false">IF(ISERROR(VLOOKUP($A50,'Import Peak'!$A$3:HQ$99,225,FALSE())-VLOOKUP($A50,'Import Peak Change'!$A$106:HQ$202,225,FALSE())),0,(VLOOKUP($A50,'Import Peak'!$A$3:HQ$99,225,FALSE())-VLOOKUP($A50,'Import Peak Change'!$A$106:HQ$202,225,FALSE())))</f>
        <v>0</v>
      </c>
      <c r="HR50" s="193" t="n">
        <f aca="false">IF(ISERROR(VLOOKUP($A50,'Import Peak'!$A$3:HR$99,226,FALSE())-VLOOKUP($A50,'Import Peak Change'!$A$106:HR$202,226,FALSE())),0,(VLOOKUP($A50,'Import Peak'!$A$3:HR$99,226,FALSE())-VLOOKUP($A50,'Import Peak Change'!$A$106:HR$202,226,FALSE())))</f>
        <v>0</v>
      </c>
      <c r="HS50" s="193" t="n">
        <f aca="false">IF(ISERROR(VLOOKUP($A50,'Import Peak'!$A$3:HS$99,227,FALSE())-VLOOKUP($A50,'Import Peak Change'!$A$106:HS$202,227,FALSE())),0,(VLOOKUP($A50,'Import Peak'!$A$3:HS$99,227,FALSE())-VLOOKUP($A50,'Import Peak Change'!$A$106:HS$202,227,FALSE())))</f>
        <v>0</v>
      </c>
      <c r="HT50" s="193" t="n">
        <f aca="false">IF(ISERROR(VLOOKUP($A50,'Import Peak'!$A$3:HT$99,228,FALSE())-VLOOKUP($A50,'Import Peak Change'!$A$106:HT$202,228,FALSE())),0,(VLOOKUP($A50,'Import Peak'!$A$3:HT$99,228,FALSE())-VLOOKUP($A50,'Import Peak Change'!$A$106:HT$202,228,FALSE())))</f>
        <v>0</v>
      </c>
      <c r="HU50" s="193" t="n">
        <f aca="false">IF(ISERROR(VLOOKUP($A50,'Import Peak'!$A$3:HU$99,229,FALSE())-VLOOKUP($A50,'Import Peak Change'!$A$106:HU$202,229,FALSE())),0,(VLOOKUP($A50,'Import Peak'!$A$3:HU$99,229,FALSE())-VLOOKUP($A50,'Import Peak Change'!$A$106:HU$202,229,FALSE())))</f>
        <v>0</v>
      </c>
      <c r="HV50" s="193" t="n">
        <f aca="false">IF(ISERROR(VLOOKUP($A50,'Import Peak'!$A$3:HV$99,230,FALSE())-VLOOKUP($A50,'Import Peak Change'!$A$106:HV$202,230,FALSE())),0,(VLOOKUP($A50,'Import Peak'!$A$3:HV$99,230,FALSE())-VLOOKUP($A50,'Import Peak Change'!$A$106:HV$202,230,FALSE())))</f>
        <v>0</v>
      </c>
      <c r="HW50" s="193" t="n">
        <f aca="false">IF(ISERROR(VLOOKUP($A50,'Import Peak'!$A$3:HW$99,231,FALSE())-VLOOKUP($A50,'Import Peak Change'!$A$106:HW$202,231,FALSE())),0,(VLOOKUP($A50,'Import Peak'!$A$3:HW$99,231,FALSE())-VLOOKUP($A50,'Import Peak Change'!$A$106:HW$202,231,FALSE())))</f>
        <v>0</v>
      </c>
      <c r="HX50" s="193" t="n">
        <f aca="false">IF(ISERROR(VLOOKUP($A50,'Import Peak'!$A$3:HX$99,232,FALSE())-VLOOKUP($A50,'Import Peak Change'!$A$106:HX$202,232,FALSE())),0,(VLOOKUP($A50,'Import Peak'!$A$3:HX$99,232,FALSE())-VLOOKUP($A50,'Import Peak Change'!$A$106:HX$202,232,FALSE())))</f>
        <v>0</v>
      </c>
      <c r="HY50" s="193" t="n">
        <f aca="false">IF(ISERROR(VLOOKUP($A50,'Import Peak'!$A$3:HY$99,233,FALSE())-VLOOKUP($A50,'Import Peak Change'!$A$106:HY$202,233,FALSE())),0,(VLOOKUP($A50,'Import Peak'!$A$3:HY$99,233,FALSE())-VLOOKUP($A50,'Import Peak Change'!$A$106:HY$202,233,FALSE())))</f>
        <v>0</v>
      </c>
      <c r="HZ50" s="193" t="n">
        <f aca="false">IF(ISERROR(VLOOKUP($A50,'Import Peak'!$A$3:HZ$99,234,FALSE())-VLOOKUP($A50,'Import Peak Change'!$A$106:HZ$202,234,FALSE())),0,(VLOOKUP($A50,'Import Peak'!$A$3:HZ$99,234,FALSE())-VLOOKUP($A50,'Import Peak Change'!$A$106:HZ$202,234,FALSE())))</f>
        <v>0</v>
      </c>
      <c r="IA50" s="193" t="n">
        <f aca="false">IF(ISERROR(VLOOKUP($A50,'Import Peak'!$A$3:IA$99,235,FALSE())-VLOOKUP($A50,'Import Peak Change'!$A$106:IA$202,235,FALSE())),0,(VLOOKUP($A50,'Import Peak'!$A$3:IA$99,235,FALSE())-VLOOKUP($A50,'Import Peak Change'!$A$106:IA$202,235,FALSE())))</f>
        <v>0</v>
      </c>
      <c r="IB50" s="193" t="n">
        <f aca="false">IF(ISERROR(VLOOKUP($A50,'Import Peak'!$A$3:IB$99,236,FALSE())-VLOOKUP($A50,'Import Peak Change'!$A$106:IB$202,236,FALSE())),0,(VLOOKUP($A50,'Import Peak'!$A$3:IB$99,236,FALSE())-VLOOKUP($A50,'Import Peak Change'!$A$106:IB$202,236,FALSE())))</f>
        <v>0</v>
      </c>
      <c r="IC50" s="193" t="n">
        <f aca="false">IF(ISERROR(VLOOKUP($A50,'Import Peak'!$A$3:IC$99,237,FALSE())-VLOOKUP($A50,'Import Peak Change'!$A$106:IC$202,237,FALSE())),0,(VLOOKUP($A50,'Import Peak'!$A$3:IC$99,237,FALSE())-VLOOKUP($A50,'Import Peak Change'!$A$106:IC$202,237,FALSE())))</f>
        <v>0</v>
      </c>
      <c r="ID50" s="193" t="n">
        <f aca="false">IF(ISERROR(VLOOKUP($A50,'Import Peak'!$A$3:ID$99,238,FALSE())-VLOOKUP($A50,'Import Peak Change'!$A$106:ID$202,238,FALSE())),0,(VLOOKUP($A50,'Import Peak'!$A$3:ID$99,238,FALSE())-VLOOKUP($A50,'Import Peak Change'!$A$106:ID$202,238,FALSE())))</f>
        <v>0</v>
      </c>
      <c r="IE50" s="193" t="n">
        <f aca="false">IF(ISERROR(VLOOKUP($A50,'Import Peak'!$A$3:IE$99,239,FALSE())-VLOOKUP($A50,'Import Peak Change'!$A$106:IE$202,239,FALSE())),0,(VLOOKUP($A50,'Import Peak'!$A$3:IE$99,239,FALSE())-VLOOKUP($A50,'Import Peak Change'!$A$106:IE$202,239,FALSE())))</f>
        <v>0</v>
      </c>
    </row>
    <row r="51" customFormat="false" ht="12.75" hidden="false" customHeight="false" outlineLevel="0" collapsed="false">
      <c r="A51" s="201" t="str">
        <f aca="false">IF('Import Peak'!A48=0,"",'Import Peak'!A48)</f>
        <v/>
      </c>
      <c r="B51" s="193"/>
      <c r="C51" s="193"/>
      <c r="D51" s="193"/>
      <c r="E51" s="193"/>
      <c r="F51" s="193"/>
      <c r="G51" s="193" t="n">
        <f aca="false">IF(ISERROR(VLOOKUP($A51,'Import Peak'!$A$3:G$99,7,FALSE())-VLOOKUP($A51,'Import Peak Change'!$A$106:G$202,7,FALSE())),0,(VLOOKUP($A51,'Import Peak'!$A$3:G$99,7,FALSE())-VLOOKUP($A51,'Import Peak Change'!$A$106:G$202,7,FALSE())))</f>
        <v>0</v>
      </c>
      <c r="H51" s="193" t="n">
        <f aca="false">IF(ISERROR(VLOOKUP($A51,'Import Peak'!$A$3:H$99,8,FALSE())-VLOOKUP($A51,'Import Peak Change'!$A$106:H$202,8,FALSE())),0,(VLOOKUP($A51,'Import Peak'!$A$3:H$99,8,FALSE())-VLOOKUP($A51,'Import Peak Change'!$A$106:H$202,8,FALSE())))</f>
        <v>0</v>
      </c>
      <c r="I51" s="193" t="n">
        <f aca="false">IF(ISERROR(VLOOKUP($A51,'Import Peak'!$A$3:I$99,9,FALSE())-VLOOKUP($A51,'Import Peak Change'!$A$106:I$202,9,FALSE())),0,(VLOOKUP($A51,'Import Peak'!$A$3:I$99,9,FALSE())-VLOOKUP($A51,'Import Peak Change'!$A$106:I$202,9,FALSE())))</f>
        <v>0</v>
      </c>
      <c r="J51" s="193" t="n">
        <f aca="false">IF(ISERROR(VLOOKUP($A51,'Import Peak'!$A$3:J$99,10,FALSE())-VLOOKUP($A51,'Import Peak Change'!$A$106:J$202,10,FALSE())),0,(VLOOKUP($A51,'Import Peak'!$A$3:J$99,10,FALSE())-VLOOKUP($A51,'Import Peak Change'!$A$106:J$202,10,FALSE())))</f>
        <v>0</v>
      </c>
      <c r="K51" s="193" t="n">
        <f aca="false">IF(ISERROR(VLOOKUP($A51,'Import Peak'!$A$3:K$99,11,FALSE())-VLOOKUP($A51,'Import Peak Change'!$A$106:K$202,11,FALSE())),0,(VLOOKUP($A51,'Import Peak'!$A$3:K$99,11,FALSE())-VLOOKUP($A51,'Import Peak Change'!$A$106:K$202,11,FALSE())))</f>
        <v>0</v>
      </c>
      <c r="L51" s="193" t="n">
        <f aca="false">IF(ISERROR(VLOOKUP($A51,'Import Peak'!$A$3:L$99,12,FALSE())-VLOOKUP($A51,'Import Peak Change'!$A$106:L$202,12,FALSE())),0,(VLOOKUP($A51,'Import Peak'!$A$3:L$99,12,FALSE())-VLOOKUP($A51,'Import Peak Change'!$A$106:L$202,12,FALSE())))</f>
        <v>0</v>
      </c>
      <c r="M51" s="193" t="n">
        <f aca="false">IF(ISERROR(VLOOKUP($A51,'Import Peak'!$A$3:M$99,13,FALSE())-VLOOKUP($A51,'Import Peak Change'!$A$106:M$202,13,FALSE())),0,(VLOOKUP($A51,'Import Peak'!$A$3:M$99,13,FALSE())-VLOOKUP($A51,'Import Peak Change'!$A$106:M$202,13,FALSE())))</f>
        <v>0</v>
      </c>
      <c r="N51" s="193" t="n">
        <f aca="false">IF(ISERROR(VLOOKUP($A51,'Import Peak'!$A$3:N$99,14,FALSE())-VLOOKUP($A51,'Import Peak Change'!$A$106:N$202,14,FALSE())),0,(VLOOKUP($A51,'Import Peak'!$A$3:N$99,14,FALSE())-VLOOKUP($A51,'Import Peak Change'!$A$106:N$202,14,FALSE())))</f>
        <v>0</v>
      </c>
      <c r="O51" s="193" t="n">
        <f aca="false">IF(ISERROR(VLOOKUP($A51,'Import Peak'!$A$3:O$99,15,FALSE())-VLOOKUP($A51,'Import Peak Change'!$A$106:O$202,15,FALSE())),0,(VLOOKUP($A51,'Import Peak'!$A$3:O$99,15,FALSE())-VLOOKUP($A51,'Import Peak Change'!$A$106:O$202,15,FALSE())))</f>
        <v>0</v>
      </c>
      <c r="P51" s="193" t="n">
        <f aca="false">IF(ISERROR(VLOOKUP($A51,'Import Peak'!$A$3:P$99,16,FALSE())-VLOOKUP($A51,'Import Peak Change'!$A$106:P$202,16,FALSE())),0,(VLOOKUP($A51,'Import Peak'!$A$3:P$99,16,FALSE())-VLOOKUP($A51,'Import Peak Change'!$A$106:P$202,16,FALSE())))</f>
        <v>0</v>
      </c>
      <c r="Q51" s="193" t="n">
        <f aca="false">IF(ISERROR(VLOOKUP($A51,'Import Peak'!$A$3:Q$99,17,FALSE())-VLOOKUP($A51,'Import Peak Change'!$A$106:Q$202,17,FALSE())),0,(VLOOKUP($A51,'Import Peak'!$A$3:Q$99,17,FALSE())-VLOOKUP($A51,'Import Peak Change'!$A$106:Q$202,17,FALSE())))</f>
        <v>0</v>
      </c>
      <c r="R51" s="193" t="n">
        <f aca="false">IF(ISERROR(VLOOKUP($A51,'Import Peak'!$A$3:R$99,18,FALSE())-VLOOKUP($A51,'Import Peak Change'!$A$106:R$202,18,FALSE())),0,(VLOOKUP($A51,'Import Peak'!$A$3:R$99,18,FALSE())-VLOOKUP($A51,'Import Peak Change'!$A$106:R$202,18,FALSE())))</f>
        <v>0</v>
      </c>
      <c r="S51" s="193" t="n">
        <f aca="false">IF(ISERROR(VLOOKUP($A51,'Import Peak'!$A$3:S$99,19,FALSE())-VLOOKUP($A51,'Import Peak Change'!$A$106:S$202,19,FALSE())),0,(VLOOKUP($A51,'Import Peak'!$A$3:S$99,19,FALSE())-VLOOKUP($A51,'Import Peak Change'!$A$106:S$202,19,FALSE())))</f>
        <v>0</v>
      </c>
      <c r="T51" s="193" t="n">
        <f aca="false">IF(ISERROR(VLOOKUP($A51,'Import Peak'!$A$3:T$99,20,FALSE())-VLOOKUP($A51,'Import Peak Change'!$A$106:T$202,20,FALSE())),0,(VLOOKUP($A51,'Import Peak'!$A$3:T$99,20,FALSE())-VLOOKUP($A51,'Import Peak Change'!$A$106:T$202,20,FALSE())))</f>
        <v>0</v>
      </c>
      <c r="U51" s="193" t="n">
        <f aca="false">IF(ISERROR(VLOOKUP($A51,'Import Peak'!$A$3:U$99,21,FALSE())-VLOOKUP($A51,'Import Peak Change'!$A$106:U$202,21,FALSE())),0,(VLOOKUP($A51,'Import Peak'!$A$3:U$99,21,FALSE())-VLOOKUP($A51,'Import Peak Change'!$A$106:U$202,21,FALSE())))</f>
        <v>0</v>
      </c>
      <c r="V51" s="193" t="n">
        <f aca="false">IF(ISERROR(VLOOKUP($A51,'Import Peak'!$A$3:V$99,22,FALSE())-VLOOKUP($A51,'Import Peak Change'!$A$106:V$202,22,FALSE())),0,(VLOOKUP($A51,'Import Peak'!$A$3:V$99,22,FALSE())-VLOOKUP($A51,'Import Peak Change'!$A$106:V$202,22,FALSE())))</f>
        <v>0</v>
      </c>
      <c r="W51" s="193" t="n">
        <f aca="false">IF(ISERROR(VLOOKUP($A51,'Import Peak'!$A$3:W$99,23,FALSE())-VLOOKUP($A51,'Import Peak Change'!$A$106:W$202,23,FALSE())),0,(VLOOKUP($A51,'Import Peak'!$A$3:W$99,23,FALSE())-VLOOKUP($A51,'Import Peak Change'!$A$106:W$202,23,FALSE())))</f>
        <v>0</v>
      </c>
      <c r="X51" s="193" t="n">
        <f aca="false">IF(ISERROR(VLOOKUP($A51,'Import Peak'!$A$3:X$99,24,FALSE())-VLOOKUP($A51,'Import Peak Change'!$A$106:X$202,24,FALSE())),0,(VLOOKUP($A51,'Import Peak'!$A$3:X$99,24,FALSE())-VLOOKUP($A51,'Import Peak Change'!$A$106:X$202,24,FALSE())))</f>
        <v>0</v>
      </c>
      <c r="Y51" s="193" t="n">
        <f aca="false">IF(ISERROR(VLOOKUP($A51,'Import Peak'!$A$3:Y$99,25,FALSE())-VLOOKUP($A51,'Import Peak Change'!$A$106:Y$202,25,FALSE())),0,(VLOOKUP($A51,'Import Peak'!$A$3:Y$99,25,FALSE())-VLOOKUP($A51,'Import Peak Change'!$A$106:Y$202,25,FALSE())))</f>
        <v>0</v>
      </c>
      <c r="Z51" s="193" t="n">
        <f aca="false">IF(ISERROR(VLOOKUP($A51,'Import Peak'!$A$3:Z$99,26,FALSE())-VLOOKUP($A51,'Import Peak Change'!$A$106:Z$202,26,FALSE())),0,(VLOOKUP($A51,'Import Peak'!$A$3:Z$99,26,FALSE())-VLOOKUP($A51,'Import Peak Change'!$A$106:Z$202,26,FALSE())))</f>
        <v>0</v>
      </c>
      <c r="AA51" s="193" t="n">
        <f aca="false">IF(ISERROR(VLOOKUP($A51,'Import Peak'!$A$3:AA$99,27,FALSE())-VLOOKUP($A51,'Import Peak Change'!$A$106:AA$202,27,FALSE())),0,(VLOOKUP($A51,'Import Peak'!$A$3:AA$99,27,FALSE())-VLOOKUP($A51,'Import Peak Change'!$A$106:AA$202,27,FALSE())))</f>
        <v>0</v>
      </c>
      <c r="AB51" s="193" t="n">
        <f aca="false">IF(ISERROR(VLOOKUP($A51,'Import Peak'!$A$3:AB$99,28,FALSE())-VLOOKUP($A51,'Import Peak Change'!$A$106:AB$202,28,FALSE())),0,(VLOOKUP($A51,'Import Peak'!$A$3:AB$99,28,FALSE())-VLOOKUP($A51,'Import Peak Change'!$A$106:AB$202,28,FALSE())))</f>
        <v>0</v>
      </c>
      <c r="AC51" s="193" t="n">
        <f aca="false">IF(ISERROR(VLOOKUP($A51,'Import Peak'!$A$3:AC$99,29,FALSE())-VLOOKUP($A51,'Import Peak Change'!$A$106:AC$202,29,FALSE())),0,(VLOOKUP($A51,'Import Peak'!$A$3:AC$99,29,FALSE())-VLOOKUP($A51,'Import Peak Change'!$A$106:AC$202,29,FALSE())))</f>
        <v>0</v>
      </c>
      <c r="AD51" s="193" t="n">
        <f aca="false">IF(ISERROR(VLOOKUP($A51,'Import Peak'!$A$3:AD$99,30,FALSE())-VLOOKUP($A51,'Import Peak Change'!$A$106:AD$202,30,FALSE())),0,(VLOOKUP($A51,'Import Peak'!$A$3:AD$99,30,FALSE())-VLOOKUP($A51,'Import Peak Change'!$A$106:AD$202,30,FALSE())))</f>
        <v>0</v>
      </c>
      <c r="AE51" s="193" t="n">
        <f aca="false">IF(ISERROR(VLOOKUP($A51,'Import Peak'!$A$3:AE$99,31,FALSE())-VLOOKUP($A51,'Import Peak Change'!$A$106:AE$202,31,FALSE())),0,(VLOOKUP($A51,'Import Peak'!$A$3:AE$99,31,FALSE())-VLOOKUP($A51,'Import Peak Change'!$A$106:AE$202,31,FALSE())))</f>
        <v>0</v>
      </c>
      <c r="AF51" s="193" t="n">
        <f aca="false">IF(ISERROR(VLOOKUP($A51,'Import Peak'!$A$3:AF$99,32,FALSE())-VLOOKUP($A51,'Import Peak Change'!$A$106:AF$202,32,FALSE())),0,(VLOOKUP($A51,'Import Peak'!$A$3:AF$99,32,FALSE())-VLOOKUP($A51,'Import Peak Change'!$A$106:AF$202,32,FALSE())))</f>
        <v>0</v>
      </c>
      <c r="AG51" s="193" t="n">
        <f aca="false">IF(ISERROR(VLOOKUP($A51,'Import Peak'!$A$3:AG$99,33,FALSE())-VLOOKUP($A51,'Import Peak Change'!$A$106:AG$202,33,FALSE())),0,(VLOOKUP($A51,'Import Peak'!$A$3:AG$99,33,FALSE())-VLOOKUP($A51,'Import Peak Change'!$A$106:AG$202,33,FALSE())))</f>
        <v>0</v>
      </c>
      <c r="AH51" s="193" t="n">
        <f aca="false">IF(ISERROR(VLOOKUP($A51,'Import Peak'!$A$3:AH$99,34,FALSE())-VLOOKUP($A51,'Import Peak Change'!$A$106:AH$202,34,FALSE())),0,(VLOOKUP($A51,'Import Peak'!$A$3:AH$99,34,FALSE())-VLOOKUP($A51,'Import Peak Change'!$A$106:AH$202,34,FALSE())))</f>
        <v>0</v>
      </c>
      <c r="AI51" s="193" t="n">
        <f aca="false">IF(ISERROR(VLOOKUP($A51,'Import Peak'!$A$3:AI$99,35,FALSE())-VLOOKUP($A51,'Import Peak Change'!$A$106:AI$202,35,FALSE())),0,(VLOOKUP($A51,'Import Peak'!$A$3:AI$99,35,FALSE())-VLOOKUP($A51,'Import Peak Change'!$A$106:AI$202,35,FALSE())))</f>
        <v>0</v>
      </c>
      <c r="AJ51" s="193" t="n">
        <f aca="false">IF(ISERROR(VLOOKUP($A51,'Import Peak'!$A$3:AJ$99,36,FALSE())-VLOOKUP($A51,'Import Peak Change'!$A$106:AJ$202,36,FALSE())),0,(VLOOKUP($A51,'Import Peak'!$A$3:AJ$99,36,FALSE())-VLOOKUP($A51,'Import Peak Change'!$A$106:AJ$202,36,FALSE())))</f>
        <v>0</v>
      </c>
      <c r="AK51" s="193" t="n">
        <f aca="false">IF(ISERROR(VLOOKUP($A51,'Import Peak'!$A$3:AK$99,37,FALSE())-VLOOKUP($A51,'Import Peak Change'!$A$106:AK$202,37,FALSE())),0,(VLOOKUP($A51,'Import Peak'!$A$3:AK$99,37,FALSE())-VLOOKUP($A51,'Import Peak Change'!$A$106:AK$202,37,FALSE())))</f>
        <v>0</v>
      </c>
      <c r="AL51" s="193" t="n">
        <f aca="false">IF(ISERROR(VLOOKUP($A51,'Import Peak'!$A$3:AL$99,38,FALSE())-VLOOKUP($A51,'Import Peak Change'!$A$106:AL$202,38,FALSE())),0,(VLOOKUP($A51,'Import Peak'!$A$3:AL$99,38,FALSE())-VLOOKUP($A51,'Import Peak Change'!$A$106:AL$202,38,FALSE())))</f>
        <v>0</v>
      </c>
      <c r="AM51" s="193" t="n">
        <f aca="false">IF(ISERROR(VLOOKUP($A51,'Import Peak'!$A$3:AM$99,39,FALSE())-VLOOKUP($A51,'Import Peak Change'!$A$106:AM$202,39,FALSE())),0,(VLOOKUP($A51,'Import Peak'!$A$3:AM$99,39,FALSE())-VLOOKUP($A51,'Import Peak Change'!$A$106:AM$202,39,FALSE())))</f>
        <v>0</v>
      </c>
      <c r="AN51" s="193" t="n">
        <f aca="false">IF(ISERROR(VLOOKUP($A51,'Import Peak'!$A$3:AN$99,40,FALSE())-VLOOKUP($A51,'Import Peak Change'!$A$106:AN$202,40,FALSE())),0,(VLOOKUP($A51,'Import Peak'!$A$3:AN$99,40,FALSE())-VLOOKUP($A51,'Import Peak Change'!$A$106:AN$202,40,FALSE())))</f>
        <v>0</v>
      </c>
      <c r="AO51" s="193" t="n">
        <f aca="false">IF(ISERROR(VLOOKUP($A51,'Import Peak'!$A$3:AO$99,41,FALSE())-VLOOKUP($A51,'Import Peak Change'!$A$106:AO$202,41,FALSE())),0,(VLOOKUP($A51,'Import Peak'!$A$3:AO$99,41,FALSE())-VLOOKUP($A51,'Import Peak Change'!$A$106:AO$202,41,FALSE())))</f>
        <v>0</v>
      </c>
      <c r="AP51" s="193" t="n">
        <f aca="false">IF(ISERROR(VLOOKUP($A51,'Import Peak'!$A$3:AP$99,42,FALSE())-VLOOKUP($A51,'Import Peak Change'!$A$106:AP$202,42,FALSE())),0,(VLOOKUP($A51,'Import Peak'!$A$3:AP$99,42,FALSE())-VLOOKUP($A51,'Import Peak Change'!$A$106:AP$202,42,FALSE())))</f>
        <v>0</v>
      </c>
      <c r="AQ51" s="193" t="n">
        <f aca="false">IF(ISERROR(VLOOKUP($A51,'Import Peak'!$A$3:AQ$99,43,FALSE())-VLOOKUP($A51,'Import Peak Change'!$A$106:AQ$202,43,FALSE())),0,(VLOOKUP($A51,'Import Peak'!$A$3:AQ$99,43,FALSE())-VLOOKUP($A51,'Import Peak Change'!$A$106:AQ$202,43,FALSE())))</f>
        <v>0</v>
      </c>
      <c r="AR51" s="193" t="n">
        <f aca="false">IF(ISERROR(VLOOKUP($A51,'Import Peak'!$A$3:AR$99,44,FALSE())-VLOOKUP($A51,'Import Peak Change'!$A$106:AR$202,44,FALSE())),0,(VLOOKUP($A51,'Import Peak'!$A$3:AR$99,44,FALSE())-VLOOKUP($A51,'Import Peak Change'!$A$106:AR$202,44,FALSE())))</f>
        <v>0</v>
      </c>
      <c r="AS51" s="193" t="n">
        <f aca="false">IF(ISERROR(VLOOKUP($A51,'Import Peak'!$A$3:AS$99,45,FALSE())-VLOOKUP($A51,'Import Peak Change'!$A$106:AS$202,45,FALSE())),0,(VLOOKUP($A51,'Import Peak'!$A$3:AS$99,45,FALSE())-VLOOKUP($A51,'Import Peak Change'!$A$106:AS$202,45,FALSE())))</f>
        <v>0</v>
      </c>
      <c r="AT51" s="193" t="n">
        <f aca="false">IF(ISERROR(VLOOKUP($A51,'Import Peak'!$A$3:AT$99,46,FALSE())-VLOOKUP($A51,'Import Peak Change'!$A$106:AT$202,46,FALSE())),0,(VLOOKUP($A51,'Import Peak'!$A$3:AT$99,46,FALSE())-VLOOKUP($A51,'Import Peak Change'!$A$106:AT$202,46,FALSE())))</f>
        <v>0</v>
      </c>
      <c r="AU51" s="193" t="n">
        <f aca="false">IF(ISERROR(VLOOKUP($A51,'Import Peak'!$A$3:AU$99,47,FALSE())-VLOOKUP($A51,'Import Peak Change'!$A$106:AU$202,47,FALSE())),0,(VLOOKUP($A51,'Import Peak'!$A$3:AU$99,47,FALSE())-VLOOKUP($A51,'Import Peak Change'!$A$106:AU$202,47,FALSE())))</f>
        <v>0</v>
      </c>
      <c r="AV51" s="193" t="n">
        <f aca="false">IF(ISERROR(VLOOKUP($A51,'Import Peak'!$A$3:AV$99,48,FALSE())-VLOOKUP($A51,'Import Peak Change'!$A$106:AV$202,48,FALSE())),0,(VLOOKUP($A51,'Import Peak'!$A$3:AV$99,48,FALSE())-VLOOKUP($A51,'Import Peak Change'!$A$106:AV$202,48,FALSE())))</f>
        <v>0</v>
      </c>
      <c r="AW51" s="193" t="n">
        <f aca="false">IF(ISERROR(VLOOKUP($A51,'Import Peak'!$A$3:AW$99,49,FALSE())-VLOOKUP($A51,'Import Peak Change'!$A$106:AW$202,49,FALSE())),0,(VLOOKUP($A51,'Import Peak'!$A$3:AW$99,49,FALSE())-VLOOKUP($A51,'Import Peak Change'!$A$106:AW$202,49,FALSE())))</f>
        <v>0</v>
      </c>
      <c r="AX51" s="193" t="n">
        <f aca="false">IF(ISERROR(VLOOKUP($A51,'Import Peak'!$A$3:AX$99,50,FALSE())-VLOOKUP($A51,'Import Peak Change'!$A$106:AX$202,50,FALSE())),0,(VLOOKUP($A51,'Import Peak'!$A$3:AX$99,50,FALSE())-VLOOKUP($A51,'Import Peak Change'!$A$106:AX$202,50,FALSE())))</f>
        <v>0</v>
      </c>
      <c r="AY51" s="193" t="n">
        <f aca="false">IF(ISERROR(VLOOKUP($A51,'Import Peak'!$A$3:AY$99,51,FALSE())-VLOOKUP($A51,'Import Peak Change'!$A$106:AY$202,51,FALSE())),0,(VLOOKUP($A51,'Import Peak'!$A$3:AY$99,51,FALSE())-VLOOKUP($A51,'Import Peak Change'!$A$106:AY$202,51,FALSE())))</f>
        <v>0</v>
      </c>
      <c r="AZ51" s="193" t="n">
        <f aca="false">IF(ISERROR(VLOOKUP($A51,'Import Peak'!$A$3:AZ$99,52,FALSE())-VLOOKUP($A51,'Import Peak Change'!$A$106:AZ$202,52,FALSE())),0,(VLOOKUP($A51,'Import Peak'!$A$3:AZ$99,52,FALSE())-VLOOKUP($A51,'Import Peak Change'!$A$106:AZ$202,52,FALSE())))</f>
        <v>0</v>
      </c>
      <c r="BA51" s="193" t="n">
        <f aca="false">IF(ISERROR(VLOOKUP($A51,'Import Peak'!$A$3:BA$99,53,FALSE())-VLOOKUP($A51,'Import Peak Change'!$A$106:BA$202,53,FALSE())),0,(VLOOKUP($A51,'Import Peak'!$A$3:BA$99,53,FALSE())-VLOOKUP($A51,'Import Peak Change'!$A$106:BA$202,53,FALSE())))</f>
        <v>0</v>
      </c>
      <c r="BB51" s="193" t="n">
        <f aca="false">IF(ISERROR(VLOOKUP($A51,'Import Peak'!$A$3:BB$99,54,FALSE())-VLOOKUP($A51,'Import Peak Change'!$A$106:BB$202,54,FALSE())),0,(VLOOKUP($A51,'Import Peak'!$A$3:BB$99,54,FALSE())-VLOOKUP($A51,'Import Peak Change'!$A$106:BB$202,54,FALSE())))</f>
        <v>0</v>
      </c>
      <c r="BC51" s="193" t="n">
        <f aca="false">IF(ISERROR(VLOOKUP($A51,'Import Peak'!$A$3:BC$99,55,FALSE())-VLOOKUP($A51,'Import Peak Change'!$A$106:BC$202,55,FALSE())),0,(VLOOKUP($A51,'Import Peak'!$A$3:BC$99,55,FALSE())-VLOOKUP($A51,'Import Peak Change'!$A$106:BC$202,55,FALSE())))</f>
        <v>0</v>
      </c>
      <c r="BD51" s="193" t="n">
        <f aca="false">IF(ISERROR(VLOOKUP($A51,'Import Peak'!$A$3:BD$99,56,FALSE())-VLOOKUP($A51,'Import Peak Change'!$A$106:BD$202,56,FALSE())),0,(VLOOKUP($A51,'Import Peak'!$A$3:BD$99,56,FALSE())-VLOOKUP($A51,'Import Peak Change'!$A$106:BD$202,56,FALSE())))</f>
        <v>0</v>
      </c>
      <c r="BE51" s="193" t="n">
        <f aca="false">IF(ISERROR(VLOOKUP($A51,'Import Peak'!$A$3:BE$99,57,FALSE())-VLOOKUP($A51,'Import Peak Change'!$A$106:BE$202,57,FALSE())),0,(VLOOKUP($A51,'Import Peak'!$A$3:BE$99,57,FALSE())-VLOOKUP($A51,'Import Peak Change'!$A$106:BE$202,57,FALSE())))</f>
        <v>0</v>
      </c>
      <c r="BF51" s="193" t="n">
        <f aca="false">IF(ISERROR(VLOOKUP($A51,'Import Peak'!$A$3:BF$99,58,FALSE())-VLOOKUP($A51,'Import Peak Change'!$A$106:BF$202,58,FALSE())),0,(VLOOKUP($A51,'Import Peak'!$A$3:BF$99,58,FALSE())-VLOOKUP($A51,'Import Peak Change'!$A$106:BF$202,58,FALSE())))</f>
        <v>0</v>
      </c>
      <c r="BG51" s="193" t="n">
        <f aca="false">IF(ISERROR(VLOOKUP($A51,'Import Peak'!$A$3:BG$99,59,FALSE())-VLOOKUP($A51,'Import Peak Change'!$A$106:BG$202,59,FALSE())),0,(VLOOKUP($A51,'Import Peak'!$A$3:BG$99,59,FALSE())-VLOOKUP($A51,'Import Peak Change'!$A$106:BG$202,59,FALSE())))</f>
        <v>0</v>
      </c>
      <c r="BH51" s="193" t="n">
        <f aca="false">IF(ISERROR(VLOOKUP($A51,'Import Peak'!$A$3:BH$99,60,FALSE())-VLOOKUP($A51,'Import Peak Change'!$A$106:BH$202,60,FALSE())),0,(VLOOKUP($A51,'Import Peak'!$A$3:BH$99,60,FALSE())-VLOOKUP($A51,'Import Peak Change'!$A$106:BH$202,60,FALSE())))</f>
        <v>0</v>
      </c>
      <c r="BI51" s="193" t="n">
        <f aca="false">IF(ISERROR(VLOOKUP($A51,'Import Peak'!$A$3:BI$99,61,FALSE())-VLOOKUP($A51,'Import Peak Change'!$A$106:BI$202,61,FALSE())),0,(VLOOKUP($A51,'Import Peak'!$A$3:BI$99,61,FALSE())-VLOOKUP($A51,'Import Peak Change'!$A$106:BI$202,61,FALSE())))</f>
        <v>0</v>
      </c>
      <c r="BJ51" s="193" t="n">
        <f aca="false">IF(ISERROR(VLOOKUP($A51,'Import Peak'!$A$3:BJ$99,62,FALSE())-VLOOKUP($A51,'Import Peak Change'!$A$106:BJ$202,62,FALSE())),0,(VLOOKUP($A51,'Import Peak'!$A$3:BJ$99,62,FALSE())-VLOOKUP($A51,'Import Peak Change'!$A$106:BJ$202,62,FALSE())))</f>
        <v>0</v>
      </c>
      <c r="BK51" s="193" t="n">
        <f aca="false">IF(ISERROR(VLOOKUP($A51,'Import Peak'!$A$3:BK$99,63,FALSE())-VLOOKUP($A51,'Import Peak Change'!$A$106:BK$202,63,FALSE())),0,(VLOOKUP($A51,'Import Peak'!$A$3:BK$99,63,FALSE())-VLOOKUP($A51,'Import Peak Change'!$A$106:BK$202,63,FALSE())))</f>
        <v>0</v>
      </c>
      <c r="BL51" s="193" t="n">
        <f aca="false">IF(ISERROR(VLOOKUP($A51,'Import Peak'!$A$3:BL$99,64,FALSE())-VLOOKUP($A51,'Import Peak Change'!$A$106:BL$202,64,FALSE())),0,(VLOOKUP($A51,'Import Peak'!$A$3:BL$99,64,FALSE())-VLOOKUP($A51,'Import Peak Change'!$A$106:BL$202,64,FALSE())))</f>
        <v>0</v>
      </c>
      <c r="BM51" s="193" t="n">
        <f aca="false">IF(ISERROR(VLOOKUP($A51,'Import Peak'!$A$3:BM$99,65,FALSE())-VLOOKUP($A51,'Import Peak Change'!$A$106:BM$202,65,FALSE())),0,(VLOOKUP($A51,'Import Peak'!$A$3:BM$99,65,FALSE())-VLOOKUP($A51,'Import Peak Change'!$A$106:BM$202,65,FALSE())))</f>
        <v>0</v>
      </c>
      <c r="BN51" s="193" t="n">
        <f aca="false">IF(ISERROR(VLOOKUP($A51,'Import Peak'!$A$3:BN$99,66,FALSE())-VLOOKUP($A51,'Import Peak Change'!$A$106:BN$202,66,FALSE())),0,(VLOOKUP($A51,'Import Peak'!$A$3:BN$99,66,FALSE())-VLOOKUP($A51,'Import Peak Change'!$A$106:BN$202,66,FALSE())))</f>
        <v>0</v>
      </c>
      <c r="BO51" s="193" t="n">
        <f aca="false">IF(ISERROR(VLOOKUP($A51,'Import Peak'!$A$3:BO$99,67,FALSE())-VLOOKUP($A51,'Import Peak Change'!$A$106:BO$202,67,FALSE())),0,(VLOOKUP($A51,'Import Peak'!$A$3:BO$99,67,FALSE())-VLOOKUP($A51,'Import Peak Change'!$A$106:BO$202,67,FALSE())))</f>
        <v>0</v>
      </c>
      <c r="BP51" s="193" t="n">
        <f aca="false">IF(ISERROR(VLOOKUP($A51,'Import Peak'!$A$3:BP$99,68,FALSE())-VLOOKUP($A51,'Import Peak Change'!$A$106:BP$202,68,FALSE())),0,(VLOOKUP($A51,'Import Peak'!$A$3:BP$99,68,FALSE())-VLOOKUP($A51,'Import Peak Change'!$A$106:BP$202,68,FALSE())))</f>
        <v>0</v>
      </c>
      <c r="BQ51" s="193" t="n">
        <f aca="false">IF(ISERROR(VLOOKUP($A51,'Import Peak'!$A$3:BQ$99,69,FALSE())-VLOOKUP($A51,'Import Peak Change'!$A$106:BQ$202,69,FALSE())),0,(VLOOKUP($A51,'Import Peak'!$A$3:BQ$99,69,FALSE())-VLOOKUP($A51,'Import Peak Change'!$A$106:BQ$202,69,FALSE())))</f>
        <v>0</v>
      </c>
      <c r="BR51" s="193" t="n">
        <f aca="false">IF(ISERROR(VLOOKUP($A51,'Import Peak'!$A$3:BR$99,70,FALSE())-VLOOKUP($A51,'Import Peak Change'!$A$106:BR$202,70,FALSE())),0,(VLOOKUP($A51,'Import Peak'!$A$3:BR$99,70,FALSE())-VLOOKUP($A51,'Import Peak Change'!$A$106:BR$202,70,FALSE())))</f>
        <v>0</v>
      </c>
      <c r="BS51" s="193" t="n">
        <f aca="false">IF(ISERROR(VLOOKUP($A51,'Import Peak'!$A$3:BS$99,71,FALSE())-VLOOKUP($A51,'Import Peak Change'!$A$106:BS$202,71,FALSE())),0,(VLOOKUP($A51,'Import Peak'!$A$3:BS$99,71,FALSE())-VLOOKUP($A51,'Import Peak Change'!$A$106:BS$202,71,FALSE())))</f>
        <v>0</v>
      </c>
      <c r="BT51" s="193" t="n">
        <f aca="false">IF(ISERROR(VLOOKUP($A51,'Import Peak'!$A$3:BT$99,72,FALSE())-VLOOKUP($A51,'Import Peak Change'!$A$106:BT$202,72,FALSE())),0,(VLOOKUP($A51,'Import Peak'!$A$3:BT$99,72,FALSE())-VLOOKUP($A51,'Import Peak Change'!$A$106:BT$202,72,FALSE())))</f>
        <v>0</v>
      </c>
      <c r="BU51" s="193" t="n">
        <f aca="false">IF(ISERROR(VLOOKUP($A51,'Import Peak'!$A$3:BU$99,73,FALSE())-VLOOKUP($A51,'Import Peak Change'!$A$106:BU$202,73,FALSE())),0,(VLOOKUP($A51,'Import Peak'!$A$3:BU$99,73,FALSE())-VLOOKUP($A51,'Import Peak Change'!$A$106:BU$202,73,FALSE())))</f>
        <v>0</v>
      </c>
      <c r="BV51" s="193" t="n">
        <f aca="false">IF(ISERROR(VLOOKUP($A51,'Import Peak'!$A$3:BV$99,74,FALSE())-VLOOKUP($A51,'Import Peak Change'!$A$106:BV$202,74,FALSE())),0,(VLOOKUP($A51,'Import Peak'!$A$3:BV$99,74,FALSE())-VLOOKUP($A51,'Import Peak Change'!$A$106:BV$202,74,FALSE())))</f>
        <v>0</v>
      </c>
      <c r="BW51" s="193" t="n">
        <f aca="false">IF(ISERROR(VLOOKUP($A51,'Import Peak'!$A$3:BW$99,75,FALSE())-VLOOKUP($A51,'Import Peak Change'!$A$106:BW$202,75,FALSE())),0,(VLOOKUP($A51,'Import Peak'!$A$3:BW$99,75,FALSE())-VLOOKUP($A51,'Import Peak Change'!$A$106:BW$202,75,FALSE())))</f>
        <v>0</v>
      </c>
      <c r="BX51" s="193" t="n">
        <f aca="false">IF(ISERROR(VLOOKUP($A51,'Import Peak'!$A$3:BX$99,76,FALSE())-VLOOKUP($A51,'Import Peak Change'!$A$106:BX$202,76,FALSE())),0,(VLOOKUP($A51,'Import Peak'!$A$3:BX$99,76,FALSE())-VLOOKUP($A51,'Import Peak Change'!$A$106:BX$202,76,FALSE())))</f>
        <v>0</v>
      </c>
      <c r="BY51" s="193" t="n">
        <f aca="false">IF(ISERROR(VLOOKUP($A51,'Import Peak'!$A$3:BY$99,77,FALSE())-VLOOKUP($A51,'Import Peak Change'!$A$106:BY$202,77,FALSE())),0,(VLOOKUP($A51,'Import Peak'!$A$3:BY$99,77,FALSE())-VLOOKUP($A51,'Import Peak Change'!$A$106:BY$202,77,FALSE())))</f>
        <v>0</v>
      </c>
      <c r="BZ51" s="193" t="n">
        <f aca="false">IF(ISERROR(VLOOKUP($A51,'Import Peak'!$A$3:BZ$99,78,FALSE())-VLOOKUP($A51,'Import Peak Change'!$A$106:BZ$202,78,FALSE())),0,(VLOOKUP($A51,'Import Peak'!$A$3:BZ$99,78,FALSE())-VLOOKUP($A51,'Import Peak Change'!$A$106:BZ$202,78,FALSE())))</f>
        <v>0</v>
      </c>
      <c r="CA51" s="193" t="n">
        <f aca="false">IF(ISERROR(VLOOKUP($A51,'Import Peak'!$A$3:CA$99,79,FALSE())-VLOOKUP($A51,'Import Peak Change'!$A$106:CA$202,79,FALSE())),0,(VLOOKUP($A51,'Import Peak'!$A$3:CA$99,79,FALSE())-VLOOKUP($A51,'Import Peak Change'!$A$106:CA$202,79,FALSE())))</f>
        <v>0</v>
      </c>
      <c r="CB51" s="193" t="n">
        <f aca="false">IF(ISERROR(VLOOKUP($A51,'Import Peak'!$A$3:CB$99,80,FALSE())-VLOOKUP($A51,'Import Peak Change'!$A$106:CB$202,80,FALSE())),0,(VLOOKUP($A51,'Import Peak'!$A$3:CB$99,80,FALSE())-VLOOKUP($A51,'Import Peak Change'!$A$106:CB$202,80,FALSE())))</f>
        <v>0</v>
      </c>
      <c r="CC51" s="193" t="n">
        <f aca="false">IF(ISERROR(VLOOKUP($A51,'Import Peak'!$A$3:CC$99,81,FALSE())-VLOOKUP($A51,'Import Peak Change'!$A$106:CC$202,81,FALSE())),0,(VLOOKUP($A51,'Import Peak'!$A$3:CC$99,81,FALSE())-VLOOKUP($A51,'Import Peak Change'!$A$106:CC$202,81,FALSE())))</f>
        <v>0</v>
      </c>
      <c r="CD51" s="193" t="n">
        <f aca="false">IF(ISERROR(VLOOKUP($A51,'Import Peak'!$A$3:CD$99,82,FALSE())-VLOOKUP($A51,'Import Peak Change'!$A$106:CD$202,82,FALSE())),0,(VLOOKUP($A51,'Import Peak'!$A$3:CD$99,82,FALSE())-VLOOKUP($A51,'Import Peak Change'!$A$106:CD$202,82,FALSE())))</f>
        <v>0</v>
      </c>
      <c r="CE51" s="193" t="n">
        <f aca="false">IF(ISERROR(VLOOKUP($A51,'Import Peak'!$A$3:CE$99,83,FALSE())-VLOOKUP($A51,'Import Peak Change'!$A$106:CE$202,83,FALSE())),0,(VLOOKUP($A51,'Import Peak'!$A$3:CE$99,83,FALSE())-VLOOKUP($A51,'Import Peak Change'!$A$106:CE$202,83,FALSE())))</f>
        <v>0</v>
      </c>
      <c r="CF51" s="193" t="n">
        <f aca="false">IF(ISERROR(VLOOKUP($A51,'Import Peak'!$A$3:CF$99,84,FALSE())-VLOOKUP($A51,'Import Peak Change'!$A$106:CF$202,84,FALSE())),0,(VLOOKUP($A51,'Import Peak'!$A$3:CF$99,84,FALSE())-VLOOKUP($A51,'Import Peak Change'!$A$106:CF$202,84,FALSE())))</f>
        <v>0</v>
      </c>
      <c r="CG51" s="193" t="n">
        <f aca="false">IF(ISERROR(VLOOKUP($A51,'Import Peak'!$A$3:CG$99,85,FALSE())-VLOOKUP($A51,'Import Peak Change'!$A$106:CG$202,85,FALSE())),0,(VLOOKUP($A51,'Import Peak'!$A$3:CG$99,85,FALSE())-VLOOKUP($A51,'Import Peak Change'!$A$106:CG$202,85,FALSE())))</f>
        <v>0</v>
      </c>
      <c r="CH51" s="193" t="n">
        <f aca="false">IF(ISERROR(VLOOKUP($A51,'Import Peak'!$A$3:CH$99,86,FALSE())-VLOOKUP($A51,'Import Peak Change'!$A$106:CH$202,86,FALSE())),0,(VLOOKUP($A51,'Import Peak'!$A$3:CH$99,86,FALSE())-VLOOKUP($A51,'Import Peak Change'!$A$106:CH$202,86,FALSE())))</f>
        <v>0</v>
      </c>
      <c r="CI51" s="193" t="n">
        <f aca="false">IF(ISERROR(VLOOKUP($A51,'Import Peak'!$A$3:CI$99,87,FALSE())-VLOOKUP($A51,'Import Peak Change'!$A$106:CI$202,87,FALSE())),0,(VLOOKUP($A51,'Import Peak'!$A$3:CI$99,87,FALSE())-VLOOKUP($A51,'Import Peak Change'!$A$106:CI$202,87,FALSE())))</f>
        <v>0</v>
      </c>
      <c r="CJ51" s="193" t="n">
        <f aca="false">IF(ISERROR(VLOOKUP($A51,'Import Peak'!$A$3:CJ$99,88,FALSE())-VLOOKUP($A51,'Import Peak Change'!$A$106:CJ$202,88,FALSE())),0,(VLOOKUP($A51,'Import Peak'!$A$3:CJ$99,88,FALSE())-VLOOKUP($A51,'Import Peak Change'!$A$106:CJ$202,88,FALSE())))</f>
        <v>0</v>
      </c>
      <c r="CK51" s="193" t="n">
        <f aca="false">IF(ISERROR(VLOOKUP($A51,'Import Peak'!$A$3:CK$99,89,FALSE())-VLOOKUP($A51,'Import Peak Change'!$A$106:CK$202,89,FALSE())),0,(VLOOKUP($A51,'Import Peak'!$A$3:CK$99,89,FALSE())-VLOOKUP($A51,'Import Peak Change'!$A$106:CK$202,89,FALSE())))</f>
        <v>0</v>
      </c>
      <c r="CL51" s="193" t="n">
        <f aca="false">IF(ISERROR(VLOOKUP($A51,'Import Peak'!$A$3:CL$99,90,FALSE())-VLOOKUP($A51,'Import Peak Change'!$A$106:CL$202,90,FALSE())),0,(VLOOKUP($A51,'Import Peak'!$A$3:CL$99,90,FALSE())-VLOOKUP($A51,'Import Peak Change'!$A$106:CL$202,90,FALSE())))</f>
        <v>0</v>
      </c>
      <c r="CM51" s="193" t="n">
        <f aca="false">IF(ISERROR(VLOOKUP($A51,'Import Peak'!$A$3:CM$99,91,FALSE())-VLOOKUP($A51,'Import Peak Change'!$A$106:CM$202,91,FALSE())),0,(VLOOKUP($A51,'Import Peak'!$A$3:CM$99,91,FALSE())-VLOOKUP($A51,'Import Peak Change'!$A$106:CM$202,91,FALSE())))</f>
        <v>0</v>
      </c>
      <c r="CN51" s="193" t="n">
        <f aca="false">IF(ISERROR(VLOOKUP($A51,'Import Peak'!$A$3:CN$99,92,FALSE())-VLOOKUP($A51,'Import Peak Change'!$A$106:CN$202,92,FALSE())),0,(VLOOKUP($A51,'Import Peak'!$A$3:CN$99,92,FALSE())-VLOOKUP($A51,'Import Peak Change'!$A$106:CN$202,92,FALSE())))</f>
        <v>0</v>
      </c>
      <c r="CO51" s="193" t="n">
        <f aca="false">IF(ISERROR(VLOOKUP($A51,'Import Peak'!$A$3:CO$99,93,FALSE())-VLOOKUP($A51,'Import Peak Change'!$A$106:CO$202,93,FALSE())),0,(VLOOKUP($A51,'Import Peak'!$A$3:CO$99,93,FALSE())-VLOOKUP($A51,'Import Peak Change'!$A$106:CO$202,93,FALSE())))</f>
        <v>0</v>
      </c>
      <c r="CP51" s="193" t="n">
        <f aca="false">IF(ISERROR(VLOOKUP($A51,'Import Peak'!$A$3:CP$99,94,FALSE())-VLOOKUP($A51,'Import Peak Change'!$A$106:CP$202,94,FALSE())),0,(VLOOKUP($A51,'Import Peak'!$A$3:CP$99,94,FALSE())-VLOOKUP($A51,'Import Peak Change'!$A$106:CP$202,94,FALSE())))</f>
        <v>0</v>
      </c>
      <c r="CQ51" s="193" t="n">
        <f aca="false">IF(ISERROR(VLOOKUP($A51,'Import Peak'!$A$3:CQ$99,95,FALSE())-VLOOKUP($A51,'Import Peak Change'!$A$106:CQ$202,95,FALSE())),0,(VLOOKUP($A51,'Import Peak'!$A$3:CQ$99,95,FALSE())-VLOOKUP($A51,'Import Peak Change'!$A$106:CQ$202,95,FALSE())))</f>
        <v>0</v>
      </c>
      <c r="CR51" s="193" t="n">
        <f aca="false">IF(ISERROR(VLOOKUP($A51,'Import Peak'!$A$3:CR$99,96,FALSE())-VLOOKUP($A51,'Import Peak Change'!$A$106:CR$202,96,FALSE())),0,(VLOOKUP($A51,'Import Peak'!$A$3:CR$99,96,FALSE())-VLOOKUP($A51,'Import Peak Change'!$A$106:CR$202,96,FALSE())))</f>
        <v>0</v>
      </c>
      <c r="CS51" s="193" t="n">
        <f aca="false">IF(ISERROR(VLOOKUP($A51,'Import Peak'!$A$3:CS$99,97,FALSE())-VLOOKUP($A51,'Import Peak Change'!$A$106:CS$202,97,FALSE())),0,(VLOOKUP($A51,'Import Peak'!$A$3:CS$99,97,FALSE())-VLOOKUP($A51,'Import Peak Change'!$A$106:CS$202,97,FALSE())))</f>
        <v>0</v>
      </c>
      <c r="CT51" s="193" t="n">
        <f aca="false">IF(ISERROR(VLOOKUP($A51,'Import Peak'!$A$3:CT$99,98,FALSE())-VLOOKUP($A51,'Import Peak Change'!$A$106:CT$202,98,FALSE())),0,(VLOOKUP($A51,'Import Peak'!$A$3:CT$99,98,FALSE())-VLOOKUP($A51,'Import Peak Change'!$A$106:CT$202,98,FALSE())))</f>
        <v>0</v>
      </c>
      <c r="CU51" s="193" t="n">
        <f aca="false">IF(ISERROR(VLOOKUP($A51,'Import Peak'!$A$3:CU$99,99,FALSE())-VLOOKUP($A51,'Import Peak Change'!$A$106:CU$202,99,FALSE())),0,(VLOOKUP($A51,'Import Peak'!$A$3:CU$99,99,FALSE())-VLOOKUP($A51,'Import Peak Change'!$A$106:CU$202,99,FALSE())))</f>
        <v>0</v>
      </c>
      <c r="CV51" s="193" t="n">
        <f aca="false">IF(ISERROR(VLOOKUP($A51,'Import Peak'!$A$3:CV$99,100,FALSE())-VLOOKUP($A51,'Import Peak Change'!$A$106:CV$202,100,FALSE())),0,(VLOOKUP($A51,'Import Peak'!$A$3:CV$99,100,FALSE())-VLOOKUP($A51,'Import Peak Change'!$A$106:CV$202,100,FALSE())))</f>
        <v>0</v>
      </c>
      <c r="CW51" s="193" t="n">
        <f aca="false">IF(ISERROR(VLOOKUP($A51,'Import Peak'!$A$3:CW$99,101,FALSE())-VLOOKUP($A51,'Import Peak Change'!$A$106:CW$202,101,FALSE())),0,(VLOOKUP($A51,'Import Peak'!$A$3:CW$99,101,FALSE())-VLOOKUP($A51,'Import Peak Change'!$A$106:CW$202,101,FALSE())))</f>
        <v>0</v>
      </c>
      <c r="CX51" s="193" t="n">
        <f aca="false">IF(ISERROR(VLOOKUP($A51,'Import Peak'!$A$3:CX$99,102,FALSE())-VLOOKUP($A51,'Import Peak Change'!$A$106:CX$202,102,FALSE())),0,(VLOOKUP($A51,'Import Peak'!$A$3:CX$99,102,FALSE())-VLOOKUP($A51,'Import Peak Change'!$A$106:CX$202,102,FALSE())))</f>
        <v>0</v>
      </c>
      <c r="CY51" s="193" t="n">
        <f aca="false">IF(ISERROR(VLOOKUP($A51,'Import Peak'!$A$3:CY$99,103,FALSE())-VLOOKUP($A51,'Import Peak Change'!$A$106:CY$202,103,FALSE())),0,(VLOOKUP($A51,'Import Peak'!$A$3:CY$99,103,FALSE())-VLOOKUP($A51,'Import Peak Change'!$A$106:CY$202,103,FALSE())))</f>
        <v>0</v>
      </c>
      <c r="CZ51" s="193" t="n">
        <f aca="false">IF(ISERROR(VLOOKUP($A51,'Import Peak'!$A$3:CZ$99,104,FALSE())-VLOOKUP($A51,'Import Peak Change'!$A$106:CZ$202,104,FALSE())),0,(VLOOKUP($A51,'Import Peak'!$A$3:CZ$99,104,FALSE())-VLOOKUP($A51,'Import Peak Change'!$A$106:CZ$202,104,FALSE())))</f>
        <v>0</v>
      </c>
      <c r="DA51" s="193" t="n">
        <f aca="false">IF(ISERROR(VLOOKUP($A51,'Import Peak'!$A$3:DA$99,105,FALSE())-VLOOKUP($A51,'Import Peak Change'!$A$106:DA$202,105,FALSE())),0,(VLOOKUP($A51,'Import Peak'!$A$3:DA$99,105,FALSE())-VLOOKUP($A51,'Import Peak Change'!$A$106:DA$202,105,FALSE())))</f>
        <v>0</v>
      </c>
      <c r="DB51" s="193" t="n">
        <f aca="false">IF(ISERROR(VLOOKUP($A51,'Import Peak'!$A$3:DB$99,106,FALSE())-VLOOKUP($A51,'Import Peak Change'!$A$106:DB$202,106,FALSE())),0,(VLOOKUP($A51,'Import Peak'!$A$3:DB$99,106,FALSE())-VLOOKUP($A51,'Import Peak Change'!$A$106:DB$202,106,FALSE())))</f>
        <v>0</v>
      </c>
      <c r="DC51" s="193" t="n">
        <f aca="false">IF(ISERROR(VLOOKUP($A51,'Import Peak'!$A$3:DC$99,107,FALSE())-VLOOKUP($A51,'Import Peak Change'!$A$106:DC$202,107,FALSE())),0,(VLOOKUP($A51,'Import Peak'!$A$3:DC$99,107,FALSE())-VLOOKUP($A51,'Import Peak Change'!$A$106:DC$202,107,FALSE())))</f>
        <v>0</v>
      </c>
      <c r="DD51" s="193" t="n">
        <f aca="false">IF(ISERROR(VLOOKUP($A51,'Import Peak'!$A$3:DD$99,108,FALSE())-VLOOKUP($A51,'Import Peak Change'!$A$106:DD$202,108,FALSE())),0,(VLOOKUP($A51,'Import Peak'!$A$3:DD$99,108,FALSE())-VLOOKUP($A51,'Import Peak Change'!$A$106:DD$202,108,FALSE())))</f>
        <v>0</v>
      </c>
      <c r="DE51" s="193" t="n">
        <f aca="false">IF(ISERROR(VLOOKUP($A51,'Import Peak'!$A$3:DE$99,109,FALSE())-VLOOKUP($A51,'Import Peak Change'!$A$106:DE$202,109,FALSE())),0,(VLOOKUP($A51,'Import Peak'!$A$3:DE$99,109,FALSE())-VLOOKUP($A51,'Import Peak Change'!$A$106:DE$202,109,FALSE())))</f>
        <v>0</v>
      </c>
      <c r="DF51" s="193" t="n">
        <f aca="false">IF(ISERROR(VLOOKUP($A51,'Import Peak'!$A$3:DF$99,110,FALSE())-VLOOKUP($A51,'Import Peak Change'!$A$106:DF$202,110,FALSE())),0,(VLOOKUP($A51,'Import Peak'!$A$3:DF$99,110,FALSE())-VLOOKUP($A51,'Import Peak Change'!$A$106:DF$202,110,FALSE())))</f>
        <v>0</v>
      </c>
      <c r="DG51" s="193" t="n">
        <f aca="false">IF(ISERROR(VLOOKUP($A51,'Import Peak'!$A$3:DG$99,111,FALSE())-VLOOKUP($A51,'Import Peak Change'!$A$106:DG$202,111,FALSE())),0,(VLOOKUP($A51,'Import Peak'!$A$3:DG$99,111,FALSE())-VLOOKUP($A51,'Import Peak Change'!$A$106:DG$202,111,FALSE())))</f>
        <v>0</v>
      </c>
      <c r="DH51" s="193" t="n">
        <f aca="false">IF(ISERROR(VLOOKUP($A51,'Import Peak'!$A$3:DH$99,112,FALSE())-VLOOKUP($A51,'Import Peak Change'!$A$106:DH$202,112,FALSE())),0,(VLOOKUP($A51,'Import Peak'!$A$3:DH$99,112,FALSE())-VLOOKUP($A51,'Import Peak Change'!$A$106:DH$202,112,FALSE())))</f>
        <v>0</v>
      </c>
      <c r="DI51" s="193" t="n">
        <f aca="false">IF(ISERROR(VLOOKUP($A51,'Import Peak'!$A$3:DI$99,113,FALSE())-VLOOKUP($A51,'Import Peak Change'!$A$106:DI$202,113,FALSE())),0,(VLOOKUP($A51,'Import Peak'!$A$3:DI$99,113,FALSE())-VLOOKUP($A51,'Import Peak Change'!$A$106:DI$202,113,FALSE())))</f>
        <v>0</v>
      </c>
      <c r="DJ51" s="193" t="n">
        <f aca="false">IF(ISERROR(VLOOKUP($A51,'Import Peak'!$A$3:DJ$99,114,FALSE())-VLOOKUP($A51,'Import Peak Change'!$A$106:DJ$202,114,FALSE())),0,(VLOOKUP($A51,'Import Peak'!$A$3:DJ$99,114,FALSE())-VLOOKUP($A51,'Import Peak Change'!$A$106:DJ$202,114,FALSE())))</f>
        <v>0</v>
      </c>
      <c r="DK51" s="193" t="n">
        <f aca="false">IF(ISERROR(VLOOKUP($A51,'Import Peak'!$A$3:DK$99,115,FALSE())-VLOOKUP($A51,'Import Peak Change'!$A$106:DK$202,115,FALSE())),0,(VLOOKUP($A51,'Import Peak'!$A$3:DK$99,115,FALSE())-VLOOKUP($A51,'Import Peak Change'!$A$106:DK$202,115,FALSE())))</f>
        <v>0</v>
      </c>
      <c r="DL51" s="193" t="n">
        <f aca="false">IF(ISERROR(VLOOKUP($A51,'Import Peak'!$A$3:DL$99,116,FALSE())-VLOOKUP($A51,'Import Peak Change'!$A$106:DL$202,116,FALSE())),0,(VLOOKUP($A51,'Import Peak'!$A$3:DL$99,116,FALSE())-VLOOKUP($A51,'Import Peak Change'!$A$106:DL$202,116,FALSE())))</f>
        <v>0</v>
      </c>
      <c r="DM51" s="193" t="n">
        <f aca="false">IF(ISERROR(VLOOKUP($A51,'Import Peak'!$A$3:DM$99,117,FALSE())-VLOOKUP($A51,'Import Peak Change'!$A$106:DM$202,117,FALSE())),0,(VLOOKUP($A51,'Import Peak'!$A$3:DM$99,117,FALSE())-VLOOKUP($A51,'Import Peak Change'!$A$106:DM$202,117,FALSE())))</f>
        <v>0</v>
      </c>
      <c r="DN51" s="193" t="n">
        <f aca="false">IF(ISERROR(VLOOKUP($A51,'Import Peak'!$A$3:DN$99,118,FALSE())-VLOOKUP($A51,'Import Peak Change'!$A$106:DN$202,118,FALSE())),0,(VLOOKUP($A51,'Import Peak'!$A$3:DN$99,118,FALSE())-VLOOKUP($A51,'Import Peak Change'!$A$106:DN$202,118,FALSE())))</f>
        <v>0</v>
      </c>
      <c r="DO51" s="193" t="n">
        <f aca="false">IF(ISERROR(VLOOKUP($A51,'Import Peak'!$A$3:DO$99,119,FALSE())-VLOOKUP($A51,'Import Peak Change'!$A$106:DO$202,119,FALSE())),0,(VLOOKUP($A51,'Import Peak'!$A$3:DO$99,119,FALSE())-VLOOKUP($A51,'Import Peak Change'!$A$106:DO$202,119,FALSE())))</f>
        <v>0</v>
      </c>
      <c r="DP51" s="193" t="n">
        <f aca="false">IF(ISERROR(VLOOKUP($A51,'Import Peak'!$A$3:DP$99,120,FALSE())-VLOOKUP($A51,'Import Peak Change'!$A$106:DP$202,120,FALSE())),0,(VLOOKUP($A51,'Import Peak'!$A$3:DP$99,120,FALSE())-VLOOKUP($A51,'Import Peak Change'!$A$106:DP$202,120,FALSE())))</f>
        <v>0</v>
      </c>
      <c r="DQ51" s="193" t="n">
        <f aca="false">IF(ISERROR(VLOOKUP($A51,'Import Peak'!$A$3:DQ$99,121,FALSE())-VLOOKUP($A51,'Import Peak Change'!$A$106:DQ$202,121,FALSE())),0,(VLOOKUP($A51,'Import Peak'!$A$3:DQ$99,121,FALSE())-VLOOKUP($A51,'Import Peak Change'!$A$106:DQ$202,121,FALSE())))</f>
        <v>0</v>
      </c>
      <c r="DR51" s="193" t="n">
        <f aca="false">IF(ISERROR(VLOOKUP($A51,'Import Peak'!$A$3:DR$99,122,FALSE())-VLOOKUP($A51,'Import Peak Change'!$A$106:DR$202,122,FALSE())),0,(VLOOKUP($A51,'Import Peak'!$A$3:DR$99,122,FALSE())-VLOOKUP($A51,'Import Peak Change'!$A$106:DR$202,122,FALSE())))</f>
        <v>0</v>
      </c>
      <c r="DS51" s="193" t="n">
        <f aca="false">IF(ISERROR(VLOOKUP($A51,'Import Peak'!$A$3:DS$99,123,FALSE())-VLOOKUP($A51,'Import Peak Change'!$A$106:DS$202,123,FALSE())),0,(VLOOKUP($A51,'Import Peak'!$A$3:DS$99,123,FALSE())-VLOOKUP($A51,'Import Peak Change'!$A$106:DS$202,123,FALSE())))</f>
        <v>0</v>
      </c>
      <c r="DT51" s="193" t="n">
        <f aca="false">IF(ISERROR(VLOOKUP($A51,'Import Peak'!$A$3:DT$99,124,FALSE())-VLOOKUP($A51,'Import Peak Change'!$A$106:DT$202,124,FALSE())),0,(VLOOKUP($A51,'Import Peak'!$A$3:DT$99,124,FALSE())-VLOOKUP($A51,'Import Peak Change'!$A$106:DT$202,124,FALSE())))</f>
        <v>0</v>
      </c>
      <c r="DU51" s="193" t="n">
        <f aca="false">IF(ISERROR(VLOOKUP($A51,'Import Peak'!$A$3:DU$99,125,FALSE())-VLOOKUP($A51,'Import Peak Change'!$A$106:DU$202,125,FALSE())),0,(VLOOKUP($A51,'Import Peak'!$A$3:DU$99,125,FALSE())-VLOOKUP($A51,'Import Peak Change'!$A$106:DU$202,125,FALSE())))</f>
        <v>0</v>
      </c>
      <c r="DV51" s="193" t="n">
        <f aca="false">IF(ISERROR(VLOOKUP($A51,'Import Peak'!$A$3:DV$99,126,FALSE())-VLOOKUP($A51,'Import Peak Change'!$A$106:DV$202,126,FALSE())),0,(VLOOKUP($A51,'Import Peak'!$A$3:DV$99,126,FALSE())-VLOOKUP($A51,'Import Peak Change'!$A$106:DV$202,126,FALSE())))</f>
        <v>0</v>
      </c>
      <c r="DW51" s="193" t="n">
        <f aca="false">IF(ISERROR(VLOOKUP($A51,'Import Peak'!$A$3:DW$99,127,FALSE())-VLOOKUP($A51,'Import Peak Change'!$A$106:DW$202,127,FALSE())),0,(VLOOKUP($A51,'Import Peak'!$A$3:DW$99,127,FALSE())-VLOOKUP($A51,'Import Peak Change'!$A$106:DW$202,127,FALSE())))</f>
        <v>0</v>
      </c>
      <c r="DX51" s="193" t="n">
        <f aca="false">IF(ISERROR(VLOOKUP($A51,'Import Peak'!$A$3:DX$99,128,FALSE())-VLOOKUP($A51,'Import Peak Change'!$A$106:DX$202,128,FALSE())),0,(VLOOKUP($A51,'Import Peak'!$A$3:DX$99,128,FALSE())-VLOOKUP($A51,'Import Peak Change'!$A$106:DX$202,128,FALSE())))</f>
        <v>0</v>
      </c>
      <c r="DY51" s="193" t="n">
        <f aca="false">IF(ISERROR(VLOOKUP($A51,'Import Peak'!$A$3:DY$99,129,FALSE())-VLOOKUP($A51,'Import Peak Change'!$A$106:DY$202,129,FALSE())),0,(VLOOKUP($A51,'Import Peak'!$A$3:DY$99,129,FALSE())-VLOOKUP($A51,'Import Peak Change'!$A$106:DY$202,129,FALSE())))</f>
        <v>0</v>
      </c>
      <c r="DZ51" s="193" t="n">
        <f aca="false">IF(ISERROR(VLOOKUP($A51,'Import Peak'!$A$3:DZ$99,130,FALSE())-VLOOKUP($A51,'Import Peak Change'!$A$106:DZ$202,130,FALSE())),0,(VLOOKUP($A51,'Import Peak'!$A$3:DZ$99,130,FALSE())-VLOOKUP($A51,'Import Peak Change'!$A$106:DZ$202,130,FALSE())))</f>
        <v>0</v>
      </c>
      <c r="EA51" s="193" t="n">
        <f aca="false">IF(ISERROR(VLOOKUP($A51,'Import Peak'!$A$3:EA$99,131,FALSE())-VLOOKUP($A51,'Import Peak Change'!$A$106:EA$202,131,FALSE())),0,(VLOOKUP($A51,'Import Peak'!$A$3:EA$99,131,FALSE())-VLOOKUP($A51,'Import Peak Change'!$A$106:EA$202,131,FALSE())))</f>
        <v>0</v>
      </c>
      <c r="EB51" s="193" t="n">
        <f aca="false">IF(ISERROR(VLOOKUP($A51,'Import Peak'!$A$3:EB$99,132,FALSE())-VLOOKUP($A51,'Import Peak Change'!$A$106:EB$202,132,FALSE())),0,(VLOOKUP($A51,'Import Peak'!$A$3:EB$99,132,FALSE())-VLOOKUP($A51,'Import Peak Change'!$A$106:EB$202,132,FALSE())))</f>
        <v>0</v>
      </c>
      <c r="EC51" s="193" t="n">
        <f aca="false">IF(ISERROR(VLOOKUP($A51,'Import Peak'!$A$3:EC$99,133,FALSE())-VLOOKUP($A51,'Import Peak Change'!$A$106:EC$202,133,FALSE())),0,(VLOOKUP($A51,'Import Peak'!$A$3:EC$99,133,FALSE())-VLOOKUP($A51,'Import Peak Change'!$A$106:EC$202,133,FALSE())))</f>
        <v>0</v>
      </c>
      <c r="ED51" s="193" t="n">
        <f aca="false">IF(ISERROR(VLOOKUP($A51,'Import Peak'!$A$3:ED$99,134,FALSE())-VLOOKUP($A51,'Import Peak Change'!$A$106:ED$202,134,FALSE())),0,(VLOOKUP($A51,'Import Peak'!$A$3:ED$99,134,FALSE())-VLOOKUP($A51,'Import Peak Change'!$A$106:ED$202,134,FALSE())))</f>
        <v>0</v>
      </c>
      <c r="EE51" s="193" t="n">
        <f aca="false">IF(ISERROR(VLOOKUP($A51,'Import Peak'!$A$3:EE$99,135,FALSE())-VLOOKUP($A51,'Import Peak Change'!$A$106:EE$202,135,FALSE())),0,(VLOOKUP($A51,'Import Peak'!$A$3:EE$99,135,FALSE())-VLOOKUP($A51,'Import Peak Change'!$A$106:EE$202,135,FALSE())))</f>
        <v>0</v>
      </c>
      <c r="EF51" s="193" t="n">
        <f aca="false">IF(ISERROR(VLOOKUP($A51,'Import Peak'!$A$3:EF$99,136,FALSE())-VLOOKUP($A51,'Import Peak Change'!$A$106:EF$202,136,FALSE())),0,(VLOOKUP($A51,'Import Peak'!$A$3:EF$99,136,FALSE())-VLOOKUP($A51,'Import Peak Change'!$A$106:EF$202,136,FALSE())))</f>
        <v>0</v>
      </c>
      <c r="EG51" s="193" t="n">
        <f aca="false">IF(ISERROR(VLOOKUP($A51,'Import Peak'!$A$3:EG$99,137,FALSE())-VLOOKUP($A51,'Import Peak Change'!$A$106:EG$202,137,FALSE())),0,(VLOOKUP($A51,'Import Peak'!$A$3:EG$99,137,FALSE())-VLOOKUP($A51,'Import Peak Change'!$A$106:EG$202,137,FALSE())))</f>
        <v>0</v>
      </c>
      <c r="EH51" s="193" t="n">
        <f aca="false">IF(ISERROR(VLOOKUP($A51,'Import Peak'!$A$3:EH$99,138,FALSE())-VLOOKUP($A51,'Import Peak Change'!$A$106:EH$202,138,FALSE())),0,(VLOOKUP($A51,'Import Peak'!$A$3:EH$99,138,FALSE())-VLOOKUP($A51,'Import Peak Change'!$A$106:EH$202,138,FALSE())))</f>
        <v>0</v>
      </c>
      <c r="EI51" s="193" t="n">
        <f aca="false">IF(ISERROR(VLOOKUP($A51,'Import Peak'!$A$3:EI$99,139,FALSE())-VLOOKUP($A51,'Import Peak Change'!$A$106:EI$202,139,FALSE())),0,(VLOOKUP($A51,'Import Peak'!$A$3:EI$99,139,FALSE())-VLOOKUP($A51,'Import Peak Change'!$A$106:EI$202,139,FALSE())))</f>
        <v>0</v>
      </c>
      <c r="EJ51" s="193" t="n">
        <f aca="false">IF(ISERROR(VLOOKUP($A51,'Import Peak'!$A$3:EJ$99,140,FALSE())-VLOOKUP($A51,'Import Peak Change'!$A$106:EJ$202,140,FALSE())),0,(VLOOKUP($A51,'Import Peak'!$A$3:EJ$99,140,FALSE())-VLOOKUP($A51,'Import Peak Change'!$A$106:EJ$202,140,FALSE())))</f>
        <v>0</v>
      </c>
      <c r="EK51" s="193" t="n">
        <f aca="false">IF(ISERROR(VLOOKUP($A51,'Import Peak'!$A$3:EK$99,141,FALSE())-VLOOKUP($A51,'Import Peak Change'!$A$106:EK$202,141,FALSE())),0,(VLOOKUP($A51,'Import Peak'!$A$3:EK$99,141,FALSE())-VLOOKUP($A51,'Import Peak Change'!$A$106:EK$202,141,FALSE())))</f>
        <v>0</v>
      </c>
      <c r="EL51" s="193" t="n">
        <f aca="false">IF(ISERROR(VLOOKUP($A51,'Import Peak'!$A$3:EL$99,142,FALSE())-VLOOKUP($A51,'Import Peak Change'!$A$106:EL$202,142,FALSE())),0,(VLOOKUP($A51,'Import Peak'!$A$3:EL$99,142,FALSE())-VLOOKUP($A51,'Import Peak Change'!$A$106:EL$202,142,FALSE())))</f>
        <v>0</v>
      </c>
      <c r="EM51" s="193" t="n">
        <f aca="false">IF(ISERROR(VLOOKUP($A51,'Import Peak'!$A$3:EM$99,143,FALSE())-VLOOKUP($A51,'Import Peak Change'!$A$106:EM$202,143,FALSE())),0,(VLOOKUP($A51,'Import Peak'!$A$3:EM$99,143,FALSE())-VLOOKUP($A51,'Import Peak Change'!$A$106:EM$202,143,FALSE())))</f>
        <v>0</v>
      </c>
      <c r="EN51" s="193" t="n">
        <f aca="false">IF(ISERROR(VLOOKUP($A51,'Import Peak'!$A$3:EN$99,144,FALSE())-VLOOKUP($A51,'Import Peak Change'!$A$106:EN$202,144,FALSE())),0,(VLOOKUP($A51,'Import Peak'!$A$3:EN$99,144,FALSE())-VLOOKUP($A51,'Import Peak Change'!$A$106:EN$202,144,FALSE())))</f>
        <v>0</v>
      </c>
      <c r="EO51" s="193" t="n">
        <f aca="false">IF(ISERROR(VLOOKUP($A51,'Import Peak'!$A$3:EO$99,145,FALSE())-VLOOKUP($A51,'Import Peak Change'!$A$106:EO$202,145,FALSE())),0,(VLOOKUP($A51,'Import Peak'!$A$3:EO$99,145,FALSE())-VLOOKUP($A51,'Import Peak Change'!$A$106:EO$202,145,FALSE())))</f>
        <v>0</v>
      </c>
      <c r="EP51" s="193" t="n">
        <f aca="false">IF(ISERROR(VLOOKUP($A51,'Import Peak'!$A$3:EP$99,146,FALSE())-VLOOKUP($A51,'Import Peak Change'!$A$106:EP$202,146,FALSE())),0,(VLOOKUP($A51,'Import Peak'!$A$3:EP$99,146,FALSE())-VLOOKUP($A51,'Import Peak Change'!$A$106:EP$202,146,FALSE())))</f>
        <v>0</v>
      </c>
      <c r="EQ51" s="193" t="n">
        <f aca="false">IF(ISERROR(VLOOKUP($A51,'Import Peak'!$A$3:EQ$99,147,FALSE())-VLOOKUP($A51,'Import Peak Change'!$A$106:EQ$202,147,FALSE())),0,(VLOOKUP($A51,'Import Peak'!$A$3:EQ$99,147,FALSE())-VLOOKUP($A51,'Import Peak Change'!$A$106:EQ$202,147,FALSE())))</f>
        <v>0</v>
      </c>
      <c r="ER51" s="193" t="n">
        <f aca="false">IF(ISERROR(VLOOKUP($A51,'Import Peak'!$A$3:ER$99,148,FALSE())-VLOOKUP($A51,'Import Peak Change'!$A$106:ER$202,148,FALSE())),0,(VLOOKUP($A51,'Import Peak'!$A$3:ER$99,148,FALSE())-VLOOKUP($A51,'Import Peak Change'!$A$106:ER$202,148,FALSE())))</f>
        <v>0</v>
      </c>
      <c r="ES51" s="193" t="n">
        <f aca="false">IF(ISERROR(VLOOKUP($A51,'Import Peak'!$A$3:ES$99,149,FALSE())-VLOOKUP($A51,'Import Peak Change'!$A$106:ES$202,149,FALSE())),0,(VLOOKUP($A51,'Import Peak'!$A$3:ES$99,149,FALSE())-VLOOKUP($A51,'Import Peak Change'!$A$106:ES$202,149,FALSE())))</f>
        <v>0</v>
      </c>
      <c r="ET51" s="193" t="n">
        <f aca="false">IF(ISERROR(VLOOKUP($A51,'Import Peak'!$A$3:ET$99,150,FALSE())-VLOOKUP($A51,'Import Peak Change'!$A$106:ET$202,150,FALSE())),0,(VLOOKUP($A51,'Import Peak'!$A$3:ET$99,150,FALSE())-VLOOKUP($A51,'Import Peak Change'!$A$106:ET$202,150,FALSE())))</f>
        <v>0</v>
      </c>
      <c r="EU51" s="193" t="n">
        <f aca="false">IF(ISERROR(VLOOKUP($A51,'Import Peak'!$A$3:EU$99,151,FALSE())-VLOOKUP($A51,'Import Peak Change'!$A$106:EU$202,151,FALSE())),0,(VLOOKUP($A51,'Import Peak'!$A$3:EU$99,151,FALSE())-VLOOKUP($A51,'Import Peak Change'!$A$106:EU$202,151,FALSE())))</f>
        <v>0</v>
      </c>
      <c r="EV51" s="193" t="n">
        <f aca="false">IF(ISERROR(VLOOKUP($A51,'Import Peak'!$A$3:EV$99,152,FALSE())-VLOOKUP($A51,'Import Peak Change'!$A$106:EV$202,152,FALSE())),0,(VLOOKUP($A51,'Import Peak'!$A$3:EV$99,152,FALSE())-VLOOKUP($A51,'Import Peak Change'!$A$106:EV$202,152,FALSE())))</f>
        <v>0</v>
      </c>
      <c r="EW51" s="193" t="n">
        <f aca="false">IF(ISERROR(VLOOKUP($A51,'Import Peak'!$A$3:EW$99,153,FALSE())-VLOOKUP($A51,'Import Peak Change'!$A$106:EW$202,153,FALSE())),0,(VLOOKUP($A51,'Import Peak'!$A$3:EW$99,153,FALSE())-VLOOKUP($A51,'Import Peak Change'!$A$106:EW$202,153,FALSE())))</f>
        <v>0</v>
      </c>
      <c r="EX51" s="193" t="n">
        <f aca="false">IF(ISERROR(VLOOKUP($A51,'Import Peak'!$A$3:EX$99,154,FALSE())-VLOOKUP($A51,'Import Peak Change'!$A$106:EX$202,154,FALSE())),0,(VLOOKUP($A51,'Import Peak'!$A$3:EX$99,154,FALSE())-VLOOKUP($A51,'Import Peak Change'!$A$106:EX$202,154,FALSE())))</f>
        <v>0</v>
      </c>
      <c r="EY51" s="193" t="n">
        <f aca="false">IF(ISERROR(VLOOKUP($A51,'Import Peak'!$A$3:EY$99,155,FALSE())-VLOOKUP($A51,'Import Peak Change'!$A$106:EY$202,155,FALSE())),0,(VLOOKUP($A51,'Import Peak'!$A$3:EY$99,155,FALSE())-VLOOKUP($A51,'Import Peak Change'!$A$106:EY$202,155,FALSE())))</f>
        <v>0</v>
      </c>
      <c r="EZ51" s="193" t="n">
        <f aca="false">IF(ISERROR(VLOOKUP($A51,'Import Peak'!$A$3:EZ$99,156,FALSE())-VLOOKUP($A51,'Import Peak Change'!$A$106:EZ$202,156,FALSE())),0,(VLOOKUP($A51,'Import Peak'!$A$3:EZ$99,156,FALSE())-VLOOKUP($A51,'Import Peak Change'!$A$106:EZ$202,156,FALSE())))</f>
        <v>0</v>
      </c>
      <c r="FA51" s="193" t="n">
        <f aca="false">IF(ISERROR(VLOOKUP($A51,'Import Peak'!$A$3:FA$99,157,FALSE())-VLOOKUP($A51,'Import Peak Change'!$A$106:FA$202,157,FALSE())),0,(VLOOKUP($A51,'Import Peak'!$A$3:FA$99,157,FALSE())-VLOOKUP($A51,'Import Peak Change'!$A$106:FA$202,157,FALSE())))</f>
        <v>0</v>
      </c>
      <c r="FB51" s="193" t="n">
        <f aca="false">IF(ISERROR(VLOOKUP($A51,'Import Peak'!$A$3:FB$99,158,FALSE())-VLOOKUP($A51,'Import Peak Change'!$A$106:FB$202,158,FALSE())),0,(VLOOKUP($A51,'Import Peak'!$A$3:FB$99,158,FALSE())-VLOOKUP($A51,'Import Peak Change'!$A$106:FB$202,158,FALSE())))</f>
        <v>0</v>
      </c>
      <c r="FC51" s="193" t="n">
        <f aca="false">IF(ISERROR(VLOOKUP($A51,'Import Peak'!$A$3:FC$99,159,FALSE())-VLOOKUP($A51,'Import Peak Change'!$A$106:FC$202,159,FALSE())),0,(VLOOKUP($A51,'Import Peak'!$A$3:FC$99,159,FALSE())-VLOOKUP($A51,'Import Peak Change'!$A$106:FC$202,159,FALSE())))</f>
        <v>0</v>
      </c>
      <c r="FD51" s="193" t="n">
        <f aca="false">IF(ISERROR(VLOOKUP($A51,'Import Peak'!$A$3:FD$99,160,FALSE())-VLOOKUP($A51,'Import Peak Change'!$A$106:FD$202,160,FALSE())),0,(VLOOKUP($A51,'Import Peak'!$A$3:FD$99,160,FALSE())-VLOOKUP($A51,'Import Peak Change'!$A$106:FD$202,160,FALSE())))</f>
        <v>0</v>
      </c>
      <c r="FE51" s="193" t="n">
        <f aca="false">IF(ISERROR(VLOOKUP($A51,'Import Peak'!$A$3:FE$99,161,FALSE())-VLOOKUP($A51,'Import Peak Change'!$A$106:FE$202,161,FALSE())),0,(VLOOKUP($A51,'Import Peak'!$A$3:FE$99,161,FALSE())-VLOOKUP($A51,'Import Peak Change'!$A$106:FE$202,161,FALSE())))</f>
        <v>0</v>
      </c>
      <c r="FF51" s="193" t="n">
        <f aca="false">IF(ISERROR(VLOOKUP($A51,'Import Peak'!$A$3:FF$99,162,FALSE())-VLOOKUP($A51,'Import Peak Change'!$A$106:FF$202,162,FALSE())),0,(VLOOKUP($A51,'Import Peak'!$A$3:FF$99,162,FALSE())-VLOOKUP($A51,'Import Peak Change'!$A$106:FF$202,162,FALSE())))</f>
        <v>0</v>
      </c>
      <c r="FG51" s="193" t="n">
        <f aca="false">IF(ISERROR(VLOOKUP($A51,'Import Peak'!$A$3:FG$99,163,FALSE())-VLOOKUP($A51,'Import Peak Change'!$A$106:FG$202,163,FALSE())),0,(VLOOKUP($A51,'Import Peak'!$A$3:FG$99,163,FALSE())-VLOOKUP($A51,'Import Peak Change'!$A$106:FG$202,163,FALSE())))</f>
        <v>0</v>
      </c>
      <c r="FH51" s="193" t="n">
        <f aca="false">IF(ISERROR(VLOOKUP($A51,'Import Peak'!$A$3:FH$99,164,FALSE())-VLOOKUP($A51,'Import Peak Change'!$A$106:FH$202,164,FALSE())),0,(VLOOKUP($A51,'Import Peak'!$A$3:FH$99,164,FALSE())-VLOOKUP($A51,'Import Peak Change'!$A$106:FH$202,164,FALSE())))</f>
        <v>0</v>
      </c>
      <c r="FI51" s="193" t="n">
        <f aca="false">IF(ISERROR(VLOOKUP($A51,'Import Peak'!$A$3:FI$99,165,FALSE())-VLOOKUP($A51,'Import Peak Change'!$A$106:FI$202,165,FALSE())),0,(VLOOKUP($A51,'Import Peak'!$A$3:FI$99,165,FALSE())-VLOOKUP($A51,'Import Peak Change'!$A$106:FI$202,165,FALSE())))</f>
        <v>0</v>
      </c>
      <c r="FJ51" s="193" t="n">
        <f aca="false">IF(ISERROR(VLOOKUP($A51,'Import Peak'!$A$3:FJ$99,166,FALSE())-VLOOKUP($A51,'Import Peak Change'!$A$106:FJ$202,166,FALSE())),0,(VLOOKUP($A51,'Import Peak'!$A$3:FJ$99,166,FALSE())-VLOOKUP($A51,'Import Peak Change'!$A$106:FJ$202,166,FALSE())))</f>
        <v>0</v>
      </c>
      <c r="FK51" s="193" t="n">
        <f aca="false">IF(ISERROR(VLOOKUP($A51,'Import Peak'!$A$3:FK$99,167,FALSE())-VLOOKUP($A51,'Import Peak Change'!$A$106:FK$202,167,FALSE())),0,(VLOOKUP($A51,'Import Peak'!$A$3:FK$99,167,FALSE())-VLOOKUP($A51,'Import Peak Change'!$A$106:FK$202,167,FALSE())))</f>
        <v>0</v>
      </c>
      <c r="FL51" s="193" t="n">
        <f aca="false">IF(ISERROR(VLOOKUP($A51,'Import Peak'!$A$3:FL$99,168,FALSE())-VLOOKUP($A51,'Import Peak Change'!$A$106:FL$202,168,FALSE())),0,(VLOOKUP($A51,'Import Peak'!$A$3:FL$99,168,FALSE())-VLOOKUP($A51,'Import Peak Change'!$A$106:FL$202,168,FALSE())))</f>
        <v>0</v>
      </c>
      <c r="FM51" s="193" t="n">
        <f aca="false">IF(ISERROR(VLOOKUP($A51,'Import Peak'!$A$3:FM$99,169,FALSE())-VLOOKUP($A51,'Import Peak Change'!$A$106:FM$202,169,FALSE())),0,(VLOOKUP($A51,'Import Peak'!$A$3:FM$99,169,FALSE())-VLOOKUP($A51,'Import Peak Change'!$A$106:FM$202,169,FALSE())))</f>
        <v>0</v>
      </c>
      <c r="FN51" s="193" t="n">
        <f aca="false">IF(ISERROR(VLOOKUP($A51,'Import Peak'!$A$3:FN$99,170,FALSE())-VLOOKUP($A51,'Import Peak Change'!$A$106:FN$202,170,FALSE())),0,(VLOOKUP($A51,'Import Peak'!$A$3:FN$99,170,FALSE())-VLOOKUP($A51,'Import Peak Change'!$A$106:FN$202,170,FALSE())))</f>
        <v>0</v>
      </c>
      <c r="FO51" s="193" t="n">
        <f aca="false">IF(ISERROR(VLOOKUP($A51,'Import Peak'!$A$3:FO$99,171,FALSE())-VLOOKUP($A51,'Import Peak Change'!$A$106:FO$202,171,FALSE())),0,(VLOOKUP($A51,'Import Peak'!$A$3:FO$99,171,FALSE())-VLOOKUP($A51,'Import Peak Change'!$A$106:FO$202,171,FALSE())))</f>
        <v>0</v>
      </c>
      <c r="FP51" s="193" t="n">
        <f aca="false">IF(ISERROR(VLOOKUP($A51,'Import Peak'!$A$3:FP$99,172,FALSE())-VLOOKUP($A51,'Import Peak Change'!$A$106:FP$202,172,FALSE())),0,(VLOOKUP($A51,'Import Peak'!$A$3:FP$99,172,FALSE())-VLOOKUP($A51,'Import Peak Change'!$A$106:FP$202,172,FALSE())))</f>
        <v>0</v>
      </c>
      <c r="FQ51" s="193" t="n">
        <f aca="false">IF(ISERROR(VLOOKUP($A51,'Import Peak'!$A$3:FQ$99,173,FALSE())-VLOOKUP($A51,'Import Peak Change'!$A$106:FQ$202,173,FALSE())),0,(VLOOKUP($A51,'Import Peak'!$A$3:FQ$99,173,FALSE())-VLOOKUP($A51,'Import Peak Change'!$A$106:FQ$202,173,FALSE())))</f>
        <v>0</v>
      </c>
      <c r="FR51" s="193" t="n">
        <f aca="false">IF(ISERROR(VLOOKUP($A51,'Import Peak'!$A$3:FR$99,174,FALSE())-VLOOKUP($A51,'Import Peak Change'!$A$106:FR$202,174,FALSE())),0,(VLOOKUP($A51,'Import Peak'!$A$3:FR$99,174,FALSE())-VLOOKUP($A51,'Import Peak Change'!$A$106:FR$202,174,FALSE())))</f>
        <v>0</v>
      </c>
      <c r="FS51" s="193" t="n">
        <f aca="false">IF(ISERROR(VLOOKUP($A51,'Import Peak'!$A$3:FS$99,175,FALSE())-VLOOKUP($A51,'Import Peak Change'!$A$106:FS$202,175,FALSE())),0,(VLOOKUP($A51,'Import Peak'!$A$3:FS$99,175,FALSE())-VLOOKUP($A51,'Import Peak Change'!$A$106:FS$202,175,FALSE())))</f>
        <v>0</v>
      </c>
      <c r="FT51" s="193" t="n">
        <f aca="false">IF(ISERROR(VLOOKUP($A51,'Import Peak'!$A$3:FT$99,176,FALSE())-VLOOKUP($A51,'Import Peak Change'!$A$106:FT$202,176,FALSE())),0,(VLOOKUP($A51,'Import Peak'!$A$3:FT$99,176,FALSE())-VLOOKUP($A51,'Import Peak Change'!$A$106:FT$202,176,FALSE())))</f>
        <v>0</v>
      </c>
      <c r="FU51" s="193" t="n">
        <f aca="false">IF(ISERROR(VLOOKUP($A51,'Import Peak'!$A$3:FU$99,177,FALSE())-VLOOKUP($A51,'Import Peak Change'!$A$106:FU$202,177,FALSE())),0,(VLOOKUP($A51,'Import Peak'!$A$3:FU$99,177,FALSE())-VLOOKUP($A51,'Import Peak Change'!$A$106:FU$202,177,FALSE())))</f>
        <v>0</v>
      </c>
      <c r="FV51" s="193" t="n">
        <f aca="false">IF(ISERROR(VLOOKUP($A51,'Import Peak'!$A$3:FV$99,178,FALSE())-VLOOKUP($A51,'Import Peak Change'!$A$106:FV$202,178,FALSE())),0,(VLOOKUP($A51,'Import Peak'!$A$3:FV$99,178,FALSE())-VLOOKUP($A51,'Import Peak Change'!$A$106:FV$202,178,FALSE())))</f>
        <v>0</v>
      </c>
      <c r="FW51" s="193" t="n">
        <f aca="false">IF(ISERROR(VLOOKUP($A51,'Import Peak'!$A$3:FW$99,179,FALSE())-VLOOKUP($A51,'Import Peak Change'!$A$106:FW$202,179,FALSE())),0,(VLOOKUP($A51,'Import Peak'!$A$3:FW$99,179,FALSE())-VLOOKUP($A51,'Import Peak Change'!$A$106:FW$202,179,FALSE())))</f>
        <v>0</v>
      </c>
      <c r="FX51" s="193" t="n">
        <f aca="false">IF(ISERROR(VLOOKUP($A51,'Import Peak'!$A$3:FX$99,180,FALSE())-VLOOKUP($A51,'Import Peak Change'!$A$106:FX$202,180,FALSE())),0,(VLOOKUP($A51,'Import Peak'!$A$3:FX$99,180,FALSE())-VLOOKUP($A51,'Import Peak Change'!$A$106:FX$202,180,FALSE())))</f>
        <v>0</v>
      </c>
      <c r="FY51" s="193" t="n">
        <f aca="false">IF(ISERROR(VLOOKUP($A51,'Import Peak'!$A$3:FY$99,181,FALSE())-VLOOKUP($A51,'Import Peak Change'!$A$106:FY$202,181,FALSE())),0,(VLOOKUP($A51,'Import Peak'!$A$3:FY$99,181,FALSE())-VLOOKUP($A51,'Import Peak Change'!$A$106:FY$202,181,FALSE())))</f>
        <v>0</v>
      </c>
      <c r="FZ51" s="193" t="n">
        <f aca="false">IF(ISERROR(VLOOKUP($A51,'Import Peak'!$A$3:FZ$99,182,FALSE())-VLOOKUP($A51,'Import Peak Change'!$A$106:FZ$202,182,FALSE())),0,(VLOOKUP($A51,'Import Peak'!$A$3:FZ$99,182,FALSE())-VLOOKUP($A51,'Import Peak Change'!$A$106:FZ$202,182,FALSE())))</f>
        <v>0</v>
      </c>
      <c r="GA51" s="193" t="n">
        <f aca="false">IF(ISERROR(VLOOKUP($A51,'Import Peak'!$A$3:GA$99,183,FALSE())-VLOOKUP($A51,'Import Peak Change'!$A$106:GA$202,183,FALSE())),0,(VLOOKUP($A51,'Import Peak'!$A$3:GA$99,183,FALSE())-VLOOKUP($A51,'Import Peak Change'!$A$106:GA$202,183,FALSE())))</f>
        <v>0</v>
      </c>
      <c r="GB51" s="193" t="n">
        <f aca="false">IF(ISERROR(VLOOKUP($A51,'Import Peak'!$A$3:GB$99,184,FALSE())-VLOOKUP($A51,'Import Peak Change'!$A$106:GB$202,184,FALSE())),0,(VLOOKUP($A51,'Import Peak'!$A$3:GB$99,184,FALSE())-VLOOKUP($A51,'Import Peak Change'!$A$106:GB$202,184,FALSE())))</f>
        <v>0</v>
      </c>
      <c r="GC51" s="193" t="n">
        <f aca="false">IF(ISERROR(VLOOKUP($A51,'Import Peak'!$A$3:GC$99,185,FALSE())-VLOOKUP($A51,'Import Peak Change'!$A$106:GC$202,185,FALSE())),0,(VLOOKUP($A51,'Import Peak'!$A$3:GC$99,185,FALSE())-VLOOKUP($A51,'Import Peak Change'!$A$106:GC$202,185,FALSE())))</f>
        <v>0</v>
      </c>
      <c r="GD51" s="193" t="n">
        <f aca="false">IF(ISERROR(VLOOKUP($A51,'Import Peak'!$A$3:GD$99,186,FALSE())-VLOOKUP($A51,'Import Peak Change'!$A$106:GD$202,186,FALSE())),0,(VLOOKUP($A51,'Import Peak'!$A$3:GD$99,186,FALSE())-VLOOKUP($A51,'Import Peak Change'!$A$106:GD$202,186,FALSE())))</f>
        <v>0</v>
      </c>
      <c r="GE51" s="193" t="n">
        <f aca="false">IF(ISERROR(VLOOKUP($A51,'Import Peak'!$A$3:GE$99,187,FALSE())-VLOOKUP($A51,'Import Peak Change'!$A$106:GE$202,187,FALSE())),0,(VLOOKUP($A51,'Import Peak'!$A$3:GE$99,187,FALSE())-VLOOKUP($A51,'Import Peak Change'!$A$106:GE$202,187,FALSE())))</f>
        <v>0</v>
      </c>
      <c r="GF51" s="193" t="n">
        <f aca="false">IF(ISERROR(VLOOKUP($A51,'Import Peak'!$A$3:GF$99,188,FALSE())-VLOOKUP($A51,'Import Peak Change'!$A$106:GF$202,188,FALSE())),0,(VLOOKUP($A51,'Import Peak'!$A$3:GF$99,188,FALSE())-VLOOKUP($A51,'Import Peak Change'!$A$106:GF$202,188,FALSE())))</f>
        <v>0</v>
      </c>
      <c r="GG51" s="193" t="n">
        <f aca="false">IF(ISERROR(VLOOKUP($A51,'Import Peak'!$A$3:GG$99,189,FALSE())-VLOOKUP($A51,'Import Peak Change'!$A$106:GG$202,189,FALSE())),0,(VLOOKUP($A51,'Import Peak'!$A$3:GG$99,189,FALSE())-VLOOKUP($A51,'Import Peak Change'!$A$106:GG$202,189,FALSE())))</f>
        <v>0</v>
      </c>
      <c r="GH51" s="193" t="n">
        <f aca="false">IF(ISERROR(VLOOKUP($A51,'Import Peak'!$A$3:GH$99,190,FALSE())-VLOOKUP($A51,'Import Peak Change'!$A$106:GH$202,190,FALSE())),0,(VLOOKUP($A51,'Import Peak'!$A$3:GH$99,190,FALSE())-VLOOKUP($A51,'Import Peak Change'!$A$106:GH$202,190,FALSE())))</f>
        <v>0</v>
      </c>
      <c r="GI51" s="193" t="n">
        <f aca="false">IF(ISERROR(VLOOKUP($A51,'Import Peak'!$A$3:GI$99,191,FALSE())-VLOOKUP($A51,'Import Peak Change'!$A$106:GI$202,191,FALSE())),0,(VLOOKUP($A51,'Import Peak'!$A$3:GI$99,191,FALSE())-VLOOKUP($A51,'Import Peak Change'!$A$106:GI$202,191,FALSE())))</f>
        <v>0</v>
      </c>
      <c r="GJ51" s="193" t="n">
        <f aca="false">IF(ISERROR(VLOOKUP($A51,'Import Peak'!$A$3:GJ$99,192,FALSE())-VLOOKUP($A51,'Import Peak Change'!$A$106:GJ$202,192,FALSE())),0,(VLOOKUP($A51,'Import Peak'!$A$3:GJ$99,192,FALSE())-VLOOKUP($A51,'Import Peak Change'!$A$106:GJ$202,192,FALSE())))</f>
        <v>0</v>
      </c>
      <c r="GK51" s="193" t="n">
        <f aca="false">IF(ISERROR(VLOOKUP($A51,'Import Peak'!$A$3:GK$99,193,FALSE())-VLOOKUP($A51,'Import Peak Change'!$A$106:GK$202,193,FALSE())),0,(VLOOKUP($A51,'Import Peak'!$A$3:GK$99,193,FALSE())-VLOOKUP($A51,'Import Peak Change'!$A$106:GK$202,193,FALSE())))</f>
        <v>0</v>
      </c>
      <c r="GL51" s="193" t="n">
        <f aca="false">IF(ISERROR(VLOOKUP($A51,'Import Peak'!$A$3:GL$99,194,FALSE())-VLOOKUP($A51,'Import Peak Change'!$A$106:GL$202,194,FALSE())),0,(VLOOKUP($A51,'Import Peak'!$A$3:GL$99,194,FALSE())-VLOOKUP($A51,'Import Peak Change'!$A$106:GL$202,194,FALSE())))</f>
        <v>0</v>
      </c>
      <c r="GM51" s="193" t="n">
        <f aca="false">IF(ISERROR(VLOOKUP($A51,'Import Peak'!$A$3:GM$99,195,FALSE())-VLOOKUP($A51,'Import Peak Change'!$A$106:GM$202,195,FALSE())),0,(VLOOKUP($A51,'Import Peak'!$A$3:GM$99,195,FALSE())-VLOOKUP($A51,'Import Peak Change'!$A$106:GM$202,195,FALSE())))</f>
        <v>0</v>
      </c>
      <c r="GN51" s="193" t="n">
        <f aca="false">IF(ISERROR(VLOOKUP($A51,'Import Peak'!$A$3:GN$99,196,FALSE())-VLOOKUP($A51,'Import Peak Change'!$A$106:GN$202,196,FALSE())),0,(VLOOKUP($A51,'Import Peak'!$A$3:GN$99,196,FALSE())-VLOOKUP($A51,'Import Peak Change'!$A$106:GN$202,196,FALSE())))</f>
        <v>0</v>
      </c>
      <c r="GO51" s="193" t="n">
        <f aca="false">IF(ISERROR(VLOOKUP($A51,'Import Peak'!$A$3:GO$99,197,FALSE())-VLOOKUP($A51,'Import Peak Change'!$A$106:GO$202,197,FALSE())),0,(VLOOKUP($A51,'Import Peak'!$A$3:GO$99,197,FALSE())-VLOOKUP($A51,'Import Peak Change'!$A$106:GO$202,197,FALSE())))</f>
        <v>0</v>
      </c>
      <c r="GP51" s="193" t="n">
        <f aca="false">IF(ISERROR(VLOOKUP($A51,'Import Peak'!$A$3:GP$99,198,FALSE())-VLOOKUP($A51,'Import Peak Change'!$A$106:GP$202,198,FALSE())),0,(VLOOKUP($A51,'Import Peak'!$A$3:GP$99,198,FALSE())-VLOOKUP($A51,'Import Peak Change'!$A$106:GP$202,198,FALSE())))</f>
        <v>0</v>
      </c>
      <c r="GQ51" s="193" t="n">
        <f aca="false">IF(ISERROR(VLOOKUP($A51,'Import Peak'!$A$3:GQ$99,199,FALSE())-VLOOKUP($A51,'Import Peak Change'!$A$106:GQ$202,199,FALSE())),0,(VLOOKUP($A51,'Import Peak'!$A$3:GQ$99,199,FALSE())-VLOOKUP($A51,'Import Peak Change'!$A$106:GQ$202,199,FALSE())))</f>
        <v>0</v>
      </c>
      <c r="GR51" s="193" t="n">
        <f aca="false">IF(ISERROR(VLOOKUP($A51,'Import Peak'!$A$3:GR$99,200,FALSE())-VLOOKUP($A51,'Import Peak Change'!$A$106:GR$202,200,FALSE())),0,(VLOOKUP($A51,'Import Peak'!$A$3:GR$99,200,FALSE())-VLOOKUP($A51,'Import Peak Change'!$A$106:GR$202,200,FALSE())))</f>
        <v>0</v>
      </c>
      <c r="GS51" s="193" t="n">
        <f aca="false">IF(ISERROR(VLOOKUP($A51,'Import Peak'!$A$3:GS$99,201,FALSE())-VLOOKUP($A51,'Import Peak Change'!$A$106:GS$202,201,FALSE())),0,(VLOOKUP($A51,'Import Peak'!$A$3:GS$99,201,FALSE())-VLOOKUP($A51,'Import Peak Change'!$A$106:GS$202,201,FALSE())))</f>
        <v>0</v>
      </c>
      <c r="GT51" s="193" t="n">
        <f aca="false">IF(ISERROR(VLOOKUP($A51,'Import Peak'!$A$3:GT$99,202,FALSE())-VLOOKUP($A51,'Import Peak Change'!$A$106:GT$202,202,FALSE())),0,(VLOOKUP($A51,'Import Peak'!$A$3:GT$99,202,FALSE())-VLOOKUP($A51,'Import Peak Change'!$A$106:GT$202,202,FALSE())))</f>
        <v>0</v>
      </c>
      <c r="GU51" s="193" t="n">
        <f aca="false">IF(ISERROR(VLOOKUP($A51,'Import Peak'!$A$3:GU$99,203,FALSE())-VLOOKUP($A51,'Import Peak Change'!$A$106:GU$202,203,FALSE())),0,(VLOOKUP($A51,'Import Peak'!$A$3:GU$99,203,FALSE())-VLOOKUP($A51,'Import Peak Change'!$A$106:GU$202,203,FALSE())))</f>
        <v>0</v>
      </c>
      <c r="GV51" s="193" t="n">
        <f aca="false">IF(ISERROR(VLOOKUP($A51,'Import Peak'!$A$3:GV$99,204,FALSE())-VLOOKUP($A51,'Import Peak Change'!$A$106:GV$202,204,FALSE())),0,(VLOOKUP($A51,'Import Peak'!$A$3:GV$99,204,FALSE())-VLOOKUP($A51,'Import Peak Change'!$A$106:GV$202,204,FALSE())))</f>
        <v>0</v>
      </c>
      <c r="GW51" s="193" t="n">
        <f aca="false">IF(ISERROR(VLOOKUP($A51,'Import Peak'!$A$3:GW$99,205,FALSE())-VLOOKUP($A51,'Import Peak Change'!$A$106:GW$202,205,FALSE())),0,(VLOOKUP($A51,'Import Peak'!$A$3:GW$99,205,FALSE())-VLOOKUP($A51,'Import Peak Change'!$A$106:GW$202,205,FALSE())))</f>
        <v>0</v>
      </c>
      <c r="GX51" s="193" t="n">
        <f aca="false">IF(ISERROR(VLOOKUP($A51,'Import Peak'!$A$3:GX$99,206,FALSE())-VLOOKUP($A51,'Import Peak Change'!$A$106:GX$202,206,FALSE())),0,(VLOOKUP($A51,'Import Peak'!$A$3:GX$99,206,FALSE())-VLOOKUP($A51,'Import Peak Change'!$A$106:GX$202,206,FALSE())))</f>
        <v>0</v>
      </c>
      <c r="GY51" s="193" t="n">
        <f aca="false">IF(ISERROR(VLOOKUP($A51,'Import Peak'!$A$3:GY$99,207,FALSE())-VLOOKUP($A51,'Import Peak Change'!$A$106:GY$202,207,FALSE())),0,(VLOOKUP($A51,'Import Peak'!$A$3:GY$99,207,FALSE())-VLOOKUP($A51,'Import Peak Change'!$A$106:GY$202,207,FALSE())))</f>
        <v>0</v>
      </c>
      <c r="GZ51" s="193" t="n">
        <f aca="false">IF(ISERROR(VLOOKUP($A51,'Import Peak'!$A$3:GZ$99,208,FALSE())-VLOOKUP($A51,'Import Peak Change'!$A$106:GZ$202,208,FALSE())),0,(VLOOKUP($A51,'Import Peak'!$A$3:GZ$99,208,FALSE())-VLOOKUP($A51,'Import Peak Change'!$A$106:GZ$202,208,FALSE())))</f>
        <v>0</v>
      </c>
      <c r="HA51" s="193" t="n">
        <f aca="false">IF(ISERROR(VLOOKUP($A51,'Import Peak'!$A$3:HA$99,209,FALSE())-VLOOKUP($A51,'Import Peak Change'!$A$106:HA$202,209,FALSE())),0,(VLOOKUP($A51,'Import Peak'!$A$3:HA$99,209,FALSE())-VLOOKUP($A51,'Import Peak Change'!$A$106:HA$202,209,FALSE())))</f>
        <v>0</v>
      </c>
      <c r="HB51" s="193" t="n">
        <f aca="false">IF(ISERROR(VLOOKUP($A51,'Import Peak'!$A$3:HB$99,210,FALSE())-VLOOKUP($A51,'Import Peak Change'!$A$106:HB$202,210,FALSE())),0,(VLOOKUP($A51,'Import Peak'!$A$3:HB$99,210,FALSE())-VLOOKUP($A51,'Import Peak Change'!$A$106:HB$202,210,FALSE())))</f>
        <v>0</v>
      </c>
      <c r="HC51" s="193" t="n">
        <f aca="false">IF(ISERROR(VLOOKUP($A51,'Import Peak'!$A$3:HC$99,211,FALSE())-VLOOKUP($A51,'Import Peak Change'!$A$106:HC$202,211,FALSE())),0,(VLOOKUP($A51,'Import Peak'!$A$3:HC$99,211,FALSE())-VLOOKUP($A51,'Import Peak Change'!$A$106:HC$202,211,FALSE())))</f>
        <v>0</v>
      </c>
      <c r="HD51" s="193" t="n">
        <f aca="false">IF(ISERROR(VLOOKUP($A51,'Import Peak'!$A$3:HD$99,212,FALSE())-VLOOKUP($A51,'Import Peak Change'!$A$106:HD$202,212,FALSE())),0,(VLOOKUP($A51,'Import Peak'!$A$3:HD$99,212,FALSE())-VLOOKUP($A51,'Import Peak Change'!$A$106:HD$202,212,FALSE())))</f>
        <v>0</v>
      </c>
      <c r="HE51" s="193" t="n">
        <f aca="false">IF(ISERROR(VLOOKUP($A51,'Import Peak'!$A$3:HE$99,213,FALSE())-VLOOKUP($A51,'Import Peak Change'!$A$106:HE$202,213,FALSE())),0,(VLOOKUP($A51,'Import Peak'!$A$3:HE$99,213,FALSE())-VLOOKUP($A51,'Import Peak Change'!$A$106:HE$202,213,FALSE())))</f>
        <v>0</v>
      </c>
      <c r="HF51" s="193" t="n">
        <f aca="false">IF(ISERROR(VLOOKUP($A51,'Import Peak'!$A$3:HF$99,214,FALSE())-VLOOKUP($A51,'Import Peak Change'!$A$106:HF$202,214,FALSE())),0,(VLOOKUP($A51,'Import Peak'!$A$3:HF$99,214,FALSE())-VLOOKUP($A51,'Import Peak Change'!$A$106:HF$202,214,FALSE())))</f>
        <v>0</v>
      </c>
      <c r="HG51" s="193" t="n">
        <f aca="false">IF(ISERROR(VLOOKUP($A51,'Import Peak'!$A$3:HG$99,215,FALSE())-VLOOKUP($A51,'Import Peak Change'!$A$106:HG$202,215,FALSE())),0,(VLOOKUP($A51,'Import Peak'!$A$3:HG$99,215,FALSE())-VLOOKUP($A51,'Import Peak Change'!$A$106:HG$202,215,FALSE())))</f>
        <v>0</v>
      </c>
      <c r="HH51" s="193" t="n">
        <f aca="false">IF(ISERROR(VLOOKUP($A51,'Import Peak'!$A$3:HH$99,216,FALSE())-VLOOKUP($A51,'Import Peak Change'!$A$106:HH$202,216,FALSE())),0,(VLOOKUP($A51,'Import Peak'!$A$3:HH$99,216,FALSE())-VLOOKUP($A51,'Import Peak Change'!$A$106:HH$202,216,FALSE())))</f>
        <v>0</v>
      </c>
      <c r="HI51" s="193" t="n">
        <f aca="false">IF(ISERROR(VLOOKUP($A51,'Import Peak'!$A$3:HI$99,217,FALSE())-VLOOKUP($A51,'Import Peak Change'!$A$106:HI$202,217,FALSE())),0,(VLOOKUP($A51,'Import Peak'!$A$3:HI$99,217,FALSE())-VLOOKUP($A51,'Import Peak Change'!$A$106:HI$202,217,FALSE())))</f>
        <v>0</v>
      </c>
      <c r="HJ51" s="193" t="n">
        <f aca="false">IF(ISERROR(VLOOKUP($A51,'Import Peak'!$A$3:HJ$99,218,FALSE())-VLOOKUP($A51,'Import Peak Change'!$A$106:HJ$202,218,FALSE())),0,(VLOOKUP($A51,'Import Peak'!$A$3:HJ$99,218,FALSE())-VLOOKUP($A51,'Import Peak Change'!$A$106:HJ$202,218,FALSE())))</f>
        <v>0</v>
      </c>
      <c r="HK51" s="193" t="n">
        <f aca="false">IF(ISERROR(VLOOKUP($A51,'Import Peak'!$A$3:HK$99,219,FALSE())-VLOOKUP($A51,'Import Peak Change'!$A$106:HK$202,219,FALSE())),0,(VLOOKUP($A51,'Import Peak'!$A$3:HK$99,219,FALSE())-VLOOKUP($A51,'Import Peak Change'!$A$106:HK$202,219,FALSE())))</f>
        <v>0</v>
      </c>
      <c r="HL51" s="193" t="n">
        <f aca="false">IF(ISERROR(VLOOKUP($A51,'Import Peak'!$A$3:HL$99,220,FALSE())-VLOOKUP($A51,'Import Peak Change'!$A$106:HL$202,220,FALSE())),0,(VLOOKUP($A51,'Import Peak'!$A$3:HL$99,220,FALSE())-VLOOKUP($A51,'Import Peak Change'!$A$106:HL$202,220,FALSE())))</f>
        <v>0</v>
      </c>
      <c r="HM51" s="193" t="n">
        <f aca="false">IF(ISERROR(VLOOKUP($A51,'Import Peak'!$A$3:HM$99,221,FALSE())-VLOOKUP($A51,'Import Peak Change'!$A$106:HM$202,221,FALSE())),0,(VLOOKUP($A51,'Import Peak'!$A$3:HM$99,221,FALSE())-VLOOKUP($A51,'Import Peak Change'!$A$106:HM$202,221,FALSE())))</f>
        <v>0</v>
      </c>
      <c r="HN51" s="193" t="n">
        <f aca="false">IF(ISERROR(VLOOKUP($A51,'Import Peak'!$A$3:HN$99,222,FALSE())-VLOOKUP($A51,'Import Peak Change'!$A$106:HN$202,222,FALSE())),0,(VLOOKUP($A51,'Import Peak'!$A$3:HN$99,222,FALSE())-VLOOKUP($A51,'Import Peak Change'!$A$106:HN$202,222,FALSE())))</f>
        <v>0</v>
      </c>
      <c r="HO51" s="193" t="n">
        <f aca="false">IF(ISERROR(VLOOKUP($A51,'Import Peak'!$A$3:HO$99,223,FALSE())-VLOOKUP($A51,'Import Peak Change'!$A$106:HO$202,223,FALSE())),0,(VLOOKUP($A51,'Import Peak'!$A$3:HO$99,223,FALSE())-VLOOKUP($A51,'Import Peak Change'!$A$106:HO$202,223,FALSE())))</f>
        <v>0</v>
      </c>
      <c r="HP51" s="193" t="n">
        <f aca="false">IF(ISERROR(VLOOKUP($A51,'Import Peak'!$A$3:HP$99,224,FALSE())-VLOOKUP($A51,'Import Peak Change'!$A$106:HP$202,224,FALSE())),0,(VLOOKUP($A51,'Import Peak'!$A$3:HP$99,224,FALSE())-VLOOKUP($A51,'Import Peak Change'!$A$106:HP$202,224,FALSE())))</f>
        <v>0</v>
      </c>
      <c r="HQ51" s="193" t="n">
        <f aca="false">IF(ISERROR(VLOOKUP($A51,'Import Peak'!$A$3:HQ$99,225,FALSE())-VLOOKUP($A51,'Import Peak Change'!$A$106:HQ$202,225,FALSE())),0,(VLOOKUP($A51,'Import Peak'!$A$3:HQ$99,225,FALSE())-VLOOKUP($A51,'Import Peak Change'!$A$106:HQ$202,225,FALSE())))</f>
        <v>0</v>
      </c>
      <c r="HR51" s="193" t="n">
        <f aca="false">IF(ISERROR(VLOOKUP($A51,'Import Peak'!$A$3:HR$99,226,FALSE())-VLOOKUP($A51,'Import Peak Change'!$A$106:HR$202,226,FALSE())),0,(VLOOKUP($A51,'Import Peak'!$A$3:HR$99,226,FALSE())-VLOOKUP($A51,'Import Peak Change'!$A$106:HR$202,226,FALSE())))</f>
        <v>0</v>
      </c>
      <c r="HS51" s="193" t="n">
        <f aca="false">IF(ISERROR(VLOOKUP($A51,'Import Peak'!$A$3:HS$99,227,FALSE())-VLOOKUP($A51,'Import Peak Change'!$A$106:HS$202,227,FALSE())),0,(VLOOKUP($A51,'Import Peak'!$A$3:HS$99,227,FALSE())-VLOOKUP($A51,'Import Peak Change'!$A$106:HS$202,227,FALSE())))</f>
        <v>0</v>
      </c>
      <c r="HT51" s="193" t="n">
        <f aca="false">IF(ISERROR(VLOOKUP($A51,'Import Peak'!$A$3:HT$99,228,FALSE())-VLOOKUP($A51,'Import Peak Change'!$A$106:HT$202,228,FALSE())),0,(VLOOKUP($A51,'Import Peak'!$A$3:HT$99,228,FALSE())-VLOOKUP($A51,'Import Peak Change'!$A$106:HT$202,228,FALSE())))</f>
        <v>0</v>
      </c>
      <c r="HU51" s="193" t="n">
        <f aca="false">IF(ISERROR(VLOOKUP($A51,'Import Peak'!$A$3:HU$99,229,FALSE())-VLOOKUP($A51,'Import Peak Change'!$A$106:HU$202,229,FALSE())),0,(VLOOKUP($A51,'Import Peak'!$A$3:HU$99,229,FALSE())-VLOOKUP($A51,'Import Peak Change'!$A$106:HU$202,229,FALSE())))</f>
        <v>0</v>
      </c>
      <c r="HV51" s="193" t="n">
        <f aca="false">IF(ISERROR(VLOOKUP($A51,'Import Peak'!$A$3:HV$99,230,FALSE())-VLOOKUP($A51,'Import Peak Change'!$A$106:HV$202,230,FALSE())),0,(VLOOKUP($A51,'Import Peak'!$A$3:HV$99,230,FALSE())-VLOOKUP($A51,'Import Peak Change'!$A$106:HV$202,230,FALSE())))</f>
        <v>0</v>
      </c>
      <c r="HW51" s="193" t="n">
        <f aca="false">IF(ISERROR(VLOOKUP($A51,'Import Peak'!$A$3:HW$99,231,FALSE())-VLOOKUP($A51,'Import Peak Change'!$A$106:HW$202,231,FALSE())),0,(VLOOKUP($A51,'Import Peak'!$A$3:HW$99,231,FALSE())-VLOOKUP($A51,'Import Peak Change'!$A$106:HW$202,231,FALSE())))</f>
        <v>0</v>
      </c>
      <c r="HX51" s="193" t="n">
        <f aca="false">IF(ISERROR(VLOOKUP($A51,'Import Peak'!$A$3:HX$99,232,FALSE())-VLOOKUP($A51,'Import Peak Change'!$A$106:HX$202,232,FALSE())),0,(VLOOKUP($A51,'Import Peak'!$A$3:HX$99,232,FALSE())-VLOOKUP($A51,'Import Peak Change'!$A$106:HX$202,232,FALSE())))</f>
        <v>0</v>
      </c>
      <c r="HY51" s="193" t="n">
        <f aca="false">IF(ISERROR(VLOOKUP($A51,'Import Peak'!$A$3:HY$99,233,FALSE())-VLOOKUP($A51,'Import Peak Change'!$A$106:HY$202,233,FALSE())),0,(VLOOKUP($A51,'Import Peak'!$A$3:HY$99,233,FALSE())-VLOOKUP($A51,'Import Peak Change'!$A$106:HY$202,233,FALSE())))</f>
        <v>0</v>
      </c>
      <c r="HZ51" s="193" t="n">
        <f aca="false">IF(ISERROR(VLOOKUP($A51,'Import Peak'!$A$3:HZ$99,234,FALSE())-VLOOKUP($A51,'Import Peak Change'!$A$106:HZ$202,234,FALSE())),0,(VLOOKUP($A51,'Import Peak'!$A$3:HZ$99,234,FALSE())-VLOOKUP($A51,'Import Peak Change'!$A$106:HZ$202,234,FALSE())))</f>
        <v>0</v>
      </c>
      <c r="IA51" s="193" t="n">
        <f aca="false">IF(ISERROR(VLOOKUP($A51,'Import Peak'!$A$3:IA$99,235,FALSE())-VLOOKUP($A51,'Import Peak Change'!$A$106:IA$202,235,FALSE())),0,(VLOOKUP($A51,'Import Peak'!$A$3:IA$99,235,FALSE())-VLOOKUP($A51,'Import Peak Change'!$A$106:IA$202,235,FALSE())))</f>
        <v>0</v>
      </c>
      <c r="IB51" s="193" t="n">
        <f aca="false">IF(ISERROR(VLOOKUP($A51,'Import Peak'!$A$3:IB$99,236,FALSE())-VLOOKUP($A51,'Import Peak Change'!$A$106:IB$202,236,FALSE())),0,(VLOOKUP($A51,'Import Peak'!$A$3:IB$99,236,FALSE())-VLOOKUP($A51,'Import Peak Change'!$A$106:IB$202,236,FALSE())))</f>
        <v>0</v>
      </c>
      <c r="IC51" s="193" t="n">
        <f aca="false">IF(ISERROR(VLOOKUP($A51,'Import Peak'!$A$3:IC$99,237,FALSE())-VLOOKUP($A51,'Import Peak Change'!$A$106:IC$202,237,FALSE())),0,(VLOOKUP($A51,'Import Peak'!$A$3:IC$99,237,FALSE())-VLOOKUP($A51,'Import Peak Change'!$A$106:IC$202,237,FALSE())))</f>
        <v>0</v>
      </c>
      <c r="ID51" s="193" t="n">
        <f aca="false">IF(ISERROR(VLOOKUP($A51,'Import Peak'!$A$3:ID$99,238,FALSE())-VLOOKUP($A51,'Import Peak Change'!$A$106:ID$202,238,FALSE())),0,(VLOOKUP($A51,'Import Peak'!$A$3:ID$99,238,FALSE())-VLOOKUP($A51,'Import Peak Change'!$A$106:ID$202,238,FALSE())))</f>
        <v>0</v>
      </c>
      <c r="IE51" s="193" t="n">
        <f aca="false">IF(ISERROR(VLOOKUP($A51,'Import Peak'!$A$3:IE$99,239,FALSE())-VLOOKUP($A51,'Import Peak Change'!$A$106:IE$202,239,FALSE())),0,(VLOOKUP($A51,'Import Peak'!$A$3:IE$99,239,FALSE())-VLOOKUP($A51,'Import Peak Change'!$A$106:IE$202,239,FALSE())))</f>
        <v>0</v>
      </c>
    </row>
    <row r="52" customFormat="false" ht="12.75" hidden="false" customHeight="false" outlineLevel="0" collapsed="false">
      <c r="A52" s="201" t="str">
        <f aca="false">IF('Import Peak'!A49=0,"",'Import Peak'!A49)</f>
        <v/>
      </c>
      <c r="B52" s="193"/>
      <c r="C52" s="193"/>
      <c r="D52" s="193"/>
      <c r="E52" s="193"/>
      <c r="F52" s="193"/>
      <c r="G52" s="193" t="n">
        <f aca="false">IF(ISERROR(VLOOKUP($A52,'Import Peak'!$A$3:G$99,7,FALSE())-VLOOKUP($A52,'Import Peak Change'!$A$106:G$202,7,FALSE())),0,(VLOOKUP($A52,'Import Peak'!$A$3:G$99,7,FALSE())-VLOOKUP($A52,'Import Peak Change'!$A$106:G$202,7,FALSE())))</f>
        <v>0</v>
      </c>
      <c r="H52" s="193" t="n">
        <f aca="false">IF(ISERROR(VLOOKUP($A52,'Import Peak'!$A$3:H$99,8,FALSE())-VLOOKUP($A52,'Import Peak Change'!$A$106:H$202,8,FALSE())),0,(VLOOKUP($A52,'Import Peak'!$A$3:H$99,8,FALSE())-VLOOKUP($A52,'Import Peak Change'!$A$106:H$202,8,FALSE())))</f>
        <v>0</v>
      </c>
      <c r="I52" s="193" t="n">
        <f aca="false">IF(ISERROR(VLOOKUP($A52,'Import Peak'!$A$3:I$99,9,FALSE())-VLOOKUP($A52,'Import Peak Change'!$A$106:I$202,9,FALSE())),0,(VLOOKUP($A52,'Import Peak'!$A$3:I$99,9,FALSE())-VLOOKUP($A52,'Import Peak Change'!$A$106:I$202,9,FALSE())))</f>
        <v>0</v>
      </c>
      <c r="J52" s="193" t="n">
        <f aca="false">IF(ISERROR(VLOOKUP($A52,'Import Peak'!$A$3:J$99,10,FALSE())-VLOOKUP($A52,'Import Peak Change'!$A$106:J$202,10,FALSE())),0,(VLOOKUP($A52,'Import Peak'!$A$3:J$99,10,FALSE())-VLOOKUP($A52,'Import Peak Change'!$A$106:J$202,10,FALSE())))</f>
        <v>0</v>
      </c>
      <c r="K52" s="193" t="n">
        <f aca="false">IF(ISERROR(VLOOKUP($A52,'Import Peak'!$A$3:K$99,11,FALSE())-VLOOKUP($A52,'Import Peak Change'!$A$106:K$202,11,FALSE())),0,(VLOOKUP($A52,'Import Peak'!$A$3:K$99,11,FALSE())-VLOOKUP($A52,'Import Peak Change'!$A$106:K$202,11,FALSE())))</f>
        <v>0</v>
      </c>
      <c r="L52" s="193" t="n">
        <f aca="false">IF(ISERROR(VLOOKUP($A52,'Import Peak'!$A$3:L$99,12,FALSE())-VLOOKUP($A52,'Import Peak Change'!$A$106:L$202,12,FALSE())),0,(VLOOKUP($A52,'Import Peak'!$A$3:L$99,12,FALSE())-VLOOKUP($A52,'Import Peak Change'!$A$106:L$202,12,FALSE())))</f>
        <v>0</v>
      </c>
      <c r="M52" s="193" t="n">
        <f aca="false">IF(ISERROR(VLOOKUP($A52,'Import Peak'!$A$3:M$99,13,FALSE())-VLOOKUP($A52,'Import Peak Change'!$A$106:M$202,13,FALSE())),0,(VLOOKUP($A52,'Import Peak'!$A$3:M$99,13,FALSE())-VLOOKUP($A52,'Import Peak Change'!$A$106:M$202,13,FALSE())))</f>
        <v>0</v>
      </c>
      <c r="N52" s="193" t="n">
        <f aca="false">IF(ISERROR(VLOOKUP($A52,'Import Peak'!$A$3:N$99,14,FALSE())-VLOOKUP($A52,'Import Peak Change'!$A$106:N$202,14,FALSE())),0,(VLOOKUP($A52,'Import Peak'!$A$3:N$99,14,FALSE())-VLOOKUP($A52,'Import Peak Change'!$A$106:N$202,14,FALSE())))</f>
        <v>0</v>
      </c>
      <c r="O52" s="193" t="n">
        <f aca="false">IF(ISERROR(VLOOKUP($A52,'Import Peak'!$A$3:O$99,15,FALSE())-VLOOKUP($A52,'Import Peak Change'!$A$106:O$202,15,FALSE())),0,(VLOOKUP($A52,'Import Peak'!$A$3:O$99,15,FALSE())-VLOOKUP($A52,'Import Peak Change'!$A$106:O$202,15,FALSE())))</f>
        <v>0</v>
      </c>
      <c r="P52" s="193" t="n">
        <f aca="false">IF(ISERROR(VLOOKUP($A52,'Import Peak'!$A$3:P$99,16,FALSE())-VLOOKUP($A52,'Import Peak Change'!$A$106:P$202,16,FALSE())),0,(VLOOKUP($A52,'Import Peak'!$A$3:P$99,16,FALSE())-VLOOKUP($A52,'Import Peak Change'!$A$106:P$202,16,FALSE())))</f>
        <v>0</v>
      </c>
      <c r="Q52" s="193" t="n">
        <f aca="false">IF(ISERROR(VLOOKUP($A52,'Import Peak'!$A$3:Q$99,17,FALSE())-VLOOKUP($A52,'Import Peak Change'!$A$106:Q$202,17,FALSE())),0,(VLOOKUP($A52,'Import Peak'!$A$3:Q$99,17,FALSE())-VLOOKUP($A52,'Import Peak Change'!$A$106:Q$202,17,FALSE())))</f>
        <v>0</v>
      </c>
      <c r="R52" s="193" t="n">
        <f aca="false">IF(ISERROR(VLOOKUP($A52,'Import Peak'!$A$3:R$99,18,FALSE())-VLOOKUP($A52,'Import Peak Change'!$A$106:R$202,18,FALSE())),0,(VLOOKUP($A52,'Import Peak'!$A$3:R$99,18,FALSE())-VLOOKUP($A52,'Import Peak Change'!$A$106:R$202,18,FALSE())))</f>
        <v>0</v>
      </c>
      <c r="S52" s="193" t="n">
        <f aca="false">IF(ISERROR(VLOOKUP($A52,'Import Peak'!$A$3:S$99,19,FALSE())-VLOOKUP($A52,'Import Peak Change'!$A$106:S$202,19,FALSE())),0,(VLOOKUP($A52,'Import Peak'!$A$3:S$99,19,FALSE())-VLOOKUP($A52,'Import Peak Change'!$A$106:S$202,19,FALSE())))</f>
        <v>0</v>
      </c>
      <c r="T52" s="193" t="n">
        <f aca="false">IF(ISERROR(VLOOKUP($A52,'Import Peak'!$A$3:T$99,20,FALSE())-VLOOKUP($A52,'Import Peak Change'!$A$106:T$202,20,FALSE())),0,(VLOOKUP($A52,'Import Peak'!$A$3:T$99,20,FALSE())-VLOOKUP($A52,'Import Peak Change'!$A$106:T$202,20,FALSE())))</f>
        <v>0</v>
      </c>
      <c r="U52" s="193" t="n">
        <f aca="false">IF(ISERROR(VLOOKUP($A52,'Import Peak'!$A$3:U$99,21,FALSE())-VLOOKUP($A52,'Import Peak Change'!$A$106:U$202,21,FALSE())),0,(VLOOKUP($A52,'Import Peak'!$A$3:U$99,21,FALSE())-VLOOKUP($A52,'Import Peak Change'!$A$106:U$202,21,FALSE())))</f>
        <v>0</v>
      </c>
      <c r="V52" s="193" t="n">
        <f aca="false">IF(ISERROR(VLOOKUP($A52,'Import Peak'!$A$3:V$99,22,FALSE())-VLOOKUP($A52,'Import Peak Change'!$A$106:V$202,22,FALSE())),0,(VLOOKUP($A52,'Import Peak'!$A$3:V$99,22,FALSE())-VLOOKUP($A52,'Import Peak Change'!$A$106:V$202,22,FALSE())))</f>
        <v>0</v>
      </c>
      <c r="W52" s="193" t="n">
        <f aca="false">IF(ISERROR(VLOOKUP($A52,'Import Peak'!$A$3:W$99,23,FALSE())-VLOOKUP($A52,'Import Peak Change'!$A$106:W$202,23,FALSE())),0,(VLOOKUP($A52,'Import Peak'!$A$3:W$99,23,FALSE())-VLOOKUP($A52,'Import Peak Change'!$A$106:W$202,23,FALSE())))</f>
        <v>0</v>
      </c>
      <c r="X52" s="193" t="n">
        <f aca="false">IF(ISERROR(VLOOKUP($A52,'Import Peak'!$A$3:X$99,24,FALSE())-VLOOKUP($A52,'Import Peak Change'!$A$106:X$202,24,FALSE())),0,(VLOOKUP($A52,'Import Peak'!$A$3:X$99,24,FALSE())-VLOOKUP($A52,'Import Peak Change'!$A$106:X$202,24,FALSE())))</f>
        <v>0</v>
      </c>
      <c r="Y52" s="193" t="n">
        <f aca="false">IF(ISERROR(VLOOKUP($A52,'Import Peak'!$A$3:Y$99,25,FALSE())-VLOOKUP($A52,'Import Peak Change'!$A$106:Y$202,25,FALSE())),0,(VLOOKUP($A52,'Import Peak'!$A$3:Y$99,25,FALSE())-VLOOKUP($A52,'Import Peak Change'!$A$106:Y$202,25,FALSE())))</f>
        <v>0</v>
      </c>
      <c r="Z52" s="193" t="n">
        <f aca="false">IF(ISERROR(VLOOKUP($A52,'Import Peak'!$A$3:Z$99,26,FALSE())-VLOOKUP($A52,'Import Peak Change'!$A$106:Z$202,26,FALSE())),0,(VLOOKUP($A52,'Import Peak'!$A$3:Z$99,26,FALSE())-VLOOKUP($A52,'Import Peak Change'!$A$106:Z$202,26,FALSE())))</f>
        <v>0</v>
      </c>
      <c r="AA52" s="193" t="n">
        <f aca="false">IF(ISERROR(VLOOKUP($A52,'Import Peak'!$A$3:AA$99,27,FALSE())-VLOOKUP($A52,'Import Peak Change'!$A$106:AA$202,27,FALSE())),0,(VLOOKUP($A52,'Import Peak'!$A$3:AA$99,27,FALSE())-VLOOKUP($A52,'Import Peak Change'!$A$106:AA$202,27,FALSE())))</f>
        <v>0</v>
      </c>
      <c r="AB52" s="193" t="n">
        <f aca="false">IF(ISERROR(VLOOKUP($A52,'Import Peak'!$A$3:AB$99,28,FALSE())-VLOOKUP($A52,'Import Peak Change'!$A$106:AB$202,28,FALSE())),0,(VLOOKUP($A52,'Import Peak'!$A$3:AB$99,28,FALSE())-VLOOKUP($A52,'Import Peak Change'!$A$106:AB$202,28,FALSE())))</f>
        <v>0</v>
      </c>
      <c r="AC52" s="193" t="n">
        <f aca="false">IF(ISERROR(VLOOKUP($A52,'Import Peak'!$A$3:AC$99,29,FALSE())-VLOOKUP($A52,'Import Peak Change'!$A$106:AC$202,29,FALSE())),0,(VLOOKUP($A52,'Import Peak'!$A$3:AC$99,29,FALSE())-VLOOKUP($A52,'Import Peak Change'!$A$106:AC$202,29,FALSE())))</f>
        <v>0</v>
      </c>
      <c r="AD52" s="193" t="n">
        <f aca="false">IF(ISERROR(VLOOKUP($A52,'Import Peak'!$A$3:AD$99,30,FALSE())-VLOOKUP($A52,'Import Peak Change'!$A$106:AD$202,30,FALSE())),0,(VLOOKUP($A52,'Import Peak'!$A$3:AD$99,30,FALSE())-VLOOKUP($A52,'Import Peak Change'!$A$106:AD$202,30,FALSE())))</f>
        <v>0</v>
      </c>
      <c r="AE52" s="193" t="n">
        <f aca="false">IF(ISERROR(VLOOKUP($A52,'Import Peak'!$A$3:AE$99,31,FALSE())-VLOOKUP($A52,'Import Peak Change'!$A$106:AE$202,31,FALSE())),0,(VLOOKUP($A52,'Import Peak'!$A$3:AE$99,31,FALSE())-VLOOKUP($A52,'Import Peak Change'!$A$106:AE$202,31,FALSE())))</f>
        <v>0</v>
      </c>
      <c r="AF52" s="193" t="n">
        <f aca="false">IF(ISERROR(VLOOKUP($A52,'Import Peak'!$A$3:AF$99,32,FALSE())-VLOOKUP($A52,'Import Peak Change'!$A$106:AF$202,32,FALSE())),0,(VLOOKUP($A52,'Import Peak'!$A$3:AF$99,32,FALSE())-VLOOKUP($A52,'Import Peak Change'!$A$106:AF$202,32,FALSE())))</f>
        <v>0</v>
      </c>
      <c r="AG52" s="193" t="n">
        <f aca="false">IF(ISERROR(VLOOKUP($A52,'Import Peak'!$A$3:AG$99,33,FALSE())-VLOOKUP($A52,'Import Peak Change'!$A$106:AG$202,33,FALSE())),0,(VLOOKUP($A52,'Import Peak'!$A$3:AG$99,33,FALSE())-VLOOKUP($A52,'Import Peak Change'!$A$106:AG$202,33,FALSE())))</f>
        <v>0</v>
      </c>
      <c r="AH52" s="193" t="n">
        <f aca="false">IF(ISERROR(VLOOKUP($A52,'Import Peak'!$A$3:AH$99,34,FALSE())-VLOOKUP($A52,'Import Peak Change'!$A$106:AH$202,34,FALSE())),0,(VLOOKUP($A52,'Import Peak'!$A$3:AH$99,34,FALSE())-VLOOKUP($A52,'Import Peak Change'!$A$106:AH$202,34,FALSE())))</f>
        <v>0</v>
      </c>
      <c r="AI52" s="193" t="n">
        <f aca="false">IF(ISERROR(VLOOKUP($A52,'Import Peak'!$A$3:AI$99,35,FALSE())-VLOOKUP($A52,'Import Peak Change'!$A$106:AI$202,35,FALSE())),0,(VLOOKUP($A52,'Import Peak'!$A$3:AI$99,35,FALSE())-VLOOKUP($A52,'Import Peak Change'!$A$106:AI$202,35,FALSE())))</f>
        <v>0</v>
      </c>
      <c r="AJ52" s="193" t="n">
        <f aca="false">IF(ISERROR(VLOOKUP($A52,'Import Peak'!$A$3:AJ$99,36,FALSE())-VLOOKUP($A52,'Import Peak Change'!$A$106:AJ$202,36,FALSE())),0,(VLOOKUP($A52,'Import Peak'!$A$3:AJ$99,36,FALSE())-VLOOKUP($A52,'Import Peak Change'!$A$106:AJ$202,36,FALSE())))</f>
        <v>0</v>
      </c>
      <c r="AK52" s="193" t="n">
        <f aca="false">IF(ISERROR(VLOOKUP($A52,'Import Peak'!$A$3:AK$99,37,FALSE())-VLOOKUP($A52,'Import Peak Change'!$A$106:AK$202,37,FALSE())),0,(VLOOKUP($A52,'Import Peak'!$A$3:AK$99,37,FALSE())-VLOOKUP($A52,'Import Peak Change'!$A$106:AK$202,37,FALSE())))</f>
        <v>0</v>
      </c>
      <c r="AL52" s="193" t="n">
        <f aca="false">IF(ISERROR(VLOOKUP($A52,'Import Peak'!$A$3:AL$99,38,FALSE())-VLOOKUP($A52,'Import Peak Change'!$A$106:AL$202,38,FALSE())),0,(VLOOKUP($A52,'Import Peak'!$A$3:AL$99,38,FALSE())-VLOOKUP($A52,'Import Peak Change'!$A$106:AL$202,38,FALSE())))</f>
        <v>0</v>
      </c>
      <c r="AM52" s="193" t="n">
        <f aca="false">IF(ISERROR(VLOOKUP($A52,'Import Peak'!$A$3:AM$99,39,FALSE())-VLOOKUP($A52,'Import Peak Change'!$A$106:AM$202,39,FALSE())),0,(VLOOKUP($A52,'Import Peak'!$A$3:AM$99,39,FALSE())-VLOOKUP($A52,'Import Peak Change'!$A$106:AM$202,39,FALSE())))</f>
        <v>0</v>
      </c>
      <c r="AN52" s="193" t="n">
        <f aca="false">IF(ISERROR(VLOOKUP($A52,'Import Peak'!$A$3:AN$99,40,FALSE())-VLOOKUP($A52,'Import Peak Change'!$A$106:AN$202,40,FALSE())),0,(VLOOKUP($A52,'Import Peak'!$A$3:AN$99,40,FALSE())-VLOOKUP($A52,'Import Peak Change'!$A$106:AN$202,40,FALSE())))</f>
        <v>0</v>
      </c>
      <c r="AO52" s="193" t="n">
        <f aca="false">IF(ISERROR(VLOOKUP($A52,'Import Peak'!$A$3:AO$99,41,FALSE())-VLOOKUP($A52,'Import Peak Change'!$A$106:AO$202,41,FALSE())),0,(VLOOKUP($A52,'Import Peak'!$A$3:AO$99,41,FALSE())-VLOOKUP($A52,'Import Peak Change'!$A$106:AO$202,41,FALSE())))</f>
        <v>0</v>
      </c>
      <c r="AP52" s="193" t="n">
        <f aca="false">IF(ISERROR(VLOOKUP($A52,'Import Peak'!$A$3:AP$99,42,FALSE())-VLOOKUP($A52,'Import Peak Change'!$A$106:AP$202,42,FALSE())),0,(VLOOKUP($A52,'Import Peak'!$A$3:AP$99,42,FALSE())-VLOOKUP($A52,'Import Peak Change'!$A$106:AP$202,42,FALSE())))</f>
        <v>0</v>
      </c>
      <c r="AQ52" s="193" t="n">
        <f aca="false">IF(ISERROR(VLOOKUP($A52,'Import Peak'!$A$3:AQ$99,43,FALSE())-VLOOKUP($A52,'Import Peak Change'!$A$106:AQ$202,43,FALSE())),0,(VLOOKUP($A52,'Import Peak'!$A$3:AQ$99,43,FALSE())-VLOOKUP($A52,'Import Peak Change'!$A$106:AQ$202,43,FALSE())))</f>
        <v>0</v>
      </c>
      <c r="AR52" s="193" t="n">
        <f aca="false">IF(ISERROR(VLOOKUP($A52,'Import Peak'!$A$3:AR$99,44,FALSE())-VLOOKUP($A52,'Import Peak Change'!$A$106:AR$202,44,FALSE())),0,(VLOOKUP($A52,'Import Peak'!$A$3:AR$99,44,FALSE())-VLOOKUP($A52,'Import Peak Change'!$A$106:AR$202,44,FALSE())))</f>
        <v>0</v>
      </c>
      <c r="AS52" s="193" t="n">
        <f aca="false">IF(ISERROR(VLOOKUP($A52,'Import Peak'!$A$3:AS$99,45,FALSE())-VLOOKUP($A52,'Import Peak Change'!$A$106:AS$202,45,FALSE())),0,(VLOOKUP($A52,'Import Peak'!$A$3:AS$99,45,FALSE())-VLOOKUP($A52,'Import Peak Change'!$A$106:AS$202,45,FALSE())))</f>
        <v>0</v>
      </c>
      <c r="AT52" s="193" t="n">
        <f aca="false">IF(ISERROR(VLOOKUP($A52,'Import Peak'!$A$3:AT$99,46,FALSE())-VLOOKUP($A52,'Import Peak Change'!$A$106:AT$202,46,FALSE())),0,(VLOOKUP($A52,'Import Peak'!$A$3:AT$99,46,FALSE())-VLOOKUP($A52,'Import Peak Change'!$A$106:AT$202,46,FALSE())))</f>
        <v>0</v>
      </c>
      <c r="AU52" s="193" t="n">
        <f aca="false">IF(ISERROR(VLOOKUP($A52,'Import Peak'!$A$3:AU$99,47,FALSE())-VLOOKUP($A52,'Import Peak Change'!$A$106:AU$202,47,FALSE())),0,(VLOOKUP($A52,'Import Peak'!$A$3:AU$99,47,FALSE())-VLOOKUP($A52,'Import Peak Change'!$A$106:AU$202,47,FALSE())))</f>
        <v>0</v>
      </c>
      <c r="AV52" s="193" t="n">
        <f aca="false">IF(ISERROR(VLOOKUP($A52,'Import Peak'!$A$3:AV$99,48,FALSE())-VLOOKUP($A52,'Import Peak Change'!$A$106:AV$202,48,FALSE())),0,(VLOOKUP($A52,'Import Peak'!$A$3:AV$99,48,FALSE())-VLOOKUP($A52,'Import Peak Change'!$A$106:AV$202,48,FALSE())))</f>
        <v>0</v>
      </c>
      <c r="AW52" s="193" t="n">
        <f aca="false">IF(ISERROR(VLOOKUP($A52,'Import Peak'!$A$3:AW$99,49,FALSE())-VLOOKUP($A52,'Import Peak Change'!$A$106:AW$202,49,FALSE())),0,(VLOOKUP($A52,'Import Peak'!$A$3:AW$99,49,FALSE())-VLOOKUP($A52,'Import Peak Change'!$A$106:AW$202,49,FALSE())))</f>
        <v>0</v>
      </c>
      <c r="AX52" s="193" t="n">
        <f aca="false">IF(ISERROR(VLOOKUP($A52,'Import Peak'!$A$3:AX$99,50,FALSE())-VLOOKUP($A52,'Import Peak Change'!$A$106:AX$202,50,FALSE())),0,(VLOOKUP($A52,'Import Peak'!$A$3:AX$99,50,FALSE())-VLOOKUP($A52,'Import Peak Change'!$A$106:AX$202,50,FALSE())))</f>
        <v>0</v>
      </c>
      <c r="AY52" s="193" t="n">
        <f aca="false">IF(ISERROR(VLOOKUP($A52,'Import Peak'!$A$3:AY$99,51,FALSE())-VLOOKUP($A52,'Import Peak Change'!$A$106:AY$202,51,FALSE())),0,(VLOOKUP($A52,'Import Peak'!$A$3:AY$99,51,FALSE())-VLOOKUP($A52,'Import Peak Change'!$A$106:AY$202,51,FALSE())))</f>
        <v>0</v>
      </c>
      <c r="AZ52" s="193" t="n">
        <f aca="false">IF(ISERROR(VLOOKUP($A52,'Import Peak'!$A$3:AZ$99,52,FALSE())-VLOOKUP($A52,'Import Peak Change'!$A$106:AZ$202,52,FALSE())),0,(VLOOKUP($A52,'Import Peak'!$A$3:AZ$99,52,FALSE())-VLOOKUP($A52,'Import Peak Change'!$A$106:AZ$202,52,FALSE())))</f>
        <v>0</v>
      </c>
      <c r="BA52" s="193" t="n">
        <f aca="false">IF(ISERROR(VLOOKUP($A52,'Import Peak'!$A$3:BA$99,53,FALSE())-VLOOKUP($A52,'Import Peak Change'!$A$106:BA$202,53,FALSE())),0,(VLOOKUP($A52,'Import Peak'!$A$3:BA$99,53,FALSE())-VLOOKUP($A52,'Import Peak Change'!$A$106:BA$202,53,FALSE())))</f>
        <v>0</v>
      </c>
      <c r="BB52" s="193" t="n">
        <f aca="false">IF(ISERROR(VLOOKUP($A52,'Import Peak'!$A$3:BB$99,54,FALSE())-VLOOKUP($A52,'Import Peak Change'!$A$106:BB$202,54,FALSE())),0,(VLOOKUP($A52,'Import Peak'!$A$3:BB$99,54,FALSE())-VLOOKUP($A52,'Import Peak Change'!$A$106:BB$202,54,FALSE())))</f>
        <v>0</v>
      </c>
      <c r="BC52" s="193" t="n">
        <f aca="false">IF(ISERROR(VLOOKUP($A52,'Import Peak'!$A$3:BC$99,55,FALSE())-VLOOKUP($A52,'Import Peak Change'!$A$106:BC$202,55,FALSE())),0,(VLOOKUP($A52,'Import Peak'!$A$3:BC$99,55,FALSE())-VLOOKUP($A52,'Import Peak Change'!$A$106:BC$202,55,FALSE())))</f>
        <v>0</v>
      </c>
      <c r="BD52" s="193" t="n">
        <f aca="false">IF(ISERROR(VLOOKUP($A52,'Import Peak'!$A$3:BD$99,56,FALSE())-VLOOKUP($A52,'Import Peak Change'!$A$106:BD$202,56,FALSE())),0,(VLOOKUP($A52,'Import Peak'!$A$3:BD$99,56,FALSE())-VLOOKUP($A52,'Import Peak Change'!$A$106:BD$202,56,FALSE())))</f>
        <v>0</v>
      </c>
      <c r="BE52" s="193" t="n">
        <f aca="false">IF(ISERROR(VLOOKUP($A52,'Import Peak'!$A$3:BE$99,57,FALSE())-VLOOKUP($A52,'Import Peak Change'!$A$106:BE$202,57,FALSE())),0,(VLOOKUP($A52,'Import Peak'!$A$3:BE$99,57,FALSE())-VLOOKUP($A52,'Import Peak Change'!$A$106:BE$202,57,FALSE())))</f>
        <v>0</v>
      </c>
      <c r="BF52" s="193" t="n">
        <f aca="false">IF(ISERROR(VLOOKUP($A52,'Import Peak'!$A$3:BF$99,58,FALSE())-VLOOKUP($A52,'Import Peak Change'!$A$106:BF$202,58,FALSE())),0,(VLOOKUP($A52,'Import Peak'!$A$3:BF$99,58,FALSE())-VLOOKUP($A52,'Import Peak Change'!$A$106:BF$202,58,FALSE())))</f>
        <v>0</v>
      </c>
      <c r="BG52" s="193" t="n">
        <f aca="false">IF(ISERROR(VLOOKUP($A52,'Import Peak'!$A$3:BG$99,59,FALSE())-VLOOKUP($A52,'Import Peak Change'!$A$106:BG$202,59,FALSE())),0,(VLOOKUP($A52,'Import Peak'!$A$3:BG$99,59,FALSE())-VLOOKUP($A52,'Import Peak Change'!$A$106:BG$202,59,FALSE())))</f>
        <v>0</v>
      </c>
      <c r="BH52" s="193" t="n">
        <f aca="false">IF(ISERROR(VLOOKUP($A52,'Import Peak'!$A$3:BH$99,60,FALSE())-VLOOKUP($A52,'Import Peak Change'!$A$106:BH$202,60,FALSE())),0,(VLOOKUP($A52,'Import Peak'!$A$3:BH$99,60,FALSE())-VLOOKUP($A52,'Import Peak Change'!$A$106:BH$202,60,FALSE())))</f>
        <v>0</v>
      </c>
      <c r="BI52" s="193" t="n">
        <f aca="false">IF(ISERROR(VLOOKUP($A52,'Import Peak'!$A$3:BI$99,61,FALSE())-VLOOKUP($A52,'Import Peak Change'!$A$106:BI$202,61,FALSE())),0,(VLOOKUP($A52,'Import Peak'!$A$3:BI$99,61,FALSE())-VLOOKUP($A52,'Import Peak Change'!$A$106:BI$202,61,FALSE())))</f>
        <v>0</v>
      </c>
      <c r="BJ52" s="193" t="n">
        <f aca="false">IF(ISERROR(VLOOKUP($A52,'Import Peak'!$A$3:BJ$99,62,FALSE())-VLOOKUP($A52,'Import Peak Change'!$A$106:BJ$202,62,FALSE())),0,(VLOOKUP($A52,'Import Peak'!$A$3:BJ$99,62,FALSE())-VLOOKUP($A52,'Import Peak Change'!$A$106:BJ$202,62,FALSE())))</f>
        <v>0</v>
      </c>
      <c r="BK52" s="193" t="n">
        <f aca="false">IF(ISERROR(VLOOKUP($A52,'Import Peak'!$A$3:BK$99,63,FALSE())-VLOOKUP($A52,'Import Peak Change'!$A$106:BK$202,63,FALSE())),0,(VLOOKUP($A52,'Import Peak'!$A$3:BK$99,63,FALSE())-VLOOKUP($A52,'Import Peak Change'!$A$106:BK$202,63,FALSE())))</f>
        <v>0</v>
      </c>
      <c r="BL52" s="193" t="n">
        <f aca="false">IF(ISERROR(VLOOKUP($A52,'Import Peak'!$A$3:BL$99,64,FALSE())-VLOOKUP($A52,'Import Peak Change'!$A$106:BL$202,64,FALSE())),0,(VLOOKUP($A52,'Import Peak'!$A$3:BL$99,64,FALSE())-VLOOKUP($A52,'Import Peak Change'!$A$106:BL$202,64,FALSE())))</f>
        <v>0</v>
      </c>
      <c r="BM52" s="193" t="n">
        <f aca="false">IF(ISERROR(VLOOKUP($A52,'Import Peak'!$A$3:BM$99,65,FALSE())-VLOOKUP($A52,'Import Peak Change'!$A$106:BM$202,65,FALSE())),0,(VLOOKUP($A52,'Import Peak'!$A$3:BM$99,65,FALSE())-VLOOKUP($A52,'Import Peak Change'!$A$106:BM$202,65,FALSE())))</f>
        <v>0</v>
      </c>
      <c r="BN52" s="193" t="n">
        <f aca="false">IF(ISERROR(VLOOKUP($A52,'Import Peak'!$A$3:BN$99,66,FALSE())-VLOOKUP($A52,'Import Peak Change'!$A$106:BN$202,66,FALSE())),0,(VLOOKUP($A52,'Import Peak'!$A$3:BN$99,66,FALSE())-VLOOKUP($A52,'Import Peak Change'!$A$106:BN$202,66,FALSE())))</f>
        <v>0</v>
      </c>
      <c r="BO52" s="193" t="n">
        <f aca="false">IF(ISERROR(VLOOKUP($A52,'Import Peak'!$A$3:BO$99,67,FALSE())-VLOOKUP($A52,'Import Peak Change'!$A$106:BO$202,67,FALSE())),0,(VLOOKUP($A52,'Import Peak'!$A$3:BO$99,67,FALSE())-VLOOKUP($A52,'Import Peak Change'!$A$106:BO$202,67,FALSE())))</f>
        <v>0</v>
      </c>
      <c r="BP52" s="193" t="n">
        <f aca="false">IF(ISERROR(VLOOKUP($A52,'Import Peak'!$A$3:BP$99,68,FALSE())-VLOOKUP($A52,'Import Peak Change'!$A$106:BP$202,68,FALSE())),0,(VLOOKUP($A52,'Import Peak'!$A$3:BP$99,68,FALSE())-VLOOKUP($A52,'Import Peak Change'!$A$106:BP$202,68,FALSE())))</f>
        <v>0</v>
      </c>
      <c r="BQ52" s="193" t="n">
        <f aca="false">IF(ISERROR(VLOOKUP($A52,'Import Peak'!$A$3:BQ$99,69,FALSE())-VLOOKUP($A52,'Import Peak Change'!$A$106:BQ$202,69,FALSE())),0,(VLOOKUP($A52,'Import Peak'!$A$3:BQ$99,69,FALSE())-VLOOKUP($A52,'Import Peak Change'!$A$106:BQ$202,69,FALSE())))</f>
        <v>0</v>
      </c>
      <c r="BR52" s="193" t="n">
        <f aca="false">IF(ISERROR(VLOOKUP($A52,'Import Peak'!$A$3:BR$99,70,FALSE())-VLOOKUP($A52,'Import Peak Change'!$A$106:BR$202,70,FALSE())),0,(VLOOKUP($A52,'Import Peak'!$A$3:BR$99,70,FALSE())-VLOOKUP($A52,'Import Peak Change'!$A$106:BR$202,70,FALSE())))</f>
        <v>0</v>
      </c>
      <c r="BS52" s="193" t="n">
        <f aca="false">IF(ISERROR(VLOOKUP($A52,'Import Peak'!$A$3:BS$99,71,FALSE())-VLOOKUP($A52,'Import Peak Change'!$A$106:BS$202,71,FALSE())),0,(VLOOKUP($A52,'Import Peak'!$A$3:BS$99,71,FALSE())-VLOOKUP($A52,'Import Peak Change'!$A$106:BS$202,71,FALSE())))</f>
        <v>0</v>
      </c>
      <c r="BT52" s="193" t="n">
        <f aca="false">IF(ISERROR(VLOOKUP($A52,'Import Peak'!$A$3:BT$99,72,FALSE())-VLOOKUP($A52,'Import Peak Change'!$A$106:BT$202,72,FALSE())),0,(VLOOKUP($A52,'Import Peak'!$A$3:BT$99,72,FALSE())-VLOOKUP($A52,'Import Peak Change'!$A$106:BT$202,72,FALSE())))</f>
        <v>0</v>
      </c>
      <c r="BU52" s="193" t="n">
        <f aca="false">IF(ISERROR(VLOOKUP($A52,'Import Peak'!$A$3:BU$99,73,FALSE())-VLOOKUP($A52,'Import Peak Change'!$A$106:BU$202,73,FALSE())),0,(VLOOKUP($A52,'Import Peak'!$A$3:BU$99,73,FALSE())-VLOOKUP($A52,'Import Peak Change'!$A$106:BU$202,73,FALSE())))</f>
        <v>0</v>
      </c>
      <c r="BV52" s="193" t="n">
        <f aca="false">IF(ISERROR(VLOOKUP($A52,'Import Peak'!$A$3:BV$99,74,FALSE())-VLOOKUP($A52,'Import Peak Change'!$A$106:BV$202,74,FALSE())),0,(VLOOKUP($A52,'Import Peak'!$A$3:BV$99,74,FALSE())-VLOOKUP($A52,'Import Peak Change'!$A$106:BV$202,74,FALSE())))</f>
        <v>0</v>
      </c>
      <c r="BW52" s="193" t="n">
        <f aca="false">IF(ISERROR(VLOOKUP($A52,'Import Peak'!$A$3:BW$99,75,FALSE())-VLOOKUP($A52,'Import Peak Change'!$A$106:BW$202,75,FALSE())),0,(VLOOKUP($A52,'Import Peak'!$A$3:BW$99,75,FALSE())-VLOOKUP($A52,'Import Peak Change'!$A$106:BW$202,75,FALSE())))</f>
        <v>0</v>
      </c>
      <c r="BX52" s="193" t="n">
        <f aca="false">IF(ISERROR(VLOOKUP($A52,'Import Peak'!$A$3:BX$99,76,FALSE())-VLOOKUP($A52,'Import Peak Change'!$A$106:BX$202,76,FALSE())),0,(VLOOKUP($A52,'Import Peak'!$A$3:BX$99,76,FALSE())-VLOOKUP($A52,'Import Peak Change'!$A$106:BX$202,76,FALSE())))</f>
        <v>0</v>
      </c>
      <c r="BY52" s="193" t="n">
        <f aca="false">IF(ISERROR(VLOOKUP($A52,'Import Peak'!$A$3:BY$99,77,FALSE())-VLOOKUP($A52,'Import Peak Change'!$A$106:BY$202,77,FALSE())),0,(VLOOKUP($A52,'Import Peak'!$A$3:BY$99,77,FALSE())-VLOOKUP($A52,'Import Peak Change'!$A$106:BY$202,77,FALSE())))</f>
        <v>0</v>
      </c>
      <c r="BZ52" s="193" t="n">
        <f aca="false">IF(ISERROR(VLOOKUP($A52,'Import Peak'!$A$3:BZ$99,78,FALSE())-VLOOKUP($A52,'Import Peak Change'!$A$106:BZ$202,78,FALSE())),0,(VLOOKUP($A52,'Import Peak'!$A$3:BZ$99,78,FALSE())-VLOOKUP($A52,'Import Peak Change'!$A$106:BZ$202,78,FALSE())))</f>
        <v>0</v>
      </c>
      <c r="CA52" s="193" t="n">
        <f aca="false">IF(ISERROR(VLOOKUP($A52,'Import Peak'!$A$3:CA$99,79,FALSE())-VLOOKUP($A52,'Import Peak Change'!$A$106:CA$202,79,FALSE())),0,(VLOOKUP($A52,'Import Peak'!$A$3:CA$99,79,FALSE())-VLOOKUP($A52,'Import Peak Change'!$A$106:CA$202,79,FALSE())))</f>
        <v>0</v>
      </c>
      <c r="CB52" s="193" t="n">
        <f aca="false">IF(ISERROR(VLOOKUP($A52,'Import Peak'!$A$3:CB$99,80,FALSE())-VLOOKUP($A52,'Import Peak Change'!$A$106:CB$202,80,FALSE())),0,(VLOOKUP($A52,'Import Peak'!$A$3:CB$99,80,FALSE())-VLOOKUP($A52,'Import Peak Change'!$A$106:CB$202,80,FALSE())))</f>
        <v>0</v>
      </c>
      <c r="CC52" s="193" t="n">
        <f aca="false">IF(ISERROR(VLOOKUP($A52,'Import Peak'!$A$3:CC$99,81,FALSE())-VLOOKUP($A52,'Import Peak Change'!$A$106:CC$202,81,FALSE())),0,(VLOOKUP($A52,'Import Peak'!$A$3:CC$99,81,FALSE())-VLOOKUP($A52,'Import Peak Change'!$A$106:CC$202,81,FALSE())))</f>
        <v>0</v>
      </c>
      <c r="CD52" s="193" t="n">
        <f aca="false">IF(ISERROR(VLOOKUP($A52,'Import Peak'!$A$3:CD$99,82,FALSE())-VLOOKUP($A52,'Import Peak Change'!$A$106:CD$202,82,FALSE())),0,(VLOOKUP($A52,'Import Peak'!$A$3:CD$99,82,FALSE())-VLOOKUP($A52,'Import Peak Change'!$A$106:CD$202,82,FALSE())))</f>
        <v>0</v>
      </c>
      <c r="CE52" s="193" t="n">
        <f aca="false">IF(ISERROR(VLOOKUP($A52,'Import Peak'!$A$3:CE$99,83,FALSE())-VLOOKUP($A52,'Import Peak Change'!$A$106:CE$202,83,FALSE())),0,(VLOOKUP($A52,'Import Peak'!$A$3:CE$99,83,FALSE())-VLOOKUP($A52,'Import Peak Change'!$A$106:CE$202,83,FALSE())))</f>
        <v>0</v>
      </c>
      <c r="CF52" s="193" t="n">
        <f aca="false">IF(ISERROR(VLOOKUP($A52,'Import Peak'!$A$3:CF$99,84,FALSE())-VLOOKUP($A52,'Import Peak Change'!$A$106:CF$202,84,FALSE())),0,(VLOOKUP($A52,'Import Peak'!$A$3:CF$99,84,FALSE())-VLOOKUP($A52,'Import Peak Change'!$A$106:CF$202,84,FALSE())))</f>
        <v>0</v>
      </c>
      <c r="CG52" s="193" t="n">
        <f aca="false">IF(ISERROR(VLOOKUP($A52,'Import Peak'!$A$3:CG$99,85,FALSE())-VLOOKUP($A52,'Import Peak Change'!$A$106:CG$202,85,FALSE())),0,(VLOOKUP($A52,'Import Peak'!$A$3:CG$99,85,FALSE())-VLOOKUP($A52,'Import Peak Change'!$A$106:CG$202,85,FALSE())))</f>
        <v>0</v>
      </c>
      <c r="CH52" s="193" t="n">
        <f aca="false">IF(ISERROR(VLOOKUP($A52,'Import Peak'!$A$3:CH$99,86,FALSE())-VLOOKUP($A52,'Import Peak Change'!$A$106:CH$202,86,FALSE())),0,(VLOOKUP($A52,'Import Peak'!$A$3:CH$99,86,FALSE())-VLOOKUP($A52,'Import Peak Change'!$A$106:CH$202,86,FALSE())))</f>
        <v>0</v>
      </c>
      <c r="CI52" s="193" t="n">
        <f aca="false">IF(ISERROR(VLOOKUP($A52,'Import Peak'!$A$3:CI$99,87,FALSE())-VLOOKUP($A52,'Import Peak Change'!$A$106:CI$202,87,FALSE())),0,(VLOOKUP($A52,'Import Peak'!$A$3:CI$99,87,FALSE())-VLOOKUP($A52,'Import Peak Change'!$A$106:CI$202,87,FALSE())))</f>
        <v>0</v>
      </c>
      <c r="CJ52" s="193" t="n">
        <f aca="false">IF(ISERROR(VLOOKUP($A52,'Import Peak'!$A$3:CJ$99,88,FALSE())-VLOOKUP($A52,'Import Peak Change'!$A$106:CJ$202,88,FALSE())),0,(VLOOKUP($A52,'Import Peak'!$A$3:CJ$99,88,FALSE())-VLOOKUP($A52,'Import Peak Change'!$A$106:CJ$202,88,FALSE())))</f>
        <v>0</v>
      </c>
      <c r="CK52" s="193" t="n">
        <f aca="false">IF(ISERROR(VLOOKUP($A52,'Import Peak'!$A$3:CK$99,89,FALSE())-VLOOKUP($A52,'Import Peak Change'!$A$106:CK$202,89,FALSE())),0,(VLOOKUP($A52,'Import Peak'!$A$3:CK$99,89,FALSE())-VLOOKUP($A52,'Import Peak Change'!$A$106:CK$202,89,FALSE())))</f>
        <v>0</v>
      </c>
      <c r="CL52" s="193" t="n">
        <f aca="false">IF(ISERROR(VLOOKUP($A52,'Import Peak'!$A$3:CL$99,90,FALSE())-VLOOKUP($A52,'Import Peak Change'!$A$106:CL$202,90,FALSE())),0,(VLOOKUP($A52,'Import Peak'!$A$3:CL$99,90,FALSE())-VLOOKUP($A52,'Import Peak Change'!$A$106:CL$202,90,FALSE())))</f>
        <v>0</v>
      </c>
      <c r="CM52" s="193" t="n">
        <f aca="false">IF(ISERROR(VLOOKUP($A52,'Import Peak'!$A$3:CM$99,91,FALSE())-VLOOKUP($A52,'Import Peak Change'!$A$106:CM$202,91,FALSE())),0,(VLOOKUP($A52,'Import Peak'!$A$3:CM$99,91,FALSE())-VLOOKUP($A52,'Import Peak Change'!$A$106:CM$202,91,FALSE())))</f>
        <v>0</v>
      </c>
      <c r="CN52" s="193" t="n">
        <f aca="false">IF(ISERROR(VLOOKUP($A52,'Import Peak'!$A$3:CN$99,92,FALSE())-VLOOKUP($A52,'Import Peak Change'!$A$106:CN$202,92,FALSE())),0,(VLOOKUP($A52,'Import Peak'!$A$3:CN$99,92,FALSE())-VLOOKUP($A52,'Import Peak Change'!$A$106:CN$202,92,FALSE())))</f>
        <v>0</v>
      </c>
      <c r="CO52" s="193" t="n">
        <f aca="false">IF(ISERROR(VLOOKUP($A52,'Import Peak'!$A$3:CO$99,93,FALSE())-VLOOKUP($A52,'Import Peak Change'!$A$106:CO$202,93,FALSE())),0,(VLOOKUP($A52,'Import Peak'!$A$3:CO$99,93,FALSE())-VLOOKUP($A52,'Import Peak Change'!$A$106:CO$202,93,FALSE())))</f>
        <v>0</v>
      </c>
      <c r="CP52" s="193" t="n">
        <f aca="false">IF(ISERROR(VLOOKUP($A52,'Import Peak'!$A$3:CP$99,94,FALSE())-VLOOKUP($A52,'Import Peak Change'!$A$106:CP$202,94,FALSE())),0,(VLOOKUP($A52,'Import Peak'!$A$3:CP$99,94,FALSE())-VLOOKUP($A52,'Import Peak Change'!$A$106:CP$202,94,FALSE())))</f>
        <v>0</v>
      </c>
      <c r="CQ52" s="193" t="n">
        <f aca="false">IF(ISERROR(VLOOKUP($A52,'Import Peak'!$A$3:CQ$99,95,FALSE())-VLOOKUP($A52,'Import Peak Change'!$A$106:CQ$202,95,FALSE())),0,(VLOOKUP($A52,'Import Peak'!$A$3:CQ$99,95,FALSE())-VLOOKUP($A52,'Import Peak Change'!$A$106:CQ$202,95,FALSE())))</f>
        <v>0</v>
      </c>
      <c r="CR52" s="193" t="n">
        <f aca="false">IF(ISERROR(VLOOKUP($A52,'Import Peak'!$A$3:CR$99,96,FALSE())-VLOOKUP($A52,'Import Peak Change'!$A$106:CR$202,96,FALSE())),0,(VLOOKUP($A52,'Import Peak'!$A$3:CR$99,96,FALSE())-VLOOKUP($A52,'Import Peak Change'!$A$106:CR$202,96,FALSE())))</f>
        <v>0</v>
      </c>
      <c r="CS52" s="193" t="n">
        <f aca="false">IF(ISERROR(VLOOKUP($A52,'Import Peak'!$A$3:CS$99,97,FALSE())-VLOOKUP($A52,'Import Peak Change'!$A$106:CS$202,97,FALSE())),0,(VLOOKUP($A52,'Import Peak'!$A$3:CS$99,97,FALSE())-VLOOKUP($A52,'Import Peak Change'!$A$106:CS$202,97,FALSE())))</f>
        <v>0</v>
      </c>
      <c r="CT52" s="193" t="n">
        <f aca="false">IF(ISERROR(VLOOKUP($A52,'Import Peak'!$A$3:CT$99,98,FALSE())-VLOOKUP($A52,'Import Peak Change'!$A$106:CT$202,98,FALSE())),0,(VLOOKUP($A52,'Import Peak'!$A$3:CT$99,98,FALSE())-VLOOKUP($A52,'Import Peak Change'!$A$106:CT$202,98,FALSE())))</f>
        <v>0</v>
      </c>
      <c r="CU52" s="193" t="n">
        <f aca="false">IF(ISERROR(VLOOKUP($A52,'Import Peak'!$A$3:CU$99,99,FALSE())-VLOOKUP($A52,'Import Peak Change'!$A$106:CU$202,99,FALSE())),0,(VLOOKUP($A52,'Import Peak'!$A$3:CU$99,99,FALSE())-VLOOKUP($A52,'Import Peak Change'!$A$106:CU$202,99,FALSE())))</f>
        <v>0</v>
      </c>
      <c r="CV52" s="193" t="n">
        <f aca="false">IF(ISERROR(VLOOKUP($A52,'Import Peak'!$A$3:CV$99,100,FALSE())-VLOOKUP($A52,'Import Peak Change'!$A$106:CV$202,100,FALSE())),0,(VLOOKUP($A52,'Import Peak'!$A$3:CV$99,100,FALSE())-VLOOKUP($A52,'Import Peak Change'!$A$106:CV$202,100,FALSE())))</f>
        <v>0</v>
      </c>
      <c r="CW52" s="193" t="n">
        <f aca="false">IF(ISERROR(VLOOKUP($A52,'Import Peak'!$A$3:CW$99,101,FALSE())-VLOOKUP($A52,'Import Peak Change'!$A$106:CW$202,101,FALSE())),0,(VLOOKUP($A52,'Import Peak'!$A$3:CW$99,101,FALSE())-VLOOKUP($A52,'Import Peak Change'!$A$106:CW$202,101,FALSE())))</f>
        <v>0</v>
      </c>
      <c r="CX52" s="193" t="n">
        <f aca="false">IF(ISERROR(VLOOKUP($A52,'Import Peak'!$A$3:CX$99,102,FALSE())-VLOOKUP($A52,'Import Peak Change'!$A$106:CX$202,102,FALSE())),0,(VLOOKUP($A52,'Import Peak'!$A$3:CX$99,102,FALSE())-VLOOKUP($A52,'Import Peak Change'!$A$106:CX$202,102,FALSE())))</f>
        <v>0</v>
      </c>
      <c r="CY52" s="193" t="n">
        <f aca="false">IF(ISERROR(VLOOKUP($A52,'Import Peak'!$A$3:CY$99,103,FALSE())-VLOOKUP($A52,'Import Peak Change'!$A$106:CY$202,103,FALSE())),0,(VLOOKUP($A52,'Import Peak'!$A$3:CY$99,103,FALSE())-VLOOKUP($A52,'Import Peak Change'!$A$106:CY$202,103,FALSE())))</f>
        <v>0</v>
      </c>
      <c r="CZ52" s="193" t="n">
        <f aca="false">IF(ISERROR(VLOOKUP($A52,'Import Peak'!$A$3:CZ$99,104,FALSE())-VLOOKUP($A52,'Import Peak Change'!$A$106:CZ$202,104,FALSE())),0,(VLOOKUP($A52,'Import Peak'!$A$3:CZ$99,104,FALSE())-VLOOKUP($A52,'Import Peak Change'!$A$106:CZ$202,104,FALSE())))</f>
        <v>0</v>
      </c>
      <c r="DA52" s="193" t="n">
        <f aca="false">IF(ISERROR(VLOOKUP($A52,'Import Peak'!$A$3:DA$99,105,FALSE())-VLOOKUP($A52,'Import Peak Change'!$A$106:DA$202,105,FALSE())),0,(VLOOKUP($A52,'Import Peak'!$A$3:DA$99,105,FALSE())-VLOOKUP($A52,'Import Peak Change'!$A$106:DA$202,105,FALSE())))</f>
        <v>0</v>
      </c>
      <c r="DB52" s="193" t="n">
        <f aca="false">IF(ISERROR(VLOOKUP($A52,'Import Peak'!$A$3:DB$99,106,FALSE())-VLOOKUP($A52,'Import Peak Change'!$A$106:DB$202,106,FALSE())),0,(VLOOKUP($A52,'Import Peak'!$A$3:DB$99,106,FALSE())-VLOOKUP($A52,'Import Peak Change'!$A$106:DB$202,106,FALSE())))</f>
        <v>0</v>
      </c>
      <c r="DC52" s="193" t="n">
        <f aca="false">IF(ISERROR(VLOOKUP($A52,'Import Peak'!$A$3:DC$99,107,FALSE())-VLOOKUP($A52,'Import Peak Change'!$A$106:DC$202,107,FALSE())),0,(VLOOKUP($A52,'Import Peak'!$A$3:DC$99,107,FALSE())-VLOOKUP($A52,'Import Peak Change'!$A$106:DC$202,107,FALSE())))</f>
        <v>0</v>
      </c>
      <c r="DD52" s="193" t="n">
        <f aca="false">IF(ISERROR(VLOOKUP($A52,'Import Peak'!$A$3:DD$99,108,FALSE())-VLOOKUP($A52,'Import Peak Change'!$A$106:DD$202,108,FALSE())),0,(VLOOKUP($A52,'Import Peak'!$A$3:DD$99,108,FALSE())-VLOOKUP($A52,'Import Peak Change'!$A$106:DD$202,108,FALSE())))</f>
        <v>0</v>
      </c>
      <c r="DE52" s="193" t="n">
        <f aca="false">IF(ISERROR(VLOOKUP($A52,'Import Peak'!$A$3:DE$99,109,FALSE())-VLOOKUP($A52,'Import Peak Change'!$A$106:DE$202,109,FALSE())),0,(VLOOKUP($A52,'Import Peak'!$A$3:DE$99,109,FALSE())-VLOOKUP($A52,'Import Peak Change'!$A$106:DE$202,109,FALSE())))</f>
        <v>0</v>
      </c>
      <c r="DF52" s="193" t="n">
        <f aca="false">IF(ISERROR(VLOOKUP($A52,'Import Peak'!$A$3:DF$99,110,FALSE())-VLOOKUP($A52,'Import Peak Change'!$A$106:DF$202,110,FALSE())),0,(VLOOKUP($A52,'Import Peak'!$A$3:DF$99,110,FALSE())-VLOOKUP($A52,'Import Peak Change'!$A$106:DF$202,110,FALSE())))</f>
        <v>0</v>
      </c>
      <c r="DG52" s="193" t="n">
        <f aca="false">IF(ISERROR(VLOOKUP($A52,'Import Peak'!$A$3:DG$99,111,FALSE())-VLOOKUP($A52,'Import Peak Change'!$A$106:DG$202,111,FALSE())),0,(VLOOKUP($A52,'Import Peak'!$A$3:DG$99,111,FALSE())-VLOOKUP($A52,'Import Peak Change'!$A$106:DG$202,111,FALSE())))</f>
        <v>0</v>
      </c>
      <c r="DH52" s="193" t="n">
        <f aca="false">IF(ISERROR(VLOOKUP($A52,'Import Peak'!$A$3:DH$99,112,FALSE())-VLOOKUP($A52,'Import Peak Change'!$A$106:DH$202,112,FALSE())),0,(VLOOKUP($A52,'Import Peak'!$A$3:DH$99,112,FALSE())-VLOOKUP($A52,'Import Peak Change'!$A$106:DH$202,112,FALSE())))</f>
        <v>0</v>
      </c>
      <c r="DI52" s="193" t="n">
        <f aca="false">IF(ISERROR(VLOOKUP($A52,'Import Peak'!$A$3:DI$99,113,FALSE())-VLOOKUP($A52,'Import Peak Change'!$A$106:DI$202,113,FALSE())),0,(VLOOKUP($A52,'Import Peak'!$A$3:DI$99,113,FALSE())-VLOOKUP($A52,'Import Peak Change'!$A$106:DI$202,113,FALSE())))</f>
        <v>0</v>
      </c>
      <c r="DJ52" s="193" t="n">
        <f aca="false">IF(ISERROR(VLOOKUP($A52,'Import Peak'!$A$3:DJ$99,114,FALSE())-VLOOKUP($A52,'Import Peak Change'!$A$106:DJ$202,114,FALSE())),0,(VLOOKUP($A52,'Import Peak'!$A$3:DJ$99,114,FALSE())-VLOOKUP($A52,'Import Peak Change'!$A$106:DJ$202,114,FALSE())))</f>
        <v>0</v>
      </c>
      <c r="DK52" s="193" t="n">
        <f aca="false">IF(ISERROR(VLOOKUP($A52,'Import Peak'!$A$3:DK$99,115,FALSE())-VLOOKUP($A52,'Import Peak Change'!$A$106:DK$202,115,FALSE())),0,(VLOOKUP($A52,'Import Peak'!$A$3:DK$99,115,FALSE())-VLOOKUP($A52,'Import Peak Change'!$A$106:DK$202,115,FALSE())))</f>
        <v>0</v>
      </c>
      <c r="DL52" s="193" t="n">
        <f aca="false">IF(ISERROR(VLOOKUP($A52,'Import Peak'!$A$3:DL$99,116,FALSE())-VLOOKUP($A52,'Import Peak Change'!$A$106:DL$202,116,FALSE())),0,(VLOOKUP($A52,'Import Peak'!$A$3:DL$99,116,FALSE())-VLOOKUP($A52,'Import Peak Change'!$A$106:DL$202,116,FALSE())))</f>
        <v>0</v>
      </c>
      <c r="DM52" s="193" t="n">
        <f aca="false">IF(ISERROR(VLOOKUP($A52,'Import Peak'!$A$3:DM$99,117,FALSE())-VLOOKUP($A52,'Import Peak Change'!$A$106:DM$202,117,FALSE())),0,(VLOOKUP($A52,'Import Peak'!$A$3:DM$99,117,FALSE())-VLOOKUP($A52,'Import Peak Change'!$A$106:DM$202,117,FALSE())))</f>
        <v>0</v>
      </c>
      <c r="DN52" s="193" t="n">
        <f aca="false">IF(ISERROR(VLOOKUP($A52,'Import Peak'!$A$3:DN$99,118,FALSE())-VLOOKUP($A52,'Import Peak Change'!$A$106:DN$202,118,FALSE())),0,(VLOOKUP($A52,'Import Peak'!$A$3:DN$99,118,FALSE())-VLOOKUP($A52,'Import Peak Change'!$A$106:DN$202,118,FALSE())))</f>
        <v>0</v>
      </c>
      <c r="DO52" s="193" t="n">
        <f aca="false">IF(ISERROR(VLOOKUP($A52,'Import Peak'!$A$3:DO$99,119,FALSE())-VLOOKUP($A52,'Import Peak Change'!$A$106:DO$202,119,FALSE())),0,(VLOOKUP($A52,'Import Peak'!$A$3:DO$99,119,FALSE())-VLOOKUP($A52,'Import Peak Change'!$A$106:DO$202,119,FALSE())))</f>
        <v>0</v>
      </c>
      <c r="DP52" s="193" t="n">
        <f aca="false">IF(ISERROR(VLOOKUP($A52,'Import Peak'!$A$3:DP$99,120,FALSE())-VLOOKUP($A52,'Import Peak Change'!$A$106:DP$202,120,FALSE())),0,(VLOOKUP($A52,'Import Peak'!$A$3:DP$99,120,FALSE())-VLOOKUP($A52,'Import Peak Change'!$A$106:DP$202,120,FALSE())))</f>
        <v>0</v>
      </c>
      <c r="DQ52" s="193" t="n">
        <f aca="false">IF(ISERROR(VLOOKUP($A52,'Import Peak'!$A$3:DQ$99,121,FALSE())-VLOOKUP($A52,'Import Peak Change'!$A$106:DQ$202,121,FALSE())),0,(VLOOKUP($A52,'Import Peak'!$A$3:DQ$99,121,FALSE())-VLOOKUP($A52,'Import Peak Change'!$A$106:DQ$202,121,FALSE())))</f>
        <v>0</v>
      </c>
      <c r="DR52" s="193" t="n">
        <f aca="false">IF(ISERROR(VLOOKUP($A52,'Import Peak'!$A$3:DR$99,122,FALSE())-VLOOKUP($A52,'Import Peak Change'!$A$106:DR$202,122,FALSE())),0,(VLOOKUP($A52,'Import Peak'!$A$3:DR$99,122,FALSE())-VLOOKUP($A52,'Import Peak Change'!$A$106:DR$202,122,FALSE())))</f>
        <v>0</v>
      </c>
      <c r="DS52" s="193" t="n">
        <f aca="false">IF(ISERROR(VLOOKUP($A52,'Import Peak'!$A$3:DS$99,123,FALSE())-VLOOKUP($A52,'Import Peak Change'!$A$106:DS$202,123,FALSE())),0,(VLOOKUP($A52,'Import Peak'!$A$3:DS$99,123,FALSE())-VLOOKUP($A52,'Import Peak Change'!$A$106:DS$202,123,FALSE())))</f>
        <v>0</v>
      </c>
      <c r="DT52" s="193" t="n">
        <f aca="false">IF(ISERROR(VLOOKUP($A52,'Import Peak'!$A$3:DT$99,124,FALSE())-VLOOKUP($A52,'Import Peak Change'!$A$106:DT$202,124,FALSE())),0,(VLOOKUP($A52,'Import Peak'!$A$3:DT$99,124,FALSE())-VLOOKUP($A52,'Import Peak Change'!$A$106:DT$202,124,FALSE())))</f>
        <v>0</v>
      </c>
      <c r="DU52" s="193" t="n">
        <f aca="false">IF(ISERROR(VLOOKUP($A52,'Import Peak'!$A$3:DU$99,125,FALSE())-VLOOKUP($A52,'Import Peak Change'!$A$106:DU$202,125,FALSE())),0,(VLOOKUP($A52,'Import Peak'!$A$3:DU$99,125,FALSE())-VLOOKUP($A52,'Import Peak Change'!$A$106:DU$202,125,FALSE())))</f>
        <v>0</v>
      </c>
      <c r="DV52" s="193" t="n">
        <f aca="false">IF(ISERROR(VLOOKUP($A52,'Import Peak'!$A$3:DV$99,126,FALSE())-VLOOKUP($A52,'Import Peak Change'!$A$106:DV$202,126,FALSE())),0,(VLOOKUP($A52,'Import Peak'!$A$3:DV$99,126,FALSE())-VLOOKUP($A52,'Import Peak Change'!$A$106:DV$202,126,FALSE())))</f>
        <v>0</v>
      </c>
      <c r="DW52" s="193" t="n">
        <f aca="false">IF(ISERROR(VLOOKUP($A52,'Import Peak'!$A$3:DW$99,127,FALSE())-VLOOKUP($A52,'Import Peak Change'!$A$106:DW$202,127,FALSE())),0,(VLOOKUP($A52,'Import Peak'!$A$3:DW$99,127,FALSE())-VLOOKUP($A52,'Import Peak Change'!$A$106:DW$202,127,FALSE())))</f>
        <v>0</v>
      </c>
      <c r="DX52" s="193" t="n">
        <f aca="false">IF(ISERROR(VLOOKUP($A52,'Import Peak'!$A$3:DX$99,128,FALSE())-VLOOKUP($A52,'Import Peak Change'!$A$106:DX$202,128,FALSE())),0,(VLOOKUP($A52,'Import Peak'!$A$3:DX$99,128,FALSE())-VLOOKUP($A52,'Import Peak Change'!$A$106:DX$202,128,FALSE())))</f>
        <v>0</v>
      </c>
      <c r="DY52" s="193" t="n">
        <f aca="false">IF(ISERROR(VLOOKUP($A52,'Import Peak'!$A$3:DY$99,129,FALSE())-VLOOKUP($A52,'Import Peak Change'!$A$106:DY$202,129,FALSE())),0,(VLOOKUP($A52,'Import Peak'!$A$3:DY$99,129,FALSE())-VLOOKUP($A52,'Import Peak Change'!$A$106:DY$202,129,FALSE())))</f>
        <v>0</v>
      </c>
      <c r="DZ52" s="193" t="n">
        <f aca="false">IF(ISERROR(VLOOKUP($A52,'Import Peak'!$A$3:DZ$99,130,FALSE())-VLOOKUP($A52,'Import Peak Change'!$A$106:DZ$202,130,FALSE())),0,(VLOOKUP($A52,'Import Peak'!$A$3:DZ$99,130,FALSE())-VLOOKUP($A52,'Import Peak Change'!$A$106:DZ$202,130,FALSE())))</f>
        <v>0</v>
      </c>
      <c r="EA52" s="193" t="n">
        <f aca="false">IF(ISERROR(VLOOKUP($A52,'Import Peak'!$A$3:EA$99,131,FALSE())-VLOOKUP($A52,'Import Peak Change'!$A$106:EA$202,131,FALSE())),0,(VLOOKUP($A52,'Import Peak'!$A$3:EA$99,131,FALSE())-VLOOKUP($A52,'Import Peak Change'!$A$106:EA$202,131,FALSE())))</f>
        <v>0</v>
      </c>
      <c r="EB52" s="193" t="n">
        <f aca="false">IF(ISERROR(VLOOKUP($A52,'Import Peak'!$A$3:EB$99,132,FALSE())-VLOOKUP($A52,'Import Peak Change'!$A$106:EB$202,132,FALSE())),0,(VLOOKUP($A52,'Import Peak'!$A$3:EB$99,132,FALSE())-VLOOKUP($A52,'Import Peak Change'!$A$106:EB$202,132,FALSE())))</f>
        <v>0</v>
      </c>
      <c r="EC52" s="193" t="n">
        <f aca="false">IF(ISERROR(VLOOKUP($A52,'Import Peak'!$A$3:EC$99,133,FALSE())-VLOOKUP($A52,'Import Peak Change'!$A$106:EC$202,133,FALSE())),0,(VLOOKUP($A52,'Import Peak'!$A$3:EC$99,133,FALSE())-VLOOKUP($A52,'Import Peak Change'!$A$106:EC$202,133,FALSE())))</f>
        <v>0</v>
      </c>
      <c r="ED52" s="193" t="n">
        <f aca="false">IF(ISERROR(VLOOKUP($A52,'Import Peak'!$A$3:ED$99,134,FALSE())-VLOOKUP($A52,'Import Peak Change'!$A$106:ED$202,134,FALSE())),0,(VLOOKUP($A52,'Import Peak'!$A$3:ED$99,134,FALSE())-VLOOKUP($A52,'Import Peak Change'!$A$106:ED$202,134,FALSE())))</f>
        <v>0</v>
      </c>
      <c r="EE52" s="193" t="n">
        <f aca="false">IF(ISERROR(VLOOKUP($A52,'Import Peak'!$A$3:EE$99,135,FALSE())-VLOOKUP($A52,'Import Peak Change'!$A$106:EE$202,135,FALSE())),0,(VLOOKUP($A52,'Import Peak'!$A$3:EE$99,135,FALSE())-VLOOKUP($A52,'Import Peak Change'!$A$106:EE$202,135,FALSE())))</f>
        <v>0</v>
      </c>
      <c r="EF52" s="193" t="n">
        <f aca="false">IF(ISERROR(VLOOKUP($A52,'Import Peak'!$A$3:EF$99,136,FALSE())-VLOOKUP($A52,'Import Peak Change'!$A$106:EF$202,136,FALSE())),0,(VLOOKUP($A52,'Import Peak'!$A$3:EF$99,136,FALSE())-VLOOKUP($A52,'Import Peak Change'!$A$106:EF$202,136,FALSE())))</f>
        <v>0</v>
      </c>
      <c r="EG52" s="193" t="n">
        <f aca="false">IF(ISERROR(VLOOKUP($A52,'Import Peak'!$A$3:EG$99,137,FALSE())-VLOOKUP($A52,'Import Peak Change'!$A$106:EG$202,137,FALSE())),0,(VLOOKUP($A52,'Import Peak'!$A$3:EG$99,137,FALSE())-VLOOKUP($A52,'Import Peak Change'!$A$106:EG$202,137,FALSE())))</f>
        <v>0</v>
      </c>
      <c r="EH52" s="193" t="n">
        <f aca="false">IF(ISERROR(VLOOKUP($A52,'Import Peak'!$A$3:EH$99,138,FALSE())-VLOOKUP($A52,'Import Peak Change'!$A$106:EH$202,138,FALSE())),0,(VLOOKUP($A52,'Import Peak'!$A$3:EH$99,138,FALSE())-VLOOKUP($A52,'Import Peak Change'!$A$106:EH$202,138,FALSE())))</f>
        <v>0</v>
      </c>
      <c r="EI52" s="193" t="n">
        <f aca="false">IF(ISERROR(VLOOKUP($A52,'Import Peak'!$A$3:EI$99,139,FALSE())-VLOOKUP($A52,'Import Peak Change'!$A$106:EI$202,139,FALSE())),0,(VLOOKUP($A52,'Import Peak'!$A$3:EI$99,139,FALSE())-VLOOKUP($A52,'Import Peak Change'!$A$106:EI$202,139,FALSE())))</f>
        <v>0</v>
      </c>
      <c r="EJ52" s="193" t="n">
        <f aca="false">IF(ISERROR(VLOOKUP($A52,'Import Peak'!$A$3:EJ$99,140,FALSE())-VLOOKUP($A52,'Import Peak Change'!$A$106:EJ$202,140,FALSE())),0,(VLOOKUP($A52,'Import Peak'!$A$3:EJ$99,140,FALSE())-VLOOKUP($A52,'Import Peak Change'!$A$106:EJ$202,140,FALSE())))</f>
        <v>0</v>
      </c>
      <c r="EK52" s="193" t="n">
        <f aca="false">IF(ISERROR(VLOOKUP($A52,'Import Peak'!$A$3:EK$99,141,FALSE())-VLOOKUP($A52,'Import Peak Change'!$A$106:EK$202,141,FALSE())),0,(VLOOKUP($A52,'Import Peak'!$A$3:EK$99,141,FALSE())-VLOOKUP($A52,'Import Peak Change'!$A$106:EK$202,141,FALSE())))</f>
        <v>0</v>
      </c>
      <c r="EL52" s="193" t="n">
        <f aca="false">IF(ISERROR(VLOOKUP($A52,'Import Peak'!$A$3:EL$99,142,FALSE())-VLOOKUP($A52,'Import Peak Change'!$A$106:EL$202,142,FALSE())),0,(VLOOKUP($A52,'Import Peak'!$A$3:EL$99,142,FALSE())-VLOOKUP($A52,'Import Peak Change'!$A$106:EL$202,142,FALSE())))</f>
        <v>0</v>
      </c>
      <c r="EM52" s="193" t="n">
        <f aca="false">IF(ISERROR(VLOOKUP($A52,'Import Peak'!$A$3:EM$99,143,FALSE())-VLOOKUP($A52,'Import Peak Change'!$A$106:EM$202,143,FALSE())),0,(VLOOKUP($A52,'Import Peak'!$A$3:EM$99,143,FALSE())-VLOOKUP($A52,'Import Peak Change'!$A$106:EM$202,143,FALSE())))</f>
        <v>0</v>
      </c>
      <c r="EN52" s="193" t="n">
        <f aca="false">IF(ISERROR(VLOOKUP($A52,'Import Peak'!$A$3:EN$99,144,FALSE())-VLOOKUP($A52,'Import Peak Change'!$A$106:EN$202,144,FALSE())),0,(VLOOKUP($A52,'Import Peak'!$A$3:EN$99,144,FALSE())-VLOOKUP($A52,'Import Peak Change'!$A$106:EN$202,144,FALSE())))</f>
        <v>0</v>
      </c>
      <c r="EO52" s="193" t="n">
        <f aca="false">IF(ISERROR(VLOOKUP($A52,'Import Peak'!$A$3:EO$99,145,FALSE())-VLOOKUP($A52,'Import Peak Change'!$A$106:EO$202,145,FALSE())),0,(VLOOKUP($A52,'Import Peak'!$A$3:EO$99,145,FALSE())-VLOOKUP($A52,'Import Peak Change'!$A$106:EO$202,145,FALSE())))</f>
        <v>0</v>
      </c>
      <c r="EP52" s="193" t="n">
        <f aca="false">IF(ISERROR(VLOOKUP($A52,'Import Peak'!$A$3:EP$99,146,FALSE())-VLOOKUP($A52,'Import Peak Change'!$A$106:EP$202,146,FALSE())),0,(VLOOKUP($A52,'Import Peak'!$A$3:EP$99,146,FALSE())-VLOOKUP($A52,'Import Peak Change'!$A$106:EP$202,146,FALSE())))</f>
        <v>0</v>
      </c>
      <c r="EQ52" s="193" t="n">
        <f aca="false">IF(ISERROR(VLOOKUP($A52,'Import Peak'!$A$3:EQ$99,147,FALSE())-VLOOKUP($A52,'Import Peak Change'!$A$106:EQ$202,147,FALSE())),0,(VLOOKUP($A52,'Import Peak'!$A$3:EQ$99,147,FALSE())-VLOOKUP($A52,'Import Peak Change'!$A$106:EQ$202,147,FALSE())))</f>
        <v>0</v>
      </c>
      <c r="ER52" s="193" t="n">
        <f aca="false">IF(ISERROR(VLOOKUP($A52,'Import Peak'!$A$3:ER$99,148,FALSE())-VLOOKUP($A52,'Import Peak Change'!$A$106:ER$202,148,FALSE())),0,(VLOOKUP($A52,'Import Peak'!$A$3:ER$99,148,FALSE())-VLOOKUP($A52,'Import Peak Change'!$A$106:ER$202,148,FALSE())))</f>
        <v>0</v>
      </c>
      <c r="ES52" s="193" t="n">
        <f aca="false">IF(ISERROR(VLOOKUP($A52,'Import Peak'!$A$3:ES$99,149,FALSE())-VLOOKUP($A52,'Import Peak Change'!$A$106:ES$202,149,FALSE())),0,(VLOOKUP($A52,'Import Peak'!$A$3:ES$99,149,FALSE())-VLOOKUP($A52,'Import Peak Change'!$A$106:ES$202,149,FALSE())))</f>
        <v>0</v>
      </c>
      <c r="ET52" s="193" t="n">
        <f aca="false">IF(ISERROR(VLOOKUP($A52,'Import Peak'!$A$3:ET$99,150,FALSE())-VLOOKUP($A52,'Import Peak Change'!$A$106:ET$202,150,FALSE())),0,(VLOOKUP($A52,'Import Peak'!$A$3:ET$99,150,FALSE())-VLOOKUP($A52,'Import Peak Change'!$A$106:ET$202,150,FALSE())))</f>
        <v>0</v>
      </c>
      <c r="EU52" s="193" t="n">
        <f aca="false">IF(ISERROR(VLOOKUP($A52,'Import Peak'!$A$3:EU$99,151,FALSE())-VLOOKUP($A52,'Import Peak Change'!$A$106:EU$202,151,FALSE())),0,(VLOOKUP($A52,'Import Peak'!$A$3:EU$99,151,FALSE())-VLOOKUP($A52,'Import Peak Change'!$A$106:EU$202,151,FALSE())))</f>
        <v>0</v>
      </c>
      <c r="EV52" s="193" t="n">
        <f aca="false">IF(ISERROR(VLOOKUP($A52,'Import Peak'!$A$3:EV$99,152,FALSE())-VLOOKUP($A52,'Import Peak Change'!$A$106:EV$202,152,FALSE())),0,(VLOOKUP($A52,'Import Peak'!$A$3:EV$99,152,FALSE())-VLOOKUP($A52,'Import Peak Change'!$A$106:EV$202,152,FALSE())))</f>
        <v>0</v>
      </c>
      <c r="EW52" s="193" t="n">
        <f aca="false">IF(ISERROR(VLOOKUP($A52,'Import Peak'!$A$3:EW$99,153,FALSE())-VLOOKUP($A52,'Import Peak Change'!$A$106:EW$202,153,FALSE())),0,(VLOOKUP($A52,'Import Peak'!$A$3:EW$99,153,FALSE())-VLOOKUP($A52,'Import Peak Change'!$A$106:EW$202,153,FALSE())))</f>
        <v>0</v>
      </c>
      <c r="EX52" s="193" t="n">
        <f aca="false">IF(ISERROR(VLOOKUP($A52,'Import Peak'!$A$3:EX$99,154,FALSE())-VLOOKUP($A52,'Import Peak Change'!$A$106:EX$202,154,FALSE())),0,(VLOOKUP($A52,'Import Peak'!$A$3:EX$99,154,FALSE())-VLOOKUP($A52,'Import Peak Change'!$A$106:EX$202,154,FALSE())))</f>
        <v>0</v>
      </c>
      <c r="EY52" s="193" t="n">
        <f aca="false">IF(ISERROR(VLOOKUP($A52,'Import Peak'!$A$3:EY$99,155,FALSE())-VLOOKUP($A52,'Import Peak Change'!$A$106:EY$202,155,FALSE())),0,(VLOOKUP($A52,'Import Peak'!$A$3:EY$99,155,FALSE())-VLOOKUP($A52,'Import Peak Change'!$A$106:EY$202,155,FALSE())))</f>
        <v>0</v>
      </c>
      <c r="EZ52" s="193" t="n">
        <f aca="false">IF(ISERROR(VLOOKUP($A52,'Import Peak'!$A$3:EZ$99,156,FALSE())-VLOOKUP($A52,'Import Peak Change'!$A$106:EZ$202,156,FALSE())),0,(VLOOKUP($A52,'Import Peak'!$A$3:EZ$99,156,FALSE())-VLOOKUP($A52,'Import Peak Change'!$A$106:EZ$202,156,FALSE())))</f>
        <v>0</v>
      </c>
      <c r="FA52" s="193" t="n">
        <f aca="false">IF(ISERROR(VLOOKUP($A52,'Import Peak'!$A$3:FA$99,157,FALSE())-VLOOKUP($A52,'Import Peak Change'!$A$106:FA$202,157,FALSE())),0,(VLOOKUP($A52,'Import Peak'!$A$3:FA$99,157,FALSE())-VLOOKUP($A52,'Import Peak Change'!$A$106:FA$202,157,FALSE())))</f>
        <v>0</v>
      </c>
      <c r="FB52" s="193" t="n">
        <f aca="false">IF(ISERROR(VLOOKUP($A52,'Import Peak'!$A$3:FB$99,158,FALSE())-VLOOKUP($A52,'Import Peak Change'!$A$106:FB$202,158,FALSE())),0,(VLOOKUP($A52,'Import Peak'!$A$3:FB$99,158,FALSE())-VLOOKUP($A52,'Import Peak Change'!$A$106:FB$202,158,FALSE())))</f>
        <v>0</v>
      </c>
      <c r="FC52" s="193" t="n">
        <f aca="false">IF(ISERROR(VLOOKUP($A52,'Import Peak'!$A$3:FC$99,159,FALSE())-VLOOKUP($A52,'Import Peak Change'!$A$106:FC$202,159,FALSE())),0,(VLOOKUP($A52,'Import Peak'!$A$3:FC$99,159,FALSE())-VLOOKUP($A52,'Import Peak Change'!$A$106:FC$202,159,FALSE())))</f>
        <v>0</v>
      </c>
      <c r="FD52" s="193" t="n">
        <f aca="false">IF(ISERROR(VLOOKUP($A52,'Import Peak'!$A$3:FD$99,160,FALSE())-VLOOKUP($A52,'Import Peak Change'!$A$106:FD$202,160,FALSE())),0,(VLOOKUP($A52,'Import Peak'!$A$3:FD$99,160,FALSE())-VLOOKUP($A52,'Import Peak Change'!$A$106:FD$202,160,FALSE())))</f>
        <v>0</v>
      </c>
      <c r="FE52" s="193" t="n">
        <f aca="false">IF(ISERROR(VLOOKUP($A52,'Import Peak'!$A$3:FE$99,161,FALSE())-VLOOKUP($A52,'Import Peak Change'!$A$106:FE$202,161,FALSE())),0,(VLOOKUP($A52,'Import Peak'!$A$3:FE$99,161,FALSE())-VLOOKUP($A52,'Import Peak Change'!$A$106:FE$202,161,FALSE())))</f>
        <v>0</v>
      </c>
      <c r="FF52" s="193" t="n">
        <f aca="false">IF(ISERROR(VLOOKUP($A52,'Import Peak'!$A$3:FF$99,162,FALSE())-VLOOKUP($A52,'Import Peak Change'!$A$106:FF$202,162,FALSE())),0,(VLOOKUP($A52,'Import Peak'!$A$3:FF$99,162,FALSE())-VLOOKUP($A52,'Import Peak Change'!$A$106:FF$202,162,FALSE())))</f>
        <v>0</v>
      </c>
      <c r="FG52" s="193" t="n">
        <f aca="false">IF(ISERROR(VLOOKUP($A52,'Import Peak'!$A$3:FG$99,163,FALSE())-VLOOKUP($A52,'Import Peak Change'!$A$106:FG$202,163,FALSE())),0,(VLOOKUP($A52,'Import Peak'!$A$3:FG$99,163,FALSE())-VLOOKUP($A52,'Import Peak Change'!$A$106:FG$202,163,FALSE())))</f>
        <v>0</v>
      </c>
      <c r="FH52" s="193" t="n">
        <f aca="false">IF(ISERROR(VLOOKUP($A52,'Import Peak'!$A$3:FH$99,164,FALSE())-VLOOKUP($A52,'Import Peak Change'!$A$106:FH$202,164,FALSE())),0,(VLOOKUP($A52,'Import Peak'!$A$3:FH$99,164,FALSE())-VLOOKUP($A52,'Import Peak Change'!$A$106:FH$202,164,FALSE())))</f>
        <v>0</v>
      </c>
      <c r="FI52" s="193" t="n">
        <f aca="false">IF(ISERROR(VLOOKUP($A52,'Import Peak'!$A$3:FI$99,165,FALSE())-VLOOKUP($A52,'Import Peak Change'!$A$106:FI$202,165,FALSE())),0,(VLOOKUP($A52,'Import Peak'!$A$3:FI$99,165,FALSE())-VLOOKUP($A52,'Import Peak Change'!$A$106:FI$202,165,FALSE())))</f>
        <v>0</v>
      </c>
      <c r="FJ52" s="193" t="n">
        <f aca="false">IF(ISERROR(VLOOKUP($A52,'Import Peak'!$A$3:FJ$99,166,FALSE())-VLOOKUP($A52,'Import Peak Change'!$A$106:FJ$202,166,FALSE())),0,(VLOOKUP($A52,'Import Peak'!$A$3:FJ$99,166,FALSE())-VLOOKUP($A52,'Import Peak Change'!$A$106:FJ$202,166,FALSE())))</f>
        <v>0</v>
      </c>
      <c r="FK52" s="193" t="n">
        <f aca="false">IF(ISERROR(VLOOKUP($A52,'Import Peak'!$A$3:FK$99,167,FALSE())-VLOOKUP($A52,'Import Peak Change'!$A$106:FK$202,167,FALSE())),0,(VLOOKUP($A52,'Import Peak'!$A$3:FK$99,167,FALSE())-VLOOKUP($A52,'Import Peak Change'!$A$106:FK$202,167,FALSE())))</f>
        <v>0</v>
      </c>
      <c r="FL52" s="193" t="n">
        <f aca="false">IF(ISERROR(VLOOKUP($A52,'Import Peak'!$A$3:FL$99,168,FALSE())-VLOOKUP($A52,'Import Peak Change'!$A$106:FL$202,168,FALSE())),0,(VLOOKUP($A52,'Import Peak'!$A$3:FL$99,168,FALSE())-VLOOKUP($A52,'Import Peak Change'!$A$106:FL$202,168,FALSE())))</f>
        <v>0</v>
      </c>
      <c r="FM52" s="193" t="n">
        <f aca="false">IF(ISERROR(VLOOKUP($A52,'Import Peak'!$A$3:FM$99,169,FALSE())-VLOOKUP($A52,'Import Peak Change'!$A$106:FM$202,169,FALSE())),0,(VLOOKUP($A52,'Import Peak'!$A$3:FM$99,169,FALSE())-VLOOKUP($A52,'Import Peak Change'!$A$106:FM$202,169,FALSE())))</f>
        <v>0</v>
      </c>
      <c r="FN52" s="193" t="n">
        <f aca="false">IF(ISERROR(VLOOKUP($A52,'Import Peak'!$A$3:FN$99,170,FALSE())-VLOOKUP($A52,'Import Peak Change'!$A$106:FN$202,170,FALSE())),0,(VLOOKUP($A52,'Import Peak'!$A$3:FN$99,170,FALSE())-VLOOKUP($A52,'Import Peak Change'!$A$106:FN$202,170,FALSE())))</f>
        <v>0</v>
      </c>
      <c r="FO52" s="193" t="n">
        <f aca="false">IF(ISERROR(VLOOKUP($A52,'Import Peak'!$A$3:FO$99,171,FALSE())-VLOOKUP($A52,'Import Peak Change'!$A$106:FO$202,171,FALSE())),0,(VLOOKUP($A52,'Import Peak'!$A$3:FO$99,171,FALSE())-VLOOKUP($A52,'Import Peak Change'!$A$106:FO$202,171,FALSE())))</f>
        <v>0</v>
      </c>
      <c r="FP52" s="193" t="n">
        <f aca="false">IF(ISERROR(VLOOKUP($A52,'Import Peak'!$A$3:FP$99,172,FALSE())-VLOOKUP($A52,'Import Peak Change'!$A$106:FP$202,172,FALSE())),0,(VLOOKUP($A52,'Import Peak'!$A$3:FP$99,172,FALSE())-VLOOKUP($A52,'Import Peak Change'!$A$106:FP$202,172,FALSE())))</f>
        <v>0</v>
      </c>
      <c r="FQ52" s="193" t="n">
        <f aca="false">IF(ISERROR(VLOOKUP($A52,'Import Peak'!$A$3:FQ$99,173,FALSE())-VLOOKUP($A52,'Import Peak Change'!$A$106:FQ$202,173,FALSE())),0,(VLOOKUP($A52,'Import Peak'!$A$3:FQ$99,173,FALSE())-VLOOKUP($A52,'Import Peak Change'!$A$106:FQ$202,173,FALSE())))</f>
        <v>0</v>
      </c>
      <c r="FR52" s="193" t="n">
        <f aca="false">IF(ISERROR(VLOOKUP($A52,'Import Peak'!$A$3:FR$99,174,FALSE())-VLOOKUP($A52,'Import Peak Change'!$A$106:FR$202,174,FALSE())),0,(VLOOKUP($A52,'Import Peak'!$A$3:FR$99,174,FALSE())-VLOOKUP($A52,'Import Peak Change'!$A$106:FR$202,174,FALSE())))</f>
        <v>0</v>
      </c>
      <c r="FS52" s="193" t="n">
        <f aca="false">IF(ISERROR(VLOOKUP($A52,'Import Peak'!$A$3:FS$99,175,FALSE())-VLOOKUP($A52,'Import Peak Change'!$A$106:FS$202,175,FALSE())),0,(VLOOKUP($A52,'Import Peak'!$A$3:FS$99,175,FALSE())-VLOOKUP($A52,'Import Peak Change'!$A$106:FS$202,175,FALSE())))</f>
        <v>0</v>
      </c>
      <c r="FT52" s="193" t="n">
        <f aca="false">IF(ISERROR(VLOOKUP($A52,'Import Peak'!$A$3:FT$99,176,FALSE())-VLOOKUP($A52,'Import Peak Change'!$A$106:FT$202,176,FALSE())),0,(VLOOKUP($A52,'Import Peak'!$A$3:FT$99,176,FALSE())-VLOOKUP($A52,'Import Peak Change'!$A$106:FT$202,176,FALSE())))</f>
        <v>0</v>
      </c>
      <c r="FU52" s="193" t="n">
        <f aca="false">IF(ISERROR(VLOOKUP($A52,'Import Peak'!$A$3:FU$99,177,FALSE())-VLOOKUP($A52,'Import Peak Change'!$A$106:FU$202,177,FALSE())),0,(VLOOKUP($A52,'Import Peak'!$A$3:FU$99,177,FALSE())-VLOOKUP($A52,'Import Peak Change'!$A$106:FU$202,177,FALSE())))</f>
        <v>0</v>
      </c>
      <c r="FV52" s="193" t="n">
        <f aca="false">IF(ISERROR(VLOOKUP($A52,'Import Peak'!$A$3:FV$99,178,FALSE())-VLOOKUP($A52,'Import Peak Change'!$A$106:FV$202,178,FALSE())),0,(VLOOKUP($A52,'Import Peak'!$A$3:FV$99,178,FALSE())-VLOOKUP($A52,'Import Peak Change'!$A$106:FV$202,178,FALSE())))</f>
        <v>0</v>
      </c>
      <c r="FW52" s="193" t="n">
        <f aca="false">IF(ISERROR(VLOOKUP($A52,'Import Peak'!$A$3:FW$99,179,FALSE())-VLOOKUP($A52,'Import Peak Change'!$A$106:FW$202,179,FALSE())),0,(VLOOKUP($A52,'Import Peak'!$A$3:FW$99,179,FALSE())-VLOOKUP($A52,'Import Peak Change'!$A$106:FW$202,179,FALSE())))</f>
        <v>0</v>
      </c>
      <c r="FX52" s="193" t="n">
        <f aca="false">IF(ISERROR(VLOOKUP($A52,'Import Peak'!$A$3:FX$99,180,FALSE())-VLOOKUP($A52,'Import Peak Change'!$A$106:FX$202,180,FALSE())),0,(VLOOKUP($A52,'Import Peak'!$A$3:FX$99,180,FALSE())-VLOOKUP($A52,'Import Peak Change'!$A$106:FX$202,180,FALSE())))</f>
        <v>0</v>
      </c>
      <c r="FY52" s="193" t="n">
        <f aca="false">IF(ISERROR(VLOOKUP($A52,'Import Peak'!$A$3:FY$99,181,FALSE())-VLOOKUP($A52,'Import Peak Change'!$A$106:FY$202,181,FALSE())),0,(VLOOKUP($A52,'Import Peak'!$A$3:FY$99,181,FALSE())-VLOOKUP($A52,'Import Peak Change'!$A$106:FY$202,181,FALSE())))</f>
        <v>0</v>
      </c>
      <c r="FZ52" s="193" t="n">
        <f aca="false">IF(ISERROR(VLOOKUP($A52,'Import Peak'!$A$3:FZ$99,182,FALSE())-VLOOKUP($A52,'Import Peak Change'!$A$106:FZ$202,182,FALSE())),0,(VLOOKUP($A52,'Import Peak'!$A$3:FZ$99,182,FALSE())-VLOOKUP($A52,'Import Peak Change'!$A$106:FZ$202,182,FALSE())))</f>
        <v>0</v>
      </c>
      <c r="GA52" s="193" t="n">
        <f aca="false">IF(ISERROR(VLOOKUP($A52,'Import Peak'!$A$3:GA$99,183,FALSE())-VLOOKUP($A52,'Import Peak Change'!$A$106:GA$202,183,FALSE())),0,(VLOOKUP($A52,'Import Peak'!$A$3:GA$99,183,FALSE())-VLOOKUP($A52,'Import Peak Change'!$A$106:GA$202,183,FALSE())))</f>
        <v>0</v>
      </c>
      <c r="GB52" s="193" t="n">
        <f aca="false">IF(ISERROR(VLOOKUP($A52,'Import Peak'!$A$3:GB$99,184,FALSE())-VLOOKUP($A52,'Import Peak Change'!$A$106:GB$202,184,FALSE())),0,(VLOOKUP($A52,'Import Peak'!$A$3:GB$99,184,FALSE())-VLOOKUP($A52,'Import Peak Change'!$A$106:GB$202,184,FALSE())))</f>
        <v>0</v>
      </c>
      <c r="GC52" s="193" t="n">
        <f aca="false">IF(ISERROR(VLOOKUP($A52,'Import Peak'!$A$3:GC$99,185,FALSE())-VLOOKUP($A52,'Import Peak Change'!$A$106:GC$202,185,FALSE())),0,(VLOOKUP($A52,'Import Peak'!$A$3:GC$99,185,FALSE())-VLOOKUP($A52,'Import Peak Change'!$A$106:GC$202,185,FALSE())))</f>
        <v>0</v>
      </c>
      <c r="GD52" s="193" t="n">
        <f aca="false">IF(ISERROR(VLOOKUP($A52,'Import Peak'!$A$3:GD$99,186,FALSE())-VLOOKUP($A52,'Import Peak Change'!$A$106:GD$202,186,FALSE())),0,(VLOOKUP($A52,'Import Peak'!$A$3:GD$99,186,FALSE())-VLOOKUP($A52,'Import Peak Change'!$A$106:GD$202,186,FALSE())))</f>
        <v>0</v>
      </c>
      <c r="GE52" s="193" t="n">
        <f aca="false">IF(ISERROR(VLOOKUP($A52,'Import Peak'!$A$3:GE$99,187,FALSE())-VLOOKUP($A52,'Import Peak Change'!$A$106:GE$202,187,FALSE())),0,(VLOOKUP($A52,'Import Peak'!$A$3:GE$99,187,FALSE())-VLOOKUP($A52,'Import Peak Change'!$A$106:GE$202,187,FALSE())))</f>
        <v>0</v>
      </c>
      <c r="GF52" s="193" t="n">
        <f aca="false">IF(ISERROR(VLOOKUP($A52,'Import Peak'!$A$3:GF$99,188,FALSE())-VLOOKUP($A52,'Import Peak Change'!$A$106:GF$202,188,FALSE())),0,(VLOOKUP($A52,'Import Peak'!$A$3:GF$99,188,FALSE())-VLOOKUP($A52,'Import Peak Change'!$A$106:GF$202,188,FALSE())))</f>
        <v>0</v>
      </c>
      <c r="GG52" s="193" t="n">
        <f aca="false">IF(ISERROR(VLOOKUP($A52,'Import Peak'!$A$3:GG$99,189,FALSE())-VLOOKUP($A52,'Import Peak Change'!$A$106:GG$202,189,FALSE())),0,(VLOOKUP($A52,'Import Peak'!$A$3:GG$99,189,FALSE())-VLOOKUP($A52,'Import Peak Change'!$A$106:GG$202,189,FALSE())))</f>
        <v>0</v>
      </c>
      <c r="GH52" s="193" t="n">
        <f aca="false">IF(ISERROR(VLOOKUP($A52,'Import Peak'!$A$3:GH$99,190,FALSE())-VLOOKUP($A52,'Import Peak Change'!$A$106:GH$202,190,FALSE())),0,(VLOOKUP($A52,'Import Peak'!$A$3:GH$99,190,FALSE())-VLOOKUP($A52,'Import Peak Change'!$A$106:GH$202,190,FALSE())))</f>
        <v>0</v>
      </c>
      <c r="GI52" s="193" t="n">
        <f aca="false">IF(ISERROR(VLOOKUP($A52,'Import Peak'!$A$3:GI$99,191,FALSE())-VLOOKUP($A52,'Import Peak Change'!$A$106:GI$202,191,FALSE())),0,(VLOOKUP($A52,'Import Peak'!$A$3:GI$99,191,FALSE())-VLOOKUP($A52,'Import Peak Change'!$A$106:GI$202,191,FALSE())))</f>
        <v>0</v>
      </c>
      <c r="GJ52" s="193" t="n">
        <f aca="false">IF(ISERROR(VLOOKUP($A52,'Import Peak'!$A$3:GJ$99,192,FALSE())-VLOOKUP($A52,'Import Peak Change'!$A$106:GJ$202,192,FALSE())),0,(VLOOKUP($A52,'Import Peak'!$A$3:GJ$99,192,FALSE())-VLOOKUP($A52,'Import Peak Change'!$A$106:GJ$202,192,FALSE())))</f>
        <v>0</v>
      </c>
      <c r="GK52" s="193" t="n">
        <f aca="false">IF(ISERROR(VLOOKUP($A52,'Import Peak'!$A$3:GK$99,193,FALSE())-VLOOKUP($A52,'Import Peak Change'!$A$106:GK$202,193,FALSE())),0,(VLOOKUP($A52,'Import Peak'!$A$3:GK$99,193,FALSE())-VLOOKUP($A52,'Import Peak Change'!$A$106:GK$202,193,FALSE())))</f>
        <v>0</v>
      </c>
      <c r="GL52" s="193" t="n">
        <f aca="false">IF(ISERROR(VLOOKUP($A52,'Import Peak'!$A$3:GL$99,194,FALSE())-VLOOKUP($A52,'Import Peak Change'!$A$106:GL$202,194,FALSE())),0,(VLOOKUP($A52,'Import Peak'!$A$3:GL$99,194,FALSE())-VLOOKUP($A52,'Import Peak Change'!$A$106:GL$202,194,FALSE())))</f>
        <v>0</v>
      </c>
      <c r="GM52" s="193" t="n">
        <f aca="false">IF(ISERROR(VLOOKUP($A52,'Import Peak'!$A$3:GM$99,195,FALSE())-VLOOKUP($A52,'Import Peak Change'!$A$106:GM$202,195,FALSE())),0,(VLOOKUP($A52,'Import Peak'!$A$3:GM$99,195,FALSE())-VLOOKUP($A52,'Import Peak Change'!$A$106:GM$202,195,FALSE())))</f>
        <v>0</v>
      </c>
      <c r="GN52" s="193" t="n">
        <f aca="false">IF(ISERROR(VLOOKUP($A52,'Import Peak'!$A$3:GN$99,196,FALSE())-VLOOKUP($A52,'Import Peak Change'!$A$106:GN$202,196,FALSE())),0,(VLOOKUP($A52,'Import Peak'!$A$3:GN$99,196,FALSE())-VLOOKUP($A52,'Import Peak Change'!$A$106:GN$202,196,FALSE())))</f>
        <v>0</v>
      </c>
      <c r="GO52" s="193" t="n">
        <f aca="false">IF(ISERROR(VLOOKUP($A52,'Import Peak'!$A$3:GO$99,197,FALSE())-VLOOKUP($A52,'Import Peak Change'!$A$106:GO$202,197,FALSE())),0,(VLOOKUP($A52,'Import Peak'!$A$3:GO$99,197,FALSE())-VLOOKUP($A52,'Import Peak Change'!$A$106:GO$202,197,FALSE())))</f>
        <v>0</v>
      </c>
      <c r="GP52" s="193" t="n">
        <f aca="false">IF(ISERROR(VLOOKUP($A52,'Import Peak'!$A$3:GP$99,198,FALSE())-VLOOKUP($A52,'Import Peak Change'!$A$106:GP$202,198,FALSE())),0,(VLOOKUP($A52,'Import Peak'!$A$3:GP$99,198,FALSE())-VLOOKUP($A52,'Import Peak Change'!$A$106:GP$202,198,FALSE())))</f>
        <v>0</v>
      </c>
      <c r="GQ52" s="193" t="n">
        <f aca="false">IF(ISERROR(VLOOKUP($A52,'Import Peak'!$A$3:GQ$99,199,FALSE())-VLOOKUP($A52,'Import Peak Change'!$A$106:GQ$202,199,FALSE())),0,(VLOOKUP($A52,'Import Peak'!$A$3:GQ$99,199,FALSE())-VLOOKUP($A52,'Import Peak Change'!$A$106:GQ$202,199,FALSE())))</f>
        <v>0</v>
      </c>
      <c r="GR52" s="193" t="n">
        <f aca="false">IF(ISERROR(VLOOKUP($A52,'Import Peak'!$A$3:GR$99,200,FALSE())-VLOOKUP($A52,'Import Peak Change'!$A$106:GR$202,200,FALSE())),0,(VLOOKUP($A52,'Import Peak'!$A$3:GR$99,200,FALSE())-VLOOKUP($A52,'Import Peak Change'!$A$106:GR$202,200,FALSE())))</f>
        <v>0</v>
      </c>
      <c r="GS52" s="193" t="n">
        <f aca="false">IF(ISERROR(VLOOKUP($A52,'Import Peak'!$A$3:GS$99,201,FALSE())-VLOOKUP($A52,'Import Peak Change'!$A$106:GS$202,201,FALSE())),0,(VLOOKUP($A52,'Import Peak'!$A$3:GS$99,201,FALSE())-VLOOKUP($A52,'Import Peak Change'!$A$106:GS$202,201,FALSE())))</f>
        <v>0</v>
      </c>
      <c r="GT52" s="193" t="n">
        <f aca="false">IF(ISERROR(VLOOKUP($A52,'Import Peak'!$A$3:GT$99,202,FALSE())-VLOOKUP($A52,'Import Peak Change'!$A$106:GT$202,202,FALSE())),0,(VLOOKUP($A52,'Import Peak'!$A$3:GT$99,202,FALSE())-VLOOKUP($A52,'Import Peak Change'!$A$106:GT$202,202,FALSE())))</f>
        <v>0</v>
      </c>
      <c r="GU52" s="193" t="n">
        <f aca="false">IF(ISERROR(VLOOKUP($A52,'Import Peak'!$A$3:GU$99,203,FALSE())-VLOOKUP($A52,'Import Peak Change'!$A$106:GU$202,203,FALSE())),0,(VLOOKUP($A52,'Import Peak'!$A$3:GU$99,203,FALSE())-VLOOKUP($A52,'Import Peak Change'!$A$106:GU$202,203,FALSE())))</f>
        <v>0</v>
      </c>
      <c r="GV52" s="193" t="n">
        <f aca="false">IF(ISERROR(VLOOKUP($A52,'Import Peak'!$A$3:GV$99,204,FALSE())-VLOOKUP($A52,'Import Peak Change'!$A$106:GV$202,204,FALSE())),0,(VLOOKUP($A52,'Import Peak'!$A$3:GV$99,204,FALSE())-VLOOKUP($A52,'Import Peak Change'!$A$106:GV$202,204,FALSE())))</f>
        <v>0</v>
      </c>
      <c r="GW52" s="193" t="n">
        <f aca="false">IF(ISERROR(VLOOKUP($A52,'Import Peak'!$A$3:GW$99,205,FALSE())-VLOOKUP($A52,'Import Peak Change'!$A$106:GW$202,205,FALSE())),0,(VLOOKUP($A52,'Import Peak'!$A$3:GW$99,205,FALSE())-VLOOKUP($A52,'Import Peak Change'!$A$106:GW$202,205,FALSE())))</f>
        <v>0</v>
      </c>
      <c r="GX52" s="193" t="n">
        <f aca="false">IF(ISERROR(VLOOKUP($A52,'Import Peak'!$A$3:GX$99,206,FALSE())-VLOOKUP($A52,'Import Peak Change'!$A$106:GX$202,206,FALSE())),0,(VLOOKUP($A52,'Import Peak'!$A$3:GX$99,206,FALSE())-VLOOKUP($A52,'Import Peak Change'!$A$106:GX$202,206,FALSE())))</f>
        <v>0</v>
      </c>
      <c r="GY52" s="193" t="n">
        <f aca="false">IF(ISERROR(VLOOKUP($A52,'Import Peak'!$A$3:GY$99,207,FALSE())-VLOOKUP($A52,'Import Peak Change'!$A$106:GY$202,207,FALSE())),0,(VLOOKUP($A52,'Import Peak'!$A$3:GY$99,207,FALSE())-VLOOKUP($A52,'Import Peak Change'!$A$106:GY$202,207,FALSE())))</f>
        <v>0</v>
      </c>
      <c r="GZ52" s="193" t="n">
        <f aca="false">IF(ISERROR(VLOOKUP($A52,'Import Peak'!$A$3:GZ$99,208,FALSE())-VLOOKUP($A52,'Import Peak Change'!$A$106:GZ$202,208,FALSE())),0,(VLOOKUP($A52,'Import Peak'!$A$3:GZ$99,208,FALSE())-VLOOKUP($A52,'Import Peak Change'!$A$106:GZ$202,208,FALSE())))</f>
        <v>0</v>
      </c>
      <c r="HA52" s="193" t="n">
        <f aca="false">IF(ISERROR(VLOOKUP($A52,'Import Peak'!$A$3:HA$99,209,FALSE())-VLOOKUP($A52,'Import Peak Change'!$A$106:HA$202,209,FALSE())),0,(VLOOKUP($A52,'Import Peak'!$A$3:HA$99,209,FALSE())-VLOOKUP($A52,'Import Peak Change'!$A$106:HA$202,209,FALSE())))</f>
        <v>0</v>
      </c>
      <c r="HB52" s="193" t="n">
        <f aca="false">IF(ISERROR(VLOOKUP($A52,'Import Peak'!$A$3:HB$99,210,FALSE())-VLOOKUP($A52,'Import Peak Change'!$A$106:HB$202,210,FALSE())),0,(VLOOKUP($A52,'Import Peak'!$A$3:HB$99,210,FALSE())-VLOOKUP($A52,'Import Peak Change'!$A$106:HB$202,210,FALSE())))</f>
        <v>0</v>
      </c>
      <c r="HC52" s="193" t="n">
        <f aca="false">IF(ISERROR(VLOOKUP($A52,'Import Peak'!$A$3:HC$99,211,FALSE())-VLOOKUP($A52,'Import Peak Change'!$A$106:HC$202,211,FALSE())),0,(VLOOKUP($A52,'Import Peak'!$A$3:HC$99,211,FALSE())-VLOOKUP($A52,'Import Peak Change'!$A$106:HC$202,211,FALSE())))</f>
        <v>0</v>
      </c>
      <c r="HD52" s="193" t="n">
        <f aca="false">IF(ISERROR(VLOOKUP($A52,'Import Peak'!$A$3:HD$99,212,FALSE())-VLOOKUP($A52,'Import Peak Change'!$A$106:HD$202,212,FALSE())),0,(VLOOKUP($A52,'Import Peak'!$A$3:HD$99,212,FALSE())-VLOOKUP($A52,'Import Peak Change'!$A$106:HD$202,212,FALSE())))</f>
        <v>0</v>
      </c>
      <c r="HE52" s="193" t="n">
        <f aca="false">IF(ISERROR(VLOOKUP($A52,'Import Peak'!$A$3:HE$99,213,FALSE())-VLOOKUP($A52,'Import Peak Change'!$A$106:HE$202,213,FALSE())),0,(VLOOKUP($A52,'Import Peak'!$A$3:HE$99,213,FALSE())-VLOOKUP($A52,'Import Peak Change'!$A$106:HE$202,213,FALSE())))</f>
        <v>0</v>
      </c>
      <c r="HF52" s="193" t="n">
        <f aca="false">IF(ISERROR(VLOOKUP($A52,'Import Peak'!$A$3:HF$99,214,FALSE())-VLOOKUP($A52,'Import Peak Change'!$A$106:HF$202,214,FALSE())),0,(VLOOKUP($A52,'Import Peak'!$A$3:HF$99,214,FALSE())-VLOOKUP($A52,'Import Peak Change'!$A$106:HF$202,214,FALSE())))</f>
        <v>0</v>
      </c>
      <c r="HG52" s="193" t="n">
        <f aca="false">IF(ISERROR(VLOOKUP($A52,'Import Peak'!$A$3:HG$99,215,FALSE())-VLOOKUP($A52,'Import Peak Change'!$A$106:HG$202,215,FALSE())),0,(VLOOKUP($A52,'Import Peak'!$A$3:HG$99,215,FALSE())-VLOOKUP($A52,'Import Peak Change'!$A$106:HG$202,215,FALSE())))</f>
        <v>0</v>
      </c>
      <c r="HH52" s="193" t="n">
        <f aca="false">IF(ISERROR(VLOOKUP($A52,'Import Peak'!$A$3:HH$99,216,FALSE())-VLOOKUP($A52,'Import Peak Change'!$A$106:HH$202,216,FALSE())),0,(VLOOKUP($A52,'Import Peak'!$A$3:HH$99,216,FALSE())-VLOOKUP($A52,'Import Peak Change'!$A$106:HH$202,216,FALSE())))</f>
        <v>0</v>
      </c>
      <c r="HI52" s="193" t="n">
        <f aca="false">IF(ISERROR(VLOOKUP($A52,'Import Peak'!$A$3:HI$99,217,FALSE())-VLOOKUP($A52,'Import Peak Change'!$A$106:HI$202,217,FALSE())),0,(VLOOKUP($A52,'Import Peak'!$A$3:HI$99,217,FALSE())-VLOOKUP($A52,'Import Peak Change'!$A$106:HI$202,217,FALSE())))</f>
        <v>0</v>
      </c>
      <c r="HJ52" s="193" t="n">
        <f aca="false">IF(ISERROR(VLOOKUP($A52,'Import Peak'!$A$3:HJ$99,218,FALSE())-VLOOKUP($A52,'Import Peak Change'!$A$106:HJ$202,218,FALSE())),0,(VLOOKUP($A52,'Import Peak'!$A$3:HJ$99,218,FALSE())-VLOOKUP($A52,'Import Peak Change'!$A$106:HJ$202,218,FALSE())))</f>
        <v>0</v>
      </c>
      <c r="HK52" s="193" t="n">
        <f aca="false">IF(ISERROR(VLOOKUP($A52,'Import Peak'!$A$3:HK$99,219,FALSE())-VLOOKUP($A52,'Import Peak Change'!$A$106:HK$202,219,FALSE())),0,(VLOOKUP($A52,'Import Peak'!$A$3:HK$99,219,FALSE())-VLOOKUP($A52,'Import Peak Change'!$A$106:HK$202,219,FALSE())))</f>
        <v>0</v>
      </c>
      <c r="HL52" s="193" t="n">
        <f aca="false">IF(ISERROR(VLOOKUP($A52,'Import Peak'!$A$3:HL$99,220,FALSE())-VLOOKUP($A52,'Import Peak Change'!$A$106:HL$202,220,FALSE())),0,(VLOOKUP($A52,'Import Peak'!$A$3:HL$99,220,FALSE())-VLOOKUP($A52,'Import Peak Change'!$A$106:HL$202,220,FALSE())))</f>
        <v>0</v>
      </c>
      <c r="HM52" s="193" t="n">
        <f aca="false">IF(ISERROR(VLOOKUP($A52,'Import Peak'!$A$3:HM$99,221,FALSE())-VLOOKUP($A52,'Import Peak Change'!$A$106:HM$202,221,FALSE())),0,(VLOOKUP($A52,'Import Peak'!$A$3:HM$99,221,FALSE())-VLOOKUP($A52,'Import Peak Change'!$A$106:HM$202,221,FALSE())))</f>
        <v>0</v>
      </c>
      <c r="HN52" s="193" t="n">
        <f aca="false">IF(ISERROR(VLOOKUP($A52,'Import Peak'!$A$3:HN$99,222,FALSE())-VLOOKUP($A52,'Import Peak Change'!$A$106:HN$202,222,FALSE())),0,(VLOOKUP($A52,'Import Peak'!$A$3:HN$99,222,FALSE())-VLOOKUP($A52,'Import Peak Change'!$A$106:HN$202,222,FALSE())))</f>
        <v>0</v>
      </c>
      <c r="HO52" s="193" t="n">
        <f aca="false">IF(ISERROR(VLOOKUP($A52,'Import Peak'!$A$3:HO$99,223,FALSE())-VLOOKUP($A52,'Import Peak Change'!$A$106:HO$202,223,FALSE())),0,(VLOOKUP($A52,'Import Peak'!$A$3:HO$99,223,FALSE())-VLOOKUP($A52,'Import Peak Change'!$A$106:HO$202,223,FALSE())))</f>
        <v>0</v>
      </c>
      <c r="HP52" s="193" t="n">
        <f aca="false">IF(ISERROR(VLOOKUP($A52,'Import Peak'!$A$3:HP$99,224,FALSE())-VLOOKUP($A52,'Import Peak Change'!$A$106:HP$202,224,FALSE())),0,(VLOOKUP($A52,'Import Peak'!$A$3:HP$99,224,FALSE())-VLOOKUP($A52,'Import Peak Change'!$A$106:HP$202,224,FALSE())))</f>
        <v>0</v>
      </c>
      <c r="HQ52" s="193" t="n">
        <f aca="false">IF(ISERROR(VLOOKUP($A52,'Import Peak'!$A$3:HQ$99,225,FALSE())-VLOOKUP($A52,'Import Peak Change'!$A$106:HQ$202,225,FALSE())),0,(VLOOKUP($A52,'Import Peak'!$A$3:HQ$99,225,FALSE())-VLOOKUP($A52,'Import Peak Change'!$A$106:HQ$202,225,FALSE())))</f>
        <v>0</v>
      </c>
      <c r="HR52" s="193" t="n">
        <f aca="false">IF(ISERROR(VLOOKUP($A52,'Import Peak'!$A$3:HR$99,226,FALSE())-VLOOKUP($A52,'Import Peak Change'!$A$106:HR$202,226,FALSE())),0,(VLOOKUP($A52,'Import Peak'!$A$3:HR$99,226,FALSE())-VLOOKUP($A52,'Import Peak Change'!$A$106:HR$202,226,FALSE())))</f>
        <v>0</v>
      </c>
      <c r="HS52" s="193" t="n">
        <f aca="false">IF(ISERROR(VLOOKUP($A52,'Import Peak'!$A$3:HS$99,227,FALSE())-VLOOKUP($A52,'Import Peak Change'!$A$106:HS$202,227,FALSE())),0,(VLOOKUP($A52,'Import Peak'!$A$3:HS$99,227,FALSE())-VLOOKUP($A52,'Import Peak Change'!$A$106:HS$202,227,FALSE())))</f>
        <v>0</v>
      </c>
      <c r="HT52" s="193" t="n">
        <f aca="false">IF(ISERROR(VLOOKUP($A52,'Import Peak'!$A$3:HT$99,228,FALSE())-VLOOKUP($A52,'Import Peak Change'!$A$106:HT$202,228,FALSE())),0,(VLOOKUP($A52,'Import Peak'!$A$3:HT$99,228,FALSE())-VLOOKUP($A52,'Import Peak Change'!$A$106:HT$202,228,FALSE())))</f>
        <v>0</v>
      </c>
      <c r="HU52" s="193" t="n">
        <f aca="false">IF(ISERROR(VLOOKUP($A52,'Import Peak'!$A$3:HU$99,229,FALSE())-VLOOKUP($A52,'Import Peak Change'!$A$106:HU$202,229,FALSE())),0,(VLOOKUP($A52,'Import Peak'!$A$3:HU$99,229,FALSE())-VLOOKUP($A52,'Import Peak Change'!$A$106:HU$202,229,FALSE())))</f>
        <v>0</v>
      </c>
      <c r="HV52" s="193" t="n">
        <f aca="false">IF(ISERROR(VLOOKUP($A52,'Import Peak'!$A$3:HV$99,230,FALSE())-VLOOKUP($A52,'Import Peak Change'!$A$106:HV$202,230,FALSE())),0,(VLOOKUP($A52,'Import Peak'!$A$3:HV$99,230,FALSE())-VLOOKUP($A52,'Import Peak Change'!$A$106:HV$202,230,FALSE())))</f>
        <v>0</v>
      </c>
      <c r="HW52" s="193" t="n">
        <f aca="false">IF(ISERROR(VLOOKUP($A52,'Import Peak'!$A$3:HW$99,231,FALSE())-VLOOKUP($A52,'Import Peak Change'!$A$106:HW$202,231,FALSE())),0,(VLOOKUP($A52,'Import Peak'!$A$3:HW$99,231,FALSE())-VLOOKUP($A52,'Import Peak Change'!$A$106:HW$202,231,FALSE())))</f>
        <v>0</v>
      </c>
      <c r="HX52" s="193" t="n">
        <f aca="false">IF(ISERROR(VLOOKUP($A52,'Import Peak'!$A$3:HX$99,232,FALSE())-VLOOKUP($A52,'Import Peak Change'!$A$106:HX$202,232,FALSE())),0,(VLOOKUP($A52,'Import Peak'!$A$3:HX$99,232,FALSE())-VLOOKUP($A52,'Import Peak Change'!$A$106:HX$202,232,FALSE())))</f>
        <v>0</v>
      </c>
      <c r="HY52" s="193" t="n">
        <f aca="false">IF(ISERROR(VLOOKUP($A52,'Import Peak'!$A$3:HY$99,233,FALSE())-VLOOKUP($A52,'Import Peak Change'!$A$106:HY$202,233,FALSE())),0,(VLOOKUP($A52,'Import Peak'!$A$3:HY$99,233,FALSE())-VLOOKUP($A52,'Import Peak Change'!$A$106:HY$202,233,FALSE())))</f>
        <v>0</v>
      </c>
      <c r="HZ52" s="193" t="n">
        <f aca="false">IF(ISERROR(VLOOKUP($A52,'Import Peak'!$A$3:HZ$99,234,FALSE())-VLOOKUP($A52,'Import Peak Change'!$A$106:HZ$202,234,FALSE())),0,(VLOOKUP($A52,'Import Peak'!$A$3:HZ$99,234,FALSE())-VLOOKUP($A52,'Import Peak Change'!$A$106:HZ$202,234,FALSE())))</f>
        <v>0</v>
      </c>
      <c r="IA52" s="193" t="n">
        <f aca="false">IF(ISERROR(VLOOKUP($A52,'Import Peak'!$A$3:IA$99,235,FALSE())-VLOOKUP($A52,'Import Peak Change'!$A$106:IA$202,235,FALSE())),0,(VLOOKUP($A52,'Import Peak'!$A$3:IA$99,235,FALSE())-VLOOKUP($A52,'Import Peak Change'!$A$106:IA$202,235,FALSE())))</f>
        <v>0</v>
      </c>
      <c r="IB52" s="193" t="n">
        <f aca="false">IF(ISERROR(VLOOKUP($A52,'Import Peak'!$A$3:IB$99,236,FALSE())-VLOOKUP($A52,'Import Peak Change'!$A$106:IB$202,236,FALSE())),0,(VLOOKUP($A52,'Import Peak'!$A$3:IB$99,236,FALSE())-VLOOKUP($A52,'Import Peak Change'!$A$106:IB$202,236,FALSE())))</f>
        <v>0</v>
      </c>
      <c r="IC52" s="193" t="n">
        <f aca="false">IF(ISERROR(VLOOKUP($A52,'Import Peak'!$A$3:IC$99,237,FALSE())-VLOOKUP($A52,'Import Peak Change'!$A$106:IC$202,237,FALSE())),0,(VLOOKUP($A52,'Import Peak'!$A$3:IC$99,237,FALSE())-VLOOKUP($A52,'Import Peak Change'!$A$106:IC$202,237,FALSE())))</f>
        <v>0</v>
      </c>
      <c r="ID52" s="193" t="n">
        <f aca="false">IF(ISERROR(VLOOKUP($A52,'Import Peak'!$A$3:ID$99,238,FALSE())-VLOOKUP($A52,'Import Peak Change'!$A$106:ID$202,238,FALSE())),0,(VLOOKUP($A52,'Import Peak'!$A$3:ID$99,238,FALSE())-VLOOKUP($A52,'Import Peak Change'!$A$106:ID$202,238,FALSE())))</f>
        <v>0</v>
      </c>
      <c r="IE52" s="193" t="n">
        <f aca="false">IF(ISERROR(VLOOKUP($A52,'Import Peak'!$A$3:IE$99,239,FALSE())-VLOOKUP($A52,'Import Peak Change'!$A$106:IE$202,239,FALSE())),0,(VLOOKUP($A52,'Import Peak'!$A$3:IE$99,239,FALSE())-VLOOKUP($A52,'Import Peak Change'!$A$106:IE$202,239,FALSE())))</f>
        <v>0</v>
      </c>
    </row>
    <row r="53" customFormat="false" ht="12.75" hidden="false" customHeight="false" outlineLevel="0" collapsed="false">
      <c r="A53" s="201" t="str">
        <f aca="false">IF('Import Peak'!A50=0,"",'Import Peak'!A50)</f>
        <v/>
      </c>
      <c r="B53" s="193"/>
      <c r="C53" s="193"/>
      <c r="D53" s="193"/>
      <c r="E53" s="193"/>
      <c r="F53" s="193"/>
      <c r="G53" s="193" t="n">
        <f aca="false">IF(ISERROR(VLOOKUP($A53,'Import Peak'!$A$3:G$99,7,FALSE())-VLOOKUP($A53,'Import Peak Change'!$A$106:G$202,7,FALSE())),0,(VLOOKUP($A53,'Import Peak'!$A$3:G$99,7,FALSE())-VLOOKUP($A53,'Import Peak Change'!$A$106:G$202,7,FALSE())))</f>
        <v>0</v>
      </c>
      <c r="H53" s="193" t="n">
        <f aca="false">IF(ISERROR(VLOOKUP($A53,'Import Peak'!$A$3:H$99,8,FALSE())-VLOOKUP($A53,'Import Peak Change'!$A$106:H$202,8,FALSE())),0,(VLOOKUP($A53,'Import Peak'!$A$3:H$99,8,FALSE())-VLOOKUP($A53,'Import Peak Change'!$A$106:H$202,8,FALSE())))</f>
        <v>0</v>
      </c>
      <c r="I53" s="193" t="n">
        <f aca="false">IF(ISERROR(VLOOKUP($A53,'Import Peak'!$A$3:I$99,9,FALSE())-VLOOKUP($A53,'Import Peak Change'!$A$106:I$202,9,FALSE())),0,(VLOOKUP($A53,'Import Peak'!$A$3:I$99,9,FALSE())-VLOOKUP($A53,'Import Peak Change'!$A$106:I$202,9,FALSE())))</f>
        <v>0</v>
      </c>
      <c r="J53" s="193" t="n">
        <f aca="false">IF(ISERROR(VLOOKUP($A53,'Import Peak'!$A$3:J$99,10,FALSE())-VLOOKUP($A53,'Import Peak Change'!$A$106:J$202,10,FALSE())),0,(VLOOKUP($A53,'Import Peak'!$A$3:J$99,10,FALSE())-VLOOKUP($A53,'Import Peak Change'!$A$106:J$202,10,FALSE())))</f>
        <v>0</v>
      </c>
      <c r="K53" s="193" t="n">
        <f aca="false">IF(ISERROR(VLOOKUP($A53,'Import Peak'!$A$3:K$99,11,FALSE())-VLOOKUP($A53,'Import Peak Change'!$A$106:K$202,11,FALSE())),0,(VLOOKUP($A53,'Import Peak'!$A$3:K$99,11,FALSE())-VLOOKUP($A53,'Import Peak Change'!$A$106:K$202,11,FALSE())))</f>
        <v>0</v>
      </c>
      <c r="L53" s="193" t="n">
        <f aca="false">IF(ISERROR(VLOOKUP($A53,'Import Peak'!$A$3:L$99,12,FALSE())-VLOOKUP($A53,'Import Peak Change'!$A$106:L$202,12,FALSE())),0,(VLOOKUP($A53,'Import Peak'!$A$3:L$99,12,FALSE())-VLOOKUP($A53,'Import Peak Change'!$A$106:L$202,12,FALSE())))</f>
        <v>0</v>
      </c>
      <c r="M53" s="193" t="n">
        <f aca="false">IF(ISERROR(VLOOKUP($A53,'Import Peak'!$A$3:M$99,13,FALSE())-VLOOKUP($A53,'Import Peak Change'!$A$106:M$202,13,FALSE())),0,(VLOOKUP($A53,'Import Peak'!$A$3:M$99,13,FALSE())-VLOOKUP($A53,'Import Peak Change'!$A$106:M$202,13,FALSE())))</f>
        <v>0</v>
      </c>
      <c r="N53" s="193" t="n">
        <f aca="false">IF(ISERROR(VLOOKUP($A53,'Import Peak'!$A$3:N$99,14,FALSE())-VLOOKUP($A53,'Import Peak Change'!$A$106:N$202,14,FALSE())),0,(VLOOKUP($A53,'Import Peak'!$A$3:N$99,14,FALSE())-VLOOKUP($A53,'Import Peak Change'!$A$106:N$202,14,FALSE())))</f>
        <v>0</v>
      </c>
      <c r="O53" s="193" t="n">
        <f aca="false">IF(ISERROR(VLOOKUP($A53,'Import Peak'!$A$3:O$99,15,FALSE())-VLOOKUP($A53,'Import Peak Change'!$A$106:O$202,15,FALSE())),0,(VLOOKUP($A53,'Import Peak'!$A$3:O$99,15,FALSE())-VLOOKUP($A53,'Import Peak Change'!$A$106:O$202,15,FALSE())))</f>
        <v>0</v>
      </c>
      <c r="P53" s="193" t="n">
        <f aca="false">IF(ISERROR(VLOOKUP($A53,'Import Peak'!$A$3:P$99,16,FALSE())-VLOOKUP($A53,'Import Peak Change'!$A$106:P$202,16,FALSE())),0,(VLOOKUP($A53,'Import Peak'!$A$3:P$99,16,FALSE())-VLOOKUP($A53,'Import Peak Change'!$A$106:P$202,16,FALSE())))</f>
        <v>0</v>
      </c>
      <c r="Q53" s="193" t="n">
        <f aca="false">IF(ISERROR(VLOOKUP($A53,'Import Peak'!$A$3:Q$99,17,FALSE())-VLOOKUP($A53,'Import Peak Change'!$A$106:Q$202,17,FALSE())),0,(VLOOKUP($A53,'Import Peak'!$A$3:Q$99,17,FALSE())-VLOOKUP($A53,'Import Peak Change'!$A$106:Q$202,17,FALSE())))</f>
        <v>0</v>
      </c>
      <c r="R53" s="193" t="n">
        <f aca="false">IF(ISERROR(VLOOKUP($A53,'Import Peak'!$A$3:R$99,18,FALSE())-VLOOKUP($A53,'Import Peak Change'!$A$106:R$202,18,FALSE())),0,(VLOOKUP($A53,'Import Peak'!$A$3:R$99,18,FALSE())-VLOOKUP($A53,'Import Peak Change'!$A$106:R$202,18,FALSE())))</f>
        <v>0</v>
      </c>
      <c r="S53" s="193" t="n">
        <f aca="false">IF(ISERROR(VLOOKUP($A53,'Import Peak'!$A$3:S$99,19,FALSE())-VLOOKUP($A53,'Import Peak Change'!$A$106:S$202,19,FALSE())),0,(VLOOKUP($A53,'Import Peak'!$A$3:S$99,19,FALSE())-VLOOKUP($A53,'Import Peak Change'!$A$106:S$202,19,FALSE())))</f>
        <v>0</v>
      </c>
      <c r="T53" s="193" t="n">
        <f aca="false">IF(ISERROR(VLOOKUP($A53,'Import Peak'!$A$3:T$99,20,FALSE())-VLOOKUP($A53,'Import Peak Change'!$A$106:T$202,20,FALSE())),0,(VLOOKUP($A53,'Import Peak'!$A$3:T$99,20,FALSE())-VLOOKUP($A53,'Import Peak Change'!$A$106:T$202,20,FALSE())))</f>
        <v>0</v>
      </c>
      <c r="U53" s="193" t="n">
        <f aca="false">IF(ISERROR(VLOOKUP($A53,'Import Peak'!$A$3:U$99,21,FALSE())-VLOOKUP($A53,'Import Peak Change'!$A$106:U$202,21,FALSE())),0,(VLOOKUP($A53,'Import Peak'!$A$3:U$99,21,FALSE())-VLOOKUP($A53,'Import Peak Change'!$A$106:U$202,21,FALSE())))</f>
        <v>0</v>
      </c>
      <c r="V53" s="193" t="n">
        <f aca="false">IF(ISERROR(VLOOKUP($A53,'Import Peak'!$A$3:V$99,22,FALSE())-VLOOKUP($A53,'Import Peak Change'!$A$106:V$202,22,FALSE())),0,(VLOOKUP($A53,'Import Peak'!$A$3:V$99,22,FALSE())-VLOOKUP($A53,'Import Peak Change'!$A$106:V$202,22,FALSE())))</f>
        <v>0</v>
      </c>
      <c r="W53" s="193" t="n">
        <f aca="false">IF(ISERROR(VLOOKUP($A53,'Import Peak'!$A$3:W$99,23,FALSE())-VLOOKUP($A53,'Import Peak Change'!$A$106:W$202,23,FALSE())),0,(VLOOKUP($A53,'Import Peak'!$A$3:W$99,23,FALSE())-VLOOKUP($A53,'Import Peak Change'!$A$106:W$202,23,FALSE())))</f>
        <v>0</v>
      </c>
      <c r="X53" s="193" t="n">
        <f aca="false">IF(ISERROR(VLOOKUP($A53,'Import Peak'!$A$3:X$99,24,FALSE())-VLOOKUP($A53,'Import Peak Change'!$A$106:X$202,24,FALSE())),0,(VLOOKUP($A53,'Import Peak'!$A$3:X$99,24,FALSE())-VLOOKUP($A53,'Import Peak Change'!$A$106:X$202,24,FALSE())))</f>
        <v>0</v>
      </c>
      <c r="Y53" s="193" t="n">
        <f aca="false">IF(ISERROR(VLOOKUP($A53,'Import Peak'!$A$3:Y$99,25,FALSE())-VLOOKUP($A53,'Import Peak Change'!$A$106:Y$202,25,FALSE())),0,(VLOOKUP($A53,'Import Peak'!$A$3:Y$99,25,FALSE())-VLOOKUP($A53,'Import Peak Change'!$A$106:Y$202,25,FALSE())))</f>
        <v>0</v>
      </c>
      <c r="Z53" s="193" t="n">
        <f aca="false">IF(ISERROR(VLOOKUP($A53,'Import Peak'!$A$3:Z$99,26,FALSE())-VLOOKUP($A53,'Import Peak Change'!$A$106:Z$202,26,FALSE())),0,(VLOOKUP($A53,'Import Peak'!$A$3:Z$99,26,FALSE())-VLOOKUP($A53,'Import Peak Change'!$A$106:Z$202,26,FALSE())))</f>
        <v>0</v>
      </c>
      <c r="AA53" s="193" t="n">
        <f aca="false">IF(ISERROR(VLOOKUP($A53,'Import Peak'!$A$3:AA$99,27,FALSE())-VLOOKUP($A53,'Import Peak Change'!$A$106:AA$202,27,FALSE())),0,(VLOOKUP($A53,'Import Peak'!$A$3:AA$99,27,FALSE())-VLOOKUP($A53,'Import Peak Change'!$A$106:AA$202,27,FALSE())))</f>
        <v>0</v>
      </c>
      <c r="AB53" s="193" t="n">
        <f aca="false">IF(ISERROR(VLOOKUP($A53,'Import Peak'!$A$3:AB$99,28,FALSE())-VLOOKUP($A53,'Import Peak Change'!$A$106:AB$202,28,FALSE())),0,(VLOOKUP($A53,'Import Peak'!$A$3:AB$99,28,FALSE())-VLOOKUP($A53,'Import Peak Change'!$A$106:AB$202,28,FALSE())))</f>
        <v>0</v>
      </c>
      <c r="AC53" s="193" t="n">
        <f aca="false">IF(ISERROR(VLOOKUP($A53,'Import Peak'!$A$3:AC$99,29,FALSE())-VLOOKUP($A53,'Import Peak Change'!$A$106:AC$202,29,FALSE())),0,(VLOOKUP($A53,'Import Peak'!$A$3:AC$99,29,FALSE())-VLOOKUP($A53,'Import Peak Change'!$A$106:AC$202,29,FALSE())))</f>
        <v>0</v>
      </c>
      <c r="AD53" s="193" t="n">
        <f aca="false">IF(ISERROR(VLOOKUP($A53,'Import Peak'!$A$3:AD$99,30,FALSE())-VLOOKUP($A53,'Import Peak Change'!$A$106:AD$202,30,FALSE())),0,(VLOOKUP($A53,'Import Peak'!$A$3:AD$99,30,FALSE())-VLOOKUP($A53,'Import Peak Change'!$A$106:AD$202,30,FALSE())))</f>
        <v>0</v>
      </c>
      <c r="AE53" s="193" t="n">
        <f aca="false">IF(ISERROR(VLOOKUP($A53,'Import Peak'!$A$3:AE$99,31,FALSE())-VLOOKUP($A53,'Import Peak Change'!$A$106:AE$202,31,FALSE())),0,(VLOOKUP($A53,'Import Peak'!$A$3:AE$99,31,FALSE())-VLOOKUP($A53,'Import Peak Change'!$A$106:AE$202,31,FALSE())))</f>
        <v>0</v>
      </c>
      <c r="AF53" s="193" t="n">
        <f aca="false">IF(ISERROR(VLOOKUP($A53,'Import Peak'!$A$3:AF$99,32,FALSE())-VLOOKUP($A53,'Import Peak Change'!$A$106:AF$202,32,FALSE())),0,(VLOOKUP($A53,'Import Peak'!$A$3:AF$99,32,FALSE())-VLOOKUP($A53,'Import Peak Change'!$A$106:AF$202,32,FALSE())))</f>
        <v>0</v>
      </c>
      <c r="AG53" s="193" t="n">
        <f aca="false">IF(ISERROR(VLOOKUP($A53,'Import Peak'!$A$3:AG$99,33,FALSE())-VLOOKUP($A53,'Import Peak Change'!$A$106:AG$202,33,FALSE())),0,(VLOOKUP($A53,'Import Peak'!$A$3:AG$99,33,FALSE())-VLOOKUP($A53,'Import Peak Change'!$A$106:AG$202,33,FALSE())))</f>
        <v>0</v>
      </c>
      <c r="AH53" s="193" t="n">
        <f aca="false">IF(ISERROR(VLOOKUP($A53,'Import Peak'!$A$3:AH$99,34,FALSE())-VLOOKUP($A53,'Import Peak Change'!$A$106:AH$202,34,FALSE())),0,(VLOOKUP($A53,'Import Peak'!$A$3:AH$99,34,FALSE())-VLOOKUP($A53,'Import Peak Change'!$A$106:AH$202,34,FALSE())))</f>
        <v>0</v>
      </c>
      <c r="AI53" s="193" t="n">
        <f aca="false">IF(ISERROR(VLOOKUP($A53,'Import Peak'!$A$3:AI$99,35,FALSE())-VLOOKUP($A53,'Import Peak Change'!$A$106:AI$202,35,FALSE())),0,(VLOOKUP($A53,'Import Peak'!$A$3:AI$99,35,FALSE())-VLOOKUP($A53,'Import Peak Change'!$A$106:AI$202,35,FALSE())))</f>
        <v>0</v>
      </c>
      <c r="AJ53" s="193" t="n">
        <f aca="false">IF(ISERROR(VLOOKUP($A53,'Import Peak'!$A$3:AJ$99,36,FALSE())-VLOOKUP($A53,'Import Peak Change'!$A$106:AJ$202,36,FALSE())),0,(VLOOKUP($A53,'Import Peak'!$A$3:AJ$99,36,FALSE())-VLOOKUP($A53,'Import Peak Change'!$A$106:AJ$202,36,FALSE())))</f>
        <v>0</v>
      </c>
      <c r="AK53" s="193" t="n">
        <f aca="false">IF(ISERROR(VLOOKUP($A53,'Import Peak'!$A$3:AK$99,37,FALSE())-VLOOKUP($A53,'Import Peak Change'!$A$106:AK$202,37,FALSE())),0,(VLOOKUP($A53,'Import Peak'!$A$3:AK$99,37,FALSE())-VLOOKUP($A53,'Import Peak Change'!$A$106:AK$202,37,FALSE())))</f>
        <v>0</v>
      </c>
      <c r="AL53" s="193" t="n">
        <f aca="false">IF(ISERROR(VLOOKUP($A53,'Import Peak'!$A$3:AL$99,38,FALSE())-VLOOKUP($A53,'Import Peak Change'!$A$106:AL$202,38,FALSE())),0,(VLOOKUP($A53,'Import Peak'!$A$3:AL$99,38,FALSE())-VLOOKUP($A53,'Import Peak Change'!$A$106:AL$202,38,FALSE())))</f>
        <v>0</v>
      </c>
      <c r="AM53" s="193" t="n">
        <f aca="false">IF(ISERROR(VLOOKUP($A53,'Import Peak'!$A$3:AM$99,39,FALSE())-VLOOKUP($A53,'Import Peak Change'!$A$106:AM$202,39,FALSE())),0,(VLOOKUP($A53,'Import Peak'!$A$3:AM$99,39,FALSE())-VLOOKUP($A53,'Import Peak Change'!$A$106:AM$202,39,FALSE())))</f>
        <v>0</v>
      </c>
      <c r="AN53" s="193" t="n">
        <f aca="false">IF(ISERROR(VLOOKUP($A53,'Import Peak'!$A$3:AN$99,40,FALSE())-VLOOKUP($A53,'Import Peak Change'!$A$106:AN$202,40,FALSE())),0,(VLOOKUP($A53,'Import Peak'!$A$3:AN$99,40,FALSE())-VLOOKUP($A53,'Import Peak Change'!$A$106:AN$202,40,FALSE())))</f>
        <v>0</v>
      </c>
      <c r="AO53" s="193" t="n">
        <f aca="false">IF(ISERROR(VLOOKUP($A53,'Import Peak'!$A$3:AO$99,41,FALSE())-VLOOKUP($A53,'Import Peak Change'!$A$106:AO$202,41,FALSE())),0,(VLOOKUP($A53,'Import Peak'!$A$3:AO$99,41,FALSE())-VLOOKUP($A53,'Import Peak Change'!$A$106:AO$202,41,FALSE())))</f>
        <v>0</v>
      </c>
      <c r="AP53" s="193" t="n">
        <f aca="false">IF(ISERROR(VLOOKUP($A53,'Import Peak'!$A$3:AP$99,42,FALSE())-VLOOKUP($A53,'Import Peak Change'!$A$106:AP$202,42,FALSE())),0,(VLOOKUP($A53,'Import Peak'!$A$3:AP$99,42,FALSE())-VLOOKUP($A53,'Import Peak Change'!$A$106:AP$202,42,FALSE())))</f>
        <v>0</v>
      </c>
      <c r="AQ53" s="193" t="n">
        <f aca="false">IF(ISERROR(VLOOKUP($A53,'Import Peak'!$A$3:AQ$99,43,FALSE())-VLOOKUP($A53,'Import Peak Change'!$A$106:AQ$202,43,FALSE())),0,(VLOOKUP($A53,'Import Peak'!$A$3:AQ$99,43,FALSE())-VLOOKUP($A53,'Import Peak Change'!$A$106:AQ$202,43,FALSE())))</f>
        <v>0</v>
      </c>
      <c r="AR53" s="193" t="n">
        <f aca="false">IF(ISERROR(VLOOKUP($A53,'Import Peak'!$A$3:AR$99,44,FALSE())-VLOOKUP($A53,'Import Peak Change'!$A$106:AR$202,44,FALSE())),0,(VLOOKUP($A53,'Import Peak'!$A$3:AR$99,44,FALSE())-VLOOKUP($A53,'Import Peak Change'!$A$106:AR$202,44,FALSE())))</f>
        <v>0</v>
      </c>
      <c r="AS53" s="193" t="n">
        <f aca="false">IF(ISERROR(VLOOKUP($A53,'Import Peak'!$A$3:AS$99,45,FALSE())-VLOOKUP($A53,'Import Peak Change'!$A$106:AS$202,45,FALSE())),0,(VLOOKUP($A53,'Import Peak'!$A$3:AS$99,45,FALSE())-VLOOKUP($A53,'Import Peak Change'!$A$106:AS$202,45,FALSE())))</f>
        <v>0</v>
      </c>
      <c r="AT53" s="193" t="n">
        <f aca="false">IF(ISERROR(VLOOKUP($A53,'Import Peak'!$A$3:AT$99,46,FALSE())-VLOOKUP($A53,'Import Peak Change'!$A$106:AT$202,46,FALSE())),0,(VLOOKUP($A53,'Import Peak'!$A$3:AT$99,46,FALSE())-VLOOKUP($A53,'Import Peak Change'!$A$106:AT$202,46,FALSE())))</f>
        <v>0</v>
      </c>
      <c r="AU53" s="193" t="n">
        <f aca="false">IF(ISERROR(VLOOKUP($A53,'Import Peak'!$A$3:AU$99,47,FALSE())-VLOOKUP($A53,'Import Peak Change'!$A$106:AU$202,47,FALSE())),0,(VLOOKUP($A53,'Import Peak'!$A$3:AU$99,47,FALSE())-VLOOKUP($A53,'Import Peak Change'!$A$106:AU$202,47,FALSE())))</f>
        <v>0</v>
      </c>
      <c r="AV53" s="193" t="n">
        <f aca="false">IF(ISERROR(VLOOKUP($A53,'Import Peak'!$A$3:AV$99,48,FALSE())-VLOOKUP($A53,'Import Peak Change'!$A$106:AV$202,48,FALSE())),0,(VLOOKUP($A53,'Import Peak'!$A$3:AV$99,48,FALSE())-VLOOKUP($A53,'Import Peak Change'!$A$106:AV$202,48,FALSE())))</f>
        <v>0</v>
      </c>
      <c r="AW53" s="193" t="n">
        <f aca="false">IF(ISERROR(VLOOKUP($A53,'Import Peak'!$A$3:AW$99,49,FALSE())-VLOOKUP($A53,'Import Peak Change'!$A$106:AW$202,49,FALSE())),0,(VLOOKUP($A53,'Import Peak'!$A$3:AW$99,49,FALSE())-VLOOKUP($A53,'Import Peak Change'!$A$106:AW$202,49,FALSE())))</f>
        <v>0</v>
      </c>
      <c r="AX53" s="193" t="n">
        <f aca="false">IF(ISERROR(VLOOKUP($A53,'Import Peak'!$A$3:AX$99,50,FALSE())-VLOOKUP($A53,'Import Peak Change'!$A$106:AX$202,50,FALSE())),0,(VLOOKUP($A53,'Import Peak'!$A$3:AX$99,50,FALSE())-VLOOKUP($A53,'Import Peak Change'!$A$106:AX$202,50,FALSE())))</f>
        <v>0</v>
      </c>
      <c r="AY53" s="193" t="n">
        <f aca="false">IF(ISERROR(VLOOKUP($A53,'Import Peak'!$A$3:AY$99,51,FALSE())-VLOOKUP($A53,'Import Peak Change'!$A$106:AY$202,51,FALSE())),0,(VLOOKUP($A53,'Import Peak'!$A$3:AY$99,51,FALSE())-VLOOKUP($A53,'Import Peak Change'!$A$106:AY$202,51,FALSE())))</f>
        <v>0</v>
      </c>
      <c r="AZ53" s="193" t="n">
        <f aca="false">IF(ISERROR(VLOOKUP($A53,'Import Peak'!$A$3:AZ$99,52,FALSE())-VLOOKUP($A53,'Import Peak Change'!$A$106:AZ$202,52,FALSE())),0,(VLOOKUP($A53,'Import Peak'!$A$3:AZ$99,52,FALSE())-VLOOKUP($A53,'Import Peak Change'!$A$106:AZ$202,52,FALSE())))</f>
        <v>0</v>
      </c>
      <c r="BA53" s="193" t="n">
        <f aca="false">IF(ISERROR(VLOOKUP($A53,'Import Peak'!$A$3:BA$99,53,FALSE())-VLOOKUP($A53,'Import Peak Change'!$A$106:BA$202,53,FALSE())),0,(VLOOKUP($A53,'Import Peak'!$A$3:BA$99,53,FALSE())-VLOOKUP($A53,'Import Peak Change'!$A$106:BA$202,53,FALSE())))</f>
        <v>0</v>
      </c>
      <c r="BB53" s="193" t="n">
        <f aca="false">IF(ISERROR(VLOOKUP($A53,'Import Peak'!$A$3:BB$99,54,FALSE())-VLOOKUP($A53,'Import Peak Change'!$A$106:BB$202,54,FALSE())),0,(VLOOKUP($A53,'Import Peak'!$A$3:BB$99,54,FALSE())-VLOOKUP($A53,'Import Peak Change'!$A$106:BB$202,54,FALSE())))</f>
        <v>0</v>
      </c>
      <c r="BC53" s="193" t="n">
        <f aca="false">IF(ISERROR(VLOOKUP($A53,'Import Peak'!$A$3:BC$99,55,FALSE())-VLOOKUP($A53,'Import Peak Change'!$A$106:BC$202,55,FALSE())),0,(VLOOKUP($A53,'Import Peak'!$A$3:BC$99,55,FALSE())-VLOOKUP($A53,'Import Peak Change'!$A$106:BC$202,55,FALSE())))</f>
        <v>0</v>
      </c>
      <c r="BD53" s="193" t="n">
        <f aca="false">IF(ISERROR(VLOOKUP($A53,'Import Peak'!$A$3:BD$99,56,FALSE())-VLOOKUP($A53,'Import Peak Change'!$A$106:BD$202,56,FALSE())),0,(VLOOKUP($A53,'Import Peak'!$A$3:BD$99,56,FALSE())-VLOOKUP($A53,'Import Peak Change'!$A$106:BD$202,56,FALSE())))</f>
        <v>0</v>
      </c>
      <c r="BE53" s="193" t="n">
        <f aca="false">IF(ISERROR(VLOOKUP($A53,'Import Peak'!$A$3:BE$99,57,FALSE())-VLOOKUP($A53,'Import Peak Change'!$A$106:BE$202,57,FALSE())),0,(VLOOKUP($A53,'Import Peak'!$A$3:BE$99,57,FALSE())-VLOOKUP($A53,'Import Peak Change'!$A$106:BE$202,57,FALSE())))</f>
        <v>0</v>
      </c>
      <c r="BF53" s="193" t="n">
        <f aca="false">IF(ISERROR(VLOOKUP($A53,'Import Peak'!$A$3:BF$99,58,FALSE())-VLOOKUP($A53,'Import Peak Change'!$A$106:BF$202,58,FALSE())),0,(VLOOKUP($A53,'Import Peak'!$A$3:BF$99,58,FALSE())-VLOOKUP($A53,'Import Peak Change'!$A$106:BF$202,58,FALSE())))</f>
        <v>0</v>
      </c>
      <c r="BG53" s="193" t="n">
        <f aca="false">IF(ISERROR(VLOOKUP($A53,'Import Peak'!$A$3:BG$99,59,FALSE())-VLOOKUP($A53,'Import Peak Change'!$A$106:BG$202,59,FALSE())),0,(VLOOKUP($A53,'Import Peak'!$A$3:BG$99,59,FALSE())-VLOOKUP($A53,'Import Peak Change'!$A$106:BG$202,59,FALSE())))</f>
        <v>0</v>
      </c>
      <c r="BH53" s="193" t="n">
        <f aca="false">IF(ISERROR(VLOOKUP($A53,'Import Peak'!$A$3:BH$99,60,FALSE())-VLOOKUP($A53,'Import Peak Change'!$A$106:BH$202,60,FALSE())),0,(VLOOKUP($A53,'Import Peak'!$A$3:BH$99,60,FALSE())-VLOOKUP($A53,'Import Peak Change'!$A$106:BH$202,60,FALSE())))</f>
        <v>0</v>
      </c>
      <c r="BI53" s="193" t="n">
        <f aca="false">IF(ISERROR(VLOOKUP($A53,'Import Peak'!$A$3:BI$99,61,FALSE())-VLOOKUP($A53,'Import Peak Change'!$A$106:BI$202,61,FALSE())),0,(VLOOKUP($A53,'Import Peak'!$A$3:BI$99,61,FALSE())-VLOOKUP($A53,'Import Peak Change'!$A$106:BI$202,61,FALSE())))</f>
        <v>0</v>
      </c>
      <c r="BJ53" s="193" t="n">
        <f aca="false">IF(ISERROR(VLOOKUP($A53,'Import Peak'!$A$3:BJ$99,62,FALSE())-VLOOKUP($A53,'Import Peak Change'!$A$106:BJ$202,62,FALSE())),0,(VLOOKUP($A53,'Import Peak'!$A$3:BJ$99,62,FALSE())-VLOOKUP($A53,'Import Peak Change'!$A$106:BJ$202,62,FALSE())))</f>
        <v>0</v>
      </c>
      <c r="BK53" s="193" t="n">
        <f aca="false">IF(ISERROR(VLOOKUP($A53,'Import Peak'!$A$3:BK$99,63,FALSE())-VLOOKUP($A53,'Import Peak Change'!$A$106:BK$202,63,FALSE())),0,(VLOOKUP($A53,'Import Peak'!$A$3:BK$99,63,FALSE())-VLOOKUP($A53,'Import Peak Change'!$A$106:BK$202,63,FALSE())))</f>
        <v>0</v>
      </c>
      <c r="BL53" s="193" t="n">
        <f aca="false">IF(ISERROR(VLOOKUP($A53,'Import Peak'!$A$3:BL$99,64,FALSE())-VLOOKUP($A53,'Import Peak Change'!$A$106:BL$202,64,FALSE())),0,(VLOOKUP($A53,'Import Peak'!$A$3:BL$99,64,FALSE())-VLOOKUP($A53,'Import Peak Change'!$A$106:BL$202,64,FALSE())))</f>
        <v>0</v>
      </c>
      <c r="BM53" s="193" t="n">
        <f aca="false">IF(ISERROR(VLOOKUP($A53,'Import Peak'!$A$3:BM$99,65,FALSE())-VLOOKUP($A53,'Import Peak Change'!$A$106:BM$202,65,FALSE())),0,(VLOOKUP($A53,'Import Peak'!$A$3:BM$99,65,FALSE())-VLOOKUP($A53,'Import Peak Change'!$A$106:BM$202,65,FALSE())))</f>
        <v>0</v>
      </c>
      <c r="BN53" s="193" t="n">
        <f aca="false">IF(ISERROR(VLOOKUP($A53,'Import Peak'!$A$3:BN$99,66,FALSE())-VLOOKUP($A53,'Import Peak Change'!$A$106:BN$202,66,FALSE())),0,(VLOOKUP($A53,'Import Peak'!$A$3:BN$99,66,FALSE())-VLOOKUP($A53,'Import Peak Change'!$A$106:BN$202,66,FALSE())))</f>
        <v>0</v>
      </c>
      <c r="BO53" s="193" t="n">
        <f aca="false">IF(ISERROR(VLOOKUP($A53,'Import Peak'!$A$3:BO$99,67,FALSE())-VLOOKUP($A53,'Import Peak Change'!$A$106:BO$202,67,FALSE())),0,(VLOOKUP($A53,'Import Peak'!$A$3:BO$99,67,FALSE())-VLOOKUP($A53,'Import Peak Change'!$A$106:BO$202,67,FALSE())))</f>
        <v>0</v>
      </c>
      <c r="BP53" s="193" t="n">
        <f aca="false">IF(ISERROR(VLOOKUP($A53,'Import Peak'!$A$3:BP$99,68,FALSE())-VLOOKUP($A53,'Import Peak Change'!$A$106:BP$202,68,FALSE())),0,(VLOOKUP($A53,'Import Peak'!$A$3:BP$99,68,FALSE())-VLOOKUP($A53,'Import Peak Change'!$A$106:BP$202,68,FALSE())))</f>
        <v>0</v>
      </c>
      <c r="BQ53" s="193" t="n">
        <f aca="false">IF(ISERROR(VLOOKUP($A53,'Import Peak'!$A$3:BQ$99,69,FALSE())-VLOOKUP($A53,'Import Peak Change'!$A$106:BQ$202,69,FALSE())),0,(VLOOKUP($A53,'Import Peak'!$A$3:BQ$99,69,FALSE())-VLOOKUP($A53,'Import Peak Change'!$A$106:BQ$202,69,FALSE())))</f>
        <v>0</v>
      </c>
      <c r="BR53" s="193" t="n">
        <f aca="false">IF(ISERROR(VLOOKUP($A53,'Import Peak'!$A$3:BR$99,70,FALSE())-VLOOKUP($A53,'Import Peak Change'!$A$106:BR$202,70,FALSE())),0,(VLOOKUP($A53,'Import Peak'!$A$3:BR$99,70,FALSE())-VLOOKUP($A53,'Import Peak Change'!$A$106:BR$202,70,FALSE())))</f>
        <v>0</v>
      </c>
      <c r="BS53" s="193" t="n">
        <f aca="false">IF(ISERROR(VLOOKUP($A53,'Import Peak'!$A$3:BS$99,71,FALSE())-VLOOKUP($A53,'Import Peak Change'!$A$106:BS$202,71,FALSE())),0,(VLOOKUP($A53,'Import Peak'!$A$3:BS$99,71,FALSE())-VLOOKUP($A53,'Import Peak Change'!$A$106:BS$202,71,FALSE())))</f>
        <v>0</v>
      </c>
      <c r="BT53" s="193" t="n">
        <f aca="false">IF(ISERROR(VLOOKUP($A53,'Import Peak'!$A$3:BT$99,72,FALSE())-VLOOKUP($A53,'Import Peak Change'!$A$106:BT$202,72,FALSE())),0,(VLOOKUP($A53,'Import Peak'!$A$3:BT$99,72,FALSE())-VLOOKUP($A53,'Import Peak Change'!$A$106:BT$202,72,FALSE())))</f>
        <v>0</v>
      </c>
      <c r="BU53" s="193" t="n">
        <f aca="false">IF(ISERROR(VLOOKUP($A53,'Import Peak'!$A$3:BU$99,73,FALSE())-VLOOKUP($A53,'Import Peak Change'!$A$106:BU$202,73,FALSE())),0,(VLOOKUP($A53,'Import Peak'!$A$3:BU$99,73,FALSE())-VLOOKUP($A53,'Import Peak Change'!$A$106:BU$202,73,FALSE())))</f>
        <v>0</v>
      </c>
      <c r="BV53" s="193" t="n">
        <f aca="false">IF(ISERROR(VLOOKUP($A53,'Import Peak'!$A$3:BV$99,74,FALSE())-VLOOKUP($A53,'Import Peak Change'!$A$106:BV$202,74,FALSE())),0,(VLOOKUP($A53,'Import Peak'!$A$3:BV$99,74,FALSE())-VLOOKUP($A53,'Import Peak Change'!$A$106:BV$202,74,FALSE())))</f>
        <v>0</v>
      </c>
      <c r="BW53" s="193" t="n">
        <f aca="false">IF(ISERROR(VLOOKUP($A53,'Import Peak'!$A$3:BW$99,75,FALSE())-VLOOKUP($A53,'Import Peak Change'!$A$106:BW$202,75,FALSE())),0,(VLOOKUP($A53,'Import Peak'!$A$3:BW$99,75,FALSE())-VLOOKUP($A53,'Import Peak Change'!$A$106:BW$202,75,FALSE())))</f>
        <v>0</v>
      </c>
      <c r="BX53" s="193" t="n">
        <f aca="false">IF(ISERROR(VLOOKUP($A53,'Import Peak'!$A$3:BX$99,76,FALSE())-VLOOKUP($A53,'Import Peak Change'!$A$106:BX$202,76,FALSE())),0,(VLOOKUP($A53,'Import Peak'!$A$3:BX$99,76,FALSE())-VLOOKUP($A53,'Import Peak Change'!$A$106:BX$202,76,FALSE())))</f>
        <v>0</v>
      </c>
      <c r="BY53" s="193" t="n">
        <f aca="false">IF(ISERROR(VLOOKUP($A53,'Import Peak'!$A$3:BY$99,77,FALSE())-VLOOKUP($A53,'Import Peak Change'!$A$106:BY$202,77,FALSE())),0,(VLOOKUP($A53,'Import Peak'!$A$3:BY$99,77,FALSE())-VLOOKUP($A53,'Import Peak Change'!$A$106:BY$202,77,FALSE())))</f>
        <v>0</v>
      </c>
      <c r="BZ53" s="193" t="n">
        <f aca="false">IF(ISERROR(VLOOKUP($A53,'Import Peak'!$A$3:BZ$99,78,FALSE())-VLOOKUP($A53,'Import Peak Change'!$A$106:BZ$202,78,FALSE())),0,(VLOOKUP($A53,'Import Peak'!$A$3:BZ$99,78,FALSE())-VLOOKUP($A53,'Import Peak Change'!$A$106:BZ$202,78,FALSE())))</f>
        <v>0</v>
      </c>
      <c r="CA53" s="193" t="n">
        <f aca="false">IF(ISERROR(VLOOKUP($A53,'Import Peak'!$A$3:CA$99,79,FALSE())-VLOOKUP($A53,'Import Peak Change'!$A$106:CA$202,79,FALSE())),0,(VLOOKUP($A53,'Import Peak'!$A$3:CA$99,79,FALSE())-VLOOKUP($A53,'Import Peak Change'!$A$106:CA$202,79,FALSE())))</f>
        <v>0</v>
      </c>
      <c r="CB53" s="193" t="n">
        <f aca="false">IF(ISERROR(VLOOKUP($A53,'Import Peak'!$A$3:CB$99,80,FALSE())-VLOOKUP($A53,'Import Peak Change'!$A$106:CB$202,80,FALSE())),0,(VLOOKUP($A53,'Import Peak'!$A$3:CB$99,80,FALSE())-VLOOKUP($A53,'Import Peak Change'!$A$106:CB$202,80,FALSE())))</f>
        <v>0</v>
      </c>
      <c r="CC53" s="193" t="n">
        <f aca="false">IF(ISERROR(VLOOKUP($A53,'Import Peak'!$A$3:CC$99,81,FALSE())-VLOOKUP($A53,'Import Peak Change'!$A$106:CC$202,81,FALSE())),0,(VLOOKUP($A53,'Import Peak'!$A$3:CC$99,81,FALSE())-VLOOKUP($A53,'Import Peak Change'!$A$106:CC$202,81,FALSE())))</f>
        <v>0</v>
      </c>
      <c r="CD53" s="193" t="n">
        <f aca="false">IF(ISERROR(VLOOKUP($A53,'Import Peak'!$A$3:CD$99,82,FALSE())-VLOOKUP($A53,'Import Peak Change'!$A$106:CD$202,82,FALSE())),0,(VLOOKUP($A53,'Import Peak'!$A$3:CD$99,82,FALSE())-VLOOKUP($A53,'Import Peak Change'!$A$106:CD$202,82,FALSE())))</f>
        <v>0</v>
      </c>
      <c r="CE53" s="193" t="n">
        <f aca="false">IF(ISERROR(VLOOKUP($A53,'Import Peak'!$A$3:CE$99,83,FALSE())-VLOOKUP($A53,'Import Peak Change'!$A$106:CE$202,83,FALSE())),0,(VLOOKUP($A53,'Import Peak'!$A$3:CE$99,83,FALSE())-VLOOKUP($A53,'Import Peak Change'!$A$106:CE$202,83,FALSE())))</f>
        <v>0</v>
      </c>
      <c r="CF53" s="193" t="n">
        <f aca="false">IF(ISERROR(VLOOKUP($A53,'Import Peak'!$A$3:CF$99,84,FALSE())-VLOOKUP($A53,'Import Peak Change'!$A$106:CF$202,84,FALSE())),0,(VLOOKUP($A53,'Import Peak'!$A$3:CF$99,84,FALSE())-VLOOKUP($A53,'Import Peak Change'!$A$106:CF$202,84,FALSE())))</f>
        <v>0</v>
      </c>
      <c r="CG53" s="193" t="n">
        <f aca="false">IF(ISERROR(VLOOKUP($A53,'Import Peak'!$A$3:CG$99,85,FALSE())-VLOOKUP($A53,'Import Peak Change'!$A$106:CG$202,85,FALSE())),0,(VLOOKUP($A53,'Import Peak'!$A$3:CG$99,85,FALSE())-VLOOKUP($A53,'Import Peak Change'!$A$106:CG$202,85,FALSE())))</f>
        <v>0</v>
      </c>
      <c r="CH53" s="193" t="n">
        <f aca="false">IF(ISERROR(VLOOKUP($A53,'Import Peak'!$A$3:CH$99,86,FALSE())-VLOOKUP($A53,'Import Peak Change'!$A$106:CH$202,86,FALSE())),0,(VLOOKUP($A53,'Import Peak'!$A$3:CH$99,86,FALSE())-VLOOKUP($A53,'Import Peak Change'!$A$106:CH$202,86,FALSE())))</f>
        <v>0</v>
      </c>
      <c r="CI53" s="193" t="n">
        <f aca="false">IF(ISERROR(VLOOKUP($A53,'Import Peak'!$A$3:CI$99,87,FALSE())-VLOOKUP($A53,'Import Peak Change'!$A$106:CI$202,87,FALSE())),0,(VLOOKUP($A53,'Import Peak'!$A$3:CI$99,87,FALSE())-VLOOKUP($A53,'Import Peak Change'!$A$106:CI$202,87,FALSE())))</f>
        <v>0</v>
      </c>
      <c r="CJ53" s="193" t="n">
        <f aca="false">IF(ISERROR(VLOOKUP($A53,'Import Peak'!$A$3:CJ$99,88,FALSE())-VLOOKUP($A53,'Import Peak Change'!$A$106:CJ$202,88,FALSE())),0,(VLOOKUP($A53,'Import Peak'!$A$3:CJ$99,88,FALSE())-VLOOKUP($A53,'Import Peak Change'!$A$106:CJ$202,88,FALSE())))</f>
        <v>0</v>
      </c>
      <c r="CK53" s="193" t="n">
        <f aca="false">IF(ISERROR(VLOOKUP($A53,'Import Peak'!$A$3:CK$99,89,FALSE())-VLOOKUP($A53,'Import Peak Change'!$A$106:CK$202,89,FALSE())),0,(VLOOKUP($A53,'Import Peak'!$A$3:CK$99,89,FALSE())-VLOOKUP($A53,'Import Peak Change'!$A$106:CK$202,89,FALSE())))</f>
        <v>0</v>
      </c>
      <c r="CL53" s="193" t="n">
        <f aca="false">IF(ISERROR(VLOOKUP($A53,'Import Peak'!$A$3:CL$99,90,FALSE())-VLOOKUP($A53,'Import Peak Change'!$A$106:CL$202,90,FALSE())),0,(VLOOKUP($A53,'Import Peak'!$A$3:CL$99,90,FALSE())-VLOOKUP($A53,'Import Peak Change'!$A$106:CL$202,90,FALSE())))</f>
        <v>0</v>
      </c>
      <c r="CM53" s="193" t="n">
        <f aca="false">IF(ISERROR(VLOOKUP($A53,'Import Peak'!$A$3:CM$99,91,FALSE())-VLOOKUP($A53,'Import Peak Change'!$A$106:CM$202,91,FALSE())),0,(VLOOKUP($A53,'Import Peak'!$A$3:CM$99,91,FALSE())-VLOOKUP($A53,'Import Peak Change'!$A$106:CM$202,91,FALSE())))</f>
        <v>0</v>
      </c>
      <c r="CN53" s="193" t="n">
        <f aca="false">IF(ISERROR(VLOOKUP($A53,'Import Peak'!$A$3:CN$99,92,FALSE())-VLOOKUP($A53,'Import Peak Change'!$A$106:CN$202,92,FALSE())),0,(VLOOKUP($A53,'Import Peak'!$A$3:CN$99,92,FALSE())-VLOOKUP($A53,'Import Peak Change'!$A$106:CN$202,92,FALSE())))</f>
        <v>0</v>
      </c>
      <c r="CO53" s="193" t="n">
        <f aca="false">IF(ISERROR(VLOOKUP($A53,'Import Peak'!$A$3:CO$99,93,FALSE())-VLOOKUP($A53,'Import Peak Change'!$A$106:CO$202,93,FALSE())),0,(VLOOKUP($A53,'Import Peak'!$A$3:CO$99,93,FALSE())-VLOOKUP($A53,'Import Peak Change'!$A$106:CO$202,93,FALSE())))</f>
        <v>0</v>
      </c>
      <c r="CP53" s="193" t="n">
        <f aca="false">IF(ISERROR(VLOOKUP($A53,'Import Peak'!$A$3:CP$99,94,FALSE())-VLOOKUP($A53,'Import Peak Change'!$A$106:CP$202,94,FALSE())),0,(VLOOKUP($A53,'Import Peak'!$A$3:CP$99,94,FALSE())-VLOOKUP($A53,'Import Peak Change'!$A$106:CP$202,94,FALSE())))</f>
        <v>0</v>
      </c>
      <c r="CQ53" s="193" t="n">
        <f aca="false">IF(ISERROR(VLOOKUP($A53,'Import Peak'!$A$3:CQ$99,95,FALSE())-VLOOKUP($A53,'Import Peak Change'!$A$106:CQ$202,95,FALSE())),0,(VLOOKUP($A53,'Import Peak'!$A$3:CQ$99,95,FALSE())-VLOOKUP($A53,'Import Peak Change'!$A$106:CQ$202,95,FALSE())))</f>
        <v>0</v>
      </c>
      <c r="CR53" s="193" t="n">
        <f aca="false">IF(ISERROR(VLOOKUP($A53,'Import Peak'!$A$3:CR$99,96,FALSE())-VLOOKUP($A53,'Import Peak Change'!$A$106:CR$202,96,FALSE())),0,(VLOOKUP($A53,'Import Peak'!$A$3:CR$99,96,FALSE())-VLOOKUP($A53,'Import Peak Change'!$A$106:CR$202,96,FALSE())))</f>
        <v>0</v>
      </c>
      <c r="CS53" s="193" t="n">
        <f aca="false">IF(ISERROR(VLOOKUP($A53,'Import Peak'!$A$3:CS$99,97,FALSE())-VLOOKUP($A53,'Import Peak Change'!$A$106:CS$202,97,FALSE())),0,(VLOOKUP($A53,'Import Peak'!$A$3:CS$99,97,FALSE())-VLOOKUP($A53,'Import Peak Change'!$A$106:CS$202,97,FALSE())))</f>
        <v>0</v>
      </c>
      <c r="CT53" s="193" t="n">
        <f aca="false">IF(ISERROR(VLOOKUP($A53,'Import Peak'!$A$3:CT$99,98,FALSE())-VLOOKUP($A53,'Import Peak Change'!$A$106:CT$202,98,FALSE())),0,(VLOOKUP($A53,'Import Peak'!$A$3:CT$99,98,FALSE())-VLOOKUP($A53,'Import Peak Change'!$A$106:CT$202,98,FALSE())))</f>
        <v>0</v>
      </c>
      <c r="CU53" s="193" t="n">
        <f aca="false">IF(ISERROR(VLOOKUP($A53,'Import Peak'!$A$3:CU$99,99,FALSE())-VLOOKUP($A53,'Import Peak Change'!$A$106:CU$202,99,FALSE())),0,(VLOOKUP($A53,'Import Peak'!$A$3:CU$99,99,FALSE())-VLOOKUP($A53,'Import Peak Change'!$A$106:CU$202,99,FALSE())))</f>
        <v>0</v>
      </c>
      <c r="CV53" s="193" t="n">
        <f aca="false">IF(ISERROR(VLOOKUP($A53,'Import Peak'!$A$3:CV$99,100,FALSE())-VLOOKUP($A53,'Import Peak Change'!$A$106:CV$202,100,FALSE())),0,(VLOOKUP($A53,'Import Peak'!$A$3:CV$99,100,FALSE())-VLOOKUP($A53,'Import Peak Change'!$A$106:CV$202,100,FALSE())))</f>
        <v>0</v>
      </c>
      <c r="CW53" s="193" t="n">
        <f aca="false">IF(ISERROR(VLOOKUP($A53,'Import Peak'!$A$3:CW$99,101,FALSE())-VLOOKUP($A53,'Import Peak Change'!$A$106:CW$202,101,FALSE())),0,(VLOOKUP($A53,'Import Peak'!$A$3:CW$99,101,FALSE())-VLOOKUP($A53,'Import Peak Change'!$A$106:CW$202,101,FALSE())))</f>
        <v>0</v>
      </c>
      <c r="CX53" s="193" t="n">
        <f aca="false">IF(ISERROR(VLOOKUP($A53,'Import Peak'!$A$3:CX$99,102,FALSE())-VLOOKUP($A53,'Import Peak Change'!$A$106:CX$202,102,FALSE())),0,(VLOOKUP($A53,'Import Peak'!$A$3:CX$99,102,FALSE())-VLOOKUP($A53,'Import Peak Change'!$A$106:CX$202,102,FALSE())))</f>
        <v>0</v>
      </c>
      <c r="CY53" s="193" t="n">
        <f aca="false">IF(ISERROR(VLOOKUP($A53,'Import Peak'!$A$3:CY$99,103,FALSE())-VLOOKUP($A53,'Import Peak Change'!$A$106:CY$202,103,FALSE())),0,(VLOOKUP($A53,'Import Peak'!$A$3:CY$99,103,FALSE())-VLOOKUP($A53,'Import Peak Change'!$A$106:CY$202,103,FALSE())))</f>
        <v>0</v>
      </c>
      <c r="CZ53" s="193" t="n">
        <f aca="false">IF(ISERROR(VLOOKUP($A53,'Import Peak'!$A$3:CZ$99,104,FALSE())-VLOOKUP($A53,'Import Peak Change'!$A$106:CZ$202,104,FALSE())),0,(VLOOKUP($A53,'Import Peak'!$A$3:CZ$99,104,FALSE())-VLOOKUP($A53,'Import Peak Change'!$A$106:CZ$202,104,FALSE())))</f>
        <v>0</v>
      </c>
      <c r="DA53" s="193" t="n">
        <f aca="false">IF(ISERROR(VLOOKUP($A53,'Import Peak'!$A$3:DA$99,105,FALSE())-VLOOKUP($A53,'Import Peak Change'!$A$106:DA$202,105,FALSE())),0,(VLOOKUP($A53,'Import Peak'!$A$3:DA$99,105,FALSE())-VLOOKUP($A53,'Import Peak Change'!$A$106:DA$202,105,FALSE())))</f>
        <v>0</v>
      </c>
      <c r="DB53" s="193" t="n">
        <f aca="false">IF(ISERROR(VLOOKUP($A53,'Import Peak'!$A$3:DB$99,106,FALSE())-VLOOKUP($A53,'Import Peak Change'!$A$106:DB$202,106,FALSE())),0,(VLOOKUP($A53,'Import Peak'!$A$3:DB$99,106,FALSE())-VLOOKUP($A53,'Import Peak Change'!$A$106:DB$202,106,FALSE())))</f>
        <v>0</v>
      </c>
      <c r="DC53" s="193" t="n">
        <f aca="false">IF(ISERROR(VLOOKUP($A53,'Import Peak'!$A$3:DC$99,107,FALSE())-VLOOKUP($A53,'Import Peak Change'!$A$106:DC$202,107,FALSE())),0,(VLOOKUP($A53,'Import Peak'!$A$3:DC$99,107,FALSE())-VLOOKUP($A53,'Import Peak Change'!$A$106:DC$202,107,FALSE())))</f>
        <v>0</v>
      </c>
      <c r="DD53" s="193" t="n">
        <f aca="false">IF(ISERROR(VLOOKUP($A53,'Import Peak'!$A$3:DD$99,108,FALSE())-VLOOKUP($A53,'Import Peak Change'!$A$106:DD$202,108,FALSE())),0,(VLOOKUP($A53,'Import Peak'!$A$3:DD$99,108,FALSE())-VLOOKUP($A53,'Import Peak Change'!$A$106:DD$202,108,FALSE())))</f>
        <v>0</v>
      </c>
      <c r="DE53" s="193" t="n">
        <f aca="false">IF(ISERROR(VLOOKUP($A53,'Import Peak'!$A$3:DE$99,109,FALSE())-VLOOKUP($A53,'Import Peak Change'!$A$106:DE$202,109,FALSE())),0,(VLOOKUP($A53,'Import Peak'!$A$3:DE$99,109,FALSE())-VLOOKUP($A53,'Import Peak Change'!$A$106:DE$202,109,FALSE())))</f>
        <v>0</v>
      </c>
      <c r="DF53" s="193" t="n">
        <f aca="false">IF(ISERROR(VLOOKUP($A53,'Import Peak'!$A$3:DF$99,110,FALSE())-VLOOKUP($A53,'Import Peak Change'!$A$106:DF$202,110,FALSE())),0,(VLOOKUP($A53,'Import Peak'!$A$3:DF$99,110,FALSE())-VLOOKUP($A53,'Import Peak Change'!$A$106:DF$202,110,FALSE())))</f>
        <v>0</v>
      </c>
      <c r="DG53" s="193" t="n">
        <f aca="false">IF(ISERROR(VLOOKUP($A53,'Import Peak'!$A$3:DG$99,111,FALSE())-VLOOKUP($A53,'Import Peak Change'!$A$106:DG$202,111,FALSE())),0,(VLOOKUP($A53,'Import Peak'!$A$3:DG$99,111,FALSE())-VLOOKUP($A53,'Import Peak Change'!$A$106:DG$202,111,FALSE())))</f>
        <v>0</v>
      </c>
      <c r="DH53" s="193" t="n">
        <f aca="false">IF(ISERROR(VLOOKUP($A53,'Import Peak'!$A$3:DH$99,112,FALSE())-VLOOKUP($A53,'Import Peak Change'!$A$106:DH$202,112,FALSE())),0,(VLOOKUP($A53,'Import Peak'!$A$3:DH$99,112,FALSE())-VLOOKUP($A53,'Import Peak Change'!$A$106:DH$202,112,FALSE())))</f>
        <v>0</v>
      </c>
      <c r="DI53" s="193" t="n">
        <f aca="false">IF(ISERROR(VLOOKUP($A53,'Import Peak'!$A$3:DI$99,113,FALSE())-VLOOKUP($A53,'Import Peak Change'!$A$106:DI$202,113,FALSE())),0,(VLOOKUP($A53,'Import Peak'!$A$3:DI$99,113,FALSE())-VLOOKUP($A53,'Import Peak Change'!$A$106:DI$202,113,FALSE())))</f>
        <v>0</v>
      </c>
      <c r="DJ53" s="193" t="n">
        <f aca="false">IF(ISERROR(VLOOKUP($A53,'Import Peak'!$A$3:DJ$99,114,FALSE())-VLOOKUP($A53,'Import Peak Change'!$A$106:DJ$202,114,FALSE())),0,(VLOOKUP($A53,'Import Peak'!$A$3:DJ$99,114,FALSE())-VLOOKUP($A53,'Import Peak Change'!$A$106:DJ$202,114,FALSE())))</f>
        <v>0</v>
      </c>
      <c r="DK53" s="193" t="n">
        <f aca="false">IF(ISERROR(VLOOKUP($A53,'Import Peak'!$A$3:DK$99,115,FALSE())-VLOOKUP($A53,'Import Peak Change'!$A$106:DK$202,115,FALSE())),0,(VLOOKUP($A53,'Import Peak'!$A$3:DK$99,115,FALSE())-VLOOKUP($A53,'Import Peak Change'!$A$106:DK$202,115,FALSE())))</f>
        <v>0</v>
      </c>
      <c r="DL53" s="193" t="n">
        <f aca="false">IF(ISERROR(VLOOKUP($A53,'Import Peak'!$A$3:DL$99,116,FALSE())-VLOOKUP($A53,'Import Peak Change'!$A$106:DL$202,116,FALSE())),0,(VLOOKUP($A53,'Import Peak'!$A$3:DL$99,116,FALSE())-VLOOKUP($A53,'Import Peak Change'!$A$106:DL$202,116,FALSE())))</f>
        <v>0</v>
      </c>
      <c r="DM53" s="193" t="n">
        <f aca="false">IF(ISERROR(VLOOKUP($A53,'Import Peak'!$A$3:DM$99,117,FALSE())-VLOOKUP($A53,'Import Peak Change'!$A$106:DM$202,117,FALSE())),0,(VLOOKUP($A53,'Import Peak'!$A$3:DM$99,117,FALSE())-VLOOKUP($A53,'Import Peak Change'!$A$106:DM$202,117,FALSE())))</f>
        <v>0</v>
      </c>
      <c r="DN53" s="193" t="n">
        <f aca="false">IF(ISERROR(VLOOKUP($A53,'Import Peak'!$A$3:DN$99,118,FALSE())-VLOOKUP($A53,'Import Peak Change'!$A$106:DN$202,118,FALSE())),0,(VLOOKUP($A53,'Import Peak'!$A$3:DN$99,118,FALSE())-VLOOKUP($A53,'Import Peak Change'!$A$106:DN$202,118,FALSE())))</f>
        <v>0</v>
      </c>
      <c r="DO53" s="193" t="n">
        <f aca="false">IF(ISERROR(VLOOKUP($A53,'Import Peak'!$A$3:DO$99,119,FALSE())-VLOOKUP($A53,'Import Peak Change'!$A$106:DO$202,119,FALSE())),0,(VLOOKUP($A53,'Import Peak'!$A$3:DO$99,119,FALSE())-VLOOKUP($A53,'Import Peak Change'!$A$106:DO$202,119,FALSE())))</f>
        <v>0</v>
      </c>
      <c r="DP53" s="193" t="n">
        <f aca="false">IF(ISERROR(VLOOKUP($A53,'Import Peak'!$A$3:DP$99,120,FALSE())-VLOOKUP($A53,'Import Peak Change'!$A$106:DP$202,120,FALSE())),0,(VLOOKUP($A53,'Import Peak'!$A$3:DP$99,120,FALSE())-VLOOKUP($A53,'Import Peak Change'!$A$106:DP$202,120,FALSE())))</f>
        <v>0</v>
      </c>
      <c r="DQ53" s="193" t="n">
        <f aca="false">IF(ISERROR(VLOOKUP($A53,'Import Peak'!$A$3:DQ$99,121,FALSE())-VLOOKUP($A53,'Import Peak Change'!$A$106:DQ$202,121,FALSE())),0,(VLOOKUP($A53,'Import Peak'!$A$3:DQ$99,121,FALSE())-VLOOKUP($A53,'Import Peak Change'!$A$106:DQ$202,121,FALSE())))</f>
        <v>0</v>
      </c>
      <c r="DR53" s="193" t="n">
        <f aca="false">IF(ISERROR(VLOOKUP($A53,'Import Peak'!$A$3:DR$99,122,FALSE())-VLOOKUP($A53,'Import Peak Change'!$A$106:DR$202,122,FALSE())),0,(VLOOKUP($A53,'Import Peak'!$A$3:DR$99,122,FALSE())-VLOOKUP($A53,'Import Peak Change'!$A$106:DR$202,122,FALSE())))</f>
        <v>0</v>
      </c>
      <c r="DS53" s="193" t="n">
        <f aca="false">IF(ISERROR(VLOOKUP($A53,'Import Peak'!$A$3:DS$99,123,FALSE())-VLOOKUP($A53,'Import Peak Change'!$A$106:DS$202,123,FALSE())),0,(VLOOKUP($A53,'Import Peak'!$A$3:DS$99,123,FALSE())-VLOOKUP($A53,'Import Peak Change'!$A$106:DS$202,123,FALSE())))</f>
        <v>0</v>
      </c>
      <c r="DT53" s="193" t="n">
        <f aca="false">IF(ISERROR(VLOOKUP($A53,'Import Peak'!$A$3:DT$99,124,FALSE())-VLOOKUP($A53,'Import Peak Change'!$A$106:DT$202,124,FALSE())),0,(VLOOKUP($A53,'Import Peak'!$A$3:DT$99,124,FALSE())-VLOOKUP($A53,'Import Peak Change'!$A$106:DT$202,124,FALSE())))</f>
        <v>0</v>
      </c>
      <c r="DU53" s="193" t="n">
        <f aca="false">IF(ISERROR(VLOOKUP($A53,'Import Peak'!$A$3:DU$99,125,FALSE())-VLOOKUP($A53,'Import Peak Change'!$A$106:DU$202,125,FALSE())),0,(VLOOKUP($A53,'Import Peak'!$A$3:DU$99,125,FALSE())-VLOOKUP($A53,'Import Peak Change'!$A$106:DU$202,125,FALSE())))</f>
        <v>0</v>
      </c>
      <c r="DV53" s="193" t="n">
        <f aca="false">IF(ISERROR(VLOOKUP($A53,'Import Peak'!$A$3:DV$99,126,FALSE())-VLOOKUP($A53,'Import Peak Change'!$A$106:DV$202,126,FALSE())),0,(VLOOKUP($A53,'Import Peak'!$A$3:DV$99,126,FALSE())-VLOOKUP($A53,'Import Peak Change'!$A$106:DV$202,126,FALSE())))</f>
        <v>0</v>
      </c>
      <c r="DW53" s="193" t="n">
        <f aca="false">IF(ISERROR(VLOOKUP($A53,'Import Peak'!$A$3:DW$99,127,FALSE())-VLOOKUP($A53,'Import Peak Change'!$A$106:DW$202,127,FALSE())),0,(VLOOKUP($A53,'Import Peak'!$A$3:DW$99,127,FALSE())-VLOOKUP($A53,'Import Peak Change'!$A$106:DW$202,127,FALSE())))</f>
        <v>0</v>
      </c>
      <c r="DX53" s="193" t="n">
        <f aca="false">IF(ISERROR(VLOOKUP($A53,'Import Peak'!$A$3:DX$99,128,FALSE())-VLOOKUP($A53,'Import Peak Change'!$A$106:DX$202,128,FALSE())),0,(VLOOKUP($A53,'Import Peak'!$A$3:DX$99,128,FALSE())-VLOOKUP($A53,'Import Peak Change'!$A$106:DX$202,128,FALSE())))</f>
        <v>0</v>
      </c>
      <c r="DY53" s="193" t="n">
        <f aca="false">IF(ISERROR(VLOOKUP($A53,'Import Peak'!$A$3:DY$99,129,FALSE())-VLOOKUP($A53,'Import Peak Change'!$A$106:DY$202,129,FALSE())),0,(VLOOKUP($A53,'Import Peak'!$A$3:DY$99,129,FALSE())-VLOOKUP($A53,'Import Peak Change'!$A$106:DY$202,129,FALSE())))</f>
        <v>0</v>
      </c>
      <c r="DZ53" s="193" t="n">
        <f aca="false">IF(ISERROR(VLOOKUP($A53,'Import Peak'!$A$3:DZ$99,130,FALSE())-VLOOKUP($A53,'Import Peak Change'!$A$106:DZ$202,130,FALSE())),0,(VLOOKUP($A53,'Import Peak'!$A$3:DZ$99,130,FALSE())-VLOOKUP($A53,'Import Peak Change'!$A$106:DZ$202,130,FALSE())))</f>
        <v>0</v>
      </c>
      <c r="EA53" s="193" t="n">
        <f aca="false">IF(ISERROR(VLOOKUP($A53,'Import Peak'!$A$3:EA$99,131,FALSE())-VLOOKUP($A53,'Import Peak Change'!$A$106:EA$202,131,FALSE())),0,(VLOOKUP($A53,'Import Peak'!$A$3:EA$99,131,FALSE())-VLOOKUP($A53,'Import Peak Change'!$A$106:EA$202,131,FALSE())))</f>
        <v>0</v>
      </c>
      <c r="EB53" s="193" t="n">
        <f aca="false">IF(ISERROR(VLOOKUP($A53,'Import Peak'!$A$3:EB$99,132,FALSE())-VLOOKUP($A53,'Import Peak Change'!$A$106:EB$202,132,FALSE())),0,(VLOOKUP($A53,'Import Peak'!$A$3:EB$99,132,FALSE())-VLOOKUP($A53,'Import Peak Change'!$A$106:EB$202,132,FALSE())))</f>
        <v>0</v>
      </c>
      <c r="EC53" s="193" t="n">
        <f aca="false">IF(ISERROR(VLOOKUP($A53,'Import Peak'!$A$3:EC$99,133,FALSE())-VLOOKUP($A53,'Import Peak Change'!$A$106:EC$202,133,FALSE())),0,(VLOOKUP($A53,'Import Peak'!$A$3:EC$99,133,FALSE())-VLOOKUP($A53,'Import Peak Change'!$A$106:EC$202,133,FALSE())))</f>
        <v>0</v>
      </c>
      <c r="ED53" s="193" t="n">
        <f aca="false">IF(ISERROR(VLOOKUP($A53,'Import Peak'!$A$3:ED$99,134,FALSE())-VLOOKUP($A53,'Import Peak Change'!$A$106:ED$202,134,FALSE())),0,(VLOOKUP($A53,'Import Peak'!$A$3:ED$99,134,FALSE())-VLOOKUP($A53,'Import Peak Change'!$A$106:ED$202,134,FALSE())))</f>
        <v>0</v>
      </c>
      <c r="EE53" s="193" t="n">
        <f aca="false">IF(ISERROR(VLOOKUP($A53,'Import Peak'!$A$3:EE$99,135,FALSE())-VLOOKUP($A53,'Import Peak Change'!$A$106:EE$202,135,FALSE())),0,(VLOOKUP($A53,'Import Peak'!$A$3:EE$99,135,FALSE())-VLOOKUP($A53,'Import Peak Change'!$A$106:EE$202,135,FALSE())))</f>
        <v>0</v>
      </c>
      <c r="EF53" s="193" t="n">
        <f aca="false">IF(ISERROR(VLOOKUP($A53,'Import Peak'!$A$3:EF$99,136,FALSE())-VLOOKUP($A53,'Import Peak Change'!$A$106:EF$202,136,FALSE())),0,(VLOOKUP($A53,'Import Peak'!$A$3:EF$99,136,FALSE())-VLOOKUP($A53,'Import Peak Change'!$A$106:EF$202,136,FALSE())))</f>
        <v>0</v>
      </c>
      <c r="EG53" s="193" t="n">
        <f aca="false">IF(ISERROR(VLOOKUP($A53,'Import Peak'!$A$3:EG$99,137,FALSE())-VLOOKUP($A53,'Import Peak Change'!$A$106:EG$202,137,FALSE())),0,(VLOOKUP($A53,'Import Peak'!$A$3:EG$99,137,FALSE())-VLOOKUP($A53,'Import Peak Change'!$A$106:EG$202,137,FALSE())))</f>
        <v>0</v>
      </c>
      <c r="EH53" s="193" t="n">
        <f aca="false">IF(ISERROR(VLOOKUP($A53,'Import Peak'!$A$3:EH$99,138,FALSE())-VLOOKUP($A53,'Import Peak Change'!$A$106:EH$202,138,FALSE())),0,(VLOOKUP($A53,'Import Peak'!$A$3:EH$99,138,FALSE())-VLOOKUP($A53,'Import Peak Change'!$A$106:EH$202,138,FALSE())))</f>
        <v>0</v>
      </c>
      <c r="EI53" s="193" t="n">
        <f aca="false">IF(ISERROR(VLOOKUP($A53,'Import Peak'!$A$3:EI$99,139,FALSE())-VLOOKUP($A53,'Import Peak Change'!$A$106:EI$202,139,FALSE())),0,(VLOOKUP($A53,'Import Peak'!$A$3:EI$99,139,FALSE())-VLOOKUP($A53,'Import Peak Change'!$A$106:EI$202,139,FALSE())))</f>
        <v>0</v>
      </c>
      <c r="EJ53" s="193" t="n">
        <f aca="false">IF(ISERROR(VLOOKUP($A53,'Import Peak'!$A$3:EJ$99,140,FALSE())-VLOOKUP($A53,'Import Peak Change'!$A$106:EJ$202,140,FALSE())),0,(VLOOKUP($A53,'Import Peak'!$A$3:EJ$99,140,FALSE())-VLOOKUP($A53,'Import Peak Change'!$A$106:EJ$202,140,FALSE())))</f>
        <v>0</v>
      </c>
      <c r="EK53" s="193" t="n">
        <f aca="false">IF(ISERROR(VLOOKUP($A53,'Import Peak'!$A$3:EK$99,141,FALSE())-VLOOKUP($A53,'Import Peak Change'!$A$106:EK$202,141,FALSE())),0,(VLOOKUP($A53,'Import Peak'!$A$3:EK$99,141,FALSE())-VLOOKUP($A53,'Import Peak Change'!$A$106:EK$202,141,FALSE())))</f>
        <v>0</v>
      </c>
      <c r="EL53" s="193" t="n">
        <f aca="false">IF(ISERROR(VLOOKUP($A53,'Import Peak'!$A$3:EL$99,142,FALSE())-VLOOKUP($A53,'Import Peak Change'!$A$106:EL$202,142,FALSE())),0,(VLOOKUP($A53,'Import Peak'!$A$3:EL$99,142,FALSE())-VLOOKUP($A53,'Import Peak Change'!$A$106:EL$202,142,FALSE())))</f>
        <v>0</v>
      </c>
      <c r="EM53" s="193" t="n">
        <f aca="false">IF(ISERROR(VLOOKUP($A53,'Import Peak'!$A$3:EM$99,143,FALSE())-VLOOKUP($A53,'Import Peak Change'!$A$106:EM$202,143,FALSE())),0,(VLOOKUP($A53,'Import Peak'!$A$3:EM$99,143,FALSE())-VLOOKUP($A53,'Import Peak Change'!$A$106:EM$202,143,FALSE())))</f>
        <v>0</v>
      </c>
      <c r="EN53" s="193" t="n">
        <f aca="false">IF(ISERROR(VLOOKUP($A53,'Import Peak'!$A$3:EN$99,144,FALSE())-VLOOKUP($A53,'Import Peak Change'!$A$106:EN$202,144,FALSE())),0,(VLOOKUP($A53,'Import Peak'!$A$3:EN$99,144,FALSE())-VLOOKUP($A53,'Import Peak Change'!$A$106:EN$202,144,FALSE())))</f>
        <v>0</v>
      </c>
      <c r="EO53" s="193" t="n">
        <f aca="false">IF(ISERROR(VLOOKUP($A53,'Import Peak'!$A$3:EO$99,145,FALSE())-VLOOKUP($A53,'Import Peak Change'!$A$106:EO$202,145,FALSE())),0,(VLOOKUP($A53,'Import Peak'!$A$3:EO$99,145,FALSE())-VLOOKUP($A53,'Import Peak Change'!$A$106:EO$202,145,FALSE())))</f>
        <v>0</v>
      </c>
      <c r="EP53" s="193" t="n">
        <f aca="false">IF(ISERROR(VLOOKUP($A53,'Import Peak'!$A$3:EP$99,146,FALSE())-VLOOKUP($A53,'Import Peak Change'!$A$106:EP$202,146,FALSE())),0,(VLOOKUP($A53,'Import Peak'!$A$3:EP$99,146,FALSE())-VLOOKUP($A53,'Import Peak Change'!$A$106:EP$202,146,FALSE())))</f>
        <v>0</v>
      </c>
      <c r="EQ53" s="193" t="n">
        <f aca="false">IF(ISERROR(VLOOKUP($A53,'Import Peak'!$A$3:EQ$99,147,FALSE())-VLOOKUP($A53,'Import Peak Change'!$A$106:EQ$202,147,FALSE())),0,(VLOOKUP($A53,'Import Peak'!$A$3:EQ$99,147,FALSE())-VLOOKUP($A53,'Import Peak Change'!$A$106:EQ$202,147,FALSE())))</f>
        <v>0</v>
      </c>
      <c r="ER53" s="193" t="n">
        <f aca="false">IF(ISERROR(VLOOKUP($A53,'Import Peak'!$A$3:ER$99,148,FALSE())-VLOOKUP($A53,'Import Peak Change'!$A$106:ER$202,148,FALSE())),0,(VLOOKUP($A53,'Import Peak'!$A$3:ER$99,148,FALSE())-VLOOKUP($A53,'Import Peak Change'!$A$106:ER$202,148,FALSE())))</f>
        <v>0</v>
      </c>
      <c r="ES53" s="193" t="n">
        <f aca="false">IF(ISERROR(VLOOKUP($A53,'Import Peak'!$A$3:ES$99,149,FALSE())-VLOOKUP($A53,'Import Peak Change'!$A$106:ES$202,149,FALSE())),0,(VLOOKUP($A53,'Import Peak'!$A$3:ES$99,149,FALSE())-VLOOKUP($A53,'Import Peak Change'!$A$106:ES$202,149,FALSE())))</f>
        <v>0</v>
      </c>
      <c r="ET53" s="193" t="n">
        <f aca="false">IF(ISERROR(VLOOKUP($A53,'Import Peak'!$A$3:ET$99,150,FALSE())-VLOOKUP($A53,'Import Peak Change'!$A$106:ET$202,150,FALSE())),0,(VLOOKUP($A53,'Import Peak'!$A$3:ET$99,150,FALSE())-VLOOKUP($A53,'Import Peak Change'!$A$106:ET$202,150,FALSE())))</f>
        <v>0</v>
      </c>
      <c r="EU53" s="193" t="n">
        <f aca="false">IF(ISERROR(VLOOKUP($A53,'Import Peak'!$A$3:EU$99,151,FALSE())-VLOOKUP($A53,'Import Peak Change'!$A$106:EU$202,151,FALSE())),0,(VLOOKUP($A53,'Import Peak'!$A$3:EU$99,151,FALSE())-VLOOKUP($A53,'Import Peak Change'!$A$106:EU$202,151,FALSE())))</f>
        <v>0</v>
      </c>
      <c r="EV53" s="193" t="n">
        <f aca="false">IF(ISERROR(VLOOKUP($A53,'Import Peak'!$A$3:EV$99,152,FALSE())-VLOOKUP($A53,'Import Peak Change'!$A$106:EV$202,152,FALSE())),0,(VLOOKUP($A53,'Import Peak'!$A$3:EV$99,152,FALSE())-VLOOKUP($A53,'Import Peak Change'!$A$106:EV$202,152,FALSE())))</f>
        <v>0</v>
      </c>
      <c r="EW53" s="193" t="n">
        <f aca="false">IF(ISERROR(VLOOKUP($A53,'Import Peak'!$A$3:EW$99,153,FALSE())-VLOOKUP($A53,'Import Peak Change'!$A$106:EW$202,153,FALSE())),0,(VLOOKUP($A53,'Import Peak'!$A$3:EW$99,153,FALSE())-VLOOKUP($A53,'Import Peak Change'!$A$106:EW$202,153,FALSE())))</f>
        <v>0</v>
      </c>
      <c r="EX53" s="193" t="n">
        <f aca="false">IF(ISERROR(VLOOKUP($A53,'Import Peak'!$A$3:EX$99,154,FALSE())-VLOOKUP($A53,'Import Peak Change'!$A$106:EX$202,154,FALSE())),0,(VLOOKUP($A53,'Import Peak'!$A$3:EX$99,154,FALSE())-VLOOKUP($A53,'Import Peak Change'!$A$106:EX$202,154,FALSE())))</f>
        <v>0</v>
      </c>
      <c r="EY53" s="193" t="n">
        <f aca="false">IF(ISERROR(VLOOKUP($A53,'Import Peak'!$A$3:EY$99,155,FALSE())-VLOOKUP($A53,'Import Peak Change'!$A$106:EY$202,155,FALSE())),0,(VLOOKUP($A53,'Import Peak'!$A$3:EY$99,155,FALSE())-VLOOKUP($A53,'Import Peak Change'!$A$106:EY$202,155,FALSE())))</f>
        <v>0</v>
      </c>
      <c r="EZ53" s="193" t="n">
        <f aca="false">IF(ISERROR(VLOOKUP($A53,'Import Peak'!$A$3:EZ$99,156,FALSE())-VLOOKUP($A53,'Import Peak Change'!$A$106:EZ$202,156,FALSE())),0,(VLOOKUP($A53,'Import Peak'!$A$3:EZ$99,156,FALSE())-VLOOKUP($A53,'Import Peak Change'!$A$106:EZ$202,156,FALSE())))</f>
        <v>0</v>
      </c>
      <c r="FA53" s="193" t="n">
        <f aca="false">IF(ISERROR(VLOOKUP($A53,'Import Peak'!$A$3:FA$99,157,FALSE())-VLOOKUP($A53,'Import Peak Change'!$A$106:FA$202,157,FALSE())),0,(VLOOKUP($A53,'Import Peak'!$A$3:FA$99,157,FALSE())-VLOOKUP($A53,'Import Peak Change'!$A$106:FA$202,157,FALSE())))</f>
        <v>0</v>
      </c>
      <c r="FB53" s="193" t="n">
        <f aca="false">IF(ISERROR(VLOOKUP($A53,'Import Peak'!$A$3:FB$99,158,FALSE())-VLOOKUP($A53,'Import Peak Change'!$A$106:FB$202,158,FALSE())),0,(VLOOKUP($A53,'Import Peak'!$A$3:FB$99,158,FALSE())-VLOOKUP($A53,'Import Peak Change'!$A$106:FB$202,158,FALSE())))</f>
        <v>0</v>
      </c>
      <c r="FC53" s="193" t="n">
        <f aca="false">IF(ISERROR(VLOOKUP($A53,'Import Peak'!$A$3:FC$99,159,FALSE())-VLOOKUP($A53,'Import Peak Change'!$A$106:FC$202,159,FALSE())),0,(VLOOKUP($A53,'Import Peak'!$A$3:FC$99,159,FALSE())-VLOOKUP($A53,'Import Peak Change'!$A$106:FC$202,159,FALSE())))</f>
        <v>0</v>
      </c>
      <c r="FD53" s="193" t="n">
        <f aca="false">IF(ISERROR(VLOOKUP($A53,'Import Peak'!$A$3:FD$99,160,FALSE())-VLOOKUP($A53,'Import Peak Change'!$A$106:FD$202,160,FALSE())),0,(VLOOKUP($A53,'Import Peak'!$A$3:FD$99,160,FALSE())-VLOOKUP($A53,'Import Peak Change'!$A$106:FD$202,160,FALSE())))</f>
        <v>0</v>
      </c>
      <c r="FE53" s="193" t="n">
        <f aca="false">IF(ISERROR(VLOOKUP($A53,'Import Peak'!$A$3:FE$99,161,FALSE())-VLOOKUP($A53,'Import Peak Change'!$A$106:FE$202,161,FALSE())),0,(VLOOKUP($A53,'Import Peak'!$A$3:FE$99,161,FALSE())-VLOOKUP($A53,'Import Peak Change'!$A$106:FE$202,161,FALSE())))</f>
        <v>0</v>
      </c>
      <c r="FF53" s="193" t="n">
        <f aca="false">IF(ISERROR(VLOOKUP($A53,'Import Peak'!$A$3:FF$99,162,FALSE())-VLOOKUP($A53,'Import Peak Change'!$A$106:FF$202,162,FALSE())),0,(VLOOKUP($A53,'Import Peak'!$A$3:FF$99,162,FALSE())-VLOOKUP($A53,'Import Peak Change'!$A$106:FF$202,162,FALSE())))</f>
        <v>0</v>
      </c>
      <c r="FG53" s="193" t="n">
        <f aca="false">IF(ISERROR(VLOOKUP($A53,'Import Peak'!$A$3:FG$99,163,FALSE())-VLOOKUP($A53,'Import Peak Change'!$A$106:FG$202,163,FALSE())),0,(VLOOKUP($A53,'Import Peak'!$A$3:FG$99,163,FALSE())-VLOOKUP($A53,'Import Peak Change'!$A$106:FG$202,163,FALSE())))</f>
        <v>0</v>
      </c>
      <c r="FH53" s="193" t="n">
        <f aca="false">IF(ISERROR(VLOOKUP($A53,'Import Peak'!$A$3:FH$99,164,FALSE())-VLOOKUP($A53,'Import Peak Change'!$A$106:FH$202,164,FALSE())),0,(VLOOKUP($A53,'Import Peak'!$A$3:FH$99,164,FALSE())-VLOOKUP($A53,'Import Peak Change'!$A$106:FH$202,164,FALSE())))</f>
        <v>0</v>
      </c>
      <c r="FI53" s="193" t="n">
        <f aca="false">IF(ISERROR(VLOOKUP($A53,'Import Peak'!$A$3:FI$99,165,FALSE())-VLOOKUP($A53,'Import Peak Change'!$A$106:FI$202,165,FALSE())),0,(VLOOKUP($A53,'Import Peak'!$A$3:FI$99,165,FALSE())-VLOOKUP($A53,'Import Peak Change'!$A$106:FI$202,165,FALSE())))</f>
        <v>0</v>
      </c>
      <c r="FJ53" s="193" t="n">
        <f aca="false">IF(ISERROR(VLOOKUP($A53,'Import Peak'!$A$3:FJ$99,166,FALSE())-VLOOKUP($A53,'Import Peak Change'!$A$106:FJ$202,166,FALSE())),0,(VLOOKUP($A53,'Import Peak'!$A$3:FJ$99,166,FALSE())-VLOOKUP($A53,'Import Peak Change'!$A$106:FJ$202,166,FALSE())))</f>
        <v>0</v>
      </c>
      <c r="FK53" s="193" t="n">
        <f aca="false">IF(ISERROR(VLOOKUP($A53,'Import Peak'!$A$3:FK$99,167,FALSE())-VLOOKUP($A53,'Import Peak Change'!$A$106:FK$202,167,FALSE())),0,(VLOOKUP($A53,'Import Peak'!$A$3:FK$99,167,FALSE())-VLOOKUP($A53,'Import Peak Change'!$A$106:FK$202,167,FALSE())))</f>
        <v>0</v>
      </c>
      <c r="FL53" s="193" t="n">
        <f aca="false">IF(ISERROR(VLOOKUP($A53,'Import Peak'!$A$3:FL$99,168,FALSE())-VLOOKUP($A53,'Import Peak Change'!$A$106:FL$202,168,FALSE())),0,(VLOOKUP($A53,'Import Peak'!$A$3:FL$99,168,FALSE())-VLOOKUP($A53,'Import Peak Change'!$A$106:FL$202,168,FALSE())))</f>
        <v>0</v>
      </c>
      <c r="FM53" s="193" t="n">
        <f aca="false">IF(ISERROR(VLOOKUP($A53,'Import Peak'!$A$3:FM$99,169,FALSE())-VLOOKUP($A53,'Import Peak Change'!$A$106:FM$202,169,FALSE())),0,(VLOOKUP($A53,'Import Peak'!$A$3:FM$99,169,FALSE())-VLOOKUP($A53,'Import Peak Change'!$A$106:FM$202,169,FALSE())))</f>
        <v>0</v>
      </c>
      <c r="FN53" s="193" t="n">
        <f aca="false">IF(ISERROR(VLOOKUP($A53,'Import Peak'!$A$3:FN$99,170,FALSE())-VLOOKUP($A53,'Import Peak Change'!$A$106:FN$202,170,FALSE())),0,(VLOOKUP($A53,'Import Peak'!$A$3:FN$99,170,FALSE())-VLOOKUP($A53,'Import Peak Change'!$A$106:FN$202,170,FALSE())))</f>
        <v>0</v>
      </c>
      <c r="FO53" s="193" t="n">
        <f aca="false">IF(ISERROR(VLOOKUP($A53,'Import Peak'!$A$3:FO$99,171,FALSE())-VLOOKUP($A53,'Import Peak Change'!$A$106:FO$202,171,FALSE())),0,(VLOOKUP($A53,'Import Peak'!$A$3:FO$99,171,FALSE())-VLOOKUP($A53,'Import Peak Change'!$A$106:FO$202,171,FALSE())))</f>
        <v>0</v>
      </c>
      <c r="FP53" s="193" t="n">
        <f aca="false">IF(ISERROR(VLOOKUP($A53,'Import Peak'!$A$3:FP$99,172,FALSE())-VLOOKUP($A53,'Import Peak Change'!$A$106:FP$202,172,FALSE())),0,(VLOOKUP($A53,'Import Peak'!$A$3:FP$99,172,FALSE())-VLOOKUP($A53,'Import Peak Change'!$A$106:FP$202,172,FALSE())))</f>
        <v>0</v>
      </c>
      <c r="FQ53" s="193" t="n">
        <f aca="false">IF(ISERROR(VLOOKUP($A53,'Import Peak'!$A$3:FQ$99,173,FALSE())-VLOOKUP($A53,'Import Peak Change'!$A$106:FQ$202,173,FALSE())),0,(VLOOKUP($A53,'Import Peak'!$A$3:FQ$99,173,FALSE())-VLOOKUP($A53,'Import Peak Change'!$A$106:FQ$202,173,FALSE())))</f>
        <v>0</v>
      </c>
      <c r="FR53" s="193" t="n">
        <f aca="false">IF(ISERROR(VLOOKUP($A53,'Import Peak'!$A$3:FR$99,174,FALSE())-VLOOKUP($A53,'Import Peak Change'!$A$106:FR$202,174,FALSE())),0,(VLOOKUP($A53,'Import Peak'!$A$3:FR$99,174,FALSE())-VLOOKUP($A53,'Import Peak Change'!$A$106:FR$202,174,FALSE())))</f>
        <v>0</v>
      </c>
      <c r="FS53" s="193" t="n">
        <f aca="false">IF(ISERROR(VLOOKUP($A53,'Import Peak'!$A$3:FS$99,175,FALSE())-VLOOKUP($A53,'Import Peak Change'!$A$106:FS$202,175,FALSE())),0,(VLOOKUP($A53,'Import Peak'!$A$3:FS$99,175,FALSE())-VLOOKUP($A53,'Import Peak Change'!$A$106:FS$202,175,FALSE())))</f>
        <v>0</v>
      </c>
      <c r="FT53" s="193" t="n">
        <f aca="false">IF(ISERROR(VLOOKUP($A53,'Import Peak'!$A$3:FT$99,176,FALSE())-VLOOKUP($A53,'Import Peak Change'!$A$106:FT$202,176,FALSE())),0,(VLOOKUP($A53,'Import Peak'!$A$3:FT$99,176,FALSE())-VLOOKUP($A53,'Import Peak Change'!$A$106:FT$202,176,FALSE())))</f>
        <v>0</v>
      </c>
      <c r="FU53" s="193" t="n">
        <f aca="false">IF(ISERROR(VLOOKUP($A53,'Import Peak'!$A$3:FU$99,177,FALSE())-VLOOKUP($A53,'Import Peak Change'!$A$106:FU$202,177,FALSE())),0,(VLOOKUP($A53,'Import Peak'!$A$3:FU$99,177,FALSE())-VLOOKUP($A53,'Import Peak Change'!$A$106:FU$202,177,FALSE())))</f>
        <v>0</v>
      </c>
      <c r="FV53" s="193" t="n">
        <f aca="false">IF(ISERROR(VLOOKUP($A53,'Import Peak'!$A$3:FV$99,178,FALSE())-VLOOKUP($A53,'Import Peak Change'!$A$106:FV$202,178,FALSE())),0,(VLOOKUP($A53,'Import Peak'!$A$3:FV$99,178,FALSE())-VLOOKUP($A53,'Import Peak Change'!$A$106:FV$202,178,FALSE())))</f>
        <v>0</v>
      </c>
      <c r="FW53" s="193" t="n">
        <f aca="false">IF(ISERROR(VLOOKUP($A53,'Import Peak'!$A$3:FW$99,179,FALSE())-VLOOKUP($A53,'Import Peak Change'!$A$106:FW$202,179,FALSE())),0,(VLOOKUP($A53,'Import Peak'!$A$3:FW$99,179,FALSE())-VLOOKUP($A53,'Import Peak Change'!$A$106:FW$202,179,FALSE())))</f>
        <v>0</v>
      </c>
      <c r="FX53" s="193" t="n">
        <f aca="false">IF(ISERROR(VLOOKUP($A53,'Import Peak'!$A$3:FX$99,180,FALSE())-VLOOKUP($A53,'Import Peak Change'!$A$106:FX$202,180,FALSE())),0,(VLOOKUP($A53,'Import Peak'!$A$3:FX$99,180,FALSE())-VLOOKUP($A53,'Import Peak Change'!$A$106:FX$202,180,FALSE())))</f>
        <v>0</v>
      </c>
      <c r="FY53" s="193" t="n">
        <f aca="false">IF(ISERROR(VLOOKUP($A53,'Import Peak'!$A$3:FY$99,181,FALSE())-VLOOKUP($A53,'Import Peak Change'!$A$106:FY$202,181,FALSE())),0,(VLOOKUP($A53,'Import Peak'!$A$3:FY$99,181,FALSE())-VLOOKUP($A53,'Import Peak Change'!$A$106:FY$202,181,FALSE())))</f>
        <v>0</v>
      </c>
      <c r="FZ53" s="193" t="n">
        <f aca="false">IF(ISERROR(VLOOKUP($A53,'Import Peak'!$A$3:FZ$99,182,FALSE())-VLOOKUP($A53,'Import Peak Change'!$A$106:FZ$202,182,FALSE())),0,(VLOOKUP($A53,'Import Peak'!$A$3:FZ$99,182,FALSE())-VLOOKUP($A53,'Import Peak Change'!$A$106:FZ$202,182,FALSE())))</f>
        <v>0</v>
      </c>
      <c r="GA53" s="193" t="n">
        <f aca="false">IF(ISERROR(VLOOKUP($A53,'Import Peak'!$A$3:GA$99,183,FALSE())-VLOOKUP($A53,'Import Peak Change'!$A$106:GA$202,183,FALSE())),0,(VLOOKUP($A53,'Import Peak'!$A$3:GA$99,183,FALSE())-VLOOKUP($A53,'Import Peak Change'!$A$106:GA$202,183,FALSE())))</f>
        <v>0</v>
      </c>
      <c r="GB53" s="193" t="n">
        <f aca="false">IF(ISERROR(VLOOKUP($A53,'Import Peak'!$A$3:GB$99,184,FALSE())-VLOOKUP($A53,'Import Peak Change'!$A$106:GB$202,184,FALSE())),0,(VLOOKUP($A53,'Import Peak'!$A$3:GB$99,184,FALSE())-VLOOKUP($A53,'Import Peak Change'!$A$106:GB$202,184,FALSE())))</f>
        <v>0</v>
      </c>
      <c r="GC53" s="193" t="n">
        <f aca="false">IF(ISERROR(VLOOKUP($A53,'Import Peak'!$A$3:GC$99,185,FALSE())-VLOOKUP($A53,'Import Peak Change'!$A$106:GC$202,185,FALSE())),0,(VLOOKUP($A53,'Import Peak'!$A$3:GC$99,185,FALSE())-VLOOKUP($A53,'Import Peak Change'!$A$106:GC$202,185,FALSE())))</f>
        <v>0</v>
      </c>
      <c r="GD53" s="193" t="n">
        <f aca="false">IF(ISERROR(VLOOKUP($A53,'Import Peak'!$A$3:GD$99,186,FALSE())-VLOOKUP($A53,'Import Peak Change'!$A$106:GD$202,186,FALSE())),0,(VLOOKUP($A53,'Import Peak'!$A$3:GD$99,186,FALSE())-VLOOKUP($A53,'Import Peak Change'!$A$106:GD$202,186,FALSE())))</f>
        <v>0</v>
      </c>
      <c r="GE53" s="193" t="n">
        <f aca="false">IF(ISERROR(VLOOKUP($A53,'Import Peak'!$A$3:GE$99,187,FALSE())-VLOOKUP($A53,'Import Peak Change'!$A$106:GE$202,187,FALSE())),0,(VLOOKUP($A53,'Import Peak'!$A$3:GE$99,187,FALSE())-VLOOKUP($A53,'Import Peak Change'!$A$106:GE$202,187,FALSE())))</f>
        <v>0</v>
      </c>
      <c r="GF53" s="193" t="n">
        <f aca="false">IF(ISERROR(VLOOKUP($A53,'Import Peak'!$A$3:GF$99,188,FALSE())-VLOOKUP($A53,'Import Peak Change'!$A$106:GF$202,188,FALSE())),0,(VLOOKUP($A53,'Import Peak'!$A$3:GF$99,188,FALSE())-VLOOKUP($A53,'Import Peak Change'!$A$106:GF$202,188,FALSE())))</f>
        <v>0</v>
      </c>
      <c r="GG53" s="193" t="n">
        <f aca="false">IF(ISERROR(VLOOKUP($A53,'Import Peak'!$A$3:GG$99,189,FALSE())-VLOOKUP($A53,'Import Peak Change'!$A$106:GG$202,189,FALSE())),0,(VLOOKUP($A53,'Import Peak'!$A$3:GG$99,189,FALSE())-VLOOKUP($A53,'Import Peak Change'!$A$106:GG$202,189,FALSE())))</f>
        <v>0</v>
      </c>
      <c r="GH53" s="193" t="n">
        <f aca="false">IF(ISERROR(VLOOKUP($A53,'Import Peak'!$A$3:GH$99,190,FALSE())-VLOOKUP($A53,'Import Peak Change'!$A$106:GH$202,190,FALSE())),0,(VLOOKUP($A53,'Import Peak'!$A$3:GH$99,190,FALSE())-VLOOKUP($A53,'Import Peak Change'!$A$106:GH$202,190,FALSE())))</f>
        <v>0</v>
      </c>
      <c r="GI53" s="193" t="n">
        <f aca="false">IF(ISERROR(VLOOKUP($A53,'Import Peak'!$A$3:GI$99,191,FALSE())-VLOOKUP($A53,'Import Peak Change'!$A$106:GI$202,191,FALSE())),0,(VLOOKUP($A53,'Import Peak'!$A$3:GI$99,191,FALSE())-VLOOKUP($A53,'Import Peak Change'!$A$106:GI$202,191,FALSE())))</f>
        <v>0</v>
      </c>
      <c r="GJ53" s="193" t="n">
        <f aca="false">IF(ISERROR(VLOOKUP($A53,'Import Peak'!$A$3:GJ$99,192,FALSE())-VLOOKUP($A53,'Import Peak Change'!$A$106:GJ$202,192,FALSE())),0,(VLOOKUP($A53,'Import Peak'!$A$3:GJ$99,192,FALSE())-VLOOKUP($A53,'Import Peak Change'!$A$106:GJ$202,192,FALSE())))</f>
        <v>0</v>
      </c>
      <c r="GK53" s="193" t="n">
        <f aca="false">IF(ISERROR(VLOOKUP($A53,'Import Peak'!$A$3:GK$99,193,FALSE())-VLOOKUP($A53,'Import Peak Change'!$A$106:GK$202,193,FALSE())),0,(VLOOKUP($A53,'Import Peak'!$A$3:GK$99,193,FALSE())-VLOOKUP($A53,'Import Peak Change'!$A$106:GK$202,193,FALSE())))</f>
        <v>0</v>
      </c>
      <c r="GL53" s="193" t="n">
        <f aca="false">IF(ISERROR(VLOOKUP($A53,'Import Peak'!$A$3:GL$99,194,FALSE())-VLOOKUP($A53,'Import Peak Change'!$A$106:GL$202,194,FALSE())),0,(VLOOKUP($A53,'Import Peak'!$A$3:GL$99,194,FALSE())-VLOOKUP($A53,'Import Peak Change'!$A$106:GL$202,194,FALSE())))</f>
        <v>0</v>
      </c>
      <c r="GM53" s="193" t="n">
        <f aca="false">IF(ISERROR(VLOOKUP($A53,'Import Peak'!$A$3:GM$99,195,FALSE())-VLOOKUP($A53,'Import Peak Change'!$A$106:GM$202,195,FALSE())),0,(VLOOKUP($A53,'Import Peak'!$A$3:GM$99,195,FALSE())-VLOOKUP($A53,'Import Peak Change'!$A$106:GM$202,195,FALSE())))</f>
        <v>0</v>
      </c>
      <c r="GN53" s="193" t="n">
        <f aca="false">IF(ISERROR(VLOOKUP($A53,'Import Peak'!$A$3:GN$99,196,FALSE())-VLOOKUP($A53,'Import Peak Change'!$A$106:GN$202,196,FALSE())),0,(VLOOKUP($A53,'Import Peak'!$A$3:GN$99,196,FALSE())-VLOOKUP($A53,'Import Peak Change'!$A$106:GN$202,196,FALSE())))</f>
        <v>0</v>
      </c>
      <c r="GO53" s="193" t="n">
        <f aca="false">IF(ISERROR(VLOOKUP($A53,'Import Peak'!$A$3:GO$99,197,FALSE())-VLOOKUP($A53,'Import Peak Change'!$A$106:GO$202,197,FALSE())),0,(VLOOKUP($A53,'Import Peak'!$A$3:GO$99,197,FALSE())-VLOOKUP($A53,'Import Peak Change'!$A$106:GO$202,197,FALSE())))</f>
        <v>0</v>
      </c>
      <c r="GP53" s="193" t="n">
        <f aca="false">IF(ISERROR(VLOOKUP($A53,'Import Peak'!$A$3:GP$99,198,FALSE())-VLOOKUP($A53,'Import Peak Change'!$A$106:GP$202,198,FALSE())),0,(VLOOKUP($A53,'Import Peak'!$A$3:GP$99,198,FALSE())-VLOOKUP($A53,'Import Peak Change'!$A$106:GP$202,198,FALSE())))</f>
        <v>0</v>
      </c>
      <c r="GQ53" s="193" t="n">
        <f aca="false">IF(ISERROR(VLOOKUP($A53,'Import Peak'!$A$3:GQ$99,199,FALSE())-VLOOKUP($A53,'Import Peak Change'!$A$106:GQ$202,199,FALSE())),0,(VLOOKUP($A53,'Import Peak'!$A$3:GQ$99,199,FALSE())-VLOOKUP($A53,'Import Peak Change'!$A$106:GQ$202,199,FALSE())))</f>
        <v>0</v>
      </c>
      <c r="GR53" s="193" t="n">
        <f aca="false">IF(ISERROR(VLOOKUP($A53,'Import Peak'!$A$3:GR$99,200,FALSE())-VLOOKUP($A53,'Import Peak Change'!$A$106:GR$202,200,FALSE())),0,(VLOOKUP($A53,'Import Peak'!$A$3:GR$99,200,FALSE())-VLOOKUP($A53,'Import Peak Change'!$A$106:GR$202,200,FALSE())))</f>
        <v>0</v>
      </c>
      <c r="GS53" s="193" t="n">
        <f aca="false">IF(ISERROR(VLOOKUP($A53,'Import Peak'!$A$3:GS$99,201,FALSE())-VLOOKUP($A53,'Import Peak Change'!$A$106:GS$202,201,FALSE())),0,(VLOOKUP($A53,'Import Peak'!$A$3:GS$99,201,FALSE())-VLOOKUP($A53,'Import Peak Change'!$A$106:GS$202,201,FALSE())))</f>
        <v>0</v>
      </c>
      <c r="GT53" s="193" t="n">
        <f aca="false">IF(ISERROR(VLOOKUP($A53,'Import Peak'!$A$3:GT$99,202,FALSE())-VLOOKUP($A53,'Import Peak Change'!$A$106:GT$202,202,FALSE())),0,(VLOOKUP($A53,'Import Peak'!$A$3:GT$99,202,FALSE())-VLOOKUP($A53,'Import Peak Change'!$A$106:GT$202,202,FALSE())))</f>
        <v>0</v>
      </c>
      <c r="GU53" s="193" t="n">
        <f aca="false">IF(ISERROR(VLOOKUP($A53,'Import Peak'!$A$3:GU$99,203,FALSE())-VLOOKUP($A53,'Import Peak Change'!$A$106:GU$202,203,FALSE())),0,(VLOOKUP($A53,'Import Peak'!$A$3:GU$99,203,FALSE())-VLOOKUP($A53,'Import Peak Change'!$A$106:GU$202,203,FALSE())))</f>
        <v>0</v>
      </c>
      <c r="GV53" s="193" t="n">
        <f aca="false">IF(ISERROR(VLOOKUP($A53,'Import Peak'!$A$3:GV$99,204,FALSE())-VLOOKUP($A53,'Import Peak Change'!$A$106:GV$202,204,FALSE())),0,(VLOOKUP($A53,'Import Peak'!$A$3:GV$99,204,FALSE())-VLOOKUP($A53,'Import Peak Change'!$A$106:GV$202,204,FALSE())))</f>
        <v>0</v>
      </c>
      <c r="GW53" s="193" t="n">
        <f aca="false">IF(ISERROR(VLOOKUP($A53,'Import Peak'!$A$3:GW$99,205,FALSE())-VLOOKUP($A53,'Import Peak Change'!$A$106:GW$202,205,FALSE())),0,(VLOOKUP($A53,'Import Peak'!$A$3:GW$99,205,FALSE())-VLOOKUP($A53,'Import Peak Change'!$A$106:GW$202,205,FALSE())))</f>
        <v>0</v>
      </c>
      <c r="GX53" s="193" t="n">
        <f aca="false">IF(ISERROR(VLOOKUP($A53,'Import Peak'!$A$3:GX$99,206,FALSE())-VLOOKUP($A53,'Import Peak Change'!$A$106:GX$202,206,FALSE())),0,(VLOOKUP($A53,'Import Peak'!$A$3:GX$99,206,FALSE())-VLOOKUP($A53,'Import Peak Change'!$A$106:GX$202,206,FALSE())))</f>
        <v>0</v>
      </c>
      <c r="GY53" s="193" t="n">
        <f aca="false">IF(ISERROR(VLOOKUP($A53,'Import Peak'!$A$3:GY$99,207,FALSE())-VLOOKUP($A53,'Import Peak Change'!$A$106:GY$202,207,FALSE())),0,(VLOOKUP($A53,'Import Peak'!$A$3:GY$99,207,FALSE())-VLOOKUP($A53,'Import Peak Change'!$A$106:GY$202,207,FALSE())))</f>
        <v>0</v>
      </c>
      <c r="GZ53" s="193" t="n">
        <f aca="false">IF(ISERROR(VLOOKUP($A53,'Import Peak'!$A$3:GZ$99,208,FALSE())-VLOOKUP($A53,'Import Peak Change'!$A$106:GZ$202,208,FALSE())),0,(VLOOKUP($A53,'Import Peak'!$A$3:GZ$99,208,FALSE())-VLOOKUP($A53,'Import Peak Change'!$A$106:GZ$202,208,FALSE())))</f>
        <v>0</v>
      </c>
      <c r="HA53" s="193" t="n">
        <f aca="false">IF(ISERROR(VLOOKUP($A53,'Import Peak'!$A$3:HA$99,209,FALSE())-VLOOKUP($A53,'Import Peak Change'!$A$106:HA$202,209,FALSE())),0,(VLOOKUP($A53,'Import Peak'!$A$3:HA$99,209,FALSE())-VLOOKUP($A53,'Import Peak Change'!$A$106:HA$202,209,FALSE())))</f>
        <v>0</v>
      </c>
      <c r="HB53" s="193" t="n">
        <f aca="false">IF(ISERROR(VLOOKUP($A53,'Import Peak'!$A$3:HB$99,210,FALSE())-VLOOKUP($A53,'Import Peak Change'!$A$106:HB$202,210,FALSE())),0,(VLOOKUP($A53,'Import Peak'!$A$3:HB$99,210,FALSE())-VLOOKUP($A53,'Import Peak Change'!$A$106:HB$202,210,FALSE())))</f>
        <v>0</v>
      </c>
      <c r="HC53" s="193" t="n">
        <f aca="false">IF(ISERROR(VLOOKUP($A53,'Import Peak'!$A$3:HC$99,211,FALSE())-VLOOKUP($A53,'Import Peak Change'!$A$106:HC$202,211,FALSE())),0,(VLOOKUP($A53,'Import Peak'!$A$3:HC$99,211,FALSE())-VLOOKUP($A53,'Import Peak Change'!$A$106:HC$202,211,FALSE())))</f>
        <v>0</v>
      </c>
      <c r="HD53" s="193" t="n">
        <f aca="false">IF(ISERROR(VLOOKUP($A53,'Import Peak'!$A$3:HD$99,212,FALSE())-VLOOKUP($A53,'Import Peak Change'!$A$106:HD$202,212,FALSE())),0,(VLOOKUP($A53,'Import Peak'!$A$3:HD$99,212,FALSE())-VLOOKUP($A53,'Import Peak Change'!$A$106:HD$202,212,FALSE())))</f>
        <v>0</v>
      </c>
      <c r="HE53" s="193" t="n">
        <f aca="false">IF(ISERROR(VLOOKUP($A53,'Import Peak'!$A$3:HE$99,213,FALSE())-VLOOKUP($A53,'Import Peak Change'!$A$106:HE$202,213,FALSE())),0,(VLOOKUP($A53,'Import Peak'!$A$3:HE$99,213,FALSE())-VLOOKUP($A53,'Import Peak Change'!$A$106:HE$202,213,FALSE())))</f>
        <v>0</v>
      </c>
      <c r="HF53" s="193" t="n">
        <f aca="false">IF(ISERROR(VLOOKUP($A53,'Import Peak'!$A$3:HF$99,214,FALSE())-VLOOKUP($A53,'Import Peak Change'!$A$106:HF$202,214,FALSE())),0,(VLOOKUP($A53,'Import Peak'!$A$3:HF$99,214,FALSE())-VLOOKUP($A53,'Import Peak Change'!$A$106:HF$202,214,FALSE())))</f>
        <v>0</v>
      </c>
      <c r="HG53" s="193" t="n">
        <f aca="false">IF(ISERROR(VLOOKUP($A53,'Import Peak'!$A$3:HG$99,215,FALSE())-VLOOKUP($A53,'Import Peak Change'!$A$106:HG$202,215,FALSE())),0,(VLOOKUP($A53,'Import Peak'!$A$3:HG$99,215,FALSE())-VLOOKUP($A53,'Import Peak Change'!$A$106:HG$202,215,FALSE())))</f>
        <v>0</v>
      </c>
      <c r="HH53" s="193" t="n">
        <f aca="false">IF(ISERROR(VLOOKUP($A53,'Import Peak'!$A$3:HH$99,216,FALSE())-VLOOKUP($A53,'Import Peak Change'!$A$106:HH$202,216,FALSE())),0,(VLOOKUP($A53,'Import Peak'!$A$3:HH$99,216,FALSE())-VLOOKUP($A53,'Import Peak Change'!$A$106:HH$202,216,FALSE())))</f>
        <v>0</v>
      </c>
      <c r="HI53" s="193" t="n">
        <f aca="false">IF(ISERROR(VLOOKUP($A53,'Import Peak'!$A$3:HI$99,217,FALSE())-VLOOKUP($A53,'Import Peak Change'!$A$106:HI$202,217,FALSE())),0,(VLOOKUP($A53,'Import Peak'!$A$3:HI$99,217,FALSE())-VLOOKUP($A53,'Import Peak Change'!$A$106:HI$202,217,FALSE())))</f>
        <v>0</v>
      </c>
      <c r="HJ53" s="193" t="n">
        <f aca="false">IF(ISERROR(VLOOKUP($A53,'Import Peak'!$A$3:HJ$99,218,FALSE())-VLOOKUP($A53,'Import Peak Change'!$A$106:HJ$202,218,FALSE())),0,(VLOOKUP($A53,'Import Peak'!$A$3:HJ$99,218,FALSE())-VLOOKUP($A53,'Import Peak Change'!$A$106:HJ$202,218,FALSE())))</f>
        <v>0</v>
      </c>
      <c r="HK53" s="193" t="n">
        <f aca="false">IF(ISERROR(VLOOKUP($A53,'Import Peak'!$A$3:HK$99,219,FALSE())-VLOOKUP($A53,'Import Peak Change'!$A$106:HK$202,219,FALSE())),0,(VLOOKUP($A53,'Import Peak'!$A$3:HK$99,219,FALSE())-VLOOKUP($A53,'Import Peak Change'!$A$106:HK$202,219,FALSE())))</f>
        <v>0</v>
      </c>
      <c r="HL53" s="193" t="n">
        <f aca="false">IF(ISERROR(VLOOKUP($A53,'Import Peak'!$A$3:HL$99,220,FALSE())-VLOOKUP($A53,'Import Peak Change'!$A$106:HL$202,220,FALSE())),0,(VLOOKUP($A53,'Import Peak'!$A$3:HL$99,220,FALSE())-VLOOKUP($A53,'Import Peak Change'!$A$106:HL$202,220,FALSE())))</f>
        <v>0</v>
      </c>
      <c r="HM53" s="193" t="n">
        <f aca="false">IF(ISERROR(VLOOKUP($A53,'Import Peak'!$A$3:HM$99,221,FALSE())-VLOOKUP($A53,'Import Peak Change'!$A$106:HM$202,221,FALSE())),0,(VLOOKUP($A53,'Import Peak'!$A$3:HM$99,221,FALSE())-VLOOKUP($A53,'Import Peak Change'!$A$106:HM$202,221,FALSE())))</f>
        <v>0</v>
      </c>
      <c r="HN53" s="193" t="n">
        <f aca="false">IF(ISERROR(VLOOKUP($A53,'Import Peak'!$A$3:HN$99,222,FALSE())-VLOOKUP($A53,'Import Peak Change'!$A$106:HN$202,222,FALSE())),0,(VLOOKUP($A53,'Import Peak'!$A$3:HN$99,222,FALSE())-VLOOKUP($A53,'Import Peak Change'!$A$106:HN$202,222,FALSE())))</f>
        <v>0</v>
      </c>
      <c r="HO53" s="193" t="n">
        <f aca="false">IF(ISERROR(VLOOKUP($A53,'Import Peak'!$A$3:HO$99,223,FALSE())-VLOOKUP($A53,'Import Peak Change'!$A$106:HO$202,223,FALSE())),0,(VLOOKUP($A53,'Import Peak'!$A$3:HO$99,223,FALSE())-VLOOKUP($A53,'Import Peak Change'!$A$106:HO$202,223,FALSE())))</f>
        <v>0</v>
      </c>
      <c r="HP53" s="193" t="n">
        <f aca="false">IF(ISERROR(VLOOKUP($A53,'Import Peak'!$A$3:HP$99,224,FALSE())-VLOOKUP($A53,'Import Peak Change'!$A$106:HP$202,224,FALSE())),0,(VLOOKUP($A53,'Import Peak'!$A$3:HP$99,224,FALSE())-VLOOKUP($A53,'Import Peak Change'!$A$106:HP$202,224,FALSE())))</f>
        <v>0</v>
      </c>
      <c r="HQ53" s="193" t="n">
        <f aca="false">IF(ISERROR(VLOOKUP($A53,'Import Peak'!$A$3:HQ$99,225,FALSE())-VLOOKUP($A53,'Import Peak Change'!$A$106:HQ$202,225,FALSE())),0,(VLOOKUP($A53,'Import Peak'!$A$3:HQ$99,225,FALSE())-VLOOKUP($A53,'Import Peak Change'!$A$106:HQ$202,225,FALSE())))</f>
        <v>0</v>
      </c>
      <c r="HR53" s="193" t="n">
        <f aca="false">IF(ISERROR(VLOOKUP($A53,'Import Peak'!$A$3:HR$99,226,FALSE())-VLOOKUP($A53,'Import Peak Change'!$A$106:HR$202,226,FALSE())),0,(VLOOKUP($A53,'Import Peak'!$A$3:HR$99,226,FALSE())-VLOOKUP($A53,'Import Peak Change'!$A$106:HR$202,226,FALSE())))</f>
        <v>0</v>
      </c>
      <c r="HS53" s="193" t="n">
        <f aca="false">IF(ISERROR(VLOOKUP($A53,'Import Peak'!$A$3:HS$99,227,FALSE())-VLOOKUP($A53,'Import Peak Change'!$A$106:HS$202,227,FALSE())),0,(VLOOKUP($A53,'Import Peak'!$A$3:HS$99,227,FALSE())-VLOOKUP($A53,'Import Peak Change'!$A$106:HS$202,227,FALSE())))</f>
        <v>0</v>
      </c>
      <c r="HT53" s="193" t="n">
        <f aca="false">IF(ISERROR(VLOOKUP($A53,'Import Peak'!$A$3:HT$99,228,FALSE())-VLOOKUP($A53,'Import Peak Change'!$A$106:HT$202,228,FALSE())),0,(VLOOKUP($A53,'Import Peak'!$A$3:HT$99,228,FALSE())-VLOOKUP($A53,'Import Peak Change'!$A$106:HT$202,228,FALSE())))</f>
        <v>0</v>
      </c>
      <c r="HU53" s="193" t="n">
        <f aca="false">IF(ISERROR(VLOOKUP($A53,'Import Peak'!$A$3:HU$99,229,FALSE())-VLOOKUP($A53,'Import Peak Change'!$A$106:HU$202,229,FALSE())),0,(VLOOKUP($A53,'Import Peak'!$A$3:HU$99,229,FALSE())-VLOOKUP($A53,'Import Peak Change'!$A$106:HU$202,229,FALSE())))</f>
        <v>0</v>
      </c>
      <c r="HV53" s="193" t="n">
        <f aca="false">IF(ISERROR(VLOOKUP($A53,'Import Peak'!$A$3:HV$99,230,FALSE())-VLOOKUP($A53,'Import Peak Change'!$A$106:HV$202,230,FALSE())),0,(VLOOKUP($A53,'Import Peak'!$A$3:HV$99,230,FALSE())-VLOOKUP($A53,'Import Peak Change'!$A$106:HV$202,230,FALSE())))</f>
        <v>0</v>
      </c>
      <c r="HW53" s="193" t="n">
        <f aca="false">IF(ISERROR(VLOOKUP($A53,'Import Peak'!$A$3:HW$99,231,FALSE())-VLOOKUP($A53,'Import Peak Change'!$A$106:HW$202,231,FALSE())),0,(VLOOKUP($A53,'Import Peak'!$A$3:HW$99,231,FALSE())-VLOOKUP($A53,'Import Peak Change'!$A$106:HW$202,231,FALSE())))</f>
        <v>0</v>
      </c>
      <c r="HX53" s="193" t="n">
        <f aca="false">IF(ISERROR(VLOOKUP($A53,'Import Peak'!$A$3:HX$99,232,FALSE())-VLOOKUP($A53,'Import Peak Change'!$A$106:HX$202,232,FALSE())),0,(VLOOKUP($A53,'Import Peak'!$A$3:HX$99,232,FALSE())-VLOOKUP($A53,'Import Peak Change'!$A$106:HX$202,232,FALSE())))</f>
        <v>0</v>
      </c>
      <c r="HY53" s="193" t="n">
        <f aca="false">IF(ISERROR(VLOOKUP($A53,'Import Peak'!$A$3:HY$99,233,FALSE())-VLOOKUP($A53,'Import Peak Change'!$A$106:HY$202,233,FALSE())),0,(VLOOKUP($A53,'Import Peak'!$A$3:HY$99,233,FALSE())-VLOOKUP($A53,'Import Peak Change'!$A$106:HY$202,233,FALSE())))</f>
        <v>0</v>
      </c>
      <c r="HZ53" s="193" t="n">
        <f aca="false">IF(ISERROR(VLOOKUP($A53,'Import Peak'!$A$3:HZ$99,234,FALSE())-VLOOKUP($A53,'Import Peak Change'!$A$106:HZ$202,234,FALSE())),0,(VLOOKUP($A53,'Import Peak'!$A$3:HZ$99,234,FALSE())-VLOOKUP($A53,'Import Peak Change'!$A$106:HZ$202,234,FALSE())))</f>
        <v>0</v>
      </c>
      <c r="IA53" s="193" t="n">
        <f aca="false">IF(ISERROR(VLOOKUP($A53,'Import Peak'!$A$3:IA$99,235,FALSE())-VLOOKUP($A53,'Import Peak Change'!$A$106:IA$202,235,FALSE())),0,(VLOOKUP($A53,'Import Peak'!$A$3:IA$99,235,FALSE())-VLOOKUP($A53,'Import Peak Change'!$A$106:IA$202,235,FALSE())))</f>
        <v>0</v>
      </c>
      <c r="IB53" s="193" t="n">
        <f aca="false">IF(ISERROR(VLOOKUP($A53,'Import Peak'!$A$3:IB$99,236,FALSE())-VLOOKUP($A53,'Import Peak Change'!$A$106:IB$202,236,FALSE())),0,(VLOOKUP($A53,'Import Peak'!$A$3:IB$99,236,FALSE())-VLOOKUP($A53,'Import Peak Change'!$A$106:IB$202,236,FALSE())))</f>
        <v>0</v>
      </c>
      <c r="IC53" s="193" t="n">
        <f aca="false">IF(ISERROR(VLOOKUP($A53,'Import Peak'!$A$3:IC$99,237,FALSE())-VLOOKUP($A53,'Import Peak Change'!$A$106:IC$202,237,FALSE())),0,(VLOOKUP($A53,'Import Peak'!$A$3:IC$99,237,FALSE())-VLOOKUP($A53,'Import Peak Change'!$A$106:IC$202,237,FALSE())))</f>
        <v>0</v>
      </c>
      <c r="ID53" s="193" t="n">
        <f aca="false">IF(ISERROR(VLOOKUP($A53,'Import Peak'!$A$3:ID$99,238,FALSE())-VLOOKUP($A53,'Import Peak Change'!$A$106:ID$202,238,FALSE())),0,(VLOOKUP($A53,'Import Peak'!$A$3:ID$99,238,FALSE())-VLOOKUP($A53,'Import Peak Change'!$A$106:ID$202,238,FALSE())))</f>
        <v>0</v>
      </c>
      <c r="IE53" s="193" t="n">
        <f aca="false">IF(ISERROR(VLOOKUP($A53,'Import Peak'!$A$3:IE$99,239,FALSE())-VLOOKUP($A53,'Import Peak Change'!$A$106:IE$202,239,FALSE())),0,(VLOOKUP($A53,'Import Peak'!$A$3:IE$99,239,FALSE())-VLOOKUP($A53,'Import Peak Change'!$A$106:IE$202,239,FALSE())))</f>
        <v>0</v>
      </c>
    </row>
    <row r="54" customFormat="false" ht="12.75" hidden="false" customHeight="false" outlineLevel="0" collapsed="false">
      <c r="A54" s="201" t="str">
        <f aca="false">IF('Import Peak'!A51=0,"",'Import Peak'!A51)</f>
        <v/>
      </c>
      <c r="B54" s="193"/>
      <c r="C54" s="193"/>
      <c r="D54" s="193"/>
      <c r="E54" s="193"/>
      <c r="F54" s="193"/>
      <c r="G54" s="193" t="n">
        <f aca="false">IF(ISERROR(VLOOKUP($A54,'Import Peak'!$A$3:G$99,7,FALSE())-VLOOKUP($A54,'Import Peak Change'!$A$106:G$202,7,FALSE())),0,(VLOOKUP($A54,'Import Peak'!$A$3:G$99,7,FALSE())-VLOOKUP($A54,'Import Peak Change'!$A$106:G$202,7,FALSE())))</f>
        <v>0</v>
      </c>
      <c r="H54" s="193" t="n">
        <f aca="false">IF(ISERROR(VLOOKUP($A54,'Import Peak'!$A$3:H$99,8,FALSE())-VLOOKUP($A54,'Import Peak Change'!$A$106:H$202,8,FALSE())),0,(VLOOKUP($A54,'Import Peak'!$A$3:H$99,8,FALSE())-VLOOKUP($A54,'Import Peak Change'!$A$106:H$202,8,FALSE())))</f>
        <v>0</v>
      </c>
      <c r="I54" s="193" t="n">
        <f aca="false">IF(ISERROR(VLOOKUP($A54,'Import Peak'!$A$3:I$99,9,FALSE())-VLOOKUP($A54,'Import Peak Change'!$A$106:I$202,9,FALSE())),0,(VLOOKUP($A54,'Import Peak'!$A$3:I$99,9,FALSE())-VLOOKUP($A54,'Import Peak Change'!$A$106:I$202,9,FALSE())))</f>
        <v>0</v>
      </c>
      <c r="J54" s="193" t="n">
        <f aca="false">IF(ISERROR(VLOOKUP($A54,'Import Peak'!$A$3:J$99,10,FALSE())-VLOOKUP($A54,'Import Peak Change'!$A$106:J$202,10,FALSE())),0,(VLOOKUP($A54,'Import Peak'!$A$3:J$99,10,FALSE())-VLOOKUP($A54,'Import Peak Change'!$A$106:J$202,10,FALSE())))</f>
        <v>0</v>
      </c>
      <c r="K54" s="193" t="n">
        <f aca="false">IF(ISERROR(VLOOKUP($A54,'Import Peak'!$A$3:K$99,11,FALSE())-VLOOKUP($A54,'Import Peak Change'!$A$106:K$202,11,FALSE())),0,(VLOOKUP($A54,'Import Peak'!$A$3:K$99,11,FALSE())-VLOOKUP($A54,'Import Peak Change'!$A$106:K$202,11,FALSE())))</f>
        <v>0</v>
      </c>
      <c r="L54" s="193" t="n">
        <f aca="false">IF(ISERROR(VLOOKUP($A54,'Import Peak'!$A$3:L$99,12,FALSE())-VLOOKUP($A54,'Import Peak Change'!$A$106:L$202,12,FALSE())),0,(VLOOKUP($A54,'Import Peak'!$A$3:L$99,12,FALSE())-VLOOKUP($A54,'Import Peak Change'!$A$106:L$202,12,FALSE())))</f>
        <v>0</v>
      </c>
      <c r="M54" s="193" t="n">
        <f aca="false">IF(ISERROR(VLOOKUP($A54,'Import Peak'!$A$3:M$99,13,FALSE())-VLOOKUP($A54,'Import Peak Change'!$A$106:M$202,13,FALSE())),0,(VLOOKUP($A54,'Import Peak'!$A$3:M$99,13,FALSE())-VLOOKUP($A54,'Import Peak Change'!$A$106:M$202,13,FALSE())))</f>
        <v>0</v>
      </c>
      <c r="N54" s="193" t="n">
        <f aca="false">IF(ISERROR(VLOOKUP($A54,'Import Peak'!$A$3:N$99,14,FALSE())-VLOOKUP($A54,'Import Peak Change'!$A$106:N$202,14,FALSE())),0,(VLOOKUP($A54,'Import Peak'!$A$3:N$99,14,FALSE())-VLOOKUP($A54,'Import Peak Change'!$A$106:N$202,14,FALSE())))</f>
        <v>0</v>
      </c>
      <c r="O54" s="193" t="n">
        <f aca="false">IF(ISERROR(VLOOKUP($A54,'Import Peak'!$A$3:O$99,15,FALSE())-VLOOKUP($A54,'Import Peak Change'!$A$106:O$202,15,FALSE())),0,(VLOOKUP($A54,'Import Peak'!$A$3:O$99,15,FALSE())-VLOOKUP($A54,'Import Peak Change'!$A$106:O$202,15,FALSE())))</f>
        <v>0</v>
      </c>
      <c r="P54" s="193" t="n">
        <f aca="false">IF(ISERROR(VLOOKUP($A54,'Import Peak'!$A$3:P$99,16,FALSE())-VLOOKUP($A54,'Import Peak Change'!$A$106:P$202,16,FALSE())),0,(VLOOKUP($A54,'Import Peak'!$A$3:P$99,16,FALSE())-VLOOKUP($A54,'Import Peak Change'!$A$106:P$202,16,FALSE())))</f>
        <v>0</v>
      </c>
      <c r="Q54" s="193" t="n">
        <f aca="false">IF(ISERROR(VLOOKUP($A54,'Import Peak'!$A$3:Q$99,17,FALSE())-VLOOKUP($A54,'Import Peak Change'!$A$106:Q$202,17,FALSE())),0,(VLOOKUP($A54,'Import Peak'!$A$3:Q$99,17,FALSE())-VLOOKUP($A54,'Import Peak Change'!$A$106:Q$202,17,FALSE())))</f>
        <v>0</v>
      </c>
      <c r="R54" s="193" t="n">
        <f aca="false">IF(ISERROR(VLOOKUP($A54,'Import Peak'!$A$3:R$99,18,FALSE())-VLOOKUP($A54,'Import Peak Change'!$A$106:R$202,18,FALSE())),0,(VLOOKUP($A54,'Import Peak'!$A$3:R$99,18,FALSE())-VLOOKUP($A54,'Import Peak Change'!$A$106:R$202,18,FALSE())))</f>
        <v>0</v>
      </c>
      <c r="S54" s="193" t="n">
        <f aca="false">IF(ISERROR(VLOOKUP($A54,'Import Peak'!$A$3:S$99,19,FALSE())-VLOOKUP($A54,'Import Peak Change'!$A$106:S$202,19,FALSE())),0,(VLOOKUP($A54,'Import Peak'!$A$3:S$99,19,FALSE())-VLOOKUP($A54,'Import Peak Change'!$A$106:S$202,19,FALSE())))</f>
        <v>0</v>
      </c>
      <c r="T54" s="193" t="n">
        <f aca="false">IF(ISERROR(VLOOKUP($A54,'Import Peak'!$A$3:T$99,20,FALSE())-VLOOKUP($A54,'Import Peak Change'!$A$106:T$202,20,FALSE())),0,(VLOOKUP($A54,'Import Peak'!$A$3:T$99,20,FALSE())-VLOOKUP($A54,'Import Peak Change'!$A$106:T$202,20,FALSE())))</f>
        <v>0</v>
      </c>
      <c r="U54" s="193" t="n">
        <f aca="false">IF(ISERROR(VLOOKUP($A54,'Import Peak'!$A$3:U$99,21,FALSE())-VLOOKUP($A54,'Import Peak Change'!$A$106:U$202,21,FALSE())),0,(VLOOKUP($A54,'Import Peak'!$A$3:U$99,21,FALSE())-VLOOKUP($A54,'Import Peak Change'!$A$106:U$202,21,FALSE())))</f>
        <v>0</v>
      </c>
      <c r="V54" s="193" t="n">
        <f aca="false">IF(ISERROR(VLOOKUP($A54,'Import Peak'!$A$3:V$99,22,FALSE())-VLOOKUP($A54,'Import Peak Change'!$A$106:V$202,22,FALSE())),0,(VLOOKUP($A54,'Import Peak'!$A$3:V$99,22,FALSE())-VLOOKUP($A54,'Import Peak Change'!$A$106:V$202,22,FALSE())))</f>
        <v>0</v>
      </c>
      <c r="W54" s="193" t="n">
        <f aca="false">IF(ISERROR(VLOOKUP($A54,'Import Peak'!$A$3:W$99,23,FALSE())-VLOOKUP($A54,'Import Peak Change'!$A$106:W$202,23,FALSE())),0,(VLOOKUP($A54,'Import Peak'!$A$3:W$99,23,FALSE())-VLOOKUP($A54,'Import Peak Change'!$A$106:W$202,23,FALSE())))</f>
        <v>0</v>
      </c>
      <c r="X54" s="193" t="n">
        <f aca="false">IF(ISERROR(VLOOKUP($A54,'Import Peak'!$A$3:X$99,24,FALSE())-VLOOKUP($A54,'Import Peak Change'!$A$106:X$202,24,FALSE())),0,(VLOOKUP($A54,'Import Peak'!$A$3:X$99,24,FALSE())-VLOOKUP($A54,'Import Peak Change'!$A$106:X$202,24,FALSE())))</f>
        <v>0</v>
      </c>
      <c r="Y54" s="193" t="n">
        <f aca="false">IF(ISERROR(VLOOKUP($A54,'Import Peak'!$A$3:Y$99,25,FALSE())-VLOOKUP($A54,'Import Peak Change'!$A$106:Y$202,25,FALSE())),0,(VLOOKUP($A54,'Import Peak'!$A$3:Y$99,25,FALSE())-VLOOKUP($A54,'Import Peak Change'!$A$106:Y$202,25,FALSE())))</f>
        <v>0</v>
      </c>
      <c r="Z54" s="193" t="n">
        <f aca="false">IF(ISERROR(VLOOKUP($A54,'Import Peak'!$A$3:Z$99,26,FALSE())-VLOOKUP($A54,'Import Peak Change'!$A$106:Z$202,26,FALSE())),0,(VLOOKUP($A54,'Import Peak'!$A$3:Z$99,26,FALSE())-VLOOKUP($A54,'Import Peak Change'!$A$106:Z$202,26,FALSE())))</f>
        <v>0</v>
      </c>
      <c r="AA54" s="193" t="n">
        <f aca="false">IF(ISERROR(VLOOKUP($A54,'Import Peak'!$A$3:AA$99,27,FALSE())-VLOOKUP($A54,'Import Peak Change'!$A$106:AA$202,27,FALSE())),0,(VLOOKUP($A54,'Import Peak'!$A$3:AA$99,27,FALSE())-VLOOKUP($A54,'Import Peak Change'!$A$106:AA$202,27,FALSE())))</f>
        <v>0</v>
      </c>
      <c r="AB54" s="193" t="n">
        <f aca="false">IF(ISERROR(VLOOKUP($A54,'Import Peak'!$A$3:AB$99,28,FALSE())-VLOOKUP($A54,'Import Peak Change'!$A$106:AB$202,28,FALSE())),0,(VLOOKUP($A54,'Import Peak'!$A$3:AB$99,28,FALSE())-VLOOKUP($A54,'Import Peak Change'!$A$106:AB$202,28,FALSE())))</f>
        <v>0</v>
      </c>
      <c r="AC54" s="193" t="n">
        <f aca="false">IF(ISERROR(VLOOKUP($A54,'Import Peak'!$A$3:AC$99,29,FALSE())-VLOOKUP($A54,'Import Peak Change'!$A$106:AC$202,29,FALSE())),0,(VLOOKUP($A54,'Import Peak'!$A$3:AC$99,29,FALSE())-VLOOKUP($A54,'Import Peak Change'!$A$106:AC$202,29,FALSE())))</f>
        <v>0</v>
      </c>
      <c r="AD54" s="193" t="n">
        <f aca="false">IF(ISERROR(VLOOKUP($A54,'Import Peak'!$A$3:AD$99,30,FALSE())-VLOOKUP($A54,'Import Peak Change'!$A$106:AD$202,30,FALSE())),0,(VLOOKUP($A54,'Import Peak'!$A$3:AD$99,30,FALSE())-VLOOKUP($A54,'Import Peak Change'!$A$106:AD$202,30,FALSE())))</f>
        <v>0</v>
      </c>
      <c r="AE54" s="193" t="n">
        <f aca="false">IF(ISERROR(VLOOKUP($A54,'Import Peak'!$A$3:AE$99,31,FALSE())-VLOOKUP($A54,'Import Peak Change'!$A$106:AE$202,31,FALSE())),0,(VLOOKUP($A54,'Import Peak'!$A$3:AE$99,31,FALSE())-VLOOKUP($A54,'Import Peak Change'!$A$106:AE$202,31,FALSE())))</f>
        <v>0</v>
      </c>
      <c r="AF54" s="193" t="n">
        <f aca="false">IF(ISERROR(VLOOKUP($A54,'Import Peak'!$A$3:AF$99,32,FALSE())-VLOOKUP($A54,'Import Peak Change'!$A$106:AF$202,32,FALSE())),0,(VLOOKUP($A54,'Import Peak'!$A$3:AF$99,32,FALSE())-VLOOKUP($A54,'Import Peak Change'!$A$106:AF$202,32,FALSE())))</f>
        <v>0</v>
      </c>
      <c r="AG54" s="193" t="n">
        <f aca="false">IF(ISERROR(VLOOKUP($A54,'Import Peak'!$A$3:AG$99,33,FALSE())-VLOOKUP($A54,'Import Peak Change'!$A$106:AG$202,33,FALSE())),0,(VLOOKUP($A54,'Import Peak'!$A$3:AG$99,33,FALSE())-VLOOKUP($A54,'Import Peak Change'!$A$106:AG$202,33,FALSE())))</f>
        <v>0</v>
      </c>
      <c r="AH54" s="193" t="n">
        <f aca="false">IF(ISERROR(VLOOKUP($A54,'Import Peak'!$A$3:AH$99,34,FALSE())-VLOOKUP($A54,'Import Peak Change'!$A$106:AH$202,34,FALSE())),0,(VLOOKUP($A54,'Import Peak'!$A$3:AH$99,34,FALSE())-VLOOKUP($A54,'Import Peak Change'!$A$106:AH$202,34,FALSE())))</f>
        <v>0</v>
      </c>
      <c r="AI54" s="193" t="n">
        <f aca="false">IF(ISERROR(VLOOKUP($A54,'Import Peak'!$A$3:AI$99,35,FALSE())-VLOOKUP($A54,'Import Peak Change'!$A$106:AI$202,35,FALSE())),0,(VLOOKUP($A54,'Import Peak'!$A$3:AI$99,35,FALSE())-VLOOKUP($A54,'Import Peak Change'!$A$106:AI$202,35,FALSE())))</f>
        <v>0</v>
      </c>
      <c r="AJ54" s="193" t="n">
        <f aca="false">IF(ISERROR(VLOOKUP($A54,'Import Peak'!$A$3:AJ$99,36,FALSE())-VLOOKUP($A54,'Import Peak Change'!$A$106:AJ$202,36,FALSE())),0,(VLOOKUP($A54,'Import Peak'!$A$3:AJ$99,36,FALSE())-VLOOKUP($A54,'Import Peak Change'!$A$106:AJ$202,36,FALSE())))</f>
        <v>0</v>
      </c>
      <c r="AK54" s="193" t="n">
        <f aca="false">IF(ISERROR(VLOOKUP($A54,'Import Peak'!$A$3:AK$99,37,FALSE())-VLOOKUP($A54,'Import Peak Change'!$A$106:AK$202,37,FALSE())),0,(VLOOKUP($A54,'Import Peak'!$A$3:AK$99,37,FALSE())-VLOOKUP($A54,'Import Peak Change'!$A$106:AK$202,37,FALSE())))</f>
        <v>0</v>
      </c>
      <c r="AL54" s="193" t="n">
        <f aca="false">IF(ISERROR(VLOOKUP($A54,'Import Peak'!$A$3:AL$99,38,FALSE())-VLOOKUP($A54,'Import Peak Change'!$A$106:AL$202,38,FALSE())),0,(VLOOKUP($A54,'Import Peak'!$A$3:AL$99,38,FALSE())-VLOOKUP($A54,'Import Peak Change'!$A$106:AL$202,38,FALSE())))</f>
        <v>0</v>
      </c>
      <c r="AM54" s="193" t="n">
        <f aca="false">IF(ISERROR(VLOOKUP($A54,'Import Peak'!$A$3:AM$99,39,FALSE())-VLOOKUP($A54,'Import Peak Change'!$A$106:AM$202,39,FALSE())),0,(VLOOKUP($A54,'Import Peak'!$A$3:AM$99,39,FALSE())-VLOOKUP($A54,'Import Peak Change'!$A$106:AM$202,39,FALSE())))</f>
        <v>0</v>
      </c>
      <c r="AN54" s="193" t="n">
        <f aca="false">IF(ISERROR(VLOOKUP($A54,'Import Peak'!$A$3:AN$99,40,FALSE())-VLOOKUP($A54,'Import Peak Change'!$A$106:AN$202,40,FALSE())),0,(VLOOKUP($A54,'Import Peak'!$A$3:AN$99,40,FALSE())-VLOOKUP($A54,'Import Peak Change'!$A$106:AN$202,40,FALSE())))</f>
        <v>0</v>
      </c>
      <c r="AO54" s="193" t="n">
        <f aca="false">IF(ISERROR(VLOOKUP($A54,'Import Peak'!$A$3:AO$99,41,FALSE())-VLOOKUP($A54,'Import Peak Change'!$A$106:AO$202,41,FALSE())),0,(VLOOKUP($A54,'Import Peak'!$A$3:AO$99,41,FALSE())-VLOOKUP($A54,'Import Peak Change'!$A$106:AO$202,41,FALSE())))</f>
        <v>0</v>
      </c>
      <c r="AP54" s="193" t="n">
        <f aca="false">IF(ISERROR(VLOOKUP($A54,'Import Peak'!$A$3:AP$99,42,FALSE())-VLOOKUP($A54,'Import Peak Change'!$A$106:AP$202,42,FALSE())),0,(VLOOKUP($A54,'Import Peak'!$A$3:AP$99,42,FALSE())-VLOOKUP($A54,'Import Peak Change'!$A$106:AP$202,42,FALSE())))</f>
        <v>0</v>
      </c>
      <c r="AQ54" s="193" t="n">
        <f aca="false">IF(ISERROR(VLOOKUP($A54,'Import Peak'!$A$3:AQ$99,43,FALSE())-VLOOKUP($A54,'Import Peak Change'!$A$106:AQ$202,43,FALSE())),0,(VLOOKUP($A54,'Import Peak'!$A$3:AQ$99,43,FALSE())-VLOOKUP($A54,'Import Peak Change'!$A$106:AQ$202,43,FALSE())))</f>
        <v>0</v>
      </c>
      <c r="AR54" s="193" t="n">
        <f aca="false">IF(ISERROR(VLOOKUP($A54,'Import Peak'!$A$3:AR$99,44,FALSE())-VLOOKUP($A54,'Import Peak Change'!$A$106:AR$202,44,FALSE())),0,(VLOOKUP($A54,'Import Peak'!$A$3:AR$99,44,FALSE())-VLOOKUP($A54,'Import Peak Change'!$A$106:AR$202,44,FALSE())))</f>
        <v>0</v>
      </c>
      <c r="AS54" s="193" t="n">
        <f aca="false">IF(ISERROR(VLOOKUP($A54,'Import Peak'!$A$3:AS$99,45,FALSE())-VLOOKUP($A54,'Import Peak Change'!$A$106:AS$202,45,FALSE())),0,(VLOOKUP($A54,'Import Peak'!$A$3:AS$99,45,FALSE())-VLOOKUP($A54,'Import Peak Change'!$A$106:AS$202,45,FALSE())))</f>
        <v>0</v>
      </c>
      <c r="AT54" s="193" t="n">
        <f aca="false">IF(ISERROR(VLOOKUP($A54,'Import Peak'!$A$3:AT$99,46,FALSE())-VLOOKUP($A54,'Import Peak Change'!$A$106:AT$202,46,FALSE())),0,(VLOOKUP($A54,'Import Peak'!$A$3:AT$99,46,FALSE())-VLOOKUP($A54,'Import Peak Change'!$A$106:AT$202,46,FALSE())))</f>
        <v>0</v>
      </c>
      <c r="AU54" s="193" t="n">
        <f aca="false">IF(ISERROR(VLOOKUP($A54,'Import Peak'!$A$3:AU$99,47,FALSE())-VLOOKUP($A54,'Import Peak Change'!$A$106:AU$202,47,FALSE())),0,(VLOOKUP($A54,'Import Peak'!$A$3:AU$99,47,FALSE())-VLOOKUP($A54,'Import Peak Change'!$A$106:AU$202,47,FALSE())))</f>
        <v>0</v>
      </c>
      <c r="AV54" s="193" t="n">
        <f aca="false">IF(ISERROR(VLOOKUP($A54,'Import Peak'!$A$3:AV$99,48,FALSE())-VLOOKUP($A54,'Import Peak Change'!$A$106:AV$202,48,FALSE())),0,(VLOOKUP($A54,'Import Peak'!$A$3:AV$99,48,FALSE())-VLOOKUP($A54,'Import Peak Change'!$A$106:AV$202,48,FALSE())))</f>
        <v>0</v>
      </c>
      <c r="AW54" s="193" t="n">
        <f aca="false">IF(ISERROR(VLOOKUP($A54,'Import Peak'!$A$3:AW$99,49,FALSE())-VLOOKUP($A54,'Import Peak Change'!$A$106:AW$202,49,FALSE())),0,(VLOOKUP($A54,'Import Peak'!$A$3:AW$99,49,FALSE())-VLOOKUP($A54,'Import Peak Change'!$A$106:AW$202,49,FALSE())))</f>
        <v>0</v>
      </c>
      <c r="AX54" s="193" t="n">
        <f aca="false">IF(ISERROR(VLOOKUP($A54,'Import Peak'!$A$3:AX$99,50,FALSE())-VLOOKUP($A54,'Import Peak Change'!$A$106:AX$202,50,FALSE())),0,(VLOOKUP($A54,'Import Peak'!$A$3:AX$99,50,FALSE())-VLOOKUP($A54,'Import Peak Change'!$A$106:AX$202,50,FALSE())))</f>
        <v>0</v>
      </c>
      <c r="AY54" s="193" t="n">
        <f aca="false">IF(ISERROR(VLOOKUP($A54,'Import Peak'!$A$3:AY$99,51,FALSE())-VLOOKUP($A54,'Import Peak Change'!$A$106:AY$202,51,FALSE())),0,(VLOOKUP($A54,'Import Peak'!$A$3:AY$99,51,FALSE())-VLOOKUP($A54,'Import Peak Change'!$A$106:AY$202,51,FALSE())))</f>
        <v>0</v>
      </c>
      <c r="AZ54" s="193" t="n">
        <f aca="false">IF(ISERROR(VLOOKUP($A54,'Import Peak'!$A$3:AZ$99,52,FALSE())-VLOOKUP($A54,'Import Peak Change'!$A$106:AZ$202,52,FALSE())),0,(VLOOKUP($A54,'Import Peak'!$A$3:AZ$99,52,FALSE())-VLOOKUP($A54,'Import Peak Change'!$A$106:AZ$202,52,FALSE())))</f>
        <v>0</v>
      </c>
      <c r="BA54" s="193" t="n">
        <f aca="false">IF(ISERROR(VLOOKUP($A54,'Import Peak'!$A$3:BA$99,53,FALSE())-VLOOKUP($A54,'Import Peak Change'!$A$106:BA$202,53,FALSE())),0,(VLOOKUP($A54,'Import Peak'!$A$3:BA$99,53,FALSE())-VLOOKUP($A54,'Import Peak Change'!$A$106:BA$202,53,FALSE())))</f>
        <v>0</v>
      </c>
      <c r="BB54" s="193" t="n">
        <f aca="false">IF(ISERROR(VLOOKUP($A54,'Import Peak'!$A$3:BB$99,54,FALSE())-VLOOKUP($A54,'Import Peak Change'!$A$106:BB$202,54,FALSE())),0,(VLOOKUP($A54,'Import Peak'!$A$3:BB$99,54,FALSE())-VLOOKUP($A54,'Import Peak Change'!$A$106:BB$202,54,FALSE())))</f>
        <v>0</v>
      </c>
      <c r="BC54" s="193" t="n">
        <f aca="false">IF(ISERROR(VLOOKUP($A54,'Import Peak'!$A$3:BC$99,55,FALSE())-VLOOKUP($A54,'Import Peak Change'!$A$106:BC$202,55,FALSE())),0,(VLOOKUP($A54,'Import Peak'!$A$3:BC$99,55,FALSE())-VLOOKUP($A54,'Import Peak Change'!$A$106:BC$202,55,FALSE())))</f>
        <v>0</v>
      </c>
      <c r="BD54" s="193" t="n">
        <f aca="false">IF(ISERROR(VLOOKUP($A54,'Import Peak'!$A$3:BD$99,56,FALSE())-VLOOKUP($A54,'Import Peak Change'!$A$106:BD$202,56,FALSE())),0,(VLOOKUP($A54,'Import Peak'!$A$3:BD$99,56,FALSE())-VLOOKUP($A54,'Import Peak Change'!$A$106:BD$202,56,FALSE())))</f>
        <v>0</v>
      </c>
      <c r="BE54" s="193" t="n">
        <f aca="false">IF(ISERROR(VLOOKUP($A54,'Import Peak'!$A$3:BE$99,57,FALSE())-VLOOKUP($A54,'Import Peak Change'!$A$106:BE$202,57,FALSE())),0,(VLOOKUP($A54,'Import Peak'!$A$3:BE$99,57,FALSE())-VLOOKUP($A54,'Import Peak Change'!$A$106:BE$202,57,FALSE())))</f>
        <v>0</v>
      </c>
      <c r="BF54" s="193" t="n">
        <f aca="false">IF(ISERROR(VLOOKUP($A54,'Import Peak'!$A$3:BF$99,58,FALSE())-VLOOKUP($A54,'Import Peak Change'!$A$106:BF$202,58,FALSE())),0,(VLOOKUP($A54,'Import Peak'!$A$3:BF$99,58,FALSE())-VLOOKUP($A54,'Import Peak Change'!$A$106:BF$202,58,FALSE())))</f>
        <v>0</v>
      </c>
      <c r="BG54" s="193" t="n">
        <f aca="false">IF(ISERROR(VLOOKUP($A54,'Import Peak'!$A$3:BG$99,59,FALSE())-VLOOKUP($A54,'Import Peak Change'!$A$106:BG$202,59,FALSE())),0,(VLOOKUP($A54,'Import Peak'!$A$3:BG$99,59,FALSE())-VLOOKUP($A54,'Import Peak Change'!$A$106:BG$202,59,FALSE())))</f>
        <v>0</v>
      </c>
      <c r="BH54" s="193" t="n">
        <f aca="false">IF(ISERROR(VLOOKUP($A54,'Import Peak'!$A$3:BH$99,60,FALSE())-VLOOKUP($A54,'Import Peak Change'!$A$106:BH$202,60,FALSE())),0,(VLOOKUP($A54,'Import Peak'!$A$3:BH$99,60,FALSE())-VLOOKUP($A54,'Import Peak Change'!$A$106:BH$202,60,FALSE())))</f>
        <v>0</v>
      </c>
      <c r="BI54" s="193" t="n">
        <f aca="false">IF(ISERROR(VLOOKUP($A54,'Import Peak'!$A$3:BI$99,61,FALSE())-VLOOKUP($A54,'Import Peak Change'!$A$106:BI$202,61,FALSE())),0,(VLOOKUP($A54,'Import Peak'!$A$3:BI$99,61,FALSE())-VLOOKUP($A54,'Import Peak Change'!$A$106:BI$202,61,FALSE())))</f>
        <v>0</v>
      </c>
      <c r="BJ54" s="193" t="n">
        <f aca="false">IF(ISERROR(VLOOKUP($A54,'Import Peak'!$A$3:BJ$99,62,FALSE())-VLOOKUP($A54,'Import Peak Change'!$A$106:BJ$202,62,FALSE())),0,(VLOOKUP($A54,'Import Peak'!$A$3:BJ$99,62,FALSE())-VLOOKUP($A54,'Import Peak Change'!$A$106:BJ$202,62,FALSE())))</f>
        <v>0</v>
      </c>
      <c r="BK54" s="193" t="n">
        <f aca="false">IF(ISERROR(VLOOKUP($A54,'Import Peak'!$A$3:BK$99,63,FALSE())-VLOOKUP($A54,'Import Peak Change'!$A$106:BK$202,63,FALSE())),0,(VLOOKUP($A54,'Import Peak'!$A$3:BK$99,63,FALSE())-VLOOKUP($A54,'Import Peak Change'!$A$106:BK$202,63,FALSE())))</f>
        <v>0</v>
      </c>
      <c r="BL54" s="193" t="n">
        <f aca="false">IF(ISERROR(VLOOKUP($A54,'Import Peak'!$A$3:BL$99,64,FALSE())-VLOOKUP($A54,'Import Peak Change'!$A$106:BL$202,64,FALSE())),0,(VLOOKUP($A54,'Import Peak'!$A$3:BL$99,64,FALSE())-VLOOKUP($A54,'Import Peak Change'!$A$106:BL$202,64,FALSE())))</f>
        <v>0</v>
      </c>
      <c r="BM54" s="193" t="n">
        <f aca="false">IF(ISERROR(VLOOKUP($A54,'Import Peak'!$A$3:BM$99,65,FALSE())-VLOOKUP($A54,'Import Peak Change'!$A$106:BM$202,65,FALSE())),0,(VLOOKUP($A54,'Import Peak'!$A$3:BM$99,65,FALSE())-VLOOKUP($A54,'Import Peak Change'!$A$106:BM$202,65,FALSE())))</f>
        <v>0</v>
      </c>
      <c r="BN54" s="193" t="n">
        <f aca="false">IF(ISERROR(VLOOKUP($A54,'Import Peak'!$A$3:BN$99,66,FALSE())-VLOOKUP($A54,'Import Peak Change'!$A$106:BN$202,66,FALSE())),0,(VLOOKUP($A54,'Import Peak'!$A$3:BN$99,66,FALSE())-VLOOKUP($A54,'Import Peak Change'!$A$106:BN$202,66,FALSE())))</f>
        <v>0</v>
      </c>
      <c r="BO54" s="193" t="n">
        <f aca="false">IF(ISERROR(VLOOKUP($A54,'Import Peak'!$A$3:BO$99,67,FALSE())-VLOOKUP($A54,'Import Peak Change'!$A$106:BO$202,67,FALSE())),0,(VLOOKUP($A54,'Import Peak'!$A$3:BO$99,67,FALSE())-VLOOKUP($A54,'Import Peak Change'!$A$106:BO$202,67,FALSE())))</f>
        <v>0</v>
      </c>
      <c r="BP54" s="193" t="n">
        <f aca="false">IF(ISERROR(VLOOKUP($A54,'Import Peak'!$A$3:BP$99,68,FALSE())-VLOOKUP($A54,'Import Peak Change'!$A$106:BP$202,68,FALSE())),0,(VLOOKUP($A54,'Import Peak'!$A$3:BP$99,68,FALSE())-VLOOKUP($A54,'Import Peak Change'!$A$106:BP$202,68,FALSE())))</f>
        <v>0</v>
      </c>
      <c r="BQ54" s="193" t="n">
        <f aca="false">IF(ISERROR(VLOOKUP($A54,'Import Peak'!$A$3:BQ$99,69,FALSE())-VLOOKUP($A54,'Import Peak Change'!$A$106:BQ$202,69,FALSE())),0,(VLOOKUP($A54,'Import Peak'!$A$3:BQ$99,69,FALSE())-VLOOKUP($A54,'Import Peak Change'!$A$106:BQ$202,69,FALSE())))</f>
        <v>0</v>
      </c>
      <c r="BR54" s="193" t="n">
        <f aca="false">IF(ISERROR(VLOOKUP($A54,'Import Peak'!$A$3:BR$99,70,FALSE())-VLOOKUP($A54,'Import Peak Change'!$A$106:BR$202,70,FALSE())),0,(VLOOKUP($A54,'Import Peak'!$A$3:BR$99,70,FALSE())-VLOOKUP($A54,'Import Peak Change'!$A$106:BR$202,70,FALSE())))</f>
        <v>0</v>
      </c>
      <c r="BS54" s="193" t="n">
        <f aca="false">IF(ISERROR(VLOOKUP($A54,'Import Peak'!$A$3:BS$99,71,FALSE())-VLOOKUP($A54,'Import Peak Change'!$A$106:BS$202,71,FALSE())),0,(VLOOKUP($A54,'Import Peak'!$A$3:BS$99,71,FALSE())-VLOOKUP($A54,'Import Peak Change'!$A$106:BS$202,71,FALSE())))</f>
        <v>0</v>
      </c>
      <c r="BT54" s="193" t="n">
        <f aca="false">IF(ISERROR(VLOOKUP($A54,'Import Peak'!$A$3:BT$99,72,FALSE())-VLOOKUP($A54,'Import Peak Change'!$A$106:BT$202,72,FALSE())),0,(VLOOKUP($A54,'Import Peak'!$A$3:BT$99,72,FALSE())-VLOOKUP($A54,'Import Peak Change'!$A$106:BT$202,72,FALSE())))</f>
        <v>0</v>
      </c>
      <c r="BU54" s="193" t="n">
        <f aca="false">IF(ISERROR(VLOOKUP($A54,'Import Peak'!$A$3:BU$99,73,FALSE())-VLOOKUP($A54,'Import Peak Change'!$A$106:BU$202,73,FALSE())),0,(VLOOKUP($A54,'Import Peak'!$A$3:BU$99,73,FALSE())-VLOOKUP($A54,'Import Peak Change'!$A$106:BU$202,73,FALSE())))</f>
        <v>0</v>
      </c>
      <c r="BV54" s="193" t="n">
        <f aca="false">IF(ISERROR(VLOOKUP($A54,'Import Peak'!$A$3:BV$99,74,FALSE())-VLOOKUP($A54,'Import Peak Change'!$A$106:BV$202,74,FALSE())),0,(VLOOKUP($A54,'Import Peak'!$A$3:BV$99,74,FALSE())-VLOOKUP($A54,'Import Peak Change'!$A$106:BV$202,74,FALSE())))</f>
        <v>0</v>
      </c>
      <c r="BW54" s="193" t="n">
        <f aca="false">IF(ISERROR(VLOOKUP($A54,'Import Peak'!$A$3:BW$99,75,FALSE())-VLOOKUP($A54,'Import Peak Change'!$A$106:BW$202,75,FALSE())),0,(VLOOKUP($A54,'Import Peak'!$A$3:BW$99,75,FALSE())-VLOOKUP($A54,'Import Peak Change'!$A$106:BW$202,75,FALSE())))</f>
        <v>0</v>
      </c>
      <c r="BX54" s="193" t="n">
        <f aca="false">IF(ISERROR(VLOOKUP($A54,'Import Peak'!$A$3:BX$99,76,FALSE())-VLOOKUP($A54,'Import Peak Change'!$A$106:BX$202,76,FALSE())),0,(VLOOKUP($A54,'Import Peak'!$A$3:BX$99,76,FALSE())-VLOOKUP($A54,'Import Peak Change'!$A$106:BX$202,76,FALSE())))</f>
        <v>0</v>
      </c>
      <c r="BY54" s="193" t="n">
        <f aca="false">IF(ISERROR(VLOOKUP($A54,'Import Peak'!$A$3:BY$99,77,FALSE())-VLOOKUP($A54,'Import Peak Change'!$A$106:BY$202,77,FALSE())),0,(VLOOKUP($A54,'Import Peak'!$A$3:BY$99,77,FALSE())-VLOOKUP($A54,'Import Peak Change'!$A$106:BY$202,77,FALSE())))</f>
        <v>0</v>
      </c>
      <c r="BZ54" s="193" t="n">
        <f aca="false">IF(ISERROR(VLOOKUP($A54,'Import Peak'!$A$3:BZ$99,78,FALSE())-VLOOKUP($A54,'Import Peak Change'!$A$106:BZ$202,78,FALSE())),0,(VLOOKUP($A54,'Import Peak'!$A$3:BZ$99,78,FALSE())-VLOOKUP($A54,'Import Peak Change'!$A$106:BZ$202,78,FALSE())))</f>
        <v>0</v>
      </c>
      <c r="CA54" s="193" t="n">
        <f aca="false">IF(ISERROR(VLOOKUP($A54,'Import Peak'!$A$3:CA$99,79,FALSE())-VLOOKUP($A54,'Import Peak Change'!$A$106:CA$202,79,FALSE())),0,(VLOOKUP($A54,'Import Peak'!$A$3:CA$99,79,FALSE())-VLOOKUP($A54,'Import Peak Change'!$A$106:CA$202,79,FALSE())))</f>
        <v>0</v>
      </c>
      <c r="CB54" s="193" t="n">
        <f aca="false">IF(ISERROR(VLOOKUP($A54,'Import Peak'!$A$3:CB$99,80,FALSE())-VLOOKUP($A54,'Import Peak Change'!$A$106:CB$202,80,FALSE())),0,(VLOOKUP($A54,'Import Peak'!$A$3:CB$99,80,FALSE())-VLOOKUP($A54,'Import Peak Change'!$A$106:CB$202,80,FALSE())))</f>
        <v>0</v>
      </c>
      <c r="CC54" s="193" t="n">
        <f aca="false">IF(ISERROR(VLOOKUP($A54,'Import Peak'!$A$3:CC$99,81,FALSE())-VLOOKUP($A54,'Import Peak Change'!$A$106:CC$202,81,FALSE())),0,(VLOOKUP($A54,'Import Peak'!$A$3:CC$99,81,FALSE())-VLOOKUP($A54,'Import Peak Change'!$A$106:CC$202,81,FALSE())))</f>
        <v>0</v>
      </c>
      <c r="CD54" s="193" t="n">
        <f aca="false">IF(ISERROR(VLOOKUP($A54,'Import Peak'!$A$3:CD$99,82,FALSE())-VLOOKUP($A54,'Import Peak Change'!$A$106:CD$202,82,FALSE())),0,(VLOOKUP($A54,'Import Peak'!$A$3:CD$99,82,FALSE())-VLOOKUP($A54,'Import Peak Change'!$A$106:CD$202,82,FALSE())))</f>
        <v>0</v>
      </c>
      <c r="CE54" s="193" t="n">
        <f aca="false">IF(ISERROR(VLOOKUP($A54,'Import Peak'!$A$3:CE$99,83,FALSE())-VLOOKUP($A54,'Import Peak Change'!$A$106:CE$202,83,FALSE())),0,(VLOOKUP($A54,'Import Peak'!$A$3:CE$99,83,FALSE())-VLOOKUP($A54,'Import Peak Change'!$A$106:CE$202,83,FALSE())))</f>
        <v>0</v>
      </c>
      <c r="CF54" s="193" t="n">
        <f aca="false">IF(ISERROR(VLOOKUP($A54,'Import Peak'!$A$3:CF$99,84,FALSE())-VLOOKUP($A54,'Import Peak Change'!$A$106:CF$202,84,FALSE())),0,(VLOOKUP($A54,'Import Peak'!$A$3:CF$99,84,FALSE())-VLOOKUP($A54,'Import Peak Change'!$A$106:CF$202,84,FALSE())))</f>
        <v>0</v>
      </c>
      <c r="CG54" s="193" t="n">
        <f aca="false">IF(ISERROR(VLOOKUP($A54,'Import Peak'!$A$3:CG$99,85,FALSE())-VLOOKUP($A54,'Import Peak Change'!$A$106:CG$202,85,FALSE())),0,(VLOOKUP($A54,'Import Peak'!$A$3:CG$99,85,FALSE())-VLOOKUP($A54,'Import Peak Change'!$A$106:CG$202,85,FALSE())))</f>
        <v>0</v>
      </c>
      <c r="CH54" s="193" t="n">
        <f aca="false">IF(ISERROR(VLOOKUP($A54,'Import Peak'!$A$3:CH$99,86,FALSE())-VLOOKUP($A54,'Import Peak Change'!$A$106:CH$202,86,FALSE())),0,(VLOOKUP($A54,'Import Peak'!$A$3:CH$99,86,FALSE())-VLOOKUP($A54,'Import Peak Change'!$A$106:CH$202,86,FALSE())))</f>
        <v>0</v>
      </c>
      <c r="CI54" s="193" t="n">
        <f aca="false">IF(ISERROR(VLOOKUP($A54,'Import Peak'!$A$3:CI$99,87,FALSE())-VLOOKUP($A54,'Import Peak Change'!$A$106:CI$202,87,FALSE())),0,(VLOOKUP($A54,'Import Peak'!$A$3:CI$99,87,FALSE())-VLOOKUP($A54,'Import Peak Change'!$A$106:CI$202,87,FALSE())))</f>
        <v>0</v>
      </c>
      <c r="CJ54" s="193" t="n">
        <f aca="false">IF(ISERROR(VLOOKUP($A54,'Import Peak'!$A$3:CJ$99,88,FALSE())-VLOOKUP($A54,'Import Peak Change'!$A$106:CJ$202,88,FALSE())),0,(VLOOKUP($A54,'Import Peak'!$A$3:CJ$99,88,FALSE())-VLOOKUP($A54,'Import Peak Change'!$A$106:CJ$202,88,FALSE())))</f>
        <v>0</v>
      </c>
      <c r="CK54" s="193" t="n">
        <f aca="false">IF(ISERROR(VLOOKUP($A54,'Import Peak'!$A$3:CK$99,89,FALSE())-VLOOKUP($A54,'Import Peak Change'!$A$106:CK$202,89,FALSE())),0,(VLOOKUP($A54,'Import Peak'!$A$3:CK$99,89,FALSE())-VLOOKUP($A54,'Import Peak Change'!$A$106:CK$202,89,FALSE())))</f>
        <v>0</v>
      </c>
      <c r="CL54" s="193" t="n">
        <f aca="false">IF(ISERROR(VLOOKUP($A54,'Import Peak'!$A$3:CL$99,90,FALSE())-VLOOKUP($A54,'Import Peak Change'!$A$106:CL$202,90,FALSE())),0,(VLOOKUP($A54,'Import Peak'!$A$3:CL$99,90,FALSE())-VLOOKUP($A54,'Import Peak Change'!$A$106:CL$202,90,FALSE())))</f>
        <v>0</v>
      </c>
      <c r="CM54" s="193" t="n">
        <f aca="false">IF(ISERROR(VLOOKUP($A54,'Import Peak'!$A$3:CM$99,91,FALSE())-VLOOKUP($A54,'Import Peak Change'!$A$106:CM$202,91,FALSE())),0,(VLOOKUP($A54,'Import Peak'!$A$3:CM$99,91,FALSE())-VLOOKUP($A54,'Import Peak Change'!$A$106:CM$202,91,FALSE())))</f>
        <v>0</v>
      </c>
      <c r="CN54" s="193" t="n">
        <f aca="false">IF(ISERROR(VLOOKUP($A54,'Import Peak'!$A$3:CN$99,92,FALSE())-VLOOKUP($A54,'Import Peak Change'!$A$106:CN$202,92,FALSE())),0,(VLOOKUP($A54,'Import Peak'!$A$3:CN$99,92,FALSE())-VLOOKUP($A54,'Import Peak Change'!$A$106:CN$202,92,FALSE())))</f>
        <v>0</v>
      </c>
      <c r="CO54" s="193" t="n">
        <f aca="false">IF(ISERROR(VLOOKUP($A54,'Import Peak'!$A$3:CO$99,93,FALSE())-VLOOKUP($A54,'Import Peak Change'!$A$106:CO$202,93,FALSE())),0,(VLOOKUP($A54,'Import Peak'!$A$3:CO$99,93,FALSE())-VLOOKUP($A54,'Import Peak Change'!$A$106:CO$202,93,FALSE())))</f>
        <v>0</v>
      </c>
      <c r="CP54" s="193" t="n">
        <f aca="false">IF(ISERROR(VLOOKUP($A54,'Import Peak'!$A$3:CP$99,94,FALSE())-VLOOKUP($A54,'Import Peak Change'!$A$106:CP$202,94,FALSE())),0,(VLOOKUP($A54,'Import Peak'!$A$3:CP$99,94,FALSE())-VLOOKUP($A54,'Import Peak Change'!$A$106:CP$202,94,FALSE())))</f>
        <v>0</v>
      </c>
      <c r="CQ54" s="193" t="n">
        <f aca="false">IF(ISERROR(VLOOKUP($A54,'Import Peak'!$A$3:CQ$99,95,FALSE())-VLOOKUP($A54,'Import Peak Change'!$A$106:CQ$202,95,FALSE())),0,(VLOOKUP($A54,'Import Peak'!$A$3:CQ$99,95,FALSE())-VLOOKUP($A54,'Import Peak Change'!$A$106:CQ$202,95,FALSE())))</f>
        <v>0</v>
      </c>
      <c r="CR54" s="193" t="n">
        <f aca="false">IF(ISERROR(VLOOKUP($A54,'Import Peak'!$A$3:CR$99,96,FALSE())-VLOOKUP($A54,'Import Peak Change'!$A$106:CR$202,96,FALSE())),0,(VLOOKUP($A54,'Import Peak'!$A$3:CR$99,96,FALSE())-VLOOKUP($A54,'Import Peak Change'!$A$106:CR$202,96,FALSE())))</f>
        <v>0</v>
      </c>
      <c r="CS54" s="193" t="n">
        <f aca="false">IF(ISERROR(VLOOKUP($A54,'Import Peak'!$A$3:CS$99,97,FALSE())-VLOOKUP($A54,'Import Peak Change'!$A$106:CS$202,97,FALSE())),0,(VLOOKUP($A54,'Import Peak'!$A$3:CS$99,97,FALSE())-VLOOKUP($A54,'Import Peak Change'!$A$106:CS$202,97,FALSE())))</f>
        <v>0</v>
      </c>
      <c r="CT54" s="193" t="n">
        <f aca="false">IF(ISERROR(VLOOKUP($A54,'Import Peak'!$A$3:CT$99,98,FALSE())-VLOOKUP($A54,'Import Peak Change'!$A$106:CT$202,98,FALSE())),0,(VLOOKUP($A54,'Import Peak'!$A$3:CT$99,98,FALSE())-VLOOKUP($A54,'Import Peak Change'!$A$106:CT$202,98,FALSE())))</f>
        <v>0</v>
      </c>
      <c r="CU54" s="193" t="n">
        <f aca="false">IF(ISERROR(VLOOKUP($A54,'Import Peak'!$A$3:CU$99,99,FALSE())-VLOOKUP($A54,'Import Peak Change'!$A$106:CU$202,99,FALSE())),0,(VLOOKUP($A54,'Import Peak'!$A$3:CU$99,99,FALSE())-VLOOKUP($A54,'Import Peak Change'!$A$106:CU$202,99,FALSE())))</f>
        <v>0</v>
      </c>
      <c r="CV54" s="193" t="n">
        <f aca="false">IF(ISERROR(VLOOKUP($A54,'Import Peak'!$A$3:CV$99,100,FALSE())-VLOOKUP($A54,'Import Peak Change'!$A$106:CV$202,100,FALSE())),0,(VLOOKUP($A54,'Import Peak'!$A$3:CV$99,100,FALSE())-VLOOKUP($A54,'Import Peak Change'!$A$106:CV$202,100,FALSE())))</f>
        <v>0</v>
      </c>
      <c r="CW54" s="193" t="n">
        <f aca="false">IF(ISERROR(VLOOKUP($A54,'Import Peak'!$A$3:CW$99,101,FALSE())-VLOOKUP($A54,'Import Peak Change'!$A$106:CW$202,101,FALSE())),0,(VLOOKUP($A54,'Import Peak'!$A$3:CW$99,101,FALSE())-VLOOKUP($A54,'Import Peak Change'!$A$106:CW$202,101,FALSE())))</f>
        <v>0</v>
      </c>
      <c r="CX54" s="193" t="n">
        <f aca="false">IF(ISERROR(VLOOKUP($A54,'Import Peak'!$A$3:CX$99,102,FALSE())-VLOOKUP($A54,'Import Peak Change'!$A$106:CX$202,102,FALSE())),0,(VLOOKUP($A54,'Import Peak'!$A$3:CX$99,102,FALSE())-VLOOKUP($A54,'Import Peak Change'!$A$106:CX$202,102,FALSE())))</f>
        <v>0</v>
      </c>
      <c r="CY54" s="193" t="n">
        <f aca="false">IF(ISERROR(VLOOKUP($A54,'Import Peak'!$A$3:CY$99,103,FALSE())-VLOOKUP($A54,'Import Peak Change'!$A$106:CY$202,103,FALSE())),0,(VLOOKUP($A54,'Import Peak'!$A$3:CY$99,103,FALSE())-VLOOKUP($A54,'Import Peak Change'!$A$106:CY$202,103,FALSE())))</f>
        <v>0</v>
      </c>
      <c r="CZ54" s="193" t="n">
        <f aca="false">IF(ISERROR(VLOOKUP($A54,'Import Peak'!$A$3:CZ$99,104,FALSE())-VLOOKUP($A54,'Import Peak Change'!$A$106:CZ$202,104,FALSE())),0,(VLOOKUP($A54,'Import Peak'!$A$3:CZ$99,104,FALSE())-VLOOKUP($A54,'Import Peak Change'!$A$106:CZ$202,104,FALSE())))</f>
        <v>0</v>
      </c>
      <c r="DA54" s="193" t="n">
        <f aca="false">IF(ISERROR(VLOOKUP($A54,'Import Peak'!$A$3:DA$99,105,FALSE())-VLOOKUP($A54,'Import Peak Change'!$A$106:DA$202,105,FALSE())),0,(VLOOKUP($A54,'Import Peak'!$A$3:DA$99,105,FALSE())-VLOOKUP($A54,'Import Peak Change'!$A$106:DA$202,105,FALSE())))</f>
        <v>0</v>
      </c>
      <c r="DB54" s="193" t="n">
        <f aca="false">IF(ISERROR(VLOOKUP($A54,'Import Peak'!$A$3:DB$99,106,FALSE())-VLOOKUP($A54,'Import Peak Change'!$A$106:DB$202,106,FALSE())),0,(VLOOKUP($A54,'Import Peak'!$A$3:DB$99,106,FALSE())-VLOOKUP($A54,'Import Peak Change'!$A$106:DB$202,106,FALSE())))</f>
        <v>0</v>
      </c>
      <c r="DC54" s="193" t="n">
        <f aca="false">IF(ISERROR(VLOOKUP($A54,'Import Peak'!$A$3:DC$99,107,FALSE())-VLOOKUP($A54,'Import Peak Change'!$A$106:DC$202,107,FALSE())),0,(VLOOKUP($A54,'Import Peak'!$A$3:DC$99,107,FALSE())-VLOOKUP($A54,'Import Peak Change'!$A$106:DC$202,107,FALSE())))</f>
        <v>0</v>
      </c>
      <c r="DD54" s="193" t="n">
        <f aca="false">IF(ISERROR(VLOOKUP($A54,'Import Peak'!$A$3:DD$99,108,FALSE())-VLOOKUP($A54,'Import Peak Change'!$A$106:DD$202,108,FALSE())),0,(VLOOKUP($A54,'Import Peak'!$A$3:DD$99,108,FALSE())-VLOOKUP($A54,'Import Peak Change'!$A$106:DD$202,108,FALSE())))</f>
        <v>0</v>
      </c>
      <c r="DE54" s="193" t="n">
        <f aca="false">IF(ISERROR(VLOOKUP($A54,'Import Peak'!$A$3:DE$99,109,FALSE())-VLOOKUP($A54,'Import Peak Change'!$A$106:DE$202,109,FALSE())),0,(VLOOKUP($A54,'Import Peak'!$A$3:DE$99,109,FALSE())-VLOOKUP($A54,'Import Peak Change'!$A$106:DE$202,109,FALSE())))</f>
        <v>0</v>
      </c>
      <c r="DF54" s="193" t="n">
        <f aca="false">IF(ISERROR(VLOOKUP($A54,'Import Peak'!$A$3:DF$99,110,FALSE())-VLOOKUP($A54,'Import Peak Change'!$A$106:DF$202,110,FALSE())),0,(VLOOKUP($A54,'Import Peak'!$A$3:DF$99,110,FALSE())-VLOOKUP($A54,'Import Peak Change'!$A$106:DF$202,110,FALSE())))</f>
        <v>0</v>
      </c>
      <c r="DG54" s="193" t="n">
        <f aca="false">IF(ISERROR(VLOOKUP($A54,'Import Peak'!$A$3:DG$99,111,FALSE())-VLOOKUP($A54,'Import Peak Change'!$A$106:DG$202,111,FALSE())),0,(VLOOKUP($A54,'Import Peak'!$A$3:DG$99,111,FALSE())-VLOOKUP($A54,'Import Peak Change'!$A$106:DG$202,111,FALSE())))</f>
        <v>0</v>
      </c>
      <c r="DH54" s="193" t="n">
        <f aca="false">IF(ISERROR(VLOOKUP($A54,'Import Peak'!$A$3:DH$99,112,FALSE())-VLOOKUP($A54,'Import Peak Change'!$A$106:DH$202,112,FALSE())),0,(VLOOKUP($A54,'Import Peak'!$A$3:DH$99,112,FALSE())-VLOOKUP($A54,'Import Peak Change'!$A$106:DH$202,112,FALSE())))</f>
        <v>0</v>
      </c>
      <c r="DI54" s="193" t="n">
        <f aca="false">IF(ISERROR(VLOOKUP($A54,'Import Peak'!$A$3:DI$99,113,FALSE())-VLOOKUP($A54,'Import Peak Change'!$A$106:DI$202,113,FALSE())),0,(VLOOKUP($A54,'Import Peak'!$A$3:DI$99,113,FALSE())-VLOOKUP($A54,'Import Peak Change'!$A$106:DI$202,113,FALSE())))</f>
        <v>0</v>
      </c>
      <c r="DJ54" s="193" t="n">
        <f aca="false">IF(ISERROR(VLOOKUP($A54,'Import Peak'!$A$3:DJ$99,114,FALSE())-VLOOKUP($A54,'Import Peak Change'!$A$106:DJ$202,114,FALSE())),0,(VLOOKUP($A54,'Import Peak'!$A$3:DJ$99,114,FALSE())-VLOOKUP($A54,'Import Peak Change'!$A$106:DJ$202,114,FALSE())))</f>
        <v>0</v>
      </c>
      <c r="DK54" s="193" t="n">
        <f aca="false">IF(ISERROR(VLOOKUP($A54,'Import Peak'!$A$3:DK$99,115,FALSE())-VLOOKUP($A54,'Import Peak Change'!$A$106:DK$202,115,FALSE())),0,(VLOOKUP($A54,'Import Peak'!$A$3:DK$99,115,FALSE())-VLOOKUP($A54,'Import Peak Change'!$A$106:DK$202,115,FALSE())))</f>
        <v>0</v>
      </c>
      <c r="DL54" s="193" t="n">
        <f aca="false">IF(ISERROR(VLOOKUP($A54,'Import Peak'!$A$3:DL$99,116,FALSE())-VLOOKUP($A54,'Import Peak Change'!$A$106:DL$202,116,FALSE())),0,(VLOOKUP($A54,'Import Peak'!$A$3:DL$99,116,FALSE())-VLOOKUP($A54,'Import Peak Change'!$A$106:DL$202,116,FALSE())))</f>
        <v>0</v>
      </c>
      <c r="DM54" s="193" t="n">
        <f aca="false">IF(ISERROR(VLOOKUP($A54,'Import Peak'!$A$3:DM$99,117,FALSE())-VLOOKUP($A54,'Import Peak Change'!$A$106:DM$202,117,FALSE())),0,(VLOOKUP($A54,'Import Peak'!$A$3:DM$99,117,FALSE())-VLOOKUP($A54,'Import Peak Change'!$A$106:DM$202,117,FALSE())))</f>
        <v>0</v>
      </c>
      <c r="DN54" s="193" t="n">
        <f aca="false">IF(ISERROR(VLOOKUP($A54,'Import Peak'!$A$3:DN$99,118,FALSE())-VLOOKUP($A54,'Import Peak Change'!$A$106:DN$202,118,FALSE())),0,(VLOOKUP($A54,'Import Peak'!$A$3:DN$99,118,FALSE())-VLOOKUP($A54,'Import Peak Change'!$A$106:DN$202,118,FALSE())))</f>
        <v>0</v>
      </c>
      <c r="DO54" s="193" t="n">
        <f aca="false">IF(ISERROR(VLOOKUP($A54,'Import Peak'!$A$3:DO$99,119,FALSE())-VLOOKUP($A54,'Import Peak Change'!$A$106:DO$202,119,FALSE())),0,(VLOOKUP($A54,'Import Peak'!$A$3:DO$99,119,FALSE())-VLOOKUP($A54,'Import Peak Change'!$A$106:DO$202,119,FALSE())))</f>
        <v>0</v>
      </c>
      <c r="DP54" s="193" t="n">
        <f aca="false">IF(ISERROR(VLOOKUP($A54,'Import Peak'!$A$3:DP$99,120,FALSE())-VLOOKUP($A54,'Import Peak Change'!$A$106:DP$202,120,FALSE())),0,(VLOOKUP($A54,'Import Peak'!$A$3:DP$99,120,FALSE())-VLOOKUP($A54,'Import Peak Change'!$A$106:DP$202,120,FALSE())))</f>
        <v>0</v>
      </c>
      <c r="DQ54" s="193" t="n">
        <f aca="false">IF(ISERROR(VLOOKUP($A54,'Import Peak'!$A$3:DQ$99,121,FALSE())-VLOOKUP($A54,'Import Peak Change'!$A$106:DQ$202,121,FALSE())),0,(VLOOKUP($A54,'Import Peak'!$A$3:DQ$99,121,FALSE())-VLOOKUP($A54,'Import Peak Change'!$A$106:DQ$202,121,FALSE())))</f>
        <v>0</v>
      </c>
      <c r="DR54" s="193" t="n">
        <f aca="false">IF(ISERROR(VLOOKUP($A54,'Import Peak'!$A$3:DR$99,122,FALSE())-VLOOKUP($A54,'Import Peak Change'!$A$106:DR$202,122,FALSE())),0,(VLOOKUP($A54,'Import Peak'!$A$3:DR$99,122,FALSE())-VLOOKUP($A54,'Import Peak Change'!$A$106:DR$202,122,FALSE())))</f>
        <v>0</v>
      </c>
      <c r="DS54" s="193" t="n">
        <f aca="false">IF(ISERROR(VLOOKUP($A54,'Import Peak'!$A$3:DS$99,123,FALSE())-VLOOKUP($A54,'Import Peak Change'!$A$106:DS$202,123,FALSE())),0,(VLOOKUP($A54,'Import Peak'!$A$3:DS$99,123,FALSE())-VLOOKUP($A54,'Import Peak Change'!$A$106:DS$202,123,FALSE())))</f>
        <v>0</v>
      </c>
      <c r="DT54" s="193" t="n">
        <f aca="false">IF(ISERROR(VLOOKUP($A54,'Import Peak'!$A$3:DT$99,124,FALSE())-VLOOKUP($A54,'Import Peak Change'!$A$106:DT$202,124,FALSE())),0,(VLOOKUP($A54,'Import Peak'!$A$3:DT$99,124,FALSE())-VLOOKUP($A54,'Import Peak Change'!$A$106:DT$202,124,FALSE())))</f>
        <v>0</v>
      </c>
      <c r="DU54" s="193" t="n">
        <f aca="false">IF(ISERROR(VLOOKUP($A54,'Import Peak'!$A$3:DU$99,125,FALSE())-VLOOKUP($A54,'Import Peak Change'!$A$106:DU$202,125,FALSE())),0,(VLOOKUP($A54,'Import Peak'!$A$3:DU$99,125,FALSE())-VLOOKUP($A54,'Import Peak Change'!$A$106:DU$202,125,FALSE())))</f>
        <v>0</v>
      </c>
      <c r="DV54" s="193" t="n">
        <f aca="false">IF(ISERROR(VLOOKUP($A54,'Import Peak'!$A$3:DV$99,126,FALSE())-VLOOKUP($A54,'Import Peak Change'!$A$106:DV$202,126,FALSE())),0,(VLOOKUP($A54,'Import Peak'!$A$3:DV$99,126,FALSE())-VLOOKUP($A54,'Import Peak Change'!$A$106:DV$202,126,FALSE())))</f>
        <v>0</v>
      </c>
      <c r="DW54" s="193" t="n">
        <f aca="false">IF(ISERROR(VLOOKUP($A54,'Import Peak'!$A$3:DW$99,127,FALSE())-VLOOKUP($A54,'Import Peak Change'!$A$106:DW$202,127,FALSE())),0,(VLOOKUP($A54,'Import Peak'!$A$3:DW$99,127,FALSE())-VLOOKUP($A54,'Import Peak Change'!$A$106:DW$202,127,FALSE())))</f>
        <v>0</v>
      </c>
      <c r="DX54" s="193" t="n">
        <f aca="false">IF(ISERROR(VLOOKUP($A54,'Import Peak'!$A$3:DX$99,128,FALSE())-VLOOKUP($A54,'Import Peak Change'!$A$106:DX$202,128,FALSE())),0,(VLOOKUP($A54,'Import Peak'!$A$3:DX$99,128,FALSE())-VLOOKUP($A54,'Import Peak Change'!$A$106:DX$202,128,FALSE())))</f>
        <v>0</v>
      </c>
      <c r="DY54" s="193" t="n">
        <f aca="false">IF(ISERROR(VLOOKUP($A54,'Import Peak'!$A$3:DY$99,129,FALSE())-VLOOKUP($A54,'Import Peak Change'!$A$106:DY$202,129,FALSE())),0,(VLOOKUP($A54,'Import Peak'!$A$3:DY$99,129,FALSE())-VLOOKUP($A54,'Import Peak Change'!$A$106:DY$202,129,FALSE())))</f>
        <v>0</v>
      </c>
      <c r="DZ54" s="193" t="n">
        <f aca="false">IF(ISERROR(VLOOKUP($A54,'Import Peak'!$A$3:DZ$99,130,FALSE())-VLOOKUP($A54,'Import Peak Change'!$A$106:DZ$202,130,FALSE())),0,(VLOOKUP($A54,'Import Peak'!$A$3:DZ$99,130,FALSE())-VLOOKUP($A54,'Import Peak Change'!$A$106:DZ$202,130,FALSE())))</f>
        <v>0</v>
      </c>
      <c r="EA54" s="193" t="n">
        <f aca="false">IF(ISERROR(VLOOKUP($A54,'Import Peak'!$A$3:EA$99,131,FALSE())-VLOOKUP($A54,'Import Peak Change'!$A$106:EA$202,131,FALSE())),0,(VLOOKUP($A54,'Import Peak'!$A$3:EA$99,131,FALSE())-VLOOKUP($A54,'Import Peak Change'!$A$106:EA$202,131,FALSE())))</f>
        <v>0</v>
      </c>
      <c r="EB54" s="193" t="n">
        <f aca="false">IF(ISERROR(VLOOKUP($A54,'Import Peak'!$A$3:EB$99,132,FALSE())-VLOOKUP($A54,'Import Peak Change'!$A$106:EB$202,132,FALSE())),0,(VLOOKUP($A54,'Import Peak'!$A$3:EB$99,132,FALSE())-VLOOKUP($A54,'Import Peak Change'!$A$106:EB$202,132,FALSE())))</f>
        <v>0</v>
      </c>
      <c r="EC54" s="193" t="n">
        <f aca="false">IF(ISERROR(VLOOKUP($A54,'Import Peak'!$A$3:EC$99,133,FALSE())-VLOOKUP($A54,'Import Peak Change'!$A$106:EC$202,133,FALSE())),0,(VLOOKUP($A54,'Import Peak'!$A$3:EC$99,133,FALSE())-VLOOKUP($A54,'Import Peak Change'!$A$106:EC$202,133,FALSE())))</f>
        <v>0</v>
      </c>
      <c r="ED54" s="193" t="n">
        <f aca="false">IF(ISERROR(VLOOKUP($A54,'Import Peak'!$A$3:ED$99,134,FALSE())-VLOOKUP($A54,'Import Peak Change'!$A$106:ED$202,134,FALSE())),0,(VLOOKUP($A54,'Import Peak'!$A$3:ED$99,134,FALSE())-VLOOKUP($A54,'Import Peak Change'!$A$106:ED$202,134,FALSE())))</f>
        <v>0</v>
      </c>
      <c r="EE54" s="193" t="n">
        <f aca="false">IF(ISERROR(VLOOKUP($A54,'Import Peak'!$A$3:EE$99,135,FALSE())-VLOOKUP($A54,'Import Peak Change'!$A$106:EE$202,135,FALSE())),0,(VLOOKUP($A54,'Import Peak'!$A$3:EE$99,135,FALSE())-VLOOKUP($A54,'Import Peak Change'!$A$106:EE$202,135,FALSE())))</f>
        <v>0</v>
      </c>
      <c r="EF54" s="193" t="n">
        <f aca="false">IF(ISERROR(VLOOKUP($A54,'Import Peak'!$A$3:EF$99,136,FALSE())-VLOOKUP($A54,'Import Peak Change'!$A$106:EF$202,136,FALSE())),0,(VLOOKUP($A54,'Import Peak'!$A$3:EF$99,136,FALSE())-VLOOKUP($A54,'Import Peak Change'!$A$106:EF$202,136,FALSE())))</f>
        <v>0</v>
      </c>
      <c r="EG54" s="193" t="n">
        <f aca="false">IF(ISERROR(VLOOKUP($A54,'Import Peak'!$A$3:EG$99,137,FALSE())-VLOOKUP($A54,'Import Peak Change'!$A$106:EG$202,137,FALSE())),0,(VLOOKUP($A54,'Import Peak'!$A$3:EG$99,137,FALSE())-VLOOKUP($A54,'Import Peak Change'!$A$106:EG$202,137,FALSE())))</f>
        <v>0</v>
      </c>
      <c r="EH54" s="193" t="n">
        <f aca="false">IF(ISERROR(VLOOKUP($A54,'Import Peak'!$A$3:EH$99,138,FALSE())-VLOOKUP($A54,'Import Peak Change'!$A$106:EH$202,138,FALSE())),0,(VLOOKUP($A54,'Import Peak'!$A$3:EH$99,138,FALSE())-VLOOKUP($A54,'Import Peak Change'!$A$106:EH$202,138,FALSE())))</f>
        <v>0</v>
      </c>
      <c r="EI54" s="193" t="n">
        <f aca="false">IF(ISERROR(VLOOKUP($A54,'Import Peak'!$A$3:EI$99,139,FALSE())-VLOOKUP($A54,'Import Peak Change'!$A$106:EI$202,139,FALSE())),0,(VLOOKUP($A54,'Import Peak'!$A$3:EI$99,139,FALSE())-VLOOKUP($A54,'Import Peak Change'!$A$106:EI$202,139,FALSE())))</f>
        <v>0</v>
      </c>
      <c r="EJ54" s="193" t="n">
        <f aca="false">IF(ISERROR(VLOOKUP($A54,'Import Peak'!$A$3:EJ$99,140,FALSE())-VLOOKUP($A54,'Import Peak Change'!$A$106:EJ$202,140,FALSE())),0,(VLOOKUP($A54,'Import Peak'!$A$3:EJ$99,140,FALSE())-VLOOKUP($A54,'Import Peak Change'!$A$106:EJ$202,140,FALSE())))</f>
        <v>0</v>
      </c>
      <c r="EK54" s="193" t="n">
        <f aca="false">IF(ISERROR(VLOOKUP($A54,'Import Peak'!$A$3:EK$99,141,FALSE())-VLOOKUP($A54,'Import Peak Change'!$A$106:EK$202,141,FALSE())),0,(VLOOKUP($A54,'Import Peak'!$A$3:EK$99,141,FALSE())-VLOOKUP($A54,'Import Peak Change'!$A$106:EK$202,141,FALSE())))</f>
        <v>0</v>
      </c>
      <c r="EL54" s="193" t="n">
        <f aca="false">IF(ISERROR(VLOOKUP($A54,'Import Peak'!$A$3:EL$99,142,FALSE())-VLOOKUP($A54,'Import Peak Change'!$A$106:EL$202,142,FALSE())),0,(VLOOKUP($A54,'Import Peak'!$A$3:EL$99,142,FALSE())-VLOOKUP($A54,'Import Peak Change'!$A$106:EL$202,142,FALSE())))</f>
        <v>0</v>
      </c>
      <c r="EM54" s="193" t="n">
        <f aca="false">IF(ISERROR(VLOOKUP($A54,'Import Peak'!$A$3:EM$99,143,FALSE())-VLOOKUP($A54,'Import Peak Change'!$A$106:EM$202,143,FALSE())),0,(VLOOKUP($A54,'Import Peak'!$A$3:EM$99,143,FALSE())-VLOOKUP($A54,'Import Peak Change'!$A$106:EM$202,143,FALSE())))</f>
        <v>0</v>
      </c>
      <c r="EN54" s="193" t="n">
        <f aca="false">IF(ISERROR(VLOOKUP($A54,'Import Peak'!$A$3:EN$99,144,FALSE())-VLOOKUP($A54,'Import Peak Change'!$A$106:EN$202,144,FALSE())),0,(VLOOKUP($A54,'Import Peak'!$A$3:EN$99,144,FALSE())-VLOOKUP($A54,'Import Peak Change'!$A$106:EN$202,144,FALSE())))</f>
        <v>0</v>
      </c>
      <c r="EO54" s="193" t="n">
        <f aca="false">IF(ISERROR(VLOOKUP($A54,'Import Peak'!$A$3:EO$99,145,FALSE())-VLOOKUP($A54,'Import Peak Change'!$A$106:EO$202,145,FALSE())),0,(VLOOKUP($A54,'Import Peak'!$A$3:EO$99,145,FALSE())-VLOOKUP($A54,'Import Peak Change'!$A$106:EO$202,145,FALSE())))</f>
        <v>0</v>
      </c>
      <c r="EP54" s="193" t="n">
        <f aca="false">IF(ISERROR(VLOOKUP($A54,'Import Peak'!$A$3:EP$99,146,FALSE())-VLOOKUP($A54,'Import Peak Change'!$A$106:EP$202,146,FALSE())),0,(VLOOKUP($A54,'Import Peak'!$A$3:EP$99,146,FALSE())-VLOOKUP($A54,'Import Peak Change'!$A$106:EP$202,146,FALSE())))</f>
        <v>0</v>
      </c>
      <c r="EQ54" s="193" t="n">
        <f aca="false">IF(ISERROR(VLOOKUP($A54,'Import Peak'!$A$3:EQ$99,147,FALSE())-VLOOKUP($A54,'Import Peak Change'!$A$106:EQ$202,147,FALSE())),0,(VLOOKUP($A54,'Import Peak'!$A$3:EQ$99,147,FALSE())-VLOOKUP($A54,'Import Peak Change'!$A$106:EQ$202,147,FALSE())))</f>
        <v>0</v>
      </c>
      <c r="ER54" s="193" t="n">
        <f aca="false">IF(ISERROR(VLOOKUP($A54,'Import Peak'!$A$3:ER$99,148,FALSE())-VLOOKUP($A54,'Import Peak Change'!$A$106:ER$202,148,FALSE())),0,(VLOOKUP($A54,'Import Peak'!$A$3:ER$99,148,FALSE())-VLOOKUP($A54,'Import Peak Change'!$A$106:ER$202,148,FALSE())))</f>
        <v>0</v>
      </c>
      <c r="ES54" s="193" t="n">
        <f aca="false">IF(ISERROR(VLOOKUP($A54,'Import Peak'!$A$3:ES$99,149,FALSE())-VLOOKUP($A54,'Import Peak Change'!$A$106:ES$202,149,FALSE())),0,(VLOOKUP($A54,'Import Peak'!$A$3:ES$99,149,FALSE())-VLOOKUP($A54,'Import Peak Change'!$A$106:ES$202,149,FALSE())))</f>
        <v>0</v>
      </c>
      <c r="ET54" s="193" t="n">
        <f aca="false">IF(ISERROR(VLOOKUP($A54,'Import Peak'!$A$3:ET$99,150,FALSE())-VLOOKUP($A54,'Import Peak Change'!$A$106:ET$202,150,FALSE())),0,(VLOOKUP($A54,'Import Peak'!$A$3:ET$99,150,FALSE())-VLOOKUP($A54,'Import Peak Change'!$A$106:ET$202,150,FALSE())))</f>
        <v>0</v>
      </c>
      <c r="EU54" s="193" t="n">
        <f aca="false">IF(ISERROR(VLOOKUP($A54,'Import Peak'!$A$3:EU$99,151,FALSE())-VLOOKUP($A54,'Import Peak Change'!$A$106:EU$202,151,FALSE())),0,(VLOOKUP($A54,'Import Peak'!$A$3:EU$99,151,FALSE())-VLOOKUP($A54,'Import Peak Change'!$A$106:EU$202,151,FALSE())))</f>
        <v>0</v>
      </c>
      <c r="EV54" s="193" t="n">
        <f aca="false">IF(ISERROR(VLOOKUP($A54,'Import Peak'!$A$3:EV$99,152,FALSE())-VLOOKUP($A54,'Import Peak Change'!$A$106:EV$202,152,FALSE())),0,(VLOOKUP($A54,'Import Peak'!$A$3:EV$99,152,FALSE())-VLOOKUP($A54,'Import Peak Change'!$A$106:EV$202,152,FALSE())))</f>
        <v>0</v>
      </c>
      <c r="EW54" s="193" t="n">
        <f aca="false">IF(ISERROR(VLOOKUP($A54,'Import Peak'!$A$3:EW$99,153,FALSE())-VLOOKUP($A54,'Import Peak Change'!$A$106:EW$202,153,FALSE())),0,(VLOOKUP($A54,'Import Peak'!$A$3:EW$99,153,FALSE())-VLOOKUP($A54,'Import Peak Change'!$A$106:EW$202,153,FALSE())))</f>
        <v>0</v>
      </c>
      <c r="EX54" s="193" t="n">
        <f aca="false">IF(ISERROR(VLOOKUP($A54,'Import Peak'!$A$3:EX$99,154,FALSE())-VLOOKUP($A54,'Import Peak Change'!$A$106:EX$202,154,FALSE())),0,(VLOOKUP($A54,'Import Peak'!$A$3:EX$99,154,FALSE())-VLOOKUP($A54,'Import Peak Change'!$A$106:EX$202,154,FALSE())))</f>
        <v>0</v>
      </c>
      <c r="EY54" s="193" t="n">
        <f aca="false">IF(ISERROR(VLOOKUP($A54,'Import Peak'!$A$3:EY$99,155,FALSE())-VLOOKUP($A54,'Import Peak Change'!$A$106:EY$202,155,FALSE())),0,(VLOOKUP($A54,'Import Peak'!$A$3:EY$99,155,FALSE())-VLOOKUP($A54,'Import Peak Change'!$A$106:EY$202,155,FALSE())))</f>
        <v>0</v>
      </c>
      <c r="EZ54" s="193" t="n">
        <f aca="false">IF(ISERROR(VLOOKUP($A54,'Import Peak'!$A$3:EZ$99,156,FALSE())-VLOOKUP($A54,'Import Peak Change'!$A$106:EZ$202,156,FALSE())),0,(VLOOKUP($A54,'Import Peak'!$A$3:EZ$99,156,FALSE())-VLOOKUP($A54,'Import Peak Change'!$A$106:EZ$202,156,FALSE())))</f>
        <v>0</v>
      </c>
      <c r="FA54" s="193" t="n">
        <f aca="false">IF(ISERROR(VLOOKUP($A54,'Import Peak'!$A$3:FA$99,157,FALSE())-VLOOKUP($A54,'Import Peak Change'!$A$106:FA$202,157,FALSE())),0,(VLOOKUP($A54,'Import Peak'!$A$3:FA$99,157,FALSE())-VLOOKUP($A54,'Import Peak Change'!$A$106:FA$202,157,FALSE())))</f>
        <v>0</v>
      </c>
      <c r="FB54" s="193" t="n">
        <f aca="false">IF(ISERROR(VLOOKUP($A54,'Import Peak'!$A$3:FB$99,158,FALSE())-VLOOKUP($A54,'Import Peak Change'!$A$106:FB$202,158,FALSE())),0,(VLOOKUP($A54,'Import Peak'!$A$3:FB$99,158,FALSE())-VLOOKUP($A54,'Import Peak Change'!$A$106:FB$202,158,FALSE())))</f>
        <v>0</v>
      </c>
      <c r="FC54" s="193" t="n">
        <f aca="false">IF(ISERROR(VLOOKUP($A54,'Import Peak'!$A$3:FC$99,159,FALSE())-VLOOKUP($A54,'Import Peak Change'!$A$106:FC$202,159,FALSE())),0,(VLOOKUP($A54,'Import Peak'!$A$3:FC$99,159,FALSE())-VLOOKUP($A54,'Import Peak Change'!$A$106:FC$202,159,FALSE())))</f>
        <v>0</v>
      </c>
      <c r="FD54" s="193" t="n">
        <f aca="false">IF(ISERROR(VLOOKUP($A54,'Import Peak'!$A$3:FD$99,160,FALSE())-VLOOKUP($A54,'Import Peak Change'!$A$106:FD$202,160,FALSE())),0,(VLOOKUP($A54,'Import Peak'!$A$3:FD$99,160,FALSE())-VLOOKUP($A54,'Import Peak Change'!$A$106:FD$202,160,FALSE())))</f>
        <v>0</v>
      </c>
      <c r="FE54" s="193" t="n">
        <f aca="false">IF(ISERROR(VLOOKUP($A54,'Import Peak'!$A$3:FE$99,161,FALSE())-VLOOKUP($A54,'Import Peak Change'!$A$106:FE$202,161,FALSE())),0,(VLOOKUP($A54,'Import Peak'!$A$3:FE$99,161,FALSE())-VLOOKUP($A54,'Import Peak Change'!$A$106:FE$202,161,FALSE())))</f>
        <v>0</v>
      </c>
      <c r="FF54" s="193" t="n">
        <f aca="false">IF(ISERROR(VLOOKUP($A54,'Import Peak'!$A$3:FF$99,162,FALSE())-VLOOKUP($A54,'Import Peak Change'!$A$106:FF$202,162,FALSE())),0,(VLOOKUP($A54,'Import Peak'!$A$3:FF$99,162,FALSE())-VLOOKUP($A54,'Import Peak Change'!$A$106:FF$202,162,FALSE())))</f>
        <v>0</v>
      </c>
      <c r="FG54" s="193" t="n">
        <f aca="false">IF(ISERROR(VLOOKUP($A54,'Import Peak'!$A$3:FG$99,163,FALSE())-VLOOKUP($A54,'Import Peak Change'!$A$106:FG$202,163,FALSE())),0,(VLOOKUP($A54,'Import Peak'!$A$3:FG$99,163,FALSE())-VLOOKUP($A54,'Import Peak Change'!$A$106:FG$202,163,FALSE())))</f>
        <v>0</v>
      </c>
      <c r="FH54" s="193" t="n">
        <f aca="false">IF(ISERROR(VLOOKUP($A54,'Import Peak'!$A$3:FH$99,164,FALSE())-VLOOKUP($A54,'Import Peak Change'!$A$106:FH$202,164,FALSE())),0,(VLOOKUP($A54,'Import Peak'!$A$3:FH$99,164,FALSE())-VLOOKUP($A54,'Import Peak Change'!$A$106:FH$202,164,FALSE())))</f>
        <v>0</v>
      </c>
      <c r="FI54" s="193" t="n">
        <f aca="false">IF(ISERROR(VLOOKUP($A54,'Import Peak'!$A$3:FI$99,165,FALSE())-VLOOKUP($A54,'Import Peak Change'!$A$106:FI$202,165,FALSE())),0,(VLOOKUP($A54,'Import Peak'!$A$3:FI$99,165,FALSE())-VLOOKUP($A54,'Import Peak Change'!$A$106:FI$202,165,FALSE())))</f>
        <v>0</v>
      </c>
      <c r="FJ54" s="193" t="n">
        <f aca="false">IF(ISERROR(VLOOKUP($A54,'Import Peak'!$A$3:FJ$99,166,FALSE())-VLOOKUP($A54,'Import Peak Change'!$A$106:FJ$202,166,FALSE())),0,(VLOOKUP($A54,'Import Peak'!$A$3:FJ$99,166,FALSE())-VLOOKUP($A54,'Import Peak Change'!$A$106:FJ$202,166,FALSE())))</f>
        <v>0</v>
      </c>
      <c r="FK54" s="193" t="n">
        <f aca="false">IF(ISERROR(VLOOKUP($A54,'Import Peak'!$A$3:FK$99,167,FALSE())-VLOOKUP($A54,'Import Peak Change'!$A$106:FK$202,167,FALSE())),0,(VLOOKUP($A54,'Import Peak'!$A$3:FK$99,167,FALSE())-VLOOKUP($A54,'Import Peak Change'!$A$106:FK$202,167,FALSE())))</f>
        <v>0</v>
      </c>
      <c r="FL54" s="193" t="n">
        <f aca="false">IF(ISERROR(VLOOKUP($A54,'Import Peak'!$A$3:FL$99,168,FALSE())-VLOOKUP($A54,'Import Peak Change'!$A$106:FL$202,168,FALSE())),0,(VLOOKUP($A54,'Import Peak'!$A$3:FL$99,168,FALSE())-VLOOKUP($A54,'Import Peak Change'!$A$106:FL$202,168,FALSE())))</f>
        <v>0</v>
      </c>
      <c r="FM54" s="193" t="n">
        <f aca="false">IF(ISERROR(VLOOKUP($A54,'Import Peak'!$A$3:FM$99,169,FALSE())-VLOOKUP($A54,'Import Peak Change'!$A$106:FM$202,169,FALSE())),0,(VLOOKUP($A54,'Import Peak'!$A$3:FM$99,169,FALSE())-VLOOKUP($A54,'Import Peak Change'!$A$106:FM$202,169,FALSE())))</f>
        <v>0</v>
      </c>
      <c r="FN54" s="193" t="n">
        <f aca="false">IF(ISERROR(VLOOKUP($A54,'Import Peak'!$A$3:FN$99,170,FALSE())-VLOOKUP($A54,'Import Peak Change'!$A$106:FN$202,170,FALSE())),0,(VLOOKUP($A54,'Import Peak'!$A$3:FN$99,170,FALSE())-VLOOKUP($A54,'Import Peak Change'!$A$106:FN$202,170,FALSE())))</f>
        <v>0</v>
      </c>
      <c r="FO54" s="193" t="n">
        <f aca="false">IF(ISERROR(VLOOKUP($A54,'Import Peak'!$A$3:FO$99,171,FALSE())-VLOOKUP($A54,'Import Peak Change'!$A$106:FO$202,171,FALSE())),0,(VLOOKUP($A54,'Import Peak'!$A$3:FO$99,171,FALSE())-VLOOKUP($A54,'Import Peak Change'!$A$106:FO$202,171,FALSE())))</f>
        <v>0</v>
      </c>
      <c r="FP54" s="193" t="n">
        <f aca="false">IF(ISERROR(VLOOKUP($A54,'Import Peak'!$A$3:FP$99,172,FALSE())-VLOOKUP($A54,'Import Peak Change'!$A$106:FP$202,172,FALSE())),0,(VLOOKUP($A54,'Import Peak'!$A$3:FP$99,172,FALSE())-VLOOKUP($A54,'Import Peak Change'!$A$106:FP$202,172,FALSE())))</f>
        <v>0</v>
      </c>
      <c r="FQ54" s="193" t="n">
        <f aca="false">IF(ISERROR(VLOOKUP($A54,'Import Peak'!$A$3:FQ$99,173,FALSE())-VLOOKUP($A54,'Import Peak Change'!$A$106:FQ$202,173,FALSE())),0,(VLOOKUP($A54,'Import Peak'!$A$3:FQ$99,173,FALSE())-VLOOKUP($A54,'Import Peak Change'!$A$106:FQ$202,173,FALSE())))</f>
        <v>0</v>
      </c>
      <c r="FR54" s="193" t="n">
        <f aca="false">IF(ISERROR(VLOOKUP($A54,'Import Peak'!$A$3:FR$99,174,FALSE())-VLOOKUP($A54,'Import Peak Change'!$A$106:FR$202,174,FALSE())),0,(VLOOKUP($A54,'Import Peak'!$A$3:FR$99,174,FALSE())-VLOOKUP($A54,'Import Peak Change'!$A$106:FR$202,174,FALSE())))</f>
        <v>0</v>
      </c>
      <c r="FS54" s="193" t="n">
        <f aca="false">IF(ISERROR(VLOOKUP($A54,'Import Peak'!$A$3:FS$99,175,FALSE())-VLOOKUP($A54,'Import Peak Change'!$A$106:FS$202,175,FALSE())),0,(VLOOKUP($A54,'Import Peak'!$A$3:FS$99,175,FALSE())-VLOOKUP($A54,'Import Peak Change'!$A$106:FS$202,175,FALSE())))</f>
        <v>0</v>
      </c>
      <c r="FT54" s="193" t="n">
        <f aca="false">IF(ISERROR(VLOOKUP($A54,'Import Peak'!$A$3:FT$99,176,FALSE())-VLOOKUP($A54,'Import Peak Change'!$A$106:FT$202,176,FALSE())),0,(VLOOKUP($A54,'Import Peak'!$A$3:FT$99,176,FALSE())-VLOOKUP($A54,'Import Peak Change'!$A$106:FT$202,176,FALSE())))</f>
        <v>0</v>
      </c>
      <c r="FU54" s="193" t="n">
        <f aca="false">IF(ISERROR(VLOOKUP($A54,'Import Peak'!$A$3:FU$99,177,FALSE())-VLOOKUP($A54,'Import Peak Change'!$A$106:FU$202,177,FALSE())),0,(VLOOKUP($A54,'Import Peak'!$A$3:FU$99,177,FALSE())-VLOOKUP($A54,'Import Peak Change'!$A$106:FU$202,177,FALSE())))</f>
        <v>0</v>
      </c>
      <c r="FV54" s="193" t="n">
        <f aca="false">IF(ISERROR(VLOOKUP($A54,'Import Peak'!$A$3:FV$99,178,FALSE())-VLOOKUP($A54,'Import Peak Change'!$A$106:FV$202,178,FALSE())),0,(VLOOKUP($A54,'Import Peak'!$A$3:FV$99,178,FALSE())-VLOOKUP($A54,'Import Peak Change'!$A$106:FV$202,178,FALSE())))</f>
        <v>0</v>
      </c>
      <c r="FW54" s="193" t="n">
        <f aca="false">IF(ISERROR(VLOOKUP($A54,'Import Peak'!$A$3:FW$99,179,FALSE())-VLOOKUP($A54,'Import Peak Change'!$A$106:FW$202,179,FALSE())),0,(VLOOKUP($A54,'Import Peak'!$A$3:FW$99,179,FALSE())-VLOOKUP($A54,'Import Peak Change'!$A$106:FW$202,179,FALSE())))</f>
        <v>0</v>
      </c>
      <c r="FX54" s="193" t="n">
        <f aca="false">IF(ISERROR(VLOOKUP($A54,'Import Peak'!$A$3:FX$99,180,FALSE())-VLOOKUP($A54,'Import Peak Change'!$A$106:FX$202,180,FALSE())),0,(VLOOKUP($A54,'Import Peak'!$A$3:FX$99,180,FALSE())-VLOOKUP($A54,'Import Peak Change'!$A$106:FX$202,180,FALSE())))</f>
        <v>0</v>
      </c>
      <c r="FY54" s="193" t="n">
        <f aca="false">IF(ISERROR(VLOOKUP($A54,'Import Peak'!$A$3:FY$99,181,FALSE())-VLOOKUP($A54,'Import Peak Change'!$A$106:FY$202,181,FALSE())),0,(VLOOKUP($A54,'Import Peak'!$A$3:FY$99,181,FALSE())-VLOOKUP($A54,'Import Peak Change'!$A$106:FY$202,181,FALSE())))</f>
        <v>0</v>
      </c>
      <c r="FZ54" s="193" t="n">
        <f aca="false">IF(ISERROR(VLOOKUP($A54,'Import Peak'!$A$3:FZ$99,182,FALSE())-VLOOKUP($A54,'Import Peak Change'!$A$106:FZ$202,182,FALSE())),0,(VLOOKUP($A54,'Import Peak'!$A$3:FZ$99,182,FALSE())-VLOOKUP($A54,'Import Peak Change'!$A$106:FZ$202,182,FALSE())))</f>
        <v>0</v>
      </c>
      <c r="GA54" s="193" t="n">
        <f aca="false">IF(ISERROR(VLOOKUP($A54,'Import Peak'!$A$3:GA$99,183,FALSE())-VLOOKUP($A54,'Import Peak Change'!$A$106:GA$202,183,FALSE())),0,(VLOOKUP($A54,'Import Peak'!$A$3:GA$99,183,FALSE())-VLOOKUP($A54,'Import Peak Change'!$A$106:GA$202,183,FALSE())))</f>
        <v>0</v>
      </c>
      <c r="GB54" s="193" t="n">
        <f aca="false">IF(ISERROR(VLOOKUP($A54,'Import Peak'!$A$3:GB$99,184,FALSE())-VLOOKUP($A54,'Import Peak Change'!$A$106:GB$202,184,FALSE())),0,(VLOOKUP($A54,'Import Peak'!$A$3:GB$99,184,FALSE())-VLOOKUP($A54,'Import Peak Change'!$A$106:GB$202,184,FALSE())))</f>
        <v>0</v>
      </c>
      <c r="GC54" s="193" t="n">
        <f aca="false">IF(ISERROR(VLOOKUP($A54,'Import Peak'!$A$3:GC$99,185,FALSE())-VLOOKUP($A54,'Import Peak Change'!$A$106:GC$202,185,FALSE())),0,(VLOOKUP($A54,'Import Peak'!$A$3:GC$99,185,FALSE())-VLOOKUP($A54,'Import Peak Change'!$A$106:GC$202,185,FALSE())))</f>
        <v>0</v>
      </c>
      <c r="GD54" s="193" t="n">
        <f aca="false">IF(ISERROR(VLOOKUP($A54,'Import Peak'!$A$3:GD$99,186,FALSE())-VLOOKUP($A54,'Import Peak Change'!$A$106:GD$202,186,FALSE())),0,(VLOOKUP($A54,'Import Peak'!$A$3:GD$99,186,FALSE())-VLOOKUP($A54,'Import Peak Change'!$A$106:GD$202,186,FALSE())))</f>
        <v>0</v>
      </c>
      <c r="GE54" s="193" t="n">
        <f aca="false">IF(ISERROR(VLOOKUP($A54,'Import Peak'!$A$3:GE$99,187,FALSE())-VLOOKUP($A54,'Import Peak Change'!$A$106:GE$202,187,FALSE())),0,(VLOOKUP($A54,'Import Peak'!$A$3:GE$99,187,FALSE())-VLOOKUP($A54,'Import Peak Change'!$A$106:GE$202,187,FALSE())))</f>
        <v>0</v>
      </c>
      <c r="GF54" s="193" t="n">
        <f aca="false">IF(ISERROR(VLOOKUP($A54,'Import Peak'!$A$3:GF$99,188,FALSE())-VLOOKUP($A54,'Import Peak Change'!$A$106:GF$202,188,FALSE())),0,(VLOOKUP($A54,'Import Peak'!$A$3:GF$99,188,FALSE())-VLOOKUP($A54,'Import Peak Change'!$A$106:GF$202,188,FALSE())))</f>
        <v>0</v>
      </c>
      <c r="GG54" s="193" t="n">
        <f aca="false">IF(ISERROR(VLOOKUP($A54,'Import Peak'!$A$3:GG$99,189,FALSE())-VLOOKUP($A54,'Import Peak Change'!$A$106:GG$202,189,FALSE())),0,(VLOOKUP($A54,'Import Peak'!$A$3:GG$99,189,FALSE())-VLOOKUP($A54,'Import Peak Change'!$A$106:GG$202,189,FALSE())))</f>
        <v>0</v>
      </c>
      <c r="GH54" s="193" t="n">
        <f aca="false">IF(ISERROR(VLOOKUP($A54,'Import Peak'!$A$3:GH$99,190,FALSE())-VLOOKUP($A54,'Import Peak Change'!$A$106:GH$202,190,FALSE())),0,(VLOOKUP($A54,'Import Peak'!$A$3:GH$99,190,FALSE())-VLOOKUP($A54,'Import Peak Change'!$A$106:GH$202,190,FALSE())))</f>
        <v>0</v>
      </c>
      <c r="GI54" s="193" t="n">
        <f aca="false">IF(ISERROR(VLOOKUP($A54,'Import Peak'!$A$3:GI$99,191,FALSE())-VLOOKUP($A54,'Import Peak Change'!$A$106:GI$202,191,FALSE())),0,(VLOOKUP($A54,'Import Peak'!$A$3:GI$99,191,FALSE())-VLOOKUP($A54,'Import Peak Change'!$A$106:GI$202,191,FALSE())))</f>
        <v>0</v>
      </c>
      <c r="GJ54" s="193" t="n">
        <f aca="false">IF(ISERROR(VLOOKUP($A54,'Import Peak'!$A$3:GJ$99,192,FALSE())-VLOOKUP($A54,'Import Peak Change'!$A$106:GJ$202,192,FALSE())),0,(VLOOKUP($A54,'Import Peak'!$A$3:GJ$99,192,FALSE())-VLOOKUP($A54,'Import Peak Change'!$A$106:GJ$202,192,FALSE())))</f>
        <v>0</v>
      </c>
      <c r="GK54" s="193" t="n">
        <f aca="false">IF(ISERROR(VLOOKUP($A54,'Import Peak'!$A$3:GK$99,193,FALSE())-VLOOKUP($A54,'Import Peak Change'!$A$106:GK$202,193,FALSE())),0,(VLOOKUP($A54,'Import Peak'!$A$3:GK$99,193,FALSE())-VLOOKUP($A54,'Import Peak Change'!$A$106:GK$202,193,FALSE())))</f>
        <v>0</v>
      </c>
      <c r="GL54" s="193" t="n">
        <f aca="false">IF(ISERROR(VLOOKUP($A54,'Import Peak'!$A$3:GL$99,194,FALSE())-VLOOKUP($A54,'Import Peak Change'!$A$106:GL$202,194,FALSE())),0,(VLOOKUP($A54,'Import Peak'!$A$3:GL$99,194,FALSE())-VLOOKUP($A54,'Import Peak Change'!$A$106:GL$202,194,FALSE())))</f>
        <v>0</v>
      </c>
      <c r="GM54" s="193" t="n">
        <f aca="false">IF(ISERROR(VLOOKUP($A54,'Import Peak'!$A$3:GM$99,195,FALSE())-VLOOKUP($A54,'Import Peak Change'!$A$106:GM$202,195,FALSE())),0,(VLOOKUP($A54,'Import Peak'!$A$3:GM$99,195,FALSE())-VLOOKUP($A54,'Import Peak Change'!$A$106:GM$202,195,FALSE())))</f>
        <v>0</v>
      </c>
      <c r="GN54" s="193" t="n">
        <f aca="false">IF(ISERROR(VLOOKUP($A54,'Import Peak'!$A$3:GN$99,196,FALSE())-VLOOKUP($A54,'Import Peak Change'!$A$106:GN$202,196,FALSE())),0,(VLOOKUP($A54,'Import Peak'!$A$3:GN$99,196,FALSE())-VLOOKUP($A54,'Import Peak Change'!$A$106:GN$202,196,FALSE())))</f>
        <v>0</v>
      </c>
      <c r="GO54" s="193" t="n">
        <f aca="false">IF(ISERROR(VLOOKUP($A54,'Import Peak'!$A$3:GO$99,197,FALSE())-VLOOKUP($A54,'Import Peak Change'!$A$106:GO$202,197,FALSE())),0,(VLOOKUP($A54,'Import Peak'!$A$3:GO$99,197,FALSE())-VLOOKUP($A54,'Import Peak Change'!$A$106:GO$202,197,FALSE())))</f>
        <v>0</v>
      </c>
      <c r="GP54" s="193" t="n">
        <f aca="false">IF(ISERROR(VLOOKUP($A54,'Import Peak'!$A$3:GP$99,198,FALSE())-VLOOKUP($A54,'Import Peak Change'!$A$106:GP$202,198,FALSE())),0,(VLOOKUP($A54,'Import Peak'!$A$3:GP$99,198,FALSE())-VLOOKUP($A54,'Import Peak Change'!$A$106:GP$202,198,FALSE())))</f>
        <v>0</v>
      </c>
      <c r="GQ54" s="193" t="n">
        <f aca="false">IF(ISERROR(VLOOKUP($A54,'Import Peak'!$A$3:GQ$99,199,FALSE())-VLOOKUP($A54,'Import Peak Change'!$A$106:GQ$202,199,FALSE())),0,(VLOOKUP($A54,'Import Peak'!$A$3:GQ$99,199,FALSE())-VLOOKUP($A54,'Import Peak Change'!$A$106:GQ$202,199,FALSE())))</f>
        <v>0</v>
      </c>
      <c r="GR54" s="193" t="n">
        <f aca="false">IF(ISERROR(VLOOKUP($A54,'Import Peak'!$A$3:GR$99,200,FALSE())-VLOOKUP($A54,'Import Peak Change'!$A$106:GR$202,200,FALSE())),0,(VLOOKUP($A54,'Import Peak'!$A$3:GR$99,200,FALSE())-VLOOKUP($A54,'Import Peak Change'!$A$106:GR$202,200,FALSE())))</f>
        <v>0</v>
      </c>
      <c r="GS54" s="193" t="n">
        <f aca="false">IF(ISERROR(VLOOKUP($A54,'Import Peak'!$A$3:GS$99,201,FALSE())-VLOOKUP($A54,'Import Peak Change'!$A$106:GS$202,201,FALSE())),0,(VLOOKUP($A54,'Import Peak'!$A$3:GS$99,201,FALSE())-VLOOKUP($A54,'Import Peak Change'!$A$106:GS$202,201,FALSE())))</f>
        <v>0</v>
      </c>
      <c r="GT54" s="193" t="n">
        <f aca="false">IF(ISERROR(VLOOKUP($A54,'Import Peak'!$A$3:GT$99,202,FALSE())-VLOOKUP($A54,'Import Peak Change'!$A$106:GT$202,202,FALSE())),0,(VLOOKUP($A54,'Import Peak'!$A$3:GT$99,202,FALSE())-VLOOKUP($A54,'Import Peak Change'!$A$106:GT$202,202,FALSE())))</f>
        <v>0</v>
      </c>
      <c r="GU54" s="193" t="n">
        <f aca="false">IF(ISERROR(VLOOKUP($A54,'Import Peak'!$A$3:GU$99,203,FALSE())-VLOOKUP($A54,'Import Peak Change'!$A$106:GU$202,203,FALSE())),0,(VLOOKUP($A54,'Import Peak'!$A$3:GU$99,203,FALSE())-VLOOKUP($A54,'Import Peak Change'!$A$106:GU$202,203,FALSE())))</f>
        <v>0</v>
      </c>
      <c r="GV54" s="193" t="n">
        <f aca="false">IF(ISERROR(VLOOKUP($A54,'Import Peak'!$A$3:GV$99,204,FALSE())-VLOOKUP($A54,'Import Peak Change'!$A$106:GV$202,204,FALSE())),0,(VLOOKUP($A54,'Import Peak'!$A$3:GV$99,204,FALSE())-VLOOKUP($A54,'Import Peak Change'!$A$106:GV$202,204,FALSE())))</f>
        <v>0</v>
      </c>
      <c r="GW54" s="193" t="n">
        <f aca="false">IF(ISERROR(VLOOKUP($A54,'Import Peak'!$A$3:GW$99,205,FALSE())-VLOOKUP($A54,'Import Peak Change'!$A$106:GW$202,205,FALSE())),0,(VLOOKUP($A54,'Import Peak'!$A$3:GW$99,205,FALSE())-VLOOKUP($A54,'Import Peak Change'!$A$106:GW$202,205,FALSE())))</f>
        <v>0</v>
      </c>
      <c r="GX54" s="193" t="n">
        <f aca="false">IF(ISERROR(VLOOKUP($A54,'Import Peak'!$A$3:GX$99,206,FALSE())-VLOOKUP($A54,'Import Peak Change'!$A$106:GX$202,206,FALSE())),0,(VLOOKUP($A54,'Import Peak'!$A$3:GX$99,206,FALSE())-VLOOKUP($A54,'Import Peak Change'!$A$106:GX$202,206,FALSE())))</f>
        <v>0</v>
      </c>
      <c r="GY54" s="193" t="n">
        <f aca="false">IF(ISERROR(VLOOKUP($A54,'Import Peak'!$A$3:GY$99,207,FALSE())-VLOOKUP($A54,'Import Peak Change'!$A$106:GY$202,207,FALSE())),0,(VLOOKUP($A54,'Import Peak'!$A$3:GY$99,207,FALSE())-VLOOKUP($A54,'Import Peak Change'!$A$106:GY$202,207,FALSE())))</f>
        <v>0</v>
      </c>
      <c r="GZ54" s="193" t="n">
        <f aca="false">IF(ISERROR(VLOOKUP($A54,'Import Peak'!$A$3:GZ$99,208,FALSE())-VLOOKUP($A54,'Import Peak Change'!$A$106:GZ$202,208,FALSE())),0,(VLOOKUP($A54,'Import Peak'!$A$3:GZ$99,208,FALSE())-VLOOKUP($A54,'Import Peak Change'!$A$106:GZ$202,208,FALSE())))</f>
        <v>0</v>
      </c>
      <c r="HA54" s="193" t="n">
        <f aca="false">IF(ISERROR(VLOOKUP($A54,'Import Peak'!$A$3:HA$99,209,FALSE())-VLOOKUP($A54,'Import Peak Change'!$A$106:HA$202,209,FALSE())),0,(VLOOKUP($A54,'Import Peak'!$A$3:HA$99,209,FALSE())-VLOOKUP($A54,'Import Peak Change'!$A$106:HA$202,209,FALSE())))</f>
        <v>0</v>
      </c>
      <c r="HB54" s="193" t="n">
        <f aca="false">IF(ISERROR(VLOOKUP($A54,'Import Peak'!$A$3:HB$99,210,FALSE())-VLOOKUP($A54,'Import Peak Change'!$A$106:HB$202,210,FALSE())),0,(VLOOKUP($A54,'Import Peak'!$A$3:HB$99,210,FALSE())-VLOOKUP($A54,'Import Peak Change'!$A$106:HB$202,210,FALSE())))</f>
        <v>0</v>
      </c>
      <c r="HC54" s="193" t="n">
        <f aca="false">IF(ISERROR(VLOOKUP($A54,'Import Peak'!$A$3:HC$99,211,FALSE())-VLOOKUP($A54,'Import Peak Change'!$A$106:HC$202,211,FALSE())),0,(VLOOKUP($A54,'Import Peak'!$A$3:HC$99,211,FALSE())-VLOOKUP($A54,'Import Peak Change'!$A$106:HC$202,211,FALSE())))</f>
        <v>0</v>
      </c>
      <c r="HD54" s="193" t="n">
        <f aca="false">IF(ISERROR(VLOOKUP($A54,'Import Peak'!$A$3:HD$99,212,FALSE())-VLOOKUP($A54,'Import Peak Change'!$A$106:HD$202,212,FALSE())),0,(VLOOKUP($A54,'Import Peak'!$A$3:HD$99,212,FALSE())-VLOOKUP($A54,'Import Peak Change'!$A$106:HD$202,212,FALSE())))</f>
        <v>0</v>
      </c>
      <c r="HE54" s="193" t="n">
        <f aca="false">IF(ISERROR(VLOOKUP($A54,'Import Peak'!$A$3:HE$99,213,FALSE())-VLOOKUP($A54,'Import Peak Change'!$A$106:HE$202,213,FALSE())),0,(VLOOKUP($A54,'Import Peak'!$A$3:HE$99,213,FALSE())-VLOOKUP($A54,'Import Peak Change'!$A$106:HE$202,213,FALSE())))</f>
        <v>0</v>
      </c>
      <c r="HF54" s="193" t="n">
        <f aca="false">IF(ISERROR(VLOOKUP($A54,'Import Peak'!$A$3:HF$99,214,FALSE())-VLOOKUP($A54,'Import Peak Change'!$A$106:HF$202,214,FALSE())),0,(VLOOKUP($A54,'Import Peak'!$A$3:HF$99,214,FALSE())-VLOOKUP($A54,'Import Peak Change'!$A$106:HF$202,214,FALSE())))</f>
        <v>0</v>
      </c>
      <c r="HG54" s="193" t="n">
        <f aca="false">IF(ISERROR(VLOOKUP($A54,'Import Peak'!$A$3:HG$99,215,FALSE())-VLOOKUP($A54,'Import Peak Change'!$A$106:HG$202,215,FALSE())),0,(VLOOKUP($A54,'Import Peak'!$A$3:HG$99,215,FALSE())-VLOOKUP($A54,'Import Peak Change'!$A$106:HG$202,215,FALSE())))</f>
        <v>0</v>
      </c>
      <c r="HH54" s="193" t="n">
        <f aca="false">IF(ISERROR(VLOOKUP($A54,'Import Peak'!$A$3:HH$99,216,FALSE())-VLOOKUP($A54,'Import Peak Change'!$A$106:HH$202,216,FALSE())),0,(VLOOKUP($A54,'Import Peak'!$A$3:HH$99,216,FALSE())-VLOOKUP($A54,'Import Peak Change'!$A$106:HH$202,216,FALSE())))</f>
        <v>0</v>
      </c>
      <c r="HI54" s="193" t="n">
        <f aca="false">IF(ISERROR(VLOOKUP($A54,'Import Peak'!$A$3:HI$99,217,FALSE())-VLOOKUP($A54,'Import Peak Change'!$A$106:HI$202,217,FALSE())),0,(VLOOKUP($A54,'Import Peak'!$A$3:HI$99,217,FALSE())-VLOOKUP($A54,'Import Peak Change'!$A$106:HI$202,217,FALSE())))</f>
        <v>0</v>
      </c>
      <c r="HJ54" s="193" t="n">
        <f aca="false">IF(ISERROR(VLOOKUP($A54,'Import Peak'!$A$3:HJ$99,218,FALSE())-VLOOKUP($A54,'Import Peak Change'!$A$106:HJ$202,218,FALSE())),0,(VLOOKUP($A54,'Import Peak'!$A$3:HJ$99,218,FALSE())-VLOOKUP($A54,'Import Peak Change'!$A$106:HJ$202,218,FALSE())))</f>
        <v>0</v>
      </c>
      <c r="HK54" s="193" t="n">
        <f aca="false">IF(ISERROR(VLOOKUP($A54,'Import Peak'!$A$3:HK$99,219,FALSE())-VLOOKUP($A54,'Import Peak Change'!$A$106:HK$202,219,FALSE())),0,(VLOOKUP($A54,'Import Peak'!$A$3:HK$99,219,FALSE())-VLOOKUP($A54,'Import Peak Change'!$A$106:HK$202,219,FALSE())))</f>
        <v>0</v>
      </c>
      <c r="HL54" s="193" t="n">
        <f aca="false">IF(ISERROR(VLOOKUP($A54,'Import Peak'!$A$3:HL$99,220,FALSE())-VLOOKUP($A54,'Import Peak Change'!$A$106:HL$202,220,FALSE())),0,(VLOOKUP($A54,'Import Peak'!$A$3:HL$99,220,FALSE())-VLOOKUP($A54,'Import Peak Change'!$A$106:HL$202,220,FALSE())))</f>
        <v>0</v>
      </c>
      <c r="HM54" s="193" t="n">
        <f aca="false">IF(ISERROR(VLOOKUP($A54,'Import Peak'!$A$3:HM$99,221,FALSE())-VLOOKUP($A54,'Import Peak Change'!$A$106:HM$202,221,FALSE())),0,(VLOOKUP($A54,'Import Peak'!$A$3:HM$99,221,FALSE())-VLOOKUP($A54,'Import Peak Change'!$A$106:HM$202,221,FALSE())))</f>
        <v>0</v>
      </c>
      <c r="HN54" s="193" t="n">
        <f aca="false">IF(ISERROR(VLOOKUP($A54,'Import Peak'!$A$3:HN$99,222,FALSE())-VLOOKUP($A54,'Import Peak Change'!$A$106:HN$202,222,FALSE())),0,(VLOOKUP($A54,'Import Peak'!$A$3:HN$99,222,FALSE())-VLOOKUP($A54,'Import Peak Change'!$A$106:HN$202,222,FALSE())))</f>
        <v>0</v>
      </c>
      <c r="HO54" s="193" t="n">
        <f aca="false">IF(ISERROR(VLOOKUP($A54,'Import Peak'!$A$3:HO$99,223,FALSE())-VLOOKUP($A54,'Import Peak Change'!$A$106:HO$202,223,FALSE())),0,(VLOOKUP($A54,'Import Peak'!$A$3:HO$99,223,FALSE())-VLOOKUP($A54,'Import Peak Change'!$A$106:HO$202,223,FALSE())))</f>
        <v>0</v>
      </c>
      <c r="HP54" s="193" t="n">
        <f aca="false">IF(ISERROR(VLOOKUP($A54,'Import Peak'!$A$3:HP$99,224,FALSE())-VLOOKUP($A54,'Import Peak Change'!$A$106:HP$202,224,FALSE())),0,(VLOOKUP($A54,'Import Peak'!$A$3:HP$99,224,FALSE())-VLOOKUP($A54,'Import Peak Change'!$A$106:HP$202,224,FALSE())))</f>
        <v>0</v>
      </c>
      <c r="HQ54" s="193" t="n">
        <f aca="false">IF(ISERROR(VLOOKUP($A54,'Import Peak'!$A$3:HQ$99,225,FALSE())-VLOOKUP($A54,'Import Peak Change'!$A$106:HQ$202,225,FALSE())),0,(VLOOKUP($A54,'Import Peak'!$A$3:HQ$99,225,FALSE())-VLOOKUP($A54,'Import Peak Change'!$A$106:HQ$202,225,FALSE())))</f>
        <v>0</v>
      </c>
      <c r="HR54" s="193" t="n">
        <f aca="false">IF(ISERROR(VLOOKUP($A54,'Import Peak'!$A$3:HR$99,226,FALSE())-VLOOKUP($A54,'Import Peak Change'!$A$106:HR$202,226,FALSE())),0,(VLOOKUP($A54,'Import Peak'!$A$3:HR$99,226,FALSE())-VLOOKUP($A54,'Import Peak Change'!$A$106:HR$202,226,FALSE())))</f>
        <v>0</v>
      </c>
      <c r="HS54" s="193" t="n">
        <f aca="false">IF(ISERROR(VLOOKUP($A54,'Import Peak'!$A$3:HS$99,227,FALSE())-VLOOKUP($A54,'Import Peak Change'!$A$106:HS$202,227,FALSE())),0,(VLOOKUP($A54,'Import Peak'!$A$3:HS$99,227,FALSE())-VLOOKUP($A54,'Import Peak Change'!$A$106:HS$202,227,FALSE())))</f>
        <v>0</v>
      </c>
      <c r="HT54" s="193" t="n">
        <f aca="false">IF(ISERROR(VLOOKUP($A54,'Import Peak'!$A$3:HT$99,228,FALSE())-VLOOKUP($A54,'Import Peak Change'!$A$106:HT$202,228,FALSE())),0,(VLOOKUP($A54,'Import Peak'!$A$3:HT$99,228,FALSE())-VLOOKUP($A54,'Import Peak Change'!$A$106:HT$202,228,FALSE())))</f>
        <v>0</v>
      </c>
      <c r="HU54" s="193" t="n">
        <f aca="false">IF(ISERROR(VLOOKUP($A54,'Import Peak'!$A$3:HU$99,229,FALSE())-VLOOKUP($A54,'Import Peak Change'!$A$106:HU$202,229,FALSE())),0,(VLOOKUP($A54,'Import Peak'!$A$3:HU$99,229,FALSE())-VLOOKUP($A54,'Import Peak Change'!$A$106:HU$202,229,FALSE())))</f>
        <v>0</v>
      </c>
      <c r="HV54" s="193" t="n">
        <f aca="false">IF(ISERROR(VLOOKUP($A54,'Import Peak'!$A$3:HV$99,230,FALSE())-VLOOKUP($A54,'Import Peak Change'!$A$106:HV$202,230,FALSE())),0,(VLOOKUP($A54,'Import Peak'!$A$3:HV$99,230,FALSE())-VLOOKUP($A54,'Import Peak Change'!$A$106:HV$202,230,FALSE())))</f>
        <v>0</v>
      </c>
      <c r="HW54" s="193" t="n">
        <f aca="false">IF(ISERROR(VLOOKUP($A54,'Import Peak'!$A$3:HW$99,231,FALSE())-VLOOKUP($A54,'Import Peak Change'!$A$106:HW$202,231,FALSE())),0,(VLOOKUP($A54,'Import Peak'!$A$3:HW$99,231,FALSE())-VLOOKUP($A54,'Import Peak Change'!$A$106:HW$202,231,FALSE())))</f>
        <v>0</v>
      </c>
      <c r="HX54" s="193" t="n">
        <f aca="false">IF(ISERROR(VLOOKUP($A54,'Import Peak'!$A$3:HX$99,232,FALSE())-VLOOKUP($A54,'Import Peak Change'!$A$106:HX$202,232,FALSE())),0,(VLOOKUP($A54,'Import Peak'!$A$3:HX$99,232,FALSE())-VLOOKUP($A54,'Import Peak Change'!$A$106:HX$202,232,FALSE())))</f>
        <v>0</v>
      </c>
      <c r="HY54" s="193" t="n">
        <f aca="false">IF(ISERROR(VLOOKUP($A54,'Import Peak'!$A$3:HY$99,233,FALSE())-VLOOKUP($A54,'Import Peak Change'!$A$106:HY$202,233,FALSE())),0,(VLOOKUP($A54,'Import Peak'!$A$3:HY$99,233,FALSE())-VLOOKUP($A54,'Import Peak Change'!$A$106:HY$202,233,FALSE())))</f>
        <v>0</v>
      </c>
      <c r="HZ54" s="193" t="n">
        <f aca="false">IF(ISERROR(VLOOKUP($A54,'Import Peak'!$A$3:HZ$99,234,FALSE())-VLOOKUP($A54,'Import Peak Change'!$A$106:HZ$202,234,FALSE())),0,(VLOOKUP($A54,'Import Peak'!$A$3:HZ$99,234,FALSE())-VLOOKUP($A54,'Import Peak Change'!$A$106:HZ$202,234,FALSE())))</f>
        <v>0</v>
      </c>
      <c r="IA54" s="193" t="n">
        <f aca="false">IF(ISERROR(VLOOKUP($A54,'Import Peak'!$A$3:IA$99,235,FALSE())-VLOOKUP($A54,'Import Peak Change'!$A$106:IA$202,235,FALSE())),0,(VLOOKUP($A54,'Import Peak'!$A$3:IA$99,235,FALSE())-VLOOKUP($A54,'Import Peak Change'!$A$106:IA$202,235,FALSE())))</f>
        <v>0</v>
      </c>
      <c r="IB54" s="193" t="n">
        <f aca="false">IF(ISERROR(VLOOKUP($A54,'Import Peak'!$A$3:IB$99,236,FALSE())-VLOOKUP($A54,'Import Peak Change'!$A$106:IB$202,236,FALSE())),0,(VLOOKUP($A54,'Import Peak'!$A$3:IB$99,236,FALSE())-VLOOKUP($A54,'Import Peak Change'!$A$106:IB$202,236,FALSE())))</f>
        <v>0</v>
      </c>
      <c r="IC54" s="193" t="n">
        <f aca="false">IF(ISERROR(VLOOKUP($A54,'Import Peak'!$A$3:IC$99,237,FALSE())-VLOOKUP($A54,'Import Peak Change'!$A$106:IC$202,237,FALSE())),0,(VLOOKUP($A54,'Import Peak'!$A$3:IC$99,237,FALSE())-VLOOKUP($A54,'Import Peak Change'!$A$106:IC$202,237,FALSE())))</f>
        <v>0</v>
      </c>
      <c r="ID54" s="193" t="n">
        <f aca="false">IF(ISERROR(VLOOKUP($A54,'Import Peak'!$A$3:ID$99,238,FALSE())-VLOOKUP($A54,'Import Peak Change'!$A$106:ID$202,238,FALSE())),0,(VLOOKUP($A54,'Import Peak'!$A$3:ID$99,238,FALSE())-VLOOKUP($A54,'Import Peak Change'!$A$106:ID$202,238,FALSE())))</f>
        <v>0</v>
      </c>
      <c r="IE54" s="193" t="n">
        <f aca="false">IF(ISERROR(VLOOKUP($A54,'Import Peak'!$A$3:IE$99,239,FALSE())-VLOOKUP($A54,'Import Peak Change'!$A$106:IE$202,239,FALSE())),0,(VLOOKUP($A54,'Import Peak'!$A$3:IE$99,239,FALSE())-VLOOKUP($A54,'Import Peak Change'!$A$106:IE$202,239,FALSE())))</f>
        <v>0</v>
      </c>
    </row>
    <row r="55" customFormat="false" ht="12.75" hidden="false" customHeight="false" outlineLevel="0" collapsed="false">
      <c r="A55" s="201" t="str">
        <f aca="false">IF('Import Peak'!A52=0,"",'Import Peak'!A52)</f>
        <v/>
      </c>
      <c r="B55" s="193"/>
      <c r="C55" s="193"/>
      <c r="D55" s="193"/>
      <c r="E55" s="193"/>
      <c r="F55" s="193"/>
      <c r="G55" s="193" t="n">
        <f aca="false">IF(ISERROR(VLOOKUP($A55,'Import Peak'!$A$3:G$99,7,FALSE())-VLOOKUP($A55,'Import Peak Change'!$A$106:G$202,7,FALSE())),0,(VLOOKUP($A55,'Import Peak'!$A$3:G$99,7,FALSE())-VLOOKUP($A55,'Import Peak Change'!$A$106:G$202,7,FALSE())))</f>
        <v>0</v>
      </c>
      <c r="H55" s="193" t="n">
        <f aca="false">IF(ISERROR(VLOOKUP($A55,'Import Peak'!$A$3:H$99,8,FALSE())-VLOOKUP($A55,'Import Peak Change'!$A$106:H$202,8,FALSE())),0,(VLOOKUP($A55,'Import Peak'!$A$3:H$99,8,FALSE())-VLOOKUP($A55,'Import Peak Change'!$A$106:H$202,8,FALSE())))</f>
        <v>0</v>
      </c>
      <c r="I55" s="193" t="n">
        <f aca="false">IF(ISERROR(VLOOKUP($A55,'Import Peak'!$A$3:I$99,9,FALSE())-VLOOKUP($A55,'Import Peak Change'!$A$106:I$202,9,FALSE())),0,(VLOOKUP($A55,'Import Peak'!$A$3:I$99,9,FALSE())-VLOOKUP($A55,'Import Peak Change'!$A$106:I$202,9,FALSE())))</f>
        <v>0</v>
      </c>
      <c r="J55" s="193" t="n">
        <f aca="false">IF(ISERROR(VLOOKUP($A55,'Import Peak'!$A$3:J$99,10,FALSE())-VLOOKUP($A55,'Import Peak Change'!$A$106:J$202,10,FALSE())),0,(VLOOKUP($A55,'Import Peak'!$A$3:J$99,10,FALSE())-VLOOKUP($A55,'Import Peak Change'!$A$106:J$202,10,FALSE())))</f>
        <v>0</v>
      </c>
      <c r="K55" s="193" t="n">
        <f aca="false">IF(ISERROR(VLOOKUP($A55,'Import Peak'!$A$3:K$99,11,FALSE())-VLOOKUP($A55,'Import Peak Change'!$A$106:K$202,11,FALSE())),0,(VLOOKUP($A55,'Import Peak'!$A$3:K$99,11,FALSE())-VLOOKUP($A55,'Import Peak Change'!$A$106:K$202,11,FALSE())))</f>
        <v>0</v>
      </c>
      <c r="L55" s="193" t="n">
        <f aca="false">IF(ISERROR(VLOOKUP($A55,'Import Peak'!$A$3:L$99,12,FALSE())-VLOOKUP($A55,'Import Peak Change'!$A$106:L$202,12,FALSE())),0,(VLOOKUP($A55,'Import Peak'!$A$3:L$99,12,FALSE())-VLOOKUP($A55,'Import Peak Change'!$A$106:L$202,12,FALSE())))</f>
        <v>0</v>
      </c>
      <c r="M55" s="193" t="n">
        <f aca="false">IF(ISERROR(VLOOKUP($A55,'Import Peak'!$A$3:M$99,13,FALSE())-VLOOKUP($A55,'Import Peak Change'!$A$106:M$202,13,FALSE())),0,(VLOOKUP($A55,'Import Peak'!$A$3:M$99,13,FALSE())-VLOOKUP($A55,'Import Peak Change'!$A$106:M$202,13,FALSE())))</f>
        <v>0</v>
      </c>
      <c r="N55" s="193" t="n">
        <f aca="false">IF(ISERROR(VLOOKUP($A55,'Import Peak'!$A$3:N$99,14,FALSE())-VLOOKUP($A55,'Import Peak Change'!$A$106:N$202,14,FALSE())),0,(VLOOKUP($A55,'Import Peak'!$A$3:N$99,14,FALSE())-VLOOKUP($A55,'Import Peak Change'!$A$106:N$202,14,FALSE())))</f>
        <v>0</v>
      </c>
      <c r="O55" s="193" t="n">
        <f aca="false">IF(ISERROR(VLOOKUP($A55,'Import Peak'!$A$3:O$99,15,FALSE())-VLOOKUP($A55,'Import Peak Change'!$A$106:O$202,15,FALSE())),0,(VLOOKUP($A55,'Import Peak'!$A$3:O$99,15,FALSE())-VLOOKUP($A55,'Import Peak Change'!$A$106:O$202,15,FALSE())))</f>
        <v>0</v>
      </c>
      <c r="P55" s="193" t="n">
        <f aca="false">IF(ISERROR(VLOOKUP($A55,'Import Peak'!$A$3:P$99,16,FALSE())-VLOOKUP($A55,'Import Peak Change'!$A$106:P$202,16,FALSE())),0,(VLOOKUP($A55,'Import Peak'!$A$3:P$99,16,FALSE())-VLOOKUP($A55,'Import Peak Change'!$A$106:P$202,16,FALSE())))</f>
        <v>0</v>
      </c>
      <c r="Q55" s="193" t="n">
        <f aca="false">IF(ISERROR(VLOOKUP($A55,'Import Peak'!$A$3:Q$99,17,FALSE())-VLOOKUP($A55,'Import Peak Change'!$A$106:Q$202,17,FALSE())),0,(VLOOKUP($A55,'Import Peak'!$A$3:Q$99,17,FALSE())-VLOOKUP($A55,'Import Peak Change'!$A$106:Q$202,17,FALSE())))</f>
        <v>0</v>
      </c>
      <c r="R55" s="193" t="n">
        <f aca="false">IF(ISERROR(VLOOKUP($A55,'Import Peak'!$A$3:R$99,18,FALSE())-VLOOKUP($A55,'Import Peak Change'!$A$106:R$202,18,FALSE())),0,(VLOOKUP($A55,'Import Peak'!$A$3:R$99,18,FALSE())-VLOOKUP($A55,'Import Peak Change'!$A$106:R$202,18,FALSE())))</f>
        <v>0</v>
      </c>
      <c r="S55" s="193" t="n">
        <f aca="false">IF(ISERROR(VLOOKUP($A55,'Import Peak'!$A$3:S$99,19,FALSE())-VLOOKUP($A55,'Import Peak Change'!$A$106:S$202,19,FALSE())),0,(VLOOKUP($A55,'Import Peak'!$A$3:S$99,19,FALSE())-VLOOKUP($A55,'Import Peak Change'!$A$106:S$202,19,FALSE())))</f>
        <v>0</v>
      </c>
      <c r="T55" s="193" t="n">
        <f aca="false">IF(ISERROR(VLOOKUP($A55,'Import Peak'!$A$3:T$99,20,FALSE())-VLOOKUP($A55,'Import Peak Change'!$A$106:T$202,20,FALSE())),0,(VLOOKUP($A55,'Import Peak'!$A$3:T$99,20,FALSE())-VLOOKUP($A55,'Import Peak Change'!$A$106:T$202,20,FALSE())))</f>
        <v>0</v>
      </c>
      <c r="U55" s="193" t="n">
        <f aca="false">IF(ISERROR(VLOOKUP($A55,'Import Peak'!$A$3:U$99,21,FALSE())-VLOOKUP($A55,'Import Peak Change'!$A$106:U$202,21,FALSE())),0,(VLOOKUP($A55,'Import Peak'!$A$3:U$99,21,FALSE())-VLOOKUP($A55,'Import Peak Change'!$A$106:U$202,21,FALSE())))</f>
        <v>0</v>
      </c>
      <c r="V55" s="193" t="n">
        <f aca="false">IF(ISERROR(VLOOKUP($A55,'Import Peak'!$A$3:V$99,22,FALSE())-VLOOKUP($A55,'Import Peak Change'!$A$106:V$202,22,FALSE())),0,(VLOOKUP($A55,'Import Peak'!$A$3:V$99,22,FALSE())-VLOOKUP($A55,'Import Peak Change'!$A$106:V$202,22,FALSE())))</f>
        <v>0</v>
      </c>
      <c r="W55" s="193" t="n">
        <f aca="false">IF(ISERROR(VLOOKUP($A55,'Import Peak'!$A$3:W$99,23,FALSE())-VLOOKUP($A55,'Import Peak Change'!$A$106:W$202,23,FALSE())),0,(VLOOKUP($A55,'Import Peak'!$A$3:W$99,23,FALSE())-VLOOKUP($A55,'Import Peak Change'!$A$106:W$202,23,FALSE())))</f>
        <v>0</v>
      </c>
      <c r="X55" s="193" t="n">
        <f aca="false">IF(ISERROR(VLOOKUP($A55,'Import Peak'!$A$3:X$99,24,FALSE())-VLOOKUP($A55,'Import Peak Change'!$A$106:X$202,24,FALSE())),0,(VLOOKUP($A55,'Import Peak'!$A$3:X$99,24,FALSE())-VLOOKUP($A55,'Import Peak Change'!$A$106:X$202,24,FALSE())))</f>
        <v>0</v>
      </c>
      <c r="Y55" s="193" t="n">
        <f aca="false">IF(ISERROR(VLOOKUP($A55,'Import Peak'!$A$3:Y$99,25,FALSE())-VLOOKUP($A55,'Import Peak Change'!$A$106:Y$202,25,FALSE())),0,(VLOOKUP($A55,'Import Peak'!$A$3:Y$99,25,FALSE())-VLOOKUP($A55,'Import Peak Change'!$A$106:Y$202,25,FALSE())))</f>
        <v>0</v>
      </c>
      <c r="Z55" s="193" t="n">
        <f aca="false">IF(ISERROR(VLOOKUP($A55,'Import Peak'!$A$3:Z$99,26,FALSE())-VLOOKUP($A55,'Import Peak Change'!$A$106:Z$202,26,FALSE())),0,(VLOOKUP($A55,'Import Peak'!$A$3:Z$99,26,FALSE())-VLOOKUP($A55,'Import Peak Change'!$A$106:Z$202,26,FALSE())))</f>
        <v>0</v>
      </c>
      <c r="AA55" s="193" t="n">
        <f aca="false">IF(ISERROR(VLOOKUP($A55,'Import Peak'!$A$3:AA$99,27,FALSE())-VLOOKUP($A55,'Import Peak Change'!$A$106:AA$202,27,FALSE())),0,(VLOOKUP($A55,'Import Peak'!$A$3:AA$99,27,FALSE())-VLOOKUP($A55,'Import Peak Change'!$A$106:AA$202,27,FALSE())))</f>
        <v>0</v>
      </c>
      <c r="AB55" s="193" t="n">
        <f aca="false">IF(ISERROR(VLOOKUP($A55,'Import Peak'!$A$3:AB$99,28,FALSE())-VLOOKUP($A55,'Import Peak Change'!$A$106:AB$202,28,FALSE())),0,(VLOOKUP($A55,'Import Peak'!$A$3:AB$99,28,FALSE())-VLOOKUP($A55,'Import Peak Change'!$A$106:AB$202,28,FALSE())))</f>
        <v>0</v>
      </c>
      <c r="AC55" s="193" t="n">
        <f aca="false">IF(ISERROR(VLOOKUP($A55,'Import Peak'!$A$3:AC$99,29,FALSE())-VLOOKUP($A55,'Import Peak Change'!$A$106:AC$202,29,FALSE())),0,(VLOOKUP($A55,'Import Peak'!$A$3:AC$99,29,FALSE())-VLOOKUP($A55,'Import Peak Change'!$A$106:AC$202,29,FALSE())))</f>
        <v>0</v>
      </c>
      <c r="AD55" s="193" t="n">
        <f aca="false">IF(ISERROR(VLOOKUP($A55,'Import Peak'!$A$3:AD$99,30,FALSE())-VLOOKUP($A55,'Import Peak Change'!$A$106:AD$202,30,FALSE())),0,(VLOOKUP($A55,'Import Peak'!$A$3:AD$99,30,FALSE())-VLOOKUP($A55,'Import Peak Change'!$A$106:AD$202,30,FALSE())))</f>
        <v>0</v>
      </c>
      <c r="AE55" s="193" t="n">
        <f aca="false">IF(ISERROR(VLOOKUP($A55,'Import Peak'!$A$3:AE$99,31,FALSE())-VLOOKUP($A55,'Import Peak Change'!$A$106:AE$202,31,FALSE())),0,(VLOOKUP($A55,'Import Peak'!$A$3:AE$99,31,FALSE())-VLOOKUP($A55,'Import Peak Change'!$A$106:AE$202,31,FALSE())))</f>
        <v>0</v>
      </c>
      <c r="AF55" s="193" t="n">
        <f aca="false">IF(ISERROR(VLOOKUP($A55,'Import Peak'!$A$3:AF$99,32,FALSE())-VLOOKUP($A55,'Import Peak Change'!$A$106:AF$202,32,FALSE())),0,(VLOOKUP($A55,'Import Peak'!$A$3:AF$99,32,FALSE())-VLOOKUP($A55,'Import Peak Change'!$A$106:AF$202,32,FALSE())))</f>
        <v>0</v>
      </c>
      <c r="AG55" s="193" t="n">
        <f aca="false">IF(ISERROR(VLOOKUP($A55,'Import Peak'!$A$3:AG$99,33,FALSE())-VLOOKUP($A55,'Import Peak Change'!$A$106:AG$202,33,FALSE())),0,(VLOOKUP($A55,'Import Peak'!$A$3:AG$99,33,FALSE())-VLOOKUP($A55,'Import Peak Change'!$A$106:AG$202,33,FALSE())))</f>
        <v>0</v>
      </c>
      <c r="AH55" s="193" t="n">
        <f aca="false">IF(ISERROR(VLOOKUP($A55,'Import Peak'!$A$3:AH$99,34,FALSE())-VLOOKUP($A55,'Import Peak Change'!$A$106:AH$202,34,FALSE())),0,(VLOOKUP($A55,'Import Peak'!$A$3:AH$99,34,FALSE())-VLOOKUP($A55,'Import Peak Change'!$A$106:AH$202,34,FALSE())))</f>
        <v>0</v>
      </c>
      <c r="AI55" s="193" t="n">
        <f aca="false">IF(ISERROR(VLOOKUP($A55,'Import Peak'!$A$3:AI$99,35,FALSE())-VLOOKUP($A55,'Import Peak Change'!$A$106:AI$202,35,FALSE())),0,(VLOOKUP($A55,'Import Peak'!$A$3:AI$99,35,FALSE())-VLOOKUP($A55,'Import Peak Change'!$A$106:AI$202,35,FALSE())))</f>
        <v>0</v>
      </c>
      <c r="AJ55" s="193" t="n">
        <f aca="false">IF(ISERROR(VLOOKUP($A55,'Import Peak'!$A$3:AJ$99,36,FALSE())-VLOOKUP($A55,'Import Peak Change'!$A$106:AJ$202,36,FALSE())),0,(VLOOKUP($A55,'Import Peak'!$A$3:AJ$99,36,FALSE())-VLOOKUP($A55,'Import Peak Change'!$A$106:AJ$202,36,FALSE())))</f>
        <v>0</v>
      </c>
      <c r="AK55" s="193" t="n">
        <f aca="false">IF(ISERROR(VLOOKUP($A55,'Import Peak'!$A$3:AK$99,37,FALSE())-VLOOKUP($A55,'Import Peak Change'!$A$106:AK$202,37,FALSE())),0,(VLOOKUP($A55,'Import Peak'!$A$3:AK$99,37,FALSE())-VLOOKUP($A55,'Import Peak Change'!$A$106:AK$202,37,FALSE())))</f>
        <v>0</v>
      </c>
      <c r="AL55" s="193" t="n">
        <f aca="false">IF(ISERROR(VLOOKUP($A55,'Import Peak'!$A$3:AL$99,38,FALSE())-VLOOKUP($A55,'Import Peak Change'!$A$106:AL$202,38,FALSE())),0,(VLOOKUP($A55,'Import Peak'!$A$3:AL$99,38,FALSE())-VLOOKUP($A55,'Import Peak Change'!$A$106:AL$202,38,FALSE())))</f>
        <v>0</v>
      </c>
      <c r="AM55" s="193" t="n">
        <f aca="false">IF(ISERROR(VLOOKUP($A55,'Import Peak'!$A$3:AM$99,39,FALSE())-VLOOKUP($A55,'Import Peak Change'!$A$106:AM$202,39,FALSE())),0,(VLOOKUP($A55,'Import Peak'!$A$3:AM$99,39,FALSE())-VLOOKUP($A55,'Import Peak Change'!$A$106:AM$202,39,FALSE())))</f>
        <v>0</v>
      </c>
      <c r="AN55" s="193" t="n">
        <f aca="false">IF(ISERROR(VLOOKUP($A55,'Import Peak'!$A$3:AN$99,40,FALSE())-VLOOKUP($A55,'Import Peak Change'!$A$106:AN$202,40,FALSE())),0,(VLOOKUP($A55,'Import Peak'!$A$3:AN$99,40,FALSE())-VLOOKUP($A55,'Import Peak Change'!$A$106:AN$202,40,FALSE())))</f>
        <v>0</v>
      </c>
      <c r="AO55" s="193" t="n">
        <f aca="false">IF(ISERROR(VLOOKUP($A55,'Import Peak'!$A$3:AO$99,41,FALSE())-VLOOKUP($A55,'Import Peak Change'!$A$106:AO$202,41,FALSE())),0,(VLOOKUP($A55,'Import Peak'!$A$3:AO$99,41,FALSE())-VLOOKUP($A55,'Import Peak Change'!$A$106:AO$202,41,FALSE())))</f>
        <v>0</v>
      </c>
      <c r="AP55" s="193" t="n">
        <f aca="false">IF(ISERROR(VLOOKUP($A55,'Import Peak'!$A$3:AP$99,42,FALSE())-VLOOKUP($A55,'Import Peak Change'!$A$106:AP$202,42,FALSE())),0,(VLOOKUP($A55,'Import Peak'!$A$3:AP$99,42,FALSE())-VLOOKUP($A55,'Import Peak Change'!$A$106:AP$202,42,FALSE())))</f>
        <v>0</v>
      </c>
      <c r="AQ55" s="193" t="n">
        <f aca="false">IF(ISERROR(VLOOKUP($A55,'Import Peak'!$A$3:AQ$99,43,FALSE())-VLOOKUP($A55,'Import Peak Change'!$A$106:AQ$202,43,FALSE())),0,(VLOOKUP($A55,'Import Peak'!$A$3:AQ$99,43,FALSE())-VLOOKUP($A55,'Import Peak Change'!$A$106:AQ$202,43,FALSE())))</f>
        <v>0</v>
      </c>
      <c r="AR55" s="193" t="n">
        <f aca="false">IF(ISERROR(VLOOKUP($A55,'Import Peak'!$A$3:AR$99,44,FALSE())-VLOOKUP($A55,'Import Peak Change'!$A$106:AR$202,44,FALSE())),0,(VLOOKUP($A55,'Import Peak'!$A$3:AR$99,44,FALSE())-VLOOKUP($A55,'Import Peak Change'!$A$106:AR$202,44,FALSE())))</f>
        <v>0</v>
      </c>
      <c r="AS55" s="193" t="n">
        <f aca="false">IF(ISERROR(VLOOKUP($A55,'Import Peak'!$A$3:AS$99,45,FALSE())-VLOOKUP($A55,'Import Peak Change'!$A$106:AS$202,45,FALSE())),0,(VLOOKUP($A55,'Import Peak'!$A$3:AS$99,45,FALSE())-VLOOKUP($A55,'Import Peak Change'!$A$106:AS$202,45,FALSE())))</f>
        <v>0</v>
      </c>
      <c r="AT55" s="193" t="n">
        <f aca="false">IF(ISERROR(VLOOKUP($A55,'Import Peak'!$A$3:AT$99,46,FALSE())-VLOOKUP($A55,'Import Peak Change'!$A$106:AT$202,46,FALSE())),0,(VLOOKUP($A55,'Import Peak'!$A$3:AT$99,46,FALSE())-VLOOKUP($A55,'Import Peak Change'!$A$106:AT$202,46,FALSE())))</f>
        <v>0</v>
      </c>
      <c r="AU55" s="193" t="n">
        <f aca="false">IF(ISERROR(VLOOKUP($A55,'Import Peak'!$A$3:AU$99,47,FALSE())-VLOOKUP($A55,'Import Peak Change'!$A$106:AU$202,47,FALSE())),0,(VLOOKUP($A55,'Import Peak'!$A$3:AU$99,47,FALSE())-VLOOKUP($A55,'Import Peak Change'!$A$106:AU$202,47,FALSE())))</f>
        <v>0</v>
      </c>
      <c r="AV55" s="193" t="n">
        <f aca="false">IF(ISERROR(VLOOKUP($A55,'Import Peak'!$A$3:AV$99,48,FALSE())-VLOOKUP($A55,'Import Peak Change'!$A$106:AV$202,48,FALSE())),0,(VLOOKUP($A55,'Import Peak'!$A$3:AV$99,48,FALSE())-VLOOKUP($A55,'Import Peak Change'!$A$106:AV$202,48,FALSE())))</f>
        <v>0</v>
      </c>
      <c r="AW55" s="193" t="n">
        <f aca="false">IF(ISERROR(VLOOKUP($A55,'Import Peak'!$A$3:AW$99,49,FALSE())-VLOOKUP($A55,'Import Peak Change'!$A$106:AW$202,49,FALSE())),0,(VLOOKUP($A55,'Import Peak'!$A$3:AW$99,49,FALSE())-VLOOKUP($A55,'Import Peak Change'!$A$106:AW$202,49,FALSE())))</f>
        <v>0</v>
      </c>
      <c r="AX55" s="193" t="n">
        <f aca="false">IF(ISERROR(VLOOKUP($A55,'Import Peak'!$A$3:AX$99,50,FALSE())-VLOOKUP($A55,'Import Peak Change'!$A$106:AX$202,50,FALSE())),0,(VLOOKUP($A55,'Import Peak'!$A$3:AX$99,50,FALSE())-VLOOKUP($A55,'Import Peak Change'!$A$106:AX$202,50,FALSE())))</f>
        <v>0</v>
      </c>
      <c r="AY55" s="193" t="n">
        <f aca="false">IF(ISERROR(VLOOKUP($A55,'Import Peak'!$A$3:AY$99,51,FALSE())-VLOOKUP($A55,'Import Peak Change'!$A$106:AY$202,51,FALSE())),0,(VLOOKUP($A55,'Import Peak'!$A$3:AY$99,51,FALSE())-VLOOKUP($A55,'Import Peak Change'!$A$106:AY$202,51,FALSE())))</f>
        <v>0</v>
      </c>
      <c r="AZ55" s="193" t="n">
        <f aca="false">IF(ISERROR(VLOOKUP($A55,'Import Peak'!$A$3:AZ$99,52,FALSE())-VLOOKUP($A55,'Import Peak Change'!$A$106:AZ$202,52,FALSE())),0,(VLOOKUP($A55,'Import Peak'!$A$3:AZ$99,52,FALSE())-VLOOKUP($A55,'Import Peak Change'!$A$106:AZ$202,52,FALSE())))</f>
        <v>0</v>
      </c>
      <c r="BA55" s="193" t="n">
        <f aca="false">IF(ISERROR(VLOOKUP($A55,'Import Peak'!$A$3:BA$99,53,FALSE())-VLOOKUP($A55,'Import Peak Change'!$A$106:BA$202,53,FALSE())),0,(VLOOKUP($A55,'Import Peak'!$A$3:BA$99,53,FALSE())-VLOOKUP($A55,'Import Peak Change'!$A$106:BA$202,53,FALSE())))</f>
        <v>0</v>
      </c>
      <c r="BB55" s="193" t="n">
        <f aca="false">IF(ISERROR(VLOOKUP($A55,'Import Peak'!$A$3:BB$99,54,FALSE())-VLOOKUP($A55,'Import Peak Change'!$A$106:BB$202,54,FALSE())),0,(VLOOKUP($A55,'Import Peak'!$A$3:BB$99,54,FALSE())-VLOOKUP($A55,'Import Peak Change'!$A$106:BB$202,54,FALSE())))</f>
        <v>0</v>
      </c>
      <c r="BC55" s="193" t="n">
        <f aca="false">IF(ISERROR(VLOOKUP($A55,'Import Peak'!$A$3:BC$99,55,FALSE())-VLOOKUP($A55,'Import Peak Change'!$A$106:BC$202,55,FALSE())),0,(VLOOKUP($A55,'Import Peak'!$A$3:BC$99,55,FALSE())-VLOOKUP($A55,'Import Peak Change'!$A$106:BC$202,55,FALSE())))</f>
        <v>0</v>
      </c>
      <c r="BD55" s="193" t="n">
        <f aca="false">IF(ISERROR(VLOOKUP($A55,'Import Peak'!$A$3:BD$99,56,FALSE())-VLOOKUP($A55,'Import Peak Change'!$A$106:BD$202,56,FALSE())),0,(VLOOKUP($A55,'Import Peak'!$A$3:BD$99,56,FALSE())-VLOOKUP($A55,'Import Peak Change'!$A$106:BD$202,56,FALSE())))</f>
        <v>0</v>
      </c>
      <c r="BE55" s="193" t="n">
        <f aca="false">IF(ISERROR(VLOOKUP($A55,'Import Peak'!$A$3:BE$99,57,FALSE())-VLOOKUP($A55,'Import Peak Change'!$A$106:BE$202,57,FALSE())),0,(VLOOKUP($A55,'Import Peak'!$A$3:BE$99,57,FALSE())-VLOOKUP($A55,'Import Peak Change'!$A$106:BE$202,57,FALSE())))</f>
        <v>0</v>
      </c>
      <c r="BF55" s="193" t="n">
        <f aca="false">IF(ISERROR(VLOOKUP($A55,'Import Peak'!$A$3:BF$99,58,FALSE())-VLOOKUP($A55,'Import Peak Change'!$A$106:BF$202,58,FALSE())),0,(VLOOKUP($A55,'Import Peak'!$A$3:BF$99,58,FALSE())-VLOOKUP($A55,'Import Peak Change'!$A$106:BF$202,58,FALSE())))</f>
        <v>0</v>
      </c>
      <c r="BG55" s="193" t="n">
        <f aca="false">IF(ISERROR(VLOOKUP($A55,'Import Peak'!$A$3:BG$99,59,FALSE())-VLOOKUP($A55,'Import Peak Change'!$A$106:BG$202,59,FALSE())),0,(VLOOKUP($A55,'Import Peak'!$A$3:BG$99,59,FALSE())-VLOOKUP($A55,'Import Peak Change'!$A$106:BG$202,59,FALSE())))</f>
        <v>0</v>
      </c>
      <c r="BH55" s="193" t="n">
        <f aca="false">IF(ISERROR(VLOOKUP($A55,'Import Peak'!$A$3:BH$99,60,FALSE())-VLOOKUP($A55,'Import Peak Change'!$A$106:BH$202,60,FALSE())),0,(VLOOKUP($A55,'Import Peak'!$A$3:BH$99,60,FALSE())-VLOOKUP($A55,'Import Peak Change'!$A$106:BH$202,60,FALSE())))</f>
        <v>0</v>
      </c>
      <c r="BI55" s="193" t="n">
        <f aca="false">IF(ISERROR(VLOOKUP($A55,'Import Peak'!$A$3:BI$99,61,FALSE())-VLOOKUP($A55,'Import Peak Change'!$A$106:BI$202,61,FALSE())),0,(VLOOKUP($A55,'Import Peak'!$A$3:BI$99,61,FALSE())-VLOOKUP($A55,'Import Peak Change'!$A$106:BI$202,61,FALSE())))</f>
        <v>0</v>
      </c>
      <c r="BJ55" s="193" t="n">
        <f aca="false">IF(ISERROR(VLOOKUP($A55,'Import Peak'!$A$3:BJ$99,62,FALSE())-VLOOKUP($A55,'Import Peak Change'!$A$106:BJ$202,62,FALSE())),0,(VLOOKUP($A55,'Import Peak'!$A$3:BJ$99,62,FALSE())-VLOOKUP($A55,'Import Peak Change'!$A$106:BJ$202,62,FALSE())))</f>
        <v>0</v>
      </c>
      <c r="BK55" s="193" t="n">
        <f aca="false">IF(ISERROR(VLOOKUP($A55,'Import Peak'!$A$3:BK$99,63,FALSE())-VLOOKUP($A55,'Import Peak Change'!$A$106:BK$202,63,FALSE())),0,(VLOOKUP($A55,'Import Peak'!$A$3:BK$99,63,FALSE())-VLOOKUP($A55,'Import Peak Change'!$A$106:BK$202,63,FALSE())))</f>
        <v>0</v>
      </c>
      <c r="BL55" s="193" t="n">
        <f aca="false">IF(ISERROR(VLOOKUP($A55,'Import Peak'!$A$3:BL$99,64,FALSE())-VLOOKUP($A55,'Import Peak Change'!$A$106:BL$202,64,FALSE())),0,(VLOOKUP($A55,'Import Peak'!$A$3:BL$99,64,FALSE())-VLOOKUP($A55,'Import Peak Change'!$A$106:BL$202,64,FALSE())))</f>
        <v>0</v>
      </c>
      <c r="BM55" s="193" t="n">
        <f aca="false">IF(ISERROR(VLOOKUP($A55,'Import Peak'!$A$3:BM$99,65,FALSE())-VLOOKUP($A55,'Import Peak Change'!$A$106:BM$202,65,FALSE())),0,(VLOOKUP($A55,'Import Peak'!$A$3:BM$99,65,FALSE())-VLOOKUP($A55,'Import Peak Change'!$A$106:BM$202,65,FALSE())))</f>
        <v>0</v>
      </c>
      <c r="BN55" s="193" t="n">
        <f aca="false">IF(ISERROR(VLOOKUP($A55,'Import Peak'!$A$3:BN$99,66,FALSE())-VLOOKUP($A55,'Import Peak Change'!$A$106:BN$202,66,FALSE())),0,(VLOOKUP($A55,'Import Peak'!$A$3:BN$99,66,FALSE())-VLOOKUP($A55,'Import Peak Change'!$A$106:BN$202,66,FALSE())))</f>
        <v>0</v>
      </c>
      <c r="BO55" s="193" t="n">
        <f aca="false">IF(ISERROR(VLOOKUP($A55,'Import Peak'!$A$3:BO$99,67,FALSE())-VLOOKUP($A55,'Import Peak Change'!$A$106:BO$202,67,FALSE())),0,(VLOOKUP($A55,'Import Peak'!$A$3:BO$99,67,FALSE())-VLOOKUP($A55,'Import Peak Change'!$A$106:BO$202,67,FALSE())))</f>
        <v>0</v>
      </c>
      <c r="BP55" s="193" t="n">
        <f aca="false">IF(ISERROR(VLOOKUP($A55,'Import Peak'!$A$3:BP$99,68,FALSE())-VLOOKUP($A55,'Import Peak Change'!$A$106:BP$202,68,FALSE())),0,(VLOOKUP($A55,'Import Peak'!$A$3:BP$99,68,FALSE())-VLOOKUP($A55,'Import Peak Change'!$A$106:BP$202,68,FALSE())))</f>
        <v>0</v>
      </c>
      <c r="BQ55" s="193" t="n">
        <f aca="false">IF(ISERROR(VLOOKUP($A55,'Import Peak'!$A$3:BQ$99,69,FALSE())-VLOOKUP($A55,'Import Peak Change'!$A$106:BQ$202,69,FALSE())),0,(VLOOKUP($A55,'Import Peak'!$A$3:BQ$99,69,FALSE())-VLOOKUP($A55,'Import Peak Change'!$A$106:BQ$202,69,FALSE())))</f>
        <v>0</v>
      </c>
      <c r="BR55" s="193" t="n">
        <f aca="false">IF(ISERROR(VLOOKUP($A55,'Import Peak'!$A$3:BR$99,70,FALSE())-VLOOKUP($A55,'Import Peak Change'!$A$106:BR$202,70,FALSE())),0,(VLOOKUP($A55,'Import Peak'!$A$3:BR$99,70,FALSE())-VLOOKUP($A55,'Import Peak Change'!$A$106:BR$202,70,FALSE())))</f>
        <v>0</v>
      </c>
      <c r="BS55" s="193" t="n">
        <f aca="false">IF(ISERROR(VLOOKUP($A55,'Import Peak'!$A$3:BS$99,71,FALSE())-VLOOKUP($A55,'Import Peak Change'!$A$106:BS$202,71,FALSE())),0,(VLOOKUP($A55,'Import Peak'!$A$3:BS$99,71,FALSE())-VLOOKUP($A55,'Import Peak Change'!$A$106:BS$202,71,FALSE())))</f>
        <v>0</v>
      </c>
      <c r="BT55" s="193" t="n">
        <f aca="false">IF(ISERROR(VLOOKUP($A55,'Import Peak'!$A$3:BT$99,72,FALSE())-VLOOKUP($A55,'Import Peak Change'!$A$106:BT$202,72,FALSE())),0,(VLOOKUP($A55,'Import Peak'!$A$3:BT$99,72,FALSE())-VLOOKUP($A55,'Import Peak Change'!$A$106:BT$202,72,FALSE())))</f>
        <v>0</v>
      </c>
      <c r="BU55" s="193" t="n">
        <f aca="false">IF(ISERROR(VLOOKUP($A55,'Import Peak'!$A$3:BU$99,73,FALSE())-VLOOKUP($A55,'Import Peak Change'!$A$106:BU$202,73,FALSE())),0,(VLOOKUP($A55,'Import Peak'!$A$3:BU$99,73,FALSE())-VLOOKUP($A55,'Import Peak Change'!$A$106:BU$202,73,FALSE())))</f>
        <v>0</v>
      </c>
      <c r="BV55" s="193" t="n">
        <f aca="false">IF(ISERROR(VLOOKUP($A55,'Import Peak'!$A$3:BV$99,74,FALSE())-VLOOKUP($A55,'Import Peak Change'!$A$106:BV$202,74,FALSE())),0,(VLOOKUP($A55,'Import Peak'!$A$3:BV$99,74,FALSE())-VLOOKUP($A55,'Import Peak Change'!$A$106:BV$202,74,FALSE())))</f>
        <v>0</v>
      </c>
      <c r="BW55" s="193" t="n">
        <f aca="false">IF(ISERROR(VLOOKUP($A55,'Import Peak'!$A$3:BW$99,75,FALSE())-VLOOKUP($A55,'Import Peak Change'!$A$106:BW$202,75,FALSE())),0,(VLOOKUP($A55,'Import Peak'!$A$3:BW$99,75,FALSE())-VLOOKUP($A55,'Import Peak Change'!$A$106:BW$202,75,FALSE())))</f>
        <v>0</v>
      </c>
      <c r="BX55" s="193" t="n">
        <f aca="false">IF(ISERROR(VLOOKUP($A55,'Import Peak'!$A$3:BX$99,76,FALSE())-VLOOKUP($A55,'Import Peak Change'!$A$106:BX$202,76,FALSE())),0,(VLOOKUP($A55,'Import Peak'!$A$3:BX$99,76,FALSE())-VLOOKUP($A55,'Import Peak Change'!$A$106:BX$202,76,FALSE())))</f>
        <v>0</v>
      </c>
      <c r="BY55" s="193" t="n">
        <f aca="false">IF(ISERROR(VLOOKUP($A55,'Import Peak'!$A$3:BY$99,77,FALSE())-VLOOKUP($A55,'Import Peak Change'!$A$106:BY$202,77,FALSE())),0,(VLOOKUP($A55,'Import Peak'!$A$3:BY$99,77,FALSE())-VLOOKUP($A55,'Import Peak Change'!$A$106:BY$202,77,FALSE())))</f>
        <v>0</v>
      </c>
      <c r="BZ55" s="193" t="n">
        <f aca="false">IF(ISERROR(VLOOKUP($A55,'Import Peak'!$A$3:BZ$99,78,FALSE())-VLOOKUP($A55,'Import Peak Change'!$A$106:BZ$202,78,FALSE())),0,(VLOOKUP($A55,'Import Peak'!$A$3:BZ$99,78,FALSE())-VLOOKUP($A55,'Import Peak Change'!$A$106:BZ$202,78,FALSE())))</f>
        <v>0</v>
      </c>
      <c r="CA55" s="193" t="n">
        <f aca="false">IF(ISERROR(VLOOKUP($A55,'Import Peak'!$A$3:CA$99,79,FALSE())-VLOOKUP($A55,'Import Peak Change'!$A$106:CA$202,79,FALSE())),0,(VLOOKUP($A55,'Import Peak'!$A$3:CA$99,79,FALSE())-VLOOKUP($A55,'Import Peak Change'!$A$106:CA$202,79,FALSE())))</f>
        <v>0</v>
      </c>
      <c r="CB55" s="193" t="n">
        <f aca="false">IF(ISERROR(VLOOKUP($A55,'Import Peak'!$A$3:CB$99,80,FALSE())-VLOOKUP($A55,'Import Peak Change'!$A$106:CB$202,80,FALSE())),0,(VLOOKUP($A55,'Import Peak'!$A$3:CB$99,80,FALSE())-VLOOKUP($A55,'Import Peak Change'!$A$106:CB$202,80,FALSE())))</f>
        <v>0</v>
      </c>
      <c r="CC55" s="193" t="n">
        <f aca="false">IF(ISERROR(VLOOKUP($A55,'Import Peak'!$A$3:CC$99,81,FALSE())-VLOOKUP($A55,'Import Peak Change'!$A$106:CC$202,81,FALSE())),0,(VLOOKUP($A55,'Import Peak'!$A$3:CC$99,81,FALSE())-VLOOKUP($A55,'Import Peak Change'!$A$106:CC$202,81,FALSE())))</f>
        <v>0</v>
      </c>
      <c r="CD55" s="193" t="n">
        <f aca="false">IF(ISERROR(VLOOKUP($A55,'Import Peak'!$A$3:CD$99,82,FALSE())-VLOOKUP($A55,'Import Peak Change'!$A$106:CD$202,82,FALSE())),0,(VLOOKUP($A55,'Import Peak'!$A$3:CD$99,82,FALSE())-VLOOKUP($A55,'Import Peak Change'!$A$106:CD$202,82,FALSE())))</f>
        <v>0</v>
      </c>
      <c r="CE55" s="193" t="n">
        <f aca="false">IF(ISERROR(VLOOKUP($A55,'Import Peak'!$A$3:CE$99,83,FALSE())-VLOOKUP($A55,'Import Peak Change'!$A$106:CE$202,83,FALSE())),0,(VLOOKUP($A55,'Import Peak'!$A$3:CE$99,83,FALSE())-VLOOKUP($A55,'Import Peak Change'!$A$106:CE$202,83,FALSE())))</f>
        <v>0</v>
      </c>
      <c r="CF55" s="193" t="n">
        <f aca="false">IF(ISERROR(VLOOKUP($A55,'Import Peak'!$A$3:CF$99,84,FALSE())-VLOOKUP($A55,'Import Peak Change'!$A$106:CF$202,84,FALSE())),0,(VLOOKUP($A55,'Import Peak'!$A$3:CF$99,84,FALSE())-VLOOKUP($A55,'Import Peak Change'!$A$106:CF$202,84,FALSE())))</f>
        <v>0</v>
      </c>
      <c r="CG55" s="193" t="n">
        <f aca="false">IF(ISERROR(VLOOKUP($A55,'Import Peak'!$A$3:CG$99,85,FALSE())-VLOOKUP($A55,'Import Peak Change'!$A$106:CG$202,85,FALSE())),0,(VLOOKUP($A55,'Import Peak'!$A$3:CG$99,85,FALSE())-VLOOKUP($A55,'Import Peak Change'!$A$106:CG$202,85,FALSE())))</f>
        <v>0</v>
      </c>
      <c r="CH55" s="193" t="n">
        <f aca="false">IF(ISERROR(VLOOKUP($A55,'Import Peak'!$A$3:CH$99,86,FALSE())-VLOOKUP($A55,'Import Peak Change'!$A$106:CH$202,86,FALSE())),0,(VLOOKUP($A55,'Import Peak'!$A$3:CH$99,86,FALSE())-VLOOKUP($A55,'Import Peak Change'!$A$106:CH$202,86,FALSE())))</f>
        <v>0</v>
      </c>
      <c r="CI55" s="193" t="n">
        <f aca="false">IF(ISERROR(VLOOKUP($A55,'Import Peak'!$A$3:CI$99,87,FALSE())-VLOOKUP($A55,'Import Peak Change'!$A$106:CI$202,87,FALSE())),0,(VLOOKUP($A55,'Import Peak'!$A$3:CI$99,87,FALSE())-VLOOKUP($A55,'Import Peak Change'!$A$106:CI$202,87,FALSE())))</f>
        <v>0</v>
      </c>
      <c r="CJ55" s="193" t="n">
        <f aca="false">IF(ISERROR(VLOOKUP($A55,'Import Peak'!$A$3:CJ$99,88,FALSE())-VLOOKUP($A55,'Import Peak Change'!$A$106:CJ$202,88,FALSE())),0,(VLOOKUP($A55,'Import Peak'!$A$3:CJ$99,88,FALSE())-VLOOKUP($A55,'Import Peak Change'!$A$106:CJ$202,88,FALSE())))</f>
        <v>0</v>
      </c>
      <c r="CK55" s="193" t="n">
        <f aca="false">IF(ISERROR(VLOOKUP($A55,'Import Peak'!$A$3:CK$99,89,FALSE())-VLOOKUP($A55,'Import Peak Change'!$A$106:CK$202,89,FALSE())),0,(VLOOKUP($A55,'Import Peak'!$A$3:CK$99,89,FALSE())-VLOOKUP($A55,'Import Peak Change'!$A$106:CK$202,89,FALSE())))</f>
        <v>0</v>
      </c>
      <c r="CL55" s="193" t="n">
        <f aca="false">IF(ISERROR(VLOOKUP($A55,'Import Peak'!$A$3:CL$99,90,FALSE())-VLOOKUP($A55,'Import Peak Change'!$A$106:CL$202,90,FALSE())),0,(VLOOKUP($A55,'Import Peak'!$A$3:CL$99,90,FALSE())-VLOOKUP($A55,'Import Peak Change'!$A$106:CL$202,90,FALSE())))</f>
        <v>0</v>
      </c>
      <c r="CM55" s="193" t="n">
        <f aca="false">IF(ISERROR(VLOOKUP($A55,'Import Peak'!$A$3:CM$99,91,FALSE())-VLOOKUP($A55,'Import Peak Change'!$A$106:CM$202,91,FALSE())),0,(VLOOKUP($A55,'Import Peak'!$A$3:CM$99,91,FALSE())-VLOOKUP($A55,'Import Peak Change'!$A$106:CM$202,91,FALSE())))</f>
        <v>0</v>
      </c>
      <c r="CN55" s="193" t="n">
        <f aca="false">IF(ISERROR(VLOOKUP($A55,'Import Peak'!$A$3:CN$99,92,FALSE())-VLOOKUP($A55,'Import Peak Change'!$A$106:CN$202,92,FALSE())),0,(VLOOKUP($A55,'Import Peak'!$A$3:CN$99,92,FALSE())-VLOOKUP($A55,'Import Peak Change'!$A$106:CN$202,92,FALSE())))</f>
        <v>0</v>
      </c>
      <c r="CO55" s="193" t="n">
        <f aca="false">IF(ISERROR(VLOOKUP($A55,'Import Peak'!$A$3:CO$99,93,FALSE())-VLOOKUP($A55,'Import Peak Change'!$A$106:CO$202,93,FALSE())),0,(VLOOKUP($A55,'Import Peak'!$A$3:CO$99,93,FALSE())-VLOOKUP($A55,'Import Peak Change'!$A$106:CO$202,93,FALSE())))</f>
        <v>0</v>
      </c>
      <c r="CP55" s="193" t="n">
        <f aca="false">IF(ISERROR(VLOOKUP($A55,'Import Peak'!$A$3:CP$99,94,FALSE())-VLOOKUP($A55,'Import Peak Change'!$A$106:CP$202,94,FALSE())),0,(VLOOKUP($A55,'Import Peak'!$A$3:CP$99,94,FALSE())-VLOOKUP($A55,'Import Peak Change'!$A$106:CP$202,94,FALSE())))</f>
        <v>0</v>
      </c>
      <c r="CQ55" s="193" t="n">
        <f aca="false">IF(ISERROR(VLOOKUP($A55,'Import Peak'!$A$3:CQ$99,95,FALSE())-VLOOKUP($A55,'Import Peak Change'!$A$106:CQ$202,95,FALSE())),0,(VLOOKUP($A55,'Import Peak'!$A$3:CQ$99,95,FALSE())-VLOOKUP($A55,'Import Peak Change'!$A$106:CQ$202,95,FALSE())))</f>
        <v>0</v>
      </c>
      <c r="CR55" s="193" t="n">
        <f aca="false">IF(ISERROR(VLOOKUP($A55,'Import Peak'!$A$3:CR$99,96,FALSE())-VLOOKUP($A55,'Import Peak Change'!$A$106:CR$202,96,FALSE())),0,(VLOOKUP($A55,'Import Peak'!$A$3:CR$99,96,FALSE())-VLOOKUP($A55,'Import Peak Change'!$A$106:CR$202,96,FALSE())))</f>
        <v>0</v>
      </c>
      <c r="CS55" s="193" t="n">
        <f aca="false">IF(ISERROR(VLOOKUP($A55,'Import Peak'!$A$3:CS$99,97,FALSE())-VLOOKUP($A55,'Import Peak Change'!$A$106:CS$202,97,FALSE())),0,(VLOOKUP($A55,'Import Peak'!$A$3:CS$99,97,FALSE())-VLOOKUP($A55,'Import Peak Change'!$A$106:CS$202,97,FALSE())))</f>
        <v>0</v>
      </c>
      <c r="CT55" s="193" t="n">
        <f aca="false">IF(ISERROR(VLOOKUP($A55,'Import Peak'!$A$3:CT$99,98,FALSE())-VLOOKUP($A55,'Import Peak Change'!$A$106:CT$202,98,FALSE())),0,(VLOOKUP($A55,'Import Peak'!$A$3:CT$99,98,FALSE())-VLOOKUP($A55,'Import Peak Change'!$A$106:CT$202,98,FALSE())))</f>
        <v>0</v>
      </c>
      <c r="CU55" s="193" t="n">
        <f aca="false">IF(ISERROR(VLOOKUP($A55,'Import Peak'!$A$3:CU$99,99,FALSE())-VLOOKUP($A55,'Import Peak Change'!$A$106:CU$202,99,FALSE())),0,(VLOOKUP($A55,'Import Peak'!$A$3:CU$99,99,FALSE())-VLOOKUP($A55,'Import Peak Change'!$A$106:CU$202,99,FALSE())))</f>
        <v>0</v>
      </c>
      <c r="CV55" s="193" t="n">
        <f aca="false">IF(ISERROR(VLOOKUP($A55,'Import Peak'!$A$3:CV$99,100,FALSE())-VLOOKUP($A55,'Import Peak Change'!$A$106:CV$202,100,FALSE())),0,(VLOOKUP($A55,'Import Peak'!$A$3:CV$99,100,FALSE())-VLOOKUP($A55,'Import Peak Change'!$A$106:CV$202,100,FALSE())))</f>
        <v>0</v>
      </c>
      <c r="CW55" s="193" t="n">
        <f aca="false">IF(ISERROR(VLOOKUP($A55,'Import Peak'!$A$3:CW$99,101,FALSE())-VLOOKUP($A55,'Import Peak Change'!$A$106:CW$202,101,FALSE())),0,(VLOOKUP($A55,'Import Peak'!$A$3:CW$99,101,FALSE())-VLOOKUP($A55,'Import Peak Change'!$A$106:CW$202,101,FALSE())))</f>
        <v>0</v>
      </c>
      <c r="CX55" s="193" t="n">
        <f aca="false">IF(ISERROR(VLOOKUP($A55,'Import Peak'!$A$3:CX$99,102,FALSE())-VLOOKUP($A55,'Import Peak Change'!$A$106:CX$202,102,FALSE())),0,(VLOOKUP($A55,'Import Peak'!$A$3:CX$99,102,FALSE())-VLOOKUP($A55,'Import Peak Change'!$A$106:CX$202,102,FALSE())))</f>
        <v>0</v>
      </c>
      <c r="CY55" s="193" t="n">
        <f aca="false">IF(ISERROR(VLOOKUP($A55,'Import Peak'!$A$3:CY$99,103,FALSE())-VLOOKUP($A55,'Import Peak Change'!$A$106:CY$202,103,FALSE())),0,(VLOOKUP($A55,'Import Peak'!$A$3:CY$99,103,FALSE())-VLOOKUP($A55,'Import Peak Change'!$A$106:CY$202,103,FALSE())))</f>
        <v>0</v>
      </c>
      <c r="CZ55" s="193" t="n">
        <f aca="false">IF(ISERROR(VLOOKUP($A55,'Import Peak'!$A$3:CZ$99,104,FALSE())-VLOOKUP($A55,'Import Peak Change'!$A$106:CZ$202,104,FALSE())),0,(VLOOKUP($A55,'Import Peak'!$A$3:CZ$99,104,FALSE())-VLOOKUP($A55,'Import Peak Change'!$A$106:CZ$202,104,FALSE())))</f>
        <v>0</v>
      </c>
      <c r="DA55" s="193" t="n">
        <f aca="false">IF(ISERROR(VLOOKUP($A55,'Import Peak'!$A$3:DA$99,105,FALSE())-VLOOKUP($A55,'Import Peak Change'!$A$106:DA$202,105,FALSE())),0,(VLOOKUP($A55,'Import Peak'!$A$3:DA$99,105,FALSE())-VLOOKUP($A55,'Import Peak Change'!$A$106:DA$202,105,FALSE())))</f>
        <v>0</v>
      </c>
      <c r="DB55" s="193" t="n">
        <f aca="false">IF(ISERROR(VLOOKUP($A55,'Import Peak'!$A$3:DB$99,106,FALSE())-VLOOKUP($A55,'Import Peak Change'!$A$106:DB$202,106,FALSE())),0,(VLOOKUP($A55,'Import Peak'!$A$3:DB$99,106,FALSE())-VLOOKUP($A55,'Import Peak Change'!$A$106:DB$202,106,FALSE())))</f>
        <v>0</v>
      </c>
      <c r="DC55" s="193" t="n">
        <f aca="false">IF(ISERROR(VLOOKUP($A55,'Import Peak'!$A$3:DC$99,107,FALSE())-VLOOKUP($A55,'Import Peak Change'!$A$106:DC$202,107,FALSE())),0,(VLOOKUP($A55,'Import Peak'!$A$3:DC$99,107,FALSE())-VLOOKUP($A55,'Import Peak Change'!$A$106:DC$202,107,FALSE())))</f>
        <v>0</v>
      </c>
      <c r="DD55" s="193" t="n">
        <f aca="false">IF(ISERROR(VLOOKUP($A55,'Import Peak'!$A$3:DD$99,108,FALSE())-VLOOKUP($A55,'Import Peak Change'!$A$106:DD$202,108,FALSE())),0,(VLOOKUP($A55,'Import Peak'!$A$3:DD$99,108,FALSE())-VLOOKUP($A55,'Import Peak Change'!$A$106:DD$202,108,FALSE())))</f>
        <v>0</v>
      </c>
      <c r="DE55" s="193" t="n">
        <f aca="false">IF(ISERROR(VLOOKUP($A55,'Import Peak'!$A$3:DE$99,109,FALSE())-VLOOKUP($A55,'Import Peak Change'!$A$106:DE$202,109,FALSE())),0,(VLOOKUP($A55,'Import Peak'!$A$3:DE$99,109,FALSE())-VLOOKUP($A55,'Import Peak Change'!$A$106:DE$202,109,FALSE())))</f>
        <v>0</v>
      </c>
      <c r="DF55" s="193" t="n">
        <f aca="false">IF(ISERROR(VLOOKUP($A55,'Import Peak'!$A$3:DF$99,110,FALSE())-VLOOKUP($A55,'Import Peak Change'!$A$106:DF$202,110,FALSE())),0,(VLOOKUP($A55,'Import Peak'!$A$3:DF$99,110,FALSE())-VLOOKUP($A55,'Import Peak Change'!$A$106:DF$202,110,FALSE())))</f>
        <v>0</v>
      </c>
      <c r="DG55" s="193" t="n">
        <f aca="false">IF(ISERROR(VLOOKUP($A55,'Import Peak'!$A$3:DG$99,111,FALSE())-VLOOKUP($A55,'Import Peak Change'!$A$106:DG$202,111,FALSE())),0,(VLOOKUP($A55,'Import Peak'!$A$3:DG$99,111,FALSE())-VLOOKUP($A55,'Import Peak Change'!$A$106:DG$202,111,FALSE())))</f>
        <v>0</v>
      </c>
      <c r="DH55" s="193" t="n">
        <f aca="false">IF(ISERROR(VLOOKUP($A55,'Import Peak'!$A$3:DH$99,112,FALSE())-VLOOKUP($A55,'Import Peak Change'!$A$106:DH$202,112,FALSE())),0,(VLOOKUP($A55,'Import Peak'!$A$3:DH$99,112,FALSE())-VLOOKUP($A55,'Import Peak Change'!$A$106:DH$202,112,FALSE())))</f>
        <v>0</v>
      </c>
      <c r="DI55" s="193" t="n">
        <f aca="false">IF(ISERROR(VLOOKUP($A55,'Import Peak'!$A$3:DI$99,113,FALSE())-VLOOKUP($A55,'Import Peak Change'!$A$106:DI$202,113,FALSE())),0,(VLOOKUP($A55,'Import Peak'!$A$3:DI$99,113,FALSE())-VLOOKUP($A55,'Import Peak Change'!$A$106:DI$202,113,FALSE())))</f>
        <v>0</v>
      </c>
      <c r="DJ55" s="193" t="n">
        <f aca="false">IF(ISERROR(VLOOKUP($A55,'Import Peak'!$A$3:DJ$99,114,FALSE())-VLOOKUP($A55,'Import Peak Change'!$A$106:DJ$202,114,FALSE())),0,(VLOOKUP($A55,'Import Peak'!$A$3:DJ$99,114,FALSE())-VLOOKUP($A55,'Import Peak Change'!$A$106:DJ$202,114,FALSE())))</f>
        <v>0</v>
      </c>
      <c r="DK55" s="193" t="n">
        <f aca="false">IF(ISERROR(VLOOKUP($A55,'Import Peak'!$A$3:DK$99,115,FALSE())-VLOOKUP($A55,'Import Peak Change'!$A$106:DK$202,115,FALSE())),0,(VLOOKUP($A55,'Import Peak'!$A$3:DK$99,115,FALSE())-VLOOKUP($A55,'Import Peak Change'!$A$106:DK$202,115,FALSE())))</f>
        <v>0</v>
      </c>
      <c r="DL55" s="193" t="n">
        <f aca="false">IF(ISERROR(VLOOKUP($A55,'Import Peak'!$A$3:DL$99,116,FALSE())-VLOOKUP($A55,'Import Peak Change'!$A$106:DL$202,116,FALSE())),0,(VLOOKUP($A55,'Import Peak'!$A$3:DL$99,116,FALSE())-VLOOKUP($A55,'Import Peak Change'!$A$106:DL$202,116,FALSE())))</f>
        <v>0</v>
      </c>
      <c r="DM55" s="193" t="n">
        <f aca="false">IF(ISERROR(VLOOKUP($A55,'Import Peak'!$A$3:DM$99,117,FALSE())-VLOOKUP($A55,'Import Peak Change'!$A$106:DM$202,117,FALSE())),0,(VLOOKUP($A55,'Import Peak'!$A$3:DM$99,117,FALSE())-VLOOKUP($A55,'Import Peak Change'!$A$106:DM$202,117,FALSE())))</f>
        <v>0</v>
      </c>
      <c r="DN55" s="193" t="n">
        <f aca="false">IF(ISERROR(VLOOKUP($A55,'Import Peak'!$A$3:DN$99,118,FALSE())-VLOOKUP($A55,'Import Peak Change'!$A$106:DN$202,118,FALSE())),0,(VLOOKUP($A55,'Import Peak'!$A$3:DN$99,118,FALSE())-VLOOKUP($A55,'Import Peak Change'!$A$106:DN$202,118,FALSE())))</f>
        <v>0</v>
      </c>
      <c r="DO55" s="193" t="n">
        <f aca="false">IF(ISERROR(VLOOKUP($A55,'Import Peak'!$A$3:DO$99,119,FALSE())-VLOOKUP($A55,'Import Peak Change'!$A$106:DO$202,119,FALSE())),0,(VLOOKUP($A55,'Import Peak'!$A$3:DO$99,119,FALSE())-VLOOKUP($A55,'Import Peak Change'!$A$106:DO$202,119,FALSE())))</f>
        <v>0</v>
      </c>
      <c r="DP55" s="193" t="n">
        <f aca="false">IF(ISERROR(VLOOKUP($A55,'Import Peak'!$A$3:DP$99,120,FALSE())-VLOOKUP($A55,'Import Peak Change'!$A$106:DP$202,120,FALSE())),0,(VLOOKUP($A55,'Import Peak'!$A$3:DP$99,120,FALSE())-VLOOKUP($A55,'Import Peak Change'!$A$106:DP$202,120,FALSE())))</f>
        <v>0</v>
      </c>
      <c r="DQ55" s="193" t="n">
        <f aca="false">IF(ISERROR(VLOOKUP($A55,'Import Peak'!$A$3:DQ$99,121,FALSE())-VLOOKUP($A55,'Import Peak Change'!$A$106:DQ$202,121,FALSE())),0,(VLOOKUP($A55,'Import Peak'!$A$3:DQ$99,121,FALSE())-VLOOKUP($A55,'Import Peak Change'!$A$106:DQ$202,121,FALSE())))</f>
        <v>0</v>
      </c>
      <c r="DR55" s="193" t="n">
        <f aca="false">IF(ISERROR(VLOOKUP($A55,'Import Peak'!$A$3:DR$99,122,FALSE())-VLOOKUP($A55,'Import Peak Change'!$A$106:DR$202,122,FALSE())),0,(VLOOKUP($A55,'Import Peak'!$A$3:DR$99,122,FALSE())-VLOOKUP($A55,'Import Peak Change'!$A$106:DR$202,122,FALSE())))</f>
        <v>0</v>
      </c>
      <c r="DS55" s="193" t="n">
        <f aca="false">IF(ISERROR(VLOOKUP($A55,'Import Peak'!$A$3:DS$99,123,FALSE())-VLOOKUP($A55,'Import Peak Change'!$A$106:DS$202,123,FALSE())),0,(VLOOKUP($A55,'Import Peak'!$A$3:DS$99,123,FALSE())-VLOOKUP($A55,'Import Peak Change'!$A$106:DS$202,123,FALSE())))</f>
        <v>0</v>
      </c>
      <c r="DT55" s="193" t="n">
        <f aca="false">IF(ISERROR(VLOOKUP($A55,'Import Peak'!$A$3:DT$99,124,FALSE())-VLOOKUP($A55,'Import Peak Change'!$A$106:DT$202,124,FALSE())),0,(VLOOKUP($A55,'Import Peak'!$A$3:DT$99,124,FALSE())-VLOOKUP($A55,'Import Peak Change'!$A$106:DT$202,124,FALSE())))</f>
        <v>0</v>
      </c>
      <c r="DU55" s="193" t="n">
        <f aca="false">IF(ISERROR(VLOOKUP($A55,'Import Peak'!$A$3:DU$99,125,FALSE())-VLOOKUP($A55,'Import Peak Change'!$A$106:DU$202,125,FALSE())),0,(VLOOKUP($A55,'Import Peak'!$A$3:DU$99,125,FALSE())-VLOOKUP($A55,'Import Peak Change'!$A$106:DU$202,125,FALSE())))</f>
        <v>0</v>
      </c>
      <c r="DV55" s="193" t="n">
        <f aca="false">IF(ISERROR(VLOOKUP($A55,'Import Peak'!$A$3:DV$99,126,FALSE())-VLOOKUP($A55,'Import Peak Change'!$A$106:DV$202,126,FALSE())),0,(VLOOKUP($A55,'Import Peak'!$A$3:DV$99,126,FALSE())-VLOOKUP($A55,'Import Peak Change'!$A$106:DV$202,126,FALSE())))</f>
        <v>0</v>
      </c>
      <c r="DW55" s="193" t="n">
        <f aca="false">IF(ISERROR(VLOOKUP($A55,'Import Peak'!$A$3:DW$99,127,FALSE())-VLOOKUP($A55,'Import Peak Change'!$A$106:DW$202,127,FALSE())),0,(VLOOKUP($A55,'Import Peak'!$A$3:DW$99,127,FALSE())-VLOOKUP($A55,'Import Peak Change'!$A$106:DW$202,127,FALSE())))</f>
        <v>0</v>
      </c>
      <c r="DX55" s="193" t="n">
        <f aca="false">IF(ISERROR(VLOOKUP($A55,'Import Peak'!$A$3:DX$99,128,FALSE())-VLOOKUP($A55,'Import Peak Change'!$A$106:DX$202,128,FALSE())),0,(VLOOKUP($A55,'Import Peak'!$A$3:DX$99,128,FALSE())-VLOOKUP($A55,'Import Peak Change'!$A$106:DX$202,128,FALSE())))</f>
        <v>0</v>
      </c>
      <c r="DY55" s="193" t="n">
        <f aca="false">IF(ISERROR(VLOOKUP($A55,'Import Peak'!$A$3:DY$99,129,FALSE())-VLOOKUP($A55,'Import Peak Change'!$A$106:DY$202,129,FALSE())),0,(VLOOKUP($A55,'Import Peak'!$A$3:DY$99,129,FALSE())-VLOOKUP($A55,'Import Peak Change'!$A$106:DY$202,129,FALSE())))</f>
        <v>0</v>
      </c>
      <c r="DZ55" s="193" t="n">
        <f aca="false">IF(ISERROR(VLOOKUP($A55,'Import Peak'!$A$3:DZ$99,130,FALSE())-VLOOKUP($A55,'Import Peak Change'!$A$106:DZ$202,130,FALSE())),0,(VLOOKUP($A55,'Import Peak'!$A$3:DZ$99,130,FALSE())-VLOOKUP($A55,'Import Peak Change'!$A$106:DZ$202,130,FALSE())))</f>
        <v>0</v>
      </c>
      <c r="EA55" s="193" t="n">
        <f aca="false">IF(ISERROR(VLOOKUP($A55,'Import Peak'!$A$3:EA$99,131,FALSE())-VLOOKUP($A55,'Import Peak Change'!$A$106:EA$202,131,FALSE())),0,(VLOOKUP($A55,'Import Peak'!$A$3:EA$99,131,FALSE())-VLOOKUP($A55,'Import Peak Change'!$A$106:EA$202,131,FALSE())))</f>
        <v>0</v>
      </c>
      <c r="EB55" s="193" t="n">
        <f aca="false">IF(ISERROR(VLOOKUP($A55,'Import Peak'!$A$3:EB$99,132,FALSE())-VLOOKUP($A55,'Import Peak Change'!$A$106:EB$202,132,FALSE())),0,(VLOOKUP($A55,'Import Peak'!$A$3:EB$99,132,FALSE())-VLOOKUP($A55,'Import Peak Change'!$A$106:EB$202,132,FALSE())))</f>
        <v>0</v>
      </c>
      <c r="EC55" s="193" t="n">
        <f aca="false">IF(ISERROR(VLOOKUP($A55,'Import Peak'!$A$3:EC$99,133,FALSE())-VLOOKUP($A55,'Import Peak Change'!$A$106:EC$202,133,FALSE())),0,(VLOOKUP($A55,'Import Peak'!$A$3:EC$99,133,FALSE())-VLOOKUP($A55,'Import Peak Change'!$A$106:EC$202,133,FALSE())))</f>
        <v>0</v>
      </c>
      <c r="ED55" s="193" t="n">
        <f aca="false">IF(ISERROR(VLOOKUP($A55,'Import Peak'!$A$3:ED$99,134,FALSE())-VLOOKUP($A55,'Import Peak Change'!$A$106:ED$202,134,FALSE())),0,(VLOOKUP($A55,'Import Peak'!$A$3:ED$99,134,FALSE())-VLOOKUP($A55,'Import Peak Change'!$A$106:ED$202,134,FALSE())))</f>
        <v>0</v>
      </c>
      <c r="EE55" s="193" t="n">
        <f aca="false">IF(ISERROR(VLOOKUP($A55,'Import Peak'!$A$3:EE$99,135,FALSE())-VLOOKUP($A55,'Import Peak Change'!$A$106:EE$202,135,FALSE())),0,(VLOOKUP($A55,'Import Peak'!$A$3:EE$99,135,FALSE())-VLOOKUP($A55,'Import Peak Change'!$A$106:EE$202,135,FALSE())))</f>
        <v>0</v>
      </c>
      <c r="EF55" s="193" t="n">
        <f aca="false">IF(ISERROR(VLOOKUP($A55,'Import Peak'!$A$3:EF$99,136,FALSE())-VLOOKUP($A55,'Import Peak Change'!$A$106:EF$202,136,FALSE())),0,(VLOOKUP($A55,'Import Peak'!$A$3:EF$99,136,FALSE())-VLOOKUP($A55,'Import Peak Change'!$A$106:EF$202,136,FALSE())))</f>
        <v>0</v>
      </c>
      <c r="EG55" s="193" t="n">
        <f aca="false">IF(ISERROR(VLOOKUP($A55,'Import Peak'!$A$3:EG$99,137,FALSE())-VLOOKUP($A55,'Import Peak Change'!$A$106:EG$202,137,FALSE())),0,(VLOOKUP($A55,'Import Peak'!$A$3:EG$99,137,FALSE())-VLOOKUP($A55,'Import Peak Change'!$A$106:EG$202,137,FALSE())))</f>
        <v>0</v>
      </c>
      <c r="EH55" s="193" t="n">
        <f aca="false">IF(ISERROR(VLOOKUP($A55,'Import Peak'!$A$3:EH$99,138,FALSE())-VLOOKUP($A55,'Import Peak Change'!$A$106:EH$202,138,FALSE())),0,(VLOOKUP($A55,'Import Peak'!$A$3:EH$99,138,FALSE())-VLOOKUP($A55,'Import Peak Change'!$A$106:EH$202,138,FALSE())))</f>
        <v>0</v>
      </c>
      <c r="EI55" s="193" t="n">
        <f aca="false">IF(ISERROR(VLOOKUP($A55,'Import Peak'!$A$3:EI$99,139,FALSE())-VLOOKUP($A55,'Import Peak Change'!$A$106:EI$202,139,FALSE())),0,(VLOOKUP($A55,'Import Peak'!$A$3:EI$99,139,FALSE())-VLOOKUP($A55,'Import Peak Change'!$A$106:EI$202,139,FALSE())))</f>
        <v>0</v>
      </c>
      <c r="EJ55" s="193" t="n">
        <f aca="false">IF(ISERROR(VLOOKUP($A55,'Import Peak'!$A$3:EJ$99,140,FALSE())-VLOOKUP($A55,'Import Peak Change'!$A$106:EJ$202,140,FALSE())),0,(VLOOKUP($A55,'Import Peak'!$A$3:EJ$99,140,FALSE())-VLOOKUP($A55,'Import Peak Change'!$A$106:EJ$202,140,FALSE())))</f>
        <v>0</v>
      </c>
      <c r="EK55" s="193" t="n">
        <f aca="false">IF(ISERROR(VLOOKUP($A55,'Import Peak'!$A$3:EK$99,141,FALSE())-VLOOKUP($A55,'Import Peak Change'!$A$106:EK$202,141,FALSE())),0,(VLOOKUP($A55,'Import Peak'!$A$3:EK$99,141,FALSE())-VLOOKUP($A55,'Import Peak Change'!$A$106:EK$202,141,FALSE())))</f>
        <v>0</v>
      </c>
      <c r="EL55" s="193" t="n">
        <f aca="false">IF(ISERROR(VLOOKUP($A55,'Import Peak'!$A$3:EL$99,142,FALSE())-VLOOKUP($A55,'Import Peak Change'!$A$106:EL$202,142,FALSE())),0,(VLOOKUP($A55,'Import Peak'!$A$3:EL$99,142,FALSE())-VLOOKUP($A55,'Import Peak Change'!$A$106:EL$202,142,FALSE())))</f>
        <v>0</v>
      </c>
      <c r="EM55" s="193" t="n">
        <f aca="false">IF(ISERROR(VLOOKUP($A55,'Import Peak'!$A$3:EM$99,143,FALSE())-VLOOKUP($A55,'Import Peak Change'!$A$106:EM$202,143,FALSE())),0,(VLOOKUP($A55,'Import Peak'!$A$3:EM$99,143,FALSE())-VLOOKUP($A55,'Import Peak Change'!$A$106:EM$202,143,FALSE())))</f>
        <v>0</v>
      </c>
      <c r="EN55" s="193" t="n">
        <f aca="false">IF(ISERROR(VLOOKUP($A55,'Import Peak'!$A$3:EN$99,144,FALSE())-VLOOKUP($A55,'Import Peak Change'!$A$106:EN$202,144,FALSE())),0,(VLOOKUP($A55,'Import Peak'!$A$3:EN$99,144,FALSE())-VLOOKUP($A55,'Import Peak Change'!$A$106:EN$202,144,FALSE())))</f>
        <v>0</v>
      </c>
      <c r="EO55" s="193" t="n">
        <f aca="false">IF(ISERROR(VLOOKUP($A55,'Import Peak'!$A$3:EO$99,145,FALSE())-VLOOKUP($A55,'Import Peak Change'!$A$106:EO$202,145,FALSE())),0,(VLOOKUP($A55,'Import Peak'!$A$3:EO$99,145,FALSE())-VLOOKUP($A55,'Import Peak Change'!$A$106:EO$202,145,FALSE())))</f>
        <v>0</v>
      </c>
      <c r="EP55" s="193" t="n">
        <f aca="false">IF(ISERROR(VLOOKUP($A55,'Import Peak'!$A$3:EP$99,146,FALSE())-VLOOKUP($A55,'Import Peak Change'!$A$106:EP$202,146,FALSE())),0,(VLOOKUP($A55,'Import Peak'!$A$3:EP$99,146,FALSE())-VLOOKUP($A55,'Import Peak Change'!$A$106:EP$202,146,FALSE())))</f>
        <v>0</v>
      </c>
      <c r="EQ55" s="193" t="n">
        <f aca="false">IF(ISERROR(VLOOKUP($A55,'Import Peak'!$A$3:EQ$99,147,FALSE())-VLOOKUP($A55,'Import Peak Change'!$A$106:EQ$202,147,FALSE())),0,(VLOOKUP($A55,'Import Peak'!$A$3:EQ$99,147,FALSE())-VLOOKUP($A55,'Import Peak Change'!$A$106:EQ$202,147,FALSE())))</f>
        <v>0</v>
      </c>
      <c r="ER55" s="193" t="n">
        <f aca="false">IF(ISERROR(VLOOKUP($A55,'Import Peak'!$A$3:ER$99,148,FALSE())-VLOOKUP($A55,'Import Peak Change'!$A$106:ER$202,148,FALSE())),0,(VLOOKUP($A55,'Import Peak'!$A$3:ER$99,148,FALSE())-VLOOKUP($A55,'Import Peak Change'!$A$106:ER$202,148,FALSE())))</f>
        <v>0</v>
      </c>
      <c r="ES55" s="193" t="n">
        <f aca="false">IF(ISERROR(VLOOKUP($A55,'Import Peak'!$A$3:ES$99,149,FALSE())-VLOOKUP($A55,'Import Peak Change'!$A$106:ES$202,149,FALSE())),0,(VLOOKUP($A55,'Import Peak'!$A$3:ES$99,149,FALSE())-VLOOKUP($A55,'Import Peak Change'!$A$106:ES$202,149,FALSE())))</f>
        <v>0</v>
      </c>
      <c r="ET55" s="193" t="n">
        <f aca="false">IF(ISERROR(VLOOKUP($A55,'Import Peak'!$A$3:ET$99,150,FALSE())-VLOOKUP($A55,'Import Peak Change'!$A$106:ET$202,150,FALSE())),0,(VLOOKUP($A55,'Import Peak'!$A$3:ET$99,150,FALSE())-VLOOKUP($A55,'Import Peak Change'!$A$106:ET$202,150,FALSE())))</f>
        <v>0</v>
      </c>
      <c r="EU55" s="193" t="n">
        <f aca="false">IF(ISERROR(VLOOKUP($A55,'Import Peak'!$A$3:EU$99,151,FALSE())-VLOOKUP($A55,'Import Peak Change'!$A$106:EU$202,151,FALSE())),0,(VLOOKUP($A55,'Import Peak'!$A$3:EU$99,151,FALSE())-VLOOKUP($A55,'Import Peak Change'!$A$106:EU$202,151,FALSE())))</f>
        <v>0</v>
      </c>
      <c r="EV55" s="193" t="n">
        <f aca="false">IF(ISERROR(VLOOKUP($A55,'Import Peak'!$A$3:EV$99,152,FALSE())-VLOOKUP($A55,'Import Peak Change'!$A$106:EV$202,152,FALSE())),0,(VLOOKUP($A55,'Import Peak'!$A$3:EV$99,152,FALSE())-VLOOKUP($A55,'Import Peak Change'!$A$106:EV$202,152,FALSE())))</f>
        <v>0</v>
      </c>
      <c r="EW55" s="193" t="n">
        <f aca="false">IF(ISERROR(VLOOKUP($A55,'Import Peak'!$A$3:EW$99,153,FALSE())-VLOOKUP($A55,'Import Peak Change'!$A$106:EW$202,153,FALSE())),0,(VLOOKUP($A55,'Import Peak'!$A$3:EW$99,153,FALSE())-VLOOKUP($A55,'Import Peak Change'!$A$106:EW$202,153,FALSE())))</f>
        <v>0</v>
      </c>
      <c r="EX55" s="193" t="n">
        <f aca="false">IF(ISERROR(VLOOKUP($A55,'Import Peak'!$A$3:EX$99,154,FALSE())-VLOOKUP($A55,'Import Peak Change'!$A$106:EX$202,154,FALSE())),0,(VLOOKUP($A55,'Import Peak'!$A$3:EX$99,154,FALSE())-VLOOKUP($A55,'Import Peak Change'!$A$106:EX$202,154,FALSE())))</f>
        <v>0</v>
      </c>
      <c r="EY55" s="193" t="n">
        <f aca="false">IF(ISERROR(VLOOKUP($A55,'Import Peak'!$A$3:EY$99,155,FALSE())-VLOOKUP($A55,'Import Peak Change'!$A$106:EY$202,155,FALSE())),0,(VLOOKUP($A55,'Import Peak'!$A$3:EY$99,155,FALSE())-VLOOKUP($A55,'Import Peak Change'!$A$106:EY$202,155,FALSE())))</f>
        <v>0</v>
      </c>
      <c r="EZ55" s="193" t="n">
        <f aca="false">IF(ISERROR(VLOOKUP($A55,'Import Peak'!$A$3:EZ$99,156,FALSE())-VLOOKUP($A55,'Import Peak Change'!$A$106:EZ$202,156,FALSE())),0,(VLOOKUP($A55,'Import Peak'!$A$3:EZ$99,156,FALSE())-VLOOKUP($A55,'Import Peak Change'!$A$106:EZ$202,156,FALSE())))</f>
        <v>0</v>
      </c>
      <c r="FA55" s="193" t="n">
        <f aca="false">IF(ISERROR(VLOOKUP($A55,'Import Peak'!$A$3:FA$99,157,FALSE())-VLOOKUP($A55,'Import Peak Change'!$A$106:FA$202,157,FALSE())),0,(VLOOKUP($A55,'Import Peak'!$A$3:FA$99,157,FALSE())-VLOOKUP($A55,'Import Peak Change'!$A$106:FA$202,157,FALSE())))</f>
        <v>0</v>
      </c>
      <c r="FB55" s="193" t="n">
        <f aca="false">IF(ISERROR(VLOOKUP($A55,'Import Peak'!$A$3:FB$99,158,FALSE())-VLOOKUP($A55,'Import Peak Change'!$A$106:FB$202,158,FALSE())),0,(VLOOKUP($A55,'Import Peak'!$A$3:FB$99,158,FALSE())-VLOOKUP($A55,'Import Peak Change'!$A$106:FB$202,158,FALSE())))</f>
        <v>0</v>
      </c>
      <c r="FC55" s="193" t="n">
        <f aca="false">IF(ISERROR(VLOOKUP($A55,'Import Peak'!$A$3:FC$99,159,FALSE())-VLOOKUP($A55,'Import Peak Change'!$A$106:FC$202,159,FALSE())),0,(VLOOKUP($A55,'Import Peak'!$A$3:FC$99,159,FALSE())-VLOOKUP($A55,'Import Peak Change'!$A$106:FC$202,159,FALSE())))</f>
        <v>0</v>
      </c>
      <c r="FD55" s="193" t="n">
        <f aca="false">IF(ISERROR(VLOOKUP($A55,'Import Peak'!$A$3:FD$99,160,FALSE())-VLOOKUP($A55,'Import Peak Change'!$A$106:FD$202,160,FALSE())),0,(VLOOKUP($A55,'Import Peak'!$A$3:FD$99,160,FALSE())-VLOOKUP($A55,'Import Peak Change'!$A$106:FD$202,160,FALSE())))</f>
        <v>0</v>
      </c>
      <c r="FE55" s="193" t="n">
        <f aca="false">IF(ISERROR(VLOOKUP($A55,'Import Peak'!$A$3:FE$99,161,FALSE())-VLOOKUP($A55,'Import Peak Change'!$A$106:FE$202,161,FALSE())),0,(VLOOKUP($A55,'Import Peak'!$A$3:FE$99,161,FALSE())-VLOOKUP($A55,'Import Peak Change'!$A$106:FE$202,161,FALSE())))</f>
        <v>0</v>
      </c>
      <c r="FF55" s="193" t="n">
        <f aca="false">IF(ISERROR(VLOOKUP($A55,'Import Peak'!$A$3:FF$99,162,FALSE())-VLOOKUP($A55,'Import Peak Change'!$A$106:FF$202,162,FALSE())),0,(VLOOKUP($A55,'Import Peak'!$A$3:FF$99,162,FALSE())-VLOOKUP($A55,'Import Peak Change'!$A$106:FF$202,162,FALSE())))</f>
        <v>0</v>
      </c>
      <c r="FG55" s="193" t="n">
        <f aca="false">IF(ISERROR(VLOOKUP($A55,'Import Peak'!$A$3:FG$99,163,FALSE())-VLOOKUP($A55,'Import Peak Change'!$A$106:FG$202,163,FALSE())),0,(VLOOKUP($A55,'Import Peak'!$A$3:FG$99,163,FALSE())-VLOOKUP($A55,'Import Peak Change'!$A$106:FG$202,163,FALSE())))</f>
        <v>0</v>
      </c>
      <c r="FH55" s="193" t="n">
        <f aca="false">IF(ISERROR(VLOOKUP($A55,'Import Peak'!$A$3:FH$99,164,FALSE())-VLOOKUP($A55,'Import Peak Change'!$A$106:FH$202,164,FALSE())),0,(VLOOKUP($A55,'Import Peak'!$A$3:FH$99,164,FALSE())-VLOOKUP($A55,'Import Peak Change'!$A$106:FH$202,164,FALSE())))</f>
        <v>0</v>
      </c>
      <c r="FI55" s="193" t="n">
        <f aca="false">IF(ISERROR(VLOOKUP($A55,'Import Peak'!$A$3:FI$99,165,FALSE())-VLOOKUP($A55,'Import Peak Change'!$A$106:FI$202,165,FALSE())),0,(VLOOKUP($A55,'Import Peak'!$A$3:FI$99,165,FALSE())-VLOOKUP($A55,'Import Peak Change'!$A$106:FI$202,165,FALSE())))</f>
        <v>0</v>
      </c>
      <c r="FJ55" s="193" t="n">
        <f aca="false">IF(ISERROR(VLOOKUP($A55,'Import Peak'!$A$3:FJ$99,166,FALSE())-VLOOKUP($A55,'Import Peak Change'!$A$106:FJ$202,166,FALSE())),0,(VLOOKUP($A55,'Import Peak'!$A$3:FJ$99,166,FALSE())-VLOOKUP($A55,'Import Peak Change'!$A$106:FJ$202,166,FALSE())))</f>
        <v>0</v>
      </c>
      <c r="FK55" s="193" t="n">
        <f aca="false">IF(ISERROR(VLOOKUP($A55,'Import Peak'!$A$3:FK$99,167,FALSE())-VLOOKUP($A55,'Import Peak Change'!$A$106:FK$202,167,FALSE())),0,(VLOOKUP($A55,'Import Peak'!$A$3:FK$99,167,FALSE())-VLOOKUP($A55,'Import Peak Change'!$A$106:FK$202,167,FALSE())))</f>
        <v>0</v>
      </c>
      <c r="FL55" s="193" t="n">
        <f aca="false">IF(ISERROR(VLOOKUP($A55,'Import Peak'!$A$3:FL$99,168,FALSE())-VLOOKUP($A55,'Import Peak Change'!$A$106:FL$202,168,FALSE())),0,(VLOOKUP($A55,'Import Peak'!$A$3:FL$99,168,FALSE())-VLOOKUP($A55,'Import Peak Change'!$A$106:FL$202,168,FALSE())))</f>
        <v>0</v>
      </c>
      <c r="FM55" s="193" t="n">
        <f aca="false">IF(ISERROR(VLOOKUP($A55,'Import Peak'!$A$3:FM$99,169,FALSE())-VLOOKUP($A55,'Import Peak Change'!$A$106:FM$202,169,FALSE())),0,(VLOOKUP($A55,'Import Peak'!$A$3:FM$99,169,FALSE())-VLOOKUP($A55,'Import Peak Change'!$A$106:FM$202,169,FALSE())))</f>
        <v>0</v>
      </c>
      <c r="FN55" s="193" t="n">
        <f aca="false">IF(ISERROR(VLOOKUP($A55,'Import Peak'!$A$3:FN$99,170,FALSE())-VLOOKUP($A55,'Import Peak Change'!$A$106:FN$202,170,FALSE())),0,(VLOOKUP($A55,'Import Peak'!$A$3:FN$99,170,FALSE())-VLOOKUP($A55,'Import Peak Change'!$A$106:FN$202,170,FALSE())))</f>
        <v>0</v>
      </c>
      <c r="FO55" s="193" t="n">
        <f aca="false">IF(ISERROR(VLOOKUP($A55,'Import Peak'!$A$3:FO$99,171,FALSE())-VLOOKUP($A55,'Import Peak Change'!$A$106:FO$202,171,FALSE())),0,(VLOOKUP($A55,'Import Peak'!$A$3:FO$99,171,FALSE())-VLOOKUP($A55,'Import Peak Change'!$A$106:FO$202,171,FALSE())))</f>
        <v>0</v>
      </c>
      <c r="FP55" s="193" t="n">
        <f aca="false">IF(ISERROR(VLOOKUP($A55,'Import Peak'!$A$3:FP$99,172,FALSE())-VLOOKUP($A55,'Import Peak Change'!$A$106:FP$202,172,FALSE())),0,(VLOOKUP($A55,'Import Peak'!$A$3:FP$99,172,FALSE())-VLOOKUP($A55,'Import Peak Change'!$A$106:FP$202,172,FALSE())))</f>
        <v>0</v>
      </c>
      <c r="FQ55" s="193" t="n">
        <f aca="false">IF(ISERROR(VLOOKUP($A55,'Import Peak'!$A$3:FQ$99,173,FALSE())-VLOOKUP($A55,'Import Peak Change'!$A$106:FQ$202,173,FALSE())),0,(VLOOKUP($A55,'Import Peak'!$A$3:FQ$99,173,FALSE())-VLOOKUP($A55,'Import Peak Change'!$A$106:FQ$202,173,FALSE())))</f>
        <v>0</v>
      </c>
      <c r="FR55" s="193" t="n">
        <f aca="false">IF(ISERROR(VLOOKUP($A55,'Import Peak'!$A$3:FR$99,174,FALSE())-VLOOKUP($A55,'Import Peak Change'!$A$106:FR$202,174,FALSE())),0,(VLOOKUP($A55,'Import Peak'!$A$3:FR$99,174,FALSE())-VLOOKUP($A55,'Import Peak Change'!$A$106:FR$202,174,FALSE())))</f>
        <v>0</v>
      </c>
      <c r="FS55" s="193" t="n">
        <f aca="false">IF(ISERROR(VLOOKUP($A55,'Import Peak'!$A$3:FS$99,175,FALSE())-VLOOKUP($A55,'Import Peak Change'!$A$106:FS$202,175,FALSE())),0,(VLOOKUP($A55,'Import Peak'!$A$3:FS$99,175,FALSE())-VLOOKUP($A55,'Import Peak Change'!$A$106:FS$202,175,FALSE())))</f>
        <v>0</v>
      </c>
      <c r="FT55" s="193" t="n">
        <f aca="false">IF(ISERROR(VLOOKUP($A55,'Import Peak'!$A$3:FT$99,176,FALSE())-VLOOKUP($A55,'Import Peak Change'!$A$106:FT$202,176,FALSE())),0,(VLOOKUP($A55,'Import Peak'!$A$3:FT$99,176,FALSE())-VLOOKUP($A55,'Import Peak Change'!$A$106:FT$202,176,FALSE())))</f>
        <v>0</v>
      </c>
      <c r="FU55" s="193" t="n">
        <f aca="false">IF(ISERROR(VLOOKUP($A55,'Import Peak'!$A$3:FU$99,177,FALSE())-VLOOKUP($A55,'Import Peak Change'!$A$106:FU$202,177,FALSE())),0,(VLOOKUP($A55,'Import Peak'!$A$3:FU$99,177,FALSE())-VLOOKUP($A55,'Import Peak Change'!$A$106:FU$202,177,FALSE())))</f>
        <v>0</v>
      </c>
      <c r="FV55" s="193" t="n">
        <f aca="false">IF(ISERROR(VLOOKUP($A55,'Import Peak'!$A$3:FV$99,178,FALSE())-VLOOKUP($A55,'Import Peak Change'!$A$106:FV$202,178,FALSE())),0,(VLOOKUP($A55,'Import Peak'!$A$3:FV$99,178,FALSE())-VLOOKUP($A55,'Import Peak Change'!$A$106:FV$202,178,FALSE())))</f>
        <v>0</v>
      </c>
      <c r="FW55" s="193" t="n">
        <f aca="false">IF(ISERROR(VLOOKUP($A55,'Import Peak'!$A$3:FW$99,179,FALSE())-VLOOKUP($A55,'Import Peak Change'!$A$106:FW$202,179,FALSE())),0,(VLOOKUP($A55,'Import Peak'!$A$3:FW$99,179,FALSE())-VLOOKUP($A55,'Import Peak Change'!$A$106:FW$202,179,FALSE())))</f>
        <v>0</v>
      </c>
      <c r="FX55" s="193" t="n">
        <f aca="false">IF(ISERROR(VLOOKUP($A55,'Import Peak'!$A$3:FX$99,180,FALSE())-VLOOKUP($A55,'Import Peak Change'!$A$106:FX$202,180,FALSE())),0,(VLOOKUP($A55,'Import Peak'!$A$3:FX$99,180,FALSE())-VLOOKUP($A55,'Import Peak Change'!$A$106:FX$202,180,FALSE())))</f>
        <v>0</v>
      </c>
      <c r="FY55" s="193" t="n">
        <f aca="false">IF(ISERROR(VLOOKUP($A55,'Import Peak'!$A$3:FY$99,181,FALSE())-VLOOKUP($A55,'Import Peak Change'!$A$106:FY$202,181,FALSE())),0,(VLOOKUP($A55,'Import Peak'!$A$3:FY$99,181,FALSE())-VLOOKUP($A55,'Import Peak Change'!$A$106:FY$202,181,FALSE())))</f>
        <v>0</v>
      </c>
      <c r="FZ55" s="193" t="n">
        <f aca="false">IF(ISERROR(VLOOKUP($A55,'Import Peak'!$A$3:FZ$99,182,FALSE())-VLOOKUP($A55,'Import Peak Change'!$A$106:FZ$202,182,FALSE())),0,(VLOOKUP($A55,'Import Peak'!$A$3:FZ$99,182,FALSE())-VLOOKUP($A55,'Import Peak Change'!$A$106:FZ$202,182,FALSE())))</f>
        <v>0</v>
      </c>
      <c r="GA55" s="193" t="n">
        <f aca="false">IF(ISERROR(VLOOKUP($A55,'Import Peak'!$A$3:GA$99,183,FALSE())-VLOOKUP($A55,'Import Peak Change'!$A$106:GA$202,183,FALSE())),0,(VLOOKUP($A55,'Import Peak'!$A$3:GA$99,183,FALSE())-VLOOKUP($A55,'Import Peak Change'!$A$106:GA$202,183,FALSE())))</f>
        <v>0</v>
      </c>
      <c r="GB55" s="193" t="n">
        <f aca="false">IF(ISERROR(VLOOKUP($A55,'Import Peak'!$A$3:GB$99,184,FALSE())-VLOOKUP($A55,'Import Peak Change'!$A$106:GB$202,184,FALSE())),0,(VLOOKUP($A55,'Import Peak'!$A$3:GB$99,184,FALSE())-VLOOKUP($A55,'Import Peak Change'!$A$106:GB$202,184,FALSE())))</f>
        <v>0</v>
      </c>
      <c r="GC55" s="193" t="n">
        <f aca="false">IF(ISERROR(VLOOKUP($A55,'Import Peak'!$A$3:GC$99,185,FALSE())-VLOOKUP($A55,'Import Peak Change'!$A$106:GC$202,185,FALSE())),0,(VLOOKUP($A55,'Import Peak'!$A$3:GC$99,185,FALSE())-VLOOKUP($A55,'Import Peak Change'!$A$106:GC$202,185,FALSE())))</f>
        <v>0</v>
      </c>
      <c r="GD55" s="193" t="n">
        <f aca="false">IF(ISERROR(VLOOKUP($A55,'Import Peak'!$A$3:GD$99,186,FALSE())-VLOOKUP($A55,'Import Peak Change'!$A$106:GD$202,186,FALSE())),0,(VLOOKUP($A55,'Import Peak'!$A$3:GD$99,186,FALSE())-VLOOKUP($A55,'Import Peak Change'!$A$106:GD$202,186,FALSE())))</f>
        <v>0</v>
      </c>
      <c r="GE55" s="193" t="n">
        <f aca="false">IF(ISERROR(VLOOKUP($A55,'Import Peak'!$A$3:GE$99,187,FALSE())-VLOOKUP($A55,'Import Peak Change'!$A$106:GE$202,187,FALSE())),0,(VLOOKUP($A55,'Import Peak'!$A$3:GE$99,187,FALSE())-VLOOKUP($A55,'Import Peak Change'!$A$106:GE$202,187,FALSE())))</f>
        <v>0</v>
      </c>
      <c r="GF55" s="193" t="n">
        <f aca="false">IF(ISERROR(VLOOKUP($A55,'Import Peak'!$A$3:GF$99,188,FALSE())-VLOOKUP($A55,'Import Peak Change'!$A$106:GF$202,188,FALSE())),0,(VLOOKUP($A55,'Import Peak'!$A$3:GF$99,188,FALSE())-VLOOKUP($A55,'Import Peak Change'!$A$106:GF$202,188,FALSE())))</f>
        <v>0</v>
      </c>
      <c r="GG55" s="193" t="n">
        <f aca="false">IF(ISERROR(VLOOKUP($A55,'Import Peak'!$A$3:GG$99,189,FALSE())-VLOOKUP($A55,'Import Peak Change'!$A$106:GG$202,189,FALSE())),0,(VLOOKUP($A55,'Import Peak'!$A$3:GG$99,189,FALSE())-VLOOKUP($A55,'Import Peak Change'!$A$106:GG$202,189,FALSE())))</f>
        <v>0</v>
      </c>
      <c r="GH55" s="193" t="n">
        <f aca="false">IF(ISERROR(VLOOKUP($A55,'Import Peak'!$A$3:GH$99,190,FALSE())-VLOOKUP($A55,'Import Peak Change'!$A$106:GH$202,190,FALSE())),0,(VLOOKUP($A55,'Import Peak'!$A$3:GH$99,190,FALSE())-VLOOKUP($A55,'Import Peak Change'!$A$106:GH$202,190,FALSE())))</f>
        <v>0</v>
      </c>
      <c r="GI55" s="193" t="n">
        <f aca="false">IF(ISERROR(VLOOKUP($A55,'Import Peak'!$A$3:GI$99,191,FALSE())-VLOOKUP($A55,'Import Peak Change'!$A$106:GI$202,191,FALSE())),0,(VLOOKUP($A55,'Import Peak'!$A$3:GI$99,191,FALSE())-VLOOKUP($A55,'Import Peak Change'!$A$106:GI$202,191,FALSE())))</f>
        <v>0</v>
      </c>
      <c r="GJ55" s="193" t="n">
        <f aca="false">IF(ISERROR(VLOOKUP($A55,'Import Peak'!$A$3:GJ$99,192,FALSE())-VLOOKUP($A55,'Import Peak Change'!$A$106:GJ$202,192,FALSE())),0,(VLOOKUP($A55,'Import Peak'!$A$3:GJ$99,192,FALSE())-VLOOKUP($A55,'Import Peak Change'!$A$106:GJ$202,192,FALSE())))</f>
        <v>0</v>
      </c>
      <c r="GK55" s="193" t="n">
        <f aca="false">IF(ISERROR(VLOOKUP($A55,'Import Peak'!$A$3:GK$99,193,FALSE())-VLOOKUP($A55,'Import Peak Change'!$A$106:GK$202,193,FALSE())),0,(VLOOKUP($A55,'Import Peak'!$A$3:GK$99,193,FALSE())-VLOOKUP($A55,'Import Peak Change'!$A$106:GK$202,193,FALSE())))</f>
        <v>0</v>
      </c>
      <c r="GL55" s="193" t="n">
        <f aca="false">IF(ISERROR(VLOOKUP($A55,'Import Peak'!$A$3:GL$99,194,FALSE())-VLOOKUP($A55,'Import Peak Change'!$A$106:GL$202,194,FALSE())),0,(VLOOKUP($A55,'Import Peak'!$A$3:GL$99,194,FALSE())-VLOOKUP($A55,'Import Peak Change'!$A$106:GL$202,194,FALSE())))</f>
        <v>0</v>
      </c>
      <c r="GM55" s="193" t="n">
        <f aca="false">IF(ISERROR(VLOOKUP($A55,'Import Peak'!$A$3:GM$99,195,FALSE())-VLOOKUP($A55,'Import Peak Change'!$A$106:GM$202,195,FALSE())),0,(VLOOKUP($A55,'Import Peak'!$A$3:GM$99,195,FALSE())-VLOOKUP($A55,'Import Peak Change'!$A$106:GM$202,195,FALSE())))</f>
        <v>0</v>
      </c>
      <c r="GN55" s="193" t="n">
        <f aca="false">IF(ISERROR(VLOOKUP($A55,'Import Peak'!$A$3:GN$99,196,FALSE())-VLOOKUP($A55,'Import Peak Change'!$A$106:GN$202,196,FALSE())),0,(VLOOKUP($A55,'Import Peak'!$A$3:GN$99,196,FALSE())-VLOOKUP($A55,'Import Peak Change'!$A$106:GN$202,196,FALSE())))</f>
        <v>0</v>
      </c>
      <c r="GO55" s="193" t="n">
        <f aca="false">IF(ISERROR(VLOOKUP($A55,'Import Peak'!$A$3:GO$99,197,FALSE())-VLOOKUP($A55,'Import Peak Change'!$A$106:GO$202,197,FALSE())),0,(VLOOKUP($A55,'Import Peak'!$A$3:GO$99,197,FALSE())-VLOOKUP($A55,'Import Peak Change'!$A$106:GO$202,197,FALSE())))</f>
        <v>0</v>
      </c>
      <c r="GP55" s="193" t="n">
        <f aca="false">IF(ISERROR(VLOOKUP($A55,'Import Peak'!$A$3:GP$99,198,FALSE())-VLOOKUP($A55,'Import Peak Change'!$A$106:GP$202,198,FALSE())),0,(VLOOKUP($A55,'Import Peak'!$A$3:GP$99,198,FALSE())-VLOOKUP($A55,'Import Peak Change'!$A$106:GP$202,198,FALSE())))</f>
        <v>0</v>
      </c>
      <c r="GQ55" s="193" t="n">
        <f aca="false">IF(ISERROR(VLOOKUP($A55,'Import Peak'!$A$3:GQ$99,199,FALSE())-VLOOKUP($A55,'Import Peak Change'!$A$106:GQ$202,199,FALSE())),0,(VLOOKUP($A55,'Import Peak'!$A$3:GQ$99,199,FALSE())-VLOOKUP($A55,'Import Peak Change'!$A$106:GQ$202,199,FALSE())))</f>
        <v>0</v>
      </c>
      <c r="GR55" s="193" t="n">
        <f aca="false">IF(ISERROR(VLOOKUP($A55,'Import Peak'!$A$3:GR$99,200,FALSE())-VLOOKUP($A55,'Import Peak Change'!$A$106:GR$202,200,FALSE())),0,(VLOOKUP($A55,'Import Peak'!$A$3:GR$99,200,FALSE())-VLOOKUP($A55,'Import Peak Change'!$A$106:GR$202,200,FALSE())))</f>
        <v>0</v>
      </c>
      <c r="GS55" s="193" t="n">
        <f aca="false">IF(ISERROR(VLOOKUP($A55,'Import Peak'!$A$3:GS$99,201,FALSE())-VLOOKUP($A55,'Import Peak Change'!$A$106:GS$202,201,FALSE())),0,(VLOOKUP($A55,'Import Peak'!$A$3:GS$99,201,FALSE())-VLOOKUP($A55,'Import Peak Change'!$A$106:GS$202,201,FALSE())))</f>
        <v>0</v>
      </c>
      <c r="GT55" s="193" t="n">
        <f aca="false">IF(ISERROR(VLOOKUP($A55,'Import Peak'!$A$3:GT$99,202,FALSE())-VLOOKUP($A55,'Import Peak Change'!$A$106:GT$202,202,FALSE())),0,(VLOOKUP($A55,'Import Peak'!$A$3:GT$99,202,FALSE())-VLOOKUP($A55,'Import Peak Change'!$A$106:GT$202,202,FALSE())))</f>
        <v>0</v>
      </c>
      <c r="GU55" s="193" t="n">
        <f aca="false">IF(ISERROR(VLOOKUP($A55,'Import Peak'!$A$3:GU$99,203,FALSE())-VLOOKUP($A55,'Import Peak Change'!$A$106:GU$202,203,FALSE())),0,(VLOOKUP($A55,'Import Peak'!$A$3:GU$99,203,FALSE())-VLOOKUP($A55,'Import Peak Change'!$A$106:GU$202,203,FALSE())))</f>
        <v>0</v>
      </c>
      <c r="GV55" s="193" t="n">
        <f aca="false">IF(ISERROR(VLOOKUP($A55,'Import Peak'!$A$3:GV$99,204,FALSE())-VLOOKUP($A55,'Import Peak Change'!$A$106:GV$202,204,FALSE())),0,(VLOOKUP($A55,'Import Peak'!$A$3:GV$99,204,FALSE())-VLOOKUP($A55,'Import Peak Change'!$A$106:GV$202,204,FALSE())))</f>
        <v>0</v>
      </c>
      <c r="GW55" s="193" t="n">
        <f aca="false">IF(ISERROR(VLOOKUP($A55,'Import Peak'!$A$3:GW$99,205,FALSE())-VLOOKUP($A55,'Import Peak Change'!$A$106:GW$202,205,FALSE())),0,(VLOOKUP($A55,'Import Peak'!$A$3:GW$99,205,FALSE())-VLOOKUP($A55,'Import Peak Change'!$A$106:GW$202,205,FALSE())))</f>
        <v>0</v>
      </c>
      <c r="GX55" s="193" t="n">
        <f aca="false">IF(ISERROR(VLOOKUP($A55,'Import Peak'!$A$3:GX$99,206,FALSE())-VLOOKUP($A55,'Import Peak Change'!$A$106:GX$202,206,FALSE())),0,(VLOOKUP($A55,'Import Peak'!$A$3:GX$99,206,FALSE())-VLOOKUP($A55,'Import Peak Change'!$A$106:GX$202,206,FALSE())))</f>
        <v>0</v>
      </c>
      <c r="GY55" s="193" t="n">
        <f aca="false">IF(ISERROR(VLOOKUP($A55,'Import Peak'!$A$3:GY$99,207,FALSE())-VLOOKUP($A55,'Import Peak Change'!$A$106:GY$202,207,FALSE())),0,(VLOOKUP($A55,'Import Peak'!$A$3:GY$99,207,FALSE())-VLOOKUP($A55,'Import Peak Change'!$A$106:GY$202,207,FALSE())))</f>
        <v>0</v>
      </c>
      <c r="GZ55" s="193" t="n">
        <f aca="false">IF(ISERROR(VLOOKUP($A55,'Import Peak'!$A$3:GZ$99,208,FALSE())-VLOOKUP($A55,'Import Peak Change'!$A$106:GZ$202,208,FALSE())),0,(VLOOKUP($A55,'Import Peak'!$A$3:GZ$99,208,FALSE())-VLOOKUP($A55,'Import Peak Change'!$A$106:GZ$202,208,FALSE())))</f>
        <v>0</v>
      </c>
      <c r="HA55" s="193" t="n">
        <f aca="false">IF(ISERROR(VLOOKUP($A55,'Import Peak'!$A$3:HA$99,209,FALSE())-VLOOKUP($A55,'Import Peak Change'!$A$106:HA$202,209,FALSE())),0,(VLOOKUP($A55,'Import Peak'!$A$3:HA$99,209,FALSE())-VLOOKUP($A55,'Import Peak Change'!$A$106:HA$202,209,FALSE())))</f>
        <v>0</v>
      </c>
      <c r="HB55" s="193" t="n">
        <f aca="false">IF(ISERROR(VLOOKUP($A55,'Import Peak'!$A$3:HB$99,210,FALSE())-VLOOKUP($A55,'Import Peak Change'!$A$106:HB$202,210,FALSE())),0,(VLOOKUP($A55,'Import Peak'!$A$3:HB$99,210,FALSE())-VLOOKUP($A55,'Import Peak Change'!$A$106:HB$202,210,FALSE())))</f>
        <v>0</v>
      </c>
      <c r="HC55" s="193" t="n">
        <f aca="false">IF(ISERROR(VLOOKUP($A55,'Import Peak'!$A$3:HC$99,211,FALSE())-VLOOKUP($A55,'Import Peak Change'!$A$106:HC$202,211,FALSE())),0,(VLOOKUP($A55,'Import Peak'!$A$3:HC$99,211,FALSE())-VLOOKUP($A55,'Import Peak Change'!$A$106:HC$202,211,FALSE())))</f>
        <v>0</v>
      </c>
      <c r="HD55" s="193" t="n">
        <f aca="false">IF(ISERROR(VLOOKUP($A55,'Import Peak'!$A$3:HD$99,212,FALSE())-VLOOKUP($A55,'Import Peak Change'!$A$106:HD$202,212,FALSE())),0,(VLOOKUP($A55,'Import Peak'!$A$3:HD$99,212,FALSE())-VLOOKUP($A55,'Import Peak Change'!$A$106:HD$202,212,FALSE())))</f>
        <v>0</v>
      </c>
      <c r="HE55" s="193" t="n">
        <f aca="false">IF(ISERROR(VLOOKUP($A55,'Import Peak'!$A$3:HE$99,213,FALSE())-VLOOKUP($A55,'Import Peak Change'!$A$106:HE$202,213,FALSE())),0,(VLOOKUP($A55,'Import Peak'!$A$3:HE$99,213,FALSE())-VLOOKUP($A55,'Import Peak Change'!$A$106:HE$202,213,FALSE())))</f>
        <v>0</v>
      </c>
      <c r="HF55" s="193" t="n">
        <f aca="false">IF(ISERROR(VLOOKUP($A55,'Import Peak'!$A$3:HF$99,214,FALSE())-VLOOKUP($A55,'Import Peak Change'!$A$106:HF$202,214,FALSE())),0,(VLOOKUP($A55,'Import Peak'!$A$3:HF$99,214,FALSE())-VLOOKUP($A55,'Import Peak Change'!$A$106:HF$202,214,FALSE())))</f>
        <v>0</v>
      </c>
      <c r="HG55" s="193" t="n">
        <f aca="false">IF(ISERROR(VLOOKUP($A55,'Import Peak'!$A$3:HG$99,215,FALSE())-VLOOKUP($A55,'Import Peak Change'!$A$106:HG$202,215,FALSE())),0,(VLOOKUP($A55,'Import Peak'!$A$3:HG$99,215,FALSE())-VLOOKUP($A55,'Import Peak Change'!$A$106:HG$202,215,FALSE())))</f>
        <v>0</v>
      </c>
      <c r="HH55" s="193" t="n">
        <f aca="false">IF(ISERROR(VLOOKUP($A55,'Import Peak'!$A$3:HH$99,216,FALSE())-VLOOKUP($A55,'Import Peak Change'!$A$106:HH$202,216,FALSE())),0,(VLOOKUP($A55,'Import Peak'!$A$3:HH$99,216,FALSE())-VLOOKUP($A55,'Import Peak Change'!$A$106:HH$202,216,FALSE())))</f>
        <v>0</v>
      </c>
      <c r="HI55" s="193" t="n">
        <f aca="false">IF(ISERROR(VLOOKUP($A55,'Import Peak'!$A$3:HI$99,217,FALSE())-VLOOKUP($A55,'Import Peak Change'!$A$106:HI$202,217,FALSE())),0,(VLOOKUP($A55,'Import Peak'!$A$3:HI$99,217,FALSE())-VLOOKUP($A55,'Import Peak Change'!$A$106:HI$202,217,FALSE())))</f>
        <v>0</v>
      </c>
      <c r="HJ55" s="193" t="n">
        <f aca="false">IF(ISERROR(VLOOKUP($A55,'Import Peak'!$A$3:HJ$99,218,FALSE())-VLOOKUP($A55,'Import Peak Change'!$A$106:HJ$202,218,FALSE())),0,(VLOOKUP($A55,'Import Peak'!$A$3:HJ$99,218,FALSE())-VLOOKUP($A55,'Import Peak Change'!$A$106:HJ$202,218,FALSE())))</f>
        <v>0</v>
      </c>
      <c r="HK55" s="193" t="n">
        <f aca="false">IF(ISERROR(VLOOKUP($A55,'Import Peak'!$A$3:HK$99,219,FALSE())-VLOOKUP($A55,'Import Peak Change'!$A$106:HK$202,219,FALSE())),0,(VLOOKUP($A55,'Import Peak'!$A$3:HK$99,219,FALSE())-VLOOKUP($A55,'Import Peak Change'!$A$106:HK$202,219,FALSE())))</f>
        <v>0</v>
      </c>
      <c r="HL55" s="193" t="n">
        <f aca="false">IF(ISERROR(VLOOKUP($A55,'Import Peak'!$A$3:HL$99,220,FALSE())-VLOOKUP($A55,'Import Peak Change'!$A$106:HL$202,220,FALSE())),0,(VLOOKUP($A55,'Import Peak'!$A$3:HL$99,220,FALSE())-VLOOKUP($A55,'Import Peak Change'!$A$106:HL$202,220,FALSE())))</f>
        <v>0</v>
      </c>
      <c r="HM55" s="193" t="n">
        <f aca="false">IF(ISERROR(VLOOKUP($A55,'Import Peak'!$A$3:HM$99,221,FALSE())-VLOOKUP($A55,'Import Peak Change'!$A$106:HM$202,221,FALSE())),0,(VLOOKUP($A55,'Import Peak'!$A$3:HM$99,221,FALSE())-VLOOKUP($A55,'Import Peak Change'!$A$106:HM$202,221,FALSE())))</f>
        <v>0</v>
      </c>
      <c r="HN55" s="193" t="n">
        <f aca="false">IF(ISERROR(VLOOKUP($A55,'Import Peak'!$A$3:HN$99,222,FALSE())-VLOOKUP($A55,'Import Peak Change'!$A$106:HN$202,222,FALSE())),0,(VLOOKUP($A55,'Import Peak'!$A$3:HN$99,222,FALSE())-VLOOKUP($A55,'Import Peak Change'!$A$106:HN$202,222,FALSE())))</f>
        <v>0</v>
      </c>
      <c r="HO55" s="193" t="n">
        <f aca="false">IF(ISERROR(VLOOKUP($A55,'Import Peak'!$A$3:HO$99,223,FALSE())-VLOOKUP($A55,'Import Peak Change'!$A$106:HO$202,223,FALSE())),0,(VLOOKUP($A55,'Import Peak'!$A$3:HO$99,223,FALSE())-VLOOKUP($A55,'Import Peak Change'!$A$106:HO$202,223,FALSE())))</f>
        <v>0</v>
      </c>
      <c r="HP55" s="193" t="n">
        <f aca="false">IF(ISERROR(VLOOKUP($A55,'Import Peak'!$A$3:HP$99,224,FALSE())-VLOOKUP($A55,'Import Peak Change'!$A$106:HP$202,224,FALSE())),0,(VLOOKUP($A55,'Import Peak'!$A$3:HP$99,224,FALSE())-VLOOKUP($A55,'Import Peak Change'!$A$106:HP$202,224,FALSE())))</f>
        <v>0</v>
      </c>
      <c r="HQ55" s="193" t="n">
        <f aca="false">IF(ISERROR(VLOOKUP($A55,'Import Peak'!$A$3:HQ$99,225,FALSE())-VLOOKUP($A55,'Import Peak Change'!$A$106:HQ$202,225,FALSE())),0,(VLOOKUP($A55,'Import Peak'!$A$3:HQ$99,225,FALSE())-VLOOKUP($A55,'Import Peak Change'!$A$106:HQ$202,225,FALSE())))</f>
        <v>0</v>
      </c>
      <c r="HR55" s="193" t="n">
        <f aca="false">IF(ISERROR(VLOOKUP($A55,'Import Peak'!$A$3:HR$99,226,FALSE())-VLOOKUP($A55,'Import Peak Change'!$A$106:HR$202,226,FALSE())),0,(VLOOKUP($A55,'Import Peak'!$A$3:HR$99,226,FALSE())-VLOOKUP($A55,'Import Peak Change'!$A$106:HR$202,226,FALSE())))</f>
        <v>0</v>
      </c>
      <c r="HS55" s="193" t="n">
        <f aca="false">IF(ISERROR(VLOOKUP($A55,'Import Peak'!$A$3:HS$99,227,FALSE())-VLOOKUP($A55,'Import Peak Change'!$A$106:HS$202,227,FALSE())),0,(VLOOKUP($A55,'Import Peak'!$A$3:HS$99,227,FALSE())-VLOOKUP($A55,'Import Peak Change'!$A$106:HS$202,227,FALSE())))</f>
        <v>0</v>
      </c>
      <c r="HT55" s="193" t="n">
        <f aca="false">IF(ISERROR(VLOOKUP($A55,'Import Peak'!$A$3:HT$99,228,FALSE())-VLOOKUP($A55,'Import Peak Change'!$A$106:HT$202,228,FALSE())),0,(VLOOKUP($A55,'Import Peak'!$A$3:HT$99,228,FALSE())-VLOOKUP($A55,'Import Peak Change'!$A$106:HT$202,228,FALSE())))</f>
        <v>0</v>
      </c>
      <c r="HU55" s="193" t="n">
        <f aca="false">IF(ISERROR(VLOOKUP($A55,'Import Peak'!$A$3:HU$99,229,FALSE())-VLOOKUP($A55,'Import Peak Change'!$A$106:HU$202,229,FALSE())),0,(VLOOKUP($A55,'Import Peak'!$A$3:HU$99,229,FALSE())-VLOOKUP($A55,'Import Peak Change'!$A$106:HU$202,229,FALSE())))</f>
        <v>0</v>
      </c>
      <c r="HV55" s="193" t="n">
        <f aca="false">IF(ISERROR(VLOOKUP($A55,'Import Peak'!$A$3:HV$99,230,FALSE())-VLOOKUP($A55,'Import Peak Change'!$A$106:HV$202,230,FALSE())),0,(VLOOKUP($A55,'Import Peak'!$A$3:HV$99,230,FALSE())-VLOOKUP($A55,'Import Peak Change'!$A$106:HV$202,230,FALSE())))</f>
        <v>0</v>
      </c>
      <c r="HW55" s="193" t="n">
        <f aca="false">IF(ISERROR(VLOOKUP($A55,'Import Peak'!$A$3:HW$99,231,FALSE())-VLOOKUP($A55,'Import Peak Change'!$A$106:HW$202,231,FALSE())),0,(VLOOKUP($A55,'Import Peak'!$A$3:HW$99,231,FALSE())-VLOOKUP($A55,'Import Peak Change'!$A$106:HW$202,231,FALSE())))</f>
        <v>0</v>
      </c>
      <c r="HX55" s="193" t="n">
        <f aca="false">IF(ISERROR(VLOOKUP($A55,'Import Peak'!$A$3:HX$99,232,FALSE())-VLOOKUP($A55,'Import Peak Change'!$A$106:HX$202,232,FALSE())),0,(VLOOKUP($A55,'Import Peak'!$A$3:HX$99,232,FALSE())-VLOOKUP($A55,'Import Peak Change'!$A$106:HX$202,232,FALSE())))</f>
        <v>0</v>
      </c>
      <c r="HY55" s="193" t="n">
        <f aca="false">IF(ISERROR(VLOOKUP($A55,'Import Peak'!$A$3:HY$99,233,FALSE())-VLOOKUP($A55,'Import Peak Change'!$A$106:HY$202,233,FALSE())),0,(VLOOKUP($A55,'Import Peak'!$A$3:HY$99,233,FALSE())-VLOOKUP($A55,'Import Peak Change'!$A$106:HY$202,233,FALSE())))</f>
        <v>0</v>
      </c>
      <c r="HZ55" s="193" t="n">
        <f aca="false">IF(ISERROR(VLOOKUP($A55,'Import Peak'!$A$3:HZ$99,234,FALSE())-VLOOKUP($A55,'Import Peak Change'!$A$106:HZ$202,234,FALSE())),0,(VLOOKUP($A55,'Import Peak'!$A$3:HZ$99,234,FALSE())-VLOOKUP($A55,'Import Peak Change'!$A$106:HZ$202,234,FALSE())))</f>
        <v>0</v>
      </c>
      <c r="IA55" s="193" t="n">
        <f aca="false">IF(ISERROR(VLOOKUP($A55,'Import Peak'!$A$3:IA$99,235,FALSE())-VLOOKUP($A55,'Import Peak Change'!$A$106:IA$202,235,FALSE())),0,(VLOOKUP($A55,'Import Peak'!$A$3:IA$99,235,FALSE())-VLOOKUP($A55,'Import Peak Change'!$A$106:IA$202,235,FALSE())))</f>
        <v>0</v>
      </c>
      <c r="IB55" s="193" t="n">
        <f aca="false">IF(ISERROR(VLOOKUP($A55,'Import Peak'!$A$3:IB$99,236,FALSE())-VLOOKUP($A55,'Import Peak Change'!$A$106:IB$202,236,FALSE())),0,(VLOOKUP($A55,'Import Peak'!$A$3:IB$99,236,FALSE())-VLOOKUP($A55,'Import Peak Change'!$A$106:IB$202,236,FALSE())))</f>
        <v>0</v>
      </c>
      <c r="IC55" s="193" t="n">
        <f aca="false">IF(ISERROR(VLOOKUP($A55,'Import Peak'!$A$3:IC$99,237,FALSE())-VLOOKUP($A55,'Import Peak Change'!$A$106:IC$202,237,FALSE())),0,(VLOOKUP($A55,'Import Peak'!$A$3:IC$99,237,FALSE())-VLOOKUP($A55,'Import Peak Change'!$A$106:IC$202,237,FALSE())))</f>
        <v>0</v>
      </c>
      <c r="ID55" s="193" t="n">
        <f aca="false">IF(ISERROR(VLOOKUP($A55,'Import Peak'!$A$3:ID$99,238,FALSE())-VLOOKUP($A55,'Import Peak Change'!$A$106:ID$202,238,FALSE())),0,(VLOOKUP($A55,'Import Peak'!$A$3:ID$99,238,FALSE())-VLOOKUP($A55,'Import Peak Change'!$A$106:ID$202,238,FALSE())))</f>
        <v>0</v>
      </c>
      <c r="IE55" s="193" t="n">
        <f aca="false">IF(ISERROR(VLOOKUP($A55,'Import Peak'!$A$3:IE$99,239,FALSE())-VLOOKUP($A55,'Import Peak Change'!$A$106:IE$202,239,FALSE())),0,(VLOOKUP($A55,'Import Peak'!$A$3:IE$99,239,FALSE())-VLOOKUP($A55,'Import Peak Change'!$A$106:IE$202,239,FALSE())))</f>
        <v>0</v>
      </c>
    </row>
    <row r="56" customFormat="false" ht="12.75" hidden="false" customHeight="false" outlineLevel="0" collapsed="false">
      <c r="A56" s="201" t="str">
        <f aca="false">IF('Import Peak'!A53=0,"",'Import Peak'!A53)</f>
        <v/>
      </c>
      <c r="B56" s="193"/>
      <c r="C56" s="193"/>
      <c r="D56" s="193"/>
      <c r="E56" s="193"/>
      <c r="F56" s="193"/>
      <c r="G56" s="193" t="n">
        <f aca="false">IF(ISERROR(VLOOKUP($A56,'Import Peak'!$A$3:G$99,7,FALSE())-VLOOKUP($A56,'Import Peak Change'!$A$106:G$202,7,FALSE())),0,(VLOOKUP($A56,'Import Peak'!$A$3:G$99,7,FALSE())-VLOOKUP($A56,'Import Peak Change'!$A$106:G$202,7,FALSE())))</f>
        <v>0</v>
      </c>
      <c r="H56" s="193" t="n">
        <f aca="false">IF(ISERROR(VLOOKUP($A56,'Import Peak'!$A$3:H$99,8,FALSE())-VLOOKUP($A56,'Import Peak Change'!$A$106:H$202,8,FALSE())),0,(VLOOKUP($A56,'Import Peak'!$A$3:H$99,8,FALSE())-VLOOKUP($A56,'Import Peak Change'!$A$106:H$202,8,FALSE())))</f>
        <v>0</v>
      </c>
      <c r="I56" s="193" t="n">
        <f aca="false">IF(ISERROR(VLOOKUP($A56,'Import Peak'!$A$3:I$99,9,FALSE())-VLOOKUP($A56,'Import Peak Change'!$A$106:I$202,9,FALSE())),0,(VLOOKUP($A56,'Import Peak'!$A$3:I$99,9,FALSE())-VLOOKUP($A56,'Import Peak Change'!$A$106:I$202,9,FALSE())))</f>
        <v>0</v>
      </c>
      <c r="J56" s="193" t="n">
        <f aca="false">IF(ISERROR(VLOOKUP($A56,'Import Peak'!$A$3:J$99,10,FALSE())-VLOOKUP($A56,'Import Peak Change'!$A$106:J$202,10,FALSE())),0,(VLOOKUP($A56,'Import Peak'!$A$3:J$99,10,FALSE())-VLOOKUP($A56,'Import Peak Change'!$A$106:J$202,10,FALSE())))</f>
        <v>0</v>
      </c>
      <c r="K56" s="193" t="n">
        <f aca="false">IF(ISERROR(VLOOKUP($A56,'Import Peak'!$A$3:K$99,11,FALSE())-VLOOKUP($A56,'Import Peak Change'!$A$106:K$202,11,FALSE())),0,(VLOOKUP($A56,'Import Peak'!$A$3:K$99,11,FALSE())-VLOOKUP($A56,'Import Peak Change'!$A$106:K$202,11,FALSE())))</f>
        <v>0</v>
      </c>
      <c r="L56" s="193" t="n">
        <f aca="false">IF(ISERROR(VLOOKUP($A56,'Import Peak'!$A$3:L$99,12,FALSE())-VLOOKUP($A56,'Import Peak Change'!$A$106:L$202,12,FALSE())),0,(VLOOKUP($A56,'Import Peak'!$A$3:L$99,12,FALSE())-VLOOKUP($A56,'Import Peak Change'!$A$106:L$202,12,FALSE())))</f>
        <v>0</v>
      </c>
      <c r="M56" s="193" t="n">
        <f aca="false">IF(ISERROR(VLOOKUP($A56,'Import Peak'!$A$3:M$99,13,FALSE())-VLOOKUP($A56,'Import Peak Change'!$A$106:M$202,13,FALSE())),0,(VLOOKUP($A56,'Import Peak'!$A$3:M$99,13,FALSE())-VLOOKUP($A56,'Import Peak Change'!$A$106:M$202,13,FALSE())))</f>
        <v>0</v>
      </c>
      <c r="N56" s="193" t="n">
        <f aca="false">IF(ISERROR(VLOOKUP($A56,'Import Peak'!$A$3:N$99,14,FALSE())-VLOOKUP($A56,'Import Peak Change'!$A$106:N$202,14,FALSE())),0,(VLOOKUP($A56,'Import Peak'!$A$3:N$99,14,FALSE())-VLOOKUP($A56,'Import Peak Change'!$A$106:N$202,14,FALSE())))</f>
        <v>0</v>
      </c>
      <c r="O56" s="193" t="n">
        <f aca="false">IF(ISERROR(VLOOKUP($A56,'Import Peak'!$A$3:O$99,15,FALSE())-VLOOKUP($A56,'Import Peak Change'!$A$106:O$202,15,FALSE())),0,(VLOOKUP($A56,'Import Peak'!$A$3:O$99,15,FALSE())-VLOOKUP($A56,'Import Peak Change'!$A$106:O$202,15,FALSE())))</f>
        <v>0</v>
      </c>
      <c r="P56" s="193" t="n">
        <f aca="false">IF(ISERROR(VLOOKUP($A56,'Import Peak'!$A$3:P$99,16,FALSE())-VLOOKUP($A56,'Import Peak Change'!$A$106:P$202,16,FALSE())),0,(VLOOKUP($A56,'Import Peak'!$A$3:P$99,16,FALSE())-VLOOKUP($A56,'Import Peak Change'!$A$106:P$202,16,FALSE())))</f>
        <v>0</v>
      </c>
      <c r="Q56" s="193" t="n">
        <f aca="false">IF(ISERROR(VLOOKUP($A56,'Import Peak'!$A$3:Q$99,17,FALSE())-VLOOKUP($A56,'Import Peak Change'!$A$106:Q$202,17,FALSE())),0,(VLOOKUP($A56,'Import Peak'!$A$3:Q$99,17,FALSE())-VLOOKUP($A56,'Import Peak Change'!$A$106:Q$202,17,FALSE())))</f>
        <v>0</v>
      </c>
      <c r="R56" s="193" t="n">
        <f aca="false">IF(ISERROR(VLOOKUP($A56,'Import Peak'!$A$3:R$99,18,FALSE())-VLOOKUP($A56,'Import Peak Change'!$A$106:R$202,18,FALSE())),0,(VLOOKUP($A56,'Import Peak'!$A$3:R$99,18,FALSE())-VLOOKUP($A56,'Import Peak Change'!$A$106:R$202,18,FALSE())))</f>
        <v>0</v>
      </c>
      <c r="S56" s="193" t="n">
        <f aca="false">IF(ISERROR(VLOOKUP($A56,'Import Peak'!$A$3:S$99,19,FALSE())-VLOOKUP($A56,'Import Peak Change'!$A$106:S$202,19,FALSE())),0,(VLOOKUP($A56,'Import Peak'!$A$3:S$99,19,FALSE())-VLOOKUP($A56,'Import Peak Change'!$A$106:S$202,19,FALSE())))</f>
        <v>0</v>
      </c>
      <c r="T56" s="193" t="n">
        <f aca="false">IF(ISERROR(VLOOKUP($A56,'Import Peak'!$A$3:T$99,20,FALSE())-VLOOKUP($A56,'Import Peak Change'!$A$106:T$202,20,FALSE())),0,(VLOOKUP($A56,'Import Peak'!$A$3:T$99,20,FALSE())-VLOOKUP($A56,'Import Peak Change'!$A$106:T$202,20,FALSE())))</f>
        <v>0</v>
      </c>
      <c r="U56" s="193" t="n">
        <f aca="false">IF(ISERROR(VLOOKUP($A56,'Import Peak'!$A$3:U$99,21,FALSE())-VLOOKUP($A56,'Import Peak Change'!$A$106:U$202,21,FALSE())),0,(VLOOKUP($A56,'Import Peak'!$A$3:U$99,21,FALSE())-VLOOKUP($A56,'Import Peak Change'!$A$106:U$202,21,FALSE())))</f>
        <v>0</v>
      </c>
      <c r="V56" s="193" t="n">
        <f aca="false">IF(ISERROR(VLOOKUP($A56,'Import Peak'!$A$3:V$99,22,FALSE())-VLOOKUP($A56,'Import Peak Change'!$A$106:V$202,22,FALSE())),0,(VLOOKUP($A56,'Import Peak'!$A$3:V$99,22,FALSE())-VLOOKUP($A56,'Import Peak Change'!$A$106:V$202,22,FALSE())))</f>
        <v>0</v>
      </c>
      <c r="W56" s="193" t="n">
        <f aca="false">IF(ISERROR(VLOOKUP($A56,'Import Peak'!$A$3:W$99,23,FALSE())-VLOOKUP($A56,'Import Peak Change'!$A$106:W$202,23,FALSE())),0,(VLOOKUP($A56,'Import Peak'!$A$3:W$99,23,FALSE())-VLOOKUP($A56,'Import Peak Change'!$A$106:W$202,23,FALSE())))</f>
        <v>0</v>
      </c>
      <c r="X56" s="193" t="n">
        <f aca="false">IF(ISERROR(VLOOKUP($A56,'Import Peak'!$A$3:X$99,24,FALSE())-VLOOKUP($A56,'Import Peak Change'!$A$106:X$202,24,FALSE())),0,(VLOOKUP($A56,'Import Peak'!$A$3:X$99,24,FALSE())-VLOOKUP($A56,'Import Peak Change'!$A$106:X$202,24,FALSE())))</f>
        <v>0</v>
      </c>
      <c r="Y56" s="193" t="n">
        <f aca="false">IF(ISERROR(VLOOKUP($A56,'Import Peak'!$A$3:Y$99,25,FALSE())-VLOOKUP($A56,'Import Peak Change'!$A$106:Y$202,25,FALSE())),0,(VLOOKUP($A56,'Import Peak'!$A$3:Y$99,25,FALSE())-VLOOKUP($A56,'Import Peak Change'!$A$106:Y$202,25,FALSE())))</f>
        <v>0</v>
      </c>
      <c r="Z56" s="193" t="n">
        <f aca="false">IF(ISERROR(VLOOKUP($A56,'Import Peak'!$A$3:Z$99,26,FALSE())-VLOOKUP($A56,'Import Peak Change'!$A$106:Z$202,26,FALSE())),0,(VLOOKUP($A56,'Import Peak'!$A$3:Z$99,26,FALSE())-VLOOKUP($A56,'Import Peak Change'!$A$106:Z$202,26,FALSE())))</f>
        <v>0</v>
      </c>
      <c r="AA56" s="193" t="n">
        <f aca="false">IF(ISERROR(VLOOKUP($A56,'Import Peak'!$A$3:AA$99,27,FALSE())-VLOOKUP($A56,'Import Peak Change'!$A$106:AA$202,27,FALSE())),0,(VLOOKUP($A56,'Import Peak'!$A$3:AA$99,27,FALSE())-VLOOKUP($A56,'Import Peak Change'!$A$106:AA$202,27,FALSE())))</f>
        <v>0</v>
      </c>
      <c r="AB56" s="193" t="n">
        <f aca="false">IF(ISERROR(VLOOKUP($A56,'Import Peak'!$A$3:AB$99,28,FALSE())-VLOOKUP($A56,'Import Peak Change'!$A$106:AB$202,28,FALSE())),0,(VLOOKUP($A56,'Import Peak'!$A$3:AB$99,28,FALSE())-VLOOKUP($A56,'Import Peak Change'!$A$106:AB$202,28,FALSE())))</f>
        <v>0</v>
      </c>
      <c r="AC56" s="193" t="n">
        <f aca="false">IF(ISERROR(VLOOKUP($A56,'Import Peak'!$A$3:AC$99,29,FALSE())-VLOOKUP($A56,'Import Peak Change'!$A$106:AC$202,29,FALSE())),0,(VLOOKUP($A56,'Import Peak'!$A$3:AC$99,29,FALSE())-VLOOKUP($A56,'Import Peak Change'!$A$106:AC$202,29,FALSE())))</f>
        <v>0</v>
      </c>
      <c r="AD56" s="193" t="n">
        <f aca="false">IF(ISERROR(VLOOKUP($A56,'Import Peak'!$A$3:AD$99,30,FALSE())-VLOOKUP($A56,'Import Peak Change'!$A$106:AD$202,30,FALSE())),0,(VLOOKUP($A56,'Import Peak'!$A$3:AD$99,30,FALSE())-VLOOKUP($A56,'Import Peak Change'!$A$106:AD$202,30,FALSE())))</f>
        <v>0</v>
      </c>
      <c r="AE56" s="193" t="n">
        <f aca="false">IF(ISERROR(VLOOKUP($A56,'Import Peak'!$A$3:AE$99,31,FALSE())-VLOOKUP($A56,'Import Peak Change'!$A$106:AE$202,31,FALSE())),0,(VLOOKUP($A56,'Import Peak'!$A$3:AE$99,31,FALSE())-VLOOKUP($A56,'Import Peak Change'!$A$106:AE$202,31,FALSE())))</f>
        <v>0</v>
      </c>
      <c r="AF56" s="193" t="n">
        <f aca="false">IF(ISERROR(VLOOKUP($A56,'Import Peak'!$A$3:AF$99,32,FALSE())-VLOOKUP($A56,'Import Peak Change'!$A$106:AF$202,32,FALSE())),0,(VLOOKUP($A56,'Import Peak'!$A$3:AF$99,32,FALSE())-VLOOKUP($A56,'Import Peak Change'!$A$106:AF$202,32,FALSE())))</f>
        <v>0</v>
      </c>
      <c r="AG56" s="193" t="n">
        <f aca="false">IF(ISERROR(VLOOKUP($A56,'Import Peak'!$A$3:AG$99,33,FALSE())-VLOOKUP($A56,'Import Peak Change'!$A$106:AG$202,33,FALSE())),0,(VLOOKUP($A56,'Import Peak'!$A$3:AG$99,33,FALSE())-VLOOKUP($A56,'Import Peak Change'!$A$106:AG$202,33,FALSE())))</f>
        <v>0</v>
      </c>
      <c r="AH56" s="193" t="n">
        <f aca="false">IF(ISERROR(VLOOKUP($A56,'Import Peak'!$A$3:AH$99,34,FALSE())-VLOOKUP($A56,'Import Peak Change'!$A$106:AH$202,34,FALSE())),0,(VLOOKUP($A56,'Import Peak'!$A$3:AH$99,34,FALSE())-VLOOKUP($A56,'Import Peak Change'!$A$106:AH$202,34,FALSE())))</f>
        <v>0</v>
      </c>
      <c r="AI56" s="193" t="n">
        <f aca="false">IF(ISERROR(VLOOKUP($A56,'Import Peak'!$A$3:AI$99,35,FALSE())-VLOOKUP($A56,'Import Peak Change'!$A$106:AI$202,35,FALSE())),0,(VLOOKUP($A56,'Import Peak'!$A$3:AI$99,35,FALSE())-VLOOKUP($A56,'Import Peak Change'!$A$106:AI$202,35,FALSE())))</f>
        <v>0</v>
      </c>
      <c r="AJ56" s="193" t="n">
        <f aca="false">IF(ISERROR(VLOOKUP($A56,'Import Peak'!$A$3:AJ$99,36,FALSE())-VLOOKUP($A56,'Import Peak Change'!$A$106:AJ$202,36,FALSE())),0,(VLOOKUP($A56,'Import Peak'!$A$3:AJ$99,36,FALSE())-VLOOKUP($A56,'Import Peak Change'!$A$106:AJ$202,36,FALSE())))</f>
        <v>0</v>
      </c>
      <c r="AK56" s="193" t="n">
        <f aca="false">IF(ISERROR(VLOOKUP($A56,'Import Peak'!$A$3:AK$99,37,FALSE())-VLOOKUP($A56,'Import Peak Change'!$A$106:AK$202,37,FALSE())),0,(VLOOKUP($A56,'Import Peak'!$A$3:AK$99,37,FALSE())-VLOOKUP($A56,'Import Peak Change'!$A$106:AK$202,37,FALSE())))</f>
        <v>0</v>
      </c>
      <c r="AL56" s="193" t="n">
        <f aca="false">IF(ISERROR(VLOOKUP($A56,'Import Peak'!$A$3:AL$99,38,FALSE())-VLOOKUP($A56,'Import Peak Change'!$A$106:AL$202,38,FALSE())),0,(VLOOKUP($A56,'Import Peak'!$A$3:AL$99,38,FALSE())-VLOOKUP($A56,'Import Peak Change'!$A$106:AL$202,38,FALSE())))</f>
        <v>0</v>
      </c>
      <c r="AM56" s="193" t="n">
        <f aca="false">IF(ISERROR(VLOOKUP($A56,'Import Peak'!$A$3:AM$99,39,FALSE())-VLOOKUP($A56,'Import Peak Change'!$A$106:AM$202,39,FALSE())),0,(VLOOKUP($A56,'Import Peak'!$A$3:AM$99,39,FALSE())-VLOOKUP($A56,'Import Peak Change'!$A$106:AM$202,39,FALSE())))</f>
        <v>0</v>
      </c>
      <c r="AN56" s="193" t="n">
        <f aca="false">IF(ISERROR(VLOOKUP($A56,'Import Peak'!$A$3:AN$99,40,FALSE())-VLOOKUP($A56,'Import Peak Change'!$A$106:AN$202,40,FALSE())),0,(VLOOKUP($A56,'Import Peak'!$A$3:AN$99,40,FALSE())-VLOOKUP($A56,'Import Peak Change'!$A$106:AN$202,40,FALSE())))</f>
        <v>0</v>
      </c>
      <c r="AO56" s="193" t="n">
        <f aca="false">IF(ISERROR(VLOOKUP($A56,'Import Peak'!$A$3:AO$99,41,FALSE())-VLOOKUP($A56,'Import Peak Change'!$A$106:AO$202,41,FALSE())),0,(VLOOKUP($A56,'Import Peak'!$A$3:AO$99,41,FALSE())-VLOOKUP($A56,'Import Peak Change'!$A$106:AO$202,41,FALSE())))</f>
        <v>0</v>
      </c>
      <c r="AP56" s="193" t="n">
        <f aca="false">IF(ISERROR(VLOOKUP($A56,'Import Peak'!$A$3:AP$99,42,FALSE())-VLOOKUP($A56,'Import Peak Change'!$A$106:AP$202,42,FALSE())),0,(VLOOKUP($A56,'Import Peak'!$A$3:AP$99,42,FALSE())-VLOOKUP($A56,'Import Peak Change'!$A$106:AP$202,42,FALSE())))</f>
        <v>0</v>
      </c>
      <c r="AQ56" s="193" t="n">
        <f aca="false">IF(ISERROR(VLOOKUP($A56,'Import Peak'!$A$3:AQ$99,43,FALSE())-VLOOKUP($A56,'Import Peak Change'!$A$106:AQ$202,43,FALSE())),0,(VLOOKUP($A56,'Import Peak'!$A$3:AQ$99,43,FALSE())-VLOOKUP($A56,'Import Peak Change'!$A$106:AQ$202,43,FALSE())))</f>
        <v>0</v>
      </c>
      <c r="AR56" s="193" t="n">
        <f aca="false">IF(ISERROR(VLOOKUP($A56,'Import Peak'!$A$3:AR$99,44,FALSE())-VLOOKUP($A56,'Import Peak Change'!$A$106:AR$202,44,FALSE())),0,(VLOOKUP($A56,'Import Peak'!$A$3:AR$99,44,FALSE())-VLOOKUP($A56,'Import Peak Change'!$A$106:AR$202,44,FALSE())))</f>
        <v>0</v>
      </c>
      <c r="AS56" s="193" t="n">
        <f aca="false">IF(ISERROR(VLOOKUP($A56,'Import Peak'!$A$3:AS$99,45,FALSE())-VLOOKUP($A56,'Import Peak Change'!$A$106:AS$202,45,FALSE())),0,(VLOOKUP($A56,'Import Peak'!$A$3:AS$99,45,FALSE())-VLOOKUP($A56,'Import Peak Change'!$A$106:AS$202,45,FALSE())))</f>
        <v>0</v>
      </c>
      <c r="AT56" s="193" t="n">
        <f aca="false">IF(ISERROR(VLOOKUP($A56,'Import Peak'!$A$3:AT$99,46,FALSE())-VLOOKUP($A56,'Import Peak Change'!$A$106:AT$202,46,FALSE())),0,(VLOOKUP($A56,'Import Peak'!$A$3:AT$99,46,FALSE())-VLOOKUP($A56,'Import Peak Change'!$A$106:AT$202,46,FALSE())))</f>
        <v>0</v>
      </c>
      <c r="AU56" s="193" t="n">
        <f aca="false">IF(ISERROR(VLOOKUP($A56,'Import Peak'!$A$3:AU$99,47,FALSE())-VLOOKUP($A56,'Import Peak Change'!$A$106:AU$202,47,FALSE())),0,(VLOOKUP($A56,'Import Peak'!$A$3:AU$99,47,FALSE())-VLOOKUP($A56,'Import Peak Change'!$A$106:AU$202,47,FALSE())))</f>
        <v>0</v>
      </c>
      <c r="AV56" s="193" t="n">
        <f aca="false">IF(ISERROR(VLOOKUP($A56,'Import Peak'!$A$3:AV$99,48,FALSE())-VLOOKUP($A56,'Import Peak Change'!$A$106:AV$202,48,FALSE())),0,(VLOOKUP($A56,'Import Peak'!$A$3:AV$99,48,FALSE())-VLOOKUP($A56,'Import Peak Change'!$A$106:AV$202,48,FALSE())))</f>
        <v>0</v>
      </c>
      <c r="AW56" s="193" t="n">
        <f aca="false">IF(ISERROR(VLOOKUP($A56,'Import Peak'!$A$3:AW$99,49,FALSE())-VLOOKUP($A56,'Import Peak Change'!$A$106:AW$202,49,FALSE())),0,(VLOOKUP($A56,'Import Peak'!$A$3:AW$99,49,FALSE())-VLOOKUP($A56,'Import Peak Change'!$A$106:AW$202,49,FALSE())))</f>
        <v>0</v>
      </c>
      <c r="AX56" s="193" t="n">
        <f aca="false">IF(ISERROR(VLOOKUP($A56,'Import Peak'!$A$3:AX$99,50,FALSE())-VLOOKUP($A56,'Import Peak Change'!$A$106:AX$202,50,FALSE())),0,(VLOOKUP($A56,'Import Peak'!$A$3:AX$99,50,FALSE())-VLOOKUP($A56,'Import Peak Change'!$A$106:AX$202,50,FALSE())))</f>
        <v>0</v>
      </c>
      <c r="AY56" s="193" t="n">
        <f aca="false">IF(ISERROR(VLOOKUP($A56,'Import Peak'!$A$3:AY$99,51,FALSE())-VLOOKUP($A56,'Import Peak Change'!$A$106:AY$202,51,FALSE())),0,(VLOOKUP($A56,'Import Peak'!$A$3:AY$99,51,FALSE())-VLOOKUP($A56,'Import Peak Change'!$A$106:AY$202,51,FALSE())))</f>
        <v>0</v>
      </c>
      <c r="AZ56" s="193" t="n">
        <f aca="false">IF(ISERROR(VLOOKUP($A56,'Import Peak'!$A$3:AZ$99,52,FALSE())-VLOOKUP($A56,'Import Peak Change'!$A$106:AZ$202,52,FALSE())),0,(VLOOKUP($A56,'Import Peak'!$A$3:AZ$99,52,FALSE())-VLOOKUP($A56,'Import Peak Change'!$A$106:AZ$202,52,FALSE())))</f>
        <v>0</v>
      </c>
      <c r="BA56" s="193" t="n">
        <f aca="false">IF(ISERROR(VLOOKUP($A56,'Import Peak'!$A$3:BA$99,53,FALSE())-VLOOKUP($A56,'Import Peak Change'!$A$106:BA$202,53,FALSE())),0,(VLOOKUP($A56,'Import Peak'!$A$3:BA$99,53,FALSE())-VLOOKUP($A56,'Import Peak Change'!$A$106:BA$202,53,FALSE())))</f>
        <v>0</v>
      </c>
      <c r="BB56" s="193" t="n">
        <f aca="false">IF(ISERROR(VLOOKUP($A56,'Import Peak'!$A$3:BB$99,54,FALSE())-VLOOKUP($A56,'Import Peak Change'!$A$106:BB$202,54,FALSE())),0,(VLOOKUP($A56,'Import Peak'!$A$3:BB$99,54,FALSE())-VLOOKUP($A56,'Import Peak Change'!$A$106:BB$202,54,FALSE())))</f>
        <v>0</v>
      </c>
      <c r="BC56" s="193" t="n">
        <f aca="false">IF(ISERROR(VLOOKUP($A56,'Import Peak'!$A$3:BC$99,55,FALSE())-VLOOKUP($A56,'Import Peak Change'!$A$106:BC$202,55,FALSE())),0,(VLOOKUP($A56,'Import Peak'!$A$3:BC$99,55,FALSE())-VLOOKUP($A56,'Import Peak Change'!$A$106:BC$202,55,FALSE())))</f>
        <v>0</v>
      </c>
      <c r="BD56" s="193" t="n">
        <f aca="false">IF(ISERROR(VLOOKUP($A56,'Import Peak'!$A$3:BD$99,56,FALSE())-VLOOKUP($A56,'Import Peak Change'!$A$106:BD$202,56,FALSE())),0,(VLOOKUP($A56,'Import Peak'!$A$3:BD$99,56,FALSE())-VLOOKUP($A56,'Import Peak Change'!$A$106:BD$202,56,FALSE())))</f>
        <v>0</v>
      </c>
      <c r="BE56" s="193" t="n">
        <f aca="false">IF(ISERROR(VLOOKUP($A56,'Import Peak'!$A$3:BE$99,57,FALSE())-VLOOKUP($A56,'Import Peak Change'!$A$106:BE$202,57,FALSE())),0,(VLOOKUP($A56,'Import Peak'!$A$3:BE$99,57,FALSE())-VLOOKUP($A56,'Import Peak Change'!$A$106:BE$202,57,FALSE())))</f>
        <v>0</v>
      </c>
      <c r="BF56" s="193" t="n">
        <f aca="false">IF(ISERROR(VLOOKUP($A56,'Import Peak'!$A$3:BF$99,58,FALSE())-VLOOKUP($A56,'Import Peak Change'!$A$106:BF$202,58,FALSE())),0,(VLOOKUP($A56,'Import Peak'!$A$3:BF$99,58,FALSE())-VLOOKUP($A56,'Import Peak Change'!$A$106:BF$202,58,FALSE())))</f>
        <v>0</v>
      </c>
      <c r="BG56" s="193" t="n">
        <f aca="false">IF(ISERROR(VLOOKUP($A56,'Import Peak'!$A$3:BG$99,59,FALSE())-VLOOKUP($A56,'Import Peak Change'!$A$106:BG$202,59,FALSE())),0,(VLOOKUP($A56,'Import Peak'!$A$3:BG$99,59,FALSE())-VLOOKUP($A56,'Import Peak Change'!$A$106:BG$202,59,FALSE())))</f>
        <v>0</v>
      </c>
      <c r="BH56" s="193" t="n">
        <f aca="false">IF(ISERROR(VLOOKUP($A56,'Import Peak'!$A$3:BH$99,60,FALSE())-VLOOKUP($A56,'Import Peak Change'!$A$106:BH$202,60,FALSE())),0,(VLOOKUP($A56,'Import Peak'!$A$3:BH$99,60,FALSE())-VLOOKUP($A56,'Import Peak Change'!$A$106:BH$202,60,FALSE())))</f>
        <v>0</v>
      </c>
      <c r="BI56" s="193" t="n">
        <f aca="false">IF(ISERROR(VLOOKUP($A56,'Import Peak'!$A$3:BI$99,61,FALSE())-VLOOKUP($A56,'Import Peak Change'!$A$106:BI$202,61,FALSE())),0,(VLOOKUP($A56,'Import Peak'!$A$3:BI$99,61,FALSE())-VLOOKUP($A56,'Import Peak Change'!$A$106:BI$202,61,FALSE())))</f>
        <v>0</v>
      </c>
      <c r="BJ56" s="193" t="n">
        <f aca="false">IF(ISERROR(VLOOKUP($A56,'Import Peak'!$A$3:BJ$99,62,FALSE())-VLOOKUP($A56,'Import Peak Change'!$A$106:BJ$202,62,FALSE())),0,(VLOOKUP($A56,'Import Peak'!$A$3:BJ$99,62,FALSE())-VLOOKUP($A56,'Import Peak Change'!$A$106:BJ$202,62,FALSE())))</f>
        <v>0</v>
      </c>
      <c r="BK56" s="193" t="n">
        <f aca="false">IF(ISERROR(VLOOKUP($A56,'Import Peak'!$A$3:BK$99,63,FALSE())-VLOOKUP($A56,'Import Peak Change'!$A$106:BK$202,63,FALSE())),0,(VLOOKUP($A56,'Import Peak'!$A$3:BK$99,63,FALSE())-VLOOKUP($A56,'Import Peak Change'!$A$106:BK$202,63,FALSE())))</f>
        <v>0</v>
      </c>
      <c r="BL56" s="193" t="n">
        <f aca="false">IF(ISERROR(VLOOKUP($A56,'Import Peak'!$A$3:BL$99,64,FALSE())-VLOOKUP($A56,'Import Peak Change'!$A$106:BL$202,64,FALSE())),0,(VLOOKUP($A56,'Import Peak'!$A$3:BL$99,64,FALSE())-VLOOKUP($A56,'Import Peak Change'!$A$106:BL$202,64,FALSE())))</f>
        <v>0</v>
      </c>
      <c r="BM56" s="193" t="n">
        <f aca="false">IF(ISERROR(VLOOKUP($A56,'Import Peak'!$A$3:BM$99,65,FALSE())-VLOOKUP($A56,'Import Peak Change'!$A$106:BM$202,65,FALSE())),0,(VLOOKUP($A56,'Import Peak'!$A$3:BM$99,65,FALSE())-VLOOKUP($A56,'Import Peak Change'!$A$106:BM$202,65,FALSE())))</f>
        <v>0</v>
      </c>
      <c r="BN56" s="193" t="n">
        <f aca="false">IF(ISERROR(VLOOKUP($A56,'Import Peak'!$A$3:BN$99,66,FALSE())-VLOOKUP($A56,'Import Peak Change'!$A$106:BN$202,66,FALSE())),0,(VLOOKUP($A56,'Import Peak'!$A$3:BN$99,66,FALSE())-VLOOKUP($A56,'Import Peak Change'!$A$106:BN$202,66,FALSE())))</f>
        <v>0</v>
      </c>
      <c r="BO56" s="193" t="n">
        <f aca="false">IF(ISERROR(VLOOKUP($A56,'Import Peak'!$A$3:BO$99,67,FALSE())-VLOOKUP($A56,'Import Peak Change'!$A$106:BO$202,67,FALSE())),0,(VLOOKUP($A56,'Import Peak'!$A$3:BO$99,67,FALSE())-VLOOKUP($A56,'Import Peak Change'!$A$106:BO$202,67,FALSE())))</f>
        <v>0</v>
      </c>
      <c r="BP56" s="193" t="n">
        <f aca="false">IF(ISERROR(VLOOKUP($A56,'Import Peak'!$A$3:BP$99,68,FALSE())-VLOOKUP($A56,'Import Peak Change'!$A$106:BP$202,68,FALSE())),0,(VLOOKUP($A56,'Import Peak'!$A$3:BP$99,68,FALSE())-VLOOKUP($A56,'Import Peak Change'!$A$106:BP$202,68,FALSE())))</f>
        <v>0</v>
      </c>
      <c r="BQ56" s="193" t="n">
        <f aca="false">IF(ISERROR(VLOOKUP($A56,'Import Peak'!$A$3:BQ$99,69,FALSE())-VLOOKUP($A56,'Import Peak Change'!$A$106:BQ$202,69,FALSE())),0,(VLOOKUP($A56,'Import Peak'!$A$3:BQ$99,69,FALSE())-VLOOKUP($A56,'Import Peak Change'!$A$106:BQ$202,69,FALSE())))</f>
        <v>0</v>
      </c>
      <c r="BR56" s="193" t="n">
        <f aca="false">IF(ISERROR(VLOOKUP($A56,'Import Peak'!$A$3:BR$99,70,FALSE())-VLOOKUP($A56,'Import Peak Change'!$A$106:BR$202,70,FALSE())),0,(VLOOKUP($A56,'Import Peak'!$A$3:BR$99,70,FALSE())-VLOOKUP($A56,'Import Peak Change'!$A$106:BR$202,70,FALSE())))</f>
        <v>0</v>
      </c>
      <c r="BS56" s="193" t="n">
        <f aca="false">IF(ISERROR(VLOOKUP($A56,'Import Peak'!$A$3:BS$99,71,FALSE())-VLOOKUP($A56,'Import Peak Change'!$A$106:BS$202,71,FALSE())),0,(VLOOKUP($A56,'Import Peak'!$A$3:BS$99,71,FALSE())-VLOOKUP($A56,'Import Peak Change'!$A$106:BS$202,71,FALSE())))</f>
        <v>0</v>
      </c>
      <c r="BT56" s="193" t="n">
        <f aca="false">IF(ISERROR(VLOOKUP($A56,'Import Peak'!$A$3:BT$99,72,FALSE())-VLOOKUP($A56,'Import Peak Change'!$A$106:BT$202,72,FALSE())),0,(VLOOKUP($A56,'Import Peak'!$A$3:BT$99,72,FALSE())-VLOOKUP($A56,'Import Peak Change'!$A$106:BT$202,72,FALSE())))</f>
        <v>0</v>
      </c>
      <c r="BU56" s="193" t="n">
        <f aca="false">IF(ISERROR(VLOOKUP($A56,'Import Peak'!$A$3:BU$99,73,FALSE())-VLOOKUP($A56,'Import Peak Change'!$A$106:BU$202,73,FALSE())),0,(VLOOKUP($A56,'Import Peak'!$A$3:BU$99,73,FALSE())-VLOOKUP($A56,'Import Peak Change'!$A$106:BU$202,73,FALSE())))</f>
        <v>0</v>
      </c>
      <c r="BV56" s="193" t="n">
        <f aca="false">IF(ISERROR(VLOOKUP($A56,'Import Peak'!$A$3:BV$99,74,FALSE())-VLOOKUP($A56,'Import Peak Change'!$A$106:BV$202,74,FALSE())),0,(VLOOKUP($A56,'Import Peak'!$A$3:BV$99,74,FALSE())-VLOOKUP($A56,'Import Peak Change'!$A$106:BV$202,74,FALSE())))</f>
        <v>0</v>
      </c>
      <c r="BW56" s="193" t="n">
        <f aca="false">IF(ISERROR(VLOOKUP($A56,'Import Peak'!$A$3:BW$99,75,FALSE())-VLOOKUP($A56,'Import Peak Change'!$A$106:BW$202,75,FALSE())),0,(VLOOKUP($A56,'Import Peak'!$A$3:BW$99,75,FALSE())-VLOOKUP($A56,'Import Peak Change'!$A$106:BW$202,75,FALSE())))</f>
        <v>0</v>
      </c>
      <c r="BX56" s="193" t="n">
        <f aca="false">IF(ISERROR(VLOOKUP($A56,'Import Peak'!$A$3:BX$99,76,FALSE())-VLOOKUP($A56,'Import Peak Change'!$A$106:BX$202,76,FALSE())),0,(VLOOKUP($A56,'Import Peak'!$A$3:BX$99,76,FALSE())-VLOOKUP($A56,'Import Peak Change'!$A$106:BX$202,76,FALSE())))</f>
        <v>0</v>
      </c>
      <c r="BY56" s="193" t="n">
        <f aca="false">IF(ISERROR(VLOOKUP($A56,'Import Peak'!$A$3:BY$99,77,FALSE())-VLOOKUP($A56,'Import Peak Change'!$A$106:BY$202,77,FALSE())),0,(VLOOKUP($A56,'Import Peak'!$A$3:BY$99,77,FALSE())-VLOOKUP($A56,'Import Peak Change'!$A$106:BY$202,77,FALSE())))</f>
        <v>0</v>
      </c>
      <c r="BZ56" s="193" t="n">
        <f aca="false">IF(ISERROR(VLOOKUP($A56,'Import Peak'!$A$3:BZ$99,78,FALSE())-VLOOKUP($A56,'Import Peak Change'!$A$106:BZ$202,78,FALSE())),0,(VLOOKUP($A56,'Import Peak'!$A$3:BZ$99,78,FALSE())-VLOOKUP($A56,'Import Peak Change'!$A$106:BZ$202,78,FALSE())))</f>
        <v>0</v>
      </c>
      <c r="CA56" s="193" t="n">
        <f aca="false">IF(ISERROR(VLOOKUP($A56,'Import Peak'!$A$3:CA$99,79,FALSE())-VLOOKUP($A56,'Import Peak Change'!$A$106:CA$202,79,FALSE())),0,(VLOOKUP($A56,'Import Peak'!$A$3:CA$99,79,FALSE())-VLOOKUP($A56,'Import Peak Change'!$A$106:CA$202,79,FALSE())))</f>
        <v>0</v>
      </c>
      <c r="CB56" s="193" t="n">
        <f aca="false">IF(ISERROR(VLOOKUP($A56,'Import Peak'!$A$3:CB$99,80,FALSE())-VLOOKUP($A56,'Import Peak Change'!$A$106:CB$202,80,FALSE())),0,(VLOOKUP($A56,'Import Peak'!$A$3:CB$99,80,FALSE())-VLOOKUP($A56,'Import Peak Change'!$A$106:CB$202,80,FALSE())))</f>
        <v>0</v>
      </c>
      <c r="CC56" s="193" t="n">
        <f aca="false">IF(ISERROR(VLOOKUP($A56,'Import Peak'!$A$3:CC$99,81,FALSE())-VLOOKUP($A56,'Import Peak Change'!$A$106:CC$202,81,FALSE())),0,(VLOOKUP($A56,'Import Peak'!$A$3:CC$99,81,FALSE())-VLOOKUP($A56,'Import Peak Change'!$A$106:CC$202,81,FALSE())))</f>
        <v>0</v>
      </c>
      <c r="CD56" s="193" t="n">
        <f aca="false">IF(ISERROR(VLOOKUP($A56,'Import Peak'!$A$3:CD$99,82,FALSE())-VLOOKUP($A56,'Import Peak Change'!$A$106:CD$202,82,FALSE())),0,(VLOOKUP($A56,'Import Peak'!$A$3:CD$99,82,FALSE())-VLOOKUP($A56,'Import Peak Change'!$A$106:CD$202,82,FALSE())))</f>
        <v>0</v>
      </c>
      <c r="CE56" s="193" t="n">
        <f aca="false">IF(ISERROR(VLOOKUP($A56,'Import Peak'!$A$3:CE$99,83,FALSE())-VLOOKUP($A56,'Import Peak Change'!$A$106:CE$202,83,FALSE())),0,(VLOOKUP($A56,'Import Peak'!$A$3:CE$99,83,FALSE())-VLOOKUP($A56,'Import Peak Change'!$A$106:CE$202,83,FALSE())))</f>
        <v>0</v>
      </c>
      <c r="CF56" s="193" t="n">
        <f aca="false">IF(ISERROR(VLOOKUP($A56,'Import Peak'!$A$3:CF$99,84,FALSE())-VLOOKUP($A56,'Import Peak Change'!$A$106:CF$202,84,FALSE())),0,(VLOOKUP($A56,'Import Peak'!$A$3:CF$99,84,FALSE())-VLOOKUP($A56,'Import Peak Change'!$A$106:CF$202,84,FALSE())))</f>
        <v>0</v>
      </c>
      <c r="CG56" s="193" t="n">
        <f aca="false">IF(ISERROR(VLOOKUP($A56,'Import Peak'!$A$3:CG$99,85,FALSE())-VLOOKUP($A56,'Import Peak Change'!$A$106:CG$202,85,FALSE())),0,(VLOOKUP($A56,'Import Peak'!$A$3:CG$99,85,FALSE())-VLOOKUP($A56,'Import Peak Change'!$A$106:CG$202,85,FALSE())))</f>
        <v>0</v>
      </c>
      <c r="CH56" s="193" t="n">
        <f aca="false">IF(ISERROR(VLOOKUP($A56,'Import Peak'!$A$3:CH$99,86,FALSE())-VLOOKUP($A56,'Import Peak Change'!$A$106:CH$202,86,FALSE())),0,(VLOOKUP($A56,'Import Peak'!$A$3:CH$99,86,FALSE())-VLOOKUP($A56,'Import Peak Change'!$A$106:CH$202,86,FALSE())))</f>
        <v>0</v>
      </c>
      <c r="CI56" s="193" t="n">
        <f aca="false">IF(ISERROR(VLOOKUP($A56,'Import Peak'!$A$3:CI$99,87,FALSE())-VLOOKUP($A56,'Import Peak Change'!$A$106:CI$202,87,FALSE())),0,(VLOOKUP($A56,'Import Peak'!$A$3:CI$99,87,FALSE())-VLOOKUP($A56,'Import Peak Change'!$A$106:CI$202,87,FALSE())))</f>
        <v>0</v>
      </c>
      <c r="CJ56" s="193" t="n">
        <f aca="false">IF(ISERROR(VLOOKUP($A56,'Import Peak'!$A$3:CJ$99,88,FALSE())-VLOOKUP($A56,'Import Peak Change'!$A$106:CJ$202,88,FALSE())),0,(VLOOKUP($A56,'Import Peak'!$A$3:CJ$99,88,FALSE())-VLOOKUP($A56,'Import Peak Change'!$A$106:CJ$202,88,FALSE())))</f>
        <v>0</v>
      </c>
      <c r="CK56" s="193" t="n">
        <f aca="false">IF(ISERROR(VLOOKUP($A56,'Import Peak'!$A$3:CK$99,89,FALSE())-VLOOKUP($A56,'Import Peak Change'!$A$106:CK$202,89,FALSE())),0,(VLOOKUP($A56,'Import Peak'!$A$3:CK$99,89,FALSE())-VLOOKUP($A56,'Import Peak Change'!$A$106:CK$202,89,FALSE())))</f>
        <v>0</v>
      </c>
      <c r="CL56" s="193" t="n">
        <f aca="false">IF(ISERROR(VLOOKUP($A56,'Import Peak'!$A$3:CL$99,90,FALSE())-VLOOKUP($A56,'Import Peak Change'!$A$106:CL$202,90,FALSE())),0,(VLOOKUP($A56,'Import Peak'!$A$3:CL$99,90,FALSE())-VLOOKUP($A56,'Import Peak Change'!$A$106:CL$202,90,FALSE())))</f>
        <v>0</v>
      </c>
      <c r="CM56" s="193" t="n">
        <f aca="false">IF(ISERROR(VLOOKUP($A56,'Import Peak'!$A$3:CM$99,91,FALSE())-VLOOKUP($A56,'Import Peak Change'!$A$106:CM$202,91,FALSE())),0,(VLOOKUP($A56,'Import Peak'!$A$3:CM$99,91,FALSE())-VLOOKUP($A56,'Import Peak Change'!$A$106:CM$202,91,FALSE())))</f>
        <v>0</v>
      </c>
      <c r="CN56" s="193" t="n">
        <f aca="false">IF(ISERROR(VLOOKUP($A56,'Import Peak'!$A$3:CN$99,92,FALSE())-VLOOKUP($A56,'Import Peak Change'!$A$106:CN$202,92,FALSE())),0,(VLOOKUP($A56,'Import Peak'!$A$3:CN$99,92,FALSE())-VLOOKUP($A56,'Import Peak Change'!$A$106:CN$202,92,FALSE())))</f>
        <v>0</v>
      </c>
      <c r="CO56" s="193" t="n">
        <f aca="false">IF(ISERROR(VLOOKUP($A56,'Import Peak'!$A$3:CO$99,93,FALSE())-VLOOKUP($A56,'Import Peak Change'!$A$106:CO$202,93,FALSE())),0,(VLOOKUP($A56,'Import Peak'!$A$3:CO$99,93,FALSE())-VLOOKUP($A56,'Import Peak Change'!$A$106:CO$202,93,FALSE())))</f>
        <v>0</v>
      </c>
      <c r="CP56" s="193" t="n">
        <f aca="false">IF(ISERROR(VLOOKUP($A56,'Import Peak'!$A$3:CP$99,94,FALSE())-VLOOKUP($A56,'Import Peak Change'!$A$106:CP$202,94,FALSE())),0,(VLOOKUP($A56,'Import Peak'!$A$3:CP$99,94,FALSE())-VLOOKUP($A56,'Import Peak Change'!$A$106:CP$202,94,FALSE())))</f>
        <v>0</v>
      </c>
      <c r="CQ56" s="193" t="n">
        <f aca="false">IF(ISERROR(VLOOKUP($A56,'Import Peak'!$A$3:CQ$99,95,FALSE())-VLOOKUP($A56,'Import Peak Change'!$A$106:CQ$202,95,FALSE())),0,(VLOOKUP($A56,'Import Peak'!$A$3:CQ$99,95,FALSE())-VLOOKUP($A56,'Import Peak Change'!$A$106:CQ$202,95,FALSE())))</f>
        <v>0</v>
      </c>
      <c r="CR56" s="193" t="n">
        <f aca="false">IF(ISERROR(VLOOKUP($A56,'Import Peak'!$A$3:CR$99,96,FALSE())-VLOOKUP($A56,'Import Peak Change'!$A$106:CR$202,96,FALSE())),0,(VLOOKUP($A56,'Import Peak'!$A$3:CR$99,96,FALSE())-VLOOKUP($A56,'Import Peak Change'!$A$106:CR$202,96,FALSE())))</f>
        <v>0</v>
      </c>
      <c r="CS56" s="193" t="n">
        <f aca="false">IF(ISERROR(VLOOKUP($A56,'Import Peak'!$A$3:CS$99,97,FALSE())-VLOOKUP($A56,'Import Peak Change'!$A$106:CS$202,97,FALSE())),0,(VLOOKUP($A56,'Import Peak'!$A$3:CS$99,97,FALSE())-VLOOKUP($A56,'Import Peak Change'!$A$106:CS$202,97,FALSE())))</f>
        <v>0</v>
      </c>
      <c r="CT56" s="193" t="n">
        <f aca="false">IF(ISERROR(VLOOKUP($A56,'Import Peak'!$A$3:CT$99,98,FALSE())-VLOOKUP($A56,'Import Peak Change'!$A$106:CT$202,98,FALSE())),0,(VLOOKUP($A56,'Import Peak'!$A$3:CT$99,98,FALSE())-VLOOKUP($A56,'Import Peak Change'!$A$106:CT$202,98,FALSE())))</f>
        <v>0</v>
      </c>
      <c r="CU56" s="193" t="n">
        <f aca="false">IF(ISERROR(VLOOKUP($A56,'Import Peak'!$A$3:CU$99,99,FALSE())-VLOOKUP($A56,'Import Peak Change'!$A$106:CU$202,99,FALSE())),0,(VLOOKUP($A56,'Import Peak'!$A$3:CU$99,99,FALSE())-VLOOKUP($A56,'Import Peak Change'!$A$106:CU$202,99,FALSE())))</f>
        <v>0</v>
      </c>
      <c r="CV56" s="193" t="n">
        <f aca="false">IF(ISERROR(VLOOKUP($A56,'Import Peak'!$A$3:CV$99,100,FALSE())-VLOOKUP($A56,'Import Peak Change'!$A$106:CV$202,100,FALSE())),0,(VLOOKUP($A56,'Import Peak'!$A$3:CV$99,100,FALSE())-VLOOKUP($A56,'Import Peak Change'!$A$106:CV$202,100,FALSE())))</f>
        <v>0</v>
      </c>
      <c r="CW56" s="193" t="n">
        <f aca="false">IF(ISERROR(VLOOKUP($A56,'Import Peak'!$A$3:CW$99,101,FALSE())-VLOOKUP($A56,'Import Peak Change'!$A$106:CW$202,101,FALSE())),0,(VLOOKUP($A56,'Import Peak'!$A$3:CW$99,101,FALSE())-VLOOKUP($A56,'Import Peak Change'!$A$106:CW$202,101,FALSE())))</f>
        <v>0</v>
      </c>
      <c r="CX56" s="193" t="n">
        <f aca="false">IF(ISERROR(VLOOKUP($A56,'Import Peak'!$A$3:CX$99,102,FALSE())-VLOOKUP($A56,'Import Peak Change'!$A$106:CX$202,102,FALSE())),0,(VLOOKUP($A56,'Import Peak'!$A$3:CX$99,102,FALSE())-VLOOKUP($A56,'Import Peak Change'!$A$106:CX$202,102,FALSE())))</f>
        <v>0</v>
      </c>
      <c r="CY56" s="193" t="n">
        <f aca="false">IF(ISERROR(VLOOKUP($A56,'Import Peak'!$A$3:CY$99,103,FALSE())-VLOOKUP($A56,'Import Peak Change'!$A$106:CY$202,103,FALSE())),0,(VLOOKUP($A56,'Import Peak'!$A$3:CY$99,103,FALSE())-VLOOKUP($A56,'Import Peak Change'!$A$106:CY$202,103,FALSE())))</f>
        <v>0</v>
      </c>
      <c r="CZ56" s="193" t="n">
        <f aca="false">IF(ISERROR(VLOOKUP($A56,'Import Peak'!$A$3:CZ$99,104,FALSE())-VLOOKUP($A56,'Import Peak Change'!$A$106:CZ$202,104,FALSE())),0,(VLOOKUP($A56,'Import Peak'!$A$3:CZ$99,104,FALSE())-VLOOKUP($A56,'Import Peak Change'!$A$106:CZ$202,104,FALSE())))</f>
        <v>0</v>
      </c>
      <c r="DA56" s="193" t="n">
        <f aca="false">IF(ISERROR(VLOOKUP($A56,'Import Peak'!$A$3:DA$99,105,FALSE())-VLOOKUP($A56,'Import Peak Change'!$A$106:DA$202,105,FALSE())),0,(VLOOKUP($A56,'Import Peak'!$A$3:DA$99,105,FALSE())-VLOOKUP($A56,'Import Peak Change'!$A$106:DA$202,105,FALSE())))</f>
        <v>0</v>
      </c>
      <c r="DB56" s="193" t="n">
        <f aca="false">IF(ISERROR(VLOOKUP($A56,'Import Peak'!$A$3:DB$99,106,FALSE())-VLOOKUP($A56,'Import Peak Change'!$A$106:DB$202,106,FALSE())),0,(VLOOKUP($A56,'Import Peak'!$A$3:DB$99,106,FALSE())-VLOOKUP($A56,'Import Peak Change'!$A$106:DB$202,106,FALSE())))</f>
        <v>0</v>
      </c>
      <c r="DC56" s="193" t="n">
        <f aca="false">IF(ISERROR(VLOOKUP($A56,'Import Peak'!$A$3:DC$99,107,FALSE())-VLOOKUP($A56,'Import Peak Change'!$A$106:DC$202,107,FALSE())),0,(VLOOKUP($A56,'Import Peak'!$A$3:DC$99,107,FALSE())-VLOOKUP($A56,'Import Peak Change'!$A$106:DC$202,107,FALSE())))</f>
        <v>0</v>
      </c>
      <c r="DD56" s="193" t="n">
        <f aca="false">IF(ISERROR(VLOOKUP($A56,'Import Peak'!$A$3:DD$99,108,FALSE())-VLOOKUP($A56,'Import Peak Change'!$A$106:DD$202,108,FALSE())),0,(VLOOKUP($A56,'Import Peak'!$A$3:DD$99,108,FALSE())-VLOOKUP($A56,'Import Peak Change'!$A$106:DD$202,108,FALSE())))</f>
        <v>0</v>
      </c>
      <c r="DE56" s="193" t="n">
        <f aca="false">IF(ISERROR(VLOOKUP($A56,'Import Peak'!$A$3:DE$99,109,FALSE())-VLOOKUP($A56,'Import Peak Change'!$A$106:DE$202,109,FALSE())),0,(VLOOKUP($A56,'Import Peak'!$A$3:DE$99,109,FALSE())-VLOOKUP($A56,'Import Peak Change'!$A$106:DE$202,109,FALSE())))</f>
        <v>0</v>
      </c>
      <c r="DF56" s="193" t="n">
        <f aca="false">IF(ISERROR(VLOOKUP($A56,'Import Peak'!$A$3:DF$99,110,FALSE())-VLOOKUP($A56,'Import Peak Change'!$A$106:DF$202,110,FALSE())),0,(VLOOKUP($A56,'Import Peak'!$A$3:DF$99,110,FALSE())-VLOOKUP($A56,'Import Peak Change'!$A$106:DF$202,110,FALSE())))</f>
        <v>0</v>
      </c>
      <c r="DG56" s="193" t="n">
        <f aca="false">IF(ISERROR(VLOOKUP($A56,'Import Peak'!$A$3:DG$99,111,FALSE())-VLOOKUP($A56,'Import Peak Change'!$A$106:DG$202,111,FALSE())),0,(VLOOKUP($A56,'Import Peak'!$A$3:DG$99,111,FALSE())-VLOOKUP($A56,'Import Peak Change'!$A$106:DG$202,111,FALSE())))</f>
        <v>0</v>
      </c>
      <c r="DH56" s="193" t="n">
        <f aca="false">IF(ISERROR(VLOOKUP($A56,'Import Peak'!$A$3:DH$99,112,FALSE())-VLOOKUP($A56,'Import Peak Change'!$A$106:DH$202,112,FALSE())),0,(VLOOKUP($A56,'Import Peak'!$A$3:DH$99,112,FALSE())-VLOOKUP($A56,'Import Peak Change'!$A$106:DH$202,112,FALSE())))</f>
        <v>0</v>
      </c>
      <c r="DI56" s="193" t="n">
        <f aca="false">IF(ISERROR(VLOOKUP($A56,'Import Peak'!$A$3:DI$99,113,FALSE())-VLOOKUP($A56,'Import Peak Change'!$A$106:DI$202,113,FALSE())),0,(VLOOKUP($A56,'Import Peak'!$A$3:DI$99,113,FALSE())-VLOOKUP($A56,'Import Peak Change'!$A$106:DI$202,113,FALSE())))</f>
        <v>0</v>
      </c>
      <c r="DJ56" s="193" t="n">
        <f aca="false">IF(ISERROR(VLOOKUP($A56,'Import Peak'!$A$3:DJ$99,114,FALSE())-VLOOKUP($A56,'Import Peak Change'!$A$106:DJ$202,114,FALSE())),0,(VLOOKUP($A56,'Import Peak'!$A$3:DJ$99,114,FALSE())-VLOOKUP($A56,'Import Peak Change'!$A$106:DJ$202,114,FALSE())))</f>
        <v>0</v>
      </c>
      <c r="DK56" s="193" t="n">
        <f aca="false">IF(ISERROR(VLOOKUP($A56,'Import Peak'!$A$3:DK$99,115,FALSE())-VLOOKUP($A56,'Import Peak Change'!$A$106:DK$202,115,FALSE())),0,(VLOOKUP($A56,'Import Peak'!$A$3:DK$99,115,FALSE())-VLOOKUP($A56,'Import Peak Change'!$A$106:DK$202,115,FALSE())))</f>
        <v>0</v>
      </c>
      <c r="DL56" s="193" t="n">
        <f aca="false">IF(ISERROR(VLOOKUP($A56,'Import Peak'!$A$3:DL$99,116,FALSE())-VLOOKUP($A56,'Import Peak Change'!$A$106:DL$202,116,FALSE())),0,(VLOOKUP($A56,'Import Peak'!$A$3:DL$99,116,FALSE())-VLOOKUP($A56,'Import Peak Change'!$A$106:DL$202,116,FALSE())))</f>
        <v>0</v>
      </c>
      <c r="DM56" s="193" t="n">
        <f aca="false">IF(ISERROR(VLOOKUP($A56,'Import Peak'!$A$3:DM$99,117,FALSE())-VLOOKUP($A56,'Import Peak Change'!$A$106:DM$202,117,FALSE())),0,(VLOOKUP($A56,'Import Peak'!$A$3:DM$99,117,FALSE())-VLOOKUP($A56,'Import Peak Change'!$A$106:DM$202,117,FALSE())))</f>
        <v>0</v>
      </c>
      <c r="DN56" s="193" t="n">
        <f aca="false">IF(ISERROR(VLOOKUP($A56,'Import Peak'!$A$3:DN$99,118,FALSE())-VLOOKUP($A56,'Import Peak Change'!$A$106:DN$202,118,FALSE())),0,(VLOOKUP($A56,'Import Peak'!$A$3:DN$99,118,FALSE())-VLOOKUP($A56,'Import Peak Change'!$A$106:DN$202,118,FALSE())))</f>
        <v>0</v>
      </c>
      <c r="DO56" s="193" t="n">
        <f aca="false">IF(ISERROR(VLOOKUP($A56,'Import Peak'!$A$3:DO$99,119,FALSE())-VLOOKUP($A56,'Import Peak Change'!$A$106:DO$202,119,FALSE())),0,(VLOOKUP($A56,'Import Peak'!$A$3:DO$99,119,FALSE())-VLOOKUP($A56,'Import Peak Change'!$A$106:DO$202,119,FALSE())))</f>
        <v>0</v>
      </c>
      <c r="DP56" s="193" t="n">
        <f aca="false">IF(ISERROR(VLOOKUP($A56,'Import Peak'!$A$3:DP$99,120,FALSE())-VLOOKUP($A56,'Import Peak Change'!$A$106:DP$202,120,FALSE())),0,(VLOOKUP($A56,'Import Peak'!$A$3:DP$99,120,FALSE())-VLOOKUP($A56,'Import Peak Change'!$A$106:DP$202,120,FALSE())))</f>
        <v>0</v>
      </c>
      <c r="DQ56" s="193" t="n">
        <f aca="false">IF(ISERROR(VLOOKUP($A56,'Import Peak'!$A$3:DQ$99,121,FALSE())-VLOOKUP($A56,'Import Peak Change'!$A$106:DQ$202,121,FALSE())),0,(VLOOKUP($A56,'Import Peak'!$A$3:DQ$99,121,FALSE())-VLOOKUP($A56,'Import Peak Change'!$A$106:DQ$202,121,FALSE())))</f>
        <v>0</v>
      </c>
      <c r="DR56" s="193" t="n">
        <f aca="false">IF(ISERROR(VLOOKUP($A56,'Import Peak'!$A$3:DR$99,122,FALSE())-VLOOKUP($A56,'Import Peak Change'!$A$106:DR$202,122,FALSE())),0,(VLOOKUP($A56,'Import Peak'!$A$3:DR$99,122,FALSE())-VLOOKUP($A56,'Import Peak Change'!$A$106:DR$202,122,FALSE())))</f>
        <v>0</v>
      </c>
      <c r="DS56" s="193" t="n">
        <f aca="false">IF(ISERROR(VLOOKUP($A56,'Import Peak'!$A$3:DS$99,123,FALSE())-VLOOKUP($A56,'Import Peak Change'!$A$106:DS$202,123,FALSE())),0,(VLOOKUP($A56,'Import Peak'!$A$3:DS$99,123,FALSE())-VLOOKUP($A56,'Import Peak Change'!$A$106:DS$202,123,FALSE())))</f>
        <v>0</v>
      </c>
      <c r="DT56" s="193" t="n">
        <f aca="false">IF(ISERROR(VLOOKUP($A56,'Import Peak'!$A$3:DT$99,124,FALSE())-VLOOKUP($A56,'Import Peak Change'!$A$106:DT$202,124,FALSE())),0,(VLOOKUP($A56,'Import Peak'!$A$3:DT$99,124,FALSE())-VLOOKUP($A56,'Import Peak Change'!$A$106:DT$202,124,FALSE())))</f>
        <v>0</v>
      </c>
      <c r="DU56" s="193" t="n">
        <f aca="false">IF(ISERROR(VLOOKUP($A56,'Import Peak'!$A$3:DU$99,125,FALSE())-VLOOKUP($A56,'Import Peak Change'!$A$106:DU$202,125,FALSE())),0,(VLOOKUP($A56,'Import Peak'!$A$3:DU$99,125,FALSE())-VLOOKUP($A56,'Import Peak Change'!$A$106:DU$202,125,FALSE())))</f>
        <v>0</v>
      </c>
      <c r="DV56" s="193" t="n">
        <f aca="false">IF(ISERROR(VLOOKUP($A56,'Import Peak'!$A$3:DV$99,126,FALSE())-VLOOKUP($A56,'Import Peak Change'!$A$106:DV$202,126,FALSE())),0,(VLOOKUP($A56,'Import Peak'!$A$3:DV$99,126,FALSE())-VLOOKUP($A56,'Import Peak Change'!$A$106:DV$202,126,FALSE())))</f>
        <v>0</v>
      </c>
      <c r="DW56" s="193" t="n">
        <f aca="false">IF(ISERROR(VLOOKUP($A56,'Import Peak'!$A$3:DW$99,127,FALSE())-VLOOKUP($A56,'Import Peak Change'!$A$106:DW$202,127,FALSE())),0,(VLOOKUP($A56,'Import Peak'!$A$3:DW$99,127,FALSE())-VLOOKUP($A56,'Import Peak Change'!$A$106:DW$202,127,FALSE())))</f>
        <v>0</v>
      </c>
      <c r="DX56" s="193" t="n">
        <f aca="false">IF(ISERROR(VLOOKUP($A56,'Import Peak'!$A$3:DX$99,128,FALSE())-VLOOKUP($A56,'Import Peak Change'!$A$106:DX$202,128,FALSE())),0,(VLOOKUP($A56,'Import Peak'!$A$3:DX$99,128,FALSE())-VLOOKUP($A56,'Import Peak Change'!$A$106:DX$202,128,FALSE())))</f>
        <v>0</v>
      </c>
      <c r="DY56" s="193" t="n">
        <f aca="false">IF(ISERROR(VLOOKUP($A56,'Import Peak'!$A$3:DY$99,129,FALSE())-VLOOKUP($A56,'Import Peak Change'!$A$106:DY$202,129,FALSE())),0,(VLOOKUP($A56,'Import Peak'!$A$3:DY$99,129,FALSE())-VLOOKUP($A56,'Import Peak Change'!$A$106:DY$202,129,FALSE())))</f>
        <v>0</v>
      </c>
      <c r="DZ56" s="193" t="n">
        <f aca="false">IF(ISERROR(VLOOKUP($A56,'Import Peak'!$A$3:DZ$99,130,FALSE())-VLOOKUP($A56,'Import Peak Change'!$A$106:DZ$202,130,FALSE())),0,(VLOOKUP($A56,'Import Peak'!$A$3:DZ$99,130,FALSE())-VLOOKUP($A56,'Import Peak Change'!$A$106:DZ$202,130,FALSE())))</f>
        <v>0</v>
      </c>
      <c r="EA56" s="193" t="n">
        <f aca="false">IF(ISERROR(VLOOKUP($A56,'Import Peak'!$A$3:EA$99,131,FALSE())-VLOOKUP($A56,'Import Peak Change'!$A$106:EA$202,131,FALSE())),0,(VLOOKUP($A56,'Import Peak'!$A$3:EA$99,131,FALSE())-VLOOKUP($A56,'Import Peak Change'!$A$106:EA$202,131,FALSE())))</f>
        <v>0</v>
      </c>
      <c r="EB56" s="193" t="n">
        <f aca="false">IF(ISERROR(VLOOKUP($A56,'Import Peak'!$A$3:EB$99,132,FALSE())-VLOOKUP($A56,'Import Peak Change'!$A$106:EB$202,132,FALSE())),0,(VLOOKUP($A56,'Import Peak'!$A$3:EB$99,132,FALSE())-VLOOKUP($A56,'Import Peak Change'!$A$106:EB$202,132,FALSE())))</f>
        <v>0</v>
      </c>
      <c r="EC56" s="193" t="n">
        <f aca="false">IF(ISERROR(VLOOKUP($A56,'Import Peak'!$A$3:EC$99,133,FALSE())-VLOOKUP($A56,'Import Peak Change'!$A$106:EC$202,133,FALSE())),0,(VLOOKUP($A56,'Import Peak'!$A$3:EC$99,133,FALSE())-VLOOKUP($A56,'Import Peak Change'!$A$106:EC$202,133,FALSE())))</f>
        <v>0</v>
      </c>
      <c r="ED56" s="193" t="n">
        <f aca="false">IF(ISERROR(VLOOKUP($A56,'Import Peak'!$A$3:ED$99,134,FALSE())-VLOOKUP($A56,'Import Peak Change'!$A$106:ED$202,134,FALSE())),0,(VLOOKUP($A56,'Import Peak'!$A$3:ED$99,134,FALSE())-VLOOKUP($A56,'Import Peak Change'!$A$106:ED$202,134,FALSE())))</f>
        <v>0</v>
      </c>
      <c r="EE56" s="193" t="n">
        <f aca="false">IF(ISERROR(VLOOKUP($A56,'Import Peak'!$A$3:EE$99,135,FALSE())-VLOOKUP($A56,'Import Peak Change'!$A$106:EE$202,135,FALSE())),0,(VLOOKUP($A56,'Import Peak'!$A$3:EE$99,135,FALSE())-VLOOKUP($A56,'Import Peak Change'!$A$106:EE$202,135,FALSE())))</f>
        <v>0</v>
      </c>
      <c r="EF56" s="193" t="n">
        <f aca="false">IF(ISERROR(VLOOKUP($A56,'Import Peak'!$A$3:EF$99,136,FALSE())-VLOOKUP($A56,'Import Peak Change'!$A$106:EF$202,136,FALSE())),0,(VLOOKUP($A56,'Import Peak'!$A$3:EF$99,136,FALSE())-VLOOKUP($A56,'Import Peak Change'!$A$106:EF$202,136,FALSE())))</f>
        <v>0</v>
      </c>
      <c r="EG56" s="193" t="n">
        <f aca="false">IF(ISERROR(VLOOKUP($A56,'Import Peak'!$A$3:EG$99,137,FALSE())-VLOOKUP($A56,'Import Peak Change'!$A$106:EG$202,137,FALSE())),0,(VLOOKUP($A56,'Import Peak'!$A$3:EG$99,137,FALSE())-VLOOKUP($A56,'Import Peak Change'!$A$106:EG$202,137,FALSE())))</f>
        <v>0</v>
      </c>
      <c r="EH56" s="193" t="n">
        <f aca="false">IF(ISERROR(VLOOKUP($A56,'Import Peak'!$A$3:EH$99,138,FALSE())-VLOOKUP($A56,'Import Peak Change'!$A$106:EH$202,138,FALSE())),0,(VLOOKUP($A56,'Import Peak'!$A$3:EH$99,138,FALSE())-VLOOKUP($A56,'Import Peak Change'!$A$106:EH$202,138,FALSE())))</f>
        <v>0</v>
      </c>
      <c r="EI56" s="193" t="n">
        <f aca="false">IF(ISERROR(VLOOKUP($A56,'Import Peak'!$A$3:EI$99,139,FALSE())-VLOOKUP($A56,'Import Peak Change'!$A$106:EI$202,139,FALSE())),0,(VLOOKUP($A56,'Import Peak'!$A$3:EI$99,139,FALSE())-VLOOKUP($A56,'Import Peak Change'!$A$106:EI$202,139,FALSE())))</f>
        <v>0</v>
      </c>
      <c r="EJ56" s="193" t="n">
        <f aca="false">IF(ISERROR(VLOOKUP($A56,'Import Peak'!$A$3:EJ$99,140,FALSE())-VLOOKUP($A56,'Import Peak Change'!$A$106:EJ$202,140,FALSE())),0,(VLOOKUP($A56,'Import Peak'!$A$3:EJ$99,140,FALSE())-VLOOKUP($A56,'Import Peak Change'!$A$106:EJ$202,140,FALSE())))</f>
        <v>0</v>
      </c>
      <c r="EK56" s="193" t="n">
        <f aca="false">IF(ISERROR(VLOOKUP($A56,'Import Peak'!$A$3:EK$99,141,FALSE())-VLOOKUP($A56,'Import Peak Change'!$A$106:EK$202,141,FALSE())),0,(VLOOKUP($A56,'Import Peak'!$A$3:EK$99,141,FALSE())-VLOOKUP($A56,'Import Peak Change'!$A$106:EK$202,141,FALSE())))</f>
        <v>0</v>
      </c>
      <c r="EL56" s="193" t="n">
        <f aca="false">IF(ISERROR(VLOOKUP($A56,'Import Peak'!$A$3:EL$99,142,FALSE())-VLOOKUP($A56,'Import Peak Change'!$A$106:EL$202,142,FALSE())),0,(VLOOKUP($A56,'Import Peak'!$A$3:EL$99,142,FALSE())-VLOOKUP($A56,'Import Peak Change'!$A$106:EL$202,142,FALSE())))</f>
        <v>0</v>
      </c>
      <c r="EM56" s="193" t="n">
        <f aca="false">IF(ISERROR(VLOOKUP($A56,'Import Peak'!$A$3:EM$99,143,FALSE())-VLOOKUP($A56,'Import Peak Change'!$A$106:EM$202,143,FALSE())),0,(VLOOKUP($A56,'Import Peak'!$A$3:EM$99,143,FALSE())-VLOOKUP($A56,'Import Peak Change'!$A$106:EM$202,143,FALSE())))</f>
        <v>0</v>
      </c>
      <c r="EN56" s="193" t="n">
        <f aca="false">IF(ISERROR(VLOOKUP($A56,'Import Peak'!$A$3:EN$99,144,FALSE())-VLOOKUP($A56,'Import Peak Change'!$A$106:EN$202,144,FALSE())),0,(VLOOKUP($A56,'Import Peak'!$A$3:EN$99,144,FALSE())-VLOOKUP($A56,'Import Peak Change'!$A$106:EN$202,144,FALSE())))</f>
        <v>0</v>
      </c>
      <c r="EO56" s="193" t="n">
        <f aca="false">IF(ISERROR(VLOOKUP($A56,'Import Peak'!$A$3:EO$99,145,FALSE())-VLOOKUP($A56,'Import Peak Change'!$A$106:EO$202,145,FALSE())),0,(VLOOKUP($A56,'Import Peak'!$A$3:EO$99,145,FALSE())-VLOOKUP($A56,'Import Peak Change'!$A$106:EO$202,145,FALSE())))</f>
        <v>0</v>
      </c>
      <c r="EP56" s="193" t="n">
        <f aca="false">IF(ISERROR(VLOOKUP($A56,'Import Peak'!$A$3:EP$99,146,FALSE())-VLOOKUP($A56,'Import Peak Change'!$A$106:EP$202,146,FALSE())),0,(VLOOKUP($A56,'Import Peak'!$A$3:EP$99,146,FALSE())-VLOOKUP($A56,'Import Peak Change'!$A$106:EP$202,146,FALSE())))</f>
        <v>0</v>
      </c>
      <c r="EQ56" s="193" t="n">
        <f aca="false">IF(ISERROR(VLOOKUP($A56,'Import Peak'!$A$3:EQ$99,147,FALSE())-VLOOKUP($A56,'Import Peak Change'!$A$106:EQ$202,147,FALSE())),0,(VLOOKUP($A56,'Import Peak'!$A$3:EQ$99,147,FALSE())-VLOOKUP($A56,'Import Peak Change'!$A$106:EQ$202,147,FALSE())))</f>
        <v>0</v>
      </c>
      <c r="ER56" s="193" t="n">
        <f aca="false">IF(ISERROR(VLOOKUP($A56,'Import Peak'!$A$3:ER$99,148,FALSE())-VLOOKUP($A56,'Import Peak Change'!$A$106:ER$202,148,FALSE())),0,(VLOOKUP($A56,'Import Peak'!$A$3:ER$99,148,FALSE())-VLOOKUP($A56,'Import Peak Change'!$A$106:ER$202,148,FALSE())))</f>
        <v>0</v>
      </c>
      <c r="ES56" s="193" t="n">
        <f aca="false">IF(ISERROR(VLOOKUP($A56,'Import Peak'!$A$3:ES$99,149,FALSE())-VLOOKUP($A56,'Import Peak Change'!$A$106:ES$202,149,FALSE())),0,(VLOOKUP($A56,'Import Peak'!$A$3:ES$99,149,FALSE())-VLOOKUP($A56,'Import Peak Change'!$A$106:ES$202,149,FALSE())))</f>
        <v>0</v>
      </c>
      <c r="ET56" s="193" t="n">
        <f aca="false">IF(ISERROR(VLOOKUP($A56,'Import Peak'!$A$3:ET$99,150,FALSE())-VLOOKUP($A56,'Import Peak Change'!$A$106:ET$202,150,FALSE())),0,(VLOOKUP($A56,'Import Peak'!$A$3:ET$99,150,FALSE())-VLOOKUP($A56,'Import Peak Change'!$A$106:ET$202,150,FALSE())))</f>
        <v>0</v>
      </c>
      <c r="EU56" s="193" t="n">
        <f aca="false">IF(ISERROR(VLOOKUP($A56,'Import Peak'!$A$3:EU$99,151,FALSE())-VLOOKUP($A56,'Import Peak Change'!$A$106:EU$202,151,FALSE())),0,(VLOOKUP($A56,'Import Peak'!$A$3:EU$99,151,FALSE())-VLOOKUP($A56,'Import Peak Change'!$A$106:EU$202,151,FALSE())))</f>
        <v>0</v>
      </c>
      <c r="EV56" s="193" t="n">
        <f aca="false">IF(ISERROR(VLOOKUP($A56,'Import Peak'!$A$3:EV$99,152,FALSE())-VLOOKUP($A56,'Import Peak Change'!$A$106:EV$202,152,FALSE())),0,(VLOOKUP($A56,'Import Peak'!$A$3:EV$99,152,FALSE())-VLOOKUP($A56,'Import Peak Change'!$A$106:EV$202,152,FALSE())))</f>
        <v>0</v>
      </c>
      <c r="EW56" s="193" t="n">
        <f aca="false">IF(ISERROR(VLOOKUP($A56,'Import Peak'!$A$3:EW$99,153,FALSE())-VLOOKUP($A56,'Import Peak Change'!$A$106:EW$202,153,FALSE())),0,(VLOOKUP($A56,'Import Peak'!$A$3:EW$99,153,FALSE())-VLOOKUP($A56,'Import Peak Change'!$A$106:EW$202,153,FALSE())))</f>
        <v>0</v>
      </c>
      <c r="EX56" s="193" t="n">
        <f aca="false">IF(ISERROR(VLOOKUP($A56,'Import Peak'!$A$3:EX$99,154,FALSE())-VLOOKUP($A56,'Import Peak Change'!$A$106:EX$202,154,FALSE())),0,(VLOOKUP($A56,'Import Peak'!$A$3:EX$99,154,FALSE())-VLOOKUP($A56,'Import Peak Change'!$A$106:EX$202,154,FALSE())))</f>
        <v>0</v>
      </c>
      <c r="EY56" s="193" t="n">
        <f aca="false">IF(ISERROR(VLOOKUP($A56,'Import Peak'!$A$3:EY$99,155,FALSE())-VLOOKUP($A56,'Import Peak Change'!$A$106:EY$202,155,FALSE())),0,(VLOOKUP($A56,'Import Peak'!$A$3:EY$99,155,FALSE())-VLOOKUP($A56,'Import Peak Change'!$A$106:EY$202,155,FALSE())))</f>
        <v>0</v>
      </c>
      <c r="EZ56" s="193" t="n">
        <f aca="false">IF(ISERROR(VLOOKUP($A56,'Import Peak'!$A$3:EZ$99,156,FALSE())-VLOOKUP($A56,'Import Peak Change'!$A$106:EZ$202,156,FALSE())),0,(VLOOKUP($A56,'Import Peak'!$A$3:EZ$99,156,FALSE())-VLOOKUP($A56,'Import Peak Change'!$A$106:EZ$202,156,FALSE())))</f>
        <v>0</v>
      </c>
      <c r="FA56" s="193" t="n">
        <f aca="false">IF(ISERROR(VLOOKUP($A56,'Import Peak'!$A$3:FA$99,157,FALSE())-VLOOKUP($A56,'Import Peak Change'!$A$106:FA$202,157,FALSE())),0,(VLOOKUP($A56,'Import Peak'!$A$3:FA$99,157,FALSE())-VLOOKUP($A56,'Import Peak Change'!$A$106:FA$202,157,FALSE())))</f>
        <v>0</v>
      </c>
      <c r="FB56" s="193" t="n">
        <f aca="false">IF(ISERROR(VLOOKUP($A56,'Import Peak'!$A$3:FB$99,158,FALSE())-VLOOKUP($A56,'Import Peak Change'!$A$106:FB$202,158,FALSE())),0,(VLOOKUP($A56,'Import Peak'!$A$3:FB$99,158,FALSE())-VLOOKUP($A56,'Import Peak Change'!$A$106:FB$202,158,FALSE())))</f>
        <v>0</v>
      </c>
      <c r="FC56" s="193" t="n">
        <f aca="false">IF(ISERROR(VLOOKUP($A56,'Import Peak'!$A$3:FC$99,159,FALSE())-VLOOKUP($A56,'Import Peak Change'!$A$106:FC$202,159,FALSE())),0,(VLOOKUP($A56,'Import Peak'!$A$3:FC$99,159,FALSE())-VLOOKUP($A56,'Import Peak Change'!$A$106:FC$202,159,FALSE())))</f>
        <v>0</v>
      </c>
      <c r="FD56" s="193" t="n">
        <f aca="false">IF(ISERROR(VLOOKUP($A56,'Import Peak'!$A$3:FD$99,160,FALSE())-VLOOKUP($A56,'Import Peak Change'!$A$106:FD$202,160,FALSE())),0,(VLOOKUP($A56,'Import Peak'!$A$3:FD$99,160,FALSE())-VLOOKUP($A56,'Import Peak Change'!$A$106:FD$202,160,FALSE())))</f>
        <v>0</v>
      </c>
      <c r="FE56" s="193" t="n">
        <f aca="false">IF(ISERROR(VLOOKUP($A56,'Import Peak'!$A$3:FE$99,161,FALSE())-VLOOKUP($A56,'Import Peak Change'!$A$106:FE$202,161,FALSE())),0,(VLOOKUP($A56,'Import Peak'!$A$3:FE$99,161,FALSE())-VLOOKUP($A56,'Import Peak Change'!$A$106:FE$202,161,FALSE())))</f>
        <v>0</v>
      </c>
      <c r="FF56" s="193" t="n">
        <f aca="false">IF(ISERROR(VLOOKUP($A56,'Import Peak'!$A$3:FF$99,162,FALSE())-VLOOKUP($A56,'Import Peak Change'!$A$106:FF$202,162,FALSE())),0,(VLOOKUP($A56,'Import Peak'!$A$3:FF$99,162,FALSE())-VLOOKUP($A56,'Import Peak Change'!$A$106:FF$202,162,FALSE())))</f>
        <v>0</v>
      </c>
      <c r="FG56" s="193" t="n">
        <f aca="false">IF(ISERROR(VLOOKUP($A56,'Import Peak'!$A$3:FG$99,163,FALSE())-VLOOKUP($A56,'Import Peak Change'!$A$106:FG$202,163,FALSE())),0,(VLOOKUP($A56,'Import Peak'!$A$3:FG$99,163,FALSE())-VLOOKUP($A56,'Import Peak Change'!$A$106:FG$202,163,FALSE())))</f>
        <v>0</v>
      </c>
      <c r="FH56" s="193" t="n">
        <f aca="false">IF(ISERROR(VLOOKUP($A56,'Import Peak'!$A$3:FH$99,164,FALSE())-VLOOKUP($A56,'Import Peak Change'!$A$106:FH$202,164,FALSE())),0,(VLOOKUP($A56,'Import Peak'!$A$3:FH$99,164,FALSE())-VLOOKUP($A56,'Import Peak Change'!$A$106:FH$202,164,FALSE())))</f>
        <v>0</v>
      </c>
      <c r="FI56" s="193" t="n">
        <f aca="false">IF(ISERROR(VLOOKUP($A56,'Import Peak'!$A$3:FI$99,165,FALSE())-VLOOKUP($A56,'Import Peak Change'!$A$106:FI$202,165,FALSE())),0,(VLOOKUP($A56,'Import Peak'!$A$3:FI$99,165,FALSE())-VLOOKUP($A56,'Import Peak Change'!$A$106:FI$202,165,FALSE())))</f>
        <v>0</v>
      </c>
      <c r="FJ56" s="193" t="n">
        <f aca="false">IF(ISERROR(VLOOKUP($A56,'Import Peak'!$A$3:FJ$99,166,FALSE())-VLOOKUP($A56,'Import Peak Change'!$A$106:FJ$202,166,FALSE())),0,(VLOOKUP($A56,'Import Peak'!$A$3:FJ$99,166,FALSE())-VLOOKUP($A56,'Import Peak Change'!$A$106:FJ$202,166,FALSE())))</f>
        <v>0</v>
      </c>
      <c r="FK56" s="193" t="n">
        <f aca="false">IF(ISERROR(VLOOKUP($A56,'Import Peak'!$A$3:FK$99,167,FALSE())-VLOOKUP($A56,'Import Peak Change'!$A$106:FK$202,167,FALSE())),0,(VLOOKUP($A56,'Import Peak'!$A$3:FK$99,167,FALSE())-VLOOKUP($A56,'Import Peak Change'!$A$106:FK$202,167,FALSE())))</f>
        <v>0</v>
      </c>
      <c r="FL56" s="193" t="n">
        <f aca="false">IF(ISERROR(VLOOKUP($A56,'Import Peak'!$A$3:FL$99,168,FALSE())-VLOOKUP($A56,'Import Peak Change'!$A$106:FL$202,168,FALSE())),0,(VLOOKUP($A56,'Import Peak'!$A$3:FL$99,168,FALSE())-VLOOKUP($A56,'Import Peak Change'!$A$106:FL$202,168,FALSE())))</f>
        <v>0</v>
      </c>
      <c r="FM56" s="193" t="n">
        <f aca="false">IF(ISERROR(VLOOKUP($A56,'Import Peak'!$A$3:FM$99,169,FALSE())-VLOOKUP($A56,'Import Peak Change'!$A$106:FM$202,169,FALSE())),0,(VLOOKUP($A56,'Import Peak'!$A$3:FM$99,169,FALSE())-VLOOKUP($A56,'Import Peak Change'!$A$106:FM$202,169,FALSE())))</f>
        <v>0</v>
      </c>
      <c r="FN56" s="193" t="n">
        <f aca="false">IF(ISERROR(VLOOKUP($A56,'Import Peak'!$A$3:FN$99,170,FALSE())-VLOOKUP($A56,'Import Peak Change'!$A$106:FN$202,170,FALSE())),0,(VLOOKUP($A56,'Import Peak'!$A$3:FN$99,170,FALSE())-VLOOKUP($A56,'Import Peak Change'!$A$106:FN$202,170,FALSE())))</f>
        <v>0</v>
      </c>
      <c r="FO56" s="193" t="n">
        <f aca="false">IF(ISERROR(VLOOKUP($A56,'Import Peak'!$A$3:FO$99,171,FALSE())-VLOOKUP($A56,'Import Peak Change'!$A$106:FO$202,171,FALSE())),0,(VLOOKUP($A56,'Import Peak'!$A$3:FO$99,171,FALSE())-VLOOKUP($A56,'Import Peak Change'!$A$106:FO$202,171,FALSE())))</f>
        <v>0</v>
      </c>
      <c r="FP56" s="193" t="n">
        <f aca="false">IF(ISERROR(VLOOKUP($A56,'Import Peak'!$A$3:FP$99,172,FALSE())-VLOOKUP($A56,'Import Peak Change'!$A$106:FP$202,172,FALSE())),0,(VLOOKUP($A56,'Import Peak'!$A$3:FP$99,172,FALSE())-VLOOKUP($A56,'Import Peak Change'!$A$106:FP$202,172,FALSE())))</f>
        <v>0</v>
      </c>
      <c r="FQ56" s="193" t="n">
        <f aca="false">IF(ISERROR(VLOOKUP($A56,'Import Peak'!$A$3:FQ$99,173,FALSE())-VLOOKUP($A56,'Import Peak Change'!$A$106:FQ$202,173,FALSE())),0,(VLOOKUP($A56,'Import Peak'!$A$3:FQ$99,173,FALSE())-VLOOKUP($A56,'Import Peak Change'!$A$106:FQ$202,173,FALSE())))</f>
        <v>0</v>
      </c>
      <c r="FR56" s="193" t="n">
        <f aca="false">IF(ISERROR(VLOOKUP($A56,'Import Peak'!$A$3:FR$99,174,FALSE())-VLOOKUP($A56,'Import Peak Change'!$A$106:FR$202,174,FALSE())),0,(VLOOKUP($A56,'Import Peak'!$A$3:FR$99,174,FALSE())-VLOOKUP($A56,'Import Peak Change'!$A$106:FR$202,174,FALSE())))</f>
        <v>0</v>
      </c>
      <c r="FS56" s="193" t="n">
        <f aca="false">IF(ISERROR(VLOOKUP($A56,'Import Peak'!$A$3:FS$99,175,FALSE())-VLOOKUP($A56,'Import Peak Change'!$A$106:FS$202,175,FALSE())),0,(VLOOKUP($A56,'Import Peak'!$A$3:FS$99,175,FALSE())-VLOOKUP($A56,'Import Peak Change'!$A$106:FS$202,175,FALSE())))</f>
        <v>0</v>
      </c>
      <c r="FT56" s="193" t="n">
        <f aca="false">IF(ISERROR(VLOOKUP($A56,'Import Peak'!$A$3:FT$99,176,FALSE())-VLOOKUP($A56,'Import Peak Change'!$A$106:FT$202,176,FALSE())),0,(VLOOKUP($A56,'Import Peak'!$A$3:FT$99,176,FALSE())-VLOOKUP($A56,'Import Peak Change'!$A$106:FT$202,176,FALSE())))</f>
        <v>0</v>
      </c>
      <c r="FU56" s="193" t="n">
        <f aca="false">IF(ISERROR(VLOOKUP($A56,'Import Peak'!$A$3:FU$99,177,FALSE())-VLOOKUP($A56,'Import Peak Change'!$A$106:FU$202,177,FALSE())),0,(VLOOKUP($A56,'Import Peak'!$A$3:FU$99,177,FALSE())-VLOOKUP($A56,'Import Peak Change'!$A$106:FU$202,177,FALSE())))</f>
        <v>0</v>
      </c>
      <c r="FV56" s="193" t="n">
        <f aca="false">IF(ISERROR(VLOOKUP($A56,'Import Peak'!$A$3:FV$99,178,FALSE())-VLOOKUP($A56,'Import Peak Change'!$A$106:FV$202,178,FALSE())),0,(VLOOKUP($A56,'Import Peak'!$A$3:FV$99,178,FALSE())-VLOOKUP($A56,'Import Peak Change'!$A$106:FV$202,178,FALSE())))</f>
        <v>0</v>
      </c>
      <c r="FW56" s="193" t="n">
        <f aca="false">IF(ISERROR(VLOOKUP($A56,'Import Peak'!$A$3:FW$99,179,FALSE())-VLOOKUP($A56,'Import Peak Change'!$A$106:FW$202,179,FALSE())),0,(VLOOKUP($A56,'Import Peak'!$A$3:FW$99,179,FALSE())-VLOOKUP($A56,'Import Peak Change'!$A$106:FW$202,179,FALSE())))</f>
        <v>0</v>
      </c>
      <c r="FX56" s="193" t="n">
        <f aca="false">IF(ISERROR(VLOOKUP($A56,'Import Peak'!$A$3:FX$99,180,FALSE())-VLOOKUP($A56,'Import Peak Change'!$A$106:FX$202,180,FALSE())),0,(VLOOKUP($A56,'Import Peak'!$A$3:FX$99,180,FALSE())-VLOOKUP($A56,'Import Peak Change'!$A$106:FX$202,180,FALSE())))</f>
        <v>0</v>
      </c>
      <c r="FY56" s="193" t="n">
        <f aca="false">IF(ISERROR(VLOOKUP($A56,'Import Peak'!$A$3:FY$99,181,FALSE())-VLOOKUP($A56,'Import Peak Change'!$A$106:FY$202,181,FALSE())),0,(VLOOKUP($A56,'Import Peak'!$A$3:FY$99,181,FALSE())-VLOOKUP($A56,'Import Peak Change'!$A$106:FY$202,181,FALSE())))</f>
        <v>0</v>
      </c>
      <c r="FZ56" s="193" t="n">
        <f aca="false">IF(ISERROR(VLOOKUP($A56,'Import Peak'!$A$3:FZ$99,182,FALSE())-VLOOKUP($A56,'Import Peak Change'!$A$106:FZ$202,182,FALSE())),0,(VLOOKUP($A56,'Import Peak'!$A$3:FZ$99,182,FALSE())-VLOOKUP($A56,'Import Peak Change'!$A$106:FZ$202,182,FALSE())))</f>
        <v>0</v>
      </c>
      <c r="GA56" s="193" t="n">
        <f aca="false">IF(ISERROR(VLOOKUP($A56,'Import Peak'!$A$3:GA$99,183,FALSE())-VLOOKUP($A56,'Import Peak Change'!$A$106:GA$202,183,FALSE())),0,(VLOOKUP($A56,'Import Peak'!$A$3:GA$99,183,FALSE())-VLOOKUP($A56,'Import Peak Change'!$A$106:GA$202,183,FALSE())))</f>
        <v>0</v>
      </c>
      <c r="GB56" s="193" t="n">
        <f aca="false">IF(ISERROR(VLOOKUP($A56,'Import Peak'!$A$3:GB$99,184,FALSE())-VLOOKUP($A56,'Import Peak Change'!$A$106:GB$202,184,FALSE())),0,(VLOOKUP($A56,'Import Peak'!$A$3:GB$99,184,FALSE())-VLOOKUP($A56,'Import Peak Change'!$A$106:GB$202,184,FALSE())))</f>
        <v>0</v>
      </c>
      <c r="GC56" s="193" t="n">
        <f aca="false">IF(ISERROR(VLOOKUP($A56,'Import Peak'!$A$3:GC$99,185,FALSE())-VLOOKUP($A56,'Import Peak Change'!$A$106:GC$202,185,FALSE())),0,(VLOOKUP($A56,'Import Peak'!$A$3:GC$99,185,FALSE())-VLOOKUP($A56,'Import Peak Change'!$A$106:GC$202,185,FALSE())))</f>
        <v>0</v>
      </c>
      <c r="GD56" s="193" t="n">
        <f aca="false">IF(ISERROR(VLOOKUP($A56,'Import Peak'!$A$3:GD$99,186,FALSE())-VLOOKUP($A56,'Import Peak Change'!$A$106:GD$202,186,FALSE())),0,(VLOOKUP($A56,'Import Peak'!$A$3:GD$99,186,FALSE())-VLOOKUP($A56,'Import Peak Change'!$A$106:GD$202,186,FALSE())))</f>
        <v>0</v>
      </c>
      <c r="GE56" s="193" t="n">
        <f aca="false">IF(ISERROR(VLOOKUP($A56,'Import Peak'!$A$3:GE$99,187,FALSE())-VLOOKUP($A56,'Import Peak Change'!$A$106:GE$202,187,FALSE())),0,(VLOOKUP($A56,'Import Peak'!$A$3:GE$99,187,FALSE())-VLOOKUP($A56,'Import Peak Change'!$A$106:GE$202,187,FALSE())))</f>
        <v>0</v>
      </c>
      <c r="GF56" s="193" t="n">
        <f aca="false">IF(ISERROR(VLOOKUP($A56,'Import Peak'!$A$3:GF$99,188,FALSE())-VLOOKUP($A56,'Import Peak Change'!$A$106:GF$202,188,FALSE())),0,(VLOOKUP($A56,'Import Peak'!$A$3:GF$99,188,FALSE())-VLOOKUP($A56,'Import Peak Change'!$A$106:GF$202,188,FALSE())))</f>
        <v>0</v>
      </c>
      <c r="GG56" s="193" t="n">
        <f aca="false">IF(ISERROR(VLOOKUP($A56,'Import Peak'!$A$3:GG$99,189,FALSE())-VLOOKUP($A56,'Import Peak Change'!$A$106:GG$202,189,FALSE())),0,(VLOOKUP($A56,'Import Peak'!$A$3:GG$99,189,FALSE())-VLOOKUP($A56,'Import Peak Change'!$A$106:GG$202,189,FALSE())))</f>
        <v>0</v>
      </c>
      <c r="GH56" s="193" t="n">
        <f aca="false">IF(ISERROR(VLOOKUP($A56,'Import Peak'!$A$3:GH$99,190,FALSE())-VLOOKUP($A56,'Import Peak Change'!$A$106:GH$202,190,FALSE())),0,(VLOOKUP($A56,'Import Peak'!$A$3:GH$99,190,FALSE())-VLOOKUP($A56,'Import Peak Change'!$A$106:GH$202,190,FALSE())))</f>
        <v>0</v>
      </c>
      <c r="GI56" s="193" t="n">
        <f aca="false">IF(ISERROR(VLOOKUP($A56,'Import Peak'!$A$3:GI$99,191,FALSE())-VLOOKUP($A56,'Import Peak Change'!$A$106:GI$202,191,FALSE())),0,(VLOOKUP($A56,'Import Peak'!$A$3:GI$99,191,FALSE())-VLOOKUP($A56,'Import Peak Change'!$A$106:GI$202,191,FALSE())))</f>
        <v>0</v>
      </c>
      <c r="GJ56" s="193" t="n">
        <f aca="false">IF(ISERROR(VLOOKUP($A56,'Import Peak'!$A$3:GJ$99,192,FALSE())-VLOOKUP($A56,'Import Peak Change'!$A$106:GJ$202,192,FALSE())),0,(VLOOKUP($A56,'Import Peak'!$A$3:GJ$99,192,FALSE())-VLOOKUP($A56,'Import Peak Change'!$A$106:GJ$202,192,FALSE())))</f>
        <v>0</v>
      </c>
      <c r="GK56" s="193" t="n">
        <f aca="false">IF(ISERROR(VLOOKUP($A56,'Import Peak'!$A$3:GK$99,193,FALSE())-VLOOKUP($A56,'Import Peak Change'!$A$106:GK$202,193,FALSE())),0,(VLOOKUP($A56,'Import Peak'!$A$3:GK$99,193,FALSE())-VLOOKUP($A56,'Import Peak Change'!$A$106:GK$202,193,FALSE())))</f>
        <v>0</v>
      </c>
      <c r="GL56" s="193" t="n">
        <f aca="false">IF(ISERROR(VLOOKUP($A56,'Import Peak'!$A$3:GL$99,194,FALSE())-VLOOKUP($A56,'Import Peak Change'!$A$106:GL$202,194,FALSE())),0,(VLOOKUP($A56,'Import Peak'!$A$3:GL$99,194,FALSE())-VLOOKUP($A56,'Import Peak Change'!$A$106:GL$202,194,FALSE())))</f>
        <v>0</v>
      </c>
      <c r="GM56" s="193" t="n">
        <f aca="false">IF(ISERROR(VLOOKUP($A56,'Import Peak'!$A$3:GM$99,195,FALSE())-VLOOKUP($A56,'Import Peak Change'!$A$106:GM$202,195,FALSE())),0,(VLOOKUP($A56,'Import Peak'!$A$3:GM$99,195,FALSE())-VLOOKUP($A56,'Import Peak Change'!$A$106:GM$202,195,FALSE())))</f>
        <v>0</v>
      </c>
      <c r="GN56" s="193" t="n">
        <f aca="false">IF(ISERROR(VLOOKUP($A56,'Import Peak'!$A$3:GN$99,196,FALSE())-VLOOKUP($A56,'Import Peak Change'!$A$106:GN$202,196,FALSE())),0,(VLOOKUP($A56,'Import Peak'!$A$3:GN$99,196,FALSE())-VLOOKUP($A56,'Import Peak Change'!$A$106:GN$202,196,FALSE())))</f>
        <v>0</v>
      </c>
      <c r="GO56" s="193" t="n">
        <f aca="false">IF(ISERROR(VLOOKUP($A56,'Import Peak'!$A$3:GO$99,197,FALSE())-VLOOKUP($A56,'Import Peak Change'!$A$106:GO$202,197,FALSE())),0,(VLOOKUP($A56,'Import Peak'!$A$3:GO$99,197,FALSE())-VLOOKUP($A56,'Import Peak Change'!$A$106:GO$202,197,FALSE())))</f>
        <v>0</v>
      </c>
      <c r="GP56" s="193" t="n">
        <f aca="false">IF(ISERROR(VLOOKUP($A56,'Import Peak'!$A$3:GP$99,198,FALSE())-VLOOKUP($A56,'Import Peak Change'!$A$106:GP$202,198,FALSE())),0,(VLOOKUP($A56,'Import Peak'!$A$3:GP$99,198,FALSE())-VLOOKUP($A56,'Import Peak Change'!$A$106:GP$202,198,FALSE())))</f>
        <v>0</v>
      </c>
      <c r="GQ56" s="193" t="n">
        <f aca="false">IF(ISERROR(VLOOKUP($A56,'Import Peak'!$A$3:GQ$99,199,FALSE())-VLOOKUP($A56,'Import Peak Change'!$A$106:GQ$202,199,FALSE())),0,(VLOOKUP($A56,'Import Peak'!$A$3:GQ$99,199,FALSE())-VLOOKUP($A56,'Import Peak Change'!$A$106:GQ$202,199,FALSE())))</f>
        <v>0</v>
      </c>
      <c r="GR56" s="193" t="n">
        <f aca="false">IF(ISERROR(VLOOKUP($A56,'Import Peak'!$A$3:GR$99,200,FALSE())-VLOOKUP($A56,'Import Peak Change'!$A$106:GR$202,200,FALSE())),0,(VLOOKUP($A56,'Import Peak'!$A$3:GR$99,200,FALSE())-VLOOKUP($A56,'Import Peak Change'!$A$106:GR$202,200,FALSE())))</f>
        <v>0</v>
      </c>
      <c r="GS56" s="193" t="n">
        <f aca="false">IF(ISERROR(VLOOKUP($A56,'Import Peak'!$A$3:GS$99,201,FALSE())-VLOOKUP($A56,'Import Peak Change'!$A$106:GS$202,201,FALSE())),0,(VLOOKUP($A56,'Import Peak'!$A$3:GS$99,201,FALSE())-VLOOKUP($A56,'Import Peak Change'!$A$106:GS$202,201,FALSE())))</f>
        <v>0</v>
      </c>
      <c r="GT56" s="193" t="n">
        <f aca="false">IF(ISERROR(VLOOKUP($A56,'Import Peak'!$A$3:GT$99,202,FALSE())-VLOOKUP($A56,'Import Peak Change'!$A$106:GT$202,202,FALSE())),0,(VLOOKUP($A56,'Import Peak'!$A$3:GT$99,202,FALSE())-VLOOKUP($A56,'Import Peak Change'!$A$106:GT$202,202,FALSE())))</f>
        <v>0</v>
      </c>
      <c r="GU56" s="193" t="n">
        <f aca="false">IF(ISERROR(VLOOKUP($A56,'Import Peak'!$A$3:GU$99,203,FALSE())-VLOOKUP($A56,'Import Peak Change'!$A$106:GU$202,203,FALSE())),0,(VLOOKUP($A56,'Import Peak'!$A$3:GU$99,203,FALSE())-VLOOKUP($A56,'Import Peak Change'!$A$106:GU$202,203,FALSE())))</f>
        <v>0</v>
      </c>
      <c r="GV56" s="193" t="n">
        <f aca="false">IF(ISERROR(VLOOKUP($A56,'Import Peak'!$A$3:GV$99,204,FALSE())-VLOOKUP($A56,'Import Peak Change'!$A$106:GV$202,204,FALSE())),0,(VLOOKUP($A56,'Import Peak'!$A$3:GV$99,204,FALSE())-VLOOKUP($A56,'Import Peak Change'!$A$106:GV$202,204,FALSE())))</f>
        <v>0</v>
      </c>
      <c r="GW56" s="193" t="n">
        <f aca="false">IF(ISERROR(VLOOKUP($A56,'Import Peak'!$A$3:GW$99,205,FALSE())-VLOOKUP($A56,'Import Peak Change'!$A$106:GW$202,205,FALSE())),0,(VLOOKUP($A56,'Import Peak'!$A$3:GW$99,205,FALSE())-VLOOKUP($A56,'Import Peak Change'!$A$106:GW$202,205,FALSE())))</f>
        <v>0</v>
      </c>
      <c r="GX56" s="193" t="n">
        <f aca="false">IF(ISERROR(VLOOKUP($A56,'Import Peak'!$A$3:GX$99,206,FALSE())-VLOOKUP($A56,'Import Peak Change'!$A$106:GX$202,206,FALSE())),0,(VLOOKUP($A56,'Import Peak'!$A$3:GX$99,206,FALSE())-VLOOKUP($A56,'Import Peak Change'!$A$106:GX$202,206,FALSE())))</f>
        <v>0</v>
      </c>
      <c r="GY56" s="193" t="n">
        <f aca="false">IF(ISERROR(VLOOKUP($A56,'Import Peak'!$A$3:GY$99,207,FALSE())-VLOOKUP($A56,'Import Peak Change'!$A$106:GY$202,207,FALSE())),0,(VLOOKUP($A56,'Import Peak'!$A$3:GY$99,207,FALSE())-VLOOKUP($A56,'Import Peak Change'!$A$106:GY$202,207,FALSE())))</f>
        <v>0</v>
      </c>
      <c r="GZ56" s="193" t="n">
        <f aca="false">IF(ISERROR(VLOOKUP($A56,'Import Peak'!$A$3:GZ$99,208,FALSE())-VLOOKUP($A56,'Import Peak Change'!$A$106:GZ$202,208,FALSE())),0,(VLOOKUP($A56,'Import Peak'!$A$3:GZ$99,208,FALSE())-VLOOKUP($A56,'Import Peak Change'!$A$106:GZ$202,208,FALSE())))</f>
        <v>0</v>
      </c>
      <c r="HA56" s="193" t="n">
        <f aca="false">IF(ISERROR(VLOOKUP($A56,'Import Peak'!$A$3:HA$99,209,FALSE())-VLOOKUP($A56,'Import Peak Change'!$A$106:HA$202,209,FALSE())),0,(VLOOKUP($A56,'Import Peak'!$A$3:HA$99,209,FALSE())-VLOOKUP($A56,'Import Peak Change'!$A$106:HA$202,209,FALSE())))</f>
        <v>0</v>
      </c>
      <c r="HB56" s="193" t="n">
        <f aca="false">IF(ISERROR(VLOOKUP($A56,'Import Peak'!$A$3:HB$99,210,FALSE())-VLOOKUP($A56,'Import Peak Change'!$A$106:HB$202,210,FALSE())),0,(VLOOKUP($A56,'Import Peak'!$A$3:HB$99,210,FALSE())-VLOOKUP($A56,'Import Peak Change'!$A$106:HB$202,210,FALSE())))</f>
        <v>0</v>
      </c>
      <c r="HC56" s="193" t="n">
        <f aca="false">IF(ISERROR(VLOOKUP($A56,'Import Peak'!$A$3:HC$99,211,FALSE())-VLOOKUP($A56,'Import Peak Change'!$A$106:HC$202,211,FALSE())),0,(VLOOKUP($A56,'Import Peak'!$A$3:HC$99,211,FALSE())-VLOOKUP($A56,'Import Peak Change'!$A$106:HC$202,211,FALSE())))</f>
        <v>0</v>
      </c>
      <c r="HD56" s="193" t="n">
        <f aca="false">IF(ISERROR(VLOOKUP($A56,'Import Peak'!$A$3:HD$99,212,FALSE())-VLOOKUP($A56,'Import Peak Change'!$A$106:HD$202,212,FALSE())),0,(VLOOKUP($A56,'Import Peak'!$A$3:HD$99,212,FALSE())-VLOOKUP($A56,'Import Peak Change'!$A$106:HD$202,212,FALSE())))</f>
        <v>0</v>
      </c>
      <c r="HE56" s="193" t="n">
        <f aca="false">IF(ISERROR(VLOOKUP($A56,'Import Peak'!$A$3:HE$99,213,FALSE())-VLOOKUP($A56,'Import Peak Change'!$A$106:HE$202,213,FALSE())),0,(VLOOKUP($A56,'Import Peak'!$A$3:HE$99,213,FALSE())-VLOOKUP($A56,'Import Peak Change'!$A$106:HE$202,213,FALSE())))</f>
        <v>0</v>
      </c>
      <c r="HF56" s="193" t="n">
        <f aca="false">IF(ISERROR(VLOOKUP($A56,'Import Peak'!$A$3:HF$99,214,FALSE())-VLOOKUP($A56,'Import Peak Change'!$A$106:HF$202,214,FALSE())),0,(VLOOKUP($A56,'Import Peak'!$A$3:HF$99,214,FALSE())-VLOOKUP($A56,'Import Peak Change'!$A$106:HF$202,214,FALSE())))</f>
        <v>0</v>
      </c>
      <c r="HG56" s="193" t="n">
        <f aca="false">IF(ISERROR(VLOOKUP($A56,'Import Peak'!$A$3:HG$99,215,FALSE())-VLOOKUP($A56,'Import Peak Change'!$A$106:HG$202,215,FALSE())),0,(VLOOKUP($A56,'Import Peak'!$A$3:HG$99,215,FALSE())-VLOOKUP($A56,'Import Peak Change'!$A$106:HG$202,215,FALSE())))</f>
        <v>0</v>
      </c>
      <c r="HH56" s="193" t="n">
        <f aca="false">IF(ISERROR(VLOOKUP($A56,'Import Peak'!$A$3:HH$99,216,FALSE())-VLOOKUP($A56,'Import Peak Change'!$A$106:HH$202,216,FALSE())),0,(VLOOKUP($A56,'Import Peak'!$A$3:HH$99,216,FALSE())-VLOOKUP($A56,'Import Peak Change'!$A$106:HH$202,216,FALSE())))</f>
        <v>0</v>
      </c>
      <c r="HI56" s="193" t="n">
        <f aca="false">IF(ISERROR(VLOOKUP($A56,'Import Peak'!$A$3:HI$99,217,FALSE())-VLOOKUP($A56,'Import Peak Change'!$A$106:HI$202,217,FALSE())),0,(VLOOKUP($A56,'Import Peak'!$A$3:HI$99,217,FALSE())-VLOOKUP($A56,'Import Peak Change'!$A$106:HI$202,217,FALSE())))</f>
        <v>0</v>
      </c>
      <c r="HJ56" s="193" t="n">
        <f aca="false">IF(ISERROR(VLOOKUP($A56,'Import Peak'!$A$3:HJ$99,218,FALSE())-VLOOKUP($A56,'Import Peak Change'!$A$106:HJ$202,218,FALSE())),0,(VLOOKUP($A56,'Import Peak'!$A$3:HJ$99,218,FALSE())-VLOOKUP($A56,'Import Peak Change'!$A$106:HJ$202,218,FALSE())))</f>
        <v>0</v>
      </c>
      <c r="HK56" s="193" t="n">
        <f aca="false">IF(ISERROR(VLOOKUP($A56,'Import Peak'!$A$3:HK$99,219,FALSE())-VLOOKUP($A56,'Import Peak Change'!$A$106:HK$202,219,FALSE())),0,(VLOOKUP($A56,'Import Peak'!$A$3:HK$99,219,FALSE())-VLOOKUP($A56,'Import Peak Change'!$A$106:HK$202,219,FALSE())))</f>
        <v>0</v>
      </c>
      <c r="HL56" s="193" t="n">
        <f aca="false">IF(ISERROR(VLOOKUP($A56,'Import Peak'!$A$3:HL$99,220,FALSE())-VLOOKUP($A56,'Import Peak Change'!$A$106:HL$202,220,FALSE())),0,(VLOOKUP($A56,'Import Peak'!$A$3:HL$99,220,FALSE())-VLOOKUP($A56,'Import Peak Change'!$A$106:HL$202,220,FALSE())))</f>
        <v>0</v>
      </c>
      <c r="HM56" s="193" t="n">
        <f aca="false">IF(ISERROR(VLOOKUP($A56,'Import Peak'!$A$3:HM$99,221,FALSE())-VLOOKUP($A56,'Import Peak Change'!$A$106:HM$202,221,FALSE())),0,(VLOOKUP($A56,'Import Peak'!$A$3:HM$99,221,FALSE())-VLOOKUP($A56,'Import Peak Change'!$A$106:HM$202,221,FALSE())))</f>
        <v>0</v>
      </c>
      <c r="HN56" s="193" t="n">
        <f aca="false">IF(ISERROR(VLOOKUP($A56,'Import Peak'!$A$3:HN$99,222,FALSE())-VLOOKUP($A56,'Import Peak Change'!$A$106:HN$202,222,FALSE())),0,(VLOOKUP($A56,'Import Peak'!$A$3:HN$99,222,FALSE())-VLOOKUP($A56,'Import Peak Change'!$A$106:HN$202,222,FALSE())))</f>
        <v>0</v>
      </c>
      <c r="HO56" s="193" t="n">
        <f aca="false">IF(ISERROR(VLOOKUP($A56,'Import Peak'!$A$3:HO$99,223,FALSE())-VLOOKUP($A56,'Import Peak Change'!$A$106:HO$202,223,FALSE())),0,(VLOOKUP($A56,'Import Peak'!$A$3:HO$99,223,FALSE())-VLOOKUP($A56,'Import Peak Change'!$A$106:HO$202,223,FALSE())))</f>
        <v>0</v>
      </c>
      <c r="HP56" s="193" t="n">
        <f aca="false">IF(ISERROR(VLOOKUP($A56,'Import Peak'!$A$3:HP$99,224,FALSE())-VLOOKUP($A56,'Import Peak Change'!$A$106:HP$202,224,FALSE())),0,(VLOOKUP($A56,'Import Peak'!$A$3:HP$99,224,FALSE())-VLOOKUP($A56,'Import Peak Change'!$A$106:HP$202,224,FALSE())))</f>
        <v>0</v>
      </c>
      <c r="HQ56" s="193" t="n">
        <f aca="false">IF(ISERROR(VLOOKUP($A56,'Import Peak'!$A$3:HQ$99,225,FALSE())-VLOOKUP($A56,'Import Peak Change'!$A$106:HQ$202,225,FALSE())),0,(VLOOKUP($A56,'Import Peak'!$A$3:HQ$99,225,FALSE())-VLOOKUP($A56,'Import Peak Change'!$A$106:HQ$202,225,FALSE())))</f>
        <v>0</v>
      </c>
      <c r="HR56" s="193" t="n">
        <f aca="false">IF(ISERROR(VLOOKUP($A56,'Import Peak'!$A$3:HR$99,226,FALSE())-VLOOKUP($A56,'Import Peak Change'!$A$106:HR$202,226,FALSE())),0,(VLOOKUP($A56,'Import Peak'!$A$3:HR$99,226,FALSE())-VLOOKUP($A56,'Import Peak Change'!$A$106:HR$202,226,FALSE())))</f>
        <v>0</v>
      </c>
      <c r="HS56" s="193" t="n">
        <f aca="false">IF(ISERROR(VLOOKUP($A56,'Import Peak'!$A$3:HS$99,227,FALSE())-VLOOKUP($A56,'Import Peak Change'!$A$106:HS$202,227,FALSE())),0,(VLOOKUP($A56,'Import Peak'!$A$3:HS$99,227,FALSE())-VLOOKUP($A56,'Import Peak Change'!$A$106:HS$202,227,FALSE())))</f>
        <v>0</v>
      </c>
      <c r="HT56" s="193" t="n">
        <f aca="false">IF(ISERROR(VLOOKUP($A56,'Import Peak'!$A$3:HT$99,228,FALSE())-VLOOKUP($A56,'Import Peak Change'!$A$106:HT$202,228,FALSE())),0,(VLOOKUP($A56,'Import Peak'!$A$3:HT$99,228,FALSE())-VLOOKUP($A56,'Import Peak Change'!$A$106:HT$202,228,FALSE())))</f>
        <v>0</v>
      </c>
      <c r="HU56" s="193" t="n">
        <f aca="false">IF(ISERROR(VLOOKUP($A56,'Import Peak'!$A$3:HU$99,229,FALSE())-VLOOKUP($A56,'Import Peak Change'!$A$106:HU$202,229,FALSE())),0,(VLOOKUP($A56,'Import Peak'!$A$3:HU$99,229,FALSE())-VLOOKUP($A56,'Import Peak Change'!$A$106:HU$202,229,FALSE())))</f>
        <v>0</v>
      </c>
      <c r="HV56" s="193" t="n">
        <f aca="false">IF(ISERROR(VLOOKUP($A56,'Import Peak'!$A$3:HV$99,230,FALSE())-VLOOKUP($A56,'Import Peak Change'!$A$106:HV$202,230,FALSE())),0,(VLOOKUP($A56,'Import Peak'!$A$3:HV$99,230,FALSE())-VLOOKUP($A56,'Import Peak Change'!$A$106:HV$202,230,FALSE())))</f>
        <v>0</v>
      </c>
      <c r="HW56" s="193" t="n">
        <f aca="false">IF(ISERROR(VLOOKUP($A56,'Import Peak'!$A$3:HW$99,231,FALSE())-VLOOKUP($A56,'Import Peak Change'!$A$106:HW$202,231,FALSE())),0,(VLOOKUP($A56,'Import Peak'!$A$3:HW$99,231,FALSE())-VLOOKUP($A56,'Import Peak Change'!$A$106:HW$202,231,FALSE())))</f>
        <v>0</v>
      </c>
      <c r="HX56" s="193" t="n">
        <f aca="false">IF(ISERROR(VLOOKUP($A56,'Import Peak'!$A$3:HX$99,232,FALSE())-VLOOKUP($A56,'Import Peak Change'!$A$106:HX$202,232,FALSE())),0,(VLOOKUP($A56,'Import Peak'!$A$3:HX$99,232,FALSE())-VLOOKUP($A56,'Import Peak Change'!$A$106:HX$202,232,FALSE())))</f>
        <v>0</v>
      </c>
      <c r="HY56" s="193" t="n">
        <f aca="false">IF(ISERROR(VLOOKUP($A56,'Import Peak'!$A$3:HY$99,233,FALSE())-VLOOKUP($A56,'Import Peak Change'!$A$106:HY$202,233,FALSE())),0,(VLOOKUP($A56,'Import Peak'!$A$3:HY$99,233,FALSE())-VLOOKUP($A56,'Import Peak Change'!$A$106:HY$202,233,FALSE())))</f>
        <v>0</v>
      </c>
      <c r="HZ56" s="193" t="n">
        <f aca="false">IF(ISERROR(VLOOKUP($A56,'Import Peak'!$A$3:HZ$99,234,FALSE())-VLOOKUP($A56,'Import Peak Change'!$A$106:HZ$202,234,FALSE())),0,(VLOOKUP($A56,'Import Peak'!$A$3:HZ$99,234,FALSE())-VLOOKUP($A56,'Import Peak Change'!$A$106:HZ$202,234,FALSE())))</f>
        <v>0</v>
      </c>
      <c r="IA56" s="193" t="n">
        <f aca="false">IF(ISERROR(VLOOKUP($A56,'Import Peak'!$A$3:IA$99,235,FALSE())-VLOOKUP($A56,'Import Peak Change'!$A$106:IA$202,235,FALSE())),0,(VLOOKUP($A56,'Import Peak'!$A$3:IA$99,235,FALSE())-VLOOKUP($A56,'Import Peak Change'!$A$106:IA$202,235,FALSE())))</f>
        <v>0</v>
      </c>
      <c r="IB56" s="193" t="n">
        <f aca="false">IF(ISERROR(VLOOKUP($A56,'Import Peak'!$A$3:IB$99,236,FALSE())-VLOOKUP($A56,'Import Peak Change'!$A$106:IB$202,236,FALSE())),0,(VLOOKUP($A56,'Import Peak'!$A$3:IB$99,236,FALSE())-VLOOKUP($A56,'Import Peak Change'!$A$106:IB$202,236,FALSE())))</f>
        <v>0</v>
      </c>
      <c r="IC56" s="193" t="n">
        <f aca="false">IF(ISERROR(VLOOKUP($A56,'Import Peak'!$A$3:IC$99,237,FALSE())-VLOOKUP($A56,'Import Peak Change'!$A$106:IC$202,237,FALSE())),0,(VLOOKUP($A56,'Import Peak'!$A$3:IC$99,237,FALSE())-VLOOKUP($A56,'Import Peak Change'!$A$106:IC$202,237,FALSE())))</f>
        <v>0</v>
      </c>
      <c r="ID56" s="193" t="n">
        <f aca="false">IF(ISERROR(VLOOKUP($A56,'Import Peak'!$A$3:ID$99,238,FALSE())-VLOOKUP($A56,'Import Peak Change'!$A$106:ID$202,238,FALSE())),0,(VLOOKUP($A56,'Import Peak'!$A$3:ID$99,238,FALSE())-VLOOKUP($A56,'Import Peak Change'!$A$106:ID$202,238,FALSE())))</f>
        <v>0</v>
      </c>
      <c r="IE56" s="193" t="n">
        <f aca="false">IF(ISERROR(VLOOKUP($A56,'Import Peak'!$A$3:IE$99,239,FALSE())-VLOOKUP($A56,'Import Peak Change'!$A$106:IE$202,239,FALSE())),0,(VLOOKUP($A56,'Import Peak'!$A$3:IE$99,239,FALSE())-VLOOKUP($A56,'Import Peak Change'!$A$106:IE$202,239,FALSE())))</f>
        <v>0</v>
      </c>
    </row>
    <row r="57" customFormat="false" ht="12.75" hidden="false" customHeight="false" outlineLevel="0" collapsed="false">
      <c r="A57" s="201" t="str">
        <f aca="false">IF('Import Peak'!A54=0,"",'Import Peak'!A54)</f>
        <v/>
      </c>
      <c r="B57" s="193"/>
      <c r="C57" s="193"/>
      <c r="D57" s="193"/>
      <c r="E57" s="193"/>
      <c r="F57" s="193"/>
      <c r="G57" s="193" t="n">
        <f aca="false">IF(ISERROR(VLOOKUP($A57,'Import Peak'!$A$3:G$99,7,FALSE())-VLOOKUP($A57,'Import Peak Change'!$A$106:G$202,7,FALSE())),0,(VLOOKUP($A57,'Import Peak'!$A$3:G$99,7,FALSE())-VLOOKUP($A57,'Import Peak Change'!$A$106:G$202,7,FALSE())))</f>
        <v>0</v>
      </c>
      <c r="H57" s="193" t="n">
        <f aca="false">IF(ISERROR(VLOOKUP($A57,'Import Peak'!$A$3:H$99,8,FALSE())-VLOOKUP($A57,'Import Peak Change'!$A$106:H$202,8,FALSE())),0,(VLOOKUP($A57,'Import Peak'!$A$3:H$99,8,FALSE())-VLOOKUP($A57,'Import Peak Change'!$A$106:H$202,8,FALSE())))</f>
        <v>0</v>
      </c>
      <c r="I57" s="193" t="n">
        <f aca="false">IF(ISERROR(VLOOKUP($A57,'Import Peak'!$A$3:I$99,9,FALSE())-VLOOKUP($A57,'Import Peak Change'!$A$106:I$202,9,FALSE())),0,(VLOOKUP($A57,'Import Peak'!$A$3:I$99,9,FALSE())-VLOOKUP($A57,'Import Peak Change'!$A$106:I$202,9,FALSE())))</f>
        <v>0</v>
      </c>
      <c r="J57" s="193" t="n">
        <f aca="false">IF(ISERROR(VLOOKUP($A57,'Import Peak'!$A$3:J$99,10,FALSE())-VLOOKUP($A57,'Import Peak Change'!$A$106:J$202,10,FALSE())),0,(VLOOKUP($A57,'Import Peak'!$A$3:J$99,10,FALSE())-VLOOKUP($A57,'Import Peak Change'!$A$106:J$202,10,FALSE())))</f>
        <v>0</v>
      </c>
      <c r="K57" s="193" t="n">
        <f aca="false">IF(ISERROR(VLOOKUP($A57,'Import Peak'!$A$3:K$99,11,FALSE())-VLOOKUP($A57,'Import Peak Change'!$A$106:K$202,11,FALSE())),0,(VLOOKUP($A57,'Import Peak'!$A$3:K$99,11,FALSE())-VLOOKUP($A57,'Import Peak Change'!$A$106:K$202,11,FALSE())))</f>
        <v>0</v>
      </c>
      <c r="L57" s="193" t="n">
        <f aca="false">IF(ISERROR(VLOOKUP($A57,'Import Peak'!$A$3:L$99,12,FALSE())-VLOOKUP($A57,'Import Peak Change'!$A$106:L$202,12,FALSE())),0,(VLOOKUP($A57,'Import Peak'!$A$3:L$99,12,FALSE())-VLOOKUP($A57,'Import Peak Change'!$A$106:L$202,12,FALSE())))</f>
        <v>0</v>
      </c>
      <c r="M57" s="193" t="n">
        <f aca="false">IF(ISERROR(VLOOKUP($A57,'Import Peak'!$A$3:M$99,13,FALSE())-VLOOKUP($A57,'Import Peak Change'!$A$106:M$202,13,FALSE())),0,(VLOOKUP($A57,'Import Peak'!$A$3:M$99,13,FALSE())-VLOOKUP($A57,'Import Peak Change'!$A$106:M$202,13,FALSE())))</f>
        <v>0</v>
      </c>
      <c r="N57" s="193" t="n">
        <f aca="false">IF(ISERROR(VLOOKUP($A57,'Import Peak'!$A$3:N$99,14,FALSE())-VLOOKUP($A57,'Import Peak Change'!$A$106:N$202,14,FALSE())),0,(VLOOKUP($A57,'Import Peak'!$A$3:N$99,14,FALSE())-VLOOKUP($A57,'Import Peak Change'!$A$106:N$202,14,FALSE())))</f>
        <v>0</v>
      </c>
      <c r="O57" s="193" t="n">
        <f aca="false">IF(ISERROR(VLOOKUP($A57,'Import Peak'!$A$3:O$99,15,FALSE())-VLOOKUP($A57,'Import Peak Change'!$A$106:O$202,15,FALSE())),0,(VLOOKUP($A57,'Import Peak'!$A$3:O$99,15,FALSE())-VLOOKUP($A57,'Import Peak Change'!$A$106:O$202,15,FALSE())))</f>
        <v>0</v>
      </c>
      <c r="P57" s="193" t="n">
        <f aca="false">IF(ISERROR(VLOOKUP($A57,'Import Peak'!$A$3:P$99,16,FALSE())-VLOOKUP($A57,'Import Peak Change'!$A$106:P$202,16,FALSE())),0,(VLOOKUP($A57,'Import Peak'!$A$3:P$99,16,FALSE())-VLOOKUP($A57,'Import Peak Change'!$A$106:P$202,16,FALSE())))</f>
        <v>0</v>
      </c>
      <c r="Q57" s="193" t="n">
        <f aca="false">IF(ISERROR(VLOOKUP($A57,'Import Peak'!$A$3:Q$99,17,FALSE())-VLOOKUP($A57,'Import Peak Change'!$A$106:Q$202,17,FALSE())),0,(VLOOKUP($A57,'Import Peak'!$A$3:Q$99,17,FALSE())-VLOOKUP($A57,'Import Peak Change'!$A$106:Q$202,17,FALSE())))</f>
        <v>0</v>
      </c>
      <c r="R57" s="193" t="n">
        <f aca="false">IF(ISERROR(VLOOKUP($A57,'Import Peak'!$A$3:R$99,18,FALSE())-VLOOKUP($A57,'Import Peak Change'!$A$106:R$202,18,FALSE())),0,(VLOOKUP($A57,'Import Peak'!$A$3:R$99,18,FALSE())-VLOOKUP($A57,'Import Peak Change'!$A$106:R$202,18,FALSE())))</f>
        <v>0</v>
      </c>
      <c r="S57" s="193" t="n">
        <f aca="false">IF(ISERROR(VLOOKUP($A57,'Import Peak'!$A$3:S$99,19,FALSE())-VLOOKUP($A57,'Import Peak Change'!$A$106:S$202,19,FALSE())),0,(VLOOKUP($A57,'Import Peak'!$A$3:S$99,19,FALSE())-VLOOKUP($A57,'Import Peak Change'!$A$106:S$202,19,FALSE())))</f>
        <v>0</v>
      </c>
      <c r="T57" s="193" t="n">
        <f aca="false">IF(ISERROR(VLOOKUP($A57,'Import Peak'!$A$3:T$99,20,FALSE())-VLOOKUP($A57,'Import Peak Change'!$A$106:T$202,20,FALSE())),0,(VLOOKUP($A57,'Import Peak'!$A$3:T$99,20,FALSE())-VLOOKUP($A57,'Import Peak Change'!$A$106:T$202,20,FALSE())))</f>
        <v>0</v>
      </c>
      <c r="U57" s="193" t="n">
        <f aca="false">IF(ISERROR(VLOOKUP($A57,'Import Peak'!$A$3:U$99,21,FALSE())-VLOOKUP($A57,'Import Peak Change'!$A$106:U$202,21,FALSE())),0,(VLOOKUP($A57,'Import Peak'!$A$3:U$99,21,FALSE())-VLOOKUP($A57,'Import Peak Change'!$A$106:U$202,21,FALSE())))</f>
        <v>0</v>
      </c>
      <c r="V57" s="193" t="n">
        <f aca="false">IF(ISERROR(VLOOKUP($A57,'Import Peak'!$A$3:V$99,22,FALSE())-VLOOKUP($A57,'Import Peak Change'!$A$106:V$202,22,FALSE())),0,(VLOOKUP($A57,'Import Peak'!$A$3:V$99,22,FALSE())-VLOOKUP($A57,'Import Peak Change'!$A$106:V$202,22,FALSE())))</f>
        <v>0</v>
      </c>
      <c r="W57" s="193" t="n">
        <f aca="false">IF(ISERROR(VLOOKUP($A57,'Import Peak'!$A$3:W$99,23,FALSE())-VLOOKUP($A57,'Import Peak Change'!$A$106:W$202,23,FALSE())),0,(VLOOKUP($A57,'Import Peak'!$A$3:W$99,23,FALSE())-VLOOKUP($A57,'Import Peak Change'!$A$106:W$202,23,FALSE())))</f>
        <v>0</v>
      </c>
      <c r="X57" s="193" t="n">
        <f aca="false">IF(ISERROR(VLOOKUP($A57,'Import Peak'!$A$3:X$99,24,FALSE())-VLOOKUP($A57,'Import Peak Change'!$A$106:X$202,24,FALSE())),0,(VLOOKUP($A57,'Import Peak'!$A$3:X$99,24,FALSE())-VLOOKUP($A57,'Import Peak Change'!$A$106:X$202,24,FALSE())))</f>
        <v>0</v>
      </c>
      <c r="Y57" s="193" t="n">
        <f aca="false">IF(ISERROR(VLOOKUP($A57,'Import Peak'!$A$3:Y$99,25,FALSE())-VLOOKUP($A57,'Import Peak Change'!$A$106:Y$202,25,FALSE())),0,(VLOOKUP($A57,'Import Peak'!$A$3:Y$99,25,FALSE())-VLOOKUP($A57,'Import Peak Change'!$A$106:Y$202,25,FALSE())))</f>
        <v>0</v>
      </c>
      <c r="Z57" s="193" t="n">
        <f aca="false">IF(ISERROR(VLOOKUP($A57,'Import Peak'!$A$3:Z$99,26,FALSE())-VLOOKUP($A57,'Import Peak Change'!$A$106:Z$202,26,FALSE())),0,(VLOOKUP($A57,'Import Peak'!$A$3:Z$99,26,FALSE())-VLOOKUP($A57,'Import Peak Change'!$A$106:Z$202,26,FALSE())))</f>
        <v>0</v>
      </c>
      <c r="AA57" s="193" t="n">
        <f aca="false">IF(ISERROR(VLOOKUP($A57,'Import Peak'!$A$3:AA$99,27,FALSE())-VLOOKUP($A57,'Import Peak Change'!$A$106:AA$202,27,FALSE())),0,(VLOOKUP($A57,'Import Peak'!$A$3:AA$99,27,FALSE())-VLOOKUP($A57,'Import Peak Change'!$A$106:AA$202,27,FALSE())))</f>
        <v>0</v>
      </c>
      <c r="AB57" s="193" t="n">
        <f aca="false">IF(ISERROR(VLOOKUP($A57,'Import Peak'!$A$3:AB$99,28,FALSE())-VLOOKUP($A57,'Import Peak Change'!$A$106:AB$202,28,FALSE())),0,(VLOOKUP($A57,'Import Peak'!$A$3:AB$99,28,FALSE())-VLOOKUP($A57,'Import Peak Change'!$A$106:AB$202,28,FALSE())))</f>
        <v>0</v>
      </c>
      <c r="AC57" s="193" t="n">
        <f aca="false">IF(ISERROR(VLOOKUP($A57,'Import Peak'!$A$3:AC$99,29,FALSE())-VLOOKUP($A57,'Import Peak Change'!$A$106:AC$202,29,FALSE())),0,(VLOOKUP($A57,'Import Peak'!$A$3:AC$99,29,FALSE())-VLOOKUP($A57,'Import Peak Change'!$A$106:AC$202,29,FALSE())))</f>
        <v>0</v>
      </c>
      <c r="AD57" s="193" t="n">
        <f aca="false">IF(ISERROR(VLOOKUP($A57,'Import Peak'!$A$3:AD$99,30,FALSE())-VLOOKUP($A57,'Import Peak Change'!$A$106:AD$202,30,FALSE())),0,(VLOOKUP($A57,'Import Peak'!$A$3:AD$99,30,FALSE())-VLOOKUP($A57,'Import Peak Change'!$A$106:AD$202,30,FALSE())))</f>
        <v>0</v>
      </c>
      <c r="AE57" s="193" t="n">
        <f aca="false">IF(ISERROR(VLOOKUP($A57,'Import Peak'!$A$3:AE$99,31,FALSE())-VLOOKUP($A57,'Import Peak Change'!$A$106:AE$202,31,FALSE())),0,(VLOOKUP($A57,'Import Peak'!$A$3:AE$99,31,FALSE())-VLOOKUP($A57,'Import Peak Change'!$A$106:AE$202,31,FALSE())))</f>
        <v>0</v>
      </c>
      <c r="AF57" s="193" t="n">
        <f aca="false">IF(ISERROR(VLOOKUP($A57,'Import Peak'!$A$3:AF$99,32,FALSE())-VLOOKUP($A57,'Import Peak Change'!$A$106:AF$202,32,FALSE())),0,(VLOOKUP($A57,'Import Peak'!$A$3:AF$99,32,FALSE())-VLOOKUP($A57,'Import Peak Change'!$A$106:AF$202,32,FALSE())))</f>
        <v>0</v>
      </c>
      <c r="AG57" s="193" t="n">
        <f aca="false">IF(ISERROR(VLOOKUP($A57,'Import Peak'!$A$3:AG$99,33,FALSE())-VLOOKUP($A57,'Import Peak Change'!$A$106:AG$202,33,FALSE())),0,(VLOOKUP($A57,'Import Peak'!$A$3:AG$99,33,FALSE())-VLOOKUP($A57,'Import Peak Change'!$A$106:AG$202,33,FALSE())))</f>
        <v>0</v>
      </c>
      <c r="AH57" s="193" t="n">
        <f aca="false">IF(ISERROR(VLOOKUP($A57,'Import Peak'!$A$3:AH$99,34,FALSE())-VLOOKUP($A57,'Import Peak Change'!$A$106:AH$202,34,FALSE())),0,(VLOOKUP($A57,'Import Peak'!$A$3:AH$99,34,FALSE())-VLOOKUP($A57,'Import Peak Change'!$A$106:AH$202,34,FALSE())))</f>
        <v>0</v>
      </c>
      <c r="AI57" s="193" t="n">
        <f aca="false">IF(ISERROR(VLOOKUP($A57,'Import Peak'!$A$3:AI$99,35,FALSE())-VLOOKUP($A57,'Import Peak Change'!$A$106:AI$202,35,FALSE())),0,(VLOOKUP($A57,'Import Peak'!$A$3:AI$99,35,FALSE())-VLOOKUP($A57,'Import Peak Change'!$A$106:AI$202,35,FALSE())))</f>
        <v>0</v>
      </c>
      <c r="AJ57" s="193" t="n">
        <f aca="false">IF(ISERROR(VLOOKUP($A57,'Import Peak'!$A$3:AJ$99,36,FALSE())-VLOOKUP($A57,'Import Peak Change'!$A$106:AJ$202,36,FALSE())),0,(VLOOKUP($A57,'Import Peak'!$A$3:AJ$99,36,FALSE())-VLOOKUP($A57,'Import Peak Change'!$A$106:AJ$202,36,FALSE())))</f>
        <v>0</v>
      </c>
      <c r="AK57" s="193" t="n">
        <f aca="false">IF(ISERROR(VLOOKUP($A57,'Import Peak'!$A$3:AK$99,37,FALSE())-VLOOKUP($A57,'Import Peak Change'!$A$106:AK$202,37,FALSE())),0,(VLOOKUP($A57,'Import Peak'!$A$3:AK$99,37,FALSE())-VLOOKUP($A57,'Import Peak Change'!$A$106:AK$202,37,FALSE())))</f>
        <v>0</v>
      </c>
      <c r="AL57" s="193" t="n">
        <f aca="false">IF(ISERROR(VLOOKUP($A57,'Import Peak'!$A$3:AL$99,38,FALSE())-VLOOKUP($A57,'Import Peak Change'!$A$106:AL$202,38,FALSE())),0,(VLOOKUP($A57,'Import Peak'!$A$3:AL$99,38,FALSE())-VLOOKUP($A57,'Import Peak Change'!$A$106:AL$202,38,FALSE())))</f>
        <v>0</v>
      </c>
      <c r="AM57" s="193" t="n">
        <f aca="false">IF(ISERROR(VLOOKUP($A57,'Import Peak'!$A$3:AM$99,39,FALSE())-VLOOKUP($A57,'Import Peak Change'!$A$106:AM$202,39,FALSE())),0,(VLOOKUP($A57,'Import Peak'!$A$3:AM$99,39,FALSE())-VLOOKUP($A57,'Import Peak Change'!$A$106:AM$202,39,FALSE())))</f>
        <v>0</v>
      </c>
      <c r="AN57" s="193" t="n">
        <f aca="false">IF(ISERROR(VLOOKUP($A57,'Import Peak'!$A$3:AN$99,40,FALSE())-VLOOKUP($A57,'Import Peak Change'!$A$106:AN$202,40,FALSE())),0,(VLOOKUP($A57,'Import Peak'!$A$3:AN$99,40,FALSE())-VLOOKUP($A57,'Import Peak Change'!$A$106:AN$202,40,FALSE())))</f>
        <v>0</v>
      </c>
      <c r="AO57" s="193" t="n">
        <f aca="false">IF(ISERROR(VLOOKUP($A57,'Import Peak'!$A$3:AO$99,41,FALSE())-VLOOKUP($A57,'Import Peak Change'!$A$106:AO$202,41,FALSE())),0,(VLOOKUP($A57,'Import Peak'!$A$3:AO$99,41,FALSE())-VLOOKUP($A57,'Import Peak Change'!$A$106:AO$202,41,FALSE())))</f>
        <v>0</v>
      </c>
      <c r="AP57" s="193" t="n">
        <f aca="false">IF(ISERROR(VLOOKUP($A57,'Import Peak'!$A$3:AP$99,42,FALSE())-VLOOKUP($A57,'Import Peak Change'!$A$106:AP$202,42,FALSE())),0,(VLOOKUP($A57,'Import Peak'!$A$3:AP$99,42,FALSE())-VLOOKUP($A57,'Import Peak Change'!$A$106:AP$202,42,FALSE())))</f>
        <v>0</v>
      </c>
      <c r="AQ57" s="193" t="n">
        <f aca="false">IF(ISERROR(VLOOKUP($A57,'Import Peak'!$A$3:AQ$99,43,FALSE())-VLOOKUP($A57,'Import Peak Change'!$A$106:AQ$202,43,FALSE())),0,(VLOOKUP($A57,'Import Peak'!$A$3:AQ$99,43,FALSE())-VLOOKUP($A57,'Import Peak Change'!$A$106:AQ$202,43,FALSE())))</f>
        <v>0</v>
      </c>
      <c r="AR57" s="193" t="n">
        <f aca="false">IF(ISERROR(VLOOKUP($A57,'Import Peak'!$A$3:AR$99,44,FALSE())-VLOOKUP($A57,'Import Peak Change'!$A$106:AR$202,44,FALSE())),0,(VLOOKUP($A57,'Import Peak'!$A$3:AR$99,44,FALSE())-VLOOKUP($A57,'Import Peak Change'!$A$106:AR$202,44,FALSE())))</f>
        <v>0</v>
      </c>
      <c r="AS57" s="193" t="n">
        <f aca="false">IF(ISERROR(VLOOKUP($A57,'Import Peak'!$A$3:AS$99,45,FALSE())-VLOOKUP($A57,'Import Peak Change'!$A$106:AS$202,45,FALSE())),0,(VLOOKUP($A57,'Import Peak'!$A$3:AS$99,45,FALSE())-VLOOKUP($A57,'Import Peak Change'!$A$106:AS$202,45,FALSE())))</f>
        <v>0</v>
      </c>
      <c r="AT57" s="193" t="n">
        <f aca="false">IF(ISERROR(VLOOKUP($A57,'Import Peak'!$A$3:AT$99,46,FALSE())-VLOOKUP($A57,'Import Peak Change'!$A$106:AT$202,46,FALSE())),0,(VLOOKUP($A57,'Import Peak'!$A$3:AT$99,46,FALSE())-VLOOKUP($A57,'Import Peak Change'!$A$106:AT$202,46,FALSE())))</f>
        <v>0</v>
      </c>
      <c r="AU57" s="193" t="n">
        <f aca="false">IF(ISERROR(VLOOKUP($A57,'Import Peak'!$A$3:AU$99,47,FALSE())-VLOOKUP($A57,'Import Peak Change'!$A$106:AU$202,47,FALSE())),0,(VLOOKUP($A57,'Import Peak'!$A$3:AU$99,47,FALSE())-VLOOKUP($A57,'Import Peak Change'!$A$106:AU$202,47,FALSE())))</f>
        <v>0</v>
      </c>
      <c r="AV57" s="193" t="n">
        <f aca="false">IF(ISERROR(VLOOKUP($A57,'Import Peak'!$A$3:AV$99,48,FALSE())-VLOOKUP($A57,'Import Peak Change'!$A$106:AV$202,48,FALSE())),0,(VLOOKUP($A57,'Import Peak'!$A$3:AV$99,48,FALSE())-VLOOKUP($A57,'Import Peak Change'!$A$106:AV$202,48,FALSE())))</f>
        <v>0</v>
      </c>
      <c r="AW57" s="193" t="n">
        <f aca="false">IF(ISERROR(VLOOKUP($A57,'Import Peak'!$A$3:AW$99,49,FALSE())-VLOOKUP($A57,'Import Peak Change'!$A$106:AW$202,49,FALSE())),0,(VLOOKUP($A57,'Import Peak'!$A$3:AW$99,49,FALSE())-VLOOKUP($A57,'Import Peak Change'!$A$106:AW$202,49,FALSE())))</f>
        <v>0</v>
      </c>
      <c r="AX57" s="193" t="n">
        <f aca="false">IF(ISERROR(VLOOKUP($A57,'Import Peak'!$A$3:AX$99,50,FALSE())-VLOOKUP($A57,'Import Peak Change'!$A$106:AX$202,50,FALSE())),0,(VLOOKUP($A57,'Import Peak'!$A$3:AX$99,50,FALSE())-VLOOKUP($A57,'Import Peak Change'!$A$106:AX$202,50,FALSE())))</f>
        <v>0</v>
      </c>
      <c r="AY57" s="193" t="n">
        <f aca="false">IF(ISERROR(VLOOKUP($A57,'Import Peak'!$A$3:AY$99,51,FALSE())-VLOOKUP($A57,'Import Peak Change'!$A$106:AY$202,51,FALSE())),0,(VLOOKUP($A57,'Import Peak'!$A$3:AY$99,51,FALSE())-VLOOKUP($A57,'Import Peak Change'!$A$106:AY$202,51,FALSE())))</f>
        <v>0</v>
      </c>
      <c r="AZ57" s="193" t="n">
        <f aca="false">IF(ISERROR(VLOOKUP($A57,'Import Peak'!$A$3:AZ$99,52,FALSE())-VLOOKUP($A57,'Import Peak Change'!$A$106:AZ$202,52,FALSE())),0,(VLOOKUP($A57,'Import Peak'!$A$3:AZ$99,52,FALSE())-VLOOKUP($A57,'Import Peak Change'!$A$106:AZ$202,52,FALSE())))</f>
        <v>0</v>
      </c>
      <c r="BA57" s="193" t="n">
        <f aca="false">IF(ISERROR(VLOOKUP($A57,'Import Peak'!$A$3:BA$99,53,FALSE())-VLOOKUP($A57,'Import Peak Change'!$A$106:BA$202,53,FALSE())),0,(VLOOKUP($A57,'Import Peak'!$A$3:BA$99,53,FALSE())-VLOOKUP($A57,'Import Peak Change'!$A$106:BA$202,53,FALSE())))</f>
        <v>0</v>
      </c>
      <c r="BB57" s="193" t="n">
        <f aca="false">IF(ISERROR(VLOOKUP($A57,'Import Peak'!$A$3:BB$99,54,FALSE())-VLOOKUP($A57,'Import Peak Change'!$A$106:BB$202,54,FALSE())),0,(VLOOKUP($A57,'Import Peak'!$A$3:BB$99,54,FALSE())-VLOOKUP($A57,'Import Peak Change'!$A$106:BB$202,54,FALSE())))</f>
        <v>0</v>
      </c>
      <c r="BC57" s="193" t="n">
        <f aca="false">IF(ISERROR(VLOOKUP($A57,'Import Peak'!$A$3:BC$99,55,FALSE())-VLOOKUP($A57,'Import Peak Change'!$A$106:BC$202,55,FALSE())),0,(VLOOKUP($A57,'Import Peak'!$A$3:BC$99,55,FALSE())-VLOOKUP($A57,'Import Peak Change'!$A$106:BC$202,55,FALSE())))</f>
        <v>0</v>
      </c>
      <c r="BD57" s="193" t="n">
        <f aca="false">IF(ISERROR(VLOOKUP($A57,'Import Peak'!$A$3:BD$99,56,FALSE())-VLOOKUP($A57,'Import Peak Change'!$A$106:BD$202,56,FALSE())),0,(VLOOKUP($A57,'Import Peak'!$A$3:BD$99,56,FALSE())-VLOOKUP($A57,'Import Peak Change'!$A$106:BD$202,56,FALSE())))</f>
        <v>0</v>
      </c>
      <c r="BE57" s="193" t="n">
        <f aca="false">IF(ISERROR(VLOOKUP($A57,'Import Peak'!$A$3:BE$99,57,FALSE())-VLOOKUP($A57,'Import Peak Change'!$A$106:BE$202,57,FALSE())),0,(VLOOKUP($A57,'Import Peak'!$A$3:BE$99,57,FALSE())-VLOOKUP($A57,'Import Peak Change'!$A$106:BE$202,57,FALSE())))</f>
        <v>0</v>
      </c>
      <c r="BF57" s="193" t="n">
        <f aca="false">IF(ISERROR(VLOOKUP($A57,'Import Peak'!$A$3:BF$99,58,FALSE())-VLOOKUP($A57,'Import Peak Change'!$A$106:BF$202,58,FALSE())),0,(VLOOKUP($A57,'Import Peak'!$A$3:BF$99,58,FALSE())-VLOOKUP($A57,'Import Peak Change'!$A$106:BF$202,58,FALSE())))</f>
        <v>0</v>
      </c>
      <c r="BG57" s="193" t="n">
        <f aca="false">IF(ISERROR(VLOOKUP($A57,'Import Peak'!$A$3:BG$99,59,FALSE())-VLOOKUP($A57,'Import Peak Change'!$A$106:BG$202,59,FALSE())),0,(VLOOKUP($A57,'Import Peak'!$A$3:BG$99,59,FALSE())-VLOOKUP($A57,'Import Peak Change'!$A$106:BG$202,59,FALSE())))</f>
        <v>0</v>
      </c>
      <c r="BH57" s="193" t="n">
        <f aca="false">IF(ISERROR(VLOOKUP($A57,'Import Peak'!$A$3:BH$99,60,FALSE())-VLOOKUP($A57,'Import Peak Change'!$A$106:BH$202,60,FALSE())),0,(VLOOKUP($A57,'Import Peak'!$A$3:BH$99,60,FALSE())-VLOOKUP($A57,'Import Peak Change'!$A$106:BH$202,60,FALSE())))</f>
        <v>0</v>
      </c>
      <c r="BI57" s="193" t="n">
        <f aca="false">IF(ISERROR(VLOOKUP($A57,'Import Peak'!$A$3:BI$99,61,FALSE())-VLOOKUP($A57,'Import Peak Change'!$A$106:BI$202,61,FALSE())),0,(VLOOKUP($A57,'Import Peak'!$A$3:BI$99,61,FALSE())-VLOOKUP($A57,'Import Peak Change'!$A$106:BI$202,61,FALSE())))</f>
        <v>0</v>
      </c>
      <c r="BJ57" s="193" t="n">
        <f aca="false">IF(ISERROR(VLOOKUP($A57,'Import Peak'!$A$3:BJ$99,62,FALSE())-VLOOKUP($A57,'Import Peak Change'!$A$106:BJ$202,62,FALSE())),0,(VLOOKUP($A57,'Import Peak'!$A$3:BJ$99,62,FALSE())-VLOOKUP($A57,'Import Peak Change'!$A$106:BJ$202,62,FALSE())))</f>
        <v>0</v>
      </c>
      <c r="BK57" s="193" t="n">
        <f aca="false">IF(ISERROR(VLOOKUP($A57,'Import Peak'!$A$3:BK$99,63,FALSE())-VLOOKUP($A57,'Import Peak Change'!$A$106:BK$202,63,FALSE())),0,(VLOOKUP($A57,'Import Peak'!$A$3:BK$99,63,FALSE())-VLOOKUP($A57,'Import Peak Change'!$A$106:BK$202,63,FALSE())))</f>
        <v>0</v>
      </c>
      <c r="BL57" s="193" t="n">
        <f aca="false">IF(ISERROR(VLOOKUP($A57,'Import Peak'!$A$3:BL$99,64,FALSE())-VLOOKUP($A57,'Import Peak Change'!$A$106:BL$202,64,FALSE())),0,(VLOOKUP($A57,'Import Peak'!$A$3:BL$99,64,FALSE())-VLOOKUP($A57,'Import Peak Change'!$A$106:BL$202,64,FALSE())))</f>
        <v>0</v>
      </c>
      <c r="BM57" s="193" t="n">
        <f aca="false">IF(ISERROR(VLOOKUP($A57,'Import Peak'!$A$3:BM$99,65,FALSE())-VLOOKUP($A57,'Import Peak Change'!$A$106:BM$202,65,FALSE())),0,(VLOOKUP($A57,'Import Peak'!$A$3:BM$99,65,FALSE())-VLOOKUP($A57,'Import Peak Change'!$A$106:BM$202,65,FALSE())))</f>
        <v>0</v>
      </c>
      <c r="BN57" s="193" t="n">
        <f aca="false">IF(ISERROR(VLOOKUP($A57,'Import Peak'!$A$3:BN$99,66,FALSE())-VLOOKUP($A57,'Import Peak Change'!$A$106:BN$202,66,FALSE())),0,(VLOOKUP($A57,'Import Peak'!$A$3:BN$99,66,FALSE())-VLOOKUP($A57,'Import Peak Change'!$A$106:BN$202,66,FALSE())))</f>
        <v>0</v>
      </c>
      <c r="BO57" s="193" t="n">
        <f aca="false">IF(ISERROR(VLOOKUP($A57,'Import Peak'!$A$3:BO$99,67,FALSE())-VLOOKUP($A57,'Import Peak Change'!$A$106:BO$202,67,FALSE())),0,(VLOOKUP($A57,'Import Peak'!$A$3:BO$99,67,FALSE())-VLOOKUP($A57,'Import Peak Change'!$A$106:BO$202,67,FALSE())))</f>
        <v>0</v>
      </c>
      <c r="BP57" s="193" t="n">
        <f aca="false">IF(ISERROR(VLOOKUP($A57,'Import Peak'!$A$3:BP$99,68,FALSE())-VLOOKUP($A57,'Import Peak Change'!$A$106:BP$202,68,FALSE())),0,(VLOOKUP($A57,'Import Peak'!$A$3:BP$99,68,FALSE())-VLOOKUP($A57,'Import Peak Change'!$A$106:BP$202,68,FALSE())))</f>
        <v>0</v>
      </c>
      <c r="BQ57" s="193" t="n">
        <f aca="false">IF(ISERROR(VLOOKUP($A57,'Import Peak'!$A$3:BQ$99,69,FALSE())-VLOOKUP($A57,'Import Peak Change'!$A$106:BQ$202,69,FALSE())),0,(VLOOKUP($A57,'Import Peak'!$A$3:BQ$99,69,FALSE())-VLOOKUP($A57,'Import Peak Change'!$A$106:BQ$202,69,FALSE())))</f>
        <v>0</v>
      </c>
      <c r="BR57" s="193" t="n">
        <f aca="false">IF(ISERROR(VLOOKUP($A57,'Import Peak'!$A$3:BR$99,70,FALSE())-VLOOKUP($A57,'Import Peak Change'!$A$106:BR$202,70,FALSE())),0,(VLOOKUP($A57,'Import Peak'!$A$3:BR$99,70,FALSE())-VLOOKUP($A57,'Import Peak Change'!$A$106:BR$202,70,FALSE())))</f>
        <v>0</v>
      </c>
      <c r="BS57" s="193" t="n">
        <f aca="false">IF(ISERROR(VLOOKUP($A57,'Import Peak'!$A$3:BS$99,71,FALSE())-VLOOKUP($A57,'Import Peak Change'!$A$106:BS$202,71,FALSE())),0,(VLOOKUP($A57,'Import Peak'!$A$3:BS$99,71,FALSE())-VLOOKUP($A57,'Import Peak Change'!$A$106:BS$202,71,FALSE())))</f>
        <v>0</v>
      </c>
      <c r="BT57" s="193" t="n">
        <f aca="false">IF(ISERROR(VLOOKUP($A57,'Import Peak'!$A$3:BT$99,72,FALSE())-VLOOKUP($A57,'Import Peak Change'!$A$106:BT$202,72,FALSE())),0,(VLOOKUP($A57,'Import Peak'!$A$3:BT$99,72,FALSE())-VLOOKUP($A57,'Import Peak Change'!$A$106:BT$202,72,FALSE())))</f>
        <v>0</v>
      </c>
      <c r="BU57" s="193" t="n">
        <f aca="false">IF(ISERROR(VLOOKUP($A57,'Import Peak'!$A$3:BU$99,73,FALSE())-VLOOKUP($A57,'Import Peak Change'!$A$106:BU$202,73,FALSE())),0,(VLOOKUP($A57,'Import Peak'!$A$3:BU$99,73,FALSE())-VLOOKUP($A57,'Import Peak Change'!$A$106:BU$202,73,FALSE())))</f>
        <v>0</v>
      </c>
      <c r="BV57" s="193" t="n">
        <f aca="false">IF(ISERROR(VLOOKUP($A57,'Import Peak'!$A$3:BV$99,74,FALSE())-VLOOKUP($A57,'Import Peak Change'!$A$106:BV$202,74,FALSE())),0,(VLOOKUP($A57,'Import Peak'!$A$3:BV$99,74,FALSE())-VLOOKUP($A57,'Import Peak Change'!$A$106:BV$202,74,FALSE())))</f>
        <v>0</v>
      </c>
      <c r="BW57" s="193" t="n">
        <f aca="false">IF(ISERROR(VLOOKUP($A57,'Import Peak'!$A$3:BW$99,75,FALSE())-VLOOKUP($A57,'Import Peak Change'!$A$106:BW$202,75,FALSE())),0,(VLOOKUP($A57,'Import Peak'!$A$3:BW$99,75,FALSE())-VLOOKUP($A57,'Import Peak Change'!$A$106:BW$202,75,FALSE())))</f>
        <v>0</v>
      </c>
      <c r="BX57" s="193" t="n">
        <f aca="false">IF(ISERROR(VLOOKUP($A57,'Import Peak'!$A$3:BX$99,76,FALSE())-VLOOKUP($A57,'Import Peak Change'!$A$106:BX$202,76,FALSE())),0,(VLOOKUP($A57,'Import Peak'!$A$3:BX$99,76,FALSE())-VLOOKUP($A57,'Import Peak Change'!$A$106:BX$202,76,FALSE())))</f>
        <v>0</v>
      </c>
      <c r="BY57" s="193" t="n">
        <f aca="false">IF(ISERROR(VLOOKUP($A57,'Import Peak'!$A$3:BY$99,77,FALSE())-VLOOKUP($A57,'Import Peak Change'!$A$106:BY$202,77,FALSE())),0,(VLOOKUP($A57,'Import Peak'!$A$3:BY$99,77,FALSE())-VLOOKUP($A57,'Import Peak Change'!$A$106:BY$202,77,FALSE())))</f>
        <v>0</v>
      </c>
      <c r="BZ57" s="193" t="n">
        <f aca="false">IF(ISERROR(VLOOKUP($A57,'Import Peak'!$A$3:BZ$99,78,FALSE())-VLOOKUP($A57,'Import Peak Change'!$A$106:BZ$202,78,FALSE())),0,(VLOOKUP($A57,'Import Peak'!$A$3:BZ$99,78,FALSE())-VLOOKUP($A57,'Import Peak Change'!$A$106:BZ$202,78,FALSE())))</f>
        <v>0</v>
      </c>
      <c r="CA57" s="193" t="n">
        <f aca="false">IF(ISERROR(VLOOKUP($A57,'Import Peak'!$A$3:CA$99,79,FALSE())-VLOOKUP($A57,'Import Peak Change'!$A$106:CA$202,79,FALSE())),0,(VLOOKUP($A57,'Import Peak'!$A$3:CA$99,79,FALSE())-VLOOKUP($A57,'Import Peak Change'!$A$106:CA$202,79,FALSE())))</f>
        <v>0</v>
      </c>
      <c r="CB57" s="193" t="n">
        <f aca="false">IF(ISERROR(VLOOKUP($A57,'Import Peak'!$A$3:CB$99,80,FALSE())-VLOOKUP($A57,'Import Peak Change'!$A$106:CB$202,80,FALSE())),0,(VLOOKUP($A57,'Import Peak'!$A$3:CB$99,80,FALSE())-VLOOKUP($A57,'Import Peak Change'!$A$106:CB$202,80,FALSE())))</f>
        <v>0</v>
      </c>
      <c r="CC57" s="193" t="n">
        <f aca="false">IF(ISERROR(VLOOKUP($A57,'Import Peak'!$A$3:CC$99,81,FALSE())-VLOOKUP($A57,'Import Peak Change'!$A$106:CC$202,81,FALSE())),0,(VLOOKUP($A57,'Import Peak'!$A$3:CC$99,81,FALSE())-VLOOKUP($A57,'Import Peak Change'!$A$106:CC$202,81,FALSE())))</f>
        <v>0</v>
      </c>
      <c r="CD57" s="193" t="n">
        <f aca="false">IF(ISERROR(VLOOKUP($A57,'Import Peak'!$A$3:CD$99,82,FALSE())-VLOOKUP($A57,'Import Peak Change'!$A$106:CD$202,82,FALSE())),0,(VLOOKUP($A57,'Import Peak'!$A$3:CD$99,82,FALSE())-VLOOKUP($A57,'Import Peak Change'!$A$106:CD$202,82,FALSE())))</f>
        <v>0</v>
      </c>
      <c r="CE57" s="193" t="n">
        <f aca="false">IF(ISERROR(VLOOKUP($A57,'Import Peak'!$A$3:CE$99,83,FALSE())-VLOOKUP($A57,'Import Peak Change'!$A$106:CE$202,83,FALSE())),0,(VLOOKUP($A57,'Import Peak'!$A$3:CE$99,83,FALSE())-VLOOKUP($A57,'Import Peak Change'!$A$106:CE$202,83,FALSE())))</f>
        <v>0</v>
      </c>
      <c r="CF57" s="193" t="n">
        <f aca="false">IF(ISERROR(VLOOKUP($A57,'Import Peak'!$A$3:CF$99,84,FALSE())-VLOOKUP($A57,'Import Peak Change'!$A$106:CF$202,84,FALSE())),0,(VLOOKUP($A57,'Import Peak'!$A$3:CF$99,84,FALSE())-VLOOKUP($A57,'Import Peak Change'!$A$106:CF$202,84,FALSE())))</f>
        <v>0</v>
      </c>
      <c r="CG57" s="193" t="n">
        <f aca="false">IF(ISERROR(VLOOKUP($A57,'Import Peak'!$A$3:CG$99,85,FALSE())-VLOOKUP($A57,'Import Peak Change'!$A$106:CG$202,85,FALSE())),0,(VLOOKUP($A57,'Import Peak'!$A$3:CG$99,85,FALSE())-VLOOKUP($A57,'Import Peak Change'!$A$106:CG$202,85,FALSE())))</f>
        <v>0</v>
      </c>
      <c r="CH57" s="193" t="n">
        <f aca="false">IF(ISERROR(VLOOKUP($A57,'Import Peak'!$A$3:CH$99,86,FALSE())-VLOOKUP($A57,'Import Peak Change'!$A$106:CH$202,86,FALSE())),0,(VLOOKUP($A57,'Import Peak'!$A$3:CH$99,86,FALSE())-VLOOKUP($A57,'Import Peak Change'!$A$106:CH$202,86,FALSE())))</f>
        <v>0</v>
      </c>
      <c r="CI57" s="193" t="n">
        <f aca="false">IF(ISERROR(VLOOKUP($A57,'Import Peak'!$A$3:CI$99,87,FALSE())-VLOOKUP($A57,'Import Peak Change'!$A$106:CI$202,87,FALSE())),0,(VLOOKUP($A57,'Import Peak'!$A$3:CI$99,87,FALSE())-VLOOKUP($A57,'Import Peak Change'!$A$106:CI$202,87,FALSE())))</f>
        <v>0</v>
      </c>
      <c r="CJ57" s="193" t="n">
        <f aca="false">IF(ISERROR(VLOOKUP($A57,'Import Peak'!$A$3:CJ$99,88,FALSE())-VLOOKUP($A57,'Import Peak Change'!$A$106:CJ$202,88,FALSE())),0,(VLOOKUP($A57,'Import Peak'!$A$3:CJ$99,88,FALSE())-VLOOKUP($A57,'Import Peak Change'!$A$106:CJ$202,88,FALSE())))</f>
        <v>0</v>
      </c>
      <c r="CK57" s="193" t="n">
        <f aca="false">IF(ISERROR(VLOOKUP($A57,'Import Peak'!$A$3:CK$99,89,FALSE())-VLOOKUP($A57,'Import Peak Change'!$A$106:CK$202,89,FALSE())),0,(VLOOKUP($A57,'Import Peak'!$A$3:CK$99,89,FALSE())-VLOOKUP($A57,'Import Peak Change'!$A$106:CK$202,89,FALSE())))</f>
        <v>0</v>
      </c>
      <c r="CL57" s="193" t="n">
        <f aca="false">IF(ISERROR(VLOOKUP($A57,'Import Peak'!$A$3:CL$99,90,FALSE())-VLOOKUP($A57,'Import Peak Change'!$A$106:CL$202,90,FALSE())),0,(VLOOKUP($A57,'Import Peak'!$A$3:CL$99,90,FALSE())-VLOOKUP($A57,'Import Peak Change'!$A$106:CL$202,90,FALSE())))</f>
        <v>0</v>
      </c>
      <c r="CM57" s="193" t="n">
        <f aca="false">IF(ISERROR(VLOOKUP($A57,'Import Peak'!$A$3:CM$99,91,FALSE())-VLOOKUP($A57,'Import Peak Change'!$A$106:CM$202,91,FALSE())),0,(VLOOKUP($A57,'Import Peak'!$A$3:CM$99,91,FALSE())-VLOOKUP($A57,'Import Peak Change'!$A$106:CM$202,91,FALSE())))</f>
        <v>0</v>
      </c>
      <c r="CN57" s="193" t="n">
        <f aca="false">IF(ISERROR(VLOOKUP($A57,'Import Peak'!$A$3:CN$99,92,FALSE())-VLOOKUP($A57,'Import Peak Change'!$A$106:CN$202,92,FALSE())),0,(VLOOKUP($A57,'Import Peak'!$A$3:CN$99,92,FALSE())-VLOOKUP($A57,'Import Peak Change'!$A$106:CN$202,92,FALSE())))</f>
        <v>0</v>
      </c>
      <c r="CO57" s="193" t="n">
        <f aca="false">IF(ISERROR(VLOOKUP($A57,'Import Peak'!$A$3:CO$99,93,FALSE())-VLOOKUP($A57,'Import Peak Change'!$A$106:CO$202,93,FALSE())),0,(VLOOKUP($A57,'Import Peak'!$A$3:CO$99,93,FALSE())-VLOOKUP($A57,'Import Peak Change'!$A$106:CO$202,93,FALSE())))</f>
        <v>0</v>
      </c>
      <c r="CP57" s="193" t="n">
        <f aca="false">IF(ISERROR(VLOOKUP($A57,'Import Peak'!$A$3:CP$99,94,FALSE())-VLOOKUP($A57,'Import Peak Change'!$A$106:CP$202,94,FALSE())),0,(VLOOKUP($A57,'Import Peak'!$A$3:CP$99,94,FALSE())-VLOOKUP($A57,'Import Peak Change'!$A$106:CP$202,94,FALSE())))</f>
        <v>0</v>
      </c>
      <c r="CQ57" s="193" t="n">
        <f aca="false">IF(ISERROR(VLOOKUP($A57,'Import Peak'!$A$3:CQ$99,95,FALSE())-VLOOKUP($A57,'Import Peak Change'!$A$106:CQ$202,95,FALSE())),0,(VLOOKUP($A57,'Import Peak'!$A$3:CQ$99,95,FALSE())-VLOOKUP($A57,'Import Peak Change'!$A$106:CQ$202,95,FALSE())))</f>
        <v>0</v>
      </c>
      <c r="CR57" s="193" t="n">
        <f aca="false">IF(ISERROR(VLOOKUP($A57,'Import Peak'!$A$3:CR$99,96,FALSE())-VLOOKUP($A57,'Import Peak Change'!$A$106:CR$202,96,FALSE())),0,(VLOOKUP($A57,'Import Peak'!$A$3:CR$99,96,FALSE())-VLOOKUP($A57,'Import Peak Change'!$A$106:CR$202,96,FALSE())))</f>
        <v>0</v>
      </c>
      <c r="CS57" s="193" t="n">
        <f aca="false">IF(ISERROR(VLOOKUP($A57,'Import Peak'!$A$3:CS$99,97,FALSE())-VLOOKUP($A57,'Import Peak Change'!$A$106:CS$202,97,FALSE())),0,(VLOOKUP($A57,'Import Peak'!$A$3:CS$99,97,FALSE())-VLOOKUP($A57,'Import Peak Change'!$A$106:CS$202,97,FALSE())))</f>
        <v>0</v>
      </c>
      <c r="CT57" s="193" t="n">
        <f aca="false">IF(ISERROR(VLOOKUP($A57,'Import Peak'!$A$3:CT$99,98,FALSE())-VLOOKUP($A57,'Import Peak Change'!$A$106:CT$202,98,FALSE())),0,(VLOOKUP($A57,'Import Peak'!$A$3:CT$99,98,FALSE())-VLOOKUP($A57,'Import Peak Change'!$A$106:CT$202,98,FALSE())))</f>
        <v>0</v>
      </c>
      <c r="CU57" s="193" t="n">
        <f aca="false">IF(ISERROR(VLOOKUP($A57,'Import Peak'!$A$3:CU$99,99,FALSE())-VLOOKUP($A57,'Import Peak Change'!$A$106:CU$202,99,FALSE())),0,(VLOOKUP($A57,'Import Peak'!$A$3:CU$99,99,FALSE())-VLOOKUP($A57,'Import Peak Change'!$A$106:CU$202,99,FALSE())))</f>
        <v>0</v>
      </c>
      <c r="CV57" s="193" t="n">
        <f aca="false">IF(ISERROR(VLOOKUP($A57,'Import Peak'!$A$3:CV$99,100,FALSE())-VLOOKUP($A57,'Import Peak Change'!$A$106:CV$202,100,FALSE())),0,(VLOOKUP($A57,'Import Peak'!$A$3:CV$99,100,FALSE())-VLOOKUP($A57,'Import Peak Change'!$A$106:CV$202,100,FALSE())))</f>
        <v>0</v>
      </c>
      <c r="CW57" s="193" t="n">
        <f aca="false">IF(ISERROR(VLOOKUP($A57,'Import Peak'!$A$3:CW$99,101,FALSE())-VLOOKUP($A57,'Import Peak Change'!$A$106:CW$202,101,FALSE())),0,(VLOOKUP($A57,'Import Peak'!$A$3:CW$99,101,FALSE())-VLOOKUP($A57,'Import Peak Change'!$A$106:CW$202,101,FALSE())))</f>
        <v>0</v>
      </c>
      <c r="CX57" s="193" t="n">
        <f aca="false">IF(ISERROR(VLOOKUP($A57,'Import Peak'!$A$3:CX$99,102,FALSE())-VLOOKUP($A57,'Import Peak Change'!$A$106:CX$202,102,FALSE())),0,(VLOOKUP($A57,'Import Peak'!$A$3:CX$99,102,FALSE())-VLOOKUP($A57,'Import Peak Change'!$A$106:CX$202,102,FALSE())))</f>
        <v>0</v>
      </c>
      <c r="CY57" s="193" t="n">
        <f aca="false">IF(ISERROR(VLOOKUP($A57,'Import Peak'!$A$3:CY$99,103,FALSE())-VLOOKUP($A57,'Import Peak Change'!$A$106:CY$202,103,FALSE())),0,(VLOOKUP($A57,'Import Peak'!$A$3:CY$99,103,FALSE())-VLOOKUP($A57,'Import Peak Change'!$A$106:CY$202,103,FALSE())))</f>
        <v>0</v>
      </c>
      <c r="CZ57" s="193" t="n">
        <f aca="false">IF(ISERROR(VLOOKUP($A57,'Import Peak'!$A$3:CZ$99,104,FALSE())-VLOOKUP($A57,'Import Peak Change'!$A$106:CZ$202,104,FALSE())),0,(VLOOKUP($A57,'Import Peak'!$A$3:CZ$99,104,FALSE())-VLOOKUP($A57,'Import Peak Change'!$A$106:CZ$202,104,FALSE())))</f>
        <v>0</v>
      </c>
      <c r="DA57" s="193" t="n">
        <f aca="false">IF(ISERROR(VLOOKUP($A57,'Import Peak'!$A$3:DA$99,105,FALSE())-VLOOKUP($A57,'Import Peak Change'!$A$106:DA$202,105,FALSE())),0,(VLOOKUP($A57,'Import Peak'!$A$3:DA$99,105,FALSE())-VLOOKUP($A57,'Import Peak Change'!$A$106:DA$202,105,FALSE())))</f>
        <v>0</v>
      </c>
      <c r="DB57" s="193" t="n">
        <f aca="false">IF(ISERROR(VLOOKUP($A57,'Import Peak'!$A$3:DB$99,106,FALSE())-VLOOKUP($A57,'Import Peak Change'!$A$106:DB$202,106,FALSE())),0,(VLOOKUP($A57,'Import Peak'!$A$3:DB$99,106,FALSE())-VLOOKUP($A57,'Import Peak Change'!$A$106:DB$202,106,FALSE())))</f>
        <v>0</v>
      </c>
      <c r="DC57" s="193" t="n">
        <f aca="false">IF(ISERROR(VLOOKUP($A57,'Import Peak'!$A$3:DC$99,107,FALSE())-VLOOKUP($A57,'Import Peak Change'!$A$106:DC$202,107,FALSE())),0,(VLOOKUP($A57,'Import Peak'!$A$3:DC$99,107,FALSE())-VLOOKUP($A57,'Import Peak Change'!$A$106:DC$202,107,FALSE())))</f>
        <v>0</v>
      </c>
      <c r="DD57" s="193" t="n">
        <f aca="false">IF(ISERROR(VLOOKUP($A57,'Import Peak'!$A$3:DD$99,108,FALSE())-VLOOKUP($A57,'Import Peak Change'!$A$106:DD$202,108,FALSE())),0,(VLOOKUP($A57,'Import Peak'!$A$3:DD$99,108,FALSE())-VLOOKUP($A57,'Import Peak Change'!$A$106:DD$202,108,FALSE())))</f>
        <v>0</v>
      </c>
      <c r="DE57" s="193" t="n">
        <f aca="false">IF(ISERROR(VLOOKUP($A57,'Import Peak'!$A$3:DE$99,109,FALSE())-VLOOKUP($A57,'Import Peak Change'!$A$106:DE$202,109,FALSE())),0,(VLOOKUP($A57,'Import Peak'!$A$3:DE$99,109,FALSE())-VLOOKUP($A57,'Import Peak Change'!$A$106:DE$202,109,FALSE())))</f>
        <v>0</v>
      </c>
      <c r="DF57" s="193" t="n">
        <f aca="false">IF(ISERROR(VLOOKUP($A57,'Import Peak'!$A$3:DF$99,110,FALSE())-VLOOKUP($A57,'Import Peak Change'!$A$106:DF$202,110,FALSE())),0,(VLOOKUP($A57,'Import Peak'!$A$3:DF$99,110,FALSE())-VLOOKUP($A57,'Import Peak Change'!$A$106:DF$202,110,FALSE())))</f>
        <v>0</v>
      </c>
      <c r="DG57" s="193" t="n">
        <f aca="false">IF(ISERROR(VLOOKUP($A57,'Import Peak'!$A$3:DG$99,111,FALSE())-VLOOKUP($A57,'Import Peak Change'!$A$106:DG$202,111,FALSE())),0,(VLOOKUP($A57,'Import Peak'!$A$3:DG$99,111,FALSE())-VLOOKUP($A57,'Import Peak Change'!$A$106:DG$202,111,FALSE())))</f>
        <v>0</v>
      </c>
      <c r="DH57" s="193" t="n">
        <f aca="false">IF(ISERROR(VLOOKUP($A57,'Import Peak'!$A$3:DH$99,112,FALSE())-VLOOKUP($A57,'Import Peak Change'!$A$106:DH$202,112,FALSE())),0,(VLOOKUP($A57,'Import Peak'!$A$3:DH$99,112,FALSE())-VLOOKUP($A57,'Import Peak Change'!$A$106:DH$202,112,FALSE())))</f>
        <v>0</v>
      </c>
      <c r="DI57" s="193" t="n">
        <f aca="false">IF(ISERROR(VLOOKUP($A57,'Import Peak'!$A$3:DI$99,113,FALSE())-VLOOKUP($A57,'Import Peak Change'!$A$106:DI$202,113,FALSE())),0,(VLOOKUP($A57,'Import Peak'!$A$3:DI$99,113,FALSE())-VLOOKUP($A57,'Import Peak Change'!$A$106:DI$202,113,FALSE())))</f>
        <v>0</v>
      </c>
      <c r="DJ57" s="193" t="n">
        <f aca="false">IF(ISERROR(VLOOKUP($A57,'Import Peak'!$A$3:DJ$99,114,FALSE())-VLOOKUP($A57,'Import Peak Change'!$A$106:DJ$202,114,FALSE())),0,(VLOOKUP($A57,'Import Peak'!$A$3:DJ$99,114,FALSE())-VLOOKUP($A57,'Import Peak Change'!$A$106:DJ$202,114,FALSE())))</f>
        <v>0</v>
      </c>
      <c r="DK57" s="193" t="n">
        <f aca="false">IF(ISERROR(VLOOKUP($A57,'Import Peak'!$A$3:DK$99,115,FALSE())-VLOOKUP($A57,'Import Peak Change'!$A$106:DK$202,115,FALSE())),0,(VLOOKUP($A57,'Import Peak'!$A$3:DK$99,115,FALSE())-VLOOKUP($A57,'Import Peak Change'!$A$106:DK$202,115,FALSE())))</f>
        <v>0</v>
      </c>
      <c r="DL57" s="193" t="n">
        <f aca="false">IF(ISERROR(VLOOKUP($A57,'Import Peak'!$A$3:DL$99,116,FALSE())-VLOOKUP($A57,'Import Peak Change'!$A$106:DL$202,116,FALSE())),0,(VLOOKUP($A57,'Import Peak'!$A$3:DL$99,116,FALSE())-VLOOKUP($A57,'Import Peak Change'!$A$106:DL$202,116,FALSE())))</f>
        <v>0</v>
      </c>
      <c r="DM57" s="193" t="n">
        <f aca="false">IF(ISERROR(VLOOKUP($A57,'Import Peak'!$A$3:DM$99,117,FALSE())-VLOOKUP($A57,'Import Peak Change'!$A$106:DM$202,117,FALSE())),0,(VLOOKUP($A57,'Import Peak'!$A$3:DM$99,117,FALSE())-VLOOKUP($A57,'Import Peak Change'!$A$106:DM$202,117,FALSE())))</f>
        <v>0</v>
      </c>
      <c r="DN57" s="193" t="n">
        <f aca="false">IF(ISERROR(VLOOKUP($A57,'Import Peak'!$A$3:DN$99,118,FALSE())-VLOOKUP($A57,'Import Peak Change'!$A$106:DN$202,118,FALSE())),0,(VLOOKUP($A57,'Import Peak'!$A$3:DN$99,118,FALSE())-VLOOKUP($A57,'Import Peak Change'!$A$106:DN$202,118,FALSE())))</f>
        <v>0</v>
      </c>
      <c r="DO57" s="193" t="n">
        <f aca="false">IF(ISERROR(VLOOKUP($A57,'Import Peak'!$A$3:DO$99,119,FALSE())-VLOOKUP($A57,'Import Peak Change'!$A$106:DO$202,119,FALSE())),0,(VLOOKUP($A57,'Import Peak'!$A$3:DO$99,119,FALSE())-VLOOKUP($A57,'Import Peak Change'!$A$106:DO$202,119,FALSE())))</f>
        <v>0</v>
      </c>
      <c r="DP57" s="193" t="n">
        <f aca="false">IF(ISERROR(VLOOKUP($A57,'Import Peak'!$A$3:DP$99,120,FALSE())-VLOOKUP($A57,'Import Peak Change'!$A$106:DP$202,120,FALSE())),0,(VLOOKUP($A57,'Import Peak'!$A$3:DP$99,120,FALSE())-VLOOKUP($A57,'Import Peak Change'!$A$106:DP$202,120,FALSE())))</f>
        <v>0</v>
      </c>
      <c r="DQ57" s="193" t="n">
        <f aca="false">IF(ISERROR(VLOOKUP($A57,'Import Peak'!$A$3:DQ$99,121,FALSE())-VLOOKUP($A57,'Import Peak Change'!$A$106:DQ$202,121,FALSE())),0,(VLOOKUP($A57,'Import Peak'!$A$3:DQ$99,121,FALSE())-VLOOKUP($A57,'Import Peak Change'!$A$106:DQ$202,121,FALSE())))</f>
        <v>0</v>
      </c>
      <c r="DR57" s="193" t="n">
        <f aca="false">IF(ISERROR(VLOOKUP($A57,'Import Peak'!$A$3:DR$99,122,FALSE())-VLOOKUP($A57,'Import Peak Change'!$A$106:DR$202,122,FALSE())),0,(VLOOKUP($A57,'Import Peak'!$A$3:DR$99,122,FALSE())-VLOOKUP($A57,'Import Peak Change'!$A$106:DR$202,122,FALSE())))</f>
        <v>0</v>
      </c>
      <c r="DS57" s="193" t="n">
        <f aca="false">IF(ISERROR(VLOOKUP($A57,'Import Peak'!$A$3:DS$99,123,FALSE())-VLOOKUP($A57,'Import Peak Change'!$A$106:DS$202,123,FALSE())),0,(VLOOKUP($A57,'Import Peak'!$A$3:DS$99,123,FALSE())-VLOOKUP($A57,'Import Peak Change'!$A$106:DS$202,123,FALSE())))</f>
        <v>0</v>
      </c>
      <c r="DT57" s="193" t="n">
        <f aca="false">IF(ISERROR(VLOOKUP($A57,'Import Peak'!$A$3:DT$99,124,FALSE())-VLOOKUP($A57,'Import Peak Change'!$A$106:DT$202,124,FALSE())),0,(VLOOKUP($A57,'Import Peak'!$A$3:DT$99,124,FALSE())-VLOOKUP($A57,'Import Peak Change'!$A$106:DT$202,124,FALSE())))</f>
        <v>0</v>
      </c>
      <c r="DU57" s="193" t="n">
        <f aca="false">IF(ISERROR(VLOOKUP($A57,'Import Peak'!$A$3:DU$99,125,FALSE())-VLOOKUP($A57,'Import Peak Change'!$A$106:DU$202,125,FALSE())),0,(VLOOKUP($A57,'Import Peak'!$A$3:DU$99,125,FALSE())-VLOOKUP($A57,'Import Peak Change'!$A$106:DU$202,125,FALSE())))</f>
        <v>0</v>
      </c>
      <c r="DV57" s="193" t="n">
        <f aca="false">IF(ISERROR(VLOOKUP($A57,'Import Peak'!$A$3:DV$99,126,FALSE())-VLOOKUP($A57,'Import Peak Change'!$A$106:DV$202,126,FALSE())),0,(VLOOKUP($A57,'Import Peak'!$A$3:DV$99,126,FALSE())-VLOOKUP($A57,'Import Peak Change'!$A$106:DV$202,126,FALSE())))</f>
        <v>0</v>
      </c>
      <c r="DW57" s="193" t="n">
        <f aca="false">IF(ISERROR(VLOOKUP($A57,'Import Peak'!$A$3:DW$99,127,FALSE())-VLOOKUP($A57,'Import Peak Change'!$A$106:DW$202,127,FALSE())),0,(VLOOKUP($A57,'Import Peak'!$A$3:DW$99,127,FALSE())-VLOOKUP($A57,'Import Peak Change'!$A$106:DW$202,127,FALSE())))</f>
        <v>0</v>
      </c>
      <c r="DX57" s="193" t="n">
        <f aca="false">IF(ISERROR(VLOOKUP($A57,'Import Peak'!$A$3:DX$99,128,FALSE())-VLOOKUP($A57,'Import Peak Change'!$A$106:DX$202,128,FALSE())),0,(VLOOKUP($A57,'Import Peak'!$A$3:DX$99,128,FALSE())-VLOOKUP($A57,'Import Peak Change'!$A$106:DX$202,128,FALSE())))</f>
        <v>0</v>
      </c>
      <c r="DY57" s="193" t="n">
        <f aca="false">IF(ISERROR(VLOOKUP($A57,'Import Peak'!$A$3:DY$99,129,FALSE())-VLOOKUP($A57,'Import Peak Change'!$A$106:DY$202,129,FALSE())),0,(VLOOKUP($A57,'Import Peak'!$A$3:DY$99,129,FALSE())-VLOOKUP($A57,'Import Peak Change'!$A$106:DY$202,129,FALSE())))</f>
        <v>0</v>
      </c>
      <c r="DZ57" s="193" t="n">
        <f aca="false">IF(ISERROR(VLOOKUP($A57,'Import Peak'!$A$3:DZ$99,130,FALSE())-VLOOKUP($A57,'Import Peak Change'!$A$106:DZ$202,130,FALSE())),0,(VLOOKUP($A57,'Import Peak'!$A$3:DZ$99,130,FALSE())-VLOOKUP($A57,'Import Peak Change'!$A$106:DZ$202,130,FALSE())))</f>
        <v>0</v>
      </c>
      <c r="EA57" s="193" t="n">
        <f aca="false">IF(ISERROR(VLOOKUP($A57,'Import Peak'!$A$3:EA$99,131,FALSE())-VLOOKUP($A57,'Import Peak Change'!$A$106:EA$202,131,FALSE())),0,(VLOOKUP($A57,'Import Peak'!$A$3:EA$99,131,FALSE())-VLOOKUP($A57,'Import Peak Change'!$A$106:EA$202,131,FALSE())))</f>
        <v>0</v>
      </c>
      <c r="EB57" s="193" t="n">
        <f aca="false">IF(ISERROR(VLOOKUP($A57,'Import Peak'!$A$3:EB$99,132,FALSE())-VLOOKUP($A57,'Import Peak Change'!$A$106:EB$202,132,FALSE())),0,(VLOOKUP($A57,'Import Peak'!$A$3:EB$99,132,FALSE())-VLOOKUP($A57,'Import Peak Change'!$A$106:EB$202,132,FALSE())))</f>
        <v>0</v>
      </c>
      <c r="EC57" s="193" t="n">
        <f aca="false">IF(ISERROR(VLOOKUP($A57,'Import Peak'!$A$3:EC$99,133,FALSE())-VLOOKUP($A57,'Import Peak Change'!$A$106:EC$202,133,FALSE())),0,(VLOOKUP($A57,'Import Peak'!$A$3:EC$99,133,FALSE())-VLOOKUP($A57,'Import Peak Change'!$A$106:EC$202,133,FALSE())))</f>
        <v>0</v>
      </c>
      <c r="ED57" s="193" t="n">
        <f aca="false">IF(ISERROR(VLOOKUP($A57,'Import Peak'!$A$3:ED$99,134,FALSE())-VLOOKUP($A57,'Import Peak Change'!$A$106:ED$202,134,FALSE())),0,(VLOOKUP($A57,'Import Peak'!$A$3:ED$99,134,FALSE())-VLOOKUP($A57,'Import Peak Change'!$A$106:ED$202,134,FALSE())))</f>
        <v>0</v>
      </c>
      <c r="EE57" s="193" t="n">
        <f aca="false">IF(ISERROR(VLOOKUP($A57,'Import Peak'!$A$3:EE$99,135,FALSE())-VLOOKUP($A57,'Import Peak Change'!$A$106:EE$202,135,FALSE())),0,(VLOOKUP($A57,'Import Peak'!$A$3:EE$99,135,FALSE())-VLOOKUP($A57,'Import Peak Change'!$A$106:EE$202,135,FALSE())))</f>
        <v>0</v>
      </c>
      <c r="EF57" s="193" t="n">
        <f aca="false">IF(ISERROR(VLOOKUP($A57,'Import Peak'!$A$3:EF$99,136,FALSE())-VLOOKUP($A57,'Import Peak Change'!$A$106:EF$202,136,FALSE())),0,(VLOOKUP($A57,'Import Peak'!$A$3:EF$99,136,FALSE())-VLOOKUP($A57,'Import Peak Change'!$A$106:EF$202,136,FALSE())))</f>
        <v>0</v>
      </c>
      <c r="EG57" s="193" t="n">
        <f aca="false">IF(ISERROR(VLOOKUP($A57,'Import Peak'!$A$3:EG$99,137,FALSE())-VLOOKUP($A57,'Import Peak Change'!$A$106:EG$202,137,FALSE())),0,(VLOOKUP($A57,'Import Peak'!$A$3:EG$99,137,FALSE())-VLOOKUP($A57,'Import Peak Change'!$A$106:EG$202,137,FALSE())))</f>
        <v>0</v>
      </c>
      <c r="EH57" s="193" t="n">
        <f aca="false">IF(ISERROR(VLOOKUP($A57,'Import Peak'!$A$3:EH$99,138,FALSE())-VLOOKUP($A57,'Import Peak Change'!$A$106:EH$202,138,FALSE())),0,(VLOOKUP($A57,'Import Peak'!$A$3:EH$99,138,FALSE())-VLOOKUP($A57,'Import Peak Change'!$A$106:EH$202,138,FALSE())))</f>
        <v>0</v>
      </c>
      <c r="EI57" s="193" t="n">
        <f aca="false">IF(ISERROR(VLOOKUP($A57,'Import Peak'!$A$3:EI$99,139,FALSE())-VLOOKUP($A57,'Import Peak Change'!$A$106:EI$202,139,FALSE())),0,(VLOOKUP($A57,'Import Peak'!$A$3:EI$99,139,FALSE())-VLOOKUP($A57,'Import Peak Change'!$A$106:EI$202,139,FALSE())))</f>
        <v>0</v>
      </c>
      <c r="EJ57" s="193" t="n">
        <f aca="false">IF(ISERROR(VLOOKUP($A57,'Import Peak'!$A$3:EJ$99,140,FALSE())-VLOOKUP($A57,'Import Peak Change'!$A$106:EJ$202,140,FALSE())),0,(VLOOKUP($A57,'Import Peak'!$A$3:EJ$99,140,FALSE())-VLOOKUP($A57,'Import Peak Change'!$A$106:EJ$202,140,FALSE())))</f>
        <v>0</v>
      </c>
      <c r="EK57" s="193" t="n">
        <f aca="false">IF(ISERROR(VLOOKUP($A57,'Import Peak'!$A$3:EK$99,141,FALSE())-VLOOKUP($A57,'Import Peak Change'!$A$106:EK$202,141,FALSE())),0,(VLOOKUP($A57,'Import Peak'!$A$3:EK$99,141,FALSE())-VLOOKUP($A57,'Import Peak Change'!$A$106:EK$202,141,FALSE())))</f>
        <v>0</v>
      </c>
      <c r="EL57" s="193" t="n">
        <f aca="false">IF(ISERROR(VLOOKUP($A57,'Import Peak'!$A$3:EL$99,142,FALSE())-VLOOKUP($A57,'Import Peak Change'!$A$106:EL$202,142,FALSE())),0,(VLOOKUP($A57,'Import Peak'!$A$3:EL$99,142,FALSE())-VLOOKUP($A57,'Import Peak Change'!$A$106:EL$202,142,FALSE())))</f>
        <v>0</v>
      </c>
      <c r="EM57" s="193" t="n">
        <f aca="false">IF(ISERROR(VLOOKUP($A57,'Import Peak'!$A$3:EM$99,143,FALSE())-VLOOKUP($A57,'Import Peak Change'!$A$106:EM$202,143,FALSE())),0,(VLOOKUP($A57,'Import Peak'!$A$3:EM$99,143,FALSE())-VLOOKUP($A57,'Import Peak Change'!$A$106:EM$202,143,FALSE())))</f>
        <v>0</v>
      </c>
      <c r="EN57" s="193" t="n">
        <f aca="false">IF(ISERROR(VLOOKUP($A57,'Import Peak'!$A$3:EN$99,144,FALSE())-VLOOKUP($A57,'Import Peak Change'!$A$106:EN$202,144,FALSE())),0,(VLOOKUP($A57,'Import Peak'!$A$3:EN$99,144,FALSE())-VLOOKUP($A57,'Import Peak Change'!$A$106:EN$202,144,FALSE())))</f>
        <v>0</v>
      </c>
      <c r="EO57" s="193" t="n">
        <f aca="false">IF(ISERROR(VLOOKUP($A57,'Import Peak'!$A$3:EO$99,145,FALSE())-VLOOKUP($A57,'Import Peak Change'!$A$106:EO$202,145,FALSE())),0,(VLOOKUP($A57,'Import Peak'!$A$3:EO$99,145,FALSE())-VLOOKUP($A57,'Import Peak Change'!$A$106:EO$202,145,FALSE())))</f>
        <v>0</v>
      </c>
      <c r="EP57" s="193" t="n">
        <f aca="false">IF(ISERROR(VLOOKUP($A57,'Import Peak'!$A$3:EP$99,146,FALSE())-VLOOKUP($A57,'Import Peak Change'!$A$106:EP$202,146,FALSE())),0,(VLOOKUP($A57,'Import Peak'!$A$3:EP$99,146,FALSE())-VLOOKUP($A57,'Import Peak Change'!$A$106:EP$202,146,FALSE())))</f>
        <v>0</v>
      </c>
      <c r="EQ57" s="193" t="n">
        <f aca="false">IF(ISERROR(VLOOKUP($A57,'Import Peak'!$A$3:EQ$99,147,FALSE())-VLOOKUP($A57,'Import Peak Change'!$A$106:EQ$202,147,FALSE())),0,(VLOOKUP($A57,'Import Peak'!$A$3:EQ$99,147,FALSE())-VLOOKUP($A57,'Import Peak Change'!$A$106:EQ$202,147,FALSE())))</f>
        <v>0</v>
      </c>
      <c r="ER57" s="193" t="n">
        <f aca="false">IF(ISERROR(VLOOKUP($A57,'Import Peak'!$A$3:ER$99,148,FALSE())-VLOOKUP($A57,'Import Peak Change'!$A$106:ER$202,148,FALSE())),0,(VLOOKUP($A57,'Import Peak'!$A$3:ER$99,148,FALSE())-VLOOKUP($A57,'Import Peak Change'!$A$106:ER$202,148,FALSE())))</f>
        <v>0</v>
      </c>
      <c r="ES57" s="193" t="n">
        <f aca="false">IF(ISERROR(VLOOKUP($A57,'Import Peak'!$A$3:ES$99,149,FALSE())-VLOOKUP($A57,'Import Peak Change'!$A$106:ES$202,149,FALSE())),0,(VLOOKUP($A57,'Import Peak'!$A$3:ES$99,149,FALSE())-VLOOKUP($A57,'Import Peak Change'!$A$106:ES$202,149,FALSE())))</f>
        <v>0</v>
      </c>
      <c r="ET57" s="193" t="n">
        <f aca="false">IF(ISERROR(VLOOKUP($A57,'Import Peak'!$A$3:ET$99,150,FALSE())-VLOOKUP($A57,'Import Peak Change'!$A$106:ET$202,150,FALSE())),0,(VLOOKUP($A57,'Import Peak'!$A$3:ET$99,150,FALSE())-VLOOKUP($A57,'Import Peak Change'!$A$106:ET$202,150,FALSE())))</f>
        <v>0</v>
      </c>
      <c r="EU57" s="193" t="n">
        <f aca="false">IF(ISERROR(VLOOKUP($A57,'Import Peak'!$A$3:EU$99,151,FALSE())-VLOOKUP($A57,'Import Peak Change'!$A$106:EU$202,151,FALSE())),0,(VLOOKUP($A57,'Import Peak'!$A$3:EU$99,151,FALSE())-VLOOKUP($A57,'Import Peak Change'!$A$106:EU$202,151,FALSE())))</f>
        <v>0</v>
      </c>
      <c r="EV57" s="193" t="n">
        <f aca="false">IF(ISERROR(VLOOKUP($A57,'Import Peak'!$A$3:EV$99,152,FALSE())-VLOOKUP($A57,'Import Peak Change'!$A$106:EV$202,152,FALSE())),0,(VLOOKUP($A57,'Import Peak'!$A$3:EV$99,152,FALSE())-VLOOKUP($A57,'Import Peak Change'!$A$106:EV$202,152,FALSE())))</f>
        <v>0</v>
      </c>
      <c r="EW57" s="193" t="n">
        <f aca="false">IF(ISERROR(VLOOKUP($A57,'Import Peak'!$A$3:EW$99,153,FALSE())-VLOOKUP($A57,'Import Peak Change'!$A$106:EW$202,153,FALSE())),0,(VLOOKUP($A57,'Import Peak'!$A$3:EW$99,153,FALSE())-VLOOKUP($A57,'Import Peak Change'!$A$106:EW$202,153,FALSE())))</f>
        <v>0</v>
      </c>
      <c r="EX57" s="193" t="n">
        <f aca="false">IF(ISERROR(VLOOKUP($A57,'Import Peak'!$A$3:EX$99,154,FALSE())-VLOOKUP($A57,'Import Peak Change'!$A$106:EX$202,154,FALSE())),0,(VLOOKUP($A57,'Import Peak'!$A$3:EX$99,154,FALSE())-VLOOKUP($A57,'Import Peak Change'!$A$106:EX$202,154,FALSE())))</f>
        <v>0</v>
      </c>
      <c r="EY57" s="193" t="n">
        <f aca="false">IF(ISERROR(VLOOKUP($A57,'Import Peak'!$A$3:EY$99,155,FALSE())-VLOOKUP($A57,'Import Peak Change'!$A$106:EY$202,155,FALSE())),0,(VLOOKUP($A57,'Import Peak'!$A$3:EY$99,155,FALSE())-VLOOKUP($A57,'Import Peak Change'!$A$106:EY$202,155,FALSE())))</f>
        <v>0</v>
      </c>
      <c r="EZ57" s="193" t="n">
        <f aca="false">IF(ISERROR(VLOOKUP($A57,'Import Peak'!$A$3:EZ$99,156,FALSE())-VLOOKUP($A57,'Import Peak Change'!$A$106:EZ$202,156,FALSE())),0,(VLOOKUP($A57,'Import Peak'!$A$3:EZ$99,156,FALSE())-VLOOKUP($A57,'Import Peak Change'!$A$106:EZ$202,156,FALSE())))</f>
        <v>0</v>
      </c>
      <c r="FA57" s="193" t="n">
        <f aca="false">IF(ISERROR(VLOOKUP($A57,'Import Peak'!$A$3:FA$99,157,FALSE())-VLOOKUP($A57,'Import Peak Change'!$A$106:FA$202,157,FALSE())),0,(VLOOKUP($A57,'Import Peak'!$A$3:FA$99,157,FALSE())-VLOOKUP($A57,'Import Peak Change'!$A$106:FA$202,157,FALSE())))</f>
        <v>0</v>
      </c>
      <c r="FB57" s="193" t="n">
        <f aca="false">IF(ISERROR(VLOOKUP($A57,'Import Peak'!$A$3:FB$99,158,FALSE())-VLOOKUP($A57,'Import Peak Change'!$A$106:FB$202,158,FALSE())),0,(VLOOKUP($A57,'Import Peak'!$A$3:FB$99,158,FALSE())-VLOOKUP($A57,'Import Peak Change'!$A$106:FB$202,158,FALSE())))</f>
        <v>0</v>
      </c>
      <c r="FC57" s="193" t="n">
        <f aca="false">IF(ISERROR(VLOOKUP($A57,'Import Peak'!$A$3:FC$99,159,FALSE())-VLOOKUP($A57,'Import Peak Change'!$A$106:FC$202,159,FALSE())),0,(VLOOKUP($A57,'Import Peak'!$A$3:FC$99,159,FALSE())-VLOOKUP($A57,'Import Peak Change'!$A$106:FC$202,159,FALSE())))</f>
        <v>0</v>
      </c>
      <c r="FD57" s="193" t="n">
        <f aca="false">IF(ISERROR(VLOOKUP($A57,'Import Peak'!$A$3:FD$99,160,FALSE())-VLOOKUP($A57,'Import Peak Change'!$A$106:FD$202,160,FALSE())),0,(VLOOKUP($A57,'Import Peak'!$A$3:FD$99,160,FALSE())-VLOOKUP($A57,'Import Peak Change'!$A$106:FD$202,160,FALSE())))</f>
        <v>0</v>
      </c>
      <c r="FE57" s="193" t="n">
        <f aca="false">IF(ISERROR(VLOOKUP($A57,'Import Peak'!$A$3:FE$99,161,FALSE())-VLOOKUP($A57,'Import Peak Change'!$A$106:FE$202,161,FALSE())),0,(VLOOKUP($A57,'Import Peak'!$A$3:FE$99,161,FALSE())-VLOOKUP($A57,'Import Peak Change'!$A$106:FE$202,161,FALSE())))</f>
        <v>0</v>
      </c>
      <c r="FF57" s="193" t="n">
        <f aca="false">IF(ISERROR(VLOOKUP($A57,'Import Peak'!$A$3:FF$99,162,FALSE())-VLOOKUP($A57,'Import Peak Change'!$A$106:FF$202,162,FALSE())),0,(VLOOKUP($A57,'Import Peak'!$A$3:FF$99,162,FALSE())-VLOOKUP($A57,'Import Peak Change'!$A$106:FF$202,162,FALSE())))</f>
        <v>0</v>
      </c>
      <c r="FG57" s="193" t="n">
        <f aca="false">IF(ISERROR(VLOOKUP($A57,'Import Peak'!$A$3:FG$99,163,FALSE())-VLOOKUP($A57,'Import Peak Change'!$A$106:FG$202,163,FALSE())),0,(VLOOKUP($A57,'Import Peak'!$A$3:FG$99,163,FALSE())-VLOOKUP($A57,'Import Peak Change'!$A$106:FG$202,163,FALSE())))</f>
        <v>0</v>
      </c>
      <c r="FH57" s="193" t="n">
        <f aca="false">IF(ISERROR(VLOOKUP($A57,'Import Peak'!$A$3:FH$99,164,FALSE())-VLOOKUP($A57,'Import Peak Change'!$A$106:FH$202,164,FALSE())),0,(VLOOKUP($A57,'Import Peak'!$A$3:FH$99,164,FALSE())-VLOOKUP($A57,'Import Peak Change'!$A$106:FH$202,164,FALSE())))</f>
        <v>0</v>
      </c>
      <c r="FI57" s="193" t="n">
        <f aca="false">IF(ISERROR(VLOOKUP($A57,'Import Peak'!$A$3:FI$99,165,FALSE())-VLOOKUP($A57,'Import Peak Change'!$A$106:FI$202,165,FALSE())),0,(VLOOKUP($A57,'Import Peak'!$A$3:FI$99,165,FALSE())-VLOOKUP($A57,'Import Peak Change'!$A$106:FI$202,165,FALSE())))</f>
        <v>0</v>
      </c>
      <c r="FJ57" s="193" t="n">
        <f aca="false">IF(ISERROR(VLOOKUP($A57,'Import Peak'!$A$3:FJ$99,166,FALSE())-VLOOKUP($A57,'Import Peak Change'!$A$106:FJ$202,166,FALSE())),0,(VLOOKUP($A57,'Import Peak'!$A$3:FJ$99,166,FALSE())-VLOOKUP($A57,'Import Peak Change'!$A$106:FJ$202,166,FALSE())))</f>
        <v>0</v>
      </c>
      <c r="FK57" s="193" t="n">
        <f aca="false">IF(ISERROR(VLOOKUP($A57,'Import Peak'!$A$3:FK$99,167,FALSE())-VLOOKUP($A57,'Import Peak Change'!$A$106:FK$202,167,FALSE())),0,(VLOOKUP($A57,'Import Peak'!$A$3:FK$99,167,FALSE())-VLOOKUP($A57,'Import Peak Change'!$A$106:FK$202,167,FALSE())))</f>
        <v>0</v>
      </c>
      <c r="FL57" s="193" t="n">
        <f aca="false">IF(ISERROR(VLOOKUP($A57,'Import Peak'!$A$3:FL$99,168,FALSE())-VLOOKUP($A57,'Import Peak Change'!$A$106:FL$202,168,FALSE())),0,(VLOOKUP($A57,'Import Peak'!$A$3:FL$99,168,FALSE())-VLOOKUP($A57,'Import Peak Change'!$A$106:FL$202,168,FALSE())))</f>
        <v>0</v>
      </c>
      <c r="FM57" s="193" t="n">
        <f aca="false">IF(ISERROR(VLOOKUP($A57,'Import Peak'!$A$3:FM$99,169,FALSE())-VLOOKUP($A57,'Import Peak Change'!$A$106:FM$202,169,FALSE())),0,(VLOOKUP($A57,'Import Peak'!$A$3:FM$99,169,FALSE())-VLOOKUP($A57,'Import Peak Change'!$A$106:FM$202,169,FALSE())))</f>
        <v>0</v>
      </c>
      <c r="FN57" s="193" t="n">
        <f aca="false">IF(ISERROR(VLOOKUP($A57,'Import Peak'!$A$3:FN$99,170,FALSE())-VLOOKUP($A57,'Import Peak Change'!$A$106:FN$202,170,FALSE())),0,(VLOOKUP($A57,'Import Peak'!$A$3:FN$99,170,FALSE())-VLOOKUP($A57,'Import Peak Change'!$A$106:FN$202,170,FALSE())))</f>
        <v>0</v>
      </c>
      <c r="FO57" s="193" t="n">
        <f aca="false">IF(ISERROR(VLOOKUP($A57,'Import Peak'!$A$3:FO$99,171,FALSE())-VLOOKUP($A57,'Import Peak Change'!$A$106:FO$202,171,FALSE())),0,(VLOOKUP($A57,'Import Peak'!$A$3:FO$99,171,FALSE())-VLOOKUP($A57,'Import Peak Change'!$A$106:FO$202,171,FALSE())))</f>
        <v>0</v>
      </c>
      <c r="FP57" s="193" t="n">
        <f aca="false">IF(ISERROR(VLOOKUP($A57,'Import Peak'!$A$3:FP$99,172,FALSE())-VLOOKUP($A57,'Import Peak Change'!$A$106:FP$202,172,FALSE())),0,(VLOOKUP($A57,'Import Peak'!$A$3:FP$99,172,FALSE())-VLOOKUP($A57,'Import Peak Change'!$A$106:FP$202,172,FALSE())))</f>
        <v>0</v>
      </c>
      <c r="FQ57" s="193" t="n">
        <f aca="false">IF(ISERROR(VLOOKUP($A57,'Import Peak'!$A$3:FQ$99,173,FALSE())-VLOOKUP($A57,'Import Peak Change'!$A$106:FQ$202,173,FALSE())),0,(VLOOKUP($A57,'Import Peak'!$A$3:FQ$99,173,FALSE())-VLOOKUP($A57,'Import Peak Change'!$A$106:FQ$202,173,FALSE())))</f>
        <v>0</v>
      </c>
      <c r="FR57" s="193" t="n">
        <f aca="false">IF(ISERROR(VLOOKUP($A57,'Import Peak'!$A$3:FR$99,174,FALSE())-VLOOKUP($A57,'Import Peak Change'!$A$106:FR$202,174,FALSE())),0,(VLOOKUP($A57,'Import Peak'!$A$3:FR$99,174,FALSE())-VLOOKUP($A57,'Import Peak Change'!$A$106:FR$202,174,FALSE())))</f>
        <v>0</v>
      </c>
      <c r="FS57" s="193" t="n">
        <f aca="false">IF(ISERROR(VLOOKUP($A57,'Import Peak'!$A$3:FS$99,175,FALSE())-VLOOKUP($A57,'Import Peak Change'!$A$106:FS$202,175,FALSE())),0,(VLOOKUP($A57,'Import Peak'!$A$3:FS$99,175,FALSE())-VLOOKUP($A57,'Import Peak Change'!$A$106:FS$202,175,FALSE())))</f>
        <v>0</v>
      </c>
      <c r="FT57" s="193" t="n">
        <f aca="false">IF(ISERROR(VLOOKUP($A57,'Import Peak'!$A$3:FT$99,176,FALSE())-VLOOKUP($A57,'Import Peak Change'!$A$106:FT$202,176,FALSE())),0,(VLOOKUP($A57,'Import Peak'!$A$3:FT$99,176,FALSE())-VLOOKUP($A57,'Import Peak Change'!$A$106:FT$202,176,FALSE())))</f>
        <v>0</v>
      </c>
      <c r="FU57" s="193" t="n">
        <f aca="false">IF(ISERROR(VLOOKUP($A57,'Import Peak'!$A$3:FU$99,177,FALSE())-VLOOKUP($A57,'Import Peak Change'!$A$106:FU$202,177,FALSE())),0,(VLOOKUP($A57,'Import Peak'!$A$3:FU$99,177,FALSE())-VLOOKUP($A57,'Import Peak Change'!$A$106:FU$202,177,FALSE())))</f>
        <v>0</v>
      </c>
      <c r="FV57" s="193" t="n">
        <f aca="false">IF(ISERROR(VLOOKUP($A57,'Import Peak'!$A$3:FV$99,178,FALSE())-VLOOKUP($A57,'Import Peak Change'!$A$106:FV$202,178,FALSE())),0,(VLOOKUP($A57,'Import Peak'!$A$3:FV$99,178,FALSE())-VLOOKUP($A57,'Import Peak Change'!$A$106:FV$202,178,FALSE())))</f>
        <v>0</v>
      </c>
      <c r="FW57" s="193" t="n">
        <f aca="false">IF(ISERROR(VLOOKUP($A57,'Import Peak'!$A$3:FW$99,179,FALSE())-VLOOKUP($A57,'Import Peak Change'!$A$106:FW$202,179,FALSE())),0,(VLOOKUP($A57,'Import Peak'!$A$3:FW$99,179,FALSE())-VLOOKUP($A57,'Import Peak Change'!$A$106:FW$202,179,FALSE())))</f>
        <v>0</v>
      </c>
      <c r="FX57" s="193" t="n">
        <f aca="false">IF(ISERROR(VLOOKUP($A57,'Import Peak'!$A$3:FX$99,180,FALSE())-VLOOKUP($A57,'Import Peak Change'!$A$106:FX$202,180,FALSE())),0,(VLOOKUP($A57,'Import Peak'!$A$3:FX$99,180,FALSE())-VLOOKUP($A57,'Import Peak Change'!$A$106:FX$202,180,FALSE())))</f>
        <v>0</v>
      </c>
      <c r="FY57" s="193" t="n">
        <f aca="false">IF(ISERROR(VLOOKUP($A57,'Import Peak'!$A$3:FY$99,181,FALSE())-VLOOKUP($A57,'Import Peak Change'!$A$106:FY$202,181,FALSE())),0,(VLOOKUP($A57,'Import Peak'!$A$3:FY$99,181,FALSE())-VLOOKUP($A57,'Import Peak Change'!$A$106:FY$202,181,FALSE())))</f>
        <v>0</v>
      </c>
      <c r="FZ57" s="193" t="n">
        <f aca="false">IF(ISERROR(VLOOKUP($A57,'Import Peak'!$A$3:FZ$99,182,FALSE())-VLOOKUP($A57,'Import Peak Change'!$A$106:FZ$202,182,FALSE())),0,(VLOOKUP($A57,'Import Peak'!$A$3:FZ$99,182,FALSE())-VLOOKUP($A57,'Import Peak Change'!$A$106:FZ$202,182,FALSE())))</f>
        <v>0</v>
      </c>
      <c r="GA57" s="193" t="n">
        <f aca="false">IF(ISERROR(VLOOKUP($A57,'Import Peak'!$A$3:GA$99,183,FALSE())-VLOOKUP($A57,'Import Peak Change'!$A$106:GA$202,183,FALSE())),0,(VLOOKUP($A57,'Import Peak'!$A$3:GA$99,183,FALSE())-VLOOKUP($A57,'Import Peak Change'!$A$106:GA$202,183,FALSE())))</f>
        <v>0</v>
      </c>
      <c r="GB57" s="193" t="n">
        <f aca="false">IF(ISERROR(VLOOKUP($A57,'Import Peak'!$A$3:GB$99,184,FALSE())-VLOOKUP($A57,'Import Peak Change'!$A$106:GB$202,184,FALSE())),0,(VLOOKUP($A57,'Import Peak'!$A$3:GB$99,184,FALSE())-VLOOKUP($A57,'Import Peak Change'!$A$106:GB$202,184,FALSE())))</f>
        <v>0</v>
      </c>
      <c r="GC57" s="193" t="n">
        <f aca="false">IF(ISERROR(VLOOKUP($A57,'Import Peak'!$A$3:GC$99,185,FALSE())-VLOOKUP($A57,'Import Peak Change'!$A$106:GC$202,185,FALSE())),0,(VLOOKUP($A57,'Import Peak'!$A$3:GC$99,185,FALSE())-VLOOKUP($A57,'Import Peak Change'!$A$106:GC$202,185,FALSE())))</f>
        <v>0</v>
      </c>
      <c r="GD57" s="193" t="n">
        <f aca="false">IF(ISERROR(VLOOKUP($A57,'Import Peak'!$A$3:GD$99,186,FALSE())-VLOOKUP($A57,'Import Peak Change'!$A$106:GD$202,186,FALSE())),0,(VLOOKUP($A57,'Import Peak'!$A$3:GD$99,186,FALSE())-VLOOKUP($A57,'Import Peak Change'!$A$106:GD$202,186,FALSE())))</f>
        <v>0</v>
      </c>
      <c r="GE57" s="193" t="n">
        <f aca="false">IF(ISERROR(VLOOKUP($A57,'Import Peak'!$A$3:GE$99,187,FALSE())-VLOOKUP($A57,'Import Peak Change'!$A$106:GE$202,187,FALSE())),0,(VLOOKUP($A57,'Import Peak'!$A$3:GE$99,187,FALSE())-VLOOKUP($A57,'Import Peak Change'!$A$106:GE$202,187,FALSE())))</f>
        <v>0</v>
      </c>
      <c r="GF57" s="193" t="n">
        <f aca="false">IF(ISERROR(VLOOKUP($A57,'Import Peak'!$A$3:GF$99,188,FALSE())-VLOOKUP($A57,'Import Peak Change'!$A$106:GF$202,188,FALSE())),0,(VLOOKUP($A57,'Import Peak'!$A$3:GF$99,188,FALSE())-VLOOKUP($A57,'Import Peak Change'!$A$106:GF$202,188,FALSE())))</f>
        <v>0</v>
      </c>
      <c r="GG57" s="193" t="n">
        <f aca="false">IF(ISERROR(VLOOKUP($A57,'Import Peak'!$A$3:GG$99,189,FALSE())-VLOOKUP($A57,'Import Peak Change'!$A$106:GG$202,189,FALSE())),0,(VLOOKUP($A57,'Import Peak'!$A$3:GG$99,189,FALSE())-VLOOKUP($A57,'Import Peak Change'!$A$106:GG$202,189,FALSE())))</f>
        <v>0</v>
      </c>
      <c r="GH57" s="193" t="n">
        <f aca="false">IF(ISERROR(VLOOKUP($A57,'Import Peak'!$A$3:GH$99,190,FALSE())-VLOOKUP($A57,'Import Peak Change'!$A$106:GH$202,190,FALSE())),0,(VLOOKUP($A57,'Import Peak'!$A$3:GH$99,190,FALSE())-VLOOKUP($A57,'Import Peak Change'!$A$106:GH$202,190,FALSE())))</f>
        <v>0</v>
      </c>
      <c r="GI57" s="193" t="n">
        <f aca="false">IF(ISERROR(VLOOKUP($A57,'Import Peak'!$A$3:GI$99,191,FALSE())-VLOOKUP($A57,'Import Peak Change'!$A$106:GI$202,191,FALSE())),0,(VLOOKUP($A57,'Import Peak'!$A$3:GI$99,191,FALSE())-VLOOKUP($A57,'Import Peak Change'!$A$106:GI$202,191,FALSE())))</f>
        <v>0</v>
      </c>
      <c r="GJ57" s="193" t="n">
        <f aca="false">IF(ISERROR(VLOOKUP($A57,'Import Peak'!$A$3:GJ$99,192,FALSE())-VLOOKUP($A57,'Import Peak Change'!$A$106:GJ$202,192,FALSE())),0,(VLOOKUP($A57,'Import Peak'!$A$3:GJ$99,192,FALSE())-VLOOKUP($A57,'Import Peak Change'!$A$106:GJ$202,192,FALSE())))</f>
        <v>0</v>
      </c>
      <c r="GK57" s="193" t="n">
        <f aca="false">IF(ISERROR(VLOOKUP($A57,'Import Peak'!$A$3:GK$99,193,FALSE())-VLOOKUP($A57,'Import Peak Change'!$A$106:GK$202,193,FALSE())),0,(VLOOKUP($A57,'Import Peak'!$A$3:GK$99,193,FALSE())-VLOOKUP($A57,'Import Peak Change'!$A$106:GK$202,193,FALSE())))</f>
        <v>0</v>
      </c>
      <c r="GL57" s="193" t="n">
        <f aca="false">IF(ISERROR(VLOOKUP($A57,'Import Peak'!$A$3:GL$99,194,FALSE())-VLOOKUP($A57,'Import Peak Change'!$A$106:GL$202,194,FALSE())),0,(VLOOKUP($A57,'Import Peak'!$A$3:GL$99,194,FALSE())-VLOOKUP($A57,'Import Peak Change'!$A$106:GL$202,194,FALSE())))</f>
        <v>0</v>
      </c>
      <c r="GM57" s="193" t="n">
        <f aca="false">IF(ISERROR(VLOOKUP($A57,'Import Peak'!$A$3:GM$99,195,FALSE())-VLOOKUP($A57,'Import Peak Change'!$A$106:GM$202,195,FALSE())),0,(VLOOKUP($A57,'Import Peak'!$A$3:GM$99,195,FALSE())-VLOOKUP($A57,'Import Peak Change'!$A$106:GM$202,195,FALSE())))</f>
        <v>0</v>
      </c>
      <c r="GN57" s="193" t="n">
        <f aca="false">IF(ISERROR(VLOOKUP($A57,'Import Peak'!$A$3:GN$99,196,FALSE())-VLOOKUP($A57,'Import Peak Change'!$A$106:GN$202,196,FALSE())),0,(VLOOKUP($A57,'Import Peak'!$A$3:GN$99,196,FALSE())-VLOOKUP($A57,'Import Peak Change'!$A$106:GN$202,196,FALSE())))</f>
        <v>0</v>
      </c>
      <c r="GO57" s="193" t="n">
        <f aca="false">IF(ISERROR(VLOOKUP($A57,'Import Peak'!$A$3:GO$99,197,FALSE())-VLOOKUP($A57,'Import Peak Change'!$A$106:GO$202,197,FALSE())),0,(VLOOKUP($A57,'Import Peak'!$A$3:GO$99,197,FALSE())-VLOOKUP($A57,'Import Peak Change'!$A$106:GO$202,197,FALSE())))</f>
        <v>0</v>
      </c>
      <c r="GP57" s="193" t="n">
        <f aca="false">IF(ISERROR(VLOOKUP($A57,'Import Peak'!$A$3:GP$99,198,FALSE())-VLOOKUP($A57,'Import Peak Change'!$A$106:GP$202,198,FALSE())),0,(VLOOKUP($A57,'Import Peak'!$A$3:GP$99,198,FALSE())-VLOOKUP($A57,'Import Peak Change'!$A$106:GP$202,198,FALSE())))</f>
        <v>0</v>
      </c>
      <c r="GQ57" s="193" t="n">
        <f aca="false">IF(ISERROR(VLOOKUP($A57,'Import Peak'!$A$3:GQ$99,199,FALSE())-VLOOKUP($A57,'Import Peak Change'!$A$106:GQ$202,199,FALSE())),0,(VLOOKUP($A57,'Import Peak'!$A$3:GQ$99,199,FALSE())-VLOOKUP($A57,'Import Peak Change'!$A$106:GQ$202,199,FALSE())))</f>
        <v>0</v>
      </c>
      <c r="GR57" s="193" t="n">
        <f aca="false">IF(ISERROR(VLOOKUP($A57,'Import Peak'!$A$3:GR$99,200,FALSE())-VLOOKUP($A57,'Import Peak Change'!$A$106:GR$202,200,FALSE())),0,(VLOOKUP($A57,'Import Peak'!$A$3:GR$99,200,FALSE())-VLOOKUP($A57,'Import Peak Change'!$A$106:GR$202,200,FALSE())))</f>
        <v>0</v>
      </c>
      <c r="GS57" s="193" t="n">
        <f aca="false">IF(ISERROR(VLOOKUP($A57,'Import Peak'!$A$3:GS$99,201,FALSE())-VLOOKUP($A57,'Import Peak Change'!$A$106:GS$202,201,FALSE())),0,(VLOOKUP($A57,'Import Peak'!$A$3:GS$99,201,FALSE())-VLOOKUP($A57,'Import Peak Change'!$A$106:GS$202,201,FALSE())))</f>
        <v>0</v>
      </c>
      <c r="GT57" s="193" t="n">
        <f aca="false">IF(ISERROR(VLOOKUP($A57,'Import Peak'!$A$3:GT$99,202,FALSE())-VLOOKUP($A57,'Import Peak Change'!$A$106:GT$202,202,FALSE())),0,(VLOOKUP($A57,'Import Peak'!$A$3:GT$99,202,FALSE())-VLOOKUP($A57,'Import Peak Change'!$A$106:GT$202,202,FALSE())))</f>
        <v>0</v>
      </c>
      <c r="GU57" s="193" t="n">
        <f aca="false">IF(ISERROR(VLOOKUP($A57,'Import Peak'!$A$3:GU$99,203,FALSE())-VLOOKUP($A57,'Import Peak Change'!$A$106:GU$202,203,FALSE())),0,(VLOOKUP($A57,'Import Peak'!$A$3:GU$99,203,FALSE())-VLOOKUP($A57,'Import Peak Change'!$A$106:GU$202,203,FALSE())))</f>
        <v>0</v>
      </c>
      <c r="GV57" s="193" t="n">
        <f aca="false">IF(ISERROR(VLOOKUP($A57,'Import Peak'!$A$3:GV$99,204,FALSE())-VLOOKUP($A57,'Import Peak Change'!$A$106:GV$202,204,FALSE())),0,(VLOOKUP($A57,'Import Peak'!$A$3:GV$99,204,FALSE())-VLOOKUP($A57,'Import Peak Change'!$A$106:GV$202,204,FALSE())))</f>
        <v>0</v>
      </c>
      <c r="GW57" s="193" t="n">
        <f aca="false">IF(ISERROR(VLOOKUP($A57,'Import Peak'!$A$3:GW$99,205,FALSE())-VLOOKUP($A57,'Import Peak Change'!$A$106:GW$202,205,FALSE())),0,(VLOOKUP($A57,'Import Peak'!$A$3:GW$99,205,FALSE())-VLOOKUP($A57,'Import Peak Change'!$A$106:GW$202,205,FALSE())))</f>
        <v>0</v>
      </c>
      <c r="GX57" s="193" t="n">
        <f aca="false">IF(ISERROR(VLOOKUP($A57,'Import Peak'!$A$3:GX$99,206,FALSE())-VLOOKUP($A57,'Import Peak Change'!$A$106:GX$202,206,FALSE())),0,(VLOOKUP($A57,'Import Peak'!$A$3:GX$99,206,FALSE())-VLOOKUP($A57,'Import Peak Change'!$A$106:GX$202,206,FALSE())))</f>
        <v>0</v>
      </c>
      <c r="GY57" s="193" t="n">
        <f aca="false">IF(ISERROR(VLOOKUP($A57,'Import Peak'!$A$3:GY$99,207,FALSE())-VLOOKUP($A57,'Import Peak Change'!$A$106:GY$202,207,FALSE())),0,(VLOOKUP($A57,'Import Peak'!$A$3:GY$99,207,FALSE())-VLOOKUP($A57,'Import Peak Change'!$A$106:GY$202,207,FALSE())))</f>
        <v>0</v>
      </c>
      <c r="GZ57" s="193" t="n">
        <f aca="false">IF(ISERROR(VLOOKUP($A57,'Import Peak'!$A$3:GZ$99,208,FALSE())-VLOOKUP($A57,'Import Peak Change'!$A$106:GZ$202,208,FALSE())),0,(VLOOKUP($A57,'Import Peak'!$A$3:GZ$99,208,FALSE())-VLOOKUP($A57,'Import Peak Change'!$A$106:GZ$202,208,FALSE())))</f>
        <v>0</v>
      </c>
      <c r="HA57" s="193" t="n">
        <f aca="false">IF(ISERROR(VLOOKUP($A57,'Import Peak'!$A$3:HA$99,209,FALSE())-VLOOKUP($A57,'Import Peak Change'!$A$106:HA$202,209,FALSE())),0,(VLOOKUP($A57,'Import Peak'!$A$3:HA$99,209,FALSE())-VLOOKUP($A57,'Import Peak Change'!$A$106:HA$202,209,FALSE())))</f>
        <v>0</v>
      </c>
      <c r="HB57" s="193" t="n">
        <f aca="false">IF(ISERROR(VLOOKUP($A57,'Import Peak'!$A$3:HB$99,210,FALSE())-VLOOKUP($A57,'Import Peak Change'!$A$106:HB$202,210,FALSE())),0,(VLOOKUP($A57,'Import Peak'!$A$3:HB$99,210,FALSE())-VLOOKUP($A57,'Import Peak Change'!$A$106:HB$202,210,FALSE())))</f>
        <v>0</v>
      </c>
      <c r="HC57" s="193" t="n">
        <f aca="false">IF(ISERROR(VLOOKUP($A57,'Import Peak'!$A$3:HC$99,211,FALSE())-VLOOKUP($A57,'Import Peak Change'!$A$106:HC$202,211,FALSE())),0,(VLOOKUP($A57,'Import Peak'!$A$3:HC$99,211,FALSE())-VLOOKUP($A57,'Import Peak Change'!$A$106:HC$202,211,FALSE())))</f>
        <v>0</v>
      </c>
      <c r="HD57" s="193" t="n">
        <f aca="false">IF(ISERROR(VLOOKUP($A57,'Import Peak'!$A$3:HD$99,212,FALSE())-VLOOKUP($A57,'Import Peak Change'!$A$106:HD$202,212,FALSE())),0,(VLOOKUP($A57,'Import Peak'!$A$3:HD$99,212,FALSE())-VLOOKUP($A57,'Import Peak Change'!$A$106:HD$202,212,FALSE())))</f>
        <v>0</v>
      </c>
      <c r="HE57" s="193" t="n">
        <f aca="false">IF(ISERROR(VLOOKUP($A57,'Import Peak'!$A$3:HE$99,213,FALSE())-VLOOKUP($A57,'Import Peak Change'!$A$106:HE$202,213,FALSE())),0,(VLOOKUP($A57,'Import Peak'!$A$3:HE$99,213,FALSE())-VLOOKUP($A57,'Import Peak Change'!$A$106:HE$202,213,FALSE())))</f>
        <v>0</v>
      </c>
      <c r="HF57" s="193" t="n">
        <f aca="false">IF(ISERROR(VLOOKUP($A57,'Import Peak'!$A$3:HF$99,214,FALSE())-VLOOKUP($A57,'Import Peak Change'!$A$106:HF$202,214,FALSE())),0,(VLOOKUP($A57,'Import Peak'!$A$3:HF$99,214,FALSE())-VLOOKUP($A57,'Import Peak Change'!$A$106:HF$202,214,FALSE())))</f>
        <v>0</v>
      </c>
      <c r="HG57" s="193" t="n">
        <f aca="false">IF(ISERROR(VLOOKUP($A57,'Import Peak'!$A$3:HG$99,215,FALSE())-VLOOKUP($A57,'Import Peak Change'!$A$106:HG$202,215,FALSE())),0,(VLOOKUP($A57,'Import Peak'!$A$3:HG$99,215,FALSE())-VLOOKUP($A57,'Import Peak Change'!$A$106:HG$202,215,FALSE())))</f>
        <v>0</v>
      </c>
      <c r="HH57" s="193" t="n">
        <f aca="false">IF(ISERROR(VLOOKUP($A57,'Import Peak'!$A$3:HH$99,216,FALSE())-VLOOKUP($A57,'Import Peak Change'!$A$106:HH$202,216,FALSE())),0,(VLOOKUP($A57,'Import Peak'!$A$3:HH$99,216,FALSE())-VLOOKUP($A57,'Import Peak Change'!$A$106:HH$202,216,FALSE())))</f>
        <v>0</v>
      </c>
      <c r="HI57" s="193" t="n">
        <f aca="false">IF(ISERROR(VLOOKUP($A57,'Import Peak'!$A$3:HI$99,217,FALSE())-VLOOKUP($A57,'Import Peak Change'!$A$106:HI$202,217,FALSE())),0,(VLOOKUP($A57,'Import Peak'!$A$3:HI$99,217,FALSE())-VLOOKUP($A57,'Import Peak Change'!$A$106:HI$202,217,FALSE())))</f>
        <v>0</v>
      </c>
      <c r="HJ57" s="193" t="n">
        <f aca="false">IF(ISERROR(VLOOKUP($A57,'Import Peak'!$A$3:HJ$99,218,FALSE())-VLOOKUP($A57,'Import Peak Change'!$A$106:HJ$202,218,FALSE())),0,(VLOOKUP($A57,'Import Peak'!$A$3:HJ$99,218,FALSE())-VLOOKUP($A57,'Import Peak Change'!$A$106:HJ$202,218,FALSE())))</f>
        <v>0</v>
      </c>
      <c r="HK57" s="193" t="n">
        <f aca="false">IF(ISERROR(VLOOKUP($A57,'Import Peak'!$A$3:HK$99,219,FALSE())-VLOOKUP($A57,'Import Peak Change'!$A$106:HK$202,219,FALSE())),0,(VLOOKUP($A57,'Import Peak'!$A$3:HK$99,219,FALSE())-VLOOKUP($A57,'Import Peak Change'!$A$106:HK$202,219,FALSE())))</f>
        <v>0</v>
      </c>
      <c r="HL57" s="193" t="n">
        <f aca="false">IF(ISERROR(VLOOKUP($A57,'Import Peak'!$A$3:HL$99,220,FALSE())-VLOOKUP($A57,'Import Peak Change'!$A$106:HL$202,220,FALSE())),0,(VLOOKUP($A57,'Import Peak'!$A$3:HL$99,220,FALSE())-VLOOKUP($A57,'Import Peak Change'!$A$106:HL$202,220,FALSE())))</f>
        <v>0</v>
      </c>
      <c r="HM57" s="193" t="n">
        <f aca="false">IF(ISERROR(VLOOKUP($A57,'Import Peak'!$A$3:HM$99,221,FALSE())-VLOOKUP($A57,'Import Peak Change'!$A$106:HM$202,221,FALSE())),0,(VLOOKUP($A57,'Import Peak'!$A$3:HM$99,221,FALSE())-VLOOKUP($A57,'Import Peak Change'!$A$106:HM$202,221,FALSE())))</f>
        <v>0</v>
      </c>
      <c r="HN57" s="193" t="n">
        <f aca="false">IF(ISERROR(VLOOKUP($A57,'Import Peak'!$A$3:HN$99,222,FALSE())-VLOOKUP($A57,'Import Peak Change'!$A$106:HN$202,222,FALSE())),0,(VLOOKUP($A57,'Import Peak'!$A$3:HN$99,222,FALSE())-VLOOKUP($A57,'Import Peak Change'!$A$106:HN$202,222,FALSE())))</f>
        <v>0</v>
      </c>
      <c r="HO57" s="193" t="n">
        <f aca="false">IF(ISERROR(VLOOKUP($A57,'Import Peak'!$A$3:HO$99,223,FALSE())-VLOOKUP($A57,'Import Peak Change'!$A$106:HO$202,223,FALSE())),0,(VLOOKUP($A57,'Import Peak'!$A$3:HO$99,223,FALSE())-VLOOKUP($A57,'Import Peak Change'!$A$106:HO$202,223,FALSE())))</f>
        <v>0</v>
      </c>
      <c r="HP57" s="193" t="n">
        <f aca="false">IF(ISERROR(VLOOKUP($A57,'Import Peak'!$A$3:HP$99,224,FALSE())-VLOOKUP($A57,'Import Peak Change'!$A$106:HP$202,224,FALSE())),0,(VLOOKUP($A57,'Import Peak'!$A$3:HP$99,224,FALSE())-VLOOKUP($A57,'Import Peak Change'!$A$106:HP$202,224,FALSE())))</f>
        <v>0</v>
      </c>
      <c r="HQ57" s="193" t="n">
        <f aca="false">IF(ISERROR(VLOOKUP($A57,'Import Peak'!$A$3:HQ$99,225,FALSE())-VLOOKUP($A57,'Import Peak Change'!$A$106:HQ$202,225,FALSE())),0,(VLOOKUP($A57,'Import Peak'!$A$3:HQ$99,225,FALSE())-VLOOKUP($A57,'Import Peak Change'!$A$106:HQ$202,225,FALSE())))</f>
        <v>0</v>
      </c>
      <c r="HR57" s="193" t="n">
        <f aca="false">IF(ISERROR(VLOOKUP($A57,'Import Peak'!$A$3:HR$99,226,FALSE())-VLOOKUP($A57,'Import Peak Change'!$A$106:HR$202,226,FALSE())),0,(VLOOKUP($A57,'Import Peak'!$A$3:HR$99,226,FALSE())-VLOOKUP($A57,'Import Peak Change'!$A$106:HR$202,226,FALSE())))</f>
        <v>0</v>
      </c>
      <c r="HS57" s="193" t="n">
        <f aca="false">IF(ISERROR(VLOOKUP($A57,'Import Peak'!$A$3:HS$99,227,FALSE())-VLOOKUP($A57,'Import Peak Change'!$A$106:HS$202,227,FALSE())),0,(VLOOKUP($A57,'Import Peak'!$A$3:HS$99,227,FALSE())-VLOOKUP($A57,'Import Peak Change'!$A$106:HS$202,227,FALSE())))</f>
        <v>0</v>
      </c>
      <c r="HT57" s="193" t="n">
        <f aca="false">IF(ISERROR(VLOOKUP($A57,'Import Peak'!$A$3:HT$99,228,FALSE())-VLOOKUP($A57,'Import Peak Change'!$A$106:HT$202,228,FALSE())),0,(VLOOKUP($A57,'Import Peak'!$A$3:HT$99,228,FALSE())-VLOOKUP($A57,'Import Peak Change'!$A$106:HT$202,228,FALSE())))</f>
        <v>0</v>
      </c>
      <c r="HU57" s="193" t="n">
        <f aca="false">IF(ISERROR(VLOOKUP($A57,'Import Peak'!$A$3:HU$99,229,FALSE())-VLOOKUP($A57,'Import Peak Change'!$A$106:HU$202,229,FALSE())),0,(VLOOKUP($A57,'Import Peak'!$A$3:HU$99,229,FALSE())-VLOOKUP($A57,'Import Peak Change'!$A$106:HU$202,229,FALSE())))</f>
        <v>0</v>
      </c>
      <c r="HV57" s="193" t="n">
        <f aca="false">IF(ISERROR(VLOOKUP($A57,'Import Peak'!$A$3:HV$99,230,FALSE())-VLOOKUP($A57,'Import Peak Change'!$A$106:HV$202,230,FALSE())),0,(VLOOKUP($A57,'Import Peak'!$A$3:HV$99,230,FALSE())-VLOOKUP($A57,'Import Peak Change'!$A$106:HV$202,230,FALSE())))</f>
        <v>0</v>
      </c>
      <c r="HW57" s="193" t="n">
        <f aca="false">IF(ISERROR(VLOOKUP($A57,'Import Peak'!$A$3:HW$99,231,FALSE())-VLOOKUP($A57,'Import Peak Change'!$A$106:HW$202,231,FALSE())),0,(VLOOKUP($A57,'Import Peak'!$A$3:HW$99,231,FALSE())-VLOOKUP($A57,'Import Peak Change'!$A$106:HW$202,231,FALSE())))</f>
        <v>0</v>
      </c>
      <c r="HX57" s="193" t="n">
        <f aca="false">IF(ISERROR(VLOOKUP($A57,'Import Peak'!$A$3:HX$99,232,FALSE())-VLOOKUP($A57,'Import Peak Change'!$A$106:HX$202,232,FALSE())),0,(VLOOKUP($A57,'Import Peak'!$A$3:HX$99,232,FALSE())-VLOOKUP($A57,'Import Peak Change'!$A$106:HX$202,232,FALSE())))</f>
        <v>0</v>
      </c>
      <c r="HY57" s="193" t="n">
        <f aca="false">IF(ISERROR(VLOOKUP($A57,'Import Peak'!$A$3:HY$99,233,FALSE())-VLOOKUP($A57,'Import Peak Change'!$A$106:HY$202,233,FALSE())),0,(VLOOKUP($A57,'Import Peak'!$A$3:HY$99,233,FALSE())-VLOOKUP($A57,'Import Peak Change'!$A$106:HY$202,233,FALSE())))</f>
        <v>0</v>
      </c>
      <c r="HZ57" s="193" t="n">
        <f aca="false">IF(ISERROR(VLOOKUP($A57,'Import Peak'!$A$3:HZ$99,234,FALSE())-VLOOKUP($A57,'Import Peak Change'!$A$106:HZ$202,234,FALSE())),0,(VLOOKUP($A57,'Import Peak'!$A$3:HZ$99,234,FALSE())-VLOOKUP($A57,'Import Peak Change'!$A$106:HZ$202,234,FALSE())))</f>
        <v>0</v>
      </c>
      <c r="IA57" s="193" t="n">
        <f aca="false">IF(ISERROR(VLOOKUP($A57,'Import Peak'!$A$3:IA$99,235,FALSE())-VLOOKUP($A57,'Import Peak Change'!$A$106:IA$202,235,FALSE())),0,(VLOOKUP($A57,'Import Peak'!$A$3:IA$99,235,FALSE())-VLOOKUP($A57,'Import Peak Change'!$A$106:IA$202,235,FALSE())))</f>
        <v>0</v>
      </c>
      <c r="IB57" s="193" t="n">
        <f aca="false">IF(ISERROR(VLOOKUP($A57,'Import Peak'!$A$3:IB$99,236,FALSE())-VLOOKUP($A57,'Import Peak Change'!$A$106:IB$202,236,FALSE())),0,(VLOOKUP($A57,'Import Peak'!$A$3:IB$99,236,FALSE())-VLOOKUP($A57,'Import Peak Change'!$A$106:IB$202,236,FALSE())))</f>
        <v>0</v>
      </c>
      <c r="IC57" s="193" t="n">
        <f aca="false">IF(ISERROR(VLOOKUP($A57,'Import Peak'!$A$3:IC$99,237,FALSE())-VLOOKUP($A57,'Import Peak Change'!$A$106:IC$202,237,FALSE())),0,(VLOOKUP($A57,'Import Peak'!$A$3:IC$99,237,FALSE())-VLOOKUP($A57,'Import Peak Change'!$A$106:IC$202,237,FALSE())))</f>
        <v>0</v>
      </c>
      <c r="ID57" s="193" t="n">
        <f aca="false">IF(ISERROR(VLOOKUP($A57,'Import Peak'!$A$3:ID$99,238,FALSE())-VLOOKUP($A57,'Import Peak Change'!$A$106:ID$202,238,FALSE())),0,(VLOOKUP($A57,'Import Peak'!$A$3:ID$99,238,FALSE())-VLOOKUP($A57,'Import Peak Change'!$A$106:ID$202,238,FALSE())))</f>
        <v>0</v>
      </c>
      <c r="IE57" s="193" t="n">
        <f aca="false">IF(ISERROR(VLOOKUP($A57,'Import Peak'!$A$3:IE$99,239,FALSE())-VLOOKUP($A57,'Import Peak Change'!$A$106:IE$202,239,FALSE())),0,(VLOOKUP($A57,'Import Peak'!$A$3:IE$99,239,FALSE())-VLOOKUP($A57,'Import Peak Change'!$A$106:IE$202,239,FALSE())))</f>
        <v>0</v>
      </c>
    </row>
    <row r="58" customFormat="false" ht="12.75" hidden="false" customHeight="false" outlineLevel="0" collapsed="false">
      <c r="A58" s="201" t="str">
        <f aca="false">IF('Import Peak'!A55=0,"",'Import Peak'!A55)</f>
        <v/>
      </c>
      <c r="B58" s="193"/>
      <c r="C58" s="193"/>
      <c r="D58" s="193"/>
      <c r="E58" s="193"/>
      <c r="F58" s="193"/>
      <c r="G58" s="193" t="n">
        <f aca="false">IF(ISERROR(VLOOKUP($A58,'Import Peak'!$A$3:G$99,7,FALSE())-VLOOKUP($A58,'Import Peak Change'!$A$106:G$202,7,FALSE())),0,(VLOOKUP($A58,'Import Peak'!$A$3:G$99,7,FALSE())-VLOOKUP($A58,'Import Peak Change'!$A$106:G$202,7,FALSE())))</f>
        <v>0</v>
      </c>
      <c r="H58" s="193" t="n">
        <f aca="false">IF(ISERROR(VLOOKUP($A58,'Import Peak'!$A$3:H$99,8,FALSE())-VLOOKUP($A58,'Import Peak Change'!$A$106:H$202,8,FALSE())),0,(VLOOKUP($A58,'Import Peak'!$A$3:H$99,8,FALSE())-VLOOKUP($A58,'Import Peak Change'!$A$106:H$202,8,FALSE())))</f>
        <v>0</v>
      </c>
      <c r="I58" s="193" t="n">
        <f aca="false">IF(ISERROR(VLOOKUP($A58,'Import Peak'!$A$3:I$99,9,FALSE())-VLOOKUP($A58,'Import Peak Change'!$A$106:I$202,9,FALSE())),0,(VLOOKUP($A58,'Import Peak'!$A$3:I$99,9,FALSE())-VLOOKUP($A58,'Import Peak Change'!$A$106:I$202,9,FALSE())))</f>
        <v>0</v>
      </c>
      <c r="J58" s="193" t="n">
        <f aca="false">IF(ISERROR(VLOOKUP($A58,'Import Peak'!$A$3:J$99,10,FALSE())-VLOOKUP($A58,'Import Peak Change'!$A$106:J$202,10,FALSE())),0,(VLOOKUP($A58,'Import Peak'!$A$3:J$99,10,FALSE())-VLOOKUP($A58,'Import Peak Change'!$A$106:J$202,10,FALSE())))</f>
        <v>0</v>
      </c>
      <c r="K58" s="193" t="n">
        <f aca="false">IF(ISERROR(VLOOKUP($A58,'Import Peak'!$A$3:K$99,11,FALSE())-VLOOKUP($A58,'Import Peak Change'!$A$106:K$202,11,FALSE())),0,(VLOOKUP($A58,'Import Peak'!$A$3:K$99,11,FALSE())-VLOOKUP($A58,'Import Peak Change'!$A$106:K$202,11,FALSE())))</f>
        <v>0</v>
      </c>
      <c r="L58" s="193" t="n">
        <f aca="false">IF(ISERROR(VLOOKUP($A58,'Import Peak'!$A$3:L$99,12,FALSE())-VLOOKUP($A58,'Import Peak Change'!$A$106:L$202,12,FALSE())),0,(VLOOKUP($A58,'Import Peak'!$A$3:L$99,12,FALSE())-VLOOKUP($A58,'Import Peak Change'!$A$106:L$202,12,FALSE())))</f>
        <v>0</v>
      </c>
      <c r="M58" s="193" t="n">
        <f aca="false">IF(ISERROR(VLOOKUP($A58,'Import Peak'!$A$3:M$99,13,FALSE())-VLOOKUP($A58,'Import Peak Change'!$A$106:M$202,13,FALSE())),0,(VLOOKUP($A58,'Import Peak'!$A$3:M$99,13,FALSE())-VLOOKUP($A58,'Import Peak Change'!$A$106:M$202,13,FALSE())))</f>
        <v>0</v>
      </c>
      <c r="N58" s="193" t="n">
        <f aca="false">IF(ISERROR(VLOOKUP($A58,'Import Peak'!$A$3:N$99,14,FALSE())-VLOOKUP($A58,'Import Peak Change'!$A$106:N$202,14,FALSE())),0,(VLOOKUP($A58,'Import Peak'!$A$3:N$99,14,FALSE())-VLOOKUP($A58,'Import Peak Change'!$A$106:N$202,14,FALSE())))</f>
        <v>0</v>
      </c>
      <c r="O58" s="193" t="n">
        <f aca="false">IF(ISERROR(VLOOKUP($A58,'Import Peak'!$A$3:O$99,15,FALSE())-VLOOKUP($A58,'Import Peak Change'!$A$106:O$202,15,FALSE())),0,(VLOOKUP($A58,'Import Peak'!$A$3:O$99,15,FALSE())-VLOOKUP($A58,'Import Peak Change'!$A$106:O$202,15,FALSE())))</f>
        <v>0</v>
      </c>
      <c r="P58" s="193" t="n">
        <f aca="false">IF(ISERROR(VLOOKUP($A58,'Import Peak'!$A$3:P$99,16,FALSE())-VLOOKUP($A58,'Import Peak Change'!$A$106:P$202,16,FALSE())),0,(VLOOKUP($A58,'Import Peak'!$A$3:P$99,16,FALSE())-VLOOKUP($A58,'Import Peak Change'!$A$106:P$202,16,FALSE())))</f>
        <v>0</v>
      </c>
      <c r="Q58" s="193" t="n">
        <f aca="false">IF(ISERROR(VLOOKUP($A58,'Import Peak'!$A$3:Q$99,17,FALSE())-VLOOKUP($A58,'Import Peak Change'!$A$106:Q$202,17,FALSE())),0,(VLOOKUP($A58,'Import Peak'!$A$3:Q$99,17,FALSE())-VLOOKUP($A58,'Import Peak Change'!$A$106:Q$202,17,FALSE())))</f>
        <v>0</v>
      </c>
      <c r="R58" s="193" t="n">
        <f aca="false">IF(ISERROR(VLOOKUP($A58,'Import Peak'!$A$3:R$99,18,FALSE())-VLOOKUP($A58,'Import Peak Change'!$A$106:R$202,18,FALSE())),0,(VLOOKUP($A58,'Import Peak'!$A$3:R$99,18,FALSE())-VLOOKUP($A58,'Import Peak Change'!$A$106:R$202,18,FALSE())))</f>
        <v>0</v>
      </c>
      <c r="S58" s="193" t="n">
        <f aca="false">IF(ISERROR(VLOOKUP($A58,'Import Peak'!$A$3:S$99,19,FALSE())-VLOOKUP($A58,'Import Peak Change'!$A$106:S$202,19,FALSE())),0,(VLOOKUP($A58,'Import Peak'!$A$3:S$99,19,FALSE())-VLOOKUP($A58,'Import Peak Change'!$A$106:S$202,19,FALSE())))</f>
        <v>0</v>
      </c>
      <c r="T58" s="193" t="n">
        <f aca="false">IF(ISERROR(VLOOKUP($A58,'Import Peak'!$A$3:T$99,20,FALSE())-VLOOKUP($A58,'Import Peak Change'!$A$106:T$202,20,FALSE())),0,(VLOOKUP($A58,'Import Peak'!$A$3:T$99,20,FALSE())-VLOOKUP($A58,'Import Peak Change'!$A$106:T$202,20,FALSE())))</f>
        <v>0</v>
      </c>
      <c r="U58" s="193" t="n">
        <f aca="false">IF(ISERROR(VLOOKUP($A58,'Import Peak'!$A$3:U$99,21,FALSE())-VLOOKUP($A58,'Import Peak Change'!$A$106:U$202,21,FALSE())),0,(VLOOKUP($A58,'Import Peak'!$A$3:U$99,21,FALSE())-VLOOKUP($A58,'Import Peak Change'!$A$106:U$202,21,FALSE())))</f>
        <v>0</v>
      </c>
      <c r="V58" s="193" t="n">
        <f aca="false">IF(ISERROR(VLOOKUP($A58,'Import Peak'!$A$3:V$99,22,FALSE())-VLOOKUP($A58,'Import Peak Change'!$A$106:V$202,22,FALSE())),0,(VLOOKUP($A58,'Import Peak'!$A$3:V$99,22,FALSE())-VLOOKUP($A58,'Import Peak Change'!$A$106:V$202,22,FALSE())))</f>
        <v>0</v>
      </c>
      <c r="W58" s="193" t="n">
        <f aca="false">IF(ISERROR(VLOOKUP($A58,'Import Peak'!$A$3:W$99,23,FALSE())-VLOOKUP($A58,'Import Peak Change'!$A$106:W$202,23,FALSE())),0,(VLOOKUP($A58,'Import Peak'!$A$3:W$99,23,FALSE())-VLOOKUP($A58,'Import Peak Change'!$A$106:W$202,23,FALSE())))</f>
        <v>0</v>
      </c>
      <c r="X58" s="193" t="n">
        <f aca="false">IF(ISERROR(VLOOKUP($A58,'Import Peak'!$A$3:X$99,24,FALSE())-VLOOKUP($A58,'Import Peak Change'!$A$106:X$202,24,FALSE())),0,(VLOOKUP($A58,'Import Peak'!$A$3:X$99,24,FALSE())-VLOOKUP($A58,'Import Peak Change'!$A$106:X$202,24,FALSE())))</f>
        <v>0</v>
      </c>
      <c r="Y58" s="193" t="n">
        <f aca="false">IF(ISERROR(VLOOKUP($A58,'Import Peak'!$A$3:Y$99,25,FALSE())-VLOOKUP($A58,'Import Peak Change'!$A$106:Y$202,25,FALSE())),0,(VLOOKUP($A58,'Import Peak'!$A$3:Y$99,25,FALSE())-VLOOKUP($A58,'Import Peak Change'!$A$106:Y$202,25,FALSE())))</f>
        <v>0</v>
      </c>
      <c r="Z58" s="193" t="n">
        <f aca="false">IF(ISERROR(VLOOKUP($A58,'Import Peak'!$A$3:Z$99,26,FALSE())-VLOOKUP($A58,'Import Peak Change'!$A$106:Z$202,26,FALSE())),0,(VLOOKUP($A58,'Import Peak'!$A$3:Z$99,26,FALSE())-VLOOKUP($A58,'Import Peak Change'!$A$106:Z$202,26,FALSE())))</f>
        <v>0</v>
      </c>
      <c r="AA58" s="193" t="n">
        <f aca="false">IF(ISERROR(VLOOKUP($A58,'Import Peak'!$A$3:AA$99,27,FALSE())-VLOOKUP($A58,'Import Peak Change'!$A$106:AA$202,27,FALSE())),0,(VLOOKUP($A58,'Import Peak'!$A$3:AA$99,27,FALSE())-VLOOKUP($A58,'Import Peak Change'!$A$106:AA$202,27,FALSE())))</f>
        <v>0</v>
      </c>
      <c r="AB58" s="193" t="n">
        <f aca="false">IF(ISERROR(VLOOKUP($A58,'Import Peak'!$A$3:AB$99,28,FALSE())-VLOOKUP($A58,'Import Peak Change'!$A$106:AB$202,28,FALSE())),0,(VLOOKUP($A58,'Import Peak'!$A$3:AB$99,28,FALSE())-VLOOKUP($A58,'Import Peak Change'!$A$106:AB$202,28,FALSE())))</f>
        <v>0</v>
      </c>
      <c r="AC58" s="193" t="n">
        <f aca="false">IF(ISERROR(VLOOKUP($A58,'Import Peak'!$A$3:AC$99,29,FALSE())-VLOOKUP($A58,'Import Peak Change'!$A$106:AC$202,29,FALSE())),0,(VLOOKUP($A58,'Import Peak'!$A$3:AC$99,29,FALSE())-VLOOKUP($A58,'Import Peak Change'!$A$106:AC$202,29,FALSE())))</f>
        <v>0</v>
      </c>
      <c r="AD58" s="193" t="n">
        <f aca="false">IF(ISERROR(VLOOKUP($A58,'Import Peak'!$A$3:AD$99,30,FALSE())-VLOOKUP($A58,'Import Peak Change'!$A$106:AD$202,30,FALSE())),0,(VLOOKUP($A58,'Import Peak'!$A$3:AD$99,30,FALSE())-VLOOKUP($A58,'Import Peak Change'!$A$106:AD$202,30,FALSE())))</f>
        <v>0</v>
      </c>
      <c r="AE58" s="193" t="n">
        <f aca="false">IF(ISERROR(VLOOKUP($A58,'Import Peak'!$A$3:AE$99,31,FALSE())-VLOOKUP($A58,'Import Peak Change'!$A$106:AE$202,31,FALSE())),0,(VLOOKUP($A58,'Import Peak'!$A$3:AE$99,31,FALSE())-VLOOKUP($A58,'Import Peak Change'!$A$106:AE$202,31,FALSE())))</f>
        <v>0</v>
      </c>
      <c r="AF58" s="193" t="n">
        <f aca="false">IF(ISERROR(VLOOKUP($A58,'Import Peak'!$A$3:AF$99,32,FALSE())-VLOOKUP($A58,'Import Peak Change'!$A$106:AF$202,32,FALSE())),0,(VLOOKUP($A58,'Import Peak'!$A$3:AF$99,32,FALSE())-VLOOKUP($A58,'Import Peak Change'!$A$106:AF$202,32,FALSE())))</f>
        <v>0</v>
      </c>
      <c r="AG58" s="193" t="n">
        <f aca="false">IF(ISERROR(VLOOKUP($A58,'Import Peak'!$A$3:AG$99,33,FALSE())-VLOOKUP($A58,'Import Peak Change'!$A$106:AG$202,33,FALSE())),0,(VLOOKUP($A58,'Import Peak'!$A$3:AG$99,33,FALSE())-VLOOKUP($A58,'Import Peak Change'!$A$106:AG$202,33,FALSE())))</f>
        <v>0</v>
      </c>
      <c r="AH58" s="193" t="n">
        <f aca="false">IF(ISERROR(VLOOKUP($A58,'Import Peak'!$A$3:AH$99,34,FALSE())-VLOOKUP($A58,'Import Peak Change'!$A$106:AH$202,34,FALSE())),0,(VLOOKUP($A58,'Import Peak'!$A$3:AH$99,34,FALSE())-VLOOKUP($A58,'Import Peak Change'!$A$106:AH$202,34,FALSE())))</f>
        <v>0</v>
      </c>
      <c r="AI58" s="193" t="n">
        <f aca="false">IF(ISERROR(VLOOKUP($A58,'Import Peak'!$A$3:AI$99,35,FALSE())-VLOOKUP($A58,'Import Peak Change'!$A$106:AI$202,35,FALSE())),0,(VLOOKUP($A58,'Import Peak'!$A$3:AI$99,35,FALSE())-VLOOKUP($A58,'Import Peak Change'!$A$106:AI$202,35,FALSE())))</f>
        <v>0</v>
      </c>
      <c r="AJ58" s="193" t="n">
        <f aca="false">IF(ISERROR(VLOOKUP($A58,'Import Peak'!$A$3:AJ$99,36,FALSE())-VLOOKUP($A58,'Import Peak Change'!$A$106:AJ$202,36,FALSE())),0,(VLOOKUP($A58,'Import Peak'!$A$3:AJ$99,36,FALSE())-VLOOKUP($A58,'Import Peak Change'!$A$106:AJ$202,36,FALSE())))</f>
        <v>0</v>
      </c>
      <c r="AK58" s="193" t="n">
        <f aca="false">IF(ISERROR(VLOOKUP($A58,'Import Peak'!$A$3:AK$99,37,FALSE())-VLOOKUP($A58,'Import Peak Change'!$A$106:AK$202,37,FALSE())),0,(VLOOKUP($A58,'Import Peak'!$A$3:AK$99,37,FALSE())-VLOOKUP($A58,'Import Peak Change'!$A$106:AK$202,37,FALSE())))</f>
        <v>0</v>
      </c>
      <c r="AL58" s="193" t="n">
        <f aca="false">IF(ISERROR(VLOOKUP($A58,'Import Peak'!$A$3:AL$99,38,FALSE())-VLOOKUP($A58,'Import Peak Change'!$A$106:AL$202,38,FALSE())),0,(VLOOKUP($A58,'Import Peak'!$A$3:AL$99,38,FALSE())-VLOOKUP($A58,'Import Peak Change'!$A$106:AL$202,38,FALSE())))</f>
        <v>0</v>
      </c>
      <c r="AM58" s="193" t="n">
        <f aca="false">IF(ISERROR(VLOOKUP($A58,'Import Peak'!$A$3:AM$99,39,FALSE())-VLOOKUP($A58,'Import Peak Change'!$A$106:AM$202,39,FALSE())),0,(VLOOKUP($A58,'Import Peak'!$A$3:AM$99,39,FALSE())-VLOOKUP($A58,'Import Peak Change'!$A$106:AM$202,39,FALSE())))</f>
        <v>0</v>
      </c>
      <c r="AN58" s="193" t="n">
        <f aca="false">IF(ISERROR(VLOOKUP($A58,'Import Peak'!$A$3:AN$99,40,FALSE())-VLOOKUP($A58,'Import Peak Change'!$A$106:AN$202,40,FALSE())),0,(VLOOKUP($A58,'Import Peak'!$A$3:AN$99,40,FALSE())-VLOOKUP($A58,'Import Peak Change'!$A$106:AN$202,40,FALSE())))</f>
        <v>0</v>
      </c>
      <c r="AO58" s="193" t="n">
        <f aca="false">IF(ISERROR(VLOOKUP($A58,'Import Peak'!$A$3:AO$99,41,FALSE())-VLOOKUP($A58,'Import Peak Change'!$A$106:AO$202,41,FALSE())),0,(VLOOKUP($A58,'Import Peak'!$A$3:AO$99,41,FALSE())-VLOOKUP($A58,'Import Peak Change'!$A$106:AO$202,41,FALSE())))</f>
        <v>0</v>
      </c>
      <c r="AP58" s="193" t="n">
        <f aca="false">IF(ISERROR(VLOOKUP($A58,'Import Peak'!$A$3:AP$99,42,FALSE())-VLOOKUP($A58,'Import Peak Change'!$A$106:AP$202,42,FALSE())),0,(VLOOKUP($A58,'Import Peak'!$A$3:AP$99,42,FALSE())-VLOOKUP($A58,'Import Peak Change'!$A$106:AP$202,42,FALSE())))</f>
        <v>0</v>
      </c>
      <c r="AQ58" s="193" t="n">
        <f aca="false">IF(ISERROR(VLOOKUP($A58,'Import Peak'!$A$3:AQ$99,43,FALSE())-VLOOKUP($A58,'Import Peak Change'!$A$106:AQ$202,43,FALSE())),0,(VLOOKUP($A58,'Import Peak'!$A$3:AQ$99,43,FALSE())-VLOOKUP($A58,'Import Peak Change'!$A$106:AQ$202,43,FALSE())))</f>
        <v>0</v>
      </c>
      <c r="AR58" s="193" t="n">
        <f aca="false">IF(ISERROR(VLOOKUP($A58,'Import Peak'!$A$3:AR$99,44,FALSE())-VLOOKUP($A58,'Import Peak Change'!$A$106:AR$202,44,FALSE())),0,(VLOOKUP($A58,'Import Peak'!$A$3:AR$99,44,FALSE())-VLOOKUP($A58,'Import Peak Change'!$A$106:AR$202,44,FALSE())))</f>
        <v>0</v>
      </c>
      <c r="AS58" s="193" t="n">
        <f aca="false">IF(ISERROR(VLOOKUP($A58,'Import Peak'!$A$3:AS$99,45,FALSE())-VLOOKUP($A58,'Import Peak Change'!$A$106:AS$202,45,FALSE())),0,(VLOOKUP($A58,'Import Peak'!$A$3:AS$99,45,FALSE())-VLOOKUP($A58,'Import Peak Change'!$A$106:AS$202,45,FALSE())))</f>
        <v>0</v>
      </c>
      <c r="AT58" s="193" t="n">
        <f aca="false">IF(ISERROR(VLOOKUP($A58,'Import Peak'!$A$3:AT$99,46,FALSE())-VLOOKUP($A58,'Import Peak Change'!$A$106:AT$202,46,FALSE())),0,(VLOOKUP($A58,'Import Peak'!$A$3:AT$99,46,FALSE())-VLOOKUP($A58,'Import Peak Change'!$A$106:AT$202,46,FALSE())))</f>
        <v>0</v>
      </c>
      <c r="AU58" s="193" t="n">
        <f aca="false">IF(ISERROR(VLOOKUP($A58,'Import Peak'!$A$3:AU$99,47,FALSE())-VLOOKUP($A58,'Import Peak Change'!$A$106:AU$202,47,FALSE())),0,(VLOOKUP($A58,'Import Peak'!$A$3:AU$99,47,FALSE())-VLOOKUP($A58,'Import Peak Change'!$A$106:AU$202,47,FALSE())))</f>
        <v>0</v>
      </c>
      <c r="AV58" s="193" t="n">
        <f aca="false">IF(ISERROR(VLOOKUP($A58,'Import Peak'!$A$3:AV$99,48,FALSE())-VLOOKUP($A58,'Import Peak Change'!$A$106:AV$202,48,FALSE())),0,(VLOOKUP($A58,'Import Peak'!$A$3:AV$99,48,FALSE())-VLOOKUP($A58,'Import Peak Change'!$A$106:AV$202,48,FALSE())))</f>
        <v>0</v>
      </c>
      <c r="AW58" s="193" t="n">
        <f aca="false">IF(ISERROR(VLOOKUP($A58,'Import Peak'!$A$3:AW$99,49,FALSE())-VLOOKUP($A58,'Import Peak Change'!$A$106:AW$202,49,FALSE())),0,(VLOOKUP($A58,'Import Peak'!$A$3:AW$99,49,FALSE())-VLOOKUP($A58,'Import Peak Change'!$A$106:AW$202,49,FALSE())))</f>
        <v>0</v>
      </c>
      <c r="AX58" s="193" t="n">
        <f aca="false">IF(ISERROR(VLOOKUP($A58,'Import Peak'!$A$3:AX$99,50,FALSE())-VLOOKUP($A58,'Import Peak Change'!$A$106:AX$202,50,FALSE())),0,(VLOOKUP($A58,'Import Peak'!$A$3:AX$99,50,FALSE())-VLOOKUP($A58,'Import Peak Change'!$A$106:AX$202,50,FALSE())))</f>
        <v>0</v>
      </c>
      <c r="AY58" s="193" t="n">
        <f aca="false">IF(ISERROR(VLOOKUP($A58,'Import Peak'!$A$3:AY$99,51,FALSE())-VLOOKUP($A58,'Import Peak Change'!$A$106:AY$202,51,FALSE())),0,(VLOOKUP($A58,'Import Peak'!$A$3:AY$99,51,FALSE())-VLOOKUP($A58,'Import Peak Change'!$A$106:AY$202,51,FALSE())))</f>
        <v>0</v>
      </c>
      <c r="AZ58" s="193" t="n">
        <f aca="false">IF(ISERROR(VLOOKUP($A58,'Import Peak'!$A$3:AZ$99,52,FALSE())-VLOOKUP($A58,'Import Peak Change'!$A$106:AZ$202,52,FALSE())),0,(VLOOKUP($A58,'Import Peak'!$A$3:AZ$99,52,FALSE())-VLOOKUP($A58,'Import Peak Change'!$A$106:AZ$202,52,FALSE())))</f>
        <v>0</v>
      </c>
      <c r="BA58" s="193" t="n">
        <f aca="false">IF(ISERROR(VLOOKUP($A58,'Import Peak'!$A$3:BA$99,53,FALSE())-VLOOKUP($A58,'Import Peak Change'!$A$106:BA$202,53,FALSE())),0,(VLOOKUP($A58,'Import Peak'!$A$3:BA$99,53,FALSE())-VLOOKUP($A58,'Import Peak Change'!$A$106:BA$202,53,FALSE())))</f>
        <v>0</v>
      </c>
      <c r="BB58" s="193" t="n">
        <f aca="false">IF(ISERROR(VLOOKUP($A58,'Import Peak'!$A$3:BB$99,54,FALSE())-VLOOKUP($A58,'Import Peak Change'!$A$106:BB$202,54,FALSE())),0,(VLOOKUP($A58,'Import Peak'!$A$3:BB$99,54,FALSE())-VLOOKUP($A58,'Import Peak Change'!$A$106:BB$202,54,FALSE())))</f>
        <v>0</v>
      </c>
      <c r="BC58" s="193" t="n">
        <f aca="false">IF(ISERROR(VLOOKUP($A58,'Import Peak'!$A$3:BC$99,55,FALSE())-VLOOKUP($A58,'Import Peak Change'!$A$106:BC$202,55,FALSE())),0,(VLOOKUP($A58,'Import Peak'!$A$3:BC$99,55,FALSE())-VLOOKUP($A58,'Import Peak Change'!$A$106:BC$202,55,FALSE())))</f>
        <v>0</v>
      </c>
      <c r="BD58" s="193" t="n">
        <f aca="false">IF(ISERROR(VLOOKUP($A58,'Import Peak'!$A$3:BD$99,56,FALSE())-VLOOKUP($A58,'Import Peak Change'!$A$106:BD$202,56,FALSE())),0,(VLOOKUP($A58,'Import Peak'!$A$3:BD$99,56,FALSE())-VLOOKUP($A58,'Import Peak Change'!$A$106:BD$202,56,FALSE())))</f>
        <v>0</v>
      </c>
      <c r="BE58" s="193" t="n">
        <f aca="false">IF(ISERROR(VLOOKUP($A58,'Import Peak'!$A$3:BE$99,57,FALSE())-VLOOKUP($A58,'Import Peak Change'!$A$106:BE$202,57,FALSE())),0,(VLOOKUP($A58,'Import Peak'!$A$3:BE$99,57,FALSE())-VLOOKUP($A58,'Import Peak Change'!$A$106:BE$202,57,FALSE())))</f>
        <v>0</v>
      </c>
      <c r="BF58" s="193" t="n">
        <f aca="false">IF(ISERROR(VLOOKUP($A58,'Import Peak'!$A$3:BF$99,58,FALSE())-VLOOKUP($A58,'Import Peak Change'!$A$106:BF$202,58,FALSE())),0,(VLOOKUP($A58,'Import Peak'!$A$3:BF$99,58,FALSE())-VLOOKUP($A58,'Import Peak Change'!$A$106:BF$202,58,FALSE())))</f>
        <v>0</v>
      </c>
      <c r="BG58" s="193" t="n">
        <f aca="false">IF(ISERROR(VLOOKUP($A58,'Import Peak'!$A$3:BG$99,59,FALSE())-VLOOKUP($A58,'Import Peak Change'!$A$106:BG$202,59,FALSE())),0,(VLOOKUP($A58,'Import Peak'!$A$3:BG$99,59,FALSE())-VLOOKUP($A58,'Import Peak Change'!$A$106:BG$202,59,FALSE())))</f>
        <v>0</v>
      </c>
      <c r="BH58" s="193" t="n">
        <f aca="false">IF(ISERROR(VLOOKUP($A58,'Import Peak'!$A$3:BH$99,60,FALSE())-VLOOKUP($A58,'Import Peak Change'!$A$106:BH$202,60,FALSE())),0,(VLOOKUP($A58,'Import Peak'!$A$3:BH$99,60,FALSE())-VLOOKUP($A58,'Import Peak Change'!$A$106:BH$202,60,FALSE())))</f>
        <v>0</v>
      </c>
      <c r="BI58" s="193" t="n">
        <f aca="false">IF(ISERROR(VLOOKUP($A58,'Import Peak'!$A$3:BI$99,61,FALSE())-VLOOKUP($A58,'Import Peak Change'!$A$106:BI$202,61,FALSE())),0,(VLOOKUP($A58,'Import Peak'!$A$3:BI$99,61,FALSE())-VLOOKUP($A58,'Import Peak Change'!$A$106:BI$202,61,FALSE())))</f>
        <v>0</v>
      </c>
      <c r="BJ58" s="193" t="n">
        <f aca="false">IF(ISERROR(VLOOKUP($A58,'Import Peak'!$A$3:BJ$99,62,FALSE())-VLOOKUP($A58,'Import Peak Change'!$A$106:BJ$202,62,FALSE())),0,(VLOOKUP($A58,'Import Peak'!$A$3:BJ$99,62,FALSE())-VLOOKUP($A58,'Import Peak Change'!$A$106:BJ$202,62,FALSE())))</f>
        <v>0</v>
      </c>
      <c r="BK58" s="193" t="n">
        <f aca="false">IF(ISERROR(VLOOKUP($A58,'Import Peak'!$A$3:BK$99,63,FALSE())-VLOOKUP($A58,'Import Peak Change'!$A$106:BK$202,63,FALSE())),0,(VLOOKUP($A58,'Import Peak'!$A$3:BK$99,63,FALSE())-VLOOKUP($A58,'Import Peak Change'!$A$106:BK$202,63,FALSE())))</f>
        <v>0</v>
      </c>
      <c r="BL58" s="193" t="n">
        <f aca="false">IF(ISERROR(VLOOKUP($A58,'Import Peak'!$A$3:BL$99,64,FALSE())-VLOOKUP($A58,'Import Peak Change'!$A$106:BL$202,64,FALSE())),0,(VLOOKUP($A58,'Import Peak'!$A$3:BL$99,64,FALSE())-VLOOKUP($A58,'Import Peak Change'!$A$106:BL$202,64,FALSE())))</f>
        <v>0</v>
      </c>
      <c r="BM58" s="193" t="n">
        <f aca="false">IF(ISERROR(VLOOKUP($A58,'Import Peak'!$A$3:BM$99,65,FALSE())-VLOOKUP($A58,'Import Peak Change'!$A$106:BM$202,65,FALSE())),0,(VLOOKUP($A58,'Import Peak'!$A$3:BM$99,65,FALSE())-VLOOKUP($A58,'Import Peak Change'!$A$106:BM$202,65,FALSE())))</f>
        <v>0</v>
      </c>
      <c r="BN58" s="193" t="n">
        <f aca="false">IF(ISERROR(VLOOKUP($A58,'Import Peak'!$A$3:BN$99,66,FALSE())-VLOOKUP($A58,'Import Peak Change'!$A$106:BN$202,66,FALSE())),0,(VLOOKUP($A58,'Import Peak'!$A$3:BN$99,66,FALSE())-VLOOKUP($A58,'Import Peak Change'!$A$106:BN$202,66,FALSE())))</f>
        <v>0</v>
      </c>
      <c r="BO58" s="193" t="n">
        <f aca="false">IF(ISERROR(VLOOKUP($A58,'Import Peak'!$A$3:BO$99,67,FALSE())-VLOOKUP($A58,'Import Peak Change'!$A$106:BO$202,67,FALSE())),0,(VLOOKUP($A58,'Import Peak'!$A$3:BO$99,67,FALSE())-VLOOKUP($A58,'Import Peak Change'!$A$106:BO$202,67,FALSE())))</f>
        <v>0</v>
      </c>
      <c r="BP58" s="193" t="n">
        <f aca="false">IF(ISERROR(VLOOKUP($A58,'Import Peak'!$A$3:BP$99,68,FALSE())-VLOOKUP($A58,'Import Peak Change'!$A$106:BP$202,68,FALSE())),0,(VLOOKUP($A58,'Import Peak'!$A$3:BP$99,68,FALSE())-VLOOKUP($A58,'Import Peak Change'!$A$106:BP$202,68,FALSE())))</f>
        <v>0</v>
      </c>
      <c r="BQ58" s="193" t="n">
        <f aca="false">IF(ISERROR(VLOOKUP($A58,'Import Peak'!$A$3:BQ$99,69,FALSE())-VLOOKUP($A58,'Import Peak Change'!$A$106:BQ$202,69,FALSE())),0,(VLOOKUP($A58,'Import Peak'!$A$3:BQ$99,69,FALSE())-VLOOKUP($A58,'Import Peak Change'!$A$106:BQ$202,69,FALSE())))</f>
        <v>0</v>
      </c>
      <c r="BR58" s="193" t="n">
        <f aca="false">IF(ISERROR(VLOOKUP($A58,'Import Peak'!$A$3:BR$99,70,FALSE())-VLOOKUP($A58,'Import Peak Change'!$A$106:BR$202,70,FALSE())),0,(VLOOKUP($A58,'Import Peak'!$A$3:BR$99,70,FALSE())-VLOOKUP($A58,'Import Peak Change'!$A$106:BR$202,70,FALSE())))</f>
        <v>0</v>
      </c>
      <c r="BS58" s="193" t="n">
        <f aca="false">IF(ISERROR(VLOOKUP($A58,'Import Peak'!$A$3:BS$99,71,FALSE())-VLOOKUP($A58,'Import Peak Change'!$A$106:BS$202,71,FALSE())),0,(VLOOKUP($A58,'Import Peak'!$A$3:BS$99,71,FALSE())-VLOOKUP($A58,'Import Peak Change'!$A$106:BS$202,71,FALSE())))</f>
        <v>0</v>
      </c>
      <c r="BT58" s="193" t="n">
        <f aca="false">IF(ISERROR(VLOOKUP($A58,'Import Peak'!$A$3:BT$99,72,FALSE())-VLOOKUP($A58,'Import Peak Change'!$A$106:BT$202,72,FALSE())),0,(VLOOKUP($A58,'Import Peak'!$A$3:BT$99,72,FALSE())-VLOOKUP($A58,'Import Peak Change'!$A$106:BT$202,72,FALSE())))</f>
        <v>0</v>
      </c>
      <c r="BU58" s="193" t="n">
        <f aca="false">IF(ISERROR(VLOOKUP($A58,'Import Peak'!$A$3:BU$99,73,FALSE())-VLOOKUP($A58,'Import Peak Change'!$A$106:BU$202,73,FALSE())),0,(VLOOKUP($A58,'Import Peak'!$A$3:BU$99,73,FALSE())-VLOOKUP($A58,'Import Peak Change'!$A$106:BU$202,73,FALSE())))</f>
        <v>0</v>
      </c>
      <c r="BV58" s="193" t="n">
        <f aca="false">IF(ISERROR(VLOOKUP($A58,'Import Peak'!$A$3:BV$99,74,FALSE())-VLOOKUP($A58,'Import Peak Change'!$A$106:BV$202,74,FALSE())),0,(VLOOKUP($A58,'Import Peak'!$A$3:BV$99,74,FALSE())-VLOOKUP($A58,'Import Peak Change'!$A$106:BV$202,74,FALSE())))</f>
        <v>0</v>
      </c>
      <c r="BW58" s="193" t="n">
        <f aca="false">IF(ISERROR(VLOOKUP($A58,'Import Peak'!$A$3:BW$99,75,FALSE())-VLOOKUP($A58,'Import Peak Change'!$A$106:BW$202,75,FALSE())),0,(VLOOKUP($A58,'Import Peak'!$A$3:BW$99,75,FALSE())-VLOOKUP($A58,'Import Peak Change'!$A$106:BW$202,75,FALSE())))</f>
        <v>0</v>
      </c>
      <c r="BX58" s="193" t="n">
        <f aca="false">IF(ISERROR(VLOOKUP($A58,'Import Peak'!$A$3:BX$99,76,FALSE())-VLOOKUP($A58,'Import Peak Change'!$A$106:BX$202,76,FALSE())),0,(VLOOKUP($A58,'Import Peak'!$A$3:BX$99,76,FALSE())-VLOOKUP($A58,'Import Peak Change'!$A$106:BX$202,76,FALSE())))</f>
        <v>0</v>
      </c>
      <c r="BY58" s="193" t="n">
        <f aca="false">IF(ISERROR(VLOOKUP($A58,'Import Peak'!$A$3:BY$99,77,FALSE())-VLOOKUP($A58,'Import Peak Change'!$A$106:BY$202,77,FALSE())),0,(VLOOKUP($A58,'Import Peak'!$A$3:BY$99,77,FALSE())-VLOOKUP($A58,'Import Peak Change'!$A$106:BY$202,77,FALSE())))</f>
        <v>0</v>
      </c>
      <c r="BZ58" s="193" t="n">
        <f aca="false">IF(ISERROR(VLOOKUP($A58,'Import Peak'!$A$3:BZ$99,78,FALSE())-VLOOKUP($A58,'Import Peak Change'!$A$106:BZ$202,78,FALSE())),0,(VLOOKUP($A58,'Import Peak'!$A$3:BZ$99,78,FALSE())-VLOOKUP($A58,'Import Peak Change'!$A$106:BZ$202,78,FALSE())))</f>
        <v>0</v>
      </c>
      <c r="CA58" s="193" t="n">
        <f aca="false">IF(ISERROR(VLOOKUP($A58,'Import Peak'!$A$3:CA$99,79,FALSE())-VLOOKUP($A58,'Import Peak Change'!$A$106:CA$202,79,FALSE())),0,(VLOOKUP($A58,'Import Peak'!$A$3:CA$99,79,FALSE())-VLOOKUP($A58,'Import Peak Change'!$A$106:CA$202,79,FALSE())))</f>
        <v>0</v>
      </c>
      <c r="CB58" s="193" t="n">
        <f aca="false">IF(ISERROR(VLOOKUP($A58,'Import Peak'!$A$3:CB$99,80,FALSE())-VLOOKUP($A58,'Import Peak Change'!$A$106:CB$202,80,FALSE())),0,(VLOOKUP($A58,'Import Peak'!$A$3:CB$99,80,FALSE())-VLOOKUP($A58,'Import Peak Change'!$A$106:CB$202,80,FALSE())))</f>
        <v>0</v>
      </c>
      <c r="CC58" s="193" t="n">
        <f aca="false">IF(ISERROR(VLOOKUP($A58,'Import Peak'!$A$3:CC$99,81,FALSE())-VLOOKUP($A58,'Import Peak Change'!$A$106:CC$202,81,FALSE())),0,(VLOOKUP($A58,'Import Peak'!$A$3:CC$99,81,FALSE())-VLOOKUP($A58,'Import Peak Change'!$A$106:CC$202,81,FALSE())))</f>
        <v>0</v>
      </c>
      <c r="CD58" s="193" t="n">
        <f aca="false">IF(ISERROR(VLOOKUP($A58,'Import Peak'!$A$3:CD$99,82,FALSE())-VLOOKUP($A58,'Import Peak Change'!$A$106:CD$202,82,FALSE())),0,(VLOOKUP($A58,'Import Peak'!$A$3:CD$99,82,FALSE())-VLOOKUP($A58,'Import Peak Change'!$A$106:CD$202,82,FALSE())))</f>
        <v>0</v>
      </c>
      <c r="CE58" s="193" t="n">
        <f aca="false">IF(ISERROR(VLOOKUP($A58,'Import Peak'!$A$3:CE$99,83,FALSE())-VLOOKUP($A58,'Import Peak Change'!$A$106:CE$202,83,FALSE())),0,(VLOOKUP($A58,'Import Peak'!$A$3:CE$99,83,FALSE())-VLOOKUP($A58,'Import Peak Change'!$A$106:CE$202,83,FALSE())))</f>
        <v>0</v>
      </c>
      <c r="CF58" s="193" t="n">
        <f aca="false">IF(ISERROR(VLOOKUP($A58,'Import Peak'!$A$3:CF$99,84,FALSE())-VLOOKUP($A58,'Import Peak Change'!$A$106:CF$202,84,FALSE())),0,(VLOOKUP($A58,'Import Peak'!$A$3:CF$99,84,FALSE())-VLOOKUP($A58,'Import Peak Change'!$A$106:CF$202,84,FALSE())))</f>
        <v>0</v>
      </c>
      <c r="CG58" s="193" t="n">
        <f aca="false">IF(ISERROR(VLOOKUP($A58,'Import Peak'!$A$3:CG$99,85,FALSE())-VLOOKUP($A58,'Import Peak Change'!$A$106:CG$202,85,FALSE())),0,(VLOOKUP($A58,'Import Peak'!$A$3:CG$99,85,FALSE())-VLOOKUP($A58,'Import Peak Change'!$A$106:CG$202,85,FALSE())))</f>
        <v>0</v>
      </c>
      <c r="CH58" s="193" t="n">
        <f aca="false">IF(ISERROR(VLOOKUP($A58,'Import Peak'!$A$3:CH$99,86,FALSE())-VLOOKUP($A58,'Import Peak Change'!$A$106:CH$202,86,FALSE())),0,(VLOOKUP($A58,'Import Peak'!$A$3:CH$99,86,FALSE())-VLOOKUP($A58,'Import Peak Change'!$A$106:CH$202,86,FALSE())))</f>
        <v>0</v>
      </c>
      <c r="CI58" s="193" t="n">
        <f aca="false">IF(ISERROR(VLOOKUP($A58,'Import Peak'!$A$3:CI$99,87,FALSE())-VLOOKUP($A58,'Import Peak Change'!$A$106:CI$202,87,FALSE())),0,(VLOOKUP($A58,'Import Peak'!$A$3:CI$99,87,FALSE())-VLOOKUP($A58,'Import Peak Change'!$A$106:CI$202,87,FALSE())))</f>
        <v>0</v>
      </c>
      <c r="CJ58" s="193" t="n">
        <f aca="false">IF(ISERROR(VLOOKUP($A58,'Import Peak'!$A$3:CJ$99,88,FALSE())-VLOOKUP($A58,'Import Peak Change'!$A$106:CJ$202,88,FALSE())),0,(VLOOKUP($A58,'Import Peak'!$A$3:CJ$99,88,FALSE())-VLOOKUP($A58,'Import Peak Change'!$A$106:CJ$202,88,FALSE())))</f>
        <v>0</v>
      </c>
      <c r="CK58" s="193" t="n">
        <f aca="false">IF(ISERROR(VLOOKUP($A58,'Import Peak'!$A$3:CK$99,89,FALSE())-VLOOKUP($A58,'Import Peak Change'!$A$106:CK$202,89,FALSE())),0,(VLOOKUP($A58,'Import Peak'!$A$3:CK$99,89,FALSE())-VLOOKUP($A58,'Import Peak Change'!$A$106:CK$202,89,FALSE())))</f>
        <v>0</v>
      </c>
      <c r="CL58" s="193" t="n">
        <f aca="false">IF(ISERROR(VLOOKUP($A58,'Import Peak'!$A$3:CL$99,90,FALSE())-VLOOKUP($A58,'Import Peak Change'!$A$106:CL$202,90,FALSE())),0,(VLOOKUP($A58,'Import Peak'!$A$3:CL$99,90,FALSE())-VLOOKUP($A58,'Import Peak Change'!$A$106:CL$202,90,FALSE())))</f>
        <v>0</v>
      </c>
      <c r="CM58" s="193" t="n">
        <f aca="false">IF(ISERROR(VLOOKUP($A58,'Import Peak'!$A$3:CM$99,91,FALSE())-VLOOKUP($A58,'Import Peak Change'!$A$106:CM$202,91,FALSE())),0,(VLOOKUP($A58,'Import Peak'!$A$3:CM$99,91,FALSE())-VLOOKUP($A58,'Import Peak Change'!$A$106:CM$202,91,FALSE())))</f>
        <v>0</v>
      </c>
      <c r="CN58" s="193" t="n">
        <f aca="false">IF(ISERROR(VLOOKUP($A58,'Import Peak'!$A$3:CN$99,92,FALSE())-VLOOKUP($A58,'Import Peak Change'!$A$106:CN$202,92,FALSE())),0,(VLOOKUP($A58,'Import Peak'!$A$3:CN$99,92,FALSE())-VLOOKUP($A58,'Import Peak Change'!$A$106:CN$202,92,FALSE())))</f>
        <v>0</v>
      </c>
      <c r="CO58" s="193" t="n">
        <f aca="false">IF(ISERROR(VLOOKUP($A58,'Import Peak'!$A$3:CO$99,93,FALSE())-VLOOKUP($A58,'Import Peak Change'!$A$106:CO$202,93,FALSE())),0,(VLOOKUP($A58,'Import Peak'!$A$3:CO$99,93,FALSE())-VLOOKUP($A58,'Import Peak Change'!$A$106:CO$202,93,FALSE())))</f>
        <v>0</v>
      </c>
      <c r="CP58" s="193" t="n">
        <f aca="false">IF(ISERROR(VLOOKUP($A58,'Import Peak'!$A$3:CP$99,94,FALSE())-VLOOKUP($A58,'Import Peak Change'!$A$106:CP$202,94,FALSE())),0,(VLOOKUP($A58,'Import Peak'!$A$3:CP$99,94,FALSE())-VLOOKUP($A58,'Import Peak Change'!$A$106:CP$202,94,FALSE())))</f>
        <v>0</v>
      </c>
      <c r="CQ58" s="193" t="n">
        <f aca="false">IF(ISERROR(VLOOKUP($A58,'Import Peak'!$A$3:CQ$99,95,FALSE())-VLOOKUP($A58,'Import Peak Change'!$A$106:CQ$202,95,FALSE())),0,(VLOOKUP($A58,'Import Peak'!$A$3:CQ$99,95,FALSE())-VLOOKUP($A58,'Import Peak Change'!$A$106:CQ$202,95,FALSE())))</f>
        <v>0</v>
      </c>
      <c r="CR58" s="193" t="n">
        <f aca="false">IF(ISERROR(VLOOKUP($A58,'Import Peak'!$A$3:CR$99,96,FALSE())-VLOOKUP($A58,'Import Peak Change'!$A$106:CR$202,96,FALSE())),0,(VLOOKUP($A58,'Import Peak'!$A$3:CR$99,96,FALSE())-VLOOKUP($A58,'Import Peak Change'!$A$106:CR$202,96,FALSE())))</f>
        <v>0</v>
      </c>
      <c r="CS58" s="193" t="n">
        <f aca="false">IF(ISERROR(VLOOKUP($A58,'Import Peak'!$A$3:CS$99,97,FALSE())-VLOOKUP($A58,'Import Peak Change'!$A$106:CS$202,97,FALSE())),0,(VLOOKUP($A58,'Import Peak'!$A$3:CS$99,97,FALSE())-VLOOKUP($A58,'Import Peak Change'!$A$106:CS$202,97,FALSE())))</f>
        <v>0</v>
      </c>
      <c r="CT58" s="193" t="n">
        <f aca="false">IF(ISERROR(VLOOKUP($A58,'Import Peak'!$A$3:CT$99,98,FALSE())-VLOOKUP($A58,'Import Peak Change'!$A$106:CT$202,98,FALSE())),0,(VLOOKUP($A58,'Import Peak'!$A$3:CT$99,98,FALSE())-VLOOKUP($A58,'Import Peak Change'!$A$106:CT$202,98,FALSE())))</f>
        <v>0</v>
      </c>
      <c r="CU58" s="193" t="n">
        <f aca="false">IF(ISERROR(VLOOKUP($A58,'Import Peak'!$A$3:CU$99,99,FALSE())-VLOOKUP($A58,'Import Peak Change'!$A$106:CU$202,99,FALSE())),0,(VLOOKUP($A58,'Import Peak'!$A$3:CU$99,99,FALSE())-VLOOKUP($A58,'Import Peak Change'!$A$106:CU$202,99,FALSE())))</f>
        <v>0</v>
      </c>
      <c r="CV58" s="193" t="n">
        <f aca="false">IF(ISERROR(VLOOKUP($A58,'Import Peak'!$A$3:CV$99,100,FALSE())-VLOOKUP($A58,'Import Peak Change'!$A$106:CV$202,100,FALSE())),0,(VLOOKUP($A58,'Import Peak'!$A$3:CV$99,100,FALSE())-VLOOKUP($A58,'Import Peak Change'!$A$106:CV$202,100,FALSE())))</f>
        <v>0</v>
      </c>
      <c r="CW58" s="193" t="n">
        <f aca="false">IF(ISERROR(VLOOKUP($A58,'Import Peak'!$A$3:CW$99,101,FALSE())-VLOOKUP($A58,'Import Peak Change'!$A$106:CW$202,101,FALSE())),0,(VLOOKUP($A58,'Import Peak'!$A$3:CW$99,101,FALSE())-VLOOKUP($A58,'Import Peak Change'!$A$106:CW$202,101,FALSE())))</f>
        <v>0</v>
      </c>
      <c r="CX58" s="193" t="n">
        <f aca="false">IF(ISERROR(VLOOKUP($A58,'Import Peak'!$A$3:CX$99,102,FALSE())-VLOOKUP($A58,'Import Peak Change'!$A$106:CX$202,102,FALSE())),0,(VLOOKUP($A58,'Import Peak'!$A$3:CX$99,102,FALSE())-VLOOKUP($A58,'Import Peak Change'!$A$106:CX$202,102,FALSE())))</f>
        <v>0</v>
      </c>
      <c r="CY58" s="193" t="n">
        <f aca="false">IF(ISERROR(VLOOKUP($A58,'Import Peak'!$A$3:CY$99,103,FALSE())-VLOOKUP($A58,'Import Peak Change'!$A$106:CY$202,103,FALSE())),0,(VLOOKUP($A58,'Import Peak'!$A$3:CY$99,103,FALSE())-VLOOKUP($A58,'Import Peak Change'!$A$106:CY$202,103,FALSE())))</f>
        <v>0</v>
      </c>
      <c r="CZ58" s="193" t="n">
        <f aca="false">IF(ISERROR(VLOOKUP($A58,'Import Peak'!$A$3:CZ$99,104,FALSE())-VLOOKUP($A58,'Import Peak Change'!$A$106:CZ$202,104,FALSE())),0,(VLOOKUP($A58,'Import Peak'!$A$3:CZ$99,104,FALSE())-VLOOKUP($A58,'Import Peak Change'!$A$106:CZ$202,104,FALSE())))</f>
        <v>0</v>
      </c>
      <c r="DA58" s="193" t="n">
        <f aca="false">IF(ISERROR(VLOOKUP($A58,'Import Peak'!$A$3:DA$99,105,FALSE())-VLOOKUP($A58,'Import Peak Change'!$A$106:DA$202,105,FALSE())),0,(VLOOKUP($A58,'Import Peak'!$A$3:DA$99,105,FALSE())-VLOOKUP($A58,'Import Peak Change'!$A$106:DA$202,105,FALSE())))</f>
        <v>0</v>
      </c>
      <c r="DB58" s="193" t="n">
        <f aca="false">IF(ISERROR(VLOOKUP($A58,'Import Peak'!$A$3:DB$99,106,FALSE())-VLOOKUP($A58,'Import Peak Change'!$A$106:DB$202,106,FALSE())),0,(VLOOKUP($A58,'Import Peak'!$A$3:DB$99,106,FALSE())-VLOOKUP($A58,'Import Peak Change'!$A$106:DB$202,106,FALSE())))</f>
        <v>0</v>
      </c>
      <c r="DC58" s="193" t="n">
        <f aca="false">IF(ISERROR(VLOOKUP($A58,'Import Peak'!$A$3:DC$99,107,FALSE())-VLOOKUP($A58,'Import Peak Change'!$A$106:DC$202,107,FALSE())),0,(VLOOKUP($A58,'Import Peak'!$A$3:DC$99,107,FALSE())-VLOOKUP($A58,'Import Peak Change'!$A$106:DC$202,107,FALSE())))</f>
        <v>0</v>
      </c>
      <c r="DD58" s="193" t="n">
        <f aca="false">IF(ISERROR(VLOOKUP($A58,'Import Peak'!$A$3:DD$99,108,FALSE())-VLOOKUP($A58,'Import Peak Change'!$A$106:DD$202,108,FALSE())),0,(VLOOKUP($A58,'Import Peak'!$A$3:DD$99,108,FALSE())-VLOOKUP($A58,'Import Peak Change'!$A$106:DD$202,108,FALSE())))</f>
        <v>0</v>
      </c>
      <c r="DE58" s="193" t="n">
        <f aca="false">IF(ISERROR(VLOOKUP($A58,'Import Peak'!$A$3:DE$99,109,FALSE())-VLOOKUP($A58,'Import Peak Change'!$A$106:DE$202,109,FALSE())),0,(VLOOKUP($A58,'Import Peak'!$A$3:DE$99,109,FALSE())-VLOOKUP($A58,'Import Peak Change'!$A$106:DE$202,109,FALSE())))</f>
        <v>0</v>
      </c>
      <c r="DF58" s="193" t="n">
        <f aca="false">IF(ISERROR(VLOOKUP($A58,'Import Peak'!$A$3:DF$99,110,FALSE())-VLOOKUP($A58,'Import Peak Change'!$A$106:DF$202,110,FALSE())),0,(VLOOKUP($A58,'Import Peak'!$A$3:DF$99,110,FALSE())-VLOOKUP($A58,'Import Peak Change'!$A$106:DF$202,110,FALSE())))</f>
        <v>0</v>
      </c>
      <c r="DG58" s="193" t="n">
        <f aca="false">IF(ISERROR(VLOOKUP($A58,'Import Peak'!$A$3:DG$99,111,FALSE())-VLOOKUP($A58,'Import Peak Change'!$A$106:DG$202,111,FALSE())),0,(VLOOKUP($A58,'Import Peak'!$A$3:DG$99,111,FALSE())-VLOOKUP($A58,'Import Peak Change'!$A$106:DG$202,111,FALSE())))</f>
        <v>0</v>
      </c>
      <c r="DH58" s="193" t="n">
        <f aca="false">IF(ISERROR(VLOOKUP($A58,'Import Peak'!$A$3:DH$99,112,FALSE())-VLOOKUP($A58,'Import Peak Change'!$A$106:DH$202,112,FALSE())),0,(VLOOKUP($A58,'Import Peak'!$A$3:DH$99,112,FALSE())-VLOOKUP($A58,'Import Peak Change'!$A$106:DH$202,112,FALSE())))</f>
        <v>0</v>
      </c>
      <c r="DI58" s="193" t="n">
        <f aca="false">IF(ISERROR(VLOOKUP($A58,'Import Peak'!$A$3:DI$99,113,FALSE())-VLOOKUP($A58,'Import Peak Change'!$A$106:DI$202,113,FALSE())),0,(VLOOKUP($A58,'Import Peak'!$A$3:DI$99,113,FALSE())-VLOOKUP($A58,'Import Peak Change'!$A$106:DI$202,113,FALSE())))</f>
        <v>0</v>
      </c>
      <c r="DJ58" s="193" t="n">
        <f aca="false">IF(ISERROR(VLOOKUP($A58,'Import Peak'!$A$3:DJ$99,114,FALSE())-VLOOKUP($A58,'Import Peak Change'!$A$106:DJ$202,114,FALSE())),0,(VLOOKUP($A58,'Import Peak'!$A$3:DJ$99,114,FALSE())-VLOOKUP($A58,'Import Peak Change'!$A$106:DJ$202,114,FALSE())))</f>
        <v>0</v>
      </c>
      <c r="DK58" s="193" t="n">
        <f aca="false">IF(ISERROR(VLOOKUP($A58,'Import Peak'!$A$3:DK$99,115,FALSE())-VLOOKUP($A58,'Import Peak Change'!$A$106:DK$202,115,FALSE())),0,(VLOOKUP($A58,'Import Peak'!$A$3:DK$99,115,FALSE())-VLOOKUP($A58,'Import Peak Change'!$A$106:DK$202,115,FALSE())))</f>
        <v>0</v>
      </c>
      <c r="DL58" s="193" t="n">
        <f aca="false">IF(ISERROR(VLOOKUP($A58,'Import Peak'!$A$3:DL$99,116,FALSE())-VLOOKUP($A58,'Import Peak Change'!$A$106:DL$202,116,FALSE())),0,(VLOOKUP($A58,'Import Peak'!$A$3:DL$99,116,FALSE())-VLOOKUP($A58,'Import Peak Change'!$A$106:DL$202,116,FALSE())))</f>
        <v>0</v>
      </c>
      <c r="DM58" s="193" t="n">
        <f aca="false">IF(ISERROR(VLOOKUP($A58,'Import Peak'!$A$3:DM$99,117,FALSE())-VLOOKUP($A58,'Import Peak Change'!$A$106:DM$202,117,FALSE())),0,(VLOOKUP($A58,'Import Peak'!$A$3:DM$99,117,FALSE())-VLOOKUP($A58,'Import Peak Change'!$A$106:DM$202,117,FALSE())))</f>
        <v>0</v>
      </c>
      <c r="DN58" s="193" t="n">
        <f aca="false">IF(ISERROR(VLOOKUP($A58,'Import Peak'!$A$3:DN$99,118,FALSE())-VLOOKUP($A58,'Import Peak Change'!$A$106:DN$202,118,FALSE())),0,(VLOOKUP($A58,'Import Peak'!$A$3:DN$99,118,FALSE())-VLOOKUP($A58,'Import Peak Change'!$A$106:DN$202,118,FALSE())))</f>
        <v>0</v>
      </c>
      <c r="DO58" s="193" t="n">
        <f aca="false">IF(ISERROR(VLOOKUP($A58,'Import Peak'!$A$3:DO$99,119,FALSE())-VLOOKUP($A58,'Import Peak Change'!$A$106:DO$202,119,FALSE())),0,(VLOOKUP($A58,'Import Peak'!$A$3:DO$99,119,FALSE())-VLOOKUP($A58,'Import Peak Change'!$A$106:DO$202,119,FALSE())))</f>
        <v>0</v>
      </c>
      <c r="DP58" s="193" t="n">
        <f aca="false">IF(ISERROR(VLOOKUP($A58,'Import Peak'!$A$3:DP$99,120,FALSE())-VLOOKUP($A58,'Import Peak Change'!$A$106:DP$202,120,FALSE())),0,(VLOOKUP($A58,'Import Peak'!$A$3:DP$99,120,FALSE())-VLOOKUP($A58,'Import Peak Change'!$A$106:DP$202,120,FALSE())))</f>
        <v>0</v>
      </c>
      <c r="DQ58" s="193" t="n">
        <f aca="false">IF(ISERROR(VLOOKUP($A58,'Import Peak'!$A$3:DQ$99,121,FALSE())-VLOOKUP($A58,'Import Peak Change'!$A$106:DQ$202,121,FALSE())),0,(VLOOKUP($A58,'Import Peak'!$A$3:DQ$99,121,FALSE())-VLOOKUP($A58,'Import Peak Change'!$A$106:DQ$202,121,FALSE())))</f>
        <v>0</v>
      </c>
      <c r="DR58" s="193" t="n">
        <f aca="false">IF(ISERROR(VLOOKUP($A58,'Import Peak'!$A$3:DR$99,122,FALSE())-VLOOKUP($A58,'Import Peak Change'!$A$106:DR$202,122,FALSE())),0,(VLOOKUP($A58,'Import Peak'!$A$3:DR$99,122,FALSE())-VLOOKUP($A58,'Import Peak Change'!$A$106:DR$202,122,FALSE())))</f>
        <v>0</v>
      </c>
      <c r="DS58" s="193" t="n">
        <f aca="false">IF(ISERROR(VLOOKUP($A58,'Import Peak'!$A$3:DS$99,123,FALSE())-VLOOKUP($A58,'Import Peak Change'!$A$106:DS$202,123,FALSE())),0,(VLOOKUP($A58,'Import Peak'!$A$3:DS$99,123,FALSE())-VLOOKUP($A58,'Import Peak Change'!$A$106:DS$202,123,FALSE())))</f>
        <v>0</v>
      </c>
      <c r="DT58" s="193" t="n">
        <f aca="false">IF(ISERROR(VLOOKUP($A58,'Import Peak'!$A$3:DT$99,124,FALSE())-VLOOKUP($A58,'Import Peak Change'!$A$106:DT$202,124,FALSE())),0,(VLOOKUP($A58,'Import Peak'!$A$3:DT$99,124,FALSE())-VLOOKUP($A58,'Import Peak Change'!$A$106:DT$202,124,FALSE())))</f>
        <v>0</v>
      </c>
      <c r="DU58" s="193" t="n">
        <f aca="false">IF(ISERROR(VLOOKUP($A58,'Import Peak'!$A$3:DU$99,125,FALSE())-VLOOKUP($A58,'Import Peak Change'!$A$106:DU$202,125,FALSE())),0,(VLOOKUP($A58,'Import Peak'!$A$3:DU$99,125,FALSE())-VLOOKUP($A58,'Import Peak Change'!$A$106:DU$202,125,FALSE())))</f>
        <v>0</v>
      </c>
      <c r="DV58" s="193" t="n">
        <f aca="false">IF(ISERROR(VLOOKUP($A58,'Import Peak'!$A$3:DV$99,126,FALSE())-VLOOKUP($A58,'Import Peak Change'!$A$106:DV$202,126,FALSE())),0,(VLOOKUP($A58,'Import Peak'!$A$3:DV$99,126,FALSE())-VLOOKUP($A58,'Import Peak Change'!$A$106:DV$202,126,FALSE())))</f>
        <v>0</v>
      </c>
      <c r="DW58" s="193" t="n">
        <f aca="false">IF(ISERROR(VLOOKUP($A58,'Import Peak'!$A$3:DW$99,127,FALSE())-VLOOKUP($A58,'Import Peak Change'!$A$106:DW$202,127,FALSE())),0,(VLOOKUP($A58,'Import Peak'!$A$3:DW$99,127,FALSE())-VLOOKUP($A58,'Import Peak Change'!$A$106:DW$202,127,FALSE())))</f>
        <v>0</v>
      </c>
      <c r="DX58" s="193" t="n">
        <f aca="false">IF(ISERROR(VLOOKUP($A58,'Import Peak'!$A$3:DX$99,128,FALSE())-VLOOKUP($A58,'Import Peak Change'!$A$106:DX$202,128,FALSE())),0,(VLOOKUP($A58,'Import Peak'!$A$3:DX$99,128,FALSE())-VLOOKUP($A58,'Import Peak Change'!$A$106:DX$202,128,FALSE())))</f>
        <v>0</v>
      </c>
      <c r="DY58" s="193" t="n">
        <f aca="false">IF(ISERROR(VLOOKUP($A58,'Import Peak'!$A$3:DY$99,129,FALSE())-VLOOKUP($A58,'Import Peak Change'!$A$106:DY$202,129,FALSE())),0,(VLOOKUP($A58,'Import Peak'!$A$3:DY$99,129,FALSE())-VLOOKUP($A58,'Import Peak Change'!$A$106:DY$202,129,FALSE())))</f>
        <v>0</v>
      </c>
      <c r="DZ58" s="193" t="n">
        <f aca="false">IF(ISERROR(VLOOKUP($A58,'Import Peak'!$A$3:DZ$99,130,FALSE())-VLOOKUP($A58,'Import Peak Change'!$A$106:DZ$202,130,FALSE())),0,(VLOOKUP($A58,'Import Peak'!$A$3:DZ$99,130,FALSE())-VLOOKUP($A58,'Import Peak Change'!$A$106:DZ$202,130,FALSE())))</f>
        <v>0</v>
      </c>
      <c r="EA58" s="193" t="n">
        <f aca="false">IF(ISERROR(VLOOKUP($A58,'Import Peak'!$A$3:EA$99,131,FALSE())-VLOOKUP($A58,'Import Peak Change'!$A$106:EA$202,131,FALSE())),0,(VLOOKUP($A58,'Import Peak'!$A$3:EA$99,131,FALSE())-VLOOKUP($A58,'Import Peak Change'!$A$106:EA$202,131,FALSE())))</f>
        <v>0</v>
      </c>
      <c r="EB58" s="193" t="n">
        <f aca="false">IF(ISERROR(VLOOKUP($A58,'Import Peak'!$A$3:EB$99,132,FALSE())-VLOOKUP($A58,'Import Peak Change'!$A$106:EB$202,132,FALSE())),0,(VLOOKUP($A58,'Import Peak'!$A$3:EB$99,132,FALSE())-VLOOKUP($A58,'Import Peak Change'!$A$106:EB$202,132,FALSE())))</f>
        <v>0</v>
      </c>
      <c r="EC58" s="193" t="n">
        <f aca="false">IF(ISERROR(VLOOKUP($A58,'Import Peak'!$A$3:EC$99,133,FALSE())-VLOOKUP($A58,'Import Peak Change'!$A$106:EC$202,133,FALSE())),0,(VLOOKUP($A58,'Import Peak'!$A$3:EC$99,133,FALSE())-VLOOKUP($A58,'Import Peak Change'!$A$106:EC$202,133,FALSE())))</f>
        <v>0</v>
      </c>
      <c r="ED58" s="193" t="n">
        <f aca="false">IF(ISERROR(VLOOKUP($A58,'Import Peak'!$A$3:ED$99,134,FALSE())-VLOOKUP($A58,'Import Peak Change'!$A$106:ED$202,134,FALSE())),0,(VLOOKUP($A58,'Import Peak'!$A$3:ED$99,134,FALSE())-VLOOKUP($A58,'Import Peak Change'!$A$106:ED$202,134,FALSE())))</f>
        <v>0</v>
      </c>
      <c r="EE58" s="193" t="n">
        <f aca="false">IF(ISERROR(VLOOKUP($A58,'Import Peak'!$A$3:EE$99,135,FALSE())-VLOOKUP($A58,'Import Peak Change'!$A$106:EE$202,135,FALSE())),0,(VLOOKUP($A58,'Import Peak'!$A$3:EE$99,135,FALSE())-VLOOKUP($A58,'Import Peak Change'!$A$106:EE$202,135,FALSE())))</f>
        <v>0</v>
      </c>
      <c r="EF58" s="193" t="n">
        <f aca="false">IF(ISERROR(VLOOKUP($A58,'Import Peak'!$A$3:EF$99,136,FALSE())-VLOOKUP($A58,'Import Peak Change'!$A$106:EF$202,136,FALSE())),0,(VLOOKUP($A58,'Import Peak'!$A$3:EF$99,136,FALSE())-VLOOKUP($A58,'Import Peak Change'!$A$106:EF$202,136,FALSE())))</f>
        <v>0</v>
      </c>
      <c r="EG58" s="193" t="n">
        <f aca="false">IF(ISERROR(VLOOKUP($A58,'Import Peak'!$A$3:EG$99,137,FALSE())-VLOOKUP($A58,'Import Peak Change'!$A$106:EG$202,137,FALSE())),0,(VLOOKUP($A58,'Import Peak'!$A$3:EG$99,137,FALSE())-VLOOKUP($A58,'Import Peak Change'!$A$106:EG$202,137,FALSE())))</f>
        <v>0</v>
      </c>
      <c r="EH58" s="193" t="n">
        <f aca="false">IF(ISERROR(VLOOKUP($A58,'Import Peak'!$A$3:EH$99,138,FALSE())-VLOOKUP($A58,'Import Peak Change'!$A$106:EH$202,138,FALSE())),0,(VLOOKUP($A58,'Import Peak'!$A$3:EH$99,138,FALSE())-VLOOKUP($A58,'Import Peak Change'!$A$106:EH$202,138,FALSE())))</f>
        <v>0</v>
      </c>
      <c r="EI58" s="193" t="n">
        <f aca="false">IF(ISERROR(VLOOKUP($A58,'Import Peak'!$A$3:EI$99,139,FALSE())-VLOOKUP($A58,'Import Peak Change'!$A$106:EI$202,139,FALSE())),0,(VLOOKUP($A58,'Import Peak'!$A$3:EI$99,139,FALSE())-VLOOKUP($A58,'Import Peak Change'!$A$106:EI$202,139,FALSE())))</f>
        <v>0</v>
      </c>
      <c r="EJ58" s="193" t="n">
        <f aca="false">IF(ISERROR(VLOOKUP($A58,'Import Peak'!$A$3:EJ$99,140,FALSE())-VLOOKUP($A58,'Import Peak Change'!$A$106:EJ$202,140,FALSE())),0,(VLOOKUP($A58,'Import Peak'!$A$3:EJ$99,140,FALSE())-VLOOKUP($A58,'Import Peak Change'!$A$106:EJ$202,140,FALSE())))</f>
        <v>0</v>
      </c>
      <c r="EK58" s="193" t="n">
        <f aca="false">IF(ISERROR(VLOOKUP($A58,'Import Peak'!$A$3:EK$99,141,FALSE())-VLOOKUP($A58,'Import Peak Change'!$A$106:EK$202,141,FALSE())),0,(VLOOKUP($A58,'Import Peak'!$A$3:EK$99,141,FALSE())-VLOOKUP($A58,'Import Peak Change'!$A$106:EK$202,141,FALSE())))</f>
        <v>0</v>
      </c>
      <c r="EL58" s="193" t="n">
        <f aca="false">IF(ISERROR(VLOOKUP($A58,'Import Peak'!$A$3:EL$99,142,FALSE())-VLOOKUP($A58,'Import Peak Change'!$A$106:EL$202,142,FALSE())),0,(VLOOKUP($A58,'Import Peak'!$A$3:EL$99,142,FALSE())-VLOOKUP($A58,'Import Peak Change'!$A$106:EL$202,142,FALSE())))</f>
        <v>0</v>
      </c>
      <c r="EM58" s="193" t="n">
        <f aca="false">IF(ISERROR(VLOOKUP($A58,'Import Peak'!$A$3:EM$99,143,FALSE())-VLOOKUP($A58,'Import Peak Change'!$A$106:EM$202,143,FALSE())),0,(VLOOKUP($A58,'Import Peak'!$A$3:EM$99,143,FALSE())-VLOOKUP($A58,'Import Peak Change'!$A$106:EM$202,143,FALSE())))</f>
        <v>0</v>
      </c>
      <c r="EN58" s="193" t="n">
        <f aca="false">IF(ISERROR(VLOOKUP($A58,'Import Peak'!$A$3:EN$99,144,FALSE())-VLOOKUP($A58,'Import Peak Change'!$A$106:EN$202,144,FALSE())),0,(VLOOKUP($A58,'Import Peak'!$A$3:EN$99,144,FALSE())-VLOOKUP($A58,'Import Peak Change'!$A$106:EN$202,144,FALSE())))</f>
        <v>0</v>
      </c>
      <c r="EO58" s="193" t="n">
        <f aca="false">IF(ISERROR(VLOOKUP($A58,'Import Peak'!$A$3:EO$99,145,FALSE())-VLOOKUP($A58,'Import Peak Change'!$A$106:EO$202,145,FALSE())),0,(VLOOKUP($A58,'Import Peak'!$A$3:EO$99,145,FALSE())-VLOOKUP($A58,'Import Peak Change'!$A$106:EO$202,145,FALSE())))</f>
        <v>0</v>
      </c>
      <c r="EP58" s="193" t="n">
        <f aca="false">IF(ISERROR(VLOOKUP($A58,'Import Peak'!$A$3:EP$99,146,FALSE())-VLOOKUP($A58,'Import Peak Change'!$A$106:EP$202,146,FALSE())),0,(VLOOKUP($A58,'Import Peak'!$A$3:EP$99,146,FALSE())-VLOOKUP($A58,'Import Peak Change'!$A$106:EP$202,146,FALSE())))</f>
        <v>0</v>
      </c>
      <c r="EQ58" s="193" t="n">
        <f aca="false">IF(ISERROR(VLOOKUP($A58,'Import Peak'!$A$3:EQ$99,147,FALSE())-VLOOKUP($A58,'Import Peak Change'!$A$106:EQ$202,147,FALSE())),0,(VLOOKUP($A58,'Import Peak'!$A$3:EQ$99,147,FALSE())-VLOOKUP($A58,'Import Peak Change'!$A$106:EQ$202,147,FALSE())))</f>
        <v>0</v>
      </c>
      <c r="ER58" s="193" t="n">
        <f aca="false">IF(ISERROR(VLOOKUP($A58,'Import Peak'!$A$3:ER$99,148,FALSE())-VLOOKUP($A58,'Import Peak Change'!$A$106:ER$202,148,FALSE())),0,(VLOOKUP($A58,'Import Peak'!$A$3:ER$99,148,FALSE())-VLOOKUP($A58,'Import Peak Change'!$A$106:ER$202,148,FALSE())))</f>
        <v>0</v>
      </c>
      <c r="ES58" s="193" t="n">
        <f aca="false">IF(ISERROR(VLOOKUP($A58,'Import Peak'!$A$3:ES$99,149,FALSE())-VLOOKUP($A58,'Import Peak Change'!$A$106:ES$202,149,FALSE())),0,(VLOOKUP($A58,'Import Peak'!$A$3:ES$99,149,FALSE())-VLOOKUP($A58,'Import Peak Change'!$A$106:ES$202,149,FALSE())))</f>
        <v>0</v>
      </c>
      <c r="ET58" s="193" t="n">
        <f aca="false">IF(ISERROR(VLOOKUP($A58,'Import Peak'!$A$3:ET$99,150,FALSE())-VLOOKUP($A58,'Import Peak Change'!$A$106:ET$202,150,FALSE())),0,(VLOOKUP($A58,'Import Peak'!$A$3:ET$99,150,FALSE())-VLOOKUP($A58,'Import Peak Change'!$A$106:ET$202,150,FALSE())))</f>
        <v>0</v>
      </c>
      <c r="EU58" s="193" t="n">
        <f aca="false">IF(ISERROR(VLOOKUP($A58,'Import Peak'!$A$3:EU$99,151,FALSE())-VLOOKUP($A58,'Import Peak Change'!$A$106:EU$202,151,FALSE())),0,(VLOOKUP($A58,'Import Peak'!$A$3:EU$99,151,FALSE())-VLOOKUP($A58,'Import Peak Change'!$A$106:EU$202,151,FALSE())))</f>
        <v>0</v>
      </c>
      <c r="EV58" s="193" t="n">
        <f aca="false">IF(ISERROR(VLOOKUP($A58,'Import Peak'!$A$3:EV$99,152,FALSE())-VLOOKUP($A58,'Import Peak Change'!$A$106:EV$202,152,FALSE())),0,(VLOOKUP($A58,'Import Peak'!$A$3:EV$99,152,FALSE())-VLOOKUP($A58,'Import Peak Change'!$A$106:EV$202,152,FALSE())))</f>
        <v>0</v>
      </c>
      <c r="EW58" s="193" t="n">
        <f aca="false">IF(ISERROR(VLOOKUP($A58,'Import Peak'!$A$3:EW$99,153,FALSE())-VLOOKUP($A58,'Import Peak Change'!$A$106:EW$202,153,FALSE())),0,(VLOOKUP($A58,'Import Peak'!$A$3:EW$99,153,FALSE())-VLOOKUP($A58,'Import Peak Change'!$A$106:EW$202,153,FALSE())))</f>
        <v>0</v>
      </c>
      <c r="EX58" s="193" t="n">
        <f aca="false">IF(ISERROR(VLOOKUP($A58,'Import Peak'!$A$3:EX$99,154,FALSE())-VLOOKUP($A58,'Import Peak Change'!$A$106:EX$202,154,FALSE())),0,(VLOOKUP($A58,'Import Peak'!$A$3:EX$99,154,FALSE())-VLOOKUP($A58,'Import Peak Change'!$A$106:EX$202,154,FALSE())))</f>
        <v>0</v>
      </c>
      <c r="EY58" s="193" t="n">
        <f aca="false">IF(ISERROR(VLOOKUP($A58,'Import Peak'!$A$3:EY$99,155,FALSE())-VLOOKUP($A58,'Import Peak Change'!$A$106:EY$202,155,FALSE())),0,(VLOOKUP($A58,'Import Peak'!$A$3:EY$99,155,FALSE())-VLOOKUP($A58,'Import Peak Change'!$A$106:EY$202,155,FALSE())))</f>
        <v>0</v>
      </c>
      <c r="EZ58" s="193" t="n">
        <f aca="false">IF(ISERROR(VLOOKUP($A58,'Import Peak'!$A$3:EZ$99,156,FALSE())-VLOOKUP($A58,'Import Peak Change'!$A$106:EZ$202,156,FALSE())),0,(VLOOKUP($A58,'Import Peak'!$A$3:EZ$99,156,FALSE())-VLOOKUP($A58,'Import Peak Change'!$A$106:EZ$202,156,FALSE())))</f>
        <v>0</v>
      </c>
      <c r="FA58" s="193" t="n">
        <f aca="false">IF(ISERROR(VLOOKUP($A58,'Import Peak'!$A$3:FA$99,157,FALSE())-VLOOKUP($A58,'Import Peak Change'!$A$106:FA$202,157,FALSE())),0,(VLOOKUP($A58,'Import Peak'!$A$3:FA$99,157,FALSE())-VLOOKUP($A58,'Import Peak Change'!$A$106:FA$202,157,FALSE())))</f>
        <v>0</v>
      </c>
      <c r="FB58" s="193" t="n">
        <f aca="false">IF(ISERROR(VLOOKUP($A58,'Import Peak'!$A$3:FB$99,158,FALSE())-VLOOKUP($A58,'Import Peak Change'!$A$106:FB$202,158,FALSE())),0,(VLOOKUP($A58,'Import Peak'!$A$3:FB$99,158,FALSE())-VLOOKUP($A58,'Import Peak Change'!$A$106:FB$202,158,FALSE())))</f>
        <v>0</v>
      </c>
      <c r="FC58" s="193" t="n">
        <f aca="false">IF(ISERROR(VLOOKUP($A58,'Import Peak'!$A$3:FC$99,159,FALSE())-VLOOKUP($A58,'Import Peak Change'!$A$106:FC$202,159,FALSE())),0,(VLOOKUP($A58,'Import Peak'!$A$3:FC$99,159,FALSE())-VLOOKUP($A58,'Import Peak Change'!$A$106:FC$202,159,FALSE())))</f>
        <v>0</v>
      </c>
      <c r="FD58" s="193" t="n">
        <f aca="false">IF(ISERROR(VLOOKUP($A58,'Import Peak'!$A$3:FD$99,160,FALSE())-VLOOKUP($A58,'Import Peak Change'!$A$106:FD$202,160,FALSE())),0,(VLOOKUP($A58,'Import Peak'!$A$3:FD$99,160,FALSE())-VLOOKUP($A58,'Import Peak Change'!$A$106:FD$202,160,FALSE())))</f>
        <v>0</v>
      </c>
      <c r="FE58" s="193" t="n">
        <f aca="false">IF(ISERROR(VLOOKUP($A58,'Import Peak'!$A$3:FE$99,161,FALSE())-VLOOKUP($A58,'Import Peak Change'!$A$106:FE$202,161,FALSE())),0,(VLOOKUP($A58,'Import Peak'!$A$3:FE$99,161,FALSE())-VLOOKUP($A58,'Import Peak Change'!$A$106:FE$202,161,FALSE())))</f>
        <v>0</v>
      </c>
      <c r="FF58" s="193" t="n">
        <f aca="false">IF(ISERROR(VLOOKUP($A58,'Import Peak'!$A$3:FF$99,162,FALSE())-VLOOKUP($A58,'Import Peak Change'!$A$106:FF$202,162,FALSE())),0,(VLOOKUP($A58,'Import Peak'!$A$3:FF$99,162,FALSE())-VLOOKUP($A58,'Import Peak Change'!$A$106:FF$202,162,FALSE())))</f>
        <v>0</v>
      </c>
      <c r="FG58" s="193" t="n">
        <f aca="false">IF(ISERROR(VLOOKUP($A58,'Import Peak'!$A$3:FG$99,163,FALSE())-VLOOKUP($A58,'Import Peak Change'!$A$106:FG$202,163,FALSE())),0,(VLOOKUP($A58,'Import Peak'!$A$3:FG$99,163,FALSE())-VLOOKUP($A58,'Import Peak Change'!$A$106:FG$202,163,FALSE())))</f>
        <v>0</v>
      </c>
      <c r="FH58" s="193" t="n">
        <f aca="false">IF(ISERROR(VLOOKUP($A58,'Import Peak'!$A$3:FH$99,164,FALSE())-VLOOKUP($A58,'Import Peak Change'!$A$106:FH$202,164,FALSE())),0,(VLOOKUP($A58,'Import Peak'!$A$3:FH$99,164,FALSE())-VLOOKUP($A58,'Import Peak Change'!$A$106:FH$202,164,FALSE())))</f>
        <v>0</v>
      </c>
      <c r="FI58" s="193" t="n">
        <f aca="false">IF(ISERROR(VLOOKUP($A58,'Import Peak'!$A$3:FI$99,165,FALSE())-VLOOKUP($A58,'Import Peak Change'!$A$106:FI$202,165,FALSE())),0,(VLOOKUP($A58,'Import Peak'!$A$3:FI$99,165,FALSE())-VLOOKUP($A58,'Import Peak Change'!$A$106:FI$202,165,FALSE())))</f>
        <v>0</v>
      </c>
      <c r="FJ58" s="193" t="n">
        <f aca="false">IF(ISERROR(VLOOKUP($A58,'Import Peak'!$A$3:FJ$99,166,FALSE())-VLOOKUP($A58,'Import Peak Change'!$A$106:FJ$202,166,FALSE())),0,(VLOOKUP($A58,'Import Peak'!$A$3:FJ$99,166,FALSE())-VLOOKUP($A58,'Import Peak Change'!$A$106:FJ$202,166,FALSE())))</f>
        <v>0</v>
      </c>
      <c r="FK58" s="193" t="n">
        <f aca="false">IF(ISERROR(VLOOKUP($A58,'Import Peak'!$A$3:FK$99,167,FALSE())-VLOOKUP($A58,'Import Peak Change'!$A$106:FK$202,167,FALSE())),0,(VLOOKUP($A58,'Import Peak'!$A$3:FK$99,167,FALSE())-VLOOKUP($A58,'Import Peak Change'!$A$106:FK$202,167,FALSE())))</f>
        <v>0</v>
      </c>
      <c r="FL58" s="193" t="n">
        <f aca="false">IF(ISERROR(VLOOKUP($A58,'Import Peak'!$A$3:FL$99,168,FALSE())-VLOOKUP($A58,'Import Peak Change'!$A$106:FL$202,168,FALSE())),0,(VLOOKUP($A58,'Import Peak'!$A$3:FL$99,168,FALSE())-VLOOKUP($A58,'Import Peak Change'!$A$106:FL$202,168,FALSE())))</f>
        <v>0</v>
      </c>
      <c r="FM58" s="193" t="n">
        <f aca="false">IF(ISERROR(VLOOKUP($A58,'Import Peak'!$A$3:FM$99,169,FALSE())-VLOOKUP($A58,'Import Peak Change'!$A$106:FM$202,169,FALSE())),0,(VLOOKUP($A58,'Import Peak'!$A$3:FM$99,169,FALSE())-VLOOKUP($A58,'Import Peak Change'!$A$106:FM$202,169,FALSE())))</f>
        <v>0</v>
      </c>
      <c r="FN58" s="193" t="n">
        <f aca="false">IF(ISERROR(VLOOKUP($A58,'Import Peak'!$A$3:FN$99,170,FALSE())-VLOOKUP($A58,'Import Peak Change'!$A$106:FN$202,170,FALSE())),0,(VLOOKUP($A58,'Import Peak'!$A$3:FN$99,170,FALSE())-VLOOKUP($A58,'Import Peak Change'!$A$106:FN$202,170,FALSE())))</f>
        <v>0</v>
      </c>
      <c r="FO58" s="193" t="n">
        <f aca="false">IF(ISERROR(VLOOKUP($A58,'Import Peak'!$A$3:FO$99,171,FALSE())-VLOOKUP($A58,'Import Peak Change'!$A$106:FO$202,171,FALSE())),0,(VLOOKUP($A58,'Import Peak'!$A$3:FO$99,171,FALSE())-VLOOKUP($A58,'Import Peak Change'!$A$106:FO$202,171,FALSE())))</f>
        <v>0</v>
      </c>
      <c r="FP58" s="193" t="n">
        <f aca="false">IF(ISERROR(VLOOKUP($A58,'Import Peak'!$A$3:FP$99,172,FALSE())-VLOOKUP($A58,'Import Peak Change'!$A$106:FP$202,172,FALSE())),0,(VLOOKUP($A58,'Import Peak'!$A$3:FP$99,172,FALSE())-VLOOKUP($A58,'Import Peak Change'!$A$106:FP$202,172,FALSE())))</f>
        <v>0</v>
      </c>
      <c r="FQ58" s="193" t="n">
        <f aca="false">IF(ISERROR(VLOOKUP($A58,'Import Peak'!$A$3:FQ$99,173,FALSE())-VLOOKUP($A58,'Import Peak Change'!$A$106:FQ$202,173,FALSE())),0,(VLOOKUP($A58,'Import Peak'!$A$3:FQ$99,173,FALSE())-VLOOKUP($A58,'Import Peak Change'!$A$106:FQ$202,173,FALSE())))</f>
        <v>0</v>
      </c>
      <c r="FR58" s="193" t="n">
        <f aca="false">IF(ISERROR(VLOOKUP($A58,'Import Peak'!$A$3:FR$99,174,FALSE())-VLOOKUP($A58,'Import Peak Change'!$A$106:FR$202,174,FALSE())),0,(VLOOKUP($A58,'Import Peak'!$A$3:FR$99,174,FALSE())-VLOOKUP($A58,'Import Peak Change'!$A$106:FR$202,174,FALSE())))</f>
        <v>0</v>
      </c>
      <c r="FS58" s="193" t="n">
        <f aca="false">IF(ISERROR(VLOOKUP($A58,'Import Peak'!$A$3:FS$99,175,FALSE())-VLOOKUP($A58,'Import Peak Change'!$A$106:FS$202,175,FALSE())),0,(VLOOKUP($A58,'Import Peak'!$A$3:FS$99,175,FALSE())-VLOOKUP($A58,'Import Peak Change'!$A$106:FS$202,175,FALSE())))</f>
        <v>0</v>
      </c>
      <c r="FT58" s="193" t="n">
        <f aca="false">IF(ISERROR(VLOOKUP($A58,'Import Peak'!$A$3:FT$99,176,FALSE())-VLOOKUP($A58,'Import Peak Change'!$A$106:FT$202,176,FALSE())),0,(VLOOKUP($A58,'Import Peak'!$A$3:FT$99,176,FALSE())-VLOOKUP($A58,'Import Peak Change'!$A$106:FT$202,176,FALSE())))</f>
        <v>0</v>
      </c>
      <c r="FU58" s="193" t="n">
        <f aca="false">IF(ISERROR(VLOOKUP($A58,'Import Peak'!$A$3:FU$99,177,FALSE())-VLOOKUP($A58,'Import Peak Change'!$A$106:FU$202,177,FALSE())),0,(VLOOKUP($A58,'Import Peak'!$A$3:FU$99,177,FALSE())-VLOOKUP($A58,'Import Peak Change'!$A$106:FU$202,177,FALSE())))</f>
        <v>0</v>
      </c>
      <c r="FV58" s="193" t="n">
        <f aca="false">IF(ISERROR(VLOOKUP($A58,'Import Peak'!$A$3:FV$99,178,FALSE())-VLOOKUP($A58,'Import Peak Change'!$A$106:FV$202,178,FALSE())),0,(VLOOKUP($A58,'Import Peak'!$A$3:FV$99,178,FALSE())-VLOOKUP($A58,'Import Peak Change'!$A$106:FV$202,178,FALSE())))</f>
        <v>0</v>
      </c>
      <c r="FW58" s="193" t="n">
        <f aca="false">IF(ISERROR(VLOOKUP($A58,'Import Peak'!$A$3:FW$99,179,FALSE())-VLOOKUP($A58,'Import Peak Change'!$A$106:FW$202,179,FALSE())),0,(VLOOKUP($A58,'Import Peak'!$A$3:FW$99,179,FALSE())-VLOOKUP($A58,'Import Peak Change'!$A$106:FW$202,179,FALSE())))</f>
        <v>0</v>
      </c>
      <c r="FX58" s="193" t="n">
        <f aca="false">IF(ISERROR(VLOOKUP($A58,'Import Peak'!$A$3:FX$99,180,FALSE())-VLOOKUP($A58,'Import Peak Change'!$A$106:FX$202,180,FALSE())),0,(VLOOKUP($A58,'Import Peak'!$A$3:FX$99,180,FALSE())-VLOOKUP($A58,'Import Peak Change'!$A$106:FX$202,180,FALSE())))</f>
        <v>0</v>
      </c>
      <c r="FY58" s="193" t="n">
        <f aca="false">IF(ISERROR(VLOOKUP($A58,'Import Peak'!$A$3:FY$99,181,FALSE())-VLOOKUP($A58,'Import Peak Change'!$A$106:FY$202,181,FALSE())),0,(VLOOKUP($A58,'Import Peak'!$A$3:FY$99,181,FALSE())-VLOOKUP($A58,'Import Peak Change'!$A$106:FY$202,181,FALSE())))</f>
        <v>0</v>
      </c>
      <c r="FZ58" s="193" t="n">
        <f aca="false">IF(ISERROR(VLOOKUP($A58,'Import Peak'!$A$3:FZ$99,182,FALSE())-VLOOKUP($A58,'Import Peak Change'!$A$106:FZ$202,182,FALSE())),0,(VLOOKUP($A58,'Import Peak'!$A$3:FZ$99,182,FALSE())-VLOOKUP($A58,'Import Peak Change'!$A$106:FZ$202,182,FALSE())))</f>
        <v>0</v>
      </c>
      <c r="GA58" s="193" t="n">
        <f aca="false">IF(ISERROR(VLOOKUP($A58,'Import Peak'!$A$3:GA$99,183,FALSE())-VLOOKUP($A58,'Import Peak Change'!$A$106:GA$202,183,FALSE())),0,(VLOOKUP($A58,'Import Peak'!$A$3:GA$99,183,FALSE())-VLOOKUP($A58,'Import Peak Change'!$A$106:GA$202,183,FALSE())))</f>
        <v>0</v>
      </c>
      <c r="GB58" s="193" t="n">
        <f aca="false">IF(ISERROR(VLOOKUP($A58,'Import Peak'!$A$3:GB$99,184,FALSE())-VLOOKUP($A58,'Import Peak Change'!$A$106:GB$202,184,FALSE())),0,(VLOOKUP($A58,'Import Peak'!$A$3:GB$99,184,FALSE())-VLOOKUP($A58,'Import Peak Change'!$A$106:GB$202,184,FALSE())))</f>
        <v>0</v>
      </c>
      <c r="GC58" s="193" t="n">
        <f aca="false">IF(ISERROR(VLOOKUP($A58,'Import Peak'!$A$3:GC$99,185,FALSE())-VLOOKUP($A58,'Import Peak Change'!$A$106:GC$202,185,FALSE())),0,(VLOOKUP($A58,'Import Peak'!$A$3:GC$99,185,FALSE())-VLOOKUP($A58,'Import Peak Change'!$A$106:GC$202,185,FALSE())))</f>
        <v>0</v>
      </c>
      <c r="GD58" s="193" t="n">
        <f aca="false">IF(ISERROR(VLOOKUP($A58,'Import Peak'!$A$3:GD$99,186,FALSE())-VLOOKUP($A58,'Import Peak Change'!$A$106:GD$202,186,FALSE())),0,(VLOOKUP($A58,'Import Peak'!$A$3:GD$99,186,FALSE())-VLOOKUP($A58,'Import Peak Change'!$A$106:GD$202,186,FALSE())))</f>
        <v>0</v>
      </c>
      <c r="GE58" s="193" t="n">
        <f aca="false">IF(ISERROR(VLOOKUP($A58,'Import Peak'!$A$3:GE$99,187,FALSE())-VLOOKUP($A58,'Import Peak Change'!$A$106:GE$202,187,FALSE())),0,(VLOOKUP($A58,'Import Peak'!$A$3:GE$99,187,FALSE())-VLOOKUP($A58,'Import Peak Change'!$A$106:GE$202,187,FALSE())))</f>
        <v>0</v>
      </c>
      <c r="GF58" s="193" t="n">
        <f aca="false">IF(ISERROR(VLOOKUP($A58,'Import Peak'!$A$3:GF$99,188,FALSE())-VLOOKUP($A58,'Import Peak Change'!$A$106:GF$202,188,FALSE())),0,(VLOOKUP($A58,'Import Peak'!$A$3:GF$99,188,FALSE())-VLOOKUP($A58,'Import Peak Change'!$A$106:GF$202,188,FALSE())))</f>
        <v>0</v>
      </c>
      <c r="GG58" s="193" t="n">
        <f aca="false">IF(ISERROR(VLOOKUP($A58,'Import Peak'!$A$3:GG$99,189,FALSE())-VLOOKUP($A58,'Import Peak Change'!$A$106:GG$202,189,FALSE())),0,(VLOOKUP($A58,'Import Peak'!$A$3:GG$99,189,FALSE())-VLOOKUP($A58,'Import Peak Change'!$A$106:GG$202,189,FALSE())))</f>
        <v>0</v>
      </c>
      <c r="GH58" s="193" t="n">
        <f aca="false">IF(ISERROR(VLOOKUP($A58,'Import Peak'!$A$3:GH$99,190,FALSE())-VLOOKUP($A58,'Import Peak Change'!$A$106:GH$202,190,FALSE())),0,(VLOOKUP($A58,'Import Peak'!$A$3:GH$99,190,FALSE())-VLOOKUP($A58,'Import Peak Change'!$A$106:GH$202,190,FALSE())))</f>
        <v>0</v>
      </c>
      <c r="GI58" s="193" t="n">
        <f aca="false">IF(ISERROR(VLOOKUP($A58,'Import Peak'!$A$3:GI$99,191,FALSE())-VLOOKUP($A58,'Import Peak Change'!$A$106:GI$202,191,FALSE())),0,(VLOOKUP($A58,'Import Peak'!$A$3:GI$99,191,FALSE())-VLOOKUP($A58,'Import Peak Change'!$A$106:GI$202,191,FALSE())))</f>
        <v>0</v>
      </c>
      <c r="GJ58" s="193" t="n">
        <f aca="false">IF(ISERROR(VLOOKUP($A58,'Import Peak'!$A$3:GJ$99,192,FALSE())-VLOOKUP($A58,'Import Peak Change'!$A$106:GJ$202,192,FALSE())),0,(VLOOKUP($A58,'Import Peak'!$A$3:GJ$99,192,FALSE())-VLOOKUP($A58,'Import Peak Change'!$A$106:GJ$202,192,FALSE())))</f>
        <v>0</v>
      </c>
      <c r="GK58" s="193" t="n">
        <f aca="false">IF(ISERROR(VLOOKUP($A58,'Import Peak'!$A$3:GK$99,193,FALSE())-VLOOKUP($A58,'Import Peak Change'!$A$106:GK$202,193,FALSE())),0,(VLOOKUP($A58,'Import Peak'!$A$3:GK$99,193,FALSE())-VLOOKUP($A58,'Import Peak Change'!$A$106:GK$202,193,FALSE())))</f>
        <v>0</v>
      </c>
      <c r="GL58" s="193" t="n">
        <f aca="false">IF(ISERROR(VLOOKUP($A58,'Import Peak'!$A$3:GL$99,194,FALSE())-VLOOKUP($A58,'Import Peak Change'!$A$106:GL$202,194,FALSE())),0,(VLOOKUP($A58,'Import Peak'!$A$3:GL$99,194,FALSE())-VLOOKUP($A58,'Import Peak Change'!$A$106:GL$202,194,FALSE())))</f>
        <v>0</v>
      </c>
      <c r="GM58" s="193" t="n">
        <f aca="false">IF(ISERROR(VLOOKUP($A58,'Import Peak'!$A$3:GM$99,195,FALSE())-VLOOKUP($A58,'Import Peak Change'!$A$106:GM$202,195,FALSE())),0,(VLOOKUP($A58,'Import Peak'!$A$3:GM$99,195,FALSE())-VLOOKUP($A58,'Import Peak Change'!$A$106:GM$202,195,FALSE())))</f>
        <v>0</v>
      </c>
      <c r="GN58" s="193" t="n">
        <f aca="false">IF(ISERROR(VLOOKUP($A58,'Import Peak'!$A$3:GN$99,196,FALSE())-VLOOKUP($A58,'Import Peak Change'!$A$106:GN$202,196,FALSE())),0,(VLOOKUP($A58,'Import Peak'!$A$3:GN$99,196,FALSE())-VLOOKUP($A58,'Import Peak Change'!$A$106:GN$202,196,FALSE())))</f>
        <v>0</v>
      </c>
      <c r="GO58" s="193" t="n">
        <f aca="false">IF(ISERROR(VLOOKUP($A58,'Import Peak'!$A$3:GO$99,197,FALSE())-VLOOKUP($A58,'Import Peak Change'!$A$106:GO$202,197,FALSE())),0,(VLOOKUP($A58,'Import Peak'!$A$3:GO$99,197,FALSE())-VLOOKUP($A58,'Import Peak Change'!$A$106:GO$202,197,FALSE())))</f>
        <v>0</v>
      </c>
      <c r="GP58" s="193" t="n">
        <f aca="false">IF(ISERROR(VLOOKUP($A58,'Import Peak'!$A$3:GP$99,198,FALSE())-VLOOKUP($A58,'Import Peak Change'!$A$106:GP$202,198,FALSE())),0,(VLOOKUP($A58,'Import Peak'!$A$3:GP$99,198,FALSE())-VLOOKUP($A58,'Import Peak Change'!$A$106:GP$202,198,FALSE())))</f>
        <v>0</v>
      </c>
      <c r="GQ58" s="193" t="n">
        <f aca="false">IF(ISERROR(VLOOKUP($A58,'Import Peak'!$A$3:GQ$99,199,FALSE())-VLOOKUP($A58,'Import Peak Change'!$A$106:GQ$202,199,FALSE())),0,(VLOOKUP($A58,'Import Peak'!$A$3:GQ$99,199,FALSE())-VLOOKUP($A58,'Import Peak Change'!$A$106:GQ$202,199,FALSE())))</f>
        <v>0</v>
      </c>
      <c r="GR58" s="193" t="n">
        <f aca="false">IF(ISERROR(VLOOKUP($A58,'Import Peak'!$A$3:GR$99,200,FALSE())-VLOOKUP($A58,'Import Peak Change'!$A$106:GR$202,200,FALSE())),0,(VLOOKUP($A58,'Import Peak'!$A$3:GR$99,200,FALSE())-VLOOKUP($A58,'Import Peak Change'!$A$106:GR$202,200,FALSE())))</f>
        <v>0</v>
      </c>
      <c r="GS58" s="193" t="n">
        <f aca="false">IF(ISERROR(VLOOKUP($A58,'Import Peak'!$A$3:GS$99,201,FALSE())-VLOOKUP($A58,'Import Peak Change'!$A$106:GS$202,201,FALSE())),0,(VLOOKUP($A58,'Import Peak'!$A$3:GS$99,201,FALSE())-VLOOKUP($A58,'Import Peak Change'!$A$106:GS$202,201,FALSE())))</f>
        <v>0</v>
      </c>
      <c r="GT58" s="193" t="n">
        <f aca="false">IF(ISERROR(VLOOKUP($A58,'Import Peak'!$A$3:GT$99,202,FALSE())-VLOOKUP($A58,'Import Peak Change'!$A$106:GT$202,202,FALSE())),0,(VLOOKUP($A58,'Import Peak'!$A$3:GT$99,202,FALSE())-VLOOKUP($A58,'Import Peak Change'!$A$106:GT$202,202,FALSE())))</f>
        <v>0</v>
      </c>
      <c r="GU58" s="193" t="n">
        <f aca="false">IF(ISERROR(VLOOKUP($A58,'Import Peak'!$A$3:GU$99,203,FALSE())-VLOOKUP($A58,'Import Peak Change'!$A$106:GU$202,203,FALSE())),0,(VLOOKUP($A58,'Import Peak'!$A$3:GU$99,203,FALSE())-VLOOKUP($A58,'Import Peak Change'!$A$106:GU$202,203,FALSE())))</f>
        <v>0</v>
      </c>
      <c r="GV58" s="193" t="n">
        <f aca="false">IF(ISERROR(VLOOKUP($A58,'Import Peak'!$A$3:GV$99,204,FALSE())-VLOOKUP($A58,'Import Peak Change'!$A$106:GV$202,204,FALSE())),0,(VLOOKUP($A58,'Import Peak'!$A$3:GV$99,204,FALSE())-VLOOKUP($A58,'Import Peak Change'!$A$106:GV$202,204,FALSE())))</f>
        <v>0</v>
      </c>
      <c r="GW58" s="193" t="n">
        <f aca="false">IF(ISERROR(VLOOKUP($A58,'Import Peak'!$A$3:GW$99,205,FALSE())-VLOOKUP($A58,'Import Peak Change'!$A$106:GW$202,205,FALSE())),0,(VLOOKUP($A58,'Import Peak'!$A$3:GW$99,205,FALSE())-VLOOKUP($A58,'Import Peak Change'!$A$106:GW$202,205,FALSE())))</f>
        <v>0</v>
      </c>
      <c r="GX58" s="193" t="n">
        <f aca="false">IF(ISERROR(VLOOKUP($A58,'Import Peak'!$A$3:GX$99,206,FALSE())-VLOOKUP($A58,'Import Peak Change'!$A$106:GX$202,206,FALSE())),0,(VLOOKUP($A58,'Import Peak'!$A$3:GX$99,206,FALSE())-VLOOKUP($A58,'Import Peak Change'!$A$106:GX$202,206,FALSE())))</f>
        <v>0</v>
      </c>
      <c r="GY58" s="193" t="n">
        <f aca="false">IF(ISERROR(VLOOKUP($A58,'Import Peak'!$A$3:GY$99,207,FALSE())-VLOOKUP($A58,'Import Peak Change'!$A$106:GY$202,207,FALSE())),0,(VLOOKUP($A58,'Import Peak'!$A$3:GY$99,207,FALSE())-VLOOKUP($A58,'Import Peak Change'!$A$106:GY$202,207,FALSE())))</f>
        <v>0</v>
      </c>
      <c r="GZ58" s="193" t="n">
        <f aca="false">IF(ISERROR(VLOOKUP($A58,'Import Peak'!$A$3:GZ$99,208,FALSE())-VLOOKUP($A58,'Import Peak Change'!$A$106:GZ$202,208,FALSE())),0,(VLOOKUP($A58,'Import Peak'!$A$3:GZ$99,208,FALSE())-VLOOKUP($A58,'Import Peak Change'!$A$106:GZ$202,208,FALSE())))</f>
        <v>0</v>
      </c>
      <c r="HA58" s="193" t="n">
        <f aca="false">IF(ISERROR(VLOOKUP($A58,'Import Peak'!$A$3:HA$99,209,FALSE())-VLOOKUP($A58,'Import Peak Change'!$A$106:HA$202,209,FALSE())),0,(VLOOKUP($A58,'Import Peak'!$A$3:HA$99,209,FALSE())-VLOOKUP($A58,'Import Peak Change'!$A$106:HA$202,209,FALSE())))</f>
        <v>0</v>
      </c>
      <c r="HB58" s="193" t="n">
        <f aca="false">IF(ISERROR(VLOOKUP($A58,'Import Peak'!$A$3:HB$99,210,FALSE())-VLOOKUP($A58,'Import Peak Change'!$A$106:HB$202,210,FALSE())),0,(VLOOKUP($A58,'Import Peak'!$A$3:HB$99,210,FALSE())-VLOOKUP($A58,'Import Peak Change'!$A$106:HB$202,210,FALSE())))</f>
        <v>0</v>
      </c>
      <c r="HC58" s="193" t="n">
        <f aca="false">IF(ISERROR(VLOOKUP($A58,'Import Peak'!$A$3:HC$99,211,FALSE())-VLOOKUP($A58,'Import Peak Change'!$A$106:HC$202,211,FALSE())),0,(VLOOKUP($A58,'Import Peak'!$A$3:HC$99,211,FALSE())-VLOOKUP($A58,'Import Peak Change'!$A$106:HC$202,211,FALSE())))</f>
        <v>0</v>
      </c>
      <c r="HD58" s="193" t="n">
        <f aca="false">IF(ISERROR(VLOOKUP($A58,'Import Peak'!$A$3:HD$99,212,FALSE())-VLOOKUP($A58,'Import Peak Change'!$A$106:HD$202,212,FALSE())),0,(VLOOKUP($A58,'Import Peak'!$A$3:HD$99,212,FALSE())-VLOOKUP($A58,'Import Peak Change'!$A$106:HD$202,212,FALSE())))</f>
        <v>0</v>
      </c>
      <c r="HE58" s="193" t="n">
        <f aca="false">IF(ISERROR(VLOOKUP($A58,'Import Peak'!$A$3:HE$99,213,FALSE())-VLOOKUP($A58,'Import Peak Change'!$A$106:HE$202,213,FALSE())),0,(VLOOKUP($A58,'Import Peak'!$A$3:HE$99,213,FALSE())-VLOOKUP($A58,'Import Peak Change'!$A$106:HE$202,213,FALSE())))</f>
        <v>0</v>
      </c>
      <c r="HF58" s="193" t="n">
        <f aca="false">IF(ISERROR(VLOOKUP($A58,'Import Peak'!$A$3:HF$99,214,FALSE())-VLOOKUP($A58,'Import Peak Change'!$A$106:HF$202,214,FALSE())),0,(VLOOKUP($A58,'Import Peak'!$A$3:HF$99,214,FALSE())-VLOOKUP($A58,'Import Peak Change'!$A$106:HF$202,214,FALSE())))</f>
        <v>0</v>
      </c>
      <c r="HG58" s="193" t="n">
        <f aca="false">IF(ISERROR(VLOOKUP($A58,'Import Peak'!$A$3:HG$99,215,FALSE())-VLOOKUP($A58,'Import Peak Change'!$A$106:HG$202,215,FALSE())),0,(VLOOKUP($A58,'Import Peak'!$A$3:HG$99,215,FALSE())-VLOOKUP($A58,'Import Peak Change'!$A$106:HG$202,215,FALSE())))</f>
        <v>0</v>
      </c>
      <c r="HH58" s="193" t="n">
        <f aca="false">IF(ISERROR(VLOOKUP($A58,'Import Peak'!$A$3:HH$99,216,FALSE())-VLOOKUP($A58,'Import Peak Change'!$A$106:HH$202,216,FALSE())),0,(VLOOKUP($A58,'Import Peak'!$A$3:HH$99,216,FALSE())-VLOOKUP($A58,'Import Peak Change'!$A$106:HH$202,216,FALSE())))</f>
        <v>0</v>
      </c>
      <c r="HI58" s="193" t="n">
        <f aca="false">IF(ISERROR(VLOOKUP($A58,'Import Peak'!$A$3:HI$99,217,FALSE())-VLOOKUP($A58,'Import Peak Change'!$A$106:HI$202,217,FALSE())),0,(VLOOKUP($A58,'Import Peak'!$A$3:HI$99,217,FALSE())-VLOOKUP($A58,'Import Peak Change'!$A$106:HI$202,217,FALSE())))</f>
        <v>0</v>
      </c>
      <c r="HJ58" s="193" t="n">
        <f aca="false">IF(ISERROR(VLOOKUP($A58,'Import Peak'!$A$3:HJ$99,218,FALSE())-VLOOKUP($A58,'Import Peak Change'!$A$106:HJ$202,218,FALSE())),0,(VLOOKUP($A58,'Import Peak'!$A$3:HJ$99,218,FALSE())-VLOOKUP($A58,'Import Peak Change'!$A$106:HJ$202,218,FALSE())))</f>
        <v>0</v>
      </c>
      <c r="HK58" s="193" t="n">
        <f aca="false">IF(ISERROR(VLOOKUP($A58,'Import Peak'!$A$3:HK$99,219,FALSE())-VLOOKUP($A58,'Import Peak Change'!$A$106:HK$202,219,FALSE())),0,(VLOOKUP($A58,'Import Peak'!$A$3:HK$99,219,FALSE())-VLOOKUP($A58,'Import Peak Change'!$A$106:HK$202,219,FALSE())))</f>
        <v>0</v>
      </c>
      <c r="HL58" s="193" t="n">
        <f aca="false">IF(ISERROR(VLOOKUP($A58,'Import Peak'!$A$3:HL$99,220,FALSE())-VLOOKUP($A58,'Import Peak Change'!$A$106:HL$202,220,FALSE())),0,(VLOOKUP($A58,'Import Peak'!$A$3:HL$99,220,FALSE())-VLOOKUP($A58,'Import Peak Change'!$A$106:HL$202,220,FALSE())))</f>
        <v>0</v>
      </c>
      <c r="HM58" s="193" t="n">
        <f aca="false">IF(ISERROR(VLOOKUP($A58,'Import Peak'!$A$3:HM$99,221,FALSE())-VLOOKUP($A58,'Import Peak Change'!$A$106:HM$202,221,FALSE())),0,(VLOOKUP($A58,'Import Peak'!$A$3:HM$99,221,FALSE())-VLOOKUP($A58,'Import Peak Change'!$A$106:HM$202,221,FALSE())))</f>
        <v>0</v>
      </c>
      <c r="HN58" s="193" t="n">
        <f aca="false">IF(ISERROR(VLOOKUP($A58,'Import Peak'!$A$3:HN$99,222,FALSE())-VLOOKUP($A58,'Import Peak Change'!$A$106:HN$202,222,FALSE())),0,(VLOOKUP($A58,'Import Peak'!$A$3:HN$99,222,FALSE())-VLOOKUP($A58,'Import Peak Change'!$A$106:HN$202,222,FALSE())))</f>
        <v>0</v>
      </c>
      <c r="HO58" s="193" t="n">
        <f aca="false">IF(ISERROR(VLOOKUP($A58,'Import Peak'!$A$3:HO$99,223,FALSE())-VLOOKUP($A58,'Import Peak Change'!$A$106:HO$202,223,FALSE())),0,(VLOOKUP($A58,'Import Peak'!$A$3:HO$99,223,FALSE())-VLOOKUP($A58,'Import Peak Change'!$A$106:HO$202,223,FALSE())))</f>
        <v>0</v>
      </c>
      <c r="HP58" s="193" t="n">
        <f aca="false">IF(ISERROR(VLOOKUP($A58,'Import Peak'!$A$3:HP$99,224,FALSE())-VLOOKUP($A58,'Import Peak Change'!$A$106:HP$202,224,FALSE())),0,(VLOOKUP($A58,'Import Peak'!$A$3:HP$99,224,FALSE())-VLOOKUP($A58,'Import Peak Change'!$A$106:HP$202,224,FALSE())))</f>
        <v>0</v>
      </c>
      <c r="HQ58" s="193" t="n">
        <f aca="false">IF(ISERROR(VLOOKUP($A58,'Import Peak'!$A$3:HQ$99,225,FALSE())-VLOOKUP($A58,'Import Peak Change'!$A$106:HQ$202,225,FALSE())),0,(VLOOKUP($A58,'Import Peak'!$A$3:HQ$99,225,FALSE())-VLOOKUP($A58,'Import Peak Change'!$A$106:HQ$202,225,FALSE())))</f>
        <v>0</v>
      </c>
      <c r="HR58" s="193" t="n">
        <f aca="false">IF(ISERROR(VLOOKUP($A58,'Import Peak'!$A$3:HR$99,226,FALSE())-VLOOKUP($A58,'Import Peak Change'!$A$106:HR$202,226,FALSE())),0,(VLOOKUP($A58,'Import Peak'!$A$3:HR$99,226,FALSE())-VLOOKUP($A58,'Import Peak Change'!$A$106:HR$202,226,FALSE())))</f>
        <v>0</v>
      </c>
      <c r="HS58" s="193" t="n">
        <f aca="false">IF(ISERROR(VLOOKUP($A58,'Import Peak'!$A$3:HS$99,227,FALSE())-VLOOKUP($A58,'Import Peak Change'!$A$106:HS$202,227,FALSE())),0,(VLOOKUP($A58,'Import Peak'!$A$3:HS$99,227,FALSE())-VLOOKUP($A58,'Import Peak Change'!$A$106:HS$202,227,FALSE())))</f>
        <v>0</v>
      </c>
      <c r="HT58" s="193" t="n">
        <f aca="false">IF(ISERROR(VLOOKUP($A58,'Import Peak'!$A$3:HT$99,228,FALSE())-VLOOKUP($A58,'Import Peak Change'!$A$106:HT$202,228,FALSE())),0,(VLOOKUP($A58,'Import Peak'!$A$3:HT$99,228,FALSE())-VLOOKUP($A58,'Import Peak Change'!$A$106:HT$202,228,FALSE())))</f>
        <v>0</v>
      </c>
      <c r="HU58" s="193" t="n">
        <f aca="false">IF(ISERROR(VLOOKUP($A58,'Import Peak'!$A$3:HU$99,229,FALSE())-VLOOKUP($A58,'Import Peak Change'!$A$106:HU$202,229,FALSE())),0,(VLOOKUP($A58,'Import Peak'!$A$3:HU$99,229,FALSE())-VLOOKUP($A58,'Import Peak Change'!$A$106:HU$202,229,FALSE())))</f>
        <v>0</v>
      </c>
      <c r="HV58" s="193" t="n">
        <f aca="false">IF(ISERROR(VLOOKUP($A58,'Import Peak'!$A$3:HV$99,230,FALSE())-VLOOKUP($A58,'Import Peak Change'!$A$106:HV$202,230,FALSE())),0,(VLOOKUP($A58,'Import Peak'!$A$3:HV$99,230,FALSE())-VLOOKUP($A58,'Import Peak Change'!$A$106:HV$202,230,FALSE())))</f>
        <v>0</v>
      </c>
      <c r="HW58" s="193" t="n">
        <f aca="false">IF(ISERROR(VLOOKUP($A58,'Import Peak'!$A$3:HW$99,231,FALSE())-VLOOKUP($A58,'Import Peak Change'!$A$106:HW$202,231,FALSE())),0,(VLOOKUP($A58,'Import Peak'!$A$3:HW$99,231,FALSE())-VLOOKUP($A58,'Import Peak Change'!$A$106:HW$202,231,FALSE())))</f>
        <v>0</v>
      </c>
      <c r="HX58" s="193" t="n">
        <f aca="false">IF(ISERROR(VLOOKUP($A58,'Import Peak'!$A$3:HX$99,232,FALSE())-VLOOKUP($A58,'Import Peak Change'!$A$106:HX$202,232,FALSE())),0,(VLOOKUP($A58,'Import Peak'!$A$3:HX$99,232,FALSE())-VLOOKUP($A58,'Import Peak Change'!$A$106:HX$202,232,FALSE())))</f>
        <v>0</v>
      </c>
      <c r="HY58" s="193" t="n">
        <f aca="false">IF(ISERROR(VLOOKUP($A58,'Import Peak'!$A$3:HY$99,233,FALSE())-VLOOKUP($A58,'Import Peak Change'!$A$106:HY$202,233,FALSE())),0,(VLOOKUP($A58,'Import Peak'!$A$3:HY$99,233,FALSE())-VLOOKUP($A58,'Import Peak Change'!$A$106:HY$202,233,FALSE())))</f>
        <v>0</v>
      </c>
      <c r="HZ58" s="193" t="n">
        <f aca="false">IF(ISERROR(VLOOKUP($A58,'Import Peak'!$A$3:HZ$99,234,FALSE())-VLOOKUP($A58,'Import Peak Change'!$A$106:HZ$202,234,FALSE())),0,(VLOOKUP($A58,'Import Peak'!$A$3:HZ$99,234,FALSE())-VLOOKUP($A58,'Import Peak Change'!$A$106:HZ$202,234,FALSE())))</f>
        <v>0</v>
      </c>
      <c r="IA58" s="193" t="n">
        <f aca="false">IF(ISERROR(VLOOKUP($A58,'Import Peak'!$A$3:IA$99,235,FALSE())-VLOOKUP($A58,'Import Peak Change'!$A$106:IA$202,235,FALSE())),0,(VLOOKUP($A58,'Import Peak'!$A$3:IA$99,235,FALSE())-VLOOKUP($A58,'Import Peak Change'!$A$106:IA$202,235,FALSE())))</f>
        <v>0</v>
      </c>
      <c r="IB58" s="193" t="n">
        <f aca="false">IF(ISERROR(VLOOKUP($A58,'Import Peak'!$A$3:IB$99,236,FALSE())-VLOOKUP($A58,'Import Peak Change'!$A$106:IB$202,236,FALSE())),0,(VLOOKUP($A58,'Import Peak'!$A$3:IB$99,236,FALSE())-VLOOKUP($A58,'Import Peak Change'!$A$106:IB$202,236,FALSE())))</f>
        <v>0</v>
      </c>
      <c r="IC58" s="193" t="n">
        <f aca="false">IF(ISERROR(VLOOKUP($A58,'Import Peak'!$A$3:IC$99,237,FALSE())-VLOOKUP($A58,'Import Peak Change'!$A$106:IC$202,237,FALSE())),0,(VLOOKUP($A58,'Import Peak'!$A$3:IC$99,237,FALSE())-VLOOKUP($A58,'Import Peak Change'!$A$106:IC$202,237,FALSE())))</f>
        <v>0</v>
      </c>
      <c r="ID58" s="193" t="n">
        <f aca="false">IF(ISERROR(VLOOKUP($A58,'Import Peak'!$A$3:ID$99,238,FALSE())-VLOOKUP($A58,'Import Peak Change'!$A$106:ID$202,238,FALSE())),0,(VLOOKUP($A58,'Import Peak'!$A$3:ID$99,238,FALSE())-VLOOKUP($A58,'Import Peak Change'!$A$106:ID$202,238,FALSE())))</f>
        <v>0</v>
      </c>
      <c r="IE58" s="193" t="n">
        <f aca="false">IF(ISERROR(VLOOKUP($A58,'Import Peak'!$A$3:IE$99,239,FALSE())-VLOOKUP($A58,'Import Peak Change'!$A$106:IE$202,239,FALSE())),0,(VLOOKUP($A58,'Import Peak'!$A$3:IE$99,239,FALSE())-VLOOKUP($A58,'Import Peak Change'!$A$106:IE$202,239,FALSE())))</f>
        <v>0</v>
      </c>
    </row>
    <row r="59" customFormat="false" ht="12.75" hidden="false" customHeight="false" outlineLevel="0" collapsed="false">
      <c r="A59" s="201" t="str">
        <f aca="false">IF('Import Peak'!A56=0,"",'Import Peak'!A56)</f>
        <v/>
      </c>
      <c r="B59" s="193"/>
      <c r="C59" s="193"/>
      <c r="D59" s="193"/>
      <c r="E59" s="193"/>
      <c r="F59" s="193"/>
      <c r="G59" s="193" t="n">
        <f aca="false">IF(ISERROR(VLOOKUP($A59,'Import Peak'!$A$3:G$99,7,FALSE())-VLOOKUP($A59,'Import Peak Change'!$A$106:G$202,7,FALSE())),0,(VLOOKUP($A59,'Import Peak'!$A$3:G$99,7,FALSE())-VLOOKUP($A59,'Import Peak Change'!$A$106:G$202,7,FALSE())))</f>
        <v>0</v>
      </c>
      <c r="H59" s="193" t="n">
        <f aca="false">IF(ISERROR(VLOOKUP($A59,'Import Peak'!$A$3:H$99,8,FALSE())-VLOOKUP($A59,'Import Peak Change'!$A$106:H$202,8,FALSE())),0,(VLOOKUP($A59,'Import Peak'!$A$3:H$99,8,FALSE())-VLOOKUP($A59,'Import Peak Change'!$A$106:H$202,8,FALSE())))</f>
        <v>0</v>
      </c>
      <c r="I59" s="193" t="n">
        <f aca="false">IF(ISERROR(VLOOKUP($A59,'Import Peak'!$A$3:I$99,9,FALSE())-VLOOKUP($A59,'Import Peak Change'!$A$106:I$202,9,FALSE())),0,(VLOOKUP($A59,'Import Peak'!$A$3:I$99,9,FALSE())-VLOOKUP($A59,'Import Peak Change'!$A$106:I$202,9,FALSE())))</f>
        <v>0</v>
      </c>
      <c r="J59" s="193" t="n">
        <f aca="false">IF(ISERROR(VLOOKUP($A59,'Import Peak'!$A$3:J$99,10,FALSE())-VLOOKUP($A59,'Import Peak Change'!$A$106:J$202,10,FALSE())),0,(VLOOKUP($A59,'Import Peak'!$A$3:J$99,10,FALSE())-VLOOKUP($A59,'Import Peak Change'!$A$106:J$202,10,FALSE())))</f>
        <v>0</v>
      </c>
      <c r="K59" s="193" t="n">
        <f aca="false">IF(ISERROR(VLOOKUP($A59,'Import Peak'!$A$3:K$99,11,FALSE())-VLOOKUP($A59,'Import Peak Change'!$A$106:K$202,11,FALSE())),0,(VLOOKUP($A59,'Import Peak'!$A$3:K$99,11,FALSE())-VLOOKUP($A59,'Import Peak Change'!$A$106:K$202,11,FALSE())))</f>
        <v>0</v>
      </c>
      <c r="L59" s="193" t="n">
        <f aca="false">IF(ISERROR(VLOOKUP($A59,'Import Peak'!$A$3:L$99,12,FALSE())-VLOOKUP($A59,'Import Peak Change'!$A$106:L$202,12,FALSE())),0,(VLOOKUP($A59,'Import Peak'!$A$3:L$99,12,FALSE())-VLOOKUP($A59,'Import Peak Change'!$A$106:L$202,12,FALSE())))</f>
        <v>0</v>
      </c>
      <c r="M59" s="193" t="n">
        <f aca="false">IF(ISERROR(VLOOKUP($A59,'Import Peak'!$A$3:M$99,13,FALSE())-VLOOKUP($A59,'Import Peak Change'!$A$106:M$202,13,FALSE())),0,(VLOOKUP($A59,'Import Peak'!$A$3:M$99,13,FALSE())-VLOOKUP($A59,'Import Peak Change'!$A$106:M$202,13,FALSE())))</f>
        <v>0</v>
      </c>
      <c r="N59" s="193" t="n">
        <f aca="false">IF(ISERROR(VLOOKUP($A59,'Import Peak'!$A$3:N$99,14,FALSE())-VLOOKUP($A59,'Import Peak Change'!$A$106:N$202,14,FALSE())),0,(VLOOKUP($A59,'Import Peak'!$A$3:N$99,14,FALSE())-VLOOKUP($A59,'Import Peak Change'!$A$106:N$202,14,FALSE())))</f>
        <v>0</v>
      </c>
      <c r="O59" s="193" t="n">
        <f aca="false">IF(ISERROR(VLOOKUP($A59,'Import Peak'!$A$3:O$99,15,FALSE())-VLOOKUP($A59,'Import Peak Change'!$A$106:O$202,15,FALSE())),0,(VLOOKUP($A59,'Import Peak'!$A$3:O$99,15,FALSE())-VLOOKUP($A59,'Import Peak Change'!$A$106:O$202,15,FALSE())))</f>
        <v>0</v>
      </c>
      <c r="P59" s="193" t="n">
        <f aca="false">IF(ISERROR(VLOOKUP($A59,'Import Peak'!$A$3:P$99,16,FALSE())-VLOOKUP($A59,'Import Peak Change'!$A$106:P$202,16,FALSE())),0,(VLOOKUP($A59,'Import Peak'!$A$3:P$99,16,FALSE())-VLOOKUP($A59,'Import Peak Change'!$A$106:P$202,16,FALSE())))</f>
        <v>0</v>
      </c>
      <c r="Q59" s="193" t="n">
        <f aca="false">IF(ISERROR(VLOOKUP($A59,'Import Peak'!$A$3:Q$99,17,FALSE())-VLOOKUP($A59,'Import Peak Change'!$A$106:Q$202,17,FALSE())),0,(VLOOKUP($A59,'Import Peak'!$A$3:Q$99,17,FALSE())-VLOOKUP($A59,'Import Peak Change'!$A$106:Q$202,17,FALSE())))</f>
        <v>0</v>
      </c>
      <c r="R59" s="193" t="n">
        <f aca="false">IF(ISERROR(VLOOKUP($A59,'Import Peak'!$A$3:R$99,18,FALSE())-VLOOKUP($A59,'Import Peak Change'!$A$106:R$202,18,FALSE())),0,(VLOOKUP($A59,'Import Peak'!$A$3:R$99,18,FALSE())-VLOOKUP($A59,'Import Peak Change'!$A$106:R$202,18,FALSE())))</f>
        <v>0</v>
      </c>
      <c r="S59" s="193" t="n">
        <f aca="false">IF(ISERROR(VLOOKUP($A59,'Import Peak'!$A$3:S$99,19,FALSE())-VLOOKUP($A59,'Import Peak Change'!$A$106:S$202,19,FALSE())),0,(VLOOKUP($A59,'Import Peak'!$A$3:S$99,19,FALSE())-VLOOKUP($A59,'Import Peak Change'!$A$106:S$202,19,FALSE())))</f>
        <v>0</v>
      </c>
      <c r="T59" s="193" t="n">
        <f aca="false">IF(ISERROR(VLOOKUP($A59,'Import Peak'!$A$3:T$99,20,FALSE())-VLOOKUP($A59,'Import Peak Change'!$A$106:T$202,20,FALSE())),0,(VLOOKUP($A59,'Import Peak'!$A$3:T$99,20,FALSE())-VLOOKUP($A59,'Import Peak Change'!$A$106:T$202,20,FALSE())))</f>
        <v>0</v>
      </c>
      <c r="U59" s="193" t="n">
        <f aca="false">IF(ISERROR(VLOOKUP($A59,'Import Peak'!$A$3:U$99,21,FALSE())-VLOOKUP($A59,'Import Peak Change'!$A$106:U$202,21,FALSE())),0,(VLOOKUP($A59,'Import Peak'!$A$3:U$99,21,FALSE())-VLOOKUP($A59,'Import Peak Change'!$A$106:U$202,21,FALSE())))</f>
        <v>0</v>
      </c>
      <c r="V59" s="193" t="n">
        <f aca="false">IF(ISERROR(VLOOKUP($A59,'Import Peak'!$A$3:V$99,22,FALSE())-VLOOKUP($A59,'Import Peak Change'!$A$106:V$202,22,FALSE())),0,(VLOOKUP($A59,'Import Peak'!$A$3:V$99,22,FALSE())-VLOOKUP($A59,'Import Peak Change'!$A$106:V$202,22,FALSE())))</f>
        <v>0</v>
      </c>
      <c r="W59" s="193" t="n">
        <f aca="false">IF(ISERROR(VLOOKUP($A59,'Import Peak'!$A$3:W$99,23,FALSE())-VLOOKUP($A59,'Import Peak Change'!$A$106:W$202,23,FALSE())),0,(VLOOKUP($A59,'Import Peak'!$A$3:W$99,23,FALSE())-VLOOKUP($A59,'Import Peak Change'!$A$106:W$202,23,FALSE())))</f>
        <v>0</v>
      </c>
      <c r="X59" s="193" t="n">
        <f aca="false">IF(ISERROR(VLOOKUP($A59,'Import Peak'!$A$3:X$99,24,FALSE())-VLOOKUP($A59,'Import Peak Change'!$A$106:X$202,24,FALSE())),0,(VLOOKUP($A59,'Import Peak'!$A$3:X$99,24,FALSE())-VLOOKUP($A59,'Import Peak Change'!$A$106:X$202,24,FALSE())))</f>
        <v>0</v>
      </c>
      <c r="Y59" s="193" t="n">
        <f aca="false">IF(ISERROR(VLOOKUP($A59,'Import Peak'!$A$3:Y$99,25,FALSE())-VLOOKUP($A59,'Import Peak Change'!$A$106:Y$202,25,FALSE())),0,(VLOOKUP($A59,'Import Peak'!$A$3:Y$99,25,FALSE())-VLOOKUP($A59,'Import Peak Change'!$A$106:Y$202,25,FALSE())))</f>
        <v>0</v>
      </c>
      <c r="Z59" s="193" t="n">
        <f aca="false">IF(ISERROR(VLOOKUP($A59,'Import Peak'!$A$3:Z$99,26,FALSE())-VLOOKUP($A59,'Import Peak Change'!$A$106:Z$202,26,FALSE())),0,(VLOOKUP($A59,'Import Peak'!$A$3:Z$99,26,FALSE())-VLOOKUP($A59,'Import Peak Change'!$A$106:Z$202,26,FALSE())))</f>
        <v>0</v>
      </c>
      <c r="AA59" s="193" t="n">
        <f aca="false">IF(ISERROR(VLOOKUP($A59,'Import Peak'!$A$3:AA$99,27,FALSE())-VLOOKUP($A59,'Import Peak Change'!$A$106:AA$202,27,FALSE())),0,(VLOOKUP($A59,'Import Peak'!$A$3:AA$99,27,FALSE())-VLOOKUP($A59,'Import Peak Change'!$A$106:AA$202,27,FALSE())))</f>
        <v>0</v>
      </c>
      <c r="AB59" s="193" t="n">
        <f aca="false">IF(ISERROR(VLOOKUP($A59,'Import Peak'!$A$3:AB$99,28,FALSE())-VLOOKUP($A59,'Import Peak Change'!$A$106:AB$202,28,FALSE())),0,(VLOOKUP($A59,'Import Peak'!$A$3:AB$99,28,FALSE())-VLOOKUP($A59,'Import Peak Change'!$A$106:AB$202,28,FALSE())))</f>
        <v>0</v>
      </c>
      <c r="AC59" s="193" t="n">
        <f aca="false">IF(ISERROR(VLOOKUP($A59,'Import Peak'!$A$3:AC$99,29,FALSE())-VLOOKUP($A59,'Import Peak Change'!$A$106:AC$202,29,FALSE())),0,(VLOOKUP($A59,'Import Peak'!$A$3:AC$99,29,FALSE())-VLOOKUP($A59,'Import Peak Change'!$A$106:AC$202,29,FALSE())))</f>
        <v>0</v>
      </c>
      <c r="AD59" s="193" t="n">
        <f aca="false">IF(ISERROR(VLOOKUP($A59,'Import Peak'!$A$3:AD$99,30,FALSE())-VLOOKUP($A59,'Import Peak Change'!$A$106:AD$202,30,FALSE())),0,(VLOOKUP($A59,'Import Peak'!$A$3:AD$99,30,FALSE())-VLOOKUP($A59,'Import Peak Change'!$A$106:AD$202,30,FALSE())))</f>
        <v>0</v>
      </c>
      <c r="AE59" s="193" t="n">
        <f aca="false">IF(ISERROR(VLOOKUP($A59,'Import Peak'!$A$3:AE$99,31,FALSE())-VLOOKUP($A59,'Import Peak Change'!$A$106:AE$202,31,FALSE())),0,(VLOOKUP($A59,'Import Peak'!$A$3:AE$99,31,FALSE())-VLOOKUP($A59,'Import Peak Change'!$A$106:AE$202,31,FALSE())))</f>
        <v>0</v>
      </c>
      <c r="AF59" s="193" t="n">
        <f aca="false">IF(ISERROR(VLOOKUP($A59,'Import Peak'!$A$3:AF$99,32,FALSE())-VLOOKUP($A59,'Import Peak Change'!$A$106:AF$202,32,FALSE())),0,(VLOOKUP($A59,'Import Peak'!$A$3:AF$99,32,FALSE())-VLOOKUP($A59,'Import Peak Change'!$A$106:AF$202,32,FALSE())))</f>
        <v>0</v>
      </c>
      <c r="AG59" s="193" t="n">
        <f aca="false">IF(ISERROR(VLOOKUP($A59,'Import Peak'!$A$3:AG$99,33,FALSE())-VLOOKUP($A59,'Import Peak Change'!$A$106:AG$202,33,FALSE())),0,(VLOOKUP($A59,'Import Peak'!$A$3:AG$99,33,FALSE())-VLOOKUP($A59,'Import Peak Change'!$A$106:AG$202,33,FALSE())))</f>
        <v>0</v>
      </c>
      <c r="AH59" s="193" t="n">
        <f aca="false">IF(ISERROR(VLOOKUP($A59,'Import Peak'!$A$3:AH$99,34,FALSE())-VLOOKUP($A59,'Import Peak Change'!$A$106:AH$202,34,FALSE())),0,(VLOOKUP($A59,'Import Peak'!$A$3:AH$99,34,FALSE())-VLOOKUP($A59,'Import Peak Change'!$A$106:AH$202,34,FALSE())))</f>
        <v>0</v>
      </c>
      <c r="AI59" s="193" t="n">
        <f aca="false">IF(ISERROR(VLOOKUP($A59,'Import Peak'!$A$3:AI$99,35,FALSE())-VLOOKUP($A59,'Import Peak Change'!$A$106:AI$202,35,FALSE())),0,(VLOOKUP($A59,'Import Peak'!$A$3:AI$99,35,FALSE())-VLOOKUP($A59,'Import Peak Change'!$A$106:AI$202,35,FALSE())))</f>
        <v>0</v>
      </c>
      <c r="AJ59" s="193" t="n">
        <f aca="false">IF(ISERROR(VLOOKUP($A59,'Import Peak'!$A$3:AJ$99,36,FALSE())-VLOOKUP($A59,'Import Peak Change'!$A$106:AJ$202,36,FALSE())),0,(VLOOKUP($A59,'Import Peak'!$A$3:AJ$99,36,FALSE())-VLOOKUP($A59,'Import Peak Change'!$A$106:AJ$202,36,FALSE())))</f>
        <v>0</v>
      </c>
      <c r="AK59" s="193" t="n">
        <f aca="false">IF(ISERROR(VLOOKUP($A59,'Import Peak'!$A$3:AK$99,37,FALSE())-VLOOKUP($A59,'Import Peak Change'!$A$106:AK$202,37,FALSE())),0,(VLOOKUP($A59,'Import Peak'!$A$3:AK$99,37,FALSE())-VLOOKUP($A59,'Import Peak Change'!$A$106:AK$202,37,FALSE())))</f>
        <v>0</v>
      </c>
      <c r="AL59" s="193" t="n">
        <f aca="false">IF(ISERROR(VLOOKUP($A59,'Import Peak'!$A$3:AL$99,38,FALSE())-VLOOKUP($A59,'Import Peak Change'!$A$106:AL$202,38,FALSE())),0,(VLOOKUP($A59,'Import Peak'!$A$3:AL$99,38,FALSE())-VLOOKUP($A59,'Import Peak Change'!$A$106:AL$202,38,FALSE())))</f>
        <v>0</v>
      </c>
      <c r="AM59" s="193" t="n">
        <f aca="false">IF(ISERROR(VLOOKUP($A59,'Import Peak'!$A$3:AM$99,39,FALSE())-VLOOKUP($A59,'Import Peak Change'!$A$106:AM$202,39,FALSE())),0,(VLOOKUP($A59,'Import Peak'!$A$3:AM$99,39,FALSE())-VLOOKUP($A59,'Import Peak Change'!$A$106:AM$202,39,FALSE())))</f>
        <v>0</v>
      </c>
      <c r="AN59" s="193" t="n">
        <f aca="false">IF(ISERROR(VLOOKUP($A59,'Import Peak'!$A$3:AN$99,40,FALSE())-VLOOKUP($A59,'Import Peak Change'!$A$106:AN$202,40,FALSE())),0,(VLOOKUP($A59,'Import Peak'!$A$3:AN$99,40,FALSE())-VLOOKUP($A59,'Import Peak Change'!$A$106:AN$202,40,FALSE())))</f>
        <v>0</v>
      </c>
      <c r="AO59" s="193" t="n">
        <f aca="false">IF(ISERROR(VLOOKUP($A59,'Import Peak'!$A$3:AO$99,41,FALSE())-VLOOKUP($A59,'Import Peak Change'!$A$106:AO$202,41,FALSE())),0,(VLOOKUP($A59,'Import Peak'!$A$3:AO$99,41,FALSE())-VLOOKUP($A59,'Import Peak Change'!$A$106:AO$202,41,FALSE())))</f>
        <v>0</v>
      </c>
      <c r="AP59" s="193" t="n">
        <f aca="false">IF(ISERROR(VLOOKUP($A59,'Import Peak'!$A$3:AP$99,42,FALSE())-VLOOKUP($A59,'Import Peak Change'!$A$106:AP$202,42,FALSE())),0,(VLOOKUP($A59,'Import Peak'!$A$3:AP$99,42,FALSE())-VLOOKUP($A59,'Import Peak Change'!$A$106:AP$202,42,FALSE())))</f>
        <v>0</v>
      </c>
      <c r="AQ59" s="193" t="n">
        <f aca="false">IF(ISERROR(VLOOKUP($A59,'Import Peak'!$A$3:AQ$99,43,FALSE())-VLOOKUP($A59,'Import Peak Change'!$A$106:AQ$202,43,FALSE())),0,(VLOOKUP($A59,'Import Peak'!$A$3:AQ$99,43,FALSE())-VLOOKUP($A59,'Import Peak Change'!$A$106:AQ$202,43,FALSE())))</f>
        <v>0</v>
      </c>
      <c r="AR59" s="193" t="n">
        <f aca="false">IF(ISERROR(VLOOKUP($A59,'Import Peak'!$A$3:AR$99,44,FALSE())-VLOOKUP($A59,'Import Peak Change'!$A$106:AR$202,44,FALSE())),0,(VLOOKUP($A59,'Import Peak'!$A$3:AR$99,44,FALSE())-VLOOKUP($A59,'Import Peak Change'!$A$106:AR$202,44,FALSE())))</f>
        <v>0</v>
      </c>
      <c r="AS59" s="193" t="n">
        <f aca="false">IF(ISERROR(VLOOKUP($A59,'Import Peak'!$A$3:AS$99,45,FALSE())-VLOOKUP($A59,'Import Peak Change'!$A$106:AS$202,45,FALSE())),0,(VLOOKUP($A59,'Import Peak'!$A$3:AS$99,45,FALSE())-VLOOKUP($A59,'Import Peak Change'!$A$106:AS$202,45,FALSE())))</f>
        <v>0</v>
      </c>
      <c r="AT59" s="193" t="n">
        <f aca="false">IF(ISERROR(VLOOKUP($A59,'Import Peak'!$A$3:AT$99,46,FALSE())-VLOOKUP($A59,'Import Peak Change'!$A$106:AT$202,46,FALSE())),0,(VLOOKUP($A59,'Import Peak'!$A$3:AT$99,46,FALSE())-VLOOKUP($A59,'Import Peak Change'!$A$106:AT$202,46,FALSE())))</f>
        <v>0</v>
      </c>
      <c r="AU59" s="193" t="n">
        <f aca="false">IF(ISERROR(VLOOKUP($A59,'Import Peak'!$A$3:AU$99,47,FALSE())-VLOOKUP($A59,'Import Peak Change'!$A$106:AU$202,47,FALSE())),0,(VLOOKUP($A59,'Import Peak'!$A$3:AU$99,47,FALSE())-VLOOKUP($A59,'Import Peak Change'!$A$106:AU$202,47,FALSE())))</f>
        <v>0</v>
      </c>
      <c r="AV59" s="193" t="n">
        <f aca="false">IF(ISERROR(VLOOKUP($A59,'Import Peak'!$A$3:AV$99,48,FALSE())-VLOOKUP($A59,'Import Peak Change'!$A$106:AV$202,48,FALSE())),0,(VLOOKUP($A59,'Import Peak'!$A$3:AV$99,48,FALSE())-VLOOKUP($A59,'Import Peak Change'!$A$106:AV$202,48,FALSE())))</f>
        <v>0</v>
      </c>
      <c r="AW59" s="193" t="n">
        <f aca="false">IF(ISERROR(VLOOKUP($A59,'Import Peak'!$A$3:AW$99,49,FALSE())-VLOOKUP($A59,'Import Peak Change'!$A$106:AW$202,49,FALSE())),0,(VLOOKUP($A59,'Import Peak'!$A$3:AW$99,49,FALSE())-VLOOKUP($A59,'Import Peak Change'!$A$106:AW$202,49,FALSE())))</f>
        <v>0</v>
      </c>
      <c r="AX59" s="193" t="n">
        <f aca="false">IF(ISERROR(VLOOKUP($A59,'Import Peak'!$A$3:AX$99,50,FALSE())-VLOOKUP($A59,'Import Peak Change'!$A$106:AX$202,50,FALSE())),0,(VLOOKUP($A59,'Import Peak'!$A$3:AX$99,50,FALSE())-VLOOKUP($A59,'Import Peak Change'!$A$106:AX$202,50,FALSE())))</f>
        <v>0</v>
      </c>
      <c r="AY59" s="193" t="n">
        <f aca="false">IF(ISERROR(VLOOKUP($A59,'Import Peak'!$A$3:AY$99,51,FALSE())-VLOOKUP($A59,'Import Peak Change'!$A$106:AY$202,51,FALSE())),0,(VLOOKUP($A59,'Import Peak'!$A$3:AY$99,51,FALSE())-VLOOKUP($A59,'Import Peak Change'!$A$106:AY$202,51,FALSE())))</f>
        <v>0</v>
      </c>
      <c r="AZ59" s="193" t="n">
        <f aca="false">IF(ISERROR(VLOOKUP($A59,'Import Peak'!$A$3:AZ$99,52,FALSE())-VLOOKUP($A59,'Import Peak Change'!$A$106:AZ$202,52,FALSE())),0,(VLOOKUP($A59,'Import Peak'!$A$3:AZ$99,52,FALSE())-VLOOKUP($A59,'Import Peak Change'!$A$106:AZ$202,52,FALSE())))</f>
        <v>0</v>
      </c>
      <c r="BA59" s="193" t="n">
        <f aca="false">IF(ISERROR(VLOOKUP($A59,'Import Peak'!$A$3:BA$99,53,FALSE())-VLOOKUP($A59,'Import Peak Change'!$A$106:BA$202,53,FALSE())),0,(VLOOKUP($A59,'Import Peak'!$A$3:BA$99,53,FALSE())-VLOOKUP($A59,'Import Peak Change'!$A$106:BA$202,53,FALSE())))</f>
        <v>0</v>
      </c>
      <c r="BB59" s="193" t="n">
        <f aca="false">IF(ISERROR(VLOOKUP($A59,'Import Peak'!$A$3:BB$99,54,FALSE())-VLOOKUP($A59,'Import Peak Change'!$A$106:BB$202,54,FALSE())),0,(VLOOKUP($A59,'Import Peak'!$A$3:BB$99,54,FALSE())-VLOOKUP($A59,'Import Peak Change'!$A$106:BB$202,54,FALSE())))</f>
        <v>0</v>
      </c>
      <c r="BC59" s="193" t="n">
        <f aca="false">IF(ISERROR(VLOOKUP($A59,'Import Peak'!$A$3:BC$99,55,FALSE())-VLOOKUP($A59,'Import Peak Change'!$A$106:BC$202,55,FALSE())),0,(VLOOKUP($A59,'Import Peak'!$A$3:BC$99,55,FALSE())-VLOOKUP($A59,'Import Peak Change'!$A$106:BC$202,55,FALSE())))</f>
        <v>0</v>
      </c>
      <c r="BD59" s="193" t="n">
        <f aca="false">IF(ISERROR(VLOOKUP($A59,'Import Peak'!$A$3:BD$99,56,FALSE())-VLOOKUP($A59,'Import Peak Change'!$A$106:BD$202,56,FALSE())),0,(VLOOKUP($A59,'Import Peak'!$A$3:BD$99,56,FALSE())-VLOOKUP($A59,'Import Peak Change'!$A$106:BD$202,56,FALSE())))</f>
        <v>0</v>
      </c>
      <c r="BE59" s="193" t="n">
        <f aca="false">IF(ISERROR(VLOOKUP($A59,'Import Peak'!$A$3:BE$99,57,FALSE())-VLOOKUP($A59,'Import Peak Change'!$A$106:BE$202,57,FALSE())),0,(VLOOKUP($A59,'Import Peak'!$A$3:BE$99,57,FALSE())-VLOOKUP($A59,'Import Peak Change'!$A$106:BE$202,57,FALSE())))</f>
        <v>0</v>
      </c>
      <c r="BF59" s="193" t="n">
        <f aca="false">IF(ISERROR(VLOOKUP($A59,'Import Peak'!$A$3:BF$99,58,FALSE())-VLOOKUP($A59,'Import Peak Change'!$A$106:BF$202,58,FALSE())),0,(VLOOKUP($A59,'Import Peak'!$A$3:BF$99,58,FALSE())-VLOOKUP($A59,'Import Peak Change'!$A$106:BF$202,58,FALSE())))</f>
        <v>0</v>
      </c>
      <c r="BG59" s="193" t="n">
        <f aca="false">IF(ISERROR(VLOOKUP($A59,'Import Peak'!$A$3:BG$99,59,FALSE())-VLOOKUP($A59,'Import Peak Change'!$A$106:BG$202,59,FALSE())),0,(VLOOKUP($A59,'Import Peak'!$A$3:BG$99,59,FALSE())-VLOOKUP($A59,'Import Peak Change'!$A$106:BG$202,59,FALSE())))</f>
        <v>0</v>
      </c>
      <c r="BH59" s="193" t="n">
        <f aca="false">IF(ISERROR(VLOOKUP($A59,'Import Peak'!$A$3:BH$99,60,FALSE())-VLOOKUP($A59,'Import Peak Change'!$A$106:BH$202,60,FALSE())),0,(VLOOKUP($A59,'Import Peak'!$A$3:BH$99,60,FALSE())-VLOOKUP($A59,'Import Peak Change'!$A$106:BH$202,60,FALSE())))</f>
        <v>0</v>
      </c>
      <c r="BI59" s="193" t="n">
        <f aca="false">IF(ISERROR(VLOOKUP($A59,'Import Peak'!$A$3:BI$99,61,FALSE())-VLOOKUP($A59,'Import Peak Change'!$A$106:BI$202,61,FALSE())),0,(VLOOKUP($A59,'Import Peak'!$A$3:BI$99,61,FALSE())-VLOOKUP($A59,'Import Peak Change'!$A$106:BI$202,61,FALSE())))</f>
        <v>0</v>
      </c>
      <c r="BJ59" s="193" t="n">
        <f aca="false">IF(ISERROR(VLOOKUP($A59,'Import Peak'!$A$3:BJ$99,62,FALSE())-VLOOKUP($A59,'Import Peak Change'!$A$106:BJ$202,62,FALSE())),0,(VLOOKUP($A59,'Import Peak'!$A$3:BJ$99,62,FALSE())-VLOOKUP($A59,'Import Peak Change'!$A$106:BJ$202,62,FALSE())))</f>
        <v>0</v>
      </c>
      <c r="BK59" s="193" t="n">
        <f aca="false">IF(ISERROR(VLOOKUP($A59,'Import Peak'!$A$3:BK$99,63,FALSE())-VLOOKUP($A59,'Import Peak Change'!$A$106:BK$202,63,FALSE())),0,(VLOOKUP($A59,'Import Peak'!$A$3:BK$99,63,FALSE())-VLOOKUP($A59,'Import Peak Change'!$A$106:BK$202,63,FALSE())))</f>
        <v>0</v>
      </c>
      <c r="BL59" s="193" t="n">
        <f aca="false">IF(ISERROR(VLOOKUP($A59,'Import Peak'!$A$3:BL$99,64,FALSE())-VLOOKUP($A59,'Import Peak Change'!$A$106:BL$202,64,FALSE())),0,(VLOOKUP($A59,'Import Peak'!$A$3:BL$99,64,FALSE())-VLOOKUP($A59,'Import Peak Change'!$A$106:BL$202,64,FALSE())))</f>
        <v>0</v>
      </c>
      <c r="BM59" s="193" t="n">
        <f aca="false">IF(ISERROR(VLOOKUP($A59,'Import Peak'!$A$3:BM$99,65,FALSE())-VLOOKUP($A59,'Import Peak Change'!$A$106:BM$202,65,FALSE())),0,(VLOOKUP($A59,'Import Peak'!$A$3:BM$99,65,FALSE())-VLOOKUP($A59,'Import Peak Change'!$A$106:BM$202,65,FALSE())))</f>
        <v>0</v>
      </c>
      <c r="BN59" s="193" t="n">
        <f aca="false">IF(ISERROR(VLOOKUP($A59,'Import Peak'!$A$3:BN$99,66,FALSE())-VLOOKUP($A59,'Import Peak Change'!$A$106:BN$202,66,FALSE())),0,(VLOOKUP($A59,'Import Peak'!$A$3:BN$99,66,FALSE())-VLOOKUP($A59,'Import Peak Change'!$A$106:BN$202,66,FALSE())))</f>
        <v>0</v>
      </c>
      <c r="BO59" s="193" t="n">
        <f aca="false">IF(ISERROR(VLOOKUP($A59,'Import Peak'!$A$3:BO$99,67,FALSE())-VLOOKUP($A59,'Import Peak Change'!$A$106:BO$202,67,FALSE())),0,(VLOOKUP($A59,'Import Peak'!$A$3:BO$99,67,FALSE())-VLOOKUP($A59,'Import Peak Change'!$A$106:BO$202,67,FALSE())))</f>
        <v>0</v>
      </c>
      <c r="BP59" s="193" t="n">
        <f aca="false">IF(ISERROR(VLOOKUP($A59,'Import Peak'!$A$3:BP$99,68,FALSE())-VLOOKUP($A59,'Import Peak Change'!$A$106:BP$202,68,FALSE())),0,(VLOOKUP($A59,'Import Peak'!$A$3:BP$99,68,FALSE())-VLOOKUP($A59,'Import Peak Change'!$A$106:BP$202,68,FALSE())))</f>
        <v>0</v>
      </c>
      <c r="BQ59" s="193" t="n">
        <f aca="false">IF(ISERROR(VLOOKUP($A59,'Import Peak'!$A$3:BQ$99,69,FALSE())-VLOOKUP($A59,'Import Peak Change'!$A$106:BQ$202,69,FALSE())),0,(VLOOKUP($A59,'Import Peak'!$A$3:BQ$99,69,FALSE())-VLOOKUP($A59,'Import Peak Change'!$A$106:BQ$202,69,FALSE())))</f>
        <v>0</v>
      </c>
      <c r="BR59" s="193" t="n">
        <f aca="false">IF(ISERROR(VLOOKUP($A59,'Import Peak'!$A$3:BR$99,70,FALSE())-VLOOKUP($A59,'Import Peak Change'!$A$106:BR$202,70,FALSE())),0,(VLOOKUP($A59,'Import Peak'!$A$3:BR$99,70,FALSE())-VLOOKUP($A59,'Import Peak Change'!$A$106:BR$202,70,FALSE())))</f>
        <v>0</v>
      </c>
      <c r="BS59" s="193" t="n">
        <f aca="false">IF(ISERROR(VLOOKUP($A59,'Import Peak'!$A$3:BS$99,71,FALSE())-VLOOKUP($A59,'Import Peak Change'!$A$106:BS$202,71,FALSE())),0,(VLOOKUP($A59,'Import Peak'!$A$3:BS$99,71,FALSE())-VLOOKUP($A59,'Import Peak Change'!$A$106:BS$202,71,FALSE())))</f>
        <v>0</v>
      </c>
      <c r="BT59" s="193" t="n">
        <f aca="false">IF(ISERROR(VLOOKUP($A59,'Import Peak'!$A$3:BT$99,72,FALSE())-VLOOKUP($A59,'Import Peak Change'!$A$106:BT$202,72,FALSE())),0,(VLOOKUP($A59,'Import Peak'!$A$3:BT$99,72,FALSE())-VLOOKUP($A59,'Import Peak Change'!$A$106:BT$202,72,FALSE())))</f>
        <v>0</v>
      </c>
      <c r="BU59" s="193" t="n">
        <f aca="false">IF(ISERROR(VLOOKUP($A59,'Import Peak'!$A$3:BU$99,73,FALSE())-VLOOKUP($A59,'Import Peak Change'!$A$106:BU$202,73,FALSE())),0,(VLOOKUP($A59,'Import Peak'!$A$3:BU$99,73,FALSE())-VLOOKUP($A59,'Import Peak Change'!$A$106:BU$202,73,FALSE())))</f>
        <v>0</v>
      </c>
      <c r="BV59" s="193" t="n">
        <f aca="false">IF(ISERROR(VLOOKUP($A59,'Import Peak'!$A$3:BV$99,74,FALSE())-VLOOKUP($A59,'Import Peak Change'!$A$106:BV$202,74,FALSE())),0,(VLOOKUP($A59,'Import Peak'!$A$3:BV$99,74,FALSE())-VLOOKUP($A59,'Import Peak Change'!$A$106:BV$202,74,FALSE())))</f>
        <v>0</v>
      </c>
      <c r="BW59" s="193" t="n">
        <f aca="false">IF(ISERROR(VLOOKUP($A59,'Import Peak'!$A$3:BW$99,75,FALSE())-VLOOKUP($A59,'Import Peak Change'!$A$106:BW$202,75,FALSE())),0,(VLOOKUP($A59,'Import Peak'!$A$3:BW$99,75,FALSE())-VLOOKUP($A59,'Import Peak Change'!$A$106:BW$202,75,FALSE())))</f>
        <v>0</v>
      </c>
      <c r="BX59" s="193" t="n">
        <f aca="false">IF(ISERROR(VLOOKUP($A59,'Import Peak'!$A$3:BX$99,76,FALSE())-VLOOKUP($A59,'Import Peak Change'!$A$106:BX$202,76,FALSE())),0,(VLOOKUP($A59,'Import Peak'!$A$3:BX$99,76,FALSE())-VLOOKUP($A59,'Import Peak Change'!$A$106:BX$202,76,FALSE())))</f>
        <v>0</v>
      </c>
      <c r="BY59" s="193" t="n">
        <f aca="false">IF(ISERROR(VLOOKUP($A59,'Import Peak'!$A$3:BY$99,77,FALSE())-VLOOKUP($A59,'Import Peak Change'!$A$106:BY$202,77,FALSE())),0,(VLOOKUP($A59,'Import Peak'!$A$3:BY$99,77,FALSE())-VLOOKUP($A59,'Import Peak Change'!$A$106:BY$202,77,FALSE())))</f>
        <v>0</v>
      </c>
      <c r="BZ59" s="193" t="n">
        <f aca="false">IF(ISERROR(VLOOKUP($A59,'Import Peak'!$A$3:BZ$99,78,FALSE())-VLOOKUP($A59,'Import Peak Change'!$A$106:BZ$202,78,FALSE())),0,(VLOOKUP($A59,'Import Peak'!$A$3:BZ$99,78,FALSE())-VLOOKUP($A59,'Import Peak Change'!$A$106:BZ$202,78,FALSE())))</f>
        <v>0</v>
      </c>
      <c r="CA59" s="193" t="n">
        <f aca="false">IF(ISERROR(VLOOKUP($A59,'Import Peak'!$A$3:CA$99,79,FALSE())-VLOOKUP($A59,'Import Peak Change'!$A$106:CA$202,79,FALSE())),0,(VLOOKUP($A59,'Import Peak'!$A$3:CA$99,79,FALSE())-VLOOKUP($A59,'Import Peak Change'!$A$106:CA$202,79,FALSE())))</f>
        <v>0</v>
      </c>
      <c r="CB59" s="193" t="n">
        <f aca="false">IF(ISERROR(VLOOKUP($A59,'Import Peak'!$A$3:CB$99,80,FALSE())-VLOOKUP($A59,'Import Peak Change'!$A$106:CB$202,80,FALSE())),0,(VLOOKUP($A59,'Import Peak'!$A$3:CB$99,80,FALSE())-VLOOKUP($A59,'Import Peak Change'!$A$106:CB$202,80,FALSE())))</f>
        <v>0</v>
      </c>
      <c r="CC59" s="193" t="n">
        <f aca="false">IF(ISERROR(VLOOKUP($A59,'Import Peak'!$A$3:CC$99,81,FALSE())-VLOOKUP($A59,'Import Peak Change'!$A$106:CC$202,81,FALSE())),0,(VLOOKUP($A59,'Import Peak'!$A$3:CC$99,81,FALSE())-VLOOKUP($A59,'Import Peak Change'!$A$106:CC$202,81,FALSE())))</f>
        <v>0</v>
      </c>
      <c r="CD59" s="193" t="n">
        <f aca="false">IF(ISERROR(VLOOKUP($A59,'Import Peak'!$A$3:CD$99,82,FALSE())-VLOOKUP($A59,'Import Peak Change'!$A$106:CD$202,82,FALSE())),0,(VLOOKUP($A59,'Import Peak'!$A$3:CD$99,82,FALSE())-VLOOKUP($A59,'Import Peak Change'!$A$106:CD$202,82,FALSE())))</f>
        <v>0</v>
      </c>
      <c r="CE59" s="193" t="n">
        <f aca="false">IF(ISERROR(VLOOKUP($A59,'Import Peak'!$A$3:CE$99,83,FALSE())-VLOOKUP($A59,'Import Peak Change'!$A$106:CE$202,83,FALSE())),0,(VLOOKUP($A59,'Import Peak'!$A$3:CE$99,83,FALSE())-VLOOKUP($A59,'Import Peak Change'!$A$106:CE$202,83,FALSE())))</f>
        <v>0</v>
      </c>
      <c r="CF59" s="193" t="n">
        <f aca="false">IF(ISERROR(VLOOKUP($A59,'Import Peak'!$A$3:CF$99,84,FALSE())-VLOOKUP($A59,'Import Peak Change'!$A$106:CF$202,84,FALSE())),0,(VLOOKUP($A59,'Import Peak'!$A$3:CF$99,84,FALSE())-VLOOKUP($A59,'Import Peak Change'!$A$106:CF$202,84,FALSE())))</f>
        <v>0</v>
      </c>
      <c r="CG59" s="193" t="n">
        <f aca="false">IF(ISERROR(VLOOKUP($A59,'Import Peak'!$A$3:CG$99,85,FALSE())-VLOOKUP($A59,'Import Peak Change'!$A$106:CG$202,85,FALSE())),0,(VLOOKUP($A59,'Import Peak'!$A$3:CG$99,85,FALSE())-VLOOKUP($A59,'Import Peak Change'!$A$106:CG$202,85,FALSE())))</f>
        <v>0</v>
      </c>
      <c r="CH59" s="193" t="n">
        <f aca="false">IF(ISERROR(VLOOKUP($A59,'Import Peak'!$A$3:CH$99,86,FALSE())-VLOOKUP($A59,'Import Peak Change'!$A$106:CH$202,86,FALSE())),0,(VLOOKUP($A59,'Import Peak'!$A$3:CH$99,86,FALSE())-VLOOKUP($A59,'Import Peak Change'!$A$106:CH$202,86,FALSE())))</f>
        <v>0</v>
      </c>
      <c r="CI59" s="193" t="n">
        <f aca="false">IF(ISERROR(VLOOKUP($A59,'Import Peak'!$A$3:CI$99,87,FALSE())-VLOOKUP($A59,'Import Peak Change'!$A$106:CI$202,87,FALSE())),0,(VLOOKUP($A59,'Import Peak'!$A$3:CI$99,87,FALSE())-VLOOKUP($A59,'Import Peak Change'!$A$106:CI$202,87,FALSE())))</f>
        <v>0</v>
      </c>
      <c r="CJ59" s="193" t="n">
        <f aca="false">IF(ISERROR(VLOOKUP($A59,'Import Peak'!$A$3:CJ$99,88,FALSE())-VLOOKUP($A59,'Import Peak Change'!$A$106:CJ$202,88,FALSE())),0,(VLOOKUP($A59,'Import Peak'!$A$3:CJ$99,88,FALSE())-VLOOKUP($A59,'Import Peak Change'!$A$106:CJ$202,88,FALSE())))</f>
        <v>0</v>
      </c>
      <c r="CK59" s="193" t="n">
        <f aca="false">IF(ISERROR(VLOOKUP($A59,'Import Peak'!$A$3:CK$99,89,FALSE())-VLOOKUP($A59,'Import Peak Change'!$A$106:CK$202,89,FALSE())),0,(VLOOKUP($A59,'Import Peak'!$A$3:CK$99,89,FALSE())-VLOOKUP($A59,'Import Peak Change'!$A$106:CK$202,89,FALSE())))</f>
        <v>0</v>
      </c>
      <c r="CL59" s="193" t="n">
        <f aca="false">IF(ISERROR(VLOOKUP($A59,'Import Peak'!$A$3:CL$99,90,FALSE())-VLOOKUP($A59,'Import Peak Change'!$A$106:CL$202,90,FALSE())),0,(VLOOKUP($A59,'Import Peak'!$A$3:CL$99,90,FALSE())-VLOOKUP($A59,'Import Peak Change'!$A$106:CL$202,90,FALSE())))</f>
        <v>0</v>
      </c>
      <c r="CM59" s="193" t="n">
        <f aca="false">IF(ISERROR(VLOOKUP($A59,'Import Peak'!$A$3:CM$99,91,FALSE())-VLOOKUP($A59,'Import Peak Change'!$A$106:CM$202,91,FALSE())),0,(VLOOKUP($A59,'Import Peak'!$A$3:CM$99,91,FALSE())-VLOOKUP($A59,'Import Peak Change'!$A$106:CM$202,91,FALSE())))</f>
        <v>0</v>
      </c>
      <c r="CN59" s="193" t="n">
        <f aca="false">IF(ISERROR(VLOOKUP($A59,'Import Peak'!$A$3:CN$99,92,FALSE())-VLOOKUP($A59,'Import Peak Change'!$A$106:CN$202,92,FALSE())),0,(VLOOKUP($A59,'Import Peak'!$A$3:CN$99,92,FALSE())-VLOOKUP($A59,'Import Peak Change'!$A$106:CN$202,92,FALSE())))</f>
        <v>0</v>
      </c>
      <c r="CO59" s="193" t="n">
        <f aca="false">IF(ISERROR(VLOOKUP($A59,'Import Peak'!$A$3:CO$99,93,FALSE())-VLOOKUP($A59,'Import Peak Change'!$A$106:CO$202,93,FALSE())),0,(VLOOKUP($A59,'Import Peak'!$A$3:CO$99,93,FALSE())-VLOOKUP($A59,'Import Peak Change'!$A$106:CO$202,93,FALSE())))</f>
        <v>0</v>
      </c>
      <c r="CP59" s="193" t="n">
        <f aca="false">IF(ISERROR(VLOOKUP($A59,'Import Peak'!$A$3:CP$99,94,FALSE())-VLOOKUP($A59,'Import Peak Change'!$A$106:CP$202,94,FALSE())),0,(VLOOKUP($A59,'Import Peak'!$A$3:CP$99,94,FALSE())-VLOOKUP($A59,'Import Peak Change'!$A$106:CP$202,94,FALSE())))</f>
        <v>0</v>
      </c>
      <c r="CQ59" s="193" t="n">
        <f aca="false">IF(ISERROR(VLOOKUP($A59,'Import Peak'!$A$3:CQ$99,95,FALSE())-VLOOKUP($A59,'Import Peak Change'!$A$106:CQ$202,95,FALSE())),0,(VLOOKUP($A59,'Import Peak'!$A$3:CQ$99,95,FALSE())-VLOOKUP($A59,'Import Peak Change'!$A$106:CQ$202,95,FALSE())))</f>
        <v>0</v>
      </c>
      <c r="CR59" s="193" t="n">
        <f aca="false">IF(ISERROR(VLOOKUP($A59,'Import Peak'!$A$3:CR$99,96,FALSE())-VLOOKUP($A59,'Import Peak Change'!$A$106:CR$202,96,FALSE())),0,(VLOOKUP($A59,'Import Peak'!$A$3:CR$99,96,FALSE())-VLOOKUP($A59,'Import Peak Change'!$A$106:CR$202,96,FALSE())))</f>
        <v>0</v>
      </c>
      <c r="CS59" s="193" t="n">
        <f aca="false">IF(ISERROR(VLOOKUP($A59,'Import Peak'!$A$3:CS$99,97,FALSE())-VLOOKUP($A59,'Import Peak Change'!$A$106:CS$202,97,FALSE())),0,(VLOOKUP($A59,'Import Peak'!$A$3:CS$99,97,FALSE())-VLOOKUP($A59,'Import Peak Change'!$A$106:CS$202,97,FALSE())))</f>
        <v>0</v>
      </c>
      <c r="CT59" s="193" t="n">
        <f aca="false">IF(ISERROR(VLOOKUP($A59,'Import Peak'!$A$3:CT$99,98,FALSE())-VLOOKUP($A59,'Import Peak Change'!$A$106:CT$202,98,FALSE())),0,(VLOOKUP($A59,'Import Peak'!$A$3:CT$99,98,FALSE())-VLOOKUP($A59,'Import Peak Change'!$A$106:CT$202,98,FALSE())))</f>
        <v>0</v>
      </c>
      <c r="CU59" s="193" t="n">
        <f aca="false">IF(ISERROR(VLOOKUP($A59,'Import Peak'!$A$3:CU$99,99,FALSE())-VLOOKUP($A59,'Import Peak Change'!$A$106:CU$202,99,FALSE())),0,(VLOOKUP($A59,'Import Peak'!$A$3:CU$99,99,FALSE())-VLOOKUP($A59,'Import Peak Change'!$A$106:CU$202,99,FALSE())))</f>
        <v>0</v>
      </c>
      <c r="CV59" s="193" t="n">
        <f aca="false">IF(ISERROR(VLOOKUP($A59,'Import Peak'!$A$3:CV$99,100,FALSE())-VLOOKUP($A59,'Import Peak Change'!$A$106:CV$202,100,FALSE())),0,(VLOOKUP($A59,'Import Peak'!$A$3:CV$99,100,FALSE())-VLOOKUP($A59,'Import Peak Change'!$A$106:CV$202,100,FALSE())))</f>
        <v>0</v>
      </c>
      <c r="CW59" s="193" t="n">
        <f aca="false">IF(ISERROR(VLOOKUP($A59,'Import Peak'!$A$3:CW$99,101,FALSE())-VLOOKUP($A59,'Import Peak Change'!$A$106:CW$202,101,FALSE())),0,(VLOOKUP($A59,'Import Peak'!$A$3:CW$99,101,FALSE())-VLOOKUP($A59,'Import Peak Change'!$A$106:CW$202,101,FALSE())))</f>
        <v>0</v>
      </c>
      <c r="CX59" s="193" t="n">
        <f aca="false">IF(ISERROR(VLOOKUP($A59,'Import Peak'!$A$3:CX$99,102,FALSE())-VLOOKUP($A59,'Import Peak Change'!$A$106:CX$202,102,FALSE())),0,(VLOOKUP($A59,'Import Peak'!$A$3:CX$99,102,FALSE())-VLOOKUP($A59,'Import Peak Change'!$A$106:CX$202,102,FALSE())))</f>
        <v>0</v>
      </c>
      <c r="CY59" s="193" t="n">
        <f aca="false">IF(ISERROR(VLOOKUP($A59,'Import Peak'!$A$3:CY$99,103,FALSE())-VLOOKUP($A59,'Import Peak Change'!$A$106:CY$202,103,FALSE())),0,(VLOOKUP($A59,'Import Peak'!$A$3:CY$99,103,FALSE())-VLOOKUP($A59,'Import Peak Change'!$A$106:CY$202,103,FALSE())))</f>
        <v>0</v>
      </c>
      <c r="CZ59" s="193" t="n">
        <f aca="false">IF(ISERROR(VLOOKUP($A59,'Import Peak'!$A$3:CZ$99,104,FALSE())-VLOOKUP($A59,'Import Peak Change'!$A$106:CZ$202,104,FALSE())),0,(VLOOKUP($A59,'Import Peak'!$A$3:CZ$99,104,FALSE())-VLOOKUP($A59,'Import Peak Change'!$A$106:CZ$202,104,FALSE())))</f>
        <v>0</v>
      </c>
      <c r="DA59" s="193" t="n">
        <f aca="false">IF(ISERROR(VLOOKUP($A59,'Import Peak'!$A$3:DA$99,105,FALSE())-VLOOKUP($A59,'Import Peak Change'!$A$106:DA$202,105,FALSE())),0,(VLOOKUP($A59,'Import Peak'!$A$3:DA$99,105,FALSE())-VLOOKUP($A59,'Import Peak Change'!$A$106:DA$202,105,FALSE())))</f>
        <v>0</v>
      </c>
      <c r="DB59" s="193" t="n">
        <f aca="false">IF(ISERROR(VLOOKUP($A59,'Import Peak'!$A$3:DB$99,106,FALSE())-VLOOKUP($A59,'Import Peak Change'!$A$106:DB$202,106,FALSE())),0,(VLOOKUP($A59,'Import Peak'!$A$3:DB$99,106,FALSE())-VLOOKUP($A59,'Import Peak Change'!$A$106:DB$202,106,FALSE())))</f>
        <v>0</v>
      </c>
      <c r="DC59" s="193" t="n">
        <f aca="false">IF(ISERROR(VLOOKUP($A59,'Import Peak'!$A$3:DC$99,107,FALSE())-VLOOKUP($A59,'Import Peak Change'!$A$106:DC$202,107,FALSE())),0,(VLOOKUP($A59,'Import Peak'!$A$3:DC$99,107,FALSE())-VLOOKUP($A59,'Import Peak Change'!$A$106:DC$202,107,FALSE())))</f>
        <v>0</v>
      </c>
      <c r="DD59" s="193" t="n">
        <f aca="false">IF(ISERROR(VLOOKUP($A59,'Import Peak'!$A$3:DD$99,108,FALSE())-VLOOKUP($A59,'Import Peak Change'!$A$106:DD$202,108,FALSE())),0,(VLOOKUP($A59,'Import Peak'!$A$3:DD$99,108,FALSE())-VLOOKUP($A59,'Import Peak Change'!$A$106:DD$202,108,FALSE())))</f>
        <v>0</v>
      </c>
      <c r="DE59" s="193" t="n">
        <f aca="false">IF(ISERROR(VLOOKUP($A59,'Import Peak'!$A$3:DE$99,109,FALSE())-VLOOKUP($A59,'Import Peak Change'!$A$106:DE$202,109,FALSE())),0,(VLOOKUP($A59,'Import Peak'!$A$3:DE$99,109,FALSE())-VLOOKUP($A59,'Import Peak Change'!$A$106:DE$202,109,FALSE())))</f>
        <v>0</v>
      </c>
      <c r="DF59" s="193" t="n">
        <f aca="false">IF(ISERROR(VLOOKUP($A59,'Import Peak'!$A$3:DF$99,110,FALSE())-VLOOKUP($A59,'Import Peak Change'!$A$106:DF$202,110,FALSE())),0,(VLOOKUP($A59,'Import Peak'!$A$3:DF$99,110,FALSE())-VLOOKUP($A59,'Import Peak Change'!$A$106:DF$202,110,FALSE())))</f>
        <v>0</v>
      </c>
      <c r="DG59" s="193" t="n">
        <f aca="false">IF(ISERROR(VLOOKUP($A59,'Import Peak'!$A$3:DG$99,111,FALSE())-VLOOKUP($A59,'Import Peak Change'!$A$106:DG$202,111,FALSE())),0,(VLOOKUP($A59,'Import Peak'!$A$3:DG$99,111,FALSE())-VLOOKUP($A59,'Import Peak Change'!$A$106:DG$202,111,FALSE())))</f>
        <v>0</v>
      </c>
      <c r="DH59" s="193" t="n">
        <f aca="false">IF(ISERROR(VLOOKUP($A59,'Import Peak'!$A$3:DH$99,112,FALSE())-VLOOKUP($A59,'Import Peak Change'!$A$106:DH$202,112,FALSE())),0,(VLOOKUP($A59,'Import Peak'!$A$3:DH$99,112,FALSE())-VLOOKUP($A59,'Import Peak Change'!$A$106:DH$202,112,FALSE())))</f>
        <v>0</v>
      </c>
      <c r="DI59" s="193" t="n">
        <f aca="false">IF(ISERROR(VLOOKUP($A59,'Import Peak'!$A$3:DI$99,113,FALSE())-VLOOKUP($A59,'Import Peak Change'!$A$106:DI$202,113,FALSE())),0,(VLOOKUP($A59,'Import Peak'!$A$3:DI$99,113,FALSE())-VLOOKUP($A59,'Import Peak Change'!$A$106:DI$202,113,FALSE())))</f>
        <v>0</v>
      </c>
      <c r="DJ59" s="193" t="n">
        <f aca="false">IF(ISERROR(VLOOKUP($A59,'Import Peak'!$A$3:DJ$99,114,FALSE())-VLOOKUP($A59,'Import Peak Change'!$A$106:DJ$202,114,FALSE())),0,(VLOOKUP($A59,'Import Peak'!$A$3:DJ$99,114,FALSE())-VLOOKUP($A59,'Import Peak Change'!$A$106:DJ$202,114,FALSE())))</f>
        <v>0</v>
      </c>
      <c r="DK59" s="193" t="n">
        <f aca="false">IF(ISERROR(VLOOKUP($A59,'Import Peak'!$A$3:DK$99,115,FALSE())-VLOOKUP($A59,'Import Peak Change'!$A$106:DK$202,115,FALSE())),0,(VLOOKUP($A59,'Import Peak'!$A$3:DK$99,115,FALSE())-VLOOKUP($A59,'Import Peak Change'!$A$106:DK$202,115,FALSE())))</f>
        <v>0</v>
      </c>
      <c r="DL59" s="193" t="n">
        <f aca="false">IF(ISERROR(VLOOKUP($A59,'Import Peak'!$A$3:DL$99,116,FALSE())-VLOOKUP($A59,'Import Peak Change'!$A$106:DL$202,116,FALSE())),0,(VLOOKUP($A59,'Import Peak'!$A$3:DL$99,116,FALSE())-VLOOKUP($A59,'Import Peak Change'!$A$106:DL$202,116,FALSE())))</f>
        <v>0</v>
      </c>
      <c r="DM59" s="193" t="n">
        <f aca="false">IF(ISERROR(VLOOKUP($A59,'Import Peak'!$A$3:DM$99,117,FALSE())-VLOOKUP($A59,'Import Peak Change'!$A$106:DM$202,117,FALSE())),0,(VLOOKUP($A59,'Import Peak'!$A$3:DM$99,117,FALSE())-VLOOKUP($A59,'Import Peak Change'!$A$106:DM$202,117,FALSE())))</f>
        <v>0</v>
      </c>
      <c r="DN59" s="193" t="n">
        <f aca="false">IF(ISERROR(VLOOKUP($A59,'Import Peak'!$A$3:DN$99,118,FALSE())-VLOOKUP($A59,'Import Peak Change'!$A$106:DN$202,118,FALSE())),0,(VLOOKUP($A59,'Import Peak'!$A$3:DN$99,118,FALSE())-VLOOKUP($A59,'Import Peak Change'!$A$106:DN$202,118,FALSE())))</f>
        <v>0</v>
      </c>
      <c r="DO59" s="193" t="n">
        <f aca="false">IF(ISERROR(VLOOKUP($A59,'Import Peak'!$A$3:DO$99,119,FALSE())-VLOOKUP($A59,'Import Peak Change'!$A$106:DO$202,119,FALSE())),0,(VLOOKUP($A59,'Import Peak'!$A$3:DO$99,119,FALSE())-VLOOKUP($A59,'Import Peak Change'!$A$106:DO$202,119,FALSE())))</f>
        <v>0</v>
      </c>
      <c r="DP59" s="193" t="n">
        <f aca="false">IF(ISERROR(VLOOKUP($A59,'Import Peak'!$A$3:DP$99,120,FALSE())-VLOOKUP($A59,'Import Peak Change'!$A$106:DP$202,120,FALSE())),0,(VLOOKUP($A59,'Import Peak'!$A$3:DP$99,120,FALSE())-VLOOKUP($A59,'Import Peak Change'!$A$106:DP$202,120,FALSE())))</f>
        <v>0</v>
      </c>
      <c r="DQ59" s="193" t="n">
        <f aca="false">IF(ISERROR(VLOOKUP($A59,'Import Peak'!$A$3:DQ$99,121,FALSE())-VLOOKUP($A59,'Import Peak Change'!$A$106:DQ$202,121,FALSE())),0,(VLOOKUP($A59,'Import Peak'!$A$3:DQ$99,121,FALSE())-VLOOKUP($A59,'Import Peak Change'!$A$106:DQ$202,121,FALSE())))</f>
        <v>0</v>
      </c>
      <c r="DR59" s="193" t="n">
        <f aca="false">IF(ISERROR(VLOOKUP($A59,'Import Peak'!$A$3:DR$99,122,FALSE())-VLOOKUP($A59,'Import Peak Change'!$A$106:DR$202,122,FALSE())),0,(VLOOKUP($A59,'Import Peak'!$A$3:DR$99,122,FALSE())-VLOOKUP($A59,'Import Peak Change'!$A$106:DR$202,122,FALSE())))</f>
        <v>0</v>
      </c>
      <c r="DS59" s="193" t="n">
        <f aca="false">IF(ISERROR(VLOOKUP($A59,'Import Peak'!$A$3:DS$99,123,FALSE())-VLOOKUP($A59,'Import Peak Change'!$A$106:DS$202,123,FALSE())),0,(VLOOKUP($A59,'Import Peak'!$A$3:DS$99,123,FALSE())-VLOOKUP($A59,'Import Peak Change'!$A$106:DS$202,123,FALSE())))</f>
        <v>0</v>
      </c>
      <c r="DT59" s="193" t="n">
        <f aca="false">IF(ISERROR(VLOOKUP($A59,'Import Peak'!$A$3:DT$99,124,FALSE())-VLOOKUP($A59,'Import Peak Change'!$A$106:DT$202,124,FALSE())),0,(VLOOKUP($A59,'Import Peak'!$A$3:DT$99,124,FALSE())-VLOOKUP($A59,'Import Peak Change'!$A$106:DT$202,124,FALSE())))</f>
        <v>0</v>
      </c>
      <c r="DU59" s="193" t="n">
        <f aca="false">IF(ISERROR(VLOOKUP($A59,'Import Peak'!$A$3:DU$99,125,FALSE())-VLOOKUP($A59,'Import Peak Change'!$A$106:DU$202,125,FALSE())),0,(VLOOKUP($A59,'Import Peak'!$A$3:DU$99,125,FALSE())-VLOOKUP($A59,'Import Peak Change'!$A$106:DU$202,125,FALSE())))</f>
        <v>0</v>
      </c>
      <c r="DV59" s="193" t="n">
        <f aca="false">IF(ISERROR(VLOOKUP($A59,'Import Peak'!$A$3:DV$99,126,FALSE())-VLOOKUP($A59,'Import Peak Change'!$A$106:DV$202,126,FALSE())),0,(VLOOKUP($A59,'Import Peak'!$A$3:DV$99,126,FALSE())-VLOOKUP($A59,'Import Peak Change'!$A$106:DV$202,126,FALSE())))</f>
        <v>0</v>
      </c>
      <c r="DW59" s="193" t="n">
        <f aca="false">IF(ISERROR(VLOOKUP($A59,'Import Peak'!$A$3:DW$99,127,FALSE())-VLOOKUP($A59,'Import Peak Change'!$A$106:DW$202,127,FALSE())),0,(VLOOKUP($A59,'Import Peak'!$A$3:DW$99,127,FALSE())-VLOOKUP($A59,'Import Peak Change'!$A$106:DW$202,127,FALSE())))</f>
        <v>0</v>
      </c>
      <c r="DX59" s="193" t="n">
        <f aca="false">IF(ISERROR(VLOOKUP($A59,'Import Peak'!$A$3:DX$99,128,FALSE())-VLOOKUP($A59,'Import Peak Change'!$A$106:DX$202,128,FALSE())),0,(VLOOKUP($A59,'Import Peak'!$A$3:DX$99,128,FALSE())-VLOOKUP($A59,'Import Peak Change'!$A$106:DX$202,128,FALSE())))</f>
        <v>0</v>
      </c>
      <c r="DY59" s="193" t="n">
        <f aca="false">IF(ISERROR(VLOOKUP($A59,'Import Peak'!$A$3:DY$99,129,FALSE())-VLOOKUP($A59,'Import Peak Change'!$A$106:DY$202,129,FALSE())),0,(VLOOKUP($A59,'Import Peak'!$A$3:DY$99,129,FALSE())-VLOOKUP($A59,'Import Peak Change'!$A$106:DY$202,129,FALSE())))</f>
        <v>0</v>
      </c>
      <c r="DZ59" s="193" t="n">
        <f aca="false">IF(ISERROR(VLOOKUP($A59,'Import Peak'!$A$3:DZ$99,130,FALSE())-VLOOKUP($A59,'Import Peak Change'!$A$106:DZ$202,130,FALSE())),0,(VLOOKUP($A59,'Import Peak'!$A$3:DZ$99,130,FALSE())-VLOOKUP($A59,'Import Peak Change'!$A$106:DZ$202,130,FALSE())))</f>
        <v>0</v>
      </c>
      <c r="EA59" s="193" t="n">
        <f aca="false">IF(ISERROR(VLOOKUP($A59,'Import Peak'!$A$3:EA$99,131,FALSE())-VLOOKUP($A59,'Import Peak Change'!$A$106:EA$202,131,FALSE())),0,(VLOOKUP($A59,'Import Peak'!$A$3:EA$99,131,FALSE())-VLOOKUP($A59,'Import Peak Change'!$A$106:EA$202,131,FALSE())))</f>
        <v>0</v>
      </c>
      <c r="EB59" s="193" t="n">
        <f aca="false">IF(ISERROR(VLOOKUP($A59,'Import Peak'!$A$3:EB$99,132,FALSE())-VLOOKUP($A59,'Import Peak Change'!$A$106:EB$202,132,FALSE())),0,(VLOOKUP($A59,'Import Peak'!$A$3:EB$99,132,FALSE())-VLOOKUP($A59,'Import Peak Change'!$A$106:EB$202,132,FALSE())))</f>
        <v>0</v>
      </c>
      <c r="EC59" s="193" t="n">
        <f aca="false">IF(ISERROR(VLOOKUP($A59,'Import Peak'!$A$3:EC$99,133,FALSE())-VLOOKUP($A59,'Import Peak Change'!$A$106:EC$202,133,FALSE())),0,(VLOOKUP($A59,'Import Peak'!$A$3:EC$99,133,FALSE())-VLOOKUP($A59,'Import Peak Change'!$A$106:EC$202,133,FALSE())))</f>
        <v>0</v>
      </c>
      <c r="ED59" s="193" t="n">
        <f aca="false">IF(ISERROR(VLOOKUP($A59,'Import Peak'!$A$3:ED$99,134,FALSE())-VLOOKUP($A59,'Import Peak Change'!$A$106:ED$202,134,FALSE())),0,(VLOOKUP($A59,'Import Peak'!$A$3:ED$99,134,FALSE())-VLOOKUP($A59,'Import Peak Change'!$A$106:ED$202,134,FALSE())))</f>
        <v>0</v>
      </c>
      <c r="EE59" s="193" t="n">
        <f aca="false">IF(ISERROR(VLOOKUP($A59,'Import Peak'!$A$3:EE$99,135,FALSE())-VLOOKUP($A59,'Import Peak Change'!$A$106:EE$202,135,FALSE())),0,(VLOOKUP($A59,'Import Peak'!$A$3:EE$99,135,FALSE())-VLOOKUP($A59,'Import Peak Change'!$A$106:EE$202,135,FALSE())))</f>
        <v>0</v>
      </c>
      <c r="EF59" s="193" t="n">
        <f aca="false">IF(ISERROR(VLOOKUP($A59,'Import Peak'!$A$3:EF$99,136,FALSE())-VLOOKUP($A59,'Import Peak Change'!$A$106:EF$202,136,FALSE())),0,(VLOOKUP($A59,'Import Peak'!$A$3:EF$99,136,FALSE())-VLOOKUP($A59,'Import Peak Change'!$A$106:EF$202,136,FALSE())))</f>
        <v>0</v>
      </c>
      <c r="EG59" s="193" t="n">
        <f aca="false">IF(ISERROR(VLOOKUP($A59,'Import Peak'!$A$3:EG$99,137,FALSE())-VLOOKUP($A59,'Import Peak Change'!$A$106:EG$202,137,FALSE())),0,(VLOOKUP($A59,'Import Peak'!$A$3:EG$99,137,FALSE())-VLOOKUP($A59,'Import Peak Change'!$A$106:EG$202,137,FALSE())))</f>
        <v>0</v>
      </c>
      <c r="EH59" s="193" t="n">
        <f aca="false">IF(ISERROR(VLOOKUP($A59,'Import Peak'!$A$3:EH$99,138,FALSE())-VLOOKUP($A59,'Import Peak Change'!$A$106:EH$202,138,FALSE())),0,(VLOOKUP($A59,'Import Peak'!$A$3:EH$99,138,FALSE())-VLOOKUP($A59,'Import Peak Change'!$A$106:EH$202,138,FALSE())))</f>
        <v>0</v>
      </c>
      <c r="EI59" s="193" t="n">
        <f aca="false">IF(ISERROR(VLOOKUP($A59,'Import Peak'!$A$3:EI$99,139,FALSE())-VLOOKUP($A59,'Import Peak Change'!$A$106:EI$202,139,FALSE())),0,(VLOOKUP($A59,'Import Peak'!$A$3:EI$99,139,FALSE())-VLOOKUP($A59,'Import Peak Change'!$A$106:EI$202,139,FALSE())))</f>
        <v>0</v>
      </c>
      <c r="EJ59" s="193" t="n">
        <f aca="false">IF(ISERROR(VLOOKUP($A59,'Import Peak'!$A$3:EJ$99,140,FALSE())-VLOOKUP($A59,'Import Peak Change'!$A$106:EJ$202,140,FALSE())),0,(VLOOKUP($A59,'Import Peak'!$A$3:EJ$99,140,FALSE())-VLOOKUP($A59,'Import Peak Change'!$A$106:EJ$202,140,FALSE())))</f>
        <v>0</v>
      </c>
      <c r="EK59" s="193" t="n">
        <f aca="false">IF(ISERROR(VLOOKUP($A59,'Import Peak'!$A$3:EK$99,141,FALSE())-VLOOKUP($A59,'Import Peak Change'!$A$106:EK$202,141,FALSE())),0,(VLOOKUP($A59,'Import Peak'!$A$3:EK$99,141,FALSE())-VLOOKUP($A59,'Import Peak Change'!$A$106:EK$202,141,FALSE())))</f>
        <v>0</v>
      </c>
      <c r="EL59" s="193" t="n">
        <f aca="false">IF(ISERROR(VLOOKUP($A59,'Import Peak'!$A$3:EL$99,142,FALSE())-VLOOKUP($A59,'Import Peak Change'!$A$106:EL$202,142,FALSE())),0,(VLOOKUP($A59,'Import Peak'!$A$3:EL$99,142,FALSE())-VLOOKUP($A59,'Import Peak Change'!$A$106:EL$202,142,FALSE())))</f>
        <v>0</v>
      </c>
      <c r="EM59" s="193" t="n">
        <f aca="false">IF(ISERROR(VLOOKUP($A59,'Import Peak'!$A$3:EM$99,143,FALSE())-VLOOKUP($A59,'Import Peak Change'!$A$106:EM$202,143,FALSE())),0,(VLOOKUP($A59,'Import Peak'!$A$3:EM$99,143,FALSE())-VLOOKUP($A59,'Import Peak Change'!$A$106:EM$202,143,FALSE())))</f>
        <v>0</v>
      </c>
      <c r="EN59" s="193" t="n">
        <f aca="false">IF(ISERROR(VLOOKUP($A59,'Import Peak'!$A$3:EN$99,144,FALSE())-VLOOKUP($A59,'Import Peak Change'!$A$106:EN$202,144,FALSE())),0,(VLOOKUP($A59,'Import Peak'!$A$3:EN$99,144,FALSE())-VLOOKUP($A59,'Import Peak Change'!$A$106:EN$202,144,FALSE())))</f>
        <v>0</v>
      </c>
      <c r="EO59" s="193" t="n">
        <f aca="false">IF(ISERROR(VLOOKUP($A59,'Import Peak'!$A$3:EO$99,145,FALSE())-VLOOKUP($A59,'Import Peak Change'!$A$106:EO$202,145,FALSE())),0,(VLOOKUP($A59,'Import Peak'!$A$3:EO$99,145,FALSE())-VLOOKUP($A59,'Import Peak Change'!$A$106:EO$202,145,FALSE())))</f>
        <v>0</v>
      </c>
      <c r="EP59" s="193" t="n">
        <f aca="false">IF(ISERROR(VLOOKUP($A59,'Import Peak'!$A$3:EP$99,146,FALSE())-VLOOKUP($A59,'Import Peak Change'!$A$106:EP$202,146,FALSE())),0,(VLOOKUP($A59,'Import Peak'!$A$3:EP$99,146,FALSE())-VLOOKUP($A59,'Import Peak Change'!$A$106:EP$202,146,FALSE())))</f>
        <v>0</v>
      </c>
      <c r="EQ59" s="193" t="n">
        <f aca="false">IF(ISERROR(VLOOKUP($A59,'Import Peak'!$A$3:EQ$99,147,FALSE())-VLOOKUP($A59,'Import Peak Change'!$A$106:EQ$202,147,FALSE())),0,(VLOOKUP($A59,'Import Peak'!$A$3:EQ$99,147,FALSE())-VLOOKUP($A59,'Import Peak Change'!$A$106:EQ$202,147,FALSE())))</f>
        <v>0</v>
      </c>
      <c r="ER59" s="193" t="n">
        <f aca="false">IF(ISERROR(VLOOKUP($A59,'Import Peak'!$A$3:ER$99,148,FALSE())-VLOOKUP($A59,'Import Peak Change'!$A$106:ER$202,148,FALSE())),0,(VLOOKUP($A59,'Import Peak'!$A$3:ER$99,148,FALSE())-VLOOKUP($A59,'Import Peak Change'!$A$106:ER$202,148,FALSE())))</f>
        <v>0</v>
      </c>
      <c r="ES59" s="193" t="n">
        <f aca="false">IF(ISERROR(VLOOKUP($A59,'Import Peak'!$A$3:ES$99,149,FALSE())-VLOOKUP($A59,'Import Peak Change'!$A$106:ES$202,149,FALSE())),0,(VLOOKUP($A59,'Import Peak'!$A$3:ES$99,149,FALSE())-VLOOKUP($A59,'Import Peak Change'!$A$106:ES$202,149,FALSE())))</f>
        <v>0</v>
      </c>
      <c r="ET59" s="193" t="n">
        <f aca="false">IF(ISERROR(VLOOKUP($A59,'Import Peak'!$A$3:ET$99,150,FALSE())-VLOOKUP($A59,'Import Peak Change'!$A$106:ET$202,150,FALSE())),0,(VLOOKUP($A59,'Import Peak'!$A$3:ET$99,150,FALSE())-VLOOKUP($A59,'Import Peak Change'!$A$106:ET$202,150,FALSE())))</f>
        <v>0</v>
      </c>
      <c r="EU59" s="193" t="n">
        <f aca="false">IF(ISERROR(VLOOKUP($A59,'Import Peak'!$A$3:EU$99,151,FALSE())-VLOOKUP($A59,'Import Peak Change'!$A$106:EU$202,151,FALSE())),0,(VLOOKUP($A59,'Import Peak'!$A$3:EU$99,151,FALSE())-VLOOKUP($A59,'Import Peak Change'!$A$106:EU$202,151,FALSE())))</f>
        <v>0</v>
      </c>
      <c r="EV59" s="193" t="n">
        <f aca="false">IF(ISERROR(VLOOKUP($A59,'Import Peak'!$A$3:EV$99,152,FALSE())-VLOOKUP($A59,'Import Peak Change'!$A$106:EV$202,152,FALSE())),0,(VLOOKUP($A59,'Import Peak'!$A$3:EV$99,152,FALSE())-VLOOKUP($A59,'Import Peak Change'!$A$106:EV$202,152,FALSE())))</f>
        <v>0</v>
      </c>
      <c r="EW59" s="193" t="n">
        <f aca="false">IF(ISERROR(VLOOKUP($A59,'Import Peak'!$A$3:EW$99,153,FALSE())-VLOOKUP($A59,'Import Peak Change'!$A$106:EW$202,153,FALSE())),0,(VLOOKUP($A59,'Import Peak'!$A$3:EW$99,153,FALSE())-VLOOKUP($A59,'Import Peak Change'!$A$106:EW$202,153,FALSE())))</f>
        <v>0</v>
      </c>
      <c r="EX59" s="193" t="n">
        <f aca="false">IF(ISERROR(VLOOKUP($A59,'Import Peak'!$A$3:EX$99,154,FALSE())-VLOOKUP($A59,'Import Peak Change'!$A$106:EX$202,154,FALSE())),0,(VLOOKUP($A59,'Import Peak'!$A$3:EX$99,154,FALSE())-VLOOKUP($A59,'Import Peak Change'!$A$106:EX$202,154,FALSE())))</f>
        <v>0</v>
      </c>
      <c r="EY59" s="193" t="n">
        <f aca="false">IF(ISERROR(VLOOKUP($A59,'Import Peak'!$A$3:EY$99,155,FALSE())-VLOOKUP($A59,'Import Peak Change'!$A$106:EY$202,155,FALSE())),0,(VLOOKUP($A59,'Import Peak'!$A$3:EY$99,155,FALSE())-VLOOKUP($A59,'Import Peak Change'!$A$106:EY$202,155,FALSE())))</f>
        <v>0</v>
      </c>
      <c r="EZ59" s="193" t="n">
        <f aca="false">IF(ISERROR(VLOOKUP($A59,'Import Peak'!$A$3:EZ$99,156,FALSE())-VLOOKUP($A59,'Import Peak Change'!$A$106:EZ$202,156,FALSE())),0,(VLOOKUP($A59,'Import Peak'!$A$3:EZ$99,156,FALSE())-VLOOKUP($A59,'Import Peak Change'!$A$106:EZ$202,156,FALSE())))</f>
        <v>0</v>
      </c>
      <c r="FA59" s="193" t="n">
        <f aca="false">IF(ISERROR(VLOOKUP($A59,'Import Peak'!$A$3:FA$99,157,FALSE())-VLOOKUP($A59,'Import Peak Change'!$A$106:FA$202,157,FALSE())),0,(VLOOKUP($A59,'Import Peak'!$A$3:FA$99,157,FALSE())-VLOOKUP($A59,'Import Peak Change'!$A$106:FA$202,157,FALSE())))</f>
        <v>0</v>
      </c>
      <c r="FB59" s="193" t="n">
        <f aca="false">IF(ISERROR(VLOOKUP($A59,'Import Peak'!$A$3:FB$99,158,FALSE())-VLOOKUP($A59,'Import Peak Change'!$A$106:FB$202,158,FALSE())),0,(VLOOKUP($A59,'Import Peak'!$A$3:FB$99,158,FALSE())-VLOOKUP($A59,'Import Peak Change'!$A$106:FB$202,158,FALSE())))</f>
        <v>0</v>
      </c>
      <c r="FC59" s="193" t="n">
        <f aca="false">IF(ISERROR(VLOOKUP($A59,'Import Peak'!$A$3:FC$99,159,FALSE())-VLOOKUP($A59,'Import Peak Change'!$A$106:FC$202,159,FALSE())),0,(VLOOKUP($A59,'Import Peak'!$A$3:FC$99,159,FALSE())-VLOOKUP($A59,'Import Peak Change'!$A$106:FC$202,159,FALSE())))</f>
        <v>0</v>
      </c>
      <c r="FD59" s="193" t="n">
        <f aca="false">IF(ISERROR(VLOOKUP($A59,'Import Peak'!$A$3:FD$99,160,FALSE())-VLOOKUP($A59,'Import Peak Change'!$A$106:FD$202,160,FALSE())),0,(VLOOKUP($A59,'Import Peak'!$A$3:FD$99,160,FALSE())-VLOOKUP($A59,'Import Peak Change'!$A$106:FD$202,160,FALSE())))</f>
        <v>0</v>
      </c>
      <c r="FE59" s="193" t="n">
        <f aca="false">IF(ISERROR(VLOOKUP($A59,'Import Peak'!$A$3:FE$99,161,FALSE())-VLOOKUP($A59,'Import Peak Change'!$A$106:FE$202,161,FALSE())),0,(VLOOKUP($A59,'Import Peak'!$A$3:FE$99,161,FALSE())-VLOOKUP($A59,'Import Peak Change'!$A$106:FE$202,161,FALSE())))</f>
        <v>0</v>
      </c>
      <c r="FF59" s="193" t="n">
        <f aca="false">IF(ISERROR(VLOOKUP($A59,'Import Peak'!$A$3:FF$99,162,FALSE())-VLOOKUP($A59,'Import Peak Change'!$A$106:FF$202,162,FALSE())),0,(VLOOKUP($A59,'Import Peak'!$A$3:FF$99,162,FALSE())-VLOOKUP($A59,'Import Peak Change'!$A$106:FF$202,162,FALSE())))</f>
        <v>0</v>
      </c>
      <c r="FG59" s="193" t="n">
        <f aca="false">IF(ISERROR(VLOOKUP($A59,'Import Peak'!$A$3:FG$99,163,FALSE())-VLOOKUP($A59,'Import Peak Change'!$A$106:FG$202,163,FALSE())),0,(VLOOKUP($A59,'Import Peak'!$A$3:FG$99,163,FALSE())-VLOOKUP($A59,'Import Peak Change'!$A$106:FG$202,163,FALSE())))</f>
        <v>0</v>
      </c>
      <c r="FH59" s="193" t="n">
        <f aca="false">IF(ISERROR(VLOOKUP($A59,'Import Peak'!$A$3:FH$99,164,FALSE())-VLOOKUP($A59,'Import Peak Change'!$A$106:FH$202,164,FALSE())),0,(VLOOKUP($A59,'Import Peak'!$A$3:FH$99,164,FALSE())-VLOOKUP($A59,'Import Peak Change'!$A$106:FH$202,164,FALSE())))</f>
        <v>0</v>
      </c>
      <c r="FI59" s="193" t="n">
        <f aca="false">IF(ISERROR(VLOOKUP($A59,'Import Peak'!$A$3:FI$99,165,FALSE())-VLOOKUP($A59,'Import Peak Change'!$A$106:FI$202,165,FALSE())),0,(VLOOKUP($A59,'Import Peak'!$A$3:FI$99,165,FALSE())-VLOOKUP($A59,'Import Peak Change'!$A$106:FI$202,165,FALSE())))</f>
        <v>0</v>
      </c>
      <c r="FJ59" s="193" t="n">
        <f aca="false">IF(ISERROR(VLOOKUP($A59,'Import Peak'!$A$3:FJ$99,166,FALSE())-VLOOKUP($A59,'Import Peak Change'!$A$106:FJ$202,166,FALSE())),0,(VLOOKUP($A59,'Import Peak'!$A$3:FJ$99,166,FALSE())-VLOOKUP($A59,'Import Peak Change'!$A$106:FJ$202,166,FALSE())))</f>
        <v>0</v>
      </c>
      <c r="FK59" s="193" t="n">
        <f aca="false">IF(ISERROR(VLOOKUP($A59,'Import Peak'!$A$3:FK$99,167,FALSE())-VLOOKUP($A59,'Import Peak Change'!$A$106:FK$202,167,FALSE())),0,(VLOOKUP($A59,'Import Peak'!$A$3:FK$99,167,FALSE())-VLOOKUP($A59,'Import Peak Change'!$A$106:FK$202,167,FALSE())))</f>
        <v>0</v>
      </c>
      <c r="FL59" s="193" t="n">
        <f aca="false">IF(ISERROR(VLOOKUP($A59,'Import Peak'!$A$3:FL$99,168,FALSE())-VLOOKUP($A59,'Import Peak Change'!$A$106:FL$202,168,FALSE())),0,(VLOOKUP($A59,'Import Peak'!$A$3:FL$99,168,FALSE())-VLOOKUP($A59,'Import Peak Change'!$A$106:FL$202,168,FALSE())))</f>
        <v>0</v>
      </c>
      <c r="FM59" s="193" t="n">
        <f aca="false">IF(ISERROR(VLOOKUP($A59,'Import Peak'!$A$3:FM$99,169,FALSE())-VLOOKUP($A59,'Import Peak Change'!$A$106:FM$202,169,FALSE())),0,(VLOOKUP($A59,'Import Peak'!$A$3:FM$99,169,FALSE())-VLOOKUP($A59,'Import Peak Change'!$A$106:FM$202,169,FALSE())))</f>
        <v>0</v>
      </c>
      <c r="FN59" s="193" t="n">
        <f aca="false">IF(ISERROR(VLOOKUP($A59,'Import Peak'!$A$3:FN$99,170,FALSE())-VLOOKUP($A59,'Import Peak Change'!$A$106:FN$202,170,FALSE())),0,(VLOOKUP($A59,'Import Peak'!$A$3:FN$99,170,FALSE())-VLOOKUP($A59,'Import Peak Change'!$A$106:FN$202,170,FALSE())))</f>
        <v>0</v>
      </c>
      <c r="FO59" s="193" t="n">
        <f aca="false">IF(ISERROR(VLOOKUP($A59,'Import Peak'!$A$3:FO$99,171,FALSE())-VLOOKUP($A59,'Import Peak Change'!$A$106:FO$202,171,FALSE())),0,(VLOOKUP($A59,'Import Peak'!$A$3:FO$99,171,FALSE())-VLOOKUP($A59,'Import Peak Change'!$A$106:FO$202,171,FALSE())))</f>
        <v>0</v>
      </c>
      <c r="FP59" s="193" t="n">
        <f aca="false">IF(ISERROR(VLOOKUP($A59,'Import Peak'!$A$3:FP$99,172,FALSE())-VLOOKUP($A59,'Import Peak Change'!$A$106:FP$202,172,FALSE())),0,(VLOOKUP($A59,'Import Peak'!$A$3:FP$99,172,FALSE())-VLOOKUP($A59,'Import Peak Change'!$A$106:FP$202,172,FALSE())))</f>
        <v>0</v>
      </c>
      <c r="FQ59" s="193" t="n">
        <f aca="false">IF(ISERROR(VLOOKUP($A59,'Import Peak'!$A$3:FQ$99,173,FALSE())-VLOOKUP($A59,'Import Peak Change'!$A$106:FQ$202,173,FALSE())),0,(VLOOKUP($A59,'Import Peak'!$A$3:FQ$99,173,FALSE())-VLOOKUP($A59,'Import Peak Change'!$A$106:FQ$202,173,FALSE())))</f>
        <v>0</v>
      </c>
      <c r="FR59" s="193" t="n">
        <f aca="false">IF(ISERROR(VLOOKUP($A59,'Import Peak'!$A$3:FR$99,174,FALSE())-VLOOKUP($A59,'Import Peak Change'!$A$106:FR$202,174,FALSE())),0,(VLOOKUP($A59,'Import Peak'!$A$3:FR$99,174,FALSE())-VLOOKUP($A59,'Import Peak Change'!$A$106:FR$202,174,FALSE())))</f>
        <v>0</v>
      </c>
      <c r="FS59" s="193" t="n">
        <f aca="false">IF(ISERROR(VLOOKUP($A59,'Import Peak'!$A$3:FS$99,175,FALSE())-VLOOKUP($A59,'Import Peak Change'!$A$106:FS$202,175,FALSE())),0,(VLOOKUP($A59,'Import Peak'!$A$3:FS$99,175,FALSE())-VLOOKUP($A59,'Import Peak Change'!$A$106:FS$202,175,FALSE())))</f>
        <v>0</v>
      </c>
      <c r="FT59" s="193" t="n">
        <f aca="false">IF(ISERROR(VLOOKUP($A59,'Import Peak'!$A$3:FT$99,176,FALSE())-VLOOKUP($A59,'Import Peak Change'!$A$106:FT$202,176,FALSE())),0,(VLOOKUP($A59,'Import Peak'!$A$3:FT$99,176,FALSE())-VLOOKUP($A59,'Import Peak Change'!$A$106:FT$202,176,FALSE())))</f>
        <v>0</v>
      </c>
      <c r="FU59" s="193" t="n">
        <f aca="false">IF(ISERROR(VLOOKUP($A59,'Import Peak'!$A$3:FU$99,177,FALSE())-VLOOKUP($A59,'Import Peak Change'!$A$106:FU$202,177,FALSE())),0,(VLOOKUP($A59,'Import Peak'!$A$3:FU$99,177,FALSE())-VLOOKUP($A59,'Import Peak Change'!$A$106:FU$202,177,FALSE())))</f>
        <v>0</v>
      </c>
      <c r="FV59" s="193" t="n">
        <f aca="false">IF(ISERROR(VLOOKUP($A59,'Import Peak'!$A$3:FV$99,178,FALSE())-VLOOKUP($A59,'Import Peak Change'!$A$106:FV$202,178,FALSE())),0,(VLOOKUP($A59,'Import Peak'!$A$3:FV$99,178,FALSE())-VLOOKUP($A59,'Import Peak Change'!$A$106:FV$202,178,FALSE())))</f>
        <v>0</v>
      </c>
      <c r="FW59" s="193" t="n">
        <f aca="false">IF(ISERROR(VLOOKUP($A59,'Import Peak'!$A$3:FW$99,179,FALSE())-VLOOKUP($A59,'Import Peak Change'!$A$106:FW$202,179,FALSE())),0,(VLOOKUP($A59,'Import Peak'!$A$3:FW$99,179,FALSE())-VLOOKUP($A59,'Import Peak Change'!$A$106:FW$202,179,FALSE())))</f>
        <v>0</v>
      </c>
      <c r="FX59" s="193" t="n">
        <f aca="false">IF(ISERROR(VLOOKUP($A59,'Import Peak'!$A$3:FX$99,180,FALSE())-VLOOKUP($A59,'Import Peak Change'!$A$106:FX$202,180,FALSE())),0,(VLOOKUP($A59,'Import Peak'!$A$3:FX$99,180,FALSE())-VLOOKUP($A59,'Import Peak Change'!$A$106:FX$202,180,FALSE())))</f>
        <v>0</v>
      </c>
      <c r="FY59" s="193" t="n">
        <f aca="false">IF(ISERROR(VLOOKUP($A59,'Import Peak'!$A$3:FY$99,181,FALSE())-VLOOKUP($A59,'Import Peak Change'!$A$106:FY$202,181,FALSE())),0,(VLOOKUP($A59,'Import Peak'!$A$3:FY$99,181,FALSE())-VLOOKUP($A59,'Import Peak Change'!$A$106:FY$202,181,FALSE())))</f>
        <v>0</v>
      </c>
      <c r="FZ59" s="193" t="n">
        <f aca="false">IF(ISERROR(VLOOKUP($A59,'Import Peak'!$A$3:FZ$99,182,FALSE())-VLOOKUP($A59,'Import Peak Change'!$A$106:FZ$202,182,FALSE())),0,(VLOOKUP($A59,'Import Peak'!$A$3:FZ$99,182,FALSE())-VLOOKUP($A59,'Import Peak Change'!$A$106:FZ$202,182,FALSE())))</f>
        <v>0</v>
      </c>
      <c r="GA59" s="193" t="n">
        <f aca="false">IF(ISERROR(VLOOKUP($A59,'Import Peak'!$A$3:GA$99,183,FALSE())-VLOOKUP($A59,'Import Peak Change'!$A$106:GA$202,183,FALSE())),0,(VLOOKUP($A59,'Import Peak'!$A$3:GA$99,183,FALSE())-VLOOKUP($A59,'Import Peak Change'!$A$106:GA$202,183,FALSE())))</f>
        <v>0</v>
      </c>
      <c r="GB59" s="193" t="n">
        <f aca="false">IF(ISERROR(VLOOKUP($A59,'Import Peak'!$A$3:GB$99,184,FALSE())-VLOOKUP($A59,'Import Peak Change'!$A$106:GB$202,184,FALSE())),0,(VLOOKUP($A59,'Import Peak'!$A$3:GB$99,184,FALSE())-VLOOKUP($A59,'Import Peak Change'!$A$106:GB$202,184,FALSE())))</f>
        <v>0</v>
      </c>
      <c r="GC59" s="193" t="n">
        <f aca="false">IF(ISERROR(VLOOKUP($A59,'Import Peak'!$A$3:GC$99,185,FALSE())-VLOOKUP($A59,'Import Peak Change'!$A$106:GC$202,185,FALSE())),0,(VLOOKUP($A59,'Import Peak'!$A$3:GC$99,185,FALSE())-VLOOKUP($A59,'Import Peak Change'!$A$106:GC$202,185,FALSE())))</f>
        <v>0</v>
      </c>
      <c r="GD59" s="193" t="n">
        <f aca="false">IF(ISERROR(VLOOKUP($A59,'Import Peak'!$A$3:GD$99,186,FALSE())-VLOOKUP($A59,'Import Peak Change'!$A$106:GD$202,186,FALSE())),0,(VLOOKUP($A59,'Import Peak'!$A$3:GD$99,186,FALSE())-VLOOKUP($A59,'Import Peak Change'!$A$106:GD$202,186,FALSE())))</f>
        <v>0</v>
      </c>
      <c r="GE59" s="193" t="n">
        <f aca="false">IF(ISERROR(VLOOKUP($A59,'Import Peak'!$A$3:GE$99,187,FALSE())-VLOOKUP($A59,'Import Peak Change'!$A$106:GE$202,187,FALSE())),0,(VLOOKUP($A59,'Import Peak'!$A$3:GE$99,187,FALSE())-VLOOKUP($A59,'Import Peak Change'!$A$106:GE$202,187,FALSE())))</f>
        <v>0</v>
      </c>
      <c r="GF59" s="193" t="n">
        <f aca="false">IF(ISERROR(VLOOKUP($A59,'Import Peak'!$A$3:GF$99,188,FALSE())-VLOOKUP($A59,'Import Peak Change'!$A$106:GF$202,188,FALSE())),0,(VLOOKUP($A59,'Import Peak'!$A$3:GF$99,188,FALSE())-VLOOKUP($A59,'Import Peak Change'!$A$106:GF$202,188,FALSE())))</f>
        <v>0</v>
      </c>
      <c r="GG59" s="193" t="n">
        <f aca="false">IF(ISERROR(VLOOKUP($A59,'Import Peak'!$A$3:GG$99,189,FALSE())-VLOOKUP($A59,'Import Peak Change'!$A$106:GG$202,189,FALSE())),0,(VLOOKUP($A59,'Import Peak'!$A$3:GG$99,189,FALSE())-VLOOKUP($A59,'Import Peak Change'!$A$106:GG$202,189,FALSE())))</f>
        <v>0</v>
      </c>
      <c r="GH59" s="193" t="n">
        <f aca="false">IF(ISERROR(VLOOKUP($A59,'Import Peak'!$A$3:GH$99,190,FALSE())-VLOOKUP($A59,'Import Peak Change'!$A$106:GH$202,190,FALSE())),0,(VLOOKUP($A59,'Import Peak'!$A$3:GH$99,190,FALSE())-VLOOKUP($A59,'Import Peak Change'!$A$106:GH$202,190,FALSE())))</f>
        <v>0</v>
      </c>
      <c r="GI59" s="193" t="n">
        <f aca="false">IF(ISERROR(VLOOKUP($A59,'Import Peak'!$A$3:GI$99,191,FALSE())-VLOOKUP($A59,'Import Peak Change'!$A$106:GI$202,191,FALSE())),0,(VLOOKUP($A59,'Import Peak'!$A$3:GI$99,191,FALSE())-VLOOKUP($A59,'Import Peak Change'!$A$106:GI$202,191,FALSE())))</f>
        <v>0</v>
      </c>
      <c r="GJ59" s="193" t="n">
        <f aca="false">IF(ISERROR(VLOOKUP($A59,'Import Peak'!$A$3:GJ$99,192,FALSE())-VLOOKUP($A59,'Import Peak Change'!$A$106:GJ$202,192,FALSE())),0,(VLOOKUP($A59,'Import Peak'!$A$3:GJ$99,192,FALSE())-VLOOKUP($A59,'Import Peak Change'!$A$106:GJ$202,192,FALSE())))</f>
        <v>0</v>
      </c>
      <c r="GK59" s="193" t="n">
        <f aca="false">IF(ISERROR(VLOOKUP($A59,'Import Peak'!$A$3:GK$99,193,FALSE())-VLOOKUP($A59,'Import Peak Change'!$A$106:GK$202,193,FALSE())),0,(VLOOKUP($A59,'Import Peak'!$A$3:GK$99,193,FALSE())-VLOOKUP($A59,'Import Peak Change'!$A$106:GK$202,193,FALSE())))</f>
        <v>0</v>
      </c>
      <c r="GL59" s="193" t="n">
        <f aca="false">IF(ISERROR(VLOOKUP($A59,'Import Peak'!$A$3:GL$99,194,FALSE())-VLOOKUP($A59,'Import Peak Change'!$A$106:GL$202,194,FALSE())),0,(VLOOKUP($A59,'Import Peak'!$A$3:GL$99,194,FALSE())-VLOOKUP($A59,'Import Peak Change'!$A$106:GL$202,194,FALSE())))</f>
        <v>0</v>
      </c>
      <c r="GM59" s="193" t="n">
        <f aca="false">IF(ISERROR(VLOOKUP($A59,'Import Peak'!$A$3:GM$99,195,FALSE())-VLOOKUP($A59,'Import Peak Change'!$A$106:GM$202,195,FALSE())),0,(VLOOKUP($A59,'Import Peak'!$A$3:GM$99,195,FALSE())-VLOOKUP($A59,'Import Peak Change'!$A$106:GM$202,195,FALSE())))</f>
        <v>0</v>
      </c>
      <c r="GN59" s="193" t="n">
        <f aca="false">IF(ISERROR(VLOOKUP($A59,'Import Peak'!$A$3:GN$99,196,FALSE())-VLOOKUP($A59,'Import Peak Change'!$A$106:GN$202,196,FALSE())),0,(VLOOKUP($A59,'Import Peak'!$A$3:GN$99,196,FALSE())-VLOOKUP($A59,'Import Peak Change'!$A$106:GN$202,196,FALSE())))</f>
        <v>0</v>
      </c>
      <c r="GO59" s="193" t="n">
        <f aca="false">IF(ISERROR(VLOOKUP($A59,'Import Peak'!$A$3:GO$99,197,FALSE())-VLOOKUP($A59,'Import Peak Change'!$A$106:GO$202,197,FALSE())),0,(VLOOKUP($A59,'Import Peak'!$A$3:GO$99,197,FALSE())-VLOOKUP($A59,'Import Peak Change'!$A$106:GO$202,197,FALSE())))</f>
        <v>0</v>
      </c>
      <c r="GP59" s="193" t="n">
        <f aca="false">IF(ISERROR(VLOOKUP($A59,'Import Peak'!$A$3:GP$99,198,FALSE())-VLOOKUP($A59,'Import Peak Change'!$A$106:GP$202,198,FALSE())),0,(VLOOKUP($A59,'Import Peak'!$A$3:GP$99,198,FALSE())-VLOOKUP($A59,'Import Peak Change'!$A$106:GP$202,198,FALSE())))</f>
        <v>0</v>
      </c>
      <c r="GQ59" s="193" t="n">
        <f aca="false">IF(ISERROR(VLOOKUP($A59,'Import Peak'!$A$3:GQ$99,199,FALSE())-VLOOKUP($A59,'Import Peak Change'!$A$106:GQ$202,199,FALSE())),0,(VLOOKUP($A59,'Import Peak'!$A$3:GQ$99,199,FALSE())-VLOOKUP($A59,'Import Peak Change'!$A$106:GQ$202,199,FALSE())))</f>
        <v>0</v>
      </c>
      <c r="GR59" s="193" t="n">
        <f aca="false">IF(ISERROR(VLOOKUP($A59,'Import Peak'!$A$3:GR$99,200,FALSE())-VLOOKUP($A59,'Import Peak Change'!$A$106:GR$202,200,FALSE())),0,(VLOOKUP($A59,'Import Peak'!$A$3:GR$99,200,FALSE())-VLOOKUP($A59,'Import Peak Change'!$A$106:GR$202,200,FALSE())))</f>
        <v>0</v>
      </c>
      <c r="GS59" s="193" t="n">
        <f aca="false">IF(ISERROR(VLOOKUP($A59,'Import Peak'!$A$3:GS$99,201,FALSE())-VLOOKUP($A59,'Import Peak Change'!$A$106:GS$202,201,FALSE())),0,(VLOOKUP($A59,'Import Peak'!$A$3:GS$99,201,FALSE())-VLOOKUP($A59,'Import Peak Change'!$A$106:GS$202,201,FALSE())))</f>
        <v>0</v>
      </c>
      <c r="GT59" s="193" t="n">
        <f aca="false">IF(ISERROR(VLOOKUP($A59,'Import Peak'!$A$3:GT$99,202,FALSE())-VLOOKUP($A59,'Import Peak Change'!$A$106:GT$202,202,FALSE())),0,(VLOOKUP($A59,'Import Peak'!$A$3:GT$99,202,FALSE())-VLOOKUP($A59,'Import Peak Change'!$A$106:GT$202,202,FALSE())))</f>
        <v>0</v>
      </c>
      <c r="GU59" s="193" t="n">
        <f aca="false">IF(ISERROR(VLOOKUP($A59,'Import Peak'!$A$3:GU$99,203,FALSE())-VLOOKUP($A59,'Import Peak Change'!$A$106:GU$202,203,FALSE())),0,(VLOOKUP($A59,'Import Peak'!$A$3:GU$99,203,FALSE())-VLOOKUP($A59,'Import Peak Change'!$A$106:GU$202,203,FALSE())))</f>
        <v>0</v>
      </c>
      <c r="GV59" s="193" t="n">
        <f aca="false">IF(ISERROR(VLOOKUP($A59,'Import Peak'!$A$3:GV$99,204,FALSE())-VLOOKUP($A59,'Import Peak Change'!$A$106:GV$202,204,FALSE())),0,(VLOOKUP($A59,'Import Peak'!$A$3:GV$99,204,FALSE())-VLOOKUP($A59,'Import Peak Change'!$A$106:GV$202,204,FALSE())))</f>
        <v>0</v>
      </c>
      <c r="GW59" s="193" t="n">
        <f aca="false">IF(ISERROR(VLOOKUP($A59,'Import Peak'!$A$3:GW$99,205,FALSE())-VLOOKUP($A59,'Import Peak Change'!$A$106:GW$202,205,FALSE())),0,(VLOOKUP($A59,'Import Peak'!$A$3:GW$99,205,FALSE())-VLOOKUP($A59,'Import Peak Change'!$A$106:GW$202,205,FALSE())))</f>
        <v>0</v>
      </c>
      <c r="GX59" s="193" t="n">
        <f aca="false">IF(ISERROR(VLOOKUP($A59,'Import Peak'!$A$3:GX$99,206,FALSE())-VLOOKUP($A59,'Import Peak Change'!$A$106:GX$202,206,FALSE())),0,(VLOOKUP($A59,'Import Peak'!$A$3:GX$99,206,FALSE())-VLOOKUP($A59,'Import Peak Change'!$A$106:GX$202,206,FALSE())))</f>
        <v>0</v>
      </c>
      <c r="GY59" s="193" t="n">
        <f aca="false">IF(ISERROR(VLOOKUP($A59,'Import Peak'!$A$3:GY$99,207,FALSE())-VLOOKUP($A59,'Import Peak Change'!$A$106:GY$202,207,FALSE())),0,(VLOOKUP($A59,'Import Peak'!$A$3:GY$99,207,FALSE())-VLOOKUP($A59,'Import Peak Change'!$A$106:GY$202,207,FALSE())))</f>
        <v>0</v>
      </c>
      <c r="GZ59" s="193" t="n">
        <f aca="false">IF(ISERROR(VLOOKUP($A59,'Import Peak'!$A$3:GZ$99,208,FALSE())-VLOOKUP($A59,'Import Peak Change'!$A$106:GZ$202,208,FALSE())),0,(VLOOKUP($A59,'Import Peak'!$A$3:GZ$99,208,FALSE())-VLOOKUP($A59,'Import Peak Change'!$A$106:GZ$202,208,FALSE())))</f>
        <v>0</v>
      </c>
      <c r="HA59" s="193" t="n">
        <f aca="false">IF(ISERROR(VLOOKUP($A59,'Import Peak'!$A$3:HA$99,209,FALSE())-VLOOKUP($A59,'Import Peak Change'!$A$106:HA$202,209,FALSE())),0,(VLOOKUP($A59,'Import Peak'!$A$3:HA$99,209,FALSE())-VLOOKUP($A59,'Import Peak Change'!$A$106:HA$202,209,FALSE())))</f>
        <v>0</v>
      </c>
      <c r="HB59" s="193" t="n">
        <f aca="false">IF(ISERROR(VLOOKUP($A59,'Import Peak'!$A$3:HB$99,210,FALSE())-VLOOKUP($A59,'Import Peak Change'!$A$106:HB$202,210,FALSE())),0,(VLOOKUP($A59,'Import Peak'!$A$3:HB$99,210,FALSE())-VLOOKUP($A59,'Import Peak Change'!$A$106:HB$202,210,FALSE())))</f>
        <v>0</v>
      </c>
      <c r="HC59" s="193" t="n">
        <f aca="false">IF(ISERROR(VLOOKUP($A59,'Import Peak'!$A$3:HC$99,211,FALSE())-VLOOKUP($A59,'Import Peak Change'!$A$106:HC$202,211,FALSE())),0,(VLOOKUP($A59,'Import Peak'!$A$3:HC$99,211,FALSE())-VLOOKUP($A59,'Import Peak Change'!$A$106:HC$202,211,FALSE())))</f>
        <v>0</v>
      </c>
      <c r="HD59" s="193" t="n">
        <f aca="false">IF(ISERROR(VLOOKUP($A59,'Import Peak'!$A$3:HD$99,212,FALSE())-VLOOKUP($A59,'Import Peak Change'!$A$106:HD$202,212,FALSE())),0,(VLOOKUP($A59,'Import Peak'!$A$3:HD$99,212,FALSE())-VLOOKUP($A59,'Import Peak Change'!$A$106:HD$202,212,FALSE())))</f>
        <v>0</v>
      </c>
      <c r="HE59" s="193" t="n">
        <f aca="false">IF(ISERROR(VLOOKUP($A59,'Import Peak'!$A$3:HE$99,213,FALSE())-VLOOKUP($A59,'Import Peak Change'!$A$106:HE$202,213,FALSE())),0,(VLOOKUP($A59,'Import Peak'!$A$3:HE$99,213,FALSE())-VLOOKUP($A59,'Import Peak Change'!$A$106:HE$202,213,FALSE())))</f>
        <v>0</v>
      </c>
      <c r="HF59" s="193" t="n">
        <f aca="false">IF(ISERROR(VLOOKUP($A59,'Import Peak'!$A$3:HF$99,214,FALSE())-VLOOKUP($A59,'Import Peak Change'!$A$106:HF$202,214,FALSE())),0,(VLOOKUP($A59,'Import Peak'!$A$3:HF$99,214,FALSE())-VLOOKUP($A59,'Import Peak Change'!$A$106:HF$202,214,FALSE())))</f>
        <v>0</v>
      </c>
      <c r="HG59" s="193" t="n">
        <f aca="false">IF(ISERROR(VLOOKUP($A59,'Import Peak'!$A$3:HG$99,215,FALSE())-VLOOKUP($A59,'Import Peak Change'!$A$106:HG$202,215,FALSE())),0,(VLOOKUP($A59,'Import Peak'!$A$3:HG$99,215,FALSE())-VLOOKUP($A59,'Import Peak Change'!$A$106:HG$202,215,FALSE())))</f>
        <v>0</v>
      </c>
      <c r="HH59" s="193" t="n">
        <f aca="false">IF(ISERROR(VLOOKUP($A59,'Import Peak'!$A$3:HH$99,216,FALSE())-VLOOKUP($A59,'Import Peak Change'!$A$106:HH$202,216,FALSE())),0,(VLOOKUP($A59,'Import Peak'!$A$3:HH$99,216,FALSE())-VLOOKUP($A59,'Import Peak Change'!$A$106:HH$202,216,FALSE())))</f>
        <v>0</v>
      </c>
      <c r="HI59" s="193" t="n">
        <f aca="false">IF(ISERROR(VLOOKUP($A59,'Import Peak'!$A$3:HI$99,217,FALSE())-VLOOKUP($A59,'Import Peak Change'!$A$106:HI$202,217,FALSE())),0,(VLOOKUP($A59,'Import Peak'!$A$3:HI$99,217,FALSE())-VLOOKUP($A59,'Import Peak Change'!$A$106:HI$202,217,FALSE())))</f>
        <v>0</v>
      </c>
      <c r="HJ59" s="193" t="n">
        <f aca="false">IF(ISERROR(VLOOKUP($A59,'Import Peak'!$A$3:HJ$99,218,FALSE())-VLOOKUP($A59,'Import Peak Change'!$A$106:HJ$202,218,FALSE())),0,(VLOOKUP($A59,'Import Peak'!$A$3:HJ$99,218,FALSE())-VLOOKUP($A59,'Import Peak Change'!$A$106:HJ$202,218,FALSE())))</f>
        <v>0</v>
      </c>
      <c r="HK59" s="193" t="n">
        <f aca="false">IF(ISERROR(VLOOKUP($A59,'Import Peak'!$A$3:HK$99,219,FALSE())-VLOOKUP($A59,'Import Peak Change'!$A$106:HK$202,219,FALSE())),0,(VLOOKUP($A59,'Import Peak'!$A$3:HK$99,219,FALSE())-VLOOKUP($A59,'Import Peak Change'!$A$106:HK$202,219,FALSE())))</f>
        <v>0</v>
      </c>
      <c r="HL59" s="193" t="n">
        <f aca="false">IF(ISERROR(VLOOKUP($A59,'Import Peak'!$A$3:HL$99,220,FALSE())-VLOOKUP($A59,'Import Peak Change'!$A$106:HL$202,220,FALSE())),0,(VLOOKUP($A59,'Import Peak'!$A$3:HL$99,220,FALSE())-VLOOKUP($A59,'Import Peak Change'!$A$106:HL$202,220,FALSE())))</f>
        <v>0</v>
      </c>
      <c r="HM59" s="193" t="n">
        <f aca="false">IF(ISERROR(VLOOKUP($A59,'Import Peak'!$A$3:HM$99,221,FALSE())-VLOOKUP($A59,'Import Peak Change'!$A$106:HM$202,221,FALSE())),0,(VLOOKUP($A59,'Import Peak'!$A$3:HM$99,221,FALSE())-VLOOKUP($A59,'Import Peak Change'!$A$106:HM$202,221,FALSE())))</f>
        <v>0</v>
      </c>
      <c r="HN59" s="193" t="n">
        <f aca="false">IF(ISERROR(VLOOKUP($A59,'Import Peak'!$A$3:HN$99,222,FALSE())-VLOOKUP($A59,'Import Peak Change'!$A$106:HN$202,222,FALSE())),0,(VLOOKUP($A59,'Import Peak'!$A$3:HN$99,222,FALSE())-VLOOKUP($A59,'Import Peak Change'!$A$106:HN$202,222,FALSE())))</f>
        <v>0</v>
      </c>
      <c r="HO59" s="193" t="n">
        <f aca="false">IF(ISERROR(VLOOKUP($A59,'Import Peak'!$A$3:HO$99,223,FALSE())-VLOOKUP($A59,'Import Peak Change'!$A$106:HO$202,223,FALSE())),0,(VLOOKUP($A59,'Import Peak'!$A$3:HO$99,223,FALSE())-VLOOKUP($A59,'Import Peak Change'!$A$106:HO$202,223,FALSE())))</f>
        <v>0</v>
      </c>
      <c r="HP59" s="193" t="n">
        <f aca="false">IF(ISERROR(VLOOKUP($A59,'Import Peak'!$A$3:HP$99,224,FALSE())-VLOOKUP($A59,'Import Peak Change'!$A$106:HP$202,224,FALSE())),0,(VLOOKUP($A59,'Import Peak'!$A$3:HP$99,224,FALSE())-VLOOKUP($A59,'Import Peak Change'!$A$106:HP$202,224,FALSE())))</f>
        <v>0</v>
      </c>
      <c r="HQ59" s="193" t="n">
        <f aca="false">IF(ISERROR(VLOOKUP($A59,'Import Peak'!$A$3:HQ$99,225,FALSE())-VLOOKUP($A59,'Import Peak Change'!$A$106:HQ$202,225,FALSE())),0,(VLOOKUP($A59,'Import Peak'!$A$3:HQ$99,225,FALSE())-VLOOKUP($A59,'Import Peak Change'!$A$106:HQ$202,225,FALSE())))</f>
        <v>0</v>
      </c>
      <c r="HR59" s="193" t="n">
        <f aca="false">IF(ISERROR(VLOOKUP($A59,'Import Peak'!$A$3:HR$99,226,FALSE())-VLOOKUP($A59,'Import Peak Change'!$A$106:HR$202,226,FALSE())),0,(VLOOKUP($A59,'Import Peak'!$A$3:HR$99,226,FALSE())-VLOOKUP($A59,'Import Peak Change'!$A$106:HR$202,226,FALSE())))</f>
        <v>0</v>
      </c>
      <c r="HS59" s="193" t="n">
        <f aca="false">IF(ISERROR(VLOOKUP($A59,'Import Peak'!$A$3:HS$99,227,FALSE())-VLOOKUP($A59,'Import Peak Change'!$A$106:HS$202,227,FALSE())),0,(VLOOKUP($A59,'Import Peak'!$A$3:HS$99,227,FALSE())-VLOOKUP($A59,'Import Peak Change'!$A$106:HS$202,227,FALSE())))</f>
        <v>0</v>
      </c>
      <c r="HT59" s="193" t="n">
        <f aca="false">IF(ISERROR(VLOOKUP($A59,'Import Peak'!$A$3:HT$99,228,FALSE())-VLOOKUP($A59,'Import Peak Change'!$A$106:HT$202,228,FALSE())),0,(VLOOKUP($A59,'Import Peak'!$A$3:HT$99,228,FALSE())-VLOOKUP($A59,'Import Peak Change'!$A$106:HT$202,228,FALSE())))</f>
        <v>0</v>
      </c>
      <c r="HU59" s="193" t="n">
        <f aca="false">IF(ISERROR(VLOOKUP($A59,'Import Peak'!$A$3:HU$99,229,FALSE())-VLOOKUP($A59,'Import Peak Change'!$A$106:HU$202,229,FALSE())),0,(VLOOKUP($A59,'Import Peak'!$A$3:HU$99,229,FALSE())-VLOOKUP($A59,'Import Peak Change'!$A$106:HU$202,229,FALSE())))</f>
        <v>0</v>
      </c>
      <c r="HV59" s="193" t="n">
        <f aca="false">IF(ISERROR(VLOOKUP($A59,'Import Peak'!$A$3:HV$99,230,FALSE())-VLOOKUP($A59,'Import Peak Change'!$A$106:HV$202,230,FALSE())),0,(VLOOKUP($A59,'Import Peak'!$A$3:HV$99,230,FALSE())-VLOOKUP($A59,'Import Peak Change'!$A$106:HV$202,230,FALSE())))</f>
        <v>0</v>
      </c>
      <c r="HW59" s="193" t="n">
        <f aca="false">IF(ISERROR(VLOOKUP($A59,'Import Peak'!$A$3:HW$99,231,FALSE())-VLOOKUP($A59,'Import Peak Change'!$A$106:HW$202,231,FALSE())),0,(VLOOKUP($A59,'Import Peak'!$A$3:HW$99,231,FALSE())-VLOOKUP($A59,'Import Peak Change'!$A$106:HW$202,231,FALSE())))</f>
        <v>0</v>
      </c>
      <c r="HX59" s="193" t="n">
        <f aca="false">IF(ISERROR(VLOOKUP($A59,'Import Peak'!$A$3:HX$99,232,FALSE())-VLOOKUP($A59,'Import Peak Change'!$A$106:HX$202,232,FALSE())),0,(VLOOKUP($A59,'Import Peak'!$A$3:HX$99,232,FALSE())-VLOOKUP($A59,'Import Peak Change'!$A$106:HX$202,232,FALSE())))</f>
        <v>0</v>
      </c>
      <c r="HY59" s="193" t="n">
        <f aca="false">IF(ISERROR(VLOOKUP($A59,'Import Peak'!$A$3:HY$99,233,FALSE())-VLOOKUP($A59,'Import Peak Change'!$A$106:HY$202,233,FALSE())),0,(VLOOKUP($A59,'Import Peak'!$A$3:HY$99,233,FALSE())-VLOOKUP($A59,'Import Peak Change'!$A$106:HY$202,233,FALSE())))</f>
        <v>0</v>
      </c>
      <c r="HZ59" s="193" t="n">
        <f aca="false">IF(ISERROR(VLOOKUP($A59,'Import Peak'!$A$3:HZ$99,234,FALSE())-VLOOKUP($A59,'Import Peak Change'!$A$106:HZ$202,234,FALSE())),0,(VLOOKUP($A59,'Import Peak'!$A$3:HZ$99,234,FALSE())-VLOOKUP($A59,'Import Peak Change'!$A$106:HZ$202,234,FALSE())))</f>
        <v>0</v>
      </c>
      <c r="IA59" s="193" t="n">
        <f aca="false">IF(ISERROR(VLOOKUP($A59,'Import Peak'!$A$3:IA$99,235,FALSE())-VLOOKUP($A59,'Import Peak Change'!$A$106:IA$202,235,FALSE())),0,(VLOOKUP($A59,'Import Peak'!$A$3:IA$99,235,FALSE())-VLOOKUP($A59,'Import Peak Change'!$A$106:IA$202,235,FALSE())))</f>
        <v>0</v>
      </c>
      <c r="IB59" s="193" t="n">
        <f aca="false">IF(ISERROR(VLOOKUP($A59,'Import Peak'!$A$3:IB$99,236,FALSE())-VLOOKUP($A59,'Import Peak Change'!$A$106:IB$202,236,FALSE())),0,(VLOOKUP($A59,'Import Peak'!$A$3:IB$99,236,FALSE())-VLOOKUP($A59,'Import Peak Change'!$A$106:IB$202,236,FALSE())))</f>
        <v>0</v>
      </c>
      <c r="IC59" s="193" t="n">
        <f aca="false">IF(ISERROR(VLOOKUP($A59,'Import Peak'!$A$3:IC$99,237,FALSE())-VLOOKUP($A59,'Import Peak Change'!$A$106:IC$202,237,FALSE())),0,(VLOOKUP($A59,'Import Peak'!$A$3:IC$99,237,FALSE())-VLOOKUP($A59,'Import Peak Change'!$A$106:IC$202,237,FALSE())))</f>
        <v>0</v>
      </c>
      <c r="ID59" s="193" t="n">
        <f aca="false">IF(ISERROR(VLOOKUP($A59,'Import Peak'!$A$3:ID$99,238,FALSE())-VLOOKUP($A59,'Import Peak Change'!$A$106:ID$202,238,FALSE())),0,(VLOOKUP($A59,'Import Peak'!$A$3:ID$99,238,FALSE())-VLOOKUP($A59,'Import Peak Change'!$A$106:ID$202,238,FALSE())))</f>
        <v>0</v>
      </c>
      <c r="IE59" s="193" t="n">
        <f aca="false">IF(ISERROR(VLOOKUP($A59,'Import Peak'!$A$3:IE$99,239,FALSE())-VLOOKUP($A59,'Import Peak Change'!$A$106:IE$202,239,FALSE())),0,(VLOOKUP($A59,'Import Peak'!$A$3:IE$99,239,FALSE())-VLOOKUP($A59,'Import Peak Change'!$A$106:IE$202,239,FALSE())))</f>
        <v>0</v>
      </c>
    </row>
    <row r="60" customFormat="false" ht="12.75" hidden="false" customHeight="false" outlineLevel="0" collapsed="false">
      <c r="A60" s="201" t="str">
        <f aca="false">IF('Import Peak'!A57=0,"",'Import Peak'!A57)</f>
        <v/>
      </c>
      <c r="B60" s="193"/>
      <c r="C60" s="193"/>
      <c r="D60" s="193"/>
      <c r="E60" s="193"/>
      <c r="F60" s="193"/>
      <c r="G60" s="193" t="n">
        <f aca="false">IF(ISERROR(VLOOKUP($A60,'Import Peak'!$A$3:G$99,7,FALSE())-VLOOKUP($A60,'Import Peak Change'!$A$106:G$202,7,FALSE())),0,(VLOOKUP($A60,'Import Peak'!$A$3:G$99,7,FALSE())-VLOOKUP($A60,'Import Peak Change'!$A$106:G$202,7,FALSE())))</f>
        <v>0</v>
      </c>
      <c r="H60" s="193" t="n">
        <f aca="false">IF(ISERROR(VLOOKUP($A60,'Import Peak'!$A$3:H$99,8,FALSE())-VLOOKUP($A60,'Import Peak Change'!$A$106:H$202,8,FALSE())),0,(VLOOKUP($A60,'Import Peak'!$A$3:H$99,8,FALSE())-VLOOKUP($A60,'Import Peak Change'!$A$106:H$202,8,FALSE())))</f>
        <v>0</v>
      </c>
      <c r="I60" s="193" t="n">
        <f aca="false">IF(ISERROR(VLOOKUP($A60,'Import Peak'!$A$3:I$99,9,FALSE())-VLOOKUP($A60,'Import Peak Change'!$A$106:I$202,9,FALSE())),0,(VLOOKUP($A60,'Import Peak'!$A$3:I$99,9,FALSE())-VLOOKUP($A60,'Import Peak Change'!$A$106:I$202,9,FALSE())))</f>
        <v>0</v>
      </c>
      <c r="J60" s="193" t="n">
        <f aca="false">IF(ISERROR(VLOOKUP($A60,'Import Peak'!$A$3:J$99,10,FALSE())-VLOOKUP($A60,'Import Peak Change'!$A$106:J$202,10,FALSE())),0,(VLOOKUP($A60,'Import Peak'!$A$3:J$99,10,FALSE())-VLOOKUP($A60,'Import Peak Change'!$A$106:J$202,10,FALSE())))</f>
        <v>0</v>
      </c>
      <c r="K60" s="193" t="n">
        <f aca="false">IF(ISERROR(VLOOKUP($A60,'Import Peak'!$A$3:K$99,11,FALSE())-VLOOKUP($A60,'Import Peak Change'!$A$106:K$202,11,FALSE())),0,(VLOOKUP($A60,'Import Peak'!$A$3:K$99,11,FALSE())-VLOOKUP($A60,'Import Peak Change'!$A$106:K$202,11,FALSE())))</f>
        <v>0</v>
      </c>
      <c r="L60" s="193" t="n">
        <f aca="false">IF(ISERROR(VLOOKUP($A60,'Import Peak'!$A$3:L$99,12,FALSE())-VLOOKUP($A60,'Import Peak Change'!$A$106:L$202,12,FALSE())),0,(VLOOKUP($A60,'Import Peak'!$A$3:L$99,12,FALSE())-VLOOKUP($A60,'Import Peak Change'!$A$106:L$202,12,FALSE())))</f>
        <v>0</v>
      </c>
      <c r="M60" s="193" t="n">
        <f aca="false">IF(ISERROR(VLOOKUP($A60,'Import Peak'!$A$3:M$99,13,FALSE())-VLOOKUP($A60,'Import Peak Change'!$A$106:M$202,13,FALSE())),0,(VLOOKUP($A60,'Import Peak'!$A$3:M$99,13,FALSE())-VLOOKUP($A60,'Import Peak Change'!$A$106:M$202,13,FALSE())))</f>
        <v>0</v>
      </c>
      <c r="N60" s="193" t="n">
        <f aca="false">IF(ISERROR(VLOOKUP($A60,'Import Peak'!$A$3:N$99,14,FALSE())-VLOOKUP($A60,'Import Peak Change'!$A$106:N$202,14,FALSE())),0,(VLOOKUP($A60,'Import Peak'!$A$3:N$99,14,FALSE())-VLOOKUP($A60,'Import Peak Change'!$A$106:N$202,14,FALSE())))</f>
        <v>0</v>
      </c>
      <c r="O60" s="193" t="n">
        <f aca="false">IF(ISERROR(VLOOKUP($A60,'Import Peak'!$A$3:O$99,15,FALSE())-VLOOKUP($A60,'Import Peak Change'!$A$106:O$202,15,FALSE())),0,(VLOOKUP($A60,'Import Peak'!$A$3:O$99,15,FALSE())-VLOOKUP($A60,'Import Peak Change'!$A$106:O$202,15,FALSE())))</f>
        <v>0</v>
      </c>
      <c r="P60" s="193" t="n">
        <f aca="false">IF(ISERROR(VLOOKUP($A60,'Import Peak'!$A$3:P$99,16,FALSE())-VLOOKUP($A60,'Import Peak Change'!$A$106:P$202,16,FALSE())),0,(VLOOKUP($A60,'Import Peak'!$A$3:P$99,16,FALSE())-VLOOKUP($A60,'Import Peak Change'!$A$106:P$202,16,FALSE())))</f>
        <v>0</v>
      </c>
      <c r="Q60" s="193" t="n">
        <f aca="false">IF(ISERROR(VLOOKUP($A60,'Import Peak'!$A$3:Q$99,17,FALSE())-VLOOKUP($A60,'Import Peak Change'!$A$106:Q$202,17,FALSE())),0,(VLOOKUP($A60,'Import Peak'!$A$3:Q$99,17,FALSE())-VLOOKUP($A60,'Import Peak Change'!$A$106:Q$202,17,FALSE())))</f>
        <v>0</v>
      </c>
      <c r="R60" s="193" t="n">
        <f aca="false">IF(ISERROR(VLOOKUP($A60,'Import Peak'!$A$3:R$99,18,FALSE())-VLOOKUP($A60,'Import Peak Change'!$A$106:R$202,18,FALSE())),0,(VLOOKUP($A60,'Import Peak'!$A$3:R$99,18,FALSE())-VLOOKUP($A60,'Import Peak Change'!$A$106:R$202,18,FALSE())))</f>
        <v>0</v>
      </c>
      <c r="S60" s="193" t="n">
        <f aca="false">IF(ISERROR(VLOOKUP($A60,'Import Peak'!$A$3:S$99,19,FALSE())-VLOOKUP($A60,'Import Peak Change'!$A$106:S$202,19,FALSE())),0,(VLOOKUP($A60,'Import Peak'!$A$3:S$99,19,FALSE())-VLOOKUP($A60,'Import Peak Change'!$A$106:S$202,19,FALSE())))</f>
        <v>0</v>
      </c>
      <c r="T60" s="193" t="n">
        <f aca="false">IF(ISERROR(VLOOKUP($A60,'Import Peak'!$A$3:T$99,20,FALSE())-VLOOKUP($A60,'Import Peak Change'!$A$106:T$202,20,FALSE())),0,(VLOOKUP($A60,'Import Peak'!$A$3:T$99,20,FALSE())-VLOOKUP($A60,'Import Peak Change'!$A$106:T$202,20,FALSE())))</f>
        <v>0</v>
      </c>
      <c r="U60" s="193" t="n">
        <f aca="false">IF(ISERROR(VLOOKUP($A60,'Import Peak'!$A$3:U$99,21,FALSE())-VLOOKUP($A60,'Import Peak Change'!$A$106:U$202,21,FALSE())),0,(VLOOKUP($A60,'Import Peak'!$A$3:U$99,21,FALSE())-VLOOKUP($A60,'Import Peak Change'!$A$106:U$202,21,FALSE())))</f>
        <v>0</v>
      </c>
      <c r="V60" s="193" t="n">
        <f aca="false">IF(ISERROR(VLOOKUP($A60,'Import Peak'!$A$3:V$99,22,FALSE())-VLOOKUP($A60,'Import Peak Change'!$A$106:V$202,22,FALSE())),0,(VLOOKUP($A60,'Import Peak'!$A$3:V$99,22,FALSE())-VLOOKUP($A60,'Import Peak Change'!$A$106:V$202,22,FALSE())))</f>
        <v>0</v>
      </c>
      <c r="W60" s="193" t="n">
        <f aca="false">IF(ISERROR(VLOOKUP($A60,'Import Peak'!$A$3:W$99,23,FALSE())-VLOOKUP($A60,'Import Peak Change'!$A$106:W$202,23,FALSE())),0,(VLOOKUP($A60,'Import Peak'!$A$3:W$99,23,FALSE())-VLOOKUP($A60,'Import Peak Change'!$A$106:W$202,23,FALSE())))</f>
        <v>0</v>
      </c>
      <c r="X60" s="193" t="n">
        <f aca="false">IF(ISERROR(VLOOKUP($A60,'Import Peak'!$A$3:X$99,24,FALSE())-VLOOKUP($A60,'Import Peak Change'!$A$106:X$202,24,FALSE())),0,(VLOOKUP($A60,'Import Peak'!$A$3:X$99,24,FALSE())-VLOOKUP($A60,'Import Peak Change'!$A$106:X$202,24,FALSE())))</f>
        <v>0</v>
      </c>
      <c r="Y60" s="193" t="n">
        <f aca="false">IF(ISERROR(VLOOKUP($A60,'Import Peak'!$A$3:Y$99,25,FALSE())-VLOOKUP($A60,'Import Peak Change'!$A$106:Y$202,25,FALSE())),0,(VLOOKUP($A60,'Import Peak'!$A$3:Y$99,25,FALSE())-VLOOKUP($A60,'Import Peak Change'!$A$106:Y$202,25,FALSE())))</f>
        <v>0</v>
      </c>
      <c r="Z60" s="193" t="n">
        <f aca="false">IF(ISERROR(VLOOKUP($A60,'Import Peak'!$A$3:Z$99,26,FALSE())-VLOOKUP($A60,'Import Peak Change'!$A$106:Z$202,26,FALSE())),0,(VLOOKUP($A60,'Import Peak'!$A$3:Z$99,26,FALSE())-VLOOKUP($A60,'Import Peak Change'!$A$106:Z$202,26,FALSE())))</f>
        <v>0</v>
      </c>
      <c r="AA60" s="193" t="n">
        <f aca="false">IF(ISERROR(VLOOKUP($A60,'Import Peak'!$A$3:AA$99,27,FALSE())-VLOOKUP($A60,'Import Peak Change'!$A$106:AA$202,27,FALSE())),0,(VLOOKUP($A60,'Import Peak'!$A$3:AA$99,27,FALSE())-VLOOKUP($A60,'Import Peak Change'!$A$106:AA$202,27,FALSE())))</f>
        <v>0</v>
      </c>
      <c r="AB60" s="193" t="n">
        <f aca="false">IF(ISERROR(VLOOKUP($A60,'Import Peak'!$A$3:AB$99,28,FALSE())-VLOOKUP($A60,'Import Peak Change'!$A$106:AB$202,28,FALSE())),0,(VLOOKUP($A60,'Import Peak'!$A$3:AB$99,28,FALSE())-VLOOKUP($A60,'Import Peak Change'!$A$106:AB$202,28,FALSE())))</f>
        <v>0</v>
      </c>
      <c r="AC60" s="193" t="n">
        <f aca="false">IF(ISERROR(VLOOKUP($A60,'Import Peak'!$A$3:AC$99,29,FALSE())-VLOOKUP($A60,'Import Peak Change'!$A$106:AC$202,29,FALSE())),0,(VLOOKUP($A60,'Import Peak'!$A$3:AC$99,29,FALSE())-VLOOKUP($A60,'Import Peak Change'!$A$106:AC$202,29,FALSE())))</f>
        <v>0</v>
      </c>
      <c r="AD60" s="193" t="n">
        <f aca="false">IF(ISERROR(VLOOKUP($A60,'Import Peak'!$A$3:AD$99,30,FALSE())-VLOOKUP($A60,'Import Peak Change'!$A$106:AD$202,30,FALSE())),0,(VLOOKUP($A60,'Import Peak'!$A$3:AD$99,30,FALSE())-VLOOKUP($A60,'Import Peak Change'!$A$106:AD$202,30,FALSE())))</f>
        <v>0</v>
      </c>
      <c r="AE60" s="193" t="n">
        <f aca="false">IF(ISERROR(VLOOKUP($A60,'Import Peak'!$A$3:AE$99,31,FALSE())-VLOOKUP($A60,'Import Peak Change'!$A$106:AE$202,31,FALSE())),0,(VLOOKUP($A60,'Import Peak'!$A$3:AE$99,31,FALSE())-VLOOKUP($A60,'Import Peak Change'!$A$106:AE$202,31,FALSE())))</f>
        <v>0</v>
      </c>
      <c r="AF60" s="193" t="n">
        <f aca="false">IF(ISERROR(VLOOKUP($A60,'Import Peak'!$A$3:AF$99,32,FALSE())-VLOOKUP($A60,'Import Peak Change'!$A$106:AF$202,32,FALSE())),0,(VLOOKUP($A60,'Import Peak'!$A$3:AF$99,32,FALSE())-VLOOKUP($A60,'Import Peak Change'!$A$106:AF$202,32,FALSE())))</f>
        <v>0</v>
      </c>
      <c r="AG60" s="193" t="n">
        <f aca="false">IF(ISERROR(VLOOKUP($A60,'Import Peak'!$A$3:AG$99,33,FALSE())-VLOOKUP($A60,'Import Peak Change'!$A$106:AG$202,33,FALSE())),0,(VLOOKUP($A60,'Import Peak'!$A$3:AG$99,33,FALSE())-VLOOKUP($A60,'Import Peak Change'!$A$106:AG$202,33,FALSE())))</f>
        <v>0</v>
      </c>
      <c r="AH60" s="193" t="n">
        <f aca="false">IF(ISERROR(VLOOKUP($A60,'Import Peak'!$A$3:AH$99,34,FALSE())-VLOOKUP($A60,'Import Peak Change'!$A$106:AH$202,34,FALSE())),0,(VLOOKUP($A60,'Import Peak'!$A$3:AH$99,34,FALSE())-VLOOKUP($A60,'Import Peak Change'!$A$106:AH$202,34,FALSE())))</f>
        <v>0</v>
      </c>
      <c r="AI60" s="193" t="n">
        <f aca="false">IF(ISERROR(VLOOKUP($A60,'Import Peak'!$A$3:AI$99,35,FALSE())-VLOOKUP($A60,'Import Peak Change'!$A$106:AI$202,35,FALSE())),0,(VLOOKUP($A60,'Import Peak'!$A$3:AI$99,35,FALSE())-VLOOKUP($A60,'Import Peak Change'!$A$106:AI$202,35,FALSE())))</f>
        <v>0</v>
      </c>
      <c r="AJ60" s="193" t="n">
        <f aca="false">IF(ISERROR(VLOOKUP($A60,'Import Peak'!$A$3:AJ$99,36,FALSE())-VLOOKUP($A60,'Import Peak Change'!$A$106:AJ$202,36,FALSE())),0,(VLOOKUP($A60,'Import Peak'!$A$3:AJ$99,36,FALSE())-VLOOKUP($A60,'Import Peak Change'!$A$106:AJ$202,36,FALSE())))</f>
        <v>0</v>
      </c>
      <c r="AK60" s="193" t="n">
        <f aca="false">IF(ISERROR(VLOOKUP($A60,'Import Peak'!$A$3:AK$99,37,FALSE())-VLOOKUP($A60,'Import Peak Change'!$A$106:AK$202,37,FALSE())),0,(VLOOKUP($A60,'Import Peak'!$A$3:AK$99,37,FALSE())-VLOOKUP($A60,'Import Peak Change'!$A$106:AK$202,37,FALSE())))</f>
        <v>0</v>
      </c>
      <c r="AL60" s="193" t="n">
        <f aca="false">IF(ISERROR(VLOOKUP($A60,'Import Peak'!$A$3:AL$99,38,FALSE())-VLOOKUP($A60,'Import Peak Change'!$A$106:AL$202,38,FALSE())),0,(VLOOKUP($A60,'Import Peak'!$A$3:AL$99,38,FALSE())-VLOOKUP($A60,'Import Peak Change'!$A$106:AL$202,38,FALSE())))</f>
        <v>0</v>
      </c>
      <c r="AM60" s="193" t="n">
        <f aca="false">IF(ISERROR(VLOOKUP($A60,'Import Peak'!$A$3:AM$99,39,FALSE())-VLOOKUP($A60,'Import Peak Change'!$A$106:AM$202,39,FALSE())),0,(VLOOKUP($A60,'Import Peak'!$A$3:AM$99,39,FALSE())-VLOOKUP($A60,'Import Peak Change'!$A$106:AM$202,39,FALSE())))</f>
        <v>0</v>
      </c>
      <c r="AN60" s="193" t="n">
        <f aca="false">IF(ISERROR(VLOOKUP($A60,'Import Peak'!$A$3:AN$99,40,FALSE())-VLOOKUP($A60,'Import Peak Change'!$A$106:AN$202,40,FALSE())),0,(VLOOKUP($A60,'Import Peak'!$A$3:AN$99,40,FALSE())-VLOOKUP($A60,'Import Peak Change'!$A$106:AN$202,40,FALSE())))</f>
        <v>0</v>
      </c>
      <c r="AO60" s="193" t="n">
        <f aca="false">IF(ISERROR(VLOOKUP($A60,'Import Peak'!$A$3:AO$99,41,FALSE())-VLOOKUP($A60,'Import Peak Change'!$A$106:AO$202,41,FALSE())),0,(VLOOKUP($A60,'Import Peak'!$A$3:AO$99,41,FALSE())-VLOOKUP($A60,'Import Peak Change'!$A$106:AO$202,41,FALSE())))</f>
        <v>0</v>
      </c>
      <c r="AP60" s="193" t="n">
        <f aca="false">IF(ISERROR(VLOOKUP($A60,'Import Peak'!$A$3:AP$99,42,FALSE())-VLOOKUP($A60,'Import Peak Change'!$A$106:AP$202,42,FALSE())),0,(VLOOKUP($A60,'Import Peak'!$A$3:AP$99,42,FALSE())-VLOOKUP($A60,'Import Peak Change'!$A$106:AP$202,42,FALSE())))</f>
        <v>0</v>
      </c>
      <c r="AQ60" s="193" t="n">
        <f aca="false">IF(ISERROR(VLOOKUP($A60,'Import Peak'!$A$3:AQ$99,43,FALSE())-VLOOKUP($A60,'Import Peak Change'!$A$106:AQ$202,43,FALSE())),0,(VLOOKUP($A60,'Import Peak'!$A$3:AQ$99,43,FALSE())-VLOOKUP($A60,'Import Peak Change'!$A$106:AQ$202,43,FALSE())))</f>
        <v>0</v>
      </c>
      <c r="AR60" s="193" t="n">
        <f aca="false">IF(ISERROR(VLOOKUP($A60,'Import Peak'!$A$3:AR$99,44,FALSE())-VLOOKUP($A60,'Import Peak Change'!$A$106:AR$202,44,FALSE())),0,(VLOOKUP($A60,'Import Peak'!$A$3:AR$99,44,FALSE())-VLOOKUP($A60,'Import Peak Change'!$A$106:AR$202,44,FALSE())))</f>
        <v>0</v>
      </c>
      <c r="AS60" s="193" t="n">
        <f aca="false">IF(ISERROR(VLOOKUP($A60,'Import Peak'!$A$3:AS$99,45,FALSE())-VLOOKUP($A60,'Import Peak Change'!$A$106:AS$202,45,FALSE())),0,(VLOOKUP($A60,'Import Peak'!$A$3:AS$99,45,FALSE())-VLOOKUP($A60,'Import Peak Change'!$A$106:AS$202,45,FALSE())))</f>
        <v>0</v>
      </c>
      <c r="AT60" s="193" t="n">
        <f aca="false">IF(ISERROR(VLOOKUP($A60,'Import Peak'!$A$3:AT$99,46,FALSE())-VLOOKUP($A60,'Import Peak Change'!$A$106:AT$202,46,FALSE())),0,(VLOOKUP($A60,'Import Peak'!$A$3:AT$99,46,FALSE())-VLOOKUP($A60,'Import Peak Change'!$A$106:AT$202,46,FALSE())))</f>
        <v>0</v>
      </c>
      <c r="AU60" s="193" t="n">
        <f aca="false">IF(ISERROR(VLOOKUP($A60,'Import Peak'!$A$3:AU$99,47,FALSE())-VLOOKUP($A60,'Import Peak Change'!$A$106:AU$202,47,FALSE())),0,(VLOOKUP($A60,'Import Peak'!$A$3:AU$99,47,FALSE())-VLOOKUP($A60,'Import Peak Change'!$A$106:AU$202,47,FALSE())))</f>
        <v>0</v>
      </c>
      <c r="AV60" s="193" t="n">
        <f aca="false">IF(ISERROR(VLOOKUP($A60,'Import Peak'!$A$3:AV$99,48,FALSE())-VLOOKUP($A60,'Import Peak Change'!$A$106:AV$202,48,FALSE())),0,(VLOOKUP($A60,'Import Peak'!$A$3:AV$99,48,FALSE())-VLOOKUP($A60,'Import Peak Change'!$A$106:AV$202,48,FALSE())))</f>
        <v>0</v>
      </c>
      <c r="AW60" s="193" t="n">
        <f aca="false">IF(ISERROR(VLOOKUP($A60,'Import Peak'!$A$3:AW$99,49,FALSE())-VLOOKUP($A60,'Import Peak Change'!$A$106:AW$202,49,FALSE())),0,(VLOOKUP($A60,'Import Peak'!$A$3:AW$99,49,FALSE())-VLOOKUP($A60,'Import Peak Change'!$A$106:AW$202,49,FALSE())))</f>
        <v>0</v>
      </c>
      <c r="AX60" s="193" t="n">
        <f aca="false">IF(ISERROR(VLOOKUP($A60,'Import Peak'!$A$3:AX$99,50,FALSE())-VLOOKUP($A60,'Import Peak Change'!$A$106:AX$202,50,FALSE())),0,(VLOOKUP($A60,'Import Peak'!$A$3:AX$99,50,FALSE())-VLOOKUP($A60,'Import Peak Change'!$A$106:AX$202,50,FALSE())))</f>
        <v>0</v>
      </c>
      <c r="AY60" s="193" t="n">
        <f aca="false">IF(ISERROR(VLOOKUP($A60,'Import Peak'!$A$3:AY$99,51,FALSE())-VLOOKUP($A60,'Import Peak Change'!$A$106:AY$202,51,FALSE())),0,(VLOOKUP($A60,'Import Peak'!$A$3:AY$99,51,FALSE())-VLOOKUP($A60,'Import Peak Change'!$A$106:AY$202,51,FALSE())))</f>
        <v>0</v>
      </c>
      <c r="AZ60" s="193" t="n">
        <f aca="false">IF(ISERROR(VLOOKUP($A60,'Import Peak'!$A$3:AZ$99,52,FALSE())-VLOOKUP($A60,'Import Peak Change'!$A$106:AZ$202,52,FALSE())),0,(VLOOKUP($A60,'Import Peak'!$A$3:AZ$99,52,FALSE())-VLOOKUP($A60,'Import Peak Change'!$A$106:AZ$202,52,FALSE())))</f>
        <v>0</v>
      </c>
      <c r="BA60" s="193" t="n">
        <f aca="false">IF(ISERROR(VLOOKUP($A60,'Import Peak'!$A$3:BA$99,53,FALSE())-VLOOKUP($A60,'Import Peak Change'!$A$106:BA$202,53,FALSE())),0,(VLOOKUP($A60,'Import Peak'!$A$3:BA$99,53,FALSE())-VLOOKUP($A60,'Import Peak Change'!$A$106:BA$202,53,FALSE())))</f>
        <v>0</v>
      </c>
      <c r="BB60" s="193" t="n">
        <f aca="false">IF(ISERROR(VLOOKUP($A60,'Import Peak'!$A$3:BB$99,54,FALSE())-VLOOKUP($A60,'Import Peak Change'!$A$106:BB$202,54,FALSE())),0,(VLOOKUP($A60,'Import Peak'!$A$3:BB$99,54,FALSE())-VLOOKUP($A60,'Import Peak Change'!$A$106:BB$202,54,FALSE())))</f>
        <v>0</v>
      </c>
      <c r="BC60" s="193" t="n">
        <f aca="false">IF(ISERROR(VLOOKUP($A60,'Import Peak'!$A$3:BC$99,55,FALSE())-VLOOKUP($A60,'Import Peak Change'!$A$106:BC$202,55,FALSE())),0,(VLOOKUP($A60,'Import Peak'!$A$3:BC$99,55,FALSE())-VLOOKUP($A60,'Import Peak Change'!$A$106:BC$202,55,FALSE())))</f>
        <v>0</v>
      </c>
      <c r="BD60" s="193" t="n">
        <f aca="false">IF(ISERROR(VLOOKUP($A60,'Import Peak'!$A$3:BD$99,56,FALSE())-VLOOKUP($A60,'Import Peak Change'!$A$106:BD$202,56,FALSE())),0,(VLOOKUP($A60,'Import Peak'!$A$3:BD$99,56,FALSE())-VLOOKUP($A60,'Import Peak Change'!$A$106:BD$202,56,FALSE())))</f>
        <v>0</v>
      </c>
      <c r="BE60" s="193" t="n">
        <f aca="false">IF(ISERROR(VLOOKUP($A60,'Import Peak'!$A$3:BE$99,57,FALSE())-VLOOKUP($A60,'Import Peak Change'!$A$106:BE$202,57,FALSE())),0,(VLOOKUP($A60,'Import Peak'!$A$3:BE$99,57,FALSE())-VLOOKUP($A60,'Import Peak Change'!$A$106:BE$202,57,FALSE())))</f>
        <v>0</v>
      </c>
      <c r="BF60" s="193" t="n">
        <f aca="false">IF(ISERROR(VLOOKUP($A60,'Import Peak'!$A$3:BF$99,58,FALSE())-VLOOKUP($A60,'Import Peak Change'!$A$106:BF$202,58,FALSE())),0,(VLOOKUP($A60,'Import Peak'!$A$3:BF$99,58,FALSE())-VLOOKUP($A60,'Import Peak Change'!$A$106:BF$202,58,FALSE())))</f>
        <v>0</v>
      </c>
      <c r="BG60" s="193" t="n">
        <f aca="false">IF(ISERROR(VLOOKUP($A60,'Import Peak'!$A$3:BG$99,59,FALSE())-VLOOKUP($A60,'Import Peak Change'!$A$106:BG$202,59,FALSE())),0,(VLOOKUP($A60,'Import Peak'!$A$3:BG$99,59,FALSE())-VLOOKUP($A60,'Import Peak Change'!$A$106:BG$202,59,FALSE())))</f>
        <v>0</v>
      </c>
      <c r="BH60" s="193" t="n">
        <f aca="false">IF(ISERROR(VLOOKUP($A60,'Import Peak'!$A$3:BH$99,60,FALSE())-VLOOKUP($A60,'Import Peak Change'!$A$106:BH$202,60,FALSE())),0,(VLOOKUP($A60,'Import Peak'!$A$3:BH$99,60,FALSE())-VLOOKUP($A60,'Import Peak Change'!$A$106:BH$202,60,FALSE())))</f>
        <v>0</v>
      </c>
      <c r="BI60" s="193" t="n">
        <f aca="false">IF(ISERROR(VLOOKUP($A60,'Import Peak'!$A$3:BI$99,61,FALSE())-VLOOKUP($A60,'Import Peak Change'!$A$106:BI$202,61,FALSE())),0,(VLOOKUP($A60,'Import Peak'!$A$3:BI$99,61,FALSE())-VLOOKUP($A60,'Import Peak Change'!$A$106:BI$202,61,FALSE())))</f>
        <v>0</v>
      </c>
      <c r="BJ60" s="193" t="n">
        <f aca="false">IF(ISERROR(VLOOKUP($A60,'Import Peak'!$A$3:BJ$99,62,FALSE())-VLOOKUP($A60,'Import Peak Change'!$A$106:BJ$202,62,FALSE())),0,(VLOOKUP($A60,'Import Peak'!$A$3:BJ$99,62,FALSE())-VLOOKUP($A60,'Import Peak Change'!$A$106:BJ$202,62,FALSE())))</f>
        <v>0</v>
      </c>
      <c r="BK60" s="193" t="n">
        <f aca="false">IF(ISERROR(VLOOKUP($A60,'Import Peak'!$A$3:BK$99,63,FALSE())-VLOOKUP($A60,'Import Peak Change'!$A$106:BK$202,63,FALSE())),0,(VLOOKUP($A60,'Import Peak'!$A$3:BK$99,63,FALSE())-VLOOKUP($A60,'Import Peak Change'!$A$106:BK$202,63,FALSE())))</f>
        <v>0</v>
      </c>
      <c r="BL60" s="193" t="n">
        <f aca="false">IF(ISERROR(VLOOKUP($A60,'Import Peak'!$A$3:BL$99,64,FALSE())-VLOOKUP($A60,'Import Peak Change'!$A$106:BL$202,64,FALSE())),0,(VLOOKUP($A60,'Import Peak'!$A$3:BL$99,64,FALSE())-VLOOKUP($A60,'Import Peak Change'!$A$106:BL$202,64,FALSE())))</f>
        <v>0</v>
      </c>
      <c r="BM60" s="193" t="n">
        <f aca="false">IF(ISERROR(VLOOKUP($A60,'Import Peak'!$A$3:BM$99,65,FALSE())-VLOOKUP($A60,'Import Peak Change'!$A$106:BM$202,65,FALSE())),0,(VLOOKUP($A60,'Import Peak'!$A$3:BM$99,65,FALSE())-VLOOKUP($A60,'Import Peak Change'!$A$106:BM$202,65,FALSE())))</f>
        <v>0</v>
      </c>
      <c r="BN60" s="193" t="n">
        <f aca="false">IF(ISERROR(VLOOKUP($A60,'Import Peak'!$A$3:BN$99,66,FALSE())-VLOOKUP($A60,'Import Peak Change'!$A$106:BN$202,66,FALSE())),0,(VLOOKUP($A60,'Import Peak'!$A$3:BN$99,66,FALSE())-VLOOKUP($A60,'Import Peak Change'!$A$106:BN$202,66,FALSE())))</f>
        <v>0</v>
      </c>
      <c r="BO60" s="193" t="n">
        <f aca="false">IF(ISERROR(VLOOKUP($A60,'Import Peak'!$A$3:BO$99,67,FALSE())-VLOOKUP($A60,'Import Peak Change'!$A$106:BO$202,67,FALSE())),0,(VLOOKUP($A60,'Import Peak'!$A$3:BO$99,67,FALSE())-VLOOKUP($A60,'Import Peak Change'!$A$106:BO$202,67,FALSE())))</f>
        <v>0</v>
      </c>
      <c r="BP60" s="193" t="n">
        <f aca="false">IF(ISERROR(VLOOKUP($A60,'Import Peak'!$A$3:BP$99,68,FALSE())-VLOOKUP($A60,'Import Peak Change'!$A$106:BP$202,68,FALSE())),0,(VLOOKUP($A60,'Import Peak'!$A$3:BP$99,68,FALSE())-VLOOKUP($A60,'Import Peak Change'!$A$106:BP$202,68,FALSE())))</f>
        <v>0</v>
      </c>
      <c r="BQ60" s="193" t="n">
        <f aca="false">IF(ISERROR(VLOOKUP($A60,'Import Peak'!$A$3:BQ$99,69,FALSE())-VLOOKUP($A60,'Import Peak Change'!$A$106:BQ$202,69,FALSE())),0,(VLOOKUP($A60,'Import Peak'!$A$3:BQ$99,69,FALSE())-VLOOKUP($A60,'Import Peak Change'!$A$106:BQ$202,69,FALSE())))</f>
        <v>0</v>
      </c>
      <c r="BR60" s="193" t="n">
        <f aca="false">IF(ISERROR(VLOOKUP($A60,'Import Peak'!$A$3:BR$99,70,FALSE())-VLOOKUP($A60,'Import Peak Change'!$A$106:BR$202,70,FALSE())),0,(VLOOKUP($A60,'Import Peak'!$A$3:BR$99,70,FALSE())-VLOOKUP($A60,'Import Peak Change'!$A$106:BR$202,70,FALSE())))</f>
        <v>0</v>
      </c>
      <c r="BS60" s="193" t="n">
        <f aca="false">IF(ISERROR(VLOOKUP($A60,'Import Peak'!$A$3:BS$99,71,FALSE())-VLOOKUP($A60,'Import Peak Change'!$A$106:BS$202,71,FALSE())),0,(VLOOKUP($A60,'Import Peak'!$A$3:BS$99,71,FALSE())-VLOOKUP($A60,'Import Peak Change'!$A$106:BS$202,71,FALSE())))</f>
        <v>0</v>
      </c>
      <c r="BT60" s="193" t="n">
        <f aca="false">IF(ISERROR(VLOOKUP($A60,'Import Peak'!$A$3:BT$99,72,FALSE())-VLOOKUP($A60,'Import Peak Change'!$A$106:BT$202,72,FALSE())),0,(VLOOKUP($A60,'Import Peak'!$A$3:BT$99,72,FALSE())-VLOOKUP($A60,'Import Peak Change'!$A$106:BT$202,72,FALSE())))</f>
        <v>0</v>
      </c>
      <c r="BU60" s="193" t="n">
        <f aca="false">IF(ISERROR(VLOOKUP($A60,'Import Peak'!$A$3:BU$99,73,FALSE())-VLOOKUP($A60,'Import Peak Change'!$A$106:BU$202,73,FALSE())),0,(VLOOKUP($A60,'Import Peak'!$A$3:BU$99,73,FALSE())-VLOOKUP($A60,'Import Peak Change'!$A$106:BU$202,73,FALSE())))</f>
        <v>0</v>
      </c>
      <c r="BV60" s="193" t="n">
        <f aca="false">IF(ISERROR(VLOOKUP($A60,'Import Peak'!$A$3:BV$99,74,FALSE())-VLOOKUP($A60,'Import Peak Change'!$A$106:BV$202,74,FALSE())),0,(VLOOKUP($A60,'Import Peak'!$A$3:BV$99,74,FALSE())-VLOOKUP($A60,'Import Peak Change'!$A$106:BV$202,74,FALSE())))</f>
        <v>0</v>
      </c>
      <c r="BW60" s="193" t="n">
        <f aca="false">IF(ISERROR(VLOOKUP($A60,'Import Peak'!$A$3:BW$99,75,FALSE())-VLOOKUP($A60,'Import Peak Change'!$A$106:BW$202,75,FALSE())),0,(VLOOKUP($A60,'Import Peak'!$A$3:BW$99,75,FALSE())-VLOOKUP($A60,'Import Peak Change'!$A$106:BW$202,75,FALSE())))</f>
        <v>0</v>
      </c>
      <c r="BX60" s="193" t="n">
        <f aca="false">IF(ISERROR(VLOOKUP($A60,'Import Peak'!$A$3:BX$99,76,FALSE())-VLOOKUP($A60,'Import Peak Change'!$A$106:BX$202,76,FALSE())),0,(VLOOKUP($A60,'Import Peak'!$A$3:BX$99,76,FALSE())-VLOOKUP($A60,'Import Peak Change'!$A$106:BX$202,76,FALSE())))</f>
        <v>0</v>
      </c>
      <c r="BY60" s="193" t="n">
        <f aca="false">IF(ISERROR(VLOOKUP($A60,'Import Peak'!$A$3:BY$99,77,FALSE())-VLOOKUP($A60,'Import Peak Change'!$A$106:BY$202,77,FALSE())),0,(VLOOKUP($A60,'Import Peak'!$A$3:BY$99,77,FALSE())-VLOOKUP($A60,'Import Peak Change'!$A$106:BY$202,77,FALSE())))</f>
        <v>0</v>
      </c>
      <c r="BZ60" s="193" t="n">
        <f aca="false">IF(ISERROR(VLOOKUP($A60,'Import Peak'!$A$3:BZ$99,78,FALSE())-VLOOKUP($A60,'Import Peak Change'!$A$106:BZ$202,78,FALSE())),0,(VLOOKUP($A60,'Import Peak'!$A$3:BZ$99,78,FALSE())-VLOOKUP($A60,'Import Peak Change'!$A$106:BZ$202,78,FALSE())))</f>
        <v>0</v>
      </c>
      <c r="CA60" s="193" t="n">
        <f aca="false">IF(ISERROR(VLOOKUP($A60,'Import Peak'!$A$3:CA$99,79,FALSE())-VLOOKUP($A60,'Import Peak Change'!$A$106:CA$202,79,FALSE())),0,(VLOOKUP($A60,'Import Peak'!$A$3:CA$99,79,FALSE())-VLOOKUP($A60,'Import Peak Change'!$A$106:CA$202,79,FALSE())))</f>
        <v>0</v>
      </c>
      <c r="CB60" s="193" t="n">
        <f aca="false">IF(ISERROR(VLOOKUP($A60,'Import Peak'!$A$3:CB$99,80,FALSE())-VLOOKUP($A60,'Import Peak Change'!$A$106:CB$202,80,FALSE())),0,(VLOOKUP($A60,'Import Peak'!$A$3:CB$99,80,FALSE())-VLOOKUP($A60,'Import Peak Change'!$A$106:CB$202,80,FALSE())))</f>
        <v>0</v>
      </c>
      <c r="CC60" s="193" t="n">
        <f aca="false">IF(ISERROR(VLOOKUP($A60,'Import Peak'!$A$3:CC$99,81,FALSE())-VLOOKUP($A60,'Import Peak Change'!$A$106:CC$202,81,FALSE())),0,(VLOOKUP($A60,'Import Peak'!$A$3:CC$99,81,FALSE())-VLOOKUP($A60,'Import Peak Change'!$A$106:CC$202,81,FALSE())))</f>
        <v>0</v>
      </c>
      <c r="CD60" s="193" t="n">
        <f aca="false">IF(ISERROR(VLOOKUP($A60,'Import Peak'!$A$3:CD$99,82,FALSE())-VLOOKUP($A60,'Import Peak Change'!$A$106:CD$202,82,FALSE())),0,(VLOOKUP($A60,'Import Peak'!$A$3:CD$99,82,FALSE())-VLOOKUP($A60,'Import Peak Change'!$A$106:CD$202,82,FALSE())))</f>
        <v>0</v>
      </c>
      <c r="CE60" s="193" t="n">
        <f aca="false">IF(ISERROR(VLOOKUP($A60,'Import Peak'!$A$3:CE$99,83,FALSE())-VLOOKUP($A60,'Import Peak Change'!$A$106:CE$202,83,FALSE())),0,(VLOOKUP($A60,'Import Peak'!$A$3:CE$99,83,FALSE())-VLOOKUP($A60,'Import Peak Change'!$A$106:CE$202,83,FALSE())))</f>
        <v>0</v>
      </c>
      <c r="CF60" s="193" t="n">
        <f aca="false">IF(ISERROR(VLOOKUP($A60,'Import Peak'!$A$3:CF$99,84,FALSE())-VLOOKUP($A60,'Import Peak Change'!$A$106:CF$202,84,FALSE())),0,(VLOOKUP($A60,'Import Peak'!$A$3:CF$99,84,FALSE())-VLOOKUP($A60,'Import Peak Change'!$A$106:CF$202,84,FALSE())))</f>
        <v>0</v>
      </c>
      <c r="CG60" s="193" t="n">
        <f aca="false">IF(ISERROR(VLOOKUP($A60,'Import Peak'!$A$3:CG$99,85,FALSE())-VLOOKUP($A60,'Import Peak Change'!$A$106:CG$202,85,FALSE())),0,(VLOOKUP($A60,'Import Peak'!$A$3:CG$99,85,FALSE())-VLOOKUP($A60,'Import Peak Change'!$A$106:CG$202,85,FALSE())))</f>
        <v>0</v>
      </c>
      <c r="CH60" s="193" t="n">
        <f aca="false">IF(ISERROR(VLOOKUP($A60,'Import Peak'!$A$3:CH$99,86,FALSE())-VLOOKUP($A60,'Import Peak Change'!$A$106:CH$202,86,FALSE())),0,(VLOOKUP($A60,'Import Peak'!$A$3:CH$99,86,FALSE())-VLOOKUP($A60,'Import Peak Change'!$A$106:CH$202,86,FALSE())))</f>
        <v>0</v>
      </c>
      <c r="CI60" s="193" t="n">
        <f aca="false">IF(ISERROR(VLOOKUP($A60,'Import Peak'!$A$3:CI$99,87,FALSE())-VLOOKUP($A60,'Import Peak Change'!$A$106:CI$202,87,FALSE())),0,(VLOOKUP($A60,'Import Peak'!$A$3:CI$99,87,FALSE())-VLOOKUP($A60,'Import Peak Change'!$A$106:CI$202,87,FALSE())))</f>
        <v>0</v>
      </c>
      <c r="CJ60" s="193" t="n">
        <f aca="false">IF(ISERROR(VLOOKUP($A60,'Import Peak'!$A$3:CJ$99,88,FALSE())-VLOOKUP($A60,'Import Peak Change'!$A$106:CJ$202,88,FALSE())),0,(VLOOKUP($A60,'Import Peak'!$A$3:CJ$99,88,FALSE())-VLOOKUP($A60,'Import Peak Change'!$A$106:CJ$202,88,FALSE())))</f>
        <v>0</v>
      </c>
      <c r="CK60" s="193" t="n">
        <f aca="false">IF(ISERROR(VLOOKUP($A60,'Import Peak'!$A$3:CK$99,89,FALSE())-VLOOKUP($A60,'Import Peak Change'!$A$106:CK$202,89,FALSE())),0,(VLOOKUP($A60,'Import Peak'!$A$3:CK$99,89,FALSE())-VLOOKUP($A60,'Import Peak Change'!$A$106:CK$202,89,FALSE())))</f>
        <v>0</v>
      </c>
      <c r="CL60" s="193" t="n">
        <f aca="false">IF(ISERROR(VLOOKUP($A60,'Import Peak'!$A$3:CL$99,90,FALSE())-VLOOKUP($A60,'Import Peak Change'!$A$106:CL$202,90,FALSE())),0,(VLOOKUP($A60,'Import Peak'!$A$3:CL$99,90,FALSE())-VLOOKUP($A60,'Import Peak Change'!$A$106:CL$202,90,FALSE())))</f>
        <v>0</v>
      </c>
      <c r="CM60" s="193" t="n">
        <f aca="false">IF(ISERROR(VLOOKUP($A60,'Import Peak'!$A$3:CM$99,91,FALSE())-VLOOKUP($A60,'Import Peak Change'!$A$106:CM$202,91,FALSE())),0,(VLOOKUP($A60,'Import Peak'!$A$3:CM$99,91,FALSE())-VLOOKUP($A60,'Import Peak Change'!$A$106:CM$202,91,FALSE())))</f>
        <v>0</v>
      </c>
      <c r="CN60" s="193" t="n">
        <f aca="false">IF(ISERROR(VLOOKUP($A60,'Import Peak'!$A$3:CN$99,92,FALSE())-VLOOKUP($A60,'Import Peak Change'!$A$106:CN$202,92,FALSE())),0,(VLOOKUP($A60,'Import Peak'!$A$3:CN$99,92,FALSE())-VLOOKUP($A60,'Import Peak Change'!$A$106:CN$202,92,FALSE())))</f>
        <v>0</v>
      </c>
      <c r="CO60" s="193" t="n">
        <f aca="false">IF(ISERROR(VLOOKUP($A60,'Import Peak'!$A$3:CO$99,93,FALSE())-VLOOKUP($A60,'Import Peak Change'!$A$106:CO$202,93,FALSE())),0,(VLOOKUP($A60,'Import Peak'!$A$3:CO$99,93,FALSE())-VLOOKUP($A60,'Import Peak Change'!$A$106:CO$202,93,FALSE())))</f>
        <v>0</v>
      </c>
      <c r="CP60" s="193" t="n">
        <f aca="false">IF(ISERROR(VLOOKUP($A60,'Import Peak'!$A$3:CP$99,94,FALSE())-VLOOKUP($A60,'Import Peak Change'!$A$106:CP$202,94,FALSE())),0,(VLOOKUP($A60,'Import Peak'!$A$3:CP$99,94,FALSE())-VLOOKUP($A60,'Import Peak Change'!$A$106:CP$202,94,FALSE())))</f>
        <v>0</v>
      </c>
      <c r="CQ60" s="193" t="n">
        <f aca="false">IF(ISERROR(VLOOKUP($A60,'Import Peak'!$A$3:CQ$99,95,FALSE())-VLOOKUP($A60,'Import Peak Change'!$A$106:CQ$202,95,FALSE())),0,(VLOOKUP($A60,'Import Peak'!$A$3:CQ$99,95,FALSE())-VLOOKUP($A60,'Import Peak Change'!$A$106:CQ$202,95,FALSE())))</f>
        <v>0</v>
      </c>
      <c r="CR60" s="193" t="n">
        <f aca="false">IF(ISERROR(VLOOKUP($A60,'Import Peak'!$A$3:CR$99,96,FALSE())-VLOOKUP($A60,'Import Peak Change'!$A$106:CR$202,96,FALSE())),0,(VLOOKUP($A60,'Import Peak'!$A$3:CR$99,96,FALSE())-VLOOKUP($A60,'Import Peak Change'!$A$106:CR$202,96,FALSE())))</f>
        <v>0</v>
      </c>
      <c r="CS60" s="193" t="n">
        <f aca="false">IF(ISERROR(VLOOKUP($A60,'Import Peak'!$A$3:CS$99,97,FALSE())-VLOOKUP($A60,'Import Peak Change'!$A$106:CS$202,97,FALSE())),0,(VLOOKUP($A60,'Import Peak'!$A$3:CS$99,97,FALSE())-VLOOKUP($A60,'Import Peak Change'!$A$106:CS$202,97,FALSE())))</f>
        <v>0</v>
      </c>
      <c r="CT60" s="193" t="n">
        <f aca="false">IF(ISERROR(VLOOKUP($A60,'Import Peak'!$A$3:CT$99,98,FALSE())-VLOOKUP($A60,'Import Peak Change'!$A$106:CT$202,98,FALSE())),0,(VLOOKUP($A60,'Import Peak'!$A$3:CT$99,98,FALSE())-VLOOKUP($A60,'Import Peak Change'!$A$106:CT$202,98,FALSE())))</f>
        <v>0</v>
      </c>
      <c r="CU60" s="193" t="n">
        <f aca="false">IF(ISERROR(VLOOKUP($A60,'Import Peak'!$A$3:CU$99,99,FALSE())-VLOOKUP($A60,'Import Peak Change'!$A$106:CU$202,99,FALSE())),0,(VLOOKUP($A60,'Import Peak'!$A$3:CU$99,99,FALSE())-VLOOKUP($A60,'Import Peak Change'!$A$106:CU$202,99,FALSE())))</f>
        <v>0</v>
      </c>
      <c r="CV60" s="193" t="n">
        <f aca="false">IF(ISERROR(VLOOKUP($A60,'Import Peak'!$A$3:CV$99,100,FALSE())-VLOOKUP($A60,'Import Peak Change'!$A$106:CV$202,100,FALSE())),0,(VLOOKUP($A60,'Import Peak'!$A$3:CV$99,100,FALSE())-VLOOKUP($A60,'Import Peak Change'!$A$106:CV$202,100,FALSE())))</f>
        <v>0</v>
      </c>
      <c r="CW60" s="193" t="n">
        <f aca="false">IF(ISERROR(VLOOKUP($A60,'Import Peak'!$A$3:CW$99,101,FALSE())-VLOOKUP($A60,'Import Peak Change'!$A$106:CW$202,101,FALSE())),0,(VLOOKUP($A60,'Import Peak'!$A$3:CW$99,101,FALSE())-VLOOKUP($A60,'Import Peak Change'!$A$106:CW$202,101,FALSE())))</f>
        <v>0</v>
      </c>
      <c r="CX60" s="193" t="n">
        <f aca="false">IF(ISERROR(VLOOKUP($A60,'Import Peak'!$A$3:CX$99,102,FALSE())-VLOOKUP($A60,'Import Peak Change'!$A$106:CX$202,102,FALSE())),0,(VLOOKUP($A60,'Import Peak'!$A$3:CX$99,102,FALSE())-VLOOKUP($A60,'Import Peak Change'!$A$106:CX$202,102,FALSE())))</f>
        <v>0</v>
      </c>
      <c r="CY60" s="193" t="n">
        <f aca="false">IF(ISERROR(VLOOKUP($A60,'Import Peak'!$A$3:CY$99,103,FALSE())-VLOOKUP($A60,'Import Peak Change'!$A$106:CY$202,103,FALSE())),0,(VLOOKUP($A60,'Import Peak'!$A$3:CY$99,103,FALSE())-VLOOKUP($A60,'Import Peak Change'!$A$106:CY$202,103,FALSE())))</f>
        <v>0</v>
      </c>
      <c r="CZ60" s="193" t="n">
        <f aca="false">IF(ISERROR(VLOOKUP($A60,'Import Peak'!$A$3:CZ$99,104,FALSE())-VLOOKUP($A60,'Import Peak Change'!$A$106:CZ$202,104,FALSE())),0,(VLOOKUP($A60,'Import Peak'!$A$3:CZ$99,104,FALSE())-VLOOKUP($A60,'Import Peak Change'!$A$106:CZ$202,104,FALSE())))</f>
        <v>0</v>
      </c>
      <c r="DA60" s="193" t="n">
        <f aca="false">IF(ISERROR(VLOOKUP($A60,'Import Peak'!$A$3:DA$99,105,FALSE())-VLOOKUP($A60,'Import Peak Change'!$A$106:DA$202,105,FALSE())),0,(VLOOKUP($A60,'Import Peak'!$A$3:DA$99,105,FALSE())-VLOOKUP($A60,'Import Peak Change'!$A$106:DA$202,105,FALSE())))</f>
        <v>0</v>
      </c>
      <c r="DB60" s="193" t="n">
        <f aca="false">IF(ISERROR(VLOOKUP($A60,'Import Peak'!$A$3:DB$99,106,FALSE())-VLOOKUP($A60,'Import Peak Change'!$A$106:DB$202,106,FALSE())),0,(VLOOKUP($A60,'Import Peak'!$A$3:DB$99,106,FALSE())-VLOOKUP($A60,'Import Peak Change'!$A$106:DB$202,106,FALSE())))</f>
        <v>0</v>
      </c>
      <c r="DC60" s="193" t="n">
        <f aca="false">IF(ISERROR(VLOOKUP($A60,'Import Peak'!$A$3:DC$99,107,FALSE())-VLOOKUP($A60,'Import Peak Change'!$A$106:DC$202,107,FALSE())),0,(VLOOKUP($A60,'Import Peak'!$A$3:DC$99,107,FALSE())-VLOOKUP($A60,'Import Peak Change'!$A$106:DC$202,107,FALSE())))</f>
        <v>0</v>
      </c>
      <c r="DD60" s="193" t="n">
        <f aca="false">IF(ISERROR(VLOOKUP($A60,'Import Peak'!$A$3:DD$99,108,FALSE())-VLOOKUP($A60,'Import Peak Change'!$A$106:DD$202,108,FALSE())),0,(VLOOKUP($A60,'Import Peak'!$A$3:DD$99,108,FALSE())-VLOOKUP($A60,'Import Peak Change'!$A$106:DD$202,108,FALSE())))</f>
        <v>0</v>
      </c>
      <c r="DE60" s="193" t="n">
        <f aca="false">IF(ISERROR(VLOOKUP($A60,'Import Peak'!$A$3:DE$99,109,FALSE())-VLOOKUP($A60,'Import Peak Change'!$A$106:DE$202,109,FALSE())),0,(VLOOKUP($A60,'Import Peak'!$A$3:DE$99,109,FALSE())-VLOOKUP($A60,'Import Peak Change'!$A$106:DE$202,109,FALSE())))</f>
        <v>0</v>
      </c>
      <c r="DF60" s="193" t="n">
        <f aca="false">IF(ISERROR(VLOOKUP($A60,'Import Peak'!$A$3:DF$99,110,FALSE())-VLOOKUP($A60,'Import Peak Change'!$A$106:DF$202,110,FALSE())),0,(VLOOKUP($A60,'Import Peak'!$A$3:DF$99,110,FALSE())-VLOOKUP($A60,'Import Peak Change'!$A$106:DF$202,110,FALSE())))</f>
        <v>0</v>
      </c>
      <c r="DG60" s="193" t="n">
        <f aca="false">IF(ISERROR(VLOOKUP($A60,'Import Peak'!$A$3:DG$99,111,FALSE())-VLOOKUP($A60,'Import Peak Change'!$A$106:DG$202,111,FALSE())),0,(VLOOKUP($A60,'Import Peak'!$A$3:DG$99,111,FALSE())-VLOOKUP($A60,'Import Peak Change'!$A$106:DG$202,111,FALSE())))</f>
        <v>0</v>
      </c>
      <c r="DH60" s="193" t="n">
        <f aca="false">IF(ISERROR(VLOOKUP($A60,'Import Peak'!$A$3:DH$99,112,FALSE())-VLOOKUP($A60,'Import Peak Change'!$A$106:DH$202,112,FALSE())),0,(VLOOKUP($A60,'Import Peak'!$A$3:DH$99,112,FALSE())-VLOOKUP($A60,'Import Peak Change'!$A$106:DH$202,112,FALSE())))</f>
        <v>0</v>
      </c>
      <c r="DI60" s="193" t="n">
        <f aca="false">IF(ISERROR(VLOOKUP($A60,'Import Peak'!$A$3:DI$99,113,FALSE())-VLOOKUP($A60,'Import Peak Change'!$A$106:DI$202,113,FALSE())),0,(VLOOKUP($A60,'Import Peak'!$A$3:DI$99,113,FALSE())-VLOOKUP($A60,'Import Peak Change'!$A$106:DI$202,113,FALSE())))</f>
        <v>0</v>
      </c>
      <c r="DJ60" s="193" t="n">
        <f aca="false">IF(ISERROR(VLOOKUP($A60,'Import Peak'!$A$3:DJ$99,114,FALSE())-VLOOKUP($A60,'Import Peak Change'!$A$106:DJ$202,114,FALSE())),0,(VLOOKUP($A60,'Import Peak'!$A$3:DJ$99,114,FALSE())-VLOOKUP($A60,'Import Peak Change'!$A$106:DJ$202,114,FALSE())))</f>
        <v>0</v>
      </c>
      <c r="DK60" s="193" t="n">
        <f aca="false">IF(ISERROR(VLOOKUP($A60,'Import Peak'!$A$3:DK$99,115,FALSE())-VLOOKUP($A60,'Import Peak Change'!$A$106:DK$202,115,FALSE())),0,(VLOOKUP($A60,'Import Peak'!$A$3:DK$99,115,FALSE())-VLOOKUP($A60,'Import Peak Change'!$A$106:DK$202,115,FALSE())))</f>
        <v>0</v>
      </c>
      <c r="DL60" s="193" t="n">
        <f aca="false">IF(ISERROR(VLOOKUP($A60,'Import Peak'!$A$3:DL$99,116,FALSE())-VLOOKUP($A60,'Import Peak Change'!$A$106:DL$202,116,FALSE())),0,(VLOOKUP($A60,'Import Peak'!$A$3:DL$99,116,FALSE())-VLOOKUP($A60,'Import Peak Change'!$A$106:DL$202,116,FALSE())))</f>
        <v>0</v>
      </c>
      <c r="DM60" s="193" t="n">
        <f aca="false">IF(ISERROR(VLOOKUP($A60,'Import Peak'!$A$3:DM$99,117,FALSE())-VLOOKUP($A60,'Import Peak Change'!$A$106:DM$202,117,FALSE())),0,(VLOOKUP($A60,'Import Peak'!$A$3:DM$99,117,FALSE())-VLOOKUP($A60,'Import Peak Change'!$A$106:DM$202,117,FALSE())))</f>
        <v>0</v>
      </c>
      <c r="DN60" s="193" t="n">
        <f aca="false">IF(ISERROR(VLOOKUP($A60,'Import Peak'!$A$3:DN$99,118,FALSE())-VLOOKUP($A60,'Import Peak Change'!$A$106:DN$202,118,FALSE())),0,(VLOOKUP($A60,'Import Peak'!$A$3:DN$99,118,FALSE())-VLOOKUP($A60,'Import Peak Change'!$A$106:DN$202,118,FALSE())))</f>
        <v>0</v>
      </c>
      <c r="DO60" s="193" t="n">
        <f aca="false">IF(ISERROR(VLOOKUP($A60,'Import Peak'!$A$3:DO$99,119,FALSE())-VLOOKUP($A60,'Import Peak Change'!$A$106:DO$202,119,FALSE())),0,(VLOOKUP($A60,'Import Peak'!$A$3:DO$99,119,FALSE())-VLOOKUP($A60,'Import Peak Change'!$A$106:DO$202,119,FALSE())))</f>
        <v>0</v>
      </c>
      <c r="DP60" s="193" t="n">
        <f aca="false">IF(ISERROR(VLOOKUP($A60,'Import Peak'!$A$3:DP$99,120,FALSE())-VLOOKUP($A60,'Import Peak Change'!$A$106:DP$202,120,FALSE())),0,(VLOOKUP($A60,'Import Peak'!$A$3:DP$99,120,FALSE())-VLOOKUP($A60,'Import Peak Change'!$A$106:DP$202,120,FALSE())))</f>
        <v>0</v>
      </c>
      <c r="DQ60" s="193" t="n">
        <f aca="false">IF(ISERROR(VLOOKUP($A60,'Import Peak'!$A$3:DQ$99,121,FALSE())-VLOOKUP($A60,'Import Peak Change'!$A$106:DQ$202,121,FALSE())),0,(VLOOKUP($A60,'Import Peak'!$A$3:DQ$99,121,FALSE())-VLOOKUP($A60,'Import Peak Change'!$A$106:DQ$202,121,FALSE())))</f>
        <v>0</v>
      </c>
      <c r="DR60" s="193" t="n">
        <f aca="false">IF(ISERROR(VLOOKUP($A60,'Import Peak'!$A$3:DR$99,122,FALSE())-VLOOKUP($A60,'Import Peak Change'!$A$106:DR$202,122,FALSE())),0,(VLOOKUP($A60,'Import Peak'!$A$3:DR$99,122,FALSE())-VLOOKUP($A60,'Import Peak Change'!$A$106:DR$202,122,FALSE())))</f>
        <v>0</v>
      </c>
      <c r="DS60" s="193" t="n">
        <f aca="false">IF(ISERROR(VLOOKUP($A60,'Import Peak'!$A$3:DS$99,123,FALSE())-VLOOKUP($A60,'Import Peak Change'!$A$106:DS$202,123,FALSE())),0,(VLOOKUP($A60,'Import Peak'!$A$3:DS$99,123,FALSE())-VLOOKUP($A60,'Import Peak Change'!$A$106:DS$202,123,FALSE())))</f>
        <v>0</v>
      </c>
      <c r="DT60" s="193" t="n">
        <f aca="false">IF(ISERROR(VLOOKUP($A60,'Import Peak'!$A$3:DT$99,124,FALSE())-VLOOKUP($A60,'Import Peak Change'!$A$106:DT$202,124,FALSE())),0,(VLOOKUP($A60,'Import Peak'!$A$3:DT$99,124,FALSE())-VLOOKUP($A60,'Import Peak Change'!$A$106:DT$202,124,FALSE())))</f>
        <v>0</v>
      </c>
      <c r="DU60" s="193" t="n">
        <f aca="false">IF(ISERROR(VLOOKUP($A60,'Import Peak'!$A$3:DU$99,125,FALSE())-VLOOKUP($A60,'Import Peak Change'!$A$106:DU$202,125,FALSE())),0,(VLOOKUP($A60,'Import Peak'!$A$3:DU$99,125,FALSE())-VLOOKUP($A60,'Import Peak Change'!$A$106:DU$202,125,FALSE())))</f>
        <v>0</v>
      </c>
      <c r="DV60" s="193" t="n">
        <f aca="false">IF(ISERROR(VLOOKUP($A60,'Import Peak'!$A$3:DV$99,126,FALSE())-VLOOKUP($A60,'Import Peak Change'!$A$106:DV$202,126,FALSE())),0,(VLOOKUP($A60,'Import Peak'!$A$3:DV$99,126,FALSE())-VLOOKUP($A60,'Import Peak Change'!$A$106:DV$202,126,FALSE())))</f>
        <v>0</v>
      </c>
      <c r="DW60" s="193" t="n">
        <f aca="false">IF(ISERROR(VLOOKUP($A60,'Import Peak'!$A$3:DW$99,127,FALSE())-VLOOKUP($A60,'Import Peak Change'!$A$106:DW$202,127,FALSE())),0,(VLOOKUP($A60,'Import Peak'!$A$3:DW$99,127,FALSE())-VLOOKUP($A60,'Import Peak Change'!$A$106:DW$202,127,FALSE())))</f>
        <v>0</v>
      </c>
      <c r="DX60" s="193" t="n">
        <f aca="false">IF(ISERROR(VLOOKUP($A60,'Import Peak'!$A$3:DX$99,128,FALSE())-VLOOKUP($A60,'Import Peak Change'!$A$106:DX$202,128,FALSE())),0,(VLOOKUP($A60,'Import Peak'!$A$3:DX$99,128,FALSE())-VLOOKUP($A60,'Import Peak Change'!$A$106:DX$202,128,FALSE())))</f>
        <v>0</v>
      </c>
      <c r="DY60" s="193" t="n">
        <f aca="false">IF(ISERROR(VLOOKUP($A60,'Import Peak'!$A$3:DY$99,129,FALSE())-VLOOKUP($A60,'Import Peak Change'!$A$106:DY$202,129,FALSE())),0,(VLOOKUP($A60,'Import Peak'!$A$3:DY$99,129,FALSE())-VLOOKUP($A60,'Import Peak Change'!$A$106:DY$202,129,FALSE())))</f>
        <v>0</v>
      </c>
      <c r="DZ60" s="193" t="n">
        <f aca="false">IF(ISERROR(VLOOKUP($A60,'Import Peak'!$A$3:DZ$99,130,FALSE())-VLOOKUP($A60,'Import Peak Change'!$A$106:DZ$202,130,FALSE())),0,(VLOOKUP($A60,'Import Peak'!$A$3:DZ$99,130,FALSE())-VLOOKUP($A60,'Import Peak Change'!$A$106:DZ$202,130,FALSE())))</f>
        <v>0</v>
      </c>
      <c r="EA60" s="193" t="n">
        <f aca="false">IF(ISERROR(VLOOKUP($A60,'Import Peak'!$A$3:EA$99,131,FALSE())-VLOOKUP($A60,'Import Peak Change'!$A$106:EA$202,131,FALSE())),0,(VLOOKUP($A60,'Import Peak'!$A$3:EA$99,131,FALSE())-VLOOKUP($A60,'Import Peak Change'!$A$106:EA$202,131,FALSE())))</f>
        <v>0</v>
      </c>
      <c r="EB60" s="193" t="n">
        <f aca="false">IF(ISERROR(VLOOKUP($A60,'Import Peak'!$A$3:EB$99,132,FALSE())-VLOOKUP($A60,'Import Peak Change'!$A$106:EB$202,132,FALSE())),0,(VLOOKUP($A60,'Import Peak'!$A$3:EB$99,132,FALSE())-VLOOKUP($A60,'Import Peak Change'!$A$106:EB$202,132,FALSE())))</f>
        <v>0</v>
      </c>
      <c r="EC60" s="193" t="n">
        <f aca="false">IF(ISERROR(VLOOKUP($A60,'Import Peak'!$A$3:EC$99,133,FALSE())-VLOOKUP($A60,'Import Peak Change'!$A$106:EC$202,133,FALSE())),0,(VLOOKUP($A60,'Import Peak'!$A$3:EC$99,133,FALSE())-VLOOKUP($A60,'Import Peak Change'!$A$106:EC$202,133,FALSE())))</f>
        <v>0</v>
      </c>
      <c r="ED60" s="193" t="n">
        <f aca="false">IF(ISERROR(VLOOKUP($A60,'Import Peak'!$A$3:ED$99,134,FALSE())-VLOOKUP($A60,'Import Peak Change'!$A$106:ED$202,134,FALSE())),0,(VLOOKUP($A60,'Import Peak'!$A$3:ED$99,134,FALSE())-VLOOKUP($A60,'Import Peak Change'!$A$106:ED$202,134,FALSE())))</f>
        <v>0</v>
      </c>
      <c r="EE60" s="193" t="n">
        <f aca="false">IF(ISERROR(VLOOKUP($A60,'Import Peak'!$A$3:EE$99,135,FALSE())-VLOOKUP($A60,'Import Peak Change'!$A$106:EE$202,135,FALSE())),0,(VLOOKUP($A60,'Import Peak'!$A$3:EE$99,135,FALSE())-VLOOKUP($A60,'Import Peak Change'!$A$106:EE$202,135,FALSE())))</f>
        <v>0</v>
      </c>
      <c r="EF60" s="193" t="n">
        <f aca="false">IF(ISERROR(VLOOKUP($A60,'Import Peak'!$A$3:EF$99,136,FALSE())-VLOOKUP($A60,'Import Peak Change'!$A$106:EF$202,136,FALSE())),0,(VLOOKUP($A60,'Import Peak'!$A$3:EF$99,136,FALSE())-VLOOKUP($A60,'Import Peak Change'!$A$106:EF$202,136,FALSE())))</f>
        <v>0</v>
      </c>
      <c r="EG60" s="193" t="n">
        <f aca="false">IF(ISERROR(VLOOKUP($A60,'Import Peak'!$A$3:EG$99,137,FALSE())-VLOOKUP($A60,'Import Peak Change'!$A$106:EG$202,137,FALSE())),0,(VLOOKUP($A60,'Import Peak'!$A$3:EG$99,137,FALSE())-VLOOKUP($A60,'Import Peak Change'!$A$106:EG$202,137,FALSE())))</f>
        <v>0</v>
      </c>
      <c r="EH60" s="193" t="n">
        <f aca="false">IF(ISERROR(VLOOKUP($A60,'Import Peak'!$A$3:EH$99,138,FALSE())-VLOOKUP($A60,'Import Peak Change'!$A$106:EH$202,138,FALSE())),0,(VLOOKUP($A60,'Import Peak'!$A$3:EH$99,138,FALSE())-VLOOKUP($A60,'Import Peak Change'!$A$106:EH$202,138,FALSE())))</f>
        <v>0</v>
      </c>
      <c r="EI60" s="193" t="n">
        <f aca="false">IF(ISERROR(VLOOKUP($A60,'Import Peak'!$A$3:EI$99,139,FALSE())-VLOOKUP($A60,'Import Peak Change'!$A$106:EI$202,139,FALSE())),0,(VLOOKUP($A60,'Import Peak'!$A$3:EI$99,139,FALSE())-VLOOKUP($A60,'Import Peak Change'!$A$106:EI$202,139,FALSE())))</f>
        <v>0</v>
      </c>
      <c r="EJ60" s="193" t="n">
        <f aca="false">IF(ISERROR(VLOOKUP($A60,'Import Peak'!$A$3:EJ$99,140,FALSE())-VLOOKUP($A60,'Import Peak Change'!$A$106:EJ$202,140,FALSE())),0,(VLOOKUP($A60,'Import Peak'!$A$3:EJ$99,140,FALSE())-VLOOKUP($A60,'Import Peak Change'!$A$106:EJ$202,140,FALSE())))</f>
        <v>0</v>
      </c>
      <c r="EK60" s="193" t="n">
        <f aca="false">IF(ISERROR(VLOOKUP($A60,'Import Peak'!$A$3:EK$99,141,FALSE())-VLOOKUP($A60,'Import Peak Change'!$A$106:EK$202,141,FALSE())),0,(VLOOKUP($A60,'Import Peak'!$A$3:EK$99,141,FALSE())-VLOOKUP($A60,'Import Peak Change'!$A$106:EK$202,141,FALSE())))</f>
        <v>0</v>
      </c>
      <c r="EL60" s="193" t="n">
        <f aca="false">IF(ISERROR(VLOOKUP($A60,'Import Peak'!$A$3:EL$99,142,FALSE())-VLOOKUP($A60,'Import Peak Change'!$A$106:EL$202,142,FALSE())),0,(VLOOKUP($A60,'Import Peak'!$A$3:EL$99,142,FALSE())-VLOOKUP($A60,'Import Peak Change'!$A$106:EL$202,142,FALSE())))</f>
        <v>0</v>
      </c>
      <c r="EM60" s="193" t="n">
        <f aca="false">IF(ISERROR(VLOOKUP($A60,'Import Peak'!$A$3:EM$99,143,FALSE())-VLOOKUP($A60,'Import Peak Change'!$A$106:EM$202,143,FALSE())),0,(VLOOKUP($A60,'Import Peak'!$A$3:EM$99,143,FALSE())-VLOOKUP($A60,'Import Peak Change'!$A$106:EM$202,143,FALSE())))</f>
        <v>0</v>
      </c>
      <c r="EN60" s="193" t="n">
        <f aca="false">IF(ISERROR(VLOOKUP($A60,'Import Peak'!$A$3:EN$99,144,FALSE())-VLOOKUP($A60,'Import Peak Change'!$A$106:EN$202,144,FALSE())),0,(VLOOKUP($A60,'Import Peak'!$A$3:EN$99,144,FALSE())-VLOOKUP($A60,'Import Peak Change'!$A$106:EN$202,144,FALSE())))</f>
        <v>0</v>
      </c>
      <c r="EO60" s="193" t="n">
        <f aca="false">IF(ISERROR(VLOOKUP($A60,'Import Peak'!$A$3:EO$99,145,FALSE())-VLOOKUP($A60,'Import Peak Change'!$A$106:EO$202,145,FALSE())),0,(VLOOKUP($A60,'Import Peak'!$A$3:EO$99,145,FALSE())-VLOOKUP($A60,'Import Peak Change'!$A$106:EO$202,145,FALSE())))</f>
        <v>0</v>
      </c>
      <c r="EP60" s="193" t="n">
        <f aca="false">IF(ISERROR(VLOOKUP($A60,'Import Peak'!$A$3:EP$99,146,FALSE())-VLOOKUP($A60,'Import Peak Change'!$A$106:EP$202,146,FALSE())),0,(VLOOKUP($A60,'Import Peak'!$A$3:EP$99,146,FALSE())-VLOOKUP($A60,'Import Peak Change'!$A$106:EP$202,146,FALSE())))</f>
        <v>0</v>
      </c>
      <c r="EQ60" s="193" t="n">
        <f aca="false">IF(ISERROR(VLOOKUP($A60,'Import Peak'!$A$3:EQ$99,147,FALSE())-VLOOKUP($A60,'Import Peak Change'!$A$106:EQ$202,147,FALSE())),0,(VLOOKUP($A60,'Import Peak'!$A$3:EQ$99,147,FALSE())-VLOOKUP($A60,'Import Peak Change'!$A$106:EQ$202,147,FALSE())))</f>
        <v>0</v>
      </c>
      <c r="ER60" s="193" t="n">
        <f aca="false">IF(ISERROR(VLOOKUP($A60,'Import Peak'!$A$3:ER$99,148,FALSE())-VLOOKUP($A60,'Import Peak Change'!$A$106:ER$202,148,FALSE())),0,(VLOOKUP($A60,'Import Peak'!$A$3:ER$99,148,FALSE())-VLOOKUP($A60,'Import Peak Change'!$A$106:ER$202,148,FALSE())))</f>
        <v>0</v>
      </c>
      <c r="ES60" s="193" t="n">
        <f aca="false">IF(ISERROR(VLOOKUP($A60,'Import Peak'!$A$3:ES$99,149,FALSE())-VLOOKUP($A60,'Import Peak Change'!$A$106:ES$202,149,FALSE())),0,(VLOOKUP($A60,'Import Peak'!$A$3:ES$99,149,FALSE())-VLOOKUP($A60,'Import Peak Change'!$A$106:ES$202,149,FALSE())))</f>
        <v>0</v>
      </c>
      <c r="ET60" s="193" t="n">
        <f aca="false">IF(ISERROR(VLOOKUP($A60,'Import Peak'!$A$3:ET$99,150,FALSE())-VLOOKUP($A60,'Import Peak Change'!$A$106:ET$202,150,FALSE())),0,(VLOOKUP($A60,'Import Peak'!$A$3:ET$99,150,FALSE())-VLOOKUP($A60,'Import Peak Change'!$A$106:ET$202,150,FALSE())))</f>
        <v>0</v>
      </c>
      <c r="EU60" s="193" t="n">
        <f aca="false">IF(ISERROR(VLOOKUP($A60,'Import Peak'!$A$3:EU$99,151,FALSE())-VLOOKUP($A60,'Import Peak Change'!$A$106:EU$202,151,FALSE())),0,(VLOOKUP($A60,'Import Peak'!$A$3:EU$99,151,FALSE())-VLOOKUP($A60,'Import Peak Change'!$A$106:EU$202,151,FALSE())))</f>
        <v>0</v>
      </c>
      <c r="EV60" s="193" t="n">
        <f aca="false">IF(ISERROR(VLOOKUP($A60,'Import Peak'!$A$3:EV$99,152,FALSE())-VLOOKUP($A60,'Import Peak Change'!$A$106:EV$202,152,FALSE())),0,(VLOOKUP($A60,'Import Peak'!$A$3:EV$99,152,FALSE())-VLOOKUP($A60,'Import Peak Change'!$A$106:EV$202,152,FALSE())))</f>
        <v>0</v>
      </c>
      <c r="EW60" s="193" t="n">
        <f aca="false">IF(ISERROR(VLOOKUP($A60,'Import Peak'!$A$3:EW$99,153,FALSE())-VLOOKUP($A60,'Import Peak Change'!$A$106:EW$202,153,FALSE())),0,(VLOOKUP($A60,'Import Peak'!$A$3:EW$99,153,FALSE())-VLOOKUP($A60,'Import Peak Change'!$A$106:EW$202,153,FALSE())))</f>
        <v>0</v>
      </c>
      <c r="EX60" s="193" t="n">
        <f aca="false">IF(ISERROR(VLOOKUP($A60,'Import Peak'!$A$3:EX$99,154,FALSE())-VLOOKUP($A60,'Import Peak Change'!$A$106:EX$202,154,FALSE())),0,(VLOOKUP($A60,'Import Peak'!$A$3:EX$99,154,FALSE())-VLOOKUP($A60,'Import Peak Change'!$A$106:EX$202,154,FALSE())))</f>
        <v>0</v>
      </c>
      <c r="EY60" s="193" t="n">
        <f aca="false">IF(ISERROR(VLOOKUP($A60,'Import Peak'!$A$3:EY$99,155,FALSE())-VLOOKUP($A60,'Import Peak Change'!$A$106:EY$202,155,FALSE())),0,(VLOOKUP($A60,'Import Peak'!$A$3:EY$99,155,FALSE())-VLOOKUP($A60,'Import Peak Change'!$A$106:EY$202,155,FALSE())))</f>
        <v>0</v>
      </c>
      <c r="EZ60" s="193" t="n">
        <f aca="false">IF(ISERROR(VLOOKUP($A60,'Import Peak'!$A$3:EZ$99,156,FALSE())-VLOOKUP($A60,'Import Peak Change'!$A$106:EZ$202,156,FALSE())),0,(VLOOKUP($A60,'Import Peak'!$A$3:EZ$99,156,FALSE())-VLOOKUP($A60,'Import Peak Change'!$A$106:EZ$202,156,FALSE())))</f>
        <v>0</v>
      </c>
      <c r="FA60" s="193" t="n">
        <f aca="false">IF(ISERROR(VLOOKUP($A60,'Import Peak'!$A$3:FA$99,157,FALSE())-VLOOKUP($A60,'Import Peak Change'!$A$106:FA$202,157,FALSE())),0,(VLOOKUP($A60,'Import Peak'!$A$3:FA$99,157,FALSE())-VLOOKUP($A60,'Import Peak Change'!$A$106:FA$202,157,FALSE())))</f>
        <v>0</v>
      </c>
      <c r="FB60" s="193" t="n">
        <f aca="false">IF(ISERROR(VLOOKUP($A60,'Import Peak'!$A$3:FB$99,158,FALSE())-VLOOKUP($A60,'Import Peak Change'!$A$106:FB$202,158,FALSE())),0,(VLOOKUP($A60,'Import Peak'!$A$3:FB$99,158,FALSE())-VLOOKUP($A60,'Import Peak Change'!$A$106:FB$202,158,FALSE())))</f>
        <v>0</v>
      </c>
      <c r="FC60" s="193" t="n">
        <f aca="false">IF(ISERROR(VLOOKUP($A60,'Import Peak'!$A$3:FC$99,159,FALSE())-VLOOKUP($A60,'Import Peak Change'!$A$106:FC$202,159,FALSE())),0,(VLOOKUP($A60,'Import Peak'!$A$3:FC$99,159,FALSE())-VLOOKUP($A60,'Import Peak Change'!$A$106:FC$202,159,FALSE())))</f>
        <v>0</v>
      </c>
      <c r="FD60" s="193" t="n">
        <f aca="false">IF(ISERROR(VLOOKUP($A60,'Import Peak'!$A$3:FD$99,160,FALSE())-VLOOKUP($A60,'Import Peak Change'!$A$106:FD$202,160,FALSE())),0,(VLOOKUP($A60,'Import Peak'!$A$3:FD$99,160,FALSE())-VLOOKUP($A60,'Import Peak Change'!$A$106:FD$202,160,FALSE())))</f>
        <v>0</v>
      </c>
      <c r="FE60" s="193" t="n">
        <f aca="false">IF(ISERROR(VLOOKUP($A60,'Import Peak'!$A$3:FE$99,161,FALSE())-VLOOKUP($A60,'Import Peak Change'!$A$106:FE$202,161,FALSE())),0,(VLOOKUP($A60,'Import Peak'!$A$3:FE$99,161,FALSE())-VLOOKUP($A60,'Import Peak Change'!$A$106:FE$202,161,FALSE())))</f>
        <v>0</v>
      </c>
      <c r="FF60" s="193" t="n">
        <f aca="false">IF(ISERROR(VLOOKUP($A60,'Import Peak'!$A$3:FF$99,162,FALSE())-VLOOKUP($A60,'Import Peak Change'!$A$106:FF$202,162,FALSE())),0,(VLOOKUP($A60,'Import Peak'!$A$3:FF$99,162,FALSE())-VLOOKUP($A60,'Import Peak Change'!$A$106:FF$202,162,FALSE())))</f>
        <v>0</v>
      </c>
      <c r="FG60" s="193" t="n">
        <f aca="false">IF(ISERROR(VLOOKUP($A60,'Import Peak'!$A$3:FG$99,163,FALSE())-VLOOKUP($A60,'Import Peak Change'!$A$106:FG$202,163,FALSE())),0,(VLOOKUP($A60,'Import Peak'!$A$3:FG$99,163,FALSE())-VLOOKUP($A60,'Import Peak Change'!$A$106:FG$202,163,FALSE())))</f>
        <v>0</v>
      </c>
      <c r="FH60" s="193" t="n">
        <f aca="false">IF(ISERROR(VLOOKUP($A60,'Import Peak'!$A$3:FH$99,164,FALSE())-VLOOKUP($A60,'Import Peak Change'!$A$106:FH$202,164,FALSE())),0,(VLOOKUP($A60,'Import Peak'!$A$3:FH$99,164,FALSE())-VLOOKUP($A60,'Import Peak Change'!$A$106:FH$202,164,FALSE())))</f>
        <v>0</v>
      </c>
      <c r="FI60" s="193" t="n">
        <f aca="false">IF(ISERROR(VLOOKUP($A60,'Import Peak'!$A$3:FI$99,165,FALSE())-VLOOKUP($A60,'Import Peak Change'!$A$106:FI$202,165,FALSE())),0,(VLOOKUP($A60,'Import Peak'!$A$3:FI$99,165,FALSE())-VLOOKUP($A60,'Import Peak Change'!$A$106:FI$202,165,FALSE())))</f>
        <v>0</v>
      </c>
      <c r="FJ60" s="193" t="n">
        <f aca="false">IF(ISERROR(VLOOKUP($A60,'Import Peak'!$A$3:FJ$99,166,FALSE())-VLOOKUP($A60,'Import Peak Change'!$A$106:FJ$202,166,FALSE())),0,(VLOOKUP($A60,'Import Peak'!$A$3:FJ$99,166,FALSE())-VLOOKUP($A60,'Import Peak Change'!$A$106:FJ$202,166,FALSE())))</f>
        <v>0</v>
      </c>
      <c r="FK60" s="193" t="n">
        <f aca="false">IF(ISERROR(VLOOKUP($A60,'Import Peak'!$A$3:FK$99,167,FALSE())-VLOOKUP($A60,'Import Peak Change'!$A$106:FK$202,167,FALSE())),0,(VLOOKUP($A60,'Import Peak'!$A$3:FK$99,167,FALSE())-VLOOKUP($A60,'Import Peak Change'!$A$106:FK$202,167,FALSE())))</f>
        <v>0</v>
      </c>
      <c r="FL60" s="193" t="n">
        <f aca="false">IF(ISERROR(VLOOKUP($A60,'Import Peak'!$A$3:FL$99,168,FALSE())-VLOOKUP($A60,'Import Peak Change'!$A$106:FL$202,168,FALSE())),0,(VLOOKUP($A60,'Import Peak'!$A$3:FL$99,168,FALSE())-VLOOKUP($A60,'Import Peak Change'!$A$106:FL$202,168,FALSE())))</f>
        <v>0</v>
      </c>
      <c r="FM60" s="193" t="n">
        <f aca="false">IF(ISERROR(VLOOKUP($A60,'Import Peak'!$A$3:FM$99,169,FALSE())-VLOOKUP($A60,'Import Peak Change'!$A$106:FM$202,169,FALSE())),0,(VLOOKUP($A60,'Import Peak'!$A$3:FM$99,169,FALSE())-VLOOKUP($A60,'Import Peak Change'!$A$106:FM$202,169,FALSE())))</f>
        <v>0</v>
      </c>
      <c r="FN60" s="193" t="n">
        <f aca="false">IF(ISERROR(VLOOKUP($A60,'Import Peak'!$A$3:FN$99,170,FALSE())-VLOOKUP($A60,'Import Peak Change'!$A$106:FN$202,170,FALSE())),0,(VLOOKUP($A60,'Import Peak'!$A$3:FN$99,170,FALSE())-VLOOKUP($A60,'Import Peak Change'!$A$106:FN$202,170,FALSE())))</f>
        <v>0</v>
      </c>
      <c r="FO60" s="193" t="n">
        <f aca="false">IF(ISERROR(VLOOKUP($A60,'Import Peak'!$A$3:FO$99,171,FALSE())-VLOOKUP($A60,'Import Peak Change'!$A$106:FO$202,171,FALSE())),0,(VLOOKUP($A60,'Import Peak'!$A$3:FO$99,171,FALSE())-VLOOKUP($A60,'Import Peak Change'!$A$106:FO$202,171,FALSE())))</f>
        <v>0</v>
      </c>
      <c r="FP60" s="193" t="n">
        <f aca="false">IF(ISERROR(VLOOKUP($A60,'Import Peak'!$A$3:FP$99,172,FALSE())-VLOOKUP($A60,'Import Peak Change'!$A$106:FP$202,172,FALSE())),0,(VLOOKUP($A60,'Import Peak'!$A$3:FP$99,172,FALSE())-VLOOKUP($A60,'Import Peak Change'!$A$106:FP$202,172,FALSE())))</f>
        <v>0</v>
      </c>
      <c r="FQ60" s="193" t="n">
        <f aca="false">IF(ISERROR(VLOOKUP($A60,'Import Peak'!$A$3:FQ$99,173,FALSE())-VLOOKUP($A60,'Import Peak Change'!$A$106:FQ$202,173,FALSE())),0,(VLOOKUP($A60,'Import Peak'!$A$3:FQ$99,173,FALSE())-VLOOKUP($A60,'Import Peak Change'!$A$106:FQ$202,173,FALSE())))</f>
        <v>0</v>
      </c>
      <c r="FR60" s="193" t="n">
        <f aca="false">IF(ISERROR(VLOOKUP($A60,'Import Peak'!$A$3:FR$99,174,FALSE())-VLOOKUP($A60,'Import Peak Change'!$A$106:FR$202,174,FALSE())),0,(VLOOKUP($A60,'Import Peak'!$A$3:FR$99,174,FALSE())-VLOOKUP($A60,'Import Peak Change'!$A$106:FR$202,174,FALSE())))</f>
        <v>0</v>
      </c>
      <c r="FS60" s="193" t="n">
        <f aca="false">IF(ISERROR(VLOOKUP($A60,'Import Peak'!$A$3:FS$99,175,FALSE())-VLOOKUP($A60,'Import Peak Change'!$A$106:FS$202,175,FALSE())),0,(VLOOKUP($A60,'Import Peak'!$A$3:FS$99,175,FALSE())-VLOOKUP($A60,'Import Peak Change'!$A$106:FS$202,175,FALSE())))</f>
        <v>0</v>
      </c>
      <c r="FT60" s="193" t="n">
        <f aca="false">IF(ISERROR(VLOOKUP($A60,'Import Peak'!$A$3:FT$99,176,FALSE())-VLOOKUP($A60,'Import Peak Change'!$A$106:FT$202,176,FALSE())),0,(VLOOKUP($A60,'Import Peak'!$A$3:FT$99,176,FALSE())-VLOOKUP($A60,'Import Peak Change'!$A$106:FT$202,176,FALSE())))</f>
        <v>0</v>
      </c>
      <c r="FU60" s="193" t="n">
        <f aca="false">IF(ISERROR(VLOOKUP($A60,'Import Peak'!$A$3:FU$99,177,FALSE())-VLOOKUP($A60,'Import Peak Change'!$A$106:FU$202,177,FALSE())),0,(VLOOKUP($A60,'Import Peak'!$A$3:FU$99,177,FALSE())-VLOOKUP($A60,'Import Peak Change'!$A$106:FU$202,177,FALSE())))</f>
        <v>0</v>
      </c>
      <c r="FV60" s="193" t="n">
        <f aca="false">IF(ISERROR(VLOOKUP($A60,'Import Peak'!$A$3:FV$99,178,FALSE())-VLOOKUP($A60,'Import Peak Change'!$A$106:FV$202,178,FALSE())),0,(VLOOKUP($A60,'Import Peak'!$A$3:FV$99,178,FALSE())-VLOOKUP($A60,'Import Peak Change'!$A$106:FV$202,178,FALSE())))</f>
        <v>0</v>
      </c>
      <c r="FW60" s="193" t="n">
        <f aca="false">IF(ISERROR(VLOOKUP($A60,'Import Peak'!$A$3:FW$99,179,FALSE())-VLOOKUP($A60,'Import Peak Change'!$A$106:FW$202,179,FALSE())),0,(VLOOKUP($A60,'Import Peak'!$A$3:FW$99,179,FALSE())-VLOOKUP($A60,'Import Peak Change'!$A$106:FW$202,179,FALSE())))</f>
        <v>0</v>
      </c>
      <c r="FX60" s="193" t="n">
        <f aca="false">IF(ISERROR(VLOOKUP($A60,'Import Peak'!$A$3:FX$99,180,FALSE())-VLOOKUP($A60,'Import Peak Change'!$A$106:FX$202,180,FALSE())),0,(VLOOKUP($A60,'Import Peak'!$A$3:FX$99,180,FALSE())-VLOOKUP($A60,'Import Peak Change'!$A$106:FX$202,180,FALSE())))</f>
        <v>0</v>
      </c>
      <c r="FY60" s="193" t="n">
        <f aca="false">IF(ISERROR(VLOOKUP($A60,'Import Peak'!$A$3:FY$99,181,FALSE())-VLOOKUP($A60,'Import Peak Change'!$A$106:FY$202,181,FALSE())),0,(VLOOKUP($A60,'Import Peak'!$A$3:FY$99,181,FALSE())-VLOOKUP($A60,'Import Peak Change'!$A$106:FY$202,181,FALSE())))</f>
        <v>0</v>
      </c>
      <c r="FZ60" s="193" t="n">
        <f aca="false">IF(ISERROR(VLOOKUP($A60,'Import Peak'!$A$3:FZ$99,182,FALSE())-VLOOKUP($A60,'Import Peak Change'!$A$106:FZ$202,182,FALSE())),0,(VLOOKUP($A60,'Import Peak'!$A$3:FZ$99,182,FALSE())-VLOOKUP($A60,'Import Peak Change'!$A$106:FZ$202,182,FALSE())))</f>
        <v>0</v>
      </c>
      <c r="GA60" s="193" t="n">
        <f aca="false">IF(ISERROR(VLOOKUP($A60,'Import Peak'!$A$3:GA$99,183,FALSE())-VLOOKUP($A60,'Import Peak Change'!$A$106:GA$202,183,FALSE())),0,(VLOOKUP($A60,'Import Peak'!$A$3:GA$99,183,FALSE())-VLOOKUP($A60,'Import Peak Change'!$A$106:GA$202,183,FALSE())))</f>
        <v>0</v>
      </c>
      <c r="GB60" s="193" t="n">
        <f aca="false">IF(ISERROR(VLOOKUP($A60,'Import Peak'!$A$3:GB$99,184,FALSE())-VLOOKUP($A60,'Import Peak Change'!$A$106:GB$202,184,FALSE())),0,(VLOOKUP($A60,'Import Peak'!$A$3:GB$99,184,FALSE())-VLOOKUP($A60,'Import Peak Change'!$A$106:GB$202,184,FALSE())))</f>
        <v>0</v>
      </c>
      <c r="GC60" s="193" t="n">
        <f aca="false">IF(ISERROR(VLOOKUP($A60,'Import Peak'!$A$3:GC$99,185,FALSE())-VLOOKUP($A60,'Import Peak Change'!$A$106:GC$202,185,FALSE())),0,(VLOOKUP($A60,'Import Peak'!$A$3:GC$99,185,FALSE())-VLOOKUP($A60,'Import Peak Change'!$A$106:GC$202,185,FALSE())))</f>
        <v>0</v>
      </c>
      <c r="GD60" s="193" t="n">
        <f aca="false">IF(ISERROR(VLOOKUP($A60,'Import Peak'!$A$3:GD$99,186,FALSE())-VLOOKUP($A60,'Import Peak Change'!$A$106:GD$202,186,FALSE())),0,(VLOOKUP($A60,'Import Peak'!$A$3:GD$99,186,FALSE())-VLOOKUP($A60,'Import Peak Change'!$A$106:GD$202,186,FALSE())))</f>
        <v>0</v>
      </c>
      <c r="GE60" s="193" t="n">
        <f aca="false">IF(ISERROR(VLOOKUP($A60,'Import Peak'!$A$3:GE$99,187,FALSE())-VLOOKUP($A60,'Import Peak Change'!$A$106:GE$202,187,FALSE())),0,(VLOOKUP($A60,'Import Peak'!$A$3:GE$99,187,FALSE())-VLOOKUP($A60,'Import Peak Change'!$A$106:GE$202,187,FALSE())))</f>
        <v>0</v>
      </c>
      <c r="GF60" s="193" t="n">
        <f aca="false">IF(ISERROR(VLOOKUP($A60,'Import Peak'!$A$3:GF$99,188,FALSE())-VLOOKUP($A60,'Import Peak Change'!$A$106:GF$202,188,FALSE())),0,(VLOOKUP($A60,'Import Peak'!$A$3:GF$99,188,FALSE())-VLOOKUP($A60,'Import Peak Change'!$A$106:GF$202,188,FALSE())))</f>
        <v>0</v>
      </c>
      <c r="GG60" s="193" t="n">
        <f aca="false">IF(ISERROR(VLOOKUP($A60,'Import Peak'!$A$3:GG$99,189,FALSE())-VLOOKUP($A60,'Import Peak Change'!$A$106:GG$202,189,FALSE())),0,(VLOOKUP($A60,'Import Peak'!$A$3:GG$99,189,FALSE())-VLOOKUP($A60,'Import Peak Change'!$A$106:GG$202,189,FALSE())))</f>
        <v>0</v>
      </c>
      <c r="GH60" s="193" t="n">
        <f aca="false">IF(ISERROR(VLOOKUP($A60,'Import Peak'!$A$3:GH$99,190,FALSE())-VLOOKUP($A60,'Import Peak Change'!$A$106:GH$202,190,FALSE())),0,(VLOOKUP($A60,'Import Peak'!$A$3:GH$99,190,FALSE())-VLOOKUP($A60,'Import Peak Change'!$A$106:GH$202,190,FALSE())))</f>
        <v>0</v>
      </c>
      <c r="GI60" s="193" t="n">
        <f aca="false">IF(ISERROR(VLOOKUP($A60,'Import Peak'!$A$3:GI$99,191,FALSE())-VLOOKUP($A60,'Import Peak Change'!$A$106:GI$202,191,FALSE())),0,(VLOOKUP($A60,'Import Peak'!$A$3:GI$99,191,FALSE())-VLOOKUP($A60,'Import Peak Change'!$A$106:GI$202,191,FALSE())))</f>
        <v>0</v>
      </c>
      <c r="GJ60" s="193" t="n">
        <f aca="false">IF(ISERROR(VLOOKUP($A60,'Import Peak'!$A$3:GJ$99,192,FALSE())-VLOOKUP($A60,'Import Peak Change'!$A$106:GJ$202,192,FALSE())),0,(VLOOKUP($A60,'Import Peak'!$A$3:GJ$99,192,FALSE())-VLOOKUP($A60,'Import Peak Change'!$A$106:GJ$202,192,FALSE())))</f>
        <v>0</v>
      </c>
      <c r="GK60" s="193" t="n">
        <f aca="false">IF(ISERROR(VLOOKUP($A60,'Import Peak'!$A$3:GK$99,193,FALSE())-VLOOKUP($A60,'Import Peak Change'!$A$106:GK$202,193,FALSE())),0,(VLOOKUP($A60,'Import Peak'!$A$3:GK$99,193,FALSE())-VLOOKUP($A60,'Import Peak Change'!$A$106:GK$202,193,FALSE())))</f>
        <v>0</v>
      </c>
      <c r="GL60" s="193" t="n">
        <f aca="false">IF(ISERROR(VLOOKUP($A60,'Import Peak'!$A$3:GL$99,194,FALSE())-VLOOKUP($A60,'Import Peak Change'!$A$106:GL$202,194,FALSE())),0,(VLOOKUP($A60,'Import Peak'!$A$3:GL$99,194,FALSE())-VLOOKUP($A60,'Import Peak Change'!$A$106:GL$202,194,FALSE())))</f>
        <v>0</v>
      </c>
      <c r="GM60" s="193" t="n">
        <f aca="false">IF(ISERROR(VLOOKUP($A60,'Import Peak'!$A$3:GM$99,195,FALSE())-VLOOKUP($A60,'Import Peak Change'!$A$106:GM$202,195,FALSE())),0,(VLOOKUP($A60,'Import Peak'!$A$3:GM$99,195,FALSE())-VLOOKUP($A60,'Import Peak Change'!$A$106:GM$202,195,FALSE())))</f>
        <v>0</v>
      </c>
      <c r="GN60" s="193" t="n">
        <f aca="false">IF(ISERROR(VLOOKUP($A60,'Import Peak'!$A$3:GN$99,196,FALSE())-VLOOKUP($A60,'Import Peak Change'!$A$106:GN$202,196,FALSE())),0,(VLOOKUP($A60,'Import Peak'!$A$3:GN$99,196,FALSE())-VLOOKUP($A60,'Import Peak Change'!$A$106:GN$202,196,FALSE())))</f>
        <v>0</v>
      </c>
      <c r="GO60" s="193" t="n">
        <f aca="false">IF(ISERROR(VLOOKUP($A60,'Import Peak'!$A$3:GO$99,197,FALSE())-VLOOKUP($A60,'Import Peak Change'!$A$106:GO$202,197,FALSE())),0,(VLOOKUP($A60,'Import Peak'!$A$3:GO$99,197,FALSE())-VLOOKUP($A60,'Import Peak Change'!$A$106:GO$202,197,FALSE())))</f>
        <v>0</v>
      </c>
      <c r="GP60" s="193" t="n">
        <f aca="false">IF(ISERROR(VLOOKUP($A60,'Import Peak'!$A$3:GP$99,198,FALSE())-VLOOKUP($A60,'Import Peak Change'!$A$106:GP$202,198,FALSE())),0,(VLOOKUP($A60,'Import Peak'!$A$3:GP$99,198,FALSE())-VLOOKUP($A60,'Import Peak Change'!$A$106:GP$202,198,FALSE())))</f>
        <v>0</v>
      </c>
      <c r="GQ60" s="193" t="n">
        <f aca="false">IF(ISERROR(VLOOKUP($A60,'Import Peak'!$A$3:GQ$99,199,FALSE())-VLOOKUP($A60,'Import Peak Change'!$A$106:GQ$202,199,FALSE())),0,(VLOOKUP($A60,'Import Peak'!$A$3:GQ$99,199,FALSE())-VLOOKUP($A60,'Import Peak Change'!$A$106:GQ$202,199,FALSE())))</f>
        <v>0</v>
      </c>
      <c r="GR60" s="193" t="n">
        <f aca="false">IF(ISERROR(VLOOKUP($A60,'Import Peak'!$A$3:GR$99,200,FALSE())-VLOOKUP($A60,'Import Peak Change'!$A$106:GR$202,200,FALSE())),0,(VLOOKUP($A60,'Import Peak'!$A$3:GR$99,200,FALSE())-VLOOKUP($A60,'Import Peak Change'!$A$106:GR$202,200,FALSE())))</f>
        <v>0</v>
      </c>
      <c r="GS60" s="193" t="n">
        <f aca="false">IF(ISERROR(VLOOKUP($A60,'Import Peak'!$A$3:GS$99,201,FALSE())-VLOOKUP($A60,'Import Peak Change'!$A$106:GS$202,201,FALSE())),0,(VLOOKUP($A60,'Import Peak'!$A$3:GS$99,201,FALSE())-VLOOKUP($A60,'Import Peak Change'!$A$106:GS$202,201,FALSE())))</f>
        <v>0</v>
      </c>
      <c r="GT60" s="193" t="n">
        <f aca="false">IF(ISERROR(VLOOKUP($A60,'Import Peak'!$A$3:GT$99,202,FALSE())-VLOOKUP($A60,'Import Peak Change'!$A$106:GT$202,202,FALSE())),0,(VLOOKUP($A60,'Import Peak'!$A$3:GT$99,202,FALSE())-VLOOKUP($A60,'Import Peak Change'!$A$106:GT$202,202,FALSE())))</f>
        <v>0</v>
      </c>
      <c r="GU60" s="193" t="n">
        <f aca="false">IF(ISERROR(VLOOKUP($A60,'Import Peak'!$A$3:GU$99,203,FALSE())-VLOOKUP($A60,'Import Peak Change'!$A$106:GU$202,203,FALSE())),0,(VLOOKUP($A60,'Import Peak'!$A$3:GU$99,203,FALSE())-VLOOKUP($A60,'Import Peak Change'!$A$106:GU$202,203,FALSE())))</f>
        <v>0</v>
      </c>
      <c r="GV60" s="193" t="n">
        <f aca="false">IF(ISERROR(VLOOKUP($A60,'Import Peak'!$A$3:GV$99,204,FALSE())-VLOOKUP($A60,'Import Peak Change'!$A$106:GV$202,204,FALSE())),0,(VLOOKUP($A60,'Import Peak'!$A$3:GV$99,204,FALSE())-VLOOKUP($A60,'Import Peak Change'!$A$106:GV$202,204,FALSE())))</f>
        <v>0</v>
      </c>
      <c r="GW60" s="193" t="n">
        <f aca="false">IF(ISERROR(VLOOKUP($A60,'Import Peak'!$A$3:GW$99,205,FALSE())-VLOOKUP($A60,'Import Peak Change'!$A$106:GW$202,205,FALSE())),0,(VLOOKUP($A60,'Import Peak'!$A$3:GW$99,205,FALSE())-VLOOKUP($A60,'Import Peak Change'!$A$106:GW$202,205,FALSE())))</f>
        <v>0</v>
      </c>
      <c r="GX60" s="193" t="n">
        <f aca="false">IF(ISERROR(VLOOKUP($A60,'Import Peak'!$A$3:GX$99,206,FALSE())-VLOOKUP($A60,'Import Peak Change'!$A$106:GX$202,206,FALSE())),0,(VLOOKUP($A60,'Import Peak'!$A$3:GX$99,206,FALSE())-VLOOKUP($A60,'Import Peak Change'!$A$106:GX$202,206,FALSE())))</f>
        <v>0</v>
      </c>
      <c r="GY60" s="193" t="n">
        <f aca="false">IF(ISERROR(VLOOKUP($A60,'Import Peak'!$A$3:GY$99,207,FALSE())-VLOOKUP($A60,'Import Peak Change'!$A$106:GY$202,207,FALSE())),0,(VLOOKUP($A60,'Import Peak'!$A$3:GY$99,207,FALSE())-VLOOKUP($A60,'Import Peak Change'!$A$106:GY$202,207,FALSE())))</f>
        <v>0</v>
      </c>
      <c r="GZ60" s="193" t="n">
        <f aca="false">IF(ISERROR(VLOOKUP($A60,'Import Peak'!$A$3:GZ$99,208,FALSE())-VLOOKUP($A60,'Import Peak Change'!$A$106:GZ$202,208,FALSE())),0,(VLOOKUP($A60,'Import Peak'!$A$3:GZ$99,208,FALSE())-VLOOKUP($A60,'Import Peak Change'!$A$106:GZ$202,208,FALSE())))</f>
        <v>0</v>
      </c>
      <c r="HA60" s="193" t="n">
        <f aca="false">IF(ISERROR(VLOOKUP($A60,'Import Peak'!$A$3:HA$99,209,FALSE())-VLOOKUP($A60,'Import Peak Change'!$A$106:HA$202,209,FALSE())),0,(VLOOKUP($A60,'Import Peak'!$A$3:HA$99,209,FALSE())-VLOOKUP($A60,'Import Peak Change'!$A$106:HA$202,209,FALSE())))</f>
        <v>0</v>
      </c>
      <c r="HB60" s="193" t="n">
        <f aca="false">IF(ISERROR(VLOOKUP($A60,'Import Peak'!$A$3:HB$99,210,FALSE())-VLOOKUP($A60,'Import Peak Change'!$A$106:HB$202,210,FALSE())),0,(VLOOKUP($A60,'Import Peak'!$A$3:HB$99,210,FALSE())-VLOOKUP($A60,'Import Peak Change'!$A$106:HB$202,210,FALSE())))</f>
        <v>0</v>
      </c>
      <c r="HC60" s="193" t="n">
        <f aca="false">IF(ISERROR(VLOOKUP($A60,'Import Peak'!$A$3:HC$99,211,FALSE())-VLOOKUP($A60,'Import Peak Change'!$A$106:HC$202,211,FALSE())),0,(VLOOKUP($A60,'Import Peak'!$A$3:HC$99,211,FALSE())-VLOOKUP($A60,'Import Peak Change'!$A$106:HC$202,211,FALSE())))</f>
        <v>0</v>
      </c>
      <c r="HD60" s="193" t="n">
        <f aca="false">IF(ISERROR(VLOOKUP($A60,'Import Peak'!$A$3:HD$99,212,FALSE())-VLOOKUP($A60,'Import Peak Change'!$A$106:HD$202,212,FALSE())),0,(VLOOKUP($A60,'Import Peak'!$A$3:HD$99,212,FALSE())-VLOOKUP($A60,'Import Peak Change'!$A$106:HD$202,212,FALSE())))</f>
        <v>0</v>
      </c>
      <c r="HE60" s="193" t="n">
        <f aca="false">IF(ISERROR(VLOOKUP($A60,'Import Peak'!$A$3:HE$99,213,FALSE())-VLOOKUP($A60,'Import Peak Change'!$A$106:HE$202,213,FALSE())),0,(VLOOKUP($A60,'Import Peak'!$A$3:HE$99,213,FALSE())-VLOOKUP($A60,'Import Peak Change'!$A$106:HE$202,213,FALSE())))</f>
        <v>0</v>
      </c>
      <c r="HF60" s="193" t="n">
        <f aca="false">IF(ISERROR(VLOOKUP($A60,'Import Peak'!$A$3:HF$99,214,FALSE())-VLOOKUP($A60,'Import Peak Change'!$A$106:HF$202,214,FALSE())),0,(VLOOKUP($A60,'Import Peak'!$A$3:HF$99,214,FALSE())-VLOOKUP($A60,'Import Peak Change'!$A$106:HF$202,214,FALSE())))</f>
        <v>0</v>
      </c>
      <c r="HG60" s="193" t="n">
        <f aca="false">IF(ISERROR(VLOOKUP($A60,'Import Peak'!$A$3:HG$99,215,FALSE())-VLOOKUP($A60,'Import Peak Change'!$A$106:HG$202,215,FALSE())),0,(VLOOKUP($A60,'Import Peak'!$A$3:HG$99,215,FALSE())-VLOOKUP($A60,'Import Peak Change'!$A$106:HG$202,215,FALSE())))</f>
        <v>0</v>
      </c>
      <c r="HH60" s="193" t="n">
        <f aca="false">IF(ISERROR(VLOOKUP($A60,'Import Peak'!$A$3:HH$99,216,FALSE())-VLOOKUP($A60,'Import Peak Change'!$A$106:HH$202,216,FALSE())),0,(VLOOKUP($A60,'Import Peak'!$A$3:HH$99,216,FALSE())-VLOOKUP($A60,'Import Peak Change'!$A$106:HH$202,216,FALSE())))</f>
        <v>0</v>
      </c>
      <c r="HI60" s="193" t="n">
        <f aca="false">IF(ISERROR(VLOOKUP($A60,'Import Peak'!$A$3:HI$99,217,FALSE())-VLOOKUP($A60,'Import Peak Change'!$A$106:HI$202,217,FALSE())),0,(VLOOKUP($A60,'Import Peak'!$A$3:HI$99,217,FALSE())-VLOOKUP($A60,'Import Peak Change'!$A$106:HI$202,217,FALSE())))</f>
        <v>0</v>
      </c>
      <c r="HJ60" s="193" t="n">
        <f aca="false">IF(ISERROR(VLOOKUP($A60,'Import Peak'!$A$3:HJ$99,218,FALSE())-VLOOKUP($A60,'Import Peak Change'!$A$106:HJ$202,218,FALSE())),0,(VLOOKUP($A60,'Import Peak'!$A$3:HJ$99,218,FALSE())-VLOOKUP($A60,'Import Peak Change'!$A$106:HJ$202,218,FALSE())))</f>
        <v>0</v>
      </c>
      <c r="HK60" s="193" t="n">
        <f aca="false">IF(ISERROR(VLOOKUP($A60,'Import Peak'!$A$3:HK$99,219,FALSE())-VLOOKUP($A60,'Import Peak Change'!$A$106:HK$202,219,FALSE())),0,(VLOOKUP($A60,'Import Peak'!$A$3:HK$99,219,FALSE())-VLOOKUP($A60,'Import Peak Change'!$A$106:HK$202,219,FALSE())))</f>
        <v>0</v>
      </c>
      <c r="HL60" s="193" t="n">
        <f aca="false">IF(ISERROR(VLOOKUP($A60,'Import Peak'!$A$3:HL$99,220,FALSE())-VLOOKUP($A60,'Import Peak Change'!$A$106:HL$202,220,FALSE())),0,(VLOOKUP($A60,'Import Peak'!$A$3:HL$99,220,FALSE())-VLOOKUP($A60,'Import Peak Change'!$A$106:HL$202,220,FALSE())))</f>
        <v>0</v>
      </c>
      <c r="HM60" s="193" t="n">
        <f aca="false">IF(ISERROR(VLOOKUP($A60,'Import Peak'!$A$3:HM$99,221,FALSE())-VLOOKUP($A60,'Import Peak Change'!$A$106:HM$202,221,FALSE())),0,(VLOOKUP($A60,'Import Peak'!$A$3:HM$99,221,FALSE())-VLOOKUP($A60,'Import Peak Change'!$A$106:HM$202,221,FALSE())))</f>
        <v>0</v>
      </c>
      <c r="HN60" s="193" t="n">
        <f aca="false">IF(ISERROR(VLOOKUP($A60,'Import Peak'!$A$3:HN$99,222,FALSE())-VLOOKUP($A60,'Import Peak Change'!$A$106:HN$202,222,FALSE())),0,(VLOOKUP($A60,'Import Peak'!$A$3:HN$99,222,FALSE())-VLOOKUP($A60,'Import Peak Change'!$A$106:HN$202,222,FALSE())))</f>
        <v>0</v>
      </c>
      <c r="HO60" s="193" t="n">
        <f aca="false">IF(ISERROR(VLOOKUP($A60,'Import Peak'!$A$3:HO$99,223,FALSE())-VLOOKUP($A60,'Import Peak Change'!$A$106:HO$202,223,FALSE())),0,(VLOOKUP($A60,'Import Peak'!$A$3:HO$99,223,FALSE())-VLOOKUP($A60,'Import Peak Change'!$A$106:HO$202,223,FALSE())))</f>
        <v>0</v>
      </c>
      <c r="HP60" s="193" t="n">
        <f aca="false">IF(ISERROR(VLOOKUP($A60,'Import Peak'!$A$3:HP$99,224,FALSE())-VLOOKUP($A60,'Import Peak Change'!$A$106:HP$202,224,FALSE())),0,(VLOOKUP($A60,'Import Peak'!$A$3:HP$99,224,FALSE())-VLOOKUP($A60,'Import Peak Change'!$A$106:HP$202,224,FALSE())))</f>
        <v>0</v>
      </c>
      <c r="HQ60" s="193" t="n">
        <f aca="false">IF(ISERROR(VLOOKUP($A60,'Import Peak'!$A$3:HQ$99,225,FALSE())-VLOOKUP($A60,'Import Peak Change'!$A$106:HQ$202,225,FALSE())),0,(VLOOKUP($A60,'Import Peak'!$A$3:HQ$99,225,FALSE())-VLOOKUP($A60,'Import Peak Change'!$A$106:HQ$202,225,FALSE())))</f>
        <v>0</v>
      </c>
      <c r="HR60" s="193" t="n">
        <f aca="false">IF(ISERROR(VLOOKUP($A60,'Import Peak'!$A$3:HR$99,226,FALSE())-VLOOKUP($A60,'Import Peak Change'!$A$106:HR$202,226,FALSE())),0,(VLOOKUP($A60,'Import Peak'!$A$3:HR$99,226,FALSE())-VLOOKUP($A60,'Import Peak Change'!$A$106:HR$202,226,FALSE())))</f>
        <v>0</v>
      </c>
      <c r="HS60" s="193" t="n">
        <f aca="false">IF(ISERROR(VLOOKUP($A60,'Import Peak'!$A$3:HS$99,227,FALSE())-VLOOKUP($A60,'Import Peak Change'!$A$106:HS$202,227,FALSE())),0,(VLOOKUP($A60,'Import Peak'!$A$3:HS$99,227,FALSE())-VLOOKUP($A60,'Import Peak Change'!$A$106:HS$202,227,FALSE())))</f>
        <v>0</v>
      </c>
      <c r="HT60" s="193" t="n">
        <f aca="false">IF(ISERROR(VLOOKUP($A60,'Import Peak'!$A$3:HT$99,228,FALSE())-VLOOKUP($A60,'Import Peak Change'!$A$106:HT$202,228,FALSE())),0,(VLOOKUP($A60,'Import Peak'!$A$3:HT$99,228,FALSE())-VLOOKUP($A60,'Import Peak Change'!$A$106:HT$202,228,FALSE())))</f>
        <v>0</v>
      </c>
      <c r="HU60" s="193" t="n">
        <f aca="false">IF(ISERROR(VLOOKUP($A60,'Import Peak'!$A$3:HU$99,229,FALSE())-VLOOKUP($A60,'Import Peak Change'!$A$106:HU$202,229,FALSE())),0,(VLOOKUP($A60,'Import Peak'!$A$3:HU$99,229,FALSE())-VLOOKUP($A60,'Import Peak Change'!$A$106:HU$202,229,FALSE())))</f>
        <v>0</v>
      </c>
      <c r="HV60" s="193" t="n">
        <f aca="false">IF(ISERROR(VLOOKUP($A60,'Import Peak'!$A$3:HV$99,230,FALSE())-VLOOKUP($A60,'Import Peak Change'!$A$106:HV$202,230,FALSE())),0,(VLOOKUP($A60,'Import Peak'!$A$3:HV$99,230,FALSE())-VLOOKUP($A60,'Import Peak Change'!$A$106:HV$202,230,FALSE())))</f>
        <v>0</v>
      </c>
      <c r="HW60" s="193" t="n">
        <f aca="false">IF(ISERROR(VLOOKUP($A60,'Import Peak'!$A$3:HW$99,231,FALSE())-VLOOKUP($A60,'Import Peak Change'!$A$106:HW$202,231,FALSE())),0,(VLOOKUP($A60,'Import Peak'!$A$3:HW$99,231,FALSE())-VLOOKUP($A60,'Import Peak Change'!$A$106:HW$202,231,FALSE())))</f>
        <v>0</v>
      </c>
      <c r="HX60" s="193" t="n">
        <f aca="false">IF(ISERROR(VLOOKUP($A60,'Import Peak'!$A$3:HX$99,232,FALSE())-VLOOKUP($A60,'Import Peak Change'!$A$106:HX$202,232,FALSE())),0,(VLOOKUP($A60,'Import Peak'!$A$3:HX$99,232,FALSE())-VLOOKUP($A60,'Import Peak Change'!$A$106:HX$202,232,FALSE())))</f>
        <v>0</v>
      </c>
      <c r="HY60" s="193" t="n">
        <f aca="false">IF(ISERROR(VLOOKUP($A60,'Import Peak'!$A$3:HY$99,233,FALSE())-VLOOKUP($A60,'Import Peak Change'!$A$106:HY$202,233,FALSE())),0,(VLOOKUP($A60,'Import Peak'!$A$3:HY$99,233,FALSE())-VLOOKUP($A60,'Import Peak Change'!$A$106:HY$202,233,FALSE())))</f>
        <v>0</v>
      </c>
      <c r="HZ60" s="193" t="n">
        <f aca="false">IF(ISERROR(VLOOKUP($A60,'Import Peak'!$A$3:HZ$99,234,FALSE())-VLOOKUP($A60,'Import Peak Change'!$A$106:HZ$202,234,FALSE())),0,(VLOOKUP($A60,'Import Peak'!$A$3:HZ$99,234,FALSE())-VLOOKUP($A60,'Import Peak Change'!$A$106:HZ$202,234,FALSE())))</f>
        <v>0</v>
      </c>
      <c r="IA60" s="193" t="n">
        <f aca="false">IF(ISERROR(VLOOKUP($A60,'Import Peak'!$A$3:IA$99,235,FALSE())-VLOOKUP($A60,'Import Peak Change'!$A$106:IA$202,235,FALSE())),0,(VLOOKUP($A60,'Import Peak'!$A$3:IA$99,235,FALSE())-VLOOKUP($A60,'Import Peak Change'!$A$106:IA$202,235,FALSE())))</f>
        <v>0</v>
      </c>
      <c r="IB60" s="193" t="n">
        <f aca="false">IF(ISERROR(VLOOKUP($A60,'Import Peak'!$A$3:IB$99,236,FALSE())-VLOOKUP($A60,'Import Peak Change'!$A$106:IB$202,236,FALSE())),0,(VLOOKUP($A60,'Import Peak'!$A$3:IB$99,236,FALSE())-VLOOKUP($A60,'Import Peak Change'!$A$106:IB$202,236,FALSE())))</f>
        <v>0</v>
      </c>
      <c r="IC60" s="193" t="n">
        <f aca="false">IF(ISERROR(VLOOKUP($A60,'Import Peak'!$A$3:IC$99,237,FALSE())-VLOOKUP($A60,'Import Peak Change'!$A$106:IC$202,237,FALSE())),0,(VLOOKUP($A60,'Import Peak'!$A$3:IC$99,237,FALSE())-VLOOKUP($A60,'Import Peak Change'!$A$106:IC$202,237,FALSE())))</f>
        <v>0</v>
      </c>
      <c r="ID60" s="193" t="n">
        <f aca="false">IF(ISERROR(VLOOKUP($A60,'Import Peak'!$A$3:ID$99,238,FALSE())-VLOOKUP($A60,'Import Peak Change'!$A$106:ID$202,238,FALSE())),0,(VLOOKUP($A60,'Import Peak'!$A$3:ID$99,238,FALSE())-VLOOKUP($A60,'Import Peak Change'!$A$106:ID$202,238,FALSE())))</f>
        <v>0</v>
      </c>
      <c r="IE60" s="193" t="n">
        <f aca="false">IF(ISERROR(VLOOKUP($A60,'Import Peak'!$A$3:IE$99,239,FALSE())-VLOOKUP($A60,'Import Peak Change'!$A$106:IE$202,239,FALSE())),0,(VLOOKUP($A60,'Import Peak'!$A$3:IE$99,239,FALSE())-VLOOKUP($A60,'Import Peak Change'!$A$106:IE$202,239,FALSE())))</f>
        <v>0</v>
      </c>
    </row>
    <row r="61" customFormat="false" ht="12.75" hidden="false" customHeight="false" outlineLevel="0" collapsed="false">
      <c r="A61" s="201" t="str">
        <f aca="false">IF('Import Peak'!A58=0,"",'Import Peak'!A58)</f>
        <v/>
      </c>
      <c r="B61" s="193"/>
      <c r="C61" s="193"/>
      <c r="D61" s="193"/>
      <c r="E61" s="193"/>
      <c r="F61" s="193"/>
      <c r="G61" s="193" t="n">
        <f aca="false">IF(ISERROR(VLOOKUP($A61,'Import Peak'!$A$3:G$99,7,FALSE())-VLOOKUP($A61,'Import Peak Change'!$A$106:G$202,7,FALSE())),0,(VLOOKUP($A61,'Import Peak'!$A$3:G$99,7,FALSE())-VLOOKUP($A61,'Import Peak Change'!$A$106:G$202,7,FALSE())))</f>
        <v>0</v>
      </c>
      <c r="H61" s="193" t="n">
        <f aca="false">IF(ISERROR(VLOOKUP($A61,'Import Peak'!$A$3:H$99,8,FALSE())-VLOOKUP($A61,'Import Peak Change'!$A$106:H$202,8,FALSE())),0,(VLOOKUP($A61,'Import Peak'!$A$3:H$99,8,FALSE())-VLOOKUP($A61,'Import Peak Change'!$A$106:H$202,8,FALSE())))</f>
        <v>0</v>
      </c>
      <c r="I61" s="193" t="n">
        <f aca="false">IF(ISERROR(VLOOKUP($A61,'Import Peak'!$A$3:I$99,9,FALSE())-VLOOKUP($A61,'Import Peak Change'!$A$106:I$202,9,FALSE())),0,(VLOOKUP($A61,'Import Peak'!$A$3:I$99,9,FALSE())-VLOOKUP($A61,'Import Peak Change'!$A$106:I$202,9,FALSE())))</f>
        <v>0</v>
      </c>
      <c r="J61" s="193" t="n">
        <f aca="false">IF(ISERROR(VLOOKUP($A61,'Import Peak'!$A$3:J$99,10,FALSE())-VLOOKUP($A61,'Import Peak Change'!$A$106:J$202,10,FALSE())),0,(VLOOKUP($A61,'Import Peak'!$A$3:J$99,10,FALSE())-VLOOKUP($A61,'Import Peak Change'!$A$106:J$202,10,FALSE())))</f>
        <v>0</v>
      </c>
      <c r="K61" s="193" t="n">
        <f aca="false">IF(ISERROR(VLOOKUP($A61,'Import Peak'!$A$3:K$99,11,FALSE())-VLOOKUP($A61,'Import Peak Change'!$A$106:K$202,11,FALSE())),0,(VLOOKUP($A61,'Import Peak'!$A$3:K$99,11,FALSE())-VLOOKUP($A61,'Import Peak Change'!$A$106:K$202,11,FALSE())))</f>
        <v>0</v>
      </c>
      <c r="L61" s="193" t="n">
        <f aca="false">IF(ISERROR(VLOOKUP($A61,'Import Peak'!$A$3:L$99,12,FALSE())-VLOOKUP($A61,'Import Peak Change'!$A$106:L$202,12,FALSE())),0,(VLOOKUP($A61,'Import Peak'!$A$3:L$99,12,FALSE())-VLOOKUP($A61,'Import Peak Change'!$A$106:L$202,12,FALSE())))</f>
        <v>0</v>
      </c>
      <c r="M61" s="193" t="n">
        <f aca="false">IF(ISERROR(VLOOKUP($A61,'Import Peak'!$A$3:M$99,13,FALSE())-VLOOKUP($A61,'Import Peak Change'!$A$106:M$202,13,FALSE())),0,(VLOOKUP($A61,'Import Peak'!$A$3:M$99,13,FALSE())-VLOOKUP($A61,'Import Peak Change'!$A$106:M$202,13,FALSE())))</f>
        <v>0</v>
      </c>
      <c r="N61" s="193" t="n">
        <f aca="false">IF(ISERROR(VLOOKUP($A61,'Import Peak'!$A$3:N$99,14,FALSE())-VLOOKUP($A61,'Import Peak Change'!$A$106:N$202,14,FALSE())),0,(VLOOKUP($A61,'Import Peak'!$A$3:N$99,14,FALSE())-VLOOKUP($A61,'Import Peak Change'!$A$106:N$202,14,FALSE())))</f>
        <v>0</v>
      </c>
      <c r="O61" s="193" t="n">
        <f aca="false">IF(ISERROR(VLOOKUP($A61,'Import Peak'!$A$3:O$99,15,FALSE())-VLOOKUP($A61,'Import Peak Change'!$A$106:O$202,15,FALSE())),0,(VLOOKUP($A61,'Import Peak'!$A$3:O$99,15,FALSE())-VLOOKUP($A61,'Import Peak Change'!$A$106:O$202,15,FALSE())))</f>
        <v>0</v>
      </c>
      <c r="P61" s="193" t="n">
        <f aca="false">IF(ISERROR(VLOOKUP($A61,'Import Peak'!$A$3:P$99,16,FALSE())-VLOOKUP($A61,'Import Peak Change'!$A$106:P$202,16,FALSE())),0,(VLOOKUP($A61,'Import Peak'!$A$3:P$99,16,FALSE())-VLOOKUP($A61,'Import Peak Change'!$A$106:P$202,16,FALSE())))</f>
        <v>0</v>
      </c>
      <c r="Q61" s="193" t="n">
        <f aca="false">IF(ISERROR(VLOOKUP($A61,'Import Peak'!$A$3:Q$99,17,FALSE())-VLOOKUP($A61,'Import Peak Change'!$A$106:Q$202,17,FALSE())),0,(VLOOKUP($A61,'Import Peak'!$A$3:Q$99,17,FALSE())-VLOOKUP($A61,'Import Peak Change'!$A$106:Q$202,17,FALSE())))</f>
        <v>0</v>
      </c>
      <c r="R61" s="193" t="n">
        <f aca="false">IF(ISERROR(VLOOKUP($A61,'Import Peak'!$A$3:R$99,18,FALSE())-VLOOKUP($A61,'Import Peak Change'!$A$106:R$202,18,FALSE())),0,(VLOOKUP($A61,'Import Peak'!$A$3:R$99,18,FALSE())-VLOOKUP($A61,'Import Peak Change'!$A$106:R$202,18,FALSE())))</f>
        <v>0</v>
      </c>
      <c r="S61" s="193" t="n">
        <f aca="false">IF(ISERROR(VLOOKUP($A61,'Import Peak'!$A$3:S$99,19,FALSE())-VLOOKUP($A61,'Import Peak Change'!$A$106:S$202,19,FALSE())),0,(VLOOKUP($A61,'Import Peak'!$A$3:S$99,19,FALSE())-VLOOKUP($A61,'Import Peak Change'!$A$106:S$202,19,FALSE())))</f>
        <v>0</v>
      </c>
      <c r="T61" s="193" t="n">
        <f aca="false">IF(ISERROR(VLOOKUP($A61,'Import Peak'!$A$3:T$99,20,FALSE())-VLOOKUP($A61,'Import Peak Change'!$A$106:T$202,20,FALSE())),0,(VLOOKUP($A61,'Import Peak'!$A$3:T$99,20,FALSE())-VLOOKUP($A61,'Import Peak Change'!$A$106:T$202,20,FALSE())))</f>
        <v>0</v>
      </c>
      <c r="U61" s="193" t="n">
        <f aca="false">IF(ISERROR(VLOOKUP($A61,'Import Peak'!$A$3:U$99,21,FALSE())-VLOOKUP($A61,'Import Peak Change'!$A$106:U$202,21,FALSE())),0,(VLOOKUP($A61,'Import Peak'!$A$3:U$99,21,FALSE())-VLOOKUP($A61,'Import Peak Change'!$A$106:U$202,21,FALSE())))</f>
        <v>0</v>
      </c>
      <c r="V61" s="193" t="n">
        <f aca="false">IF(ISERROR(VLOOKUP($A61,'Import Peak'!$A$3:V$99,22,FALSE())-VLOOKUP($A61,'Import Peak Change'!$A$106:V$202,22,FALSE())),0,(VLOOKUP($A61,'Import Peak'!$A$3:V$99,22,FALSE())-VLOOKUP($A61,'Import Peak Change'!$A$106:V$202,22,FALSE())))</f>
        <v>0</v>
      </c>
      <c r="W61" s="193" t="n">
        <f aca="false">IF(ISERROR(VLOOKUP($A61,'Import Peak'!$A$3:W$99,23,FALSE())-VLOOKUP($A61,'Import Peak Change'!$A$106:W$202,23,FALSE())),0,(VLOOKUP($A61,'Import Peak'!$A$3:W$99,23,FALSE())-VLOOKUP($A61,'Import Peak Change'!$A$106:W$202,23,FALSE())))</f>
        <v>0</v>
      </c>
      <c r="X61" s="193" t="n">
        <f aca="false">IF(ISERROR(VLOOKUP($A61,'Import Peak'!$A$3:X$99,24,FALSE())-VLOOKUP($A61,'Import Peak Change'!$A$106:X$202,24,FALSE())),0,(VLOOKUP($A61,'Import Peak'!$A$3:X$99,24,FALSE())-VLOOKUP($A61,'Import Peak Change'!$A$106:X$202,24,FALSE())))</f>
        <v>0</v>
      </c>
      <c r="Y61" s="193" t="n">
        <f aca="false">IF(ISERROR(VLOOKUP($A61,'Import Peak'!$A$3:Y$99,25,FALSE())-VLOOKUP($A61,'Import Peak Change'!$A$106:Y$202,25,FALSE())),0,(VLOOKUP($A61,'Import Peak'!$A$3:Y$99,25,FALSE())-VLOOKUP($A61,'Import Peak Change'!$A$106:Y$202,25,FALSE())))</f>
        <v>0</v>
      </c>
      <c r="Z61" s="193" t="n">
        <f aca="false">IF(ISERROR(VLOOKUP($A61,'Import Peak'!$A$3:Z$99,26,FALSE())-VLOOKUP($A61,'Import Peak Change'!$A$106:Z$202,26,FALSE())),0,(VLOOKUP($A61,'Import Peak'!$A$3:Z$99,26,FALSE())-VLOOKUP($A61,'Import Peak Change'!$A$106:Z$202,26,FALSE())))</f>
        <v>0</v>
      </c>
      <c r="AA61" s="193" t="n">
        <f aca="false">IF(ISERROR(VLOOKUP($A61,'Import Peak'!$A$3:AA$99,27,FALSE())-VLOOKUP($A61,'Import Peak Change'!$A$106:AA$202,27,FALSE())),0,(VLOOKUP($A61,'Import Peak'!$A$3:AA$99,27,FALSE())-VLOOKUP($A61,'Import Peak Change'!$A$106:AA$202,27,FALSE())))</f>
        <v>0</v>
      </c>
      <c r="AB61" s="193" t="n">
        <f aca="false">IF(ISERROR(VLOOKUP($A61,'Import Peak'!$A$3:AB$99,28,FALSE())-VLOOKUP($A61,'Import Peak Change'!$A$106:AB$202,28,FALSE())),0,(VLOOKUP($A61,'Import Peak'!$A$3:AB$99,28,FALSE())-VLOOKUP($A61,'Import Peak Change'!$A$106:AB$202,28,FALSE())))</f>
        <v>0</v>
      </c>
      <c r="AC61" s="193" t="n">
        <f aca="false">IF(ISERROR(VLOOKUP($A61,'Import Peak'!$A$3:AC$99,29,FALSE())-VLOOKUP($A61,'Import Peak Change'!$A$106:AC$202,29,FALSE())),0,(VLOOKUP($A61,'Import Peak'!$A$3:AC$99,29,FALSE())-VLOOKUP($A61,'Import Peak Change'!$A$106:AC$202,29,FALSE())))</f>
        <v>0</v>
      </c>
      <c r="AD61" s="193" t="n">
        <f aca="false">IF(ISERROR(VLOOKUP($A61,'Import Peak'!$A$3:AD$99,30,FALSE())-VLOOKUP($A61,'Import Peak Change'!$A$106:AD$202,30,FALSE())),0,(VLOOKUP($A61,'Import Peak'!$A$3:AD$99,30,FALSE())-VLOOKUP($A61,'Import Peak Change'!$A$106:AD$202,30,FALSE())))</f>
        <v>0</v>
      </c>
      <c r="AE61" s="193" t="n">
        <f aca="false">IF(ISERROR(VLOOKUP($A61,'Import Peak'!$A$3:AE$99,31,FALSE())-VLOOKUP($A61,'Import Peak Change'!$A$106:AE$202,31,FALSE())),0,(VLOOKUP($A61,'Import Peak'!$A$3:AE$99,31,FALSE())-VLOOKUP($A61,'Import Peak Change'!$A$106:AE$202,31,FALSE())))</f>
        <v>0</v>
      </c>
      <c r="AF61" s="193" t="n">
        <f aca="false">IF(ISERROR(VLOOKUP($A61,'Import Peak'!$A$3:AF$99,32,FALSE())-VLOOKUP($A61,'Import Peak Change'!$A$106:AF$202,32,FALSE())),0,(VLOOKUP($A61,'Import Peak'!$A$3:AF$99,32,FALSE())-VLOOKUP($A61,'Import Peak Change'!$A$106:AF$202,32,FALSE())))</f>
        <v>0</v>
      </c>
      <c r="AG61" s="193" t="n">
        <f aca="false">IF(ISERROR(VLOOKUP($A61,'Import Peak'!$A$3:AG$99,33,FALSE())-VLOOKUP($A61,'Import Peak Change'!$A$106:AG$202,33,FALSE())),0,(VLOOKUP($A61,'Import Peak'!$A$3:AG$99,33,FALSE())-VLOOKUP($A61,'Import Peak Change'!$A$106:AG$202,33,FALSE())))</f>
        <v>0</v>
      </c>
      <c r="AH61" s="193" t="n">
        <f aca="false">IF(ISERROR(VLOOKUP($A61,'Import Peak'!$A$3:AH$99,34,FALSE())-VLOOKUP($A61,'Import Peak Change'!$A$106:AH$202,34,FALSE())),0,(VLOOKUP($A61,'Import Peak'!$A$3:AH$99,34,FALSE())-VLOOKUP($A61,'Import Peak Change'!$A$106:AH$202,34,FALSE())))</f>
        <v>0</v>
      </c>
      <c r="AI61" s="193" t="n">
        <f aca="false">IF(ISERROR(VLOOKUP($A61,'Import Peak'!$A$3:AI$99,35,FALSE())-VLOOKUP($A61,'Import Peak Change'!$A$106:AI$202,35,FALSE())),0,(VLOOKUP($A61,'Import Peak'!$A$3:AI$99,35,FALSE())-VLOOKUP($A61,'Import Peak Change'!$A$106:AI$202,35,FALSE())))</f>
        <v>0</v>
      </c>
      <c r="AJ61" s="193" t="n">
        <f aca="false">IF(ISERROR(VLOOKUP($A61,'Import Peak'!$A$3:AJ$99,36,FALSE())-VLOOKUP($A61,'Import Peak Change'!$A$106:AJ$202,36,FALSE())),0,(VLOOKUP($A61,'Import Peak'!$A$3:AJ$99,36,FALSE())-VLOOKUP($A61,'Import Peak Change'!$A$106:AJ$202,36,FALSE())))</f>
        <v>0</v>
      </c>
      <c r="AK61" s="193" t="n">
        <f aca="false">IF(ISERROR(VLOOKUP($A61,'Import Peak'!$A$3:AK$99,37,FALSE())-VLOOKUP($A61,'Import Peak Change'!$A$106:AK$202,37,FALSE())),0,(VLOOKUP($A61,'Import Peak'!$A$3:AK$99,37,FALSE())-VLOOKUP($A61,'Import Peak Change'!$A$106:AK$202,37,FALSE())))</f>
        <v>0</v>
      </c>
      <c r="AL61" s="193" t="n">
        <f aca="false">IF(ISERROR(VLOOKUP($A61,'Import Peak'!$A$3:AL$99,38,FALSE())-VLOOKUP($A61,'Import Peak Change'!$A$106:AL$202,38,FALSE())),0,(VLOOKUP($A61,'Import Peak'!$A$3:AL$99,38,FALSE())-VLOOKUP($A61,'Import Peak Change'!$A$106:AL$202,38,FALSE())))</f>
        <v>0</v>
      </c>
      <c r="AM61" s="193" t="n">
        <f aca="false">IF(ISERROR(VLOOKUP($A61,'Import Peak'!$A$3:AM$99,39,FALSE())-VLOOKUP($A61,'Import Peak Change'!$A$106:AM$202,39,FALSE())),0,(VLOOKUP($A61,'Import Peak'!$A$3:AM$99,39,FALSE())-VLOOKUP($A61,'Import Peak Change'!$A$106:AM$202,39,FALSE())))</f>
        <v>0</v>
      </c>
      <c r="AN61" s="193" t="n">
        <f aca="false">IF(ISERROR(VLOOKUP($A61,'Import Peak'!$A$3:AN$99,40,FALSE())-VLOOKUP($A61,'Import Peak Change'!$A$106:AN$202,40,FALSE())),0,(VLOOKUP($A61,'Import Peak'!$A$3:AN$99,40,FALSE())-VLOOKUP($A61,'Import Peak Change'!$A$106:AN$202,40,FALSE())))</f>
        <v>0</v>
      </c>
      <c r="AO61" s="193" t="n">
        <f aca="false">IF(ISERROR(VLOOKUP($A61,'Import Peak'!$A$3:AO$99,41,FALSE())-VLOOKUP($A61,'Import Peak Change'!$A$106:AO$202,41,FALSE())),0,(VLOOKUP($A61,'Import Peak'!$A$3:AO$99,41,FALSE())-VLOOKUP($A61,'Import Peak Change'!$A$106:AO$202,41,FALSE())))</f>
        <v>0</v>
      </c>
      <c r="AP61" s="193" t="n">
        <f aca="false">IF(ISERROR(VLOOKUP($A61,'Import Peak'!$A$3:AP$99,42,FALSE())-VLOOKUP($A61,'Import Peak Change'!$A$106:AP$202,42,FALSE())),0,(VLOOKUP($A61,'Import Peak'!$A$3:AP$99,42,FALSE())-VLOOKUP($A61,'Import Peak Change'!$A$106:AP$202,42,FALSE())))</f>
        <v>0</v>
      </c>
      <c r="AQ61" s="193" t="n">
        <f aca="false">IF(ISERROR(VLOOKUP($A61,'Import Peak'!$A$3:AQ$99,43,FALSE())-VLOOKUP($A61,'Import Peak Change'!$A$106:AQ$202,43,FALSE())),0,(VLOOKUP($A61,'Import Peak'!$A$3:AQ$99,43,FALSE())-VLOOKUP($A61,'Import Peak Change'!$A$106:AQ$202,43,FALSE())))</f>
        <v>0</v>
      </c>
      <c r="AR61" s="193" t="n">
        <f aca="false">IF(ISERROR(VLOOKUP($A61,'Import Peak'!$A$3:AR$99,44,FALSE())-VLOOKUP($A61,'Import Peak Change'!$A$106:AR$202,44,FALSE())),0,(VLOOKUP($A61,'Import Peak'!$A$3:AR$99,44,FALSE())-VLOOKUP($A61,'Import Peak Change'!$A$106:AR$202,44,FALSE())))</f>
        <v>0</v>
      </c>
      <c r="AS61" s="193" t="n">
        <f aca="false">IF(ISERROR(VLOOKUP($A61,'Import Peak'!$A$3:AS$99,45,FALSE())-VLOOKUP($A61,'Import Peak Change'!$A$106:AS$202,45,FALSE())),0,(VLOOKUP($A61,'Import Peak'!$A$3:AS$99,45,FALSE())-VLOOKUP($A61,'Import Peak Change'!$A$106:AS$202,45,FALSE())))</f>
        <v>0</v>
      </c>
      <c r="AT61" s="193" t="n">
        <f aca="false">IF(ISERROR(VLOOKUP($A61,'Import Peak'!$A$3:AT$99,46,FALSE())-VLOOKUP($A61,'Import Peak Change'!$A$106:AT$202,46,FALSE())),0,(VLOOKUP($A61,'Import Peak'!$A$3:AT$99,46,FALSE())-VLOOKUP($A61,'Import Peak Change'!$A$106:AT$202,46,FALSE())))</f>
        <v>0</v>
      </c>
      <c r="AU61" s="193" t="n">
        <f aca="false">IF(ISERROR(VLOOKUP($A61,'Import Peak'!$A$3:AU$99,47,FALSE())-VLOOKUP($A61,'Import Peak Change'!$A$106:AU$202,47,FALSE())),0,(VLOOKUP($A61,'Import Peak'!$A$3:AU$99,47,FALSE())-VLOOKUP($A61,'Import Peak Change'!$A$106:AU$202,47,FALSE())))</f>
        <v>0</v>
      </c>
      <c r="AV61" s="193" t="n">
        <f aca="false">IF(ISERROR(VLOOKUP($A61,'Import Peak'!$A$3:AV$99,48,FALSE())-VLOOKUP($A61,'Import Peak Change'!$A$106:AV$202,48,FALSE())),0,(VLOOKUP($A61,'Import Peak'!$A$3:AV$99,48,FALSE())-VLOOKUP($A61,'Import Peak Change'!$A$106:AV$202,48,FALSE())))</f>
        <v>0</v>
      </c>
      <c r="AW61" s="193" t="n">
        <f aca="false">IF(ISERROR(VLOOKUP($A61,'Import Peak'!$A$3:AW$99,49,FALSE())-VLOOKUP($A61,'Import Peak Change'!$A$106:AW$202,49,FALSE())),0,(VLOOKUP($A61,'Import Peak'!$A$3:AW$99,49,FALSE())-VLOOKUP($A61,'Import Peak Change'!$A$106:AW$202,49,FALSE())))</f>
        <v>0</v>
      </c>
      <c r="AX61" s="193" t="n">
        <f aca="false">IF(ISERROR(VLOOKUP($A61,'Import Peak'!$A$3:AX$99,50,FALSE())-VLOOKUP($A61,'Import Peak Change'!$A$106:AX$202,50,FALSE())),0,(VLOOKUP($A61,'Import Peak'!$A$3:AX$99,50,FALSE())-VLOOKUP($A61,'Import Peak Change'!$A$106:AX$202,50,FALSE())))</f>
        <v>0</v>
      </c>
      <c r="AY61" s="193" t="n">
        <f aca="false">IF(ISERROR(VLOOKUP($A61,'Import Peak'!$A$3:AY$99,51,FALSE())-VLOOKUP($A61,'Import Peak Change'!$A$106:AY$202,51,FALSE())),0,(VLOOKUP($A61,'Import Peak'!$A$3:AY$99,51,FALSE())-VLOOKUP($A61,'Import Peak Change'!$A$106:AY$202,51,FALSE())))</f>
        <v>0</v>
      </c>
      <c r="AZ61" s="193" t="n">
        <f aca="false">IF(ISERROR(VLOOKUP($A61,'Import Peak'!$A$3:AZ$99,52,FALSE())-VLOOKUP($A61,'Import Peak Change'!$A$106:AZ$202,52,FALSE())),0,(VLOOKUP($A61,'Import Peak'!$A$3:AZ$99,52,FALSE())-VLOOKUP($A61,'Import Peak Change'!$A$106:AZ$202,52,FALSE())))</f>
        <v>0</v>
      </c>
      <c r="BA61" s="193" t="n">
        <f aca="false">IF(ISERROR(VLOOKUP($A61,'Import Peak'!$A$3:BA$99,53,FALSE())-VLOOKUP($A61,'Import Peak Change'!$A$106:BA$202,53,FALSE())),0,(VLOOKUP($A61,'Import Peak'!$A$3:BA$99,53,FALSE())-VLOOKUP($A61,'Import Peak Change'!$A$106:BA$202,53,FALSE())))</f>
        <v>0</v>
      </c>
      <c r="BB61" s="193" t="n">
        <f aca="false">IF(ISERROR(VLOOKUP($A61,'Import Peak'!$A$3:BB$99,54,FALSE())-VLOOKUP($A61,'Import Peak Change'!$A$106:BB$202,54,FALSE())),0,(VLOOKUP($A61,'Import Peak'!$A$3:BB$99,54,FALSE())-VLOOKUP($A61,'Import Peak Change'!$A$106:BB$202,54,FALSE())))</f>
        <v>0</v>
      </c>
      <c r="BC61" s="193" t="n">
        <f aca="false">IF(ISERROR(VLOOKUP($A61,'Import Peak'!$A$3:BC$99,55,FALSE())-VLOOKUP($A61,'Import Peak Change'!$A$106:BC$202,55,FALSE())),0,(VLOOKUP($A61,'Import Peak'!$A$3:BC$99,55,FALSE())-VLOOKUP($A61,'Import Peak Change'!$A$106:BC$202,55,FALSE())))</f>
        <v>0</v>
      </c>
      <c r="BD61" s="193" t="n">
        <f aca="false">IF(ISERROR(VLOOKUP($A61,'Import Peak'!$A$3:BD$99,56,FALSE())-VLOOKUP($A61,'Import Peak Change'!$A$106:BD$202,56,FALSE())),0,(VLOOKUP($A61,'Import Peak'!$A$3:BD$99,56,FALSE())-VLOOKUP($A61,'Import Peak Change'!$A$106:BD$202,56,FALSE())))</f>
        <v>0</v>
      </c>
      <c r="BE61" s="193" t="n">
        <f aca="false">IF(ISERROR(VLOOKUP($A61,'Import Peak'!$A$3:BE$99,57,FALSE())-VLOOKUP($A61,'Import Peak Change'!$A$106:BE$202,57,FALSE())),0,(VLOOKUP($A61,'Import Peak'!$A$3:BE$99,57,FALSE())-VLOOKUP($A61,'Import Peak Change'!$A$106:BE$202,57,FALSE())))</f>
        <v>0</v>
      </c>
      <c r="BF61" s="193" t="n">
        <f aca="false">IF(ISERROR(VLOOKUP($A61,'Import Peak'!$A$3:BF$99,58,FALSE())-VLOOKUP($A61,'Import Peak Change'!$A$106:BF$202,58,FALSE())),0,(VLOOKUP($A61,'Import Peak'!$A$3:BF$99,58,FALSE())-VLOOKUP($A61,'Import Peak Change'!$A$106:BF$202,58,FALSE())))</f>
        <v>0</v>
      </c>
      <c r="BG61" s="193" t="n">
        <f aca="false">IF(ISERROR(VLOOKUP($A61,'Import Peak'!$A$3:BG$99,59,FALSE())-VLOOKUP($A61,'Import Peak Change'!$A$106:BG$202,59,FALSE())),0,(VLOOKUP($A61,'Import Peak'!$A$3:BG$99,59,FALSE())-VLOOKUP($A61,'Import Peak Change'!$A$106:BG$202,59,FALSE())))</f>
        <v>0</v>
      </c>
      <c r="BH61" s="193" t="n">
        <f aca="false">IF(ISERROR(VLOOKUP($A61,'Import Peak'!$A$3:BH$99,60,FALSE())-VLOOKUP($A61,'Import Peak Change'!$A$106:BH$202,60,FALSE())),0,(VLOOKUP($A61,'Import Peak'!$A$3:BH$99,60,FALSE())-VLOOKUP($A61,'Import Peak Change'!$A$106:BH$202,60,FALSE())))</f>
        <v>0</v>
      </c>
      <c r="BI61" s="193" t="n">
        <f aca="false">IF(ISERROR(VLOOKUP($A61,'Import Peak'!$A$3:BI$99,61,FALSE())-VLOOKUP($A61,'Import Peak Change'!$A$106:BI$202,61,FALSE())),0,(VLOOKUP($A61,'Import Peak'!$A$3:BI$99,61,FALSE())-VLOOKUP($A61,'Import Peak Change'!$A$106:BI$202,61,FALSE())))</f>
        <v>0</v>
      </c>
      <c r="BJ61" s="193" t="n">
        <f aca="false">IF(ISERROR(VLOOKUP($A61,'Import Peak'!$A$3:BJ$99,62,FALSE())-VLOOKUP($A61,'Import Peak Change'!$A$106:BJ$202,62,FALSE())),0,(VLOOKUP($A61,'Import Peak'!$A$3:BJ$99,62,FALSE())-VLOOKUP($A61,'Import Peak Change'!$A$106:BJ$202,62,FALSE())))</f>
        <v>0</v>
      </c>
      <c r="BK61" s="193" t="n">
        <f aca="false">IF(ISERROR(VLOOKUP($A61,'Import Peak'!$A$3:BK$99,63,FALSE())-VLOOKUP($A61,'Import Peak Change'!$A$106:BK$202,63,FALSE())),0,(VLOOKUP($A61,'Import Peak'!$A$3:BK$99,63,FALSE())-VLOOKUP($A61,'Import Peak Change'!$A$106:BK$202,63,FALSE())))</f>
        <v>0</v>
      </c>
      <c r="BL61" s="193" t="n">
        <f aca="false">IF(ISERROR(VLOOKUP($A61,'Import Peak'!$A$3:BL$99,64,FALSE())-VLOOKUP($A61,'Import Peak Change'!$A$106:BL$202,64,FALSE())),0,(VLOOKUP($A61,'Import Peak'!$A$3:BL$99,64,FALSE())-VLOOKUP($A61,'Import Peak Change'!$A$106:BL$202,64,FALSE())))</f>
        <v>0</v>
      </c>
      <c r="BM61" s="193" t="n">
        <f aca="false">IF(ISERROR(VLOOKUP($A61,'Import Peak'!$A$3:BM$99,65,FALSE())-VLOOKUP($A61,'Import Peak Change'!$A$106:BM$202,65,FALSE())),0,(VLOOKUP($A61,'Import Peak'!$A$3:BM$99,65,FALSE())-VLOOKUP($A61,'Import Peak Change'!$A$106:BM$202,65,FALSE())))</f>
        <v>0</v>
      </c>
      <c r="BN61" s="193" t="n">
        <f aca="false">IF(ISERROR(VLOOKUP($A61,'Import Peak'!$A$3:BN$99,66,FALSE())-VLOOKUP($A61,'Import Peak Change'!$A$106:BN$202,66,FALSE())),0,(VLOOKUP($A61,'Import Peak'!$A$3:BN$99,66,FALSE())-VLOOKUP($A61,'Import Peak Change'!$A$106:BN$202,66,FALSE())))</f>
        <v>0</v>
      </c>
      <c r="BO61" s="193" t="n">
        <f aca="false">IF(ISERROR(VLOOKUP($A61,'Import Peak'!$A$3:BO$99,67,FALSE())-VLOOKUP($A61,'Import Peak Change'!$A$106:BO$202,67,FALSE())),0,(VLOOKUP($A61,'Import Peak'!$A$3:BO$99,67,FALSE())-VLOOKUP($A61,'Import Peak Change'!$A$106:BO$202,67,FALSE())))</f>
        <v>0</v>
      </c>
      <c r="BP61" s="193" t="n">
        <f aca="false">IF(ISERROR(VLOOKUP($A61,'Import Peak'!$A$3:BP$99,68,FALSE())-VLOOKUP($A61,'Import Peak Change'!$A$106:BP$202,68,FALSE())),0,(VLOOKUP($A61,'Import Peak'!$A$3:BP$99,68,FALSE())-VLOOKUP($A61,'Import Peak Change'!$A$106:BP$202,68,FALSE())))</f>
        <v>0</v>
      </c>
      <c r="BQ61" s="193" t="n">
        <f aca="false">IF(ISERROR(VLOOKUP($A61,'Import Peak'!$A$3:BQ$99,69,FALSE())-VLOOKUP($A61,'Import Peak Change'!$A$106:BQ$202,69,FALSE())),0,(VLOOKUP($A61,'Import Peak'!$A$3:BQ$99,69,FALSE())-VLOOKUP($A61,'Import Peak Change'!$A$106:BQ$202,69,FALSE())))</f>
        <v>0</v>
      </c>
      <c r="BR61" s="193" t="n">
        <f aca="false">IF(ISERROR(VLOOKUP($A61,'Import Peak'!$A$3:BR$99,70,FALSE())-VLOOKUP($A61,'Import Peak Change'!$A$106:BR$202,70,FALSE())),0,(VLOOKUP($A61,'Import Peak'!$A$3:BR$99,70,FALSE())-VLOOKUP($A61,'Import Peak Change'!$A$106:BR$202,70,FALSE())))</f>
        <v>0</v>
      </c>
      <c r="BS61" s="193" t="n">
        <f aca="false">IF(ISERROR(VLOOKUP($A61,'Import Peak'!$A$3:BS$99,71,FALSE())-VLOOKUP($A61,'Import Peak Change'!$A$106:BS$202,71,FALSE())),0,(VLOOKUP($A61,'Import Peak'!$A$3:BS$99,71,FALSE())-VLOOKUP($A61,'Import Peak Change'!$A$106:BS$202,71,FALSE())))</f>
        <v>0</v>
      </c>
      <c r="BT61" s="193" t="n">
        <f aca="false">IF(ISERROR(VLOOKUP($A61,'Import Peak'!$A$3:BT$99,72,FALSE())-VLOOKUP($A61,'Import Peak Change'!$A$106:BT$202,72,FALSE())),0,(VLOOKUP($A61,'Import Peak'!$A$3:BT$99,72,FALSE())-VLOOKUP($A61,'Import Peak Change'!$A$106:BT$202,72,FALSE())))</f>
        <v>0</v>
      </c>
      <c r="BU61" s="193" t="n">
        <f aca="false">IF(ISERROR(VLOOKUP($A61,'Import Peak'!$A$3:BU$99,73,FALSE())-VLOOKUP($A61,'Import Peak Change'!$A$106:BU$202,73,FALSE())),0,(VLOOKUP($A61,'Import Peak'!$A$3:BU$99,73,FALSE())-VLOOKUP($A61,'Import Peak Change'!$A$106:BU$202,73,FALSE())))</f>
        <v>0</v>
      </c>
      <c r="BV61" s="193" t="n">
        <f aca="false">IF(ISERROR(VLOOKUP($A61,'Import Peak'!$A$3:BV$99,74,FALSE())-VLOOKUP($A61,'Import Peak Change'!$A$106:BV$202,74,FALSE())),0,(VLOOKUP($A61,'Import Peak'!$A$3:BV$99,74,FALSE())-VLOOKUP($A61,'Import Peak Change'!$A$106:BV$202,74,FALSE())))</f>
        <v>0</v>
      </c>
      <c r="BW61" s="193" t="n">
        <f aca="false">IF(ISERROR(VLOOKUP($A61,'Import Peak'!$A$3:BW$99,75,FALSE())-VLOOKUP($A61,'Import Peak Change'!$A$106:BW$202,75,FALSE())),0,(VLOOKUP($A61,'Import Peak'!$A$3:BW$99,75,FALSE())-VLOOKUP($A61,'Import Peak Change'!$A$106:BW$202,75,FALSE())))</f>
        <v>0</v>
      </c>
      <c r="BX61" s="193" t="n">
        <f aca="false">IF(ISERROR(VLOOKUP($A61,'Import Peak'!$A$3:BX$99,76,FALSE())-VLOOKUP($A61,'Import Peak Change'!$A$106:BX$202,76,FALSE())),0,(VLOOKUP($A61,'Import Peak'!$A$3:BX$99,76,FALSE())-VLOOKUP($A61,'Import Peak Change'!$A$106:BX$202,76,FALSE())))</f>
        <v>0</v>
      </c>
      <c r="BY61" s="193" t="n">
        <f aca="false">IF(ISERROR(VLOOKUP($A61,'Import Peak'!$A$3:BY$99,77,FALSE())-VLOOKUP($A61,'Import Peak Change'!$A$106:BY$202,77,FALSE())),0,(VLOOKUP($A61,'Import Peak'!$A$3:BY$99,77,FALSE())-VLOOKUP($A61,'Import Peak Change'!$A$106:BY$202,77,FALSE())))</f>
        <v>0</v>
      </c>
      <c r="BZ61" s="193" t="n">
        <f aca="false">IF(ISERROR(VLOOKUP($A61,'Import Peak'!$A$3:BZ$99,78,FALSE())-VLOOKUP($A61,'Import Peak Change'!$A$106:BZ$202,78,FALSE())),0,(VLOOKUP($A61,'Import Peak'!$A$3:BZ$99,78,FALSE())-VLOOKUP($A61,'Import Peak Change'!$A$106:BZ$202,78,FALSE())))</f>
        <v>0</v>
      </c>
      <c r="CA61" s="193" t="n">
        <f aca="false">IF(ISERROR(VLOOKUP($A61,'Import Peak'!$A$3:CA$99,79,FALSE())-VLOOKUP($A61,'Import Peak Change'!$A$106:CA$202,79,FALSE())),0,(VLOOKUP($A61,'Import Peak'!$A$3:CA$99,79,FALSE())-VLOOKUP($A61,'Import Peak Change'!$A$106:CA$202,79,FALSE())))</f>
        <v>0</v>
      </c>
      <c r="CB61" s="193" t="n">
        <f aca="false">IF(ISERROR(VLOOKUP($A61,'Import Peak'!$A$3:CB$99,80,FALSE())-VLOOKUP($A61,'Import Peak Change'!$A$106:CB$202,80,FALSE())),0,(VLOOKUP($A61,'Import Peak'!$A$3:CB$99,80,FALSE())-VLOOKUP($A61,'Import Peak Change'!$A$106:CB$202,80,FALSE())))</f>
        <v>0</v>
      </c>
      <c r="CC61" s="193" t="n">
        <f aca="false">IF(ISERROR(VLOOKUP($A61,'Import Peak'!$A$3:CC$99,81,FALSE())-VLOOKUP($A61,'Import Peak Change'!$A$106:CC$202,81,FALSE())),0,(VLOOKUP($A61,'Import Peak'!$A$3:CC$99,81,FALSE())-VLOOKUP($A61,'Import Peak Change'!$A$106:CC$202,81,FALSE())))</f>
        <v>0</v>
      </c>
      <c r="CD61" s="193" t="n">
        <f aca="false">IF(ISERROR(VLOOKUP($A61,'Import Peak'!$A$3:CD$99,82,FALSE())-VLOOKUP($A61,'Import Peak Change'!$A$106:CD$202,82,FALSE())),0,(VLOOKUP($A61,'Import Peak'!$A$3:CD$99,82,FALSE())-VLOOKUP($A61,'Import Peak Change'!$A$106:CD$202,82,FALSE())))</f>
        <v>0</v>
      </c>
      <c r="CE61" s="193" t="n">
        <f aca="false">IF(ISERROR(VLOOKUP($A61,'Import Peak'!$A$3:CE$99,83,FALSE())-VLOOKUP($A61,'Import Peak Change'!$A$106:CE$202,83,FALSE())),0,(VLOOKUP($A61,'Import Peak'!$A$3:CE$99,83,FALSE())-VLOOKUP($A61,'Import Peak Change'!$A$106:CE$202,83,FALSE())))</f>
        <v>0</v>
      </c>
      <c r="CF61" s="193" t="n">
        <f aca="false">IF(ISERROR(VLOOKUP($A61,'Import Peak'!$A$3:CF$99,84,FALSE())-VLOOKUP($A61,'Import Peak Change'!$A$106:CF$202,84,FALSE())),0,(VLOOKUP($A61,'Import Peak'!$A$3:CF$99,84,FALSE())-VLOOKUP($A61,'Import Peak Change'!$A$106:CF$202,84,FALSE())))</f>
        <v>0</v>
      </c>
      <c r="CG61" s="193" t="n">
        <f aca="false">IF(ISERROR(VLOOKUP($A61,'Import Peak'!$A$3:CG$99,85,FALSE())-VLOOKUP($A61,'Import Peak Change'!$A$106:CG$202,85,FALSE())),0,(VLOOKUP($A61,'Import Peak'!$A$3:CG$99,85,FALSE())-VLOOKUP($A61,'Import Peak Change'!$A$106:CG$202,85,FALSE())))</f>
        <v>0</v>
      </c>
      <c r="CH61" s="193" t="n">
        <f aca="false">IF(ISERROR(VLOOKUP($A61,'Import Peak'!$A$3:CH$99,86,FALSE())-VLOOKUP($A61,'Import Peak Change'!$A$106:CH$202,86,FALSE())),0,(VLOOKUP($A61,'Import Peak'!$A$3:CH$99,86,FALSE())-VLOOKUP($A61,'Import Peak Change'!$A$106:CH$202,86,FALSE())))</f>
        <v>0</v>
      </c>
      <c r="CI61" s="193" t="n">
        <f aca="false">IF(ISERROR(VLOOKUP($A61,'Import Peak'!$A$3:CI$99,87,FALSE())-VLOOKUP($A61,'Import Peak Change'!$A$106:CI$202,87,FALSE())),0,(VLOOKUP($A61,'Import Peak'!$A$3:CI$99,87,FALSE())-VLOOKUP($A61,'Import Peak Change'!$A$106:CI$202,87,FALSE())))</f>
        <v>0</v>
      </c>
      <c r="CJ61" s="193" t="n">
        <f aca="false">IF(ISERROR(VLOOKUP($A61,'Import Peak'!$A$3:CJ$99,88,FALSE())-VLOOKUP($A61,'Import Peak Change'!$A$106:CJ$202,88,FALSE())),0,(VLOOKUP($A61,'Import Peak'!$A$3:CJ$99,88,FALSE())-VLOOKUP($A61,'Import Peak Change'!$A$106:CJ$202,88,FALSE())))</f>
        <v>0</v>
      </c>
      <c r="CK61" s="193" t="n">
        <f aca="false">IF(ISERROR(VLOOKUP($A61,'Import Peak'!$A$3:CK$99,89,FALSE())-VLOOKUP($A61,'Import Peak Change'!$A$106:CK$202,89,FALSE())),0,(VLOOKUP($A61,'Import Peak'!$A$3:CK$99,89,FALSE())-VLOOKUP($A61,'Import Peak Change'!$A$106:CK$202,89,FALSE())))</f>
        <v>0</v>
      </c>
      <c r="CL61" s="193" t="n">
        <f aca="false">IF(ISERROR(VLOOKUP($A61,'Import Peak'!$A$3:CL$99,90,FALSE())-VLOOKUP($A61,'Import Peak Change'!$A$106:CL$202,90,FALSE())),0,(VLOOKUP($A61,'Import Peak'!$A$3:CL$99,90,FALSE())-VLOOKUP($A61,'Import Peak Change'!$A$106:CL$202,90,FALSE())))</f>
        <v>0</v>
      </c>
      <c r="CM61" s="193" t="n">
        <f aca="false">IF(ISERROR(VLOOKUP($A61,'Import Peak'!$A$3:CM$99,91,FALSE())-VLOOKUP($A61,'Import Peak Change'!$A$106:CM$202,91,FALSE())),0,(VLOOKUP($A61,'Import Peak'!$A$3:CM$99,91,FALSE())-VLOOKUP($A61,'Import Peak Change'!$A$106:CM$202,91,FALSE())))</f>
        <v>0</v>
      </c>
      <c r="CN61" s="193" t="n">
        <f aca="false">IF(ISERROR(VLOOKUP($A61,'Import Peak'!$A$3:CN$99,92,FALSE())-VLOOKUP($A61,'Import Peak Change'!$A$106:CN$202,92,FALSE())),0,(VLOOKUP($A61,'Import Peak'!$A$3:CN$99,92,FALSE())-VLOOKUP($A61,'Import Peak Change'!$A$106:CN$202,92,FALSE())))</f>
        <v>0</v>
      </c>
      <c r="CO61" s="193" t="n">
        <f aca="false">IF(ISERROR(VLOOKUP($A61,'Import Peak'!$A$3:CO$99,93,FALSE())-VLOOKUP($A61,'Import Peak Change'!$A$106:CO$202,93,FALSE())),0,(VLOOKUP($A61,'Import Peak'!$A$3:CO$99,93,FALSE())-VLOOKUP($A61,'Import Peak Change'!$A$106:CO$202,93,FALSE())))</f>
        <v>0</v>
      </c>
      <c r="CP61" s="193" t="n">
        <f aca="false">IF(ISERROR(VLOOKUP($A61,'Import Peak'!$A$3:CP$99,94,FALSE())-VLOOKUP($A61,'Import Peak Change'!$A$106:CP$202,94,FALSE())),0,(VLOOKUP($A61,'Import Peak'!$A$3:CP$99,94,FALSE())-VLOOKUP($A61,'Import Peak Change'!$A$106:CP$202,94,FALSE())))</f>
        <v>0</v>
      </c>
      <c r="CQ61" s="193" t="n">
        <f aca="false">IF(ISERROR(VLOOKUP($A61,'Import Peak'!$A$3:CQ$99,95,FALSE())-VLOOKUP($A61,'Import Peak Change'!$A$106:CQ$202,95,FALSE())),0,(VLOOKUP($A61,'Import Peak'!$A$3:CQ$99,95,FALSE())-VLOOKUP($A61,'Import Peak Change'!$A$106:CQ$202,95,FALSE())))</f>
        <v>0</v>
      </c>
      <c r="CR61" s="193" t="n">
        <f aca="false">IF(ISERROR(VLOOKUP($A61,'Import Peak'!$A$3:CR$99,96,FALSE())-VLOOKUP($A61,'Import Peak Change'!$A$106:CR$202,96,FALSE())),0,(VLOOKUP($A61,'Import Peak'!$A$3:CR$99,96,FALSE())-VLOOKUP($A61,'Import Peak Change'!$A$106:CR$202,96,FALSE())))</f>
        <v>0</v>
      </c>
      <c r="CS61" s="193" t="n">
        <f aca="false">IF(ISERROR(VLOOKUP($A61,'Import Peak'!$A$3:CS$99,97,FALSE())-VLOOKUP($A61,'Import Peak Change'!$A$106:CS$202,97,FALSE())),0,(VLOOKUP($A61,'Import Peak'!$A$3:CS$99,97,FALSE())-VLOOKUP($A61,'Import Peak Change'!$A$106:CS$202,97,FALSE())))</f>
        <v>0</v>
      </c>
      <c r="CT61" s="193" t="n">
        <f aca="false">IF(ISERROR(VLOOKUP($A61,'Import Peak'!$A$3:CT$99,98,FALSE())-VLOOKUP($A61,'Import Peak Change'!$A$106:CT$202,98,FALSE())),0,(VLOOKUP($A61,'Import Peak'!$A$3:CT$99,98,FALSE())-VLOOKUP($A61,'Import Peak Change'!$A$106:CT$202,98,FALSE())))</f>
        <v>0</v>
      </c>
      <c r="CU61" s="193" t="n">
        <f aca="false">IF(ISERROR(VLOOKUP($A61,'Import Peak'!$A$3:CU$99,99,FALSE())-VLOOKUP($A61,'Import Peak Change'!$A$106:CU$202,99,FALSE())),0,(VLOOKUP($A61,'Import Peak'!$A$3:CU$99,99,FALSE())-VLOOKUP($A61,'Import Peak Change'!$A$106:CU$202,99,FALSE())))</f>
        <v>0</v>
      </c>
      <c r="CV61" s="193" t="n">
        <f aca="false">IF(ISERROR(VLOOKUP($A61,'Import Peak'!$A$3:CV$99,100,FALSE())-VLOOKUP($A61,'Import Peak Change'!$A$106:CV$202,100,FALSE())),0,(VLOOKUP($A61,'Import Peak'!$A$3:CV$99,100,FALSE())-VLOOKUP($A61,'Import Peak Change'!$A$106:CV$202,100,FALSE())))</f>
        <v>0</v>
      </c>
      <c r="CW61" s="193" t="n">
        <f aca="false">IF(ISERROR(VLOOKUP($A61,'Import Peak'!$A$3:CW$99,101,FALSE())-VLOOKUP($A61,'Import Peak Change'!$A$106:CW$202,101,FALSE())),0,(VLOOKUP($A61,'Import Peak'!$A$3:CW$99,101,FALSE())-VLOOKUP($A61,'Import Peak Change'!$A$106:CW$202,101,FALSE())))</f>
        <v>0</v>
      </c>
      <c r="CX61" s="193" t="n">
        <f aca="false">IF(ISERROR(VLOOKUP($A61,'Import Peak'!$A$3:CX$99,102,FALSE())-VLOOKUP($A61,'Import Peak Change'!$A$106:CX$202,102,FALSE())),0,(VLOOKUP($A61,'Import Peak'!$A$3:CX$99,102,FALSE())-VLOOKUP($A61,'Import Peak Change'!$A$106:CX$202,102,FALSE())))</f>
        <v>0</v>
      </c>
      <c r="CY61" s="193" t="n">
        <f aca="false">IF(ISERROR(VLOOKUP($A61,'Import Peak'!$A$3:CY$99,103,FALSE())-VLOOKUP($A61,'Import Peak Change'!$A$106:CY$202,103,FALSE())),0,(VLOOKUP($A61,'Import Peak'!$A$3:CY$99,103,FALSE())-VLOOKUP($A61,'Import Peak Change'!$A$106:CY$202,103,FALSE())))</f>
        <v>0</v>
      </c>
      <c r="CZ61" s="193" t="n">
        <f aca="false">IF(ISERROR(VLOOKUP($A61,'Import Peak'!$A$3:CZ$99,104,FALSE())-VLOOKUP($A61,'Import Peak Change'!$A$106:CZ$202,104,FALSE())),0,(VLOOKUP($A61,'Import Peak'!$A$3:CZ$99,104,FALSE())-VLOOKUP($A61,'Import Peak Change'!$A$106:CZ$202,104,FALSE())))</f>
        <v>0</v>
      </c>
      <c r="DA61" s="193" t="n">
        <f aca="false">IF(ISERROR(VLOOKUP($A61,'Import Peak'!$A$3:DA$99,105,FALSE())-VLOOKUP($A61,'Import Peak Change'!$A$106:DA$202,105,FALSE())),0,(VLOOKUP($A61,'Import Peak'!$A$3:DA$99,105,FALSE())-VLOOKUP($A61,'Import Peak Change'!$A$106:DA$202,105,FALSE())))</f>
        <v>0</v>
      </c>
      <c r="DB61" s="193" t="n">
        <f aca="false">IF(ISERROR(VLOOKUP($A61,'Import Peak'!$A$3:DB$99,106,FALSE())-VLOOKUP($A61,'Import Peak Change'!$A$106:DB$202,106,FALSE())),0,(VLOOKUP($A61,'Import Peak'!$A$3:DB$99,106,FALSE())-VLOOKUP($A61,'Import Peak Change'!$A$106:DB$202,106,FALSE())))</f>
        <v>0</v>
      </c>
      <c r="DC61" s="193" t="n">
        <f aca="false">IF(ISERROR(VLOOKUP($A61,'Import Peak'!$A$3:DC$99,107,FALSE())-VLOOKUP($A61,'Import Peak Change'!$A$106:DC$202,107,FALSE())),0,(VLOOKUP($A61,'Import Peak'!$A$3:DC$99,107,FALSE())-VLOOKUP($A61,'Import Peak Change'!$A$106:DC$202,107,FALSE())))</f>
        <v>0</v>
      </c>
      <c r="DD61" s="193" t="n">
        <f aca="false">IF(ISERROR(VLOOKUP($A61,'Import Peak'!$A$3:DD$99,108,FALSE())-VLOOKUP($A61,'Import Peak Change'!$A$106:DD$202,108,FALSE())),0,(VLOOKUP($A61,'Import Peak'!$A$3:DD$99,108,FALSE())-VLOOKUP($A61,'Import Peak Change'!$A$106:DD$202,108,FALSE())))</f>
        <v>0</v>
      </c>
      <c r="DE61" s="193" t="n">
        <f aca="false">IF(ISERROR(VLOOKUP($A61,'Import Peak'!$A$3:DE$99,109,FALSE())-VLOOKUP($A61,'Import Peak Change'!$A$106:DE$202,109,FALSE())),0,(VLOOKUP($A61,'Import Peak'!$A$3:DE$99,109,FALSE())-VLOOKUP($A61,'Import Peak Change'!$A$106:DE$202,109,FALSE())))</f>
        <v>0</v>
      </c>
      <c r="DF61" s="193" t="n">
        <f aca="false">IF(ISERROR(VLOOKUP($A61,'Import Peak'!$A$3:DF$99,110,FALSE())-VLOOKUP($A61,'Import Peak Change'!$A$106:DF$202,110,FALSE())),0,(VLOOKUP($A61,'Import Peak'!$A$3:DF$99,110,FALSE())-VLOOKUP($A61,'Import Peak Change'!$A$106:DF$202,110,FALSE())))</f>
        <v>0</v>
      </c>
      <c r="DG61" s="193" t="n">
        <f aca="false">IF(ISERROR(VLOOKUP($A61,'Import Peak'!$A$3:DG$99,111,FALSE())-VLOOKUP($A61,'Import Peak Change'!$A$106:DG$202,111,FALSE())),0,(VLOOKUP($A61,'Import Peak'!$A$3:DG$99,111,FALSE())-VLOOKUP($A61,'Import Peak Change'!$A$106:DG$202,111,FALSE())))</f>
        <v>0</v>
      </c>
      <c r="DH61" s="193" t="n">
        <f aca="false">IF(ISERROR(VLOOKUP($A61,'Import Peak'!$A$3:DH$99,112,FALSE())-VLOOKUP($A61,'Import Peak Change'!$A$106:DH$202,112,FALSE())),0,(VLOOKUP($A61,'Import Peak'!$A$3:DH$99,112,FALSE())-VLOOKUP($A61,'Import Peak Change'!$A$106:DH$202,112,FALSE())))</f>
        <v>0</v>
      </c>
      <c r="DI61" s="193" t="n">
        <f aca="false">IF(ISERROR(VLOOKUP($A61,'Import Peak'!$A$3:DI$99,113,FALSE())-VLOOKUP($A61,'Import Peak Change'!$A$106:DI$202,113,FALSE())),0,(VLOOKUP($A61,'Import Peak'!$A$3:DI$99,113,FALSE())-VLOOKUP($A61,'Import Peak Change'!$A$106:DI$202,113,FALSE())))</f>
        <v>0</v>
      </c>
      <c r="DJ61" s="193" t="n">
        <f aca="false">IF(ISERROR(VLOOKUP($A61,'Import Peak'!$A$3:DJ$99,114,FALSE())-VLOOKUP($A61,'Import Peak Change'!$A$106:DJ$202,114,FALSE())),0,(VLOOKUP($A61,'Import Peak'!$A$3:DJ$99,114,FALSE())-VLOOKUP($A61,'Import Peak Change'!$A$106:DJ$202,114,FALSE())))</f>
        <v>0</v>
      </c>
      <c r="DK61" s="193" t="n">
        <f aca="false">IF(ISERROR(VLOOKUP($A61,'Import Peak'!$A$3:DK$99,115,FALSE())-VLOOKUP($A61,'Import Peak Change'!$A$106:DK$202,115,FALSE())),0,(VLOOKUP($A61,'Import Peak'!$A$3:DK$99,115,FALSE())-VLOOKUP($A61,'Import Peak Change'!$A$106:DK$202,115,FALSE())))</f>
        <v>0</v>
      </c>
      <c r="DL61" s="193" t="n">
        <f aca="false">IF(ISERROR(VLOOKUP($A61,'Import Peak'!$A$3:DL$99,116,FALSE())-VLOOKUP($A61,'Import Peak Change'!$A$106:DL$202,116,FALSE())),0,(VLOOKUP($A61,'Import Peak'!$A$3:DL$99,116,FALSE())-VLOOKUP($A61,'Import Peak Change'!$A$106:DL$202,116,FALSE())))</f>
        <v>0</v>
      </c>
      <c r="DM61" s="193" t="n">
        <f aca="false">IF(ISERROR(VLOOKUP($A61,'Import Peak'!$A$3:DM$99,117,FALSE())-VLOOKUP($A61,'Import Peak Change'!$A$106:DM$202,117,FALSE())),0,(VLOOKUP($A61,'Import Peak'!$A$3:DM$99,117,FALSE())-VLOOKUP($A61,'Import Peak Change'!$A$106:DM$202,117,FALSE())))</f>
        <v>0</v>
      </c>
      <c r="DN61" s="193" t="n">
        <f aca="false">IF(ISERROR(VLOOKUP($A61,'Import Peak'!$A$3:DN$99,118,FALSE())-VLOOKUP($A61,'Import Peak Change'!$A$106:DN$202,118,FALSE())),0,(VLOOKUP($A61,'Import Peak'!$A$3:DN$99,118,FALSE())-VLOOKUP($A61,'Import Peak Change'!$A$106:DN$202,118,FALSE())))</f>
        <v>0</v>
      </c>
      <c r="DO61" s="193" t="n">
        <f aca="false">IF(ISERROR(VLOOKUP($A61,'Import Peak'!$A$3:DO$99,119,FALSE())-VLOOKUP($A61,'Import Peak Change'!$A$106:DO$202,119,FALSE())),0,(VLOOKUP($A61,'Import Peak'!$A$3:DO$99,119,FALSE())-VLOOKUP($A61,'Import Peak Change'!$A$106:DO$202,119,FALSE())))</f>
        <v>0</v>
      </c>
      <c r="DP61" s="193" t="n">
        <f aca="false">IF(ISERROR(VLOOKUP($A61,'Import Peak'!$A$3:DP$99,120,FALSE())-VLOOKUP($A61,'Import Peak Change'!$A$106:DP$202,120,FALSE())),0,(VLOOKUP($A61,'Import Peak'!$A$3:DP$99,120,FALSE())-VLOOKUP($A61,'Import Peak Change'!$A$106:DP$202,120,FALSE())))</f>
        <v>0</v>
      </c>
      <c r="DQ61" s="193" t="n">
        <f aca="false">IF(ISERROR(VLOOKUP($A61,'Import Peak'!$A$3:DQ$99,121,FALSE())-VLOOKUP($A61,'Import Peak Change'!$A$106:DQ$202,121,FALSE())),0,(VLOOKUP($A61,'Import Peak'!$A$3:DQ$99,121,FALSE())-VLOOKUP($A61,'Import Peak Change'!$A$106:DQ$202,121,FALSE())))</f>
        <v>0</v>
      </c>
      <c r="DR61" s="193" t="n">
        <f aca="false">IF(ISERROR(VLOOKUP($A61,'Import Peak'!$A$3:DR$99,122,FALSE())-VLOOKUP($A61,'Import Peak Change'!$A$106:DR$202,122,FALSE())),0,(VLOOKUP($A61,'Import Peak'!$A$3:DR$99,122,FALSE())-VLOOKUP($A61,'Import Peak Change'!$A$106:DR$202,122,FALSE())))</f>
        <v>0</v>
      </c>
      <c r="DS61" s="193" t="n">
        <f aca="false">IF(ISERROR(VLOOKUP($A61,'Import Peak'!$A$3:DS$99,123,FALSE())-VLOOKUP($A61,'Import Peak Change'!$A$106:DS$202,123,FALSE())),0,(VLOOKUP($A61,'Import Peak'!$A$3:DS$99,123,FALSE())-VLOOKUP($A61,'Import Peak Change'!$A$106:DS$202,123,FALSE())))</f>
        <v>0</v>
      </c>
      <c r="DT61" s="193" t="n">
        <f aca="false">IF(ISERROR(VLOOKUP($A61,'Import Peak'!$A$3:DT$99,124,FALSE())-VLOOKUP($A61,'Import Peak Change'!$A$106:DT$202,124,FALSE())),0,(VLOOKUP($A61,'Import Peak'!$A$3:DT$99,124,FALSE())-VLOOKUP($A61,'Import Peak Change'!$A$106:DT$202,124,FALSE())))</f>
        <v>0</v>
      </c>
      <c r="DU61" s="193" t="n">
        <f aca="false">IF(ISERROR(VLOOKUP($A61,'Import Peak'!$A$3:DU$99,125,FALSE())-VLOOKUP($A61,'Import Peak Change'!$A$106:DU$202,125,FALSE())),0,(VLOOKUP($A61,'Import Peak'!$A$3:DU$99,125,FALSE())-VLOOKUP($A61,'Import Peak Change'!$A$106:DU$202,125,FALSE())))</f>
        <v>0</v>
      </c>
      <c r="DV61" s="193" t="n">
        <f aca="false">IF(ISERROR(VLOOKUP($A61,'Import Peak'!$A$3:DV$99,126,FALSE())-VLOOKUP($A61,'Import Peak Change'!$A$106:DV$202,126,FALSE())),0,(VLOOKUP($A61,'Import Peak'!$A$3:DV$99,126,FALSE())-VLOOKUP($A61,'Import Peak Change'!$A$106:DV$202,126,FALSE())))</f>
        <v>0</v>
      </c>
      <c r="DW61" s="193" t="n">
        <f aca="false">IF(ISERROR(VLOOKUP($A61,'Import Peak'!$A$3:DW$99,127,FALSE())-VLOOKUP($A61,'Import Peak Change'!$A$106:DW$202,127,FALSE())),0,(VLOOKUP($A61,'Import Peak'!$A$3:DW$99,127,FALSE())-VLOOKUP($A61,'Import Peak Change'!$A$106:DW$202,127,FALSE())))</f>
        <v>0</v>
      </c>
      <c r="DX61" s="193" t="n">
        <f aca="false">IF(ISERROR(VLOOKUP($A61,'Import Peak'!$A$3:DX$99,128,FALSE())-VLOOKUP($A61,'Import Peak Change'!$A$106:DX$202,128,FALSE())),0,(VLOOKUP($A61,'Import Peak'!$A$3:DX$99,128,FALSE())-VLOOKUP($A61,'Import Peak Change'!$A$106:DX$202,128,FALSE())))</f>
        <v>0</v>
      </c>
      <c r="DY61" s="193" t="n">
        <f aca="false">IF(ISERROR(VLOOKUP($A61,'Import Peak'!$A$3:DY$99,129,FALSE())-VLOOKUP($A61,'Import Peak Change'!$A$106:DY$202,129,FALSE())),0,(VLOOKUP($A61,'Import Peak'!$A$3:DY$99,129,FALSE())-VLOOKUP($A61,'Import Peak Change'!$A$106:DY$202,129,FALSE())))</f>
        <v>0</v>
      </c>
      <c r="DZ61" s="193" t="n">
        <f aca="false">IF(ISERROR(VLOOKUP($A61,'Import Peak'!$A$3:DZ$99,130,FALSE())-VLOOKUP($A61,'Import Peak Change'!$A$106:DZ$202,130,FALSE())),0,(VLOOKUP($A61,'Import Peak'!$A$3:DZ$99,130,FALSE())-VLOOKUP($A61,'Import Peak Change'!$A$106:DZ$202,130,FALSE())))</f>
        <v>0</v>
      </c>
      <c r="EA61" s="193" t="n">
        <f aca="false">IF(ISERROR(VLOOKUP($A61,'Import Peak'!$A$3:EA$99,131,FALSE())-VLOOKUP($A61,'Import Peak Change'!$A$106:EA$202,131,FALSE())),0,(VLOOKUP($A61,'Import Peak'!$A$3:EA$99,131,FALSE())-VLOOKUP($A61,'Import Peak Change'!$A$106:EA$202,131,FALSE())))</f>
        <v>0</v>
      </c>
      <c r="EB61" s="193" t="n">
        <f aca="false">IF(ISERROR(VLOOKUP($A61,'Import Peak'!$A$3:EB$99,132,FALSE())-VLOOKUP($A61,'Import Peak Change'!$A$106:EB$202,132,FALSE())),0,(VLOOKUP($A61,'Import Peak'!$A$3:EB$99,132,FALSE())-VLOOKUP($A61,'Import Peak Change'!$A$106:EB$202,132,FALSE())))</f>
        <v>0</v>
      </c>
      <c r="EC61" s="193" t="n">
        <f aca="false">IF(ISERROR(VLOOKUP($A61,'Import Peak'!$A$3:EC$99,133,FALSE())-VLOOKUP($A61,'Import Peak Change'!$A$106:EC$202,133,FALSE())),0,(VLOOKUP($A61,'Import Peak'!$A$3:EC$99,133,FALSE())-VLOOKUP($A61,'Import Peak Change'!$A$106:EC$202,133,FALSE())))</f>
        <v>0</v>
      </c>
      <c r="ED61" s="193" t="n">
        <f aca="false">IF(ISERROR(VLOOKUP($A61,'Import Peak'!$A$3:ED$99,134,FALSE())-VLOOKUP($A61,'Import Peak Change'!$A$106:ED$202,134,FALSE())),0,(VLOOKUP($A61,'Import Peak'!$A$3:ED$99,134,FALSE())-VLOOKUP($A61,'Import Peak Change'!$A$106:ED$202,134,FALSE())))</f>
        <v>0</v>
      </c>
      <c r="EE61" s="193" t="n">
        <f aca="false">IF(ISERROR(VLOOKUP($A61,'Import Peak'!$A$3:EE$99,135,FALSE())-VLOOKUP($A61,'Import Peak Change'!$A$106:EE$202,135,FALSE())),0,(VLOOKUP($A61,'Import Peak'!$A$3:EE$99,135,FALSE())-VLOOKUP($A61,'Import Peak Change'!$A$106:EE$202,135,FALSE())))</f>
        <v>0</v>
      </c>
      <c r="EF61" s="193" t="n">
        <f aca="false">IF(ISERROR(VLOOKUP($A61,'Import Peak'!$A$3:EF$99,136,FALSE())-VLOOKUP($A61,'Import Peak Change'!$A$106:EF$202,136,FALSE())),0,(VLOOKUP($A61,'Import Peak'!$A$3:EF$99,136,FALSE())-VLOOKUP($A61,'Import Peak Change'!$A$106:EF$202,136,FALSE())))</f>
        <v>0</v>
      </c>
      <c r="EG61" s="193" t="n">
        <f aca="false">IF(ISERROR(VLOOKUP($A61,'Import Peak'!$A$3:EG$99,137,FALSE())-VLOOKUP($A61,'Import Peak Change'!$A$106:EG$202,137,FALSE())),0,(VLOOKUP($A61,'Import Peak'!$A$3:EG$99,137,FALSE())-VLOOKUP($A61,'Import Peak Change'!$A$106:EG$202,137,FALSE())))</f>
        <v>0</v>
      </c>
      <c r="EH61" s="193" t="n">
        <f aca="false">IF(ISERROR(VLOOKUP($A61,'Import Peak'!$A$3:EH$99,138,FALSE())-VLOOKUP($A61,'Import Peak Change'!$A$106:EH$202,138,FALSE())),0,(VLOOKUP($A61,'Import Peak'!$A$3:EH$99,138,FALSE())-VLOOKUP($A61,'Import Peak Change'!$A$106:EH$202,138,FALSE())))</f>
        <v>0</v>
      </c>
      <c r="EI61" s="193" t="n">
        <f aca="false">IF(ISERROR(VLOOKUP($A61,'Import Peak'!$A$3:EI$99,139,FALSE())-VLOOKUP($A61,'Import Peak Change'!$A$106:EI$202,139,FALSE())),0,(VLOOKUP($A61,'Import Peak'!$A$3:EI$99,139,FALSE())-VLOOKUP($A61,'Import Peak Change'!$A$106:EI$202,139,FALSE())))</f>
        <v>0</v>
      </c>
      <c r="EJ61" s="193" t="n">
        <f aca="false">IF(ISERROR(VLOOKUP($A61,'Import Peak'!$A$3:EJ$99,140,FALSE())-VLOOKUP($A61,'Import Peak Change'!$A$106:EJ$202,140,FALSE())),0,(VLOOKUP($A61,'Import Peak'!$A$3:EJ$99,140,FALSE())-VLOOKUP($A61,'Import Peak Change'!$A$106:EJ$202,140,FALSE())))</f>
        <v>0</v>
      </c>
      <c r="EK61" s="193" t="n">
        <f aca="false">IF(ISERROR(VLOOKUP($A61,'Import Peak'!$A$3:EK$99,141,FALSE())-VLOOKUP($A61,'Import Peak Change'!$A$106:EK$202,141,FALSE())),0,(VLOOKUP($A61,'Import Peak'!$A$3:EK$99,141,FALSE())-VLOOKUP($A61,'Import Peak Change'!$A$106:EK$202,141,FALSE())))</f>
        <v>0</v>
      </c>
      <c r="EL61" s="193" t="n">
        <f aca="false">IF(ISERROR(VLOOKUP($A61,'Import Peak'!$A$3:EL$99,142,FALSE())-VLOOKUP($A61,'Import Peak Change'!$A$106:EL$202,142,FALSE())),0,(VLOOKUP($A61,'Import Peak'!$A$3:EL$99,142,FALSE())-VLOOKUP($A61,'Import Peak Change'!$A$106:EL$202,142,FALSE())))</f>
        <v>0</v>
      </c>
      <c r="EM61" s="193" t="n">
        <f aca="false">IF(ISERROR(VLOOKUP($A61,'Import Peak'!$A$3:EM$99,143,FALSE())-VLOOKUP($A61,'Import Peak Change'!$A$106:EM$202,143,FALSE())),0,(VLOOKUP($A61,'Import Peak'!$A$3:EM$99,143,FALSE())-VLOOKUP($A61,'Import Peak Change'!$A$106:EM$202,143,FALSE())))</f>
        <v>0</v>
      </c>
      <c r="EN61" s="193" t="n">
        <f aca="false">IF(ISERROR(VLOOKUP($A61,'Import Peak'!$A$3:EN$99,144,FALSE())-VLOOKUP($A61,'Import Peak Change'!$A$106:EN$202,144,FALSE())),0,(VLOOKUP($A61,'Import Peak'!$A$3:EN$99,144,FALSE())-VLOOKUP($A61,'Import Peak Change'!$A$106:EN$202,144,FALSE())))</f>
        <v>0</v>
      </c>
      <c r="EO61" s="193" t="n">
        <f aca="false">IF(ISERROR(VLOOKUP($A61,'Import Peak'!$A$3:EO$99,145,FALSE())-VLOOKUP($A61,'Import Peak Change'!$A$106:EO$202,145,FALSE())),0,(VLOOKUP($A61,'Import Peak'!$A$3:EO$99,145,FALSE())-VLOOKUP($A61,'Import Peak Change'!$A$106:EO$202,145,FALSE())))</f>
        <v>0</v>
      </c>
      <c r="EP61" s="193" t="n">
        <f aca="false">IF(ISERROR(VLOOKUP($A61,'Import Peak'!$A$3:EP$99,146,FALSE())-VLOOKUP($A61,'Import Peak Change'!$A$106:EP$202,146,FALSE())),0,(VLOOKUP($A61,'Import Peak'!$A$3:EP$99,146,FALSE())-VLOOKUP($A61,'Import Peak Change'!$A$106:EP$202,146,FALSE())))</f>
        <v>0</v>
      </c>
      <c r="EQ61" s="193" t="n">
        <f aca="false">IF(ISERROR(VLOOKUP($A61,'Import Peak'!$A$3:EQ$99,147,FALSE())-VLOOKUP($A61,'Import Peak Change'!$A$106:EQ$202,147,FALSE())),0,(VLOOKUP($A61,'Import Peak'!$A$3:EQ$99,147,FALSE())-VLOOKUP($A61,'Import Peak Change'!$A$106:EQ$202,147,FALSE())))</f>
        <v>0</v>
      </c>
      <c r="ER61" s="193" t="n">
        <f aca="false">IF(ISERROR(VLOOKUP($A61,'Import Peak'!$A$3:ER$99,148,FALSE())-VLOOKUP($A61,'Import Peak Change'!$A$106:ER$202,148,FALSE())),0,(VLOOKUP($A61,'Import Peak'!$A$3:ER$99,148,FALSE())-VLOOKUP($A61,'Import Peak Change'!$A$106:ER$202,148,FALSE())))</f>
        <v>0</v>
      </c>
      <c r="ES61" s="193" t="n">
        <f aca="false">IF(ISERROR(VLOOKUP($A61,'Import Peak'!$A$3:ES$99,149,FALSE())-VLOOKUP($A61,'Import Peak Change'!$A$106:ES$202,149,FALSE())),0,(VLOOKUP($A61,'Import Peak'!$A$3:ES$99,149,FALSE())-VLOOKUP($A61,'Import Peak Change'!$A$106:ES$202,149,FALSE())))</f>
        <v>0</v>
      </c>
      <c r="ET61" s="193" t="n">
        <f aca="false">IF(ISERROR(VLOOKUP($A61,'Import Peak'!$A$3:ET$99,150,FALSE())-VLOOKUP($A61,'Import Peak Change'!$A$106:ET$202,150,FALSE())),0,(VLOOKUP($A61,'Import Peak'!$A$3:ET$99,150,FALSE())-VLOOKUP($A61,'Import Peak Change'!$A$106:ET$202,150,FALSE())))</f>
        <v>0</v>
      </c>
      <c r="EU61" s="193" t="n">
        <f aca="false">IF(ISERROR(VLOOKUP($A61,'Import Peak'!$A$3:EU$99,151,FALSE())-VLOOKUP($A61,'Import Peak Change'!$A$106:EU$202,151,FALSE())),0,(VLOOKUP($A61,'Import Peak'!$A$3:EU$99,151,FALSE())-VLOOKUP($A61,'Import Peak Change'!$A$106:EU$202,151,FALSE())))</f>
        <v>0</v>
      </c>
      <c r="EV61" s="193" t="n">
        <f aca="false">IF(ISERROR(VLOOKUP($A61,'Import Peak'!$A$3:EV$99,152,FALSE())-VLOOKUP($A61,'Import Peak Change'!$A$106:EV$202,152,FALSE())),0,(VLOOKUP($A61,'Import Peak'!$A$3:EV$99,152,FALSE())-VLOOKUP($A61,'Import Peak Change'!$A$106:EV$202,152,FALSE())))</f>
        <v>0</v>
      </c>
      <c r="EW61" s="193" t="n">
        <f aca="false">IF(ISERROR(VLOOKUP($A61,'Import Peak'!$A$3:EW$99,153,FALSE())-VLOOKUP($A61,'Import Peak Change'!$A$106:EW$202,153,FALSE())),0,(VLOOKUP($A61,'Import Peak'!$A$3:EW$99,153,FALSE())-VLOOKUP($A61,'Import Peak Change'!$A$106:EW$202,153,FALSE())))</f>
        <v>0</v>
      </c>
      <c r="EX61" s="193" t="n">
        <f aca="false">IF(ISERROR(VLOOKUP($A61,'Import Peak'!$A$3:EX$99,154,FALSE())-VLOOKUP($A61,'Import Peak Change'!$A$106:EX$202,154,FALSE())),0,(VLOOKUP($A61,'Import Peak'!$A$3:EX$99,154,FALSE())-VLOOKUP($A61,'Import Peak Change'!$A$106:EX$202,154,FALSE())))</f>
        <v>0</v>
      </c>
      <c r="EY61" s="193" t="n">
        <f aca="false">IF(ISERROR(VLOOKUP($A61,'Import Peak'!$A$3:EY$99,155,FALSE())-VLOOKUP($A61,'Import Peak Change'!$A$106:EY$202,155,FALSE())),0,(VLOOKUP($A61,'Import Peak'!$A$3:EY$99,155,FALSE())-VLOOKUP($A61,'Import Peak Change'!$A$106:EY$202,155,FALSE())))</f>
        <v>0</v>
      </c>
      <c r="EZ61" s="193" t="n">
        <f aca="false">IF(ISERROR(VLOOKUP($A61,'Import Peak'!$A$3:EZ$99,156,FALSE())-VLOOKUP($A61,'Import Peak Change'!$A$106:EZ$202,156,FALSE())),0,(VLOOKUP($A61,'Import Peak'!$A$3:EZ$99,156,FALSE())-VLOOKUP($A61,'Import Peak Change'!$A$106:EZ$202,156,FALSE())))</f>
        <v>0</v>
      </c>
      <c r="FA61" s="193" t="n">
        <f aca="false">IF(ISERROR(VLOOKUP($A61,'Import Peak'!$A$3:FA$99,157,FALSE())-VLOOKUP($A61,'Import Peak Change'!$A$106:FA$202,157,FALSE())),0,(VLOOKUP($A61,'Import Peak'!$A$3:FA$99,157,FALSE())-VLOOKUP($A61,'Import Peak Change'!$A$106:FA$202,157,FALSE())))</f>
        <v>0</v>
      </c>
      <c r="FB61" s="193" t="n">
        <f aca="false">IF(ISERROR(VLOOKUP($A61,'Import Peak'!$A$3:FB$99,158,FALSE())-VLOOKUP($A61,'Import Peak Change'!$A$106:FB$202,158,FALSE())),0,(VLOOKUP($A61,'Import Peak'!$A$3:FB$99,158,FALSE())-VLOOKUP($A61,'Import Peak Change'!$A$106:FB$202,158,FALSE())))</f>
        <v>0</v>
      </c>
      <c r="FC61" s="193" t="n">
        <f aca="false">IF(ISERROR(VLOOKUP($A61,'Import Peak'!$A$3:FC$99,159,FALSE())-VLOOKUP($A61,'Import Peak Change'!$A$106:FC$202,159,FALSE())),0,(VLOOKUP($A61,'Import Peak'!$A$3:FC$99,159,FALSE())-VLOOKUP($A61,'Import Peak Change'!$A$106:FC$202,159,FALSE())))</f>
        <v>0</v>
      </c>
      <c r="FD61" s="193" t="n">
        <f aca="false">IF(ISERROR(VLOOKUP($A61,'Import Peak'!$A$3:FD$99,160,FALSE())-VLOOKUP($A61,'Import Peak Change'!$A$106:FD$202,160,FALSE())),0,(VLOOKUP($A61,'Import Peak'!$A$3:FD$99,160,FALSE())-VLOOKUP($A61,'Import Peak Change'!$A$106:FD$202,160,FALSE())))</f>
        <v>0</v>
      </c>
      <c r="FE61" s="193" t="n">
        <f aca="false">IF(ISERROR(VLOOKUP($A61,'Import Peak'!$A$3:FE$99,161,FALSE())-VLOOKUP($A61,'Import Peak Change'!$A$106:FE$202,161,FALSE())),0,(VLOOKUP($A61,'Import Peak'!$A$3:FE$99,161,FALSE())-VLOOKUP($A61,'Import Peak Change'!$A$106:FE$202,161,FALSE())))</f>
        <v>0</v>
      </c>
      <c r="FF61" s="193" t="n">
        <f aca="false">IF(ISERROR(VLOOKUP($A61,'Import Peak'!$A$3:FF$99,162,FALSE())-VLOOKUP($A61,'Import Peak Change'!$A$106:FF$202,162,FALSE())),0,(VLOOKUP($A61,'Import Peak'!$A$3:FF$99,162,FALSE())-VLOOKUP($A61,'Import Peak Change'!$A$106:FF$202,162,FALSE())))</f>
        <v>0</v>
      </c>
      <c r="FG61" s="193" t="n">
        <f aca="false">IF(ISERROR(VLOOKUP($A61,'Import Peak'!$A$3:FG$99,163,FALSE())-VLOOKUP($A61,'Import Peak Change'!$A$106:FG$202,163,FALSE())),0,(VLOOKUP($A61,'Import Peak'!$A$3:FG$99,163,FALSE())-VLOOKUP($A61,'Import Peak Change'!$A$106:FG$202,163,FALSE())))</f>
        <v>0</v>
      </c>
      <c r="FH61" s="193" t="n">
        <f aca="false">IF(ISERROR(VLOOKUP($A61,'Import Peak'!$A$3:FH$99,164,FALSE())-VLOOKUP($A61,'Import Peak Change'!$A$106:FH$202,164,FALSE())),0,(VLOOKUP($A61,'Import Peak'!$A$3:FH$99,164,FALSE())-VLOOKUP($A61,'Import Peak Change'!$A$106:FH$202,164,FALSE())))</f>
        <v>0</v>
      </c>
      <c r="FI61" s="193" t="n">
        <f aca="false">IF(ISERROR(VLOOKUP($A61,'Import Peak'!$A$3:FI$99,165,FALSE())-VLOOKUP($A61,'Import Peak Change'!$A$106:FI$202,165,FALSE())),0,(VLOOKUP($A61,'Import Peak'!$A$3:FI$99,165,FALSE())-VLOOKUP($A61,'Import Peak Change'!$A$106:FI$202,165,FALSE())))</f>
        <v>0</v>
      </c>
      <c r="FJ61" s="193" t="n">
        <f aca="false">IF(ISERROR(VLOOKUP($A61,'Import Peak'!$A$3:FJ$99,166,FALSE())-VLOOKUP($A61,'Import Peak Change'!$A$106:FJ$202,166,FALSE())),0,(VLOOKUP($A61,'Import Peak'!$A$3:FJ$99,166,FALSE())-VLOOKUP($A61,'Import Peak Change'!$A$106:FJ$202,166,FALSE())))</f>
        <v>0</v>
      </c>
      <c r="FK61" s="193" t="n">
        <f aca="false">IF(ISERROR(VLOOKUP($A61,'Import Peak'!$A$3:FK$99,167,FALSE())-VLOOKUP($A61,'Import Peak Change'!$A$106:FK$202,167,FALSE())),0,(VLOOKUP($A61,'Import Peak'!$A$3:FK$99,167,FALSE())-VLOOKUP($A61,'Import Peak Change'!$A$106:FK$202,167,FALSE())))</f>
        <v>0</v>
      </c>
      <c r="FL61" s="193" t="n">
        <f aca="false">IF(ISERROR(VLOOKUP($A61,'Import Peak'!$A$3:FL$99,168,FALSE())-VLOOKUP($A61,'Import Peak Change'!$A$106:FL$202,168,FALSE())),0,(VLOOKUP($A61,'Import Peak'!$A$3:FL$99,168,FALSE())-VLOOKUP($A61,'Import Peak Change'!$A$106:FL$202,168,FALSE())))</f>
        <v>0</v>
      </c>
      <c r="FM61" s="193" t="n">
        <f aca="false">IF(ISERROR(VLOOKUP($A61,'Import Peak'!$A$3:FM$99,169,FALSE())-VLOOKUP($A61,'Import Peak Change'!$A$106:FM$202,169,FALSE())),0,(VLOOKUP($A61,'Import Peak'!$A$3:FM$99,169,FALSE())-VLOOKUP($A61,'Import Peak Change'!$A$106:FM$202,169,FALSE())))</f>
        <v>0</v>
      </c>
      <c r="FN61" s="193" t="n">
        <f aca="false">IF(ISERROR(VLOOKUP($A61,'Import Peak'!$A$3:FN$99,170,FALSE())-VLOOKUP($A61,'Import Peak Change'!$A$106:FN$202,170,FALSE())),0,(VLOOKUP($A61,'Import Peak'!$A$3:FN$99,170,FALSE())-VLOOKUP($A61,'Import Peak Change'!$A$106:FN$202,170,FALSE())))</f>
        <v>0</v>
      </c>
      <c r="FO61" s="193" t="n">
        <f aca="false">IF(ISERROR(VLOOKUP($A61,'Import Peak'!$A$3:FO$99,171,FALSE())-VLOOKUP($A61,'Import Peak Change'!$A$106:FO$202,171,FALSE())),0,(VLOOKUP($A61,'Import Peak'!$A$3:FO$99,171,FALSE())-VLOOKUP($A61,'Import Peak Change'!$A$106:FO$202,171,FALSE())))</f>
        <v>0</v>
      </c>
      <c r="FP61" s="193" t="n">
        <f aca="false">IF(ISERROR(VLOOKUP($A61,'Import Peak'!$A$3:FP$99,172,FALSE())-VLOOKUP($A61,'Import Peak Change'!$A$106:FP$202,172,FALSE())),0,(VLOOKUP($A61,'Import Peak'!$A$3:FP$99,172,FALSE())-VLOOKUP($A61,'Import Peak Change'!$A$106:FP$202,172,FALSE())))</f>
        <v>0</v>
      </c>
      <c r="FQ61" s="193" t="n">
        <f aca="false">IF(ISERROR(VLOOKUP($A61,'Import Peak'!$A$3:FQ$99,173,FALSE())-VLOOKUP($A61,'Import Peak Change'!$A$106:FQ$202,173,FALSE())),0,(VLOOKUP($A61,'Import Peak'!$A$3:FQ$99,173,FALSE())-VLOOKUP($A61,'Import Peak Change'!$A$106:FQ$202,173,FALSE())))</f>
        <v>0</v>
      </c>
      <c r="FR61" s="193" t="n">
        <f aca="false">IF(ISERROR(VLOOKUP($A61,'Import Peak'!$A$3:FR$99,174,FALSE())-VLOOKUP($A61,'Import Peak Change'!$A$106:FR$202,174,FALSE())),0,(VLOOKUP($A61,'Import Peak'!$A$3:FR$99,174,FALSE())-VLOOKUP($A61,'Import Peak Change'!$A$106:FR$202,174,FALSE())))</f>
        <v>0</v>
      </c>
      <c r="FS61" s="193" t="n">
        <f aca="false">IF(ISERROR(VLOOKUP($A61,'Import Peak'!$A$3:FS$99,175,FALSE())-VLOOKUP($A61,'Import Peak Change'!$A$106:FS$202,175,FALSE())),0,(VLOOKUP($A61,'Import Peak'!$A$3:FS$99,175,FALSE())-VLOOKUP($A61,'Import Peak Change'!$A$106:FS$202,175,FALSE())))</f>
        <v>0</v>
      </c>
      <c r="FT61" s="193" t="n">
        <f aca="false">IF(ISERROR(VLOOKUP($A61,'Import Peak'!$A$3:FT$99,176,FALSE())-VLOOKUP($A61,'Import Peak Change'!$A$106:FT$202,176,FALSE())),0,(VLOOKUP($A61,'Import Peak'!$A$3:FT$99,176,FALSE())-VLOOKUP($A61,'Import Peak Change'!$A$106:FT$202,176,FALSE())))</f>
        <v>0</v>
      </c>
      <c r="FU61" s="193" t="n">
        <f aca="false">IF(ISERROR(VLOOKUP($A61,'Import Peak'!$A$3:FU$99,177,FALSE())-VLOOKUP($A61,'Import Peak Change'!$A$106:FU$202,177,FALSE())),0,(VLOOKUP($A61,'Import Peak'!$A$3:FU$99,177,FALSE())-VLOOKUP($A61,'Import Peak Change'!$A$106:FU$202,177,FALSE())))</f>
        <v>0</v>
      </c>
      <c r="FV61" s="193" t="n">
        <f aca="false">IF(ISERROR(VLOOKUP($A61,'Import Peak'!$A$3:FV$99,178,FALSE())-VLOOKUP($A61,'Import Peak Change'!$A$106:FV$202,178,FALSE())),0,(VLOOKUP($A61,'Import Peak'!$A$3:FV$99,178,FALSE())-VLOOKUP($A61,'Import Peak Change'!$A$106:FV$202,178,FALSE())))</f>
        <v>0</v>
      </c>
      <c r="FW61" s="193" t="n">
        <f aca="false">IF(ISERROR(VLOOKUP($A61,'Import Peak'!$A$3:FW$99,179,FALSE())-VLOOKUP($A61,'Import Peak Change'!$A$106:FW$202,179,FALSE())),0,(VLOOKUP($A61,'Import Peak'!$A$3:FW$99,179,FALSE())-VLOOKUP($A61,'Import Peak Change'!$A$106:FW$202,179,FALSE())))</f>
        <v>0</v>
      </c>
      <c r="FX61" s="193" t="n">
        <f aca="false">IF(ISERROR(VLOOKUP($A61,'Import Peak'!$A$3:FX$99,180,FALSE())-VLOOKUP($A61,'Import Peak Change'!$A$106:FX$202,180,FALSE())),0,(VLOOKUP($A61,'Import Peak'!$A$3:FX$99,180,FALSE())-VLOOKUP($A61,'Import Peak Change'!$A$106:FX$202,180,FALSE())))</f>
        <v>0</v>
      </c>
      <c r="FY61" s="193" t="n">
        <f aca="false">IF(ISERROR(VLOOKUP($A61,'Import Peak'!$A$3:FY$99,181,FALSE())-VLOOKUP($A61,'Import Peak Change'!$A$106:FY$202,181,FALSE())),0,(VLOOKUP($A61,'Import Peak'!$A$3:FY$99,181,FALSE())-VLOOKUP($A61,'Import Peak Change'!$A$106:FY$202,181,FALSE())))</f>
        <v>0</v>
      </c>
      <c r="FZ61" s="193" t="n">
        <f aca="false">IF(ISERROR(VLOOKUP($A61,'Import Peak'!$A$3:FZ$99,182,FALSE())-VLOOKUP($A61,'Import Peak Change'!$A$106:FZ$202,182,FALSE())),0,(VLOOKUP($A61,'Import Peak'!$A$3:FZ$99,182,FALSE())-VLOOKUP($A61,'Import Peak Change'!$A$106:FZ$202,182,FALSE())))</f>
        <v>0</v>
      </c>
      <c r="GA61" s="193" t="n">
        <f aca="false">IF(ISERROR(VLOOKUP($A61,'Import Peak'!$A$3:GA$99,183,FALSE())-VLOOKUP($A61,'Import Peak Change'!$A$106:GA$202,183,FALSE())),0,(VLOOKUP($A61,'Import Peak'!$A$3:GA$99,183,FALSE())-VLOOKUP($A61,'Import Peak Change'!$A$106:GA$202,183,FALSE())))</f>
        <v>0</v>
      </c>
      <c r="GB61" s="193" t="n">
        <f aca="false">IF(ISERROR(VLOOKUP($A61,'Import Peak'!$A$3:GB$99,184,FALSE())-VLOOKUP($A61,'Import Peak Change'!$A$106:GB$202,184,FALSE())),0,(VLOOKUP($A61,'Import Peak'!$A$3:GB$99,184,FALSE())-VLOOKUP($A61,'Import Peak Change'!$A$106:GB$202,184,FALSE())))</f>
        <v>0</v>
      </c>
      <c r="GC61" s="193" t="n">
        <f aca="false">IF(ISERROR(VLOOKUP($A61,'Import Peak'!$A$3:GC$99,185,FALSE())-VLOOKUP($A61,'Import Peak Change'!$A$106:GC$202,185,FALSE())),0,(VLOOKUP($A61,'Import Peak'!$A$3:GC$99,185,FALSE())-VLOOKUP($A61,'Import Peak Change'!$A$106:GC$202,185,FALSE())))</f>
        <v>0</v>
      </c>
      <c r="GD61" s="193" t="n">
        <f aca="false">IF(ISERROR(VLOOKUP($A61,'Import Peak'!$A$3:GD$99,186,FALSE())-VLOOKUP($A61,'Import Peak Change'!$A$106:GD$202,186,FALSE())),0,(VLOOKUP($A61,'Import Peak'!$A$3:GD$99,186,FALSE())-VLOOKUP($A61,'Import Peak Change'!$A$106:GD$202,186,FALSE())))</f>
        <v>0</v>
      </c>
      <c r="GE61" s="193" t="n">
        <f aca="false">IF(ISERROR(VLOOKUP($A61,'Import Peak'!$A$3:GE$99,187,FALSE())-VLOOKUP($A61,'Import Peak Change'!$A$106:GE$202,187,FALSE())),0,(VLOOKUP($A61,'Import Peak'!$A$3:GE$99,187,FALSE())-VLOOKUP($A61,'Import Peak Change'!$A$106:GE$202,187,FALSE())))</f>
        <v>0</v>
      </c>
      <c r="GF61" s="193" t="n">
        <f aca="false">IF(ISERROR(VLOOKUP($A61,'Import Peak'!$A$3:GF$99,188,FALSE())-VLOOKUP($A61,'Import Peak Change'!$A$106:GF$202,188,FALSE())),0,(VLOOKUP($A61,'Import Peak'!$A$3:GF$99,188,FALSE())-VLOOKUP($A61,'Import Peak Change'!$A$106:GF$202,188,FALSE())))</f>
        <v>0</v>
      </c>
      <c r="GG61" s="193" t="n">
        <f aca="false">IF(ISERROR(VLOOKUP($A61,'Import Peak'!$A$3:GG$99,189,FALSE())-VLOOKUP($A61,'Import Peak Change'!$A$106:GG$202,189,FALSE())),0,(VLOOKUP($A61,'Import Peak'!$A$3:GG$99,189,FALSE())-VLOOKUP($A61,'Import Peak Change'!$A$106:GG$202,189,FALSE())))</f>
        <v>0</v>
      </c>
      <c r="GH61" s="193" t="n">
        <f aca="false">IF(ISERROR(VLOOKUP($A61,'Import Peak'!$A$3:GH$99,190,FALSE())-VLOOKUP($A61,'Import Peak Change'!$A$106:GH$202,190,FALSE())),0,(VLOOKUP($A61,'Import Peak'!$A$3:GH$99,190,FALSE())-VLOOKUP($A61,'Import Peak Change'!$A$106:GH$202,190,FALSE())))</f>
        <v>0</v>
      </c>
      <c r="GI61" s="193" t="n">
        <f aca="false">IF(ISERROR(VLOOKUP($A61,'Import Peak'!$A$3:GI$99,191,FALSE())-VLOOKUP($A61,'Import Peak Change'!$A$106:GI$202,191,FALSE())),0,(VLOOKUP($A61,'Import Peak'!$A$3:GI$99,191,FALSE())-VLOOKUP($A61,'Import Peak Change'!$A$106:GI$202,191,FALSE())))</f>
        <v>0</v>
      </c>
      <c r="GJ61" s="193" t="n">
        <f aca="false">IF(ISERROR(VLOOKUP($A61,'Import Peak'!$A$3:GJ$99,192,FALSE())-VLOOKUP($A61,'Import Peak Change'!$A$106:GJ$202,192,FALSE())),0,(VLOOKUP($A61,'Import Peak'!$A$3:GJ$99,192,FALSE())-VLOOKUP($A61,'Import Peak Change'!$A$106:GJ$202,192,FALSE())))</f>
        <v>0</v>
      </c>
      <c r="GK61" s="193" t="n">
        <f aca="false">IF(ISERROR(VLOOKUP($A61,'Import Peak'!$A$3:GK$99,193,FALSE())-VLOOKUP($A61,'Import Peak Change'!$A$106:GK$202,193,FALSE())),0,(VLOOKUP($A61,'Import Peak'!$A$3:GK$99,193,FALSE())-VLOOKUP($A61,'Import Peak Change'!$A$106:GK$202,193,FALSE())))</f>
        <v>0</v>
      </c>
      <c r="GL61" s="193" t="n">
        <f aca="false">IF(ISERROR(VLOOKUP($A61,'Import Peak'!$A$3:GL$99,194,FALSE())-VLOOKUP($A61,'Import Peak Change'!$A$106:GL$202,194,FALSE())),0,(VLOOKUP($A61,'Import Peak'!$A$3:GL$99,194,FALSE())-VLOOKUP($A61,'Import Peak Change'!$A$106:GL$202,194,FALSE())))</f>
        <v>0</v>
      </c>
      <c r="GM61" s="193" t="n">
        <f aca="false">IF(ISERROR(VLOOKUP($A61,'Import Peak'!$A$3:GM$99,195,FALSE())-VLOOKUP($A61,'Import Peak Change'!$A$106:GM$202,195,FALSE())),0,(VLOOKUP($A61,'Import Peak'!$A$3:GM$99,195,FALSE())-VLOOKUP($A61,'Import Peak Change'!$A$106:GM$202,195,FALSE())))</f>
        <v>0</v>
      </c>
      <c r="GN61" s="193" t="n">
        <f aca="false">IF(ISERROR(VLOOKUP($A61,'Import Peak'!$A$3:GN$99,196,FALSE())-VLOOKUP($A61,'Import Peak Change'!$A$106:GN$202,196,FALSE())),0,(VLOOKUP($A61,'Import Peak'!$A$3:GN$99,196,FALSE())-VLOOKUP($A61,'Import Peak Change'!$A$106:GN$202,196,FALSE())))</f>
        <v>0</v>
      </c>
      <c r="GO61" s="193" t="n">
        <f aca="false">IF(ISERROR(VLOOKUP($A61,'Import Peak'!$A$3:GO$99,197,FALSE())-VLOOKUP($A61,'Import Peak Change'!$A$106:GO$202,197,FALSE())),0,(VLOOKUP($A61,'Import Peak'!$A$3:GO$99,197,FALSE())-VLOOKUP($A61,'Import Peak Change'!$A$106:GO$202,197,FALSE())))</f>
        <v>0</v>
      </c>
      <c r="GP61" s="193" t="n">
        <f aca="false">IF(ISERROR(VLOOKUP($A61,'Import Peak'!$A$3:GP$99,198,FALSE())-VLOOKUP($A61,'Import Peak Change'!$A$106:GP$202,198,FALSE())),0,(VLOOKUP($A61,'Import Peak'!$A$3:GP$99,198,FALSE())-VLOOKUP($A61,'Import Peak Change'!$A$106:GP$202,198,FALSE())))</f>
        <v>0</v>
      </c>
      <c r="GQ61" s="193" t="n">
        <f aca="false">IF(ISERROR(VLOOKUP($A61,'Import Peak'!$A$3:GQ$99,199,FALSE())-VLOOKUP($A61,'Import Peak Change'!$A$106:GQ$202,199,FALSE())),0,(VLOOKUP($A61,'Import Peak'!$A$3:GQ$99,199,FALSE())-VLOOKUP($A61,'Import Peak Change'!$A$106:GQ$202,199,FALSE())))</f>
        <v>0</v>
      </c>
      <c r="GR61" s="193" t="n">
        <f aca="false">IF(ISERROR(VLOOKUP($A61,'Import Peak'!$A$3:GR$99,200,FALSE())-VLOOKUP($A61,'Import Peak Change'!$A$106:GR$202,200,FALSE())),0,(VLOOKUP($A61,'Import Peak'!$A$3:GR$99,200,FALSE())-VLOOKUP($A61,'Import Peak Change'!$A$106:GR$202,200,FALSE())))</f>
        <v>0</v>
      </c>
      <c r="GS61" s="193" t="n">
        <f aca="false">IF(ISERROR(VLOOKUP($A61,'Import Peak'!$A$3:GS$99,201,FALSE())-VLOOKUP($A61,'Import Peak Change'!$A$106:GS$202,201,FALSE())),0,(VLOOKUP($A61,'Import Peak'!$A$3:GS$99,201,FALSE())-VLOOKUP($A61,'Import Peak Change'!$A$106:GS$202,201,FALSE())))</f>
        <v>0</v>
      </c>
      <c r="GT61" s="193" t="n">
        <f aca="false">IF(ISERROR(VLOOKUP($A61,'Import Peak'!$A$3:GT$99,202,FALSE())-VLOOKUP($A61,'Import Peak Change'!$A$106:GT$202,202,FALSE())),0,(VLOOKUP($A61,'Import Peak'!$A$3:GT$99,202,FALSE())-VLOOKUP($A61,'Import Peak Change'!$A$106:GT$202,202,FALSE())))</f>
        <v>0</v>
      </c>
      <c r="GU61" s="193" t="n">
        <f aca="false">IF(ISERROR(VLOOKUP($A61,'Import Peak'!$A$3:GU$99,203,FALSE())-VLOOKUP($A61,'Import Peak Change'!$A$106:GU$202,203,FALSE())),0,(VLOOKUP($A61,'Import Peak'!$A$3:GU$99,203,FALSE())-VLOOKUP($A61,'Import Peak Change'!$A$106:GU$202,203,FALSE())))</f>
        <v>0</v>
      </c>
      <c r="GV61" s="193" t="n">
        <f aca="false">IF(ISERROR(VLOOKUP($A61,'Import Peak'!$A$3:GV$99,204,FALSE())-VLOOKUP($A61,'Import Peak Change'!$A$106:GV$202,204,FALSE())),0,(VLOOKUP($A61,'Import Peak'!$A$3:GV$99,204,FALSE())-VLOOKUP($A61,'Import Peak Change'!$A$106:GV$202,204,FALSE())))</f>
        <v>0</v>
      </c>
      <c r="GW61" s="193" t="n">
        <f aca="false">IF(ISERROR(VLOOKUP($A61,'Import Peak'!$A$3:GW$99,205,FALSE())-VLOOKUP($A61,'Import Peak Change'!$A$106:GW$202,205,FALSE())),0,(VLOOKUP($A61,'Import Peak'!$A$3:GW$99,205,FALSE())-VLOOKUP($A61,'Import Peak Change'!$A$106:GW$202,205,FALSE())))</f>
        <v>0</v>
      </c>
      <c r="GX61" s="193" t="n">
        <f aca="false">IF(ISERROR(VLOOKUP($A61,'Import Peak'!$A$3:GX$99,206,FALSE())-VLOOKUP($A61,'Import Peak Change'!$A$106:GX$202,206,FALSE())),0,(VLOOKUP($A61,'Import Peak'!$A$3:GX$99,206,FALSE())-VLOOKUP($A61,'Import Peak Change'!$A$106:GX$202,206,FALSE())))</f>
        <v>0</v>
      </c>
      <c r="GY61" s="193" t="n">
        <f aca="false">IF(ISERROR(VLOOKUP($A61,'Import Peak'!$A$3:GY$99,207,FALSE())-VLOOKUP($A61,'Import Peak Change'!$A$106:GY$202,207,FALSE())),0,(VLOOKUP($A61,'Import Peak'!$A$3:GY$99,207,FALSE())-VLOOKUP($A61,'Import Peak Change'!$A$106:GY$202,207,FALSE())))</f>
        <v>0</v>
      </c>
      <c r="GZ61" s="193" t="n">
        <f aca="false">IF(ISERROR(VLOOKUP($A61,'Import Peak'!$A$3:GZ$99,208,FALSE())-VLOOKUP($A61,'Import Peak Change'!$A$106:GZ$202,208,FALSE())),0,(VLOOKUP($A61,'Import Peak'!$A$3:GZ$99,208,FALSE())-VLOOKUP($A61,'Import Peak Change'!$A$106:GZ$202,208,FALSE())))</f>
        <v>0</v>
      </c>
      <c r="HA61" s="193" t="n">
        <f aca="false">IF(ISERROR(VLOOKUP($A61,'Import Peak'!$A$3:HA$99,209,FALSE())-VLOOKUP($A61,'Import Peak Change'!$A$106:HA$202,209,FALSE())),0,(VLOOKUP($A61,'Import Peak'!$A$3:HA$99,209,FALSE())-VLOOKUP($A61,'Import Peak Change'!$A$106:HA$202,209,FALSE())))</f>
        <v>0</v>
      </c>
      <c r="HB61" s="193" t="n">
        <f aca="false">IF(ISERROR(VLOOKUP($A61,'Import Peak'!$A$3:HB$99,210,FALSE())-VLOOKUP($A61,'Import Peak Change'!$A$106:HB$202,210,FALSE())),0,(VLOOKUP($A61,'Import Peak'!$A$3:HB$99,210,FALSE())-VLOOKUP($A61,'Import Peak Change'!$A$106:HB$202,210,FALSE())))</f>
        <v>0</v>
      </c>
      <c r="HC61" s="193" t="n">
        <f aca="false">IF(ISERROR(VLOOKUP($A61,'Import Peak'!$A$3:HC$99,211,FALSE())-VLOOKUP($A61,'Import Peak Change'!$A$106:HC$202,211,FALSE())),0,(VLOOKUP($A61,'Import Peak'!$A$3:HC$99,211,FALSE())-VLOOKUP($A61,'Import Peak Change'!$A$106:HC$202,211,FALSE())))</f>
        <v>0</v>
      </c>
      <c r="HD61" s="193" t="n">
        <f aca="false">IF(ISERROR(VLOOKUP($A61,'Import Peak'!$A$3:HD$99,212,FALSE())-VLOOKUP($A61,'Import Peak Change'!$A$106:HD$202,212,FALSE())),0,(VLOOKUP($A61,'Import Peak'!$A$3:HD$99,212,FALSE())-VLOOKUP($A61,'Import Peak Change'!$A$106:HD$202,212,FALSE())))</f>
        <v>0</v>
      </c>
      <c r="HE61" s="193" t="n">
        <f aca="false">IF(ISERROR(VLOOKUP($A61,'Import Peak'!$A$3:HE$99,213,FALSE())-VLOOKUP($A61,'Import Peak Change'!$A$106:HE$202,213,FALSE())),0,(VLOOKUP($A61,'Import Peak'!$A$3:HE$99,213,FALSE())-VLOOKUP($A61,'Import Peak Change'!$A$106:HE$202,213,FALSE())))</f>
        <v>0</v>
      </c>
      <c r="HF61" s="193" t="n">
        <f aca="false">IF(ISERROR(VLOOKUP($A61,'Import Peak'!$A$3:HF$99,214,FALSE())-VLOOKUP($A61,'Import Peak Change'!$A$106:HF$202,214,FALSE())),0,(VLOOKUP($A61,'Import Peak'!$A$3:HF$99,214,FALSE())-VLOOKUP($A61,'Import Peak Change'!$A$106:HF$202,214,FALSE())))</f>
        <v>0</v>
      </c>
      <c r="HG61" s="193" t="n">
        <f aca="false">IF(ISERROR(VLOOKUP($A61,'Import Peak'!$A$3:HG$99,215,FALSE())-VLOOKUP($A61,'Import Peak Change'!$A$106:HG$202,215,FALSE())),0,(VLOOKUP($A61,'Import Peak'!$A$3:HG$99,215,FALSE())-VLOOKUP($A61,'Import Peak Change'!$A$106:HG$202,215,FALSE())))</f>
        <v>0</v>
      </c>
      <c r="HH61" s="193" t="n">
        <f aca="false">IF(ISERROR(VLOOKUP($A61,'Import Peak'!$A$3:HH$99,216,FALSE())-VLOOKUP($A61,'Import Peak Change'!$A$106:HH$202,216,FALSE())),0,(VLOOKUP($A61,'Import Peak'!$A$3:HH$99,216,FALSE())-VLOOKUP($A61,'Import Peak Change'!$A$106:HH$202,216,FALSE())))</f>
        <v>0</v>
      </c>
      <c r="HI61" s="193" t="n">
        <f aca="false">IF(ISERROR(VLOOKUP($A61,'Import Peak'!$A$3:HI$99,217,FALSE())-VLOOKUP($A61,'Import Peak Change'!$A$106:HI$202,217,FALSE())),0,(VLOOKUP($A61,'Import Peak'!$A$3:HI$99,217,FALSE())-VLOOKUP($A61,'Import Peak Change'!$A$106:HI$202,217,FALSE())))</f>
        <v>0</v>
      </c>
      <c r="HJ61" s="193" t="n">
        <f aca="false">IF(ISERROR(VLOOKUP($A61,'Import Peak'!$A$3:HJ$99,218,FALSE())-VLOOKUP($A61,'Import Peak Change'!$A$106:HJ$202,218,FALSE())),0,(VLOOKUP($A61,'Import Peak'!$A$3:HJ$99,218,FALSE())-VLOOKUP($A61,'Import Peak Change'!$A$106:HJ$202,218,FALSE())))</f>
        <v>0</v>
      </c>
      <c r="HK61" s="193" t="n">
        <f aca="false">IF(ISERROR(VLOOKUP($A61,'Import Peak'!$A$3:HK$99,219,FALSE())-VLOOKUP($A61,'Import Peak Change'!$A$106:HK$202,219,FALSE())),0,(VLOOKUP($A61,'Import Peak'!$A$3:HK$99,219,FALSE())-VLOOKUP($A61,'Import Peak Change'!$A$106:HK$202,219,FALSE())))</f>
        <v>0</v>
      </c>
      <c r="HL61" s="193" t="n">
        <f aca="false">IF(ISERROR(VLOOKUP($A61,'Import Peak'!$A$3:HL$99,220,FALSE())-VLOOKUP($A61,'Import Peak Change'!$A$106:HL$202,220,FALSE())),0,(VLOOKUP($A61,'Import Peak'!$A$3:HL$99,220,FALSE())-VLOOKUP($A61,'Import Peak Change'!$A$106:HL$202,220,FALSE())))</f>
        <v>0</v>
      </c>
      <c r="HM61" s="193" t="n">
        <f aca="false">IF(ISERROR(VLOOKUP($A61,'Import Peak'!$A$3:HM$99,221,FALSE())-VLOOKUP($A61,'Import Peak Change'!$A$106:HM$202,221,FALSE())),0,(VLOOKUP($A61,'Import Peak'!$A$3:HM$99,221,FALSE())-VLOOKUP($A61,'Import Peak Change'!$A$106:HM$202,221,FALSE())))</f>
        <v>0</v>
      </c>
      <c r="HN61" s="193" t="n">
        <f aca="false">IF(ISERROR(VLOOKUP($A61,'Import Peak'!$A$3:HN$99,222,FALSE())-VLOOKUP($A61,'Import Peak Change'!$A$106:HN$202,222,FALSE())),0,(VLOOKUP($A61,'Import Peak'!$A$3:HN$99,222,FALSE())-VLOOKUP($A61,'Import Peak Change'!$A$106:HN$202,222,FALSE())))</f>
        <v>0</v>
      </c>
      <c r="HO61" s="193" t="n">
        <f aca="false">IF(ISERROR(VLOOKUP($A61,'Import Peak'!$A$3:HO$99,223,FALSE())-VLOOKUP($A61,'Import Peak Change'!$A$106:HO$202,223,FALSE())),0,(VLOOKUP($A61,'Import Peak'!$A$3:HO$99,223,FALSE())-VLOOKUP($A61,'Import Peak Change'!$A$106:HO$202,223,FALSE())))</f>
        <v>0</v>
      </c>
      <c r="HP61" s="193" t="n">
        <f aca="false">IF(ISERROR(VLOOKUP($A61,'Import Peak'!$A$3:HP$99,224,FALSE())-VLOOKUP($A61,'Import Peak Change'!$A$106:HP$202,224,FALSE())),0,(VLOOKUP($A61,'Import Peak'!$A$3:HP$99,224,FALSE())-VLOOKUP($A61,'Import Peak Change'!$A$106:HP$202,224,FALSE())))</f>
        <v>0</v>
      </c>
      <c r="HQ61" s="193" t="n">
        <f aca="false">IF(ISERROR(VLOOKUP($A61,'Import Peak'!$A$3:HQ$99,225,FALSE())-VLOOKUP($A61,'Import Peak Change'!$A$106:HQ$202,225,FALSE())),0,(VLOOKUP($A61,'Import Peak'!$A$3:HQ$99,225,FALSE())-VLOOKUP($A61,'Import Peak Change'!$A$106:HQ$202,225,FALSE())))</f>
        <v>0</v>
      </c>
      <c r="HR61" s="193" t="n">
        <f aca="false">IF(ISERROR(VLOOKUP($A61,'Import Peak'!$A$3:HR$99,226,FALSE())-VLOOKUP($A61,'Import Peak Change'!$A$106:HR$202,226,FALSE())),0,(VLOOKUP($A61,'Import Peak'!$A$3:HR$99,226,FALSE())-VLOOKUP($A61,'Import Peak Change'!$A$106:HR$202,226,FALSE())))</f>
        <v>0</v>
      </c>
      <c r="HS61" s="193" t="n">
        <f aca="false">IF(ISERROR(VLOOKUP($A61,'Import Peak'!$A$3:HS$99,227,FALSE())-VLOOKUP($A61,'Import Peak Change'!$A$106:HS$202,227,FALSE())),0,(VLOOKUP($A61,'Import Peak'!$A$3:HS$99,227,FALSE())-VLOOKUP($A61,'Import Peak Change'!$A$106:HS$202,227,FALSE())))</f>
        <v>0</v>
      </c>
      <c r="HT61" s="193" t="n">
        <f aca="false">IF(ISERROR(VLOOKUP($A61,'Import Peak'!$A$3:HT$99,228,FALSE())-VLOOKUP($A61,'Import Peak Change'!$A$106:HT$202,228,FALSE())),0,(VLOOKUP($A61,'Import Peak'!$A$3:HT$99,228,FALSE())-VLOOKUP($A61,'Import Peak Change'!$A$106:HT$202,228,FALSE())))</f>
        <v>0</v>
      </c>
      <c r="HU61" s="193" t="n">
        <f aca="false">IF(ISERROR(VLOOKUP($A61,'Import Peak'!$A$3:HU$99,229,FALSE())-VLOOKUP($A61,'Import Peak Change'!$A$106:HU$202,229,FALSE())),0,(VLOOKUP($A61,'Import Peak'!$A$3:HU$99,229,FALSE())-VLOOKUP($A61,'Import Peak Change'!$A$106:HU$202,229,FALSE())))</f>
        <v>0</v>
      </c>
      <c r="HV61" s="193" t="n">
        <f aca="false">IF(ISERROR(VLOOKUP($A61,'Import Peak'!$A$3:HV$99,230,FALSE())-VLOOKUP($A61,'Import Peak Change'!$A$106:HV$202,230,FALSE())),0,(VLOOKUP($A61,'Import Peak'!$A$3:HV$99,230,FALSE())-VLOOKUP($A61,'Import Peak Change'!$A$106:HV$202,230,FALSE())))</f>
        <v>0</v>
      </c>
      <c r="HW61" s="193" t="n">
        <f aca="false">IF(ISERROR(VLOOKUP($A61,'Import Peak'!$A$3:HW$99,231,FALSE())-VLOOKUP($A61,'Import Peak Change'!$A$106:HW$202,231,FALSE())),0,(VLOOKUP($A61,'Import Peak'!$A$3:HW$99,231,FALSE())-VLOOKUP($A61,'Import Peak Change'!$A$106:HW$202,231,FALSE())))</f>
        <v>0</v>
      </c>
      <c r="HX61" s="193" t="n">
        <f aca="false">IF(ISERROR(VLOOKUP($A61,'Import Peak'!$A$3:HX$99,232,FALSE())-VLOOKUP($A61,'Import Peak Change'!$A$106:HX$202,232,FALSE())),0,(VLOOKUP($A61,'Import Peak'!$A$3:HX$99,232,FALSE())-VLOOKUP($A61,'Import Peak Change'!$A$106:HX$202,232,FALSE())))</f>
        <v>0</v>
      </c>
      <c r="HY61" s="193" t="n">
        <f aca="false">IF(ISERROR(VLOOKUP($A61,'Import Peak'!$A$3:HY$99,233,FALSE())-VLOOKUP($A61,'Import Peak Change'!$A$106:HY$202,233,FALSE())),0,(VLOOKUP($A61,'Import Peak'!$A$3:HY$99,233,FALSE())-VLOOKUP($A61,'Import Peak Change'!$A$106:HY$202,233,FALSE())))</f>
        <v>0</v>
      </c>
      <c r="HZ61" s="193" t="n">
        <f aca="false">IF(ISERROR(VLOOKUP($A61,'Import Peak'!$A$3:HZ$99,234,FALSE())-VLOOKUP($A61,'Import Peak Change'!$A$106:HZ$202,234,FALSE())),0,(VLOOKUP($A61,'Import Peak'!$A$3:HZ$99,234,FALSE())-VLOOKUP($A61,'Import Peak Change'!$A$106:HZ$202,234,FALSE())))</f>
        <v>0</v>
      </c>
      <c r="IA61" s="193" t="n">
        <f aca="false">IF(ISERROR(VLOOKUP($A61,'Import Peak'!$A$3:IA$99,235,FALSE())-VLOOKUP($A61,'Import Peak Change'!$A$106:IA$202,235,FALSE())),0,(VLOOKUP($A61,'Import Peak'!$A$3:IA$99,235,FALSE())-VLOOKUP($A61,'Import Peak Change'!$A$106:IA$202,235,FALSE())))</f>
        <v>0</v>
      </c>
      <c r="IB61" s="193" t="n">
        <f aca="false">IF(ISERROR(VLOOKUP($A61,'Import Peak'!$A$3:IB$99,236,FALSE())-VLOOKUP($A61,'Import Peak Change'!$A$106:IB$202,236,FALSE())),0,(VLOOKUP($A61,'Import Peak'!$A$3:IB$99,236,FALSE())-VLOOKUP($A61,'Import Peak Change'!$A$106:IB$202,236,FALSE())))</f>
        <v>0</v>
      </c>
      <c r="IC61" s="193" t="n">
        <f aca="false">IF(ISERROR(VLOOKUP($A61,'Import Peak'!$A$3:IC$99,237,FALSE())-VLOOKUP($A61,'Import Peak Change'!$A$106:IC$202,237,FALSE())),0,(VLOOKUP($A61,'Import Peak'!$A$3:IC$99,237,FALSE())-VLOOKUP($A61,'Import Peak Change'!$A$106:IC$202,237,FALSE())))</f>
        <v>0</v>
      </c>
      <c r="ID61" s="193" t="n">
        <f aca="false">IF(ISERROR(VLOOKUP($A61,'Import Peak'!$A$3:ID$99,238,FALSE())-VLOOKUP($A61,'Import Peak Change'!$A$106:ID$202,238,FALSE())),0,(VLOOKUP($A61,'Import Peak'!$A$3:ID$99,238,FALSE())-VLOOKUP($A61,'Import Peak Change'!$A$106:ID$202,238,FALSE())))</f>
        <v>0</v>
      </c>
      <c r="IE61" s="193" t="n">
        <f aca="false">IF(ISERROR(VLOOKUP($A61,'Import Peak'!$A$3:IE$99,239,FALSE())-VLOOKUP($A61,'Import Peak Change'!$A$106:IE$202,239,FALSE())),0,(VLOOKUP($A61,'Import Peak'!$A$3:IE$99,239,FALSE())-VLOOKUP($A61,'Import Peak Change'!$A$106:IE$202,239,FALSE())))</f>
        <v>0</v>
      </c>
    </row>
    <row r="62" customFormat="false" ht="12.75" hidden="false" customHeight="false" outlineLevel="0" collapsed="false">
      <c r="A62" s="201" t="str">
        <f aca="false">IF('Import Peak'!A59=0,"",'Import Peak'!A59)</f>
        <v/>
      </c>
      <c r="B62" s="193"/>
      <c r="C62" s="193"/>
      <c r="D62" s="193"/>
      <c r="E62" s="193"/>
      <c r="F62" s="193"/>
      <c r="G62" s="193" t="n">
        <f aca="false">IF(ISERROR(VLOOKUP($A62,'Import Peak'!$A$3:G$99,7,FALSE())-VLOOKUP($A62,'Import Peak Change'!$A$106:G$202,7,FALSE())),0,(VLOOKUP($A62,'Import Peak'!$A$3:G$99,7,FALSE())-VLOOKUP($A62,'Import Peak Change'!$A$106:G$202,7,FALSE())))</f>
        <v>0</v>
      </c>
      <c r="H62" s="193" t="n">
        <f aca="false">IF(ISERROR(VLOOKUP($A62,'Import Peak'!$A$3:H$99,8,FALSE())-VLOOKUP($A62,'Import Peak Change'!$A$106:H$202,8,FALSE())),0,(VLOOKUP($A62,'Import Peak'!$A$3:H$99,8,FALSE())-VLOOKUP($A62,'Import Peak Change'!$A$106:H$202,8,FALSE())))</f>
        <v>0</v>
      </c>
      <c r="I62" s="193" t="n">
        <f aca="false">IF(ISERROR(VLOOKUP($A62,'Import Peak'!$A$3:I$99,9,FALSE())-VLOOKUP($A62,'Import Peak Change'!$A$106:I$202,9,FALSE())),0,(VLOOKUP($A62,'Import Peak'!$A$3:I$99,9,FALSE())-VLOOKUP($A62,'Import Peak Change'!$A$106:I$202,9,FALSE())))</f>
        <v>0</v>
      </c>
      <c r="J62" s="193" t="n">
        <f aca="false">IF(ISERROR(VLOOKUP($A62,'Import Peak'!$A$3:J$99,10,FALSE())-VLOOKUP($A62,'Import Peak Change'!$A$106:J$202,10,FALSE())),0,(VLOOKUP($A62,'Import Peak'!$A$3:J$99,10,FALSE())-VLOOKUP($A62,'Import Peak Change'!$A$106:J$202,10,FALSE())))</f>
        <v>0</v>
      </c>
      <c r="K62" s="193" t="n">
        <f aca="false">IF(ISERROR(VLOOKUP($A62,'Import Peak'!$A$3:K$99,11,FALSE())-VLOOKUP($A62,'Import Peak Change'!$A$106:K$202,11,FALSE())),0,(VLOOKUP($A62,'Import Peak'!$A$3:K$99,11,FALSE())-VLOOKUP($A62,'Import Peak Change'!$A$106:K$202,11,FALSE())))</f>
        <v>0</v>
      </c>
      <c r="L62" s="193" t="n">
        <f aca="false">IF(ISERROR(VLOOKUP($A62,'Import Peak'!$A$3:L$99,12,FALSE())-VLOOKUP($A62,'Import Peak Change'!$A$106:L$202,12,FALSE())),0,(VLOOKUP($A62,'Import Peak'!$A$3:L$99,12,FALSE())-VLOOKUP($A62,'Import Peak Change'!$A$106:L$202,12,FALSE())))</f>
        <v>0</v>
      </c>
      <c r="M62" s="193" t="n">
        <f aca="false">IF(ISERROR(VLOOKUP($A62,'Import Peak'!$A$3:M$99,13,FALSE())-VLOOKUP($A62,'Import Peak Change'!$A$106:M$202,13,FALSE())),0,(VLOOKUP($A62,'Import Peak'!$A$3:M$99,13,FALSE())-VLOOKUP($A62,'Import Peak Change'!$A$106:M$202,13,FALSE())))</f>
        <v>0</v>
      </c>
      <c r="N62" s="193" t="n">
        <f aca="false">IF(ISERROR(VLOOKUP($A62,'Import Peak'!$A$3:N$99,14,FALSE())-VLOOKUP($A62,'Import Peak Change'!$A$106:N$202,14,FALSE())),0,(VLOOKUP($A62,'Import Peak'!$A$3:N$99,14,FALSE())-VLOOKUP($A62,'Import Peak Change'!$A$106:N$202,14,FALSE())))</f>
        <v>0</v>
      </c>
      <c r="O62" s="193" t="n">
        <f aca="false">IF(ISERROR(VLOOKUP($A62,'Import Peak'!$A$3:O$99,15,FALSE())-VLOOKUP($A62,'Import Peak Change'!$A$106:O$202,15,FALSE())),0,(VLOOKUP($A62,'Import Peak'!$A$3:O$99,15,FALSE())-VLOOKUP($A62,'Import Peak Change'!$A$106:O$202,15,FALSE())))</f>
        <v>0</v>
      </c>
      <c r="P62" s="193" t="n">
        <f aca="false">IF(ISERROR(VLOOKUP($A62,'Import Peak'!$A$3:P$99,16,FALSE())-VLOOKUP($A62,'Import Peak Change'!$A$106:P$202,16,FALSE())),0,(VLOOKUP($A62,'Import Peak'!$A$3:P$99,16,FALSE())-VLOOKUP($A62,'Import Peak Change'!$A$106:P$202,16,FALSE())))</f>
        <v>0</v>
      </c>
      <c r="Q62" s="193" t="n">
        <f aca="false">IF(ISERROR(VLOOKUP($A62,'Import Peak'!$A$3:Q$99,17,FALSE())-VLOOKUP($A62,'Import Peak Change'!$A$106:Q$202,17,FALSE())),0,(VLOOKUP($A62,'Import Peak'!$A$3:Q$99,17,FALSE())-VLOOKUP($A62,'Import Peak Change'!$A$106:Q$202,17,FALSE())))</f>
        <v>0</v>
      </c>
      <c r="R62" s="193" t="n">
        <f aca="false">IF(ISERROR(VLOOKUP($A62,'Import Peak'!$A$3:R$99,18,FALSE())-VLOOKUP($A62,'Import Peak Change'!$A$106:R$202,18,FALSE())),0,(VLOOKUP($A62,'Import Peak'!$A$3:R$99,18,FALSE())-VLOOKUP($A62,'Import Peak Change'!$A$106:R$202,18,FALSE())))</f>
        <v>0</v>
      </c>
      <c r="S62" s="193" t="n">
        <f aca="false">IF(ISERROR(VLOOKUP($A62,'Import Peak'!$A$3:S$99,19,FALSE())-VLOOKUP($A62,'Import Peak Change'!$A$106:S$202,19,FALSE())),0,(VLOOKUP($A62,'Import Peak'!$A$3:S$99,19,FALSE())-VLOOKUP($A62,'Import Peak Change'!$A$106:S$202,19,FALSE())))</f>
        <v>0</v>
      </c>
      <c r="T62" s="193" t="n">
        <f aca="false">IF(ISERROR(VLOOKUP($A62,'Import Peak'!$A$3:T$99,20,FALSE())-VLOOKUP($A62,'Import Peak Change'!$A$106:T$202,20,FALSE())),0,(VLOOKUP($A62,'Import Peak'!$A$3:T$99,20,FALSE())-VLOOKUP($A62,'Import Peak Change'!$A$106:T$202,20,FALSE())))</f>
        <v>0</v>
      </c>
      <c r="U62" s="193" t="n">
        <f aca="false">IF(ISERROR(VLOOKUP($A62,'Import Peak'!$A$3:U$99,21,FALSE())-VLOOKUP($A62,'Import Peak Change'!$A$106:U$202,21,FALSE())),0,(VLOOKUP($A62,'Import Peak'!$A$3:U$99,21,FALSE())-VLOOKUP($A62,'Import Peak Change'!$A$106:U$202,21,FALSE())))</f>
        <v>0</v>
      </c>
      <c r="V62" s="193" t="n">
        <f aca="false">IF(ISERROR(VLOOKUP($A62,'Import Peak'!$A$3:V$99,22,FALSE())-VLOOKUP($A62,'Import Peak Change'!$A$106:V$202,22,FALSE())),0,(VLOOKUP($A62,'Import Peak'!$A$3:V$99,22,FALSE())-VLOOKUP($A62,'Import Peak Change'!$A$106:V$202,22,FALSE())))</f>
        <v>0</v>
      </c>
      <c r="W62" s="193" t="n">
        <f aca="false">IF(ISERROR(VLOOKUP($A62,'Import Peak'!$A$3:W$99,23,FALSE())-VLOOKUP($A62,'Import Peak Change'!$A$106:W$202,23,FALSE())),0,(VLOOKUP($A62,'Import Peak'!$A$3:W$99,23,FALSE())-VLOOKUP($A62,'Import Peak Change'!$A$106:W$202,23,FALSE())))</f>
        <v>0</v>
      </c>
      <c r="X62" s="193" t="n">
        <f aca="false">IF(ISERROR(VLOOKUP($A62,'Import Peak'!$A$3:X$99,24,FALSE())-VLOOKUP($A62,'Import Peak Change'!$A$106:X$202,24,FALSE())),0,(VLOOKUP($A62,'Import Peak'!$A$3:X$99,24,FALSE())-VLOOKUP($A62,'Import Peak Change'!$A$106:X$202,24,FALSE())))</f>
        <v>0</v>
      </c>
      <c r="Y62" s="193" t="n">
        <f aca="false">IF(ISERROR(VLOOKUP($A62,'Import Peak'!$A$3:Y$99,25,FALSE())-VLOOKUP($A62,'Import Peak Change'!$A$106:Y$202,25,FALSE())),0,(VLOOKUP($A62,'Import Peak'!$A$3:Y$99,25,FALSE())-VLOOKUP($A62,'Import Peak Change'!$A$106:Y$202,25,FALSE())))</f>
        <v>0</v>
      </c>
      <c r="Z62" s="193" t="n">
        <f aca="false">IF(ISERROR(VLOOKUP($A62,'Import Peak'!$A$3:Z$99,26,FALSE())-VLOOKUP($A62,'Import Peak Change'!$A$106:Z$202,26,FALSE())),0,(VLOOKUP($A62,'Import Peak'!$A$3:Z$99,26,FALSE())-VLOOKUP($A62,'Import Peak Change'!$A$106:Z$202,26,FALSE())))</f>
        <v>0</v>
      </c>
      <c r="AA62" s="193" t="n">
        <f aca="false">IF(ISERROR(VLOOKUP($A62,'Import Peak'!$A$3:AA$99,27,FALSE())-VLOOKUP($A62,'Import Peak Change'!$A$106:AA$202,27,FALSE())),0,(VLOOKUP($A62,'Import Peak'!$A$3:AA$99,27,FALSE())-VLOOKUP($A62,'Import Peak Change'!$A$106:AA$202,27,FALSE())))</f>
        <v>0</v>
      </c>
      <c r="AB62" s="193" t="n">
        <f aca="false">IF(ISERROR(VLOOKUP($A62,'Import Peak'!$A$3:AB$99,28,FALSE())-VLOOKUP($A62,'Import Peak Change'!$A$106:AB$202,28,FALSE())),0,(VLOOKUP($A62,'Import Peak'!$A$3:AB$99,28,FALSE())-VLOOKUP($A62,'Import Peak Change'!$A$106:AB$202,28,FALSE())))</f>
        <v>0</v>
      </c>
      <c r="AC62" s="193" t="n">
        <f aca="false">IF(ISERROR(VLOOKUP($A62,'Import Peak'!$A$3:AC$99,29,FALSE())-VLOOKUP($A62,'Import Peak Change'!$A$106:AC$202,29,FALSE())),0,(VLOOKUP($A62,'Import Peak'!$A$3:AC$99,29,FALSE())-VLOOKUP($A62,'Import Peak Change'!$A$106:AC$202,29,FALSE())))</f>
        <v>0</v>
      </c>
      <c r="AD62" s="193" t="n">
        <f aca="false">IF(ISERROR(VLOOKUP($A62,'Import Peak'!$A$3:AD$99,30,FALSE())-VLOOKUP($A62,'Import Peak Change'!$A$106:AD$202,30,FALSE())),0,(VLOOKUP($A62,'Import Peak'!$A$3:AD$99,30,FALSE())-VLOOKUP($A62,'Import Peak Change'!$A$106:AD$202,30,FALSE())))</f>
        <v>0</v>
      </c>
      <c r="AE62" s="193" t="n">
        <f aca="false">IF(ISERROR(VLOOKUP($A62,'Import Peak'!$A$3:AE$99,31,FALSE())-VLOOKUP($A62,'Import Peak Change'!$A$106:AE$202,31,FALSE())),0,(VLOOKUP($A62,'Import Peak'!$A$3:AE$99,31,FALSE())-VLOOKUP($A62,'Import Peak Change'!$A$106:AE$202,31,FALSE())))</f>
        <v>0</v>
      </c>
      <c r="AF62" s="193" t="n">
        <f aca="false">IF(ISERROR(VLOOKUP($A62,'Import Peak'!$A$3:AF$99,32,FALSE())-VLOOKUP($A62,'Import Peak Change'!$A$106:AF$202,32,FALSE())),0,(VLOOKUP($A62,'Import Peak'!$A$3:AF$99,32,FALSE())-VLOOKUP($A62,'Import Peak Change'!$A$106:AF$202,32,FALSE())))</f>
        <v>0</v>
      </c>
      <c r="AG62" s="193" t="n">
        <f aca="false">IF(ISERROR(VLOOKUP($A62,'Import Peak'!$A$3:AG$99,33,FALSE())-VLOOKUP($A62,'Import Peak Change'!$A$106:AG$202,33,FALSE())),0,(VLOOKUP($A62,'Import Peak'!$A$3:AG$99,33,FALSE())-VLOOKUP($A62,'Import Peak Change'!$A$106:AG$202,33,FALSE())))</f>
        <v>0</v>
      </c>
      <c r="AH62" s="193" t="n">
        <f aca="false">IF(ISERROR(VLOOKUP($A62,'Import Peak'!$A$3:AH$99,34,FALSE())-VLOOKUP($A62,'Import Peak Change'!$A$106:AH$202,34,FALSE())),0,(VLOOKUP($A62,'Import Peak'!$A$3:AH$99,34,FALSE())-VLOOKUP($A62,'Import Peak Change'!$A$106:AH$202,34,FALSE())))</f>
        <v>0</v>
      </c>
      <c r="AI62" s="193" t="n">
        <f aca="false">IF(ISERROR(VLOOKUP($A62,'Import Peak'!$A$3:AI$99,35,FALSE())-VLOOKUP($A62,'Import Peak Change'!$A$106:AI$202,35,FALSE())),0,(VLOOKUP($A62,'Import Peak'!$A$3:AI$99,35,FALSE())-VLOOKUP($A62,'Import Peak Change'!$A$106:AI$202,35,FALSE())))</f>
        <v>0</v>
      </c>
      <c r="AJ62" s="193" t="n">
        <f aca="false">IF(ISERROR(VLOOKUP($A62,'Import Peak'!$A$3:AJ$99,36,FALSE())-VLOOKUP($A62,'Import Peak Change'!$A$106:AJ$202,36,FALSE())),0,(VLOOKUP($A62,'Import Peak'!$A$3:AJ$99,36,FALSE())-VLOOKUP($A62,'Import Peak Change'!$A$106:AJ$202,36,FALSE())))</f>
        <v>0</v>
      </c>
      <c r="AK62" s="193" t="n">
        <f aca="false">IF(ISERROR(VLOOKUP($A62,'Import Peak'!$A$3:AK$99,37,FALSE())-VLOOKUP($A62,'Import Peak Change'!$A$106:AK$202,37,FALSE())),0,(VLOOKUP($A62,'Import Peak'!$A$3:AK$99,37,FALSE())-VLOOKUP($A62,'Import Peak Change'!$A$106:AK$202,37,FALSE())))</f>
        <v>0</v>
      </c>
      <c r="AL62" s="193" t="n">
        <f aca="false">IF(ISERROR(VLOOKUP($A62,'Import Peak'!$A$3:AL$99,38,FALSE())-VLOOKUP($A62,'Import Peak Change'!$A$106:AL$202,38,FALSE())),0,(VLOOKUP($A62,'Import Peak'!$A$3:AL$99,38,FALSE())-VLOOKUP($A62,'Import Peak Change'!$A$106:AL$202,38,FALSE())))</f>
        <v>0</v>
      </c>
      <c r="AM62" s="193" t="n">
        <f aca="false">IF(ISERROR(VLOOKUP($A62,'Import Peak'!$A$3:AM$99,39,FALSE())-VLOOKUP($A62,'Import Peak Change'!$A$106:AM$202,39,FALSE())),0,(VLOOKUP($A62,'Import Peak'!$A$3:AM$99,39,FALSE())-VLOOKUP($A62,'Import Peak Change'!$A$106:AM$202,39,FALSE())))</f>
        <v>0</v>
      </c>
      <c r="AN62" s="193" t="n">
        <f aca="false">IF(ISERROR(VLOOKUP($A62,'Import Peak'!$A$3:AN$99,40,FALSE())-VLOOKUP($A62,'Import Peak Change'!$A$106:AN$202,40,FALSE())),0,(VLOOKUP($A62,'Import Peak'!$A$3:AN$99,40,FALSE())-VLOOKUP($A62,'Import Peak Change'!$A$106:AN$202,40,FALSE())))</f>
        <v>0</v>
      </c>
      <c r="AO62" s="193" t="n">
        <f aca="false">IF(ISERROR(VLOOKUP($A62,'Import Peak'!$A$3:AO$99,41,FALSE())-VLOOKUP($A62,'Import Peak Change'!$A$106:AO$202,41,FALSE())),0,(VLOOKUP($A62,'Import Peak'!$A$3:AO$99,41,FALSE())-VLOOKUP($A62,'Import Peak Change'!$A$106:AO$202,41,FALSE())))</f>
        <v>0</v>
      </c>
      <c r="AP62" s="193" t="n">
        <f aca="false">IF(ISERROR(VLOOKUP($A62,'Import Peak'!$A$3:AP$99,42,FALSE())-VLOOKUP($A62,'Import Peak Change'!$A$106:AP$202,42,FALSE())),0,(VLOOKUP($A62,'Import Peak'!$A$3:AP$99,42,FALSE())-VLOOKUP($A62,'Import Peak Change'!$A$106:AP$202,42,FALSE())))</f>
        <v>0</v>
      </c>
      <c r="AQ62" s="193" t="n">
        <f aca="false">IF(ISERROR(VLOOKUP($A62,'Import Peak'!$A$3:AQ$99,43,FALSE())-VLOOKUP($A62,'Import Peak Change'!$A$106:AQ$202,43,FALSE())),0,(VLOOKUP($A62,'Import Peak'!$A$3:AQ$99,43,FALSE())-VLOOKUP($A62,'Import Peak Change'!$A$106:AQ$202,43,FALSE())))</f>
        <v>0</v>
      </c>
      <c r="AR62" s="193" t="n">
        <f aca="false">IF(ISERROR(VLOOKUP($A62,'Import Peak'!$A$3:AR$99,44,FALSE())-VLOOKUP($A62,'Import Peak Change'!$A$106:AR$202,44,FALSE())),0,(VLOOKUP($A62,'Import Peak'!$A$3:AR$99,44,FALSE())-VLOOKUP($A62,'Import Peak Change'!$A$106:AR$202,44,FALSE())))</f>
        <v>0</v>
      </c>
      <c r="AS62" s="193" t="n">
        <f aca="false">IF(ISERROR(VLOOKUP($A62,'Import Peak'!$A$3:AS$99,45,FALSE())-VLOOKUP($A62,'Import Peak Change'!$A$106:AS$202,45,FALSE())),0,(VLOOKUP($A62,'Import Peak'!$A$3:AS$99,45,FALSE())-VLOOKUP($A62,'Import Peak Change'!$A$106:AS$202,45,FALSE())))</f>
        <v>0</v>
      </c>
      <c r="AT62" s="193" t="n">
        <f aca="false">IF(ISERROR(VLOOKUP($A62,'Import Peak'!$A$3:AT$99,46,FALSE())-VLOOKUP($A62,'Import Peak Change'!$A$106:AT$202,46,FALSE())),0,(VLOOKUP($A62,'Import Peak'!$A$3:AT$99,46,FALSE())-VLOOKUP($A62,'Import Peak Change'!$A$106:AT$202,46,FALSE())))</f>
        <v>0</v>
      </c>
      <c r="AU62" s="193" t="n">
        <f aca="false">IF(ISERROR(VLOOKUP($A62,'Import Peak'!$A$3:AU$99,47,FALSE())-VLOOKUP($A62,'Import Peak Change'!$A$106:AU$202,47,FALSE())),0,(VLOOKUP($A62,'Import Peak'!$A$3:AU$99,47,FALSE())-VLOOKUP($A62,'Import Peak Change'!$A$106:AU$202,47,FALSE())))</f>
        <v>0</v>
      </c>
      <c r="AV62" s="193" t="n">
        <f aca="false">IF(ISERROR(VLOOKUP($A62,'Import Peak'!$A$3:AV$99,48,FALSE())-VLOOKUP($A62,'Import Peak Change'!$A$106:AV$202,48,FALSE())),0,(VLOOKUP($A62,'Import Peak'!$A$3:AV$99,48,FALSE())-VLOOKUP($A62,'Import Peak Change'!$A$106:AV$202,48,FALSE())))</f>
        <v>0</v>
      </c>
      <c r="AW62" s="193" t="n">
        <f aca="false">IF(ISERROR(VLOOKUP($A62,'Import Peak'!$A$3:AW$99,49,FALSE())-VLOOKUP($A62,'Import Peak Change'!$A$106:AW$202,49,FALSE())),0,(VLOOKUP($A62,'Import Peak'!$A$3:AW$99,49,FALSE())-VLOOKUP($A62,'Import Peak Change'!$A$106:AW$202,49,FALSE())))</f>
        <v>0</v>
      </c>
      <c r="AX62" s="193" t="n">
        <f aca="false">IF(ISERROR(VLOOKUP($A62,'Import Peak'!$A$3:AX$99,50,FALSE())-VLOOKUP($A62,'Import Peak Change'!$A$106:AX$202,50,FALSE())),0,(VLOOKUP($A62,'Import Peak'!$A$3:AX$99,50,FALSE())-VLOOKUP($A62,'Import Peak Change'!$A$106:AX$202,50,FALSE())))</f>
        <v>0</v>
      </c>
      <c r="AY62" s="193" t="n">
        <f aca="false">IF(ISERROR(VLOOKUP($A62,'Import Peak'!$A$3:AY$99,51,FALSE())-VLOOKUP($A62,'Import Peak Change'!$A$106:AY$202,51,FALSE())),0,(VLOOKUP($A62,'Import Peak'!$A$3:AY$99,51,FALSE())-VLOOKUP($A62,'Import Peak Change'!$A$106:AY$202,51,FALSE())))</f>
        <v>0</v>
      </c>
      <c r="AZ62" s="193" t="n">
        <f aca="false">IF(ISERROR(VLOOKUP($A62,'Import Peak'!$A$3:AZ$99,52,FALSE())-VLOOKUP($A62,'Import Peak Change'!$A$106:AZ$202,52,FALSE())),0,(VLOOKUP($A62,'Import Peak'!$A$3:AZ$99,52,FALSE())-VLOOKUP($A62,'Import Peak Change'!$A$106:AZ$202,52,FALSE())))</f>
        <v>0</v>
      </c>
      <c r="BA62" s="193" t="n">
        <f aca="false">IF(ISERROR(VLOOKUP($A62,'Import Peak'!$A$3:BA$99,53,FALSE())-VLOOKUP($A62,'Import Peak Change'!$A$106:BA$202,53,FALSE())),0,(VLOOKUP($A62,'Import Peak'!$A$3:BA$99,53,FALSE())-VLOOKUP($A62,'Import Peak Change'!$A$106:BA$202,53,FALSE())))</f>
        <v>0</v>
      </c>
      <c r="BB62" s="193" t="n">
        <f aca="false">IF(ISERROR(VLOOKUP($A62,'Import Peak'!$A$3:BB$99,54,FALSE())-VLOOKUP($A62,'Import Peak Change'!$A$106:BB$202,54,FALSE())),0,(VLOOKUP($A62,'Import Peak'!$A$3:BB$99,54,FALSE())-VLOOKUP($A62,'Import Peak Change'!$A$106:BB$202,54,FALSE())))</f>
        <v>0</v>
      </c>
      <c r="BC62" s="193" t="n">
        <f aca="false">IF(ISERROR(VLOOKUP($A62,'Import Peak'!$A$3:BC$99,55,FALSE())-VLOOKUP($A62,'Import Peak Change'!$A$106:BC$202,55,FALSE())),0,(VLOOKUP($A62,'Import Peak'!$A$3:BC$99,55,FALSE())-VLOOKUP($A62,'Import Peak Change'!$A$106:BC$202,55,FALSE())))</f>
        <v>0</v>
      </c>
      <c r="BD62" s="193" t="n">
        <f aca="false">IF(ISERROR(VLOOKUP($A62,'Import Peak'!$A$3:BD$99,56,FALSE())-VLOOKUP($A62,'Import Peak Change'!$A$106:BD$202,56,FALSE())),0,(VLOOKUP($A62,'Import Peak'!$A$3:BD$99,56,FALSE())-VLOOKUP($A62,'Import Peak Change'!$A$106:BD$202,56,FALSE())))</f>
        <v>0</v>
      </c>
      <c r="BE62" s="193" t="n">
        <f aca="false">IF(ISERROR(VLOOKUP($A62,'Import Peak'!$A$3:BE$99,57,FALSE())-VLOOKUP($A62,'Import Peak Change'!$A$106:BE$202,57,FALSE())),0,(VLOOKUP($A62,'Import Peak'!$A$3:BE$99,57,FALSE())-VLOOKUP($A62,'Import Peak Change'!$A$106:BE$202,57,FALSE())))</f>
        <v>0</v>
      </c>
      <c r="BF62" s="193" t="n">
        <f aca="false">IF(ISERROR(VLOOKUP($A62,'Import Peak'!$A$3:BF$99,58,FALSE())-VLOOKUP($A62,'Import Peak Change'!$A$106:BF$202,58,FALSE())),0,(VLOOKUP($A62,'Import Peak'!$A$3:BF$99,58,FALSE())-VLOOKUP($A62,'Import Peak Change'!$A$106:BF$202,58,FALSE())))</f>
        <v>0</v>
      </c>
      <c r="BG62" s="193" t="n">
        <f aca="false">IF(ISERROR(VLOOKUP($A62,'Import Peak'!$A$3:BG$99,59,FALSE())-VLOOKUP($A62,'Import Peak Change'!$A$106:BG$202,59,FALSE())),0,(VLOOKUP($A62,'Import Peak'!$A$3:BG$99,59,FALSE())-VLOOKUP($A62,'Import Peak Change'!$A$106:BG$202,59,FALSE())))</f>
        <v>0</v>
      </c>
      <c r="BH62" s="193" t="n">
        <f aca="false">IF(ISERROR(VLOOKUP($A62,'Import Peak'!$A$3:BH$99,60,FALSE())-VLOOKUP($A62,'Import Peak Change'!$A$106:BH$202,60,FALSE())),0,(VLOOKUP($A62,'Import Peak'!$A$3:BH$99,60,FALSE())-VLOOKUP($A62,'Import Peak Change'!$A$106:BH$202,60,FALSE())))</f>
        <v>0</v>
      </c>
      <c r="BI62" s="193" t="n">
        <f aca="false">IF(ISERROR(VLOOKUP($A62,'Import Peak'!$A$3:BI$99,61,FALSE())-VLOOKUP($A62,'Import Peak Change'!$A$106:BI$202,61,FALSE())),0,(VLOOKUP($A62,'Import Peak'!$A$3:BI$99,61,FALSE())-VLOOKUP($A62,'Import Peak Change'!$A$106:BI$202,61,FALSE())))</f>
        <v>0</v>
      </c>
      <c r="BJ62" s="193" t="n">
        <f aca="false">IF(ISERROR(VLOOKUP($A62,'Import Peak'!$A$3:BJ$99,62,FALSE())-VLOOKUP($A62,'Import Peak Change'!$A$106:BJ$202,62,FALSE())),0,(VLOOKUP($A62,'Import Peak'!$A$3:BJ$99,62,FALSE())-VLOOKUP($A62,'Import Peak Change'!$A$106:BJ$202,62,FALSE())))</f>
        <v>0</v>
      </c>
      <c r="BK62" s="193" t="n">
        <f aca="false">IF(ISERROR(VLOOKUP($A62,'Import Peak'!$A$3:BK$99,63,FALSE())-VLOOKUP($A62,'Import Peak Change'!$A$106:BK$202,63,FALSE())),0,(VLOOKUP($A62,'Import Peak'!$A$3:BK$99,63,FALSE())-VLOOKUP($A62,'Import Peak Change'!$A$106:BK$202,63,FALSE())))</f>
        <v>0</v>
      </c>
      <c r="BL62" s="193" t="n">
        <f aca="false">IF(ISERROR(VLOOKUP($A62,'Import Peak'!$A$3:BL$99,64,FALSE())-VLOOKUP($A62,'Import Peak Change'!$A$106:BL$202,64,FALSE())),0,(VLOOKUP($A62,'Import Peak'!$A$3:BL$99,64,FALSE())-VLOOKUP($A62,'Import Peak Change'!$A$106:BL$202,64,FALSE())))</f>
        <v>0</v>
      </c>
      <c r="BM62" s="193" t="n">
        <f aca="false">IF(ISERROR(VLOOKUP($A62,'Import Peak'!$A$3:BM$99,65,FALSE())-VLOOKUP($A62,'Import Peak Change'!$A$106:BM$202,65,FALSE())),0,(VLOOKUP($A62,'Import Peak'!$A$3:BM$99,65,FALSE())-VLOOKUP($A62,'Import Peak Change'!$A$106:BM$202,65,FALSE())))</f>
        <v>0</v>
      </c>
      <c r="BN62" s="193" t="n">
        <f aca="false">IF(ISERROR(VLOOKUP($A62,'Import Peak'!$A$3:BN$99,66,FALSE())-VLOOKUP($A62,'Import Peak Change'!$A$106:BN$202,66,FALSE())),0,(VLOOKUP($A62,'Import Peak'!$A$3:BN$99,66,FALSE())-VLOOKUP($A62,'Import Peak Change'!$A$106:BN$202,66,FALSE())))</f>
        <v>0</v>
      </c>
      <c r="BO62" s="193" t="n">
        <f aca="false">IF(ISERROR(VLOOKUP($A62,'Import Peak'!$A$3:BO$99,67,FALSE())-VLOOKUP($A62,'Import Peak Change'!$A$106:BO$202,67,FALSE())),0,(VLOOKUP($A62,'Import Peak'!$A$3:BO$99,67,FALSE())-VLOOKUP($A62,'Import Peak Change'!$A$106:BO$202,67,FALSE())))</f>
        <v>0</v>
      </c>
      <c r="BP62" s="193" t="n">
        <f aca="false">IF(ISERROR(VLOOKUP($A62,'Import Peak'!$A$3:BP$99,68,FALSE())-VLOOKUP($A62,'Import Peak Change'!$A$106:BP$202,68,FALSE())),0,(VLOOKUP($A62,'Import Peak'!$A$3:BP$99,68,FALSE())-VLOOKUP($A62,'Import Peak Change'!$A$106:BP$202,68,FALSE())))</f>
        <v>0</v>
      </c>
      <c r="BQ62" s="193" t="n">
        <f aca="false">IF(ISERROR(VLOOKUP($A62,'Import Peak'!$A$3:BQ$99,69,FALSE())-VLOOKUP($A62,'Import Peak Change'!$A$106:BQ$202,69,FALSE())),0,(VLOOKUP($A62,'Import Peak'!$A$3:BQ$99,69,FALSE())-VLOOKUP($A62,'Import Peak Change'!$A$106:BQ$202,69,FALSE())))</f>
        <v>0</v>
      </c>
      <c r="BR62" s="193" t="n">
        <f aca="false">IF(ISERROR(VLOOKUP($A62,'Import Peak'!$A$3:BR$99,70,FALSE())-VLOOKUP($A62,'Import Peak Change'!$A$106:BR$202,70,FALSE())),0,(VLOOKUP($A62,'Import Peak'!$A$3:BR$99,70,FALSE())-VLOOKUP($A62,'Import Peak Change'!$A$106:BR$202,70,FALSE())))</f>
        <v>0</v>
      </c>
      <c r="BS62" s="193" t="n">
        <f aca="false">IF(ISERROR(VLOOKUP($A62,'Import Peak'!$A$3:BS$99,71,FALSE())-VLOOKUP($A62,'Import Peak Change'!$A$106:BS$202,71,FALSE())),0,(VLOOKUP($A62,'Import Peak'!$A$3:BS$99,71,FALSE())-VLOOKUP($A62,'Import Peak Change'!$A$106:BS$202,71,FALSE())))</f>
        <v>0</v>
      </c>
      <c r="BT62" s="193" t="n">
        <f aca="false">IF(ISERROR(VLOOKUP($A62,'Import Peak'!$A$3:BT$99,72,FALSE())-VLOOKUP($A62,'Import Peak Change'!$A$106:BT$202,72,FALSE())),0,(VLOOKUP($A62,'Import Peak'!$A$3:BT$99,72,FALSE())-VLOOKUP($A62,'Import Peak Change'!$A$106:BT$202,72,FALSE())))</f>
        <v>0</v>
      </c>
      <c r="BU62" s="193" t="n">
        <f aca="false">IF(ISERROR(VLOOKUP($A62,'Import Peak'!$A$3:BU$99,73,FALSE())-VLOOKUP($A62,'Import Peak Change'!$A$106:BU$202,73,FALSE())),0,(VLOOKUP($A62,'Import Peak'!$A$3:BU$99,73,FALSE())-VLOOKUP($A62,'Import Peak Change'!$A$106:BU$202,73,FALSE())))</f>
        <v>0</v>
      </c>
      <c r="BV62" s="193" t="n">
        <f aca="false">IF(ISERROR(VLOOKUP($A62,'Import Peak'!$A$3:BV$99,74,FALSE())-VLOOKUP($A62,'Import Peak Change'!$A$106:BV$202,74,FALSE())),0,(VLOOKUP($A62,'Import Peak'!$A$3:BV$99,74,FALSE())-VLOOKUP($A62,'Import Peak Change'!$A$106:BV$202,74,FALSE())))</f>
        <v>0</v>
      </c>
      <c r="BW62" s="193" t="n">
        <f aca="false">IF(ISERROR(VLOOKUP($A62,'Import Peak'!$A$3:BW$99,75,FALSE())-VLOOKUP($A62,'Import Peak Change'!$A$106:BW$202,75,FALSE())),0,(VLOOKUP($A62,'Import Peak'!$A$3:BW$99,75,FALSE())-VLOOKUP($A62,'Import Peak Change'!$A$106:BW$202,75,FALSE())))</f>
        <v>0</v>
      </c>
      <c r="BX62" s="193" t="n">
        <f aca="false">IF(ISERROR(VLOOKUP($A62,'Import Peak'!$A$3:BX$99,76,FALSE())-VLOOKUP($A62,'Import Peak Change'!$A$106:BX$202,76,FALSE())),0,(VLOOKUP($A62,'Import Peak'!$A$3:BX$99,76,FALSE())-VLOOKUP($A62,'Import Peak Change'!$A$106:BX$202,76,FALSE())))</f>
        <v>0</v>
      </c>
      <c r="BY62" s="193" t="n">
        <f aca="false">IF(ISERROR(VLOOKUP($A62,'Import Peak'!$A$3:BY$99,77,FALSE())-VLOOKUP($A62,'Import Peak Change'!$A$106:BY$202,77,FALSE())),0,(VLOOKUP($A62,'Import Peak'!$A$3:BY$99,77,FALSE())-VLOOKUP($A62,'Import Peak Change'!$A$106:BY$202,77,FALSE())))</f>
        <v>0</v>
      </c>
      <c r="BZ62" s="193" t="n">
        <f aca="false">IF(ISERROR(VLOOKUP($A62,'Import Peak'!$A$3:BZ$99,78,FALSE())-VLOOKUP($A62,'Import Peak Change'!$A$106:BZ$202,78,FALSE())),0,(VLOOKUP($A62,'Import Peak'!$A$3:BZ$99,78,FALSE())-VLOOKUP($A62,'Import Peak Change'!$A$106:BZ$202,78,FALSE())))</f>
        <v>0</v>
      </c>
      <c r="CA62" s="193" t="n">
        <f aca="false">IF(ISERROR(VLOOKUP($A62,'Import Peak'!$A$3:CA$99,79,FALSE())-VLOOKUP($A62,'Import Peak Change'!$A$106:CA$202,79,FALSE())),0,(VLOOKUP($A62,'Import Peak'!$A$3:CA$99,79,FALSE())-VLOOKUP($A62,'Import Peak Change'!$A$106:CA$202,79,FALSE())))</f>
        <v>0</v>
      </c>
      <c r="CB62" s="193" t="n">
        <f aca="false">IF(ISERROR(VLOOKUP($A62,'Import Peak'!$A$3:CB$99,80,FALSE())-VLOOKUP($A62,'Import Peak Change'!$A$106:CB$202,80,FALSE())),0,(VLOOKUP($A62,'Import Peak'!$A$3:CB$99,80,FALSE())-VLOOKUP($A62,'Import Peak Change'!$A$106:CB$202,80,FALSE())))</f>
        <v>0</v>
      </c>
      <c r="CC62" s="193" t="n">
        <f aca="false">IF(ISERROR(VLOOKUP($A62,'Import Peak'!$A$3:CC$99,81,FALSE())-VLOOKUP($A62,'Import Peak Change'!$A$106:CC$202,81,FALSE())),0,(VLOOKUP($A62,'Import Peak'!$A$3:CC$99,81,FALSE())-VLOOKUP($A62,'Import Peak Change'!$A$106:CC$202,81,FALSE())))</f>
        <v>0</v>
      </c>
      <c r="CD62" s="193" t="n">
        <f aca="false">IF(ISERROR(VLOOKUP($A62,'Import Peak'!$A$3:CD$99,82,FALSE())-VLOOKUP($A62,'Import Peak Change'!$A$106:CD$202,82,FALSE())),0,(VLOOKUP($A62,'Import Peak'!$A$3:CD$99,82,FALSE())-VLOOKUP($A62,'Import Peak Change'!$A$106:CD$202,82,FALSE())))</f>
        <v>0</v>
      </c>
      <c r="CE62" s="193" t="n">
        <f aca="false">IF(ISERROR(VLOOKUP($A62,'Import Peak'!$A$3:CE$99,83,FALSE())-VLOOKUP($A62,'Import Peak Change'!$A$106:CE$202,83,FALSE())),0,(VLOOKUP($A62,'Import Peak'!$A$3:CE$99,83,FALSE())-VLOOKUP($A62,'Import Peak Change'!$A$106:CE$202,83,FALSE())))</f>
        <v>0</v>
      </c>
      <c r="CF62" s="193" t="n">
        <f aca="false">IF(ISERROR(VLOOKUP($A62,'Import Peak'!$A$3:CF$99,84,FALSE())-VLOOKUP($A62,'Import Peak Change'!$A$106:CF$202,84,FALSE())),0,(VLOOKUP($A62,'Import Peak'!$A$3:CF$99,84,FALSE())-VLOOKUP($A62,'Import Peak Change'!$A$106:CF$202,84,FALSE())))</f>
        <v>0</v>
      </c>
      <c r="CG62" s="193" t="n">
        <f aca="false">IF(ISERROR(VLOOKUP($A62,'Import Peak'!$A$3:CG$99,85,FALSE())-VLOOKUP($A62,'Import Peak Change'!$A$106:CG$202,85,FALSE())),0,(VLOOKUP($A62,'Import Peak'!$A$3:CG$99,85,FALSE())-VLOOKUP($A62,'Import Peak Change'!$A$106:CG$202,85,FALSE())))</f>
        <v>0</v>
      </c>
      <c r="CH62" s="193" t="n">
        <f aca="false">IF(ISERROR(VLOOKUP($A62,'Import Peak'!$A$3:CH$99,86,FALSE())-VLOOKUP($A62,'Import Peak Change'!$A$106:CH$202,86,FALSE())),0,(VLOOKUP($A62,'Import Peak'!$A$3:CH$99,86,FALSE())-VLOOKUP($A62,'Import Peak Change'!$A$106:CH$202,86,FALSE())))</f>
        <v>0</v>
      </c>
      <c r="CI62" s="193" t="n">
        <f aca="false">IF(ISERROR(VLOOKUP($A62,'Import Peak'!$A$3:CI$99,87,FALSE())-VLOOKUP($A62,'Import Peak Change'!$A$106:CI$202,87,FALSE())),0,(VLOOKUP($A62,'Import Peak'!$A$3:CI$99,87,FALSE())-VLOOKUP($A62,'Import Peak Change'!$A$106:CI$202,87,FALSE())))</f>
        <v>0</v>
      </c>
      <c r="CJ62" s="193" t="n">
        <f aca="false">IF(ISERROR(VLOOKUP($A62,'Import Peak'!$A$3:CJ$99,88,FALSE())-VLOOKUP($A62,'Import Peak Change'!$A$106:CJ$202,88,FALSE())),0,(VLOOKUP($A62,'Import Peak'!$A$3:CJ$99,88,FALSE())-VLOOKUP($A62,'Import Peak Change'!$A$106:CJ$202,88,FALSE())))</f>
        <v>0</v>
      </c>
      <c r="CK62" s="193" t="n">
        <f aca="false">IF(ISERROR(VLOOKUP($A62,'Import Peak'!$A$3:CK$99,89,FALSE())-VLOOKUP($A62,'Import Peak Change'!$A$106:CK$202,89,FALSE())),0,(VLOOKUP($A62,'Import Peak'!$A$3:CK$99,89,FALSE())-VLOOKUP($A62,'Import Peak Change'!$A$106:CK$202,89,FALSE())))</f>
        <v>0</v>
      </c>
      <c r="CL62" s="193" t="n">
        <f aca="false">IF(ISERROR(VLOOKUP($A62,'Import Peak'!$A$3:CL$99,90,FALSE())-VLOOKUP($A62,'Import Peak Change'!$A$106:CL$202,90,FALSE())),0,(VLOOKUP($A62,'Import Peak'!$A$3:CL$99,90,FALSE())-VLOOKUP($A62,'Import Peak Change'!$A$106:CL$202,90,FALSE())))</f>
        <v>0</v>
      </c>
      <c r="CM62" s="193" t="n">
        <f aca="false">IF(ISERROR(VLOOKUP($A62,'Import Peak'!$A$3:CM$99,91,FALSE())-VLOOKUP($A62,'Import Peak Change'!$A$106:CM$202,91,FALSE())),0,(VLOOKUP($A62,'Import Peak'!$A$3:CM$99,91,FALSE())-VLOOKUP($A62,'Import Peak Change'!$A$106:CM$202,91,FALSE())))</f>
        <v>0</v>
      </c>
      <c r="CN62" s="193" t="n">
        <f aca="false">IF(ISERROR(VLOOKUP($A62,'Import Peak'!$A$3:CN$99,92,FALSE())-VLOOKUP($A62,'Import Peak Change'!$A$106:CN$202,92,FALSE())),0,(VLOOKUP($A62,'Import Peak'!$A$3:CN$99,92,FALSE())-VLOOKUP($A62,'Import Peak Change'!$A$106:CN$202,92,FALSE())))</f>
        <v>0</v>
      </c>
      <c r="CO62" s="193" t="n">
        <f aca="false">IF(ISERROR(VLOOKUP($A62,'Import Peak'!$A$3:CO$99,93,FALSE())-VLOOKUP($A62,'Import Peak Change'!$A$106:CO$202,93,FALSE())),0,(VLOOKUP($A62,'Import Peak'!$A$3:CO$99,93,FALSE())-VLOOKUP($A62,'Import Peak Change'!$A$106:CO$202,93,FALSE())))</f>
        <v>0</v>
      </c>
      <c r="CP62" s="193" t="n">
        <f aca="false">IF(ISERROR(VLOOKUP($A62,'Import Peak'!$A$3:CP$99,94,FALSE())-VLOOKUP($A62,'Import Peak Change'!$A$106:CP$202,94,FALSE())),0,(VLOOKUP($A62,'Import Peak'!$A$3:CP$99,94,FALSE())-VLOOKUP($A62,'Import Peak Change'!$A$106:CP$202,94,FALSE())))</f>
        <v>0</v>
      </c>
      <c r="CQ62" s="193" t="n">
        <f aca="false">IF(ISERROR(VLOOKUP($A62,'Import Peak'!$A$3:CQ$99,95,FALSE())-VLOOKUP($A62,'Import Peak Change'!$A$106:CQ$202,95,FALSE())),0,(VLOOKUP($A62,'Import Peak'!$A$3:CQ$99,95,FALSE())-VLOOKUP($A62,'Import Peak Change'!$A$106:CQ$202,95,FALSE())))</f>
        <v>0</v>
      </c>
      <c r="CR62" s="193" t="n">
        <f aca="false">IF(ISERROR(VLOOKUP($A62,'Import Peak'!$A$3:CR$99,96,FALSE())-VLOOKUP($A62,'Import Peak Change'!$A$106:CR$202,96,FALSE())),0,(VLOOKUP($A62,'Import Peak'!$A$3:CR$99,96,FALSE())-VLOOKUP($A62,'Import Peak Change'!$A$106:CR$202,96,FALSE())))</f>
        <v>0</v>
      </c>
      <c r="CS62" s="193" t="n">
        <f aca="false">IF(ISERROR(VLOOKUP($A62,'Import Peak'!$A$3:CS$99,97,FALSE())-VLOOKUP($A62,'Import Peak Change'!$A$106:CS$202,97,FALSE())),0,(VLOOKUP($A62,'Import Peak'!$A$3:CS$99,97,FALSE())-VLOOKUP($A62,'Import Peak Change'!$A$106:CS$202,97,FALSE())))</f>
        <v>0</v>
      </c>
      <c r="CT62" s="193" t="n">
        <f aca="false">IF(ISERROR(VLOOKUP($A62,'Import Peak'!$A$3:CT$99,98,FALSE())-VLOOKUP($A62,'Import Peak Change'!$A$106:CT$202,98,FALSE())),0,(VLOOKUP($A62,'Import Peak'!$A$3:CT$99,98,FALSE())-VLOOKUP($A62,'Import Peak Change'!$A$106:CT$202,98,FALSE())))</f>
        <v>0</v>
      </c>
      <c r="CU62" s="193" t="n">
        <f aca="false">IF(ISERROR(VLOOKUP($A62,'Import Peak'!$A$3:CU$99,99,FALSE())-VLOOKUP($A62,'Import Peak Change'!$A$106:CU$202,99,FALSE())),0,(VLOOKUP($A62,'Import Peak'!$A$3:CU$99,99,FALSE())-VLOOKUP($A62,'Import Peak Change'!$A$106:CU$202,99,FALSE())))</f>
        <v>0</v>
      </c>
      <c r="CV62" s="193" t="n">
        <f aca="false">IF(ISERROR(VLOOKUP($A62,'Import Peak'!$A$3:CV$99,100,FALSE())-VLOOKUP($A62,'Import Peak Change'!$A$106:CV$202,100,FALSE())),0,(VLOOKUP($A62,'Import Peak'!$A$3:CV$99,100,FALSE())-VLOOKUP($A62,'Import Peak Change'!$A$106:CV$202,100,FALSE())))</f>
        <v>0</v>
      </c>
      <c r="CW62" s="193" t="n">
        <f aca="false">IF(ISERROR(VLOOKUP($A62,'Import Peak'!$A$3:CW$99,101,FALSE())-VLOOKUP($A62,'Import Peak Change'!$A$106:CW$202,101,FALSE())),0,(VLOOKUP($A62,'Import Peak'!$A$3:CW$99,101,FALSE())-VLOOKUP($A62,'Import Peak Change'!$A$106:CW$202,101,FALSE())))</f>
        <v>0</v>
      </c>
      <c r="CX62" s="193" t="n">
        <f aca="false">IF(ISERROR(VLOOKUP($A62,'Import Peak'!$A$3:CX$99,102,FALSE())-VLOOKUP($A62,'Import Peak Change'!$A$106:CX$202,102,FALSE())),0,(VLOOKUP($A62,'Import Peak'!$A$3:CX$99,102,FALSE())-VLOOKUP($A62,'Import Peak Change'!$A$106:CX$202,102,FALSE())))</f>
        <v>0</v>
      </c>
      <c r="CY62" s="193" t="n">
        <f aca="false">IF(ISERROR(VLOOKUP($A62,'Import Peak'!$A$3:CY$99,103,FALSE())-VLOOKUP($A62,'Import Peak Change'!$A$106:CY$202,103,FALSE())),0,(VLOOKUP($A62,'Import Peak'!$A$3:CY$99,103,FALSE())-VLOOKUP($A62,'Import Peak Change'!$A$106:CY$202,103,FALSE())))</f>
        <v>0</v>
      </c>
      <c r="CZ62" s="193" t="n">
        <f aca="false">IF(ISERROR(VLOOKUP($A62,'Import Peak'!$A$3:CZ$99,104,FALSE())-VLOOKUP($A62,'Import Peak Change'!$A$106:CZ$202,104,FALSE())),0,(VLOOKUP($A62,'Import Peak'!$A$3:CZ$99,104,FALSE())-VLOOKUP($A62,'Import Peak Change'!$A$106:CZ$202,104,FALSE())))</f>
        <v>0</v>
      </c>
      <c r="DA62" s="193" t="n">
        <f aca="false">IF(ISERROR(VLOOKUP($A62,'Import Peak'!$A$3:DA$99,105,FALSE())-VLOOKUP($A62,'Import Peak Change'!$A$106:DA$202,105,FALSE())),0,(VLOOKUP($A62,'Import Peak'!$A$3:DA$99,105,FALSE())-VLOOKUP($A62,'Import Peak Change'!$A$106:DA$202,105,FALSE())))</f>
        <v>0</v>
      </c>
      <c r="DB62" s="193" t="n">
        <f aca="false">IF(ISERROR(VLOOKUP($A62,'Import Peak'!$A$3:DB$99,106,FALSE())-VLOOKUP($A62,'Import Peak Change'!$A$106:DB$202,106,FALSE())),0,(VLOOKUP($A62,'Import Peak'!$A$3:DB$99,106,FALSE())-VLOOKUP($A62,'Import Peak Change'!$A$106:DB$202,106,FALSE())))</f>
        <v>0</v>
      </c>
      <c r="DC62" s="193" t="n">
        <f aca="false">IF(ISERROR(VLOOKUP($A62,'Import Peak'!$A$3:DC$99,107,FALSE())-VLOOKUP($A62,'Import Peak Change'!$A$106:DC$202,107,FALSE())),0,(VLOOKUP($A62,'Import Peak'!$A$3:DC$99,107,FALSE())-VLOOKUP($A62,'Import Peak Change'!$A$106:DC$202,107,FALSE())))</f>
        <v>0</v>
      </c>
      <c r="DD62" s="193" t="n">
        <f aca="false">IF(ISERROR(VLOOKUP($A62,'Import Peak'!$A$3:DD$99,108,FALSE())-VLOOKUP($A62,'Import Peak Change'!$A$106:DD$202,108,FALSE())),0,(VLOOKUP($A62,'Import Peak'!$A$3:DD$99,108,FALSE())-VLOOKUP($A62,'Import Peak Change'!$A$106:DD$202,108,FALSE())))</f>
        <v>0</v>
      </c>
      <c r="DE62" s="193" t="n">
        <f aca="false">IF(ISERROR(VLOOKUP($A62,'Import Peak'!$A$3:DE$99,109,FALSE())-VLOOKUP($A62,'Import Peak Change'!$A$106:DE$202,109,FALSE())),0,(VLOOKUP($A62,'Import Peak'!$A$3:DE$99,109,FALSE())-VLOOKUP($A62,'Import Peak Change'!$A$106:DE$202,109,FALSE())))</f>
        <v>0</v>
      </c>
      <c r="DF62" s="193" t="n">
        <f aca="false">IF(ISERROR(VLOOKUP($A62,'Import Peak'!$A$3:DF$99,110,FALSE())-VLOOKUP($A62,'Import Peak Change'!$A$106:DF$202,110,FALSE())),0,(VLOOKUP($A62,'Import Peak'!$A$3:DF$99,110,FALSE())-VLOOKUP($A62,'Import Peak Change'!$A$106:DF$202,110,FALSE())))</f>
        <v>0</v>
      </c>
      <c r="DG62" s="193" t="n">
        <f aca="false">IF(ISERROR(VLOOKUP($A62,'Import Peak'!$A$3:DG$99,111,FALSE())-VLOOKUP($A62,'Import Peak Change'!$A$106:DG$202,111,FALSE())),0,(VLOOKUP($A62,'Import Peak'!$A$3:DG$99,111,FALSE())-VLOOKUP($A62,'Import Peak Change'!$A$106:DG$202,111,FALSE())))</f>
        <v>0</v>
      </c>
      <c r="DH62" s="193" t="n">
        <f aca="false">IF(ISERROR(VLOOKUP($A62,'Import Peak'!$A$3:DH$99,112,FALSE())-VLOOKUP($A62,'Import Peak Change'!$A$106:DH$202,112,FALSE())),0,(VLOOKUP($A62,'Import Peak'!$A$3:DH$99,112,FALSE())-VLOOKUP($A62,'Import Peak Change'!$A$106:DH$202,112,FALSE())))</f>
        <v>0</v>
      </c>
      <c r="DI62" s="193" t="n">
        <f aca="false">IF(ISERROR(VLOOKUP($A62,'Import Peak'!$A$3:DI$99,113,FALSE())-VLOOKUP($A62,'Import Peak Change'!$A$106:DI$202,113,FALSE())),0,(VLOOKUP($A62,'Import Peak'!$A$3:DI$99,113,FALSE())-VLOOKUP($A62,'Import Peak Change'!$A$106:DI$202,113,FALSE())))</f>
        <v>0</v>
      </c>
      <c r="DJ62" s="193" t="n">
        <f aca="false">IF(ISERROR(VLOOKUP($A62,'Import Peak'!$A$3:DJ$99,114,FALSE())-VLOOKUP($A62,'Import Peak Change'!$A$106:DJ$202,114,FALSE())),0,(VLOOKUP($A62,'Import Peak'!$A$3:DJ$99,114,FALSE())-VLOOKUP($A62,'Import Peak Change'!$A$106:DJ$202,114,FALSE())))</f>
        <v>0</v>
      </c>
      <c r="DK62" s="193" t="n">
        <f aca="false">IF(ISERROR(VLOOKUP($A62,'Import Peak'!$A$3:DK$99,115,FALSE())-VLOOKUP($A62,'Import Peak Change'!$A$106:DK$202,115,FALSE())),0,(VLOOKUP($A62,'Import Peak'!$A$3:DK$99,115,FALSE())-VLOOKUP($A62,'Import Peak Change'!$A$106:DK$202,115,FALSE())))</f>
        <v>0</v>
      </c>
      <c r="DL62" s="193" t="n">
        <f aca="false">IF(ISERROR(VLOOKUP($A62,'Import Peak'!$A$3:DL$99,116,FALSE())-VLOOKUP($A62,'Import Peak Change'!$A$106:DL$202,116,FALSE())),0,(VLOOKUP($A62,'Import Peak'!$A$3:DL$99,116,FALSE())-VLOOKUP($A62,'Import Peak Change'!$A$106:DL$202,116,FALSE())))</f>
        <v>0</v>
      </c>
      <c r="DM62" s="193" t="n">
        <f aca="false">IF(ISERROR(VLOOKUP($A62,'Import Peak'!$A$3:DM$99,117,FALSE())-VLOOKUP($A62,'Import Peak Change'!$A$106:DM$202,117,FALSE())),0,(VLOOKUP($A62,'Import Peak'!$A$3:DM$99,117,FALSE())-VLOOKUP($A62,'Import Peak Change'!$A$106:DM$202,117,FALSE())))</f>
        <v>0</v>
      </c>
      <c r="DN62" s="193" t="n">
        <f aca="false">IF(ISERROR(VLOOKUP($A62,'Import Peak'!$A$3:DN$99,118,FALSE())-VLOOKUP($A62,'Import Peak Change'!$A$106:DN$202,118,FALSE())),0,(VLOOKUP($A62,'Import Peak'!$A$3:DN$99,118,FALSE())-VLOOKUP($A62,'Import Peak Change'!$A$106:DN$202,118,FALSE())))</f>
        <v>0</v>
      </c>
      <c r="DO62" s="193" t="n">
        <f aca="false">IF(ISERROR(VLOOKUP($A62,'Import Peak'!$A$3:DO$99,119,FALSE())-VLOOKUP($A62,'Import Peak Change'!$A$106:DO$202,119,FALSE())),0,(VLOOKUP($A62,'Import Peak'!$A$3:DO$99,119,FALSE())-VLOOKUP($A62,'Import Peak Change'!$A$106:DO$202,119,FALSE())))</f>
        <v>0</v>
      </c>
      <c r="DP62" s="193" t="n">
        <f aca="false">IF(ISERROR(VLOOKUP($A62,'Import Peak'!$A$3:DP$99,120,FALSE())-VLOOKUP($A62,'Import Peak Change'!$A$106:DP$202,120,FALSE())),0,(VLOOKUP($A62,'Import Peak'!$A$3:DP$99,120,FALSE())-VLOOKUP($A62,'Import Peak Change'!$A$106:DP$202,120,FALSE())))</f>
        <v>0</v>
      </c>
      <c r="DQ62" s="193" t="n">
        <f aca="false">IF(ISERROR(VLOOKUP($A62,'Import Peak'!$A$3:DQ$99,121,FALSE())-VLOOKUP($A62,'Import Peak Change'!$A$106:DQ$202,121,FALSE())),0,(VLOOKUP($A62,'Import Peak'!$A$3:DQ$99,121,FALSE())-VLOOKUP($A62,'Import Peak Change'!$A$106:DQ$202,121,FALSE())))</f>
        <v>0</v>
      </c>
      <c r="DR62" s="193" t="n">
        <f aca="false">IF(ISERROR(VLOOKUP($A62,'Import Peak'!$A$3:DR$99,122,FALSE())-VLOOKUP($A62,'Import Peak Change'!$A$106:DR$202,122,FALSE())),0,(VLOOKUP($A62,'Import Peak'!$A$3:DR$99,122,FALSE())-VLOOKUP($A62,'Import Peak Change'!$A$106:DR$202,122,FALSE())))</f>
        <v>0</v>
      </c>
      <c r="DS62" s="193" t="n">
        <f aca="false">IF(ISERROR(VLOOKUP($A62,'Import Peak'!$A$3:DS$99,123,FALSE())-VLOOKUP($A62,'Import Peak Change'!$A$106:DS$202,123,FALSE())),0,(VLOOKUP($A62,'Import Peak'!$A$3:DS$99,123,FALSE())-VLOOKUP($A62,'Import Peak Change'!$A$106:DS$202,123,FALSE())))</f>
        <v>0</v>
      </c>
      <c r="DT62" s="193" t="n">
        <f aca="false">IF(ISERROR(VLOOKUP($A62,'Import Peak'!$A$3:DT$99,124,FALSE())-VLOOKUP($A62,'Import Peak Change'!$A$106:DT$202,124,FALSE())),0,(VLOOKUP($A62,'Import Peak'!$A$3:DT$99,124,FALSE())-VLOOKUP($A62,'Import Peak Change'!$A$106:DT$202,124,FALSE())))</f>
        <v>0</v>
      </c>
      <c r="DU62" s="193" t="n">
        <f aca="false">IF(ISERROR(VLOOKUP($A62,'Import Peak'!$A$3:DU$99,125,FALSE())-VLOOKUP($A62,'Import Peak Change'!$A$106:DU$202,125,FALSE())),0,(VLOOKUP($A62,'Import Peak'!$A$3:DU$99,125,FALSE())-VLOOKUP($A62,'Import Peak Change'!$A$106:DU$202,125,FALSE())))</f>
        <v>0</v>
      </c>
      <c r="DV62" s="193" t="n">
        <f aca="false">IF(ISERROR(VLOOKUP($A62,'Import Peak'!$A$3:DV$99,126,FALSE())-VLOOKUP($A62,'Import Peak Change'!$A$106:DV$202,126,FALSE())),0,(VLOOKUP($A62,'Import Peak'!$A$3:DV$99,126,FALSE())-VLOOKUP($A62,'Import Peak Change'!$A$106:DV$202,126,FALSE())))</f>
        <v>0</v>
      </c>
      <c r="DW62" s="193" t="n">
        <f aca="false">IF(ISERROR(VLOOKUP($A62,'Import Peak'!$A$3:DW$99,127,FALSE())-VLOOKUP($A62,'Import Peak Change'!$A$106:DW$202,127,FALSE())),0,(VLOOKUP($A62,'Import Peak'!$A$3:DW$99,127,FALSE())-VLOOKUP($A62,'Import Peak Change'!$A$106:DW$202,127,FALSE())))</f>
        <v>0</v>
      </c>
      <c r="DX62" s="193" t="n">
        <f aca="false">IF(ISERROR(VLOOKUP($A62,'Import Peak'!$A$3:DX$99,128,FALSE())-VLOOKUP($A62,'Import Peak Change'!$A$106:DX$202,128,FALSE())),0,(VLOOKUP($A62,'Import Peak'!$A$3:DX$99,128,FALSE())-VLOOKUP($A62,'Import Peak Change'!$A$106:DX$202,128,FALSE())))</f>
        <v>0</v>
      </c>
      <c r="DY62" s="193" t="n">
        <f aca="false">IF(ISERROR(VLOOKUP($A62,'Import Peak'!$A$3:DY$99,129,FALSE())-VLOOKUP($A62,'Import Peak Change'!$A$106:DY$202,129,FALSE())),0,(VLOOKUP($A62,'Import Peak'!$A$3:DY$99,129,FALSE())-VLOOKUP($A62,'Import Peak Change'!$A$106:DY$202,129,FALSE())))</f>
        <v>0</v>
      </c>
      <c r="DZ62" s="193" t="n">
        <f aca="false">IF(ISERROR(VLOOKUP($A62,'Import Peak'!$A$3:DZ$99,130,FALSE())-VLOOKUP($A62,'Import Peak Change'!$A$106:DZ$202,130,FALSE())),0,(VLOOKUP($A62,'Import Peak'!$A$3:DZ$99,130,FALSE())-VLOOKUP($A62,'Import Peak Change'!$A$106:DZ$202,130,FALSE())))</f>
        <v>0</v>
      </c>
      <c r="EA62" s="193" t="n">
        <f aca="false">IF(ISERROR(VLOOKUP($A62,'Import Peak'!$A$3:EA$99,131,FALSE())-VLOOKUP($A62,'Import Peak Change'!$A$106:EA$202,131,FALSE())),0,(VLOOKUP($A62,'Import Peak'!$A$3:EA$99,131,FALSE())-VLOOKUP($A62,'Import Peak Change'!$A$106:EA$202,131,FALSE())))</f>
        <v>0</v>
      </c>
      <c r="EB62" s="193" t="n">
        <f aca="false">IF(ISERROR(VLOOKUP($A62,'Import Peak'!$A$3:EB$99,132,FALSE())-VLOOKUP($A62,'Import Peak Change'!$A$106:EB$202,132,FALSE())),0,(VLOOKUP($A62,'Import Peak'!$A$3:EB$99,132,FALSE())-VLOOKUP($A62,'Import Peak Change'!$A$106:EB$202,132,FALSE())))</f>
        <v>0</v>
      </c>
      <c r="EC62" s="193" t="n">
        <f aca="false">IF(ISERROR(VLOOKUP($A62,'Import Peak'!$A$3:EC$99,133,FALSE())-VLOOKUP($A62,'Import Peak Change'!$A$106:EC$202,133,FALSE())),0,(VLOOKUP($A62,'Import Peak'!$A$3:EC$99,133,FALSE())-VLOOKUP($A62,'Import Peak Change'!$A$106:EC$202,133,FALSE())))</f>
        <v>0</v>
      </c>
      <c r="ED62" s="193" t="n">
        <f aca="false">IF(ISERROR(VLOOKUP($A62,'Import Peak'!$A$3:ED$99,134,FALSE())-VLOOKUP($A62,'Import Peak Change'!$A$106:ED$202,134,FALSE())),0,(VLOOKUP($A62,'Import Peak'!$A$3:ED$99,134,FALSE())-VLOOKUP($A62,'Import Peak Change'!$A$106:ED$202,134,FALSE())))</f>
        <v>0</v>
      </c>
      <c r="EE62" s="193" t="n">
        <f aca="false">IF(ISERROR(VLOOKUP($A62,'Import Peak'!$A$3:EE$99,135,FALSE())-VLOOKUP($A62,'Import Peak Change'!$A$106:EE$202,135,FALSE())),0,(VLOOKUP($A62,'Import Peak'!$A$3:EE$99,135,FALSE())-VLOOKUP($A62,'Import Peak Change'!$A$106:EE$202,135,FALSE())))</f>
        <v>0</v>
      </c>
      <c r="EF62" s="193" t="n">
        <f aca="false">IF(ISERROR(VLOOKUP($A62,'Import Peak'!$A$3:EF$99,136,FALSE())-VLOOKUP($A62,'Import Peak Change'!$A$106:EF$202,136,FALSE())),0,(VLOOKUP($A62,'Import Peak'!$A$3:EF$99,136,FALSE())-VLOOKUP($A62,'Import Peak Change'!$A$106:EF$202,136,FALSE())))</f>
        <v>0</v>
      </c>
      <c r="EG62" s="193" t="n">
        <f aca="false">IF(ISERROR(VLOOKUP($A62,'Import Peak'!$A$3:EG$99,137,FALSE())-VLOOKUP($A62,'Import Peak Change'!$A$106:EG$202,137,FALSE())),0,(VLOOKUP($A62,'Import Peak'!$A$3:EG$99,137,FALSE())-VLOOKUP($A62,'Import Peak Change'!$A$106:EG$202,137,FALSE())))</f>
        <v>0</v>
      </c>
      <c r="EH62" s="193" t="n">
        <f aca="false">IF(ISERROR(VLOOKUP($A62,'Import Peak'!$A$3:EH$99,138,FALSE())-VLOOKUP($A62,'Import Peak Change'!$A$106:EH$202,138,FALSE())),0,(VLOOKUP($A62,'Import Peak'!$A$3:EH$99,138,FALSE())-VLOOKUP($A62,'Import Peak Change'!$A$106:EH$202,138,FALSE())))</f>
        <v>0</v>
      </c>
      <c r="EI62" s="193" t="n">
        <f aca="false">IF(ISERROR(VLOOKUP($A62,'Import Peak'!$A$3:EI$99,139,FALSE())-VLOOKUP($A62,'Import Peak Change'!$A$106:EI$202,139,FALSE())),0,(VLOOKUP($A62,'Import Peak'!$A$3:EI$99,139,FALSE())-VLOOKUP($A62,'Import Peak Change'!$A$106:EI$202,139,FALSE())))</f>
        <v>0</v>
      </c>
      <c r="EJ62" s="193" t="n">
        <f aca="false">IF(ISERROR(VLOOKUP($A62,'Import Peak'!$A$3:EJ$99,140,FALSE())-VLOOKUP($A62,'Import Peak Change'!$A$106:EJ$202,140,FALSE())),0,(VLOOKUP($A62,'Import Peak'!$A$3:EJ$99,140,FALSE())-VLOOKUP($A62,'Import Peak Change'!$A$106:EJ$202,140,FALSE())))</f>
        <v>0</v>
      </c>
      <c r="EK62" s="193" t="n">
        <f aca="false">IF(ISERROR(VLOOKUP($A62,'Import Peak'!$A$3:EK$99,141,FALSE())-VLOOKUP($A62,'Import Peak Change'!$A$106:EK$202,141,FALSE())),0,(VLOOKUP($A62,'Import Peak'!$A$3:EK$99,141,FALSE())-VLOOKUP($A62,'Import Peak Change'!$A$106:EK$202,141,FALSE())))</f>
        <v>0</v>
      </c>
      <c r="EL62" s="193" t="n">
        <f aca="false">IF(ISERROR(VLOOKUP($A62,'Import Peak'!$A$3:EL$99,142,FALSE())-VLOOKUP($A62,'Import Peak Change'!$A$106:EL$202,142,FALSE())),0,(VLOOKUP($A62,'Import Peak'!$A$3:EL$99,142,FALSE())-VLOOKUP($A62,'Import Peak Change'!$A$106:EL$202,142,FALSE())))</f>
        <v>0</v>
      </c>
      <c r="EM62" s="193" t="n">
        <f aca="false">IF(ISERROR(VLOOKUP($A62,'Import Peak'!$A$3:EM$99,143,FALSE())-VLOOKUP($A62,'Import Peak Change'!$A$106:EM$202,143,FALSE())),0,(VLOOKUP($A62,'Import Peak'!$A$3:EM$99,143,FALSE())-VLOOKUP($A62,'Import Peak Change'!$A$106:EM$202,143,FALSE())))</f>
        <v>0</v>
      </c>
      <c r="EN62" s="193" t="n">
        <f aca="false">IF(ISERROR(VLOOKUP($A62,'Import Peak'!$A$3:EN$99,144,FALSE())-VLOOKUP($A62,'Import Peak Change'!$A$106:EN$202,144,FALSE())),0,(VLOOKUP($A62,'Import Peak'!$A$3:EN$99,144,FALSE())-VLOOKUP($A62,'Import Peak Change'!$A$106:EN$202,144,FALSE())))</f>
        <v>0</v>
      </c>
      <c r="EO62" s="193" t="n">
        <f aca="false">IF(ISERROR(VLOOKUP($A62,'Import Peak'!$A$3:EO$99,145,FALSE())-VLOOKUP($A62,'Import Peak Change'!$A$106:EO$202,145,FALSE())),0,(VLOOKUP($A62,'Import Peak'!$A$3:EO$99,145,FALSE())-VLOOKUP($A62,'Import Peak Change'!$A$106:EO$202,145,FALSE())))</f>
        <v>0</v>
      </c>
      <c r="EP62" s="193" t="n">
        <f aca="false">IF(ISERROR(VLOOKUP($A62,'Import Peak'!$A$3:EP$99,146,FALSE())-VLOOKUP($A62,'Import Peak Change'!$A$106:EP$202,146,FALSE())),0,(VLOOKUP($A62,'Import Peak'!$A$3:EP$99,146,FALSE())-VLOOKUP($A62,'Import Peak Change'!$A$106:EP$202,146,FALSE())))</f>
        <v>0</v>
      </c>
      <c r="EQ62" s="193" t="n">
        <f aca="false">IF(ISERROR(VLOOKUP($A62,'Import Peak'!$A$3:EQ$99,147,FALSE())-VLOOKUP($A62,'Import Peak Change'!$A$106:EQ$202,147,FALSE())),0,(VLOOKUP($A62,'Import Peak'!$A$3:EQ$99,147,FALSE())-VLOOKUP($A62,'Import Peak Change'!$A$106:EQ$202,147,FALSE())))</f>
        <v>0</v>
      </c>
      <c r="ER62" s="193" t="n">
        <f aca="false">IF(ISERROR(VLOOKUP($A62,'Import Peak'!$A$3:ER$99,148,FALSE())-VLOOKUP($A62,'Import Peak Change'!$A$106:ER$202,148,FALSE())),0,(VLOOKUP($A62,'Import Peak'!$A$3:ER$99,148,FALSE())-VLOOKUP($A62,'Import Peak Change'!$A$106:ER$202,148,FALSE())))</f>
        <v>0</v>
      </c>
      <c r="ES62" s="193" t="n">
        <f aca="false">IF(ISERROR(VLOOKUP($A62,'Import Peak'!$A$3:ES$99,149,FALSE())-VLOOKUP($A62,'Import Peak Change'!$A$106:ES$202,149,FALSE())),0,(VLOOKUP($A62,'Import Peak'!$A$3:ES$99,149,FALSE())-VLOOKUP($A62,'Import Peak Change'!$A$106:ES$202,149,FALSE())))</f>
        <v>0</v>
      </c>
      <c r="ET62" s="193" t="n">
        <f aca="false">IF(ISERROR(VLOOKUP($A62,'Import Peak'!$A$3:ET$99,150,FALSE())-VLOOKUP($A62,'Import Peak Change'!$A$106:ET$202,150,FALSE())),0,(VLOOKUP($A62,'Import Peak'!$A$3:ET$99,150,FALSE())-VLOOKUP($A62,'Import Peak Change'!$A$106:ET$202,150,FALSE())))</f>
        <v>0</v>
      </c>
      <c r="EU62" s="193" t="n">
        <f aca="false">IF(ISERROR(VLOOKUP($A62,'Import Peak'!$A$3:EU$99,151,FALSE())-VLOOKUP($A62,'Import Peak Change'!$A$106:EU$202,151,FALSE())),0,(VLOOKUP($A62,'Import Peak'!$A$3:EU$99,151,FALSE())-VLOOKUP($A62,'Import Peak Change'!$A$106:EU$202,151,FALSE())))</f>
        <v>0</v>
      </c>
      <c r="EV62" s="193" t="n">
        <f aca="false">IF(ISERROR(VLOOKUP($A62,'Import Peak'!$A$3:EV$99,152,FALSE())-VLOOKUP($A62,'Import Peak Change'!$A$106:EV$202,152,FALSE())),0,(VLOOKUP($A62,'Import Peak'!$A$3:EV$99,152,FALSE())-VLOOKUP($A62,'Import Peak Change'!$A$106:EV$202,152,FALSE())))</f>
        <v>0</v>
      </c>
      <c r="EW62" s="193" t="n">
        <f aca="false">IF(ISERROR(VLOOKUP($A62,'Import Peak'!$A$3:EW$99,153,FALSE())-VLOOKUP($A62,'Import Peak Change'!$A$106:EW$202,153,FALSE())),0,(VLOOKUP($A62,'Import Peak'!$A$3:EW$99,153,FALSE())-VLOOKUP($A62,'Import Peak Change'!$A$106:EW$202,153,FALSE())))</f>
        <v>0</v>
      </c>
      <c r="EX62" s="193" t="n">
        <f aca="false">IF(ISERROR(VLOOKUP($A62,'Import Peak'!$A$3:EX$99,154,FALSE())-VLOOKUP($A62,'Import Peak Change'!$A$106:EX$202,154,FALSE())),0,(VLOOKUP($A62,'Import Peak'!$A$3:EX$99,154,FALSE())-VLOOKUP($A62,'Import Peak Change'!$A$106:EX$202,154,FALSE())))</f>
        <v>0</v>
      </c>
      <c r="EY62" s="193" t="n">
        <f aca="false">IF(ISERROR(VLOOKUP($A62,'Import Peak'!$A$3:EY$99,155,FALSE())-VLOOKUP($A62,'Import Peak Change'!$A$106:EY$202,155,FALSE())),0,(VLOOKUP($A62,'Import Peak'!$A$3:EY$99,155,FALSE())-VLOOKUP($A62,'Import Peak Change'!$A$106:EY$202,155,FALSE())))</f>
        <v>0</v>
      </c>
      <c r="EZ62" s="193" t="n">
        <f aca="false">IF(ISERROR(VLOOKUP($A62,'Import Peak'!$A$3:EZ$99,156,FALSE())-VLOOKUP($A62,'Import Peak Change'!$A$106:EZ$202,156,FALSE())),0,(VLOOKUP($A62,'Import Peak'!$A$3:EZ$99,156,FALSE())-VLOOKUP($A62,'Import Peak Change'!$A$106:EZ$202,156,FALSE())))</f>
        <v>0</v>
      </c>
      <c r="FA62" s="193" t="n">
        <f aca="false">IF(ISERROR(VLOOKUP($A62,'Import Peak'!$A$3:FA$99,157,FALSE())-VLOOKUP($A62,'Import Peak Change'!$A$106:FA$202,157,FALSE())),0,(VLOOKUP($A62,'Import Peak'!$A$3:FA$99,157,FALSE())-VLOOKUP($A62,'Import Peak Change'!$A$106:FA$202,157,FALSE())))</f>
        <v>0</v>
      </c>
      <c r="FB62" s="193" t="n">
        <f aca="false">IF(ISERROR(VLOOKUP($A62,'Import Peak'!$A$3:FB$99,158,FALSE())-VLOOKUP($A62,'Import Peak Change'!$A$106:FB$202,158,FALSE())),0,(VLOOKUP($A62,'Import Peak'!$A$3:FB$99,158,FALSE())-VLOOKUP($A62,'Import Peak Change'!$A$106:FB$202,158,FALSE())))</f>
        <v>0</v>
      </c>
      <c r="FC62" s="193" t="n">
        <f aca="false">IF(ISERROR(VLOOKUP($A62,'Import Peak'!$A$3:FC$99,159,FALSE())-VLOOKUP($A62,'Import Peak Change'!$A$106:FC$202,159,FALSE())),0,(VLOOKUP($A62,'Import Peak'!$A$3:FC$99,159,FALSE())-VLOOKUP($A62,'Import Peak Change'!$A$106:FC$202,159,FALSE())))</f>
        <v>0</v>
      </c>
      <c r="FD62" s="193" t="n">
        <f aca="false">IF(ISERROR(VLOOKUP($A62,'Import Peak'!$A$3:FD$99,160,FALSE())-VLOOKUP($A62,'Import Peak Change'!$A$106:FD$202,160,FALSE())),0,(VLOOKUP($A62,'Import Peak'!$A$3:FD$99,160,FALSE())-VLOOKUP($A62,'Import Peak Change'!$A$106:FD$202,160,FALSE())))</f>
        <v>0</v>
      </c>
      <c r="FE62" s="193" t="n">
        <f aca="false">IF(ISERROR(VLOOKUP($A62,'Import Peak'!$A$3:FE$99,161,FALSE())-VLOOKUP($A62,'Import Peak Change'!$A$106:FE$202,161,FALSE())),0,(VLOOKUP($A62,'Import Peak'!$A$3:FE$99,161,FALSE())-VLOOKUP($A62,'Import Peak Change'!$A$106:FE$202,161,FALSE())))</f>
        <v>0</v>
      </c>
      <c r="FF62" s="193" t="n">
        <f aca="false">IF(ISERROR(VLOOKUP($A62,'Import Peak'!$A$3:FF$99,162,FALSE())-VLOOKUP($A62,'Import Peak Change'!$A$106:FF$202,162,FALSE())),0,(VLOOKUP($A62,'Import Peak'!$A$3:FF$99,162,FALSE())-VLOOKUP($A62,'Import Peak Change'!$A$106:FF$202,162,FALSE())))</f>
        <v>0</v>
      </c>
      <c r="FG62" s="193" t="n">
        <f aca="false">IF(ISERROR(VLOOKUP($A62,'Import Peak'!$A$3:FG$99,163,FALSE())-VLOOKUP($A62,'Import Peak Change'!$A$106:FG$202,163,FALSE())),0,(VLOOKUP($A62,'Import Peak'!$A$3:FG$99,163,FALSE())-VLOOKUP($A62,'Import Peak Change'!$A$106:FG$202,163,FALSE())))</f>
        <v>0</v>
      </c>
      <c r="FH62" s="193" t="n">
        <f aca="false">IF(ISERROR(VLOOKUP($A62,'Import Peak'!$A$3:FH$99,164,FALSE())-VLOOKUP($A62,'Import Peak Change'!$A$106:FH$202,164,FALSE())),0,(VLOOKUP($A62,'Import Peak'!$A$3:FH$99,164,FALSE())-VLOOKUP($A62,'Import Peak Change'!$A$106:FH$202,164,FALSE())))</f>
        <v>0</v>
      </c>
      <c r="FI62" s="193" t="n">
        <f aca="false">IF(ISERROR(VLOOKUP($A62,'Import Peak'!$A$3:FI$99,165,FALSE())-VLOOKUP($A62,'Import Peak Change'!$A$106:FI$202,165,FALSE())),0,(VLOOKUP($A62,'Import Peak'!$A$3:FI$99,165,FALSE())-VLOOKUP($A62,'Import Peak Change'!$A$106:FI$202,165,FALSE())))</f>
        <v>0</v>
      </c>
      <c r="FJ62" s="193" t="n">
        <f aca="false">IF(ISERROR(VLOOKUP($A62,'Import Peak'!$A$3:FJ$99,166,FALSE())-VLOOKUP($A62,'Import Peak Change'!$A$106:FJ$202,166,FALSE())),0,(VLOOKUP($A62,'Import Peak'!$A$3:FJ$99,166,FALSE())-VLOOKUP($A62,'Import Peak Change'!$A$106:FJ$202,166,FALSE())))</f>
        <v>0</v>
      </c>
      <c r="FK62" s="193" t="n">
        <f aca="false">IF(ISERROR(VLOOKUP($A62,'Import Peak'!$A$3:FK$99,167,FALSE())-VLOOKUP($A62,'Import Peak Change'!$A$106:FK$202,167,FALSE())),0,(VLOOKUP($A62,'Import Peak'!$A$3:FK$99,167,FALSE())-VLOOKUP($A62,'Import Peak Change'!$A$106:FK$202,167,FALSE())))</f>
        <v>0</v>
      </c>
      <c r="FL62" s="193" t="n">
        <f aca="false">IF(ISERROR(VLOOKUP($A62,'Import Peak'!$A$3:FL$99,168,FALSE())-VLOOKUP($A62,'Import Peak Change'!$A$106:FL$202,168,FALSE())),0,(VLOOKUP($A62,'Import Peak'!$A$3:FL$99,168,FALSE())-VLOOKUP($A62,'Import Peak Change'!$A$106:FL$202,168,FALSE())))</f>
        <v>0</v>
      </c>
      <c r="FM62" s="193" t="n">
        <f aca="false">IF(ISERROR(VLOOKUP($A62,'Import Peak'!$A$3:FM$99,169,FALSE())-VLOOKUP($A62,'Import Peak Change'!$A$106:FM$202,169,FALSE())),0,(VLOOKUP($A62,'Import Peak'!$A$3:FM$99,169,FALSE())-VLOOKUP($A62,'Import Peak Change'!$A$106:FM$202,169,FALSE())))</f>
        <v>0</v>
      </c>
      <c r="FN62" s="193" t="n">
        <f aca="false">IF(ISERROR(VLOOKUP($A62,'Import Peak'!$A$3:FN$99,170,FALSE())-VLOOKUP($A62,'Import Peak Change'!$A$106:FN$202,170,FALSE())),0,(VLOOKUP($A62,'Import Peak'!$A$3:FN$99,170,FALSE())-VLOOKUP($A62,'Import Peak Change'!$A$106:FN$202,170,FALSE())))</f>
        <v>0</v>
      </c>
      <c r="FO62" s="193" t="n">
        <f aca="false">IF(ISERROR(VLOOKUP($A62,'Import Peak'!$A$3:FO$99,171,FALSE())-VLOOKUP($A62,'Import Peak Change'!$A$106:FO$202,171,FALSE())),0,(VLOOKUP($A62,'Import Peak'!$A$3:FO$99,171,FALSE())-VLOOKUP($A62,'Import Peak Change'!$A$106:FO$202,171,FALSE())))</f>
        <v>0</v>
      </c>
      <c r="FP62" s="193" t="n">
        <f aca="false">IF(ISERROR(VLOOKUP($A62,'Import Peak'!$A$3:FP$99,172,FALSE())-VLOOKUP($A62,'Import Peak Change'!$A$106:FP$202,172,FALSE())),0,(VLOOKUP($A62,'Import Peak'!$A$3:FP$99,172,FALSE())-VLOOKUP($A62,'Import Peak Change'!$A$106:FP$202,172,FALSE())))</f>
        <v>0</v>
      </c>
      <c r="FQ62" s="193" t="n">
        <f aca="false">IF(ISERROR(VLOOKUP($A62,'Import Peak'!$A$3:FQ$99,173,FALSE())-VLOOKUP($A62,'Import Peak Change'!$A$106:FQ$202,173,FALSE())),0,(VLOOKUP($A62,'Import Peak'!$A$3:FQ$99,173,FALSE())-VLOOKUP($A62,'Import Peak Change'!$A$106:FQ$202,173,FALSE())))</f>
        <v>0</v>
      </c>
      <c r="FR62" s="193" t="n">
        <f aca="false">IF(ISERROR(VLOOKUP($A62,'Import Peak'!$A$3:FR$99,174,FALSE())-VLOOKUP($A62,'Import Peak Change'!$A$106:FR$202,174,FALSE())),0,(VLOOKUP($A62,'Import Peak'!$A$3:FR$99,174,FALSE())-VLOOKUP($A62,'Import Peak Change'!$A$106:FR$202,174,FALSE())))</f>
        <v>0</v>
      </c>
      <c r="FS62" s="193" t="n">
        <f aca="false">IF(ISERROR(VLOOKUP($A62,'Import Peak'!$A$3:FS$99,175,FALSE())-VLOOKUP($A62,'Import Peak Change'!$A$106:FS$202,175,FALSE())),0,(VLOOKUP($A62,'Import Peak'!$A$3:FS$99,175,FALSE())-VLOOKUP($A62,'Import Peak Change'!$A$106:FS$202,175,FALSE())))</f>
        <v>0</v>
      </c>
      <c r="FT62" s="193" t="n">
        <f aca="false">IF(ISERROR(VLOOKUP($A62,'Import Peak'!$A$3:FT$99,176,FALSE())-VLOOKUP($A62,'Import Peak Change'!$A$106:FT$202,176,FALSE())),0,(VLOOKUP($A62,'Import Peak'!$A$3:FT$99,176,FALSE())-VLOOKUP($A62,'Import Peak Change'!$A$106:FT$202,176,FALSE())))</f>
        <v>0</v>
      </c>
      <c r="FU62" s="193" t="n">
        <f aca="false">IF(ISERROR(VLOOKUP($A62,'Import Peak'!$A$3:FU$99,177,FALSE())-VLOOKUP($A62,'Import Peak Change'!$A$106:FU$202,177,FALSE())),0,(VLOOKUP($A62,'Import Peak'!$A$3:FU$99,177,FALSE())-VLOOKUP($A62,'Import Peak Change'!$A$106:FU$202,177,FALSE())))</f>
        <v>0</v>
      </c>
      <c r="FV62" s="193" t="n">
        <f aca="false">IF(ISERROR(VLOOKUP($A62,'Import Peak'!$A$3:FV$99,178,FALSE())-VLOOKUP($A62,'Import Peak Change'!$A$106:FV$202,178,FALSE())),0,(VLOOKUP($A62,'Import Peak'!$A$3:FV$99,178,FALSE())-VLOOKUP($A62,'Import Peak Change'!$A$106:FV$202,178,FALSE())))</f>
        <v>0</v>
      </c>
      <c r="FW62" s="193" t="n">
        <f aca="false">IF(ISERROR(VLOOKUP($A62,'Import Peak'!$A$3:FW$99,179,FALSE())-VLOOKUP($A62,'Import Peak Change'!$A$106:FW$202,179,FALSE())),0,(VLOOKUP($A62,'Import Peak'!$A$3:FW$99,179,FALSE())-VLOOKUP($A62,'Import Peak Change'!$A$106:FW$202,179,FALSE())))</f>
        <v>0</v>
      </c>
      <c r="FX62" s="193" t="n">
        <f aca="false">IF(ISERROR(VLOOKUP($A62,'Import Peak'!$A$3:FX$99,180,FALSE())-VLOOKUP($A62,'Import Peak Change'!$A$106:FX$202,180,FALSE())),0,(VLOOKUP($A62,'Import Peak'!$A$3:FX$99,180,FALSE())-VLOOKUP($A62,'Import Peak Change'!$A$106:FX$202,180,FALSE())))</f>
        <v>0</v>
      </c>
      <c r="FY62" s="193" t="n">
        <f aca="false">IF(ISERROR(VLOOKUP($A62,'Import Peak'!$A$3:FY$99,181,FALSE())-VLOOKUP($A62,'Import Peak Change'!$A$106:FY$202,181,FALSE())),0,(VLOOKUP($A62,'Import Peak'!$A$3:FY$99,181,FALSE())-VLOOKUP($A62,'Import Peak Change'!$A$106:FY$202,181,FALSE())))</f>
        <v>0</v>
      </c>
      <c r="FZ62" s="193" t="n">
        <f aca="false">IF(ISERROR(VLOOKUP($A62,'Import Peak'!$A$3:FZ$99,182,FALSE())-VLOOKUP($A62,'Import Peak Change'!$A$106:FZ$202,182,FALSE())),0,(VLOOKUP($A62,'Import Peak'!$A$3:FZ$99,182,FALSE())-VLOOKUP($A62,'Import Peak Change'!$A$106:FZ$202,182,FALSE())))</f>
        <v>0</v>
      </c>
      <c r="GA62" s="193" t="n">
        <f aca="false">IF(ISERROR(VLOOKUP($A62,'Import Peak'!$A$3:GA$99,183,FALSE())-VLOOKUP($A62,'Import Peak Change'!$A$106:GA$202,183,FALSE())),0,(VLOOKUP($A62,'Import Peak'!$A$3:GA$99,183,FALSE())-VLOOKUP($A62,'Import Peak Change'!$A$106:GA$202,183,FALSE())))</f>
        <v>0</v>
      </c>
      <c r="GB62" s="193" t="n">
        <f aca="false">IF(ISERROR(VLOOKUP($A62,'Import Peak'!$A$3:GB$99,184,FALSE())-VLOOKUP($A62,'Import Peak Change'!$A$106:GB$202,184,FALSE())),0,(VLOOKUP($A62,'Import Peak'!$A$3:GB$99,184,FALSE())-VLOOKUP($A62,'Import Peak Change'!$A$106:GB$202,184,FALSE())))</f>
        <v>0</v>
      </c>
      <c r="GC62" s="193" t="n">
        <f aca="false">IF(ISERROR(VLOOKUP($A62,'Import Peak'!$A$3:GC$99,185,FALSE())-VLOOKUP($A62,'Import Peak Change'!$A$106:GC$202,185,FALSE())),0,(VLOOKUP($A62,'Import Peak'!$A$3:GC$99,185,FALSE())-VLOOKUP($A62,'Import Peak Change'!$A$106:GC$202,185,FALSE())))</f>
        <v>0</v>
      </c>
      <c r="GD62" s="193" t="n">
        <f aca="false">IF(ISERROR(VLOOKUP($A62,'Import Peak'!$A$3:GD$99,186,FALSE())-VLOOKUP($A62,'Import Peak Change'!$A$106:GD$202,186,FALSE())),0,(VLOOKUP($A62,'Import Peak'!$A$3:GD$99,186,FALSE())-VLOOKUP($A62,'Import Peak Change'!$A$106:GD$202,186,FALSE())))</f>
        <v>0</v>
      </c>
      <c r="GE62" s="193" t="n">
        <f aca="false">IF(ISERROR(VLOOKUP($A62,'Import Peak'!$A$3:GE$99,187,FALSE())-VLOOKUP($A62,'Import Peak Change'!$A$106:GE$202,187,FALSE())),0,(VLOOKUP($A62,'Import Peak'!$A$3:GE$99,187,FALSE())-VLOOKUP($A62,'Import Peak Change'!$A$106:GE$202,187,FALSE())))</f>
        <v>0</v>
      </c>
      <c r="GF62" s="193" t="n">
        <f aca="false">IF(ISERROR(VLOOKUP($A62,'Import Peak'!$A$3:GF$99,188,FALSE())-VLOOKUP($A62,'Import Peak Change'!$A$106:GF$202,188,FALSE())),0,(VLOOKUP($A62,'Import Peak'!$A$3:GF$99,188,FALSE())-VLOOKUP($A62,'Import Peak Change'!$A$106:GF$202,188,FALSE())))</f>
        <v>0</v>
      </c>
      <c r="GG62" s="193" t="n">
        <f aca="false">IF(ISERROR(VLOOKUP($A62,'Import Peak'!$A$3:GG$99,189,FALSE())-VLOOKUP($A62,'Import Peak Change'!$A$106:GG$202,189,FALSE())),0,(VLOOKUP($A62,'Import Peak'!$A$3:GG$99,189,FALSE())-VLOOKUP($A62,'Import Peak Change'!$A$106:GG$202,189,FALSE())))</f>
        <v>0</v>
      </c>
      <c r="GH62" s="193" t="n">
        <f aca="false">IF(ISERROR(VLOOKUP($A62,'Import Peak'!$A$3:GH$99,190,FALSE())-VLOOKUP($A62,'Import Peak Change'!$A$106:GH$202,190,FALSE())),0,(VLOOKUP($A62,'Import Peak'!$A$3:GH$99,190,FALSE())-VLOOKUP($A62,'Import Peak Change'!$A$106:GH$202,190,FALSE())))</f>
        <v>0</v>
      </c>
      <c r="GI62" s="193" t="n">
        <f aca="false">IF(ISERROR(VLOOKUP($A62,'Import Peak'!$A$3:GI$99,191,FALSE())-VLOOKUP($A62,'Import Peak Change'!$A$106:GI$202,191,FALSE())),0,(VLOOKUP($A62,'Import Peak'!$A$3:GI$99,191,FALSE())-VLOOKUP($A62,'Import Peak Change'!$A$106:GI$202,191,FALSE())))</f>
        <v>0</v>
      </c>
      <c r="GJ62" s="193" t="n">
        <f aca="false">IF(ISERROR(VLOOKUP($A62,'Import Peak'!$A$3:GJ$99,192,FALSE())-VLOOKUP($A62,'Import Peak Change'!$A$106:GJ$202,192,FALSE())),0,(VLOOKUP($A62,'Import Peak'!$A$3:GJ$99,192,FALSE())-VLOOKUP($A62,'Import Peak Change'!$A$106:GJ$202,192,FALSE())))</f>
        <v>0</v>
      </c>
      <c r="GK62" s="193" t="n">
        <f aca="false">IF(ISERROR(VLOOKUP($A62,'Import Peak'!$A$3:GK$99,193,FALSE())-VLOOKUP($A62,'Import Peak Change'!$A$106:GK$202,193,FALSE())),0,(VLOOKUP($A62,'Import Peak'!$A$3:GK$99,193,FALSE())-VLOOKUP($A62,'Import Peak Change'!$A$106:GK$202,193,FALSE())))</f>
        <v>0</v>
      </c>
      <c r="GL62" s="193" t="n">
        <f aca="false">IF(ISERROR(VLOOKUP($A62,'Import Peak'!$A$3:GL$99,194,FALSE())-VLOOKUP($A62,'Import Peak Change'!$A$106:GL$202,194,FALSE())),0,(VLOOKUP($A62,'Import Peak'!$A$3:GL$99,194,FALSE())-VLOOKUP($A62,'Import Peak Change'!$A$106:GL$202,194,FALSE())))</f>
        <v>0</v>
      </c>
      <c r="GM62" s="193" t="n">
        <f aca="false">IF(ISERROR(VLOOKUP($A62,'Import Peak'!$A$3:GM$99,195,FALSE())-VLOOKUP($A62,'Import Peak Change'!$A$106:GM$202,195,FALSE())),0,(VLOOKUP($A62,'Import Peak'!$A$3:GM$99,195,FALSE())-VLOOKUP($A62,'Import Peak Change'!$A$106:GM$202,195,FALSE())))</f>
        <v>0</v>
      </c>
      <c r="GN62" s="193" t="n">
        <f aca="false">IF(ISERROR(VLOOKUP($A62,'Import Peak'!$A$3:GN$99,196,FALSE())-VLOOKUP($A62,'Import Peak Change'!$A$106:GN$202,196,FALSE())),0,(VLOOKUP($A62,'Import Peak'!$A$3:GN$99,196,FALSE())-VLOOKUP($A62,'Import Peak Change'!$A$106:GN$202,196,FALSE())))</f>
        <v>0</v>
      </c>
      <c r="GO62" s="193" t="n">
        <f aca="false">IF(ISERROR(VLOOKUP($A62,'Import Peak'!$A$3:GO$99,197,FALSE())-VLOOKUP($A62,'Import Peak Change'!$A$106:GO$202,197,FALSE())),0,(VLOOKUP($A62,'Import Peak'!$A$3:GO$99,197,FALSE())-VLOOKUP($A62,'Import Peak Change'!$A$106:GO$202,197,FALSE())))</f>
        <v>0</v>
      </c>
      <c r="GP62" s="193" t="n">
        <f aca="false">IF(ISERROR(VLOOKUP($A62,'Import Peak'!$A$3:GP$99,198,FALSE())-VLOOKUP($A62,'Import Peak Change'!$A$106:GP$202,198,FALSE())),0,(VLOOKUP($A62,'Import Peak'!$A$3:GP$99,198,FALSE())-VLOOKUP($A62,'Import Peak Change'!$A$106:GP$202,198,FALSE())))</f>
        <v>0</v>
      </c>
      <c r="GQ62" s="193" t="n">
        <f aca="false">IF(ISERROR(VLOOKUP($A62,'Import Peak'!$A$3:GQ$99,199,FALSE())-VLOOKUP($A62,'Import Peak Change'!$A$106:GQ$202,199,FALSE())),0,(VLOOKUP($A62,'Import Peak'!$A$3:GQ$99,199,FALSE())-VLOOKUP($A62,'Import Peak Change'!$A$106:GQ$202,199,FALSE())))</f>
        <v>0</v>
      </c>
      <c r="GR62" s="193" t="n">
        <f aca="false">IF(ISERROR(VLOOKUP($A62,'Import Peak'!$A$3:GR$99,200,FALSE())-VLOOKUP($A62,'Import Peak Change'!$A$106:GR$202,200,FALSE())),0,(VLOOKUP($A62,'Import Peak'!$A$3:GR$99,200,FALSE())-VLOOKUP($A62,'Import Peak Change'!$A$106:GR$202,200,FALSE())))</f>
        <v>0</v>
      </c>
      <c r="GS62" s="193" t="n">
        <f aca="false">IF(ISERROR(VLOOKUP($A62,'Import Peak'!$A$3:GS$99,201,FALSE())-VLOOKUP($A62,'Import Peak Change'!$A$106:GS$202,201,FALSE())),0,(VLOOKUP($A62,'Import Peak'!$A$3:GS$99,201,FALSE())-VLOOKUP($A62,'Import Peak Change'!$A$106:GS$202,201,FALSE())))</f>
        <v>0</v>
      </c>
      <c r="GT62" s="193" t="n">
        <f aca="false">IF(ISERROR(VLOOKUP($A62,'Import Peak'!$A$3:GT$99,202,FALSE())-VLOOKUP($A62,'Import Peak Change'!$A$106:GT$202,202,FALSE())),0,(VLOOKUP($A62,'Import Peak'!$A$3:GT$99,202,FALSE())-VLOOKUP($A62,'Import Peak Change'!$A$106:GT$202,202,FALSE())))</f>
        <v>0</v>
      </c>
      <c r="GU62" s="193" t="n">
        <f aca="false">IF(ISERROR(VLOOKUP($A62,'Import Peak'!$A$3:GU$99,203,FALSE())-VLOOKUP($A62,'Import Peak Change'!$A$106:GU$202,203,FALSE())),0,(VLOOKUP($A62,'Import Peak'!$A$3:GU$99,203,FALSE())-VLOOKUP($A62,'Import Peak Change'!$A$106:GU$202,203,FALSE())))</f>
        <v>0</v>
      </c>
      <c r="GV62" s="193" t="n">
        <f aca="false">IF(ISERROR(VLOOKUP($A62,'Import Peak'!$A$3:GV$99,204,FALSE())-VLOOKUP($A62,'Import Peak Change'!$A$106:GV$202,204,FALSE())),0,(VLOOKUP($A62,'Import Peak'!$A$3:GV$99,204,FALSE())-VLOOKUP($A62,'Import Peak Change'!$A$106:GV$202,204,FALSE())))</f>
        <v>0</v>
      </c>
      <c r="GW62" s="193" t="n">
        <f aca="false">IF(ISERROR(VLOOKUP($A62,'Import Peak'!$A$3:GW$99,205,FALSE())-VLOOKUP($A62,'Import Peak Change'!$A$106:GW$202,205,FALSE())),0,(VLOOKUP($A62,'Import Peak'!$A$3:GW$99,205,FALSE())-VLOOKUP($A62,'Import Peak Change'!$A$106:GW$202,205,FALSE())))</f>
        <v>0</v>
      </c>
      <c r="GX62" s="193" t="n">
        <f aca="false">IF(ISERROR(VLOOKUP($A62,'Import Peak'!$A$3:GX$99,206,FALSE())-VLOOKUP($A62,'Import Peak Change'!$A$106:GX$202,206,FALSE())),0,(VLOOKUP($A62,'Import Peak'!$A$3:GX$99,206,FALSE())-VLOOKUP($A62,'Import Peak Change'!$A$106:GX$202,206,FALSE())))</f>
        <v>0</v>
      </c>
      <c r="GY62" s="193" t="n">
        <f aca="false">IF(ISERROR(VLOOKUP($A62,'Import Peak'!$A$3:GY$99,207,FALSE())-VLOOKUP($A62,'Import Peak Change'!$A$106:GY$202,207,FALSE())),0,(VLOOKUP($A62,'Import Peak'!$A$3:GY$99,207,FALSE())-VLOOKUP($A62,'Import Peak Change'!$A$106:GY$202,207,FALSE())))</f>
        <v>0</v>
      </c>
      <c r="GZ62" s="193" t="n">
        <f aca="false">IF(ISERROR(VLOOKUP($A62,'Import Peak'!$A$3:GZ$99,208,FALSE())-VLOOKUP($A62,'Import Peak Change'!$A$106:GZ$202,208,FALSE())),0,(VLOOKUP($A62,'Import Peak'!$A$3:GZ$99,208,FALSE())-VLOOKUP($A62,'Import Peak Change'!$A$106:GZ$202,208,FALSE())))</f>
        <v>0</v>
      </c>
      <c r="HA62" s="193" t="n">
        <f aca="false">IF(ISERROR(VLOOKUP($A62,'Import Peak'!$A$3:HA$99,209,FALSE())-VLOOKUP($A62,'Import Peak Change'!$A$106:HA$202,209,FALSE())),0,(VLOOKUP($A62,'Import Peak'!$A$3:HA$99,209,FALSE())-VLOOKUP($A62,'Import Peak Change'!$A$106:HA$202,209,FALSE())))</f>
        <v>0</v>
      </c>
      <c r="HB62" s="193" t="n">
        <f aca="false">IF(ISERROR(VLOOKUP($A62,'Import Peak'!$A$3:HB$99,210,FALSE())-VLOOKUP($A62,'Import Peak Change'!$A$106:HB$202,210,FALSE())),0,(VLOOKUP($A62,'Import Peak'!$A$3:HB$99,210,FALSE())-VLOOKUP($A62,'Import Peak Change'!$A$106:HB$202,210,FALSE())))</f>
        <v>0</v>
      </c>
      <c r="HC62" s="193" t="n">
        <f aca="false">IF(ISERROR(VLOOKUP($A62,'Import Peak'!$A$3:HC$99,211,FALSE())-VLOOKUP($A62,'Import Peak Change'!$A$106:HC$202,211,FALSE())),0,(VLOOKUP($A62,'Import Peak'!$A$3:HC$99,211,FALSE())-VLOOKUP($A62,'Import Peak Change'!$A$106:HC$202,211,FALSE())))</f>
        <v>0</v>
      </c>
      <c r="HD62" s="193" t="n">
        <f aca="false">IF(ISERROR(VLOOKUP($A62,'Import Peak'!$A$3:HD$99,212,FALSE())-VLOOKUP($A62,'Import Peak Change'!$A$106:HD$202,212,FALSE())),0,(VLOOKUP($A62,'Import Peak'!$A$3:HD$99,212,FALSE())-VLOOKUP($A62,'Import Peak Change'!$A$106:HD$202,212,FALSE())))</f>
        <v>0</v>
      </c>
      <c r="HE62" s="193" t="n">
        <f aca="false">IF(ISERROR(VLOOKUP($A62,'Import Peak'!$A$3:HE$99,213,FALSE())-VLOOKUP($A62,'Import Peak Change'!$A$106:HE$202,213,FALSE())),0,(VLOOKUP($A62,'Import Peak'!$A$3:HE$99,213,FALSE())-VLOOKUP($A62,'Import Peak Change'!$A$106:HE$202,213,FALSE())))</f>
        <v>0</v>
      </c>
      <c r="HF62" s="193" t="n">
        <f aca="false">IF(ISERROR(VLOOKUP($A62,'Import Peak'!$A$3:HF$99,214,FALSE())-VLOOKUP($A62,'Import Peak Change'!$A$106:HF$202,214,FALSE())),0,(VLOOKUP($A62,'Import Peak'!$A$3:HF$99,214,FALSE())-VLOOKUP($A62,'Import Peak Change'!$A$106:HF$202,214,FALSE())))</f>
        <v>0</v>
      </c>
      <c r="HG62" s="193" t="n">
        <f aca="false">IF(ISERROR(VLOOKUP($A62,'Import Peak'!$A$3:HG$99,215,FALSE())-VLOOKUP($A62,'Import Peak Change'!$A$106:HG$202,215,FALSE())),0,(VLOOKUP($A62,'Import Peak'!$A$3:HG$99,215,FALSE())-VLOOKUP($A62,'Import Peak Change'!$A$106:HG$202,215,FALSE())))</f>
        <v>0</v>
      </c>
      <c r="HH62" s="193" t="n">
        <f aca="false">IF(ISERROR(VLOOKUP($A62,'Import Peak'!$A$3:HH$99,216,FALSE())-VLOOKUP($A62,'Import Peak Change'!$A$106:HH$202,216,FALSE())),0,(VLOOKUP($A62,'Import Peak'!$A$3:HH$99,216,FALSE())-VLOOKUP($A62,'Import Peak Change'!$A$106:HH$202,216,FALSE())))</f>
        <v>0</v>
      </c>
      <c r="HI62" s="193" t="n">
        <f aca="false">IF(ISERROR(VLOOKUP($A62,'Import Peak'!$A$3:HI$99,217,FALSE())-VLOOKUP($A62,'Import Peak Change'!$A$106:HI$202,217,FALSE())),0,(VLOOKUP($A62,'Import Peak'!$A$3:HI$99,217,FALSE())-VLOOKUP($A62,'Import Peak Change'!$A$106:HI$202,217,FALSE())))</f>
        <v>0</v>
      </c>
      <c r="HJ62" s="193" t="n">
        <f aca="false">IF(ISERROR(VLOOKUP($A62,'Import Peak'!$A$3:HJ$99,218,FALSE())-VLOOKUP($A62,'Import Peak Change'!$A$106:HJ$202,218,FALSE())),0,(VLOOKUP($A62,'Import Peak'!$A$3:HJ$99,218,FALSE())-VLOOKUP($A62,'Import Peak Change'!$A$106:HJ$202,218,FALSE())))</f>
        <v>0</v>
      </c>
      <c r="HK62" s="193" t="n">
        <f aca="false">IF(ISERROR(VLOOKUP($A62,'Import Peak'!$A$3:HK$99,219,FALSE())-VLOOKUP($A62,'Import Peak Change'!$A$106:HK$202,219,FALSE())),0,(VLOOKUP($A62,'Import Peak'!$A$3:HK$99,219,FALSE())-VLOOKUP($A62,'Import Peak Change'!$A$106:HK$202,219,FALSE())))</f>
        <v>0</v>
      </c>
      <c r="HL62" s="193" t="n">
        <f aca="false">IF(ISERROR(VLOOKUP($A62,'Import Peak'!$A$3:HL$99,220,FALSE())-VLOOKUP($A62,'Import Peak Change'!$A$106:HL$202,220,FALSE())),0,(VLOOKUP($A62,'Import Peak'!$A$3:HL$99,220,FALSE())-VLOOKUP($A62,'Import Peak Change'!$A$106:HL$202,220,FALSE())))</f>
        <v>0</v>
      </c>
      <c r="HM62" s="193" t="n">
        <f aca="false">IF(ISERROR(VLOOKUP($A62,'Import Peak'!$A$3:HM$99,221,FALSE())-VLOOKUP($A62,'Import Peak Change'!$A$106:HM$202,221,FALSE())),0,(VLOOKUP($A62,'Import Peak'!$A$3:HM$99,221,FALSE())-VLOOKUP($A62,'Import Peak Change'!$A$106:HM$202,221,FALSE())))</f>
        <v>0</v>
      </c>
      <c r="HN62" s="193" t="n">
        <f aca="false">IF(ISERROR(VLOOKUP($A62,'Import Peak'!$A$3:HN$99,222,FALSE())-VLOOKUP($A62,'Import Peak Change'!$A$106:HN$202,222,FALSE())),0,(VLOOKUP($A62,'Import Peak'!$A$3:HN$99,222,FALSE())-VLOOKUP($A62,'Import Peak Change'!$A$106:HN$202,222,FALSE())))</f>
        <v>0</v>
      </c>
      <c r="HO62" s="193" t="n">
        <f aca="false">IF(ISERROR(VLOOKUP($A62,'Import Peak'!$A$3:HO$99,223,FALSE())-VLOOKUP($A62,'Import Peak Change'!$A$106:HO$202,223,FALSE())),0,(VLOOKUP($A62,'Import Peak'!$A$3:HO$99,223,FALSE())-VLOOKUP($A62,'Import Peak Change'!$A$106:HO$202,223,FALSE())))</f>
        <v>0</v>
      </c>
      <c r="HP62" s="193" t="n">
        <f aca="false">IF(ISERROR(VLOOKUP($A62,'Import Peak'!$A$3:HP$99,224,FALSE())-VLOOKUP($A62,'Import Peak Change'!$A$106:HP$202,224,FALSE())),0,(VLOOKUP($A62,'Import Peak'!$A$3:HP$99,224,FALSE())-VLOOKUP($A62,'Import Peak Change'!$A$106:HP$202,224,FALSE())))</f>
        <v>0</v>
      </c>
      <c r="HQ62" s="193" t="n">
        <f aca="false">IF(ISERROR(VLOOKUP($A62,'Import Peak'!$A$3:HQ$99,225,FALSE())-VLOOKUP($A62,'Import Peak Change'!$A$106:HQ$202,225,FALSE())),0,(VLOOKUP($A62,'Import Peak'!$A$3:HQ$99,225,FALSE())-VLOOKUP($A62,'Import Peak Change'!$A$106:HQ$202,225,FALSE())))</f>
        <v>0</v>
      </c>
      <c r="HR62" s="193" t="n">
        <f aca="false">IF(ISERROR(VLOOKUP($A62,'Import Peak'!$A$3:HR$99,226,FALSE())-VLOOKUP($A62,'Import Peak Change'!$A$106:HR$202,226,FALSE())),0,(VLOOKUP($A62,'Import Peak'!$A$3:HR$99,226,FALSE())-VLOOKUP($A62,'Import Peak Change'!$A$106:HR$202,226,FALSE())))</f>
        <v>0</v>
      </c>
      <c r="HS62" s="193" t="n">
        <f aca="false">IF(ISERROR(VLOOKUP($A62,'Import Peak'!$A$3:HS$99,227,FALSE())-VLOOKUP($A62,'Import Peak Change'!$A$106:HS$202,227,FALSE())),0,(VLOOKUP($A62,'Import Peak'!$A$3:HS$99,227,FALSE())-VLOOKUP($A62,'Import Peak Change'!$A$106:HS$202,227,FALSE())))</f>
        <v>0</v>
      </c>
      <c r="HT62" s="193" t="n">
        <f aca="false">IF(ISERROR(VLOOKUP($A62,'Import Peak'!$A$3:HT$99,228,FALSE())-VLOOKUP($A62,'Import Peak Change'!$A$106:HT$202,228,FALSE())),0,(VLOOKUP($A62,'Import Peak'!$A$3:HT$99,228,FALSE())-VLOOKUP($A62,'Import Peak Change'!$A$106:HT$202,228,FALSE())))</f>
        <v>0</v>
      </c>
      <c r="HU62" s="193" t="n">
        <f aca="false">IF(ISERROR(VLOOKUP($A62,'Import Peak'!$A$3:HU$99,229,FALSE())-VLOOKUP($A62,'Import Peak Change'!$A$106:HU$202,229,FALSE())),0,(VLOOKUP($A62,'Import Peak'!$A$3:HU$99,229,FALSE())-VLOOKUP($A62,'Import Peak Change'!$A$106:HU$202,229,FALSE())))</f>
        <v>0</v>
      </c>
      <c r="HV62" s="193" t="n">
        <f aca="false">IF(ISERROR(VLOOKUP($A62,'Import Peak'!$A$3:HV$99,230,FALSE())-VLOOKUP($A62,'Import Peak Change'!$A$106:HV$202,230,FALSE())),0,(VLOOKUP($A62,'Import Peak'!$A$3:HV$99,230,FALSE())-VLOOKUP($A62,'Import Peak Change'!$A$106:HV$202,230,FALSE())))</f>
        <v>0</v>
      </c>
      <c r="HW62" s="193" t="n">
        <f aca="false">IF(ISERROR(VLOOKUP($A62,'Import Peak'!$A$3:HW$99,231,FALSE())-VLOOKUP($A62,'Import Peak Change'!$A$106:HW$202,231,FALSE())),0,(VLOOKUP($A62,'Import Peak'!$A$3:HW$99,231,FALSE())-VLOOKUP($A62,'Import Peak Change'!$A$106:HW$202,231,FALSE())))</f>
        <v>0</v>
      </c>
      <c r="HX62" s="193" t="n">
        <f aca="false">IF(ISERROR(VLOOKUP($A62,'Import Peak'!$A$3:HX$99,232,FALSE())-VLOOKUP($A62,'Import Peak Change'!$A$106:HX$202,232,FALSE())),0,(VLOOKUP($A62,'Import Peak'!$A$3:HX$99,232,FALSE())-VLOOKUP($A62,'Import Peak Change'!$A$106:HX$202,232,FALSE())))</f>
        <v>0</v>
      </c>
      <c r="HY62" s="193" t="n">
        <f aca="false">IF(ISERROR(VLOOKUP($A62,'Import Peak'!$A$3:HY$99,233,FALSE())-VLOOKUP($A62,'Import Peak Change'!$A$106:HY$202,233,FALSE())),0,(VLOOKUP($A62,'Import Peak'!$A$3:HY$99,233,FALSE())-VLOOKUP($A62,'Import Peak Change'!$A$106:HY$202,233,FALSE())))</f>
        <v>0</v>
      </c>
      <c r="HZ62" s="193" t="n">
        <f aca="false">IF(ISERROR(VLOOKUP($A62,'Import Peak'!$A$3:HZ$99,234,FALSE())-VLOOKUP($A62,'Import Peak Change'!$A$106:HZ$202,234,FALSE())),0,(VLOOKUP($A62,'Import Peak'!$A$3:HZ$99,234,FALSE())-VLOOKUP($A62,'Import Peak Change'!$A$106:HZ$202,234,FALSE())))</f>
        <v>0</v>
      </c>
      <c r="IA62" s="193" t="n">
        <f aca="false">IF(ISERROR(VLOOKUP($A62,'Import Peak'!$A$3:IA$99,235,FALSE())-VLOOKUP($A62,'Import Peak Change'!$A$106:IA$202,235,FALSE())),0,(VLOOKUP($A62,'Import Peak'!$A$3:IA$99,235,FALSE())-VLOOKUP($A62,'Import Peak Change'!$A$106:IA$202,235,FALSE())))</f>
        <v>0</v>
      </c>
      <c r="IB62" s="193" t="n">
        <f aca="false">IF(ISERROR(VLOOKUP($A62,'Import Peak'!$A$3:IB$99,236,FALSE())-VLOOKUP($A62,'Import Peak Change'!$A$106:IB$202,236,FALSE())),0,(VLOOKUP($A62,'Import Peak'!$A$3:IB$99,236,FALSE())-VLOOKUP($A62,'Import Peak Change'!$A$106:IB$202,236,FALSE())))</f>
        <v>0</v>
      </c>
      <c r="IC62" s="193" t="n">
        <f aca="false">IF(ISERROR(VLOOKUP($A62,'Import Peak'!$A$3:IC$99,237,FALSE())-VLOOKUP($A62,'Import Peak Change'!$A$106:IC$202,237,FALSE())),0,(VLOOKUP($A62,'Import Peak'!$A$3:IC$99,237,FALSE())-VLOOKUP($A62,'Import Peak Change'!$A$106:IC$202,237,FALSE())))</f>
        <v>0</v>
      </c>
      <c r="ID62" s="193" t="n">
        <f aca="false">IF(ISERROR(VLOOKUP($A62,'Import Peak'!$A$3:ID$99,238,FALSE())-VLOOKUP($A62,'Import Peak Change'!$A$106:ID$202,238,FALSE())),0,(VLOOKUP($A62,'Import Peak'!$A$3:ID$99,238,FALSE())-VLOOKUP($A62,'Import Peak Change'!$A$106:ID$202,238,FALSE())))</f>
        <v>0</v>
      </c>
      <c r="IE62" s="193" t="n">
        <f aca="false">IF(ISERROR(VLOOKUP($A62,'Import Peak'!$A$3:IE$99,239,FALSE())-VLOOKUP($A62,'Import Peak Change'!$A$106:IE$202,239,FALSE())),0,(VLOOKUP($A62,'Import Peak'!$A$3:IE$99,239,FALSE())-VLOOKUP($A62,'Import Peak Change'!$A$106:IE$202,239,FALSE())))</f>
        <v>0</v>
      </c>
    </row>
    <row r="63" customFormat="false" ht="12.75" hidden="false" customHeight="false" outlineLevel="0" collapsed="false">
      <c r="A63" s="201" t="str">
        <f aca="false">IF('Import Peak'!A60=0,"",'Import Peak'!A60)</f>
        <v/>
      </c>
      <c r="B63" s="193"/>
      <c r="C63" s="193"/>
      <c r="D63" s="193"/>
      <c r="E63" s="193"/>
      <c r="F63" s="193"/>
      <c r="G63" s="193" t="n">
        <f aca="false">IF(ISERROR(VLOOKUP($A63,'Import Peak'!$A$3:G$99,7,FALSE())-VLOOKUP($A63,'Import Peak Change'!$A$106:G$202,7,FALSE())),0,(VLOOKUP($A63,'Import Peak'!$A$3:G$99,7,FALSE())-VLOOKUP($A63,'Import Peak Change'!$A$106:G$202,7,FALSE())))</f>
        <v>0</v>
      </c>
      <c r="H63" s="193" t="n">
        <f aca="false">IF(ISERROR(VLOOKUP($A63,'Import Peak'!$A$3:H$99,8,FALSE())-VLOOKUP($A63,'Import Peak Change'!$A$106:H$202,8,FALSE())),0,(VLOOKUP($A63,'Import Peak'!$A$3:H$99,8,FALSE())-VLOOKUP($A63,'Import Peak Change'!$A$106:H$202,8,FALSE())))</f>
        <v>0</v>
      </c>
      <c r="I63" s="193" t="n">
        <f aca="false">IF(ISERROR(VLOOKUP($A63,'Import Peak'!$A$3:I$99,9,FALSE())-VLOOKUP($A63,'Import Peak Change'!$A$106:I$202,9,FALSE())),0,(VLOOKUP($A63,'Import Peak'!$A$3:I$99,9,FALSE())-VLOOKUP($A63,'Import Peak Change'!$A$106:I$202,9,FALSE())))</f>
        <v>0</v>
      </c>
      <c r="J63" s="193" t="n">
        <f aca="false">IF(ISERROR(VLOOKUP($A63,'Import Peak'!$A$3:J$99,10,FALSE())-VLOOKUP($A63,'Import Peak Change'!$A$106:J$202,10,FALSE())),0,(VLOOKUP($A63,'Import Peak'!$A$3:J$99,10,FALSE())-VLOOKUP($A63,'Import Peak Change'!$A$106:J$202,10,FALSE())))</f>
        <v>0</v>
      </c>
      <c r="K63" s="193" t="n">
        <f aca="false">IF(ISERROR(VLOOKUP($A63,'Import Peak'!$A$3:K$99,11,FALSE())-VLOOKUP($A63,'Import Peak Change'!$A$106:K$202,11,FALSE())),0,(VLOOKUP($A63,'Import Peak'!$A$3:K$99,11,FALSE())-VLOOKUP($A63,'Import Peak Change'!$A$106:K$202,11,FALSE())))</f>
        <v>0</v>
      </c>
      <c r="L63" s="193" t="n">
        <f aca="false">IF(ISERROR(VLOOKUP($A63,'Import Peak'!$A$3:L$99,12,FALSE())-VLOOKUP($A63,'Import Peak Change'!$A$106:L$202,12,FALSE())),0,(VLOOKUP($A63,'Import Peak'!$A$3:L$99,12,FALSE())-VLOOKUP($A63,'Import Peak Change'!$A$106:L$202,12,FALSE())))</f>
        <v>0</v>
      </c>
      <c r="M63" s="193" t="n">
        <f aca="false">IF(ISERROR(VLOOKUP($A63,'Import Peak'!$A$3:M$99,13,FALSE())-VLOOKUP($A63,'Import Peak Change'!$A$106:M$202,13,FALSE())),0,(VLOOKUP($A63,'Import Peak'!$A$3:M$99,13,FALSE())-VLOOKUP($A63,'Import Peak Change'!$A$106:M$202,13,FALSE())))</f>
        <v>0</v>
      </c>
      <c r="N63" s="193" t="n">
        <f aca="false">IF(ISERROR(VLOOKUP($A63,'Import Peak'!$A$3:N$99,14,FALSE())-VLOOKUP($A63,'Import Peak Change'!$A$106:N$202,14,FALSE())),0,(VLOOKUP($A63,'Import Peak'!$A$3:N$99,14,FALSE())-VLOOKUP($A63,'Import Peak Change'!$A$106:N$202,14,FALSE())))</f>
        <v>0</v>
      </c>
      <c r="O63" s="193" t="n">
        <f aca="false">IF(ISERROR(VLOOKUP($A63,'Import Peak'!$A$3:O$99,15,FALSE())-VLOOKUP($A63,'Import Peak Change'!$A$106:O$202,15,FALSE())),0,(VLOOKUP($A63,'Import Peak'!$A$3:O$99,15,FALSE())-VLOOKUP($A63,'Import Peak Change'!$A$106:O$202,15,FALSE())))</f>
        <v>0</v>
      </c>
      <c r="P63" s="193" t="n">
        <f aca="false">IF(ISERROR(VLOOKUP($A63,'Import Peak'!$A$3:P$99,16,FALSE())-VLOOKUP($A63,'Import Peak Change'!$A$106:P$202,16,FALSE())),0,(VLOOKUP($A63,'Import Peak'!$A$3:P$99,16,FALSE())-VLOOKUP($A63,'Import Peak Change'!$A$106:P$202,16,FALSE())))</f>
        <v>0</v>
      </c>
      <c r="Q63" s="193" t="n">
        <f aca="false">IF(ISERROR(VLOOKUP($A63,'Import Peak'!$A$3:Q$99,17,FALSE())-VLOOKUP($A63,'Import Peak Change'!$A$106:Q$202,17,FALSE())),0,(VLOOKUP($A63,'Import Peak'!$A$3:Q$99,17,FALSE())-VLOOKUP($A63,'Import Peak Change'!$A$106:Q$202,17,FALSE())))</f>
        <v>0</v>
      </c>
      <c r="R63" s="193" t="n">
        <f aca="false">IF(ISERROR(VLOOKUP($A63,'Import Peak'!$A$3:R$99,18,FALSE())-VLOOKUP($A63,'Import Peak Change'!$A$106:R$202,18,FALSE())),0,(VLOOKUP($A63,'Import Peak'!$A$3:R$99,18,FALSE())-VLOOKUP($A63,'Import Peak Change'!$A$106:R$202,18,FALSE())))</f>
        <v>0</v>
      </c>
      <c r="S63" s="193" t="n">
        <f aca="false">IF(ISERROR(VLOOKUP($A63,'Import Peak'!$A$3:S$99,19,FALSE())-VLOOKUP($A63,'Import Peak Change'!$A$106:S$202,19,FALSE())),0,(VLOOKUP($A63,'Import Peak'!$A$3:S$99,19,FALSE())-VLOOKUP($A63,'Import Peak Change'!$A$106:S$202,19,FALSE())))</f>
        <v>0</v>
      </c>
      <c r="T63" s="193" t="n">
        <f aca="false">IF(ISERROR(VLOOKUP($A63,'Import Peak'!$A$3:T$99,20,FALSE())-VLOOKUP($A63,'Import Peak Change'!$A$106:T$202,20,FALSE())),0,(VLOOKUP($A63,'Import Peak'!$A$3:T$99,20,FALSE())-VLOOKUP($A63,'Import Peak Change'!$A$106:T$202,20,FALSE())))</f>
        <v>0</v>
      </c>
      <c r="U63" s="193" t="n">
        <f aca="false">IF(ISERROR(VLOOKUP($A63,'Import Peak'!$A$3:U$99,21,FALSE())-VLOOKUP($A63,'Import Peak Change'!$A$106:U$202,21,FALSE())),0,(VLOOKUP($A63,'Import Peak'!$A$3:U$99,21,FALSE())-VLOOKUP($A63,'Import Peak Change'!$A$106:U$202,21,FALSE())))</f>
        <v>0</v>
      </c>
      <c r="V63" s="193" t="n">
        <f aca="false">IF(ISERROR(VLOOKUP($A63,'Import Peak'!$A$3:V$99,22,FALSE())-VLOOKUP($A63,'Import Peak Change'!$A$106:V$202,22,FALSE())),0,(VLOOKUP($A63,'Import Peak'!$A$3:V$99,22,FALSE())-VLOOKUP($A63,'Import Peak Change'!$A$106:V$202,22,FALSE())))</f>
        <v>0</v>
      </c>
      <c r="W63" s="193" t="n">
        <f aca="false">IF(ISERROR(VLOOKUP($A63,'Import Peak'!$A$3:W$99,23,FALSE())-VLOOKUP($A63,'Import Peak Change'!$A$106:W$202,23,FALSE())),0,(VLOOKUP($A63,'Import Peak'!$A$3:W$99,23,FALSE())-VLOOKUP($A63,'Import Peak Change'!$A$106:W$202,23,FALSE())))</f>
        <v>0</v>
      </c>
      <c r="X63" s="193" t="n">
        <f aca="false">IF(ISERROR(VLOOKUP($A63,'Import Peak'!$A$3:X$99,24,FALSE())-VLOOKUP($A63,'Import Peak Change'!$A$106:X$202,24,FALSE())),0,(VLOOKUP($A63,'Import Peak'!$A$3:X$99,24,FALSE())-VLOOKUP($A63,'Import Peak Change'!$A$106:X$202,24,FALSE())))</f>
        <v>0</v>
      </c>
      <c r="Y63" s="193" t="n">
        <f aca="false">IF(ISERROR(VLOOKUP($A63,'Import Peak'!$A$3:Y$99,25,FALSE())-VLOOKUP($A63,'Import Peak Change'!$A$106:Y$202,25,FALSE())),0,(VLOOKUP($A63,'Import Peak'!$A$3:Y$99,25,FALSE())-VLOOKUP($A63,'Import Peak Change'!$A$106:Y$202,25,FALSE())))</f>
        <v>0</v>
      </c>
      <c r="Z63" s="193" t="n">
        <f aca="false">IF(ISERROR(VLOOKUP($A63,'Import Peak'!$A$3:Z$99,26,FALSE())-VLOOKUP($A63,'Import Peak Change'!$A$106:Z$202,26,FALSE())),0,(VLOOKUP($A63,'Import Peak'!$A$3:Z$99,26,FALSE())-VLOOKUP($A63,'Import Peak Change'!$A$106:Z$202,26,FALSE())))</f>
        <v>0</v>
      </c>
      <c r="AA63" s="193" t="n">
        <f aca="false">IF(ISERROR(VLOOKUP($A63,'Import Peak'!$A$3:AA$99,27,FALSE())-VLOOKUP($A63,'Import Peak Change'!$A$106:AA$202,27,FALSE())),0,(VLOOKUP($A63,'Import Peak'!$A$3:AA$99,27,FALSE())-VLOOKUP($A63,'Import Peak Change'!$A$106:AA$202,27,FALSE())))</f>
        <v>0</v>
      </c>
      <c r="AB63" s="193" t="n">
        <f aca="false">IF(ISERROR(VLOOKUP($A63,'Import Peak'!$A$3:AB$99,28,FALSE())-VLOOKUP($A63,'Import Peak Change'!$A$106:AB$202,28,FALSE())),0,(VLOOKUP($A63,'Import Peak'!$A$3:AB$99,28,FALSE())-VLOOKUP($A63,'Import Peak Change'!$A$106:AB$202,28,FALSE())))</f>
        <v>0</v>
      </c>
      <c r="AC63" s="193" t="n">
        <f aca="false">IF(ISERROR(VLOOKUP($A63,'Import Peak'!$A$3:AC$99,29,FALSE())-VLOOKUP($A63,'Import Peak Change'!$A$106:AC$202,29,FALSE())),0,(VLOOKUP($A63,'Import Peak'!$A$3:AC$99,29,FALSE())-VLOOKUP($A63,'Import Peak Change'!$A$106:AC$202,29,FALSE())))</f>
        <v>0</v>
      </c>
      <c r="AD63" s="193" t="n">
        <f aca="false">IF(ISERROR(VLOOKUP($A63,'Import Peak'!$A$3:AD$99,30,FALSE())-VLOOKUP($A63,'Import Peak Change'!$A$106:AD$202,30,FALSE())),0,(VLOOKUP($A63,'Import Peak'!$A$3:AD$99,30,FALSE())-VLOOKUP($A63,'Import Peak Change'!$A$106:AD$202,30,FALSE())))</f>
        <v>0</v>
      </c>
      <c r="AE63" s="193" t="n">
        <f aca="false">IF(ISERROR(VLOOKUP($A63,'Import Peak'!$A$3:AE$99,31,FALSE())-VLOOKUP($A63,'Import Peak Change'!$A$106:AE$202,31,FALSE())),0,(VLOOKUP($A63,'Import Peak'!$A$3:AE$99,31,FALSE())-VLOOKUP($A63,'Import Peak Change'!$A$106:AE$202,31,FALSE())))</f>
        <v>0</v>
      </c>
      <c r="AF63" s="193" t="n">
        <f aca="false">IF(ISERROR(VLOOKUP($A63,'Import Peak'!$A$3:AF$99,32,FALSE())-VLOOKUP($A63,'Import Peak Change'!$A$106:AF$202,32,FALSE())),0,(VLOOKUP($A63,'Import Peak'!$A$3:AF$99,32,FALSE())-VLOOKUP($A63,'Import Peak Change'!$A$106:AF$202,32,FALSE())))</f>
        <v>0</v>
      </c>
      <c r="AG63" s="193" t="n">
        <f aca="false">IF(ISERROR(VLOOKUP($A63,'Import Peak'!$A$3:AG$99,33,FALSE())-VLOOKUP($A63,'Import Peak Change'!$A$106:AG$202,33,FALSE())),0,(VLOOKUP($A63,'Import Peak'!$A$3:AG$99,33,FALSE())-VLOOKUP($A63,'Import Peak Change'!$A$106:AG$202,33,FALSE())))</f>
        <v>0</v>
      </c>
      <c r="AH63" s="193" t="n">
        <f aca="false">IF(ISERROR(VLOOKUP($A63,'Import Peak'!$A$3:AH$99,34,FALSE())-VLOOKUP($A63,'Import Peak Change'!$A$106:AH$202,34,FALSE())),0,(VLOOKUP($A63,'Import Peak'!$A$3:AH$99,34,FALSE())-VLOOKUP($A63,'Import Peak Change'!$A$106:AH$202,34,FALSE())))</f>
        <v>0</v>
      </c>
      <c r="AI63" s="193" t="n">
        <f aca="false">IF(ISERROR(VLOOKUP($A63,'Import Peak'!$A$3:AI$99,35,FALSE())-VLOOKUP($A63,'Import Peak Change'!$A$106:AI$202,35,FALSE())),0,(VLOOKUP($A63,'Import Peak'!$A$3:AI$99,35,FALSE())-VLOOKUP($A63,'Import Peak Change'!$A$106:AI$202,35,FALSE())))</f>
        <v>0</v>
      </c>
      <c r="AJ63" s="193" t="n">
        <f aca="false">IF(ISERROR(VLOOKUP($A63,'Import Peak'!$A$3:AJ$99,36,FALSE())-VLOOKUP($A63,'Import Peak Change'!$A$106:AJ$202,36,FALSE())),0,(VLOOKUP($A63,'Import Peak'!$A$3:AJ$99,36,FALSE())-VLOOKUP($A63,'Import Peak Change'!$A$106:AJ$202,36,FALSE())))</f>
        <v>0</v>
      </c>
      <c r="AK63" s="193" t="n">
        <f aca="false">IF(ISERROR(VLOOKUP($A63,'Import Peak'!$A$3:AK$99,37,FALSE())-VLOOKUP($A63,'Import Peak Change'!$A$106:AK$202,37,FALSE())),0,(VLOOKUP($A63,'Import Peak'!$A$3:AK$99,37,FALSE())-VLOOKUP($A63,'Import Peak Change'!$A$106:AK$202,37,FALSE())))</f>
        <v>0</v>
      </c>
      <c r="AL63" s="193" t="n">
        <f aca="false">IF(ISERROR(VLOOKUP($A63,'Import Peak'!$A$3:AL$99,38,FALSE())-VLOOKUP($A63,'Import Peak Change'!$A$106:AL$202,38,FALSE())),0,(VLOOKUP($A63,'Import Peak'!$A$3:AL$99,38,FALSE())-VLOOKUP($A63,'Import Peak Change'!$A$106:AL$202,38,FALSE())))</f>
        <v>0</v>
      </c>
      <c r="AM63" s="193" t="n">
        <f aca="false">IF(ISERROR(VLOOKUP($A63,'Import Peak'!$A$3:AM$99,39,FALSE())-VLOOKUP($A63,'Import Peak Change'!$A$106:AM$202,39,FALSE())),0,(VLOOKUP($A63,'Import Peak'!$A$3:AM$99,39,FALSE())-VLOOKUP($A63,'Import Peak Change'!$A$106:AM$202,39,FALSE())))</f>
        <v>0</v>
      </c>
      <c r="AN63" s="193" t="n">
        <f aca="false">IF(ISERROR(VLOOKUP($A63,'Import Peak'!$A$3:AN$99,40,FALSE())-VLOOKUP($A63,'Import Peak Change'!$A$106:AN$202,40,FALSE())),0,(VLOOKUP($A63,'Import Peak'!$A$3:AN$99,40,FALSE())-VLOOKUP($A63,'Import Peak Change'!$A$106:AN$202,40,FALSE())))</f>
        <v>0</v>
      </c>
      <c r="AO63" s="193" t="n">
        <f aca="false">IF(ISERROR(VLOOKUP($A63,'Import Peak'!$A$3:AO$99,41,FALSE())-VLOOKUP($A63,'Import Peak Change'!$A$106:AO$202,41,FALSE())),0,(VLOOKUP($A63,'Import Peak'!$A$3:AO$99,41,FALSE())-VLOOKUP($A63,'Import Peak Change'!$A$106:AO$202,41,FALSE())))</f>
        <v>0</v>
      </c>
      <c r="AP63" s="193" t="n">
        <f aca="false">IF(ISERROR(VLOOKUP($A63,'Import Peak'!$A$3:AP$99,42,FALSE())-VLOOKUP($A63,'Import Peak Change'!$A$106:AP$202,42,FALSE())),0,(VLOOKUP($A63,'Import Peak'!$A$3:AP$99,42,FALSE())-VLOOKUP($A63,'Import Peak Change'!$A$106:AP$202,42,FALSE())))</f>
        <v>0</v>
      </c>
      <c r="AQ63" s="193" t="n">
        <f aca="false">IF(ISERROR(VLOOKUP($A63,'Import Peak'!$A$3:AQ$99,43,FALSE())-VLOOKUP($A63,'Import Peak Change'!$A$106:AQ$202,43,FALSE())),0,(VLOOKUP($A63,'Import Peak'!$A$3:AQ$99,43,FALSE())-VLOOKUP($A63,'Import Peak Change'!$A$106:AQ$202,43,FALSE())))</f>
        <v>0</v>
      </c>
      <c r="AR63" s="193" t="n">
        <f aca="false">IF(ISERROR(VLOOKUP($A63,'Import Peak'!$A$3:AR$99,44,FALSE())-VLOOKUP($A63,'Import Peak Change'!$A$106:AR$202,44,FALSE())),0,(VLOOKUP($A63,'Import Peak'!$A$3:AR$99,44,FALSE())-VLOOKUP($A63,'Import Peak Change'!$A$106:AR$202,44,FALSE())))</f>
        <v>0</v>
      </c>
      <c r="AS63" s="193" t="n">
        <f aca="false">IF(ISERROR(VLOOKUP($A63,'Import Peak'!$A$3:AS$99,45,FALSE())-VLOOKUP($A63,'Import Peak Change'!$A$106:AS$202,45,FALSE())),0,(VLOOKUP($A63,'Import Peak'!$A$3:AS$99,45,FALSE())-VLOOKUP($A63,'Import Peak Change'!$A$106:AS$202,45,FALSE())))</f>
        <v>0</v>
      </c>
      <c r="AT63" s="193" t="n">
        <f aca="false">IF(ISERROR(VLOOKUP($A63,'Import Peak'!$A$3:AT$99,46,FALSE())-VLOOKUP($A63,'Import Peak Change'!$A$106:AT$202,46,FALSE())),0,(VLOOKUP($A63,'Import Peak'!$A$3:AT$99,46,FALSE())-VLOOKUP($A63,'Import Peak Change'!$A$106:AT$202,46,FALSE())))</f>
        <v>0</v>
      </c>
      <c r="AU63" s="193" t="n">
        <f aca="false">IF(ISERROR(VLOOKUP($A63,'Import Peak'!$A$3:AU$99,47,FALSE())-VLOOKUP($A63,'Import Peak Change'!$A$106:AU$202,47,FALSE())),0,(VLOOKUP($A63,'Import Peak'!$A$3:AU$99,47,FALSE())-VLOOKUP($A63,'Import Peak Change'!$A$106:AU$202,47,FALSE())))</f>
        <v>0</v>
      </c>
      <c r="AV63" s="193" t="n">
        <f aca="false">IF(ISERROR(VLOOKUP($A63,'Import Peak'!$A$3:AV$99,48,FALSE())-VLOOKUP($A63,'Import Peak Change'!$A$106:AV$202,48,FALSE())),0,(VLOOKUP($A63,'Import Peak'!$A$3:AV$99,48,FALSE())-VLOOKUP($A63,'Import Peak Change'!$A$106:AV$202,48,FALSE())))</f>
        <v>0</v>
      </c>
      <c r="AW63" s="193" t="n">
        <f aca="false">IF(ISERROR(VLOOKUP($A63,'Import Peak'!$A$3:AW$99,49,FALSE())-VLOOKUP($A63,'Import Peak Change'!$A$106:AW$202,49,FALSE())),0,(VLOOKUP($A63,'Import Peak'!$A$3:AW$99,49,FALSE())-VLOOKUP($A63,'Import Peak Change'!$A$106:AW$202,49,FALSE())))</f>
        <v>0</v>
      </c>
      <c r="AX63" s="193" t="n">
        <f aca="false">IF(ISERROR(VLOOKUP($A63,'Import Peak'!$A$3:AX$99,50,FALSE())-VLOOKUP($A63,'Import Peak Change'!$A$106:AX$202,50,FALSE())),0,(VLOOKUP($A63,'Import Peak'!$A$3:AX$99,50,FALSE())-VLOOKUP($A63,'Import Peak Change'!$A$106:AX$202,50,FALSE())))</f>
        <v>0</v>
      </c>
      <c r="AY63" s="193" t="n">
        <f aca="false">IF(ISERROR(VLOOKUP($A63,'Import Peak'!$A$3:AY$99,51,FALSE())-VLOOKUP($A63,'Import Peak Change'!$A$106:AY$202,51,FALSE())),0,(VLOOKUP($A63,'Import Peak'!$A$3:AY$99,51,FALSE())-VLOOKUP($A63,'Import Peak Change'!$A$106:AY$202,51,FALSE())))</f>
        <v>0</v>
      </c>
      <c r="AZ63" s="193" t="n">
        <f aca="false">IF(ISERROR(VLOOKUP($A63,'Import Peak'!$A$3:AZ$99,52,FALSE())-VLOOKUP($A63,'Import Peak Change'!$A$106:AZ$202,52,FALSE())),0,(VLOOKUP($A63,'Import Peak'!$A$3:AZ$99,52,FALSE())-VLOOKUP($A63,'Import Peak Change'!$A$106:AZ$202,52,FALSE())))</f>
        <v>0</v>
      </c>
      <c r="BA63" s="193" t="n">
        <f aca="false">IF(ISERROR(VLOOKUP($A63,'Import Peak'!$A$3:BA$99,53,FALSE())-VLOOKUP($A63,'Import Peak Change'!$A$106:BA$202,53,FALSE())),0,(VLOOKUP($A63,'Import Peak'!$A$3:BA$99,53,FALSE())-VLOOKUP($A63,'Import Peak Change'!$A$106:BA$202,53,FALSE())))</f>
        <v>0</v>
      </c>
      <c r="BB63" s="193" t="n">
        <f aca="false">IF(ISERROR(VLOOKUP($A63,'Import Peak'!$A$3:BB$99,54,FALSE())-VLOOKUP($A63,'Import Peak Change'!$A$106:BB$202,54,FALSE())),0,(VLOOKUP($A63,'Import Peak'!$A$3:BB$99,54,FALSE())-VLOOKUP($A63,'Import Peak Change'!$A$106:BB$202,54,FALSE())))</f>
        <v>0</v>
      </c>
      <c r="BC63" s="193" t="n">
        <f aca="false">IF(ISERROR(VLOOKUP($A63,'Import Peak'!$A$3:BC$99,55,FALSE())-VLOOKUP($A63,'Import Peak Change'!$A$106:BC$202,55,FALSE())),0,(VLOOKUP($A63,'Import Peak'!$A$3:BC$99,55,FALSE())-VLOOKUP($A63,'Import Peak Change'!$A$106:BC$202,55,FALSE())))</f>
        <v>0</v>
      </c>
      <c r="BD63" s="193" t="n">
        <f aca="false">IF(ISERROR(VLOOKUP($A63,'Import Peak'!$A$3:BD$99,56,FALSE())-VLOOKUP($A63,'Import Peak Change'!$A$106:BD$202,56,FALSE())),0,(VLOOKUP($A63,'Import Peak'!$A$3:BD$99,56,FALSE())-VLOOKUP($A63,'Import Peak Change'!$A$106:BD$202,56,FALSE())))</f>
        <v>0</v>
      </c>
      <c r="BE63" s="193" t="n">
        <f aca="false">IF(ISERROR(VLOOKUP($A63,'Import Peak'!$A$3:BE$99,57,FALSE())-VLOOKUP($A63,'Import Peak Change'!$A$106:BE$202,57,FALSE())),0,(VLOOKUP($A63,'Import Peak'!$A$3:BE$99,57,FALSE())-VLOOKUP($A63,'Import Peak Change'!$A$106:BE$202,57,FALSE())))</f>
        <v>0</v>
      </c>
      <c r="BF63" s="193" t="n">
        <f aca="false">IF(ISERROR(VLOOKUP($A63,'Import Peak'!$A$3:BF$99,58,FALSE())-VLOOKUP($A63,'Import Peak Change'!$A$106:BF$202,58,FALSE())),0,(VLOOKUP($A63,'Import Peak'!$A$3:BF$99,58,FALSE())-VLOOKUP($A63,'Import Peak Change'!$A$106:BF$202,58,FALSE())))</f>
        <v>0</v>
      </c>
      <c r="BG63" s="193" t="n">
        <f aca="false">IF(ISERROR(VLOOKUP($A63,'Import Peak'!$A$3:BG$99,59,FALSE())-VLOOKUP($A63,'Import Peak Change'!$A$106:BG$202,59,FALSE())),0,(VLOOKUP($A63,'Import Peak'!$A$3:BG$99,59,FALSE())-VLOOKUP($A63,'Import Peak Change'!$A$106:BG$202,59,FALSE())))</f>
        <v>0</v>
      </c>
      <c r="BH63" s="193" t="n">
        <f aca="false">IF(ISERROR(VLOOKUP($A63,'Import Peak'!$A$3:BH$99,60,FALSE())-VLOOKUP($A63,'Import Peak Change'!$A$106:BH$202,60,FALSE())),0,(VLOOKUP($A63,'Import Peak'!$A$3:BH$99,60,FALSE())-VLOOKUP($A63,'Import Peak Change'!$A$106:BH$202,60,FALSE())))</f>
        <v>0</v>
      </c>
      <c r="BI63" s="193" t="n">
        <f aca="false">IF(ISERROR(VLOOKUP($A63,'Import Peak'!$A$3:BI$99,61,FALSE())-VLOOKUP($A63,'Import Peak Change'!$A$106:BI$202,61,FALSE())),0,(VLOOKUP($A63,'Import Peak'!$A$3:BI$99,61,FALSE())-VLOOKUP($A63,'Import Peak Change'!$A$106:BI$202,61,FALSE())))</f>
        <v>0</v>
      </c>
      <c r="BJ63" s="193" t="n">
        <f aca="false">IF(ISERROR(VLOOKUP($A63,'Import Peak'!$A$3:BJ$99,62,FALSE())-VLOOKUP($A63,'Import Peak Change'!$A$106:BJ$202,62,FALSE())),0,(VLOOKUP($A63,'Import Peak'!$A$3:BJ$99,62,FALSE())-VLOOKUP($A63,'Import Peak Change'!$A$106:BJ$202,62,FALSE())))</f>
        <v>0</v>
      </c>
      <c r="BK63" s="193" t="n">
        <f aca="false">IF(ISERROR(VLOOKUP($A63,'Import Peak'!$A$3:BK$99,63,FALSE())-VLOOKUP($A63,'Import Peak Change'!$A$106:BK$202,63,FALSE())),0,(VLOOKUP($A63,'Import Peak'!$A$3:BK$99,63,FALSE())-VLOOKUP($A63,'Import Peak Change'!$A$106:BK$202,63,FALSE())))</f>
        <v>0</v>
      </c>
      <c r="BL63" s="193" t="n">
        <f aca="false">IF(ISERROR(VLOOKUP($A63,'Import Peak'!$A$3:BL$99,64,FALSE())-VLOOKUP($A63,'Import Peak Change'!$A$106:BL$202,64,FALSE())),0,(VLOOKUP($A63,'Import Peak'!$A$3:BL$99,64,FALSE())-VLOOKUP($A63,'Import Peak Change'!$A$106:BL$202,64,FALSE())))</f>
        <v>0</v>
      </c>
      <c r="BM63" s="193" t="n">
        <f aca="false">IF(ISERROR(VLOOKUP($A63,'Import Peak'!$A$3:BM$99,65,FALSE())-VLOOKUP($A63,'Import Peak Change'!$A$106:BM$202,65,FALSE())),0,(VLOOKUP($A63,'Import Peak'!$A$3:BM$99,65,FALSE())-VLOOKUP($A63,'Import Peak Change'!$A$106:BM$202,65,FALSE())))</f>
        <v>0</v>
      </c>
      <c r="BN63" s="193" t="n">
        <f aca="false">IF(ISERROR(VLOOKUP($A63,'Import Peak'!$A$3:BN$99,66,FALSE())-VLOOKUP($A63,'Import Peak Change'!$A$106:BN$202,66,FALSE())),0,(VLOOKUP($A63,'Import Peak'!$A$3:BN$99,66,FALSE())-VLOOKUP($A63,'Import Peak Change'!$A$106:BN$202,66,FALSE())))</f>
        <v>0</v>
      </c>
      <c r="BO63" s="193" t="n">
        <f aca="false">IF(ISERROR(VLOOKUP($A63,'Import Peak'!$A$3:BO$99,67,FALSE())-VLOOKUP($A63,'Import Peak Change'!$A$106:BO$202,67,FALSE())),0,(VLOOKUP($A63,'Import Peak'!$A$3:BO$99,67,FALSE())-VLOOKUP($A63,'Import Peak Change'!$A$106:BO$202,67,FALSE())))</f>
        <v>0</v>
      </c>
      <c r="BP63" s="193" t="n">
        <f aca="false">IF(ISERROR(VLOOKUP($A63,'Import Peak'!$A$3:BP$99,68,FALSE())-VLOOKUP($A63,'Import Peak Change'!$A$106:BP$202,68,FALSE())),0,(VLOOKUP($A63,'Import Peak'!$A$3:BP$99,68,FALSE())-VLOOKUP($A63,'Import Peak Change'!$A$106:BP$202,68,FALSE())))</f>
        <v>0</v>
      </c>
      <c r="BQ63" s="193" t="n">
        <f aca="false">IF(ISERROR(VLOOKUP($A63,'Import Peak'!$A$3:BQ$99,69,FALSE())-VLOOKUP($A63,'Import Peak Change'!$A$106:BQ$202,69,FALSE())),0,(VLOOKUP($A63,'Import Peak'!$A$3:BQ$99,69,FALSE())-VLOOKUP($A63,'Import Peak Change'!$A$106:BQ$202,69,FALSE())))</f>
        <v>0</v>
      </c>
      <c r="BR63" s="193" t="n">
        <f aca="false">IF(ISERROR(VLOOKUP($A63,'Import Peak'!$A$3:BR$99,70,FALSE())-VLOOKUP($A63,'Import Peak Change'!$A$106:BR$202,70,FALSE())),0,(VLOOKUP($A63,'Import Peak'!$A$3:BR$99,70,FALSE())-VLOOKUP($A63,'Import Peak Change'!$A$106:BR$202,70,FALSE())))</f>
        <v>0</v>
      </c>
      <c r="BS63" s="193" t="n">
        <f aca="false">IF(ISERROR(VLOOKUP($A63,'Import Peak'!$A$3:BS$99,71,FALSE())-VLOOKUP($A63,'Import Peak Change'!$A$106:BS$202,71,FALSE())),0,(VLOOKUP($A63,'Import Peak'!$A$3:BS$99,71,FALSE())-VLOOKUP($A63,'Import Peak Change'!$A$106:BS$202,71,FALSE())))</f>
        <v>0</v>
      </c>
      <c r="BT63" s="193" t="n">
        <f aca="false">IF(ISERROR(VLOOKUP($A63,'Import Peak'!$A$3:BT$99,72,FALSE())-VLOOKUP($A63,'Import Peak Change'!$A$106:BT$202,72,FALSE())),0,(VLOOKUP($A63,'Import Peak'!$A$3:BT$99,72,FALSE())-VLOOKUP($A63,'Import Peak Change'!$A$106:BT$202,72,FALSE())))</f>
        <v>0</v>
      </c>
      <c r="BU63" s="193" t="n">
        <f aca="false">IF(ISERROR(VLOOKUP($A63,'Import Peak'!$A$3:BU$99,73,FALSE())-VLOOKUP($A63,'Import Peak Change'!$A$106:BU$202,73,FALSE())),0,(VLOOKUP($A63,'Import Peak'!$A$3:BU$99,73,FALSE())-VLOOKUP($A63,'Import Peak Change'!$A$106:BU$202,73,FALSE())))</f>
        <v>0</v>
      </c>
      <c r="BV63" s="193" t="n">
        <f aca="false">IF(ISERROR(VLOOKUP($A63,'Import Peak'!$A$3:BV$99,74,FALSE())-VLOOKUP($A63,'Import Peak Change'!$A$106:BV$202,74,FALSE())),0,(VLOOKUP($A63,'Import Peak'!$A$3:BV$99,74,FALSE())-VLOOKUP($A63,'Import Peak Change'!$A$106:BV$202,74,FALSE())))</f>
        <v>0</v>
      </c>
      <c r="BW63" s="193" t="n">
        <f aca="false">IF(ISERROR(VLOOKUP($A63,'Import Peak'!$A$3:BW$99,75,FALSE())-VLOOKUP($A63,'Import Peak Change'!$A$106:BW$202,75,FALSE())),0,(VLOOKUP($A63,'Import Peak'!$A$3:BW$99,75,FALSE())-VLOOKUP($A63,'Import Peak Change'!$A$106:BW$202,75,FALSE())))</f>
        <v>0</v>
      </c>
      <c r="BX63" s="193" t="n">
        <f aca="false">IF(ISERROR(VLOOKUP($A63,'Import Peak'!$A$3:BX$99,76,FALSE())-VLOOKUP($A63,'Import Peak Change'!$A$106:BX$202,76,FALSE())),0,(VLOOKUP($A63,'Import Peak'!$A$3:BX$99,76,FALSE())-VLOOKUP($A63,'Import Peak Change'!$A$106:BX$202,76,FALSE())))</f>
        <v>0</v>
      </c>
      <c r="BY63" s="193" t="n">
        <f aca="false">IF(ISERROR(VLOOKUP($A63,'Import Peak'!$A$3:BY$99,77,FALSE())-VLOOKUP($A63,'Import Peak Change'!$A$106:BY$202,77,FALSE())),0,(VLOOKUP($A63,'Import Peak'!$A$3:BY$99,77,FALSE())-VLOOKUP($A63,'Import Peak Change'!$A$106:BY$202,77,FALSE())))</f>
        <v>0</v>
      </c>
      <c r="BZ63" s="193" t="n">
        <f aca="false">IF(ISERROR(VLOOKUP($A63,'Import Peak'!$A$3:BZ$99,78,FALSE())-VLOOKUP($A63,'Import Peak Change'!$A$106:BZ$202,78,FALSE())),0,(VLOOKUP($A63,'Import Peak'!$A$3:BZ$99,78,FALSE())-VLOOKUP($A63,'Import Peak Change'!$A$106:BZ$202,78,FALSE())))</f>
        <v>0</v>
      </c>
      <c r="CA63" s="193" t="n">
        <f aca="false">IF(ISERROR(VLOOKUP($A63,'Import Peak'!$A$3:CA$99,79,FALSE())-VLOOKUP($A63,'Import Peak Change'!$A$106:CA$202,79,FALSE())),0,(VLOOKUP($A63,'Import Peak'!$A$3:CA$99,79,FALSE())-VLOOKUP($A63,'Import Peak Change'!$A$106:CA$202,79,FALSE())))</f>
        <v>0</v>
      </c>
      <c r="CB63" s="193" t="n">
        <f aca="false">IF(ISERROR(VLOOKUP($A63,'Import Peak'!$A$3:CB$99,80,FALSE())-VLOOKUP($A63,'Import Peak Change'!$A$106:CB$202,80,FALSE())),0,(VLOOKUP($A63,'Import Peak'!$A$3:CB$99,80,FALSE())-VLOOKUP($A63,'Import Peak Change'!$A$106:CB$202,80,FALSE())))</f>
        <v>0</v>
      </c>
      <c r="CC63" s="193" t="n">
        <f aca="false">IF(ISERROR(VLOOKUP($A63,'Import Peak'!$A$3:CC$99,81,FALSE())-VLOOKUP($A63,'Import Peak Change'!$A$106:CC$202,81,FALSE())),0,(VLOOKUP($A63,'Import Peak'!$A$3:CC$99,81,FALSE())-VLOOKUP($A63,'Import Peak Change'!$A$106:CC$202,81,FALSE())))</f>
        <v>0</v>
      </c>
      <c r="CD63" s="193" t="n">
        <f aca="false">IF(ISERROR(VLOOKUP($A63,'Import Peak'!$A$3:CD$99,82,FALSE())-VLOOKUP($A63,'Import Peak Change'!$A$106:CD$202,82,FALSE())),0,(VLOOKUP($A63,'Import Peak'!$A$3:CD$99,82,FALSE())-VLOOKUP($A63,'Import Peak Change'!$A$106:CD$202,82,FALSE())))</f>
        <v>0</v>
      </c>
      <c r="CE63" s="193" t="n">
        <f aca="false">IF(ISERROR(VLOOKUP($A63,'Import Peak'!$A$3:CE$99,83,FALSE())-VLOOKUP($A63,'Import Peak Change'!$A$106:CE$202,83,FALSE())),0,(VLOOKUP($A63,'Import Peak'!$A$3:CE$99,83,FALSE())-VLOOKUP($A63,'Import Peak Change'!$A$106:CE$202,83,FALSE())))</f>
        <v>0</v>
      </c>
      <c r="CF63" s="193" t="n">
        <f aca="false">IF(ISERROR(VLOOKUP($A63,'Import Peak'!$A$3:CF$99,84,FALSE())-VLOOKUP($A63,'Import Peak Change'!$A$106:CF$202,84,FALSE())),0,(VLOOKUP($A63,'Import Peak'!$A$3:CF$99,84,FALSE())-VLOOKUP($A63,'Import Peak Change'!$A$106:CF$202,84,FALSE())))</f>
        <v>0</v>
      </c>
      <c r="CG63" s="193" t="n">
        <f aca="false">IF(ISERROR(VLOOKUP($A63,'Import Peak'!$A$3:CG$99,85,FALSE())-VLOOKUP($A63,'Import Peak Change'!$A$106:CG$202,85,FALSE())),0,(VLOOKUP($A63,'Import Peak'!$A$3:CG$99,85,FALSE())-VLOOKUP($A63,'Import Peak Change'!$A$106:CG$202,85,FALSE())))</f>
        <v>0</v>
      </c>
      <c r="CH63" s="193" t="n">
        <f aca="false">IF(ISERROR(VLOOKUP($A63,'Import Peak'!$A$3:CH$99,86,FALSE())-VLOOKUP($A63,'Import Peak Change'!$A$106:CH$202,86,FALSE())),0,(VLOOKUP($A63,'Import Peak'!$A$3:CH$99,86,FALSE())-VLOOKUP($A63,'Import Peak Change'!$A$106:CH$202,86,FALSE())))</f>
        <v>0</v>
      </c>
      <c r="CI63" s="193" t="n">
        <f aca="false">IF(ISERROR(VLOOKUP($A63,'Import Peak'!$A$3:CI$99,87,FALSE())-VLOOKUP($A63,'Import Peak Change'!$A$106:CI$202,87,FALSE())),0,(VLOOKUP($A63,'Import Peak'!$A$3:CI$99,87,FALSE())-VLOOKUP($A63,'Import Peak Change'!$A$106:CI$202,87,FALSE())))</f>
        <v>0</v>
      </c>
      <c r="CJ63" s="193" t="n">
        <f aca="false">IF(ISERROR(VLOOKUP($A63,'Import Peak'!$A$3:CJ$99,88,FALSE())-VLOOKUP($A63,'Import Peak Change'!$A$106:CJ$202,88,FALSE())),0,(VLOOKUP($A63,'Import Peak'!$A$3:CJ$99,88,FALSE())-VLOOKUP($A63,'Import Peak Change'!$A$106:CJ$202,88,FALSE())))</f>
        <v>0</v>
      </c>
      <c r="CK63" s="193" t="n">
        <f aca="false">IF(ISERROR(VLOOKUP($A63,'Import Peak'!$A$3:CK$99,89,FALSE())-VLOOKUP($A63,'Import Peak Change'!$A$106:CK$202,89,FALSE())),0,(VLOOKUP($A63,'Import Peak'!$A$3:CK$99,89,FALSE())-VLOOKUP($A63,'Import Peak Change'!$A$106:CK$202,89,FALSE())))</f>
        <v>0</v>
      </c>
      <c r="CL63" s="193" t="n">
        <f aca="false">IF(ISERROR(VLOOKUP($A63,'Import Peak'!$A$3:CL$99,90,FALSE())-VLOOKUP($A63,'Import Peak Change'!$A$106:CL$202,90,FALSE())),0,(VLOOKUP($A63,'Import Peak'!$A$3:CL$99,90,FALSE())-VLOOKUP($A63,'Import Peak Change'!$A$106:CL$202,90,FALSE())))</f>
        <v>0</v>
      </c>
      <c r="CM63" s="193" t="n">
        <f aca="false">IF(ISERROR(VLOOKUP($A63,'Import Peak'!$A$3:CM$99,91,FALSE())-VLOOKUP($A63,'Import Peak Change'!$A$106:CM$202,91,FALSE())),0,(VLOOKUP($A63,'Import Peak'!$A$3:CM$99,91,FALSE())-VLOOKUP($A63,'Import Peak Change'!$A$106:CM$202,91,FALSE())))</f>
        <v>0</v>
      </c>
      <c r="CN63" s="193" t="n">
        <f aca="false">IF(ISERROR(VLOOKUP($A63,'Import Peak'!$A$3:CN$99,92,FALSE())-VLOOKUP($A63,'Import Peak Change'!$A$106:CN$202,92,FALSE())),0,(VLOOKUP($A63,'Import Peak'!$A$3:CN$99,92,FALSE())-VLOOKUP($A63,'Import Peak Change'!$A$106:CN$202,92,FALSE())))</f>
        <v>0</v>
      </c>
      <c r="CO63" s="193" t="n">
        <f aca="false">IF(ISERROR(VLOOKUP($A63,'Import Peak'!$A$3:CO$99,93,FALSE())-VLOOKUP($A63,'Import Peak Change'!$A$106:CO$202,93,FALSE())),0,(VLOOKUP($A63,'Import Peak'!$A$3:CO$99,93,FALSE())-VLOOKUP($A63,'Import Peak Change'!$A$106:CO$202,93,FALSE())))</f>
        <v>0</v>
      </c>
      <c r="CP63" s="193" t="n">
        <f aca="false">IF(ISERROR(VLOOKUP($A63,'Import Peak'!$A$3:CP$99,94,FALSE())-VLOOKUP($A63,'Import Peak Change'!$A$106:CP$202,94,FALSE())),0,(VLOOKUP($A63,'Import Peak'!$A$3:CP$99,94,FALSE())-VLOOKUP($A63,'Import Peak Change'!$A$106:CP$202,94,FALSE())))</f>
        <v>0</v>
      </c>
      <c r="CQ63" s="193" t="n">
        <f aca="false">IF(ISERROR(VLOOKUP($A63,'Import Peak'!$A$3:CQ$99,95,FALSE())-VLOOKUP($A63,'Import Peak Change'!$A$106:CQ$202,95,FALSE())),0,(VLOOKUP($A63,'Import Peak'!$A$3:CQ$99,95,FALSE())-VLOOKUP($A63,'Import Peak Change'!$A$106:CQ$202,95,FALSE())))</f>
        <v>0</v>
      </c>
      <c r="CR63" s="193" t="n">
        <f aca="false">IF(ISERROR(VLOOKUP($A63,'Import Peak'!$A$3:CR$99,96,FALSE())-VLOOKUP($A63,'Import Peak Change'!$A$106:CR$202,96,FALSE())),0,(VLOOKUP($A63,'Import Peak'!$A$3:CR$99,96,FALSE())-VLOOKUP($A63,'Import Peak Change'!$A$106:CR$202,96,FALSE())))</f>
        <v>0</v>
      </c>
      <c r="CS63" s="193" t="n">
        <f aca="false">IF(ISERROR(VLOOKUP($A63,'Import Peak'!$A$3:CS$99,97,FALSE())-VLOOKUP($A63,'Import Peak Change'!$A$106:CS$202,97,FALSE())),0,(VLOOKUP($A63,'Import Peak'!$A$3:CS$99,97,FALSE())-VLOOKUP($A63,'Import Peak Change'!$A$106:CS$202,97,FALSE())))</f>
        <v>0</v>
      </c>
      <c r="CT63" s="193" t="n">
        <f aca="false">IF(ISERROR(VLOOKUP($A63,'Import Peak'!$A$3:CT$99,98,FALSE())-VLOOKUP($A63,'Import Peak Change'!$A$106:CT$202,98,FALSE())),0,(VLOOKUP($A63,'Import Peak'!$A$3:CT$99,98,FALSE())-VLOOKUP($A63,'Import Peak Change'!$A$106:CT$202,98,FALSE())))</f>
        <v>0</v>
      </c>
      <c r="CU63" s="193" t="n">
        <f aca="false">IF(ISERROR(VLOOKUP($A63,'Import Peak'!$A$3:CU$99,99,FALSE())-VLOOKUP($A63,'Import Peak Change'!$A$106:CU$202,99,FALSE())),0,(VLOOKUP($A63,'Import Peak'!$A$3:CU$99,99,FALSE())-VLOOKUP($A63,'Import Peak Change'!$A$106:CU$202,99,FALSE())))</f>
        <v>0</v>
      </c>
      <c r="CV63" s="193" t="n">
        <f aca="false">IF(ISERROR(VLOOKUP($A63,'Import Peak'!$A$3:CV$99,100,FALSE())-VLOOKUP($A63,'Import Peak Change'!$A$106:CV$202,100,FALSE())),0,(VLOOKUP($A63,'Import Peak'!$A$3:CV$99,100,FALSE())-VLOOKUP($A63,'Import Peak Change'!$A$106:CV$202,100,FALSE())))</f>
        <v>0</v>
      </c>
      <c r="CW63" s="193" t="n">
        <f aca="false">IF(ISERROR(VLOOKUP($A63,'Import Peak'!$A$3:CW$99,101,FALSE())-VLOOKUP($A63,'Import Peak Change'!$A$106:CW$202,101,FALSE())),0,(VLOOKUP($A63,'Import Peak'!$A$3:CW$99,101,FALSE())-VLOOKUP($A63,'Import Peak Change'!$A$106:CW$202,101,FALSE())))</f>
        <v>0</v>
      </c>
      <c r="CX63" s="193" t="n">
        <f aca="false">IF(ISERROR(VLOOKUP($A63,'Import Peak'!$A$3:CX$99,102,FALSE())-VLOOKUP($A63,'Import Peak Change'!$A$106:CX$202,102,FALSE())),0,(VLOOKUP($A63,'Import Peak'!$A$3:CX$99,102,FALSE())-VLOOKUP($A63,'Import Peak Change'!$A$106:CX$202,102,FALSE())))</f>
        <v>0</v>
      </c>
      <c r="CY63" s="193" t="n">
        <f aca="false">IF(ISERROR(VLOOKUP($A63,'Import Peak'!$A$3:CY$99,103,FALSE())-VLOOKUP($A63,'Import Peak Change'!$A$106:CY$202,103,FALSE())),0,(VLOOKUP($A63,'Import Peak'!$A$3:CY$99,103,FALSE())-VLOOKUP($A63,'Import Peak Change'!$A$106:CY$202,103,FALSE())))</f>
        <v>0</v>
      </c>
      <c r="CZ63" s="193" t="n">
        <f aca="false">IF(ISERROR(VLOOKUP($A63,'Import Peak'!$A$3:CZ$99,104,FALSE())-VLOOKUP($A63,'Import Peak Change'!$A$106:CZ$202,104,FALSE())),0,(VLOOKUP($A63,'Import Peak'!$A$3:CZ$99,104,FALSE())-VLOOKUP($A63,'Import Peak Change'!$A$106:CZ$202,104,FALSE())))</f>
        <v>0</v>
      </c>
      <c r="DA63" s="193" t="n">
        <f aca="false">IF(ISERROR(VLOOKUP($A63,'Import Peak'!$A$3:DA$99,105,FALSE())-VLOOKUP($A63,'Import Peak Change'!$A$106:DA$202,105,FALSE())),0,(VLOOKUP($A63,'Import Peak'!$A$3:DA$99,105,FALSE())-VLOOKUP($A63,'Import Peak Change'!$A$106:DA$202,105,FALSE())))</f>
        <v>0</v>
      </c>
      <c r="DB63" s="193" t="n">
        <f aca="false">IF(ISERROR(VLOOKUP($A63,'Import Peak'!$A$3:DB$99,106,FALSE())-VLOOKUP($A63,'Import Peak Change'!$A$106:DB$202,106,FALSE())),0,(VLOOKUP($A63,'Import Peak'!$A$3:DB$99,106,FALSE())-VLOOKUP($A63,'Import Peak Change'!$A$106:DB$202,106,FALSE())))</f>
        <v>0</v>
      </c>
      <c r="DC63" s="193" t="n">
        <f aca="false">IF(ISERROR(VLOOKUP($A63,'Import Peak'!$A$3:DC$99,107,FALSE())-VLOOKUP($A63,'Import Peak Change'!$A$106:DC$202,107,FALSE())),0,(VLOOKUP($A63,'Import Peak'!$A$3:DC$99,107,FALSE())-VLOOKUP($A63,'Import Peak Change'!$A$106:DC$202,107,FALSE())))</f>
        <v>0</v>
      </c>
      <c r="DD63" s="193" t="n">
        <f aca="false">IF(ISERROR(VLOOKUP($A63,'Import Peak'!$A$3:DD$99,108,FALSE())-VLOOKUP($A63,'Import Peak Change'!$A$106:DD$202,108,FALSE())),0,(VLOOKUP($A63,'Import Peak'!$A$3:DD$99,108,FALSE())-VLOOKUP($A63,'Import Peak Change'!$A$106:DD$202,108,FALSE())))</f>
        <v>0</v>
      </c>
      <c r="DE63" s="193" t="n">
        <f aca="false">IF(ISERROR(VLOOKUP($A63,'Import Peak'!$A$3:DE$99,109,FALSE())-VLOOKUP($A63,'Import Peak Change'!$A$106:DE$202,109,FALSE())),0,(VLOOKUP($A63,'Import Peak'!$A$3:DE$99,109,FALSE())-VLOOKUP($A63,'Import Peak Change'!$A$106:DE$202,109,FALSE())))</f>
        <v>0</v>
      </c>
      <c r="DF63" s="193" t="n">
        <f aca="false">IF(ISERROR(VLOOKUP($A63,'Import Peak'!$A$3:DF$99,110,FALSE())-VLOOKUP($A63,'Import Peak Change'!$A$106:DF$202,110,FALSE())),0,(VLOOKUP($A63,'Import Peak'!$A$3:DF$99,110,FALSE())-VLOOKUP($A63,'Import Peak Change'!$A$106:DF$202,110,FALSE())))</f>
        <v>0</v>
      </c>
      <c r="DG63" s="193" t="n">
        <f aca="false">IF(ISERROR(VLOOKUP($A63,'Import Peak'!$A$3:DG$99,111,FALSE())-VLOOKUP($A63,'Import Peak Change'!$A$106:DG$202,111,FALSE())),0,(VLOOKUP($A63,'Import Peak'!$A$3:DG$99,111,FALSE())-VLOOKUP($A63,'Import Peak Change'!$A$106:DG$202,111,FALSE())))</f>
        <v>0</v>
      </c>
      <c r="DH63" s="193" t="n">
        <f aca="false">IF(ISERROR(VLOOKUP($A63,'Import Peak'!$A$3:DH$99,112,FALSE())-VLOOKUP($A63,'Import Peak Change'!$A$106:DH$202,112,FALSE())),0,(VLOOKUP($A63,'Import Peak'!$A$3:DH$99,112,FALSE())-VLOOKUP($A63,'Import Peak Change'!$A$106:DH$202,112,FALSE())))</f>
        <v>0</v>
      </c>
      <c r="DI63" s="193" t="n">
        <f aca="false">IF(ISERROR(VLOOKUP($A63,'Import Peak'!$A$3:DI$99,113,FALSE())-VLOOKUP($A63,'Import Peak Change'!$A$106:DI$202,113,FALSE())),0,(VLOOKUP($A63,'Import Peak'!$A$3:DI$99,113,FALSE())-VLOOKUP($A63,'Import Peak Change'!$A$106:DI$202,113,FALSE())))</f>
        <v>0</v>
      </c>
      <c r="DJ63" s="193" t="n">
        <f aca="false">IF(ISERROR(VLOOKUP($A63,'Import Peak'!$A$3:DJ$99,114,FALSE())-VLOOKUP($A63,'Import Peak Change'!$A$106:DJ$202,114,FALSE())),0,(VLOOKUP($A63,'Import Peak'!$A$3:DJ$99,114,FALSE())-VLOOKUP($A63,'Import Peak Change'!$A$106:DJ$202,114,FALSE())))</f>
        <v>0</v>
      </c>
      <c r="DK63" s="193" t="n">
        <f aca="false">IF(ISERROR(VLOOKUP($A63,'Import Peak'!$A$3:DK$99,115,FALSE())-VLOOKUP($A63,'Import Peak Change'!$A$106:DK$202,115,FALSE())),0,(VLOOKUP($A63,'Import Peak'!$A$3:DK$99,115,FALSE())-VLOOKUP($A63,'Import Peak Change'!$A$106:DK$202,115,FALSE())))</f>
        <v>0</v>
      </c>
      <c r="DL63" s="193" t="n">
        <f aca="false">IF(ISERROR(VLOOKUP($A63,'Import Peak'!$A$3:DL$99,116,FALSE())-VLOOKUP($A63,'Import Peak Change'!$A$106:DL$202,116,FALSE())),0,(VLOOKUP($A63,'Import Peak'!$A$3:DL$99,116,FALSE())-VLOOKUP($A63,'Import Peak Change'!$A$106:DL$202,116,FALSE())))</f>
        <v>0</v>
      </c>
      <c r="DM63" s="193" t="n">
        <f aca="false">IF(ISERROR(VLOOKUP($A63,'Import Peak'!$A$3:DM$99,117,FALSE())-VLOOKUP($A63,'Import Peak Change'!$A$106:DM$202,117,FALSE())),0,(VLOOKUP($A63,'Import Peak'!$A$3:DM$99,117,FALSE())-VLOOKUP($A63,'Import Peak Change'!$A$106:DM$202,117,FALSE())))</f>
        <v>0</v>
      </c>
      <c r="DN63" s="193" t="n">
        <f aca="false">IF(ISERROR(VLOOKUP($A63,'Import Peak'!$A$3:DN$99,118,FALSE())-VLOOKUP($A63,'Import Peak Change'!$A$106:DN$202,118,FALSE())),0,(VLOOKUP($A63,'Import Peak'!$A$3:DN$99,118,FALSE())-VLOOKUP($A63,'Import Peak Change'!$A$106:DN$202,118,FALSE())))</f>
        <v>0</v>
      </c>
      <c r="DO63" s="193" t="n">
        <f aca="false">IF(ISERROR(VLOOKUP($A63,'Import Peak'!$A$3:DO$99,119,FALSE())-VLOOKUP($A63,'Import Peak Change'!$A$106:DO$202,119,FALSE())),0,(VLOOKUP($A63,'Import Peak'!$A$3:DO$99,119,FALSE())-VLOOKUP($A63,'Import Peak Change'!$A$106:DO$202,119,FALSE())))</f>
        <v>0</v>
      </c>
      <c r="DP63" s="193" t="n">
        <f aca="false">IF(ISERROR(VLOOKUP($A63,'Import Peak'!$A$3:DP$99,120,FALSE())-VLOOKUP($A63,'Import Peak Change'!$A$106:DP$202,120,FALSE())),0,(VLOOKUP($A63,'Import Peak'!$A$3:DP$99,120,FALSE())-VLOOKUP($A63,'Import Peak Change'!$A$106:DP$202,120,FALSE())))</f>
        <v>0</v>
      </c>
      <c r="DQ63" s="193" t="n">
        <f aca="false">IF(ISERROR(VLOOKUP($A63,'Import Peak'!$A$3:DQ$99,121,FALSE())-VLOOKUP($A63,'Import Peak Change'!$A$106:DQ$202,121,FALSE())),0,(VLOOKUP($A63,'Import Peak'!$A$3:DQ$99,121,FALSE())-VLOOKUP($A63,'Import Peak Change'!$A$106:DQ$202,121,FALSE())))</f>
        <v>0</v>
      </c>
      <c r="DR63" s="193" t="n">
        <f aca="false">IF(ISERROR(VLOOKUP($A63,'Import Peak'!$A$3:DR$99,122,FALSE())-VLOOKUP($A63,'Import Peak Change'!$A$106:DR$202,122,FALSE())),0,(VLOOKUP($A63,'Import Peak'!$A$3:DR$99,122,FALSE())-VLOOKUP($A63,'Import Peak Change'!$A$106:DR$202,122,FALSE())))</f>
        <v>0</v>
      </c>
      <c r="DS63" s="193" t="n">
        <f aca="false">IF(ISERROR(VLOOKUP($A63,'Import Peak'!$A$3:DS$99,123,FALSE())-VLOOKUP($A63,'Import Peak Change'!$A$106:DS$202,123,FALSE())),0,(VLOOKUP($A63,'Import Peak'!$A$3:DS$99,123,FALSE())-VLOOKUP($A63,'Import Peak Change'!$A$106:DS$202,123,FALSE())))</f>
        <v>0</v>
      </c>
      <c r="DT63" s="193" t="n">
        <f aca="false">IF(ISERROR(VLOOKUP($A63,'Import Peak'!$A$3:DT$99,124,FALSE())-VLOOKUP($A63,'Import Peak Change'!$A$106:DT$202,124,FALSE())),0,(VLOOKUP($A63,'Import Peak'!$A$3:DT$99,124,FALSE())-VLOOKUP($A63,'Import Peak Change'!$A$106:DT$202,124,FALSE())))</f>
        <v>0</v>
      </c>
      <c r="DU63" s="193" t="n">
        <f aca="false">IF(ISERROR(VLOOKUP($A63,'Import Peak'!$A$3:DU$99,125,FALSE())-VLOOKUP($A63,'Import Peak Change'!$A$106:DU$202,125,FALSE())),0,(VLOOKUP($A63,'Import Peak'!$A$3:DU$99,125,FALSE())-VLOOKUP($A63,'Import Peak Change'!$A$106:DU$202,125,FALSE())))</f>
        <v>0</v>
      </c>
      <c r="DV63" s="193" t="n">
        <f aca="false">IF(ISERROR(VLOOKUP($A63,'Import Peak'!$A$3:DV$99,126,FALSE())-VLOOKUP($A63,'Import Peak Change'!$A$106:DV$202,126,FALSE())),0,(VLOOKUP($A63,'Import Peak'!$A$3:DV$99,126,FALSE())-VLOOKUP($A63,'Import Peak Change'!$A$106:DV$202,126,FALSE())))</f>
        <v>0</v>
      </c>
      <c r="DW63" s="193" t="n">
        <f aca="false">IF(ISERROR(VLOOKUP($A63,'Import Peak'!$A$3:DW$99,127,FALSE())-VLOOKUP($A63,'Import Peak Change'!$A$106:DW$202,127,FALSE())),0,(VLOOKUP($A63,'Import Peak'!$A$3:DW$99,127,FALSE())-VLOOKUP($A63,'Import Peak Change'!$A$106:DW$202,127,FALSE())))</f>
        <v>0</v>
      </c>
      <c r="DX63" s="193" t="n">
        <f aca="false">IF(ISERROR(VLOOKUP($A63,'Import Peak'!$A$3:DX$99,128,FALSE())-VLOOKUP($A63,'Import Peak Change'!$A$106:DX$202,128,FALSE())),0,(VLOOKUP($A63,'Import Peak'!$A$3:DX$99,128,FALSE())-VLOOKUP($A63,'Import Peak Change'!$A$106:DX$202,128,FALSE())))</f>
        <v>0</v>
      </c>
      <c r="DY63" s="193" t="n">
        <f aca="false">IF(ISERROR(VLOOKUP($A63,'Import Peak'!$A$3:DY$99,129,FALSE())-VLOOKUP($A63,'Import Peak Change'!$A$106:DY$202,129,FALSE())),0,(VLOOKUP($A63,'Import Peak'!$A$3:DY$99,129,FALSE())-VLOOKUP($A63,'Import Peak Change'!$A$106:DY$202,129,FALSE())))</f>
        <v>0</v>
      </c>
      <c r="DZ63" s="193" t="n">
        <f aca="false">IF(ISERROR(VLOOKUP($A63,'Import Peak'!$A$3:DZ$99,130,FALSE())-VLOOKUP($A63,'Import Peak Change'!$A$106:DZ$202,130,FALSE())),0,(VLOOKUP($A63,'Import Peak'!$A$3:DZ$99,130,FALSE())-VLOOKUP($A63,'Import Peak Change'!$A$106:DZ$202,130,FALSE())))</f>
        <v>0</v>
      </c>
      <c r="EA63" s="193" t="n">
        <f aca="false">IF(ISERROR(VLOOKUP($A63,'Import Peak'!$A$3:EA$99,131,FALSE())-VLOOKUP($A63,'Import Peak Change'!$A$106:EA$202,131,FALSE())),0,(VLOOKUP($A63,'Import Peak'!$A$3:EA$99,131,FALSE())-VLOOKUP($A63,'Import Peak Change'!$A$106:EA$202,131,FALSE())))</f>
        <v>0</v>
      </c>
      <c r="EB63" s="193" t="n">
        <f aca="false">IF(ISERROR(VLOOKUP($A63,'Import Peak'!$A$3:EB$99,132,FALSE())-VLOOKUP($A63,'Import Peak Change'!$A$106:EB$202,132,FALSE())),0,(VLOOKUP($A63,'Import Peak'!$A$3:EB$99,132,FALSE())-VLOOKUP($A63,'Import Peak Change'!$A$106:EB$202,132,FALSE())))</f>
        <v>0</v>
      </c>
      <c r="EC63" s="193" t="n">
        <f aca="false">IF(ISERROR(VLOOKUP($A63,'Import Peak'!$A$3:EC$99,133,FALSE())-VLOOKUP($A63,'Import Peak Change'!$A$106:EC$202,133,FALSE())),0,(VLOOKUP($A63,'Import Peak'!$A$3:EC$99,133,FALSE())-VLOOKUP($A63,'Import Peak Change'!$A$106:EC$202,133,FALSE())))</f>
        <v>0</v>
      </c>
      <c r="ED63" s="193" t="n">
        <f aca="false">IF(ISERROR(VLOOKUP($A63,'Import Peak'!$A$3:ED$99,134,FALSE())-VLOOKUP($A63,'Import Peak Change'!$A$106:ED$202,134,FALSE())),0,(VLOOKUP($A63,'Import Peak'!$A$3:ED$99,134,FALSE())-VLOOKUP($A63,'Import Peak Change'!$A$106:ED$202,134,FALSE())))</f>
        <v>0</v>
      </c>
      <c r="EE63" s="193" t="n">
        <f aca="false">IF(ISERROR(VLOOKUP($A63,'Import Peak'!$A$3:EE$99,135,FALSE())-VLOOKUP($A63,'Import Peak Change'!$A$106:EE$202,135,FALSE())),0,(VLOOKUP($A63,'Import Peak'!$A$3:EE$99,135,FALSE())-VLOOKUP($A63,'Import Peak Change'!$A$106:EE$202,135,FALSE())))</f>
        <v>0</v>
      </c>
      <c r="EF63" s="193" t="n">
        <f aca="false">IF(ISERROR(VLOOKUP($A63,'Import Peak'!$A$3:EF$99,136,FALSE())-VLOOKUP($A63,'Import Peak Change'!$A$106:EF$202,136,FALSE())),0,(VLOOKUP($A63,'Import Peak'!$A$3:EF$99,136,FALSE())-VLOOKUP($A63,'Import Peak Change'!$A$106:EF$202,136,FALSE())))</f>
        <v>0</v>
      </c>
      <c r="EG63" s="193" t="n">
        <f aca="false">IF(ISERROR(VLOOKUP($A63,'Import Peak'!$A$3:EG$99,137,FALSE())-VLOOKUP($A63,'Import Peak Change'!$A$106:EG$202,137,FALSE())),0,(VLOOKUP($A63,'Import Peak'!$A$3:EG$99,137,FALSE())-VLOOKUP($A63,'Import Peak Change'!$A$106:EG$202,137,FALSE())))</f>
        <v>0</v>
      </c>
      <c r="EH63" s="193" t="n">
        <f aca="false">IF(ISERROR(VLOOKUP($A63,'Import Peak'!$A$3:EH$99,138,FALSE())-VLOOKUP($A63,'Import Peak Change'!$A$106:EH$202,138,FALSE())),0,(VLOOKUP($A63,'Import Peak'!$A$3:EH$99,138,FALSE())-VLOOKUP($A63,'Import Peak Change'!$A$106:EH$202,138,FALSE())))</f>
        <v>0</v>
      </c>
      <c r="EI63" s="193" t="n">
        <f aca="false">IF(ISERROR(VLOOKUP($A63,'Import Peak'!$A$3:EI$99,139,FALSE())-VLOOKUP($A63,'Import Peak Change'!$A$106:EI$202,139,FALSE())),0,(VLOOKUP($A63,'Import Peak'!$A$3:EI$99,139,FALSE())-VLOOKUP($A63,'Import Peak Change'!$A$106:EI$202,139,FALSE())))</f>
        <v>0</v>
      </c>
      <c r="EJ63" s="193" t="n">
        <f aca="false">IF(ISERROR(VLOOKUP($A63,'Import Peak'!$A$3:EJ$99,140,FALSE())-VLOOKUP($A63,'Import Peak Change'!$A$106:EJ$202,140,FALSE())),0,(VLOOKUP($A63,'Import Peak'!$A$3:EJ$99,140,FALSE())-VLOOKUP($A63,'Import Peak Change'!$A$106:EJ$202,140,FALSE())))</f>
        <v>0</v>
      </c>
      <c r="EK63" s="193" t="n">
        <f aca="false">IF(ISERROR(VLOOKUP($A63,'Import Peak'!$A$3:EK$99,141,FALSE())-VLOOKUP($A63,'Import Peak Change'!$A$106:EK$202,141,FALSE())),0,(VLOOKUP($A63,'Import Peak'!$A$3:EK$99,141,FALSE())-VLOOKUP($A63,'Import Peak Change'!$A$106:EK$202,141,FALSE())))</f>
        <v>0</v>
      </c>
      <c r="EL63" s="193" t="n">
        <f aca="false">IF(ISERROR(VLOOKUP($A63,'Import Peak'!$A$3:EL$99,142,FALSE())-VLOOKUP($A63,'Import Peak Change'!$A$106:EL$202,142,FALSE())),0,(VLOOKUP($A63,'Import Peak'!$A$3:EL$99,142,FALSE())-VLOOKUP($A63,'Import Peak Change'!$A$106:EL$202,142,FALSE())))</f>
        <v>0</v>
      </c>
      <c r="EM63" s="193" t="n">
        <f aca="false">IF(ISERROR(VLOOKUP($A63,'Import Peak'!$A$3:EM$99,143,FALSE())-VLOOKUP($A63,'Import Peak Change'!$A$106:EM$202,143,FALSE())),0,(VLOOKUP($A63,'Import Peak'!$A$3:EM$99,143,FALSE())-VLOOKUP($A63,'Import Peak Change'!$A$106:EM$202,143,FALSE())))</f>
        <v>0</v>
      </c>
      <c r="EN63" s="193" t="n">
        <f aca="false">IF(ISERROR(VLOOKUP($A63,'Import Peak'!$A$3:EN$99,144,FALSE())-VLOOKUP($A63,'Import Peak Change'!$A$106:EN$202,144,FALSE())),0,(VLOOKUP($A63,'Import Peak'!$A$3:EN$99,144,FALSE())-VLOOKUP($A63,'Import Peak Change'!$A$106:EN$202,144,FALSE())))</f>
        <v>0</v>
      </c>
      <c r="EO63" s="193" t="n">
        <f aca="false">IF(ISERROR(VLOOKUP($A63,'Import Peak'!$A$3:EO$99,145,FALSE())-VLOOKUP($A63,'Import Peak Change'!$A$106:EO$202,145,FALSE())),0,(VLOOKUP($A63,'Import Peak'!$A$3:EO$99,145,FALSE())-VLOOKUP($A63,'Import Peak Change'!$A$106:EO$202,145,FALSE())))</f>
        <v>0</v>
      </c>
      <c r="EP63" s="193" t="n">
        <f aca="false">IF(ISERROR(VLOOKUP($A63,'Import Peak'!$A$3:EP$99,146,FALSE())-VLOOKUP($A63,'Import Peak Change'!$A$106:EP$202,146,FALSE())),0,(VLOOKUP($A63,'Import Peak'!$A$3:EP$99,146,FALSE())-VLOOKUP($A63,'Import Peak Change'!$A$106:EP$202,146,FALSE())))</f>
        <v>0</v>
      </c>
      <c r="EQ63" s="193" t="n">
        <f aca="false">IF(ISERROR(VLOOKUP($A63,'Import Peak'!$A$3:EQ$99,147,FALSE())-VLOOKUP($A63,'Import Peak Change'!$A$106:EQ$202,147,FALSE())),0,(VLOOKUP($A63,'Import Peak'!$A$3:EQ$99,147,FALSE())-VLOOKUP($A63,'Import Peak Change'!$A$106:EQ$202,147,FALSE())))</f>
        <v>0</v>
      </c>
      <c r="ER63" s="193" t="n">
        <f aca="false">IF(ISERROR(VLOOKUP($A63,'Import Peak'!$A$3:ER$99,148,FALSE())-VLOOKUP($A63,'Import Peak Change'!$A$106:ER$202,148,FALSE())),0,(VLOOKUP($A63,'Import Peak'!$A$3:ER$99,148,FALSE())-VLOOKUP($A63,'Import Peak Change'!$A$106:ER$202,148,FALSE())))</f>
        <v>0</v>
      </c>
      <c r="ES63" s="193" t="n">
        <f aca="false">IF(ISERROR(VLOOKUP($A63,'Import Peak'!$A$3:ES$99,149,FALSE())-VLOOKUP($A63,'Import Peak Change'!$A$106:ES$202,149,FALSE())),0,(VLOOKUP($A63,'Import Peak'!$A$3:ES$99,149,FALSE())-VLOOKUP($A63,'Import Peak Change'!$A$106:ES$202,149,FALSE())))</f>
        <v>0</v>
      </c>
      <c r="ET63" s="193" t="n">
        <f aca="false">IF(ISERROR(VLOOKUP($A63,'Import Peak'!$A$3:ET$99,150,FALSE())-VLOOKUP($A63,'Import Peak Change'!$A$106:ET$202,150,FALSE())),0,(VLOOKUP($A63,'Import Peak'!$A$3:ET$99,150,FALSE())-VLOOKUP($A63,'Import Peak Change'!$A$106:ET$202,150,FALSE())))</f>
        <v>0</v>
      </c>
      <c r="EU63" s="193" t="n">
        <f aca="false">IF(ISERROR(VLOOKUP($A63,'Import Peak'!$A$3:EU$99,151,FALSE())-VLOOKUP($A63,'Import Peak Change'!$A$106:EU$202,151,FALSE())),0,(VLOOKUP($A63,'Import Peak'!$A$3:EU$99,151,FALSE())-VLOOKUP($A63,'Import Peak Change'!$A$106:EU$202,151,FALSE())))</f>
        <v>0</v>
      </c>
      <c r="EV63" s="193" t="n">
        <f aca="false">IF(ISERROR(VLOOKUP($A63,'Import Peak'!$A$3:EV$99,152,FALSE())-VLOOKUP($A63,'Import Peak Change'!$A$106:EV$202,152,FALSE())),0,(VLOOKUP($A63,'Import Peak'!$A$3:EV$99,152,FALSE())-VLOOKUP($A63,'Import Peak Change'!$A$106:EV$202,152,FALSE())))</f>
        <v>0</v>
      </c>
      <c r="EW63" s="193" t="n">
        <f aca="false">IF(ISERROR(VLOOKUP($A63,'Import Peak'!$A$3:EW$99,153,FALSE())-VLOOKUP($A63,'Import Peak Change'!$A$106:EW$202,153,FALSE())),0,(VLOOKUP($A63,'Import Peak'!$A$3:EW$99,153,FALSE())-VLOOKUP($A63,'Import Peak Change'!$A$106:EW$202,153,FALSE())))</f>
        <v>0</v>
      </c>
      <c r="EX63" s="193" t="n">
        <f aca="false">IF(ISERROR(VLOOKUP($A63,'Import Peak'!$A$3:EX$99,154,FALSE())-VLOOKUP($A63,'Import Peak Change'!$A$106:EX$202,154,FALSE())),0,(VLOOKUP($A63,'Import Peak'!$A$3:EX$99,154,FALSE())-VLOOKUP($A63,'Import Peak Change'!$A$106:EX$202,154,FALSE())))</f>
        <v>0</v>
      </c>
      <c r="EY63" s="193" t="n">
        <f aca="false">IF(ISERROR(VLOOKUP($A63,'Import Peak'!$A$3:EY$99,155,FALSE())-VLOOKUP($A63,'Import Peak Change'!$A$106:EY$202,155,FALSE())),0,(VLOOKUP($A63,'Import Peak'!$A$3:EY$99,155,FALSE())-VLOOKUP($A63,'Import Peak Change'!$A$106:EY$202,155,FALSE())))</f>
        <v>0</v>
      </c>
      <c r="EZ63" s="193" t="n">
        <f aca="false">IF(ISERROR(VLOOKUP($A63,'Import Peak'!$A$3:EZ$99,156,FALSE())-VLOOKUP($A63,'Import Peak Change'!$A$106:EZ$202,156,FALSE())),0,(VLOOKUP($A63,'Import Peak'!$A$3:EZ$99,156,FALSE())-VLOOKUP($A63,'Import Peak Change'!$A$106:EZ$202,156,FALSE())))</f>
        <v>0</v>
      </c>
      <c r="FA63" s="193" t="n">
        <f aca="false">IF(ISERROR(VLOOKUP($A63,'Import Peak'!$A$3:FA$99,157,FALSE())-VLOOKUP($A63,'Import Peak Change'!$A$106:FA$202,157,FALSE())),0,(VLOOKUP($A63,'Import Peak'!$A$3:FA$99,157,FALSE())-VLOOKUP($A63,'Import Peak Change'!$A$106:FA$202,157,FALSE())))</f>
        <v>0</v>
      </c>
      <c r="FB63" s="193" t="n">
        <f aca="false">IF(ISERROR(VLOOKUP($A63,'Import Peak'!$A$3:FB$99,158,FALSE())-VLOOKUP($A63,'Import Peak Change'!$A$106:FB$202,158,FALSE())),0,(VLOOKUP($A63,'Import Peak'!$A$3:FB$99,158,FALSE())-VLOOKUP($A63,'Import Peak Change'!$A$106:FB$202,158,FALSE())))</f>
        <v>0</v>
      </c>
      <c r="FC63" s="193" t="n">
        <f aca="false">IF(ISERROR(VLOOKUP($A63,'Import Peak'!$A$3:FC$99,159,FALSE())-VLOOKUP($A63,'Import Peak Change'!$A$106:FC$202,159,FALSE())),0,(VLOOKUP($A63,'Import Peak'!$A$3:FC$99,159,FALSE())-VLOOKUP($A63,'Import Peak Change'!$A$106:FC$202,159,FALSE())))</f>
        <v>0</v>
      </c>
      <c r="FD63" s="193" t="n">
        <f aca="false">IF(ISERROR(VLOOKUP($A63,'Import Peak'!$A$3:FD$99,160,FALSE())-VLOOKUP($A63,'Import Peak Change'!$A$106:FD$202,160,FALSE())),0,(VLOOKUP($A63,'Import Peak'!$A$3:FD$99,160,FALSE())-VLOOKUP($A63,'Import Peak Change'!$A$106:FD$202,160,FALSE())))</f>
        <v>0</v>
      </c>
      <c r="FE63" s="193" t="n">
        <f aca="false">IF(ISERROR(VLOOKUP($A63,'Import Peak'!$A$3:FE$99,161,FALSE())-VLOOKUP($A63,'Import Peak Change'!$A$106:FE$202,161,FALSE())),0,(VLOOKUP($A63,'Import Peak'!$A$3:FE$99,161,FALSE())-VLOOKUP($A63,'Import Peak Change'!$A$106:FE$202,161,FALSE())))</f>
        <v>0</v>
      </c>
      <c r="FF63" s="193" t="n">
        <f aca="false">IF(ISERROR(VLOOKUP($A63,'Import Peak'!$A$3:FF$99,162,FALSE())-VLOOKUP($A63,'Import Peak Change'!$A$106:FF$202,162,FALSE())),0,(VLOOKUP($A63,'Import Peak'!$A$3:FF$99,162,FALSE())-VLOOKUP($A63,'Import Peak Change'!$A$106:FF$202,162,FALSE())))</f>
        <v>0</v>
      </c>
      <c r="FG63" s="193" t="n">
        <f aca="false">IF(ISERROR(VLOOKUP($A63,'Import Peak'!$A$3:FG$99,163,FALSE())-VLOOKUP($A63,'Import Peak Change'!$A$106:FG$202,163,FALSE())),0,(VLOOKUP($A63,'Import Peak'!$A$3:FG$99,163,FALSE())-VLOOKUP($A63,'Import Peak Change'!$A$106:FG$202,163,FALSE())))</f>
        <v>0</v>
      </c>
      <c r="FH63" s="193" t="n">
        <f aca="false">IF(ISERROR(VLOOKUP($A63,'Import Peak'!$A$3:FH$99,164,FALSE())-VLOOKUP($A63,'Import Peak Change'!$A$106:FH$202,164,FALSE())),0,(VLOOKUP($A63,'Import Peak'!$A$3:FH$99,164,FALSE())-VLOOKUP($A63,'Import Peak Change'!$A$106:FH$202,164,FALSE())))</f>
        <v>0</v>
      </c>
      <c r="FI63" s="193" t="n">
        <f aca="false">IF(ISERROR(VLOOKUP($A63,'Import Peak'!$A$3:FI$99,165,FALSE())-VLOOKUP($A63,'Import Peak Change'!$A$106:FI$202,165,FALSE())),0,(VLOOKUP($A63,'Import Peak'!$A$3:FI$99,165,FALSE())-VLOOKUP($A63,'Import Peak Change'!$A$106:FI$202,165,FALSE())))</f>
        <v>0</v>
      </c>
      <c r="FJ63" s="193" t="n">
        <f aca="false">IF(ISERROR(VLOOKUP($A63,'Import Peak'!$A$3:FJ$99,166,FALSE())-VLOOKUP($A63,'Import Peak Change'!$A$106:FJ$202,166,FALSE())),0,(VLOOKUP($A63,'Import Peak'!$A$3:FJ$99,166,FALSE())-VLOOKUP($A63,'Import Peak Change'!$A$106:FJ$202,166,FALSE())))</f>
        <v>0</v>
      </c>
      <c r="FK63" s="193" t="n">
        <f aca="false">IF(ISERROR(VLOOKUP($A63,'Import Peak'!$A$3:FK$99,167,FALSE())-VLOOKUP($A63,'Import Peak Change'!$A$106:FK$202,167,FALSE())),0,(VLOOKUP($A63,'Import Peak'!$A$3:FK$99,167,FALSE())-VLOOKUP($A63,'Import Peak Change'!$A$106:FK$202,167,FALSE())))</f>
        <v>0</v>
      </c>
      <c r="FL63" s="193" t="n">
        <f aca="false">IF(ISERROR(VLOOKUP($A63,'Import Peak'!$A$3:FL$99,168,FALSE())-VLOOKUP($A63,'Import Peak Change'!$A$106:FL$202,168,FALSE())),0,(VLOOKUP($A63,'Import Peak'!$A$3:FL$99,168,FALSE())-VLOOKUP($A63,'Import Peak Change'!$A$106:FL$202,168,FALSE())))</f>
        <v>0</v>
      </c>
      <c r="FM63" s="193" t="n">
        <f aca="false">IF(ISERROR(VLOOKUP($A63,'Import Peak'!$A$3:FM$99,169,FALSE())-VLOOKUP($A63,'Import Peak Change'!$A$106:FM$202,169,FALSE())),0,(VLOOKUP($A63,'Import Peak'!$A$3:FM$99,169,FALSE())-VLOOKUP($A63,'Import Peak Change'!$A$106:FM$202,169,FALSE())))</f>
        <v>0</v>
      </c>
      <c r="FN63" s="193" t="n">
        <f aca="false">IF(ISERROR(VLOOKUP($A63,'Import Peak'!$A$3:FN$99,170,FALSE())-VLOOKUP($A63,'Import Peak Change'!$A$106:FN$202,170,FALSE())),0,(VLOOKUP($A63,'Import Peak'!$A$3:FN$99,170,FALSE())-VLOOKUP($A63,'Import Peak Change'!$A$106:FN$202,170,FALSE())))</f>
        <v>0</v>
      </c>
      <c r="FO63" s="193" t="n">
        <f aca="false">IF(ISERROR(VLOOKUP($A63,'Import Peak'!$A$3:FO$99,171,FALSE())-VLOOKUP($A63,'Import Peak Change'!$A$106:FO$202,171,FALSE())),0,(VLOOKUP($A63,'Import Peak'!$A$3:FO$99,171,FALSE())-VLOOKUP($A63,'Import Peak Change'!$A$106:FO$202,171,FALSE())))</f>
        <v>0</v>
      </c>
      <c r="FP63" s="193" t="n">
        <f aca="false">IF(ISERROR(VLOOKUP($A63,'Import Peak'!$A$3:FP$99,172,FALSE())-VLOOKUP($A63,'Import Peak Change'!$A$106:FP$202,172,FALSE())),0,(VLOOKUP($A63,'Import Peak'!$A$3:FP$99,172,FALSE())-VLOOKUP($A63,'Import Peak Change'!$A$106:FP$202,172,FALSE())))</f>
        <v>0</v>
      </c>
      <c r="FQ63" s="193" t="n">
        <f aca="false">IF(ISERROR(VLOOKUP($A63,'Import Peak'!$A$3:FQ$99,173,FALSE())-VLOOKUP($A63,'Import Peak Change'!$A$106:FQ$202,173,FALSE())),0,(VLOOKUP($A63,'Import Peak'!$A$3:FQ$99,173,FALSE())-VLOOKUP($A63,'Import Peak Change'!$A$106:FQ$202,173,FALSE())))</f>
        <v>0</v>
      </c>
      <c r="FR63" s="193" t="n">
        <f aca="false">IF(ISERROR(VLOOKUP($A63,'Import Peak'!$A$3:FR$99,174,FALSE())-VLOOKUP($A63,'Import Peak Change'!$A$106:FR$202,174,FALSE())),0,(VLOOKUP($A63,'Import Peak'!$A$3:FR$99,174,FALSE())-VLOOKUP($A63,'Import Peak Change'!$A$106:FR$202,174,FALSE())))</f>
        <v>0</v>
      </c>
      <c r="FS63" s="193" t="n">
        <f aca="false">IF(ISERROR(VLOOKUP($A63,'Import Peak'!$A$3:FS$99,175,FALSE())-VLOOKUP($A63,'Import Peak Change'!$A$106:FS$202,175,FALSE())),0,(VLOOKUP($A63,'Import Peak'!$A$3:FS$99,175,FALSE())-VLOOKUP($A63,'Import Peak Change'!$A$106:FS$202,175,FALSE())))</f>
        <v>0</v>
      </c>
      <c r="FT63" s="193" t="n">
        <f aca="false">IF(ISERROR(VLOOKUP($A63,'Import Peak'!$A$3:FT$99,176,FALSE())-VLOOKUP($A63,'Import Peak Change'!$A$106:FT$202,176,FALSE())),0,(VLOOKUP($A63,'Import Peak'!$A$3:FT$99,176,FALSE())-VLOOKUP($A63,'Import Peak Change'!$A$106:FT$202,176,FALSE())))</f>
        <v>0</v>
      </c>
      <c r="FU63" s="193" t="n">
        <f aca="false">IF(ISERROR(VLOOKUP($A63,'Import Peak'!$A$3:FU$99,177,FALSE())-VLOOKUP($A63,'Import Peak Change'!$A$106:FU$202,177,FALSE())),0,(VLOOKUP($A63,'Import Peak'!$A$3:FU$99,177,FALSE())-VLOOKUP($A63,'Import Peak Change'!$A$106:FU$202,177,FALSE())))</f>
        <v>0</v>
      </c>
      <c r="FV63" s="193" t="n">
        <f aca="false">IF(ISERROR(VLOOKUP($A63,'Import Peak'!$A$3:FV$99,178,FALSE())-VLOOKUP($A63,'Import Peak Change'!$A$106:FV$202,178,FALSE())),0,(VLOOKUP($A63,'Import Peak'!$A$3:FV$99,178,FALSE())-VLOOKUP($A63,'Import Peak Change'!$A$106:FV$202,178,FALSE())))</f>
        <v>0</v>
      </c>
      <c r="FW63" s="193" t="n">
        <f aca="false">IF(ISERROR(VLOOKUP($A63,'Import Peak'!$A$3:FW$99,179,FALSE())-VLOOKUP($A63,'Import Peak Change'!$A$106:FW$202,179,FALSE())),0,(VLOOKUP($A63,'Import Peak'!$A$3:FW$99,179,FALSE())-VLOOKUP($A63,'Import Peak Change'!$A$106:FW$202,179,FALSE())))</f>
        <v>0</v>
      </c>
      <c r="FX63" s="193" t="n">
        <f aca="false">IF(ISERROR(VLOOKUP($A63,'Import Peak'!$A$3:FX$99,180,FALSE())-VLOOKUP($A63,'Import Peak Change'!$A$106:FX$202,180,FALSE())),0,(VLOOKUP($A63,'Import Peak'!$A$3:FX$99,180,FALSE())-VLOOKUP($A63,'Import Peak Change'!$A$106:FX$202,180,FALSE())))</f>
        <v>0</v>
      </c>
      <c r="FY63" s="193" t="n">
        <f aca="false">IF(ISERROR(VLOOKUP($A63,'Import Peak'!$A$3:FY$99,181,FALSE())-VLOOKUP($A63,'Import Peak Change'!$A$106:FY$202,181,FALSE())),0,(VLOOKUP($A63,'Import Peak'!$A$3:FY$99,181,FALSE())-VLOOKUP($A63,'Import Peak Change'!$A$106:FY$202,181,FALSE())))</f>
        <v>0</v>
      </c>
      <c r="FZ63" s="193" t="n">
        <f aca="false">IF(ISERROR(VLOOKUP($A63,'Import Peak'!$A$3:FZ$99,182,FALSE())-VLOOKUP($A63,'Import Peak Change'!$A$106:FZ$202,182,FALSE())),0,(VLOOKUP($A63,'Import Peak'!$A$3:FZ$99,182,FALSE())-VLOOKUP($A63,'Import Peak Change'!$A$106:FZ$202,182,FALSE())))</f>
        <v>0</v>
      </c>
      <c r="GA63" s="193" t="n">
        <f aca="false">IF(ISERROR(VLOOKUP($A63,'Import Peak'!$A$3:GA$99,183,FALSE())-VLOOKUP($A63,'Import Peak Change'!$A$106:GA$202,183,FALSE())),0,(VLOOKUP($A63,'Import Peak'!$A$3:GA$99,183,FALSE())-VLOOKUP($A63,'Import Peak Change'!$A$106:GA$202,183,FALSE())))</f>
        <v>0</v>
      </c>
      <c r="GB63" s="193" t="n">
        <f aca="false">IF(ISERROR(VLOOKUP($A63,'Import Peak'!$A$3:GB$99,184,FALSE())-VLOOKUP($A63,'Import Peak Change'!$A$106:GB$202,184,FALSE())),0,(VLOOKUP($A63,'Import Peak'!$A$3:GB$99,184,FALSE())-VLOOKUP($A63,'Import Peak Change'!$A$106:GB$202,184,FALSE())))</f>
        <v>0</v>
      </c>
      <c r="GC63" s="193" t="n">
        <f aca="false">IF(ISERROR(VLOOKUP($A63,'Import Peak'!$A$3:GC$99,185,FALSE())-VLOOKUP($A63,'Import Peak Change'!$A$106:GC$202,185,FALSE())),0,(VLOOKUP($A63,'Import Peak'!$A$3:GC$99,185,FALSE())-VLOOKUP($A63,'Import Peak Change'!$A$106:GC$202,185,FALSE())))</f>
        <v>0</v>
      </c>
      <c r="GD63" s="193" t="n">
        <f aca="false">IF(ISERROR(VLOOKUP($A63,'Import Peak'!$A$3:GD$99,186,FALSE())-VLOOKUP($A63,'Import Peak Change'!$A$106:GD$202,186,FALSE())),0,(VLOOKUP($A63,'Import Peak'!$A$3:GD$99,186,FALSE())-VLOOKUP($A63,'Import Peak Change'!$A$106:GD$202,186,FALSE())))</f>
        <v>0</v>
      </c>
      <c r="GE63" s="193" t="n">
        <f aca="false">IF(ISERROR(VLOOKUP($A63,'Import Peak'!$A$3:GE$99,187,FALSE())-VLOOKUP($A63,'Import Peak Change'!$A$106:GE$202,187,FALSE())),0,(VLOOKUP($A63,'Import Peak'!$A$3:GE$99,187,FALSE())-VLOOKUP($A63,'Import Peak Change'!$A$106:GE$202,187,FALSE())))</f>
        <v>0</v>
      </c>
      <c r="GF63" s="193" t="n">
        <f aca="false">IF(ISERROR(VLOOKUP($A63,'Import Peak'!$A$3:GF$99,188,FALSE())-VLOOKUP($A63,'Import Peak Change'!$A$106:GF$202,188,FALSE())),0,(VLOOKUP($A63,'Import Peak'!$A$3:GF$99,188,FALSE())-VLOOKUP($A63,'Import Peak Change'!$A$106:GF$202,188,FALSE())))</f>
        <v>0</v>
      </c>
      <c r="GG63" s="193" t="n">
        <f aca="false">IF(ISERROR(VLOOKUP($A63,'Import Peak'!$A$3:GG$99,189,FALSE())-VLOOKUP($A63,'Import Peak Change'!$A$106:GG$202,189,FALSE())),0,(VLOOKUP($A63,'Import Peak'!$A$3:GG$99,189,FALSE())-VLOOKUP($A63,'Import Peak Change'!$A$106:GG$202,189,FALSE())))</f>
        <v>0</v>
      </c>
      <c r="GH63" s="193" t="n">
        <f aca="false">IF(ISERROR(VLOOKUP($A63,'Import Peak'!$A$3:GH$99,190,FALSE())-VLOOKUP($A63,'Import Peak Change'!$A$106:GH$202,190,FALSE())),0,(VLOOKUP($A63,'Import Peak'!$A$3:GH$99,190,FALSE())-VLOOKUP($A63,'Import Peak Change'!$A$106:GH$202,190,FALSE())))</f>
        <v>0</v>
      </c>
      <c r="GI63" s="193" t="n">
        <f aca="false">IF(ISERROR(VLOOKUP($A63,'Import Peak'!$A$3:GI$99,191,FALSE())-VLOOKUP($A63,'Import Peak Change'!$A$106:GI$202,191,FALSE())),0,(VLOOKUP($A63,'Import Peak'!$A$3:GI$99,191,FALSE())-VLOOKUP($A63,'Import Peak Change'!$A$106:GI$202,191,FALSE())))</f>
        <v>0</v>
      </c>
      <c r="GJ63" s="193" t="n">
        <f aca="false">IF(ISERROR(VLOOKUP($A63,'Import Peak'!$A$3:GJ$99,192,FALSE())-VLOOKUP($A63,'Import Peak Change'!$A$106:GJ$202,192,FALSE())),0,(VLOOKUP($A63,'Import Peak'!$A$3:GJ$99,192,FALSE())-VLOOKUP($A63,'Import Peak Change'!$A$106:GJ$202,192,FALSE())))</f>
        <v>0</v>
      </c>
      <c r="GK63" s="193" t="n">
        <f aca="false">IF(ISERROR(VLOOKUP($A63,'Import Peak'!$A$3:GK$99,193,FALSE())-VLOOKUP($A63,'Import Peak Change'!$A$106:GK$202,193,FALSE())),0,(VLOOKUP($A63,'Import Peak'!$A$3:GK$99,193,FALSE())-VLOOKUP($A63,'Import Peak Change'!$A$106:GK$202,193,FALSE())))</f>
        <v>0</v>
      </c>
      <c r="GL63" s="193" t="n">
        <f aca="false">IF(ISERROR(VLOOKUP($A63,'Import Peak'!$A$3:GL$99,194,FALSE())-VLOOKUP($A63,'Import Peak Change'!$A$106:GL$202,194,FALSE())),0,(VLOOKUP($A63,'Import Peak'!$A$3:GL$99,194,FALSE())-VLOOKUP($A63,'Import Peak Change'!$A$106:GL$202,194,FALSE())))</f>
        <v>0</v>
      </c>
      <c r="GM63" s="193" t="n">
        <f aca="false">IF(ISERROR(VLOOKUP($A63,'Import Peak'!$A$3:GM$99,195,FALSE())-VLOOKUP($A63,'Import Peak Change'!$A$106:GM$202,195,FALSE())),0,(VLOOKUP($A63,'Import Peak'!$A$3:GM$99,195,FALSE())-VLOOKUP($A63,'Import Peak Change'!$A$106:GM$202,195,FALSE())))</f>
        <v>0</v>
      </c>
      <c r="GN63" s="193" t="n">
        <f aca="false">IF(ISERROR(VLOOKUP($A63,'Import Peak'!$A$3:GN$99,196,FALSE())-VLOOKUP($A63,'Import Peak Change'!$A$106:GN$202,196,FALSE())),0,(VLOOKUP($A63,'Import Peak'!$A$3:GN$99,196,FALSE())-VLOOKUP($A63,'Import Peak Change'!$A$106:GN$202,196,FALSE())))</f>
        <v>0</v>
      </c>
      <c r="GO63" s="193" t="n">
        <f aca="false">IF(ISERROR(VLOOKUP($A63,'Import Peak'!$A$3:GO$99,197,FALSE())-VLOOKUP($A63,'Import Peak Change'!$A$106:GO$202,197,FALSE())),0,(VLOOKUP($A63,'Import Peak'!$A$3:GO$99,197,FALSE())-VLOOKUP($A63,'Import Peak Change'!$A$106:GO$202,197,FALSE())))</f>
        <v>0</v>
      </c>
      <c r="GP63" s="193" t="n">
        <f aca="false">IF(ISERROR(VLOOKUP($A63,'Import Peak'!$A$3:GP$99,198,FALSE())-VLOOKUP($A63,'Import Peak Change'!$A$106:GP$202,198,FALSE())),0,(VLOOKUP($A63,'Import Peak'!$A$3:GP$99,198,FALSE())-VLOOKUP($A63,'Import Peak Change'!$A$106:GP$202,198,FALSE())))</f>
        <v>0</v>
      </c>
      <c r="GQ63" s="193" t="n">
        <f aca="false">IF(ISERROR(VLOOKUP($A63,'Import Peak'!$A$3:GQ$99,199,FALSE())-VLOOKUP($A63,'Import Peak Change'!$A$106:GQ$202,199,FALSE())),0,(VLOOKUP($A63,'Import Peak'!$A$3:GQ$99,199,FALSE())-VLOOKUP($A63,'Import Peak Change'!$A$106:GQ$202,199,FALSE())))</f>
        <v>0</v>
      </c>
      <c r="GR63" s="193" t="n">
        <f aca="false">IF(ISERROR(VLOOKUP($A63,'Import Peak'!$A$3:GR$99,200,FALSE())-VLOOKUP($A63,'Import Peak Change'!$A$106:GR$202,200,FALSE())),0,(VLOOKUP($A63,'Import Peak'!$A$3:GR$99,200,FALSE())-VLOOKUP($A63,'Import Peak Change'!$A$106:GR$202,200,FALSE())))</f>
        <v>0</v>
      </c>
      <c r="GS63" s="193" t="n">
        <f aca="false">IF(ISERROR(VLOOKUP($A63,'Import Peak'!$A$3:GS$99,201,FALSE())-VLOOKUP($A63,'Import Peak Change'!$A$106:GS$202,201,FALSE())),0,(VLOOKUP($A63,'Import Peak'!$A$3:GS$99,201,FALSE())-VLOOKUP($A63,'Import Peak Change'!$A$106:GS$202,201,FALSE())))</f>
        <v>0</v>
      </c>
      <c r="GT63" s="193" t="n">
        <f aca="false">IF(ISERROR(VLOOKUP($A63,'Import Peak'!$A$3:GT$99,202,FALSE())-VLOOKUP($A63,'Import Peak Change'!$A$106:GT$202,202,FALSE())),0,(VLOOKUP($A63,'Import Peak'!$A$3:GT$99,202,FALSE())-VLOOKUP($A63,'Import Peak Change'!$A$106:GT$202,202,FALSE())))</f>
        <v>0</v>
      </c>
      <c r="GU63" s="193" t="n">
        <f aca="false">IF(ISERROR(VLOOKUP($A63,'Import Peak'!$A$3:GU$99,203,FALSE())-VLOOKUP($A63,'Import Peak Change'!$A$106:GU$202,203,FALSE())),0,(VLOOKUP($A63,'Import Peak'!$A$3:GU$99,203,FALSE())-VLOOKUP($A63,'Import Peak Change'!$A$106:GU$202,203,FALSE())))</f>
        <v>0</v>
      </c>
      <c r="GV63" s="193" t="n">
        <f aca="false">IF(ISERROR(VLOOKUP($A63,'Import Peak'!$A$3:GV$99,204,FALSE())-VLOOKUP($A63,'Import Peak Change'!$A$106:GV$202,204,FALSE())),0,(VLOOKUP($A63,'Import Peak'!$A$3:GV$99,204,FALSE())-VLOOKUP($A63,'Import Peak Change'!$A$106:GV$202,204,FALSE())))</f>
        <v>0</v>
      </c>
      <c r="GW63" s="193" t="n">
        <f aca="false">IF(ISERROR(VLOOKUP($A63,'Import Peak'!$A$3:GW$99,205,FALSE())-VLOOKUP($A63,'Import Peak Change'!$A$106:GW$202,205,FALSE())),0,(VLOOKUP($A63,'Import Peak'!$A$3:GW$99,205,FALSE())-VLOOKUP($A63,'Import Peak Change'!$A$106:GW$202,205,FALSE())))</f>
        <v>0</v>
      </c>
      <c r="GX63" s="193" t="n">
        <f aca="false">IF(ISERROR(VLOOKUP($A63,'Import Peak'!$A$3:GX$99,206,FALSE())-VLOOKUP($A63,'Import Peak Change'!$A$106:GX$202,206,FALSE())),0,(VLOOKUP($A63,'Import Peak'!$A$3:GX$99,206,FALSE())-VLOOKUP($A63,'Import Peak Change'!$A$106:GX$202,206,FALSE())))</f>
        <v>0</v>
      </c>
      <c r="GY63" s="193" t="n">
        <f aca="false">IF(ISERROR(VLOOKUP($A63,'Import Peak'!$A$3:GY$99,207,FALSE())-VLOOKUP($A63,'Import Peak Change'!$A$106:GY$202,207,FALSE())),0,(VLOOKUP($A63,'Import Peak'!$A$3:GY$99,207,FALSE())-VLOOKUP($A63,'Import Peak Change'!$A$106:GY$202,207,FALSE())))</f>
        <v>0</v>
      </c>
      <c r="GZ63" s="193" t="n">
        <f aca="false">IF(ISERROR(VLOOKUP($A63,'Import Peak'!$A$3:GZ$99,208,FALSE())-VLOOKUP($A63,'Import Peak Change'!$A$106:GZ$202,208,FALSE())),0,(VLOOKUP($A63,'Import Peak'!$A$3:GZ$99,208,FALSE())-VLOOKUP($A63,'Import Peak Change'!$A$106:GZ$202,208,FALSE())))</f>
        <v>0</v>
      </c>
      <c r="HA63" s="193" t="n">
        <f aca="false">IF(ISERROR(VLOOKUP($A63,'Import Peak'!$A$3:HA$99,209,FALSE())-VLOOKUP($A63,'Import Peak Change'!$A$106:HA$202,209,FALSE())),0,(VLOOKUP($A63,'Import Peak'!$A$3:HA$99,209,FALSE())-VLOOKUP($A63,'Import Peak Change'!$A$106:HA$202,209,FALSE())))</f>
        <v>0</v>
      </c>
      <c r="HB63" s="193" t="n">
        <f aca="false">IF(ISERROR(VLOOKUP($A63,'Import Peak'!$A$3:HB$99,210,FALSE())-VLOOKUP($A63,'Import Peak Change'!$A$106:HB$202,210,FALSE())),0,(VLOOKUP($A63,'Import Peak'!$A$3:HB$99,210,FALSE())-VLOOKUP($A63,'Import Peak Change'!$A$106:HB$202,210,FALSE())))</f>
        <v>0</v>
      </c>
      <c r="HC63" s="193" t="n">
        <f aca="false">IF(ISERROR(VLOOKUP($A63,'Import Peak'!$A$3:HC$99,211,FALSE())-VLOOKUP($A63,'Import Peak Change'!$A$106:HC$202,211,FALSE())),0,(VLOOKUP($A63,'Import Peak'!$A$3:HC$99,211,FALSE())-VLOOKUP($A63,'Import Peak Change'!$A$106:HC$202,211,FALSE())))</f>
        <v>0</v>
      </c>
      <c r="HD63" s="193" t="n">
        <f aca="false">IF(ISERROR(VLOOKUP($A63,'Import Peak'!$A$3:HD$99,212,FALSE())-VLOOKUP($A63,'Import Peak Change'!$A$106:HD$202,212,FALSE())),0,(VLOOKUP($A63,'Import Peak'!$A$3:HD$99,212,FALSE())-VLOOKUP($A63,'Import Peak Change'!$A$106:HD$202,212,FALSE())))</f>
        <v>0</v>
      </c>
      <c r="HE63" s="193" t="n">
        <f aca="false">IF(ISERROR(VLOOKUP($A63,'Import Peak'!$A$3:HE$99,213,FALSE())-VLOOKUP($A63,'Import Peak Change'!$A$106:HE$202,213,FALSE())),0,(VLOOKUP($A63,'Import Peak'!$A$3:HE$99,213,FALSE())-VLOOKUP($A63,'Import Peak Change'!$A$106:HE$202,213,FALSE())))</f>
        <v>0</v>
      </c>
      <c r="HF63" s="193" t="n">
        <f aca="false">IF(ISERROR(VLOOKUP($A63,'Import Peak'!$A$3:HF$99,214,FALSE())-VLOOKUP($A63,'Import Peak Change'!$A$106:HF$202,214,FALSE())),0,(VLOOKUP($A63,'Import Peak'!$A$3:HF$99,214,FALSE())-VLOOKUP($A63,'Import Peak Change'!$A$106:HF$202,214,FALSE())))</f>
        <v>0</v>
      </c>
      <c r="HG63" s="193" t="n">
        <f aca="false">IF(ISERROR(VLOOKUP($A63,'Import Peak'!$A$3:HG$99,215,FALSE())-VLOOKUP($A63,'Import Peak Change'!$A$106:HG$202,215,FALSE())),0,(VLOOKUP($A63,'Import Peak'!$A$3:HG$99,215,FALSE())-VLOOKUP($A63,'Import Peak Change'!$A$106:HG$202,215,FALSE())))</f>
        <v>0</v>
      </c>
      <c r="HH63" s="193" t="n">
        <f aca="false">IF(ISERROR(VLOOKUP($A63,'Import Peak'!$A$3:HH$99,216,FALSE())-VLOOKUP($A63,'Import Peak Change'!$A$106:HH$202,216,FALSE())),0,(VLOOKUP($A63,'Import Peak'!$A$3:HH$99,216,FALSE())-VLOOKUP($A63,'Import Peak Change'!$A$106:HH$202,216,FALSE())))</f>
        <v>0</v>
      </c>
      <c r="HI63" s="193" t="n">
        <f aca="false">IF(ISERROR(VLOOKUP($A63,'Import Peak'!$A$3:HI$99,217,FALSE())-VLOOKUP($A63,'Import Peak Change'!$A$106:HI$202,217,FALSE())),0,(VLOOKUP($A63,'Import Peak'!$A$3:HI$99,217,FALSE())-VLOOKUP($A63,'Import Peak Change'!$A$106:HI$202,217,FALSE())))</f>
        <v>0</v>
      </c>
      <c r="HJ63" s="193" t="n">
        <f aca="false">IF(ISERROR(VLOOKUP($A63,'Import Peak'!$A$3:HJ$99,218,FALSE())-VLOOKUP($A63,'Import Peak Change'!$A$106:HJ$202,218,FALSE())),0,(VLOOKUP($A63,'Import Peak'!$A$3:HJ$99,218,FALSE())-VLOOKUP($A63,'Import Peak Change'!$A$106:HJ$202,218,FALSE())))</f>
        <v>0</v>
      </c>
      <c r="HK63" s="193" t="n">
        <f aca="false">IF(ISERROR(VLOOKUP($A63,'Import Peak'!$A$3:HK$99,219,FALSE())-VLOOKUP($A63,'Import Peak Change'!$A$106:HK$202,219,FALSE())),0,(VLOOKUP($A63,'Import Peak'!$A$3:HK$99,219,FALSE())-VLOOKUP($A63,'Import Peak Change'!$A$106:HK$202,219,FALSE())))</f>
        <v>0</v>
      </c>
      <c r="HL63" s="193" t="n">
        <f aca="false">IF(ISERROR(VLOOKUP($A63,'Import Peak'!$A$3:HL$99,220,FALSE())-VLOOKUP($A63,'Import Peak Change'!$A$106:HL$202,220,FALSE())),0,(VLOOKUP($A63,'Import Peak'!$A$3:HL$99,220,FALSE())-VLOOKUP($A63,'Import Peak Change'!$A$106:HL$202,220,FALSE())))</f>
        <v>0</v>
      </c>
      <c r="HM63" s="193" t="n">
        <f aca="false">IF(ISERROR(VLOOKUP($A63,'Import Peak'!$A$3:HM$99,221,FALSE())-VLOOKUP($A63,'Import Peak Change'!$A$106:HM$202,221,FALSE())),0,(VLOOKUP($A63,'Import Peak'!$A$3:HM$99,221,FALSE())-VLOOKUP($A63,'Import Peak Change'!$A$106:HM$202,221,FALSE())))</f>
        <v>0</v>
      </c>
      <c r="HN63" s="193" t="n">
        <f aca="false">IF(ISERROR(VLOOKUP($A63,'Import Peak'!$A$3:HN$99,222,FALSE())-VLOOKUP($A63,'Import Peak Change'!$A$106:HN$202,222,FALSE())),0,(VLOOKUP($A63,'Import Peak'!$A$3:HN$99,222,FALSE())-VLOOKUP($A63,'Import Peak Change'!$A$106:HN$202,222,FALSE())))</f>
        <v>0</v>
      </c>
      <c r="HO63" s="193" t="n">
        <f aca="false">IF(ISERROR(VLOOKUP($A63,'Import Peak'!$A$3:HO$99,223,FALSE())-VLOOKUP($A63,'Import Peak Change'!$A$106:HO$202,223,FALSE())),0,(VLOOKUP($A63,'Import Peak'!$A$3:HO$99,223,FALSE())-VLOOKUP($A63,'Import Peak Change'!$A$106:HO$202,223,FALSE())))</f>
        <v>0</v>
      </c>
      <c r="HP63" s="193" t="n">
        <f aca="false">IF(ISERROR(VLOOKUP($A63,'Import Peak'!$A$3:HP$99,224,FALSE())-VLOOKUP($A63,'Import Peak Change'!$A$106:HP$202,224,FALSE())),0,(VLOOKUP($A63,'Import Peak'!$A$3:HP$99,224,FALSE())-VLOOKUP($A63,'Import Peak Change'!$A$106:HP$202,224,FALSE())))</f>
        <v>0</v>
      </c>
      <c r="HQ63" s="193" t="n">
        <f aca="false">IF(ISERROR(VLOOKUP($A63,'Import Peak'!$A$3:HQ$99,225,FALSE())-VLOOKUP($A63,'Import Peak Change'!$A$106:HQ$202,225,FALSE())),0,(VLOOKUP($A63,'Import Peak'!$A$3:HQ$99,225,FALSE())-VLOOKUP($A63,'Import Peak Change'!$A$106:HQ$202,225,FALSE())))</f>
        <v>0</v>
      </c>
      <c r="HR63" s="193" t="n">
        <f aca="false">IF(ISERROR(VLOOKUP($A63,'Import Peak'!$A$3:HR$99,226,FALSE())-VLOOKUP($A63,'Import Peak Change'!$A$106:HR$202,226,FALSE())),0,(VLOOKUP($A63,'Import Peak'!$A$3:HR$99,226,FALSE())-VLOOKUP($A63,'Import Peak Change'!$A$106:HR$202,226,FALSE())))</f>
        <v>0</v>
      </c>
      <c r="HS63" s="193" t="n">
        <f aca="false">IF(ISERROR(VLOOKUP($A63,'Import Peak'!$A$3:HS$99,227,FALSE())-VLOOKUP($A63,'Import Peak Change'!$A$106:HS$202,227,FALSE())),0,(VLOOKUP($A63,'Import Peak'!$A$3:HS$99,227,FALSE())-VLOOKUP($A63,'Import Peak Change'!$A$106:HS$202,227,FALSE())))</f>
        <v>0</v>
      </c>
      <c r="HT63" s="193" t="n">
        <f aca="false">IF(ISERROR(VLOOKUP($A63,'Import Peak'!$A$3:HT$99,228,FALSE())-VLOOKUP($A63,'Import Peak Change'!$A$106:HT$202,228,FALSE())),0,(VLOOKUP($A63,'Import Peak'!$A$3:HT$99,228,FALSE())-VLOOKUP($A63,'Import Peak Change'!$A$106:HT$202,228,FALSE())))</f>
        <v>0</v>
      </c>
      <c r="HU63" s="193" t="n">
        <f aca="false">IF(ISERROR(VLOOKUP($A63,'Import Peak'!$A$3:HU$99,229,FALSE())-VLOOKUP($A63,'Import Peak Change'!$A$106:HU$202,229,FALSE())),0,(VLOOKUP($A63,'Import Peak'!$A$3:HU$99,229,FALSE())-VLOOKUP($A63,'Import Peak Change'!$A$106:HU$202,229,FALSE())))</f>
        <v>0</v>
      </c>
      <c r="HV63" s="193" t="n">
        <f aca="false">IF(ISERROR(VLOOKUP($A63,'Import Peak'!$A$3:HV$99,230,FALSE())-VLOOKUP($A63,'Import Peak Change'!$A$106:HV$202,230,FALSE())),0,(VLOOKUP($A63,'Import Peak'!$A$3:HV$99,230,FALSE())-VLOOKUP($A63,'Import Peak Change'!$A$106:HV$202,230,FALSE())))</f>
        <v>0</v>
      </c>
      <c r="HW63" s="193" t="n">
        <f aca="false">IF(ISERROR(VLOOKUP($A63,'Import Peak'!$A$3:HW$99,231,FALSE())-VLOOKUP($A63,'Import Peak Change'!$A$106:HW$202,231,FALSE())),0,(VLOOKUP($A63,'Import Peak'!$A$3:HW$99,231,FALSE())-VLOOKUP($A63,'Import Peak Change'!$A$106:HW$202,231,FALSE())))</f>
        <v>0</v>
      </c>
      <c r="HX63" s="193" t="n">
        <f aca="false">IF(ISERROR(VLOOKUP($A63,'Import Peak'!$A$3:HX$99,232,FALSE())-VLOOKUP($A63,'Import Peak Change'!$A$106:HX$202,232,FALSE())),0,(VLOOKUP($A63,'Import Peak'!$A$3:HX$99,232,FALSE())-VLOOKUP($A63,'Import Peak Change'!$A$106:HX$202,232,FALSE())))</f>
        <v>0</v>
      </c>
      <c r="HY63" s="193" t="n">
        <f aca="false">IF(ISERROR(VLOOKUP($A63,'Import Peak'!$A$3:HY$99,233,FALSE())-VLOOKUP($A63,'Import Peak Change'!$A$106:HY$202,233,FALSE())),0,(VLOOKUP($A63,'Import Peak'!$A$3:HY$99,233,FALSE())-VLOOKUP($A63,'Import Peak Change'!$A$106:HY$202,233,FALSE())))</f>
        <v>0</v>
      </c>
      <c r="HZ63" s="193" t="n">
        <f aca="false">IF(ISERROR(VLOOKUP($A63,'Import Peak'!$A$3:HZ$99,234,FALSE())-VLOOKUP($A63,'Import Peak Change'!$A$106:HZ$202,234,FALSE())),0,(VLOOKUP($A63,'Import Peak'!$A$3:HZ$99,234,FALSE())-VLOOKUP($A63,'Import Peak Change'!$A$106:HZ$202,234,FALSE())))</f>
        <v>0</v>
      </c>
      <c r="IA63" s="193" t="n">
        <f aca="false">IF(ISERROR(VLOOKUP($A63,'Import Peak'!$A$3:IA$99,235,FALSE())-VLOOKUP($A63,'Import Peak Change'!$A$106:IA$202,235,FALSE())),0,(VLOOKUP($A63,'Import Peak'!$A$3:IA$99,235,FALSE())-VLOOKUP($A63,'Import Peak Change'!$A$106:IA$202,235,FALSE())))</f>
        <v>0</v>
      </c>
      <c r="IB63" s="193" t="n">
        <f aca="false">IF(ISERROR(VLOOKUP($A63,'Import Peak'!$A$3:IB$99,236,FALSE())-VLOOKUP($A63,'Import Peak Change'!$A$106:IB$202,236,FALSE())),0,(VLOOKUP($A63,'Import Peak'!$A$3:IB$99,236,FALSE())-VLOOKUP($A63,'Import Peak Change'!$A$106:IB$202,236,FALSE())))</f>
        <v>0</v>
      </c>
      <c r="IC63" s="193" t="n">
        <f aca="false">IF(ISERROR(VLOOKUP($A63,'Import Peak'!$A$3:IC$99,237,FALSE())-VLOOKUP($A63,'Import Peak Change'!$A$106:IC$202,237,FALSE())),0,(VLOOKUP($A63,'Import Peak'!$A$3:IC$99,237,FALSE())-VLOOKUP($A63,'Import Peak Change'!$A$106:IC$202,237,FALSE())))</f>
        <v>0</v>
      </c>
      <c r="ID63" s="193" t="n">
        <f aca="false">IF(ISERROR(VLOOKUP($A63,'Import Peak'!$A$3:ID$99,238,FALSE())-VLOOKUP($A63,'Import Peak Change'!$A$106:ID$202,238,FALSE())),0,(VLOOKUP($A63,'Import Peak'!$A$3:ID$99,238,FALSE())-VLOOKUP($A63,'Import Peak Change'!$A$106:ID$202,238,FALSE())))</f>
        <v>0</v>
      </c>
      <c r="IE63" s="193" t="n">
        <f aca="false">IF(ISERROR(VLOOKUP($A63,'Import Peak'!$A$3:IE$99,239,FALSE())-VLOOKUP($A63,'Import Peak Change'!$A$106:IE$202,239,FALSE())),0,(VLOOKUP($A63,'Import Peak'!$A$3:IE$99,239,FALSE())-VLOOKUP($A63,'Import Peak Change'!$A$106:IE$202,239,FALSE())))</f>
        <v>0</v>
      </c>
    </row>
    <row r="64" customFormat="false" ht="12.75" hidden="false" customHeight="false" outlineLevel="0" collapsed="false">
      <c r="A64" s="201" t="str">
        <f aca="false">IF('Import Peak'!A61=0,"",'Import Peak'!A61)</f>
        <v/>
      </c>
      <c r="B64" s="193"/>
      <c r="C64" s="193"/>
      <c r="D64" s="193"/>
      <c r="E64" s="193"/>
      <c r="F64" s="193"/>
      <c r="G64" s="193" t="n">
        <f aca="false">IF(ISERROR(VLOOKUP($A64,'Import Peak'!$A$3:G$99,7,FALSE())-VLOOKUP($A64,'Import Peak Change'!$A$106:G$202,7,FALSE())),0,(VLOOKUP($A64,'Import Peak'!$A$3:G$99,7,FALSE())-VLOOKUP($A64,'Import Peak Change'!$A$106:G$202,7,FALSE())))</f>
        <v>0</v>
      </c>
      <c r="H64" s="193" t="n">
        <f aca="false">IF(ISERROR(VLOOKUP($A64,'Import Peak'!$A$3:H$99,8,FALSE())-VLOOKUP($A64,'Import Peak Change'!$A$106:H$202,8,FALSE())),0,(VLOOKUP($A64,'Import Peak'!$A$3:H$99,8,FALSE())-VLOOKUP($A64,'Import Peak Change'!$A$106:H$202,8,FALSE())))</f>
        <v>0</v>
      </c>
      <c r="I64" s="193" t="n">
        <f aca="false">IF(ISERROR(VLOOKUP($A64,'Import Peak'!$A$3:I$99,9,FALSE())-VLOOKUP($A64,'Import Peak Change'!$A$106:I$202,9,FALSE())),0,(VLOOKUP($A64,'Import Peak'!$A$3:I$99,9,FALSE())-VLOOKUP($A64,'Import Peak Change'!$A$106:I$202,9,FALSE())))</f>
        <v>0</v>
      </c>
      <c r="J64" s="193" t="n">
        <f aca="false">IF(ISERROR(VLOOKUP($A64,'Import Peak'!$A$3:J$99,10,FALSE())-VLOOKUP($A64,'Import Peak Change'!$A$106:J$202,10,FALSE())),0,(VLOOKUP($A64,'Import Peak'!$A$3:J$99,10,FALSE())-VLOOKUP($A64,'Import Peak Change'!$A$106:J$202,10,FALSE())))</f>
        <v>0</v>
      </c>
      <c r="K64" s="193" t="n">
        <f aca="false">IF(ISERROR(VLOOKUP($A64,'Import Peak'!$A$3:K$99,11,FALSE())-VLOOKUP($A64,'Import Peak Change'!$A$106:K$202,11,FALSE())),0,(VLOOKUP($A64,'Import Peak'!$A$3:K$99,11,FALSE())-VLOOKUP($A64,'Import Peak Change'!$A$106:K$202,11,FALSE())))</f>
        <v>0</v>
      </c>
      <c r="L64" s="193" t="n">
        <f aca="false">IF(ISERROR(VLOOKUP($A64,'Import Peak'!$A$3:L$99,12,FALSE())-VLOOKUP($A64,'Import Peak Change'!$A$106:L$202,12,FALSE())),0,(VLOOKUP($A64,'Import Peak'!$A$3:L$99,12,FALSE())-VLOOKUP($A64,'Import Peak Change'!$A$106:L$202,12,FALSE())))</f>
        <v>0</v>
      </c>
      <c r="M64" s="193" t="n">
        <f aca="false">IF(ISERROR(VLOOKUP($A64,'Import Peak'!$A$3:M$99,13,FALSE())-VLOOKUP($A64,'Import Peak Change'!$A$106:M$202,13,FALSE())),0,(VLOOKUP($A64,'Import Peak'!$A$3:M$99,13,FALSE())-VLOOKUP($A64,'Import Peak Change'!$A$106:M$202,13,FALSE())))</f>
        <v>0</v>
      </c>
      <c r="N64" s="193" t="n">
        <f aca="false">IF(ISERROR(VLOOKUP($A64,'Import Peak'!$A$3:N$99,14,FALSE())-VLOOKUP($A64,'Import Peak Change'!$A$106:N$202,14,FALSE())),0,(VLOOKUP($A64,'Import Peak'!$A$3:N$99,14,FALSE())-VLOOKUP($A64,'Import Peak Change'!$A$106:N$202,14,FALSE())))</f>
        <v>0</v>
      </c>
      <c r="O64" s="193" t="n">
        <f aca="false">IF(ISERROR(VLOOKUP($A64,'Import Peak'!$A$3:O$99,15,FALSE())-VLOOKUP($A64,'Import Peak Change'!$A$106:O$202,15,FALSE())),0,(VLOOKUP($A64,'Import Peak'!$A$3:O$99,15,FALSE())-VLOOKUP($A64,'Import Peak Change'!$A$106:O$202,15,FALSE())))</f>
        <v>0</v>
      </c>
      <c r="P64" s="193" t="n">
        <f aca="false">IF(ISERROR(VLOOKUP($A64,'Import Peak'!$A$3:P$99,16,FALSE())-VLOOKUP($A64,'Import Peak Change'!$A$106:P$202,16,FALSE())),0,(VLOOKUP($A64,'Import Peak'!$A$3:P$99,16,FALSE())-VLOOKUP($A64,'Import Peak Change'!$A$106:P$202,16,FALSE())))</f>
        <v>0</v>
      </c>
      <c r="Q64" s="193" t="n">
        <f aca="false">IF(ISERROR(VLOOKUP($A64,'Import Peak'!$A$3:Q$99,17,FALSE())-VLOOKUP($A64,'Import Peak Change'!$A$106:Q$202,17,FALSE())),0,(VLOOKUP($A64,'Import Peak'!$A$3:Q$99,17,FALSE())-VLOOKUP($A64,'Import Peak Change'!$A$106:Q$202,17,FALSE())))</f>
        <v>0</v>
      </c>
      <c r="R64" s="193" t="n">
        <f aca="false">IF(ISERROR(VLOOKUP($A64,'Import Peak'!$A$3:R$99,18,FALSE())-VLOOKUP($A64,'Import Peak Change'!$A$106:R$202,18,FALSE())),0,(VLOOKUP($A64,'Import Peak'!$A$3:R$99,18,FALSE())-VLOOKUP($A64,'Import Peak Change'!$A$106:R$202,18,FALSE())))</f>
        <v>0</v>
      </c>
      <c r="S64" s="193" t="n">
        <f aca="false">IF(ISERROR(VLOOKUP($A64,'Import Peak'!$A$3:S$99,19,FALSE())-VLOOKUP($A64,'Import Peak Change'!$A$106:S$202,19,FALSE())),0,(VLOOKUP($A64,'Import Peak'!$A$3:S$99,19,FALSE())-VLOOKUP($A64,'Import Peak Change'!$A$106:S$202,19,FALSE())))</f>
        <v>0</v>
      </c>
      <c r="T64" s="193" t="n">
        <f aca="false">IF(ISERROR(VLOOKUP($A64,'Import Peak'!$A$3:T$99,20,FALSE())-VLOOKUP($A64,'Import Peak Change'!$A$106:T$202,20,FALSE())),0,(VLOOKUP($A64,'Import Peak'!$A$3:T$99,20,FALSE())-VLOOKUP($A64,'Import Peak Change'!$A$106:T$202,20,FALSE())))</f>
        <v>0</v>
      </c>
      <c r="U64" s="193" t="n">
        <f aca="false">IF(ISERROR(VLOOKUP($A64,'Import Peak'!$A$3:U$99,21,FALSE())-VLOOKUP($A64,'Import Peak Change'!$A$106:U$202,21,FALSE())),0,(VLOOKUP($A64,'Import Peak'!$A$3:U$99,21,FALSE())-VLOOKUP($A64,'Import Peak Change'!$A$106:U$202,21,FALSE())))</f>
        <v>0</v>
      </c>
      <c r="V64" s="193" t="n">
        <f aca="false">IF(ISERROR(VLOOKUP($A64,'Import Peak'!$A$3:V$99,22,FALSE())-VLOOKUP($A64,'Import Peak Change'!$A$106:V$202,22,FALSE())),0,(VLOOKUP($A64,'Import Peak'!$A$3:V$99,22,FALSE())-VLOOKUP($A64,'Import Peak Change'!$A$106:V$202,22,FALSE())))</f>
        <v>0</v>
      </c>
      <c r="W64" s="193" t="n">
        <f aca="false">IF(ISERROR(VLOOKUP($A64,'Import Peak'!$A$3:W$99,23,FALSE())-VLOOKUP($A64,'Import Peak Change'!$A$106:W$202,23,FALSE())),0,(VLOOKUP($A64,'Import Peak'!$A$3:W$99,23,FALSE())-VLOOKUP($A64,'Import Peak Change'!$A$106:W$202,23,FALSE())))</f>
        <v>0</v>
      </c>
      <c r="X64" s="193" t="n">
        <f aca="false">IF(ISERROR(VLOOKUP($A64,'Import Peak'!$A$3:X$99,24,FALSE())-VLOOKUP($A64,'Import Peak Change'!$A$106:X$202,24,FALSE())),0,(VLOOKUP($A64,'Import Peak'!$A$3:X$99,24,FALSE())-VLOOKUP($A64,'Import Peak Change'!$A$106:X$202,24,FALSE())))</f>
        <v>0</v>
      </c>
      <c r="Y64" s="193" t="n">
        <f aca="false">IF(ISERROR(VLOOKUP($A64,'Import Peak'!$A$3:Y$99,25,FALSE())-VLOOKUP($A64,'Import Peak Change'!$A$106:Y$202,25,FALSE())),0,(VLOOKUP($A64,'Import Peak'!$A$3:Y$99,25,FALSE())-VLOOKUP($A64,'Import Peak Change'!$A$106:Y$202,25,FALSE())))</f>
        <v>0</v>
      </c>
      <c r="Z64" s="193" t="n">
        <f aca="false">IF(ISERROR(VLOOKUP($A64,'Import Peak'!$A$3:Z$99,26,FALSE())-VLOOKUP($A64,'Import Peak Change'!$A$106:Z$202,26,FALSE())),0,(VLOOKUP($A64,'Import Peak'!$A$3:Z$99,26,FALSE())-VLOOKUP($A64,'Import Peak Change'!$A$106:Z$202,26,FALSE())))</f>
        <v>0</v>
      </c>
      <c r="AA64" s="193" t="n">
        <f aca="false">IF(ISERROR(VLOOKUP($A64,'Import Peak'!$A$3:AA$99,27,FALSE())-VLOOKUP($A64,'Import Peak Change'!$A$106:AA$202,27,FALSE())),0,(VLOOKUP($A64,'Import Peak'!$A$3:AA$99,27,FALSE())-VLOOKUP($A64,'Import Peak Change'!$A$106:AA$202,27,FALSE())))</f>
        <v>0</v>
      </c>
      <c r="AB64" s="193" t="n">
        <f aca="false">IF(ISERROR(VLOOKUP($A64,'Import Peak'!$A$3:AB$99,28,FALSE())-VLOOKUP($A64,'Import Peak Change'!$A$106:AB$202,28,FALSE())),0,(VLOOKUP($A64,'Import Peak'!$A$3:AB$99,28,FALSE())-VLOOKUP($A64,'Import Peak Change'!$A$106:AB$202,28,FALSE())))</f>
        <v>0</v>
      </c>
      <c r="AC64" s="193" t="n">
        <f aca="false">IF(ISERROR(VLOOKUP($A64,'Import Peak'!$A$3:AC$99,29,FALSE())-VLOOKUP($A64,'Import Peak Change'!$A$106:AC$202,29,FALSE())),0,(VLOOKUP($A64,'Import Peak'!$A$3:AC$99,29,FALSE())-VLOOKUP($A64,'Import Peak Change'!$A$106:AC$202,29,FALSE())))</f>
        <v>0</v>
      </c>
      <c r="AD64" s="193" t="n">
        <f aca="false">IF(ISERROR(VLOOKUP($A64,'Import Peak'!$A$3:AD$99,30,FALSE())-VLOOKUP($A64,'Import Peak Change'!$A$106:AD$202,30,FALSE())),0,(VLOOKUP($A64,'Import Peak'!$A$3:AD$99,30,FALSE())-VLOOKUP($A64,'Import Peak Change'!$A$106:AD$202,30,FALSE())))</f>
        <v>0</v>
      </c>
      <c r="AE64" s="193" t="n">
        <f aca="false">IF(ISERROR(VLOOKUP($A64,'Import Peak'!$A$3:AE$99,31,FALSE())-VLOOKUP($A64,'Import Peak Change'!$A$106:AE$202,31,FALSE())),0,(VLOOKUP($A64,'Import Peak'!$A$3:AE$99,31,FALSE())-VLOOKUP($A64,'Import Peak Change'!$A$106:AE$202,31,FALSE())))</f>
        <v>0</v>
      </c>
      <c r="AF64" s="193" t="n">
        <f aca="false">IF(ISERROR(VLOOKUP($A64,'Import Peak'!$A$3:AF$99,32,FALSE())-VLOOKUP($A64,'Import Peak Change'!$A$106:AF$202,32,FALSE())),0,(VLOOKUP($A64,'Import Peak'!$A$3:AF$99,32,FALSE())-VLOOKUP($A64,'Import Peak Change'!$A$106:AF$202,32,FALSE())))</f>
        <v>0</v>
      </c>
      <c r="AG64" s="193" t="n">
        <f aca="false">IF(ISERROR(VLOOKUP($A64,'Import Peak'!$A$3:AG$99,33,FALSE())-VLOOKUP($A64,'Import Peak Change'!$A$106:AG$202,33,FALSE())),0,(VLOOKUP($A64,'Import Peak'!$A$3:AG$99,33,FALSE())-VLOOKUP($A64,'Import Peak Change'!$A$106:AG$202,33,FALSE())))</f>
        <v>0</v>
      </c>
      <c r="AH64" s="193" t="n">
        <f aca="false">IF(ISERROR(VLOOKUP($A64,'Import Peak'!$A$3:AH$99,34,FALSE())-VLOOKUP($A64,'Import Peak Change'!$A$106:AH$202,34,FALSE())),0,(VLOOKUP($A64,'Import Peak'!$A$3:AH$99,34,FALSE())-VLOOKUP($A64,'Import Peak Change'!$A$106:AH$202,34,FALSE())))</f>
        <v>0</v>
      </c>
      <c r="AI64" s="193" t="n">
        <f aca="false">IF(ISERROR(VLOOKUP($A64,'Import Peak'!$A$3:AI$99,35,FALSE())-VLOOKUP($A64,'Import Peak Change'!$A$106:AI$202,35,FALSE())),0,(VLOOKUP($A64,'Import Peak'!$A$3:AI$99,35,FALSE())-VLOOKUP($A64,'Import Peak Change'!$A$106:AI$202,35,FALSE())))</f>
        <v>0</v>
      </c>
      <c r="AJ64" s="193" t="n">
        <f aca="false">IF(ISERROR(VLOOKUP($A64,'Import Peak'!$A$3:AJ$99,36,FALSE())-VLOOKUP($A64,'Import Peak Change'!$A$106:AJ$202,36,FALSE())),0,(VLOOKUP($A64,'Import Peak'!$A$3:AJ$99,36,FALSE())-VLOOKUP($A64,'Import Peak Change'!$A$106:AJ$202,36,FALSE())))</f>
        <v>0</v>
      </c>
      <c r="AK64" s="193" t="n">
        <f aca="false">IF(ISERROR(VLOOKUP($A64,'Import Peak'!$A$3:AK$99,37,FALSE())-VLOOKUP($A64,'Import Peak Change'!$A$106:AK$202,37,FALSE())),0,(VLOOKUP($A64,'Import Peak'!$A$3:AK$99,37,FALSE())-VLOOKUP($A64,'Import Peak Change'!$A$106:AK$202,37,FALSE())))</f>
        <v>0</v>
      </c>
      <c r="AL64" s="193" t="n">
        <f aca="false">IF(ISERROR(VLOOKUP($A64,'Import Peak'!$A$3:AL$99,38,FALSE())-VLOOKUP($A64,'Import Peak Change'!$A$106:AL$202,38,FALSE())),0,(VLOOKUP($A64,'Import Peak'!$A$3:AL$99,38,FALSE())-VLOOKUP($A64,'Import Peak Change'!$A$106:AL$202,38,FALSE())))</f>
        <v>0</v>
      </c>
      <c r="AM64" s="193" t="n">
        <f aca="false">IF(ISERROR(VLOOKUP($A64,'Import Peak'!$A$3:AM$99,39,FALSE())-VLOOKUP($A64,'Import Peak Change'!$A$106:AM$202,39,FALSE())),0,(VLOOKUP($A64,'Import Peak'!$A$3:AM$99,39,FALSE())-VLOOKUP($A64,'Import Peak Change'!$A$106:AM$202,39,FALSE())))</f>
        <v>0</v>
      </c>
      <c r="AN64" s="193" t="n">
        <f aca="false">IF(ISERROR(VLOOKUP($A64,'Import Peak'!$A$3:AN$99,40,FALSE())-VLOOKUP($A64,'Import Peak Change'!$A$106:AN$202,40,FALSE())),0,(VLOOKUP($A64,'Import Peak'!$A$3:AN$99,40,FALSE())-VLOOKUP($A64,'Import Peak Change'!$A$106:AN$202,40,FALSE())))</f>
        <v>0</v>
      </c>
      <c r="AO64" s="193" t="n">
        <f aca="false">IF(ISERROR(VLOOKUP($A64,'Import Peak'!$A$3:AO$99,41,FALSE())-VLOOKUP($A64,'Import Peak Change'!$A$106:AO$202,41,FALSE())),0,(VLOOKUP($A64,'Import Peak'!$A$3:AO$99,41,FALSE())-VLOOKUP($A64,'Import Peak Change'!$A$106:AO$202,41,FALSE())))</f>
        <v>0</v>
      </c>
      <c r="AP64" s="193" t="n">
        <f aca="false">IF(ISERROR(VLOOKUP($A64,'Import Peak'!$A$3:AP$99,42,FALSE())-VLOOKUP($A64,'Import Peak Change'!$A$106:AP$202,42,FALSE())),0,(VLOOKUP($A64,'Import Peak'!$A$3:AP$99,42,FALSE())-VLOOKUP($A64,'Import Peak Change'!$A$106:AP$202,42,FALSE())))</f>
        <v>0</v>
      </c>
      <c r="AQ64" s="193" t="n">
        <f aca="false">IF(ISERROR(VLOOKUP($A64,'Import Peak'!$A$3:AQ$99,43,FALSE())-VLOOKUP($A64,'Import Peak Change'!$A$106:AQ$202,43,FALSE())),0,(VLOOKUP($A64,'Import Peak'!$A$3:AQ$99,43,FALSE())-VLOOKUP($A64,'Import Peak Change'!$A$106:AQ$202,43,FALSE())))</f>
        <v>0</v>
      </c>
      <c r="AR64" s="193" t="n">
        <f aca="false">IF(ISERROR(VLOOKUP($A64,'Import Peak'!$A$3:AR$99,44,FALSE())-VLOOKUP($A64,'Import Peak Change'!$A$106:AR$202,44,FALSE())),0,(VLOOKUP($A64,'Import Peak'!$A$3:AR$99,44,FALSE())-VLOOKUP($A64,'Import Peak Change'!$A$106:AR$202,44,FALSE())))</f>
        <v>0</v>
      </c>
      <c r="AS64" s="193" t="n">
        <f aca="false">IF(ISERROR(VLOOKUP($A64,'Import Peak'!$A$3:AS$99,45,FALSE())-VLOOKUP($A64,'Import Peak Change'!$A$106:AS$202,45,FALSE())),0,(VLOOKUP($A64,'Import Peak'!$A$3:AS$99,45,FALSE())-VLOOKUP($A64,'Import Peak Change'!$A$106:AS$202,45,FALSE())))</f>
        <v>0</v>
      </c>
      <c r="AT64" s="193" t="n">
        <f aca="false">IF(ISERROR(VLOOKUP($A64,'Import Peak'!$A$3:AT$99,46,FALSE())-VLOOKUP($A64,'Import Peak Change'!$A$106:AT$202,46,FALSE())),0,(VLOOKUP($A64,'Import Peak'!$A$3:AT$99,46,FALSE())-VLOOKUP($A64,'Import Peak Change'!$A$106:AT$202,46,FALSE())))</f>
        <v>0</v>
      </c>
      <c r="AU64" s="193" t="n">
        <f aca="false">IF(ISERROR(VLOOKUP($A64,'Import Peak'!$A$3:AU$99,47,FALSE())-VLOOKUP($A64,'Import Peak Change'!$A$106:AU$202,47,FALSE())),0,(VLOOKUP($A64,'Import Peak'!$A$3:AU$99,47,FALSE())-VLOOKUP($A64,'Import Peak Change'!$A$106:AU$202,47,FALSE())))</f>
        <v>0</v>
      </c>
      <c r="AV64" s="193" t="n">
        <f aca="false">IF(ISERROR(VLOOKUP($A64,'Import Peak'!$A$3:AV$99,48,FALSE())-VLOOKUP($A64,'Import Peak Change'!$A$106:AV$202,48,FALSE())),0,(VLOOKUP($A64,'Import Peak'!$A$3:AV$99,48,FALSE())-VLOOKUP($A64,'Import Peak Change'!$A$106:AV$202,48,FALSE())))</f>
        <v>0</v>
      </c>
      <c r="AW64" s="193" t="n">
        <f aca="false">IF(ISERROR(VLOOKUP($A64,'Import Peak'!$A$3:AW$99,49,FALSE())-VLOOKUP($A64,'Import Peak Change'!$A$106:AW$202,49,FALSE())),0,(VLOOKUP($A64,'Import Peak'!$A$3:AW$99,49,FALSE())-VLOOKUP($A64,'Import Peak Change'!$A$106:AW$202,49,FALSE())))</f>
        <v>0</v>
      </c>
      <c r="AX64" s="193" t="n">
        <f aca="false">IF(ISERROR(VLOOKUP($A64,'Import Peak'!$A$3:AX$99,50,FALSE())-VLOOKUP($A64,'Import Peak Change'!$A$106:AX$202,50,FALSE())),0,(VLOOKUP($A64,'Import Peak'!$A$3:AX$99,50,FALSE())-VLOOKUP($A64,'Import Peak Change'!$A$106:AX$202,50,FALSE())))</f>
        <v>0</v>
      </c>
      <c r="AY64" s="193" t="n">
        <f aca="false">IF(ISERROR(VLOOKUP($A64,'Import Peak'!$A$3:AY$99,51,FALSE())-VLOOKUP($A64,'Import Peak Change'!$A$106:AY$202,51,FALSE())),0,(VLOOKUP($A64,'Import Peak'!$A$3:AY$99,51,FALSE())-VLOOKUP($A64,'Import Peak Change'!$A$106:AY$202,51,FALSE())))</f>
        <v>0</v>
      </c>
      <c r="AZ64" s="193" t="n">
        <f aca="false">IF(ISERROR(VLOOKUP($A64,'Import Peak'!$A$3:AZ$99,52,FALSE())-VLOOKUP($A64,'Import Peak Change'!$A$106:AZ$202,52,FALSE())),0,(VLOOKUP($A64,'Import Peak'!$A$3:AZ$99,52,FALSE())-VLOOKUP($A64,'Import Peak Change'!$A$106:AZ$202,52,FALSE())))</f>
        <v>0</v>
      </c>
      <c r="BA64" s="193" t="n">
        <f aca="false">IF(ISERROR(VLOOKUP($A64,'Import Peak'!$A$3:BA$99,53,FALSE())-VLOOKUP($A64,'Import Peak Change'!$A$106:BA$202,53,FALSE())),0,(VLOOKUP($A64,'Import Peak'!$A$3:BA$99,53,FALSE())-VLOOKUP($A64,'Import Peak Change'!$A$106:BA$202,53,FALSE())))</f>
        <v>0</v>
      </c>
      <c r="BB64" s="193" t="n">
        <f aca="false">IF(ISERROR(VLOOKUP($A64,'Import Peak'!$A$3:BB$99,54,FALSE())-VLOOKUP($A64,'Import Peak Change'!$A$106:BB$202,54,FALSE())),0,(VLOOKUP($A64,'Import Peak'!$A$3:BB$99,54,FALSE())-VLOOKUP($A64,'Import Peak Change'!$A$106:BB$202,54,FALSE())))</f>
        <v>0</v>
      </c>
      <c r="BC64" s="193" t="n">
        <f aca="false">IF(ISERROR(VLOOKUP($A64,'Import Peak'!$A$3:BC$99,55,FALSE())-VLOOKUP($A64,'Import Peak Change'!$A$106:BC$202,55,FALSE())),0,(VLOOKUP($A64,'Import Peak'!$A$3:BC$99,55,FALSE())-VLOOKUP($A64,'Import Peak Change'!$A$106:BC$202,55,FALSE())))</f>
        <v>0</v>
      </c>
      <c r="BD64" s="193" t="n">
        <f aca="false">IF(ISERROR(VLOOKUP($A64,'Import Peak'!$A$3:BD$99,56,FALSE())-VLOOKUP($A64,'Import Peak Change'!$A$106:BD$202,56,FALSE())),0,(VLOOKUP($A64,'Import Peak'!$A$3:BD$99,56,FALSE())-VLOOKUP($A64,'Import Peak Change'!$A$106:BD$202,56,FALSE())))</f>
        <v>0</v>
      </c>
      <c r="BE64" s="193" t="n">
        <f aca="false">IF(ISERROR(VLOOKUP($A64,'Import Peak'!$A$3:BE$99,57,FALSE())-VLOOKUP($A64,'Import Peak Change'!$A$106:BE$202,57,FALSE())),0,(VLOOKUP($A64,'Import Peak'!$A$3:BE$99,57,FALSE())-VLOOKUP($A64,'Import Peak Change'!$A$106:BE$202,57,FALSE())))</f>
        <v>0</v>
      </c>
      <c r="BF64" s="193" t="n">
        <f aca="false">IF(ISERROR(VLOOKUP($A64,'Import Peak'!$A$3:BF$99,58,FALSE())-VLOOKUP($A64,'Import Peak Change'!$A$106:BF$202,58,FALSE())),0,(VLOOKUP($A64,'Import Peak'!$A$3:BF$99,58,FALSE())-VLOOKUP($A64,'Import Peak Change'!$A$106:BF$202,58,FALSE())))</f>
        <v>0</v>
      </c>
      <c r="BG64" s="193" t="n">
        <f aca="false">IF(ISERROR(VLOOKUP($A64,'Import Peak'!$A$3:BG$99,59,FALSE())-VLOOKUP($A64,'Import Peak Change'!$A$106:BG$202,59,FALSE())),0,(VLOOKUP($A64,'Import Peak'!$A$3:BG$99,59,FALSE())-VLOOKUP($A64,'Import Peak Change'!$A$106:BG$202,59,FALSE())))</f>
        <v>0</v>
      </c>
      <c r="BH64" s="193" t="n">
        <f aca="false">IF(ISERROR(VLOOKUP($A64,'Import Peak'!$A$3:BH$99,60,FALSE())-VLOOKUP($A64,'Import Peak Change'!$A$106:BH$202,60,FALSE())),0,(VLOOKUP($A64,'Import Peak'!$A$3:BH$99,60,FALSE())-VLOOKUP($A64,'Import Peak Change'!$A$106:BH$202,60,FALSE())))</f>
        <v>0</v>
      </c>
      <c r="BI64" s="193" t="n">
        <f aca="false">IF(ISERROR(VLOOKUP($A64,'Import Peak'!$A$3:BI$99,61,FALSE())-VLOOKUP($A64,'Import Peak Change'!$A$106:BI$202,61,FALSE())),0,(VLOOKUP($A64,'Import Peak'!$A$3:BI$99,61,FALSE())-VLOOKUP($A64,'Import Peak Change'!$A$106:BI$202,61,FALSE())))</f>
        <v>0</v>
      </c>
      <c r="BJ64" s="193" t="n">
        <f aca="false">IF(ISERROR(VLOOKUP($A64,'Import Peak'!$A$3:BJ$99,62,FALSE())-VLOOKUP($A64,'Import Peak Change'!$A$106:BJ$202,62,FALSE())),0,(VLOOKUP($A64,'Import Peak'!$A$3:BJ$99,62,FALSE())-VLOOKUP($A64,'Import Peak Change'!$A$106:BJ$202,62,FALSE())))</f>
        <v>0</v>
      </c>
      <c r="BK64" s="193" t="n">
        <f aca="false">IF(ISERROR(VLOOKUP($A64,'Import Peak'!$A$3:BK$99,63,FALSE())-VLOOKUP($A64,'Import Peak Change'!$A$106:BK$202,63,FALSE())),0,(VLOOKUP($A64,'Import Peak'!$A$3:BK$99,63,FALSE())-VLOOKUP($A64,'Import Peak Change'!$A$106:BK$202,63,FALSE())))</f>
        <v>0</v>
      </c>
      <c r="BL64" s="193" t="n">
        <f aca="false">IF(ISERROR(VLOOKUP($A64,'Import Peak'!$A$3:BL$99,64,FALSE())-VLOOKUP($A64,'Import Peak Change'!$A$106:BL$202,64,FALSE())),0,(VLOOKUP($A64,'Import Peak'!$A$3:BL$99,64,FALSE())-VLOOKUP($A64,'Import Peak Change'!$A$106:BL$202,64,FALSE())))</f>
        <v>0</v>
      </c>
      <c r="BM64" s="193" t="n">
        <f aca="false">IF(ISERROR(VLOOKUP($A64,'Import Peak'!$A$3:BM$99,65,FALSE())-VLOOKUP($A64,'Import Peak Change'!$A$106:BM$202,65,FALSE())),0,(VLOOKUP($A64,'Import Peak'!$A$3:BM$99,65,FALSE())-VLOOKUP($A64,'Import Peak Change'!$A$106:BM$202,65,FALSE())))</f>
        <v>0</v>
      </c>
      <c r="BN64" s="193" t="n">
        <f aca="false">IF(ISERROR(VLOOKUP($A64,'Import Peak'!$A$3:BN$99,66,FALSE())-VLOOKUP($A64,'Import Peak Change'!$A$106:BN$202,66,FALSE())),0,(VLOOKUP($A64,'Import Peak'!$A$3:BN$99,66,FALSE())-VLOOKUP($A64,'Import Peak Change'!$A$106:BN$202,66,FALSE())))</f>
        <v>0</v>
      </c>
      <c r="BO64" s="193" t="n">
        <f aca="false">IF(ISERROR(VLOOKUP($A64,'Import Peak'!$A$3:BO$99,67,FALSE())-VLOOKUP($A64,'Import Peak Change'!$A$106:BO$202,67,FALSE())),0,(VLOOKUP($A64,'Import Peak'!$A$3:BO$99,67,FALSE())-VLOOKUP($A64,'Import Peak Change'!$A$106:BO$202,67,FALSE())))</f>
        <v>0</v>
      </c>
      <c r="BP64" s="193" t="n">
        <f aca="false">IF(ISERROR(VLOOKUP($A64,'Import Peak'!$A$3:BP$99,68,FALSE())-VLOOKUP($A64,'Import Peak Change'!$A$106:BP$202,68,FALSE())),0,(VLOOKUP($A64,'Import Peak'!$A$3:BP$99,68,FALSE())-VLOOKUP($A64,'Import Peak Change'!$A$106:BP$202,68,FALSE())))</f>
        <v>0</v>
      </c>
      <c r="BQ64" s="193" t="n">
        <f aca="false">IF(ISERROR(VLOOKUP($A64,'Import Peak'!$A$3:BQ$99,69,FALSE())-VLOOKUP($A64,'Import Peak Change'!$A$106:BQ$202,69,FALSE())),0,(VLOOKUP($A64,'Import Peak'!$A$3:BQ$99,69,FALSE())-VLOOKUP($A64,'Import Peak Change'!$A$106:BQ$202,69,FALSE())))</f>
        <v>0</v>
      </c>
      <c r="BR64" s="193" t="n">
        <f aca="false">IF(ISERROR(VLOOKUP($A64,'Import Peak'!$A$3:BR$99,70,FALSE())-VLOOKUP($A64,'Import Peak Change'!$A$106:BR$202,70,FALSE())),0,(VLOOKUP($A64,'Import Peak'!$A$3:BR$99,70,FALSE())-VLOOKUP($A64,'Import Peak Change'!$A$106:BR$202,70,FALSE())))</f>
        <v>0</v>
      </c>
      <c r="BS64" s="193" t="n">
        <f aca="false">IF(ISERROR(VLOOKUP($A64,'Import Peak'!$A$3:BS$99,71,FALSE())-VLOOKUP($A64,'Import Peak Change'!$A$106:BS$202,71,FALSE())),0,(VLOOKUP($A64,'Import Peak'!$A$3:BS$99,71,FALSE())-VLOOKUP($A64,'Import Peak Change'!$A$106:BS$202,71,FALSE())))</f>
        <v>0</v>
      </c>
      <c r="BT64" s="193" t="n">
        <f aca="false">IF(ISERROR(VLOOKUP($A64,'Import Peak'!$A$3:BT$99,72,FALSE())-VLOOKUP($A64,'Import Peak Change'!$A$106:BT$202,72,FALSE())),0,(VLOOKUP($A64,'Import Peak'!$A$3:BT$99,72,FALSE())-VLOOKUP($A64,'Import Peak Change'!$A$106:BT$202,72,FALSE())))</f>
        <v>0</v>
      </c>
      <c r="BU64" s="193" t="n">
        <f aca="false">IF(ISERROR(VLOOKUP($A64,'Import Peak'!$A$3:BU$99,73,FALSE())-VLOOKUP($A64,'Import Peak Change'!$A$106:BU$202,73,FALSE())),0,(VLOOKUP($A64,'Import Peak'!$A$3:BU$99,73,FALSE())-VLOOKUP($A64,'Import Peak Change'!$A$106:BU$202,73,FALSE())))</f>
        <v>0</v>
      </c>
      <c r="BV64" s="193" t="n">
        <f aca="false">IF(ISERROR(VLOOKUP($A64,'Import Peak'!$A$3:BV$99,74,FALSE())-VLOOKUP($A64,'Import Peak Change'!$A$106:BV$202,74,FALSE())),0,(VLOOKUP($A64,'Import Peak'!$A$3:BV$99,74,FALSE())-VLOOKUP($A64,'Import Peak Change'!$A$106:BV$202,74,FALSE())))</f>
        <v>0</v>
      </c>
      <c r="BW64" s="193" t="n">
        <f aca="false">IF(ISERROR(VLOOKUP($A64,'Import Peak'!$A$3:BW$99,75,FALSE())-VLOOKUP($A64,'Import Peak Change'!$A$106:BW$202,75,FALSE())),0,(VLOOKUP($A64,'Import Peak'!$A$3:BW$99,75,FALSE())-VLOOKUP($A64,'Import Peak Change'!$A$106:BW$202,75,FALSE())))</f>
        <v>0</v>
      </c>
      <c r="BX64" s="193" t="n">
        <f aca="false">IF(ISERROR(VLOOKUP($A64,'Import Peak'!$A$3:BX$99,76,FALSE())-VLOOKUP($A64,'Import Peak Change'!$A$106:BX$202,76,FALSE())),0,(VLOOKUP($A64,'Import Peak'!$A$3:BX$99,76,FALSE())-VLOOKUP($A64,'Import Peak Change'!$A$106:BX$202,76,FALSE())))</f>
        <v>0</v>
      </c>
      <c r="BY64" s="193" t="n">
        <f aca="false">IF(ISERROR(VLOOKUP($A64,'Import Peak'!$A$3:BY$99,77,FALSE())-VLOOKUP($A64,'Import Peak Change'!$A$106:BY$202,77,FALSE())),0,(VLOOKUP($A64,'Import Peak'!$A$3:BY$99,77,FALSE())-VLOOKUP($A64,'Import Peak Change'!$A$106:BY$202,77,FALSE())))</f>
        <v>0</v>
      </c>
      <c r="BZ64" s="193" t="n">
        <f aca="false">IF(ISERROR(VLOOKUP($A64,'Import Peak'!$A$3:BZ$99,78,FALSE())-VLOOKUP($A64,'Import Peak Change'!$A$106:BZ$202,78,FALSE())),0,(VLOOKUP($A64,'Import Peak'!$A$3:BZ$99,78,FALSE())-VLOOKUP($A64,'Import Peak Change'!$A$106:BZ$202,78,FALSE())))</f>
        <v>0</v>
      </c>
      <c r="CA64" s="193" t="n">
        <f aca="false">IF(ISERROR(VLOOKUP($A64,'Import Peak'!$A$3:CA$99,79,FALSE())-VLOOKUP($A64,'Import Peak Change'!$A$106:CA$202,79,FALSE())),0,(VLOOKUP($A64,'Import Peak'!$A$3:CA$99,79,FALSE())-VLOOKUP($A64,'Import Peak Change'!$A$106:CA$202,79,FALSE())))</f>
        <v>0</v>
      </c>
      <c r="CB64" s="193" t="n">
        <f aca="false">IF(ISERROR(VLOOKUP($A64,'Import Peak'!$A$3:CB$99,80,FALSE())-VLOOKUP($A64,'Import Peak Change'!$A$106:CB$202,80,FALSE())),0,(VLOOKUP($A64,'Import Peak'!$A$3:CB$99,80,FALSE())-VLOOKUP($A64,'Import Peak Change'!$A$106:CB$202,80,FALSE())))</f>
        <v>0</v>
      </c>
      <c r="CC64" s="193" t="n">
        <f aca="false">IF(ISERROR(VLOOKUP($A64,'Import Peak'!$A$3:CC$99,81,FALSE())-VLOOKUP($A64,'Import Peak Change'!$A$106:CC$202,81,FALSE())),0,(VLOOKUP($A64,'Import Peak'!$A$3:CC$99,81,FALSE())-VLOOKUP($A64,'Import Peak Change'!$A$106:CC$202,81,FALSE())))</f>
        <v>0</v>
      </c>
      <c r="CD64" s="193" t="n">
        <f aca="false">IF(ISERROR(VLOOKUP($A64,'Import Peak'!$A$3:CD$99,82,FALSE())-VLOOKUP($A64,'Import Peak Change'!$A$106:CD$202,82,FALSE())),0,(VLOOKUP($A64,'Import Peak'!$A$3:CD$99,82,FALSE())-VLOOKUP($A64,'Import Peak Change'!$A$106:CD$202,82,FALSE())))</f>
        <v>0</v>
      </c>
      <c r="CE64" s="193" t="n">
        <f aca="false">IF(ISERROR(VLOOKUP($A64,'Import Peak'!$A$3:CE$99,83,FALSE())-VLOOKUP($A64,'Import Peak Change'!$A$106:CE$202,83,FALSE())),0,(VLOOKUP($A64,'Import Peak'!$A$3:CE$99,83,FALSE())-VLOOKUP($A64,'Import Peak Change'!$A$106:CE$202,83,FALSE())))</f>
        <v>0</v>
      </c>
      <c r="CF64" s="193" t="n">
        <f aca="false">IF(ISERROR(VLOOKUP($A64,'Import Peak'!$A$3:CF$99,84,FALSE())-VLOOKUP($A64,'Import Peak Change'!$A$106:CF$202,84,FALSE())),0,(VLOOKUP($A64,'Import Peak'!$A$3:CF$99,84,FALSE())-VLOOKUP($A64,'Import Peak Change'!$A$106:CF$202,84,FALSE())))</f>
        <v>0</v>
      </c>
      <c r="CG64" s="193" t="n">
        <f aca="false">IF(ISERROR(VLOOKUP($A64,'Import Peak'!$A$3:CG$99,85,FALSE())-VLOOKUP($A64,'Import Peak Change'!$A$106:CG$202,85,FALSE())),0,(VLOOKUP($A64,'Import Peak'!$A$3:CG$99,85,FALSE())-VLOOKUP($A64,'Import Peak Change'!$A$106:CG$202,85,FALSE())))</f>
        <v>0</v>
      </c>
      <c r="CH64" s="193" t="n">
        <f aca="false">IF(ISERROR(VLOOKUP($A64,'Import Peak'!$A$3:CH$99,86,FALSE())-VLOOKUP($A64,'Import Peak Change'!$A$106:CH$202,86,FALSE())),0,(VLOOKUP($A64,'Import Peak'!$A$3:CH$99,86,FALSE())-VLOOKUP($A64,'Import Peak Change'!$A$106:CH$202,86,FALSE())))</f>
        <v>0</v>
      </c>
      <c r="CI64" s="193" t="n">
        <f aca="false">IF(ISERROR(VLOOKUP($A64,'Import Peak'!$A$3:CI$99,87,FALSE())-VLOOKUP($A64,'Import Peak Change'!$A$106:CI$202,87,FALSE())),0,(VLOOKUP($A64,'Import Peak'!$A$3:CI$99,87,FALSE())-VLOOKUP($A64,'Import Peak Change'!$A$106:CI$202,87,FALSE())))</f>
        <v>0</v>
      </c>
      <c r="CJ64" s="193" t="n">
        <f aca="false">IF(ISERROR(VLOOKUP($A64,'Import Peak'!$A$3:CJ$99,88,FALSE())-VLOOKUP($A64,'Import Peak Change'!$A$106:CJ$202,88,FALSE())),0,(VLOOKUP($A64,'Import Peak'!$A$3:CJ$99,88,FALSE())-VLOOKUP($A64,'Import Peak Change'!$A$106:CJ$202,88,FALSE())))</f>
        <v>0</v>
      </c>
      <c r="CK64" s="193" t="n">
        <f aca="false">IF(ISERROR(VLOOKUP($A64,'Import Peak'!$A$3:CK$99,89,FALSE())-VLOOKUP($A64,'Import Peak Change'!$A$106:CK$202,89,FALSE())),0,(VLOOKUP($A64,'Import Peak'!$A$3:CK$99,89,FALSE())-VLOOKUP($A64,'Import Peak Change'!$A$106:CK$202,89,FALSE())))</f>
        <v>0</v>
      </c>
      <c r="CL64" s="193" t="n">
        <f aca="false">IF(ISERROR(VLOOKUP($A64,'Import Peak'!$A$3:CL$99,90,FALSE())-VLOOKUP($A64,'Import Peak Change'!$A$106:CL$202,90,FALSE())),0,(VLOOKUP($A64,'Import Peak'!$A$3:CL$99,90,FALSE())-VLOOKUP($A64,'Import Peak Change'!$A$106:CL$202,90,FALSE())))</f>
        <v>0</v>
      </c>
      <c r="CM64" s="193" t="n">
        <f aca="false">IF(ISERROR(VLOOKUP($A64,'Import Peak'!$A$3:CM$99,91,FALSE())-VLOOKUP($A64,'Import Peak Change'!$A$106:CM$202,91,FALSE())),0,(VLOOKUP($A64,'Import Peak'!$A$3:CM$99,91,FALSE())-VLOOKUP($A64,'Import Peak Change'!$A$106:CM$202,91,FALSE())))</f>
        <v>0</v>
      </c>
      <c r="CN64" s="193" t="n">
        <f aca="false">IF(ISERROR(VLOOKUP($A64,'Import Peak'!$A$3:CN$99,92,FALSE())-VLOOKUP($A64,'Import Peak Change'!$A$106:CN$202,92,FALSE())),0,(VLOOKUP($A64,'Import Peak'!$A$3:CN$99,92,FALSE())-VLOOKUP($A64,'Import Peak Change'!$A$106:CN$202,92,FALSE())))</f>
        <v>0</v>
      </c>
      <c r="CO64" s="193" t="n">
        <f aca="false">IF(ISERROR(VLOOKUP($A64,'Import Peak'!$A$3:CO$99,93,FALSE())-VLOOKUP($A64,'Import Peak Change'!$A$106:CO$202,93,FALSE())),0,(VLOOKUP($A64,'Import Peak'!$A$3:CO$99,93,FALSE())-VLOOKUP($A64,'Import Peak Change'!$A$106:CO$202,93,FALSE())))</f>
        <v>0</v>
      </c>
      <c r="CP64" s="193" t="n">
        <f aca="false">IF(ISERROR(VLOOKUP($A64,'Import Peak'!$A$3:CP$99,94,FALSE())-VLOOKUP($A64,'Import Peak Change'!$A$106:CP$202,94,FALSE())),0,(VLOOKUP($A64,'Import Peak'!$A$3:CP$99,94,FALSE())-VLOOKUP($A64,'Import Peak Change'!$A$106:CP$202,94,FALSE())))</f>
        <v>0</v>
      </c>
      <c r="CQ64" s="193" t="n">
        <f aca="false">IF(ISERROR(VLOOKUP($A64,'Import Peak'!$A$3:CQ$99,95,FALSE())-VLOOKUP($A64,'Import Peak Change'!$A$106:CQ$202,95,FALSE())),0,(VLOOKUP($A64,'Import Peak'!$A$3:CQ$99,95,FALSE())-VLOOKUP($A64,'Import Peak Change'!$A$106:CQ$202,95,FALSE())))</f>
        <v>0</v>
      </c>
      <c r="CR64" s="193" t="n">
        <f aca="false">IF(ISERROR(VLOOKUP($A64,'Import Peak'!$A$3:CR$99,96,FALSE())-VLOOKUP($A64,'Import Peak Change'!$A$106:CR$202,96,FALSE())),0,(VLOOKUP($A64,'Import Peak'!$A$3:CR$99,96,FALSE())-VLOOKUP($A64,'Import Peak Change'!$A$106:CR$202,96,FALSE())))</f>
        <v>0</v>
      </c>
      <c r="CS64" s="193" t="n">
        <f aca="false">IF(ISERROR(VLOOKUP($A64,'Import Peak'!$A$3:CS$99,97,FALSE())-VLOOKUP($A64,'Import Peak Change'!$A$106:CS$202,97,FALSE())),0,(VLOOKUP($A64,'Import Peak'!$A$3:CS$99,97,FALSE())-VLOOKUP($A64,'Import Peak Change'!$A$106:CS$202,97,FALSE())))</f>
        <v>0</v>
      </c>
      <c r="CT64" s="193" t="n">
        <f aca="false">IF(ISERROR(VLOOKUP($A64,'Import Peak'!$A$3:CT$99,98,FALSE())-VLOOKUP($A64,'Import Peak Change'!$A$106:CT$202,98,FALSE())),0,(VLOOKUP($A64,'Import Peak'!$A$3:CT$99,98,FALSE())-VLOOKUP($A64,'Import Peak Change'!$A$106:CT$202,98,FALSE())))</f>
        <v>0</v>
      </c>
      <c r="CU64" s="193" t="n">
        <f aca="false">IF(ISERROR(VLOOKUP($A64,'Import Peak'!$A$3:CU$99,99,FALSE())-VLOOKUP($A64,'Import Peak Change'!$A$106:CU$202,99,FALSE())),0,(VLOOKUP($A64,'Import Peak'!$A$3:CU$99,99,FALSE())-VLOOKUP($A64,'Import Peak Change'!$A$106:CU$202,99,FALSE())))</f>
        <v>0</v>
      </c>
      <c r="CV64" s="193" t="n">
        <f aca="false">IF(ISERROR(VLOOKUP($A64,'Import Peak'!$A$3:CV$99,100,FALSE())-VLOOKUP($A64,'Import Peak Change'!$A$106:CV$202,100,FALSE())),0,(VLOOKUP($A64,'Import Peak'!$A$3:CV$99,100,FALSE())-VLOOKUP($A64,'Import Peak Change'!$A$106:CV$202,100,FALSE())))</f>
        <v>0</v>
      </c>
      <c r="CW64" s="193" t="n">
        <f aca="false">IF(ISERROR(VLOOKUP($A64,'Import Peak'!$A$3:CW$99,101,FALSE())-VLOOKUP($A64,'Import Peak Change'!$A$106:CW$202,101,FALSE())),0,(VLOOKUP($A64,'Import Peak'!$A$3:CW$99,101,FALSE())-VLOOKUP($A64,'Import Peak Change'!$A$106:CW$202,101,FALSE())))</f>
        <v>0</v>
      </c>
      <c r="CX64" s="193" t="n">
        <f aca="false">IF(ISERROR(VLOOKUP($A64,'Import Peak'!$A$3:CX$99,102,FALSE())-VLOOKUP($A64,'Import Peak Change'!$A$106:CX$202,102,FALSE())),0,(VLOOKUP($A64,'Import Peak'!$A$3:CX$99,102,FALSE())-VLOOKUP($A64,'Import Peak Change'!$A$106:CX$202,102,FALSE())))</f>
        <v>0</v>
      </c>
      <c r="CY64" s="193" t="n">
        <f aca="false">IF(ISERROR(VLOOKUP($A64,'Import Peak'!$A$3:CY$99,103,FALSE())-VLOOKUP($A64,'Import Peak Change'!$A$106:CY$202,103,FALSE())),0,(VLOOKUP($A64,'Import Peak'!$A$3:CY$99,103,FALSE())-VLOOKUP($A64,'Import Peak Change'!$A$106:CY$202,103,FALSE())))</f>
        <v>0</v>
      </c>
      <c r="CZ64" s="193" t="n">
        <f aca="false">IF(ISERROR(VLOOKUP($A64,'Import Peak'!$A$3:CZ$99,104,FALSE())-VLOOKUP($A64,'Import Peak Change'!$A$106:CZ$202,104,FALSE())),0,(VLOOKUP($A64,'Import Peak'!$A$3:CZ$99,104,FALSE())-VLOOKUP($A64,'Import Peak Change'!$A$106:CZ$202,104,FALSE())))</f>
        <v>0</v>
      </c>
      <c r="DA64" s="193" t="n">
        <f aca="false">IF(ISERROR(VLOOKUP($A64,'Import Peak'!$A$3:DA$99,105,FALSE())-VLOOKUP($A64,'Import Peak Change'!$A$106:DA$202,105,FALSE())),0,(VLOOKUP($A64,'Import Peak'!$A$3:DA$99,105,FALSE())-VLOOKUP($A64,'Import Peak Change'!$A$106:DA$202,105,FALSE())))</f>
        <v>0</v>
      </c>
      <c r="DB64" s="193" t="n">
        <f aca="false">IF(ISERROR(VLOOKUP($A64,'Import Peak'!$A$3:DB$99,106,FALSE())-VLOOKUP($A64,'Import Peak Change'!$A$106:DB$202,106,FALSE())),0,(VLOOKUP($A64,'Import Peak'!$A$3:DB$99,106,FALSE())-VLOOKUP($A64,'Import Peak Change'!$A$106:DB$202,106,FALSE())))</f>
        <v>0</v>
      </c>
      <c r="DC64" s="193" t="n">
        <f aca="false">IF(ISERROR(VLOOKUP($A64,'Import Peak'!$A$3:DC$99,107,FALSE())-VLOOKUP($A64,'Import Peak Change'!$A$106:DC$202,107,FALSE())),0,(VLOOKUP($A64,'Import Peak'!$A$3:DC$99,107,FALSE())-VLOOKUP($A64,'Import Peak Change'!$A$106:DC$202,107,FALSE())))</f>
        <v>0</v>
      </c>
      <c r="DD64" s="193" t="n">
        <f aca="false">IF(ISERROR(VLOOKUP($A64,'Import Peak'!$A$3:DD$99,108,FALSE())-VLOOKUP($A64,'Import Peak Change'!$A$106:DD$202,108,FALSE())),0,(VLOOKUP($A64,'Import Peak'!$A$3:DD$99,108,FALSE())-VLOOKUP($A64,'Import Peak Change'!$A$106:DD$202,108,FALSE())))</f>
        <v>0</v>
      </c>
      <c r="DE64" s="193" t="n">
        <f aca="false">IF(ISERROR(VLOOKUP($A64,'Import Peak'!$A$3:DE$99,109,FALSE())-VLOOKUP($A64,'Import Peak Change'!$A$106:DE$202,109,FALSE())),0,(VLOOKUP($A64,'Import Peak'!$A$3:DE$99,109,FALSE())-VLOOKUP($A64,'Import Peak Change'!$A$106:DE$202,109,FALSE())))</f>
        <v>0</v>
      </c>
      <c r="DF64" s="193" t="n">
        <f aca="false">IF(ISERROR(VLOOKUP($A64,'Import Peak'!$A$3:DF$99,110,FALSE())-VLOOKUP($A64,'Import Peak Change'!$A$106:DF$202,110,FALSE())),0,(VLOOKUP($A64,'Import Peak'!$A$3:DF$99,110,FALSE())-VLOOKUP($A64,'Import Peak Change'!$A$106:DF$202,110,FALSE())))</f>
        <v>0</v>
      </c>
      <c r="DG64" s="193" t="n">
        <f aca="false">IF(ISERROR(VLOOKUP($A64,'Import Peak'!$A$3:DG$99,111,FALSE())-VLOOKUP($A64,'Import Peak Change'!$A$106:DG$202,111,FALSE())),0,(VLOOKUP($A64,'Import Peak'!$A$3:DG$99,111,FALSE())-VLOOKUP($A64,'Import Peak Change'!$A$106:DG$202,111,FALSE())))</f>
        <v>0</v>
      </c>
      <c r="DH64" s="193" t="n">
        <f aca="false">IF(ISERROR(VLOOKUP($A64,'Import Peak'!$A$3:DH$99,112,FALSE())-VLOOKUP($A64,'Import Peak Change'!$A$106:DH$202,112,FALSE())),0,(VLOOKUP($A64,'Import Peak'!$A$3:DH$99,112,FALSE())-VLOOKUP($A64,'Import Peak Change'!$A$106:DH$202,112,FALSE())))</f>
        <v>0</v>
      </c>
      <c r="DI64" s="193" t="n">
        <f aca="false">IF(ISERROR(VLOOKUP($A64,'Import Peak'!$A$3:DI$99,113,FALSE())-VLOOKUP($A64,'Import Peak Change'!$A$106:DI$202,113,FALSE())),0,(VLOOKUP($A64,'Import Peak'!$A$3:DI$99,113,FALSE())-VLOOKUP($A64,'Import Peak Change'!$A$106:DI$202,113,FALSE())))</f>
        <v>0</v>
      </c>
      <c r="DJ64" s="193" t="n">
        <f aca="false">IF(ISERROR(VLOOKUP($A64,'Import Peak'!$A$3:DJ$99,114,FALSE())-VLOOKUP($A64,'Import Peak Change'!$A$106:DJ$202,114,FALSE())),0,(VLOOKUP($A64,'Import Peak'!$A$3:DJ$99,114,FALSE())-VLOOKUP($A64,'Import Peak Change'!$A$106:DJ$202,114,FALSE())))</f>
        <v>0</v>
      </c>
      <c r="DK64" s="193" t="n">
        <f aca="false">IF(ISERROR(VLOOKUP($A64,'Import Peak'!$A$3:DK$99,115,FALSE())-VLOOKUP($A64,'Import Peak Change'!$A$106:DK$202,115,FALSE())),0,(VLOOKUP($A64,'Import Peak'!$A$3:DK$99,115,FALSE())-VLOOKUP($A64,'Import Peak Change'!$A$106:DK$202,115,FALSE())))</f>
        <v>0</v>
      </c>
      <c r="DL64" s="193" t="n">
        <f aca="false">IF(ISERROR(VLOOKUP($A64,'Import Peak'!$A$3:DL$99,116,FALSE())-VLOOKUP($A64,'Import Peak Change'!$A$106:DL$202,116,FALSE())),0,(VLOOKUP($A64,'Import Peak'!$A$3:DL$99,116,FALSE())-VLOOKUP($A64,'Import Peak Change'!$A$106:DL$202,116,FALSE())))</f>
        <v>0</v>
      </c>
      <c r="DM64" s="193" t="n">
        <f aca="false">IF(ISERROR(VLOOKUP($A64,'Import Peak'!$A$3:DM$99,117,FALSE())-VLOOKUP($A64,'Import Peak Change'!$A$106:DM$202,117,FALSE())),0,(VLOOKUP($A64,'Import Peak'!$A$3:DM$99,117,FALSE())-VLOOKUP($A64,'Import Peak Change'!$A$106:DM$202,117,FALSE())))</f>
        <v>0</v>
      </c>
      <c r="DN64" s="193" t="n">
        <f aca="false">IF(ISERROR(VLOOKUP($A64,'Import Peak'!$A$3:DN$99,118,FALSE())-VLOOKUP($A64,'Import Peak Change'!$A$106:DN$202,118,FALSE())),0,(VLOOKUP($A64,'Import Peak'!$A$3:DN$99,118,FALSE())-VLOOKUP($A64,'Import Peak Change'!$A$106:DN$202,118,FALSE())))</f>
        <v>0</v>
      </c>
      <c r="DO64" s="193" t="n">
        <f aca="false">IF(ISERROR(VLOOKUP($A64,'Import Peak'!$A$3:DO$99,119,FALSE())-VLOOKUP($A64,'Import Peak Change'!$A$106:DO$202,119,FALSE())),0,(VLOOKUP($A64,'Import Peak'!$A$3:DO$99,119,FALSE())-VLOOKUP($A64,'Import Peak Change'!$A$106:DO$202,119,FALSE())))</f>
        <v>0</v>
      </c>
      <c r="DP64" s="193" t="n">
        <f aca="false">IF(ISERROR(VLOOKUP($A64,'Import Peak'!$A$3:DP$99,120,FALSE())-VLOOKUP($A64,'Import Peak Change'!$A$106:DP$202,120,FALSE())),0,(VLOOKUP($A64,'Import Peak'!$A$3:DP$99,120,FALSE())-VLOOKUP($A64,'Import Peak Change'!$A$106:DP$202,120,FALSE())))</f>
        <v>0</v>
      </c>
      <c r="DQ64" s="193" t="n">
        <f aca="false">IF(ISERROR(VLOOKUP($A64,'Import Peak'!$A$3:DQ$99,121,FALSE())-VLOOKUP($A64,'Import Peak Change'!$A$106:DQ$202,121,FALSE())),0,(VLOOKUP($A64,'Import Peak'!$A$3:DQ$99,121,FALSE())-VLOOKUP($A64,'Import Peak Change'!$A$106:DQ$202,121,FALSE())))</f>
        <v>0</v>
      </c>
      <c r="DR64" s="193" t="n">
        <f aca="false">IF(ISERROR(VLOOKUP($A64,'Import Peak'!$A$3:DR$99,122,FALSE())-VLOOKUP($A64,'Import Peak Change'!$A$106:DR$202,122,FALSE())),0,(VLOOKUP($A64,'Import Peak'!$A$3:DR$99,122,FALSE())-VLOOKUP($A64,'Import Peak Change'!$A$106:DR$202,122,FALSE())))</f>
        <v>0</v>
      </c>
      <c r="DS64" s="193" t="n">
        <f aca="false">IF(ISERROR(VLOOKUP($A64,'Import Peak'!$A$3:DS$99,123,FALSE())-VLOOKUP($A64,'Import Peak Change'!$A$106:DS$202,123,FALSE())),0,(VLOOKUP($A64,'Import Peak'!$A$3:DS$99,123,FALSE())-VLOOKUP($A64,'Import Peak Change'!$A$106:DS$202,123,FALSE())))</f>
        <v>0</v>
      </c>
      <c r="DT64" s="193" t="n">
        <f aca="false">IF(ISERROR(VLOOKUP($A64,'Import Peak'!$A$3:DT$99,124,FALSE())-VLOOKUP($A64,'Import Peak Change'!$A$106:DT$202,124,FALSE())),0,(VLOOKUP($A64,'Import Peak'!$A$3:DT$99,124,FALSE())-VLOOKUP($A64,'Import Peak Change'!$A$106:DT$202,124,FALSE())))</f>
        <v>0</v>
      </c>
      <c r="DU64" s="193" t="n">
        <f aca="false">IF(ISERROR(VLOOKUP($A64,'Import Peak'!$A$3:DU$99,125,FALSE())-VLOOKUP($A64,'Import Peak Change'!$A$106:DU$202,125,FALSE())),0,(VLOOKUP($A64,'Import Peak'!$A$3:DU$99,125,FALSE())-VLOOKUP($A64,'Import Peak Change'!$A$106:DU$202,125,FALSE())))</f>
        <v>0</v>
      </c>
      <c r="DV64" s="193" t="n">
        <f aca="false">IF(ISERROR(VLOOKUP($A64,'Import Peak'!$A$3:DV$99,126,FALSE())-VLOOKUP($A64,'Import Peak Change'!$A$106:DV$202,126,FALSE())),0,(VLOOKUP($A64,'Import Peak'!$A$3:DV$99,126,FALSE())-VLOOKUP($A64,'Import Peak Change'!$A$106:DV$202,126,FALSE())))</f>
        <v>0</v>
      </c>
      <c r="DW64" s="193" t="n">
        <f aca="false">IF(ISERROR(VLOOKUP($A64,'Import Peak'!$A$3:DW$99,127,FALSE())-VLOOKUP($A64,'Import Peak Change'!$A$106:DW$202,127,FALSE())),0,(VLOOKUP($A64,'Import Peak'!$A$3:DW$99,127,FALSE())-VLOOKUP($A64,'Import Peak Change'!$A$106:DW$202,127,FALSE())))</f>
        <v>0</v>
      </c>
      <c r="DX64" s="193" t="n">
        <f aca="false">IF(ISERROR(VLOOKUP($A64,'Import Peak'!$A$3:DX$99,128,FALSE())-VLOOKUP($A64,'Import Peak Change'!$A$106:DX$202,128,FALSE())),0,(VLOOKUP($A64,'Import Peak'!$A$3:DX$99,128,FALSE())-VLOOKUP($A64,'Import Peak Change'!$A$106:DX$202,128,FALSE())))</f>
        <v>0</v>
      </c>
      <c r="DY64" s="193" t="n">
        <f aca="false">IF(ISERROR(VLOOKUP($A64,'Import Peak'!$A$3:DY$99,129,FALSE())-VLOOKUP($A64,'Import Peak Change'!$A$106:DY$202,129,FALSE())),0,(VLOOKUP($A64,'Import Peak'!$A$3:DY$99,129,FALSE())-VLOOKUP($A64,'Import Peak Change'!$A$106:DY$202,129,FALSE())))</f>
        <v>0</v>
      </c>
      <c r="DZ64" s="193" t="n">
        <f aca="false">IF(ISERROR(VLOOKUP($A64,'Import Peak'!$A$3:DZ$99,130,FALSE())-VLOOKUP($A64,'Import Peak Change'!$A$106:DZ$202,130,FALSE())),0,(VLOOKUP($A64,'Import Peak'!$A$3:DZ$99,130,FALSE())-VLOOKUP($A64,'Import Peak Change'!$A$106:DZ$202,130,FALSE())))</f>
        <v>0</v>
      </c>
      <c r="EA64" s="193" t="n">
        <f aca="false">IF(ISERROR(VLOOKUP($A64,'Import Peak'!$A$3:EA$99,131,FALSE())-VLOOKUP($A64,'Import Peak Change'!$A$106:EA$202,131,FALSE())),0,(VLOOKUP($A64,'Import Peak'!$A$3:EA$99,131,FALSE())-VLOOKUP($A64,'Import Peak Change'!$A$106:EA$202,131,FALSE())))</f>
        <v>0</v>
      </c>
      <c r="EB64" s="193" t="n">
        <f aca="false">IF(ISERROR(VLOOKUP($A64,'Import Peak'!$A$3:EB$99,132,FALSE())-VLOOKUP($A64,'Import Peak Change'!$A$106:EB$202,132,FALSE())),0,(VLOOKUP($A64,'Import Peak'!$A$3:EB$99,132,FALSE())-VLOOKUP($A64,'Import Peak Change'!$A$106:EB$202,132,FALSE())))</f>
        <v>0</v>
      </c>
      <c r="EC64" s="193" t="n">
        <f aca="false">IF(ISERROR(VLOOKUP($A64,'Import Peak'!$A$3:EC$99,133,FALSE())-VLOOKUP($A64,'Import Peak Change'!$A$106:EC$202,133,FALSE())),0,(VLOOKUP($A64,'Import Peak'!$A$3:EC$99,133,FALSE())-VLOOKUP($A64,'Import Peak Change'!$A$106:EC$202,133,FALSE())))</f>
        <v>0</v>
      </c>
      <c r="ED64" s="193" t="n">
        <f aca="false">IF(ISERROR(VLOOKUP($A64,'Import Peak'!$A$3:ED$99,134,FALSE())-VLOOKUP($A64,'Import Peak Change'!$A$106:ED$202,134,FALSE())),0,(VLOOKUP($A64,'Import Peak'!$A$3:ED$99,134,FALSE())-VLOOKUP($A64,'Import Peak Change'!$A$106:ED$202,134,FALSE())))</f>
        <v>0</v>
      </c>
      <c r="EE64" s="193" t="n">
        <f aca="false">IF(ISERROR(VLOOKUP($A64,'Import Peak'!$A$3:EE$99,135,FALSE())-VLOOKUP($A64,'Import Peak Change'!$A$106:EE$202,135,FALSE())),0,(VLOOKUP($A64,'Import Peak'!$A$3:EE$99,135,FALSE())-VLOOKUP($A64,'Import Peak Change'!$A$106:EE$202,135,FALSE())))</f>
        <v>0</v>
      </c>
      <c r="EF64" s="193" t="n">
        <f aca="false">IF(ISERROR(VLOOKUP($A64,'Import Peak'!$A$3:EF$99,136,FALSE())-VLOOKUP($A64,'Import Peak Change'!$A$106:EF$202,136,FALSE())),0,(VLOOKUP($A64,'Import Peak'!$A$3:EF$99,136,FALSE())-VLOOKUP($A64,'Import Peak Change'!$A$106:EF$202,136,FALSE())))</f>
        <v>0</v>
      </c>
      <c r="EG64" s="193" t="n">
        <f aca="false">IF(ISERROR(VLOOKUP($A64,'Import Peak'!$A$3:EG$99,137,FALSE())-VLOOKUP($A64,'Import Peak Change'!$A$106:EG$202,137,FALSE())),0,(VLOOKUP($A64,'Import Peak'!$A$3:EG$99,137,FALSE())-VLOOKUP($A64,'Import Peak Change'!$A$106:EG$202,137,FALSE())))</f>
        <v>0</v>
      </c>
      <c r="EH64" s="193" t="n">
        <f aca="false">IF(ISERROR(VLOOKUP($A64,'Import Peak'!$A$3:EH$99,138,FALSE())-VLOOKUP($A64,'Import Peak Change'!$A$106:EH$202,138,FALSE())),0,(VLOOKUP($A64,'Import Peak'!$A$3:EH$99,138,FALSE())-VLOOKUP($A64,'Import Peak Change'!$A$106:EH$202,138,FALSE())))</f>
        <v>0</v>
      </c>
      <c r="EI64" s="193" t="n">
        <f aca="false">IF(ISERROR(VLOOKUP($A64,'Import Peak'!$A$3:EI$99,139,FALSE())-VLOOKUP($A64,'Import Peak Change'!$A$106:EI$202,139,FALSE())),0,(VLOOKUP($A64,'Import Peak'!$A$3:EI$99,139,FALSE())-VLOOKUP($A64,'Import Peak Change'!$A$106:EI$202,139,FALSE())))</f>
        <v>0</v>
      </c>
      <c r="EJ64" s="193" t="n">
        <f aca="false">IF(ISERROR(VLOOKUP($A64,'Import Peak'!$A$3:EJ$99,140,FALSE())-VLOOKUP($A64,'Import Peak Change'!$A$106:EJ$202,140,FALSE())),0,(VLOOKUP($A64,'Import Peak'!$A$3:EJ$99,140,FALSE())-VLOOKUP($A64,'Import Peak Change'!$A$106:EJ$202,140,FALSE())))</f>
        <v>0</v>
      </c>
      <c r="EK64" s="193" t="n">
        <f aca="false">IF(ISERROR(VLOOKUP($A64,'Import Peak'!$A$3:EK$99,141,FALSE())-VLOOKUP($A64,'Import Peak Change'!$A$106:EK$202,141,FALSE())),0,(VLOOKUP($A64,'Import Peak'!$A$3:EK$99,141,FALSE())-VLOOKUP($A64,'Import Peak Change'!$A$106:EK$202,141,FALSE())))</f>
        <v>0</v>
      </c>
      <c r="EL64" s="193" t="n">
        <f aca="false">IF(ISERROR(VLOOKUP($A64,'Import Peak'!$A$3:EL$99,142,FALSE())-VLOOKUP($A64,'Import Peak Change'!$A$106:EL$202,142,FALSE())),0,(VLOOKUP($A64,'Import Peak'!$A$3:EL$99,142,FALSE())-VLOOKUP($A64,'Import Peak Change'!$A$106:EL$202,142,FALSE())))</f>
        <v>0</v>
      </c>
      <c r="EM64" s="193" t="n">
        <f aca="false">IF(ISERROR(VLOOKUP($A64,'Import Peak'!$A$3:EM$99,143,FALSE())-VLOOKUP($A64,'Import Peak Change'!$A$106:EM$202,143,FALSE())),0,(VLOOKUP($A64,'Import Peak'!$A$3:EM$99,143,FALSE())-VLOOKUP($A64,'Import Peak Change'!$A$106:EM$202,143,FALSE())))</f>
        <v>0</v>
      </c>
      <c r="EN64" s="193" t="n">
        <f aca="false">IF(ISERROR(VLOOKUP($A64,'Import Peak'!$A$3:EN$99,144,FALSE())-VLOOKUP($A64,'Import Peak Change'!$A$106:EN$202,144,FALSE())),0,(VLOOKUP($A64,'Import Peak'!$A$3:EN$99,144,FALSE())-VLOOKUP($A64,'Import Peak Change'!$A$106:EN$202,144,FALSE())))</f>
        <v>0</v>
      </c>
      <c r="EO64" s="193" t="n">
        <f aca="false">IF(ISERROR(VLOOKUP($A64,'Import Peak'!$A$3:EO$99,145,FALSE())-VLOOKUP($A64,'Import Peak Change'!$A$106:EO$202,145,FALSE())),0,(VLOOKUP($A64,'Import Peak'!$A$3:EO$99,145,FALSE())-VLOOKUP($A64,'Import Peak Change'!$A$106:EO$202,145,FALSE())))</f>
        <v>0</v>
      </c>
      <c r="EP64" s="193" t="n">
        <f aca="false">IF(ISERROR(VLOOKUP($A64,'Import Peak'!$A$3:EP$99,146,FALSE())-VLOOKUP($A64,'Import Peak Change'!$A$106:EP$202,146,FALSE())),0,(VLOOKUP($A64,'Import Peak'!$A$3:EP$99,146,FALSE())-VLOOKUP($A64,'Import Peak Change'!$A$106:EP$202,146,FALSE())))</f>
        <v>0</v>
      </c>
      <c r="EQ64" s="193" t="n">
        <f aca="false">IF(ISERROR(VLOOKUP($A64,'Import Peak'!$A$3:EQ$99,147,FALSE())-VLOOKUP($A64,'Import Peak Change'!$A$106:EQ$202,147,FALSE())),0,(VLOOKUP($A64,'Import Peak'!$A$3:EQ$99,147,FALSE())-VLOOKUP($A64,'Import Peak Change'!$A$106:EQ$202,147,FALSE())))</f>
        <v>0</v>
      </c>
      <c r="ER64" s="193" t="n">
        <f aca="false">IF(ISERROR(VLOOKUP($A64,'Import Peak'!$A$3:ER$99,148,FALSE())-VLOOKUP($A64,'Import Peak Change'!$A$106:ER$202,148,FALSE())),0,(VLOOKUP($A64,'Import Peak'!$A$3:ER$99,148,FALSE())-VLOOKUP($A64,'Import Peak Change'!$A$106:ER$202,148,FALSE())))</f>
        <v>0</v>
      </c>
      <c r="ES64" s="193" t="n">
        <f aca="false">IF(ISERROR(VLOOKUP($A64,'Import Peak'!$A$3:ES$99,149,FALSE())-VLOOKUP($A64,'Import Peak Change'!$A$106:ES$202,149,FALSE())),0,(VLOOKUP($A64,'Import Peak'!$A$3:ES$99,149,FALSE())-VLOOKUP($A64,'Import Peak Change'!$A$106:ES$202,149,FALSE())))</f>
        <v>0</v>
      </c>
      <c r="ET64" s="193" t="n">
        <f aca="false">IF(ISERROR(VLOOKUP($A64,'Import Peak'!$A$3:ET$99,150,FALSE())-VLOOKUP($A64,'Import Peak Change'!$A$106:ET$202,150,FALSE())),0,(VLOOKUP($A64,'Import Peak'!$A$3:ET$99,150,FALSE())-VLOOKUP($A64,'Import Peak Change'!$A$106:ET$202,150,FALSE())))</f>
        <v>0</v>
      </c>
      <c r="EU64" s="193" t="n">
        <f aca="false">IF(ISERROR(VLOOKUP($A64,'Import Peak'!$A$3:EU$99,151,FALSE())-VLOOKUP($A64,'Import Peak Change'!$A$106:EU$202,151,FALSE())),0,(VLOOKUP($A64,'Import Peak'!$A$3:EU$99,151,FALSE())-VLOOKUP($A64,'Import Peak Change'!$A$106:EU$202,151,FALSE())))</f>
        <v>0</v>
      </c>
      <c r="EV64" s="193" t="n">
        <f aca="false">IF(ISERROR(VLOOKUP($A64,'Import Peak'!$A$3:EV$99,152,FALSE())-VLOOKUP($A64,'Import Peak Change'!$A$106:EV$202,152,FALSE())),0,(VLOOKUP($A64,'Import Peak'!$A$3:EV$99,152,FALSE())-VLOOKUP($A64,'Import Peak Change'!$A$106:EV$202,152,FALSE())))</f>
        <v>0</v>
      </c>
      <c r="EW64" s="193" t="n">
        <f aca="false">IF(ISERROR(VLOOKUP($A64,'Import Peak'!$A$3:EW$99,153,FALSE())-VLOOKUP($A64,'Import Peak Change'!$A$106:EW$202,153,FALSE())),0,(VLOOKUP($A64,'Import Peak'!$A$3:EW$99,153,FALSE())-VLOOKUP($A64,'Import Peak Change'!$A$106:EW$202,153,FALSE())))</f>
        <v>0</v>
      </c>
      <c r="EX64" s="193" t="n">
        <f aca="false">IF(ISERROR(VLOOKUP($A64,'Import Peak'!$A$3:EX$99,154,FALSE())-VLOOKUP($A64,'Import Peak Change'!$A$106:EX$202,154,FALSE())),0,(VLOOKUP($A64,'Import Peak'!$A$3:EX$99,154,FALSE())-VLOOKUP($A64,'Import Peak Change'!$A$106:EX$202,154,FALSE())))</f>
        <v>0</v>
      </c>
      <c r="EY64" s="193" t="n">
        <f aca="false">IF(ISERROR(VLOOKUP($A64,'Import Peak'!$A$3:EY$99,155,FALSE())-VLOOKUP($A64,'Import Peak Change'!$A$106:EY$202,155,FALSE())),0,(VLOOKUP($A64,'Import Peak'!$A$3:EY$99,155,FALSE())-VLOOKUP($A64,'Import Peak Change'!$A$106:EY$202,155,FALSE())))</f>
        <v>0</v>
      </c>
      <c r="EZ64" s="193" t="n">
        <f aca="false">IF(ISERROR(VLOOKUP($A64,'Import Peak'!$A$3:EZ$99,156,FALSE())-VLOOKUP($A64,'Import Peak Change'!$A$106:EZ$202,156,FALSE())),0,(VLOOKUP($A64,'Import Peak'!$A$3:EZ$99,156,FALSE())-VLOOKUP($A64,'Import Peak Change'!$A$106:EZ$202,156,FALSE())))</f>
        <v>0</v>
      </c>
      <c r="FA64" s="193" t="n">
        <f aca="false">IF(ISERROR(VLOOKUP($A64,'Import Peak'!$A$3:FA$99,157,FALSE())-VLOOKUP($A64,'Import Peak Change'!$A$106:FA$202,157,FALSE())),0,(VLOOKUP($A64,'Import Peak'!$A$3:FA$99,157,FALSE())-VLOOKUP($A64,'Import Peak Change'!$A$106:FA$202,157,FALSE())))</f>
        <v>0</v>
      </c>
      <c r="FB64" s="193" t="n">
        <f aca="false">IF(ISERROR(VLOOKUP($A64,'Import Peak'!$A$3:FB$99,158,FALSE())-VLOOKUP($A64,'Import Peak Change'!$A$106:FB$202,158,FALSE())),0,(VLOOKUP($A64,'Import Peak'!$A$3:FB$99,158,FALSE())-VLOOKUP($A64,'Import Peak Change'!$A$106:FB$202,158,FALSE())))</f>
        <v>0</v>
      </c>
      <c r="FC64" s="193" t="n">
        <f aca="false">IF(ISERROR(VLOOKUP($A64,'Import Peak'!$A$3:FC$99,159,FALSE())-VLOOKUP($A64,'Import Peak Change'!$A$106:FC$202,159,FALSE())),0,(VLOOKUP($A64,'Import Peak'!$A$3:FC$99,159,FALSE())-VLOOKUP($A64,'Import Peak Change'!$A$106:FC$202,159,FALSE())))</f>
        <v>0</v>
      </c>
      <c r="FD64" s="193" t="n">
        <f aca="false">IF(ISERROR(VLOOKUP($A64,'Import Peak'!$A$3:FD$99,160,FALSE())-VLOOKUP($A64,'Import Peak Change'!$A$106:FD$202,160,FALSE())),0,(VLOOKUP($A64,'Import Peak'!$A$3:FD$99,160,FALSE())-VLOOKUP($A64,'Import Peak Change'!$A$106:FD$202,160,FALSE())))</f>
        <v>0</v>
      </c>
      <c r="FE64" s="193" t="n">
        <f aca="false">IF(ISERROR(VLOOKUP($A64,'Import Peak'!$A$3:FE$99,161,FALSE())-VLOOKUP($A64,'Import Peak Change'!$A$106:FE$202,161,FALSE())),0,(VLOOKUP($A64,'Import Peak'!$A$3:FE$99,161,FALSE())-VLOOKUP($A64,'Import Peak Change'!$A$106:FE$202,161,FALSE())))</f>
        <v>0</v>
      </c>
      <c r="FF64" s="193" t="n">
        <f aca="false">IF(ISERROR(VLOOKUP($A64,'Import Peak'!$A$3:FF$99,162,FALSE())-VLOOKUP($A64,'Import Peak Change'!$A$106:FF$202,162,FALSE())),0,(VLOOKUP($A64,'Import Peak'!$A$3:FF$99,162,FALSE())-VLOOKUP($A64,'Import Peak Change'!$A$106:FF$202,162,FALSE())))</f>
        <v>0</v>
      </c>
      <c r="FG64" s="193" t="n">
        <f aca="false">IF(ISERROR(VLOOKUP($A64,'Import Peak'!$A$3:FG$99,163,FALSE())-VLOOKUP($A64,'Import Peak Change'!$A$106:FG$202,163,FALSE())),0,(VLOOKUP($A64,'Import Peak'!$A$3:FG$99,163,FALSE())-VLOOKUP($A64,'Import Peak Change'!$A$106:FG$202,163,FALSE())))</f>
        <v>0</v>
      </c>
      <c r="FH64" s="193" t="n">
        <f aca="false">IF(ISERROR(VLOOKUP($A64,'Import Peak'!$A$3:FH$99,164,FALSE())-VLOOKUP($A64,'Import Peak Change'!$A$106:FH$202,164,FALSE())),0,(VLOOKUP($A64,'Import Peak'!$A$3:FH$99,164,FALSE())-VLOOKUP($A64,'Import Peak Change'!$A$106:FH$202,164,FALSE())))</f>
        <v>0</v>
      </c>
      <c r="FI64" s="193" t="n">
        <f aca="false">IF(ISERROR(VLOOKUP($A64,'Import Peak'!$A$3:FI$99,165,FALSE())-VLOOKUP($A64,'Import Peak Change'!$A$106:FI$202,165,FALSE())),0,(VLOOKUP($A64,'Import Peak'!$A$3:FI$99,165,FALSE())-VLOOKUP($A64,'Import Peak Change'!$A$106:FI$202,165,FALSE())))</f>
        <v>0</v>
      </c>
      <c r="FJ64" s="193" t="n">
        <f aca="false">IF(ISERROR(VLOOKUP($A64,'Import Peak'!$A$3:FJ$99,166,FALSE())-VLOOKUP($A64,'Import Peak Change'!$A$106:FJ$202,166,FALSE())),0,(VLOOKUP($A64,'Import Peak'!$A$3:FJ$99,166,FALSE())-VLOOKUP($A64,'Import Peak Change'!$A$106:FJ$202,166,FALSE())))</f>
        <v>0</v>
      </c>
      <c r="FK64" s="193" t="n">
        <f aca="false">IF(ISERROR(VLOOKUP($A64,'Import Peak'!$A$3:FK$99,167,FALSE())-VLOOKUP($A64,'Import Peak Change'!$A$106:FK$202,167,FALSE())),0,(VLOOKUP($A64,'Import Peak'!$A$3:FK$99,167,FALSE())-VLOOKUP($A64,'Import Peak Change'!$A$106:FK$202,167,FALSE())))</f>
        <v>0</v>
      </c>
      <c r="FL64" s="193" t="n">
        <f aca="false">IF(ISERROR(VLOOKUP($A64,'Import Peak'!$A$3:FL$99,168,FALSE())-VLOOKUP($A64,'Import Peak Change'!$A$106:FL$202,168,FALSE())),0,(VLOOKUP($A64,'Import Peak'!$A$3:FL$99,168,FALSE())-VLOOKUP($A64,'Import Peak Change'!$A$106:FL$202,168,FALSE())))</f>
        <v>0</v>
      </c>
      <c r="FM64" s="193" t="n">
        <f aca="false">IF(ISERROR(VLOOKUP($A64,'Import Peak'!$A$3:FM$99,169,FALSE())-VLOOKUP($A64,'Import Peak Change'!$A$106:FM$202,169,FALSE())),0,(VLOOKUP($A64,'Import Peak'!$A$3:FM$99,169,FALSE())-VLOOKUP($A64,'Import Peak Change'!$A$106:FM$202,169,FALSE())))</f>
        <v>0</v>
      </c>
      <c r="FN64" s="193" t="n">
        <f aca="false">IF(ISERROR(VLOOKUP($A64,'Import Peak'!$A$3:FN$99,170,FALSE())-VLOOKUP($A64,'Import Peak Change'!$A$106:FN$202,170,FALSE())),0,(VLOOKUP($A64,'Import Peak'!$A$3:FN$99,170,FALSE())-VLOOKUP($A64,'Import Peak Change'!$A$106:FN$202,170,FALSE())))</f>
        <v>0</v>
      </c>
      <c r="FO64" s="193" t="n">
        <f aca="false">IF(ISERROR(VLOOKUP($A64,'Import Peak'!$A$3:FO$99,171,FALSE())-VLOOKUP($A64,'Import Peak Change'!$A$106:FO$202,171,FALSE())),0,(VLOOKUP($A64,'Import Peak'!$A$3:FO$99,171,FALSE())-VLOOKUP($A64,'Import Peak Change'!$A$106:FO$202,171,FALSE())))</f>
        <v>0</v>
      </c>
      <c r="FP64" s="193" t="n">
        <f aca="false">IF(ISERROR(VLOOKUP($A64,'Import Peak'!$A$3:FP$99,172,FALSE())-VLOOKUP($A64,'Import Peak Change'!$A$106:FP$202,172,FALSE())),0,(VLOOKUP($A64,'Import Peak'!$A$3:FP$99,172,FALSE())-VLOOKUP($A64,'Import Peak Change'!$A$106:FP$202,172,FALSE())))</f>
        <v>0</v>
      </c>
      <c r="FQ64" s="193" t="n">
        <f aca="false">IF(ISERROR(VLOOKUP($A64,'Import Peak'!$A$3:FQ$99,173,FALSE())-VLOOKUP($A64,'Import Peak Change'!$A$106:FQ$202,173,FALSE())),0,(VLOOKUP($A64,'Import Peak'!$A$3:FQ$99,173,FALSE())-VLOOKUP($A64,'Import Peak Change'!$A$106:FQ$202,173,FALSE())))</f>
        <v>0</v>
      </c>
      <c r="FR64" s="193" t="n">
        <f aca="false">IF(ISERROR(VLOOKUP($A64,'Import Peak'!$A$3:FR$99,174,FALSE())-VLOOKUP($A64,'Import Peak Change'!$A$106:FR$202,174,FALSE())),0,(VLOOKUP($A64,'Import Peak'!$A$3:FR$99,174,FALSE())-VLOOKUP($A64,'Import Peak Change'!$A$106:FR$202,174,FALSE())))</f>
        <v>0</v>
      </c>
      <c r="FS64" s="193" t="n">
        <f aca="false">IF(ISERROR(VLOOKUP($A64,'Import Peak'!$A$3:FS$99,175,FALSE())-VLOOKUP($A64,'Import Peak Change'!$A$106:FS$202,175,FALSE())),0,(VLOOKUP($A64,'Import Peak'!$A$3:FS$99,175,FALSE())-VLOOKUP($A64,'Import Peak Change'!$A$106:FS$202,175,FALSE())))</f>
        <v>0</v>
      </c>
      <c r="FT64" s="193" t="n">
        <f aca="false">IF(ISERROR(VLOOKUP($A64,'Import Peak'!$A$3:FT$99,176,FALSE())-VLOOKUP($A64,'Import Peak Change'!$A$106:FT$202,176,FALSE())),0,(VLOOKUP($A64,'Import Peak'!$A$3:FT$99,176,FALSE())-VLOOKUP($A64,'Import Peak Change'!$A$106:FT$202,176,FALSE())))</f>
        <v>0</v>
      </c>
      <c r="FU64" s="193" t="n">
        <f aca="false">IF(ISERROR(VLOOKUP($A64,'Import Peak'!$A$3:FU$99,177,FALSE())-VLOOKUP($A64,'Import Peak Change'!$A$106:FU$202,177,FALSE())),0,(VLOOKUP($A64,'Import Peak'!$A$3:FU$99,177,FALSE())-VLOOKUP($A64,'Import Peak Change'!$A$106:FU$202,177,FALSE())))</f>
        <v>0</v>
      </c>
      <c r="FV64" s="193" t="n">
        <f aca="false">IF(ISERROR(VLOOKUP($A64,'Import Peak'!$A$3:FV$99,178,FALSE())-VLOOKUP($A64,'Import Peak Change'!$A$106:FV$202,178,FALSE())),0,(VLOOKUP($A64,'Import Peak'!$A$3:FV$99,178,FALSE())-VLOOKUP($A64,'Import Peak Change'!$A$106:FV$202,178,FALSE())))</f>
        <v>0</v>
      </c>
      <c r="FW64" s="193" t="n">
        <f aca="false">IF(ISERROR(VLOOKUP($A64,'Import Peak'!$A$3:FW$99,179,FALSE())-VLOOKUP($A64,'Import Peak Change'!$A$106:FW$202,179,FALSE())),0,(VLOOKUP($A64,'Import Peak'!$A$3:FW$99,179,FALSE())-VLOOKUP($A64,'Import Peak Change'!$A$106:FW$202,179,FALSE())))</f>
        <v>0</v>
      </c>
      <c r="FX64" s="193" t="n">
        <f aca="false">IF(ISERROR(VLOOKUP($A64,'Import Peak'!$A$3:FX$99,180,FALSE())-VLOOKUP($A64,'Import Peak Change'!$A$106:FX$202,180,FALSE())),0,(VLOOKUP($A64,'Import Peak'!$A$3:FX$99,180,FALSE())-VLOOKUP($A64,'Import Peak Change'!$A$106:FX$202,180,FALSE())))</f>
        <v>0</v>
      </c>
      <c r="FY64" s="193" t="n">
        <f aca="false">IF(ISERROR(VLOOKUP($A64,'Import Peak'!$A$3:FY$99,181,FALSE())-VLOOKUP($A64,'Import Peak Change'!$A$106:FY$202,181,FALSE())),0,(VLOOKUP($A64,'Import Peak'!$A$3:FY$99,181,FALSE())-VLOOKUP($A64,'Import Peak Change'!$A$106:FY$202,181,FALSE())))</f>
        <v>0</v>
      </c>
      <c r="FZ64" s="193" t="n">
        <f aca="false">IF(ISERROR(VLOOKUP($A64,'Import Peak'!$A$3:FZ$99,182,FALSE())-VLOOKUP($A64,'Import Peak Change'!$A$106:FZ$202,182,FALSE())),0,(VLOOKUP($A64,'Import Peak'!$A$3:FZ$99,182,FALSE())-VLOOKUP($A64,'Import Peak Change'!$A$106:FZ$202,182,FALSE())))</f>
        <v>0</v>
      </c>
      <c r="GA64" s="193" t="n">
        <f aca="false">IF(ISERROR(VLOOKUP($A64,'Import Peak'!$A$3:GA$99,183,FALSE())-VLOOKUP($A64,'Import Peak Change'!$A$106:GA$202,183,FALSE())),0,(VLOOKUP($A64,'Import Peak'!$A$3:GA$99,183,FALSE())-VLOOKUP($A64,'Import Peak Change'!$A$106:GA$202,183,FALSE())))</f>
        <v>0</v>
      </c>
      <c r="GB64" s="193" t="n">
        <f aca="false">IF(ISERROR(VLOOKUP($A64,'Import Peak'!$A$3:GB$99,184,FALSE())-VLOOKUP($A64,'Import Peak Change'!$A$106:GB$202,184,FALSE())),0,(VLOOKUP($A64,'Import Peak'!$A$3:GB$99,184,FALSE())-VLOOKUP($A64,'Import Peak Change'!$A$106:GB$202,184,FALSE())))</f>
        <v>0</v>
      </c>
      <c r="GC64" s="193" t="n">
        <f aca="false">IF(ISERROR(VLOOKUP($A64,'Import Peak'!$A$3:GC$99,185,FALSE())-VLOOKUP($A64,'Import Peak Change'!$A$106:GC$202,185,FALSE())),0,(VLOOKUP($A64,'Import Peak'!$A$3:GC$99,185,FALSE())-VLOOKUP($A64,'Import Peak Change'!$A$106:GC$202,185,FALSE())))</f>
        <v>0</v>
      </c>
      <c r="GD64" s="193" t="n">
        <f aca="false">IF(ISERROR(VLOOKUP($A64,'Import Peak'!$A$3:GD$99,186,FALSE())-VLOOKUP($A64,'Import Peak Change'!$A$106:GD$202,186,FALSE())),0,(VLOOKUP($A64,'Import Peak'!$A$3:GD$99,186,FALSE())-VLOOKUP($A64,'Import Peak Change'!$A$106:GD$202,186,FALSE())))</f>
        <v>0</v>
      </c>
      <c r="GE64" s="193" t="n">
        <f aca="false">IF(ISERROR(VLOOKUP($A64,'Import Peak'!$A$3:GE$99,187,FALSE())-VLOOKUP($A64,'Import Peak Change'!$A$106:GE$202,187,FALSE())),0,(VLOOKUP($A64,'Import Peak'!$A$3:GE$99,187,FALSE())-VLOOKUP($A64,'Import Peak Change'!$A$106:GE$202,187,FALSE())))</f>
        <v>0</v>
      </c>
      <c r="GF64" s="193" t="n">
        <f aca="false">IF(ISERROR(VLOOKUP($A64,'Import Peak'!$A$3:GF$99,188,FALSE())-VLOOKUP($A64,'Import Peak Change'!$A$106:GF$202,188,FALSE())),0,(VLOOKUP($A64,'Import Peak'!$A$3:GF$99,188,FALSE())-VLOOKUP($A64,'Import Peak Change'!$A$106:GF$202,188,FALSE())))</f>
        <v>0</v>
      </c>
      <c r="GG64" s="193" t="n">
        <f aca="false">IF(ISERROR(VLOOKUP($A64,'Import Peak'!$A$3:GG$99,189,FALSE())-VLOOKUP($A64,'Import Peak Change'!$A$106:GG$202,189,FALSE())),0,(VLOOKUP($A64,'Import Peak'!$A$3:GG$99,189,FALSE())-VLOOKUP($A64,'Import Peak Change'!$A$106:GG$202,189,FALSE())))</f>
        <v>0</v>
      </c>
      <c r="GH64" s="193" t="n">
        <f aca="false">IF(ISERROR(VLOOKUP($A64,'Import Peak'!$A$3:GH$99,190,FALSE())-VLOOKUP($A64,'Import Peak Change'!$A$106:GH$202,190,FALSE())),0,(VLOOKUP($A64,'Import Peak'!$A$3:GH$99,190,FALSE())-VLOOKUP($A64,'Import Peak Change'!$A$106:GH$202,190,FALSE())))</f>
        <v>0</v>
      </c>
      <c r="GI64" s="193" t="n">
        <f aca="false">IF(ISERROR(VLOOKUP($A64,'Import Peak'!$A$3:GI$99,191,FALSE())-VLOOKUP($A64,'Import Peak Change'!$A$106:GI$202,191,FALSE())),0,(VLOOKUP($A64,'Import Peak'!$A$3:GI$99,191,FALSE())-VLOOKUP($A64,'Import Peak Change'!$A$106:GI$202,191,FALSE())))</f>
        <v>0</v>
      </c>
      <c r="GJ64" s="193" t="n">
        <f aca="false">IF(ISERROR(VLOOKUP($A64,'Import Peak'!$A$3:GJ$99,192,FALSE())-VLOOKUP($A64,'Import Peak Change'!$A$106:GJ$202,192,FALSE())),0,(VLOOKUP($A64,'Import Peak'!$A$3:GJ$99,192,FALSE())-VLOOKUP($A64,'Import Peak Change'!$A$106:GJ$202,192,FALSE())))</f>
        <v>0</v>
      </c>
      <c r="GK64" s="193" t="n">
        <f aca="false">IF(ISERROR(VLOOKUP($A64,'Import Peak'!$A$3:GK$99,193,FALSE())-VLOOKUP($A64,'Import Peak Change'!$A$106:GK$202,193,FALSE())),0,(VLOOKUP($A64,'Import Peak'!$A$3:GK$99,193,FALSE())-VLOOKUP($A64,'Import Peak Change'!$A$106:GK$202,193,FALSE())))</f>
        <v>0</v>
      </c>
      <c r="GL64" s="193" t="n">
        <f aca="false">IF(ISERROR(VLOOKUP($A64,'Import Peak'!$A$3:GL$99,194,FALSE())-VLOOKUP($A64,'Import Peak Change'!$A$106:GL$202,194,FALSE())),0,(VLOOKUP($A64,'Import Peak'!$A$3:GL$99,194,FALSE())-VLOOKUP($A64,'Import Peak Change'!$A$106:GL$202,194,FALSE())))</f>
        <v>0</v>
      </c>
      <c r="GM64" s="193" t="n">
        <f aca="false">IF(ISERROR(VLOOKUP($A64,'Import Peak'!$A$3:GM$99,195,FALSE())-VLOOKUP($A64,'Import Peak Change'!$A$106:GM$202,195,FALSE())),0,(VLOOKUP($A64,'Import Peak'!$A$3:GM$99,195,FALSE())-VLOOKUP($A64,'Import Peak Change'!$A$106:GM$202,195,FALSE())))</f>
        <v>0</v>
      </c>
      <c r="GN64" s="193" t="n">
        <f aca="false">IF(ISERROR(VLOOKUP($A64,'Import Peak'!$A$3:GN$99,196,FALSE())-VLOOKUP($A64,'Import Peak Change'!$A$106:GN$202,196,FALSE())),0,(VLOOKUP($A64,'Import Peak'!$A$3:GN$99,196,FALSE())-VLOOKUP($A64,'Import Peak Change'!$A$106:GN$202,196,FALSE())))</f>
        <v>0</v>
      </c>
      <c r="GO64" s="193" t="n">
        <f aca="false">IF(ISERROR(VLOOKUP($A64,'Import Peak'!$A$3:GO$99,197,FALSE())-VLOOKUP($A64,'Import Peak Change'!$A$106:GO$202,197,FALSE())),0,(VLOOKUP($A64,'Import Peak'!$A$3:GO$99,197,FALSE())-VLOOKUP($A64,'Import Peak Change'!$A$106:GO$202,197,FALSE())))</f>
        <v>0</v>
      </c>
      <c r="GP64" s="193" t="n">
        <f aca="false">IF(ISERROR(VLOOKUP($A64,'Import Peak'!$A$3:GP$99,198,FALSE())-VLOOKUP($A64,'Import Peak Change'!$A$106:GP$202,198,FALSE())),0,(VLOOKUP($A64,'Import Peak'!$A$3:GP$99,198,FALSE())-VLOOKUP($A64,'Import Peak Change'!$A$106:GP$202,198,FALSE())))</f>
        <v>0</v>
      </c>
      <c r="GQ64" s="193" t="n">
        <f aca="false">IF(ISERROR(VLOOKUP($A64,'Import Peak'!$A$3:GQ$99,199,FALSE())-VLOOKUP($A64,'Import Peak Change'!$A$106:GQ$202,199,FALSE())),0,(VLOOKUP($A64,'Import Peak'!$A$3:GQ$99,199,FALSE())-VLOOKUP($A64,'Import Peak Change'!$A$106:GQ$202,199,FALSE())))</f>
        <v>0</v>
      </c>
      <c r="GR64" s="193" t="n">
        <f aca="false">IF(ISERROR(VLOOKUP($A64,'Import Peak'!$A$3:GR$99,200,FALSE())-VLOOKUP($A64,'Import Peak Change'!$A$106:GR$202,200,FALSE())),0,(VLOOKUP($A64,'Import Peak'!$A$3:GR$99,200,FALSE())-VLOOKUP($A64,'Import Peak Change'!$A$106:GR$202,200,FALSE())))</f>
        <v>0</v>
      </c>
      <c r="GS64" s="193" t="n">
        <f aca="false">IF(ISERROR(VLOOKUP($A64,'Import Peak'!$A$3:GS$99,201,FALSE())-VLOOKUP($A64,'Import Peak Change'!$A$106:GS$202,201,FALSE())),0,(VLOOKUP($A64,'Import Peak'!$A$3:GS$99,201,FALSE())-VLOOKUP($A64,'Import Peak Change'!$A$106:GS$202,201,FALSE())))</f>
        <v>0</v>
      </c>
      <c r="GT64" s="193" t="n">
        <f aca="false">IF(ISERROR(VLOOKUP($A64,'Import Peak'!$A$3:GT$99,202,FALSE())-VLOOKUP($A64,'Import Peak Change'!$A$106:GT$202,202,FALSE())),0,(VLOOKUP($A64,'Import Peak'!$A$3:GT$99,202,FALSE())-VLOOKUP($A64,'Import Peak Change'!$A$106:GT$202,202,FALSE())))</f>
        <v>0</v>
      </c>
      <c r="GU64" s="193" t="n">
        <f aca="false">IF(ISERROR(VLOOKUP($A64,'Import Peak'!$A$3:GU$99,203,FALSE())-VLOOKUP($A64,'Import Peak Change'!$A$106:GU$202,203,FALSE())),0,(VLOOKUP($A64,'Import Peak'!$A$3:GU$99,203,FALSE())-VLOOKUP($A64,'Import Peak Change'!$A$106:GU$202,203,FALSE())))</f>
        <v>0</v>
      </c>
      <c r="GV64" s="193" t="n">
        <f aca="false">IF(ISERROR(VLOOKUP($A64,'Import Peak'!$A$3:GV$99,204,FALSE())-VLOOKUP($A64,'Import Peak Change'!$A$106:GV$202,204,FALSE())),0,(VLOOKUP($A64,'Import Peak'!$A$3:GV$99,204,FALSE())-VLOOKUP($A64,'Import Peak Change'!$A$106:GV$202,204,FALSE())))</f>
        <v>0</v>
      </c>
      <c r="GW64" s="193" t="n">
        <f aca="false">IF(ISERROR(VLOOKUP($A64,'Import Peak'!$A$3:GW$99,205,FALSE())-VLOOKUP($A64,'Import Peak Change'!$A$106:GW$202,205,FALSE())),0,(VLOOKUP($A64,'Import Peak'!$A$3:GW$99,205,FALSE())-VLOOKUP($A64,'Import Peak Change'!$A$106:GW$202,205,FALSE())))</f>
        <v>0</v>
      </c>
      <c r="GX64" s="193" t="n">
        <f aca="false">IF(ISERROR(VLOOKUP($A64,'Import Peak'!$A$3:GX$99,206,FALSE())-VLOOKUP($A64,'Import Peak Change'!$A$106:GX$202,206,FALSE())),0,(VLOOKUP($A64,'Import Peak'!$A$3:GX$99,206,FALSE())-VLOOKUP($A64,'Import Peak Change'!$A$106:GX$202,206,FALSE())))</f>
        <v>0</v>
      </c>
      <c r="GY64" s="193" t="n">
        <f aca="false">IF(ISERROR(VLOOKUP($A64,'Import Peak'!$A$3:GY$99,207,FALSE())-VLOOKUP($A64,'Import Peak Change'!$A$106:GY$202,207,FALSE())),0,(VLOOKUP($A64,'Import Peak'!$A$3:GY$99,207,FALSE())-VLOOKUP($A64,'Import Peak Change'!$A$106:GY$202,207,FALSE())))</f>
        <v>0</v>
      </c>
      <c r="GZ64" s="193" t="n">
        <f aca="false">IF(ISERROR(VLOOKUP($A64,'Import Peak'!$A$3:GZ$99,208,FALSE())-VLOOKUP($A64,'Import Peak Change'!$A$106:GZ$202,208,FALSE())),0,(VLOOKUP($A64,'Import Peak'!$A$3:GZ$99,208,FALSE())-VLOOKUP($A64,'Import Peak Change'!$A$106:GZ$202,208,FALSE())))</f>
        <v>0</v>
      </c>
      <c r="HA64" s="193" t="n">
        <f aca="false">IF(ISERROR(VLOOKUP($A64,'Import Peak'!$A$3:HA$99,209,FALSE())-VLOOKUP($A64,'Import Peak Change'!$A$106:HA$202,209,FALSE())),0,(VLOOKUP($A64,'Import Peak'!$A$3:HA$99,209,FALSE())-VLOOKUP($A64,'Import Peak Change'!$A$106:HA$202,209,FALSE())))</f>
        <v>0</v>
      </c>
      <c r="HB64" s="193" t="n">
        <f aca="false">IF(ISERROR(VLOOKUP($A64,'Import Peak'!$A$3:HB$99,210,FALSE())-VLOOKUP($A64,'Import Peak Change'!$A$106:HB$202,210,FALSE())),0,(VLOOKUP($A64,'Import Peak'!$A$3:HB$99,210,FALSE())-VLOOKUP($A64,'Import Peak Change'!$A$106:HB$202,210,FALSE())))</f>
        <v>0</v>
      </c>
      <c r="HC64" s="193" t="n">
        <f aca="false">IF(ISERROR(VLOOKUP($A64,'Import Peak'!$A$3:HC$99,211,FALSE())-VLOOKUP($A64,'Import Peak Change'!$A$106:HC$202,211,FALSE())),0,(VLOOKUP($A64,'Import Peak'!$A$3:HC$99,211,FALSE())-VLOOKUP($A64,'Import Peak Change'!$A$106:HC$202,211,FALSE())))</f>
        <v>0</v>
      </c>
      <c r="HD64" s="193" t="n">
        <f aca="false">IF(ISERROR(VLOOKUP($A64,'Import Peak'!$A$3:HD$99,212,FALSE())-VLOOKUP($A64,'Import Peak Change'!$A$106:HD$202,212,FALSE())),0,(VLOOKUP($A64,'Import Peak'!$A$3:HD$99,212,FALSE())-VLOOKUP($A64,'Import Peak Change'!$A$106:HD$202,212,FALSE())))</f>
        <v>0</v>
      </c>
      <c r="HE64" s="193" t="n">
        <f aca="false">IF(ISERROR(VLOOKUP($A64,'Import Peak'!$A$3:HE$99,213,FALSE())-VLOOKUP($A64,'Import Peak Change'!$A$106:HE$202,213,FALSE())),0,(VLOOKUP($A64,'Import Peak'!$A$3:HE$99,213,FALSE())-VLOOKUP($A64,'Import Peak Change'!$A$106:HE$202,213,FALSE())))</f>
        <v>0</v>
      </c>
      <c r="HF64" s="193" t="n">
        <f aca="false">IF(ISERROR(VLOOKUP($A64,'Import Peak'!$A$3:HF$99,214,FALSE())-VLOOKUP($A64,'Import Peak Change'!$A$106:HF$202,214,FALSE())),0,(VLOOKUP($A64,'Import Peak'!$A$3:HF$99,214,FALSE())-VLOOKUP($A64,'Import Peak Change'!$A$106:HF$202,214,FALSE())))</f>
        <v>0</v>
      </c>
      <c r="HG64" s="193" t="n">
        <f aca="false">IF(ISERROR(VLOOKUP($A64,'Import Peak'!$A$3:HG$99,215,FALSE())-VLOOKUP($A64,'Import Peak Change'!$A$106:HG$202,215,FALSE())),0,(VLOOKUP($A64,'Import Peak'!$A$3:HG$99,215,FALSE())-VLOOKUP($A64,'Import Peak Change'!$A$106:HG$202,215,FALSE())))</f>
        <v>0</v>
      </c>
      <c r="HH64" s="193" t="n">
        <f aca="false">IF(ISERROR(VLOOKUP($A64,'Import Peak'!$A$3:HH$99,216,FALSE())-VLOOKUP($A64,'Import Peak Change'!$A$106:HH$202,216,FALSE())),0,(VLOOKUP($A64,'Import Peak'!$A$3:HH$99,216,FALSE())-VLOOKUP($A64,'Import Peak Change'!$A$106:HH$202,216,FALSE())))</f>
        <v>0</v>
      </c>
      <c r="HI64" s="193" t="n">
        <f aca="false">IF(ISERROR(VLOOKUP($A64,'Import Peak'!$A$3:HI$99,217,FALSE())-VLOOKUP($A64,'Import Peak Change'!$A$106:HI$202,217,FALSE())),0,(VLOOKUP($A64,'Import Peak'!$A$3:HI$99,217,FALSE())-VLOOKUP($A64,'Import Peak Change'!$A$106:HI$202,217,FALSE())))</f>
        <v>0</v>
      </c>
      <c r="HJ64" s="193" t="n">
        <f aca="false">IF(ISERROR(VLOOKUP($A64,'Import Peak'!$A$3:HJ$99,218,FALSE())-VLOOKUP($A64,'Import Peak Change'!$A$106:HJ$202,218,FALSE())),0,(VLOOKUP($A64,'Import Peak'!$A$3:HJ$99,218,FALSE())-VLOOKUP($A64,'Import Peak Change'!$A$106:HJ$202,218,FALSE())))</f>
        <v>0</v>
      </c>
      <c r="HK64" s="193" t="n">
        <f aca="false">IF(ISERROR(VLOOKUP($A64,'Import Peak'!$A$3:HK$99,219,FALSE())-VLOOKUP($A64,'Import Peak Change'!$A$106:HK$202,219,FALSE())),0,(VLOOKUP($A64,'Import Peak'!$A$3:HK$99,219,FALSE())-VLOOKUP($A64,'Import Peak Change'!$A$106:HK$202,219,FALSE())))</f>
        <v>0</v>
      </c>
      <c r="HL64" s="193" t="n">
        <f aca="false">IF(ISERROR(VLOOKUP($A64,'Import Peak'!$A$3:HL$99,220,FALSE())-VLOOKUP($A64,'Import Peak Change'!$A$106:HL$202,220,FALSE())),0,(VLOOKUP($A64,'Import Peak'!$A$3:HL$99,220,FALSE())-VLOOKUP($A64,'Import Peak Change'!$A$106:HL$202,220,FALSE())))</f>
        <v>0</v>
      </c>
      <c r="HM64" s="193" t="n">
        <f aca="false">IF(ISERROR(VLOOKUP($A64,'Import Peak'!$A$3:HM$99,221,FALSE())-VLOOKUP($A64,'Import Peak Change'!$A$106:HM$202,221,FALSE())),0,(VLOOKUP($A64,'Import Peak'!$A$3:HM$99,221,FALSE())-VLOOKUP($A64,'Import Peak Change'!$A$106:HM$202,221,FALSE())))</f>
        <v>0</v>
      </c>
      <c r="HN64" s="193" t="n">
        <f aca="false">IF(ISERROR(VLOOKUP($A64,'Import Peak'!$A$3:HN$99,222,FALSE())-VLOOKUP($A64,'Import Peak Change'!$A$106:HN$202,222,FALSE())),0,(VLOOKUP($A64,'Import Peak'!$A$3:HN$99,222,FALSE())-VLOOKUP($A64,'Import Peak Change'!$A$106:HN$202,222,FALSE())))</f>
        <v>0</v>
      </c>
      <c r="HO64" s="193" t="n">
        <f aca="false">IF(ISERROR(VLOOKUP($A64,'Import Peak'!$A$3:HO$99,223,FALSE())-VLOOKUP($A64,'Import Peak Change'!$A$106:HO$202,223,FALSE())),0,(VLOOKUP($A64,'Import Peak'!$A$3:HO$99,223,FALSE())-VLOOKUP($A64,'Import Peak Change'!$A$106:HO$202,223,FALSE())))</f>
        <v>0</v>
      </c>
      <c r="HP64" s="193" t="n">
        <f aca="false">IF(ISERROR(VLOOKUP($A64,'Import Peak'!$A$3:HP$99,224,FALSE())-VLOOKUP($A64,'Import Peak Change'!$A$106:HP$202,224,FALSE())),0,(VLOOKUP($A64,'Import Peak'!$A$3:HP$99,224,FALSE())-VLOOKUP($A64,'Import Peak Change'!$A$106:HP$202,224,FALSE())))</f>
        <v>0</v>
      </c>
      <c r="HQ64" s="193" t="n">
        <f aca="false">IF(ISERROR(VLOOKUP($A64,'Import Peak'!$A$3:HQ$99,225,FALSE())-VLOOKUP($A64,'Import Peak Change'!$A$106:HQ$202,225,FALSE())),0,(VLOOKUP($A64,'Import Peak'!$A$3:HQ$99,225,FALSE())-VLOOKUP($A64,'Import Peak Change'!$A$106:HQ$202,225,FALSE())))</f>
        <v>0</v>
      </c>
      <c r="HR64" s="193" t="n">
        <f aca="false">IF(ISERROR(VLOOKUP($A64,'Import Peak'!$A$3:HR$99,226,FALSE())-VLOOKUP($A64,'Import Peak Change'!$A$106:HR$202,226,FALSE())),0,(VLOOKUP($A64,'Import Peak'!$A$3:HR$99,226,FALSE())-VLOOKUP($A64,'Import Peak Change'!$A$106:HR$202,226,FALSE())))</f>
        <v>0</v>
      </c>
      <c r="HS64" s="193" t="n">
        <f aca="false">IF(ISERROR(VLOOKUP($A64,'Import Peak'!$A$3:HS$99,227,FALSE())-VLOOKUP($A64,'Import Peak Change'!$A$106:HS$202,227,FALSE())),0,(VLOOKUP($A64,'Import Peak'!$A$3:HS$99,227,FALSE())-VLOOKUP($A64,'Import Peak Change'!$A$106:HS$202,227,FALSE())))</f>
        <v>0</v>
      </c>
      <c r="HT64" s="193" t="n">
        <f aca="false">IF(ISERROR(VLOOKUP($A64,'Import Peak'!$A$3:HT$99,228,FALSE())-VLOOKUP($A64,'Import Peak Change'!$A$106:HT$202,228,FALSE())),0,(VLOOKUP($A64,'Import Peak'!$A$3:HT$99,228,FALSE())-VLOOKUP($A64,'Import Peak Change'!$A$106:HT$202,228,FALSE())))</f>
        <v>0</v>
      </c>
      <c r="HU64" s="193" t="n">
        <f aca="false">IF(ISERROR(VLOOKUP($A64,'Import Peak'!$A$3:HU$99,229,FALSE())-VLOOKUP($A64,'Import Peak Change'!$A$106:HU$202,229,FALSE())),0,(VLOOKUP($A64,'Import Peak'!$A$3:HU$99,229,FALSE())-VLOOKUP($A64,'Import Peak Change'!$A$106:HU$202,229,FALSE())))</f>
        <v>0</v>
      </c>
      <c r="HV64" s="193" t="n">
        <f aca="false">IF(ISERROR(VLOOKUP($A64,'Import Peak'!$A$3:HV$99,230,FALSE())-VLOOKUP($A64,'Import Peak Change'!$A$106:HV$202,230,FALSE())),0,(VLOOKUP($A64,'Import Peak'!$A$3:HV$99,230,FALSE())-VLOOKUP($A64,'Import Peak Change'!$A$106:HV$202,230,FALSE())))</f>
        <v>0</v>
      </c>
      <c r="HW64" s="193" t="n">
        <f aca="false">IF(ISERROR(VLOOKUP($A64,'Import Peak'!$A$3:HW$99,231,FALSE())-VLOOKUP($A64,'Import Peak Change'!$A$106:HW$202,231,FALSE())),0,(VLOOKUP($A64,'Import Peak'!$A$3:HW$99,231,FALSE())-VLOOKUP($A64,'Import Peak Change'!$A$106:HW$202,231,FALSE())))</f>
        <v>0</v>
      </c>
      <c r="HX64" s="193" t="n">
        <f aca="false">IF(ISERROR(VLOOKUP($A64,'Import Peak'!$A$3:HX$99,232,FALSE())-VLOOKUP($A64,'Import Peak Change'!$A$106:HX$202,232,FALSE())),0,(VLOOKUP($A64,'Import Peak'!$A$3:HX$99,232,FALSE())-VLOOKUP($A64,'Import Peak Change'!$A$106:HX$202,232,FALSE())))</f>
        <v>0</v>
      </c>
      <c r="HY64" s="193" t="n">
        <f aca="false">IF(ISERROR(VLOOKUP($A64,'Import Peak'!$A$3:HY$99,233,FALSE())-VLOOKUP($A64,'Import Peak Change'!$A$106:HY$202,233,FALSE())),0,(VLOOKUP($A64,'Import Peak'!$A$3:HY$99,233,FALSE())-VLOOKUP($A64,'Import Peak Change'!$A$106:HY$202,233,FALSE())))</f>
        <v>0</v>
      </c>
      <c r="HZ64" s="193" t="n">
        <f aca="false">IF(ISERROR(VLOOKUP($A64,'Import Peak'!$A$3:HZ$99,234,FALSE())-VLOOKUP($A64,'Import Peak Change'!$A$106:HZ$202,234,FALSE())),0,(VLOOKUP($A64,'Import Peak'!$A$3:HZ$99,234,FALSE())-VLOOKUP($A64,'Import Peak Change'!$A$106:HZ$202,234,FALSE())))</f>
        <v>0</v>
      </c>
      <c r="IA64" s="193" t="n">
        <f aca="false">IF(ISERROR(VLOOKUP($A64,'Import Peak'!$A$3:IA$99,235,FALSE())-VLOOKUP($A64,'Import Peak Change'!$A$106:IA$202,235,FALSE())),0,(VLOOKUP($A64,'Import Peak'!$A$3:IA$99,235,FALSE())-VLOOKUP($A64,'Import Peak Change'!$A$106:IA$202,235,FALSE())))</f>
        <v>0</v>
      </c>
      <c r="IB64" s="193" t="n">
        <f aca="false">IF(ISERROR(VLOOKUP($A64,'Import Peak'!$A$3:IB$99,236,FALSE())-VLOOKUP($A64,'Import Peak Change'!$A$106:IB$202,236,FALSE())),0,(VLOOKUP($A64,'Import Peak'!$A$3:IB$99,236,FALSE())-VLOOKUP($A64,'Import Peak Change'!$A$106:IB$202,236,FALSE())))</f>
        <v>0</v>
      </c>
      <c r="IC64" s="193" t="n">
        <f aca="false">IF(ISERROR(VLOOKUP($A64,'Import Peak'!$A$3:IC$99,237,FALSE())-VLOOKUP($A64,'Import Peak Change'!$A$106:IC$202,237,FALSE())),0,(VLOOKUP($A64,'Import Peak'!$A$3:IC$99,237,FALSE())-VLOOKUP($A64,'Import Peak Change'!$A$106:IC$202,237,FALSE())))</f>
        <v>0</v>
      </c>
      <c r="ID64" s="193" t="n">
        <f aca="false">IF(ISERROR(VLOOKUP($A64,'Import Peak'!$A$3:ID$99,238,FALSE())-VLOOKUP($A64,'Import Peak Change'!$A$106:ID$202,238,FALSE())),0,(VLOOKUP($A64,'Import Peak'!$A$3:ID$99,238,FALSE())-VLOOKUP($A64,'Import Peak Change'!$A$106:ID$202,238,FALSE())))</f>
        <v>0</v>
      </c>
      <c r="IE64" s="193" t="n">
        <f aca="false">IF(ISERROR(VLOOKUP($A64,'Import Peak'!$A$3:IE$99,239,FALSE())-VLOOKUP($A64,'Import Peak Change'!$A$106:IE$202,239,FALSE())),0,(VLOOKUP($A64,'Import Peak'!$A$3:IE$99,239,FALSE())-VLOOKUP($A64,'Import Peak Change'!$A$106:IE$202,239,FALSE())))</f>
        <v>0</v>
      </c>
    </row>
    <row r="65" customFormat="false" ht="12.75" hidden="false" customHeight="false" outlineLevel="0" collapsed="false">
      <c r="A65" s="201" t="str">
        <f aca="false">IF('Import Peak'!A62=0,"",'Import Peak'!A62)</f>
        <v/>
      </c>
      <c r="B65" s="193"/>
      <c r="C65" s="193"/>
      <c r="D65" s="193"/>
      <c r="E65" s="193"/>
      <c r="F65" s="193"/>
      <c r="G65" s="193" t="n">
        <f aca="false">IF(ISERROR(VLOOKUP($A65,'Import Peak'!$A$3:G$99,7,FALSE())-VLOOKUP($A65,'Import Peak Change'!$A$106:G$202,7,FALSE())),0,(VLOOKUP($A65,'Import Peak'!$A$3:G$99,7,FALSE())-VLOOKUP($A65,'Import Peak Change'!$A$106:G$202,7,FALSE())))</f>
        <v>0</v>
      </c>
      <c r="H65" s="193" t="n">
        <f aca="false">IF(ISERROR(VLOOKUP($A65,'Import Peak'!$A$3:H$99,8,FALSE())-VLOOKUP($A65,'Import Peak Change'!$A$106:H$202,8,FALSE())),0,(VLOOKUP($A65,'Import Peak'!$A$3:H$99,8,FALSE())-VLOOKUP($A65,'Import Peak Change'!$A$106:H$202,8,FALSE())))</f>
        <v>0</v>
      </c>
      <c r="I65" s="193" t="n">
        <f aca="false">IF(ISERROR(VLOOKUP($A65,'Import Peak'!$A$3:I$99,9,FALSE())-VLOOKUP($A65,'Import Peak Change'!$A$106:I$202,9,FALSE())),0,(VLOOKUP($A65,'Import Peak'!$A$3:I$99,9,FALSE())-VLOOKUP($A65,'Import Peak Change'!$A$106:I$202,9,FALSE())))</f>
        <v>0</v>
      </c>
      <c r="J65" s="193" t="n">
        <f aca="false">IF(ISERROR(VLOOKUP($A65,'Import Peak'!$A$3:J$99,10,FALSE())-VLOOKUP($A65,'Import Peak Change'!$A$106:J$202,10,FALSE())),0,(VLOOKUP($A65,'Import Peak'!$A$3:J$99,10,FALSE())-VLOOKUP($A65,'Import Peak Change'!$A$106:J$202,10,FALSE())))</f>
        <v>0</v>
      </c>
      <c r="K65" s="193" t="n">
        <f aca="false">IF(ISERROR(VLOOKUP($A65,'Import Peak'!$A$3:K$99,11,FALSE())-VLOOKUP($A65,'Import Peak Change'!$A$106:K$202,11,FALSE())),0,(VLOOKUP($A65,'Import Peak'!$A$3:K$99,11,FALSE())-VLOOKUP($A65,'Import Peak Change'!$A$106:K$202,11,FALSE())))</f>
        <v>0</v>
      </c>
      <c r="L65" s="193" t="n">
        <f aca="false">IF(ISERROR(VLOOKUP($A65,'Import Peak'!$A$3:L$99,12,FALSE())-VLOOKUP($A65,'Import Peak Change'!$A$106:L$202,12,FALSE())),0,(VLOOKUP($A65,'Import Peak'!$A$3:L$99,12,FALSE())-VLOOKUP($A65,'Import Peak Change'!$A$106:L$202,12,FALSE())))</f>
        <v>0</v>
      </c>
      <c r="M65" s="193" t="n">
        <f aca="false">IF(ISERROR(VLOOKUP($A65,'Import Peak'!$A$3:M$99,13,FALSE())-VLOOKUP($A65,'Import Peak Change'!$A$106:M$202,13,FALSE())),0,(VLOOKUP($A65,'Import Peak'!$A$3:M$99,13,FALSE())-VLOOKUP($A65,'Import Peak Change'!$A$106:M$202,13,FALSE())))</f>
        <v>0</v>
      </c>
      <c r="N65" s="193" t="n">
        <f aca="false">IF(ISERROR(VLOOKUP($A65,'Import Peak'!$A$3:N$99,14,FALSE())-VLOOKUP($A65,'Import Peak Change'!$A$106:N$202,14,FALSE())),0,(VLOOKUP($A65,'Import Peak'!$A$3:N$99,14,FALSE())-VLOOKUP($A65,'Import Peak Change'!$A$106:N$202,14,FALSE())))</f>
        <v>0</v>
      </c>
      <c r="O65" s="193" t="n">
        <f aca="false">IF(ISERROR(VLOOKUP($A65,'Import Peak'!$A$3:O$99,15,FALSE())-VLOOKUP($A65,'Import Peak Change'!$A$106:O$202,15,FALSE())),0,(VLOOKUP($A65,'Import Peak'!$A$3:O$99,15,FALSE())-VLOOKUP($A65,'Import Peak Change'!$A$106:O$202,15,FALSE())))</f>
        <v>0</v>
      </c>
      <c r="P65" s="193" t="n">
        <f aca="false">IF(ISERROR(VLOOKUP($A65,'Import Peak'!$A$3:P$99,16,FALSE())-VLOOKUP($A65,'Import Peak Change'!$A$106:P$202,16,FALSE())),0,(VLOOKUP($A65,'Import Peak'!$A$3:P$99,16,FALSE())-VLOOKUP($A65,'Import Peak Change'!$A$106:P$202,16,FALSE())))</f>
        <v>0</v>
      </c>
      <c r="Q65" s="193" t="n">
        <f aca="false">IF(ISERROR(VLOOKUP($A65,'Import Peak'!$A$3:Q$99,17,FALSE())-VLOOKUP($A65,'Import Peak Change'!$A$106:Q$202,17,FALSE())),0,(VLOOKUP($A65,'Import Peak'!$A$3:Q$99,17,FALSE())-VLOOKUP($A65,'Import Peak Change'!$A$106:Q$202,17,FALSE())))</f>
        <v>0</v>
      </c>
      <c r="R65" s="193" t="n">
        <f aca="false">IF(ISERROR(VLOOKUP($A65,'Import Peak'!$A$3:R$99,18,FALSE())-VLOOKUP($A65,'Import Peak Change'!$A$106:R$202,18,FALSE())),0,(VLOOKUP($A65,'Import Peak'!$A$3:R$99,18,FALSE())-VLOOKUP($A65,'Import Peak Change'!$A$106:R$202,18,FALSE())))</f>
        <v>0</v>
      </c>
      <c r="S65" s="193" t="n">
        <f aca="false">IF(ISERROR(VLOOKUP($A65,'Import Peak'!$A$3:S$99,19,FALSE())-VLOOKUP($A65,'Import Peak Change'!$A$106:S$202,19,FALSE())),0,(VLOOKUP($A65,'Import Peak'!$A$3:S$99,19,FALSE())-VLOOKUP($A65,'Import Peak Change'!$A$106:S$202,19,FALSE())))</f>
        <v>0</v>
      </c>
      <c r="T65" s="193" t="n">
        <f aca="false">IF(ISERROR(VLOOKUP($A65,'Import Peak'!$A$3:T$99,20,FALSE())-VLOOKUP($A65,'Import Peak Change'!$A$106:T$202,20,FALSE())),0,(VLOOKUP($A65,'Import Peak'!$A$3:T$99,20,FALSE())-VLOOKUP($A65,'Import Peak Change'!$A$106:T$202,20,FALSE())))</f>
        <v>0</v>
      </c>
      <c r="U65" s="193" t="n">
        <f aca="false">IF(ISERROR(VLOOKUP($A65,'Import Peak'!$A$3:U$99,21,FALSE())-VLOOKUP($A65,'Import Peak Change'!$A$106:U$202,21,FALSE())),0,(VLOOKUP($A65,'Import Peak'!$A$3:U$99,21,FALSE())-VLOOKUP($A65,'Import Peak Change'!$A$106:U$202,21,FALSE())))</f>
        <v>0</v>
      </c>
      <c r="V65" s="193" t="n">
        <f aca="false">IF(ISERROR(VLOOKUP($A65,'Import Peak'!$A$3:V$99,22,FALSE())-VLOOKUP($A65,'Import Peak Change'!$A$106:V$202,22,FALSE())),0,(VLOOKUP($A65,'Import Peak'!$A$3:V$99,22,FALSE())-VLOOKUP($A65,'Import Peak Change'!$A$106:V$202,22,FALSE())))</f>
        <v>0</v>
      </c>
      <c r="W65" s="193" t="n">
        <f aca="false">IF(ISERROR(VLOOKUP($A65,'Import Peak'!$A$3:W$99,23,FALSE())-VLOOKUP($A65,'Import Peak Change'!$A$106:W$202,23,FALSE())),0,(VLOOKUP($A65,'Import Peak'!$A$3:W$99,23,FALSE())-VLOOKUP($A65,'Import Peak Change'!$A$106:W$202,23,FALSE())))</f>
        <v>0</v>
      </c>
      <c r="X65" s="193" t="n">
        <f aca="false">IF(ISERROR(VLOOKUP($A65,'Import Peak'!$A$3:X$99,24,FALSE())-VLOOKUP($A65,'Import Peak Change'!$A$106:X$202,24,FALSE())),0,(VLOOKUP($A65,'Import Peak'!$A$3:X$99,24,FALSE())-VLOOKUP($A65,'Import Peak Change'!$A$106:X$202,24,FALSE())))</f>
        <v>0</v>
      </c>
      <c r="Y65" s="193" t="n">
        <f aca="false">IF(ISERROR(VLOOKUP($A65,'Import Peak'!$A$3:Y$99,25,FALSE())-VLOOKUP($A65,'Import Peak Change'!$A$106:Y$202,25,FALSE())),0,(VLOOKUP($A65,'Import Peak'!$A$3:Y$99,25,FALSE())-VLOOKUP($A65,'Import Peak Change'!$A$106:Y$202,25,FALSE())))</f>
        <v>0</v>
      </c>
      <c r="Z65" s="193" t="n">
        <f aca="false">IF(ISERROR(VLOOKUP($A65,'Import Peak'!$A$3:Z$99,26,FALSE())-VLOOKUP($A65,'Import Peak Change'!$A$106:Z$202,26,FALSE())),0,(VLOOKUP($A65,'Import Peak'!$A$3:Z$99,26,FALSE())-VLOOKUP($A65,'Import Peak Change'!$A$106:Z$202,26,FALSE())))</f>
        <v>0</v>
      </c>
      <c r="AA65" s="193" t="n">
        <f aca="false">IF(ISERROR(VLOOKUP($A65,'Import Peak'!$A$3:AA$99,27,FALSE())-VLOOKUP($A65,'Import Peak Change'!$A$106:AA$202,27,FALSE())),0,(VLOOKUP($A65,'Import Peak'!$A$3:AA$99,27,FALSE())-VLOOKUP($A65,'Import Peak Change'!$A$106:AA$202,27,FALSE())))</f>
        <v>0</v>
      </c>
      <c r="AB65" s="193" t="n">
        <f aca="false">IF(ISERROR(VLOOKUP($A65,'Import Peak'!$A$3:AB$99,28,FALSE())-VLOOKUP($A65,'Import Peak Change'!$A$106:AB$202,28,FALSE())),0,(VLOOKUP($A65,'Import Peak'!$A$3:AB$99,28,FALSE())-VLOOKUP($A65,'Import Peak Change'!$A$106:AB$202,28,FALSE())))</f>
        <v>0</v>
      </c>
      <c r="AC65" s="193" t="n">
        <f aca="false">IF(ISERROR(VLOOKUP($A65,'Import Peak'!$A$3:AC$99,29,FALSE())-VLOOKUP($A65,'Import Peak Change'!$A$106:AC$202,29,FALSE())),0,(VLOOKUP($A65,'Import Peak'!$A$3:AC$99,29,FALSE())-VLOOKUP($A65,'Import Peak Change'!$A$106:AC$202,29,FALSE())))</f>
        <v>0</v>
      </c>
      <c r="AD65" s="193" t="n">
        <f aca="false">IF(ISERROR(VLOOKUP($A65,'Import Peak'!$A$3:AD$99,30,FALSE())-VLOOKUP($A65,'Import Peak Change'!$A$106:AD$202,30,FALSE())),0,(VLOOKUP($A65,'Import Peak'!$A$3:AD$99,30,FALSE())-VLOOKUP($A65,'Import Peak Change'!$A$106:AD$202,30,FALSE())))</f>
        <v>0</v>
      </c>
      <c r="AE65" s="193" t="n">
        <f aca="false">IF(ISERROR(VLOOKUP($A65,'Import Peak'!$A$3:AE$99,31,FALSE())-VLOOKUP($A65,'Import Peak Change'!$A$106:AE$202,31,FALSE())),0,(VLOOKUP($A65,'Import Peak'!$A$3:AE$99,31,FALSE())-VLOOKUP($A65,'Import Peak Change'!$A$106:AE$202,31,FALSE())))</f>
        <v>0</v>
      </c>
      <c r="AF65" s="193" t="n">
        <f aca="false">IF(ISERROR(VLOOKUP($A65,'Import Peak'!$A$3:AF$99,32,FALSE())-VLOOKUP($A65,'Import Peak Change'!$A$106:AF$202,32,FALSE())),0,(VLOOKUP($A65,'Import Peak'!$A$3:AF$99,32,FALSE())-VLOOKUP($A65,'Import Peak Change'!$A$106:AF$202,32,FALSE())))</f>
        <v>0</v>
      </c>
      <c r="AG65" s="193" t="n">
        <f aca="false">IF(ISERROR(VLOOKUP($A65,'Import Peak'!$A$3:AG$99,33,FALSE())-VLOOKUP($A65,'Import Peak Change'!$A$106:AG$202,33,FALSE())),0,(VLOOKUP($A65,'Import Peak'!$A$3:AG$99,33,FALSE())-VLOOKUP($A65,'Import Peak Change'!$A$106:AG$202,33,FALSE())))</f>
        <v>0</v>
      </c>
      <c r="AH65" s="193" t="n">
        <f aca="false">IF(ISERROR(VLOOKUP($A65,'Import Peak'!$A$3:AH$99,34,FALSE())-VLOOKUP($A65,'Import Peak Change'!$A$106:AH$202,34,FALSE())),0,(VLOOKUP($A65,'Import Peak'!$A$3:AH$99,34,FALSE())-VLOOKUP($A65,'Import Peak Change'!$A$106:AH$202,34,FALSE())))</f>
        <v>0</v>
      </c>
      <c r="AI65" s="193" t="n">
        <f aca="false">IF(ISERROR(VLOOKUP($A65,'Import Peak'!$A$3:AI$99,35,FALSE())-VLOOKUP($A65,'Import Peak Change'!$A$106:AI$202,35,FALSE())),0,(VLOOKUP($A65,'Import Peak'!$A$3:AI$99,35,FALSE())-VLOOKUP($A65,'Import Peak Change'!$A$106:AI$202,35,FALSE())))</f>
        <v>0</v>
      </c>
      <c r="AJ65" s="193" t="n">
        <f aca="false">IF(ISERROR(VLOOKUP($A65,'Import Peak'!$A$3:AJ$99,36,FALSE())-VLOOKUP($A65,'Import Peak Change'!$A$106:AJ$202,36,FALSE())),0,(VLOOKUP($A65,'Import Peak'!$A$3:AJ$99,36,FALSE())-VLOOKUP($A65,'Import Peak Change'!$A$106:AJ$202,36,FALSE())))</f>
        <v>0</v>
      </c>
      <c r="AK65" s="193" t="n">
        <f aca="false">IF(ISERROR(VLOOKUP($A65,'Import Peak'!$A$3:AK$99,37,FALSE())-VLOOKUP($A65,'Import Peak Change'!$A$106:AK$202,37,FALSE())),0,(VLOOKUP($A65,'Import Peak'!$A$3:AK$99,37,FALSE())-VLOOKUP($A65,'Import Peak Change'!$A$106:AK$202,37,FALSE())))</f>
        <v>0</v>
      </c>
      <c r="AL65" s="193" t="n">
        <f aca="false">IF(ISERROR(VLOOKUP($A65,'Import Peak'!$A$3:AL$99,38,FALSE())-VLOOKUP($A65,'Import Peak Change'!$A$106:AL$202,38,FALSE())),0,(VLOOKUP($A65,'Import Peak'!$A$3:AL$99,38,FALSE())-VLOOKUP($A65,'Import Peak Change'!$A$106:AL$202,38,FALSE())))</f>
        <v>0</v>
      </c>
      <c r="AM65" s="193" t="n">
        <f aca="false">IF(ISERROR(VLOOKUP($A65,'Import Peak'!$A$3:AM$99,39,FALSE())-VLOOKUP($A65,'Import Peak Change'!$A$106:AM$202,39,FALSE())),0,(VLOOKUP($A65,'Import Peak'!$A$3:AM$99,39,FALSE())-VLOOKUP($A65,'Import Peak Change'!$A$106:AM$202,39,FALSE())))</f>
        <v>0</v>
      </c>
      <c r="AN65" s="193" t="n">
        <f aca="false">IF(ISERROR(VLOOKUP($A65,'Import Peak'!$A$3:AN$99,40,FALSE())-VLOOKUP($A65,'Import Peak Change'!$A$106:AN$202,40,FALSE())),0,(VLOOKUP($A65,'Import Peak'!$A$3:AN$99,40,FALSE())-VLOOKUP($A65,'Import Peak Change'!$A$106:AN$202,40,FALSE())))</f>
        <v>0</v>
      </c>
      <c r="AO65" s="193" t="n">
        <f aca="false">IF(ISERROR(VLOOKUP($A65,'Import Peak'!$A$3:AO$99,41,FALSE())-VLOOKUP($A65,'Import Peak Change'!$A$106:AO$202,41,FALSE())),0,(VLOOKUP($A65,'Import Peak'!$A$3:AO$99,41,FALSE())-VLOOKUP($A65,'Import Peak Change'!$A$106:AO$202,41,FALSE())))</f>
        <v>0</v>
      </c>
      <c r="AP65" s="193" t="n">
        <f aca="false">IF(ISERROR(VLOOKUP($A65,'Import Peak'!$A$3:AP$99,42,FALSE())-VLOOKUP($A65,'Import Peak Change'!$A$106:AP$202,42,FALSE())),0,(VLOOKUP($A65,'Import Peak'!$A$3:AP$99,42,FALSE())-VLOOKUP($A65,'Import Peak Change'!$A$106:AP$202,42,FALSE())))</f>
        <v>0</v>
      </c>
      <c r="AQ65" s="193" t="n">
        <f aca="false">IF(ISERROR(VLOOKUP($A65,'Import Peak'!$A$3:AQ$99,43,FALSE())-VLOOKUP($A65,'Import Peak Change'!$A$106:AQ$202,43,FALSE())),0,(VLOOKUP($A65,'Import Peak'!$A$3:AQ$99,43,FALSE())-VLOOKUP($A65,'Import Peak Change'!$A$106:AQ$202,43,FALSE())))</f>
        <v>0</v>
      </c>
      <c r="AR65" s="193" t="n">
        <f aca="false">IF(ISERROR(VLOOKUP($A65,'Import Peak'!$A$3:AR$99,44,FALSE())-VLOOKUP($A65,'Import Peak Change'!$A$106:AR$202,44,FALSE())),0,(VLOOKUP($A65,'Import Peak'!$A$3:AR$99,44,FALSE())-VLOOKUP($A65,'Import Peak Change'!$A$106:AR$202,44,FALSE())))</f>
        <v>0</v>
      </c>
      <c r="AS65" s="193" t="n">
        <f aca="false">IF(ISERROR(VLOOKUP($A65,'Import Peak'!$A$3:AS$99,45,FALSE())-VLOOKUP($A65,'Import Peak Change'!$A$106:AS$202,45,FALSE())),0,(VLOOKUP($A65,'Import Peak'!$A$3:AS$99,45,FALSE())-VLOOKUP($A65,'Import Peak Change'!$A$106:AS$202,45,FALSE())))</f>
        <v>0</v>
      </c>
      <c r="AT65" s="193" t="n">
        <f aca="false">IF(ISERROR(VLOOKUP($A65,'Import Peak'!$A$3:AT$99,46,FALSE())-VLOOKUP($A65,'Import Peak Change'!$A$106:AT$202,46,FALSE())),0,(VLOOKUP($A65,'Import Peak'!$A$3:AT$99,46,FALSE())-VLOOKUP($A65,'Import Peak Change'!$A$106:AT$202,46,FALSE())))</f>
        <v>0</v>
      </c>
      <c r="AU65" s="193" t="n">
        <f aca="false">IF(ISERROR(VLOOKUP($A65,'Import Peak'!$A$3:AU$99,47,FALSE())-VLOOKUP($A65,'Import Peak Change'!$A$106:AU$202,47,FALSE())),0,(VLOOKUP($A65,'Import Peak'!$A$3:AU$99,47,FALSE())-VLOOKUP($A65,'Import Peak Change'!$A$106:AU$202,47,FALSE())))</f>
        <v>0</v>
      </c>
      <c r="AV65" s="193" t="n">
        <f aca="false">IF(ISERROR(VLOOKUP($A65,'Import Peak'!$A$3:AV$99,48,FALSE())-VLOOKUP($A65,'Import Peak Change'!$A$106:AV$202,48,FALSE())),0,(VLOOKUP($A65,'Import Peak'!$A$3:AV$99,48,FALSE())-VLOOKUP($A65,'Import Peak Change'!$A$106:AV$202,48,FALSE())))</f>
        <v>0</v>
      </c>
      <c r="AW65" s="193" t="n">
        <f aca="false">IF(ISERROR(VLOOKUP($A65,'Import Peak'!$A$3:AW$99,49,FALSE())-VLOOKUP($A65,'Import Peak Change'!$A$106:AW$202,49,FALSE())),0,(VLOOKUP($A65,'Import Peak'!$A$3:AW$99,49,FALSE())-VLOOKUP($A65,'Import Peak Change'!$A$106:AW$202,49,FALSE())))</f>
        <v>0</v>
      </c>
      <c r="AX65" s="193" t="n">
        <f aca="false">IF(ISERROR(VLOOKUP($A65,'Import Peak'!$A$3:AX$99,50,FALSE())-VLOOKUP($A65,'Import Peak Change'!$A$106:AX$202,50,FALSE())),0,(VLOOKUP($A65,'Import Peak'!$A$3:AX$99,50,FALSE())-VLOOKUP($A65,'Import Peak Change'!$A$106:AX$202,50,FALSE())))</f>
        <v>0</v>
      </c>
      <c r="AY65" s="193" t="n">
        <f aca="false">IF(ISERROR(VLOOKUP($A65,'Import Peak'!$A$3:AY$99,51,FALSE())-VLOOKUP($A65,'Import Peak Change'!$A$106:AY$202,51,FALSE())),0,(VLOOKUP($A65,'Import Peak'!$A$3:AY$99,51,FALSE())-VLOOKUP($A65,'Import Peak Change'!$A$106:AY$202,51,FALSE())))</f>
        <v>0</v>
      </c>
      <c r="AZ65" s="193" t="n">
        <f aca="false">IF(ISERROR(VLOOKUP($A65,'Import Peak'!$A$3:AZ$99,52,FALSE())-VLOOKUP($A65,'Import Peak Change'!$A$106:AZ$202,52,FALSE())),0,(VLOOKUP($A65,'Import Peak'!$A$3:AZ$99,52,FALSE())-VLOOKUP($A65,'Import Peak Change'!$A$106:AZ$202,52,FALSE())))</f>
        <v>0</v>
      </c>
      <c r="BA65" s="193" t="n">
        <f aca="false">IF(ISERROR(VLOOKUP($A65,'Import Peak'!$A$3:BA$99,53,FALSE())-VLOOKUP($A65,'Import Peak Change'!$A$106:BA$202,53,FALSE())),0,(VLOOKUP($A65,'Import Peak'!$A$3:BA$99,53,FALSE())-VLOOKUP($A65,'Import Peak Change'!$A$106:BA$202,53,FALSE())))</f>
        <v>0</v>
      </c>
      <c r="BB65" s="193" t="n">
        <f aca="false">IF(ISERROR(VLOOKUP($A65,'Import Peak'!$A$3:BB$99,54,FALSE())-VLOOKUP($A65,'Import Peak Change'!$A$106:BB$202,54,FALSE())),0,(VLOOKUP($A65,'Import Peak'!$A$3:BB$99,54,FALSE())-VLOOKUP($A65,'Import Peak Change'!$A$106:BB$202,54,FALSE())))</f>
        <v>0</v>
      </c>
      <c r="BC65" s="193" t="n">
        <f aca="false">IF(ISERROR(VLOOKUP($A65,'Import Peak'!$A$3:BC$99,55,FALSE())-VLOOKUP($A65,'Import Peak Change'!$A$106:BC$202,55,FALSE())),0,(VLOOKUP($A65,'Import Peak'!$A$3:BC$99,55,FALSE())-VLOOKUP($A65,'Import Peak Change'!$A$106:BC$202,55,FALSE())))</f>
        <v>0</v>
      </c>
      <c r="BD65" s="193" t="n">
        <f aca="false">IF(ISERROR(VLOOKUP($A65,'Import Peak'!$A$3:BD$99,56,FALSE())-VLOOKUP($A65,'Import Peak Change'!$A$106:BD$202,56,FALSE())),0,(VLOOKUP($A65,'Import Peak'!$A$3:BD$99,56,FALSE())-VLOOKUP($A65,'Import Peak Change'!$A$106:BD$202,56,FALSE())))</f>
        <v>0</v>
      </c>
      <c r="BE65" s="193" t="n">
        <f aca="false">IF(ISERROR(VLOOKUP($A65,'Import Peak'!$A$3:BE$99,57,FALSE())-VLOOKUP($A65,'Import Peak Change'!$A$106:BE$202,57,FALSE())),0,(VLOOKUP($A65,'Import Peak'!$A$3:BE$99,57,FALSE())-VLOOKUP($A65,'Import Peak Change'!$A$106:BE$202,57,FALSE())))</f>
        <v>0</v>
      </c>
      <c r="BF65" s="193" t="n">
        <f aca="false">IF(ISERROR(VLOOKUP($A65,'Import Peak'!$A$3:BF$99,58,FALSE())-VLOOKUP($A65,'Import Peak Change'!$A$106:BF$202,58,FALSE())),0,(VLOOKUP($A65,'Import Peak'!$A$3:BF$99,58,FALSE())-VLOOKUP($A65,'Import Peak Change'!$A$106:BF$202,58,FALSE())))</f>
        <v>0</v>
      </c>
      <c r="BG65" s="193" t="n">
        <f aca="false">IF(ISERROR(VLOOKUP($A65,'Import Peak'!$A$3:BG$99,59,FALSE())-VLOOKUP($A65,'Import Peak Change'!$A$106:BG$202,59,FALSE())),0,(VLOOKUP($A65,'Import Peak'!$A$3:BG$99,59,FALSE())-VLOOKUP($A65,'Import Peak Change'!$A$106:BG$202,59,FALSE())))</f>
        <v>0</v>
      </c>
      <c r="BH65" s="193" t="n">
        <f aca="false">IF(ISERROR(VLOOKUP($A65,'Import Peak'!$A$3:BH$99,60,FALSE())-VLOOKUP($A65,'Import Peak Change'!$A$106:BH$202,60,FALSE())),0,(VLOOKUP($A65,'Import Peak'!$A$3:BH$99,60,FALSE())-VLOOKUP($A65,'Import Peak Change'!$A$106:BH$202,60,FALSE())))</f>
        <v>0</v>
      </c>
      <c r="BI65" s="193" t="n">
        <f aca="false">IF(ISERROR(VLOOKUP($A65,'Import Peak'!$A$3:BI$99,61,FALSE())-VLOOKUP($A65,'Import Peak Change'!$A$106:BI$202,61,FALSE())),0,(VLOOKUP($A65,'Import Peak'!$A$3:BI$99,61,FALSE())-VLOOKUP($A65,'Import Peak Change'!$A$106:BI$202,61,FALSE())))</f>
        <v>0</v>
      </c>
      <c r="BJ65" s="193" t="n">
        <f aca="false">IF(ISERROR(VLOOKUP($A65,'Import Peak'!$A$3:BJ$99,62,FALSE())-VLOOKUP($A65,'Import Peak Change'!$A$106:BJ$202,62,FALSE())),0,(VLOOKUP($A65,'Import Peak'!$A$3:BJ$99,62,FALSE())-VLOOKUP($A65,'Import Peak Change'!$A$106:BJ$202,62,FALSE())))</f>
        <v>0</v>
      </c>
      <c r="BK65" s="193" t="n">
        <f aca="false">IF(ISERROR(VLOOKUP($A65,'Import Peak'!$A$3:BK$99,63,FALSE())-VLOOKUP($A65,'Import Peak Change'!$A$106:BK$202,63,FALSE())),0,(VLOOKUP($A65,'Import Peak'!$A$3:BK$99,63,FALSE())-VLOOKUP($A65,'Import Peak Change'!$A$106:BK$202,63,FALSE())))</f>
        <v>0</v>
      </c>
      <c r="BL65" s="193" t="n">
        <f aca="false">IF(ISERROR(VLOOKUP($A65,'Import Peak'!$A$3:BL$99,64,FALSE())-VLOOKUP($A65,'Import Peak Change'!$A$106:BL$202,64,FALSE())),0,(VLOOKUP($A65,'Import Peak'!$A$3:BL$99,64,FALSE())-VLOOKUP($A65,'Import Peak Change'!$A$106:BL$202,64,FALSE())))</f>
        <v>0</v>
      </c>
      <c r="BM65" s="193" t="n">
        <f aca="false">IF(ISERROR(VLOOKUP($A65,'Import Peak'!$A$3:BM$99,65,FALSE())-VLOOKUP($A65,'Import Peak Change'!$A$106:BM$202,65,FALSE())),0,(VLOOKUP($A65,'Import Peak'!$A$3:BM$99,65,FALSE())-VLOOKUP($A65,'Import Peak Change'!$A$106:BM$202,65,FALSE())))</f>
        <v>0</v>
      </c>
      <c r="BN65" s="193" t="n">
        <f aca="false">IF(ISERROR(VLOOKUP($A65,'Import Peak'!$A$3:BN$99,66,FALSE())-VLOOKUP($A65,'Import Peak Change'!$A$106:BN$202,66,FALSE())),0,(VLOOKUP($A65,'Import Peak'!$A$3:BN$99,66,FALSE())-VLOOKUP($A65,'Import Peak Change'!$A$106:BN$202,66,FALSE())))</f>
        <v>0</v>
      </c>
      <c r="BO65" s="193" t="n">
        <f aca="false">IF(ISERROR(VLOOKUP($A65,'Import Peak'!$A$3:BO$99,67,FALSE())-VLOOKUP($A65,'Import Peak Change'!$A$106:BO$202,67,FALSE())),0,(VLOOKUP($A65,'Import Peak'!$A$3:BO$99,67,FALSE())-VLOOKUP($A65,'Import Peak Change'!$A$106:BO$202,67,FALSE())))</f>
        <v>0</v>
      </c>
      <c r="BP65" s="193" t="n">
        <f aca="false">IF(ISERROR(VLOOKUP($A65,'Import Peak'!$A$3:BP$99,68,FALSE())-VLOOKUP($A65,'Import Peak Change'!$A$106:BP$202,68,FALSE())),0,(VLOOKUP($A65,'Import Peak'!$A$3:BP$99,68,FALSE())-VLOOKUP($A65,'Import Peak Change'!$A$106:BP$202,68,FALSE())))</f>
        <v>0</v>
      </c>
      <c r="BQ65" s="193" t="n">
        <f aca="false">IF(ISERROR(VLOOKUP($A65,'Import Peak'!$A$3:BQ$99,69,FALSE())-VLOOKUP($A65,'Import Peak Change'!$A$106:BQ$202,69,FALSE())),0,(VLOOKUP($A65,'Import Peak'!$A$3:BQ$99,69,FALSE())-VLOOKUP($A65,'Import Peak Change'!$A$106:BQ$202,69,FALSE())))</f>
        <v>0</v>
      </c>
      <c r="BR65" s="193" t="n">
        <f aca="false">IF(ISERROR(VLOOKUP($A65,'Import Peak'!$A$3:BR$99,70,FALSE())-VLOOKUP($A65,'Import Peak Change'!$A$106:BR$202,70,FALSE())),0,(VLOOKUP($A65,'Import Peak'!$A$3:BR$99,70,FALSE())-VLOOKUP($A65,'Import Peak Change'!$A$106:BR$202,70,FALSE())))</f>
        <v>0</v>
      </c>
      <c r="BS65" s="193" t="n">
        <f aca="false">IF(ISERROR(VLOOKUP($A65,'Import Peak'!$A$3:BS$99,71,FALSE())-VLOOKUP($A65,'Import Peak Change'!$A$106:BS$202,71,FALSE())),0,(VLOOKUP($A65,'Import Peak'!$A$3:BS$99,71,FALSE())-VLOOKUP($A65,'Import Peak Change'!$A$106:BS$202,71,FALSE())))</f>
        <v>0</v>
      </c>
      <c r="BT65" s="193" t="n">
        <f aca="false">IF(ISERROR(VLOOKUP($A65,'Import Peak'!$A$3:BT$99,72,FALSE())-VLOOKUP($A65,'Import Peak Change'!$A$106:BT$202,72,FALSE())),0,(VLOOKUP($A65,'Import Peak'!$A$3:BT$99,72,FALSE())-VLOOKUP($A65,'Import Peak Change'!$A$106:BT$202,72,FALSE())))</f>
        <v>0</v>
      </c>
      <c r="BU65" s="193" t="n">
        <f aca="false">IF(ISERROR(VLOOKUP($A65,'Import Peak'!$A$3:BU$99,73,FALSE())-VLOOKUP($A65,'Import Peak Change'!$A$106:BU$202,73,FALSE())),0,(VLOOKUP($A65,'Import Peak'!$A$3:BU$99,73,FALSE())-VLOOKUP($A65,'Import Peak Change'!$A$106:BU$202,73,FALSE())))</f>
        <v>0</v>
      </c>
      <c r="BV65" s="193" t="n">
        <f aca="false">IF(ISERROR(VLOOKUP($A65,'Import Peak'!$A$3:BV$99,74,FALSE())-VLOOKUP($A65,'Import Peak Change'!$A$106:BV$202,74,FALSE())),0,(VLOOKUP($A65,'Import Peak'!$A$3:BV$99,74,FALSE())-VLOOKUP($A65,'Import Peak Change'!$A$106:BV$202,74,FALSE())))</f>
        <v>0</v>
      </c>
      <c r="BW65" s="193" t="n">
        <f aca="false">IF(ISERROR(VLOOKUP($A65,'Import Peak'!$A$3:BW$99,75,FALSE())-VLOOKUP($A65,'Import Peak Change'!$A$106:BW$202,75,FALSE())),0,(VLOOKUP($A65,'Import Peak'!$A$3:BW$99,75,FALSE())-VLOOKUP($A65,'Import Peak Change'!$A$106:BW$202,75,FALSE())))</f>
        <v>0</v>
      </c>
      <c r="BX65" s="193" t="n">
        <f aca="false">IF(ISERROR(VLOOKUP($A65,'Import Peak'!$A$3:BX$99,76,FALSE())-VLOOKUP($A65,'Import Peak Change'!$A$106:BX$202,76,FALSE())),0,(VLOOKUP($A65,'Import Peak'!$A$3:BX$99,76,FALSE())-VLOOKUP($A65,'Import Peak Change'!$A$106:BX$202,76,FALSE())))</f>
        <v>0</v>
      </c>
      <c r="BY65" s="193" t="n">
        <f aca="false">IF(ISERROR(VLOOKUP($A65,'Import Peak'!$A$3:BY$99,77,FALSE())-VLOOKUP($A65,'Import Peak Change'!$A$106:BY$202,77,FALSE())),0,(VLOOKUP($A65,'Import Peak'!$A$3:BY$99,77,FALSE())-VLOOKUP($A65,'Import Peak Change'!$A$106:BY$202,77,FALSE())))</f>
        <v>0</v>
      </c>
      <c r="BZ65" s="193" t="n">
        <f aca="false">IF(ISERROR(VLOOKUP($A65,'Import Peak'!$A$3:BZ$99,78,FALSE())-VLOOKUP($A65,'Import Peak Change'!$A$106:BZ$202,78,FALSE())),0,(VLOOKUP($A65,'Import Peak'!$A$3:BZ$99,78,FALSE())-VLOOKUP($A65,'Import Peak Change'!$A$106:BZ$202,78,FALSE())))</f>
        <v>0</v>
      </c>
      <c r="CA65" s="193" t="n">
        <f aca="false">IF(ISERROR(VLOOKUP($A65,'Import Peak'!$A$3:CA$99,79,FALSE())-VLOOKUP($A65,'Import Peak Change'!$A$106:CA$202,79,FALSE())),0,(VLOOKUP($A65,'Import Peak'!$A$3:CA$99,79,FALSE())-VLOOKUP($A65,'Import Peak Change'!$A$106:CA$202,79,FALSE())))</f>
        <v>0</v>
      </c>
      <c r="CB65" s="193" t="n">
        <f aca="false">IF(ISERROR(VLOOKUP($A65,'Import Peak'!$A$3:CB$99,80,FALSE())-VLOOKUP($A65,'Import Peak Change'!$A$106:CB$202,80,FALSE())),0,(VLOOKUP($A65,'Import Peak'!$A$3:CB$99,80,FALSE())-VLOOKUP($A65,'Import Peak Change'!$A$106:CB$202,80,FALSE())))</f>
        <v>0</v>
      </c>
      <c r="CC65" s="193" t="n">
        <f aca="false">IF(ISERROR(VLOOKUP($A65,'Import Peak'!$A$3:CC$99,81,FALSE())-VLOOKUP($A65,'Import Peak Change'!$A$106:CC$202,81,FALSE())),0,(VLOOKUP($A65,'Import Peak'!$A$3:CC$99,81,FALSE())-VLOOKUP($A65,'Import Peak Change'!$A$106:CC$202,81,FALSE())))</f>
        <v>0</v>
      </c>
      <c r="CD65" s="193" t="n">
        <f aca="false">IF(ISERROR(VLOOKUP($A65,'Import Peak'!$A$3:CD$99,82,FALSE())-VLOOKUP($A65,'Import Peak Change'!$A$106:CD$202,82,FALSE())),0,(VLOOKUP($A65,'Import Peak'!$A$3:CD$99,82,FALSE())-VLOOKUP($A65,'Import Peak Change'!$A$106:CD$202,82,FALSE())))</f>
        <v>0</v>
      </c>
      <c r="CE65" s="193" t="n">
        <f aca="false">IF(ISERROR(VLOOKUP($A65,'Import Peak'!$A$3:CE$99,83,FALSE())-VLOOKUP($A65,'Import Peak Change'!$A$106:CE$202,83,FALSE())),0,(VLOOKUP($A65,'Import Peak'!$A$3:CE$99,83,FALSE())-VLOOKUP($A65,'Import Peak Change'!$A$106:CE$202,83,FALSE())))</f>
        <v>0</v>
      </c>
      <c r="CF65" s="193" t="n">
        <f aca="false">IF(ISERROR(VLOOKUP($A65,'Import Peak'!$A$3:CF$99,84,FALSE())-VLOOKUP($A65,'Import Peak Change'!$A$106:CF$202,84,FALSE())),0,(VLOOKUP($A65,'Import Peak'!$A$3:CF$99,84,FALSE())-VLOOKUP($A65,'Import Peak Change'!$A$106:CF$202,84,FALSE())))</f>
        <v>0</v>
      </c>
      <c r="CG65" s="193" t="n">
        <f aca="false">IF(ISERROR(VLOOKUP($A65,'Import Peak'!$A$3:CG$99,85,FALSE())-VLOOKUP($A65,'Import Peak Change'!$A$106:CG$202,85,FALSE())),0,(VLOOKUP($A65,'Import Peak'!$A$3:CG$99,85,FALSE())-VLOOKUP($A65,'Import Peak Change'!$A$106:CG$202,85,FALSE())))</f>
        <v>0</v>
      </c>
      <c r="CH65" s="193" t="n">
        <f aca="false">IF(ISERROR(VLOOKUP($A65,'Import Peak'!$A$3:CH$99,86,FALSE())-VLOOKUP($A65,'Import Peak Change'!$A$106:CH$202,86,FALSE())),0,(VLOOKUP($A65,'Import Peak'!$A$3:CH$99,86,FALSE())-VLOOKUP($A65,'Import Peak Change'!$A$106:CH$202,86,FALSE())))</f>
        <v>0</v>
      </c>
      <c r="CI65" s="193" t="n">
        <f aca="false">IF(ISERROR(VLOOKUP($A65,'Import Peak'!$A$3:CI$99,87,FALSE())-VLOOKUP($A65,'Import Peak Change'!$A$106:CI$202,87,FALSE())),0,(VLOOKUP($A65,'Import Peak'!$A$3:CI$99,87,FALSE())-VLOOKUP($A65,'Import Peak Change'!$A$106:CI$202,87,FALSE())))</f>
        <v>0</v>
      </c>
      <c r="CJ65" s="193" t="n">
        <f aca="false">IF(ISERROR(VLOOKUP($A65,'Import Peak'!$A$3:CJ$99,88,FALSE())-VLOOKUP($A65,'Import Peak Change'!$A$106:CJ$202,88,FALSE())),0,(VLOOKUP($A65,'Import Peak'!$A$3:CJ$99,88,FALSE())-VLOOKUP($A65,'Import Peak Change'!$A$106:CJ$202,88,FALSE())))</f>
        <v>0</v>
      </c>
      <c r="CK65" s="193" t="n">
        <f aca="false">IF(ISERROR(VLOOKUP($A65,'Import Peak'!$A$3:CK$99,89,FALSE())-VLOOKUP($A65,'Import Peak Change'!$A$106:CK$202,89,FALSE())),0,(VLOOKUP($A65,'Import Peak'!$A$3:CK$99,89,FALSE())-VLOOKUP($A65,'Import Peak Change'!$A$106:CK$202,89,FALSE())))</f>
        <v>0</v>
      </c>
      <c r="CL65" s="193" t="n">
        <f aca="false">IF(ISERROR(VLOOKUP($A65,'Import Peak'!$A$3:CL$99,90,FALSE())-VLOOKUP($A65,'Import Peak Change'!$A$106:CL$202,90,FALSE())),0,(VLOOKUP($A65,'Import Peak'!$A$3:CL$99,90,FALSE())-VLOOKUP($A65,'Import Peak Change'!$A$106:CL$202,90,FALSE())))</f>
        <v>0</v>
      </c>
      <c r="CM65" s="193" t="n">
        <f aca="false">IF(ISERROR(VLOOKUP($A65,'Import Peak'!$A$3:CM$99,91,FALSE())-VLOOKUP($A65,'Import Peak Change'!$A$106:CM$202,91,FALSE())),0,(VLOOKUP($A65,'Import Peak'!$A$3:CM$99,91,FALSE())-VLOOKUP($A65,'Import Peak Change'!$A$106:CM$202,91,FALSE())))</f>
        <v>0</v>
      </c>
      <c r="CN65" s="193" t="n">
        <f aca="false">IF(ISERROR(VLOOKUP($A65,'Import Peak'!$A$3:CN$99,92,FALSE())-VLOOKUP($A65,'Import Peak Change'!$A$106:CN$202,92,FALSE())),0,(VLOOKUP($A65,'Import Peak'!$A$3:CN$99,92,FALSE())-VLOOKUP($A65,'Import Peak Change'!$A$106:CN$202,92,FALSE())))</f>
        <v>0</v>
      </c>
      <c r="CO65" s="193" t="n">
        <f aca="false">IF(ISERROR(VLOOKUP($A65,'Import Peak'!$A$3:CO$99,93,FALSE())-VLOOKUP($A65,'Import Peak Change'!$A$106:CO$202,93,FALSE())),0,(VLOOKUP($A65,'Import Peak'!$A$3:CO$99,93,FALSE())-VLOOKUP($A65,'Import Peak Change'!$A$106:CO$202,93,FALSE())))</f>
        <v>0</v>
      </c>
      <c r="CP65" s="193" t="n">
        <f aca="false">IF(ISERROR(VLOOKUP($A65,'Import Peak'!$A$3:CP$99,94,FALSE())-VLOOKUP($A65,'Import Peak Change'!$A$106:CP$202,94,FALSE())),0,(VLOOKUP($A65,'Import Peak'!$A$3:CP$99,94,FALSE())-VLOOKUP($A65,'Import Peak Change'!$A$106:CP$202,94,FALSE())))</f>
        <v>0</v>
      </c>
      <c r="CQ65" s="193" t="n">
        <f aca="false">IF(ISERROR(VLOOKUP($A65,'Import Peak'!$A$3:CQ$99,95,FALSE())-VLOOKUP($A65,'Import Peak Change'!$A$106:CQ$202,95,FALSE())),0,(VLOOKUP($A65,'Import Peak'!$A$3:CQ$99,95,FALSE())-VLOOKUP($A65,'Import Peak Change'!$A$106:CQ$202,95,FALSE())))</f>
        <v>0</v>
      </c>
      <c r="CR65" s="193" t="n">
        <f aca="false">IF(ISERROR(VLOOKUP($A65,'Import Peak'!$A$3:CR$99,96,FALSE())-VLOOKUP($A65,'Import Peak Change'!$A$106:CR$202,96,FALSE())),0,(VLOOKUP($A65,'Import Peak'!$A$3:CR$99,96,FALSE())-VLOOKUP($A65,'Import Peak Change'!$A$106:CR$202,96,FALSE())))</f>
        <v>0</v>
      </c>
      <c r="CS65" s="193" t="n">
        <f aca="false">IF(ISERROR(VLOOKUP($A65,'Import Peak'!$A$3:CS$99,97,FALSE())-VLOOKUP($A65,'Import Peak Change'!$A$106:CS$202,97,FALSE())),0,(VLOOKUP($A65,'Import Peak'!$A$3:CS$99,97,FALSE())-VLOOKUP($A65,'Import Peak Change'!$A$106:CS$202,97,FALSE())))</f>
        <v>0</v>
      </c>
      <c r="CT65" s="193" t="n">
        <f aca="false">IF(ISERROR(VLOOKUP($A65,'Import Peak'!$A$3:CT$99,98,FALSE())-VLOOKUP($A65,'Import Peak Change'!$A$106:CT$202,98,FALSE())),0,(VLOOKUP($A65,'Import Peak'!$A$3:CT$99,98,FALSE())-VLOOKUP($A65,'Import Peak Change'!$A$106:CT$202,98,FALSE())))</f>
        <v>0</v>
      </c>
      <c r="CU65" s="193" t="n">
        <f aca="false">IF(ISERROR(VLOOKUP($A65,'Import Peak'!$A$3:CU$99,99,FALSE())-VLOOKUP($A65,'Import Peak Change'!$A$106:CU$202,99,FALSE())),0,(VLOOKUP($A65,'Import Peak'!$A$3:CU$99,99,FALSE())-VLOOKUP($A65,'Import Peak Change'!$A$106:CU$202,99,FALSE())))</f>
        <v>0</v>
      </c>
      <c r="CV65" s="193" t="n">
        <f aca="false">IF(ISERROR(VLOOKUP($A65,'Import Peak'!$A$3:CV$99,100,FALSE())-VLOOKUP($A65,'Import Peak Change'!$A$106:CV$202,100,FALSE())),0,(VLOOKUP($A65,'Import Peak'!$A$3:CV$99,100,FALSE())-VLOOKUP($A65,'Import Peak Change'!$A$106:CV$202,100,FALSE())))</f>
        <v>0</v>
      </c>
      <c r="CW65" s="193" t="n">
        <f aca="false">IF(ISERROR(VLOOKUP($A65,'Import Peak'!$A$3:CW$99,101,FALSE())-VLOOKUP($A65,'Import Peak Change'!$A$106:CW$202,101,FALSE())),0,(VLOOKUP($A65,'Import Peak'!$A$3:CW$99,101,FALSE())-VLOOKUP($A65,'Import Peak Change'!$A$106:CW$202,101,FALSE())))</f>
        <v>0</v>
      </c>
      <c r="CX65" s="193" t="n">
        <f aca="false">IF(ISERROR(VLOOKUP($A65,'Import Peak'!$A$3:CX$99,102,FALSE())-VLOOKUP($A65,'Import Peak Change'!$A$106:CX$202,102,FALSE())),0,(VLOOKUP($A65,'Import Peak'!$A$3:CX$99,102,FALSE())-VLOOKUP($A65,'Import Peak Change'!$A$106:CX$202,102,FALSE())))</f>
        <v>0</v>
      </c>
      <c r="CY65" s="193" t="n">
        <f aca="false">IF(ISERROR(VLOOKUP($A65,'Import Peak'!$A$3:CY$99,103,FALSE())-VLOOKUP($A65,'Import Peak Change'!$A$106:CY$202,103,FALSE())),0,(VLOOKUP($A65,'Import Peak'!$A$3:CY$99,103,FALSE())-VLOOKUP($A65,'Import Peak Change'!$A$106:CY$202,103,FALSE())))</f>
        <v>0</v>
      </c>
      <c r="CZ65" s="193" t="n">
        <f aca="false">IF(ISERROR(VLOOKUP($A65,'Import Peak'!$A$3:CZ$99,104,FALSE())-VLOOKUP($A65,'Import Peak Change'!$A$106:CZ$202,104,FALSE())),0,(VLOOKUP($A65,'Import Peak'!$A$3:CZ$99,104,FALSE())-VLOOKUP($A65,'Import Peak Change'!$A$106:CZ$202,104,FALSE())))</f>
        <v>0</v>
      </c>
      <c r="DA65" s="193" t="n">
        <f aca="false">IF(ISERROR(VLOOKUP($A65,'Import Peak'!$A$3:DA$99,105,FALSE())-VLOOKUP($A65,'Import Peak Change'!$A$106:DA$202,105,FALSE())),0,(VLOOKUP($A65,'Import Peak'!$A$3:DA$99,105,FALSE())-VLOOKUP($A65,'Import Peak Change'!$A$106:DA$202,105,FALSE())))</f>
        <v>0</v>
      </c>
      <c r="DB65" s="193" t="n">
        <f aca="false">IF(ISERROR(VLOOKUP($A65,'Import Peak'!$A$3:DB$99,106,FALSE())-VLOOKUP($A65,'Import Peak Change'!$A$106:DB$202,106,FALSE())),0,(VLOOKUP($A65,'Import Peak'!$A$3:DB$99,106,FALSE())-VLOOKUP($A65,'Import Peak Change'!$A$106:DB$202,106,FALSE())))</f>
        <v>0</v>
      </c>
      <c r="DC65" s="193" t="n">
        <f aca="false">IF(ISERROR(VLOOKUP($A65,'Import Peak'!$A$3:DC$99,107,FALSE())-VLOOKUP($A65,'Import Peak Change'!$A$106:DC$202,107,FALSE())),0,(VLOOKUP($A65,'Import Peak'!$A$3:DC$99,107,FALSE())-VLOOKUP($A65,'Import Peak Change'!$A$106:DC$202,107,FALSE())))</f>
        <v>0</v>
      </c>
      <c r="DD65" s="193" t="n">
        <f aca="false">IF(ISERROR(VLOOKUP($A65,'Import Peak'!$A$3:DD$99,108,FALSE())-VLOOKUP($A65,'Import Peak Change'!$A$106:DD$202,108,FALSE())),0,(VLOOKUP($A65,'Import Peak'!$A$3:DD$99,108,FALSE())-VLOOKUP($A65,'Import Peak Change'!$A$106:DD$202,108,FALSE())))</f>
        <v>0</v>
      </c>
      <c r="DE65" s="193" t="n">
        <f aca="false">IF(ISERROR(VLOOKUP($A65,'Import Peak'!$A$3:DE$99,109,FALSE())-VLOOKUP($A65,'Import Peak Change'!$A$106:DE$202,109,FALSE())),0,(VLOOKUP($A65,'Import Peak'!$A$3:DE$99,109,FALSE())-VLOOKUP($A65,'Import Peak Change'!$A$106:DE$202,109,FALSE())))</f>
        <v>0</v>
      </c>
      <c r="DF65" s="193" t="n">
        <f aca="false">IF(ISERROR(VLOOKUP($A65,'Import Peak'!$A$3:DF$99,110,FALSE())-VLOOKUP($A65,'Import Peak Change'!$A$106:DF$202,110,FALSE())),0,(VLOOKUP($A65,'Import Peak'!$A$3:DF$99,110,FALSE())-VLOOKUP($A65,'Import Peak Change'!$A$106:DF$202,110,FALSE())))</f>
        <v>0</v>
      </c>
      <c r="DG65" s="193" t="n">
        <f aca="false">IF(ISERROR(VLOOKUP($A65,'Import Peak'!$A$3:DG$99,111,FALSE())-VLOOKUP($A65,'Import Peak Change'!$A$106:DG$202,111,FALSE())),0,(VLOOKUP($A65,'Import Peak'!$A$3:DG$99,111,FALSE())-VLOOKUP($A65,'Import Peak Change'!$A$106:DG$202,111,FALSE())))</f>
        <v>0</v>
      </c>
      <c r="DH65" s="193" t="n">
        <f aca="false">IF(ISERROR(VLOOKUP($A65,'Import Peak'!$A$3:DH$99,112,FALSE())-VLOOKUP($A65,'Import Peak Change'!$A$106:DH$202,112,FALSE())),0,(VLOOKUP($A65,'Import Peak'!$A$3:DH$99,112,FALSE())-VLOOKUP($A65,'Import Peak Change'!$A$106:DH$202,112,FALSE())))</f>
        <v>0</v>
      </c>
      <c r="DI65" s="193" t="n">
        <f aca="false">IF(ISERROR(VLOOKUP($A65,'Import Peak'!$A$3:DI$99,113,FALSE())-VLOOKUP($A65,'Import Peak Change'!$A$106:DI$202,113,FALSE())),0,(VLOOKUP($A65,'Import Peak'!$A$3:DI$99,113,FALSE())-VLOOKUP($A65,'Import Peak Change'!$A$106:DI$202,113,FALSE())))</f>
        <v>0</v>
      </c>
      <c r="DJ65" s="193" t="n">
        <f aca="false">IF(ISERROR(VLOOKUP($A65,'Import Peak'!$A$3:DJ$99,114,FALSE())-VLOOKUP($A65,'Import Peak Change'!$A$106:DJ$202,114,FALSE())),0,(VLOOKUP($A65,'Import Peak'!$A$3:DJ$99,114,FALSE())-VLOOKUP($A65,'Import Peak Change'!$A$106:DJ$202,114,FALSE())))</f>
        <v>0</v>
      </c>
      <c r="DK65" s="193" t="n">
        <f aca="false">IF(ISERROR(VLOOKUP($A65,'Import Peak'!$A$3:DK$99,115,FALSE())-VLOOKUP($A65,'Import Peak Change'!$A$106:DK$202,115,FALSE())),0,(VLOOKUP($A65,'Import Peak'!$A$3:DK$99,115,FALSE())-VLOOKUP($A65,'Import Peak Change'!$A$106:DK$202,115,FALSE())))</f>
        <v>0</v>
      </c>
      <c r="DL65" s="193" t="n">
        <f aca="false">IF(ISERROR(VLOOKUP($A65,'Import Peak'!$A$3:DL$99,116,FALSE())-VLOOKUP($A65,'Import Peak Change'!$A$106:DL$202,116,FALSE())),0,(VLOOKUP($A65,'Import Peak'!$A$3:DL$99,116,FALSE())-VLOOKUP($A65,'Import Peak Change'!$A$106:DL$202,116,FALSE())))</f>
        <v>0</v>
      </c>
      <c r="DM65" s="193" t="n">
        <f aca="false">IF(ISERROR(VLOOKUP($A65,'Import Peak'!$A$3:DM$99,117,FALSE())-VLOOKUP($A65,'Import Peak Change'!$A$106:DM$202,117,FALSE())),0,(VLOOKUP($A65,'Import Peak'!$A$3:DM$99,117,FALSE())-VLOOKUP($A65,'Import Peak Change'!$A$106:DM$202,117,FALSE())))</f>
        <v>0</v>
      </c>
      <c r="DN65" s="193" t="n">
        <f aca="false">IF(ISERROR(VLOOKUP($A65,'Import Peak'!$A$3:DN$99,118,FALSE())-VLOOKUP($A65,'Import Peak Change'!$A$106:DN$202,118,FALSE())),0,(VLOOKUP($A65,'Import Peak'!$A$3:DN$99,118,FALSE())-VLOOKUP($A65,'Import Peak Change'!$A$106:DN$202,118,FALSE())))</f>
        <v>0</v>
      </c>
      <c r="DO65" s="193" t="n">
        <f aca="false">IF(ISERROR(VLOOKUP($A65,'Import Peak'!$A$3:DO$99,119,FALSE())-VLOOKUP($A65,'Import Peak Change'!$A$106:DO$202,119,FALSE())),0,(VLOOKUP($A65,'Import Peak'!$A$3:DO$99,119,FALSE())-VLOOKUP($A65,'Import Peak Change'!$A$106:DO$202,119,FALSE())))</f>
        <v>0</v>
      </c>
      <c r="DP65" s="193" t="n">
        <f aca="false">IF(ISERROR(VLOOKUP($A65,'Import Peak'!$A$3:DP$99,120,FALSE())-VLOOKUP($A65,'Import Peak Change'!$A$106:DP$202,120,FALSE())),0,(VLOOKUP($A65,'Import Peak'!$A$3:DP$99,120,FALSE())-VLOOKUP($A65,'Import Peak Change'!$A$106:DP$202,120,FALSE())))</f>
        <v>0</v>
      </c>
      <c r="DQ65" s="193" t="n">
        <f aca="false">IF(ISERROR(VLOOKUP($A65,'Import Peak'!$A$3:DQ$99,121,FALSE())-VLOOKUP($A65,'Import Peak Change'!$A$106:DQ$202,121,FALSE())),0,(VLOOKUP($A65,'Import Peak'!$A$3:DQ$99,121,FALSE())-VLOOKUP($A65,'Import Peak Change'!$A$106:DQ$202,121,FALSE())))</f>
        <v>0</v>
      </c>
      <c r="DR65" s="193" t="n">
        <f aca="false">IF(ISERROR(VLOOKUP($A65,'Import Peak'!$A$3:DR$99,122,FALSE())-VLOOKUP($A65,'Import Peak Change'!$A$106:DR$202,122,FALSE())),0,(VLOOKUP($A65,'Import Peak'!$A$3:DR$99,122,FALSE())-VLOOKUP($A65,'Import Peak Change'!$A$106:DR$202,122,FALSE())))</f>
        <v>0</v>
      </c>
      <c r="DS65" s="193" t="n">
        <f aca="false">IF(ISERROR(VLOOKUP($A65,'Import Peak'!$A$3:DS$99,123,FALSE())-VLOOKUP($A65,'Import Peak Change'!$A$106:DS$202,123,FALSE())),0,(VLOOKUP($A65,'Import Peak'!$A$3:DS$99,123,FALSE())-VLOOKUP($A65,'Import Peak Change'!$A$106:DS$202,123,FALSE())))</f>
        <v>0</v>
      </c>
      <c r="DT65" s="193" t="n">
        <f aca="false">IF(ISERROR(VLOOKUP($A65,'Import Peak'!$A$3:DT$99,124,FALSE())-VLOOKUP($A65,'Import Peak Change'!$A$106:DT$202,124,FALSE())),0,(VLOOKUP($A65,'Import Peak'!$A$3:DT$99,124,FALSE())-VLOOKUP($A65,'Import Peak Change'!$A$106:DT$202,124,FALSE())))</f>
        <v>0</v>
      </c>
      <c r="DU65" s="193" t="n">
        <f aca="false">IF(ISERROR(VLOOKUP($A65,'Import Peak'!$A$3:DU$99,125,FALSE())-VLOOKUP($A65,'Import Peak Change'!$A$106:DU$202,125,FALSE())),0,(VLOOKUP($A65,'Import Peak'!$A$3:DU$99,125,FALSE())-VLOOKUP($A65,'Import Peak Change'!$A$106:DU$202,125,FALSE())))</f>
        <v>0</v>
      </c>
      <c r="DV65" s="193" t="n">
        <f aca="false">IF(ISERROR(VLOOKUP($A65,'Import Peak'!$A$3:DV$99,126,FALSE())-VLOOKUP($A65,'Import Peak Change'!$A$106:DV$202,126,FALSE())),0,(VLOOKUP($A65,'Import Peak'!$A$3:DV$99,126,FALSE())-VLOOKUP($A65,'Import Peak Change'!$A$106:DV$202,126,FALSE())))</f>
        <v>0</v>
      </c>
      <c r="DW65" s="193" t="n">
        <f aca="false">IF(ISERROR(VLOOKUP($A65,'Import Peak'!$A$3:DW$99,127,FALSE())-VLOOKUP($A65,'Import Peak Change'!$A$106:DW$202,127,FALSE())),0,(VLOOKUP($A65,'Import Peak'!$A$3:DW$99,127,FALSE())-VLOOKUP($A65,'Import Peak Change'!$A$106:DW$202,127,FALSE())))</f>
        <v>0</v>
      </c>
      <c r="DX65" s="193" t="n">
        <f aca="false">IF(ISERROR(VLOOKUP($A65,'Import Peak'!$A$3:DX$99,128,FALSE())-VLOOKUP($A65,'Import Peak Change'!$A$106:DX$202,128,FALSE())),0,(VLOOKUP($A65,'Import Peak'!$A$3:DX$99,128,FALSE())-VLOOKUP($A65,'Import Peak Change'!$A$106:DX$202,128,FALSE())))</f>
        <v>0</v>
      </c>
      <c r="DY65" s="193" t="n">
        <f aca="false">IF(ISERROR(VLOOKUP($A65,'Import Peak'!$A$3:DY$99,129,FALSE())-VLOOKUP($A65,'Import Peak Change'!$A$106:DY$202,129,FALSE())),0,(VLOOKUP($A65,'Import Peak'!$A$3:DY$99,129,FALSE())-VLOOKUP($A65,'Import Peak Change'!$A$106:DY$202,129,FALSE())))</f>
        <v>0</v>
      </c>
      <c r="DZ65" s="193" t="n">
        <f aca="false">IF(ISERROR(VLOOKUP($A65,'Import Peak'!$A$3:DZ$99,130,FALSE())-VLOOKUP($A65,'Import Peak Change'!$A$106:DZ$202,130,FALSE())),0,(VLOOKUP($A65,'Import Peak'!$A$3:DZ$99,130,FALSE())-VLOOKUP($A65,'Import Peak Change'!$A$106:DZ$202,130,FALSE())))</f>
        <v>0</v>
      </c>
      <c r="EA65" s="193" t="n">
        <f aca="false">IF(ISERROR(VLOOKUP($A65,'Import Peak'!$A$3:EA$99,131,FALSE())-VLOOKUP($A65,'Import Peak Change'!$A$106:EA$202,131,FALSE())),0,(VLOOKUP($A65,'Import Peak'!$A$3:EA$99,131,FALSE())-VLOOKUP($A65,'Import Peak Change'!$A$106:EA$202,131,FALSE())))</f>
        <v>0</v>
      </c>
      <c r="EB65" s="193" t="n">
        <f aca="false">IF(ISERROR(VLOOKUP($A65,'Import Peak'!$A$3:EB$99,132,FALSE())-VLOOKUP($A65,'Import Peak Change'!$A$106:EB$202,132,FALSE())),0,(VLOOKUP($A65,'Import Peak'!$A$3:EB$99,132,FALSE())-VLOOKUP($A65,'Import Peak Change'!$A$106:EB$202,132,FALSE())))</f>
        <v>0</v>
      </c>
      <c r="EC65" s="193" t="n">
        <f aca="false">IF(ISERROR(VLOOKUP($A65,'Import Peak'!$A$3:EC$99,133,FALSE())-VLOOKUP($A65,'Import Peak Change'!$A$106:EC$202,133,FALSE())),0,(VLOOKUP($A65,'Import Peak'!$A$3:EC$99,133,FALSE())-VLOOKUP($A65,'Import Peak Change'!$A$106:EC$202,133,FALSE())))</f>
        <v>0</v>
      </c>
      <c r="ED65" s="193" t="n">
        <f aca="false">IF(ISERROR(VLOOKUP($A65,'Import Peak'!$A$3:ED$99,134,FALSE())-VLOOKUP($A65,'Import Peak Change'!$A$106:ED$202,134,FALSE())),0,(VLOOKUP($A65,'Import Peak'!$A$3:ED$99,134,FALSE())-VLOOKUP($A65,'Import Peak Change'!$A$106:ED$202,134,FALSE())))</f>
        <v>0</v>
      </c>
      <c r="EE65" s="193" t="n">
        <f aca="false">IF(ISERROR(VLOOKUP($A65,'Import Peak'!$A$3:EE$99,135,FALSE())-VLOOKUP($A65,'Import Peak Change'!$A$106:EE$202,135,FALSE())),0,(VLOOKUP($A65,'Import Peak'!$A$3:EE$99,135,FALSE())-VLOOKUP($A65,'Import Peak Change'!$A$106:EE$202,135,FALSE())))</f>
        <v>0</v>
      </c>
      <c r="EF65" s="193" t="n">
        <f aca="false">IF(ISERROR(VLOOKUP($A65,'Import Peak'!$A$3:EF$99,136,FALSE())-VLOOKUP($A65,'Import Peak Change'!$A$106:EF$202,136,FALSE())),0,(VLOOKUP($A65,'Import Peak'!$A$3:EF$99,136,FALSE())-VLOOKUP($A65,'Import Peak Change'!$A$106:EF$202,136,FALSE())))</f>
        <v>0</v>
      </c>
      <c r="EG65" s="193" t="n">
        <f aca="false">IF(ISERROR(VLOOKUP($A65,'Import Peak'!$A$3:EG$99,137,FALSE())-VLOOKUP($A65,'Import Peak Change'!$A$106:EG$202,137,FALSE())),0,(VLOOKUP($A65,'Import Peak'!$A$3:EG$99,137,FALSE())-VLOOKUP($A65,'Import Peak Change'!$A$106:EG$202,137,FALSE())))</f>
        <v>0</v>
      </c>
      <c r="EH65" s="193" t="n">
        <f aca="false">IF(ISERROR(VLOOKUP($A65,'Import Peak'!$A$3:EH$99,138,FALSE())-VLOOKUP($A65,'Import Peak Change'!$A$106:EH$202,138,FALSE())),0,(VLOOKUP($A65,'Import Peak'!$A$3:EH$99,138,FALSE())-VLOOKUP($A65,'Import Peak Change'!$A$106:EH$202,138,FALSE())))</f>
        <v>0</v>
      </c>
      <c r="EI65" s="193" t="n">
        <f aca="false">IF(ISERROR(VLOOKUP($A65,'Import Peak'!$A$3:EI$99,139,FALSE())-VLOOKUP($A65,'Import Peak Change'!$A$106:EI$202,139,FALSE())),0,(VLOOKUP($A65,'Import Peak'!$A$3:EI$99,139,FALSE())-VLOOKUP($A65,'Import Peak Change'!$A$106:EI$202,139,FALSE())))</f>
        <v>0</v>
      </c>
      <c r="EJ65" s="193" t="n">
        <f aca="false">IF(ISERROR(VLOOKUP($A65,'Import Peak'!$A$3:EJ$99,140,FALSE())-VLOOKUP($A65,'Import Peak Change'!$A$106:EJ$202,140,FALSE())),0,(VLOOKUP($A65,'Import Peak'!$A$3:EJ$99,140,FALSE())-VLOOKUP($A65,'Import Peak Change'!$A$106:EJ$202,140,FALSE())))</f>
        <v>0</v>
      </c>
      <c r="EK65" s="193" t="n">
        <f aca="false">IF(ISERROR(VLOOKUP($A65,'Import Peak'!$A$3:EK$99,141,FALSE())-VLOOKUP($A65,'Import Peak Change'!$A$106:EK$202,141,FALSE())),0,(VLOOKUP($A65,'Import Peak'!$A$3:EK$99,141,FALSE())-VLOOKUP($A65,'Import Peak Change'!$A$106:EK$202,141,FALSE())))</f>
        <v>0</v>
      </c>
      <c r="EL65" s="193" t="n">
        <f aca="false">IF(ISERROR(VLOOKUP($A65,'Import Peak'!$A$3:EL$99,142,FALSE())-VLOOKUP($A65,'Import Peak Change'!$A$106:EL$202,142,FALSE())),0,(VLOOKUP($A65,'Import Peak'!$A$3:EL$99,142,FALSE())-VLOOKUP($A65,'Import Peak Change'!$A$106:EL$202,142,FALSE())))</f>
        <v>0</v>
      </c>
      <c r="EM65" s="193" t="n">
        <f aca="false">IF(ISERROR(VLOOKUP($A65,'Import Peak'!$A$3:EM$99,143,FALSE())-VLOOKUP($A65,'Import Peak Change'!$A$106:EM$202,143,FALSE())),0,(VLOOKUP($A65,'Import Peak'!$A$3:EM$99,143,FALSE())-VLOOKUP($A65,'Import Peak Change'!$A$106:EM$202,143,FALSE())))</f>
        <v>0</v>
      </c>
      <c r="EN65" s="193" t="n">
        <f aca="false">IF(ISERROR(VLOOKUP($A65,'Import Peak'!$A$3:EN$99,144,FALSE())-VLOOKUP($A65,'Import Peak Change'!$A$106:EN$202,144,FALSE())),0,(VLOOKUP($A65,'Import Peak'!$A$3:EN$99,144,FALSE())-VLOOKUP($A65,'Import Peak Change'!$A$106:EN$202,144,FALSE())))</f>
        <v>0</v>
      </c>
      <c r="EO65" s="193" t="n">
        <f aca="false">IF(ISERROR(VLOOKUP($A65,'Import Peak'!$A$3:EO$99,145,FALSE())-VLOOKUP($A65,'Import Peak Change'!$A$106:EO$202,145,FALSE())),0,(VLOOKUP($A65,'Import Peak'!$A$3:EO$99,145,FALSE())-VLOOKUP($A65,'Import Peak Change'!$A$106:EO$202,145,FALSE())))</f>
        <v>0</v>
      </c>
      <c r="EP65" s="193" t="n">
        <f aca="false">IF(ISERROR(VLOOKUP($A65,'Import Peak'!$A$3:EP$99,146,FALSE())-VLOOKUP($A65,'Import Peak Change'!$A$106:EP$202,146,FALSE())),0,(VLOOKUP($A65,'Import Peak'!$A$3:EP$99,146,FALSE())-VLOOKUP($A65,'Import Peak Change'!$A$106:EP$202,146,FALSE())))</f>
        <v>0</v>
      </c>
      <c r="EQ65" s="193" t="n">
        <f aca="false">IF(ISERROR(VLOOKUP($A65,'Import Peak'!$A$3:EQ$99,147,FALSE())-VLOOKUP($A65,'Import Peak Change'!$A$106:EQ$202,147,FALSE())),0,(VLOOKUP($A65,'Import Peak'!$A$3:EQ$99,147,FALSE())-VLOOKUP($A65,'Import Peak Change'!$A$106:EQ$202,147,FALSE())))</f>
        <v>0</v>
      </c>
      <c r="ER65" s="193" t="n">
        <f aca="false">IF(ISERROR(VLOOKUP($A65,'Import Peak'!$A$3:ER$99,148,FALSE())-VLOOKUP($A65,'Import Peak Change'!$A$106:ER$202,148,FALSE())),0,(VLOOKUP($A65,'Import Peak'!$A$3:ER$99,148,FALSE())-VLOOKUP($A65,'Import Peak Change'!$A$106:ER$202,148,FALSE())))</f>
        <v>0</v>
      </c>
      <c r="ES65" s="193" t="n">
        <f aca="false">IF(ISERROR(VLOOKUP($A65,'Import Peak'!$A$3:ES$99,149,FALSE())-VLOOKUP($A65,'Import Peak Change'!$A$106:ES$202,149,FALSE())),0,(VLOOKUP($A65,'Import Peak'!$A$3:ES$99,149,FALSE())-VLOOKUP($A65,'Import Peak Change'!$A$106:ES$202,149,FALSE())))</f>
        <v>0</v>
      </c>
      <c r="ET65" s="193" t="n">
        <f aca="false">IF(ISERROR(VLOOKUP($A65,'Import Peak'!$A$3:ET$99,150,FALSE())-VLOOKUP($A65,'Import Peak Change'!$A$106:ET$202,150,FALSE())),0,(VLOOKUP($A65,'Import Peak'!$A$3:ET$99,150,FALSE())-VLOOKUP($A65,'Import Peak Change'!$A$106:ET$202,150,FALSE())))</f>
        <v>0</v>
      </c>
      <c r="EU65" s="193" t="n">
        <f aca="false">IF(ISERROR(VLOOKUP($A65,'Import Peak'!$A$3:EU$99,151,FALSE())-VLOOKUP($A65,'Import Peak Change'!$A$106:EU$202,151,FALSE())),0,(VLOOKUP($A65,'Import Peak'!$A$3:EU$99,151,FALSE())-VLOOKUP($A65,'Import Peak Change'!$A$106:EU$202,151,FALSE())))</f>
        <v>0</v>
      </c>
      <c r="EV65" s="193" t="n">
        <f aca="false">IF(ISERROR(VLOOKUP($A65,'Import Peak'!$A$3:EV$99,152,FALSE())-VLOOKUP($A65,'Import Peak Change'!$A$106:EV$202,152,FALSE())),0,(VLOOKUP($A65,'Import Peak'!$A$3:EV$99,152,FALSE())-VLOOKUP($A65,'Import Peak Change'!$A$106:EV$202,152,FALSE())))</f>
        <v>0</v>
      </c>
      <c r="EW65" s="193" t="n">
        <f aca="false">IF(ISERROR(VLOOKUP($A65,'Import Peak'!$A$3:EW$99,153,FALSE())-VLOOKUP($A65,'Import Peak Change'!$A$106:EW$202,153,FALSE())),0,(VLOOKUP($A65,'Import Peak'!$A$3:EW$99,153,FALSE())-VLOOKUP($A65,'Import Peak Change'!$A$106:EW$202,153,FALSE())))</f>
        <v>0</v>
      </c>
      <c r="EX65" s="193" t="n">
        <f aca="false">IF(ISERROR(VLOOKUP($A65,'Import Peak'!$A$3:EX$99,154,FALSE())-VLOOKUP($A65,'Import Peak Change'!$A$106:EX$202,154,FALSE())),0,(VLOOKUP($A65,'Import Peak'!$A$3:EX$99,154,FALSE())-VLOOKUP($A65,'Import Peak Change'!$A$106:EX$202,154,FALSE())))</f>
        <v>0</v>
      </c>
      <c r="EY65" s="193" t="n">
        <f aca="false">IF(ISERROR(VLOOKUP($A65,'Import Peak'!$A$3:EY$99,155,FALSE())-VLOOKUP($A65,'Import Peak Change'!$A$106:EY$202,155,FALSE())),0,(VLOOKUP($A65,'Import Peak'!$A$3:EY$99,155,FALSE())-VLOOKUP($A65,'Import Peak Change'!$A$106:EY$202,155,FALSE())))</f>
        <v>0</v>
      </c>
      <c r="EZ65" s="193" t="n">
        <f aca="false">IF(ISERROR(VLOOKUP($A65,'Import Peak'!$A$3:EZ$99,156,FALSE())-VLOOKUP($A65,'Import Peak Change'!$A$106:EZ$202,156,FALSE())),0,(VLOOKUP($A65,'Import Peak'!$A$3:EZ$99,156,FALSE())-VLOOKUP($A65,'Import Peak Change'!$A$106:EZ$202,156,FALSE())))</f>
        <v>0</v>
      </c>
      <c r="FA65" s="193" t="n">
        <f aca="false">IF(ISERROR(VLOOKUP($A65,'Import Peak'!$A$3:FA$99,157,FALSE())-VLOOKUP($A65,'Import Peak Change'!$A$106:FA$202,157,FALSE())),0,(VLOOKUP($A65,'Import Peak'!$A$3:FA$99,157,FALSE())-VLOOKUP($A65,'Import Peak Change'!$A$106:FA$202,157,FALSE())))</f>
        <v>0</v>
      </c>
      <c r="FB65" s="193" t="n">
        <f aca="false">IF(ISERROR(VLOOKUP($A65,'Import Peak'!$A$3:FB$99,158,FALSE())-VLOOKUP($A65,'Import Peak Change'!$A$106:FB$202,158,FALSE())),0,(VLOOKUP($A65,'Import Peak'!$A$3:FB$99,158,FALSE())-VLOOKUP($A65,'Import Peak Change'!$A$106:FB$202,158,FALSE())))</f>
        <v>0</v>
      </c>
      <c r="FC65" s="193" t="n">
        <f aca="false">IF(ISERROR(VLOOKUP($A65,'Import Peak'!$A$3:FC$99,159,FALSE())-VLOOKUP($A65,'Import Peak Change'!$A$106:FC$202,159,FALSE())),0,(VLOOKUP($A65,'Import Peak'!$A$3:FC$99,159,FALSE())-VLOOKUP($A65,'Import Peak Change'!$A$106:FC$202,159,FALSE())))</f>
        <v>0</v>
      </c>
      <c r="FD65" s="193" t="n">
        <f aca="false">IF(ISERROR(VLOOKUP($A65,'Import Peak'!$A$3:FD$99,160,FALSE())-VLOOKUP($A65,'Import Peak Change'!$A$106:FD$202,160,FALSE())),0,(VLOOKUP($A65,'Import Peak'!$A$3:FD$99,160,FALSE())-VLOOKUP($A65,'Import Peak Change'!$A$106:FD$202,160,FALSE())))</f>
        <v>0</v>
      </c>
      <c r="FE65" s="193" t="n">
        <f aca="false">IF(ISERROR(VLOOKUP($A65,'Import Peak'!$A$3:FE$99,161,FALSE())-VLOOKUP($A65,'Import Peak Change'!$A$106:FE$202,161,FALSE())),0,(VLOOKUP($A65,'Import Peak'!$A$3:FE$99,161,FALSE())-VLOOKUP($A65,'Import Peak Change'!$A$106:FE$202,161,FALSE())))</f>
        <v>0</v>
      </c>
      <c r="FF65" s="193" t="n">
        <f aca="false">IF(ISERROR(VLOOKUP($A65,'Import Peak'!$A$3:FF$99,162,FALSE())-VLOOKUP($A65,'Import Peak Change'!$A$106:FF$202,162,FALSE())),0,(VLOOKUP($A65,'Import Peak'!$A$3:FF$99,162,FALSE())-VLOOKUP($A65,'Import Peak Change'!$A$106:FF$202,162,FALSE())))</f>
        <v>0</v>
      </c>
      <c r="FG65" s="193" t="n">
        <f aca="false">IF(ISERROR(VLOOKUP($A65,'Import Peak'!$A$3:FG$99,163,FALSE())-VLOOKUP($A65,'Import Peak Change'!$A$106:FG$202,163,FALSE())),0,(VLOOKUP($A65,'Import Peak'!$A$3:FG$99,163,FALSE())-VLOOKUP($A65,'Import Peak Change'!$A$106:FG$202,163,FALSE())))</f>
        <v>0</v>
      </c>
      <c r="FH65" s="193" t="n">
        <f aca="false">IF(ISERROR(VLOOKUP($A65,'Import Peak'!$A$3:FH$99,164,FALSE())-VLOOKUP($A65,'Import Peak Change'!$A$106:FH$202,164,FALSE())),0,(VLOOKUP($A65,'Import Peak'!$A$3:FH$99,164,FALSE())-VLOOKUP($A65,'Import Peak Change'!$A$106:FH$202,164,FALSE())))</f>
        <v>0</v>
      </c>
      <c r="FI65" s="193" t="n">
        <f aca="false">IF(ISERROR(VLOOKUP($A65,'Import Peak'!$A$3:FI$99,165,FALSE())-VLOOKUP($A65,'Import Peak Change'!$A$106:FI$202,165,FALSE())),0,(VLOOKUP($A65,'Import Peak'!$A$3:FI$99,165,FALSE())-VLOOKUP($A65,'Import Peak Change'!$A$106:FI$202,165,FALSE())))</f>
        <v>0</v>
      </c>
      <c r="FJ65" s="193" t="n">
        <f aca="false">IF(ISERROR(VLOOKUP($A65,'Import Peak'!$A$3:FJ$99,166,FALSE())-VLOOKUP($A65,'Import Peak Change'!$A$106:FJ$202,166,FALSE())),0,(VLOOKUP($A65,'Import Peak'!$A$3:FJ$99,166,FALSE())-VLOOKUP($A65,'Import Peak Change'!$A$106:FJ$202,166,FALSE())))</f>
        <v>0</v>
      </c>
      <c r="FK65" s="193" t="n">
        <f aca="false">IF(ISERROR(VLOOKUP($A65,'Import Peak'!$A$3:FK$99,167,FALSE())-VLOOKUP($A65,'Import Peak Change'!$A$106:FK$202,167,FALSE())),0,(VLOOKUP($A65,'Import Peak'!$A$3:FK$99,167,FALSE())-VLOOKUP($A65,'Import Peak Change'!$A$106:FK$202,167,FALSE())))</f>
        <v>0</v>
      </c>
      <c r="FL65" s="193" t="n">
        <f aca="false">IF(ISERROR(VLOOKUP($A65,'Import Peak'!$A$3:FL$99,168,FALSE())-VLOOKUP($A65,'Import Peak Change'!$A$106:FL$202,168,FALSE())),0,(VLOOKUP($A65,'Import Peak'!$A$3:FL$99,168,FALSE())-VLOOKUP($A65,'Import Peak Change'!$A$106:FL$202,168,FALSE())))</f>
        <v>0</v>
      </c>
      <c r="FM65" s="193" t="n">
        <f aca="false">IF(ISERROR(VLOOKUP($A65,'Import Peak'!$A$3:FM$99,169,FALSE())-VLOOKUP($A65,'Import Peak Change'!$A$106:FM$202,169,FALSE())),0,(VLOOKUP($A65,'Import Peak'!$A$3:FM$99,169,FALSE())-VLOOKUP($A65,'Import Peak Change'!$A$106:FM$202,169,FALSE())))</f>
        <v>0</v>
      </c>
      <c r="FN65" s="193" t="n">
        <f aca="false">IF(ISERROR(VLOOKUP($A65,'Import Peak'!$A$3:FN$99,170,FALSE())-VLOOKUP($A65,'Import Peak Change'!$A$106:FN$202,170,FALSE())),0,(VLOOKUP($A65,'Import Peak'!$A$3:FN$99,170,FALSE())-VLOOKUP($A65,'Import Peak Change'!$A$106:FN$202,170,FALSE())))</f>
        <v>0</v>
      </c>
      <c r="FO65" s="193" t="n">
        <f aca="false">IF(ISERROR(VLOOKUP($A65,'Import Peak'!$A$3:FO$99,171,FALSE())-VLOOKUP($A65,'Import Peak Change'!$A$106:FO$202,171,FALSE())),0,(VLOOKUP($A65,'Import Peak'!$A$3:FO$99,171,FALSE())-VLOOKUP($A65,'Import Peak Change'!$A$106:FO$202,171,FALSE())))</f>
        <v>0</v>
      </c>
      <c r="FP65" s="193" t="n">
        <f aca="false">IF(ISERROR(VLOOKUP($A65,'Import Peak'!$A$3:FP$99,172,FALSE())-VLOOKUP($A65,'Import Peak Change'!$A$106:FP$202,172,FALSE())),0,(VLOOKUP($A65,'Import Peak'!$A$3:FP$99,172,FALSE())-VLOOKUP($A65,'Import Peak Change'!$A$106:FP$202,172,FALSE())))</f>
        <v>0</v>
      </c>
      <c r="FQ65" s="193" t="n">
        <f aca="false">IF(ISERROR(VLOOKUP($A65,'Import Peak'!$A$3:FQ$99,173,FALSE())-VLOOKUP($A65,'Import Peak Change'!$A$106:FQ$202,173,FALSE())),0,(VLOOKUP($A65,'Import Peak'!$A$3:FQ$99,173,FALSE())-VLOOKUP($A65,'Import Peak Change'!$A$106:FQ$202,173,FALSE())))</f>
        <v>0</v>
      </c>
      <c r="FR65" s="193" t="n">
        <f aca="false">IF(ISERROR(VLOOKUP($A65,'Import Peak'!$A$3:FR$99,174,FALSE())-VLOOKUP($A65,'Import Peak Change'!$A$106:FR$202,174,FALSE())),0,(VLOOKUP($A65,'Import Peak'!$A$3:FR$99,174,FALSE())-VLOOKUP($A65,'Import Peak Change'!$A$106:FR$202,174,FALSE())))</f>
        <v>0</v>
      </c>
      <c r="FS65" s="193" t="n">
        <f aca="false">IF(ISERROR(VLOOKUP($A65,'Import Peak'!$A$3:FS$99,175,FALSE())-VLOOKUP($A65,'Import Peak Change'!$A$106:FS$202,175,FALSE())),0,(VLOOKUP($A65,'Import Peak'!$A$3:FS$99,175,FALSE())-VLOOKUP($A65,'Import Peak Change'!$A$106:FS$202,175,FALSE())))</f>
        <v>0</v>
      </c>
      <c r="FT65" s="193" t="n">
        <f aca="false">IF(ISERROR(VLOOKUP($A65,'Import Peak'!$A$3:FT$99,176,FALSE())-VLOOKUP($A65,'Import Peak Change'!$A$106:FT$202,176,FALSE())),0,(VLOOKUP($A65,'Import Peak'!$A$3:FT$99,176,FALSE())-VLOOKUP($A65,'Import Peak Change'!$A$106:FT$202,176,FALSE())))</f>
        <v>0</v>
      </c>
      <c r="FU65" s="193" t="n">
        <f aca="false">IF(ISERROR(VLOOKUP($A65,'Import Peak'!$A$3:FU$99,177,FALSE())-VLOOKUP($A65,'Import Peak Change'!$A$106:FU$202,177,FALSE())),0,(VLOOKUP($A65,'Import Peak'!$A$3:FU$99,177,FALSE())-VLOOKUP($A65,'Import Peak Change'!$A$106:FU$202,177,FALSE())))</f>
        <v>0</v>
      </c>
      <c r="FV65" s="193" t="n">
        <f aca="false">IF(ISERROR(VLOOKUP($A65,'Import Peak'!$A$3:FV$99,178,FALSE())-VLOOKUP($A65,'Import Peak Change'!$A$106:FV$202,178,FALSE())),0,(VLOOKUP($A65,'Import Peak'!$A$3:FV$99,178,FALSE())-VLOOKUP($A65,'Import Peak Change'!$A$106:FV$202,178,FALSE())))</f>
        <v>0</v>
      </c>
      <c r="FW65" s="193" t="n">
        <f aca="false">IF(ISERROR(VLOOKUP($A65,'Import Peak'!$A$3:FW$99,179,FALSE())-VLOOKUP($A65,'Import Peak Change'!$A$106:FW$202,179,FALSE())),0,(VLOOKUP($A65,'Import Peak'!$A$3:FW$99,179,FALSE())-VLOOKUP($A65,'Import Peak Change'!$A$106:FW$202,179,FALSE())))</f>
        <v>0</v>
      </c>
      <c r="FX65" s="193" t="n">
        <f aca="false">IF(ISERROR(VLOOKUP($A65,'Import Peak'!$A$3:FX$99,180,FALSE())-VLOOKUP($A65,'Import Peak Change'!$A$106:FX$202,180,FALSE())),0,(VLOOKUP($A65,'Import Peak'!$A$3:FX$99,180,FALSE())-VLOOKUP($A65,'Import Peak Change'!$A$106:FX$202,180,FALSE())))</f>
        <v>0</v>
      </c>
      <c r="FY65" s="193" t="n">
        <f aca="false">IF(ISERROR(VLOOKUP($A65,'Import Peak'!$A$3:FY$99,181,FALSE())-VLOOKUP($A65,'Import Peak Change'!$A$106:FY$202,181,FALSE())),0,(VLOOKUP($A65,'Import Peak'!$A$3:FY$99,181,FALSE())-VLOOKUP($A65,'Import Peak Change'!$A$106:FY$202,181,FALSE())))</f>
        <v>0</v>
      </c>
      <c r="FZ65" s="193" t="n">
        <f aca="false">IF(ISERROR(VLOOKUP($A65,'Import Peak'!$A$3:FZ$99,182,FALSE())-VLOOKUP($A65,'Import Peak Change'!$A$106:FZ$202,182,FALSE())),0,(VLOOKUP($A65,'Import Peak'!$A$3:FZ$99,182,FALSE())-VLOOKUP($A65,'Import Peak Change'!$A$106:FZ$202,182,FALSE())))</f>
        <v>0</v>
      </c>
      <c r="GA65" s="193" t="n">
        <f aca="false">IF(ISERROR(VLOOKUP($A65,'Import Peak'!$A$3:GA$99,183,FALSE())-VLOOKUP($A65,'Import Peak Change'!$A$106:GA$202,183,FALSE())),0,(VLOOKUP($A65,'Import Peak'!$A$3:GA$99,183,FALSE())-VLOOKUP($A65,'Import Peak Change'!$A$106:GA$202,183,FALSE())))</f>
        <v>0</v>
      </c>
      <c r="GB65" s="193" t="n">
        <f aca="false">IF(ISERROR(VLOOKUP($A65,'Import Peak'!$A$3:GB$99,184,FALSE())-VLOOKUP($A65,'Import Peak Change'!$A$106:GB$202,184,FALSE())),0,(VLOOKUP($A65,'Import Peak'!$A$3:GB$99,184,FALSE())-VLOOKUP($A65,'Import Peak Change'!$A$106:GB$202,184,FALSE())))</f>
        <v>0</v>
      </c>
      <c r="GC65" s="193" t="n">
        <f aca="false">IF(ISERROR(VLOOKUP($A65,'Import Peak'!$A$3:GC$99,185,FALSE())-VLOOKUP($A65,'Import Peak Change'!$A$106:GC$202,185,FALSE())),0,(VLOOKUP($A65,'Import Peak'!$A$3:GC$99,185,FALSE())-VLOOKUP($A65,'Import Peak Change'!$A$106:GC$202,185,FALSE())))</f>
        <v>0</v>
      </c>
      <c r="GD65" s="193" t="n">
        <f aca="false">IF(ISERROR(VLOOKUP($A65,'Import Peak'!$A$3:GD$99,186,FALSE())-VLOOKUP($A65,'Import Peak Change'!$A$106:GD$202,186,FALSE())),0,(VLOOKUP($A65,'Import Peak'!$A$3:GD$99,186,FALSE())-VLOOKUP($A65,'Import Peak Change'!$A$106:GD$202,186,FALSE())))</f>
        <v>0</v>
      </c>
      <c r="GE65" s="193" t="n">
        <f aca="false">IF(ISERROR(VLOOKUP($A65,'Import Peak'!$A$3:GE$99,187,FALSE())-VLOOKUP($A65,'Import Peak Change'!$A$106:GE$202,187,FALSE())),0,(VLOOKUP($A65,'Import Peak'!$A$3:GE$99,187,FALSE())-VLOOKUP($A65,'Import Peak Change'!$A$106:GE$202,187,FALSE())))</f>
        <v>0</v>
      </c>
      <c r="GF65" s="193" t="n">
        <f aca="false">IF(ISERROR(VLOOKUP($A65,'Import Peak'!$A$3:GF$99,188,FALSE())-VLOOKUP($A65,'Import Peak Change'!$A$106:GF$202,188,FALSE())),0,(VLOOKUP($A65,'Import Peak'!$A$3:GF$99,188,FALSE())-VLOOKUP($A65,'Import Peak Change'!$A$106:GF$202,188,FALSE())))</f>
        <v>0</v>
      </c>
      <c r="GG65" s="193" t="n">
        <f aca="false">IF(ISERROR(VLOOKUP($A65,'Import Peak'!$A$3:GG$99,189,FALSE())-VLOOKUP($A65,'Import Peak Change'!$A$106:GG$202,189,FALSE())),0,(VLOOKUP($A65,'Import Peak'!$A$3:GG$99,189,FALSE())-VLOOKUP($A65,'Import Peak Change'!$A$106:GG$202,189,FALSE())))</f>
        <v>0</v>
      </c>
      <c r="GH65" s="193" t="n">
        <f aca="false">IF(ISERROR(VLOOKUP($A65,'Import Peak'!$A$3:GH$99,190,FALSE())-VLOOKUP($A65,'Import Peak Change'!$A$106:GH$202,190,FALSE())),0,(VLOOKUP($A65,'Import Peak'!$A$3:GH$99,190,FALSE())-VLOOKUP($A65,'Import Peak Change'!$A$106:GH$202,190,FALSE())))</f>
        <v>0</v>
      </c>
      <c r="GI65" s="193" t="n">
        <f aca="false">IF(ISERROR(VLOOKUP($A65,'Import Peak'!$A$3:GI$99,191,FALSE())-VLOOKUP($A65,'Import Peak Change'!$A$106:GI$202,191,FALSE())),0,(VLOOKUP($A65,'Import Peak'!$A$3:GI$99,191,FALSE())-VLOOKUP($A65,'Import Peak Change'!$A$106:GI$202,191,FALSE())))</f>
        <v>0</v>
      </c>
      <c r="GJ65" s="193" t="n">
        <f aca="false">IF(ISERROR(VLOOKUP($A65,'Import Peak'!$A$3:GJ$99,192,FALSE())-VLOOKUP($A65,'Import Peak Change'!$A$106:GJ$202,192,FALSE())),0,(VLOOKUP($A65,'Import Peak'!$A$3:GJ$99,192,FALSE())-VLOOKUP($A65,'Import Peak Change'!$A$106:GJ$202,192,FALSE())))</f>
        <v>0</v>
      </c>
      <c r="GK65" s="193" t="n">
        <f aca="false">IF(ISERROR(VLOOKUP($A65,'Import Peak'!$A$3:GK$99,193,FALSE())-VLOOKUP($A65,'Import Peak Change'!$A$106:GK$202,193,FALSE())),0,(VLOOKUP($A65,'Import Peak'!$A$3:GK$99,193,FALSE())-VLOOKUP($A65,'Import Peak Change'!$A$106:GK$202,193,FALSE())))</f>
        <v>0</v>
      </c>
      <c r="GL65" s="193" t="n">
        <f aca="false">IF(ISERROR(VLOOKUP($A65,'Import Peak'!$A$3:GL$99,194,FALSE())-VLOOKUP($A65,'Import Peak Change'!$A$106:GL$202,194,FALSE())),0,(VLOOKUP($A65,'Import Peak'!$A$3:GL$99,194,FALSE())-VLOOKUP($A65,'Import Peak Change'!$A$106:GL$202,194,FALSE())))</f>
        <v>0</v>
      </c>
      <c r="GM65" s="193" t="n">
        <f aca="false">IF(ISERROR(VLOOKUP($A65,'Import Peak'!$A$3:GM$99,195,FALSE())-VLOOKUP($A65,'Import Peak Change'!$A$106:GM$202,195,FALSE())),0,(VLOOKUP($A65,'Import Peak'!$A$3:GM$99,195,FALSE())-VLOOKUP($A65,'Import Peak Change'!$A$106:GM$202,195,FALSE())))</f>
        <v>0</v>
      </c>
      <c r="GN65" s="193" t="n">
        <f aca="false">IF(ISERROR(VLOOKUP($A65,'Import Peak'!$A$3:GN$99,196,FALSE())-VLOOKUP($A65,'Import Peak Change'!$A$106:GN$202,196,FALSE())),0,(VLOOKUP($A65,'Import Peak'!$A$3:GN$99,196,FALSE())-VLOOKUP($A65,'Import Peak Change'!$A$106:GN$202,196,FALSE())))</f>
        <v>0</v>
      </c>
      <c r="GO65" s="193" t="n">
        <f aca="false">IF(ISERROR(VLOOKUP($A65,'Import Peak'!$A$3:GO$99,197,FALSE())-VLOOKUP($A65,'Import Peak Change'!$A$106:GO$202,197,FALSE())),0,(VLOOKUP($A65,'Import Peak'!$A$3:GO$99,197,FALSE())-VLOOKUP($A65,'Import Peak Change'!$A$106:GO$202,197,FALSE())))</f>
        <v>0</v>
      </c>
      <c r="GP65" s="193" t="n">
        <f aca="false">IF(ISERROR(VLOOKUP($A65,'Import Peak'!$A$3:GP$99,198,FALSE())-VLOOKUP($A65,'Import Peak Change'!$A$106:GP$202,198,FALSE())),0,(VLOOKUP($A65,'Import Peak'!$A$3:GP$99,198,FALSE())-VLOOKUP($A65,'Import Peak Change'!$A$106:GP$202,198,FALSE())))</f>
        <v>0</v>
      </c>
      <c r="GQ65" s="193" t="n">
        <f aca="false">IF(ISERROR(VLOOKUP($A65,'Import Peak'!$A$3:GQ$99,199,FALSE())-VLOOKUP($A65,'Import Peak Change'!$A$106:GQ$202,199,FALSE())),0,(VLOOKUP($A65,'Import Peak'!$A$3:GQ$99,199,FALSE())-VLOOKUP($A65,'Import Peak Change'!$A$106:GQ$202,199,FALSE())))</f>
        <v>0</v>
      </c>
      <c r="GR65" s="193" t="n">
        <f aca="false">IF(ISERROR(VLOOKUP($A65,'Import Peak'!$A$3:GR$99,200,FALSE())-VLOOKUP($A65,'Import Peak Change'!$A$106:GR$202,200,FALSE())),0,(VLOOKUP($A65,'Import Peak'!$A$3:GR$99,200,FALSE())-VLOOKUP($A65,'Import Peak Change'!$A$106:GR$202,200,FALSE())))</f>
        <v>0</v>
      </c>
      <c r="GS65" s="193" t="n">
        <f aca="false">IF(ISERROR(VLOOKUP($A65,'Import Peak'!$A$3:GS$99,201,FALSE())-VLOOKUP($A65,'Import Peak Change'!$A$106:GS$202,201,FALSE())),0,(VLOOKUP($A65,'Import Peak'!$A$3:GS$99,201,FALSE())-VLOOKUP($A65,'Import Peak Change'!$A$106:GS$202,201,FALSE())))</f>
        <v>0</v>
      </c>
      <c r="GT65" s="193" t="n">
        <f aca="false">IF(ISERROR(VLOOKUP($A65,'Import Peak'!$A$3:GT$99,202,FALSE())-VLOOKUP($A65,'Import Peak Change'!$A$106:GT$202,202,FALSE())),0,(VLOOKUP($A65,'Import Peak'!$A$3:GT$99,202,FALSE())-VLOOKUP($A65,'Import Peak Change'!$A$106:GT$202,202,FALSE())))</f>
        <v>0</v>
      </c>
      <c r="GU65" s="193" t="n">
        <f aca="false">IF(ISERROR(VLOOKUP($A65,'Import Peak'!$A$3:GU$99,203,FALSE())-VLOOKUP($A65,'Import Peak Change'!$A$106:GU$202,203,FALSE())),0,(VLOOKUP($A65,'Import Peak'!$A$3:GU$99,203,FALSE())-VLOOKUP($A65,'Import Peak Change'!$A$106:GU$202,203,FALSE())))</f>
        <v>0</v>
      </c>
      <c r="GV65" s="193" t="n">
        <f aca="false">IF(ISERROR(VLOOKUP($A65,'Import Peak'!$A$3:GV$99,204,FALSE())-VLOOKUP($A65,'Import Peak Change'!$A$106:GV$202,204,FALSE())),0,(VLOOKUP($A65,'Import Peak'!$A$3:GV$99,204,FALSE())-VLOOKUP($A65,'Import Peak Change'!$A$106:GV$202,204,FALSE())))</f>
        <v>0</v>
      </c>
      <c r="GW65" s="193" t="n">
        <f aca="false">IF(ISERROR(VLOOKUP($A65,'Import Peak'!$A$3:GW$99,205,FALSE())-VLOOKUP($A65,'Import Peak Change'!$A$106:GW$202,205,FALSE())),0,(VLOOKUP($A65,'Import Peak'!$A$3:GW$99,205,FALSE())-VLOOKUP($A65,'Import Peak Change'!$A$106:GW$202,205,FALSE())))</f>
        <v>0</v>
      </c>
      <c r="GX65" s="193" t="n">
        <f aca="false">IF(ISERROR(VLOOKUP($A65,'Import Peak'!$A$3:GX$99,206,FALSE())-VLOOKUP($A65,'Import Peak Change'!$A$106:GX$202,206,FALSE())),0,(VLOOKUP($A65,'Import Peak'!$A$3:GX$99,206,FALSE())-VLOOKUP($A65,'Import Peak Change'!$A$106:GX$202,206,FALSE())))</f>
        <v>0</v>
      </c>
      <c r="GY65" s="193" t="n">
        <f aca="false">IF(ISERROR(VLOOKUP($A65,'Import Peak'!$A$3:GY$99,207,FALSE())-VLOOKUP($A65,'Import Peak Change'!$A$106:GY$202,207,FALSE())),0,(VLOOKUP($A65,'Import Peak'!$A$3:GY$99,207,FALSE())-VLOOKUP($A65,'Import Peak Change'!$A$106:GY$202,207,FALSE())))</f>
        <v>0</v>
      </c>
      <c r="GZ65" s="193" t="n">
        <f aca="false">IF(ISERROR(VLOOKUP($A65,'Import Peak'!$A$3:GZ$99,208,FALSE())-VLOOKUP($A65,'Import Peak Change'!$A$106:GZ$202,208,FALSE())),0,(VLOOKUP($A65,'Import Peak'!$A$3:GZ$99,208,FALSE())-VLOOKUP($A65,'Import Peak Change'!$A$106:GZ$202,208,FALSE())))</f>
        <v>0</v>
      </c>
      <c r="HA65" s="193" t="n">
        <f aca="false">IF(ISERROR(VLOOKUP($A65,'Import Peak'!$A$3:HA$99,209,FALSE())-VLOOKUP($A65,'Import Peak Change'!$A$106:HA$202,209,FALSE())),0,(VLOOKUP($A65,'Import Peak'!$A$3:HA$99,209,FALSE())-VLOOKUP($A65,'Import Peak Change'!$A$106:HA$202,209,FALSE())))</f>
        <v>0</v>
      </c>
      <c r="HB65" s="193" t="n">
        <f aca="false">IF(ISERROR(VLOOKUP($A65,'Import Peak'!$A$3:HB$99,210,FALSE())-VLOOKUP($A65,'Import Peak Change'!$A$106:HB$202,210,FALSE())),0,(VLOOKUP($A65,'Import Peak'!$A$3:HB$99,210,FALSE())-VLOOKUP($A65,'Import Peak Change'!$A$106:HB$202,210,FALSE())))</f>
        <v>0</v>
      </c>
      <c r="HC65" s="193" t="n">
        <f aca="false">IF(ISERROR(VLOOKUP($A65,'Import Peak'!$A$3:HC$99,211,FALSE())-VLOOKUP($A65,'Import Peak Change'!$A$106:HC$202,211,FALSE())),0,(VLOOKUP($A65,'Import Peak'!$A$3:HC$99,211,FALSE())-VLOOKUP($A65,'Import Peak Change'!$A$106:HC$202,211,FALSE())))</f>
        <v>0</v>
      </c>
      <c r="HD65" s="193" t="n">
        <f aca="false">IF(ISERROR(VLOOKUP($A65,'Import Peak'!$A$3:HD$99,212,FALSE())-VLOOKUP($A65,'Import Peak Change'!$A$106:HD$202,212,FALSE())),0,(VLOOKUP($A65,'Import Peak'!$A$3:HD$99,212,FALSE())-VLOOKUP($A65,'Import Peak Change'!$A$106:HD$202,212,FALSE())))</f>
        <v>0</v>
      </c>
      <c r="HE65" s="193" t="n">
        <f aca="false">IF(ISERROR(VLOOKUP($A65,'Import Peak'!$A$3:HE$99,213,FALSE())-VLOOKUP($A65,'Import Peak Change'!$A$106:HE$202,213,FALSE())),0,(VLOOKUP($A65,'Import Peak'!$A$3:HE$99,213,FALSE())-VLOOKUP($A65,'Import Peak Change'!$A$106:HE$202,213,FALSE())))</f>
        <v>0</v>
      </c>
      <c r="HF65" s="193" t="n">
        <f aca="false">IF(ISERROR(VLOOKUP($A65,'Import Peak'!$A$3:HF$99,214,FALSE())-VLOOKUP($A65,'Import Peak Change'!$A$106:HF$202,214,FALSE())),0,(VLOOKUP($A65,'Import Peak'!$A$3:HF$99,214,FALSE())-VLOOKUP($A65,'Import Peak Change'!$A$106:HF$202,214,FALSE())))</f>
        <v>0</v>
      </c>
      <c r="HG65" s="193" t="n">
        <f aca="false">IF(ISERROR(VLOOKUP($A65,'Import Peak'!$A$3:HG$99,215,FALSE())-VLOOKUP($A65,'Import Peak Change'!$A$106:HG$202,215,FALSE())),0,(VLOOKUP($A65,'Import Peak'!$A$3:HG$99,215,FALSE())-VLOOKUP($A65,'Import Peak Change'!$A$106:HG$202,215,FALSE())))</f>
        <v>0</v>
      </c>
      <c r="HH65" s="193" t="n">
        <f aca="false">IF(ISERROR(VLOOKUP($A65,'Import Peak'!$A$3:HH$99,216,FALSE())-VLOOKUP($A65,'Import Peak Change'!$A$106:HH$202,216,FALSE())),0,(VLOOKUP($A65,'Import Peak'!$A$3:HH$99,216,FALSE())-VLOOKUP($A65,'Import Peak Change'!$A$106:HH$202,216,FALSE())))</f>
        <v>0</v>
      </c>
      <c r="HI65" s="193" t="n">
        <f aca="false">IF(ISERROR(VLOOKUP($A65,'Import Peak'!$A$3:HI$99,217,FALSE())-VLOOKUP($A65,'Import Peak Change'!$A$106:HI$202,217,FALSE())),0,(VLOOKUP($A65,'Import Peak'!$A$3:HI$99,217,FALSE())-VLOOKUP($A65,'Import Peak Change'!$A$106:HI$202,217,FALSE())))</f>
        <v>0</v>
      </c>
      <c r="HJ65" s="193" t="n">
        <f aca="false">IF(ISERROR(VLOOKUP($A65,'Import Peak'!$A$3:HJ$99,218,FALSE())-VLOOKUP($A65,'Import Peak Change'!$A$106:HJ$202,218,FALSE())),0,(VLOOKUP($A65,'Import Peak'!$A$3:HJ$99,218,FALSE())-VLOOKUP($A65,'Import Peak Change'!$A$106:HJ$202,218,FALSE())))</f>
        <v>0</v>
      </c>
      <c r="HK65" s="193" t="n">
        <f aca="false">IF(ISERROR(VLOOKUP($A65,'Import Peak'!$A$3:HK$99,219,FALSE())-VLOOKUP($A65,'Import Peak Change'!$A$106:HK$202,219,FALSE())),0,(VLOOKUP($A65,'Import Peak'!$A$3:HK$99,219,FALSE())-VLOOKUP($A65,'Import Peak Change'!$A$106:HK$202,219,FALSE())))</f>
        <v>0</v>
      </c>
      <c r="HL65" s="193" t="n">
        <f aca="false">IF(ISERROR(VLOOKUP($A65,'Import Peak'!$A$3:HL$99,220,FALSE())-VLOOKUP($A65,'Import Peak Change'!$A$106:HL$202,220,FALSE())),0,(VLOOKUP($A65,'Import Peak'!$A$3:HL$99,220,FALSE())-VLOOKUP($A65,'Import Peak Change'!$A$106:HL$202,220,FALSE())))</f>
        <v>0</v>
      </c>
      <c r="HM65" s="193" t="n">
        <f aca="false">IF(ISERROR(VLOOKUP($A65,'Import Peak'!$A$3:HM$99,221,FALSE())-VLOOKUP($A65,'Import Peak Change'!$A$106:HM$202,221,FALSE())),0,(VLOOKUP($A65,'Import Peak'!$A$3:HM$99,221,FALSE())-VLOOKUP($A65,'Import Peak Change'!$A$106:HM$202,221,FALSE())))</f>
        <v>0</v>
      </c>
      <c r="HN65" s="193" t="n">
        <f aca="false">IF(ISERROR(VLOOKUP($A65,'Import Peak'!$A$3:HN$99,222,FALSE())-VLOOKUP($A65,'Import Peak Change'!$A$106:HN$202,222,FALSE())),0,(VLOOKUP($A65,'Import Peak'!$A$3:HN$99,222,FALSE())-VLOOKUP($A65,'Import Peak Change'!$A$106:HN$202,222,FALSE())))</f>
        <v>0</v>
      </c>
      <c r="HO65" s="193" t="n">
        <f aca="false">IF(ISERROR(VLOOKUP($A65,'Import Peak'!$A$3:HO$99,223,FALSE())-VLOOKUP($A65,'Import Peak Change'!$A$106:HO$202,223,FALSE())),0,(VLOOKUP($A65,'Import Peak'!$A$3:HO$99,223,FALSE())-VLOOKUP($A65,'Import Peak Change'!$A$106:HO$202,223,FALSE())))</f>
        <v>0</v>
      </c>
      <c r="HP65" s="193" t="n">
        <f aca="false">IF(ISERROR(VLOOKUP($A65,'Import Peak'!$A$3:HP$99,224,FALSE())-VLOOKUP($A65,'Import Peak Change'!$A$106:HP$202,224,FALSE())),0,(VLOOKUP($A65,'Import Peak'!$A$3:HP$99,224,FALSE())-VLOOKUP($A65,'Import Peak Change'!$A$106:HP$202,224,FALSE())))</f>
        <v>0</v>
      </c>
      <c r="HQ65" s="193" t="n">
        <f aca="false">IF(ISERROR(VLOOKUP($A65,'Import Peak'!$A$3:HQ$99,225,FALSE())-VLOOKUP($A65,'Import Peak Change'!$A$106:HQ$202,225,FALSE())),0,(VLOOKUP($A65,'Import Peak'!$A$3:HQ$99,225,FALSE())-VLOOKUP($A65,'Import Peak Change'!$A$106:HQ$202,225,FALSE())))</f>
        <v>0</v>
      </c>
      <c r="HR65" s="193" t="n">
        <f aca="false">IF(ISERROR(VLOOKUP($A65,'Import Peak'!$A$3:HR$99,226,FALSE())-VLOOKUP($A65,'Import Peak Change'!$A$106:HR$202,226,FALSE())),0,(VLOOKUP($A65,'Import Peak'!$A$3:HR$99,226,FALSE())-VLOOKUP($A65,'Import Peak Change'!$A$106:HR$202,226,FALSE())))</f>
        <v>0</v>
      </c>
      <c r="HS65" s="193" t="n">
        <f aca="false">IF(ISERROR(VLOOKUP($A65,'Import Peak'!$A$3:HS$99,227,FALSE())-VLOOKUP($A65,'Import Peak Change'!$A$106:HS$202,227,FALSE())),0,(VLOOKUP($A65,'Import Peak'!$A$3:HS$99,227,FALSE())-VLOOKUP($A65,'Import Peak Change'!$A$106:HS$202,227,FALSE())))</f>
        <v>0</v>
      </c>
      <c r="HT65" s="193" t="n">
        <f aca="false">IF(ISERROR(VLOOKUP($A65,'Import Peak'!$A$3:HT$99,228,FALSE())-VLOOKUP($A65,'Import Peak Change'!$A$106:HT$202,228,FALSE())),0,(VLOOKUP($A65,'Import Peak'!$A$3:HT$99,228,FALSE())-VLOOKUP($A65,'Import Peak Change'!$A$106:HT$202,228,FALSE())))</f>
        <v>0</v>
      </c>
      <c r="HU65" s="193" t="n">
        <f aca="false">IF(ISERROR(VLOOKUP($A65,'Import Peak'!$A$3:HU$99,229,FALSE())-VLOOKUP($A65,'Import Peak Change'!$A$106:HU$202,229,FALSE())),0,(VLOOKUP($A65,'Import Peak'!$A$3:HU$99,229,FALSE())-VLOOKUP($A65,'Import Peak Change'!$A$106:HU$202,229,FALSE())))</f>
        <v>0</v>
      </c>
      <c r="HV65" s="193" t="n">
        <f aca="false">IF(ISERROR(VLOOKUP($A65,'Import Peak'!$A$3:HV$99,230,FALSE())-VLOOKUP($A65,'Import Peak Change'!$A$106:HV$202,230,FALSE())),0,(VLOOKUP($A65,'Import Peak'!$A$3:HV$99,230,FALSE())-VLOOKUP($A65,'Import Peak Change'!$A$106:HV$202,230,FALSE())))</f>
        <v>0</v>
      </c>
      <c r="HW65" s="193" t="n">
        <f aca="false">IF(ISERROR(VLOOKUP($A65,'Import Peak'!$A$3:HW$99,231,FALSE())-VLOOKUP($A65,'Import Peak Change'!$A$106:HW$202,231,FALSE())),0,(VLOOKUP($A65,'Import Peak'!$A$3:HW$99,231,FALSE())-VLOOKUP($A65,'Import Peak Change'!$A$106:HW$202,231,FALSE())))</f>
        <v>0</v>
      </c>
      <c r="HX65" s="193" t="n">
        <f aca="false">IF(ISERROR(VLOOKUP($A65,'Import Peak'!$A$3:HX$99,232,FALSE())-VLOOKUP($A65,'Import Peak Change'!$A$106:HX$202,232,FALSE())),0,(VLOOKUP($A65,'Import Peak'!$A$3:HX$99,232,FALSE())-VLOOKUP($A65,'Import Peak Change'!$A$106:HX$202,232,FALSE())))</f>
        <v>0</v>
      </c>
      <c r="HY65" s="193" t="n">
        <f aca="false">IF(ISERROR(VLOOKUP($A65,'Import Peak'!$A$3:HY$99,233,FALSE())-VLOOKUP($A65,'Import Peak Change'!$A$106:HY$202,233,FALSE())),0,(VLOOKUP($A65,'Import Peak'!$A$3:HY$99,233,FALSE())-VLOOKUP($A65,'Import Peak Change'!$A$106:HY$202,233,FALSE())))</f>
        <v>0</v>
      </c>
      <c r="HZ65" s="193" t="n">
        <f aca="false">IF(ISERROR(VLOOKUP($A65,'Import Peak'!$A$3:HZ$99,234,FALSE())-VLOOKUP($A65,'Import Peak Change'!$A$106:HZ$202,234,FALSE())),0,(VLOOKUP($A65,'Import Peak'!$A$3:HZ$99,234,FALSE())-VLOOKUP($A65,'Import Peak Change'!$A$106:HZ$202,234,FALSE())))</f>
        <v>0</v>
      </c>
      <c r="IA65" s="193" t="n">
        <f aca="false">IF(ISERROR(VLOOKUP($A65,'Import Peak'!$A$3:IA$99,235,FALSE())-VLOOKUP($A65,'Import Peak Change'!$A$106:IA$202,235,FALSE())),0,(VLOOKUP($A65,'Import Peak'!$A$3:IA$99,235,FALSE())-VLOOKUP($A65,'Import Peak Change'!$A$106:IA$202,235,FALSE())))</f>
        <v>0</v>
      </c>
      <c r="IB65" s="193" t="n">
        <f aca="false">IF(ISERROR(VLOOKUP($A65,'Import Peak'!$A$3:IB$99,236,FALSE())-VLOOKUP($A65,'Import Peak Change'!$A$106:IB$202,236,FALSE())),0,(VLOOKUP($A65,'Import Peak'!$A$3:IB$99,236,FALSE())-VLOOKUP($A65,'Import Peak Change'!$A$106:IB$202,236,FALSE())))</f>
        <v>0</v>
      </c>
      <c r="IC65" s="193" t="n">
        <f aca="false">IF(ISERROR(VLOOKUP($A65,'Import Peak'!$A$3:IC$99,237,FALSE())-VLOOKUP($A65,'Import Peak Change'!$A$106:IC$202,237,FALSE())),0,(VLOOKUP($A65,'Import Peak'!$A$3:IC$99,237,FALSE())-VLOOKUP($A65,'Import Peak Change'!$A$106:IC$202,237,FALSE())))</f>
        <v>0</v>
      </c>
      <c r="ID65" s="193" t="n">
        <f aca="false">IF(ISERROR(VLOOKUP($A65,'Import Peak'!$A$3:ID$99,238,FALSE())-VLOOKUP($A65,'Import Peak Change'!$A$106:ID$202,238,FALSE())),0,(VLOOKUP($A65,'Import Peak'!$A$3:ID$99,238,FALSE())-VLOOKUP($A65,'Import Peak Change'!$A$106:ID$202,238,FALSE())))</f>
        <v>0</v>
      </c>
      <c r="IE65" s="193" t="n">
        <f aca="false">IF(ISERROR(VLOOKUP($A65,'Import Peak'!$A$3:IE$99,239,FALSE())-VLOOKUP($A65,'Import Peak Change'!$A$106:IE$202,239,FALSE())),0,(VLOOKUP($A65,'Import Peak'!$A$3:IE$99,239,FALSE())-VLOOKUP($A65,'Import Peak Change'!$A$106:IE$202,239,FALSE())))</f>
        <v>0</v>
      </c>
    </row>
    <row r="66" customFormat="false" ht="12.75" hidden="false" customHeight="false" outlineLevel="0" collapsed="false">
      <c r="A66" s="201" t="str">
        <f aca="false">IF('Import Peak'!A63=0,"",'Import Peak'!A63)</f>
        <v/>
      </c>
      <c r="B66" s="193"/>
      <c r="C66" s="193"/>
      <c r="D66" s="193"/>
      <c r="E66" s="193"/>
      <c r="F66" s="193"/>
      <c r="G66" s="193" t="n">
        <f aca="false">IF(ISERROR(VLOOKUP($A66,'Import Peak'!$A$3:G$99,7,FALSE())-VLOOKUP($A66,'Import Peak Change'!$A$106:G$202,7,FALSE())),0,(VLOOKUP($A66,'Import Peak'!$A$3:G$99,7,FALSE())-VLOOKUP($A66,'Import Peak Change'!$A$106:G$202,7,FALSE())))</f>
        <v>0</v>
      </c>
      <c r="H66" s="193" t="n">
        <f aca="false">IF(ISERROR(VLOOKUP($A66,'Import Peak'!$A$3:H$99,8,FALSE())-VLOOKUP($A66,'Import Peak Change'!$A$106:H$202,8,FALSE())),0,(VLOOKUP($A66,'Import Peak'!$A$3:H$99,8,FALSE())-VLOOKUP($A66,'Import Peak Change'!$A$106:H$202,8,FALSE())))</f>
        <v>0</v>
      </c>
      <c r="I66" s="193" t="n">
        <f aca="false">IF(ISERROR(VLOOKUP($A66,'Import Peak'!$A$3:I$99,9,FALSE())-VLOOKUP($A66,'Import Peak Change'!$A$106:I$202,9,FALSE())),0,(VLOOKUP($A66,'Import Peak'!$A$3:I$99,9,FALSE())-VLOOKUP($A66,'Import Peak Change'!$A$106:I$202,9,FALSE())))</f>
        <v>0</v>
      </c>
      <c r="J66" s="193" t="n">
        <f aca="false">IF(ISERROR(VLOOKUP($A66,'Import Peak'!$A$3:J$99,10,FALSE())-VLOOKUP($A66,'Import Peak Change'!$A$106:J$202,10,FALSE())),0,(VLOOKUP($A66,'Import Peak'!$A$3:J$99,10,FALSE())-VLOOKUP($A66,'Import Peak Change'!$A$106:J$202,10,FALSE())))</f>
        <v>0</v>
      </c>
      <c r="K66" s="193" t="n">
        <f aca="false">IF(ISERROR(VLOOKUP($A66,'Import Peak'!$A$3:K$99,11,FALSE())-VLOOKUP($A66,'Import Peak Change'!$A$106:K$202,11,FALSE())),0,(VLOOKUP($A66,'Import Peak'!$A$3:K$99,11,FALSE())-VLOOKUP($A66,'Import Peak Change'!$A$106:K$202,11,FALSE())))</f>
        <v>0</v>
      </c>
      <c r="L66" s="193" t="n">
        <f aca="false">IF(ISERROR(VLOOKUP($A66,'Import Peak'!$A$3:L$99,12,FALSE())-VLOOKUP($A66,'Import Peak Change'!$A$106:L$202,12,FALSE())),0,(VLOOKUP($A66,'Import Peak'!$A$3:L$99,12,FALSE())-VLOOKUP($A66,'Import Peak Change'!$A$106:L$202,12,FALSE())))</f>
        <v>0</v>
      </c>
      <c r="M66" s="193" t="n">
        <f aca="false">IF(ISERROR(VLOOKUP($A66,'Import Peak'!$A$3:M$99,13,FALSE())-VLOOKUP($A66,'Import Peak Change'!$A$106:M$202,13,FALSE())),0,(VLOOKUP($A66,'Import Peak'!$A$3:M$99,13,FALSE())-VLOOKUP($A66,'Import Peak Change'!$A$106:M$202,13,FALSE())))</f>
        <v>0</v>
      </c>
      <c r="N66" s="193" t="n">
        <f aca="false">IF(ISERROR(VLOOKUP($A66,'Import Peak'!$A$3:N$99,14,FALSE())-VLOOKUP($A66,'Import Peak Change'!$A$106:N$202,14,FALSE())),0,(VLOOKUP($A66,'Import Peak'!$A$3:N$99,14,FALSE())-VLOOKUP($A66,'Import Peak Change'!$A$106:N$202,14,FALSE())))</f>
        <v>0</v>
      </c>
      <c r="O66" s="193" t="n">
        <f aca="false">IF(ISERROR(VLOOKUP($A66,'Import Peak'!$A$3:O$99,15,FALSE())-VLOOKUP($A66,'Import Peak Change'!$A$106:O$202,15,FALSE())),0,(VLOOKUP($A66,'Import Peak'!$A$3:O$99,15,FALSE())-VLOOKUP($A66,'Import Peak Change'!$A$106:O$202,15,FALSE())))</f>
        <v>0</v>
      </c>
      <c r="P66" s="193" t="n">
        <f aca="false">IF(ISERROR(VLOOKUP($A66,'Import Peak'!$A$3:P$99,16,FALSE())-VLOOKUP($A66,'Import Peak Change'!$A$106:P$202,16,FALSE())),0,(VLOOKUP($A66,'Import Peak'!$A$3:P$99,16,FALSE())-VLOOKUP($A66,'Import Peak Change'!$A$106:P$202,16,FALSE())))</f>
        <v>0</v>
      </c>
      <c r="Q66" s="193" t="n">
        <f aca="false">IF(ISERROR(VLOOKUP($A66,'Import Peak'!$A$3:Q$99,17,FALSE())-VLOOKUP($A66,'Import Peak Change'!$A$106:Q$202,17,FALSE())),0,(VLOOKUP($A66,'Import Peak'!$A$3:Q$99,17,FALSE())-VLOOKUP($A66,'Import Peak Change'!$A$106:Q$202,17,FALSE())))</f>
        <v>0</v>
      </c>
      <c r="R66" s="193" t="n">
        <f aca="false">IF(ISERROR(VLOOKUP($A66,'Import Peak'!$A$3:R$99,18,FALSE())-VLOOKUP($A66,'Import Peak Change'!$A$106:R$202,18,FALSE())),0,(VLOOKUP($A66,'Import Peak'!$A$3:R$99,18,FALSE())-VLOOKUP($A66,'Import Peak Change'!$A$106:R$202,18,FALSE())))</f>
        <v>0</v>
      </c>
      <c r="S66" s="193" t="n">
        <f aca="false">IF(ISERROR(VLOOKUP($A66,'Import Peak'!$A$3:S$99,19,FALSE())-VLOOKUP($A66,'Import Peak Change'!$A$106:S$202,19,FALSE())),0,(VLOOKUP($A66,'Import Peak'!$A$3:S$99,19,FALSE())-VLOOKUP($A66,'Import Peak Change'!$A$106:S$202,19,FALSE())))</f>
        <v>0</v>
      </c>
      <c r="T66" s="193" t="n">
        <f aca="false">IF(ISERROR(VLOOKUP($A66,'Import Peak'!$A$3:T$99,20,FALSE())-VLOOKUP($A66,'Import Peak Change'!$A$106:T$202,20,FALSE())),0,(VLOOKUP($A66,'Import Peak'!$A$3:T$99,20,FALSE())-VLOOKUP($A66,'Import Peak Change'!$A$106:T$202,20,FALSE())))</f>
        <v>0</v>
      </c>
      <c r="U66" s="193" t="n">
        <f aca="false">IF(ISERROR(VLOOKUP($A66,'Import Peak'!$A$3:U$99,21,FALSE())-VLOOKUP($A66,'Import Peak Change'!$A$106:U$202,21,FALSE())),0,(VLOOKUP($A66,'Import Peak'!$A$3:U$99,21,FALSE())-VLOOKUP($A66,'Import Peak Change'!$A$106:U$202,21,FALSE())))</f>
        <v>0</v>
      </c>
      <c r="V66" s="193" t="n">
        <f aca="false">IF(ISERROR(VLOOKUP($A66,'Import Peak'!$A$3:V$99,22,FALSE())-VLOOKUP($A66,'Import Peak Change'!$A$106:V$202,22,FALSE())),0,(VLOOKUP($A66,'Import Peak'!$A$3:V$99,22,FALSE())-VLOOKUP($A66,'Import Peak Change'!$A$106:V$202,22,FALSE())))</f>
        <v>0</v>
      </c>
      <c r="W66" s="193" t="n">
        <f aca="false">IF(ISERROR(VLOOKUP($A66,'Import Peak'!$A$3:W$99,23,FALSE())-VLOOKUP($A66,'Import Peak Change'!$A$106:W$202,23,FALSE())),0,(VLOOKUP($A66,'Import Peak'!$A$3:W$99,23,FALSE())-VLOOKUP($A66,'Import Peak Change'!$A$106:W$202,23,FALSE())))</f>
        <v>0</v>
      </c>
      <c r="X66" s="193" t="n">
        <f aca="false">IF(ISERROR(VLOOKUP($A66,'Import Peak'!$A$3:X$99,24,FALSE())-VLOOKUP($A66,'Import Peak Change'!$A$106:X$202,24,FALSE())),0,(VLOOKUP($A66,'Import Peak'!$A$3:X$99,24,FALSE())-VLOOKUP($A66,'Import Peak Change'!$A$106:X$202,24,FALSE())))</f>
        <v>0</v>
      </c>
      <c r="Y66" s="193" t="n">
        <f aca="false">IF(ISERROR(VLOOKUP($A66,'Import Peak'!$A$3:Y$99,25,FALSE())-VLOOKUP($A66,'Import Peak Change'!$A$106:Y$202,25,FALSE())),0,(VLOOKUP($A66,'Import Peak'!$A$3:Y$99,25,FALSE())-VLOOKUP($A66,'Import Peak Change'!$A$106:Y$202,25,FALSE())))</f>
        <v>0</v>
      </c>
      <c r="Z66" s="193" t="n">
        <f aca="false">IF(ISERROR(VLOOKUP($A66,'Import Peak'!$A$3:Z$99,26,FALSE())-VLOOKUP($A66,'Import Peak Change'!$A$106:Z$202,26,FALSE())),0,(VLOOKUP($A66,'Import Peak'!$A$3:Z$99,26,FALSE())-VLOOKUP($A66,'Import Peak Change'!$A$106:Z$202,26,FALSE())))</f>
        <v>0</v>
      </c>
      <c r="AA66" s="193" t="n">
        <f aca="false">IF(ISERROR(VLOOKUP($A66,'Import Peak'!$A$3:AA$99,27,FALSE())-VLOOKUP($A66,'Import Peak Change'!$A$106:AA$202,27,FALSE())),0,(VLOOKUP($A66,'Import Peak'!$A$3:AA$99,27,FALSE())-VLOOKUP($A66,'Import Peak Change'!$A$106:AA$202,27,FALSE())))</f>
        <v>0</v>
      </c>
      <c r="AB66" s="193" t="n">
        <f aca="false">IF(ISERROR(VLOOKUP($A66,'Import Peak'!$A$3:AB$99,28,FALSE())-VLOOKUP($A66,'Import Peak Change'!$A$106:AB$202,28,FALSE())),0,(VLOOKUP($A66,'Import Peak'!$A$3:AB$99,28,FALSE())-VLOOKUP($A66,'Import Peak Change'!$A$106:AB$202,28,FALSE())))</f>
        <v>0</v>
      </c>
      <c r="AC66" s="193" t="n">
        <f aca="false">IF(ISERROR(VLOOKUP($A66,'Import Peak'!$A$3:AC$99,29,FALSE())-VLOOKUP($A66,'Import Peak Change'!$A$106:AC$202,29,FALSE())),0,(VLOOKUP($A66,'Import Peak'!$A$3:AC$99,29,FALSE())-VLOOKUP($A66,'Import Peak Change'!$A$106:AC$202,29,FALSE())))</f>
        <v>0</v>
      </c>
      <c r="AD66" s="193" t="n">
        <f aca="false">IF(ISERROR(VLOOKUP($A66,'Import Peak'!$A$3:AD$99,30,FALSE())-VLOOKUP($A66,'Import Peak Change'!$A$106:AD$202,30,FALSE())),0,(VLOOKUP($A66,'Import Peak'!$A$3:AD$99,30,FALSE())-VLOOKUP($A66,'Import Peak Change'!$A$106:AD$202,30,FALSE())))</f>
        <v>0</v>
      </c>
      <c r="AE66" s="193" t="n">
        <f aca="false">IF(ISERROR(VLOOKUP($A66,'Import Peak'!$A$3:AE$99,31,FALSE())-VLOOKUP($A66,'Import Peak Change'!$A$106:AE$202,31,FALSE())),0,(VLOOKUP($A66,'Import Peak'!$A$3:AE$99,31,FALSE())-VLOOKUP($A66,'Import Peak Change'!$A$106:AE$202,31,FALSE())))</f>
        <v>0</v>
      </c>
      <c r="AF66" s="193" t="n">
        <f aca="false">IF(ISERROR(VLOOKUP($A66,'Import Peak'!$A$3:AF$99,32,FALSE())-VLOOKUP($A66,'Import Peak Change'!$A$106:AF$202,32,FALSE())),0,(VLOOKUP($A66,'Import Peak'!$A$3:AF$99,32,FALSE())-VLOOKUP($A66,'Import Peak Change'!$A$106:AF$202,32,FALSE())))</f>
        <v>0</v>
      </c>
      <c r="AG66" s="193" t="n">
        <f aca="false">IF(ISERROR(VLOOKUP($A66,'Import Peak'!$A$3:AG$99,33,FALSE())-VLOOKUP($A66,'Import Peak Change'!$A$106:AG$202,33,FALSE())),0,(VLOOKUP($A66,'Import Peak'!$A$3:AG$99,33,FALSE())-VLOOKUP($A66,'Import Peak Change'!$A$106:AG$202,33,FALSE())))</f>
        <v>0</v>
      </c>
      <c r="AH66" s="193" t="n">
        <f aca="false">IF(ISERROR(VLOOKUP($A66,'Import Peak'!$A$3:AH$99,34,FALSE())-VLOOKUP($A66,'Import Peak Change'!$A$106:AH$202,34,FALSE())),0,(VLOOKUP($A66,'Import Peak'!$A$3:AH$99,34,FALSE())-VLOOKUP($A66,'Import Peak Change'!$A$106:AH$202,34,FALSE())))</f>
        <v>0</v>
      </c>
      <c r="AI66" s="193" t="n">
        <f aca="false">IF(ISERROR(VLOOKUP($A66,'Import Peak'!$A$3:AI$99,35,FALSE())-VLOOKUP($A66,'Import Peak Change'!$A$106:AI$202,35,FALSE())),0,(VLOOKUP($A66,'Import Peak'!$A$3:AI$99,35,FALSE())-VLOOKUP($A66,'Import Peak Change'!$A$106:AI$202,35,FALSE())))</f>
        <v>0</v>
      </c>
      <c r="AJ66" s="193" t="n">
        <f aca="false">IF(ISERROR(VLOOKUP($A66,'Import Peak'!$A$3:AJ$99,36,FALSE())-VLOOKUP($A66,'Import Peak Change'!$A$106:AJ$202,36,FALSE())),0,(VLOOKUP($A66,'Import Peak'!$A$3:AJ$99,36,FALSE())-VLOOKUP($A66,'Import Peak Change'!$A$106:AJ$202,36,FALSE())))</f>
        <v>0</v>
      </c>
      <c r="AK66" s="193" t="n">
        <f aca="false">IF(ISERROR(VLOOKUP($A66,'Import Peak'!$A$3:AK$99,37,FALSE())-VLOOKUP($A66,'Import Peak Change'!$A$106:AK$202,37,FALSE())),0,(VLOOKUP($A66,'Import Peak'!$A$3:AK$99,37,FALSE())-VLOOKUP($A66,'Import Peak Change'!$A$106:AK$202,37,FALSE())))</f>
        <v>0</v>
      </c>
      <c r="AL66" s="193" t="n">
        <f aca="false">IF(ISERROR(VLOOKUP($A66,'Import Peak'!$A$3:AL$99,38,FALSE())-VLOOKUP($A66,'Import Peak Change'!$A$106:AL$202,38,FALSE())),0,(VLOOKUP($A66,'Import Peak'!$A$3:AL$99,38,FALSE())-VLOOKUP($A66,'Import Peak Change'!$A$106:AL$202,38,FALSE())))</f>
        <v>0</v>
      </c>
      <c r="AM66" s="193" t="n">
        <f aca="false">IF(ISERROR(VLOOKUP($A66,'Import Peak'!$A$3:AM$99,39,FALSE())-VLOOKUP($A66,'Import Peak Change'!$A$106:AM$202,39,FALSE())),0,(VLOOKUP($A66,'Import Peak'!$A$3:AM$99,39,FALSE())-VLOOKUP($A66,'Import Peak Change'!$A$106:AM$202,39,FALSE())))</f>
        <v>0</v>
      </c>
      <c r="AN66" s="193" t="n">
        <f aca="false">IF(ISERROR(VLOOKUP($A66,'Import Peak'!$A$3:AN$99,40,FALSE())-VLOOKUP($A66,'Import Peak Change'!$A$106:AN$202,40,FALSE())),0,(VLOOKUP($A66,'Import Peak'!$A$3:AN$99,40,FALSE())-VLOOKUP($A66,'Import Peak Change'!$A$106:AN$202,40,FALSE())))</f>
        <v>0</v>
      </c>
      <c r="AO66" s="193" t="n">
        <f aca="false">IF(ISERROR(VLOOKUP($A66,'Import Peak'!$A$3:AO$99,41,FALSE())-VLOOKUP($A66,'Import Peak Change'!$A$106:AO$202,41,FALSE())),0,(VLOOKUP($A66,'Import Peak'!$A$3:AO$99,41,FALSE())-VLOOKUP($A66,'Import Peak Change'!$A$106:AO$202,41,FALSE())))</f>
        <v>0</v>
      </c>
      <c r="AP66" s="193" t="n">
        <f aca="false">IF(ISERROR(VLOOKUP($A66,'Import Peak'!$A$3:AP$99,42,FALSE())-VLOOKUP($A66,'Import Peak Change'!$A$106:AP$202,42,FALSE())),0,(VLOOKUP($A66,'Import Peak'!$A$3:AP$99,42,FALSE())-VLOOKUP($A66,'Import Peak Change'!$A$106:AP$202,42,FALSE())))</f>
        <v>0</v>
      </c>
      <c r="AQ66" s="193" t="n">
        <f aca="false">IF(ISERROR(VLOOKUP($A66,'Import Peak'!$A$3:AQ$99,43,FALSE())-VLOOKUP($A66,'Import Peak Change'!$A$106:AQ$202,43,FALSE())),0,(VLOOKUP($A66,'Import Peak'!$A$3:AQ$99,43,FALSE())-VLOOKUP($A66,'Import Peak Change'!$A$106:AQ$202,43,FALSE())))</f>
        <v>0</v>
      </c>
      <c r="AR66" s="193" t="n">
        <f aca="false">IF(ISERROR(VLOOKUP($A66,'Import Peak'!$A$3:AR$99,44,FALSE())-VLOOKUP($A66,'Import Peak Change'!$A$106:AR$202,44,FALSE())),0,(VLOOKUP($A66,'Import Peak'!$A$3:AR$99,44,FALSE())-VLOOKUP($A66,'Import Peak Change'!$A$106:AR$202,44,FALSE())))</f>
        <v>0</v>
      </c>
      <c r="AS66" s="193" t="n">
        <f aca="false">IF(ISERROR(VLOOKUP($A66,'Import Peak'!$A$3:AS$99,45,FALSE())-VLOOKUP($A66,'Import Peak Change'!$A$106:AS$202,45,FALSE())),0,(VLOOKUP($A66,'Import Peak'!$A$3:AS$99,45,FALSE())-VLOOKUP($A66,'Import Peak Change'!$A$106:AS$202,45,FALSE())))</f>
        <v>0</v>
      </c>
      <c r="AT66" s="193" t="n">
        <f aca="false">IF(ISERROR(VLOOKUP($A66,'Import Peak'!$A$3:AT$99,46,FALSE())-VLOOKUP($A66,'Import Peak Change'!$A$106:AT$202,46,FALSE())),0,(VLOOKUP($A66,'Import Peak'!$A$3:AT$99,46,FALSE())-VLOOKUP($A66,'Import Peak Change'!$A$106:AT$202,46,FALSE())))</f>
        <v>0</v>
      </c>
      <c r="AU66" s="193" t="n">
        <f aca="false">IF(ISERROR(VLOOKUP($A66,'Import Peak'!$A$3:AU$99,47,FALSE())-VLOOKUP($A66,'Import Peak Change'!$A$106:AU$202,47,FALSE())),0,(VLOOKUP($A66,'Import Peak'!$A$3:AU$99,47,FALSE())-VLOOKUP($A66,'Import Peak Change'!$A$106:AU$202,47,FALSE())))</f>
        <v>0</v>
      </c>
      <c r="AV66" s="193" t="n">
        <f aca="false">IF(ISERROR(VLOOKUP($A66,'Import Peak'!$A$3:AV$99,48,FALSE())-VLOOKUP($A66,'Import Peak Change'!$A$106:AV$202,48,FALSE())),0,(VLOOKUP($A66,'Import Peak'!$A$3:AV$99,48,FALSE())-VLOOKUP($A66,'Import Peak Change'!$A$106:AV$202,48,FALSE())))</f>
        <v>0</v>
      </c>
      <c r="AW66" s="193" t="n">
        <f aca="false">IF(ISERROR(VLOOKUP($A66,'Import Peak'!$A$3:AW$99,49,FALSE())-VLOOKUP($A66,'Import Peak Change'!$A$106:AW$202,49,FALSE())),0,(VLOOKUP($A66,'Import Peak'!$A$3:AW$99,49,FALSE())-VLOOKUP($A66,'Import Peak Change'!$A$106:AW$202,49,FALSE())))</f>
        <v>0</v>
      </c>
      <c r="AX66" s="193" t="n">
        <f aca="false">IF(ISERROR(VLOOKUP($A66,'Import Peak'!$A$3:AX$99,50,FALSE())-VLOOKUP($A66,'Import Peak Change'!$A$106:AX$202,50,FALSE())),0,(VLOOKUP($A66,'Import Peak'!$A$3:AX$99,50,FALSE())-VLOOKUP($A66,'Import Peak Change'!$A$106:AX$202,50,FALSE())))</f>
        <v>0</v>
      </c>
      <c r="AY66" s="193" t="n">
        <f aca="false">IF(ISERROR(VLOOKUP($A66,'Import Peak'!$A$3:AY$99,51,FALSE())-VLOOKUP($A66,'Import Peak Change'!$A$106:AY$202,51,FALSE())),0,(VLOOKUP($A66,'Import Peak'!$A$3:AY$99,51,FALSE())-VLOOKUP($A66,'Import Peak Change'!$A$106:AY$202,51,FALSE())))</f>
        <v>0</v>
      </c>
      <c r="AZ66" s="193" t="n">
        <f aca="false">IF(ISERROR(VLOOKUP($A66,'Import Peak'!$A$3:AZ$99,52,FALSE())-VLOOKUP($A66,'Import Peak Change'!$A$106:AZ$202,52,FALSE())),0,(VLOOKUP($A66,'Import Peak'!$A$3:AZ$99,52,FALSE())-VLOOKUP($A66,'Import Peak Change'!$A$106:AZ$202,52,FALSE())))</f>
        <v>0</v>
      </c>
      <c r="BA66" s="193" t="n">
        <f aca="false">IF(ISERROR(VLOOKUP($A66,'Import Peak'!$A$3:BA$99,53,FALSE())-VLOOKUP($A66,'Import Peak Change'!$A$106:BA$202,53,FALSE())),0,(VLOOKUP($A66,'Import Peak'!$A$3:BA$99,53,FALSE())-VLOOKUP($A66,'Import Peak Change'!$A$106:BA$202,53,FALSE())))</f>
        <v>0</v>
      </c>
      <c r="BB66" s="193" t="n">
        <f aca="false">IF(ISERROR(VLOOKUP($A66,'Import Peak'!$A$3:BB$99,54,FALSE())-VLOOKUP($A66,'Import Peak Change'!$A$106:BB$202,54,FALSE())),0,(VLOOKUP($A66,'Import Peak'!$A$3:BB$99,54,FALSE())-VLOOKUP($A66,'Import Peak Change'!$A$106:BB$202,54,FALSE())))</f>
        <v>0</v>
      </c>
      <c r="BC66" s="193" t="n">
        <f aca="false">IF(ISERROR(VLOOKUP($A66,'Import Peak'!$A$3:BC$99,55,FALSE())-VLOOKUP($A66,'Import Peak Change'!$A$106:BC$202,55,FALSE())),0,(VLOOKUP($A66,'Import Peak'!$A$3:BC$99,55,FALSE())-VLOOKUP($A66,'Import Peak Change'!$A$106:BC$202,55,FALSE())))</f>
        <v>0</v>
      </c>
      <c r="BD66" s="193" t="n">
        <f aca="false">IF(ISERROR(VLOOKUP($A66,'Import Peak'!$A$3:BD$99,56,FALSE())-VLOOKUP($A66,'Import Peak Change'!$A$106:BD$202,56,FALSE())),0,(VLOOKUP($A66,'Import Peak'!$A$3:BD$99,56,FALSE())-VLOOKUP($A66,'Import Peak Change'!$A$106:BD$202,56,FALSE())))</f>
        <v>0</v>
      </c>
      <c r="BE66" s="193" t="n">
        <f aca="false">IF(ISERROR(VLOOKUP($A66,'Import Peak'!$A$3:BE$99,57,FALSE())-VLOOKUP($A66,'Import Peak Change'!$A$106:BE$202,57,FALSE())),0,(VLOOKUP($A66,'Import Peak'!$A$3:BE$99,57,FALSE())-VLOOKUP($A66,'Import Peak Change'!$A$106:BE$202,57,FALSE())))</f>
        <v>0</v>
      </c>
      <c r="BF66" s="193" t="n">
        <f aca="false">IF(ISERROR(VLOOKUP($A66,'Import Peak'!$A$3:BF$99,58,FALSE())-VLOOKUP($A66,'Import Peak Change'!$A$106:BF$202,58,FALSE())),0,(VLOOKUP($A66,'Import Peak'!$A$3:BF$99,58,FALSE())-VLOOKUP($A66,'Import Peak Change'!$A$106:BF$202,58,FALSE())))</f>
        <v>0</v>
      </c>
      <c r="BG66" s="193" t="n">
        <f aca="false">IF(ISERROR(VLOOKUP($A66,'Import Peak'!$A$3:BG$99,59,FALSE())-VLOOKUP($A66,'Import Peak Change'!$A$106:BG$202,59,FALSE())),0,(VLOOKUP($A66,'Import Peak'!$A$3:BG$99,59,FALSE())-VLOOKUP($A66,'Import Peak Change'!$A$106:BG$202,59,FALSE())))</f>
        <v>0</v>
      </c>
      <c r="BH66" s="193" t="n">
        <f aca="false">IF(ISERROR(VLOOKUP($A66,'Import Peak'!$A$3:BH$99,60,FALSE())-VLOOKUP($A66,'Import Peak Change'!$A$106:BH$202,60,FALSE())),0,(VLOOKUP($A66,'Import Peak'!$A$3:BH$99,60,FALSE())-VLOOKUP($A66,'Import Peak Change'!$A$106:BH$202,60,FALSE())))</f>
        <v>0</v>
      </c>
      <c r="BI66" s="193" t="n">
        <f aca="false">IF(ISERROR(VLOOKUP($A66,'Import Peak'!$A$3:BI$99,61,FALSE())-VLOOKUP($A66,'Import Peak Change'!$A$106:BI$202,61,FALSE())),0,(VLOOKUP($A66,'Import Peak'!$A$3:BI$99,61,FALSE())-VLOOKUP($A66,'Import Peak Change'!$A$106:BI$202,61,FALSE())))</f>
        <v>0</v>
      </c>
      <c r="BJ66" s="193" t="n">
        <f aca="false">IF(ISERROR(VLOOKUP($A66,'Import Peak'!$A$3:BJ$99,62,FALSE())-VLOOKUP($A66,'Import Peak Change'!$A$106:BJ$202,62,FALSE())),0,(VLOOKUP($A66,'Import Peak'!$A$3:BJ$99,62,FALSE())-VLOOKUP($A66,'Import Peak Change'!$A$106:BJ$202,62,FALSE())))</f>
        <v>0</v>
      </c>
      <c r="BK66" s="193" t="n">
        <f aca="false">IF(ISERROR(VLOOKUP($A66,'Import Peak'!$A$3:BK$99,63,FALSE())-VLOOKUP($A66,'Import Peak Change'!$A$106:BK$202,63,FALSE())),0,(VLOOKUP($A66,'Import Peak'!$A$3:BK$99,63,FALSE())-VLOOKUP($A66,'Import Peak Change'!$A$106:BK$202,63,FALSE())))</f>
        <v>0</v>
      </c>
      <c r="BL66" s="193" t="n">
        <f aca="false">IF(ISERROR(VLOOKUP($A66,'Import Peak'!$A$3:BL$99,64,FALSE())-VLOOKUP($A66,'Import Peak Change'!$A$106:BL$202,64,FALSE())),0,(VLOOKUP($A66,'Import Peak'!$A$3:BL$99,64,FALSE())-VLOOKUP($A66,'Import Peak Change'!$A$106:BL$202,64,FALSE())))</f>
        <v>0</v>
      </c>
      <c r="BM66" s="193" t="n">
        <f aca="false">IF(ISERROR(VLOOKUP($A66,'Import Peak'!$A$3:BM$99,65,FALSE())-VLOOKUP($A66,'Import Peak Change'!$A$106:BM$202,65,FALSE())),0,(VLOOKUP($A66,'Import Peak'!$A$3:BM$99,65,FALSE())-VLOOKUP($A66,'Import Peak Change'!$A$106:BM$202,65,FALSE())))</f>
        <v>0</v>
      </c>
      <c r="BN66" s="193" t="n">
        <f aca="false">IF(ISERROR(VLOOKUP($A66,'Import Peak'!$A$3:BN$99,66,FALSE())-VLOOKUP($A66,'Import Peak Change'!$A$106:BN$202,66,FALSE())),0,(VLOOKUP($A66,'Import Peak'!$A$3:BN$99,66,FALSE())-VLOOKUP($A66,'Import Peak Change'!$A$106:BN$202,66,FALSE())))</f>
        <v>0</v>
      </c>
      <c r="BO66" s="193" t="n">
        <f aca="false">IF(ISERROR(VLOOKUP($A66,'Import Peak'!$A$3:BO$99,67,FALSE())-VLOOKUP($A66,'Import Peak Change'!$A$106:BO$202,67,FALSE())),0,(VLOOKUP($A66,'Import Peak'!$A$3:BO$99,67,FALSE())-VLOOKUP($A66,'Import Peak Change'!$A$106:BO$202,67,FALSE())))</f>
        <v>0</v>
      </c>
      <c r="BP66" s="193" t="n">
        <f aca="false">IF(ISERROR(VLOOKUP($A66,'Import Peak'!$A$3:BP$99,68,FALSE())-VLOOKUP($A66,'Import Peak Change'!$A$106:BP$202,68,FALSE())),0,(VLOOKUP($A66,'Import Peak'!$A$3:BP$99,68,FALSE())-VLOOKUP($A66,'Import Peak Change'!$A$106:BP$202,68,FALSE())))</f>
        <v>0</v>
      </c>
      <c r="BQ66" s="193" t="n">
        <f aca="false">IF(ISERROR(VLOOKUP($A66,'Import Peak'!$A$3:BQ$99,69,FALSE())-VLOOKUP($A66,'Import Peak Change'!$A$106:BQ$202,69,FALSE())),0,(VLOOKUP($A66,'Import Peak'!$A$3:BQ$99,69,FALSE())-VLOOKUP($A66,'Import Peak Change'!$A$106:BQ$202,69,FALSE())))</f>
        <v>0</v>
      </c>
      <c r="BR66" s="193" t="n">
        <f aca="false">IF(ISERROR(VLOOKUP($A66,'Import Peak'!$A$3:BR$99,70,FALSE())-VLOOKUP($A66,'Import Peak Change'!$A$106:BR$202,70,FALSE())),0,(VLOOKUP($A66,'Import Peak'!$A$3:BR$99,70,FALSE())-VLOOKUP($A66,'Import Peak Change'!$A$106:BR$202,70,FALSE())))</f>
        <v>0</v>
      </c>
      <c r="BS66" s="193" t="n">
        <f aca="false">IF(ISERROR(VLOOKUP($A66,'Import Peak'!$A$3:BS$99,71,FALSE())-VLOOKUP($A66,'Import Peak Change'!$A$106:BS$202,71,FALSE())),0,(VLOOKUP($A66,'Import Peak'!$A$3:BS$99,71,FALSE())-VLOOKUP($A66,'Import Peak Change'!$A$106:BS$202,71,FALSE())))</f>
        <v>0</v>
      </c>
      <c r="BT66" s="193" t="n">
        <f aca="false">IF(ISERROR(VLOOKUP($A66,'Import Peak'!$A$3:BT$99,72,FALSE())-VLOOKUP($A66,'Import Peak Change'!$A$106:BT$202,72,FALSE())),0,(VLOOKUP($A66,'Import Peak'!$A$3:BT$99,72,FALSE())-VLOOKUP($A66,'Import Peak Change'!$A$106:BT$202,72,FALSE())))</f>
        <v>0</v>
      </c>
      <c r="BU66" s="193" t="n">
        <f aca="false">IF(ISERROR(VLOOKUP($A66,'Import Peak'!$A$3:BU$99,73,FALSE())-VLOOKUP($A66,'Import Peak Change'!$A$106:BU$202,73,FALSE())),0,(VLOOKUP($A66,'Import Peak'!$A$3:BU$99,73,FALSE())-VLOOKUP($A66,'Import Peak Change'!$A$106:BU$202,73,FALSE())))</f>
        <v>0</v>
      </c>
      <c r="BV66" s="193" t="n">
        <f aca="false">IF(ISERROR(VLOOKUP($A66,'Import Peak'!$A$3:BV$99,74,FALSE())-VLOOKUP($A66,'Import Peak Change'!$A$106:BV$202,74,FALSE())),0,(VLOOKUP($A66,'Import Peak'!$A$3:BV$99,74,FALSE())-VLOOKUP($A66,'Import Peak Change'!$A$106:BV$202,74,FALSE())))</f>
        <v>0</v>
      </c>
      <c r="BW66" s="193" t="n">
        <f aca="false">IF(ISERROR(VLOOKUP($A66,'Import Peak'!$A$3:BW$99,75,FALSE())-VLOOKUP($A66,'Import Peak Change'!$A$106:BW$202,75,FALSE())),0,(VLOOKUP($A66,'Import Peak'!$A$3:BW$99,75,FALSE())-VLOOKUP($A66,'Import Peak Change'!$A$106:BW$202,75,FALSE())))</f>
        <v>0</v>
      </c>
      <c r="BX66" s="193" t="n">
        <f aca="false">IF(ISERROR(VLOOKUP($A66,'Import Peak'!$A$3:BX$99,76,FALSE())-VLOOKUP($A66,'Import Peak Change'!$A$106:BX$202,76,FALSE())),0,(VLOOKUP($A66,'Import Peak'!$A$3:BX$99,76,FALSE())-VLOOKUP($A66,'Import Peak Change'!$A$106:BX$202,76,FALSE())))</f>
        <v>0</v>
      </c>
      <c r="BY66" s="193" t="n">
        <f aca="false">IF(ISERROR(VLOOKUP($A66,'Import Peak'!$A$3:BY$99,77,FALSE())-VLOOKUP($A66,'Import Peak Change'!$A$106:BY$202,77,FALSE())),0,(VLOOKUP($A66,'Import Peak'!$A$3:BY$99,77,FALSE())-VLOOKUP($A66,'Import Peak Change'!$A$106:BY$202,77,FALSE())))</f>
        <v>0</v>
      </c>
      <c r="BZ66" s="193" t="n">
        <f aca="false">IF(ISERROR(VLOOKUP($A66,'Import Peak'!$A$3:BZ$99,78,FALSE())-VLOOKUP($A66,'Import Peak Change'!$A$106:BZ$202,78,FALSE())),0,(VLOOKUP($A66,'Import Peak'!$A$3:BZ$99,78,FALSE())-VLOOKUP($A66,'Import Peak Change'!$A$106:BZ$202,78,FALSE())))</f>
        <v>0</v>
      </c>
      <c r="CA66" s="193" t="n">
        <f aca="false">IF(ISERROR(VLOOKUP($A66,'Import Peak'!$A$3:CA$99,79,FALSE())-VLOOKUP($A66,'Import Peak Change'!$A$106:CA$202,79,FALSE())),0,(VLOOKUP($A66,'Import Peak'!$A$3:CA$99,79,FALSE())-VLOOKUP($A66,'Import Peak Change'!$A$106:CA$202,79,FALSE())))</f>
        <v>0</v>
      </c>
      <c r="CB66" s="193" t="n">
        <f aca="false">IF(ISERROR(VLOOKUP($A66,'Import Peak'!$A$3:CB$99,80,FALSE())-VLOOKUP($A66,'Import Peak Change'!$A$106:CB$202,80,FALSE())),0,(VLOOKUP($A66,'Import Peak'!$A$3:CB$99,80,FALSE())-VLOOKUP($A66,'Import Peak Change'!$A$106:CB$202,80,FALSE())))</f>
        <v>0</v>
      </c>
      <c r="CC66" s="193" t="n">
        <f aca="false">IF(ISERROR(VLOOKUP($A66,'Import Peak'!$A$3:CC$99,81,FALSE())-VLOOKUP($A66,'Import Peak Change'!$A$106:CC$202,81,FALSE())),0,(VLOOKUP($A66,'Import Peak'!$A$3:CC$99,81,FALSE())-VLOOKUP($A66,'Import Peak Change'!$A$106:CC$202,81,FALSE())))</f>
        <v>0</v>
      </c>
      <c r="CD66" s="193" t="n">
        <f aca="false">IF(ISERROR(VLOOKUP($A66,'Import Peak'!$A$3:CD$99,82,FALSE())-VLOOKUP($A66,'Import Peak Change'!$A$106:CD$202,82,FALSE())),0,(VLOOKUP($A66,'Import Peak'!$A$3:CD$99,82,FALSE())-VLOOKUP($A66,'Import Peak Change'!$A$106:CD$202,82,FALSE())))</f>
        <v>0</v>
      </c>
      <c r="CE66" s="193" t="n">
        <f aca="false">IF(ISERROR(VLOOKUP($A66,'Import Peak'!$A$3:CE$99,83,FALSE())-VLOOKUP($A66,'Import Peak Change'!$A$106:CE$202,83,FALSE())),0,(VLOOKUP($A66,'Import Peak'!$A$3:CE$99,83,FALSE())-VLOOKUP($A66,'Import Peak Change'!$A$106:CE$202,83,FALSE())))</f>
        <v>0</v>
      </c>
      <c r="CF66" s="193" t="n">
        <f aca="false">IF(ISERROR(VLOOKUP($A66,'Import Peak'!$A$3:CF$99,84,FALSE())-VLOOKUP($A66,'Import Peak Change'!$A$106:CF$202,84,FALSE())),0,(VLOOKUP($A66,'Import Peak'!$A$3:CF$99,84,FALSE())-VLOOKUP($A66,'Import Peak Change'!$A$106:CF$202,84,FALSE())))</f>
        <v>0</v>
      </c>
      <c r="CG66" s="193" t="n">
        <f aca="false">IF(ISERROR(VLOOKUP($A66,'Import Peak'!$A$3:CG$99,85,FALSE())-VLOOKUP($A66,'Import Peak Change'!$A$106:CG$202,85,FALSE())),0,(VLOOKUP($A66,'Import Peak'!$A$3:CG$99,85,FALSE())-VLOOKUP($A66,'Import Peak Change'!$A$106:CG$202,85,FALSE())))</f>
        <v>0</v>
      </c>
      <c r="CH66" s="193" t="n">
        <f aca="false">IF(ISERROR(VLOOKUP($A66,'Import Peak'!$A$3:CH$99,86,FALSE())-VLOOKUP($A66,'Import Peak Change'!$A$106:CH$202,86,FALSE())),0,(VLOOKUP($A66,'Import Peak'!$A$3:CH$99,86,FALSE())-VLOOKUP($A66,'Import Peak Change'!$A$106:CH$202,86,FALSE())))</f>
        <v>0</v>
      </c>
      <c r="CI66" s="193" t="n">
        <f aca="false">IF(ISERROR(VLOOKUP($A66,'Import Peak'!$A$3:CI$99,87,FALSE())-VLOOKUP($A66,'Import Peak Change'!$A$106:CI$202,87,FALSE())),0,(VLOOKUP($A66,'Import Peak'!$A$3:CI$99,87,FALSE())-VLOOKUP($A66,'Import Peak Change'!$A$106:CI$202,87,FALSE())))</f>
        <v>0</v>
      </c>
      <c r="CJ66" s="193" t="n">
        <f aca="false">IF(ISERROR(VLOOKUP($A66,'Import Peak'!$A$3:CJ$99,88,FALSE())-VLOOKUP($A66,'Import Peak Change'!$A$106:CJ$202,88,FALSE())),0,(VLOOKUP($A66,'Import Peak'!$A$3:CJ$99,88,FALSE())-VLOOKUP($A66,'Import Peak Change'!$A$106:CJ$202,88,FALSE())))</f>
        <v>0</v>
      </c>
      <c r="CK66" s="193" t="n">
        <f aca="false">IF(ISERROR(VLOOKUP($A66,'Import Peak'!$A$3:CK$99,89,FALSE())-VLOOKUP($A66,'Import Peak Change'!$A$106:CK$202,89,FALSE())),0,(VLOOKUP($A66,'Import Peak'!$A$3:CK$99,89,FALSE())-VLOOKUP($A66,'Import Peak Change'!$A$106:CK$202,89,FALSE())))</f>
        <v>0</v>
      </c>
      <c r="CL66" s="193" t="n">
        <f aca="false">IF(ISERROR(VLOOKUP($A66,'Import Peak'!$A$3:CL$99,90,FALSE())-VLOOKUP($A66,'Import Peak Change'!$A$106:CL$202,90,FALSE())),0,(VLOOKUP($A66,'Import Peak'!$A$3:CL$99,90,FALSE())-VLOOKUP($A66,'Import Peak Change'!$A$106:CL$202,90,FALSE())))</f>
        <v>0</v>
      </c>
      <c r="CM66" s="193" t="n">
        <f aca="false">IF(ISERROR(VLOOKUP($A66,'Import Peak'!$A$3:CM$99,91,FALSE())-VLOOKUP($A66,'Import Peak Change'!$A$106:CM$202,91,FALSE())),0,(VLOOKUP($A66,'Import Peak'!$A$3:CM$99,91,FALSE())-VLOOKUP($A66,'Import Peak Change'!$A$106:CM$202,91,FALSE())))</f>
        <v>0</v>
      </c>
      <c r="CN66" s="193" t="n">
        <f aca="false">IF(ISERROR(VLOOKUP($A66,'Import Peak'!$A$3:CN$99,92,FALSE())-VLOOKUP($A66,'Import Peak Change'!$A$106:CN$202,92,FALSE())),0,(VLOOKUP($A66,'Import Peak'!$A$3:CN$99,92,FALSE())-VLOOKUP($A66,'Import Peak Change'!$A$106:CN$202,92,FALSE())))</f>
        <v>0</v>
      </c>
      <c r="CO66" s="193" t="n">
        <f aca="false">IF(ISERROR(VLOOKUP($A66,'Import Peak'!$A$3:CO$99,93,FALSE())-VLOOKUP($A66,'Import Peak Change'!$A$106:CO$202,93,FALSE())),0,(VLOOKUP($A66,'Import Peak'!$A$3:CO$99,93,FALSE())-VLOOKUP($A66,'Import Peak Change'!$A$106:CO$202,93,FALSE())))</f>
        <v>0</v>
      </c>
      <c r="CP66" s="193" t="n">
        <f aca="false">IF(ISERROR(VLOOKUP($A66,'Import Peak'!$A$3:CP$99,94,FALSE())-VLOOKUP($A66,'Import Peak Change'!$A$106:CP$202,94,FALSE())),0,(VLOOKUP($A66,'Import Peak'!$A$3:CP$99,94,FALSE())-VLOOKUP($A66,'Import Peak Change'!$A$106:CP$202,94,FALSE())))</f>
        <v>0</v>
      </c>
      <c r="CQ66" s="193" t="n">
        <f aca="false">IF(ISERROR(VLOOKUP($A66,'Import Peak'!$A$3:CQ$99,95,FALSE())-VLOOKUP($A66,'Import Peak Change'!$A$106:CQ$202,95,FALSE())),0,(VLOOKUP($A66,'Import Peak'!$A$3:CQ$99,95,FALSE())-VLOOKUP($A66,'Import Peak Change'!$A$106:CQ$202,95,FALSE())))</f>
        <v>0</v>
      </c>
      <c r="CR66" s="193" t="n">
        <f aca="false">IF(ISERROR(VLOOKUP($A66,'Import Peak'!$A$3:CR$99,96,FALSE())-VLOOKUP($A66,'Import Peak Change'!$A$106:CR$202,96,FALSE())),0,(VLOOKUP($A66,'Import Peak'!$A$3:CR$99,96,FALSE())-VLOOKUP($A66,'Import Peak Change'!$A$106:CR$202,96,FALSE())))</f>
        <v>0</v>
      </c>
      <c r="CS66" s="193" t="n">
        <f aca="false">IF(ISERROR(VLOOKUP($A66,'Import Peak'!$A$3:CS$99,97,FALSE())-VLOOKUP($A66,'Import Peak Change'!$A$106:CS$202,97,FALSE())),0,(VLOOKUP($A66,'Import Peak'!$A$3:CS$99,97,FALSE())-VLOOKUP($A66,'Import Peak Change'!$A$106:CS$202,97,FALSE())))</f>
        <v>0</v>
      </c>
      <c r="CT66" s="193" t="n">
        <f aca="false">IF(ISERROR(VLOOKUP($A66,'Import Peak'!$A$3:CT$99,98,FALSE())-VLOOKUP($A66,'Import Peak Change'!$A$106:CT$202,98,FALSE())),0,(VLOOKUP($A66,'Import Peak'!$A$3:CT$99,98,FALSE())-VLOOKUP($A66,'Import Peak Change'!$A$106:CT$202,98,FALSE())))</f>
        <v>0</v>
      </c>
      <c r="CU66" s="193" t="n">
        <f aca="false">IF(ISERROR(VLOOKUP($A66,'Import Peak'!$A$3:CU$99,99,FALSE())-VLOOKUP($A66,'Import Peak Change'!$A$106:CU$202,99,FALSE())),0,(VLOOKUP($A66,'Import Peak'!$A$3:CU$99,99,FALSE())-VLOOKUP($A66,'Import Peak Change'!$A$106:CU$202,99,FALSE())))</f>
        <v>0</v>
      </c>
      <c r="CV66" s="193" t="n">
        <f aca="false">IF(ISERROR(VLOOKUP($A66,'Import Peak'!$A$3:CV$99,100,FALSE())-VLOOKUP($A66,'Import Peak Change'!$A$106:CV$202,100,FALSE())),0,(VLOOKUP($A66,'Import Peak'!$A$3:CV$99,100,FALSE())-VLOOKUP($A66,'Import Peak Change'!$A$106:CV$202,100,FALSE())))</f>
        <v>0</v>
      </c>
      <c r="CW66" s="193" t="n">
        <f aca="false">IF(ISERROR(VLOOKUP($A66,'Import Peak'!$A$3:CW$99,101,FALSE())-VLOOKUP($A66,'Import Peak Change'!$A$106:CW$202,101,FALSE())),0,(VLOOKUP($A66,'Import Peak'!$A$3:CW$99,101,FALSE())-VLOOKUP($A66,'Import Peak Change'!$A$106:CW$202,101,FALSE())))</f>
        <v>0</v>
      </c>
      <c r="CX66" s="193" t="n">
        <f aca="false">IF(ISERROR(VLOOKUP($A66,'Import Peak'!$A$3:CX$99,102,FALSE())-VLOOKUP($A66,'Import Peak Change'!$A$106:CX$202,102,FALSE())),0,(VLOOKUP($A66,'Import Peak'!$A$3:CX$99,102,FALSE())-VLOOKUP($A66,'Import Peak Change'!$A$106:CX$202,102,FALSE())))</f>
        <v>0</v>
      </c>
      <c r="CY66" s="193" t="n">
        <f aca="false">IF(ISERROR(VLOOKUP($A66,'Import Peak'!$A$3:CY$99,103,FALSE())-VLOOKUP($A66,'Import Peak Change'!$A$106:CY$202,103,FALSE())),0,(VLOOKUP($A66,'Import Peak'!$A$3:CY$99,103,FALSE())-VLOOKUP($A66,'Import Peak Change'!$A$106:CY$202,103,FALSE())))</f>
        <v>0</v>
      </c>
      <c r="CZ66" s="193" t="n">
        <f aca="false">IF(ISERROR(VLOOKUP($A66,'Import Peak'!$A$3:CZ$99,104,FALSE())-VLOOKUP($A66,'Import Peak Change'!$A$106:CZ$202,104,FALSE())),0,(VLOOKUP($A66,'Import Peak'!$A$3:CZ$99,104,FALSE())-VLOOKUP($A66,'Import Peak Change'!$A$106:CZ$202,104,FALSE())))</f>
        <v>0</v>
      </c>
      <c r="DA66" s="193" t="n">
        <f aca="false">IF(ISERROR(VLOOKUP($A66,'Import Peak'!$A$3:DA$99,105,FALSE())-VLOOKUP($A66,'Import Peak Change'!$A$106:DA$202,105,FALSE())),0,(VLOOKUP($A66,'Import Peak'!$A$3:DA$99,105,FALSE())-VLOOKUP($A66,'Import Peak Change'!$A$106:DA$202,105,FALSE())))</f>
        <v>0</v>
      </c>
      <c r="DB66" s="193" t="n">
        <f aca="false">IF(ISERROR(VLOOKUP($A66,'Import Peak'!$A$3:DB$99,106,FALSE())-VLOOKUP($A66,'Import Peak Change'!$A$106:DB$202,106,FALSE())),0,(VLOOKUP($A66,'Import Peak'!$A$3:DB$99,106,FALSE())-VLOOKUP($A66,'Import Peak Change'!$A$106:DB$202,106,FALSE())))</f>
        <v>0</v>
      </c>
      <c r="DC66" s="193" t="n">
        <f aca="false">IF(ISERROR(VLOOKUP($A66,'Import Peak'!$A$3:DC$99,107,FALSE())-VLOOKUP($A66,'Import Peak Change'!$A$106:DC$202,107,FALSE())),0,(VLOOKUP($A66,'Import Peak'!$A$3:DC$99,107,FALSE())-VLOOKUP($A66,'Import Peak Change'!$A$106:DC$202,107,FALSE())))</f>
        <v>0</v>
      </c>
      <c r="DD66" s="193" t="n">
        <f aca="false">IF(ISERROR(VLOOKUP($A66,'Import Peak'!$A$3:DD$99,108,FALSE())-VLOOKUP($A66,'Import Peak Change'!$A$106:DD$202,108,FALSE())),0,(VLOOKUP($A66,'Import Peak'!$A$3:DD$99,108,FALSE())-VLOOKUP($A66,'Import Peak Change'!$A$106:DD$202,108,FALSE())))</f>
        <v>0</v>
      </c>
      <c r="DE66" s="193" t="n">
        <f aca="false">IF(ISERROR(VLOOKUP($A66,'Import Peak'!$A$3:DE$99,109,FALSE())-VLOOKUP($A66,'Import Peak Change'!$A$106:DE$202,109,FALSE())),0,(VLOOKUP($A66,'Import Peak'!$A$3:DE$99,109,FALSE())-VLOOKUP($A66,'Import Peak Change'!$A$106:DE$202,109,FALSE())))</f>
        <v>0</v>
      </c>
      <c r="DF66" s="193" t="n">
        <f aca="false">IF(ISERROR(VLOOKUP($A66,'Import Peak'!$A$3:DF$99,110,FALSE())-VLOOKUP($A66,'Import Peak Change'!$A$106:DF$202,110,FALSE())),0,(VLOOKUP($A66,'Import Peak'!$A$3:DF$99,110,FALSE())-VLOOKUP($A66,'Import Peak Change'!$A$106:DF$202,110,FALSE())))</f>
        <v>0</v>
      </c>
      <c r="DG66" s="193" t="n">
        <f aca="false">IF(ISERROR(VLOOKUP($A66,'Import Peak'!$A$3:DG$99,111,FALSE())-VLOOKUP($A66,'Import Peak Change'!$A$106:DG$202,111,FALSE())),0,(VLOOKUP($A66,'Import Peak'!$A$3:DG$99,111,FALSE())-VLOOKUP($A66,'Import Peak Change'!$A$106:DG$202,111,FALSE())))</f>
        <v>0</v>
      </c>
      <c r="DH66" s="193" t="n">
        <f aca="false">IF(ISERROR(VLOOKUP($A66,'Import Peak'!$A$3:DH$99,112,FALSE())-VLOOKUP($A66,'Import Peak Change'!$A$106:DH$202,112,FALSE())),0,(VLOOKUP($A66,'Import Peak'!$A$3:DH$99,112,FALSE())-VLOOKUP($A66,'Import Peak Change'!$A$106:DH$202,112,FALSE())))</f>
        <v>0</v>
      </c>
      <c r="DI66" s="193" t="n">
        <f aca="false">IF(ISERROR(VLOOKUP($A66,'Import Peak'!$A$3:DI$99,113,FALSE())-VLOOKUP($A66,'Import Peak Change'!$A$106:DI$202,113,FALSE())),0,(VLOOKUP($A66,'Import Peak'!$A$3:DI$99,113,FALSE())-VLOOKUP($A66,'Import Peak Change'!$A$106:DI$202,113,FALSE())))</f>
        <v>0</v>
      </c>
      <c r="DJ66" s="193" t="n">
        <f aca="false">IF(ISERROR(VLOOKUP($A66,'Import Peak'!$A$3:DJ$99,114,FALSE())-VLOOKUP($A66,'Import Peak Change'!$A$106:DJ$202,114,FALSE())),0,(VLOOKUP($A66,'Import Peak'!$A$3:DJ$99,114,FALSE())-VLOOKUP($A66,'Import Peak Change'!$A$106:DJ$202,114,FALSE())))</f>
        <v>0</v>
      </c>
      <c r="DK66" s="193" t="n">
        <f aca="false">IF(ISERROR(VLOOKUP($A66,'Import Peak'!$A$3:DK$99,115,FALSE())-VLOOKUP($A66,'Import Peak Change'!$A$106:DK$202,115,FALSE())),0,(VLOOKUP($A66,'Import Peak'!$A$3:DK$99,115,FALSE())-VLOOKUP($A66,'Import Peak Change'!$A$106:DK$202,115,FALSE())))</f>
        <v>0</v>
      </c>
      <c r="DL66" s="193" t="n">
        <f aca="false">IF(ISERROR(VLOOKUP($A66,'Import Peak'!$A$3:DL$99,116,FALSE())-VLOOKUP($A66,'Import Peak Change'!$A$106:DL$202,116,FALSE())),0,(VLOOKUP($A66,'Import Peak'!$A$3:DL$99,116,FALSE())-VLOOKUP($A66,'Import Peak Change'!$A$106:DL$202,116,FALSE())))</f>
        <v>0</v>
      </c>
      <c r="DM66" s="193" t="n">
        <f aca="false">IF(ISERROR(VLOOKUP($A66,'Import Peak'!$A$3:DM$99,117,FALSE())-VLOOKUP($A66,'Import Peak Change'!$A$106:DM$202,117,FALSE())),0,(VLOOKUP($A66,'Import Peak'!$A$3:DM$99,117,FALSE())-VLOOKUP($A66,'Import Peak Change'!$A$106:DM$202,117,FALSE())))</f>
        <v>0</v>
      </c>
      <c r="DN66" s="193" t="n">
        <f aca="false">IF(ISERROR(VLOOKUP($A66,'Import Peak'!$A$3:DN$99,118,FALSE())-VLOOKUP($A66,'Import Peak Change'!$A$106:DN$202,118,FALSE())),0,(VLOOKUP($A66,'Import Peak'!$A$3:DN$99,118,FALSE())-VLOOKUP($A66,'Import Peak Change'!$A$106:DN$202,118,FALSE())))</f>
        <v>0</v>
      </c>
      <c r="DO66" s="193" t="n">
        <f aca="false">IF(ISERROR(VLOOKUP($A66,'Import Peak'!$A$3:DO$99,119,FALSE())-VLOOKUP($A66,'Import Peak Change'!$A$106:DO$202,119,FALSE())),0,(VLOOKUP($A66,'Import Peak'!$A$3:DO$99,119,FALSE())-VLOOKUP($A66,'Import Peak Change'!$A$106:DO$202,119,FALSE())))</f>
        <v>0</v>
      </c>
      <c r="DP66" s="193" t="n">
        <f aca="false">IF(ISERROR(VLOOKUP($A66,'Import Peak'!$A$3:DP$99,120,FALSE())-VLOOKUP($A66,'Import Peak Change'!$A$106:DP$202,120,FALSE())),0,(VLOOKUP($A66,'Import Peak'!$A$3:DP$99,120,FALSE())-VLOOKUP($A66,'Import Peak Change'!$A$106:DP$202,120,FALSE())))</f>
        <v>0</v>
      </c>
      <c r="DQ66" s="193" t="n">
        <f aca="false">IF(ISERROR(VLOOKUP($A66,'Import Peak'!$A$3:DQ$99,121,FALSE())-VLOOKUP($A66,'Import Peak Change'!$A$106:DQ$202,121,FALSE())),0,(VLOOKUP($A66,'Import Peak'!$A$3:DQ$99,121,FALSE())-VLOOKUP($A66,'Import Peak Change'!$A$106:DQ$202,121,FALSE())))</f>
        <v>0</v>
      </c>
      <c r="DR66" s="193" t="n">
        <f aca="false">IF(ISERROR(VLOOKUP($A66,'Import Peak'!$A$3:DR$99,122,FALSE())-VLOOKUP($A66,'Import Peak Change'!$A$106:DR$202,122,FALSE())),0,(VLOOKUP($A66,'Import Peak'!$A$3:DR$99,122,FALSE())-VLOOKUP($A66,'Import Peak Change'!$A$106:DR$202,122,FALSE())))</f>
        <v>0</v>
      </c>
      <c r="DS66" s="193" t="n">
        <f aca="false">IF(ISERROR(VLOOKUP($A66,'Import Peak'!$A$3:DS$99,123,FALSE())-VLOOKUP($A66,'Import Peak Change'!$A$106:DS$202,123,FALSE())),0,(VLOOKUP($A66,'Import Peak'!$A$3:DS$99,123,FALSE())-VLOOKUP($A66,'Import Peak Change'!$A$106:DS$202,123,FALSE())))</f>
        <v>0</v>
      </c>
      <c r="DT66" s="193" t="n">
        <f aca="false">IF(ISERROR(VLOOKUP($A66,'Import Peak'!$A$3:DT$99,124,FALSE())-VLOOKUP($A66,'Import Peak Change'!$A$106:DT$202,124,FALSE())),0,(VLOOKUP($A66,'Import Peak'!$A$3:DT$99,124,FALSE())-VLOOKUP($A66,'Import Peak Change'!$A$106:DT$202,124,FALSE())))</f>
        <v>0</v>
      </c>
      <c r="DU66" s="193" t="n">
        <f aca="false">IF(ISERROR(VLOOKUP($A66,'Import Peak'!$A$3:DU$99,125,FALSE())-VLOOKUP($A66,'Import Peak Change'!$A$106:DU$202,125,FALSE())),0,(VLOOKUP($A66,'Import Peak'!$A$3:DU$99,125,FALSE())-VLOOKUP($A66,'Import Peak Change'!$A$106:DU$202,125,FALSE())))</f>
        <v>0</v>
      </c>
      <c r="DV66" s="193" t="n">
        <f aca="false">IF(ISERROR(VLOOKUP($A66,'Import Peak'!$A$3:DV$99,126,FALSE())-VLOOKUP($A66,'Import Peak Change'!$A$106:DV$202,126,FALSE())),0,(VLOOKUP($A66,'Import Peak'!$A$3:DV$99,126,FALSE())-VLOOKUP($A66,'Import Peak Change'!$A$106:DV$202,126,FALSE())))</f>
        <v>0</v>
      </c>
      <c r="DW66" s="193" t="n">
        <f aca="false">IF(ISERROR(VLOOKUP($A66,'Import Peak'!$A$3:DW$99,127,FALSE())-VLOOKUP($A66,'Import Peak Change'!$A$106:DW$202,127,FALSE())),0,(VLOOKUP($A66,'Import Peak'!$A$3:DW$99,127,FALSE())-VLOOKUP($A66,'Import Peak Change'!$A$106:DW$202,127,FALSE())))</f>
        <v>0</v>
      </c>
      <c r="DX66" s="193" t="n">
        <f aca="false">IF(ISERROR(VLOOKUP($A66,'Import Peak'!$A$3:DX$99,128,FALSE())-VLOOKUP($A66,'Import Peak Change'!$A$106:DX$202,128,FALSE())),0,(VLOOKUP($A66,'Import Peak'!$A$3:DX$99,128,FALSE())-VLOOKUP($A66,'Import Peak Change'!$A$106:DX$202,128,FALSE())))</f>
        <v>0</v>
      </c>
      <c r="DY66" s="193" t="n">
        <f aca="false">IF(ISERROR(VLOOKUP($A66,'Import Peak'!$A$3:DY$99,129,FALSE())-VLOOKUP($A66,'Import Peak Change'!$A$106:DY$202,129,FALSE())),0,(VLOOKUP($A66,'Import Peak'!$A$3:DY$99,129,FALSE())-VLOOKUP($A66,'Import Peak Change'!$A$106:DY$202,129,FALSE())))</f>
        <v>0</v>
      </c>
      <c r="DZ66" s="193" t="n">
        <f aca="false">IF(ISERROR(VLOOKUP($A66,'Import Peak'!$A$3:DZ$99,130,FALSE())-VLOOKUP($A66,'Import Peak Change'!$A$106:DZ$202,130,FALSE())),0,(VLOOKUP($A66,'Import Peak'!$A$3:DZ$99,130,FALSE())-VLOOKUP($A66,'Import Peak Change'!$A$106:DZ$202,130,FALSE())))</f>
        <v>0</v>
      </c>
      <c r="EA66" s="193" t="n">
        <f aca="false">IF(ISERROR(VLOOKUP($A66,'Import Peak'!$A$3:EA$99,131,FALSE())-VLOOKUP($A66,'Import Peak Change'!$A$106:EA$202,131,FALSE())),0,(VLOOKUP($A66,'Import Peak'!$A$3:EA$99,131,FALSE())-VLOOKUP($A66,'Import Peak Change'!$A$106:EA$202,131,FALSE())))</f>
        <v>0</v>
      </c>
      <c r="EB66" s="193" t="n">
        <f aca="false">IF(ISERROR(VLOOKUP($A66,'Import Peak'!$A$3:EB$99,132,FALSE())-VLOOKUP($A66,'Import Peak Change'!$A$106:EB$202,132,FALSE())),0,(VLOOKUP($A66,'Import Peak'!$A$3:EB$99,132,FALSE())-VLOOKUP($A66,'Import Peak Change'!$A$106:EB$202,132,FALSE())))</f>
        <v>0</v>
      </c>
      <c r="EC66" s="193" t="n">
        <f aca="false">IF(ISERROR(VLOOKUP($A66,'Import Peak'!$A$3:EC$99,133,FALSE())-VLOOKUP($A66,'Import Peak Change'!$A$106:EC$202,133,FALSE())),0,(VLOOKUP($A66,'Import Peak'!$A$3:EC$99,133,FALSE())-VLOOKUP($A66,'Import Peak Change'!$A$106:EC$202,133,FALSE())))</f>
        <v>0</v>
      </c>
      <c r="ED66" s="193" t="n">
        <f aca="false">IF(ISERROR(VLOOKUP($A66,'Import Peak'!$A$3:ED$99,134,FALSE())-VLOOKUP($A66,'Import Peak Change'!$A$106:ED$202,134,FALSE())),0,(VLOOKUP($A66,'Import Peak'!$A$3:ED$99,134,FALSE())-VLOOKUP($A66,'Import Peak Change'!$A$106:ED$202,134,FALSE())))</f>
        <v>0</v>
      </c>
      <c r="EE66" s="193" t="n">
        <f aca="false">IF(ISERROR(VLOOKUP($A66,'Import Peak'!$A$3:EE$99,135,FALSE())-VLOOKUP($A66,'Import Peak Change'!$A$106:EE$202,135,FALSE())),0,(VLOOKUP($A66,'Import Peak'!$A$3:EE$99,135,FALSE())-VLOOKUP($A66,'Import Peak Change'!$A$106:EE$202,135,FALSE())))</f>
        <v>0</v>
      </c>
      <c r="EF66" s="193" t="n">
        <f aca="false">IF(ISERROR(VLOOKUP($A66,'Import Peak'!$A$3:EF$99,136,FALSE())-VLOOKUP($A66,'Import Peak Change'!$A$106:EF$202,136,FALSE())),0,(VLOOKUP($A66,'Import Peak'!$A$3:EF$99,136,FALSE())-VLOOKUP($A66,'Import Peak Change'!$A$106:EF$202,136,FALSE())))</f>
        <v>0</v>
      </c>
      <c r="EG66" s="193" t="n">
        <f aca="false">IF(ISERROR(VLOOKUP($A66,'Import Peak'!$A$3:EG$99,137,FALSE())-VLOOKUP($A66,'Import Peak Change'!$A$106:EG$202,137,FALSE())),0,(VLOOKUP($A66,'Import Peak'!$A$3:EG$99,137,FALSE())-VLOOKUP($A66,'Import Peak Change'!$A$106:EG$202,137,FALSE())))</f>
        <v>0</v>
      </c>
      <c r="EH66" s="193" t="n">
        <f aca="false">IF(ISERROR(VLOOKUP($A66,'Import Peak'!$A$3:EH$99,138,FALSE())-VLOOKUP($A66,'Import Peak Change'!$A$106:EH$202,138,FALSE())),0,(VLOOKUP($A66,'Import Peak'!$A$3:EH$99,138,FALSE())-VLOOKUP($A66,'Import Peak Change'!$A$106:EH$202,138,FALSE())))</f>
        <v>0</v>
      </c>
      <c r="EI66" s="193" t="n">
        <f aca="false">IF(ISERROR(VLOOKUP($A66,'Import Peak'!$A$3:EI$99,139,FALSE())-VLOOKUP($A66,'Import Peak Change'!$A$106:EI$202,139,FALSE())),0,(VLOOKUP($A66,'Import Peak'!$A$3:EI$99,139,FALSE())-VLOOKUP($A66,'Import Peak Change'!$A$106:EI$202,139,FALSE())))</f>
        <v>0</v>
      </c>
      <c r="EJ66" s="193" t="n">
        <f aca="false">IF(ISERROR(VLOOKUP($A66,'Import Peak'!$A$3:EJ$99,140,FALSE())-VLOOKUP($A66,'Import Peak Change'!$A$106:EJ$202,140,FALSE())),0,(VLOOKUP($A66,'Import Peak'!$A$3:EJ$99,140,FALSE())-VLOOKUP($A66,'Import Peak Change'!$A$106:EJ$202,140,FALSE())))</f>
        <v>0</v>
      </c>
      <c r="EK66" s="193" t="n">
        <f aca="false">IF(ISERROR(VLOOKUP($A66,'Import Peak'!$A$3:EK$99,141,FALSE())-VLOOKUP($A66,'Import Peak Change'!$A$106:EK$202,141,FALSE())),0,(VLOOKUP($A66,'Import Peak'!$A$3:EK$99,141,FALSE())-VLOOKUP($A66,'Import Peak Change'!$A$106:EK$202,141,FALSE())))</f>
        <v>0</v>
      </c>
      <c r="EL66" s="193" t="n">
        <f aca="false">IF(ISERROR(VLOOKUP($A66,'Import Peak'!$A$3:EL$99,142,FALSE())-VLOOKUP($A66,'Import Peak Change'!$A$106:EL$202,142,FALSE())),0,(VLOOKUP($A66,'Import Peak'!$A$3:EL$99,142,FALSE())-VLOOKUP($A66,'Import Peak Change'!$A$106:EL$202,142,FALSE())))</f>
        <v>0</v>
      </c>
      <c r="EM66" s="193" t="n">
        <f aca="false">IF(ISERROR(VLOOKUP($A66,'Import Peak'!$A$3:EM$99,143,FALSE())-VLOOKUP($A66,'Import Peak Change'!$A$106:EM$202,143,FALSE())),0,(VLOOKUP($A66,'Import Peak'!$A$3:EM$99,143,FALSE())-VLOOKUP($A66,'Import Peak Change'!$A$106:EM$202,143,FALSE())))</f>
        <v>0</v>
      </c>
      <c r="EN66" s="193" t="n">
        <f aca="false">IF(ISERROR(VLOOKUP($A66,'Import Peak'!$A$3:EN$99,144,FALSE())-VLOOKUP($A66,'Import Peak Change'!$A$106:EN$202,144,FALSE())),0,(VLOOKUP($A66,'Import Peak'!$A$3:EN$99,144,FALSE())-VLOOKUP($A66,'Import Peak Change'!$A$106:EN$202,144,FALSE())))</f>
        <v>0</v>
      </c>
      <c r="EO66" s="193" t="n">
        <f aca="false">IF(ISERROR(VLOOKUP($A66,'Import Peak'!$A$3:EO$99,145,FALSE())-VLOOKUP($A66,'Import Peak Change'!$A$106:EO$202,145,FALSE())),0,(VLOOKUP($A66,'Import Peak'!$A$3:EO$99,145,FALSE())-VLOOKUP($A66,'Import Peak Change'!$A$106:EO$202,145,FALSE())))</f>
        <v>0</v>
      </c>
      <c r="EP66" s="193" t="n">
        <f aca="false">IF(ISERROR(VLOOKUP($A66,'Import Peak'!$A$3:EP$99,146,FALSE())-VLOOKUP($A66,'Import Peak Change'!$A$106:EP$202,146,FALSE())),0,(VLOOKUP($A66,'Import Peak'!$A$3:EP$99,146,FALSE())-VLOOKUP($A66,'Import Peak Change'!$A$106:EP$202,146,FALSE())))</f>
        <v>0</v>
      </c>
      <c r="EQ66" s="193" t="n">
        <f aca="false">IF(ISERROR(VLOOKUP($A66,'Import Peak'!$A$3:EQ$99,147,FALSE())-VLOOKUP($A66,'Import Peak Change'!$A$106:EQ$202,147,FALSE())),0,(VLOOKUP($A66,'Import Peak'!$A$3:EQ$99,147,FALSE())-VLOOKUP($A66,'Import Peak Change'!$A$106:EQ$202,147,FALSE())))</f>
        <v>0</v>
      </c>
      <c r="ER66" s="193" t="n">
        <f aca="false">IF(ISERROR(VLOOKUP($A66,'Import Peak'!$A$3:ER$99,148,FALSE())-VLOOKUP($A66,'Import Peak Change'!$A$106:ER$202,148,FALSE())),0,(VLOOKUP($A66,'Import Peak'!$A$3:ER$99,148,FALSE())-VLOOKUP($A66,'Import Peak Change'!$A$106:ER$202,148,FALSE())))</f>
        <v>0</v>
      </c>
      <c r="ES66" s="193" t="n">
        <f aca="false">IF(ISERROR(VLOOKUP($A66,'Import Peak'!$A$3:ES$99,149,FALSE())-VLOOKUP($A66,'Import Peak Change'!$A$106:ES$202,149,FALSE())),0,(VLOOKUP($A66,'Import Peak'!$A$3:ES$99,149,FALSE())-VLOOKUP($A66,'Import Peak Change'!$A$106:ES$202,149,FALSE())))</f>
        <v>0</v>
      </c>
      <c r="ET66" s="193" t="n">
        <f aca="false">IF(ISERROR(VLOOKUP($A66,'Import Peak'!$A$3:ET$99,150,FALSE())-VLOOKUP($A66,'Import Peak Change'!$A$106:ET$202,150,FALSE())),0,(VLOOKUP($A66,'Import Peak'!$A$3:ET$99,150,FALSE())-VLOOKUP($A66,'Import Peak Change'!$A$106:ET$202,150,FALSE())))</f>
        <v>0</v>
      </c>
      <c r="EU66" s="193" t="n">
        <f aca="false">IF(ISERROR(VLOOKUP($A66,'Import Peak'!$A$3:EU$99,151,FALSE())-VLOOKUP($A66,'Import Peak Change'!$A$106:EU$202,151,FALSE())),0,(VLOOKUP($A66,'Import Peak'!$A$3:EU$99,151,FALSE())-VLOOKUP($A66,'Import Peak Change'!$A$106:EU$202,151,FALSE())))</f>
        <v>0</v>
      </c>
      <c r="EV66" s="193" t="n">
        <f aca="false">IF(ISERROR(VLOOKUP($A66,'Import Peak'!$A$3:EV$99,152,FALSE())-VLOOKUP($A66,'Import Peak Change'!$A$106:EV$202,152,FALSE())),0,(VLOOKUP($A66,'Import Peak'!$A$3:EV$99,152,FALSE())-VLOOKUP($A66,'Import Peak Change'!$A$106:EV$202,152,FALSE())))</f>
        <v>0</v>
      </c>
      <c r="EW66" s="193" t="n">
        <f aca="false">IF(ISERROR(VLOOKUP($A66,'Import Peak'!$A$3:EW$99,153,FALSE())-VLOOKUP($A66,'Import Peak Change'!$A$106:EW$202,153,FALSE())),0,(VLOOKUP($A66,'Import Peak'!$A$3:EW$99,153,FALSE())-VLOOKUP($A66,'Import Peak Change'!$A$106:EW$202,153,FALSE())))</f>
        <v>0</v>
      </c>
      <c r="EX66" s="193" t="n">
        <f aca="false">IF(ISERROR(VLOOKUP($A66,'Import Peak'!$A$3:EX$99,154,FALSE())-VLOOKUP($A66,'Import Peak Change'!$A$106:EX$202,154,FALSE())),0,(VLOOKUP($A66,'Import Peak'!$A$3:EX$99,154,FALSE())-VLOOKUP($A66,'Import Peak Change'!$A$106:EX$202,154,FALSE())))</f>
        <v>0</v>
      </c>
      <c r="EY66" s="193" t="n">
        <f aca="false">IF(ISERROR(VLOOKUP($A66,'Import Peak'!$A$3:EY$99,155,FALSE())-VLOOKUP($A66,'Import Peak Change'!$A$106:EY$202,155,FALSE())),0,(VLOOKUP($A66,'Import Peak'!$A$3:EY$99,155,FALSE())-VLOOKUP($A66,'Import Peak Change'!$A$106:EY$202,155,FALSE())))</f>
        <v>0</v>
      </c>
      <c r="EZ66" s="193" t="n">
        <f aca="false">IF(ISERROR(VLOOKUP($A66,'Import Peak'!$A$3:EZ$99,156,FALSE())-VLOOKUP($A66,'Import Peak Change'!$A$106:EZ$202,156,FALSE())),0,(VLOOKUP($A66,'Import Peak'!$A$3:EZ$99,156,FALSE())-VLOOKUP($A66,'Import Peak Change'!$A$106:EZ$202,156,FALSE())))</f>
        <v>0</v>
      </c>
      <c r="FA66" s="193" t="n">
        <f aca="false">IF(ISERROR(VLOOKUP($A66,'Import Peak'!$A$3:FA$99,157,FALSE())-VLOOKUP($A66,'Import Peak Change'!$A$106:FA$202,157,FALSE())),0,(VLOOKUP($A66,'Import Peak'!$A$3:FA$99,157,FALSE())-VLOOKUP($A66,'Import Peak Change'!$A$106:FA$202,157,FALSE())))</f>
        <v>0</v>
      </c>
      <c r="FB66" s="193" t="n">
        <f aca="false">IF(ISERROR(VLOOKUP($A66,'Import Peak'!$A$3:FB$99,158,FALSE())-VLOOKUP($A66,'Import Peak Change'!$A$106:FB$202,158,FALSE())),0,(VLOOKUP($A66,'Import Peak'!$A$3:FB$99,158,FALSE())-VLOOKUP($A66,'Import Peak Change'!$A$106:FB$202,158,FALSE())))</f>
        <v>0</v>
      </c>
      <c r="FC66" s="193" t="n">
        <f aca="false">IF(ISERROR(VLOOKUP($A66,'Import Peak'!$A$3:FC$99,159,FALSE())-VLOOKUP($A66,'Import Peak Change'!$A$106:FC$202,159,FALSE())),0,(VLOOKUP($A66,'Import Peak'!$A$3:FC$99,159,FALSE())-VLOOKUP($A66,'Import Peak Change'!$A$106:FC$202,159,FALSE())))</f>
        <v>0</v>
      </c>
      <c r="FD66" s="193" t="n">
        <f aca="false">IF(ISERROR(VLOOKUP($A66,'Import Peak'!$A$3:FD$99,160,FALSE())-VLOOKUP($A66,'Import Peak Change'!$A$106:FD$202,160,FALSE())),0,(VLOOKUP($A66,'Import Peak'!$A$3:FD$99,160,FALSE())-VLOOKUP($A66,'Import Peak Change'!$A$106:FD$202,160,FALSE())))</f>
        <v>0</v>
      </c>
      <c r="FE66" s="193" t="n">
        <f aca="false">IF(ISERROR(VLOOKUP($A66,'Import Peak'!$A$3:FE$99,161,FALSE())-VLOOKUP($A66,'Import Peak Change'!$A$106:FE$202,161,FALSE())),0,(VLOOKUP($A66,'Import Peak'!$A$3:FE$99,161,FALSE())-VLOOKUP($A66,'Import Peak Change'!$A$106:FE$202,161,FALSE())))</f>
        <v>0</v>
      </c>
      <c r="FF66" s="193" t="n">
        <f aca="false">IF(ISERROR(VLOOKUP($A66,'Import Peak'!$A$3:FF$99,162,FALSE())-VLOOKUP($A66,'Import Peak Change'!$A$106:FF$202,162,FALSE())),0,(VLOOKUP($A66,'Import Peak'!$A$3:FF$99,162,FALSE())-VLOOKUP($A66,'Import Peak Change'!$A$106:FF$202,162,FALSE())))</f>
        <v>0</v>
      </c>
      <c r="FG66" s="193" t="n">
        <f aca="false">IF(ISERROR(VLOOKUP($A66,'Import Peak'!$A$3:FG$99,163,FALSE())-VLOOKUP($A66,'Import Peak Change'!$A$106:FG$202,163,FALSE())),0,(VLOOKUP($A66,'Import Peak'!$A$3:FG$99,163,FALSE())-VLOOKUP($A66,'Import Peak Change'!$A$106:FG$202,163,FALSE())))</f>
        <v>0</v>
      </c>
      <c r="FH66" s="193" t="n">
        <f aca="false">IF(ISERROR(VLOOKUP($A66,'Import Peak'!$A$3:FH$99,164,FALSE())-VLOOKUP($A66,'Import Peak Change'!$A$106:FH$202,164,FALSE())),0,(VLOOKUP($A66,'Import Peak'!$A$3:FH$99,164,FALSE())-VLOOKUP($A66,'Import Peak Change'!$A$106:FH$202,164,FALSE())))</f>
        <v>0</v>
      </c>
      <c r="FI66" s="193" t="n">
        <f aca="false">IF(ISERROR(VLOOKUP($A66,'Import Peak'!$A$3:FI$99,165,FALSE())-VLOOKUP($A66,'Import Peak Change'!$A$106:FI$202,165,FALSE())),0,(VLOOKUP($A66,'Import Peak'!$A$3:FI$99,165,FALSE())-VLOOKUP($A66,'Import Peak Change'!$A$106:FI$202,165,FALSE())))</f>
        <v>0</v>
      </c>
      <c r="FJ66" s="193" t="n">
        <f aca="false">IF(ISERROR(VLOOKUP($A66,'Import Peak'!$A$3:FJ$99,166,FALSE())-VLOOKUP($A66,'Import Peak Change'!$A$106:FJ$202,166,FALSE())),0,(VLOOKUP($A66,'Import Peak'!$A$3:FJ$99,166,FALSE())-VLOOKUP($A66,'Import Peak Change'!$A$106:FJ$202,166,FALSE())))</f>
        <v>0</v>
      </c>
      <c r="FK66" s="193" t="n">
        <f aca="false">IF(ISERROR(VLOOKUP($A66,'Import Peak'!$A$3:FK$99,167,FALSE())-VLOOKUP($A66,'Import Peak Change'!$A$106:FK$202,167,FALSE())),0,(VLOOKUP($A66,'Import Peak'!$A$3:FK$99,167,FALSE())-VLOOKUP($A66,'Import Peak Change'!$A$106:FK$202,167,FALSE())))</f>
        <v>0</v>
      </c>
      <c r="FL66" s="193" t="n">
        <f aca="false">IF(ISERROR(VLOOKUP($A66,'Import Peak'!$A$3:FL$99,168,FALSE())-VLOOKUP($A66,'Import Peak Change'!$A$106:FL$202,168,FALSE())),0,(VLOOKUP($A66,'Import Peak'!$A$3:FL$99,168,FALSE())-VLOOKUP($A66,'Import Peak Change'!$A$106:FL$202,168,FALSE())))</f>
        <v>0</v>
      </c>
      <c r="FM66" s="193" t="n">
        <f aca="false">IF(ISERROR(VLOOKUP($A66,'Import Peak'!$A$3:FM$99,169,FALSE())-VLOOKUP($A66,'Import Peak Change'!$A$106:FM$202,169,FALSE())),0,(VLOOKUP($A66,'Import Peak'!$A$3:FM$99,169,FALSE())-VLOOKUP($A66,'Import Peak Change'!$A$106:FM$202,169,FALSE())))</f>
        <v>0</v>
      </c>
      <c r="FN66" s="193" t="n">
        <f aca="false">IF(ISERROR(VLOOKUP($A66,'Import Peak'!$A$3:FN$99,170,FALSE())-VLOOKUP($A66,'Import Peak Change'!$A$106:FN$202,170,FALSE())),0,(VLOOKUP($A66,'Import Peak'!$A$3:FN$99,170,FALSE())-VLOOKUP($A66,'Import Peak Change'!$A$106:FN$202,170,FALSE())))</f>
        <v>0</v>
      </c>
      <c r="FO66" s="193" t="n">
        <f aca="false">IF(ISERROR(VLOOKUP($A66,'Import Peak'!$A$3:FO$99,171,FALSE())-VLOOKUP($A66,'Import Peak Change'!$A$106:FO$202,171,FALSE())),0,(VLOOKUP($A66,'Import Peak'!$A$3:FO$99,171,FALSE())-VLOOKUP($A66,'Import Peak Change'!$A$106:FO$202,171,FALSE())))</f>
        <v>0</v>
      </c>
      <c r="FP66" s="193" t="n">
        <f aca="false">IF(ISERROR(VLOOKUP($A66,'Import Peak'!$A$3:FP$99,172,FALSE())-VLOOKUP($A66,'Import Peak Change'!$A$106:FP$202,172,FALSE())),0,(VLOOKUP($A66,'Import Peak'!$A$3:FP$99,172,FALSE())-VLOOKUP($A66,'Import Peak Change'!$A$106:FP$202,172,FALSE())))</f>
        <v>0</v>
      </c>
      <c r="FQ66" s="193" t="n">
        <f aca="false">IF(ISERROR(VLOOKUP($A66,'Import Peak'!$A$3:FQ$99,173,FALSE())-VLOOKUP($A66,'Import Peak Change'!$A$106:FQ$202,173,FALSE())),0,(VLOOKUP($A66,'Import Peak'!$A$3:FQ$99,173,FALSE())-VLOOKUP($A66,'Import Peak Change'!$A$106:FQ$202,173,FALSE())))</f>
        <v>0</v>
      </c>
      <c r="FR66" s="193" t="n">
        <f aca="false">IF(ISERROR(VLOOKUP($A66,'Import Peak'!$A$3:FR$99,174,FALSE())-VLOOKUP($A66,'Import Peak Change'!$A$106:FR$202,174,FALSE())),0,(VLOOKUP($A66,'Import Peak'!$A$3:FR$99,174,FALSE())-VLOOKUP($A66,'Import Peak Change'!$A$106:FR$202,174,FALSE())))</f>
        <v>0</v>
      </c>
      <c r="FS66" s="193" t="n">
        <f aca="false">IF(ISERROR(VLOOKUP($A66,'Import Peak'!$A$3:FS$99,175,FALSE())-VLOOKUP($A66,'Import Peak Change'!$A$106:FS$202,175,FALSE())),0,(VLOOKUP($A66,'Import Peak'!$A$3:FS$99,175,FALSE())-VLOOKUP($A66,'Import Peak Change'!$A$106:FS$202,175,FALSE())))</f>
        <v>0</v>
      </c>
      <c r="FT66" s="193" t="n">
        <f aca="false">IF(ISERROR(VLOOKUP($A66,'Import Peak'!$A$3:FT$99,176,FALSE())-VLOOKUP($A66,'Import Peak Change'!$A$106:FT$202,176,FALSE())),0,(VLOOKUP($A66,'Import Peak'!$A$3:FT$99,176,FALSE())-VLOOKUP($A66,'Import Peak Change'!$A$106:FT$202,176,FALSE())))</f>
        <v>0</v>
      </c>
      <c r="FU66" s="193" t="n">
        <f aca="false">IF(ISERROR(VLOOKUP($A66,'Import Peak'!$A$3:FU$99,177,FALSE())-VLOOKUP($A66,'Import Peak Change'!$A$106:FU$202,177,FALSE())),0,(VLOOKUP($A66,'Import Peak'!$A$3:FU$99,177,FALSE())-VLOOKUP($A66,'Import Peak Change'!$A$106:FU$202,177,FALSE())))</f>
        <v>0</v>
      </c>
      <c r="FV66" s="193" t="n">
        <f aca="false">IF(ISERROR(VLOOKUP($A66,'Import Peak'!$A$3:FV$99,178,FALSE())-VLOOKUP($A66,'Import Peak Change'!$A$106:FV$202,178,FALSE())),0,(VLOOKUP($A66,'Import Peak'!$A$3:FV$99,178,FALSE())-VLOOKUP($A66,'Import Peak Change'!$A$106:FV$202,178,FALSE())))</f>
        <v>0</v>
      </c>
      <c r="FW66" s="193" t="n">
        <f aca="false">IF(ISERROR(VLOOKUP($A66,'Import Peak'!$A$3:FW$99,179,FALSE())-VLOOKUP($A66,'Import Peak Change'!$A$106:FW$202,179,FALSE())),0,(VLOOKUP($A66,'Import Peak'!$A$3:FW$99,179,FALSE())-VLOOKUP($A66,'Import Peak Change'!$A$106:FW$202,179,FALSE())))</f>
        <v>0</v>
      </c>
      <c r="FX66" s="193" t="n">
        <f aca="false">IF(ISERROR(VLOOKUP($A66,'Import Peak'!$A$3:FX$99,180,FALSE())-VLOOKUP($A66,'Import Peak Change'!$A$106:FX$202,180,FALSE())),0,(VLOOKUP($A66,'Import Peak'!$A$3:FX$99,180,FALSE())-VLOOKUP($A66,'Import Peak Change'!$A$106:FX$202,180,FALSE())))</f>
        <v>0</v>
      </c>
      <c r="FY66" s="193" t="n">
        <f aca="false">IF(ISERROR(VLOOKUP($A66,'Import Peak'!$A$3:FY$99,181,FALSE())-VLOOKUP($A66,'Import Peak Change'!$A$106:FY$202,181,FALSE())),0,(VLOOKUP($A66,'Import Peak'!$A$3:FY$99,181,FALSE())-VLOOKUP($A66,'Import Peak Change'!$A$106:FY$202,181,FALSE())))</f>
        <v>0</v>
      </c>
      <c r="FZ66" s="193" t="n">
        <f aca="false">IF(ISERROR(VLOOKUP($A66,'Import Peak'!$A$3:FZ$99,182,FALSE())-VLOOKUP($A66,'Import Peak Change'!$A$106:FZ$202,182,FALSE())),0,(VLOOKUP($A66,'Import Peak'!$A$3:FZ$99,182,FALSE())-VLOOKUP($A66,'Import Peak Change'!$A$106:FZ$202,182,FALSE())))</f>
        <v>0</v>
      </c>
      <c r="GA66" s="193" t="n">
        <f aca="false">IF(ISERROR(VLOOKUP($A66,'Import Peak'!$A$3:GA$99,183,FALSE())-VLOOKUP($A66,'Import Peak Change'!$A$106:GA$202,183,FALSE())),0,(VLOOKUP($A66,'Import Peak'!$A$3:GA$99,183,FALSE())-VLOOKUP($A66,'Import Peak Change'!$A$106:GA$202,183,FALSE())))</f>
        <v>0</v>
      </c>
      <c r="GB66" s="193" t="n">
        <f aca="false">IF(ISERROR(VLOOKUP($A66,'Import Peak'!$A$3:GB$99,184,FALSE())-VLOOKUP($A66,'Import Peak Change'!$A$106:GB$202,184,FALSE())),0,(VLOOKUP($A66,'Import Peak'!$A$3:GB$99,184,FALSE())-VLOOKUP($A66,'Import Peak Change'!$A$106:GB$202,184,FALSE())))</f>
        <v>0</v>
      </c>
      <c r="GC66" s="193" t="n">
        <f aca="false">IF(ISERROR(VLOOKUP($A66,'Import Peak'!$A$3:GC$99,185,FALSE())-VLOOKUP($A66,'Import Peak Change'!$A$106:GC$202,185,FALSE())),0,(VLOOKUP($A66,'Import Peak'!$A$3:GC$99,185,FALSE())-VLOOKUP($A66,'Import Peak Change'!$A$106:GC$202,185,FALSE())))</f>
        <v>0</v>
      </c>
      <c r="GD66" s="193" t="n">
        <f aca="false">IF(ISERROR(VLOOKUP($A66,'Import Peak'!$A$3:GD$99,186,FALSE())-VLOOKUP($A66,'Import Peak Change'!$A$106:GD$202,186,FALSE())),0,(VLOOKUP($A66,'Import Peak'!$A$3:GD$99,186,FALSE())-VLOOKUP($A66,'Import Peak Change'!$A$106:GD$202,186,FALSE())))</f>
        <v>0</v>
      </c>
      <c r="GE66" s="193" t="n">
        <f aca="false">IF(ISERROR(VLOOKUP($A66,'Import Peak'!$A$3:GE$99,187,FALSE())-VLOOKUP($A66,'Import Peak Change'!$A$106:GE$202,187,FALSE())),0,(VLOOKUP($A66,'Import Peak'!$A$3:GE$99,187,FALSE())-VLOOKUP($A66,'Import Peak Change'!$A$106:GE$202,187,FALSE())))</f>
        <v>0</v>
      </c>
      <c r="GF66" s="193" t="n">
        <f aca="false">IF(ISERROR(VLOOKUP($A66,'Import Peak'!$A$3:GF$99,188,FALSE())-VLOOKUP($A66,'Import Peak Change'!$A$106:GF$202,188,FALSE())),0,(VLOOKUP($A66,'Import Peak'!$A$3:GF$99,188,FALSE())-VLOOKUP($A66,'Import Peak Change'!$A$106:GF$202,188,FALSE())))</f>
        <v>0</v>
      </c>
      <c r="GG66" s="193" t="n">
        <f aca="false">IF(ISERROR(VLOOKUP($A66,'Import Peak'!$A$3:GG$99,189,FALSE())-VLOOKUP($A66,'Import Peak Change'!$A$106:GG$202,189,FALSE())),0,(VLOOKUP($A66,'Import Peak'!$A$3:GG$99,189,FALSE())-VLOOKUP($A66,'Import Peak Change'!$A$106:GG$202,189,FALSE())))</f>
        <v>0</v>
      </c>
      <c r="GH66" s="193" t="n">
        <f aca="false">IF(ISERROR(VLOOKUP($A66,'Import Peak'!$A$3:GH$99,190,FALSE())-VLOOKUP($A66,'Import Peak Change'!$A$106:GH$202,190,FALSE())),0,(VLOOKUP($A66,'Import Peak'!$A$3:GH$99,190,FALSE())-VLOOKUP($A66,'Import Peak Change'!$A$106:GH$202,190,FALSE())))</f>
        <v>0</v>
      </c>
      <c r="GI66" s="193" t="n">
        <f aca="false">IF(ISERROR(VLOOKUP($A66,'Import Peak'!$A$3:GI$99,191,FALSE())-VLOOKUP($A66,'Import Peak Change'!$A$106:GI$202,191,FALSE())),0,(VLOOKUP($A66,'Import Peak'!$A$3:GI$99,191,FALSE())-VLOOKUP($A66,'Import Peak Change'!$A$106:GI$202,191,FALSE())))</f>
        <v>0</v>
      </c>
      <c r="GJ66" s="193" t="n">
        <f aca="false">IF(ISERROR(VLOOKUP($A66,'Import Peak'!$A$3:GJ$99,192,FALSE())-VLOOKUP($A66,'Import Peak Change'!$A$106:GJ$202,192,FALSE())),0,(VLOOKUP($A66,'Import Peak'!$A$3:GJ$99,192,FALSE())-VLOOKUP($A66,'Import Peak Change'!$A$106:GJ$202,192,FALSE())))</f>
        <v>0</v>
      </c>
      <c r="GK66" s="193" t="n">
        <f aca="false">IF(ISERROR(VLOOKUP($A66,'Import Peak'!$A$3:GK$99,193,FALSE())-VLOOKUP($A66,'Import Peak Change'!$A$106:GK$202,193,FALSE())),0,(VLOOKUP($A66,'Import Peak'!$A$3:GK$99,193,FALSE())-VLOOKUP($A66,'Import Peak Change'!$A$106:GK$202,193,FALSE())))</f>
        <v>0</v>
      </c>
      <c r="GL66" s="193" t="n">
        <f aca="false">IF(ISERROR(VLOOKUP($A66,'Import Peak'!$A$3:GL$99,194,FALSE())-VLOOKUP($A66,'Import Peak Change'!$A$106:GL$202,194,FALSE())),0,(VLOOKUP($A66,'Import Peak'!$A$3:GL$99,194,FALSE())-VLOOKUP($A66,'Import Peak Change'!$A$106:GL$202,194,FALSE())))</f>
        <v>0</v>
      </c>
      <c r="GM66" s="193" t="n">
        <f aca="false">IF(ISERROR(VLOOKUP($A66,'Import Peak'!$A$3:GM$99,195,FALSE())-VLOOKUP($A66,'Import Peak Change'!$A$106:GM$202,195,FALSE())),0,(VLOOKUP($A66,'Import Peak'!$A$3:GM$99,195,FALSE())-VLOOKUP($A66,'Import Peak Change'!$A$106:GM$202,195,FALSE())))</f>
        <v>0</v>
      </c>
      <c r="GN66" s="193" t="n">
        <f aca="false">IF(ISERROR(VLOOKUP($A66,'Import Peak'!$A$3:GN$99,196,FALSE())-VLOOKUP($A66,'Import Peak Change'!$A$106:GN$202,196,FALSE())),0,(VLOOKUP($A66,'Import Peak'!$A$3:GN$99,196,FALSE())-VLOOKUP($A66,'Import Peak Change'!$A$106:GN$202,196,FALSE())))</f>
        <v>0</v>
      </c>
      <c r="GO66" s="193" t="n">
        <f aca="false">IF(ISERROR(VLOOKUP($A66,'Import Peak'!$A$3:GO$99,197,FALSE())-VLOOKUP($A66,'Import Peak Change'!$A$106:GO$202,197,FALSE())),0,(VLOOKUP($A66,'Import Peak'!$A$3:GO$99,197,FALSE())-VLOOKUP($A66,'Import Peak Change'!$A$106:GO$202,197,FALSE())))</f>
        <v>0</v>
      </c>
      <c r="GP66" s="193" t="n">
        <f aca="false">IF(ISERROR(VLOOKUP($A66,'Import Peak'!$A$3:GP$99,198,FALSE())-VLOOKUP($A66,'Import Peak Change'!$A$106:GP$202,198,FALSE())),0,(VLOOKUP($A66,'Import Peak'!$A$3:GP$99,198,FALSE())-VLOOKUP($A66,'Import Peak Change'!$A$106:GP$202,198,FALSE())))</f>
        <v>0</v>
      </c>
      <c r="GQ66" s="193" t="n">
        <f aca="false">IF(ISERROR(VLOOKUP($A66,'Import Peak'!$A$3:GQ$99,199,FALSE())-VLOOKUP($A66,'Import Peak Change'!$A$106:GQ$202,199,FALSE())),0,(VLOOKUP($A66,'Import Peak'!$A$3:GQ$99,199,FALSE())-VLOOKUP($A66,'Import Peak Change'!$A$106:GQ$202,199,FALSE())))</f>
        <v>0</v>
      </c>
      <c r="GR66" s="193" t="n">
        <f aca="false">IF(ISERROR(VLOOKUP($A66,'Import Peak'!$A$3:GR$99,200,FALSE())-VLOOKUP($A66,'Import Peak Change'!$A$106:GR$202,200,FALSE())),0,(VLOOKUP($A66,'Import Peak'!$A$3:GR$99,200,FALSE())-VLOOKUP($A66,'Import Peak Change'!$A$106:GR$202,200,FALSE())))</f>
        <v>0</v>
      </c>
      <c r="GS66" s="193" t="n">
        <f aca="false">IF(ISERROR(VLOOKUP($A66,'Import Peak'!$A$3:GS$99,201,FALSE())-VLOOKUP($A66,'Import Peak Change'!$A$106:GS$202,201,FALSE())),0,(VLOOKUP($A66,'Import Peak'!$A$3:GS$99,201,FALSE())-VLOOKUP($A66,'Import Peak Change'!$A$106:GS$202,201,FALSE())))</f>
        <v>0</v>
      </c>
      <c r="GT66" s="193" t="n">
        <f aca="false">IF(ISERROR(VLOOKUP($A66,'Import Peak'!$A$3:GT$99,202,FALSE())-VLOOKUP($A66,'Import Peak Change'!$A$106:GT$202,202,FALSE())),0,(VLOOKUP($A66,'Import Peak'!$A$3:GT$99,202,FALSE())-VLOOKUP($A66,'Import Peak Change'!$A$106:GT$202,202,FALSE())))</f>
        <v>0</v>
      </c>
      <c r="GU66" s="193" t="n">
        <f aca="false">IF(ISERROR(VLOOKUP($A66,'Import Peak'!$A$3:GU$99,203,FALSE())-VLOOKUP($A66,'Import Peak Change'!$A$106:GU$202,203,FALSE())),0,(VLOOKUP($A66,'Import Peak'!$A$3:GU$99,203,FALSE())-VLOOKUP($A66,'Import Peak Change'!$A$106:GU$202,203,FALSE())))</f>
        <v>0</v>
      </c>
      <c r="GV66" s="193" t="n">
        <f aca="false">IF(ISERROR(VLOOKUP($A66,'Import Peak'!$A$3:GV$99,204,FALSE())-VLOOKUP($A66,'Import Peak Change'!$A$106:GV$202,204,FALSE())),0,(VLOOKUP($A66,'Import Peak'!$A$3:GV$99,204,FALSE())-VLOOKUP($A66,'Import Peak Change'!$A$106:GV$202,204,FALSE())))</f>
        <v>0</v>
      </c>
      <c r="GW66" s="193" t="n">
        <f aca="false">IF(ISERROR(VLOOKUP($A66,'Import Peak'!$A$3:GW$99,205,FALSE())-VLOOKUP($A66,'Import Peak Change'!$A$106:GW$202,205,FALSE())),0,(VLOOKUP($A66,'Import Peak'!$A$3:GW$99,205,FALSE())-VLOOKUP($A66,'Import Peak Change'!$A$106:GW$202,205,FALSE())))</f>
        <v>0</v>
      </c>
      <c r="GX66" s="193" t="n">
        <f aca="false">IF(ISERROR(VLOOKUP($A66,'Import Peak'!$A$3:GX$99,206,FALSE())-VLOOKUP($A66,'Import Peak Change'!$A$106:GX$202,206,FALSE())),0,(VLOOKUP($A66,'Import Peak'!$A$3:GX$99,206,FALSE())-VLOOKUP($A66,'Import Peak Change'!$A$106:GX$202,206,FALSE())))</f>
        <v>0</v>
      </c>
      <c r="GY66" s="193" t="n">
        <f aca="false">IF(ISERROR(VLOOKUP($A66,'Import Peak'!$A$3:GY$99,207,FALSE())-VLOOKUP($A66,'Import Peak Change'!$A$106:GY$202,207,FALSE())),0,(VLOOKUP($A66,'Import Peak'!$A$3:GY$99,207,FALSE())-VLOOKUP($A66,'Import Peak Change'!$A$106:GY$202,207,FALSE())))</f>
        <v>0</v>
      </c>
      <c r="GZ66" s="193" t="n">
        <f aca="false">IF(ISERROR(VLOOKUP($A66,'Import Peak'!$A$3:GZ$99,208,FALSE())-VLOOKUP($A66,'Import Peak Change'!$A$106:GZ$202,208,FALSE())),0,(VLOOKUP($A66,'Import Peak'!$A$3:GZ$99,208,FALSE())-VLOOKUP($A66,'Import Peak Change'!$A$106:GZ$202,208,FALSE())))</f>
        <v>0</v>
      </c>
      <c r="HA66" s="193" t="n">
        <f aca="false">IF(ISERROR(VLOOKUP($A66,'Import Peak'!$A$3:HA$99,209,FALSE())-VLOOKUP($A66,'Import Peak Change'!$A$106:HA$202,209,FALSE())),0,(VLOOKUP($A66,'Import Peak'!$A$3:HA$99,209,FALSE())-VLOOKUP($A66,'Import Peak Change'!$A$106:HA$202,209,FALSE())))</f>
        <v>0</v>
      </c>
      <c r="HB66" s="193" t="n">
        <f aca="false">IF(ISERROR(VLOOKUP($A66,'Import Peak'!$A$3:HB$99,210,FALSE())-VLOOKUP($A66,'Import Peak Change'!$A$106:HB$202,210,FALSE())),0,(VLOOKUP($A66,'Import Peak'!$A$3:HB$99,210,FALSE())-VLOOKUP($A66,'Import Peak Change'!$A$106:HB$202,210,FALSE())))</f>
        <v>0</v>
      </c>
      <c r="HC66" s="193" t="n">
        <f aca="false">IF(ISERROR(VLOOKUP($A66,'Import Peak'!$A$3:HC$99,211,FALSE())-VLOOKUP($A66,'Import Peak Change'!$A$106:HC$202,211,FALSE())),0,(VLOOKUP($A66,'Import Peak'!$A$3:HC$99,211,FALSE())-VLOOKUP($A66,'Import Peak Change'!$A$106:HC$202,211,FALSE())))</f>
        <v>0</v>
      </c>
      <c r="HD66" s="193" t="n">
        <f aca="false">IF(ISERROR(VLOOKUP($A66,'Import Peak'!$A$3:HD$99,212,FALSE())-VLOOKUP($A66,'Import Peak Change'!$A$106:HD$202,212,FALSE())),0,(VLOOKUP($A66,'Import Peak'!$A$3:HD$99,212,FALSE())-VLOOKUP($A66,'Import Peak Change'!$A$106:HD$202,212,FALSE())))</f>
        <v>0</v>
      </c>
      <c r="HE66" s="193" t="n">
        <f aca="false">IF(ISERROR(VLOOKUP($A66,'Import Peak'!$A$3:HE$99,213,FALSE())-VLOOKUP($A66,'Import Peak Change'!$A$106:HE$202,213,FALSE())),0,(VLOOKUP($A66,'Import Peak'!$A$3:HE$99,213,FALSE())-VLOOKUP($A66,'Import Peak Change'!$A$106:HE$202,213,FALSE())))</f>
        <v>0</v>
      </c>
      <c r="HF66" s="193" t="n">
        <f aca="false">IF(ISERROR(VLOOKUP($A66,'Import Peak'!$A$3:HF$99,214,FALSE())-VLOOKUP($A66,'Import Peak Change'!$A$106:HF$202,214,FALSE())),0,(VLOOKUP($A66,'Import Peak'!$A$3:HF$99,214,FALSE())-VLOOKUP($A66,'Import Peak Change'!$A$106:HF$202,214,FALSE())))</f>
        <v>0</v>
      </c>
      <c r="HG66" s="193" t="n">
        <f aca="false">IF(ISERROR(VLOOKUP($A66,'Import Peak'!$A$3:HG$99,215,FALSE())-VLOOKUP($A66,'Import Peak Change'!$A$106:HG$202,215,FALSE())),0,(VLOOKUP($A66,'Import Peak'!$A$3:HG$99,215,FALSE())-VLOOKUP($A66,'Import Peak Change'!$A$106:HG$202,215,FALSE())))</f>
        <v>0</v>
      </c>
      <c r="HH66" s="193" t="n">
        <f aca="false">IF(ISERROR(VLOOKUP($A66,'Import Peak'!$A$3:HH$99,216,FALSE())-VLOOKUP($A66,'Import Peak Change'!$A$106:HH$202,216,FALSE())),0,(VLOOKUP($A66,'Import Peak'!$A$3:HH$99,216,FALSE())-VLOOKUP($A66,'Import Peak Change'!$A$106:HH$202,216,FALSE())))</f>
        <v>0</v>
      </c>
      <c r="HI66" s="193" t="n">
        <f aca="false">IF(ISERROR(VLOOKUP($A66,'Import Peak'!$A$3:HI$99,217,FALSE())-VLOOKUP($A66,'Import Peak Change'!$A$106:HI$202,217,FALSE())),0,(VLOOKUP($A66,'Import Peak'!$A$3:HI$99,217,FALSE())-VLOOKUP($A66,'Import Peak Change'!$A$106:HI$202,217,FALSE())))</f>
        <v>0</v>
      </c>
      <c r="HJ66" s="193" t="n">
        <f aca="false">IF(ISERROR(VLOOKUP($A66,'Import Peak'!$A$3:HJ$99,218,FALSE())-VLOOKUP($A66,'Import Peak Change'!$A$106:HJ$202,218,FALSE())),0,(VLOOKUP($A66,'Import Peak'!$A$3:HJ$99,218,FALSE())-VLOOKUP($A66,'Import Peak Change'!$A$106:HJ$202,218,FALSE())))</f>
        <v>0</v>
      </c>
      <c r="HK66" s="193" t="n">
        <f aca="false">IF(ISERROR(VLOOKUP($A66,'Import Peak'!$A$3:HK$99,219,FALSE())-VLOOKUP($A66,'Import Peak Change'!$A$106:HK$202,219,FALSE())),0,(VLOOKUP($A66,'Import Peak'!$A$3:HK$99,219,FALSE())-VLOOKUP($A66,'Import Peak Change'!$A$106:HK$202,219,FALSE())))</f>
        <v>0</v>
      </c>
      <c r="HL66" s="193" t="n">
        <f aca="false">IF(ISERROR(VLOOKUP($A66,'Import Peak'!$A$3:HL$99,220,FALSE())-VLOOKUP($A66,'Import Peak Change'!$A$106:HL$202,220,FALSE())),0,(VLOOKUP($A66,'Import Peak'!$A$3:HL$99,220,FALSE())-VLOOKUP($A66,'Import Peak Change'!$A$106:HL$202,220,FALSE())))</f>
        <v>0</v>
      </c>
      <c r="HM66" s="193" t="n">
        <f aca="false">IF(ISERROR(VLOOKUP($A66,'Import Peak'!$A$3:HM$99,221,FALSE())-VLOOKUP($A66,'Import Peak Change'!$A$106:HM$202,221,FALSE())),0,(VLOOKUP($A66,'Import Peak'!$A$3:HM$99,221,FALSE())-VLOOKUP($A66,'Import Peak Change'!$A$106:HM$202,221,FALSE())))</f>
        <v>0</v>
      </c>
      <c r="HN66" s="193" t="n">
        <f aca="false">IF(ISERROR(VLOOKUP($A66,'Import Peak'!$A$3:HN$99,222,FALSE())-VLOOKUP($A66,'Import Peak Change'!$A$106:HN$202,222,FALSE())),0,(VLOOKUP($A66,'Import Peak'!$A$3:HN$99,222,FALSE())-VLOOKUP($A66,'Import Peak Change'!$A$106:HN$202,222,FALSE())))</f>
        <v>0</v>
      </c>
      <c r="HO66" s="193" t="n">
        <f aca="false">IF(ISERROR(VLOOKUP($A66,'Import Peak'!$A$3:HO$99,223,FALSE())-VLOOKUP($A66,'Import Peak Change'!$A$106:HO$202,223,FALSE())),0,(VLOOKUP($A66,'Import Peak'!$A$3:HO$99,223,FALSE())-VLOOKUP($A66,'Import Peak Change'!$A$106:HO$202,223,FALSE())))</f>
        <v>0</v>
      </c>
      <c r="HP66" s="193" t="n">
        <f aca="false">IF(ISERROR(VLOOKUP($A66,'Import Peak'!$A$3:HP$99,224,FALSE())-VLOOKUP($A66,'Import Peak Change'!$A$106:HP$202,224,FALSE())),0,(VLOOKUP($A66,'Import Peak'!$A$3:HP$99,224,FALSE())-VLOOKUP($A66,'Import Peak Change'!$A$106:HP$202,224,FALSE())))</f>
        <v>0</v>
      </c>
      <c r="HQ66" s="193" t="n">
        <f aca="false">IF(ISERROR(VLOOKUP($A66,'Import Peak'!$A$3:HQ$99,225,FALSE())-VLOOKUP($A66,'Import Peak Change'!$A$106:HQ$202,225,FALSE())),0,(VLOOKUP($A66,'Import Peak'!$A$3:HQ$99,225,FALSE())-VLOOKUP($A66,'Import Peak Change'!$A$106:HQ$202,225,FALSE())))</f>
        <v>0</v>
      </c>
      <c r="HR66" s="193" t="n">
        <f aca="false">IF(ISERROR(VLOOKUP($A66,'Import Peak'!$A$3:HR$99,226,FALSE())-VLOOKUP($A66,'Import Peak Change'!$A$106:HR$202,226,FALSE())),0,(VLOOKUP($A66,'Import Peak'!$A$3:HR$99,226,FALSE())-VLOOKUP($A66,'Import Peak Change'!$A$106:HR$202,226,FALSE())))</f>
        <v>0</v>
      </c>
      <c r="HS66" s="193" t="n">
        <f aca="false">IF(ISERROR(VLOOKUP($A66,'Import Peak'!$A$3:HS$99,227,FALSE())-VLOOKUP($A66,'Import Peak Change'!$A$106:HS$202,227,FALSE())),0,(VLOOKUP($A66,'Import Peak'!$A$3:HS$99,227,FALSE())-VLOOKUP($A66,'Import Peak Change'!$A$106:HS$202,227,FALSE())))</f>
        <v>0</v>
      </c>
      <c r="HT66" s="193" t="n">
        <f aca="false">IF(ISERROR(VLOOKUP($A66,'Import Peak'!$A$3:HT$99,228,FALSE())-VLOOKUP($A66,'Import Peak Change'!$A$106:HT$202,228,FALSE())),0,(VLOOKUP($A66,'Import Peak'!$A$3:HT$99,228,FALSE())-VLOOKUP($A66,'Import Peak Change'!$A$106:HT$202,228,FALSE())))</f>
        <v>0</v>
      </c>
      <c r="HU66" s="193" t="n">
        <f aca="false">IF(ISERROR(VLOOKUP($A66,'Import Peak'!$A$3:HU$99,229,FALSE())-VLOOKUP($A66,'Import Peak Change'!$A$106:HU$202,229,FALSE())),0,(VLOOKUP($A66,'Import Peak'!$A$3:HU$99,229,FALSE())-VLOOKUP($A66,'Import Peak Change'!$A$106:HU$202,229,FALSE())))</f>
        <v>0</v>
      </c>
      <c r="HV66" s="193" t="n">
        <f aca="false">IF(ISERROR(VLOOKUP($A66,'Import Peak'!$A$3:HV$99,230,FALSE())-VLOOKUP($A66,'Import Peak Change'!$A$106:HV$202,230,FALSE())),0,(VLOOKUP($A66,'Import Peak'!$A$3:HV$99,230,FALSE())-VLOOKUP($A66,'Import Peak Change'!$A$106:HV$202,230,FALSE())))</f>
        <v>0</v>
      </c>
      <c r="HW66" s="193" t="n">
        <f aca="false">IF(ISERROR(VLOOKUP($A66,'Import Peak'!$A$3:HW$99,231,FALSE())-VLOOKUP($A66,'Import Peak Change'!$A$106:HW$202,231,FALSE())),0,(VLOOKUP($A66,'Import Peak'!$A$3:HW$99,231,FALSE())-VLOOKUP($A66,'Import Peak Change'!$A$106:HW$202,231,FALSE())))</f>
        <v>0</v>
      </c>
      <c r="HX66" s="193" t="n">
        <f aca="false">IF(ISERROR(VLOOKUP($A66,'Import Peak'!$A$3:HX$99,232,FALSE())-VLOOKUP($A66,'Import Peak Change'!$A$106:HX$202,232,FALSE())),0,(VLOOKUP($A66,'Import Peak'!$A$3:HX$99,232,FALSE())-VLOOKUP($A66,'Import Peak Change'!$A$106:HX$202,232,FALSE())))</f>
        <v>0</v>
      </c>
      <c r="HY66" s="193" t="n">
        <f aca="false">IF(ISERROR(VLOOKUP($A66,'Import Peak'!$A$3:HY$99,233,FALSE())-VLOOKUP($A66,'Import Peak Change'!$A$106:HY$202,233,FALSE())),0,(VLOOKUP($A66,'Import Peak'!$A$3:HY$99,233,FALSE())-VLOOKUP($A66,'Import Peak Change'!$A$106:HY$202,233,FALSE())))</f>
        <v>0</v>
      </c>
      <c r="HZ66" s="193" t="n">
        <f aca="false">IF(ISERROR(VLOOKUP($A66,'Import Peak'!$A$3:HZ$99,234,FALSE())-VLOOKUP($A66,'Import Peak Change'!$A$106:HZ$202,234,FALSE())),0,(VLOOKUP($A66,'Import Peak'!$A$3:HZ$99,234,FALSE())-VLOOKUP($A66,'Import Peak Change'!$A$106:HZ$202,234,FALSE())))</f>
        <v>0</v>
      </c>
      <c r="IA66" s="193" t="n">
        <f aca="false">IF(ISERROR(VLOOKUP($A66,'Import Peak'!$A$3:IA$99,235,FALSE())-VLOOKUP($A66,'Import Peak Change'!$A$106:IA$202,235,FALSE())),0,(VLOOKUP($A66,'Import Peak'!$A$3:IA$99,235,FALSE())-VLOOKUP($A66,'Import Peak Change'!$A$106:IA$202,235,FALSE())))</f>
        <v>0</v>
      </c>
      <c r="IB66" s="193" t="n">
        <f aca="false">IF(ISERROR(VLOOKUP($A66,'Import Peak'!$A$3:IB$99,236,FALSE())-VLOOKUP($A66,'Import Peak Change'!$A$106:IB$202,236,FALSE())),0,(VLOOKUP($A66,'Import Peak'!$A$3:IB$99,236,FALSE())-VLOOKUP($A66,'Import Peak Change'!$A$106:IB$202,236,FALSE())))</f>
        <v>0</v>
      </c>
      <c r="IC66" s="193" t="n">
        <f aca="false">IF(ISERROR(VLOOKUP($A66,'Import Peak'!$A$3:IC$99,237,FALSE())-VLOOKUP($A66,'Import Peak Change'!$A$106:IC$202,237,FALSE())),0,(VLOOKUP($A66,'Import Peak'!$A$3:IC$99,237,FALSE())-VLOOKUP($A66,'Import Peak Change'!$A$106:IC$202,237,FALSE())))</f>
        <v>0</v>
      </c>
      <c r="ID66" s="193" t="n">
        <f aca="false">IF(ISERROR(VLOOKUP($A66,'Import Peak'!$A$3:ID$99,238,FALSE())-VLOOKUP($A66,'Import Peak Change'!$A$106:ID$202,238,FALSE())),0,(VLOOKUP($A66,'Import Peak'!$A$3:ID$99,238,FALSE())-VLOOKUP($A66,'Import Peak Change'!$A$106:ID$202,238,FALSE())))</f>
        <v>0</v>
      </c>
      <c r="IE66" s="193" t="n">
        <f aca="false">IF(ISERROR(VLOOKUP($A66,'Import Peak'!$A$3:IE$99,239,FALSE())-VLOOKUP($A66,'Import Peak Change'!$A$106:IE$202,239,FALSE())),0,(VLOOKUP($A66,'Import Peak'!$A$3:IE$99,239,FALSE())-VLOOKUP($A66,'Import Peak Change'!$A$106:IE$202,239,FALSE())))</f>
        <v>0</v>
      </c>
    </row>
    <row r="67" customFormat="false" ht="12.75" hidden="false" customHeight="false" outlineLevel="0" collapsed="false">
      <c r="A67" s="201" t="str">
        <f aca="false">IF('Import Peak'!A64=0,"",'Import Peak'!A64)</f>
        <v/>
      </c>
      <c r="B67" s="193"/>
      <c r="C67" s="193"/>
      <c r="D67" s="193"/>
      <c r="E67" s="193"/>
      <c r="F67" s="193"/>
      <c r="G67" s="193" t="n">
        <f aca="false">IF(ISERROR(VLOOKUP($A67,'Import Peak'!$A$3:G$99,7,FALSE())-VLOOKUP($A67,'Import Peak Change'!$A$106:G$202,7,FALSE())),0,(VLOOKUP($A67,'Import Peak'!$A$3:G$99,7,FALSE())-VLOOKUP($A67,'Import Peak Change'!$A$106:G$202,7,FALSE())))</f>
        <v>0</v>
      </c>
      <c r="H67" s="193" t="n">
        <f aca="false">IF(ISERROR(VLOOKUP($A67,'Import Peak'!$A$3:H$99,8,FALSE())-VLOOKUP($A67,'Import Peak Change'!$A$106:H$202,8,FALSE())),0,(VLOOKUP($A67,'Import Peak'!$A$3:H$99,8,FALSE())-VLOOKUP($A67,'Import Peak Change'!$A$106:H$202,8,FALSE())))</f>
        <v>0</v>
      </c>
      <c r="I67" s="193" t="n">
        <f aca="false">IF(ISERROR(VLOOKUP($A67,'Import Peak'!$A$3:I$99,9,FALSE())-VLOOKUP($A67,'Import Peak Change'!$A$106:I$202,9,FALSE())),0,(VLOOKUP($A67,'Import Peak'!$A$3:I$99,9,FALSE())-VLOOKUP($A67,'Import Peak Change'!$A$106:I$202,9,FALSE())))</f>
        <v>0</v>
      </c>
      <c r="J67" s="193" t="n">
        <f aca="false">IF(ISERROR(VLOOKUP($A67,'Import Peak'!$A$3:J$99,10,FALSE())-VLOOKUP($A67,'Import Peak Change'!$A$106:J$202,10,FALSE())),0,(VLOOKUP($A67,'Import Peak'!$A$3:J$99,10,FALSE())-VLOOKUP($A67,'Import Peak Change'!$A$106:J$202,10,FALSE())))</f>
        <v>0</v>
      </c>
      <c r="K67" s="193" t="n">
        <f aca="false">IF(ISERROR(VLOOKUP($A67,'Import Peak'!$A$3:K$99,11,FALSE())-VLOOKUP($A67,'Import Peak Change'!$A$106:K$202,11,FALSE())),0,(VLOOKUP($A67,'Import Peak'!$A$3:K$99,11,FALSE())-VLOOKUP($A67,'Import Peak Change'!$A$106:K$202,11,FALSE())))</f>
        <v>0</v>
      </c>
      <c r="L67" s="193" t="n">
        <f aca="false">IF(ISERROR(VLOOKUP($A67,'Import Peak'!$A$3:L$99,12,FALSE())-VLOOKUP($A67,'Import Peak Change'!$A$106:L$202,12,FALSE())),0,(VLOOKUP($A67,'Import Peak'!$A$3:L$99,12,FALSE())-VLOOKUP($A67,'Import Peak Change'!$A$106:L$202,12,FALSE())))</f>
        <v>0</v>
      </c>
      <c r="M67" s="193" t="n">
        <f aca="false">IF(ISERROR(VLOOKUP($A67,'Import Peak'!$A$3:M$99,13,FALSE())-VLOOKUP($A67,'Import Peak Change'!$A$106:M$202,13,FALSE())),0,(VLOOKUP($A67,'Import Peak'!$A$3:M$99,13,FALSE())-VLOOKUP($A67,'Import Peak Change'!$A$106:M$202,13,FALSE())))</f>
        <v>0</v>
      </c>
      <c r="N67" s="193" t="n">
        <f aca="false">IF(ISERROR(VLOOKUP($A67,'Import Peak'!$A$3:N$99,14,FALSE())-VLOOKUP($A67,'Import Peak Change'!$A$106:N$202,14,FALSE())),0,(VLOOKUP($A67,'Import Peak'!$A$3:N$99,14,FALSE())-VLOOKUP($A67,'Import Peak Change'!$A$106:N$202,14,FALSE())))</f>
        <v>0</v>
      </c>
      <c r="O67" s="193" t="n">
        <f aca="false">IF(ISERROR(VLOOKUP($A67,'Import Peak'!$A$3:O$99,15,FALSE())-VLOOKUP($A67,'Import Peak Change'!$A$106:O$202,15,FALSE())),0,(VLOOKUP($A67,'Import Peak'!$A$3:O$99,15,FALSE())-VLOOKUP($A67,'Import Peak Change'!$A$106:O$202,15,FALSE())))</f>
        <v>0</v>
      </c>
      <c r="P67" s="193" t="n">
        <f aca="false">IF(ISERROR(VLOOKUP($A67,'Import Peak'!$A$3:P$99,16,FALSE())-VLOOKUP($A67,'Import Peak Change'!$A$106:P$202,16,FALSE())),0,(VLOOKUP($A67,'Import Peak'!$A$3:P$99,16,FALSE())-VLOOKUP($A67,'Import Peak Change'!$A$106:P$202,16,FALSE())))</f>
        <v>0</v>
      </c>
      <c r="Q67" s="193" t="n">
        <f aca="false">IF(ISERROR(VLOOKUP($A67,'Import Peak'!$A$3:Q$99,17,FALSE())-VLOOKUP($A67,'Import Peak Change'!$A$106:Q$202,17,FALSE())),0,(VLOOKUP($A67,'Import Peak'!$A$3:Q$99,17,FALSE())-VLOOKUP($A67,'Import Peak Change'!$A$106:Q$202,17,FALSE())))</f>
        <v>0</v>
      </c>
      <c r="R67" s="193" t="n">
        <f aca="false">IF(ISERROR(VLOOKUP($A67,'Import Peak'!$A$3:R$99,18,FALSE())-VLOOKUP($A67,'Import Peak Change'!$A$106:R$202,18,FALSE())),0,(VLOOKUP($A67,'Import Peak'!$A$3:R$99,18,FALSE())-VLOOKUP($A67,'Import Peak Change'!$A$106:R$202,18,FALSE())))</f>
        <v>0</v>
      </c>
      <c r="S67" s="193" t="n">
        <f aca="false">IF(ISERROR(VLOOKUP($A67,'Import Peak'!$A$3:S$99,19,FALSE())-VLOOKUP($A67,'Import Peak Change'!$A$106:S$202,19,FALSE())),0,(VLOOKUP($A67,'Import Peak'!$A$3:S$99,19,FALSE())-VLOOKUP($A67,'Import Peak Change'!$A$106:S$202,19,FALSE())))</f>
        <v>0</v>
      </c>
      <c r="T67" s="193" t="n">
        <f aca="false">IF(ISERROR(VLOOKUP($A67,'Import Peak'!$A$3:T$99,20,FALSE())-VLOOKUP($A67,'Import Peak Change'!$A$106:T$202,20,FALSE())),0,(VLOOKUP($A67,'Import Peak'!$A$3:T$99,20,FALSE())-VLOOKUP($A67,'Import Peak Change'!$A$106:T$202,20,FALSE())))</f>
        <v>0</v>
      </c>
      <c r="U67" s="193" t="n">
        <f aca="false">IF(ISERROR(VLOOKUP($A67,'Import Peak'!$A$3:U$99,21,FALSE())-VLOOKUP($A67,'Import Peak Change'!$A$106:U$202,21,FALSE())),0,(VLOOKUP($A67,'Import Peak'!$A$3:U$99,21,FALSE())-VLOOKUP($A67,'Import Peak Change'!$A$106:U$202,21,FALSE())))</f>
        <v>0</v>
      </c>
      <c r="V67" s="193" t="n">
        <f aca="false">IF(ISERROR(VLOOKUP($A67,'Import Peak'!$A$3:V$99,22,FALSE())-VLOOKUP($A67,'Import Peak Change'!$A$106:V$202,22,FALSE())),0,(VLOOKUP($A67,'Import Peak'!$A$3:V$99,22,FALSE())-VLOOKUP($A67,'Import Peak Change'!$A$106:V$202,22,FALSE())))</f>
        <v>0</v>
      </c>
      <c r="W67" s="193" t="n">
        <f aca="false">IF(ISERROR(VLOOKUP($A67,'Import Peak'!$A$3:W$99,23,FALSE())-VLOOKUP($A67,'Import Peak Change'!$A$106:W$202,23,FALSE())),0,(VLOOKUP($A67,'Import Peak'!$A$3:W$99,23,FALSE())-VLOOKUP($A67,'Import Peak Change'!$A$106:W$202,23,FALSE())))</f>
        <v>0</v>
      </c>
      <c r="X67" s="193" t="n">
        <f aca="false">IF(ISERROR(VLOOKUP($A67,'Import Peak'!$A$3:X$99,24,FALSE())-VLOOKUP($A67,'Import Peak Change'!$A$106:X$202,24,FALSE())),0,(VLOOKUP($A67,'Import Peak'!$A$3:X$99,24,FALSE())-VLOOKUP($A67,'Import Peak Change'!$A$106:X$202,24,FALSE())))</f>
        <v>0</v>
      </c>
      <c r="Y67" s="193" t="n">
        <f aca="false">IF(ISERROR(VLOOKUP($A67,'Import Peak'!$A$3:Y$99,25,FALSE())-VLOOKUP($A67,'Import Peak Change'!$A$106:Y$202,25,FALSE())),0,(VLOOKUP($A67,'Import Peak'!$A$3:Y$99,25,FALSE())-VLOOKUP($A67,'Import Peak Change'!$A$106:Y$202,25,FALSE())))</f>
        <v>0</v>
      </c>
      <c r="Z67" s="193" t="n">
        <f aca="false">IF(ISERROR(VLOOKUP($A67,'Import Peak'!$A$3:Z$99,26,FALSE())-VLOOKUP($A67,'Import Peak Change'!$A$106:Z$202,26,FALSE())),0,(VLOOKUP($A67,'Import Peak'!$A$3:Z$99,26,FALSE())-VLOOKUP($A67,'Import Peak Change'!$A$106:Z$202,26,FALSE())))</f>
        <v>0</v>
      </c>
      <c r="AA67" s="193" t="n">
        <f aca="false">IF(ISERROR(VLOOKUP($A67,'Import Peak'!$A$3:AA$99,27,FALSE())-VLOOKUP($A67,'Import Peak Change'!$A$106:AA$202,27,FALSE())),0,(VLOOKUP($A67,'Import Peak'!$A$3:AA$99,27,FALSE())-VLOOKUP($A67,'Import Peak Change'!$A$106:AA$202,27,FALSE())))</f>
        <v>0</v>
      </c>
      <c r="AB67" s="193" t="n">
        <f aca="false">IF(ISERROR(VLOOKUP($A67,'Import Peak'!$A$3:AB$99,28,FALSE())-VLOOKUP($A67,'Import Peak Change'!$A$106:AB$202,28,FALSE())),0,(VLOOKUP($A67,'Import Peak'!$A$3:AB$99,28,FALSE())-VLOOKUP($A67,'Import Peak Change'!$A$106:AB$202,28,FALSE())))</f>
        <v>0</v>
      </c>
      <c r="AC67" s="193" t="n">
        <f aca="false">IF(ISERROR(VLOOKUP($A67,'Import Peak'!$A$3:AC$99,29,FALSE())-VLOOKUP($A67,'Import Peak Change'!$A$106:AC$202,29,FALSE())),0,(VLOOKUP($A67,'Import Peak'!$A$3:AC$99,29,FALSE())-VLOOKUP($A67,'Import Peak Change'!$A$106:AC$202,29,FALSE())))</f>
        <v>0</v>
      </c>
      <c r="AD67" s="193" t="n">
        <f aca="false">IF(ISERROR(VLOOKUP($A67,'Import Peak'!$A$3:AD$99,30,FALSE())-VLOOKUP($A67,'Import Peak Change'!$A$106:AD$202,30,FALSE())),0,(VLOOKUP($A67,'Import Peak'!$A$3:AD$99,30,FALSE())-VLOOKUP($A67,'Import Peak Change'!$A$106:AD$202,30,FALSE())))</f>
        <v>0</v>
      </c>
      <c r="AE67" s="193" t="n">
        <f aca="false">IF(ISERROR(VLOOKUP($A67,'Import Peak'!$A$3:AE$99,31,FALSE())-VLOOKUP($A67,'Import Peak Change'!$A$106:AE$202,31,FALSE())),0,(VLOOKUP($A67,'Import Peak'!$A$3:AE$99,31,FALSE())-VLOOKUP($A67,'Import Peak Change'!$A$106:AE$202,31,FALSE())))</f>
        <v>0</v>
      </c>
      <c r="AF67" s="193" t="n">
        <f aca="false">IF(ISERROR(VLOOKUP($A67,'Import Peak'!$A$3:AF$99,32,FALSE())-VLOOKUP($A67,'Import Peak Change'!$A$106:AF$202,32,FALSE())),0,(VLOOKUP($A67,'Import Peak'!$A$3:AF$99,32,FALSE())-VLOOKUP($A67,'Import Peak Change'!$A$106:AF$202,32,FALSE())))</f>
        <v>0</v>
      </c>
      <c r="AG67" s="193" t="n">
        <f aca="false">IF(ISERROR(VLOOKUP($A67,'Import Peak'!$A$3:AG$99,33,FALSE())-VLOOKUP($A67,'Import Peak Change'!$A$106:AG$202,33,FALSE())),0,(VLOOKUP($A67,'Import Peak'!$A$3:AG$99,33,FALSE())-VLOOKUP($A67,'Import Peak Change'!$A$106:AG$202,33,FALSE())))</f>
        <v>0</v>
      </c>
      <c r="AH67" s="193" t="n">
        <f aca="false">IF(ISERROR(VLOOKUP($A67,'Import Peak'!$A$3:AH$99,34,FALSE())-VLOOKUP($A67,'Import Peak Change'!$A$106:AH$202,34,FALSE())),0,(VLOOKUP($A67,'Import Peak'!$A$3:AH$99,34,FALSE())-VLOOKUP($A67,'Import Peak Change'!$A$106:AH$202,34,FALSE())))</f>
        <v>0</v>
      </c>
      <c r="AI67" s="193" t="n">
        <f aca="false">IF(ISERROR(VLOOKUP($A67,'Import Peak'!$A$3:AI$99,35,FALSE())-VLOOKUP($A67,'Import Peak Change'!$A$106:AI$202,35,FALSE())),0,(VLOOKUP($A67,'Import Peak'!$A$3:AI$99,35,FALSE())-VLOOKUP($A67,'Import Peak Change'!$A$106:AI$202,35,FALSE())))</f>
        <v>0</v>
      </c>
      <c r="AJ67" s="193" t="n">
        <f aca="false">IF(ISERROR(VLOOKUP($A67,'Import Peak'!$A$3:AJ$99,36,FALSE())-VLOOKUP($A67,'Import Peak Change'!$A$106:AJ$202,36,FALSE())),0,(VLOOKUP($A67,'Import Peak'!$A$3:AJ$99,36,FALSE())-VLOOKUP($A67,'Import Peak Change'!$A$106:AJ$202,36,FALSE())))</f>
        <v>0</v>
      </c>
      <c r="AK67" s="193" t="n">
        <f aca="false">IF(ISERROR(VLOOKUP($A67,'Import Peak'!$A$3:AK$99,37,FALSE())-VLOOKUP($A67,'Import Peak Change'!$A$106:AK$202,37,FALSE())),0,(VLOOKUP($A67,'Import Peak'!$A$3:AK$99,37,FALSE())-VLOOKUP($A67,'Import Peak Change'!$A$106:AK$202,37,FALSE())))</f>
        <v>0</v>
      </c>
      <c r="AL67" s="193" t="n">
        <f aca="false">IF(ISERROR(VLOOKUP($A67,'Import Peak'!$A$3:AL$99,38,FALSE())-VLOOKUP($A67,'Import Peak Change'!$A$106:AL$202,38,FALSE())),0,(VLOOKUP($A67,'Import Peak'!$A$3:AL$99,38,FALSE())-VLOOKUP($A67,'Import Peak Change'!$A$106:AL$202,38,FALSE())))</f>
        <v>0</v>
      </c>
      <c r="AM67" s="193" t="n">
        <f aca="false">IF(ISERROR(VLOOKUP($A67,'Import Peak'!$A$3:AM$99,39,FALSE())-VLOOKUP($A67,'Import Peak Change'!$A$106:AM$202,39,FALSE())),0,(VLOOKUP($A67,'Import Peak'!$A$3:AM$99,39,FALSE())-VLOOKUP($A67,'Import Peak Change'!$A$106:AM$202,39,FALSE())))</f>
        <v>0</v>
      </c>
      <c r="AN67" s="193" t="n">
        <f aca="false">IF(ISERROR(VLOOKUP($A67,'Import Peak'!$A$3:AN$99,40,FALSE())-VLOOKUP($A67,'Import Peak Change'!$A$106:AN$202,40,FALSE())),0,(VLOOKUP($A67,'Import Peak'!$A$3:AN$99,40,FALSE())-VLOOKUP($A67,'Import Peak Change'!$A$106:AN$202,40,FALSE())))</f>
        <v>0</v>
      </c>
      <c r="AO67" s="193" t="n">
        <f aca="false">IF(ISERROR(VLOOKUP($A67,'Import Peak'!$A$3:AO$99,41,FALSE())-VLOOKUP($A67,'Import Peak Change'!$A$106:AO$202,41,FALSE())),0,(VLOOKUP($A67,'Import Peak'!$A$3:AO$99,41,FALSE())-VLOOKUP($A67,'Import Peak Change'!$A$106:AO$202,41,FALSE())))</f>
        <v>0</v>
      </c>
      <c r="AP67" s="193" t="n">
        <f aca="false">IF(ISERROR(VLOOKUP($A67,'Import Peak'!$A$3:AP$99,42,FALSE())-VLOOKUP($A67,'Import Peak Change'!$A$106:AP$202,42,FALSE())),0,(VLOOKUP($A67,'Import Peak'!$A$3:AP$99,42,FALSE())-VLOOKUP($A67,'Import Peak Change'!$A$106:AP$202,42,FALSE())))</f>
        <v>0</v>
      </c>
      <c r="AQ67" s="193" t="n">
        <f aca="false">IF(ISERROR(VLOOKUP($A67,'Import Peak'!$A$3:AQ$99,43,FALSE())-VLOOKUP($A67,'Import Peak Change'!$A$106:AQ$202,43,FALSE())),0,(VLOOKUP($A67,'Import Peak'!$A$3:AQ$99,43,FALSE())-VLOOKUP($A67,'Import Peak Change'!$A$106:AQ$202,43,FALSE())))</f>
        <v>0</v>
      </c>
      <c r="AR67" s="193" t="n">
        <f aca="false">IF(ISERROR(VLOOKUP($A67,'Import Peak'!$A$3:AR$99,44,FALSE())-VLOOKUP($A67,'Import Peak Change'!$A$106:AR$202,44,FALSE())),0,(VLOOKUP($A67,'Import Peak'!$A$3:AR$99,44,FALSE())-VLOOKUP($A67,'Import Peak Change'!$A$106:AR$202,44,FALSE())))</f>
        <v>0</v>
      </c>
      <c r="AS67" s="193" t="n">
        <f aca="false">IF(ISERROR(VLOOKUP($A67,'Import Peak'!$A$3:AS$99,45,FALSE())-VLOOKUP($A67,'Import Peak Change'!$A$106:AS$202,45,FALSE())),0,(VLOOKUP($A67,'Import Peak'!$A$3:AS$99,45,FALSE())-VLOOKUP($A67,'Import Peak Change'!$A$106:AS$202,45,FALSE())))</f>
        <v>0</v>
      </c>
      <c r="AT67" s="193" t="n">
        <f aca="false">IF(ISERROR(VLOOKUP($A67,'Import Peak'!$A$3:AT$99,46,FALSE())-VLOOKUP($A67,'Import Peak Change'!$A$106:AT$202,46,FALSE())),0,(VLOOKUP($A67,'Import Peak'!$A$3:AT$99,46,FALSE())-VLOOKUP($A67,'Import Peak Change'!$A$106:AT$202,46,FALSE())))</f>
        <v>0</v>
      </c>
      <c r="AU67" s="193" t="n">
        <f aca="false">IF(ISERROR(VLOOKUP($A67,'Import Peak'!$A$3:AU$99,47,FALSE())-VLOOKUP($A67,'Import Peak Change'!$A$106:AU$202,47,FALSE())),0,(VLOOKUP($A67,'Import Peak'!$A$3:AU$99,47,FALSE())-VLOOKUP($A67,'Import Peak Change'!$A$106:AU$202,47,FALSE())))</f>
        <v>0</v>
      </c>
      <c r="AV67" s="193" t="n">
        <f aca="false">IF(ISERROR(VLOOKUP($A67,'Import Peak'!$A$3:AV$99,48,FALSE())-VLOOKUP($A67,'Import Peak Change'!$A$106:AV$202,48,FALSE())),0,(VLOOKUP($A67,'Import Peak'!$A$3:AV$99,48,FALSE())-VLOOKUP($A67,'Import Peak Change'!$A$106:AV$202,48,FALSE())))</f>
        <v>0</v>
      </c>
      <c r="AW67" s="193" t="n">
        <f aca="false">IF(ISERROR(VLOOKUP($A67,'Import Peak'!$A$3:AW$99,49,FALSE())-VLOOKUP($A67,'Import Peak Change'!$A$106:AW$202,49,FALSE())),0,(VLOOKUP($A67,'Import Peak'!$A$3:AW$99,49,FALSE())-VLOOKUP($A67,'Import Peak Change'!$A$106:AW$202,49,FALSE())))</f>
        <v>0</v>
      </c>
      <c r="AX67" s="193" t="n">
        <f aca="false">IF(ISERROR(VLOOKUP($A67,'Import Peak'!$A$3:AX$99,50,FALSE())-VLOOKUP($A67,'Import Peak Change'!$A$106:AX$202,50,FALSE())),0,(VLOOKUP($A67,'Import Peak'!$A$3:AX$99,50,FALSE())-VLOOKUP($A67,'Import Peak Change'!$A$106:AX$202,50,FALSE())))</f>
        <v>0</v>
      </c>
      <c r="AY67" s="193" t="n">
        <f aca="false">IF(ISERROR(VLOOKUP($A67,'Import Peak'!$A$3:AY$99,51,FALSE())-VLOOKUP($A67,'Import Peak Change'!$A$106:AY$202,51,FALSE())),0,(VLOOKUP($A67,'Import Peak'!$A$3:AY$99,51,FALSE())-VLOOKUP($A67,'Import Peak Change'!$A$106:AY$202,51,FALSE())))</f>
        <v>0</v>
      </c>
      <c r="AZ67" s="193" t="n">
        <f aca="false">IF(ISERROR(VLOOKUP($A67,'Import Peak'!$A$3:AZ$99,52,FALSE())-VLOOKUP($A67,'Import Peak Change'!$A$106:AZ$202,52,FALSE())),0,(VLOOKUP($A67,'Import Peak'!$A$3:AZ$99,52,FALSE())-VLOOKUP($A67,'Import Peak Change'!$A$106:AZ$202,52,FALSE())))</f>
        <v>0</v>
      </c>
      <c r="BA67" s="193" t="n">
        <f aca="false">IF(ISERROR(VLOOKUP($A67,'Import Peak'!$A$3:BA$99,53,FALSE())-VLOOKUP($A67,'Import Peak Change'!$A$106:BA$202,53,FALSE())),0,(VLOOKUP($A67,'Import Peak'!$A$3:BA$99,53,FALSE())-VLOOKUP($A67,'Import Peak Change'!$A$106:BA$202,53,FALSE())))</f>
        <v>0</v>
      </c>
      <c r="BB67" s="193" t="n">
        <f aca="false">IF(ISERROR(VLOOKUP($A67,'Import Peak'!$A$3:BB$99,54,FALSE())-VLOOKUP($A67,'Import Peak Change'!$A$106:BB$202,54,FALSE())),0,(VLOOKUP($A67,'Import Peak'!$A$3:BB$99,54,FALSE())-VLOOKUP($A67,'Import Peak Change'!$A$106:BB$202,54,FALSE())))</f>
        <v>0</v>
      </c>
      <c r="BC67" s="193" t="n">
        <f aca="false">IF(ISERROR(VLOOKUP($A67,'Import Peak'!$A$3:BC$99,55,FALSE())-VLOOKUP($A67,'Import Peak Change'!$A$106:BC$202,55,FALSE())),0,(VLOOKUP($A67,'Import Peak'!$A$3:BC$99,55,FALSE())-VLOOKUP($A67,'Import Peak Change'!$A$106:BC$202,55,FALSE())))</f>
        <v>0</v>
      </c>
      <c r="BD67" s="193" t="n">
        <f aca="false">IF(ISERROR(VLOOKUP($A67,'Import Peak'!$A$3:BD$99,56,FALSE())-VLOOKUP($A67,'Import Peak Change'!$A$106:BD$202,56,FALSE())),0,(VLOOKUP($A67,'Import Peak'!$A$3:BD$99,56,FALSE())-VLOOKUP($A67,'Import Peak Change'!$A$106:BD$202,56,FALSE())))</f>
        <v>0</v>
      </c>
      <c r="BE67" s="193" t="n">
        <f aca="false">IF(ISERROR(VLOOKUP($A67,'Import Peak'!$A$3:BE$99,57,FALSE())-VLOOKUP($A67,'Import Peak Change'!$A$106:BE$202,57,FALSE())),0,(VLOOKUP($A67,'Import Peak'!$A$3:BE$99,57,FALSE())-VLOOKUP($A67,'Import Peak Change'!$A$106:BE$202,57,FALSE())))</f>
        <v>0</v>
      </c>
      <c r="BF67" s="193" t="n">
        <f aca="false">IF(ISERROR(VLOOKUP($A67,'Import Peak'!$A$3:BF$99,58,FALSE())-VLOOKUP($A67,'Import Peak Change'!$A$106:BF$202,58,FALSE())),0,(VLOOKUP($A67,'Import Peak'!$A$3:BF$99,58,FALSE())-VLOOKUP($A67,'Import Peak Change'!$A$106:BF$202,58,FALSE())))</f>
        <v>0</v>
      </c>
      <c r="BG67" s="193" t="n">
        <f aca="false">IF(ISERROR(VLOOKUP($A67,'Import Peak'!$A$3:BG$99,59,FALSE())-VLOOKUP($A67,'Import Peak Change'!$A$106:BG$202,59,FALSE())),0,(VLOOKUP($A67,'Import Peak'!$A$3:BG$99,59,FALSE())-VLOOKUP($A67,'Import Peak Change'!$A$106:BG$202,59,FALSE())))</f>
        <v>0</v>
      </c>
      <c r="BH67" s="193" t="n">
        <f aca="false">IF(ISERROR(VLOOKUP($A67,'Import Peak'!$A$3:BH$99,60,FALSE())-VLOOKUP($A67,'Import Peak Change'!$A$106:BH$202,60,FALSE())),0,(VLOOKUP($A67,'Import Peak'!$A$3:BH$99,60,FALSE())-VLOOKUP($A67,'Import Peak Change'!$A$106:BH$202,60,FALSE())))</f>
        <v>0</v>
      </c>
      <c r="BI67" s="193" t="n">
        <f aca="false">IF(ISERROR(VLOOKUP($A67,'Import Peak'!$A$3:BI$99,61,FALSE())-VLOOKUP($A67,'Import Peak Change'!$A$106:BI$202,61,FALSE())),0,(VLOOKUP($A67,'Import Peak'!$A$3:BI$99,61,FALSE())-VLOOKUP($A67,'Import Peak Change'!$A$106:BI$202,61,FALSE())))</f>
        <v>0</v>
      </c>
      <c r="BJ67" s="193" t="n">
        <f aca="false">IF(ISERROR(VLOOKUP($A67,'Import Peak'!$A$3:BJ$99,62,FALSE())-VLOOKUP($A67,'Import Peak Change'!$A$106:BJ$202,62,FALSE())),0,(VLOOKUP($A67,'Import Peak'!$A$3:BJ$99,62,FALSE())-VLOOKUP($A67,'Import Peak Change'!$A$106:BJ$202,62,FALSE())))</f>
        <v>0</v>
      </c>
      <c r="BK67" s="193" t="n">
        <f aca="false">IF(ISERROR(VLOOKUP($A67,'Import Peak'!$A$3:BK$99,63,FALSE())-VLOOKUP($A67,'Import Peak Change'!$A$106:BK$202,63,FALSE())),0,(VLOOKUP($A67,'Import Peak'!$A$3:BK$99,63,FALSE())-VLOOKUP($A67,'Import Peak Change'!$A$106:BK$202,63,FALSE())))</f>
        <v>0</v>
      </c>
      <c r="BL67" s="193" t="n">
        <f aca="false">IF(ISERROR(VLOOKUP($A67,'Import Peak'!$A$3:BL$99,64,FALSE())-VLOOKUP($A67,'Import Peak Change'!$A$106:BL$202,64,FALSE())),0,(VLOOKUP($A67,'Import Peak'!$A$3:BL$99,64,FALSE())-VLOOKUP($A67,'Import Peak Change'!$A$106:BL$202,64,FALSE())))</f>
        <v>0</v>
      </c>
      <c r="BM67" s="193" t="n">
        <f aca="false">IF(ISERROR(VLOOKUP($A67,'Import Peak'!$A$3:BM$99,65,FALSE())-VLOOKUP($A67,'Import Peak Change'!$A$106:BM$202,65,FALSE())),0,(VLOOKUP($A67,'Import Peak'!$A$3:BM$99,65,FALSE())-VLOOKUP($A67,'Import Peak Change'!$A$106:BM$202,65,FALSE())))</f>
        <v>0</v>
      </c>
      <c r="BN67" s="193" t="n">
        <f aca="false">IF(ISERROR(VLOOKUP($A67,'Import Peak'!$A$3:BN$99,66,FALSE())-VLOOKUP($A67,'Import Peak Change'!$A$106:BN$202,66,FALSE())),0,(VLOOKUP($A67,'Import Peak'!$A$3:BN$99,66,FALSE())-VLOOKUP($A67,'Import Peak Change'!$A$106:BN$202,66,FALSE())))</f>
        <v>0</v>
      </c>
      <c r="BO67" s="193" t="n">
        <f aca="false">IF(ISERROR(VLOOKUP($A67,'Import Peak'!$A$3:BO$99,67,FALSE())-VLOOKUP($A67,'Import Peak Change'!$A$106:BO$202,67,FALSE())),0,(VLOOKUP($A67,'Import Peak'!$A$3:BO$99,67,FALSE())-VLOOKUP($A67,'Import Peak Change'!$A$106:BO$202,67,FALSE())))</f>
        <v>0</v>
      </c>
      <c r="BP67" s="193" t="n">
        <f aca="false">IF(ISERROR(VLOOKUP($A67,'Import Peak'!$A$3:BP$99,68,FALSE())-VLOOKUP($A67,'Import Peak Change'!$A$106:BP$202,68,FALSE())),0,(VLOOKUP($A67,'Import Peak'!$A$3:BP$99,68,FALSE())-VLOOKUP($A67,'Import Peak Change'!$A$106:BP$202,68,FALSE())))</f>
        <v>0</v>
      </c>
      <c r="BQ67" s="193" t="n">
        <f aca="false">IF(ISERROR(VLOOKUP($A67,'Import Peak'!$A$3:BQ$99,69,FALSE())-VLOOKUP($A67,'Import Peak Change'!$A$106:BQ$202,69,FALSE())),0,(VLOOKUP($A67,'Import Peak'!$A$3:BQ$99,69,FALSE())-VLOOKUP($A67,'Import Peak Change'!$A$106:BQ$202,69,FALSE())))</f>
        <v>0</v>
      </c>
      <c r="BR67" s="193" t="n">
        <f aca="false">IF(ISERROR(VLOOKUP($A67,'Import Peak'!$A$3:BR$99,70,FALSE())-VLOOKUP($A67,'Import Peak Change'!$A$106:BR$202,70,FALSE())),0,(VLOOKUP($A67,'Import Peak'!$A$3:BR$99,70,FALSE())-VLOOKUP($A67,'Import Peak Change'!$A$106:BR$202,70,FALSE())))</f>
        <v>0</v>
      </c>
      <c r="BS67" s="193" t="n">
        <f aca="false">IF(ISERROR(VLOOKUP($A67,'Import Peak'!$A$3:BS$99,71,FALSE())-VLOOKUP($A67,'Import Peak Change'!$A$106:BS$202,71,FALSE())),0,(VLOOKUP($A67,'Import Peak'!$A$3:BS$99,71,FALSE())-VLOOKUP($A67,'Import Peak Change'!$A$106:BS$202,71,FALSE())))</f>
        <v>0</v>
      </c>
      <c r="BT67" s="193" t="n">
        <f aca="false">IF(ISERROR(VLOOKUP($A67,'Import Peak'!$A$3:BT$99,72,FALSE())-VLOOKUP($A67,'Import Peak Change'!$A$106:BT$202,72,FALSE())),0,(VLOOKUP($A67,'Import Peak'!$A$3:BT$99,72,FALSE())-VLOOKUP($A67,'Import Peak Change'!$A$106:BT$202,72,FALSE())))</f>
        <v>0</v>
      </c>
      <c r="BU67" s="193" t="n">
        <f aca="false">IF(ISERROR(VLOOKUP($A67,'Import Peak'!$A$3:BU$99,73,FALSE())-VLOOKUP($A67,'Import Peak Change'!$A$106:BU$202,73,FALSE())),0,(VLOOKUP($A67,'Import Peak'!$A$3:BU$99,73,FALSE())-VLOOKUP($A67,'Import Peak Change'!$A$106:BU$202,73,FALSE())))</f>
        <v>0</v>
      </c>
      <c r="BV67" s="193" t="n">
        <f aca="false">IF(ISERROR(VLOOKUP($A67,'Import Peak'!$A$3:BV$99,74,FALSE())-VLOOKUP($A67,'Import Peak Change'!$A$106:BV$202,74,FALSE())),0,(VLOOKUP($A67,'Import Peak'!$A$3:BV$99,74,FALSE())-VLOOKUP($A67,'Import Peak Change'!$A$106:BV$202,74,FALSE())))</f>
        <v>0</v>
      </c>
      <c r="BW67" s="193" t="n">
        <f aca="false">IF(ISERROR(VLOOKUP($A67,'Import Peak'!$A$3:BW$99,75,FALSE())-VLOOKUP($A67,'Import Peak Change'!$A$106:BW$202,75,FALSE())),0,(VLOOKUP($A67,'Import Peak'!$A$3:BW$99,75,FALSE())-VLOOKUP($A67,'Import Peak Change'!$A$106:BW$202,75,FALSE())))</f>
        <v>0</v>
      </c>
      <c r="BX67" s="193" t="n">
        <f aca="false">IF(ISERROR(VLOOKUP($A67,'Import Peak'!$A$3:BX$99,76,FALSE())-VLOOKUP($A67,'Import Peak Change'!$A$106:BX$202,76,FALSE())),0,(VLOOKUP($A67,'Import Peak'!$A$3:BX$99,76,FALSE())-VLOOKUP($A67,'Import Peak Change'!$A$106:BX$202,76,FALSE())))</f>
        <v>0</v>
      </c>
      <c r="BY67" s="193" t="n">
        <f aca="false">IF(ISERROR(VLOOKUP($A67,'Import Peak'!$A$3:BY$99,77,FALSE())-VLOOKUP($A67,'Import Peak Change'!$A$106:BY$202,77,FALSE())),0,(VLOOKUP($A67,'Import Peak'!$A$3:BY$99,77,FALSE())-VLOOKUP($A67,'Import Peak Change'!$A$106:BY$202,77,FALSE())))</f>
        <v>0</v>
      </c>
      <c r="BZ67" s="193" t="n">
        <f aca="false">IF(ISERROR(VLOOKUP($A67,'Import Peak'!$A$3:BZ$99,78,FALSE())-VLOOKUP($A67,'Import Peak Change'!$A$106:BZ$202,78,FALSE())),0,(VLOOKUP($A67,'Import Peak'!$A$3:BZ$99,78,FALSE())-VLOOKUP($A67,'Import Peak Change'!$A$106:BZ$202,78,FALSE())))</f>
        <v>0</v>
      </c>
      <c r="CA67" s="193" t="n">
        <f aca="false">IF(ISERROR(VLOOKUP($A67,'Import Peak'!$A$3:CA$99,79,FALSE())-VLOOKUP($A67,'Import Peak Change'!$A$106:CA$202,79,FALSE())),0,(VLOOKUP($A67,'Import Peak'!$A$3:CA$99,79,FALSE())-VLOOKUP($A67,'Import Peak Change'!$A$106:CA$202,79,FALSE())))</f>
        <v>0</v>
      </c>
      <c r="CB67" s="193" t="n">
        <f aca="false">IF(ISERROR(VLOOKUP($A67,'Import Peak'!$A$3:CB$99,80,FALSE())-VLOOKUP($A67,'Import Peak Change'!$A$106:CB$202,80,FALSE())),0,(VLOOKUP($A67,'Import Peak'!$A$3:CB$99,80,FALSE())-VLOOKUP($A67,'Import Peak Change'!$A$106:CB$202,80,FALSE())))</f>
        <v>0</v>
      </c>
      <c r="CC67" s="193" t="n">
        <f aca="false">IF(ISERROR(VLOOKUP($A67,'Import Peak'!$A$3:CC$99,81,FALSE())-VLOOKUP($A67,'Import Peak Change'!$A$106:CC$202,81,FALSE())),0,(VLOOKUP($A67,'Import Peak'!$A$3:CC$99,81,FALSE())-VLOOKUP($A67,'Import Peak Change'!$A$106:CC$202,81,FALSE())))</f>
        <v>0</v>
      </c>
      <c r="CD67" s="193" t="n">
        <f aca="false">IF(ISERROR(VLOOKUP($A67,'Import Peak'!$A$3:CD$99,82,FALSE())-VLOOKUP($A67,'Import Peak Change'!$A$106:CD$202,82,FALSE())),0,(VLOOKUP($A67,'Import Peak'!$A$3:CD$99,82,FALSE())-VLOOKUP($A67,'Import Peak Change'!$A$106:CD$202,82,FALSE())))</f>
        <v>0</v>
      </c>
      <c r="CE67" s="193" t="n">
        <f aca="false">IF(ISERROR(VLOOKUP($A67,'Import Peak'!$A$3:CE$99,83,FALSE())-VLOOKUP($A67,'Import Peak Change'!$A$106:CE$202,83,FALSE())),0,(VLOOKUP($A67,'Import Peak'!$A$3:CE$99,83,FALSE())-VLOOKUP($A67,'Import Peak Change'!$A$106:CE$202,83,FALSE())))</f>
        <v>0</v>
      </c>
      <c r="CF67" s="193" t="n">
        <f aca="false">IF(ISERROR(VLOOKUP($A67,'Import Peak'!$A$3:CF$99,84,FALSE())-VLOOKUP($A67,'Import Peak Change'!$A$106:CF$202,84,FALSE())),0,(VLOOKUP($A67,'Import Peak'!$A$3:CF$99,84,FALSE())-VLOOKUP($A67,'Import Peak Change'!$A$106:CF$202,84,FALSE())))</f>
        <v>0</v>
      </c>
      <c r="CG67" s="193" t="n">
        <f aca="false">IF(ISERROR(VLOOKUP($A67,'Import Peak'!$A$3:CG$99,85,FALSE())-VLOOKUP($A67,'Import Peak Change'!$A$106:CG$202,85,FALSE())),0,(VLOOKUP($A67,'Import Peak'!$A$3:CG$99,85,FALSE())-VLOOKUP($A67,'Import Peak Change'!$A$106:CG$202,85,FALSE())))</f>
        <v>0</v>
      </c>
      <c r="CH67" s="193" t="n">
        <f aca="false">IF(ISERROR(VLOOKUP($A67,'Import Peak'!$A$3:CH$99,86,FALSE())-VLOOKUP($A67,'Import Peak Change'!$A$106:CH$202,86,FALSE())),0,(VLOOKUP($A67,'Import Peak'!$A$3:CH$99,86,FALSE())-VLOOKUP($A67,'Import Peak Change'!$A$106:CH$202,86,FALSE())))</f>
        <v>0</v>
      </c>
      <c r="CI67" s="193" t="n">
        <f aca="false">IF(ISERROR(VLOOKUP($A67,'Import Peak'!$A$3:CI$99,87,FALSE())-VLOOKUP($A67,'Import Peak Change'!$A$106:CI$202,87,FALSE())),0,(VLOOKUP($A67,'Import Peak'!$A$3:CI$99,87,FALSE())-VLOOKUP($A67,'Import Peak Change'!$A$106:CI$202,87,FALSE())))</f>
        <v>0</v>
      </c>
      <c r="CJ67" s="193" t="n">
        <f aca="false">IF(ISERROR(VLOOKUP($A67,'Import Peak'!$A$3:CJ$99,88,FALSE())-VLOOKUP($A67,'Import Peak Change'!$A$106:CJ$202,88,FALSE())),0,(VLOOKUP($A67,'Import Peak'!$A$3:CJ$99,88,FALSE())-VLOOKUP($A67,'Import Peak Change'!$A$106:CJ$202,88,FALSE())))</f>
        <v>0</v>
      </c>
      <c r="CK67" s="193" t="n">
        <f aca="false">IF(ISERROR(VLOOKUP($A67,'Import Peak'!$A$3:CK$99,89,FALSE())-VLOOKUP($A67,'Import Peak Change'!$A$106:CK$202,89,FALSE())),0,(VLOOKUP($A67,'Import Peak'!$A$3:CK$99,89,FALSE())-VLOOKUP($A67,'Import Peak Change'!$A$106:CK$202,89,FALSE())))</f>
        <v>0</v>
      </c>
      <c r="CL67" s="193" t="n">
        <f aca="false">IF(ISERROR(VLOOKUP($A67,'Import Peak'!$A$3:CL$99,90,FALSE())-VLOOKUP($A67,'Import Peak Change'!$A$106:CL$202,90,FALSE())),0,(VLOOKUP($A67,'Import Peak'!$A$3:CL$99,90,FALSE())-VLOOKUP($A67,'Import Peak Change'!$A$106:CL$202,90,FALSE())))</f>
        <v>0</v>
      </c>
      <c r="CM67" s="193" t="n">
        <f aca="false">IF(ISERROR(VLOOKUP($A67,'Import Peak'!$A$3:CM$99,91,FALSE())-VLOOKUP($A67,'Import Peak Change'!$A$106:CM$202,91,FALSE())),0,(VLOOKUP($A67,'Import Peak'!$A$3:CM$99,91,FALSE())-VLOOKUP($A67,'Import Peak Change'!$A$106:CM$202,91,FALSE())))</f>
        <v>0</v>
      </c>
      <c r="CN67" s="193" t="n">
        <f aca="false">IF(ISERROR(VLOOKUP($A67,'Import Peak'!$A$3:CN$99,92,FALSE())-VLOOKUP($A67,'Import Peak Change'!$A$106:CN$202,92,FALSE())),0,(VLOOKUP($A67,'Import Peak'!$A$3:CN$99,92,FALSE())-VLOOKUP($A67,'Import Peak Change'!$A$106:CN$202,92,FALSE())))</f>
        <v>0</v>
      </c>
      <c r="CO67" s="193" t="n">
        <f aca="false">IF(ISERROR(VLOOKUP($A67,'Import Peak'!$A$3:CO$99,93,FALSE())-VLOOKUP($A67,'Import Peak Change'!$A$106:CO$202,93,FALSE())),0,(VLOOKUP($A67,'Import Peak'!$A$3:CO$99,93,FALSE())-VLOOKUP($A67,'Import Peak Change'!$A$106:CO$202,93,FALSE())))</f>
        <v>0</v>
      </c>
      <c r="CP67" s="193" t="n">
        <f aca="false">IF(ISERROR(VLOOKUP($A67,'Import Peak'!$A$3:CP$99,94,FALSE())-VLOOKUP($A67,'Import Peak Change'!$A$106:CP$202,94,FALSE())),0,(VLOOKUP($A67,'Import Peak'!$A$3:CP$99,94,FALSE())-VLOOKUP($A67,'Import Peak Change'!$A$106:CP$202,94,FALSE())))</f>
        <v>0</v>
      </c>
      <c r="CQ67" s="193" t="n">
        <f aca="false">IF(ISERROR(VLOOKUP($A67,'Import Peak'!$A$3:CQ$99,95,FALSE())-VLOOKUP($A67,'Import Peak Change'!$A$106:CQ$202,95,FALSE())),0,(VLOOKUP($A67,'Import Peak'!$A$3:CQ$99,95,FALSE())-VLOOKUP($A67,'Import Peak Change'!$A$106:CQ$202,95,FALSE())))</f>
        <v>0</v>
      </c>
      <c r="CR67" s="193" t="n">
        <f aca="false">IF(ISERROR(VLOOKUP($A67,'Import Peak'!$A$3:CR$99,96,FALSE())-VLOOKUP($A67,'Import Peak Change'!$A$106:CR$202,96,FALSE())),0,(VLOOKUP($A67,'Import Peak'!$A$3:CR$99,96,FALSE())-VLOOKUP($A67,'Import Peak Change'!$A$106:CR$202,96,FALSE())))</f>
        <v>0</v>
      </c>
      <c r="CS67" s="193" t="n">
        <f aca="false">IF(ISERROR(VLOOKUP($A67,'Import Peak'!$A$3:CS$99,97,FALSE())-VLOOKUP($A67,'Import Peak Change'!$A$106:CS$202,97,FALSE())),0,(VLOOKUP($A67,'Import Peak'!$A$3:CS$99,97,FALSE())-VLOOKUP($A67,'Import Peak Change'!$A$106:CS$202,97,FALSE())))</f>
        <v>0</v>
      </c>
      <c r="CT67" s="193" t="n">
        <f aca="false">IF(ISERROR(VLOOKUP($A67,'Import Peak'!$A$3:CT$99,98,FALSE())-VLOOKUP($A67,'Import Peak Change'!$A$106:CT$202,98,FALSE())),0,(VLOOKUP($A67,'Import Peak'!$A$3:CT$99,98,FALSE())-VLOOKUP($A67,'Import Peak Change'!$A$106:CT$202,98,FALSE())))</f>
        <v>0</v>
      </c>
      <c r="CU67" s="193" t="n">
        <f aca="false">IF(ISERROR(VLOOKUP($A67,'Import Peak'!$A$3:CU$99,99,FALSE())-VLOOKUP($A67,'Import Peak Change'!$A$106:CU$202,99,FALSE())),0,(VLOOKUP($A67,'Import Peak'!$A$3:CU$99,99,FALSE())-VLOOKUP($A67,'Import Peak Change'!$A$106:CU$202,99,FALSE())))</f>
        <v>0</v>
      </c>
      <c r="CV67" s="193" t="n">
        <f aca="false">IF(ISERROR(VLOOKUP($A67,'Import Peak'!$A$3:CV$99,100,FALSE())-VLOOKUP($A67,'Import Peak Change'!$A$106:CV$202,100,FALSE())),0,(VLOOKUP($A67,'Import Peak'!$A$3:CV$99,100,FALSE())-VLOOKUP($A67,'Import Peak Change'!$A$106:CV$202,100,FALSE())))</f>
        <v>0</v>
      </c>
      <c r="CW67" s="193" t="n">
        <f aca="false">IF(ISERROR(VLOOKUP($A67,'Import Peak'!$A$3:CW$99,101,FALSE())-VLOOKUP($A67,'Import Peak Change'!$A$106:CW$202,101,FALSE())),0,(VLOOKUP($A67,'Import Peak'!$A$3:CW$99,101,FALSE())-VLOOKUP($A67,'Import Peak Change'!$A$106:CW$202,101,FALSE())))</f>
        <v>0</v>
      </c>
      <c r="CX67" s="193" t="n">
        <f aca="false">IF(ISERROR(VLOOKUP($A67,'Import Peak'!$A$3:CX$99,102,FALSE())-VLOOKUP($A67,'Import Peak Change'!$A$106:CX$202,102,FALSE())),0,(VLOOKUP($A67,'Import Peak'!$A$3:CX$99,102,FALSE())-VLOOKUP($A67,'Import Peak Change'!$A$106:CX$202,102,FALSE())))</f>
        <v>0</v>
      </c>
      <c r="CY67" s="193" t="n">
        <f aca="false">IF(ISERROR(VLOOKUP($A67,'Import Peak'!$A$3:CY$99,103,FALSE())-VLOOKUP($A67,'Import Peak Change'!$A$106:CY$202,103,FALSE())),0,(VLOOKUP($A67,'Import Peak'!$A$3:CY$99,103,FALSE())-VLOOKUP($A67,'Import Peak Change'!$A$106:CY$202,103,FALSE())))</f>
        <v>0</v>
      </c>
      <c r="CZ67" s="193" t="n">
        <f aca="false">IF(ISERROR(VLOOKUP($A67,'Import Peak'!$A$3:CZ$99,104,FALSE())-VLOOKUP($A67,'Import Peak Change'!$A$106:CZ$202,104,FALSE())),0,(VLOOKUP($A67,'Import Peak'!$A$3:CZ$99,104,FALSE())-VLOOKUP($A67,'Import Peak Change'!$A$106:CZ$202,104,FALSE())))</f>
        <v>0</v>
      </c>
      <c r="DA67" s="193" t="n">
        <f aca="false">IF(ISERROR(VLOOKUP($A67,'Import Peak'!$A$3:DA$99,105,FALSE())-VLOOKUP($A67,'Import Peak Change'!$A$106:DA$202,105,FALSE())),0,(VLOOKUP($A67,'Import Peak'!$A$3:DA$99,105,FALSE())-VLOOKUP($A67,'Import Peak Change'!$A$106:DA$202,105,FALSE())))</f>
        <v>0</v>
      </c>
      <c r="DB67" s="193" t="n">
        <f aca="false">IF(ISERROR(VLOOKUP($A67,'Import Peak'!$A$3:DB$99,106,FALSE())-VLOOKUP($A67,'Import Peak Change'!$A$106:DB$202,106,FALSE())),0,(VLOOKUP($A67,'Import Peak'!$A$3:DB$99,106,FALSE())-VLOOKUP($A67,'Import Peak Change'!$A$106:DB$202,106,FALSE())))</f>
        <v>0</v>
      </c>
      <c r="DC67" s="193" t="n">
        <f aca="false">IF(ISERROR(VLOOKUP($A67,'Import Peak'!$A$3:DC$99,107,FALSE())-VLOOKUP($A67,'Import Peak Change'!$A$106:DC$202,107,FALSE())),0,(VLOOKUP($A67,'Import Peak'!$A$3:DC$99,107,FALSE())-VLOOKUP($A67,'Import Peak Change'!$A$106:DC$202,107,FALSE())))</f>
        <v>0</v>
      </c>
      <c r="DD67" s="193" t="n">
        <f aca="false">IF(ISERROR(VLOOKUP($A67,'Import Peak'!$A$3:DD$99,108,FALSE())-VLOOKUP($A67,'Import Peak Change'!$A$106:DD$202,108,FALSE())),0,(VLOOKUP($A67,'Import Peak'!$A$3:DD$99,108,FALSE())-VLOOKUP($A67,'Import Peak Change'!$A$106:DD$202,108,FALSE())))</f>
        <v>0</v>
      </c>
      <c r="DE67" s="193" t="n">
        <f aca="false">IF(ISERROR(VLOOKUP($A67,'Import Peak'!$A$3:DE$99,109,FALSE())-VLOOKUP($A67,'Import Peak Change'!$A$106:DE$202,109,FALSE())),0,(VLOOKUP($A67,'Import Peak'!$A$3:DE$99,109,FALSE())-VLOOKUP($A67,'Import Peak Change'!$A$106:DE$202,109,FALSE())))</f>
        <v>0</v>
      </c>
      <c r="DF67" s="193" t="n">
        <f aca="false">IF(ISERROR(VLOOKUP($A67,'Import Peak'!$A$3:DF$99,110,FALSE())-VLOOKUP($A67,'Import Peak Change'!$A$106:DF$202,110,FALSE())),0,(VLOOKUP($A67,'Import Peak'!$A$3:DF$99,110,FALSE())-VLOOKUP($A67,'Import Peak Change'!$A$106:DF$202,110,FALSE())))</f>
        <v>0</v>
      </c>
      <c r="DG67" s="193" t="n">
        <f aca="false">IF(ISERROR(VLOOKUP($A67,'Import Peak'!$A$3:DG$99,111,FALSE())-VLOOKUP($A67,'Import Peak Change'!$A$106:DG$202,111,FALSE())),0,(VLOOKUP($A67,'Import Peak'!$A$3:DG$99,111,FALSE())-VLOOKUP($A67,'Import Peak Change'!$A$106:DG$202,111,FALSE())))</f>
        <v>0</v>
      </c>
      <c r="DH67" s="193" t="n">
        <f aca="false">IF(ISERROR(VLOOKUP($A67,'Import Peak'!$A$3:DH$99,112,FALSE())-VLOOKUP($A67,'Import Peak Change'!$A$106:DH$202,112,FALSE())),0,(VLOOKUP($A67,'Import Peak'!$A$3:DH$99,112,FALSE())-VLOOKUP($A67,'Import Peak Change'!$A$106:DH$202,112,FALSE())))</f>
        <v>0</v>
      </c>
      <c r="DI67" s="193" t="n">
        <f aca="false">IF(ISERROR(VLOOKUP($A67,'Import Peak'!$A$3:DI$99,113,FALSE())-VLOOKUP($A67,'Import Peak Change'!$A$106:DI$202,113,FALSE())),0,(VLOOKUP($A67,'Import Peak'!$A$3:DI$99,113,FALSE())-VLOOKUP($A67,'Import Peak Change'!$A$106:DI$202,113,FALSE())))</f>
        <v>0</v>
      </c>
      <c r="DJ67" s="193" t="n">
        <f aca="false">IF(ISERROR(VLOOKUP($A67,'Import Peak'!$A$3:DJ$99,114,FALSE())-VLOOKUP($A67,'Import Peak Change'!$A$106:DJ$202,114,FALSE())),0,(VLOOKUP($A67,'Import Peak'!$A$3:DJ$99,114,FALSE())-VLOOKUP($A67,'Import Peak Change'!$A$106:DJ$202,114,FALSE())))</f>
        <v>0</v>
      </c>
      <c r="DK67" s="193" t="n">
        <f aca="false">IF(ISERROR(VLOOKUP($A67,'Import Peak'!$A$3:DK$99,115,FALSE())-VLOOKUP($A67,'Import Peak Change'!$A$106:DK$202,115,FALSE())),0,(VLOOKUP($A67,'Import Peak'!$A$3:DK$99,115,FALSE())-VLOOKUP($A67,'Import Peak Change'!$A$106:DK$202,115,FALSE())))</f>
        <v>0</v>
      </c>
      <c r="DL67" s="193" t="n">
        <f aca="false">IF(ISERROR(VLOOKUP($A67,'Import Peak'!$A$3:DL$99,116,FALSE())-VLOOKUP($A67,'Import Peak Change'!$A$106:DL$202,116,FALSE())),0,(VLOOKUP($A67,'Import Peak'!$A$3:DL$99,116,FALSE())-VLOOKUP($A67,'Import Peak Change'!$A$106:DL$202,116,FALSE())))</f>
        <v>0</v>
      </c>
      <c r="DM67" s="193" t="n">
        <f aca="false">IF(ISERROR(VLOOKUP($A67,'Import Peak'!$A$3:DM$99,117,FALSE())-VLOOKUP($A67,'Import Peak Change'!$A$106:DM$202,117,FALSE())),0,(VLOOKUP($A67,'Import Peak'!$A$3:DM$99,117,FALSE())-VLOOKUP($A67,'Import Peak Change'!$A$106:DM$202,117,FALSE())))</f>
        <v>0</v>
      </c>
      <c r="DN67" s="193" t="n">
        <f aca="false">IF(ISERROR(VLOOKUP($A67,'Import Peak'!$A$3:DN$99,118,FALSE())-VLOOKUP($A67,'Import Peak Change'!$A$106:DN$202,118,FALSE())),0,(VLOOKUP($A67,'Import Peak'!$A$3:DN$99,118,FALSE())-VLOOKUP($A67,'Import Peak Change'!$A$106:DN$202,118,FALSE())))</f>
        <v>0</v>
      </c>
      <c r="DO67" s="193" t="n">
        <f aca="false">IF(ISERROR(VLOOKUP($A67,'Import Peak'!$A$3:DO$99,119,FALSE())-VLOOKUP($A67,'Import Peak Change'!$A$106:DO$202,119,FALSE())),0,(VLOOKUP($A67,'Import Peak'!$A$3:DO$99,119,FALSE())-VLOOKUP($A67,'Import Peak Change'!$A$106:DO$202,119,FALSE())))</f>
        <v>0</v>
      </c>
      <c r="DP67" s="193" t="n">
        <f aca="false">IF(ISERROR(VLOOKUP($A67,'Import Peak'!$A$3:DP$99,120,FALSE())-VLOOKUP($A67,'Import Peak Change'!$A$106:DP$202,120,FALSE())),0,(VLOOKUP($A67,'Import Peak'!$A$3:DP$99,120,FALSE())-VLOOKUP($A67,'Import Peak Change'!$A$106:DP$202,120,FALSE())))</f>
        <v>0</v>
      </c>
      <c r="DQ67" s="193" t="n">
        <f aca="false">IF(ISERROR(VLOOKUP($A67,'Import Peak'!$A$3:DQ$99,121,FALSE())-VLOOKUP($A67,'Import Peak Change'!$A$106:DQ$202,121,FALSE())),0,(VLOOKUP($A67,'Import Peak'!$A$3:DQ$99,121,FALSE())-VLOOKUP($A67,'Import Peak Change'!$A$106:DQ$202,121,FALSE())))</f>
        <v>0</v>
      </c>
      <c r="DR67" s="193" t="n">
        <f aca="false">IF(ISERROR(VLOOKUP($A67,'Import Peak'!$A$3:DR$99,122,FALSE())-VLOOKUP($A67,'Import Peak Change'!$A$106:DR$202,122,FALSE())),0,(VLOOKUP($A67,'Import Peak'!$A$3:DR$99,122,FALSE())-VLOOKUP($A67,'Import Peak Change'!$A$106:DR$202,122,FALSE())))</f>
        <v>0</v>
      </c>
      <c r="DS67" s="193" t="n">
        <f aca="false">IF(ISERROR(VLOOKUP($A67,'Import Peak'!$A$3:DS$99,123,FALSE())-VLOOKUP($A67,'Import Peak Change'!$A$106:DS$202,123,FALSE())),0,(VLOOKUP($A67,'Import Peak'!$A$3:DS$99,123,FALSE())-VLOOKUP($A67,'Import Peak Change'!$A$106:DS$202,123,FALSE())))</f>
        <v>0</v>
      </c>
      <c r="DT67" s="193" t="n">
        <f aca="false">IF(ISERROR(VLOOKUP($A67,'Import Peak'!$A$3:DT$99,124,FALSE())-VLOOKUP($A67,'Import Peak Change'!$A$106:DT$202,124,FALSE())),0,(VLOOKUP($A67,'Import Peak'!$A$3:DT$99,124,FALSE())-VLOOKUP($A67,'Import Peak Change'!$A$106:DT$202,124,FALSE())))</f>
        <v>0</v>
      </c>
      <c r="DU67" s="193" t="n">
        <f aca="false">IF(ISERROR(VLOOKUP($A67,'Import Peak'!$A$3:DU$99,125,FALSE())-VLOOKUP($A67,'Import Peak Change'!$A$106:DU$202,125,FALSE())),0,(VLOOKUP($A67,'Import Peak'!$A$3:DU$99,125,FALSE())-VLOOKUP($A67,'Import Peak Change'!$A$106:DU$202,125,FALSE())))</f>
        <v>0</v>
      </c>
      <c r="DV67" s="193" t="n">
        <f aca="false">IF(ISERROR(VLOOKUP($A67,'Import Peak'!$A$3:DV$99,126,FALSE())-VLOOKUP($A67,'Import Peak Change'!$A$106:DV$202,126,FALSE())),0,(VLOOKUP($A67,'Import Peak'!$A$3:DV$99,126,FALSE())-VLOOKUP($A67,'Import Peak Change'!$A$106:DV$202,126,FALSE())))</f>
        <v>0</v>
      </c>
      <c r="DW67" s="193" t="n">
        <f aca="false">IF(ISERROR(VLOOKUP($A67,'Import Peak'!$A$3:DW$99,127,FALSE())-VLOOKUP($A67,'Import Peak Change'!$A$106:DW$202,127,FALSE())),0,(VLOOKUP($A67,'Import Peak'!$A$3:DW$99,127,FALSE())-VLOOKUP($A67,'Import Peak Change'!$A$106:DW$202,127,FALSE())))</f>
        <v>0</v>
      </c>
      <c r="DX67" s="193" t="n">
        <f aca="false">IF(ISERROR(VLOOKUP($A67,'Import Peak'!$A$3:DX$99,128,FALSE())-VLOOKUP($A67,'Import Peak Change'!$A$106:DX$202,128,FALSE())),0,(VLOOKUP($A67,'Import Peak'!$A$3:DX$99,128,FALSE())-VLOOKUP($A67,'Import Peak Change'!$A$106:DX$202,128,FALSE())))</f>
        <v>0</v>
      </c>
      <c r="DY67" s="193" t="n">
        <f aca="false">IF(ISERROR(VLOOKUP($A67,'Import Peak'!$A$3:DY$99,129,FALSE())-VLOOKUP($A67,'Import Peak Change'!$A$106:DY$202,129,FALSE())),0,(VLOOKUP($A67,'Import Peak'!$A$3:DY$99,129,FALSE())-VLOOKUP($A67,'Import Peak Change'!$A$106:DY$202,129,FALSE())))</f>
        <v>0</v>
      </c>
      <c r="DZ67" s="193" t="n">
        <f aca="false">IF(ISERROR(VLOOKUP($A67,'Import Peak'!$A$3:DZ$99,130,FALSE())-VLOOKUP($A67,'Import Peak Change'!$A$106:DZ$202,130,FALSE())),0,(VLOOKUP($A67,'Import Peak'!$A$3:DZ$99,130,FALSE())-VLOOKUP($A67,'Import Peak Change'!$A$106:DZ$202,130,FALSE())))</f>
        <v>0</v>
      </c>
      <c r="EA67" s="193" t="n">
        <f aca="false">IF(ISERROR(VLOOKUP($A67,'Import Peak'!$A$3:EA$99,131,FALSE())-VLOOKUP($A67,'Import Peak Change'!$A$106:EA$202,131,FALSE())),0,(VLOOKUP($A67,'Import Peak'!$A$3:EA$99,131,FALSE())-VLOOKUP($A67,'Import Peak Change'!$A$106:EA$202,131,FALSE())))</f>
        <v>0</v>
      </c>
      <c r="EB67" s="193" t="n">
        <f aca="false">IF(ISERROR(VLOOKUP($A67,'Import Peak'!$A$3:EB$99,132,FALSE())-VLOOKUP($A67,'Import Peak Change'!$A$106:EB$202,132,FALSE())),0,(VLOOKUP($A67,'Import Peak'!$A$3:EB$99,132,FALSE())-VLOOKUP($A67,'Import Peak Change'!$A$106:EB$202,132,FALSE())))</f>
        <v>0</v>
      </c>
      <c r="EC67" s="193" t="n">
        <f aca="false">IF(ISERROR(VLOOKUP($A67,'Import Peak'!$A$3:EC$99,133,FALSE())-VLOOKUP($A67,'Import Peak Change'!$A$106:EC$202,133,FALSE())),0,(VLOOKUP($A67,'Import Peak'!$A$3:EC$99,133,FALSE())-VLOOKUP($A67,'Import Peak Change'!$A$106:EC$202,133,FALSE())))</f>
        <v>0</v>
      </c>
      <c r="ED67" s="193" t="n">
        <f aca="false">IF(ISERROR(VLOOKUP($A67,'Import Peak'!$A$3:ED$99,134,FALSE())-VLOOKUP($A67,'Import Peak Change'!$A$106:ED$202,134,FALSE())),0,(VLOOKUP($A67,'Import Peak'!$A$3:ED$99,134,FALSE())-VLOOKUP($A67,'Import Peak Change'!$A$106:ED$202,134,FALSE())))</f>
        <v>0</v>
      </c>
      <c r="EE67" s="193" t="n">
        <f aca="false">IF(ISERROR(VLOOKUP($A67,'Import Peak'!$A$3:EE$99,135,FALSE())-VLOOKUP($A67,'Import Peak Change'!$A$106:EE$202,135,FALSE())),0,(VLOOKUP($A67,'Import Peak'!$A$3:EE$99,135,FALSE())-VLOOKUP($A67,'Import Peak Change'!$A$106:EE$202,135,FALSE())))</f>
        <v>0</v>
      </c>
      <c r="EF67" s="193" t="n">
        <f aca="false">IF(ISERROR(VLOOKUP($A67,'Import Peak'!$A$3:EF$99,136,FALSE())-VLOOKUP($A67,'Import Peak Change'!$A$106:EF$202,136,FALSE())),0,(VLOOKUP($A67,'Import Peak'!$A$3:EF$99,136,FALSE())-VLOOKUP($A67,'Import Peak Change'!$A$106:EF$202,136,FALSE())))</f>
        <v>0</v>
      </c>
      <c r="EG67" s="193" t="n">
        <f aca="false">IF(ISERROR(VLOOKUP($A67,'Import Peak'!$A$3:EG$99,137,FALSE())-VLOOKUP($A67,'Import Peak Change'!$A$106:EG$202,137,FALSE())),0,(VLOOKUP($A67,'Import Peak'!$A$3:EG$99,137,FALSE())-VLOOKUP($A67,'Import Peak Change'!$A$106:EG$202,137,FALSE())))</f>
        <v>0</v>
      </c>
      <c r="EH67" s="193" t="n">
        <f aca="false">IF(ISERROR(VLOOKUP($A67,'Import Peak'!$A$3:EH$99,138,FALSE())-VLOOKUP($A67,'Import Peak Change'!$A$106:EH$202,138,FALSE())),0,(VLOOKUP($A67,'Import Peak'!$A$3:EH$99,138,FALSE())-VLOOKUP($A67,'Import Peak Change'!$A$106:EH$202,138,FALSE())))</f>
        <v>0</v>
      </c>
      <c r="EI67" s="193" t="n">
        <f aca="false">IF(ISERROR(VLOOKUP($A67,'Import Peak'!$A$3:EI$99,139,FALSE())-VLOOKUP($A67,'Import Peak Change'!$A$106:EI$202,139,FALSE())),0,(VLOOKUP($A67,'Import Peak'!$A$3:EI$99,139,FALSE())-VLOOKUP($A67,'Import Peak Change'!$A$106:EI$202,139,FALSE())))</f>
        <v>0</v>
      </c>
      <c r="EJ67" s="193" t="n">
        <f aca="false">IF(ISERROR(VLOOKUP($A67,'Import Peak'!$A$3:EJ$99,140,FALSE())-VLOOKUP($A67,'Import Peak Change'!$A$106:EJ$202,140,FALSE())),0,(VLOOKUP($A67,'Import Peak'!$A$3:EJ$99,140,FALSE())-VLOOKUP($A67,'Import Peak Change'!$A$106:EJ$202,140,FALSE())))</f>
        <v>0</v>
      </c>
      <c r="EK67" s="193" t="n">
        <f aca="false">IF(ISERROR(VLOOKUP($A67,'Import Peak'!$A$3:EK$99,141,FALSE())-VLOOKUP($A67,'Import Peak Change'!$A$106:EK$202,141,FALSE())),0,(VLOOKUP($A67,'Import Peak'!$A$3:EK$99,141,FALSE())-VLOOKUP($A67,'Import Peak Change'!$A$106:EK$202,141,FALSE())))</f>
        <v>0</v>
      </c>
      <c r="EL67" s="193" t="n">
        <f aca="false">IF(ISERROR(VLOOKUP($A67,'Import Peak'!$A$3:EL$99,142,FALSE())-VLOOKUP($A67,'Import Peak Change'!$A$106:EL$202,142,FALSE())),0,(VLOOKUP($A67,'Import Peak'!$A$3:EL$99,142,FALSE())-VLOOKUP($A67,'Import Peak Change'!$A$106:EL$202,142,FALSE())))</f>
        <v>0</v>
      </c>
      <c r="EM67" s="193" t="n">
        <f aca="false">IF(ISERROR(VLOOKUP($A67,'Import Peak'!$A$3:EM$99,143,FALSE())-VLOOKUP($A67,'Import Peak Change'!$A$106:EM$202,143,FALSE())),0,(VLOOKUP($A67,'Import Peak'!$A$3:EM$99,143,FALSE())-VLOOKUP($A67,'Import Peak Change'!$A$106:EM$202,143,FALSE())))</f>
        <v>0</v>
      </c>
      <c r="EN67" s="193" t="n">
        <f aca="false">IF(ISERROR(VLOOKUP($A67,'Import Peak'!$A$3:EN$99,144,FALSE())-VLOOKUP($A67,'Import Peak Change'!$A$106:EN$202,144,FALSE())),0,(VLOOKUP($A67,'Import Peak'!$A$3:EN$99,144,FALSE())-VLOOKUP($A67,'Import Peak Change'!$A$106:EN$202,144,FALSE())))</f>
        <v>0</v>
      </c>
      <c r="EO67" s="193" t="n">
        <f aca="false">IF(ISERROR(VLOOKUP($A67,'Import Peak'!$A$3:EO$99,145,FALSE())-VLOOKUP($A67,'Import Peak Change'!$A$106:EO$202,145,FALSE())),0,(VLOOKUP($A67,'Import Peak'!$A$3:EO$99,145,FALSE())-VLOOKUP($A67,'Import Peak Change'!$A$106:EO$202,145,FALSE())))</f>
        <v>0</v>
      </c>
      <c r="EP67" s="193" t="n">
        <f aca="false">IF(ISERROR(VLOOKUP($A67,'Import Peak'!$A$3:EP$99,146,FALSE())-VLOOKUP($A67,'Import Peak Change'!$A$106:EP$202,146,FALSE())),0,(VLOOKUP($A67,'Import Peak'!$A$3:EP$99,146,FALSE())-VLOOKUP($A67,'Import Peak Change'!$A$106:EP$202,146,FALSE())))</f>
        <v>0</v>
      </c>
      <c r="EQ67" s="193" t="n">
        <f aca="false">IF(ISERROR(VLOOKUP($A67,'Import Peak'!$A$3:EQ$99,147,FALSE())-VLOOKUP($A67,'Import Peak Change'!$A$106:EQ$202,147,FALSE())),0,(VLOOKUP($A67,'Import Peak'!$A$3:EQ$99,147,FALSE())-VLOOKUP($A67,'Import Peak Change'!$A$106:EQ$202,147,FALSE())))</f>
        <v>0</v>
      </c>
      <c r="ER67" s="193" t="n">
        <f aca="false">IF(ISERROR(VLOOKUP($A67,'Import Peak'!$A$3:ER$99,148,FALSE())-VLOOKUP($A67,'Import Peak Change'!$A$106:ER$202,148,FALSE())),0,(VLOOKUP($A67,'Import Peak'!$A$3:ER$99,148,FALSE())-VLOOKUP($A67,'Import Peak Change'!$A$106:ER$202,148,FALSE())))</f>
        <v>0</v>
      </c>
      <c r="ES67" s="193" t="n">
        <f aca="false">IF(ISERROR(VLOOKUP($A67,'Import Peak'!$A$3:ES$99,149,FALSE())-VLOOKUP($A67,'Import Peak Change'!$A$106:ES$202,149,FALSE())),0,(VLOOKUP($A67,'Import Peak'!$A$3:ES$99,149,FALSE())-VLOOKUP($A67,'Import Peak Change'!$A$106:ES$202,149,FALSE())))</f>
        <v>0</v>
      </c>
      <c r="ET67" s="193" t="n">
        <f aca="false">IF(ISERROR(VLOOKUP($A67,'Import Peak'!$A$3:ET$99,150,FALSE())-VLOOKUP($A67,'Import Peak Change'!$A$106:ET$202,150,FALSE())),0,(VLOOKUP($A67,'Import Peak'!$A$3:ET$99,150,FALSE())-VLOOKUP($A67,'Import Peak Change'!$A$106:ET$202,150,FALSE())))</f>
        <v>0</v>
      </c>
      <c r="EU67" s="193" t="n">
        <f aca="false">IF(ISERROR(VLOOKUP($A67,'Import Peak'!$A$3:EU$99,151,FALSE())-VLOOKUP($A67,'Import Peak Change'!$A$106:EU$202,151,FALSE())),0,(VLOOKUP($A67,'Import Peak'!$A$3:EU$99,151,FALSE())-VLOOKUP($A67,'Import Peak Change'!$A$106:EU$202,151,FALSE())))</f>
        <v>0</v>
      </c>
      <c r="EV67" s="193" t="n">
        <f aca="false">IF(ISERROR(VLOOKUP($A67,'Import Peak'!$A$3:EV$99,152,FALSE())-VLOOKUP($A67,'Import Peak Change'!$A$106:EV$202,152,FALSE())),0,(VLOOKUP($A67,'Import Peak'!$A$3:EV$99,152,FALSE())-VLOOKUP($A67,'Import Peak Change'!$A$106:EV$202,152,FALSE())))</f>
        <v>0</v>
      </c>
      <c r="EW67" s="193" t="n">
        <f aca="false">IF(ISERROR(VLOOKUP($A67,'Import Peak'!$A$3:EW$99,153,FALSE())-VLOOKUP($A67,'Import Peak Change'!$A$106:EW$202,153,FALSE())),0,(VLOOKUP($A67,'Import Peak'!$A$3:EW$99,153,FALSE())-VLOOKUP($A67,'Import Peak Change'!$A$106:EW$202,153,FALSE())))</f>
        <v>0</v>
      </c>
      <c r="EX67" s="193" t="n">
        <f aca="false">IF(ISERROR(VLOOKUP($A67,'Import Peak'!$A$3:EX$99,154,FALSE())-VLOOKUP($A67,'Import Peak Change'!$A$106:EX$202,154,FALSE())),0,(VLOOKUP($A67,'Import Peak'!$A$3:EX$99,154,FALSE())-VLOOKUP($A67,'Import Peak Change'!$A$106:EX$202,154,FALSE())))</f>
        <v>0</v>
      </c>
      <c r="EY67" s="193" t="n">
        <f aca="false">IF(ISERROR(VLOOKUP($A67,'Import Peak'!$A$3:EY$99,155,FALSE())-VLOOKUP($A67,'Import Peak Change'!$A$106:EY$202,155,FALSE())),0,(VLOOKUP($A67,'Import Peak'!$A$3:EY$99,155,FALSE())-VLOOKUP($A67,'Import Peak Change'!$A$106:EY$202,155,FALSE())))</f>
        <v>0</v>
      </c>
      <c r="EZ67" s="193" t="n">
        <f aca="false">IF(ISERROR(VLOOKUP($A67,'Import Peak'!$A$3:EZ$99,156,FALSE())-VLOOKUP($A67,'Import Peak Change'!$A$106:EZ$202,156,FALSE())),0,(VLOOKUP($A67,'Import Peak'!$A$3:EZ$99,156,FALSE())-VLOOKUP($A67,'Import Peak Change'!$A$106:EZ$202,156,FALSE())))</f>
        <v>0</v>
      </c>
      <c r="FA67" s="193" t="n">
        <f aca="false">IF(ISERROR(VLOOKUP($A67,'Import Peak'!$A$3:FA$99,157,FALSE())-VLOOKUP($A67,'Import Peak Change'!$A$106:FA$202,157,FALSE())),0,(VLOOKUP($A67,'Import Peak'!$A$3:FA$99,157,FALSE())-VLOOKUP($A67,'Import Peak Change'!$A$106:FA$202,157,FALSE())))</f>
        <v>0</v>
      </c>
      <c r="FB67" s="193" t="n">
        <f aca="false">IF(ISERROR(VLOOKUP($A67,'Import Peak'!$A$3:FB$99,158,FALSE())-VLOOKUP($A67,'Import Peak Change'!$A$106:FB$202,158,FALSE())),0,(VLOOKUP($A67,'Import Peak'!$A$3:FB$99,158,FALSE())-VLOOKUP($A67,'Import Peak Change'!$A$106:FB$202,158,FALSE())))</f>
        <v>0</v>
      </c>
      <c r="FC67" s="193" t="n">
        <f aca="false">IF(ISERROR(VLOOKUP($A67,'Import Peak'!$A$3:FC$99,159,FALSE())-VLOOKUP($A67,'Import Peak Change'!$A$106:FC$202,159,FALSE())),0,(VLOOKUP($A67,'Import Peak'!$A$3:FC$99,159,FALSE())-VLOOKUP($A67,'Import Peak Change'!$A$106:FC$202,159,FALSE())))</f>
        <v>0</v>
      </c>
      <c r="FD67" s="193" t="n">
        <f aca="false">IF(ISERROR(VLOOKUP($A67,'Import Peak'!$A$3:FD$99,160,FALSE())-VLOOKUP($A67,'Import Peak Change'!$A$106:FD$202,160,FALSE())),0,(VLOOKUP($A67,'Import Peak'!$A$3:FD$99,160,FALSE())-VLOOKUP($A67,'Import Peak Change'!$A$106:FD$202,160,FALSE())))</f>
        <v>0</v>
      </c>
      <c r="FE67" s="193" t="n">
        <f aca="false">IF(ISERROR(VLOOKUP($A67,'Import Peak'!$A$3:FE$99,161,FALSE())-VLOOKUP($A67,'Import Peak Change'!$A$106:FE$202,161,FALSE())),0,(VLOOKUP($A67,'Import Peak'!$A$3:FE$99,161,FALSE())-VLOOKUP($A67,'Import Peak Change'!$A$106:FE$202,161,FALSE())))</f>
        <v>0</v>
      </c>
      <c r="FF67" s="193" t="n">
        <f aca="false">IF(ISERROR(VLOOKUP($A67,'Import Peak'!$A$3:FF$99,162,FALSE())-VLOOKUP($A67,'Import Peak Change'!$A$106:FF$202,162,FALSE())),0,(VLOOKUP($A67,'Import Peak'!$A$3:FF$99,162,FALSE())-VLOOKUP($A67,'Import Peak Change'!$A$106:FF$202,162,FALSE())))</f>
        <v>0</v>
      </c>
      <c r="FG67" s="193" t="n">
        <f aca="false">IF(ISERROR(VLOOKUP($A67,'Import Peak'!$A$3:FG$99,163,FALSE())-VLOOKUP($A67,'Import Peak Change'!$A$106:FG$202,163,FALSE())),0,(VLOOKUP($A67,'Import Peak'!$A$3:FG$99,163,FALSE())-VLOOKUP($A67,'Import Peak Change'!$A$106:FG$202,163,FALSE())))</f>
        <v>0</v>
      </c>
      <c r="FH67" s="193" t="n">
        <f aca="false">IF(ISERROR(VLOOKUP($A67,'Import Peak'!$A$3:FH$99,164,FALSE())-VLOOKUP($A67,'Import Peak Change'!$A$106:FH$202,164,FALSE())),0,(VLOOKUP($A67,'Import Peak'!$A$3:FH$99,164,FALSE())-VLOOKUP($A67,'Import Peak Change'!$A$106:FH$202,164,FALSE())))</f>
        <v>0</v>
      </c>
      <c r="FI67" s="193" t="n">
        <f aca="false">IF(ISERROR(VLOOKUP($A67,'Import Peak'!$A$3:FI$99,165,FALSE())-VLOOKUP($A67,'Import Peak Change'!$A$106:FI$202,165,FALSE())),0,(VLOOKUP($A67,'Import Peak'!$A$3:FI$99,165,FALSE())-VLOOKUP($A67,'Import Peak Change'!$A$106:FI$202,165,FALSE())))</f>
        <v>0</v>
      </c>
      <c r="FJ67" s="193" t="n">
        <f aca="false">IF(ISERROR(VLOOKUP($A67,'Import Peak'!$A$3:FJ$99,166,FALSE())-VLOOKUP($A67,'Import Peak Change'!$A$106:FJ$202,166,FALSE())),0,(VLOOKUP($A67,'Import Peak'!$A$3:FJ$99,166,FALSE())-VLOOKUP($A67,'Import Peak Change'!$A$106:FJ$202,166,FALSE())))</f>
        <v>0</v>
      </c>
      <c r="FK67" s="193" t="n">
        <f aca="false">IF(ISERROR(VLOOKUP($A67,'Import Peak'!$A$3:FK$99,167,FALSE())-VLOOKUP($A67,'Import Peak Change'!$A$106:FK$202,167,FALSE())),0,(VLOOKUP($A67,'Import Peak'!$A$3:FK$99,167,FALSE())-VLOOKUP($A67,'Import Peak Change'!$A$106:FK$202,167,FALSE())))</f>
        <v>0</v>
      </c>
      <c r="FL67" s="193" t="n">
        <f aca="false">IF(ISERROR(VLOOKUP($A67,'Import Peak'!$A$3:FL$99,168,FALSE())-VLOOKUP($A67,'Import Peak Change'!$A$106:FL$202,168,FALSE())),0,(VLOOKUP($A67,'Import Peak'!$A$3:FL$99,168,FALSE())-VLOOKUP($A67,'Import Peak Change'!$A$106:FL$202,168,FALSE())))</f>
        <v>0</v>
      </c>
      <c r="FM67" s="193" t="n">
        <f aca="false">IF(ISERROR(VLOOKUP($A67,'Import Peak'!$A$3:FM$99,169,FALSE())-VLOOKUP($A67,'Import Peak Change'!$A$106:FM$202,169,FALSE())),0,(VLOOKUP($A67,'Import Peak'!$A$3:FM$99,169,FALSE())-VLOOKUP($A67,'Import Peak Change'!$A$106:FM$202,169,FALSE())))</f>
        <v>0</v>
      </c>
      <c r="FN67" s="193" t="n">
        <f aca="false">IF(ISERROR(VLOOKUP($A67,'Import Peak'!$A$3:FN$99,170,FALSE())-VLOOKUP($A67,'Import Peak Change'!$A$106:FN$202,170,FALSE())),0,(VLOOKUP($A67,'Import Peak'!$A$3:FN$99,170,FALSE())-VLOOKUP($A67,'Import Peak Change'!$A$106:FN$202,170,FALSE())))</f>
        <v>0</v>
      </c>
      <c r="FO67" s="193" t="n">
        <f aca="false">IF(ISERROR(VLOOKUP($A67,'Import Peak'!$A$3:FO$99,171,FALSE())-VLOOKUP($A67,'Import Peak Change'!$A$106:FO$202,171,FALSE())),0,(VLOOKUP($A67,'Import Peak'!$A$3:FO$99,171,FALSE())-VLOOKUP($A67,'Import Peak Change'!$A$106:FO$202,171,FALSE())))</f>
        <v>0</v>
      </c>
      <c r="FP67" s="193" t="n">
        <f aca="false">IF(ISERROR(VLOOKUP($A67,'Import Peak'!$A$3:FP$99,172,FALSE())-VLOOKUP($A67,'Import Peak Change'!$A$106:FP$202,172,FALSE())),0,(VLOOKUP($A67,'Import Peak'!$A$3:FP$99,172,FALSE())-VLOOKUP($A67,'Import Peak Change'!$A$106:FP$202,172,FALSE())))</f>
        <v>0</v>
      </c>
      <c r="FQ67" s="193" t="n">
        <f aca="false">IF(ISERROR(VLOOKUP($A67,'Import Peak'!$A$3:FQ$99,173,FALSE())-VLOOKUP($A67,'Import Peak Change'!$A$106:FQ$202,173,FALSE())),0,(VLOOKUP($A67,'Import Peak'!$A$3:FQ$99,173,FALSE())-VLOOKUP($A67,'Import Peak Change'!$A$106:FQ$202,173,FALSE())))</f>
        <v>0</v>
      </c>
      <c r="FR67" s="193" t="n">
        <f aca="false">IF(ISERROR(VLOOKUP($A67,'Import Peak'!$A$3:FR$99,174,FALSE())-VLOOKUP($A67,'Import Peak Change'!$A$106:FR$202,174,FALSE())),0,(VLOOKUP($A67,'Import Peak'!$A$3:FR$99,174,FALSE())-VLOOKUP($A67,'Import Peak Change'!$A$106:FR$202,174,FALSE())))</f>
        <v>0</v>
      </c>
      <c r="FS67" s="193" t="n">
        <f aca="false">IF(ISERROR(VLOOKUP($A67,'Import Peak'!$A$3:FS$99,175,FALSE())-VLOOKUP($A67,'Import Peak Change'!$A$106:FS$202,175,FALSE())),0,(VLOOKUP($A67,'Import Peak'!$A$3:FS$99,175,FALSE())-VLOOKUP($A67,'Import Peak Change'!$A$106:FS$202,175,FALSE())))</f>
        <v>0</v>
      </c>
      <c r="FT67" s="193" t="n">
        <f aca="false">IF(ISERROR(VLOOKUP($A67,'Import Peak'!$A$3:FT$99,176,FALSE())-VLOOKUP($A67,'Import Peak Change'!$A$106:FT$202,176,FALSE())),0,(VLOOKUP($A67,'Import Peak'!$A$3:FT$99,176,FALSE())-VLOOKUP($A67,'Import Peak Change'!$A$106:FT$202,176,FALSE())))</f>
        <v>0</v>
      </c>
      <c r="FU67" s="193" t="n">
        <f aca="false">IF(ISERROR(VLOOKUP($A67,'Import Peak'!$A$3:FU$99,177,FALSE())-VLOOKUP($A67,'Import Peak Change'!$A$106:FU$202,177,FALSE())),0,(VLOOKUP($A67,'Import Peak'!$A$3:FU$99,177,FALSE())-VLOOKUP($A67,'Import Peak Change'!$A$106:FU$202,177,FALSE())))</f>
        <v>0</v>
      </c>
      <c r="FV67" s="193" t="n">
        <f aca="false">IF(ISERROR(VLOOKUP($A67,'Import Peak'!$A$3:FV$99,178,FALSE())-VLOOKUP($A67,'Import Peak Change'!$A$106:FV$202,178,FALSE())),0,(VLOOKUP($A67,'Import Peak'!$A$3:FV$99,178,FALSE())-VLOOKUP($A67,'Import Peak Change'!$A$106:FV$202,178,FALSE())))</f>
        <v>0</v>
      </c>
      <c r="FW67" s="193" t="n">
        <f aca="false">IF(ISERROR(VLOOKUP($A67,'Import Peak'!$A$3:FW$99,179,FALSE())-VLOOKUP($A67,'Import Peak Change'!$A$106:FW$202,179,FALSE())),0,(VLOOKUP($A67,'Import Peak'!$A$3:FW$99,179,FALSE())-VLOOKUP($A67,'Import Peak Change'!$A$106:FW$202,179,FALSE())))</f>
        <v>0</v>
      </c>
      <c r="FX67" s="193" t="n">
        <f aca="false">IF(ISERROR(VLOOKUP($A67,'Import Peak'!$A$3:FX$99,180,FALSE())-VLOOKUP($A67,'Import Peak Change'!$A$106:FX$202,180,FALSE())),0,(VLOOKUP($A67,'Import Peak'!$A$3:FX$99,180,FALSE())-VLOOKUP($A67,'Import Peak Change'!$A$106:FX$202,180,FALSE())))</f>
        <v>0</v>
      </c>
      <c r="FY67" s="193" t="n">
        <f aca="false">IF(ISERROR(VLOOKUP($A67,'Import Peak'!$A$3:FY$99,181,FALSE())-VLOOKUP($A67,'Import Peak Change'!$A$106:FY$202,181,FALSE())),0,(VLOOKUP($A67,'Import Peak'!$A$3:FY$99,181,FALSE())-VLOOKUP($A67,'Import Peak Change'!$A$106:FY$202,181,FALSE())))</f>
        <v>0</v>
      </c>
      <c r="FZ67" s="193" t="n">
        <f aca="false">IF(ISERROR(VLOOKUP($A67,'Import Peak'!$A$3:FZ$99,182,FALSE())-VLOOKUP($A67,'Import Peak Change'!$A$106:FZ$202,182,FALSE())),0,(VLOOKUP($A67,'Import Peak'!$A$3:FZ$99,182,FALSE())-VLOOKUP($A67,'Import Peak Change'!$A$106:FZ$202,182,FALSE())))</f>
        <v>0</v>
      </c>
      <c r="GA67" s="193" t="n">
        <f aca="false">IF(ISERROR(VLOOKUP($A67,'Import Peak'!$A$3:GA$99,183,FALSE())-VLOOKUP($A67,'Import Peak Change'!$A$106:GA$202,183,FALSE())),0,(VLOOKUP($A67,'Import Peak'!$A$3:GA$99,183,FALSE())-VLOOKUP($A67,'Import Peak Change'!$A$106:GA$202,183,FALSE())))</f>
        <v>0</v>
      </c>
      <c r="GB67" s="193" t="n">
        <f aca="false">IF(ISERROR(VLOOKUP($A67,'Import Peak'!$A$3:GB$99,184,FALSE())-VLOOKUP($A67,'Import Peak Change'!$A$106:GB$202,184,FALSE())),0,(VLOOKUP($A67,'Import Peak'!$A$3:GB$99,184,FALSE())-VLOOKUP($A67,'Import Peak Change'!$A$106:GB$202,184,FALSE())))</f>
        <v>0</v>
      </c>
      <c r="GC67" s="193" t="n">
        <f aca="false">IF(ISERROR(VLOOKUP($A67,'Import Peak'!$A$3:GC$99,185,FALSE())-VLOOKUP($A67,'Import Peak Change'!$A$106:GC$202,185,FALSE())),0,(VLOOKUP($A67,'Import Peak'!$A$3:GC$99,185,FALSE())-VLOOKUP($A67,'Import Peak Change'!$A$106:GC$202,185,FALSE())))</f>
        <v>0</v>
      </c>
      <c r="GD67" s="193" t="n">
        <f aca="false">IF(ISERROR(VLOOKUP($A67,'Import Peak'!$A$3:GD$99,186,FALSE())-VLOOKUP($A67,'Import Peak Change'!$A$106:GD$202,186,FALSE())),0,(VLOOKUP($A67,'Import Peak'!$A$3:GD$99,186,FALSE())-VLOOKUP($A67,'Import Peak Change'!$A$106:GD$202,186,FALSE())))</f>
        <v>0</v>
      </c>
      <c r="GE67" s="193" t="n">
        <f aca="false">IF(ISERROR(VLOOKUP($A67,'Import Peak'!$A$3:GE$99,187,FALSE())-VLOOKUP($A67,'Import Peak Change'!$A$106:GE$202,187,FALSE())),0,(VLOOKUP($A67,'Import Peak'!$A$3:GE$99,187,FALSE())-VLOOKUP($A67,'Import Peak Change'!$A$106:GE$202,187,FALSE())))</f>
        <v>0</v>
      </c>
      <c r="GF67" s="193" t="n">
        <f aca="false">IF(ISERROR(VLOOKUP($A67,'Import Peak'!$A$3:GF$99,188,FALSE())-VLOOKUP($A67,'Import Peak Change'!$A$106:GF$202,188,FALSE())),0,(VLOOKUP($A67,'Import Peak'!$A$3:GF$99,188,FALSE())-VLOOKUP($A67,'Import Peak Change'!$A$106:GF$202,188,FALSE())))</f>
        <v>0</v>
      </c>
      <c r="GG67" s="193" t="n">
        <f aca="false">IF(ISERROR(VLOOKUP($A67,'Import Peak'!$A$3:GG$99,189,FALSE())-VLOOKUP($A67,'Import Peak Change'!$A$106:GG$202,189,FALSE())),0,(VLOOKUP($A67,'Import Peak'!$A$3:GG$99,189,FALSE())-VLOOKUP($A67,'Import Peak Change'!$A$106:GG$202,189,FALSE())))</f>
        <v>0</v>
      </c>
      <c r="GH67" s="193" t="n">
        <f aca="false">IF(ISERROR(VLOOKUP($A67,'Import Peak'!$A$3:GH$99,190,FALSE())-VLOOKUP($A67,'Import Peak Change'!$A$106:GH$202,190,FALSE())),0,(VLOOKUP($A67,'Import Peak'!$A$3:GH$99,190,FALSE())-VLOOKUP($A67,'Import Peak Change'!$A$106:GH$202,190,FALSE())))</f>
        <v>0</v>
      </c>
      <c r="GI67" s="193" t="n">
        <f aca="false">IF(ISERROR(VLOOKUP($A67,'Import Peak'!$A$3:GI$99,191,FALSE())-VLOOKUP($A67,'Import Peak Change'!$A$106:GI$202,191,FALSE())),0,(VLOOKUP($A67,'Import Peak'!$A$3:GI$99,191,FALSE())-VLOOKUP($A67,'Import Peak Change'!$A$106:GI$202,191,FALSE())))</f>
        <v>0</v>
      </c>
      <c r="GJ67" s="193" t="n">
        <f aca="false">IF(ISERROR(VLOOKUP($A67,'Import Peak'!$A$3:GJ$99,192,FALSE())-VLOOKUP($A67,'Import Peak Change'!$A$106:GJ$202,192,FALSE())),0,(VLOOKUP($A67,'Import Peak'!$A$3:GJ$99,192,FALSE())-VLOOKUP($A67,'Import Peak Change'!$A$106:GJ$202,192,FALSE())))</f>
        <v>0</v>
      </c>
      <c r="GK67" s="193" t="n">
        <f aca="false">IF(ISERROR(VLOOKUP($A67,'Import Peak'!$A$3:GK$99,193,FALSE())-VLOOKUP($A67,'Import Peak Change'!$A$106:GK$202,193,FALSE())),0,(VLOOKUP($A67,'Import Peak'!$A$3:GK$99,193,FALSE())-VLOOKUP($A67,'Import Peak Change'!$A$106:GK$202,193,FALSE())))</f>
        <v>0</v>
      </c>
      <c r="GL67" s="193" t="n">
        <f aca="false">IF(ISERROR(VLOOKUP($A67,'Import Peak'!$A$3:GL$99,194,FALSE())-VLOOKUP($A67,'Import Peak Change'!$A$106:GL$202,194,FALSE())),0,(VLOOKUP($A67,'Import Peak'!$A$3:GL$99,194,FALSE())-VLOOKUP($A67,'Import Peak Change'!$A$106:GL$202,194,FALSE())))</f>
        <v>0</v>
      </c>
      <c r="GM67" s="193" t="n">
        <f aca="false">IF(ISERROR(VLOOKUP($A67,'Import Peak'!$A$3:GM$99,195,FALSE())-VLOOKUP($A67,'Import Peak Change'!$A$106:GM$202,195,FALSE())),0,(VLOOKUP($A67,'Import Peak'!$A$3:GM$99,195,FALSE())-VLOOKUP($A67,'Import Peak Change'!$A$106:GM$202,195,FALSE())))</f>
        <v>0</v>
      </c>
      <c r="GN67" s="193" t="n">
        <f aca="false">IF(ISERROR(VLOOKUP($A67,'Import Peak'!$A$3:GN$99,196,FALSE())-VLOOKUP($A67,'Import Peak Change'!$A$106:GN$202,196,FALSE())),0,(VLOOKUP($A67,'Import Peak'!$A$3:GN$99,196,FALSE())-VLOOKUP($A67,'Import Peak Change'!$A$106:GN$202,196,FALSE())))</f>
        <v>0</v>
      </c>
      <c r="GO67" s="193" t="n">
        <f aca="false">IF(ISERROR(VLOOKUP($A67,'Import Peak'!$A$3:GO$99,197,FALSE())-VLOOKUP($A67,'Import Peak Change'!$A$106:GO$202,197,FALSE())),0,(VLOOKUP($A67,'Import Peak'!$A$3:GO$99,197,FALSE())-VLOOKUP($A67,'Import Peak Change'!$A$106:GO$202,197,FALSE())))</f>
        <v>0</v>
      </c>
      <c r="GP67" s="193" t="n">
        <f aca="false">IF(ISERROR(VLOOKUP($A67,'Import Peak'!$A$3:GP$99,198,FALSE())-VLOOKUP($A67,'Import Peak Change'!$A$106:GP$202,198,FALSE())),0,(VLOOKUP($A67,'Import Peak'!$A$3:GP$99,198,FALSE())-VLOOKUP($A67,'Import Peak Change'!$A$106:GP$202,198,FALSE())))</f>
        <v>0</v>
      </c>
      <c r="GQ67" s="193" t="n">
        <f aca="false">IF(ISERROR(VLOOKUP($A67,'Import Peak'!$A$3:GQ$99,199,FALSE())-VLOOKUP($A67,'Import Peak Change'!$A$106:GQ$202,199,FALSE())),0,(VLOOKUP($A67,'Import Peak'!$A$3:GQ$99,199,FALSE())-VLOOKUP($A67,'Import Peak Change'!$A$106:GQ$202,199,FALSE())))</f>
        <v>0</v>
      </c>
      <c r="GR67" s="193" t="n">
        <f aca="false">IF(ISERROR(VLOOKUP($A67,'Import Peak'!$A$3:GR$99,200,FALSE())-VLOOKUP($A67,'Import Peak Change'!$A$106:GR$202,200,FALSE())),0,(VLOOKUP($A67,'Import Peak'!$A$3:GR$99,200,FALSE())-VLOOKUP($A67,'Import Peak Change'!$A$106:GR$202,200,FALSE())))</f>
        <v>0</v>
      </c>
      <c r="GS67" s="193" t="n">
        <f aca="false">IF(ISERROR(VLOOKUP($A67,'Import Peak'!$A$3:GS$99,201,FALSE())-VLOOKUP($A67,'Import Peak Change'!$A$106:GS$202,201,FALSE())),0,(VLOOKUP($A67,'Import Peak'!$A$3:GS$99,201,FALSE())-VLOOKUP($A67,'Import Peak Change'!$A$106:GS$202,201,FALSE())))</f>
        <v>0</v>
      </c>
      <c r="GT67" s="193" t="n">
        <f aca="false">IF(ISERROR(VLOOKUP($A67,'Import Peak'!$A$3:GT$99,202,FALSE())-VLOOKUP($A67,'Import Peak Change'!$A$106:GT$202,202,FALSE())),0,(VLOOKUP($A67,'Import Peak'!$A$3:GT$99,202,FALSE())-VLOOKUP($A67,'Import Peak Change'!$A$106:GT$202,202,FALSE())))</f>
        <v>0</v>
      </c>
      <c r="GU67" s="193" t="n">
        <f aca="false">IF(ISERROR(VLOOKUP($A67,'Import Peak'!$A$3:GU$99,203,FALSE())-VLOOKUP($A67,'Import Peak Change'!$A$106:GU$202,203,FALSE())),0,(VLOOKUP($A67,'Import Peak'!$A$3:GU$99,203,FALSE())-VLOOKUP($A67,'Import Peak Change'!$A$106:GU$202,203,FALSE())))</f>
        <v>0</v>
      </c>
      <c r="GV67" s="193" t="n">
        <f aca="false">IF(ISERROR(VLOOKUP($A67,'Import Peak'!$A$3:GV$99,204,FALSE())-VLOOKUP($A67,'Import Peak Change'!$A$106:GV$202,204,FALSE())),0,(VLOOKUP($A67,'Import Peak'!$A$3:GV$99,204,FALSE())-VLOOKUP($A67,'Import Peak Change'!$A$106:GV$202,204,FALSE())))</f>
        <v>0</v>
      </c>
      <c r="GW67" s="193" t="n">
        <f aca="false">IF(ISERROR(VLOOKUP($A67,'Import Peak'!$A$3:GW$99,205,FALSE())-VLOOKUP($A67,'Import Peak Change'!$A$106:GW$202,205,FALSE())),0,(VLOOKUP($A67,'Import Peak'!$A$3:GW$99,205,FALSE())-VLOOKUP($A67,'Import Peak Change'!$A$106:GW$202,205,FALSE())))</f>
        <v>0</v>
      </c>
      <c r="GX67" s="193" t="n">
        <f aca="false">IF(ISERROR(VLOOKUP($A67,'Import Peak'!$A$3:GX$99,206,FALSE())-VLOOKUP($A67,'Import Peak Change'!$A$106:GX$202,206,FALSE())),0,(VLOOKUP($A67,'Import Peak'!$A$3:GX$99,206,FALSE())-VLOOKUP($A67,'Import Peak Change'!$A$106:GX$202,206,FALSE())))</f>
        <v>0</v>
      </c>
      <c r="GY67" s="193" t="n">
        <f aca="false">IF(ISERROR(VLOOKUP($A67,'Import Peak'!$A$3:GY$99,207,FALSE())-VLOOKUP($A67,'Import Peak Change'!$A$106:GY$202,207,FALSE())),0,(VLOOKUP($A67,'Import Peak'!$A$3:GY$99,207,FALSE())-VLOOKUP($A67,'Import Peak Change'!$A$106:GY$202,207,FALSE())))</f>
        <v>0</v>
      </c>
      <c r="GZ67" s="193" t="n">
        <f aca="false">IF(ISERROR(VLOOKUP($A67,'Import Peak'!$A$3:GZ$99,208,FALSE())-VLOOKUP($A67,'Import Peak Change'!$A$106:GZ$202,208,FALSE())),0,(VLOOKUP($A67,'Import Peak'!$A$3:GZ$99,208,FALSE())-VLOOKUP($A67,'Import Peak Change'!$A$106:GZ$202,208,FALSE())))</f>
        <v>0</v>
      </c>
      <c r="HA67" s="193" t="n">
        <f aca="false">IF(ISERROR(VLOOKUP($A67,'Import Peak'!$A$3:HA$99,209,FALSE())-VLOOKUP($A67,'Import Peak Change'!$A$106:HA$202,209,FALSE())),0,(VLOOKUP($A67,'Import Peak'!$A$3:HA$99,209,FALSE())-VLOOKUP($A67,'Import Peak Change'!$A$106:HA$202,209,FALSE())))</f>
        <v>0</v>
      </c>
      <c r="HB67" s="193" t="n">
        <f aca="false">IF(ISERROR(VLOOKUP($A67,'Import Peak'!$A$3:HB$99,210,FALSE())-VLOOKUP($A67,'Import Peak Change'!$A$106:HB$202,210,FALSE())),0,(VLOOKUP($A67,'Import Peak'!$A$3:HB$99,210,FALSE())-VLOOKUP($A67,'Import Peak Change'!$A$106:HB$202,210,FALSE())))</f>
        <v>0</v>
      </c>
      <c r="HC67" s="193" t="n">
        <f aca="false">IF(ISERROR(VLOOKUP($A67,'Import Peak'!$A$3:HC$99,211,FALSE())-VLOOKUP($A67,'Import Peak Change'!$A$106:HC$202,211,FALSE())),0,(VLOOKUP($A67,'Import Peak'!$A$3:HC$99,211,FALSE())-VLOOKUP($A67,'Import Peak Change'!$A$106:HC$202,211,FALSE())))</f>
        <v>0</v>
      </c>
      <c r="HD67" s="193" t="n">
        <f aca="false">IF(ISERROR(VLOOKUP($A67,'Import Peak'!$A$3:HD$99,212,FALSE())-VLOOKUP($A67,'Import Peak Change'!$A$106:HD$202,212,FALSE())),0,(VLOOKUP($A67,'Import Peak'!$A$3:HD$99,212,FALSE())-VLOOKUP($A67,'Import Peak Change'!$A$106:HD$202,212,FALSE())))</f>
        <v>0</v>
      </c>
      <c r="HE67" s="193" t="n">
        <f aca="false">IF(ISERROR(VLOOKUP($A67,'Import Peak'!$A$3:HE$99,213,FALSE())-VLOOKUP($A67,'Import Peak Change'!$A$106:HE$202,213,FALSE())),0,(VLOOKUP($A67,'Import Peak'!$A$3:HE$99,213,FALSE())-VLOOKUP($A67,'Import Peak Change'!$A$106:HE$202,213,FALSE())))</f>
        <v>0</v>
      </c>
      <c r="HF67" s="193" t="n">
        <f aca="false">IF(ISERROR(VLOOKUP($A67,'Import Peak'!$A$3:HF$99,214,FALSE())-VLOOKUP($A67,'Import Peak Change'!$A$106:HF$202,214,FALSE())),0,(VLOOKUP($A67,'Import Peak'!$A$3:HF$99,214,FALSE())-VLOOKUP($A67,'Import Peak Change'!$A$106:HF$202,214,FALSE())))</f>
        <v>0</v>
      </c>
      <c r="HG67" s="193" t="n">
        <f aca="false">IF(ISERROR(VLOOKUP($A67,'Import Peak'!$A$3:HG$99,215,FALSE())-VLOOKUP($A67,'Import Peak Change'!$A$106:HG$202,215,FALSE())),0,(VLOOKUP($A67,'Import Peak'!$A$3:HG$99,215,FALSE())-VLOOKUP($A67,'Import Peak Change'!$A$106:HG$202,215,FALSE())))</f>
        <v>0</v>
      </c>
      <c r="HH67" s="193" t="n">
        <f aca="false">IF(ISERROR(VLOOKUP($A67,'Import Peak'!$A$3:HH$99,216,FALSE())-VLOOKUP($A67,'Import Peak Change'!$A$106:HH$202,216,FALSE())),0,(VLOOKUP($A67,'Import Peak'!$A$3:HH$99,216,FALSE())-VLOOKUP($A67,'Import Peak Change'!$A$106:HH$202,216,FALSE())))</f>
        <v>0</v>
      </c>
      <c r="HI67" s="193" t="n">
        <f aca="false">IF(ISERROR(VLOOKUP($A67,'Import Peak'!$A$3:HI$99,217,FALSE())-VLOOKUP($A67,'Import Peak Change'!$A$106:HI$202,217,FALSE())),0,(VLOOKUP($A67,'Import Peak'!$A$3:HI$99,217,FALSE())-VLOOKUP($A67,'Import Peak Change'!$A$106:HI$202,217,FALSE())))</f>
        <v>0</v>
      </c>
      <c r="HJ67" s="193" t="n">
        <f aca="false">IF(ISERROR(VLOOKUP($A67,'Import Peak'!$A$3:HJ$99,218,FALSE())-VLOOKUP($A67,'Import Peak Change'!$A$106:HJ$202,218,FALSE())),0,(VLOOKUP($A67,'Import Peak'!$A$3:HJ$99,218,FALSE())-VLOOKUP($A67,'Import Peak Change'!$A$106:HJ$202,218,FALSE())))</f>
        <v>0</v>
      </c>
      <c r="HK67" s="193" t="n">
        <f aca="false">IF(ISERROR(VLOOKUP($A67,'Import Peak'!$A$3:HK$99,219,FALSE())-VLOOKUP($A67,'Import Peak Change'!$A$106:HK$202,219,FALSE())),0,(VLOOKUP($A67,'Import Peak'!$A$3:HK$99,219,FALSE())-VLOOKUP($A67,'Import Peak Change'!$A$106:HK$202,219,FALSE())))</f>
        <v>0</v>
      </c>
      <c r="HL67" s="193" t="n">
        <f aca="false">IF(ISERROR(VLOOKUP($A67,'Import Peak'!$A$3:HL$99,220,FALSE())-VLOOKUP($A67,'Import Peak Change'!$A$106:HL$202,220,FALSE())),0,(VLOOKUP($A67,'Import Peak'!$A$3:HL$99,220,FALSE())-VLOOKUP($A67,'Import Peak Change'!$A$106:HL$202,220,FALSE())))</f>
        <v>0</v>
      </c>
      <c r="HM67" s="193" t="n">
        <f aca="false">IF(ISERROR(VLOOKUP($A67,'Import Peak'!$A$3:HM$99,221,FALSE())-VLOOKUP($A67,'Import Peak Change'!$A$106:HM$202,221,FALSE())),0,(VLOOKUP($A67,'Import Peak'!$A$3:HM$99,221,FALSE())-VLOOKUP($A67,'Import Peak Change'!$A$106:HM$202,221,FALSE())))</f>
        <v>0</v>
      </c>
      <c r="HN67" s="193" t="n">
        <f aca="false">IF(ISERROR(VLOOKUP($A67,'Import Peak'!$A$3:HN$99,222,FALSE())-VLOOKUP($A67,'Import Peak Change'!$A$106:HN$202,222,FALSE())),0,(VLOOKUP($A67,'Import Peak'!$A$3:HN$99,222,FALSE())-VLOOKUP($A67,'Import Peak Change'!$A$106:HN$202,222,FALSE())))</f>
        <v>0</v>
      </c>
      <c r="HO67" s="193" t="n">
        <f aca="false">IF(ISERROR(VLOOKUP($A67,'Import Peak'!$A$3:HO$99,223,FALSE())-VLOOKUP($A67,'Import Peak Change'!$A$106:HO$202,223,FALSE())),0,(VLOOKUP($A67,'Import Peak'!$A$3:HO$99,223,FALSE())-VLOOKUP($A67,'Import Peak Change'!$A$106:HO$202,223,FALSE())))</f>
        <v>0</v>
      </c>
      <c r="HP67" s="193" t="n">
        <f aca="false">IF(ISERROR(VLOOKUP($A67,'Import Peak'!$A$3:HP$99,224,FALSE())-VLOOKUP($A67,'Import Peak Change'!$A$106:HP$202,224,FALSE())),0,(VLOOKUP($A67,'Import Peak'!$A$3:HP$99,224,FALSE())-VLOOKUP($A67,'Import Peak Change'!$A$106:HP$202,224,FALSE())))</f>
        <v>0</v>
      </c>
      <c r="HQ67" s="193" t="n">
        <f aca="false">IF(ISERROR(VLOOKUP($A67,'Import Peak'!$A$3:HQ$99,225,FALSE())-VLOOKUP($A67,'Import Peak Change'!$A$106:HQ$202,225,FALSE())),0,(VLOOKUP($A67,'Import Peak'!$A$3:HQ$99,225,FALSE())-VLOOKUP($A67,'Import Peak Change'!$A$106:HQ$202,225,FALSE())))</f>
        <v>0</v>
      </c>
      <c r="HR67" s="193" t="n">
        <f aca="false">IF(ISERROR(VLOOKUP($A67,'Import Peak'!$A$3:HR$99,226,FALSE())-VLOOKUP($A67,'Import Peak Change'!$A$106:HR$202,226,FALSE())),0,(VLOOKUP($A67,'Import Peak'!$A$3:HR$99,226,FALSE())-VLOOKUP($A67,'Import Peak Change'!$A$106:HR$202,226,FALSE())))</f>
        <v>0</v>
      </c>
      <c r="HS67" s="193" t="n">
        <f aca="false">IF(ISERROR(VLOOKUP($A67,'Import Peak'!$A$3:HS$99,227,FALSE())-VLOOKUP($A67,'Import Peak Change'!$A$106:HS$202,227,FALSE())),0,(VLOOKUP($A67,'Import Peak'!$A$3:HS$99,227,FALSE())-VLOOKUP($A67,'Import Peak Change'!$A$106:HS$202,227,FALSE())))</f>
        <v>0</v>
      </c>
      <c r="HT67" s="193" t="n">
        <f aca="false">IF(ISERROR(VLOOKUP($A67,'Import Peak'!$A$3:HT$99,228,FALSE())-VLOOKUP($A67,'Import Peak Change'!$A$106:HT$202,228,FALSE())),0,(VLOOKUP($A67,'Import Peak'!$A$3:HT$99,228,FALSE())-VLOOKUP($A67,'Import Peak Change'!$A$106:HT$202,228,FALSE())))</f>
        <v>0</v>
      </c>
      <c r="HU67" s="193" t="n">
        <f aca="false">IF(ISERROR(VLOOKUP($A67,'Import Peak'!$A$3:HU$99,229,FALSE())-VLOOKUP($A67,'Import Peak Change'!$A$106:HU$202,229,FALSE())),0,(VLOOKUP($A67,'Import Peak'!$A$3:HU$99,229,FALSE())-VLOOKUP($A67,'Import Peak Change'!$A$106:HU$202,229,FALSE())))</f>
        <v>0</v>
      </c>
      <c r="HV67" s="193" t="n">
        <f aca="false">IF(ISERROR(VLOOKUP($A67,'Import Peak'!$A$3:HV$99,230,FALSE())-VLOOKUP($A67,'Import Peak Change'!$A$106:HV$202,230,FALSE())),0,(VLOOKUP($A67,'Import Peak'!$A$3:HV$99,230,FALSE())-VLOOKUP($A67,'Import Peak Change'!$A$106:HV$202,230,FALSE())))</f>
        <v>0</v>
      </c>
      <c r="HW67" s="193" t="n">
        <f aca="false">IF(ISERROR(VLOOKUP($A67,'Import Peak'!$A$3:HW$99,231,FALSE())-VLOOKUP($A67,'Import Peak Change'!$A$106:HW$202,231,FALSE())),0,(VLOOKUP($A67,'Import Peak'!$A$3:HW$99,231,FALSE())-VLOOKUP($A67,'Import Peak Change'!$A$106:HW$202,231,FALSE())))</f>
        <v>0</v>
      </c>
      <c r="HX67" s="193" t="n">
        <f aca="false">IF(ISERROR(VLOOKUP($A67,'Import Peak'!$A$3:HX$99,232,FALSE())-VLOOKUP($A67,'Import Peak Change'!$A$106:HX$202,232,FALSE())),0,(VLOOKUP($A67,'Import Peak'!$A$3:HX$99,232,FALSE())-VLOOKUP($A67,'Import Peak Change'!$A$106:HX$202,232,FALSE())))</f>
        <v>0</v>
      </c>
      <c r="HY67" s="193" t="n">
        <f aca="false">IF(ISERROR(VLOOKUP($A67,'Import Peak'!$A$3:HY$99,233,FALSE())-VLOOKUP($A67,'Import Peak Change'!$A$106:HY$202,233,FALSE())),0,(VLOOKUP($A67,'Import Peak'!$A$3:HY$99,233,FALSE())-VLOOKUP($A67,'Import Peak Change'!$A$106:HY$202,233,FALSE())))</f>
        <v>0</v>
      </c>
      <c r="HZ67" s="193" t="n">
        <f aca="false">IF(ISERROR(VLOOKUP($A67,'Import Peak'!$A$3:HZ$99,234,FALSE())-VLOOKUP($A67,'Import Peak Change'!$A$106:HZ$202,234,FALSE())),0,(VLOOKUP($A67,'Import Peak'!$A$3:HZ$99,234,FALSE())-VLOOKUP($A67,'Import Peak Change'!$A$106:HZ$202,234,FALSE())))</f>
        <v>0</v>
      </c>
      <c r="IA67" s="193" t="n">
        <f aca="false">IF(ISERROR(VLOOKUP($A67,'Import Peak'!$A$3:IA$99,235,FALSE())-VLOOKUP($A67,'Import Peak Change'!$A$106:IA$202,235,FALSE())),0,(VLOOKUP($A67,'Import Peak'!$A$3:IA$99,235,FALSE())-VLOOKUP($A67,'Import Peak Change'!$A$106:IA$202,235,FALSE())))</f>
        <v>0</v>
      </c>
      <c r="IB67" s="193" t="n">
        <f aca="false">IF(ISERROR(VLOOKUP($A67,'Import Peak'!$A$3:IB$99,236,FALSE())-VLOOKUP($A67,'Import Peak Change'!$A$106:IB$202,236,FALSE())),0,(VLOOKUP($A67,'Import Peak'!$A$3:IB$99,236,FALSE())-VLOOKUP($A67,'Import Peak Change'!$A$106:IB$202,236,FALSE())))</f>
        <v>0</v>
      </c>
      <c r="IC67" s="193" t="n">
        <f aca="false">IF(ISERROR(VLOOKUP($A67,'Import Peak'!$A$3:IC$99,237,FALSE())-VLOOKUP($A67,'Import Peak Change'!$A$106:IC$202,237,FALSE())),0,(VLOOKUP($A67,'Import Peak'!$A$3:IC$99,237,FALSE())-VLOOKUP($A67,'Import Peak Change'!$A$106:IC$202,237,FALSE())))</f>
        <v>0</v>
      </c>
      <c r="ID67" s="193" t="n">
        <f aca="false">IF(ISERROR(VLOOKUP($A67,'Import Peak'!$A$3:ID$99,238,FALSE())-VLOOKUP($A67,'Import Peak Change'!$A$106:ID$202,238,FALSE())),0,(VLOOKUP($A67,'Import Peak'!$A$3:ID$99,238,FALSE())-VLOOKUP($A67,'Import Peak Change'!$A$106:ID$202,238,FALSE())))</f>
        <v>0</v>
      </c>
      <c r="IE67" s="193" t="n">
        <f aca="false">IF(ISERROR(VLOOKUP($A67,'Import Peak'!$A$3:IE$99,239,FALSE())-VLOOKUP($A67,'Import Peak Change'!$A$106:IE$202,239,FALSE())),0,(VLOOKUP($A67,'Import Peak'!$A$3:IE$99,239,FALSE())-VLOOKUP($A67,'Import Peak Change'!$A$106:IE$202,239,FALSE())))</f>
        <v>0</v>
      </c>
    </row>
    <row r="68" customFormat="false" ht="12.75" hidden="false" customHeight="false" outlineLevel="0" collapsed="false">
      <c r="A68" s="201" t="str">
        <f aca="false">IF('Import Peak'!A65=0,"",'Import Peak'!A65)</f>
        <v/>
      </c>
      <c r="B68" s="193"/>
      <c r="C68" s="193"/>
      <c r="D68" s="193"/>
      <c r="E68" s="193"/>
      <c r="F68" s="193"/>
      <c r="G68" s="193" t="n">
        <f aca="false">IF(ISERROR(VLOOKUP($A68,'Import Peak'!$A$3:G$99,7,FALSE())-VLOOKUP($A68,'Import Peak Change'!$A$106:G$202,7,FALSE())),0,(VLOOKUP($A68,'Import Peak'!$A$3:G$99,7,FALSE())-VLOOKUP($A68,'Import Peak Change'!$A$106:G$202,7,FALSE())))</f>
        <v>0</v>
      </c>
      <c r="H68" s="193" t="n">
        <f aca="false">IF(ISERROR(VLOOKUP($A68,'Import Peak'!$A$3:H$99,8,FALSE())-VLOOKUP($A68,'Import Peak Change'!$A$106:H$202,8,FALSE())),0,(VLOOKUP($A68,'Import Peak'!$A$3:H$99,8,FALSE())-VLOOKUP($A68,'Import Peak Change'!$A$106:H$202,8,FALSE())))</f>
        <v>0</v>
      </c>
      <c r="I68" s="193" t="n">
        <f aca="false">IF(ISERROR(VLOOKUP($A68,'Import Peak'!$A$3:I$99,9,FALSE())-VLOOKUP($A68,'Import Peak Change'!$A$106:I$202,9,FALSE())),0,(VLOOKUP($A68,'Import Peak'!$A$3:I$99,9,FALSE())-VLOOKUP($A68,'Import Peak Change'!$A$106:I$202,9,FALSE())))</f>
        <v>0</v>
      </c>
      <c r="J68" s="193" t="n">
        <f aca="false">IF(ISERROR(VLOOKUP($A68,'Import Peak'!$A$3:J$99,10,FALSE())-VLOOKUP($A68,'Import Peak Change'!$A$106:J$202,10,FALSE())),0,(VLOOKUP($A68,'Import Peak'!$A$3:J$99,10,FALSE())-VLOOKUP($A68,'Import Peak Change'!$A$106:J$202,10,FALSE())))</f>
        <v>0</v>
      </c>
      <c r="K68" s="193" t="n">
        <f aca="false">IF(ISERROR(VLOOKUP($A68,'Import Peak'!$A$3:K$99,11,FALSE())-VLOOKUP($A68,'Import Peak Change'!$A$106:K$202,11,FALSE())),0,(VLOOKUP($A68,'Import Peak'!$A$3:K$99,11,FALSE())-VLOOKUP($A68,'Import Peak Change'!$A$106:K$202,11,FALSE())))</f>
        <v>0</v>
      </c>
      <c r="L68" s="193" t="n">
        <f aca="false">IF(ISERROR(VLOOKUP($A68,'Import Peak'!$A$3:L$99,12,FALSE())-VLOOKUP($A68,'Import Peak Change'!$A$106:L$202,12,FALSE())),0,(VLOOKUP($A68,'Import Peak'!$A$3:L$99,12,FALSE())-VLOOKUP($A68,'Import Peak Change'!$A$106:L$202,12,FALSE())))</f>
        <v>0</v>
      </c>
      <c r="M68" s="193" t="n">
        <f aca="false">IF(ISERROR(VLOOKUP($A68,'Import Peak'!$A$3:M$99,13,FALSE())-VLOOKUP($A68,'Import Peak Change'!$A$106:M$202,13,FALSE())),0,(VLOOKUP($A68,'Import Peak'!$A$3:M$99,13,FALSE())-VLOOKUP($A68,'Import Peak Change'!$A$106:M$202,13,FALSE())))</f>
        <v>0</v>
      </c>
      <c r="N68" s="193" t="n">
        <f aca="false">IF(ISERROR(VLOOKUP($A68,'Import Peak'!$A$3:N$99,14,FALSE())-VLOOKUP($A68,'Import Peak Change'!$A$106:N$202,14,FALSE())),0,(VLOOKUP($A68,'Import Peak'!$A$3:N$99,14,FALSE())-VLOOKUP($A68,'Import Peak Change'!$A$106:N$202,14,FALSE())))</f>
        <v>0</v>
      </c>
      <c r="O68" s="193" t="n">
        <f aca="false">IF(ISERROR(VLOOKUP($A68,'Import Peak'!$A$3:O$99,15,FALSE())-VLOOKUP($A68,'Import Peak Change'!$A$106:O$202,15,FALSE())),0,(VLOOKUP($A68,'Import Peak'!$A$3:O$99,15,FALSE())-VLOOKUP($A68,'Import Peak Change'!$A$106:O$202,15,FALSE())))</f>
        <v>0</v>
      </c>
      <c r="P68" s="193" t="n">
        <f aca="false">IF(ISERROR(VLOOKUP($A68,'Import Peak'!$A$3:P$99,16,FALSE())-VLOOKUP($A68,'Import Peak Change'!$A$106:P$202,16,FALSE())),0,(VLOOKUP($A68,'Import Peak'!$A$3:P$99,16,FALSE())-VLOOKUP($A68,'Import Peak Change'!$A$106:P$202,16,FALSE())))</f>
        <v>0</v>
      </c>
      <c r="Q68" s="193" t="n">
        <f aca="false">IF(ISERROR(VLOOKUP($A68,'Import Peak'!$A$3:Q$99,17,FALSE())-VLOOKUP($A68,'Import Peak Change'!$A$106:Q$202,17,FALSE())),0,(VLOOKUP($A68,'Import Peak'!$A$3:Q$99,17,FALSE())-VLOOKUP($A68,'Import Peak Change'!$A$106:Q$202,17,FALSE())))</f>
        <v>0</v>
      </c>
      <c r="R68" s="193" t="n">
        <f aca="false">IF(ISERROR(VLOOKUP($A68,'Import Peak'!$A$3:R$99,18,FALSE())-VLOOKUP($A68,'Import Peak Change'!$A$106:R$202,18,FALSE())),0,(VLOOKUP($A68,'Import Peak'!$A$3:R$99,18,FALSE())-VLOOKUP($A68,'Import Peak Change'!$A$106:R$202,18,FALSE())))</f>
        <v>0</v>
      </c>
      <c r="S68" s="193" t="n">
        <f aca="false">IF(ISERROR(VLOOKUP($A68,'Import Peak'!$A$3:S$99,19,FALSE())-VLOOKUP($A68,'Import Peak Change'!$A$106:S$202,19,FALSE())),0,(VLOOKUP($A68,'Import Peak'!$A$3:S$99,19,FALSE())-VLOOKUP($A68,'Import Peak Change'!$A$106:S$202,19,FALSE())))</f>
        <v>0</v>
      </c>
      <c r="T68" s="193" t="n">
        <f aca="false">IF(ISERROR(VLOOKUP($A68,'Import Peak'!$A$3:T$99,20,FALSE())-VLOOKUP($A68,'Import Peak Change'!$A$106:T$202,20,FALSE())),0,(VLOOKUP($A68,'Import Peak'!$A$3:T$99,20,FALSE())-VLOOKUP($A68,'Import Peak Change'!$A$106:T$202,20,FALSE())))</f>
        <v>0</v>
      </c>
      <c r="U68" s="193" t="n">
        <f aca="false">IF(ISERROR(VLOOKUP($A68,'Import Peak'!$A$3:U$99,21,FALSE())-VLOOKUP($A68,'Import Peak Change'!$A$106:U$202,21,FALSE())),0,(VLOOKUP($A68,'Import Peak'!$A$3:U$99,21,FALSE())-VLOOKUP($A68,'Import Peak Change'!$A$106:U$202,21,FALSE())))</f>
        <v>0</v>
      </c>
      <c r="V68" s="193" t="n">
        <f aca="false">IF(ISERROR(VLOOKUP($A68,'Import Peak'!$A$3:V$99,22,FALSE())-VLOOKUP($A68,'Import Peak Change'!$A$106:V$202,22,FALSE())),0,(VLOOKUP($A68,'Import Peak'!$A$3:V$99,22,FALSE())-VLOOKUP($A68,'Import Peak Change'!$A$106:V$202,22,FALSE())))</f>
        <v>0</v>
      </c>
      <c r="W68" s="193" t="n">
        <f aca="false">IF(ISERROR(VLOOKUP($A68,'Import Peak'!$A$3:W$99,23,FALSE())-VLOOKUP($A68,'Import Peak Change'!$A$106:W$202,23,FALSE())),0,(VLOOKUP($A68,'Import Peak'!$A$3:W$99,23,FALSE())-VLOOKUP($A68,'Import Peak Change'!$A$106:W$202,23,FALSE())))</f>
        <v>0</v>
      </c>
      <c r="X68" s="193" t="n">
        <f aca="false">IF(ISERROR(VLOOKUP($A68,'Import Peak'!$A$3:X$99,24,FALSE())-VLOOKUP($A68,'Import Peak Change'!$A$106:X$202,24,FALSE())),0,(VLOOKUP($A68,'Import Peak'!$A$3:X$99,24,FALSE())-VLOOKUP($A68,'Import Peak Change'!$A$106:X$202,24,FALSE())))</f>
        <v>0</v>
      </c>
      <c r="Y68" s="193" t="n">
        <f aca="false">IF(ISERROR(VLOOKUP($A68,'Import Peak'!$A$3:Y$99,25,FALSE())-VLOOKUP($A68,'Import Peak Change'!$A$106:Y$202,25,FALSE())),0,(VLOOKUP($A68,'Import Peak'!$A$3:Y$99,25,FALSE())-VLOOKUP($A68,'Import Peak Change'!$A$106:Y$202,25,FALSE())))</f>
        <v>0</v>
      </c>
      <c r="Z68" s="193" t="n">
        <f aca="false">IF(ISERROR(VLOOKUP($A68,'Import Peak'!$A$3:Z$99,26,FALSE())-VLOOKUP($A68,'Import Peak Change'!$A$106:Z$202,26,FALSE())),0,(VLOOKUP($A68,'Import Peak'!$A$3:Z$99,26,FALSE())-VLOOKUP($A68,'Import Peak Change'!$A$106:Z$202,26,FALSE())))</f>
        <v>0</v>
      </c>
      <c r="AA68" s="193" t="n">
        <f aca="false">IF(ISERROR(VLOOKUP($A68,'Import Peak'!$A$3:AA$99,27,FALSE())-VLOOKUP($A68,'Import Peak Change'!$A$106:AA$202,27,FALSE())),0,(VLOOKUP($A68,'Import Peak'!$A$3:AA$99,27,FALSE())-VLOOKUP($A68,'Import Peak Change'!$A$106:AA$202,27,FALSE())))</f>
        <v>0</v>
      </c>
      <c r="AB68" s="193" t="n">
        <f aca="false">IF(ISERROR(VLOOKUP($A68,'Import Peak'!$A$3:AB$99,28,FALSE())-VLOOKUP($A68,'Import Peak Change'!$A$106:AB$202,28,FALSE())),0,(VLOOKUP($A68,'Import Peak'!$A$3:AB$99,28,FALSE())-VLOOKUP($A68,'Import Peak Change'!$A$106:AB$202,28,FALSE())))</f>
        <v>0</v>
      </c>
      <c r="AC68" s="193" t="n">
        <f aca="false">IF(ISERROR(VLOOKUP($A68,'Import Peak'!$A$3:AC$99,29,FALSE())-VLOOKUP($A68,'Import Peak Change'!$A$106:AC$202,29,FALSE())),0,(VLOOKUP($A68,'Import Peak'!$A$3:AC$99,29,FALSE())-VLOOKUP($A68,'Import Peak Change'!$A$106:AC$202,29,FALSE())))</f>
        <v>0</v>
      </c>
      <c r="AD68" s="193" t="n">
        <f aca="false">IF(ISERROR(VLOOKUP($A68,'Import Peak'!$A$3:AD$99,30,FALSE())-VLOOKUP($A68,'Import Peak Change'!$A$106:AD$202,30,FALSE())),0,(VLOOKUP($A68,'Import Peak'!$A$3:AD$99,30,FALSE())-VLOOKUP($A68,'Import Peak Change'!$A$106:AD$202,30,FALSE())))</f>
        <v>0</v>
      </c>
      <c r="AE68" s="193" t="n">
        <f aca="false">IF(ISERROR(VLOOKUP($A68,'Import Peak'!$A$3:AE$99,31,FALSE())-VLOOKUP($A68,'Import Peak Change'!$A$106:AE$202,31,FALSE())),0,(VLOOKUP($A68,'Import Peak'!$A$3:AE$99,31,FALSE())-VLOOKUP($A68,'Import Peak Change'!$A$106:AE$202,31,FALSE())))</f>
        <v>0</v>
      </c>
      <c r="AF68" s="193" t="n">
        <f aca="false">IF(ISERROR(VLOOKUP($A68,'Import Peak'!$A$3:AF$99,32,FALSE())-VLOOKUP($A68,'Import Peak Change'!$A$106:AF$202,32,FALSE())),0,(VLOOKUP($A68,'Import Peak'!$A$3:AF$99,32,FALSE())-VLOOKUP($A68,'Import Peak Change'!$A$106:AF$202,32,FALSE())))</f>
        <v>0</v>
      </c>
      <c r="AG68" s="193" t="n">
        <f aca="false">IF(ISERROR(VLOOKUP($A68,'Import Peak'!$A$3:AG$99,33,FALSE())-VLOOKUP($A68,'Import Peak Change'!$A$106:AG$202,33,FALSE())),0,(VLOOKUP($A68,'Import Peak'!$A$3:AG$99,33,FALSE())-VLOOKUP($A68,'Import Peak Change'!$A$106:AG$202,33,FALSE())))</f>
        <v>0</v>
      </c>
      <c r="AH68" s="193" t="n">
        <f aca="false">IF(ISERROR(VLOOKUP($A68,'Import Peak'!$A$3:AH$99,34,FALSE())-VLOOKUP($A68,'Import Peak Change'!$A$106:AH$202,34,FALSE())),0,(VLOOKUP($A68,'Import Peak'!$A$3:AH$99,34,FALSE())-VLOOKUP($A68,'Import Peak Change'!$A$106:AH$202,34,FALSE())))</f>
        <v>0</v>
      </c>
      <c r="AI68" s="193" t="n">
        <f aca="false">IF(ISERROR(VLOOKUP($A68,'Import Peak'!$A$3:AI$99,35,FALSE())-VLOOKUP($A68,'Import Peak Change'!$A$106:AI$202,35,FALSE())),0,(VLOOKUP($A68,'Import Peak'!$A$3:AI$99,35,FALSE())-VLOOKUP($A68,'Import Peak Change'!$A$106:AI$202,35,FALSE())))</f>
        <v>0</v>
      </c>
      <c r="AJ68" s="193" t="n">
        <f aca="false">IF(ISERROR(VLOOKUP($A68,'Import Peak'!$A$3:AJ$99,36,FALSE())-VLOOKUP($A68,'Import Peak Change'!$A$106:AJ$202,36,FALSE())),0,(VLOOKUP($A68,'Import Peak'!$A$3:AJ$99,36,FALSE())-VLOOKUP($A68,'Import Peak Change'!$A$106:AJ$202,36,FALSE())))</f>
        <v>0</v>
      </c>
      <c r="AK68" s="193" t="n">
        <f aca="false">IF(ISERROR(VLOOKUP($A68,'Import Peak'!$A$3:AK$99,37,FALSE())-VLOOKUP($A68,'Import Peak Change'!$A$106:AK$202,37,FALSE())),0,(VLOOKUP($A68,'Import Peak'!$A$3:AK$99,37,FALSE())-VLOOKUP($A68,'Import Peak Change'!$A$106:AK$202,37,FALSE())))</f>
        <v>0</v>
      </c>
      <c r="AL68" s="193" t="n">
        <f aca="false">IF(ISERROR(VLOOKUP($A68,'Import Peak'!$A$3:AL$99,38,FALSE())-VLOOKUP($A68,'Import Peak Change'!$A$106:AL$202,38,FALSE())),0,(VLOOKUP($A68,'Import Peak'!$A$3:AL$99,38,FALSE())-VLOOKUP($A68,'Import Peak Change'!$A$106:AL$202,38,FALSE())))</f>
        <v>0</v>
      </c>
      <c r="AM68" s="193" t="n">
        <f aca="false">IF(ISERROR(VLOOKUP($A68,'Import Peak'!$A$3:AM$99,39,FALSE())-VLOOKUP($A68,'Import Peak Change'!$A$106:AM$202,39,FALSE())),0,(VLOOKUP($A68,'Import Peak'!$A$3:AM$99,39,FALSE())-VLOOKUP($A68,'Import Peak Change'!$A$106:AM$202,39,FALSE())))</f>
        <v>0</v>
      </c>
      <c r="AN68" s="193" t="n">
        <f aca="false">IF(ISERROR(VLOOKUP($A68,'Import Peak'!$A$3:AN$99,40,FALSE())-VLOOKUP($A68,'Import Peak Change'!$A$106:AN$202,40,FALSE())),0,(VLOOKUP($A68,'Import Peak'!$A$3:AN$99,40,FALSE())-VLOOKUP($A68,'Import Peak Change'!$A$106:AN$202,40,FALSE())))</f>
        <v>0</v>
      </c>
      <c r="AO68" s="193" t="n">
        <f aca="false">IF(ISERROR(VLOOKUP($A68,'Import Peak'!$A$3:AO$99,41,FALSE())-VLOOKUP($A68,'Import Peak Change'!$A$106:AO$202,41,FALSE())),0,(VLOOKUP($A68,'Import Peak'!$A$3:AO$99,41,FALSE())-VLOOKUP($A68,'Import Peak Change'!$A$106:AO$202,41,FALSE())))</f>
        <v>0</v>
      </c>
      <c r="AP68" s="193" t="n">
        <f aca="false">IF(ISERROR(VLOOKUP($A68,'Import Peak'!$A$3:AP$99,42,FALSE())-VLOOKUP($A68,'Import Peak Change'!$A$106:AP$202,42,FALSE())),0,(VLOOKUP($A68,'Import Peak'!$A$3:AP$99,42,FALSE())-VLOOKUP($A68,'Import Peak Change'!$A$106:AP$202,42,FALSE())))</f>
        <v>0</v>
      </c>
      <c r="AQ68" s="193" t="n">
        <f aca="false">IF(ISERROR(VLOOKUP($A68,'Import Peak'!$A$3:AQ$99,43,FALSE())-VLOOKUP($A68,'Import Peak Change'!$A$106:AQ$202,43,FALSE())),0,(VLOOKUP($A68,'Import Peak'!$A$3:AQ$99,43,FALSE())-VLOOKUP($A68,'Import Peak Change'!$A$106:AQ$202,43,FALSE())))</f>
        <v>0</v>
      </c>
      <c r="AR68" s="193" t="n">
        <f aca="false">IF(ISERROR(VLOOKUP($A68,'Import Peak'!$A$3:AR$99,44,FALSE())-VLOOKUP($A68,'Import Peak Change'!$A$106:AR$202,44,FALSE())),0,(VLOOKUP($A68,'Import Peak'!$A$3:AR$99,44,FALSE())-VLOOKUP($A68,'Import Peak Change'!$A$106:AR$202,44,FALSE())))</f>
        <v>0</v>
      </c>
      <c r="AS68" s="193" t="n">
        <f aca="false">IF(ISERROR(VLOOKUP($A68,'Import Peak'!$A$3:AS$99,45,FALSE())-VLOOKUP($A68,'Import Peak Change'!$A$106:AS$202,45,FALSE())),0,(VLOOKUP($A68,'Import Peak'!$A$3:AS$99,45,FALSE())-VLOOKUP($A68,'Import Peak Change'!$A$106:AS$202,45,FALSE())))</f>
        <v>0</v>
      </c>
      <c r="AT68" s="193" t="n">
        <f aca="false">IF(ISERROR(VLOOKUP($A68,'Import Peak'!$A$3:AT$99,46,FALSE())-VLOOKUP($A68,'Import Peak Change'!$A$106:AT$202,46,FALSE())),0,(VLOOKUP($A68,'Import Peak'!$A$3:AT$99,46,FALSE())-VLOOKUP($A68,'Import Peak Change'!$A$106:AT$202,46,FALSE())))</f>
        <v>0</v>
      </c>
      <c r="AU68" s="193" t="n">
        <f aca="false">IF(ISERROR(VLOOKUP($A68,'Import Peak'!$A$3:AU$99,47,FALSE())-VLOOKUP($A68,'Import Peak Change'!$A$106:AU$202,47,FALSE())),0,(VLOOKUP($A68,'Import Peak'!$A$3:AU$99,47,FALSE())-VLOOKUP($A68,'Import Peak Change'!$A$106:AU$202,47,FALSE())))</f>
        <v>0</v>
      </c>
      <c r="AV68" s="193" t="n">
        <f aca="false">IF(ISERROR(VLOOKUP($A68,'Import Peak'!$A$3:AV$99,48,FALSE())-VLOOKUP($A68,'Import Peak Change'!$A$106:AV$202,48,FALSE())),0,(VLOOKUP($A68,'Import Peak'!$A$3:AV$99,48,FALSE())-VLOOKUP($A68,'Import Peak Change'!$A$106:AV$202,48,FALSE())))</f>
        <v>0</v>
      </c>
      <c r="AW68" s="193" t="n">
        <f aca="false">IF(ISERROR(VLOOKUP($A68,'Import Peak'!$A$3:AW$99,49,FALSE())-VLOOKUP($A68,'Import Peak Change'!$A$106:AW$202,49,FALSE())),0,(VLOOKUP($A68,'Import Peak'!$A$3:AW$99,49,FALSE())-VLOOKUP($A68,'Import Peak Change'!$A$106:AW$202,49,FALSE())))</f>
        <v>0</v>
      </c>
      <c r="AX68" s="193" t="n">
        <f aca="false">IF(ISERROR(VLOOKUP($A68,'Import Peak'!$A$3:AX$99,50,FALSE())-VLOOKUP($A68,'Import Peak Change'!$A$106:AX$202,50,FALSE())),0,(VLOOKUP($A68,'Import Peak'!$A$3:AX$99,50,FALSE())-VLOOKUP($A68,'Import Peak Change'!$A$106:AX$202,50,FALSE())))</f>
        <v>0</v>
      </c>
      <c r="AY68" s="193" t="n">
        <f aca="false">IF(ISERROR(VLOOKUP($A68,'Import Peak'!$A$3:AY$99,51,FALSE())-VLOOKUP($A68,'Import Peak Change'!$A$106:AY$202,51,FALSE())),0,(VLOOKUP($A68,'Import Peak'!$A$3:AY$99,51,FALSE())-VLOOKUP($A68,'Import Peak Change'!$A$106:AY$202,51,FALSE())))</f>
        <v>0</v>
      </c>
      <c r="AZ68" s="193" t="n">
        <f aca="false">IF(ISERROR(VLOOKUP($A68,'Import Peak'!$A$3:AZ$99,52,FALSE())-VLOOKUP($A68,'Import Peak Change'!$A$106:AZ$202,52,FALSE())),0,(VLOOKUP($A68,'Import Peak'!$A$3:AZ$99,52,FALSE())-VLOOKUP($A68,'Import Peak Change'!$A$106:AZ$202,52,FALSE())))</f>
        <v>0</v>
      </c>
      <c r="BA68" s="193" t="n">
        <f aca="false">IF(ISERROR(VLOOKUP($A68,'Import Peak'!$A$3:BA$99,53,FALSE())-VLOOKUP($A68,'Import Peak Change'!$A$106:BA$202,53,FALSE())),0,(VLOOKUP($A68,'Import Peak'!$A$3:BA$99,53,FALSE())-VLOOKUP($A68,'Import Peak Change'!$A$106:BA$202,53,FALSE())))</f>
        <v>0</v>
      </c>
      <c r="BB68" s="193" t="n">
        <f aca="false">IF(ISERROR(VLOOKUP($A68,'Import Peak'!$A$3:BB$99,54,FALSE())-VLOOKUP($A68,'Import Peak Change'!$A$106:BB$202,54,FALSE())),0,(VLOOKUP($A68,'Import Peak'!$A$3:BB$99,54,FALSE())-VLOOKUP($A68,'Import Peak Change'!$A$106:BB$202,54,FALSE())))</f>
        <v>0</v>
      </c>
      <c r="BC68" s="193" t="n">
        <f aca="false">IF(ISERROR(VLOOKUP($A68,'Import Peak'!$A$3:BC$99,55,FALSE())-VLOOKUP($A68,'Import Peak Change'!$A$106:BC$202,55,FALSE())),0,(VLOOKUP($A68,'Import Peak'!$A$3:BC$99,55,FALSE())-VLOOKUP($A68,'Import Peak Change'!$A$106:BC$202,55,FALSE())))</f>
        <v>0</v>
      </c>
      <c r="BD68" s="193" t="n">
        <f aca="false">IF(ISERROR(VLOOKUP($A68,'Import Peak'!$A$3:BD$99,56,FALSE())-VLOOKUP($A68,'Import Peak Change'!$A$106:BD$202,56,FALSE())),0,(VLOOKUP($A68,'Import Peak'!$A$3:BD$99,56,FALSE())-VLOOKUP($A68,'Import Peak Change'!$A$106:BD$202,56,FALSE())))</f>
        <v>0</v>
      </c>
      <c r="BE68" s="193" t="n">
        <f aca="false">IF(ISERROR(VLOOKUP($A68,'Import Peak'!$A$3:BE$99,57,FALSE())-VLOOKUP($A68,'Import Peak Change'!$A$106:BE$202,57,FALSE())),0,(VLOOKUP($A68,'Import Peak'!$A$3:BE$99,57,FALSE())-VLOOKUP($A68,'Import Peak Change'!$A$106:BE$202,57,FALSE())))</f>
        <v>0</v>
      </c>
      <c r="BF68" s="193" t="n">
        <f aca="false">IF(ISERROR(VLOOKUP($A68,'Import Peak'!$A$3:BF$99,58,FALSE())-VLOOKUP($A68,'Import Peak Change'!$A$106:BF$202,58,FALSE())),0,(VLOOKUP($A68,'Import Peak'!$A$3:BF$99,58,FALSE())-VLOOKUP($A68,'Import Peak Change'!$A$106:BF$202,58,FALSE())))</f>
        <v>0</v>
      </c>
      <c r="BG68" s="193" t="n">
        <f aca="false">IF(ISERROR(VLOOKUP($A68,'Import Peak'!$A$3:BG$99,59,FALSE())-VLOOKUP($A68,'Import Peak Change'!$A$106:BG$202,59,FALSE())),0,(VLOOKUP($A68,'Import Peak'!$A$3:BG$99,59,FALSE())-VLOOKUP($A68,'Import Peak Change'!$A$106:BG$202,59,FALSE())))</f>
        <v>0</v>
      </c>
      <c r="BH68" s="193" t="n">
        <f aca="false">IF(ISERROR(VLOOKUP($A68,'Import Peak'!$A$3:BH$99,60,FALSE())-VLOOKUP($A68,'Import Peak Change'!$A$106:BH$202,60,FALSE())),0,(VLOOKUP($A68,'Import Peak'!$A$3:BH$99,60,FALSE())-VLOOKUP($A68,'Import Peak Change'!$A$106:BH$202,60,FALSE())))</f>
        <v>0</v>
      </c>
      <c r="BI68" s="193" t="n">
        <f aca="false">IF(ISERROR(VLOOKUP($A68,'Import Peak'!$A$3:BI$99,61,FALSE())-VLOOKUP($A68,'Import Peak Change'!$A$106:BI$202,61,FALSE())),0,(VLOOKUP($A68,'Import Peak'!$A$3:BI$99,61,FALSE())-VLOOKUP($A68,'Import Peak Change'!$A$106:BI$202,61,FALSE())))</f>
        <v>0</v>
      </c>
      <c r="BJ68" s="193" t="n">
        <f aca="false">IF(ISERROR(VLOOKUP($A68,'Import Peak'!$A$3:BJ$99,62,FALSE())-VLOOKUP($A68,'Import Peak Change'!$A$106:BJ$202,62,FALSE())),0,(VLOOKUP($A68,'Import Peak'!$A$3:BJ$99,62,FALSE())-VLOOKUP($A68,'Import Peak Change'!$A$106:BJ$202,62,FALSE())))</f>
        <v>0</v>
      </c>
      <c r="BK68" s="193" t="n">
        <f aca="false">IF(ISERROR(VLOOKUP($A68,'Import Peak'!$A$3:BK$99,63,FALSE())-VLOOKUP($A68,'Import Peak Change'!$A$106:BK$202,63,FALSE())),0,(VLOOKUP($A68,'Import Peak'!$A$3:BK$99,63,FALSE())-VLOOKUP($A68,'Import Peak Change'!$A$106:BK$202,63,FALSE())))</f>
        <v>0</v>
      </c>
      <c r="BL68" s="193" t="n">
        <f aca="false">IF(ISERROR(VLOOKUP($A68,'Import Peak'!$A$3:BL$99,64,FALSE())-VLOOKUP($A68,'Import Peak Change'!$A$106:BL$202,64,FALSE())),0,(VLOOKUP($A68,'Import Peak'!$A$3:BL$99,64,FALSE())-VLOOKUP($A68,'Import Peak Change'!$A$106:BL$202,64,FALSE())))</f>
        <v>0</v>
      </c>
      <c r="BM68" s="193" t="n">
        <f aca="false">IF(ISERROR(VLOOKUP($A68,'Import Peak'!$A$3:BM$99,65,FALSE())-VLOOKUP($A68,'Import Peak Change'!$A$106:BM$202,65,FALSE())),0,(VLOOKUP($A68,'Import Peak'!$A$3:BM$99,65,FALSE())-VLOOKUP($A68,'Import Peak Change'!$A$106:BM$202,65,FALSE())))</f>
        <v>0</v>
      </c>
      <c r="BN68" s="193" t="n">
        <f aca="false">IF(ISERROR(VLOOKUP($A68,'Import Peak'!$A$3:BN$99,66,FALSE())-VLOOKUP($A68,'Import Peak Change'!$A$106:BN$202,66,FALSE())),0,(VLOOKUP($A68,'Import Peak'!$A$3:BN$99,66,FALSE())-VLOOKUP($A68,'Import Peak Change'!$A$106:BN$202,66,FALSE())))</f>
        <v>0</v>
      </c>
      <c r="BO68" s="193" t="n">
        <f aca="false">IF(ISERROR(VLOOKUP($A68,'Import Peak'!$A$3:BO$99,67,FALSE())-VLOOKUP($A68,'Import Peak Change'!$A$106:BO$202,67,FALSE())),0,(VLOOKUP($A68,'Import Peak'!$A$3:BO$99,67,FALSE())-VLOOKUP($A68,'Import Peak Change'!$A$106:BO$202,67,FALSE())))</f>
        <v>0</v>
      </c>
      <c r="BP68" s="193" t="n">
        <f aca="false">IF(ISERROR(VLOOKUP($A68,'Import Peak'!$A$3:BP$99,68,FALSE())-VLOOKUP($A68,'Import Peak Change'!$A$106:BP$202,68,FALSE())),0,(VLOOKUP($A68,'Import Peak'!$A$3:BP$99,68,FALSE())-VLOOKUP($A68,'Import Peak Change'!$A$106:BP$202,68,FALSE())))</f>
        <v>0</v>
      </c>
      <c r="BQ68" s="193" t="n">
        <f aca="false">IF(ISERROR(VLOOKUP($A68,'Import Peak'!$A$3:BQ$99,69,FALSE())-VLOOKUP($A68,'Import Peak Change'!$A$106:BQ$202,69,FALSE())),0,(VLOOKUP($A68,'Import Peak'!$A$3:BQ$99,69,FALSE())-VLOOKUP($A68,'Import Peak Change'!$A$106:BQ$202,69,FALSE())))</f>
        <v>0</v>
      </c>
      <c r="BR68" s="193" t="n">
        <f aca="false">IF(ISERROR(VLOOKUP($A68,'Import Peak'!$A$3:BR$99,70,FALSE())-VLOOKUP($A68,'Import Peak Change'!$A$106:BR$202,70,FALSE())),0,(VLOOKUP($A68,'Import Peak'!$A$3:BR$99,70,FALSE())-VLOOKUP($A68,'Import Peak Change'!$A$106:BR$202,70,FALSE())))</f>
        <v>0</v>
      </c>
      <c r="BS68" s="193" t="n">
        <f aca="false">IF(ISERROR(VLOOKUP($A68,'Import Peak'!$A$3:BS$99,71,FALSE())-VLOOKUP($A68,'Import Peak Change'!$A$106:BS$202,71,FALSE())),0,(VLOOKUP($A68,'Import Peak'!$A$3:BS$99,71,FALSE())-VLOOKUP($A68,'Import Peak Change'!$A$106:BS$202,71,FALSE())))</f>
        <v>0</v>
      </c>
      <c r="BT68" s="193" t="n">
        <f aca="false">IF(ISERROR(VLOOKUP($A68,'Import Peak'!$A$3:BT$99,72,FALSE())-VLOOKUP($A68,'Import Peak Change'!$A$106:BT$202,72,FALSE())),0,(VLOOKUP($A68,'Import Peak'!$A$3:BT$99,72,FALSE())-VLOOKUP($A68,'Import Peak Change'!$A$106:BT$202,72,FALSE())))</f>
        <v>0</v>
      </c>
      <c r="BU68" s="193" t="n">
        <f aca="false">IF(ISERROR(VLOOKUP($A68,'Import Peak'!$A$3:BU$99,73,FALSE())-VLOOKUP($A68,'Import Peak Change'!$A$106:BU$202,73,FALSE())),0,(VLOOKUP($A68,'Import Peak'!$A$3:BU$99,73,FALSE())-VLOOKUP($A68,'Import Peak Change'!$A$106:BU$202,73,FALSE())))</f>
        <v>0</v>
      </c>
      <c r="BV68" s="193" t="n">
        <f aca="false">IF(ISERROR(VLOOKUP($A68,'Import Peak'!$A$3:BV$99,74,FALSE())-VLOOKUP($A68,'Import Peak Change'!$A$106:BV$202,74,FALSE())),0,(VLOOKUP($A68,'Import Peak'!$A$3:BV$99,74,FALSE())-VLOOKUP($A68,'Import Peak Change'!$A$106:BV$202,74,FALSE())))</f>
        <v>0</v>
      </c>
      <c r="BW68" s="193" t="n">
        <f aca="false">IF(ISERROR(VLOOKUP($A68,'Import Peak'!$A$3:BW$99,75,FALSE())-VLOOKUP($A68,'Import Peak Change'!$A$106:BW$202,75,FALSE())),0,(VLOOKUP($A68,'Import Peak'!$A$3:BW$99,75,FALSE())-VLOOKUP($A68,'Import Peak Change'!$A$106:BW$202,75,FALSE())))</f>
        <v>0</v>
      </c>
      <c r="BX68" s="193" t="n">
        <f aca="false">IF(ISERROR(VLOOKUP($A68,'Import Peak'!$A$3:BX$99,76,FALSE())-VLOOKUP($A68,'Import Peak Change'!$A$106:BX$202,76,FALSE())),0,(VLOOKUP($A68,'Import Peak'!$A$3:BX$99,76,FALSE())-VLOOKUP($A68,'Import Peak Change'!$A$106:BX$202,76,FALSE())))</f>
        <v>0</v>
      </c>
      <c r="BY68" s="193" t="n">
        <f aca="false">IF(ISERROR(VLOOKUP($A68,'Import Peak'!$A$3:BY$99,77,FALSE())-VLOOKUP($A68,'Import Peak Change'!$A$106:BY$202,77,FALSE())),0,(VLOOKUP($A68,'Import Peak'!$A$3:BY$99,77,FALSE())-VLOOKUP($A68,'Import Peak Change'!$A$106:BY$202,77,FALSE())))</f>
        <v>0</v>
      </c>
      <c r="BZ68" s="193" t="n">
        <f aca="false">IF(ISERROR(VLOOKUP($A68,'Import Peak'!$A$3:BZ$99,78,FALSE())-VLOOKUP($A68,'Import Peak Change'!$A$106:BZ$202,78,FALSE())),0,(VLOOKUP($A68,'Import Peak'!$A$3:BZ$99,78,FALSE())-VLOOKUP($A68,'Import Peak Change'!$A$106:BZ$202,78,FALSE())))</f>
        <v>0</v>
      </c>
      <c r="CA68" s="193" t="n">
        <f aca="false">IF(ISERROR(VLOOKUP($A68,'Import Peak'!$A$3:CA$99,79,FALSE())-VLOOKUP($A68,'Import Peak Change'!$A$106:CA$202,79,FALSE())),0,(VLOOKUP($A68,'Import Peak'!$A$3:CA$99,79,FALSE())-VLOOKUP($A68,'Import Peak Change'!$A$106:CA$202,79,FALSE())))</f>
        <v>0</v>
      </c>
      <c r="CB68" s="193" t="n">
        <f aca="false">IF(ISERROR(VLOOKUP($A68,'Import Peak'!$A$3:CB$99,80,FALSE())-VLOOKUP($A68,'Import Peak Change'!$A$106:CB$202,80,FALSE())),0,(VLOOKUP($A68,'Import Peak'!$A$3:CB$99,80,FALSE())-VLOOKUP($A68,'Import Peak Change'!$A$106:CB$202,80,FALSE())))</f>
        <v>0</v>
      </c>
      <c r="CC68" s="193" t="n">
        <f aca="false">IF(ISERROR(VLOOKUP($A68,'Import Peak'!$A$3:CC$99,81,FALSE())-VLOOKUP($A68,'Import Peak Change'!$A$106:CC$202,81,FALSE())),0,(VLOOKUP($A68,'Import Peak'!$A$3:CC$99,81,FALSE())-VLOOKUP($A68,'Import Peak Change'!$A$106:CC$202,81,FALSE())))</f>
        <v>0</v>
      </c>
      <c r="CD68" s="193" t="n">
        <f aca="false">IF(ISERROR(VLOOKUP($A68,'Import Peak'!$A$3:CD$99,82,FALSE())-VLOOKUP($A68,'Import Peak Change'!$A$106:CD$202,82,FALSE())),0,(VLOOKUP($A68,'Import Peak'!$A$3:CD$99,82,FALSE())-VLOOKUP($A68,'Import Peak Change'!$A$106:CD$202,82,FALSE())))</f>
        <v>0</v>
      </c>
      <c r="CE68" s="193" t="n">
        <f aca="false">IF(ISERROR(VLOOKUP($A68,'Import Peak'!$A$3:CE$99,83,FALSE())-VLOOKUP($A68,'Import Peak Change'!$A$106:CE$202,83,FALSE())),0,(VLOOKUP($A68,'Import Peak'!$A$3:CE$99,83,FALSE())-VLOOKUP($A68,'Import Peak Change'!$A$106:CE$202,83,FALSE())))</f>
        <v>0</v>
      </c>
      <c r="CF68" s="193" t="n">
        <f aca="false">IF(ISERROR(VLOOKUP($A68,'Import Peak'!$A$3:CF$99,84,FALSE())-VLOOKUP($A68,'Import Peak Change'!$A$106:CF$202,84,FALSE())),0,(VLOOKUP($A68,'Import Peak'!$A$3:CF$99,84,FALSE())-VLOOKUP($A68,'Import Peak Change'!$A$106:CF$202,84,FALSE())))</f>
        <v>0</v>
      </c>
      <c r="CG68" s="193" t="n">
        <f aca="false">IF(ISERROR(VLOOKUP($A68,'Import Peak'!$A$3:CG$99,85,FALSE())-VLOOKUP($A68,'Import Peak Change'!$A$106:CG$202,85,FALSE())),0,(VLOOKUP($A68,'Import Peak'!$A$3:CG$99,85,FALSE())-VLOOKUP($A68,'Import Peak Change'!$A$106:CG$202,85,FALSE())))</f>
        <v>0</v>
      </c>
      <c r="CH68" s="193" t="n">
        <f aca="false">IF(ISERROR(VLOOKUP($A68,'Import Peak'!$A$3:CH$99,86,FALSE())-VLOOKUP($A68,'Import Peak Change'!$A$106:CH$202,86,FALSE())),0,(VLOOKUP($A68,'Import Peak'!$A$3:CH$99,86,FALSE())-VLOOKUP($A68,'Import Peak Change'!$A$106:CH$202,86,FALSE())))</f>
        <v>0</v>
      </c>
      <c r="CI68" s="193" t="n">
        <f aca="false">IF(ISERROR(VLOOKUP($A68,'Import Peak'!$A$3:CI$99,87,FALSE())-VLOOKUP($A68,'Import Peak Change'!$A$106:CI$202,87,FALSE())),0,(VLOOKUP($A68,'Import Peak'!$A$3:CI$99,87,FALSE())-VLOOKUP($A68,'Import Peak Change'!$A$106:CI$202,87,FALSE())))</f>
        <v>0</v>
      </c>
      <c r="CJ68" s="193" t="n">
        <f aca="false">IF(ISERROR(VLOOKUP($A68,'Import Peak'!$A$3:CJ$99,88,FALSE())-VLOOKUP($A68,'Import Peak Change'!$A$106:CJ$202,88,FALSE())),0,(VLOOKUP($A68,'Import Peak'!$A$3:CJ$99,88,FALSE())-VLOOKUP($A68,'Import Peak Change'!$A$106:CJ$202,88,FALSE())))</f>
        <v>0</v>
      </c>
      <c r="CK68" s="193" t="n">
        <f aca="false">IF(ISERROR(VLOOKUP($A68,'Import Peak'!$A$3:CK$99,89,FALSE())-VLOOKUP($A68,'Import Peak Change'!$A$106:CK$202,89,FALSE())),0,(VLOOKUP($A68,'Import Peak'!$A$3:CK$99,89,FALSE())-VLOOKUP($A68,'Import Peak Change'!$A$106:CK$202,89,FALSE())))</f>
        <v>0</v>
      </c>
      <c r="CL68" s="193" t="n">
        <f aca="false">IF(ISERROR(VLOOKUP($A68,'Import Peak'!$A$3:CL$99,90,FALSE())-VLOOKUP($A68,'Import Peak Change'!$A$106:CL$202,90,FALSE())),0,(VLOOKUP($A68,'Import Peak'!$A$3:CL$99,90,FALSE())-VLOOKUP($A68,'Import Peak Change'!$A$106:CL$202,90,FALSE())))</f>
        <v>0</v>
      </c>
      <c r="CM68" s="193" t="n">
        <f aca="false">IF(ISERROR(VLOOKUP($A68,'Import Peak'!$A$3:CM$99,91,FALSE())-VLOOKUP($A68,'Import Peak Change'!$A$106:CM$202,91,FALSE())),0,(VLOOKUP($A68,'Import Peak'!$A$3:CM$99,91,FALSE())-VLOOKUP($A68,'Import Peak Change'!$A$106:CM$202,91,FALSE())))</f>
        <v>0</v>
      </c>
      <c r="CN68" s="193" t="n">
        <f aca="false">IF(ISERROR(VLOOKUP($A68,'Import Peak'!$A$3:CN$99,92,FALSE())-VLOOKUP($A68,'Import Peak Change'!$A$106:CN$202,92,FALSE())),0,(VLOOKUP($A68,'Import Peak'!$A$3:CN$99,92,FALSE())-VLOOKUP($A68,'Import Peak Change'!$A$106:CN$202,92,FALSE())))</f>
        <v>0</v>
      </c>
      <c r="CO68" s="193" t="n">
        <f aca="false">IF(ISERROR(VLOOKUP($A68,'Import Peak'!$A$3:CO$99,93,FALSE())-VLOOKUP($A68,'Import Peak Change'!$A$106:CO$202,93,FALSE())),0,(VLOOKUP($A68,'Import Peak'!$A$3:CO$99,93,FALSE())-VLOOKUP($A68,'Import Peak Change'!$A$106:CO$202,93,FALSE())))</f>
        <v>0</v>
      </c>
      <c r="CP68" s="193" t="n">
        <f aca="false">IF(ISERROR(VLOOKUP($A68,'Import Peak'!$A$3:CP$99,94,FALSE())-VLOOKUP($A68,'Import Peak Change'!$A$106:CP$202,94,FALSE())),0,(VLOOKUP($A68,'Import Peak'!$A$3:CP$99,94,FALSE())-VLOOKUP($A68,'Import Peak Change'!$A$106:CP$202,94,FALSE())))</f>
        <v>0</v>
      </c>
      <c r="CQ68" s="193" t="n">
        <f aca="false">IF(ISERROR(VLOOKUP($A68,'Import Peak'!$A$3:CQ$99,95,FALSE())-VLOOKUP($A68,'Import Peak Change'!$A$106:CQ$202,95,FALSE())),0,(VLOOKUP($A68,'Import Peak'!$A$3:CQ$99,95,FALSE())-VLOOKUP($A68,'Import Peak Change'!$A$106:CQ$202,95,FALSE())))</f>
        <v>0</v>
      </c>
      <c r="CR68" s="193" t="n">
        <f aca="false">IF(ISERROR(VLOOKUP($A68,'Import Peak'!$A$3:CR$99,96,FALSE())-VLOOKUP($A68,'Import Peak Change'!$A$106:CR$202,96,FALSE())),0,(VLOOKUP($A68,'Import Peak'!$A$3:CR$99,96,FALSE())-VLOOKUP($A68,'Import Peak Change'!$A$106:CR$202,96,FALSE())))</f>
        <v>0</v>
      </c>
      <c r="CS68" s="193" t="n">
        <f aca="false">IF(ISERROR(VLOOKUP($A68,'Import Peak'!$A$3:CS$99,97,FALSE())-VLOOKUP($A68,'Import Peak Change'!$A$106:CS$202,97,FALSE())),0,(VLOOKUP($A68,'Import Peak'!$A$3:CS$99,97,FALSE())-VLOOKUP($A68,'Import Peak Change'!$A$106:CS$202,97,FALSE())))</f>
        <v>0</v>
      </c>
      <c r="CT68" s="193" t="n">
        <f aca="false">IF(ISERROR(VLOOKUP($A68,'Import Peak'!$A$3:CT$99,98,FALSE())-VLOOKUP($A68,'Import Peak Change'!$A$106:CT$202,98,FALSE())),0,(VLOOKUP($A68,'Import Peak'!$A$3:CT$99,98,FALSE())-VLOOKUP($A68,'Import Peak Change'!$A$106:CT$202,98,FALSE())))</f>
        <v>0</v>
      </c>
      <c r="CU68" s="193" t="n">
        <f aca="false">IF(ISERROR(VLOOKUP($A68,'Import Peak'!$A$3:CU$99,99,FALSE())-VLOOKUP($A68,'Import Peak Change'!$A$106:CU$202,99,FALSE())),0,(VLOOKUP($A68,'Import Peak'!$A$3:CU$99,99,FALSE())-VLOOKUP($A68,'Import Peak Change'!$A$106:CU$202,99,FALSE())))</f>
        <v>0</v>
      </c>
      <c r="CV68" s="193" t="n">
        <f aca="false">IF(ISERROR(VLOOKUP($A68,'Import Peak'!$A$3:CV$99,100,FALSE())-VLOOKUP($A68,'Import Peak Change'!$A$106:CV$202,100,FALSE())),0,(VLOOKUP($A68,'Import Peak'!$A$3:CV$99,100,FALSE())-VLOOKUP($A68,'Import Peak Change'!$A$106:CV$202,100,FALSE())))</f>
        <v>0</v>
      </c>
      <c r="CW68" s="193" t="n">
        <f aca="false">IF(ISERROR(VLOOKUP($A68,'Import Peak'!$A$3:CW$99,101,FALSE())-VLOOKUP($A68,'Import Peak Change'!$A$106:CW$202,101,FALSE())),0,(VLOOKUP($A68,'Import Peak'!$A$3:CW$99,101,FALSE())-VLOOKUP($A68,'Import Peak Change'!$A$106:CW$202,101,FALSE())))</f>
        <v>0</v>
      </c>
      <c r="CX68" s="193" t="n">
        <f aca="false">IF(ISERROR(VLOOKUP($A68,'Import Peak'!$A$3:CX$99,102,FALSE())-VLOOKUP($A68,'Import Peak Change'!$A$106:CX$202,102,FALSE())),0,(VLOOKUP($A68,'Import Peak'!$A$3:CX$99,102,FALSE())-VLOOKUP($A68,'Import Peak Change'!$A$106:CX$202,102,FALSE())))</f>
        <v>0</v>
      </c>
      <c r="CY68" s="193" t="n">
        <f aca="false">IF(ISERROR(VLOOKUP($A68,'Import Peak'!$A$3:CY$99,103,FALSE())-VLOOKUP($A68,'Import Peak Change'!$A$106:CY$202,103,FALSE())),0,(VLOOKUP($A68,'Import Peak'!$A$3:CY$99,103,FALSE())-VLOOKUP($A68,'Import Peak Change'!$A$106:CY$202,103,FALSE())))</f>
        <v>0</v>
      </c>
      <c r="CZ68" s="193" t="n">
        <f aca="false">IF(ISERROR(VLOOKUP($A68,'Import Peak'!$A$3:CZ$99,104,FALSE())-VLOOKUP($A68,'Import Peak Change'!$A$106:CZ$202,104,FALSE())),0,(VLOOKUP($A68,'Import Peak'!$A$3:CZ$99,104,FALSE())-VLOOKUP($A68,'Import Peak Change'!$A$106:CZ$202,104,FALSE())))</f>
        <v>0</v>
      </c>
      <c r="DA68" s="193" t="n">
        <f aca="false">IF(ISERROR(VLOOKUP($A68,'Import Peak'!$A$3:DA$99,105,FALSE())-VLOOKUP($A68,'Import Peak Change'!$A$106:DA$202,105,FALSE())),0,(VLOOKUP($A68,'Import Peak'!$A$3:DA$99,105,FALSE())-VLOOKUP($A68,'Import Peak Change'!$A$106:DA$202,105,FALSE())))</f>
        <v>0</v>
      </c>
      <c r="DB68" s="193" t="n">
        <f aca="false">IF(ISERROR(VLOOKUP($A68,'Import Peak'!$A$3:DB$99,106,FALSE())-VLOOKUP($A68,'Import Peak Change'!$A$106:DB$202,106,FALSE())),0,(VLOOKUP($A68,'Import Peak'!$A$3:DB$99,106,FALSE())-VLOOKUP($A68,'Import Peak Change'!$A$106:DB$202,106,FALSE())))</f>
        <v>0</v>
      </c>
      <c r="DC68" s="193" t="n">
        <f aca="false">IF(ISERROR(VLOOKUP($A68,'Import Peak'!$A$3:DC$99,107,FALSE())-VLOOKUP($A68,'Import Peak Change'!$A$106:DC$202,107,FALSE())),0,(VLOOKUP($A68,'Import Peak'!$A$3:DC$99,107,FALSE())-VLOOKUP($A68,'Import Peak Change'!$A$106:DC$202,107,FALSE())))</f>
        <v>0</v>
      </c>
      <c r="DD68" s="193" t="n">
        <f aca="false">IF(ISERROR(VLOOKUP($A68,'Import Peak'!$A$3:DD$99,108,FALSE())-VLOOKUP($A68,'Import Peak Change'!$A$106:DD$202,108,FALSE())),0,(VLOOKUP($A68,'Import Peak'!$A$3:DD$99,108,FALSE())-VLOOKUP($A68,'Import Peak Change'!$A$106:DD$202,108,FALSE())))</f>
        <v>0</v>
      </c>
      <c r="DE68" s="193" t="n">
        <f aca="false">IF(ISERROR(VLOOKUP($A68,'Import Peak'!$A$3:DE$99,109,FALSE())-VLOOKUP($A68,'Import Peak Change'!$A$106:DE$202,109,FALSE())),0,(VLOOKUP($A68,'Import Peak'!$A$3:DE$99,109,FALSE())-VLOOKUP($A68,'Import Peak Change'!$A$106:DE$202,109,FALSE())))</f>
        <v>0</v>
      </c>
      <c r="DF68" s="193" t="n">
        <f aca="false">IF(ISERROR(VLOOKUP($A68,'Import Peak'!$A$3:DF$99,110,FALSE())-VLOOKUP($A68,'Import Peak Change'!$A$106:DF$202,110,FALSE())),0,(VLOOKUP($A68,'Import Peak'!$A$3:DF$99,110,FALSE())-VLOOKUP($A68,'Import Peak Change'!$A$106:DF$202,110,FALSE())))</f>
        <v>0</v>
      </c>
      <c r="DG68" s="193" t="n">
        <f aca="false">IF(ISERROR(VLOOKUP($A68,'Import Peak'!$A$3:DG$99,111,FALSE())-VLOOKUP($A68,'Import Peak Change'!$A$106:DG$202,111,FALSE())),0,(VLOOKUP($A68,'Import Peak'!$A$3:DG$99,111,FALSE())-VLOOKUP($A68,'Import Peak Change'!$A$106:DG$202,111,FALSE())))</f>
        <v>0</v>
      </c>
      <c r="DH68" s="193" t="n">
        <f aca="false">IF(ISERROR(VLOOKUP($A68,'Import Peak'!$A$3:DH$99,112,FALSE())-VLOOKUP($A68,'Import Peak Change'!$A$106:DH$202,112,FALSE())),0,(VLOOKUP($A68,'Import Peak'!$A$3:DH$99,112,FALSE())-VLOOKUP($A68,'Import Peak Change'!$A$106:DH$202,112,FALSE())))</f>
        <v>0</v>
      </c>
      <c r="DI68" s="193" t="n">
        <f aca="false">IF(ISERROR(VLOOKUP($A68,'Import Peak'!$A$3:DI$99,113,FALSE())-VLOOKUP($A68,'Import Peak Change'!$A$106:DI$202,113,FALSE())),0,(VLOOKUP($A68,'Import Peak'!$A$3:DI$99,113,FALSE())-VLOOKUP($A68,'Import Peak Change'!$A$106:DI$202,113,FALSE())))</f>
        <v>0</v>
      </c>
      <c r="DJ68" s="193" t="n">
        <f aca="false">IF(ISERROR(VLOOKUP($A68,'Import Peak'!$A$3:DJ$99,114,FALSE())-VLOOKUP($A68,'Import Peak Change'!$A$106:DJ$202,114,FALSE())),0,(VLOOKUP($A68,'Import Peak'!$A$3:DJ$99,114,FALSE())-VLOOKUP($A68,'Import Peak Change'!$A$106:DJ$202,114,FALSE())))</f>
        <v>0</v>
      </c>
      <c r="DK68" s="193" t="n">
        <f aca="false">IF(ISERROR(VLOOKUP($A68,'Import Peak'!$A$3:DK$99,115,FALSE())-VLOOKUP($A68,'Import Peak Change'!$A$106:DK$202,115,FALSE())),0,(VLOOKUP($A68,'Import Peak'!$A$3:DK$99,115,FALSE())-VLOOKUP($A68,'Import Peak Change'!$A$106:DK$202,115,FALSE())))</f>
        <v>0</v>
      </c>
      <c r="DL68" s="193" t="n">
        <f aca="false">IF(ISERROR(VLOOKUP($A68,'Import Peak'!$A$3:DL$99,116,FALSE())-VLOOKUP($A68,'Import Peak Change'!$A$106:DL$202,116,FALSE())),0,(VLOOKUP($A68,'Import Peak'!$A$3:DL$99,116,FALSE())-VLOOKUP($A68,'Import Peak Change'!$A$106:DL$202,116,FALSE())))</f>
        <v>0</v>
      </c>
      <c r="DM68" s="193" t="n">
        <f aca="false">IF(ISERROR(VLOOKUP($A68,'Import Peak'!$A$3:DM$99,117,FALSE())-VLOOKUP($A68,'Import Peak Change'!$A$106:DM$202,117,FALSE())),0,(VLOOKUP($A68,'Import Peak'!$A$3:DM$99,117,FALSE())-VLOOKUP($A68,'Import Peak Change'!$A$106:DM$202,117,FALSE())))</f>
        <v>0</v>
      </c>
      <c r="DN68" s="193" t="n">
        <f aca="false">IF(ISERROR(VLOOKUP($A68,'Import Peak'!$A$3:DN$99,118,FALSE())-VLOOKUP($A68,'Import Peak Change'!$A$106:DN$202,118,FALSE())),0,(VLOOKUP($A68,'Import Peak'!$A$3:DN$99,118,FALSE())-VLOOKUP($A68,'Import Peak Change'!$A$106:DN$202,118,FALSE())))</f>
        <v>0</v>
      </c>
      <c r="DO68" s="193" t="n">
        <f aca="false">IF(ISERROR(VLOOKUP($A68,'Import Peak'!$A$3:DO$99,119,FALSE())-VLOOKUP($A68,'Import Peak Change'!$A$106:DO$202,119,FALSE())),0,(VLOOKUP($A68,'Import Peak'!$A$3:DO$99,119,FALSE())-VLOOKUP($A68,'Import Peak Change'!$A$106:DO$202,119,FALSE())))</f>
        <v>0</v>
      </c>
      <c r="DP68" s="193" t="n">
        <f aca="false">IF(ISERROR(VLOOKUP($A68,'Import Peak'!$A$3:DP$99,120,FALSE())-VLOOKUP($A68,'Import Peak Change'!$A$106:DP$202,120,FALSE())),0,(VLOOKUP($A68,'Import Peak'!$A$3:DP$99,120,FALSE())-VLOOKUP($A68,'Import Peak Change'!$A$106:DP$202,120,FALSE())))</f>
        <v>0</v>
      </c>
      <c r="DQ68" s="193" t="n">
        <f aca="false">IF(ISERROR(VLOOKUP($A68,'Import Peak'!$A$3:DQ$99,121,FALSE())-VLOOKUP($A68,'Import Peak Change'!$A$106:DQ$202,121,FALSE())),0,(VLOOKUP($A68,'Import Peak'!$A$3:DQ$99,121,FALSE())-VLOOKUP($A68,'Import Peak Change'!$A$106:DQ$202,121,FALSE())))</f>
        <v>0</v>
      </c>
      <c r="DR68" s="193" t="n">
        <f aca="false">IF(ISERROR(VLOOKUP($A68,'Import Peak'!$A$3:DR$99,122,FALSE())-VLOOKUP($A68,'Import Peak Change'!$A$106:DR$202,122,FALSE())),0,(VLOOKUP($A68,'Import Peak'!$A$3:DR$99,122,FALSE())-VLOOKUP($A68,'Import Peak Change'!$A$106:DR$202,122,FALSE())))</f>
        <v>0</v>
      </c>
      <c r="DS68" s="193" t="n">
        <f aca="false">IF(ISERROR(VLOOKUP($A68,'Import Peak'!$A$3:DS$99,123,FALSE())-VLOOKUP($A68,'Import Peak Change'!$A$106:DS$202,123,FALSE())),0,(VLOOKUP($A68,'Import Peak'!$A$3:DS$99,123,FALSE())-VLOOKUP($A68,'Import Peak Change'!$A$106:DS$202,123,FALSE())))</f>
        <v>0</v>
      </c>
      <c r="DT68" s="193" t="n">
        <f aca="false">IF(ISERROR(VLOOKUP($A68,'Import Peak'!$A$3:DT$99,124,FALSE())-VLOOKUP($A68,'Import Peak Change'!$A$106:DT$202,124,FALSE())),0,(VLOOKUP($A68,'Import Peak'!$A$3:DT$99,124,FALSE())-VLOOKUP($A68,'Import Peak Change'!$A$106:DT$202,124,FALSE())))</f>
        <v>0</v>
      </c>
      <c r="DU68" s="193" t="n">
        <f aca="false">IF(ISERROR(VLOOKUP($A68,'Import Peak'!$A$3:DU$99,125,FALSE())-VLOOKUP($A68,'Import Peak Change'!$A$106:DU$202,125,FALSE())),0,(VLOOKUP($A68,'Import Peak'!$A$3:DU$99,125,FALSE())-VLOOKUP($A68,'Import Peak Change'!$A$106:DU$202,125,FALSE())))</f>
        <v>0</v>
      </c>
      <c r="DV68" s="193" t="n">
        <f aca="false">IF(ISERROR(VLOOKUP($A68,'Import Peak'!$A$3:DV$99,126,FALSE())-VLOOKUP($A68,'Import Peak Change'!$A$106:DV$202,126,FALSE())),0,(VLOOKUP($A68,'Import Peak'!$A$3:DV$99,126,FALSE())-VLOOKUP($A68,'Import Peak Change'!$A$106:DV$202,126,FALSE())))</f>
        <v>0</v>
      </c>
      <c r="DW68" s="193" t="n">
        <f aca="false">IF(ISERROR(VLOOKUP($A68,'Import Peak'!$A$3:DW$99,127,FALSE())-VLOOKUP($A68,'Import Peak Change'!$A$106:DW$202,127,FALSE())),0,(VLOOKUP($A68,'Import Peak'!$A$3:DW$99,127,FALSE())-VLOOKUP($A68,'Import Peak Change'!$A$106:DW$202,127,FALSE())))</f>
        <v>0</v>
      </c>
      <c r="DX68" s="193" t="n">
        <f aca="false">IF(ISERROR(VLOOKUP($A68,'Import Peak'!$A$3:DX$99,128,FALSE())-VLOOKUP($A68,'Import Peak Change'!$A$106:DX$202,128,FALSE())),0,(VLOOKUP($A68,'Import Peak'!$A$3:DX$99,128,FALSE())-VLOOKUP($A68,'Import Peak Change'!$A$106:DX$202,128,FALSE())))</f>
        <v>0</v>
      </c>
      <c r="DY68" s="193" t="n">
        <f aca="false">IF(ISERROR(VLOOKUP($A68,'Import Peak'!$A$3:DY$99,129,FALSE())-VLOOKUP($A68,'Import Peak Change'!$A$106:DY$202,129,FALSE())),0,(VLOOKUP($A68,'Import Peak'!$A$3:DY$99,129,FALSE())-VLOOKUP($A68,'Import Peak Change'!$A$106:DY$202,129,FALSE())))</f>
        <v>0</v>
      </c>
      <c r="DZ68" s="193" t="n">
        <f aca="false">IF(ISERROR(VLOOKUP($A68,'Import Peak'!$A$3:DZ$99,130,FALSE())-VLOOKUP($A68,'Import Peak Change'!$A$106:DZ$202,130,FALSE())),0,(VLOOKUP($A68,'Import Peak'!$A$3:DZ$99,130,FALSE())-VLOOKUP($A68,'Import Peak Change'!$A$106:DZ$202,130,FALSE())))</f>
        <v>0</v>
      </c>
      <c r="EA68" s="193" t="n">
        <f aca="false">IF(ISERROR(VLOOKUP($A68,'Import Peak'!$A$3:EA$99,131,FALSE())-VLOOKUP($A68,'Import Peak Change'!$A$106:EA$202,131,FALSE())),0,(VLOOKUP($A68,'Import Peak'!$A$3:EA$99,131,FALSE())-VLOOKUP($A68,'Import Peak Change'!$A$106:EA$202,131,FALSE())))</f>
        <v>0</v>
      </c>
      <c r="EB68" s="193" t="n">
        <f aca="false">IF(ISERROR(VLOOKUP($A68,'Import Peak'!$A$3:EB$99,132,FALSE())-VLOOKUP($A68,'Import Peak Change'!$A$106:EB$202,132,FALSE())),0,(VLOOKUP($A68,'Import Peak'!$A$3:EB$99,132,FALSE())-VLOOKUP($A68,'Import Peak Change'!$A$106:EB$202,132,FALSE())))</f>
        <v>0</v>
      </c>
      <c r="EC68" s="193" t="n">
        <f aca="false">IF(ISERROR(VLOOKUP($A68,'Import Peak'!$A$3:EC$99,133,FALSE())-VLOOKUP($A68,'Import Peak Change'!$A$106:EC$202,133,FALSE())),0,(VLOOKUP($A68,'Import Peak'!$A$3:EC$99,133,FALSE())-VLOOKUP($A68,'Import Peak Change'!$A$106:EC$202,133,FALSE())))</f>
        <v>0</v>
      </c>
      <c r="ED68" s="193" t="n">
        <f aca="false">IF(ISERROR(VLOOKUP($A68,'Import Peak'!$A$3:ED$99,134,FALSE())-VLOOKUP($A68,'Import Peak Change'!$A$106:ED$202,134,FALSE())),0,(VLOOKUP($A68,'Import Peak'!$A$3:ED$99,134,FALSE())-VLOOKUP($A68,'Import Peak Change'!$A$106:ED$202,134,FALSE())))</f>
        <v>0</v>
      </c>
      <c r="EE68" s="193" t="n">
        <f aca="false">IF(ISERROR(VLOOKUP($A68,'Import Peak'!$A$3:EE$99,135,FALSE())-VLOOKUP($A68,'Import Peak Change'!$A$106:EE$202,135,FALSE())),0,(VLOOKUP($A68,'Import Peak'!$A$3:EE$99,135,FALSE())-VLOOKUP($A68,'Import Peak Change'!$A$106:EE$202,135,FALSE())))</f>
        <v>0</v>
      </c>
      <c r="EF68" s="193" t="n">
        <f aca="false">IF(ISERROR(VLOOKUP($A68,'Import Peak'!$A$3:EF$99,136,FALSE())-VLOOKUP($A68,'Import Peak Change'!$A$106:EF$202,136,FALSE())),0,(VLOOKUP($A68,'Import Peak'!$A$3:EF$99,136,FALSE())-VLOOKUP($A68,'Import Peak Change'!$A$106:EF$202,136,FALSE())))</f>
        <v>0</v>
      </c>
      <c r="EG68" s="193" t="n">
        <f aca="false">IF(ISERROR(VLOOKUP($A68,'Import Peak'!$A$3:EG$99,137,FALSE())-VLOOKUP($A68,'Import Peak Change'!$A$106:EG$202,137,FALSE())),0,(VLOOKUP($A68,'Import Peak'!$A$3:EG$99,137,FALSE())-VLOOKUP($A68,'Import Peak Change'!$A$106:EG$202,137,FALSE())))</f>
        <v>0</v>
      </c>
      <c r="EH68" s="193" t="n">
        <f aca="false">IF(ISERROR(VLOOKUP($A68,'Import Peak'!$A$3:EH$99,138,FALSE())-VLOOKUP($A68,'Import Peak Change'!$A$106:EH$202,138,FALSE())),0,(VLOOKUP($A68,'Import Peak'!$A$3:EH$99,138,FALSE())-VLOOKUP($A68,'Import Peak Change'!$A$106:EH$202,138,FALSE())))</f>
        <v>0</v>
      </c>
      <c r="EI68" s="193" t="n">
        <f aca="false">IF(ISERROR(VLOOKUP($A68,'Import Peak'!$A$3:EI$99,139,FALSE())-VLOOKUP($A68,'Import Peak Change'!$A$106:EI$202,139,FALSE())),0,(VLOOKUP($A68,'Import Peak'!$A$3:EI$99,139,FALSE())-VLOOKUP($A68,'Import Peak Change'!$A$106:EI$202,139,FALSE())))</f>
        <v>0</v>
      </c>
      <c r="EJ68" s="193" t="n">
        <f aca="false">IF(ISERROR(VLOOKUP($A68,'Import Peak'!$A$3:EJ$99,140,FALSE())-VLOOKUP($A68,'Import Peak Change'!$A$106:EJ$202,140,FALSE())),0,(VLOOKUP($A68,'Import Peak'!$A$3:EJ$99,140,FALSE())-VLOOKUP($A68,'Import Peak Change'!$A$106:EJ$202,140,FALSE())))</f>
        <v>0</v>
      </c>
      <c r="EK68" s="193" t="n">
        <f aca="false">IF(ISERROR(VLOOKUP($A68,'Import Peak'!$A$3:EK$99,141,FALSE())-VLOOKUP($A68,'Import Peak Change'!$A$106:EK$202,141,FALSE())),0,(VLOOKUP($A68,'Import Peak'!$A$3:EK$99,141,FALSE())-VLOOKUP($A68,'Import Peak Change'!$A$106:EK$202,141,FALSE())))</f>
        <v>0</v>
      </c>
      <c r="EL68" s="193" t="n">
        <f aca="false">IF(ISERROR(VLOOKUP($A68,'Import Peak'!$A$3:EL$99,142,FALSE())-VLOOKUP($A68,'Import Peak Change'!$A$106:EL$202,142,FALSE())),0,(VLOOKUP($A68,'Import Peak'!$A$3:EL$99,142,FALSE())-VLOOKUP($A68,'Import Peak Change'!$A$106:EL$202,142,FALSE())))</f>
        <v>0</v>
      </c>
      <c r="EM68" s="193" t="n">
        <f aca="false">IF(ISERROR(VLOOKUP($A68,'Import Peak'!$A$3:EM$99,143,FALSE())-VLOOKUP($A68,'Import Peak Change'!$A$106:EM$202,143,FALSE())),0,(VLOOKUP($A68,'Import Peak'!$A$3:EM$99,143,FALSE())-VLOOKUP($A68,'Import Peak Change'!$A$106:EM$202,143,FALSE())))</f>
        <v>0</v>
      </c>
      <c r="EN68" s="193" t="n">
        <f aca="false">IF(ISERROR(VLOOKUP($A68,'Import Peak'!$A$3:EN$99,144,FALSE())-VLOOKUP($A68,'Import Peak Change'!$A$106:EN$202,144,FALSE())),0,(VLOOKUP($A68,'Import Peak'!$A$3:EN$99,144,FALSE())-VLOOKUP($A68,'Import Peak Change'!$A$106:EN$202,144,FALSE())))</f>
        <v>0</v>
      </c>
      <c r="EO68" s="193" t="n">
        <f aca="false">IF(ISERROR(VLOOKUP($A68,'Import Peak'!$A$3:EO$99,145,FALSE())-VLOOKUP($A68,'Import Peak Change'!$A$106:EO$202,145,FALSE())),0,(VLOOKUP($A68,'Import Peak'!$A$3:EO$99,145,FALSE())-VLOOKUP($A68,'Import Peak Change'!$A$106:EO$202,145,FALSE())))</f>
        <v>0</v>
      </c>
      <c r="EP68" s="193" t="n">
        <f aca="false">IF(ISERROR(VLOOKUP($A68,'Import Peak'!$A$3:EP$99,146,FALSE())-VLOOKUP($A68,'Import Peak Change'!$A$106:EP$202,146,FALSE())),0,(VLOOKUP($A68,'Import Peak'!$A$3:EP$99,146,FALSE())-VLOOKUP($A68,'Import Peak Change'!$A$106:EP$202,146,FALSE())))</f>
        <v>0</v>
      </c>
      <c r="EQ68" s="193" t="n">
        <f aca="false">IF(ISERROR(VLOOKUP($A68,'Import Peak'!$A$3:EQ$99,147,FALSE())-VLOOKUP($A68,'Import Peak Change'!$A$106:EQ$202,147,FALSE())),0,(VLOOKUP($A68,'Import Peak'!$A$3:EQ$99,147,FALSE())-VLOOKUP($A68,'Import Peak Change'!$A$106:EQ$202,147,FALSE())))</f>
        <v>0</v>
      </c>
      <c r="ER68" s="193" t="n">
        <f aca="false">IF(ISERROR(VLOOKUP($A68,'Import Peak'!$A$3:ER$99,148,FALSE())-VLOOKUP($A68,'Import Peak Change'!$A$106:ER$202,148,FALSE())),0,(VLOOKUP($A68,'Import Peak'!$A$3:ER$99,148,FALSE())-VLOOKUP($A68,'Import Peak Change'!$A$106:ER$202,148,FALSE())))</f>
        <v>0</v>
      </c>
      <c r="ES68" s="193" t="n">
        <f aca="false">IF(ISERROR(VLOOKUP($A68,'Import Peak'!$A$3:ES$99,149,FALSE())-VLOOKUP($A68,'Import Peak Change'!$A$106:ES$202,149,FALSE())),0,(VLOOKUP($A68,'Import Peak'!$A$3:ES$99,149,FALSE())-VLOOKUP($A68,'Import Peak Change'!$A$106:ES$202,149,FALSE())))</f>
        <v>0</v>
      </c>
      <c r="ET68" s="193" t="n">
        <f aca="false">IF(ISERROR(VLOOKUP($A68,'Import Peak'!$A$3:ET$99,150,FALSE())-VLOOKUP($A68,'Import Peak Change'!$A$106:ET$202,150,FALSE())),0,(VLOOKUP($A68,'Import Peak'!$A$3:ET$99,150,FALSE())-VLOOKUP($A68,'Import Peak Change'!$A$106:ET$202,150,FALSE())))</f>
        <v>0</v>
      </c>
      <c r="EU68" s="193" t="n">
        <f aca="false">IF(ISERROR(VLOOKUP($A68,'Import Peak'!$A$3:EU$99,151,FALSE())-VLOOKUP($A68,'Import Peak Change'!$A$106:EU$202,151,FALSE())),0,(VLOOKUP($A68,'Import Peak'!$A$3:EU$99,151,FALSE())-VLOOKUP($A68,'Import Peak Change'!$A$106:EU$202,151,FALSE())))</f>
        <v>0</v>
      </c>
      <c r="EV68" s="193" t="n">
        <f aca="false">IF(ISERROR(VLOOKUP($A68,'Import Peak'!$A$3:EV$99,152,FALSE())-VLOOKUP($A68,'Import Peak Change'!$A$106:EV$202,152,FALSE())),0,(VLOOKUP($A68,'Import Peak'!$A$3:EV$99,152,FALSE())-VLOOKUP($A68,'Import Peak Change'!$A$106:EV$202,152,FALSE())))</f>
        <v>0</v>
      </c>
      <c r="EW68" s="193" t="n">
        <f aca="false">IF(ISERROR(VLOOKUP($A68,'Import Peak'!$A$3:EW$99,153,FALSE())-VLOOKUP($A68,'Import Peak Change'!$A$106:EW$202,153,FALSE())),0,(VLOOKUP($A68,'Import Peak'!$A$3:EW$99,153,FALSE())-VLOOKUP($A68,'Import Peak Change'!$A$106:EW$202,153,FALSE())))</f>
        <v>0</v>
      </c>
      <c r="EX68" s="193" t="n">
        <f aca="false">IF(ISERROR(VLOOKUP($A68,'Import Peak'!$A$3:EX$99,154,FALSE())-VLOOKUP($A68,'Import Peak Change'!$A$106:EX$202,154,FALSE())),0,(VLOOKUP($A68,'Import Peak'!$A$3:EX$99,154,FALSE())-VLOOKUP($A68,'Import Peak Change'!$A$106:EX$202,154,FALSE())))</f>
        <v>0</v>
      </c>
      <c r="EY68" s="193" t="n">
        <f aca="false">IF(ISERROR(VLOOKUP($A68,'Import Peak'!$A$3:EY$99,155,FALSE())-VLOOKUP($A68,'Import Peak Change'!$A$106:EY$202,155,FALSE())),0,(VLOOKUP($A68,'Import Peak'!$A$3:EY$99,155,FALSE())-VLOOKUP($A68,'Import Peak Change'!$A$106:EY$202,155,FALSE())))</f>
        <v>0</v>
      </c>
      <c r="EZ68" s="193" t="n">
        <f aca="false">IF(ISERROR(VLOOKUP($A68,'Import Peak'!$A$3:EZ$99,156,FALSE())-VLOOKUP($A68,'Import Peak Change'!$A$106:EZ$202,156,FALSE())),0,(VLOOKUP($A68,'Import Peak'!$A$3:EZ$99,156,FALSE())-VLOOKUP($A68,'Import Peak Change'!$A$106:EZ$202,156,FALSE())))</f>
        <v>0</v>
      </c>
      <c r="FA68" s="193" t="n">
        <f aca="false">IF(ISERROR(VLOOKUP($A68,'Import Peak'!$A$3:FA$99,157,FALSE())-VLOOKUP($A68,'Import Peak Change'!$A$106:FA$202,157,FALSE())),0,(VLOOKUP($A68,'Import Peak'!$A$3:FA$99,157,FALSE())-VLOOKUP($A68,'Import Peak Change'!$A$106:FA$202,157,FALSE())))</f>
        <v>0</v>
      </c>
      <c r="FB68" s="193" t="n">
        <f aca="false">IF(ISERROR(VLOOKUP($A68,'Import Peak'!$A$3:FB$99,158,FALSE())-VLOOKUP($A68,'Import Peak Change'!$A$106:FB$202,158,FALSE())),0,(VLOOKUP($A68,'Import Peak'!$A$3:FB$99,158,FALSE())-VLOOKUP($A68,'Import Peak Change'!$A$106:FB$202,158,FALSE())))</f>
        <v>0</v>
      </c>
      <c r="FC68" s="193" t="n">
        <f aca="false">IF(ISERROR(VLOOKUP($A68,'Import Peak'!$A$3:FC$99,159,FALSE())-VLOOKUP($A68,'Import Peak Change'!$A$106:FC$202,159,FALSE())),0,(VLOOKUP($A68,'Import Peak'!$A$3:FC$99,159,FALSE())-VLOOKUP($A68,'Import Peak Change'!$A$106:FC$202,159,FALSE())))</f>
        <v>0</v>
      </c>
      <c r="FD68" s="193" t="n">
        <f aca="false">IF(ISERROR(VLOOKUP($A68,'Import Peak'!$A$3:FD$99,160,FALSE())-VLOOKUP($A68,'Import Peak Change'!$A$106:FD$202,160,FALSE())),0,(VLOOKUP($A68,'Import Peak'!$A$3:FD$99,160,FALSE())-VLOOKUP($A68,'Import Peak Change'!$A$106:FD$202,160,FALSE())))</f>
        <v>0</v>
      </c>
      <c r="FE68" s="193" t="n">
        <f aca="false">IF(ISERROR(VLOOKUP($A68,'Import Peak'!$A$3:FE$99,161,FALSE())-VLOOKUP($A68,'Import Peak Change'!$A$106:FE$202,161,FALSE())),0,(VLOOKUP($A68,'Import Peak'!$A$3:FE$99,161,FALSE())-VLOOKUP($A68,'Import Peak Change'!$A$106:FE$202,161,FALSE())))</f>
        <v>0</v>
      </c>
      <c r="FF68" s="193" t="n">
        <f aca="false">IF(ISERROR(VLOOKUP($A68,'Import Peak'!$A$3:FF$99,162,FALSE())-VLOOKUP($A68,'Import Peak Change'!$A$106:FF$202,162,FALSE())),0,(VLOOKUP($A68,'Import Peak'!$A$3:FF$99,162,FALSE())-VLOOKUP($A68,'Import Peak Change'!$A$106:FF$202,162,FALSE())))</f>
        <v>0</v>
      </c>
      <c r="FG68" s="193" t="n">
        <f aca="false">IF(ISERROR(VLOOKUP($A68,'Import Peak'!$A$3:FG$99,163,FALSE())-VLOOKUP($A68,'Import Peak Change'!$A$106:FG$202,163,FALSE())),0,(VLOOKUP($A68,'Import Peak'!$A$3:FG$99,163,FALSE())-VLOOKUP($A68,'Import Peak Change'!$A$106:FG$202,163,FALSE())))</f>
        <v>0</v>
      </c>
      <c r="FH68" s="193" t="n">
        <f aca="false">IF(ISERROR(VLOOKUP($A68,'Import Peak'!$A$3:FH$99,164,FALSE())-VLOOKUP($A68,'Import Peak Change'!$A$106:FH$202,164,FALSE())),0,(VLOOKUP($A68,'Import Peak'!$A$3:FH$99,164,FALSE())-VLOOKUP($A68,'Import Peak Change'!$A$106:FH$202,164,FALSE())))</f>
        <v>0</v>
      </c>
      <c r="FI68" s="193" t="n">
        <f aca="false">IF(ISERROR(VLOOKUP($A68,'Import Peak'!$A$3:FI$99,165,FALSE())-VLOOKUP($A68,'Import Peak Change'!$A$106:FI$202,165,FALSE())),0,(VLOOKUP($A68,'Import Peak'!$A$3:FI$99,165,FALSE())-VLOOKUP($A68,'Import Peak Change'!$A$106:FI$202,165,FALSE())))</f>
        <v>0</v>
      </c>
      <c r="FJ68" s="193" t="n">
        <f aca="false">IF(ISERROR(VLOOKUP($A68,'Import Peak'!$A$3:FJ$99,166,FALSE())-VLOOKUP($A68,'Import Peak Change'!$A$106:FJ$202,166,FALSE())),0,(VLOOKUP($A68,'Import Peak'!$A$3:FJ$99,166,FALSE())-VLOOKUP($A68,'Import Peak Change'!$A$106:FJ$202,166,FALSE())))</f>
        <v>0</v>
      </c>
      <c r="FK68" s="193" t="n">
        <f aca="false">IF(ISERROR(VLOOKUP($A68,'Import Peak'!$A$3:FK$99,167,FALSE())-VLOOKUP($A68,'Import Peak Change'!$A$106:FK$202,167,FALSE())),0,(VLOOKUP($A68,'Import Peak'!$A$3:FK$99,167,FALSE())-VLOOKUP($A68,'Import Peak Change'!$A$106:FK$202,167,FALSE())))</f>
        <v>0</v>
      </c>
      <c r="FL68" s="193" t="n">
        <f aca="false">IF(ISERROR(VLOOKUP($A68,'Import Peak'!$A$3:FL$99,168,FALSE())-VLOOKUP($A68,'Import Peak Change'!$A$106:FL$202,168,FALSE())),0,(VLOOKUP($A68,'Import Peak'!$A$3:FL$99,168,FALSE())-VLOOKUP($A68,'Import Peak Change'!$A$106:FL$202,168,FALSE())))</f>
        <v>0</v>
      </c>
      <c r="FM68" s="193" t="n">
        <f aca="false">IF(ISERROR(VLOOKUP($A68,'Import Peak'!$A$3:FM$99,169,FALSE())-VLOOKUP($A68,'Import Peak Change'!$A$106:FM$202,169,FALSE())),0,(VLOOKUP($A68,'Import Peak'!$A$3:FM$99,169,FALSE())-VLOOKUP($A68,'Import Peak Change'!$A$106:FM$202,169,FALSE())))</f>
        <v>0</v>
      </c>
      <c r="FN68" s="193" t="n">
        <f aca="false">IF(ISERROR(VLOOKUP($A68,'Import Peak'!$A$3:FN$99,170,FALSE())-VLOOKUP($A68,'Import Peak Change'!$A$106:FN$202,170,FALSE())),0,(VLOOKUP($A68,'Import Peak'!$A$3:FN$99,170,FALSE())-VLOOKUP($A68,'Import Peak Change'!$A$106:FN$202,170,FALSE())))</f>
        <v>0</v>
      </c>
      <c r="FO68" s="193" t="n">
        <f aca="false">IF(ISERROR(VLOOKUP($A68,'Import Peak'!$A$3:FO$99,171,FALSE())-VLOOKUP($A68,'Import Peak Change'!$A$106:FO$202,171,FALSE())),0,(VLOOKUP($A68,'Import Peak'!$A$3:FO$99,171,FALSE())-VLOOKUP($A68,'Import Peak Change'!$A$106:FO$202,171,FALSE())))</f>
        <v>0</v>
      </c>
      <c r="FP68" s="193" t="n">
        <f aca="false">IF(ISERROR(VLOOKUP($A68,'Import Peak'!$A$3:FP$99,172,FALSE())-VLOOKUP($A68,'Import Peak Change'!$A$106:FP$202,172,FALSE())),0,(VLOOKUP($A68,'Import Peak'!$A$3:FP$99,172,FALSE())-VLOOKUP($A68,'Import Peak Change'!$A$106:FP$202,172,FALSE())))</f>
        <v>0</v>
      </c>
      <c r="FQ68" s="193" t="n">
        <f aca="false">IF(ISERROR(VLOOKUP($A68,'Import Peak'!$A$3:FQ$99,173,FALSE())-VLOOKUP($A68,'Import Peak Change'!$A$106:FQ$202,173,FALSE())),0,(VLOOKUP($A68,'Import Peak'!$A$3:FQ$99,173,FALSE())-VLOOKUP($A68,'Import Peak Change'!$A$106:FQ$202,173,FALSE())))</f>
        <v>0</v>
      </c>
      <c r="FR68" s="193" t="n">
        <f aca="false">IF(ISERROR(VLOOKUP($A68,'Import Peak'!$A$3:FR$99,174,FALSE())-VLOOKUP($A68,'Import Peak Change'!$A$106:FR$202,174,FALSE())),0,(VLOOKUP($A68,'Import Peak'!$A$3:FR$99,174,FALSE())-VLOOKUP($A68,'Import Peak Change'!$A$106:FR$202,174,FALSE())))</f>
        <v>0</v>
      </c>
      <c r="FS68" s="193" t="n">
        <f aca="false">IF(ISERROR(VLOOKUP($A68,'Import Peak'!$A$3:FS$99,175,FALSE())-VLOOKUP($A68,'Import Peak Change'!$A$106:FS$202,175,FALSE())),0,(VLOOKUP($A68,'Import Peak'!$A$3:FS$99,175,FALSE())-VLOOKUP($A68,'Import Peak Change'!$A$106:FS$202,175,FALSE())))</f>
        <v>0</v>
      </c>
      <c r="FT68" s="193" t="n">
        <f aca="false">IF(ISERROR(VLOOKUP($A68,'Import Peak'!$A$3:FT$99,176,FALSE())-VLOOKUP($A68,'Import Peak Change'!$A$106:FT$202,176,FALSE())),0,(VLOOKUP($A68,'Import Peak'!$A$3:FT$99,176,FALSE())-VLOOKUP($A68,'Import Peak Change'!$A$106:FT$202,176,FALSE())))</f>
        <v>0</v>
      </c>
      <c r="FU68" s="193" t="n">
        <f aca="false">IF(ISERROR(VLOOKUP($A68,'Import Peak'!$A$3:FU$99,177,FALSE())-VLOOKUP($A68,'Import Peak Change'!$A$106:FU$202,177,FALSE())),0,(VLOOKUP($A68,'Import Peak'!$A$3:FU$99,177,FALSE())-VLOOKUP($A68,'Import Peak Change'!$A$106:FU$202,177,FALSE())))</f>
        <v>0</v>
      </c>
      <c r="FV68" s="193" t="n">
        <f aca="false">IF(ISERROR(VLOOKUP($A68,'Import Peak'!$A$3:FV$99,178,FALSE())-VLOOKUP($A68,'Import Peak Change'!$A$106:FV$202,178,FALSE())),0,(VLOOKUP($A68,'Import Peak'!$A$3:FV$99,178,FALSE())-VLOOKUP($A68,'Import Peak Change'!$A$106:FV$202,178,FALSE())))</f>
        <v>0</v>
      </c>
      <c r="FW68" s="193" t="n">
        <f aca="false">IF(ISERROR(VLOOKUP($A68,'Import Peak'!$A$3:FW$99,179,FALSE())-VLOOKUP($A68,'Import Peak Change'!$A$106:FW$202,179,FALSE())),0,(VLOOKUP($A68,'Import Peak'!$A$3:FW$99,179,FALSE())-VLOOKUP($A68,'Import Peak Change'!$A$106:FW$202,179,FALSE())))</f>
        <v>0</v>
      </c>
      <c r="FX68" s="193" t="n">
        <f aca="false">IF(ISERROR(VLOOKUP($A68,'Import Peak'!$A$3:FX$99,180,FALSE())-VLOOKUP($A68,'Import Peak Change'!$A$106:FX$202,180,FALSE())),0,(VLOOKUP($A68,'Import Peak'!$A$3:FX$99,180,FALSE())-VLOOKUP($A68,'Import Peak Change'!$A$106:FX$202,180,FALSE())))</f>
        <v>0</v>
      </c>
      <c r="FY68" s="193" t="n">
        <f aca="false">IF(ISERROR(VLOOKUP($A68,'Import Peak'!$A$3:FY$99,181,FALSE())-VLOOKUP($A68,'Import Peak Change'!$A$106:FY$202,181,FALSE())),0,(VLOOKUP($A68,'Import Peak'!$A$3:FY$99,181,FALSE())-VLOOKUP($A68,'Import Peak Change'!$A$106:FY$202,181,FALSE())))</f>
        <v>0</v>
      </c>
      <c r="FZ68" s="193" t="n">
        <f aca="false">IF(ISERROR(VLOOKUP($A68,'Import Peak'!$A$3:FZ$99,182,FALSE())-VLOOKUP($A68,'Import Peak Change'!$A$106:FZ$202,182,FALSE())),0,(VLOOKUP($A68,'Import Peak'!$A$3:FZ$99,182,FALSE())-VLOOKUP($A68,'Import Peak Change'!$A$106:FZ$202,182,FALSE())))</f>
        <v>0</v>
      </c>
      <c r="GA68" s="193" t="n">
        <f aca="false">IF(ISERROR(VLOOKUP($A68,'Import Peak'!$A$3:GA$99,183,FALSE())-VLOOKUP($A68,'Import Peak Change'!$A$106:GA$202,183,FALSE())),0,(VLOOKUP($A68,'Import Peak'!$A$3:GA$99,183,FALSE())-VLOOKUP($A68,'Import Peak Change'!$A$106:GA$202,183,FALSE())))</f>
        <v>0</v>
      </c>
      <c r="GB68" s="193" t="n">
        <f aca="false">IF(ISERROR(VLOOKUP($A68,'Import Peak'!$A$3:GB$99,184,FALSE())-VLOOKUP($A68,'Import Peak Change'!$A$106:GB$202,184,FALSE())),0,(VLOOKUP($A68,'Import Peak'!$A$3:GB$99,184,FALSE())-VLOOKUP($A68,'Import Peak Change'!$A$106:GB$202,184,FALSE())))</f>
        <v>0</v>
      </c>
      <c r="GC68" s="193" t="n">
        <f aca="false">IF(ISERROR(VLOOKUP($A68,'Import Peak'!$A$3:GC$99,185,FALSE())-VLOOKUP($A68,'Import Peak Change'!$A$106:GC$202,185,FALSE())),0,(VLOOKUP($A68,'Import Peak'!$A$3:GC$99,185,FALSE())-VLOOKUP($A68,'Import Peak Change'!$A$106:GC$202,185,FALSE())))</f>
        <v>0</v>
      </c>
      <c r="GD68" s="193" t="n">
        <f aca="false">IF(ISERROR(VLOOKUP($A68,'Import Peak'!$A$3:GD$99,186,FALSE())-VLOOKUP($A68,'Import Peak Change'!$A$106:GD$202,186,FALSE())),0,(VLOOKUP($A68,'Import Peak'!$A$3:GD$99,186,FALSE())-VLOOKUP($A68,'Import Peak Change'!$A$106:GD$202,186,FALSE())))</f>
        <v>0</v>
      </c>
      <c r="GE68" s="193" t="n">
        <f aca="false">IF(ISERROR(VLOOKUP($A68,'Import Peak'!$A$3:GE$99,187,FALSE())-VLOOKUP($A68,'Import Peak Change'!$A$106:GE$202,187,FALSE())),0,(VLOOKUP($A68,'Import Peak'!$A$3:GE$99,187,FALSE())-VLOOKUP($A68,'Import Peak Change'!$A$106:GE$202,187,FALSE())))</f>
        <v>0</v>
      </c>
      <c r="GF68" s="193" t="n">
        <f aca="false">IF(ISERROR(VLOOKUP($A68,'Import Peak'!$A$3:GF$99,188,FALSE())-VLOOKUP($A68,'Import Peak Change'!$A$106:GF$202,188,FALSE())),0,(VLOOKUP($A68,'Import Peak'!$A$3:GF$99,188,FALSE())-VLOOKUP($A68,'Import Peak Change'!$A$106:GF$202,188,FALSE())))</f>
        <v>0</v>
      </c>
      <c r="GG68" s="193" t="n">
        <f aca="false">IF(ISERROR(VLOOKUP($A68,'Import Peak'!$A$3:GG$99,189,FALSE())-VLOOKUP($A68,'Import Peak Change'!$A$106:GG$202,189,FALSE())),0,(VLOOKUP($A68,'Import Peak'!$A$3:GG$99,189,FALSE())-VLOOKUP($A68,'Import Peak Change'!$A$106:GG$202,189,FALSE())))</f>
        <v>0</v>
      </c>
      <c r="GH68" s="193" t="n">
        <f aca="false">IF(ISERROR(VLOOKUP($A68,'Import Peak'!$A$3:GH$99,190,FALSE())-VLOOKUP($A68,'Import Peak Change'!$A$106:GH$202,190,FALSE())),0,(VLOOKUP($A68,'Import Peak'!$A$3:GH$99,190,FALSE())-VLOOKUP($A68,'Import Peak Change'!$A$106:GH$202,190,FALSE())))</f>
        <v>0</v>
      </c>
      <c r="GI68" s="193" t="n">
        <f aca="false">IF(ISERROR(VLOOKUP($A68,'Import Peak'!$A$3:GI$99,191,FALSE())-VLOOKUP($A68,'Import Peak Change'!$A$106:GI$202,191,FALSE())),0,(VLOOKUP($A68,'Import Peak'!$A$3:GI$99,191,FALSE())-VLOOKUP($A68,'Import Peak Change'!$A$106:GI$202,191,FALSE())))</f>
        <v>0</v>
      </c>
      <c r="GJ68" s="193" t="n">
        <f aca="false">IF(ISERROR(VLOOKUP($A68,'Import Peak'!$A$3:GJ$99,192,FALSE())-VLOOKUP($A68,'Import Peak Change'!$A$106:GJ$202,192,FALSE())),0,(VLOOKUP($A68,'Import Peak'!$A$3:GJ$99,192,FALSE())-VLOOKUP($A68,'Import Peak Change'!$A$106:GJ$202,192,FALSE())))</f>
        <v>0</v>
      </c>
      <c r="GK68" s="193" t="n">
        <f aca="false">IF(ISERROR(VLOOKUP($A68,'Import Peak'!$A$3:GK$99,193,FALSE())-VLOOKUP($A68,'Import Peak Change'!$A$106:GK$202,193,FALSE())),0,(VLOOKUP($A68,'Import Peak'!$A$3:GK$99,193,FALSE())-VLOOKUP($A68,'Import Peak Change'!$A$106:GK$202,193,FALSE())))</f>
        <v>0</v>
      </c>
      <c r="GL68" s="193" t="n">
        <f aca="false">IF(ISERROR(VLOOKUP($A68,'Import Peak'!$A$3:GL$99,194,FALSE())-VLOOKUP($A68,'Import Peak Change'!$A$106:GL$202,194,FALSE())),0,(VLOOKUP($A68,'Import Peak'!$A$3:GL$99,194,FALSE())-VLOOKUP($A68,'Import Peak Change'!$A$106:GL$202,194,FALSE())))</f>
        <v>0</v>
      </c>
      <c r="GM68" s="193" t="n">
        <f aca="false">IF(ISERROR(VLOOKUP($A68,'Import Peak'!$A$3:GM$99,195,FALSE())-VLOOKUP($A68,'Import Peak Change'!$A$106:GM$202,195,FALSE())),0,(VLOOKUP($A68,'Import Peak'!$A$3:GM$99,195,FALSE())-VLOOKUP($A68,'Import Peak Change'!$A$106:GM$202,195,FALSE())))</f>
        <v>0</v>
      </c>
      <c r="GN68" s="193" t="n">
        <f aca="false">IF(ISERROR(VLOOKUP($A68,'Import Peak'!$A$3:GN$99,196,FALSE())-VLOOKUP($A68,'Import Peak Change'!$A$106:GN$202,196,FALSE())),0,(VLOOKUP($A68,'Import Peak'!$A$3:GN$99,196,FALSE())-VLOOKUP($A68,'Import Peak Change'!$A$106:GN$202,196,FALSE())))</f>
        <v>0</v>
      </c>
      <c r="GO68" s="193" t="n">
        <f aca="false">IF(ISERROR(VLOOKUP($A68,'Import Peak'!$A$3:GO$99,197,FALSE())-VLOOKUP($A68,'Import Peak Change'!$A$106:GO$202,197,FALSE())),0,(VLOOKUP($A68,'Import Peak'!$A$3:GO$99,197,FALSE())-VLOOKUP($A68,'Import Peak Change'!$A$106:GO$202,197,FALSE())))</f>
        <v>0</v>
      </c>
      <c r="GP68" s="193" t="n">
        <f aca="false">IF(ISERROR(VLOOKUP($A68,'Import Peak'!$A$3:GP$99,198,FALSE())-VLOOKUP($A68,'Import Peak Change'!$A$106:GP$202,198,FALSE())),0,(VLOOKUP($A68,'Import Peak'!$A$3:GP$99,198,FALSE())-VLOOKUP($A68,'Import Peak Change'!$A$106:GP$202,198,FALSE())))</f>
        <v>0</v>
      </c>
      <c r="GQ68" s="193" t="n">
        <f aca="false">IF(ISERROR(VLOOKUP($A68,'Import Peak'!$A$3:GQ$99,199,FALSE())-VLOOKUP($A68,'Import Peak Change'!$A$106:GQ$202,199,FALSE())),0,(VLOOKUP($A68,'Import Peak'!$A$3:GQ$99,199,FALSE())-VLOOKUP($A68,'Import Peak Change'!$A$106:GQ$202,199,FALSE())))</f>
        <v>0</v>
      </c>
      <c r="GR68" s="193" t="n">
        <f aca="false">IF(ISERROR(VLOOKUP($A68,'Import Peak'!$A$3:GR$99,200,FALSE())-VLOOKUP($A68,'Import Peak Change'!$A$106:GR$202,200,FALSE())),0,(VLOOKUP($A68,'Import Peak'!$A$3:GR$99,200,FALSE())-VLOOKUP($A68,'Import Peak Change'!$A$106:GR$202,200,FALSE())))</f>
        <v>0</v>
      </c>
      <c r="GS68" s="193" t="n">
        <f aca="false">IF(ISERROR(VLOOKUP($A68,'Import Peak'!$A$3:GS$99,201,FALSE())-VLOOKUP($A68,'Import Peak Change'!$A$106:GS$202,201,FALSE())),0,(VLOOKUP($A68,'Import Peak'!$A$3:GS$99,201,FALSE())-VLOOKUP($A68,'Import Peak Change'!$A$106:GS$202,201,FALSE())))</f>
        <v>0</v>
      </c>
      <c r="GT68" s="193" t="n">
        <f aca="false">IF(ISERROR(VLOOKUP($A68,'Import Peak'!$A$3:GT$99,202,FALSE())-VLOOKUP($A68,'Import Peak Change'!$A$106:GT$202,202,FALSE())),0,(VLOOKUP($A68,'Import Peak'!$A$3:GT$99,202,FALSE())-VLOOKUP($A68,'Import Peak Change'!$A$106:GT$202,202,FALSE())))</f>
        <v>0</v>
      </c>
      <c r="GU68" s="193" t="n">
        <f aca="false">IF(ISERROR(VLOOKUP($A68,'Import Peak'!$A$3:GU$99,203,FALSE())-VLOOKUP($A68,'Import Peak Change'!$A$106:GU$202,203,FALSE())),0,(VLOOKUP($A68,'Import Peak'!$A$3:GU$99,203,FALSE())-VLOOKUP($A68,'Import Peak Change'!$A$106:GU$202,203,FALSE())))</f>
        <v>0</v>
      </c>
      <c r="GV68" s="193" t="n">
        <f aca="false">IF(ISERROR(VLOOKUP($A68,'Import Peak'!$A$3:GV$99,204,FALSE())-VLOOKUP($A68,'Import Peak Change'!$A$106:GV$202,204,FALSE())),0,(VLOOKUP($A68,'Import Peak'!$A$3:GV$99,204,FALSE())-VLOOKUP($A68,'Import Peak Change'!$A$106:GV$202,204,FALSE())))</f>
        <v>0</v>
      </c>
      <c r="GW68" s="193" t="n">
        <f aca="false">IF(ISERROR(VLOOKUP($A68,'Import Peak'!$A$3:GW$99,205,FALSE())-VLOOKUP($A68,'Import Peak Change'!$A$106:GW$202,205,FALSE())),0,(VLOOKUP($A68,'Import Peak'!$A$3:GW$99,205,FALSE())-VLOOKUP($A68,'Import Peak Change'!$A$106:GW$202,205,FALSE())))</f>
        <v>0</v>
      </c>
      <c r="GX68" s="193" t="n">
        <f aca="false">IF(ISERROR(VLOOKUP($A68,'Import Peak'!$A$3:GX$99,206,FALSE())-VLOOKUP($A68,'Import Peak Change'!$A$106:GX$202,206,FALSE())),0,(VLOOKUP($A68,'Import Peak'!$A$3:GX$99,206,FALSE())-VLOOKUP($A68,'Import Peak Change'!$A$106:GX$202,206,FALSE())))</f>
        <v>0</v>
      </c>
      <c r="GY68" s="193" t="n">
        <f aca="false">IF(ISERROR(VLOOKUP($A68,'Import Peak'!$A$3:GY$99,207,FALSE())-VLOOKUP($A68,'Import Peak Change'!$A$106:GY$202,207,FALSE())),0,(VLOOKUP($A68,'Import Peak'!$A$3:GY$99,207,FALSE())-VLOOKUP($A68,'Import Peak Change'!$A$106:GY$202,207,FALSE())))</f>
        <v>0</v>
      </c>
      <c r="GZ68" s="193" t="n">
        <f aca="false">IF(ISERROR(VLOOKUP($A68,'Import Peak'!$A$3:GZ$99,208,FALSE())-VLOOKUP($A68,'Import Peak Change'!$A$106:GZ$202,208,FALSE())),0,(VLOOKUP($A68,'Import Peak'!$A$3:GZ$99,208,FALSE())-VLOOKUP($A68,'Import Peak Change'!$A$106:GZ$202,208,FALSE())))</f>
        <v>0</v>
      </c>
      <c r="HA68" s="193" t="n">
        <f aca="false">IF(ISERROR(VLOOKUP($A68,'Import Peak'!$A$3:HA$99,209,FALSE())-VLOOKUP($A68,'Import Peak Change'!$A$106:HA$202,209,FALSE())),0,(VLOOKUP($A68,'Import Peak'!$A$3:HA$99,209,FALSE())-VLOOKUP($A68,'Import Peak Change'!$A$106:HA$202,209,FALSE())))</f>
        <v>0</v>
      </c>
      <c r="HB68" s="193" t="n">
        <f aca="false">IF(ISERROR(VLOOKUP($A68,'Import Peak'!$A$3:HB$99,210,FALSE())-VLOOKUP($A68,'Import Peak Change'!$A$106:HB$202,210,FALSE())),0,(VLOOKUP($A68,'Import Peak'!$A$3:HB$99,210,FALSE())-VLOOKUP($A68,'Import Peak Change'!$A$106:HB$202,210,FALSE())))</f>
        <v>0</v>
      </c>
      <c r="HC68" s="193" t="n">
        <f aca="false">IF(ISERROR(VLOOKUP($A68,'Import Peak'!$A$3:HC$99,211,FALSE())-VLOOKUP($A68,'Import Peak Change'!$A$106:HC$202,211,FALSE())),0,(VLOOKUP($A68,'Import Peak'!$A$3:HC$99,211,FALSE())-VLOOKUP($A68,'Import Peak Change'!$A$106:HC$202,211,FALSE())))</f>
        <v>0</v>
      </c>
      <c r="HD68" s="193" t="n">
        <f aca="false">IF(ISERROR(VLOOKUP($A68,'Import Peak'!$A$3:HD$99,212,FALSE())-VLOOKUP($A68,'Import Peak Change'!$A$106:HD$202,212,FALSE())),0,(VLOOKUP($A68,'Import Peak'!$A$3:HD$99,212,FALSE())-VLOOKUP($A68,'Import Peak Change'!$A$106:HD$202,212,FALSE())))</f>
        <v>0</v>
      </c>
      <c r="HE68" s="193" t="n">
        <f aca="false">IF(ISERROR(VLOOKUP($A68,'Import Peak'!$A$3:HE$99,213,FALSE())-VLOOKUP($A68,'Import Peak Change'!$A$106:HE$202,213,FALSE())),0,(VLOOKUP($A68,'Import Peak'!$A$3:HE$99,213,FALSE())-VLOOKUP($A68,'Import Peak Change'!$A$106:HE$202,213,FALSE())))</f>
        <v>0</v>
      </c>
      <c r="HF68" s="193" t="n">
        <f aca="false">IF(ISERROR(VLOOKUP($A68,'Import Peak'!$A$3:HF$99,214,FALSE())-VLOOKUP($A68,'Import Peak Change'!$A$106:HF$202,214,FALSE())),0,(VLOOKUP($A68,'Import Peak'!$A$3:HF$99,214,FALSE())-VLOOKUP($A68,'Import Peak Change'!$A$106:HF$202,214,FALSE())))</f>
        <v>0</v>
      </c>
      <c r="HG68" s="193" t="n">
        <f aca="false">IF(ISERROR(VLOOKUP($A68,'Import Peak'!$A$3:HG$99,215,FALSE())-VLOOKUP($A68,'Import Peak Change'!$A$106:HG$202,215,FALSE())),0,(VLOOKUP($A68,'Import Peak'!$A$3:HG$99,215,FALSE())-VLOOKUP($A68,'Import Peak Change'!$A$106:HG$202,215,FALSE())))</f>
        <v>0</v>
      </c>
      <c r="HH68" s="193" t="n">
        <f aca="false">IF(ISERROR(VLOOKUP($A68,'Import Peak'!$A$3:HH$99,216,FALSE())-VLOOKUP($A68,'Import Peak Change'!$A$106:HH$202,216,FALSE())),0,(VLOOKUP($A68,'Import Peak'!$A$3:HH$99,216,FALSE())-VLOOKUP($A68,'Import Peak Change'!$A$106:HH$202,216,FALSE())))</f>
        <v>0</v>
      </c>
      <c r="HI68" s="193" t="n">
        <f aca="false">IF(ISERROR(VLOOKUP($A68,'Import Peak'!$A$3:HI$99,217,FALSE())-VLOOKUP($A68,'Import Peak Change'!$A$106:HI$202,217,FALSE())),0,(VLOOKUP($A68,'Import Peak'!$A$3:HI$99,217,FALSE())-VLOOKUP($A68,'Import Peak Change'!$A$106:HI$202,217,FALSE())))</f>
        <v>0</v>
      </c>
      <c r="HJ68" s="193" t="n">
        <f aca="false">IF(ISERROR(VLOOKUP($A68,'Import Peak'!$A$3:HJ$99,218,FALSE())-VLOOKUP($A68,'Import Peak Change'!$A$106:HJ$202,218,FALSE())),0,(VLOOKUP($A68,'Import Peak'!$A$3:HJ$99,218,FALSE())-VLOOKUP($A68,'Import Peak Change'!$A$106:HJ$202,218,FALSE())))</f>
        <v>0</v>
      </c>
      <c r="HK68" s="193" t="n">
        <f aca="false">IF(ISERROR(VLOOKUP($A68,'Import Peak'!$A$3:HK$99,219,FALSE())-VLOOKUP($A68,'Import Peak Change'!$A$106:HK$202,219,FALSE())),0,(VLOOKUP($A68,'Import Peak'!$A$3:HK$99,219,FALSE())-VLOOKUP($A68,'Import Peak Change'!$A$106:HK$202,219,FALSE())))</f>
        <v>0</v>
      </c>
      <c r="HL68" s="193" t="n">
        <f aca="false">IF(ISERROR(VLOOKUP($A68,'Import Peak'!$A$3:HL$99,220,FALSE())-VLOOKUP($A68,'Import Peak Change'!$A$106:HL$202,220,FALSE())),0,(VLOOKUP($A68,'Import Peak'!$A$3:HL$99,220,FALSE())-VLOOKUP($A68,'Import Peak Change'!$A$106:HL$202,220,FALSE())))</f>
        <v>0</v>
      </c>
      <c r="HM68" s="193" t="n">
        <f aca="false">IF(ISERROR(VLOOKUP($A68,'Import Peak'!$A$3:HM$99,221,FALSE())-VLOOKUP($A68,'Import Peak Change'!$A$106:HM$202,221,FALSE())),0,(VLOOKUP($A68,'Import Peak'!$A$3:HM$99,221,FALSE())-VLOOKUP($A68,'Import Peak Change'!$A$106:HM$202,221,FALSE())))</f>
        <v>0</v>
      </c>
      <c r="HN68" s="193" t="n">
        <f aca="false">IF(ISERROR(VLOOKUP($A68,'Import Peak'!$A$3:HN$99,222,FALSE())-VLOOKUP($A68,'Import Peak Change'!$A$106:HN$202,222,FALSE())),0,(VLOOKUP($A68,'Import Peak'!$A$3:HN$99,222,FALSE())-VLOOKUP($A68,'Import Peak Change'!$A$106:HN$202,222,FALSE())))</f>
        <v>0</v>
      </c>
      <c r="HO68" s="193" t="n">
        <f aca="false">IF(ISERROR(VLOOKUP($A68,'Import Peak'!$A$3:HO$99,223,FALSE())-VLOOKUP($A68,'Import Peak Change'!$A$106:HO$202,223,FALSE())),0,(VLOOKUP($A68,'Import Peak'!$A$3:HO$99,223,FALSE())-VLOOKUP($A68,'Import Peak Change'!$A$106:HO$202,223,FALSE())))</f>
        <v>0</v>
      </c>
      <c r="HP68" s="193" t="n">
        <f aca="false">IF(ISERROR(VLOOKUP($A68,'Import Peak'!$A$3:HP$99,224,FALSE())-VLOOKUP($A68,'Import Peak Change'!$A$106:HP$202,224,FALSE())),0,(VLOOKUP($A68,'Import Peak'!$A$3:HP$99,224,FALSE())-VLOOKUP($A68,'Import Peak Change'!$A$106:HP$202,224,FALSE())))</f>
        <v>0</v>
      </c>
      <c r="HQ68" s="193" t="n">
        <f aca="false">IF(ISERROR(VLOOKUP($A68,'Import Peak'!$A$3:HQ$99,225,FALSE())-VLOOKUP($A68,'Import Peak Change'!$A$106:HQ$202,225,FALSE())),0,(VLOOKUP($A68,'Import Peak'!$A$3:HQ$99,225,FALSE())-VLOOKUP($A68,'Import Peak Change'!$A$106:HQ$202,225,FALSE())))</f>
        <v>0</v>
      </c>
      <c r="HR68" s="193" t="n">
        <f aca="false">IF(ISERROR(VLOOKUP($A68,'Import Peak'!$A$3:HR$99,226,FALSE())-VLOOKUP($A68,'Import Peak Change'!$A$106:HR$202,226,FALSE())),0,(VLOOKUP($A68,'Import Peak'!$A$3:HR$99,226,FALSE())-VLOOKUP($A68,'Import Peak Change'!$A$106:HR$202,226,FALSE())))</f>
        <v>0</v>
      </c>
      <c r="HS68" s="193" t="n">
        <f aca="false">IF(ISERROR(VLOOKUP($A68,'Import Peak'!$A$3:HS$99,227,FALSE())-VLOOKUP($A68,'Import Peak Change'!$A$106:HS$202,227,FALSE())),0,(VLOOKUP($A68,'Import Peak'!$A$3:HS$99,227,FALSE())-VLOOKUP($A68,'Import Peak Change'!$A$106:HS$202,227,FALSE())))</f>
        <v>0</v>
      </c>
      <c r="HT68" s="193" t="n">
        <f aca="false">IF(ISERROR(VLOOKUP($A68,'Import Peak'!$A$3:HT$99,228,FALSE())-VLOOKUP($A68,'Import Peak Change'!$A$106:HT$202,228,FALSE())),0,(VLOOKUP($A68,'Import Peak'!$A$3:HT$99,228,FALSE())-VLOOKUP($A68,'Import Peak Change'!$A$106:HT$202,228,FALSE())))</f>
        <v>0</v>
      </c>
      <c r="HU68" s="193" t="n">
        <f aca="false">IF(ISERROR(VLOOKUP($A68,'Import Peak'!$A$3:HU$99,229,FALSE())-VLOOKUP($A68,'Import Peak Change'!$A$106:HU$202,229,FALSE())),0,(VLOOKUP($A68,'Import Peak'!$A$3:HU$99,229,FALSE())-VLOOKUP($A68,'Import Peak Change'!$A$106:HU$202,229,FALSE())))</f>
        <v>0</v>
      </c>
      <c r="HV68" s="193" t="n">
        <f aca="false">IF(ISERROR(VLOOKUP($A68,'Import Peak'!$A$3:HV$99,230,FALSE())-VLOOKUP($A68,'Import Peak Change'!$A$106:HV$202,230,FALSE())),0,(VLOOKUP($A68,'Import Peak'!$A$3:HV$99,230,FALSE())-VLOOKUP($A68,'Import Peak Change'!$A$106:HV$202,230,FALSE())))</f>
        <v>0</v>
      </c>
      <c r="HW68" s="193" t="n">
        <f aca="false">IF(ISERROR(VLOOKUP($A68,'Import Peak'!$A$3:HW$99,231,FALSE())-VLOOKUP($A68,'Import Peak Change'!$A$106:HW$202,231,FALSE())),0,(VLOOKUP($A68,'Import Peak'!$A$3:HW$99,231,FALSE())-VLOOKUP($A68,'Import Peak Change'!$A$106:HW$202,231,FALSE())))</f>
        <v>0</v>
      </c>
      <c r="HX68" s="193" t="n">
        <f aca="false">IF(ISERROR(VLOOKUP($A68,'Import Peak'!$A$3:HX$99,232,FALSE())-VLOOKUP($A68,'Import Peak Change'!$A$106:HX$202,232,FALSE())),0,(VLOOKUP($A68,'Import Peak'!$A$3:HX$99,232,FALSE())-VLOOKUP($A68,'Import Peak Change'!$A$106:HX$202,232,FALSE())))</f>
        <v>0</v>
      </c>
      <c r="HY68" s="193" t="n">
        <f aca="false">IF(ISERROR(VLOOKUP($A68,'Import Peak'!$A$3:HY$99,233,FALSE())-VLOOKUP($A68,'Import Peak Change'!$A$106:HY$202,233,FALSE())),0,(VLOOKUP($A68,'Import Peak'!$A$3:HY$99,233,FALSE())-VLOOKUP($A68,'Import Peak Change'!$A$106:HY$202,233,FALSE())))</f>
        <v>0</v>
      </c>
      <c r="HZ68" s="193" t="n">
        <f aca="false">IF(ISERROR(VLOOKUP($A68,'Import Peak'!$A$3:HZ$99,234,FALSE())-VLOOKUP($A68,'Import Peak Change'!$A$106:HZ$202,234,FALSE())),0,(VLOOKUP($A68,'Import Peak'!$A$3:HZ$99,234,FALSE())-VLOOKUP($A68,'Import Peak Change'!$A$106:HZ$202,234,FALSE())))</f>
        <v>0</v>
      </c>
      <c r="IA68" s="193" t="n">
        <f aca="false">IF(ISERROR(VLOOKUP($A68,'Import Peak'!$A$3:IA$99,235,FALSE())-VLOOKUP($A68,'Import Peak Change'!$A$106:IA$202,235,FALSE())),0,(VLOOKUP($A68,'Import Peak'!$A$3:IA$99,235,FALSE())-VLOOKUP($A68,'Import Peak Change'!$A$106:IA$202,235,FALSE())))</f>
        <v>0</v>
      </c>
      <c r="IB68" s="193" t="n">
        <f aca="false">IF(ISERROR(VLOOKUP($A68,'Import Peak'!$A$3:IB$99,236,FALSE())-VLOOKUP($A68,'Import Peak Change'!$A$106:IB$202,236,FALSE())),0,(VLOOKUP($A68,'Import Peak'!$A$3:IB$99,236,FALSE())-VLOOKUP($A68,'Import Peak Change'!$A$106:IB$202,236,FALSE())))</f>
        <v>0</v>
      </c>
      <c r="IC68" s="193" t="n">
        <f aca="false">IF(ISERROR(VLOOKUP($A68,'Import Peak'!$A$3:IC$99,237,FALSE())-VLOOKUP($A68,'Import Peak Change'!$A$106:IC$202,237,FALSE())),0,(VLOOKUP($A68,'Import Peak'!$A$3:IC$99,237,FALSE())-VLOOKUP($A68,'Import Peak Change'!$A$106:IC$202,237,FALSE())))</f>
        <v>0</v>
      </c>
      <c r="ID68" s="193" t="n">
        <f aca="false">IF(ISERROR(VLOOKUP($A68,'Import Peak'!$A$3:ID$99,238,FALSE())-VLOOKUP($A68,'Import Peak Change'!$A$106:ID$202,238,FALSE())),0,(VLOOKUP($A68,'Import Peak'!$A$3:ID$99,238,FALSE())-VLOOKUP($A68,'Import Peak Change'!$A$106:ID$202,238,FALSE())))</f>
        <v>0</v>
      </c>
      <c r="IE68" s="193" t="n">
        <f aca="false">IF(ISERROR(VLOOKUP($A68,'Import Peak'!$A$3:IE$99,239,FALSE())-VLOOKUP($A68,'Import Peak Change'!$A$106:IE$202,239,FALSE())),0,(VLOOKUP($A68,'Import Peak'!$A$3:IE$99,239,FALSE())-VLOOKUP($A68,'Import Peak Change'!$A$106:IE$202,239,FALSE())))</f>
        <v>0</v>
      </c>
    </row>
    <row r="69" customFormat="false" ht="12.75" hidden="false" customHeight="false" outlineLevel="0" collapsed="false">
      <c r="A69" s="201" t="str">
        <f aca="false">IF('Import Peak'!A66=0,"",'Import Peak'!A66)</f>
        <v/>
      </c>
      <c r="B69" s="193"/>
      <c r="C69" s="193"/>
      <c r="D69" s="193"/>
      <c r="E69" s="193"/>
      <c r="F69" s="193"/>
      <c r="G69" s="193" t="n">
        <f aca="false">IF(ISERROR(VLOOKUP($A69,'Import Peak'!$A$3:G$99,7,FALSE())-VLOOKUP($A69,'Import Peak Change'!$A$106:G$202,7,FALSE())),0,(VLOOKUP($A69,'Import Peak'!$A$3:G$99,7,FALSE())-VLOOKUP($A69,'Import Peak Change'!$A$106:G$202,7,FALSE())))</f>
        <v>0</v>
      </c>
      <c r="H69" s="193" t="n">
        <f aca="false">IF(ISERROR(VLOOKUP($A69,'Import Peak'!$A$3:H$99,8,FALSE())-VLOOKUP($A69,'Import Peak Change'!$A$106:H$202,8,FALSE())),0,(VLOOKUP($A69,'Import Peak'!$A$3:H$99,8,FALSE())-VLOOKUP($A69,'Import Peak Change'!$A$106:H$202,8,FALSE())))</f>
        <v>0</v>
      </c>
      <c r="I69" s="193" t="n">
        <f aca="false">IF(ISERROR(VLOOKUP($A69,'Import Peak'!$A$3:I$99,9,FALSE())-VLOOKUP($A69,'Import Peak Change'!$A$106:I$202,9,FALSE())),0,(VLOOKUP($A69,'Import Peak'!$A$3:I$99,9,FALSE())-VLOOKUP($A69,'Import Peak Change'!$A$106:I$202,9,FALSE())))</f>
        <v>0</v>
      </c>
      <c r="J69" s="193" t="n">
        <f aca="false">IF(ISERROR(VLOOKUP($A69,'Import Peak'!$A$3:J$99,10,FALSE())-VLOOKUP($A69,'Import Peak Change'!$A$106:J$202,10,FALSE())),0,(VLOOKUP($A69,'Import Peak'!$A$3:J$99,10,FALSE())-VLOOKUP($A69,'Import Peak Change'!$A$106:J$202,10,FALSE())))</f>
        <v>0</v>
      </c>
      <c r="K69" s="193" t="n">
        <f aca="false">IF(ISERROR(VLOOKUP($A69,'Import Peak'!$A$3:K$99,11,FALSE())-VLOOKUP($A69,'Import Peak Change'!$A$106:K$202,11,FALSE())),0,(VLOOKUP($A69,'Import Peak'!$A$3:K$99,11,FALSE())-VLOOKUP($A69,'Import Peak Change'!$A$106:K$202,11,FALSE())))</f>
        <v>0</v>
      </c>
      <c r="L69" s="193" t="n">
        <f aca="false">IF(ISERROR(VLOOKUP($A69,'Import Peak'!$A$3:L$99,12,FALSE())-VLOOKUP($A69,'Import Peak Change'!$A$106:L$202,12,FALSE())),0,(VLOOKUP($A69,'Import Peak'!$A$3:L$99,12,FALSE())-VLOOKUP($A69,'Import Peak Change'!$A$106:L$202,12,FALSE())))</f>
        <v>0</v>
      </c>
      <c r="M69" s="193" t="n">
        <f aca="false">IF(ISERROR(VLOOKUP($A69,'Import Peak'!$A$3:M$99,13,FALSE())-VLOOKUP($A69,'Import Peak Change'!$A$106:M$202,13,FALSE())),0,(VLOOKUP($A69,'Import Peak'!$A$3:M$99,13,FALSE())-VLOOKUP($A69,'Import Peak Change'!$A$106:M$202,13,FALSE())))</f>
        <v>0</v>
      </c>
      <c r="N69" s="193" t="n">
        <f aca="false">IF(ISERROR(VLOOKUP($A69,'Import Peak'!$A$3:N$99,14,FALSE())-VLOOKUP($A69,'Import Peak Change'!$A$106:N$202,14,FALSE())),0,(VLOOKUP($A69,'Import Peak'!$A$3:N$99,14,FALSE())-VLOOKUP($A69,'Import Peak Change'!$A$106:N$202,14,FALSE())))</f>
        <v>0</v>
      </c>
      <c r="O69" s="193" t="n">
        <f aca="false">IF(ISERROR(VLOOKUP($A69,'Import Peak'!$A$3:O$99,15,FALSE())-VLOOKUP($A69,'Import Peak Change'!$A$106:O$202,15,FALSE())),0,(VLOOKUP($A69,'Import Peak'!$A$3:O$99,15,FALSE())-VLOOKUP($A69,'Import Peak Change'!$A$106:O$202,15,FALSE())))</f>
        <v>0</v>
      </c>
      <c r="P69" s="193" t="n">
        <f aca="false">IF(ISERROR(VLOOKUP($A69,'Import Peak'!$A$3:P$99,16,FALSE())-VLOOKUP($A69,'Import Peak Change'!$A$106:P$202,16,FALSE())),0,(VLOOKUP($A69,'Import Peak'!$A$3:P$99,16,FALSE())-VLOOKUP($A69,'Import Peak Change'!$A$106:P$202,16,FALSE())))</f>
        <v>0</v>
      </c>
      <c r="Q69" s="193" t="n">
        <f aca="false">IF(ISERROR(VLOOKUP($A69,'Import Peak'!$A$3:Q$99,17,FALSE())-VLOOKUP($A69,'Import Peak Change'!$A$106:Q$202,17,FALSE())),0,(VLOOKUP($A69,'Import Peak'!$A$3:Q$99,17,FALSE())-VLOOKUP($A69,'Import Peak Change'!$A$106:Q$202,17,FALSE())))</f>
        <v>0</v>
      </c>
      <c r="R69" s="193" t="n">
        <f aca="false">IF(ISERROR(VLOOKUP($A69,'Import Peak'!$A$3:R$99,18,FALSE())-VLOOKUP($A69,'Import Peak Change'!$A$106:R$202,18,FALSE())),0,(VLOOKUP($A69,'Import Peak'!$A$3:R$99,18,FALSE())-VLOOKUP($A69,'Import Peak Change'!$A$106:R$202,18,FALSE())))</f>
        <v>0</v>
      </c>
      <c r="S69" s="193" t="n">
        <f aca="false">IF(ISERROR(VLOOKUP($A69,'Import Peak'!$A$3:S$99,19,FALSE())-VLOOKUP($A69,'Import Peak Change'!$A$106:S$202,19,FALSE())),0,(VLOOKUP($A69,'Import Peak'!$A$3:S$99,19,FALSE())-VLOOKUP($A69,'Import Peak Change'!$A$106:S$202,19,FALSE())))</f>
        <v>0</v>
      </c>
      <c r="T69" s="193" t="n">
        <f aca="false">IF(ISERROR(VLOOKUP($A69,'Import Peak'!$A$3:T$99,20,FALSE())-VLOOKUP($A69,'Import Peak Change'!$A$106:T$202,20,FALSE())),0,(VLOOKUP($A69,'Import Peak'!$A$3:T$99,20,FALSE())-VLOOKUP($A69,'Import Peak Change'!$A$106:T$202,20,FALSE())))</f>
        <v>0</v>
      </c>
      <c r="U69" s="193" t="n">
        <f aca="false">IF(ISERROR(VLOOKUP($A69,'Import Peak'!$A$3:U$99,21,FALSE())-VLOOKUP($A69,'Import Peak Change'!$A$106:U$202,21,FALSE())),0,(VLOOKUP($A69,'Import Peak'!$A$3:U$99,21,FALSE())-VLOOKUP($A69,'Import Peak Change'!$A$106:U$202,21,FALSE())))</f>
        <v>0</v>
      </c>
      <c r="V69" s="193" t="n">
        <f aca="false">IF(ISERROR(VLOOKUP($A69,'Import Peak'!$A$3:V$99,22,FALSE())-VLOOKUP($A69,'Import Peak Change'!$A$106:V$202,22,FALSE())),0,(VLOOKUP($A69,'Import Peak'!$A$3:V$99,22,FALSE())-VLOOKUP($A69,'Import Peak Change'!$A$106:V$202,22,FALSE())))</f>
        <v>0</v>
      </c>
      <c r="W69" s="193" t="n">
        <f aca="false">IF(ISERROR(VLOOKUP($A69,'Import Peak'!$A$3:W$99,23,FALSE())-VLOOKUP($A69,'Import Peak Change'!$A$106:W$202,23,FALSE())),0,(VLOOKUP($A69,'Import Peak'!$A$3:W$99,23,FALSE())-VLOOKUP($A69,'Import Peak Change'!$A$106:W$202,23,FALSE())))</f>
        <v>0</v>
      </c>
      <c r="X69" s="193" t="n">
        <f aca="false">IF(ISERROR(VLOOKUP($A69,'Import Peak'!$A$3:X$99,24,FALSE())-VLOOKUP($A69,'Import Peak Change'!$A$106:X$202,24,FALSE())),0,(VLOOKUP($A69,'Import Peak'!$A$3:X$99,24,FALSE())-VLOOKUP($A69,'Import Peak Change'!$A$106:X$202,24,FALSE())))</f>
        <v>0</v>
      </c>
      <c r="Y69" s="193" t="n">
        <f aca="false">IF(ISERROR(VLOOKUP($A69,'Import Peak'!$A$3:Y$99,25,FALSE())-VLOOKUP($A69,'Import Peak Change'!$A$106:Y$202,25,FALSE())),0,(VLOOKUP($A69,'Import Peak'!$A$3:Y$99,25,FALSE())-VLOOKUP($A69,'Import Peak Change'!$A$106:Y$202,25,FALSE())))</f>
        <v>0</v>
      </c>
      <c r="Z69" s="193" t="n">
        <f aca="false">IF(ISERROR(VLOOKUP($A69,'Import Peak'!$A$3:Z$99,26,FALSE())-VLOOKUP($A69,'Import Peak Change'!$A$106:Z$202,26,FALSE())),0,(VLOOKUP($A69,'Import Peak'!$A$3:Z$99,26,FALSE())-VLOOKUP($A69,'Import Peak Change'!$A$106:Z$202,26,FALSE())))</f>
        <v>0</v>
      </c>
      <c r="AA69" s="193" t="n">
        <f aca="false">IF(ISERROR(VLOOKUP($A69,'Import Peak'!$A$3:AA$99,27,FALSE())-VLOOKUP($A69,'Import Peak Change'!$A$106:AA$202,27,FALSE())),0,(VLOOKUP($A69,'Import Peak'!$A$3:AA$99,27,FALSE())-VLOOKUP($A69,'Import Peak Change'!$A$106:AA$202,27,FALSE())))</f>
        <v>0</v>
      </c>
      <c r="AB69" s="193" t="n">
        <f aca="false">IF(ISERROR(VLOOKUP($A69,'Import Peak'!$A$3:AB$99,28,FALSE())-VLOOKUP($A69,'Import Peak Change'!$A$106:AB$202,28,FALSE())),0,(VLOOKUP($A69,'Import Peak'!$A$3:AB$99,28,FALSE())-VLOOKUP($A69,'Import Peak Change'!$A$106:AB$202,28,FALSE())))</f>
        <v>0</v>
      </c>
      <c r="AC69" s="193" t="n">
        <f aca="false">IF(ISERROR(VLOOKUP($A69,'Import Peak'!$A$3:AC$99,29,FALSE())-VLOOKUP($A69,'Import Peak Change'!$A$106:AC$202,29,FALSE())),0,(VLOOKUP($A69,'Import Peak'!$A$3:AC$99,29,FALSE())-VLOOKUP($A69,'Import Peak Change'!$A$106:AC$202,29,FALSE())))</f>
        <v>0</v>
      </c>
      <c r="AD69" s="193" t="n">
        <f aca="false">IF(ISERROR(VLOOKUP($A69,'Import Peak'!$A$3:AD$99,30,FALSE())-VLOOKUP($A69,'Import Peak Change'!$A$106:AD$202,30,FALSE())),0,(VLOOKUP($A69,'Import Peak'!$A$3:AD$99,30,FALSE())-VLOOKUP($A69,'Import Peak Change'!$A$106:AD$202,30,FALSE())))</f>
        <v>0</v>
      </c>
      <c r="AE69" s="193" t="n">
        <f aca="false">IF(ISERROR(VLOOKUP($A69,'Import Peak'!$A$3:AE$99,31,FALSE())-VLOOKUP($A69,'Import Peak Change'!$A$106:AE$202,31,FALSE())),0,(VLOOKUP($A69,'Import Peak'!$A$3:AE$99,31,FALSE())-VLOOKUP($A69,'Import Peak Change'!$A$106:AE$202,31,FALSE())))</f>
        <v>0</v>
      </c>
      <c r="AF69" s="193" t="n">
        <f aca="false">IF(ISERROR(VLOOKUP($A69,'Import Peak'!$A$3:AF$99,32,FALSE())-VLOOKUP($A69,'Import Peak Change'!$A$106:AF$202,32,FALSE())),0,(VLOOKUP($A69,'Import Peak'!$A$3:AF$99,32,FALSE())-VLOOKUP($A69,'Import Peak Change'!$A$106:AF$202,32,FALSE())))</f>
        <v>0</v>
      </c>
      <c r="AG69" s="193" t="n">
        <f aca="false">IF(ISERROR(VLOOKUP($A69,'Import Peak'!$A$3:AG$99,33,FALSE())-VLOOKUP($A69,'Import Peak Change'!$A$106:AG$202,33,FALSE())),0,(VLOOKUP($A69,'Import Peak'!$A$3:AG$99,33,FALSE())-VLOOKUP($A69,'Import Peak Change'!$A$106:AG$202,33,FALSE())))</f>
        <v>0</v>
      </c>
      <c r="AH69" s="193" t="n">
        <f aca="false">IF(ISERROR(VLOOKUP($A69,'Import Peak'!$A$3:AH$99,34,FALSE())-VLOOKUP($A69,'Import Peak Change'!$A$106:AH$202,34,FALSE())),0,(VLOOKUP($A69,'Import Peak'!$A$3:AH$99,34,FALSE())-VLOOKUP($A69,'Import Peak Change'!$A$106:AH$202,34,FALSE())))</f>
        <v>0</v>
      </c>
      <c r="AI69" s="193" t="n">
        <f aca="false">IF(ISERROR(VLOOKUP($A69,'Import Peak'!$A$3:AI$99,35,FALSE())-VLOOKUP($A69,'Import Peak Change'!$A$106:AI$202,35,FALSE())),0,(VLOOKUP($A69,'Import Peak'!$A$3:AI$99,35,FALSE())-VLOOKUP($A69,'Import Peak Change'!$A$106:AI$202,35,FALSE())))</f>
        <v>0</v>
      </c>
      <c r="AJ69" s="193" t="n">
        <f aca="false">IF(ISERROR(VLOOKUP($A69,'Import Peak'!$A$3:AJ$99,36,FALSE())-VLOOKUP($A69,'Import Peak Change'!$A$106:AJ$202,36,FALSE())),0,(VLOOKUP($A69,'Import Peak'!$A$3:AJ$99,36,FALSE())-VLOOKUP($A69,'Import Peak Change'!$A$106:AJ$202,36,FALSE())))</f>
        <v>0</v>
      </c>
      <c r="AK69" s="193" t="n">
        <f aca="false">IF(ISERROR(VLOOKUP($A69,'Import Peak'!$A$3:AK$99,37,FALSE())-VLOOKUP($A69,'Import Peak Change'!$A$106:AK$202,37,FALSE())),0,(VLOOKUP($A69,'Import Peak'!$A$3:AK$99,37,FALSE())-VLOOKUP($A69,'Import Peak Change'!$A$106:AK$202,37,FALSE())))</f>
        <v>0</v>
      </c>
      <c r="AL69" s="193" t="n">
        <f aca="false">IF(ISERROR(VLOOKUP($A69,'Import Peak'!$A$3:AL$99,38,FALSE())-VLOOKUP($A69,'Import Peak Change'!$A$106:AL$202,38,FALSE())),0,(VLOOKUP($A69,'Import Peak'!$A$3:AL$99,38,FALSE())-VLOOKUP($A69,'Import Peak Change'!$A$106:AL$202,38,FALSE())))</f>
        <v>0</v>
      </c>
      <c r="AM69" s="193" t="n">
        <f aca="false">IF(ISERROR(VLOOKUP($A69,'Import Peak'!$A$3:AM$99,39,FALSE())-VLOOKUP($A69,'Import Peak Change'!$A$106:AM$202,39,FALSE())),0,(VLOOKUP($A69,'Import Peak'!$A$3:AM$99,39,FALSE())-VLOOKUP($A69,'Import Peak Change'!$A$106:AM$202,39,FALSE())))</f>
        <v>0</v>
      </c>
      <c r="AN69" s="193" t="n">
        <f aca="false">IF(ISERROR(VLOOKUP($A69,'Import Peak'!$A$3:AN$99,40,FALSE())-VLOOKUP($A69,'Import Peak Change'!$A$106:AN$202,40,FALSE())),0,(VLOOKUP($A69,'Import Peak'!$A$3:AN$99,40,FALSE())-VLOOKUP($A69,'Import Peak Change'!$A$106:AN$202,40,FALSE())))</f>
        <v>0</v>
      </c>
      <c r="AO69" s="193" t="n">
        <f aca="false">IF(ISERROR(VLOOKUP($A69,'Import Peak'!$A$3:AO$99,41,FALSE())-VLOOKUP($A69,'Import Peak Change'!$A$106:AO$202,41,FALSE())),0,(VLOOKUP($A69,'Import Peak'!$A$3:AO$99,41,FALSE())-VLOOKUP($A69,'Import Peak Change'!$A$106:AO$202,41,FALSE())))</f>
        <v>0</v>
      </c>
      <c r="AP69" s="193" t="n">
        <f aca="false">IF(ISERROR(VLOOKUP($A69,'Import Peak'!$A$3:AP$99,42,FALSE())-VLOOKUP($A69,'Import Peak Change'!$A$106:AP$202,42,FALSE())),0,(VLOOKUP($A69,'Import Peak'!$A$3:AP$99,42,FALSE())-VLOOKUP($A69,'Import Peak Change'!$A$106:AP$202,42,FALSE())))</f>
        <v>0</v>
      </c>
      <c r="AQ69" s="193" t="n">
        <f aca="false">IF(ISERROR(VLOOKUP($A69,'Import Peak'!$A$3:AQ$99,43,FALSE())-VLOOKUP($A69,'Import Peak Change'!$A$106:AQ$202,43,FALSE())),0,(VLOOKUP($A69,'Import Peak'!$A$3:AQ$99,43,FALSE())-VLOOKUP($A69,'Import Peak Change'!$A$106:AQ$202,43,FALSE())))</f>
        <v>0</v>
      </c>
      <c r="AR69" s="193" t="n">
        <f aca="false">IF(ISERROR(VLOOKUP($A69,'Import Peak'!$A$3:AR$99,44,FALSE())-VLOOKUP($A69,'Import Peak Change'!$A$106:AR$202,44,FALSE())),0,(VLOOKUP($A69,'Import Peak'!$A$3:AR$99,44,FALSE())-VLOOKUP($A69,'Import Peak Change'!$A$106:AR$202,44,FALSE())))</f>
        <v>0</v>
      </c>
      <c r="AS69" s="193" t="n">
        <f aca="false">IF(ISERROR(VLOOKUP($A69,'Import Peak'!$A$3:AS$99,45,FALSE())-VLOOKUP($A69,'Import Peak Change'!$A$106:AS$202,45,FALSE())),0,(VLOOKUP($A69,'Import Peak'!$A$3:AS$99,45,FALSE())-VLOOKUP($A69,'Import Peak Change'!$A$106:AS$202,45,FALSE())))</f>
        <v>0</v>
      </c>
      <c r="AT69" s="193" t="n">
        <f aca="false">IF(ISERROR(VLOOKUP($A69,'Import Peak'!$A$3:AT$99,46,FALSE())-VLOOKUP($A69,'Import Peak Change'!$A$106:AT$202,46,FALSE())),0,(VLOOKUP($A69,'Import Peak'!$A$3:AT$99,46,FALSE())-VLOOKUP($A69,'Import Peak Change'!$A$106:AT$202,46,FALSE())))</f>
        <v>0</v>
      </c>
      <c r="AU69" s="193" t="n">
        <f aca="false">IF(ISERROR(VLOOKUP($A69,'Import Peak'!$A$3:AU$99,47,FALSE())-VLOOKUP($A69,'Import Peak Change'!$A$106:AU$202,47,FALSE())),0,(VLOOKUP($A69,'Import Peak'!$A$3:AU$99,47,FALSE())-VLOOKUP($A69,'Import Peak Change'!$A$106:AU$202,47,FALSE())))</f>
        <v>0</v>
      </c>
      <c r="AV69" s="193" t="n">
        <f aca="false">IF(ISERROR(VLOOKUP($A69,'Import Peak'!$A$3:AV$99,48,FALSE())-VLOOKUP($A69,'Import Peak Change'!$A$106:AV$202,48,FALSE())),0,(VLOOKUP($A69,'Import Peak'!$A$3:AV$99,48,FALSE())-VLOOKUP($A69,'Import Peak Change'!$A$106:AV$202,48,FALSE())))</f>
        <v>0</v>
      </c>
      <c r="AW69" s="193" t="n">
        <f aca="false">IF(ISERROR(VLOOKUP($A69,'Import Peak'!$A$3:AW$99,49,FALSE())-VLOOKUP($A69,'Import Peak Change'!$A$106:AW$202,49,FALSE())),0,(VLOOKUP($A69,'Import Peak'!$A$3:AW$99,49,FALSE())-VLOOKUP($A69,'Import Peak Change'!$A$106:AW$202,49,FALSE())))</f>
        <v>0</v>
      </c>
      <c r="AX69" s="193" t="n">
        <f aca="false">IF(ISERROR(VLOOKUP($A69,'Import Peak'!$A$3:AX$99,50,FALSE())-VLOOKUP($A69,'Import Peak Change'!$A$106:AX$202,50,FALSE())),0,(VLOOKUP($A69,'Import Peak'!$A$3:AX$99,50,FALSE())-VLOOKUP($A69,'Import Peak Change'!$A$106:AX$202,50,FALSE())))</f>
        <v>0</v>
      </c>
      <c r="AY69" s="193" t="n">
        <f aca="false">IF(ISERROR(VLOOKUP($A69,'Import Peak'!$A$3:AY$99,51,FALSE())-VLOOKUP($A69,'Import Peak Change'!$A$106:AY$202,51,FALSE())),0,(VLOOKUP($A69,'Import Peak'!$A$3:AY$99,51,FALSE())-VLOOKUP($A69,'Import Peak Change'!$A$106:AY$202,51,FALSE())))</f>
        <v>0</v>
      </c>
      <c r="AZ69" s="193" t="n">
        <f aca="false">IF(ISERROR(VLOOKUP($A69,'Import Peak'!$A$3:AZ$99,52,FALSE())-VLOOKUP($A69,'Import Peak Change'!$A$106:AZ$202,52,FALSE())),0,(VLOOKUP($A69,'Import Peak'!$A$3:AZ$99,52,FALSE())-VLOOKUP($A69,'Import Peak Change'!$A$106:AZ$202,52,FALSE())))</f>
        <v>0</v>
      </c>
      <c r="BA69" s="193" t="n">
        <f aca="false">IF(ISERROR(VLOOKUP($A69,'Import Peak'!$A$3:BA$99,53,FALSE())-VLOOKUP($A69,'Import Peak Change'!$A$106:BA$202,53,FALSE())),0,(VLOOKUP($A69,'Import Peak'!$A$3:BA$99,53,FALSE())-VLOOKUP($A69,'Import Peak Change'!$A$106:BA$202,53,FALSE())))</f>
        <v>0</v>
      </c>
      <c r="BB69" s="193" t="n">
        <f aca="false">IF(ISERROR(VLOOKUP($A69,'Import Peak'!$A$3:BB$99,54,FALSE())-VLOOKUP($A69,'Import Peak Change'!$A$106:BB$202,54,FALSE())),0,(VLOOKUP($A69,'Import Peak'!$A$3:BB$99,54,FALSE())-VLOOKUP($A69,'Import Peak Change'!$A$106:BB$202,54,FALSE())))</f>
        <v>0</v>
      </c>
      <c r="BC69" s="193" t="n">
        <f aca="false">IF(ISERROR(VLOOKUP($A69,'Import Peak'!$A$3:BC$99,55,FALSE())-VLOOKUP($A69,'Import Peak Change'!$A$106:BC$202,55,FALSE())),0,(VLOOKUP($A69,'Import Peak'!$A$3:BC$99,55,FALSE())-VLOOKUP($A69,'Import Peak Change'!$A$106:BC$202,55,FALSE())))</f>
        <v>0</v>
      </c>
      <c r="BD69" s="193" t="n">
        <f aca="false">IF(ISERROR(VLOOKUP($A69,'Import Peak'!$A$3:BD$99,56,FALSE())-VLOOKUP($A69,'Import Peak Change'!$A$106:BD$202,56,FALSE())),0,(VLOOKUP($A69,'Import Peak'!$A$3:BD$99,56,FALSE())-VLOOKUP($A69,'Import Peak Change'!$A$106:BD$202,56,FALSE())))</f>
        <v>0</v>
      </c>
      <c r="BE69" s="193" t="n">
        <f aca="false">IF(ISERROR(VLOOKUP($A69,'Import Peak'!$A$3:BE$99,57,FALSE())-VLOOKUP($A69,'Import Peak Change'!$A$106:BE$202,57,FALSE())),0,(VLOOKUP($A69,'Import Peak'!$A$3:BE$99,57,FALSE())-VLOOKUP($A69,'Import Peak Change'!$A$106:BE$202,57,FALSE())))</f>
        <v>0</v>
      </c>
      <c r="BF69" s="193" t="n">
        <f aca="false">IF(ISERROR(VLOOKUP($A69,'Import Peak'!$A$3:BF$99,58,FALSE())-VLOOKUP($A69,'Import Peak Change'!$A$106:BF$202,58,FALSE())),0,(VLOOKUP($A69,'Import Peak'!$A$3:BF$99,58,FALSE())-VLOOKUP($A69,'Import Peak Change'!$A$106:BF$202,58,FALSE())))</f>
        <v>0</v>
      </c>
      <c r="BG69" s="193" t="n">
        <f aca="false">IF(ISERROR(VLOOKUP($A69,'Import Peak'!$A$3:BG$99,59,FALSE())-VLOOKUP($A69,'Import Peak Change'!$A$106:BG$202,59,FALSE())),0,(VLOOKUP($A69,'Import Peak'!$A$3:BG$99,59,FALSE())-VLOOKUP($A69,'Import Peak Change'!$A$106:BG$202,59,FALSE())))</f>
        <v>0</v>
      </c>
      <c r="BH69" s="193" t="n">
        <f aca="false">IF(ISERROR(VLOOKUP($A69,'Import Peak'!$A$3:BH$99,60,FALSE())-VLOOKUP($A69,'Import Peak Change'!$A$106:BH$202,60,FALSE())),0,(VLOOKUP($A69,'Import Peak'!$A$3:BH$99,60,FALSE())-VLOOKUP($A69,'Import Peak Change'!$A$106:BH$202,60,FALSE())))</f>
        <v>0</v>
      </c>
      <c r="BI69" s="193" t="n">
        <f aca="false">IF(ISERROR(VLOOKUP($A69,'Import Peak'!$A$3:BI$99,61,FALSE())-VLOOKUP($A69,'Import Peak Change'!$A$106:BI$202,61,FALSE())),0,(VLOOKUP($A69,'Import Peak'!$A$3:BI$99,61,FALSE())-VLOOKUP($A69,'Import Peak Change'!$A$106:BI$202,61,FALSE())))</f>
        <v>0</v>
      </c>
      <c r="BJ69" s="193" t="n">
        <f aca="false">IF(ISERROR(VLOOKUP($A69,'Import Peak'!$A$3:BJ$99,62,FALSE())-VLOOKUP($A69,'Import Peak Change'!$A$106:BJ$202,62,FALSE())),0,(VLOOKUP($A69,'Import Peak'!$A$3:BJ$99,62,FALSE())-VLOOKUP($A69,'Import Peak Change'!$A$106:BJ$202,62,FALSE())))</f>
        <v>0</v>
      </c>
      <c r="BK69" s="193" t="n">
        <f aca="false">IF(ISERROR(VLOOKUP($A69,'Import Peak'!$A$3:BK$99,63,FALSE())-VLOOKUP($A69,'Import Peak Change'!$A$106:BK$202,63,FALSE())),0,(VLOOKUP($A69,'Import Peak'!$A$3:BK$99,63,FALSE())-VLOOKUP($A69,'Import Peak Change'!$A$106:BK$202,63,FALSE())))</f>
        <v>0</v>
      </c>
      <c r="BL69" s="193" t="n">
        <f aca="false">IF(ISERROR(VLOOKUP($A69,'Import Peak'!$A$3:BL$99,64,FALSE())-VLOOKUP($A69,'Import Peak Change'!$A$106:BL$202,64,FALSE())),0,(VLOOKUP($A69,'Import Peak'!$A$3:BL$99,64,FALSE())-VLOOKUP($A69,'Import Peak Change'!$A$106:BL$202,64,FALSE())))</f>
        <v>0</v>
      </c>
      <c r="BM69" s="193" t="n">
        <f aca="false">IF(ISERROR(VLOOKUP($A69,'Import Peak'!$A$3:BM$99,65,FALSE())-VLOOKUP($A69,'Import Peak Change'!$A$106:BM$202,65,FALSE())),0,(VLOOKUP($A69,'Import Peak'!$A$3:BM$99,65,FALSE())-VLOOKUP($A69,'Import Peak Change'!$A$106:BM$202,65,FALSE())))</f>
        <v>0</v>
      </c>
      <c r="BN69" s="193" t="n">
        <f aca="false">IF(ISERROR(VLOOKUP($A69,'Import Peak'!$A$3:BN$99,66,FALSE())-VLOOKUP($A69,'Import Peak Change'!$A$106:BN$202,66,FALSE())),0,(VLOOKUP($A69,'Import Peak'!$A$3:BN$99,66,FALSE())-VLOOKUP($A69,'Import Peak Change'!$A$106:BN$202,66,FALSE())))</f>
        <v>0</v>
      </c>
      <c r="BO69" s="193" t="n">
        <f aca="false">IF(ISERROR(VLOOKUP($A69,'Import Peak'!$A$3:BO$99,67,FALSE())-VLOOKUP($A69,'Import Peak Change'!$A$106:BO$202,67,FALSE())),0,(VLOOKUP($A69,'Import Peak'!$A$3:BO$99,67,FALSE())-VLOOKUP($A69,'Import Peak Change'!$A$106:BO$202,67,FALSE())))</f>
        <v>0</v>
      </c>
      <c r="BP69" s="193" t="n">
        <f aca="false">IF(ISERROR(VLOOKUP($A69,'Import Peak'!$A$3:BP$99,68,FALSE())-VLOOKUP($A69,'Import Peak Change'!$A$106:BP$202,68,FALSE())),0,(VLOOKUP($A69,'Import Peak'!$A$3:BP$99,68,FALSE())-VLOOKUP($A69,'Import Peak Change'!$A$106:BP$202,68,FALSE())))</f>
        <v>0</v>
      </c>
      <c r="BQ69" s="193" t="n">
        <f aca="false">IF(ISERROR(VLOOKUP($A69,'Import Peak'!$A$3:BQ$99,69,FALSE())-VLOOKUP($A69,'Import Peak Change'!$A$106:BQ$202,69,FALSE())),0,(VLOOKUP($A69,'Import Peak'!$A$3:BQ$99,69,FALSE())-VLOOKUP($A69,'Import Peak Change'!$A$106:BQ$202,69,FALSE())))</f>
        <v>0</v>
      </c>
      <c r="BR69" s="193" t="n">
        <f aca="false">IF(ISERROR(VLOOKUP($A69,'Import Peak'!$A$3:BR$99,70,FALSE())-VLOOKUP($A69,'Import Peak Change'!$A$106:BR$202,70,FALSE())),0,(VLOOKUP($A69,'Import Peak'!$A$3:BR$99,70,FALSE())-VLOOKUP($A69,'Import Peak Change'!$A$106:BR$202,70,FALSE())))</f>
        <v>0</v>
      </c>
      <c r="BS69" s="193" t="n">
        <f aca="false">IF(ISERROR(VLOOKUP($A69,'Import Peak'!$A$3:BS$99,71,FALSE())-VLOOKUP($A69,'Import Peak Change'!$A$106:BS$202,71,FALSE())),0,(VLOOKUP($A69,'Import Peak'!$A$3:BS$99,71,FALSE())-VLOOKUP($A69,'Import Peak Change'!$A$106:BS$202,71,FALSE())))</f>
        <v>0</v>
      </c>
      <c r="BT69" s="193" t="n">
        <f aca="false">IF(ISERROR(VLOOKUP($A69,'Import Peak'!$A$3:BT$99,72,FALSE())-VLOOKUP($A69,'Import Peak Change'!$A$106:BT$202,72,FALSE())),0,(VLOOKUP($A69,'Import Peak'!$A$3:BT$99,72,FALSE())-VLOOKUP($A69,'Import Peak Change'!$A$106:BT$202,72,FALSE())))</f>
        <v>0</v>
      </c>
      <c r="BU69" s="193" t="n">
        <f aca="false">IF(ISERROR(VLOOKUP($A69,'Import Peak'!$A$3:BU$99,73,FALSE())-VLOOKUP($A69,'Import Peak Change'!$A$106:BU$202,73,FALSE())),0,(VLOOKUP($A69,'Import Peak'!$A$3:BU$99,73,FALSE())-VLOOKUP($A69,'Import Peak Change'!$A$106:BU$202,73,FALSE())))</f>
        <v>0</v>
      </c>
      <c r="BV69" s="193" t="n">
        <f aca="false">IF(ISERROR(VLOOKUP($A69,'Import Peak'!$A$3:BV$99,74,FALSE())-VLOOKUP($A69,'Import Peak Change'!$A$106:BV$202,74,FALSE())),0,(VLOOKUP($A69,'Import Peak'!$A$3:BV$99,74,FALSE())-VLOOKUP($A69,'Import Peak Change'!$A$106:BV$202,74,FALSE())))</f>
        <v>0</v>
      </c>
      <c r="BW69" s="193" t="n">
        <f aca="false">IF(ISERROR(VLOOKUP($A69,'Import Peak'!$A$3:BW$99,75,FALSE())-VLOOKUP($A69,'Import Peak Change'!$A$106:BW$202,75,FALSE())),0,(VLOOKUP($A69,'Import Peak'!$A$3:BW$99,75,FALSE())-VLOOKUP($A69,'Import Peak Change'!$A$106:BW$202,75,FALSE())))</f>
        <v>0</v>
      </c>
      <c r="BX69" s="193" t="n">
        <f aca="false">IF(ISERROR(VLOOKUP($A69,'Import Peak'!$A$3:BX$99,76,FALSE())-VLOOKUP($A69,'Import Peak Change'!$A$106:BX$202,76,FALSE())),0,(VLOOKUP($A69,'Import Peak'!$A$3:BX$99,76,FALSE())-VLOOKUP($A69,'Import Peak Change'!$A$106:BX$202,76,FALSE())))</f>
        <v>0</v>
      </c>
      <c r="BY69" s="193" t="n">
        <f aca="false">IF(ISERROR(VLOOKUP($A69,'Import Peak'!$A$3:BY$99,77,FALSE())-VLOOKUP($A69,'Import Peak Change'!$A$106:BY$202,77,FALSE())),0,(VLOOKUP($A69,'Import Peak'!$A$3:BY$99,77,FALSE())-VLOOKUP($A69,'Import Peak Change'!$A$106:BY$202,77,FALSE())))</f>
        <v>0</v>
      </c>
      <c r="BZ69" s="193" t="n">
        <f aca="false">IF(ISERROR(VLOOKUP($A69,'Import Peak'!$A$3:BZ$99,78,FALSE())-VLOOKUP($A69,'Import Peak Change'!$A$106:BZ$202,78,FALSE())),0,(VLOOKUP($A69,'Import Peak'!$A$3:BZ$99,78,FALSE())-VLOOKUP($A69,'Import Peak Change'!$A$106:BZ$202,78,FALSE())))</f>
        <v>0</v>
      </c>
      <c r="CA69" s="193" t="n">
        <f aca="false">IF(ISERROR(VLOOKUP($A69,'Import Peak'!$A$3:CA$99,79,FALSE())-VLOOKUP($A69,'Import Peak Change'!$A$106:CA$202,79,FALSE())),0,(VLOOKUP($A69,'Import Peak'!$A$3:CA$99,79,FALSE())-VLOOKUP($A69,'Import Peak Change'!$A$106:CA$202,79,FALSE())))</f>
        <v>0</v>
      </c>
      <c r="CB69" s="193" t="n">
        <f aca="false">IF(ISERROR(VLOOKUP($A69,'Import Peak'!$A$3:CB$99,80,FALSE())-VLOOKUP($A69,'Import Peak Change'!$A$106:CB$202,80,FALSE())),0,(VLOOKUP($A69,'Import Peak'!$A$3:CB$99,80,FALSE())-VLOOKUP($A69,'Import Peak Change'!$A$106:CB$202,80,FALSE())))</f>
        <v>0</v>
      </c>
      <c r="CC69" s="193" t="n">
        <f aca="false">IF(ISERROR(VLOOKUP($A69,'Import Peak'!$A$3:CC$99,81,FALSE())-VLOOKUP($A69,'Import Peak Change'!$A$106:CC$202,81,FALSE())),0,(VLOOKUP($A69,'Import Peak'!$A$3:CC$99,81,FALSE())-VLOOKUP($A69,'Import Peak Change'!$A$106:CC$202,81,FALSE())))</f>
        <v>0</v>
      </c>
      <c r="CD69" s="193" t="n">
        <f aca="false">IF(ISERROR(VLOOKUP($A69,'Import Peak'!$A$3:CD$99,82,FALSE())-VLOOKUP($A69,'Import Peak Change'!$A$106:CD$202,82,FALSE())),0,(VLOOKUP($A69,'Import Peak'!$A$3:CD$99,82,FALSE())-VLOOKUP($A69,'Import Peak Change'!$A$106:CD$202,82,FALSE())))</f>
        <v>0</v>
      </c>
      <c r="CE69" s="193" t="n">
        <f aca="false">IF(ISERROR(VLOOKUP($A69,'Import Peak'!$A$3:CE$99,83,FALSE())-VLOOKUP($A69,'Import Peak Change'!$A$106:CE$202,83,FALSE())),0,(VLOOKUP($A69,'Import Peak'!$A$3:CE$99,83,FALSE())-VLOOKUP($A69,'Import Peak Change'!$A$106:CE$202,83,FALSE())))</f>
        <v>0</v>
      </c>
      <c r="CF69" s="193" t="n">
        <f aca="false">IF(ISERROR(VLOOKUP($A69,'Import Peak'!$A$3:CF$99,84,FALSE())-VLOOKUP($A69,'Import Peak Change'!$A$106:CF$202,84,FALSE())),0,(VLOOKUP($A69,'Import Peak'!$A$3:CF$99,84,FALSE())-VLOOKUP($A69,'Import Peak Change'!$A$106:CF$202,84,FALSE())))</f>
        <v>0</v>
      </c>
      <c r="CG69" s="193" t="n">
        <f aca="false">IF(ISERROR(VLOOKUP($A69,'Import Peak'!$A$3:CG$99,85,FALSE())-VLOOKUP($A69,'Import Peak Change'!$A$106:CG$202,85,FALSE())),0,(VLOOKUP($A69,'Import Peak'!$A$3:CG$99,85,FALSE())-VLOOKUP($A69,'Import Peak Change'!$A$106:CG$202,85,FALSE())))</f>
        <v>0</v>
      </c>
      <c r="CH69" s="193" t="n">
        <f aca="false">IF(ISERROR(VLOOKUP($A69,'Import Peak'!$A$3:CH$99,86,FALSE())-VLOOKUP($A69,'Import Peak Change'!$A$106:CH$202,86,FALSE())),0,(VLOOKUP($A69,'Import Peak'!$A$3:CH$99,86,FALSE())-VLOOKUP($A69,'Import Peak Change'!$A$106:CH$202,86,FALSE())))</f>
        <v>0</v>
      </c>
      <c r="CI69" s="193" t="n">
        <f aca="false">IF(ISERROR(VLOOKUP($A69,'Import Peak'!$A$3:CI$99,87,FALSE())-VLOOKUP($A69,'Import Peak Change'!$A$106:CI$202,87,FALSE())),0,(VLOOKUP($A69,'Import Peak'!$A$3:CI$99,87,FALSE())-VLOOKUP($A69,'Import Peak Change'!$A$106:CI$202,87,FALSE())))</f>
        <v>0</v>
      </c>
      <c r="CJ69" s="193" t="n">
        <f aca="false">IF(ISERROR(VLOOKUP($A69,'Import Peak'!$A$3:CJ$99,88,FALSE())-VLOOKUP($A69,'Import Peak Change'!$A$106:CJ$202,88,FALSE())),0,(VLOOKUP($A69,'Import Peak'!$A$3:CJ$99,88,FALSE())-VLOOKUP($A69,'Import Peak Change'!$A$106:CJ$202,88,FALSE())))</f>
        <v>0</v>
      </c>
      <c r="CK69" s="193" t="n">
        <f aca="false">IF(ISERROR(VLOOKUP($A69,'Import Peak'!$A$3:CK$99,89,FALSE())-VLOOKUP($A69,'Import Peak Change'!$A$106:CK$202,89,FALSE())),0,(VLOOKUP($A69,'Import Peak'!$A$3:CK$99,89,FALSE())-VLOOKUP($A69,'Import Peak Change'!$A$106:CK$202,89,FALSE())))</f>
        <v>0</v>
      </c>
      <c r="CL69" s="193" t="n">
        <f aca="false">IF(ISERROR(VLOOKUP($A69,'Import Peak'!$A$3:CL$99,90,FALSE())-VLOOKUP($A69,'Import Peak Change'!$A$106:CL$202,90,FALSE())),0,(VLOOKUP($A69,'Import Peak'!$A$3:CL$99,90,FALSE())-VLOOKUP($A69,'Import Peak Change'!$A$106:CL$202,90,FALSE())))</f>
        <v>0</v>
      </c>
      <c r="CM69" s="193" t="n">
        <f aca="false">IF(ISERROR(VLOOKUP($A69,'Import Peak'!$A$3:CM$99,91,FALSE())-VLOOKUP($A69,'Import Peak Change'!$A$106:CM$202,91,FALSE())),0,(VLOOKUP($A69,'Import Peak'!$A$3:CM$99,91,FALSE())-VLOOKUP($A69,'Import Peak Change'!$A$106:CM$202,91,FALSE())))</f>
        <v>0</v>
      </c>
      <c r="CN69" s="193" t="n">
        <f aca="false">IF(ISERROR(VLOOKUP($A69,'Import Peak'!$A$3:CN$99,92,FALSE())-VLOOKUP($A69,'Import Peak Change'!$A$106:CN$202,92,FALSE())),0,(VLOOKUP($A69,'Import Peak'!$A$3:CN$99,92,FALSE())-VLOOKUP($A69,'Import Peak Change'!$A$106:CN$202,92,FALSE())))</f>
        <v>0</v>
      </c>
      <c r="CO69" s="193" t="n">
        <f aca="false">IF(ISERROR(VLOOKUP($A69,'Import Peak'!$A$3:CO$99,93,FALSE())-VLOOKUP($A69,'Import Peak Change'!$A$106:CO$202,93,FALSE())),0,(VLOOKUP($A69,'Import Peak'!$A$3:CO$99,93,FALSE())-VLOOKUP($A69,'Import Peak Change'!$A$106:CO$202,93,FALSE())))</f>
        <v>0</v>
      </c>
      <c r="CP69" s="193" t="n">
        <f aca="false">IF(ISERROR(VLOOKUP($A69,'Import Peak'!$A$3:CP$99,94,FALSE())-VLOOKUP($A69,'Import Peak Change'!$A$106:CP$202,94,FALSE())),0,(VLOOKUP($A69,'Import Peak'!$A$3:CP$99,94,FALSE())-VLOOKUP($A69,'Import Peak Change'!$A$106:CP$202,94,FALSE())))</f>
        <v>0</v>
      </c>
      <c r="CQ69" s="193" t="n">
        <f aca="false">IF(ISERROR(VLOOKUP($A69,'Import Peak'!$A$3:CQ$99,95,FALSE())-VLOOKUP($A69,'Import Peak Change'!$A$106:CQ$202,95,FALSE())),0,(VLOOKUP($A69,'Import Peak'!$A$3:CQ$99,95,FALSE())-VLOOKUP($A69,'Import Peak Change'!$A$106:CQ$202,95,FALSE())))</f>
        <v>0</v>
      </c>
      <c r="CR69" s="193" t="n">
        <f aca="false">IF(ISERROR(VLOOKUP($A69,'Import Peak'!$A$3:CR$99,96,FALSE())-VLOOKUP($A69,'Import Peak Change'!$A$106:CR$202,96,FALSE())),0,(VLOOKUP($A69,'Import Peak'!$A$3:CR$99,96,FALSE())-VLOOKUP($A69,'Import Peak Change'!$A$106:CR$202,96,FALSE())))</f>
        <v>0</v>
      </c>
      <c r="CS69" s="193" t="n">
        <f aca="false">IF(ISERROR(VLOOKUP($A69,'Import Peak'!$A$3:CS$99,97,FALSE())-VLOOKUP($A69,'Import Peak Change'!$A$106:CS$202,97,FALSE())),0,(VLOOKUP($A69,'Import Peak'!$A$3:CS$99,97,FALSE())-VLOOKUP($A69,'Import Peak Change'!$A$106:CS$202,97,FALSE())))</f>
        <v>0</v>
      </c>
      <c r="CT69" s="193" t="n">
        <f aca="false">IF(ISERROR(VLOOKUP($A69,'Import Peak'!$A$3:CT$99,98,FALSE())-VLOOKUP($A69,'Import Peak Change'!$A$106:CT$202,98,FALSE())),0,(VLOOKUP($A69,'Import Peak'!$A$3:CT$99,98,FALSE())-VLOOKUP($A69,'Import Peak Change'!$A$106:CT$202,98,FALSE())))</f>
        <v>0</v>
      </c>
      <c r="CU69" s="193" t="n">
        <f aca="false">IF(ISERROR(VLOOKUP($A69,'Import Peak'!$A$3:CU$99,99,FALSE())-VLOOKUP($A69,'Import Peak Change'!$A$106:CU$202,99,FALSE())),0,(VLOOKUP($A69,'Import Peak'!$A$3:CU$99,99,FALSE())-VLOOKUP($A69,'Import Peak Change'!$A$106:CU$202,99,FALSE())))</f>
        <v>0</v>
      </c>
      <c r="CV69" s="193" t="n">
        <f aca="false">IF(ISERROR(VLOOKUP($A69,'Import Peak'!$A$3:CV$99,100,FALSE())-VLOOKUP($A69,'Import Peak Change'!$A$106:CV$202,100,FALSE())),0,(VLOOKUP($A69,'Import Peak'!$A$3:CV$99,100,FALSE())-VLOOKUP($A69,'Import Peak Change'!$A$106:CV$202,100,FALSE())))</f>
        <v>0</v>
      </c>
      <c r="CW69" s="193" t="n">
        <f aca="false">IF(ISERROR(VLOOKUP($A69,'Import Peak'!$A$3:CW$99,101,FALSE())-VLOOKUP($A69,'Import Peak Change'!$A$106:CW$202,101,FALSE())),0,(VLOOKUP($A69,'Import Peak'!$A$3:CW$99,101,FALSE())-VLOOKUP($A69,'Import Peak Change'!$A$106:CW$202,101,FALSE())))</f>
        <v>0</v>
      </c>
      <c r="CX69" s="193" t="n">
        <f aca="false">IF(ISERROR(VLOOKUP($A69,'Import Peak'!$A$3:CX$99,102,FALSE())-VLOOKUP($A69,'Import Peak Change'!$A$106:CX$202,102,FALSE())),0,(VLOOKUP($A69,'Import Peak'!$A$3:CX$99,102,FALSE())-VLOOKUP($A69,'Import Peak Change'!$A$106:CX$202,102,FALSE())))</f>
        <v>0</v>
      </c>
      <c r="CY69" s="193" t="n">
        <f aca="false">IF(ISERROR(VLOOKUP($A69,'Import Peak'!$A$3:CY$99,103,FALSE())-VLOOKUP($A69,'Import Peak Change'!$A$106:CY$202,103,FALSE())),0,(VLOOKUP($A69,'Import Peak'!$A$3:CY$99,103,FALSE())-VLOOKUP($A69,'Import Peak Change'!$A$106:CY$202,103,FALSE())))</f>
        <v>0</v>
      </c>
      <c r="CZ69" s="193" t="n">
        <f aca="false">IF(ISERROR(VLOOKUP($A69,'Import Peak'!$A$3:CZ$99,104,FALSE())-VLOOKUP($A69,'Import Peak Change'!$A$106:CZ$202,104,FALSE())),0,(VLOOKUP($A69,'Import Peak'!$A$3:CZ$99,104,FALSE())-VLOOKUP($A69,'Import Peak Change'!$A$106:CZ$202,104,FALSE())))</f>
        <v>0</v>
      </c>
      <c r="DA69" s="193" t="n">
        <f aca="false">IF(ISERROR(VLOOKUP($A69,'Import Peak'!$A$3:DA$99,105,FALSE())-VLOOKUP($A69,'Import Peak Change'!$A$106:DA$202,105,FALSE())),0,(VLOOKUP($A69,'Import Peak'!$A$3:DA$99,105,FALSE())-VLOOKUP($A69,'Import Peak Change'!$A$106:DA$202,105,FALSE())))</f>
        <v>0</v>
      </c>
      <c r="DB69" s="193" t="n">
        <f aca="false">IF(ISERROR(VLOOKUP($A69,'Import Peak'!$A$3:DB$99,106,FALSE())-VLOOKUP($A69,'Import Peak Change'!$A$106:DB$202,106,FALSE())),0,(VLOOKUP($A69,'Import Peak'!$A$3:DB$99,106,FALSE())-VLOOKUP($A69,'Import Peak Change'!$A$106:DB$202,106,FALSE())))</f>
        <v>0</v>
      </c>
      <c r="DC69" s="193" t="n">
        <f aca="false">IF(ISERROR(VLOOKUP($A69,'Import Peak'!$A$3:DC$99,107,FALSE())-VLOOKUP($A69,'Import Peak Change'!$A$106:DC$202,107,FALSE())),0,(VLOOKUP($A69,'Import Peak'!$A$3:DC$99,107,FALSE())-VLOOKUP($A69,'Import Peak Change'!$A$106:DC$202,107,FALSE())))</f>
        <v>0</v>
      </c>
      <c r="DD69" s="193" t="n">
        <f aca="false">IF(ISERROR(VLOOKUP($A69,'Import Peak'!$A$3:DD$99,108,FALSE())-VLOOKUP($A69,'Import Peak Change'!$A$106:DD$202,108,FALSE())),0,(VLOOKUP($A69,'Import Peak'!$A$3:DD$99,108,FALSE())-VLOOKUP($A69,'Import Peak Change'!$A$106:DD$202,108,FALSE())))</f>
        <v>0</v>
      </c>
      <c r="DE69" s="193" t="n">
        <f aca="false">IF(ISERROR(VLOOKUP($A69,'Import Peak'!$A$3:DE$99,109,FALSE())-VLOOKUP($A69,'Import Peak Change'!$A$106:DE$202,109,FALSE())),0,(VLOOKUP($A69,'Import Peak'!$A$3:DE$99,109,FALSE())-VLOOKUP($A69,'Import Peak Change'!$A$106:DE$202,109,FALSE())))</f>
        <v>0</v>
      </c>
      <c r="DF69" s="193" t="n">
        <f aca="false">IF(ISERROR(VLOOKUP($A69,'Import Peak'!$A$3:DF$99,110,FALSE())-VLOOKUP($A69,'Import Peak Change'!$A$106:DF$202,110,FALSE())),0,(VLOOKUP($A69,'Import Peak'!$A$3:DF$99,110,FALSE())-VLOOKUP($A69,'Import Peak Change'!$A$106:DF$202,110,FALSE())))</f>
        <v>0</v>
      </c>
      <c r="DG69" s="193" t="n">
        <f aca="false">IF(ISERROR(VLOOKUP($A69,'Import Peak'!$A$3:DG$99,111,FALSE())-VLOOKUP($A69,'Import Peak Change'!$A$106:DG$202,111,FALSE())),0,(VLOOKUP($A69,'Import Peak'!$A$3:DG$99,111,FALSE())-VLOOKUP($A69,'Import Peak Change'!$A$106:DG$202,111,FALSE())))</f>
        <v>0</v>
      </c>
      <c r="DH69" s="193" t="n">
        <f aca="false">IF(ISERROR(VLOOKUP($A69,'Import Peak'!$A$3:DH$99,112,FALSE())-VLOOKUP($A69,'Import Peak Change'!$A$106:DH$202,112,FALSE())),0,(VLOOKUP($A69,'Import Peak'!$A$3:DH$99,112,FALSE())-VLOOKUP($A69,'Import Peak Change'!$A$106:DH$202,112,FALSE())))</f>
        <v>0</v>
      </c>
      <c r="DI69" s="193" t="n">
        <f aca="false">IF(ISERROR(VLOOKUP($A69,'Import Peak'!$A$3:DI$99,113,FALSE())-VLOOKUP($A69,'Import Peak Change'!$A$106:DI$202,113,FALSE())),0,(VLOOKUP($A69,'Import Peak'!$A$3:DI$99,113,FALSE())-VLOOKUP($A69,'Import Peak Change'!$A$106:DI$202,113,FALSE())))</f>
        <v>0</v>
      </c>
      <c r="DJ69" s="193" t="n">
        <f aca="false">IF(ISERROR(VLOOKUP($A69,'Import Peak'!$A$3:DJ$99,114,FALSE())-VLOOKUP($A69,'Import Peak Change'!$A$106:DJ$202,114,FALSE())),0,(VLOOKUP($A69,'Import Peak'!$A$3:DJ$99,114,FALSE())-VLOOKUP($A69,'Import Peak Change'!$A$106:DJ$202,114,FALSE())))</f>
        <v>0</v>
      </c>
      <c r="DK69" s="193" t="n">
        <f aca="false">IF(ISERROR(VLOOKUP($A69,'Import Peak'!$A$3:DK$99,115,FALSE())-VLOOKUP($A69,'Import Peak Change'!$A$106:DK$202,115,FALSE())),0,(VLOOKUP($A69,'Import Peak'!$A$3:DK$99,115,FALSE())-VLOOKUP($A69,'Import Peak Change'!$A$106:DK$202,115,FALSE())))</f>
        <v>0</v>
      </c>
      <c r="DL69" s="193" t="n">
        <f aca="false">IF(ISERROR(VLOOKUP($A69,'Import Peak'!$A$3:DL$99,116,FALSE())-VLOOKUP($A69,'Import Peak Change'!$A$106:DL$202,116,FALSE())),0,(VLOOKUP($A69,'Import Peak'!$A$3:DL$99,116,FALSE())-VLOOKUP($A69,'Import Peak Change'!$A$106:DL$202,116,FALSE())))</f>
        <v>0</v>
      </c>
      <c r="DM69" s="193" t="n">
        <f aca="false">IF(ISERROR(VLOOKUP($A69,'Import Peak'!$A$3:DM$99,117,FALSE())-VLOOKUP($A69,'Import Peak Change'!$A$106:DM$202,117,FALSE())),0,(VLOOKUP($A69,'Import Peak'!$A$3:DM$99,117,FALSE())-VLOOKUP($A69,'Import Peak Change'!$A$106:DM$202,117,FALSE())))</f>
        <v>0</v>
      </c>
      <c r="DN69" s="193" t="n">
        <f aca="false">IF(ISERROR(VLOOKUP($A69,'Import Peak'!$A$3:DN$99,118,FALSE())-VLOOKUP($A69,'Import Peak Change'!$A$106:DN$202,118,FALSE())),0,(VLOOKUP($A69,'Import Peak'!$A$3:DN$99,118,FALSE())-VLOOKUP($A69,'Import Peak Change'!$A$106:DN$202,118,FALSE())))</f>
        <v>0</v>
      </c>
      <c r="DO69" s="193" t="n">
        <f aca="false">IF(ISERROR(VLOOKUP($A69,'Import Peak'!$A$3:DO$99,119,FALSE())-VLOOKUP($A69,'Import Peak Change'!$A$106:DO$202,119,FALSE())),0,(VLOOKUP($A69,'Import Peak'!$A$3:DO$99,119,FALSE())-VLOOKUP($A69,'Import Peak Change'!$A$106:DO$202,119,FALSE())))</f>
        <v>0</v>
      </c>
      <c r="DP69" s="193" t="n">
        <f aca="false">IF(ISERROR(VLOOKUP($A69,'Import Peak'!$A$3:DP$99,120,FALSE())-VLOOKUP($A69,'Import Peak Change'!$A$106:DP$202,120,FALSE())),0,(VLOOKUP($A69,'Import Peak'!$A$3:DP$99,120,FALSE())-VLOOKUP($A69,'Import Peak Change'!$A$106:DP$202,120,FALSE())))</f>
        <v>0</v>
      </c>
      <c r="DQ69" s="193" t="n">
        <f aca="false">IF(ISERROR(VLOOKUP($A69,'Import Peak'!$A$3:DQ$99,121,FALSE())-VLOOKUP($A69,'Import Peak Change'!$A$106:DQ$202,121,FALSE())),0,(VLOOKUP($A69,'Import Peak'!$A$3:DQ$99,121,FALSE())-VLOOKUP($A69,'Import Peak Change'!$A$106:DQ$202,121,FALSE())))</f>
        <v>0</v>
      </c>
      <c r="DR69" s="193" t="n">
        <f aca="false">IF(ISERROR(VLOOKUP($A69,'Import Peak'!$A$3:DR$99,122,FALSE())-VLOOKUP($A69,'Import Peak Change'!$A$106:DR$202,122,FALSE())),0,(VLOOKUP($A69,'Import Peak'!$A$3:DR$99,122,FALSE())-VLOOKUP($A69,'Import Peak Change'!$A$106:DR$202,122,FALSE())))</f>
        <v>0</v>
      </c>
      <c r="DS69" s="193" t="n">
        <f aca="false">IF(ISERROR(VLOOKUP($A69,'Import Peak'!$A$3:DS$99,123,FALSE())-VLOOKUP($A69,'Import Peak Change'!$A$106:DS$202,123,FALSE())),0,(VLOOKUP($A69,'Import Peak'!$A$3:DS$99,123,FALSE())-VLOOKUP($A69,'Import Peak Change'!$A$106:DS$202,123,FALSE())))</f>
        <v>0</v>
      </c>
      <c r="DT69" s="193" t="n">
        <f aca="false">IF(ISERROR(VLOOKUP($A69,'Import Peak'!$A$3:DT$99,124,FALSE())-VLOOKUP($A69,'Import Peak Change'!$A$106:DT$202,124,FALSE())),0,(VLOOKUP($A69,'Import Peak'!$A$3:DT$99,124,FALSE())-VLOOKUP($A69,'Import Peak Change'!$A$106:DT$202,124,FALSE())))</f>
        <v>0</v>
      </c>
      <c r="DU69" s="193" t="n">
        <f aca="false">IF(ISERROR(VLOOKUP($A69,'Import Peak'!$A$3:DU$99,125,FALSE())-VLOOKUP($A69,'Import Peak Change'!$A$106:DU$202,125,FALSE())),0,(VLOOKUP($A69,'Import Peak'!$A$3:DU$99,125,FALSE())-VLOOKUP($A69,'Import Peak Change'!$A$106:DU$202,125,FALSE())))</f>
        <v>0</v>
      </c>
      <c r="DV69" s="193" t="n">
        <f aca="false">IF(ISERROR(VLOOKUP($A69,'Import Peak'!$A$3:DV$99,126,FALSE())-VLOOKUP($A69,'Import Peak Change'!$A$106:DV$202,126,FALSE())),0,(VLOOKUP($A69,'Import Peak'!$A$3:DV$99,126,FALSE())-VLOOKUP($A69,'Import Peak Change'!$A$106:DV$202,126,FALSE())))</f>
        <v>0</v>
      </c>
      <c r="DW69" s="193" t="n">
        <f aca="false">IF(ISERROR(VLOOKUP($A69,'Import Peak'!$A$3:DW$99,127,FALSE())-VLOOKUP($A69,'Import Peak Change'!$A$106:DW$202,127,FALSE())),0,(VLOOKUP($A69,'Import Peak'!$A$3:DW$99,127,FALSE())-VLOOKUP($A69,'Import Peak Change'!$A$106:DW$202,127,FALSE())))</f>
        <v>0</v>
      </c>
      <c r="DX69" s="193" t="n">
        <f aca="false">IF(ISERROR(VLOOKUP($A69,'Import Peak'!$A$3:DX$99,128,FALSE())-VLOOKUP($A69,'Import Peak Change'!$A$106:DX$202,128,FALSE())),0,(VLOOKUP($A69,'Import Peak'!$A$3:DX$99,128,FALSE())-VLOOKUP($A69,'Import Peak Change'!$A$106:DX$202,128,FALSE())))</f>
        <v>0</v>
      </c>
      <c r="DY69" s="193" t="n">
        <f aca="false">IF(ISERROR(VLOOKUP($A69,'Import Peak'!$A$3:DY$99,129,FALSE())-VLOOKUP($A69,'Import Peak Change'!$A$106:DY$202,129,FALSE())),0,(VLOOKUP($A69,'Import Peak'!$A$3:DY$99,129,FALSE())-VLOOKUP($A69,'Import Peak Change'!$A$106:DY$202,129,FALSE())))</f>
        <v>0</v>
      </c>
      <c r="DZ69" s="193" t="n">
        <f aca="false">IF(ISERROR(VLOOKUP($A69,'Import Peak'!$A$3:DZ$99,130,FALSE())-VLOOKUP($A69,'Import Peak Change'!$A$106:DZ$202,130,FALSE())),0,(VLOOKUP($A69,'Import Peak'!$A$3:DZ$99,130,FALSE())-VLOOKUP($A69,'Import Peak Change'!$A$106:DZ$202,130,FALSE())))</f>
        <v>0</v>
      </c>
      <c r="EA69" s="193" t="n">
        <f aca="false">IF(ISERROR(VLOOKUP($A69,'Import Peak'!$A$3:EA$99,131,FALSE())-VLOOKUP($A69,'Import Peak Change'!$A$106:EA$202,131,FALSE())),0,(VLOOKUP($A69,'Import Peak'!$A$3:EA$99,131,FALSE())-VLOOKUP($A69,'Import Peak Change'!$A$106:EA$202,131,FALSE())))</f>
        <v>0</v>
      </c>
      <c r="EB69" s="193" t="n">
        <f aca="false">IF(ISERROR(VLOOKUP($A69,'Import Peak'!$A$3:EB$99,132,FALSE())-VLOOKUP($A69,'Import Peak Change'!$A$106:EB$202,132,FALSE())),0,(VLOOKUP($A69,'Import Peak'!$A$3:EB$99,132,FALSE())-VLOOKUP($A69,'Import Peak Change'!$A$106:EB$202,132,FALSE())))</f>
        <v>0</v>
      </c>
      <c r="EC69" s="193" t="n">
        <f aca="false">IF(ISERROR(VLOOKUP($A69,'Import Peak'!$A$3:EC$99,133,FALSE())-VLOOKUP($A69,'Import Peak Change'!$A$106:EC$202,133,FALSE())),0,(VLOOKUP($A69,'Import Peak'!$A$3:EC$99,133,FALSE())-VLOOKUP($A69,'Import Peak Change'!$A$106:EC$202,133,FALSE())))</f>
        <v>0</v>
      </c>
      <c r="ED69" s="193" t="n">
        <f aca="false">IF(ISERROR(VLOOKUP($A69,'Import Peak'!$A$3:ED$99,134,FALSE())-VLOOKUP($A69,'Import Peak Change'!$A$106:ED$202,134,FALSE())),0,(VLOOKUP($A69,'Import Peak'!$A$3:ED$99,134,FALSE())-VLOOKUP($A69,'Import Peak Change'!$A$106:ED$202,134,FALSE())))</f>
        <v>0</v>
      </c>
      <c r="EE69" s="193" t="n">
        <f aca="false">IF(ISERROR(VLOOKUP($A69,'Import Peak'!$A$3:EE$99,135,FALSE())-VLOOKUP($A69,'Import Peak Change'!$A$106:EE$202,135,FALSE())),0,(VLOOKUP($A69,'Import Peak'!$A$3:EE$99,135,FALSE())-VLOOKUP($A69,'Import Peak Change'!$A$106:EE$202,135,FALSE())))</f>
        <v>0</v>
      </c>
      <c r="EF69" s="193" t="n">
        <f aca="false">IF(ISERROR(VLOOKUP($A69,'Import Peak'!$A$3:EF$99,136,FALSE())-VLOOKUP($A69,'Import Peak Change'!$A$106:EF$202,136,FALSE())),0,(VLOOKUP($A69,'Import Peak'!$A$3:EF$99,136,FALSE())-VLOOKUP($A69,'Import Peak Change'!$A$106:EF$202,136,FALSE())))</f>
        <v>0</v>
      </c>
      <c r="EG69" s="193" t="n">
        <f aca="false">IF(ISERROR(VLOOKUP($A69,'Import Peak'!$A$3:EG$99,137,FALSE())-VLOOKUP($A69,'Import Peak Change'!$A$106:EG$202,137,FALSE())),0,(VLOOKUP($A69,'Import Peak'!$A$3:EG$99,137,FALSE())-VLOOKUP($A69,'Import Peak Change'!$A$106:EG$202,137,FALSE())))</f>
        <v>0</v>
      </c>
      <c r="EH69" s="193" t="n">
        <f aca="false">IF(ISERROR(VLOOKUP($A69,'Import Peak'!$A$3:EH$99,138,FALSE())-VLOOKUP($A69,'Import Peak Change'!$A$106:EH$202,138,FALSE())),0,(VLOOKUP($A69,'Import Peak'!$A$3:EH$99,138,FALSE())-VLOOKUP($A69,'Import Peak Change'!$A$106:EH$202,138,FALSE())))</f>
        <v>0</v>
      </c>
      <c r="EI69" s="193" t="n">
        <f aca="false">IF(ISERROR(VLOOKUP($A69,'Import Peak'!$A$3:EI$99,139,FALSE())-VLOOKUP($A69,'Import Peak Change'!$A$106:EI$202,139,FALSE())),0,(VLOOKUP($A69,'Import Peak'!$A$3:EI$99,139,FALSE())-VLOOKUP($A69,'Import Peak Change'!$A$106:EI$202,139,FALSE())))</f>
        <v>0</v>
      </c>
      <c r="EJ69" s="193" t="n">
        <f aca="false">IF(ISERROR(VLOOKUP($A69,'Import Peak'!$A$3:EJ$99,140,FALSE())-VLOOKUP($A69,'Import Peak Change'!$A$106:EJ$202,140,FALSE())),0,(VLOOKUP($A69,'Import Peak'!$A$3:EJ$99,140,FALSE())-VLOOKUP($A69,'Import Peak Change'!$A$106:EJ$202,140,FALSE())))</f>
        <v>0</v>
      </c>
      <c r="EK69" s="193" t="n">
        <f aca="false">IF(ISERROR(VLOOKUP($A69,'Import Peak'!$A$3:EK$99,141,FALSE())-VLOOKUP($A69,'Import Peak Change'!$A$106:EK$202,141,FALSE())),0,(VLOOKUP($A69,'Import Peak'!$A$3:EK$99,141,FALSE())-VLOOKUP($A69,'Import Peak Change'!$A$106:EK$202,141,FALSE())))</f>
        <v>0</v>
      </c>
      <c r="EL69" s="193" t="n">
        <f aca="false">IF(ISERROR(VLOOKUP($A69,'Import Peak'!$A$3:EL$99,142,FALSE())-VLOOKUP($A69,'Import Peak Change'!$A$106:EL$202,142,FALSE())),0,(VLOOKUP($A69,'Import Peak'!$A$3:EL$99,142,FALSE())-VLOOKUP($A69,'Import Peak Change'!$A$106:EL$202,142,FALSE())))</f>
        <v>0</v>
      </c>
      <c r="EM69" s="193" t="n">
        <f aca="false">IF(ISERROR(VLOOKUP($A69,'Import Peak'!$A$3:EM$99,143,FALSE())-VLOOKUP($A69,'Import Peak Change'!$A$106:EM$202,143,FALSE())),0,(VLOOKUP($A69,'Import Peak'!$A$3:EM$99,143,FALSE())-VLOOKUP($A69,'Import Peak Change'!$A$106:EM$202,143,FALSE())))</f>
        <v>0</v>
      </c>
      <c r="EN69" s="193" t="n">
        <f aca="false">IF(ISERROR(VLOOKUP($A69,'Import Peak'!$A$3:EN$99,144,FALSE())-VLOOKUP($A69,'Import Peak Change'!$A$106:EN$202,144,FALSE())),0,(VLOOKUP($A69,'Import Peak'!$A$3:EN$99,144,FALSE())-VLOOKUP($A69,'Import Peak Change'!$A$106:EN$202,144,FALSE())))</f>
        <v>0</v>
      </c>
      <c r="EO69" s="193" t="n">
        <f aca="false">IF(ISERROR(VLOOKUP($A69,'Import Peak'!$A$3:EO$99,145,FALSE())-VLOOKUP($A69,'Import Peak Change'!$A$106:EO$202,145,FALSE())),0,(VLOOKUP($A69,'Import Peak'!$A$3:EO$99,145,FALSE())-VLOOKUP($A69,'Import Peak Change'!$A$106:EO$202,145,FALSE())))</f>
        <v>0</v>
      </c>
      <c r="EP69" s="193" t="n">
        <f aca="false">IF(ISERROR(VLOOKUP($A69,'Import Peak'!$A$3:EP$99,146,FALSE())-VLOOKUP($A69,'Import Peak Change'!$A$106:EP$202,146,FALSE())),0,(VLOOKUP($A69,'Import Peak'!$A$3:EP$99,146,FALSE())-VLOOKUP($A69,'Import Peak Change'!$A$106:EP$202,146,FALSE())))</f>
        <v>0</v>
      </c>
      <c r="EQ69" s="193" t="n">
        <f aca="false">IF(ISERROR(VLOOKUP($A69,'Import Peak'!$A$3:EQ$99,147,FALSE())-VLOOKUP($A69,'Import Peak Change'!$A$106:EQ$202,147,FALSE())),0,(VLOOKUP($A69,'Import Peak'!$A$3:EQ$99,147,FALSE())-VLOOKUP($A69,'Import Peak Change'!$A$106:EQ$202,147,FALSE())))</f>
        <v>0</v>
      </c>
      <c r="ER69" s="193" t="n">
        <f aca="false">IF(ISERROR(VLOOKUP($A69,'Import Peak'!$A$3:ER$99,148,FALSE())-VLOOKUP($A69,'Import Peak Change'!$A$106:ER$202,148,FALSE())),0,(VLOOKUP($A69,'Import Peak'!$A$3:ER$99,148,FALSE())-VLOOKUP($A69,'Import Peak Change'!$A$106:ER$202,148,FALSE())))</f>
        <v>0</v>
      </c>
      <c r="ES69" s="193" t="n">
        <f aca="false">IF(ISERROR(VLOOKUP($A69,'Import Peak'!$A$3:ES$99,149,FALSE())-VLOOKUP($A69,'Import Peak Change'!$A$106:ES$202,149,FALSE())),0,(VLOOKUP($A69,'Import Peak'!$A$3:ES$99,149,FALSE())-VLOOKUP($A69,'Import Peak Change'!$A$106:ES$202,149,FALSE())))</f>
        <v>0</v>
      </c>
      <c r="ET69" s="193" t="n">
        <f aca="false">IF(ISERROR(VLOOKUP($A69,'Import Peak'!$A$3:ET$99,150,FALSE())-VLOOKUP($A69,'Import Peak Change'!$A$106:ET$202,150,FALSE())),0,(VLOOKUP($A69,'Import Peak'!$A$3:ET$99,150,FALSE())-VLOOKUP($A69,'Import Peak Change'!$A$106:ET$202,150,FALSE())))</f>
        <v>0</v>
      </c>
      <c r="EU69" s="193" t="n">
        <f aca="false">IF(ISERROR(VLOOKUP($A69,'Import Peak'!$A$3:EU$99,151,FALSE())-VLOOKUP($A69,'Import Peak Change'!$A$106:EU$202,151,FALSE())),0,(VLOOKUP($A69,'Import Peak'!$A$3:EU$99,151,FALSE())-VLOOKUP($A69,'Import Peak Change'!$A$106:EU$202,151,FALSE())))</f>
        <v>0</v>
      </c>
      <c r="EV69" s="193" t="n">
        <f aca="false">IF(ISERROR(VLOOKUP($A69,'Import Peak'!$A$3:EV$99,152,FALSE())-VLOOKUP($A69,'Import Peak Change'!$A$106:EV$202,152,FALSE())),0,(VLOOKUP($A69,'Import Peak'!$A$3:EV$99,152,FALSE())-VLOOKUP($A69,'Import Peak Change'!$A$106:EV$202,152,FALSE())))</f>
        <v>0</v>
      </c>
      <c r="EW69" s="193" t="n">
        <f aca="false">IF(ISERROR(VLOOKUP($A69,'Import Peak'!$A$3:EW$99,153,FALSE())-VLOOKUP($A69,'Import Peak Change'!$A$106:EW$202,153,FALSE())),0,(VLOOKUP($A69,'Import Peak'!$A$3:EW$99,153,FALSE())-VLOOKUP($A69,'Import Peak Change'!$A$106:EW$202,153,FALSE())))</f>
        <v>0</v>
      </c>
      <c r="EX69" s="193" t="n">
        <f aca="false">IF(ISERROR(VLOOKUP($A69,'Import Peak'!$A$3:EX$99,154,FALSE())-VLOOKUP($A69,'Import Peak Change'!$A$106:EX$202,154,FALSE())),0,(VLOOKUP($A69,'Import Peak'!$A$3:EX$99,154,FALSE())-VLOOKUP($A69,'Import Peak Change'!$A$106:EX$202,154,FALSE())))</f>
        <v>0</v>
      </c>
      <c r="EY69" s="193" t="n">
        <f aca="false">IF(ISERROR(VLOOKUP($A69,'Import Peak'!$A$3:EY$99,155,FALSE())-VLOOKUP($A69,'Import Peak Change'!$A$106:EY$202,155,FALSE())),0,(VLOOKUP($A69,'Import Peak'!$A$3:EY$99,155,FALSE())-VLOOKUP($A69,'Import Peak Change'!$A$106:EY$202,155,FALSE())))</f>
        <v>0</v>
      </c>
      <c r="EZ69" s="193" t="n">
        <f aca="false">IF(ISERROR(VLOOKUP($A69,'Import Peak'!$A$3:EZ$99,156,FALSE())-VLOOKUP($A69,'Import Peak Change'!$A$106:EZ$202,156,FALSE())),0,(VLOOKUP($A69,'Import Peak'!$A$3:EZ$99,156,FALSE())-VLOOKUP($A69,'Import Peak Change'!$A$106:EZ$202,156,FALSE())))</f>
        <v>0</v>
      </c>
      <c r="FA69" s="193" t="n">
        <f aca="false">IF(ISERROR(VLOOKUP($A69,'Import Peak'!$A$3:FA$99,157,FALSE())-VLOOKUP($A69,'Import Peak Change'!$A$106:FA$202,157,FALSE())),0,(VLOOKUP($A69,'Import Peak'!$A$3:FA$99,157,FALSE())-VLOOKUP($A69,'Import Peak Change'!$A$106:FA$202,157,FALSE())))</f>
        <v>0</v>
      </c>
      <c r="FB69" s="193" t="n">
        <f aca="false">IF(ISERROR(VLOOKUP($A69,'Import Peak'!$A$3:FB$99,158,FALSE())-VLOOKUP($A69,'Import Peak Change'!$A$106:FB$202,158,FALSE())),0,(VLOOKUP($A69,'Import Peak'!$A$3:FB$99,158,FALSE())-VLOOKUP($A69,'Import Peak Change'!$A$106:FB$202,158,FALSE())))</f>
        <v>0</v>
      </c>
      <c r="FC69" s="193" t="n">
        <f aca="false">IF(ISERROR(VLOOKUP($A69,'Import Peak'!$A$3:FC$99,159,FALSE())-VLOOKUP($A69,'Import Peak Change'!$A$106:FC$202,159,FALSE())),0,(VLOOKUP($A69,'Import Peak'!$A$3:FC$99,159,FALSE())-VLOOKUP($A69,'Import Peak Change'!$A$106:FC$202,159,FALSE())))</f>
        <v>0</v>
      </c>
      <c r="FD69" s="193" t="n">
        <f aca="false">IF(ISERROR(VLOOKUP($A69,'Import Peak'!$A$3:FD$99,160,FALSE())-VLOOKUP($A69,'Import Peak Change'!$A$106:FD$202,160,FALSE())),0,(VLOOKUP($A69,'Import Peak'!$A$3:FD$99,160,FALSE())-VLOOKUP($A69,'Import Peak Change'!$A$106:FD$202,160,FALSE())))</f>
        <v>0</v>
      </c>
      <c r="FE69" s="193" t="n">
        <f aca="false">IF(ISERROR(VLOOKUP($A69,'Import Peak'!$A$3:FE$99,161,FALSE())-VLOOKUP($A69,'Import Peak Change'!$A$106:FE$202,161,FALSE())),0,(VLOOKUP($A69,'Import Peak'!$A$3:FE$99,161,FALSE())-VLOOKUP($A69,'Import Peak Change'!$A$106:FE$202,161,FALSE())))</f>
        <v>0</v>
      </c>
      <c r="FF69" s="193" t="n">
        <f aca="false">IF(ISERROR(VLOOKUP($A69,'Import Peak'!$A$3:FF$99,162,FALSE())-VLOOKUP($A69,'Import Peak Change'!$A$106:FF$202,162,FALSE())),0,(VLOOKUP($A69,'Import Peak'!$A$3:FF$99,162,FALSE())-VLOOKUP($A69,'Import Peak Change'!$A$106:FF$202,162,FALSE())))</f>
        <v>0</v>
      </c>
      <c r="FG69" s="193" t="n">
        <f aca="false">IF(ISERROR(VLOOKUP($A69,'Import Peak'!$A$3:FG$99,163,FALSE())-VLOOKUP($A69,'Import Peak Change'!$A$106:FG$202,163,FALSE())),0,(VLOOKUP($A69,'Import Peak'!$A$3:FG$99,163,FALSE())-VLOOKUP($A69,'Import Peak Change'!$A$106:FG$202,163,FALSE())))</f>
        <v>0</v>
      </c>
      <c r="FH69" s="193" t="n">
        <f aca="false">IF(ISERROR(VLOOKUP($A69,'Import Peak'!$A$3:FH$99,164,FALSE())-VLOOKUP($A69,'Import Peak Change'!$A$106:FH$202,164,FALSE())),0,(VLOOKUP($A69,'Import Peak'!$A$3:FH$99,164,FALSE())-VLOOKUP($A69,'Import Peak Change'!$A$106:FH$202,164,FALSE())))</f>
        <v>0</v>
      </c>
      <c r="FI69" s="193" t="n">
        <f aca="false">IF(ISERROR(VLOOKUP($A69,'Import Peak'!$A$3:FI$99,165,FALSE())-VLOOKUP($A69,'Import Peak Change'!$A$106:FI$202,165,FALSE())),0,(VLOOKUP($A69,'Import Peak'!$A$3:FI$99,165,FALSE())-VLOOKUP($A69,'Import Peak Change'!$A$106:FI$202,165,FALSE())))</f>
        <v>0</v>
      </c>
      <c r="FJ69" s="193" t="n">
        <f aca="false">IF(ISERROR(VLOOKUP($A69,'Import Peak'!$A$3:FJ$99,166,FALSE())-VLOOKUP($A69,'Import Peak Change'!$A$106:FJ$202,166,FALSE())),0,(VLOOKUP($A69,'Import Peak'!$A$3:FJ$99,166,FALSE())-VLOOKUP($A69,'Import Peak Change'!$A$106:FJ$202,166,FALSE())))</f>
        <v>0</v>
      </c>
      <c r="FK69" s="193" t="n">
        <f aca="false">IF(ISERROR(VLOOKUP($A69,'Import Peak'!$A$3:FK$99,167,FALSE())-VLOOKUP($A69,'Import Peak Change'!$A$106:FK$202,167,FALSE())),0,(VLOOKUP($A69,'Import Peak'!$A$3:FK$99,167,FALSE())-VLOOKUP($A69,'Import Peak Change'!$A$106:FK$202,167,FALSE())))</f>
        <v>0</v>
      </c>
      <c r="FL69" s="193" t="n">
        <f aca="false">IF(ISERROR(VLOOKUP($A69,'Import Peak'!$A$3:FL$99,168,FALSE())-VLOOKUP($A69,'Import Peak Change'!$A$106:FL$202,168,FALSE())),0,(VLOOKUP($A69,'Import Peak'!$A$3:FL$99,168,FALSE())-VLOOKUP($A69,'Import Peak Change'!$A$106:FL$202,168,FALSE())))</f>
        <v>0</v>
      </c>
      <c r="FM69" s="193" t="n">
        <f aca="false">IF(ISERROR(VLOOKUP($A69,'Import Peak'!$A$3:FM$99,169,FALSE())-VLOOKUP($A69,'Import Peak Change'!$A$106:FM$202,169,FALSE())),0,(VLOOKUP($A69,'Import Peak'!$A$3:FM$99,169,FALSE())-VLOOKUP($A69,'Import Peak Change'!$A$106:FM$202,169,FALSE())))</f>
        <v>0</v>
      </c>
      <c r="FN69" s="193" t="n">
        <f aca="false">IF(ISERROR(VLOOKUP($A69,'Import Peak'!$A$3:FN$99,170,FALSE())-VLOOKUP($A69,'Import Peak Change'!$A$106:FN$202,170,FALSE())),0,(VLOOKUP($A69,'Import Peak'!$A$3:FN$99,170,FALSE())-VLOOKUP($A69,'Import Peak Change'!$A$106:FN$202,170,FALSE())))</f>
        <v>0</v>
      </c>
      <c r="FO69" s="193" t="n">
        <f aca="false">IF(ISERROR(VLOOKUP($A69,'Import Peak'!$A$3:FO$99,171,FALSE())-VLOOKUP($A69,'Import Peak Change'!$A$106:FO$202,171,FALSE())),0,(VLOOKUP($A69,'Import Peak'!$A$3:FO$99,171,FALSE())-VLOOKUP($A69,'Import Peak Change'!$A$106:FO$202,171,FALSE())))</f>
        <v>0</v>
      </c>
      <c r="FP69" s="193" t="n">
        <f aca="false">IF(ISERROR(VLOOKUP($A69,'Import Peak'!$A$3:FP$99,172,FALSE())-VLOOKUP($A69,'Import Peak Change'!$A$106:FP$202,172,FALSE())),0,(VLOOKUP($A69,'Import Peak'!$A$3:FP$99,172,FALSE())-VLOOKUP($A69,'Import Peak Change'!$A$106:FP$202,172,FALSE())))</f>
        <v>0</v>
      </c>
      <c r="FQ69" s="193" t="n">
        <f aca="false">IF(ISERROR(VLOOKUP($A69,'Import Peak'!$A$3:FQ$99,173,FALSE())-VLOOKUP($A69,'Import Peak Change'!$A$106:FQ$202,173,FALSE())),0,(VLOOKUP($A69,'Import Peak'!$A$3:FQ$99,173,FALSE())-VLOOKUP($A69,'Import Peak Change'!$A$106:FQ$202,173,FALSE())))</f>
        <v>0</v>
      </c>
      <c r="FR69" s="193" t="n">
        <f aca="false">IF(ISERROR(VLOOKUP($A69,'Import Peak'!$A$3:FR$99,174,FALSE())-VLOOKUP($A69,'Import Peak Change'!$A$106:FR$202,174,FALSE())),0,(VLOOKUP($A69,'Import Peak'!$A$3:FR$99,174,FALSE())-VLOOKUP($A69,'Import Peak Change'!$A$106:FR$202,174,FALSE())))</f>
        <v>0</v>
      </c>
      <c r="FS69" s="193" t="n">
        <f aca="false">IF(ISERROR(VLOOKUP($A69,'Import Peak'!$A$3:FS$99,175,FALSE())-VLOOKUP($A69,'Import Peak Change'!$A$106:FS$202,175,FALSE())),0,(VLOOKUP($A69,'Import Peak'!$A$3:FS$99,175,FALSE())-VLOOKUP($A69,'Import Peak Change'!$A$106:FS$202,175,FALSE())))</f>
        <v>0</v>
      </c>
      <c r="FT69" s="193" t="n">
        <f aca="false">IF(ISERROR(VLOOKUP($A69,'Import Peak'!$A$3:FT$99,176,FALSE())-VLOOKUP($A69,'Import Peak Change'!$A$106:FT$202,176,FALSE())),0,(VLOOKUP($A69,'Import Peak'!$A$3:FT$99,176,FALSE())-VLOOKUP($A69,'Import Peak Change'!$A$106:FT$202,176,FALSE())))</f>
        <v>0</v>
      </c>
      <c r="FU69" s="193" t="n">
        <f aca="false">IF(ISERROR(VLOOKUP($A69,'Import Peak'!$A$3:FU$99,177,FALSE())-VLOOKUP($A69,'Import Peak Change'!$A$106:FU$202,177,FALSE())),0,(VLOOKUP($A69,'Import Peak'!$A$3:FU$99,177,FALSE())-VLOOKUP($A69,'Import Peak Change'!$A$106:FU$202,177,FALSE())))</f>
        <v>0</v>
      </c>
      <c r="FV69" s="193" t="n">
        <f aca="false">IF(ISERROR(VLOOKUP($A69,'Import Peak'!$A$3:FV$99,178,FALSE())-VLOOKUP($A69,'Import Peak Change'!$A$106:FV$202,178,FALSE())),0,(VLOOKUP($A69,'Import Peak'!$A$3:FV$99,178,FALSE())-VLOOKUP($A69,'Import Peak Change'!$A$106:FV$202,178,FALSE())))</f>
        <v>0</v>
      </c>
      <c r="FW69" s="193" t="n">
        <f aca="false">IF(ISERROR(VLOOKUP($A69,'Import Peak'!$A$3:FW$99,179,FALSE())-VLOOKUP($A69,'Import Peak Change'!$A$106:FW$202,179,FALSE())),0,(VLOOKUP($A69,'Import Peak'!$A$3:FW$99,179,FALSE())-VLOOKUP($A69,'Import Peak Change'!$A$106:FW$202,179,FALSE())))</f>
        <v>0</v>
      </c>
      <c r="FX69" s="193" t="n">
        <f aca="false">IF(ISERROR(VLOOKUP($A69,'Import Peak'!$A$3:FX$99,180,FALSE())-VLOOKUP($A69,'Import Peak Change'!$A$106:FX$202,180,FALSE())),0,(VLOOKUP($A69,'Import Peak'!$A$3:FX$99,180,FALSE())-VLOOKUP($A69,'Import Peak Change'!$A$106:FX$202,180,FALSE())))</f>
        <v>0</v>
      </c>
      <c r="FY69" s="193" t="n">
        <f aca="false">IF(ISERROR(VLOOKUP($A69,'Import Peak'!$A$3:FY$99,181,FALSE())-VLOOKUP($A69,'Import Peak Change'!$A$106:FY$202,181,FALSE())),0,(VLOOKUP($A69,'Import Peak'!$A$3:FY$99,181,FALSE())-VLOOKUP($A69,'Import Peak Change'!$A$106:FY$202,181,FALSE())))</f>
        <v>0</v>
      </c>
      <c r="FZ69" s="193" t="n">
        <f aca="false">IF(ISERROR(VLOOKUP($A69,'Import Peak'!$A$3:FZ$99,182,FALSE())-VLOOKUP($A69,'Import Peak Change'!$A$106:FZ$202,182,FALSE())),0,(VLOOKUP($A69,'Import Peak'!$A$3:FZ$99,182,FALSE())-VLOOKUP($A69,'Import Peak Change'!$A$106:FZ$202,182,FALSE())))</f>
        <v>0</v>
      </c>
      <c r="GA69" s="193" t="n">
        <f aca="false">IF(ISERROR(VLOOKUP($A69,'Import Peak'!$A$3:GA$99,183,FALSE())-VLOOKUP($A69,'Import Peak Change'!$A$106:GA$202,183,FALSE())),0,(VLOOKUP($A69,'Import Peak'!$A$3:GA$99,183,FALSE())-VLOOKUP($A69,'Import Peak Change'!$A$106:GA$202,183,FALSE())))</f>
        <v>0</v>
      </c>
      <c r="GB69" s="193" t="n">
        <f aca="false">IF(ISERROR(VLOOKUP($A69,'Import Peak'!$A$3:GB$99,184,FALSE())-VLOOKUP($A69,'Import Peak Change'!$A$106:GB$202,184,FALSE())),0,(VLOOKUP($A69,'Import Peak'!$A$3:GB$99,184,FALSE())-VLOOKUP($A69,'Import Peak Change'!$A$106:GB$202,184,FALSE())))</f>
        <v>0</v>
      </c>
      <c r="GC69" s="193" t="n">
        <f aca="false">IF(ISERROR(VLOOKUP($A69,'Import Peak'!$A$3:GC$99,185,FALSE())-VLOOKUP($A69,'Import Peak Change'!$A$106:GC$202,185,FALSE())),0,(VLOOKUP($A69,'Import Peak'!$A$3:GC$99,185,FALSE())-VLOOKUP($A69,'Import Peak Change'!$A$106:GC$202,185,FALSE())))</f>
        <v>0</v>
      </c>
      <c r="GD69" s="193" t="n">
        <f aca="false">IF(ISERROR(VLOOKUP($A69,'Import Peak'!$A$3:GD$99,186,FALSE())-VLOOKUP($A69,'Import Peak Change'!$A$106:GD$202,186,FALSE())),0,(VLOOKUP($A69,'Import Peak'!$A$3:GD$99,186,FALSE())-VLOOKUP($A69,'Import Peak Change'!$A$106:GD$202,186,FALSE())))</f>
        <v>0</v>
      </c>
      <c r="GE69" s="193" t="n">
        <f aca="false">IF(ISERROR(VLOOKUP($A69,'Import Peak'!$A$3:GE$99,187,FALSE())-VLOOKUP($A69,'Import Peak Change'!$A$106:GE$202,187,FALSE())),0,(VLOOKUP($A69,'Import Peak'!$A$3:GE$99,187,FALSE())-VLOOKUP($A69,'Import Peak Change'!$A$106:GE$202,187,FALSE())))</f>
        <v>0</v>
      </c>
      <c r="GF69" s="193" t="n">
        <f aca="false">IF(ISERROR(VLOOKUP($A69,'Import Peak'!$A$3:GF$99,188,FALSE())-VLOOKUP($A69,'Import Peak Change'!$A$106:GF$202,188,FALSE())),0,(VLOOKUP($A69,'Import Peak'!$A$3:GF$99,188,FALSE())-VLOOKUP($A69,'Import Peak Change'!$A$106:GF$202,188,FALSE())))</f>
        <v>0</v>
      </c>
      <c r="GG69" s="193" t="n">
        <f aca="false">IF(ISERROR(VLOOKUP($A69,'Import Peak'!$A$3:GG$99,189,FALSE())-VLOOKUP($A69,'Import Peak Change'!$A$106:GG$202,189,FALSE())),0,(VLOOKUP($A69,'Import Peak'!$A$3:GG$99,189,FALSE())-VLOOKUP($A69,'Import Peak Change'!$A$106:GG$202,189,FALSE())))</f>
        <v>0</v>
      </c>
      <c r="GH69" s="193" t="n">
        <f aca="false">IF(ISERROR(VLOOKUP($A69,'Import Peak'!$A$3:GH$99,190,FALSE())-VLOOKUP($A69,'Import Peak Change'!$A$106:GH$202,190,FALSE())),0,(VLOOKUP($A69,'Import Peak'!$A$3:GH$99,190,FALSE())-VLOOKUP($A69,'Import Peak Change'!$A$106:GH$202,190,FALSE())))</f>
        <v>0</v>
      </c>
      <c r="GI69" s="193" t="n">
        <f aca="false">IF(ISERROR(VLOOKUP($A69,'Import Peak'!$A$3:GI$99,191,FALSE())-VLOOKUP($A69,'Import Peak Change'!$A$106:GI$202,191,FALSE())),0,(VLOOKUP($A69,'Import Peak'!$A$3:GI$99,191,FALSE())-VLOOKUP($A69,'Import Peak Change'!$A$106:GI$202,191,FALSE())))</f>
        <v>0</v>
      </c>
      <c r="GJ69" s="193" t="n">
        <f aca="false">IF(ISERROR(VLOOKUP($A69,'Import Peak'!$A$3:GJ$99,192,FALSE())-VLOOKUP($A69,'Import Peak Change'!$A$106:GJ$202,192,FALSE())),0,(VLOOKUP($A69,'Import Peak'!$A$3:GJ$99,192,FALSE())-VLOOKUP($A69,'Import Peak Change'!$A$106:GJ$202,192,FALSE())))</f>
        <v>0</v>
      </c>
      <c r="GK69" s="193" t="n">
        <f aca="false">IF(ISERROR(VLOOKUP($A69,'Import Peak'!$A$3:GK$99,193,FALSE())-VLOOKUP($A69,'Import Peak Change'!$A$106:GK$202,193,FALSE())),0,(VLOOKUP($A69,'Import Peak'!$A$3:GK$99,193,FALSE())-VLOOKUP($A69,'Import Peak Change'!$A$106:GK$202,193,FALSE())))</f>
        <v>0</v>
      </c>
      <c r="GL69" s="193" t="n">
        <f aca="false">IF(ISERROR(VLOOKUP($A69,'Import Peak'!$A$3:GL$99,194,FALSE())-VLOOKUP($A69,'Import Peak Change'!$A$106:GL$202,194,FALSE())),0,(VLOOKUP($A69,'Import Peak'!$A$3:GL$99,194,FALSE())-VLOOKUP($A69,'Import Peak Change'!$A$106:GL$202,194,FALSE())))</f>
        <v>0</v>
      </c>
      <c r="GM69" s="193" t="n">
        <f aca="false">IF(ISERROR(VLOOKUP($A69,'Import Peak'!$A$3:GM$99,195,FALSE())-VLOOKUP($A69,'Import Peak Change'!$A$106:GM$202,195,FALSE())),0,(VLOOKUP($A69,'Import Peak'!$A$3:GM$99,195,FALSE())-VLOOKUP($A69,'Import Peak Change'!$A$106:GM$202,195,FALSE())))</f>
        <v>0</v>
      </c>
      <c r="GN69" s="193" t="n">
        <f aca="false">IF(ISERROR(VLOOKUP($A69,'Import Peak'!$A$3:GN$99,196,FALSE())-VLOOKUP($A69,'Import Peak Change'!$A$106:GN$202,196,FALSE())),0,(VLOOKUP($A69,'Import Peak'!$A$3:GN$99,196,FALSE())-VLOOKUP($A69,'Import Peak Change'!$A$106:GN$202,196,FALSE())))</f>
        <v>0</v>
      </c>
      <c r="GO69" s="193" t="n">
        <f aca="false">IF(ISERROR(VLOOKUP($A69,'Import Peak'!$A$3:GO$99,197,FALSE())-VLOOKUP($A69,'Import Peak Change'!$A$106:GO$202,197,FALSE())),0,(VLOOKUP($A69,'Import Peak'!$A$3:GO$99,197,FALSE())-VLOOKUP($A69,'Import Peak Change'!$A$106:GO$202,197,FALSE())))</f>
        <v>0</v>
      </c>
      <c r="GP69" s="193" t="n">
        <f aca="false">IF(ISERROR(VLOOKUP($A69,'Import Peak'!$A$3:GP$99,198,FALSE())-VLOOKUP($A69,'Import Peak Change'!$A$106:GP$202,198,FALSE())),0,(VLOOKUP($A69,'Import Peak'!$A$3:GP$99,198,FALSE())-VLOOKUP($A69,'Import Peak Change'!$A$106:GP$202,198,FALSE())))</f>
        <v>0</v>
      </c>
      <c r="GQ69" s="193" t="n">
        <f aca="false">IF(ISERROR(VLOOKUP($A69,'Import Peak'!$A$3:GQ$99,199,FALSE())-VLOOKUP($A69,'Import Peak Change'!$A$106:GQ$202,199,FALSE())),0,(VLOOKUP($A69,'Import Peak'!$A$3:GQ$99,199,FALSE())-VLOOKUP($A69,'Import Peak Change'!$A$106:GQ$202,199,FALSE())))</f>
        <v>0</v>
      </c>
      <c r="GR69" s="193" t="n">
        <f aca="false">IF(ISERROR(VLOOKUP($A69,'Import Peak'!$A$3:GR$99,200,FALSE())-VLOOKUP($A69,'Import Peak Change'!$A$106:GR$202,200,FALSE())),0,(VLOOKUP($A69,'Import Peak'!$A$3:GR$99,200,FALSE())-VLOOKUP($A69,'Import Peak Change'!$A$106:GR$202,200,FALSE())))</f>
        <v>0</v>
      </c>
      <c r="GS69" s="193" t="n">
        <f aca="false">IF(ISERROR(VLOOKUP($A69,'Import Peak'!$A$3:GS$99,201,FALSE())-VLOOKUP($A69,'Import Peak Change'!$A$106:GS$202,201,FALSE())),0,(VLOOKUP($A69,'Import Peak'!$A$3:GS$99,201,FALSE())-VLOOKUP($A69,'Import Peak Change'!$A$106:GS$202,201,FALSE())))</f>
        <v>0</v>
      </c>
      <c r="GT69" s="193" t="n">
        <f aca="false">IF(ISERROR(VLOOKUP($A69,'Import Peak'!$A$3:GT$99,202,FALSE())-VLOOKUP($A69,'Import Peak Change'!$A$106:GT$202,202,FALSE())),0,(VLOOKUP($A69,'Import Peak'!$A$3:GT$99,202,FALSE())-VLOOKUP($A69,'Import Peak Change'!$A$106:GT$202,202,FALSE())))</f>
        <v>0</v>
      </c>
      <c r="GU69" s="193" t="n">
        <f aca="false">IF(ISERROR(VLOOKUP($A69,'Import Peak'!$A$3:GU$99,203,FALSE())-VLOOKUP($A69,'Import Peak Change'!$A$106:GU$202,203,FALSE())),0,(VLOOKUP($A69,'Import Peak'!$A$3:GU$99,203,FALSE())-VLOOKUP($A69,'Import Peak Change'!$A$106:GU$202,203,FALSE())))</f>
        <v>0</v>
      </c>
      <c r="GV69" s="193" t="n">
        <f aca="false">IF(ISERROR(VLOOKUP($A69,'Import Peak'!$A$3:GV$99,204,FALSE())-VLOOKUP($A69,'Import Peak Change'!$A$106:GV$202,204,FALSE())),0,(VLOOKUP($A69,'Import Peak'!$A$3:GV$99,204,FALSE())-VLOOKUP($A69,'Import Peak Change'!$A$106:GV$202,204,FALSE())))</f>
        <v>0</v>
      </c>
      <c r="GW69" s="193" t="n">
        <f aca="false">IF(ISERROR(VLOOKUP($A69,'Import Peak'!$A$3:GW$99,205,FALSE())-VLOOKUP($A69,'Import Peak Change'!$A$106:GW$202,205,FALSE())),0,(VLOOKUP($A69,'Import Peak'!$A$3:GW$99,205,FALSE())-VLOOKUP($A69,'Import Peak Change'!$A$106:GW$202,205,FALSE())))</f>
        <v>0</v>
      </c>
      <c r="GX69" s="193" t="n">
        <f aca="false">IF(ISERROR(VLOOKUP($A69,'Import Peak'!$A$3:GX$99,206,FALSE())-VLOOKUP($A69,'Import Peak Change'!$A$106:GX$202,206,FALSE())),0,(VLOOKUP($A69,'Import Peak'!$A$3:GX$99,206,FALSE())-VLOOKUP($A69,'Import Peak Change'!$A$106:GX$202,206,FALSE())))</f>
        <v>0</v>
      </c>
      <c r="GY69" s="193" t="n">
        <f aca="false">IF(ISERROR(VLOOKUP($A69,'Import Peak'!$A$3:GY$99,207,FALSE())-VLOOKUP($A69,'Import Peak Change'!$A$106:GY$202,207,FALSE())),0,(VLOOKUP($A69,'Import Peak'!$A$3:GY$99,207,FALSE())-VLOOKUP($A69,'Import Peak Change'!$A$106:GY$202,207,FALSE())))</f>
        <v>0</v>
      </c>
      <c r="GZ69" s="193" t="n">
        <f aca="false">IF(ISERROR(VLOOKUP($A69,'Import Peak'!$A$3:GZ$99,208,FALSE())-VLOOKUP($A69,'Import Peak Change'!$A$106:GZ$202,208,FALSE())),0,(VLOOKUP($A69,'Import Peak'!$A$3:GZ$99,208,FALSE())-VLOOKUP($A69,'Import Peak Change'!$A$106:GZ$202,208,FALSE())))</f>
        <v>0</v>
      </c>
      <c r="HA69" s="193" t="n">
        <f aca="false">IF(ISERROR(VLOOKUP($A69,'Import Peak'!$A$3:HA$99,209,FALSE())-VLOOKUP($A69,'Import Peak Change'!$A$106:HA$202,209,FALSE())),0,(VLOOKUP($A69,'Import Peak'!$A$3:HA$99,209,FALSE())-VLOOKUP($A69,'Import Peak Change'!$A$106:HA$202,209,FALSE())))</f>
        <v>0</v>
      </c>
      <c r="HB69" s="193" t="n">
        <f aca="false">IF(ISERROR(VLOOKUP($A69,'Import Peak'!$A$3:HB$99,210,FALSE())-VLOOKUP($A69,'Import Peak Change'!$A$106:HB$202,210,FALSE())),0,(VLOOKUP($A69,'Import Peak'!$A$3:HB$99,210,FALSE())-VLOOKUP($A69,'Import Peak Change'!$A$106:HB$202,210,FALSE())))</f>
        <v>0</v>
      </c>
      <c r="HC69" s="193" t="n">
        <f aca="false">IF(ISERROR(VLOOKUP($A69,'Import Peak'!$A$3:HC$99,211,FALSE())-VLOOKUP($A69,'Import Peak Change'!$A$106:HC$202,211,FALSE())),0,(VLOOKUP($A69,'Import Peak'!$A$3:HC$99,211,FALSE())-VLOOKUP($A69,'Import Peak Change'!$A$106:HC$202,211,FALSE())))</f>
        <v>0</v>
      </c>
      <c r="HD69" s="193" t="n">
        <f aca="false">IF(ISERROR(VLOOKUP($A69,'Import Peak'!$A$3:HD$99,212,FALSE())-VLOOKUP($A69,'Import Peak Change'!$A$106:HD$202,212,FALSE())),0,(VLOOKUP($A69,'Import Peak'!$A$3:HD$99,212,FALSE())-VLOOKUP($A69,'Import Peak Change'!$A$106:HD$202,212,FALSE())))</f>
        <v>0</v>
      </c>
      <c r="HE69" s="193" t="n">
        <f aca="false">IF(ISERROR(VLOOKUP($A69,'Import Peak'!$A$3:HE$99,213,FALSE())-VLOOKUP($A69,'Import Peak Change'!$A$106:HE$202,213,FALSE())),0,(VLOOKUP($A69,'Import Peak'!$A$3:HE$99,213,FALSE())-VLOOKUP($A69,'Import Peak Change'!$A$106:HE$202,213,FALSE())))</f>
        <v>0</v>
      </c>
      <c r="HF69" s="193" t="n">
        <f aca="false">IF(ISERROR(VLOOKUP($A69,'Import Peak'!$A$3:HF$99,214,FALSE())-VLOOKUP($A69,'Import Peak Change'!$A$106:HF$202,214,FALSE())),0,(VLOOKUP($A69,'Import Peak'!$A$3:HF$99,214,FALSE())-VLOOKUP($A69,'Import Peak Change'!$A$106:HF$202,214,FALSE())))</f>
        <v>0</v>
      </c>
      <c r="HG69" s="193" t="n">
        <f aca="false">IF(ISERROR(VLOOKUP($A69,'Import Peak'!$A$3:HG$99,215,FALSE())-VLOOKUP($A69,'Import Peak Change'!$A$106:HG$202,215,FALSE())),0,(VLOOKUP($A69,'Import Peak'!$A$3:HG$99,215,FALSE())-VLOOKUP($A69,'Import Peak Change'!$A$106:HG$202,215,FALSE())))</f>
        <v>0</v>
      </c>
      <c r="HH69" s="193" t="n">
        <f aca="false">IF(ISERROR(VLOOKUP($A69,'Import Peak'!$A$3:HH$99,216,FALSE())-VLOOKUP($A69,'Import Peak Change'!$A$106:HH$202,216,FALSE())),0,(VLOOKUP($A69,'Import Peak'!$A$3:HH$99,216,FALSE())-VLOOKUP($A69,'Import Peak Change'!$A$106:HH$202,216,FALSE())))</f>
        <v>0</v>
      </c>
      <c r="HI69" s="193" t="n">
        <f aca="false">IF(ISERROR(VLOOKUP($A69,'Import Peak'!$A$3:HI$99,217,FALSE())-VLOOKUP($A69,'Import Peak Change'!$A$106:HI$202,217,FALSE())),0,(VLOOKUP($A69,'Import Peak'!$A$3:HI$99,217,FALSE())-VLOOKUP($A69,'Import Peak Change'!$A$106:HI$202,217,FALSE())))</f>
        <v>0</v>
      </c>
      <c r="HJ69" s="193" t="n">
        <f aca="false">IF(ISERROR(VLOOKUP($A69,'Import Peak'!$A$3:HJ$99,218,FALSE())-VLOOKUP($A69,'Import Peak Change'!$A$106:HJ$202,218,FALSE())),0,(VLOOKUP($A69,'Import Peak'!$A$3:HJ$99,218,FALSE())-VLOOKUP($A69,'Import Peak Change'!$A$106:HJ$202,218,FALSE())))</f>
        <v>0</v>
      </c>
      <c r="HK69" s="193" t="n">
        <f aca="false">IF(ISERROR(VLOOKUP($A69,'Import Peak'!$A$3:HK$99,219,FALSE())-VLOOKUP($A69,'Import Peak Change'!$A$106:HK$202,219,FALSE())),0,(VLOOKUP($A69,'Import Peak'!$A$3:HK$99,219,FALSE())-VLOOKUP($A69,'Import Peak Change'!$A$106:HK$202,219,FALSE())))</f>
        <v>0</v>
      </c>
      <c r="HL69" s="193" t="n">
        <f aca="false">IF(ISERROR(VLOOKUP($A69,'Import Peak'!$A$3:HL$99,220,FALSE())-VLOOKUP($A69,'Import Peak Change'!$A$106:HL$202,220,FALSE())),0,(VLOOKUP($A69,'Import Peak'!$A$3:HL$99,220,FALSE())-VLOOKUP($A69,'Import Peak Change'!$A$106:HL$202,220,FALSE())))</f>
        <v>0</v>
      </c>
      <c r="HM69" s="193" t="n">
        <f aca="false">IF(ISERROR(VLOOKUP($A69,'Import Peak'!$A$3:HM$99,221,FALSE())-VLOOKUP($A69,'Import Peak Change'!$A$106:HM$202,221,FALSE())),0,(VLOOKUP($A69,'Import Peak'!$A$3:HM$99,221,FALSE())-VLOOKUP($A69,'Import Peak Change'!$A$106:HM$202,221,FALSE())))</f>
        <v>0</v>
      </c>
      <c r="HN69" s="193" t="n">
        <f aca="false">IF(ISERROR(VLOOKUP($A69,'Import Peak'!$A$3:HN$99,222,FALSE())-VLOOKUP($A69,'Import Peak Change'!$A$106:HN$202,222,FALSE())),0,(VLOOKUP($A69,'Import Peak'!$A$3:HN$99,222,FALSE())-VLOOKUP($A69,'Import Peak Change'!$A$106:HN$202,222,FALSE())))</f>
        <v>0</v>
      </c>
      <c r="HO69" s="193" t="n">
        <f aca="false">IF(ISERROR(VLOOKUP($A69,'Import Peak'!$A$3:HO$99,223,FALSE())-VLOOKUP($A69,'Import Peak Change'!$A$106:HO$202,223,FALSE())),0,(VLOOKUP($A69,'Import Peak'!$A$3:HO$99,223,FALSE())-VLOOKUP($A69,'Import Peak Change'!$A$106:HO$202,223,FALSE())))</f>
        <v>0</v>
      </c>
      <c r="HP69" s="193" t="n">
        <f aca="false">IF(ISERROR(VLOOKUP($A69,'Import Peak'!$A$3:HP$99,224,FALSE())-VLOOKUP($A69,'Import Peak Change'!$A$106:HP$202,224,FALSE())),0,(VLOOKUP($A69,'Import Peak'!$A$3:HP$99,224,FALSE())-VLOOKUP($A69,'Import Peak Change'!$A$106:HP$202,224,FALSE())))</f>
        <v>0</v>
      </c>
      <c r="HQ69" s="193" t="n">
        <f aca="false">IF(ISERROR(VLOOKUP($A69,'Import Peak'!$A$3:HQ$99,225,FALSE())-VLOOKUP($A69,'Import Peak Change'!$A$106:HQ$202,225,FALSE())),0,(VLOOKUP($A69,'Import Peak'!$A$3:HQ$99,225,FALSE())-VLOOKUP($A69,'Import Peak Change'!$A$106:HQ$202,225,FALSE())))</f>
        <v>0</v>
      </c>
      <c r="HR69" s="193" t="n">
        <f aca="false">IF(ISERROR(VLOOKUP($A69,'Import Peak'!$A$3:HR$99,226,FALSE())-VLOOKUP($A69,'Import Peak Change'!$A$106:HR$202,226,FALSE())),0,(VLOOKUP($A69,'Import Peak'!$A$3:HR$99,226,FALSE())-VLOOKUP($A69,'Import Peak Change'!$A$106:HR$202,226,FALSE())))</f>
        <v>0</v>
      </c>
      <c r="HS69" s="193" t="n">
        <f aca="false">IF(ISERROR(VLOOKUP($A69,'Import Peak'!$A$3:HS$99,227,FALSE())-VLOOKUP($A69,'Import Peak Change'!$A$106:HS$202,227,FALSE())),0,(VLOOKUP($A69,'Import Peak'!$A$3:HS$99,227,FALSE())-VLOOKUP($A69,'Import Peak Change'!$A$106:HS$202,227,FALSE())))</f>
        <v>0</v>
      </c>
      <c r="HT69" s="193" t="n">
        <f aca="false">IF(ISERROR(VLOOKUP($A69,'Import Peak'!$A$3:HT$99,228,FALSE())-VLOOKUP($A69,'Import Peak Change'!$A$106:HT$202,228,FALSE())),0,(VLOOKUP($A69,'Import Peak'!$A$3:HT$99,228,FALSE())-VLOOKUP($A69,'Import Peak Change'!$A$106:HT$202,228,FALSE())))</f>
        <v>0</v>
      </c>
      <c r="HU69" s="193" t="n">
        <f aca="false">IF(ISERROR(VLOOKUP($A69,'Import Peak'!$A$3:HU$99,229,FALSE())-VLOOKUP($A69,'Import Peak Change'!$A$106:HU$202,229,FALSE())),0,(VLOOKUP($A69,'Import Peak'!$A$3:HU$99,229,FALSE())-VLOOKUP($A69,'Import Peak Change'!$A$106:HU$202,229,FALSE())))</f>
        <v>0</v>
      </c>
      <c r="HV69" s="193" t="n">
        <f aca="false">IF(ISERROR(VLOOKUP($A69,'Import Peak'!$A$3:HV$99,230,FALSE())-VLOOKUP($A69,'Import Peak Change'!$A$106:HV$202,230,FALSE())),0,(VLOOKUP($A69,'Import Peak'!$A$3:HV$99,230,FALSE())-VLOOKUP($A69,'Import Peak Change'!$A$106:HV$202,230,FALSE())))</f>
        <v>0</v>
      </c>
      <c r="HW69" s="193" t="n">
        <f aca="false">IF(ISERROR(VLOOKUP($A69,'Import Peak'!$A$3:HW$99,231,FALSE())-VLOOKUP($A69,'Import Peak Change'!$A$106:HW$202,231,FALSE())),0,(VLOOKUP($A69,'Import Peak'!$A$3:HW$99,231,FALSE())-VLOOKUP($A69,'Import Peak Change'!$A$106:HW$202,231,FALSE())))</f>
        <v>0</v>
      </c>
      <c r="HX69" s="193" t="n">
        <f aca="false">IF(ISERROR(VLOOKUP($A69,'Import Peak'!$A$3:HX$99,232,FALSE())-VLOOKUP($A69,'Import Peak Change'!$A$106:HX$202,232,FALSE())),0,(VLOOKUP($A69,'Import Peak'!$A$3:HX$99,232,FALSE())-VLOOKUP($A69,'Import Peak Change'!$A$106:HX$202,232,FALSE())))</f>
        <v>0</v>
      </c>
      <c r="HY69" s="193" t="n">
        <f aca="false">IF(ISERROR(VLOOKUP($A69,'Import Peak'!$A$3:HY$99,233,FALSE())-VLOOKUP($A69,'Import Peak Change'!$A$106:HY$202,233,FALSE())),0,(VLOOKUP($A69,'Import Peak'!$A$3:HY$99,233,FALSE())-VLOOKUP($A69,'Import Peak Change'!$A$106:HY$202,233,FALSE())))</f>
        <v>0</v>
      </c>
      <c r="HZ69" s="193" t="n">
        <f aca="false">IF(ISERROR(VLOOKUP($A69,'Import Peak'!$A$3:HZ$99,234,FALSE())-VLOOKUP($A69,'Import Peak Change'!$A$106:HZ$202,234,FALSE())),0,(VLOOKUP($A69,'Import Peak'!$A$3:HZ$99,234,FALSE())-VLOOKUP($A69,'Import Peak Change'!$A$106:HZ$202,234,FALSE())))</f>
        <v>0</v>
      </c>
      <c r="IA69" s="193" t="n">
        <f aca="false">IF(ISERROR(VLOOKUP($A69,'Import Peak'!$A$3:IA$99,235,FALSE())-VLOOKUP($A69,'Import Peak Change'!$A$106:IA$202,235,FALSE())),0,(VLOOKUP($A69,'Import Peak'!$A$3:IA$99,235,FALSE())-VLOOKUP($A69,'Import Peak Change'!$A$106:IA$202,235,FALSE())))</f>
        <v>0</v>
      </c>
      <c r="IB69" s="193" t="n">
        <f aca="false">IF(ISERROR(VLOOKUP($A69,'Import Peak'!$A$3:IB$99,236,FALSE())-VLOOKUP($A69,'Import Peak Change'!$A$106:IB$202,236,FALSE())),0,(VLOOKUP($A69,'Import Peak'!$A$3:IB$99,236,FALSE())-VLOOKUP($A69,'Import Peak Change'!$A$106:IB$202,236,FALSE())))</f>
        <v>0</v>
      </c>
      <c r="IC69" s="193" t="n">
        <f aca="false">IF(ISERROR(VLOOKUP($A69,'Import Peak'!$A$3:IC$99,237,FALSE())-VLOOKUP($A69,'Import Peak Change'!$A$106:IC$202,237,FALSE())),0,(VLOOKUP($A69,'Import Peak'!$A$3:IC$99,237,FALSE())-VLOOKUP($A69,'Import Peak Change'!$A$106:IC$202,237,FALSE())))</f>
        <v>0</v>
      </c>
      <c r="ID69" s="193" t="n">
        <f aca="false">IF(ISERROR(VLOOKUP($A69,'Import Peak'!$A$3:ID$99,238,FALSE())-VLOOKUP($A69,'Import Peak Change'!$A$106:ID$202,238,FALSE())),0,(VLOOKUP($A69,'Import Peak'!$A$3:ID$99,238,FALSE())-VLOOKUP($A69,'Import Peak Change'!$A$106:ID$202,238,FALSE())))</f>
        <v>0</v>
      </c>
      <c r="IE69" s="193" t="n">
        <f aca="false">IF(ISERROR(VLOOKUP($A69,'Import Peak'!$A$3:IE$99,239,FALSE())-VLOOKUP($A69,'Import Peak Change'!$A$106:IE$202,239,FALSE())),0,(VLOOKUP($A69,'Import Peak'!$A$3:IE$99,239,FALSE())-VLOOKUP($A69,'Import Peak Change'!$A$106:IE$202,239,FALSE())))</f>
        <v>0</v>
      </c>
    </row>
    <row r="70" customFormat="false" ht="12.75" hidden="false" customHeight="false" outlineLevel="0" collapsed="false">
      <c r="A70" s="201" t="str">
        <f aca="false">IF('Import Peak'!A67=0,"",'Import Peak'!A67)</f>
        <v/>
      </c>
      <c r="B70" s="193"/>
      <c r="C70" s="193"/>
      <c r="D70" s="193"/>
      <c r="E70" s="193"/>
      <c r="F70" s="193"/>
      <c r="G70" s="193" t="n">
        <f aca="false">IF(ISERROR(VLOOKUP($A70,'Import Peak'!$A$3:G$99,7,FALSE())-VLOOKUP($A70,'Import Peak Change'!$A$106:G$202,7,FALSE())),0,(VLOOKUP($A70,'Import Peak'!$A$3:G$99,7,FALSE())-VLOOKUP($A70,'Import Peak Change'!$A$106:G$202,7,FALSE())))</f>
        <v>0</v>
      </c>
      <c r="H70" s="193" t="n">
        <f aca="false">IF(ISERROR(VLOOKUP($A70,'Import Peak'!$A$3:H$99,8,FALSE())-VLOOKUP($A70,'Import Peak Change'!$A$106:H$202,8,FALSE())),0,(VLOOKUP($A70,'Import Peak'!$A$3:H$99,8,FALSE())-VLOOKUP($A70,'Import Peak Change'!$A$106:H$202,8,FALSE())))</f>
        <v>0</v>
      </c>
      <c r="I70" s="193" t="n">
        <f aca="false">IF(ISERROR(VLOOKUP($A70,'Import Peak'!$A$3:I$99,9,FALSE())-VLOOKUP($A70,'Import Peak Change'!$A$106:I$202,9,FALSE())),0,(VLOOKUP($A70,'Import Peak'!$A$3:I$99,9,FALSE())-VLOOKUP($A70,'Import Peak Change'!$A$106:I$202,9,FALSE())))</f>
        <v>0</v>
      </c>
      <c r="J70" s="193" t="n">
        <f aca="false">IF(ISERROR(VLOOKUP($A70,'Import Peak'!$A$3:J$99,10,FALSE())-VLOOKUP($A70,'Import Peak Change'!$A$106:J$202,10,FALSE())),0,(VLOOKUP($A70,'Import Peak'!$A$3:J$99,10,FALSE())-VLOOKUP($A70,'Import Peak Change'!$A$106:J$202,10,FALSE())))</f>
        <v>0</v>
      </c>
      <c r="K70" s="193" t="n">
        <f aca="false">IF(ISERROR(VLOOKUP($A70,'Import Peak'!$A$3:K$99,11,FALSE())-VLOOKUP($A70,'Import Peak Change'!$A$106:K$202,11,FALSE())),0,(VLOOKUP($A70,'Import Peak'!$A$3:K$99,11,FALSE())-VLOOKUP($A70,'Import Peak Change'!$A$106:K$202,11,FALSE())))</f>
        <v>0</v>
      </c>
      <c r="L70" s="193" t="n">
        <f aca="false">IF(ISERROR(VLOOKUP($A70,'Import Peak'!$A$3:L$99,12,FALSE())-VLOOKUP($A70,'Import Peak Change'!$A$106:L$202,12,FALSE())),0,(VLOOKUP($A70,'Import Peak'!$A$3:L$99,12,FALSE())-VLOOKUP($A70,'Import Peak Change'!$A$106:L$202,12,FALSE())))</f>
        <v>0</v>
      </c>
      <c r="M70" s="193" t="n">
        <f aca="false">IF(ISERROR(VLOOKUP($A70,'Import Peak'!$A$3:M$99,13,FALSE())-VLOOKUP($A70,'Import Peak Change'!$A$106:M$202,13,FALSE())),0,(VLOOKUP($A70,'Import Peak'!$A$3:M$99,13,FALSE())-VLOOKUP($A70,'Import Peak Change'!$A$106:M$202,13,FALSE())))</f>
        <v>0</v>
      </c>
      <c r="N70" s="193" t="n">
        <f aca="false">IF(ISERROR(VLOOKUP($A70,'Import Peak'!$A$3:N$99,14,FALSE())-VLOOKUP($A70,'Import Peak Change'!$A$106:N$202,14,FALSE())),0,(VLOOKUP($A70,'Import Peak'!$A$3:N$99,14,FALSE())-VLOOKUP($A70,'Import Peak Change'!$A$106:N$202,14,FALSE())))</f>
        <v>0</v>
      </c>
      <c r="O70" s="193" t="n">
        <f aca="false">IF(ISERROR(VLOOKUP($A70,'Import Peak'!$A$3:O$99,15,FALSE())-VLOOKUP($A70,'Import Peak Change'!$A$106:O$202,15,FALSE())),0,(VLOOKUP($A70,'Import Peak'!$A$3:O$99,15,FALSE())-VLOOKUP($A70,'Import Peak Change'!$A$106:O$202,15,FALSE())))</f>
        <v>0</v>
      </c>
      <c r="P70" s="193" t="n">
        <f aca="false">IF(ISERROR(VLOOKUP($A70,'Import Peak'!$A$3:P$99,16,FALSE())-VLOOKUP($A70,'Import Peak Change'!$A$106:P$202,16,FALSE())),0,(VLOOKUP($A70,'Import Peak'!$A$3:P$99,16,FALSE())-VLOOKUP($A70,'Import Peak Change'!$A$106:P$202,16,FALSE())))</f>
        <v>0</v>
      </c>
      <c r="Q70" s="193" t="n">
        <f aca="false">IF(ISERROR(VLOOKUP($A70,'Import Peak'!$A$3:Q$99,17,FALSE())-VLOOKUP($A70,'Import Peak Change'!$A$106:Q$202,17,FALSE())),0,(VLOOKUP($A70,'Import Peak'!$A$3:Q$99,17,FALSE())-VLOOKUP($A70,'Import Peak Change'!$A$106:Q$202,17,FALSE())))</f>
        <v>0</v>
      </c>
      <c r="R70" s="193" t="n">
        <f aca="false">IF(ISERROR(VLOOKUP($A70,'Import Peak'!$A$3:R$99,18,FALSE())-VLOOKUP($A70,'Import Peak Change'!$A$106:R$202,18,FALSE())),0,(VLOOKUP($A70,'Import Peak'!$A$3:R$99,18,FALSE())-VLOOKUP($A70,'Import Peak Change'!$A$106:R$202,18,FALSE())))</f>
        <v>0</v>
      </c>
      <c r="S70" s="193" t="n">
        <f aca="false">IF(ISERROR(VLOOKUP($A70,'Import Peak'!$A$3:S$99,19,FALSE())-VLOOKUP($A70,'Import Peak Change'!$A$106:S$202,19,FALSE())),0,(VLOOKUP($A70,'Import Peak'!$A$3:S$99,19,FALSE())-VLOOKUP($A70,'Import Peak Change'!$A$106:S$202,19,FALSE())))</f>
        <v>0</v>
      </c>
      <c r="T70" s="193" t="n">
        <f aca="false">IF(ISERROR(VLOOKUP($A70,'Import Peak'!$A$3:T$99,20,FALSE())-VLOOKUP($A70,'Import Peak Change'!$A$106:T$202,20,FALSE())),0,(VLOOKUP($A70,'Import Peak'!$A$3:T$99,20,FALSE())-VLOOKUP($A70,'Import Peak Change'!$A$106:T$202,20,FALSE())))</f>
        <v>0</v>
      </c>
      <c r="U70" s="193" t="n">
        <f aca="false">IF(ISERROR(VLOOKUP($A70,'Import Peak'!$A$3:U$99,21,FALSE())-VLOOKUP($A70,'Import Peak Change'!$A$106:U$202,21,FALSE())),0,(VLOOKUP($A70,'Import Peak'!$A$3:U$99,21,FALSE())-VLOOKUP($A70,'Import Peak Change'!$A$106:U$202,21,FALSE())))</f>
        <v>0</v>
      </c>
      <c r="V70" s="193" t="n">
        <f aca="false">IF(ISERROR(VLOOKUP($A70,'Import Peak'!$A$3:V$99,22,FALSE())-VLOOKUP($A70,'Import Peak Change'!$A$106:V$202,22,FALSE())),0,(VLOOKUP($A70,'Import Peak'!$A$3:V$99,22,FALSE())-VLOOKUP($A70,'Import Peak Change'!$A$106:V$202,22,FALSE())))</f>
        <v>0</v>
      </c>
      <c r="W70" s="193" t="n">
        <f aca="false">IF(ISERROR(VLOOKUP($A70,'Import Peak'!$A$3:W$99,23,FALSE())-VLOOKUP($A70,'Import Peak Change'!$A$106:W$202,23,FALSE())),0,(VLOOKUP($A70,'Import Peak'!$A$3:W$99,23,FALSE())-VLOOKUP($A70,'Import Peak Change'!$A$106:W$202,23,FALSE())))</f>
        <v>0</v>
      </c>
      <c r="X70" s="193" t="n">
        <f aca="false">IF(ISERROR(VLOOKUP($A70,'Import Peak'!$A$3:X$99,24,FALSE())-VLOOKUP($A70,'Import Peak Change'!$A$106:X$202,24,FALSE())),0,(VLOOKUP($A70,'Import Peak'!$A$3:X$99,24,FALSE())-VLOOKUP($A70,'Import Peak Change'!$A$106:X$202,24,FALSE())))</f>
        <v>0</v>
      </c>
      <c r="Y70" s="193" t="n">
        <f aca="false">IF(ISERROR(VLOOKUP($A70,'Import Peak'!$A$3:Y$99,25,FALSE())-VLOOKUP($A70,'Import Peak Change'!$A$106:Y$202,25,FALSE())),0,(VLOOKUP($A70,'Import Peak'!$A$3:Y$99,25,FALSE())-VLOOKUP($A70,'Import Peak Change'!$A$106:Y$202,25,FALSE())))</f>
        <v>0</v>
      </c>
      <c r="Z70" s="193" t="n">
        <f aca="false">IF(ISERROR(VLOOKUP($A70,'Import Peak'!$A$3:Z$99,26,FALSE())-VLOOKUP($A70,'Import Peak Change'!$A$106:Z$202,26,FALSE())),0,(VLOOKUP($A70,'Import Peak'!$A$3:Z$99,26,FALSE())-VLOOKUP($A70,'Import Peak Change'!$A$106:Z$202,26,FALSE())))</f>
        <v>0</v>
      </c>
      <c r="AA70" s="193" t="n">
        <f aca="false">IF(ISERROR(VLOOKUP($A70,'Import Peak'!$A$3:AA$99,27,FALSE())-VLOOKUP($A70,'Import Peak Change'!$A$106:AA$202,27,FALSE())),0,(VLOOKUP($A70,'Import Peak'!$A$3:AA$99,27,FALSE())-VLOOKUP($A70,'Import Peak Change'!$A$106:AA$202,27,FALSE())))</f>
        <v>0</v>
      </c>
      <c r="AB70" s="193" t="n">
        <f aca="false">IF(ISERROR(VLOOKUP($A70,'Import Peak'!$A$3:AB$99,28,FALSE())-VLOOKUP($A70,'Import Peak Change'!$A$106:AB$202,28,FALSE())),0,(VLOOKUP($A70,'Import Peak'!$A$3:AB$99,28,FALSE())-VLOOKUP($A70,'Import Peak Change'!$A$106:AB$202,28,FALSE())))</f>
        <v>0</v>
      </c>
      <c r="AC70" s="193" t="n">
        <f aca="false">IF(ISERROR(VLOOKUP($A70,'Import Peak'!$A$3:AC$99,29,FALSE())-VLOOKUP($A70,'Import Peak Change'!$A$106:AC$202,29,FALSE())),0,(VLOOKUP($A70,'Import Peak'!$A$3:AC$99,29,FALSE())-VLOOKUP($A70,'Import Peak Change'!$A$106:AC$202,29,FALSE())))</f>
        <v>0</v>
      </c>
      <c r="AD70" s="193" t="n">
        <f aca="false">IF(ISERROR(VLOOKUP($A70,'Import Peak'!$A$3:AD$99,30,FALSE())-VLOOKUP($A70,'Import Peak Change'!$A$106:AD$202,30,FALSE())),0,(VLOOKUP($A70,'Import Peak'!$A$3:AD$99,30,FALSE())-VLOOKUP($A70,'Import Peak Change'!$A$106:AD$202,30,FALSE())))</f>
        <v>0</v>
      </c>
      <c r="AE70" s="193" t="n">
        <f aca="false">IF(ISERROR(VLOOKUP($A70,'Import Peak'!$A$3:AE$99,31,FALSE())-VLOOKUP($A70,'Import Peak Change'!$A$106:AE$202,31,FALSE())),0,(VLOOKUP($A70,'Import Peak'!$A$3:AE$99,31,FALSE())-VLOOKUP($A70,'Import Peak Change'!$A$106:AE$202,31,FALSE())))</f>
        <v>0</v>
      </c>
      <c r="AF70" s="193" t="n">
        <f aca="false">IF(ISERROR(VLOOKUP($A70,'Import Peak'!$A$3:AF$99,32,FALSE())-VLOOKUP($A70,'Import Peak Change'!$A$106:AF$202,32,FALSE())),0,(VLOOKUP($A70,'Import Peak'!$A$3:AF$99,32,FALSE())-VLOOKUP($A70,'Import Peak Change'!$A$106:AF$202,32,FALSE())))</f>
        <v>0</v>
      </c>
      <c r="AG70" s="193" t="n">
        <f aca="false">IF(ISERROR(VLOOKUP($A70,'Import Peak'!$A$3:AG$99,33,FALSE())-VLOOKUP($A70,'Import Peak Change'!$A$106:AG$202,33,FALSE())),0,(VLOOKUP($A70,'Import Peak'!$A$3:AG$99,33,FALSE())-VLOOKUP($A70,'Import Peak Change'!$A$106:AG$202,33,FALSE())))</f>
        <v>0</v>
      </c>
      <c r="AH70" s="193" t="n">
        <f aca="false">IF(ISERROR(VLOOKUP($A70,'Import Peak'!$A$3:AH$99,34,FALSE())-VLOOKUP($A70,'Import Peak Change'!$A$106:AH$202,34,FALSE())),0,(VLOOKUP($A70,'Import Peak'!$A$3:AH$99,34,FALSE())-VLOOKUP($A70,'Import Peak Change'!$A$106:AH$202,34,FALSE())))</f>
        <v>0</v>
      </c>
      <c r="AI70" s="193" t="n">
        <f aca="false">IF(ISERROR(VLOOKUP($A70,'Import Peak'!$A$3:AI$99,35,FALSE())-VLOOKUP($A70,'Import Peak Change'!$A$106:AI$202,35,FALSE())),0,(VLOOKUP($A70,'Import Peak'!$A$3:AI$99,35,FALSE())-VLOOKUP($A70,'Import Peak Change'!$A$106:AI$202,35,FALSE())))</f>
        <v>0</v>
      </c>
      <c r="AJ70" s="193" t="n">
        <f aca="false">IF(ISERROR(VLOOKUP($A70,'Import Peak'!$A$3:AJ$99,36,FALSE())-VLOOKUP($A70,'Import Peak Change'!$A$106:AJ$202,36,FALSE())),0,(VLOOKUP($A70,'Import Peak'!$A$3:AJ$99,36,FALSE())-VLOOKUP($A70,'Import Peak Change'!$A$106:AJ$202,36,FALSE())))</f>
        <v>0</v>
      </c>
      <c r="AK70" s="193" t="n">
        <f aca="false">IF(ISERROR(VLOOKUP($A70,'Import Peak'!$A$3:AK$99,37,FALSE())-VLOOKUP($A70,'Import Peak Change'!$A$106:AK$202,37,FALSE())),0,(VLOOKUP($A70,'Import Peak'!$A$3:AK$99,37,FALSE())-VLOOKUP($A70,'Import Peak Change'!$A$106:AK$202,37,FALSE())))</f>
        <v>0</v>
      </c>
      <c r="AL70" s="193" t="n">
        <f aca="false">IF(ISERROR(VLOOKUP($A70,'Import Peak'!$A$3:AL$99,38,FALSE())-VLOOKUP($A70,'Import Peak Change'!$A$106:AL$202,38,FALSE())),0,(VLOOKUP($A70,'Import Peak'!$A$3:AL$99,38,FALSE())-VLOOKUP($A70,'Import Peak Change'!$A$106:AL$202,38,FALSE())))</f>
        <v>0</v>
      </c>
      <c r="AM70" s="193" t="n">
        <f aca="false">IF(ISERROR(VLOOKUP($A70,'Import Peak'!$A$3:AM$99,39,FALSE())-VLOOKUP($A70,'Import Peak Change'!$A$106:AM$202,39,FALSE())),0,(VLOOKUP($A70,'Import Peak'!$A$3:AM$99,39,FALSE())-VLOOKUP($A70,'Import Peak Change'!$A$106:AM$202,39,FALSE())))</f>
        <v>0</v>
      </c>
      <c r="AN70" s="193" t="n">
        <f aca="false">IF(ISERROR(VLOOKUP($A70,'Import Peak'!$A$3:AN$99,40,FALSE())-VLOOKUP($A70,'Import Peak Change'!$A$106:AN$202,40,FALSE())),0,(VLOOKUP($A70,'Import Peak'!$A$3:AN$99,40,FALSE())-VLOOKUP($A70,'Import Peak Change'!$A$106:AN$202,40,FALSE())))</f>
        <v>0</v>
      </c>
      <c r="AO70" s="193" t="n">
        <f aca="false">IF(ISERROR(VLOOKUP($A70,'Import Peak'!$A$3:AO$99,41,FALSE())-VLOOKUP($A70,'Import Peak Change'!$A$106:AO$202,41,FALSE())),0,(VLOOKUP($A70,'Import Peak'!$A$3:AO$99,41,FALSE())-VLOOKUP($A70,'Import Peak Change'!$A$106:AO$202,41,FALSE())))</f>
        <v>0</v>
      </c>
      <c r="AP70" s="193" t="n">
        <f aca="false">IF(ISERROR(VLOOKUP($A70,'Import Peak'!$A$3:AP$99,42,FALSE())-VLOOKUP($A70,'Import Peak Change'!$A$106:AP$202,42,FALSE())),0,(VLOOKUP($A70,'Import Peak'!$A$3:AP$99,42,FALSE())-VLOOKUP($A70,'Import Peak Change'!$A$106:AP$202,42,FALSE())))</f>
        <v>0</v>
      </c>
      <c r="AQ70" s="193" t="n">
        <f aca="false">IF(ISERROR(VLOOKUP($A70,'Import Peak'!$A$3:AQ$99,43,FALSE())-VLOOKUP($A70,'Import Peak Change'!$A$106:AQ$202,43,FALSE())),0,(VLOOKUP($A70,'Import Peak'!$A$3:AQ$99,43,FALSE())-VLOOKUP($A70,'Import Peak Change'!$A$106:AQ$202,43,FALSE())))</f>
        <v>0</v>
      </c>
      <c r="AR70" s="193" t="n">
        <f aca="false">IF(ISERROR(VLOOKUP($A70,'Import Peak'!$A$3:AR$99,44,FALSE())-VLOOKUP($A70,'Import Peak Change'!$A$106:AR$202,44,FALSE())),0,(VLOOKUP($A70,'Import Peak'!$A$3:AR$99,44,FALSE())-VLOOKUP($A70,'Import Peak Change'!$A$106:AR$202,44,FALSE())))</f>
        <v>0</v>
      </c>
      <c r="AS70" s="193" t="n">
        <f aca="false">IF(ISERROR(VLOOKUP($A70,'Import Peak'!$A$3:AS$99,45,FALSE())-VLOOKUP($A70,'Import Peak Change'!$A$106:AS$202,45,FALSE())),0,(VLOOKUP($A70,'Import Peak'!$A$3:AS$99,45,FALSE())-VLOOKUP($A70,'Import Peak Change'!$A$106:AS$202,45,FALSE())))</f>
        <v>0</v>
      </c>
      <c r="AT70" s="193" t="n">
        <f aca="false">IF(ISERROR(VLOOKUP($A70,'Import Peak'!$A$3:AT$99,46,FALSE())-VLOOKUP($A70,'Import Peak Change'!$A$106:AT$202,46,FALSE())),0,(VLOOKUP($A70,'Import Peak'!$A$3:AT$99,46,FALSE())-VLOOKUP($A70,'Import Peak Change'!$A$106:AT$202,46,FALSE())))</f>
        <v>0</v>
      </c>
      <c r="AU70" s="193" t="n">
        <f aca="false">IF(ISERROR(VLOOKUP($A70,'Import Peak'!$A$3:AU$99,47,FALSE())-VLOOKUP($A70,'Import Peak Change'!$A$106:AU$202,47,FALSE())),0,(VLOOKUP($A70,'Import Peak'!$A$3:AU$99,47,FALSE())-VLOOKUP($A70,'Import Peak Change'!$A$106:AU$202,47,FALSE())))</f>
        <v>0</v>
      </c>
      <c r="AV70" s="193" t="n">
        <f aca="false">IF(ISERROR(VLOOKUP($A70,'Import Peak'!$A$3:AV$99,48,FALSE())-VLOOKUP($A70,'Import Peak Change'!$A$106:AV$202,48,FALSE())),0,(VLOOKUP($A70,'Import Peak'!$A$3:AV$99,48,FALSE())-VLOOKUP($A70,'Import Peak Change'!$A$106:AV$202,48,FALSE())))</f>
        <v>0</v>
      </c>
      <c r="AW70" s="193" t="n">
        <f aca="false">IF(ISERROR(VLOOKUP($A70,'Import Peak'!$A$3:AW$99,49,FALSE())-VLOOKUP($A70,'Import Peak Change'!$A$106:AW$202,49,FALSE())),0,(VLOOKUP($A70,'Import Peak'!$A$3:AW$99,49,FALSE())-VLOOKUP($A70,'Import Peak Change'!$A$106:AW$202,49,FALSE())))</f>
        <v>0</v>
      </c>
      <c r="AX70" s="193" t="n">
        <f aca="false">IF(ISERROR(VLOOKUP($A70,'Import Peak'!$A$3:AX$99,50,FALSE())-VLOOKUP($A70,'Import Peak Change'!$A$106:AX$202,50,FALSE())),0,(VLOOKUP($A70,'Import Peak'!$A$3:AX$99,50,FALSE())-VLOOKUP($A70,'Import Peak Change'!$A$106:AX$202,50,FALSE())))</f>
        <v>0</v>
      </c>
      <c r="AY70" s="193" t="n">
        <f aca="false">IF(ISERROR(VLOOKUP($A70,'Import Peak'!$A$3:AY$99,51,FALSE())-VLOOKUP($A70,'Import Peak Change'!$A$106:AY$202,51,FALSE())),0,(VLOOKUP($A70,'Import Peak'!$A$3:AY$99,51,FALSE())-VLOOKUP($A70,'Import Peak Change'!$A$106:AY$202,51,FALSE())))</f>
        <v>0</v>
      </c>
      <c r="AZ70" s="193" t="n">
        <f aca="false">IF(ISERROR(VLOOKUP($A70,'Import Peak'!$A$3:AZ$99,52,FALSE())-VLOOKUP($A70,'Import Peak Change'!$A$106:AZ$202,52,FALSE())),0,(VLOOKUP($A70,'Import Peak'!$A$3:AZ$99,52,FALSE())-VLOOKUP($A70,'Import Peak Change'!$A$106:AZ$202,52,FALSE())))</f>
        <v>0</v>
      </c>
      <c r="BA70" s="193" t="n">
        <f aca="false">IF(ISERROR(VLOOKUP($A70,'Import Peak'!$A$3:BA$99,53,FALSE())-VLOOKUP($A70,'Import Peak Change'!$A$106:BA$202,53,FALSE())),0,(VLOOKUP($A70,'Import Peak'!$A$3:BA$99,53,FALSE())-VLOOKUP($A70,'Import Peak Change'!$A$106:BA$202,53,FALSE())))</f>
        <v>0</v>
      </c>
      <c r="BB70" s="193" t="n">
        <f aca="false">IF(ISERROR(VLOOKUP($A70,'Import Peak'!$A$3:BB$99,54,FALSE())-VLOOKUP($A70,'Import Peak Change'!$A$106:BB$202,54,FALSE())),0,(VLOOKUP($A70,'Import Peak'!$A$3:BB$99,54,FALSE())-VLOOKUP($A70,'Import Peak Change'!$A$106:BB$202,54,FALSE())))</f>
        <v>0</v>
      </c>
      <c r="BC70" s="193" t="n">
        <f aca="false">IF(ISERROR(VLOOKUP($A70,'Import Peak'!$A$3:BC$99,55,FALSE())-VLOOKUP($A70,'Import Peak Change'!$A$106:BC$202,55,FALSE())),0,(VLOOKUP($A70,'Import Peak'!$A$3:BC$99,55,FALSE())-VLOOKUP($A70,'Import Peak Change'!$A$106:BC$202,55,FALSE())))</f>
        <v>0</v>
      </c>
      <c r="BD70" s="193" t="n">
        <f aca="false">IF(ISERROR(VLOOKUP($A70,'Import Peak'!$A$3:BD$99,56,FALSE())-VLOOKUP($A70,'Import Peak Change'!$A$106:BD$202,56,FALSE())),0,(VLOOKUP($A70,'Import Peak'!$A$3:BD$99,56,FALSE())-VLOOKUP($A70,'Import Peak Change'!$A$106:BD$202,56,FALSE())))</f>
        <v>0</v>
      </c>
      <c r="BE70" s="193" t="n">
        <f aca="false">IF(ISERROR(VLOOKUP($A70,'Import Peak'!$A$3:BE$99,57,FALSE())-VLOOKUP($A70,'Import Peak Change'!$A$106:BE$202,57,FALSE())),0,(VLOOKUP($A70,'Import Peak'!$A$3:BE$99,57,FALSE())-VLOOKUP($A70,'Import Peak Change'!$A$106:BE$202,57,FALSE())))</f>
        <v>0</v>
      </c>
      <c r="BF70" s="193" t="n">
        <f aca="false">IF(ISERROR(VLOOKUP($A70,'Import Peak'!$A$3:BF$99,58,FALSE())-VLOOKUP($A70,'Import Peak Change'!$A$106:BF$202,58,FALSE())),0,(VLOOKUP($A70,'Import Peak'!$A$3:BF$99,58,FALSE())-VLOOKUP($A70,'Import Peak Change'!$A$106:BF$202,58,FALSE())))</f>
        <v>0</v>
      </c>
      <c r="BG70" s="193" t="n">
        <f aca="false">IF(ISERROR(VLOOKUP($A70,'Import Peak'!$A$3:BG$99,59,FALSE())-VLOOKUP($A70,'Import Peak Change'!$A$106:BG$202,59,FALSE())),0,(VLOOKUP($A70,'Import Peak'!$A$3:BG$99,59,FALSE())-VLOOKUP($A70,'Import Peak Change'!$A$106:BG$202,59,FALSE())))</f>
        <v>0</v>
      </c>
      <c r="BH70" s="193" t="n">
        <f aca="false">IF(ISERROR(VLOOKUP($A70,'Import Peak'!$A$3:BH$99,60,FALSE())-VLOOKUP($A70,'Import Peak Change'!$A$106:BH$202,60,FALSE())),0,(VLOOKUP($A70,'Import Peak'!$A$3:BH$99,60,FALSE())-VLOOKUP($A70,'Import Peak Change'!$A$106:BH$202,60,FALSE())))</f>
        <v>0</v>
      </c>
      <c r="BI70" s="193" t="n">
        <f aca="false">IF(ISERROR(VLOOKUP($A70,'Import Peak'!$A$3:BI$99,61,FALSE())-VLOOKUP($A70,'Import Peak Change'!$A$106:BI$202,61,FALSE())),0,(VLOOKUP($A70,'Import Peak'!$A$3:BI$99,61,FALSE())-VLOOKUP($A70,'Import Peak Change'!$A$106:BI$202,61,FALSE())))</f>
        <v>0</v>
      </c>
      <c r="BJ70" s="193" t="n">
        <f aca="false">IF(ISERROR(VLOOKUP($A70,'Import Peak'!$A$3:BJ$99,62,FALSE())-VLOOKUP($A70,'Import Peak Change'!$A$106:BJ$202,62,FALSE())),0,(VLOOKUP($A70,'Import Peak'!$A$3:BJ$99,62,FALSE())-VLOOKUP($A70,'Import Peak Change'!$A$106:BJ$202,62,FALSE())))</f>
        <v>0</v>
      </c>
      <c r="BK70" s="193" t="n">
        <f aca="false">IF(ISERROR(VLOOKUP($A70,'Import Peak'!$A$3:BK$99,63,FALSE())-VLOOKUP($A70,'Import Peak Change'!$A$106:BK$202,63,FALSE())),0,(VLOOKUP($A70,'Import Peak'!$A$3:BK$99,63,FALSE())-VLOOKUP($A70,'Import Peak Change'!$A$106:BK$202,63,FALSE())))</f>
        <v>0</v>
      </c>
      <c r="BL70" s="193" t="n">
        <f aca="false">IF(ISERROR(VLOOKUP($A70,'Import Peak'!$A$3:BL$99,64,FALSE())-VLOOKUP($A70,'Import Peak Change'!$A$106:BL$202,64,FALSE())),0,(VLOOKUP($A70,'Import Peak'!$A$3:BL$99,64,FALSE())-VLOOKUP($A70,'Import Peak Change'!$A$106:BL$202,64,FALSE())))</f>
        <v>0</v>
      </c>
      <c r="BM70" s="193" t="n">
        <f aca="false">IF(ISERROR(VLOOKUP($A70,'Import Peak'!$A$3:BM$99,65,FALSE())-VLOOKUP($A70,'Import Peak Change'!$A$106:BM$202,65,FALSE())),0,(VLOOKUP($A70,'Import Peak'!$A$3:BM$99,65,FALSE())-VLOOKUP($A70,'Import Peak Change'!$A$106:BM$202,65,FALSE())))</f>
        <v>0</v>
      </c>
      <c r="BN70" s="193" t="n">
        <f aca="false">IF(ISERROR(VLOOKUP($A70,'Import Peak'!$A$3:BN$99,66,FALSE())-VLOOKUP($A70,'Import Peak Change'!$A$106:BN$202,66,FALSE())),0,(VLOOKUP($A70,'Import Peak'!$A$3:BN$99,66,FALSE())-VLOOKUP($A70,'Import Peak Change'!$A$106:BN$202,66,FALSE())))</f>
        <v>0</v>
      </c>
      <c r="BO70" s="193" t="n">
        <f aca="false">IF(ISERROR(VLOOKUP($A70,'Import Peak'!$A$3:BO$99,67,FALSE())-VLOOKUP($A70,'Import Peak Change'!$A$106:BO$202,67,FALSE())),0,(VLOOKUP($A70,'Import Peak'!$A$3:BO$99,67,FALSE())-VLOOKUP($A70,'Import Peak Change'!$A$106:BO$202,67,FALSE())))</f>
        <v>0</v>
      </c>
      <c r="BP70" s="193" t="n">
        <f aca="false">IF(ISERROR(VLOOKUP($A70,'Import Peak'!$A$3:BP$99,68,FALSE())-VLOOKUP($A70,'Import Peak Change'!$A$106:BP$202,68,FALSE())),0,(VLOOKUP($A70,'Import Peak'!$A$3:BP$99,68,FALSE())-VLOOKUP($A70,'Import Peak Change'!$A$106:BP$202,68,FALSE())))</f>
        <v>0</v>
      </c>
      <c r="BQ70" s="193" t="n">
        <f aca="false">IF(ISERROR(VLOOKUP($A70,'Import Peak'!$A$3:BQ$99,69,FALSE())-VLOOKUP($A70,'Import Peak Change'!$A$106:BQ$202,69,FALSE())),0,(VLOOKUP($A70,'Import Peak'!$A$3:BQ$99,69,FALSE())-VLOOKUP($A70,'Import Peak Change'!$A$106:BQ$202,69,FALSE())))</f>
        <v>0</v>
      </c>
      <c r="BR70" s="193" t="n">
        <f aca="false">IF(ISERROR(VLOOKUP($A70,'Import Peak'!$A$3:BR$99,70,FALSE())-VLOOKUP($A70,'Import Peak Change'!$A$106:BR$202,70,FALSE())),0,(VLOOKUP($A70,'Import Peak'!$A$3:BR$99,70,FALSE())-VLOOKUP($A70,'Import Peak Change'!$A$106:BR$202,70,FALSE())))</f>
        <v>0</v>
      </c>
      <c r="BS70" s="193" t="n">
        <f aca="false">IF(ISERROR(VLOOKUP($A70,'Import Peak'!$A$3:BS$99,71,FALSE())-VLOOKUP($A70,'Import Peak Change'!$A$106:BS$202,71,FALSE())),0,(VLOOKUP($A70,'Import Peak'!$A$3:BS$99,71,FALSE())-VLOOKUP($A70,'Import Peak Change'!$A$106:BS$202,71,FALSE())))</f>
        <v>0</v>
      </c>
      <c r="BT70" s="193" t="n">
        <f aca="false">IF(ISERROR(VLOOKUP($A70,'Import Peak'!$A$3:BT$99,72,FALSE())-VLOOKUP($A70,'Import Peak Change'!$A$106:BT$202,72,FALSE())),0,(VLOOKUP($A70,'Import Peak'!$A$3:BT$99,72,FALSE())-VLOOKUP($A70,'Import Peak Change'!$A$106:BT$202,72,FALSE())))</f>
        <v>0</v>
      </c>
      <c r="BU70" s="193" t="n">
        <f aca="false">IF(ISERROR(VLOOKUP($A70,'Import Peak'!$A$3:BU$99,73,FALSE())-VLOOKUP($A70,'Import Peak Change'!$A$106:BU$202,73,FALSE())),0,(VLOOKUP($A70,'Import Peak'!$A$3:BU$99,73,FALSE())-VLOOKUP($A70,'Import Peak Change'!$A$106:BU$202,73,FALSE())))</f>
        <v>0</v>
      </c>
      <c r="BV70" s="193" t="n">
        <f aca="false">IF(ISERROR(VLOOKUP($A70,'Import Peak'!$A$3:BV$99,74,FALSE())-VLOOKUP($A70,'Import Peak Change'!$A$106:BV$202,74,FALSE())),0,(VLOOKUP($A70,'Import Peak'!$A$3:BV$99,74,FALSE())-VLOOKUP($A70,'Import Peak Change'!$A$106:BV$202,74,FALSE())))</f>
        <v>0</v>
      </c>
      <c r="BW70" s="193" t="n">
        <f aca="false">IF(ISERROR(VLOOKUP($A70,'Import Peak'!$A$3:BW$99,75,FALSE())-VLOOKUP($A70,'Import Peak Change'!$A$106:BW$202,75,FALSE())),0,(VLOOKUP($A70,'Import Peak'!$A$3:BW$99,75,FALSE())-VLOOKUP($A70,'Import Peak Change'!$A$106:BW$202,75,FALSE())))</f>
        <v>0</v>
      </c>
      <c r="BX70" s="193" t="n">
        <f aca="false">IF(ISERROR(VLOOKUP($A70,'Import Peak'!$A$3:BX$99,76,FALSE())-VLOOKUP($A70,'Import Peak Change'!$A$106:BX$202,76,FALSE())),0,(VLOOKUP($A70,'Import Peak'!$A$3:BX$99,76,FALSE())-VLOOKUP($A70,'Import Peak Change'!$A$106:BX$202,76,FALSE())))</f>
        <v>0</v>
      </c>
      <c r="BY70" s="193" t="n">
        <f aca="false">IF(ISERROR(VLOOKUP($A70,'Import Peak'!$A$3:BY$99,77,FALSE())-VLOOKUP($A70,'Import Peak Change'!$A$106:BY$202,77,FALSE())),0,(VLOOKUP($A70,'Import Peak'!$A$3:BY$99,77,FALSE())-VLOOKUP($A70,'Import Peak Change'!$A$106:BY$202,77,FALSE())))</f>
        <v>0</v>
      </c>
      <c r="BZ70" s="193" t="n">
        <f aca="false">IF(ISERROR(VLOOKUP($A70,'Import Peak'!$A$3:BZ$99,78,FALSE())-VLOOKUP($A70,'Import Peak Change'!$A$106:BZ$202,78,FALSE())),0,(VLOOKUP($A70,'Import Peak'!$A$3:BZ$99,78,FALSE())-VLOOKUP($A70,'Import Peak Change'!$A$106:BZ$202,78,FALSE())))</f>
        <v>0</v>
      </c>
      <c r="CA70" s="193" t="n">
        <f aca="false">IF(ISERROR(VLOOKUP($A70,'Import Peak'!$A$3:CA$99,79,FALSE())-VLOOKUP($A70,'Import Peak Change'!$A$106:CA$202,79,FALSE())),0,(VLOOKUP($A70,'Import Peak'!$A$3:CA$99,79,FALSE())-VLOOKUP($A70,'Import Peak Change'!$A$106:CA$202,79,FALSE())))</f>
        <v>0</v>
      </c>
      <c r="CB70" s="193" t="n">
        <f aca="false">IF(ISERROR(VLOOKUP($A70,'Import Peak'!$A$3:CB$99,80,FALSE())-VLOOKUP($A70,'Import Peak Change'!$A$106:CB$202,80,FALSE())),0,(VLOOKUP($A70,'Import Peak'!$A$3:CB$99,80,FALSE())-VLOOKUP($A70,'Import Peak Change'!$A$106:CB$202,80,FALSE())))</f>
        <v>0</v>
      </c>
      <c r="CC70" s="193" t="n">
        <f aca="false">IF(ISERROR(VLOOKUP($A70,'Import Peak'!$A$3:CC$99,81,FALSE())-VLOOKUP($A70,'Import Peak Change'!$A$106:CC$202,81,FALSE())),0,(VLOOKUP($A70,'Import Peak'!$A$3:CC$99,81,FALSE())-VLOOKUP($A70,'Import Peak Change'!$A$106:CC$202,81,FALSE())))</f>
        <v>0</v>
      </c>
      <c r="CD70" s="193" t="n">
        <f aca="false">IF(ISERROR(VLOOKUP($A70,'Import Peak'!$A$3:CD$99,82,FALSE())-VLOOKUP($A70,'Import Peak Change'!$A$106:CD$202,82,FALSE())),0,(VLOOKUP($A70,'Import Peak'!$A$3:CD$99,82,FALSE())-VLOOKUP($A70,'Import Peak Change'!$A$106:CD$202,82,FALSE())))</f>
        <v>0</v>
      </c>
      <c r="CE70" s="193" t="n">
        <f aca="false">IF(ISERROR(VLOOKUP($A70,'Import Peak'!$A$3:CE$99,83,FALSE())-VLOOKUP($A70,'Import Peak Change'!$A$106:CE$202,83,FALSE())),0,(VLOOKUP($A70,'Import Peak'!$A$3:CE$99,83,FALSE())-VLOOKUP($A70,'Import Peak Change'!$A$106:CE$202,83,FALSE())))</f>
        <v>0</v>
      </c>
      <c r="CF70" s="193" t="n">
        <f aca="false">IF(ISERROR(VLOOKUP($A70,'Import Peak'!$A$3:CF$99,84,FALSE())-VLOOKUP($A70,'Import Peak Change'!$A$106:CF$202,84,FALSE())),0,(VLOOKUP($A70,'Import Peak'!$A$3:CF$99,84,FALSE())-VLOOKUP($A70,'Import Peak Change'!$A$106:CF$202,84,FALSE())))</f>
        <v>0</v>
      </c>
      <c r="CG70" s="193" t="n">
        <f aca="false">IF(ISERROR(VLOOKUP($A70,'Import Peak'!$A$3:CG$99,85,FALSE())-VLOOKUP($A70,'Import Peak Change'!$A$106:CG$202,85,FALSE())),0,(VLOOKUP($A70,'Import Peak'!$A$3:CG$99,85,FALSE())-VLOOKUP($A70,'Import Peak Change'!$A$106:CG$202,85,FALSE())))</f>
        <v>0</v>
      </c>
      <c r="CH70" s="193" t="n">
        <f aca="false">IF(ISERROR(VLOOKUP($A70,'Import Peak'!$A$3:CH$99,86,FALSE())-VLOOKUP($A70,'Import Peak Change'!$A$106:CH$202,86,FALSE())),0,(VLOOKUP($A70,'Import Peak'!$A$3:CH$99,86,FALSE())-VLOOKUP($A70,'Import Peak Change'!$A$106:CH$202,86,FALSE())))</f>
        <v>0</v>
      </c>
      <c r="CI70" s="193" t="n">
        <f aca="false">IF(ISERROR(VLOOKUP($A70,'Import Peak'!$A$3:CI$99,87,FALSE())-VLOOKUP($A70,'Import Peak Change'!$A$106:CI$202,87,FALSE())),0,(VLOOKUP($A70,'Import Peak'!$A$3:CI$99,87,FALSE())-VLOOKUP($A70,'Import Peak Change'!$A$106:CI$202,87,FALSE())))</f>
        <v>0</v>
      </c>
      <c r="CJ70" s="193" t="n">
        <f aca="false">IF(ISERROR(VLOOKUP($A70,'Import Peak'!$A$3:CJ$99,88,FALSE())-VLOOKUP($A70,'Import Peak Change'!$A$106:CJ$202,88,FALSE())),0,(VLOOKUP($A70,'Import Peak'!$A$3:CJ$99,88,FALSE())-VLOOKUP($A70,'Import Peak Change'!$A$106:CJ$202,88,FALSE())))</f>
        <v>0</v>
      </c>
      <c r="CK70" s="193" t="n">
        <f aca="false">IF(ISERROR(VLOOKUP($A70,'Import Peak'!$A$3:CK$99,89,FALSE())-VLOOKUP($A70,'Import Peak Change'!$A$106:CK$202,89,FALSE())),0,(VLOOKUP($A70,'Import Peak'!$A$3:CK$99,89,FALSE())-VLOOKUP($A70,'Import Peak Change'!$A$106:CK$202,89,FALSE())))</f>
        <v>0</v>
      </c>
      <c r="CL70" s="193" t="n">
        <f aca="false">IF(ISERROR(VLOOKUP($A70,'Import Peak'!$A$3:CL$99,90,FALSE())-VLOOKUP($A70,'Import Peak Change'!$A$106:CL$202,90,FALSE())),0,(VLOOKUP($A70,'Import Peak'!$A$3:CL$99,90,FALSE())-VLOOKUP($A70,'Import Peak Change'!$A$106:CL$202,90,FALSE())))</f>
        <v>0</v>
      </c>
      <c r="CM70" s="193" t="n">
        <f aca="false">IF(ISERROR(VLOOKUP($A70,'Import Peak'!$A$3:CM$99,91,FALSE())-VLOOKUP($A70,'Import Peak Change'!$A$106:CM$202,91,FALSE())),0,(VLOOKUP($A70,'Import Peak'!$A$3:CM$99,91,FALSE())-VLOOKUP($A70,'Import Peak Change'!$A$106:CM$202,91,FALSE())))</f>
        <v>0</v>
      </c>
      <c r="CN70" s="193" t="n">
        <f aca="false">IF(ISERROR(VLOOKUP($A70,'Import Peak'!$A$3:CN$99,92,FALSE())-VLOOKUP($A70,'Import Peak Change'!$A$106:CN$202,92,FALSE())),0,(VLOOKUP($A70,'Import Peak'!$A$3:CN$99,92,FALSE())-VLOOKUP($A70,'Import Peak Change'!$A$106:CN$202,92,FALSE())))</f>
        <v>0</v>
      </c>
      <c r="CO70" s="193" t="n">
        <f aca="false">IF(ISERROR(VLOOKUP($A70,'Import Peak'!$A$3:CO$99,93,FALSE())-VLOOKUP($A70,'Import Peak Change'!$A$106:CO$202,93,FALSE())),0,(VLOOKUP($A70,'Import Peak'!$A$3:CO$99,93,FALSE())-VLOOKUP($A70,'Import Peak Change'!$A$106:CO$202,93,FALSE())))</f>
        <v>0</v>
      </c>
      <c r="CP70" s="193" t="n">
        <f aca="false">IF(ISERROR(VLOOKUP($A70,'Import Peak'!$A$3:CP$99,94,FALSE())-VLOOKUP($A70,'Import Peak Change'!$A$106:CP$202,94,FALSE())),0,(VLOOKUP($A70,'Import Peak'!$A$3:CP$99,94,FALSE())-VLOOKUP($A70,'Import Peak Change'!$A$106:CP$202,94,FALSE())))</f>
        <v>0</v>
      </c>
      <c r="CQ70" s="193" t="n">
        <f aca="false">IF(ISERROR(VLOOKUP($A70,'Import Peak'!$A$3:CQ$99,95,FALSE())-VLOOKUP($A70,'Import Peak Change'!$A$106:CQ$202,95,FALSE())),0,(VLOOKUP($A70,'Import Peak'!$A$3:CQ$99,95,FALSE())-VLOOKUP($A70,'Import Peak Change'!$A$106:CQ$202,95,FALSE())))</f>
        <v>0</v>
      </c>
      <c r="CR70" s="193" t="n">
        <f aca="false">IF(ISERROR(VLOOKUP($A70,'Import Peak'!$A$3:CR$99,96,FALSE())-VLOOKUP($A70,'Import Peak Change'!$A$106:CR$202,96,FALSE())),0,(VLOOKUP($A70,'Import Peak'!$A$3:CR$99,96,FALSE())-VLOOKUP($A70,'Import Peak Change'!$A$106:CR$202,96,FALSE())))</f>
        <v>0</v>
      </c>
      <c r="CS70" s="193" t="n">
        <f aca="false">IF(ISERROR(VLOOKUP($A70,'Import Peak'!$A$3:CS$99,97,FALSE())-VLOOKUP($A70,'Import Peak Change'!$A$106:CS$202,97,FALSE())),0,(VLOOKUP($A70,'Import Peak'!$A$3:CS$99,97,FALSE())-VLOOKUP($A70,'Import Peak Change'!$A$106:CS$202,97,FALSE())))</f>
        <v>0</v>
      </c>
      <c r="CT70" s="193" t="n">
        <f aca="false">IF(ISERROR(VLOOKUP($A70,'Import Peak'!$A$3:CT$99,98,FALSE())-VLOOKUP($A70,'Import Peak Change'!$A$106:CT$202,98,FALSE())),0,(VLOOKUP($A70,'Import Peak'!$A$3:CT$99,98,FALSE())-VLOOKUP($A70,'Import Peak Change'!$A$106:CT$202,98,FALSE())))</f>
        <v>0</v>
      </c>
      <c r="CU70" s="193" t="n">
        <f aca="false">IF(ISERROR(VLOOKUP($A70,'Import Peak'!$A$3:CU$99,99,FALSE())-VLOOKUP($A70,'Import Peak Change'!$A$106:CU$202,99,FALSE())),0,(VLOOKUP($A70,'Import Peak'!$A$3:CU$99,99,FALSE())-VLOOKUP($A70,'Import Peak Change'!$A$106:CU$202,99,FALSE())))</f>
        <v>0</v>
      </c>
      <c r="CV70" s="193" t="n">
        <f aca="false">IF(ISERROR(VLOOKUP($A70,'Import Peak'!$A$3:CV$99,100,FALSE())-VLOOKUP($A70,'Import Peak Change'!$A$106:CV$202,100,FALSE())),0,(VLOOKUP($A70,'Import Peak'!$A$3:CV$99,100,FALSE())-VLOOKUP($A70,'Import Peak Change'!$A$106:CV$202,100,FALSE())))</f>
        <v>0</v>
      </c>
      <c r="CW70" s="193" t="n">
        <f aca="false">IF(ISERROR(VLOOKUP($A70,'Import Peak'!$A$3:CW$99,101,FALSE())-VLOOKUP($A70,'Import Peak Change'!$A$106:CW$202,101,FALSE())),0,(VLOOKUP($A70,'Import Peak'!$A$3:CW$99,101,FALSE())-VLOOKUP($A70,'Import Peak Change'!$A$106:CW$202,101,FALSE())))</f>
        <v>0</v>
      </c>
      <c r="CX70" s="193" t="n">
        <f aca="false">IF(ISERROR(VLOOKUP($A70,'Import Peak'!$A$3:CX$99,102,FALSE())-VLOOKUP($A70,'Import Peak Change'!$A$106:CX$202,102,FALSE())),0,(VLOOKUP($A70,'Import Peak'!$A$3:CX$99,102,FALSE())-VLOOKUP($A70,'Import Peak Change'!$A$106:CX$202,102,FALSE())))</f>
        <v>0</v>
      </c>
      <c r="CY70" s="193" t="n">
        <f aca="false">IF(ISERROR(VLOOKUP($A70,'Import Peak'!$A$3:CY$99,103,FALSE())-VLOOKUP($A70,'Import Peak Change'!$A$106:CY$202,103,FALSE())),0,(VLOOKUP($A70,'Import Peak'!$A$3:CY$99,103,FALSE())-VLOOKUP($A70,'Import Peak Change'!$A$106:CY$202,103,FALSE())))</f>
        <v>0</v>
      </c>
      <c r="CZ70" s="193" t="n">
        <f aca="false">IF(ISERROR(VLOOKUP($A70,'Import Peak'!$A$3:CZ$99,104,FALSE())-VLOOKUP($A70,'Import Peak Change'!$A$106:CZ$202,104,FALSE())),0,(VLOOKUP($A70,'Import Peak'!$A$3:CZ$99,104,FALSE())-VLOOKUP($A70,'Import Peak Change'!$A$106:CZ$202,104,FALSE())))</f>
        <v>0</v>
      </c>
      <c r="DA70" s="193" t="n">
        <f aca="false">IF(ISERROR(VLOOKUP($A70,'Import Peak'!$A$3:DA$99,105,FALSE())-VLOOKUP($A70,'Import Peak Change'!$A$106:DA$202,105,FALSE())),0,(VLOOKUP($A70,'Import Peak'!$A$3:DA$99,105,FALSE())-VLOOKUP($A70,'Import Peak Change'!$A$106:DA$202,105,FALSE())))</f>
        <v>0</v>
      </c>
      <c r="DB70" s="193" t="n">
        <f aca="false">IF(ISERROR(VLOOKUP($A70,'Import Peak'!$A$3:DB$99,106,FALSE())-VLOOKUP($A70,'Import Peak Change'!$A$106:DB$202,106,FALSE())),0,(VLOOKUP($A70,'Import Peak'!$A$3:DB$99,106,FALSE())-VLOOKUP($A70,'Import Peak Change'!$A$106:DB$202,106,FALSE())))</f>
        <v>0</v>
      </c>
      <c r="DC70" s="193" t="n">
        <f aca="false">IF(ISERROR(VLOOKUP($A70,'Import Peak'!$A$3:DC$99,107,FALSE())-VLOOKUP($A70,'Import Peak Change'!$A$106:DC$202,107,FALSE())),0,(VLOOKUP($A70,'Import Peak'!$A$3:DC$99,107,FALSE())-VLOOKUP($A70,'Import Peak Change'!$A$106:DC$202,107,FALSE())))</f>
        <v>0</v>
      </c>
      <c r="DD70" s="193" t="n">
        <f aca="false">IF(ISERROR(VLOOKUP($A70,'Import Peak'!$A$3:DD$99,108,FALSE())-VLOOKUP($A70,'Import Peak Change'!$A$106:DD$202,108,FALSE())),0,(VLOOKUP($A70,'Import Peak'!$A$3:DD$99,108,FALSE())-VLOOKUP($A70,'Import Peak Change'!$A$106:DD$202,108,FALSE())))</f>
        <v>0</v>
      </c>
      <c r="DE70" s="193" t="n">
        <f aca="false">IF(ISERROR(VLOOKUP($A70,'Import Peak'!$A$3:DE$99,109,FALSE())-VLOOKUP($A70,'Import Peak Change'!$A$106:DE$202,109,FALSE())),0,(VLOOKUP($A70,'Import Peak'!$A$3:DE$99,109,FALSE())-VLOOKUP($A70,'Import Peak Change'!$A$106:DE$202,109,FALSE())))</f>
        <v>0</v>
      </c>
      <c r="DF70" s="193" t="n">
        <f aca="false">IF(ISERROR(VLOOKUP($A70,'Import Peak'!$A$3:DF$99,110,FALSE())-VLOOKUP($A70,'Import Peak Change'!$A$106:DF$202,110,FALSE())),0,(VLOOKUP($A70,'Import Peak'!$A$3:DF$99,110,FALSE())-VLOOKUP($A70,'Import Peak Change'!$A$106:DF$202,110,FALSE())))</f>
        <v>0</v>
      </c>
      <c r="DG70" s="193" t="n">
        <f aca="false">IF(ISERROR(VLOOKUP($A70,'Import Peak'!$A$3:DG$99,111,FALSE())-VLOOKUP($A70,'Import Peak Change'!$A$106:DG$202,111,FALSE())),0,(VLOOKUP($A70,'Import Peak'!$A$3:DG$99,111,FALSE())-VLOOKUP($A70,'Import Peak Change'!$A$106:DG$202,111,FALSE())))</f>
        <v>0</v>
      </c>
      <c r="DH70" s="193" t="n">
        <f aca="false">IF(ISERROR(VLOOKUP($A70,'Import Peak'!$A$3:DH$99,112,FALSE())-VLOOKUP($A70,'Import Peak Change'!$A$106:DH$202,112,FALSE())),0,(VLOOKUP($A70,'Import Peak'!$A$3:DH$99,112,FALSE())-VLOOKUP($A70,'Import Peak Change'!$A$106:DH$202,112,FALSE())))</f>
        <v>0</v>
      </c>
      <c r="DI70" s="193" t="n">
        <f aca="false">IF(ISERROR(VLOOKUP($A70,'Import Peak'!$A$3:DI$99,113,FALSE())-VLOOKUP($A70,'Import Peak Change'!$A$106:DI$202,113,FALSE())),0,(VLOOKUP($A70,'Import Peak'!$A$3:DI$99,113,FALSE())-VLOOKUP($A70,'Import Peak Change'!$A$106:DI$202,113,FALSE())))</f>
        <v>0</v>
      </c>
      <c r="DJ70" s="193" t="n">
        <f aca="false">IF(ISERROR(VLOOKUP($A70,'Import Peak'!$A$3:DJ$99,114,FALSE())-VLOOKUP($A70,'Import Peak Change'!$A$106:DJ$202,114,FALSE())),0,(VLOOKUP($A70,'Import Peak'!$A$3:DJ$99,114,FALSE())-VLOOKUP($A70,'Import Peak Change'!$A$106:DJ$202,114,FALSE())))</f>
        <v>0</v>
      </c>
      <c r="DK70" s="193" t="n">
        <f aca="false">IF(ISERROR(VLOOKUP($A70,'Import Peak'!$A$3:DK$99,115,FALSE())-VLOOKUP($A70,'Import Peak Change'!$A$106:DK$202,115,FALSE())),0,(VLOOKUP($A70,'Import Peak'!$A$3:DK$99,115,FALSE())-VLOOKUP($A70,'Import Peak Change'!$A$106:DK$202,115,FALSE())))</f>
        <v>0</v>
      </c>
      <c r="DL70" s="193" t="n">
        <f aca="false">IF(ISERROR(VLOOKUP($A70,'Import Peak'!$A$3:DL$99,116,FALSE())-VLOOKUP($A70,'Import Peak Change'!$A$106:DL$202,116,FALSE())),0,(VLOOKUP($A70,'Import Peak'!$A$3:DL$99,116,FALSE())-VLOOKUP($A70,'Import Peak Change'!$A$106:DL$202,116,FALSE())))</f>
        <v>0</v>
      </c>
      <c r="DM70" s="193" t="n">
        <f aca="false">IF(ISERROR(VLOOKUP($A70,'Import Peak'!$A$3:DM$99,117,FALSE())-VLOOKUP($A70,'Import Peak Change'!$A$106:DM$202,117,FALSE())),0,(VLOOKUP($A70,'Import Peak'!$A$3:DM$99,117,FALSE())-VLOOKUP($A70,'Import Peak Change'!$A$106:DM$202,117,FALSE())))</f>
        <v>0</v>
      </c>
      <c r="DN70" s="193" t="n">
        <f aca="false">IF(ISERROR(VLOOKUP($A70,'Import Peak'!$A$3:DN$99,118,FALSE())-VLOOKUP($A70,'Import Peak Change'!$A$106:DN$202,118,FALSE())),0,(VLOOKUP($A70,'Import Peak'!$A$3:DN$99,118,FALSE())-VLOOKUP($A70,'Import Peak Change'!$A$106:DN$202,118,FALSE())))</f>
        <v>0</v>
      </c>
      <c r="DO70" s="193" t="n">
        <f aca="false">IF(ISERROR(VLOOKUP($A70,'Import Peak'!$A$3:DO$99,119,FALSE())-VLOOKUP($A70,'Import Peak Change'!$A$106:DO$202,119,FALSE())),0,(VLOOKUP($A70,'Import Peak'!$A$3:DO$99,119,FALSE())-VLOOKUP($A70,'Import Peak Change'!$A$106:DO$202,119,FALSE())))</f>
        <v>0</v>
      </c>
      <c r="DP70" s="193" t="n">
        <f aca="false">IF(ISERROR(VLOOKUP($A70,'Import Peak'!$A$3:DP$99,120,FALSE())-VLOOKUP($A70,'Import Peak Change'!$A$106:DP$202,120,FALSE())),0,(VLOOKUP($A70,'Import Peak'!$A$3:DP$99,120,FALSE())-VLOOKUP($A70,'Import Peak Change'!$A$106:DP$202,120,FALSE())))</f>
        <v>0</v>
      </c>
      <c r="DQ70" s="193" t="n">
        <f aca="false">IF(ISERROR(VLOOKUP($A70,'Import Peak'!$A$3:DQ$99,121,FALSE())-VLOOKUP($A70,'Import Peak Change'!$A$106:DQ$202,121,FALSE())),0,(VLOOKUP($A70,'Import Peak'!$A$3:DQ$99,121,FALSE())-VLOOKUP($A70,'Import Peak Change'!$A$106:DQ$202,121,FALSE())))</f>
        <v>0</v>
      </c>
      <c r="DR70" s="193" t="n">
        <f aca="false">IF(ISERROR(VLOOKUP($A70,'Import Peak'!$A$3:DR$99,122,FALSE())-VLOOKUP($A70,'Import Peak Change'!$A$106:DR$202,122,FALSE())),0,(VLOOKUP($A70,'Import Peak'!$A$3:DR$99,122,FALSE())-VLOOKUP($A70,'Import Peak Change'!$A$106:DR$202,122,FALSE())))</f>
        <v>0</v>
      </c>
      <c r="DS70" s="193" t="n">
        <f aca="false">IF(ISERROR(VLOOKUP($A70,'Import Peak'!$A$3:DS$99,123,FALSE())-VLOOKUP($A70,'Import Peak Change'!$A$106:DS$202,123,FALSE())),0,(VLOOKUP($A70,'Import Peak'!$A$3:DS$99,123,FALSE())-VLOOKUP($A70,'Import Peak Change'!$A$106:DS$202,123,FALSE())))</f>
        <v>0</v>
      </c>
      <c r="DT70" s="193" t="n">
        <f aca="false">IF(ISERROR(VLOOKUP($A70,'Import Peak'!$A$3:DT$99,124,FALSE())-VLOOKUP($A70,'Import Peak Change'!$A$106:DT$202,124,FALSE())),0,(VLOOKUP($A70,'Import Peak'!$A$3:DT$99,124,FALSE())-VLOOKUP($A70,'Import Peak Change'!$A$106:DT$202,124,FALSE())))</f>
        <v>0</v>
      </c>
      <c r="DU70" s="193" t="n">
        <f aca="false">IF(ISERROR(VLOOKUP($A70,'Import Peak'!$A$3:DU$99,125,FALSE())-VLOOKUP($A70,'Import Peak Change'!$A$106:DU$202,125,FALSE())),0,(VLOOKUP($A70,'Import Peak'!$A$3:DU$99,125,FALSE())-VLOOKUP($A70,'Import Peak Change'!$A$106:DU$202,125,FALSE())))</f>
        <v>0</v>
      </c>
      <c r="DV70" s="193" t="n">
        <f aca="false">IF(ISERROR(VLOOKUP($A70,'Import Peak'!$A$3:DV$99,126,FALSE())-VLOOKUP($A70,'Import Peak Change'!$A$106:DV$202,126,FALSE())),0,(VLOOKUP($A70,'Import Peak'!$A$3:DV$99,126,FALSE())-VLOOKUP($A70,'Import Peak Change'!$A$106:DV$202,126,FALSE())))</f>
        <v>0</v>
      </c>
      <c r="DW70" s="193" t="n">
        <f aca="false">IF(ISERROR(VLOOKUP($A70,'Import Peak'!$A$3:DW$99,127,FALSE())-VLOOKUP($A70,'Import Peak Change'!$A$106:DW$202,127,FALSE())),0,(VLOOKUP($A70,'Import Peak'!$A$3:DW$99,127,FALSE())-VLOOKUP($A70,'Import Peak Change'!$A$106:DW$202,127,FALSE())))</f>
        <v>0</v>
      </c>
      <c r="DX70" s="193" t="n">
        <f aca="false">IF(ISERROR(VLOOKUP($A70,'Import Peak'!$A$3:DX$99,128,FALSE())-VLOOKUP($A70,'Import Peak Change'!$A$106:DX$202,128,FALSE())),0,(VLOOKUP($A70,'Import Peak'!$A$3:DX$99,128,FALSE())-VLOOKUP($A70,'Import Peak Change'!$A$106:DX$202,128,FALSE())))</f>
        <v>0</v>
      </c>
      <c r="DY70" s="193" t="n">
        <f aca="false">IF(ISERROR(VLOOKUP($A70,'Import Peak'!$A$3:DY$99,129,FALSE())-VLOOKUP($A70,'Import Peak Change'!$A$106:DY$202,129,FALSE())),0,(VLOOKUP($A70,'Import Peak'!$A$3:DY$99,129,FALSE())-VLOOKUP($A70,'Import Peak Change'!$A$106:DY$202,129,FALSE())))</f>
        <v>0</v>
      </c>
      <c r="DZ70" s="193" t="n">
        <f aca="false">IF(ISERROR(VLOOKUP($A70,'Import Peak'!$A$3:DZ$99,130,FALSE())-VLOOKUP($A70,'Import Peak Change'!$A$106:DZ$202,130,FALSE())),0,(VLOOKUP($A70,'Import Peak'!$A$3:DZ$99,130,FALSE())-VLOOKUP($A70,'Import Peak Change'!$A$106:DZ$202,130,FALSE())))</f>
        <v>0</v>
      </c>
      <c r="EA70" s="193" t="n">
        <f aca="false">IF(ISERROR(VLOOKUP($A70,'Import Peak'!$A$3:EA$99,131,FALSE())-VLOOKUP($A70,'Import Peak Change'!$A$106:EA$202,131,FALSE())),0,(VLOOKUP($A70,'Import Peak'!$A$3:EA$99,131,FALSE())-VLOOKUP($A70,'Import Peak Change'!$A$106:EA$202,131,FALSE())))</f>
        <v>0</v>
      </c>
      <c r="EB70" s="193" t="n">
        <f aca="false">IF(ISERROR(VLOOKUP($A70,'Import Peak'!$A$3:EB$99,132,FALSE())-VLOOKUP($A70,'Import Peak Change'!$A$106:EB$202,132,FALSE())),0,(VLOOKUP($A70,'Import Peak'!$A$3:EB$99,132,FALSE())-VLOOKUP($A70,'Import Peak Change'!$A$106:EB$202,132,FALSE())))</f>
        <v>0</v>
      </c>
      <c r="EC70" s="193" t="n">
        <f aca="false">IF(ISERROR(VLOOKUP($A70,'Import Peak'!$A$3:EC$99,133,FALSE())-VLOOKUP($A70,'Import Peak Change'!$A$106:EC$202,133,FALSE())),0,(VLOOKUP($A70,'Import Peak'!$A$3:EC$99,133,FALSE())-VLOOKUP($A70,'Import Peak Change'!$A$106:EC$202,133,FALSE())))</f>
        <v>0</v>
      </c>
      <c r="ED70" s="193" t="n">
        <f aca="false">IF(ISERROR(VLOOKUP($A70,'Import Peak'!$A$3:ED$99,134,FALSE())-VLOOKUP($A70,'Import Peak Change'!$A$106:ED$202,134,FALSE())),0,(VLOOKUP($A70,'Import Peak'!$A$3:ED$99,134,FALSE())-VLOOKUP($A70,'Import Peak Change'!$A$106:ED$202,134,FALSE())))</f>
        <v>0</v>
      </c>
      <c r="EE70" s="193" t="n">
        <f aca="false">IF(ISERROR(VLOOKUP($A70,'Import Peak'!$A$3:EE$99,135,FALSE())-VLOOKUP($A70,'Import Peak Change'!$A$106:EE$202,135,FALSE())),0,(VLOOKUP($A70,'Import Peak'!$A$3:EE$99,135,FALSE())-VLOOKUP($A70,'Import Peak Change'!$A$106:EE$202,135,FALSE())))</f>
        <v>0</v>
      </c>
      <c r="EF70" s="193" t="n">
        <f aca="false">IF(ISERROR(VLOOKUP($A70,'Import Peak'!$A$3:EF$99,136,FALSE())-VLOOKUP($A70,'Import Peak Change'!$A$106:EF$202,136,FALSE())),0,(VLOOKUP($A70,'Import Peak'!$A$3:EF$99,136,FALSE())-VLOOKUP($A70,'Import Peak Change'!$A$106:EF$202,136,FALSE())))</f>
        <v>0</v>
      </c>
      <c r="EG70" s="193" t="n">
        <f aca="false">IF(ISERROR(VLOOKUP($A70,'Import Peak'!$A$3:EG$99,137,FALSE())-VLOOKUP($A70,'Import Peak Change'!$A$106:EG$202,137,FALSE())),0,(VLOOKUP($A70,'Import Peak'!$A$3:EG$99,137,FALSE())-VLOOKUP($A70,'Import Peak Change'!$A$106:EG$202,137,FALSE())))</f>
        <v>0</v>
      </c>
      <c r="EH70" s="193" t="n">
        <f aca="false">IF(ISERROR(VLOOKUP($A70,'Import Peak'!$A$3:EH$99,138,FALSE())-VLOOKUP($A70,'Import Peak Change'!$A$106:EH$202,138,FALSE())),0,(VLOOKUP($A70,'Import Peak'!$A$3:EH$99,138,FALSE())-VLOOKUP($A70,'Import Peak Change'!$A$106:EH$202,138,FALSE())))</f>
        <v>0</v>
      </c>
      <c r="EI70" s="193" t="n">
        <f aca="false">IF(ISERROR(VLOOKUP($A70,'Import Peak'!$A$3:EI$99,139,FALSE())-VLOOKUP($A70,'Import Peak Change'!$A$106:EI$202,139,FALSE())),0,(VLOOKUP($A70,'Import Peak'!$A$3:EI$99,139,FALSE())-VLOOKUP($A70,'Import Peak Change'!$A$106:EI$202,139,FALSE())))</f>
        <v>0</v>
      </c>
      <c r="EJ70" s="193" t="n">
        <f aca="false">IF(ISERROR(VLOOKUP($A70,'Import Peak'!$A$3:EJ$99,140,FALSE())-VLOOKUP($A70,'Import Peak Change'!$A$106:EJ$202,140,FALSE())),0,(VLOOKUP($A70,'Import Peak'!$A$3:EJ$99,140,FALSE())-VLOOKUP($A70,'Import Peak Change'!$A$106:EJ$202,140,FALSE())))</f>
        <v>0</v>
      </c>
      <c r="EK70" s="193" t="n">
        <f aca="false">IF(ISERROR(VLOOKUP($A70,'Import Peak'!$A$3:EK$99,141,FALSE())-VLOOKUP($A70,'Import Peak Change'!$A$106:EK$202,141,FALSE())),0,(VLOOKUP($A70,'Import Peak'!$A$3:EK$99,141,FALSE())-VLOOKUP($A70,'Import Peak Change'!$A$106:EK$202,141,FALSE())))</f>
        <v>0</v>
      </c>
      <c r="EL70" s="193" t="n">
        <f aca="false">IF(ISERROR(VLOOKUP($A70,'Import Peak'!$A$3:EL$99,142,FALSE())-VLOOKUP($A70,'Import Peak Change'!$A$106:EL$202,142,FALSE())),0,(VLOOKUP($A70,'Import Peak'!$A$3:EL$99,142,FALSE())-VLOOKUP($A70,'Import Peak Change'!$A$106:EL$202,142,FALSE())))</f>
        <v>0</v>
      </c>
      <c r="EM70" s="193" t="n">
        <f aca="false">IF(ISERROR(VLOOKUP($A70,'Import Peak'!$A$3:EM$99,143,FALSE())-VLOOKUP($A70,'Import Peak Change'!$A$106:EM$202,143,FALSE())),0,(VLOOKUP($A70,'Import Peak'!$A$3:EM$99,143,FALSE())-VLOOKUP($A70,'Import Peak Change'!$A$106:EM$202,143,FALSE())))</f>
        <v>0</v>
      </c>
      <c r="EN70" s="193" t="n">
        <f aca="false">IF(ISERROR(VLOOKUP($A70,'Import Peak'!$A$3:EN$99,144,FALSE())-VLOOKUP($A70,'Import Peak Change'!$A$106:EN$202,144,FALSE())),0,(VLOOKUP($A70,'Import Peak'!$A$3:EN$99,144,FALSE())-VLOOKUP($A70,'Import Peak Change'!$A$106:EN$202,144,FALSE())))</f>
        <v>0</v>
      </c>
      <c r="EO70" s="193" t="n">
        <f aca="false">IF(ISERROR(VLOOKUP($A70,'Import Peak'!$A$3:EO$99,145,FALSE())-VLOOKUP($A70,'Import Peak Change'!$A$106:EO$202,145,FALSE())),0,(VLOOKUP($A70,'Import Peak'!$A$3:EO$99,145,FALSE())-VLOOKUP($A70,'Import Peak Change'!$A$106:EO$202,145,FALSE())))</f>
        <v>0</v>
      </c>
      <c r="EP70" s="193" t="n">
        <f aca="false">IF(ISERROR(VLOOKUP($A70,'Import Peak'!$A$3:EP$99,146,FALSE())-VLOOKUP($A70,'Import Peak Change'!$A$106:EP$202,146,FALSE())),0,(VLOOKUP($A70,'Import Peak'!$A$3:EP$99,146,FALSE())-VLOOKUP($A70,'Import Peak Change'!$A$106:EP$202,146,FALSE())))</f>
        <v>0</v>
      </c>
      <c r="EQ70" s="193" t="n">
        <f aca="false">IF(ISERROR(VLOOKUP($A70,'Import Peak'!$A$3:EQ$99,147,FALSE())-VLOOKUP($A70,'Import Peak Change'!$A$106:EQ$202,147,FALSE())),0,(VLOOKUP($A70,'Import Peak'!$A$3:EQ$99,147,FALSE())-VLOOKUP($A70,'Import Peak Change'!$A$106:EQ$202,147,FALSE())))</f>
        <v>0</v>
      </c>
      <c r="ER70" s="193" t="n">
        <f aca="false">IF(ISERROR(VLOOKUP($A70,'Import Peak'!$A$3:ER$99,148,FALSE())-VLOOKUP($A70,'Import Peak Change'!$A$106:ER$202,148,FALSE())),0,(VLOOKUP($A70,'Import Peak'!$A$3:ER$99,148,FALSE())-VLOOKUP($A70,'Import Peak Change'!$A$106:ER$202,148,FALSE())))</f>
        <v>0</v>
      </c>
      <c r="ES70" s="193" t="n">
        <f aca="false">IF(ISERROR(VLOOKUP($A70,'Import Peak'!$A$3:ES$99,149,FALSE())-VLOOKUP($A70,'Import Peak Change'!$A$106:ES$202,149,FALSE())),0,(VLOOKUP($A70,'Import Peak'!$A$3:ES$99,149,FALSE())-VLOOKUP($A70,'Import Peak Change'!$A$106:ES$202,149,FALSE())))</f>
        <v>0</v>
      </c>
      <c r="ET70" s="193" t="n">
        <f aca="false">IF(ISERROR(VLOOKUP($A70,'Import Peak'!$A$3:ET$99,150,FALSE())-VLOOKUP($A70,'Import Peak Change'!$A$106:ET$202,150,FALSE())),0,(VLOOKUP($A70,'Import Peak'!$A$3:ET$99,150,FALSE())-VLOOKUP($A70,'Import Peak Change'!$A$106:ET$202,150,FALSE())))</f>
        <v>0</v>
      </c>
      <c r="EU70" s="193" t="n">
        <f aca="false">IF(ISERROR(VLOOKUP($A70,'Import Peak'!$A$3:EU$99,151,FALSE())-VLOOKUP($A70,'Import Peak Change'!$A$106:EU$202,151,FALSE())),0,(VLOOKUP($A70,'Import Peak'!$A$3:EU$99,151,FALSE())-VLOOKUP($A70,'Import Peak Change'!$A$106:EU$202,151,FALSE())))</f>
        <v>0</v>
      </c>
      <c r="EV70" s="193" t="n">
        <f aca="false">IF(ISERROR(VLOOKUP($A70,'Import Peak'!$A$3:EV$99,152,FALSE())-VLOOKUP($A70,'Import Peak Change'!$A$106:EV$202,152,FALSE())),0,(VLOOKUP($A70,'Import Peak'!$A$3:EV$99,152,FALSE())-VLOOKUP($A70,'Import Peak Change'!$A$106:EV$202,152,FALSE())))</f>
        <v>0</v>
      </c>
      <c r="EW70" s="193" t="n">
        <f aca="false">IF(ISERROR(VLOOKUP($A70,'Import Peak'!$A$3:EW$99,153,FALSE())-VLOOKUP($A70,'Import Peak Change'!$A$106:EW$202,153,FALSE())),0,(VLOOKUP($A70,'Import Peak'!$A$3:EW$99,153,FALSE())-VLOOKUP($A70,'Import Peak Change'!$A$106:EW$202,153,FALSE())))</f>
        <v>0</v>
      </c>
      <c r="EX70" s="193" t="n">
        <f aca="false">IF(ISERROR(VLOOKUP($A70,'Import Peak'!$A$3:EX$99,154,FALSE())-VLOOKUP($A70,'Import Peak Change'!$A$106:EX$202,154,FALSE())),0,(VLOOKUP($A70,'Import Peak'!$A$3:EX$99,154,FALSE())-VLOOKUP($A70,'Import Peak Change'!$A$106:EX$202,154,FALSE())))</f>
        <v>0</v>
      </c>
      <c r="EY70" s="193" t="n">
        <f aca="false">IF(ISERROR(VLOOKUP($A70,'Import Peak'!$A$3:EY$99,155,FALSE())-VLOOKUP($A70,'Import Peak Change'!$A$106:EY$202,155,FALSE())),0,(VLOOKUP($A70,'Import Peak'!$A$3:EY$99,155,FALSE())-VLOOKUP($A70,'Import Peak Change'!$A$106:EY$202,155,FALSE())))</f>
        <v>0</v>
      </c>
      <c r="EZ70" s="193" t="n">
        <f aca="false">IF(ISERROR(VLOOKUP($A70,'Import Peak'!$A$3:EZ$99,156,FALSE())-VLOOKUP($A70,'Import Peak Change'!$A$106:EZ$202,156,FALSE())),0,(VLOOKUP($A70,'Import Peak'!$A$3:EZ$99,156,FALSE())-VLOOKUP($A70,'Import Peak Change'!$A$106:EZ$202,156,FALSE())))</f>
        <v>0</v>
      </c>
      <c r="FA70" s="193" t="n">
        <f aca="false">IF(ISERROR(VLOOKUP($A70,'Import Peak'!$A$3:FA$99,157,FALSE())-VLOOKUP($A70,'Import Peak Change'!$A$106:FA$202,157,FALSE())),0,(VLOOKUP($A70,'Import Peak'!$A$3:FA$99,157,FALSE())-VLOOKUP($A70,'Import Peak Change'!$A$106:FA$202,157,FALSE())))</f>
        <v>0</v>
      </c>
      <c r="FB70" s="193" t="n">
        <f aca="false">IF(ISERROR(VLOOKUP($A70,'Import Peak'!$A$3:FB$99,158,FALSE())-VLOOKUP($A70,'Import Peak Change'!$A$106:FB$202,158,FALSE())),0,(VLOOKUP($A70,'Import Peak'!$A$3:FB$99,158,FALSE())-VLOOKUP($A70,'Import Peak Change'!$A$106:FB$202,158,FALSE())))</f>
        <v>0</v>
      </c>
      <c r="FC70" s="193" t="n">
        <f aca="false">IF(ISERROR(VLOOKUP($A70,'Import Peak'!$A$3:FC$99,159,FALSE())-VLOOKUP($A70,'Import Peak Change'!$A$106:FC$202,159,FALSE())),0,(VLOOKUP($A70,'Import Peak'!$A$3:FC$99,159,FALSE())-VLOOKUP($A70,'Import Peak Change'!$A$106:FC$202,159,FALSE())))</f>
        <v>0</v>
      </c>
      <c r="FD70" s="193" t="n">
        <f aca="false">IF(ISERROR(VLOOKUP($A70,'Import Peak'!$A$3:FD$99,160,FALSE())-VLOOKUP($A70,'Import Peak Change'!$A$106:FD$202,160,FALSE())),0,(VLOOKUP($A70,'Import Peak'!$A$3:FD$99,160,FALSE())-VLOOKUP($A70,'Import Peak Change'!$A$106:FD$202,160,FALSE())))</f>
        <v>0</v>
      </c>
      <c r="FE70" s="193" t="n">
        <f aca="false">IF(ISERROR(VLOOKUP($A70,'Import Peak'!$A$3:FE$99,161,FALSE())-VLOOKUP($A70,'Import Peak Change'!$A$106:FE$202,161,FALSE())),0,(VLOOKUP($A70,'Import Peak'!$A$3:FE$99,161,FALSE())-VLOOKUP($A70,'Import Peak Change'!$A$106:FE$202,161,FALSE())))</f>
        <v>0</v>
      </c>
      <c r="FF70" s="193" t="n">
        <f aca="false">IF(ISERROR(VLOOKUP($A70,'Import Peak'!$A$3:FF$99,162,FALSE())-VLOOKUP($A70,'Import Peak Change'!$A$106:FF$202,162,FALSE())),0,(VLOOKUP($A70,'Import Peak'!$A$3:FF$99,162,FALSE())-VLOOKUP($A70,'Import Peak Change'!$A$106:FF$202,162,FALSE())))</f>
        <v>0</v>
      </c>
      <c r="FG70" s="193" t="n">
        <f aca="false">IF(ISERROR(VLOOKUP($A70,'Import Peak'!$A$3:FG$99,163,FALSE())-VLOOKUP($A70,'Import Peak Change'!$A$106:FG$202,163,FALSE())),0,(VLOOKUP($A70,'Import Peak'!$A$3:FG$99,163,FALSE())-VLOOKUP($A70,'Import Peak Change'!$A$106:FG$202,163,FALSE())))</f>
        <v>0</v>
      </c>
      <c r="FH70" s="193" t="n">
        <f aca="false">IF(ISERROR(VLOOKUP($A70,'Import Peak'!$A$3:FH$99,164,FALSE())-VLOOKUP($A70,'Import Peak Change'!$A$106:FH$202,164,FALSE())),0,(VLOOKUP($A70,'Import Peak'!$A$3:FH$99,164,FALSE())-VLOOKUP($A70,'Import Peak Change'!$A$106:FH$202,164,FALSE())))</f>
        <v>0</v>
      </c>
      <c r="FI70" s="193" t="n">
        <f aca="false">IF(ISERROR(VLOOKUP($A70,'Import Peak'!$A$3:FI$99,165,FALSE())-VLOOKUP($A70,'Import Peak Change'!$A$106:FI$202,165,FALSE())),0,(VLOOKUP($A70,'Import Peak'!$A$3:FI$99,165,FALSE())-VLOOKUP($A70,'Import Peak Change'!$A$106:FI$202,165,FALSE())))</f>
        <v>0</v>
      </c>
      <c r="FJ70" s="193" t="n">
        <f aca="false">IF(ISERROR(VLOOKUP($A70,'Import Peak'!$A$3:FJ$99,166,FALSE())-VLOOKUP($A70,'Import Peak Change'!$A$106:FJ$202,166,FALSE())),0,(VLOOKUP($A70,'Import Peak'!$A$3:FJ$99,166,FALSE())-VLOOKUP($A70,'Import Peak Change'!$A$106:FJ$202,166,FALSE())))</f>
        <v>0</v>
      </c>
      <c r="FK70" s="193" t="n">
        <f aca="false">IF(ISERROR(VLOOKUP($A70,'Import Peak'!$A$3:FK$99,167,FALSE())-VLOOKUP($A70,'Import Peak Change'!$A$106:FK$202,167,FALSE())),0,(VLOOKUP($A70,'Import Peak'!$A$3:FK$99,167,FALSE())-VLOOKUP($A70,'Import Peak Change'!$A$106:FK$202,167,FALSE())))</f>
        <v>0</v>
      </c>
      <c r="FL70" s="193" t="n">
        <f aca="false">IF(ISERROR(VLOOKUP($A70,'Import Peak'!$A$3:FL$99,168,FALSE())-VLOOKUP($A70,'Import Peak Change'!$A$106:FL$202,168,FALSE())),0,(VLOOKUP($A70,'Import Peak'!$A$3:FL$99,168,FALSE())-VLOOKUP($A70,'Import Peak Change'!$A$106:FL$202,168,FALSE())))</f>
        <v>0</v>
      </c>
      <c r="FM70" s="193" t="n">
        <f aca="false">IF(ISERROR(VLOOKUP($A70,'Import Peak'!$A$3:FM$99,169,FALSE())-VLOOKUP($A70,'Import Peak Change'!$A$106:FM$202,169,FALSE())),0,(VLOOKUP($A70,'Import Peak'!$A$3:FM$99,169,FALSE())-VLOOKUP($A70,'Import Peak Change'!$A$106:FM$202,169,FALSE())))</f>
        <v>0</v>
      </c>
      <c r="FN70" s="193" t="n">
        <f aca="false">IF(ISERROR(VLOOKUP($A70,'Import Peak'!$A$3:FN$99,170,FALSE())-VLOOKUP($A70,'Import Peak Change'!$A$106:FN$202,170,FALSE())),0,(VLOOKUP($A70,'Import Peak'!$A$3:FN$99,170,FALSE())-VLOOKUP($A70,'Import Peak Change'!$A$106:FN$202,170,FALSE())))</f>
        <v>0</v>
      </c>
      <c r="FO70" s="193" t="n">
        <f aca="false">IF(ISERROR(VLOOKUP($A70,'Import Peak'!$A$3:FO$99,171,FALSE())-VLOOKUP($A70,'Import Peak Change'!$A$106:FO$202,171,FALSE())),0,(VLOOKUP($A70,'Import Peak'!$A$3:FO$99,171,FALSE())-VLOOKUP($A70,'Import Peak Change'!$A$106:FO$202,171,FALSE())))</f>
        <v>0</v>
      </c>
      <c r="FP70" s="193" t="n">
        <f aca="false">IF(ISERROR(VLOOKUP($A70,'Import Peak'!$A$3:FP$99,172,FALSE())-VLOOKUP($A70,'Import Peak Change'!$A$106:FP$202,172,FALSE())),0,(VLOOKUP($A70,'Import Peak'!$A$3:FP$99,172,FALSE())-VLOOKUP($A70,'Import Peak Change'!$A$106:FP$202,172,FALSE())))</f>
        <v>0</v>
      </c>
      <c r="FQ70" s="193" t="n">
        <f aca="false">IF(ISERROR(VLOOKUP($A70,'Import Peak'!$A$3:FQ$99,173,FALSE())-VLOOKUP($A70,'Import Peak Change'!$A$106:FQ$202,173,FALSE())),0,(VLOOKUP($A70,'Import Peak'!$A$3:FQ$99,173,FALSE())-VLOOKUP($A70,'Import Peak Change'!$A$106:FQ$202,173,FALSE())))</f>
        <v>0</v>
      </c>
      <c r="FR70" s="193" t="n">
        <f aca="false">IF(ISERROR(VLOOKUP($A70,'Import Peak'!$A$3:FR$99,174,FALSE())-VLOOKUP($A70,'Import Peak Change'!$A$106:FR$202,174,FALSE())),0,(VLOOKUP($A70,'Import Peak'!$A$3:FR$99,174,FALSE())-VLOOKUP($A70,'Import Peak Change'!$A$106:FR$202,174,FALSE())))</f>
        <v>0</v>
      </c>
      <c r="FS70" s="193" t="n">
        <f aca="false">IF(ISERROR(VLOOKUP($A70,'Import Peak'!$A$3:FS$99,175,FALSE())-VLOOKUP($A70,'Import Peak Change'!$A$106:FS$202,175,FALSE())),0,(VLOOKUP($A70,'Import Peak'!$A$3:FS$99,175,FALSE())-VLOOKUP($A70,'Import Peak Change'!$A$106:FS$202,175,FALSE())))</f>
        <v>0</v>
      </c>
      <c r="FT70" s="193" t="n">
        <f aca="false">IF(ISERROR(VLOOKUP($A70,'Import Peak'!$A$3:FT$99,176,FALSE())-VLOOKUP($A70,'Import Peak Change'!$A$106:FT$202,176,FALSE())),0,(VLOOKUP($A70,'Import Peak'!$A$3:FT$99,176,FALSE())-VLOOKUP($A70,'Import Peak Change'!$A$106:FT$202,176,FALSE())))</f>
        <v>0</v>
      </c>
      <c r="FU70" s="193" t="n">
        <f aca="false">IF(ISERROR(VLOOKUP($A70,'Import Peak'!$A$3:FU$99,177,FALSE())-VLOOKUP($A70,'Import Peak Change'!$A$106:FU$202,177,FALSE())),0,(VLOOKUP($A70,'Import Peak'!$A$3:FU$99,177,FALSE())-VLOOKUP($A70,'Import Peak Change'!$A$106:FU$202,177,FALSE())))</f>
        <v>0</v>
      </c>
      <c r="FV70" s="193" t="n">
        <f aca="false">IF(ISERROR(VLOOKUP($A70,'Import Peak'!$A$3:FV$99,178,FALSE())-VLOOKUP($A70,'Import Peak Change'!$A$106:FV$202,178,FALSE())),0,(VLOOKUP($A70,'Import Peak'!$A$3:FV$99,178,FALSE())-VLOOKUP($A70,'Import Peak Change'!$A$106:FV$202,178,FALSE())))</f>
        <v>0</v>
      </c>
      <c r="FW70" s="193" t="n">
        <f aca="false">IF(ISERROR(VLOOKUP($A70,'Import Peak'!$A$3:FW$99,179,FALSE())-VLOOKUP($A70,'Import Peak Change'!$A$106:FW$202,179,FALSE())),0,(VLOOKUP($A70,'Import Peak'!$A$3:FW$99,179,FALSE())-VLOOKUP($A70,'Import Peak Change'!$A$106:FW$202,179,FALSE())))</f>
        <v>0</v>
      </c>
      <c r="FX70" s="193" t="n">
        <f aca="false">IF(ISERROR(VLOOKUP($A70,'Import Peak'!$A$3:FX$99,180,FALSE())-VLOOKUP($A70,'Import Peak Change'!$A$106:FX$202,180,FALSE())),0,(VLOOKUP($A70,'Import Peak'!$A$3:FX$99,180,FALSE())-VLOOKUP($A70,'Import Peak Change'!$A$106:FX$202,180,FALSE())))</f>
        <v>0</v>
      </c>
      <c r="FY70" s="193" t="n">
        <f aca="false">IF(ISERROR(VLOOKUP($A70,'Import Peak'!$A$3:FY$99,181,FALSE())-VLOOKUP($A70,'Import Peak Change'!$A$106:FY$202,181,FALSE())),0,(VLOOKUP($A70,'Import Peak'!$A$3:FY$99,181,FALSE())-VLOOKUP($A70,'Import Peak Change'!$A$106:FY$202,181,FALSE())))</f>
        <v>0</v>
      </c>
      <c r="FZ70" s="193" t="n">
        <f aca="false">IF(ISERROR(VLOOKUP($A70,'Import Peak'!$A$3:FZ$99,182,FALSE())-VLOOKUP($A70,'Import Peak Change'!$A$106:FZ$202,182,FALSE())),0,(VLOOKUP($A70,'Import Peak'!$A$3:FZ$99,182,FALSE())-VLOOKUP($A70,'Import Peak Change'!$A$106:FZ$202,182,FALSE())))</f>
        <v>0</v>
      </c>
      <c r="GA70" s="193" t="n">
        <f aca="false">IF(ISERROR(VLOOKUP($A70,'Import Peak'!$A$3:GA$99,183,FALSE())-VLOOKUP($A70,'Import Peak Change'!$A$106:GA$202,183,FALSE())),0,(VLOOKUP($A70,'Import Peak'!$A$3:GA$99,183,FALSE())-VLOOKUP($A70,'Import Peak Change'!$A$106:GA$202,183,FALSE())))</f>
        <v>0</v>
      </c>
      <c r="GB70" s="193" t="n">
        <f aca="false">IF(ISERROR(VLOOKUP($A70,'Import Peak'!$A$3:GB$99,184,FALSE())-VLOOKUP($A70,'Import Peak Change'!$A$106:GB$202,184,FALSE())),0,(VLOOKUP($A70,'Import Peak'!$A$3:GB$99,184,FALSE())-VLOOKUP($A70,'Import Peak Change'!$A$106:GB$202,184,FALSE())))</f>
        <v>0</v>
      </c>
      <c r="GC70" s="193" t="n">
        <f aca="false">IF(ISERROR(VLOOKUP($A70,'Import Peak'!$A$3:GC$99,185,FALSE())-VLOOKUP($A70,'Import Peak Change'!$A$106:GC$202,185,FALSE())),0,(VLOOKUP($A70,'Import Peak'!$A$3:GC$99,185,FALSE())-VLOOKUP($A70,'Import Peak Change'!$A$106:GC$202,185,FALSE())))</f>
        <v>0</v>
      </c>
      <c r="GD70" s="193" t="n">
        <f aca="false">IF(ISERROR(VLOOKUP($A70,'Import Peak'!$A$3:GD$99,186,FALSE())-VLOOKUP($A70,'Import Peak Change'!$A$106:GD$202,186,FALSE())),0,(VLOOKUP($A70,'Import Peak'!$A$3:GD$99,186,FALSE())-VLOOKUP($A70,'Import Peak Change'!$A$106:GD$202,186,FALSE())))</f>
        <v>0</v>
      </c>
      <c r="GE70" s="193" t="n">
        <f aca="false">IF(ISERROR(VLOOKUP($A70,'Import Peak'!$A$3:GE$99,187,FALSE())-VLOOKUP($A70,'Import Peak Change'!$A$106:GE$202,187,FALSE())),0,(VLOOKUP($A70,'Import Peak'!$A$3:GE$99,187,FALSE())-VLOOKUP($A70,'Import Peak Change'!$A$106:GE$202,187,FALSE())))</f>
        <v>0</v>
      </c>
      <c r="GF70" s="193" t="n">
        <f aca="false">IF(ISERROR(VLOOKUP($A70,'Import Peak'!$A$3:GF$99,188,FALSE())-VLOOKUP($A70,'Import Peak Change'!$A$106:GF$202,188,FALSE())),0,(VLOOKUP($A70,'Import Peak'!$A$3:GF$99,188,FALSE())-VLOOKUP($A70,'Import Peak Change'!$A$106:GF$202,188,FALSE())))</f>
        <v>0</v>
      </c>
      <c r="GG70" s="193" t="n">
        <f aca="false">IF(ISERROR(VLOOKUP($A70,'Import Peak'!$A$3:GG$99,189,FALSE())-VLOOKUP($A70,'Import Peak Change'!$A$106:GG$202,189,FALSE())),0,(VLOOKUP($A70,'Import Peak'!$A$3:GG$99,189,FALSE())-VLOOKUP($A70,'Import Peak Change'!$A$106:GG$202,189,FALSE())))</f>
        <v>0</v>
      </c>
      <c r="GH70" s="193" t="n">
        <f aca="false">IF(ISERROR(VLOOKUP($A70,'Import Peak'!$A$3:GH$99,190,FALSE())-VLOOKUP($A70,'Import Peak Change'!$A$106:GH$202,190,FALSE())),0,(VLOOKUP($A70,'Import Peak'!$A$3:GH$99,190,FALSE())-VLOOKUP($A70,'Import Peak Change'!$A$106:GH$202,190,FALSE())))</f>
        <v>0</v>
      </c>
      <c r="GI70" s="193" t="n">
        <f aca="false">IF(ISERROR(VLOOKUP($A70,'Import Peak'!$A$3:GI$99,191,FALSE())-VLOOKUP($A70,'Import Peak Change'!$A$106:GI$202,191,FALSE())),0,(VLOOKUP($A70,'Import Peak'!$A$3:GI$99,191,FALSE())-VLOOKUP($A70,'Import Peak Change'!$A$106:GI$202,191,FALSE())))</f>
        <v>0</v>
      </c>
      <c r="GJ70" s="193" t="n">
        <f aca="false">IF(ISERROR(VLOOKUP($A70,'Import Peak'!$A$3:GJ$99,192,FALSE())-VLOOKUP($A70,'Import Peak Change'!$A$106:GJ$202,192,FALSE())),0,(VLOOKUP($A70,'Import Peak'!$A$3:GJ$99,192,FALSE())-VLOOKUP($A70,'Import Peak Change'!$A$106:GJ$202,192,FALSE())))</f>
        <v>0</v>
      </c>
      <c r="GK70" s="193" t="n">
        <f aca="false">IF(ISERROR(VLOOKUP($A70,'Import Peak'!$A$3:GK$99,193,FALSE())-VLOOKUP($A70,'Import Peak Change'!$A$106:GK$202,193,FALSE())),0,(VLOOKUP($A70,'Import Peak'!$A$3:GK$99,193,FALSE())-VLOOKUP($A70,'Import Peak Change'!$A$106:GK$202,193,FALSE())))</f>
        <v>0</v>
      </c>
      <c r="GL70" s="193" t="n">
        <f aca="false">IF(ISERROR(VLOOKUP($A70,'Import Peak'!$A$3:GL$99,194,FALSE())-VLOOKUP($A70,'Import Peak Change'!$A$106:GL$202,194,FALSE())),0,(VLOOKUP($A70,'Import Peak'!$A$3:GL$99,194,FALSE())-VLOOKUP($A70,'Import Peak Change'!$A$106:GL$202,194,FALSE())))</f>
        <v>0</v>
      </c>
      <c r="GM70" s="193" t="n">
        <f aca="false">IF(ISERROR(VLOOKUP($A70,'Import Peak'!$A$3:GM$99,195,FALSE())-VLOOKUP($A70,'Import Peak Change'!$A$106:GM$202,195,FALSE())),0,(VLOOKUP($A70,'Import Peak'!$A$3:GM$99,195,FALSE())-VLOOKUP($A70,'Import Peak Change'!$A$106:GM$202,195,FALSE())))</f>
        <v>0</v>
      </c>
      <c r="GN70" s="193" t="n">
        <f aca="false">IF(ISERROR(VLOOKUP($A70,'Import Peak'!$A$3:GN$99,196,FALSE())-VLOOKUP($A70,'Import Peak Change'!$A$106:GN$202,196,FALSE())),0,(VLOOKUP($A70,'Import Peak'!$A$3:GN$99,196,FALSE())-VLOOKUP($A70,'Import Peak Change'!$A$106:GN$202,196,FALSE())))</f>
        <v>0</v>
      </c>
      <c r="GO70" s="193" t="n">
        <f aca="false">IF(ISERROR(VLOOKUP($A70,'Import Peak'!$A$3:GO$99,197,FALSE())-VLOOKUP($A70,'Import Peak Change'!$A$106:GO$202,197,FALSE())),0,(VLOOKUP($A70,'Import Peak'!$A$3:GO$99,197,FALSE())-VLOOKUP($A70,'Import Peak Change'!$A$106:GO$202,197,FALSE())))</f>
        <v>0</v>
      </c>
      <c r="GP70" s="193" t="n">
        <f aca="false">IF(ISERROR(VLOOKUP($A70,'Import Peak'!$A$3:GP$99,198,FALSE())-VLOOKUP($A70,'Import Peak Change'!$A$106:GP$202,198,FALSE())),0,(VLOOKUP($A70,'Import Peak'!$A$3:GP$99,198,FALSE())-VLOOKUP($A70,'Import Peak Change'!$A$106:GP$202,198,FALSE())))</f>
        <v>0</v>
      </c>
      <c r="GQ70" s="193" t="n">
        <f aca="false">IF(ISERROR(VLOOKUP($A70,'Import Peak'!$A$3:GQ$99,199,FALSE())-VLOOKUP($A70,'Import Peak Change'!$A$106:GQ$202,199,FALSE())),0,(VLOOKUP($A70,'Import Peak'!$A$3:GQ$99,199,FALSE())-VLOOKUP($A70,'Import Peak Change'!$A$106:GQ$202,199,FALSE())))</f>
        <v>0</v>
      </c>
      <c r="GR70" s="193" t="n">
        <f aca="false">IF(ISERROR(VLOOKUP($A70,'Import Peak'!$A$3:GR$99,200,FALSE())-VLOOKUP($A70,'Import Peak Change'!$A$106:GR$202,200,FALSE())),0,(VLOOKUP($A70,'Import Peak'!$A$3:GR$99,200,FALSE())-VLOOKUP($A70,'Import Peak Change'!$A$106:GR$202,200,FALSE())))</f>
        <v>0</v>
      </c>
      <c r="GS70" s="193" t="n">
        <f aca="false">IF(ISERROR(VLOOKUP($A70,'Import Peak'!$A$3:GS$99,201,FALSE())-VLOOKUP($A70,'Import Peak Change'!$A$106:GS$202,201,FALSE())),0,(VLOOKUP($A70,'Import Peak'!$A$3:GS$99,201,FALSE())-VLOOKUP($A70,'Import Peak Change'!$A$106:GS$202,201,FALSE())))</f>
        <v>0</v>
      </c>
      <c r="GT70" s="193" t="n">
        <f aca="false">IF(ISERROR(VLOOKUP($A70,'Import Peak'!$A$3:GT$99,202,FALSE())-VLOOKUP($A70,'Import Peak Change'!$A$106:GT$202,202,FALSE())),0,(VLOOKUP($A70,'Import Peak'!$A$3:GT$99,202,FALSE())-VLOOKUP($A70,'Import Peak Change'!$A$106:GT$202,202,FALSE())))</f>
        <v>0</v>
      </c>
      <c r="GU70" s="193" t="n">
        <f aca="false">IF(ISERROR(VLOOKUP($A70,'Import Peak'!$A$3:GU$99,203,FALSE())-VLOOKUP($A70,'Import Peak Change'!$A$106:GU$202,203,FALSE())),0,(VLOOKUP($A70,'Import Peak'!$A$3:GU$99,203,FALSE())-VLOOKUP($A70,'Import Peak Change'!$A$106:GU$202,203,FALSE())))</f>
        <v>0</v>
      </c>
      <c r="GV70" s="193" t="n">
        <f aca="false">IF(ISERROR(VLOOKUP($A70,'Import Peak'!$A$3:GV$99,204,FALSE())-VLOOKUP($A70,'Import Peak Change'!$A$106:GV$202,204,FALSE())),0,(VLOOKUP($A70,'Import Peak'!$A$3:GV$99,204,FALSE())-VLOOKUP($A70,'Import Peak Change'!$A$106:GV$202,204,FALSE())))</f>
        <v>0</v>
      </c>
      <c r="GW70" s="193" t="n">
        <f aca="false">IF(ISERROR(VLOOKUP($A70,'Import Peak'!$A$3:GW$99,205,FALSE())-VLOOKUP($A70,'Import Peak Change'!$A$106:GW$202,205,FALSE())),0,(VLOOKUP($A70,'Import Peak'!$A$3:GW$99,205,FALSE())-VLOOKUP($A70,'Import Peak Change'!$A$106:GW$202,205,FALSE())))</f>
        <v>0</v>
      </c>
      <c r="GX70" s="193" t="n">
        <f aca="false">IF(ISERROR(VLOOKUP($A70,'Import Peak'!$A$3:GX$99,206,FALSE())-VLOOKUP($A70,'Import Peak Change'!$A$106:GX$202,206,FALSE())),0,(VLOOKUP($A70,'Import Peak'!$A$3:GX$99,206,FALSE())-VLOOKUP($A70,'Import Peak Change'!$A$106:GX$202,206,FALSE())))</f>
        <v>0</v>
      </c>
      <c r="GY70" s="193" t="n">
        <f aca="false">IF(ISERROR(VLOOKUP($A70,'Import Peak'!$A$3:GY$99,207,FALSE())-VLOOKUP($A70,'Import Peak Change'!$A$106:GY$202,207,FALSE())),0,(VLOOKUP($A70,'Import Peak'!$A$3:GY$99,207,FALSE())-VLOOKUP($A70,'Import Peak Change'!$A$106:GY$202,207,FALSE())))</f>
        <v>0</v>
      </c>
      <c r="GZ70" s="193" t="n">
        <f aca="false">IF(ISERROR(VLOOKUP($A70,'Import Peak'!$A$3:GZ$99,208,FALSE())-VLOOKUP($A70,'Import Peak Change'!$A$106:GZ$202,208,FALSE())),0,(VLOOKUP($A70,'Import Peak'!$A$3:GZ$99,208,FALSE())-VLOOKUP($A70,'Import Peak Change'!$A$106:GZ$202,208,FALSE())))</f>
        <v>0</v>
      </c>
      <c r="HA70" s="193" t="n">
        <f aca="false">IF(ISERROR(VLOOKUP($A70,'Import Peak'!$A$3:HA$99,209,FALSE())-VLOOKUP($A70,'Import Peak Change'!$A$106:HA$202,209,FALSE())),0,(VLOOKUP($A70,'Import Peak'!$A$3:HA$99,209,FALSE())-VLOOKUP($A70,'Import Peak Change'!$A$106:HA$202,209,FALSE())))</f>
        <v>0</v>
      </c>
      <c r="HB70" s="193" t="n">
        <f aca="false">IF(ISERROR(VLOOKUP($A70,'Import Peak'!$A$3:HB$99,210,FALSE())-VLOOKUP($A70,'Import Peak Change'!$A$106:HB$202,210,FALSE())),0,(VLOOKUP($A70,'Import Peak'!$A$3:HB$99,210,FALSE())-VLOOKUP($A70,'Import Peak Change'!$A$106:HB$202,210,FALSE())))</f>
        <v>0</v>
      </c>
      <c r="HC70" s="193" t="n">
        <f aca="false">IF(ISERROR(VLOOKUP($A70,'Import Peak'!$A$3:HC$99,211,FALSE())-VLOOKUP($A70,'Import Peak Change'!$A$106:HC$202,211,FALSE())),0,(VLOOKUP($A70,'Import Peak'!$A$3:HC$99,211,FALSE())-VLOOKUP($A70,'Import Peak Change'!$A$106:HC$202,211,FALSE())))</f>
        <v>0</v>
      </c>
      <c r="HD70" s="193" t="n">
        <f aca="false">IF(ISERROR(VLOOKUP($A70,'Import Peak'!$A$3:HD$99,212,FALSE())-VLOOKUP($A70,'Import Peak Change'!$A$106:HD$202,212,FALSE())),0,(VLOOKUP($A70,'Import Peak'!$A$3:HD$99,212,FALSE())-VLOOKUP($A70,'Import Peak Change'!$A$106:HD$202,212,FALSE())))</f>
        <v>0</v>
      </c>
      <c r="HE70" s="193" t="n">
        <f aca="false">IF(ISERROR(VLOOKUP($A70,'Import Peak'!$A$3:HE$99,213,FALSE())-VLOOKUP($A70,'Import Peak Change'!$A$106:HE$202,213,FALSE())),0,(VLOOKUP($A70,'Import Peak'!$A$3:HE$99,213,FALSE())-VLOOKUP($A70,'Import Peak Change'!$A$106:HE$202,213,FALSE())))</f>
        <v>0</v>
      </c>
      <c r="HF70" s="193" t="n">
        <f aca="false">IF(ISERROR(VLOOKUP($A70,'Import Peak'!$A$3:HF$99,214,FALSE())-VLOOKUP($A70,'Import Peak Change'!$A$106:HF$202,214,FALSE())),0,(VLOOKUP($A70,'Import Peak'!$A$3:HF$99,214,FALSE())-VLOOKUP($A70,'Import Peak Change'!$A$106:HF$202,214,FALSE())))</f>
        <v>0</v>
      </c>
      <c r="HG70" s="193" t="n">
        <f aca="false">IF(ISERROR(VLOOKUP($A70,'Import Peak'!$A$3:HG$99,215,FALSE())-VLOOKUP($A70,'Import Peak Change'!$A$106:HG$202,215,FALSE())),0,(VLOOKUP($A70,'Import Peak'!$A$3:HG$99,215,FALSE())-VLOOKUP($A70,'Import Peak Change'!$A$106:HG$202,215,FALSE())))</f>
        <v>0</v>
      </c>
      <c r="HH70" s="193" t="n">
        <f aca="false">IF(ISERROR(VLOOKUP($A70,'Import Peak'!$A$3:HH$99,216,FALSE())-VLOOKUP($A70,'Import Peak Change'!$A$106:HH$202,216,FALSE())),0,(VLOOKUP($A70,'Import Peak'!$A$3:HH$99,216,FALSE())-VLOOKUP($A70,'Import Peak Change'!$A$106:HH$202,216,FALSE())))</f>
        <v>0</v>
      </c>
      <c r="HI70" s="193" t="n">
        <f aca="false">IF(ISERROR(VLOOKUP($A70,'Import Peak'!$A$3:HI$99,217,FALSE())-VLOOKUP($A70,'Import Peak Change'!$A$106:HI$202,217,FALSE())),0,(VLOOKUP($A70,'Import Peak'!$A$3:HI$99,217,FALSE())-VLOOKUP($A70,'Import Peak Change'!$A$106:HI$202,217,FALSE())))</f>
        <v>0</v>
      </c>
      <c r="HJ70" s="193" t="n">
        <f aca="false">IF(ISERROR(VLOOKUP($A70,'Import Peak'!$A$3:HJ$99,218,FALSE())-VLOOKUP($A70,'Import Peak Change'!$A$106:HJ$202,218,FALSE())),0,(VLOOKUP($A70,'Import Peak'!$A$3:HJ$99,218,FALSE())-VLOOKUP($A70,'Import Peak Change'!$A$106:HJ$202,218,FALSE())))</f>
        <v>0</v>
      </c>
      <c r="HK70" s="193" t="n">
        <f aca="false">IF(ISERROR(VLOOKUP($A70,'Import Peak'!$A$3:HK$99,219,FALSE())-VLOOKUP($A70,'Import Peak Change'!$A$106:HK$202,219,FALSE())),0,(VLOOKUP($A70,'Import Peak'!$A$3:HK$99,219,FALSE())-VLOOKUP($A70,'Import Peak Change'!$A$106:HK$202,219,FALSE())))</f>
        <v>0</v>
      </c>
      <c r="HL70" s="193" t="n">
        <f aca="false">IF(ISERROR(VLOOKUP($A70,'Import Peak'!$A$3:HL$99,220,FALSE())-VLOOKUP($A70,'Import Peak Change'!$A$106:HL$202,220,FALSE())),0,(VLOOKUP($A70,'Import Peak'!$A$3:HL$99,220,FALSE())-VLOOKUP($A70,'Import Peak Change'!$A$106:HL$202,220,FALSE())))</f>
        <v>0</v>
      </c>
      <c r="HM70" s="193" t="n">
        <f aca="false">IF(ISERROR(VLOOKUP($A70,'Import Peak'!$A$3:HM$99,221,FALSE())-VLOOKUP($A70,'Import Peak Change'!$A$106:HM$202,221,FALSE())),0,(VLOOKUP($A70,'Import Peak'!$A$3:HM$99,221,FALSE())-VLOOKUP($A70,'Import Peak Change'!$A$106:HM$202,221,FALSE())))</f>
        <v>0</v>
      </c>
      <c r="HN70" s="193" t="n">
        <f aca="false">IF(ISERROR(VLOOKUP($A70,'Import Peak'!$A$3:HN$99,222,FALSE())-VLOOKUP($A70,'Import Peak Change'!$A$106:HN$202,222,FALSE())),0,(VLOOKUP($A70,'Import Peak'!$A$3:HN$99,222,FALSE())-VLOOKUP($A70,'Import Peak Change'!$A$106:HN$202,222,FALSE())))</f>
        <v>0</v>
      </c>
      <c r="HO70" s="193" t="n">
        <f aca="false">IF(ISERROR(VLOOKUP($A70,'Import Peak'!$A$3:HO$99,223,FALSE())-VLOOKUP($A70,'Import Peak Change'!$A$106:HO$202,223,FALSE())),0,(VLOOKUP($A70,'Import Peak'!$A$3:HO$99,223,FALSE())-VLOOKUP($A70,'Import Peak Change'!$A$106:HO$202,223,FALSE())))</f>
        <v>0</v>
      </c>
      <c r="HP70" s="193" t="n">
        <f aca="false">IF(ISERROR(VLOOKUP($A70,'Import Peak'!$A$3:HP$99,224,FALSE())-VLOOKUP($A70,'Import Peak Change'!$A$106:HP$202,224,FALSE())),0,(VLOOKUP($A70,'Import Peak'!$A$3:HP$99,224,FALSE())-VLOOKUP($A70,'Import Peak Change'!$A$106:HP$202,224,FALSE())))</f>
        <v>0</v>
      </c>
      <c r="HQ70" s="193" t="n">
        <f aca="false">IF(ISERROR(VLOOKUP($A70,'Import Peak'!$A$3:HQ$99,225,FALSE())-VLOOKUP($A70,'Import Peak Change'!$A$106:HQ$202,225,FALSE())),0,(VLOOKUP($A70,'Import Peak'!$A$3:HQ$99,225,FALSE())-VLOOKUP($A70,'Import Peak Change'!$A$106:HQ$202,225,FALSE())))</f>
        <v>0</v>
      </c>
      <c r="HR70" s="193" t="n">
        <f aca="false">IF(ISERROR(VLOOKUP($A70,'Import Peak'!$A$3:HR$99,226,FALSE())-VLOOKUP($A70,'Import Peak Change'!$A$106:HR$202,226,FALSE())),0,(VLOOKUP($A70,'Import Peak'!$A$3:HR$99,226,FALSE())-VLOOKUP($A70,'Import Peak Change'!$A$106:HR$202,226,FALSE())))</f>
        <v>0</v>
      </c>
      <c r="HS70" s="193" t="n">
        <f aca="false">IF(ISERROR(VLOOKUP($A70,'Import Peak'!$A$3:HS$99,227,FALSE())-VLOOKUP($A70,'Import Peak Change'!$A$106:HS$202,227,FALSE())),0,(VLOOKUP($A70,'Import Peak'!$A$3:HS$99,227,FALSE())-VLOOKUP($A70,'Import Peak Change'!$A$106:HS$202,227,FALSE())))</f>
        <v>0</v>
      </c>
      <c r="HT70" s="193" t="n">
        <f aca="false">IF(ISERROR(VLOOKUP($A70,'Import Peak'!$A$3:HT$99,228,FALSE())-VLOOKUP($A70,'Import Peak Change'!$A$106:HT$202,228,FALSE())),0,(VLOOKUP($A70,'Import Peak'!$A$3:HT$99,228,FALSE())-VLOOKUP($A70,'Import Peak Change'!$A$106:HT$202,228,FALSE())))</f>
        <v>0</v>
      </c>
      <c r="HU70" s="193" t="n">
        <f aca="false">IF(ISERROR(VLOOKUP($A70,'Import Peak'!$A$3:HU$99,229,FALSE())-VLOOKUP($A70,'Import Peak Change'!$A$106:HU$202,229,FALSE())),0,(VLOOKUP($A70,'Import Peak'!$A$3:HU$99,229,FALSE())-VLOOKUP($A70,'Import Peak Change'!$A$106:HU$202,229,FALSE())))</f>
        <v>0</v>
      </c>
      <c r="HV70" s="193" t="n">
        <f aca="false">IF(ISERROR(VLOOKUP($A70,'Import Peak'!$A$3:HV$99,230,FALSE())-VLOOKUP($A70,'Import Peak Change'!$A$106:HV$202,230,FALSE())),0,(VLOOKUP($A70,'Import Peak'!$A$3:HV$99,230,FALSE())-VLOOKUP($A70,'Import Peak Change'!$A$106:HV$202,230,FALSE())))</f>
        <v>0</v>
      </c>
      <c r="HW70" s="193" t="n">
        <f aca="false">IF(ISERROR(VLOOKUP($A70,'Import Peak'!$A$3:HW$99,231,FALSE())-VLOOKUP($A70,'Import Peak Change'!$A$106:HW$202,231,FALSE())),0,(VLOOKUP($A70,'Import Peak'!$A$3:HW$99,231,FALSE())-VLOOKUP($A70,'Import Peak Change'!$A$106:HW$202,231,FALSE())))</f>
        <v>0</v>
      </c>
      <c r="HX70" s="193" t="n">
        <f aca="false">IF(ISERROR(VLOOKUP($A70,'Import Peak'!$A$3:HX$99,232,FALSE())-VLOOKUP($A70,'Import Peak Change'!$A$106:HX$202,232,FALSE())),0,(VLOOKUP($A70,'Import Peak'!$A$3:HX$99,232,FALSE())-VLOOKUP($A70,'Import Peak Change'!$A$106:HX$202,232,FALSE())))</f>
        <v>0</v>
      </c>
      <c r="HY70" s="193" t="n">
        <f aca="false">IF(ISERROR(VLOOKUP($A70,'Import Peak'!$A$3:HY$99,233,FALSE())-VLOOKUP($A70,'Import Peak Change'!$A$106:HY$202,233,FALSE())),0,(VLOOKUP($A70,'Import Peak'!$A$3:HY$99,233,FALSE())-VLOOKUP($A70,'Import Peak Change'!$A$106:HY$202,233,FALSE())))</f>
        <v>0</v>
      </c>
      <c r="HZ70" s="193" t="n">
        <f aca="false">IF(ISERROR(VLOOKUP($A70,'Import Peak'!$A$3:HZ$99,234,FALSE())-VLOOKUP($A70,'Import Peak Change'!$A$106:HZ$202,234,FALSE())),0,(VLOOKUP($A70,'Import Peak'!$A$3:HZ$99,234,FALSE())-VLOOKUP($A70,'Import Peak Change'!$A$106:HZ$202,234,FALSE())))</f>
        <v>0</v>
      </c>
      <c r="IA70" s="193" t="n">
        <f aca="false">IF(ISERROR(VLOOKUP($A70,'Import Peak'!$A$3:IA$99,235,FALSE())-VLOOKUP($A70,'Import Peak Change'!$A$106:IA$202,235,FALSE())),0,(VLOOKUP($A70,'Import Peak'!$A$3:IA$99,235,FALSE())-VLOOKUP($A70,'Import Peak Change'!$A$106:IA$202,235,FALSE())))</f>
        <v>0</v>
      </c>
      <c r="IB70" s="193" t="n">
        <f aca="false">IF(ISERROR(VLOOKUP($A70,'Import Peak'!$A$3:IB$99,236,FALSE())-VLOOKUP($A70,'Import Peak Change'!$A$106:IB$202,236,FALSE())),0,(VLOOKUP($A70,'Import Peak'!$A$3:IB$99,236,FALSE())-VLOOKUP($A70,'Import Peak Change'!$A$106:IB$202,236,FALSE())))</f>
        <v>0</v>
      </c>
      <c r="IC70" s="193" t="n">
        <f aca="false">IF(ISERROR(VLOOKUP($A70,'Import Peak'!$A$3:IC$99,237,FALSE())-VLOOKUP($A70,'Import Peak Change'!$A$106:IC$202,237,FALSE())),0,(VLOOKUP($A70,'Import Peak'!$A$3:IC$99,237,FALSE())-VLOOKUP($A70,'Import Peak Change'!$A$106:IC$202,237,FALSE())))</f>
        <v>0</v>
      </c>
      <c r="ID70" s="193" t="n">
        <f aca="false">IF(ISERROR(VLOOKUP($A70,'Import Peak'!$A$3:ID$99,238,FALSE())-VLOOKUP($A70,'Import Peak Change'!$A$106:ID$202,238,FALSE())),0,(VLOOKUP($A70,'Import Peak'!$A$3:ID$99,238,FALSE())-VLOOKUP($A70,'Import Peak Change'!$A$106:ID$202,238,FALSE())))</f>
        <v>0</v>
      </c>
      <c r="IE70" s="193" t="n">
        <f aca="false">IF(ISERROR(VLOOKUP($A70,'Import Peak'!$A$3:IE$99,239,FALSE())-VLOOKUP($A70,'Import Peak Change'!$A$106:IE$202,239,FALSE())),0,(VLOOKUP($A70,'Import Peak'!$A$3:IE$99,239,FALSE())-VLOOKUP($A70,'Import Peak Change'!$A$106:IE$202,239,FALSE())))</f>
        <v>0</v>
      </c>
    </row>
    <row r="71" customFormat="false" ht="12.75" hidden="false" customHeight="false" outlineLevel="0" collapsed="false">
      <c r="A71" s="201" t="str">
        <f aca="false">IF('Import Peak'!A68=0,"",'Import Peak'!A68)</f>
        <v/>
      </c>
      <c r="B71" s="193"/>
      <c r="C71" s="193"/>
      <c r="D71" s="193"/>
      <c r="E71" s="193"/>
      <c r="F71" s="193"/>
      <c r="G71" s="193" t="n">
        <f aca="false">IF(ISERROR(VLOOKUP($A71,'Import Peak'!$A$3:G$99,7,FALSE())-VLOOKUP($A71,'Import Peak Change'!$A$106:G$202,7,FALSE())),0,(VLOOKUP($A71,'Import Peak'!$A$3:G$99,7,FALSE())-VLOOKUP($A71,'Import Peak Change'!$A$106:G$202,7,FALSE())))</f>
        <v>0</v>
      </c>
      <c r="H71" s="193" t="n">
        <f aca="false">IF(ISERROR(VLOOKUP($A71,'Import Peak'!$A$3:H$99,8,FALSE())-VLOOKUP($A71,'Import Peak Change'!$A$106:H$202,8,FALSE())),0,(VLOOKUP($A71,'Import Peak'!$A$3:H$99,8,FALSE())-VLOOKUP($A71,'Import Peak Change'!$A$106:H$202,8,FALSE())))</f>
        <v>0</v>
      </c>
      <c r="I71" s="193" t="n">
        <f aca="false">IF(ISERROR(VLOOKUP($A71,'Import Peak'!$A$3:I$99,9,FALSE())-VLOOKUP($A71,'Import Peak Change'!$A$106:I$202,9,FALSE())),0,(VLOOKUP($A71,'Import Peak'!$A$3:I$99,9,FALSE())-VLOOKUP($A71,'Import Peak Change'!$A$106:I$202,9,FALSE())))</f>
        <v>0</v>
      </c>
      <c r="J71" s="193" t="n">
        <f aca="false">IF(ISERROR(VLOOKUP($A71,'Import Peak'!$A$3:J$99,10,FALSE())-VLOOKUP($A71,'Import Peak Change'!$A$106:J$202,10,FALSE())),0,(VLOOKUP($A71,'Import Peak'!$A$3:J$99,10,FALSE())-VLOOKUP($A71,'Import Peak Change'!$A$106:J$202,10,FALSE())))</f>
        <v>0</v>
      </c>
      <c r="K71" s="193" t="n">
        <f aca="false">IF(ISERROR(VLOOKUP($A71,'Import Peak'!$A$3:K$99,11,FALSE())-VLOOKUP($A71,'Import Peak Change'!$A$106:K$202,11,FALSE())),0,(VLOOKUP($A71,'Import Peak'!$A$3:K$99,11,FALSE())-VLOOKUP($A71,'Import Peak Change'!$A$106:K$202,11,FALSE())))</f>
        <v>0</v>
      </c>
      <c r="L71" s="193" t="n">
        <f aca="false">IF(ISERROR(VLOOKUP($A71,'Import Peak'!$A$3:L$99,12,FALSE())-VLOOKUP($A71,'Import Peak Change'!$A$106:L$202,12,FALSE())),0,(VLOOKUP($A71,'Import Peak'!$A$3:L$99,12,FALSE())-VLOOKUP($A71,'Import Peak Change'!$A$106:L$202,12,FALSE())))</f>
        <v>0</v>
      </c>
      <c r="M71" s="193" t="n">
        <f aca="false">IF(ISERROR(VLOOKUP($A71,'Import Peak'!$A$3:M$99,13,FALSE())-VLOOKUP($A71,'Import Peak Change'!$A$106:M$202,13,FALSE())),0,(VLOOKUP($A71,'Import Peak'!$A$3:M$99,13,FALSE())-VLOOKUP($A71,'Import Peak Change'!$A$106:M$202,13,FALSE())))</f>
        <v>0</v>
      </c>
      <c r="N71" s="193" t="n">
        <f aca="false">IF(ISERROR(VLOOKUP($A71,'Import Peak'!$A$3:N$99,14,FALSE())-VLOOKUP($A71,'Import Peak Change'!$A$106:N$202,14,FALSE())),0,(VLOOKUP($A71,'Import Peak'!$A$3:N$99,14,FALSE())-VLOOKUP($A71,'Import Peak Change'!$A$106:N$202,14,FALSE())))</f>
        <v>0</v>
      </c>
      <c r="O71" s="193" t="n">
        <f aca="false">IF(ISERROR(VLOOKUP($A71,'Import Peak'!$A$3:O$99,15,FALSE())-VLOOKUP($A71,'Import Peak Change'!$A$106:O$202,15,FALSE())),0,(VLOOKUP($A71,'Import Peak'!$A$3:O$99,15,FALSE())-VLOOKUP($A71,'Import Peak Change'!$A$106:O$202,15,FALSE())))</f>
        <v>0</v>
      </c>
      <c r="P71" s="193" t="n">
        <f aca="false">IF(ISERROR(VLOOKUP($A71,'Import Peak'!$A$3:P$99,16,FALSE())-VLOOKUP($A71,'Import Peak Change'!$A$106:P$202,16,FALSE())),0,(VLOOKUP($A71,'Import Peak'!$A$3:P$99,16,FALSE())-VLOOKUP($A71,'Import Peak Change'!$A$106:P$202,16,FALSE())))</f>
        <v>0</v>
      </c>
      <c r="Q71" s="193" t="n">
        <f aca="false">IF(ISERROR(VLOOKUP($A71,'Import Peak'!$A$3:Q$99,17,FALSE())-VLOOKUP($A71,'Import Peak Change'!$A$106:Q$202,17,FALSE())),0,(VLOOKUP($A71,'Import Peak'!$A$3:Q$99,17,FALSE())-VLOOKUP($A71,'Import Peak Change'!$A$106:Q$202,17,FALSE())))</f>
        <v>0</v>
      </c>
      <c r="R71" s="193" t="n">
        <f aca="false">IF(ISERROR(VLOOKUP($A71,'Import Peak'!$A$3:R$99,18,FALSE())-VLOOKUP($A71,'Import Peak Change'!$A$106:R$202,18,FALSE())),0,(VLOOKUP($A71,'Import Peak'!$A$3:R$99,18,FALSE())-VLOOKUP($A71,'Import Peak Change'!$A$106:R$202,18,FALSE())))</f>
        <v>0</v>
      </c>
      <c r="S71" s="193" t="n">
        <f aca="false">IF(ISERROR(VLOOKUP($A71,'Import Peak'!$A$3:S$99,19,FALSE())-VLOOKUP($A71,'Import Peak Change'!$A$106:S$202,19,FALSE())),0,(VLOOKUP($A71,'Import Peak'!$A$3:S$99,19,FALSE())-VLOOKUP($A71,'Import Peak Change'!$A$106:S$202,19,FALSE())))</f>
        <v>0</v>
      </c>
      <c r="T71" s="193" t="n">
        <f aca="false">IF(ISERROR(VLOOKUP($A71,'Import Peak'!$A$3:T$99,20,FALSE())-VLOOKUP($A71,'Import Peak Change'!$A$106:T$202,20,FALSE())),0,(VLOOKUP($A71,'Import Peak'!$A$3:T$99,20,FALSE())-VLOOKUP($A71,'Import Peak Change'!$A$106:T$202,20,FALSE())))</f>
        <v>0</v>
      </c>
      <c r="U71" s="193" t="n">
        <f aca="false">IF(ISERROR(VLOOKUP($A71,'Import Peak'!$A$3:U$99,21,FALSE())-VLOOKUP($A71,'Import Peak Change'!$A$106:U$202,21,FALSE())),0,(VLOOKUP($A71,'Import Peak'!$A$3:U$99,21,FALSE())-VLOOKUP($A71,'Import Peak Change'!$A$106:U$202,21,FALSE())))</f>
        <v>0</v>
      </c>
      <c r="V71" s="193" t="n">
        <f aca="false">IF(ISERROR(VLOOKUP($A71,'Import Peak'!$A$3:V$99,22,FALSE())-VLOOKUP($A71,'Import Peak Change'!$A$106:V$202,22,FALSE())),0,(VLOOKUP($A71,'Import Peak'!$A$3:V$99,22,FALSE())-VLOOKUP($A71,'Import Peak Change'!$A$106:V$202,22,FALSE())))</f>
        <v>0</v>
      </c>
      <c r="W71" s="193" t="n">
        <f aca="false">IF(ISERROR(VLOOKUP($A71,'Import Peak'!$A$3:W$99,23,FALSE())-VLOOKUP($A71,'Import Peak Change'!$A$106:W$202,23,FALSE())),0,(VLOOKUP($A71,'Import Peak'!$A$3:W$99,23,FALSE())-VLOOKUP($A71,'Import Peak Change'!$A$106:W$202,23,FALSE())))</f>
        <v>0</v>
      </c>
      <c r="X71" s="193" t="n">
        <f aca="false">IF(ISERROR(VLOOKUP($A71,'Import Peak'!$A$3:X$99,24,FALSE())-VLOOKUP($A71,'Import Peak Change'!$A$106:X$202,24,FALSE())),0,(VLOOKUP($A71,'Import Peak'!$A$3:X$99,24,FALSE())-VLOOKUP($A71,'Import Peak Change'!$A$106:X$202,24,FALSE())))</f>
        <v>0</v>
      </c>
      <c r="Y71" s="193" t="n">
        <f aca="false">IF(ISERROR(VLOOKUP($A71,'Import Peak'!$A$3:Y$99,25,FALSE())-VLOOKUP($A71,'Import Peak Change'!$A$106:Y$202,25,FALSE())),0,(VLOOKUP($A71,'Import Peak'!$A$3:Y$99,25,FALSE())-VLOOKUP($A71,'Import Peak Change'!$A$106:Y$202,25,FALSE())))</f>
        <v>0</v>
      </c>
      <c r="Z71" s="193" t="n">
        <f aca="false">IF(ISERROR(VLOOKUP($A71,'Import Peak'!$A$3:Z$99,26,FALSE())-VLOOKUP($A71,'Import Peak Change'!$A$106:Z$202,26,FALSE())),0,(VLOOKUP($A71,'Import Peak'!$A$3:Z$99,26,FALSE())-VLOOKUP($A71,'Import Peak Change'!$A$106:Z$202,26,FALSE())))</f>
        <v>0</v>
      </c>
      <c r="AA71" s="193" t="n">
        <f aca="false">IF(ISERROR(VLOOKUP($A71,'Import Peak'!$A$3:AA$99,27,FALSE())-VLOOKUP($A71,'Import Peak Change'!$A$106:AA$202,27,FALSE())),0,(VLOOKUP($A71,'Import Peak'!$A$3:AA$99,27,FALSE())-VLOOKUP($A71,'Import Peak Change'!$A$106:AA$202,27,FALSE())))</f>
        <v>0</v>
      </c>
      <c r="AB71" s="193" t="n">
        <f aca="false">IF(ISERROR(VLOOKUP($A71,'Import Peak'!$A$3:AB$99,28,FALSE())-VLOOKUP($A71,'Import Peak Change'!$A$106:AB$202,28,FALSE())),0,(VLOOKUP($A71,'Import Peak'!$A$3:AB$99,28,FALSE())-VLOOKUP($A71,'Import Peak Change'!$A$106:AB$202,28,FALSE())))</f>
        <v>0</v>
      </c>
      <c r="AC71" s="193" t="n">
        <f aca="false">IF(ISERROR(VLOOKUP($A71,'Import Peak'!$A$3:AC$99,29,FALSE())-VLOOKUP($A71,'Import Peak Change'!$A$106:AC$202,29,FALSE())),0,(VLOOKUP($A71,'Import Peak'!$A$3:AC$99,29,FALSE())-VLOOKUP($A71,'Import Peak Change'!$A$106:AC$202,29,FALSE())))</f>
        <v>0</v>
      </c>
      <c r="AD71" s="193" t="n">
        <f aca="false">IF(ISERROR(VLOOKUP($A71,'Import Peak'!$A$3:AD$99,30,FALSE())-VLOOKUP($A71,'Import Peak Change'!$A$106:AD$202,30,FALSE())),0,(VLOOKUP($A71,'Import Peak'!$A$3:AD$99,30,FALSE())-VLOOKUP($A71,'Import Peak Change'!$A$106:AD$202,30,FALSE())))</f>
        <v>0</v>
      </c>
      <c r="AE71" s="193" t="n">
        <f aca="false">IF(ISERROR(VLOOKUP($A71,'Import Peak'!$A$3:AE$99,31,FALSE())-VLOOKUP($A71,'Import Peak Change'!$A$106:AE$202,31,FALSE())),0,(VLOOKUP($A71,'Import Peak'!$A$3:AE$99,31,FALSE())-VLOOKUP($A71,'Import Peak Change'!$A$106:AE$202,31,FALSE())))</f>
        <v>0</v>
      </c>
      <c r="AF71" s="193" t="n">
        <f aca="false">IF(ISERROR(VLOOKUP($A71,'Import Peak'!$A$3:AF$99,32,FALSE())-VLOOKUP($A71,'Import Peak Change'!$A$106:AF$202,32,FALSE())),0,(VLOOKUP($A71,'Import Peak'!$A$3:AF$99,32,FALSE())-VLOOKUP($A71,'Import Peak Change'!$A$106:AF$202,32,FALSE())))</f>
        <v>0</v>
      </c>
      <c r="AG71" s="193" t="n">
        <f aca="false">IF(ISERROR(VLOOKUP($A71,'Import Peak'!$A$3:AG$99,33,FALSE())-VLOOKUP($A71,'Import Peak Change'!$A$106:AG$202,33,FALSE())),0,(VLOOKUP($A71,'Import Peak'!$A$3:AG$99,33,FALSE())-VLOOKUP($A71,'Import Peak Change'!$A$106:AG$202,33,FALSE())))</f>
        <v>0</v>
      </c>
      <c r="AH71" s="193" t="n">
        <f aca="false">IF(ISERROR(VLOOKUP($A71,'Import Peak'!$A$3:AH$99,34,FALSE())-VLOOKUP($A71,'Import Peak Change'!$A$106:AH$202,34,FALSE())),0,(VLOOKUP($A71,'Import Peak'!$A$3:AH$99,34,FALSE())-VLOOKUP($A71,'Import Peak Change'!$A$106:AH$202,34,FALSE())))</f>
        <v>0</v>
      </c>
      <c r="AI71" s="193" t="n">
        <f aca="false">IF(ISERROR(VLOOKUP($A71,'Import Peak'!$A$3:AI$99,35,FALSE())-VLOOKUP($A71,'Import Peak Change'!$A$106:AI$202,35,FALSE())),0,(VLOOKUP($A71,'Import Peak'!$A$3:AI$99,35,FALSE())-VLOOKUP($A71,'Import Peak Change'!$A$106:AI$202,35,FALSE())))</f>
        <v>0</v>
      </c>
      <c r="AJ71" s="193" t="n">
        <f aca="false">IF(ISERROR(VLOOKUP($A71,'Import Peak'!$A$3:AJ$99,36,FALSE())-VLOOKUP($A71,'Import Peak Change'!$A$106:AJ$202,36,FALSE())),0,(VLOOKUP($A71,'Import Peak'!$A$3:AJ$99,36,FALSE())-VLOOKUP($A71,'Import Peak Change'!$A$106:AJ$202,36,FALSE())))</f>
        <v>0</v>
      </c>
      <c r="AK71" s="193" t="n">
        <f aca="false">IF(ISERROR(VLOOKUP($A71,'Import Peak'!$A$3:AK$99,37,FALSE())-VLOOKUP($A71,'Import Peak Change'!$A$106:AK$202,37,FALSE())),0,(VLOOKUP($A71,'Import Peak'!$A$3:AK$99,37,FALSE())-VLOOKUP($A71,'Import Peak Change'!$A$106:AK$202,37,FALSE())))</f>
        <v>0</v>
      </c>
      <c r="AL71" s="193" t="n">
        <f aca="false">IF(ISERROR(VLOOKUP($A71,'Import Peak'!$A$3:AL$99,38,FALSE())-VLOOKUP($A71,'Import Peak Change'!$A$106:AL$202,38,FALSE())),0,(VLOOKUP($A71,'Import Peak'!$A$3:AL$99,38,FALSE())-VLOOKUP($A71,'Import Peak Change'!$A$106:AL$202,38,FALSE())))</f>
        <v>0</v>
      </c>
      <c r="AM71" s="193" t="n">
        <f aca="false">IF(ISERROR(VLOOKUP($A71,'Import Peak'!$A$3:AM$99,39,FALSE())-VLOOKUP($A71,'Import Peak Change'!$A$106:AM$202,39,FALSE())),0,(VLOOKUP($A71,'Import Peak'!$A$3:AM$99,39,FALSE())-VLOOKUP($A71,'Import Peak Change'!$A$106:AM$202,39,FALSE())))</f>
        <v>0</v>
      </c>
      <c r="AN71" s="193" t="n">
        <f aca="false">IF(ISERROR(VLOOKUP($A71,'Import Peak'!$A$3:AN$99,40,FALSE())-VLOOKUP($A71,'Import Peak Change'!$A$106:AN$202,40,FALSE())),0,(VLOOKUP($A71,'Import Peak'!$A$3:AN$99,40,FALSE())-VLOOKUP($A71,'Import Peak Change'!$A$106:AN$202,40,FALSE())))</f>
        <v>0</v>
      </c>
      <c r="AO71" s="193" t="n">
        <f aca="false">IF(ISERROR(VLOOKUP($A71,'Import Peak'!$A$3:AO$99,41,FALSE())-VLOOKUP($A71,'Import Peak Change'!$A$106:AO$202,41,FALSE())),0,(VLOOKUP($A71,'Import Peak'!$A$3:AO$99,41,FALSE())-VLOOKUP($A71,'Import Peak Change'!$A$106:AO$202,41,FALSE())))</f>
        <v>0</v>
      </c>
      <c r="AP71" s="193" t="n">
        <f aca="false">IF(ISERROR(VLOOKUP($A71,'Import Peak'!$A$3:AP$99,42,FALSE())-VLOOKUP($A71,'Import Peak Change'!$A$106:AP$202,42,FALSE())),0,(VLOOKUP($A71,'Import Peak'!$A$3:AP$99,42,FALSE())-VLOOKUP($A71,'Import Peak Change'!$A$106:AP$202,42,FALSE())))</f>
        <v>0</v>
      </c>
      <c r="AQ71" s="193" t="n">
        <f aca="false">IF(ISERROR(VLOOKUP($A71,'Import Peak'!$A$3:AQ$99,43,FALSE())-VLOOKUP($A71,'Import Peak Change'!$A$106:AQ$202,43,FALSE())),0,(VLOOKUP($A71,'Import Peak'!$A$3:AQ$99,43,FALSE())-VLOOKUP($A71,'Import Peak Change'!$A$106:AQ$202,43,FALSE())))</f>
        <v>0</v>
      </c>
      <c r="AR71" s="193" t="n">
        <f aca="false">IF(ISERROR(VLOOKUP($A71,'Import Peak'!$A$3:AR$99,44,FALSE())-VLOOKUP($A71,'Import Peak Change'!$A$106:AR$202,44,FALSE())),0,(VLOOKUP($A71,'Import Peak'!$A$3:AR$99,44,FALSE())-VLOOKUP($A71,'Import Peak Change'!$A$106:AR$202,44,FALSE())))</f>
        <v>0</v>
      </c>
      <c r="AS71" s="193" t="n">
        <f aca="false">IF(ISERROR(VLOOKUP($A71,'Import Peak'!$A$3:AS$99,45,FALSE())-VLOOKUP($A71,'Import Peak Change'!$A$106:AS$202,45,FALSE())),0,(VLOOKUP($A71,'Import Peak'!$A$3:AS$99,45,FALSE())-VLOOKUP($A71,'Import Peak Change'!$A$106:AS$202,45,FALSE())))</f>
        <v>0</v>
      </c>
      <c r="AT71" s="193" t="n">
        <f aca="false">IF(ISERROR(VLOOKUP($A71,'Import Peak'!$A$3:AT$99,46,FALSE())-VLOOKUP($A71,'Import Peak Change'!$A$106:AT$202,46,FALSE())),0,(VLOOKUP($A71,'Import Peak'!$A$3:AT$99,46,FALSE())-VLOOKUP($A71,'Import Peak Change'!$A$106:AT$202,46,FALSE())))</f>
        <v>0</v>
      </c>
      <c r="AU71" s="193" t="n">
        <f aca="false">IF(ISERROR(VLOOKUP($A71,'Import Peak'!$A$3:AU$99,47,FALSE())-VLOOKUP($A71,'Import Peak Change'!$A$106:AU$202,47,FALSE())),0,(VLOOKUP($A71,'Import Peak'!$A$3:AU$99,47,FALSE())-VLOOKUP($A71,'Import Peak Change'!$A$106:AU$202,47,FALSE())))</f>
        <v>0</v>
      </c>
      <c r="AV71" s="193" t="n">
        <f aca="false">IF(ISERROR(VLOOKUP($A71,'Import Peak'!$A$3:AV$99,48,FALSE())-VLOOKUP($A71,'Import Peak Change'!$A$106:AV$202,48,FALSE())),0,(VLOOKUP($A71,'Import Peak'!$A$3:AV$99,48,FALSE())-VLOOKUP($A71,'Import Peak Change'!$A$106:AV$202,48,FALSE())))</f>
        <v>0</v>
      </c>
      <c r="AW71" s="193" t="n">
        <f aca="false">IF(ISERROR(VLOOKUP($A71,'Import Peak'!$A$3:AW$99,49,FALSE())-VLOOKUP($A71,'Import Peak Change'!$A$106:AW$202,49,FALSE())),0,(VLOOKUP($A71,'Import Peak'!$A$3:AW$99,49,FALSE())-VLOOKUP($A71,'Import Peak Change'!$A$106:AW$202,49,FALSE())))</f>
        <v>0</v>
      </c>
      <c r="AX71" s="193" t="n">
        <f aca="false">IF(ISERROR(VLOOKUP($A71,'Import Peak'!$A$3:AX$99,50,FALSE())-VLOOKUP($A71,'Import Peak Change'!$A$106:AX$202,50,FALSE())),0,(VLOOKUP($A71,'Import Peak'!$A$3:AX$99,50,FALSE())-VLOOKUP($A71,'Import Peak Change'!$A$106:AX$202,50,FALSE())))</f>
        <v>0</v>
      </c>
      <c r="AY71" s="193" t="n">
        <f aca="false">IF(ISERROR(VLOOKUP($A71,'Import Peak'!$A$3:AY$99,51,FALSE())-VLOOKUP($A71,'Import Peak Change'!$A$106:AY$202,51,FALSE())),0,(VLOOKUP($A71,'Import Peak'!$A$3:AY$99,51,FALSE())-VLOOKUP($A71,'Import Peak Change'!$A$106:AY$202,51,FALSE())))</f>
        <v>0</v>
      </c>
      <c r="AZ71" s="193" t="n">
        <f aca="false">IF(ISERROR(VLOOKUP($A71,'Import Peak'!$A$3:AZ$99,52,FALSE())-VLOOKUP($A71,'Import Peak Change'!$A$106:AZ$202,52,FALSE())),0,(VLOOKUP($A71,'Import Peak'!$A$3:AZ$99,52,FALSE())-VLOOKUP($A71,'Import Peak Change'!$A$106:AZ$202,52,FALSE())))</f>
        <v>0</v>
      </c>
      <c r="BA71" s="193" t="n">
        <f aca="false">IF(ISERROR(VLOOKUP($A71,'Import Peak'!$A$3:BA$99,53,FALSE())-VLOOKUP($A71,'Import Peak Change'!$A$106:BA$202,53,FALSE())),0,(VLOOKUP($A71,'Import Peak'!$A$3:BA$99,53,FALSE())-VLOOKUP($A71,'Import Peak Change'!$A$106:BA$202,53,FALSE())))</f>
        <v>0</v>
      </c>
      <c r="BB71" s="193" t="n">
        <f aca="false">IF(ISERROR(VLOOKUP($A71,'Import Peak'!$A$3:BB$99,54,FALSE())-VLOOKUP($A71,'Import Peak Change'!$A$106:BB$202,54,FALSE())),0,(VLOOKUP($A71,'Import Peak'!$A$3:BB$99,54,FALSE())-VLOOKUP($A71,'Import Peak Change'!$A$106:BB$202,54,FALSE())))</f>
        <v>0</v>
      </c>
      <c r="BC71" s="193" t="n">
        <f aca="false">IF(ISERROR(VLOOKUP($A71,'Import Peak'!$A$3:BC$99,55,FALSE())-VLOOKUP($A71,'Import Peak Change'!$A$106:BC$202,55,FALSE())),0,(VLOOKUP($A71,'Import Peak'!$A$3:BC$99,55,FALSE())-VLOOKUP($A71,'Import Peak Change'!$A$106:BC$202,55,FALSE())))</f>
        <v>0</v>
      </c>
      <c r="BD71" s="193" t="n">
        <f aca="false">IF(ISERROR(VLOOKUP($A71,'Import Peak'!$A$3:BD$99,56,FALSE())-VLOOKUP($A71,'Import Peak Change'!$A$106:BD$202,56,FALSE())),0,(VLOOKUP($A71,'Import Peak'!$A$3:BD$99,56,FALSE())-VLOOKUP($A71,'Import Peak Change'!$A$106:BD$202,56,FALSE())))</f>
        <v>0</v>
      </c>
      <c r="BE71" s="193" t="n">
        <f aca="false">IF(ISERROR(VLOOKUP($A71,'Import Peak'!$A$3:BE$99,57,FALSE())-VLOOKUP($A71,'Import Peak Change'!$A$106:BE$202,57,FALSE())),0,(VLOOKUP($A71,'Import Peak'!$A$3:BE$99,57,FALSE())-VLOOKUP($A71,'Import Peak Change'!$A$106:BE$202,57,FALSE())))</f>
        <v>0</v>
      </c>
      <c r="BF71" s="193" t="n">
        <f aca="false">IF(ISERROR(VLOOKUP($A71,'Import Peak'!$A$3:BF$99,58,FALSE())-VLOOKUP($A71,'Import Peak Change'!$A$106:BF$202,58,FALSE())),0,(VLOOKUP($A71,'Import Peak'!$A$3:BF$99,58,FALSE())-VLOOKUP($A71,'Import Peak Change'!$A$106:BF$202,58,FALSE())))</f>
        <v>0</v>
      </c>
      <c r="BG71" s="193" t="n">
        <f aca="false">IF(ISERROR(VLOOKUP($A71,'Import Peak'!$A$3:BG$99,59,FALSE())-VLOOKUP($A71,'Import Peak Change'!$A$106:BG$202,59,FALSE())),0,(VLOOKUP($A71,'Import Peak'!$A$3:BG$99,59,FALSE())-VLOOKUP($A71,'Import Peak Change'!$A$106:BG$202,59,FALSE())))</f>
        <v>0</v>
      </c>
      <c r="BH71" s="193" t="n">
        <f aca="false">IF(ISERROR(VLOOKUP($A71,'Import Peak'!$A$3:BH$99,60,FALSE())-VLOOKUP($A71,'Import Peak Change'!$A$106:BH$202,60,FALSE())),0,(VLOOKUP($A71,'Import Peak'!$A$3:BH$99,60,FALSE())-VLOOKUP($A71,'Import Peak Change'!$A$106:BH$202,60,FALSE())))</f>
        <v>0</v>
      </c>
      <c r="BI71" s="193" t="n">
        <f aca="false">IF(ISERROR(VLOOKUP($A71,'Import Peak'!$A$3:BI$99,61,FALSE())-VLOOKUP($A71,'Import Peak Change'!$A$106:BI$202,61,FALSE())),0,(VLOOKUP($A71,'Import Peak'!$A$3:BI$99,61,FALSE())-VLOOKUP($A71,'Import Peak Change'!$A$106:BI$202,61,FALSE())))</f>
        <v>0</v>
      </c>
      <c r="BJ71" s="193" t="n">
        <f aca="false">IF(ISERROR(VLOOKUP($A71,'Import Peak'!$A$3:BJ$99,62,FALSE())-VLOOKUP($A71,'Import Peak Change'!$A$106:BJ$202,62,FALSE())),0,(VLOOKUP($A71,'Import Peak'!$A$3:BJ$99,62,FALSE())-VLOOKUP($A71,'Import Peak Change'!$A$106:BJ$202,62,FALSE())))</f>
        <v>0</v>
      </c>
      <c r="BK71" s="193" t="n">
        <f aca="false">IF(ISERROR(VLOOKUP($A71,'Import Peak'!$A$3:BK$99,63,FALSE())-VLOOKUP($A71,'Import Peak Change'!$A$106:BK$202,63,FALSE())),0,(VLOOKUP($A71,'Import Peak'!$A$3:BK$99,63,FALSE())-VLOOKUP($A71,'Import Peak Change'!$A$106:BK$202,63,FALSE())))</f>
        <v>0</v>
      </c>
      <c r="BL71" s="193" t="n">
        <f aca="false">IF(ISERROR(VLOOKUP($A71,'Import Peak'!$A$3:BL$99,64,FALSE())-VLOOKUP($A71,'Import Peak Change'!$A$106:BL$202,64,FALSE())),0,(VLOOKUP($A71,'Import Peak'!$A$3:BL$99,64,FALSE())-VLOOKUP($A71,'Import Peak Change'!$A$106:BL$202,64,FALSE())))</f>
        <v>0</v>
      </c>
      <c r="BM71" s="193" t="n">
        <f aca="false">IF(ISERROR(VLOOKUP($A71,'Import Peak'!$A$3:BM$99,65,FALSE())-VLOOKUP($A71,'Import Peak Change'!$A$106:BM$202,65,FALSE())),0,(VLOOKUP($A71,'Import Peak'!$A$3:BM$99,65,FALSE())-VLOOKUP($A71,'Import Peak Change'!$A$106:BM$202,65,FALSE())))</f>
        <v>0</v>
      </c>
      <c r="BN71" s="193" t="n">
        <f aca="false">IF(ISERROR(VLOOKUP($A71,'Import Peak'!$A$3:BN$99,66,FALSE())-VLOOKUP($A71,'Import Peak Change'!$A$106:BN$202,66,FALSE())),0,(VLOOKUP($A71,'Import Peak'!$A$3:BN$99,66,FALSE())-VLOOKUP($A71,'Import Peak Change'!$A$106:BN$202,66,FALSE())))</f>
        <v>0</v>
      </c>
      <c r="BO71" s="193" t="n">
        <f aca="false">IF(ISERROR(VLOOKUP($A71,'Import Peak'!$A$3:BO$99,67,FALSE())-VLOOKUP($A71,'Import Peak Change'!$A$106:BO$202,67,FALSE())),0,(VLOOKUP($A71,'Import Peak'!$A$3:BO$99,67,FALSE())-VLOOKUP($A71,'Import Peak Change'!$A$106:BO$202,67,FALSE())))</f>
        <v>0</v>
      </c>
      <c r="BP71" s="193" t="n">
        <f aca="false">IF(ISERROR(VLOOKUP($A71,'Import Peak'!$A$3:BP$99,68,FALSE())-VLOOKUP($A71,'Import Peak Change'!$A$106:BP$202,68,FALSE())),0,(VLOOKUP($A71,'Import Peak'!$A$3:BP$99,68,FALSE())-VLOOKUP($A71,'Import Peak Change'!$A$106:BP$202,68,FALSE())))</f>
        <v>0</v>
      </c>
      <c r="BQ71" s="193" t="n">
        <f aca="false">IF(ISERROR(VLOOKUP($A71,'Import Peak'!$A$3:BQ$99,69,FALSE())-VLOOKUP($A71,'Import Peak Change'!$A$106:BQ$202,69,FALSE())),0,(VLOOKUP($A71,'Import Peak'!$A$3:BQ$99,69,FALSE())-VLOOKUP($A71,'Import Peak Change'!$A$106:BQ$202,69,FALSE())))</f>
        <v>0</v>
      </c>
      <c r="BR71" s="193" t="n">
        <f aca="false">IF(ISERROR(VLOOKUP($A71,'Import Peak'!$A$3:BR$99,70,FALSE())-VLOOKUP($A71,'Import Peak Change'!$A$106:BR$202,70,FALSE())),0,(VLOOKUP($A71,'Import Peak'!$A$3:BR$99,70,FALSE())-VLOOKUP($A71,'Import Peak Change'!$A$106:BR$202,70,FALSE())))</f>
        <v>0</v>
      </c>
      <c r="BS71" s="193" t="n">
        <f aca="false">IF(ISERROR(VLOOKUP($A71,'Import Peak'!$A$3:BS$99,71,FALSE())-VLOOKUP($A71,'Import Peak Change'!$A$106:BS$202,71,FALSE())),0,(VLOOKUP($A71,'Import Peak'!$A$3:BS$99,71,FALSE())-VLOOKUP($A71,'Import Peak Change'!$A$106:BS$202,71,FALSE())))</f>
        <v>0</v>
      </c>
      <c r="BT71" s="193" t="n">
        <f aca="false">IF(ISERROR(VLOOKUP($A71,'Import Peak'!$A$3:BT$99,72,FALSE())-VLOOKUP($A71,'Import Peak Change'!$A$106:BT$202,72,FALSE())),0,(VLOOKUP($A71,'Import Peak'!$A$3:BT$99,72,FALSE())-VLOOKUP($A71,'Import Peak Change'!$A$106:BT$202,72,FALSE())))</f>
        <v>0</v>
      </c>
      <c r="BU71" s="193" t="n">
        <f aca="false">IF(ISERROR(VLOOKUP($A71,'Import Peak'!$A$3:BU$99,73,FALSE())-VLOOKUP($A71,'Import Peak Change'!$A$106:BU$202,73,FALSE())),0,(VLOOKUP($A71,'Import Peak'!$A$3:BU$99,73,FALSE())-VLOOKUP($A71,'Import Peak Change'!$A$106:BU$202,73,FALSE())))</f>
        <v>0</v>
      </c>
      <c r="BV71" s="193" t="n">
        <f aca="false">IF(ISERROR(VLOOKUP($A71,'Import Peak'!$A$3:BV$99,74,FALSE())-VLOOKUP($A71,'Import Peak Change'!$A$106:BV$202,74,FALSE())),0,(VLOOKUP($A71,'Import Peak'!$A$3:BV$99,74,FALSE())-VLOOKUP($A71,'Import Peak Change'!$A$106:BV$202,74,FALSE())))</f>
        <v>0</v>
      </c>
      <c r="BW71" s="193" t="n">
        <f aca="false">IF(ISERROR(VLOOKUP($A71,'Import Peak'!$A$3:BW$99,75,FALSE())-VLOOKUP($A71,'Import Peak Change'!$A$106:BW$202,75,FALSE())),0,(VLOOKUP($A71,'Import Peak'!$A$3:BW$99,75,FALSE())-VLOOKUP($A71,'Import Peak Change'!$A$106:BW$202,75,FALSE())))</f>
        <v>0</v>
      </c>
      <c r="BX71" s="193" t="n">
        <f aca="false">IF(ISERROR(VLOOKUP($A71,'Import Peak'!$A$3:BX$99,76,FALSE())-VLOOKUP($A71,'Import Peak Change'!$A$106:BX$202,76,FALSE())),0,(VLOOKUP($A71,'Import Peak'!$A$3:BX$99,76,FALSE())-VLOOKUP($A71,'Import Peak Change'!$A$106:BX$202,76,FALSE())))</f>
        <v>0</v>
      </c>
      <c r="BY71" s="193" t="n">
        <f aca="false">IF(ISERROR(VLOOKUP($A71,'Import Peak'!$A$3:BY$99,77,FALSE())-VLOOKUP($A71,'Import Peak Change'!$A$106:BY$202,77,FALSE())),0,(VLOOKUP($A71,'Import Peak'!$A$3:BY$99,77,FALSE())-VLOOKUP($A71,'Import Peak Change'!$A$106:BY$202,77,FALSE())))</f>
        <v>0</v>
      </c>
      <c r="BZ71" s="193" t="n">
        <f aca="false">IF(ISERROR(VLOOKUP($A71,'Import Peak'!$A$3:BZ$99,78,FALSE())-VLOOKUP($A71,'Import Peak Change'!$A$106:BZ$202,78,FALSE())),0,(VLOOKUP($A71,'Import Peak'!$A$3:BZ$99,78,FALSE())-VLOOKUP($A71,'Import Peak Change'!$A$106:BZ$202,78,FALSE())))</f>
        <v>0</v>
      </c>
      <c r="CA71" s="193" t="n">
        <f aca="false">IF(ISERROR(VLOOKUP($A71,'Import Peak'!$A$3:CA$99,79,FALSE())-VLOOKUP($A71,'Import Peak Change'!$A$106:CA$202,79,FALSE())),0,(VLOOKUP($A71,'Import Peak'!$A$3:CA$99,79,FALSE())-VLOOKUP($A71,'Import Peak Change'!$A$106:CA$202,79,FALSE())))</f>
        <v>0</v>
      </c>
      <c r="CB71" s="193" t="n">
        <f aca="false">IF(ISERROR(VLOOKUP($A71,'Import Peak'!$A$3:CB$99,80,FALSE())-VLOOKUP($A71,'Import Peak Change'!$A$106:CB$202,80,FALSE())),0,(VLOOKUP($A71,'Import Peak'!$A$3:CB$99,80,FALSE())-VLOOKUP($A71,'Import Peak Change'!$A$106:CB$202,80,FALSE())))</f>
        <v>0</v>
      </c>
      <c r="CC71" s="193" t="n">
        <f aca="false">IF(ISERROR(VLOOKUP($A71,'Import Peak'!$A$3:CC$99,81,FALSE())-VLOOKUP($A71,'Import Peak Change'!$A$106:CC$202,81,FALSE())),0,(VLOOKUP($A71,'Import Peak'!$A$3:CC$99,81,FALSE())-VLOOKUP($A71,'Import Peak Change'!$A$106:CC$202,81,FALSE())))</f>
        <v>0</v>
      </c>
      <c r="CD71" s="193" t="n">
        <f aca="false">IF(ISERROR(VLOOKUP($A71,'Import Peak'!$A$3:CD$99,82,FALSE())-VLOOKUP($A71,'Import Peak Change'!$A$106:CD$202,82,FALSE())),0,(VLOOKUP($A71,'Import Peak'!$A$3:CD$99,82,FALSE())-VLOOKUP($A71,'Import Peak Change'!$A$106:CD$202,82,FALSE())))</f>
        <v>0</v>
      </c>
      <c r="CE71" s="193" t="n">
        <f aca="false">IF(ISERROR(VLOOKUP($A71,'Import Peak'!$A$3:CE$99,83,FALSE())-VLOOKUP($A71,'Import Peak Change'!$A$106:CE$202,83,FALSE())),0,(VLOOKUP($A71,'Import Peak'!$A$3:CE$99,83,FALSE())-VLOOKUP($A71,'Import Peak Change'!$A$106:CE$202,83,FALSE())))</f>
        <v>0</v>
      </c>
      <c r="CF71" s="193" t="n">
        <f aca="false">IF(ISERROR(VLOOKUP($A71,'Import Peak'!$A$3:CF$99,84,FALSE())-VLOOKUP($A71,'Import Peak Change'!$A$106:CF$202,84,FALSE())),0,(VLOOKUP($A71,'Import Peak'!$A$3:CF$99,84,FALSE())-VLOOKUP($A71,'Import Peak Change'!$A$106:CF$202,84,FALSE())))</f>
        <v>0</v>
      </c>
      <c r="CG71" s="193" t="n">
        <f aca="false">IF(ISERROR(VLOOKUP($A71,'Import Peak'!$A$3:CG$99,85,FALSE())-VLOOKUP($A71,'Import Peak Change'!$A$106:CG$202,85,FALSE())),0,(VLOOKUP($A71,'Import Peak'!$A$3:CG$99,85,FALSE())-VLOOKUP($A71,'Import Peak Change'!$A$106:CG$202,85,FALSE())))</f>
        <v>0</v>
      </c>
      <c r="CH71" s="193" t="n">
        <f aca="false">IF(ISERROR(VLOOKUP($A71,'Import Peak'!$A$3:CH$99,86,FALSE())-VLOOKUP($A71,'Import Peak Change'!$A$106:CH$202,86,FALSE())),0,(VLOOKUP($A71,'Import Peak'!$A$3:CH$99,86,FALSE())-VLOOKUP($A71,'Import Peak Change'!$A$106:CH$202,86,FALSE())))</f>
        <v>0</v>
      </c>
      <c r="CI71" s="193" t="n">
        <f aca="false">IF(ISERROR(VLOOKUP($A71,'Import Peak'!$A$3:CI$99,87,FALSE())-VLOOKUP($A71,'Import Peak Change'!$A$106:CI$202,87,FALSE())),0,(VLOOKUP($A71,'Import Peak'!$A$3:CI$99,87,FALSE())-VLOOKUP($A71,'Import Peak Change'!$A$106:CI$202,87,FALSE())))</f>
        <v>0</v>
      </c>
      <c r="CJ71" s="193" t="n">
        <f aca="false">IF(ISERROR(VLOOKUP($A71,'Import Peak'!$A$3:CJ$99,88,FALSE())-VLOOKUP($A71,'Import Peak Change'!$A$106:CJ$202,88,FALSE())),0,(VLOOKUP($A71,'Import Peak'!$A$3:CJ$99,88,FALSE())-VLOOKUP($A71,'Import Peak Change'!$A$106:CJ$202,88,FALSE())))</f>
        <v>0</v>
      </c>
      <c r="CK71" s="193" t="n">
        <f aca="false">IF(ISERROR(VLOOKUP($A71,'Import Peak'!$A$3:CK$99,89,FALSE())-VLOOKUP($A71,'Import Peak Change'!$A$106:CK$202,89,FALSE())),0,(VLOOKUP($A71,'Import Peak'!$A$3:CK$99,89,FALSE())-VLOOKUP($A71,'Import Peak Change'!$A$106:CK$202,89,FALSE())))</f>
        <v>0</v>
      </c>
      <c r="CL71" s="193" t="n">
        <f aca="false">IF(ISERROR(VLOOKUP($A71,'Import Peak'!$A$3:CL$99,90,FALSE())-VLOOKUP($A71,'Import Peak Change'!$A$106:CL$202,90,FALSE())),0,(VLOOKUP($A71,'Import Peak'!$A$3:CL$99,90,FALSE())-VLOOKUP($A71,'Import Peak Change'!$A$106:CL$202,90,FALSE())))</f>
        <v>0</v>
      </c>
      <c r="CM71" s="193" t="n">
        <f aca="false">IF(ISERROR(VLOOKUP($A71,'Import Peak'!$A$3:CM$99,91,FALSE())-VLOOKUP($A71,'Import Peak Change'!$A$106:CM$202,91,FALSE())),0,(VLOOKUP($A71,'Import Peak'!$A$3:CM$99,91,FALSE())-VLOOKUP($A71,'Import Peak Change'!$A$106:CM$202,91,FALSE())))</f>
        <v>0</v>
      </c>
      <c r="CN71" s="193" t="n">
        <f aca="false">IF(ISERROR(VLOOKUP($A71,'Import Peak'!$A$3:CN$99,92,FALSE())-VLOOKUP($A71,'Import Peak Change'!$A$106:CN$202,92,FALSE())),0,(VLOOKUP($A71,'Import Peak'!$A$3:CN$99,92,FALSE())-VLOOKUP($A71,'Import Peak Change'!$A$106:CN$202,92,FALSE())))</f>
        <v>0</v>
      </c>
      <c r="CO71" s="193" t="n">
        <f aca="false">IF(ISERROR(VLOOKUP($A71,'Import Peak'!$A$3:CO$99,93,FALSE())-VLOOKUP($A71,'Import Peak Change'!$A$106:CO$202,93,FALSE())),0,(VLOOKUP($A71,'Import Peak'!$A$3:CO$99,93,FALSE())-VLOOKUP($A71,'Import Peak Change'!$A$106:CO$202,93,FALSE())))</f>
        <v>0</v>
      </c>
      <c r="CP71" s="193" t="n">
        <f aca="false">IF(ISERROR(VLOOKUP($A71,'Import Peak'!$A$3:CP$99,94,FALSE())-VLOOKUP($A71,'Import Peak Change'!$A$106:CP$202,94,FALSE())),0,(VLOOKUP($A71,'Import Peak'!$A$3:CP$99,94,FALSE())-VLOOKUP($A71,'Import Peak Change'!$A$106:CP$202,94,FALSE())))</f>
        <v>0</v>
      </c>
      <c r="CQ71" s="193" t="n">
        <f aca="false">IF(ISERROR(VLOOKUP($A71,'Import Peak'!$A$3:CQ$99,95,FALSE())-VLOOKUP($A71,'Import Peak Change'!$A$106:CQ$202,95,FALSE())),0,(VLOOKUP($A71,'Import Peak'!$A$3:CQ$99,95,FALSE())-VLOOKUP($A71,'Import Peak Change'!$A$106:CQ$202,95,FALSE())))</f>
        <v>0</v>
      </c>
      <c r="CR71" s="193" t="n">
        <f aca="false">IF(ISERROR(VLOOKUP($A71,'Import Peak'!$A$3:CR$99,96,FALSE())-VLOOKUP($A71,'Import Peak Change'!$A$106:CR$202,96,FALSE())),0,(VLOOKUP($A71,'Import Peak'!$A$3:CR$99,96,FALSE())-VLOOKUP($A71,'Import Peak Change'!$A$106:CR$202,96,FALSE())))</f>
        <v>0</v>
      </c>
      <c r="CS71" s="193" t="n">
        <f aca="false">IF(ISERROR(VLOOKUP($A71,'Import Peak'!$A$3:CS$99,97,FALSE())-VLOOKUP($A71,'Import Peak Change'!$A$106:CS$202,97,FALSE())),0,(VLOOKUP($A71,'Import Peak'!$A$3:CS$99,97,FALSE())-VLOOKUP($A71,'Import Peak Change'!$A$106:CS$202,97,FALSE())))</f>
        <v>0</v>
      </c>
      <c r="CT71" s="193" t="n">
        <f aca="false">IF(ISERROR(VLOOKUP($A71,'Import Peak'!$A$3:CT$99,98,FALSE())-VLOOKUP($A71,'Import Peak Change'!$A$106:CT$202,98,FALSE())),0,(VLOOKUP($A71,'Import Peak'!$A$3:CT$99,98,FALSE())-VLOOKUP($A71,'Import Peak Change'!$A$106:CT$202,98,FALSE())))</f>
        <v>0</v>
      </c>
      <c r="CU71" s="193" t="n">
        <f aca="false">IF(ISERROR(VLOOKUP($A71,'Import Peak'!$A$3:CU$99,99,FALSE())-VLOOKUP($A71,'Import Peak Change'!$A$106:CU$202,99,FALSE())),0,(VLOOKUP($A71,'Import Peak'!$A$3:CU$99,99,FALSE())-VLOOKUP($A71,'Import Peak Change'!$A$106:CU$202,99,FALSE())))</f>
        <v>0</v>
      </c>
      <c r="CV71" s="193" t="n">
        <f aca="false">IF(ISERROR(VLOOKUP($A71,'Import Peak'!$A$3:CV$99,100,FALSE())-VLOOKUP($A71,'Import Peak Change'!$A$106:CV$202,100,FALSE())),0,(VLOOKUP($A71,'Import Peak'!$A$3:CV$99,100,FALSE())-VLOOKUP($A71,'Import Peak Change'!$A$106:CV$202,100,FALSE())))</f>
        <v>0</v>
      </c>
      <c r="CW71" s="193" t="n">
        <f aca="false">IF(ISERROR(VLOOKUP($A71,'Import Peak'!$A$3:CW$99,101,FALSE())-VLOOKUP($A71,'Import Peak Change'!$A$106:CW$202,101,FALSE())),0,(VLOOKUP($A71,'Import Peak'!$A$3:CW$99,101,FALSE())-VLOOKUP($A71,'Import Peak Change'!$A$106:CW$202,101,FALSE())))</f>
        <v>0</v>
      </c>
      <c r="CX71" s="193" t="n">
        <f aca="false">IF(ISERROR(VLOOKUP($A71,'Import Peak'!$A$3:CX$99,102,FALSE())-VLOOKUP($A71,'Import Peak Change'!$A$106:CX$202,102,FALSE())),0,(VLOOKUP($A71,'Import Peak'!$A$3:CX$99,102,FALSE())-VLOOKUP($A71,'Import Peak Change'!$A$106:CX$202,102,FALSE())))</f>
        <v>0</v>
      </c>
      <c r="CY71" s="193" t="n">
        <f aca="false">IF(ISERROR(VLOOKUP($A71,'Import Peak'!$A$3:CY$99,103,FALSE())-VLOOKUP($A71,'Import Peak Change'!$A$106:CY$202,103,FALSE())),0,(VLOOKUP($A71,'Import Peak'!$A$3:CY$99,103,FALSE())-VLOOKUP($A71,'Import Peak Change'!$A$106:CY$202,103,FALSE())))</f>
        <v>0</v>
      </c>
      <c r="CZ71" s="193" t="n">
        <f aca="false">IF(ISERROR(VLOOKUP($A71,'Import Peak'!$A$3:CZ$99,104,FALSE())-VLOOKUP($A71,'Import Peak Change'!$A$106:CZ$202,104,FALSE())),0,(VLOOKUP($A71,'Import Peak'!$A$3:CZ$99,104,FALSE())-VLOOKUP($A71,'Import Peak Change'!$A$106:CZ$202,104,FALSE())))</f>
        <v>0</v>
      </c>
      <c r="DA71" s="193" t="n">
        <f aca="false">IF(ISERROR(VLOOKUP($A71,'Import Peak'!$A$3:DA$99,105,FALSE())-VLOOKUP($A71,'Import Peak Change'!$A$106:DA$202,105,FALSE())),0,(VLOOKUP($A71,'Import Peak'!$A$3:DA$99,105,FALSE())-VLOOKUP($A71,'Import Peak Change'!$A$106:DA$202,105,FALSE())))</f>
        <v>0</v>
      </c>
      <c r="DB71" s="193" t="n">
        <f aca="false">IF(ISERROR(VLOOKUP($A71,'Import Peak'!$A$3:DB$99,106,FALSE())-VLOOKUP($A71,'Import Peak Change'!$A$106:DB$202,106,FALSE())),0,(VLOOKUP($A71,'Import Peak'!$A$3:DB$99,106,FALSE())-VLOOKUP($A71,'Import Peak Change'!$A$106:DB$202,106,FALSE())))</f>
        <v>0</v>
      </c>
      <c r="DC71" s="193" t="n">
        <f aca="false">IF(ISERROR(VLOOKUP($A71,'Import Peak'!$A$3:DC$99,107,FALSE())-VLOOKUP($A71,'Import Peak Change'!$A$106:DC$202,107,FALSE())),0,(VLOOKUP($A71,'Import Peak'!$A$3:DC$99,107,FALSE())-VLOOKUP($A71,'Import Peak Change'!$A$106:DC$202,107,FALSE())))</f>
        <v>0</v>
      </c>
      <c r="DD71" s="193" t="n">
        <f aca="false">IF(ISERROR(VLOOKUP($A71,'Import Peak'!$A$3:DD$99,108,FALSE())-VLOOKUP($A71,'Import Peak Change'!$A$106:DD$202,108,FALSE())),0,(VLOOKUP($A71,'Import Peak'!$A$3:DD$99,108,FALSE())-VLOOKUP($A71,'Import Peak Change'!$A$106:DD$202,108,FALSE())))</f>
        <v>0</v>
      </c>
      <c r="DE71" s="193" t="n">
        <f aca="false">IF(ISERROR(VLOOKUP($A71,'Import Peak'!$A$3:DE$99,109,FALSE())-VLOOKUP($A71,'Import Peak Change'!$A$106:DE$202,109,FALSE())),0,(VLOOKUP($A71,'Import Peak'!$A$3:DE$99,109,FALSE())-VLOOKUP($A71,'Import Peak Change'!$A$106:DE$202,109,FALSE())))</f>
        <v>0</v>
      </c>
      <c r="DF71" s="193" t="n">
        <f aca="false">IF(ISERROR(VLOOKUP($A71,'Import Peak'!$A$3:DF$99,110,FALSE())-VLOOKUP($A71,'Import Peak Change'!$A$106:DF$202,110,FALSE())),0,(VLOOKUP($A71,'Import Peak'!$A$3:DF$99,110,FALSE())-VLOOKUP($A71,'Import Peak Change'!$A$106:DF$202,110,FALSE())))</f>
        <v>0</v>
      </c>
      <c r="DG71" s="193" t="n">
        <f aca="false">IF(ISERROR(VLOOKUP($A71,'Import Peak'!$A$3:DG$99,111,FALSE())-VLOOKUP($A71,'Import Peak Change'!$A$106:DG$202,111,FALSE())),0,(VLOOKUP($A71,'Import Peak'!$A$3:DG$99,111,FALSE())-VLOOKUP($A71,'Import Peak Change'!$A$106:DG$202,111,FALSE())))</f>
        <v>0</v>
      </c>
      <c r="DH71" s="193" t="n">
        <f aca="false">IF(ISERROR(VLOOKUP($A71,'Import Peak'!$A$3:DH$99,112,FALSE())-VLOOKUP($A71,'Import Peak Change'!$A$106:DH$202,112,FALSE())),0,(VLOOKUP($A71,'Import Peak'!$A$3:DH$99,112,FALSE())-VLOOKUP($A71,'Import Peak Change'!$A$106:DH$202,112,FALSE())))</f>
        <v>0</v>
      </c>
      <c r="DI71" s="193" t="n">
        <f aca="false">IF(ISERROR(VLOOKUP($A71,'Import Peak'!$A$3:DI$99,113,FALSE())-VLOOKUP($A71,'Import Peak Change'!$A$106:DI$202,113,FALSE())),0,(VLOOKUP($A71,'Import Peak'!$A$3:DI$99,113,FALSE())-VLOOKUP($A71,'Import Peak Change'!$A$106:DI$202,113,FALSE())))</f>
        <v>0</v>
      </c>
      <c r="DJ71" s="193" t="n">
        <f aca="false">IF(ISERROR(VLOOKUP($A71,'Import Peak'!$A$3:DJ$99,114,FALSE())-VLOOKUP($A71,'Import Peak Change'!$A$106:DJ$202,114,FALSE())),0,(VLOOKUP($A71,'Import Peak'!$A$3:DJ$99,114,FALSE())-VLOOKUP($A71,'Import Peak Change'!$A$106:DJ$202,114,FALSE())))</f>
        <v>0</v>
      </c>
      <c r="DK71" s="193" t="n">
        <f aca="false">IF(ISERROR(VLOOKUP($A71,'Import Peak'!$A$3:DK$99,115,FALSE())-VLOOKUP($A71,'Import Peak Change'!$A$106:DK$202,115,FALSE())),0,(VLOOKUP($A71,'Import Peak'!$A$3:DK$99,115,FALSE())-VLOOKUP($A71,'Import Peak Change'!$A$106:DK$202,115,FALSE())))</f>
        <v>0</v>
      </c>
      <c r="DL71" s="193" t="n">
        <f aca="false">IF(ISERROR(VLOOKUP($A71,'Import Peak'!$A$3:DL$99,116,FALSE())-VLOOKUP($A71,'Import Peak Change'!$A$106:DL$202,116,FALSE())),0,(VLOOKUP($A71,'Import Peak'!$A$3:DL$99,116,FALSE())-VLOOKUP($A71,'Import Peak Change'!$A$106:DL$202,116,FALSE())))</f>
        <v>0</v>
      </c>
      <c r="DM71" s="193" t="n">
        <f aca="false">IF(ISERROR(VLOOKUP($A71,'Import Peak'!$A$3:DM$99,117,FALSE())-VLOOKUP($A71,'Import Peak Change'!$A$106:DM$202,117,FALSE())),0,(VLOOKUP($A71,'Import Peak'!$A$3:DM$99,117,FALSE())-VLOOKUP($A71,'Import Peak Change'!$A$106:DM$202,117,FALSE())))</f>
        <v>0</v>
      </c>
      <c r="DN71" s="193" t="n">
        <f aca="false">IF(ISERROR(VLOOKUP($A71,'Import Peak'!$A$3:DN$99,118,FALSE())-VLOOKUP($A71,'Import Peak Change'!$A$106:DN$202,118,FALSE())),0,(VLOOKUP($A71,'Import Peak'!$A$3:DN$99,118,FALSE())-VLOOKUP($A71,'Import Peak Change'!$A$106:DN$202,118,FALSE())))</f>
        <v>0</v>
      </c>
      <c r="DO71" s="193" t="n">
        <f aca="false">IF(ISERROR(VLOOKUP($A71,'Import Peak'!$A$3:DO$99,119,FALSE())-VLOOKUP($A71,'Import Peak Change'!$A$106:DO$202,119,FALSE())),0,(VLOOKUP($A71,'Import Peak'!$A$3:DO$99,119,FALSE())-VLOOKUP($A71,'Import Peak Change'!$A$106:DO$202,119,FALSE())))</f>
        <v>0</v>
      </c>
      <c r="DP71" s="193" t="n">
        <f aca="false">IF(ISERROR(VLOOKUP($A71,'Import Peak'!$A$3:DP$99,120,FALSE())-VLOOKUP($A71,'Import Peak Change'!$A$106:DP$202,120,FALSE())),0,(VLOOKUP($A71,'Import Peak'!$A$3:DP$99,120,FALSE())-VLOOKUP($A71,'Import Peak Change'!$A$106:DP$202,120,FALSE())))</f>
        <v>0</v>
      </c>
      <c r="DQ71" s="193" t="n">
        <f aca="false">IF(ISERROR(VLOOKUP($A71,'Import Peak'!$A$3:DQ$99,121,FALSE())-VLOOKUP($A71,'Import Peak Change'!$A$106:DQ$202,121,FALSE())),0,(VLOOKUP($A71,'Import Peak'!$A$3:DQ$99,121,FALSE())-VLOOKUP($A71,'Import Peak Change'!$A$106:DQ$202,121,FALSE())))</f>
        <v>0</v>
      </c>
      <c r="DR71" s="193" t="n">
        <f aca="false">IF(ISERROR(VLOOKUP($A71,'Import Peak'!$A$3:DR$99,122,FALSE())-VLOOKUP($A71,'Import Peak Change'!$A$106:DR$202,122,FALSE())),0,(VLOOKUP($A71,'Import Peak'!$A$3:DR$99,122,FALSE())-VLOOKUP($A71,'Import Peak Change'!$A$106:DR$202,122,FALSE())))</f>
        <v>0</v>
      </c>
      <c r="DS71" s="193" t="n">
        <f aca="false">IF(ISERROR(VLOOKUP($A71,'Import Peak'!$A$3:DS$99,123,FALSE())-VLOOKUP($A71,'Import Peak Change'!$A$106:DS$202,123,FALSE())),0,(VLOOKUP($A71,'Import Peak'!$A$3:DS$99,123,FALSE())-VLOOKUP($A71,'Import Peak Change'!$A$106:DS$202,123,FALSE())))</f>
        <v>0</v>
      </c>
      <c r="DT71" s="193" t="n">
        <f aca="false">IF(ISERROR(VLOOKUP($A71,'Import Peak'!$A$3:DT$99,124,FALSE())-VLOOKUP($A71,'Import Peak Change'!$A$106:DT$202,124,FALSE())),0,(VLOOKUP($A71,'Import Peak'!$A$3:DT$99,124,FALSE())-VLOOKUP($A71,'Import Peak Change'!$A$106:DT$202,124,FALSE())))</f>
        <v>0</v>
      </c>
      <c r="DU71" s="193" t="n">
        <f aca="false">IF(ISERROR(VLOOKUP($A71,'Import Peak'!$A$3:DU$99,125,FALSE())-VLOOKUP($A71,'Import Peak Change'!$A$106:DU$202,125,FALSE())),0,(VLOOKUP($A71,'Import Peak'!$A$3:DU$99,125,FALSE())-VLOOKUP($A71,'Import Peak Change'!$A$106:DU$202,125,FALSE())))</f>
        <v>0</v>
      </c>
      <c r="DV71" s="193" t="n">
        <f aca="false">IF(ISERROR(VLOOKUP($A71,'Import Peak'!$A$3:DV$99,126,FALSE())-VLOOKUP($A71,'Import Peak Change'!$A$106:DV$202,126,FALSE())),0,(VLOOKUP($A71,'Import Peak'!$A$3:DV$99,126,FALSE())-VLOOKUP($A71,'Import Peak Change'!$A$106:DV$202,126,FALSE())))</f>
        <v>0</v>
      </c>
      <c r="DW71" s="193" t="n">
        <f aca="false">IF(ISERROR(VLOOKUP($A71,'Import Peak'!$A$3:DW$99,127,FALSE())-VLOOKUP($A71,'Import Peak Change'!$A$106:DW$202,127,FALSE())),0,(VLOOKUP($A71,'Import Peak'!$A$3:DW$99,127,FALSE())-VLOOKUP($A71,'Import Peak Change'!$A$106:DW$202,127,FALSE())))</f>
        <v>0</v>
      </c>
      <c r="DX71" s="193" t="n">
        <f aca="false">IF(ISERROR(VLOOKUP($A71,'Import Peak'!$A$3:DX$99,128,FALSE())-VLOOKUP($A71,'Import Peak Change'!$A$106:DX$202,128,FALSE())),0,(VLOOKUP($A71,'Import Peak'!$A$3:DX$99,128,FALSE())-VLOOKUP($A71,'Import Peak Change'!$A$106:DX$202,128,FALSE())))</f>
        <v>0</v>
      </c>
      <c r="DY71" s="193" t="n">
        <f aca="false">IF(ISERROR(VLOOKUP($A71,'Import Peak'!$A$3:DY$99,129,FALSE())-VLOOKUP($A71,'Import Peak Change'!$A$106:DY$202,129,FALSE())),0,(VLOOKUP($A71,'Import Peak'!$A$3:DY$99,129,FALSE())-VLOOKUP($A71,'Import Peak Change'!$A$106:DY$202,129,FALSE())))</f>
        <v>0</v>
      </c>
      <c r="DZ71" s="193" t="n">
        <f aca="false">IF(ISERROR(VLOOKUP($A71,'Import Peak'!$A$3:DZ$99,130,FALSE())-VLOOKUP($A71,'Import Peak Change'!$A$106:DZ$202,130,FALSE())),0,(VLOOKUP($A71,'Import Peak'!$A$3:DZ$99,130,FALSE())-VLOOKUP($A71,'Import Peak Change'!$A$106:DZ$202,130,FALSE())))</f>
        <v>0</v>
      </c>
      <c r="EA71" s="193" t="n">
        <f aca="false">IF(ISERROR(VLOOKUP($A71,'Import Peak'!$A$3:EA$99,131,FALSE())-VLOOKUP($A71,'Import Peak Change'!$A$106:EA$202,131,FALSE())),0,(VLOOKUP($A71,'Import Peak'!$A$3:EA$99,131,FALSE())-VLOOKUP($A71,'Import Peak Change'!$A$106:EA$202,131,FALSE())))</f>
        <v>0</v>
      </c>
      <c r="EB71" s="193" t="n">
        <f aca="false">IF(ISERROR(VLOOKUP($A71,'Import Peak'!$A$3:EB$99,132,FALSE())-VLOOKUP($A71,'Import Peak Change'!$A$106:EB$202,132,FALSE())),0,(VLOOKUP($A71,'Import Peak'!$A$3:EB$99,132,FALSE())-VLOOKUP($A71,'Import Peak Change'!$A$106:EB$202,132,FALSE())))</f>
        <v>0</v>
      </c>
      <c r="EC71" s="193" t="n">
        <f aca="false">IF(ISERROR(VLOOKUP($A71,'Import Peak'!$A$3:EC$99,133,FALSE())-VLOOKUP($A71,'Import Peak Change'!$A$106:EC$202,133,FALSE())),0,(VLOOKUP($A71,'Import Peak'!$A$3:EC$99,133,FALSE())-VLOOKUP($A71,'Import Peak Change'!$A$106:EC$202,133,FALSE())))</f>
        <v>0</v>
      </c>
      <c r="ED71" s="193" t="n">
        <f aca="false">IF(ISERROR(VLOOKUP($A71,'Import Peak'!$A$3:ED$99,134,FALSE())-VLOOKUP($A71,'Import Peak Change'!$A$106:ED$202,134,FALSE())),0,(VLOOKUP($A71,'Import Peak'!$A$3:ED$99,134,FALSE())-VLOOKUP($A71,'Import Peak Change'!$A$106:ED$202,134,FALSE())))</f>
        <v>0</v>
      </c>
      <c r="EE71" s="193" t="n">
        <f aca="false">IF(ISERROR(VLOOKUP($A71,'Import Peak'!$A$3:EE$99,135,FALSE())-VLOOKUP($A71,'Import Peak Change'!$A$106:EE$202,135,FALSE())),0,(VLOOKUP($A71,'Import Peak'!$A$3:EE$99,135,FALSE())-VLOOKUP($A71,'Import Peak Change'!$A$106:EE$202,135,FALSE())))</f>
        <v>0</v>
      </c>
      <c r="EF71" s="193" t="n">
        <f aca="false">IF(ISERROR(VLOOKUP($A71,'Import Peak'!$A$3:EF$99,136,FALSE())-VLOOKUP($A71,'Import Peak Change'!$A$106:EF$202,136,FALSE())),0,(VLOOKUP($A71,'Import Peak'!$A$3:EF$99,136,FALSE())-VLOOKUP($A71,'Import Peak Change'!$A$106:EF$202,136,FALSE())))</f>
        <v>0</v>
      </c>
      <c r="EG71" s="193" t="n">
        <f aca="false">IF(ISERROR(VLOOKUP($A71,'Import Peak'!$A$3:EG$99,137,FALSE())-VLOOKUP($A71,'Import Peak Change'!$A$106:EG$202,137,FALSE())),0,(VLOOKUP($A71,'Import Peak'!$A$3:EG$99,137,FALSE())-VLOOKUP($A71,'Import Peak Change'!$A$106:EG$202,137,FALSE())))</f>
        <v>0</v>
      </c>
      <c r="EH71" s="193" t="n">
        <f aca="false">IF(ISERROR(VLOOKUP($A71,'Import Peak'!$A$3:EH$99,138,FALSE())-VLOOKUP($A71,'Import Peak Change'!$A$106:EH$202,138,FALSE())),0,(VLOOKUP($A71,'Import Peak'!$A$3:EH$99,138,FALSE())-VLOOKUP($A71,'Import Peak Change'!$A$106:EH$202,138,FALSE())))</f>
        <v>0</v>
      </c>
      <c r="EI71" s="193" t="n">
        <f aca="false">IF(ISERROR(VLOOKUP($A71,'Import Peak'!$A$3:EI$99,139,FALSE())-VLOOKUP($A71,'Import Peak Change'!$A$106:EI$202,139,FALSE())),0,(VLOOKUP($A71,'Import Peak'!$A$3:EI$99,139,FALSE())-VLOOKUP($A71,'Import Peak Change'!$A$106:EI$202,139,FALSE())))</f>
        <v>0</v>
      </c>
      <c r="EJ71" s="193" t="n">
        <f aca="false">IF(ISERROR(VLOOKUP($A71,'Import Peak'!$A$3:EJ$99,140,FALSE())-VLOOKUP($A71,'Import Peak Change'!$A$106:EJ$202,140,FALSE())),0,(VLOOKUP($A71,'Import Peak'!$A$3:EJ$99,140,FALSE())-VLOOKUP($A71,'Import Peak Change'!$A$106:EJ$202,140,FALSE())))</f>
        <v>0</v>
      </c>
      <c r="EK71" s="193" t="n">
        <f aca="false">IF(ISERROR(VLOOKUP($A71,'Import Peak'!$A$3:EK$99,141,FALSE())-VLOOKUP($A71,'Import Peak Change'!$A$106:EK$202,141,FALSE())),0,(VLOOKUP($A71,'Import Peak'!$A$3:EK$99,141,FALSE())-VLOOKUP($A71,'Import Peak Change'!$A$106:EK$202,141,FALSE())))</f>
        <v>0</v>
      </c>
      <c r="EL71" s="193" t="n">
        <f aca="false">IF(ISERROR(VLOOKUP($A71,'Import Peak'!$A$3:EL$99,142,FALSE())-VLOOKUP($A71,'Import Peak Change'!$A$106:EL$202,142,FALSE())),0,(VLOOKUP($A71,'Import Peak'!$A$3:EL$99,142,FALSE())-VLOOKUP($A71,'Import Peak Change'!$A$106:EL$202,142,FALSE())))</f>
        <v>0</v>
      </c>
      <c r="EM71" s="193" t="n">
        <f aca="false">IF(ISERROR(VLOOKUP($A71,'Import Peak'!$A$3:EM$99,143,FALSE())-VLOOKUP($A71,'Import Peak Change'!$A$106:EM$202,143,FALSE())),0,(VLOOKUP($A71,'Import Peak'!$A$3:EM$99,143,FALSE())-VLOOKUP($A71,'Import Peak Change'!$A$106:EM$202,143,FALSE())))</f>
        <v>0</v>
      </c>
      <c r="EN71" s="193" t="n">
        <f aca="false">IF(ISERROR(VLOOKUP($A71,'Import Peak'!$A$3:EN$99,144,FALSE())-VLOOKUP($A71,'Import Peak Change'!$A$106:EN$202,144,FALSE())),0,(VLOOKUP($A71,'Import Peak'!$A$3:EN$99,144,FALSE())-VLOOKUP($A71,'Import Peak Change'!$A$106:EN$202,144,FALSE())))</f>
        <v>0</v>
      </c>
      <c r="EO71" s="193" t="n">
        <f aca="false">IF(ISERROR(VLOOKUP($A71,'Import Peak'!$A$3:EO$99,145,FALSE())-VLOOKUP($A71,'Import Peak Change'!$A$106:EO$202,145,FALSE())),0,(VLOOKUP($A71,'Import Peak'!$A$3:EO$99,145,FALSE())-VLOOKUP($A71,'Import Peak Change'!$A$106:EO$202,145,FALSE())))</f>
        <v>0</v>
      </c>
      <c r="EP71" s="193" t="n">
        <f aca="false">IF(ISERROR(VLOOKUP($A71,'Import Peak'!$A$3:EP$99,146,FALSE())-VLOOKUP($A71,'Import Peak Change'!$A$106:EP$202,146,FALSE())),0,(VLOOKUP($A71,'Import Peak'!$A$3:EP$99,146,FALSE())-VLOOKUP($A71,'Import Peak Change'!$A$106:EP$202,146,FALSE())))</f>
        <v>0</v>
      </c>
      <c r="EQ71" s="193" t="n">
        <f aca="false">IF(ISERROR(VLOOKUP($A71,'Import Peak'!$A$3:EQ$99,147,FALSE())-VLOOKUP($A71,'Import Peak Change'!$A$106:EQ$202,147,FALSE())),0,(VLOOKUP($A71,'Import Peak'!$A$3:EQ$99,147,FALSE())-VLOOKUP($A71,'Import Peak Change'!$A$106:EQ$202,147,FALSE())))</f>
        <v>0</v>
      </c>
      <c r="ER71" s="193" t="n">
        <f aca="false">IF(ISERROR(VLOOKUP($A71,'Import Peak'!$A$3:ER$99,148,FALSE())-VLOOKUP($A71,'Import Peak Change'!$A$106:ER$202,148,FALSE())),0,(VLOOKUP($A71,'Import Peak'!$A$3:ER$99,148,FALSE())-VLOOKUP($A71,'Import Peak Change'!$A$106:ER$202,148,FALSE())))</f>
        <v>0</v>
      </c>
      <c r="ES71" s="193" t="n">
        <f aca="false">IF(ISERROR(VLOOKUP($A71,'Import Peak'!$A$3:ES$99,149,FALSE())-VLOOKUP($A71,'Import Peak Change'!$A$106:ES$202,149,FALSE())),0,(VLOOKUP($A71,'Import Peak'!$A$3:ES$99,149,FALSE())-VLOOKUP($A71,'Import Peak Change'!$A$106:ES$202,149,FALSE())))</f>
        <v>0</v>
      </c>
      <c r="ET71" s="193" t="n">
        <f aca="false">IF(ISERROR(VLOOKUP($A71,'Import Peak'!$A$3:ET$99,150,FALSE())-VLOOKUP($A71,'Import Peak Change'!$A$106:ET$202,150,FALSE())),0,(VLOOKUP($A71,'Import Peak'!$A$3:ET$99,150,FALSE())-VLOOKUP($A71,'Import Peak Change'!$A$106:ET$202,150,FALSE())))</f>
        <v>0</v>
      </c>
      <c r="EU71" s="193" t="n">
        <f aca="false">IF(ISERROR(VLOOKUP($A71,'Import Peak'!$A$3:EU$99,151,FALSE())-VLOOKUP($A71,'Import Peak Change'!$A$106:EU$202,151,FALSE())),0,(VLOOKUP($A71,'Import Peak'!$A$3:EU$99,151,FALSE())-VLOOKUP($A71,'Import Peak Change'!$A$106:EU$202,151,FALSE())))</f>
        <v>0</v>
      </c>
      <c r="EV71" s="193" t="n">
        <f aca="false">IF(ISERROR(VLOOKUP($A71,'Import Peak'!$A$3:EV$99,152,FALSE())-VLOOKUP($A71,'Import Peak Change'!$A$106:EV$202,152,FALSE())),0,(VLOOKUP($A71,'Import Peak'!$A$3:EV$99,152,FALSE())-VLOOKUP($A71,'Import Peak Change'!$A$106:EV$202,152,FALSE())))</f>
        <v>0</v>
      </c>
      <c r="EW71" s="193" t="n">
        <f aca="false">IF(ISERROR(VLOOKUP($A71,'Import Peak'!$A$3:EW$99,153,FALSE())-VLOOKUP($A71,'Import Peak Change'!$A$106:EW$202,153,FALSE())),0,(VLOOKUP($A71,'Import Peak'!$A$3:EW$99,153,FALSE())-VLOOKUP($A71,'Import Peak Change'!$A$106:EW$202,153,FALSE())))</f>
        <v>0</v>
      </c>
      <c r="EX71" s="193" t="n">
        <f aca="false">IF(ISERROR(VLOOKUP($A71,'Import Peak'!$A$3:EX$99,154,FALSE())-VLOOKUP($A71,'Import Peak Change'!$A$106:EX$202,154,FALSE())),0,(VLOOKUP($A71,'Import Peak'!$A$3:EX$99,154,FALSE())-VLOOKUP($A71,'Import Peak Change'!$A$106:EX$202,154,FALSE())))</f>
        <v>0</v>
      </c>
      <c r="EY71" s="193" t="n">
        <f aca="false">IF(ISERROR(VLOOKUP($A71,'Import Peak'!$A$3:EY$99,155,FALSE())-VLOOKUP($A71,'Import Peak Change'!$A$106:EY$202,155,FALSE())),0,(VLOOKUP($A71,'Import Peak'!$A$3:EY$99,155,FALSE())-VLOOKUP($A71,'Import Peak Change'!$A$106:EY$202,155,FALSE())))</f>
        <v>0</v>
      </c>
      <c r="EZ71" s="193" t="n">
        <f aca="false">IF(ISERROR(VLOOKUP($A71,'Import Peak'!$A$3:EZ$99,156,FALSE())-VLOOKUP($A71,'Import Peak Change'!$A$106:EZ$202,156,FALSE())),0,(VLOOKUP($A71,'Import Peak'!$A$3:EZ$99,156,FALSE())-VLOOKUP($A71,'Import Peak Change'!$A$106:EZ$202,156,FALSE())))</f>
        <v>0</v>
      </c>
      <c r="FA71" s="193" t="n">
        <f aca="false">IF(ISERROR(VLOOKUP($A71,'Import Peak'!$A$3:FA$99,157,FALSE())-VLOOKUP($A71,'Import Peak Change'!$A$106:FA$202,157,FALSE())),0,(VLOOKUP($A71,'Import Peak'!$A$3:FA$99,157,FALSE())-VLOOKUP($A71,'Import Peak Change'!$A$106:FA$202,157,FALSE())))</f>
        <v>0</v>
      </c>
      <c r="FB71" s="193" t="n">
        <f aca="false">IF(ISERROR(VLOOKUP($A71,'Import Peak'!$A$3:FB$99,158,FALSE())-VLOOKUP($A71,'Import Peak Change'!$A$106:FB$202,158,FALSE())),0,(VLOOKUP($A71,'Import Peak'!$A$3:FB$99,158,FALSE())-VLOOKUP($A71,'Import Peak Change'!$A$106:FB$202,158,FALSE())))</f>
        <v>0</v>
      </c>
      <c r="FC71" s="193" t="n">
        <f aca="false">IF(ISERROR(VLOOKUP($A71,'Import Peak'!$A$3:FC$99,159,FALSE())-VLOOKUP($A71,'Import Peak Change'!$A$106:FC$202,159,FALSE())),0,(VLOOKUP($A71,'Import Peak'!$A$3:FC$99,159,FALSE())-VLOOKUP($A71,'Import Peak Change'!$A$106:FC$202,159,FALSE())))</f>
        <v>0</v>
      </c>
      <c r="FD71" s="193" t="n">
        <f aca="false">IF(ISERROR(VLOOKUP($A71,'Import Peak'!$A$3:FD$99,160,FALSE())-VLOOKUP($A71,'Import Peak Change'!$A$106:FD$202,160,FALSE())),0,(VLOOKUP($A71,'Import Peak'!$A$3:FD$99,160,FALSE())-VLOOKUP($A71,'Import Peak Change'!$A$106:FD$202,160,FALSE())))</f>
        <v>0</v>
      </c>
      <c r="FE71" s="193" t="n">
        <f aca="false">IF(ISERROR(VLOOKUP($A71,'Import Peak'!$A$3:FE$99,161,FALSE())-VLOOKUP($A71,'Import Peak Change'!$A$106:FE$202,161,FALSE())),0,(VLOOKUP($A71,'Import Peak'!$A$3:FE$99,161,FALSE())-VLOOKUP($A71,'Import Peak Change'!$A$106:FE$202,161,FALSE())))</f>
        <v>0</v>
      </c>
      <c r="FF71" s="193" t="n">
        <f aca="false">IF(ISERROR(VLOOKUP($A71,'Import Peak'!$A$3:FF$99,162,FALSE())-VLOOKUP($A71,'Import Peak Change'!$A$106:FF$202,162,FALSE())),0,(VLOOKUP($A71,'Import Peak'!$A$3:FF$99,162,FALSE())-VLOOKUP($A71,'Import Peak Change'!$A$106:FF$202,162,FALSE())))</f>
        <v>0</v>
      </c>
      <c r="FG71" s="193" t="n">
        <f aca="false">IF(ISERROR(VLOOKUP($A71,'Import Peak'!$A$3:FG$99,163,FALSE())-VLOOKUP($A71,'Import Peak Change'!$A$106:FG$202,163,FALSE())),0,(VLOOKUP($A71,'Import Peak'!$A$3:FG$99,163,FALSE())-VLOOKUP($A71,'Import Peak Change'!$A$106:FG$202,163,FALSE())))</f>
        <v>0</v>
      </c>
      <c r="FH71" s="193" t="n">
        <f aca="false">IF(ISERROR(VLOOKUP($A71,'Import Peak'!$A$3:FH$99,164,FALSE())-VLOOKUP($A71,'Import Peak Change'!$A$106:FH$202,164,FALSE())),0,(VLOOKUP($A71,'Import Peak'!$A$3:FH$99,164,FALSE())-VLOOKUP($A71,'Import Peak Change'!$A$106:FH$202,164,FALSE())))</f>
        <v>0</v>
      </c>
      <c r="FI71" s="193" t="n">
        <f aca="false">IF(ISERROR(VLOOKUP($A71,'Import Peak'!$A$3:FI$99,165,FALSE())-VLOOKUP($A71,'Import Peak Change'!$A$106:FI$202,165,FALSE())),0,(VLOOKUP($A71,'Import Peak'!$A$3:FI$99,165,FALSE())-VLOOKUP($A71,'Import Peak Change'!$A$106:FI$202,165,FALSE())))</f>
        <v>0</v>
      </c>
      <c r="FJ71" s="193" t="n">
        <f aca="false">IF(ISERROR(VLOOKUP($A71,'Import Peak'!$A$3:FJ$99,166,FALSE())-VLOOKUP($A71,'Import Peak Change'!$A$106:FJ$202,166,FALSE())),0,(VLOOKUP($A71,'Import Peak'!$A$3:FJ$99,166,FALSE())-VLOOKUP($A71,'Import Peak Change'!$A$106:FJ$202,166,FALSE())))</f>
        <v>0</v>
      </c>
      <c r="FK71" s="193" t="n">
        <f aca="false">IF(ISERROR(VLOOKUP($A71,'Import Peak'!$A$3:FK$99,167,FALSE())-VLOOKUP($A71,'Import Peak Change'!$A$106:FK$202,167,FALSE())),0,(VLOOKUP($A71,'Import Peak'!$A$3:FK$99,167,FALSE())-VLOOKUP($A71,'Import Peak Change'!$A$106:FK$202,167,FALSE())))</f>
        <v>0</v>
      </c>
      <c r="FL71" s="193" t="n">
        <f aca="false">IF(ISERROR(VLOOKUP($A71,'Import Peak'!$A$3:FL$99,168,FALSE())-VLOOKUP($A71,'Import Peak Change'!$A$106:FL$202,168,FALSE())),0,(VLOOKUP($A71,'Import Peak'!$A$3:FL$99,168,FALSE())-VLOOKUP($A71,'Import Peak Change'!$A$106:FL$202,168,FALSE())))</f>
        <v>0</v>
      </c>
      <c r="FM71" s="193" t="n">
        <f aca="false">IF(ISERROR(VLOOKUP($A71,'Import Peak'!$A$3:FM$99,169,FALSE())-VLOOKUP($A71,'Import Peak Change'!$A$106:FM$202,169,FALSE())),0,(VLOOKUP($A71,'Import Peak'!$A$3:FM$99,169,FALSE())-VLOOKUP($A71,'Import Peak Change'!$A$106:FM$202,169,FALSE())))</f>
        <v>0</v>
      </c>
      <c r="FN71" s="193" t="n">
        <f aca="false">IF(ISERROR(VLOOKUP($A71,'Import Peak'!$A$3:FN$99,170,FALSE())-VLOOKUP($A71,'Import Peak Change'!$A$106:FN$202,170,FALSE())),0,(VLOOKUP($A71,'Import Peak'!$A$3:FN$99,170,FALSE())-VLOOKUP($A71,'Import Peak Change'!$A$106:FN$202,170,FALSE())))</f>
        <v>0</v>
      </c>
      <c r="FO71" s="193" t="n">
        <f aca="false">IF(ISERROR(VLOOKUP($A71,'Import Peak'!$A$3:FO$99,171,FALSE())-VLOOKUP($A71,'Import Peak Change'!$A$106:FO$202,171,FALSE())),0,(VLOOKUP($A71,'Import Peak'!$A$3:FO$99,171,FALSE())-VLOOKUP($A71,'Import Peak Change'!$A$106:FO$202,171,FALSE())))</f>
        <v>0</v>
      </c>
      <c r="FP71" s="193" t="n">
        <f aca="false">IF(ISERROR(VLOOKUP($A71,'Import Peak'!$A$3:FP$99,172,FALSE())-VLOOKUP($A71,'Import Peak Change'!$A$106:FP$202,172,FALSE())),0,(VLOOKUP($A71,'Import Peak'!$A$3:FP$99,172,FALSE())-VLOOKUP($A71,'Import Peak Change'!$A$106:FP$202,172,FALSE())))</f>
        <v>0</v>
      </c>
      <c r="FQ71" s="193" t="n">
        <f aca="false">IF(ISERROR(VLOOKUP($A71,'Import Peak'!$A$3:FQ$99,173,FALSE())-VLOOKUP($A71,'Import Peak Change'!$A$106:FQ$202,173,FALSE())),0,(VLOOKUP($A71,'Import Peak'!$A$3:FQ$99,173,FALSE())-VLOOKUP($A71,'Import Peak Change'!$A$106:FQ$202,173,FALSE())))</f>
        <v>0</v>
      </c>
      <c r="FR71" s="193" t="n">
        <f aca="false">IF(ISERROR(VLOOKUP($A71,'Import Peak'!$A$3:FR$99,174,FALSE())-VLOOKUP($A71,'Import Peak Change'!$A$106:FR$202,174,FALSE())),0,(VLOOKUP($A71,'Import Peak'!$A$3:FR$99,174,FALSE())-VLOOKUP($A71,'Import Peak Change'!$A$106:FR$202,174,FALSE())))</f>
        <v>0</v>
      </c>
      <c r="FS71" s="193" t="n">
        <f aca="false">IF(ISERROR(VLOOKUP($A71,'Import Peak'!$A$3:FS$99,175,FALSE())-VLOOKUP($A71,'Import Peak Change'!$A$106:FS$202,175,FALSE())),0,(VLOOKUP($A71,'Import Peak'!$A$3:FS$99,175,FALSE())-VLOOKUP($A71,'Import Peak Change'!$A$106:FS$202,175,FALSE())))</f>
        <v>0</v>
      </c>
      <c r="FT71" s="193" t="n">
        <f aca="false">IF(ISERROR(VLOOKUP($A71,'Import Peak'!$A$3:FT$99,176,FALSE())-VLOOKUP($A71,'Import Peak Change'!$A$106:FT$202,176,FALSE())),0,(VLOOKUP($A71,'Import Peak'!$A$3:FT$99,176,FALSE())-VLOOKUP($A71,'Import Peak Change'!$A$106:FT$202,176,FALSE())))</f>
        <v>0</v>
      </c>
      <c r="FU71" s="193" t="n">
        <f aca="false">IF(ISERROR(VLOOKUP($A71,'Import Peak'!$A$3:FU$99,177,FALSE())-VLOOKUP($A71,'Import Peak Change'!$A$106:FU$202,177,FALSE())),0,(VLOOKUP($A71,'Import Peak'!$A$3:FU$99,177,FALSE())-VLOOKUP($A71,'Import Peak Change'!$A$106:FU$202,177,FALSE())))</f>
        <v>0</v>
      </c>
      <c r="FV71" s="193" t="n">
        <f aca="false">IF(ISERROR(VLOOKUP($A71,'Import Peak'!$A$3:FV$99,178,FALSE())-VLOOKUP($A71,'Import Peak Change'!$A$106:FV$202,178,FALSE())),0,(VLOOKUP($A71,'Import Peak'!$A$3:FV$99,178,FALSE())-VLOOKUP($A71,'Import Peak Change'!$A$106:FV$202,178,FALSE())))</f>
        <v>0</v>
      </c>
      <c r="FW71" s="193" t="n">
        <f aca="false">IF(ISERROR(VLOOKUP($A71,'Import Peak'!$A$3:FW$99,179,FALSE())-VLOOKUP($A71,'Import Peak Change'!$A$106:FW$202,179,FALSE())),0,(VLOOKUP($A71,'Import Peak'!$A$3:FW$99,179,FALSE())-VLOOKUP($A71,'Import Peak Change'!$A$106:FW$202,179,FALSE())))</f>
        <v>0</v>
      </c>
      <c r="FX71" s="193" t="n">
        <f aca="false">IF(ISERROR(VLOOKUP($A71,'Import Peak'!$A$3:FX$99,180,FALSE())-VLOOKUP($A71,'Import Peak Change'!$A$106:FX$202,180,FALSE())),0,(VLOOKUP($A71,'Import Peak'!$A$3:FX$99,180,FALSE())-VLOOKUP($A71,'Import Peak Change'!$A$106:FX$202,180,FALSE())))</f>
        <v>0</v>
      </c>
      <c r="FY71" s="193" t="n">
        <f aca="false">IF(ISERROR(VLOOKUP($A71,'Import Peak'!$A$3:FY$99,181,FALSE())-VLOOKUP($A71,'Import Peak Change'!$A$106:FY$202,181,FALSE())),0,(VLOOKUP($A71,'Import Peak'!$A$3:FY$99,181,FALSE())-VLOOKUP($A71,'Import Peak Change'!$A$106:FY$202,181,FALSE())))</f>
        <v>0</v>
      </c>
      <c r="FZ71" s="193" t="n">
        <f aca="false">IF(ISERROR(VLOOKUP($A71,'Import Peak'!$A$3:FZ$99,182,FALSE())-VLOOKUP($A71,'Import Peak Change'!$A$106:FZ$202,182,FALSE())),0,(VLOOKUP($A71,'Import Peak'!$A$3:FZ$99,182,FALSE())-VLOOKUP($A71,'Import Peak Change'!$A$106:FZ$202,182,FALSE())))</f>
        <v>0</v>
      </c>
      <c r="GA71" s="193" t="n">
        <f aca="false">IF(ISERROR(VLOOKUP($A71,'Import Peak'!$A$3:GA$99,183,FALSE())-VLOOKUP($A71,'Import Peak Change'!$A$106:GA$202,183,FALSE())),0,(VLOOKUP($A71,'Import Peak'!$A$3:GA$99,183,FALSE())-VLOOKUP($A71,'Import Peak Change'!$A$106:GA$202,183,FALSE())))</f>
        <v>0</v>
      </c>
      <c r="GB71" s="193" t="n">
        <f aca="false">IF(ISERROR(VLOOKUP($A71,'Import Peak'!$A$3:GB$99,184,FALSE())-VLOOKUP($A71,'Import Peak Change'!$A$106:GB$202,184,FALSE())),0,(VLOOKUP($A71,'Import Peak'!$A$3:GB$99,184,FALSE())-VLOOKUP($A71,'Import Peak Change'!$A$106:GB$202,184,FALSE())))</f>
        <v>0</v>
      </c>
      <c r="GC71" s="193" t="n">
        <f aca="false">IF(ISERROR(VLOOKUP($A71,'Import Peak'!$A$3:GC$99,185,FALSE())-VLOOKUP($A71,'Import Peak Change'!$A$106:GC$202,185,FALSE())),0,(VLOOKUP($A71,'Import Peak'!$A$3:GC$99,185,FALSE())-VLOOKUP($A71,'Import Peak Change'!$A$106:GC$202,185,FALSE())))</f>
        <v>0</v>
      </c>
      <c r="GD71" s="193" t="n">
        <f aca="false">IF(ISERROR(VLOOKUP($A71,'Import Peak'!$A$3:GD$99,186,FALSE())-VLOOKUP($A71,'Import Peak Change'!$A$106:GD$202,186,FALSE())),0,(VLOOKUP($A71,'Import Peak'!$A$3:GD$99,186,FALSE())-VLOOKUP($A71,'Import Peak Change'!$A$106:GD$202,186,FALSE())))</f>
        <v>0</v>
      </c>
      <c r="GE71" s="193" t="n">
        <f aca="false">IF(ISERROR(VLOOKUP($A71,'Import Peak'!$A$3:GE$99,187,FALSE())-VLOOKUP($A71,'Import Peak Change'!$A$106:GE$202,187,FALSE())),0,(VLOOKUP($A71,'Import Peak'!$A$3:GE$99,187,FALSE())-VLOOKUP($A71,'Import Peak Change'!$A$106:GE$202,187,FALSE())))</f>
        <v>0</v>
      </c>
      <c r="GF71" s="193" t="n">
        <f aca="false">IF(ISERROR(VLOOKUP($A71,'Import Peak'!$A$3:GF$99,188,FALSE())-VLOOKUP($A71,'Import Peak Change'!$A$106:GF$202,188,FALSE())),0,(VLOOKUP($A71,'Import Peak'!$A$3:GF$99,188,FALSE())-VLOOKUP($A71,'Import Peak Change'!$A$106:GF$202,188,FALSE())))</f>
        <v>0</v>
      </c>
      <c r="GG71" s="193" t="n">
        <f aca="false">IF(ISERROR(VLOOKUP($A71,'Import Peak'!$A$3:GG$99,189,FALSE())-VLOOKUP($A71,'Import Peak Change'!$A$106:GG$202,189,FALSE())),0,(VLOOKUP($A71,'Import Peak'!$A$3:GG$99,189,FALSE())-VLOOKUP($A71,'Import Peak Change'!$A$106:GG$202,189,FALSE())))</f>
        <v>0</v>
      </c>
      <c r="GH71" s="193" t="n">
        <f aca="false">IF(ISERROR(VLOOKUP($A71,'Import Peak'!$A$3:GH$99,190,FALSE())-VLOOKUP($A71,'Import Peak Change'!$A$106:GH$202,190,FALSE())),0,(VLOOKUP($A71,'Import Peak'!$A$3:GH$99,190,FALSE())-VLOOKUP($A71,'Import Peak Change'!$A$106:GH$202,190,FALSE())))</f>
        <v>0</v>
      </c>
      <c r="GI71" s="193" t="n">
        <f aca="false">IF(ISERROR(VLOOKUP($A71,'Import Peak'!$A$3:GI$99,191,FALSE())-VLOOKUP($A71,'Import Peak Change'!$A$106:GI$202,191,FALSE())),0,(VLOOKUP($A71,'Import Peak'!$A$3:GI$99,191,FALSE())-VLOOKUP($A71,'Import Peak Change'!$A$106:GI$202,191,FALSE())))</f>
        <v>0</v>
      </c>
      <c r="GJ71" s="193" t="n">
        <f aca="false">IF(ISERROR(VLOOKUP($A71,'Import Peak'!$A$3:GJ$99,192,FALSE())-VLOOKUP($A71,'Import Peak Change'!$A$106:GJ$202,192,FALSE())),0,(VLOOKUP($A71,'Import Peak'!$A$3:GJ$99,192,FALSE())-VLOOKUP($A71,'Import Peak Change'!$A$106:GJ$202,192,FALSE())))</f>
        <v>0</v>
      </c>
      <c r="GK71" s="193" t="n">
        <f aca="false">IF(ISERROR(VLOOKUP($A71,'Import Peak'!$A$3:GK$99,193,FALSE())-VLOOKUP($A71,'Import Peak Change'!$A$106:GK$202,193,FALSE())),0,(VLOOKUP($A71,'Import Peak'!$A$3:GK$99,193,FALSE())-VLOOKUP($A71,'Import Peak Change'!$A$106:GK$202,193,FALSE())))</f>
        <v>0</v>
      </c>
      <c r="GL71" s="193" t="n">
        <f aca="false">IF(ISERROR(VLOOKUP($A71,'Import Peak'!$A$3:GL$99,194,FALSE())-VLOOKUP($A71,'Import Peak Change'!$A$106:GL$202,194,FALSE())),0,(VLOOKUP($A71,'Import Peak'!$A$3:GL$99,194,FALSE())-VLOOKUP($A71,'Import Peak Change'!$A$106:GL$202,194,FALSE())))</f>
        <v>0</v>
      </c>
      <c r="GM71" s="193" t="n">
        <f aca="false">IF(ISERROR(VLOOKUP($A71,'Import Peak'!$A$3:GM$99,195,FALSE())-VLOOKUP($A71,'Import Peak Change'!$A$106:GM$202,195,FALSE())),0,(VLOOKUP($A71,'Import Peak'!$A$3:GM$99,195,FALSE())-VLOOKUP($A71,'Import Peak Change'!$A$106:GM$202,195,FALSE())))</f>
        <v>0</v>
      </c>
      <c r="GN71" s="193" t="n">
        <f aca="false">IF(ISERROR(VLOOKUP($A71,'Import Peak'!$A$3:GN$99,196,FALSE())-VLOOKUP($A71,'Import Peak Change'!$A$106:GN$202,196,FALSE())),0,(VLOOKUP($A71,'Import Peak'!$A$3:GN$99,196,FALSE())-VLOOKUP($A71,'Import Peak Change'!$A$106:GN$202,196,FALSE())))</f>
        <v>0</v>
      </c>
      <c r="GO71" s="193" t="n">
        <f aca="false">IF(ISERROR(VLOOKUP($A71,'Import Peak'!$A$3:GO$99,197,FALSE())-VLOOKUP($A71,'Import Peak Change'!$A$106:GO$202,197,FALSE())),0,(VLOOKUP($A71,'Import Peak'!$A$3:GO$99,197,FALSE())-VLOOKUP($A71,'Import Peak Change'!$A$106:GO$202,197,FALSE())))</f>
        <v>0</v>
      </c>
      <c r="GP71" s="193" t="n">
        <f aca="false">IF(ISERROR(VLOOKUP($A71,'Import Peak'!$A$3:GP$99,198,FALSE())-VLOOKUP($A71,'Import Peak Change'!$A$106:GP$202,198,FALSE())),0,(VLOOKUP($A71,'Import Peak'!$A$3:GP$99,198,FALSE())-VLOOKUP($A71,'Import Peak Change'!$A$106:GP$202,198,FALSE())))</f>
        <v>0</v>
      </c>
      <c r="GQ71" s="193" t="n">
        <f aca="false">IF(ISERROR(VLOOKUP($A71,'Import Peak'!$A$3:GQ$99,199,FALSE())-VLOOKUP($A71,'Import Peak Change'!$A$106:GQ$202,199,FALSE())),0,(VLOOKUP($A71,'Import Peak'!$A$3:GQ$99,199,FALSE())-VLOOKUP($A71,'Import Peak Change'!$A$106:GQ$202,199,FALSE())))</f>
        <v>0</v>
      </c>
      <c r="GR71" s="193" t="n">
        <f aca="false">IF(ISERROR(VLOOKUP($A71,'Import Peak'!$A$3:GR$99,200,FALSE())-VLOOKUP($A71,'Import Peak Change'!$A$106:GR$202,200,FALSE())),0,(VLOOKUP($A71,'Import Peak'!$A$3:GR$99,200,FALSE())-VLOOKUP($A71,'Import Peak Change'!$A$106:GR$202,200,FALSE())))</f>
        <v>0</v>
      </c>
      <c r="GS71" s="193" t="n">
        <f aca="false">IF(ISERROR(VLOOKUP($A71,'Import Peak'!$A$3:GS$99,201,FALSE())-VLOOKUP($A71,'Import Peak Change'!$A$106:GS$202,201,FALSE())),0,(VLOOKUP($A71,'Import Peak'!$A$3:GS$99,201,FALSE())-VLOOKUP($A71,'Import Peak Change'!$A$106:GS$202,201,FALSE())))</f>
        <v>0</v>
      </c>
      <c r="GT71" s="193" t="n">
        <f aca="false">IF(ISERROR(VLOOKUP($A71,'Import Peak'!$A$3:GT$99,202,FALSE())-VLOOKUP($A71,'Import Peak Change'!$A$106:GT$202,202,FALSE())),0,(VLOOKUP($A71,'Import Peak'!$A$3:GT$99,202,FALSE())-VLOOKUP($A71,'Import Peak Change'!$A$106:GT$202,202,FALSE())))</f>
        <v>0</v>
      </c>
      <c r="GU71" s="193" t="n">
        <f aca="false">IF(ISERROR(VLOOKUP($A71,'Import Peak'!$A$3:GU$99,203,FALSE())-VLOOKUP($A71,'Import Peak Change'!$A$106:GU$202,203,FALSE())),0,(VLOOKUP($A71,'Import Peak'!$A$3:GU$99,203,FALSE())-VLOOKUP($A71,'Import Peak Change'!$A$106:GU$202,203,FALSE())))</f>
        <v>0</v>
      </c>
      <c r="GV71" s="193" t="n">
        <f aca="false">IF(ISERROR(VLOOKUP($A71,'Import Peak'!$A$3:GV$99,204,FALSE())-VLOOKUP($A71,'Import Peak Change'!$A$106:GV$202,204,FALSE())),0,(VLOOKUP($A71,'Import Peak'!$A$3:GV$99,204,FALSE())-VLOOKUP($A71,'Import Peak Change'!$A$106:GV$202,204,FALSE())))</f>
        <v>0</v>
      </c>
      <c r="GW71" s="193" t="n">
        <f aca="false">IF(ISERROR(VLOOKUP($A71,'Import Peak'!$A$3:GW$99,205,FALSE())-VLOOKUP($A71,'Import Peak Change'!$A$106:GW$202,205,FALSE())),0,(VLOOKUP($A71,'Import Peak'!$A$3:GW$99,205,FALSE())-VLOOKUP($A71,'Import Peak Change'!$A$106:GW$202,205,FALSE())))</f>
        <v>0</v>
      </c>
      <c r="GX71" s="193" t="n">
        <f aca="false">IF(ISERROR(VLOOKUP($A71,'Import Peak'!$A$3:GX$99,206,FALSE())-VLOOKUP($A71,'Import Peak Change'!$A$106:GX$202,206,FALSE())),0,(VLOOKUP($A71,'Import Peak'!$A$3:GX$99,206,FALSE())-VLOOKUP($A71,'Import Peak Change'!$A$106:GX$202,206,FALSE())))</f>
        <v>0</v>
      </c>
      <c r="GY71" s="193" t="n">
        <f aca="false">IF(ISERROR(VLOOKUP($A71,'Import Peak'!$A$3:GY$99,207,FALSE())-VLOOKUP($A71,'Import Peak Change'!$A$106:GY$202,207,FALSE())),0,(VLOOKUP($A71,'Import Peak'!$A$3:GY$99,207,FALSE())-VLOOKUP($A71,'Import Peak Change'!$A$106:GY$202,207,FALSE())))</f>
        <v>0</v>
      </c>
      <c r="GZ71" s="193" t="n">
        <f aca="false">IF(ISERROR(VLOOKUP($A71,'Import Peak'!$A$3:GZ$99,208,FALSE())-VLOOKUP($A71,'Import Peak Change'!$A$106:GZ$202,208,FALSE())),0,(VLOOKUP($A71,'Import Peak'!$A$3:GZ$99,208,FALSE())-VLOOKUP($A71,'Import Peak Change'!$A$106:GZ$202,208,FALSE())))</f>
        <v>0</v>
      </c>
      <c r="HA71" s="193" t="n">
        <f aca="false">IF(ISERROR(VLOOKUP($A71,'Import Peak'!$A$3:HA$99,209,FALSE())-VLOOKUP($A71,'Import Peak Change'!$A$106:HA$202,209,FALSE())),0,(VLOOKUP($A71,'Import Peak'!$A$3:HA$99,209,FALSE())-VLOOKUP($A71,'Import Peak Change'!$A$106:HA$202,209,FALSE())))</f>
        <v>0</v>
      </c>
      <c r="HB71" s="193" t="n">
        <f aca="false">IF(ISERROR(VLOOKUP($A71,'Import Peak'!$A$3:HB$99,210,FALSE())-VLOOKUP($A71,'Import Peak Change'!$A$106:HB$202,210,FALSE())),0,(VLOOKUP($A71,'Import Peak'!$A$3:HB$99,210,FALSE())-VLOOKUP($A71,'Import Peak Change'!$A$106:HB$202,210,FALSE())))</f>
        <v>0</v>
      </c>
      <c r="HC71" s="193" t="n">
        <f aca="false">IF(ISERROR(VLOOKUP($A71,'Import Peak'!$A$3:HC$99,211,FALSE())-VLOOKUP($A71,'Import Peak Change'!$A$106:HC$202,211,FALSE())),0,(VLOOKUP($A71,'Import Peak'!$A$3:HC$99,211,FALSE())-VLOOKUP($A71,'Import Peak Change'!$A$106:HC$202,211,FALSE())))</f>
        <v>0</v>
      </c>
      <c r="HD71" s="193" t="n">
        <f aca="false">IF(ISERROR(VLOOKUP($A71,'Import Peak'!$A$3:HD$99,212,FALSE())-VLOOKUP($A71,'Import Peak Change'!$A$106:HD$202,212,FALSE())),0,(VLOOKUP($A71,'Import Peak'!$A$3:HD$99,212,FALSE())-VLOOKUP($A71,'Import Peak Change'!$A$106:HD$202,212,FALSE())))</f>
        <v>0</v>
      </c>
      <c r="HE71" s="193" t="n">
        <f aca="false">IF(ISERROR(VLOOKUP($A71,'Import Peak'!$A$3:HE$99,213,FALSE())-VLOOKUP($A71,'Import Peak Change'!$A$106:HE$202,213,FALSE())),0,(VLOOKUP($A71,'Import Peak'!$A$3:HE$99,213,FALSE())-VLOOKUP($A71,'Import Peak Change'!$A$106:HE$202,213,FALSE())))</f>
        <v>0</v>
      </c>
      <c r="HF71" s="193" t="n">
        <f aca="false">IF(ISERROR(VLOOKUP($A71,'Import Peak'!$A$3:HF$99,214,FALSE())-VLOOKUP($A71,'Import Peak Change'!$A$106:HF$202,214,FALSE())),0,(VLOOKUP($A71,'Import Peak'!$A$3:HF$99,214,FALSE())-VLOOKUP($A71,'Import Peak Change'!$A$106:HF$202,214,FALSE())))</f>
        <v>0</v>
      </c>
      <c r="HG71" s="193" t="n">
        <f aca="false">IF(ISERROR(VLOOKUP($A71,'Import Peak'!$A$3:HG$99,215,FALSE())-VLOOKUP($A71,'Import Peak Change'!$A$106:HG$202,215,FALSE())),0,(VLOOKUP($A71,'Import Peak'!$A$3:HG$99,215,FALSE())-VLOOKUP($A71,'Import Peak Change'!$A$106:HG$202,215,FALSE())))</f>
        <v>0</v>
      </c>
      <c r="HH71" s="193" t="n">
        <f aca="false">IF(ISERROR(VLOOKUP($A71,'Import Peak'!$A$3:HH$99,216,FALSE())-VLOOKUP($A71,'Import Peak Change'!$A$106:HH$202,216,FALSE())),0,(VLOOKUP($A71,'Import Peak'!$A$3:HH$99,216,FALSE())-VLOOKUP($A71,'Import Peak Change'!$A$106:HH$202,216,FALSE())))</f>
        <v>0</v>
      </c>
      <c r="HI71" s="193" t="n">
        <f aca="false">IF(ISERROR(VLOOKUP($A71,'Import Peak'!$A$3:HI$99,217,FALSE())-VLOOKUP($A71,'Import Peak Change'!$A$106:HI$202,217,FALSE())),0,(VLOOKUP($A71,'Import Peak'!$A$3:HI$99,217,FALSE())-VLOOKUP($A71,'Import Peak Change'!$A$106:HI$202,217,FALSE())))</f>
        <v>0</v>
      </c>
      <c r="HJ71" s="193" t="n">
        <f aca="false">IF(ISERROR(VLOOKUP($A71,'Import Peak'!$A$3:HJ$99,218,FALSE())-VLOOKUP($A71,'Import Peak Change'!$A$106:HJ$202,218,FALSE())),0,(VLOOKUP($A71,'Import Peak'!$A$3:HJ$99,218,FALSE())-VLOOKUP($A71,'Import Peak Change'!$A$106:HJ$202,218,FALSE())))</f>
        <v>0</v>
      </c>
      <c r="HK71" s="193" t="n">
        <f aca="false">IF(ISERROR(VLOOKUP($A71,'Import Peak'!$A$3:HK$99,219,FALSE())-VLOOKUP($A71,'Import Peak Change'!$A$106:HK$202,219,FALSE())),0,(VLOOKUP($A71,'Import Peak'!$A$3:HK$99,219,FALSE())-VLOOKUP($A71,'Import Peak Change'!$A$106:HK$202,219,FALSE())))</f>
        <v>0</v>
      </c>
      <c r="HL71" s="193" t="n">
        <f aca="false">IF(ISERROR(VLOOKUP($A71,'Import Peak'!$A$3:HL$99,220,FALSE())-VLOOKUP($A71,'Import Peak Change'!$A$106:HL$202,220,FALSE())),0,(VLOOKUP($A71,'Import Peak'!$A$3:HL$99,220,FALSE())-VLOOKUP($A71,'Import Peak Change'!$A$106:HL$202,220,FALSE())))</f>
        <v>0</v>
      </c>
      <c r="HM71" s="193" t="n">
        <f aca="false">IF(ISERROR(VLOOKUP($A71,'Import Peak'!$A$3:HM$99,221,FALSE())-VLOOKUP($A71,'Import Peak Change'!$A$106:HM$202,221,FALSE())),0,(VLOOKUP($A71,'Import Peak'!$A$3:HM$99,221,FALSE())-VLOOKUP($A71,'Import Peak Change'!$A$106:HM$202,221,FALSE())))</f>
        <v>0</v>
      </c>
      <c r="HN71" s="193" t="n">
        <f aca="false">IF(ISERROR(VLOOKUP($A71,'Import Peak'!$A$3:HN$99,222,FALSE())-VLOOKUP($A71,'Import Peak Change'!$A$106:HN$202,222,FALSE())),0,(VLOOKUP($A71,'Import Peak'!$A$3:HN$99,222,FALSE())-VLOOKUP($A71,'Import Peak Change'!$A$106:HN$202,222,FALSE())))</f>
        <v>0</v>
      </c>
      <c r="HO71" s="193" t="n">
        <f aca="false">IF(ISERROR(VLOOKUP($A71,'Import Peak'!$A$3:HO$99,223,FALSE())-VLOOKUP($A71,'Import Peak Change'!$A$106:HO$202,223,FALSE())),0,(VLOOKUP($A71,'Import Peak'!$A$3:HO$99,223,FALSE())-VLOOKUP($A71,'Import Peak Change'!$A$106:HO$202,223,FALSE())))</f>
        <v>0</v>
      </c>
      <c r="HP71" s="193" t="n">
        <f aca="false">IF(ISERROR(VLOOKUP($A71,'Import Peak'!$A$3:HP$99,224,FALSE())-VLOOKUP($A71,'Import Peak Change'!$A$106:HP$202,224,FALSE())),0,(VLOOKUP($A71,'Import Peak'!$A$3:HP$99,224,FALSE())-VLOOKUP($A71,'Import Peak Change'!$A$106:HP$202,224,FALSE())))</f>
        <v>0</v>
      </c>
      <c r="HQ71" s="193" t="n">
        <f aca="false">IF(ISERROR(VLOOKUP($A71,'Import Peak'!$A$3:HQ$99,225,FALSE())-VLOOKUP($A71,'Import Peak Change'!$A$106:HQ$202,225,FALSE())),0,(VLOOKUP($A71,'Import Peak'!$A$3:HQ$99,225,FALSE())-VLOOKUP($A71,'Import Peak Change'!$A$106:HQ$202,225,FALSE())))</f>
        <v>0</v>
      </c>
      <c r="HR71" s="193" t="n">
        <f aca="false">IF(ISERROR(VLOOKUP($A71,'Import Peak'!$A$3:HR$99,226,FALSE())-VLOOKUP($A71,'Import Peak Change'!$A$106:HR$202,226,FALSE())),0,(VLOOKUP($A71,'Import Peak'!$A$3:HR$99,226,FALSE())-VLOOKUP($A71,'Import Peak Change'!$A$106:HR$202,226,FALSE())))</f>
        <v>0</v>
      </c>
      <c r="HS71" s="193" t="n">
        <f aca="false">IF(ISERROR(VLOOKUP($A71,'Import Peak'!$A$3:HS$99,227,FALSE())-VLOOKUP($A71,'Import Peak Change'!$A$106:HS$202,227,FALSE())),0,(VLOOKUP($A71,'Import Peak'!$A$3:HS$99,227,FALSE())-VLOOKUP($A71,'Import Peak Change'!$A$106:HS$202,227,FALSE())))</f>
        <v>0</v>
      </c>
      <c r="HT71" s="193" t="n">
        <f aca="false">IF(ISERROR(VLOOKUP($A71,'Import Peak'!$A$3:HT$99,228,FALSE())-VLOOKUP($A71,'Import Peak Change'!$A$106:HT$202,228,FALSE())),0,(VLOOKUP($A71,'Import Peak'!$A$3:HT$99,228,FALSE())-VLOOKUP($A71,'Import Peak Change'!$A$106:HT$202,228,FALSE())))</f>
        <v>0</v>
      </c>
      <c r="HU71" s="193" t="n">
        <f aca="false">IF(ISERROR(VLOOKUP($A71,'Import Peak'!$A$3:HU$99,229,FALSE())-VLOOKUP($A71,'Import Peak Change'!$A$106:HU$202,229,FALSE())),0,(VLOOKUP($A71,'Import Peak'!$A$3:HU$99,229,FALSE())-VLOOKUP($A71,'Import Peak Change'!$A$106:HU$202,229,FALSE())))</f>
        <v>0</v>
      </c>
      <c r="HV71" s="193" t="n">
        <f aca="false">IF(ISERROR(VLOOKUP($A71,'Import Peak'!$A$3:HV$99,230,FALSE())-VLOOKUP($A71,'Import Peak Change'!$A$106:HV$202,230,FALSE())),0,(VLOOKUP($A71,'Import Peak'!$A$3:HV$99,230,FALSE())-VLOOKUP($A71,'Import Peak Change'!$A$106:HV$202,230,FALSE())))</f>
        <v>0</v>
      </c>
      <c r="HW71" s="193" t="n">
        <f aca="false">IF(ISERROR(VLOOKUP($A71,'Import Peak'!$A$3:HW$99,231,FALSE())-VLOOKUP($A71,'Import Peak Change'!$A$106:HW$202,231,FALSE())),0,(VLOOKUP($A71,'Import Peak'!$A$3:HW$99,231,FALSE())-VLOOKUP($A71,'Import Peak Change'!$A$106:HW$202,231,FALSE())))</f>
        <v>0</v>
      </c>
      <c r="HX71" s="193" t="n">
        <f aca="false">IF(ISERROR(VLOOKUP($A71,'Import Peak'!$A$3:HX$99,232,FALSE())-VLOOKUP($A71,'Import Peak Change'!$A$106:HX$202,232,FALSE())),0,(VLOOKUP($A71,'Import Peak'!$A$3:HX$99,232,FALSE())-VLOOKUP($A71,'Import Peak Change'!$A$106:HX$202,232,FALSE())))</f>
        <v>0</v>
      </c>
      <c r="HY71" s="193" t="n">
        <f aca="false">IF(ISERROR(VLOOKUP($A71,'Import Peak'!$A$3:HY$99,233,FALSE())-VLOOKUP($A71,'Import Peak Change'!$A$106:HY$202,233,FALSE())),0,(VLOOKUP($A71,'Import Peak'!$A$3:HY$99,233,FALSE())-VLOOKUP($A71,'Import Peak Change'!$A$106:HY$202,233,FALSE())))</f>
        <v>0</v>
      </c>
      <c r="HZ71" s="193" t="n">
        <f aca="false">IF(ISERROR(VLOOKUP($A71,'Import Peak'!$A$3:HZ$99,234,FALSE())-VLOOKUP($A71,'Import Peak Change'!$A$106:HZ$202,234,FALSE())),0,(VLOOKUP($A71,'Import Peak'!$A$3:HZ$99,234,FALSE())-VLOOKUP($A71,'Import Peak Change'!$A$106:HZ$202,234,FALSE())))</f>
        <v>0</v>
      </c>
      <c r="IA71" s="193" t="n">
        <f aca="false">IF(ISERROR(VLOOKUP($A71,'Import Peak'!$A$3:IA$99,235,FALSE())-VLOOKUP($A71,'Import Peak Change'!$A$106:IA$202,235,FALSE())),0,(VLOOKUP($A71,'Import Peak'!$A$3:IA$99,235,FALSE())-VLOOKUP($A71,'Import Peak Change'!$A$106:IA$202,235,FALSE())))</f>
        <v>0</v>
      </c>
      <c r="IB71" s="193" t="n">
        <f aca="false">IF(ISERROR(VLOOKUP($A71,'Import Peak'!$A$3:IB$99,236,FALSE())-VLOOKUP($A71,'Import Peak Change'!$A$106:IB$202,236,FALSE())),0,(VLOOKUP($A71,'Import Peak'!$A$3:IB$99,236,FALSE())-VLOOKUP($A71,'Import Peak Change'!$A$106:IB$202,236,FALSE())))</f>
        <v>0</v>
      </c>
      <c r="IC71" s="193" t="n">
        <f aca="false">IF(ISERROR(VLOOKUP($A71,'Import Peak'!$A$3:IC$99,237,FALSE())-VLOOKUP($A71,'Import Peak Change'!$A$106:IC$202,237,FALSE())),0,(VLOOKUP($A71,'Import Peak'!$A$3:IC$99,237,FALSE())-VLOOKUP($A71,'Import Peak Change'!$A$106:IC$202,237,FALSE())))</f>
        <v>0</v>
      </c>
      <c r="ID71" s="193" t="n">
        <f aca="false">IF(ISERROR(VLOOKUP($A71,'Import Peak'!$A$3:ID$99,238,FALSE())-VLOOKUP($A71,'Import Peak Change'!$A$106:ID$202,238,FALSE())),0,(VLOOKUP($A71,'Import Peak'!$A$3:ID$99,238,FALSE())-VLOOKUP($A71,'Import Peak Change'!$A$106:ID$202,238,FALSE())))</f>
        <v>0</v>
      </c>
      <c r="IE71" s="193" t="n">
        <f aca="false">IF(ISERROR(VLOOKUP($A71,'Import Peak'!$A$3:IE$99,239,FALSE())-VLOOKUP($A71,'Import Peak Change'!$A$106:IE$202,239,FALSE())),0,(VLOOKUP($A71,'Import Peak'!$A$3:IE$99,239,FALSE())-VLOOKUP($A71,'Import Peak Change'!$A$106:IE$202,239,FALSE())))</f>
        <v>0</v>
      </c>
    </row>
    <row r="72" customFormat="false" ht="12.75" hidden="false" customHeight="false" outlineLevel="0" collapsed="false">
      <c r="A72" s="201" t="str">
        <f aca="false">IF('Import Peak'!A69=0,"",'Import Peak'!A69)</f>
        <v/>
      </c>
      <c r="B72" s="193"/>
      <c r="C72" s="193"/>
      <c r="D72" s="193"/>
      <c r="E72" s="193"/>
      <c r="F72" s="193"/>
      <c r="G72" s="193" t="n">
        <f aca="false">IF(ISERROR(VLOOKUP($A72,'Import Peak'!$A$3:G$99,7,FALSE())-VLOOKUP($A72,'Import Peak Change'!$A$106:G$202,7,FALSE())),0,(VLOOKUP($A72,'Import Peak'!$A$3:G$99,7,FALSE())-VLOOKUP($A72,'Import Peak Change'!$A$106:G$202,7,FALSE())))</f>
        <v>0</v>
      </c>
      <c r="H72" s="193" t="n">
        <f aca="false">IF(ISERROR(VLOOKUP($A72,'Import Peak'!$A$3:H$99,8,FALSE())-VLOOKUP($A72,'Import Peak Change'!$A$106:H$202,8,FALSE())),0,(VLOOKUP($A72,'Import Peak'!$A$3:H$99,8,FALSE())-VLOOKUP($A72,'Import Peak Change'!$A$106:H$202,8,FALSE())))</f>
        <v>0</v>
      </c>
      <c r="I72" s="193" t="n">
        <f aca="false">IF(ISERROR(VLOOKUP($A72,'Import Peak'!$A$3:I$99,9,FALSE())-VLOOKUP($A72,'Import Peak Change'!$A$106:I$202,9,FALSE())),0,(VLOOKUP($A72,'Import Peak'!$A$3:I$99,9,FALSE())-VLOOKUP($A72,'Import Peak Change'!$A$106:I$202,9,FALSE())))</f>
        <v>0</v>
      </c>
      <c r="J72" s="193" t="n">
        <f aca="false">IF(ISERROR(VLOOKUP($A72,'Import Peak'!$A$3:J$99,10,FALSE())-VLOOKUP($A72,'Import Peak Change'!$A$106:J$202,10,FALSE())),0,(VLOOKUP($A72,'Import Peak'!$A$3:J$99,10,FALSE())-VLOOKUP($A72,'Import Peak Change'!$A$106:J$202,10,FALSE())))</f>
        <v>0</v>
      </c>
      <c r="K72" s="193" t="n">
        <f aca="false">IF(ISERROR(VLOOKUP($A72,'Import Peak'!$A$3:K$99,11,FALSE())-VLOOKUP($A72,'Import Peak Change'!$A$106:K$202,11,FALSE())),0,(VLOOKUP($A72,'Import Peak'!$A$3:K$99,11,FALSE())-VLOOKUP($A72,'Import Peak Change'!$A$106:K$202,11,FALSE())))</f>
        <v>0</v>
      </c>
      <c r="L72" s="193" t="n">
        <f aca="false">IF(ISERROR(VLOOKUP($A72,'Import Peak'!$A$3:L$99,12,FALSE())-VLOOKUP($A72,'Import Peak Change'!$A$106:L$202,12,FALSE())),0,(VLOOKUP($A72,'Import Peak'!$A$3:L$99,12,FALSE())-VLOOKUP($A72,'Import Peak Change'!$A$106:L$202,12,FALSE())))</f>
        <v>0</v>
      </c>
      <c r="M72" s="193" t="n">
        <f aca="false">IF(ISERROR(VLOOKUP($A72,'Import Peak'!$A$3:M$99,13,FALSE())-VLOOKUP($A72,'Import Peak Change'!$A$106:M$202,13,FALSE())),0,(VLOOKUP($A72,'Import Peak'!$A$3:M$99,13,FALSE())-VLOOKUP($A72,'Import Peak Change'!$A$106:M$202,13,FALSE())))</f>
        <v>0</v>
      </c>
      <c r="N72" s="193" t="n">
        <f aca="false">IF(ISERROR(VLOOKUP($A72,'Import Peak'!$A$3:N$99,14,FALSE())-VLOOKUP($A72,'Import Peak Change'!$A$106:N$202,14,FALSE())),0,(VLOOKUP($A72,'Import Peak'!$A$3:N$99,14,FALSE())-VLOOKUP($A72,'Import Peak Change'!$A$106:N$202,14,FALSE())))</f>
        <v>0</v>
      </c>
      <c r="O72" s="193" t="n">
        <f aca="false">IF(ISERROR(VLOOKUP($A72,'Import Peak'!$A$3:O$99,15,FALSE())-VLOOKUP($A72,'Import Peak Change'!$A$106:O$202,15,FALSE())),0,(VLOOKUP($A72,'Import Peak'!$A$3:O$99,15,FALSE())-VLOOKUP($A72,'Import Peak Change'!$A$106:O$202,15,FALSE())))</f>
        <v>0</v>
      </c>
      <c r="P72" s="193" t="n">
        <f aca="false">IF(ISERROR(VLOOKUP($A72,'Import Peak'!$A$3:P$99,16,FALSE())-VLOOKUP($A72,'Import Peak Change'!$A$106:P$202,16,FALSE())),0,(VLOOKUP($A72,'Import Peak'!$A$3:P$99,16,FALSE())-VLOOKUP($A72,'Import Peak Change'!$A$106:P$202,16,FALSE())))</f>
        <v>0</v>
      </c>
      <c r="Q72" s="193" t="n">
        <f aca="false">IF(ISERROR(VLOOKUP($A72,'Import Peak'!$A$3:Q$99,17,FALSE())-VLOOKUP($A72,'Import Peak Change'!$A$106:Q$202,17,FALSE())),0,(VLOOKUP($A72,'Import Peak'!$A$3:Q$99,17,FALSE())-VLOOKUP($A72,'Import Peak Change'!$A$106:Q$202,17,FALSE())))</f>
        <v>0</v>
      </c>
      <c r="R72" s="193" t="n">
        <f aca="false">IF(ISERROR(VLOOKUP($A72,'Import Peak'!$A$3:R$99,18,FALSE())-VLOOKUP($A72,'Import Peak Change'!$A$106:R$202,18,FALSE())),0,(VLOOKUP($A72,'Import Peak'!$A$3:R$99,18,FALSE())-VLOOKUP($A72,'Import Peak Change'!$A$106:R$202,18,FALSE())))</f>
        <v>0</v>
      </c>
      <c r="S72" s="193" t="n">
        <f aca="false">IF(ISERROR(VLOOKUP($A72,'Import Peak'!$A$3:S$99,19,FALSE())-VLOOKUP($A72,'Import Peak Change'!$A$106:S$202,19,FALSE())),0,(VLOOKUP($A72,'Import Peak'!$A$3:S$99,19,FALSE())-VLOOKUP($A72,'Import Peak Change'!$A$106:S$202,19,FALSE())))</f>
        <v>0</v>
      </c>
      <c r="T72" s="193" t="n">
        <f aca="false">IF(ISERROR(VLOOKUP($A72,'Import Peak'!$A$3:T$99,20,FALSE())-VLOOKUP($A72,'Import Peak Change'!$A$106:T$202,20,FALSE())),0,(VLOOKUP($A72,'Import Peak'!$A$3:T$99,20,FALSE())-VLOOKUP($A72,'Import Peak Change'!$A$106:T$202,20,FALSE())))</f>
        <v>0</v>
      </c>
      <c r="U72" s="193" t="n">
        <f aca="false">IF(ISERROR(VLOOKUP($A72,'Import Peak'!$A$3:U$99,21,FALSE())-VLOOKUP($A72,'Import Peak Change'!$A$106:U$202,21,FALSE())),0,(VLOOKUP($A72,'Import Peak'!$A$3:U$99,21,FALSE())-VLOOKUP($A72,'Import Peak Change'!$A$106:U$202,21,FALSE())))</f>
        <v>0</v>
      </c>
      <c r="V72" s="193" t="n">
        <f aca="false">IF(ISERROR(VLOOKUP($A72,'Import Peak'!$A$3:V$99,22,FALSE())-VLOOKUP($A72,'Import Peak Change'!$A$106:V$202,22,FALSE())),0,(VLOOKUP($A72,'Import Peak'!$A$3:V$99,22,FALSE())-VLOOKUP($A72,'Import Peak Change'!$A$106:V$202,22,FALSE())))</f>
        <v>0</v>
      </c>
      <c r="W72" s="193" t="n">
        <f aca="false">IF(ISERROR(VLOOKUP($A72,'Import Peak'!$A$3:W$99,23,FALSE())-VLOOKUP($A72,'Import Peak Change'!$A$106:W$202,23,FALSE())),0,(VLOOKUP($A72,'Import Peak'!$A$3:W$99,23,FALSE())-VLOOKUP($A72,'Import Peak Change'!$A$106:W$202,23,FALSE())))</f>
        <v>0</v>
      </c>
      <c r="X72" s="193" t="n">
        <f aca="false">IF(ISERROR(VLOOKUP($A72,'Import Peak'!$A$3:X$99,24,FALSE())-VLOOKUP($A72,'Import Peak Change'!$A$106:X$202,24,FALSE())),0,(VLOOKUP($A72,'Import Peak'!$A$3:X$99,24,FALSE())-VLOOKUP($A72,'Import Peak Change'!$A$106:X$202,24,FALSE())))</f>
        <v>0</v>
      </c>
      <c r="Y72" s="193" t="n">
        <f aca="false">IF(ISERROR(VLOOKUP($A72,'Import Peak'!$A$3:Y$99,25,FALSE())-VLOOKUP($A72,'Import Peak Change'!$A$106:Y$202,25,FALSE())),0,(VLOOKUP($A72,'Import Peak'!$A$3:Y$99,25,FALSE())-VLOOKUP($A72,'Import Peak Change'!$A$106:Y$202,25,FALSE())))</f>
        <v>0</v>
      </c>
      <c r="Z72" s="193" t="n">
        <f aca="false">IF(ISERROR(VLOOKUP($A72,'Import Peak'!$A$3:Z$99,26,FALSE())-VLOOKUP($A72,'Import Peak Change'!$A$106:Z$202,26,FALSE())),0,(VLOOKUP($A72,'Import Peak'!$A$3:Z$99,26,FALSE())-VLOOKUP($A72,'Import Peak Change'!$A$106:Z$202,26,FALSE())))</f>
        <v>0</v>
      </c>
      <c r="AA72" s="193" t="n">
        <f aca="false">IF(ISERROR(VLOOKUP($A72,'Import Peak'!$A$3:AA$99,27,FALSE())-VLOOKUP($A72,'Import Peak Change'!$A$106:AA$202,27,FALSE())),0,(VLOOKUP($A72,'Import Peak'!$A$3:AA$99,27,FALSE())-VLOOKUP($A72,'Import Peak Change'!$A$106:AA$202,27,FALSE())))</f>
        <v>0</v>
      </c>
      <c r="AB72" s="193" t="n">
        <f aca="false">IF(ISERROR(VLOOKUP($A72,'Import Peak'!$A$3:AB$99,28,FALSE())-VLOOKUP($A72,'Import Peak Change'!$A$106:AB$202,28,FALSE())),0,(VLOOKUP($A72,'Import Peak'!$A$3:AB$99,28,FALSE())-VLOOKUP($A72,'Import Peak Change'!$A$106:AB$202,28,FALSE())))</f>
        <v>0</v>
      </c>
      <c r="AC72" s="193" t="n">
        <f aca="false">IF(ISERROR(VLOOKUP($A72,'Import Peak'!$A$3:AC$99,29,FALSE())-VLOOKUP($A72,'Import Peak Change'!$A$106:AC$202,29,FALSE())),0,(VLOOKUP($A72,'Import Peak'!$A$3:AC$99,29,FALSE())-VLOOKUP($A72,'Import Peak Change'!$A$106:AC$202,29,FALSE())))</f>
        <v>0</v>
      </c>
      <c r="AD72" s="193" t="n">
        <f aca="false">IF(ISERROR(VLOOKUP($A72,'Import Peak'!$A$3:AD$99,30,FALSE())-VLOOKUP($A72,'Import Peak Change'!$A$106:AD$202,30,FALSE())),0,(VLOOKUP($A72,'Import Peak'!$A$3:AD$99,30,FALSE())-VLOOKUP($A72,'Import Peak Change'!$A$106:AD$202,30,FALSE())))</f>
        <v>0</v>
      </c>
      <c r="AE72" s="193" t="n">
        <f aca="false">IF(ISERROR(VLOOKUP($A72,'Import Peak'!$A$3:AE$99,31,FALSE())-VLOOKUP($A72,'Import Peak Change'!$A$106:AE$202,31,FALSE())),0,(VLOOKUP($A72,'Import Peak'!$A$3:AE$99,31,FALSE())-VLOOKUP($A72,'Import Peak Change'!$A$106:AE$202,31,FALSE())))</f>
        <v>0</v>
      </c>
      <c r="AF72" s="193" t="n">
        <f aca="false">IF(ISERROR(VLOOKUP($A72,'Import Peak'!$A$3:AF$99,32,FALSE())-VLOOKUP($A72,'Import Peak Change'!$A$106:AF$202,32,FALSE())),0,(VLOOKUP($A72,'Import Peak'!$A$3:AF$99,32,FALSE())-VLOOKUP($A72,'Import Peak Change'!$A$106:AF$202,32,FALSE())))</f>
        <v>0</v>
      </c>
      <c r="AG72" s="193" t="n">
        <f aca="false">IF(ISERROR(VLOOKUP($A72,'Import Peak'!$A$3:AG$99,33,FALSE())-VLOOKUP($A72,'Import Peak Change'!$A$106:AG$202,33,FALSE())),0,(VLOOKUP($A72,'Import Peak'!$A$3:AG$99,33,FALSE())-VLOOKUP($A72,'Import Peak Change'!$A$106:AG$202,33,FALSE())))</f>
        <v>0</v>
      </c>
      <c r="AH72" s="193" t="n">
        <f aca="false">IF(ISERROR(VLOOKUP($A72,'Import Peak'!$A$3:AH$99,34,FALSE())-VLOOKUP($A72,'Import Peak Change'!$A$106:AH$202,34,FALSE())),0,(VLOOKUP($A72,'Import Peak'!$A$3:AH$99,34,FALSE())-VLOOKUP($A72,'Import Peak Change'!$A$106:AH$202,34,FALSE())))</f>
        <v>0</v>
      </c>
      <c r="AI72" s="193" t="n">
        <f aca="false">IF(ISERROR(VLOOKUP($A72,'Import Peak'!$A$3:AI$99,35,FALSE())-VLOOKUP($A72,'Import Peak Change'!$A$106:AI$202,35,FALSE())),0,(VLOOKUP($A72,'Import Peak'!$A$3:AI$99,35,FALSE())-VLOOKUP($A72,'Import Peak Change'!$A$106:AI$202,35,FALSE())))</f>
        <v>0</v>
      </c>
      <c r="AJ72" s="193" t="n">
        <f aca="false">IF(ISERROR(VLOOKUP($A72,'Import Peak'!$A$3:AJ$99,36,FALSE())-VLOOKUP($A72,'Import Peak Change'!$A$106:AJ$202,36,FALSE())),0,(VLOOKUP($A72,'Import Peak'!$A$3:AJ$99,36,FALSE())-VLOOKUP($A72,'Import Peak Change'!$A$106:AJ$202,36,FALSE())))</f>
        <v>0</v>
      </c>
      <c r="AK72" s="193" t="n">
        <f aca="false">IF(ISERROR(VLOOKUP($A72,'Import Peak'!$A$3:AK$99,37,FALSE())-VLOOKUP($A72,'Import Peak Change'!$A$106:AK$202,37,FALSE())),0,(VLOOKUP($A72,'Import Peak'!$A$3:AK$99,37,FALSE())-VLOOKUP($A72,'Import Peak Change'!$A$106:AK$202,37,FALSE())))</f>
        <v>0</v>
      </c>
      <c r="AL72" s="193" t="n">
        <f aca="false">IF(ISERROR(VLOOKUP($A72,'Import Peak'!$A$3:AL$99,38,FALSE())-VLOOKUP($A72,'Import Peak Change'!$A$106:AL$202,38,FALSE())),0,(VLOOKUP($A72,'Import Peak'!$A$3:AL$99,38,FALSE())-VLOOKUP($A72,'Import Peak Change'!$A$106:AL$202,38,FALSE())))</f>
        <v>0</v>
      </c>
      <c r="AM72" s="193" t="n">
        <f aca="false">IF(ISERROR(VLOOKUP($A72,'Import Peak'!$A$3:AM$99,39,FALSE())-VLOOKUP($A72,'Import Peak Change'!$A$106:AM$202,39,FALSE())),0,(VLOOKUP($A72,'Import Peak'!$A$3:AM$99,39,FALSE())-VLOOKUP($A72,'Import Peak Change'!$A$106:AM$202,39,FALSE())))</f>
        <v>0</v>
      </c>
      <c r="AN72" s="193" t="n">
        <f aca="false">IF(ISERROR(VLOOKUP($A72,'Import Peak'!$A$3:AN$99,40,FALSE())-VLOOKUP($A72,'Import Peak Change'!$A$106:AN$202,40,FALSE())),0,(VLOOKUP($A72,'Import Peak'!$A$3:AN$99,40,FALSE())-VLOOKUP($A72,'Import Peak Change'!$A$106:AN$202,40,FALSE())))</f>
        <v>0</v>
      </c>
      <c r="AO72" s="193" t="n">
        <f aca="false">IF(ISERROR(VLOOKUP($A72,'Import Peak'!$A$3:AO$99,41,FALSE())-VLOOKUP($A72,'Import Peak Change'!$A$106:AO$202,41,FALSE())),0,(VLOOKUP($A72,'Import Peak'!$A$3:AO$99,41,FALSE())-VLOOKUP($A72,'Import Peak Change'!$A$106:AO$202,41,FALSE())))</f>
        <v>0</v>
      </c>
      <c r="AP72" s="193" t="n">
        <f aca="false">IF(ISERROR(VLOOKUP($A72,'Import Peak'!$A$3:AP$99,42,FALSE())-VLOOKUP($A72,'Import Peak Change'!$A$106:AP$202,42,FALSE())),0,(VLOOKUP($A72,'Import Peak'!$A$3:AP$99,42,FALSE())-VLOOKUP($A72,'Import Peak Change'!$A$106:AP$202,42,FALSE())))</f>
        <v>0</v>
      </c>
      <c r="AQ72" s="193" t="n">
        <f aca="false">IF(ISERROR(VLOOKUP($A72,'Import Peak'!$A$3:AQ$99,43,FALSE())-VLOOKUP($A72,'Import Peak Change'!$A$106:AQ$202,43,FALSE())),0,(VLOOKUP($A72,'Import Peak'!$A$3:AQ$99,43,FALSE())-VLOOKUP($A72,'Import Peak Change'!$A$106:AQ$202,43,FALSE())))</f>
        <v>0</v>
      </c>
      <c r="AR72" s="193" t="n">
        <f aca="false">IF(ISERROR(VLOOKUP($A72,'Import Peak'!$A$3:AR$99,44,FALSE())-VLOOKUP($A72,'Import Peak Change'!$A$106:AR$202,44,FALSE())),0,(VLOOKUP($A72,'Import Peak'!$A$3:AR$99,44,FALSE())-VLOOKUP($A72,'Import Peak Change'!$A$106:AR$202,44,FALSE())))</f>
        <v>0</v>
      </c>
      <c r="AS72" s="193" t="n">
        <f aca="false">IF(ISERROR(VLOOKUP($A72,'Import Peak'!$A$3:AS$99,45,FALSE())-VLOOKUP($A72,'Import Peak Change'!$A$106:AS$202,45,FALSE())),0,(VLOOKUP($A72,'Import Peak'!$A$3:AS$99,45,FALSE())-VLOOKUP($A72,'Import Peak Change'!$A$106:AS$202,45,FALSE())))</f>
        <v>0</v>
      </c>
      <c r="AT72" s="193" t="n">
        <f aca="false">IF(ISERROR(VLOOKUP($A72,'Import Peak'!$A$3:AT$99,46,FALSE())-VLOOKUP($A72,'Import Peak Change'!$A$106:AT$202,46,FALSE())),0,(VLOOKUP($A72,'Import Peak'!$A$3:AT$99,46,FALSE())-VLOOKUP($A72,'Import Peak Change'!$A$106:AT$202,46,FALSE())))</f>
        <v>0</v>
      </c>
      <c r="AU72" s="193" t="n">
        <f aca="false">IF(ISERROR(VLOOKUP($A72,'Import Peak'!$A$3:AU$99,47,FALSE())-VLOOKUP($A72,'Import Peak Change'!$A$106:AU$202,47,FALSE())),0,(VLOOKUP($A72,'Import Peak'!$A$3:AU$99,47,FALSE())-VLOOKUP($A72,'Import Peak Change'!$A$106:AU$202,47,FALSE())))</f>
        <v>0</v>
      </c>
      <c r="AV72" s="193" t="n">
        <f aca="false">IF(ISERROR(VLOOKUP($A72,'Import Peak'!$A$3:AV$99,48,FALSE())-VLOOKUP($A72,'Import Peak Change'!$A$106:AV$202,48,FALSE())),0,(VLOOKUP($A72,'Import Peak'!$A$3:AV$99,48,FALSE())-VLOOKUP($A72,'Import Peak Change'!$A$106:AV$202,48,FALSE())))</f>
        <v>0</v>
      </c>
      <c r="AW72" s="193" t="n">
        <f aca="false">IF(ISERROR(VLOOKUP($A72,'Import Peak'!$A$3:AW$99,49,FALSE())-VLOOKUP($A72,'Import Peak Change'!$A$106:AW$202,49,FALSE())),0,(VLOOKUP($A72,'Import Peak'!$A$3:AW$99,49,FALSE())-VLOOKUP($A72,'Import Peak Change'!$A$106:AW$202,49,FALSE())))</f>
        <v>0</v>
      </c>
      <c r="AX72" s="193" t="n">
        <f aca="false">IF(ISERROR(VLOOKUP($A72,'Import Peak'!$A$3:AX$99,50,FALSE())-VLOOKUP($A72,'Import Peak Change'!$A$106:AX$202,50,FALSE())),0,(VLOOKUP($A72,'Import Peak'!$A$3:AX$99,50,FALSE())-VLOOKUP($A72,'Import Peak Change'!$A$106:AX$202,50,FALSE())))</f>
        <v>0</v>
      </c>
      <c r="AY72" s="193" t="n">
        <f aca="false">IF(ISERROR(VLOOKUP($A72,'Import Peak'!$A$3:AY$99,51,FALSE())-VLOOKUP($A72,'Import Peak Change'!$A$106:AY$202,51,FALSE())),0,(VLOOKUP($A72,'Import Peak'!$A$3:AY$99,51,FALSE())-VLOOKUP($A72,'Import Peak Change'!$A$106:AY$202,51,FALSE())))</f>
        <v>0</v>
      </c>
      <c r="AZ72" s="193" t="n">
        <f aca="false">IF(ISERROR(VLOOKUP($A72,'Import Peak'!$A$3:AZ$99,52,FALSE())-VLOOKUP($A72,'Import Peak Change'!$A$106:AZ$202,52,FALSE())),0,(VLOOKUP($A72,'Import Peak'!$A$3:AZ$99,52,FALSE())-VLOOKUP($A72,'Import Peak Change'!$A$106:AZ$202,52,FALSE())))</f>
        <v>0</v>
      </c>
      <c r="BA72" s="193" t="n">
        <f aca="false">IF(ISERROR(VLOOKUP($A72,'Import Peak'!$A$3:BA$99,53,FALSE())-VLOOKUP($A72,'Import Peak Change'!$A$106:BA$202,53,FALSE())),0,(VLOOKUP($A72,'Import Peak'!$A$3:BA$99,53,FALSE())-VLOOKUP($A72,'Import Peak Change'!$A$106:BA$202,53,FALSE())))</f>
        <v>0</v>
      </c>
      <c r="BB72" s="193" t="n">
        <f aca="false">IF(ISERROR(VLOOKUP($A72,'Import Peak'!$A$3:BB$99,54,FALSE())-VLOOKUP($A72,'Import Peak Change'!$A$106:BB$202,54,FALSE())),0,(VLOOKUP($A72,'Import Peak'!$A$3:BB$99,54,FALSE())-VLOOKUP($A72,'Import Peak Change'!$A$106:BB$202,54,FALSE())))</f>
        <v>0</v>
      </c>
      <c r="BC72" s="193" t="n">
        <f aca="false">IF(ISERROR(VLOOKUP($A72,'Import Peak'!$A$3:BC$99,55,FALSE())-VLOOKUP($A72,'Import Peak Change'!$A$106:BC$202,55,FALSE())),0,(VLOOKUP($A72,'Import Peak'!$A$3:BC$99,55,FALSE())-VLOOKUP($A72,'Import Peak Change'!$A$106:BC$202,55,FALSE())))</f>
        <v>0</v>
      </c>
      <c r="BD72" s="193" t="n">
        <f aca="false">IF(ISERROR(VLOOKUP($A72,'Import Peak'!$A$3:BD$99,56,FALSE())-VLOOKUP($A72,'Import Peak Change'!$A$106:BD$202,56,FALSE())),0,(VLOOKUP($A72,'Import Peak'!$A$3:BD$99,56,FALSE())-VLOOKUP($A72,'Import Peak Change'!$A$106:BD$202,56,FALSE())))</f>
        <v>0</v>
      </c>
      <c r="BE72" s="193" t="n">
        <f aca="false">IF(ISERROR(VLOOKUP($A72,'Import Peak'!$A$3:BE$99,57,FALSE())-VLOOKUP($A72,'Import Peak Change'!$A$106:BE$202,57,FALSE())),0,(VLOOKUP($A72,'Import Peak'!$A$3:BE$99,57,FALSE())-VLOOKUP($A72,'Import Peak Change'!$A$106:BE$202,57,FALSE())))</f>
        <v>0</v>
      </c>
      <c r="BF72" s="193" t="n">
        <f aca="false">IF(ISERROR(VLOOKUP($A72,'Import Peak'!$A$3:BF$99,58,FALSE())-VLOOKUP($A72,'Import Peak Change'!$A$106:BF$202,58,FALSE())),0,(VLOOKUP($A72,'Import Peak'!$A$3:BF$99,58,FALSE())-VLOOKUP($A72,'Import Peak Change'!$A$106:BF$202,58,FALSE())))</f>
        <v>0</v>
      </c>
      <c r="BG72" s="193" t="n">
        <f aca="false">IF(ISERROR(VLOOKUP($A72,'Import Peak'!$A$3:BG$99,59,FALSE())-VLOOKUP($A72,'Import Peak Change'!$A$106:BG$202,59,FALSE())),0,(VLOOKUP($A72,'Import Peak'!$A$3:BG$99,59,FALSE())-VLOOKUP($A72,'Import Peak Change'!$A$106:BG$202,59,FALSE())))</f>
        <v>0</v>
      </c>
      <c r="BH72" s="193" t="n">
        <f aca="false">IF(ISERROR(VLOOKUP($A72,'Import Peak'!$A$3:BH$99,60,FALSE())-VLOOKUP($A72,'Import Peak Change'!$A$106:BH$202,60,FALSE())),0,(VLOOKUP($A72,'Import Peak'!$A$3:BH$99,60,FALSE())-VLOOKUP($A72,'Import Peak Change'!$A$106:BH$202,60,FALSE())))</f>
        <v>0</v>
      </c>
      <c r="BI72" s="193" t="n">
        <f aca="false">IF(ISERROR(VLOOKUP($A72,'Import Peak'!$A$3:BI$99,61,FALSE())-VLOOKUP($A72,'Import Peak Change'!$A$106:BI$202,61,FALSE())),0,(VLOOKUP($A72,'Import Peak'!$A$3:BI$99,61,FALSE())-VLOOKUP($A72,'Import Peak Change'!$A$106:BI$202,61,FALSE())))</f>
        <v>0</v>
      </c>
      <c r="BJ72" s="193" t="n">
        <f aca="false">IF(ISERROR(VLOOKUP($A72,'Import Peak'!$A$3:BJ$99,62,FALSE())-VLOOKUP($A72,'Import Peak Change'!$A$106:BJ$202,62,FALSE())),0,(VLOOKUP($A72,'Import Peak'!$A$3:BJ$99,62,FALSE())-VLOOKUP($A72,'Import Peak Change'!$A$106:BJ$202,62,FALSE())))</f>
        <v>0</v>
      </c>
      <c r="BK72" s="193" t="n">
        <f aca="false">IF(ISERROR(VLOOKUP($A72,'Import Peak'!$A$3:BK$99,63,FALSE())-VLOOKUP($A72,'Import Peak Change'!$A$106:BK$202,63,FALSE())),0,(VLOOKUP($A72,'Import Peak'!$A$3:BK$99,63,FALSE())-VLOOKUP($A72,'Import Peak Change'!$A$106:BK$202,63,FALSE())))</f>
        <v>0</v>
      </c>
      <c r="BL72" s="193" t="n">
        <f aca="false">IF(ISERROR(VLOOKUP($A72,'Import Peak'!$A$3:BL$99,64,FALSE())-VLOOKUP($A72,'Import Peak Change'!$A$106:BL$202,64,FALSE())),0,(VLOOKUP($A72,'Import Peak'!$A$3:BL$99,64,FALSE())-VLOOKUP($A72,'Import Peak Change'!$A$106:BL$202,64,FALSE())))</f>
        <v>0</v>
      </c>
      <c r="BM72" s="193" t="n">
        <f aca="false">IF(ISERROR(VLOOKUP($A72,'Import Peak'!$A$3:BM$99,65,FALSE())-VLOOKUP($A72,'Import Peak Change'!$A$106:BM$202,65,FALSE())),0,(VLOOKUP($A72,'Import Peak'!$A$3:BM$99,65,FALSE())-VLOOKUP($A72,'Import Peak Change'!$A$106:BM$202,65,FALSE())))</f>
        <v>0</v>
      </c>
      <c r="BN72" s="193" t="n">
        <f aca="false">IF(ISERROR(VLOOKUP($A72,'Import Peak'!$A$3:BN$99,66,FALSE())-VLOOKUP($A72,'Import Peak Change'!$A$106:BN$202,66,FALSE())),0,(VLOOKUP($A72,'Import Peak'!$A$3:BN$99,66,FALSE())-VLOOKUP($A72,'Import Peak Change'!$A$106:BN$202,66,FALSE())))</f>
        <v>0</v>
      </c>
      <c r="BO72" s="193" t="n">
        <f aca="false">IF(ISERROR(VLOOKUP($A72,'Import Peak'!$A$3:BO$99,67,FALSE())-VLOOKUP($A72,'Import Peak Change'!$A$106:BO$202,67,FALSE())),0,(VLOOKUP($A72,'Import Peak'!$A$3:BO$99,67,FALSE())-VLOOKUP($A72,'Import Peak Change'!$A$106:BO$202,67,FALSE())))</f>
        <v>0</v>
      </c>
      <c r="BP72" s="193" t="n">
        <f aca="false">IF(ISERROR(VLOOKUP($A72,'Import Peak'!$A$3:BP$99,68,FALSE())-VLOOKUP($A72,'Import Peak Change'!$A$106:BP$202,68,FALSE())),0,(VLOOKUP($A72,'Import Peak'!$A$3:BP$99,68,FALSE())-VLOOKUP($A72,'Import Peak Change'!$A$106:BP$202,68,FALSE())))</f>
        <v>0</v>
      </c>
      <c r="BQ72" s="193" t="n">
        <f aca="false">IF(ISERROR(VLOOKUP($A72,'Import Peak'!$A$3:BQ$99,69,FALSE())-VLOOKUP($A72,'Import Peak Change'!$A$106:BQ$202,69,FALSE())),0,(VLOOKUP($A72,'Import Peak'!$A$3:BQ$99,69,FALSE())-VLOOKUP($A72,'Import Peak Change'!$A$106:BQ$202,69,FALSE())))</f>
        <v>0</v>
      </c>
      <c r="BR72" s="193" t="n">
        <f aca="false">IF(ISERROR(VLOOKUP($A72,'Import Peak'!$A$3:BR$99,70,FALSE())-VLOOKUP($A72,'Import Peak Change'!$A$106:BR$202,70,FALSE())),0,(VLOOKUP($A72,'Import Peak'!$A$3:BR$99,70,FALSE())-VLOOKUP($A72,'Import Peak Change'!$A$106:BR$202,70,FALSE())))</f>
        <v>0</v>
      </c>
      <c r="BS72" s="193" t="n">
        <f aca="false">IF(ISERROR(VLOOKUP($A72,'Import Peak'!$A$3:BS$99,71,FALSE())-VLOOKUP($A72,'Import Peak Change'!$A$106:BS$202,71,FALSE())),0,(VLOOKUP($A72,'Import Peak'!$A$3:BS$99,71,FALSE())-VLOOKUP($A72,'Import Peak Change'!$A$106:BS$202,71,FALSE())))</f>
        <v>0</v>
      </c>
      <c r="BT72" s="193" t="n">
        <f aca="false">IF(ISERROR(VLOOKUP($A72,'Import Peak'!$A$3:BT$99,72,FALSE())-VLOOKUP($A72,'Import Peak Change'!$A$106:BT$202,72,FALSE())),0,(VLOOKUP($A72,'Import Peak'!$A$3:BT$99,72,FALSE())-VLOOKUP($A72,'Import Peak Change'!$A$106:BT$202,72,FALSE())))</f>
        <v>0</v>
      </c>
      <c r="BU72" s="193" t="n">
        <f aca="false">IF(ISERROR(VLOOKUP($A72,'Import Peak'!$A$3:BU$99,73,FALSE())-VLOOKUP($A72,'Import Peak Change'!$A$106:BU$202,73,FALSE())),0,(VLOOKUP($A72,'Import Peak'!$A$3:BU$99,73,FALSE())-VLOOKUP($A72,'Import Peak Change'!$A$106:BU$202,73,FALSE())))</f>
        <v>0</v>
      </c>
      <c r="BV72" s="193" t="n">
        <f aca="false">IF(ISERROR(VLOOKUP($A72,'Import Peak'!$A$3:BV$99,74,FALSE())-VLOOKUP($A72,'Import Peak Change'!$A$106:BV$202,74,FALSE())),0,(VLOOKUP($A72,'Import Peak'!$A$3:BV$99,74,FALSE())-VLOOKUP($A72,'Import Peak Change'!$A$106:BV$202,74,FALSE())))</f>
        <v>0</v>
      </c>
      <c r="BW72" s="193" t="n">
        <f aca="false">IF(ISERROR(VLOOKUP($A72,'Import Peak'!$A$3:BW$99,75,FALSE())-VLOOKUP($A72,'Import Peak Change'!$A$106:BW$202,75,FALSE())),0,(VLOOKUP($A72,'Import Peak'!$A$3:BW$99,75,FALSE())-VLOOKUP($A72,'Import Peak Change'!$A$106:BW$202,75,FALSE())))</f>
        <v>0</v>
      </c>
      <c r="BX72" s="193" t="n">
        <f aca="false">IF(ISERROR(VLOOKUP($A72,'Import Peak'!$A$3:BX$99,76,FALSE())-VLOOKUP($A72,'Import Peak Change'!$A$106:BX$202,76,FALSE())),0,(VLOOKUP($A72,'Import Peak'!$A$3:BX$99,76,FALSE())-VLOOKUP($A72,'Import Peak Change'!$A$106:BX$202,76,FALSE())))</f>
        <v>0</v>
      </c>
      <c r="BY72" s="193" t="n">
        <f aca="false">IF(ISERROR(VLOOKUP($A72,'Import Peak'!$A$3:BY$99,77,FALSE())-VLOOKUP($A72,'Import Peak Change'!$A$106:BY$202,77,FALSE())),0,(VLOOKUP($A72,'Import Peak'!$A$3:BY$99,77,FALSE())-VLOOKUP($A72,'Import Peak Change'!$A$106:BY$202,77,FALSE())))</f>
        <v>0</v>
      </c>
      <c r="BZ72" s="193" t="n">
        <f aca="false">IF(ISERROR(VLOOKUP($A72,'Import Peak'!$A$3:BZ$99,78,FALSE())-VLOOKUP($A72,'Import Peak Change'!$A$106:BZ$202,78,FALSE())),0,(VLOOKUP($A72,'Import Peak'!$A$3:BZ$99,78,FALSE())-VLOOKUP($A72,'Import Peak Change'!$A$106:BZ$202,78,FALSE())))</f>
        <v>0</v>
      </c>
      <c r="CA72" s="193" t="n">
        <f aca="false">IF(ISERROR(VLOOKUP($A72,'Import Peak'!$A$3:CA$99,79,FALSE())-VLOOKUP($A72,'Import Peak Change'!$A$106:CA$202,79,FALSE())),0,(VLOOKUP($A72,'Import Peak'!$A$3:CA$99,79,FALSE())-VLOOKUP($A72,'Import Peak Change'!$A$106:CA$202,79,FALSE())))</f>
        <v>0</v>
      </c>
      <c r="CB72" s="193" t="n">
        <f aca="false">IF(ISERROR(VLOOKUP($A72,'Import Peak'!$A$3:CB$99,80,FALSE())-VLOOKUP($A72,'Import Peak Change'!$A$106:CB$202,80,FALSE())),0,(VLOOKUP($A72,'Import Peak'!$A$3:CB$99,80,FALSE())-VLOOKUP($A72,'Import Peak Change'!$A$106:CB$202,80,FALSE())))</f>
        <v>0</v>
      </c>
      <c r="CC72" s="193" t="n">
        <f aca="false">IF(ISERROR(VLOOKUP($A72,'Import Peak'!$A$3:CC$99,81,FALSE())-VLOOKUP($A72,'Import Peak Change'!$A$106:CC$202,81,FALSE())),0,(VLOOKUP($A72,'Import Peak'!$A$3:CC$99,81,FALSE())-VLOOKUP($A72,'Import Peak Change'!$A$106:CC$202,81,FALSE())))</f>
        <v>0</v>
      </c>
      <c r="CD72" s="193" t="n">
        <f aca="false">IF(ISERROR(VLOOKUP($A72,'Import Peak'!$A$3:CD$99,82,FALSE())-VLOOKUP($A72,'Import Peak Change'!$A$106:CD$202,82,FALSE())),0,(VLOOKUP($A72,'Import Peak'!$A$3:CD$99,82,FALSE())-VLOOKUP($A72,'Import Peak Change'!$A$106:CD$202,82,FALSE())))</f>
        <v>0</v>
      </c>
      <c r="CE72" s="193" t="n">
        <f aca="false">IF(ISERROR(VLOOKUP($A72,'Import Peak'!$A$3:CE$99,83,FALSE())-VLOOKUP($A72,'Import Peak Change'!$A$106:CE$202,83,FALSE())),0,(VLOOKUP($A72,'Import Peak'!$A$3:CE$99,83,FALSE())-VLOOKUP($A72,'Import Peak Change'!$A$106:CE$202,83,FALSE())))</f>
        <v>0</v>
      </c>
      <c r="CF72" s="193" t="n">
        <f aca="false">IF(ISERROR(VLOOKUP($A72,'Import Peak'!$A$3:CF$99,84,FALSE())-VLOOKUP($A72,'Import Peak Change'!$A$106:CF$202,84,FALSE())),0,(VLOOKUP($A72,'Import Peak'!$A$3:CF$99,84,FALSE())-VLOOKUP($A72,'Import Peak Change'!$A$106:CF$202,84,FALSE())))</f>
        <v>0</v>
      </c>
      <c r="CG72" s="193" t="n">
        <f aca="false">IF(ISERROR(VLOOKUP($A72,'Import Peak'!$A$3:CG$99,85,FALSE())-VLOOKUP($A72,'Import Peak Change'!$A$106:CG$202,85,FALSE())),0,(VLOOKUP($A72,'Import Peak'!$A$3:CG$99,85,FALSE())-VLOOKUP($A72,'Import Peak Change'!$A$106:CG$202,85,FALSE())))</f>
        <v>0</v>
      </c>
      <c r="CH72" s="193" t="n">
        <f aca="false">IF(ISERROR(VLOOKUP($A72,'Import Peak'!$A$3:CH$99,86,FALSE())-VLOOKUP($A72,'Import Peak Change'!$A$106:CH$202,86,FALSE())),0,(VLOOKUP($A72,'Import Peak'!$A$3:CH$99,86,FALSE())-VLOOKUP($A72,'Import Peak Change'!$A$106:CH$202,86,FALSE())))</f>
        <v>0</v>
      </c>
      <c r="CI72" s="193" t="n">
        <f aca="false">IF(ISERROR(VLOOKUP($A72,'Import Peak'!$A$3:CI$99,87,FALSE())-VLOOKUP($A72,'Import Peak Change'!$A$106:CI$202,87,FALSE())),0,(VLOOKUP($A72,'Import Peak'!$A$3:CI$99,87,FALSE())-VLOOKUP($A72,'Import Peak Change'!$A$106:CI$202,87,FALSE())))</f>
        <v>0</v>
      </c>
      <c r="CJ72" s="193" t="n">
        <f aca="false">IF(ISERROR(VLOOKUP($A72,'Import Peak'!$A$3:CJ$99,88,FALSE())-VLOOKUP($A72,'Import Peak Change'!$A$106:CJ$202,88,FALSE())),0,(VLOOKUP($A72,'Import Peak'!$A$3:CJ$99,88,FALSE())-VLOOKUP($A72,'Import Peak Change'!$A$106:CJ$202,88,FALSE())))</f>
        <v>0</v>
      </c>
      <c r="CK72" s="193" t="n">
        <f aca="false">IF(ISERROR(VLOOKUP($A72,'Import Peak'!$A$3:CK$99,89,FALSE())-VLOOKUP($A72,'Import Peak Change'!$A$106:CK$202,89,FALSE())),0,(VLOOKUP($A72,'Import Peak'!$A$3:CK$99,89,FALSE())-VLOOKUP($A72,'Import Peak Change'!$A$106:CK$202,89,FALSE())))</f>
        <v>0</v>
      </c>
      <c r="CL72" s="193" t="n">
        <f aca="false">IF(ISERROR(VLOOKUP($A72,'Import Peak'!$A$3:CL$99,90,FALSE())-VLOOKUP($A72,'Import Peak Change'!$A$106:CL$202,90,FALSE())),0,(VLOOKUP($A72,'Import Peak'!$A$3:CL$99,90,FALSE())-VLOOKUP($A72,'Import Peak Change'!$A$106:CL$202,90,FALSE())))</f>
        <v>0</v>
      </c>
      <c r="CM72" s="193" t="n">
        <f aca="false">IF(ISERROR(VLOOKUP($A72,'Import Peak'!$A$3:CM$99,91,FALSE())-VLOOKUP($A72,'Import Peak Change'!$A$106:CM$202,91,FALSE())),0,(VLOOKUP($A72,'Import Peak'!$A$3:CM$99,91,FALSE())-VLOOKUP($A72,'Import Peak Change'!$A$106:CM$202,91,FALSE())))</f>
        <v>0</v>
      </c>
      <c r="CN72" s="193" t="n">
        <f aca="false">IF(ISERROR(VLOOKUP($A72,'Import Peak'!$A$3:CN$99,92,FALSE())-VLOOKUP($A72,'Import Peak Change'!$A$106:CN$202,92,FALSE())),0,(VLOOKUP($A72,'Import Peak'!$A$3:CN$99,92,FALSE())-VLOOKUP($A72,'Import Peak Change'!$A$106:CN$202,92,FALSE())))</f>
        <v>0</v>
      </c>
      <c r="CO72" s="193" t="n">
        <f aca="false">IF(ISERROR(VLOOKUP($A72,'Import Peak'!$A$3:CO$99,93,FALSE())-VLOOKUP($A72,'Import Peak Change'!$A$106:CO$202,93,FALSE())),0,(VLOOKUP($A72,'Import Peak'!$A$3:CO$99,93,FALSE())-VLOOKUP($A72,'Import Peak Change'!$A$106:CO$202,93,FALSE())))</f>
        <v>0</v>
      </c>
      <c r="CP72" s="193" t="n">
        <f aca="false">IF(ISERROR(VLOOKUP($A72,'Import Peak'!$A$3:CP$99,94,FALSE())-VLOOKUP($A72,'Import Peak Change'!$A$106:CP$202,94,FALSE())),0,(VLOOKUP($A72,'Import Peak'!$A$3:CP$99,94,FALSE())-VLOOKUP($A72,'Import Peak Change'!$A$106:CP$202,94,FALSE())))</f>
        <v>0</v>
      </c>
      <c r="CQ72" s="193" t="n">
        <f aca="false">IF(ISERROR(VLOOKUP($A72,'Import Peak'!$A$3:CQ$99,95,FALSE())-VLOOKUP($A72,'Import Peak Change'!$A$106:CQ$202,95,FALSE())),0,(VLOOKUP($A72,'Import Peak'!$A$3:CQ$99,95,FALSE())-VLOOKUP($A72,'Import Peak Change'!$A$106:CQ$202,95,FALSE())))</f>
        <v>0</v>
      </c>
      <c r="CR72" s="193" t="n">
        <f aca="false">IF(ISERROR(VLOOKUP($A72,'Import Peak'!$A$3:CR$99,96,FALSE())-VLOOKUP($A72,'Import Peak Change'!$A$106:CR$202,96,FALSE())),0,(VLOOKUP($A72,'Import Peak'!$A$3:CR$99,96,FALSE())-VLOOKUP($A72,'Import Peak Change'!$A$106:CR$202,96,FALSE())))</f>
        <v>0</v>
      </c>
      <c r="CS72" s="193" t="n">
        <f aca="false">IF(ISERROR(VLOOKUP($A72,'Import Peak'!$A$3:CS$99,97,FALSE())-VLOOKUP($A72,'Import Peak Change'!$A$106:CS$202,97,FALSE())),0,(VLOOKUP($A72,'Import Peak'!$A$3:CS$99,97,FALSE())-VLOOKUP($A72,'Import Peak Change'!$A$106:CS$202,97,FALSE())))</f>
        <v>0</v>
      </c>
      <c r="CT72" s="193" t="n">
        <f aca="false">IF(ISERROR(VLOOKUP($A72,'Import Peak'!$A$3:CT$99,98,FALSE())-VLOOKUP($A72,'Import Peak Change'!$A$106:CT$202,98,FALSE())),0,(VLOOKUP($A72,'Import Peak'!$A$3:CT$99,98,FALSE())-VLOOKUP($A72,'Import Peak Change'!$A$106:CT$202,98,FALSE())))</f>
        <v>0</v>
      </c>
      <c r="CU72" s="193" t="n">
        <f aca="false">IF(ISERROR(VLOOKUP($A72,'Import Peak'!$A$3:CU$99,99,FALSE())-VLOOKUP($A72,'Import Peak Change'!$A$106:CU$202,99,FALSE())),0,(VLOOKUP($A72,'Import Peak'!$A$3:CU$99,99,FALSE())-VLOOKUP($A72,'Import Peak Change'!$A$106:CU$202,99,FALSE())))</f>
        <v>0</v>
      </c>
      <c r="CV72" s="193" t="n">
        <f aca="false">IF(ISERROR(VLOOKUP($A72,'Import Peak'!$A$3:CV$99,100,FALSE())-VLOOKUP($A72,'Import Peak Change'!$A$106:CV$202,100,FALSE())),0,(VLOOKUP($A72,'Import Peak'!$A$3:CV$99,100,FALSE())-VLOOKUP($A72,'Import Peak Change'!$A$106:CV$202,100,FALSE())))</f>
        <v>0</v>
      </c>
      <c r="CW72" s="193" t="n">
        <f aca="false">IF(ISERROR(VLOOKUP($A72,'Import Peak'!$A$3:CW$99,101,FALSE())-VLOOKUP($A72,'Import Peak Change'!$A$106:CW$202,101,FALSE())),0,(VLOOKUP($A72,'Import Peak'!$A$3:CW$99,101,FALSE())-VLOOKUP($A72,'Import Peak Change'!$A$106:CW$202,101,FALSE())))</f>
        <v>0</v>
      </c>
      <c r="CX72" s="193" t="n">
        <f aca="false">IF(ISERROR(VLOOKUP($A72,'Import Peak'!$A$3:CX$99,102,FALSE())-VLOOKUP($A72,'Import Peak Change'!$A$106:CX$202,102,FALSE())),0,(VLOOKUP($A72,'Import Peak'!$A$3:CX$99,102,FALSE())-VLOOKUP($A72,'Import Peak Change'!$A$106:CX$202,102,FALSE())))</f>
        <v>0</v>
      </c>
      <c r="CY72" s="193" t="n">
        <f aca="false">IF(ISERROR(VLOOKUP($A72,'Import Peak'!$A$3:CY$99,103,FALSE())-VLOOKUP($A72,'Import Peak Change'!$A$106:CY$202,103,FALSE())),0,(VLOOKUP($A72,'Import Peak'!$A$3:CY$99,103,FALSE())-VLOOKUP($A72,'Import Peak Change'!$A$106:CY$202,103,FALSE())))</f>
        <v>0</v>
      </c>
      <c r="CZ72" s="193" t="n">
        <f aca="false">IF(ISERROR(VLOOKUP($A72,'Import Peak'!$A$3:CZ$99,104,FALSE())-VLOOKUP($A72,'Import Peak Change'!$A$106:CZ$202,104,FALSE())),0,(VLOOKUP($A72,'Import Peak'!$A$3:CZ$99,104,FALSE())-VLOOKUP($A72,'Import Peak Change'!$A$106:CZ$202,104,FALSE())))</f>
        <v>0</v>
      </c>
      <c r="DA72" s="193" t="n">
        <f aca="false">IF(ISERROR(VLOOKUP($A72,'Import Peak'!$A$3:DA$99,105,FALSE())-VLOOKUP($A72,'Import Peak Change'!$A$106:DA$202,105,FALSE())),0,(VLOOKUP($A72,'Import Peak'!$A$3:DA$99,105,FALSE())-VLOOKUP($A72,'Import Peak Change'!$A$106:DA$202,105,FALSE())))</f>
        <v>0</v>
      </c>
      <c r="DB72" s="193" t="n">
        <f aca="false">IF(ISERROR(VLOOKUP($A72,'Import Peak'!$A$3:DB$99,106,FALSE())-VLOOKUP($A72,'Import Peak Change'!$A$106:DB$202,106,FALSE())),0,(VLOOKUP($A72,'Import Peak'!$A$3:DB$99,106,FALSE())-VLOOKUP($A72,'Import Peak Change'!$A$106:DB$202,106,FALSE())))</f>
        <v>0</v>
      </c>
      <c r="DC72" s="193" t="n">
        <f aca="false">IF(ISERROR(VLOOKUP($A72,'Import Peak'!$A$3:DC$99,107,FALSE())-VLOOKUP($A72,'Import Peak Change'!$A$106:DC$202,107,FALSE())),0,(VLOOKUP($A72,'Import Peak'!$A$3:DC$99,107,FALSE())-VLOOKUP($A72,'Import Peak Change'!$A$106:DC$202,107,FALSE())))</f>
        <v>0</v>
      </c>
      <c r="DD72" s="193" t="n">
        <f aca="false">IF(ISERROR(VLOOKUP($A72,'Import Peak'!$A$3:DD$99,108,FALSE())-VLOOKUP($A72,'Import Peak Change'!$A$106:DD$202,108,FALSE())),0,(VLOOKUP($A72,'Import Peak'!$A$3:DD$99,108,FALSE())-VLOOKUP($A72,'Import Peak Change'!$A$106:DD$202,108,FALSE())))</f>
        <v>0</v>
      </c>
      <c r="DE72" s="193" t="n">
        <f aca="false">IF(ISERROR(VLOOKUP($A72,'Import Peak'!$A$3:DE$99,109,FALSE())-VLOOKUP($A72,'Import Peak Change'!$A$106:DE$202,109,FALSE())),0,(VLOOKUP($A72,'Import Peak'!$A$3:DE$99,109,FALSE())-VLOOKUP($A72,'Import Peak Change'!$A$106:DE$202,109,FALSE())))</f>
        <v>0</v>
      </c>
      <c r="DF72" s="193" t="n">
        <f aca="false">IF(ISERROR(VLOOKUP($A72,'Import Peak'!$A$3:DF$99,110,FALSE())-VLOOKUP($A72,'Import Peak Change'!$A$106:DF$202,110,FALSE())),0,(VLOOKUP($A72,'Import Peak'!$A$3:DF$99,110,FALSE())-VLOOKUP($A72,'Import Peak Change'!$A$106:DF$202,110,FALSE())))</f>
        <v>0</v>
      </c>
      <c r="DG72" s="193" t="n">
        <f aca="false">IF(ISERROR(VLOOKUP($A72,'Import Peak'!$A$3:DG$99,111,FALSE())-VLOOKUP($A72,'Import Peak Change'!$A$106:DG$202,111,FALSE())),0,(VLOOKUP($A72,'Import Peak'!$A$3:DG$99,111,FALSE())-VLOOKUP($A72,'Import Peak Change'!$A$106:DG$202,111,FALSE())))</f>
        <v>0</v>
      </c>
      <c r="DH72" s="193" t="n">
        <f aca="false">IF(ISERROR(VLOOKUP($A72,'Import Peak'!$A$3:DH$99,112,FALSE())-VLOOKUP($A72,'Import Peak Change'!$A$106:DH$202,112,FALSE())),0,(VLOOKUP($A72,'Import Peak'!$A$3:DH$99,112,FALSE())-VLOOKUP($A72,'Import Peak Change'!$A$106:DH$202,112,FALSE())))</f>
        <v>0</v>
      </c>
      <c r="DI72" s="193" t="n">
        <f aca="false">IF(ISERROR(VLOOKUP($A72,'Import Peak'!$A$3:DI$99,113,FALSE())-VLOOKUP($A72,'Import Peak Change'!$A$106:DI$202,113,FALSE())),0,(VLOOKUP($A72,'Import Peak'!$A$3:DI$99,113,FALSE())-VLOOKUP($A72,'Import Peak Change'!$A$106:DI$202,113,FALSE())))</f>
        <v>0</v>
      </c>
      <c r="DJ72" s="193" t="n">
        <f aca="false">IF(ISERROR(VLOOKUP($A72,'Import Peak'!$A$3:DJ$99,114,FALSE())-VLOOKUP($A72,'Import Peak Change'!$A$106:DJ$202,114,FALSE())),0,(VLOOKUP($A72,'Import Peak'!$A$3:DJ$99,114,FALSE())-VLOOKUP($A72,'Import Peak Change'!$A$106:DJ$202,114,FALSE())))</f>
        <v>0</v>
      </c>
      <c r="DK72" s="193" t="n">
        <f aca="false">IF(ISERROR(VLOOKUP($A72,'Import Peak'!$A$3:DK$99,115,FALSE())-VLOOKUP($A72,'Import Peak Change'!$A$106:DK$202,115,FALSE())),0,(VLOOKUP($A72,'Import Peak'!$A$3:DK$99,115,FALSE())-VLOOKUP($A72,'Import Peak Change'!$A$106:DK$202,115,FALSE())))</f>
        <v>0</v>
      </c>
      <c r="DL72" s="193" t="n">
        <f aca="false">IF(ISERROR(VLOOKUP($A72,'Import Peak'!$A$3:DL$99,116,FALSE())-VLOOKUP($A72,'Import Peak Change'!$A$106:DL$202,116,FALSE())),0,(VLOOKUP($A72,'Import Peak'!$A$3:DL$99,116,FALSE())-VLOOKUP($A72,'Import Peak Change'!$A$106:DL$202,116,FALSE())))</f>
        <v>0</v>
      </c>
      <c r="DM72" s="193" t="n">
        <f aca="false">IF(ISERROR(VLOOKUP($A72,'Import Peak'!$A$3:DM$99,117,FALSE())-VLOOKUP($A72,'Import Peak Change'!$A$106:DM$202,117,FALSE())),0,(VLOOKUP($A72,'Import Peak'!$A$3:DM$99,117,FALSE())-VLOOKUP($A72,'Import Peak Change'!$A$106:DM$202,117,FALSE())))</f>
        <v>0</v>
      </c>
      <c r="DN72" s="193" t="n">
        <f aca="false">IF(ISERROR(VLOOKUP($A72,'Import Peak'!$A$3:DN$99,118,FALSE())-VLOOKUP($A72,'Import Peak Change'!$A$106:DN$202,118,FALSE())),0,(VLOOKUP($A72,'Import Peak'!$A$3:DN$99,118,FALSE())-VLOOKUP($A72,'Import Peak Change'!$A$106:DN$202,118,FALSE())))</f>
        <v>0</v>
      </c>
      <c r="DO72" s="193" t="n">
        <f aca="false">IF(ISERROR(VLOOKUP($A72,'Import Peak'!$A$3:DO$99,119,FALSE())-VLOOKUP($A72,'Import Peak Change'!$A$106:DO$202,119,FALSE())),0,(VLOOKUP($A72,'Import Peak'!$A$3:DO$99,119,FALSE())-VLOOKUP($A72,'Import Peak Change'!$A$106:DO$202,119,FALSE())))</f>
        <v>0</v>
      </c>
      <c r="DP72" s="193" t="n">
        <f aca="false">IF(ISERROR(VLOOKUP($A72,'Import Peak'!$A$3:DP$99,120,FALSE())-VLOOKUP($A72,'Import Peak Change'!$A$106:DP$202,120,FALSE())),0,(VLOOKUP($A72,'Import Peak'!$A$3:DP$99,120,FALSE())-VLOOKUP($A72,'Import Peak Change'!$A$106:DP$202,120,FALSE())))</f>
        <v>0</v>
      </c>
      <c r="DQ72" s="193" t="n">
        <f aca="false">IF(ISERROR(VLOOKUP($A72,'Import Peak'!$A$3:DQ$99,121,FALSE())-VLOOKUP($A72,'Import Peak Change'!$A$106:DQ$202,121,FALSE())),0,(VLOOKUP($A72,'Import Peak'!$A$3:DQ$99,121,FALSE())-VLOOKUP($A72,'Import Peak Change'!$A$106:DQ$202,121,FALSE())))</f>
        <v>0</v>
      </c>
      <c r="DR72" s="193" t="n">
        <f aca="false">IF(ISERROR(VLOOKUP($A72,'Import Peak'!$A$3:DR$99,122,FALSE())-VLOOKUP($A72,'Import Peak Change'!$A$106:DR$202,122,FALSE())),0,(VLOOKUP($A72,'Import Peak'!$A$3:DR$99,122,FALSE())-VLOOKUP($A72,'Import Peak Change'!$A$106:DR$202,122,FALSE())))</f>
        <v>0</v>
      </c>
      <c r="DS72" s="193" t="n">
        <f aca="false">IF(ISERROR(VLOOKUP($A72,'Import Peak'!$A$3:DS$99,123,FALSE())-VLOOKUP($A72,'Import Peak Change'!$A$106:DS$202,123,FALSE())),0,(VLOOKUP($A72,'Import Peak'!$A$3:DS$99,123,FALSE())-VLOOKUP($A72,'Import Peak Change'!$A$106:DS$202,123,FALSE())))</f>
        <v>0</v>
      </c>
      <c r="DT72" s="193" t="n">
        <f aca="false">IF(ISERROR(VLOOKUP($A72,'Import Peak'!$A$3:DT$99,124,FALSE())-VLOOKUP($A72,'Import Peak Change'!$A$106:DT$202,124,FALSE())),0,(VLOOKUP($A72,'Import Peak'!$A$3:DT$99,124,FALSE())-VLOOKUP($A72,'Import Peak Change'!$A$106:DT$202,124,FALSE())))</f>
        <v>0</v>
      </c>
      <c r="DU72" s="193" t="n">
        <f aca="false">IF(ISERROR(VLOOKUP($A72,'Import Peak'!$A$3:DU$99,125,FALSE())-VLOOKUP($A72,'Import Peak Change'!$A$106:DU$202,125,FALSE())),0,(VLOOKUP($A72,'Import Peak'!$A$3:DU$99,125,FALSE())-VLOOKUP($A72,'Import Peak Change'!$A$106:DU$202,125,FALSE())))</f>
        <v>0</v>
      </c>
      <c r="DV72" s="193" t="n">
        <f aca="false">IF(ISERROR(VLOOKUP($A72,'Import Peak'!$A$3:DV$99,126,FALSE())-VLOOKUP($A72,'Import Peak Change'!$A$106:DV$202,126,FALSE())),0,(VLOOKUP($A72,'Import Peak'!$A$3:DV$99,126,FALSE())-VLOOKUP($A72,'Import Peak Change'!$A$106:DV$202,126,FALSE())))</f>
        <v>0</v>
      </c>
      <c r="DW72" s="193" t="n">
        <f aca="false">IF(ISERROR(VLOOKUP($A72,'Import Peak'!$A$3:DW$99,127,FALSE())-VLOOKUP($A72,'Import Peak Change'!$A$106:DW$202,127,FALSE())),0,(VLOOKUP($A72,'Import Peak'!$A$3:DW$99,127,FALSE())-VLOOKUP($A72,'Import Peak Change'!$A$106:DW$202,127,FALSE())))</f>
        <v>0</v>
      </c>
      <c r="DX72" s="193" t="n">
        <f aca="false">IF(ISERROR(VLOOKUP($A72,'Import Peak'!$A$3:DX$99,128,FALSE())-VLOOKUP($A72,'Import Peak Change'!$A$106:DX$202,128,FALSE())),0,(VLOOKUP($A72,'Import Peak'!$A$3:DX$99,128,FALSE())-VLOOKUP($A72,'Import Peak Change'!$A$106:DX$202,128,FALSE())))</f>
        <v>0</v>
      </c>
      <c r="DY72" s="193" t="n">
        <f aca="false">IF(ISERROR(VLOOKUP($A72,'Import Peak'!$A$3:DY$99,129,FALSE())-VLOOKUP($A72,'Import Peak Change'!$A$106:DY$202,129,FALSE())),0,(VLOOKUP($A72,'Import Peak'!$A$3:DY$99,129,FALSE())-VLOOKUP($A72,'Import Peak Change'!$A$106:DY$202,129,FALSE())))</f>
        <v>0</v>
      </c>
      <c r="DZ72" s="193" t="n">
        <f aca="false">IF(ISERROR(VLOOKUP($A72,'Import Peak'!$A$3:DZ$99,130,FALSE())-VLOOKUP($A72,'Import Peak Change'!$A$106:DZ$202,130,FALSE())),0,(VLOOKUP($A72,'Import Peak'!$A$3:DZ$99,130,FALSE())-VLOOKUP($A72,'Import Peak Change'!$A$106:DZ$202,130,FALSE())))</f>
        <v>0</v>
      </c>
      <c r="EA72" s="193" t="n">
        <f aca="false">IF(ISERROR(VLOOKUP($A72,'Import Peak'!$A$3:EA$99,131,FALSE())-VLOOKUP($A72,'Import Peak Change'!$A$106:EA$202,131,FALSE())),0,(VLOOKUP($A72,'Import Peak'!$A$3:EA$99,131,FALSE())-VLOOKUP($A72,'Import Peak Change'!$A$106:EA$202,131,FALSE())))</f>
        <v>0</v>
      </c>
      <c r="EB72" s="193" t="n">
        <f aca="false">IF(ISERROR(VLOOKUP($A72,'Import Peak'!$A$3:EB$99,132,FALSE())-VLOOKUP($A72,'Import Peak Change'!$A$106:EB$202,132,FALSE())),0,(VLOOKUP($A72,'Import Peak'!$A$3:EB$99,132,FALSE())-VLOOKUP($A72,'Import Peak Change'!$A$106:EB$202,132,FALSE())))</f>
        <v>0</v>
      </c>
      <c r="EC72" s="193" t="n">
        <f aca="false">IF(ISERROR(VLOOKUP($A72,'Import Peak'!$A$3:EC$99,133,FALSE())-VLOOKUP($A72,'Import Peak Change'!$A$106:EC$202,133,FALSE())),0,(VLOOKUP($A72,'Import Peak'!$A$3:EC$99,133,FALSE())-VLOOKUP($A72,'Import Peak Change'!$A$106:EC$202,133,FALSE())))</f>
        <v>0</v>
      </c>
      <c r="ED72" s="193" t="n">
        <f aca="false">IF(ISERROR(VLOOKUP($A72,'Import Peak'!$A$3:ED$99,134,FALSE())-VLOOKUP($A72,'Import Peak Change'!$A$106:ED$202,134,FALSE())),0,(VLOOKUP($A72,'Import Peak'!$A$3:ED$99,134,FALSE())-VLOOKUP($A72,'Import Peak Change'!$A$106:ED$202,134,FALSE())))</f>
        <v>0</v>
      </c>
      <c r="EE72" s="193" t="n">
        <f aca="false">IF(ISERROR(VLOOKUP($A72,'Import Peak'!$A$3:EE$99,135,FALSE())-VLOOKUP($A72,'Import Peak Change'!$A$106:EE$202,135,FALSE())),0,(VLOOKUP($A72,'Import Peak'!$A$3:EE$99,135,FALSE())-VLOOKUP($A72,'Import Peak Change'!$A$106:EE$202,135,FALSE())))</f>
        <v>0</v>
      </c>
      <c r="EF72" s="193" t="n">
        <f aca="false">IF(ISERROR(VLOOKUP($A72,'Import Peak'!$A$3:EF$99,136,FALSE())-VLOOKUP($A72,'Import Peak Change'!$A$106:EF$202,136,FALSE())),0,(VLOOKUP($A72,'Import Peak'!$A$3:EF$99,136,FALSE())-VLOOKUP($A72,'Import Peak Change'!$A$106:EF$202,136,FALSE())))</f>
        <v>0</v>
      </c>
      <c r="EG72" s="193" t="n">
        <f aca="false">IF(ISERROR(VLOOKUP($A72,'Import Peak'!$A$3:EG$99,137,FALSE())-VLOOKUP($A72,'Import Peak Change'!$A$106:EG$202,137,FALSE())),0,(VLOOKUP($A72,'Import Peak'!$A$3:EG$99,137,FALSE())-VLOOKUP($A72,'Import Peak Change'!$A$106:EG$202,137,FALSE())))</f>
        <v>0</v>
      </c>
      <c r="EH72" s="193" t="n">
        <f aca="false">IF(ISERROR(VLOOKUP($A72,'Import Peak'!$A$3:EH$99,138,FALSE())-VLOOKUP($A72,'Import Peak Change'!$A$106:EH$202,138,FALSE())),0,(VLOOKUP($A72,'Import Peak'!$A$3:EH$99,138,FALSE())-VLOOKUP($A72,'Import Peak Change'!$A$106:EH$202,138,FALSE())))</f>
        <v>0</v>
      </c>
      <c r="EI72" s="193" t="n">
        <f aca="false">IF(ISERROR(VLOOKUP($A72,'Import Peak'!$A$3:EI$99,139,FALSE())-VLOOKUP($A72,'Import Peak Change'!$A$106:EI$202,139,FALSE())),0,(VLOOKUP($A72,'Import Peak'!$A$3:EI$99,139,FALSE())-VLOOKUP($A72,'Import Peak Change'!$A$106:EI$202,139,FALSE())))</f>
        <v>0</v>
      </c>
      <c r="EJ72" s="193" t="n">
        <f aca="false">IF(ISERROR(VLOOKUP($A72,'Import Peak'!$A$3:EJ$99,140,FALSE())-VLOOKUP($A72,'Import Peak Change'!$A$106:EJ$202,140,FALSE())),0,(VLOOKUP($A72,'Import Peak'!$A$3:EJ$99,140,FALSE())-VLOOKUP($A72,'Import Peak Change'!$A$106:EJ$202,140,FALSE())))</f>
        <v>0</v>
      </c>
      <c r="EK72" s="193" t="n">
        <f aca="false">IF(ISERROR(VLOOKUP($A72,'Import Peak'!$A$3:EK$99,141,FALSE())-VLOOKUP($A72,'Import Peak Change'!$A$106:EK$202,141,FALSE())),0,(VLOOKUP($A72,'Import Peak'!$A$3:EK$99,141,FALSE())-VLOOKUP($A72,'Import Peak Change'!$A$106:EK$202,141,FALSE())))</f>
        <v>0</v>
      </c>
      <c r="EL72" s="193" t="n">
        <f aca="false">IF(ISERROR(VLOOKUP($A72,'Import Peak'!$A$3:EL$99,142,FALSE())-VLOOKUP($A72,'Import Peak Change'!$A$106:EL$202,142,FALSE())),0,(VLOOKUP($A72,'Import Peak'!$A$3:EL$99,142,FALSE())-VLOOKUP($A72,'Import Peak Change'!$A$106:EL$202,142,FALSE())))</f>
        <v>0</v>
      </c>
      <c r="EM72" s="193" t="n">
        <f aca="false">IF(ISERROR(VLOOKUP($A72,'Import Peak'!$A$3:EM$99,143,FALSE())-VLOOKUP($A72,'Import Peak Change'!$A$106:EM$202,143,FALSE())),0,(VLOOKUP($A72,'Import Peak'!$A$3:EM$99,143,FALSE())-VLOOKUP($A72,'Import Peak Change'!$A$106:EM$202,143,FALSE())))</f>
        <v>0</v>
      </c>
      <c r="EN72" s="193" t="n">
        <f aca="false">IF(ISERROR(VLOOKUP($A72,'Import Peak'!$A$3:EN$99,144,FALSE())-VLOOKUP($A72,'Import Peak Change'!$A$106:EN$202,144,FALSE())),0,(VLOOKUP($A72,'Import Peak'!$A$3:EN$99,144,FALSE())-VLOOKUP($A72,'Import Peak Change'!$A$106:EN$202,144,FALSE())))</f>
        <v>0</v>
      </c>
      <c r="EO72" s="193" t="n">
        <f aca="false">IF(ISERROR(VLOOKUP($A72,'Import Peak'!$A$3:EO$99,145,FALSE())-VLOOKUP($A72,'Import Peak Change'!$A$106:EO$202,145,FALSE())),0,(VLOOKUP($A72,'Import Peak'!$A$3:EO$99,145,FALSE())-VLOOKUP($A72,'Import Peak Change'!$A$106:EO$202,145,FALSE())))</f>
        <v>0</v>
      </c>
      <c r="EP72" s="193" t="n">
        <f aca="false">IF(ISERROR(VLOOKUP($A72,'Import Peak'!$A$3:EP$99,146,FALSE())-VLOOKUP($A72,'Import Peak Change'!$A$106:EP$202,146,FALSE())),0,(VLOOKUP($A72,'Import Peak'!$A$3:EP$99,146,FALSE())-VLOOKUP($A72,'Import Peak Change'!$A$106:EP$202,146,FALSE())))</f>
        <v>0</v>
      </c>
      <c r="EQ72" s="193" t="n">
        <f aca="false">IF(ISERROR(VLOOKUP($A72,'Import Peak'!$A$3:EQ$99,147,FALSE())-VLOOKUP($A72,'Import Peak Change'!$A$106:EQ$202,147,FALSE())),0,(VLOOKUP($A72,'Import Peak'!$A$3:EQ$99,147,FALSE())-VLOOKUP($A72,'Import Peak Change'!$A$106:EQ$202,147,FALSE())))</f>
        <v>0</v>
      </c>
      <c r="ER72" s="193" t="n">
        <f aca="false">IF(ISERROR(VLOOKUP($A72,'Import Peak'!$A$3:ER$99,148,FALSE())-VLOOKUP($A72,'Import Peak Change'!$A$106:ER$202,148,FALSE())),0,(VLOOKUP($A72,'Import Peak'!$A$3:ER$99,148,FALSE())-VLOOKUP($A72,'Import Peak Change'!$A$106:ER$202,148,FALSE())))</f>
        <v>0</v>
      </c>
      <c r="ES72" s="193" t="n">
        <f aca="false">IF(ISERROR(VLOOKUP($A72,'Import Peak'!$A$3:ES$99,149,FALSE())-VLOOKUP($A72,'Import Peak Change'!$A$106:ES$202,149,FALSE())),0,(VLOOKUP($A72,'Import Peak'!$A$3:ES$99,149,FALSE())-VLOOKUP($A72,'Import Peak Change'!$A$106:ES$202,149,FALSE())))</f>
        <v>0</v>
      </c>
      <c r="ET72" s="193" t="n">
        <f aca="false">IF(ISERROR(VLOOKUP($A72,'Import Peak'!$A$3:ET$99,150,FALSE())-VLOOKUP($A72,'Import Peak Change'!$A$106:ET$202,150,FALSE())),0,(VLOOKUP($A72,'Import Peak'!$A$3:ET$99,150,FALSE())-VLOOKUP($A72,'Import Peak Change'!$A$106:ET$202,150,FALSE())))</f>
        <v>0</v>
      </c>
      <c r="EU72" s="193" t="n">
        <f aca="false">IF(ISERROR(VLOOKUP($A72,'Import Peak'!$A$3:EU$99,151,FALSE())-VLOOKUP($A72,'Import Peak Change'!$A$106:EU$202,151,FALSE())),0,(VLOOKUP($A72,'Import Peak'!$A$3:EU$99,151,FALSE())-VLOOKUP($A72,'Import Peak Change'!$A$106:EU$202,151,FALSE())))</f>
        <v>0</v>
      </c>
      <c r="EV72" s="193" t="n">
        <f aca="false">IF(ISERROR(VLOOKUP($A72,'Import Peak'!$A$3:EV$99,152,FALSE())-VLOOKUP($A72,'Import Peak Change'!$A$106:EV$202,152,FALSE())),0,(VLOOKUP($A72,'Import Peak'!$A$3:EV$99,152,FALSE())-VLOOKUP($A72,'Import Peak Change'!$A$106:EV$202,152,FALSE())))</f>
        <v>0</v>
      </c>
      <c r="EW72" s="193" t="n">
        <f aca="false">IF(ISERROR(VLOOKUP($A72,'Import Peak'!$A$3:EW$99,153,FALSE())-VLOOKUP($A72,'Import Peak Change'!$A$106:EW$202,153,FALSE())),0,(VLOOKUP($A72,'Import Peak'!$A$3:EW$99,153,FALSE())-VLOOKUP($A72,'Import Peak Change'!$A$106:EW$202,153,FALSE())))</f>
        <v>0</v>
      </c>
      <c r="EX72" s="193" t="n">
        <f aca="false">IF(ISERROR(VLOOKUP($A72,'Import Peak'!$A$3:EX$99,154,FALSE())-VLOOKUP($A72,'Import Peak Change'!$A$106:EX$202,154,FALSE())),0,(VLOOKUP($A72,'Import Peak'!$A$3:EX$99,154,FALSE())-VLOOKUP($A72,'Import Peak Change'!$A$106:EX$202,154,FALSE())))</f>
        <v>0</v>
      </c>
      <c r="EY72" s="193" t="n">
        <f aca="false">IF(ISERROR(VLOOKUP($A72,'Import Peak'!$A$3:EY$99,155,FALSE())-VLOOKUP($A72,'Import Peak Change'!$A$106:EY$202,155,FALSE())),0,(VLOOKUP($A72,'Import Peak'!$A$3:EY$99,155,FALSE())-VLOOKUP($A72,'Import Peak Change'!$A$106:EY$202,155,FALSE())))</f>
        <v>0</v>
      </c>
      <c r="EZ72" s="193" t="n">
        <f aca="false">IF(ISERROR(VLOOKUP($A72,'Import Peak'!$A$3:EZ$99,156,FALSE())-VLOOKUP($A72,'Import Peak Change'!$A$106:EZ$202,156,FALSE())),0,(VLOOKUP($A72,'Import Peak'!$A$3:EZ$99,156,FALSE())-VLOOKUP($A72,'Import Peak Change'!$A$106:EZ$202,156,FALSE())))</f>
        <v>0</v>
      </c>
      <c r="FA72" s="193" t="n">
        <f aca="false">IF(ISERROR(VLOOKUP($A72,'Import Peak'!$A$3:FA$99,157,FALSE())-VLOOKUP($A72,'Import Peak Change'!$A$106:FA$202,157,FALSE())),0,(VLOOKUP($A72,'Import Peak'!$A$3:FA$99,157,FALSE())-VLOOKUP($A72,'Import Peak Change'!$A$106:FA$202,157,FALSE())))</f>
        <v>0</v>
      </c>
      <c r="FB72" s="193" t="n">
        <f aca="false">IF(ISERROR(VLOOKUP($A72,'Import Peak'!$A$3:FB$99,158,FALSE())-VLOOKUP($A72,'Import Peak Change'!$A$106:FB$202,158,FALSE())),0,(VLOOKUP($A72,'Import Peak'!$A$3:FB$99,158,FALSE())-VLOOKUP($A72,'Import Peak Change'!$A$106:FB$202,158,FALSE())))</f>
        <v>0</v>
      </c>
      <c r="FC72" s="193" t="n">
        <f aca="false">IF(ISERROR(VLOOKUP($A72,'Import Peak'!$A$3:FC$99,159,FALSE())-VLOOKUP($A72,'Import Peak Change'!$A$106:FC$202,159,FALSE())),0,(VLOOKUP($A72,'Import Peak'!$A$3:FC$99,159,FALSE())-VLOOKUP($A72,'Import Peak Change'!$A$106:FC$202,159,FALSE())))</f>
        <v>0</v>
      </c>
      <c r="FD72" s="193" t="n">
        <f aca="false">IF(ISERROR(VLOOKUP($A72,'Import Peak'!$A$3:FD$99,160,FALSE())-VLOOKUP($A72,'Import Peak Change'!$A$106:FD$202,160,FALSE())),0,(VLOOKUP($A72,'Import Peak'!$A$3:FD$99,160,FALSE())-VLOOKUP($A72,'Import Peak Change'!$A$106:FD$202,160,FALSE())))</f>
        <v>0</v>
      </c>
      <c r="FE72" s="193" t="n">
        <f aca="false">IF(ISERROR(VLOOKUP($A72,'Import Peak'!$A$3:FE$99,161,FALSE())-VLOOKUP($A72,'Import Peak Change'!$A$106:FE$202,161,FALSE())),0,(VLOOKUP($A72,'Import Peak'!$A$3:FE$99,161,FALSE())-VLOOKUP($A72,'Import Peak Change'!$A$106:FE$202,161,FALSE())))</f>
        <v>0</v>
      </c>
      <c r="FF72" s="193" t="n">
        <f aca="false">IF(ISERROR(VLOOKUP($A72,'Import Peak'!$A$3:FF$99,162,FALSE())-VLOOKUP($A72,'Import Peak Change'!$A$106:FF$202,162,FALSE())),0,(VLOOKUP($A72,'Import Peak'!$A$3:FF$99,162,FALSE())-VLOOKUP($A72,'Import Peak Change'!$A$106:FF$202,162,FALSE())))</f>
        <v>0</v>
      </c>
      <c r="FG72" s="193" t="n">
        <f aca="false">IF(ISERROR(VLOOKUP($A72,'Import Peak'!$A$3:FG$99,163,FALSE())-VLOOKUP($A72,'Import Peak Change'!$A$106:FG$202,163,FALSE())),0,(VLOOKUP($A72,'Import Peak'!$A$3:FG$99,163,FALSE())-VLOOKUP($A72,'Import Peak Change'!$A$106:FG$202,163,FALSE())))</f>
        <v>0</v>
      </c>
      <c r="FH72" s="193" t="n">
        <f aca="false">IF(ISERROR(VLOOKUP($A72,'Import Peak'!$A$3:FH$99,164,FALSE())-VLOOKUP($A72,'Import Peak Change'!$A$106:FH$202,164,FALSE())),0,(VLOOKUP($A72,'Import Peak'!$A$3:FH$99,164,FALSE())-VLOOKUP($A72,'Import Peak Change'!$A$106:FH$202,164,FALSE())))</f>
        <v>0</v>
      </c>
      <c r="FI72" s="193" t="n">
        <f aca="false">IF(ISERROR(VLOOKUP($A72,'Import Peak'!$A$3:FI$99,165,FALSE())-VLOOKUP($A72,'Import Peak Change'!$A$106:FI$202,165,FALSE())),0,(VLOOKUP($A72,'Import Peak'!$A$3:FI$99,165,FALSE())-VLOOKUP($A72,'Import Peak Change'!$A$106:FI$202,165,FALSE())))</f>
        <v>0</v>
      </c>
      <c r="FJ72" s="193" t="n">
        <f aca="false">IF(ISERROR(VLOOKUP($A72,'Import Peak'!$A$3:FJ$99,166,FALSE())-VLOOKUP($A72,'Import Peak Change'!$A$106:FJ$202,166,FALSE())),0,(VLOOKUP($A72,'Import Peak'!$A$3:FJ$99,166,FALSE())-VLOOKUP($A72,'Import Peak Change'!$A$106:FJ$202,166,FALSE())))</f>
        <v>0</v>
      </c>
      <c r="FK72" s="193" t="n">
        <f aca="false">IF(ISERROR(VLOOKUP($A72,'Import Peak'!$A$3:FK$99,167,FALSE())-VLOOKUP($A72,'Import Peak Change'!$A$106:FK$202,167,FALSE())),0,(VLOOKUP($A72,'Import Peak'!$A$3:FK$99,167,FALSE())-VLOOKUP($A72,'Import Peak Change'!$A$106:FK$202,167,FALSE())))</f>
        <v>0</v>
      </c>
      <c r="FL72" s="193" t="n">
        <f aca="false">IF(ISERROR(VLOOKUP($A72,'Import Peak'!$A$3:FL$99,168,FALSE())-VLOOKUP($A72,'Import Peak Change'!$A$106:FL$202,168,FALSE())),0,(VLOOKUP($A72,'Import Peak'!$A$3:FL$99,168,FALSE())-VLOOKUP($A72,'Import Peak Change'!$A$106:FL$202,168,FALSE())))</f>
        <v>0</v>
      </c>
      <c r="FM72" s="193" t="n">
        <f aca="false">IF(ISERROR(VLOOKUP($A72,'Import Peak'!$A$3:FM$99,169,FALSE())-VLOOKUP($A72,'Import Peak Change'!$A$106:FM$202,169,FALSE())),0,(VLOOKUP($A72,'Import Peak'!$A$3:FM$99,169,FALSE())-VLOOKUP($A72,'Import Peak Change'!$A$106:FM$202,169,FALSE())))</f>
        <v>0</v>
      </c>
      <c r="FN72" s="193" t="n">
        <f aca="false">IF(ISERROR(VLOOKUP($A72,'Import Peak'!$A$3:FN$99,170,FALSE())-VLOOKUP($A72,'Import Peak Change'!$A$106:FN$202,170,FALSE())),0,(VLOOKUP($A72,'Import Peak'!$A$3:FN$99,170,FALSE())-VLOOKUP($A72,'Import Peak Change'!$A$106:FN$202,170,FALSE())))</f>
        <v>0</v>
      </c>
      <c r="FO72" s="193" t="n">
        <f aca="false">IF(ISERROR(VLOOKUP($A72,'Import Peak'!$A$3:FO$99,171,FALSE())-VLOOKUP($A72,'Import Peak Change'!$A$106:FO$202,171,FALSE())),0,(VLOOKUP($A72,'Import Peak'!$A$3:FO$99,171,FALSE())-VLOOKUP($A72,'Import Peak Change'!$A$106:FO$202,171,FALSE())))</f>
        <v>0</v>
      </c>
      <c r="FP72" s="193" t="n">
        <f aca="false">IF(ISERROR(VLOOKUP($A72,'Import Peak'!$A$3:FP$99,172,FALSE())-VLOOKUP($A72,'Import Peak Change'!$A$106:FP$202,172,FALSE())),0,(VLOOKUP($A72,'Import Peak'!$A$3:FP$99,172,FALSE())-VLOOKUP($A72,'Import Peak Change'!$A$106:FP$202,172,FALSE())))</f>
        <v>0</v>
      </c>
      <c r="FQ72" s="193" t="n">
        <f aca="false">IF(ISERROR(VLOOKUP($A72,'Import Peak'!$A$3:FQ$99,173,FALSE())-VLOOKUP($A72,'Import Peak Change'!$A$106:FQ$202,173,FALSE())),0,(VLOOKUP($A72,'Import Peak'!$A$3:FQ$99,173,FALSE())-VLOOKUP($A72,'Import Peak Change'!$A$106:FQ$202,173,FALSE())))</f>
        <v>0</v>
      </c>
      <c r="FR72" s="193" t="n">
        <f aca="false">IF(ISERROR(VLOOKUP($A72,'Import Peak'!$A$3:FR$99,174,FALSE())-VLOOKUP($A72,'Import Peak Change'!$A$106:FR$202,174,FALSE())),0,(VLOOKUP($A72,'Import Peak'!$A$3:FR$99,174,FALSE())-VLOOKUP($A72,'Import Peak Change'!$A$106:FR$202,174,FALSE())))</f>
        <v>0</v>
      </c>
      <c r="FS72" s="193" t="n">
        <f aca="false">IF(ISERROR(VLOOKUP($A72,'Import Peak'!$A$3:FS$99,175,FALSE())-VLOOKUP($A72,'Import Peak Change'!$A$106:FS$202,175,FALSE())),0,(VLOOKUP($A72,'Import Peak'!$A$3:FS$99,175,FALSE())-VLOOKUP($A72,'Import Peak Change'!$A$106:FS$202,175,FALSE())))</f>
        <v>0</v>
      </c>
      <c r="FT72" s="193" t="n">
        <f aca="false">IF(ISERROR(VLOOKUP($A72,'Import Peak'!$A$3:FT$99,176,FALSE())-VLOOKUP($A72,'Import Peak Change'!$A$106:FT$202,176,FALSE())),0,(VLOOKUP($A72,'Import Peak'!$A$3:FT$99,176,FALSE())-VLOOKUP($A72,'Import Peak Change'!$A$106:FT$202,176,FALSE())))</f>
        <v>0</v>
      </c>
      <c r="FU72" s="193" t="n">
        <f aca="false">IF(ISERROR(VLOOKUP($A72,'Import Peak'!$A$3:FU$99,177,FALSE())-VLOOKUP($A72,'Import Peak Change'!$A$106:FU$202,177,FALSE())),0,(VLOOKUP($A72,'Import Peak'!$A$3:FU$99,177,FALSE())-VLOOKUP($A72,'Import Peak Change'!$A$106:FU$202,177,FALSE())))</f>
        <v>0</v>
      </c>
      <c r="FV72" s="193" t="n">
        <f aca="false">IF(ISERROR(VLOOKUP($A72,'Import Peak'!$A$3:FV$99,178,FALSE())-VLOOKUP($A72,'Import Peak Change'!$A$106:FV$202,178,FALSE())),0,(VLOOKUP($A72,'Import Peak'!$A$3:FV$99,178,FALSE())-VLOOKUP($A72,'Import Peak Change'!$A$106:FV$202,178,FALSE())))</f>
        <v>0</v>
      </c>
      <c r="FW72" s="193" t="n">
        <f aca="false">IF(ISERROR(VLOOKUP($A72,'Import Peak'!$A$3:FW$99,179,FALSE())-VLOOKUP($A72,'Import Peak Change'!$A$106:FW$202,179,FALSE())),0,(VLOOKUP($A72,'Import Peak'!$A$3:FW$99,179,FALSE())-VLOOKUP($A72,'Import Peak Change'!$A$106:FW$202,179,FALSE())))</f>
        <v>0</v>
      </c>
      <c r="FX72" s="193" t="n">
        <f aca="false">IF(ISERROR(VLOOKUP($A72,'Import Peak'!$A$3:FX$99,180,FALSE())-VLOOKUP($A72,'Import Peak Change'!$A$106:FX$202,180,FALSE())),0,(VLOOKUP($A72,'Import Peak'!$A$3:FX$99,180,FALSE())-VLOOKUP($A72,'Import Peak Change'!$A$106:FX$202,180,FALSE())))</f>
        <v>0</v>
      </c>
      <c r="FY72" s="193" t="n">
        <f aca="false">IF(ISERROR(VLOOKUP($A72,'Import Peak'!$A$3:FY$99,181,FALSE())-VLOOKUP($A72,'Import Peak Change'!$A$106:FY$202,181,FALSE())),0,(VLOOKUP($A72,'Import Peak'!$A$3:FY$99,181,FALSE())-VLOOKUP($A72,'Import Peak Change'!$A$106:FY$202,181,FALSE())))</f>
        <v>0</v>
      </c>
      <c r="FZ72" s="193" t="n">
        <f aca="false">IF(ISERROR(VLOOKUP($A72,'Import Peak'!$A$3:FZ$99,182,FALSE())-VLOOKUP($A72,'Import Peak Change'!$A$106:FZ$202,182,FALSE())),0,(VLOOKUP($A72,'Import Peak'!$A$3:FZ$99,182,FALSE())-VLOOKUP($A72,'Import Peak Change'!$A$106:FZ$202,182,FALSE())))</f>
        <v>0</v>
      </c>
      <c r="GA72" s="193" t="n">
        <f aca="false">IF(ISERROR(VLOOKUP($A72,'Import Peak'!$A$3:GA$99,183,FALSE())-VLOOKUP($A72,'Import Peak Change'!$A$106:GA$202,183,FALSE())),0,(VLOOKUP($A72,'Import Peak'!$A$3:GA$99,183,FALSE())-VLOOKUP($A72,'Import Peak Change'!$A$106:GA$202,183,FALSE())))</f>
        <v>0</v>
      </c>
      <c r="GB72" s="193" t="n">
        <f aca="false">IF(ISERROR(VLOOKUP($A72,'Import Peak'!$A$3:GB$99,184,FALSE())-VLOOKUP($A72,'Import Peak Change'!$A$106:GB$202,184,FALSE())),0,(VLOOKUP($A72,'Import Peak'!$A$3:GB$99,184,FALSE())-VLOOKUP($A72,'Import Peak Change'!$A$106:GB$202,184,FALSE())))</f>
        <v>0</v>
      </c>
      <c r="GC72" s="193" t="n">
        <f aca="false">IF(ISERROR(VLOOKUP($A72,'Import Peak'!$A$3:GC$99,185,FALSE())-VLOOKUP($A72,'Import Peak Change'!$A$106:GC$202,185,FALSE())),0,(VLOOKUP($A72,'Import Peak'!$A$3:GC$99,185,FALSE())-VLOOKUP($A72,'Import Peak Change'!$A$106:GC$202,185,FALSE())))</f>
        <v>0</v>
      </c>
      <c r="GD72" s="193" t="n">
        <f aca="false">IF(ISERROR(VLOOKUP($A72,'Import Peak'!$A$3:GD$99,186,FALSE())-VLOOKUP($A72,'Import Peak Change'!$A$106:GD$202,186,FALSE())),0,(VLOOKUP($A72,'Import Peak'!$A$3:GD$99,186,FALSE())-VLOOKUP($A72,'Import Peak Change'!$A$106:GD$202,186,FALSE())))</f>
        <v>0</v>
      </c>
      <c r="GE72" s="193" t="n">
        <f aca="false">IF(ISERROR(VLOOKUP($A72,'Import Peak'!$A$3:GE$99,187,FALSE())-VLOOKUP($A72,'Import Peak Change'!$A$106:GE$202,187,FALSE())),0,(VLOOKUP($A72,'Import Peak'!$A$3:GE$99,187,FALSE())-VLOOKUP($A72,'Import Peak Change'!$A$106:GE$202,187,FALSE())))</f>
        <v>0</v>
      </c>
      <c r="GF72" s="193" t="n">
        <f aca="false">IF(ISERROR(VLOOKUP($A72,'Import Peak'!$A$3:GF$99,188,FALSE())-VLOOKUP($A72,'Import Peak Change'!$A$106:GF$202,188,FALSE())),0,(VLOOKUP($A72,'Import Peak'!$A$3:GF$99,188,FALSE())-VLOOKUP($A72,'Import Peak Change'!$A$106:GF$202,188,FALSE())))</f>
        <v>0</v>
      </c>
      <c r="GG72" s="193" t="n">
        <f aca="false">IF(ISERROR(VLOOKUP($A72,'Import Peak'!$A$3:GG$99,189,FALSE())-VLOOKUP($A72,'Import Peak Change'!$A$106:GG$202,189,FALSE())),0,(VLOOKUP($A72,'Import Peak'!$A$3:GG$99,189,FALSE())-VLOOKUP($A72,'Import Peak Change'!$A$106:GG$202,189,FALSE())))</f>
        <v>0</v>
      </c>
      <c r="GH72" s="193" t="n">
        <f aca="false">IF(ISERROR(VLOOKUP($A72,'Import Peak'!$A$3:GH$99,190,FALSE())-VLOOKUP($A72,'Import Peak Change'!$A$106:GH$202,190,FALSE())),0,(VLOOKUP($A72,'Import Peak'!$A$3:GH$99,190,FALSE())-VLOOKUP($A72,'Import Peak Change'!$A$106:GH$202,190,FALSE())))</f>
        <v>0</v>
      </c>
      <c r="GI72" s="193" t="n">
        <f aca="false">IF(ISERROR(VLOOKUP($A72,'Import Peak'!$A$3:GI$99,191,FALSE())-VLOOKUP($A72,'Import Peak Change'!$A$106:GI$202,191,FALSE())),0,(VLOOKUP($A72,'Import Peak'!$A$3:GI$99,191,FALSE())-VLOOKUP($A72,'Import Peak Change'!$A$106:GI$202,191,FALSE())))</f>
        <v>0</v>
      </c>
      <c r="GJ72" s="193" t="n">
        <f aca="false">IF(ISERROR(VLOOKUP($A72,'Import Peak'!$A$3:GJ$99,192,FALSE())-VLOOKUP($A72,'Import Peak Change'!$A$106:GJ$202,192,FALSE())),0,(VLOOKUP($A72,'Import Peak'!$A$3:GJ$99,192,FALSE())-VLOOKUP($A72,'Import Peak Change'!$A$106:GJ$202,192,FALSE())))</f>
        <v>0</v>
      </c>
      <c r="GK72" s="193" t="n">
        <f aca="false">IF(ISERROR(VLOOKUP($A72,'Import Peak'!$A$3:GK$99,193,FALSE())-VLOOKUP($A72,'Import Peak Change'!$A$106:GK$202,193,FALSE())),0,(VLOOKUP($A72,'Import Peak'!$A$3:GK$99,193,FALSE())-VLOOKUP($A72,'Import Peak Change'!$A$106:GK$202,193,FALSE())))</f>
        <v>0</v>
      </c>
      <c r="GL72" s="193" t="n">
        <f aca="false">IF(ISERROR(VLOOKUP($A72,'Import Peak'!$A$3:GL$99,194,FALSE())-VLOOKUP($A72,'Import Peak Change'!$A$106:GL$202,194,FALSE())),0,(VLOOKUP($A72,'Import Peak'!$A$3:GL$99,194,FALSE())-VLOOKUP($A72,'Import Peak Change'!$A$106:GL$202,194,FALSE())))</f>
        <v>0</v>
      </c>
      <c r="GM72" s="193" t="n">
        <f aca="false">IF(ISERROR(VLOOKUP($A72,'Import Peak'!$A$3:GM$99,195,FALSE())-VLOOKUP($A72,'Import Peak Change'!$A$106:GM$202,195,FALSE())),0,(VLOOKUP($A72,'Import Peak'!$A$3:GM$99,195,FALSE())-VLOOKUP($A72,'Import Peak Change'!$A$106:GM$202,195,FALSE())))</f>
        <v>0</v>
      </c>
      <c r="GN72" s="193" t="n">
        <f aca="false">IF(ISERROR(VLOOKUP($A72,'Import Peak'!$A$3:GN$99,196,FALSE())-VLOOKUP($A72,'Import Peak Change'!$A$106:GN$202,196,FALSE())),0,(VLOOKUP($A72,'Import Peak'!$A$3:GN$99,196,FALSE())-VLOOKUP($A72,'Import Peak Change'!$A$106:GN$202,196,FALSE())))</f>
        <v>0</v>
      </c>
      <c r="GO72" s="193" t="n">
        <f aca="false">IF(ISERROR(VLOOKUP($A72,'Import Peak'!$A$3:GO$99,197,FALSE())-VLOOKUP($A72,'Import Peak Change'!$A$106:GO$202,197,FALSE())),0,(VLOOKUP($A72,'Import Peak'!$A$3:GO$99,197,FALSE())-VLOOKUP($A72,'Import Peak Change'!$A$106:GO$202,197,FALSE())))</f>
        <v>0</v>
      </c>
      <c r="GP72" s="193" t="n">
        <f aca="false">IF(ISERROR(VLOOKUP($A72,'Import Peak'!$A$3:GP$99,198,FALSE())-VLOOKUP($A72,'Import Peak Change'!$A$106:GP$202,198,FALSE())),0,(VLOOKUP($A72,'Import Peak'!$A$3:GP$99,198,FALSE())-VLOOKUP($A72,'Import Peak Change'!$A$106:GP$202,198,FALSE())))</f>
        <v>0</v>
      </c>
      <c r="GQ72" s="193" t="n">
        <f aca="false">IF(ISERROR(VLOOKUP($A72,'Import Peak'!$A$3:GQ$99,199,FALSE())-VLOOKUP($A72,'Import Peak Change'!$A$106:GQ$202,199,FALSE())),0,(VLOOKUP($A72,'Import Peak'!$A$3:GQ$99,199,FALSE())-VLOOKUP($A72,'Import Peak Change'!$A$106:GQ$202,199,FALSE())))</f>
        <v>0</v>
      </c>
      <c r="GR72" s="193" t="n">
        <f aca="false">IF(ISERROR(VLOOKUP($A72,'Import Peak'!$A$3:GR$99,200,FALSE())-VLOOKUP($A72,'Import Peak Change'!$A$106:GR$202,200,FALSE())),0,(VLOOKUP($A72,'Import Peak'!$A$3:GR$99,200,FALSE())-VLOOKUP($A72,'Import Peak Change'!$A$106:GR$202,200,FALSE())))</f>
        <v>0</v>
      </c>
      <c r="GS72" s="193" t="n">
        <f aca="false">IF(ISERROR(VLOOKUP($A72,'Import Peak'!$A$3:GS$99,201,FALSE())-VLOOKUP($A72,'Import Peak Change'!$A$106:GS$202,201,FALSE())),0,(VLOOKUP($A72,'Import Peak'!$A$3:GS$99,201,FALSE())-VLOOKUP($A72,'Import Peak Change'!$A$106:GS$202,201,FALSE())))</f>
        <v>0</v>
      </c>
      <c r="GT72" s="193" t="n">
        <f aca="false">IF(ISERROR(VLOOKUP($A72,'Import Peak'!$A$3:GT$99,202,FALSE())-VLOOKUP($A72,'Import Peak Change'!$A$106:GT$202,202,FALSE())),0,(VLOOKUP($A72,'Import Peak'!$A$3:GT$99,202,FALSE())-VLOOKUP($A72,'Import Peak Change'!$A$106:GT$202,202,FALSE())))</f>
        <v>0</v>
      </c>
      <c r="GU72" s="193" t="n">
        <f aca="false">IF(ISERROR(VLOOKUP($A72,'Import Peak'!$A$3:GU$99,203,FALSE())-VLOOKUP($A72,'Import Peak Change'!$A$106:GU$202,203,FALSE())),0,(VLOOKUP($A72,'Import Peak'!$A$3:GU$99,203,FALSE())-VLOOKUP($A72,'Import Peak Change'!$A$106:GU$202,203,FALSE())))</f>
        <v>0</v>
      </c>
      <c r="GV72" s="193" t="n">
        <f aca="false">IF(ISERROR(VLOOKUP($A72,'Import Peak'!$A$3:GV$99,204,FALSE())-VLOOKUP($A72,'Import Peak Change'!$A$106:GV$202,204,FALSE())),0,(VLOOKUP($A72,'Import Peak'!$A$3:GV$99,204,FALSE())-VLOOKUP($A72,'Import Peak Change'!$A$106:GV$202,204,FALSE())))</f>
        <v>0</v>
      </c>
      <c r="GW72" s="193" t="n">
        <f aca="false">IF(ISERROR(VLOOKUP($A72,'Import Peak'!$A$3:GW$99,205,FALSE())-VLOOKUP($A72,'Import Peak Change'!$A$106:GW$202,205,FALSE())),0,(VLOOKUP($A72,'Import Peak'!$A$3:GW$99,205,FALSE())-VLOOKUP($A72,'Import Peak Change'!$A$106:GW$202,205,FALSE())))</f>
        <v>0</v>
      </c>
      <c r="GX72" s="193" t="n">
        <f aca="false">IF(ISERROR(VLOOKUP($A72,'Import Peak'!$A$3:GX$99,206,FALSE())-VLOOKUP($A72,'Import Peak Change'!$A$106:GX$202,206,FALSE())),0,(VLOOKUP($A72,'Import Peak'!$A$3:GX$99,206,FALSE())-VLOOKUP($A72,'Import Peak Change'!$A$106:GX$202,206,FALSE())))</f>
        <v>0</v>
      </c>
      <c r="GY72" s="193" t="n">
        <f aca="false">IF(ISERROR(VLOOKUP($A72,'Import Peak'!$A$3:GY$99,207,FALSE())-VLOOKUP($A72,'Import Peak Change'!$A$106:GY$202,207,FALSE())),0,(VLOOKUP($A72,'Import Peak'!$A$3:GY$99,207,FALSE())-VLOOKUP($A72,'Import Peak Change'!$A$106:GY$202,207,FALSE())))</f>
        <v>0</v>
      </c>
      <c r="GZ72" s="193" t="n">
        <f aca="false">IF(ISERROR(VLOOKUP($A72,'Import Peak'!$A$3:GZ$99,208,FALSE())-VLOOKUP($A72,'Import Peak Change'!$A$106:GZ$202,208,FALSE())),0,(VLOOKUP($A72,'Import Peak'!$A$3:GZ$99,208,FALSE())-VLOOKUP($A72,'Import Peak Change'!$A$106:GZ$202,208,FALSE())))</f>
        <v>0</v>
      </c>
      <c r="HA72" s="193" t="n">
        <f aca="false">IF(ISERROR(VLOOKUP($A72,'Import Peak'!$A$3:HA$99,209,FALSE())-VLOOKUP($A72,'Import Peak Change'!$A$106:HA$202,209,FALSE())),0,(VLOOKUP($A72,'Import Peak'!$A$3:HA$99,209,FALSE())-VLOOKUP($A72,'Import Peak Change'!$A$106:HA$202,209,FALSE())))</f>
        <v>0</v>
      </c>
      <c r="HB72" s="193" t="n">
        <f aca="false">IF(ISERROR(VLOOKUP($A72,'Import Peak'!$A$3:HB$99,210,FALSE())-VLOOKUP($A72,'Import Peak Change'!$A$106:HB$202,210,FALSE())),0,(VLOOKUP($A72,'Import Peak'!$A$3:HB$99,210,FALSE())-VLOOKUP($A72,'Import Peak Change'!$A$106:HB$202,210,FALSE())))</f>
        <v>0</v>
      </c>
      <c r="HC72" s="193" t="n">
        <f aca="false">IF(ISERROR(VLOOKUP($A72,'Import Peak'!$A$3:HC$99,211,FALSE())-VLOOKUP($A72,'Import Peak Change'!$A$106:HC$202,211,FALSE())),0,(VLOOKUP($A72,'Import Peak'!$A$3:HC$99,211,FALSE())-VLOOKUP($A72,'Import Peak Change'!$A$106:HC$202,211,FALSE())))</f>
        <v>0</v>
      </c>
      <c r="HD72" s="193" t="n">
        <f aca="false">IF(ISERROR(VLOOKUP($A72,'Import Peak'!$A$3:HD$99,212,FALSE())-VLOOKUP($A72,'Import Peak Change'!$A$106:HD$202,212,FALSE())),0,(VLOOKUP($A72,'Import Peak'!$A$3:HD$99,212,FALSE())-VLOOKUP($A72,'Import Peak Change'!$A$106:HD$202,212,FALSE())))</f>
        <v>0</v>
      </c>
      <c r="HE72" s="193" t="n">
        <f aca="false">IF(ISERROR(VLOOKUP($A72,'Import Peak'!$A$3:HE$99,213,FALSE())-VLOOKUP($A72,'Import Peak Change'!$A$106:HE$202,213,FALSE())),0,(VLOOKUP($A72,'Import Peak'!$A$3:HE$99,213,FALSE())-VLOOKUP($A72,'Import Peak Change'!$A$106:HE$202,213,FALSE())))</f>
        <v>0</v>
      </c>
      <c r="HF72" s="193" t="n">
        <f aca="false">IF(ISERROR(VLOOKUP($A72,'Import Peak'!$A$3:HF$99,214,FALSE())-VLOOKUP($A72,'Import Peak Change'!$A$106:HF$202,214,FALSE())),0,(VLOOKUP($A72,'Import Peak'!$A$3:HF$99,214,FALSE())-VLOOKUP($A72,'Import Peak Change'!$A$106:HF$202,214,FALSE())))</f>
        <v>0</v>
      </c>
      <c r="HG72" s="193" t="n">
        <f aca="false">IF(ISERROR(VLOOKUP($A72,'Import Peak'!$A$3:HG$99,215,FALSE())-VLOOKUP($A72,'Import Peak Change'!$A$106:HG$202,215,FALSE())),0,(VLOOKUP($A72,'Import Peak'!$A$3:HG$99,215,FALSE())-VLOOKUP($A72,'Import Peak Change'!$A$106:HG$202,215,FALSE())))</f>
        <v>0</v>
      </c>
      <c r="HH72" s="193" t="n">
        <f aca="false">IF(ISERROR(VLOOKUP($A72,'Import Peak'!$A$3:HH$99,216,FALSE())-VLOOKUP($A72,'Import Peak Change'!$A$106:HH$202,216,FALSE())),0,(VLOOKUP($A72,'Import Peak'!$A$3:HH$99,216,FALSE())-VLOOKUP($A72,'Import Peak Change'!$A$106:HH$202,216,FALSE())))</f>
        <v>0</v>
      </c>
      <c r="HI72" s="193" t="n">
        <f aca="false">IF(ISERROR(VLOOKUP($A72,'Import Peak'!$A$3:HI$99,217,FALSE())-VLOOKUP($A72,'Import Peak Change'!$A$106:HI$202,217,FALSE())),0,(VLOOKUP($A72,'Import Peak'!$A$3:HI$99,217,FALSE())-VLOOKUP($A72,'Import Peak Change'!$A$106:HI$202,217,FALSE())))</f>
        <v>0</v>
      </c>
      <c r="HJ72" s="193" t="n">
        <f aca="false">IF(ISERROR(VLOOKUP($A72,'Import Peak'!$A$3:HJ$99,218,FALSE())-VLOOKUP($A72,'Import Peak Change'!$A$106:HJ$202,218,FALSE())),0,(VLOOKUP($A72,'Import Peak'!$A$3:HJ$99,218,FALSE())-VLOOKUP($A72,'Import Peak Change'!$A$106:HJ$202,218,FALSE())))</f>
        <v>0</v>
      </c>
      <c r="HK72" s="193" t="n">
        <f aca="false">IF(ISERROR(VLOOKUP($A72,'Import Peak'!$A$3:HK$99,219,FALSE())-VLOOKUP($A72,'Import Peak Change'!$A$106:HK$202,219,FALSE())),0,(VLOOKUP($A72,'Import Peak'!$A$3:HK$99,219,FALSE())-VLOOKUP($A72,'Import Peak Change'!$A$106:HK$202,219,FALSE())))</f>
        <v>0</v>
      </c>
      <c r="HL72" s="193" t="n">
        <f aca="false">IF(ISERROR(VLOOKUP($A72,'Import Peak'!$A$3:HL$99,220,FALSE())-VLOOKUP($A72,'Import Peak Change'!$A$106:HL$202,220,FALSE())),0,(VLOOKUP($A72,'Import Peak'!$A$3:HL$99,220,FALSE())-VLOOKUP($A72,'Import Peak Change'!$A$106:HL$202,220,FALSE())))</f>
        <v>0</v>
      </c>
      <c r="HM72" s="193" t="n">
        <f aca="false">IF(ISERROR(VLOOKUP($A72,'Import Peak'!$A$3:HM$99,221,FALSE())-VLOOKUP($A72,'Import Peak Change'!$A$106:HM$202,221,FALSE())),0,(VLOOKUP($A72,'Import Peak'!$A$3:HM$99,221,FALSE())-VLOOKUP($A72,'Import Peak Change'!$A$106:HM$202,221,FALSE())))</f>
        <v>0</v>
      </c>
      <c r="HN72" s="193" t="n">
        <f aca="false">IF(ISERROR(VLOOKUP($A72,'Import Peak'!$A$3:HN$99,222,FALSE())-VLOOKUP($A72,'Import Peak Change'!$A$106:HN$202,222,FALSE())),0,(VLOOKUP($A72,'Import Peak'!$A$3:HN$99,222,FALSE())-VLOOKUP($A72,'Import Peak Change'!$A$106:HN$202,222,FALSE())))</f>
        <v>0</v>
      </c>
      <c r="HO72" s="193" t="n">
        <f aca="false">IF(ISERROR(VLOOKUP($A72,'Import Peak'!$A$3:HO$99,223,FALSE())-VLOOKUP($A72,'Import Peak Change'!$A$106:HO$202,223,FALSE())),0,(VLOOKUP($A72,'Import Peak'!$A$3:HO$99,223,FALSE())-VLOOKUP($A72,'Import Peak Change'!$A$106:HO$202,223,FALSE())))</f>
        <v>0</v>
      </c>
      <c r="HP72" s="193" t="n">
        <f aca="false">IF(ISERROR(VLOOKUP($A72,'Import Peak'!$A$3:HP$99,224,FALSE())-VLOOKUP($A72,'Import Peak Change'!$A$106:HP$202,224,FALSE())),0,(VLOOKUP($A72,'Import Peak'!$A$3:HP$99,224,FALSE())-VLOOKUP($A72,'Import Peak Change'!$A$106:HP$202,224,FALSE())))</f>
        <v>0</v>
      </c>
      <c r="HQ72" s="193" t="n">
        <f aca="false">IF(ISERROR(VLOOKUP($A72,'Import Peak'!$A$3:HQ$99,225,FALSE())-VLOOKUP($A72,'Import Peak Change'!$A$106:HQ$202,225,FALSE())),0,(VLOOKUP($A72,'Import Peak'!$A$3:HQ$99,225,FALSE())-VLOOKUP($A72,'Import Peak Change'!$A$106:HQ$202,225,FALSE())))</f>
        <v>0</v>
      </c>
      <c r="HR72" s="193" t="n">
        <f aca="false">IF(ISERROR(VLOOKUP($A72,'Import Peak'!$A$3:HR$99,226,FALSE())-VLOOKUP($A72,'Import Peak Change'!$A$106:HR$202,226,FALSE())),0,(VLOOKUP($A72,'Import Peak'!$A$3:HR$99,226,FALSE())-VLOOKUP($A72,'Import Peak Change'!$A$106:HR$202,226,FALSE())))</f>
        <v>0</v>
      </c>
      <c r="HS72" s="193" t="n">
        <f aca="false">IF(ISERROR(VLOOKUP($A72,'Import Peak'!$A$3:HS$99,227,FALSE())-VLOOKUP($A72,'Import Peak Change'!$A$106:HS$202,227,FALSE())),0,(VLOOKUP($A72,'Import Peak'!$A$3:HS$99,227,FALSE())-VLOOKUP($A72,'Import Peak Change'!$A$106:HS$202,227,FALSE())))</f>
        <v>0</v>
      </c>
      <c r="HT72" s="193" t="n">
        <f aca="false">IF(ISERROR(VLOOKUP($A72,'Import Peak'!$A$3:HT$99,228,FALSE())-VLOOKUP($A72,'Import Peak Change'!$A$106:HT$202,228,FALSE())),0,(VLOOKUP($A72,'Import Peak'!$A$3:HT$99,228,FALSE())-VLOOKUP($A72,'Import Peak Change'!$A$106:HT$202,228,FALSE())))</f>
        <v>0</v>
      </c>
      <c r="HU72" s="193" t="n">
        <f aca="false">IF(ISERROR(VLOOKUP($A72,'Import Peak'!$A$3:HU$99,229,FALSE())-VLOOKUP($A72,'Import Peak Change'!$A$106:HU$202,229,FALSE())),0,(VLOOKUP($A72,'Import Peak'!$A$3:HU$99,229,FALSE())-VLOOKUP($A72,'Import Peak Change'!$A$106:HU$202,229,FALSE())))</f>
        <v>0</v>
      </c>
      <c r="HV72" s="193" t="n">
        <f aca="false">IF(ISERROR(VLOOKUP($A72,'Import Peak'!$A$3:HV$99,230,FALSE())-VLOOKUP($A72,'Import Peak Change'!$A$106:HV$202,230,FALSE())),0,(VLOOKUP($A72,'Import Peak'!$A$3:HV$99,230,FALSE())-VLOOKUP($A72,'Import Peak Change'!$A$106:HV$202,230,FALSE())))</f>
        <v>0</v>
      </c>
      <c r="HW72" s="193" t="n">
        <f aca="false">IF(ISERROR(VLOOKUP($A72,'Import Peak'!$A$3:HW$99,231,FALSE())-VLOOKUP($A72,'Import Peak Change'!$A$106:HW$202,231,FALSE())),0,(VLOOKUP($A72,'Import Peak'!$A$3:HW$99,231,FALSE())-VLOOKUP($A72,'Import Peak Change'!$A$106:HW$202,231,FALSE())))</f>
        <v>0</v>
      </c>
      <c r="HX72" s="193" t="n">
        <f aca="false">IF(ISERROR(VLOOKUP($A72,'Import Peak'!$A$3:HX$99,232,FALSE())-VLOOKUP($A72,'Import Peak Change'!$A$106:HX$202,232,FALSE())),0,(VLOOKUP($A72,'Import Peak'!$A$3:HX$99,232,FALSE())-VLOOKUP($A72,'Import Peak Change'!$A$106:HX$202,232,FALSE())))</f>
        <v>0</v>
      </c>
      <c r="HY72" s="193" t="n">
        <f aca="false">IF(ISERROR(VLOOKUP($A72,'Import Peak'!$A$3:HY$99,233,FALSE())-VLOOKUP($A72,'Import Peak Change'!$A$106:HY$202,233,FALSE())),0,(VLOOKUP($A72,'Import Peak'!$A$3:HY$99,233,FALSE())-VLOOKUP($A72,'Import Peak Change'!$A$106:HY$202,233,FALSE())))</f>
        <v>0</v>
      </c>
      <c r="HZ72" s="193" t="n">
        <f aca="false">IF(ISERROR(VLOOKUP($A72,'Import Peak'!$A$3:HZ$99,234,FALSE())-VLOOKUP($A72,'Import Peak Change'!$A$106:HZ$202,234,FALSE())),0,(VLOOKUP($A72,'Import Peak'!$A$3:HZ$99,234,FALSE())-VLOOKUP($A72,'Import Peak Change'!$A$106:HZ$202,234,FALSE())))</f>
        <v>0</v>
      </c>
      <c r="IA72" s="193" t="n">
        <f aca="false">IF(ISERROR(VLOOKUP($A72,'Import Peak'!$A$3:IA$99,235,FALSE())-VLOOKUP($A72,'Import Peak Change'!$A$106:IA$202,235,FALSE())),0,(VLOOKUP($A72,'Import Peak'!$A$3:IA$99,235,FALSE())-VLOOKUP($A72,'Import Peak Change'!$A$106:IA$202,235,FALSE())))</f>
        <v>0</v>
      </c>
      <c r="IB72" s="193" t="n">
        <f aca="false">IF(ISERROR(VLOOKUP($A72,'Import Peak'!$A$3:IB$99,236,FALSE())-VLOOKUP($A72,'Import Peak Change'!$A$106:IB$202,236,FALSE())),0,(VLOOKUP($A72,'Import Peak'!$A$3:IB$99,236,FALSE())-VLOOKUP($A72,'Import Peak Change'!$A$106:IB$202,236,FALSE())))</f>
        <v>0</v>
      </c>
      <c r="IC72" s="193" t="n">
        <f aca="false">IF(ISERROR(VLOOKUP($A72,'Import Peak'!$A$3:IC$99,237,FALSE())-VLOOKUP($A72,'Import Peak Change'!$A$106:IC$202,237,FALSE())),0,(VLOOKUP($A72,'Import Peak'!$A$3:IC$99,237,FALSE())-VLOOKUP($A72,'Import Peak Change'!$A$106:IC$202,237,FALSE())))</f>
        <v>0</v>
      </c>
      <c r="ID72" s="193" t="n">
        <f aca="false">IF(ISERROR(VLOOKUP($A72,'Import Peak'!$A$3:ID$99,238,FALSE())-VLOOKUP($A72,'Import Peak Change'!$A$106:ID$202,238,FALSE())),0,(VLOOKUP($A72,'Import Peak'!$A$3:ID$99,238,FALSE())-VLOOKUP($A72,'Import Peak Change'!$A$106:ID$202,238,FALSE())))</f>
        <v>0</v>
      </c>
      <c r="IE72" s="193" t="n">
        <f aca="false">IF(ISERROR(VLOOKUP($A72,'Import Peak'!$A$3:IE$99,239,FALSE())-VLOOKUP($A72,'Import Peak Change'!$A$106:IE$202,239,FALSE())),0,(VLOOKUP($A72,'Import Peak'!$A$3:IE$99,239,FALSE())-VLOOKUP($A72,'Import Peak Change'!$A$106:IE$202,239,FALSE())))</f>
        <v>0</v>
      </c>
    </row>
    <row r="73" customFormat="false" ht="12.75" hidden="false" customHeight="false" outlineLevel="0" collapsed="false">
      <c r="A73" s="201" t="str">
        <f aca="false">IF('Import Peak'!A70=0,"",'Import Peak'!A70)</f>
        <v/>
      </c>
      <c r="B73" s="193"/>
      <c r="C73" s="193"/>
      <c r="D73" s="193"/>
      <c r="E73" s="193"/>
      <c r="F73" s="193"/>
      <c r="G73" s="193" t="n">
        <f aca="false">IF(ISERROR(VLOOKUP($A73,'Import Peak'!$A$3:G$99,7,FALSE())-VLOOKUP($A73,'Import Peak Change'!$A$106:G$202,7,FALSE())),0,(VLOOKUP($A73,'Import Peak'!$A$3:G$99,7,FALSE())-VLOOKUP($A73,'Import Peak Change'!$A$106:G$202,7,FALSE())))</f>
        <v>0</v>
      </c>
      <c r="H73" s="193" t="n">
        <f aca="false">IF(ISERROR(VLOOKUP($A73,'Import Peak'!$A$3:H$99,8,FALSE())-VLOOKUP($A73,'Import Peak Change'!$A$106:H$202,8,FALSE())),0,(VLOOKUP($A73,'Import Peak'!$A$3:H$99,8,FALSE())-VLOOKUP($A73,'Import Peak Change'!$A$106:H$202,8,FALSE())))</f>
        <v>0</v>
      </c>
      <c r="I73" s="193" t="n">
        <f aca="false">IF(ISERROR(VLOOKUP($A73,'Import Peak'!$A$3:I$99,9,FALSE())-VLOOKUP($A73,'Import Peak Change'!$A$106:I$202,9,FALSE())),0,(VLOOKUP($A73,'Import Peak'!$A$3:I$99,9,FALSE())-VLOOKUP($A73,'Import Peak Change'!$A$106:I$202,9,FALSE())))</f>
        <v>0</v>
      </c>
      <c r="J73" s="193" t="n">
        <f aca="false">IF(ISERROR(VLOOKUP($A73,'Import Peak'!$A$3:J$99,10,FALSE())-VLOOKUP($A73,'Import Peak Change'!$A$106:J$202,10,FALSE())),0,(VLOOKUP($A73,'Import Peak'!$A$3:J$99,10,FALSE())-VLOOKUP($A73,'Import Peak Change'!$A$106:J$202,10,FALSE())))</f>
        <v>0</v>
      </c>
      <c r="K73" s="193" t="n">
        <f aca="false">IF(ISERROR(VLOOKUP($A73,'Import Peak'!$A$3:K$99,11,FALSE())-VLOOKUP($A73,'Import Peak Change'!$A$106:K$202,11,FALSE())),0,(VLOOKUP($A73,'Import Peak'!$A$3:K$99,11,FALSE())-VLOOKUP($A73,'Import Peak Change'!$A$106:K$202,11,FALSE())))</f>
        <v>0</v>
      </c>
      <c r="L73" s="193" t="n">
        <f aca="false">IF(ISERROR(VLOOKUP($A73,'Import Peak'!$A$3:L$99,12,FALSE())-VLOOKUP($A73,'Import Peak Change'!$A$106:L$202,12,FALSE())),0,(VLOOKUP($A73,'Import Peak'!$A$3:L$99,12,FALSE())-VLOOKUP($A73,'Import Peak Change'!$A$106:L$202,12,FALSE())))</f>
        <v>0</v>
      </c>
      <c r="M73" s="193" t="n">
        <f aca="false">IF(ISERROR(VLOOKUP($A73,'Import Peak'!$A$3:M$99,13,FALSE())-VLOOKUP($A73,'Import Peak Change'!$A$106:M$202,13,FALSE())),0,(VLOOKUP($A73,'Import Peak'!$A$3:M$99,13,FALSE())-VLOOKUP($A73,'Import Peak Change'!$A$106:M$202,13,FALSE())))</f>
        <v>0</v>
      </c>
      <c r="N73" s="193" t="n">
        <f aca="false">IF(ISERROR(VLOOKUP($A73,'Import Peak'!$A$3:N$99,14,FALSE())-VLOOKUP($A73,'Import Peak Change'!$A$106:N$202,14,FALSE())),0,(VLOOKUP($A73,'Import Peak'!$A$3:N$99,14,FALSE())-VLOOKUP($A73,'Import Peak Change'!$A$106:N$202,14,FALSE())))</f>
        <v>0</v>
      </c>
      <c r="O73" s="193" t="n">
        <f aca="false">IF(ISERROR(VLOOKUP($A73,'Import Peak'!$A$3:O$99,15,FALSE())-VLOOKUP($A73,'Import Peak Change'!$A$106:O$202,15,FALSE())),0,(VLOOKUP($A73,'Import Peak'!$A$3:O$99,15,FALSE())-VLOOKUP($A73,'Import Peak Change'!$A$106:O$202,15,FALSE())))</f>
        <v>0</v>
      </c>
      <c r="P73" s="193" t="n">
        <f aca="false">IF(ISERROR(VLOOKUP($A73,'Import Peak'!$A$3:P$99,16,FALSE())-VLOOKUP($A73,'Import Peak Change'!$A$106:P$202,16,FALSE())),0,(VLOOKUP($A73,'Import Peak'!$A$3:P$99,16,FALSE())-VLOOKUP($A73,'Import Peak Change'!$A$106:P$202,16,FALSE())))</f>
        <v>0</v>
      </c>
      <c r="Q73" s="193" t="n">
        <f aca="false">IF(ISERROR(VLOOKUP($A73,'Import Peak'!$A$3:Q$99,17,FALSE())-VLOOKUP($A73,'Import Peak Change'!$A$106:Q$202,17,FALSE())),0,(VLOOKUP($A73,'Import Peak'!$A$3:Q$99,17,FALSE())-VLOOKUP($A73,'Import Peak Change'!$A$106:Q$202,17,FALSE())))</f>
        <v>0</v>
      </c>
      <c r="R73" s="193" t="n">
        <f aca="false">IF(ISERROR(VLOOKUP($A73,'Import Peak'!$A$3:R$99,18,FALSE())-VLOOKUP($A73,'Import Peak Change'!$A$106:R$202,18,FALSE())),0,(VLOOKUP($A73,'Import Peak'!$A$3:R$99,18,FALSE())-VLOOKUP($A73,'Import Peak Change'!$A$106:R$202,18,FALSE())))</f>
        <v>0</v>
      </c>
      <c r="S73" s="193" t="n">
        <f aca="false">IF(ISERROR(VLOOKUP($A73,'Import Peak'!$A$3:S$99,19,FALSE())-VLOOKUP($A73,'Import Peak Change'!$A$106:S$202,19,FALSE())),0,(VLOOKUP($A73,'Import Peak'!$A$3:S$99,19,FALSE())-VLOOKUP($A73,'Import Peak Change'!$A$106:S$202,19,FALSE())))</f>
        <v>0</v>
      </c>
      <c r="T73" s="193" t="n">
        <f aca="false">IF(ISERROR(VLOOKUP($A73,'Import Peak'!$A$3:T$99,20,FALSE())-VLOOKUP($A73,'Import Peak Change'!$A$106:T$202,20,FALSE())),0,(VLOOKUP($A73,'Import Peak'!$A$3:T$99,20,FALSE())-VLOOKUP($A73,'Import Peak Change'!$A$106:T$202,20,FALSE())))</f>
        <v>0</v>
      </c>
      <c r="U73" s="193" t="n">
        <f aca="false">IF(ISERROR(VLOOKUP($A73,'Import Peak'!$A$3:U$99,21,FALSE())-VLOOKUP($A73,'Import Peak Change'!$A$106:U$202,21,FALSE())),0,(VLOOKUP($A73,'Import Peak'!$A$3:U$99,21,FALSE())-VLOOKUP($A73,'Import Peak Change'!$A$106:U$202,21,FALSE())))</f>
        <v>0</v>
      </c>
      <c r="V73" s="193" t="n">
        <f aca="false">IF(ISERROR(VLOOKUP($A73,'Import Peak'!$A$3:V$99,22,FALSE())-VLOOKUP($A73,'Import Peak Change'!$A$106:V$202,22,FALSE())),0,(VLOOKUP($A73,'Import Peak'!$A$3:V$99,22,FALSE())-VLOOKUP($A73,'Import Peak Change'!$A$106:V$202,22,FALSE())))</f>
        <v>0</v>
      </c>
      <c r="W73" s="193" t="n">
        <f aca="false">IF(ISERROR(VLOOKUP($A73,'Import Peak'!$A$3:W$99,23,FALSE())-VLOOKUP($A73,'Import Peak Change'!$A$106:W$202,23,FALSE())),0,(VLOOKUP($A73,'Import Peak'!$A$3:W$99,23,FALSE())-VLOOKUP($A73,'Import Peak Change'!$A$106:W$202,23,FALSE())))</f>
        <v>0</v>
      </c>
      <c r="X73" s="193" t="n">
        <f aca="false">IF(ISERROR(VLOOKUP($A73,'Import Peak'!$A$3:X$99,24,FALSE())-VLOOKUP($A73,'Import Peak Change'!$A$106:X$202,24,FALSE())),0,(VLOOKUP($A73,'Import Peak'!$A$3:X$99,24,FALSE())-VLOOKUP($A73,'Import Peak Change'!$A$106:X$202,24,FALSE())))</f>
        <v>0</v>
      </c>
      <c r="Y73" s="193" t="n">
        <f aca="false">IF(ISERROR(VLOOKUP($A73,'Import Peak'!$A$3:Y$99,25,FALSE())-VLOOKUP($A73,'Import Peak Change'!$A$106:Y$202,25,FALSE())),0,(VLOOKUP($A73,'Import Peak'!$A$3:Y$99,25,FALSE())-VLOOKUP($A73,'Import Peak Change'!$A$106:Y$202,25,FALSE())))</f>
        <v>0</v>
      </c>
      <c r="Z73" s="193" t="n">
        <f aca="false">IF(ISERROR(VLOOKUP($A73,'Import Peak'!$A$3:Z$99,26,FALSE())-VLOOKUP($A73,'Import Peak Change'!$A$106:Z$202,26,FALSE())),0,(VLOOKUP($A73,'Import Peak'!$A$3:Z$99,26,FALSE())-VLOOKUP($A73,'Import Peak Change'!$A$106:Z$202,26,FALSE())))</f>
        <v>0</v>
      </c>
      <c r="AA73" s="193" t="n">
        <f aca="false">IF(ISERROR(VLOOKUP($A73,'Import Peak'!$A$3:AA$99,27,FALSE())-VLOOKUP($A73,'Import Peak Change'!$A$106:AA$202,27,FALSE())),0,(VLOOKUP($A73,'Import Peak'!$A$3:AA$99,27,FALSE())-VLOOKUP($A73,'Import Peak Change'!$A$106:AA$202,27,FALSE())))</f>
        <v>0</v>
      </c>
      <c r="AB73" s="193" t="n">
        <f aca="false">IF(ISERROR(VLOOKUP($A73,'Import Peak'!$A$3:AB$99,28,FALSE())-VLOOKUP($A73,'Import Peak Change'!$A$106:AB$202,28,FALSE())),0,(VLOOKUP($A73,'Import Peak'!$A$3:AB$99,28,FALSE())-VLOOKUP($A73,'Import Peak Change'!$A$106:AB$202,28,FALSE())))</f>
        <v>0</v>
      </c>
      <c r="AC73" s="193" t="n">
        <f aca="false">IF(ISERROR(VLOOKUP($A73,'Import Peak'!$A$3:AC$99,29,FALSE())-VLOOKUP($A73,'Import Peak Change'!$A$106:AC$202,29,FALSE())),0,(VLOOKUP($A73,'Import Peak'!$A$3:AC$99,29,FALSE())-VLOOKUP($A73,'Import Peak Change'!$A$106:AC$202,29,FALSE())))</f>
        <v>0</v>
      </c>
      <c r="AD73" s="193" t="n">
        <f aca="false">IF(ISERROR(VLOOKUP($A73,'Import Peak'!$A$3:AD$99,30,FALSE())-VLOOKUP($A73,'Import Peak Change'!$A$106:AD$202,30,FALSE())),0,(VLOOKUP($A73,'Import Peak'!$A$3:AD$99,30,FALSE())-VLOOKUP($A73,'Import Peak Change'!$A$106:AD$202,30,FALSE())))</f>
        <v>0</v>
      </c>
      <c r="AE73" s="193" t="n">
        <f aca="false">IF(ISERROR(VLOOKUP($A73,'Import Peak'!$A$3:AE$99,31,FALSE())-VLOOKUP($A73,'Import Peak Change'!$A$106:AE$202,31,FALSE())),0,(VLOOKUP($A73,'Import Peak'!$A$3:AE$99,31,FALSE())-VLOOKUP($A73,'Import Peak Change'!$A$106:AE$202,31,FALSE())))</f>
        <v>0</v>
      </c>
      <c r="AF73" s="193" t="n">
        <f aca="false">IF(ISERROR(VLOOKUP($A73,'Import Peak'!$A$3:AF$99,32,FALSE())-VLOOKUP($A73,'Import Peak Change'!$A$106:AF$202,32,FALSE())),0,(VLOOKUP($A73,'Import Peak'!$A$3:AF$99,32,FALSE())-VLOOKUP($A73,'Import Peak Change'!$A$106:AF$202,32,FALSE())))</f>
        <v>0</v>
      </c>
      <c r="AG73" s="193" t="n">
        <f aca="false">IF(ISERROR(VLOOKUP($A73,'Import Peak'!$A$3:AG$99,33,FALSE())-VLOOKUP($A73,'Import Peak Change'!$A$106:AG$202,33,FALSE())),0,(VLOOKUP($A73,'Import Peak'!$A$3:AG$99,33,FALSE())-VLOOKUP($A73,'Import Peak Change'!$A$106:AG$202,33,FALSE())))</f>
        <v>0</v>
      </c>
      <c r="AH73" s="193" t="n">
        <f aca="false">IF(ISERROR(VLOOKUP($A73,'Import Peak'!$A$3:AH$99,34,FALSE())-VLOOKUP($A73,'Import Peak Change'!$A$106:AH$202,34,FALSE())),0,(VLOOKUP($A73,'Import Peak'!$A$3:AH$99,34,FALSE())-VLOOKUP($A73,'Import Peak Change'!$A$106:AH$202,34,FALSE())))</f>
        <v>0</v>
      </c>
      <c r="AI73" s="193" t="n">
        <f aca="false">IF(ISERROR(VLOOKUP($A73,'Import Peak'!$A$3:AI$99,35,FALSE())-VLOOKUP($A73,'Import Peak Change'!$A$106:AI$202,35,FALSE())),0,(VLOOKUP($A73,'Import Peak'!$A$3:AI$99,35,FALSE())-VLOOKUP($A73,'Import Peak Change'!$A$106:AI$202,35,FALSE())))</f>
        <v>0</v>
      </c>
      <c r="AJ73" s="193" t="n">
        <f aca="false">IF(ISERROR(VLOOKUP($A73,'Import Peak'!$A$3:AJ$99,36,FALSE())-VLOOKUP($A73,'Import Peak Change'!$A$106:AJ$202,36,FALSE())),0,(VLOOKUP($A73,'Import Peak'!$A$3:AJ$99,36,FALSE())-VLOOKUP($A73,'Import Peak Change'!$A$106:AJ$202,36,FALSE())))</f>
        <v>0</v>
      </c>
      <c r="AK73" s="193" t="n">
        <f aca="false">IF(ISERROR(VLOOKUP($A73,'Import Peak'!$A$3:AK$99,37,FALSE())-VLOOKUP($A73,'Import Peak Change'!$A$106:AK$202,37,FALSE())),0,(VLOOKUP($A73,'Import Peak'!$A$3:AK$99,37,FALSE())-VLOOKUP($A73,'Import Peak Change'!$A$106:AK$202,37,FALSE())))</f>
        <v>0</v>
      </c>
      <c r="AL73" s="193" t="n">
        <f aca="false">IF(ISERROR(VLOOKUP($A73,'Import Peak'!$A$3:AL$99,38,FALSE())-VLOOKUP($A73,'Import Peak Change'!$A$106:AL$202,38,FALSE())),0,(VLOOKUP($A73,'Import Peak'!$A$3:AL$99,38,FALSE())-VLOOKUP($A73,'Import Peak Change'!$A$106:AL$202,38,FALSE())))</f>
        <v>0</v>
      </c>
      <c r="AM73" s="193" t="n">
        <f aca="false">IF(ISERROR(VLOOKUP($A73,'Import Peak'!$A$3:AM$99,39,FALSE())-VLOOKUP($A73,'Import Peak Change'!$A$106:AM$202,39,FALSE())),0,(VLOOKUP($A73,'Import Peak'!$A$3:AM$99,39,FALSE())-VLOOKUP($A73,'Import Peak Change'!$A$106:AM$202,39,FALSE())))</f>
        <v>0</v>
      </c>
      <c r="AN73" s="193" t="n">
        <f aca="false">IF(ISERROR(VLOOKUP($A73,'Import Peak'!$A$3:AN$99,40,FALSE())-VLOOKUP($A73,'Import Peak Change'!$A$106:AN$202,40,FALSE())),0,(VLOOKUP($A73,'Import Peak'!$A$3:AN$99,40,FALSE())-VLOOKUP($A73,'Import Peak Change'!$A$106:AN$202,40,FALSE())))</f>
        <v>0</v>
      </c>
      <c r="AO73" s="193" t="n">
        <f aca="false">IF(ISERROR(VLOOKUP($A73,'Import Peak'!$A$3:AO$99,41,FALSE())-VLOOKUP($A73,'Import Peak Change'!$A$106:AO$202,41,FALSE())),0,(VLOOKUP($A73,'Import Peak'!$A$3:AO$99,41,FALSE())-VLOOKUP($A73,'Import Peak Change'!$A$106:AO$202,41,FALSE())))</f>
        <v>0</v>
      </c>
      <c r="AP73" s="193" t="n">
        <f aca="false">IF(ISERROR(VLOOKUP($A73,'Import Peak'!$A$3:AP$99,42,FALSE())-VLOOKUP($A73,'Import Peak Change'!$A$106:AP$202,42,FALSE())),0,(VLOOKUP($A73,'Import Peak'!$A$3:AP$99,42,FALSE())-VLOOKUP($A73,'Import Peak Change'!$A$106:AP$202,42,FALSE())))</f>
        <v>0</v>
      </c>
      <c r="AQ73" s="193" t="n">
        <f aca="false">IF(ISERROR(VLOOKUP($A73,'Import Peak'!$A$3:AQ$99,43,FALSE())-VLOOKUP($A73,'Import Peak Change'!$A$106:AQ$202,43,FALSE())),0,(VLOOKUP($A73,'Import Peak'!$A$3:AQ$99,43,FALSE())-VLOOKUP($A73,'Import Peak Change'!$A$106:AQ$202,43,FALSE())))</f>
        <v>0</v>
      </c>
      <c r="AR73" s="193" t="n">
        <f aca="false">IF(ISERROR(VLOOKUP($A73,'Import Peak'!$A$3:AR$99,44,FALSE())-VLOOKUP($A73,'Import Peak Change'!$A$106:AR$202,44,FALSE())),0,(VLOOKUP($A73,'Import Peak'!$A$3:AR$99,44,FALSE())-VLOOKUP($A73,'Import Peak Change'!$A$106:AR$202,44,FALSE())))</f>
        <v>0</v>
      </c>
      <c r="AS73" s="193" t="n">
        <f aca="false">IF(ISERROR(VLOOKUP($A73,'Import Peak'!$A$3:AS$99,45,FALSE())-VLOOKUP($A73,'Import Peak Change'!$A$106:AS$202,45,FALSE())),0,(VLOOKUP($A73,'Import Peak'!$A$3:AS$99,45,FALSE())-VLOOKUP($A73,'Import Peak Change'!$A$106:AS$202,45,FALSE())))</f>
        <v>0</v>
      </c>
      <c r="AT73" s="193" t="n">
        <f aca="false">IF(ISERROR(VLOOKUP($A73,'Import Peak'!$A$3:AT$99,46,FALSE())-VLOOKUP($A73,'Import Peak Change'!$A$106:AT$202,46,FALSE())),0,(VLOOKUP($A73,'Import Peak'!$A$3:AT$99,46,FALSE())-VLOOKUP($A73,'Import Peak Change'!$A$106:AT$202,46,FALSE())))</f>
        <v>0</v>
      </c>
      <c r="AU73" s="193" t="n">
        <f aca="false">IF(ISERROR(VLOOKUP($A73,'Import Peak'!$A$3:AU$99,47,FALSE())-VLOOKUP($A73,'Import Peak Change'!$A$106:AU$202,47,FALSE())),0,(VLOOKUP($A73,'Import Peak'!$A$3:AU$99,47,FALSE())-VLOOKUP($A73,'Import Peak Change'!$A$106:AU$202,47,FALSE())))</f>
        <v>0</v>
      </c>
      <c r="AV73" s="193" t="n">
        <f aca="false">IF(ISERROR(VLOOKUP($A73,'Import Peak'!$A$3:AV$99,48,FALSE())-VLOOKUP($A73,'Import Peak Change'!$A$106:AV$202,48,FALSE())),0,(VLOOKUP($A73,'Import Peak'!$A$3:AV$99,48,FALSE())-VLOOKUP($A73,'Import Peak Change'!$A$106:AV$202,48,FALSE())))</f>
        <v>0</v>
      </c>
      <c r="AW73" s="193" t="n">
        <f aca="false">IF(ISERROR(VLOOKUP($A73,'Import Peak'!$A$3:AW$99,49,FALSE())-VLOOKUP($A73,'Import Peak Change'!$A$106:AW$202,49,FALSE())),0,(VLOOKUP($A73,'Import Peak'!$A$3:AW$99,49,FALSE())-VLOOKUP($A73,'Import Peak Change'!$A$106:AW$202,49,FALSE())))</f>
        <v>0</v>
      </c>
      <c r="AX73" s="193" t="n">
        <f aca="false">IF(ISERROR(VLOOKUP($A73,'Import Peak'!$A$3:AX$99,50,FALSE())-VLOOKUP($A73,'Import Peak Change'!$A$106:AX$202,50,FALSE())),0,(VLOOKUP($A73,'Import Peak'!$A$3:AX$99,50,FALSE())-VLOOKUP($A73,'Import Peak Change'!$A$106:AX$202,50,FALSE())))</f>
        <v>0</v>
      </c>
      <c r="AY73" s="193" t="n">
        <f aca="false">IF(ISERROR(VLOOKUP($A73,'Import Peak'!$A$3:AY$99,51,FALSE())-VLOOKUP($A73,'Import Peak Change'!$A$106:AY$202,51,FALSE())),0,(VLOOKUP($A73,'Import Peak'!$A$3:AY$99,51,FALSE())-VLOOKUP($A73,'Import Peak Change'!$A$106:AY$202,51,FALSE())))</f>
        <v>0</v>
      </c>
      <c r="AZ73" s="193" t="n">
        <f aca="false">IF(ISERROR(VLOOKUP($A73,'Import Peak'!$A$3:AZ$99,52,FALSE())-VLOOKUP($A73,'Import Peak Change'!$A$106:AZ$202,52,FALSE())),0,(VLOOKUP($A73,'Import Peak'!$A$3:AZ$99,52,FALSE())-VLOOKUP($A73,'Import Peak Change'!$A$106:AZ$202,52,FALSE())))</f>
        <v>0</v>
      </c>
      <c r="BA73" s="193" t="n">
        <f aca="false">IF(ISERROR(VLOOKUP($A73,'Import Peak'!$A$3:BA$99,53,FALSE())-VLOOKUP($A73,'Import Peak Change'!$A$106:BA$202,53,FALSE())),0,(VLOOKUP($A73,'Import Peak'!$A$3:BA$99,53,FALSE())-VLOOKUP($A73,'Import Peak Change'!$A$106:BA$202,53,FALSE())))</f>
        <v>0</v>
      </c>
      <c r="BB73" s="193" t="n">
        <f aca="false">IF(ISERROR(VLOOKUP($A73,'Import Peak'!$A$3:BB$99,54,FALSE())-VLOOKUP($A73,'Import Peak Change'!$A$106:BB$202,54,FALSE())),0,(VLOOKUP($A73,'Import Peak'!$A$3:BB$99,54,FALSE())-VLOOKUP($A73,'Import Peak Change'!$A$106:BB$202,54,FALSE())))</f>
        <v>0</v>
      </c>
      <c r="BC73" s="193" t="n">
        <f aca="false">IF(ISERROR(VLOOKUP($A73,'Import Peak'!$A$3:BC$99,55,FALSE())-VLOOKUP($A73,'Import Peak Change'!$A$106:BC$202,55,FALSE())),0,(VLOOKUP($A73,'Import Peak'!$A$3:BC$99,55,FALSE())-VLOOKUP($A73,'Import Peak Change'!$A$106:BC$202,55,FALSE())))</f>
        <v>0</v>
      </c>
      <c r="BD73" s="193" t="n">
        <f aca="false">IF(ISERROR(VLOOKUP($A73,'Import Peak'!$A$3:BD$99,56,FALSE())-VLOOKUP($A73,'Import Peak Change'!$A$106:BD$202,56,FALSE())),0,(VLOOKUP($A73,'Import Peak'!$A$3:BD$99,56,FALSE())-VLOOKUP($A73,'Import Peak Change'!$A$106:BD$202,56,FALSE())))</f>
        <v>0</v>
      </c>
      <c r="BE73" s="193" t="n">
        <f aca="false">IF(ISERROR(VLOOKUP($A73,'Import Peak'!$A$3:BE$99,57,FALSE())-VLOOKUP($A73,'Import Peak Change'!$A$106:BE$202,57,FALSE())),0,(VLOOKUP($A73,'Import Peak'!$A$3:BE$99,57,FALSE())-VLOOKUP($A73,'Import Peak Change'!$A$106:BE$202,57,FALSE())))</f>
        <v>0</v>
      </c>
      <c r="BF73" s="193" t="n">
        <f aca="false">IF(ISERROR(VLOOKUP($A73,'Import Peak'!$A$3:BF$99,58,FALSE())-VLOOKUP($A73,'Import Peak Change'!$A$106:BF$202,58,FALSE())),0,(VLOOKUP($A73,'Import Peak'!$A$3:BF$99,58,FALSE())-VLOOKUP($A73,'Import Peak Change'!$A$106:BF$202,58,FALSE())))</f>
        <v>0</v>
      </c>
      <c r="BG73" s="193" t="n">
        <f aca="false">IF(ISERROR(VLOOKUP($A73,'Import Peak'!$A$3:BG$99,59,FALSE())-VLOOKUP($A73,'Import Peak Change'!$A$106:BG$202,59,FALSE())),0,(VLOOKUP($A73,'Import Peak'!$A$3:BG$99,59,FALSE())-VLOOKUP($A73,'Import Peak Change'!$A$106:BG$202,59,FALSE())))</f>
        <v>0</v>
      </c>
      <c r="BH73" s="193" t="n">
        <f aca="false">IF(ISERROR(VLOOKUP($A73,'Import Peak'!$A$3:BH$99,60,FALSE())-VLOOKUP($A73,'Import Peak Change'!$A$106:BH$202,60,FALSE())),0,(VLOOKUP($A73,'Import Peak'!$A$3:BH$99,60,FALSE())-VLOOKUP($A73,'Import Peak Change'!$A$106:BH$202,60,FALSE())))</f>
        <v>0</v>
      </c>
      <c r="BI73" s="193" t="n">
        <f aca="false">IF(ISERROR(VLOOKUP($A73,'Import Peak'!$A$3:BI$99,61,FALSE())-VLOOKUP($A73,'Import Peak Change'!$A$106:BI$202,61,FALSE())),0,(VLOOKUP($A73,'Import Peak'!$A$3:BI$99,61,FALSE())-VLOOKUP($A73,'Import Peak Change'!$A$106:BI$202,61,FALSE())))</f>
        <v>0</v>
      </c>
      <c r="BJ73" s="193" t="n">
        <f aca="false">IF(ISERROR(VLOOKUP($A73,'Import Peak'!$A$3:BJ$99,62,FALSE())-VLOOKUP($A73,'Import Peak Change'!$A$106:BJ$202,62,FALSE())),0,(VLOOKUP($A73,'Import Peak'!$A$3:BJ$99,62,FALSE())-VLOOKUP($A73,'Import Peak Change'!$A$106:BJ$202,62,FALSE())))</f>
        <v>0</v>
      </c>
      <c r="BK73" s="193" t="n">
        <f aca="false">IF(ISERROR(VLOOKUP($A73,'Import Peak'!$A$3:BK$99,63,FALSE())-VLOOKUP($A73,'Import Peak Change'!$A$106:BK$202,63,FALSE())),0,(VLOOKUP($A73,'Import Peak'!$A$3:BK$99,63,FALSE())-VLOOKUP($A73,'Import Peak Change'!$A$106:BK$202,63,FALSE())))</f>
        <v>0</v>
      </c>
      <c r="BL73" s="193" t="n">
        <f aca="false">IF(ISERROR(VLOOKUP($A73,'Import Peak'!$A$3:BL$99,64,FALSE())-VLOOKUP($A73,'Import Peak Change'!$A$106:BL$202,64,FALSE())),0,(VLOOKUP($A73,'Import Peak'!$A$3:BL$99,64,FALSE())-VLOOKUP($A73,'Import Peak Change'!$A$106:BL$202,64,FALSE())))</f>
        <v>0</v>
      </c>
      <c r="BM73" s="193" t="n">
        <f aca="false">IF(ISERROR(VLOOKUP($A73,'Import Peak'!$A$3:BM$99,65,FALSE())-VLOOKUP($A73,'Import Peak Change'!$A$106:BM$202,65,FALSE())),0,(VLOOKUP($A73,'Import Peak'!$A$3:BM$99,65,FALSE())-VLOOKUP($A73,'Import Peak Change'!$A$106:BM$202,65,FALSE())))</f>
        <v>0</v>
      </c>
      <c r="BN73" s="193" t="n">
        <f aca="false">IF(ISERROR(VLOOKUP($A73,'Import Peak'!$A$3:BN$99,66,FALSE())-VLOOKUP($A73,'Import Peak Change'!$A$106:BN$202,66,FALSE())),0,(VLOOKUP($A73,'Import Peak'!$A$3:BN$99,66,FALSE())-VLOOKUP($A73,'Import Peak Change'!$A$106:BN$202,66,FALSE())))</f>
        <v>0</v>
      </c>
      <c r="BO73" s="193" t="n">
        <f aca="false">IF(ISERROR(VLOOKUP($A73,'Import Peak'!$A$3:BO$99,67,FALSE())-VLOOKUP($A73,'Import Peak Change'!$A$106:BO$202,67,FALSE())),0,(VLOOKUP($A73,'Import Peak'!$A$3:BO$99,67,FALSE())-VLOOKUP($A73,'Import Peak Change'!$A$106:BO$202,67,FALSE())))</f>
        <v>0</v>
      </c>
      <c r="BP73" s="193" t="n">
        <f aca="false">IF(ISERROR(VLOOKUP($A73,'Import Peak'!$A$3:BP$99,68,FALSE())-VLOOKUP($A73,'Import Peak Change'!$A$106:BP$202,68,FALSE())),0,(VLOOKUP($A73,'Import Peak'!$A$3:BP$99,68,FALSE())-VLOOKUP($A73,'Import Peak Change'!$A$106:BP$202,68,FALSE())))</f>
        <v>0</v>
      </c>
      <c r="BQ73" s="193" t="n">
        <f aca="false">IF(ISERROR(VLOOKUP($A73,'Import Peak'!$A$3:BQ$99,69,FALSE())-VLOOKUP($A73,'Import Peak Change'!$A$106:BQ$202,69,FALSE())),0,(VLOOKUP($A73,'Import Peak'!$A$3:BQ$99,69,FALSE())-VLOOKUP($A73,'Import Peak Change'!$A$106:BQ$202,69,FALSE())))</f>
        <v>0</v>
      </c>
      <c r="BR73" s="193" t="n">
        <f aca="false">IF(ISERROR(VLOOKUP($A73,'Import Peak'!$A$3:BR$99,70,FALSE())-VLOOKUP($A73,'Import Peak Change'!$A$106:BR$202,70,FALSE())),0,(VLOOKUP($A73,'Import Peak'!$A$3:BR$99,70,FALSE())-VLOOKUP($A73,'Import Peak Change'!$A$106:BR$202,70,FALSE())))</f>
        <v>0</v>
      </c>
      <c r="BS73" s="193" t="n">
        <f aca="false">IF(ISERROR(VLOOKUP($A73,'Import Peak'!$A$3:BS$99,71,FALSE())-VLOOKUP($A73,'Import Peak Change'!$A$106:BS$202,71,FALSE())),0,(VLOOKUP($A73,'Import Peak'!$A$3:BS$99,71,FALSE())-VLOOKUP($A73,'Import Peak Change'!$A$106:BS$202,71,FALSE())))</f>
        <v>0</v>
      </c>
      <c r="BT73" s="193" t="n">
        <f aca="false">IF(ISERROR(VLOOKUP($A73,'Import Peak'!$A$3:BT$99,72,FALSE())-VLOOKUP($A73,'Import Peak Change'!$A$106:BT$202,72,FALSE())),0,(VLOOKUP($A73,'Import Peak'!$A$3:BT$99,72,FALSE())-VLOOKUP($A73,'Import Peak Change'!$A$106:BT$202,72,FALSE())))</f>
        <v>0</v>
      </c>
      <c r="BU73" s="193" t="n">
        <f aca="false">IF(ISERROR(VLOOKUP($A73,'Import Peak'!$A$3:BU$99,73,FALSE())-VLOOKUP($A73,'Import Peak Change'!$A$106:BU$202,73,FALSE())),0,(VLOOKUP($A73,'Import Peak'!$A$3:BU$99,73,FALSE())-VLOOKUP($A73,'Import Peak Change'!$A$106:BU$202,73,FALSE())))</f>
        <v>0</v>
      </c>
      <c r="BV73" s="193" t="n">
        <f aca="false">IF(ISERROR(VLOOKUP($A73,'Import Peak'!$A$3:BV$99,74,FALSE())-VLOOKUP($A73,'Import Peak Change'!$A$106:BV$202,74,FALSE())),0,(VLOOKUP($A73,'Import Peak'!$A$3:BV$99,74,FALSE())-VLOOKUP($A73,'Import Peak Change'!$A$106:BV$202,74,FALSE())))</f>
        <v>0</v>
      </c>
      <c r="BW73" s="193" t="n">
        <f aca="false">IF(ISERROR(VLOOKUP($A73,'Import Peak'!$A$3:BW$99,75,FALSE())-VLOOKUP($A73,'Import Peak Change'!$A$106:BW$202,75,FALSE())),0,(VLOOKUP($A73,'Import Peak'!$A$3:BW$99,75,FALSE())-VLOOKUP($A73,'Import Peak Change'!$A$106:BW$202,75,FALSE())))</f>
        <v>0</v>
      </c>
      <c r="BX73" s="193" t="n">
        <f aca="false">IF(ISERROR(VLOOKUP($A73,'Import Peak'!$A$3:BX$99,76,FALSE())-VLOOKUP($A73,'Import Peak Change'!$A$106:BX$202,76,FALSE())),0,(VLOOKUP($A73,'Import Peak'!$A$3:BX$99,76,FALSE())-VLOOKUP($A73,'Import Peak Change'!$A$106:BX$202,76,FALSE())))</f>
        <v>0</v>
      </c>
      <c r="BY73" s="193" t="n">
        <f aca="false">IF(ISERROR(VLOOKUP($A73,'Import Peak'!$A$3:BY$99,77,FALSE())-VLOOKUP($A73,'Import Peak Change'!$A$106:BY$202,77,FALSE())),0,(VLOOKUP($A73,'Import Peak'!$A$3:BY$99,77,FALSE())-VLOOKUP($A73,'Import Peak Change'!$A$106:BY$202,77,FALSE())))</f>
        <v>0</v>
      </c>
      <c r="BZ73" s="193" t="n">
        <f aca="false">IF(ISERROR(VLOOKUP($A73,'Import Peak'!$A$3:BZ$99,78,FALSE())-VLOOKUP($A73,'Import Peak Change'!$A$106:BZ$202,78,FALSE())),0,(VLOOKUP($A73,'Import Peak'!$A$3:BZ$99,78,FALSE())-VLOOKUP($A73,'Import Peak Change'!$A$106:BZ$202,78,FALSE())))</f>
        <v>0</v>
      </c>
      <c r="CA73" s="193" t="n">
        <f aca="false">IF(ISERROR(VLOOKUP($A73,'Import Peak'!$A$3:CA$99,79,FALSE())-VLOOKUP($A73,'Import Peak Change'!$A$106:CA$202,79,FALSE())),0,(VLOOKUP($A73,'Import Peak'!$A$3:CA$99,79,FALSE())-VLOOKUP($A73,'Import Peak Change'!$A$106:CA$202,79,FALSE())))</f>
        <v>0</v>
      </c>
      <c r="CB73" s="193" t="n">
        <f aca="false">IF(ISERROR(VLOOKUP($A73,'Import Peak'!$A$3:CB$99,80,FALSE())-VLOOKUP($A73,'Import Peak Change'!$A$106:CB$202,80,FALSE())),0,(VLOOKUP($A73,'Import Peak'!$A$3:CB$99,80,FALSE())-VLOOKUP($A73,'Import Peak Change'!$A$106:CB$202,80,FALSE())))</f>
        <v>0</v>
      </c>
      <c r="CC73" s="193" t="n">
        <f aca="false">IF(ISERROR(VLOOKUP($A73,'Import Peak'!$A$3:CC$99,81,FALSE())-VLOOKUP($A73,'Import Peak Change'!$A$106:CC$202,81,FALSE())),0,(VLOOKUP($A73,'Import Peak'!$A$3:CC$99,81,FALSE())-VLOOKUP($A73,'Import Peak Change'!$A$106:CC$202,81,FALSE())))</f>
        <v>0</v>
      </c>
      <c r="CD73" s="193" t="n">
        <f aca="false">IF(ISERROR(VLOOKUP($A73,'Import Peak'!$A$3:CD$99,82,FALSE())-VLOOKUP($A73,'Import Peak Change'!$A$106:CD$202,82,FALSE())),0,(VLOOKUP($A73,'Import Peak'!$A$3:CD$99,82,FALSE())-VLOOKUP($A73,'Import Peak Change'!$A$106:CD$202,82,FALSE())))</f>
        <v>0</v>
      </c>
      <c r="CE73" s="193" t="n">
        <f aca="false">IF(ISERROR(VLOOKUP($A73,'Import Peak'!$A$3:CE$99,83,FALSE())-VLOOKUP($A73,'Import Peak Change'!$A$106:CE$202,83,FALSE())),0,(VLOOKUP($A73,'Import Peak'!$A$3:CE$99,83,FALSE())-VLOOKUP($A73,'Import Peak Change'!$A$106:CE$202,83,FALSE())))</f>
        <v>0</v>
      </c>
      <c r="CF73" s="193" t="n">
        <f aca="false">IF(ISERROR(VLOOKUP($A73,'Import Peak'!$A$3:CF$99,84,FALSE())-VLOOKUP($A73,'Import Peak Change'!$A$106:CF$202,84,FALSE())),0,(VLOOKUP($A73,'Import Peak'!$A$3:CF$99,84,FALSE())-VLOOKUP($A73,'Import Peak Change'!$A$106:CF$202,84,FALSE())))</f>
        <v>0</v>
      </c>
      <c r="CG73" s="193" t="n">
        <f aca="false">IF(ISERROR(VLOOKUP($A73,'Import Peak'!$A$3:CG$99,85,FALSE())-VLOOKUP($A73,'Import Peak Change'!$A$106:CG$202,85,FALSE())),0,(VLOOKUP($A73,'Import Peak'!$A$3:CG$99,85,FALSE())-VLOOKUP($A73,'Import Peak Change'!$A$106:CG$202,85,FALSE())))</f>
        <v>0</v>
      </c>
      <c r="CH73" s="193" t="n">
        <f aca="false">IF(ISERROR(VLOOKUP($A73,'Import Peak'!$A$3:CH$99,86,FALSE())-VLOOKUP($A73,'Import Peak Change'!$A$106:CH$202,86,FALSE())),0,(VLOOKUP($A73,'Import Peak'!$A$3:CH$99,86,FALSE())-VLOOKUP($A73,'Import Peak Change'!$A$106:CH$202,86,FALSE())))</f>
        <v>0</v>
      </c>
      <c r="CI73" s="193" t="n">
        <f aca="false">IF(ISERROR(VLOOKUP($A73,'Import Peak'!$A$3:CI$99,87,FALSE())-VLOOKUP($A73,'Import Peak Change'!$A$106:CI$202,87,FALSE())),0,(VLOOKUP($A73,'Import Peak'!$A$3:CI$99,87,FALSE())-VLOOKUP($A73,'Import Peak Change'!$A$106:CI$202,87,FALSE())))</f>
        <v>0</v>
      </c>
      <c r="CJ73" s="193" t="n">
        <f aca="false">IF(ISERROR(VLOOKUP($A73,'Import Peak'!$A$3:CJ$99,88,FALSE())-VLOOKUP($A73,'Import Peak Change'!$A$106:CJ$202,88,FALSE())),0,(VLOOKUP($A73,'Import Peak'!$A$3:CJ$99,88,FALSE())-VLOOKUP($A73,'Import Peak Change'!$A$106:CJ$202,88,FALSE())))</f>
        <v>0</v>
      </c>
      <c r="CK73" s="193" t="n">
        <f aca="false">IF(ISERROR(VLOOKUP($A73,'Import Peak'!$A$3:CK$99,89,FALSE())-VLOOKUP($A73,'Import Peak Change'!$A$106:CK$202,89,FALSE())),0,(VLOOKUP($A73,'Import Peak'!$A$3:CK$99,89,FALSE())-VLOOKUP($A73,'Import Peak Change'!$A$106:CK$202,89,FALSE())))</f>
        <v>0</v>
      </c>
      <c r="CL73" s="193" t="n">
        <f aca="false">IF(ISERROR(VLOOKUP($A73,'Import Peak'!$A$3:CL$99,90,FALSE())-VLOOKUP($A73,'Import Peak Change'!$A$106:CL$202,90,FALSE())),0,(VLOOKUP($A73,'Import Peak'!$A$3:CL$99,90,FALSE())-VLOOKUP($A73,'Import Peak Change'!$A$106:CL$202,90,FALSE())))</f>
        <v>0</v>
      </c>
      <c r="CM73" s="193" t="n">
        <f aca="false">IF(ISERROR(VLOOKUP($A73,'Import Peak'!$A$3:CM$99,91,FALSE())-VLOOKUP($A73,'Import Peak Change'!$A$106:CM$202,91,FALSE())),0,(VLOOKUP($A73,'Import Peak'!$A$3:CM$99,91,FALSE())-VLOOKUP($A73,'Import Peak Change'!$A$106:CM$202,91,FALSE())))</f>
        <v>0</v>
      </c>
      <c r="CN73" s="193" t="n">
        <f aca="false">IF(ISERROR(VLOOKUP($A73,'Import Peak'!$A$3:CN$99,92,FALSE())-VLOOKUP($A73,'Import Peak Change'!$A$106:CN$202,92,FALSE())),0,(VLOOKUP($A73,'Import Peak'!$A$3:CN$99,92,FALSE())-VLOOKUP($A73,'Import Peak Change'!$A$106:CN$202,92,FALSE())))</f>
        <v>0</v>
      </c>
      <c r="CO73" s="193" t="n">
        <f aca="false">IF(ISERROR(VLOOKUP($A73,'Import Peak'!$A$3:CO$99,93,FALSE())-VLOOKUP($A73,'Import Peak Change'!$A$106:CO$202,93,FALSE())),0,(VLOOKUP($A73,'Import Peak'!$A$3:CO$99,93,FALSE())-VLOOKUP($A73,'Import Peak Change'!$A$106:CO$202,93,FALSE())))</f>
        <v>0</v>
      </c>
      <c r="CP73" s="193" t="n">
        <f aca="false">IF(ISERROR(VLOOKUP($A73,'Import Peak'!$A$3:CP$99,94,FALSE())-VLOOKUP($A73,'Import Peak Change'!$A$106:CP$202,94,FALSE())),0,(VLOOKUP($A73,'Import Peak'!$A$3:CP$99,94,FALSE())-VLOOKUP($A73,'Import Peak Change'!$A$106:CP$202,94,FALSE())))</f>
        <v>0</v>
      </c>
      <c r="CQ73" s="193" t="n">
        <f aca="false">IF(ISERROR(VLOOKUP($A73,'Import Peak'!$A$3:CQ$99,95,FALSE())-VLOOKUP($A73,'Import Peak Change'!$A$106:CQ$202,95,FALSE())),0,(VLOOKUP($A73,'Import Peak'!$A$3:CQ$99,95,FALSE())-VLOOKUP($A73,'Import Peak Change'!$A$106:CQ$202,95,FALSE())))</f>
        <v>0</v>
      </c>
      <c r="CR73" s="193" t="n">
        <f aca="false">IF(ISERROR(VLOOKUP($A73,'Import Peak'!$A$3:CR$99,96,FALSE())-VLOOKUP($A73,'Import Peak Change'!$A$106:CR$202,96,FALSE())),0,(VLOOKUP($A73,'Import Peak'!$A$3:CR$99,96,FALSE())-VLOOKUP($A73,'Import Peak Change'!$A$106:CR$202,96,FALSE())))</f>
        <v>0</v>
      </c>
      <c r="CS73" s="193" t="n">
        <f aca="false">IF(ISERROR(VLOOKUP($A73,'Import Peak'!$A$3:CS$99,97,FALSE())-VLOOKUP($A73,'Import Peak Change'!$A$106:CS$202,97,FALSE())),0,(VLOOKUP($A73,'Import Peak'!$A$3:CS$99,97,FALSE())-VLOOKUP($A73,'Import Peak Change'!$A$106:CS$202,97,FALSE())))</f>
        <v>0</v>
      </c>
      <c r="CT73" s="193" t="n">
        <f aca="false">IF(ISERROR(VLOOKUP($A73,'Import Peak'!$A$3:CT$99,98,FALSE())-VLOOKUP($A73,'Import Peak Change'!$A$106:CT$202,98,FALSE())),0,(VLOOKUP($A73,'Import Peak'!$A$3:CT$99,98,FALSE())-VLOOKUP($A73,'Import Peak Change'!$A$106:CT$202,98,FALSE())))</f>
        <v>0</v>
      </c>
      <c r="CU73" s="193" t="n">
        <f aca="false">IF(ISERROR(VLOOKUP($A73,'Import Peak'!$A$3:CU$99,99,FALSE())-VLOOKUP($A73,'Import Peak Change'!$A$106:CU$202,99,FALSE())),0,(VLOOKUP($A73,'Import Peak'!$A$3:CU$99,99,FALSE())-VLOOKUP($A73,'Import Peak Change'!$A$106:CU$202,99,FALSE())))</f>
        <v>0</v>
      </c>
      <c r="CV73" s="193" t="n">
        <f aca="false">IF(ISERROR(VLOOKUP($A73,'Import Peak'!$A$3:CV$99,100,FALSE())-VLOOKUP($A73,'Import Peak Change'!$A$106:CV$202,100,FALSE())),0,(VLOOKUP($A73,'Import Peak'!$A$3:CV$99,100,FALSE())-VLOOKUP($A73,'Import Peak Change'!$A$106:CV$202,100,FALSE())))</f>
        <v>0</v>
      </c>
      <c r="CW73" s="193" t="n">
        <f aca="false">IF(ISERROR(VLOOKUP($A73,'Import Peak'!$A$3:CW$99,101,FALSE())-VLOOKUP($A73,'Import Peak Change'!$A$106:CW$202,101,FALSE())),0,(VLOOKUP($A73,'Import Peak'!$A$3:CW$99,101,FALSE())-VLOOKUP($A73,'Import Peak Change'!$A$106:CW$202,101,FALSE())))</f>
        <v>0</v>
      </c>
      <c r="CX73" s="193" t="n">
        <f aca="false">IF(ISERROR(VLOOKUP($A73,'Import Peak'!$A$3:CX$99,102,FALSE())-VLOOKUP($A73,'Import Peak Change'!$A$106:CX$202,102,FALSE())),0,(VLOOKUP($A73,'Import Peak'!$A$3:CX$99,102,FALSE())-VLOOKUP($A73,'Import Peak Change'!$A$106:CX$202,102,FALSE())))</f>
        <v>0</v>
      </c>
      <c r="CY73" s="193" t="n">
        <f aca="false">IF(ISERROR(VLOOKUP($A73,'Import Peak'!$A$3:CY$99,103,FALSE())-VLOOKUP($A73,'Import Peak Change'!$A$106:CY$202,103,FALSE())),0,(VLOOKUP($A73,'Import Peak'!$A$3:CY$99,103,FALSE())-VLOOKUP($A73,'Import Peak Change'!$A$106:CY$202,103,FALSE())))</f>
        <v>0</v>
      </c>
      <c r="CZ73" s="193" t="n">
        <f aca="false">IF(ISERROR(VLOOKUP($A73,'Import Peak'!$A$3:CZ$99,104,FALSE())-VLOOKUP($A73,'Import Peak Change'!$A$106:CZ$202,104,FALSE())),0,(VLOOKUP($A73,'Import Peak'!$A$3:CZ$99,104,FALSE())-VLOOKUP($A73,'Import Peak Change'!$A$106:CZ$202,104,FALSE())))</f>
        <v>0</v>
      </c>
      <c r="DA73" s="193" t="n">
        <f aca="false">IF(ISERROR(VLOOKUP($A73,'Import Peak'!$A$3:DA$99,105,FALSE())-VLOOKUP($A73,'Import Peak Change'!$A$106:DA$202,105,FALSE())),0,(VLOOKUP($A73,'Import Peak'!$A$3:DA$99,105,FALSE())-VLOOKUP($A73,'Import Peak Change'!$A$106:DA$202,105,FALSE())))</f>
        <v>0</v>
      </c>
      <c r="DB73" s="193" t="n">
        <f aca="false">IF(ISERROR(VLOOKUP($A73,'Import Peak'!$A$3:DB$99,106,FALSE())-VLOOKUP($A73,'Import Peak Change'!$A$106:DB$202,106,FALSE())),0,(VLOOKUP($A73,'Import Peak'!$A$3:DB$99,106,FALSE())-VLOOKUP($A73,'Import Peak Change'!$A$106:DB$202,106,FALSE())))</f>
        <v>0</v>
      </c>
      <c r="DC73" s="193" t="n">
        <f aca="false">IF(ISERROR(VLOOKUP($A73,'Import Peak'!$A$3:DC$99,107,FALSE())-VLOOKUP($A73,'Import Peak Change'!$A$106:DC$202,107,FALSE())),0,(VLOOKUP($A73,'Import Peak'!$A$3:DC$99,107,FALSE())-VLOOKUP($A73,'Import Peak Change'!$A$106:DC$202,107,FALSE())))</f>
        <v>0</v>
      </c>
      <c r="DD73" s="193" t="n">
        <f aca="false">IF(ISERROR(VLOOKUP($A73,'Import Peak'!$A$3:DD$99,108,FALSE())-VLOOKUP($A73,'Import Peak Change'!$A$106:DD$202,108,FALSE())),0,(VLOOKUP($A73,'Import Peak'!$A$3:DD$99,108,FALSE())-VLOOKUP($A73,'Import Peak Change'!$A$106:DD$202,108,FALSE())))</f>
        <v>0</v>
      </c>
      <c r="DE73" s="193" t="n">
        <f aca="false">IF(ISERROR(VLOOKUP($A73,'Import Peak'!$A$3:DE$99,109,FALSE())-VLOOKUP($A73,'Import Peak Change'!$A$106:DE$202,109,FALSE())),0,(VLOOKUP($A73,'Import Peak'!$A$3:DE$99,109,FALSE())-VLOOKUP($A73,'Import Peak Change'!$A$106:DE$202,109,FALSE())))</f>
        <v>0</v>
      </c>
      <c r="DF73" s="193" t="n">
        <f aca="false">IF(ISERROR(VLOOKUP($A73,'Import Peak'!$A$3:DF$99,110,FALSE())-VLOOKUP($A73,'Import Peak Change'!$A$106:DF$202,110,FALSE())),0,(VLOOKUP($A73,'Import Peak'!$A$3:DF$99,110,FALSE())-VLOOKUP($A73,'Import Peak Change'!$A$106:DF$202,110,FALSE())))</f>
        <v>0</v>
      </c>
      <c r="DG73" s="193" t="n">
        <f aca="false">IF(ISERROR(VLOOKUP($A73,'Import Peak'!$A$3:DG$99,111,FALSE())-VLOOKUP($A73,'Import Peak Change'!$A$106:DG$202,111,FALSE())),0,(VLOOKUP($A73,'Import Peak'!$A$3:DG$99,111,FALSE())-VLOOKUP($A73,'Import Peak Change'!$A$106:DG$202,111,FALSE())))</f>
        <v>0</v>
      </c>
      <c r="DH73" s="193" t="n">
        <f aca="false">IF(ISERROR(VLOOKUP($A73,'Import Peak'!$A$3:DH$99,112,FALSE())-VLOOKUP($A73,'Import Peak Change'!$A$106:DH$202,112,FALSE())),0,(VLOOKUP($A73,'Import Peak'!$A$3:DH$99,112,FALSE())-VLOOKUP($A73,'Import Peak Change'!$A$106:DH$202,112,FALSE())))</f>
        <v>0</v>
      </c>
      <c r="DI73" s="193" t="n">
        <f aca="false">IF(ISERROR(VLOOKUP($A73,'Import Peak'!$A$3:DI$99,113,FALSE())-VLOOKUP($A73,'Import Peak Change'!$A$106:DI$202,113,FALSE())),0,(VLOOKUP($A73,'Import Peak'!$A$3:DI$99,113,FALSE())-VLOOKUP($A73,'Import Peak Change'!$A$106:DI$202,113,FALSE())))</f>
        <v>0</v>
      </c>
      <c r="DJ73" s="193" t="n">
        <f aca="false">IF(ISERROR(VLOOKUP($A73,'Import Peak'!$A$3:DJ$99,114,FALSE())-VLOOKUP($A73,'Import Peak Change'!$A$106:DJ$202,114,FALSE())),0,(VLOOKUP($A73,'Import Peak'!$A$3:DJ$99,114,FALSE())-VLOOKUP($A73,'Import Peak Change'!$A$106:DJ$202,114,FALSE())))</f>
        <v>0</v>
      </c>
      <c r="DK73" s="193" t="n">
        <f aca="false">IF(ISERROR(VLOOKUP($A73,'Import Peak'!$A$3:DK$99,115,FALSE())-VLOOKUP($A73,'Import Peak Change'!$A$106:DK$202,115,FALSE())),0,(VLOOKUP($A73,'Import Peak'!$A$3:DK$99,115,FALSE())-VLOOKUP($A73,'Import Peak Change'!$A$106:DK$202,115,FALSE())))</f>
        <v>0</v>
      </c>
      <c r="DL73" s="193" t="n">
        <f aca="false">IF(ISERROR(VLOOKUP($A73,'Import Peak'!$A$3:DL$99,116,FALSE())-VLOOKUP($A73,'Import Peak Change'!$A$106:DL$202,116,FALSE())),0,(VLOOKUP($A73,'Import Peak'!$A$3:DL$99,116,FALSE())-VLOOKUP($A73,'Import Peak Change'!$A$106:DL$202,116,FALSE())))</f>
        <v>0</v>
      </c>
      <c r="DM73" s="193" t="n">
        <f aca="false">IF(ISERROR(VLOOKUP($A73,'Import Peak'!$A$3:DM$99,117,FALSE())-VLOOKUP($A73,'Import Peak Change'!$A$106:DM$202,117,FALSE())),0,(VLOOKUP($A73,'Import Peak'!$A$3:DM$99,117,FALSE())-VLOOKUP($A73,'Import Peak Change'!$A$106:DM$202,117,FALSE())))</f>
        <v>0</v>
      </c>
      <c r="DN73" s="193" t="n">
        <f aca="false">IF(ISERROR(VLOOKUP($A73,'Import Peak'!$A$3:DN$99,118,FALSE())-VLOOKUP($A73,'Import Peak Change'!$A$106:DN$202,118,FALSE())),0,(VLOOKUP($A73,'Import Peak'!$A$3:DN$99,118,FALSE())-VLOOKUP($A73,'Import Peak Change'!$A$106:DN$202,118,FALSE())))</f>
        <v>0</v>
      </c>
      <c r="DO73" s="193" t="n">
        <f aca="false">IF(ISERROR(VLOOKUP($A73,'Import Peak'!$A$3:DO$99,119,FALSE())-VLOOKUP($A73,'Import Peak Change'!$A$106:DO$202,119,FALSE())),0,(VLOOKUP($A73,'Import Peak'!$A$3:DO$99,119,FALSE())-VLOOKUP($A73,'Import Peak Change'!$A$106:DO$202,119,FALSE())))</f>
        <v>0</v>
      </c>
      <c r="DP73" s="193" t="n">
        <f aca="false">IF(ISERROR(VLOOKUP($A73,'Import Peak'!$A$3:DP$99,120,FALSE())-VLOOKUP($A73,'Import Peak Change'!$A$106:DP$202,120,FALSE())),0,(VLOOKUP($A73,'Import Peak'!$A$3:DP$99,120,FALSE())-VLOOKUP($A73,'Import Peak Change'!$A$106:DP$202,120,FALSE())))</f>
        <v>0</v>
      </c>
      <c r="DQ73" s="193" t="n">
        <f aca="false">IF(ISERROR(VLOOKUP($A73,'Import Peak'!$A$3:DQ$99,121,FALSE())-VLOOKUP($A73,'Import Peak Change'!$A$106:DQ$202,121,FALSE())),0,(VLOOKUP($A73,'Import Peak'!$A$3:DQ$99,121,FALSE())-VLOOKUP($A73,'Import Peak Change'!$A$106:DQ$202,121,FALSE())))</f>
        <v>0</v>
      </c>
      <c r="DR73" s="193" t="n">
        <f aca="false">IF(ISERROR(VLOOKUP($A73,'Import Peak'!$A$3:DR$99,122,FALSE())-VLOOKUP($A73,'Import Peak Change'!$A$106:DR$202,122,FALSE())),0,(VLOOKUP($A73,'Import Peak'!$A$3:DR$99,122,FALSE())-VLOOKUP($A73,'Import Peak Change'!$A$106:DR$202,122,FALSE())))</f>
        <v>0</v>
      </c>
      <c r="DS73" s="193" t="n">
        <f aca="false">IF(ISERROR(VLOOKUP($A73,'Import Peak'!$A$3:DS$99,123,FALSE())-VLOOKUP($A73,'Import Peak Change'!$A$106:DS$202,123,FALSE())),0,(VLOOKUP($A73,'Import Peak'!$A$3:DS$99,123,FALSE())-VLOOKUP($A73,'Import Peak Change'!$A$106:DS$202,123,FALSE())))</f>
        <v>0</v>
      </c>
      <c r="DT73" s="193" t="n">
        <f aca="false">IF(ISERROR(VLOOKUP($A73,'Import Peak'!$A$3:DT$99,124,FALSE())-VLOOKUP($A73,'Import Peak Change'!$A$106:DT$202,124,FALSE())),0,(VLOOKUP($A73,'Import Peak'!$A$3:DT$99,124,FALSE())-VLOOKUP($A73,'Import Peak Change'!$A$106:DT$202,124,FALSE())))</f>
        <v>0</v>
      </c>
      <c r="DU73" s="193" t="n">
        <f aca="false">IF(ISERROR(VLOOKUP($A73,'Import Peak'!$A$3:DU$99,125,FALSE())-VLOOKUP($A73,'Import Peak Change'!$A$106:DU$202,125,FALSE())),0,(VLOOKUP($A73,'Import Peak'!$A$3:DU$99,125,FALSE())-VLOOKUP($A73,'Import Peak Change'!$A$106:DU$202,125,FALSE())))</f>
        <v>0</v>
      </c>
      <c r="DV73" s="193" t="n">
        <f aca="false">IF(ISERROR(VLOOKUP($A73,'Import Peak'!$A$3:DV$99,126,FALSE())-VLOOKUP($A73,'Import Peak Change'!$A$106:DV$202,126,FALSE())),0,(VLOOKUP($A73,'Import Peak'!$A$3:DV$99,126,FALSE())-VLOOKUP($A73,'Import Peak Change'!$A$106:DV$202,126,FALSE())))</f>
        <v>0</v>
      </c>
      <c r="DW73" s="193" t="n">
        <f aca="false">IF(ISERROR(VLOOKUP($A73,'Import Peak'!$A$3:DW$99,127,FALSE())-VLOOKUP($A73,'Import Peak Change'!$A$106:DW$202,127,FALSE())),0,(VLOOKUP($A73,'Import Peak'!$A$3:DW$99,127,FALSE())-VLOOKUP($A73,'Import Peak Change'!$A$106:DW$202,127,FALSE())))</f>
        <v>0</v>
      </c>
      <c r="DX73" s="193" t="n">
        <f aca="false">IF(ISERROR(VLOOKUP($A73,'Import Peak'!$A$3:DX$99,128,FALSE())-VLOOKUP($A73,'Import Peak Change'!$A$106:DX$202,128,FALSE())),0,(VLOOKUP($A73,'Import Peak'!$A$3:DX$99,128,FALSE())-VLOOKUP($A73,'Import Peak Change'!$A$106:DX$202,128,FALSE())))</f>
        <v>0</v>
      </c>
      <c r="DY73" s="193" t="n">
        <f aca="false">IF(ISERROR(VLOOKUP($A73,'Import Peak'!$A$3:DY$99,129,FALSE())-VLOOKUP($A73,'Import Peak Change'!$A$106:DY$202,129,FALSE())),0,(VLOOKUP($A73,'Import Peak'!$A$3:DY$99,129,FALSE())-VLOOKUP($A73,'Import Peak Change'!$A$106:DY$202,129,FALSE())))</f>
        <v>0</v>
      </c>
      <c r="DZ73" s="193" t="n">
        <f aca="false">IF(ISERROR(VLOOKUP($A73,'Import Peak'!$A$3:DZ$99,130,FALSE())-VLOOKUP($A73,'Import Peak Change'!$A$106:DZ$202,130,FALSE())),0,(VLOOKUP($A73,'Import Peak'!$A$3:DZ$99,130,FALSE())-VLOOKUP($A73,'Import Peak Change'!$A$106:DZ$202,130,FALSE())))</f>
        <v>0</v>
      </c>
      <c r="EA73" s="193" t="n">
        <f aca="false">IF(ISERROR(VLOOKUP($A73,'Import Peak'!$A$3:EA$99,131,FALSE())-VLOOKUP($A73,'Import Peak Change'!$A$106:EA$202,131,FALSE())),0,(VLOOKUP($A73,'Import Peak'!$A$3:EA$99,131,FALSE())-VLOOKUP($A73,'Import Peak Change'!$A$106:EA$202,131,FALSE())))</f>
        <v>0</v>
      </c>
      <c r="EB73" s="193" t="n">
        <f aca="false">IF(ISERROR(VLOOKUP($A73,'Import Peak'!$A$3:EB$99,132,FALSE())-VLOOKUP($A73,'Import Peak Change'!$A$106:EB$202,132,FALSE())),0,(VLOOKUP($A73,'Import Peak'!$A$3:EB$99,132,FALSE())-VLOOKUP($A73,'Import Peak Change'!$A$106:EB$202,132,FALSE())))</f>
        <v>0</v>
      </c>
      <c r="EC73" s="193" t="n">
        <f aca="false">IF(ISERROR(VLOOKUP($A73,'Import Peak'!$A$3:EC$99,133,FALSE())-VLOOKUP($A73,'Import Peak Change'!$A$106:EC$202,133,FALSE())),0,(VLOOKUP($A73,'Import Peak'!$A$3:EC$99,133,FALSE())-VLOOKUP($A73,'Import Peak Change'!$A$106:EC$202,133,FALSE())))</f>
        <v>0</v>
      </c>
      <c r="ED73" s="193" t="n">
        <f aca="false">IF(ISERROR(VLOOKUP($A73,'Import Peak'!$A$3:ED$99,134,FALSE())-VLOOKUP($A73,'Import Peak Change'!$A$106:ED$202,134,FALSE())),0,(VLOOKUP($A73,'Import Peak'!$A$3:ED$99,134,FALSE())-VLOOKUP($A73,'Import Peak Change'!$A$106:ED$202,134,FALSE())))</f>
        <v>0</v>
      </c>
      <c r="EE73" s="193" t="n">
        <f aca="false">IF(ISERROR(VLOOKUP($A73,'Import Peak'!$A$3:EE$99,135,FALSE())-VLOOKUP($A73,'Import Peak Change'!$A$106:EE$202,135,FALSE())),0,(VLOOKUP($A73,'Import Peak'!$A$3:EE$99,135,FALSE())-VLOOKUP($A73,'Import Peak Change'!$A$106:EE$202,135,FALSE())))</f>
        <v>0</v>
      </c>
      <c r="EF73" s="193" t="n">
        <f aca="false">IF(ISERROR(VLOOKUP($A73,'Import Peak'!$A$3:EF$99,136,FALSE())-VLOOKUP($A73,'Import Peak Change'!$A$106:EF$202,136,FALSE())),0,(VLOOKUP($A73,'Import Peak'!$A$3:EF$99,136,FALSE())-VLOOKUP($A73,'Import Peak Change'!$A$106:EF$202,136,FALSE())))</f>
        <v>0</v>
      </c>
      <c r="EG73" s="193" t="n">
        <f aca="false">IF(ISERROR(VLOOKUP($A73,'Import Peak'!$A$3:EG$99,137,FALSE())-VLOOKUP($A73,'Import Peak Change'!$A$106:EG$202,137,FALSE())),0,(VLOOKUP($A73,'Import Peak'!$A$3:EG$99,137,FALSE())-VLOOKUP($A73,'Import Peak Change'!$A$106:EG$202,137,FALSE())))</f>
        <v>0</v>
      </c>
      <c r="EH73" s="193" t="n">
        <f aca="false">IF(ISERROR(VLOOKUP($A73,'Import Peak'!$A$3:EH$99,138,FALSE())-VLOOKUP($A73,'Import Peak Change'!$A$106:EH$202,138,FALSE())),0,(VLOOKUP($A73,'Import Peak'!$A$3:EH$99,138,FALSE())-VLOOKUP($A73,'Import Peak Change'!$A$106:EH$202,138,FALSE())))</f>
        <v>0</v>
      </c>
      <c r="EI73" s="193" t="n">
        <f aca="false">IF(ISERROR(VLOOKUP($A73,'Import Peak'!$A$3:EI$99,139,FALSE())-VLOOKUP($A73,'Import Peak Change'!$A$106:EI$202,139,FALSE())),0,(VLOOKUP($A73,'Import Peak'!$A$3:EI$99,139,FALSE())-VLOOKUP($A73,'Import Peak Change'!$A$106:EI$202,139,FALSE())))</f>
        <v>0</v>
      </c>
      <c r="EJ73" s="193" t="n">
        <f aca="false">IF(ISERROR(VLOOKUP($A73,'Import Peak'!$A$3:EJ$99,140,FALSE())-VLOOKUP($A73,'Import Peak Change'!$A$106:EJ$202,140,FALSE())),0,(VLOOKUP($A73,'Import Peak'!$A$3:EJ$99,140,FALSE())-VLOOKUP($A73,'Import Peak Change'!$A$106:EJ$202,140,FALSE())))</f>
        <v>0</v>
      </c>
      <c r="EK73" s="193" t="n">
        <f aca="false">IF(ISERROR(VLOOKUP($A73,'Import Peak'!$A$3:EK$99,141,FALSE())-VLOOKUP($A73,'Import Peak Change'!$A$106:EK$202,141,FALSE())),0,(VLOOKUP($A73,'Import Peak'!$A$3:EK$99,141,FALSE())-VLOOKUP($A73,'Import Peak Change'!$A$106:EK$202,141,FALSE())))</f>
        <v>0</v>
      </c>
      <c r="EL73" s="193" t="n">
        <f aca="false">IF(ISERROR(VLOOKUP($A73,'Import Peak'!$A$3:EL$99,142,FALSE())-VLOOKUP($A73,'Import Peak Change'!$A$106:EL$202,142,FALSE())),0,(VLOOKUP($A73,'Import Peak'!$A$3:EL$99,142,FALSE())-VLOOKUP($A73,'Import Peak Change'!$A$106:EL$202,142,FALSE())))</f>
        <v>0</v>
      </c>
      <c r="EM73" s="193" t="n">
        <f aca="false">IF(ISERROR(VLOOKUP($A73,'Import Peak'!$A$3:EM$99,143,FALSE())-VLOOKUP($A73,'Import Peak Change'!$A$106:EM$202,143,FALSE())),0,(VLOOKUP($A73,'Import Peak'!$A$3:EM$99,143,FALSE())-VLOOKUP($A73,'Import Peak Change'!$A$106:EM$202,143,FALSE())))</f>
        <v>0</v>
      </c>
      <c r="EN73" s="193" t="n">
        <f aca="false">IF(ISERROR(VLOOKUP($A73,'Import Peak'!$A$3:EN$99,144,FALSE())-VLOOKUP($A73,'Import Peak Change'!$A$106:EN$202,144,FALSE())),0,(VLOOKUP($A73,'Import Peak'!$A$3:EN$99,144,FALSE())-VLOOKUP($A73,'Import Peak Change'!$A$106:EN$202,144,FALSE())))</f>
        <v>0</v>
      </c>
      <c r="EO73" s="193" t="n">
        <f aca="false">IF(ISERROR(VLOOKUP($A73,'Import Peak'!$A$3:EO$99,145,FALSE())-VLOOKUP($A73,'Import Peak Change'!$A$106:EO$202,145,FALSE())),0,(VLOOKUP($A73,'Import Peak'!$A$3:EO$99,145,FALSE())-VLOOKUP($A73,'Import Peak Change'!$A$106:EO$202,145,FALSE())))</f>
        <v>0</v>
      </c>
      <c r="EP73" s="193" t="n">
        <f aca="false">IF(ISERROR(VLOOKUP($A73,'Import Peak'!$A$3:EP$99,146,FALSE())-VLOOKUP($A73,'Import Peak Change'!$A$106:EP$202,146,FALSE())),0,(VLOOKUP($A73,'Import Peak'!$A$3:EP$99,146,FALSE())-VLOOKUP($A73,'Import Peak Change'!$A$106:EP$202,146,FALSE())))</f>
        <v>0</v>
      </c>
      <c r="EQ73" s="193" t="n">
        <f aca="false">IF(ISERROR(VLOOKUP($A73,'Import Peak'!$A$3:EQ$99,147,FALSE())-VLOOKUP($A73,'Import Peak Change'!$A$106:EQ$202,147,FALSE())),0,(VLOOKUP($A73,'Import Peak'!$A$3:EQ$99,147,FALSE())-VLOOKUP($A73,'Import Peak Change'!$A$106:EQ$202,147,FALSE())))</f>
        <v>0</v>
      </c>
      <c r="ER73" s="193" t="n">
        <f aca="false">IF(ISERROR(VLOOKUP($A73,'Import Peak'!$A$3:ER$99,148,FALSE())-VLOOKUP($A73,'Import Peak Change'!$A$106:ER$202,148,FALSE())),0,(VLOOKUP($A73,'Import Peak'!$A$3:ER$99,148,FALSE())-VLOOKUP($A73,'Import Peak Change'!$A$106:ER$202,148,FALSE())))</f>
        <v>0</v>
      </c>
      <c r="ES73" s="193" t="n">
        <f aca="false">IF(ISERROR(VLOOKUP($A73,'Import Peak'!$A$3:ES$99,149,FALSE())-VLOOKUP($A73,'Import Peak Change'!$A$106:ES$202,149,FALSE())),0,(VLOOKUP($A73,'Import Peak'!$A$3:ES$99,149,FALSE())-VLOOKUP($A73,'Import Peak Change'!$A$106:ES$202,149,FALSE())))</f>
        <v>0</v>
      </c>
      <c r="ET73" s="193" t="n">
        <f aca="false">IF(ISERROR(VLOOKUP($A73,'Import Peak'!$A$3:ET$99,150,FALSE())-VLOOKUP($A73,'Import Peak Change'!$A$106:ET$202,150,FALSE())),0,(VLOOKUP($A73,'Import Peak'!$A$3:ET$99,150,FALSE())-VLOOKUP($A73,'Import Peak Change'!$A$106:ET$202,150,FALSE())))</f>
        <v>0</v>
      </c>
      <c r="EU73" s="193" t="n">
        <f aca="false">IF(ISERROR(VLOOKUP($A73,'Import Peak'!$A$3:EU$99,151,FALSE())-VLOOKUP($A73,'Import Peak Change'!$A$106:EU$202,151,FALSE())),0,(VLOOKUP($A73,'Import Peak'!$A$3:EU$99,151,FALSE())-VLOOKUP($A73,'Import Peak Change'!$A$106:EU$202,151,FALSE())))</f>
        <v>0</v>
      </c>
      <c r="EV73" s="193" t="n">
        <f aca="false">IF(ISERROR(VLOOKUP($A73,'Import Peak'!$A$3:EV$99,152,FALSE())-VLOOKUP($A73,'Import Peak Change'!$A$106:EV$202,152,FALSE())),0,(VLOOKUP($A73,'Import Peak'!$A$3:EV$99,152,FALSE())-VLOOKUP($A73,'Import Peak Change'!$A$106:EV$202,152,FALSE())))</f>
        <v>0</v>
      </c>
      <c r="EW73" s="193" t="n">
        <f aca="false">IF(ISERROR(VLOOKUP($A73,'Import Peak'!$A$3:EW$99,153,FALSE())-VLOOKUP($A73,'Import Peak Change'!$A$106:EW$202,153,FALSE())),0,(VLOOKUP($A73,'Import Peak'!$A$3:EW$99,153,FALSE())-VLOOKUP($A73,'Import Peak Change'!$A$106:EW$202,153,FALSE())))</f>
        <v>0</v>
      </c>
      <c r="EX73" s="193" t="n">
        <f aca="false">IF(ISERROR(VLOOKUP($A73,'Import Peak'!$A$3:EX$99,154,FALSE())-VLOOKUP($A73,'Import Peak Change'!$A$106:EX$202,154,FALSE())),0,(VLOOKUP($A73,'Import Peak'!$A$3:EX$99,154,FALSE())-VLOOKUP($A73,'Import Peak Change'!$A$106:EX$202,154,FALSE())))</f>
        <v>0</v>
      </c>
      <c r="EY73" s="193" t="n">
        <f aca="false">IF(ISERROR(VLOOKUP($A73,'Import Peak'!$A$3:EY$99,155,FALSE())-VLOOKUP($A73,'Import Peak Change'!$A$106:EY$202,155,FALSE())),0,(VLOOKUP($A73,'Import Peak'!$A$3:EY$99,155,FALSE())-VLOOKUP($A73,'Import Peak Change'!$A$106:EY$202,155,FALSE())))</f>
        <v>0</v>
      </c>
      <c r="EZ73" s="193" t="n">
        <f aca="false">IF(ISERROR(VLOOKUP($A73,'Import Peak'!$A$3:EZ$99,156,FALSE())-VLOOKUP($A73,'Import Peak Change'!$A$106:EZ$202,156,FALSE())),0,(VLOOKUP($A73,'Import Peak'!$A$3:EZ$99,156,FALSE())-VLOOKUP($A73,'Import Peak Change'!$A$106:EZ$202,156,FALSE())))</f>
        <v>0</v>
      </c>
      <c r="FA73" s="193" t="n">
        <f aca="false">IF(ISERROR(VLOOKUP($A73,'Import Peak'!$A$3:FA$99,157,FALSE())-VLOOKUP($A73,'Import Peak Change'!$A$106:FA$202,157,FALSE())),0,(VLOOKUP($A73,'Import Peak'!$A$3:FA$99,157,FALSE())-VLOOKUP($A73,'Import Peak Change'!$A$106:FA$202,157,FALSE())))</f>
        <v>0</v>
      </c>
      <c r="FB73" s="193" t="n">
        <f aca="false">IF(ISERROR(VLOOKUP($A73,'Import Peak'!$A$3:FB$99,158,FALSE())-VLOOKUP($A73,'Import Peak Change'!$A$106:FB$202,158,FALSE())),0,(VLOOKUP($A73,'Import Peak'!$A$3:FB$99,158,FALSE())-VLOOKUP($A73,'Import Peak Change'!$A$106:FB$202,158,FALSE())))</f>
        <v>0</v>
      </c>
      <c r="FC73" s="193" t="n">
        <f aca="false">IF(ISERROR(VLOOKUP($A73,'Import Peak'!$A$3:FC$99,159,FALSE())-VLOOKUP($A73,'Import Peak Change'!$A$106:FC$202,159,FALSE())),0,(VLOOKUP($A73,'Import Peak'!$A$3:FC$99,159,FALSE())-VLOOKUP($A73,'Import Peak Change'!$A$106:FC$202,159,FALSE())))</f>
        <v>0</v>
      </c>
      <c r="FD73" s="193" t="n">
        <f aca="false">IF(ISERROR(VLOOKUP($A73,'Import Peak'!$A$3:FD$99,160,FALSE())-VLOOKUP($A73,'Import Peak Change'!$A$106:FD$202,160,FALSE())),0,(VLOOKUP($A73,'Import Peak'!$A$3:FD$99,160,FALSE())-VLOOKUP($A73,'Import Peak Change'!$A$106:FD$202,160,FALSE())))</f>
        <v>0</v>
      </c>
      <c r="FE73" s="193" t="n">
        <f aca="false">IF(ISERROR(VLOOKUP($A73,'Import Peak'!$A$3:FE$99,161,FALSE())-VLOOKUP($A73,'Import Peak Change'!$A$106:FE$202,161,FALSE())),0,(VLOOKUP($A73,'Import Peak'!$A$3:FE$99,161,FALSE())-VLOOKUP($A73,'Import Peak Change'!$A$106:FE$202,161,FALSE())))</f>
        <v>0</v>
      </c>
      <c r="FF73" s="193" t="n">
        <f aca="false">IF(ISERROR(VLOOKUP($A73,'Import Peak'!$A$3:FF$99,162,FALSE())-VLOOKUP($A73,'Import Peak Change'!$A$106:FF$202,162,FALSE())),0,(VLOOKUP($A73,'Import Peak'!$A$3:FF$99,162,FALSE())-VLOOKUP($A73,'Import Peak Change'!$A$106:FF$202,162,FALSE())))</f>
        <v>0</v>
      </c>
      <c r="FG73" s="193" t="n">
        <f aca="false">IF(ISERROR(VLOOKUP($A73,'Import Peak'!$A$3:FG$99,163,FALSE())-VLOOKUP($A73,'Import Peak Change'!$A$106:FG$202,163,FALSE())),0,(VLOOKUP($A73,'Import Peak'!$A$3:FG$99,163,FALSE())-VLOOKUP($A73,'Import Peak Change'!$A$106:FG$202,163,FALSE())))</f>
        <v>0</v>
      </c>
      <c r="FH73" s="193" t="n">
        <f aca="false">IF(ISERROR(VLOOKUP($A73,'Import Peak'!$A$3:FH$99,164,FALSE())-VLOOKUP($A73,'Import Peak Change'!$A$106:FH$202,164,FALSE())),0,(VLOOKUP($A73,'Import Peak'!$A$3:FH$99,164,FALSE())-VLOOKUP($A73,'Import Peak Change'!$A$106:FH$202,164,FALSE())))</f>
        <v>0</v>
      </c>
      <c r="FI73" s="193" t="n">
        <f aca="false">IF(ISERROR(VLOOKUP($A73,'Import Peak'!$A$3:FI$99,165,FALSE())-VLOOKUP($A73,'Import Peak Change'!$A$106:FI$202,165,FALSE())),0,(VLOOKUP($A73,'Import Peak'!$A$3:FI$99,165,FALSE())-VLOOKUP($A73,'Import Peak Change'!$A$106:FI$202,165,FALSE())))</f>
        <v>0</v>
      </c>
      <c r="FJ73" s="193" t="n">
        <f aca="false">IF(ISERROR(VLOOKUP($A73,'Import Peak'!$A$3:FJ$99,166,FALSE())-VLOOKUP($A73,'Import Peak Change'!$A$106:FJ$202,166,FALSE())),0,(VLOOKUP($A73,'Import Peak'!$A$3:FJ$99,166,FALSE())-VLOOKUP($A73,'Import Peak Change'!$A$106:FJ$202,166,FALSE())))</f>
        <v>0</v>
      </c>
      <c r="FK73" s="193" t="n">
        <f aca="false">IF(ISERROR(VLOOKUP($A73,'Import Peak'!$A$3:FK$99,167,FALSE())-VLOOKUP($A73,'Import Peak Change'!$A$106:FK$202,167,FALSE())),0,(VLOOKUP($A73,'Import Peak'!$A$3:FK$99,167,FALSE())-VLOOKUP($A73,'Import Peak Change'!$A$106:FK$202,167,FALSE())))</f>
        <v>0</v>
      </c>
      <c r="FL73" s="193" t="n">
        <f aca="false">IF(ISERROR(VLOOKUP($A73,'Import Peak'!$A$3:FL$99,168,FALSE())-VLOOKUP($A73,'Import Peak Change'!$A$106:FL$202,168,FALSE())),0,(VLOOKUP($A73,'Import Peak'!$A$3:FL$99,168,FALSE())-VLOOKUP($A73,'Import Peak Change'!$A$106:FL$202,168,FALSE())))</f>
        <v>0</v>
      </c>
      <c r="FM73" s="193" t="n">
        <f aca="false">IF(ISERROR(VLOOKUP($A73,'Import Peak'!$A$3:FM$99,169,FALSE())-VLOOKUP($A73,'Import Peak Change'!$A$106:FM$202,169,FALSE())),0,(VLOOKUP($A73,'Import Peak'!$A$3:FM$99,169,FALSE())-VLOOKUP($A73,'Import Peak Change'!$A$106:FM$202,169,FALSE())))</f>
        <v>0</v>
      </c>
      <c r="FN73" s="193" t="n">
        <f aca="false">IF(ISERROR(VLOOKUP($A73,'Import Peak'!$A$3:FN$99,170,FALSE())-VLOOKUP($A73,'Import Peak Change'!$A$106:FN$202,170,FALSE())),0,(VLOOKUP($A73,'Import Peak'!$A$3:FN$99,170,FALSE())-VLOOKUP($A73,'Import Peak Change'!$A$106:FN$202,170,FALSE())))</f>
        <v>0</v>
      </c>
      <c r="FO73" s="193" t="n">
        <f aca="false">IF(ISERROR(VLOOKUP($A73,'Import Peak'!$A$3:FO$99,171,FALSE())-VLOOKUP($A73,'Import Peak Change'!$A$106:FO$202,171,FALSE())),0,(VLOOKUP($A73,'Import Peak'!$A$3:FO$99,171,FALSE())-VLOOKUP($A73,'Import Peak Change'!$A$106:FO$202,171,FALSE())))</f>
        <v>0</v>
      </c>
      <c r="FP73" s="193" t="n">
        <f aca="false">IF(ISERROR(VLOOKUP($A73,'Import Peak'!$A$3:FP$99,172,FALSE())-VLOOKUP($A73,'Import Peak Change'!$A$106:FP$202,172,FALSE())),0,(VLOOKUP($A73,'Import Peak'!$A$3:FP$99,172,FALSE())-VLOOKUP($A73,'Import Peak Change'!$A$106:FP$202,172,FALSE())))</f>
        <v>0</v>
      </c>
      <c r="FQ73" s="193" t="n">
        <f aca="false">IF(ISERROR(VLOOKUP($A73,'Import Peak'!$A$3:FQ$99,173,FALSE())-VLOOKUP($A73,'Import Peak Change'!$A$106:FQ$202,173,FALSE())),0,(VLOOKUP($A73,'Import Peak'!$A$3:FQ$99,173,FALSE())-VLOOKUP($A73,'Import Peak Change'!$A$106:FQ$202,173,FALSE())))</f>
        <v>0</v>
      </c>
      <c r="FR73" s="193" t="n">
        <f aca="false">IF(ISERROR(VLOOKUP($A73,'Import Peak'!$A$3:FR$99,174,FALSE())-VLOOKUP($A73,'Import Peak Change'!$A$106:FR$202,174,FALSE())),0,(VLOOKUP($A73,'Import Peak'!$A$3:FR$99,174,FALSE())-VLOOKUP($A73,'Import Peak Change'!$A$106:FR$202,174,FALSE())))</f>
        <v>0</v>
      </c>
      <c r="FS73" s="193" t="n">
        <f aca="false">IF(ISERROR(VLOOKUP($A73,'Import Peak'!$A$3:FS$99,175,FALSE())-VLOOKUP($A73,'Import Peak Change'!$A$106:FS$202,175,FALSE())),0,(VLOOKUP($A73,'Import Peak'!$A$3:FS$99,175,FALSE())-VLOOKUP($A73,'Import Peak Change'!$A$106:FS$202,175,FALSE())))</f>
        <v>0</v>
      </c>
      <c r="FT73" s="193" t="n">
        <f aca="false">IF(ISERROR(VLOOKUP($A73,'Import Peak'!$A$3:FT$99,176,FALSE())-VLOOKUP($A73,'Import Peak Change'!$A$106:FT$202,176,FALSE())),0,(VLOOKUP($A73,'Import Peak'!$A$3:FT$99,176,FALSE())-VLOOKUP($A73,'Import Peak Change'!$A$106:FT$202,176,FALSE())))</f>
        <v>0</v>
      </c>
      <c r="FU73" s="193" t="n">
        <f aca="false">IF(ISERROR(VLOOKUP($A73,'Import Peak'!$A$3:FU$99,177,FALSE())-VLOOKUP($A73,'Import Peak Change'!$A$106:FU$202,177,FALSE())),0,(VLOOKUP($A73,'Import Peak'!$A$3:FU$99,177,FALSE())-VLOOKUP($A73,'Import Peak Change'!$A$106:FU$202,177,FALSE())))</f>
        <v>0</v>
      </c>
      <c r="FV73" s="193" t="n">
        <f aca="false">IF(ISERROR(VLOOKUP($A73,'Import Peak'!$A$3:FV$99,178,FALSE())-VLOOKUP($A73,'Import Peak Change'!$A$106:FV$202,178,FALSE())),0,(VLOOKUP($A73,'Import Peak'!$A$3:FV$99,178,FALSE())-VLOOKUP($A73,'Import Peak Change'!$A$106:FV$202,178,FALSE())))</f>
        <v>0</v>
      </c>
      <c r="FW73" s="193" t="n">
        <f aca="false">IF(ISERROR(VLOOKUP($A73,'Import Peak'!$A$3:FW$99,179,FALSE())-VLOOKUP($A73,'Import Peak Change'!$A$106:FW$202,179,FALSE())),0,(VLOOKUP($A73,'Import Peak'!$A$3:FW$99,179,FALSE())-VLOOKUP($A73,'Import Peak Change'!$A$106:FW$202,179,FALSE())))</f>
        <v>0</v>
      </c>
      <c r="FX73" s="193" t="n">
        <f aca="false">IF(ISERROR(VLOOKUP($A73,'Import Peak'!$A$3:FX$99,180,FALSE())-VLOOKUP($A73,'Import Peak Change'!$A$106:FX$202,180,FALSE())),0,(VLOOKUP($A73,'Import Peak'!$A$3:FX$99,180,FALSE())-VLOOKUP($A73,'Import Peak Change'!$A$106:FX$202,180,FALSE())))</f>
        <v>0</v>
      </c>
      <c r="FY73" s="193" t="n">
        <f aca="false">IF(ISERROR(VLOOKUP($A73,'Import Peak'!$A$3:FY$99,181,FALSE())-VLOOKUP($A73,'Import Peak Change'!$A$106:FY$202,181,FALSE())),0,(VLOOKUP($A73,'Import Peak'!$A$3:FY$99,181,FALSE())-VLOOKUP($A73,'Import Peak Change'!$A$106:FY$202,181,FALSE())))</f>
        <v>0</v>
      </c>
      <c r="FZ73" s="193" t="n">
        <f aca="false">IF(ISERROR(VLOOKUP($A73,'Import Peak'!$A$3:FZ$99,182,FALSE())-VLOOKUP($A73,'Import Peak Change'!$A$106:FZ$202,182,FALSE())),0,(VLOOKUP($A73,'Import Peak'!$A$3:FZ$99,182,FALSE())-VLOOKUP($A73,'Import Peak Change'!$A$106:FZ$202,182,FALSE())))</f>
        <v>0</v>
      </c>
      <c r="GA73" s="193" t="n">
        <f aca="false">IF(ISERROR(VLOOKUP($A73,'Import Peak'!$A$3:GA$99,183,FALSE())-VLOOKUP($A73,'Import Peak Change'!$A$106:GA$202,183,FALSE())),0,(VLOOKUP($A73,'Import Peak'!$A$3:GA$99,183,FALSE())-VLOOKUP($A73,'Import Peak Change'!$A$106:GA$202,183,FALSE())))</f>
        <v>0</v>
      </c>
      <c r="GB73" s="193" t="n">
        <f aca="false">IF(ISERROR(VLOOKUP($A73,'Import Peak'!$A$3:GB$99,184,FALSE())-VLOOKUP($A73,'Import Peak Change'!$A$106:GB$202,184,FALSE())),0,(VLOOKUP($A73,'Import Peak'!$A$3:GB$99,184,FALSE())-VLOOKUP($A73,'Import Peak Change'!$A$106:GB$202,184,FALSE())))</f>
        <v>0</v>
      </c>
      <c r="GC73" s="193" t="n">
        <f aca="false">IF(ISERROR(VLOOKUP($A73,'Import Peak'!$A$3:GC$99,185,FALSE())-VLOOKUP($A73,'Import Peak Change'!$A$106:GC$202,185,FALSE())),0,(VLOOKUP($A73,'Import Peak'!$A$3:GC$99,185,FALSE())-VLOOKUP($A73,'Import Peak Change'!$A$106:GC$202,185,FALSE())))</f>
        <v>0</v>
      </c>
      <c r="GD73" s="193" t="n">
        <f aca="false">IF(ISERROR(VLOOKUP($A73,'Import Peak'!$A$3:GD$99,186,FALSE())-VLOOKUP($A73,'Import Peak Change'!$A$106:GD$202,186,FALSE())),0,(VLOOKUP($A73,'Import Peak'!$A$3:GD$99,186,FALSE())-VLOOKUP($A73,'Import Peak Change'!$A$106:GD$202,186,FALSE())))</f>
        <v>0</v>
      </c>
      <c r="GE73" s="193" t="n">
        <f aca="false">IF(ISERROR(VLOOKUP($A73,'Import Peak'!$A$3:GE$99,187,FALSE())-VLOOKUP($A73,'Import Peak Change'!$A$106:GE$202,187,FALSE())),0,(VLOOKUP($A73,'Import Peak'!$A$3:GE$99,187,FALSE())-VLOOKUP($A73,'Import Peak Change'!$A$106:GE$202,187,FALSE())))</f>
        <v>0</v>
      </c>
      <c r="GF73" s="193" t="n">
        <f aca="false">IF(ISERROR(VLOOKUP($A73,'Import Peak'!$A$3:GF$99,188,FALSE())-VLOOKUP($A73,'Import Peak Change'!$A$106:GF$202,188,FALSE())),0,(VLOOKUP($A73,'Import Peak'!$A$3:GF$99,188,FALSE())-VLOOKUP($A73,'Import Peak Change'!$A$106:GF$202,188,FALSE())))</f>
        <v>0</v>
      </c>
      <c r="GG73" s="193" t="n">
        <f aca="false">IF(ISERROR(VLOOKUP($A73,'Import Peak'!$A$3:GG$99,189,FALSE())-VLOOKUP($A73,'Import Peak Change'!$A$106:GG$202,189,FALSE())),0,(VLOOKUP($A73,'Import Peak'!$A$3:GG$99,189,FALSE())-VLOOKUP($A73,'Import Peak Change'!$A$106:GG$202,189,FALSE())))</f>
        <v>0</v>
      </c>
      <c r="GH73" s="193" t="n">
        <f aca="false">IF(ISERROR(VLOOKUP($A73,'Import Peak'!$A$3:GH$99,190,FALSE())-VLOOKUP($A73,'Import Peak Change'!$A$106:GH$202,190,FALSE())),0,(VLOOKUP($A73,'Import Peak'!$A$3:GH$99,190,FALSE())-VLOOKUP($A73,'Import Peak Change'!$A$106:GH$202,190,FALSE())))</f>
        <v>0</v>
      </c>
      <c r="GI73" s="193" t="n">
        <f aca="false">IF(ISERROR(VLOOKUP($A73,'Import Peak'!$A$3:GI$99,191,FALSE())-VLOOKUP($A73,'Import Peak Change'!$A$106:GI$202,191,FALSE())),0,(VLOOKUP($A73,'Import Peak'!$A$3:GI$99,191,FALSE())-VLOOKUP($A73,'Import Peak Change'!$A$106:GI$202,191,FALSE())))</f>
        <v>0</v>
      </c>
      <c r="GJ73" s="193" t="n">
        <f aca="false">IF(ISERROR(VLOOKUP($A73,'Import Peak'!$A$3:GJ$99,192,FALSE())-VLOOKUP($A73,'Import Peak Change'!$A$106:GJ$202,192,FALSE())),0,(VLOOKUP($A73,'Import Peak'!$A$3:GJ$99,192,FALSE())-VLOOKUP($A73,'Import Peak Change'!$A$106:GJ$202,192,FALSE())))</f>
        <v>0</v>
      </c>
      <c r="GK73" s="193" t="n">
        <f aca="false">IF(ISERROR(VLOOKUP($A73,'Import Peak'!$A$3:GK$99,193,FALSE())-VLOOKUP($A73,'Import Peak Change'!$A$106:GK$202,193,FALSE())),0,(VLOOKUP($A73,'Import Peak'!$A$3:GK$99,193,FALSE())-VLOOKUP($A73,'Import Peak Change'!$A$106:GK$202,193,FALSE())))</f>
        <v>0</v>
      </c>
      <c r="GL73" s="193" t="n">
        <f aca="false">IF(ISERROR(VLOOKUP($A73,'Import Peak'!$A$3:GL$99,194,FALSE())-VLOOKUP($A73,'Import Peak Change'!$A$106:GL$202,194,FALSE())),0,(VLOOKUP($A73,'Import Peak'!$A$3:GL$99,194,FALSE())-VLOOKUP($A73,'Import Peak Change'!$A$106:GL$202,194,FALSE())))</f>
        <v>0</v>
      </c>
      <c r="GM73" s="193" t="n">
        <f aca="false">IF(ISERROR(VLOOKUP($A73,'Import Peak'!$A$3:GM$99,195,FALSE())-VLOOKUP($A73,'Import Peak Change'!$A$106:GM$202,195,FALSE())),0,(VLOOKUP($A73,'Import Peak'!$A$3:GM$99,195,FALSE())-VLOOKUP($A73,'Import Peak Change'!$A$106:GM$202,195,FALSE())))</f>
        <v>0</v>
      </c>
      <c r="GN73" s="193" t="n">
        <f aca="false">IF(ISERROR(VLOOKUP($A73,'Import Peak'!$A$3:GN$99,196,FALSE())-VLOOKUP($A73,'Import Peak Change'!$A$106:GN$202,196,FALSE())),0,(VLOOKUP($A73,'Import Peak'!$A$3:GN$99,196,FALSE())-VLOOKUP($A73,'Import Peak Change'!$A$106:GN$202,196,FALSE())))</f>
        <v>0</v>
      </c>
      <c r="GO73" s="193" t="n">
        <f aca="false">IF(ISERROR(VLOOKUP($A73,'Import Peak'!$A$3:GO$99,197,FALSE())-VLOOKUP($A73,'Import Peak Change'!$A$106:GO$202,197,FALSE())),0,(VLOOKUP($A73,'Import Peak'!$A$3:GO$99,197,FALSE())-VLOOKUP($A73,'Import Peak Change'!$A$106:GO$202,197,FALSE())))</f>
        <v>0</v>
      </c>
      <c r="GP73" s="193" t="n">
        <f aca="false">IF(ISERROR(VLOOKUP($A73,'Import Peak'!$A$3:GP$99,198,FALSE())-VLOOKUP($A73,'Import Peak Change'!$A$106:GP$202,198,FALSE())),0,(VLOOKUP($A73,'Import Peak'!$A$3:GP$99,198,FALSE())-VLOOKUP($A73,'Import Peak Change'!$A$106:GP$202,198,FALSE())))</f>
        <v>0</v>
      </c>
      <c r="GQ73" s="193" t="n">
        <f aca="false">IF(ISERROR(VLOOKUP($A73,'Import Peak'!$A$3:GQ$99,199,FALSE())-VLOOKUP($A73,'Import Peak Change'!$A$106:GQ$202,199,FALSE())),0,(VLOOKUP($A73,'Import Peak'!$A$3:GQ$99,199,FALSE())-VLOOKUP($A73,'Import Peak Change'!$A$106:GQ$202,199,FALSE())))</f>
        <v>0</v>
      </c>
      <c r="GR73" s="193" t="n">
        <f aca="false">IF(ISERROR(VLOOKUP($A73,'Import Peak'!$A$3:GR$99,200,FALSE())-VLOOKUP($A73,'Import Peak Change'!$A$106:GR$202,200,FALSE())),0,(VLOOKUP($A73,'Import Peak'!$A$3:GR$99,200,FALSE())-VLOOKUP($A73,'Import Peak Change'!$A$106:GR$202,200,FALSE())))</f>
        <v>0</v>
      </c>
      <c r="GS73" s="193" t="n">
        <f aca="false">IF(ISERROR(VLOOKUP($A73,'Import Peak'!$A$3:GS$99,201,FALSE())-VLOOKUP($A73,'Import Peak Change'!$A$106:GS$202,201,FALSE())),0,(VLOOKUP($A73,'Import Peak'!$A$3:GS$99,201,FALSE())-VLOOKUP($A73,'Import Peak Change'!$A$106:GS$202,201,FALSE())))</f>
        <v>0</v>
      </c>
      <c r="GT73" s="193" t="n">
        <f aca="false">IF(ISERROR(VLOOKUP($A73,'Import Peak'!$A$3:GT$99,202,FALSE())-VLOOKUP($A73,'Import Peak Change'!$A$106:GT$202,202,FALSE())),0,(VLOOKUP($A73,'Import Peak'!$A$3:GT$99,202,FALSE())-VLOOKUP($A73,'Import Peak Change'!$A$106:GT$202,202,FALSE())))</f>
        <v>0</v>
      </c>
      <c r="GU73" s="193" t="n">
        <f aca="false">IF(ISERROR(VLOOKUP($A73,'Import Peak'!$A$3:GU$99,203,FALSE())-VLOOKUP($A73,'Import Peak Change'!$A$106:GU$202,203,FALSE())),0,(VLOOKUP($A73,'Import Peak'!$A$3:GU$99,203,FALSE())-VLOOKUP($A73,'Import Peak Change'!$A$106:GU$202,203,FALSE())))</f>
        <v>0</v>
      </c>
      <c r="GV73" s="193" t="n">
        <f aca="false">IF(ISERROR(VLOOKUP($A73,'Import Peak'!$A$3:GV$99,204,FALSE())-VLOOKUP($A73,'Import Peak Change'!$A$106:GV$202,204,FALSE())),0,(VLOOKUP($A73,'Import Peak'!$A$3:GV$99,204,FALSE())-VLOOKUP($A73,'Import Peak Change'!$A$106:GV$202,204,FALSE())))</f>
        <v>0</v>
      </c>
      <c r="GW73" s="193" t="n">
        <f aca="false">IF(ISERROR(VLOOKUP($A73,'Import Peak'!$A$3:GW$99,205,FALSE())-VLOOKUP($A73,'Import Peak Change'!$A$106:GW$202,205,FALSE())),0,(VLOOKUP($A73,'Import Peak'!$A$3:GW$99,205,FALSE())-VLOOKUP($A73,'Import Peak Change'!$A$106:GW$202,205,FALSE())))</f>
        <v>0</v>
      </c>
      <c r="GX73" s="193" t="n">
        <f aca="false">IF(ISERROR(VLOOKUP($A73,'Import Peak'!$A$3:GX$99,206,FALSE())-VLOOKUP($A73,'Import Peak Change'!$A$106:GX$202,206,FALSE())),0,(VLOOKUP($A73,'Import Peak'!$A$3:GX$99,206,FALSE())-VLOOKUP($A73,'Import Peak Change'!$A$106:GX$202,206,FALSE())))</f>
        <v>0</v>
      </c>
      <c r="GY73" s="193" t="n">
        <f aca="false">IF(ISERROR(VLOOKUP($A73,'Import Peak'!$A$3:GY$99,207,FALSE())-VLOOKUP($A73,'Import Peak Change'!$A$106:GY$202,207,FALSE())),0,(VLOOKUP($A73,'Import Peak'!$A$3:GY$99,207,FALSE())-VLOOKUP($A73,'Import Peak Change'!$A$106:GY$202,207,FALSE())))</f>
        <v>0</v>
      </c>
      <c r="GZ73" s="193" t="n">
        <f aca="false">IF(ISERROR(VLOOKUP($A73,'Import Peak'!$A$3:GZ$99,208,FALSE())-VLOOKUP($A73,'Import Peak Change'!$A$106:GZ$202,208,FALSE())),0,(VLOOKUP($A73,'Import Peak'!$A$3:GZ$99,208,FALSE())-VLOOKUP($A73,'Import Peak Change'!$A$106:GZ$202,208,FALSE())))</f>
        <v>0</v>
      </c>
      <c r="HA73" s="193" t="n">
        <f aca="false">IF(ISERROR(VLOOKUP($A73,'Import Peak'!$A$3:HA$99,209,FALSE())-VLOOKUP($A73,'Import Peak Change'!$A$106:HA$202,209,FALSE())),0,(VLOOKUP($A73,'Import Peak'!$A$3:HA$99,209,FALSE())-VLOOKUP($A73,'Import Peak Change'!$A$106:HA$202,209,FALSE())))</f>
        <v>0</v>
      </c>
      <c r="HB73" s="193" t="n">
        <f aca="false">IF(ISERROR(VLOOKUP($A73,'Import Peak'!$A$3:HB$99,210,FALSE())-VLOOKUP($A73,'Import Peak Change'!$A$106:HB$202,210,FALSE())),0,(VLOOKUP($A73,'Import Peak'!$A$3:HB$99,210,FALSE())-VLOOKUP($A73,'Import Peak Change'!$A$106:HB$202,210,FALSE())))</f>
        <v>0</v>
      </c>
      <c r="HC73" s="193" t="n">
        <f aca="false">IF(ISERROR(VLOOKUP($A73,'Import Peak'!$A$3:HC$99,211,FALSE())-VLOOKUP($A73,'Import Peak Change'!$A$106:HC$202,211,FALSE())),0,(VLOOKUP($A73,'Import Peak'!$A$3:HC$99,211,FALSE())-VLOOKUP($A73,'Import Peak Change'!$A$106:HC$202,211,FALSE())))</f>
        <v>0</v>
      </c>
      <c r="HD73" s="193" t="n">
        <f aca="false">IF(ISERROR(VLOOKUP($A73,'Import Peak'!$A$3:HD$99,212,FALSE())-VLOOKUP($A73,'Import Peak Change'!$A$106:HD$202,212,FALSE())),0,(VLOOKUP($A73,'Import Peak'!$A$3:HD$99,212,FALSE())-VLOOKUP($A73,'Import Peak Change'!$A$106:HD$202,212,FALSE())))</f>
        <v>0</v>
      </c>
      <c r="HE73" s="193" t="n">
        <f aca="false">IF(ISERROR(VLOOKUP($A73,'Import Peak'!$A$3:HE$99,213,FALSE())-VLOOKUP($A73,'Import Peak Change'!$A$106:HE$202,213,FALSE())),0,(VLOOKUP($A73,'Import Peak'!$A$3:HE$99,213,FALSE())-VLOOKUP($A73,'Import Peak Change'!$A$106:HE$202,213,FALSE())))</f>
        <v>0</v>
      </c>
      <c r="HF73" s="193" t="n">
        <f aca="false">IF(ISERROR(VLOOKUP($A73,'Import Peak'!$A$3:HF$99,214,FALSE())-VLOOKUP($A73,'Import Peak Change'!$A$106:HF$202,214,FALSE())),0,(VLOOKUP($A73,'Import Peak'!$A$3:HF$99,214,FALSE())-VLOOKUP($A73,'Import Peak Change'!$A$106:HF$202,214,FALSE())))</f>
        <v>0</v>
      </c>
      <c r="HG73" s="193" t="n">
        <f aca="false">IF(ISERROR(VLOOKUP($A73,'Import Peak'!$A$3:HG$99,215,FALSE())-VLOOKUP($A73,'Import Peak Change'!$A$106:HG$202,215,FALSE())),0,(VLOOKUP($A73,'Import Peak'!$A$3:HG$99,215,FALSE())-VLOOKUP($A73,'Import Peak Change'!$A$106:HG$202,215,FALSE())))</f>
        <v>0</v>
      </c>
      <c r="HH73" s="193" t="n">
        <f aca="false">IF(ISERROR(VLOOKUP($A73,'Import Peak'!$A$3:HH$99,216,FALSE())-VLOOKUP($A73,'Import Peak Change'!$A$106:HH$202,216,FALSE())),0,(VLOOKUP($A73,'Import Peak'!$A$3:HH$99,216,FALSE())-VLOOKUP($A73,'Import Peak Change'!$A$106:HH$202,216,FALSE())))</f>
        <v>0</v>
      </c>
      <c r="HI73" s="193" t="n">
        <f aca="false">IF(ISERROR(VLOOKUP($A73,'Import Peak'!$A$3:HI$99,217,FALSE())-VLOOKUP($A73,'Import Peak Change'!$A$106:HI$202,217,FALSE())),0,(VLOOKUP($A73,'Import Peak'!$A$3:HI$99,217,FALSE())-VLOOKUP($A73,'Import Peak Change'!$A$106:HI$202,217,FALSE())))</f>
        <v>0</v>
      </c>
      <c r="HJ73" s="193" t="n">
        <f aca="false">IF(ISERROR(VLOOKUP($A73,'Import Peak'!$A$3:HJ$99,218,FALSE())-VLOOKUP($A73,'Import Peak Change'!$A$106:HJ$202,218,FALSE())),0,(VLOOKUP($A73,'Import Peak'!$A$3:HJ$99,218,FALSE())-VLOOKUP($A73,'Import Peak Change'!$A$106:HJ$202,218,FALSE())))</f>
        <v>0</v>
      </c>
      <c r="HK73" s="193" t="n">
        <f aca="false">IF(ISERROR(VLOOKUP($A73,'Import Peak'!$A$3:HK$99,219,FALSE())-VLOOKUP($A73,'Import Peak Change'!$A$106:HK$202,219,FALSE())),0,(VLOOKUP($A73,'Import Peak'!$A$3:HK$99,219,FALSE())-VLOOKUP($A73,'Import Peak Change'!$A$106:HK$202,219,FALSE())))</f>
        <v>0</v>
      </c>
      <c r="HL73" s="193" t="n">
        <f aca="false">IF(ISERROR(VLOOKUP($A73,'Import Peak'!$A$3:HL$99,220,FALSE())-VLOOKUP($A73,'Import Peak Change'!$A$106:HL$202,220,FALSE())),0,(VLOOKUP($A73,'Import Peak'!$A$3:HL$99,220,FALSE())-VLOOKUP($A73,'Import Peak Change'!$A$106:HL$202,220,FALSE())))</f>
        <v>0</v>
      </c>
      <c r="HM73" s="193" t="n">
        <f aca="false">IF(ISERROR(VLOOKUP($A73,'Import Peak'!$A$3:HM$99,221,FALSE())-VLOOKUP($A73,'Import Peak Change'!$A$106:HM$202,221,FALSE())),0,(VLOOKUP($A73,'Import Peak'!$A$3:HM$99,221,FALSE())-VLOOKUP($A73,'Import Peak Change'!$A$106:HM$202,221,FALSE())))</f>
        <v>0</v>
      </c>
      <c r="HN73" s="193" t="n">
        <f aca="false">IF(ISERROR(VLOOKUP($A73,'Import Peak'!$A$3:HN$99,222,FALSE())-VLOOKUP($A73,'Import Peak Change'!$A$106:HN$202,222,FALSE())),0,(VLOOKUP($A73,'Import Peak'!$A$3:HN$99,222,FALSE())-VLOOKUP($A73,'Import Peak Change'!$A$106:HN$202,222,FALSE())))</f>
        <v>0</v>
      </c>
      <c r="HO73" s="193" t="n">
        <f aca="false">IF(ISERROR(VLOOKUP($A73,'Import Peak'!$A$3:HO$99,223,FALSE())-VLOOKUP($A73,'Import Peak Change'!$A$106:HO$202,223,FALSE())),0,(VLOOKUP($A73,'Import Peak'!$A$3:HO$99,223,FALSE())-VLOOKUP($A73,'Import Peak Change'!$A$106:HO$202,223,FALSE())))</f>
        <v>0</v>
      </c>
      <c r="HP73" s="193" t="n">
        <f aca="false">IF(ISERROR(VLOOKUP($A73,'Import Peak'!$A$3:HP$99,224,FALSE())-VLOOKUP($A73,'Import Peak Change'!$A$106:HP$202,224,FALSE())),0,(VLOOKUP($A73,'Import Peak'!$A$3:HP$99,224,FALSE())-VLOOKUP($A73,'Import Peak Change'!$A$106:HP$202,224,FALSE())))</f>
        <v>0</v>
      </c>
      <c r="HQ73" s="193" t="n">
        <f aca="false">IF(ISERROR(VLOOKUP($A73,'Import Peak'!$A$3:HQ$99,225,FALSE())-VLOOKUP($A73,'Import Peak Change'!$A$106:HQ$202,225,FALSE())),0,(VLOOKUP($A73,'Import Peak'!$A$3:HQ$99,225,FALSE())-VLOOKUP($A73,'Import Peak Change'!$A$106:HQ$202,225,FALSE())))</f>
        <v>0</v>
      </c>
      <c r="HR73" s="193" t="n">
        <f aca="false">IF(ISERROR(VLOOKUP($A73,'Import Peak'!$A$3:HR$99,226,FALSE())-VLOOKUP($A73,'Import Peak Change'!$A$106:HR$202,226,FALSE())),0,(VLOOKUP($A73,'Import Peak'!$A$3:HR$99,226,FALSE())-VLOOKUP($A73,'Import Peak Change'!$A$106:HR$202,226,FALSE())))</f>
        <v>0</v>
      </c>
      <c r="HS73" s="193" t="n">
        <f aca="false">IF(ISERROR(VLOOKUP($A73,'Import Peak'!$A$3:HS$99,227,FALSE())-VLOOKUP($A73,'Import Peak Change'!$A$106:HS$202,227,FALSE())),0,(VLOOKUP($A73,'Import Peak'!$A$3:HS$99,227,FALSE())-VLOOKUP($A73,'Import Peak Change'!$A$106:HS$202,227,FALSE())))</f>
        <v>0</v>
      </c>
      <c r="HT73" s="193" t="n">
        <f aca="false">IF(ISERROR(VLOOKUP($A73,'Import Peak'!$A$3:HT$99,228,FALSE())-VLOOKUP($A73,'Import Peak Change'!$A$106:HT$202,228,FALSE())),0,(VLOOKUP($A73,'Import Peak'!$A$3:HT$99,228,FALSE())-VLOOKUP($A73,'Import Peak Change'!$A$106:HT$202,228,FALSE())))</f>
        <v>0</v>
      </c>
      <c r="HU73" s="193" t="n">
        <f aca="false">IF(ISERROR(VLOOKUP($A73,'Import Peak'!$A$3:HU$99,229,FALSE())-VLOOKUP($A73,'Import Peak Change'!$A$106:HU$202,229,FALSE())),0,(VLOOKUP($A73,'Import Peak'!$A$3:HU$99,229,FALSE())-VLOOKUP($A73,'Import Peak Change'!$A$106:HU$202,229,FALSE())))</f>
        <v>0</v>
      </c>
      <c r="HV73" s="193" t="n">
        <f aca="false">IF(ISERROR(VLOOKUP($A73,'Import Peak'!$A$3:HV$99,230,FALSE())-VLOOKUP($A73,'Import Peak Change'!$A$106:HV$202,230,FALSE())),0,(VLOOKUP($A73,'Import Peak'!$A$3:HV$99,230,FALSE())-VLOOKUP($A73,'Import Peak Change'!$A$106:HV$202,230,FALSE())))</f>
        <v>0</v>
      </c>
      <c r="HW73" s="193" t="n">
        <f aca="false">IF(ISERROR(VLOOKUP($A73,'Import Peak'!$A$3:HW$99,231,FALSE())-VLOOKUP($A73,'Import Peak Change'!$A$106:HW$202,231,FALSE())),0,(VLOOKUP($A73,'Import Peak'!$A$3:HW$99,231,FALSE())-VLOOKUP($A73,'Import Peak Change'!$A$106:HW$202,231,FALSE())))</f>
        <v>0</v>
      </c>
      <c r="HX73" s="193" t="n">
        <f aca="false">IF(ISERROR(VLOOKUP($A73,'Import Peak'!$A$3:HX$99,232,FALSE())-VLOOKUP($A73,'Import Peak Change'!$A$106:HX$202,232,FALSE())),0,(VLOOKUP($A73,'Import Peak'!$A$3:HX$99,232,FALSE())-VLOOKUP($A73,'Import Peak Change'!$A$106:HX$202,232,FALSE())))</f>
        <v>0</v>
      </c>
      <c r="HY73" s="193" t="n">
        <f aca="false">IF(ISERROR(VLOOKUP($A73,'Import Peak'!$A$3:HY$99,233,FALSE())-VLOOKUP($A73,'Import Peak Change'!$A$106:HY$202,233,FALSE())),0,(VLOOKUP($A73,'Import Peak'!$A$3:HY$99,233,FALSE())-VLOOKUP($A73,'Import Peak Change'!$A$106:HY$202,233,FALSE())))</f>
        <v>0</v>
      </c>
      <c r="HZ73" s="193" t="n">
        <f aca="false">IF(ISERROR(VLOOKUP($A73,'Import Peak'!$A$3:HZ$99,234,FALSE())-VLOOKUP($A73,'Import Peak Change'!$A$106:HZ$202,234,FALSE())),0,(VLOOKUP($A73,'Import Peak'!$A$3:HZ$99,234,FALSE())-VLOOKUP($A73,'Import Peak Change'!$A$106:HZ$202,234,FALSE())))</f>
        <v>0</v>
      </c>
      <c r="IA73" s="193" t="n">
        <f aca="false">IF(ISERROR(VLOOKUP($A73,'Import Peak'!$A$3:IA$99,235,FALSE())-VLOOKUP($A73,'Import Peak Change'!$A$106:IA$202,235,FALSE())),0,(VLOOKUP($A73,'Import Peak'!$A$3:IA$99,235,FALSE())-VLOOKUP($A73,'Import Peak Change'!$A$106:IA$202,235,FALSE())))</f>
        <v>0</v>
      </c>
      <c r="IB73" s="193" t="n">
        <f aca="false">IF(ISERROR(VLOOKUP($A73,'Import Peak'!$A$3:IB$99,236,FALSE())-VLOOKUP($A73,'Import Peak Change'!$A$106:IB$202,236,FALSE())),0,(VLOOKUP($A73,'Import Peak'!$A$3:IB$99,236,FALSE())-VLOOKUP($A73,'Import Peak Change'!$A$106:IB$202,236,FALSE())))</f>
        <v>0</v>
      </c>
      <c r="IC73" s="193" t="n">
        <f aca="false">IF(ISERROR(VLOOKUP($A73,'Import Peak'!$A$3:IC$99,237,FALSE())-VLOOKUP($A73,'Import Peak Change'!$A$106:IC$202,237,FALSE())),0,(VLOOKUP($A73,'Import Peak'!$A$3:IC$99,237,FALSE())-VLOOKUP($A73,'Import Peak Change'!$A$106:IC$202,237,FALSE())))</f>
        <v>0</v>
      </c>
      <c r="ID73" s="193" t="n">
        <f aca="false">IF(ISERROR(VLOOKUP($A73,'Import Peak'!$A$3:ID$99,238,FALSE())-VLOOKUP($A73,'Import Peak Change'!$A$106:ID$202,238,FALSE())),0,(VLOOKUP($A73,'Import Peak'!$A$3:ID$99,238,FALSE())-VLOOKUP($A73,'Import Peak Change'!$A$106:ID$202,238,FALSE())))</f>
        <v>0</v>
      </c>
      <c r="IE73" s="193" t="n">
        <f aca="false">IF(ISERROR(VLOOKUP($A73,'Import Peak'!$A$3:IE$99,239,FALSE())-VLOOKUP($A73,'Import Peak Change'!$A$106:IE$202,239,FALSE())),0,(VLOOKUP($A73,'Import Peak'!$A$3:IE$99,239,FALSE())-VLOOKUP($A73,'Import Peak Change'!$A$106:IE$202,239,FALSE())))</f>
        <v>0</v>
      </c>
    </row>
    <row r="74" customFormat="false" ht="12.75" hidden="false" customHeight="false" outlineLevel="0" collapsed="false">
      <c r="A74" s="201" t="str">
        <f aca="false">IF('Import Peak'!A71=0,"",'Import Peak'!A71)</f>
        <v/>
      </c>
      <c r="B74" s="193"/>
      <c r="C74" s="193"/>
      <c r="D74" s="193"/>
      <c r="E74" s="193"/>
      <c r="F74" s="193"/>
      <c r="G74" s="193" t="n">
        <f aca="false">IF(ISERROR(VLOOKUP($A74,'Import Peak'!$A$3:G$99,7,FALSE())-VLOOKUP($A74,'Import Peak Change'!$A$106:G$202,7,FALSE())),0,(VLOOKUP($A74,'Import Peak'!$A$3:G$99,7,FALSE())-VLOOKUP($A74,'Import Peak Change'!$A$106:G$202,7,FALSE())))</f>
        <v>0</v>
      </c>
      <c r="H74" s="193" t="n">
        <f aca="false">IF(ISERROR(VLOOKUP($A74,'Import Peak'!$A$3:H$99,8,FALSE())-VLOOKUP($A74,'Import Peak Change'!$A$106:H$202,8,FALSE())),0,(VLOOKUP($A74,'Import Peak'!$A$3:H$99,8,FALSE())-VLOOKUP($A74,'Import Peak Change'!$A$106:H$202,8,FALSE())))</f>
        <v>0</v>
      </c>
      <c r="I74" s="193" t="n">
        <f aca="false">IF(ISERROR(VLOOKUP($A74,'Import Peak'!$A$3:I$99,9,FALSE())-VLOOKUP($A74,'Import Peak Change'!$A$106:I$202,9,FALSE())),0,(VLOOKUP($A74,'Import Peak'!$A$3:I$99,9,FALSE())-VLOOKUP($A74,'Import Peak Change'!$A$106:I$202,9,FALSE())))</f>
        <v>0</v>
      </c>
      <c r="J74" s="193" t="n">
        <f aca="false">IF(ISERROR(VLOOKUP($A74,'Import Peak'!$A$3:J$99,10,FALSE())-VLOOKUP($A74,'Import Peak Change'!$A$106:J$202,10,FALSE())),0,(VLOOKUP($A74,'Import Peak'!$A$3:J$99,10,FALSE())-VLOOKUP($A74,'Import Peak Change'!$A$106:J$202,10,FALSE())))</f>
        <v>0</v>
      </c>
      <c r="K74" s="193" t="n">
        <f aca="false">IF(ISERROR(VLOOKUP($A74,'Import Peak'!$A$3:K$99,11,FALSE())-VLOOKUP($A74,'Import Peak Change'!$A$106:K$202,11,FALSE())),0,(VLOOKUP($A74,'Import Peak'!$A$3:K$99,11,FALSE())-VLOOKUP($A74,'Import Peak Change'!$A$106:K$202,11,FALSE())))</f>
        <v>0</v>
      </c>
      <c r="L74" s="193" t="n">
        <f aca="false">IF(ISERROR(VLOOKUP($A74,'Import Peak'!$A$3:L$99,12,FALSE())-VLOOKUP($A74,'Import Peak Change'!$A$106:L$202,12,FALSE())),0,(VLOOKUP($A74,'Import Peak'!$A$3:L$99,12,FALSE())-VLOOKUP($A74,'Import Peak Change'!$A$106:L$202,12,FALSE())))</f>
        <v>0</v>
      </c>
      <c r="M74" s="193" t="n">
        <f aca="false">IF(ISERROR(VLOOKUP($A74,'Import Peak'!$A$3:M$99,13,FALSE())-VLOOKUP($A74,'Import Peak Change'!$A$106:M$202,13,FALSE())),0,(VLOOKUP($A74,'Import Peak'!$A$3:M$99,13,FALSE())-VLOOKUP($A74,'Import Peak Change'!$A$106:M$202,13,FALSE())))</f>
        <v>0</v>
      </c>
      <c r="N74" s="193" t="n">
        <f aca="false">IF(ISERROR(VLOOKUP($A74,'Import Peak'!$A$3:N$99,14,FALSE())-VLOOKUP($A74,'Import Peak Change'!$A$106:N$202,14,FALSE())),0,(VLOOKUP($A74,'Import Peak'!$A$3:N$99,14,FALSE())-VLOOKUP($A74,'Import Peak Change'!$A$106:N$202,14,FALSE())))</f>
        <v>0</v>
      </c>
      <c r="O74" s="193" t="n">
        <f aca="false">IF(ISERROR(VLOOKUP($A74,'Import Peak'!$A$3:O$99,15,FALSE())-VLOOKUP($A74,'Import Peak Change'!$A$106:O$202,15,FALSE())),0,(VLOOKUP($A74,'Import Peak'!$A$3:O$99,15,FALSE())-VLOOKUP($A74,'Import Peak Change'!$A$106:O$202,15,FALSE())))</f>
        <v>0</v>
      </c>
      <c r="P74" s="193" t="n">
        <f aca="false">IF(ISERROR(VLOOKUP($A74,'Import Peak'!$A$3:P$99,16,FALSE())-VLOOKUP($A74,'Import Peak Change'!$A$106:P$202,16,FALSE())),0,(VLOOKUP($A74,'Import Peak'!$A$3:P$99,16,FALSE())-VLOOKUP($A74,'Import Peak Change'!$A$106:P$202,16,FALSE())))</f>
        <v>0</v>
      </c>
      <c r="Q74" s="193" t="n">
        <f aca="false">IF(ISERROR(VLOOKUP($A74,'Import Peak'!$A$3:Q$99,17,FALSE())-VLOOKUP($A74,'Import Peak Change'!$A$106:Q$202,17,FALSE())),0,(VLOOKUP($A74,'Import Peak'!$A$3:Q$99,17,FALSE())-VLOOKUP($A74,'Import Peak Change'!$A$106:Q$202,17,FALSE())))</f>
        <v>0</v>
      </c>
      <c r="R74" s="193" t="n">
        <f aca="false">IF(ISERROR(VLOOKUP($A74,'Import Peak'!$A$3:R$99,18,FALSE())-VLOOKUP($A74,'Import Peak Change'!$A$106:R$202,18,FALSE())),0,(VLOOKUP($A74,'Import Peak'!$A$3:R$99,18,FALSE())-VLOOKUP($A74,'Import Peak Change'!$A$106:R$202,18,FALSE())))</f>
        <v>0</v>
      </c>
      <c r="S74" s="193" t="n">
        <f aca="false">IF(ISERROR(VLOOKUP($A74,'Import Peak'!$A$3:S$99,19,FALSE())-VLOOKUP($A74,'Import Peak Change'!$A$106:S$202,19,FALSE())),0,(VLOOKUP($A74,'Import Peak'!$A$3:S$99,19,FALSE())-VLOOKUP($A74,'Import Peak Change'!$A$106:S$202,19,FALSE())))</f>
        <v>0</v>
      </c>
      <c r="T74" s="193" t="n">
        <f aca="false">IF(ISERROR(VLOOKUP($A74,'Import Peak'!$A$3:T$99,20,FALSE())-VLOOKUP($A74,'Import Peak Change'!$A$106:T$202,20,FALSE())),0,(VLOOKUP($A74,'Import Peak'!$A$3:T$99,20,FALSE())-VLOOKUP($A74,'Import Peak Change'!$A$106:T$202,20,FALSE())))</f>
        <v>0</v>
      </c>
      <c r="U74" s="193" t="n">
        <f aca="false">IF(ISERROR(VLOOKUP($A74,'Import Peak'!$A$3:U$99,21,FALSE())-VLOOKUP($A74,'Import Peak Change'!$A$106:U$202,21,FALSE())),0,(VLOOKUP($A74,'Import Peak'!$A$3:U$99,21,FALSE())-VLOOKUP($A74,'Import Peak Change'!$A$106:U$202,21,FALSE())))</f>
        <v>0</v>
      </c>
      <c r="V74" s="193" t="n">
        <f aca="false">IF(ISERROR(VLOOKUP($A74,'Import Peak'!$A$3:V$99,22,FALSE())-VLOOKUP($A74,'Import Peak Change'!$A$106:V$202,22,FALSE())),0,(VLOOKUP($A74,'Import Peak'!$A$3:V$99,22,FALSE())-VLOOKUP($A74,'Import Peak Change'!$A$106:V$202,22,FALSE())))</f>
        <v>0</v>
      </c>
      <c r="W74" s="193" t="n">
        <f aca="false">IF(ISERROR(VLOOKUP($A74,'Import Peak'!$A$3:W$99,23,FALSE())-VLOOKUP($A74,'Import Peak Change'!$A$106:W$202,23,FALSE())),0,(VLOOKUP($A74,'Import Peak'!$A$3:W$99,23,FALSE())-VLOOKUP($A74,'Import Peak Change'!$A$106:W$202,23,FALSE())))</f>
        <v>0</v>
      </c>
      <c r="X74" s="193" t="n">
        <f aca="false">IF(ISERROR(VLOOKUP($A74,'Import Peak'!$A$3:X$99,24,FALSE())-VLOOKUP($A74,'Import Peak Change'!$A$106:X$202,24,FALSE())),0,(VLOOKUP($A74,'Import Peak'!$A$3:X$99,24,FALSE())-VLOOKUP($A74,'Import Peak Change'!$A$106:X$202,24,FALSE())))</f>
        <v>0</v>
      </c>
      <c r="Y74" s="193" t="n">
        <f aca="false">IF(ISERROR(VLOOKUP($A74,'Import Peak'!$A$3:Y$99,25,FALSE())-VLOOKUP($A74,'Import Peak Change'!$A$106:Y$202,25,FALSE())),0,(VLOOKUP($A74,'Import Peak'!$A$3:Y$99,25,FALSE())-VLOOKUP($A74,'Import Peak Change'!$A$106:Y$202,25,FALSE())))</f>
        <v>0</v>
      </c>
      <c r="Z74" s="193" t="n">
        <f aca="false">IF(ISERROR(VLOOKUP($A74,'Import Peak'!$A$3:Z$99,26,FALSE())-VLOOKUP($A74,'Import Peak Change'!$A$106:Z$202,26,FALSE())),0,(VLOOKUP($A74,'Import Peak'!$A$3:Z$99,26,FALSE())-VLOOKUP($A74,'Import Peak Change'!$A$106:Z$202,26,FALSE())))</f>
        <v>0</v>
      </c>
      <c r="AA74" s="193" t="n">
        <f aca="false">IF(ISERROR(VLOOKUP($A74,'Import Peak'!$A$3:AA$99,27,FALSE())-VLOOKUP($A74,'Import Peak Change'!$A$106:AA$202,27,FALSE())),0,(VLOOKUP($A74,'Import Peak'!$A$3:AA$99,27,FALSE())-VLOOKUP($A74,'Import Peak Change'!$A$106:AA$202,27,FALSE())))</f>
        <v>0</v>
      </c>
      <c r="AB74" s="193" t="n">
        <f aca="false">IF(ISERROR(VLOOKUP($A74,'Import Peak'!$A$3:AB$99,28,FALSE())-VLOOKUP($A74,'Import Peak Change'!$A$106:AB$202,28,FALSE())),0,(VLOOKUP($A74,'Import Peak'!$A$3:AB$99,28,FALSE())-VLOOKUP($A74,'Import Peak Change'!$A$106:AB$202,28,FALSE())))</f>
        <v>0</v>
      </c>
      <c r="AC74" s="193" t="n">
        <f aca="false">IF(ISERROR(VLOOKUP($A74,'Import Peak'!$A$3:AC$99,29,FALSE())-VLOOKUP($A74,'Import Peak Change'!$A$106:AC$202,29,FALSE())),0,(VLOOKUP($A74,'Import Peak'!$A$3:AC$99,29,FALSE())-VLOOKUP($A74,'Import Peak Change'!$A$106:AC$202,29,FALSE())))</f>
        <v>0</v>
      </c>
      <c r="AD74" s="193" t="n">
        <f aca="false">IF(ISERROR(VLOOKUP($A74,'Import Peak'!$A$3:AD$99,30,FALSE())-VLOOKUP($A74,'Import Peak Change'!$A$106:AD$202,30,FALSE())),0,(VLOOKUP($A74,'Import Peak'!$A$3:AD$99,30,FALSE())-VLOOKUP($A74,'Import Peak Change'!$A$106:AD$202,30,FALSE())))</f>
        <v>0</v>
      </c>
      <c r="AE74" s="193" t="n">
        <f aca="false">IF(ISERROR(VLOOKUP($A74,'Import Peak'!$A$3:AE$99,31,FALSE())-VLOOKUP($A74,'Import Peak Change'!$A$106:AE$202,31,FALSE())),0,(VLOOKUP($A74,'Import Peak'!$A$3:AE$99,31,FALSE())-VLOOKUP($A74,'Import Peak Change'!$A$106:AE$202,31,FALSE())))</f>
        <v>0</v>
      </c>
      <c r="AF74" s="193" t="n">
        <f aca="false">IF(ISERROR(VLOOKUP($A74,'Import Peak'!$A$3:AF$99,32,FALSE())-VLOOKUP($A74,'Import Peak Change'!$A$106:AF$202,32,FALSE())),0,(VLOOKUP($A74,'Import Peak'!$A$3:AF$99,32,FALSE())-VLOOKUP($A74,'Import Peak Change'!$A$106:AF$202,32,FALSE())))</f>
        <v>0</v>
      </c>
      <c r="AG74" s="193" t="n">
        <f aca="false">IF(ISERROR(VLOOKUP($A74,'Import Peak'!$A$3:AG$99,33,FALSE())-VLOOKUP($A74,'Import Peak Change'!$A$106:AG$202,33,FALSE())),0,(VLOOKUP($A74,'Import Peak'!$A$3:AG$99,33,FALSE())-VLOOKUP($A74,'Import Peak Change'!$A$106:AG$202,33,FALSE())))</f>
        <v>0</v>
      </c>
      <c r="AH74" s="193" t="n">
        <f aca="false">IF(ISERROR(VLOOKUP($A74,'Import Peak'!$A$3:AH$99,34,FALSE())-VLOOKUP($A74,'Import Peak Change'!$A$106:AH$202,34,FALSE())),0,(VLOOKUP($A74,'Import Peak'!$A$3:AH$99,34,FALSE())-VLOOKUP($A74,'Import Peak Change'!$A$106:AH$202,34,FALSE())))</f>
        <v>0</v>
      </c>
      <c r="AI74" s="193" t="n">
        <f aca="false">IF(ISERROR(VLOOKUP($A74,'Import Peak'!$A$3:AI$99,35,FALSE())-VLOOKUP($A74,'Import Peak Change'!$A$106:AI$202,35,FALSE())),0,(VLOOKUP($A74,'Import Peak'!$A$3:AI$99,35,FALSE())-VLOOKUP($A74,'Import Peak Change'!$A$106:AI$202,35,FALSE())))</f>
        <v>0</v>
      </c>
      <c r="AJ74" s="193" t="n">
        <f aca="false">IF(ISERROR(VLOOKUP($A74,'Import Peak'!$A$3:AJ$99,36,FALSE())-VLOOKUP($A74,'Import Peak Change'!$A$106:AJ$202,36,FALSE())),0,(VLOOKUP($A74,'Import Peak'!$A$3:AJ$99,36,FALSE())-VLOOKUP($A74,'Import Peak Change'!$A$106:AJ$202,36,FALSE())))</f>
        <v>0</v>
      </c>
      <c r="AK74" s="193" t="n">
        <f aca="false">IF(ISERROR(VLOOKUP($A74,'Import Peak'!$A$3:AK$99,37,FALSE())-VLOOKUP($A74,'Import Peak Change'!$A$106:AK$202,37,FALSE())),0,(VLOOKUP($A74,'Import Peak'!$A$3:AK$99,37,FALSE())-VLOOKUP($A74,'Import Peak Change'!$A$106:AK$202,37,FALSE())))</f>
        <v>0</v>
      </c>
      <c r="AL74" s="193" t="n">
        <f aca="false">IF(ISERROR(VLOOKUP($A74,'Import Peak'!$A$3:AL$99,38,FALSE())-VLOOKUP($A74,'Import Peak Change'!$A$106:AL$202,38,FALSE())),0,(VLOOKUP($A74,'Import Peak'!$A$3:AL$99,38,FALSE())-VLOOKUP($A74,'Import Peak Change'!$A$106:AL$202,38,FALSE())))</f>
        <v>0</v>
      </c>
      <c r="AM74" s="193" t="n">
        <f aca="false">IF(ISERROR(VLOOKUP($A74,'Import Peak'!$A$3:AM$99,39,FALSE())-VLOOKUP($A74,'Import Peak Change'!$A$106:AM$202,39,FALSE())),0,(VLOOKUP($A74,'Import Peak'!$A$3:AM$99,39,FALSE())-VLOOKUP($A74,'Import Peak Change'!$A$106:AM$202,39,FALSE())))</f>
        <v>0</v>
      </c>
      <c r="AN74" s="193" t="n">
        <f aca="false">IF(ISERROR(VLOOKUP($A74,'Import Peak'!$A$3:AN$99,40,FALSE())-VLOOKUP($A74,'Import Peak Change'!$A$106:AN$202,40,FALSE())),0,(VLOOKUP($A74,'Import Peak'!$A$3:AN$99,40,FALSE())-VLOOKUP($A74,'Import Peak Change'!$A$106:AN$202,40,FALSE())))</f>
        <v>0</v>
      </c>
      <c r="AO74" s="193" t="n">
        <f aca="false">IF(ISERROR(VLOOKUP($A74,'Import Peak'!$A$3:AO$99,41,FALSE())-VLOOKUP($A74,'Import Peak Change'!$A$106:AO$202,41,FALSE())),0,(VLOOKUP($A74,'Import Peak'!$A$3:AO$99,41,FALSE())-VLOOKUP($A74,'Import Peak Change'!$A$106:AO$202,41,FALSE())))</f>
        <v>0</v>
      </c>
      <c r="AP74" s="193" t="n">
        <f aca="false">IF(ISERROR(VLOOKUP($A74,'Import Peak'!$A$3:AP$99,42,FALSE())-VLOOKUP($A74,'Import Peak Change'!$A$106:AP$202,42,FALSE())),0,(VLOOKUP($A74,'Import Peak'!$A$3:AP$99,42,FALSE())-VLOOKUP($A74,'Import Peak Change'!$A$106:AP$202,42,FALSE())))</f>
        <v>0</v>
      </c>
      <c r="AQ74" s="193" t="n">
        <f aca="false">IF(ISERROR(VLOOKUP($A74,'Import Peak'!$A$3:AQ$99,43,FALSE())-VLOOKUP($A74,'Import Peak Change'!$A$106:AQ$202,43,FALSE())),0,(VLOOKUP($A74,'Import Peak'!$A$3:AQ$99,43,FALSE())-VLOOKUP($A74,'Import Peak Change'!$A$106:AQ$202,43,FALSE())))</f>
        <v>0</v>
      </c>
      <c r="AR74" s="193" t="n">
        <f aca="false">IF(ISERROR(VLOOKUP($A74,'Import Peak'!$A$3:AR$99,44,FALSE())-VLOOKUP($A74,'Import Peak Change'!$A$106:AR$202,44,FALSE())),0,(VLOOKUP($A74,'Import Peak'!$A$3:AR$99,44,FALSE())-VLOOKUP($A74,'Import Peak Change'!$A$106:AR$202,44,FALSE())))</f>
        <v>0</v>
      </c>
      <c r="AS74" s="193" t="n">
        <f aca="false">IF(ISERROR(VLOOKUP($A74,'Import Peak'!$A$3:AS$99,45,FALSE())-VLOOKUP($A74,'Import Peak Change'!$A$106:AS$202,45,FALSE())),0,(VLOOKUP($A74,'Import Peak'!$A$3:AS$99,45,FALSE())-VLOOKUP($A74,'Import Peak Change'!$A$106:AS$202,45,FALSE())))</f>
        <v>0</v>
      </c>
      <c r="AT74" s="193" t="n">
        <f aca="false">IF(ISERROR(VLOOKUP($A74,'Import Peak'!$A$3:AT$99,46,FALSE())-VLOOKUP($A74,'Import Peak Change'!$A$106:AT$202,46,FALSE())),0,(VLOOKUP($A74,'Import Peak'!$A$3:AT$99,46,FALSE())-VLOOKUP($A74,'Import Peak Change'!$A$106:AT$202,46,FALSE())))</f>
        <v>0</v>
      </c>
      <c r="AU74" s="193" t="n">
        <f aca="false">IF(ISERROR(VLOOKUP($A74,'Import Peak'!$A$3:AU$99,47,FALSE())-VLOOKUP($A74,'Import Peak Change'!$A$106:AU$202,47,FALSE())),0,(VLOOKUP($A74,'Import Peak'!$A$3:AU$99,47,FALSE())-VLOOKUP($A74,'Import Peak Change'!$A$106:AU$202,47,FALSE())))</f>
        <v>0</v>
      </c>
      <c r="AV74" s="193" t="n">
        <f aca="false">IF(ISERROR(VLOOKUP($A74,'Import Peak'!$A$3:AV$99,48,FALSE())-VLOOKUP($A74,'Import Peak Change'!$A$106:AV$202,48,FALSE())),0,(VLOOKUP($A74,'Import Peak'!$A$3:AV$99,48,FALSE())-VLOOKUP($A74,'Import Peak Change'!$A$106:AV$202,48,FALSE())))</f>
        <v>0</v>
      </c>
      <c r="AW74" s="193" t="n">
        <f aca="false">IF(ISERROR(VLOOKUP($A74,'Import Peak'!$A$3:AW$99,49,FALSE())-VLOOKUP($A74,'Import Peak Change'!$A$106:AW$202,49,FALSE())),0,(VLOOKUP($A74,'Import Peak'!$A$3:AW$99,49,FALSE())-VLOOKUP($A74,'Import Peak Change'!$A$106:AW$202,49,FALSE())))</f>
        <v>0</v>
      </c>
      <c r="AX74" s="193" t="n">
        <f aca="false">IF(ISERROR(VLOOKUP($A74,'Import Peak'!$A$3:AX$99,50,FALSE())-VLOOKUP($A74,'Import Peak Change'!$A$106:AX$202,50,FALSE())),0,(VLOOKUP($A74,'Import Peak'!$A$3:AX$99,50,FALSE())-VLOOKUP($A74,'Import Peak Change'!$A$106:AX$202,50,FALSE())))</f>
        <v>0</v>
      </c>
      <c r="AY74" s="193" t="n">
        <f aca="false">IF(ISERROR(VLOOKUP($A74,'Import Peak'!$A$3:AY$99,51,FALSE())-VLOOKUP($A74,'Import Peak Change'!$A$106:AY$202,51,FALSE())),0,(VLOOKUP($A74,'Import Peak'!$A$3:AY$99,51,FALSE())-VLOOKUP($A74,'Import Peak Change'!$A$106:AY$202,51,FALSE())))</f>
        <v>0</v>
      </c>
      <c r="AZ74" s="193" t="n">
        <f aca="false">IF(ISERROR(VLOOKUP($A74,'Import Peak'!$A$3:AZ$99,52,FALSE())-VLOOKUP($A74,'Import Peak Change'!$A$106:AZ$202,52,FALSE())),0,(VLOOKUP($A74,'Import Peak'!$A$3:AZ$99,52,FALSE())-VLOOKUP($A74,'Import Peak Change'!$A$106:AZ$202,52,FALSE())))</f>
        <v>0</v>
      </c>
      <c r="BA74" s="193" t="n">
        <f aca="false">IF(ISERROR(VLOOKUP($A74,'Import Peak'!$A$3:BA$99,53,FALSE())-VLOOKUP($A74,'Import Peak Change'!$A$106:BA$202,53,FALSE())),0,(VLOOKUP($A74,'Import Peak'!$A$3:BA$99,53,FALSE())-VLOOKUP($A74,'Import Peak Change'!$A$106:BA$202,53,FALSE())))</f>
        <v>0</v>
      </c>
      <c r="BB74" s="193" t="n">
        <f aca="false">IF(ISERROR(VLOOKUP($A74,'Import Peak'!$A$3:BB$99,54,FALSE())-VLOOKUP($A74,'Import Peak Change'!$A$106:BB$202,54,FALSE())),0,(VLOOKUP($A74,'Import Peak'!$A$3:BB$99,54,FALSE())-VLOOKUP($A74,'Import Peak Change'!$A$106:BB$202,54,FALSE())))</f>
        <v>0</v>
      </c>
      <c r="BC74" s="193" t="n">
        <f aca="false">IF(ISERROR(VLOOKUP($A74,'Import Peak'!$A$3:BC$99,55,FALSE())-VLOOKUP($A74,'Import Peak Change'!$A$106:BC$202,55,FALSE())),0,(VLOOKUP($A74,'Import Peak'!$A$3:BC$99,55,FALSE())-VLOOKUP($A74,'Import Peak Change'!$A$106:BC$202,55,FALSE())))</f>
        <v>0</v>
      </c>
      <c r="BD74" s="193" t="n">
        <f aca="false">IF(ISERROR(VLOOKUP($A74,'Import Peak'!$A$3:BD$99,56,FALSE())-VLOOKUP($A74,'Import Peak Change'!$A$106:BD$202,56,FALSE())),0,(VLOOKUP($A74,'Import Peak'!$A$3:BD$99,56,FALSE())-VLOOKUP($A74,'Import Peak Change'!$A$106:BD$202,56,FALSE())))</f>
        <v>0</v>
      </c>
      <c r="BE74" s="193" t="n">
        <f aca="false">IF(ISERROR(VLOOKUP($A74,'Import Peak'!$A$3:BE$99,57,FALSE())-VLOOKUP($A74,'Import Peak Change'!$A$106:BE$202,57,FALSE())),0,(VLOOKUP($A74,'Import Peak'!$A$3:BE$99,57,FALSE())-VLOOKUP($A74,'Import Peak Change'!$A$106:BE$202,57,FALSE())))</f>
        <v>0</v>
      </c>
      <c r="BF74" s="193" t="n">
        <f aca="false">IF(ISERROR(VLOOKUP($A74,'Import Peak'!$A$3:BF$99,58,FALSE())-VLOOKUP($A74,'Import Peak Change'!$A$106:BF$202,58,FALSE())),0,(VLOOKUP($A74,'Import Peak'!$A$3:BF$99,58,FALSE())-VLOOKUP($A74,'Import Peak Change'!$A$106:BF$202,58,FALSE())))</f>
        <v>0</v>
      </c>
      <c r="BG74" s="193" t="n">
        <f aca="false">IF(ISERROR(VLOOKUP($A74,'Import Peak'!$A$3:BG$99,59,FALSE())-VLOOKUP($A74,'Import Peak Change'!$A$106:BG$202,59,FALSE())),0,(VLOOKUP($A74,'Import Peak'!$A$3:BG$99,59,FALSE())-VLOOKUP($A74,'Import Peak Change'!$A$106:BG$202,59,FALSE())))</f>
        <v>0</v>
      </c>
      <c r="BH74" s="193" t="n">
        <f aca="false">IF(ISERROR(VLOOKUP($A74,'Import Peak'!$A$3:BH$99,60,FALSE())-VLOOKUP($A74,'Import Peak Change'!$A$106:BH$202,60,FALSE())),0,(VLOOKUP($A74,'Import Peak'!$A$3:BH$99,60,FALSE())-VLOOKUP($A74,'Import Peak Change'!$A$106:BH$202,60,FALSE())))</f>
        <v>0</v>
      </c>
      <c r="BI74" s="193" t="n">
        <f aca="false">IF(ISERROR(VLOOKUP($A74,'Import Peak'!$A$3:BI$99,61,FALSE())-VLOOKUP($A74,'Import Peak Change'!$A$106:BI$202,61,FALSE())),0,(VLOOKUP($A74,'Import Peak'!$A$3:BI$99,61,FALSE())-VLOOKUP($A74,'Import Peak Change'!$A$106:BI$202,61,FALSE())))</f>
        <v>0</v>
      </c>
      <c r="BJ74" s="193" t="n">
        <f aca="false">IF(ISERROR(VLOOKUP($A74,'Import Peak'!$A$3:BJ$99,62,FALSE())-VLOOKUP($A74,'Import Peak Change'!$A$106:BJ$202,62,FALSE())),0,(VLOOKUP($A74,'Import Peak'!$A$3:BJ$99,62,FALSE())-VLOOKUP($A74,'Import Peak Change'!$A$106:BJ$202,62,FALSE())))</f>
        <v>0</v>
      </c>
      <c r="BK74" s="193" t="n">
        <f aca="false">IF(ISERROR(VLOOKUP($A74,'Import Peak'!$A$3:BK$99,63,FALSE())-VLOOKUP($A74,'Import Peak Change'!$A$106:BK$202,63,FALSE())),0,(VLOOKUP($A74,'Import Peak'!$A$3:BK$99,63,FALSE())-VLOOKUP($A74,'Import Peak Change'!$A$106:BK$202,63,FALSE())))</f>
        <v>0</v>
      </c>
      <c r="BL74" s="193" t="n">
        <f aca="false">IF(ISERROR(VLOOKUP($A74,'Import Peak'!$A$3:BL$99,64,FALSE())-VLOOKUP($A74,'Import Peak Change'!$A$106:BL$202,64,FALSE())),0,(VLOOKUP($A74,'Import Peak'!$A$3:BL$99,64,FALSE())-VLOOKUP($A74,'Import Peak Change'!$A$106:BL$202,64,FALSE())))</f>
        <v>0</v>
      </c>
      <c r="BM74" s="193" t="n">
        <f aca="false">IF(ISERROR(VLOOKUP($A74,'Import Peak'!$A$3:BM$99,65,FALSE())-VLOOKUP($A74,'Import Peak Change'!$A$106:BM$202,65,FALSE())),0,(VLOOKUP($A74,'Import Peak'!$A$3:BM$99,65,FALSE())-VLOOKUP($A74,'Import Peak Change'!$A$106:BM$202,65,FALSE())))</f>
        <v>0</v>
      </c>
      <c r="BN74" s="193" t="n">
        <f aca="false">IF(ISERROR(VLOOKUP($A74,'Import Peak'!$A$3:BN$99,66,FALSE())-VLOOKUP($A74,'Import Peak Change'!$A$106:BN$202,66,FALSE())),0,(VLOOKUP($A74,'Import Peak'!$A$3:BN$99,66,FALSE())-VLOOKUP($A74,'Import Peak Change'!$A$106:BN$202,66,FALSE())))</f>
        <v>0</v>
      </c>
      <c r="BO74" s="193" t="n">
        <f aca="false">IF(ISERROR(VLOOKUP($A74,'Import Peak'!$A$3:BO$99,67,FALSE())-VLOOKUP($A74,'Import Peak Change'!$A$106:BO$202,67,FALSE())),0,(VLOOKUP($A74,'Import Peak'!$A$3:BO$99,67,FALSE())-VLOOKUP($A74,'Import Peak Change'!$A$106:BO$202,67,FALSE())))</f>
        <v>0</v>
      </c>
      <c r="BP74" s="193" t="n">
        <f aca="false">IF(ISERROR(VLOOKUP($A74,'Import Peak'!$A$3:BP$99,68,FALSE())-VLOOKUP($A74,'Import Peak Change'!$A$106:BP$202,68,FALSE())),0,(VLOOKUP($A74,'Import Peak'!$A$3:BP$99,68,FALSE())-VLOOKUP($A74,'Import Peak Change'!$A$106:BP$202,68,FALSE())))</f>
        <v>0</v>
      </c>
      <c r="BQ74" s="193" t="n">
        <f aca="false">IF(ISERROR(VLOOKUP($A74,'Import Peak'!$A$3:BQ$99,69,FALSE())-VLOOKUP($A74,'Import Peak Change'!$A$106:BQ$202,69,FALSE())),0,(VLOOKUP($A74,'Import Peak'!$A$3:BQ$99,69,FALSE())-VLOOKUP($A74,'Import Peak Change'!$A$106:BQ$202,69,FALSE())))</f>
        <v>0</v>
      </c>
      <c r="BR74" s="193" t="n">
        <f aca="false">IF(ISERROR(VLOOKUP($A74,'Import Peak'!$A$3:BR$99,70,FALSE())-VLOOKUP($A74,'Import Peak Change'!$A$106:BR$202,70,FALSE())),0,(VLOOKUP($A74,'Import Peak'!$A$3:BR$99,70,FALSE())-VLOOKUP($A74,'Import Peak Change'!$A$106:BR$202,70,FALSE())))</f>
        <v>0</v>
      </c>
      <c r="BS74" s="193" t="n">
        <f aca="false">IF(ISERROR(VLOOKUP($A74,'Import Peak'!$A$3:BS$99,71,FALSE())-VLOOKUP($A74,'Import Peak Change'!$A$106:BS$202,71,FALSE())),0,(VLOOKUP($A74,'Import Peak'!$A$3:BS$99,71,FALSE())-VLOOKUP($A74,'Import Peak Change'!$A$106:BS$202,71,FALSE())))</f>
        <v>0</v>
      </c>
      <c r="BT74" s="193" t="n">
        <f aca="false">IF(ISERROR(VLOOKUP($A74,'Import Peak'!$A$3:BT$99,72,FALSE())-VLOOKUP($A74,'Import Peak Change'!$A$106:BT$202,72,FALSE())),0,(VLOOKUP($A74,'Import Peak'!$A$3:BT$99,72,FALSE())-VLOOKUP($A74,'Import Peak Change'!$A$106:BT$202,72,FALSE())))</f>
        <v>0</v>
      </c>
      <c r="BU74" s="193" t="n">
        <f aca="false">IF(ISERROR(VLOOKUP($A74,'Import Peak'!$A$3:BU$99,73,FALSE())-VLOOKUP($A74,'Import Peak Change'!$A$106:BU$202,73,FALSE())),0,(VLOOKUP($A74,'Import Peak'!$A$3:BU$99,73,FALSE())-VLOOKUP($A74,'Import Peak Change'!$A$106:BU$202,73,FALSE())))</f>
        <v>0</v>
      </c>
      <c r="BV74" s="193" t="n">
        <f aca="false">IF(ISERROR(VLOOKUP($A74,'Import Peak'!$A$3:BV$99,74,FALSE())-VLOOKUP($A74,'Import Peak Change'!$A$106:BV$202,74,FALSE())),0,(VLOOKUP($A74,'Import Peak'!$A$3:BV$99,74,FALSE())-VLOOKUP($A74,'Import Peak Change'!$A$106:BV$202,74,FALSE())))</f>
        <v>0</v>
      </c>
      <c r="BW74" s="193" t="n">
        <f aca="false">IF(ISERROR(VLOOKUP($A74,'Import Peak'!$A$3:BW$99,75,FALSE())-VLOOKUP($A74,'Import Peak Change'!$A$106:BW$202,75,FALSE())),0,(VLOOKUP($A74,'Import Peak'!$A$3:BW$99,75,FALSE())-VLOOKUP($A74,'Import Peak Change'!$A$106:BW$202,75,FALSE())))</f>
        <v>0</v>
      </c>
      <c r="BX74" s="193" t="n">
        <f aca="false">IF(ISERROR(VLOOKUP($A74,'Import Peak'!$A$3:BX$99,76,FALSE())-VLOOKUP($A74,'Import Peak Change'!$A$106:BX$202,76,FALSE())),0,(VLOOKUP($A74,'Import Peak'!$A$3:BX$99,76,FALSE())-VLOOKUP($A74,'Import Peak Change'!$A$106:BX$202,76,FALSE())))</f>
        <v>0</v>
      </c>
      <c r="BY74" s="193" t="n">
        <f aca="false">IF(ISERROR(VLOOKUP($A74,'Import Peak'!$A$3:BY$99,77,FALSE())-VLOOKUP($A74,'Import Peak Change'!$A$106:BY$202,77,FALSE())),0,(VLOOKUP($A74,'Import Peak'!$A$3:BY$99,77,FALSE())-VLOOKUP($A74,'Import Peak Change'!$A$106:BY$202,77,FALSE())))</f>
        <v>0</v>
      </c>
      <c r="BZ74" s="193" t="n">
        <f aca="false">IF(ISERROR(VLOOKUP($A74,'Import Peak'!$A$3:BZ$99,78,FALSE())-VLOOKUP($A74,'Import Peak Change'!$A$106:BZ$202,78,FALSE())),0,(VLOOKUP($A74,'Import Peak'!$A$3:BZ$99,78,FALSE())-VLOOKUP($A74,'Import Peak Change'!$A$106:BZ$202,78,FALSE())))</f>
        <v>0</v>
      </c>
      <c r="CA74" s="193" t="n">
        <f aca="false">IF(ISERROR(VLOOKUP($A74,'Import Peak'!$A$3:CA$99,79,FALSE())-VLOOKUP($A74,'Import Peak Change'!$A$106:CA$202,79,FALSE())),0,(VLOOKUP($A74,'Import Peak'!$A$3:CA$99,79,FALSE())-VLOOKUP($A74,'Import Peak Change'!$A$106:CA$202,79,FALSE())))</f>
        <v>0</v>
      </c>
      <c r="CB74" s="193" t="n">
        <f aca="false">IF(ISERROR(VLOOKUP($A74,'Import Peak'!$A$3:CB$99,80,FALSE())-VLOOKUP($A74,'Import Peak Change'!$A$106:CB$202,80,FALSE())),0,(VLOOKUP($A74,'Import Peak'!$A$3:CB$99,80,FALSE())-VLOOKUP($A74,'Import Peak Change'!$A$106:CB$202,80,FALSE())))</f>
        <v>0</v>
      </c>
      <c r="CC74" s="193" t="n">
        <f aca="false">IF(ISERROR(VLOOKUP($A74,'Import Peak'!$A$3:CC$99,81,FALSE())-VLOOKUP($A74,'Import Peak Change'!$A$106:CC$202,81,FALSE())),0,(VLOOKUP($A74,'Import Peak'!$A$3:CC$99,81,FALSE())-VLOOKUP($A74,'Import Peak Change'!$A$106:CC$202,81,FALSE())))</f>
        <v>0</v>
      </c>
      <c r="CD74" s="193" t="n">
        <f aca="false">IF(ISERROR(VLOOKUP($A74,'Import Peak'!$A$3:CD$99,82,FALSE())-VLOOKUP($A74,'Import Peak Change'!$A$106:CD$202,82,FALSE())),0,(VLOOKUP($A74,'Import Peak'!$A$3:CD$99,82,FALSE())-VLOOKUP($A74,'Import Peak Change'!$A$106:CD$202,82,FALSE())))</f>
        <v>0</v>
      </c>
      <c r="CE74" s="193" t="n">
        <f aca="false">IF(ISERROR(VLOOKUP($A74,'Import Peak'!$A$3:CE$99,83,FALSE())-VLOOKUP($A74,'Import Peak Change'!$A$106:CE$202,83,FALSE())),0,(VLOOKUP($A74,'Import Peak'!$A$3:CE$99,83,FALSE())-VLOOKUP($A74,'Import Peak Change'!$A$106:CE$202,83,FALSE())))</f>
        <v>0</v>
      </c>
      <c r="CF74" s="193" t="n">
        <f aca="false">IF(ISERROR(VLOOKUP($A74,'Import Peak'!$A$3:CF$99,84,FALSE())-VLOOKUP($A74,'Import Peak Change'!$A$106:CF$202,84,FALSE())),0,(VLOOKUP($A74,'Import Peak'!$A$3:CF$99,84,FALSE())-VLOOKUP($A74,'Import Peak Change'!$A$106:CF$202,84,FALSE())))</f>
        <v>0</v>
      </c>
      <c r="CG74" s="193" t="n">
        <f aca="false">IF(ISERROR(VLOOKUP($A74,'Import Peak'!$A$3:CG$99,85,FALSE())-VLOOKUP($A74,'Import Peak Change'!$A$106:CG$202,85,FALSE())),0,(VLOOKUP($A74,'Import Peak'!$A$3:CG$99,85,FALSE())-VLOOKUP($A74,'Import Peak Change'!$A$106:CG$202,85,FALSE())))</f>
        <v>0</v>
      </c>
      <c r="CH74" s="193" t="n">
        <f aca="false">IF(ISERROR(VLOOKUP($A74,'Import Peak'!$A$3:CH$99,86,FALSE())-VLOOKUP($A74,'Import Peak Change'!$A$106:CH$202,86,FALSE())),0,(VLOOKUP($A74,'Import Peak'!$A$3:CH$99,86,FALSE())-VLOOKUP($A74,'Import Peak Change'!$A$106:CH$202,86,FALSE())))</f>
        <v>0</v>
      </c>
      <c r="CI74" s="193" t="n">
        <f aca="false">IF(ISERROR(VLOOKUP($A74,'Import Peak'!$A$3:CI$99,87,FALSE())-VLOOKUP($A74,'Import Peak Change'!$A$106:CI$202,87,FALSE())),0,(VLOOKUP($A74,'Import Peak'!$A$3:CI$99,87,FALSE())-VLOOKUP($A74,'Import Peak Change'!$A$106:CI$202,87,FALSE())))</f>
        <v>0</v>
      </c>
      <c r="CJ74" s="193" t="n">
        <f aca="false">IF(ISERROR(VLOOKUP($A74,'Import Peak'!$A$3:CJ$99,88,FALSE())-VLOOKUP($A74,'Import Peak Change'!$A$106:CJ$202,88,FALSE())),0,(VLOOKUP($A74,'Import Peak'!$A$3:CJ$99,88,FALSE())-VLOOKUP($A74,'Import Peak Change'!$A$106:CJ$202,88,FALSE())))</f>
        <v>0</v>
      </c>
      <c r="CK74" s="193" t="n">
        <f aca="false">IF(ISERROR(VLOOKUP($A74,'Import Peak'!$A$3:CK$99,89,FALSE())-VLOOKUP($A74,'Import Peak Change'!$A$106:CK$202,89,FALSE())),0,(VLOOKUP($A74,'Import Peak'!$A$3:CK$99,89,FALSE())-VLOOKUP($A74,'Import Peak Change'!$A$106:CK$202,89,FALSE())))</f>
        <v>0</v>
      </c>
      <c r="CL74" s="193" t="n">
        <f aca="false">IF(ISERROR(VLOOKUP($A74,'Import Peak'!$A$3:CL$99,90,FALSE())-VLOOKUP($A74,'Import Peak Change'!$A$106:CL$202,90,FALSE())),0,(VLOOKUP($A74,'Import Peak'!$A$3:CL$99,90,FALSE())-VLOOKUP($A74,'Import Peak Change'!$A$106:CL$202,90,FALSE())))</f>
        <v>0</v>
      </c>
      <c r="CM74" s="193" t="n">
        <f aca="false">IF(ISERROR(VLOOKUP($A74,'Import Peak'!$A$3:CM$99,91,FALSE())-VLOOKUP($A74,'Import Peak Change'!$A$106:CM$202,91,FALSE())),0,(VLOOKUP($A74,'Import Peak'!$A$3:CM$99,91,FALSE())-VLOOKUP($A74,'Import Peak Change'!$A$106:CM$202,91,FALSE())))</f>
        <v>0</v>
      </c>
      <c r="CN74" s="193" t="n">
        <f aca="false">IF(ISERROR(VLOOKUP($A74,'Import Peak'!$A$3:CN$99,92,FALSE())-VLOOKUP($A74,'Import Peak Change'!$A$106:CN$202,92,FALSE())),0,(VLOOKUP($A74,'Import Peak'!$A$3:CN$99,92,FALSE())-VLOOKUP($A74,'Import Peak Change'!$A$106:CN$202,92,FALSE())))</f>
        <v>0</v>
      </c>
      <c r="CO74" s="193" t="n">
        <f aca="false">IF(ISERROR(VLOOKUP($A74,'Import Peak'!$A$3:CO$99,93,FALSE())-VLOOKUP($A74,'Import Peak Change'!$A$106:CO$202,93,FALSE())),0,(VLOOKUP($A74,'Import Peak'!$A$3:CO$99,93,FALSE())-VLOOKUP($A74,'Import Peak Change'!$A$106:CO$202,93,FALSE())))</f>
        <v>0</v>
      </c>
      <c r="CP74" s="193" t="n">
        <f aca="false">IF(ISERROR(VLOOKUP($A74,'Import Peak'!$A$3:CP$99,94,FALSE())-VLOOKUP($A74,'Import Peak Change'!$A$106:CP$202,94,FALSE())),0,(VLOOKUP($A74,'Import Peak'!$A$3:CP$99,94,FALSE())-VLOOKUP($A74,'Import Peak Change'!$A$106:CP$202,94,FALSE())))</f>
        <v>0</v>
      </c>
      <c r="CQ74" s="193" t="n">
        <f aca="false">IF(ISERROR(VLOOKUP($A74,'Import Peak'!$A$3:CQ$99,95,FALSE())-VLOOKUP($A74,'Import Peak Change'!$A$106:CQ$202,95,FALSE())),0,(VLOOKUP($A74,'Import Peak'!$A$3:CQ$99,95,FALSE())-VLOOKUP($A74,'Import Peak Change'!$A$106:CQ$202,95,FALSE())))</f>
        <v>0</v>
      </c>
      <c r="CR74" s="193" t="n">
        <f aca="false">IF(ISERROR(VLOOKUP($A74,'Import Peak'!$A$3:CR$99,96,FALSE())-VLOOKUP($A74,'Import Peak Change'!$A$106:CR$202,96,FALSE())),0,(VLOOKUP($A74,'Import Peak'!$A$3:CR$99,96,FALSE())-VLOOKUP($A74,'Import Peak Change'!$A$106:CR$202,96,FALSE())))</f>
        <v>0</v>
      </c>
      <c r="CS74" s="193" t="n">
        <f aca="false">IF(ISERROR(VLOOKUP($A74,'Import Peak'!$A$3:CS$99,97,FALSE())-VLOOKUP($A74,'Import Peak Change'!$A$106:CS$202,97,FALSE())),0,(VLOOKUP($A74,'Import Peak'!$A$3:CS$99,97,FALSE())-VLOOKUP($A74,'Import Peak Change'!$A$106:CS$202,97,FALSE())))</f>
        <v>0</v>
      </c>
      <c r="CT74" s="193" t="n">
        <f aca="false">IF(ISERROR(VLOOKUP($A74,'Import Peak'!$A$3:CT$99,98,FALSE())-VLOOKUP($A74,'Import Peak Change'!$A$106:CT$202,98,FALSE())),0,(VLOOKUP($A74,'Import Peak'!$A$3:CT$99,98,FALSE())-VLOOKUP($A74,'Import Peak Change'!$A$106:CT$202,98,FALSE())))</f>
        <v>0</v>
      </c>
      <c r="CU74" s="193" t="n">
        <f aca="false">IF(ISERROR(VLOOKUP($A74,'Import Peak'!$A$3:CU$99,99,FALSE())-VLOOKUP($A74,'Import Peak Change'!$A$106:CU$202,99,FALSE())),0,(VLOOKUP($A74,'Import Peak'!$A$3:CU$99,99,FALSE())-VLOOKUP($A74,'Import Peak Change'!$A$106:CU$202,99,FALSE())))</f>
        <v>0</v>
      </c>
      <c r="CV74" s="193" t="n">
        <f aca="false">IF(ISERROR(VLOOKUP($A74,'Import Peak'!$A$3:CV$99,100,FALSE())-VLOOKUP($A74,'Import Peak Change'!$A$106:CV$202,100,FALSE())),0,(VLOOKUP($A74,'Import Peak'!$A$3:CV$99,100,FALSE())-VLOOKUP($A74,'Import Peak Change'!$A$106:CV$202,100,FALSE())))</f>
        <v>0</v>
      </c>
      <c r="CW74" s="193" t="n">
        <f aca="false">IF(ISERROR(VLOOKUP($A74,'Import Peak'!$A$3:CW$99,101,FALSE())-VLOOKUP($A74,'Import Peak Change'!$A$106:CW$202,101,FALSE())),0,(VLOOKUP($A74,'Import Peak'!$A$3:CW$99,101,FALSE())-VLOOKUP($A74,'Import Peak Change'!$A$106:CW$202,101,FALSE())))</f>
        <v>0</v>
      </c>
      <c r="CX74" s="193" t="n">
        <f aca="false">IF(ISERROR(VLOOKUP($A74,'Import Peak'!$A$3:CX$99,102,FALSE())-VLOOKUP($A74,'Import Peak Change'!$A$106:CX$202,102,FALSE())),0,(VLOOKUP($A74,'Import Peak'!$A$3:CX$99,102,FALSE())-VLOOKUP($A74,'Import Peak Change'!$A$106:CX$202,102,FALSE())))</f>
        <v>0</v>
      </c>
      <c r="CY74" s="193" t="n">
        <f aca="false">IF(ISERROR(VLOOKUP($A74,'Import Peak'!$A$3:CY$99,103,FALSE())-VLOOKUP($A74,'Import Peak Change'!$A$106:CY$202,103,FALSE())),0,(VLOOKUP($A74,'Import Peak'!$A$3:CY$99,103,FALSE())-VLOOKUP($A74,'Import Peak Change'!$A$106:CY$202,103,FALSE())))</f>
        <v>0</v>
      </c>
      <c r="CZ74" s="193" t="n">
        <f aca="false">IF(ISERROR(VLOOKUP($A74,'Import Peak'!$A$3:CZ$99,104,FALSE())-VLOOKUP($A74,'Import Peak Change'!$A$106:CZ$202,104,FALSE())),0,(VLOOKUP($A74,'Import Peak'!$A$3:CZ$99,104,FALSE())-VLOOKUP($A74,'Import Peak Change'!$A$106:CZ$202,104,FALSE())))</f>
        <v>0</v>
      </c>
      <c r="DA74" s="193" t="n">
        <f aca="false">IF(ISERROR(VLOOKUP($A74,'Import Peak'!$A$3:DA$99,105,FALSE())-VLOOKUP($A74,'Import Peak Change'!$A$106:DA$202,105,FALSE())),0,(VLOOKUP($A74,'Import Peak'!$A$3:DA$99,105,FALSE())-VLOOKUP($A74,'Import Peak Change'!$A$106:DA$202,105,FALSE())))</f>
        <v>0</v>
      </c>
      <c r="DB74" s="193" t="n">
        <f aca="false">IF(ISERROR(VLOOKUP($A74,'Import Peak'!$A$3:DB$99,106,FALSE())-VLOOKUP($A74,'Import Peak Change'!$A$106:DB$202,106,FALSE())),0,(VLOOKUP($A74,'Import Peak'!$A$3:DB$99,106,FALSE())-VLOOKUP($A74,'Import Peak Change'!$A$106:DB$202,106,FALSE())))</f>
        <v>0</v>
      </c>
      <c r="DC74" s="193" t="n">
        <f aca="false">IF(ISERROR(VLOOKUP($A74,'Import Peak'!$A$3:DC$99,107,FALSE())-VLOOKUP($A74,'Import Peak Change'!$A$106:DC$202,107,FALSE())),0,(VLOOKUP($A74,'Import Peak'!$A$3:DC$99,107,FALSE())-VLOOKUP($A74,'Import Peak Change'!$A$106:DC$202,107,FALSE())))</f>
        <v>0</v>
      </c>
      <c r="DD74" s="193" t="n">
        <f aca="false">IF(ISERROR(VLOOKUP($A74,'Import Peak'!$A$3:DD$99,108,FALSE())-VLOOKUP($A74,'Import Peak Change'!$A$106:DD$202,108,FALSE())),0,(VLOOKUP($A74,'Import Peak'!$A$3:DD$99,108,FALSE())-VLOOKUP($A74,'Import Peak Change'!$A$106:DD$202,108,FALSE())))</f>
        <v>0</v>
      </c>
      <c r="DE74" s="193" t="n">
        <f aca="false">IF(ISERROR(VLOOKUP($A74,'Import Peak'!$A$3:DE$99,109,FALSE())-VLOOKUP($A74,'Import Peak Change'!$A$106:DE$202,109,FALSE())),0,(VLOOKUP($A74,'Import Peak'!$A$3:DE$99,109,FALSE())-VLOOKUP($A74,'Import Peak Change'!$A$106:DE$202,109,FALSE())))</f>
        <v>0</v>
      </c>
      <c r="DF74" s="193" t="n">
        <f aca="false">IF(ISERROR(VLOOKUP($A74,'Import Peak'!$A$3:DF$99,110,FALSE())-VLOOKUP($A74,'Import Peak Change'!$A$106:DF$202,110,FALSE())),0,(VLOOKUP($A74,'Import Peak'!$A$3:DF$99,110,FALSE())-VLOOKUP($A74,'Import Peak Change'!$A$106:DF$202,110,FALSE())))</f>
        <v>0</v>
      </c>
      <c r="DG74" s="193" t="n">
        <f aca="false">IF(ISERROR(VLOOKUP($A74,'Import Peak'!$A$3:DG$99,111,FALSE())-VLOOKUP($A74,'Import Peak Change'!$A$106:DG$202,111,FALSE())),0,(VLOOKUP($A74,'Import Peak'!$A$3:DG$99,111,FALSE())-VLOOKUP($A74,'Import Peak Change'!$A$106:DG$202,111,FALSE())))</f>
        <v>0</v>
      </c>
      <c r="DH74" s="193" t="n">
        <f aca="false">IF(ISERROR(VLOOKUP($A74,'Import Peak'!$A$3:DH$99,112,FALSE())-VLOOKUP($A74,'Import Peak Change'!$A$106:DH$202,112,FALSE())),0,(VLOOKUP($A74,'Import Peak'!$A$3:DH$99,112,FALSE())-VLOOKUP($A74,'Import Peak Change'!$A$106:DH$202,112,FALSE())))</f>
        <v>0</v>
      </c>
      <c r="DI74" s="193" t="n">
        <f aca="false">IF(ISERROR(VLOOKUP($A74,'Import Peak'!$A$3:DI$99,113,FALSE())-VLOOKUP($A74,'Import Peak Change'!$A$106:DI$202,113,FALSE())),0,(VLOOKUP($A74,'Import Peak'!$A$3:DI$99,113,FALSE())-VLOOKUP($A74,'Import Peak Change'!$A$106:DI$202,113,FALSE())))</f>
        <v>0</v>
      </c>
      <c r="DJ74" s="193" t="n">
        <f aca="false">IF(ISERROR(VLOOKUP($A74,'Import Peak'!$A$3:DJ$99,114,FALSE())-VLOOKUP($A74,'Import Peak Change'!$A$106:DJ$202,114,FALSE())),0,(VLOOKUP($A74,'Import Peak'!$A$3:DJ$99,114,FALSE())-VLOOKUP($A74,'Import Peak Change'!$A$106:DJ$202,114,FALSE())))</f>
        <v>0</v>
      </c>
      <c r="DK74" s="193" t="n">
        <f aca="false">IF(ISERROR(VLOOKUP($A74,'Import Peak'!$A$3:DK$99,115,FALSE())-VLOOKUP($A74,'Import Peak Change'!$A$106:DK$202,115,FALSE())),0,(VLOOKUP($A74,'Import Peak'!$A$3:DK$99,115,FALSE())-VLOOKUP($A74,'Import Peak Change'!$A$106:DK$202,115,FALSE())))</f>
        <v>0</v>
      </c>
      <c r="DL74" s="193" t="n">
        <f aca="false">IF(ISERROR(VLOOKUP($A74,'Import Peak'!$A$3:DL$99,116,FALSE())-VLOOKUP($A74,'Import Peak Change'!$A$106:DL$202,116,FALSE())),0,(VLOOKUP($A74,'Import Peak'!$A$3:DL$99,116,FALSE())-VLOOKUP($A74,'Import Peak Change'!$A$106:DL$202,116,FALSE())))</f>
        <v>0</v>
      </c>
      <c r="DM74" s="193" t="n">
        <f aca="false">IF(ISERROR(VLOOKUP($A74,'Import Peak'!$A$3:DM$99,117,FALSE())-VLOOKUP($A74,'Import Peak Change'!$A$106:DM$202,117,FALSE())),0,(VLOOKUP($A74,'Import Peak'!$A$3:DM$99,117,FALSE())-VLOOKUP($A74,'Import Peak Change'!$A$106:DM$202,117,FALSE())))</f>
        <v>0</v>
      </c>
      <c r="DN74" s="193" t="n">
        <f aca="false">IF(ISERROR(VLOOKUP($A74,'Import Peak'!$A$3:DN$99,118,FALSE())-VLOOKUP($A74,'Import Peak Change'!$A$106:DN$202,118,FALSE())),0,(VLOOKUP($A74,'Import Peak'!$A$3:DN$99,118,FALSE())-VLOOKUP($A74,'Import Peak Change'!$A$106:DN$202,118,FALSE())))</f>
        <v>0</v>
      </c>
      <c r="DO74" s="193" t="n">
        <f aca="false">IF(ISERROR(VLOOKUP($A74,'Import Peak'!$A$3:DO$99,119,FALSE())-VLOOKUP($A74,'Import Peak Change'!$A$106:DO$202,119,FALSE())),0,(VLOOKUP($A74,'Import Peak'!$A$3:DO$99,119,FALSE())-VLOOKUP($A74,'Import Peak Change'!$A$106:DO$202,119,FALSE())))</f>
        <v>0</v>
      </c>
      <c r="DP74" s="193" t="n">
        <f aca="false">IF(ISERROR(VLOOKUP($A74,'Import Peak'!$A$3:DP$99,120,FALSE())-VLOOKUP($A74,'Import Peak Change'!$A$106:DP$202,120,FALSE())),0,(VLOOKUP($A74,'Import Peak'!$A$3:DP$99,120,FALSE())-VLOOKUP($A74,'Import Peak Change'!$A$106:DP$202,120,FALSE())))</f>
        <v>0</v>
      </c>
      <c r="DQ74" s="193" t="n">
        <f aca="false">IF(ISERROR(VLOOKUP($A74,'Import Peak'!$A$3:DQ$99,121,FALSE())-VLOOKUP($A74,'Import Peak Change'!$A$106:DQ$202,121,FALSE())),0,(VLOOKUP($A74,'Import Peak'!$A$3:DQ$99,121,FALSE())-VLOOKUP($A74,'Import Peak Change'!$A$106:DQ$202,121,FALSE())))</f>
        <v>0</v>
      </c>
      <c r="DR74" s="193" t="n">
        <f aca="false">IF(ISERROR(VLOOKUP($A74,'Import Peak'!$A$3:DR$99,122,FALSE())-VLOOKUP($A74,'Import Peak Change'!$A$106:DR$202,122,FALSE())),0,(VLOOKUP($A74,'Import Peak'!$A$3:DR$99,122,FALSE())-VLOOKUP($A74,'Import Peak Change'!$A$106:DR$202,122,FALSE())))</f>
        <v>0</v>
      </c>
      <c r="DS74" s="193" t="n">
        <f aca="false">IF(ISERROR(VLOOKUP($A74,'Import Peak'!$A$3:DS$99,123,FALSE())-VLOOKUP($A74,'Import Peak Change'!$A$106:DS$202,123,FALSE())),0,(VLOOKUP($A74,'Import Peak'!$A$3:DS$99,123,FALSE())-VLOOKUP($A74,'Import Peak Change'!$A$106:DS$202,123,FALSE())))</f>
        <v>0</v>
      </c>
      <c r="DT74" s="193" t="n">
        <f aca="false">IF(ISERROR(VLOOKUP($A74,'Import Peak'!$A$3:DT$99,124,FALSE())-VLOOKUP($A74,'Import Peak Change'!$A$106:DT$202,124,FALSE())),0,(VLOOKUP($A74,'Import Peak'!$A$3:DT$99,124,FALSE())-VLOOKUP($A74,'Import Peak Change'!$A$106:DT$202,124,FALSE())))</f>
        <v>0</v>
      </c>
      <c r="DU74" s="193" t="n">
        <f aca="false">IF(ISERROR(VLOOKUP($A74,'Import Peak'!$A$3:DU$99,125,FALSE())-VLOOKUP($A74,'Import Peak Change'!$A$106:DU$202,125,FALSE())),0,(VLOOKUP($A74,'Import Peak'!$A$3:DU$99,125,FALSE())-VLOOKUP($A74,'Import Peak Change'!$A$106:DU$202,125,FALSE())))</f>
        <v>0</v>
      </c>
      <c r="DV74" s="193" t="n">
        <f aca="false">IF(ISERROR(VLOOKUP($A74,'Import Peak'!$A$3:DV$99,126,FALSE())-VLOOKUP($A74,'Import Peak Change'!$A$106:DV$202,126,FALSE())),0,(VLOOKUP($A74,'Import Peak'!$A$3:DV$99,126,FALSE())-VLOOKUP($A74,'Import Peak Change'!$A$106:DV$202,126,FALSE())))</f>
        <v>0</v>
      </c>
      <c r="DW74" s="193" t="n">
        <f aca="false">IF(ISERROR(VLOOKUP($A74,'Import Peak'!$A$3:DW$99,127,FALSE())-VLOOKUP($A74,'Import Peak Change'!$A$106:DW$202,127,FALSE())),0,(VLOOKUP($A74,'Import Peak'!$A$3:DW$99,127,FALSE())-VLOOKUP($A74,'Import Peak Change'!$A$106:DW$202,127,FALSE())))</f>
        <v>0</v>
      </c>
      <c r="DX74" s="193" t="n">
        <f aca="false">IF(ISERROR(VLOOKUP($A74,'Import Peak'!$A$3:DX$99,128,FALSE())-VLOOKUP($A74,'Import Peak Change'!$A$106:DX$202,128,FALSE())),0,(VLOOKUP($A74,'Import Peak'!$A$3:DX$99,128,FALSE())-VLOOKUP($A74,'Import Peak Change'!$A$106:DX$202,128,FALSE())))</f>
        <v>0</v>
      </c>
      <c r="DY74" s="193" t="n">
        <f aca="false">IF(ISERROR(VLOOKUP($A74,'Import Peak'!$A$3:DY$99,129,FALSE())-VLOOKUP($A74,'Import Peak Change'!$A$106:DY$202,129,FALSE())),0,(VLOOKUP($A74,'Import Peak'!$A$3:DY$99,129,FALSE())-VLOOKUP($A74,'Import Peak Change'!$A$106:DY$202,129,FALSE())))</f>
        <v>0</v>
      </c>
      <c r="DZ74" s="193" t="n">
        <f aca="false">IF(ISERROR(VLOOKUP($A74,'Import Peak'!$A$3:DZ$99,130,FALSE())-VLOOKUP($A74,'Import Peak Change'!$A$106:DZ$202,130,FALSE())),0,(VLOOKUP($A74,'Import Peak'!$A$3:DZ$99,130,FALSE())-VLOOKUP($A74,'Import Peak Change'!$A$106:DZ$202,130,FALSE())))</f>
        <v>0</v>
      </c>
      <c r="EA74" s="193" t="n">
        <f aca="false">IF(ISERROR(VLOOKUP($A74,'Import Peak'!$A$3:EA$99,131,FALSE())-VLOOKUP($A74,'Import Peak Change'!$A$106:EA$202,131,FALSE())),0,(VLOOKUP($A74,'Import Peak'!$A$3:EA$99,131,FALSE())-VLOOKUP($A74,'Import Peak Change'!$A$106:EA$202,131,FALSE())))</f>
        <v>0</v>
      </c>
      <c r="EB74" s="193" t="n">
        <f aca="false">IF(ISERROR(VLOOKUP($A74,'Import Peak'!$A$3:EB$99,132,FALSE())-VLOOKUP($A74,'Import Peak Change'!$A$106:EB$202,132,FALSE())),0,(VLOOKUP($A74,'Import Peak'!$A$3:EB$99,132,FALSE())-VLOOKUP($A74,'Import Peak Change'!$A$106:EB$202,132,FALSE())))</f>
        <v>0</v>
      </c>
      <c r="EC74" s="193" t="n">
        <f aca="false">IF(ISERROR(VLOOKUP($A74,'Import Peak'!$A$3:EC$99,133,FALSE())-VLOOKUP($A74,'Import Peak Change'!$A$106:EC$202,133,FALSE())),0,(VLOOKUP($A74,'Import Peak'!$A$3:EC$99,133,FALSE())-VLOOKUP($A74,'Import Peak Change'!$A$106:EC$202,133,FALSE())))</f>
        <v>0</v>
      </c>
      <c r="ED74" s="193" t="n">
        <f aca="false">IF(ISERROR(VLOOKUP($A74,'Import Peak'!$A$3:ED$99,134,FALSE())-VLOOKUP($A74,'Import Peak Change'!$A$106:ED$202,134,FALSE())),0,(VLOOKUP($A74,'Import Peak'!$A$3:ED$99,134,FALSE())-VLOOKUP($A74,'Import Peak Change'!$A$106:ED$202,134,FALSE())))</f>
        <v>0</v>
      </c>
      <c r="EE74" s="193" t="n">
        <f aca="false">IF(ISERROR(VLOOKUP($A74,'Import Peak'!$A$3:EE$99,135,FALSE())-VLOOKUP($A74,'Import Peak Change'!$A$106:EE$202,135,FALSE())),0,(VLOOKUP($A74,'Import Peak'!$A$3:EE$99,135,FALSE())-VLOOKUP($A74,'Import Peak Change'!$A$106:EE$202,135,FALSE())))</f>
        <v>0</v>
      </c>
      <c r="EF74" s="193" t="n">
        <f aca="false">IF(ISERROR(VLOOKUP($A74,'Import Peak'!$A$3:EF$99,136,FALSE())-VLOOKUP($A74,'Import Peak Change'!$A$106:EF$202,136,FALSE())),0,(VLOOKUP($A74,'Import Peak'!$A$3:EF$99,136,FALSE())-VLOOKUP($A74,'Import Peak Change'!$A$106:EF$202,136,FALSE())))</f>
        <v>0</v>
      </c>
      <c r="EG74" s="193" t="n">
        <f aca="false">IF(ISERROR(VLOOKUP($A74,'Import Peak'!$A$3:EG$99,137,FALSE())-VLOOKUP($A74,'Import Peak Change'!$A$106:EG$202,137,FALSE())),0,(VLOOKUP($A74,'Import Peak'!$A$3:EG$99,137,FALSE())-VLOOKUP($A74,'Import Peak Change'!$A$106:EG$202,137,FALSE())))</f>
        <v>0</v>
      </c>
      <c r="EH74" s="193" t="n">
        <f aca="false">IF(ISERROR(VLOOKUP($A74,'Import Peak'!$A$3:EH$99,138,FALSE())-VLOOKUP($A74,'Import Peak Change'!$A$106:EH$202,138,FALSE())),0,(VLOOKUP($A74,'Import Peak'!$A$3:EH$99,138,FALSE())-VLOOKUP($A74,'Import Peak Change'!$A$106:EH$202,138,FALSE())))</f>
        <v>0</v>
      </c>
      <c r="EI74" s="193" t="n">
        <f aca="false">IF(ISERROR(VLOOKUP($A74,'Import Peak'!$A$3:EI$99,139,FALSE())-VLOOKUP($A74,'Import Peak Change'!$A$106:EI$202,139,FALSE())),0,(VLOOKUP($A74,'Import Peak'!$A$3:EI$99,139,FALSE())-VLOOKUP($A74,'Import Peak Change'!$A$106:EI$202,139,FALSE())))</f>
        <v>0</v>
      </c>
      <c r="EJ74" s="193" t="n">
        <f aca="false">IF(ISERROR(VLOOKUP($A74,'Import Peak'!$A$3:EJ$99,140,FALSE())-VLOOKUP($A74,'Import Peak Change'!$A$106:EJ$202,140,FALSE())),0,(VLOOKUP($A74,'Import Peak'!$A$3:EJ$99,140,FALSE())-VLOOKUP($A74,'Import Peak Change'!$A$106:EJ$202,140,FALSE())))</f>
        <v>0</v>
      </c>
      <c r="EK74" s="193" t="n">
        <f aca="false">IF(ISERROR(VLOOKUP($A74,'Import Peak'!$A$3:EK$99,141,FALSE())-VLOOKUP($A74,'Import Peak Change'!$A$106:EK$202,141,FALSE())),0,(VLOOKUP($A74,'Import Peak'!$A$3:EK$99,141,FALSE())-VLOOKUP($A74,'Import Peak Change'!$A$106:EK$202,141,FALSE())))</f>
        <v>0</v>
      </c>
      <c r="EL74" s="193" t="n">
        <f aca="false">IF(ISERROR(VLOOKUP($A74,'Import Peak'!$A$3:EL$99,142,FALSE())-VLOOKUP($A74,'Import Peak Change'!$A$106:EL$202,142,FALSE())),0,(VLOOKUP($A74,'Import Peak'!$A$3:EL$99,142,FALSE())-VLOOKUP($A74,'Import Peak Change'!$A$106:EL$202,142,FALSE())))</f>
        <v>0</v>
      </c>
      <c r="EM74" s="193" t="n">
        <f aca="false">IF(ISERROR(VLOOKUP($A74,'Import Peak'!$A$3:EM$99,143,FALSE())-VLOOKUP($A74,'Import Peak Change'!$A$106:EM$202,143,FALSE())),0,(VLOOKUP($A74,'Import Peak'!$A$3:EM$99,143,FALSE())-VLOOKUP($A74,'Import Peak Change'!$A$106:EM$202,143,FALSE())))</f>
        <v>0</v>
      </c>
      <c r="EN74" s="193" t="n">
        <f aca="false">IF(ISERROR(VLOOKUP($A74,'Import Peak'!$A$3:EN$99,144,FALSE())-VLOOKUP($A74,'Import Peak Change'!$A$106:EN$202,144,FALSE())),0,(VLOOKUP($A74,'Import Peak'!$A$3:EN$99,144,FALSE())-VLOOKUP($A74,'Import Peak Change'!$A$106:EN$202,144,FALSE())))</f>
        <v>0</v>
      </c>
      <c r="EO74" s="193" t="n">
        <f aca="false">IF(ISERROR(VLOOKUP($A74,'Import Peak'!$A$3:EO$99,145,FALSE())-VLOOKUP($A74,'Import Peak Change'!$A$106:EO$202,145,FALSE())),0,(VLOOKUP($A74,'Import Peak'!$A$3:EO$99,145,FALSE())-VLOOKUP($A74,'Import Peak Change'!$A$106:EO$202,145,FALSE())))</f>
        <v>0</v>
      </c>
      <c r="EP74" s="193" t="n">
        <f aca="false">IF(ISERROR(VLOOKUP($A74,'Import Peak'!$A$3:EP$99,146,FALSE())-VLOOKUP($A74,'Import Peak Change'!$A$106:EP$202,146,FALSE())),0,(VLOOKUP($A74,'Import Peak'!$A$3:EP$99,146,FALSE())-VLOOKUP($A74,'Import Peak Change'!$A$106:EP$202,146,FALSE())))</f>
        <v>0</v>
      </c>
      <c r="EQ74" s="193" t="n">
        <f aca="false">IF(ISERROR(VLOOKUP($A74,'Import Peak'!$A$3:EQ$99,147,FALSE())-VLOOKUP($A74,'Import Peak Change'!$A$106:EQ$202,147,FALSE())),0,(VLOOKUP($A74,'Import Peak'!$A$3:EQ$99,147,FALSE())-VLOOKUP($A74,'Import Peak Change'!$A$106:EQ$202,147,FALSE())))</f>
        <v>0</v>
      </c>
      <c r="ER74" s="193" t="n">
        <f aca="false">IF(ISERROR(VLOOKUP($A74,'Import Peak'!$A$3:ER$99,148,FALSE())-VLOOKUP($A74,'Import Peak Change'!$A$106:ER$202,148,FALSE())),0,(VLOOKUP($A74,'Import Peak'!$A$3:ER$99,148,FALSE())-VLOOKUP($A74,'Import Peak Change'!$A$106:ER$202,148,FALSE())))</f>
        <v>0</v>
      </c>
      <c r="ES74" s="193" t="n">
        <f aca="false">IF(ISERROR(VLOOKUP($A74,'Import Peak'!$A$3:ES$99,149,FALSE())-VLOOKUP($A74,'Import Peak Change'!$A$106:ES$202,149,FALSE())),0,(VLOOKUP($A74,'Import Peak'!$A$3:ES$99,149,FALSE())-VLOOKUP($A74,'Import Peak Change'!$A$106:ES$202,149,FALSE())))</f>
        <v>0</v>
      </c>
      <c r="ET74" s="193" t="n">
        <f aca="false">IF(ISERROR(VLOOKUP($A74,'Import Peak'!$A$3:ET$99,150,FALSE())-VLOOKUP($A74,'Import Peak Change'!$A$106:ET$202,150,FALSE())),0,(VLOOKUP($A74,'Import Peak'!$A$3:ET$99,150,FALSE())-VLOOKUP($A74,'Import Peak Change'!$A$106:ET$202,150,FALSE())))</f>
        <v>0</v>
      </c>
      <c r="EU74" s="193" t="n">
        <f aca="false">IF(ISERROR(VLOOKUP($A74,'Import Peak'!$A$3:EU$99,151,FALSE())-VLOOKUP($A74,'Import Peak Change'!$A$106:EU$202,151,FALSE())),0,(VLOOKUP($A74,'Import Peak'!$A$3:EU$99,151,FALSE())-VLOOKUP($A74,'Import Peak Change'!$A$106:EU$202,151,FALSE())))</f>
        <v>0</v>
      </c>
      <c r="EV74" s="193" t="n">
        <f aca="false">IF(ISERROR(VLOOKUP($A74,'Import Peak'!$A$3:EV$99,152,FALSE())-VLOOKUP($A74,'Import Peak Change'!$A$106:EV$202,152,FALSE())),0,(VLOOKUP($A74,'Import Peak'!$A$3:EV$99,152,FALSE())-VLOOKUP($A74,'Import Peak Change'!$A$106:EV$202,152,FALSE())))</f>
        <v>0</v>
      </c>
      <c r="EW74" s="193" t="n">
        <f aca="false">IF(ISERROR(VLOOKUP($A74,'Import Peak'!$A$3:EW$99,153,FALSE())-VLOOKUP($A74,'Import Peak Change'!$A$106:EW$202,153,FALSE())),0,(VLOOKUP($A74,'Import Peak'!$A$3:EW$99,153,FALSE())-VLOOKUP($A74,'Import Peak Change'!$A$106:EW$202,153,FALSE())))</f>
        <v>0</v>
      </c>
      <c r="EX74" s="193" t="n">
        <f aca="false">IF(ISERROR(VLOOKUP($A74,'Import Peak'!$A$3:EX$99,154,FALSE())-VLOOKUP($A74,'Import Peak Change'!$A$106:EX$202,154,FALSE())),0,(VLOOKUP($A74,'Import Peak'!$A$3:EX$99,154,FALSE())-VLOOKUP($A74,'Import Peak Change'!$A$106:EX$202,154,FALSE())))</f>
        <v>0</v>
      </c>
      <c r="EY74" s="193" t="n">
        <f aca="false">IF(ISERROR(VLOOKUP($A74,'Import Peak'!$A$3:EY$99,155,FALSE())-VLOOKUP($A74,'Import Peak Change'!$A$106:EY$202,155,FALSE())),0,(VLOOKUP($A74,'Import Peak'!$A$3:EY$99,155,FALSE())-VLOOKUP($A74,'Import Peak Change'!$A$106:EY$202,155,FALSE())))</f>
        <v>0</v>
      </c>
      <c r="EZ74" s="193" t="n">
        <f aca="false">IF(ISERROR(VLOOKUP($A74,'Import Peak'!$A$3:EZ$99,156,FALSE())-VLOOKUP($A74,'Import Peak Change'!$A$106:EZ$202,156,FALSE())),0,(VLOOKUP($A74,'Import Peak'!$A$3:EZ$99,156,FALSE())-VLOOKUP($A74,'Import Peak Change'!$A$106:EZ$202,156,FALSE())))</f>
        <v>0</v>
      </c>
      <c r="FA74" s="193" t="n">
        <f aca="false">IF(ISERROR(VLOOKUP($A74,'Import Peak'!$A$3:FA$99,157,FALSE())-VLOOKUP($A74,'Import Peak Change'!$A$106:FA$202,157,FALSE())),0,(VLOOKUP($A74,'Import Peak'!$A$3:FA$99,157,FALSE())-VLOOKUP($A74,'Import Peak Change'!$A$106:FA$202,157,FALSE())))</f>
        <v>0</v>
      </c>
      <c r="FB74" s="193" t="n">
        <f aca="false">IF(ISERROR(VLOOKUP($A74,'Import Peak'!$A$3:FB$99,158,FALSE())-VLOOKUP($A74,'Import Peak Change'!$A$106:FB$202,158,FALSE())),0,(VLOOKUP($A74,'Import Peak'!$A$3:FB$99,158,FALSE())-VLOOKUP($A74,'Import Peak Change'!$A$106:FB$202,158,FALSE())))</f>
        <v>0</v>
      </c>
      <c r="FC74" s="193" t="n">
        <f aca="false">IF(ISERROR(VLOOKUP($A74,'Import Peak'!$A$3:FC$99,159,FALSE())-VLOOKUP($A74,'Import Peak Change'!$A$106:FC$202,159,FALSE())),0,(VLOOKUP($A74,'Import Peak'!$A$3:FC$99,159,FALSE())-VLOOKUP($A74,'Import Peak Change'!$A$106:FC$202,159,FALSE())))</f>
        <v>0</v>
      </c>
      <c r="FD74" s="193" t="n">
        <f aca="false">IF(ISERROR(VLOOKUP($A74,'Import Peak'!$A$3:FD$99,160,FALSE())-VLOOKUP($A74,'Import Peak Change'!$A$106:FD$202,160,FALSE())),0,(VLOOKUP($A74,'Import Peak'!$A$3:FD$99,160,FALSE())-VLOOKUP($A74,'Import Peak Change'!$A$106:FD$202,160,FALSE())))</f>
        <v>0</v>
      </c>
      <c r="FE74" s="193" t="n">
        <f aca="false">IF(ISERROR(VLOOKUP($A74,'Import Peak'!$A$3:FE$99,161,FALSE())-VLOOKUP($A74,'Import Peak Change'!$A$106:FE$202,161,FALSE())),0,(VLOOKUP($A74,'Import Peak'!$A$3:FE$99,161,FALSE())-VLOOKUP($A74,'Import Peak Change'!$A$106:FE$202,161,FALSE())))</f>
        <v>0</v>
      </c>
      <c r="FF74" s="193" t="n">
        <f aca="false">IF(ISERROR(VLOOKUP($A74,'Import Peak'!$A$3:FF$99,162,FALSE())-VLOOKUP($A74,'Import Peak Change'!$A$106:FF$202,162,FALSE())),0,(VLOOKUP($A74,'Import Peak'!$A$3:FF$99,162,FALSE())-VLOOKUP($A74,'Import Peak Change'!$A$106:FF$202,162,FALSE())))</f>
        <v>0</v>
      </c>
      <c r="FG74" s="193" t="n">
        <f aca="false">IF(ISERROR(VLOOKUP($A74,'Import Peak'!$A$3:FG$99,163,FALSE())-VLOOKUP($A74,'Import Peak Change'!$A$106:FG$202,163,FALSE())),0,(VLOOKUP($A74,'Import Peak'!$A$3:FG$99,163,FALSE())-VLOOKUP($A74,'Import Peak Change'!$A$106:FG$202,163,FALSE())))</f>
        <v>0</v>
      </c>
      <c r="FH74" s="193" t="n">
        <f aca="false">IF(ISERROR(VLOOKUP($A74,'Import Peak'!$A$3:FH$99,164,FALSE())-VLOOKUP($A74,'Import Peak Change'!$A$106:FH$202,164,FALSE())),0,(VLOOKUP($A74,'Import Peak'!$A$3:FH$99,164,FALSE())-VLOOKUP($A74,'Import Peak Change'!$A$106:FH$202,164,FALSE())))</f>
        <v>0</v>
      </c>
      <c r="FI74" s="193" t="n">
        <f aca="false">IF(ISERROR(VLOOKUP($A74,'Import Peak'!$A$3:FI$99,165,FALSE())-VLOOKUP($A74,'Import Peak Change'!$A$106:FI$202,165,FALSE())),0,(VLOOKUP($A74,'Import Peak'!$A$3:FI$99,165,FALSE())-VLOOKUP($A74,'Import Peak Change'!$A$106:FI$202,165,FALSE())))</f>
        <v>0</v>
      </c>
      <c r="FJ74" s="193" t="n">
        <f aca="false">IF(ISERROR(VLOOKUP($A74,'Import Peak'!$A$3:FJ$99,166,FALSE())-VLOOKUP($A74,'Import Peak Change'!$A$106:FJ$202,166,FALSE())),0,(VLOOKUP($A74,'Import Peak'!$A$3:FJ$99,166,FALSE())-VLOOKUP($A74,'Import Peak Change'!$A$106:FJ$202,166,FALSE())))</f>
        <v>0</v>
      </c>
      <c r="FK74" s="193" t="n">
        <f aca="false">IF(ISERROR(VLOOKUP($A74,'Import Peak'!$A$3:FK$99,167,FALSE())-VLOOKUP($A74,'Import Peak Change'!$A$106:FK$202,167,FALSE())),0,(VLOOKUP($A74,'Import Peak'!$A$3:FK$99,167,FALSE())-VLOOKUP($A74,'Import Peak Change'!$A$106:FK$202,167,FALSE())))</f>
        <v>0</v>
      </c>
      <c r="FL74" s="193" t="n">
        <f aca="false">IF(ISERROR(VLOOKUP($A74,'Import Peak'!$A$3:FL$99,168,FALSE())-VLOOKUP($A74,'Import Peak Change'!$A$106:FL$202,168,FALSE())),0,(VLOOKUP($A74,'Import Peak'!$A$3:FL$99,168,FALSE())-VLOOKUP($A74,'Import Peak Change'!$A$106:FL$202,168,FALSE())))</f>
        <v>0</v>
      </c>
      <c r="FM74" s="193" t="n">
        <f aca="false">IF(ISERROR(VLOOKUP($A74,'Import Peak'!$A$3:FM$99,169,FALSE())-VLOOKUP($A74,'Import Peak Change'!$A$106:FM$202,169,FALSE())),0,(VLOOKUP($A74,'Import Peak'!$A$3:FM$99,169,FALSE())-VLOOKUP($A74,'Import Peak Change'!$A$106:FM$202,169,FALSE())))</f>
        <v>0</v>
      </c>
      <c r="FN74" s="193" t="n">
        <f aca="false">IF(ISERROR(VLOOKUP($A74,'Import Peak'!$A$3:FN$99,170,FALSE())-VLOOKUP($A74,'Import Peak Change'!$A$106:FN$202,170,FALSE())),0,(VLOOKUP($A74,'Import Peak'!$A$3:FN$99,170,FALSE())-VLOOKUP($A74,'Import Peak Change'!$A$106:FN$202,170,FALSE())))</f>
        <v>0</v>
      </c>
      <c r="FO74" s="193" t="n">
        <f aca="false">IF(ISERROR(VLOOKUP($A74,'Import Peak'!$A$3:FO$99,171,FALSE())-VLOOKUP($A74,'Import Peak Change'!$A$106:FO$202,171,FALSE())),0,(VLOOKUP($A74,'Import Peak'!$A$3:FO$99,171,FALSE())-VLOOKUP($A74,'Import Peak Change'!$A$106:FO$202,171,FALSE())))</f>
        <v>0</v>
      </c>
      <c r="FP74" s="193" t="n">
        <f aca="false">IF(ISERROR(VLOOKUP($A74,'Import Peak'!$A$3:FP$99,172,FALSE())-VLOOKUP($A74,'Import Peak Change'!$A$106:FP$202,172,FALSE())),0,(VLOOKUP($A74,'Import Peak'!$A$3:FP$99,172,FALSE())-VLOOKUP($A74,'Import Peak Change'!$A$106:FP$202,172,FALSE())))</f>
        <v>0</v>
      </c>
      <c r="FQ74" s="193" t="n">
        <f aca="false">IF(ISERROR(VLOOKUP($A74,'Import Peak'!$A$3:FQ$99,173,FALSE())-VLOOKUP($A74,'Import Peak Change'!$A$106:FQ$202,173,FALSE())),0,(VLOOKUP($A74,'Import Peak'!$A$3:FQ$99,173,FALSE())-VLOOKUP($A74,'Import Peak Change'!$A$106:FQ$202,173,FALSE())))</f>
        <v>0</v>
      </c>
      <c r="FR74" s="193" t="n">
        <f aca="false">IF(ISERROR(VLOOKUP($A74,'Import Peak'!$A$3:FR$99,174,FALSE())-VLOOKUP($A74,'Import Peak Change'!$A$106:FR$202,174,FALSE())),0,(VLOOKUP($A74,'Import Peak'!$A$3:FR$99,174,FALSE())-VLOOKUP($A74,'Import Peak Change'!$A$106:FR$202,174,FALSE())))</f>
        <v>0</v>
      </c>
      <c r="FS74" s="193" t="n">
        <f aca="false">IF(ISERROR(VLOOKUP($A74,'Import Peak'!$A$3:FS$99,175,FALSE())-VLOOKUP($A74,'Import Peak Change'!$A$106:FS$202,175,FALSE())),0,(VLOOKUP($A74,'Import Peak'!$A$3:FS$99,175,FALSE())-VLOOKUP($A74,'Import Peak Change'!$A$106:FS$202,175,FALSE())))</f>
        <v>0</v>
      </c>
      <c r="FT74" s="193" t="n">
        <f aca="false">IF(ISERROR(VLOOKUP($A74,'Import Peak'!$A$3:FT$99,176,FALSE())-VLOOKUP($A74,'Import Peak Change'!$A$106:FT$202,176,FALSE())),0,(VLOOKUP($A74,'Import Peak'!$A$3:FT$99,176,FALSE())-VLOOKUP($A74,'Import Peak Change'!$A$106:FT$202,176,FALSE())))</f>
        <v>0</v>
      </c>
      <c r="FU74" s="193" t="n">
        <f aca="false">IF(ISERROR(VLOOKUP($A74,'Import Peak'!$A$3:FU$99,177,FALSE())-VLOOKUP($A74,'Import Peak Change'!$A$106:FU$202,177,FALSE())),0,(VLOOKUP($A74,'Import Peak'!$A$3:FU$99,177,FALSE())-VLOOKUP($A74,'Import Peak Change'!$A$106:FU$202,177,FALSE())))</f>
        <v>0</v>
      </c>
      <c r="FV74" s="193" t="n">
        <f aca="false">IF(ISERROR(VLOOKUP($A74,'Import Peak'!$A$3:FV$99,178,FALSE())-VLOOKUP($A74,'Import Peak Change'!$A$106:FV$202,178,FALSE())),0,(VLOOKUP($A74,'Import Peak'!$A$3:FV$99,178,FALSE())-VLOOKUP($A74,'Import Peak Change'!$A$106:FV$202,178,FALSE())))</f>
        <v>0</v>
      </c>
      <c r="FW74" s="193" t="n">
        <f aca="false">IF(ISERROR(VLOOKUP($A74,'Import Peak'!$A$3:FW$99,179,FALSE())-VLOOKUP($A74,'Import Peak Change'!$A$106:FW$202,179,FALSE())),0,(VLOOKUP($A74,'Import Peak'!$A$3:FW$99,179,FALSE())-VLOOKUP($A74,'Import Peak Change'!$A$106:FW$202,179,FALSE())))</f>
        <v>0</v>
      </c>
      <c r="FX74" s="193" t="n">
        <f aca="false">IF(ISERROR(VLOOKUP($A74,'Import Peak'!$A$3:FX$99,180,FALSE())-VLOOKUP($A74,'Import Peak Change'!$A$106:FX$202,180,FALSE())),0,(VLOOKUP($A74,'Import Peak'!$A$3:FX$99,180,FALSE())-VLOOKUP($A74,'Import Peak Change'!$A$106:FX$202,180,FALSE())))</f>
        <v>0</v>
      </c>
      <c r="FY74" s="193" t="n">
        <f aca="false">IF(ISERROR(VLOOKUP($A74,'Import Peak'!$A$3:FY$99,181,FALSE())-VLOOKUP($A74,'Import Peak Change'!$A$106:FY$202,181,FALSE())),0,(VLOOKUP($A74,'Import Peak'!$A$3:FY$99,181,FALSE())-VLOOKUP($A74,'Import Peak Change'!$A$106:FY$202,181,FALSE())))</f>
        <v>0</v>
      </c>
      <c r="FZ74" s="193" t="n">
        <f aca="false">IF(ISERROR(VLOOKUP($A74,'Import Peak'!$A$3:FZ$99,182,FALSE())-VLOOKUP($A74,'Import Peak Change'!$A$106:FZ$202,182,FALSE())),0,(VLOOKUP($A74,'Import Peak'!$A$3:FZ$99,182,FALSE())-VLOOKUP($A74,'Import Peak Change'!$A$106:FZ$202,182,FALSE())))</f>
        <v>0</v>
      </c>
      <c r="GA74" s="193" t="n">
        <f aca="false">IF(ISERROR(VLOOKUP($A74,'Import Peak'!$A$3:GA$99,183,FALSE())-VLOOKUP($A74,'Import Peak Change'!$A$106:GA$202,183,FALSE())),0,(VLOOKUP($A74,'Import Peak'!$A$3:GA$99,183,FALSE())-VLOOKUP($A74,'Import Peak Change'!$A$106:GA$202,183,FALSE())))</f>
        <v>0</v>
      </c>
      <c r="GB74" s="193" t="n">
        <f aca="false">IF(ISERROR(VLOOKUP($A74,'Import Peak'!$A$3:GB$99,184,FALSE())-VLOOKUP($A74,'Import Peak Change'!$A$106:GB$202,184,FALSE())),0,(VLOOKUP($A74,'Import Peak'!$A$3:GB$99,184,FALSE())-VLOOKUP($A74,'Import Peak Change'!$A$106:GB$202,184,FALSE())))</f>
        <v>0</v>
      </c>
      <c r="GC74" s="193" t="n">
        <f aca="false">IF(ISERROR(VLOOKUP($A74,'Import Peak'!$A$3:GC$99,185,FALSE())-VLOOKUP($A74,'Import Peak Change'!$A$106:GC$202,185,FALSE())),0,(VLOOKUP($A74,'Import Peak'!$A$3:GC$99,185,FALSE())-VLOOKUP($A74,'Import Peak Change'!$A$106:GC$202,185,FALSE())))</f>
        <v>0</v>
      </c>
      <c r="GD74" s="193" t="n">
        <f aca="false">IF(ISERROR(VLOOKUP($A74,'Import Peak'!$A$3:GD$99,186,FALSE())-VLOOKUP($A74,'Import Peak Change'!$A$106:GD$202,186,FALSE())),0,(VLOOKUP($A74,'Import Peak'!$A$3:GD$99,186,FALSE())-VLOOKUP($A74,'Import Peak Change'!$A$106:GD$202,186,FALSE())))</f>
        <v>0</v>
      </c>
      <c r="GE74" s="193" t="n">
        <f aca="false">IF(ISERROR(VLOOKUP($A74,'Import Peak'!$A$3:GE$99,187,FALSE())-VLOOKUP($A74,'Import Peak Change'!$A$106:GE$202,187,FALSE())),0,(VLOOKUP($A74,'Import Peak'!$A$3:GE$99,187,FALSE())-VLOOKUP($A74,'Import Peak Change'!$A$106:GE$202,187,FALSE())))</f>
        <v>0</v>
      </c>
      <c r="GF74" s="193" t="n">
        <f aca="false">IF(ISERROR(VLOOKUP($A74,'Import Peak'!$A$3:GF$99,188,FALSE())-VLOOKUP($A74,'Import Peak Change'!$A$106:GF$202,188,FALSE())),0,(VLOOKUP($A74,'Import Peak'!$A$3:GF$99,188,FALSE())-VLOOKUP($A74,'Import Peak Change'!$A$106:GF$202,188,FALSE())))</f>
        <v>0</v>
      </c>
      <c r="GG74" s="193" t="n">
        <f aca="false">IF(ISERROR(VLOOKUP($A74,'Import Peak'!$A$3:GG$99,189,FALSE())-VLOOKUP($A74,'Import Peak Change'!$A$106:GG$202,189,FALSE())),0,(VLOOKUP($A74,'Import Peak'!$A$3:GG$99,189,FALSE())-VLOOKUP($A74,'Import Peak Change'!$A$106:GG$202,189,FALSE())))</f>
        <v>0</v>
      </c>
      <c r="GH74" s="193" t="n">
        <f aca="false">IF(ISERROR(VLOOKUP($A74,'Import Peak'!$A$3:GH$99,190,FALSE())-VLOOKUP($A74,'Import Peak Change'!$A$106:GH$202,190,FALSE())),0,(VLOOKUP($A74,'Import Peak'!$A$3:GH$99,190,FALSE())-VLOOKUP($A74,'Import Peak Change'!$A$106:GH$202,190,FALSE())))</f>
        <v>0</v>
      </c>
      <c r="GI74" s="193" t="n">
        <f aca="false">IF(ISERROR(VLOOKUP($A74,'Import Peak'!$A$3:GI$99,191,FALSE())-VLOOKUP($A74,'Import Peak Change'!$A$106:GI$202,191,FALSE())),0,(VLOOKUP($A74,'Import Peak'!$A$3:GI$99,191,FALSE())-VLOOKUP($A74,'Import Peak Change'!$A$106:GI$202,191,FALSE())))</f>
        <v>0</v>
      </c>
      <c r="GJ74" s="193" t="n">
        <f aca="false">IF(ISERROR(VLOOKUP($A74,'Import Peak'!$A$3:GJ$99,192,FALSE())-VLOOKUP($A74,'Import Peak Change'!$A$106:GJ$202,192,FALSE())),0,(VLOOKUP($A74,'Import Peak'!$A$3:GJ$99,192,FALSE())-VLOOKUP($A74,'Import Peak Change'!$A$106:GJ$202,192,FALSE())))</f>
        <v>0</v>
      </c>
      <c r="GK74" s="193" t="n">
        <f aca="false">IF(ISERROR(VLOOKUP($A74,'Import Peak'!$A$3:GK$99,193,FALSE())-VLOOKUP($A74,'Import Peak Change'!$A$106:GK$202,193,FALSE())),0,(VLOOKUP($A74,'Import Peak'!$A$3:GK$99,193,FALSE())-VLOOKUP($A74,'Import Peak Change'!$A$106:GK$202,193,FALSE())))</f>
        <v>0</v>
      </c>
      <c r="GL74" s="193" t="n">
        <f aca="false">IF(ISERROR(VLOOKUP($A74,'Import Peak'!$A$3:GL$99,194,FALSE())-VLOOKUP($A74,'Import Peak Change'!$A$106:GL$202,194,FALSE())),0,(VLOOKUP($A74,'Import Peak'!$A$3:GL$99,194,FALSE())-VLOOKUP($A74,'Import Peak Change'!$A$106:GL$202,194,FALSE())))</f>
        <v>0</v>
      </c>
      <c r="GM74" s="193" t="n">
        <f aca="false">IF(ISERROR(VLOOKUP($A74,'Import Peak'!$A$3:GM$99,195,FALSE())-VLOOKUP($A74,'Import Peak Change'!$A$106:GM$202,195,FALSE())),0,(VLOOKUP($A74,'Import Peak'!$A$3:GM$99,195,FALSE())-VLOOKUP($A74,'Import Peak Change'!$A$106:GM$202,195,FALSE())))</f>
        <v>0</v>
      </c>
      <c r="GN74" s="193" t="n">
        <f aca="false">IF(ISERROR(VLOOKUP($A74,'Import Peak'!$A$3:GN$99,196,FALSE())-VLOOKUP($A74,'Import Peak Change'!$A$106:GN$202,196,FALSE())),0,(VLOOKUP($A74,'Import Peak'!$A$3:GN$99,196,FALSE())-VLOOKUP($A74,'Import Peak Change'!$A$106:GN$202,196,FALSE())))</f>
        <v>0</v>
      </c>
      <c r="GO74" s="193" t="n">
        <f aca="false">IF(ISERROR(VLOOKUP($A74,'Import Peak'!$A$3:GO$99,197,FALSE())-VLOOKUP($A74,'Import Peak Change'!$A$106:GO$202,197,FALSE())),0,(VLOOKUP($A74,'Import Peak'!$A$3:GO$99,197,FALSE())-VLOOKUP($A74,'Import Peak Change'!$A$106:GO$202,197,FALSE())))</f>
        <v>0</v>
      </c>
      <c r="GP74" s="193" t="n">
        <f aca="false">IF(ISERROR(VLOOKUP($A74,'Import Peak'!$A$3:GP$99,198,FALSE())-VLOOKUP($A74,'Import Peak Change'!$A$106:GP$202,198,FALSE())),0,(VLOOKUP($A74,'Import Peak'!$A$3:GP$99,198,FALSE())-VLOOKUP($A74,'Import Peak Change'!$A$106:GP$202,198,FALSE())))</f>
        <v>0</v>
      </c>
      <c r="GQ74" s="193" t="n">
        <f aca="false">IF(ISERROR(VLOOKUP($A74,'Import Peak'!$A$3:GQ$99,199,FALSE())-VLOOKUP($A74,'Import Peak Change'!$A$106:GQ$202,199,FALSE())),0,(VLOOKUP($A74,'Import Peak'!$A$3:GQ$99,199,FALSE())-VLOOKUP($A74,'Import Peak Change'!$A$106:GQ$202,199,FALSE())))</f>
        <v>0</v>
      </c>
      <c r="GR74" s="193" t="n">
        <f aca="false">IF(ISERROR(VLOOKUP($A74,'Import Peak'!$A$3:GR$99,200,FALSE())-VLOOKUP($A74,'Import Peak Change'!$A$106:GR$202,200,FALSE())),0,(VLOOKUP($A74,'Import Peak'!$A$3:GR$99,200,FALSE())-VLOOKUP($A74,'Import Peak Change'!$A$106:GR$202,200,FALSE())))</f>
        <v>0</v>
      </c>
      <c r="GS74" s="193" t="n">
        <f aca="false">IF(ISERROR(VLOOKUP($A74,'Import Peak'!$A$3:GS$99,201,FALSE())-VLOOKUP($A74,'Import Peak Change'!$A$106:GS$202,201,FALSE())),0,(VLOOKUP($A74,'Import Peak'!$A$3:GS$99,201,FALSE())-VLOOKUP($A74,'Import Peak Change'!$A$106:GS$202,201,FALSE())))</f>
        <v>0</v>
      </c>
      <c r="GT74" s="193" t="n">
        <f aca="false">IF(ISERROR(VLOOKUP($A74,'Import Peak'!$A$3:GT$99,202,FALSE())-VLOOKUP($A74,'Import Peak Change'!$A$106:GT$202,202,FALSE())),0,(VLOOKUP($A74,'Import Peak'!$A$3:GT$99,202,FALSE())-VLOOKUP($A74,'Import Peak Change'!$A$106:GT$202,202,FALSE())))</f>
        <v>0</v>
      </c>
      <c r="GU74" s="193" t="n">
        <f aca="false">IF(ISERROR(VLOOKUP($A74,'Import Peak'!$A$3:GU$99,203,FALSE())-VLOOKUP($A74,'Import Peak Change'!$A$106:GU$202,203,FALSE())),0,(VLOOKUP($A74,'Import Peak'!$A$3:GU$99,203,FALSE())-VLOOKUP($A74,'Import Peak Change'!$A$106:GU$202,203,FALSE())))</f>
        <v>0</v>
      </c>
      <c r="GV74" s="193" t="n">
        <f aca="false">IF(ISERROR(VLOOKUP($A74,'Import Peak'!$A$3:GV$99,204,FALSE())-VLOOKUP($A74,'Import Peak Change'!$A$106:GV$202,204,FALSE())),0,(VLOOKUP($A74,'Import Peak'!$A$3:GV$99,204,FALSE())-VLOOKUP($A74,'Import Peak Change'!$A$106:GV$202,204,FALSE())))</f>
        <v>0</v>
      </c>
      <c r="GW74" s="193" t="n">
        <f aca="false">IF(ISERROR(VLOOKUP($A74,'Import Peak'!$A$3:GW$99,205,FALSE())-VLOOKUP($A74,'Import Peak Change'!$A$106:GW$202,205,FALSE())),0,(VLOOKUP($A74,'Import Peak'!$A$3:GW$99,205,FALSE())-VLOOKUP($A74,'Import Peak Change'!$A$106:GW$202,205,FALSE())))</f>
        <v>0</v>
      </c>
      <c r="GX74" s="193" t="n">
        <f aca="false">IF(ISERROR(VLOOKUP($A74,'Import Peak'!$A$3:GX$99,206,FALSE())-VLOOKUP($A74,'Import Peak Change'!$A$106:GX$202,206,FALSE())),0,(VLOOKUP($A74,'Import Peak'!$A$3:GX$99,206,FALSE())-VLOOKUP($A74,'Import Peak Change'!$A$106:GX$202,206,FALSE())))</f>
        <v>0</v>
      </c>
      <c r="GY74" s="193" t="n">
        <f aca="false">IF(ISERROR(VLOOKUP($A74,'Import Peak'!$A$3:GY$99,207,FALSE())-VLOOKUP($A74,'Import Peak Change'!$A$106:GY$202,207,FALSE())),0,(VLOOKUP($A74,'Import Peak'!$A$3:GY$99,207,FALSE())-VLOOKUP($A74,'Import Peak Change'!$A$106:GY$202,207,FALSE())))</f>
        <v>0</v>
      </c>
      <c r="GZ74" s="193" t="n">
        <f aca="false">IF(ISERROR(VLOOKUP($A74,'Import Peak'!$A$3:GZ$99,208,FALSE())-VLOOKUP($A74,'Import Peak Change'!$A$106:GZ$202,208,FALSE())),0,(VLOOKUP($A74,'Import Peak'!$A$3:GZ$99,208,FALSE())-VLOOKUP($A74,'Import Peak Change'!$A$106:GZ$202,208,FALSE())))</f>
        <v>0</v>
      </c>
      <c r="HA74" s="193" t="n">
        <f aca="false">IF(ISERROR(VLOOKUP($A74,'Import Peak'!$A$3:HA$99,209,FALSE())-VLOOKUP($A74,'Import Peak Change'!$A$106:HA$202,209,FALSE())),0,(VLOOKUP($A74,'Import Peak'!$A$3:HA$99,209,FALSE())-VLOOKUP($A74,'Import Peak Change'!$A$106:HA$202,209,FALSE())))</f>
        <v>0</v>
      </c>
      <c r="HB74" s="193" t="n">
        <f aca="false">IF(ISERROR(VLOOKUP($A74,'Import Peak'!$A$3:HB$99,210,FALSE())-VLOOKUP($A74,'Import Peak Change'!$A$106:HB$202,210,FALSE())),0,(VLOOKUP($A74,'Import Peak'!$A$3:HB$99,210,FALSE())-VLOOKUP($A74,'Import Peak Change'!$A$106:HB$202,210,FALSE())))</f>
        <v>0</v>
      </c>
      <c r="HC74" s="193" t="n">
        <f aca="false">IF(ISERROR(VLOOKUP($A74,'Import Peak'!$A$3:HC$99,211,FALSE())-VLOOKUP($A74,'Import Peak Change'!$A$106:HC$202,211,FALSE())),0,(VLOOKUP($A74,'Import Peak'!$A$3:HC$99,211,FALSE())-VLOOKUP($A74,'Import Peak Change'!$A$106:HC$202,211,FALSE())))</f>
        <v>0</v>
      </c>
      <c r="HD74" s="193" t="n">
        <f aca="false">IF(ISERROR(VLOOKUP($A74,'Import Peak'!$A$3:HD$99,212,FALSE())-VLOOKUP($A74,'Import Peak Change'!$A$106:HD$202,212,FALSE())),0,(VLOOKUP($A74,'Import Peak'!$A$3:HD$99,212,FALSE())-VLOOKUP($A74,'Import Peak Change'!$A$106:HD$202,212,FALSE())))</f>
        <v>0</v>
      </c>
      <c r="HE74" s="193" t="n">
        <f aca="false">IF(ISERROR(VLOOKUP($A74,'Import Peak'!$A$3:HE$99,213,FALSE())-VLOOKUP($A74,'Import Peak Change'!$A$106:HE$202,213,FALSE())),0,(VLOOKUP($A74,'Import Peak'!$A$3:HE$99,213,FALSE())-VLOOKUP($A74,'Import Peak Change'!$A$106:HE$202,213,FALSE())))</f>
        <v>0</v>
      </c>
      <c r="HF74" s="193" t="n">
        <f aca="false">IF(ISERROR(VLOOKUP($A74,'Import Peak'!$A$3:HF$99,214,FALSE())-VLOOKUP($A74,'Import Peak Change'!$A$106:HF$202,214,FALSE())),0,(VLOOKUP($A74,'Import Peak'!$A$3:HF$99,214,FALSE())-VLOOKUP($A74,'Import Peak Change'!$A$106:HF$202,214,FALSE())))</f>
        <v>0</v>
      </c>
      <c r="HG74" s="193" t="n">
        <f aca="false">IF(ISERROR(VLOOKUP($A74,'Import Peak'!$A$3:HG$99,215,FALSE())-VLOOKUP($A74,'Import Peak Change'!$A$106:HG$202,215,FALSE())),0,(VLOOKUP($A74,'Import Peak'!$A$3:HG$99,215,FALSE())-VLOOKUP($A74,'Import Peak Change'!$A$106:HG$202,215,FALSE())))</f>
        <v>0</v>
      </c>
      <c r="HH74" s="193" t="n">
        <f aca="false">IF(ISERROR(VLOOKUP($A74,'Import Peak'!$A$3:HH$99,216,FALSE())-VLOOKUP($A74,'Import Peak Change'!$A$106:HH$202,216,FALSE())),0,(VLOOKUP($A74,'Import Peak'!$A$3:HH$99,216,FALSE())-VLOOKUP($A74,'Import Peak Change'!$A$106:HH$202,216,FALSE())))</f>
        <v>0</v>
      </c>
      <c r="HI74" s="193" t="n">
        <f aca="false">IF(ISERROR(VLOOKUP($A74,'Import Peak'!$A$3:HI$99,217,FALSE())-VLOOKUP($A74,'Import Peak Change'!$A$106:HI$202,217,FALSE())),0,(VLOOKUP($A74,'Import Peak'!$A$3:HI$99,217,FALSE())-VLOOKUP($A74,'Import Peak Change'!$A$106:HI$202,217,FALSE())))</f>
        <v>0</v>
      </c>
      <c r="HJ74" s="193" t="n">
        <f aca="false">IF(ISERROR(VLOOKUP($A74,'Import Peak'!$A$3:HJ$99,218,FALSE())-VLOOKUP($A74,'Import Peak Change'!$A$106:HJ$202,218,FALSE())),0,(VLOOKUP($A74,'Import Peak'!$A$3:HJ$99,218,FALSE())-VLOOKUP($A74,'Import Peak Change'!$A$106:HJ$202,218,FALSE())))</f>
        <v>0</v>
      </c>
      <c r="HK74" s="193" t="n">
        <f aca="false">IF(ISERROR(VLOOKUP($A74,'Import Peak'!$A$3:HK$99,219,FALSE())-VLOOKUP($A74,'Import Peak Change'!$A$106:HK$202,219,FALSE())),0,(VLOOKUP($A74,'Import Peak'!$A$3:HK$99,219,FALSE())-VLOOKUP($A74,'Import Peak Change'!$A$106:HK$202,219,FALSE())))</f>
        <v>0</v>
      </c>
      <c r="HL74" s="193" t="n">
        <f aca="false">IF(ISERROR(VLOOKUP($A74,'Import Peak'!$A$3:HL$99,220,FALSE())-VLOOKUP($A74,'Import Peak Change'!$A$106:HL$202,220,FALSE())),0,(VLOOKUP($A74,'Import Peak'!$A$3:HL$99,220,FALSE())-VLOOKUP($A74,'Import Peak Change'!$A$106:HL$202,220,FALSE())))</f>
        <v>0</v>
      </c>
      <c r="HM74" s="193" t="n">
        <f aca="false">IF(ISERROR(VLOOKUP($A74,'Import Peak'!$A$3:HM$99,221,FALSE())-VLOOKUP($A74,'Import Peak Change'!$A$106:HM$202,221,FALSE())),0,(VLOOKUP($A74,'Import Peak'!$A$3:HM$99,221,FALSE())-VLOOKUP($A74,'Import Peak Change'!$A$106:HM$202,221,FALSE())))</f>
        <v>0</v>
      </c>
      <c r="HN74" s="193" t="n">
        <f aca="false">IF(ISERROR(VLOOKUP($A74,'Import Peak'!$A$3:HN$99,222,FALSE())-VLOOKUP($A74,'Import Peak Change'!$A$106:HN$202,222,FALSE())),0,(VLOOKUP($A74,'Import Peak'!$A$3:HN$99,222,FALSE())-VLOOKUP($A74,'Import Peak Change'!$A$106:HN$202,222,FALSE())))</f>
        <v>0</v>
      </c>
      <c r="HO74" s="193" t="n">
        <f aca="false">IF(ISERROR(VLOOKUP($A74,'Import Peak'!$A$3:HO$99,223,FALSE())-VLOOKUP($A74,'Import Peak Change'!$A$106:HO$202,223,FALSE())),0,(VLOOKUP($A74,'Import Peak'!$A$3:HO$99,223,FALSE())-VLOOKUP($A74,'Import Peak Change'!$A$106:HO$202,223,FALSE())))</f>
        <v>0</v>
      </c>
      <c r="HP74" s="193" t="n">
        <f aca="false">IF(ISERROR(VLOOKUP($A74,'Import Peak'!$A$3:HP$99,224,FALSE())-VLOOKUP($A74,'Import Peak Change'!$A$106:HP$202,224,FALSE())),0,(VLOOKUP($A74,'Import Peak'!$A$3:HP$99,224,FALSE())-VLOOKUP($A74,'Import Peak Change'!$A$106:HP$202,224,FALSE())))</f>
        <v>0</v>
      </c>
      <c r="HQ74" s="193" t="n">
        <f aca="false">IF(ISERROR(VLOOKUP($A74,'Import Peak'!$A$3:HQ$99,225,FALSE())-VLOOKUP($A74,'Import Peak Change'!$A$106:HQ$202,225,FALSE())),0,(VLOOKUP($A74,'Import Peak'!$A$3:HQ$99,225,FALSE())-VLOOKUP($A74,'Import Peak Change'!$A$106:HQ$202,225,FALSE())))</f>
        <v>0</v>
      </c>
      <c r="HR74" s="193" t="n">
        <f aca="false">IF(ISERROR(VLOOKUP($A74,'Import Peak'!$A$3:HR$99,226,FALSE())-VLOOKUP($A74,'Import Peak Change'!$A$106:HR$202,226,FALSE())),0,(VLOOKUP($A74,'Import Peak'!$A$3:HR$99,226,FALSE())-VLOOKUP($A74,'Import Peak Change'!$A$106:HR$202,226,FALSE())))</f>
        <v>0</v>
      </c>
      <c r="HS74" s="193" t="n">
        <f aca="false">IF(ISERROR(VLOOKUP($A74,'Import Peak'!$A$3:HS$99,227,FALSE())-VLOOKUP($A74,'Import Peak Change'!$A$106:HS$202,227,FALSE())),0,(VLOOKUP($A74,'Import Peak'!$A$3:HS$99,227,FALSE())-VLOOKUP($A74,'Import Peak Change'!$A$106:HS$202,227,FALSE())))</f>
        <v>0</v>
      </c>
      <c r="HT74" s="193" t="n">
        <f aca="false">IF(ISERROR(VLOOKUP($A74,'Import Peak'!$A$3:HT$99,228,FALSE())-VLOOKUP($A74,'Import Peak Change'!$A$106:HT$202,228,FALSE())),0,(VLOOKUP($A74,'Import Peak'!$A$3:HT$99,228,FALSE())-VLOOKUP($A74,'Import Peak Change'!$A$106:HT$202,228,FALSE())))</f>
        <v>0</v>
      </c>
      <c r="HU74" s="193" t="n">
        <f aca="false">IF(ISERROR(VLOOKUP($A74,'Import Peak'!$A$3:HU$99,229,FALSE())-VLOOKUP($A74,'Import Peak Change'!$A$106:HU$202,229,FALSE())),0,(VLOOKUP($A74,'Import Peak'!$A$3:HU$99,229,FALSE())-VLOOKUP($A74,'Import Peak Change'!$A$106:HU$202,229,FALSE())))</f>
        <v>0</v>
      </c>
      <c r="HV74" s="193" t="n">
        <f aca="false">IF(ISERROR(VLOOKUP($A74,'Import Peak'!$A$3:HV$99,230,FALSE())-VLOOKUP($A74,'Import Peak Change'!$A$106:HV$202,230,FALSE())),0,(VLOOKUP($A74,'Import Peak'!$A$3:HV$99,230,FALSE())-VLOOKUP($A74,'Import Peak Change'!$A$106:HV$202,230,FALSE())))</f>
        <v>0</v>
      </c>
      <c r="HW74" s="193" t="n">
        <f aca="false">IF(ISERROR(VLOOKUP($A74,'Import Peak'!$A$3:HW$99,231,FALSE())-VLOOKUP($A74,'Import Peak Change'!$A$106:HW$202,231,FALSE())),0,(VLOOKUP($A74,'Import Peak'!$A$3:HW$99,231,FALSE())-VLOOKUP($A74,'Import Peak Change'!$A$106:HW$202,231,FALSE())))</f>
        <v>0</v>
      </c>
      <c r="HX74" s="193" t="n">
        <f aca="false">IF(ISERROR(VLOOKUP($A74,'Import Peak'!$A$3:HX$99,232,FALSE())-VLOOKUP($A74,'Import Peak Change'!$A$106:HX$202,232,FALSE())),0,(VLOOKUP($A74,'Import Peak'!$A$3:HX$99,232,FALSE())-VLOOKUP($A74,'Import Peak Change'!$A$106:HX$202,232,FALSE())))</f>
        <v>0</v>
      </c>
      <c r="HY74" s="193" t="n">
        <f aca="false">IF(ISERROR(VLOOKUP($A74,'Import Peak'!$A$3:HY$99,233,FALSE())-VLOOKUP($A74,'Import Peak Change'!$A$106:HY$202,233,FALSE())),0,(VLOOKUP($A74,'Import Peak'!$A$3:HY$99,233,FALSE())-VLOOKUP($A74,'Import Peak Change'!$A$106:HY$202,233,FALSE())))</f>
        <v>0</v>
      </c>
      <c r="HZ74" s="193" t="n">
        <f aca="false">IF(ISERROR(VLOOKUP($A74,'Import Peak'!$A$3:HZ$99,234,FALSE())-VLOOKUP($A74,'Import Peak Change'!$A$106:HZ$202,234,FALSE())),0,(VLOOKUP($A74,'Import Peak'!$A$3:HZ$99,234,FALSE())-VLOOKUP($A74,'Import Peak Change'!$A$106:HZ$202,234,FALSE())))</f>
        <v>0</v>
      </c>
      <c r="IA74" s="193" t="n">
        <f aca="false">IF(ISERROR(VLOOKUP($A74,'Import Peak'!$A$3:IA$99,235,FALSE())-VLOOKUP($A74,'Import Peak Change'!$A$106:IA$202,235,FALSE())),0,(VLOOKUP($A74,'Import Peak'!$A$3:IA$99,235,FALSE())-VLOOKUP($A74,'Import Peak Change'!$A$106:IA$202,235,FALSE())))</f>
        <v>0</v>
      </c>
      <c r="IB74" s="193" t="n">
        <f aca="false">IF(ISERROR(VLOOKUP($A74,'Import Peak'!$A$3:IB$99,236,FALSE())-VLOOKUP($A74,'Import Peak Change'!$A$106:IB$202,236,FALSE())),0,(VLOOKUP($A74,'Import Peak'!$A$3:IB$99,236,FALSE())-VLOOKUP($A74,'Import Peak Change'!$A$106:IB$202,236,FALSE())))</f>
        <v>0</v>
      </c>
      <c r="IC74" s="193" t="n">
        <f aca="false">IF(ISERROR(VLOOKUP($A74,'Import Peak'!$A$3:IC$99,237,FALSE())-VLOOKUP($A74,'Import Peak Change'!$A$106:IC$202,237,FALSE())),0,(VLOOKUP($A74,'Import Peak'!$A$3:IC$99,237,FALSE())-VLOOKUP($A74,'Import Peak Change'!$A$106:IC$202,237,FALSE())))</f>
        <v>0</v>
      </c>
      <c r="ID74" s="193" t="n">
        <f aca="false">IF(ISERROR(VLOOKUP($A74,'Import Peak'!$A$3:ID$99,238,FALSE())-VLOOKUP($A74,'Import Peak Change'!$A$106:ID$202,238,FALSE())),0,(VLOOKUP($A74,'Import Peak'!$A$3:ID$99,238,FALSE())-VLOOKUP($A74,'Import Peak Change'!$A$106:ID$202,238,FALSE())))</f>
        <v>0</v>
      </c>
      <c r="IE74" s="193" t="n">
        <f aca="false">IF(ISERROR(VLOOKUP($A74,'Import Peak'!$A$3:IE$99,239,FALSE())-VLOOKUP($A74,'Import Peak Change'!$A$106:IE$202,239,FALSE())),0,(VLOOKUP($A74,'Import Peak'!$A$3:IE$99,239,FALSE())-VLOOKUP($A74,'Import Peak Change'!$A$106:IE$202,239,FALSE())))</f>
        <v>0</v>
      </c>
    </row>
    <row r="75" customFormat="false" ht="12.75" hidden="false" customHeight="false" outlineLevel="0" collapsed="false">
      <c r="A75" s="201" t="str">
        <f aca="false">IF('Import Peak'!A72=0,"",'Import Peak'!A72)</f>
        <v/>
      </c>
      <c r="B75" s="193"/>
      <c r="C75" s="193"/>
      <c r="D75" s="193"/>
      <c r="E75" s="193"/>
      <c r="F75" s="193"/>
      <c r="G75" s="193" t="n">
        <f aca="false">IF(ISERROR(VLOOKUP($A75,'Import Peak'!$A$3:G$99,7,FALSE())-VLOOKUP($A75,'Import Peak Change'!$A$106:G$202,7,FALSE())),0,(VLOOKUP($A75,'Import Peak'!$A$3:G$99,7,FALSE())-VLOOKUP($A75,'Import Peak Change'!$A$106:G$202,7,FALSE())))</f>
        <v>0</v>
      </c>
      <c r="H75" s="193" t="n">
        <f aca="false">IF(ISERROR(VLOOKUP($A75,'Import Peak'!$A$3:H$99,8,FALSE())-VLOOKUP($A75,'Import Peak Change'!$A$106:H$202,8,FALSE())),0,(VLOOKUP($A75,'Import Peak'!$A$3:H$99,8,FALSE())-VLOOKUP($A75,'Import Peak Change'!$A$106:H$202,8,FALSE())))</f>
        <v>0</v>
      </c>
      <c r="I75" s="193" t="n">
        <f aca="false">IF(ISERROR(VLOOKUP($A75,'Import Peak'!$A$3:I$99,9,FALSE())-VLOOKUP($A75,'Import Peak Change'!$A$106:I$202,9,FALSE())),0,(VLOOKUP($A75,'Import Peak'!$A$3:I$99,9,FALSE())-VLOOKUP($A75,'Import Peak Change'!$A$106:I$202,9,FALSE())))</f>
        <v>0</v>
      </c>
      <c r="J75" s="193" t="n">
        <f aca="false">IF(ISERROR(VLOOKUP($A75,'Import Peak'!$A$3:J$99,10,FALSE())-VLOOKUP($A75,'Import Peak Change'!$A$106:J$202,10,FALSE())),0,(VLOOKUP($A75,'Import Peak'!$A$3:J$99,10,FALSE())-VLOOKUP($A75,'Import Peak Change'!$A$106:J$202,10,FALSE())))</f>
        <v>0</v>
      </c>
      <c r="K75" s="193" t="n">
        <f aca="false">IF(ISERROR(VLOOKUP($A75,'Import Peak'!$A$3:K$99,11,FALSE())-VLOOKUP($A75,'Import Peak Change'!$A$106:K$202,11,FALSE())),0,(VLOOKUP($A75,'Import Peak'!$A$3:K$99,11,FALSE())-VLOOKUP($A75,'Import Peak Change'!$A$106:K$202,11,FALSE())))</f>
        <v>0</v>
      </c>
      <c r="L75" s="193" t="n">
        <f aca="false">IF(ISERROR(VLOOKUP($A75,'Import Peak'!$A$3:L$99,12,FALSE())-VLOOKUP($A75,'Import Peak Change'!$A$106:L$202,12,FALSE())),0,(VLOOKUP($A75,'Import Peak'!$A$3:L$99,12,FALSE())-VLOOKUP($A75,'Import Peak Change'!$A$106:L$202,12,FALSE())))</f>
        <v>0</v>
      </c>
      <c r="M75" s="193" t="n">
        <f aca="false">IF(ISERROR(VLOOKUP($A75,'Import Peak'!$A$3:M$99,13,FALSE())-VLOOKUP($A75,'Import Peak Change'!$A$106:M$202,13,FALSE())),0,(VLOOKUP($A75,'Import Peak'!$A$3:M$99,13,FALSE())-VLOOKUP($A75,'Import Peak Change'!$A$106:M$202,13,FALSE())))</f>
        <v>0</v>
      </c>
      <c r="N75" s="193" t="n">
        <f aca="false">IF(ISERROR(VLOOKUP($A75,'Import Peak'!$A$3:N$99,14,FALSE())-VLOOKUP($A75,'Import Peak Change'!$A$106:N$202,14,FALSE())),0,(VLOOKUP($A75,'Import Peak'!$A$3:N$99,14,FALSE())-VLOOKUP($A75,'Import Peak Change'!$A$106:N$202,14,FALSE())))</f>
        <v>0</v>
      </c>
      <c r="O75" s="193" t="n">
        <f aca="false">IF(ISERROR(VLOOKUP($A75,'Import Peak'!$A$3:O$99,15,FALSE())-VLOOKUP($A75,'Import Peak Change'!$A$106:O$202,15,FALSE())),0,(VLOOKUP($A75,'Import Peak'!$A$3:O$99,15,FALSE())-VLOOKUP($A75,'Import Peak Change'!$A$106:O$202,15,FALSE())))</f>
        <v>0</v>
      </c>
      <c r="P75" s="193" t="n">
        <f aca="false">IF(ISERROR(VLOOKUP($A75,'Import Peak'!$A$3:P$99,16,FALSE())-VLOOKUP($A75,'Import Peak Change'!$A$106:P$202,16,FALSE())),0,(VLOOKUP($A75,'Import Peak'!$A$3:P$99,16,FALSE())-VLOOKUP($A75,'Import Peak Change'!$A$106:P$202,16,FALSE())))</f>
        <v>0</v>
      </c>
      <c r="Q75" s="193" t="n">
        <f aca="false">IF(ISERROR(VLOOKUP($A75,'Import Peak'!$A$3:Q$99,17,FALSE())-VLOOKUP($A75,'Import Peak Change'!$A$106:Q$202,17,FALSE())),0,(VLOOKUP($A75,'Import Peak'!$A$3:Q$99,17,FALSE())-VLOOKUP($A75,'Import Peak Change'!$A$106:Q$202,17,FALSE())))</f>
        <v>0</v>
      </c>
      <c r="R75" s="193" t="n">
        <f aca="false">IF(ISERROR(VLOOKUP($A75,'Import Peak'!$A$3:R$99,18,FALSE())-VLOOKUP($A75,'Import Peak Change'!$A$106:R$202,18,FALSE())),0,(VLOOKUP($A75,'Import Peak'!$A$3:R$99,18,FALSE())-VLOOKUP($A75,'Import Peak Change'!$A$106:R$202,18,FALSE())))</f>
        <v>0</v>
      </c>
      <c r="S75" s="193" t="n">
        <f aca="false">IF(ISERROR(VLOOKUP($A75,'Import Peak'!$A$3:S$99,19,FALSE())-VLOOKUP($A75,'Import Peak Change'!$A$106:S$202,19,FALSE())),0,(VLOOKUP($A75,'Import Peak'!$A$3:S$99,19,FALSE())-VLOOKUP($A75,'Import Peak Change'!$A$106:S$202,19,FALSE())))</f>
        <v>0</v>
      </c>
      <c r="T75" s="193" t="n">
        <f aca="false">IF(ISERROR(VLOOKUP($A75,'Import Peak'!$A$3:T$99,20,FALSE())-VLOOKUP($A75,'Import Peak Change'!$A$106:T$202,20,FALSE())),0,(VLOOKUP($A75,'Import Peak'!$A$3:T$99,20,FALSE())-VLOOKUP($A75,'Import Peak Change'!$A$106:T$202,20,FALSE())))</f>
        <v>0</v>
      </c>
      <c r="U75" s="193" t="n">
        <f aca="false">IF(ISERROR(VLOOKUP($A75,'Import Peak'!$A$3:U$99,21,FALSE())-VLOOKUP($A75,'Import Peak Change'!$A$106:U$202,21,FALSE())),0,(VLOOKUP($A75,'Import Peak'!$A$3:U$99,21,FALSE())-VLOOKUP($A75,'Import Peak Change'!$A$106:U$202,21,FALSE())))</f>
        <v>0</v>
      </c>
      <c r="V75" s="193" t="n">
        <f aca="false">IF(ISERROR(VLOOKUP($A75,'Import Peak'!$A$3:V$99,22,FALSE())-VLOOKUP($A75,'Import Peak Change'!$A$106:V$202,22,FALSE())),0,(VLOOKUP($A75,'Import Peak'!$A$3:V$99,22,FALSE())-VLOOKUP($A75,'Import Peak Change'!$A$106:V$202,22,FALSE())))</f>
        <v>0</v>
      </c>
      <c r="W75" s="193" t="n">
        <f aca="false">IF(ISERROR(VLOOKUP($A75,'Import Peak'!$A$3:W$99,23,FALSE())-VLOOKUP($A75,'Import Peak Change'!$A$106:W$202,23,FALSE())),0,(VLOOKUP($A75,'Import Peak'!$A$3:W$99,23,FALSE())-VLOOKUP($A75,'Import Peak Change'!$A$106:W$202,23,FALSE())))</f>
        <v>0</v>
      </c>
      <c r="X75" s="193" t="n">
        <f aca="false">IF(ISERROR(VLOOKUP($A75,'Import Peak'!$A$3:X$99,24,FALSE())-VLOOKUP($A75,'Import Peak Change'!$A$106:X$202,24,FALSE())),0,(VLOOKUP($A75,'Import Peak'!$A$3:X$99,24,FALSE())-VLOOKUP($A75,'Import Peak Change'!$A$106:X$202,24,FALSE())))</f>
        <v>0</v>
      </c>
      <c r="Y75" s="193" t="n">
        <f aca="false">IF(ISERROR(VLOOKUP($A75,'Import Peak'!$A$3:Y$99,25,FALSE())-VLOOKUP($A75,'Import Peak Change'!$A$106:Y$202,25,FALSE())),0,(VLOOKUP($A75,'Import Peak'!$A$3:Y$99,25,FALSE())-VLOOKUP($A75,'Import Peak Change'!$A$106:Y$202,25,FALSE())))</f>
        <v>0</v>
      </c>
      <c r="Z75" s="193" t="n">
        <f aca="false">IF(ISERROR(VLOOKUP($A75,'Import Peak'!$A$3:Z$99,26,FALSE())-VLOOKUP($A75,'Import Peak Change'!$A$106:Z$202,26,FALSE())),0,(VLOOKUP($A75,'Import Peak'!$A$3:Z$99,26,FALSE())-VLOOKUP($A75,'Import Peak Change'!$A$106:Z$202,26,FALSE())))</f>
        <v>0</v>
      </c>
      <c r="AA75" s="193" t="n">
        <f aca="false">IF(ISERROR(VLOOKUP($A75,'Import Peak'!$A$3:AA$99,27,FALSE())-VLOOKUP($A75,'Import Peak Change'!$A$106:AA$202,27,FALSE())),0,(VLOOKUP($A75,'Import Peak'!$A$3:AA$99,27,FALSE())-VLOOKUP($A75,'Import Peak Change'!$A$106:AA$202,27,FALSE())))</f>
        <v>0</v>
      </c>
      <c r="AB75" s="193" t="n">
        <f aca="false">IF(ISERROR(VLOOKUP($A75,'Import Peak'!$A$3:AB$99,28,FALSE())-VLOOKUP($A75,'Import Peak Change'!$A$106:AB$202,28,FALSE())),0,(VLOOKUP($A75,'Import Peak'!$A$3:AB$99,28,FALSE())-VLOOKUP($A75,'Import Peak Change'!$A$106:AB$202,28,FALSE())))</f>
        <v>0</v>
      </c>
      <c r="AC75" s="193" t="n">
        <f aca="false">IF(ISERROR(VLOOKUP($A75,'Import Peak'!$A$3:AC$99,29,FALSE())-VLOOKUP($A75,'Import Peak Change'!$A$106:AC$202,29,FALSE())),0,(VLOOKUP($A75,'Import Peak'!$A$3:AC$99,29,FALSE())-VLOOKUP($A75,'Import Peak Change'!$A$106:AC$202,29,FALSE())))</f>
        <v>0</v>
      </c>
      <c r="AD75" s="193" t="n">
        <f aca="false">IF(ISERROR(VLOOKUP($A75,'Import Peak'!$A$3:AD$99,30,FALSE())-VLOOKUP($A75,'Import Peak Change'!$A$106:AD$202,30,FALSE())),0,(VLOOKUP($A75,'Import Peak'!$A$3:AD$99,30,FALSE())-VLOOKUP($A75,'Import Peak Change'!$A$106:AD$202,30,FALSE())))</f>
        <v>0</v>
      </c>
      <c r="AE75" s="193" t="n">
        <f aca="false">IF(ISERROR(VLOOKUP($A75,'Import Peak'!$A$3:AE$99,31,FALSE())-VLOOKUP($A75,'Import Peak Change'!$A$106:AE$202,31,FALSE())),0,(VLOOKUP($A75,'Import Peak'!$A$3:AE$99,31,FALSE())-VLOOKUP($A75,'Import Peak Change'!$A$106:AE$202,31,FALSE())))</f>
        <v>0</v>
      </c>
      <c r="AF75" s="193" t="n">
        <f aca="false">IF(ISERROR(VLOOKUP($A75,'Import Peak'!$A$3:AF$99,32,FALSE())-VLOOKUP($A75,'Import Peak Change'!$A$106:AF$202,32,FALSE())),0,(VLOOKUP($A75,'Import Peak'!$A$3:AF$99,32,FALSE())-VLOOKUP($A75,'Import Peak Change'!$A$106:AF$202,32,FALSE())))</f>
        <v>0</v>
      </c>
      <c r="AG75" s="193" t="n">
        <f aca="false">IF(ISERROR(VLOOKUP($A75,'Import Peak'!$A$3:AG$99,33,FALSE())-VLOOKUP($A75,'Import Peak Change'!$A$106:AG$202,33,FALSE())),0,(VLOOKUP($A75,'Import Peak'!$A$3:AG$99,33,FALSE())-VLOOKUP($A75,'Import Peak Change'!$A$106:AG$202,33,FALSE())))</f>
        <v>0</v>
      </c>
      <c r="AH75" s="193" t="n">
        <f aca="false">IF(ISERROR(VLOOKUP($A75,'Import Peak'!$A$3:AH$99,34,FALSE())-VLOOKUP($A75,'Import Peak Change'!$A$106:AH$202,34,FALSE())),0,(VLOOKUP($A75,'Import Peak'!$A$3:AH$99,34,FALSE())-VLOOKUP($A75,'Import Peak Change'!$A$106:AH$202,34,FALSE())))</f>
        <v>0</v>
      </c>
      <c r="AI75" s="193" t="n">
        <f aca="false">IF(ISERROR(VLOOKUP($A75,'Import Peak'!$A$3:AI$99,35,FALSE())-VLOOKUP($A75,'Import Peak Change'!$A$106:AI$202,35,FALSE())),0,(VLOOKUP($A75,'Import Peak'!$A$3:AI$99,35,FALSE())-VLOOKUP($A75,'Import Peak Change'!$A$106:AI$202,35,FALSE())))</f>
        <v>0</v>
      </c>
      <c r="AJ75" s="193" t="n">
        <f aca="false">IF(ISERROR(VLOOKUP($A75,'Import Peak'!$A$3:AJ$99,36,FALSE())-VLOOKUP($A75,'Import Peak Change'!$A$106:AJ$202,36,FALSE())),0,(VLOOKUP($A75,'Import Peak'!$A$3:AJ$99,36,FALSE())-VLOOKUP($A75,'Import Peak Change'!$A$106:AJ$202,36,FALSE())))</f>
        <v>0</v>
      </c>
      <c r="AK75" s="193" t="n">
        <f aca="false">IF(ISERROR(VLOOKUP($A75,'Import Peak'!$A$3:AK$99,37,FALSE())-VLOOKUP($A75,'Import Peak Change'!$A$106:AK$202,37,FALSE())),0,(VLOOKUP($A75,'Import Peak'!$A$3:AK$99,37,FALSE())-VLOOKUP($A75,'Import Peak Change'!$A$106:AK$202,37,FALSE())))</f>
        <v>0</v>
      </c>
      <c r="AL75" s="193" t="n">
        <f aca="false">IF(ISERROR(VLOOKUP($A75,'Import Peak'!$A$3:AL$99,38,FALSE())-VLOOKUP($A75,'Import Peak Change'!$A$106:AL$202,38,FALSE())),0,(VLOOKUP($A75,'Import Peak'!$A$3:AL$99,38,FALSE())-VLOOKUP($A75,'Import Peak Change'!$A$106:AL$202,38,FALSE())))</f>
        <v>0</v>
      </c>
      <c r="AM75" s="193" t="n">
        <f aca="false">IF(ISERROR(VLOOKUP($A75,'Import Peak'!$A$3:AM$99,39,FALSE())-VLOOKUP($A75,'Import Peak Change'!$A$106:AM$202,39,FALSE())),0,(VLOOKUP($A75,'Import Peak'!$A$3:AM$99,39,FALSE())-VLOOKUP($A75,'Import Peak Change'!$A$106:AM$202,39,FALSE())))</f>
        <v>0</v>
      </c>
      <c r="AN75" s="193" t="n">
        <f aca="false">IF(ISERROR(VLOOKUP($A75,'Import Peak'!$A$3:AN$99,40,FALSE())-VLOOKUP($A75,'Import Peak Change'!$A$106:AN$202,40,FALSE())),0,(VLOOKUP($A75,'Import Peak'!$A$3:AN$99,40,FALSE())-VLOOKUP($A75,'Import Peak Change'!$A$106:AN$202,40,FALSE())))</f>
        <v>0</v>
      </c>
      <c r="AO75" s="193" t="n">
        <f aca="false">IF(ISERROR(VLOOKUP($A75,'Import Peak'!$A$3:AO$99,41,FALSE())-VLOOKUP($A75,'Import Peak Change'!$A$106:AO$202,41,FALSE())),0,(VLOOKUP($A75,'Import Peak'!$A$3:AO$99,41,FALSE())-VLOOKUP($A75,'Import Peak Change'!$A$106:AO$202,41,FALSE())))</f>
        <v>0</v>
      </c>
      <c r="AP75" s="193" t="n">
        <f aca="false">IF(ISERROR(VLOOKUP($A75,'Import Peak'!$A$3:AP$99,42,FALSE())-VLOOKUP($A75,'Import Peak Change'!$A$106:AP$202,42,FALSE())),0,(VLOOKUP($A75,'Import Peak'!$A$3:AP$99,42,FALSE())-VLOOKUP($A75,'Import Peak Change'!$A$106:AP$202,42,FALSE())))</f>
        <v>0</v>
      </c>
      <c r="AQ75" s="193" t="n">
        <f aca="false">IF(ISERROR(VLOOKUP($A75,'Import Peak'!$A$3:AQ$99,43,FALSE())-VLOOKUP($A75,'Import Peak Change'!$A$106:AQ$202,43,FALSE())),0,(VLOOKUP($A75,'Import Peak'!$A$3:AQ$99,43,FALSE())-VLOOKUP($A75,'Import Peak Change'!$A$106:AQ$202,43,FALSE())))</f>
        <v>0</v>
      </c>
      <c r="AR75" s="193" t="n">
        <f aca="false">IF(ISERROR(VLOOKUP($A75,'Import Peak'!$A$3:AR$99,44,FALSE())-VLOOKUP($A75,'Import Peak Change'!$A$106:AR$202,44,FALSE())),0,(VLOOKUP($A75,'Import Peak'!$A$3:AR$99,44,FALSE())-VLOOKUP($A75,'Import Peak Change'!$A$106:AR$202,44,FALSE())))</f>
        <v>0</v>
      </c>
      <c r="AS75" s="193" t="n">
        <f aca="false">IF(ISERROR(VLOOKUP($A75,'Import Peak'!$A$3:AS$99,45,FALSE())-VLOOKUP($A75,'Import Peak Change'!$A$106:AS$202,45,FALSE())),0,(VLOOKUP($A75,'Import Peak'!$A$3:AS$99,45,FALSE())-VLOOKUP($A75,'Import Peak Change'!$A$106:AS$202,45,FALSE())))</f>
        <v>0</v>
      </c>
      <c r="AT75" s="193" t="n">
        <f aca="false">IF(ISERROR(VLOOKUP($A75,'Import Peak'!$A$3:AT$99,46,FALSE())-VLOOKUP($A75,'Import Peak Change'!$A$106:AT$202,46,FALSE())),0,(VLOOKUP($A75,'Import Peak'!$A$3:AT$99,46,FALSE())-VLOOKUP($A75,'Import Peak Change'!$A$106:AT$202,46,FALSE())))</f>
        <v>0</v>
      </c>
      <c r="AU75" s="193" t="n">
        <f aca="false">IF(ISERROR(VLOOKUP($A75,'Import Peak'!$A$3:AU$99,47,FALSE())-VLOOKUP($A75,'Import Peak Change'!$A$106:AU$202,47,FALSE())),0,(VLOOKUP($A75,'Import Peak'!$A$3:AU$99,47,FALSE())-VLOOKUP($A75,'Import Peak Change'!$A$106:AU$202,47,FALSE())))</f>
        <v>0</v>
      </c>
      <c r="AV75" s="193" t="n">
        <f aca="false">IF(ISERROR(VLOOKUP($A75,'Import Peak'!$A$3:AV$99,48,FALSE())-VLOOKUP($A75,'Import Peak Change'!$A$106:AV$202,48,FALSE())),0,(VLOOKUP($A75,'Import Peak'!$A$3:AV$99,48,FALSE())-VLOOKUP($A75,'Import Peak Change'!$A$106:AV$202,48,FALSE())))</f>
        <v>0</v>
      </c>
      <c r="AW75" s="193" t="n">
        <f aca="false">IF(ISERROR(VLOOKUP($A75,'Import Peak'!$A$3:AW$99,49,FALSE())-VLOOKUP($A75,'Import Peak Change'!$A$106:AW$202,49,FALSE())),0,(VLOOKUP($A75,'Import Peak'!$A$3:AW$99,49,FALSE())-VLOOKUP($A75,'Import Peak Change'!$A$106:AW$202,49,FALSE())))</f>
        <v>0</v>
      </c>
      <c r="AX75" s="193" t="n">
        <f aca="false">IF(ISERROR(VLOOKUP($A75,'Import Peak'!$A$3:AX$99,50,FALSE())-VLOOKUP($A75,'Import Peak Change'!$A$106:AX$202,50,FALSE())),0,(VLOOKUP($A75,'Import Peak'!$A$3:AX$99,50,FALSE())-VLOOKUP($A75,'Import Peak Change'!$A$106:AX$202,50,FALSE())))</f>
        <v>0</v>
      </c>
      <c r="AY75" s="193" t="n">
        <f aca="false">IF(ISERROR(VLOOKUP($A75,'Import Peak'!$A$3:AY$99,51,FALSE())-VLOOKUP($A75,'Import Peak Change'!$A$106:AY$202,51,FALSE())),0,(VLOOKUP($A75,'Import Peak'!$A$3:AY$99,51,FALSE())-VLOOKUP($A75,'Import Peak Change'!$A$106:AY$202,51,FALSE())))</f>
        <v>0</v>
      </c>
      <c r="AZ75" s="193" t="n">
        <f aca="false">IF(ISERROR(VLOOKUP($A75,'Import Peak'!$A$3:AZ$99,52,FALSE())-VLOOKUP($A75,'Import Peak Change'!$A$106:AZ$202,52,FALSE())),0,(VLOOKUP($A75,'Import Peak'!$A$3:AZ$99,52,FALSE())-VLOOKUP($A75,'Import Peak Change'!$A$106:AZ$202,52,FALSE())))</f>
        <v>0</v>
      </c>
      <c r="BA75" s="193" t="n">
        <f aca="false">IF(ISERROR(VLOOKUP($A75,'Import Peak'!$A$3:BA$99,53,FALSE())-VLOOKUP($A75,'Import Peak Change'!$A$106:BA$202,53,FALSE())),0,(VLOOKUP($A75,'Import Peak'!$A$3:BA$99,53,FALSE())-VLOOKUP($A75,'Import Peak Change'!$A$106:BA$202,53,FALSE())))</f>
        <v>0</v>
      </c>
      <c r="BB75" s="193" t="n">
        <f aca="false">IF(ISERROR(VLOOKUP($A75,'Import Peak'!$A$3:BB$99,54,FALSE())-VLOOKUP($A75,'Import Peak Change'!$A$106:BB$202,54,FALSE())),0,(VLOOKUP($A75,'Import Peak'!$A$3:BB$99,54,FALSE())-VLOOKUP($A75,'Import Peak Change'!$A$106:BB$202,54,FALSE())))</f>
        <v>0</v>
      </c>
      <c r="BC75" s="193" t="n">
        <f aca="false">IF(ISERROR(VLOOKUP($A75,'Import Peak'!$A$3:BC$99,55,FALSE())-VLOOKUP($A75,'Import Peak Change'!$A$106:BC$202,55,FALSE())),0,(VLOOKUP($A75,'Import Peak'!$A$3:BC$99,55,FALSE())-VLOOKUP($A75,'Import Peak Change'!$A$106:BC$202,55,FALSE())))</f>
        <v>0</v>
      </c>
      <c r="BD75" s="193" t="n">
        <f aca="false">IF(ISERROR(VLOOKUP($A75,'Import Peak'!$A$3:BD$99,56,FALSE())-VLOOKUP($A75,'Import Peak Change'!$A$106:BD$202,56,FALSE())),0,(VLOOKUP($A75,'Import Peak'!$A$3:BD$99,56,FALSE())-VLOOKUP($A75,'Import Peak Change'!$A$106:BD$202,56,FALSE())))</f>
        <v>0</v>
      </c>
      <c r="BE75" s="193" t="n">
        <f aca="false">IF(ISERROR(VLOOKUP($A75,'Import Peak'!$A$3:BE$99,57,FALSE())-VLOOKUP($A75,'Import Peak Change'!$A$106:BE$202,57,FALSE())),0,(VLOOKUP($A75,'Import Peak'!$A$3:BE$99,57,FALSE())-VLOOKUP($A75,'Import Peak Change'!$A$106:BE$202,57,FALSE())))</f>
        <v>0</v>
      </c>
      <c r="BF75" s="193" t="n">
        <f aca="false">IF(ISERROR(VLOOKUP($A75,'Import Peak'!$A$3:BF$99,58,FALSE())-VLOOKUP($A75,'Import Peak Change'!$A$106:BF$202,58,FALSE())),0,(VLOOKUP($A75,'Import Peak'!$A$3:BF$99,58,FALSE())-VLOOKUP($A75,'Import Peak Change'!$A$106:BF$202,58,FALSE())))</f>
        <v>0</v>
      </c>
      <c r="BG75" s="193" t="n">
        <f aca="false">IF(ISERROR(VLOOKUP($A75,'Import Peak'!$A$3:BG$99,59,FALSE())-VLOOKUP($A75,'Import Peak Change'!$A$106:BG$202,59,FALSE())),0,(VLOOKUP($A75,'Import Peak'!$A$3:BG$99,59,FALSE())-VLOOKUP($A75,'Import Peak Change'!$A$106:BG$202,59,FALSE())))</f>
        <v>0</v>
      </c>
      <c r="BH75" s="193" t="n">
        <f aca="false">IF(ISERROR(VLOOKUP($A75,'Import Peak'!$A$3:BH$99,60,FALSE())-VLOOKUP($A75,'Import Peak Change'!$A$106:BH$202,60,FALSE())),0,(VLOOKUP($A75,'Import Peak'!$A$3:BH$99,60,FALSE())-VLOOKUP($A75,'Import Peak Change'!$A$106:BH$202,60,FALSE())))</f>
        <v>0</v>
      </c>
      <c r="BI75" s="193" t="n">
        <f aca="false">IF(ISERROR(VLOOKUP($A75,'Import Peak'!$A$3:BI$99,61,FALSE())-VLOOKUP($A75,'Import Peak Change'!$A$106:BI$202,61,FALSE())),0,(VLOOKUP($A75,'Import Peak'!$A$3:BI$99,61,FALSE())-VLOOKUP($A75,'Import Peak Change'!$A$106:BI$202,61,FALSE())))</f>
        <v>0</v>
      </c>
      <c r="BJ75" s="193" t="n">
        <f aca="false">IF(ISERROR(VLOOKUP($A75,'Import Peak'!$A$3:BJ$99,62,FALSE())-VLOOKUP($A75,'Import Peak Change'!$A$106:BJ$202,62,FALSE())),0,(VLOOKUP($A75,'Import Peak'!$A$3:BJ$99,62,FALSE())-VLOOKUP($A75,'Import Peak Change'!$A$106:BJ$202,62,FALSE())))</f>
        <v>0</v>
      </c>
      <c r="BK75" s="193" t="n">
        <f aca="false">IF(ISERROR(VLOOKUP($A75,'Import Peak'!$A$3:BK$99,63,FALSE())-VLOOKUP($A75,'Import Peak Change'!$A$106:BK$202,63,FALSE())),0,(VLOOKUP($A75,'Import Peak'!$A$3:BK$99,63,FALSE())-VLOOKUP($A75,'Import Peak Change'!$A$106:BK$202,63,FALSE())))</f>
        <v>0</v>
      </c>
      <c r="BL75" s="193" t="n">
        <f aca="false">IF(ISERROR(VLOOKUP($A75,'Import Peak'!$A$3:BL$99,64,FALSE())-VLOOKUP($A75,'Import Peak Change'!$A$106:BL$202,64,FALSE())),0,(VLOOKUP($A75,'Import Peak'!$A$3:BL$99,64,FALSE())-VLOOKUP($A75,'Import Peak Change'!$A$106:BL$202,64,FALSE())))</f>
        <v>0</v>
      </c>
      <c r="BM75" s="193" t="n">
        <f aca="false">IF(ISERROR(VLOOKUP($A75,'Import Peak'!$A$3:BM$99,65,FALSE())-VLOOKUP($A75,'Import Peak Change'!$A$106:BM$202,65,FALSE())),0,(VLOOKUP($A75,'Import Peak'!$A$3:BM$99,65,FALSE())-VLOOKUP($A75,'Import Peak Change'!$A$106:BM$202,65,FALSE())))</f>
        <v>0</v>
      </c>
      <c r="BN75" s="193" t="n">
        <f aca="false">IF(ISERROR(VLOOKUP($A75,'Import Peak'!$A$3:BN$99,66,FALSE())-VLOOKUP($A75,'Import Peak Change'!$A$106:BN$202,66,FALSE())),0,(VLOOKUP($A75,'Import Peak'!$A$3:BN$99,66,FALSE())-VLOOKUP($A75,'Import Peak Change'!$A$106:BN$202,66,FALSE())))</f>
        <v>0</v>
      </c>
      <c r="BO75" s="193" t="n">
        <f aca="false">IF(ISERROR(VLOOKUP($A75,'Import Peak'!$A$3:BO$99,67,FALSE())-VLOOKUP($A75,'Import Peak Change'!$A$106:BO$202,67,FALSE())),0,(VLOOKUP($A75,'Import Peak'!$A$3:BO$99,67,FALSE())-VLOOKUP($A75,'Import Peak Change'!$A$106:BO$202,67,FALSE())))</f>
        <v>0</v>
      </c>
      <c r="BP75" s="193" t="n">
        <f aca="false">IF(ISERROR(VLOOKUP($A75,'Import Peak'!$A$3:BP$99,68,FALSE())-VLOOKUP($A75,'Import Peak Change'!$A$106:BP$202,68,FALSE())),0,(VLOOKUP($A75,'Import Peak'!$A$3:BP$99,68,FALSE())-VLOOKUP($A75,'Import Peak Change'!$A$106:BP$202,68,FALSE())))</f>
        <v>0</v>
      </c>
      <c r="BQ75" s="193" t="n">
        <f aca="false">IF(ISERROR(VLOOKUP($A75,'Import Peak'!$A$3:BQ$99,69,FALSE())-VLOOKUP($A75,'Import Peak Change'!$A$106:BQ$202,69,FALSE())),0,(VLOOKUP($A75,'Import Peak'!$A$3:BQ$99,69,FALSE())-VLOOKUP($A75,'Import Peak Change'!$A$106:BQ$202,69,FALSE())))</f>
        <v>0</v>
      </c>
      <c r="BR75" s="193" t="n">
        <f aca="false">IF(ISERROR(VLOOKUP($A75,'Import Peak'!$A$3:BR$99,70,FALSE())-VLOOKUP($A75,'Import Peak Change'!$A$106:BR$202,70,FALSE())),0,(VLOOKUP($A75,'Import Peak'!$A$3:BR$99,70,FALSE())-VLOOKUP($A75,'Import Peak Change'!$A$106:BR$202,70,FALSE())))</f>
        <v>0</v>
      </c>
      <c r="BS75" s="193" t="n">
        <f aca="false">IF(ISERROR(VLOOKUP($A75,'Import Peak'!$A$3:BS$99,71,FALSE())-VLOOKUP($A75,'Import Peak Change'!$A$106:BS$202,71,FALSE())),0,(VLOOKUP($A75,'Import Peak'!$A$3:BS$99,71,FALSE())-VLOOKUP($A75,'Import Peak Change'!$A$106:BS$202,71,FALSE())))</f>
        <v>0</v>
      </c>
      <c r="BT75" s="193" t="n">
        <f aca="false">IF(ISERROR(VLOOKUP($A75,'Import Peak'!$A$3:BT$99,72,FALSE())-VLOOKUP($A75,'Import Peak Change'!$A$106:BT$202,72,FALSE())),0,(VLOOKUP($A75,'Import Peak'!$A$3:BT$99,72,FALSE())-VLOOKUP($A75,'Import Peak Change'!$A$106:BT$202,72,FALSE())))</f>
        <v>0</v>
      </c>
      <c r="BU75" s="193" t="n">
        <f aca="false">IF(ISERROR(VLOOKUP($A75,'Import Peak'!$A$3:BU$99,73,FALSE())-VLOOKUP($A75,'Import Peak Change'!$A$106:BU$202,73,FALSE())),0,(VLOOKUP($A75,'Import Peak'!$A$3:BU$99,73,FALSE())-VLOOKUP($A75,'Import Peak Change'!$A$106:BU$202,73,FALSE())))</f>
        <v>0</v>
      </c>
      <c r="BV75" s="193" t="n">
        <f aca="false">IF(ISERROR(VLOOKUP($A75,'Import Peak'!$A$3:BV$99,74,FALSE())-VLOOKUP($A75,'Import Peak Change'!$A$106:BV$202,74,FALSE())),0,(VLOOKUP($A75,'Import Peak'!$A$3:BV$99,74,FALSE())-VLOOKUP($A75,'Import Peak Change'!$A$106:BV$202,74,FALSE())))</f>
        <v>0</v>
      </c>
      <c r="BW75" s="193" t="n">
        <f aca="false">IF(ISERROR(VLOOKUP($A75,'Import Peak'!$A$3:BW$99,75,FALSE())-VLOOKUP($A75,'Import Peak Change'!$A$106:BW$202,75,FALSE())),0,(VLOOKUP($A75,'Import Peak'!$A$3:BW$99,75,FALSE())-VLOOKUP($A75,'Import Peak Change'!$A$106:BW$202,75,FALSE())))</f>
        <v>0</v>
      </c>
      <c r="BX75" s="193" t="n">
        <f aca="false">IF(ISERROR(VLOOKUP($A75,'Import Peak'!$A$3:BX$99,76,FALSE())-VLOOKUP($A75,'Import Peak Change'!$A$106:BX$202,76,FALSE())),0,(VLOOKUP($A75,'Import Peak'!$A$3:BX$99,76,FALSE())-VLOOKUP($A75,'Import Peak Change'!$A$106:BX$202,76,FALSE())))</f>
        <v>0</v>
      </c>
      <c r="BY75" s="193" t="n">
        <f aca="false">IF(ISERROR(VLOOKUP($A75,'Import Peak'!$A$3:BY$99,77,FALSE())-VLOOKUP($A75,'Import Peak Change'!$A$106:BY$202,77,FALSE())),0,(VLOOKUP($A75,'Import Peak'!$A$3:BY$99,77,FALSE())-VLOOKUP($A75,'Import Peak Change'!$A$106:BY$202,77,FALSE())))</f>
        <v>0</v>
      </c>
      <c r="BZ75" s="193" t="n">
        <f aca="false">IF(ISERROR(VLOOKUP($A75,'Import Peak'!$A$3:BZ$99,78,FALSE())-VLOOKUP($A75,'Import Peak Change'!$A$106:BZ$202,78,FALSE())),0,(VLOOKUP($A75,'Import Peak'!$A$3:BZ$99,78,FALSE())-VLOOKUP($A75,'Import Peak Change'!$A$106:BZ$202,78,FALSE())))</f>
        <v>0</v>
      </c>
      <c r="CA75" s="193" t="n">
        <f aca="false">IF(ISERROR(VLOOKUP($A75,'Import Peak'!$A$3:CA$99,79,FALSE())-VLOOKUP($A75,'Import Peak Change'!$A$106:CA$202,79,FALSE())),0,(VLOOKUP($A75,'Import Peak'!$A$3:CA$99,79,FALSE())-VLOOKUP($A75,'Import Peak Change'!$A$106:CA$202,79,FALSE())))</f>
        <v>0</v>
      </c>
      <c r="CB75" s="193" t="n">
        <f aca="false">IF(ISERROR(VLOOKUP($A75,'Import Peak'!$A$3:CB$99,80,FALSE())-VLOOKUP($A75,'Import Peak Change'!$A$106:CB$202,80,FALSE())),0,(VLOOKUP($A75,'Import Peak'!$A$3:CB$99,80,FALSE())-VLOOKUP($A75,'Import Peak Change'!$A$106:CB$202,80,FALSE())))</f>
        <v>0</v>
      </c>
      <c r="CC75" s="193" t="n">
        <f aca="false">IF(ISERROR(VLOOKUP($A75,'Import Peak'!$A$3:CC$99,81,FALSE())-VLOOKUP($A75,'Import Peak Change'!$A$106:CC$202,81,FALSE())),0,(VLOOKUP($A75,'Import Peak'!$A$3:CC$99,81,FALSE())-VLOOKUP($A75,'Import Peak Change'!$A$106:CC$202,81,FALSE())))</f>
        <v>0</v>
      </c>
      <c r="CD75" s="193" t="n">
        <f aca="false">IF(ISERROR(VLOOKUP($A75,'Import Peak'!$A$3:CD$99,82,FALSE())-VLOOKUP($A75,'Import Peak Change'!$A$106:CD$202,82,FALSE())),0,(VLOOKUP($A75,'Import Peak'!$A$3:CD$99,82,FALSE())-VLOOKUP($A75,'Import Peak Change'!$A$106:CD$202,82,FALSE())))</f>
        <v>0</v>
      </c>
      <c r="CE75" s="193" t="n">
        <f aca="false">IF(ISERROR(VLOOKUP($A75,'Import Peak'!$A$3:CE$99,83,FALSE())-VLOOKUP($A75,'Import Peak Change'!$A$106:CE$202,83,FALSE())),0,(VLOOKUP($A75,'Import Peak'!$A$3:CE$99,83,FALSE())-VLOOKUP($A75,'Import Peak Change'!$A$106:CE$202,83,FALSE())))</f>
        <v>0</v>
      </c>
      <c r="CF75" s="193" t="n">
        <f aca="false">IF(ISERROR(VLOOKUP($A75,'Import Peak'!$A$3:CF$99,84,FALSE())-VLOOKUP($A75,'Import Peak Change'!$A$106:CF$202,84,FALSE())),0,(VLOOKUP($A75,'Import Peak'!$A$3:CF$99,84,FALSE())-VLOOKUP($A75,'Import Peak Change'!$A$106:CF$202,84,FALSE())))</f>
        <v>0</v>
      </c>
      <c r="CG75" s="193" t="n">
        <f aca="false">IF(ISERROR(VLOOKUP($A75,'Import Peak'!$A$3:CG$99,85,FALSE())-VLOOKUP($A75,'Import Peak Change'!$A$106:CG$202,85,FALSE())),0,(VLOOKUP($A75,'Import Peak'!$A$3:CG$99,85,FALSE())-VLOOKUP($A75,'Import Peak Change'!$A$106:CG$202,85,FALSE())))</f>
        <v>0</v>
      </c>
      <c r="CH75" s="193" t="n">
        <f aca="false">IF(ISERROR(VLOOKUP($A75,'Import Peak'!$A$3:CH$99,86,FALSE())-VLOOKUP($A75,'Import Peak Change'!$A$106:CH$202,86,FALSE())),0,(VLOOKUP($A75,'Import Peak'!$A$3:CH$99,86,FALSE())-VLOOKUP($A75,'Import Peak Change'!$A$106:CH$202,86,FALSE())))</f>
        <v>0</v>
      </c>
      <c r="CI75" s="193" t="n">
        <f aca="false">IF(ISERROR(VLOOKUP($A75,'Import Peak'!$A$3:CI$99,87,FALSE())-VLOOKUP($A75,'Import Peak Change'!$A$106:CI$202,87,FALSE())),0,(VLOOKUP($A75,'Import Peak'!$A$3:CI$99,87,FALSE())-VLOOKUP($A75,'Import Peak Change'!$A$106:CI$202,87,FALSE())))</f>
        <v>0</v>
      </c>
      <c r="CJ75" s="193" t="n">
        <f aca="false">IF(ISERROR(VLOOKUP($A75,'Import Peak'!$A$3:CJ$99,88,FALSE())-VLOOKUP($A75,'Import Peak Change'!$A$106:CJ$202,88,FALSE())),0,(VLOOKUP($A75,'Import Peak'!$A$3:CJ$99,88,FALSE())-VLOOKUP($A75,'Import Peak Change'!$A$106:CJ$202,88,FALSE())))</f>
        <v>0</v>
      </c>
      <c r="CK75" s="193" t="n">
        <f aca="false">IF(ISERROR(VLOOKUP($A75,'Import Peak'!$A$3:CK$99,89,FALSE())-VLOOKUP($A75,'Import Peak Change'!$A$106:CK$202,89,FALSE())),0,(VLOOKUP($A75,'Import Peak'!$A$3:CK$99,89,FALSE())-VLOOKUP($A75,'Import Peak Change'!$A$106:CK$202,89,FALSE())))</f>
        <v>0</v>
      </c>
      <c r="CL75" s="193" t="n">
        <f aca="false">IF(ISERROR(VLOOKUP($A75,'Import Peak'!$A$3:CL$99,90,FALSE())-VLOOKUP($A75,'Import Peak Change'!$A$106:CL$202,90,FALSE())),0,(VLOOKUP($A75,'Import Peak'!$A$3:CL$99,90,FALSE())-VLOOKUP($A75,'Import Peak Change'!$A$106:CL$202,90,FALSE())))</f>
        <v>0</v>
      </c>
      <c r="CM75" s="193" t="n">
        <f aca="false">IF(ISERROR(VLOOKUP($A75,'Import Peak'!$A$3:CM$99,91,FALSE())-VLOOKUP($A75,'Import Peak Change'!$A$106:CM$202,91,FALSE())),0,(VLOOKUP($A75,'Import Peak'!$A$3:CM$99,91,FALSE())-VLOOKUP($A75,'Import Peak Change'!$A$106:CM$202,91,FALSE())))</f>
        <v>0</v>
      </c>
      <c r="CN75" s="193" t="n">
        <f aca="false">IF(ISERROR(VLOOKUP($A75,'Import Peak'!$A$3:CN$99,92,FALSE())-VLOOKUP($A75,'Import Peak Change'!$A$106:CN$202,92,FALSE())),0,(VLOOKUP($A75,'Import Peak'!$A$3:CN$99,92,FALSE())-VLOOKUP($A75,'Import Peak Change'!$A$106:CN$202,92,FALSE())))</f>
        <v>0</v>
      </c>
      <c r="CO75" s="193" t="n">
        <f aca="false">IF(ISERROR(VLOOKUP($A75,'Import Peak'!$A$3:CO$99,93,FALSE())-VLOOKUP($A75,'Import Peak Change'!$A$106:CO$202,93,FALSE())),0,(VLOOKUP($A75,'Import Peak'!$A$3:CO$99,93,FALSE())-VLOOKUP($A75,'Import Peak Change'!$A$106:CO$202,93,FALSE())))</f>
        <v>0</v>
      </c>
      <c r="CP75" s="193" t="n">
        <f aca="false">IF(ISERROR(VLOOKUP($A75,'Import Peak'!$A$3:CP$99,94,FALSE())-VLOOKUP($A75,'Import Peak Change'!$A$106:CP$202,94,FALSE())),0,(VLOOKUP($A75,'Import Peak'!$A$3:CP$99,94,FALSE())-VLOOKUP($A75,'Import Peak Change'!$A$106:CP$202,94,FALSE())))</f>
        <v>0</v>
      </c>
      <c r="CQ75" s="193" t="n">
        <f aca="false">IF(ISERROR(VLOOKUP($A75,'Import Peak'!$A$3:CQ$99,95,FALSE())-VLOOKUP($A75,'Import Peak Change'!$A$106:CQ$202,95,FALSE())),0,(VLOOKUP($A75,'Import Peak'!$A$3:CQ$99,95,FALSE())-VLOOKUP($A75,'Import Peak Change'!$A$106:CQ$202,95,FALSE())))</f>
        <v>0</v>
      </c>
      <c r="CR75" s="193" t="n">
        <f aca="false">IF(ISERROR(VLOOKUP($A75,'Import Peak'!$A$3:CR$99,96,FALSE())-VLOOKUP($A75,'Import Peak Change'!$A$106:CR$202,96,FALSE())),0,(VLOOKUP($A75,'Import Peak'!$A$3:CR$99,96,FALSE())-VLOOKUP($A75,'Import Peak Change'!$A$106:CR$202,96,FALSE())))</f>
        <v>0</v>
      </c>
      <c r="CS75" s="193" t="n">
        <f aca="false">IF(ISERROR(VLOOKUP($A75,'Import Peak'!$A$3:CS$99,97,FALSE())-VLOOKUP($A75,'Import Peak Change'!$A$106:CS$202,97,FALSE())),0,(VLOOKUP($A75,'Import Peak'!$A$3:CS$99,97,FALSE())-VLOOKUP($A75,'Import Peak Change'!$A$106:CS$202,97,FALSE())))</f>
        <v>0</v>
      </c>
      <c r="CT75" s="193" t="n">
        <f aca="false">IF(ISERROR(VLOOKUP($A75,'Import Peak'!$A$3:CT$99,98,FALSE())-VLOOKUP($A75,'Import Peak Change'!$A$106:CT$202,98,FALSE())),0,(VLOOKUP($A75,'Import Peak'!$A$3:CT$99,98,FALSE())-VLOOKUP($A75,'Import Peak Change'!$A$106:CT$202,98,FALSE())))</f>
        <v>0</v>
      </c>
      <c r="CU75" s="193" t="n">
        <f aca="false">IF(ISERROR(VLOOKUP($A75,'Import Peak'!$A$3:CU$99,99,FALSE())-VLOOKUP($A75,'Import Peak Change'!$A$106:CU$202,99,FALSE())),0,(VLOOKUP($A75,'Import Peak'!$A$3:CU$99,99,FALSE())-VLOOKUP($A75,'Import Peak Change'!$A$106:CU$202,99,FALSE())))</f>
        <v>0</v>
      </c>
      <c r="CV75" s="193" t="n">
        <f aca="false">IF(ISERROR(VLOOKUP($A75,'Import Peak'!$A$3:CV$99,100,FALSE())-VLOOKUP($A75,'Import Peak Change'!$A$106:CV$202,100,FALSE())),0,(VLOOKUP($A75,'Import Peak'!$A$3:CV$99,100,FALSE())-VLOOKUP($A75,'Import Peak Change'!$A$106:CV$202,100,FALSE())))</f>
        <v>0</v>
      </c>
      <c r="CW75" s="193" t="n">
        <f aca="false">IF(ISERROR(VLOOKUP($A75,'Import Peak'!$A$3:CW$99,101,FALSE())-VLOOKUP($A75,'Import Peak Change'!$A$106:CW$202,101,FALSE())),0,(VLOOKUP($A75,'Import Peak'!$A$3:CW$99,101,FALSE())-VLOOKUP($A75,'Import Peak Change'!$A$106:CW$202,101,FALSE())))</f>
        <v>0</v>
      </c>
      <c r="CX75" s="193" t="n">
        <f aca="false">IF(ISERROR(VLOOKUP($A75,'Import Peak'!$A$3:CX$99,102,FALSE())-VLOOKUP($A75,'Import Peak Change'!$A$106:CX$202,102,FALSE())),0,(VLOOKUP($A75,'Import Peak'!$A$3:CX$99,102,FALSE())-VLOOKUP($A75,'Import Peak Change'!$A$106:CX$202,102,FALSE())))</f>
        <v>0</v>
      </c>
      <c r="CY75" s="193" t="n">
        <f aca="false">IF(ISERROR(VLOOKUP($A75,'Import Peak'!$A$3:CY$99,103,FALSE())-VLOOKUP($A75,'Import Peak Change'!$A$106:CY$202,103,FALSE())),0,(VLOOKUP($A75,'Import Peak'!$A$3:CY$99,103,FALSE())-VLOOKUP($A75,'Import Peak Change'!$A$106:CY$202,103,FALSE())))</f>
        <v>0</v>
      </c>
      <c r="CZ75" s="193" t="n">
        <f aca="false">IF(ISERROR(VLOOKUP($A75,'Import Peak'!$A$3:CZ$99,104,FALSE())-VLOOKUP($A75,'Import Peak Change'!$A$106:CZ$202,104,FALSE())),0,(VLOOKUP($A75,'Import Peak'!$A$3:CZ$99,104,FALSE())-VLOOKUP($A75,'Import Peak Change'!$A$106:CZ$202,104,FALSE())))</f>
        <v>0</v>
      </c>
      <c r="DA75" s="193" t="n">
        <f aca="false">IF(ISERROR(VLOOKUP($A75,'Import Peak'!$A$3:DA$99,105,FALSE())-VLOOKUP($A75,'Import Peak Change'!$A$106:DA$202,105,FALSE())),0,(VLOOKUP($A75,'Import Peak'!$A$3:DA$99,105,FALSE())-VLOOKUP($A75,'Import Peak Change'!$A$106:DA$202,105,FALSE())))</f>
        <v>0</v>
      </c>
      <c r="DB75" s="193" t="n">
        <f aca="false">IF(ISERROR(VLOOKUP($A75,'Import Peak'!$A$3:DB$99,106,FALSE())-VLOOKUP($A75,'Import Peak Change'!$A$106:DB$202,106,FALSE())),0,(VLOOKUP($A75,'Import Peak'!$A$3:DB$99,106,FALSE())-VLOOKUP($A75,'Import Peak Change'!$A$106:DB$202,106,FALSE())))</f>
        <v>0</v>
      </c>
      <c r="DC75" s="193" t="n">
        <f aca="false">IF(ISERROR(VLOOKUP($A75,'Import Peak'!$A$3:DC$99,107,FALSE())-VLOOKUP($A75,'Import Peak Change'!$A$106:DC$202,107,FALSE())),0,(VLOOKUP($A75,'Import Peak'!$A$3:DC$99,107,FALSE())-VLOOKUP($A75,'Import Peak Change'!$A$106:DC$202,107,FALSE())))</f>
        <v>0</v>
      </c>
      <c r="DD75" s="193" t="n">
        <f aca="false">IF(ISERROR(VLOOKUP($A75,'Import Peak'!$A$3:DD$99,108,FALSE())-VLOOKUP($A75,'Import Peak Change'!$A$106:DD$202,108,FALSE())),0,(VLOOKUP($A75,'Import Peak'!$A$3:DD$99,108,FALSE())-VLOOKUP($A75,'Import Peak Change'!$A$106:DD$202,108,FALSE())))</f>
        <v>0</v>
      </c>
      <c r="DE75" s="193" t="n">
        <f aca="false">IF(ISERROR(VLOOKUP($A75,'Import Peak'!$A$3:DE$99,109,FALSE())-VLOOKUP($A75,'Import Peak Change'!$A$106:DE$202,109,FALSE())),0,(VLOOKUP($A75,'Import Peak'!$A$3:DE$99,109,FALSE())-VLOOKUP($A75,'Import Peak Change'!$A$106:DE$202,109,FALSE())))</f>
        <v>0</v>
      </c>
      <c r="DF75" s="193" t="n">
        <f aca="false">IF(ISERROR(VLOOKUP($A75,'Import Peak'!$A$3:DF$99,110,FALSE())-VLOOKUP($A75,'Import Peak Change'!$A$106:DF$202,110,FALSE())),0,(VLOOKUP($A75,'Import Peak'!$A$3:DF$99,110,FALSE())-VLOOKUP($A75,'Import Peak Change'!$A$106:DF$202,110,FALSE())))</f>
        <v>0</v>
      </c>
      <c r="DG75" s="193" t="n">
        <f aca="false">IF(ISERROR(VLOOKUP($A75,'Import Peak'!$A$3:DG$99,111,FALSE())-VLOOKUP($A75,'Import Peak Change'!$A$106:DG$202,111,FALSE())),0,(VLOOKUP($A75,'Import Peak'!$A$3:DG$99,111,FALSE())-VLOOKUP($A75,'Import Peak Change'!$A$106:DG$202,111,FALSE())))</f>
        <v>0</v>
      </c>
      <c r="DH75" s="193" t="n">
        <f aca="false">IF(ISERROR(VLOOKUP($A75,'Import Peak'!$A$3:DH$99,112,FALSE())-VLOOKUP($A75,'Import Peak Change'!$A$106:DH$202,112,FALSE())),0,(VLOOKUP($A75,'Import Peak'!$A$3:DH$99,112,FALSE())-VLOOKUP($A75,'Import Peak Change'!$A$106:DH$202,112,FALSE())))</f>
        <v>0</v>
      </c>
      <c r="DI75" s="193" t="n">
        <f aca="false">IF(ISERROR(VLOOKUP($A75,'Import Peak'!$A$3:DI$99,113,FALSE())-VLOOKUP($A75,'Import Peak Change'!$A$106:DI$202,113,FALSE())),0,(VLOOKUP($A75,'Import Peak'!$A$3:DI$99,113,FALSE())-VLOOKUP($A75,'Import Peak Change'!$A$106:DI$202,113,FALSE())))</f>
        <v>0</v>
      </c>
      <c r="DJ75" s="193" t="n">
        <f aca="false">IF(ISERROR(VLOOKUP($A75,'Import Peak'!$A$3:DJ$99,114,FALSE())-VLOOKUP($A75,'Import Peak Change'!$A$106:DJ$202,114,FALSE())),0,(VLOOKUP($A75,'Import Peak'!$A$3:DJ$99,114,FALSE())-VLOOKUP($A75,'Import Peak Change'!$A$106:DJ$202,114,FALSE())))</f>
        <v>0</v>
      </c>
      <c r="DK75" s="193" t="n">
        <f aca="false">IF(ISERROR(VLOOKUP($A75,'Import Peak'!$A$3:DK$99,115,FALSE())-VLOOKUP($A75,'Import Peak Change'!$A$106:DK$202,115,FALSE())),0,(VLOOKUP($A75,'Import Peak'!$A$3:DK$99,115,FALSE())-VLOOKUP($A75,'Import Peak Change'!$A$106:DK$202,115,FALSE())))</f>
        <v>0</v>
      </c>
      <c r="DL75" s="193" t="n">
        <f aca="false">IF(ISERROR(VLOOKUP($A75,'Import Peak'!$A$3:DL$99,116,FALSE())-VLOOKUP($A75,'Import Peak Change'!$A$106:DL$202,116,FALSE())),0,(VLOOKUP($A75,'Import Peak'!$A$3:DL$99,116,FALSE())-VLOOKUP($A75,'Import Peak Change'!$A$106:DL$202,116,FALSE())))</f>
        <v>0</v>
      </c>
      <c r="DM75" s="193" t="n">
        <f aca="false">IF(ISERROR(VLOOKUP($A75,'Import Peak'!$A$3:DM$99,117,FALSE())-VLOOKUP($A75,'Import Peak Change'!$A$106:DM$202,117,FALSE())),0,(VLOOKUP($A75,'Import Peak'!$A$3:DM$99,117,FALSE())-VLOOKUP($A75,'Import Peak Change'!$A$106:DM$202,117,FALSE())))</f>
        <v>0</v>
      </c>
      <c r="DN75" s="193" t="n">
        <f aca="false">IF(ISERROR(VLOOKUP($A75,'Import Peak'!$A$3:DN$99,118,FALSE())-VLOOKUP($A75,'Import Peak Change'!$A$106:DN$202,118,FALSE())),0,(VLOOKUP($A75,'Import Peak'!$A$3:DN$99,118,FALSE())-VLOOKUP($A75,'Import Peak Change'!$A$106:DN$202,118,FALSE())))</f>
        <v>0</v>
      </c>
      <c r="DO75" s="193" t="n">
        <f aca="false">IF(ISERROR(VLOOKUP($A75,'Import Peak'!$A$3:DO$99,119,FALSE())-VLOOKUP($A75,'Import Peak Change'!$A$106:DO$202,119,FALSE())),0,(VLOOKUP($A75,'Import Peak'!$A$3:DO$99,119,FALSE())-VLOOKUP($A75,'Import Peak Change'!$A$106:DO$202,119,FALSE())))</f>
        <v>0</v>
      </c>
      <c r="DP75" s="193" t="n">
        <f aca="false">IF(ISERROR(VLOOKUP($A75,'Import Peak'!$A$3:DP$99,120,FALSE())-VLOOKUP($A75,'Import Peak Change'!$A$106:DP$202,120,FALSE())),0,(VLOOKUP($A75,'Import Peak'!$A$3:DP$99,120,FALSE())-VLOOKUP($A75,'Import Peak Change'!$A$106:DP$202,120,FALSE())))</f>
        <v>0</v>
      </c>
      <c r="DQ75" s="193" t="n">
        <f aca="false">IF(ISERROR(VLOOKUP($A75,'Import Peak'!$A$3:DQ$99,121,FALSE())-VLOOKUP($A75,'Import Peak Change'!$A$106:DQ$202,121,FALSE())),0,(VLOOKUP($A75,'Import Peak'!$A$3:DQ$99,121,FALSE())-VLOOKUP($A75,'Import Peak Change'!$A$106:DQ$202,121,FALSE())))</f>
        <v>0</v>
      </c>
      <c r="DR75" s="193" t="n">
        <f aca="false">IF(ISERROR(VLOOKUP($A75,'Import Peak'!$A$3:DR$99,122,FALSE())-VLOOKUP($A75,'Import Peak Change'!$A$106:DR$202,122,FALSE())),0,(VLOOKUP($A75,'Import Peak'!$A$3:DR$99,122,FALSE())-VLOOKUP($A75,'Import Peak Change'!$A$106:DR$202,122,FALSE())))</f>
        <v>0</v>
      </c>
      <c r="DS75" s="193" t="n">
        <f aca="false">IF(ISERROR(VLOOKUP($A75,'Import Peak'!$A$3:DS$99,123,FALSE())-VLOOKUP($A75,'Import Peak Change'!$A$106:DS$202,123,FALSE())),0,(VLOOKUP($A75,'Import Peak'!$A$3:DS$99,123,FALSE())-VLOOKUP($A75,'Import Peak Change'!$A$106:DS$202,123,FALSE())))</f>
        <v>0</v>
      </c>
      <c r="DT75" s="193" t="n">
        <f aca="false">IF(ISERROR(VLOOKUP($A75,'Import Peak'!$A$3:DT$99,124,FALSE())-VLOOKUP($A75,'Import Peak Change'!$A$106:DT$202,124,FALSE())),0,(VLOOKUP($A75,'Import Peak'!$A$3:DT$99,124,FALSE())-VLOOKUP($A75,'Import Peak Change'!$A$106:DT$202,124,FALSE())))</f>
        <v>0</v>
      </c>
      <c r="DU75" s="193" t="n">
        <f aca="false">IF(ISERROR(VLOOKUP($A75,'Import Peak'!$A$3:DU$99,125,FALSE())-VLOOKUP($A75,'Import Peak Change'!$A$106:DU$202,125,FALSE())),0,(VLOOKUP($A75,'Import Peak'!$A$3:DU$99,125,FALSE())-VLOOKUP($A75,'Import Peak Change'!$A$106:DU$202,125,FALSE())))</f>
        <v>0</v>
      </c>
      <c r="DV75" s="193" t="n">
        <f aca="false">IF(ISERROR(VLOOKUP($A75,'Import Peak'!$A$3:DV$99,126,FALSE())-VLOOKUP($A75,'Import Peak Change'!$A$106:DV$202,126,FALSE())),0,(VLOOKUP($A75,'Import Peak'!$A$3:DV$99,126,FALSE())-VLOOKUP($A75,'Import Peak Change'!$A$106:DV$202,126,FALSE())))</f>
        <v>0</v>
      </c>
      <c r="DW75" s="193" t="n">
        <f aca="false">IF(ISERROR(VLOOKUP($A75,'Import Peak'!$A$3:DW$99,127,FALSE())-VLOOKUP($A75,'Import Peak Change'!$A$106:DW$202,127,FALSE())),0,(VLOOKUP($A75,'Import Peak'!$A$3:DW$99,127,FALSE())-VLOOKUP($A75,'Import Peak Change'!$A$106:DW$202,127,FALSE())))</f>
        <v>0</v>
      </c>
      <c r="DX75" s="193" t="n">
        <f aca="false">IF(ISERROR(VLOOKUP($A75,'Import Peak'!$A$3:DX$99,128,FALSE())-VLOOKUP($A75,'Import Peak Change'!$A$106:DX$202,128,FALSE())),0,(VLOOKUP($A75,'Import Peak'!$A$3:DX$99,128,FALSE())-VLOOKUP($A75,'Import Peak Change'!$A$106:DX$202,128,FALSE())))</f>
        <v>0</v>
      </c>
      <c r="DY75" s="193" t="n">
        <f aca="false">IF(ISERROR(VLOOKUP($A75,'Import Peak'!$A$3:DY$99,129,FALSE())-VLOOKUP($A75,'Import Peak Change'!$A$106:DY$202,129,FALSE())),0,(VLOOKUP($A75,'Import Peak'!$A$3:DY$99,129,FALSE())-VLOOKUP($A75,'Import Peak Change'!$A$106:DY$202,129,FALSE())))</f>
        <v>0</v>
      </c>
      <c r="DZ75" s="193" t="n">
        <f aca="false">IF(ISERROR(VLOOKUP($A75,'Import Peak'!$A$3:DZ$99,130,FALSE())-VLOOKUP($A75,'Import Peak Change'!$A$106:DZ$202,130,FALSE())),0,(VLOOKUP($A75,'Import Peak'!$A$3:DZ$99,130,FALSE())-VLOOKUP($A75,'Import Peak Change'!$A$106:DZ$202,130,FALSE())))</f>
        <v>0</v>
      </c>
      <c r="EA75" s="193" t="n">
        <f aca="false">IF(ISERROR(VLOOKUP($A75,'Import Peak'!$A$3:EA$99,131,FALSE())-VLOOKUP($A75,'Import Peak Change'!$A$106:EA$202,131,FALSE())),0,(VLOOKUP($A75,'Import Peak'!$A$3:EA$99,131,FALSE())-VLOOKUP($A75,'Import Peak Change'!$A$106:EA$202,131,FALSE())))</f>
        <v>0</v>
      </c>
      <c r="EB75" s="193" t="n">
        <f aca="false">IF(ISERROR(VLOOKUP($A75,'Import Peak'!$A$3:EB$99,132,FALSE())-VLOOKUP($A75,'Import Peak Change'!$A$106:EB$202,132,FALSE())),0,(VLOOKUP($A75,'Import Peak'!$A$3:EB$99,132,FALSE())-VLOOKUP($A75,'Import Peak Change'!$A$106:EB$202,132,FALSE())))</f>
        <v>0</v>
      </c>
      <c r="EC75" s="193" t="n">
        <f aca="false">IF(ISERROR(VLOOKUP($A75,'Import Peak'!$A$3:EC$99,133,FALSE())-VLOOKUP($A75,'Import Peak Change'!$A$106:EC$202,133,FALSE())),0,(VLOOKUP($A75,'Import Peak'!$A$3:EC$99,133,FALSE())-VLOOKUP($A75,'Import Peak Change'!$A$106:EC$202,133,FALSE())))</f>
        <v>0</v>
      </c>
      <c r="ED75" s="193" t="n">
        <f aca="false">IF(ISERROR(VLOOKUP($A75,'Import Peak'!$A$3:ED$99,134,FALSE())-VLOOKUP($A75,'Import Peak Change'!$A$106:ED$202,134,FALSE())),0,(VLOOKUP($A75,'Import Peak'!$A$3:ED$99,134,FALSE())-VLOOKUP($A75,'Import Peak Change'!$A$106:ED$202,134,FALSE())))</f>
        <v>0</v>
      </c>
      <c r="EE75" s="193" t="n">
        <f aca="false">IF(ISERROR(VLOOKUP($A75,'Import Peak'!$A$3:EE$99,135,FALSE())-VLOOKUP($A75,'Import Peak Change'!$A$106:EE$202,135,FALSE())),0,(VLOOKUP($A75,'Import Peak'!$A$3:EE$99,135,FALSE())-VLOOKUP($A75,'Import Peak Change'!$A$106:EE$202,135,FALSE())))</f>
        <v>0</v>
      </c>
      <c r="EF75" s="193" t="n">
        <f aca="false">IF(ISERROR(VLOOKUP($A75,'Import Peak'!$A$3:EF$99,136,FALSE())-VLOOKUP($A75,'Import Peak Change'!$A$106:EF$202,136,FALSE())),0,(VLOOKUP($A75,'Import Peak'!$A$3:EF$99,136,FALSE())-VLOOKUP($A75,'Import Peak Change'!$A$106:EF$202,136,FALSE())))</f>
        <v>0</v>
      </c>
      <c r="EG75" s="193" t="n">
        <f aca="false">IF(ISERROR(VLOOKUP($A75,'Import Peak'!$A$3:EG$99,137,FALSE())-VLOOKUP($A75,'Import Peak Change'!$A$106:EG$202,137,FALSE())),0,(VLOOKUP($A75,'Import Peak'!$A$3:EG$99,137,FALSE())-VLOOKUP($A75,'Import Peak Change'!$A$106:EG$202,137,FALSE())))</f>
        <v>0</v>
      </c>
      <c r="EH75" s="193" t="n">
        <f aca="false">IF(ISERROR(VLOOKUP($A75,'Import Peak'!$A$3:EH$99,138,FALSE())-VLOOKUP($A75,'Import Peak Change'!$A$106:EH$202,138,FALSE())),0,(VLOOKUP($A75,'Import Peak'!$A$3:EH$99,138,FALSE())-VLOOKUP($A75,'Import Peak Change'!$A$106:EH$202,138,FALSE())))</f>
        <v>0</v>
      </c>
      <c r="EI75" s="193" t="n">
        <f aca="false">IF(ISERROR(VLOOKUP($A75,'Import Peak'!$A$3:EI$99,139,FALSE())-VLOOKUP($A75,'Import Peak Change'!$A$106:EI$202,139,FALSE())),0,(VLOOKUP($A75,'Import Peak'!$A$3:EI$99,139,FALSE())-VLOOKUP($A75,'Import Peak Change'!$A$106:EI$202,139,FALSE())))</f>
        <v>0</v>
      </c>
      <c r="EJ75" s="193" t="n">
        <f aca="false">IF(ISERROR(VLOOKUP($A75,'Import Peak'!$A$3:EJ$99,140,FALSE())-VLOOKUP($A75,'Import Peak Change'!$A$106:EJ$202,140,FALSE())),0,(VLOOKUP($A75,'Import Peak'!$A$3:EJ$99,140,FALSE())-VLOOKUP($A75,'Import Peak Change'!$A$106:EJ$202,140,FALSE())))</f>
        <v>0</v>
      </c>
      <c r="EK75" s="193" t="n">
        <f aca="false">IF(ISERROR(VLOOKUP($A75,'Import Peak'!$A$3:EK$99,141,FALSE())-VLOOKUP($A75,'Import Peak Change'!$A$106:EK$202,141,FALSE())),0,(VLOOKUP($A75,'Import Peak'!$A$3:EK$99,141,FALSE())-VLOOKUP($A75,'Import Peak Change'!$A$106:EK$202,141,FALSE())))</f>
        <v>0</v>
      </c>
      <c r="EL75" s="193" t="n">
        <f aca="false">IF(ISERROR(VLOOKUP($A75,'Import Peak'!$A$3:EL$99,142,FALSE())-VLOOKUP($A75,'Import Peak Change'!$A$106:EL$202,142,FALSE())),0,(VLOOKUP($A75,'Import Peak'!$A$3:EL$99,142,FALSE())-VLOOKUP($A75,'Import Peak Change'!$A$106:EL$202,142,FALSE())))</f>
        <v>0</v>
      </c>
      <c r="EM75" s="193" t="n">
        <f aca="false">IF(ISERROR(VLOOKUP($A75,'Import Peak'!$A$3:EM$99,143,FALSE())-VLOOKUP($A75,'Import Peak Change'!$A$106:EM$202,143,FALSE())),0,(VLOOKUP($A75,'Import Peak'!$A$3:EM$99,143,FALSE())-VLOOKUP($A75,'Import Peak Change'!$A$106:EM$202,143,FALSE())))</f>
        <v>0</v>
      </c>
      <c r="EN75" s="193" t="n">
        <f aca="false">IF(ISERROR(VLOOKUP($A75,'Import Peak'!$A$3:EN$99,144,FALSE())-VLOOKUP($A75,'Import Peak Change'!$A$106:EN$202,144,FALSE())),0,(VLOOKUP($A75,'Import Peak'!$A$3:EN$99,144,FALSE())-VLOOKUP($A75,'Import Peak Change'!$A$106:EN$202,144,FALSE())))</f>
        <v>0</v>
      </c>
      <c r="EO75" s="193" t="n">
        <f aca="false">IF(ISERROR(VLOOKUP($A75,'Import Peak'!$A$3:EO$99,145,FALSE())-VLOOKUP($A75,'Import Peak Change'!$A$106:EO$202,145,FALSE())),0,(VLOOKUP($A75,'Import Peak'!$A$3:EO$99,145,FALSE())-VLOOKUP($A75,'Import Peak Change'!$A$106:EO$202,145,FALSE())))</f>
        <v>0</v>
      </c>
      <c r="EP75" s="193" t="n">
        <f aca="false">IF(ISERROR(VLOOKUP($A75,'Import Peak'!$A$3:EP$99,146,FALSE())-VLOOKUP($A75,'Import Peak Change'!$A$106:EP$202,146,FALSE())),0,(VLOOKUP($A75,'Import Peak'!$A$3:EP$99,146,FALSE())-VLOOKUP($A75,'Import Peak Change'!$A$106:EP$202,146,FALSE())))</f>
        <v>0</v>
      </c>
      <c r="EQ75" s="193" t="n">
        <f aca="false">IF(ISERROR(VLOOKUP($A75,'Import Peak'!$A$3:EQ$99,147,FALSE())-VLOOKUP($A75,'Import Peak Change'!$A$106:EQ$202,147,FALSE())),0,(VLOOKUP($A75,'Import Peak'!$A$3:EQ$99,147,FALSE())-VLOOKUP($A75,'Import Peak Change'!$A$106:EQ$202,147,FALSE())))</f>
        <v>0</v>
      </c>
      <c r="ER75" s="193" t="n">
        <f aca="false">IF(ISERROR(VLOOKUP($A75,'Import Peak'!$A$3:ER$99,148,FALSE())-VLOOKUP($A75,'Import Peak Change'!$A$106:ER$202,148,FALSE())),0,(VLOOKUP($A75,'Import Peak'!$A$3:ER$99,148,FALSE())-VLOOKUP($A75,'Import Peak Change'!$A$106:ER$202,148,FALSE())))</f>
        <v>0</v>
      </c>
      <c r="ES75" s="193" t="n">
        <f aca="false">IF(ISERROR(VLOOKUP($A75,'Import Peak'!$A$3:ES$99,149,FALSE())-VLOOKUP($A75,'Import Peak Change'!$A$106:ES$202,149,FALSE())),0,(VLOOKUP($A75,'Import Peak'!$A$3:ES$99,149,FALSE())-VLOOKUP($A75,'Import Peak Change'!$A$106:ES$202,149,FALSE())))</f>
        <v>0</v>
      </c>
      <c r="ET75" s="193" t="n">
        <f aca="false">IF(ISERROR(VLOOKUP($A75,'Import Peak'!$A$3:ET$99,150,FALSE())-VLOOKUP($A75,'Import Peak Change'!$A$106:ET$202,150,FALSE())),0,(VLOOKUP($A75,'Import Peak'!$A$3:ET$99,150,FALSE())-VLOOKUP($A75,'Import Peak Change'!$A$106:ET$202,150,FALSE())))</f>
        <v>0</v>
      </c>
      <c r="EU75" s="193" t="n">
        <f aca="false">IF(ISERROR(VLOOKUP($A75,'Import Peak'!$A$3:EU$99,151,FALSE())-VLOOKUP($A75,'Import Peak Change'!$A$106:EU$202,151,FALSE())),0,(VLOOKUP($A75,'Import Peak'!$A$3:EU$99,151,FALSE())-VLOOKUP($A75,'Import Peak Change'!$A$106:EU$202,151,FALSE())))</f>
        <v>0</v>
      </c>
      <c r="EV75" s="193" t="n">
        <f aca="false">IF(ISERROR(VLOOKUP($A75,'Import Peak'!$A$3:EV$99,152,FALSE())-VLOOKUP($A75,'Import Peak Change'!$A$106:EV$202,152,FALSE())),0,(VLOOKUP($A75,'Import Peak'!$A$3:EV$99,152,FALSE())-VLOOKUP($A75,'Import Peak Change'!$A$106:EV$202,152,FALSE())))</f>
        <v>0</v>
      </c>
      <c r="EW75" s="193" t="n">
        <f aca="false">IF(ISERROR(VLOOKUP($A75,'Import Peak'!$A$3:EW$99,153,FALSE())-VLOOKUP($A75,'Import Peak Change'!$A$106:EW$202,153,FALSE())),0,(VLOOKUP($A75,'Import Peak'!$A$3:EW$99,153,FALSE())-VLOOKUP($A75,'Import Peak Change'!$A$106:EW$202,153,FALSE())))</f>
        <v>0</v>
      </c>
      <c r="EX75" s="193" t="n">
        <f aca="false">IF(ISERROR(VLOOKUP($A75,'Import Peak'!$A$3:EX$99,154,FALSE())-VLOOKUP($A75,'Import Peak Change'!$A$106:EX$202,154,FALSE())),0,(VLOOKUP($A75,'Import Peak'!$A$3:EX$99,154,FALSE())-VLOOKUP($A75,'Import Peak Change'!$A$106:EX$202,154,FALSE())))</f>
        <v>0</v>
      </c>
      <c r="EY75" s="193" t="n">
        <f aca="false">IF(ISERROR(VLOOKUP($A75,'Import Peak'!$A$3:EY$99,155,FALSE())-VLOOKUP($A75,'Import Peak Change'!$A$106:EY$202,155,FALSE())),0,(VLOOKUP($A75,'Import Peak'!$A$3:EY$99,155,FALSE())-VLOOKUP($A75,'Import Peak Change'!$A$106:EY$202,155,FALSE())))</f>
        <v>0</v>
      </c>
      <c r="EZ75" s="193" t="n">
        <f aca="false">IF(ISERROR(VLOOKUP($A75,'Import Peak'!$A$3:EZ$99,156,FALSE())-VLOOKUP($A75,'Import Peak Change'!$A$106:EZ$202,156,FALSE())),0,(VLOOKUP($A75,'Import Peak'!$A$3:EZ$99,156,FALSE())-VLOOKUP($A75,'Import Peak Change'!$A$106:EZ$202,156,FALSE())))</f>
        <v>0</v>
      </c>
      <c r="FA75" s="193" t="n">
        <f aca="false">IF(ISERROR(VLOOKUP($A75,'Import Peak'!$A$3:FA$99,157,FALSE())-VLOOKUP($A75,'Import Peak Change'!$A$106:FA$202,157,FALSE())),0,(VLOOKUP($A75,'Import Peak'!$A$3:FA$99,157,FALSE())-VLOOKUP($A75,'Import Peak Change'!$A$106:FA$202,157,FALSE())))</f>
        <v>0</v>
      </c>
      <c r="FB75" s="193" t="n">
        <f aca="false">IF(ISERROR(VLOOKUP($A75,'Import Peak'!$A$3:FB$99,158,FALSE())-VLOOKUP($A75,'Import Peak Change'!$A$106:FB$202,158,FALSE())),0,(VLOOKUP($A75,'Import Peak'!$A$3:FB$99,158,FALSE())-VLOOKUP($A75,'Import Peak Change'!$A$106:FB$202,158,FALSE())))</f>
        <v>0</v>
      </c>
      <c r="FC75" s="193" t="n">
        <f aca="false">IF(ISERROR(VLOOKUP($A75,'Import Peak'!$A$3:FC$99,159,FALSE())-VLOOKUP($A75,'Import Peak Change'!$A$106:FC$202,159,FALSE())),0,(VLOOKUP($A75,'Import Peak'!$A$3:FC$99,159,FALSE())-VLOOKUP($A75,'Import Peak Change'!$A$106:FC$202,159,FALSE())))</f>
        <v>0</v>
      </c>
      <c r="FD75" s="193" t="n">
        <f aca="false">IF(ISERROR(VLOOKUP($A75,'Import Peak'!$A$3:FD$99,160,FALSE())-VLOOKUP($A75,'Import Peak Change'!$A$106:FD$202,160,FALSE())),0,(VLOOKUP($A75,'Import Peak'!$A$3:FD$99,160,FALSE())-VLOOKUP($A75,'Import Peak Change'!$A$106:FD$202,160,FALSE())))</f>
        <v>0</v>
      </c>
      <c r="FE75" s="193" t="n">
        <f aca="false">IF(ISERROR(VLOOKUP($A75,'Import Peak'!$A$3:FE$99,161,FALSE())-VLOOKUP($A75,'Import Peak Change'!$A$106:FE$202,161,FALSE())),0,(VLOOKUP($A75,'Import Peak'!$A$3:FE$99,161,FALSE())-VLOOKUP($A75,'Import Peak Change'!$A$106:FE$202,161,FALSE())))</f>
        <v>0</v>
      </c>
      <c r="FF75" s="193" t="n">
        <f aca="false">IF(ISERROR(VLOOKUP($A75,'Import Peak'!$A$3:FF$99,162,FALSE())-VLOOKUP($A75,'Import Peak Change'!$A$106:FF$202,162,FALSE())),0,(VLOOKUP($A75,'Import Peak'!$A$3:FF$99,162,FALSE())-VLOOKUP($A75,'Import Peak Change'!$A$106:FF$202,162,FALSE())))</f>
        <v>0</v>
      </c>
      <c r="FG75" s="193" t="n">
        <f aca="false">IF(ISERROR(VLOOKUP($A75,'Import Peak'!$A$3:FG$99,163,FALSE())-VLOOKUP($A75,'Import Peak Change'!$A$106:FG$202,163,FALSE())),0,(VLOOKUP($A75,'Import Peak'!$A$3:FG$99,163,FALSE())-VLOOKUP($A75,'Import Peak Change'!$A$106:FG$202,163,FALSE())))</f>
        <v>0</v>
      </c>
      <c r="FH75" s="193" t="n">
        <f aca="false">IF(ISERROR(VLOOKUP($A75,'Import Peak'!$A$3:FH$99,164,FALSE())-VLOOKUP($A75,'Import Peak Change'!$A$106:FH$202,164,FALSE())),0,(VLOOKUP($A75,'Import Peak'!$A$3:FH$99,164,FALSE())-VLOOKUP($A75,'Import Peak Change'!$A$106:FH$202,164,FALSE())))</f>
        <v>0</v>
      </c>
      <c r="FI75" s="193" t="n">
        <f aca="false">IF(ISERROR(VLOOKUP($A75,'Import Peak'!$A$3:FI$99,165,FALSE())-VLOOKUP($A75,'Import Peak Change'!$A$106:FI$202,165,FALSE())),0,(VLOOKUP($A75,'Import Peak'!$A$3:FI$99,165,FALSE())-VLOOKUP($A75,'Import Peak Change'!$A$106:FI$202,165,FALSE())))</f>
        <v>0</v>
      </c>
      <c r="FJ75" s="193" t="n">
        <f aca="false">IF(ISERROR(VLOOKUP($A75,'Import Peak'!$A$3:FJ$99,166,FALSE())-VLOOKUP($A75,'Import Peak Change'!$A$106:FJ$202,166,FALSE())),0,(VLOOKUP($A75,'Import Peak'!$A$3:FJ$99,166,FALSE())-VLOOKUP($A75,'Import Peak Change'!$A$106:FJ$202,166,FALSE())))</f>
        <v>0</v>
      </c>
      <c r="FK75" s="193" t="n">
        <f aca="false">IF(ISERROR(VLOOKUP($A75,'Import Peak'!$A$3:FK$99,167,FALSE())-VLOOKUP($A75,'Import Peak Change'!$A$106:FK$202,167,FALSE())),0,(VLOOKUP($A75,'Import Peak'!$A$3:FK$99,167,FALSE())-VLOOKUP($A75,'Import Peak Change'!$A$106:FK$202,167,FALSE())))</f>
        <v>0</v>
      </c>
      <c r="FL75" s="193" t="n">
        <f aca="false">IF(ISERROR(VLOOKUP($A75,'Import Peak'!$A$3:FL$99,168,FALSE())-VLOOKUP($A75,'Import Peak Change'!$A$106:FL$202,168,FALSE())),0,(VLOOKUP($A75,'Import Peak'!$A$3:FL$99,168,FALSE())-VLOOKUP($A75,'Import Peak Change'!$A$106:FL$202,168,FALSE())))</f>
        <v>0</v>
      </c>
      <c r="FM75" s="193" t="n">
        <f aca="false">IF(ISERROR(VLOOKUP($A75,'Import Peak'!$A$3:FM$99,169,FALSE())-VLOOKUP($A75,'Import Peak Change'!$A$106:FM$202,169,FALSE())),0,(VLOOKUP($A75,'Import Peak'!$A$3:FM$99,169,FALSE())-VLOOKUP($A75,'Import Peak Change'!$A$106:FM$202,169,FALSE())))</f>
        <v>0</v>
      </c>
      <c r="FN75" s="193" t="n">
        <f aca="false">IF(ISERROR(VLOOKUP($A75,'Import Peak'!$A$3:FN$99,170,FALSE())-VLOOKUP($A75,'Import Peak Change'!$A$106:FN$202,170,FALSE())),0,(VLOOKUP($A75,'Import Peak'!$A$3:FN$99,170,FALSE())-VLOOKUP($A75,'Import Peak Change'!$A$106:FN$202,170,FALSE())))</f>
        <v>0</v>
      </c>
      <c r="FO75" s="193" t="n">
        <f aca="false">IF(ISERROR(VLOOKUP($A75,'Import Peak'!$A$3:FO$99,171,FALSE())-VLOOKUP($A75,'Import Peak Change'!$A$106:FO$202,171,FALSE())),0,(VLOOKUP($A75,'Import Peak'!$A$3:FO$99,171,FALSE())-VLOOKUP($A75,'Import Peak Change'!$A$106:FO$202,171,FALSE())))</f>
        <v>0</v>
      </c>
      <c r="FP75" s="193" t="n">
        <f aca="false">IF(ISERROR(VLOOKUP($A75,'Import Peak'!$A$3:FP$99,172,FALSE())-VLOOKUP($A75,'Import Peak Change'!$A$106:FP$202,172,FALSE())),0,(VLOOKUP($A75,'Import Peak'!$A$3:FP$99,172,FALSE())-VLOOKUP($A75,'Import Peak Change'!$A$106:FP$202,172,FALSE())))</f>
        <v>0</v>
      </c>
      <c r="FQ75" s="193" t="n">
        <f aca="false">IF(ISERROR(VLOOKUP($A75,'Import Peak'!$A$3:FQ$99,173,FALSE())-VLOOKUP($A75,'Import Peak Change'!$A$106:FQ$202,173,FALSE())),0,(VLOOKUP($A75,'Import Peak'!$A$3:FQ$99,173,FALSE())-VLOOKUP($A75,'Import Peak Change'!$A$106:FQ$202,173,FALSE())))</f>
        <v>0</v>
      </c>
      <c r="FR75" s="193" t="n">
        <f aca="false">IF(ISERROR(VLOOKUP($A75,'Import Peak'!$A$3:FR$99,174,FALSE())-VLOOKUP($A75,'Import Peak Change'!$A$106:FR$202,174,FALSE())),0,(VLOOKUP($A75,'Import Peak'!$A$3:FR$99,174,FALSE())-VLOOKUP($A75,'Import Peak Change'!$A$106:FR$202,174,FALSE())))</f>
        <v>0</v>
      </c>
      <c r="FS75" s="193" t="n">
        <f aca="false">IF(ISERROR(VLOOKUP($A75,'Import Peak'!$A$3:FS$99,175,FALSE())-VLOOKUP($A75,'Import Peak Change'!$A$106:FS$202,175,FALSE())),0,(VLOOKUP($A75,'Import Peak'!$A$3:FS$99,175,FALSE())-VLOOKUP($A75,'Import Peak Change'!$A$106:FS$202,175,FALSE())))</f>
        <v>0</v>
      </c>
      <c r="FT75" s="193" t="n">
        <f aca="false">IF(ISERROR(VLOOKUP($A75,'Import Peak'!$A$3:FT$99,176,FALSE())-VLOOKUP($A75,'Import Peak Change'!$A$106:FT$202,176,FALSE())),0,(VLOOKUP($A75,'Import Peak'!$A$3:FT$99,176,FALSE())-VLOOKUP($A75,'Import Peak Change'!$A$106:FT$202,176,FALSE())))</f>
        <v>0</v>
      </c>
      <c r="FU75" s="193" t="n">
        <f aca="false">IF(ISERROR(VLOOKUP($A75,'Import Peak'!$A$3:FU$99,177,FALSE())-VLOOKUP($A75,'Import Peak Change'!$A$106:FU$202,177,FALSE())),0,(VLOOKUP($A75,'Import Peak'!$A$3:FU$99,177,FALSE())-VLOOKUP($A75,'Import Peak Change'!$A$106:FU$202,177,FALSE())))</f>
        <v>0</v>
      </c>
      <c r="FV75" s="193" t="n">
        <f aca="false">IF(ISERROR(VLOOKUP($A75,'Import Peak'!$A$3:FV$99,178,FALSE())-VLOOKUP($A75,'Import Peak Change'!$A$106:FV$202,178,FALSE())),0,(VLOOKUP($A75,'Import Peak'!$A$3:FV$99,178,FALSE())-VLOOKUP($A75,'Import Peak Change'!$A$106:FV$202,178,FALSE())))</f>
        <v>0</v>
      </c>
      <c r="FW75" s="193" t="n">
        <f aca="false">IF(ISERROR(VLOOKUP($A75,'Import Peak'!$A$3:FW$99,179,FALSE())-VLOOKUP($A75,'Import Peak Change'!$A$106:FW$202,179,FALSE())),0,(VLOOKUP($A75,'Import Peak'!$A$3:FW$99,179,FALSE())-VLOOKUP($A75,'Import Peak Change'!$A$106:FW$202,179,FALSE())))</f>
        <v>0</v>
      </c>
      <c r="FX75" s="193" t="n">
        <f aca="false">IF(ISERROR(VLOOKUP($A75,'Import Peak'!$A$3:FX$99,180,FALSE())-VLOOKUP($A75,'Import Peak Change'!$A$106:FX$202,180,FALSE())),0,(VLOOKUP($A75,'Import Peak'!$A$3:FX$99,180,FALSE())-VLOOKUP($A75,'Import Peak Change'!$A$106:FX$202,180,FALSE())))</f>
        <v>0</v>
      </c>
      <c r="FY75" s="193" t="n">
        <f aca="false">IF(ISERROR(VLOOKUP($A75,'Import Peak'!$A$3:FY$99,181,FALSE())-VLOOKUP($A75,'Import Peak Change'!$A$106:FY$202,181,FALSE())),0,(VLOOKUP($A75,'Import Peak'!$A$3:FY$99,181,FALSE())-VLOOKUP($A75,'Import Peak Change'!$A$106:FY$202,181,FALSE())))</f>
        <v>0</v>
      </c>
      <c r="FZ75" s="193" t="n">
        <f aca="false">IF(ISERROR(VLOOKUP($A75,'Import Peak'!$A$3:FZ$99,182,FALSE())-VLOOKUP($A75,'Import Peak Change'!$A$106:FZ$202,182,FALSE())),0,(VLOOKUP($A75,'Import Peak'!$A$3:FZ$99,182,FALSE())-VLOOKUP($A75,'Import Peak Change'!$A$106:FZ$202,182,FALSE())))</f>
        <v>0</v>
      </c>
      <c r="GA75" s="193" t="n">
        <f aca="false">IF(ISERROR(VLOOKUP($A75,'Import Peak'!$A$3:GA$99,183,FALSE())-VLOOKUP($A75,'Import Peak Change'!$A$106:GA$202,183,FALSE())),0,(VLOOKUP($A75,'Import Peak'!$A$3:GA$99,183,FALSE())-VLOOKUP($A75,'Import Peak Change'!$A$106:GA$202,183,FALSE())))</f>
        <v>0</v>
      </c>
      <c r="GB75" s="193" t="n">
        <f aca="false">IF(ISERROR(VLOOKUP($A75,'Import Peak'!$A$3:GB$99,184,FALSE())-VLOOKUP($A75,'Import Peak Change'!$A$106:GB$202,184,FALSE())),0,(VLOOKUP($A75,'Import Peak'!$A$3:GB$99,184,FALSE())-VLOOKUP($A75,'Import Peak Change'!$A$106:GB$202,184,FALSE())))</f>
        <v>0</v>
      </c>
      <c r="GC75" s="193" t="n">
        <f aca="false">IF(ISERROR(VLOOKUP($A75,'Import Peak'!$A$3:GC$99,185,FALSE())-VLOOKUP($A75,'Import Peak Change'!$A$106:GC$202,185,FALSE())),0,(VLOOKUP($A75,'Import Peak'!$A$3:GC$99,185,FALSE())-VLOOKUP($A75,'Import Peak Change'!$A$106:GC$202,185,FALSE())))</f>
        <v>0</v>
      </c>
      <c r="GD75" s="193" t="n">
        <f aca="false">IF(ISERROR(VLOOKUP($A75,'Import Peak'!$A$3:GD$99,186,FALSE())-VLOOKUP($A75,'Import Peak Change'!$A$106:GD$202,186,FALSE())),0,(VLOOKUP($A75,'Import Peak'!$A$3:GD$99,186,FALSE())-VLOOKUP($A75,'Import Peak Change'!$A$106:GD$202,186,FALSE())))</f>
        <v>0</v>
      </c>
      <c r="GE75" s="193" t="n">
        <f aca="false">IF(ISERROR(VLOOKUP($A75,'Import Peak'!$A$3:GE$99,187,FALSE())-VLOOKUP($A75,'Import Peak Change'!$A$106:GE$202,187,FALSE())),0,(VLOOKUP($A75,'Import Peak'!$A$3:GE$99,187,FALSE())-VLOOKUP($A75,'Import Peak Change'!$A$106:GE$202,187,FALSE())))</f>
        <v>0</v>
      </c>
      <c r="GF75" s="193" t="n">
        <f aca="false">IF(ISERROR(VLOOKUP($A75,'Import Peak'!$A$3:GF$99,188,FALSE())-VLOOKUP($A75,'Import Peak Change'!$A$106:GF$202,188,FALSE())),0,(VLOOKUP($A75,'Import Peak'!$A$3:GF$99,188,FALSE())-VLOOKUP($A75,'Import Peak Change'!$A$106:GF$202,188,FALSE())))</f>
        <v>0</v>
      </c>
      <c r="GG75" s="193" t="n">
        <f aca="false">IF(ISERROR(VLOOKUP($A75,'Import Peak'!$A$3:GG$99,189,FALSE())-VLOOKUP($A75,'Import Peak Change'!$A$106:GG$202,189,FALSE())),0,(VLOOKUP($A75,'Import Peak'!$A$3:GG$99,189,FALSE())-VLOOKUP($A75,'Import Peak Change'!$A$106:GG$202,189,FALSE())))</f>
        <v>0</v>
      </c>
      <c r="GH75" s="193" t="n">
        <f aca="false">IF(ISERROR(VLOOKUP($A75,'Import Peak'!$A$3:GH$99,190,FALSE())-VLOOKUP($A75,'Import Peak Change'!$A$106:GH$202,190,FALSE())),0,(VLOOKUP($A75,'Import Peak'!$A$3:GH$99,190,FALSE())-VLOOKUP($A75,'Import Peak Change'!$A$106:GH$202,190,FALSE())))</f>
        <v>0</v>
      </c>
      <c r="GI75" s="193" t="n">
        <f aca="false">IF(ISERROR(VLOOKUP($A75,'Import Peak'!$A$3:GI$99,191,FALSE())-VLOOKUP($A75,'Import Peak Change'!$A$106:GI$202,191,FALSE())),0,(VLOOKUP($A75,'Import Peak'!$A$3:GI$99,191,FALSE())-VLOOKUP($A75,'Import Peak Change'!$A$106:GI$202,191,FALSE())))</f>
        <v>0</v>
      </c>
      <c r="GJ75" s="193" t="n">
        <f aca="false">IF(ISERROR(VLOOKUP($A75,'Import Peak'!$A$3:GJ$99,192,FALSE())-VLOOKUP($A75,'Import Peak Change'!$A$106:GJ$202,192,FALSE())),0,(VLOOKUP($A75,'Import Peak'!$A$3:GJ$99,192,FALSE())-VLOOKUP($A75,'Import Peak Change'!$A$106:GJ$202,192,FALSE())))</f>
        <v>0</v>
      </c>
      <c r="GK75" s="193" t="n">
        <f aca="false">IF(ISERROR(VLOOKUP($A75,'Import Peak'!$A$3:GK$99,193,FALSE())-VLOOKUP($A75,'Import Peak Change'!$A$106:GK$202,193,FALSE())),0,(VLOOKUP($A75,'Import Peak'!$A$3:GK$99,193,FALSE())-VLOOKUP($A75,'Import Peak Change'!$A$106:GK$202,193,FALSE())))</f>
        <v>0</v>
      </c>
      <c r="GL75" s="193" t="n">
        <f aca="false">IF(ISERROR(VLOOKUP($A75,'Import Peak'!$A$3:GL$99,194,FALSE())-VLOOKUP($A75,'Import Peak Change'!$A$106:GL$202,194,FALSE())),0,(VLOOKUP($A75,'Import Peak'!$A$3:GL$99,194,FALSE())-VLOOKUP($A75,'Import Peak Change'!$A$106:GL$202,194,FALSE())))</f>
        <v>0</v>
      </c>
      <c r="GM75" s="193" t="n">
        <f aca="false">IF(ISERROR(VLOOKUP($A75,'Import Peak'!$A$3:GM$99,195,FALSE())-VLOOKUP($A75,'Import Peak Change'!$A$106:GM$202,195,FALSE())),0,(VLOOKUP($A75,'Import Peak'!$A$3:GM$99,195,FALSE())-VLOOKUP($A75,'Import Peak Change'!$A$106:GM$202,195,FALSE())))</f>
        <v>0</v>
      </c>
      <c r="GN75" s="193" t="n">
        <f aca="false">IF(ISERROR(VLOOKUP($A75,'Import Peak'!$A$3:GN$99,196,FALSE())-VLOOKUP($A75,'Import Peak Change'!$A$106:GN$202,196,FALSE())),0,(VLOOKUP($A75,'Import Peak'!$A$3:GN$99,196,FALSE())-VLOOKUP($A75,'Import Peak Change'!$A$106:GN$202,196,FALSE())))</f>
        <v>0</v>
      </c>
      <c r="GO75" s="193" t="n">
        <f aca="false">IF(ISERROR(VLOOKUP($A75,'Import Peak'!$A$3:GO$99,197,FALSE())-VLOOKUP($A75,'Import Peak Change'!$A$106:GO$202,197,FALSE())),0,(VLOOKUP($A75,'Import Peak'!$A$3:GO$99,197,FALSE())-VLOOKUP($A75,'Import Peak Change'!$A$106:GO$202,197,FALSE())))</f>
        <v>0</v>
      </c>
      <c r="GP75" s="193" t="n">
        <f aca="false">IF(ISERROR(VLOOKUP($A75,'Import Peak'!$A$3:GP$99,198,FALSE())-VLOOKUP($A75,'Import Peak Change'!$A$106:GP$202,198,FALSE())),0,(VLOOKUP($A75,'Import Peak'!$A$3:GP$99,198,FALSE())-VLOOKUP($A75,'Import Peak Change'!$A$106:GP$202,198,FALSE())))</f>
        <v>0</v>
      </c>
      <c r="GQ75" s="193" t="n">
        <f aca="false">IF(ISERROR(VLOOKUP($A75,'Import Peak'!$A$3:GQ$99,199,FALSE())-VLOOKUP($A75,'Import Peak Change'!$A$106:GQ$202,199,FALSE())),0,(VLOOKUP($A75,'Import Peak'!$A$3:GQ$99,199,FALSE())-VLOOKUP($A75,'Import Peak Change'!$A$106:GQ$202,199,FALSE())))</f>
        <v>0</v>
      </c>
      <c r="GR75" s="193" t="n">
        <f aca="false">IF(ISERROR(VLOOKUP($A75,'Import Peak'!$A$3:GR$99,200,FALSE())-VLOOKUP($A75,'Import Peak Change'!$A$106:GR$202,200,FALSE())),0,(VLOOKUP($A75,'Import Peak'!$A$3:GR$99,200,FALSE())-VLOOKUP($A75,'Import Peak Change'!$A$106:GR$202,200,FALSE())))</f>
        <v>0</v>
      </c>
      <c r="GS75" s="193" t="n">
        <f aca="false">IF(ISERROR(VLOOKUP($A75,'Import Peak'!$A$3:GS$99,201,FALSE())-VLOOKUP($A75,'Import Peak Change'!$A$106:GS$202,201,FALSE())),0,(VLOOKUP($A75,'Import Peak'!$A$3:GS$99,201,FALSE())-VLOOKUP($A75,'Import Peak Change'!$A$106:GS$202,201,FALSE())))</f>
        <v>0</v>
      </c>
      <c r="GT75" s="193" t="n">
        <f aca="false">IF(ISERROR(VLOOKUP($A75,'Import Peak'!$A$3:GT$99,202,FALSE())-VLOOKUP($A75,'Import Peak Change'!$A$106:GT$202,202,FALSE())),0,(VLOOKUP($A75,'Import Peak'!$A$3:GT$99,202,FALSE())-VLOOKUP($A75,'Import Peak Change'!$A$106:GT$202,202,FALSE())))</f>
        <v>0</v>
      </c>
      <c r="GU75" s="193" t="n">
        <f aca="false">IF(ISERROR(VLOOKUP($A75,'Import Peak'!$A$3:GU$99,203,FALSE())-VLOOKUP($A75,'Import Peak Change'!$A$106:GU$202,203,FALSE())),0,(VLOOKUP($A75,'Import Peak'!$A$3:GU$99,203,FALSE())-VLOOKUP($A75,'Import Peak Change'!$A$106:GU$202,203,FALSE())))</f>
        <v>0</v>
      </c>
      <c r="GV75" s="193" t="n">
        <f aca="false">IF(ISERROR(VLOOKUP($A75,'Import Peak'!$A$3:GV$99,204,FALSE())-VLOOKUP($A75,'Import Peak Change'!$A$106:GV$202,204,FALSE())),0,(VLOOKUP($A75,'Import Peak'!$A$3:GV$99,204,FALSE())-VLOOKUP($A75,'Import Peak Change'!$A$106:GV$202,204,FALSE())))</f>
        <v>0</v>
      </c>
      <c r="GW75" s="193" t="n">
        <f aca="false">IF(ISERROR(VLOOKUP($A75,'Import Peak'!$A$3:GW$99,205,FALSE())-VLOOKUP($A75,'Import Peak Change'!$A$106:GW$202,205,FALSE())),0,(VLOOKUP($A75,'Import Peak'!$A$3:GW$99,205,FALSE())-VLOOKUP($A75,'Import Peak Change'!$A$106:GW$202,205,FALSE())))</f>
        <v>0</v>
      </c>
      <c r="GX75" s="193" t="n">
        <f aca="false">IF(ISERROR(VLOOKUP($A75,'Import Peak'!$A$3:GX$99,206,FALSE())-VLOOKUP($A75,'Import Peak Change'!$A$106:GX$202,206,FALSE())),0,(VLOOKUP($A75,'Import Peak'!$A$3:GX$99,206,FALSE())-VLOOKUP($A75,'Import Peak Change'!$A$106:GX$202,206,FALSE())))</f>
        <v>0</v>
      </c>
      <c r="GY75" s="193" t="n">
        <f aca="false">IF(ISERROR(VLOOKUP($A75,'Import Peak'!$A$3:GY$99,207,FALSE())-VLOOKUP($A75,'Import Peak Change'!$A$106:GY$202,207,FALSE())),0,(VLOOKUP($A75,'Import Peak'!$A$3:GY$99,207,FALSE())-VLOOKUP($A75,'Import Peak Change'!$A$106:GY$202,207,FALSE())))</f>
        <v>0</v>
      </c>
      <c r="GZ75" s="193" t="n">
        <f aca="false">IF(ISERROR(VLOOKUP($A75,'Import Peak'!$A$3:GZ$99,208,FALSE())-VLOOKUP($A75,'Import Peak Change'!$A$106:GZ$202,208,FALSE())),0,(VLOOKUP($A75,'Import Peak'!$A$3:GZ$99,208,FALSE())-VLOOKUP($A75,'Import Peak Change'!$A$106:GZ$202,208,FALSE())))</f>
        <v>0</v>
      </c>
      <c r="HA75" s="193" t="n">
        <f aca="false">IF(ISERROR(VLOOKUP($A75,'Import Peak'!$A$3:HA$99,209,FALSE())-VLOOKUP($A75,'Import Peak Change'!$A$106:HA$202,209,FALSE())),0,(VLOOKUP($A75,'Import Peak'!$A$3:HA$99,209,FALSE())-VLOOKUP($A75,'Import Peak Change'!$A$106:HA$202,209,FALSE())))</f>
        <v>0</v>
      </c>
      <c r="HB75" s="193" t="n">
        <f aca="false">IF(ISERROR(VLOOKUP($A75,'Import Peak'!$A$3:HB$99,210,FALSE())-VLOOKUP($A75,'Import Peak Change'!$A$106:HB$202,210,FALSE())),0,(VLOOKUP($A75,'Import Peak'!$A$3:HB$99,210,FALSE())-VLOOKUP($A75,'Import Peak Change'!$A$106:HB$202,210,FALSE())))</f>
        <v>0</v>
      </c>
      <c r="HC75" s="193" t="n">
        <f aca="false">IF(ISERROR(VLOOKUP($A75,'Import Peak'!$A$3:HC$99,211,FALSE())-VLOOKUP($A75,'Import Peak Change'!$A$106:HC$202,211,FALSE())),0,(VLOOKUP($A75,'Import Peak'!$A$3:HC$99,211,FALSE())-VLOOKUP($A75,'Import Peak Change'!$A$106:HC$202,211,FALSE())))</f>
        <v>0</v>
      </c>
      <c r="HD75" s="193" t="n">
        <f aca="false">IF(ISERROR(VLOOKUP($A75,'Import Peak'!$A$3:HD$99,212,FALSE())-VLOOKUP($A75,'Import Peak Change'!$A$106:HD$202,212,FALSE())),0,(VLOOKUP($A75,'Import Peak'!$A$3:HD$99,212,FALSE())-VLOOKUP($A75,'Import Peak Change'!$A$106:HD$202,212,FALSE())))</f>
        <v>0</v>
      </c>
      <c r="HE75" s="193" t="n">
        <f aca="false">IF(ISERROR(VLOOKUP($A75,'Import Peak'!$A$3:HE$99,213,FALSE())-VLOOKUP($A75,'Import Peak Change'!$A$106:HE$202,213,FALSE())),0,(VLOOKUP($A75,'Import Peak'!$A$3:HE$99,213,FALSE())-VLOOKUP($A75,'Import Peak Change'!$A$106:HE$202,213,FALSE())))</f>
        <v>0</v>
      </c>
      <c r="HF75" s="193" t="n">
        <f aca="false">IF(ISERROR(VLOOKUP($A75,'Import Peak'!$A$3:HF$99,214,FALSE())-VLOOKUP($A75,'Import Peak Change'!$A$106:HF$202,214,FALSE())),0,(VLOOKUP($A75,'Import Peak'!$A$3:HF$99,214,FALSE())-VLOOKUP($A75,'Import Peak Change'!$A$106:HF$202,214,FALSE())))</f>
        <v>0</v>
      </c>
      <c r="HG75" s="193" t="n">
        <f aca="false">IF(ISERROR(VLOOKUP($A75,'Import Peak'!$A$3:HG$99,215,FALSE())-VLOOKUP($A75,'Import Peak Change'!$A$106:HG$202,215,FALSE())),0,(VLOOKUP($A75,'Import Peak'!$A$3:HG$99,215,FALSE())-VLOOKUP($A75,'Import Peak Change'!$A$106:HG$202,215,FALSE())))</f>
        <v>0</v>
      </c>
      <c r="HH75" s="193" t="n">
        <f aca="false">IF(ISERROR(VLOOKUP($A75,'Import Peak'!$A$3:HH$99,216,FALSE())-VLOOKUP($A75,'Import Peak Change'!$A$106:HH$202,216,FALSE())),0,(VLOOKUP($A75,'Import Peak'!$A$3:HH$99,216,FALSE())-VLOOKUP($A75,'Import Peak Change'!$A$106:HH$202,216,FALSE())))</f>
        <v>0</v>
      </c>
      <c r="HI75" s="193" t="n">
        <f aca="false">IF(ISERROR(VLOOKUP($A75,'Import Peak'!$A$3:HI$99,217,FALSE())-VLOOKUP($A75,'Import Peak Change'!$A$106:HI$202,217,FALSE())),0,(VLOOKUP($A75,'Import Peak'!$A$3:HI$99,217,FALSE())-VLOOKUP($A75,'Import Peak Change'!$A$106:HI$202,217,FALSE())))</f>
        <v>0</v>
      </c>
      <c r="HJ75" s="193" t="n">
        <f aca="false">IF(ISERROR(VLOOKUP($A75,'Import Peak'!$A$3:HJ$99,218,FALSE())-VLOOKUP($A75,'Import Peak Change'!$A$106:HJ$202,218,FALSE())),0,(VLOOKUP($A75,'Import Peak'!$A$3:HJ$99,218,FALSE())-VLOOKUP($A75,'Import Peak Change'!$A$106:HJ$202,218,FALSE())))</f>
        <v>0</v>
      </c>
      <c r="HK75" s="193" t="n">
        <f aca="false">IF(ISERROR(VLOOKUP($A75,'Import Peak'!$A$3:HK$99,219,FALSE())-VLOOKUP($A75,'Import Peak Change'!$A$106:HK$202,219,FALSE())),0,(VLOOKUP($A75,'Import Peak'!$A$3:HK$99,219,FALSE())-VLOOKUP($A75,'Import Peak Change'!$A$106:HK$202,219,FALSE())))</f>
        <v>0</v>
      </c>
      <c r="HL75" s="193" t="n">
        <f aca="false">IF(ISERROR(VLOOKUP($A75,'Import Peak'!$A$3:HL$99,220,FALSE())-VLOOKUP($A75,'Import Peak Change'!$A$106:HL$202,220,FALSE())),0,(VLOOKUP($A75,'Import Peak'!$A$3:HL$99,220,FALSE())-VLOOKUP($A75,'Import Peak Change'!$A$106:HL$202,220,FALSE())))</f>
        <v>0</v>
      </c>
      <c r="HM75" s="193" t="n">
        <f aca="false">IF(ISERROR(VLOOKUP($A75,'Import Peak'!$A$3:HM$99,221,FALSE())-VLOOKUP($A75,'Import Peak Change'!$A$106:HM$202,221,FALSE())),0,(VLOOKUP($A75,'Import Peak'!$A$3:HM$99,221,FALSE())-VLOOKUP($A75,'Import Peak Change'!$A$106:HM$202,221,FALSE())))</f>
        <v>0</v>
      </c>
      <c r="HN75" s="193" t="n">
        <f aca="false">IF(ISERROR(VLOOKUP($A75,'Import Peak'!$A$3:HN$99,222,FALSE())-VLOOKUP($A75,'Import Peak Change'!$A$106:HN$202,222,FALSE())),0,(VLOOKUP($A75,'Import Peak'!$A$3:HN$99,222,FALSE())-VLOOKUP($A75,'Import Peak Change'!$A$106:HN$202,222,FALSE())))</f>
        <v>0</v>
      </c>
      <c r="HO75" s="193" t="n">
        <f aca="false">IF(ISERROR(VLOOKUP($A75,'Import Peak'!$A$3:HO$99,223,FALSE())-VLOOKUP($A75,'Import Peak Change'!$A$106:HO$202,223,FALSE())),0,(VLOOKUP($A75,'Import Peak'!$A$3:HO$99,223,FALSE())-VLOOKUP($A75,'Import Peak Change'!$A$106:HO$202,223,FALSE())))</f>
        <v>0</v>
      </c>
      <c r="HP75" s="193" t="n">
        <f aca="false">IF(ISERROR(VLOOKUP($A75,'Import Peak'!$A$3:HP$99,224,FALSE())-VLOOKUP($A75,'Import Peak Change'!$A$106:HP$202,224,FALSE())),0,(VLOOKUP($A75,'Import Peak'!$A$3:HP$99,224,FALSE())-VLOOKUP($A75,'Import Peak Change'!$A$106:HP$202,224,FALSE())))</f>
        <v>0</v>
      </c>
      <c r="HQ75" s="193" t="n">
        <f aca="false">IF(ISERROR(VLOOKUP($A75,'Import Peak'!$A$3:HQ$99,225,FALSE())-VLOOKUP($A75,'Import Peak Change'!$A$106:HQ$202,225,FALSE())),0,(VLOOKUP($A75,'Import Peak'!$A$3:HQ$99,225,FALSE())-VLOOKUP($A75,'Import Peak Change'!$A$106:HQ$202,225,FALSE())))</f>
        <v>0</v>
      </c>
      <c r="HR75" s="193" t="n">
        <f aca="false">IF(ISERROR(VLOOKUP($A75,'Import Peak'!$A$3:HR$99,226,FALSE())-VLOOKUP($A75,'Import Peak Change'!$A$106:HR$202,226,FALSE())),0,(VLOOKUP($A75,'Import Peak'!$A$3:HR$99,226,FALSE())-VLOOKUP($A75,'Import Peak Change'!$A$106:HR$202,226,FALSE())))</f>
        <v>0</v>
      </c>
      <c r="HS75" s="193" t="n">
        <f aca="false">IF(ISERROR(VLOOKUP($A75,'Import Peak'!$A$3:HS$99,227,FALSE())-VLOOKUP($A75,'Import Peak Change'!$A$106:HS$202,227,FALSE())),0,(VLOOKUP($A75,'Import Peak'!$A$3:HS$99,227,FALSE())-VLOOKUP($A75,'Import Peak Change'!$A$106:HS$202,227,FALSE())))</f>
        <v>0</v>
      </c>
      <c r="HT75" s="193" t="n">
        <f aca="false">IF(ISERROR(VLOOKUP($A75,'Import Peak'!$A$3:HT$99,228,FALSE())-VLOOKUP($A75,'Import Peak Change'!$A$106:HT$202,228,FALSE())),0,(VLOOKUP($A75,'Import Peak'!$A$3:HT$99,228,FALSE())-VLOOKUP($A75,'Import Peak Change'!$A$106:HT$202,228,FALSE())))</f>
        <v>0</v>
      </c>
      <c r="HU75" s="193" t="n">
        <f aca="false">IF(ISERROR(VLOOKUP($A75,'Import Peak'!$A$3:HU$99,229,FALSE())-VLOOKUP($A75,'Import Peak Change'!$A$106:HU$202,229,FALSE())),0,(VLOOKUP($A75,'Import Peak'!$A$3:HU$99,229,FALSE())-VLOOKUP($A75,'Import Peak Change'!$A$106:HU$202,229,FALSE())))</f>
        <v>0</v>
      </c>
      <c r="HV75" s="193" t="n">
        <f aca="false">IF(ISERROR(VLOOKUP($A75,'Import Peak'!$A$3:HV$99,230,FALSE())-VLOOKUP($A75,'Import Peak Change'!$A$106:HV$202,230,FALSE())),0,(VLOOKUP($A75,'Import Peak'!$A$3:HV$99,230,FALSE())-VLOOKUP($A75,'Import Peak Change'!$A$106:HV$202,230,FALSE())))</f>
        <v>0</v>
      </c>
      <c r="HW75" s="193" t="n">
        <f aca="false">IF(ISERROR(VLOOKUP($A75,'Import Peak'!$A$3:HW$99,231,FALSE())-VLOOKUP($A75,'Import Peak Change'!$A$106:HW$202,231,FALSE())),0,(VLOOKUP($A75,'Import Peak'!$A$3:HW$99,231,FALSE())-VLOOKUP($A75,'Import Peak Change'!$A$106:HW$202,231,FALSE())))</f>
        <v>0</v>
      </c>
      <c r="HX75" s="193" t="n">
        <f aca="false">IF(ISERROR(VLOOKUP($A75,'Import Peak'!$A$3:HX$99,232,FALSE())-VLOOKUP($A75,'Import Peak Change'!$A$106:HX$202,232,FALSE())),0,(VLOOKUP($A75,'Import Peak'!$A$3:HX$99,232,FALSE())-VLOOKUP($A75,'Import Peak Change'!$A$106:HX$202,232,FALSE())))</f>
        <v>0</v>
      </c>
      <c r="HY75" s="193" t="n">
        <f aca="false">IF(ISERROR(VLOOKUP($A75,'Import Peak'!$A$3:HY$99,233,FALSE())-VLOOKUP($A75,'Import Peak Change'!$A$106:HY$202,233,FALSE())),0,(VLOOKUP($A75,'Import Peak'!$A$3:HY$99,233,FALSE())-VLOOKUP($A75,'Import Peak Change'!$A$106:HY$202,233,FALSE())))</f>
        <v>0</v>
      </c>
      <c r="HZ75" s="193" t="n">
        <f aca="false">IF(ISERROR(VLOOKUP($A75,'Import Peak'!$A$3:HZ$99,234,FALSE())-VLOOKUP($A75,'Import Peak Change'!$A$106:HZ$202,234,FALSE())),0,(VLOOKUP($A75,'Import Peak'!$A$3:HZ$99,234,FALSE())-VLOOKUP($A75,'Import Peak Change'!$A$106:HZ$202,234,FALSE())))</f>
        <v>0</v>
      </c>
      <c r="IA75" s="193" t="n">
        <f aca="false">IF(ISERROR(VLOOKUP($A75,'Import Peak'!$A$3:IA$99,235,FALSE())-VLOOKUP($A75,'Import Peak Change'!$A$106:IA$202,235,FALSE())),0,(VLOOKUP($A75,'Import Peak'!$A$3:IA$99,235,FALSE())-VLOOKUP($A75,'Import Peak Change'!$A$106:IA$202,235,FALSE())))</f>
        <v>0</v>
      </c>
      <c r="IB75" s="193" t="n">
        <f aca="false">IF(ISERROR(VLOOKUP($A75,'Import Peak'!$A$3:IB$99,236,FALSE())-VLOOKUP($A75,'Import Peak Change'!$A$106:IB$202,236,FALSE())),0,(VLOOKUP($A75,'Import Peak'!$A$3:IB$99,236,FALSE())-VLOOKUP($A75,'Import Peak Change'!$A$106:IB$202,236,FALSE())))</f>
        <v>0</v>
      </c>
      <c r="IC75" s="193" t="n">
        <f aca="false">IF(ISERROR(VLOOKUP($A75,'Import Peak'!$A$3:IC$99,237,FALSE())-VLOOKUP($A75,'Import Peak Change'!$A$106:IC$202,237,FALSE())),0,(VLOOKUP($A75,'Import Peak'!$A$3:IC$99,237,FALSE())-VLOOKUP($A75,'Import Peak Change'!$A$106:IC$202,237,FALSE())))</f>
        <v>0</v>
      </c>
      <c r="ID75" s="193" t="n">
        <f aca="false">IF(ISERROR(VLOOKUP($A75,'Import Peak'!$A$3:ID$99,238,FALSE())-VLOOKUP($A75,'Import Peak Change'!$A$106:ID$202,238,FALSE())),0,(VLOOKUP($A75,'Import Peak'!$A$3:ID$99,238,FALSE())-VLOOKUP($A75,'Import Peak Change'!$A$106:ID$202,238,FALSE())))</f>
        <v>0</v>
      </c>
      <c r="IE75" s="193" t="n">
        <f aca="false">IF(ISERROR(VLOOKUP($A75,'Import Peak'!$A$3:IE$99,239,FALSE())-VLOOKUP($A75,'Import Peak Change'!$A$106:IE$202,239,FALSE())),0,(VLOOKUP($A75,'Import Peak'!$A$3:IE$99,239,FALSE())-VLOOKUP($A75,'Import Peak Change'!$A$106:IE$202,239,FALSE())))</f>
        <v>0</v>
      </c>
    </row>
    <row r="76" customFormat="false" ht="12.75" hidden="false" customHeight="false" outlineLevel="0" collapsed="false">
      <c r="A76" s="201" t="str">
        <f aca="false">IF('Import Peak'!A73=0,"",'Import Peak'!A73)</f>
        <v/>
      </c>
      <c r="B76" s="193"/>
      <c r="C76" s="193"/>
      <c r="D76" s="193"/>
      <c r="E76" s="193"/>
      <c r="F76" s="193"/>
      <c r="G76" s="193" t="n">
        <f aca="false">IF(ISERROR(VLOOKUP($A76,'Import Peak'!$A$3:G$99,7,FALSE())-VLOOKUP($A76,'Import Peak Change'!$A$106:G$202,7,FALSE())),0,(VLOOKUP($A76,'Import Peak'!$A$3:G$99,7,FALSE())-VLOOKUP($A76,'Import Peak Change'!$A$106:G$202,7,FALSE())))</f>
        <v>0</v>
      </c>
      <c r="H76" s="193" t="n">
        <f aca="false">IF(ISERROR(VLOOKUP($A76,'Import Peak'!$A$3:H$99,8,FALSE())-VLOOKUP($A76,'Import Peak Change'!$A$106:H$202,8,FALSE())),0,(VLOOKUP($A76,'Import Peak'!$A$3:H$99,8,FALSE())-VLOOKUP($A76,'Import Peak Change'!$A$106:H$202,8,FALSE())))</f>
        <v>0</v>
      </c>
      <c r="I76" s="193" t="n">
        <f aca="false">IF(ISERROR(VLOOKUP($A76,'Import Peak'!$A$3:I$99,9,FALSE())-VLOOKUP($A76,'Import Peak Change'!$A$106:I$202,9,FALSE())),0,(VLOOKUP($A76,'Import Peak'!$A$3:I$99,9,FALSE())-VLOOKUP($A76,'Import Peak Change'!$A$106:I$202,9,FALSE())))</f>
        <v>0</v>
      </c>
      <c r="J76" s="193" t="n">
        <f aca="false">IF(ISERROR(VLOOKUP($A76,'Import Peak'!$A$3:J$99,10,FALSE())-VLOOKUP($A76,'Import Peak Change'!$A$106:J$202,10,FALSE())),0,(VLOOKUP($A76,'Import Peak'!$A$3:J$99,10,FALSE())-VLOOKUP($A76,'Import Peak Change'!$A$106:J$202,10,FALSE())))</f>
        <v>0</v>
      </c>
      <c r="K76" s="193" t="n">
        <f aca="false">IF(ISERROR(VLOOKUP($A76,'Import Peak'!$A$3:K$99,11,FALSE())-VLOOKUP($A76,'Import Peak Change'!$A$106:K$202,11,FALSE())),0,(VLOOKUP($A76,'Import Peak'!$A$3:K$99,11,FALSE())-VLOOKUP($A76,'Import Peak Change'!$A$106:K$202,11,FALSE())))</f>
        <v>0</v>
      </c>
      <c r="L76" s="193" t="n">
        <f aca="false">IF(ISERROR(VLOOKUP($A76,'Import Peak'!$A$3:L$99,12,FALSE())-VLOOKUP($A76,'Import Peak Change'!$A$106:L$202,12,FALSE())),0,(VLOOKUP($A76,'Import Peak'!$A$3:L$99,12,FALSE())-VLOOKUP($A76,'Import Peak Change'!$A$106:L$202,12,FALSE())))</f>
        <v>0</v>
      </c>
      <c r="M76" s="193" t="n">
        <f aca="false">IF(ISERROR(VLOOKUP($A76,'Import Peak'!$A$3:M$99,13,FALSE())-VLOOKUP($A76,'Import Peak Change'!$A$106:M$202,13,FALSE())),0,(VLOOKUP($A76,'Import Peak'!$A$3:M$99,13,FALSE())-VLOOKUP($A76,'Import Peak Change'!$A$106:M$202,13,FALSE())))</f>
        <v>0</v>
      </c>
      <c r="N76" s="193" t="n">
        <f aca="false">IF(ISERROR(VLOOKUP($A76,'Import Peak'!$A$3:N$99,14,FALSE())-VLOOKUP($A76,'Import Peak Change'!$A$106:N$202,14,FALSE())),0,(VLOOKUP($A76,'Import Peak'!$A$3:N$99,14,FALSE())-VLOOKUP($A76,'Import Peak Change'!$A$106:N$202,14,FALSE())))</f>
        <v>0</v>
      </c>
      <c r="O76" s="193" t="n">
        <f aca="false">IF(ISERROR(VLOOKUP($A76,'Import Peak'!$A$3:O$99,15,FALSE())-VLOOKUP($A76,'Import Peak Change'!$A$106:O$202,15,FALSE())),0,(VLOOKUP($A76,'Import Peak'!$A$3:O$99,15,FALSE())-VLOOKUP($A76,'Import Peak Change'!$A$106:O$202,15,FALSE())))</f>
        <v>0</v>
      </c>
      <c r="P76" s="193" t="n">
        <f aca="false">IF(ISERROR(VLOOKUP($A76,'Import Peak'!$A$3:P$99,16,FALSE())-VLOOKUP($A76,'Import Peak Change'!$A$106:P$202,16,FALSE())),0,(VLOOKUP($A76,'Import Peak'!$A$3:P$99,16,FALSE())-VLOOKUP($A76,'Import Peak Change'!$A$106:P$202,16,FALSE())))</f>
        <v>0</v>
      </c>
      <c r="Q76" s="193" t="n">
        <f aca="false">IF(ISERROR(VLOOKUP($A76,'Import Peak'!$A$3:Q$99,17,FALSE())-VLOOKUP($A76,'Import Peak Change'!$A$106:Q$202,17,FALSE())),0,(VLOOKUP($A76,'Import Peak'!$A$3:Q$99,17,FALSE())-VLOOKUP($A76,'Import Peak Change'!$A$106:Q$202,17,FALSE())))</f>
        <v>0</v>
      </c>
      <c r="R76" s="193" t="n">
        <f aca="false">IF(ISERROR(VLOOKUP($A76,'Import Peak'!$A$3:R$99,18,FALSE())-VLOOKUP($A76,'Import Peak Change'!$A$106:R$202,18,FALSE())),0,(VLOOKUP($A76,'Import Peak'!$A$3:R$99,18,FALSE())-VLOOKUP($A76,'Import Peak Change'!$A$106:R$202,18,FALSE())))</f>
        <v>0</v>
      </c>
      <c r="S76" s="193" t="n">
        <f aca="false">IF(ISERROR(VLOOKUP($A76,'Import Peak'!$A$3:S$99,19,FALSE())-VLOOKUP($A76,'Import Peak Change'!$A$106:S$202,19,FALSE())),0,(VLOOKUP($A76,'Import Peak'!$A$3:S$99,19,FALSE())-VLOOKUP($A76,'Import Peak Change'!$A$106:S$202,19,FALSE())))</f>
        <v>0</v>
      </c>
      <c r="T76" s="193" t="n">
        <f aca="false">IF(ISERROR(VLOOKUP($A76,'Import Peak'!$A$3:T$99,20,FALSE())-VLOOKUP($A76,'Import Peak Change'!$A$106:T$202,20,FALSE())),0,(VLOOKUP($A76,'Import Peak'!$A$3:T$99,20,FALSE())-VLOOKUP($A76,'Import Peak Change'!$A$106:T$202,20,FALSE())))</f>
        <v>0</v>
      </c>
      <c r="U76" s="193" t="n">
        <f aca="false">IF(ISERROR(VLOOKUP($A76,'Import Peak'!$A$3:U$99,21,FALSE())-VLOOKUP($A76,'Import Peak Change'!$A$106:U$202,21,FALSE())),0,(VLOOKUP($A76,'Import Peak'!$A$3:U$99,21,FALSE())-VLOOKUP($A76,'Import Peak Change'!$A$106:U$202,21,FALSE())))</f>
        <v>0</v>
      </c>
      <c r="V76" s="193" t="n">
        <f aca="false">IF(ISERROR(VLOOKUP($A76,'Import Peak'!$A$3:V$99,22,FALSE())-VLOOKUP($A76,'Import Peak Change'!$A$106:V$202,22,FALSE())),0,(VLOOKUP($A76,'Import Peak'!$A$3:V$99,22,FALSE())-VLOOKUP($A76,'Import Peak Change'!$A$106:V$202,22,FALSE())))</f>
        <v>0</v>
      </c>
      <c r="W76" s="193" t="n">
        <f aca="false">IF(ISERROR(VLOOKUP($A76,'Import Peak'!$A$3:W$99,23,FALSE())-VLOOKUP($A76,'Import Peak Change'!$A$106:W$202,23,FALSE())),0,(VLOOKUP($A76,'Import Peak'!$A$3:W$99,23,FALSE())-VLOOKUP($A76,'Import Peak Change'!$A$106:W$202,23,FALSE())))</f>
        <v>0</v>
      </c>
      <c r="X76" s="193" t="n">
        <f aca="false">IF(ISERROR(VLOOKUP($A76,'Import Peak'!$A$3:X$99,24,FALSE())-VLOOKUP($A76,'Import Peak Change'!$A$106:X$202,24,FALSE())),0,(VLOOKUP($A76,'Import Peak'!$A$3:X$99,24,FALSE())-VLOOKUP($A76,'Import Peak Change'!$A$106:X$202,24,FALSE())))</f>
        <v>0</v>
      </c>
      <c r="Y76" s="193" t="n">
        <f aca="false">IF(ISERROR(VLOOKUP($A76,'Import Peak'!$A$3:Y$99,25,FALSE())-VLOOKUP($A76,'Import Peak Change'!$A$106:Y$202,25,FALSE())),0,(VLOOKUP($A76,'Import Peak'!$A$3:Y$99,25,FALSE())-VLOOKUP($A76,'Import Peak Change'!$A$106:Y$202,25,FALSE())))</f>
        <v>0</v>
      </c>
      <c r="Z76" s="193" t="n">
        <f aca="false">IF(ISERROR(VLOOKUP($A76,'Import Peak'!$A$3:Z$99,26,FALSE())-VLOOKUP($A76,'Import Peak Change'!$A$106:Z$202,26,FALSE())),0,(VLOOKUP($A76,'Import Peak'!$A$3:Z$99,26,FALSE())-VLOOKUP($A76,'Import Peak Change'!$A$106:Z$202,26,FALSE())))</f>
        <v>0</v>
      </c>
      <c r="AA76" s="193" t="n">
        <f aca="false">IF(ISERROR(VLOOKUP($A76,'Import Peak'!$A$3:AA$99,27,FALSE())-VLOOKUP($A76,'Import Peak Change'!$A$106:AA$202,27,FALSE())),0,(VLOOKUP($A76,'Import Peak'!$A$3:AA$99,27,FALSE())-VLOOKUP($A76,'Import Peak Change'!$A$106:AA$202,27,FALSE())))</f>
        <v>0</v>
      </c>
      <c r="AB76" s="193" t="n">
        <f aca="false">IF(ISERROR(VLOOKUP($A76,'Import Peak'!$A$3:AB$99,28,FALSE())-VLOOKUP($A76,'Import Peak Change'!$A$106:AB$202,28,FALSE())),0,(VLOOKUP($A76,'Import Peak'!$A$3:AB$99,28,FALSE())-VLOOKUP($A76,'Import Peak Change'!$A$106:AB$202,28,FALSE())))</f>
        <v>0</v>
      </c>
      <c r="AC76" s="193" t="n">
        <f aca="false">IF(ISERROR(VLOOKUP($A76,'Import Peak'!$A$3:AC$99,29,FALSE())-VLOOKUP($A76,'Import Peak Change'!$A$106:AC$202,29,FALSE())),0,(VLOOKUP($A76,'Import Peak'!$A$3:AC$99,29,FALSE())-VLOOKUP($A76,'Import Peak Change'!$A$106:AC$202,29,FALSE())))</f>
        <v>0</v>
      </c>
      <c r="AD76" s="193" t="n">
        <f aca="false">IF(ISERROR(VLOOKUP($A76,'Import Peak'!$A$3:AD$99,30,FALSE())-VLOOKUP($A76,'Import Peak Change'!$A$106:AD$202,30,FALSE())),0,(VLOOKUP($A76,'Import Peak'!$A$3:AD$99,30,FALSE())-VLOOKUP($A76,'Import Peak Change'!$A$106:AD$202,30,FALSE())))</f>
        <v>0</v>
      </c>
      <c r="AE76" s="193" t="n">
        <f aca="false">IF(ISERROR(VLOOKUP($A76,'Import Peak'!$A$3:AE$99,31,FALSE())-VLOOKUP($A76,'Import Peak Change'!$A$106:AE$202,31,FALSE())),0,(VLOOKUP($A76,'Import Peak'!$A$3:AE$99,31,FALSE())-VLOOKUP($A76,'Import Peak Change'!$A$106:AE$202,31,FALSE())))</f>
        <v>0</v>
      </c>
      <c r="AF76" s="193" t="n">
        <f aca="false">IF(ISERROR(VLOOKUP($A76,'Import Peak'!$A$3:AF$99,32,FALSE())-VLOOKUP($A76,'Import Peak Change'!$A$106:AF$202,32,FALSE())),0,(VLOOKUP($A76,'Import Peak'!$A$3:AF$99,32,FALSE())-VLOOKUP($A76,'Import Peak Change'!$A$106:AF$202,32,FALSE())))</f>
        <v>0</v>
      </c>
      <c r="AG76" s="193" t="n">
        <f aca="false">IF(ISERROR(VLOOKUP($A76,'Import Peak'!$A$3:AG$99,33,FALSE())-VLOOKUP($A76,'Import Peak Change'!$A$106:AG$202,33,FALSE())),0,(VLOOKUP($A76,'Import Peak'!$A$3:AG$99,33,FALSE())-VLOOKUP($A76,'Import Peak Change'!$A$106:AG$202,33,FALSE())))</f>
        <v>0</v>
      </c>
      <c r="AH76" s="193" t="n">
        <f aca="false">IF(ISERROR(VLOOKUP($A76,'Import Peak'!$A$3:AH$99,34,FALSE())-VLOOKUP($A76,'Import Peak Change'!$A$106:AH$202,34,FALSE())),0,(VLOOKUP($A76,'Import Peak'!$A$3:AH$99,34,FALSE())-VLOOKUP($A76,'Import Peak Change'!$A$106:AH$202,34,FALSE())))</f>
        <v>0</v>
      </c>
      <c r="AI76" s="193" t="n">
        <f aca="false">IF(ISERROR(VLOOKUP($A76,'Import Peak'!$A$3:AI$99,35,FALSE())-VLOOKUP($A76,'Import Peak Change'!$A$106:AI$202,35,FALSE())),0,(VLOOKUP($A76,'Import Peak'!$A$3:AI$99,35,FALSE())-VLOOKUP($A76,'Import Peak Change'!$A$106:AI$202,35,FALSE())))</f>
        <v>0</v>
      </c>
      <c r="AJ76" s="193" t="n">
        <f aca="false">IF(ISERROR(VLOOKUP($A76,'Import Peak'!$A$3:AJ$99,36,FALSE())-VLOOKUP($A76,'Import Peak Change'!$A$106:AJ$202,36,FALSE())),0,(VLOOKUP($A76,'Import Peak'!$A$3:AJ$99,36,FALSE())-VLOOKUP($A76,'Import Peak Change'!$A$106:AJ$202,36,FALSE())))</f>
        <v>0</v>
      </c>
      <c r="AK76" s="193" t="n">
        <f aca="false">IF(ISERROR(VLOOKUP($A76,'Import Peak'!$A$3:AK$99,37,FALSE())-VLOOKUP($A76,'Import Peak Change'!$A$106:AK$202,37,FALSE())),0,(VLOOKUP($A76,'Import Peak'!$A$3:AK$99,37,FALSE())-VLOOKUP($A76,'Import Peak Change'!$A$106:AK$202,37,FALSE())))</f>
        <v>0</v>
      </c>
      <c r="AL76" s="193" t="n">
        <f aca="false">IF(ISERROR(VLOOKUP($A76,'Import Peak'!$A$3:AL$99,38,FALSE())-VLOOKUP($A76,'Import Peak Change'!$A$106:AL$202,38,FALSE())),0,(VLOOKUP($A76,'Import Peak'!$A$3:AL$99,38,FALSE())-VLOOKUP($A76,'Import Peak Change'!$A$106:AL$202,38,FALSE())))</f>
        <v>0</v>
      </c>
      <c r="AM76" s="193" t="n">
        <f aca="false">IF(ISERROR(VLOOKUP($A76,'Import Peak'!$A$3:AM$99,39,FALSE())-VLOOKUP($A76,'Import Peak Change'!$A$106:AM$202,39,FALSE())),0,(VLOOKUP($A76,'Import Peak'!$A$3:AM$99,39,FALSE())-VLOOKUP($A76,'Import Peak Change'!$A$106:AM$202,39,FALSE())))</f>
        <v>0</v>
      </c>
      <c r="AN76" s="193" t="n">
        <f aca="false">IF(ISERROR(VLOOKUP($A76,'Import Peak'!$A$3:AN$99,40,FALSE())-VLOOKUP($A76,'Import Peak Change'!$A$106:AN$202,40,FALSE())),0,(VLOOKUP($A76,'Import Peak'!$A$3:AN$99,40,FALSE())-VLOOKUP($A76,'Import Peak Change'!$A$106:AN$202,40,FALSE())))</f>
        <v>0</v>
      </c>
      <c r="AO76" s="193" t="n">
        <f aca="false">IF(ISERROR(VLOOKUP($A76,'Import Peak'!$A$3:AO$99,41,FALSE())-VLOOKUP($A76,'Import Peak Change'!$A$106:AO$202,41,FALSE())),0,(VLOOKUP($A76,'Import Peak'!$A$3:AO$99,41,FALSE())-VLOOKUP($A76,'Import Peak Change'!$A$106:AO$202,41,FALSE())))</f>
        <v>0</v>
      </c>
      <c r="AP76" s="193" t="n">
        <f aca="false">IF(ISERROR(VLOOKUP($A76,'Import Peak'!$A$3:AP$99,42,FALSE())-VLOOKUP($A76,'Import Peak Change'!$A$106:AP$202,42,FALSE())),0,(VLOOKUP($A76,'Import Peak'!$A$3:AP$99,42,FALSE())-VLOOKUP($A76,'Import Peak Change'!$A$106:AP$202,42,FALSE())))</f>
        <v>0</v>
      </c>
      <c r="AQ76" s="193" t="n">
        <f aca="false">IF(ISERROR(VLOOKUP($A76,'Import Peak'!$A$3:AQ$99,43,FALSE())-VLOOKUP($A76,'Import Peak Change'!$A$106:AQ$202,43,FALSE())),0,(VLOOKUP($A76,'Import Peak'!$A$3:AQ$99,43,FALSE())-VLOOKUP($A76,'Import Peak Change'!$A$106:AQ$202,43,FALSE())))</f>
        <v>0</v>
      </c>
      <c r="AR76" s="193" t="n">
        <f aca="false">IF(ISERROR(VLOOKUP($A76,'Import Peak'!$A$3:AR$99,44,FALSE())-VLOOKUP($A76,'Import Peak Change'!$A$106:AR$202,44,FALSE())),0,(VLOOKUP($A76,'Import Peak'!$A$3:AR$99,44,FALSE())-VLOOKUP($A76,'Import Peak Change'!$A$106:AR$202,44,FALSE())))</f>
        <v>0</v>
      </c>
      <c r="AS76" s="193" t="n">
        <f aca="false">IF(ISERROR(VLOOKUP($A76,'Import Peak'!$A$3:AS$99,45,FALSE())-VLOOKUP($A76,'Import Peak Change'!$A$106:AS$202,45,FALSE())),0,(VLOOKUP($A76,'Import Peak'!$A$3:AS$99,45,FALSE())-VLOOKUP($A76,'Import Peak Change'!$A$106:AS$202,45,FALSE())))</f>
        <v>0</v>
      </c>
      <c r="AT76" s="193" t="n">
        <f aca="false">IF(ISERROR(VLOOKUP($A76,'Import Peak'!$A$3:AT$99,46,FALSE())-VLOOKUP($A76,'Import Peak Change'!$A$106:AT$202,46,FALSE())),0,(VLOOKUP($A76,'Import Peak'!$A$3:AT$99,46,FALSE())-VLOOKUP($A76,'Import Peak Change'!$A$106:AT$202,46,FALSE())))</f>
        <v>0</v>
      </c>
      <c r="AU76" s="193" t="n">
        <f aca="false">IF(ISERROR(VLOOKUP($A76,'Import Peak'!$A$3:AU$99,47,FALSE())-VLOOKUP($A76,'Import Peak Change'!$A$106:AU$202,47,FALSE())),0,(VLOOKUP($A76,'Import Peak'!$A$3:AU$99,47,FALSE())-VLOOKUP($A76,'Import Peak Change'!$A$106:AU$202,47,FALSE())))</f>
        <v>0</v>
      </c>
      <c r="AV76" s="193" t="n">
        <f aca="false">IF(ISERROR(VLOOKUP($A76,'Import Peak'!$A$3:AV$99,48,FALSE())-VLOOKUP($A76,'Import Peak Change'!$A$106:AV$202,48,FALSE())),0,(VLOOKUP($A76,'Import Peak'!$A$3:AV$99,48,FALSE())-VLOOKUP($A76,'Import Peak Change'!$A$106:AV$202,48,FALSE())))</f>
        <v>0</v>
      </c>
      <c r="AW76" s="193" t="n">
        <f aca="false">IF(ISERROR(VLOOKUP($A76,'Import Peak'!$A$3:AW$99,49,FALSE())-VLOOKUP($A76,'Import Peak Change'!$A$106:AW$202,49,FALSE())),0,(VLOOKUP($A76,'Import Peak'!$A$3:AW$99,49,FALSE())-VLOOKUP($A76,'Import Peak Change'!$A$106:AW$202,49,FALSE())))</f>
        <v>0</v>
      </c>
      <c r="AX76" s="193" t="n">
        <f aca="false">IF(ISERROR(VLOOKUP($A76,'Import Peak'!$A$3:AX$99,50,FALSE())-VLOOKUP($A76,'Import Peak Change'!$A$106:AX$202,50,FALSE())),0,(VLOOKUP($A76,'Import Peak'!$A$3:AX$99,50,FALSE())-VLOOKUP($A76,'Import Peak Change'!$A$106:AX$202,50,FALSE())))</f>
        <v>0</v>
      </c>
      <c r="AY76" s="193" t="n">
        <f aca="false">IF(ISERROR(VLOOKUP($A76,'Import Peak'!$A$3:AY$99,51,FALSE())-VLOOKUP($A76,'Import Peak Change'!$A$106:AY$202,51,FALSE())),0,(VLOOKUP($A76,'Import Peak'!$A$3:AY$99,51,FALSE())-VLOOKUP($A76,'Import Peak Change'!$A$106:AY$202,51,FALSE())))</f>
        <v>0</v>
      </c>
      <c r="AZ76" s="193" t="n">
        <f aca="false">IF(ISERROR(VLOOKUP($A76,'Import Peak'!$A$3:AZ$99,52,FALSE())-VLOOKUP($A76,'Import Peak Change'!$A$106:AZ$202,52,FALSE())),0,(VLOOKUP($A76,'Import Peak'!$A$3:AZ$99,52,FALSE())-VLOOKUP($A76,'Import Peak Change'!$A$106:AZ$202,52,FALSE())))</f>
        <v>0</v>
      </c>
      <c r="BA76" s="193" t="n">
        <f aca="false">IF(ISERROR(VLOOKUP($A76,'Import Peak'!$A$3:BA$99,53,FALSE())-VLOOKUP($A76,'Import Peak Change'!$A$106:BA$202,53,FALSE())),0,(VLOOKUP($A76,'Import Peak'!$A$3:BA$99,53,FALSE())-VLOOKUP($A76,'Import Peak Change'!$A$106:BA$202,53,FALSE())))</f>
        <v>0</v>
      </c>
      <c r="BB76" s="193" t="n">
        <f aca="false">IF(ISERROR(VLOOKUP($A76,'Import Peak'!$A$3:BB$99,54,FALSE())-VLOOKUP($A76,'Import Peak Change'!$A$106:BB$202,54,FALSE())),0,(VLOOKUP($A76,'Import Peak'!$A$3:BB$99,54,FALSE())-VLOOKUP($A76,'Import Peak Change'!$A$106:BB$202,54,FALSE())))</f>
        <v>0</v>
      </c>
      <c r="BC76" s="193" t="n">
        <f aca="false">IF(ISERROR(VLOOKUP($A76,'Import Peak'!$A$3:BC$99,55,FALSE())-VLOOKUP($A76,'Import Peak Change'!$A$106:BC$202,55,FALSE())),0,(VLOOKUP($A76,'Import Peak'!$A$3:BC$99,55,FALSE())-VLOOKUP($A76,'Import Peak Change'!$A$106:BC$202,55,FALSE())))</f>
        <v>0</v>
      </c>
      <c r="BD76" s="193" t="n">
        <f aca="false">IF(ISERROR(VLOOKUP($A76,'Import Peak'!$A$3:BD$99,56,FALSE())-VLOOKUP($A76,'Import Peak Change'!$A$106:BD$202,56,FALSE())),0,(VLOOKUP($A76,'Import Peak'!$A$3:BD$99,56,FALSE())-VLOOKUP($A76,'Import Peak Change'!$A$106:BD$202,56,FALSE())))</f>
        <v>0</v>
      </c>
      <c r="BE76" s="193" t="n">
        <f aca="false">IF(ISERROR(VLOOKUP($A76,'Import Peak'!$A$3:BE$99,57,FALSE())-VLOOKUP($A76,'Import Peak Change'!$A$106:BE$202,57,FALSE())),0,(VLOOKUP($A76,'Import Peak'!$A$3:BE$99,57,FALSE())-VLOOKUP($A76,'Import Peak Change'!$A$106:BE$202,57,FALSE())))</f>
        <v>0</v>
      </c>
      <c r="BF76" s="193" t="n">
        <f aca="false">IF(ISERROR(VLOOKUP($A76,'Import Peak'!$A$3:BF$99,58,FALSE())-VLOOKUP($A76,'Import Peak Change'!$A$106:BF$202,58,FALSE())),0,(VLOOKUP($A76,'Import Peak'!$A$3:BF$99,58,FALSE())-VLOOKUP($A76,'Import Peak Change'!$A$106:BF$202,58,FALSE())))</f>
        <v>0</v>
      </c>
      <c r="BG76" s="193" t="n">
        <f aca="false">IF(ISERROR(VLOOKUP($A76,'Import Peak'!$A$3:BG$99,59,FALSE())-VLOOKUP($A76,'Import Peak Change'!$A$106:BG$202,59,FALSE())),0,(VLOOKUP($A76,'Import Peak'!$A$3:BG$99,59,FALSE())-VLOOKUP($A76,'Import Peak Change'!$A$106:BG$202,59,FALSE())))</f>
        <v>0</v>
      </c>
      <c r="BH76" s="193" t="n">
        <f aca="false">IF(ISERROR(VLOOKUP($A76,'Import Peak'!$A$3:BH$99,60,FALSE())-VLOOKUP($A76,'Import Peak Change'!$A$106:BH$202,60,FALSE())),0,(VLOOKUP($A76,'Import Peak'!$A$3:BH$99,60,FALSE())-VLOOKUP($A76,'Import Peak Change'!$A$106:BH$202,60,FALSE())))</f>
        <v>0</v>
      </c>
      <c r="BI76" s="193" t="n">
        <f aca="false">IF(ISERROR(VLOOKUP($A76,'Import Peak'!$A$3:BI$99,61,FALSE())-VLOOKUP($A76,'Import Peak Change'!$A$106:BI$202,61,FALSE())),0,(VLOOKUP($A76,'Import Peak'!$A$3:BI$99,61,FALSE())-VLOOKUP($A76,'Import Peak Change'!$A$106:BI$202,61,FALSE())))</f>
        <v>0</v>
      </c>
      <c r="BJ76" s="193" t="n">
        <f aca="false">IF(ISERROR(VLOOKUP($A76,'Import Peak'!$A$3:BJ$99,62,FALSE())-VLOOKUP($A76,'Import Peak Change'!$A$106:BJ$202,62,FALSE())),0,(VLOOKUP($A76,'Import Peak'!$A$3:BJ$99,62,FALSE())-VLOOKUP($A76,'Import Peak Change'!$A$106:BJ$202,62,FALSE())))</f>
        <v>0</v>
      </c>
      <c r="BK76" s="193" t="n">
        <f aca="false">IF(ISERROR(VLOOKUP($A76,'Import Peak'!$A$3:BK$99,63,FALSE())-VLOOKUP($A76,'Import Peak Change'!$A$106:BK$202,63,FALSE())),0,(VLOOKUP($A76,'Import Peak'!$A$3:BK$99,63,FALSE())-VLOOKUP($A76,'Import Peak Change'!$A$106:BK$202,63,FALSE())))</f>
        <v>0</v>
      </c>
      <c r="BL76" s="193" t="n">
        <f aca="false">IF(ISERROR(VLOOKUP($A76,'Import Peak'!$A$3:BL$99,64,FALSE())-VLOOKUP($A76,'Import Peak Change'!$A$106:BL$202,64,FALSE())),0,(VLOOKUP($A76,'Import Peak'!$A$3:BL$99,64,FALSE())-VLOOKUP($A76,'Import Peak Change'!$A$106:BL$202,64,FALSE())))</f>
        <v>0</v>
      </c>
      <c r="BM76" s="193" t="n">
        <f aca="false">IF(ISERROR(VLOOKUP($A76,'Import Peak'!$A$3:BM$99,65,FALSE())-VLOOKUP($A76,'Import Peak Change'!$A$106:BM$202,65,FALSE())),0,(VLOOKUP($A76,'Import Peak'!$A$3:BM$99,65,FALSE())-VLOOKUP($A76,'Import Peak Change'!$A$106:BM$202,65,FALSE())))</f>
        <v>0</v>
      </c>
      <c r="BN76" s="193" t="n">
        <f aca="false">IF(ISERROR(VLOOKUP($A76,'Import Peak'!$A$3:BN$99,66,FALSE())-VLOOKUP($A76,'Import Peak Change'!$A$106:BN$202,66,FALSE())),0,(VLOOKUP($A76,'Import Peak'!$A$3:BN$99,66,FALSE())-VLOOKUP($A76,'Import Peak Change'!$A$106:BN$202,66,FALSE())))</f>
        <v>0</v>
      </c>
      <c r="BO76" s="193" t="n">
        <f aca="false">IF(ISERROR(VLOOKUP($A76,'Import Peak'!$A$3:BO$99,67,FALSE())-VLOOKUP($A76,'Import Peak Change'!$A$106:BO$202,67,FALSE())),0,(VLOOKUP($A76,'Import Peak'!$A$3:BO$99,67,FALSE())-VLOOKUP($A76,'Import Peak Change'!$A$106:BO$202,67,FALSE())))</f>
        <v>0</v>
      </c>
      <c r="BP76" s="193" t="n">
        <f aca="false">IF(ISERROR(VLOOKUP($A76,'Import Peak'!$A$3:BP$99,68,FALSE())-VLOOKUP($A76,'Import Peak Change'!$A$106:BP$202,68,FALSE())),0,(VLOOKUP($A76,'Import Peak'!$A$3:BP$99,68,FALSE())-VLOOKUP($A76,'Import Peak Change'!$A$106:BP$202,68,FALSE())))</f>
        <v>0</v>
      </c>
      <c r="BQ76" s="193" t="n">
        <f aca="false">IF(ISERROR(VLOOKUP($A76,'Import Peak'!$A$3:BQ$99,69,FALSE())-VLOOKUP($A76,'Import Peak Change'!$A$106:BQ$202,69,FALSE())),0,(VLOOKUP($A76,'Import Peak'!$A$3:BQ$99,69,FALSE())-VLOOKUP($A76,'Import Peak Change'!$A$106:BQ$202,69,FALSE())))</f>
        <v>0</v>
      </c>
      <c r="BR76" s="193" t="n">
        <f aca="false">IF(ISERROR(VLOOKUP($A76,'Import Peak'!$A$3:BR$99,70,FALSE())-VLOOKUP($A76,'Import Peak Change'!$A$106:BR$202,70,FALSE())),0,(VLOOKUP($A76,'Import Peak'!$A$3:BR$99,70,FALSE())-VLOOKUP($A76,'Import Peak Change'!$A$106:BR$202,70,FALSE())))</f>
        <v>0</v>
      </c>
      <c r="BS76" s="193" t="n">
        <f aca="false">IF(ISERROR(VLOOKUP($A76,'Import Peak'!$A$3:BS$99,71,FALSE())-VLOOKUP($A76,'Import Peak Change'!$A$106:BS$202,71,FALSE())),0,(VLOOKUP($A76,'Import Peak'!$A$3:BS$99,71,FALSE())-VLOOKUP($A76,'Import Peak Change'!$A$106:BS$202,71,FALSE())))</f>
        <v>0</v>
      </c>
      <c r="BT76" s="193" t="n">
        <f aca="false">IF(ISERROR(VLOOKUP($A76,'Import Peak'!$A$3:BT$99,72,FALSE())-VLOOKUP($A76,'Import Peak Change'!$A$106:BT$202,72,FALSE())),0,(VLOOKUP($A76,'Import Peak'!$A$3:BT$99,72,FALSE())-VLOOKUP($A76,'Import Peak Change'!$A$106:BT$202,72,FALSE())))</f>
        <v>0</v>
      </c>
      <c r="BU76" s="193" t="n">
        <f aca="false">IF(ISERROR(VLOOKUP($A76,'Import Peak'!$A$3:BU$99,73,FALSE())-VLOOKUP($A76,'Import Peak Change'!$A$106:BU$202,73,FALSE())),0,(VLOOKUP($A76,'Import Peak'!$A$3:BU$99,73,FALSE())-VLOOKUP($A76,'Import Peak Change'!$A$106:BU$202,73,FALSE())))</f>
        <v>0</v>
      </c>
      <c r="BV76" s="193" t="n">
        <f aca="false">IF(ISERROR(VLOOKUP($A76,'Import Peak'!$A$3:BV$99,74,FALSE())-VLOOKUP($A76,'Import Peak Change'!$A$106:BV$202,74,FALSE())),0,(VLOOKUP($A76,'Import Peak'!$A$3:BV$99,74,FALSE())-VLOOKUP($A76,'Import Peak Change'!$A$106:BV$202,74,FALSE())))</f>
        <v>0</v>
      </c>
      <c r="BW76" s="193" t="n">
        <f aca="false">IF(ISERROR(VLOOKUP($A76,'Import Peak'!$A$3:BW$99,75,FALSE())-VLOOKUP($A76,'Import Peak Change'!$A$106:BW$202,75,FALSE())),0,(VLOOKUP($A76,'Import Peak'!$A$3:BW$99,75,FALSE())-VLOOKUP($A76,'Import Peak Change'!$A$106:BW$202,75,FALSE())))</f>
        <v>0</v>
      </c>
      <c r="BX76" s="193" t="n">
        <f aca="false">IF(ISERROR(VLOOKUP($A76,'Import Peak'!$A$3:BX$99,76,FALSE())-VLOOKUP($A76,'Import Peak Change'!$A$106:BX$202,76,FALSE())),0,(VLOOKUP($A76,'Import Peak'!$A$3:BX$99,76,FALSE())-VLOOKUP($A76,'Import Peak Change'!$A$106:BX$202,76,FALSE())))</f>
        <v>0</v>
      </c>
      <c r="BY76" s="193" t="n">
        <f aca="false">IF(ISERROR(VLOOKUP($A76,'Import Peak'!$A$3:BY$99,77,FALSE())-VLOOKUP($A76,'Import Peak Change'!$A$106:BY$202,77,FALSE())),0,(VLOOKUP($A76,'Import Peak'!$A$3:BY$99,77,FALSE())-VLOOKUP($A76,'Import Peak Change'!$A$106:BY$202,77,FALSE())))</f>
        <v>0</v>
      </c>
      <c r="BZ76" s="193" t="n">
        <f aca="false">IF(ISERROR(VLOOKUP($A76,'Import Peak'!$A$3:BZ$99,78,FALSE())-VLOOKUP($A76,'Import Peak Change'!$A$106:BZ$202,78,FALSE())),0,(VLOOKUP($A76,'Import Peak'!$A$3:BZ$99,78,FALSE())-VLOOKUP($A76,'Import Peak Change'!$A$106:BZ$202,78,FALSE())))</f>
        <v>0</v>
      </c>
      <c r="CA76" s="193" t="n">
        <f aca="false">IF(ISERROR(VLOOKUP($A76,'Import Peak'!$A$3:CA$99,79,FALSE())-VLOOKUP($A76,'Import Peak Change'!$A$106:CA$202,79,FALSE())),0,(VLOOKUP($A76,'Import Peak'!$A$3:CA$99,79,FALSE())-VLOOKUP($A76,'Import Peak Change'!$A$106:CA$202,79,FALSE())))</f>
        <v>0</v>
      </c>
      <c r="CB76" s="193" t="n">
        <f aca="false">IF(ISERROR(VLOOKUP($A76,'Import Peak'!$A$3:CB$99,80,FALSE())-VLOOKUP($A76,'Import Peak Change'!$A$106:CB$202,80,FALSE())),0,(VLOOKUP($A76,'Import Peak'!$A$3:CB$99,80,FALSE())-VLOOKUP($A76,'Import Peak Change'!$A$106:CB$202,80,FALSE())))</f>
        <v>0</v>
      </c>
      <c r="CC76" s="193" t="n">
        <f aca="false">IF(ISERROR(VLOOKUP($A76,'Import Peak'!$A$3:CC$99,81,FALSE())-VLOOKUP($A76,'Import Peak Change'!$A$106:CC$202,81,FALSE())),0,(VLOOKUP($A76,'Import Peak'!$A$3:CC$99,81,FALSE())-VLOOKUP($A76,'Import Peak Change'!$A$106:CC$202,81,FALSE())))</f>
        <v>0</v>
      </c>
      <c r="CD76" s="193" t="n">
        <f aca="false">IF(ISERROR(VLOOKUP($A76,'Import Peak'!$A$3:CD$99,82,FALSE())-VLOOKUP($A76,'Import Peak Change'!$A$106:CD$202,82,FALSE())),0,(VLOOKUP($A76,'Import Peak'!$A$3:CD$99,82,FALSE())-VLOOKUP($A76,'Import Peak Change'!$A$106:CD$202,82,FALSE())))</f>
        <v>0</v>
      </c>
      <c r="CE76" s="193" t="n">
        <f aca="false">IF(ISERROR(VLOOKUP($A76,'Import Peak'!$A$3:CE$99,83,FALSE())-VLOOKUP($A76,'Import Peak Change'!$A$106:CE$202,83,FALSE())),0,(VLOOKUP($A76,'Import Peak'!$A$3:CE$99,83,FALSE())-VLOOKUP($A76,'Import Peak Change'!$A$106:CE$202,83,FALSE())))</f>
        <v>0</v>
      </c>
      <c r="CF76" s="193" t="n">
        <f aca="false">IF(ISERROR(VLOOKUP($A76,'Import Peak'!$A$3:CF$99,84,FALSE())-VLOOKUP($A76,'Import Peak Change'!$A$106:CF$202,84,FALSE())),0,(VLOOKUP($A76,'Import Peak'!$A$3:CF$99,84,FALSE())-VLOOKUP($A76,'Import Peak Change'!$A$106:CF$202,84,FALSE())))</f>
        <v>0</v>
      </c>
      <c r="CG76" s="193" t="n">
        <f aca="false">IF(ISERROR(VLOOKUP($A76,'Import Peak'!$A$3:CG$99,85,FALSE())-VLOOKUP($A76,'Import Peak Change'!$A$106:CG$202,85,FALSE())),0,(VLOOKUP($A76,'Import Peak'!$A$3:CG$99,85,FALSE())-VLOOKUP($A76,'Import Peak Change'!$A$106:CG$202,85,FALSE())))</f>
        <v>0</v>
      </c>
      <c r="CH76" s="193" t="n">
        <f aca="false">IF(ISERROR(VLOOKUP($A76,'Import Peak'!$A$3:CH$99,86,FALSE())-VLOOKUP($A76,'Import Peak Change'!$A$106:CH$202,86,FALSE())),0,(VLOOKUP($A76,'Import Peak'!$A$3:CH$99,86,FALSE())-VLOOKUP($A76,'Import Peak Change'!$A$106:CH$202,86,FALSE())))</f>
        <v>0</v>
      </c>
      <c r="CI76" s="193" t="n">
        <f aca="false">IF(ISERROR(VLOOKUP($A76,'Import Peak'!$A$3:CI$99,87,FALSE())-VLOOKUP($A76,'Import Peak Change'!$A$106:CI$202,87,FALSE())),0,(VLOOKUP($A76,'Import Peak'!$A$3:CI$99,87,FALSE())-VLOOKUP($A76,'Import Peak Change'!$A$106:CI$202,87,FALSE())))</f>
        <v>0</v>
      </c>
      <c r="CJ76" s="193" t="n">
        <f aca="false">IF(ISERROR(VLOOKUP($A76,'Import Peak'!$A$3:CJ$99,88,FALSE())-VLOOKUP($A76,'Import Peak Change'!$A$106:CJ$202,88,FALSE())),0,(VLOOKUP($A76,'Import Peak'!$A$3:CJ$99,88,FALSE())-VLOOKUP($A76,'Import Peak Change'!$A$106:CJ$202,88,FALSE())))</f>
        <v>0</v>
      </c>
      <c r="CK76" s="193" t="n">
        <f aca="false">IF(ISERROR(VLOOKUP($A76,'Import Peak'!$A$3:CK$99,89,FALSE())-VLOOKUP($A76,'Import Peak Change'!$A$106:CK$202,89,FALSE())),0,(VLOOKUP($A76,'Import Peak'!$A$3:CK$99,89,FALSE())-VLOOKUP($A76,'Import Peak Change'!$A$106:CK$202,89,FALSE())))</f>
        <v>0</v>
      </c>
      <c r="CL76" s="193" t="n">
        <f aca="false">IF(ISERROR(VLOOKUP($A76,'Import Peak'!$A$3:CL$99,90,FALSE())-VLOOKUP($A76,'Import Peak Change'!$A$106:CL$202,90,FALSE())),0,(VLOOKUP($A76,'Import Peak'!$A$3:CL$99,90,FALSE())-VLOOKUP($A76,'Import Peak Change'!$A$106:CL$202,90,FALSE())))</f>
        <v>0</v>
      </c>
      <c r="CM76" s="193" t="n">
        <f aca="false">IF(ISERROR(VLOOKUP($A76,'Import Peak'!$A$3:CM$99,91,FALSE())-VLOOKUP($A76,'Import Peak Change'!$A$106:CM$202,91,FALSE())),0,(VLOOKUP($A76,'Import Peak'!$A$3:CM$99,91,FALSE())-VLOOKUP($A76,'Import Peak Change'!$A$106:CM$202,91,FALSE())))</f>
        <v>0</v>
      </c>
      <c r="CN76" s="193" t="n">
        <f aca="false">IF(ISERROR(VLOOKUP($A76,'Import Peak'!$A$3:CN$99,92,FALSE())-VLOOKUP($A76,'Import Peak Change'!$A$106:CN$202,92,FALSE())),0,(VLOOKUP($A76,'Import Peak'!$A$3:CN$99,92,FALSE())-VLOOKUP($A76,'Import Peak Change'!$A$106:CN$202,92,FALSE())))</f>
        <v>0</v>
      </c>
      <c r="CO76" s="193" t="n">
        <f aca="false">IF(ISERROR(VLOOKUP($A76,'Import Peak'!$A$3:CO$99,93,FALSE())-VLOOKUP($A76,'Import Peak Change'!$A$106:CO$202,93,FALSE())),0,(VLOOKUP($A76,'Import Peak'!$A$3:CO$99,93,FALSE())-VLOOKUP($A76,'Import Peak Change'!$A$106:CO$202,93,FALSE())))</f>
        <v>0</v>
      </c>
      <c r="CP76" s="193" t="n">
        <f aca="false">IF(ISERROR(VLOOKUP($A76,'Import Peak'!$A$3:CP$99,94,FALSE())-VLOOKUP($A76,'Import Peak Change'!$A$106:CP$202,94,FALSE())),0,(VLOOKUP($A76,'Import Peak'!$A$3:CP$99,94,FALSE())-VLOOKUP($A76,'Import Peak Change'!$A$106:CP$202,94,FALSE())))</f>
        <v>0</v>
      </c>
      <c r="CQ76" s="193" t="n">
        <f aca="false">IF(ISERROR(VLOOKUP($A76,'Import Peak'!$A$3:CQ$99,95,FALSE())-VLOOKUP($A76,'Import Peak Change'!$A$106:CQ$202,95,FALSE())),0,(VLOOKUP($A76,'Import Peak'!$A$3:CQ$99,95,FALSE())-VLOOKUP($A76,'Import Peak Change'!$A$106:CQ$202,95,FALSE())))</f>
        <v>0</v>
      </c>
      <c r="CR76" s="193" t="n">
        <f aca="false">IF(ISERROR(VLOOKUP($A76,'Import Peak'!$A$3:CR$99,96,FALSE())-VLOOKUP($A76,'Import Peak Change'!$A$106:CR$202,96,FALSE())),0,(VLOOKUP($A76,'Import Peak'!$A$3:CR$99,96,FALSE())-VLOOKUP($A76,'Import Peak Change'!$A$106:CR$202,96,FALSE())))</f>
        <v>0</v>
      </c>
      <c r="CS76" s="193" t="n">
        <f aca="false">IF(ISERROR(VLOOKUP($A76,'Import Peak'!$A$3:CS$99,97,FALSE())-VLOOKUP($A76,'Import Peak Change'!$A$106:CS$202,97,FALSE())),0,(VLOOKUP($A76,'Import Peak'!$A$3:CS$99,97,FALSE())-VLOOKUP($A76,'Import Peak Change'!$A$106:CS$202,97,FALSE())))</f>
        <v>0</v>
      </c>
      <c r="CT76" s="193" t="n">
        <f aca="false">IF(ISERROR(VLOOKUP($A76,'Import Peak'!$A$3:CT$99,98,FALSE())-VLOOKUP($A76,'Import Peak Change'!$A$106:CT$202,98,FALSE())),0,(VLOOKUP($A76,'Import Peak'!$A$3:CT$99,98,FALSE())-VLOOKUP($A76,'Import Peak Change'!$A$106:CT$202,98,FALSE())))</f>
        <v>0</v>
      </c>
      <c r="CU76" s="193" t="n">
        <f aca="false">IF(ISERROR(VLOOKUP($A76,'Import Peak'!$A$3:CU$99,99,FALSE())-VLOOKUP($A76,'Import Peak Change'!$A$106:CU$202,99,FALSE())),0,(VLOOKUP($A76,'Import Peak'!$A$3:CU$99,99,FALSE())-VLOOKUP($A76,'Import Peak Change'!$A$106:CU$202,99,FALSE())))</f>
        <v>0</v>
      </c>
      <c r="CV76" s="193" t="n">
        <f aca="false">IF(ISERROR(VLOOKUP($A76,'Import Peak'!$A$3:CV$99,100,FALSE())-VLOOKUP($A76,'Import Peak Change'!$A$106:CV$202,100,FALSE())),0,(VLOOKUP($A76,'Import Peak'!$A$3:CV$99,100,FALSE())-VLOOKUP($A76,'Import Peak Change'!$A$106:CV$202,100,FALSE())))</f>
        <v>0</v>
      </c>
      <c r="CW76" s="193" t="n">
        <f aca="false">IF(ISERROR(VLOOKUP($A76,'Import Peak'!$A$3:CW$99,101,FALSE())-VLOOKUP($A76,'Import Peak Change'!$A$106:CW$202,101,FALSE())),0,(VLOOKUP($A76,'Import Peak'!$A$3:CW$99,101,FALSE())-VLOOKUP($A76,'Import Peak Change'!$A$106:CW$202,101,FALSE())))</f>
        <v>0</v>
      </c>
      <c r="CX76" s="193" t="n">
        <f aca="false">IF(ISERROR(VLOOKUP($A76,'Import Peak'!$A$3:CX$99,102,FALSE())-VLOOKUP($A76,'Import Peak Change'!$A$106:CX$202,102,FALSE())),0,(VLOOKUP($A76,'Import Peak'!$A$3:CX$99,102,FALSE())-VLOOKUP($A76,'Import Peak Change'!$A$106:CX$202,102,FALSE())))</f>
        <v>0</v>
      </c>
      <c r="CY76" s="193" t="n">
        <f aca="false">IF(ISERROR(VLOOKUP($A76,'Import Peak'!$A$3:CY$99,103,FALSE())-VLOOKUP($A76,'Import Peak Change'!$A$106:CY$202,103,FALSE())),0,(VLOOKUP($A76,'Import Peak'!$A$3:CY$99,103,FALSE())-VLOOKUP($A76,'Import Peak Change'!$A$106:CY$202,103,FALSE())))</f>
        <v>0</v>
      </c>
      <c r="CZ76" s="193" t="n">
        <f aca="false">IF(ISERROR(VLOOKUP($A76,'Import Peak'!$A$3:CZ$99,104,FALSE())-VLOOKUP($A76,'Import Peak Change'!$A$106:CZ$202,104,FALSE())),0,(VLOOKUP($A76,'Import Peak'!$A$3:CZ$99,104,FALSE())-VLOOKUP($A76,'Import Peak Change'!$A$106:CZ$202,104,FALSE())))</f>
        <v>0</v>
      </c>
      <c r="DA76" s="193" t="n">
        <f aca="false">IF(ISERROR(VLOOKUP($A76,'Import Peak'!$A$3:DA$99,105,FALSE())-VLOOKUP($A76,'Import Peak Change'!$A$106:DA$202,105,FALSE())),0,(VLOOKUP($A76,'Import Peak'!$A$3:DA$99,105,FALSE())-VLOOKUP($A76,'Import Peak Change'!$A$106:DA$202,105,FALSE())))</f>
        <v>0</v>
      </c>
      <c r="DB76" s="193" t="n">
        <f aca="false">IF(ISERROR(VLOOKUP($A76,'Import Peak'!$A$3:DB$99,106,FALSE())-VLOOKUP($A76,'Import Peak Change'!$A$106:DB$202,106,FALSE())),0,(VLOOKUP($A76,'Import Peak'!$A$3:DB$99,106,FALSE())-VLOOKUP($A76,'Import Peak Change'!$A$106:DB$202,106,FALSE())))</f>
        <v>0</v>
      </c>
      <c r="DC76" s="193" t="n">
        <f aca="false">IF(ISERROR(VLOOKUP($A76,'Import Peak'!$A$3:DC$99,107,FALSE())-VLOOKUP($A76,'Import Peak Change'!$A$106:DC$202,107,FALSE())),0,(VLOOKUP($A76,'Import Peak'!$A$3:DC$99,107,FALSE())-VLOOKUP($A76,'Import Peak Change'!$A$106:DC$202,107,FALSE())))</f>
        <v>0</v>
      </c>
      <c r="DD76" s="193" t="n">
        <f aca="false">IF(ISERROR(VLOOKUP($A76,'Import Peak'!$A$3:DD$99,108,FALSE())-VLOOKUP($A76,'Import Peak Change'!$A$106:DD$202,108,FALSE())),0,(VLOOKUP($A76,'Import Peak'!$A$3:DD$99,108,FALSE())-VLOOKUP($A76,'Import Peak Change'!$A$106:DD$202,108,FALSE())))</f>
        <v>0</v>
      </c>
      <c r="DE76" s="193" t="n">
        <f aca="false">IF(ISERROR(VLOOKUP($A76,'Import Peak'!$A$3:DE$99,109,FALSE())-VLOOKUP($A76,'Import Peak Change'!$A$106:DE$202,109,FALSE())),0,(VLOOKUP($A76,'Import Peak'!$A$3:DE$99,109,FALSE())-VLOOKUP($A76,'Import Peak Change'!$A$106:DE$202,109,FALSE())))</f>
        <v>0</v>
      </c>
      <c r="DF76" s="193" t="n">
        <f aca="false">IF(ISERROR(VLOOKUP($A76,'Import Peak'!$A$3:DF$99,110,FALSE())-VLOOKUP($A76,'Import Peak Change'!$A$106:DF$202,110,FALSE())),0,(VLOOKUP($A76,'Import Peak'!$A$3:DF$99,110,FALSE())-VLOOKUP($A76,'Import Peak Change'!$A$106:DF$202,110,FALSE())))</f>
        <v>0</v>
      </c>
      <c r="DG76" s="193" t="n">
        <f aca="false">IF(ISERROR(VLOOKUP($A76,'Import Peak'!$A$3:DG$99,111,FALSE())-VLOOKUP($A76,'Import Peak Change'!$A$106:DG$202,111,FALSE())),0,(VLOOKUP($A76,'Import Peak'!$A$3:DG$99,111,FALSE())-VLOOKUP($A76,'Import Peak Change'!$A$106:DG$202,111,FALSE())))</f>
        <v>0</v>
      </c>
      <c r="DH76" s="193" t="n">
        <f aca="false">IF(ISERROR(VLOOKUP($A76,'Import Peak'!$A$3:DH$99,112,FALSE())-VLOOKUP($A76,'Import Peak Change'!$A$106:DH$202,112,FALSE())),0,(VLOOKUP($A76,'Import Peak'!$A$3:DH$99,112,FALSE())-VLOOKUP($A76,'Import Peak Change'!$A$106:DH$202,112,FALSE())))</f>
        <v>0</v>
      </c>
      <c r="DI76" s="193" t="n">
        <f aca="false">IF(ISERROR(VLOOKUP($A76,'Import Peak'!$A$3:DI$99,113,FALSE())-VLOOKUP($A76,'Import Peak Change'!$A$106:DI$202,113,FALSE())),0,(VLOOKUP($A76,'Import Peak'!$A$3:DI$99,113,FALSE())-VLOOKUP($A76,'Import Peak Change'!$A$106:DI$202,113,FALSE())))</f>
        <v>0</v>
      </c>
      <c r="DJ76" s="193" t="n">
        <f aca="false">IF(ISERROR(VLOOKUP($A76,'Import Peak'!$A$3:DJ$99,114,FALSE())-VLOOKUP($A76,'Import Peak Change'!$A$106:DJ$202,114,FALSE())),0,(VLOOKUP($A76,'Import Peak'!$A$3:DJ$99,114,FALSE())-VLOOKUP($A76,'Import Peak Change'!$A$106:DJ$202,114,FALSE())))</f>
        <v>0</v>
      </c>
      <c r="DK76" s="193" t="n">
        <f aca="false">IF(ISERROR(VLOOKUP($A76,'Import Peak'!$A$3:DK$99,115,FALSE())-VLOOKUP($A76,'Import Peak Change'!$A$106:DK$202,115,FALSE())),0,(VLOOKUP($A76,'Import Peak'!$A$3:DK$99,115,FALSE())-VLOOKUP($A76,'Import Peak Change'!$A$106:DK$202,115,FALSE())))</f>
        <v>0</v>
      </c>
      <c r="DL76" s="193" t="n">
        <f aca="false">IF(ISERROR(VLOOKUP($A76,'Import Peak'!$A$3:DL$99,116,FALSE())-VLOOKUP($A76,'Import Peak Change'!$A$106:DL$202,116,FALSE())),0,(VLOOKUP($A76,'Import Peak'!$A$3:DL$99,116,FALSE())-VLOOKUP($A76,'Import Peak Change'!$A$106:DL$202,116,FALSE())))</f>
        <v>0</v>
      </c>
      <c r="DM76" s="193" t="n">
        <f aca="false">IF(ISERROR(VLOOKUP($A76,'Import Peak'!$A$3:DM$99,117,FALSE())-VLOOKUP($A76,'Import Peak Change'!$A$106:DM$202,117,FALSE())),0,(VLOOKUP($A76,'Import Peak'!$A$3:DM$99,117,FALSE())-VLOOKUP($A76,'Import Peak Change'!$A$106:DM$202,117,FALSE())))</f>
        <v>0</v>
      </c>
      <c r="DN76" s="193" t="n">
        <f aca="false">IF(ISERROR(VLOOKUP($A76,'Import Peak'!$A$3:DN$99,118,FALSE())-VLOOKUP($A76,'Import Peak Change'!$A$106:DN$202,118,FALSE())),0,(VLOOKUP($A76,'Import Peak'!$A$3:DN$99,118,FALSE())-VLOOKUP($A76,'Import Peak Change'!$A$106:DN$202,118,FALSE())))</f>
        <v>0</v>
      </c>
      <c r="DO76" s="193" t="n">
        <f aca="false">IF(ISERROR(VLOOKUP($A76,'Import Peak'!$A$3:DO$99,119,FALSE())-VLOOKUP($A76,'Import Peak Change'!$A$106:DO$202,119,FALSE())),0,(VLOOKUP($A76,'Import Peak'!$A$3:DO$99,119,FALSE())-VLOOKUP($A76,'Import Peak Change'!$A$106:DO$202,119,FALSE())))</f>
        <v>0</v>
      </c>
      <c r="DP76" s="193" t="n">
        <f aca="false">IF(ISERROR(VLOOKUP($A76,'Import Peak'!$A$3:DP$99,120,FALSE())-VLOOKUP($A76,'Import Peak Change'!$A$106:DP$202,120,FALSE())),0,(VLOOKUP($A76,'Import Peak'!$A$3:DP$99,120,FALSE())-VLOOKUP($A76,'Import Peak Change'!$A$106:DP$202,120,FALSE())))</f>
        <v>0</v>
      </c>
      <c r="DQ76" s="193" t="n">
        <f aca="false">IF(ISERROR(VLOOKUP($A76,'Import Peak'!$A$3:DQ$99,121,FALSE())-VLOOKUP($A76,'Import Peak Change'!$A$106:DQ$202,121,FALSE())),0,(VLOOKUP($A76,'Import Peak'!$A$3:DQ$99,121,FALSE())-VLOOKUP($A76,'Import Peak Change'!$A$106:DQ$202,121,FALSE())))</f>
        <v>0</v>
      </c>
      <c r="DR76" s="193" t="n">
        <f aca="false">IF(ISERROR(VLOOKUP($A76,'Import Peak'!$A$3:DR$99,122,FALSE())-VLOOKUP($A76,'Import Peak Change'!$A$106:DR$202,122,FALSE())),0,(VLOOKUP($A76,'Import Peak'!$A$3:DR$99,122,FALSE())-VLOOKUP($A76,'Import Peak Change'!$A$106:DR$202,122,FALSE())))</f>
        <v>0</v>
      </c>
      <c r="DS76" s="193" t="n">
        <f aca="false">IF(ISERROR(VLOOKUP($A76,'Import Peak'!$A$3:DS$99,123,FALSE())-VLOOKUP($A76,'Import Peak Change'!$A$106:DS$202,123,FALSE())),0,(VLOOKUP($A76,'Import Peak'!$A$3:DS$99,123,FALSE())-VLOOKUP($A76,'Import Peak Change'!$A$106:DS$202,123,FALSE())))</f>
        <v>0</v>
      </c>
      <c r="DT76" s="193" t="n">
        <f aca="false">IF(ISERROR(VLOOKUP($A76,'Import Peak'!$A$3:DT$99,124,FALSE())-VLOOKUP($A76,'Import Peak Change'!$A$106:DT$202,124,FALSE())),0,(VLOOKUP($A76,'Import Peak'!$A$3:DT$99,124,FALSE())-VLOOKUP($A76,'Import Peak Change'!$A$106:DT$202,124,FALSE())))</f>
        <v>0</v>
      </c>
      <c r="DU76" s="193" t="n">
        <f aca="false">IF(ISERROR(VLOOKUP($A76,'Import Peak'!$A$3:DU$99,125,FALSE())-VLOOKUP($A76,'Import Peak Change'!$A$106:DU$202,125,FALSE())),0,(VLOOKUP($A76,'Import Peak'!$A$3:DU$99,125,FALSE())-VLOOKUP($A76,'Import Peak Change'!$A$106:DU$202,125,FALSE())))</f>
        <v>0</v>
      </c>
      <c r="DV76" s="193" t="n">
        <f aca="false">IF(ISERROR(VLOOKUP($A76,'Import Peak'!$A$3:DV$99,126,FALSE())-VLOOKUP($A76,'Import Peak Change'!$A$106:DV$202,126,FALSE())),0,(VLOOKUP($A76,'Import Peak'!$A$3:DV$99,126,FALSE())-VLOOKUP($A76,'Import Peak Change'!$A$106:DV$202,126,FALSE())))</f>
        <v>0</v>
      </c>
      <c r="DW76" s="193" t="n">
        <f aca="false">IF(ISERROR(VLOOKUP($A76,'Import Peak'!$A$3:DW$99,127,FALSE())-VLOOKUP($A76,'Import Peak Change'!$A$106:DW$202,127,FALSE())),0,(VLOOKUP($A76,'Import Peak'!$A$3:DW$99,127,FALSE())-VLOOKUP($A76,'Import Peak Change'!$A$106:DW$202,127,FALSE())))</f>
        <v>0</v>
      </c>
      <c r="DX76" s="193" t="n">
        <f aca="false">IF(ISERROR(VLOOKUP($A76,'Import Peak'!$A$3:DX$99,128,FALSE())-VLOOKUP($A76,'Import Peak Change'!$A$106:DX$202,128,FALSE())),0,(VLOOKUP($A76,'Import Peak'!$A$3:DX$99,128,FALSE())-VLOOKUP($A76,'Import Peak Change'!$A$106:DX$202,128,FALSE())))</f>
        <v>0</v>
      </c>
      <c r="DY76" s="193" t="n">
        <f aca="false">IF(ISERROR(VLOOKUP($A76,'Import Peak'!$A$3:DY$99,129,FALSE())-VLOOKUP($A76,'Import Peak Change'!$A$106:DY$202,129,FALSE())),0,(VLOOKUP($A76,'Import Peak'!$A$3:DY$99,129,FALSE())-VLOOKUP($A76,'Import Peak Change'!$A$106:DY$202,129,FALSE())))</f>
        <v>0</v>
      </c>
      <c r="DZ76" s="193" t="n">
        <f aca="false">IF(ISERROR(VLOOKUP($A76,'Import Peak'!$A$3:DZ$99,130,FALSE())-VLOOKUP($A76,'Import Peak Change'!$A$106:DZ$202,130,FALSE())),0,(VLOOKUP($A76,'Import Peak'!$A$3:DZ$99,130,FALSE())-VLOOKUP($A76,'Import Peak Change'!$A$106:DZ$202,130,FALSE())))</f>
        <v>0</v>
      </c>
      <c r="EA76" s="193" t="n">
        <f aca="false">IF(ISERROR(VLOOKUP($A76,'Import Peak'!$A$3:EA$99,131,FALSE())-VLOOKUP($A76,'Import Peak Change'!$A$106:EA$202,131,FALSE())),0,(VLOOKUP($A76,'Import Peak'!$A$3:EA$99,131,FALSE())-VLOOKUP($A76,'Import Peak Change'!$A$106:EA$202,131,FALSE())))</f>
        <v>0</v>
      </c>
      <c r="EB76" s="193" t="n">
        <f aca="false">IF(ISERROR(VLOOKUP($A76,'Import Peak'!$A$3:EB$99,132,FALSE())-VLOOKUP($A76,'Import Peak Change'!$A$106:EB$202,132,FALSE())),0,(VLOOKUP($A76,'Import Peak'!$A$3:EB$99,132,FALSE())-VLOOKUP($A76,'Import Peak Change'!$A$106:EB$202,132,FALSE())))</f>
        <v>0</v>
      </c>
      <c r="EC76" s="193" t="n">
        <f aca="false">IF(ISERROR(VLOOKUP($A76,'Import Peak'!$A$3:EC$99,133,FALSE())-VLOOKUP($A76,'Import Peak Change'!$A$106:EC$202,133,FALSE())),0,(VLOOKUP($A76,'Import Peak'!$A$3:EC$99,133,FALSE())-VLOOKUP($A76,'Import Peak Change'!$A$106:EC$202,133,FALSE())))</f>
        <v>0</v>
      </c>
      <c r="ED76" s="193" t="n">
        <f aca="false">IF(ISERROR(VLOOKUP($A76,'Import Peak'!$A$3:ED$99,134,FALSE())-VLOOKUP($A76,'Import Peak Change'!$A$106:ED$202,134,FALSE())),0,(VLOOKUP($A76,'Import Peak'!$A$3:ED$99,134,FALSE())-VLOOKUP($A76,'Import Peak Change'!$A$106:ED$202,134,FALSE())))</f>
        <v>0</v>
      </c>
      <c r="EE76" s="193" t="n">
        <f aca="false">IF(ISERROR(VLOOKUP($A76,'Import Peak'!$A$3:EE$99,135,FALSE())-VLOOKUP($A76,'Import Peak Change'!$A$106:EE$202,135,FALSE())),0,(VLOOKUP($A76,'Import Peak'!$A$3:EE$99,135,FALSE())-VLOOKUP($A76,'Import Peak Change'!$A$106:EE$202,135,FALSE())))</f>
        <v>0</v>
      </c>
      <c r="EF76" s="193" t="n">
        <f aca="false">IF(ISERROR(VLOOKUP($A76,'Import Peak'!$A$3:EF$99,136,FALSE())-VLOOKUP($A76,'Import Peak Change'!$A$106:EF$202,136,FALSE())),0,(VLOOKUP($A76,'Import Peak'!$A$3:EF$99,136,FALSE())-VLOOKUP($A76,'Import Peak Change'!$A$106:EF$202,136,FALSE())))</f>
        <v>0</v>
      </c>
      <c r="EG76" s="193" t="n">
        <f aca="false">IF(ISERROR(VLOOKUP($A76,'Import Peak'!$A$3:EG$99,137,FALSE())-VLOOKUP($A76,'Import Peak Change'!$A$106:EG$202,137,FALSE())),0,(VLOOKUP($A76,'Import Peak'!$A$3:EG$99,137,FALSE())-VLOOKUP($A76,'Import Peak Change'!$A$106:EG$202,137,FALSE())))</f>
        <v>0</v>
      </c>
      <c r="EH76" s="193" t="n">
        <f aca="false">IF(ISERROR(VLOOKUP($A76,'Import Peak'!$A$3:EH$99,138,FALSE())-VLOOKUP($A76,'Import Peak Change'!$A$106:EH$202,138,FALSE())),0,(VLOOKUP($A76,'Import Peak'!$A$3:EH$99,138,FALSE())-VLOOKUP($A76,'Import Peak Change'!$A$106:EH$202,138,FALSE())))</f>
        <v>0</v>
      </c>
      <c r="EI76" s="193" t="n">
        <f aca="false">IF(ISERROR(VLOOKUP($A76,'Import Peak'!$A$3:EI$99,139,FALSE())-VLOOKUP($A76,'Import Peak Change'!$A$106:EI$202,139,FALSE())),0,(VLOOKUP($A76,'Import Peak'!$A$3:EI$99,139,FALSE())-VLOOKUP($A76,'Import Peak Change'!$A$106:EI$202,139,FALSE())))</f>
        <v>0</v>
      </c>
      <c r="EJ76" s="193" t="n">
        <f aca="false">IF(ISERROR(VLOOKUP($A76,'Import Peak'!$A$3:EJ$99,140,FALSE())-VLOOKUP($A76,'Import Peak Change'!$A$106:EJ$202,140,FALSE())),0,(VLOOKUP($A76,'Import Peak'!$A$3:EJ$99,140,FALSE())-VLOOKUP($A76,'Import Peak Change'!$A$106:EJ$202,140,FALSE())))</f>
        <v>0</v>
      </c>
      <c r="EK76" s="193" t="n">
        <f aca="false">IF(ISERROR(VLOOKUP($A76,'Import Peak'!$A$3:EK$99,141,FALSE())-VLOOKUP($A76,'Import Peak Change'!$A$106:EK$202,141,FALSE())),0,(VLOOKUP($A76,'Import Peak'!$A$3:EK$99,141,FALSE())-VLOOKUP($A76,'Import Peak Change'!$A$106:EK$202,141,FALSE())))</f>
        <v>0</v>
      </c>
      <c r="EL76" s="193" t="n">
        <f aca="false">IF(ISERROR(VLOOKUP($A76,'Import Peak'!$A$3:EL$99,142,FALSE())-VLOOKUP($A76,'Import Peak Change'!$A$106:EL$202,142,FALSE())),0,(VLOOKUP($A76,'Import Peak'!$A$3:EL$99,142,FALSE())-VLOOKUP($A76,'Import Peak Change'!$A$106:EL$202,142,FALSE())))</f>
        <v>0</v>
      </c>
      <c r="EM76" s="193" t="n">
        <f aca="false">IF(ISERROR(VLOOKUP($A76,'Import Peak'!$A$3:EM$99,143,FALSE())-VLOOKUP($A76,'Import Peak Change'!$A$106:EM$202,143,FALSE())),0,(VLOOKUP($A76,'Import Peak'!$A$3:EM$99,143,FALSE())-VLOOKUP($A76,'Import Peak Change'!$A$106:EM$202,143,FALSE())))</f>
        <v>0</v>
      </c>
      <c r="EN76" s="193" t="n">
        <f aca="false">IF(ISERROR(VLOOKUP($A76,'Import Peak'!$A$3:EN$99,144,FALSE())-VLOOKUP($A76,'Import Peak Change'!$A$106:EN$202,144,FALSE())),0,(VLOOKUP($A76,'Import Peak'!$A$3:EN$99,144,FALSE())-VLOOKUP($A76,'Import Peak Change'!$A$106:EN$202,144,FALSE())))</f>
        <v>0</v>
      </c>
      <c r="EO76" s="193" t="n">
        <f aca="false">IF(ISERROR(VLOOKUP($A76,'Import Peak'!$A$3:EO$99,145,FALSE())-VLOOKUP($A76,'Import Peak Change'!$A$106:EO$202,145,FALSE())),0,(VLOOKUP($A76,'Import Peak'!$A$3:EO$99,145,FALSE())-VLOOKUP($A76,'Import Peak Change'!$A$106:EO$202,145,FALSE())))</f>
        <v>0</v>
      </c>
      <c r="EP76" s="193" t="n">
        <f aca="false">IF(ISERROR(VLOOKUP($A76,'Import Peak'!$A$3:EP$99,146,FALSE())-VLOOKUP($A76,'Import Peak Change'!$A$106:EP$202,146,FALSE())),0,(VLOOKUP($A76,'Import Peak'!$A$3:EP$99,146,FALSE())-VLOOKUP($A76,'Import Peak Change'!$A$106:EP$202,146,FALSE())))</f>
        <v>0</v>
      </c>
      <c r="EQ76" s="193" t="n">
        <f aca="false">IF(ISERROR(VLOOKUP($A76,'Import Peak'!$A$3:EQ$99,147,FALSE())-VLOOKUP($A76,'Import Peak Change'!$A$106:EQ$202,147,FALSE())),0,(VLOOKUP($A76,'Import Peak'!$A$3:EQ$99,147,FALSE())-VLOOKUP($A76,'Import Peak Change'!$A$106:EQ$202,147,FALSE())))</f>
        <v>0</v>
      </c>
      <c r="ER76" s="193" t="n">
        <f aca="false">IF(ISERROR(VLOOKUP($A76,'Import Peak'!$A$3:ER$99,148,FALSE())-VLOOKUP($A76,'Import Peak Change'!$A$106:ER$202,148,FALSE())),0,(VLOOKUP($A76,'Import Peak'!$A$3:ER$99,148,FALSE())-VLOOKUP($A76,'Import Peak Change'!$A$106:ER$202,148,FALSE())))</f>
        <v>0</v>
      </c>
      <c r="ES76" s="193" t="n">
        <f aca="false">IF(ISERROR(VLOOKUP($A76,'Import Peak'!$A$3:ES$99,149,FALSE())-VLOOKUP($A76,'Import Peak Change'!$A$106:ES$202,149,FALSE())),0,(VLOOKUP($A76,'Import Peak'!$A$3:ES$99,149,FALSE())-VLOOKUP($A76,'Import Peak Change'!$A$106:ES$202,149,FALSE())))</f>
        <v>0</v>
      </c>
      <c r="ET76" s="193" t="n">
        <f aca="false">IF(ISERROR(VLOOKUP($A76,'Import Peak'!$A$3:ET$99,150,FALSE())-VLOOKUP($A76,'Import Peak Change'!$A$106:ET$202,150,FALSE())),0,(VLOOKUP($A76,'Import Peak'!$A$3:ET$99,150,FALSE())-VLOOKUP($A76,'Import Peak Change'!$A$106:ET$202,150,FALSE())))</f>
        <v>0</v>
      </c>
      <c r="EU76" s="193" t="n">
        <f aca="false">IF(ISERROR(VLOOKUP($A76,'Import Peak'!$A$3:EU$99,151,FALSE())-VLOOKUP($A76,'Import Peak Change'!$A$106:EU$202,151,FALSE())),0,(VLOOKUP($A76,'Import Peak'!$A$3:EU$99,151,FALSE())-VLOOKUP($A76,'Import Peak Change'!$A$106:EU$202,151,FALSE())))</f>
        <v>0</v>
      </c>
      <c r="EV76" s="193" t="n">
        <f aca="false">IF(ISERROR(VLOOKUP($A76,'Import Peak'!$A$3:EV$99,152,FALSE())-VLOOKUP($A76,'Import Peak Change'!$A$106:EV$202,152,FALSE())),0,(VLOOKUP($A76,'Import Peak'!$A$3:EV$99,152,FALSE())-VLOOKUP($A76,'Import Peak Change'!$A$106:EV$202,152,FALSE())))</f>
        <v>0</v>
      </c>
      <c r="EW76" s="193" t="n">
        <f aca="false">IF(ISERROR(VLOOKUP($A76,'Import Peak'!$A$3:EW$99,153,FALSE())-VLOOKUP($A76,'Import Peak Change'!$A$106:EW$202,153,FALSE())),0,(VLOOKUP($A76,'Import Peak'!$A$3:EW$99,153,FALSE())-VLOOKUP($A76,'Import Peak Change'!$A$106:EW$202,153,FALSE())))</f>
        <v>0</v>
      </c>
      <c r="EX76" s="193" t="n">
        <f aca="false">IF(ISERROR(VLOOKUP($A76,'Import Peak'!$A$3:EX$99,154,FALSE())-VLOOKUP($A76,'Import Peak Change'!$A$106:EX$202,154,FALSE())),0,(VLOOKUP($A76,'Import Peak'!$A$3:EX$99,154,FALSE())-VLOOKUP($A76,'Import Peak Change'!$A$106:EX$202,154,FALSE())))</f>
        <v>0</v>
      </c>
      <c r="EY76" s="193" t="n">
        <f aca="false">IF(ISERROR(VLOOKUP($A76,'Import Peak'!$A$3:EY$99,155,FALSE())-VLOOKUP($A76,'Import Peak Change'!$A$106:EY$202,155,FALSE())),0,(VLOOKUP($A76,'Import Peak'!$A$3:EY$99,155,FALSE())-VLOOKUP($A76,'Import Peak Change'!$A$106:EY$202,155,FALSE())))</f>
        <v>0</v>
      </c>
      <c r="EZ76" s="193" t="n">
        <f aca="false">IF(ISERROR(VLOOKUP($A76,'Import Peak'!$A$3:EZ$99,156,FALSE())-VLOOKUP($A76,'Import Peak Change'!$A$106:EZ$202,156,FALSE())),0,(VLOOKUP($A76,'Import Peak'!$A$3:EZ$99,156,FALSE())-VLOOKUP($A76,'Import Peak Change'!$A$106:EZ$202,156,FALSE())))</f>
        <v>0</v>
      </c>
      <c r="FA76" s="193" t="n">
        <f aca="false">IF(ISERROR(VLOOKUP($A76,'Import Peak'!$A$3:FA$99,157,FALSE())-VLOOKUP($A76,'Import Peak Change'!$A$106:FA$202,157,FALSE())),0,(VLOOKUP($A76,'Import Peak'!$A$3:FA$99,157,FALSE())-VLOOKUP($A76,'Import Peak Change'!$A$106:FA$202,157,FALSE())))</f>
        <v>0</v>
      </c>
      <c r="FB76" s="193" t="n">
        <f aca="false">IF(ISERROR(VLOOKUP($A76,'Import Peak'!$A$3:FB$99,158,FALSE())-VLOOKUP($A76,'Import Peak Change'!$A$106:FB$202,158,FALSE())),0,(VLOOKUP($A76,'Import Peak'!$A$3:FB$99,158,FALSE())-VLOOKUP($A76,'Import Peak Change'!$A$106:FB$202,158,FALSE())))</f>
        <v>0</v>
      </c>
      <c r="FC76" s="193" t="n">
        <f aca="false">IF(ISERROR(VLOOKUP($A76,'Import Peak'!$A$3:FC$99,159,FALSE())-VLOOKUP($A76,'Import Peak Change'!$A$106:FC$202,159,FALSE())),0,(VLOOKUP($A76,'Import Peak'!$A$3:FC$99,159,FALSE())-VLOOKUP($A76,'Import Peak Change'!$A$106:FC$202,159,FALSE())))</f>
        <v>0</v>
      </c>
      <c r="FD76" s="193" t="n">
        <f aca="false">IF(ISERROR(VLOOKUP($A76,'Import Peak'!$A$3:FD$99,160,FALSE())-VLOOKUP($A76,'Import Peak Change'!$A$106:FD$202,160,FALSE())),0,(VLOOKUP($A76,'Import Peak'!$A$3:FD$99,160,FALSE())-VLOOKUP($A76,'Import Peak Change'!$A$106:FD$202,160,FALSE())))</f>
        <v>0</v>
      </c>
      <c r="FE76" s="193" t="n">
        <f aca="false">IF(ISERROR(VLOOKUP($A76,'Import Peak'!$A$3:FE$99,161,FALSE())-VLOOKUP($A76,'Import Peak Change'!$A$106:FE$202,161,FALSE())),0,(VLOOKUP($A76,'Import Peak'!$A$3:FE$99,161,FALSE())-VLOOKUP($A76,'Import Peak Change'!$A$106:FE$202,161,FALSE())))</f>
        <v>0</v>
      </c>
      <c r="FF76" s="193" t="n">
        <f aca="false">IF(ISERROR(VLOOKUP($A76,'Import Peak'!$A$3:FF$99,162,FALSE())-VLOOKUP($A76,'Import Peak Change'!$A$106:FF$202,162,FALSE())),0,(VLOOKUP($A76,'Import Peak'!$A$3:FF$99,162,FALSE())-VLOOKUP($A76,'Import Peak Change'!$A$106:FF$202,162,FALSE())))</f>
        <v>0</v>
      </c>
      <c r="FG76" s="193" t="n">
        <f aca="false">IF(ISERROR(VLOOKUP($A76,'Import Peak'!$A$3:FG$99,163,FALSE())-VLOOKUP($A76,'Import Peak Change'!$A$106:FG$202,163,FALSE())),0,(VLOOKUP($A76,'Import Peak'!$A$3:FG$99,163,FALSE())-VLOOKUP($A76,'Import Peak Change'!$A$106:FG$202,163,FALSE())))</f>
        <v>0</v>
      </c>
      <c r="FH76" s="193" t="n">
        <f aca="false">IF(ISERROR(VLOOKUP($A76,'Import Peak'!$A$3:FH$99,164,FALSE())-VLOOKUP($A76,'Import Peak Change'!$A$106:FH$202,164,FALSE())),0,(VLOOKUP($A76,'Import Peak'!$A$3:FH$99,164,FALSE())-VLOOKUP($A76,'Import Peak Change'!$A$106:FH$202,164,FALSE())))</f>
        <v>0</v>
      </c>
      <c r="FI76" s="193" t="n">
        <f aca="false">IF(ISERROR(VLOOKUP($A76,'Import Peak'!$A$3:FI$99,165,FALSE())-VLOOKUP($A76,'Import Peak Change'!$A$106:FI$202,165,FALSE())),0,(VLOOKUP($A76,'Import Peak'!$A$3:FI$99,165,FALSE())-VLOOKUP($A76,'Import Peak Change'!$A$106:FI$202,165,FALSE())))</f>
        <v>0</v>
      </c>
      <c r="FJ76" s="193" t="n">
        <f aca="false">IF(ISERROR(VLOOKUP($A76,'Import Peak'!$A$3:FJ$99,166,FALSE())-VLOOKUP($A76,'Import Peak Change'!$A$106:FJ$202,166,FALSE())),0,(VLOOKUP($A76,'Import Peak'!$A$3:FJ$99,166,FALSE())-VLOOKUP($A76,'Import Peak Change'!$A$106:FJ$202,166,FALSE())))</f>
        <v>0</v>
      </c>
      <c r="FK76" s="193" t="n">
        <f aca="false">IF(ISERROR(VLOOKUP($A76,'Import Peak'!$A$3:FK$99,167,FALSE())-VLOOKUP($A76,'Import Peak Change'!$A$106:FK$202,167,FALSE())),0,(VLOOKUP($A76,'Import Peak'!$A$3:FK$99,167,FALSE())-VLOOKUP($A76,'Import Peak Change'!$A$106:FK$202,167,FALSE())))</f>
        <v>0</v>
      </c>
      <c r="FL76" s="193" t="n">
        <f aca="false">IF(ISERROR(VLOOKUP($A76,'Import Peak'!$A$3:FL$99,168,FALSE())-VLOOKUP($A76,'Import Peak Change'!$A$106:FL$202,168,FALSE())),0,(VLOOKUP($A76,'Import Peak'!$A$3:FL$99,168,FALSE())-VLOOKUP($A76,'Import Peak Change'!$A$106:FL$202,168,FALSE())))</f>
        <v>0</v>
      </c>
      <c r="FM76" s="193" t="n">
        <f aca="false">IF(ISERROR(VLOOKUP($A76,'Import Peak'!$A$3:FM$99,169,FALSE())-VLOOKUP($A76,'Import Peak Change'!$A$106:FM$202,169,FALSE())),0,(VLOOKUP($A76,'Import Peak'!$A$3:FM$99,169,FALSE())-VLOOKUP($A76,'Import Peak Change'!$A$106:FM$202,169,FALSE())))</f>
        <v>0</v>
      </c>
      <c r="FN76" s="193" t="n">
        <f aca="false">IF(ISERROR(VLOOKUP($A76,'Import Peak'!$A$3:FN$99,170,FALSE())-VLOOKUP($A76,'Import Peak Change'!$A$106:FN$202,170,FALSE())),0,(VLOOKUP($A76,'Import Peak'!$A$3:FN$99,170,FALSE())-VLOOKUP($A76,'Import Peak Change'!$A$106:FN$202,170,FALSE())))</f>
        <v>0</v>
      </c>
      <c r="FO76" s="193" t="n">
        <f aca="false">IF(ISERROR(VLOOKUP($A76,'Import Peak'!$A$3:FO$99,171,FALSE())-VLOOKUP($A76,'Import Peak Change'!$A$106:FO$202,171,FALSE())),0,(VLOOKUP($A76,'Import Peak'!$A$3:FO$99,171,FALSE())-VLOOKUP($A76,'Import Peak Change'!$A$106:FO$202,171,FALSE())))</f>
        <v>0</v>
      </c>
      <c r="FP76" s="193" t="n">
        <f aca="false">IF(ISERROR(VLOOKUP($A76,'Import Peak'!$A$3:FP$99,172,FALSE())-VLOOKUP($A76,'Import Peak Change'!$A$106:FP$202,172,FALSE())),0,(VLOOKUP($A76,'Import Peak'!$A$3:FP$99,172,FALSE())-VLOOKUP($A76,'Import Peak Change'!$A$106:FP$202,172,FALSE())))</f>
        <v>0</v>
      </c>
      <c r="FQ76" s="193" t="n">
        <f aca="false">IF(ISERROR(VLOOKUP($A76,'Import Peak'!$A$3:FQ$99,173,FALSE())-VLOOKUP($A76,'Import Peak Change'!$A$106:FQ$202,173,FALSE())),0,(VLOOKUP($A76,'Import Peak'!$A$3:FQ$99,173,FALSE())-VLOOKUP($A76,'Import Peak Change'!$A$106:FQ$202,173,FALSE())))</f>
        <v>0</v>
      </c>
      <c r="FR76" s="193" t="n">
        <f aca="false">IF(ISERROR(VLOOKUP($A76,'Import Peak'!$A$3:FR$99,174,FALSE())-VLOOKUP($A76,'Import Peak Change'!$A$106:FR$202,174,FALSE())),0,(VLOOKUP($A76,'Import Peak'!$A$3:FR$99,174,FALSE())-VLOOKUP($A76,'Import Peak Change'!$A$106:FR$202,174,FALSE())))</f>
        <v>0</v>
      </c>
      <c r="FS76" s="193" t="n">
        <f aca="false">IF(ISERROR(VLOOKUP($A76,'Import Peak'!$A$3:FS$99,175,FALSE())-VLOOKUP($A76,'Import Peak Change'!$A$106:FS$202,175,FALSE())),0,(VLOOKUP($A76,'Import Peak'!$A$3:FS$99,175,FALSE())-VLOOKUP($A76,'Import Peak Change'!$A$106:FS$202,175,FALSE())))</f>
        <v>0</v>
      </c>
      <c r="FT76" s="193" t="n">
        <f aca="false">IF(ISERROR(VLOOKUP($A76,'Import Peak'!$A$3:FT$99,176,FALSE())-VLOOKUP($A76,'Import Peak Change'!$A$106:FT$202,176,FALSE())),0,(VLOOKUP($A76,'Import Peak'!$A$3:FT$99,176,FALSE())-VLOOKUP($A76,'Import Peak Change'!$A$106:FT$202,176,FALSE())))</f>
        <v>0</v>
      </c>
      <c r="FU76" s="193" t="n">
        <f aca="false">IF(ISERROR(VLOOKUP($A76,'Import Peak'!$A$3:FU$99,177,FALSE())-VLOOKUP($A76,'Import Peak Change'!$A$106:FU$202,177,FALSE())),0,(VLOOKUP($A76,'Import Peak'!$A$3:FU$99,177,FALSE())-VLOOKUP($A76,'Import Peak Change'!$A$106:FU$202,177,FALSE())))</f>
        <v>0</v>
      </c>
      <c r="FV76" s="193" t="n">
        <f aca="false">IF(ISERROR(VLOOKUP($A76,'Import Peak'!$A$3:FV$99,178,FALSE())-VLOOKUP($A76,'Import Peak Change'!$A$106:FV$202,178,FALSE())),0,(VLOOKUP($A76,'Import Peak'!$A$3:FV$99,178,FALSE())-VLOOKUP($A76,'Import Peak Change'!$A$106:FV$202,178,FALSE())))</f>
        <v>0</v>
      </c>
      <c r="FW76" s="193" t="n">
        <f aca="false">IF(ISERROR(VLOOKUP($A76,'Import Peak'!$A$3:FW$99,179,FALSE())-VLOOKUP($A76,'Import Peak Change'!$A$106:FW$202,179,FALSE())),0,(VLOOKUP($A76,'Import Peak'!$A$3:FW$99,179,FALSE())-VLOOKUP($A76,'Import Peak Change'!$A$106:FW$202,179,FALSE())))</f>
        <v>0</v>
      </c>
      <c r="FX76" s="193" t="n">
        <f aca="false">IF(ISERROR(VLOOKUP($A76,'Import Peak'!$A$3:FX$99,180,FALSE())-VLOOKUP($A76,'Import Peak Change'!$A$106:FX$202,180,FALSE())),0,(VLOOKUP($A76,'Import Peak'!$A$3:FX$99,180,FALSE())-VLOOKUP($A76,'Import Peak Change'!$A$106:FX$202,180,FALSE())))</f>
        <v>0</v>
      </c>
      <c r="FY76" s="193" t="n">
        <f aca="false">IF(ISERROR(VLOOKUP($A76,'Import Peak'!$A$3:FY$99,181,FALSE())-VLOOKUP($A76,'Import Peak Change'!$A$106:FY$202,181,FALSE())),0,(VLOOKUP($A76,'Import Peak'!$A$3:FY$99,181,FALSE())-VLOOKUP($A76,'Import Peak Change'!$A$106:FY$202,181,FALSE())))</f>
        <v>0</v>
      </c>
      <c r="FZ76" s="193" t="n">
        <f aca="false">IF(ISERROR(VLOOKUP($A76,'Import Peak'!$A$3:FZ$99,182,FALSE())-VLOOKUP($A76,'Import Peak Change'!$A$106:FZ$202,182,FALSE())),0,(VLOOKUP($A76,'Import Peak'!$A$3:FZ$99,182,FALSE())-VLOOKUP($A76,'Import Peak Change'!$A$106:FZ$202,182,FALSE())))</f>
        <v>0</v>
      </c>
      <c r="GA76" s="193" t="n">
        <f aca="false">IF(ISERROR(VLOOKUP($A76,'Import Peak'!$A$3:GA$99,183,FALSE())-VLOOKUP($A76,'Import Peak Change'!$A$106:GA$202,183,FALSE())),0,(VLOOKUP($A76,'Import Peak'!$A$3:GA$99,183,FALSE())-VLOOKUP($A76,'Import Peak Change'!$A$106:GA$202,183,FALSE())))</f>
        <v>0</v>
      </c>
      <c r="GB76" s="193" t="n">
        <f aca="false">IF(ISERROR(VLOOKUP($A76,'Import Peak'!$A$3:GB$99,184,FALSE())-VLOOKUP($A76,'Import Peak Change'!$A$106:GB$202,184,FALSE())),0,(VLOOKUP($A76,'Import Peak'!$A$3:GB$99,184,FALSE())-VLOOKUP($A76,'Import Peak Change'!$A$106:GB$202,184,FALSE())))</f>
        <v>0</v>
      </c>
      <c r="GC76" s="193" t="n">
        <f aca="false">IF(ISERROR(VLOOKUP($A76,'Import Peak'!$A$3:GC$99,185,FALSE())-VLOOKUP($A76,'Import Peak Change'!$A$106:GC$202,185,FALSE())),0,(VLOOKUP($A76,'Import Peak'!$A$3:GC$99,185,FALSE())-VLOOKUP($A76,'Import Peak Change'!$A$106:GC$202,185,FALSE())))</f>
        <v>0</v>
      </c>
      <c r="GD76" s="193" t="n">
        <f aca="false">IF(ISERROR(VLOOKUP($A76,'Import Peak'!$A$3:GD$99,186,FALSE())-VLOOKUP($A76,'Import Peak Change'!$A$106:GD$202,186,FALSE())),0,(VLOOKUP($A76,'Import Peak'!$A$3:GD$99,186,FALSE())-VLOOKUP($A76,'Import Peak Change'!$A$106:GD$202,186,FALSE())))</f>
        <v>0</v>
      </c>
      <c r="GE76" s="193" t="n">
        <f aca="false">IF(ISERROR(VLOOKUP($A76,'Import Peak'!$A$3:GE$99,187,FALSE())-VLOOKUP($A76,'Import Peak Change'!$A$106:GE$202,187,FALSE())),0,(VLOOKUP($A76,'Import Peak'!$A$3:GE$99,187,FALSE())-VLOOKUP($A76,'Import Peak Change'!$A$106:GE$202,187,FALSE())))</f>
        <v>0</v>
      </c>
      <c r="GF76" s="193" t="n">
        <f aca="false">IF(ISERROR(VLOOKUP($A76,'Import Peak'!$A$3:GF$99,188,FALSE())-VLOOKUP($A76,'Import Peak Change'!$A$106:GF$202,188,FALSE())),0,(VLOOKUP($A76,'Import Peak'!$A$3:GF$99,188,FALSE())-VLOOKUP($A76,'Import Peak Change'!$A$106:GF$202,188,FALSE())))</f>
        <v>0</v>
      </c>
      <c r="GG76" s="193" t="n">
        <f aca="false">IF(ISERROR(VLOOKUP($A76,'Import Peak'!$A$3:GG$99,189,FALSE())-VLOOKUP($A76,'Import Peak Change'!$A$106:GG$202,189,FALSE())),0,(VLOOKUP($A76,'Import Peak'!$A$3:GG$99,189,FALSE())-VLOOKUP($A76,'Import Peak Change'!$A$106:GG$202,189,FALSE())))</f>
        <v>0</v>
      </c>
      <c r="GH76" s="193" t="n">
        <f aca="false">IF(ISERROR(VLOOKUP($A76,'Import Peak'!$A$3:GH$99,190,FALSE())-VLOOKUP($A76,'Import Peak Change'!$A$106:GH$202,190,FALSE())),0,(VLOOKUP($A76,'Import Peak'!$A$3:GH$99,190,FALSE())-VLOOKUP($A76,'Import Peak Change'!$A$106:GH$202,190,FALSE())))</f>
        <v>0</v>
      </c>
      <c r="GI76" s="193" t="n">
        <f aca="false">IF(ISERROR(VLOOKUP($A76,'Import Peak'!$A$3:GI$99,191,FALSE())-VLOOKUP($A76,'Import Peak Change'!$A$106:GI$202,191,FALSE())),0,(VLOOKUP($A76,'Import Peak'!$A$3:GI$99,191,FALSE())-VLOOKUP($A76,'Import Peak Change'!$A$106:GI$202,191,FALSE())))</f>
        <v>0</v>
      </c>
      <c r="GJ76" s="193" t="n">
        <f aca="false">IF(ISERROR(VLOOKUP($A76,'Import Peak'!$A$3:GJ$99,192,FALSE())-VLOOKUP($A76,'Import Peak Change'!$A$106:GJ$202,192,FALSE())),0,(VLOOKUP($A76,'Import Peak'!$A$3:GJ$99,192,FALSE())-VLOOKUP($A76,'Import Peak Change'!$A$106:GJ$202,192,FALSE())))</f>
        <v>0</v>
      </c>
      <c r="GK76" s="193" t="n">
        <f aca="false">IF(ISERROR(VLOOKUP($A76,'Import Peak'!$A$3:GK$99,193,FALSE())-VLOOKUP($A76,'Import Peak Change'!$A$106:GK$202,193,FALSE())),0,(VLOOKUP($A76,'Import Peak'!$A$3:GK$99,193,FALSE())-VLOOKUP($A76,'Import Peak Change'!$A$106:GK$202,193,FALSE())))</f>
        <v>0</v>
      </c>
      <c r="GL76" s="193" t="n">
        <f aca="false">IF(ISERROR(VLOOKUP($A76,'Import Peak'!$A$3:GL$99,194,FALSE())-VLOOKUP($A76,'Import Peak Change'!$A$106:GL$202,194,FALSE())),0,(VLOOKUP($A76,'Import Peak'!$A$3:GL$99,194,FALSE())-VLOOKUP($A76,'Import Peak Change'!$A$106:GL$202,194,FALSE())))</f>
        <v>0</v>
      </c>
      <c r="GM76" s="193" t="n">
        <f aca="false">IF(ISERROR(VLOOKUP($A76,'Import Peak'!$A$3:GM$99,195,FALSE())-VLOOKUP($A76,'Import Peak Change'!$A$106:GM$202,195,FALSE())),0,(VLOOKUP($A76,'Import Peak'!$A$3:GM$99,195,FALSE())-VLOOKUP($A76,'Import Peak Change'!$A$106:GM$202,195,FALSE())))</f>
        <v>0</v>
      </c>
      <c r="GN76" s="193" t="n">
        <f aca="false">IF(ISERROR(VLOOKUP($A76,'Import Peak'!$A$3:GN$99,196,FALSE())-VLOOKUP($A76,'Import Peak Change'!$A$106:GN$202,196,FALSE())),0,(VLOOKUP($A76,'Import Peak'!$A$3:GN$99,196,FALSE())-VLOOKUP($A76,'Import Peak Change'!$A$106:GN$202,196,FALSE())))</f>
        <v>0</v>
      </c>
      <c r="GO76" s="193" t="n">
        <f aca="false">IF(ISERROR(VLOOKUP($A76,'Import Peak'!$A$3:GO$99,197,FALSE())-VLOOKUP($A76,'Import Peak Change'!$A$106:GO$202,197,FALSE())),0,(VLOOKUP($A76,'Import Peak'!$A$3:GO$99,197,FALSE())-VLOOKUP($A76,'Import Peak Change'!$A$106:GO$202,197,FALSE())))</f>
        <v>0</v>
      </c>
      <c r="GP76" s="193" t="n">
        <f aca="false">IF(ISERROR(VLOOKUP($A76,'Import Peak'!$A$3:GP$99,198,FALSE())-VLOOKUP($A76,'Import Peak Change'!$A$106:GP$202,198,FALSE())),0,(VLOOKUP($A76,'Import Peak'!$A$3:GP$99,198,FALSE())-VLOOKUP($A76,'Import Peak Change'!$A$106:GP$202,198,FALSE())))</f>
        <v>0</v>
      </c>
      <c r="GQ76" s="193" t="n">
        <f aca="false">IF(ISERROR(VLOOKUP($A76,'Import Peak'!$A$3:GQ$99,199,FALSE())-VLOOKUP($A76,'Import Peak Change'!$A$106:GQ$202,199,FALSE())),0,(VLOOKUP($A76,'Import Peak'!$A$3:GQ$99,199,FALSE())-VLOOKUP($A76,'Import Peak Change'!$A$106:GQ$202,199,FALSE())))</f>
        <v>0</v>
      </c>
      <c r="GR76" s="193" t="n">
        <f aca="false">IF(ISERROR(VLOOKUP($A76,'Import Peak'!$A$3:GR$99,200,FALSE())-VLOOKUP($A76,'Import Peak Change'!$A$106:GR$202,200,FALSE())),0,(VLOOKUP($A76,'Import Peak'!$A$3:GR$99,200,FALSE())-VLOOKUP($A76,'Import Peak Change'!$A$106:GR$202,200,FALSE())))</f>
        <v>0</v>
      </c>
      <c r="GS76" s="193" t="n">
        <f aca="false">IF(ISERROR(VLOOKUP($A76,'Import Peak'!$A$3:GS$99,201,FALSE())-VLOOKUP($A76,'Import Peak Change'!$A$106:GS$202,201,FALSE())),0,(VLOOKUP($A76,'Import Peak'!$A$3:GS$99,201,FALSE())-VLOOKUP($A76,'Import Peak Change'!$A$106:GS$202,201,FALSE())))</f>
        <v>0</v>
      </c>
      <c r="GT76" s="193" t="n">
        <f aca="false">IF(ISERROR(VLOOKUP($A76,'Import Peak'!$A$3:GT$99,202,FALSE())-VLOOKUP($A76,'Import Peak Change'!$A$106:GT$202,202,FALSE())),0,(VLOOKUP($A76,'Import Peak'!$A$3:GT$99,202,FALSE())-VLOOKUP($A76,'Import Peak Change'!$A$106:GT$202,202,FALSE())))</f>
        <v>0</v>
      </c>
      <c r="GU76" s="193" t="n">
        <f aca="false">IF(ISERROR(VLOOKUP($A76,'Import Peak'!$A$3:GU$99,203,FALSE())-VLOOKUP($A76,'Import Peak Change'!$A$106:GU$202,203,FALSE())),0,(VLOOKUP($A76,'Import Peak'!$A$3:GU$99,203,FALSE())-VLOOKUP($A76,'Import Peak Change'!$A$106:GU$202,203,FALSE())))</f>
        <v>0</v>
      </c>
      <c r="GV76" s="193" t="n">
        <f aca="false">IF(ISERROR(VLOOKUP($A76,'Import Peak'!$A$3:GV$99,204,FALSE())-VLOOKUP($A76,'Import Peak Change'!$A$106:GV$202,204,FALSE())),0,(VLOOKUP($A76,'Import Peak'!$A$3:GV$99,204,FALSE())-VLOOKUP($A76,'Import Peak Change'!$A$106:GV$202,204,FALSE())))</f>
        <v>0</v>
      </c>
      <c r="GW76" s="193" t="n">
        <f aca="false">IF(ISERROR(VLOOKUP($A76,'Import Peak'!$A$3:GW$99,205,FALSE())-VLOOKUP($A76,'Import Peak Change'!$A$106:GW$202,205,FALSE())),0,(VLOOKUP($A76,'Import Peak'!$A$3:GW$99,205,FALSE())-VLOOKUP($A76,'Import Peak Change'!$A$106:GW$202,205,FALSE())))</f>
        <v>0</v>
      </c>
      <c r="GX76" s="193" t="n">
        <f aca="false">IF(ISERROR(VLOOKUP($A76,'Import Peak'!$A$3:GX$99,206,FALSE())-VLOOKUP($A76,'Import Peak Change'!$A$106:GX$202,206,FALSE())),0,(VLOOKUP($A76,'Import Peak'!$A$3:GX$99,206,FALSE())-VLOOKUP($A76,'Import Peak Change'!$A$106:GX$202,206,FALSE())))</f>
        <v>0</v>
      </c>
      <c r="GY76" s="193" t="n">
        <f aca="false">IF(ISERROR(VLOOKUP($A76,'Import Peak'!$A$3:GY$99,207,FALSE())-VLOOKUP($A76,'Import Peak Change'!$A$106:GY$202,207,FALSE())),0,(VLOOKUP($A76,'Import Peak'!$A$3:GY$99,207,FALSE())-VLOOKUP($A76,'Import Peak Change'!$A$106:GY$202,207,FALSE())))</f>
        <v>0</v>
      </c>
      <c r="GZ76" s="193" t="n">
        <f aca="false">IF(ISERROR(VLOOKUP($A76,'Import Peak'!$A$3:GZ$99,208,FALSE())-VLOOKUP($A76,'Import Peak Change'!$A$106:GZ$202,208,FALSE())),0,(VLOOKUP($A76,'Import Peak'!$A$3:GZ$99,208,FALSE())-VLOOKUP($A76,'Import Peak Change'!$A$106:GZ$202,208,FALSE())))</f>
        <v>0</v>
      </c>
      <c r="HA76" s="193" t="n">
        <f aca="false">IF(ISERROR(VLOOKUP($A76,'Import Peak'!$A$3:HA$99,209,FALSE())-VLOOKUP($A76,'Import Peak Change'!$A$106:HA$202,209,FALSE())),0,(VLOOKUP($A76,'Import Peak'!$A$3:HA$99,209,FALSE())-VLOOKUP($A76,'Import Peak Change'!$A$106:HA$202,209,FALSE())))</f>
        <v>0</v>
      </c>
      <c r="HB76" s="193" t="n">
        <f aca="false">IF(ISERROR(VLOOKUP($A76,'Import Peak'!$A$3:HB$99,210,FALSE())-VLOOKUP($A76,'Import Peak Change'!$A$106:HB$202,210,FALSE())),0,(VLOOKUP($A76,'Import Peak'!$A$3:HB$99,210,FALSE())-VLOOKUP($A76,'Import Peak Change'!$A$106:HB$202,210,FALSE())))</f>
        <v>0</v>
      </c>
      <c r="HC76" s="193" t="n">
        <f aca="false">IF(ISERROR(VLOOKUP($A76,'Import Peak'!$A$3:HC$99,211,FALSE())-VLOOKUP($A76,'Import Peak Change'!$A$106:HC$202,211,FALSE())),0,(VLOOKUP($A76,'Import Peak'!$A$3:HC$99,211,FALSE())-VLOOKUP($A76,'Import Peak Change'!$A$106:HC$202,211,FALSE())))</f>
        <v>0</v>
      </c>
      <c r="HD76" s="193" t="n">
        <f aca="false">IF(ISERROR(VLOOKUP($A76,'Import Peak'!$A$3:HD$99,212,FALSE())-VLOOKUP($A76,'Import Peak Change'!$A$106:HD$202,212,FALSE())),0,(VLOOKUP($A76,'Import Peak'!$A$3:HD$99,212,FALSE())-VLOOKUP($A76,'Import Peak Change'!$A$106:HD$202,212,FALSE())))</f>
        <v>0</v>
      </c>
      <c r="HE76" s="193" t="n">
        <f aca="false">IF(ISERROR(VLOOKUP($A76,'Import Peak'!$A$3:HE$99,213,FALSE())-VLOOKUP($A76,'Import Peak Change'!$A$106:HE$202,213,FALSE())),0,(VLOOKUP($A76,'Import Peak'!$A$3:HE$99,213,FALSE())-VLOOKUP($A76,'Import Peak Change'!$A$106:HE$202,213,FALSE())))</f>
        <v>0</v>
      </c>
      <c r="HF76" s="193" t="n">
        <f aca="false">IF(ISERROR(VLOOKUP($A76,'Import Peak'!$A$3:HF$99,214,FALSE())-VLOOKUP($A76,'Import Peak Change'!$A$106:HF$202,214,FALSE())),0,(VLOOKUP($A76,'Import Peak'!$A$3:HF$99,214,FALSE())-VLOOKUP($A76,'Import Peak Change'!$A$106:HF$202,214,FALSE())))</f>
        <v>0</v>
      </c>
      <c r="HG76" s="193" t="n">
        <f aca="false">IF(ISERROR(VLOOKUP($A76,'Import Peak'!$A$3:HG$99,215,FALSE())-VLOOKUP($A76,'Import Peak Change'!$A$106:HG$202,215,FALSE())),0,(VLOOKUP($A76,'Import Peak'!$A$3:HG$99,215,FALSE())-VLOOKUP($A76,'Import Peak Change'!$A$106:HG$202,215,FALSE())))</f>
        <v>0</v>
      </c>
      <c r="HH76" s="193" t="n">
        <f aca="false">IF(ISERROR(VLOOKUP($A76,'Import Peak'!$A$3:HH$99,216,FALSE())-VLOOKUP($A76,'Import Peak Change'!$A$106:HH$202,216,FALSE())),0,(VLOOKUP($A76,'Import Peak'!$A$3:HH$99,216,FALSE())-VLOOKUP($A76,'Import Peak Change'!$A$106:HH$202,216,FALSE())))</f>
        <v>0</v>
      </c>
      <c r="HI76" s="193" t="n">
        <f aca="false">IF(ISERROR(VLOOKUP($A76,'Import Peak'!$A$3:HI$99,217,FALSE())-VLOOKUP($A76,'Import Peak Change'!$A$106:HI$202,217,FALSE())),0,(VLOOKUP($A76,'Import Peak'!$A$3:HI$99,217,FALSE())-VLOOKUP($A76,'Import Peak Change'!$A$106:HI$202,217,FALSE())))</f>
        <v>0</v>
      </c>
      <c r="HJ76" s="193" t="n">
        <f aca="false">IF(ISERROR(VLOOKUP($A76,'Import Peak'!$A$3:HJ$99,218,FALSE())-VLOOKUP($A76,'Import Peak Change'!$A$106:HJ$202,218,FALSE())),0,(VLOOKUP($A76,'Import Peak'!$A$3:HJ$99,218,FALSE())-VLOOKUP($A76,'Import Peak Change'!$A$106:HJ$202,218,FALSE())))</f>
        <v>0</v>
      </c>
      <c r="HK76" s="193" t="n">
        <f aca="false">IF(ISERROR(VLOOKUP($A76,'Import Peak'!$A$3:HK$99,219,FALSE())-VLOOKUP($A76,'Import Peak Change'!$A$106:HK$202,219,FALSE())),0,(VLOOKUP($A76,'Import Peak'!$A$3:HK$99,219,FALSE())-VLOOKUP($A76,'Import Peak Change'!$A$106:HK$202,219,FALSE())))</f>
        <v>0</v>
      </c>
      <c r="HL76" s="193" t="n">
        <f aca="false">IF(ISERROR(VLOOKUP($A76,'Import Peak'!$A$3:HL$99,220,FALSE())-VLOOKUP($A76,'Import Peak Change'!$A$106:HL$202,220,FALSE())),0,(VLOOKUP($A76,'Import Peak'!$A$3:HL$99,220,FALSE())-VLOOKUP($A76,'Import Peak Change'!$A$106:HL$202,220,FALSE())))</f>
        <v>0</v>
      </c>
      <c r="HM76" s="193" t="n">
        <f aca="false">IF(ISERROR(VLOOKUP($A76,'Import Peak'!$A$3:HM$99,221,FALSE())-VLOOKUP($A76,'Import Peak Change'!$A$106:HM$202,221,FALSE())),0,(VLOOKUP($A76,'Import Peak'!$A$3:HM$99,221,FALSE())-VLOOKUP($A76,'Import Peak Change'!$A$106:HM$202,221,FALSE())))</f>
        <v>0</v>
      </c>
      <c r="HN76" s="193" t="n">
        <f aca="false">IF(ISERROR(VLOOKUP($A76,'Import Peak'!$A$3:HN$99,222,FALSE())-VLOOKUP($A76,'Import Peak Change'!$A$106:HN$202,222,FALSE())),0,(VLOOKUP($A76,'Import Peak'!$A$3:HN$99,222,FALSE())-VLOOKUP($A76,'Import Peak Change'!$A$106:HN$202,222,FALSE())))</f>
        <v>0</v>
      </c>
      <c r="HO76" s="193" t="n">
        <f aca="false">IF(ISERROR(VLOOKUP($A76,'Import Peak'!$A$3:HO$99,223,FALSE())-VLOOKUP($A76,'Import Peak Change'!$A$106:HO$202,223,FALSE())),0,(VLOOKUP($A76,'Import Peak'!$A$3:HO$99,223,FALSE())-VLOOKUP($A76,'Import Peak Change'!$A$106:HO$202,223,FALSE())))</f>
        <v>0</v>
      </c>
      <c r="HP76" s="193" t="n">
        <f aca="false">IF(ISERROR(VLOOKUP($A76,'Import Peak'!$A$3:HP$99,224,FALSE())-VLOOKUP($A76,'Import Peak Change'!$A$106:HP$202,224,FALSE())),0,(VLOOKUP($A76,'Import Peak'!$A$3:HP$99,224,FALSE())-VLOOKUP($A76,'Import Peak Change'!$A$106:HP$202,224,FALSE())))</f>
        <v>0</v>
      </c>
      <c r="HQ76" s="193" t="n">
        <f aca="false">IF(ISERROR(VLOOKUP($A76,'Import Peak'!$A$3:HQ$99,225,FALSE())-VLOOKUP($A76,'Import Peak Change'!$A$106:HQ$202,225,FALSE())),0,(VLOOKUP($A76,'Import Peak'!$A$3:HQ$99,225,FALSE())-VLOOKUP($A76,'Import Peak Change'!$A$106:HQ$202,225,FALSE())))</f>
        <v>0</v>
      </c>
      <c r="HR76" s="193" t="n">
        <f aca="false">IF(ISERROR(VLOOKUP($A76,'Import Peak'!$A$3:HR$99,226,FALSE())-VLOOKUP($A76,'Import Peak Change'!$A$106:HR$202,226,FALSE())),0,(VLOOKUP($A76,'Import Peak'!$A$3:HR$99,226,FALSE())-VLOOKUP($A76,'Import Peak Change'!$A$106:HR$202,226,FALSE())))</f>
        <v>0</v>
      </c>
      <c r="HS76" s="193" t="n">
        <f aca="false">IF(ISERROR(VLOOKUP($A76,'Import Peak'!$A$3:HS$99,227,FALSE())-VLOOKUP($A76,'Import Peak Change'!$A$106:HS$202,227,FALSE())),0,(VLOOKUP($A76,'Import Peak'!$A$3:HS$99,227,FALSE())-VLOOKUP($A76,'Import Peak Change'!$A$106:HS$202,227,FALSE())))</f>
        <v>0</v>
      </c>
      <c r="HT76" s="193" t="n">
        <f aca="false">IF(ISERROR(VLOOKUP($A76,'Import Peak'!$A$3:HT$99,228,FALSE())-VLOOKUP($A76,'Import Peak Change'!$A$106:HT$202,228,FALSE())),0,(VLOOKUP($A76,'Import Peak'!$A$3:HT$99,228,FALSE())-VLOOKUP($A76,'Import Peak Change'!$A$106:HT$202,228,FALSE())))</f>
        <v>0</v>
      </c>
      <c r="HU76" s="193" t="n">
        <f aca="false">IF(ISERROR(VLOOKUP($A76,'Import Peak'!$A$3:HU$99,229,FALSE())-VLOOKUP($A76,'Import Peak Change'!$A$106:HU$202,229,FALSE())),0,(VLOOKUP($A76,'Import Peak'!$A$3:HU$99,229,FALSE())-VLOOKUP($A76,'Import Peak Change'!$A$106:HU$202,229,FALSE())))</f>
        <v>0</v>
      </c>
      <c r="HV76" s="193" t="n">
        <f aca="false">IF(ISERROR(VLOOKUP($A76,'Import Peak'!$A$3:HV$99,230,FALSE())-VLOOKUP($A76,'Import Peak Change'!$A$106:HV$202,230,FALSE())),0,(VLOOKUP($A76,'Import Peak'!$A$3:HV$99,230,FALSE())-VLOOKUP($A76,'Import Peak Change'!$A$106:HV$202,230,FALSE())))</f>
        <v>0</v>
      </c>
      <c r="HW76" s="193" t="n">
        <f aca="false">IF(ISERROR(VLOOKUP($A76,'Import Peak'!$A$3:HW$99,231,FALSE())-VLOOKUP($A76,'Import Peak Change'!$A$106:HW$202,231,FALSE())),0,(VLOOKUP($A76,'Import Peak'!$A$3:HW$99,231,FALSE())-VLOOKUP($A76,'Import Peak Change'!$A$106:HW$202,231,FALSE())))</f>
        <v>0</v>
      </c>
      <c r="HX76" s="193" t="n">
        <f aca="false">IF(ISERROR(VLOOKUP($A76,'Import Peak'!$A$3:HX$99,232,FALSE())-VLOOKUP($A76,'Import Peak Change'!$A$106:HX$202,232,FALSE())),0,(VLOOKUP($A76,'Import Peak'!$A$3:HX$99,232,FALSE())-VLOOKUP($A76,'Import Peak Change'!$A$106:HX$202,232,FALSE())))</f>
        <v>0</v>
      </c>
      <c r="HY76" s="193" t="n">
        <f aca="false">IF(ISERROR(VLOOKUP($A76,'Import Peak'!$A$3:HY$99,233,FALSE())-VLOOKUP($A76,'Import Peak Change'!$A$106:HY$202,233,FALSE())),0,(VLOOKUP($A76,'Import Peak'!$A$3:HY$99,233,FALSE())-VLOOKUP($A76,'Import Peak Change'!$A$106:HY$202,233,FALSE())))</f>
        <v>0</v>
      </c>
      <c r="HZ76" s="193" t="n">
        <f aca="false">IF(ISERROR(VLOOKUP($A76,'Import Peak'!$A$3:HZ$99,234,FALSE())-VLOOKUP($A76,'Import Peak Change'!$A$106:HZ$202,234,FALSE())),0,(VLOOKUP($A76,'Import Peak'!$A$3:HZ$99,234,FALSE())-VLOOKUP($A76,'Import Peak Change'!$A$106:HZ$202,234,FALSE())))</f>
        <v>0</v>
      </c>
      <c r="IA76" s="193" t="n">
        <f aca="false">IF(ISERROR(VLOOKUP($A76,'Import Peak'!$A$3:IA$99,235,FALSE())-VLOOKUP($A76,'Import Peak Change'!$A$106:IA$202,235,FALSE())),0,(VLOOKUP($A76,'Import Peak'!$A$3:IA$99,235,FALSE())-VLOOKUP($A76,'Import Peak Change'!$A$106:IA$202,235,FALSE())))</f>
        <v>0</v>
      </c>
      <c r="IB76" s="193" t="n">
        <f aca="false">IF(ISERROR(VLOOKUP($A76,'Import Peak'!$A$3:IB$99,236,FALSE())-VLOOKUP($A76,'Import Peak Change'!$A$106:IB$202,236,FALSE())),0,(VLOOKUP($A76,'Import Peak'!$A$3:IB$99,236,FALSE())-VLOOKUP($A76,'Import Peak Change'!$A$106:IB$202,236,FALSE())))</f>
        <v>0</v>
      </c>
      <c r="IC76" s="193" t="n">
        <f aca="false">IF(ISERROR(VLOOKUP($A76,'Import Peak'!$A$3:IC$99,237,FALSE())-VLOOKUP($A76,'Import Peak Change'!$A$106:IC$202,237,FALSE())),0,(VLOOKUP($A76,'Import Peak'!$A$3:IC$99,237,FALSE())-VLOOKUP($A76,'Import Peak Change'!$A$106:IC$202,237,FALSE())))</f>
        <v>0</v>
      </c>
      <c r="ID76" s="193" t="n">
        <f aca="false">IF(ISERROR(VLOOKUP($A76,'Import Peak'!$A$3:ID$99,238,FALSE())-VLOOKUP($A76,'Import Peak Change'!$A$106:ID$202,238,FALSE())),0,(VLOOKUP($A76,'Import Peak'!$A$3:ID$99,238,FALSE())-VLOOKUP($A76,'Import Peak Change'!$A$106:ID$202,238,FALSE())))</f>
        <v>0</v>
      </c>
      <c r="IE76" s="193" t="n">
        <f aca="false">IF(ISERROR(VLOOKUP($A76,'Import Peak'!$A$3:IE$99,239,FALSE())-VLOOKUP($A76,'Import Peak Change'!$A$106:IE$202,239,FALSE())),0,(VLOOKUP($A76,'Import Peak'!$A$3:IE$99,239,FALSE())-VLOOKUP($A76,'Import Peak Change'!$A$106:IE$202,239,FALSE())))</f>
        <v>0</v>
      </c>
    </row>
    <row r="77" customFormat="false" ht="12.75" hidden="false" customHeight="false" outlineLevel="0" collapsed="false">
      <c r="A77" s="201" t="str">
        <f aca="false">IF('Import Peak'!A74=0,"",'Import Peak'!A74)</f>
        <v/>
      </c>
      <c r="B77" s="193"/>
      <c r="C77" s="193"/>
      <c r="D77" s="193"/>
      <c r="E77" s="193"/>
      <c r="F77" s="193"/>
      <c r="G77" s="193" t="n">
        <f aca="false">IF(ISERROR(VLOOKUP($A77,'Import Peak'!$A$3:G$99,7,FALSE())-VLOOKUP($A77,'Import Peak Change'!$A$106:G$202,7,FALSE())),0,(VLOOKUP($A77,'Import Peak'!$A$3:G$99,7,FALSE())-VLOOKUP($A77,'Import Peak Change'!$A$106:G$202,7,FALSE())))</f>
        <v>0</v>
      </c>
      <c r="H77" s="193" t="n">
        <f aca="false">IF(ISERROR(VLOOKUP($A77,'Import Peak'!$A$3:H$99,8,FALSE())-VLOOKUP($A77,'Import Peak Change'!$A$106:H$202,8,FALSE())),0,(VLOOKUP($A77,'Import Peak'!$A$3:H$99,8,FALSE())-VLOOKUP($A77,'Import Peak Change'!$A$106:H$202,8,FALSE())))</f>
        <v>0</v>
      </c>
      <c r="I77" s="193" t="n">
        <f aca="false">IF(ISERROR(VLOOKUP($A77,'Import Peak'!$A$3:I$99,9,FALSE())-VLOOKUP($A77,'Import Peak Change'!$A$106:I$202,9,FALSE())),0,(VLOOKUP($A77,'Import Peak'!$A$3:I$99,9,FALSE())-VLOOKUP($A77,'Import Peak Change'!$A$106:I$202,9,FALSE())))</f>
        <v>0</v>
      </c>
      <c r="J77" s="193" t="n">
        <f aca="false">IF(ISERROR(VLOOKUP($A77,'Import Peak'!$A$3:J$99,10,FALSE())-VLOOKUP($A77,'Import Peak Change'!$A$106:J$202,10,FALSE())),0,(VLOOKUP($A77,'Import Peak'!$A$3:J$99,10,FALSE())-VLOOKUP($A77,'Import Peak Change'!$A$106:J$202,10,FALSE())))</f>
        <v>0</v>
      </c>
      <c r="K77" s="193" t="n">
        <f aca="false">IF(ISERROR(VLOOKUP($A77,'Import Peak'!$A$3:K$99,11,FALSE())-VLOOKUP($A77,'Import Peak Change'!$A$106:K$202,11,FALSE())),0,(VLOOKUP($A77,'Import Peak'!$A$3:K$99,11,FALSE())-VLOOKUP($A77,'Import Peak Change'!$A$106:K$202,11,FALSE())))</f>
        <v>0</v>
      </c>
      <c r="L77" s="193" t="n">
        <f aca="false">IF(ISERROR(VLOOKUP($A77,'Import Peak'!$A$3:L$99,12,FALSE())-VLOOKUP($A77,'Import Peak Change'!$A$106:L$202,12,FALSE())),0,(VLOOKUP($A77,'Import Peak'!$A$3:L$99,12,FALSE())-VLOOKUP($A77,'Import Peak Change'!$A$106:L$202,12,FALSE())))</f>
        <v>0</v>
      </c>
      <c r="M77" s="193" t="n">
        <f aca="false">IF(ISERROR(VLOOKUP($A77,'Import Peak'!$A$3:M$99,13,FALSE())-VLOOKUP($A77,'Import Peak Change'!$A$106:M$202,13,FALSE())),0,(VLOOKUP($A77,'Import Peak'!$A$3:M$99,13,FALSE())-VLOOKUP($A77,'Import Peak Change'!$A$106:M$202,13,FALSE())))</f>
        <v>0</v>
      </c>
      <c r="N77" s="193" t="n">
        <f aca="false">IF(ISERROR(VLOOKUP($A77,'Import Peak'!$A$3:N$99,14,FALSE())-VLOOKUP($A77,'Import Peak Change'!$A$106:N$202,14,FALSE())),0,(VLOOKUP($A77,'Import Peak'!$A$3:N$99,14,FALSE())-VLOOKUP($A77,'Import Peak Change'!$A$106:N$202,14,FALSE())))</f>
        <v>0</v>
      </c>
      <c r="O77" s="193" t="n">
        <f aca="false">IF(ISERROR(VLOOKUP($A77,'Import Peak'!$A$3:O$99,15,FALSE())-VLOOKUP($A77,'Import Peak Change'!$A$106:O$202,15,FALSE())),0,(VLOOKUP($A77,'Import Peak'!$A$3:O$99,15,FALSE())-VLOOKUP($A77,'Import Peak Change'!$A$106:O$202,15,FALSE())))</f>
        <v>0</v>
      </c>
      <c r="P77" s="193" t="n">
        <f aca="false">IF(ISERROR(VLOOKUP($A77,'Import Peak'!$A$3:P$99,16,FALSE())-VLOOKUP($A77,'Import Peak Change'!$A$106:P$202,16,FALSE())),0,(VLOOKUP($A77,'Import Peak'!$A$3:P$99,16,FALSE())-VLOOKUP($A77,'Import Peak Change'!$A$106:P$202,16,FALSE())))</f>
        <v>0</v>
      </c>
      <c r="Q77" s="193" t="n">
        <f aca="false">IF(ISERROR(VLOOKUP($A77,'Import Peak'!$A$3:Q$99,17,FALSE())-VLOOKUP($A77,'Import Peak Change'!$A$106:Q$202,17,FALSE())),0,(VLOOKUP($A77,'Import Peak'!$A$3:Q$99,17,FALSE())-VLOOKUP($A77,'Import Peak Change'!$A$106:Q$202,17,FALSE())))</f>
        <v>0</v>
      </c>
      <c r="R77" s="193" t="n">
        <f aca="false">IF(ISERROR(VLOOKUP($A77,'Import Peak'!$A$3:R$99,18,FALSE())-VLOOKUP($A77,'Import Peak Change'!$A$106:R$202,18,FALSE())),0,(VLOOKUP($A77,'Import Peak'!$A$3:R$99,18,FALSE())-VLOOKUP($A77,'Import Peak Change'!$A$106:R$202,18,FALSE())))</f>
        <v>0</v>
      </c>
      <c r="S77" s="193" t="n">
        <f aca="false">IF(ISERROR(VLOOKUP($A77,'Import Peak'!$A$3:S$99,19,FALSE())-VLOOKUP($A77,'Import Peak Change'!$A$106:S$202,19,FALSE())),0,(VLOOKUP($A77,'Import Peak'!$A$3:S$99,19,FALSE())-VLOOKUP($A77,'Import Peak Change'!$A$106:S$202,19,FALSE())))</f>
        <v>0</v>
      </c>
      <c r="T77" s="193" t="n">
        <f aca="false">IF(ISERROR(VLOOKUP($A77,'Import Peak'!$A$3:T$99,20,FALSE())-VLOOKUP($A77,'Import Peak Change'!$A$106:T$202,20,FALSE())),0,(VLOOKUP($A77,'Import Peak'!$A$3:T$99,20,FALSE())-VLOOKUP($A77,'Import Peak Change'!$A$106:T$202,20,FALSE())))</f>
        <v>0</v>
      </c>
      <c r="U77" s="193" t="n">
        <f aca="false">IF(ISERROR(VLOOKUP($A77,'Import Peak'!$A$3:U$99,21,FALSE())-VLOOKUP($A77,'Import Peak Change'!$A$106:U$202,21,FALSE())),0,(VLOOKUP($A77,'Import Peak'!$A$3:U$99,21,FALSE())-VLOOKUP($A77,'Import Peak Change'!$A$106:U$202,21,FALSE())))</f>
        <v>0</v>
      </c>
      <c r="V77" s="193" t="n">
        <f aca="false">IF(ISERROR(VLOOKUP($A77,'Import Peak'!$A$3:V$99,22,FALSE())-VLOOKUP($A77,'Import Peak Change'!$A$106:V$202,22,FALSE())),0,(VLOOKUP($A77,'Import Peak'!$A$3:V$99,22,FALSE())-VLOOKUP($A77,'Import Peak Change'!$A$106:V$202,22,FALSE())))</f>
        <v>0</v>
      </c>
      <c r="W77" s="193" t="n">
        <f aca="false">IF(ISERROR(VLOOKUP($A77,'Import Peak'!$A$3:W$99,23,FALSE())-VLOOKUP($A77,'Import Peak Change'!$A$106:W$202,23,FALSE())),0,(VLOOKUP($A77,'Import Peak'!$A$3:W$99,23,FALSE())-VLOOKUP($A77,'Import Peak Change'!$A$106:W$202,23,FALSE())))</f>
        <v>0</v>
      </c>
      <c r="X77" s="193" t="n">
        <f aca="false">IF(ISERROR(VLOOKUP($A77,'Import Peak'!$A$3:X$99,24,FALSE())-VLOOKUP($A77,'Import Peak Change'!$A$106:X$202,24,FALSE())),0,(VLOOKUP($A77,'Import Peak'!$A$3:X$99,24,FALSE())-VLOOKUP($A77,'Import Peak Change'!$A$106:X$202,24,FALSE())))</f>
        <v>0</v>
      </c>
      <c r="Y77" s="193" t="n">
        <f aca="false">IF(ISERROR(VLOOKUP($A77,'Import Peak'!$A$3:Y$99,25,FALSE())-VLOOKUP($A77,'Import Peak Change'!$A$106:Y$202,25,FALSE())),0,(VLOOKUP($A77,'Import Peak'!$A$3:Y$99,25,FALSE())-VLOOKUP($A77,'Import Peak Change'!$A$106:Y$202,25,FALSE())))</f>
        <v>0</v>
      </c>
      <c r="Z77" s="193" t="n">
        <f aca="false">IF(ISERROR(VLOOKUP($A77,'Import Peak'!$A$3:Z$99,26,FALSE())-VLOOKUP($A77,'Import Peak Change'!$A$106:Z$202,26,FALSE())),0,(VLOOKUP($A77,'Import Peak'!$A$3:Z$99,26,FALSE())-VLOOKUP($A77,'Import Peak Change'!$A$106:Z$202,26,FALSE())))</f>
        <v>0</v>
      </c>
      <c r="AA77" s="193" t="n">
        <f aca="false">IF(ISERROR(VLOOKUP($A77,'Import Peak'!$A$3:AA$99,27,FALSE())-VLOOKUP($A77,'Import Peak Change'!$A$106:AA$202,27,FALSE())),0,(VLOOKUP($A77,'Import Peak'!$A$3:AA$99,27,FALSE())-VLOOKUP($A77,'Import Peak Change'!$A$106:AA$202,27,FALSE())))</f>
        <v>0</v>
      </c>
      <c r="AB77" s="193" t="n">
        <f aca="false">IF(ISERROR(VLOOKUP($A77,'Import Peak'!$A$3:AB$99,28,FALSE())-VLOOKUP($A77,'Import Peak Change'!$A$106:AB$202,28,FALSE())),0,(VLOOKUP($A77,'Import Peak'!$A$3:AB$99,28,FALSE())-VLOOKUP($A77,'Import Peak Change'!$A$106:AB$202,28,FALSE())))</f>
        <v>0</v>
      </c>
      <c r="AC77" s="193" t="n">
        <f aca="false">IF(ISERROR(VLOOKUP($A77,'Import Peak'!$A$3:AC$99,29,FALSE())-VLOOKUP($A77,'Import Peak Change'!$A$106:AC$202,29,FALSE())),0,(VLOOKUP($A77,'Import Peak'!$A$3:AC$99,29,FALSE())-VLOOKUP($A77,'Import Peak Change'!$A$106:AC$202,29,FALSE())))</f>
        <v>0</v>
      </c>
      <c r="AD77" s="193" t="n">
        <f aca="false">IF(ISERROR(VLOOKUP($A77,'Import Peak'!$A$3:AD$99,30,FALSE())-VLOOKUP($A77,'Import Peak Change'!$A$106:AD$202,30,FALSE())),0,(VLOOKUP($A77,'Import Peak'!$A$3:AD$99,30,FALSE())-VLOOKUP($A77,'Import Peak Change'!$A$106:AD$202,30,FALSE())))</f>
        <v>0</v>
      </c>
      <c r="AE77" s="193" t="n">
        <f aca="false">IF(ISERROR(VLOOKUP($A77,'Import Peak'!$A$3:AE$99,31,FALSE())-VLOOKUP($A77,'Import Peak Change'!$A$106:AE$202,31,FALSE())),0,(VLOOKUP($A77,'Import Peak'!$A$3:AE$99,31,FALSE())-VLOOKUP($A77,'Import Peak Change'!$A$106:AE$202,31,FALSE())))</f>
        <v>0</v>
      </c>
      <c r="AF77" s="193" t="n">
        <f aca="false">IF(ISERROR(VLOOKUP($A77,'Import Peak'!$A$3:AF$99,32,FALSE())-VLOOKUP($A77,'Import Peak Change'!$A$106:AF$202,32,FALSE())),0,(VLOOKUP($A77,'Import Peak'!$A$3:AF$99,32,FALSE())-VLOOKUP($A77,'Import Peak Change'!$A$106:AF$202,32,FALSE())))</f>
        <v>0</v>
      </c>
      <c r="AG77" s="193" t="n">
        <f aca="false">IF(ISERROR(VLOOKUP($A77,'Import Peak'!$A$3:AG$99,33,FALSE())-VLOOKUP($A77,'Import Peak Change'!$A$106:AG$202,33,FALSE())),0,(VLOOKUP($A77,'Import Peak'!$A$3:AG$99,33,FALSE())-VLOOKUP($A77,'Import Peak Change'!$A$106:AG$202,33,FALSE())))</f>
        <v>0</v>
      </c>
      <c r="AH77" s="193" t="n">
        <f aca="false">IF(ISERROR(VLOOKUP($A77,'Import Peak'!$A$3:AH$99,34,FALSE())-VLOOKUP($A77,'Import Peak Change'!$A$106:AH$202,34,FALSE())),0,(VLOOKUP($A77,'Import Peak'!$A$3:AH$99,34,FALSE())-VLOOKUP($A77,'Import Peak Change'!$A$106:AH$202,34,FALSE())))</f>
        <v>0</v>
      </c>
      <c r="AI77" s="193" t="n">
        <f aca="false">IF(ISERROR(VLOOKUP($A77,'Import Peak'!$A$3:AI$99,35,FALSE())-VLOOKUP($A77,'Import Peak Change'!$A$106:AI$202,35,FALSE())),0,(VLOOKUP($A77,'Import Peak'!$A$3:AI$99,35,FALSE())-VLOOKUP($A77,'Import Peak Change'!$A$106:AI$202,35,FALSE())))</f>
        <v>0</v>
      </c>
      <c r="AJ77" s="193" t="n">
        <f aca="false">IF(ISERROR(VLOOKUP($A77,'Import Peak'!$A$3:AJ$99,36,FALSE())-VLOOKUP($A77,'Import Peak Change'!$A$106:AJ$202,36,FALSE())),0,(VLOOKUP($A77,'Import Peak'!$A$3:AJ$99,36,FALSE())-VLOOKUP($A77,'Import Peak Change'!$A$106:AJ$202,36,FALSE())))</f>
        <v>0</v>
      </c>
      <c r="AK77" s="193" t="n">
        <f aca="false">IF(ISERROR(VLOOKUP($A77,'Import Peak'!$A$3:AK$99,37,FALSE())-VLOOKUP($A77,'Import Peak Change'!$A$106:AK$202,37,FALSE())),0,(VLOOKUP($A77,'Import Peak'!$A$3:AK$99,37,FALSE())-VLOOKUP($A77,'Import Peak Change'!$A$106:AK$202,37,FALSE())))</f>
        <v>0</v>
      </c>
      <c r="AL77" s="193" t="n">
        <f aca="false">IF(ISERROR(VLOOKUP($A77,'Import Peak'!$A$3:AL$99,38,FALSE())-VLOOKUP($A77,'Import Peak Change'!$A$106:AL$202,38,FALSE())),0,(VLOOKUP($A77,'Import Peak'!$A$3:AL$99,38,FALSE())-VLOOKUP($A77,'Import Peak Change'!$A$106:AL$202,38,FALSE())))</f>
        <v>0</v>
      </c>
      <c r="AM77" s="193" t="n">
        <f aca="false">IF(ISERROR(VLOOKUP($A77,'Import Peak'!$A$3:AM$99,39,FALSE())-VLOOKUP($A77,'Import Peak Change'!$A$106:AM$202,39,FALSE())),0,(VLOOKUP($A77,'Import Peak'!$A$3:AM$99,39,FALSE())-VLOOKUP($A77,'Import Peak Change'!$A$106:AM$202,39,FALSE())))</f>
        <v>0</v>
      </c>
      <c r="AN77" s="193" t="n">
        <f aca="false">IF(ISERROR(VLOOKUP($A77,'Import Peak'!$A$3:AN$99,40,FALSE())-VLOOKUP($A77,'Import Peak Change'!$A$106:AN$202,40,FALSE())),0,(VLOOKUP($A77,'Import Peak'!$A$3:AN$99,40,FALSE())-VLOOKUP($A77,'Import Peak Change'!$A$106:AN$202,40,FALSE())))</f>
        <v>0</v>
      </c>
      <c r="AO77" s="193" t="n">
        <f aca="false">IF(ISERROR(VLOOKUP($A77,'Import Peak'!$A$3:AO$99,41,FALSE())-VLOOKUP($A77,'Import Peak Change'!$A$106:AO$202,41,FALSE())),0,(VLOOKUP($A77,'Import Peak'!$A$3:AO$99,41,FALSE())-VLOOKUP($A77,'Import Peak Change'!$A$106:AO$202,41,FALSE())))</f>
        <v>0</v>
      </c>
      <c r="AP77" s="193" t="n">
        <f aca="false">IF(ISERROR(VLOOKUP($A77,'Import Peak'!$A$3:AP$99,42,FALSE())-VLOOKUP($A77,'Import Peak Change'!$A$106:AP$202,42,FALSE())),0,(VLOOKUP($A77,'Import Peak'!$A$3:AP$99,42,FALSE())-VLOOKUP($A77,'Import Peak Change'!$A$106:AP$202,42,FALSE())))</f>
        <v>0</v>
      </c>
      <c r="AQ77" s="193" t="n">
        <f aca="false">IF(ISERROR(VLOOKUP($A77,'Import Peak'!$A$3:AQ$99,43,FALSE())-VLOOKUP($A77,'Import Peak Change'!$A$106:AQ$202,43,FALSE())),0,(VLOOKUP($A77,'Import Peak'!$A$3:AQ$99,43,FALSE())-VLOOKUP($A77,'Import Peak Change'!$A$106:AQ$202,43,FALSE())))</f>
        <v>0</v>
      </c>
      <c r="AR77" s="193" t="n">
        <f aca="false">IF(ISERROR(VLOOKUP($A77,'Import Peak'!$A$3:AR$99,44,FALSE())-VLOOKUP($A77,'Import Peak Change'!$A$106:AR$202,44,FALSE())),0,(VLOOKUP($A77,'Import Peak'!$A$3:AR$99,44,FALSE())-VLOOKUP($A77,'Import Peak Change'!$A$106:AR$202,44,FALSE())))</f>
        <v>0</v>
      </c>
      <c r="AS77" s="193" t="n">
        <f aca="false">IF(ISERROR(VLOOKUP($A77,'Import Peak'!$A$3:AS$99,45,FALSE())-VLOOKUP($A77,'Import Peak Change'!$A$106:AS$202,45,FALSE())),0,(VLOOKUP($A77,'Import Peak'!$A$3:AS$99,45,FALSE())-VLOOKUP($A77,'Import Peak Change'!$A$106:AS$202,45,FALSE())))</f>
        <v>0</v>
      </c>
      <c r="AT77" s="193" t="n">
        <f aca="false">IF(ISERROR(VLOOKUP($A77,'Import Peak'!$A$3:AT$99,46,FALSE())-VLOOKUP($A77,'Import Peak Change'!$A$106:AT$202,46,FALSE())),0,(VLOOKUP($A77,'Import Peak'!$A$3:AT$99,46,FALSE())-VLOOKUP($A77,'Import Peak Change'!$A$106:AT$202,46,FALSE())))</f>
        <v>0</v>
      </c>
      <c r="AU77" s="193" t="n">
        <f aca="false">IF(ISERROR(VLOOKUP($A77,'Import Peak'!$A$3:AU$99,47,FALSE())-VLOOKUP($A77,'Import Peak Change'!$A$106:AU$202,47,FALSE())),0,(VLOOKUP($A77,'Import Peak'!$A$3:AU$99,47,FALSE())-VLOOKUP($A77,'Import Peak Change'!$A$106:AU$202,47,FALSE())))</f>
        <v>0</v>
      </c>
      <c r="AV77" s="193" t="n">
        <f aca="false">IF(ISERROR(VLOOKUP($A77,'Import Peak'!$A$3:AV$99,48,FALSE())-VLOOKUP($A77,'Import Peak Change'!$A$106:AV$202,48,FALSE())),0,(VLOOKUP($A77,'Import Peak'!$A$3:AV$99,48,FALSE())-VLOOKUP($A77,'Import Peak Change'!$A$106:AV$202,48,FALSE())))</f>
        <v>0</v>
      </c>
      <c r="AW77" s="193" t="n">
        <f aca="false">IF(ISERROR(VLOOKUP($A77,'Import Peak'!$A$3:AW$99,49,FALSE())-VLOOKUP($A77,'Import Peak Change'!$A$106:AW$202,49,FALSE())),0,(VLOOKUP($A77,'Import Peak'!$A$3:AW$99,49,FALSE())-VLOOKUP($A77,'Import Peak Change'!$A$106:AW$202,49,FALSE())))</f>
        <v>0</v>
      </c>
      <c r="AX77" s="193" t="n">
        <f aca="false">IF(ISERROR(VLOOKUP($A77,'Import Peak'!$A$3:AX$99,50,FALSE())-VLOOKUP($A77,'Import Peak Change'!$A$106:AX$202,50,FALSE())),0,(VLOOKUP($A77,'Import Peak'!$A$3:AX$99,50,FALSE())-VLOOKUP($A77,'Import Peak Change'!$A$106:AX$202,50,FALSE())))</f>
        <v>0</v>
      </c>
      <c r="AY77" s="193" t="n">
        <f aca="false">IF(ISERROR(VLOOKUP($A77,'Import Peak'!$A$3:AY$99,51,FALSE())-VLOOKUP($A77,'Import Peak Change'!$A$106:AY$202,51,FALSE())),0,(VLOOKUP($A77,'Import Peak'!$A$3:AY$99,51,FALSE())-VLOOKUP($A77,'Import Peak Change'!$A$106:AY$202,51,FALSE())))</f>
        <v>0</v>
      </c>
      <c r="AZ77" s="193" t="n">
        <f aca="false">IF(ISERROR(VLOOKUP($A77,'Import Peak'!$A$3:AZ$99,52,FALSE())-VLOOKUP($A77,'Import Peak Change'!$A$106:AZ$202,52,FALSE())),0,(VLOOKUP($A77,'Import Peak'!$A$3:AZ$99,52,FALSE())-VLOOKUP($A77,'Import Peak Change'!$A$106:AZ$202,52,FALSE())))</f>
        <v>0</v>
      </c>
      <c r="BA77" s="193" t="n">
        <f aca="false">IF(ISERROR(VLOOKUP($A77,'Import Peak'!$A$3:BA$99,53,FALSE())-VLOOKUP($A77,'Import Peak Change'!$A$106:BA$202,53,FALSE())),0,(VLOOKUP($A77,'Import Peak'!$A$3:BA$99,53,FALSE())-VLOOKUP($A77,'Import Peak Change'!$A$106:BA$202,53,FALSE())))</f>
        <v>0</v>
      </c>
      <c r="BB77" s="193" t="n">
        <f aca="false">IF(ISERROR(VLOOKUP($A77,'Import Peak'!$A$3:BB$99,54,FALSE())-VLOOKUP($A77,'Import Peak Change'!$A$106:BB$202,54,FALSE())),0,(VLOOKUP($A77,'Import Peak'!$A$3:BB$99,54,FALSE())-VLOOKUP($A77,'Import Peak Change'!$A$106:BB$202,54,FALSE())))</f>
        <v>0</v>
      </c>
      <c r="BC77" s="193" t="n">
        <f aca="false">IF(ISERROR(VLOOKUP($A77,'Import Peak'!$A$3:BC$99,55,FALSE())-VLOOKUP($A77,'Import Peak Change'!$A$106:BC$202,55,FALSE())),0,(VLOOKUP($A77,'Import Peak'!$A$3:BC$99,55,FALSE())-VLOOKUP($A77,'Import Peak Change'!$A$106:BC$202,55,FALSE())))</f>
        <v>0</v>
      </c>
      <c r="BD77" s="193" t="n">
        <f aca="false">IF(ISERROR(VLOOKUP($A77,'Import Peak'!$A$3:BD$99,56,FALSE())-VLOOKUP($A77,'Import Peak Change'!$A$106:BD$202,56,FALSE())),0,(VLOOKUP($A77,'Import Peak'!$A$3:BD$99,56,FALSE())-VLOOKUP($A77,'Import Peak Change'!$A$106:BD$202,56,FALSE())))</f>
        <v>0</v>
      </c>
      <c r="BE77" s="193" t="n">
        <f aca="false">IF(ISERROR(VLOOKUP($A77,'Import Peak'!$A$3:BE$99,57,FALSE())-VLOOKUP($A77,'Import Peak Change'!$A$106:BE$202,57,FALSE())),0,(VLOOKUP($A77,'Import Peak'!$A$3:BE$99,57,FALSE())-VLOOKUP($A77,'Import Peak Change'!$A$106:BE$202,57,FALSE())))</f>
        <v>0</v>
      </c>
      <c r="BF77" s="193" t="n">
        <f aca="false">IF(ISERROR(VLOOKUP($A77,'Import Peak'!$A$3:BF$99,58,FALSE())-VLOOKUP($A77,'Import Peak Change'!$A$106:BF$202,58,FALSE())),0,(VLOOKUP($A77,'Import Peak'!$A$3:BF$99,58,FALSE())-VLOOKUP($A77,'Import Peak Change'!$A$106:BF$202,58,FALSE())))</f>
        <v>0</v>
      </c>
      <c r="BG77" s="193" t="n">
        <f aca="false">IF(ISERROR(VLOOKUP($A77,'Import Peak'!$A$3:BG$99,59,FALSE())-VLOOKUP($A77,'Import Peak Change'!$A$106:BG$202,59,FALSE())),0,(VLOOKUP($A77,'Import Peak'!$A$3:BG$99,59,FALSE())-VLOOKUP($A77,'Import Peak Change'!$A$106:BG$202,59,FALSE())))</f>
        <v>0</v>
      </c>
      <c r="BH77" s="193" t="n">
        <f aca="false">IF(ISERROR(VLOOKUP($A77,'Import Peak'!$A$3:BH$99,60,FALSE())-VLOOKUP($A77,'Import Peak Change'!$A$106:BH$202,60,FALSE())),0,(VLOOKUP($A77,'Import Peak'!$A$3:BH$99,60,FALSE())-VLOOKUP($A77,'Import Peak Change'!$A$106:BH$202,60,FALSE())))</f>
        <v>0</v>
      </c>
      <c r="BI77" s="193" t="n">
        <f aca="false">IF(ISERROR(VLOOKUP($A77,'Import Peak'!$A$3:BI$99,61,FALSE())-VLOOKUP($A77,'Import Peak Change'!$A$106:BI$202,61,FALSE())),0,(VLOOKUP($A77,'Import Peak'!$A$3:BI$99,61,FALSE())-VLOOKUP($A77,'Import Peak Change'!$A$106:BI$202,61,FALSE())))</f>
        <v>0</v>
      </c>
      <c r="BJ77" s="193" t="n">
        <f aca="false">IF(ISERROR(VLOOKUP($A77,'Import Peak'!$A$3:BJ$99,62,FALSE())-VLOOKUP($A77,'Import Peak Change'!$A$106:BJ$202,62,FALSE())),0,(VLOOKUP($A77,'Import Peak'!$A$3:BJ$99,62,FALSE())-VLOOKUP($A77,'Import Peak Change'!$A$106:BJ$202,62,FALSE())))</f>
        <v>0</v>
      </c>
      <c r="BK77" s="193" t="n">
        <f aca="false">IF(ISERROR(VLOOKUP($A77,'Import Peak'!$A$3:BK$99,63,FALSE())-VLOOKUP($A77,'Import Peak Change'!$A$106:BK$202,63,FALSE())),0,(VLOOKUP($A77,'Import Peak'!$A$3:BK$99,63,FALSE())-VLOOKUP($A77,'Import Peak Change'!$A$106:BK$202,63,FALSE())))</f>
        <v>0</v>
      </c>
      <c r="BL77" s="193" t="n">
        <f aca="false">IF(ISERROR(VLOOKUP($A77,'Import Peak'!$A$3:BL$99,64,FALSE())-VLOOKUP($A77,'Import Peak Change'!$A$106:BL$202,64,FALSE())),0,(VLOOKUP($A77,'Import Peak'!$A$3:BL$99,64,FALSE())-VLOOKUP($A77,'Import Peak Change'!$A$106:BL$202,64,FALSE())))</f>
        <v>0</v>
      </c>
      <c r="BM77" s="193" t="n">
        <f aca="false">IF(ISERROR(VLOOKUP($A77,'Import Peak'!$A$3:BM$99,65,FALSE())-VLOOKUP($A77,'Import Peak Change'!$A$106:BM$202,65,FALSE())),0,(VLOOKUP($A77,'Import Peak'!$A$3:BM$99,65,FALSE())-VLOOKUP($A77,'Import Peak Change'!$A$106:BM$202,65,FALSE())))</f>
        <v>0</v>
      </c>
      <c r="BN77" s="193" t="n">
        <f aca="false">IF(ISERROR(VLOOKUP($A77,'Import Peak'!$A$3:BN$99,66,FALSE())-VLOOKUP($A77,'Import Peak Change'!$A$106:BN$202,66,FALSE())),0,(VLOOKUP($A77,'Import Peak'!$A$3:BN$99,66,FALSE())-VLOOKUP($A77,'Import Peak Change'!$A$106:BN$202,66,FALSE())))</f>
        <v>0</v>
      </c>
      <c r="BO77" s="193" t="n">
        <f aca="false">IF(ISERROR(VLOOKUP($A77,'Import Peak'!$A$3:BO$99,67,FALSE())-VLOOKUP($A77,'Import Peak Change'!$A$106:BO$202,67,FALSE())),0,(VLOOKUP($A77,'Import Peak'!$A$3:BO$99,67,FALSE())-VLOOKUP($A77,'Import Peak Change'!$A$106:BO$202,67,FALSE())))</f>
        <v>0</v>
      </c>
      <c r="BP77" s="193" t="n">
        <f aca="false">IF(ISERROR(VLOOKUP($A77,'Import Peak'!$A$3:BP$99,68,FALSE())-VLOOKUP($A77,'Import Peak Change'!$A$106:BP$202,68,FALSE())),0,(VLOOKUP($A77,'Import Peak'!$A$3:BP$99,68,FALSE())-VLOOKUP($A77,'Import Peak Change'!$A$106:BP$202,68,FALSE())))</f>
        <v>0</v>
      </c>
      <c r="BQ77" s="193" t="n">
        <f aca="false">IF(ISERROR(VLOOKUP($A77,'Import Peak'!$A$3:BQ$99,69,FALSE())-VLOOKUP($A77,'Import Peak Change'!$A$106:BQ$202,69,FALSE())),0,(VLOOKUP($A77,'Import Peak'!$A$3:BQ$99,69,FALSE())-VLOOKUP($A77,'Import Peak Change'!$A$106:BQ$202,69,FALSE())))</f>
        <v>0</v>
      </c>
      <c r="BR77" s="193" t="n">
        <f aca="false">IF(ISERROR(VLOOKUP($A77,'Import Peak'!$A$3:BR$99,70,FALSE())-VLOOKUP($A77,'Import Peak Change'!$A$106:BR$202,70,FALSE())),0,(VLOOKUP($A77,'Import Peak'!$A$3:BR$99,70,FALSE())-VLOOKUP($A77,'Import Peak Change'!$A$106:BR$202,70,FALSE())))</f>
        <v>0</v>
      </c>
      <c r="BS77" s="193" t="n">
        <f aca="false">IF(ISERROR(VLOOKUP($A77,'Import Peak'!$A$3:BS$99,71,FALSE())-VLOOKUP($A77,'Import Peak Change'!$A$106:BS$202,71,FALSE())),0,(VLOOKUP($A77,'Import Peak'!$A$3:BS$99,71,FALSE())-VLOOKUP($A77,'Import Peak Change'!$A$106:BS$202,71,FALSE())))</f>
        <v>0</v>
      </c>
      <c r="BT77" s="193" t="n">
        <f aca="false">IF(ISERROR(VLOOKUP($A77,'Import Peak'!$A$3:BT$99,72,FALSE())-VLOOKUP($A77,'Import Peak Change'!$A$106:BT$202,72,FALSE())),0,(VLOOKUP($A77,'Import Peak'!$A$3:BT$99,72,FALSE())-VLOOKUP($A77,'Import Peak Change'!$A$106:BT$202,72,FALSE())))</f>
        <v>0</v>
      </c>
      <c r="BU77" s="193" t="n">
        <f aca="false">IF(ISERROR(VLOOKUP($A77,'Import Peak'!$A$3:BU$99,73,FALSE())-VLOOKUP($A77,'Import Peak Change'!$A$106:BU$202,73,FALSE())),0,(VLOOKUP($A77,'Import Peak'!$A$3:BU$99,73,FALSE())-VLOOKUP($A77,'Import Peak Change'!$A$106:BU$202,73,FALSE())))</f>
        <v>0</v>
      </c>
      <c r="BV77" s="193" t="n">
        <f aca="false">IF(ISERROR(VLOOKUP($A77,'Import Peak'!$A$3:BV$99,74,FALSE())-VLOOKUP($A77,'Import Peak Change'!$A$106:BV$202,74,FALSE())),0,(VLOOKUP($A77,'Import Peak'!$A$3:BV$99,74,FALSE())-VLOOKUP($A77,'Import Peak Change'!$A$106:BV$202,74,FALSE())))</f>
        <v>0</v>
      </c>
      <c r="BW77" s="193" t="n">
        <f aca="false">IF(ISERROR(VLOOKUP($A77,'Import Peak'!$A$3:BW$99,75,FALSE())-VLOOKUP($A77,'Import Peak Change'!$A$106:BW$202,75,FALSE())),0,(VLOOKUP($A77,'Import Peak'!$A$3:BW$99,75,FALSE())-VLOOKUP($A77,'Import Peak Change'!$A$106:BW$202,75,FALSE())))</f>
        <v>0</v>
      </c>
      <c r="BX77" s="193" t="n">
        <f aca="false">IF(ISERROR(VLOOKUP($A77,'Import Peak'!$A$3:BX$99,76,FALSE())-VLOOKUP($A77,'Import Peak Change'!$A$106:BX$202,76,FALSE())),0,(VLOOKUP($A77,'Import Peak'!$A$3:BX$99,76,FALSE())-VLOOKUP($A77,'Import Peak Change'!$A$106:BX$202,76,FALSE())))</f>
        <v>0</v>
      </c>
      <c r="BY77" s="193" t="n">
        <f aca="false">IF(ISERROR(VLOOKUP($A77,'Import Peak'!$A$3:BY$99,77,FALSE())-VLOOKUP($A77,'Import Peak Change'!$A$106:BY$202,77,FALSE())),0,(VLOOKUP($A77,'Import Peak'!$A$3:BY$99,77,FALSE())-VLOOKUP($A77,'Import Peak Change'!$A$106:BY$202,77,FALSE())))</f>
        <v>0</v>
      </c>
      <c r="BZ77" s="193" t="n">
        <f aca="false">IF(ISERROR(VLOOKUP($A77,'Import Peak'!$A$3:BZ$99,78,FALSE())-VLOOKUP($A77,'Import Peak Change'!$A$106:BZ$202,78,FALSE())),0,(VLOOKUP($A77,'Import Peak'!$A$3:BZ$99,78,FALSE())-VLOOKUP($A77,'Import Peak Change'!$A$106:BZ$202,78,FALSE())))</f>
        <v>0</v>
      </c>
      <c r="CA77" s="193" t="n">
        <f aca="false">IF(ISERROR(VLOOKUP($A77,'Import Peak'!$A$3:CA$99,79,FALSE())-VLOOKUP($A77,'Import Peak Change'!$A$106:CA$202,79,FALSE())),0,(VLOOKUP($A77,'Import Peak'!$A$3:CA$99,79,FALSE())-VLOOKUP($A77,'Import Peak Change'!$A$106:CA$202,79,FALSE())))</f>
        <v>0</v>
      </c>
      <c r="CB77" s="193" t="n">
        <f aca="false">IF(ISERROR(VLOOKUP($A77,'Import Peak'!$A$3:CB$99,80,FALSE())-VLOOKUP($A77,'Import Peak Change'!$A$106:CB$202,80,FALSE())),0,(VLOOKUP($A77,'Import Peak'!$A$3:CB$99,80,FALSE())-VLOOKUP($A77,'Import Peak Change'!$A$106:CB$202,80,FALSE())))</f>
        <v>0</v>
      </c>
      <c r="CC77" s="193" t="n">
        <f aca="false">IF(ISERROR(VLOOKUP($A77,'Import Peak'!$A$3:CC$99,81,FALSE())-VLOOKUP($A77,'Import Peak Change'!$A$106:CC$202,81,FALSE())),0,(VLOOKUP($A77,'Import Peak'!$A$3:CC$99,81,FALSE())-VLOOKUP($A77,'Import Peak Change'!$A$106:CC$202,81,FALSE())))</f>
        <v>0</v>
      </c>
      <c r="CD77" s="193" t="n">
        <f aca="false">IF(ISERROR(VLOOKUP($A77,'Import Peak'!$A$3:CD$99,82,FALSE())-VLOOKUP($A77,'Import Peak Change'!$A$106:CD$202,82,FALSE())),0,(VLOOKUP($A77,'Import Peak'!$A$3:CD$99,82,FALSE())-VLOOKUP($A77,'Import Peak Change'!$A$106:CD$202,82,FALSE())))</f>
        <v>0</v>
      </c>
      <c r="CE77" s="193" t="n">
        <f aca="false">IF(ISERROR(VLOOKUP($A77,'Import Peak'!$A$3:CE$99,83,FALSE())-VLOOKUP($A77,'Import Peak Change'!$A$106:CE$202,83,FALSE())),0,(VLOOKUP($A77,'Import Peak'!$A$3:CE$99,83,FALSE())-VLOOKUP($A77,'Import Peak Change'!$A$106:CE$202,83,FALSE())))</f>
        <v>0</v>
      </c>
      <c r="CF77" s="193" t="n">
        <f aca="false">IF(ISERROR(VLOOKUP($A77,'Import Peak'!$A$3:CF$99,84,FALSE())-VLOOKUP($A77,'Import Peak Change'!$A$106:CF$202,84,FALSE())),0,(VLOOKUP($A77,'Import Peak'!$A$3:CF$99,84,FALSE())-VLOOKUP($A77,'Import Peak Change'!$A$106:CF$202,84,FALSE())))</f>
        <v>0</v>
      </c>
      <c r="CG77" s="193" t="n">
        <f aca="false">IF(ISERROR(VLOOKUP($A77,'Import Peak'!$A$3:CG$99,85,FALSE())-VLOOKUP($A77,'Import Peak Change'!$A$106:CG$202,85,FALSE())),0,(VLOOKUP($A77,'Import Peak'!$A$3:CG$99,85,FALSE())-VLOOKUP($A77,'Import Peak Change'!$A$106:CG$202,85,FALSE())))</f>
        <v>0</v>
      </c>
      <c r="CH77" s="193" t="n">
        <f aca="false">IF(ISERROR(VLOOKUP($A77,'Import Peak'!$A$3:CH$99,86,FALSE())-VLOOKUP($A77,'Import Peak Change'!$A$106:CH$202,86,FALSE())),0,(VLOOKUP($A77,'Import Peak'!$A$3:CH$99,86,FALSE())-VLOOKUP($A77,'Import Peak Change'!$A$106:CH$202,86,FALSE())))</f>
        <v>0</v>
      </c>
      <c r="CI77" s="193" t="n">
        <f aca="false">IF(ISERROR(VLOOKUP($A77,'Import Peak'!$A$3:CI$99,87,FALSE())-VLOOKUP($A77,'Import Peak Change'!$A$106:CI$202,87,FALSE())),0,(VLOOKUP($A77,'Import Peak'!$A$3:CI$99,87,FALSE())-VLOOKUP($A77,'Import Peak Change'!$A$106:CI$202,87,FALSE())))</f>
        <v>0</v>
      </c>
      <c r="CJ77" s="193" t="n">
        <f aca="false">IF(ISERROR(VLOOKUP($A77,'Import Peak'!$A$3:CJ$99,88,FALSE())-VLOOKUP($A77,'Import Peak Change'!$A$106:CJ$202,88,FALSE())),0,(VLOOKUP($A77,'Import Peak'!$A$3:CJ$99,88,FALSE())-VLOOKUP($A77,'Import Peak Change'!$A$106:CJ$202,88,FALSE())))</f>
        <v>0</v>
      </c>
      <c r="CK77" s="193" t="n">
        <f aca="false">IF(ISERROR(VLOOKUP($A77,'Import Peak'!$A$3:CK$99,89,FALSE())-VLOOKUP($A77,'Import Peak Change'!$A$106:CK$202,89,FALSE())),0,(VLOOKUP($A77,'Import Peak'!$A$3:CK$99,89,FALSE())-VLOOKUP($A77,'Import Peak Change'!$A$106:CK$202,89,FALSE())))</f>
        <v>0</v>
      </c>
      <c r="CL77" s="193" t="n">
        <f aca="false">IF(ISERROR(VLOOKUP($A77,'Import Peak'!$A$3:CL$99,90,FALSE())-VLOOKUP($A77,'Import Peak Change'!$A$106:CL$202,90,FALSE())),0,(VLOOKUP($A77,'Import Peak'!$A$3:CL$99,90,FALSE())-VLOOKUP($A77,'Import Peak Change'!$A$106:CL$202,90,FALSE())))</f>
        <v>0</v>
      </c>
      <c r="CM77" s="193" t="n">
        <f aca="false">IF(ISERROR(VLOOKUP($A77,'Import Peak'!$A$3:CM$99,91,FALSE())-VLOOKUP($A77,'Import Peak Change'!$A$106:CM$202,91,FALSE())),0,(VLOOKUP($A77,'Import Peak'!$A$3:CM$99,91,FALSE())-VLOOKUP($A77,'Import Peak Change'!$A$106:CM$202,91,FALSE())))</f>
        <v>0</v>
      </c>
      <c r="CN77" s="193" t="n">
        <f aca="false">IF(ISERROR(VLOOKUP($A77,'Import Peak'!$A$3:CN$99,92,FALSE())-VLOOKUP($A77,'Import Peak Change'!$A$106:CN$202,92,FALSE())),0,(VLOOKUP($A77,'Import Peak'!$A$3:CN$99,92,FALSE())-VLOOKUP($A77,'Import Peak Change'!$A$106:CN$202,92,FALSE())))</f>
        <v>0</v>
      </c>
      <c r="CO77" s="193" t="n">
        <f aca="false">IF(ISERROR(VLOOKUP($A77,'Import Peak'!$A$3:CO$99,93,FALSE())-VLOOKUP($A77,'Import Peak Change'!$A$106:CO$202,93,FALSE())),0,(VLOOKUP($A77,'Import Peak'!$A$3:CO$99,93,FALSE())-VLOOKUP($A77,'Import Peak Change'!$A$106:CO$202,93,FALSE())))</f>
        <v>0</v>
      </c>
      <c r="CP77" s="193" t="n">
        <f aca="false">IF(ISERROR(VLOOKUP($A77,'Import Peak'!$A$3:CP$99,94,FALSE())-VLOOKUP($A77,'Import Peak Change'!$A$106:CP$202,94,FALSE())),0,(VLOOKUP($A77,'Import Peak'!$A$3:CP$99,94,FALSE())-VLOOKUP($A77,'Import Peak Change'!$A$106:CP$202,94,FALSE())))</f>
        <v>0</v>
      </c>
      <c r="CQ77" s="193" t="n">
        <f aca="false">IF(ISERROR(VLOOKUP($A77,'Import Peak'!$A$3:CQ$99,95,FALSE())-VLOOKUP($A77,'Import Peak Change'!$A$106:CQ$202,95,FALSE())),0,(VLOOKUP($A77,'Import Peak'!$A$3:CQ$99,95,FALSE())-VLOOKUP($A77,'Import Peak Change'!$A$106:CQ$202,95,FALSE())))</f>
        <v>0</v>
      </c>
      <c r="CR77" s="193" t="n">
        <f aca="false">IF(ISERROR(VLOOKUP($A77,'Import Peak'!$A$3:CR$99,96,FALSE())-VLOOKUP($A77,'Import Peak Change'!$A$106:CR$202,96,FALSE())),0,(VLOOKUP($A77,'Import Peak'!$A$3:CR$99,96,FALSE())-VLOOKUP($A77,'Import Peak Change'!$A$106:CR$202,96,FALSE())))</f>
        <v>0</v>
      </c>
      <c r="CS77" s="193" t="n">
        <f aca="false">IF(ISERROR(VLOOKUP($A77,'Import Peak'!$A$3:CS$99,97,FALSE())-VLOOKUP($A77,'Import Peak Change'!$A$106:CS$202,97,FALSE())),0,(VLOOKUP($A77,'Import Peak'!$A$3:CS$99,97,FALSE())-VLOOKUP($A77,'Import Peak Change'!$A$106:CS$202,97,FALSE())))</f>
        <v>0</v>
      </c>
      <c r="CT77" s="193" t="n">
        <f aca="false">IF(ISERROR(VLOOKUP($A77,'Import Peak'!$A$3:CT$99,98,FALSE())-VLOOKUP($A77,'Import Peak Change'!$A$106:CT$202,98,FALSE())),0,(VLOOKUP($A77,'Import Peak'!$A$3:CT$99,98,FALSE())-VLOOKUP($A77,'Import Peak Change'!$A$106:CT$202,98,FALSE())))</f>
        <v>0</v>
      </c>
      <c r="CU77" s="193" t="n">
        <f aca="false">IF(ISERROR(VLOOKUP($A77,'Import Peak'!$A$3:CU$99,99,FALSE())-VLOOKUP($A77,'Import Peak Change'!$A$106:CU$202,99,FALSE())),0,(VLOOKUP($A77,'Import Peak'!$A$3:CU$99,99,FALSE())-VLOOKUP($A77,'Import Peak Change'!$A$106:CU$202,99,FALSE())))</f>
        <v>0</v>
      </c>
      <c r="CV77" s="193" t="n">
        <f aca="false">IF(ISERROR(VLOOKUP($A77,'Import Peak'!$A$3:CV$99,100,FALSE())-VLOOKUP($A77,'Import Peak Change'!$A$106:CV$202,100,FALSE())),0,(VLOOKUP($A77,'Import Peak'!$A$3:CV$99,100,FALSE())-VLOOKUP($A77,'Import Peak Change'!$A$106:CV$202,100,FALSE())))</f>
        <v>0</v>
      </c>
      <c r="CW77" s="193" t="n">
        <f aca="false">IF(ISERROR(VLOOKUP($A77,'Import Peak'!$A$3:CW$99,101,FALSE())-VLOOKUP($A77,'Import Peak Change'!$A$106:CW$202,101,FALSE())),0,(VLOOKUP($A77,'Import Peak'!$A$3:CW$99,101,FALSE())-VLOOKUP($A77,'Import Peak Change'!$A$106:CW$202,101,FALSE())))</f>
        <v>0</v>
      </c>
      <c r="CX77" s="193" t="n">
        <f aca="false">IF(ISERROR(VLOOKUP($A77,'Import Peak'!$A$3:CX$99,102,FALSE())-VLOOKUP($A77,'Import Peak Change'!$A$106:CX$202,102,FALSE())),0,(VLOOKUP($A77,'Import Peak'!$A$3:CX$99,102,FALSE())-VLOOKUP($A77,'Import Peak Change'!$A$106:CX$202,102,FALSE())))</f>
        <v>0</v>
      </c>
      <c r="CY77" s="193" t="n">
        <f aca="false">IF(ISERROR(VLOOKUP($A77,'Import Peak'!$A$3:CY$99,103,FALSE())-VLOOKUP($A77,'Import Peak Change'!$A$106:CY$202,103,FALSE())),0,(VLOOKUP($A77,'Import Peak'!$A$3:CY$99,103,FALSE())-VLOOKUP($A77,'Import Peak Change'!$A$106:CY$202,103,FALSE())))</f>
        <v>0</v>
      </c>
      <c r="CZ77" s="193" t="n">
        <f aca="false">IF(ISERROR(VLOOKUP($A77,'Import Peak'!$A$3:CZ$99,104,FALSE())-VLOOKUP($A77,'Import Peak Change'!$A$106:CZ$202,104,FALSE())),0,(VLOOKUP($A77,'Import Peak'!$A$3:CZ$99,104,FALSE())-VLOOKUP($A77,'Import Peak Change'!$A$106:CZ$202,104,FALSE())))</f>
        <v>0</v>
      </c>
      <c r="DA77" s="193" t="n">
        <f aca="false">IF(ISERROR(VLOOKUP($A77,'Import Peak'!$A$3:DA$99,105,FALSE())-VLOOKUP($A77,'Import Peak Change'!$A$106:DA$202,105,FALSE())),0,(VLOOKUP($A77,'Import Peak'!$A$3:DA$99,105,FALSE())-VLOOKUP($A77,'Import Peak Change'!$A$106:DA$202,105,FALSE())))</f>
        <v>0</v>
      </c>
      <c r="DB77" s="193" t="n">
        <f aca="false">IF(ISERROR(VLOOKUP($A77,'Import Peak'!$A$3:DB$99,106,FALSE())-VLOOKUP($A77,'Import Peak Change'!$A$106:DB$202,106,FALSE())),0,(VLOOKUP($A77,'Import Peak'!$A$3:DB$99,106,FALSE())-VLOOKUP($A77,'Import Peak Change'!$A$106:DB$202,106,FALSE())))</f>
        <v>0</v>
      </c>
      <c r="DC77" s="193" t="n">
        <f aca="false">IF(ISERROR(VLOOKUP($A77,'Import Peak'!$A$3:DC$99,107,FALSE())-VLOOKUP($A77,'Import Peak Change'!$A$106:DC$202,107,FALSE())),0,(VLOOKUP($A77,'Import Peak'!$A$3:DC$99,107,FALSE())-VLOOKUP($A77,'Import Peak Change'!$A$106:DC$202,107,FALSE())))</f>
        <v>0</v>
      </c>
      <c r="DD77" s="193" t="n">
        <f aca="false">IF(ISERROR(VLOOKUP($A77,'Import Peak'!$A$3:DD$99,108,FALSE())-VLOOKUP($A77,'Import Peak Change'!$A$106:DD$202,108,FALSE())),0,(VLOOKUP($A77,'Import Peak'!$A$3:DD$99,108,FALSE())-VLOOKUP($A77,'Import Peak Change'!$A$106:DD$202,108,FALSE())))</f>
        <v>0</v>
      </c>
      <c r="DE77" s="193" t="n">
        <f aca="false">IF(ISERROR(VLOOKUP($A77,'Import Peak'!$A$3:DE$99,109,FALSE())-VLOOKUP($A77,'Import Peak Change'!$A$106:DE$202,109,FALSE())),0,(VLOOKUP($A77,'Import Peak'!$A$3:DE$99,109,FALSE())-VLOOKUP($A77,'Import Peak Change'!$A$106:DE$202,109,FALSE())))</f>
        <v>0</v>
      </c>
      <c r="DF77" s="193" t="n">
        <f aca="false">IF(ISERROR(VLOOKUP($A77,'Import Peak'!$A$3:DF$99,110,FALSE())-VLOOKUP($A77,'Import Peak Change'!$A$106:DF$202,110,FALSE())),0,(VLOOKUP($A77,'Import Peak'!$A$3:DF$99,110,FALSE())-VLOOKUP($A77,'Import Peak Change'!$A$106:DF$202,110,FALSE())))</f>
        <v>0</v>
      </c>
      <c r="DG77" s="193" t="n">
        <f aca="false">IF(ISERROR(VLOOKUP($A77,'Import Peak'!$A$3:DG$99,111,FALSE())-VLOOKUP($A77,'Import Peak Change'!$A$106:DG$202,111,FALSE())),0,(VLOOKUP($A77,'Import Peak'!$A$3:DG$99,111,FALSE())-VLOOKUP($A77,'Import Peak Change'!$A$106:DG$202,111,FALSE())))</f>
        <v>0</v>
      </c>
      <c r="DH77" s="193" t="n">
        <f aca="false">IF(ISERROR(VLOOKUP($A77,'Import Peak'!$A$3:DH$99,112,FALSE())-VLOOKUP($A77,'Import Peak Change'!$A$106:DH$202,112,FALSE())),0,(VLOOKUP($A77,'Import Peak'!$A$3:DH$99,112,FALSE())-VLOOKUP($A77,'Import Peak Change'!$A$106:DH$202,112,FALSE())))</f>
        <v>0</v>
      </c>
      <c r="DI77" s="193" t="n">
        <f aca="false">IF(ISERROR(VLOOKUP($A77,'Import Peak'!$A$3:DI$99,113,FALSE())-VLOOKUP($A77,'Import Peak Change'!$A$106:DI$202,113,FALSE())),0,(VLOOKUP($A77,'Import Peak'!$A$3:DI$99,113,FALSE())-VLOOKUP($A77,'Import Peak Change'!$A$106:DI$202,113,FALSE())))</f>
        <v>0</v>
      </c>
      <c r="DJ77" s="193" t="n">
        <f aca="false">IF(ISERROR(VLOOKUP($A77,'Import Peak'!$A$3:DJ$99,114,FALSE())-VLOOKUP($A77,'Import Peak Change'!$A$106:DJ$202,114,FALSE())),0,(VLOOKUP($A77,'Import Peak'!$A$3:DJ$99,114,FALSE())-VLOOKUP($A77,'Import Peak Change'!$A$106:DJ$202,114,FALSE())))</f>
        <v>0</v>
      </c>
      <c r="DK77" s="193" t="n">
        <f aca="false">IF(ISERROR(VLOOKUP($A77,'Import Peak'!$A$3:DK$99,115,FALSE())-VLOOKUP($A77,'Import Peak Change'!$A$106:DK$202,115,FALSE())),0,(VLOOKUP($A77,'Import Peak'!$A$3:DK$99,115,FALSE())-VLOOKUP($A77,'Import Peak Change'!$A$106:DK$202,115,FALSE())))</f>
        <v>0</v>
      </c>
      <c r="DL77" s="193" t="n">
        <f aca="false">IF(ISERROR(VLOOKUP($A77,'Import Peak'!$A$3:DL$99,116,FALSE())-VLOOKUP($A77,'Import Peak Change'!$A$106:DL$202,116,FALSE())),0,(VLOOKUP($A77,'Import Peak'!$A$3:DL$99,116,FALSE())-VLOOKUP($A77,'Import Peak Change'!$A$106:DL$202,116,FALSE())))</f>
        <v>0</v>
      </c>
      <c r="DM77" s="193" t="n">
        <f aca="false">IF(ISERROR(VLOOKUP($A77,'Import Peak'!$A$3:DM$99,117,FALSE())-VLOOKUP($A77,'Import Peak Change'!$A$106:DM$202,117,FALSE())),0,(VLOOKUP($A77,'Import Peak'!$A$3:DM$99,117,FALSE())-VLOOKUP($A77,'Import Peak Change'!$A$106:DM$202,117,FALSE())))</f>
        <v>0</v>
      </c>
      <c r="DN77" s="193" t="n">
        <f aca="false">IF(ISERROR(VLOOKUP($A77,'Import Peak'!$A$3:DN$99,118,FALSE())-VLOOKUP($A77,'Import Peak Change'!$A$106:DN$202,118,FALSE())),0,(VLOOKUP($A77,'Import Peak'!$A$3:DN$99,118,FALSE())-VLOOKUP($A77,'Import Peak Change'!$A$106:DN$202,118,FALSE())))</f>
        <v>0</v>
      </c>
      <c r="DO77" s="193" t="n">
        <f aca="false">IF(ISERROR(VLOOKUP($A77,'Import Peak'!$A$3:DO$99,119,FALSE())-VLOOKUP($A77,'Import Peak Change'!$A$106:DO$202,119,FALSE())),0,(VLOOKUP($A77,'Import Peak'!$A$3:DO$99,119,FALSE())-VLOOKUP($A77,'Import Peak Change'!$A$106:DO$202,119,FALSE())))</f>
        <v>0</v>
      </c>
      <c r="DP77" s="193" t="n">
        <f aca="false">IF(ISERROR(VLOOKUP($A77,'Import Peak'!$A$3:DP$99,120,FALSE())-VLOOKUP($A77,'Import Peak Change'!$A$106:DP$202,120,FALSE())),0,(VLOOKUP($A77,'Import Peak'!$A$3:DP$99,120,FALSE())-VLOOKUP($A77,'Import Peak Change'!$A$106:DP$202,120,FALSE())))</f>
        <v>0</v>
      </c>
      <c r="DQ77" s="193" t="n">
        <f aca="false">IF(ISERROR(VLOOKUP($A77,'Import Peak'!$A$3:DQ$99,121,FALSE())-VLOOKUP($A77,'Import Peak Change'!$A$106:DQ$202,121,FALSE())),0,(VLOOKUP($A77,'Import Peak'!$A$3:DQ$99,121,FALSE())-VLOOKUP($A77,'Import Peak Change'!$A$106:DQ$202,121,FALSE())))</f>
        <v>0</v>
      </c>
      <c r="DR77" s="193" t="n">
        <f aca="false">IF(ISERROR(VLOOKUP($A77,'Import Peak'!$A$3:DR$99,122,FALSE())-VLOOKUP($A77,'Import Peak Change'!$A$106:DR$202,122,FALSE())),0,(VLOOKUP($A77,'Import Peak'!$A$3:DR$99,122,FALSE())-VLOOKUP($A77,'Import Peak Change'!$A$106:DR$202,122,FALSE())))</f>
        <v>0</v>
      </c>
      <c r="DS77" s="193" t="n">
        <f aca="false">IF(ISERROR(VLOOKUP($A77,'Import Peak'!$A$3:DS$99,123,FALSE())-VLOOKUP($A77,'Import Peak Change'!$A$106:DS$202,123,FALSE())),0,(VLOOKUP($A77,'Import Peak'!$A$3:DS$99,123,FALSE())-VLOOKUP($A77,'Import Peak Change'!$A$106:DS$202,123,FALSE())))</f>
        <v>0</v>
      </c>
      <c r="DT77" s="193" t="n">
        <f aca="false">IF(ISERROR(VLOOKUP($A77,'Import Peak'!$A$3:DT$99,124,FALSE())-VLOOKUP($A77,'Import Peak Change'!$A$106:DT$202,124,FALSE())),0,(VLOOKUP($A77,'Import Peak'!$A$3:DT$99,124,FALSE())-VLOOKUP($A77,'Import Peak Change'!$A$106:DT$202,124,FALSE())))</f>
        <v>0</v>
      </c>
      <c r="DU77" s="193" t="n">
        <f aca="false">IF(ISERROR(VLOOKUP($A77,'Import Peak'!$A$3:DU$99,125,FALSE())-VLOOKUP($A77,'Import Peak Change'!$A$106:DU$202,125,FALSE())),0,(VLOOKUP($A77,'Import Peak'!$A$3:DU$99,125,FALSE())-VLOOKUP($A77,'Import Peak Change'!$A$106:DU$202,125,FALSE())))</f>
        <v>0</v>
      </c>
      <c r="DV77" s="193" t="n">
        <f aca="false">IF(ISERROR(VLOOKUP($A77,'Import Peak'!$A$3:DV$99,126,FALSE())-VLOOKUP($A77,'Import Peak Change'!$A$106:DV$202,126,FALSE())),0,(VLOOKUP($A77,'Import Peak'!$A$3:DV$99,126,FALSE())-VLOOKUP($A77,'Import Peak Change'!$A$106:DV$202,126,FALSE())))</f>
        <v>0</v>
      </c>
      <c r="DW77" s="193" t="n">
        <f aca="false">IF(ISERROR(VLOOKUP($A77,'Import Peak'!$A$3:DW$99,127,FALSE())-VLOOKUP($A77,'Import Peak Change'!$A$106:DW$202,127,FALSE())),0,(VLOOKUP($A77,'Import Peak'!$A$3:DW$99,127,FALSE())-VLOOKUP($A77,'Import Peak Change'!$A$106:DW$202,127,FALSE())))</f>
        <v>0</v>
      </c>
      <c r="DX77" s="193" t="n">
        <f aca="false">IF(ISERROR(VLOOKUP($A77,'Import Peak'!$A$3:DX$99,128,FALSE())-VLOOKUP($A77,'Import Peak Change'!$A$106:DX$202,128,FALSE())),0,(VLOOKUP($A77,'Import Peak'!$A$3:DX$99,128,FALSE())-VLOOKUP($A77,'Import Peak Change'!$A$106:DX$202,128,FALSE())))</f>
        <v>0</v>
      </c>
      <c r="DY77" s="193" t="n">
        <f aca="false">IF(ISERROR(VLOOKUP($A77,'Import Peak'!$A$3:DY$99,129,FALSE())-VLOOKUP($A77,'Import Peak Change'!$A$106:DY$202,129,FALSE())),0,(VLOOKUP($A77,'Import Peak'!$A$3:DY$99,129,FALSE())-VLOOKUP($A77,'Import Peak Change'!$A$106:DY$202,129,FALSE())))</f>
        <v>0</v>
      </c>
      <c r="DZ77" s="193" t="n">
        <f aca="false">IF(ISERROR(VLOOKUP($A77,'Import Peak'!$A$3:DZ$99,130,FALSE())-VLOOKUP($A77,'Import Peak Change'!$A$106:DZ$202,130,FALSE())),0,(VLOOKUP($A77,'Import Peak'!$A$3:DZ$99,130,FALSE())-VLOOKUP($A77,'Import Peak Change'!$A$106:DZ$202,130,FALSE())))</f>
        <v>0</v>
      </c>
      <c r="EA77" s="193" t="n">
        <f aca="false">IF(ISERROR(VLOOKUP($A77,'Import Peak'!$A$3:EA$99,131,FALSE())-VLOOKUP($A77,'Import Peak Change'!$A$106:EA$202,131,FALSE())),0,(VLOOKUP($A77,'Import Peak'!$A$3:EA$99,131,FALSE())-VLOOKUP($A77,'Import Peak Change'!$A$106:EA$202,131,FALSE())))</f>
        <v>0</v>
      </c>
      <c r="EB77" s="193" t="n">
        <f aca="false">IF(ISERROR(VLOOKUP($A77,'Import Peak'!$A$3:EB$99,132,FALSE())-VLOOKUP($A77,'Import Peak Change'!$A$106:EB$202,132,FALSE())),0,(VLOOKUP($A77,'Import Peak'!$A$3:EB$99,132,FALSE())-VLOOKUP($A77,'Import Peak Change'!$A$106:EB$202,132,FALSE())))</f>
        <v>0</v>
      </c>
      <c r="EC77" s="193" t="n">
        <f aca="false">IF(ISERROR(VLOOKUP($A77,'Import Peak'!$A$3:EC$99,133,FALSE())-VLOOKUP($A77,'Import Peak Change'!$A$106:EC$202,133,FALSE())),0,(VLOOKUP($A77,'Import Peak'!$A$3:EC$99,133,FALSE())-VLOOKUP($A77,'Import Peak Change'!$A$106:EC$202,133,FALSE())))</f>
        <v>0</v>
      </c>
      <c r="ED77" s="193" t="n">
        <f aca="false">IF(ISERROR(VLOOKUP($A77,'Import Peak'!$A$3:ED$99,134,FALSE())-VLOOKUP($A77,'Import Peak Change'!$A$106:ED$202,134,FALSE())),0,(VLOOKUP($A77,'Import Peak'!$A$3:ED$99,134,FALSE())-VLOOKUP($A77,'Import Peak Change'!$A$106:ED$202,134,FALSE())))</f>
        <v>0</v>
      </c>
      <c r="EE77" s="193" t="n">
        <f aca="false">IF(ISERROR(VLOOKUP($A77,'Import Peak'!$A$3:EE$99,135,FALSE())-VLOOKUP($A77,'Import Peak Change'!$A$106:EE$202,135,FALSE())),0,(VLOOKUP($A77,'Import Peak'!$A$3:EE$99,135,FALSE())-VLOOKUP($A77,'Import Peak Change'!$A$106:EE$202,135,FALSE())))</f>
        <v>0</v>
      </c>
      <c r="EF77" s="193" t="n">
        <f aca="false">IF(ISERROR(VLOOKUP($A77,'Import Peak'!$A$3:EF$99,136,FALSE())-VLOOKUP($A77,'Import Peak Change'!$A$106:EF$202,136,FALSE())),0,(VLOOKUP($A77,'Import Peak'!$A$3:EF$99,136,FALSE())-VLOOKUP($A77,'Import Peak Change'!$A$106:EF$202,136,FALSE())))</f>
        <v>0</v>
      </c>
      <c r="EG77" s="193" t="n">
        <f aca="false">IF(ISERROR(VLOOKUP($A77,'Import Peak'!$A$3:EG$99,137,FALSE())-VLOOKUP($A77,'Import Peak Change'!$A$106:EG$202,137,FALSE())),0,(VLOOKUP($A77,'Import Peak'!$A$3:EG$99,137,FALSE())-VLOOKUP($A77,'Import Peak Change'!$A$106:EG$202,137,FALSE())))</f>
        <v>0</v>
      </c>
      <c r="EH77" s="193" t="n">
        <f aca="false">IF(ISERROR(VLOOKUP($A77,'Import Peak'!$A$3:EH$99,138,FALSE())-VLOOKUP($A77,'Import Peak Change'!$A$106:EH$202,138,FALSE())),0,(VLOOKUP($A77,'Import Peak'!$A$3:EH$99,138,FALSE())-VLOOKUP($A77,'Import Peak Change'!$A$106:EH$202,138,FALSE())))</f>
        <v>0</v>
      </c>
      <c r="EI77" s="193" t="n">
        <f aca="false">IF(ISERROR(VLOOKUP($A77,'Import Peak'!$A$3:EI$99,139,FALSE())-VLOOKUP($A77,'Import Peak Change'!$A$106:EI$202,139,FALSE())),0,(VLOOKUP($A77,'Import Peak'!$A$3:EI$99,139,FALSE())-VLOOKUP($A77,'Import Peak Change'!$A$106:EI$202,139,FALSE())))</f>
        <v>0</v>
      </c>
      <c r="EJ77" s="193" t="n">
        <f aca="false">IF(ISERROR(VLOOKUP($A77,'Import Peak'!$A$3:EJ$99,140,FALSE())-VLOOKUP($A77,'Import Peak Change'!$A$106:EJ$202,140,FALSE())),0,(VLOOKUP($A77,'Import Peak'!$A$3:EJ$99,140,FALSE())-VLOOKUP($A77,'Import Peak Change'!$A$106:EJ$202,140,FALSE())))</f>
        <v>0</v>
      </c>
      <c r="EK77" s="193" t="n">
        <f aca="false">IF(ISERROR(VLOOKUP($A77,'Import Peak'!$A$3:EK$99,141,FALSE())-VLOOKUP($A77,'Import Peak Change'!$A$106:EK$202,141,FALSE())),0,(VLOOKUP($A77,'Import Peak'!$A$3:EK$99,141,FALSE())-VLOOKUP($A77,'Import Peak Change'!$A$106:EK$202,141,FALSE())))</f>
        <v>0</v>
      </c>
      <c r="EL77" s="193" t="n">
        <f aca="false">IF(ISERROR(VLOOKUP($A77,'Import Peak'!$A$3:EL$99,142,FALSE())-VLOOKUP($A77,'Import Peak Change'!$A$106:EL$202,142,FALSE())),0,(VLOOKUP($A77,'Import Peak'!$A$3:EL$99,142,FALSE())-VLOOKUP($A77,'Import Peak Change'!$A$106:EL$202,142,FALSE())))</f>
        <v>0</v>
      </c>
      <c r="EM77" s="193" t="n">
        <f aca="false">IF(ISERROR(VLOOKUP($A77,'Import Peak'!$A$3:EM$99,143,FALSE())-VLOOKUP($A77,'Import Peak Change'!$A$106:EM$202,143,FALSE())),0,(VLOOKUP($A77,'Import Peak'!$A$3:EM$99,143,FALSE())-VLOOKUP($A77,'Import Peak Change'!$A$106:EM$202,143,FALSE())))</f>
        <v>0</v>
      </c>
      <c r="EN77" s="193" t="n">
        <f aca="false">IF(ISERROR(VLOOKUP($A77,'Import Peak'!$A$3:EN$99,144,FALSE())-VLOOKUP($A77,'Import Peak Change'!$A$106:EN$202,144,FALSE())),0,(VLOOKUP($A77,'Import Peak'!$A$3:EN$99,144,FALSE())-VLOOKUP($A77,'Import Peak Change'!$A$106:EN$202,144,FALSE())))</f>
        <v>0</v>
      </c>
      <c r="EO77" s="193" t="n">
        <f aca="false">IF(ISERROR(VLOOKUP($A77,'Import Peak'!$A$3:EO$99,145,FALSE())-VLOOKUP($A77,'Import Peak Change'!$A$106:EO$202,145,FALSE())),0,(VLOOKUP($A77,'Import Peak'!$A$3:EO$99,145,FALSE())-VLOOKUP($A77,'Import Peak Change'!$A$106:EO$202,145,FALSE())))</f>
        <v>0</v>
      </c>
      <c r="EP77" s="193" t="n">
        <f aca="false">IF(ISERROR(VLOOKUP($A77,'Import Peak'!$A$3:EP$99,146,FALSE())-VLOOKUP($A77,'Import Peak Change'!$A$106:EP$202,146,FALSE())),0,(VLOOKUP($A77,'Import Peak'!$A$3:EP$99,146,FALSE())-VLOOKUP($A77,'Import Peak Change'!$A$106:EP$202,146,FALSE())))</f>
        <v>0</v>
      </c>
      <c r="EQ77" s="193" t="n">
        <f aca="false">IF(ISERROR(VLOOKUP($A77,'Import Peak'!$A$3:EQ$99,147,FALSE())-VLOOKUP($A77,'Import Peak Change'!$A$106:EQ$202,147,FALSE())),0,(VLOOKUP($A77,'Import Peak'!$A$3:EQ$99,147,FALSE())-VLOOKUP($A77,'Import Peak Change'!$A$106:EQ$202,147,FALSE())))</f>
        <v>0</v>
      </c>
      <c r="ER77" s="193" t="n">
        <f aca="false">IF(ISERROR(VLOOKUP($A77,'Import Peak'!$A$3:ER$99,148,FALSE())-VLOOKUP($A77,'Import Peak Change'!$A$106:ER$202,148,FALSE())),0,(VLOOKUP($A77,'Import Peak'!$A$3:ER$99,148,FALSE())-VLOOKUP($A77,'Import Peak Change'!$A$106:ER$202,148,FALSE())))</f>
        <v>0</v>
      </c>
      <c r="ES77" s="193" t="n">
        <f aca="false">IF(ISERROR(VLOOKUP($A77,'Import Peak'!$A$3:ES$99,149,FALSE())-VLOOKUP($A77,'Import Peak Change'!$A$106:ES$202,149,FALSE())),0,(VLOOKUP($A77,'Import Peak'!$A$3:ES$99,149,FALSE())-VLOOKUP($A77,'Import Peak Change'!$A$106:ES$202,149,FALSE())))</f>
        <v>0</v>
      </c>
      <c r="ET77" s="193" t="n">
        <f aca="false">IF(ISERROR(VLOOKUP($A77,'Import Peak'!$A$3:ET$99,150,FALSE())-VLOOKUP($A77,'Import Peak Change'!$A$106:ET$202,150,FALSE())),0,(VLOOKUP($A77,'Import Peak'!$A$3:ET$99,150,FALSE())-VLOOKUP($A77,'Import Peak Change'!$A$106:ET$202,150,FALSE())))</f>
        <v>0</v>
      </c>
      <c r="EU77" s="193" t="n">
        <f aca="false">IF(ISERROR(VLOOKUP($A77,'Import Peak'!$A$3:EU$99,151,FALSE())-VLOOKUP($A77,'Import Peak Change'!$A$106:EU$202,151,FALSE())),0,(VLOOKUP($A77,'Import Peak'!$A$3:EU$99,151,FALSE())-VLOOKUP($A77,'Import Peak Change'!$A$106:EU$202,151,FALSE())))</f>
        <v>0</v>
      </c>
      <c r="EV77" s="193" t="n">
        <f aca="false">IF(ISERROR(VLOOKUP($A77,'Import Peak'!$A$3:EV$99,152,FALSE())-VLOOKUP($A77,'Import Peak Change'!$A$106:EV$202,152,FALSE())),0,(VLOOKUP($A77,'Import Peak'!$A$3:EV$99,152,FALSE())-VLOOKUP($A77,'Import Peak Change'!$A$106:EV$202,152,FALSE())))</f>
        <v>0</v>
      </c>
      <c r="EW77" s="193" t="n">
        <f aca="false">IF(ISERROR(VLOOKUP($A77,'Import Peak'!$A$3:EW$99,153,FALSE())-VLOOKUP($A77,'Import Peak Change'!$A$106:EW$202,153,FALSE())),0,(VLOOKUP($A77,'Import Peak'!$A$3:EW$99,153,FALSE())-VLOOKUP($A77,'Import Peak Change'!$A$106:EW$202,153,FALSE())))</f>
        <v>0</v>
      </c>
      <c r="EX77" s="193" t="n">
        <f aca="false">IF(ISERROR(VLOOKUP($A77,'Import Peak'!$A$3:EX$99,154,FALSE())-VLOOKUP($A77,'Import Peak Change'!$A$106:EX$202,154,FALSE())),0,(VLOOKUP($A77,'Import Peak'!$A$3:EX$99,154,FALSE())-VLOOKUP($A77,'Import Peak Change'!$A$106:EX$202,154,FALSE())))</f>
        <v>0</v>
      </c>
      <c r="EY77" s="193" t="n">
        <f aca="false">IF(ISERROR(VLOOKUP($A77,'Import Peak'!$A$3:EY$99,155,FALSE())-VLOOKUP($A77,'Import Peak Change'!$A$106:EY$202,155,FALSE())),0,(VLOOKUP($A77,'Import Peak'!$A$3:EY$99,155,FALSE())-VLOOKUP($A77,'Import Peak Change'!$A$106:EY$202,155,FALSE())))</f>
        <v>0</v>
      </c>
      <c r="EZ77" s="193" t="n">
        <f aca="false">IF(ISERROR(VLOOKUP($A77,'Import Peak'!$A$3:EZ$99,156,FALSE())-VLOOKUP($A77,'Import Peak Change'!$A$106:EZ$202,156,FALSE())),0,(VLOOKUP($A77,'Import Peak'!$A$3:EZ$99,156,FALSE())-VLOOKUP($A77,'Import Peak Change'!$A$106:EZ$202,156,FALSE())))</f>
        <v>0</v>
      </c>
      <c r="FA77" s="193" t="n">
        <f aca="false">IF(ISERROR(VLOOKUP($A77,'Import Peak'!$A$3:FA$99,157,FALSE())-VLOOKUP($A77,'Import Peak Change'!$A$106:FA$202,157,FALSE())),0,(VLOOKUP($A77,'Import Peak'!$A$3:FA$99,157,FALSE())-VLOOKUP($A77,'Import Peak Change'!$A$106:FA$202,157,FALSE())))</f>
        <v>0</v>
      </c>
      <c r="FB77" s="193" t="n">
        <f aca="false">IF(ISERROR(VLOOKUP($A77,'Import Peak'!$A$3:FB$99,158,FALSE())-VLOOKUP($A77,'Import Peak Change'!$A$106:FB$202,158,FALSE())),0,(VLOOKUP($A77,'Import Peak'!$A$3:FB$99,158,FALSE())-VLOOKUP($A77,'Import Peak Change'!$A$106:FB$202,158,FALSE())))</f>
        <v>0</v>
      </c>
      <c r="FC77" s="193" t="n">
        <f aca="false">IF(ISERROR(VLOOKUP($A77,'Import Peak'!$A$3:FC$99,159,FALSE())-VLOOKUP($A77,'Import Peak Change'!$A$106:FC$202,159,FALSE())),0,(VLOOKUP($A77,'Import Peak'!$A$3:FC$99,159,FALSE())-VLOOKUP($A77,'Import Peak Change'!$A$106:FC$202,159,FALSE())))</f>
        <v>0</v>
      </c>
      <c r="FD77" s="193" t="n">
        <f aca="false">IF(ISERROR(VLOOKUP($A77,'Import Peak'!$A$3:FD$99,160,FALSE())-VLOOKUP($A77,'Import Peak Change'!$A$106:FD$202,160,FALSE())),0,(VLOOKUP($A77,'Import Peak'!$A$3:FD$99,160,FALSE())-VLOOKUP($A77,'Import Peak Change'!$A$106:FD$202,160,FALSE())))</f>
        <v>0</v>
      </c>
      <c r="FE77" s="193" t="n">
        <f aca="false">IF(ISERROR(VLOOKUP($A77,'Import Peak'!$A$3:FE$99,161,FALSE())-VLOOKUP($A77,'Import Peak Change'!$A$106:FE$202,161,FALSE())),0,(VLOOKUP($A77,'Import Peak'!$A$3:FE$99,161,FALSE())-VLOOKUP($A77,'Import Peak Change'!$A$106:FE$202,161,FALSE())))</f>
        <v>0</v>
      </c>
      <c r="FF77" s="193" t="n">
        <f aca="false">IF(ISERROR(VLOOKUP($A77,'Import Peak'!$A$3:FF$99,162,FALSE())-VLOOKUP($A77,'Import Peak Change'!$A$106:FF$202,162,FALSE())),0,(VLOOKUP($A77,'Import Peak'!$A$3:FF$99,162,FALSE())-VLOOKUP($A77,'Import Peak Change'!$A$106:FF$202,162,FALSE())))</f>
        <v>0</v>
      </c>
      <c r="FG77" s="193" t="n">
        <f aca="false">IF(ISERROR(VLOOKUP($A77,'Import Peak'!$A$3:FG$99,163,FALSE())-VLOOKUP($A77,'Import Peak Change'!$A$106:FG$202,163,FALSE())),0,(VLOOKUP($A77,'Import Peak'!$A$3:FG$99,163,FALSE())-VLOOKUP($A77,'Import Peak Change'!$A$106:FG$202,163,FALSE())))</f>
        <v>0</v>
      </c>
      <c r="FH77" s="193" t="n">
        <f aca="false">IF(ISERROR(VLOOKUP($A77,'Import Peak'!$A$3:FH$99,164,FALSE())-VLOOKUP($A77,'Import Peak Change'!$A$106:FH$202,164,FALSE())),0,(VLOOKUP($A77,'Import Peak'!$A$3:FH$99,164,FALSE())-VLOOKUP($A77,'Import Peak Change'!$A$106:FH$202,164,FALSE())))</f>
        <v>0</v>
      </c>
      <c r="FI77" s="193" t="n">
        <f aca="false">IF(ISERROR(VLOOKUP($A77,'Import Peak'!$A$3:FI$99,165,FALSE())-VLOOKUP($A77,'Import Peak Change'!$A$106:FI$202,165,FALSE())),0,(VLOOKUP($A77,'Import Peak'!$A$3:FI$99,165,FALSE())-VLOOKUP($A77,'Import Peak Change'!$A$106:FI$202,165,FALSE())))</f>
        <v>0</v>
      </c>
      <c r="FJ77" s="193" t="n">
        <f aca="false">IF(ISERROR(VLOOKUP($A77,'Import Peak'!$A$3:FJ$99,166,FALSE())-VLOOKUP($A77,'Import Peak Change'!$A$106:FJ$202,166,FALSE())),0,(VLOOKUP($A77,'Import Peak'!$A$3:FJ$99,166,FALSE())-VLOOKUP($A77,'Import Peak Change'!$A$106:FJ$202,166,FALSE())))</f>
        <v>0</v>
      </c>
      <c r="FK77" s="193" t="n">
        <f aca="false">IF(ISERROR(VLOOKUP($A77,'Import Peak'!$A$3:FK$99,167,FALSE())-VLOOKUP($A77,'Import Peak Change'!$A$106:FK$202,167,FALSE())),0,(VLOOKUP($A77,'Import Peak'!$A$3:FK$99,167,FALSE())-VLOOKUP($A77,'Import Peak Change'!$A$106:FK$202,167,FALSE())))</f>
        <v>0</v>
      </c>
      <c r="FL77" s="193" t="n">
        <f aca="false">IF(ISERROR(VLOOKUP($A77,'Import Peak'!$A$3:FL$99,168,FALSE())-VLOOKUP($A77,'Import Peak Change'!$A$106:FL$202,168,FALSE())),0,(VLOOKUP($A77,'Import Peak'!$A$3:FL$99,168,FALSE())-VLOOKUP($A77,'Import Peak Change'!$A$106:FL$202,168,FALSE())))</f>
        <v>0</v>
      </c>
      <c r="FM77" s="193" t="n">
        <f aca="false">IF(ISERROR(VLOOKUP($A77,'Import Peak'!$A$3:FM$99,169,FALSE())-VLOOKUP($A77,'Import Peak Change'!$A$106:FM$202,169,FALSE())),0,(VLOOKUP($A77,'Import Peak'!$A$3:FM$99,169,FALSE())-VLOOKUP($A77,'Import Peak Change'!$A$106:FM$202,169,FALSE())))</f>
        <v>0</v>
      </c>
      <c r="FN77" s="193" t="n">
        <f aca="false">IF(ISERROR(VLOOKUP($A77,'Import Peak'!$A$3:FN$99,170,FALSE())-VLOOKUP($A77,'Import Peak Change'!$A$106:FN$202,170,FALSE())),0,(VLOOKUP($A77,'Import Peak'!$A$3:FN$99,170,FALSE())-VLOOKUP($A77,'Import Peak Change'!$A$106:FN$202,170,FALSE())))</f>
        <v>0</v>
      </c>
      <c r="FO77" s="193" t="n">
        <f aca="false">IF(ISERROR(VLOOKUP($A77,'Import Peak'!$A$3:FO$99,171,FALSE())-VLOOKUP($A77,'Import Peak Change'!$A$106:FO$202,171,FALSE())),0,(VLOOKUP($A77,'Import Peak'!$A$3:FO$99,171,FALSE())-VLOOKUP($A77,'Import Peak Change'!$A$106:FO$202,171,FALSE())))</f>
        <v>0</v>
      </c>
      <c r="FP77" s="193" t="n">
        <f aca="false">IF(ISERROR(VLOOKUP($A77,'Import Peak'!$A$3:FP$99,172,FALSE())-VLOOKUP($A77,'Import Peak Change'!$A$106:FP$202,172,FALSE())),0,(VLOOKUP($A77,'Import Peak'!$A$3:FP$99,172,FALSE())-VLOOKUP($A77,'Import Peak Change'!$A$106:FP$202,172,FALSE())))</f>
        <v>0</v>
      </c>
      <c r="FQ77" s="193" t="n">
        <f aca="false">IF(ISERROR(VLOOKUP($A77,'Import Peak'!$A$3:FQ$99,173,FALSE())-VLOOKUP($A77,'Import Peak Change'!$A$106:FQ$202,173,FALSE())),0,(VLOOKUP($A77,'Import Peak'!$A$3:FQ$99,173,FALSE())-VLOOKUP($A77,'Import Peak Change'!$A$106:FQ$202,173,FALSE())))</f>
        <v>0</v>
      </c>
      <c r="FR77" s="193" t="n">
        <f aca="false">IF(ISERROR(VLOOKUP($A77,'Import Peak'!$A$3:FR$99,174,FALSE())-VLOOKUP($A77,'Import Peak Change'!$A$106:FR$202,174,FALSE())),0,(VLOOKUP($A77,'Import Peak'!$A$3:FR$99,174,FALSE())-VLOOKUP($A77,'Import Peak Change'!$A$106:FR$202,174,FALSE())))</f>
        <v>0</v>
      </c>
      <c r="FS77" s="193" t="n">
        <f aca="false">IF(ISERROR(VLOOKUP($A77,'Import Peak'!$A$3:FS$99,175,FALSE())-VLOOKUP($A77,'Import Peak Change'!$A$106:FS$202,175,FALSE())),0,(VLOOKUP($A77,'Import Peak'!$A$3:FS$99,175,FALSE())-VLOOKUP($A77,'Import Peak Change'!$A$106:FS$202,175,FALSE())))</f>
        <v>0</v>
      </c>
      <c r="FT77" s="193" t="n">
        <f aca="false">IF(ISERROR(VLOOKUP($A77,'Import Peak'!$A$3:FT$99,176,FALSE())-VLOOKUP($A77,'Import Peak Change'!$A$106:FT$202,176,FALSE())),0,(VLOOKUP($A77,'Import Peak'!$A$3:FT$99,176,FALSE())-VLOOKUP($A77,'Import Peak Change'!$A$106:FT$202,176,FALSE())))</f>
        <v>0</v>
      </c>
      <c r="FU77" s="193" t="n">
        <f aca="false">IF(ISERROR(VLOOKUP($A77,'Import Peak'!$A$3:FU$99,177,FALSE())-VLOOKUP($A77,'Import Peak Change'!$A$106:FU$202,177,FALSE())),0,(VLOOKUP($A77,'Import Peak'!$A$3:FU$99,177,FALSE())-VLOOKUP($A77,'Import Peak Change'!$A$106:FU$202,177,FALSE())))</f>
        <v>0</v>
      </c>
      <c r="FV77" s="193" t="n">
        <f aca="false">IF(ISERROR(VLOOKUP($A77,'Import Peak'!$A$3:FV$99,178,FALSE())-VLOOKUP($A77,'Import Peak Change'!$A$106:FV$202,178,FALSE())),0,(VLOOKUP($A77,'Import Peak'!$A$3:FV$99,178,FALSE())-VLOOKUP($A77,'Import Peak Change'!$A$106:FV$202,178,FALSE())))</f>
        <v>0</v>
      </c>
      <c r="FW77" s="193" t="n">
        <f aca="false">IF(ISERROR(VLOOKUP($A77,'Import Peak'!$A$3:FW$99,179,FALSE())-VLOOKUP($A77,'Import Peak Change'!$A$106:FW$202,179,FALSE())),0,(VLOOKUP($A77,'Import Peak'!$A$3:FW$99,179,FALSE())-VLOOKUP($A77,'Import Peak Change'!$A$106:FW$202,179,FALSE())))</f>
        <v>0</v>
      </c>
      <c r="FX77" s="193" t="n">
        <f aca="false">IF(ISERROR(VLOOKUP($A77,'Import Peak'!$A$3:FX$99,180,FALSE())-VLOOKUP($A77,'Import Peak Change'!$A$106:FX$202,180,FALSE())),0,(VLOOKUP($A77,'Import Peak'!$A$3:FX$99,180,FALSE())-VLOOKUP($A77,'Import Peak Change'!$A$106:FX$202,180,FALSE())))</f>
        <v>0</v>
      </c>
      <c r="FY77" s="193" t="n">
        <f aca="false">IF(ISERROR(VLOOKUP($A77,'Import Peak'!$A$3:FY$99,181,FALSE())-VLOOKUP($A77,'Import Peak Change'!$A$106:FY$202,181,FALSE())),0,(VLOOKUP($A77,'Import Peak'!$A$3:FY$99,181,FALSE())-VLOOKUP($A77,'Import Peak Change'!$A$106:FY$202,181,FALSE())))</f>
        <v>0</v>
      </c>
      <c r="FZ77" s="193" t="n">
        <f aca="false">IF(ISERROR(VLOOKUP($A77,'Import Peak'!$A$3:FZ$99,182,FALSE())-VLOOKUP($A77,'Import Peak Change'!$A$106:FZ$202,182,FALSE())),0,(VLOOKUP($A77,'Import Peak'!$A$3:FZ$99,182,FALSE())-VLOOKUP($A77,'Import Peak Change'!$A$106:FZ$202,182,FALSE())))</f>
        <v>0</v>
      </c>
      <c r="GA77" s="193" t="n">
        <f aca="false">IF(ISERROR(VLOOKUP($A77,'Import Peak'!$A$3:GA$99,183,FALSE())-VLOOKUP($A77,'Import Peak Change'!$A$106:GA$202,183,FALSE())),0,(VLOOKUP($A77,'Import Peak'!$A$3:GA$99,183,FALSE())-VLOOKUP($A77,'Import Peak Change'!$A$106:GA$202,183,FALSE())))</f>
        <v>0</v>
      </c>
      <c r="GB77" s="193" t="n">
        <f aca="false">IF(ISERROR(VLOOKUP($A77,'Import Peak'!$A$3:GB$99,184,FALSE())-VLOOKUP($A77,'Import Peak Change'!$A$106:GB$202,184,FALSE())),0,(VLOOKUP($A77,'Import Peak'!$A$3:GB$99,184,FALSE())-VLOOKUP($A77,'Import Peak Change'!$A$106:GB$202,184,FALSE())))</f>
        <v>0</v>
      </c>
      <c r="GC77" s="193" t="n">
        <f aca="false">IF(ISERROR(VLOOKUP($A77,'Import Peak'!$A$3:GC$99,185,FALSE())-VLOOKUP($A77,'Import Peak Change'!$A$106:GC$202,185,FALSE())),0,(VLOOKUP($A77,'Import Peak'!$A$3:GC$99,185,FALSE())-VLOOKUP($A77,'Import Peak Change'!$A$106:GC$202,185,FALSE())))</f>
        <v>0</v>
      </c>
      <c r="GD77" s="193" t="n">
        <f aca="false">IF(ISERROR(VLOOKUP($A77,'Import Peak'!$A$3:GD$99,186,FALSE())-VLOOKUP($A77,'Import Peak Change'!$A$106:GD$202,186,FALSE())),0,(VLOOKUP($A77,'Import Peak'!$A$3:GD$99,186,FALSE())-VLOOKUP($A77,'Import Peak Change'!$A$106:GD$202,186,FALSE())))</f>
        <v>0</v>
      </c>
      <c r="GE77" s="193" t="n">
        <f aca="false">IF(ISERROR(VLOOKUP($A77,'Import Peak'!$A$3:GE$99,187,FALSE())-VLOOKUP($A77,'Import Peak Change'!$A$106:GE$202,187,FALSE())),0,(VLOOKUP($A77,'Import Peak'!$A$3:GE$99,187,FALSE())-VLOOKUP($A77,'Import Peak Change'!$A$106:GE$202,187,FALSE())))</f>
        <v>0</v>
      </c>
      <c r="GF77" s="193" t="n">
        <f aca="false">IF(ISERROR(VLOOKUP($A77,'Import Peak'!$A$3:GF$99,188,FALSE())-VLOOKUP($A77,'Import Peak Change'!$A$106:GF$202,188,FALSE())),0,(VLOOKUP($A77,'Import Peak'!$A$3:GF$99,188,FALSE())-VLOOKUP($A77,'Import Peak Change'!$A$106:GF$202,188,FALSE())))</f>
        <v>0</v>
      </c>
      <c r="GG77" s="193" t="n">
        <f aca="false">IF(ISERROR(VLOOKUP($A77,'Import Peak'!$A$3:GG$99,189,FALSE())-VLOOKUP($A77,'Import Peak Change'!$A$106:GG$202,189,FALSE())),0,(VLOOKUP($A77,'Import Peak'!$A$3:GG$99,189,FALSE())-VLOOKUP($A77,'Import Peak Change'!$A$106:GG$202,189,FALSE())))</f>
        <v>0</v>
      </c>
      <c r="GH77" s="193" t="n">
        <f aca="false">IF(ISERROR(VLOOKUP($A77,'Import Peak'!$A$3:GH$99,190,FALSE())-VLOOKUP($A77,'Import Peak Change'!$A$106:GH$202,190,FALSE())),0,(VLOOKUP($A77,'Import Peak'!$A$3:GH$99,190,FALSE())-VLOOKUP($A77,'Import Peak Change'!$A$106:GH$202,190,FALSE())))</f>
        <v>0</v>
      </c>
      <c r="GI77" s="193" t="n">
        <f aca="false">IF(ISERROR(VLOOKUP($A77,'Import Peak'!$A$3:GI$99,191,FALSE())-VLOOKUP($A77,'Import Peak Change'!$A$106:GI$202,191,FALSE())),0,(VLOOKUP($A77,'Import Peak'!$A$3:GI$99,191,FALSE())-VLOOKUP($A77,'Import Peak Change'!$A$106:GI$202,191,FALSE())))</f>
        <v>0</v>
      </c>
      <c r="GJ77" s="193" t="n">
        <f aca="false">IF(ISERROR(VLOOKUP($A77,'Import Peak'!$A$3:GJ$99,192,FALSE())-VLOOKUP($A77,'Import Peak Change'!$A$106:GJ$202,192,FALSE())),0,(VLOOKUP($A77,'Import Peak'!$A$3:GJ$99,192,FALSE())-VLOOKUP($A77,'Import Peak Change'!$A$106:GJ$202,192,FALSE())))</f>
        <v>0</v>
      </c>
      <c r="GK77" s="193" t="n">
        <f aca="false">IF(ISERROR(VLOOKUP($A77,'Import Peak'!$A$3:GK$99,193,FALSE())-VLOOKUP($A77,'Import Peak Change'!$A$106:GK$202,193,FALSE())),0,(VLOOKUP($A77,'Import Peak'!$A$3:GK$99,193,FALSE())-VLOOKUP($A77,'Import Peak Change'!$A$106:GK$202,193,FALSE())))</f>
        <v>0</v>
      </c>
      <c r="GL77" s="193" t="n">
        <f aca="false">IF(ISERROR(VLOOKUP($A77,'Import Peak'!$A$3:GL$99,194,FALSE())-VLOOKUP($A77,'Import Peak Change'!$A$106:GL$202,194,FALSE())),0,(VLOOKUP($A77,'Import Peak'!$A$3:GL$99,194,FALSE())-VLOOKUP($A77,'Import Peak Change'!$A$106:GL$202,194,FALSE())))</f>
        <v>0</v>
      </c>
      <c r="GM77" s="193" t="n">
        <f aca="false">IF(ISERROR(VLOOKUP($A77,'Import Peak'!$A$3:GM$99,195,FALSE())-VLOOKUP($A77,'Import Peak Change'!$A$106:GM$202,195,FALSE())),0,(VLOOKUP($A77,'Import Peak'!$A$3:GM$99,195,FALSE())-VLOOKUP($A77,'Import Peak Change'!$A$106:GM$202,195,FALSE())))</f>
        <v>0</v>
      </c>
      <c r="GN77" s="193" t="n">
        <f aca="false">IF(ISERROR(VLOOKUP($A77,'Import Peak'!$A$3:GN$99,196,FALSE())-VLOOKUP($A77,'Import Peak Change'!$A$106:GN$202,196,FALSE())),0,(VLOOKUP($A77,'Import Peak'!$A$3:GN$99,196,FALSE())-VLOOKUP($A77,'Import Peak Change'!$A$106:GN$202,196,FALSE())))</f>
        <v>0</v>
      </c>
      <c r="GO77" s="193" t="n">
        <f aca="false">IF(ISERROR(VLOOKUP($A77,'Import Peak'!$A$3:GO$99,197,FALSE())-VLOOKUP($A77,'Import Peak Change'!$A$106:GO$202,197,FALSE())),0,(VLOOKUP($A77,'Import Peak'!$A$3:GO$99,197,FALSE())-VLOOKUP($A77,'Import Peak Change'!$A$106:GO$202,197,FALSE())))</f>
        <v>0</v>
      </c>
      <c r="GP77" s="193" t="n">
        <f aca="false">IF(ISERROR(VLOOKUP($A77,'Import Peak'!$A$3:GP$99,198,FALSE())-VLOOKUP($A77,'Import Peak Change'!$A$106:GP$202,198,FALSE())),0,(VLOOKUP($A77,'Import Peak'!$A$3:GP$99,198,FALSE())-VLOOKUP($A77,'Import Peak Change'!$A$106:GP$202,198,FALSE())))</f>
        <v>0</v>
      </c>
      <c r="GQ77" s="193" t="n">
        <f aca="false">IF(ISERROR(VLOOKUP($A77,'Import Peak'!$A$3:GQ$99,199,FALSE())-VLOOKUP($A77,'Import Peak Change'!$A$106:GQ$202,199,FALSE())),0,(VLOOKUP($A77,'Import Peak'!$A$3:GQ$99,199,FALSE())-VLOOKUP($A77,'Import Peak Change'!$A$106:GQ$202,199,FALSE())))</f>
        <v>0</v>
      </c>
      <c r="GR77" s="193" t="n">
        <f aca="false">IF(ISERROR(VLOOKUP($A77,'Import Peak'!$A$3:GR$99,200,FALSE())-VLOOKUP($A77,'Import Peak Change'!$A$106:GR$202,200,FALSE())),0,(VLOOKUP($A77,'Import Peak'!$A$3:GR$99,200,FALSE())-VLOOKUP($A77,'Import Peak Change'!$A$106:GR$202,200,FALSE())))</f>
        <v>0</v>
      </c>
      <c r="GS77" s="193" t="n">
        <f aca="false">IF(ISERROR(VLOOKUP($A77,'Import Peak'!$A$3:GS$99,201,FALSE())-VLOOKUP($A77,'Import Peak Change'!$A$106:GS$202,201,FALSE())),0,(VLOOKUP($A77,'Import Peak'!$A$3:GS$99,201,FALSE())-VLOOKUP($A77,'Import Peak Change'!$A$106:GS$202,201,FALSE())))</f>
        <v>0</v>
      </c>
      <c r="GT77" s="193" t="n">
        <f aca="false">IF(ISERROR(VLOOKUP($A77,'Import Peak'!$A$3:GT$99,202,FALSE())-VLOOKUP($A77,'Import Peak Change'!$A$106:GT$202,202,FALSE())),0,(VLOOKUP($A77,'Import Peak'!$A$3:GT$99,202,FALSE())-VLOOKUP($A77,'Import Peak Change'!$A$106:GT$202,202,FALSE())))</f>
        <v>0</v>
      </c>
      <c r="GU77" s="193" t="n">
        <f aca="false">IF(ISERROR(VLOOKUP($A77,'Import Peak'!$A$3:GU$99,203,FALSE())-VLOOKUP($A77,'Import Peak Change'!$A$106:GU$202,203,FALSE())),0,(VLOOKUP($A77,'Import Peak'!$A$3:GU$99,203,FALSE())-VLOOKUP($A77,'Import Peak Change'!$A$106:GU$202,203,FALSE())))</f>
        <v>0</v>
      </c>
      <c r="GV77" s="193" t="n">
        <f aca="false">IF(ISERROR(VLOOKUP($A77,'Import Peak'!$A$3:GV$99,204,FALSE())-VLOOKUP($A77,'Import Peak Change'!$A$106:GV$202,204,FALSE())),0,(VLOOKUP($A77,'Import Peak'!$A$3:GV$99,204,FALSE())-VLOOKUP($A77,'Import Peak Change'!$A$106:GV$202,204,FALSE())))</f>
        <v>0</v>
      </c>
      <c r="GW77" s="193" t="n">
        <f aca="false">IF(ISERROR(VLOOKUP($A77,'Import Peak'!$A$3:GW$99,205,FALSE())-VLOOKUP($A77,'Import Peak Change'!$A$106:GW$202,205,FALSE())),0,(VLOOKUP($A77,'Import Peak'!$A$3:GW$99,205,FALSE())-VLOOKUP($A77,'Import Peak Change'!$A$106:GW$202,205,FALSE())))</f>
        <v>0</v>
      </c>
      <c r="GX77" s="193" t="n">
        <f aca="false">IF(ISERROR(VLOOKUP($A77,'Import Peak'!$A$3:GX$99,206,FALSE())-VLOOKUP($A77,'Import Peak Change'!$A$106:GX$202,206,FALSE())),0,(VLOOKUP($A77,'Import Peak'!$A$3:GX$99,206,FALSE())-VLOOKUP($A77,'Import Peak Change'!$A$106:GX$202,206,FALSE())))</f>
        <v>0</v>
      </c>
      <c r="GY77" s="193" t="n">
        <f aca="false">IF(ISERROR(VLOOKUP($A77,'Import Peak'!$A$3:GY$99,207,FALSE())-VLOOKUP($A77,'Import Peak Change'!$A$106:GY$202,207,FALSE())),0,(VLOOKUP($A77,'Import Peak'!$A$3:GY$99,207,FALSE())-VLOOKUP($A77,'Import Peak Change'!$A$106:GY$202,207,FALSE())))</f>
        <v>0</v>
      </c>
      <c r="GZ77" s="193" t="n">
        <f aca="false">IF(ISERROR(VLOOKUP($A77,'Import Peak'!$A$3:GZ$99,208,FALSE())-VLOOKUP($A77,'Import Peak Change'!$A$106:GZ$202,208,FALSE())),0,(VLOOKUP($A77,'Import Peak'!$A$3:GZ$99,208,FALSE())-VLOOKUP($A77,'Import Peak Change'!$A$106:GZ$202,208,FALSE())))</f>
        <v>0</v>
      </c>
      <c r="HA77" s="193" t="n">
        <f aca="false">IF(ISERROR(VLOOKUP($A77,'Import Peak'!$A$3:HA$99,209,FALSE())-VLOOKUP($A77,'Import Peak Change'!$A$106:HA$202,209,FALSE())),0,(VLOOKUP($A77,'Import Peak'!$A$3:HA$99,209,FALSE())-VLOOKUP($A77,'Import Peak Change'!$A$106:HA$202,209,FALSE())))</f>
        <v>0</v>
      </c>
      <c r="HB77" s="193" t="n">
        <f aca="false">IF(ISERROR(VLOOKUP($A77,'Import Peak'!$A$3:HB$99,210,FALSE())-VLOOKUP($A77,'Import Peak Change'!$A$106:HB$202,210,FALSE())),0,(VLOOKUP($A77,'Import Peak'!$A$3:HB$99,210,FALSE())-VLOOKUP($A77,'Import Peak Change'!$A$106:HB$202,210,FALSE())))</f>
        <v>0</v>
      </c>
      <c r="HC77" s="193" t="n">
        <f aca="false">IF(ISERROR(VLOOKUP($A77,'Import Peak'!$A$3:HC$99,211,FALSE())-VLOOKUP($A77,'Import Peak Change'!$A$106:HC$202,211,FALSE())),0,(VLOOKUP($A77,'Import Peak'!$A$3:HC$99,211,FALSE())-VLOOKUP($A77,'Import Peak Change'!$A$106:HC$202,211,FALSE())))</f>
        <v>0</v>
      </c>
      <c r="HD77" s="193" t="n">
        <f aca="false">IF(ISERROR(VLOOKUP($A77,'Import Peak'!$A$3:HD$99,212,FALSE())-VLOOKUP($A77,'Import Peak Change'!$A$106:HD$202,212,FALSE())),0,(VLOOKUP($A77,'Import Peak'!$A$3:HD$99,212,FALSE())-VLOOKUP($A77,'Import Peak Change'!$A$106:HD$202,212,FALSE())))</f>
        <v>0</v>
      </c>
      <c r="HE77" s="193" t="n">
        <f aca="false">IF(ISERROR(VLOOKUP($A77,'Import Peak'!$A$3:HE$99,213,FALSE())-VLOOKUP($A77,'Import Peak Change'!$A$106:HE$202,213,FALSE())),0,(VLOOKUP($A77,'Import Peak'!$A$3:HE$99,213,FALSE())-VLOOKUP($A77,'Import Peak Change'!$A$106:HE$202,213,FALSE())))</f>
        <v>0</v>
      </c>
      <c r="HF77" s="193" t="n">
        <f aca="false">IF(ISERROR(VLOOKUP($A77,'Import Peak'!$A$3:HF$99,214,FALSE())-VLOOKUP($A77,'Import Peak Change'!$A$106:HF$202,214,FALSE())),0,(VLOOKUP($A77,'Import Peak'!$A$3:HF$99,214,FALSE())-VLOOKUP($A77,'Import Peak Change'!$A$106:HF$202,214,FALSE())))</f>
        <v>0</v>
      </c>
      <c r="HG77" s="193" t="n">
        <f aca="false">IF(ISERROR(VLOOKUP($A77,'Import Peak'!$A$3:HG$99,215,FALSE())-VLOOKUP($A77,'Import Peak Change'!$A$106:HG$202,215,FALSE())),0,(VLOOKUP($A77,'Import Peak'!$A$3:HG$99,215,FALSE())-VLOOKUP($A77,'Import Peak Change'!$A$106:HG$202,215,FALSE())))</f>
        <v>0</v>
      </c>
      <c r="HH77" s="193" t="n">
        <f aca="false">IF(ISERROR(VLOOKUP($A77,'Import Peak'!$A$3:HH$99,216,FALSE())-VLOOKUP($A77,'Import Peak Change'!$A$106:HH$202,216,FALSE())),0,(VLOOKUP($A77,'Import Peak'!$A$3:HH$99,216,FALSE())-VLOOKUP($A77,'Import Peak Change'!$A$106:HH$202,216,FALSE())))</f>
        <v>0</v>
      </c>
      <c r="HI77" s="193" t="n">
        <f aca="false">IF(ISERROR(VLOOKUP($A77,'Import Peak'!$A$3:HI$99,217,FALSE())-VLOOKUP($A77,'Import Peak Change'!$A$106:HI$202,217,FALSE())),0,(VLOOKUP($A77,'Import Peak'!$A$3:HI$99,217,FALSE())-VLOOKUP($A77,'Import Peak Change'!$A$106:HI$202,217,FALSE())))</f>
        <v>0</v>
      </c>
      <c r="HJ77" s="193" t="n">
        <f aca="false">IF(ISERROR(VLOOKUP($A77,'Import Peak'!$A$3:HJ$99,218,FALSE())-VLOOKUP($A77,'Import Peak Change'!$A$106:HJ$202,218,FALSE())),0,(VLOOKUP($A77,'Import Peak'!$A$3:HJ$99,218,FALSE())-VLOOKUP($A77,'Import Peak Change'!$A$106:HJ$202,218,FALSE())))</f>
        <v>0</v>
      </c>
      <c r="HK77" s="193" t="n">
        <f aca="false">IF(ISERROR(VLOOKUP($A77,'Import Peak'!$A$3:HK$99,219,FALSE())-VLOOKUP($A77,'Import Peak Change'!$A$106:HK$202,219,FALSE())),0,(VLOOKUP($A77,'Import Peak'!$A$3:HK$99,219,FALSE())-VLOOKUP($A77,'Import Peak Change'!$A$106:HK$202,219,FALSE())))</f>
        <v>0</v>
      </c>
      <c r="HL77" s="193" t="n">
        <f aca="false">IF(ISERROR(VLOOKUP($A77,'Import Peak'!$A$3:HL$99,220,FALSE())-VLOOKUP($A77,'Import Peak Change'!$A$106:HL$202,220,FALSE())),0,(VLOOKUP($A77,'Import Peak'!$A$3:HL$99,220,FALSE())-VLOOKUP($A77,'Import Peak Change'!$A$106:HL$202,220,FALSE())))</f>
        <v>0</v>
      </c>
      <c r="HM77" s="193" t="n">
        <f aca="false">IF(ISERROR(VLOOKUP($A77,'Import Peak'!$A$3:HM$99,221,FALSE())-VLOOKUP($A77,'Import Peak Change'!$A$106:HM$202,221,FALSE())),0,(VLOOKUP($A77,'Import Peak'!$A$3:HM$99,221,FALSE())-VLOOKUP($A77,'Import Peak Change'!$A$106:HM$202,221,FALSE())))</f>
        <v>0</v>
      </c>
      <c r="HN77" s="193" t="n">
        <f aca="false">IF(ISERROR(VLOOKUP($A77,'Import Peak'!$A$3:HN$99,222,FALSE())-VLOOKUP($A77,'Import Peak Change'!$A$106:HN$202,222,FALSE())),0,(VLOOKUP($A77,'Import Peak'!$A$3:HN$99,222,FALSE())-VLOOKUP($A77,'Import Peak Change'!$A$106:HN$202,222,FALSE())))</f>
        <v>0</v>
      </c>
      <c r="HO77" s="193" t="n">
        <f aca="false">IF(ISERROR(VLOOKUP($A77,'Import Peak'!$A$3:HO$99,223,FALSE())-VLOOKUP($A77,'Import Peak Change'!$A$106:HO$202,223,FALSE())),0,(VLOOKUP($A77,'Import Peak'!$A$3:HO$99,223,FALSE())-VLOOKUP($A77,'Import Peak Change'!$A$106:HO$202,223,FALSE())))</f>
        <v>0</v>
      </c>
      <c r="HP77" s="193" t="n">
        <f aca="false">IF(ISERROR(VLOOKUP($A77,'Import Peak'!$A$3:HP$99,224,FALSE())-VLOOKUP($A77,'Import Peak Change'!$A$106:HP$202,224,FALSE())),0,(VLOOKUP($A77,'Import Peak'!$A$3:HP$99,224,FALSE())-VLOOKUP($A77,'Import Peak Change'!$A$106:HP$202,224,FALSE())))</f>
        <v>0</v>
      </c>
      <c r="HQ77" s="193" t="n">
        <f aca="false">IF(ISERROR(VLOOKUP($A77,'Import Peak'!$A$3:HQ$99,225,FALSE())-VLOOKUP($A77,'Import Peak Change'!$A$106:HQ$202,225,FALSE())),0,(VLOOKUP($A77,'Import Peak'!$A$3:HQ$99,225,FALSE())-VLOOKUP($A77,'Import Peak Change'!$A$106:HQ$202,225,FALSE())))</f>
        <v>0</v>
      </c>
      <c r="HR77" s="193" t="n">
        <f aca="false">IF(ISERROR(VLOOKUP($A77,'Import Peak'!$A$3:HR$99,226,FALSE())-VLOOKUP($A77,'Import Peak Change'!$A$106:HR$202,226,FALSE())),0,(VLOOKUP($A77,'Import Peak'!$A$3:HR$99,226,FALSE())-VLOOKUP($A77,'Import Peak Change'!$A$106:HR$202,226,FALSE())))</f>
        <v>0</v>
      </c>
      <c r="HS77" s="193" t="n">
        <f aca="false">IF(ISERROR(VLOOKUP($A77,'Import Peak'!$A$3:HS$99,227,FALSE())-VLOOKUP($A77,'Import Peak Change'!$A$106:HS$202,227,FALSE())),0,(VLOOKUP($A77,'Import Peak'!$A$3:HS$99,227,FALSE())-VLOOKUP($A77,'Import Peak Change'!$A$106:HS$202,227,FALSE())))</f>
        <v>0</v>
      </c>
      <c r="HT77" s="193" t="n">
        <f aca="false">IF(ISERROR(VLOOKUP($A77,'Import Peak'!$A$3:HT$99,228,FALSE())-VLOOKUP($A77,'Import Peak Change'!$A$106:HT$202,228,FALSE())),0,(VLOOKUP($A77,'Import Peak'!$A$3:HT$99,228,FALSE())-VLOOKUP($A77,'Import Peak Change'!$A$106:HT$202,228,FALSE())))</f>
        <v>0</v>
      </c>
      <c r="HU77" s="193" t="n">
        <f aca="false">IF(ISERROR(VLOOKUP($A77,'Import Peak'!$A$3:HU$99,229,FALSE())-VLOOKUP($A77,'Import Peak Change'!$A$106:HU$202,229,FALSE())),0,(VLOOKUP($A77,'Import Peak'!$A$3:HU$99,229,FALSE())-VLOOKUP($A77,'Import Peak Change'!$A$106:HU$202,229,FALSE())))</f>
        <v>0</v>
      </c>
      <c r="HV77" s="193" t="n">
        <f aca="false">IF(ISERROR(VLOOKUP($A77,'Import Peak'!$A$3:HV$99,230,FALSE())-VLOOKUP($A77,'Import Peak Change'!$A$106:HV$202,230,FALSE())),0,(VLOOKUP($A77,'Import Peak'!$A$3:HV$99,230,FALSE())-VLOOKUP($A77,'Import Peak Change'!$A$106:HV$202,230,FALSE())))</f>
        <v>0</v>
      </c>
      <c r="HW77" s="193" t="n">
        <f aca="false">IF(ISERROR(VLOOKUP($A77,'Import Peak'!$A$3:HW$99,231,FALSE())-VLOOKUP($A77,'Import Peak Change'!$A$106:HW$202,231,FALSE())),0,(VLOOKUP($A77,'Import Peak'!$A$3:HW$99,231,FALSE())-VLOOKUP($A77,'Import Peak Change'!$A$106:HW$202,231,FALSE())))</f>
        <v>0</v>
      </c>
      <c r="HX77" s="193" t="n">
        <f aca="false">IF(ISERROR(VLOOKUP($A77,'Import Peak'!$A$3:HX$99,232,FALSE())-VLOOKUP($A77,'Import Peak Change'!$A$106:HX$202,232,FALSE())),0,(VLOOKUP($A77,'Import Peak'!$A$3:HX$99,232,FALSE())-VLOOKUP($A77,'Import Peak Change'!$A$106:HX$202,232,FALSE())))</f>
        <v>0</v>
      </c>
      <c r="HY77" s="193" t="n">
        <f aca="false">IF(ISERROR(VLOOKUP($A77,'Import Peak'!$A$3:HY$99,233,FALSE())-VLOOKUP($A77,'Import Peak Change'!$A$106:HY$202,233,FALSE())),0,(VLOOKUP($A77,'Import Peak'!$A$3:HY$99,233,FALSE())-VLOOKUP($A77,'Import Peak Change'!$A$106:HY$202,233,FALSE())))</f>
        <v>0</v>
      </c>
      <c r="HZ77" s="193" t="n">
        <f aca="false">IF(ISERROR(VLOOKUP($A77,'Import Peak'!$A$3:HZ$99,234,FALSE())-VLOOKUP($A77,'Import Peak Change'!$A$106:HZ$202,234,FALSE())),0,(VLOOKUP($A77,'Import Peak'!$A$3:HZ$99,234,FALSE())-VLOOKUP($A77,'Import Peak Change'!$A$106:HZ$202,234,FALSE())))</f>
        <v>0</v>
      </c>
      <c r="IA77" s="193" t="n">
        <f aca="false">IF(ISERROR(VLOOKUP($A77,'Import Peak'!$A$3:IA$99,235,FALSE())-VLOOKUP($A77,'Import Peak Change'!$A$106:IA$202,235,FALSE())),0,(VLOOKUP($A77,'Import Peak'!$A$3:IA$99,235,FALSE())-VLOOKUP($A77,'Import Peak Change'!$A$106:IA$202,235,FALSE())))</f>
        <v>0</v>
      </c>
      <c r="IB77" s="193" t="n">
        <f aca="false">IF(ISERROR(VLOOKUP($A77,'Import Peak'!$A$3:IB$99,236,FALSE())-VLOOKUP($A77,'Import Peak Change'!$A$106:IB$202,236,FALSE())),0,(VLOOKUP($A77,'Import Peak'!$A$3:IB$99,236,FALSE())-VLOOKUP($A77,'Import Peak Change'!$A$106:IB$202,236,FALSE())))</f>
        <v>0</v>
      </c>
      <c r="IC77" s="193" t="n">
        <f aca="false">IF(ISERROR(VLOOKUP($A77,'Import Peak'!$A$3:IC$99,237,FALSE())-VLOOKUP($A77,'Import Peak Change'!$A$106:IC$202,237,FALSE())),0,(VLOOKUP($A77,'Import Peak'!$A$3:IC$99,237,FALSE())-VLOOKUP($A77,'Import Peak Change'!$A$106:IC$202,237,FALSE())))</f>
        <v>0</v>
      </c>
      <c r="ID77" s="193" t="n">
        <f aca="false">IF(ISERROR(VLOOKUP($A77,'Import Peak'!$A$3:ID$99,238,FALSE())-VLOOKUP($A77,'Import Peak Change'!$A$106:ID$202,238,FALSE())),0,(VLOOKUP($A77,'Import Peak'!$A$3:ID$99,238,FALSE())-VLOOKUP($A77,'Import Peak Change'!$A$106:ID$202,238,FALSE())))</f>
        <v>0</v>
      </c>
      <c r="IE77" s="193" t="n">
        <f aca="false">IF(ISERROR(VLOOKUP($A77,'Import Peak'!$A$3:IE$99,239,FALSE())-VLOOKUP($A77,'Import Peak Change'!$A$106:IE$202,239,FALSE())),0,(VLOOKUP($A77,'Import Peak'!$A$3:IE$99,239,FALSE())-VLOOKUP($A77,'Import Peak Change'!$A$106:IE$202,239,FALSE())))</f>
        <v>0</v>
      </c>
    </row>
    <row r="78" customFormat="false" ht="12.75" hidden="false" customHeight="false" outlineLevel="0" collapsed="false">
      <c r="A78" s="201" t="str">
        <f aca="false">IF('Import Peak'!A75=0,"",'Import Peak'!A75)</f>
        <v/>
      </c>
      <c r="B78" s="193"/>
      <c r="C78" s="193"/>
      <c r="D78" s="193"/>
      <c r="E78" s="193"/>
      <c r="F78" s="193"/>
      <c r="G78" s="193" t="n">
        <f aca="false">IF(ISERROR(VLOOKUP($A78,'Import Peak'!$A$3:G$99,7,FALSE())-VLOOKUP($A78,'Import Peak Change'!$A$106:G$202,7,FALSE())),0,(VLOOKUP($A78,'Import Peak'!$A$3:G$99,7,FALSE())-VLOOKUP($A78,'Import Peak Change'!$A$106:G$202,7,FALSE())))</f>
        <v>0</v>
      </c>
      <c r="H78" s="193" t="n">
        <f aca="false">IF(ISERROR(VLOOKUP($A78,'Import Peak'!$A$3:H$99,8,FALSE())-VLOOKUP($A78,'Import Peak Change'!$A$106:H$202,8,FALSE())),0,(VLOOKUP($A78,'Import Peak'!$A$3:H$99,8,FALSE())-VLOOKUP($A78,'Import Peak Change'!$A$106:H$202,8,FALSE())))</f>
        <v>0</v>
      </c>
      <c r="I78" s="193" t="n">
        <f aca="false">IF(ISERROR(VLOOKUP($A78,'Import Peak'!$A$3:I$99,9,FALSE())-VLOOKUP($A78,'Import Peak Change'!$A$106:I$202,9,FALSE())),0,(VLOOKUP($A78,'Import Peak'!$A$3:I$99,9,FALSE())-VLOOKUP($A78,'Import Peak Change'!$A$106:I$202,9,FALSE())))</f>
        <v>0</v>
      </c>
      <c r="J78" s="193" t="n">
        <f aca="false">IF(ISERROR(VLOOKUP($A78,'Import Peak'!$A$3:J$99,10,FALSE())-VLOOKUP($A78,'Import Peak Change'!$A$106:J$202,10,FALSE())),0,(VLOOKUP($A78,'Import Peak'!$A$3:J$99,10,FALSE())-VLOOKUP($A78,'Import Peak Change'!$A$106:J$202,10,FALSE())))</f>
        <v>0</v>
      </c>
      <c r="K78" s="193" t="n">
        <f aca="false">IF(ISERROR(VLOOKUP($A78,'Import Peak'!$A$3:K$99,11,FALSE())-VLOOKUP($A78,'Import Peak Change'!$A$106:K$202,11,FALSE())),0,(VLOOKUP($A78,'Import Peak'!$A$3:K$99,11,FALSE())-VLOOKUP($A78,'Import Peak Change'!$A$106:K$202,11,FALSE())))</f>
        <v>0</v>
      </c>
      <c r="L78" s="193" t="n">
        <f aca="false">IF(ISERROR(VLOOKUP($A78,'Import Peak'!$A$3:L$99,12,FALSE())-VLOOKUP($A78,'Import Peak Change'!$A$106:L$202,12,FALSE())),0,(VLOOKUP($A78,'Import Peak'!$A$3:L$99,12,FALSE())-VLOOKUP($A78,'Import Peak Change'!$A$106:L$202,12,FALSE())))</f>
        <v>0</v>
      </c>
      <c r="M78" s="193" t="n">
        <f aca="false">IF(ISERROR(VLOOKUP($A78,'Import Peak'!$A$3:M$99,13,FALSE())-VLOOKUP($A78,'Import Peak Change'!$A$106:M$202,13,FALSE())),0,(VLOOKUP($A78,'Import Peak'!$A$3:M$99,13,FALSE())-VLOOKUP($A78,'Import Peak Change'!$A$106:M$202,13,FALSE())))</f>
        <v>0</v>
      </c>
      <c r="N78" s="193" t="n">
        <f aca="false">IF(ISERROR(VLOOKUP($A78,'Import Peak'!$A$3:N$99,14,FALSE())-VLOOKUP($A78,'Import Peak Change'!$A$106:N$202,14,FALSE())),0,(VLOOKUP($A78,'Import Peak'!$A$3:N$99,14,FALSE())-VLOOKUP($A78,'Import Peak Change'!$A$106:N$202,14,FALSE())))</f>
        <v>0</v>
      </c>
      <c r="O78" s="193" t="n">
        <f aca="false">IF(ISERROR(VLOOKUP($A78,'Import Peak'!$A$3:O$99,15,FALSE())-VLOOKUP($A78,'Import Peak Change'!$A$106:O$202,15,FALSE())),0,(VLOOKUP($A78,'Import Peak'!$A$3:O$99,15,FALSE())-VLOOKUP($A78,'Import Peak Change'!$A$106:O$202,15,FALSE())))</f>
        <v>0</v>
      </c>
      <c r="P78" s="193" t="n">
        <f aca="false">IF(ISERROR(VLOOKUP($A78,'Import Peak'!$A$3:P$99,16,FALSE())-VLOOKUP($A78,'Import Peak Change'!$A$106:P$202,16,FALSE())),0,(VLOOKUP($A78,'Import Peak'!$A$3:P$99,16,FALSE())-VLOOKUP($A78,'Import Peak Change'!$A$106:P$202,16,FALSE())))</f>
        <v>0</v>
      </c>
      <c r="Q78" s="193" t="n">
        <f aca="false">IF(ISERROR(VLOOKUP($A78,'Import Peak'!$A$3:Q$99,17,FALSE())-VLOOKUP($A78,'Import Peak Change'!$A$106:Q$202,17,FALSE())),0,(VLOOKUP($A78,'Import Peak'!$A$3:Q$99,17,FALSE())-VLOOKUP($A78,'Import Peak Change'!$A$106:Q$202,17,FALSE())))</f>
        <v>0</v>
      </c>
      <c r="R78" s="193" t="n">
        <f aca="false">IF(ISERROR(VLOOKUP($A78,'Import Peak'!$A$3:R$99,18,FALSE())-VLOOKUP($A78,'Import Peak Change'!$A$106:R$202,18,FALSE())),0,(VLOOKUP($A78,'Import Peak'!$A$3:R$99,18,FALSE())-VLOOKUP($A78,'Import Peak Change'!$A$106:R$202,18,FALSE())))</f>
        <v>0</v>
      </c>
      <c r="S78" s="193" t="n">
        <f aca="false">IF(ISERROR(VLOOKUP($A78,'Import Peak'!$A$3:S$99,19,FALSE())-VLOOKUP($A78,'Import Peak Change'!$A$106:S$202,19,FALSE())),0,(VLOOKUP($A78,'Import Peak'!$A$3:S$99,19,FALSE())-VLOOKUP($A78,'Import Peak Change'!$A$106:S$202,19,FALSE())))</f>
        <v>0</v>
      </c>
      <c r="T78" s="193" t="n">
        <f aca="false">IF(ISERROR(VLOOKUP($A78,'Import Peak'!$A$3:T$99,20,FALSE())-VLOOKUP($A78,'Import Peak Change'!$A$106:T$202,20,FALSE())),0,(VLOOKUP($A78,'Import Peak'!$A$3:T$99,20,FALSE())-VLOOKUP($A78,'Import Peak Change'!$A$106:T$202,20,FALSE())))</f>
        <v>0</v>
      </c>
      <c r="U78" s="193" t="n">
        <f aca="false">IF(ISERROR(VLOOKUP($A78,'Import Peak'!$A$3:U$99,21,FALSE())-VLOOKUP($A78,'Import Peak Change'!$A$106:U$202,21,FALSE())),0,(VLOOKUP($A78,'Import Peak'!$A$3:U$99,21,FALSE())-VLOOKUP($A78,'Import Peak Change'!$A$106:U$202,21,FALSE())))</f>
        <v>0</v>
      </c>
      <c r="V78" s="193" t="n">
        <f aca="false">IF(ISERROR(VLOOKUP($A78,'Import Peak'!$A$3:V$99,22,FALSE())-VLOOKUP($A78,'Import Peak Change'!$A$106:V$202,22,FALSE())),0,(VLOOKUP($A78,'Import Peak'!$A$3:V$99,22,FALSE())-VLOOKUP($A78,'Import Peak Change'!$A$106:V$202,22,FALSE())))</f>
        <v>0</v>
      </c>
      <c r="W78" s="193" t="n">
        <f aca="false">IF(ISERROR(VLOOKUP($A78,'Import Peak'!$A$3:W$99,23,FALSE())-VLOOKUP($A78,'Import Peak Change'!$A$106:W$202,23,FALSE())),0,(VLOOKUP($A78,'Import Peak'!$A$3:W$99,23,FALSE())-VLOOKUP($A78,'Import Peak Change'!$A$106:W$202,23,FALSE())))</f>
        <v>0</v>
      </c>
      <c r="X78" s="193" t="n">
        <f aca="false">IF(ISERROR(VLOOKUP($A78,'Import Peak'!$A$3:X$99,24,FALSE())-VLOOKUP($A78,'Import Peak Change'!$A$106:X$202,24,FALSE())),0,(VLOOKUP($A78,'Import Peak'!$A$3:X$99,24,FALSE())-VLOOKUP($A78,'Import Peak Change'!$A$106:X$202,24,FALSE())))</f>
        <v>0</v>
      </c>
      <c r="Y78" s="193" t="n">
        <f aca="false">IF(ISERROR(VLOOKUP($A78,'Import Peak'!$A$3:Y$99,25,FALSE())-VLOOKUP($A78,'Import Peak Change'!$A$106:Y$202,25,FALSE())),0,(VLOOKUP($A78,'Import Peak'!$A$3:Y$99,25,FALSE())-VLOOKUP($A78,'Import Peak Change'!$A$106:Y$202,25,FALSE())))</f>
        <v>0</v>
      </c>
      <c r="Z78" s="193" t="n">
        <f aca="false">IF(ISERROR(VLOOKUP($A78,'Import Peak'!$A$3:Z$99,26,FALSE())-VLOOKUP($A78,'Import Peak Change'!$A$106:Z$202,26,FALSE())),0,(VLOOKUP($A78,'Import Peak'!$A$3:Z$99,26,FALSE())-VLOOKUP($A78,'Import Peak Change'!$A$106:Z$202,26,FALSE())))</f>
        <v>0</v>
      </c>
      <c r="AA78" s="193" t="n">
        <f aca="false">IF(ISERROR(VLOOKUP($A78,'Import Peak'!$A$3:AA$99,27,FALSE())-VLOOKUP($A78,'Import Peak Change'!$A$106:AA$202,27,FALSE())),0,(VLOOKUP($A78,'Import Peak'!$A$3:AA$99,27,FALSE())-VLOOKUP($A78,'Import Peak Change'!$A$106:AA$202,27,FALSE())))</f>
        <v>0</v>
      </c>
      <c r="AB78" s="193" t="n">
        <f aca="false">IF(ISERROR(VLOOKUP($A78,'Import Peak'!$A$3:AB$99,28,FALSE())-VLOOKUP($A78,'Import Peak Change'!$A$106:AB$202,28,FALSE())),0,(VLOOKUP($A78,'Import Peak'!$A$3:AB$99,28,FALSE())-VLOOKUP($A78,'Import Peak Change'!$A$106:AB$202,28,FALSE())))</f>
        <v>0</v>
      </c>
      <c r="AC78" s="193" t="n">
        <f aca="false">IF(ISERROR(VLOOKUP($A78,'Import Peak'!$A$3:AC$99,29,FALSE())-VLOOKUP($A78,'Import Peak Change'!$A$106:AC$202,29,FALSE())),0,(VLOOKUP($A78,'Import Peak'!$A$3:AC$99,29,FALSE())-VLOOKUP($A78,'Import Peak Change'!$A$106:AC$202,29,FALSE())))</f>
        <v>0</v>
      </c>
      <c r="AD78" s="193" t="n">
        <f aca="false">IF(ISERROR(VLOOKUP($A78,'Import Peak'!$A$3:AD$99,30,FALSE())-VLOOKUP($A78,'Import Peak Change'!$A$106:AD$202,30,FALSE())),0,(VLOOKUP($A78,'Import Peak'!$A$3:AD$99,30,FALSE())-VLOOKUP($A78,'Import Peak Change'!$A$106:AD$202,30,FALSE())))</f>
        <v>0</v>
      </c>
      <c r="AE78" s="193" t="n">
        <f aca="false">IF(ISERROR(VLOOKUP($A78,'Import Peak'!$A$3:AE$99,31,FALSE())-VLOOKUP($A78,'Import Peak Change'!$A$106:AE$202,31,FALSE())),0,(VLOOKUP($A78,'Import Peak'!$A$3:AE$99,31,FALSE())-VLOOKUP($A78,'Import Peak Change'!$A$106:AE$202,31,FALSE())))</f>
        <v>0</v>
      </c>
      <c r="AF78" s="193" t="n">
        <f aca="false">IF(ISERROR(VLOOKUP($A78,'Import Peak'!$A$3:AF$99,32,FALSE())-VLOOKUP($A78,'Import Peak Change'!$A$106:AF$202,32,FALSE())),0,(VLOOKUP($A78,'Import Peak'!$A$3:AF$99,32,FALSE())-VLOOKUP($A78,'Import Peak Change'!$A$106:AF$202,32,FALSE())))</f>
        <v>0</v>
      </c>
      <c r="AG78" s="193" t="n">
        <f aca="false">IF(ISERROR(VLOOKUP($A78,'Import Peak'!$A$3:AG$99,33,FALSE())-VLOOKUP($A78,'Import Peak Change'!$A$106:AG$202,33,FALSE())),0,(VLOOKUP($A78,'Import Peak'!$A$3:AG$99,33,FALSE())-VLOOKUP($A78,'Import Peak Change'!$A$106:AG$202,33,FALSE())))</f>
        <v>0</v>
      </c>
      <c r="AH78" s="193" t="n">
        <f aca="false">IF(ISERROR(VLOOKUP($A78,'Import Peak'!$A$3:AH$99,34,FALSE())-VLOOKUP($A78,'Import Peak Change'!$A$106:AH$202,34,FALSE())),0,(VLOOKUP($A78,'Import Peak'!$A$3:AH$99,34,FALSE())-VLOOKUP($A78,'Import Peak Change'!$A$106:AH$202,34,FALSE())))</f>
        <v>0</v>
      </c>
      <c r="AI78" s="193" t="n">
        <f aca="false">IF(ISERROR(VLOOKUP($A78,'Import Peak'!$A$3:AI$99,35,FALSE())-VLOOKUP($A78,'Import Peak Change'!$A$106:AI$202,35,FALSE())),0,(VLOOKUP($A78,'Import Peak'!$A$3:AI$99,35,FALSE())-VLOOKUP($A78,'Import Peak Change'!$A$106:AI$202,35,FALSE())))</f>
        <v>0</v>
      </c>
      <c r="AJ78" s="193" t="n">
        <f aca="false">IF(ISERROR(VLOOKUP($A78,'Import Peak'!$A$3:AJ$99,36,FALSE())-VLOOKUP($A78,'Import Peak Change'!$A$106:AJ$202,36,FALSE())),0,(VLOOKUP($A78,'Import Peak'!$A$3:AJ$99,36,FALSE())-VLOOKUP($A78,'Import Peak Change'!$A$106:AJ$202,36,FALSE())))</f>
        <v>0</v>
      </c>
      <c r="AK78" s="193" t="n">
        <f aca="false">IF(ISERROR(VLOOKUP($A78,'Import Peak'!$A$3:AK$99,37,FALSE())-VLOOKUP($A78,'Import Peak Change'!$A$106:AK$202,37,FALSE())),0,(VLOOKUP($A78,'Import Peak'!$A$3:AK$99,37,FALSE())-VLOOKUP($A78,'Import Peak Change'!$A$106:AK$202,37,FALSE())))</f>
        <v>0</v>
      </c>
      <c r="AL78" s="193" t="n">
        <f aca="false">IF(ISERROR(VLOOKUP($A78,'Import Peak'!$A$3:AL$99,38,FALSE())-VLOOKUP($A78,'Import Peak Change'!$A$106:AL$202,38,FALSE())),0,(VLOOKUP($A78,'Import Peak'!$A$3:AL$99,38,FALSE())-VLOOKUP($A78,'Import Peak Change'!$A$106:AL$202,38,FALSE())))</f>
        <v>0</v>
      </c>
      <c r="AM78" s="193" t="n">
        <f aca="false">IF(ISERROR(VLOOKUP($A78,'Import Peak'!$A$3:AM$99,39,FALSE())-VLOOKUP($A78,'Import Peak Change'!$A$106:AM$202,39,FALSE())),0,(VLOOKUP($A78,'Import Peak'!$A$3:AM$99,39,FALSE())-VLOOKUP($A78,'Import Peak Change'!$A$106:AM$202,39,FALSE())))</f>
        <v>0</v>
      </c>
      <c r="AN78" s="193" t="n">
        <f aca="false">IF(ISERROR(VLOOKUP($A78,'Import Peak'!$A$3:AN$99,40,FALSE())-VLOOKUP($A78,'Import Peak Change'!$A$106:AN$202,40,FALSE())),0,(VLOOKUP($A78,'Import Peak'!$A$3:AN$99,40,FALSE())-VLOOKUP($A78,'Import Peak Change'!$A$106:AN$202,40,FALSE())))</f>
        <v>0</v>
      </c>
      <c r="AO78" s="193" t="n">
        <f aca="false">IF(ISERROR(VLOOKUP($A78,'Import Peak'!$A$3:AO$99,41,FALSE())-VLOOKUP($A78,'Import Peak Change'!$A$106:AO$202,41,FALSE())),0,(VLOOKUP($A78,'Import Peak'!$A$3:AO$99,41,FALSE())-VLOOKUP($A78,'Import Peak Change'!$A$106:AO$202,41,FALSE())))</f>
        <v>0</v>
      </c>
      <c r="AP78" s="193" t="n">
        <f aca="false">IF(ISERROR(VLOOKUP($A78,'Import Peak'!$A$3:AP$99,42,FALSE())-VLOOKUP($A78,'Import Peak Change'!$A$106:AP$202,42,FALSE())),0,(VLOOKUP($A78,'Import Peak'!$A$3:AP$99,42,FALSE())-VLOOKUP($A78,'Import Peak Change'!$A$106:AP$202,42,FALSE())))</f>
        <v>0</v>
      </c>
      <c r="AQ78" s="193" t="n">
        <f aca="false">IF(ISERROR(VLOOKUP($A78,'Import Peak'!$A$3:AQ$99,43,FALSE())-VLOOKUP($A78,'Import Peak Change'!$A$106:AQ$202,43,FALSE())),0,(VLOOKUP($A78,'Import Peak'!$A$3:AQ$99,43,FALSE())-VLOOKUP($A78,'Import Peak Change'!$A$106:AQ$202,43,FALSE())))</f>
        <v>0</v>
      </c>
      <c r="AR78" s="193" t="n">
        <f aca="false">IF(ISERROR(VLOOKUP($A78,'Import Peak'!$A$3:AR$99,44,FALSE())-VLOOKUP($A78,'Import Peak Change'!$A$106:AR$202,44,FALSE())),0,(VLOOKUP($A78,'Import Peak'!$A$3:AR$99,44,FALSE())-VLOOKUP($A78,'Import Peak Change'!$A$106:AR$202,44,FALSE())))</f>
        <v>0</v>
      </c>
      <c r="AS78" s="193" t="n">
        <f aca="false">IF(ISERROR(VLOOKUP($A78,'Import Peak'!$A$3:AS$99,45,FALSE())-VLOOKUP($A78,'Import Peak Change'!$A$106:AS$202,45,FALSE())),0,(VLOOKUP($A78,'Import Peak'!$A$3:AS$99,45,FALSE())-VLOOKUP($A78,'Import Peak Change'!$A$106:AS$202,45,FALSE())))</f>
        <v>0</v>
      </c>
      <c r="AT78" s="193" t="n">
        <f aca="false">IF(ISERROR(VLOOKUP($A78,'Import Peak'!$A$3:AT$99,46,FALSE())-VLOOKUP($A78,'Import Peak Change'!$A$106:AT$202,46,FALSE())),0,(VLOOKUP($A78,'Import Peak'!$A$3:AT$99,46,FALSE())-VLOOKUP($A78,'Import Peak Change'!$A$106:AT$202,46,FALSE())))</f>
        <v>0</v>
      </c>
      <c r="AU78" s="193" t="n">
        <f aca="false">IF(ISERROR(VLOOKUP($A78,'Import Peak'!$A$3:AU$99,47,FALSE())-VLOOKUP($A78,'Import Peak Change'!$A$106:AU$202,47,FALSE())),0,(VLOOKUP($A78,'Import Peak'!$A$3:AU$99,47,FALSE())-VLOOKUP($A78,'Import Peak Change'!$A$106:AU$202,47,FALSE())))</f>
        <v>0</v>
      </c>
      <c r="AV78" s="193" t="n">
        <f aca="false">IF(ISERROR(VLOOKUP($A78,'Import Peak'!$A$3:AV$99,48,FALSE())-VLOOKUP($A78,'Import Peak Change'!$A$106:AV$202,48,FALSE())),0,(VLOOKUP($A78,'Import Peak'!$A$3:AV$99,48,FALSE())-VLOOKUP($A78,'Import Peak Change'!$A$106:AV$202,48,FALSE())))</f>
        <v>0</v>
      </c>
      <c r="AW78" s="193" t="n">
        <f aca="false">IF(ISERROR(VLOOKUP($A78,'Import Peak'!$A$3:AW$99,49,FALSE())-VLOOKUP($A78,'Import Peak Change'!$A$106:AW$202,49,FALSE())),0,(VLOOKUP($A78,'Import Peak'!$A$3:AW$99,49,FALSE())-VLOOKUP($A78,'Import Peak Change'!$A$106:AW$202,49,FALSE())))</f>
        <v>0</v>
      </c>
      <c r="AX78" s="193" t="n">
        <f aca="false">IF(ISERROR(VLOOKUP($A78,'Import Peak'!$A$3:AX$99,50,FALSE())-VLOOKUP($A78,'Import Peak Change'!$A$106:AX$202,50,FALSE())),0,(VLOOKUP($A78,'Import Peak'!$A$3:AX$99,50,FALSE())-VLOOKUP($A78,'Import Peak Change'!$A$106:AX$202,50,FALSE())))</f>
        <v>0</v>
      </c>
      <c r="AY78" s="193" t="n">
        <f aca="false">IF(ISERROR(VLOOKUP($A78,'Import Peak'!$A$3:AY$99,51,FALSE())-VLOOKUP($A78,'Import Peak Change'!$A$106:AY$202,51,FALSE())),0,(VLOOKUP($A78,'Import Peak'!$A$3:AY$99,51,FALSE())-VLOOKUP($A78,'Import Peak Change'!$A$106:AY$202,51,FALSE())))</f>
        <v>0</v>
      </c>
      <c r="AZ78" s="193" t="n">
        <f aca="false">IF(ISERROR(VLOOKUP($A78,'Import Peak'!$A$3:AZ$99,52,FALSE())-VLOOKUP($A78,'Import Peak Change'!$A$106:AZ$202,52,FALSE())),0,(VLOOKUP($A78,'Import Peak'!$A$3:AZ$99,52,FALSE())-VLOOKUP($A78,'Import Peak Change'!$A$106:AZ$202,52,FALSE())))</f>
        <v>0</v>
      </c>
      <c r="BA78" s="193" t="n">
        <f aca="false">IF(ISERROR(VLOOKUP($A78,'Import Peak'!$A$3:BA$99,53,FALSE())-VLOOKUP($A78,'Import Peak Change'!$A$106:BA$202,53,FALSE())),0,(VLOOKUP($A78,'Import Peak'!$A$3:BA$99,53,FALSE())-VLOOKUP($A78,'Import Peak Change'!$A$106:BA$202,53,FALSE())))</f>
        <v>0</v>
      </c>
      <c r="BB78" s="193" t="n">
        <f aca="false">IF(ISERROR(VLOOKUP($A78,'Import Peak'!$A$3:BB$99,54,FALSE())-VLOOKUP($A78,'Import Peak Change'!$A$106:BB$202,54,FALSE())),0,(VLOOKUP($A78,'Import Peak'!$A$3:BB$99,54,FALSE())-VLOOKUP($A78,'Import Peak Change'!$A$106:BB$202,54,FALSE())))</f>
        <v>0</v>
      </c>
      <c r="BC78" s="193" t="n">
        <f aca="false">IF(ISERROR(VLOOKUP($A78,'Import Peak'!$A$3:BC$99,55,FALSE())-VLOOKUP($A78,'Import Peak Change'!$A$106:BC$202,55,FALSE())),0,(VLOOKUP($A78,'Import Peak'!$A$3:BC$99,55,FALSE())-VLOOKUP($A78,'Import Peak Change'!$A$106:BC$202,55,FALSE())))</f>
        <v>0</v>
      </c>
      <c r="BD78" s="193" t="n">
        <f aca="false">IF(ISERROR(VLOOKUP($A78,'Import Peak'!$A$3:BD$99,56,FALSE())-VLOOKUP($A78,'Import Peak Change'!$A$106:BD$202,56,FALSE())),0,(VLOOKUP($A78,'Import Peak'!$A$3:BD$99,56,FALSE())-VLOOKUP($A78,'Import Peak Change'!$A$106:BD$202,56,FALSE())))</f>
        <v>0</v>
      </c>
      <c r="BE78" s="193" t="n">
        <f aca="false">IF(ISERROR(VLOOKUP($A78,'Import Peak'!$A$3:BE$99,57,FALSE())-VLOOKUP($A78,'Import Peak Change'!$A$106:BE$202,57,FALSE())),0,(VLOOKUP($A78,'Import Peak'!$A$3:BE$99,57,FALSE())-VLOOKUP($A78,'Import Peak Change'!$A$106:BE$202,57,FALSE())))</f>
        <v>0</v>
      </c>
      <c r="BF78" s="193" t="n">
        <f aca="false">IF(ISERROR(VLOOKUP($A78,'Import Peak'!$A$3:BF$99,58,FALSE())-VLOOKUP($A78,'Import Peak Change'!$A$106:BF$202,58,FALSE())),0,(VLOOKUP($A78,'Import Peak'!$A$3:BF$99,58,FALSE())-VLOOKUP($A78,'Import Peak Change'!$A$106:BF$202,58,FALSE())))</f>
        <v>0</v>
      </c>
      <c r="BG78" s="193" t="n">
        <f aca="false">IF(ISERROR(VLOOKUP($A78,'Import Peak'!$A$3:BG$99,59,FALSE())-VLOOKUP($A78,'Import Peak Change'!$A$106:BG$202,59,FALSE())),0,(VLOOKUP($A78,'Import Peak'!$A$3:BG$99,59,FALSE())-VLOOKUP($A78,'Import Peak Change'!$A$106:BG$202,59,FALSE())))</f>
        <v>0</v>
      </c>
      <c r="BH78" s="193" t="n">
        <f aca="false">IF(ISERROR(VLOOKUP($A78,'Import Peak'!$A$3:BH$99,60,FALSE())-VLOOKUP($A78,'Import Peak Change'!$A$106:BH$202,60,FALSE())),0,(VLOOKUP($A78,'Import Peak'!$A$3:BH$99,60,FALSE())-VLOOKUP($A78,'Import Peak Change'!$A$106:BH$202,60,FALSE())))</f>
        <v>0</v>
      </c>
      <c r="BI78" s="193" t="n">
        <f aca="false">IF(ISERROR(VLOOKUP($A78,'Import Peak'!$A$3:BI$99,61,FALSE())-VLOOKUP($A78,'Import Peak Change'!$A$106:BI$202,61,FALSE())),0,(VLOOKUP($A78,'Import Peak'!$A$3:BI$99,61,FALSE())-VLOOKUP($A78,'Import Peak Change'!$A$106:BI$202,61,FALSE())))</f>
        <v>0</v>
      </c>
      <c r="BJ78" s="193" t="n">
        <f aca="false">IF(ISERROR(VLOOKUP($A78,'Import Peak'!$A$3:BJ$99,62,FALSE())-VLOOKUP($A78,'Import Peak Change'!$A$106:BJ$202,62,FALSE())),0,(VLOOKUP($A78,'Import Peak'!$A$3:BJ$99,62,FALSE())-VLOOKUP($A78,'Import Peak Change'!$A$106:BJ$202,62,FALSE())))</f>
        <v>0</v>
      </c>
      <c r="BK78" s="193" t="n">
        <f aca="false">IF(ISERROR(VLOOKUP($A78,'Import Peak'!$A$3:BK$99,63,FALSE())-VLOOKUP($A78,'Import Peak Change'!$A$106:BK$202,63,FALSE())),0,(VLOOKUP($A78,'Import Peak'!$A$3:BK$99,63,FALSE())-VLOOKUP($A78,'Import Peak Change'!$A$106:BK$202,63,FALSE())))</f>
        <v>0</v>
      </c>
      <c r="BL78" s="193" t="n">
        <f aca="false">IF(ISERROR(VLOOKUP($A78,'Import Peak'!$A$3:BL$99,64,FALSE())-VLOOKUP($A78,'Import Peak Change'!$A$106:BL$202,64,FALSE())),0,(VLOOKUP($A78,'Import Peak'!$A$3:BL$99,64,FALSE())-VLOOKUP($A78,'Import Peak Change'!$A$106:BL$202,64,FALSE())))</f>
        <v>0</v>
      </c>
      <c r="BM78" s="193" t="n">
        <f aca="false">IF(ISERROR(VLOOKUP($A78,'Import Peak'!$A$3:BM$99,65,FALSE())-VLOOKUP($A78,'Import Peak Change'!$A$106:BM$202,65,FALSE())),0,(VLOOKUP($A78,'Import Peak'!$A$3:BM$99,65,FALSE())-VLOOKUP($A78,'Import Peak Change'!$A$106:BM$202,65,FALSE())))</f>
        <v>0</v>
      </c>
      <c r="BN78" s="193" t="n">
        <f aca="false">IF(ISERROR(VLOOKUP($A78,'Import Peak'!$A$3:BN$99,66,FALSE())-VLOOKUP($A78,'Import Peak Change'!$A$106:BN$202,66,FALSE())),0,(VLOOKUP($A78,'Import Peak'!$A$3:BN$99,66,FALSE())-VLOOKUP($A78,'Import Peak Change'!$A$106:BN$202,66,FALSE())))</f>
        <v>0</v>
      </c>
      <c r="BO78" s="193" t="n">
        <f aca="false">IF(ISERROR(VLOOKUP($A78,'Import Peak'!$A$3:BO$99,67,FALSE())-VLOOKUP($A78,'Import Peak Change'!$A$106:BO$202,67,FALSE())),0,(VLOOKUP($A78,'Import Peak'!$A$3:BO$99,67,FALSE())-VLOOKUP($A78,'Import Peak Change'!$A$106:BO$202,67,FALSE())))</f>
        <v>0</v>
      </c>
      <c r="BP78" s="193" t="n">
        <f aca="false">IF(ISERROR(VLOOKUP($A78,'Import Peak'!$A$3:BP$99,68,FALSE())-VLOOKUP($A78,'Import Peak Change'!$A$106:BP$202,68,FALSE())),0,(VLOOKUP($A78,'Import Peak'!$A$3:BP$99,68,FALSE())-VLOOKUP($A78,'Import Peak Change'!$A$106:BP$202,68,FALSE())))</f>
        <v>0</v>
      </c>
      <c r="BQ78" s="193" t="n">
        <f aca="false">IF(ISERROR(VLOOKUP($A78,'Import Peak'!$A$3:BQ$99,69,FALSE())-VLOOKUP($A78,'Import Peak Change'!$A$106:BQ$202,69,FALSE())),0,(VLOOKUP($A78,'Import Peak'!$A$3:BQ$99,69,FALSE())-VLOOKUP($A78,'Import Peak Change'!$A$106:BQ$202,69,FALSE())))</f>
        <v>0</v>
      </c>
      <c r="BR78" s="193" t="n">
        <f aca="false">IF(ISERROR(VLOOKUP($A78,'Import Peak'!$A$3:BR$99,70,FALSE())-VLOOKUP($A78,'Import Peak Change'!$A$106:BR$202,70,FALSE())),0,(VLOOKUP($A78,'Import Peak'!$A$3:BR$99,70,FALSE())-VLOOKUP($A78,'Import Peak Change'!$A$106:BR$202,70,FALSE())))</f>
        <v>0</v>
      </c>
      <c r="BS78" s="193" t="n">
        <f aca="false">IF(ISERROR(VLOOKUP($A78,'Import Peak'!$A$3:BS$99,71,FALSE())-VLOOKUP($A78,'Import Peak Change'!$A$106:BS$202,71,FALSE())),0,(VLOOKUP($A78,'Import Peak'!$A$3:BS$99,71,FALSE())-VLOOKUP($A78,'Import Peak Change'!$A$106:BS$202,71,FALSE())))</f>
        <v>0</v>
      </c>
      <c r="BT78" s="193" t="n">
        <f aca="false">IF(ISERROR(VLOOKUP($A78,'Import Peak'!$A$3:BT$99,72,FALSE())-VLOOKUP($A78,'Import Peak Change'!$A$106:BT$202,72,FALSE())),0,(VLOOKUP($A78,'Import Peak'!$A$3:BT$99,72,FALSE())-VLOOKUP($A78,'Import Peak Change'!$A$106:BT$202,72,FALSE())))</f>
        <v>0</v>
      </c>
      <c r="BU78" s="193" t="n">
        <f aca="false">IF(ISERROR(VLOOKUP($A78,'Import Peak'!$A$3:BU$99,73,FALSE())-VLOOKUP($A78,'Import Peak Change'!$A$106:BU$202,73,FALSE())),0,(VLOOKUP($A78,'Import Peak'!$A$3:BU$99,73,FALSE())-VLOOKUP($A78,'Import Peak Change'!$A$106:BU$202,73,FALSE())))</f>
        <v>0</v>
      </c>
      <c r="BV78" s="193" t="n">
        <f aca="false">IF(ISERROR(VLOOKUP($A78,'Import Peak'!$A$3:BV$99,74,FALSE())-VLOOKUP($A78,'Import Peak Change'!$A$106:BV$202,74,FALSE())),0,(VLOOKUP($A78,'Import Peak'!$A$3:BV$99,74,FALSE())-VLOOKUP($A78,'Import Peak Change'!$A$106:BV$202,74,FALSE())))</f>
        <v>0</v>
      </c>
      <c r="BW78" s="193" t="n">
        <f aca="false">IF(ISERROR(VLOOKUP($A78,'Import Peak'!$A$3:BW$99,75,FALSE())-VLOOKUP($A78,'Import Peak Change'!$A$106:BW$202,75,FALSE())),0,(VLOOKUP($A78,'Import Peak'!$A$3:BW$99,75,FALSE())-VLOOKUP($A78,'Import Peak Change'!$A$106:BW$202,75,FALSE())))</f>
        <v>0</v>
      </c>
      <c r="BX78" s="193" t="n">
        <f aca="false">IF(ISERROR(VLOOKUP($A78,'Import Peak'!$A$3:BX$99,76,FALSE())-VLOOKUP($A78,'Import Peak Change'!$A$106:BX$202,76,FALSE())),0,(VLOOKUP($A78,'Import Peak'!$A$3:BX$99,76,FALSE())-VLOOKUP($A78,'Import Peak Change'!$A$106:BX$202,76,FALSE())))</f>
        <v>0</v>
      </c>
      <c r="BY78" s="193" t="n">
        <f aca="false">IF(ISERROR(VLOOKUP($A78,'Import Peak'!$A$3:BY$99,77,FALSE())-VLOOKUP($A78,'Import Peak Change'!$A$106:BY$202,77,FALSE())),0,(VLOOKUP($A78,'Import Peak'!$A$3:BY$99,77,FALSE())-VLOOKUP($A78,'Import Peak Change'!$A$106:BY$202,77,FALSE())))</f>
        <v>0</v>
      </c>
      <c r="BZ78" s="193" t="n">
        <f aca="false">IF(ISERROR(VLOOKUP($A78,'Import Peak'!$A$3:BZ$99,78,FALSE())-VLOOKUP($A78,'Import Peak Change'!$A$106:BZ$202,78,FALSE())),0,(VLOOKUP($A78,'Import Peak'!$A$3:BZ$99,78,FALSE())-VLOOKUP($A78,'Import Peak Change'!$A$106:BZ$202,78,FALSE())))</f>
        <v>0</v>
      </c>
      <c r="CA78" s="193" t="n">
        <f aca="false">IF(ISERROR(VLOOKUP($A78,'Import Peak'!$A$3:CA$99,79,FALSE())-VLOOKUP($A78,'Import Peak Change'!$A$106:CA$202,79,FALSE())),0,(VLOOKUP($A78,'Import Peak'!$A$3:CA$99,79,FALSE())-VLOOKUP($A78,'Import Peak Change'!$A$106:CA$202,79,FALSE())))</f>
        <v>0</v>
      </c>
      <c r="CB78" s="193" t="n">
        <f aca="false">IF(ISERROR(VLOOKUP($A78,'Import Peak'!$A$3:CB$99,80,FALSE())-VLOOKUP($A78,'Import Peak Change'!$A$106:CB$202,80,FALSE())),0,(VLOOKUP($A78,'Import Peak'!$A$3:CB$99,80,FALSE())-VLOOKUP($A78,'Import Peak Change'!$A$106:CB$202,80,FALSE())))</f>
        <v>0</v>
      </c>
      <c r="CC78" s="193" t="n">
        <f aca="false">IF(ISERROR(VLOOKUP($A78,'Import Peak'!$A$3:CC$99,81,FALSE())-VLOOKUP($A78,'Import Peak Change'!$A$106:CC$202,81,FALSE())),0,(VLOOKUP($A78,'Import Peak'!$A$3:CC$99,81,FALSE())-VLOOKUP($A78,'Import Peak Change'!$A$106:CC$202,81,FALSE())))</f>
        <v>0</v>
      </c>
      <c r="CD78" s="193" t="n">
        <f aca="false">IF(ISERROR(VLOOKUP($A78,'Import Peak'!$A$3:CD$99,82,FALSE())-VLOOKUP($A78,'Import Peak Change'!$A$106:CD$202,82,FALSE())),0,(VLOOKUP($A78,'Import Peak'!$A$3:CD$99,82,FALSE())-VLOOKUP($A78,'Import Peak Change'!$A$106:CD$202,82,FALSE())))</f>
        <v>0</v>
      </c>
      <c r="CE78" s="193" t="n">
        <f aca="false">IF(ISERROR(VLOOKUP($A78,'Import Peak'!$A$3:CE$99,83,FALSE())-VLOOKUP($A78,'Import Peak Change'!$A$106:CE$202,83,FALSE())),0,(VLOOKUP($A78,'Import Peak'!$A$3:CE$99,83,FALSE())-VLOOKUP($A78,'Import Peak Change'!$A$106:CE$202,83,FALSE())))</f>
        <v>0</v>
      </c>
      <c r="CF78" s="193" t="n">
        <f aca="false">IF(ISERROR(VLOOKUP($A78,'Import Peak'!$A$3:CF$99,84,FALSE())-VLOOKUP($A78,'Import Peak Change'!$A$106:CF$202,84,FALSE())),0,(VLOOKUP($A78,'Import Peak'!$A$3:CF$99,84,FALSE())-VLOOKUP($A78,'Import Peak Change'!$A$106:CF$202,84,FALSE())))</f>
        <v>0</v>
      </c>
      <c r="CG78" s="193" t="n">
        <f aca="false">IF(ISERROR(VLOOKUP($A78,'Import Peak'!$A$3:CG$99,85,FALSE())-VLOOKUP($A78,'Import Peak Change'!$A$106:CG$202,85,FALSE())),0,(VLOOKUP($A78,'Import Peak'!$A$3:CG$99,85,FALSE())-VLOOKUP($A78,'Import Peak Change'!$A$106:CG$202,85,FALSE())))</f>
        <v>0</v>
      </c>
      <c r="CH78" s="193" t="n">
        <f aca="false">IF(ISERROR(VLOOKUP($A78,'Import Peak'!$A$3:CH$99,86,FALSE())-VLOOKUP($A78,'Import Peak Change'!$A$106:CH$202,86,FALSE())),0,(VLOOKUP($A78,'Import Peak'!$A$3:CH$99,86,FALSE())-VLOOKUP($A78,'Import Peak Change'!$A$106:CH$202,86,FALSE())))</f>
        <v>0</v>
      </c>
      <c r="CI78" s="193" t="n">
        <f aca="false">IF(ISERROR(VLOOKUP($A78,'Import Peak'!$A$3:CI$99,87,FALSE())-VLOOKUP($A78,'Import Peak Change'!$A$106:CI$202,87,FALSE())),0,(VLOOKUP($A78,'Import Peak'!$A$3:CI$99,87,FALSE())-VLOOKUP($A78,'Import Peak Change'!$A$106:CI$202,87,FALSE())))</f>
        <v>0</v>
      </c>
      <c r="CJ78" s="193" t="n">
        <f aca="false">IF(ISERROR(VLOOKUP($A78,'Import Peak'!$A$3:CJ$99,88,FALSE())-VLOOKUP($A78,'Import Peak Change'!$A$106:CJ$202,88,FALSE())),0,(VLOOKUP($A78,'Import Peak'!$A$3:CJ$99,88,FALSE())-VLOOKUP($A78,'Import Peak Change'!$A$106:CJ$202,88,FALSE())))</f>
        <v>0</v>
      </c>
      <c r="CK78" s="193" t="n">
        <f aca="false">IF(ISERROR(VLOOKUP($A78,'Import Peak'!$A$3:CK$99,89,FALSE())-VLOOKUP($A78,'Import Peak Change'!$A$106:CK$202,89,FALSE())),0,(VLOOKUP($A78,'Import Peak'!$A$3:CK$99,89,FALSE())-VLOOKUP($A78,'Import Peak Change'!$A$106:CK$202,89,FALSE())))</f>
        <v>0</v>
      </c>
      <c r="CL78" s="193" t="n">
        <f aca="false">IF(ISERROR(VLOOKUP($A78,'Import Peak'!$A$3:CL$99,90,FALSE())-VLOOKUP($A78,'Import Peak Change'!$A$106:CL$202,90,FALSE())),0,(VLOOKUP($A78,'Import Peak'!$A$3:CL$99,90,FALSE())-VLOOKUP($A78,'Import Peak Change'!$A$106:CL$202,90,FALSE())))</f>
        <v>0</v>
      </c>
      <c r="CM78" s="193" t="n">
        <f aca="false">IF(ISERROR(VLOOKUP($A78,'Import Peak'!$A$3:CM$99,91,FALSE())-VLOOKUP($A78,'Import Peak Change'!$A$106:CM$202,91,FALSE())),0,(VLOOKUP($A78,'Import Peak'!$A$3:CM$99,91,FALSE())-VLOOKUP($A78,'Import Peak Change'!$A$106:CM$202,91,FALSE())))</f>
        <v>0</v>
      </c>
      <c r="CN78" s="193" t="n">
        <f aca="false">IF(ISERROR(VLOOKUP($A78,'Import Peak'!$A$3:CN$99,92,FALSE())-VLOOKUP($A78,'Import Peak Change'!$A$106:CN$202,92,FALSE())),0,(VLOOKUP($A78,'Import Peak'!$A$3:CN$99,92,FALSE())-VLOOKUP($A78,'Import Peak Change'!$A$106:CN$202,92,FALSE())))</f>
        <v>0</v>
      </c>
      <c r="CO78" s="193" t="n">
        <f aca="false">IF(ISERROR(VLOOKUP($A78,'Import Peak'!$A$3:CO$99,93,FALSE())-VLOOKUP($A78,'Import Peak Change'!$A$106:CO$202,93,FALSE())),0,(VLOOKUP($A78,'Import Peak'!$A$3:CO$99,93,FALSE())-VLOOKUP($A78,'Import Peak Change'!$A$106:CO$202,93,FALSE())))</f>
        <v>0</v>
      </c>
      <c r="CP78" s="193" t="n">
        <f aca="false">IF(ISERROR(VLOOKUP($A78,'Import Peak'!$A$3:CP$99,94,FALSE())-VLOOKUP($A78,'Import Peak Change'!$A$106:CP$202,94,FALSE())),0,(VLOOKUP($A78,'Import Peak'!$A$3:CP$99,94,FALSE())-VLOOKUP($A78,'Import Peak Change'!$A$106:CP$202,94,FALSE())))</f>
        <v>0</v>
      </c>
      <c r="CQ78" s="193" t="n">
        <f aca="false">IF(ISERROR(VLOOKUP($A78,'Import Peak'!$A$3:CQ$99,95,FALSE())-VLOOKUP($A78,'Import Peak Change'!$A$106:CQ$202,95,FALSE())),0,(VLOOKUP($A78,'Import Peak'!$A$3:CQ$99,95,FALSE())-VLOOKUP($A78,'Import Peak Change'!$A$106:CQ$202,95,FALSE())))</f>
        <v>0</v>
      </c>
      <c r="CR78" s="193" t="n">
        <f aca="false">IF(ISERROR(VLOOKUP($A78,'Import Peak'!$A$3:CR$99,96,FALSE())-VLOOKUP($A78,'Import Peak Change'!$A$106:CR$202,96,FALSE())),0,(VLOOKUP($A78,'Import Peak'!$A$3:CR$99,96,FALSE())-VLOOKUP($A78,'Import Peak Change'!$A$106:CR$202,96,FALSE())))</f>
        <v>0</v>
      </c>
      <c r="CS78" s="193" t="n">
        <f aca="false">IF(ISERROR(VLOOKUP($A78,'Import Peak'!$A$3:CS$99,97,FALSE())-VLOOKUP($A78,'Import Peak Change'!$A$106:CS$202,97,FALSE())),0,(VLOOKUP($A78,'Import Peak'!$A$3:CS$99,97,FALSE())-VLOOKUP($A78,'Import Peak Change'!$A$106:CS$202,97,FALSE())))</f>
        <v>0</v>
      </c>
      <c r="CT78" s="193" t="n">
        <f aca="false">IF(ISERROR(VLOOKUP($A78,'Import Peak'!$A$3:CT$99,98,FALSE())-VLOOKUP($A78,'Import Peak Change'!$A$106:CT$202,98,FALSE())),0,(VLOOKUP($A78,'Import Peak'!$A$3:CT$99,98,FALSE())-VLOOKUP($A78,'Import Peak Change'!$A$106:CT$202,98,FALSE())))</f>
        <v>0</v>
      </c>
      <c r="CU78" s="193" t="n">
        <f aca="false">IF(ISERROR(VLOOKUP($A78,'Import Peak'!$A$3:CU$99,99,FALSE())-VLOOKUP($A78,'Import Peak Change'!$A$106:CU$202,99,FALSE())),0,(VLOOKUP($A78,'Import Peak'!$A$3:CU$99,99,FALSE())-VLOOKUP($A78,'Import Peak Change'!$A$106:CU$202,99,FALSE())))</f>
        <v>0</v>
      </c>
      <c r="CV78" s="193" t="n">
        <f aca="false">IF(ISERROR(VLOOKUP($A78,'Import Peak'!$A$3:CV$99,100,FALSE())-VLOOKUP($A78,'Import Peak Change'!$A$106:CV$202,100,FALSE())),0,(VLOOKUP($A78,'Import Peak'!$A$3:CV$99,100,FALSE())-VLOOKUP($A78,'Import Peak Change'!$A$106:CV$202,100,FALSE())))</f>
        <v>0</v>
      </c>
      <c r="CW78" s="193" t="n">
        <f aca="false">IF(ISERROR(VLOOKUP($A78,'Import Peak'!$A$3:CW$99,101,FALSE())-VLOOKUP($A78,'Import Peak Change'!$A$106:CW$202,101,FALSE())),0,(VLOOKUP($A78,'Import Peak'!$A$3:CW$99,101,FALSE())-VLOOKUP($A78,'Import Peak Change'!$A$106:CW$202,101,FALSE())))</f>
        <v>0</v>
      </c>
      <c r="CX78" s="193" t="n">
        <f aca="false">IF(ISERROR(VLOOKUP($A78,'Import Peak'!$A$3:CX$99,102,FALSE())-VLOOKUP($A78,'Import Peak Change'!$A$106:CX$202,102,FALSE())),0,(VLOOKUP($A78,'Import Peak'!$A$3:CX$99,102,FALSE())-VLOOKUP($A78,'Import Peak Change'!$A$106:CX$202,102,FALSE())))</f>
        <v>0</v>
      </c>
      <c r="CY78" s="193" t="n">
        <f aca="false">IF(ISERROR(VLOOKUP($A78,'Import Peak'!$A$3:CY$99,103,FALSE())-VLOOKUP($A78,'Import Peak Change'!$A$106:CY$202,103,FALSE())),0,(VLOOKUP($A78,'Import Peak'!$A$3:CY$99,103,FALSE())-VLOOKUP($A78,'Import Peak Change'!$A$106:CY$202,103,FALSE())))</f>
        <v>0</v>
      </c>
      <c r="CZ78" s="193" t="n">
        <f aca="false">IF(ISERROR(VLOOKUP($A78,'Import Peak'!$A$3:CZ$99,104,FALSE())-VLOOKUP($A78,'Import Peak Change'!$A$106:CZ$202,104,FALSE())),0,(VLOOKUP($A78,'Import Peak'!$A$3:CZ$99,104,FALSE())-VLOOKUP($A78,'Import Peak Change'!$A$106:CZ$202,104,FALSE())))</f>
        <v>0</v>
      </c>
      <c r="DA78" s="193" t="n">
        <f aca="false">IF(ISERROR(VLOOKUP($A78,'Import Peak'!$A$3:DA$99,105,FALSE())-VLOOKUP($A78,'Import Peak Change'!$A$106:DA$202,105,FALSE())),0,(VLOOKUP($A78,'Import Peak'!$A$3:DA$99,105,FALSE())-VLOOKUP($A78,'Import Peak Change'!$A$106:DA$202,105,FALSE())))</f>
        <v>0</v>
      </c>
      <c r="DB78" s="193" t="n">
        <f aca="false">IF(ISERROR(VLOOKUP($A78,'Import Peak'!$A$3:DB$99,106,FALSE())-VLOOKUP($A78,'Import Peak Change'!$A$106:DB$202,106,FALSE())),0,(VLOOKUP($A78,'Import Peak'!$A$3:DB$99,106,FALSE())-VLOOKUP($A78,'Import Peak Change'!$A$106:DB$202,106,FALSE())))</f>
        <v>0</v>
      </c>
      <c r="DC78" s="193" t="n">
        <f aca="false">IF(ISERROR(VLOOKUP($A78,'Import Peak'!$A$3:DC$99,107,FALSE())-VLOOKUP($A78,'Import Peak Change'!$A$106:DC$202,107,FALSE())),0,(VLOOKUP($A78,'Import Peak'!$A$3:DC$99,107,FALSE())-VLOOKUP($A78,'Import Peak Change'!$A$106:DC$202,107,FALSE())))</f>
        <v>0</v>
      </c>
      <c r="DD78" s="193" t="n">
        <f aca="false">IF(ISERROR(VLOOKUP($A78,'Import Peak'!$A$3:DD$99,108,FALSE())-VLOOKUP($A78,'Import Peak Change'!$A$106:DD$202,108,FALSE())),0,(VLOOKUP($A78,'Import Peak'!$A$3:DD$99,108,FALSE())-VLOOKUP($A78,'Import Peak Change'!$A$106:DD$202,108,FALSE())))</f>
        <v>0</v>
      </c>
      <c r="DE78" s="193" t="n">
        <f aca="false">IF(ISERROR(VLOOKUP($A78,'Import Peak'!$A$3:DE$99,109,FALSE())-VLOOKUP($A78,'Import Peak Change'!$A$106:DE$202,109,FALSE())),0,(VLOOKUP($A78,'Import Peak'!$A$3:DE$99,109,FALSE())-VLOOKUP($A78,'Import Peak Change'!$A$106:DE$202,109,FALSE())))</f>
        <v>0</v>
      </c>
      <c r="DF78" s="193" t="n">
        <f aca="false">IF(ISERROR(VLOOKUP($A78,'Import Peak'!$A$3:DF$99,110,FALSE())-VLOOKUP($A78,'Import Peak Change'!$A$106:DF$202,110,FALSE())),0,(VLOOKUP($A78,'Import Peak'!$A$3:DF$99,110,FALSE())-VLOOKUP($A78,'Import Peak Change'!$A$106:DF$202,110,FALSE())))</f>
        <v>0</v>
      </c>
      <c r="DG78" s="193" t="n">
        <f aca="false">IF(ISERROR(VLOOKUP($A78,'Import Peak'!$A$3:DG$99,111,FALSE())-VLOOKUP($A78,'Import Peak Change'!$A$106:DG$202,111,FALSE())),0,(VLOOKUP($A78,'Import Peak'!$A$3:DG$99,111,FALSE())-VLOOKUP($A78,'Import Peak Change'!$A$106:DG$202,111,FALSE())))</f>
        <v>0</v>
      </c>
      <c r="DH78" s="193" t="n">
        <f aca="false">IF(ISERROR(VLOOKUP($A78,'Import Peak'!$A$3:DH$99,112,FALSE())-VLOOKUP($A78,'Import Peak Change'!$A$106:DH$202,112,FALSE())),0,(VLOOKUP($A78,'Import Peak'!$A$3:DH$99,112,FALSE())-VLOOKUP($A78,'Import Peak Change'!$A$106:DH$202,112,FALSE())))</f>
        <v>0</v>
      </c>
      <c r="DI78" s="193" t="n">
        <f aca="false">IF(ISERROR(VLOOKUP($A78,'Import Peak'!$A$3:DI$99,113,FALSE())-VLOOKUP($A78,'Import Peak Change'!$A$106:DI$202,113,FALSE())),0,(VLOOKUP($A78,'Import Peak'!$A$3:DI$99,113,FALSE())-VLOOKUP($A78,'Import Peak Change'!$A$106:DI$202,113,FALSE())))</f>
        <v>0</v>
      </c>
      <c r="DJ78" s="193" t="n">
        <f aca="false">IF(ISERROR(VLOOKUP($A78,'Import Peak'!$A$3:DJ$99,114,FALSE())-VLOOKUP($A78,'Import Peak Change'!$A$106:DJ$202,114,FALSE())),0,(VLOOKUP($A78,'Import Peak'!$A$3:DJ$99,114,FALSE())-VLOOKUP($A78,'Import Peak Change'!$A$106:DJ$202,114,FALSE())))</f>
        <v>0</v>
      </c>
      <c r="DK78" s="193" t="n">
        <f aca="false">IF(ISERROR(VLOOKUP($A78,'Import Peak'!$A$3:DK$99,115,FALSE())-VLOOKUP($A78,'Import Peak Change'!$A$106:DK$202,115,FALSE())),0,(VLOOKUP($A78,'Import Peak'!$A$3:DK$99,115,FALSE())-VLOOKUP($A78,'Import Peak Change'!$A$106:DK$202,115,FALSE())))</f>
        <v>0</v>
      </c>
      <c r="DL78" s="193" t="n">
        <f aca="false">IF(ISERROR(VLOOKUP($A78,'Import Peak'!$A$3:DL$99,116,FALSE())-VLOOKUP($A78,'Import Peak Change'!$A$106:DL$202,116,FALSE())),0,(VLOOKUP($A78,'Import Peak'!$A$3:DL$99,116,FALSE())-VLOOKUP($A78,'Import Peak Change'!$A$106:DL$202,116,FALSE())))</f>
        <v>0</v>
      </c>
      <c r="DM78" s="193" t="n">
        <f aca="false">IF(ISERROR(VLOOKUP($A78,'Import Peak'!$A$3:DM$99,117,FALSE())-VLOOKUP($A78,'Import Peak Change'!$A$106:DM$202,117,FALSE())),0,(VLOOKUP($A78,'Import Peak'!$A$3:DM$99,117,FALSE())-VLOOKUP($A78,'Import Peak Change'!$A$106:DM$202,117,FALSE())))</f>
        <v>0</v>
      </c>
      <c r="DN78" s="193" t="n">
        <f aca="false">IF(ISERROR(VLOOKUP($A78,'Import Peak'!$A$3:DN$99,118,FALSE())-VLOOKUP($A78,'Import Peak Change'!$A$106:DN$202,118,FALSE())),0,(VLOOKUP($A78,'Import Peak'!$A$3:DN$99,118,FALSE())-VLOOKUP($A78,'Import Peak Change'!$A$106:DN$202,118,FALSE())))</f>
        <v>0</v>
      </c>
      <c r="DO78" s="193" t="n">
        <f aca="false">IF(ISERROR(VLOOKUP($A78,'Import Peak'!$A$3:DO$99,119,FALSE())-VLOOKUP($A78,'Import Peak Change'!$A$106:DO$202,119,FALSE())),0,(VLOOKUP($A78,'Import Peak'!$A$3:DO$99,119,FALSE())-VLOOKUP($A78,'Import Peak Change'!$A$106:DO$202,119,FALSE())))</f>
        <v>0</v>
      </c>
      <c r="DP78" s="193" t="n">
        <f aca="false">IF(ISERROR(VLOOKUP($A78,'Import Peak'!$A$3:DP$99,120,FALSE())-VLOOKUP($A78,'Import Peak Change'!$A$106:DP$202,120,FALSE())),0,(VLOOKUP($A78,'Import Peak'!$A$3:DP$99,120,FALSE())-VLOOKUP($A78,'Import Peak Change'!$A$106:DP$202,120,FALSE())))</f>
        <v>0</v>
      </c>
      <c r="DQ78" s="193" t="n">
        <f aca="false">IF(ISERROR(VLOOKUP($A78,'Import Peak'!$A$3:DQ$99,121,FALSE())-VLOOKUP($A78,'Import Peak Change'!$A$106:DQ$202,121,FALSE())),0,(VLOOKUP($A78,'Import Peak'!$A$3:DQ$99,121,FALSE())-VLOOKUP($A78,'Import Peak Change'!$A$106:DQ$202,121,FALSE())))</f>
        <v>0</v>
      </c>
      <c r="DR78" s="193" t="n">
        <f aca="false">IF(ISERROR(VLOOKUP($A78,'Import Peak'!$A$3:DR$99,122,FALSE())-VLOOKUP($A78,'Import Peak Change'!$A$106:DR$202,122,FALSE())),0,(VLOOKUP($A78,'Import Peak'!$A$3:DR$99,122,FALSE())-VLOOKUP($A78,'Import Peak Change'!$A$106:DR$202,122,FALSE())))</f>
        <v>0</v>
      </c>
      <c r="DS78" s="193" t="n">
        <f aca="false">IF(ISERROR(VLOOKUP($A78,'Import Peak'!$A$3:DS$99,123,FALSE())-VLOOKUP($A78,'Import Peak Change'!$A$106:DS$202,123,FALSE())),0,(VLOOKUP($A78,'Import Peak'!$A$3:DS$99,123,FALSE())-VLOOKUP($A78,'Import Peak Change'!$A$106:DS$202,123,FALSE())))</f>
        <v>0</v>
      </c>
      <c r="DT78" s="193" t="n">
        <f aca="false">IF(ISERROR(VLOOKUP($A78,'Import Peak'!$A$3:DT$99,124,FALSE())-VLOOKUP($A78,'Import Peak Change'!$A$106:DT$202,124,FALSE())),0,(VLOOKUP($A78,'Import Peak'!$A$3:DT$99,124,FALSE())-VLOOKUP($A78,'Import Peak Change'!$A$106:DT$202,124,FALSE())))</f>
        <v>0</v>
      </c>
      <c r="DU78" s="193" t="n">
        <f aca="false">IF(ISERROR(VLOOKUP($A78,'Import Peak'!$A$3:DU$99,125,FALSE())-VLOOKUP($A78,'Import Peak Change'!$A$106:DU$202,125,FALSE())),0,(VLOOKUP($A78,'Import Peak'!$A$3:DU$99,125,FALSE())-VLOOKUP($A78,'Import Peak Change'!$A$106:DU$202,125,FALSE())))</f>
        <v>0</v>
      </c>
      <c r="DV78" s="193" t="n">
        <f aca="false">IF(ISERROR(VLOOKUP($A78,'Import Peak'!$A$3:DV$99,126,FALSE())-VLOOKUP($A78,'Import Peak Change'!$A$106:DV$202,126,FALSE())),0,(VLOOKUP($A78,'Import Peak'!$A$3:DV$99,126,FALSE())-VLOOKUP($A78,'Import Peak Change'!$A$106:DV$202,126,FALSE())))</f>
        <v>0</v>
      </c>
      <c r="DW78" s="193" t="n">
        <f aca="false">IF(ISERROR(VLOOKUP($A78,'Import Peak'!$A$3:DW$99,127,FALSE())-VLOOKUP($A78,'Import Peak Change'!$A$106:DW$202,127,FALSE())),0,(VLOOKUP($A78,'Import Peak'!$A$3:DW$99,127,FALSE())-VLOOKUP($A78,'Import Peak Change'!$A$106:DW$202,127,FALSE())))</f>
        <v>0</v>
      </c>
      <c r="DX78" s="193" t="n">
        <f aca="false">IF(ISERROR(VLOOKUP($A78,'Import Peak'!$A$3:DX$99,128,FALSE())-VLOOKUP($A78,'Import Peak Change'!$A$106:DX$202,128,FALSE())),0,(VLOOKUP($A78,'Import Peak'!$A$3:DX$99,128,FALSE())-VLOOKUP($A78,'Import Peak Change'!$A$106:DX$202,128,FALSE())))</f>
        <v>0</v>
      </c>
      <c r="DY78" s="193" t="n">
        <f aca="false">IF(ISERROR(VLOOKUP($A78,'Import Peak'!$A$3:DY$99,129,FALSE())-VLOOKUP($A78,'Import Peak Change'!$A$106:DY$202,129,FALSE())),0,(VLOOKUP($A78,'Import Peak'!$A$3:DY$99,129,FALSE())-VLOOKUP($A78,'Import Peak Change'!$A$106:DY$202,129,FALSE())))</f>
        <v>0</v>
      </c>
      <c r="DZ78" s="193" t="n">
        <f aca="false">IF(ISERROR(VLOOKUP($A78,'Import Peak'!$A$3:DZ$99,130,FALSE())-VLOOKUP($A78,'Import Peak Change'!$A$106:DZ$202,130,FALSE())),0,(VLOOKUP($A78,'Import Peak'!$A$3:DZ$99,130,FALSE())-VLOOKUP($A78,'Import Peak Change'!$A$106:DZ$202,130,FALSE())))</f>
        <v>0</v>
      </c>
      <c r="EA78" s="193" t="n">
        <f aca="false">IF(ISERROR(VLOOKUP($A78,'Import Peak'!$A$3:EA$99,131,FALSE())-VLOOKUP($A78,'Import Peak Change'!$A$106:EA$202,131,FALSE())),0,(VLOOKUP($A78,'Import Peak'!$A$3:EA$99,131,FALSE())-VLOOKUP($A78,'Import Peak Change'!$A$106:EA$202,131,FALSE())))</f>
        <v>0</v>
      </c>
      <c r="EB78" s="193" t="n">
        <f aca="false">IF(ISERROR(VLOOKUP($A78,'Import Peak'!$A$3:EB$99,132,FALSE())-VLOOKUP($A78,'Import Peak Change'!$A$106:EB$202,132,FALSE())),0,(VLOOKUP($A78,'Import Peak'!$A$3:EB$99,132,FALSE())-VLOOKUP($A78,'Import Peak Change'!$A$106:EB$202,132,FALSE())))</f>
        <v>0</v>
      </c>
      <c r="EC78" s="193" t="n">
        <f aca="false">IF(ISERROR(VLOOKUP($A78,'Import Peak'!$A$3:EC$99,133,FALSE())-VLOOKUP($A78,'Import Peak Change'!$A$106:EC$202,133,FALSE())),0,(VLOOKUP($A78,'Import Peak'!$A$3:EC$99,133,FALSE())-VLOOKUP($A78,'Import Peak Change'!$A$106:EC$202,133,FALSE())))</f>
        <v>0</v>
      </c>
      <c r="ED78" s="193" t="n">
        <f aca="false">IF(ISERROR(VLOOKUP($A78,'Import Peak'!$A$3:ED$99,134,FALSE())-VLOOKUP($A78,'Import Peak Change'!$A$106:ED$202,134,FALSE())),0,(VLOOKUP($A78,'Import Peak'!$A$3:ED$99,134,FALSE())-VLOOKUP($A78,'Import Peak Change'!$A$106:ED$202,134,FALSE())))</f>
        <v>0</v>
      </c>
      <c r="EE78" s="193" t="n">
        <f aca="false">IF(ISERROR(VLOOKUP($A78,'Import Peak'!$A$3:EE$99,135,FALSE())-VLOOKUP($A78,'Import Peak Change'!$A$106:EE$202,135,FALSE())),0,(VLOOKUP($A78,'Import Peak'!$A$3:EE$99,135,FALSE())-VLOOKUP($A78,'Import Peak Change'!$A$106:EE$202,135,FALSE())))</f>
        <v>0</v>
      </c>
      <c r="EF78" s="193" t="n">
        <f aca="false">IF(ISERROR(VLOOKUP($A78,'Import Peak'!$A$3:EF$99,136,FALSE())-VLOOKUP($A78,'Import Peak Change'!$A$106:EF$202,136,FALSE())),0,(VLOOKUP($A78,'Import Peak'!$A$3:EF$99,136,FALSE())-VLOOKUP($A78,'Import Peak Change'!$A$106:EF$202,136,FALSE())))</f>
        <v>0</v>
      </c>
      <c r="EG78" s="193" t="n">
        <f aca="false">IF(ISERROR(VLOOKUP($A78,'Import Peak'!$A$3:EG$99,137,FALSE())-VLOOKUP($A78,'Import Peak Change'!$A$106:EG$202,137,FALSE())),0,(VLOOKUP($A78,'Import Peak'!$A$3:EG$99,137,FALSE())-VLOOKUP($A78,'Import Peak Change'!$A$106:EG$202,137,FALSE())))</f>
        <v>0</v>
      </c>
      <c r="EH78" s="193" t="n">
        <f aca="false">IF(ISERROR(VLOOKUP($A78,'Import Peak'!$A$3:EH$99,138,FALSE())-VLOOKUP($A78,'Import Peak Change'!$A$106:EH$202,138,FALSE())),0,(VLOOKUP($A78,'Import Peak'!$A$3:EH$99,138,FALSE())-VLOOKUP($A78,'Import Peak Change'!$A$106:EH$202,138,FALSE())))</f>
        <v>0</v>
      </c>
      <c r="EI78" s="193" t="n">
        <f aca="false">IF(ISERROR(VLOOKUP($A78,'Import Peak'!$A$3:EI$99,139,FALSE())-VLOOKUP($A78,'Import Peak Change'!$A$106:EI$202,139,FALSE())),0,(VLOOKUP($A78,'Import Peak'!$A$3:EI$99,139,FALSE())-VLOOKUP($A78,'Import Peak Change'!$A$106:EI$202,139,FALSE())))</f>
        <v>0</v>
      </c>
      <c r="EJ78" s="193" t="n">
        <f aca="false">IF(ISERROR(VLOOKUP($A78,'Import Peak'!$A$3:EJ$99,140,FALSE())-VLOOKUP($A78,'Import Peak Change'!$A$106:EJ$202,140,FALSE())),0,(VLOOKUP($A78,'Import Peak'!$A$3:EJ$99,140,FALSE())-VLOOKUP($A78,'Import Peak Change'!$A$106:EJ$202,140,FALSE())))</f>
        <v>0</v>
      </c>
      <c r="EK78" s="193" t="n">
        <f aca="false">IF(ISERROR(VLOOKUP($A78,'Import Peak'!$A$3:EK$99,141,FALSE())-VLOOKUP($A78,'Import Peak Change'!$A$106:EK$202,141,FALSE())),0,(VLOOKUP($A78,'Import Peak'!$A$3:EK$99,141,FALSE())-VLOOKUP($A78,'Import Peak Change'!$A$106:EK$202,141,FALSE())))</f>
        <v>0</v>
      </c>
      <c r="EL78" s="193" t="n">
        <f aca="false">IF(ISERROR(VLOOKUP($A78,'Import Peak'!$A$3:EL$99,142,FALSE())-VLOOKUP($A78,'Import Peak Change'!$A$106:EL$202,142,FALSE())),0,(VLOOKUP($A78,'Import Peak'!$A$3:EL$99,142,FALSE())-VLOOKUP($A78,'Import Peak Change'!$A$106:EL$202,142,FALSE())))</f>
        <v>0</v>
      </c>
      <c r="EM78" s="193" t="n">
        <f aca="false">IF(ISERROR(VLOOKUP($A78,'Import Peak'!$A$3:EM$99,143,FALSE())-VLOOKUP($A78,'Import Peak Change'!$A$106:EM$202,143,FALSE())),0,(VLOOKUP($A78,'Import Peak'!$A$3:EM$99,143,FALSE())-VLOOKUP($A78,'Import Peak Change'!$A$106:EM$202,143,FALSE())))</f>
        <v>0</v>
      </c>
      <c r="EN78" s="193" t="n">
        <f aca="false">IF(ISERROR(VLOOKUP($A78,'Import Peak'!$A$3:EN$99,144,FALSE())-VLOOKUP($A78,'Import Peak Change'!$A$106:EN$202,144,FALSE())),0,(VLOOKUP($A78,'Import Peak'!$A$3:EN$99,144,FALSE())-VLOOKUP($A78,'Import Peak Change'!$A$106:EN$202,144,FALSE())))</f>
        <v>0</v>
      </c>
      <c r="EO78" s="193" t="n">
        <f aca="false">IF(ISERROR(VLOOKUP($A78,'Import Peak'!$A$3:EO$99,145,FALSE())-VLOOKUP($A78,'Import Peak Change'!$A$106:EO$202,145,FALSE())),0,(VLOOKUP($A78,'Import Peak'!$A$3:EO$99,145,FALSE())-VLOOKUP($A78,'Import Peak Change'!$A$106:EO$202,145,FALSE())))</f>
        <v>0</v>
      </c>
      <c r="EP78" s="193" t="n">
        <f aca="false">IF(ISERROR(VLOOKUP($A78,'Import Peak'!$A$3:EP$99,146,FALSE())-VLOOKUP($A78,'Import Peak Change'!$A$106:EP$202,146,FALSE())),0,(VLOOKUP($A78,'Import Peak'!$A$3:EP$99,146,FALSE())-VLOOKUP($A78,'Import Peak Change'!$A$106:EP$202,146,FALSE())))</f>
        <v>0</v>
      </c>
      <c r="EQ78" s="193" t="n">
        <f aca="false">IF(ISERROR(VLOOKUP($A78,'Import Peak'!$A$3:EQ$99,147,FALSE())-VLOOKUP($A78,'Import Peak Change'!$A$106:EQ$202,147,FALSE())),0,(VLOOKUP($A78,'Import Peak'!$A$3:EQ$99,147,FALSE())-VLOOKUP($A78,'Import Peak Change'!$A$106:EQ$202,147,FALSE())))</f>
        <v>0</v>
      </c>
      <c r="ER78" s="193" t="n">
        <f aca="false">IF(ISERROR(VLOOKUP($A78,'Import Peak'!$A$3:ER$99,148,FALSE())-VLOOKUP($A78,'Import Peak Change'!$A$106:ER$202,148,FALSE())),0,(VLOOKUP($A78,'Import Peak'!$A$3:ER$99,148,FALSE())-VLOOKUP($A78,'Import Peak Change'!$A$106:ER$202,148,FALSE())))</f>
        <v>0</v>
      </c>
      <c r="ES78" s="193" t="n">
        <f aca="false">IF(ISERROR(VLOOKUP($A78,'Import Peak'!$A$3:ES$99,149,FALSE())-VLOOKUP($A78,'Import Peak Change'!$A$106:ES$202,149,FALSE())),0,(VLOOKUP($A78,'Import Peak'!$A$3:ES$99,149,FALSE())-VLOOKUP($A78,'Import Peak Change'!$A$106:ES$202,149,FALSE())))</f>
        <v>0</v>
      </c>
      <c r="ET78" s="193" t="n">
        <f aca="false">IF(ISERROR(VLOOKUP($A78,'Import Peak'!$A$3:ET$99,150,FALSE())-VLOOKUP($A78,'Import Peak Change'!$A$106:ET$202,150,FALSE())),0,(VLOOKUP($A78,'Import Peak'!$A$3:ET$99,150,FALSE())-VLOOKUP($A78,'Import Peak Change'!$A$106:ET$202,150,FALSE())))</f>
        <v>0</v>
      </c>
      <c r="EU78" s="193" t="n">
        <f aca="false">IF(ISERROR(VLOOKUP($A78,'Import Peak'!$A$3:EU$99,151,FALSE())-VLOOKUP($A78,'Import Peak Change'!$A$106:EU$202,151,FALSE())),0,(VLOOKUP($A78,'Import Peak'!$A$3:EU$99,151,FALSE())-VLOOKUP($A78,'Import Peak Change'!$A$106:EU$202,151,FALSE())))</f>
        <v>0</v>
      </c>
      <c r="EV78" s="193" t="n">
        <f aca="false">IF(ISERROR(VLOOKUP($A78,'Import Peak'!$A$3:EV$99,152,FALSE())-VLOOKUP($A78,'Import Peak Change'!$A$106:EV$202,152,FALSE())),0,(VLOOKUP($A78,'Import Peak'!$A$3:EV$99,152,FALSE())-VLOOKUP($A78,'Import Peak Change'!$A$106:EV$202,152,FALSE())))</f>
        <v>0</v>
      </c>
      <c r="EW78" s="193" t="n">
        <f aca="false">IF(ISERROR(VLOOKUP($A78,'Import Peak'!$A$3:EW$99,153,FALSE())-VLOOKUP($A78,'Import Peak Change'!$A$106:EW$202,153,FALSE())),0,(VLOOKUP($A78,'Import Peak'!$A$3:EW$99,153,FALSE())-VLOOKUP($A78,'Import Peak Change'!$A$106:EW$202,153,FALSE())))</f>
        <v>0</v>
      </c>
      <c r="EX78" s="193" t="n">
        <f aca="false">IF(ISERROR(VLOOKUP($A78,'Import Peak'!$A$3:EX$99,154,FALSE())-VLOOKUP($A78,'Import Peak Change'!$A$106:EX$202,154,FALSE())),0,(VLOOKUP($A78,'Import Peak'!$A$3:EX$99,154,FALSE())-VLOOKUP($A78,'Import Peak Change'!$A$106:EX$202,154,FALSE())))</f>
        <v>0</v>
      </c>
      <c r="EY78" s="193" t="n">
        <f aca="false">IF(ISERROR(VLOOKUP($A78,'Import Peak'!$A$3:EY$99,155,FALSE())-VLOOKUP($A78,'Import Peak Change'!$A$106:EY$202,155,FALSE())),0,(VLOOKUP($A78,'Import Peak'!$A$3:EY$99,155,FALSE())-VLOOKUP($A78,'Import Peak Change'!$A$106:EY$202,155,FALSE())))</f>
        <v>0</v>
      </c>
      <c r="EZ78" s="193" t="n">
        <f aca="false">IF(ISERROR(VLOOKUP($A78,'Import Peak'!$A$3:EZ$99,156,FALSE())-VLOOKUP($A78,'Import Peak Change'!$A$106:EZ$202,156,FALSE())),0,(VLOOKUP($A78,'Import Peak'!$A$3:EZ$99,156,FALSE())-VLOOKUP($A78,'Import Peak Change'!$A$106:EZ$202,156,FALSE())))</f>
        <v>0</v>
      </c>
      <c r="FA78" s="193" t="n">
        <f aca="false">IF(ISERROR(VLOOKUP($A78,'Import Peak'!$A$3:FA$99,157,FALSE())-VLOOKUP($A78,'Import Peak Change'!$A$106:FA$202,157,FALSE())),0,(VLOOKUP($A78,'Import Peak'!$A$3:FA$99,157,FALSE())-VLOOKUP($A78,'Import Peak Change'!$A$106:FA$202,157,FALSE())))</f>
        <v>0</v>
      </c>
      <c r="FB78" s="193" t="n">
        <f aca="false">IF(ISERROR(VLOOKUP($A78,'Import Peak'!$A$3:FB$99,158,FALSE())-VLOOKUP($A78,'Import Peak Change'!$A$106:FB$202,158,FALSE())),0,(VLOOKUP($A78,'Import Peak'!$A$3:FB$99,158,FALSE())-VLOOKUP($A78,'Import Peak Change'!$A$106:FB$202,158,FALSE())))</f>
        <v>0</v>
      </c>
      <c r="FC78" s="193" t="n">
        <f aca="false">IF(ISERROR(VLOOKUP($A78,'Import Peak'!$A$3:FC$99,159,FALSE())-VLOOKUP($A78,'Import Peak Change'!$A$106:FC$202,159,FALSE())),0,(VLOOKUP($A78,'Import Peak'!$A$3:FC$99,159,FALSE())-VLOOKUP($A78,'Import Peak Change'!$A$106:FC$202,159,FALSE())))</f>
        <v>0</v>
      </c>
      <c r="FD78" s="193" t="n">
        <f aca="false">IF(ISERROR(VLOOKUP($A78,'Import Peak'!$A$3:FD$99,160,FALSE())-VLOOKUP($A78,'Import Peak Change'!$A$106:FD$202,160,FALSE())),0,(VLOOKUP($A78,'Import Peak'!$A$3:FD$99,160,FALSE())-VLOOKUP($A78,'Import Peak Change'!$A$106:FD$202,160,FALSE())))</f>
        <v>0</v>
      </c>
      <c r="FE78" s="193" t="n">
        <f aca="false">IF(ISERROR(VLOOKUP($A78,'Import Peak'!$A$3:FE$99,161,FALSE())-VLOOKUP($A78,'Import Peak Change'!$A$106:FE$202,161,FALSE())),0,(VLOOKUP($A78,'Import Peak'!$A$3:FE$99,161,FALSE())-VLOOKUP($A78,'Import Peak Change'!$A$106:FE$202,161,FALSE())))</f>
        <v>0</v>
      </c>
      <c r="FF78" s="193" t="n">
        <f aca="false">IF(ISERROR(VLOOKUP($A78,'Import Peak'!$A$3:FF$99,162,FALSE())-VLOOKUP($A78,'Import Peak Change'!$A$106:FF$202,162,FALSE())),0,(VLOOKUP($A78,'Import Peak'!$A$3:FF$99,162,FALSE())-VLOOKUP($A78,'Import Peak Change'!$A$106:FF$202,162,FALSE())))</f>
        <v>0</v>
      </c>
      <c r="FG78" s="193" t="n">
        <f aca="false">IF(ISERROR(VLOOKUP($A78,'Import Peak'!$A$3:FG$99,163,FALSE())-VLOOKUP($A78,'Import Peak Change'!$A$106:FG$202,163,FALSE())),0,(VLOOKUP($A78,'Import Peak'!$A$3:FG$99,163,FALSE())-VLOOKUP($A78,'Import Peak Change'!$A$106:FG$202,163,FALSE())))</f>
        <v>0</v>
      </c>
      <c r="FH78" s="193" t="n">
        <f aca="false">IF(ISERROR(VLOOKUP($A78,'Import Peak'!$A$3:FH$99,164,FALSE())-VLOOKUP($A78,'Import Peak Change'!$A$106:FH$202,164,FALSE())),0,(VLOOKUP($A78,'Import Peak'!$A$3:FH$99,164,FALSE())-VLOOKUP($A78,'Import Peak Change'!$A$106:FH$202,164,FALSE())))</f>
        <v>0</v>
      </c>
      <c r="FI78" s="193" t="n">
        <f aca="false">IF(ISERROR(VLOOKUP($A78,'Import Peak'!$A$3:FI$99,165,FALSE())-VLOOKUP($A78,'Import Peak Change'!$A$106:FI$202,165,FALSE())),0,(VLOOKUP($A78,'Import Peak'!$A$3:FI$99,165,FALSE())-VLOOKUP($A78,'Import Peak Change'!$A$106:FI$202,165,FALSE())))</f>
        <v>0</v>
      </c>
      <c r="FJ78" s="193" t="n">
        <f aca="false">IF(ISERROR(VLOOKUP($A78,'Import Peak'!$A$3:FJ$99,166,FALSE())-VLOOKUP($A78,'Import Peak Change'!$A$106:FJ$202,166,FALSE())),0,(VLOOKUP($A78,'Import Peak'!$A$3:FJ$99,166,FALSE())-VLOOKUP($A78,'Import Peak Change'!$A$106:FJ$202,166,FALSE())))</f>
        <v>0</v>
      </c>
      <c r="FK78" s="193" t="n">
        <f aca="false">IF(ISERROR(VLOOKUP($A78,'Import Peak'!$A$3:FK$99,167,FALSE())-VLOOKUP($A78,'Import Peak Change'!$A$106:FK$202,167,FALSE())),0,(VLOOKUP($A78,'Import Peak'!$A$3:FK$99,167,FALSE())-VLOOKUP($A78,'Import Peak Change'!$A$106:FK$202,167,FALSE())))</f>
        <v>0</v>
      </c>
      <c r="FL78" s="193" t="n">
        <f aca="false">IF(ISERROR(VLOOKUP($A78,'Import Peak'!$A$3:FL$99,168,FALSE())-VLOOKUP($A78,'Import Peak Change'!$A$106:FL$202,168,FALSE())),0,(VLOOKUP($A78,'Import Peak'!$A$3:FL$99,168,FALSE())-VLOOKUP($A78,'Import Peak Change'!$A$106:FL$202,168,FALSE())))</f>
        <v>0</v>
      </c>
      <c r="FM78" s="193" t="n">
        <f aca="false">IF(ISERROR(VLOOKUP($A78,'Import Peak'!$A$3:FM$99,169,FALSE())-VLOOKUP($A78,'Import Peak Change'!$A$106:FM$202,169,FALSE())),0,(VLOOKUP($A78,'Import Peak'!$A$3:FM$99,169,FALSE())-VLOOKUP($A78,'Import Peak Change'!$A$106:FM$202,169,FALSE())))</f>
        <v>0</v>
      </c>
      <c r="FN78" s="193" t="n">
        <f aca="false">IF(ISERROR(VLOOKUP($A78,'Import Peak'!$A$3:FN$99,170,FALSE())-VLOOKUP($A78,'Import Peak Change'!$A$106:FN$202,170,FALSE())),0,(VLOOKUP($A78,'Import Peak'!$A$3:FN$99,170,FALSE())-VLOOKUP($A78,'Import Peak Change'!$A$106:FN$202,170,FALSE())))</f>
        <v>0</v>
      </c>
      <c r="FO78" s="193" t="n">
        <f aca="false">IF(ISERROR(VLOOKUP($A78,'Import Peak'!$A$3:FO$99,171,FALSE())-VLOOKUP($A78,'Import Peak Change'!$A$106:FO$202,171,FALSE())),0,(VLOOKUP($A78,'Import Peak'!$A$3:FO$99,171,FALSE())-VLOOKUP($A78,'Import Peak Change'!$A$106:FO$202,171,FALSE())))</f>
        <v>0</v>
      </c>
      <c r="FP78" s="193" t="n">
        <f aca="false">IF(ISERROR(VLOOKUP($A78,'Import Peak'!$A$3:FP$99,172,FALSE())-VLOOKUP($A78,'Import Peak Change'!$A$106:FP$202,172,FALSE())),0,(VLOOKUP($A78,'Import Peak'!$A$3:FP$99,172,FALSE())-VLOOKUP($A78,'Import Peak Change'!$A$106:FP$202,172,FALSE())))</f>
        <v>0</v>
      </c>
      <c r="FQ78" s="193" t="n">
        <f aca="false">IF(ISERROR(VLOOKUP($A78,'Import Peak'!$A$3:FQ$99,173,FALSE())-VLOOKUP($A78,'Import Peak Change'!$A$106:FQ$202,173,FALSE())),0,(VLOOKUP($A78,'Import Peak'!$A$3:FQ$99,173,FALSE())-VLOOKUP($A78,'Import Peak Change'!$A$106:FQ$202,173,FALSE())))</f>
        <v>0</v>
      </c>
      <c r="FR78" s="193" t="n">
        <f aca="false">IF(ISERROR(VLOOKUP($A78,'Import Peak'!$A$3:FR$99,174,FALSE())-VLOOKUP($A78,'Import Peak Change'!$A$106:FR$202,174,FALSE())),0,(VLOOKUP($A78,'Import Peak'!$A$3:FR$99,174,FALSE())-VLOOKUP($A78,'Import Peak Change'!$A$106:FR$202,174,FALSE())))</f>
        <v>0</v>
      </c>
      <c r="FS78" s="193" t="n">
        <f aca="false">IF(ISERROR(VLOOKUP($A78,'Import Peak'!$A$3:FS$99,175,FALSE())-VLOOKUP($A78,'Import Peak Change'!$A$106:FS$202,175,FALSE())),0,(VLOOKUP($A78,'Import Peak'!$A$3:FS$99,175,FALSE())-VLOOKUP($A78,'Import Peak Change'!$A$106:FS$202,175,FALSE())))</f>
        <v>0</v>
      </c>
      <c r="FT78" s="193" t="n">
        <f aca="false">IF(ISERROR(VLOOKUP($A78,'Import Peak'!$A$3:FT$99,176,FALSE())-VLOOKUP($A78,'Import Peak Change'!$A$106:FT$202,176,FALSE())),0,(VLOOKUP($A78,'Import Peak'!$A$3:FT$99,176,FALSE())-VLOOKUP($A78,'Import Peak Change'!$A$106:FT$202,176,FALSE())))</f>
        <v>0</v>
      </c>
      <c r="FU78" s="193" t="n">
        <f aca="false">IF(ISERROR(VLOOKUP($A78,'Import Peak'!$A$3:FU$99,177,FALSE())-VLOOKUP($A78,'Import Peak Change'!$A$106:FU$202,177,FALSE())),0,(VLOOKUP($A78,'Import Peak'!$A$3:FU$99,177,FALSE())-VLOOKUP($A78,'Import Peak Change'!$A$106:FU$202,177,FALSE())))</f>
        <v>0</v>
      </c>
      <c r="FV78" s="193" t="n">
        <f aca="false">IF(ISERROR(VLOOKUP($A78,'Import Peak'!$A$3:FV$99,178,FALSE())-VLOOKUP($A78,'Import Peak Change'!$A$106:FV$202,178,FALSE())),0,(VLOOKUP($A78,'Import Peak'!$A$3:FV$99,178,FALSE())-VLOOKUP($A78,'Import Peak Change'!$A$106:FV$202,178,FALSE())))</f>
        <v>0</v>
      </c>
      <c r="FW78" s="193" t="n">
        <f aca="false">IF(ISERROR(VLOOKUP($A78,'Import Peak'!$A$3:FW$99,179,FALSE())-VLOOKUP($A78,'Import Peak Change'!$A$106:FW$202,179,FALSE())),0,(VLOOKUP($A78,'Import Peak'!$A$3:FW$99,179,FALSE())-VLOOKUP($A78,'Import Peak Change'!$A$106:FW$202,179,FALSE())))</f>
        <v>0</v>
      </c>
      <c r="FX78" s="193" t="n">
        <f aca="false">IF(ISERROR(VLOOKUP($A78,'Import Peak'!$A$3:FX$99,180,FALSE())-VLOOKUP($A78,'Import Peak Change'!$A$106:FX$202,180,FALSE())),0,(VLOOKUP($A78,'Import Peak'!$A$3:FX$99,180,FALSE())-VLOOKUP($A78,'Import Peak Change'!$A$106:FX$202,180,FALSE())))</f>
        <v>0</v>
      </c>
      <c r="FY78" s="193" t="n">
        <f aca="false">IF(ISERROR(VLOOKUP($A78,'Import Peak'!$A$3:FY$99,181,FALSE())-VLOOKUP($A78,'Import Peak Change'!$A$106:FY$202,181,FALSE())),0,(VLOOKUP($A78,'Import Peak'!$A$3:FY$99,181,FALSE())-VLOOKUP($A78,'Import Peak Change'!$A$106:FY$202,181,FALSE())))</f>
        <v>0</v>
      </c>
      <c r="FZ78" s="193" t="n">
        <f aca="false">IF(ISERROR(VLOOKUP($A78,'Import Peak'!$A$3:FZ$99,182,FALSE())-VLOOKUP($A78,'Import Peak Change'!$A$106:FZ$202,182,FALSE())),0,(VLOOKUP($A78,'Import Peak'!$A$3:FZ$99,182,FALSE())-VLOOKUP($A78,'Import Peak Change'!$A$106:FZ$202,182,FALSE())))</f>
        <v>0</v>
      </c>
      <c r="GA78" s="193" t="n">
        <f aca="false">IF(ISERROR(VLOOKUP($A78,'Import Peak'!$A$3:GA$99,183,FALSE())-VLOOKUP($A78,'Import Peak Change'!$A$106:GA$202,183,FALSE())),0,(VLOOKUP($A78,'Import Peak'!$A$3:GA$99,183,FALSE())-VLOOKUP($A78,'Import Peak Change'!$A$106:GA$202,183,FALSE())))</f>
        <v>0</v>
      </c>
      <c r="GB78" s="193" t="n">
        <f aca="false">IF(ISERROR(VLOOKUP($A78,'Import Peak'!$A$3:GB$99,184,FALSE())-VLOOKUP($A78,'Import Peak Change'!$A$106:GB$202,184,FALSE())),0,(VLOOKUP($A78,'Import Peak'!$A$3:GB$99,184,FALSE())-VLOOKUP($A78,'Import Peak Change'!$A$106:GB$202,184,FALSE())))</f>
        <v>0</v>
      </c>
      <c r="GC78" s="193" t="n">
        <f aca="false">IF(ISERROR(VLOOKUP($A78,'Import Peak'!$A$3:GC$99,185,FALSE())-VLOOKUP($A78,'Import Peak Change'!$A$106:GC$202,185,FALSE())),0,(VLOOKUP($A78,'Import Peak'!$A$3:GC$99,185,FALSE())-VLOOKUP($A78,'Import Peak Change'!$A$106:GC$202,185,FALSE())))</f>
        <v>0</v>
      </c>
      <c r="GD78" s="193" t="n">
        <f aca="false">IF(ISERROR(VLOOKUP($A78,'Import Peak'!$A$3:GD$99,186,FALSE())-VLOOKUP($A78,'Import Peak Change'!$A$106:GD$202,186,FALSE())),0,(VLOOKUP($A78,'Import Peak'!$A$3:GD$99,186,FALSE())-VLOOKUP($A78,'Import Peak Change'!$A$106:GD$202,186,FALSE())))</f>
        <v>0</v>
      </c>
      <c r="GE78" s="193" t="n">
        <f aca="false">IF(ISERROR(VLOOKUP($A78,'Import Peak'!$A$3:GE$99,187,FALSE())-VLOOKUP($A78,'Import Peak Change'!$A$106:GE$202,187,FALSE())),0,(VLOOKUP($A78,'Import Peak'!$A$3:GE$99,187,FALSE())-VLOOKUP($A78,'Import Peak Change'!$A$106:GE$202,187,FALSE())))</f>
        <v>0</v>
      </c>
      <c r="GF78" s="193" t="n">
        <f aca="false">IF(ISERROR(VLOOKUP($A78,'Import Peak'!$A$3:GF$99,188,FALSE())-VLOOKUP($A78,'Import Peak Change'!$A$106:GF$202,188,FALSE())),0,(VLOOKUP($A78,'Import Peak'!$A$3:GF$99,188,FALSE())-VLOOKUP($A78,'Import Peak Change'!$A$106:GF$202,188,FALSE())))</f>
        <v>0</v>
      </c>
      <c r="GG78" s="193" t="n">
        <f aca="false">IF(ISERROR(VLOOKUP($A78,'Import Peak'!$A$3:GG$99,189,FALSE())-VLOOKUP($A78,'Import Peak Change'!$A$106:GG$202,189,FALSE())),0,(VLOOKUP($A78,'Import Peak'!$A$3:GG$99,189,FALSE())-VLOOKUP($A78,'Import Peak Change'!$A$106:GG$202,189,FALSE())))</f>
        <v>0</v>
      </c>
      <c r="GH78" s="193" t="n">
        <f aca="false">IF(ISERROR(VLOOKUP($A78,'Import Peak'!$A$3:GH$99,190,FALSE())-VLOOKUP($A78,'Import Peak Change'!$A$106:GH$202,190,FALSE())),0,(VLOOKUP($A78,'Import Peak'!$A$3:GH$99,190,FALSE())-VLOOKUP($A78,'Import Peak Change'!$A$106:GH$202,190,FALSE())))</f>
        <v>0</v>
      </c>
      <c r="GI78" s="193" t="n">
        <f aca="false">IF(ISERROR(VLOOKUP($A78,'Import Peak'!$A$3:GI$99,191,FALSE())-VLOOKUP($A78,'Import Peak Change'!$A$106:GI$202,191,FALSE())),0,(VLOOKUP($A78,'Import Peak'!$A$3:GI$99,191,FALSE())-VLOOKUP($A78,'Import Peak Change'!$A$106:GI$202,191,FALSE())))</f>
        <v>0</v>
      </c>
      <c r="GJ78" s="193" t="n">
        <f aca="false">IF(ISERROR(VLOOKUP($A78,'Import Peak'!$A$3:GJ$99,192,FALSE())-VLOOKUP($A78,'Import Peak Change'!$A$106:GJ$202,192,FALSE())),0,(VLOOKUP($A78,'Import Peak'!$A$3:GJ$99,192,FALSE())-VLOOKUP($A78,'Import Peak Change'!$A$106:GJ$202,192,FALSE())))</f>
        <v>0</v>
      </c>
      <c r="GK78" s="193" t="n">
        <f aca="false">IF(ISERROR(VLOOKUP($A78,'Import Peak'!$A$3:GK$99,193,FALSE())-VLOOKUP($A78,'Import Peak Change'!$A$106:GK$202,193,FALSE())),0,(VLOOKUP($A78,'Import Peak'!$A$3:GK$99,193,FALSE())-VLOOKUP($A78,'Import Peak Change'!$A$106:GK$202,193,FALSE())))</f>
        <v>0</v>
      </c>
      <c r="GL78" s="193" t="n">
        <f aca="false">IF(ISERROR(VLOOKUP($A78,'Import Peak'!$A$3:GL$99,194,FALSE())-VLOOKUP($A78,'Import Peak Change'!$A$106:GL$202,194,FALSE())),0,(VLOOKUP($A78,'Import Peak'!$A$3:GL$99,194,FALSE())-VLOOKUP($A78,'Import Peak Change'!$A$106:GL$202,194,FALSE())))</f>
        <v>0</v>
      </c>
      <c r="GM78" s="193" t="n">
        <f aca="false">IF(ISERROR(VLOOKUP($A78,'Import Peak'!$A$3:GM$99,195,FALSE())-VLOOKUP($A78,'Import Peak Change'!$A$106:GM$202,195,FALSE())),0,(VLOOKUP($A78,'Import Peak'!$A$3:GM$99,195,FALSE())-VLOOKUP($A78,'Import Peak Change'!$A$106:GM$202,195,FALSE())))</f>
        <v>0</v>
      </c>
      <c r="GN78" s="193" t="n">
        <f aca="false">IF(ISERROR(VLOOKUP($A78,'Import Peak'!$A$3:GN$99,196,FALSE())-VLOOKUP($A78,'Import Peak Change'!$A$106:GN$202,196,FALSE())),0,(VLOOKUP($A78,'Import Peak'!$A$3:GN$99,196,FALSE())-VLOOKUP($A78,'Import Peak Change'!$A$106:GN$202,196,FALSE())))</f>
        <v>0</v>
      </c>
      <c r="GO78" s="193" t="n">
        <f aca="false">IF(ISERROR(VLOOKUP($A78,'Import Peak'!$A$3:GO$99,197,FALSE())-VLOOKUP($A78,'Import Peak Change'!$A$106:GO$202,197,FALSE())),0,(VLOOKUP($A78,'Import Peak'!$A$3:GO$99,197,FALSE())-VLOOKUP($A78,'Import Peak Change'!$A$106:GO$202,197,FALSE())))</f>
        <v>0</v>
      </c>
      <c r="GP78" s="193" t="n">
        <f aca="false">IF(ISERROR(VLOOKUP($A78,'Import Peak'!$A$3:GP$99,198,FALSE())-VLOOKUP($A78,'Import Peak Change'!$A$106:GP$202,198,FALSE())),0,(VLOOKUP($A78,'Import Peak'!$A$3:GP$99,198,FALSE())-VLOOKUP($A78,'Import Peak Change'!$A$106:GP$202,198,FALSE())))</f>
        <v>0</v>
      </c>
      <c r="GQ78" s="193" t="n">
        <f aca="false">IF(ISERROR(VLOOKUP($A78,'Import Peak'!$A$3:GQ$99,199,FALSE())-VLOOKUP($A78,'Import Peak Change'!$A$106:GQ$202,199,FALSE())),0,(VLOOKUP($A78,'Import Peak'!$A$3:GQ$99,199,FALSE())-VLOOKUP($A78,'Import Peak Change'!$A$106:GQ$202,199,FALSE())))</f>
        <v>0</v>
      </c>
      <c r="GR78" s="193" t="n">
        <f aca="false">IF(ISERROR(VLOOKUP($A78,'Import Peak'!$A$3:GR$99,200,FALSE())-VLOOKUP($A78,'Import Peak Change'!$A$106:GR$202,200,FALSE())),0,(VLOOKUP($A78,'Import Peak'!$A$3:GR$99,200,FALSE())-VLOOKUP($A78,'Import Peak Change'!$A$106:GR$202,200,FALSE())))</f>
        <v>0</v>
      </c>
      <c r="GS78" s="193" t="n">
        <f aca="false">IF(ISERROR(VLOOKUP($A78,'Import Peak'!$A$3:GS$99,201,FALSE())-VLOOKUP($A78,'Import Peak Change'!$A$106:GS$202,201,FALSE())),0,(VLOOKUP($A78,'Import Peak'!$A$3:GS$99,201,FALSE())-VLOOKUP($A78,'Import Peak Change'!$A$106:GS$202,201,FALSE())))</f>
        <v>0</v>
      </c>
      <c r="GT78" s="193" t="n">
        <f aca="false">IF(ISERROR(VLOOKUP($A78,'Import Peak'!$A$3:GT$99,202,FALSE())-VLOOKUP($A78,'Import Peak Change'!$A$106:GT$202,202,FALSE())),0,(VLOOKUP($A78,'Import Peak'!$A$3:GT$99,202,FALSE())-VLOOKUP($A78,'Import Peak Change'!$A$106:GT$202,202,FALSE())))</f>
        <v>0</v>
      </c>
      <c r="GU78" s="193" t="n">
        <f aca="false">IF(ISERROR(VLOOKUP($A78,'Import Peak'!$A$3:GU$99,203,FALSE())-VLOOKUP($A78,'Import Peak Change'!$A$106:GU$202,203,FALSE())),0,(VLOOKUP($A78,'Import Peak'!$A$3:GU$99,203,FALSE())-VLOOKUP($A78,'Import Peak Change'!$A$106:GU$202,203,FALSE())))</f>
        <v>0</v>
      </c>
      <c r="GV78" s="193" t="n">
        <f aca="false">IF(ISERROR(VLOOKUP($A78,'Import Peak'!$A$3:GV$99,204,FALSE())-VLOOKUP($A78,'Import Peak Change'!$A$106:GV$202,204,FALSE())),0,(VLOOKUP($A78,'Import Peak'!$A$3:GV$99,204,FALSE())-VLOOKUP($A78,'Import Peak Change'!$A$106:GV$202,204,FALSE())))</f>
        <v>0</v>
      </c>
      <c r="GW78" s="193" t="n">
        <f aca="false">IF(ISERROR(VLOOKUP($A78,'Import Peak'!$A$3:GW$99,205,FALSE())-VLOOKUP($A78,'Import Peak Change'!$A$106:GW$202,205,FALSE())),0,(VLOOKUP($A78,'Import Peak'!$A$3:GW$99,205,FALSE())-VLOOKUP($A78,'Import Peak Change'!$A$106:GW$202,205,FALSE())))</f>
        <v>0</v>
      </c>
      <c r="GX78" s="193" t="n">
        <f aca="false">IF(ISERROR(VLOOKUP($A78,'Import Peak'!$A$3:GX$99,206,FALSE())-VLOOKUP($A78,'Import Peak Change'!$A$106:GX$202,206,FALSE())),0,(VLOOKUP($A78,'Import Peak'!$A$3:GX$99,206,FALSE())-VLOOKUP($A78,'Import Peak Change'!$A$106:GX$202,206,FALSE())))</f>
        <v>0</v>
      </c>
      <c r="GY78" s="193" t="n">
        <f aca="false">IF(ISERROR(VLOOKUP($A78,'Import Peak'!$A$3:GY$99,207,FALSE())-VLOOKUP($A78,'Import Peak Change'!$A$106:GY$202,207,FALSE())),0,(VLOOKUP($A78,'Import Peak'!$A$3:GY$99,207,FALSE())-VLOOKUP($A78,'Import Peak Change'!$A$106:GY$202,207,FALSE())))</f>
        <v>0</v>
      </c>
      <c r="GZ78" s="193" t="n">
        <f aca="false">IF(ISERROR(VLOOKUP($A78,'Import Peak'!$A$3:GZ$99,208,FALSE())-VLOOKUP($A78,'Import Peak Change'!$A$106:GZ$202,208,FALSE())),0,(VLOOKUP($A78,'Import Peak'!$A$3:GZ$99,208,FALSE())-VLOOKUP($A78,'Import Peak Change'!$A$106:GZ$202,208,FALSE())))</f>
        <v>0</v>
      </c>
      <c r="HA78" s="193" t="n">
        <f aca="false">IF(ISERROR(VLOOKUP($A78,'Import Peak'!$A$3:HA$99,209,FALSE())-VLOOKUP($A78,'Import Peak Change'!$A$106:HA$202,209,FALSE())),0,(VLOOKUP($A78,'Import Peak'!$A$3:HA$99,209,FALSE())-VLOOKUP($A78,'Import Peak Change'!$A$106:HA$202,209,FALSE())))</f>
        <v>0</v>
      </c>
      <c r="HB78" s="193" t="n">
        <f aca="false">IF(ISERROR(VLOOKUP($A78,'Import Peak'!$A$3:HB$99,210,FALSE())-VLOOKUP($A78,'Import Peak Change'!$A$106:HB$202,210,FALSE())),0,(VLOOKUP($A78,'Import Peak'!$A$3:HB$99,210,FALSE())-VLOOKUP($A78,'Import Peak Change'!$A$106:HB$202,210,FALSE())))</f>
        <v>0</v>
      </c>
      <c r="HC78" s="193" t="n">
        <f aca="false">IF(ISERROR(VLOOKUP($A78,'Import Peak'!$A$3:HC$99,211,FALSE())-VLOOKUP($A78,'Import Peak Change'!$A$106:HC$202,211,FALSE())),0,(VLOOKUP($A78,'Import Peak'!$A$3:HC$99,211,FALSE())-VLOOKUP($A78,'Import Peak Change'!$A$106:HC$202,211,FALSE())))</f>
        <v>0</v>
      </c>
      <c r="HD78" s="193" t="n">
        <f aca="false">IF(ISERROR(VLOOKUP($A78,'Import Peak'!$A$3:HD$99,212,FALSE())-VLOOKUP($A78,'Import Peak Change'!$A$106:HD$202,212,FALSE())),0,(VLOOKUP($A78,'Import Peak'!$A$3:HD$99,212,FALSE())-VLOOKUP($A78,'Import Peak Change'!$A$106:HD$202,212,FALSE())))</f>
        <v>0</v>
      </c>
      <c r="HE78" s="193" t="n">
        <f aca="false">IF(ISERROR(VLOOKUP($A78,'Import Peak'!$A$3:HE$99,213,FALSE())-VLOOKUP($A78,'Import Peak Change'!$A$106:HE$202,213,FALSE())),0,(VLOOKUP($A78,'Import Peak'!$A$3:HE$99,213,FALSE())-VLOOKUP($A78,'Import Peak Change'!$A$106:HE$202,213,FALSE())))</f>
        <v>0</v>
      </c>
      <c r="HF78" s="193" t="n">
        <f aca="false">IF(ISERROR(VLOOKUP($A78,'Import Peak'!$A$3:HF$99,214,FALSE())-VLOOKUP($A78,'Import Peak Change'!$A$106:HF$202,214,FALSE())),0,(VLOOKUP($A78,'Import Peak'!$A$3:HF$99,214,FALSE())-VLOOKUP($A78,'Import Peak Change'!$A$106:HF$202,214,FALSE())))</f>
        <v>0</v>
      </c>
      <c r="HG78" s="193" t="n">
        <f aca="false">IF(ISERROR(VLOOKUP($A78,'Import Peak'!$A$3:HG$99,215,FALSE())-VLOOKUP($A78,'Import Peak Change'!$A$106:HG$202,215,FALSE())),0,(VLOOKUP($A78,'Import Peak'!$A$3:HG$99,215,FALSE())-VLOOKUP($A78,'Import Peak Change'!$A$106:HG$202,215,FALSE())))</f>
        <v>0</v>
      </c>
      <c r="HH78" s="193" t="n">
        <f aca="false">IF(ISERROR(VLOOKUP($A78,'Import Peak'!$A$3:HH$99,216,FALSE())-VLOOKUP($A78,'Import Peak Change'!$A$106:HH$202,216,FALSE())),0,(VLOOKUP($A78,'Import Peak'!$A$3:HH$99,216,FALSE())-VLOOKUP($A78,'Import Peak Change'!$A$106:HH$202,216,FALSE())))</f>
        <v>0</v>
      </c>
      <c r="HI78" s="193" t="n">
        <f aca="false">IF(ISERROR(VLOOKUP($A78,'Import Peak'!$A$3:HI$99,217,FALSE())-VLOOKUP($A78,'Import Peak Change'!$A$106:HI$202,217,FALSE())),0,(VLOOKUP($A78,'Import Peak'!$A$3:HI$99,217,FALSE())-VLOOKUP($A78,'Import Peak Change'!$A$106:HI$202,217,FALSE())))</f>
        <v>0</v>
      </c>
      <c r="HJ78" s="193" t="n">
        <f aca="false">IF(ISERROR(VLOOKUP($A78,'Import Peak'!$A$3:HJ$99,218,FALSE())-VLOOKUP($A78,'Import Peak Change'!$A$106:HJ$202,218,FALSE())),0,(VLOOKUP($A78,'Import Peak'!$A$3:HJ$99,218,FALSE())-VLOOKUP($A78,'Import Peak Change'!$A$106:HJ$202,218,FALSE())))</f>
        <v>0</v>
      </c>
      <c r="HK78" s="193" t="n">
        <f aca="false">IF(ISERROR(VLOOKUP($A78,'Import Peak'!$A$3:HK$99,219,FALSE())-VLOOKUP($A78,'Import Peak Change'!$A$106:HK$202,219,FALSE())),0,(VLOOKUP($A78,'Import Peak'!$A$3:HK$99,219,FALSE())-VLOOKUP($A78,'Import Peak Change'!$A$106:HK$202,219,FALSE())))</f>
        <v>0</v>
      </c>
      <c r="HL78" s="193" t="n">
        <f aca="false">IF(ISERROR(VLOOKUP($A78,'Import Peak'!$A$3:HL$99,220,FALSE())-VLOOKUP($A78,'Import Peak Change'!$A$106:HL$202,220,FALSE())),0,(VLOOKUP($A78,'Import Peak'!$A$3:HL$99,220,FALSE())-VLOOKUP($A78,'Import Peak Change'!$A$106:HL$202,220,FALSE())))</f>
        <v>0</v>
      </c>
      <c r="HM78" s="193" t="n">
        <f aca="false">IF(ISERROR(VLOOKUP($A78,'Import Peak'!$A$3:HM$99,221,FALSE())-VLOOKUP($A78,'Import Peak Change'!$A$106:HM$202,221,FALSE())),0,(VLOOKUP($A78,'Import Peak'!$A$3:HM$99,221,FALSE())-VLOOKUP($A78,'Import Peak Change'!$A$106:HM$202,221,FALSE())))</f>
        <v>0</v>
      </c>
      <c r="HN78" s="193" t="n">
        <f aca="false">IF(ISERROR(VLOOKUP($A78,'Import Peak'!$A$3:HN$99,222,FALSE())-VLOOKUP($A78,'Import Peak Change'!$A$106:HN$202,222,FALSE())),0,(VLOOKUP($A78,'Import Peak'!$A$3:HN$99,222,FALSE())-VLOOKUP($A78,'Import Peak Change'!$A$106:HN$202,222,FALSE())))</f>
        <v>0</v>
      </c>
      <c r="HO78" s="193" t="n">
        <f aca="false">IF(ISERROR(VLOOKUP($A78,'Import Peak'!$A$3:HO$99,223,FALSE())-VLOOKUP($A78,'Import Peak Change'!$A$106:HO$202,223,FALSE())),0,(VLOOKUP($A78,'Import Peak'!$A$3:HO$99,223,FALSE())-VLOOKUP($A78,'Import Peak Change'!$A$106:HO$202,223,FALSE())))</f>
        <v>0</v>
      </c>
      <c r="HP78" s="193" t="n">
        <f aca="false">IF(ISERROR(VLOOKUP($A78,'Import Peak'!$A$3:HP$99,224,FALSE())-VLOOKUP($A78,'Import Peak Change'!$A$106:HP$202,224,FALSE())),0,(VLOOKUP($A78,'Import Peak'!$A$3:HP$99,224,FALSE())-VLOOKUP($A78,'Import Peak Change'!$A$106:HP$202,224,FALSE())))</f>
        <v>0</v>
      </c>
      <c r="HQ78" s="193" t="n">
        <f aca="false">IF(ISERROR(VLOOKUP($A78,'Import Peak'!$A$3:HQ$99,225,FALSE())-VLOOKUP($A78,'Import Peak Change'!$A$106:HQ$202,225,FALSE())),0,(VLOOKUP($A78,'Import Peak'!$A$3:HQ$99,225,FALSE())-VLOOKUP($A78,'Import Peak Change'!$A$106:HQ$202,225,FALSE())))</f>
        <v>0</v>
      </c>
      <c r="HR78" s="193" t="n">
        <f aca="false">IF(ISERROR(VLOOKUP($A78,'Import Peak'!$A$3:HR$99,226,FALSE())-VLOOKUP($A78,'Import Peak Change'!$A$106:HR$202,226,FALSE())),0,(VLOOKUP($A78,'Import Peak'!$A$3:HR$99,226,FALSE())-VLOOKUP($A78,'Import Peak Change'!$A$106:HR$202,226,FALSE())))</f>
        <v>0</v>
      </c>
      <c r="HS78" s="193" t="n">
        <f aca="false">IF(ISERROR(VLOOKUP($A78,'Import Peak'!$A$3:HS$99,227,FALSE())-VLOOKUP($A78,'Import Peak Change'!$A$106:HS$202,227,FALSE())),0,(VLOOKUP($A78,'Import Peak'!$A$3:HS$99,227,FALSE())-VLOOKUP($A78,'Import Peak Change'!$A$106:HS$202,227,FALSE())))</f>
        <v>0</v>
      </c>
      <c r="HT78" s="193" t="n">
        <f aca="false">IF(ISERROR(VLOOKUP($A78,'Import Peak'!$A$3:HT$99,228,FALSE())-VLOOKUP($A78,'Import Peak Change'!$A$106:HT$202,228,FALSE())),0,(VLOOKUP($A78,'Import Peak'!$A$3:HT$99,228,FALSE())-VLOOKUP($A78,'Import Peak Change'!$A$106:HT$202,228,FALSE())))</f>
        <v>0</v>
      </c>
      <c r="HU78" s="193" t="n">
        <f aca="false">IF(ISERROR(VLOOKUP($A78,'Import Peak'!$A$3:HU$99,229,FALSE())-VLOOKUP($A78,'Import Peak Change'!$A$106:HU$202,229,FALSE())),0,(VLOOKUP($A78,'Import Peak'!$A$3:HU$99,229,FALSE())-VLOOKUP($A78,'Import Peak Change'!$A$106:HU$202,229,FALSE())))</f>
        <v>0</v>
      </c>
      <c r="HV78" s="193" t="n">
        <f aca="false">IF(ISERROR(VLOOKUP($A78,'Import Peak'!$A$3:HV$99,230,FALSE())-VLOOKUP($A78,'Import Peak Change'!$A$106:HV$202,230,FALSE())),0,(VLOOKUP($A78,'Import Peak'!$A$3:HV$99,230,FALSE())-VLOOKUP($A78,'Import Peak Change'!$A$106:HV$202,230,FALSE())))</f>
        <v>0</v>
      </c>
      <c r="HW78" s="193" t="n">
        <f aca="false">IF(ISERROR(VLOOKUP($A78,'Import Peak'!$A$3:HW$99,231,FALSE())-VLOOKUP($A78,'Import Peak Change'!$A$106:HW$202,231,FALSE())),0,(VLOOKUP($A78,'Import Peak'!$A$3:HW$99,231,FALSE())-VLOOKUP($A78,'Import Peak Change'!$A$106:HW$202,231,FALSE())))</f>
        <v>0</v>
      </c>
      <c r="HX78" s="193" t="n">
        <f aca="false">IF(ISERROR(VLOOKUP($A78,'Import Peak'!$A$3:HX$99,232,FALSE())-VLOOKUP($A78,'Import Peak Change'!$A$106:HX$202,232,FALSE())),0,(VLOOKUP($A78,'Import Peak'!$A$3:HX$99,232,FALSE())-VLOOKUP($A78,'Import Peak Change'!$A$106:HX$202,232,FALSE())))</f>
        <v>0</v>
      </c>
      <c r="HY78" s="193" t="n">
        <f aca="false">IF(ISERROR(VLOOKUP($A78,'Import Peak'!$A$3:HY$99,233,FALSE())-VLOOKUP($A78,'Import Peak Change'!$A$106:HY$202,233,FALSE())),0,(VLOOKUP($A78,'Import Peak'!$A$3:HY$99,233,FALSE())-VLOOKUP($A78,'Import Peak Change'!$A$106:HY$202,233,FALSE())))</f>
        <v>0</v>
      </c>
      <c r="HZ78" s="193" t="n">
        <f aca="false">IF(ISERROR(VLOOKUP($A78,'Import Peak'!$A$3:HZ$99,234,FALSE())-VLOOKUP($A78,'Import Peak Change'!$A$106:HZ$202,234,FALSE())),0,(VLOOKUP($A78,'Import Peak'!$A$3:HZ$99,234,FALSE())-VLOOKUP($A78,'Import Peak Change'!$A$106:HZ$202,234,FALSE())))</f>
        <v>0</v>
      </c>
      <c r="IA78" s="193" t="n">
        <f aca="false">IF(ISERROR(VLOOKUP($A78,'Import Peak'!$A$3:IA$99,235,FALSE())-VLOOKUP($A78,'Import Peak Change'!$A$106:IA$202,235,FALSE())),0,(VLOOKUP($A78,'Import Peak'!$A$3:IA$99,235,FALSE())-VLOOKUP($A78,'Import Peak Change'!$A$106:IA$202,235,FALSE())))</f>
        <v>0</v>
      </c>
      <c r="IB78" s="193" t="n">
        <f aca="false">IF(ISERROR(VLOOKUP($A78,'Import Peak'!$A$3:IB$99,236,FALSE())-VLOOKUP($A78,'Import Peak Change'!$A$106:IB$202,236,FALSE())),0,(VLOOKUP($A78,'Import Peak'!$A$3:IB$99,236,FALSE())-VLOOKUP($A78,'Import Peak Change'!$A$106:IB$202,236,FALSE())))</f>
        <v>0</v>
      </c>
      <c r="IC78" s="193" t="n">
        <f aca="false">IF(ISERROR(VLOOKUP($A78,'Import Peak'!$A$3:IC$99,237,FALSE())-VLOOKUP($A78,'Import Peak Change'!$A$106:IC$202,237,FALSE())),0,(VLOOKUP($A78,'Import Peak'!$A$3:IC$99,237,FALSE())-VLOOKUP($A78,'Import Peak Change'!$A$106:IC$202,237,FALSE())))</f>
        <v>0</v>
      </c>
      <c r="ID78" s="193" t="n">
        <f aca="false">IF(ISERROR(VLOOKUP($A78,'Import Peak'!$A$3:ID$99,238,FALSE())-VLOOKUP($A78,'Import Peak Change'!$A$106:ID$202,238,FALSE())),0,(VLOOKUP($A78,'Import Peak'!$A$3:ID$99,238,FALSE())-VLOOKUP($A78,'Import Peak Change'!$A$106:ID$202,238,FALSE())))</f>
        <v>0</v>
      </c>
      <c r="IE78" s="193" t="n">
        <f aca="false">IF(ISERROR(VLOOKUP($A78,'Import Peak'!$A$3:IE$99,239,FALSE())-VLOOKUP($A78,'Import Peak Change'!$A$106:IE$202,239,FALSE())),0,(VLOOKUP($A78,'Import Peak'!$A$3:IE$99,239,FALSE())-VLOOKUP($A78,'Import Peak Change'!$A$106:IE$202,239,FALSE())))</f>
        <v>0</v>
      </c>
    </row>
    <row r="79" customFormat="false" ht="12.75" hidden="false" customHeight="false" outlineLevel="0" collapsed="false">
      <c r="A79" s="201" t="str">
        <f aca="false">IF('Import Peak'!A76=0,"",'Import Peak'!A76)</f>
        <v/>
      </c>
      <c r="B79" s="193"/>
      <c r="C79" s="193"/>
      <c r="D79" s="193"/>
      <c r="E79" s="193"/>
      <c r="F79" s="193"/>
      <c r="G79" s="193" t="n">
        <f aca="false">IF(ISERROR(VLOOKUP($A79,'Import Peak'!$A$3:G$99,7,FALSE())-VLOOKUP($A79,'Import Peak Change'!$A$106:G$202,7,FALSE())),0,(VLOOKUP($A79,'Import Peak'!$A$3:G$99,7,FALSE())-VLOOKUP($A79,'Import Peak Change'!$A$106:G$202,7,FALSE())))</f>
        <v>0</v>
      </c>
      <c r="H79" s="193" t="n">
        <f aca="false">IF(ISERROR(VLOOKUP($A79,'Import Peak'!$A$3:H$99,8,FALSE())-VLOOKUP($A79,'Import Peak Change'!$A$106:H$202,8,FALSE())),0,(VLOOKUP($A79,'Import Peak'!$A$3:H$99,8,FALSE())-VLOOKUP($A79,'Import Peak Change'!$A$106:H$202,8,FALSE())))</f>
        <v>0</v>
      </c>
      <c r="I79" s="193" t="n">
        <f aca="false">IF(ISERROR(VLOOKUP($A79,'Import Peak'!$A$3:I$99,9,FALSE())-VLOOKUP($A79,'Import Peak Change'!$A$106:I$202,9,FALSE())),0,(VLOOKUP($A79,'Import Peak'!$A$3:I$99,9,FALSE())-VLOOKUP($A79,'Import Peak Change'!$A$106:I$202,9,FALSE())))</f>
        <v>0</v>
      </c>
      <c r="J79" s="193" t="n">
        <f aca="false">IF(ISERROR(VLOOKUP($A79,'Import Peak'!$A$3:J$99,10,FALSE())-VLOOKUP($A79,'Import Peak Change'!$A$106:J$202,10,FALSE())),0,(VLOOKUP($A79,'Import Peak'!$A$3:J$99,10,FALSE())-VLOOKUP($A79,'Import Peak Change'!$A$106:J$202,10,FALSE())))</f>
        <v>0</v>
      </c>
      <c r="K79" s="193" t="n">
        <f aca="false">IF(ISERROR(VLOOKUP($A79,'Import Peak'!$A$3:K$99,11,FALSE())-VLOOKUP($A79,'Import Peak Change'!$A$106:K$202,11,FALSE())),0,(VLOOKUP($A79,'Import Peak'!$A$3:K$99,11,FALSE())-VLOOKUP($A79,'Import Peak Change'!$A$106:K$202,11,FALSE())))</f>
        <v>0</v>
      </c>
      <c r="L79" s="193" t="n">
        <f aca="false">IF(ISERROR(VLOOKUP($A79,'Import Peak'!$A$3:L$99,12,FALSE())-VLOOKUP($A79,'Import Peak Change'!$A$106:L$202,12,FALSE())),0,(VLOOKUP($A79,'Import Peak'!$A$3:L$99,12,FALSE())-VLOOKUP($A79,'Import Peak Change'!$A$106:L$202,12,FALSE())))</f>
        <v>0</v>
      </c>
      <c r="M79" s="193" t="n">
        <f aca="false">IF(ISERROR(VLOOKUP($A79,'Import Peak'!$A$3:M$99,13,FALSE())-VLOOKUP($A79,'Import Peak Change'!$A$106:M$202,13,FALSE())),0,(VLOOKUP($A79,'Import Peak'!$A$3:M$99,13,FALSE())-VLOOKUP($A79,'Import Peak Change'!$A$106:M$202,13,FALSE())))</f>
        <v>0</v>
      </c>
      <c r="N79" s="193" t="n">
        <f aca="false">IF(ISERROR(VLOOKUP($A79,'Import Peak'!$A$3:N$99,14,FALSE())-VLOOKUP($A79,'Import Peak Change'!$A$106:N$202,14,FALSE())),0,(VLOOKUP($A79,'Import Peak'!$A$3:N$99,14,FALSE())-VLOOKUP($A79,'Import Peak Change'!$A$106:N$202,14,FALSE())))</f>
        <v>0</v>
      </c>
      <c r="O79" s="193" t="n">
        <f aca="false">IF(ISERROR(VLOOKUP($A79,'Import Peak'!$A$3:O$99,15,FALSE())-VLOOKUP($A79,'Import Peak Change'!$A$106:O$202,15,FALSE())),0,(VLOOKUP($A79,'Import Peak'!$A$3:O$99,15,FALSE())-VLOOKUP($A79,'Import Peak Change'!$A$106:O$202,15,FALSE())))</f>
        <v>0</v>
      </c>
      <c r="P79" s="193" t="n">
        <f aca="false">IF(ISERROR(VLOOKUP($A79,'Import Peak'!$A$3:P$99,16,FALSE())-VLOOKUP($A79,'Import Peak Change'!$A$106:P$202,16,FALSE())),0,(VLOOKUP($A79,'Import Peak'!$A$3:P$99,16,FALSE())-VLOOKUP($A79,'Import Peak Change'!$A$106:P$202,16,FALSE())))</f>
        <v>0</v>
      </c>
      <c r="Q79" s="193" t="n">
        <f aca="false">IF(ISERROR(VLOOKUP($A79,'Import Peak'!$A$3:Q$99,17,FALSE())-VLOOKUP($A79,'Import Peak Change'!$A$106:Q$202,17,FALSE())),0,(VLOOKUP($A79,'Import Peak'!$A$3:Q$99,17,FALSE())-VLOOKUP($A79,'Import Peak Change'!$A$106:Q$202,17,FALSE())))</f>
        <v>0</v>
      </c>
      <c r="R79" s="193" t="n">
        <f aca="false">IF(ISERROR(VLOOKUP($A79,'Import Peak'!$A$3:R$99,18,FALSE())-VLOOKUP($A79,'Import Peak Change'!$A$106:R$202,18,FALSE())),0,(VLOOKUP($A79,'Import Peak'!$A$3:R$99,18,FALSE())-VLOOKUP($A79,'Import Peak Change'!$A$106:R$202,18,FALSE())))</f>
        <v>0</v>
      </c>
      <c r="S79" s="193" t="n">
        <f aca="false">IF(ISERROR(VLOOKUP($A79,'Import Peak'!$A$3:S$99,19,FALSE())-VLOOKUP($A79,'Import Peak Change'!$A$106:S$202,19,FALSE())),0,(VLOOKUP($A79,'Import Peak'!$A$3:S$99,19,FALSE())-VLOOKUP($A79,'Import Peak Change'!$A$106:S$202,19,FALSE())))</f>
        <v>0</v>
      </c>
      <c r="T79" s="193" t="n">
        <f aca="false">IF(ISERROR(VLOOKUP($A79,'Import Peak'!$A$3:T$99,20,FALSE())-VLOOKUP($A79,'Import Peak Change'!$A$106:T$202,20,FALSE())),0,(VLOOKUP($A79,'Import Peak'!$A$3:T$99,20,FALSE())-VLOOKUP($A79,'Import Peak Change'!$A$106:T$202,20,FALSE())))</f>
        <v>0</v>
      </c>
      <c r="U79" s="193" t="n">
        <f aca="false">IF(ISERROR(VLOOKUP($A79,'Import Peak'!$A$3:U$99,21,FALSE())-VLOOKUP($A79,'Import Peak Change'!$A$106:U$202,21,FALSE())),0,(VLOOKUP($A79,'Import Peak'!$A$3:U$99,21,FALSE())-VLOOKUP($A79,'Import Peak Change'!$A$106:U$202,21,FALSE())))</f>
        <v>0</v>
      </c>
      <c r="V79" s="193" t="n">
        <f aca="false">IF(ISERROR(VLOOKUP($A79,'Import Peak'!$A$3:V$99,22,FALSE())-VLOOKUP($A79,'Import Peak Change'!$A$106:V$202,22,FALSE())),0,(VLOOKUP($A79,'Import Peak'!$A$3:V$99,22,FALSE())-VLOOKUP($A79,'Import Peak Change'!$A$106:V$202,22,FALSE())))</f>
        <v>0</v>
      </c>
      <c r="W79" s="193" t="n">
        <f aca="false">IF(ISERROR(VLOOKUP($A79,'Import Peak'!$A$3:W$99,23,FALSE())-VLOOKUP($A79,'Import Peak Change'!$A$106:W$202,23,FALSE())),0,(VLOOKUP($A79,'Import Peak'!$A$3:W$99,23,FALSE())-VLOOKUP($A79,'Import Peak Change'!$A$106:W$202,23,FALSE())))</f>
        <v>0</v>
      </c>
      <c r="X79" s="193" t="n">
        <f aca="false">IF(ISERROR(VLOOKUP($A79,'Import Peak'!$A$3:X$99,24,FALSE())-VLOOKUP($A79,'Import Peak Change'!$A$106:X$202,24,FALSE())),0,(VLOOKUP($A79,'Import Peak'!$A$3:X$99,24,FALSE())-VLOOKUP($A79,'Import Peak Change'!$A$106:X$202,24,FALSE())))</f>
        <v>0</v>
      </c>
      <c r="Y79" s="193" t="n">
        <f aca="false">IF(ISERROR(VLOOKUP($A79,'Import Peak'!$A$3:Y$99,25,FALSE())-VLOOKUP($A79,'Import Peak Change'!$A$106:Y$202,25,FALSE())),0,(VLOOKUP($A79,'Import Peak'!$A$3:Y$99,25,FALSE())-VLOOKUP($A79,'Import Peak Change'!$A$106:Y$202,25,FALSE())))</f>
        <v>0</v>
      </c>
      <c r="Z79" s="193" t="n">
        <f aca="false">IF(ISERROR(VLOOKUP($A79,'Import Peak'!$A$3:Z$99,26,FALSE())-VLOOKUP($A79,'Import Peak Change'!$A$106:Z$202,26,FALSE())),0,(VLOOKUP($A79,'Import Peak'!$A$3:Z$99,26,FALSE())-VLOOKUP($A79,'Import Peak Change'!$A$106:Z$202,26,FALSE())))</f>
        <v>0</v>
      </c>
      <c r="AA79" s="193" t="n">
        <f aca="false">IF(ISERROR(VLOOKUP($A79,'Import Peak'!$A$3:AA$99,27,FALSE())-VLOOKUP($A79,'Import Peak Change'!$A$106:AA$202,27,FALSE())),0,(VLOOKUP($A79,'Import Peak'!$A$3:AA$99,27,FALSE())-VLOOKUP($A79,'Import Peak Change'!$A$106:AA$202,27,FALSE())))</f>
        <v>0</v>
      </c>
      <c r="AB79" s="193" t="n">
        <f aca="false">IF(ISERROR(VLOOKUP($A79,'Import Peak'!$A$3:AB$99,28,FALSE())-VLOOKUP($A79,'Import Peak Change'!$A$106:AB$202,28,FALSE())),0,(VLOOKUP($A79,'Import Peak'!$A$3:AB$99,28,FALSE())-VLOOKUP($A79,'Import Peak Change'!$A$106:AB$202,28,FALSE())))</f>
        <v>0</v>
      </c>
      <c r="AC79" s="193" t="n">
        <f aca="false">IF(ISERROR(VLOOKUP($A79,'Import Peak'!$A$3:AC$99,29,FALSE())-VLOOKUP($A79,'Import Peak Change'!$A$106:AC$202,29,FALSE())),0,(VLOOKUP($A79,'Import Peak'!$A$3:AC$99,29,FALSE())-VLOOKUP($A79,'Import Peak Change'!$A$106:AC$202,29,FALSE())))</f>
        <v>0</v>
      </c>
      <c r="AD79" s="193" t="n">
        <f aca="false">IF(ISERROR(VLOOKUP($A79,'Import Peak'!$A$3:AD$99,30,FALSE())-VLOOKUP($A79,'Import Peak Change'!$A$106:AD$202,30,FALSE())),0,(VLOOKUP($A79,'Import Peak'!$A$3:AD$99,30,FALSE())-VLOOKUP($A79,'Import Peak Change'!$A$106:AD$202,30,FALSE())))</f>
        <v>0</v>
      </c>
      <c r="AE79" s="193" t="n">
        <f aca="false">IF(ISERROR(VLOOKUP($A79,'Import Peak'!$A$3:AE$99,31,FALSE())-VLOOKUP($A79,'Import Peak Change'!$A$106:AE$202,31,FALSE())),0,(VLOOKUP($A79,'Import Peak'!$A$3:AE$99,31,FALSE())-VLOOKUP($A79,'Import Peak Change'!$A$106:AE$202,31,FALSE())))</f>
        <v>0</v>
      </c>
      <c r="AF79" s="193" t="n">
        <f aca="false">IF(ISERROR(VLOOKUP($A79,'Import Peak'!$A$3:AF$99,32,FALSE())-VLOOKUP($A79,'Import Peak Change'!$A$106:AF$202,32,FALSE())),0,(VLOOKUP($A79,'Import Peak'!$A$3:AF$99,32,FALSE())-VLOOKUP($A79,'Import Peak Change'!$A$106:AF$202,32,FALSE())))</f>
        <v>0</v>
      </c>
      <c r="AG79" s="193" t="n">
        <f aca="false">IF(ISERROR(VLOOKUP($A79,'Import Peak'!$A$3:AG$99,33,FALSE())-VLOOKUP($A79,'Import Peak Change'!$A$106:AG$202,33,FALSE())),0,(VLOOKUP($A79,'Import Peak'!$A$3:AG$99,33,FALSE())-VLOOKUP($A79,'Import Peak Change'!$A$106:AG$202,33,FALSE())))</f>
        <v>0</v>
      </c>
      <c r="AH79" s="193" t="n">
        <f aca="false">IF(ISERROR(VLOOKUP($A79,'Import Peak'!$A$3:AH$99,34,FALSE())-VLOOKUP($A79,'Import Peak Change'!$A$106:AH$202,34,FALSE())),0,(VLOOKUP($A79,'Import Peak'!$A$3:AH$99,34,FALSE())-VLOOKUP($A79,'Import Peak Change'!$A$106:AH$202,34,FALSE())))</f>
        <v>0</v>
      </c>
      <c r="AI79" s="193" t="n">
        <f aca="false">IF(ISERROR(VLOOKUP($A79,'Import Peak'!$A$3:AI$99,35,FALSE())-VLOOKUP($A79,'Import Peak Change'!$A$106:AI$202,35,FALSE())),0,(VLOOKUP($A79,'Import Peak'!$A$3:AI$99,35,FALSE())-VLOOKUP($A79,'Import Peak Change'!$A$106:AI$202,35,FALSE())))</f>
        <v>0</v>
      </c>
      <c r="AJ79" s="193" t="n">
        <f aca="false">IF(ISERROR(VLOOKUP($A79,'Import Peak'!$A$3:AJ$99,36,FALSE())-VLOOKUP($A79,'Import Peak Change'!$A$106:AJ$202,36,FALSE())),0,(VLOOKUP($A79,'Import Peak'!$A$3:AJ$99,36,FALSE())-VLOOKUP($A79,'Import Peak Change'!$A$106:AJ$202,36,FALSE())))</f>
        <v>0</v>
      </c>
      <c r="AK79" s="193" t="n">
        <f aca="false">IF(ISERROR(VLOOKUP($A79,'Import Peak'!$A$3:AK$99,37,FALSE())-VLOOKUP($A79,'Import Peak Change'!$A$106:AK$202,37,FALSE())),0,(VLOOKUP($A79,'Import Peak'!$A$3:AK$99,37,FALSE())-VLOOKUP($A79,'Import Peak Change'!$A$106:AK$202,37,FALSE())))</f>
        <v>0</v>
      </c>
      <c r="AL79" s="193" t="n">
        <f aca="false">IF(ISERROR(VLOOKUP($A79,'Import Peak'!$A$3:AL$99,38,FALSE())-VLOOKUP($A79,'Import Peak Change'!$A$106:AL$202,38,FALSE())),0,(VLOOKUP($A79,'Import Peak'!$A$3:AL$99,38,FALSE())-VLOOKUP($A79,'Import Peak Change'!$A$106:AL$202,38,FALSE())))</f>
        <v>0</v>
      </c>
      <c r="AM79" s="193" t="n">
        <f aca="false">IF(ISERROR(VLOOKUP($A79,'Import Peak'!$A$3:AM$99,39,FALSE())-VLOOKUP($A79,'Import Peak Change'!$A$106:AM$202,39,FALSE())),0,(VLOOKUP($A79,'Import Peak'!$A$3:AM$99,39,FALSE())-VLOOKUP($A79,'Import Peak Change'!$A$106:AM$202,39,FALSE())))</f>
        <v>0</v>
      </c>
      <c r="AN79" s="193" t="n">
        <f aca="false">IF(ISERROR(VLOOKUP($A79,'Import Peak'!$A$3:AN$99,40,FALSE())-VLOOKUP($A79,'Import Peak Change'!$A$106:AN$202,40,FALSE())),0,(VLOOKUP($A79,'Import Peak'!$A$3:AN$99,40,FALSE())-VLOOKUP($A79,'Import Peak Change'!$A$106:AN$202,40,FALSE())))</f>
        <v>0</v>
      </c>
      <c r="AO79" s="193" t="n">
        <f aca="false">IF(ISERROR(VLOOKUP($A79,'Import Peak'!$A$3:AO$99,41,FALSE())-VLOOKUP($A79,'Import Peak Change'!$A$106:AO$202,41,FALSE())),0,(VLOOKUP($A79,'Import Peak'!$A$3:AO$99,41,FALSE())-VLOOKUP($A79,'Import Peak Change'!$A$106:AO$202,41,FALSE())))</f>
        <v>0</v>
      </c>
      <c r="AP79" s="193" t="n">
        <f aca="false">IF(ISERROR(VLOOKUP($A79,'Import Peak'!$A$3:AP$99,42,FALSE())-VLOOKUP($A79,'Import Peak Change'!$A$106:AP$202,42,FALSE())),0,(VLOOKUP($A79,'Import Peak'!$A$3:AP$99,42,FALSE())-VLOOKUP($A79,'Import Peak Change'!$A$106:AP$202,42,FALSE())))</f>
        <v>0</v>
      </c>
      <c r="AQ79" s="193" t="n">
        <f aca="false">IF(ISERROR(VLOOKUP($A79,'Import Peak'!$A$3:AQ$99,43,FALSE())-VLOOKUP($A79,'Import Peak Change'!$A$106:AQ$202,43,FALSE())),0,(VLOOKUP($A79,'Import Peak'!$A$3:AQ$99,43,FALSE())-VLOOKUP($A79,'Import Peak Change'!$A$106:AQ$202,43,FALSE())))</f>
        <v>0</v>
      </c>
      <c r="AR79" s="193" t="n">
        <f aca="false">IF(ISERROR(VLOOKUP($A79,'Import Peak'!$A$3:AR$99,44,FALSE())-VLOOKUP($A79,'Import Peak Change'!$A$106:AR$202,44,FALSE())),0,(VLOOKUP($A79,'Import Peak'!$A$3:AR$99,44,FALSE())-VLOOKUP($A79,'Import Peak Change'!$A$106:AR$202,44,FALSE())))</f>
        <v>0</v>
      </c>
      <c r="AS79" s="193" t="n">
        <f aca="false">IF(ISERROR(VLOOKUP($A79,'Import Peak'!$A$3:AS$99,45,FALSE())-VLOOKUP($A79,'Import Peak Change'!$A$106:AS$202,45,FALSE())),0,(VLOOKUP($A79,'Import Peak'!$A$3:AS$99,45,FALSE())-VLOOKUP($A79,'Import Peak Change'!$A$106:AS$202,45,FALSE())))</f>
        <v>0</v>
      </c>
      <c r="AT79" s="193" t="n">
        <f aca="false">IF(ISERROR(VLOOKUP($A79,'Import Peak'!$A$3:AT$99,46,FALSE())-VLOOKUP($A79,'Import Peak Change'!$A$106:AT$202,46,FALSE())),0,(VLOOKUP($A79,'Import Peak'!$A$3:AT$99,46,FALSE())-VLOOKUP($A79,'Import Peak Change'!$A$106:AT$202,46,FALSE())))</f>
        <v>0</v>
      </c>
      <c r="AU79" s="193" t="n">
        <f aca="false">IF(ISERROR(VLOOKUP($A79,'Import Peak'!$A$3:AU$99,47,FALSE())-VLOOKUP($A79,'Import Peak Change'!$A$106:AU$202,47,FALSE())),0,(VLOOKUP($A79,'Import Peak'!$A$3:AU$99,47,FALSE())-VLOOKUP($A79,'Import Peak Change'!$A$106:AU$202,47,FALSE())))</f>
        <v>0</v>
      </c>
      <c r="AV79" s="193" t="n">
        <f aca="false">IF(ISERROR(VLOOKUP($A79,'Import Peak'!$A$3:AV$99,48,FALSE())-VLOOKUP($A79,'Import Peak Change'!$A$106:AV$202,48,FALSE())),0,(VLOOKUP($A79,'Import Peak'!$A$3:AV$99,48,FALSE())-VLOOKUP($A79,'Import Peak Change'!$A$106:AV$202,48,FALSE())))</f>
        <v>0</v>
      </c>
      <c r="AW79" s="193" t="n">
        <f aca="false">IF(ISERROR(VLOOKUP($A79,'Import Peak'!$A$3:AW$99,49,FALSE())-VLOOKUP($A79,'Import Peak Change'!$A$106:AW$202,49,FALSE())),0,(VLOOKUP($A79,'Import Peak'!$A$3:AW$99,49,FALSE())-VLOOKUP($A79,'Import Peak Change'!$A$106:AW$202,49,FALSE())))</f>
        <v>0</v>
      </c>
      <c r="AX79" s="193" t="n">
        <f aca="false">IF(ISERROR(VLOOKUP($A79,'Import Peak'!$A$3:AX$99,50,FALSE())-VLOOKUP($A79,'Import Peak Change'!$A$106:AX$202,50,FALSE())),0,(VLOOKUP($A79,'Import Peak'!$A$3:AX$99,50,FALSE())-VLOOKUP($A79,'Import Peak Change'!$A$106:AX$202,50,FALSE())))</f>
        <v>0</v>
      </c>
      <c r="AY79" s="193" t="n">
        <f aca="false">IF(ISERROR(VLOOKUP($A79,'Import Peak'!$A$3:AY$99,51,FALSE())-VLOOKUP($A79,'Import Peak Change'!$A$106:AY$202,51,FALSE())),0,(VLOOKUP($A79,'Import Peak'!$A$3:AY$99,51,FALSE())-VLOOKUP($A79,'Import Peak Change'!$A$106:AY$202,51,FALSE())))</f>
        <v>0</v>
      </c>
      <c r="AZ79" s="193" t="n">
        <f aca="false">IF(ISERROR(VLOOKUP($A79,'Import Peak'!$A$3:AZ$99,52,FALSE())-VLOOKUP($A79,'Import Peak Change'!$A$106:AZ$202,52,FALSE())),0,(VLOOKUP($A79,'Import Peak'!$A$3:AZ$99,52,FALSE())-VLOOKUP($A79,'Import Peak Change'!$A$106:AZ$202,52,FALSE())))</f>
        <v>0</v>
      </c>
      <c r="BA79" s="193" t="n">
        <f aca="false">IF(ISERROR(VLOOKUP($A79,'Import Peak'!$A$3:BA$99,53,FALSE())-VLOOKUP($A79,'Import Peak Change'!$A$106:BA$202,53,FALSE())),0,(VLOOKUP($A79,'Import Peak'!$A$3:BA$99,53,FALSE())-VLOOKUP($A79,'Import Peak Change'!$A$106:BA$202,53,FALSE())))</f>
        <v>0</v>
      </c>
      <c r="BB79" s="193" t="n">
        <f aca="false">IF(ISERROR(VLOOKUP($A79,'Import Peak'!$A$3:BB$99,54,FALSE())-VLOOKUP($A79,'Import Peak Change'!$A$106:BB$202,54,FALSE())),0,(VLOOKUP($A79,'Import Peak'!$A$3:BB$99,54,FALSE())-VLOOKUP($A79,'Import Peak Change'!$A$106:BB$202,54,FALSE())))</f>
        <v>0</v>
      </c>
      <c r="BC79" s="193" t="n">
        <f aca="false">IF(ISERROR(VLOOKUP($A79,'Import Peak'!$A$3:BC$99,55,FALSE())-VLOOKUP($A79,'Import Peak Change'!$A$106:BC$202,55,FALSE())),0,(VLOOKUP($A79,'Import Peak'!$A$3:BC$99,55,FALSE())-VLOOKUP($A79,'Import Peak Change'!$A$106:BC$202,55,FALSE())))</f>
        <v>0</v>
      </c>
      <c r="BD79" s="193" t="n">
        <f aca="false">IF(ISERROR(VLOOKUP($A79,'Import Peak'!$A$3:BD$99,56,FALSE())-VLOOKUP($A79,'Import Peak Change'!$A$106:BD$202,56,FALSE())),0,(VLOOKUP($A79,'Import Peak'!$A$3:BD$99,56,FALSE())-VLOOKUP($A79,'Import Peak Change'!$A$106:BD$202,56,FALSE())))</f>
        <v>0</v>
      </c>
      <c r="BE79" s="193" t="n">
        <f aca="false">IF(ISERROR(VLOOKUP($A79,'Import Peak'!$A$3:BE$99,57,FALSE())-VLOOKUP($A79,'Import Peak Change'!$A$106:BE$202,57,FALSE())),0,(VLOOKUP($A79,'Import Peak'!$A$3:BE$99,57,FALSE())-VLOOKUP($A79,'Import Peak Change'!$A$106:BE$202,57,FALSE())))</f>
        <v>0</v>
      </c>
      <c r="BF79" s="193" t="n">
        <f aca="false">IF(ISERROR(VLOOKUP($A79,'Import Peak'!$A$3:BF$99,58,FALSE())-VLOOKUP($A79,'Import Peak Change'!$A$106:BF$202,58,FALSE())),0,(VLOOKUP($A79,'Import Peak'!$A$3:BF$99,58,FALSE())-VLOOKUP($A79,'Import Peak Change'!$A$106:BF$202,58,FALSE())))</f>
        <v>0</v>
      </c>
      <c r="BG79" s="193" t="n">
        <f aca="false">IF(ISERROR(VLOOKUP($A79,'Import Peak'!$A$3:BG$99,59,FALSE())-VLOOKUP($A79,'Import Peak Change'!$A$106:BG$202,59,FALSE())),0,(VLOOKUP($A79,'Import Peak'!$A$3:BG$99,59,FALSE())-VLOOKUP($A79,'Import Peak Change'!$A$106:BG$202,59,FALSE())))</f>
        <v>0</v>
      </c>
      <c r="BH79" s="193" t="n">
        <f aca="false">IF(ISERROR(VLOOKUP($A79,'Import Peak'!$A$3:BH$99,60,FALSE())-VLOOKUP($A79,'Import Peak Change'!$A$106:BH$202,60,FALSE())),0,(VLOOKUP($A79,'Import Peak'!$A$3:BH$99,60,FALSE())-VLOOKUP($A79,'Import Peak Change'!$A$106:BH$202,60,FALSE())))</f>
        <v>0</v>
      </c>
      <c r="BI79" s="193" t="n">
        <f aca="false">IF(ISERROR(VLOOKUP($A79,'Import Peak'!$A$3:BI$99,61,FALSE())-VLOOKUP($A79,'Import Peak Change'!$A$106:BI$202,61,FALSE())),0,(VLOOKUP($A79,'Import Peak'!$A$3:BI$99,61,FALSE())-VLOOKUP($A79,'Import Peak Change'!$A$106:BI$202,61,FALSE())))</f>
        <v>0</v>
      </c>
      <c r="BJ79" s="193" t="n">
        <f aca="false">IF(ISERROR(VLOOKUP($A79,'Import Peak'!$A$3:BJ$99,62,FALSE())-VLOOKUP($A79,'Import Peak Change'!$A$106:BJ$202,62,FALSE())),0,(VLOOKUP($A79,'Import Peak'!$A$3:BJ$99,62,FALSE())-VLOOKUP($A79,'Import Peak Change'!$A$106:BJ$202,62,FALSE())))</f>
        <v>0</v>
      </c>
      <c r="BK79" s="193" t="n">
        <f aca="false">IF(ISERROR(VLOOKUP($A79,'Import Peak'!$A$3:BK$99,63,FALSE())-VLOOKUP($A79,'Import Peak Change'!$A$106:BK$202,63,FALSE())),0,(VLOOKUP($A79,'Import Peak'!$A$3:BK$99,63,FALSE())-VLOOKUP($A79,'Import Peak Change'!$A$106:BK$202,63,FALSE())))</f>
        <v>0</v>
      </c>
      <c r="BL79" s="193" t="n">
        <f aca="false">IF(ISERROR(VLOOKUP($A79,'Import Peak'!$A$3:BL$99,64,FALSE())-VLOOKUP($A79,'Import Peak Change'!$A$106:BL$202,64,FALSE())),0,(VLOOKUP($A79,'Import Peak'!$A$3:BL$99,64,FALSE())-VLOOKUP($A79,'Import Peak Change'!$A$106:BL$202,64,FALSE())))</f>
        <v>0</v>
      </c>
      <c r="BM79" s="193" t="n">
        <f aca="false">IF(ISERROR(VLOOKUP($A79,'Import Peak'!$A$3:BM$99,65,FALSE())-VLOOKUP($A79,'Import Peak Change'!$A$106:BM$202,65,FALSE())),0,(VLOOKUP($A79,'Import Peak'!$A$3:BM$99,65,FALSE())-VLOOKUP($A79,'Import Peak Change'!$A$106:BM$202,65,FALSE())))</f>
        <v>0</v>
      </c>
      <c r="BN79" s="193" t="n">
        <f aca="false">IF(ISERROR(VLOOKUP($A79,'Import Peak'!$A$3:BN$99,66,FALSE())-VLOOKUP($A79,'Import Peak Change'!$A$106:BN$202,66,FALSE())),0,(VLOOKUP($A79,'Import Peak'!$A$3:BN$99,66,FALSE())-VLOOKUP($A79,'Import Peak Change'!$A$106:BN$202,66,FALSE())))</f>
        <v>0</v>
      </c>
      <c r="BO79" s="193" t="n">
        <f aca="false">IF(ISERROR(VLOOKUP($A79,'Import Peak'!$A$3:BO$99,67,FALSE())-VLOOKUP($A79,'Import Peak Change'!$A$106:BO$202,67,FALSE())),0,(VLOOKUP($A79,'Import Peak'!$A$3:BO$99,67,FALSE())-VLOOKUP($A79,'Import Peak Change'!$A$106:BO$202,67,FALSE())))</f>
        <v>0</v>
      </c>
      <c r="BP79" s="193" t="n">
        <f aca="false">IF(ISERROR(VLOOKUP($A79,'Import Peak'!$A$3:BP$99,68,FALSE())-VLOOKUP($A79,'Import Peak Change'!$A$106:BP$202,68,FALSE())),0,(VLOOKUP($A79,'Import Peak'!$A$3:BP$99,68,FALSE())-VLOOKUP($A79,'Import Peak Change'!$A$106:BP$202,68,FALSE())))</f>
        <v>0</v>
      </c>
      <c r="BQ79" s="193" t="n">
        <f aca="false">IF(ISERROR(VLOOKUP($A79,'Import Peak'!$A$3:BQ$99,69,FALSE())-VLOOKUP($A79,'Import Peak Change'!$A$106:BQ$202,69,FALSE())),0,(VLOOKUP($A79,'Import Peak'!$A$3:BQ$99,69,FALSE())-VLOOKUP($A79,'Import Peak Change'!$A$106:BQ$202,69,FALSE())))</f>
        <v>0</v>
      </c>
      <c r="BR79" s="193" t="n">
        <f aca="false">IF(ISERROR(VLOOKUP($A79,'Import Peak'!$A$3:BR$99,70,FALSE())-VLOOKUP($A79,'Import Peak Change'!$A$106:BR$202,70,FALSE())),0,(VLOOKUP($A79,'Import Peak'!$A$3:BR$99,70,FALSE())-VLOOKUP($A79,'Import Peak Change'!$A$106:BR$202,70,FALSE())))</f>
        <v>0</v>
      </c>
      <c r="BS79" s="193" t="n">
        <f aca="false">IF(ISERROR(VLOOKUP($A79,'Import Peak'!$A$3:BS$99,71,FALSE())-VLOOKUP($A79,'Import Peak Change'!$A$106:BS$202,71,FALSE())),0,(VLOOKUP($A79,'Import Peak'!$A$3:BS$99,71,FALSE())-VLOOKUP($A79,'Import Peak Change'!$A$106:BS$202,71,FALSE())))</f>
        <v>0</v>
      </c>
      <c r="BT79" s="193" t="n">
        <f aca="false">IF(ISERROR(VLOOKUP($A79,'Import Peak'!$A$3:BT$99,72,FALSE())-VLOOKUP($A79,'Import Peak Change'!$A$106:BT$202,72,FALSE())),0,(VLOOKUP($A79,'Import Peak'!$A$3:BT$99,72,FALSE())-VLOOKUP($A79,'Import Peak Change'!$A$106:BT$202,72,FALSE())))</f>
        <v>0</v>
      </c>
      <c r="BU79" s="193" t="n">
        <f aca="false">IF(ISERROR(VLOOKUP($A79,'Import Peak'!$A$3:BU$99,73,FALSE())-VLOOKUP($A79,'Import Peak Change'!$A$106:BU$202,73,FALSE())),0,(VLOOKUP($A79,'Import Peak'!$A$3:BU$99,73,FALSE())-VLOOKUP($A79,'Import Peak Change'!$A$106:BU$202,73,FALSE())))</f>
        <v>0</v>
      </c>
      <c r="BV79" s="193" t="n">
        <f aca="false">IF(ISERROR(VLOOKUP($A79,'Import Peak'!$A$3:BV$99,74,FALSE())-VLOOKUP($A79,'Import Peak Change'!$A$106:BV$202,74,FALSE())),0,(VLOOKUP($A79,'Import Peak'!$A$3:BV$99,74,FALSE())-VLOOKUP($A79,'Import Peak Change'!$A$106:BV$202,74,FALSE())))</f>
        <v>0</v>
      </c>
      <c r="BW79" s="193" t="n">
        <f aca="false">IF(ISERROR(VLOOKUP($A79,'Import Peak'!$A$3:BW$99,75,FALSE())-VLOOKUP($A79,'Import Peak Change'!$A$106:BW$202,75,FALSE())),0,(VLOOKUP($A79,'Import Peak'!$A$3:BW$99,75,FALSE())-VLOOKUP($A79,'Import Peak Change'!$A$106:BW$202,75,FALSE())))</f>
        <v>0</v>
      </c>
      <c r="BX79" s="193" t="n">
        <f aca="false">IF(ISERROR(VLOOKUP($A79,'Import Peak'!$A$3:BX$99,76,FALSE())-VLOOKUP($A79,'Import Peak Change'!$A$106:BX$202,76,FALSE())),0,(VLOOKUP($A79,'Import Peak'!$A$3:BX$99,76,FALSE())-VLOOKUP($A79,'Import Peak Change'!$A$106:BX$202,76,FALSE())))</f>
        <v>0</v>
      </c>
      <c r="BY79" s="193" t="n">
        <f aca="false">IF(ISERROR(VLOOKUP($A79,'Import Peak'!$A$3:BY$99,77,FALSE())-VLOOKUP($A79,'Import Peak Change'!$A$106:BY$202,77,FALSE())),0,(VLOOKUP($A79,'Import Peak'!$A$3:BY$99,77,FALSE())-VLOOKUP($A79,'Import Peak Change'!$A$106:BY$202,77,FALSE())))</f>
        <v>0</v>
      </c>
      <c r="BZ79" s="193" t="n">
        <f aca="false">IF(ISERROR(VLOOKUP($A79,'Import Peak'!$A$3:BZ$99,78,FALSE())-VLOOKUP($A79,'Import Peak Change'!$A$106:BZ$202,78,FALSE())),0,(VLOOKUP($A79,'Import Peak'!$A$3:BZ$99,78,FALSE())-VLOOKUP($A79,'Import Peak Change'!$A$106:BZ$202,78,FALSE())))</f>
        <v>0</v>
      </c>
      <c r="CA79" s="193" t="n">
        <f aca="false">IF(ISERROR(VLOOKUP($A79,'Import Peak'!$A$3:CA$99,79,FALSE())-VLOOKUP($A79,'Import Peak Change'!$A$106:CA$202,79,FALSE())),0,(VLOOKUP($A79,'Import Peak'!$A$3:CA$99,79,FALSE())-VLOOKUP($A79,'Import Peak Change'!$A$106:CA$202,79,FALSE())))</f>
        <v>0</v>
      </c>
      <c r="CB79" s="193" t="n">
        <f aca="false">IF(ISERROR(VLOOKUP($A79,'Import Peak'!$A$3:CB$99,80,FALSE())-VLOOKUP($A79,'Import Peak Change'!$A$106:CB$202,80,FALSE())),0,(VLOOKUP($A79,'Import Peak'!$A$3:CB$99,80,FALSE())-VLOOKUP($A79,'Import Peak Change'!$A$106:CB$202,80,FALSE())))</f>
        <v>0</v>
      </c>
      <c r="CC79" s="193" t="n">
        <f aca="false">IF(ISERROR(VLOOKUP($A79,'Import Peak'!$A$3:CC$99,81,FALSE())-VLOOKUP($A79,'Import Peak Change'!$A$106:CC$202,81,FALSE())),0,(VLOOKUP($A79,'Import Peak'!$A$3:CC$99,81,FALSE())-VLOOKUP($A79,'Import Peak Change'!$A$106:CC$202,81,FALSE())))</f>
        <v>0</v>
      </c>
      <c r="CD79" s="193" t="n">
        <f aca="false">IF(ISERROR(VLOOKUP($A79,'Import Peak'!$A$3:CD$99,82,FALSE())-VLOOKUP($A79,'Import Peak Change'!$A$106:CD$202,82,FALSE())),0,(VLOOKUP($A79,'Import Peak'!$A$3:CD$99,82,FALSE())-VLOOKUP($A79,'Import Peak Change'!$A$106:CD$202,82,FALSE())))</f>
        <v>0</v>
      </c>
      <c r="CE79" s="193" t="n">
        <f aca="false">IF(ISERROR(VLOOKUP($A79,'Import Peak'!$A$3:CE$99,83,FALSE())-VLOOKUP($A79,'Import Peak Change'!$A$106:CE$202,83,FALSE())),0,(VLOOKUP($A79,'Import Peak'!$A$3:CE$99,83,FALSE())-VLOOKUP($A79,'Import Peak Change'!$A$106:CE$202,83,FALSE())))</f>
        <v>0</v>
      </c>
      <c r="CF79" s="193" t="n">
        <f aca="false">IF(ISERROR(VLOOKUP($A79,'Import Peak'!$A$3:CF$99,84,FALSE())-VLOOKUP($A79,'Import Peak Change'!$A$106:CF$202,84,FALSE())),0,(VLOOKUP($A79,'Import Peak'!$A$3:CF$99,84,FALSE())-VLOOKUP($A79,'Import Peak Change'!$A$106:CF$202,84,FALSE())))</f>
        <v>0</v>
      </c>
      <c r="CG79" s="193" t="n">
        <f aca="false">IF(ISERROR(VLOOKUP($A79,'Import Peak'!$A$3:CG$99,85,FALSE())-VLOOKUP($A79,'Import Peak Change'!$A$106:CG$202,85,FALSE())),0,(VLOOKUP($A79,'Import Peak'!$A$3:CG$99,85,FALSE())-VLOOKUP($A79,'Import Peak Change'!$A$106:CG$202,85,FALSE())))</f>
        <v>0</v>
      </c>
      <c r="CH79" s="193" t="n">
        <f aca="false">IF(ISERROR(VLOOKUP($A79,'Import Peak'!$A$3:CH$99,86,FALSE())-VLOOKUP($A79,'Import Peak Change'!$A$106:CH$202,86,FALSE())),0,(VLOOKUP($A79,'Import Peak'!$A$3:CH$99,86,FALSE())-VLOOKUP($A79,'Import Peak Change'!$A$106:CH$202,86,FALSE())))</f>
        <v>0</v>
      </c>
      <c r="CI79" s="193" t="n">
        <f aca="false">IF(ISERROR(VLOOKUP($A79,'Import Peak'!$A$3:CI$99,87,FALSE())-VLOOKUP($A79,'Import Peak Change'!$A$106:CI$202,87,FALSE())),0,(VLOOKUP($A79,'Import Peak'!$A$3:CI$99,87,FALSE())-VLOOKUP($A79,'Import Peak Change'!$A$106:CI$202,87,FALSE())))</f>
        <v>0</v>
      </c>
      <c r="CJ79" s="193" t="n">
        <f aca="false">IF(ISERROR(VLOOKUP($A79,'Import Peak'!$A$3:CJ$99,88,FALSE())-VLOOKUP($A79,'Import Peak Change'!$A$106:CJ$202,88,FALSE())),0,(VLOOKUP($A79,'Import Peak'!$A$3:CJ$99,88,FALSE())-VLOOKUP($A79,'Import Peak Change'!$A$106:CJ$202,88,FALSE())))</f>
        <v>0</v>
      </c>
      <c r="CK79" s="193" t="n">
        <f aca="false">IF(ISERROR(VLOOKUP($A79,'Import Peak'!$A$3:CK$99,89,FALSE())-VLOOKUP($A79,'Import Peak Change'!$A$106:CK$202,89,FALSE())),0,(VLOOKUP($A79,'Import Peak'!$A$3:CK$99,89,FALSE())-VLOOKUP($A79,'Import Peak Change'!$A$106:CK$202,89,FALSE())))</f>
        <v>0</v>
      </c>
      <c r="CL79" s="193" t="n">
        <f aca="false">IF(ISERROR(VLOOKUP($A79,'Import Peak'!$A$3:CL$99,90,FALSE())-VLOOKUP($A79,'Import Peak Change'!$A$106:CL$202,90,FALSE())),0,(VLOOKUP($A79,'Import Peak'!$A$3:CL$99,90,FALSE())-VLOOKUP($A79,'Import Peak Change'!$A$106:CL$202,90,FALSE())))</f>
        <v>0</v>
      </c>
      <c r="CM79" s="193" t="n">
        <f aca="false">IF(ISERROR(VLOOKUP($A79,'Import Peak'!$A$3:CM$99,91,FALSE())-VLOOKUP($A79,'Import Peak Change'!$A$106:CM$202,91,FALSE())),0,(VLOOKUP($A79,'Import Peak'!$A$3:CM$99,91,FALSE())-VLOOKUP($A79,'Import Peak Change'!$A$106:CM$202,91,FALSE())))</f>
        <v>0</v>
      </c>
      <c r="CN79" s="193" t="n">
        <f aca="false">IF(ISERROR(VLOOKUP($A79,'Import Peak'!$A$3:CN$99,92,FALSE())-VLOOKUP($A79,'Import Peak Change'!$A$106:CN$202,92,FALSE())),0,(VLOOKUP($A79,'Import Peak'!$A$3:CN$99,92,FALSE())-VLOOKUP($A79,'Import Peak Change'!$A$106:CN$202,92,FALSE())))</f>
        <v>0</v>
      </c>
      <c r="CO79" s="193" t="n">
        <f aca="false">IF(ISERROR(VLOOKUP($A79,'Import Peak'!$A$3:CO$99,93,FALSE())-VLOOKUP($A79,'Import Peak Change'!$A$106:CO$202,93,FALSE())),0,(VLOOKUP($A79,'Import Peak'!$A$3:CO$99,93,FALSE())-VLOOKUP($A79,'Import Peak Change'!$A$106:CO$202,93,FALSE())))</f>
        <v>0</v>
      </c>
      <c r="CP79" s="193" t="n">
        <f aca="false">IF(ISERROR(VLOOKUP($A79,'Import Peak'!$A$3:CP$99,94,FALSE())-VLOOKUP($A79,'Import Peak Change'!$A$106:CP$202,94,FALSE())),0,(VLOOKUP($A79,'Import Peak'!$A$3:CP$99,94,FALSE())-VLOOKUP($A79,'Import Peak Change'!$A$106:CP$202,94,FALSE())))</f>
        <v>0</v>
      </c>
      <c r="CQ79" s="193" t="n">
        <f aca="false">IF(ISERROR(VLOOKUP($A79,'Import Peak'!$A$3:CQ$99,95,FALSE())-VLOOKUP($A79,'Import Peak Change'!$A$106:CQ$202,95,FALSE())),0,(VLOOKUP($A79,'Import Peak'!$A$3:CQ$99,95,FALSE())-VLOOKUP($A79,'Import Peak Change'!$A$106:CQ$202,95,FALSE())))</f>
        <v>0</v>
      </c>
      <c r="CR79" s="193" t="n">
        <f aca="false">IF(ISERROR(VLOOKUP($A79,'Import Peak'!$A$3:CR$99,96,FALSE())-VLOOKUP($A79,'Import Peak Change'!$A$106:CR$202,96,FALSE())),0,(VLOOKUP($A79,'Import Peak'!$A$3:CR$99,96,FALSE())-VLOOKUP($A79,'Import Peak Change'!$A$106:CR$202,96,FALSE())))</f>
        <v>0</v>
      </c>
      <c r="CS79" s="193" t="n">
        <f aca="false">IF(ISERROR(VLOOKUP($A79,'Import Peak'!$A$3:CS$99,97,FALSE())-VLOOKUP($A79,'Import Peak Change'!$A$106:CS$202,97,FALSE())),0,(VLOOKUP($A79,'Import Peak'!$A$3:CS$99,97,FALSE())-VLOOKUP($A79,'Import Peak Change'!$A$106:CS$202,97,FALSE())))</f>
        <v>0</v>
      </c>
      <c r="CT79" s="193" t="n">
        <f aca="false">IF(ISERROR(VLOOKUP($A79,'Import Peak'!$A$3:CT$99,98,FALSE())-VLOOKUP($A79,'Import Peak Change'!$A$106:CT$202,98,FALSE())),0,(VLOOKUP($A79,'Import Peak'!$A$3:CT$99,98,FALSE())-VLOOKUP($A79,'Import Peak Change'!$A$106:CT$202,98,FALSE())))</f>
        <v>0</v>
      </c>
      <c r="CU79" s="193" t="n">
        <f aca="false">IF(ISERROR(VLOOKUP($A79,'Import Peak'!$A$3:CU$99,99,FALSE())-VLOOKUP($A79,'Import Peak Change'!$A$106:CU$202,99,FALSE())),0,(VLOOKUP($A79,'Import Peak'!$A$3:CU$99,99,FALSE())-VLOOKUP($A79,'Import Peak Change'!$A$106:CU$202,99,FALSE())))</f>
        <v>0</v>
      </c>
      <c r="CV79" s="193" t="n">
        <f aca="false">IF(ISERROR(VLOOKUP($A79,'Import Peak'!$A$3:CV$99,100,FALSE())-VLOOKUP($A79,'Import Peak Change'!$A$106:CV$202,100,FALSE())),0,(VLOOKUP($A79,'Import Peak'!$A$3:CV$99,100,FALSE())-VLOOKUP($A79,'Import Peak Change'!$A$106:CV$202,100,FALSE())))</f>
        <v>0</v>
      </c>
      <c r="CW79" s="193" t="n">
        <f aca="false">IF(ISERROR(VLOOKUP($A79,'Import Peak'!$A$3:CW$99,101,FALSE())-VLOOKUP($A79,'Import Peak Change'!$A$106:CW$202,101,FALSE())),0,(VLOOKUP($A79,'Import Peak'!$A$3:CW$99,101,FALSE())-VLOOKUP($A79,'Import Peak Change'!$A$106:CW$202,101,FALSE())))</f>
        <v>0</v>
      </c>
      <c r="CX79" s="193" t="n">
        <f aca="false">IF(ISERROR(VLOOKUP($A79,'Import Peak'!$A$3:CX$99,102,FALSE())-VLOOKUP($A79,'Import Peak Change'!$A$106:CX$202,102,FALSE())),0,(VLOOKUP($A79,'Import Peak'!$A$3:CX$99,102,FALSE())-VLOOKUP($A79,'Import Peak Change'!$A$106:CX$202,102,FALSE())))</f>
        <v>0</v>
      </c>
      <c r="CY79" s="193" t="n">
        <f aca="false">IF(ISERROR(VLOOKUP($A79,'Import Peak'!$A$3:CY$99,103,FALSE())-VLOOKUP($A79,'Import Peak Change'!$A$106:CY$202,103,FALSE())),0,(VLOOKUP($A79,'Import Peak'!$A$3:CY$99,103,FALSE())-VLOOKUP($A79,'Import Peak Change'!$A$106:CY$202,103,FALSE())))</f>
        <v>0</v>
      </c>
      <c r="CZ79" s="193" t="n">
        <f aca="false">IF(ISERROR(VLOOKUP($A79,'Import Peak'!$A$3:CZ$99,104,FALSE())-VLOOKUP($A79,'Import Peak Change'!$A$106:CZ$202,104,FALSE())),0,(VLOOKUP($A79,'Import Peak'!$A$3:CZ$99,104,FALSE())-VLOOKUP($A79,'Import Peak Change'!$A$106:CZ$202,104,FALSE())))</f>
        <v>0</v>
      </c>
      <c r="DA79" s="193" t="n">
        <f aca="false">IF(ISERROR(VLOOKUP($A79,'Import Peak'!$A$3:DA$99,105,FALSE())-VLOOKUP($A79,'Import Peak Change'!$A$106:DA$202,105,FALSE())),0,(VLOOKUP($A79,'Import Peak'!$A$3:DA$99,105,FALSE())-VLOOKUP($A79,'Import Peak Change'!$A$106:DA$202,105,FALSE())))</f>
        <v>0</v>
      </c>
      <c r="DB79" s="193" t="n">
        <f aca="false">IF(ISERROR(VLOOKUP($A79,'Import Peak'!$A$3:DB$99,106,FALSE())-VLOOKUP($A79,'Import Peak Change'!$A$106:DB$202,106,FALSE())),0,(VLOOKUP($A79,'Import Peak'!$A$3:DB$99,106,FALSE())-VLOOKUP($A79,'Import Peak Change'!$A$106:DB$202,106,FALSE())))</f>
        <v>0</v>
      </c>
      <c r="DC79" s="193" t="n">
        <f aca="false">IF(ISERROR(VLOOKUP($A79,'Import Peak'!$A$3:DC$99,107,FALSE())-VLOOKUP($A79,'Import Peak Change'!$A$106:DC$202,107,FALSE())),0,(VLOOKUP($A79,'Import Peak'!$A$3:DC$99,107,FALSE())-VLOOKUP($A79,'Import Peak Change'!$A$106:DC$202,107,FALSE())))</f>
        <v>0</v>
      </c>
      <c r="DD79" s="193" t="n">
        <f aca="false">IF(ISERROR(VLOOKUP($A79,'Import Peak'!$A$3:DD$99,108,FALSE())-VLOOKUP($A79,'Import Peak Change'!$A$106:DD$202,108,FALSE())),0,(VLOOKUP($A79,'Import Peak'!$A$3:DD$99,108,FALSE())-VLOOKUP($A79,'Import Peak Change'!$A$106:DD$202,108,FALSE())))</f>
        <v>0</v>
      </c>
      <c r="DE79" s="193" t="n">
        <f aca="false">IF(ISERROR(VLOOKUP($A79,'Import Peak'!$A$3:DE$99,109,FALSE())-VLOOKUP($A79,'Import Peak Change'!$A$106:DE$202,109,FALSE())),0,(VLOOKUP($A79,'Import Peak'!$A$3:DE$99,109,FALSE())-VLOOKUP($A79,'Import Peak Change'!$A$106:DE$202,109,FALSE())))</f>
        <v>0</v>
      </c>
      <c r="DF79" s="193" t="n">
        <f aca="false">IF(ISERROR(VLOOKUP($A79,'Import Peak'!$A$3:DF$99,110,FALSE())-VLOOKUP($A79,'Import Peak Change'!$A$106:DF$202,110,FALSE())),0,(VLOOKUP($A79,'Import Peak'!$A$3:DF$99,110,FALSE())-VLOOKUP($A79,'Import Peak Change'!$A$106:DF$202,110,FALSE())))</f>
        <v>0</v>
      </c>
      <c r="DG79" s="193" t="n">
        <f aca="false">IF(ISERROR(VLOOKUP($A79,'Import Peak'!$A$3:DG$99,111,FALSE())-VLOOKUP($A79,'Import Peak Change'!$A$106:DG$202,111,FALSE())),0,(VLOOKUP($A79,'Import Peak'!$A$3:DG$99,111,FALSE())-VLOOKUP($A79,'Import Peak Change'!$A$106:DG$202,111,FALSE())))</f>
        <v>0</v>
      </c>
      <c r="DH79" s="193" t="n">
        <f aca="false">IF(ISERROR(VLOOKUP($A79,'Import Peak'!$A$3:DH$99,112,FALSE())-VLOOKUP($A79,'Import Peak Change'!$A$106:DH$202,112,FALSE())),0,(VLOOKUP($A79,'Import Peak'!$A$3:DH$99,112,FALSE())-VLOOKUP($A79,'Import Peak Change'!$A$106:DH$202,112,FALSE())))</f>
        <v>0</v>
      </c>
      <c r="DI79" s="193" t="n">
        <f aca="false">IF(ISERROR(VLOOKUP($A79,'Import Peak'!$A$3:DI$99,113,FALSE())-VLOOKUP($A79,'Import Peak Change'!$A$106:DI$202,113,FALSE())),0,(VLOOKUP($A79,'Import Peak'!$A$3:DI$99,113,FALSE())-VLOOKUP($A79,'Import Peak Change'!$A$106:DI$202,113,FALSE())))</f>
        <v>0</v>
      </c>
      <c r="DJ79" s="193" t="n">
        <f aca="false">IF(ISERROR(VLOOKUP($A79,'Import Peak'!$A$3:DJ$99,114,FALSE())-VLOOKUP($A79,'Import Peak Change'!$A$106:DJ$202,114,FALSE())),0,(VLOOKUP($A79,'Import Peak'!$A$3:DJ$99,114,FALSE())-VLOOKUP($A79,'Import Peak Change'!$A$106:DJ$202,114,FALSE())))</f>
        <v>0</v>
      </c>
      <c r="DK79" s="193" t="n">
        <f aca="false">IF(ISERROR(VLOOKUP($A79,'Import Peak'!$A$3:DK$99,115,FALSE())-VLOOKUP($A79,'Import Peak Change'!$A$106:DK$202,115,FALSE())),0,(VLOOKUP($A79,'Import Peak'!$A$3:DK$99,115,FALSE())-VLOOKUP($A79,'Import Peak Change'!$A$106:DK$202,115,FALSE())))</f>
        <v>0</v>
      </c>
      <c r="DL79" s="193" t="n">
        <f aca="false">IF(ISERROR(VLOOKUP($A79,'Import Peak'!$A$3:DL$99,116,FALSE())-VLOOKUP($A79,'Import Peak Change'!$A$106:DL$202,116,FALSE())),0,(VLOOKUP($A79,'Import Peak'!$A$3:DL$99,116,FALSE())-VLOOKUP($A79,'Import Peak Change'!$A$106:DL$202,116,FALSE())))</f>
        <v>0</v>
      </c>
      <c r="DM79" s="193" t="n">
        <f aca="false">IF(ISERROR(VLOOKUP($A79,'Import Peak'!$A$3:DM$99,117,FALSE())-VLOOKUP($A79,'Import Peak Change'!$A$106:DM$202,117,FALSE())),0,(VLOOKUP($A79,'Import Peak'!$A$3:DM$99,117,FALSE())-VLOOKUP($A79,'Import Peak Change'!$A$106:DM$202,117,FALSE())))</f>
        <v>0</v>
      </c>
      <c r="DN79" s="193" t="n">
        <f aca="false">IF(ISERROR(VLOOKUP($A79,'Import Peak'!$A$3:DN$99,118,FALSE())-VLOOKUP($A79,'Import Peak Change'!$A$106:DN$202,118,FALSE())),0,(VLOOKUP($A79,'Import Peak'!$A$3:DN$99,118,FALSE())-VLOOKUP($A79,'Import Peak Change'!$A$106:DN$202,118,FALSE())))</f>
        <v>0</v>
      </c>
      <c r="DO79" s="193" t="n">
        <f aca="false">IF(ISERROR(VLOOKUP($A79,'Import Peak'!$A$3:DO$99,119,FALSE())-VLOOKUP($A79,'Import Peak Change'!$A$106:DO$202,119,FALSE())),0,(VLOOKUP($A79,'Import Peak'!$A$3:DO$99,119,FALSE())-VLOOKUP($A79,'Import Peak Change'!$A$106:DO$202,119,FALSE())))</f>
        <v>0</v>
      </c>
      <c r="DP79" s="193" t="n">
        <f aca="false">IF(ISERROR(VLOOKUP($A79,'Import Peak'!$A$3:DP$99,120,FALSE())-VLOOKUP($A79,'Import Peak Change'!$A$106:DP$202,120,FALSE())),0,(VLOOKUP($A79,'Import Peak'!$A$3:DP$99,120,FALSE())-VLOOKUP($A79,'Import Peak Change'!$A$106:DP$202,120,FALSE())))</f>
        <v>0</v>
      </c>
      <c r="DQ79" s="193" t="n">
        <f aca="false">IF(ISERROR(VLOOKUP($A79,'Import Peak'!$A$3:DQ$99,121,FALSE())-VLOOKUP($A79,'Import Peak Change'!$A$106:DQ$202,121,FALSE())),0,(VLOOKUP($A79,'Import Peak'!$A$3:DQ$99,121,FALSE())-VLOOKUP($A79,'Import Peak Change'!$A$106:DQ$202,121,FALSE())))</f>
        <v>0</v>
      </c>
      <c r="DR79" s="193" t="n">
        <f aca="false">IF(ISERROR(VLOOKUP($A79,'Import Peak'!$A$3:DR$99,122,FALSE())-VLOOKUP($A79,'Import Peak Change'!$A$106:DR$202,122,FALSE())),0,(VLOOKUP($A79,'Import Peak'!$A$3:DR$99,122,FALSE())-VLOOKUP($A79,'Import Peak Change'!$A$106:DR$202,122,FALSE())))</f>
        <v>0</v>
      </c>
      <c r="DS79" s="193" t="n">
        <f aca="false">IF(ISERROR(VLOOKUP($A79,'Import Peak'!$A$3:DS$99,123,FALSE())-VLOOKUP($A79,'Import Peak Change'!$A$106:DS$202,123,FALSE())),0,(VLOOKUP($A79,'Import Peak'!$A$3:DS$99,123,FALSE())-VLOOKUP($A79,'Import Peak Change'!$A$106:DS$202,123,FALSE())))</f>
        <v>0</v>
      </c>
      <c r="DT79" s="193" t="n">
        <f aca="false">IF(ISERROR(VLOOKUP($A79,'Import Peak'!$A$3:DT$99,124,FALSE())-VLOOKUP($A79,'Import Peak Change'!$A$106:DT$202,124,FALSE())),0,(VLOOKUP($A79,'Import Peak'!$A$3:DT$99,124,FALSE())-VLOOKUP($A79,'Import Peak Change'!$A$106:DT$202,124,FALSE())))</f>
        <v>0</v>
      </c>
      <c r="DU79" s="193" t="n">
        <f aca="false">IF(ISERROR(VLOOKUP($A79,'Import Peak'!$A$3:DU$99,125,FALSE())-VLOOKUP($A79,'Import Peak Change'!$A$106:DU$202,125,FALSE())),0,(VLOOKUP($A79,'Import Peak'!$A$3:DU$99,125,FALSE())-VLOOKUP($A79,'Import Peak Change'!$A$106:DU$202,125,FALSE())))</f>
        <v>0</v>
      </c>
      <c r="DV79" s="193" t="n">
        <f aca="false">IF(ISERROR(VLOOKUP($A79,'Import Peak'!$A$3:DV$99,126,FALSE())-VLOOKUP($A79,'Import Peak Change'!$A$106:DV$202,126,FALSE())),0,(VLOOKUP($A79,'Import Peak'!$A$3:DV$99,126,FALSE())-VLOOKUP($A79,'Import Peak Change'!$A$106:DV$202,126,FALSE())))</f>
        <v>0</v>
      </c>
      <c r="DW79" s="193" t="n">
        <f aca="false">IF(ISERROR(VLOOKUP($A79,'Import Peak'!$A$3:DW$99,127,FALSE())-VLOOKUP($A79,'Import Peak Change'!$A$106:DW$202,127,FALSE())),0,(VLOOKUP($A79,'Import Peak'!$A$3:DW$99,127,FALSE())-VLOOKUP($A79,'Import Peak Change'!$A$106:DW$202,127,FALSE())))</f>
        <v>0</v>
      </c>
      <c r="DX79" s="193" t="n">
        <f aca="false">IF(ISERROR(VLOOKUP($A79,'Import Peak'!$A$3:DX$99,128,FALSE())-VLOOKUP($A79,'Import Peak Change'!$A$106:DX$202,128,FALSE())),0,(VLOOKUP($A79,'Import Peak'!$A$3:DX$99,128,FALSE())-VLOOKUP($A79,'Import Peak Change'!$A$106:DX$202,128,FALSE())))</f>
        <v>0</v>
      </c>
      <c r="DY79" s="193" t="n">
        <f aca="false">IF(ISERROR(VLOOKUP($A79,'Import Peak'!$A$3:DY$99,129,FALSE())-VLOOKUP($A79,'Import Peak Change'!$A$106:DY$202,129,FALSE())),0,(VLOOKUP($A79,'Import Peak'!$A$3:DY$99,129,FALSE())-VLOOKUP($A79,'Import Peak Change'!$A$106:DY$202,129,FALSE())))</f>
        <v>0</v>
      </c>
      <c r="DZ79" s="193" t="n">
        <f aca="false">IF(ISERROR(VLOOKUP($A79,'Import Peak'!$A$3:DZ$99,130,FALSE())-VLOOKUP($A79,'Import Peak Change'!$A$106:DZ$202,130,FALSE())),0,(VLOOKUP($A79,'Import Peak'!$A$3:DZ$99,130,FALSE())-VLOOKUP($A79,'Import Peak Change'!$A$106:DZ$202,130,FALSE())))</f>
        <v>0</v>
      </c>
      <c r="EA79" s="193" t="n">
        <f aca="false">IF(ISERROR(VLOOKUP($A79,'Import Peak'!$A$3:EA$99,131,FALSE())-VLOOKUP($A79,'Import Peak Change'!$A$106:EA$202,131,FALSE())),0,(VLOOKUP($A79,'Import Peak'!$A$3:EA$99,131,FALSE())-VLOOKUP($A79,'Import Peak Change'!$A$106:EA$202,131,FALSE())))</f>
        <v>0</v>
      </c>
      <c r="EB79" s="193" t="n">
        <f aca="false">IF(ISERROR(VLOOKUP($A79,'Import Peak'!$A$3:EB$99,132,FALSE())-VLOOKUP($A79,'Import Peak Change'!$A$106:EB$202,132,FALSE())),0,(VLOOKUP($A79,'Import Peak'!$A$3:EB$99,132,FALSE())-VLOOKUP($A79,'Import Peak Change'!$A$106:EB$202,132,FALSE())))</f>
        <v>0</v>
      </c>
      <c r="EC79" s="193" t="n">
        <f aca="false">IF(ISERROR(VLOOKUP($A79,'Import Peak'!$A$3:EC$99,133,FALSE())-VLOOKUP($A79,'Import Peak Change'!$A$106:EC$202,133,FALSE())),0,(VLOOKUP($A79,'Import Peak'!$A$3:EC$99,133,FALSE())-VLOOKUP($A79,'Import Peak Change'!$A$106:EC$202,133,FALSE())))</f>
        <v>0</v>
      </c>
      <c r="ED79" s="193" t="n">
        <f aca="false">IF(ISERROR(VLOOKUP($A79,'Import Peak'!$A$3:ED$99,134,FALSE())-VLOOKUP($A79,'Import Peak Change'!$A$106:ED$202,134,FALSE())),0,(VLOOKUP($A79,'Import Peak'!$A$3:ED$99,134,FALSE())-VLOOKUP($A79,'Import Peak Change'!$A$106:ED$202,134,FALSE())))</f>
        <v>0</v>
      </c>
      <c r="EE79" s="193" t="n">
        <f aca="false">IF(ISERROR(VLOOKUP($A79,'Import Peak'!$A$3:EE$99,135,FALSE())-VLOOKUP($A79,'Import Peak Change'!$A$106:EE$202,135,FALSE())),0,(VLOOKUP($A79,'Import Peak'!$A$3:EE$99,135,FALSE())-VLOOKUP($A79,'Import Peak Change'!$A$106:EE$202,135,FALSE())))</f>
        <v>0</v>
      </c>
      <c r="EF79" s="193" t="n">
        <f aca="false">IF(ISERROR(VLOOKUP($A79,'Import Peak'!$A$3:EF$99,136,FALSE())-VLOOKUP($A79,'Import Peak Change'!$A$106:EF$202,136,FALSE())),0,(VLOOKUP($A79,'Import Peak'!$A$3:EF$99,136,FALSE())-VLOOKUP($A79,'Import Peak Change'!$A$106:EF$202,136,FALSE())))</f>
        <v>0</v>
      </c>
      <c r="EG79" s="193" t="n">
        <f aca="false">IF(ISERROR(VLOOKUP($A79,'Import Peak'!$A$3:EG$99,137,FALSE())-VLOOKUP($A79,'Import Peak Change'!$A$106:EG$202,137,FALSE())),0,(VLOOKUP($A79,'Import Peak'!$A$3:EG$99,137,FALSE())-VLOOKUP($A79,'Import Peak Change'!$A$106:EG$202,137,FALSE())))</f>
        <v>0</v>
      </c>
      <c r="EH79" s="193" t="n">
        <f aca="false">IF(ISERROR(VLOOKUP($A79,'Import Peak'!$A$3:EH$99,138,FALSE())-VLOOKUP($A79,'Import Peak Change'!$A$106:EH$202,138,FALSE())),0,(VLOOKUP($A79,'Import Peak'!$A$3:EH$99,138,FALSE())-VLOOKUP($A79,'Import Peak Change'!$A$106:EH$202,138,FALSE())))</f>
        <v>0</v>
      </c>
      <c r="EI79" s="193" t="n">
        <f aca="false">IF(ISERROR(VLOOKUP($A79,'Import Peak'!$A$3:EI$99,139,FALSE())-VLOOKUP($A79,'Import Peak Change'!$A$106:EI$202,139,FALSE())),0,(VLOOKUP($A79,'Import Peak'!$A$3:EI$99,139,FALSE())-VLOOKUP($A79,'Import Peak Change'!$A$106:EI$202,139,FALSE())))</f>
        <v>0</v>
      </c>
      <c r="EJ79" s="193" t="n">
        <f aca="false">IF(ISERROR(VLOOKUP($A79,'Import Peak'!$A$3:EJ$99,140,FALSE())-VLOOKUP($A79,'Import Peak Change'!$A$106:EJ$202,140,FALSE())),0,(VLOOKUP($A79,'Import Peak'!$A$3:EJ$99,140,FALSE())-VLOOKUP($A79,'Import Peak Change'!$A$106:EJ$202,140,FALSE())))</f>
        <v>0</v>
      </c>
      <c r="EK79" s="193" t="n">
        <f aca="false">IF(ISERROR(VLOOKUP($A79,'Import Peak'!$A$3:EK$99,141,FALSE())-VLOOKUP($A79,'Import Peak Change'!$A$106:EK$202,141,FALSE())),0,(VLOOKUP($A79,'Import Peak'!$A$3:EK$99,141,FALSE())-VLOOKUP($A79,'Import Peak Change'!$A$106:EK$202,141,FALSE())))</f>
        <v>0</v>
      </c>
      <c r="EL79" s="193" t="n">
        <f aca="false">IF(ISERROR(VLOOKUP($A79,'Import Peak'!$A$3:EL$99,142,FALSE())-VLOOKUP($A79,'Import Peak Change'!$A$106:EL$202,142,FALSE())),0,(VLOOKUP($A79,'Import Peak'!$A$3:EL$99,142,FALSE())-VLOOKUP($A79,'Import Peak Change'!$A$106:EL$202,142,FALSE())))</f>
        <v>0</v>
      </c>
      <c r="EM79" s="193" t="n">
        <f aca="false">IF(ISERROR(VLOOKUP($A79,'Import Peak'!$A$3:EM$99,143,FALSE())-VLOOKUP($A79,'Import Peak Change'!$A$106:EM$202,143,FALSE())),0,(VLOOKUP($A79,'Import Peak'!$A$3:EM$99,143,FALSE())-VLOOKUP($A79,'Import Peak Change'!$A$106:EM$202,143,FALSE())))</f>
        <v>0</v>
      </c>
      <c r="EN79" s="193" t="n">
        <f aca="false">IF(ISERROR(VLOOKUP($A79,'Import Peak'!$A$3:EN$99,144,FALSE())-VLOOKUP($A79,'Import Peak Change'!$A$106:EN$202,144,FALSE())),0,(VLOOKUP($A79,'Import Peak'!$A$3:EN$99,144,FALSE())-VLOOKUP($A79,'Import Peak Change'!$A$106:EN$202,144,FALSE())))</f>
        <v>0</v>
      </c>
      <c r="EO79" s="193" t="n">
        <f aca="false">IF(ISERROR(VLOOKUP($A79,'Import Peak'!$A$3:EO$99,145,FALSE())-VLOOKUP($A79,'Import Peak Change'!$A$106:EO$202,145,FALSE())),0,(VLOOKUP($A79,'Import Peak'!$A$3:EO$99,145,FALSE())-VLOOKUP($A79,'Import Peak Change'!$A$106:EO$202,145,FALSE())))</f>
        <v>0</v>
      </c>
      <c r="EP79" s="193" t="n">
        <f aca="false">IF(ISERROR(VLOOKUP($A79,'Import Peak'!$A$3:EP$99,146,FALSE())-VLOOKUP($A79,'Import Peak Change'!$A$106:EP$202,146,FALSE())),0,(VLOOKUP($A79,'Import Peak'!$A$3:EP$99,146,FALSE())-VLOOKUP($A79,'Import Peak Change'!$A$106:EP$202,146,FALSE())))</f>
        <v>0</v>
      </c>
      <c r="EQ79" s="193" t="n">
        <f aca="false">IF(ISERROR(VLOOKUP($A79,'Import Peak'!$A$3:EQ$99,147,FALSE())-VLOOKUP($A79,'Import Peak Change'!$A$106:EQ$202,147,FALSE())),0,(VLOOKUP($A79,'Import Peak'!$A$3:EQ$99,147,FALSE())-VLOOKUP($A79,'Import Peak Change'!$A$106:EQ$202,147,FALSE())))</f>
        <v>0</v>
      </c>
      <c r="ER79" s="193" t="n">
        <f aca="false">IF(ISERROR(VLOOKUP($A79,'Import Peak'!$A$3:ER$99,148,FALSE())-VLOOKUP($A79,'Import Peak Change'!$A$106:ER$202,148,FALSE())),0,(VLOOKUP($A79,'Import Peak'!$A$3:ER$99,148,FALSE())-VLOOKUP($A79,'Import Peak Change'!$A$106:ER$202,148,FALSE())))</f>
        <v>0</v>
      </c>
      <c r="ES79" s="193" t="n">
        <f aca="false">IF(ISERROR(VLOOKUP($A79,'Import Peak'!$A$3:ES$99,149,FALSE())-VLOOKUP($A79,'Import Peak Change'!$A$106:ES$202,149,FALSE())),0,(VLOOKUP($A79,'Import Peak'!$A$3:ES$99,149,FALSE())-VLOOKUP($A79,'Import Peak Change'!$A$106:ES$202,149,FALSE())))</f>
        <v>0</v>
      </c>
      <c r="ET79" s="193" t="n">
        <f aca="false">IF(ISERROR(VLOOKUP($A79,'Import Peak'!$A$3:ET$99,150,FALSE())-VLOOKUP($A79,'Import Peak Change'!$A$106:ET$202,150,FALSE())),0,(VLOOKUP($A79,'Import Peak'!$A$3:ET$99,150,FALSE())-VLOOKUP($A79,'Import Peak Change'!$A$106:ET$202,150,FALSE())))</f>
        <v>0</v>
      </c>
      <c r="EU79" s="193" t="n">
        <f aca="false">IF(ISERROR(VLOOKUP($A79,'Import Peak'!$A$3:EU$99,151,FALSE())-VLOOKUP($A79,'Import Peak Change'!$A$106:EU$202,151,FALSE())),0,(VLOOKUP($A79,'Import Peak'!$A$3:EU$99,151,FALSE())-VLOOKUP($A79,'Import Peak Change'!$A$106:EU$202,151,FALSE())))</f>
        <v>0</v>
      </c>
      <c r="EV79" s="193" t="n">
        <f aca="false">IF(ISERROR(VLOOKUP($A79,'Import Peak'!$A$3:EV$99,152,FALSE())-VLOOKUP($A79,'Import Peak Change'!$A$106:EV$202,152,FALSE())),0,(VLOOKUP($A79,'Import Peak'!$A$3:EV$99,152,FALSE())-VLOOKUP($A79,'Import Peak Change'!$A$106:EV$202,152,FALSE())))</f>
        <v>0</v>
      </c>
      <c r="EW79" s="193" t="n">
        <f aca="false">IF(ISERROR(VLOOKUP($A79,'Import Peak'!$A$3:EW$99,153,FALSE())-VLOOKUP($A79,'Import Peak Change'!$A$106:EW$202,153,FALSE())),0,(VLOOKUP($A79,'Import Peak'!$A$3:EW$99,153,FALSE())-VLOOKUP($A79,'Import Peak Change'!$A$106:EW$202,153,FALSE())))</f>
        <v>0</v>
      </c>
      <c r="EX79" s="193" t="n">
        <f aca="false">IF(ISERROR(VLOOKUP($A79,'Import Peak'!$A$3:EX$99,154,FALSE())-VLOOKUP($A79,'Import Peak Change'!$A$106:EX$202,154,FALSE())),0,(VLOOKUP($A79,'Import Peak'!$A$3:EX$99,154,FALSE())-VLOOKUP($A79,'Import Peak Change'!$A$106:EX$202,154,FALSE())))</f>
        <v>0</v>
      </c>
      <c r="EY79" s="193" t="n">
        <f aca="false">IF(ISERROR(VLOOKUP($A79,'Import Peak'!$A$3:EY$99,155,FALSE())-VLOOKUP($A79,'Import Peak Change'!$A$106:EY$202,155,FALSE())),0,(VLOOKUP($A79,'Import Peak'!$A$3:EY$99,155,FALSE())-VLOOKUP($A79,'Import Peak Change'!$A$106:EY$202,155,FALSE())))</f>
        <v>0</v>
      </c>
      <c r="EZ79" s="193" t="n">
        <f aca="false">IF(ISERROR(VLOOKUP($A79,'Import Peak'!$A$3:EZ$99,156,FALSE())-VLOOKUP($A79,'Import Peak Change'!$A$106:EZ$202,156,FALSE())),0,(VLOOKUP($A79,'Import Peak'!$A$3:EZ$99,156,FALSE())-VLOOKUP($A79,'Import Peak Change'!$A$106:EZ$202,156,FALSE())))</f>
        <v>0</v>
      </c>
      <c r="FA79" s="193" t="n">
        <f aca="false">IF(ISERROR(VLOOKUP($A79,'Import Peak'!$A$3:FA$99,157,FALSE())-VLOOKUP($A79,'Import Peak Change'!$A$106:FA$202,157,FALSE())),0,(VLOOKUP($A79,'Import Peak'!$A$3:FA$99,157,FALSE())-VLOOKUP($A79,'Import Peak Change'!$A$106:FA$202,157,FALSE())))</f>
        <v>0</v>
      </c>
      <c r="FB79" s="193" t="n">
        <f aca="false">IF(ISERROR(VLOOKUP($A79,'Import Peak'!$A$3:FB$99,158,FALSE())-VLOOKUP($A79,'Import Peak Change'!$A$106:FB$202,158,FALSE())),0,(VLOOKUP($A79,'Import Peak'!$A$3:FB$99,158,FALSE())-VLOOKUP($A79,'Import Peak Change'!$A$106:FB$202,158,FALSE())))</f>
        <v>0</v>
      </c>
      <c r="FC79" s="193" t="n">
        <f aca="false">IF(ISERROR(VLOOKUP($A79,'Import Peak'!$A$3:FC$99,159,FALSE())-VLOOKUP($A79,'Import Peak Change'!$A$106:FC$202,159,FALSE())),0,(VLOOKUP($A79,'Import Peak'!$A$3:FC$99,159,FALSE())-VLOOKUP($A79,'Import Peak Change'!$A$106:FC$202,159,FALSE())))</f>
        <v>0</v>
      </c>
      <c r="FD79" s="193" t="n">
        <f aca="false">IF(ISERROR(VLOOKUP($A79,'Import Peak'!$A$3:FD$99,160,FALSE())-VLOOKUP($A79,'Import Peak Change'!$A$106:FD$202,160,FALSE())),0,(VLOOKUP($A79,'Import Peak'!$A$3:FD$99,160,FALSE())-VLOOKUP($A79,'Import Peak Change'!$A$106:FD$202,160,FALSE())))</f>
        <v>0</v>
      </c>
      <c r="FE79" s="193" t="n">
        <f aca="false">IF(ISERROR(VLOOKUP($A79,'Import Peak'!$A$3:FE$99,161,FALSE())-VLOOKUP($A79,'Import Peak Change'!$A$106:FE$202,161,FALSE())),0,(VLOOKUP($A79,'Import Peak'!$A$3:FE$99,161,FALSE())-VLOOKUP($A79,'Import Peak Change'!$A$106:FE$202,161,FALSE())))</f>
        <v>0</v>
      </c>
      <c r="FF79" s="193" t="n">
        <f aca="false">IF(ISERROR(VLOOKUP($A79,'Import Peak'!$A$3:FF$99,162,FALSE())-VLOOKUP($A79,'Import Peak Change'!$A$106:FF$202,162,FALSE())),0,(VLOOKUP($A79,'Import Peak'!$A$3:FF$99,162,FALSE())-VLOOKUP($A79,'Import Peak Change'!$A$106:FF$202,162,FALSE())))</f>
        <v>0</v>
      </c>
      <c r="FG79" s="193" t="n">
        <f aca="false">IF(ISERROR(VLOOKUP($A79,'Import Peak'!$A$3:FG$99,163,FALSE())-VLOOKUP($A79,'Import Peak Change'!$A$106:FG$202,163,FALSE())),0,(VLOOKUP($A79,'Import Peak'!$A$3:FG$99,163,FALSE())-VLOOKUP($A79,'Import Peak Change'!$A$106:FG$202,163,FALSE())))</f>
        <v>0</v>
      </c>
      <c r="FH79" s="193" t="n">
        <f aca="false">IF(ISERROR(VLOOKUP($A79,'Import Peak'!$A$3:FH$99,164,FALSE())-VLOOKUP($A79,'Import Peak Change'!$A$106:FH$202,164,FALSE())),0,(VLOOKUP($A79,'Import Peak'!$A$3:FH$99,164,FALSE())-VLOOKUP($A79,'Import Peak Change'!$A$106:FH$202,164,FALSE())))</f>
        <v>0</v>
      </c>
      <c r="FI79" s="193" t="n">
        <f aca="false">IF(ISERROR(VLOOKUP($A79,'Import Peak'!$A$3:FI$99,165,FALSE())-VLOOKUP($A79,'Import Peak Change'!$A$106:FI$202,165,FALSE())),0,(VLOOKUP($A79,'Import Peak'!$A$3:FI$99,165,FALSE())-VLOOKUP($A79,'Import Peak Change'!$A$106:FI$202,165,FALSE())))</f>
        <v>0</v>
      </c>
      <c r="FJ79" s="193" t="n">
        <f aca="false">IF(ISERROR(VLOOKUP($A79,'Import Peak'!$A$3:FJ$99,166,FALSE())-VLOOKUP($A79,'Import Peak Change'!$A$106:FJ$202,166,FALSE())),0,(VLOOKUP($A79,'Import Peak'!$A$3:FJ$99,166,FALSE())-VLOOKUP($A79,'Import Peak Change'!$A$106:FJ$202,166,FALSE())))</f>
        <v>0</v>
      </c>
      <c r="FK79" s="193" t="n">
        <f aca="false">IF(ISERROR(VLOOKUP($A79,'Import Peak'!$A$3:FK$99,167,FALSE())-VLOOKUP($A79,'Import Peak Change'!$A$106:FK$202,167,FALSE())),0,(VLOOKUP($A79,'Import Peak'!$A$3:FK$99,167,FALSE())-VLOOKUP($A79,'Import Peak Change'!$A$106:FK$202,167,FALSE())))</f>
        <v>0</v>
      </c>
      <c r="FL79" s="193" t="n">
        <f aca="false">IF(ISERROR(VLOOKUP($A79,'Import Peak'!$A$3:FL$99,168,FALSE())-VLOOKUP($A79,'Import Peak Change'!$A$106:FL$202,168,FALSE())),0,(VLOOKUP($A79,'Import Peak'!$A$3:FL$99,168,FALSE())-VLOOKUP($A79,'Import Peak Change'!$A$106:FL$202,168,FALSE())))</f>
        <v>0</v>
      </c>
      <c r="FM79" s="193" t="n">
        <f aca="false">IF(ISERROR(VLOOKUP($A79,'Import Peak'!$A$3:FM$99,169,FALSE())-VLOOKUP($A79,'Import Peak Change'!$A$106:FM$202,169,FALSE())),0,(VLOOKUP($A79,'Import Peak'!$A$3:FM$99,169,FALSE())-VLOOKUP($A79,'Import Peak Change'!$A$106:FM$202,169,FALSE())))</f>
        <v>0</v>
      </c>
      <c r="FN79" s="193" t="n">
        <f aca="false">IF(ISERROR(VLOOKUP($A79,'Import Peak'!$A$3:FN$99,170,FALSE())-VLOOKUP($A79,'Import Peak Change'!$A$106:FN$202,170,FALSE())),0,(VLOOKUP($A79,'Import Peak'!$A$3:FN$99,170,FALSE())-VLOOKUP($A79,'Import Peak Change'!$A$106:FN$202,170,FALSE())))</f>
        <v>0</v>
      </c>
      <c r="FO79" s="193" t="n">
        <f aca="false">IF(ISERROR(VLOOKUP($A79,'Import Peak'!$A$3:FO$99,171,FALSE())-VLOOKUP($A79,'Import Peak Change'!$A$106:FO$202,171,FALSE())),0,(VLOOKUP($A79,'Import Peak'!$A$3:FO$99,171,FALSE())-VLOOKUP($A79,'Import Peak Change'!$A$106:FO$202,171,FALSE())))</f>
        <v>0</v>
      </c>
      <c r="FP79" s="193" t="n">
        <f aca="false">IF(ISERROR(VLOOKUP($A79,'Import Peak'!$A$3:FP$99,172,FALSE())-VLOOKUP($A79,'Import Peak Change'!$A$106:FP$202,172,FALSE())),0,(VLOOKUP($A79,'Import Peak'!$A$3:FP$99,172,FALSE())-VLOOKUP($A79,'Import Peak Change'!$A$106:FP$202,172,FALSE())))</f>
        <v>0</v>
      </c>
      <c r="FQ79" s="193" t="n">
        <f aca="false">IF(ISERROR(VLOOKUP($A79,'Import Peak'!$A$3:FQ$99,173,FALSE())-VLOOKUP($A79,'Import Peak Change'!$A$106:FQ$202,173,FALSE())),0,(VLOOKUP($A79,'Import Peak'!$A$3:FQ$99,173,FALSE())-VLOOKUP($A79,'Import Peak Change'!$A$106:FQ$202,173,FALSE())))</f>
        <v>0</v>
      </c>
      <c r="FR79" s="193" t="n">
        <f aca="false">IF(ISERROR(VLOOKUP($A79,'Import Peak'!$A$3:FR$99,174,FALSE())-VLOOKUP($A79,'Import Peak Change'!$A$106:FR$202,174,FALSE())),0,(VLOOKUP($A79,'Import Peak'!$A$3:FR$99,174,FALSE())-VLOOKUP($A79,'Import Peak Change'!$A$106:FR$202,174,FALSE())))</f>
        <v>0</v>
      </c>
      <c r="FS79" s="193" t="n">
        <f aca="false">IF(ISERROR(VLOOKUP($A79,'Import Peak'!$A$3:FS$99,175,FALSE())-VLOOKUP($A79,'Import Peak Change'!$A$106:FS$202,175,FALSE())),0,(VLOOKUP($A79,'Import Peak'!$A$3:FS$99,175,FALSE())-VLOOKUP($A79,'Import Peak Change'!$A$106:FS$202,175,FALSE())))</f>
        <v>0</v>
      </c>
      <c r="FT79" s="193" t="n">
        <f aca="false">IF(ISERROR(VLOOKUP($A79,'Import Peak'!$A$3:FT$99,176,FALSE())-VLOOKUP($A79,'Import Peak Change'!$A$106:FT$202,176,FALSE())),0,(VLOOKUP($A79,'Import Peak'!$A$3:FT$99,176,FALSE())-VLOOKUP($A79,'Import Peak Change'!$A$106:FT$202,176,FALSE())))</f>
        <v>0</v>
      </c>
      <c r="FU79" s="193" t="n">
        <f aca="false">IF(ISERROR(VLOOKUP($A79,'Import Peak'!$A$3:FU$99,177,FALSE())-VLOOKUP($A79,'Import Peak Change'!$A$106:FU$202,177,FALSE())),0,(VLOOKUP($A79,'Import Peak'!$A$3:FU$99,177,FALSE())-VLOOKUP($A79,'Import Peak Change'!$A$106:FU$202,177,FALSE())))</f>
        <v>0</v>
      </c>
      <c r="FV79" s="193" t="n">
        <f aca="false">IF(ISERROR(VLOOKUP($A79,'Import Peak'!$A$3:FV$99,178,FALSE())-VLOOKUP($A79,'Import Peak Change'!$A$106:FV$202,178,FALSE())),0,(VLOOKUP($A79,'Import Peak'!$A$3:FV$99,178,FALSE())-VLOOKUP($A79,'Import Peak Change'!$A$106:FV$202,178,FALSE())))</f>
        <v>0</v>
      </c>
      <c r="FW79" s="193" t="n">
        <f aca="false">IF(ISERROR(VLOOKUP($A79,'Import Peak'!$A$3:FW$99,179,FALSE())-VLOOKUP($A79,'Import Peak Change'!$A$106:FW$202,179,FALSE())),0,(VLOOKUP($A79,'Import Peak'!$A$3:FW$99,179,FALSE())-VLOOKUP($A79,'Import Peak Change'!$A$106:FW$202,179,FALSE())))</f>
        <v>0</v>
      </c>
      <c r="FX79" s="193" t="n">
        <f aca="false">IF(ISERROR(VLOOKUP($A79,'Import Peak'!$A$3:FX$99,180,FALSE())-VLOOKUP($A79,'Import Peak Change'!$A$106:FX$202,180,FALSE())),0,(VLOOKUP($A79,'Import Peak'!$A$3:FX$99,180,FALSE())-VLOOKUP($A79,'Import Peak Change'!$A$106:FX$202,180,FALSE())))</f>
        <v>0</v>
      </c>
      <c r="FY79" s="193" t="n">
        <f aca="false">IF(ISERROR(VLOOKUP($A79,'Import Peak'!$A$3:FY$99,181,FALSE())-VLOOKUP($A79,'Import Peak Change'!$A$106:FY$202,181,FALSE())),0,(VLOOKUP($A79,'Import Peak'!$A$3:FY$99,181,FALSE())-VLOOKUP($A79,'Import Peak Change'!$A$106:FY$202,181,FALSE())))</f>
        <v>0</v>
      </c>
      <c r="FZ79" s="193" t="n">
        <f aca="false">IF(ISERROR(VLOOKUP($A79,'Import Peak'!$A$3:FZ$99,182,FALSE())-VLOOKUP($A79,'Import Peak Change'!$A$106:FZ$202,182,FALSE())),0,(VLOOKUP($A79,'Import Peak'!$A$3:FZ$99,182,FALSE())-VLOOKUP($A79,'Import Peak Change'!$A$106:FZ$202,182,FALSE())))</f>
        <v>0</v>
      </c>
      <c r="GA79" s="193" t="n">
        <f aca="false">IF(ISERROR(VLOOKUP($A79,'Import Peak'!$A$3:GA$99,183,FALSE())-VLOOKUP($A79,'Import Peak Change'!$A$106:GA$202,183,FALSE())),0,(VLOOKUP($A79,'Import Peak'!$A$3:GA$99,183,FALSE())-VLOOKUP($A79,'Import Peak Change'!$A$106:GA$202,183,FALSE())))</f>
        <v>0</v>
      </c>
      <c r="GB79" s="193" t="n">
        <f aca="false">IF(ISERROR(VLOOKUP($A79,'Import Peak'!$A$3:GB$99,184,FALSE())-VLOOKUP($A79,'Import Peak Change'!$A$106:GB$202,184,FALSE())),0,(VLOOKUP($A79,'Import Peak'!$A$3:GB$99,184,FALSE())-VLOOKUP($A79,'Import Peak Change'!$A$106:GB$202,184,FALSE())))</f>
        <v>0</v>
      </c>
      <c r="GC79" s="193" t="n">
        <f aca="false">IF(ISERROR(VLOOKUP($A79,'Import Peak'!$A$3:GC$99,185,FALSE())-VLOOKUP($A79,'Import Peak Change'!$A$106:GC$202,185,FALSE())),0,(VLOOKUP($A79,'Import Peak'!$A$3:GC$99,185,FALSE())-VLOOKUP($A79,'Import Peak Change'!$A$106:GC$202,185,FALSE())))</f>
        <v>0</v>
      </c>
      <c r="GD79" s="193" t="n">
        <f aca="false">IF(ISERROR(VLOOKUP($A79,'Import Peak'!$A$3:GD$99,186,FALSE())-VLOOKUP($A79,'Import Peak Change'!$A$106:GD$202,186,FALSE())),0,(VLOOKUP($A79,'Import Peak'!$A$3:GD$99,186,FALSE())-VLOOKUP($A79,'Import Peak Change'!$A$106:GD$202,186,FALSE())))</f>
        <v>0</v>
      </c>
      <c r="GE79" s="193" t="n">
        <f aca="false">IF(ISERROR(VLOOKUP($A79,'Import Peak'!$A$3:GE$99,187,FALSE())-VLOOKUP($A79,'Import Peak Change'!$A$106:GE$202,187,FALSE())),0,(VLOOKUP($A79,'Import Peak'!$A$3:GE$99,187,FALSE())-VLOOKUP($A79,'Import Peak Change'!$A$106:GE$202,187,FALSE())))</f>
        <v>0</v>
      </c>
      <c r="GF79" s="193" t="n">
        <f aca="false">IF(ISERROR(VLOOKUP($A79,'Import Peak'!$A$3:GF$99,188,FALSE())-VLOOKUP($A79,'Import Peak Change'!$A$106:GF$202,188,FALSE())),0,(VLOOKUP($A79,'Import Peak'!$A$3:GF$99,188,FALSE())-VLOOKUP($A79,'Import Peak Change'!$A$106:GF$202,188,FALSE())))</f>
        <v>0</v>
      </c>
      <c r="GG79" s="193" t="n">
        <f aca="false">IF(ISERROR(VLOOKUP($A79,'Import Peak'!$A$3:GG$99,189,FALSE())-VLOOKUP($A79,'Import Peak Change'!$A$106:GG$202,189,FALSE())),0,(VLOOKUP($A79,'Import Peak'!$A$3:GG$99,189,FALSE())-VLOOKUP($A79,'Import Peak Change'!$A$106:GG$202,189,FALSE())))</f>
        <v>0</v>
      </c>
      <c r="GH79" s="193" t="n">
        <f aca="false">IF(ISERROR(VLOOKUP($A79,'Import Peak'!$A$3:GH$99,190,FALSE())-VLOOKUP($A79,'Import Peak Change'!$A$106:GH$202,190,FALSE())),0,(VLOOKUP($A79,'Import Peak'!$A$3:GH$99,190,FALSE())-VLOOKUP($A79,'Import Peak Change'!$A$106:GH$202,190,FALSE())))</f>
        <v>0</v>
      </c>
      <c r="GI79" s="193" t="n">
        <f aca="false">IF(ISERROR(VLOOKUP($A79,'Import Peak'!$A$3:GI$99,191,FALSE())-VLOOKUP($A79,'Import Peak Change'!$A$106:GI$202,191,FALSE())),0,(VLOOKUP($A79,'Import Peak'!$A$3:GI$99,191,FALSE())-VLOOKUP($A79,'Import Peak Change'!$A$106:GI$202,191,FALSE())))</f>
        <v>0</v>
      </c>
      <c r="GJ79" s="193" t="n">
        <f aca="false">IF(ISERROR(VLOOKUP($A79,'Import Peak'!$A$3:GJ$99,192,FALSE())-VLOOKUP($A79,'Import Peak Change'!$A$106:GJ$202,192,FALSE())),0,(VLOOKUP($A79,'Import Peak'!$A$3:GJ$99,192,FALSE())-VLOOKUP($A79,'Import Peak Change'!$A$106:GJ$202,192,FALSE())))</f>
        <v>0</v>
      </c>
      <c r="GK79" s="193" t="n">
        <f aca="false">IF(ISERROR(VLOOKUP($A79,'Import Peak'!$A$3:GK$99,193,FALSE())-VLOOKUP($A79,'Import Peak Change'!$A$106:GK$202,193,FALSE())),0,(VLOOKUP($A79,'Import Peak'!$A$3:GK$99,193,FALSE())-VLOOKUP($A79,'Import Peak Change'!$A$106:GK$202,193,FALSE())))</f>
        <v>0</v>
      </c>
      <c r="GL79" s="193" t="n">
        <f aca="false">IF(ISERROR(VLOOKUP($A79,'Import Peak'!$A$3:GL$99,194,FALSE())-VLOOKUP($A79,'Import Peak Change'!$A$106:GL$202,194,FALSE())),0,(VLOOKUP($A79,'Import Peak'!$A$3:GL$99,194,FALSE())-VLOOKUP($A79,'Import Peak Change'!$A$106:GL$202,194,FALSE())))</f>
        <v>0</v>
      </c>
      <c r="GM79" s="193" t="n">
        <f aca="false">IF(ISERROR(VLOOKUP($A79,'Import Peak'!$A$3:GM$99,195,FALSE())-VLOOKUP($A79,'Import Peak Change'!$A$106:GM$202,195,FALSE())),0,(VLOOKUP($A79,'Import Peak'!$A$3:GM$99,195,FALSE())-VLOOKUP($A79,'Import Peak Change'!$A$106:GM$202,195,FALSE())))</f>
        <v>0</v>
      </c>
      <c r="GN79" s="193" t="n">
        <f aca="false">IF(ISERROR(VLOOKUP($A79,'Import Peak'!$A$3:GN$99,196,FALSE())-VLOOKUP($A79,'Import Peak Change'!$A$106:GN$202,196,FALSE())),0,(VLOOKUP($A79,'Import Peak'!$A$3:GN$99,196,FALSE())-VLOOKUP($A79,'Import Peak Change'!$A$106:GN$202,196,FALSE())))</f>
        <v>0</v>
      </c>
      <c r="GO79" s="193" t="n">
        <f aca="false">IF(ISERROR(VLOOKUP($A79,'Import Peak'!$A$3:GO$99,197,FALSE())-VLOOKUP($A79,'Import Peak Change'!$A$106:GO$202,197,FALSE())),0,(VLOOKUP($A79,'Import Peak'!$A$3:GO$99,197,FALSE())-VLOOKUP($A79,'Import Peak Change'!$A$106:GO$202,197,FALSE())))</f>
        <v>0</v>
      </c>
      <c r="GP79" s="193" t="n">
        <f aca="false">IF(ISERROR(VLOOKUP($A79,'Import Peak'!$A$3:GP$99,198,FALSE())-VLOOKUP($A79,'Import Peak Change'!$A$106:GP$202,198,FALSE())),0,(VLOOKUP($A79,'Import Peak'!$A$3:GP$99,198,FALSE())-VLOOKUP($A79,'Import Peak Change'!$A$106:GP$202,198,FALSE())))</f>
        <v>0</v>
      </c>
      <c r="GQ79" s="193" t="n">
        <f aca="false">IF(ISERROR(VLOOKUP($A79,'Import Peak'!$A$3:GQ$99,199,FALSE())-VLOOKUP($A79,'Import Peak Change'!$A$106:GQ$202,199,FALSE())),0,(VLOOKUP($A79,'Import Peak'!$A$3:GQ$99,199,FALSE())-VLOOKUP($A79,'Import Peak Change'!$A$106:GQ$202,199,FALSE())))</f>
        <v>0</v>
      </c>
      <c r="GR79" s="193" t="n">
        <f aca="false">IF(ISERROR(VLOOKUP($A79,'Import Peak'!$A$3:GR$99,200,FALSE())-VLOOKUP($A79,'Import Peak Change'!$A$106:GR$202,200,FALSE())),0,(VLOOKUP($A79,'Import Peak'!$A$3:GR$99,200,FALSE())-VLOOKUP($A79,'Import Peak Change'!$A$106:GR$202,200,FALSE())))</f>
        <v>0</v>
      </c>
      <c r="GS79" s="193" t="n">
        <f aca="false">IF(ISERROR(VLOOKUP($A79,'Import Peak'!$A$3:GS$99,201,FALSE())-VLOOKUP($A79,'Import Peak Change'!$A$106:GS$202,201,FALSE())),0,(VLOOKUP($A79,'Import Peak'!$A$3:GS$99,201,FALSE())-VLOOKUP($A79,'Import Peak Change'!$A$106:GS$202,201,FALSE())))</f>
        <v>0</v>
      </c>
      <c r="GT79" s="193" t="n">
        <f aca="false">IF(ISERROR(VLOOKUP($A79,'Import Peak'!$A$3:GT$99,202,FALSE())-VLOOKUP($A79,'Import Peak Change'!$A$106:GT$202,202,FALSE())),0,(VLOOKUP($A79,'Import Peak'!$A$3:GT$99,202,FALSE())-VLOOKUP($A79,'Import Peak Change'!$A$106:GT$202,202,FALSE())))</f>
        <v>0</v>
      </c>
      <c r="GU79" s="193" t="n">
        <f aca="false">IF(ISERROR(VLOOKUP($A79,'Import Peak'!$A$3:GU$99,203,FALSE())-VLOOKUP($A79,'Import Peak Change'!$A$106:GU$202,203,FALSE())),0,(VLOOKUP($A79,'Import Peak'!$A$3:GU$99,203,FALSE())-VLOOKUP($A79,'Import Peak Change'!$A$106:GU$202,203,FALSE())))</f>
        <v>0</v>
      </c>
      <c r="GV79" s="193" t="n">
        <f aca="false">IF(ISERROR(VLOOKUP($A79,'Import Peak'!$A$3:GV$99,204,FALSE())-VLOOKUP($A79,'Import Peak Change'!$A$106:GV$202,204,FALSE())),0,(VLOOKUP($A79,'Import Peak'!$A$3:GV$99,204,FALSE())-VLOOKUP($A79,'Import Peak Change'!$A$106:GV$202,204,FALSE())))</f>
        <v>0</v>
      </c>
      <c r="GW79" s="193" t="n">
        <f aca="false">IF(ISERROR(VLOOKUP($A79,'Import Peak'!$A$3:GW$99,205,FALSE())-VLOOKUP($A79,'Import Peak Change'!$A$106:GW$202,205,FALSE())),0,(VLOOKUP($A79,'Import Peak'!$A$3:GW$99,205,FALSE())-VLOOKUP($A79,'Import Peak Change'!$A$106:GW$202,205,FALSE())))</f>
        <v>0</v>
      </c>
      <c r="GX79" s="193" t="n">
        <f aca="false">IF(ISERROR(VLOOKUP($A79,'Import Peak'!$A$3:GX$99,206,FALSE())-VLOOKUP($A79,'Import Peak Change'!$A$106:GX$202,206,FALSE())),0,(VLOOKUP($A79,'Import Peak'!$A$3:GX$99,206,FALSE())-VLOOKUP($A79,'Import Peak Change'!$A$106:GX$202,206,FALSE())))</f>
        <v>0</v>
      </c>
      <c r="GY79" s="193" t="n">
        <f aca="false">IF(ISERROR(VLOOKUP($A79,'Import Peak'!$A$3:GY$99,207,FALSE())-VLOOKUP($A79,'Import Peak Change'!$A$106:GY$202,207,FALSE())),0,(VLOOKUP($A79,'Import Peak'!$A$3:GY$99,207,FALSE())-VLOOKUP($A79,'Import Peak Change'!$A$106:GY$202,207,FALSE())))</f>
        <v>0</v>
      </c>
      <c r="GZ79" s="193" t="n">
        <f aca="false">IF(ISERROR(VLOOKUP($A79,'Import Peak'!$A$3:GZ$99,208,FALSE())-VLOOKUP($A79,'Import Peak Change'!$A$106:GZ$202,208,FALSE())),0,(VLOOKUP($A79,'Import Peak'!$A$3:GZ$99,208,FALSE())-VLOOKUP($A79,'Import Peak Change'!$A$106:GZ$202,208,FALSE())))</f>
        <v>0</v>
      </c>
      <c r="HA79" s="193" t="n">
        <f aca="false">IF(ISERROR(VLOOKUP($A79,'Import Peak'!$A$3:HA$99,209,FALSE())-VLOOKUP($A79,'Import Peak Change'!$A$106:HA$202,209,FALSE())),0,(VLOOKUP($A79,'Import Peak'!$A$3:HA$99,209,FALSE())-VLOOKUP($A79,'Import Peak Change'!$A$106:HA$202,209,FALSE())))</f>
        <v>0</v>
      </c>
      <c r="HB79" s="193" t="n">
        <f aca="false">IF(ISERROR(VLOOKUP($A79,'Import Peak'!$A$3:HB$99,210,FALSE())-VLOOKUP($A79,'Import Peak Change'!$A$106:HB$202,210,FALSE())),0,(VLOOKUP($A79,'Import Peak'!$A$3:HB$99,210,FALSE())-VLOOKUP($A79,'Import Peak Change'!$A$106:HB$202,210,FALSE())))</f>
        <v>0</v>
      </c>
      <c r="HC79" s="193" t="n">
        <f aca="false">IF(ISERROR(VLOOKUP($A79,'Import Peak'!$A$3:HC$99,211,FALSE())-VLOOKUP($A79,'Import Peak Change'!$A$106:HC$202,211,FALSE())),0,(VLOOKUP($A79,'Import Peak'!$A$3:HC$99,211,FALSE())-VLOOKUP($A79,'Import Peak Change'!$A$106:HC$202,211,FALSE())))</f>
        <v>0</v>
      </c>
      <c r="HD79" s="193" t="n">
        <f aca="false">IF(ISERROR(VLOOKUP($A79,'Import Peak'!$A$3:HD$99,212,FALSE())-VLOOKUP($A79,'Import Peak Change'!$A$106:HD$202,212,FALSE())),0,(VLOOKUP($A79,'Import Peak'!$A$3:HD$99,212,FALSE())-VLOOKUP($A79,'Import Peak Change'!$A$106:HD$202,212,FALSE())))</f>
        <v>0</v>
      </c>
      <c r="HE79" s="193" t="n">
        <f aca="false">IF(ISERROR(VLOOKUP($A79,'Import Peak'!$A$3:HE$99,213,FALSE())-VLOOKUP($A79,'Import Peak Change'!$A$106:HE$202,213,FALSE())),0,(VLOOKUP($A79,'Import Peak'!$A$3:HE$99,213,FALSE())-VLOOKUP($A79,'Import Peak Change'!$A$106:HE$202,213,FALSE())))</f>
        <v>0</v>
      </c>
      <c r="HF79" s="193" t="n">
        <f aca="false">IF(ISERROR(VLOOKUP($A79,'Import Peak'!$A$3:HF$99,214,FALSE())-VLOOKUP($A79,'Import Peak Change'!$A$106:HF$202,214,FALSE())),0,(VLOOKUP($A79,'Import Peak'!$A$3:HF$99,214,FALSE())-VLOOKUP($A79,'Import Peak Change'!$A$106:HF$202,214,FALSE())))</f>
        <v>0</v>
      </c>
      <c r="HG79" s="193" t="n">
        <f aca="false">IF(ISERROR(VLOOKUP($A79,'Import Peak'!$A$3:HG$99,215,FALSE())-VLOOKUP($A79,'Import Peak Change'!$A$106:HG$202,215,FALSE())),0,(VLOOKUP($A79,'Import Peak'!$A$3:HG$99,215,FALSE())-VLOOKUP($A79,'Import Peak Change'!$A$106:HG$202,215,FALSE())))</f>
        <v>0</v>
      </c>
      <c r="HH79" s="193" t="n">
        <f aca="false">IF(ISERROR(VLOOKUP($A79,'Import Peak'!$A$3:HH$99,216,FALSE())-VLOOKUP($A79,'Import Peak Change'!$A$106:HH$202,216,FALSE())),0,(VLOOKUP($A79,'Import Peak'!$A$3:HH$99,216,FALSE())-VLOOKUP($A79,'Import Peak Change'!$A$106:HH$202,216,FALSE())))</f>
        <v>0</v>
      </c>
      <c r="HI79" s="193" t="n">
        <f aca="false">IF(ISERROR(VLOOKUP($A79,'Import Peak'!$A$3:HI$99,217,FALSE())-VLOOKUP($A79,'Import Peak Change'!$A$106:HI$202,217,FALSE())),0,(VLOOKUP($A79,'Import Peak'!$A$3:HI$99,217,FALSE())-VLOOKUP($A79,'Import Peak Change'!$A$106:HI$202,217,FALSE())))</f>
        <v>0</v>
      </c>
      <c r="HJ79" s="193" t="n">
        <f aca="false">IF(ISERROR(VLOOKUP($A79,'Import Peak'!$A$3:HJ$99,218,FALSE())-VLOOKUP($A79,'Import Peak Change'!$A$106:HJ$202,218,FALSE())),0,(VLOOKUP($A79,'Import Peak'!$A$3:HJ$99,218,FALSE())-VLOOKUP($A79,'Import Peak Change'!$A$106:HJ$202,218,FALSE())))</f>
        <v>0</v>
      </c>
      <c r="HK79" s="193" t="n">
        <f aca="false">IF(ISERROR(VLOOKUP($A79,'Import Peak'!$A$3:HK$99,219,FALSE())-VLOOKUP($A79,'Import Peak Change'!$A$106:HK$202,219,FALSE())),0,(VLOOKUP($A79,'Import Peak'!$A$3:HK$99,219,FALSE())-VLOOKUP($A79,'Import Peak Change'!$A$106:HK$202,219,FALSE())))</f>
        <v>0</v>
      </c>
      <c r="HL79" s="193" t="n">
        <f aca="false">IF(ISERROR(VLOOKUP($A79,'Import Peak'!$A$3:HL$99,220,FALSE())-VLOOKUP($A79,'Import Peak Change'!$A$106:HL$202,220,FALSE())),0,(VLOOKUP($A79,'Import Peak'!$A$3:HL$99,220,FALSE())-VLOOKUP($A79,'Import Peak Change'!$A$106:HL$202,220,FALSE())))</f>
        <v>0</v>
      </c>
      <c r="HM79" s="193" t="n">
        <f aca="false">IF(ISERROR(VLOOKUP($A79,'Import Peak'!$A$3:HM$99,221,FALSE())-VLOOKUP($A79,'Import Peak Change'!$A$106:HM$202,221,FALSE())),0,(VLOOKUP($A79,'Import Peak'!$A$3:HM$99,221,FALSE())-VLOOKUP($A79,'Import Peak Change'!$A$106:HM$202,221,FALSE())))</f>
        <v>0</v>
      </c>
      <c r="HN79" s="193" t="n">
        <f aca="false">IF(ISERROR(VLOOKUP($A79,'Import Peak'!$A$3:HN$99,222,FALSE())-VLOOKUP($A79,'Import Peak Change'!$A$106:HN$202,222,FALSE())),0,(VLOOKUP($A79,'Import Peak'!$A$3:HN$99,222,FALSE())-VLOOKUP($A79,'Import Peak Change'!$A$106:HN$202,222,FALSE())))</f>
        <v>0</v>
      </c>
      <c r="HO79" s="193" t="n">
        <f aca="false">IF(ISERROR(VLOOKUP($A79,'Import Peak'!$A$3:HO$99,223,FALSE())-VLOOKUP($A79,'Import Peak Change'!$A$106:HO$202,223,FALSE())),0,(VLOOKUP($A79,'Import Peak'!$A$3:HO$99,223,FALSE())-VLOOKUP($A79,'Import Peak Change'!$A$106:HO$202,223,FALSE())))</f>
        <v>0</v>
      </c>
      <c r="HP79" s="193" t="n">
        <f aca="false">IF(ISERROR(VLOOKUP($A79,'Import Peak'!$A$3:HP$99,224,FALSE())-VLOOKUP($A79,'Import Peak Change'!$A$106:HP$202,224,FALSE())),0,(VLOOKUP($A79,'Import Peak'!$A$3:HP$99,224,FALSE())-VLOOKUP($A79,'Import Peak Change'!$A$106:HP$202,224,FALSE())))</f>
        <v>0</v>
      </c>
      <c r="HQ79" s="193" t="n">
        <f aca="false">IF(ISERROR(VLOOKUP($A79,'Import Peak'!$A$3:HQ$99,225,FALSE())-VLOOKUP($A79,'Import Peak Change'!$A$106:HQ$202,225,FALSE())),0,(VLOOKUP($A79,'Import Peak'!$A$3:HQ$99,225,FALSE())-VLOOKUP($A79,'Import Peak Change'!$A$106:HQ$202,225,FALSE())))</f>
        <v>0</v>
      </c>
      <c r="HR79" s="193" t="n">
        <f aca="false">IF(ISERROR(VLOOKUP($A79,'Import Peak'!$A$3:HR$99,226,FALSE())-VLOOKUP($A79,'Import Peak Change'!$A$106:HR$202,226,FALSE())),0,(VLOOKUP($A79,'Import Peak'!$A$3:HR$99,226,FALSE())-VLOOKUP($A79,'Import Peak Change'!$A$106:HR$202,226,FALSE())))</f>
        <v>0</v>
      </c>
      <c r="HS79" s="193" t="n">
        <f aca="false">IF(ISERROR(VLOOKUP($A79,'Import Peak'!$A$3:HS$99,227,FALSE())-VLOOKUP($A79,'Import Peak Change'!$A$106:HS$202,227,FALSE())),0,(VLOOKUP($A79,'Import Peak'!$A$3:HS$99,227,FALSE())-VLOOKUP($A79,'Import Peak Change'!$A$106:HS$202,227,FALSE())))</f>
        <v>0</v>
      </c>
      <c r="HT79" s="193" t="n">
        <f aca="false">IF(ISERROR(VLOOKUP($A79,'Import Peak'!$A$3:HT$99,228,FALSE())-VLOOKUP($A79,'Import Peak Change'!$A$106:HT$202,228,FALSE())),0,(VLOOKUP($A79,'Import Peak'!$A$3:HT$99,228,FALSE())-VLOOKUP($A79,'Import Peak Change'!$A$106:HT$202,228,FALSE())))</f>
        <v>0</v>
      </c>
      <c r="HU79" s="193" t="n">
        <f aca="false">IF(ISERROR(VLOOKUP($A79,'Import Peak'!$A$3:HU$99,229,FALSE())-VLOOKUP($A79,'Import Peak Change'!$A$106:HU$202,229,FALSE())),0,(VLOOKUP($A79,'Import Peak'!$A$3:HU$99,229,FALSE())-VLOOKUP($A79,'Import Peak Change'!$A$106:HU$202,229,FALSE())))</f>
        <v>0</v>
      </c>
      <c r="HV79" s="193" t="n">
        <f aca="false">IF(ISERROR(VLOOKUP($A79,'Import Peak'!$A$3:HV$99,230,FALSE())-VLOOKUP($A79,'Import Peak Change'!$A$106:HV$202,230,FALSE())),0,(VLOOKUP($A79,'Import Peak'!$A$3:HV$99,230,FALSE())-VLOOKUP($A79,'Import Peak Change'!$A$106:HV$202,230,FALSE())))</f>
        <v>0</v>
      </c>
      <c r="HW79" s="193" t="n">
        <f aca="false">IF(ISERROR(VLOOKUP($A79,'Import Peak'!$A$3:HW$99,231,FALSE())-VLOOKUP($A79,'Import Peak Change'!$A$106:HW$202,231,FALSE())),0,(VLOOKUP($A79,'Import Peak'!$A$3:HW$99,231,FALSE())-VLOOKUP($A79,'Import Peak Change'!$A$106:HW$202,231,FALSE())))</f>
        <v>0</v>
      </c>
      <c r="HX79" s="193" t="n">
        <f aca="false">IF(ISERROR(VLOOKUP($A79,'Import Peak'!$A$3:HX$99,232,FALSE())-VLOOKUP($A79,'Import Peak Change'!$A$106:HX$202,232,FALSE())),0,(VLOOKUP($A79,'Import Peak'!$A$3:HX$99,232,FALSE())-VLOOKUP($A79,'Import Peak Change'!$A$106:HX$202,232,FALSE())))</f>
        <v>0</v>
      </c>
      <c r="HY79" s="193" t="n">
        <f aca="false">IF(ISERROR(VLOOKUP($A79,'Import Peak'!$A$3:HY$99,233,FALSE())-VLOOKUP($A79,'Import Peak Change'!$A$106:HY$202,233,FALSE())),0,(VLOOKUP($A79,'Import Peak'!$A$3:HY$99,233,FALSE())-VLOOKUP($A79,'Import Peak Change'!$A$106:HY$202,233,FALSE())))</f>
        <v>0</v>
      </c>
      <c r="HZ79" s="193" t="n">
        <f aca="false">IF(ISERROR(VLOOKUP($A79,'Import Peak'!$A$3:HZ$99,234,FALSE())-VLOOKUP($A79,'Import Peak Change'!$A$106:HZ$202,234,FALSE())),0,(VLOOKUP($A79,'Import Peak'!$A$3:HZ$99,234,FALSE())-VLOOKUP($A79,'Import Peak Change'!$A$106:HZ$202,234,FALSE())))</f>
        <v>0</v>
      </c>
      <c r="IA79" s="193" t="n">
        <f aca="false">IF(ISERROR(VLOOKUP($A79,'Import Peak'!$A$3:IA$99,235,FALSE())-VLOOKUP($A79,'Import Peak Change'!$A$106:IA$202,235,FALSE())),0,(VLOOKUP($A79,'Import Peak'!$A$3:IA$99,235,FALSE())-VLOOKUP($A79,'Import Peak Change'!$A$106:IA$202,235,FALSE())))</f>
        <v>0</v>
      </c>
      <c r="IB79" s="193" t="n">
        <f aca="false">IF(ISERROR(VLOOKUP($A79,'Import Peak'!$A$3:IB$99,236,FALSE())-VLOOKUP($A79,'Import Peak Change'!$A$106:IB$202,236,FALSE())),0,(VLOOKUP($A79,'Import Peak'!$A$3:IB$99,236,FALSE())-VLOOKUP($A79,'Import Peak Change'!$A$106:IB$202,236,FALSE())))</f>
        <v>0</v>
      </c>
      <c r="IC79" s="193" t="n">
        <f aca="false">IF(ISERROR(VLOOKUP($A79,'Import Peak'!$A$3:IC$99,237,FALSE())-VLOOKUP($A79,'Import Peak Change'!$A$106:IC$202,237,FALSE())),0,(VLOOKUP($A79,'Import Peak'!$A$3:IC$99,237,FALSE())-VLOOKUP($A79,'Import Peak Change'!$A$106:IC$202,237,FALSE())))</f>
        <v>0</v>
      </c>
      <c r="ID79" s="193" t="n">
        <f aca="false">IF(ISERROR(VLOOKUP($A79,'Import Peak'!$A$3:ID$99,238,FALSE())-VLOOKUP($A79,'Import Peak Change'!$A$106:ID$202,238,FALSE())),0,(VLOOKUP($A79,'Import Peak'!$A$3:ID$99,238,FALSE())-VLOOKUP($A79,'Import Peak Change'!$A$106:ID$202,238,FALSE())))</f>
        <v>0</v>
      </c>
      <c r="IE79" s="193" t="n">
        <f aca="false">IF(ISERROR(VLOOKUP($A79,'Import Peak'!$A$3:IE$99,239,FALSE())-VLOOKUP($A79,'Import Peak Change'!$A$106:IE$202,239,FALSE())),0,(VLOOKUP($A79,'Import Peak'!$A$3:IE$99,239,FALSE())-VLOOKUP($A79,'Import Peak Change'!$A$106:IE$202,239,FALSE())))</f>
        <v>0</v>
      </c>
    </row>
    <row r="80" customFormat="false" ht="12.75" hidden="false" customHeight="false" outlineLevel="0" collapsed="false">
      <c r="A80" s="201" t="str">
        <f aca="false">IF('Import Peak'!A77=0,"",'Import Peak'!A77)</f>
        <v/>
      </c>
      <c r="B80" s="193"/>
      <c r="C80" s="193"/>
      <c r="D80" s="193"/>
      <c r="E80" s="193"/>
      <c r="F80" s="193"/>
      <c r="G80" s="193" t="n">
        <f aca="false">IF(ISERROR(VLOOKUP($A80,'Import Peak'!$A$3:G$99,7,FALSE())-VLOOKUP($A80,'Import Peak Change'!$A$106:G$202,7,FALSE())),0,(VLOOKUP($A80,'Import Peak'!$A$3:G$99,7,FALSE())-VLOOKUP($A80,'Import Peak Change'!$A$106:G$202,7,FALSE())))</f>
        <v>0</v>
      </c>
      <c r="H80" s="193" t="n">
        <f aca="false">IF(ISERROR(VLOOKUP($A80,'Import Peak'!$A$3:H$99,8,FALSE())-VLOOKUP($A80,'Import Peak Change'!$A$106:H$202,8,FALSE())),0,(VLOOKUP($A80,'Import Peak'!$A$3:H$99,8,FALSE())-VLOOKUP($A80,'Import Peak Change'!$A$106:H$202,8,FALSE())))</f>
        <v>0</v>
      </c>
      <c r="I80" s="193" t="n">
        <f aca="false">IF(ISERROR(VLOOKUP($A80,'Import Peak'!$A$3:I$99,9,FALSE())-VLOOKUP($A80,'Import Peak Change'!$A$106:I$202,9,FALSE())),0,(VLOOKUP($A80,'Import Peak'!$A$3:I$99,9,FALSE())-VLOOKUP($A80,'Import Peak Change'!$A$106:I$202,9,FALSE())))</f>
        <v>0</v>
      </c>
      <c r="J80" s="193" t="n">
        <f aca="false">IF(ISERROR(VLOOKUP($A80,'Import Peak'!$A$3:J$99,10,FALSE())-VLOOKUP($A80,'Import Peak Change'!$A$106:J$202,10,FALSE())),0,(VLOOKUP($A80,'Import Peak'!$A$3:J$99,10,FALSE())-VLOOKUP($A80,'Import Peak Change'!$A$106:J$202,10,FALSE())))</f>
        <v>0</v>
      </c>
      <c r="K80" s="193" t="n">
        <f aca="false">IF(ISERROR(VLOOKUP($A80,'Import Peak'!$A$3:K$99,11,FALSE())-VLOOKUP($A80,'Import Peak Change'!$A$106:K$202,11,FALSE())),0,(VLOOKUP($A80,'Import Peak'!$A$3:K$99,11,FALSE())-VLOOKUP($A80,'Import Peak Change'!$A$106:K$202,11,FALSE())))</f>
        <v>0</v>
      </c>
      <c r="L80" s="193" t="n">
        <f aca="false">IF(ISERROR(VLOOKUP($A80,'Import Peak'!$A$3:L$99,12,FALSE())-VLOOKUP($A80,'Import Peak Change'!$A$106:L$202,12,FALSE())),0,(VLOOKUP($A80,'Import Peak'!$A$3:L$99,12,FALSE())-VLOOKUP($A80,'Import Peak Change'!$A$106:L$202,12,FALSE())))</f>
        <v>0</v>
      </c>
      <c r="M80" s="193" t="n">
        <f aca="false">IF(ISERROR(VLOOKUP($A80,'Import Peak'!$A$3:M$99,13,FALSE())-VLOOKUP($A80,'Import Peak Change'!$A$106:M$202,13,FALSE())),0,(VLOOKUP($A80,'Import Peak'!$A$3:M$99,13,FALSE())-VLOOKUP($A80,'Import Peak Change'!$A$106:M$202,13,FALSE())))</f>
        <v>0</v>
      </c>
      <c r="N80" s="193" t="n">
        <f aca="false">IF(ISERROR(VLOOKUP($A80,'Import Peak'!$A$3:N$99,14,FALSE())-VLOOKUP($A80,'Import Peak Change'!$A$106:N$202,14,FALSE())),0,(VLOOKUP($A80,'Import Peak'!$A$3:N$99,14,FALSE())-VLOOKUP($A80,'Import Peak Change'!$A$106:N$202,14,FALSE())))</f>
        <v>0</v>
      </c>
      <c r="O80" s="193" t="n">
        <f aca="false">IF(ISERROR(VLOOKUP($A80,'Import Peak'!$A$3:O$99,15,FALSE())-VLOOKUP($A80,'Import Peak Change'!$A$106:O$202,15,FALSE())),0,(VLOOKUP($A80,'Import Peak'!$A$3:O$99,15,FALSE())-VLOOKUP($A80,'Import Peak Change'!$A$106:O$202,15,FALSE())))</f>
        <v>0</v>
      </c>
      <c r="P80" s="193" t="n">
        <f aca="false">IF(ISERROR(VLOOKUP($A80,'Import Peak'!$A$3:P$99,16,FALSE())-VLOOKUP($A80,'Import Peak Change'!$A$106:P$202,16,FALSE())),0,(VLOOKUP($A80,'Import Peak'!$A$3:P$99,16,FALSE())-VLOOKUP($A80,'Import Peak Change'!$A$106:P$202,16,FALSE())))</f>
        <v>0</v>
      </c>
      <c r="Q80" s="193" t="n">
        <f aca="false">IF(ISERROR(VLOOKUP($A80,'Import Peak'!$A$3:Q$99,17,FALSE())-VLOOKUP($A80,'Import Peak Change'!$A$106:Q$202,17,FALSE())),0,(VLOOKUP($A80,'Import Peak'!$A$3:Q$99,17,FALSE())-VLOOKUP($A80,'Import Peak Change'!$A$106:Q$202,17,FALSE())))</f>
        <v>0</v>
      </c>
      <c r="R80" s="193" t="n">
        <f aca="false">IF(ISERROR(VLOOKUP($A80,'Import Peak'!$A$3:R$99,18,FALSE())-VLOOKUP($A80,'Import Peak Change'!$A$106:R$202,18,FALSE())),0,(VLOOKUP($A80,'Import Peak'!$A$3:R$99,18,FALSE())-VLOOKUP($A80,'Import Peak Change'!$A$106:R$202,18,FALSE())))</f>
        <v>0</v>
      </c>
      <c r="S80" s="193" t="n">
        <f aca="false">IF(ISERROR(VLOOKUP($A80,'Import Peak'!$A$3:S$99,19,FALSE())-VLOOKUP($A80,'Import Peak Change'!$A$106:S$202,19,FALSE())),0,(VLOOKUP($A80,'Import Peak'!$A$3:S$99,19,FALSE())-VLOOKUP($A80,'Import Peak Change'!$A$106:S$202,19,FALSE())))</f>
        <v>0</v>
      </c>
      <c r="T80" s="193" t="n">
        <f aca="false">IF(ISERROR(VLOOKUP($A80,'Import Peak'!$A$3:T$99,20,FALSE())-VLOOKUP($A80,'Import Peak Change'!$A$106:T$202,20,FALSE())),0,(VLOOKUP($A80,'Import Peak'!$A$3:T$99,20,FALSE())-VLOOKUP($A80,'Import Peak Change'!$A$106:T$202,20,FALSE())))</f>
        <v>0</v>
      </c>
      <c r="U80" s="193" t="n">
        <f aca="false">IF(ISERROR(VLOOKUP($A80,'Import Peak'!$A$3:U$99,21,FALSE())-VLOOKUP($A80,'Import Peak Change'!$A$106:U$202,21,FALSE())),0,(VLOOKUP($A80,'Import Peak'!$A$3:U$99,21,FALSE())-VLOOKUP($A80,'Import Peak Change'!$A$106:U$202,21,FALSE())))</f>
        <v>0</v>
      </c>
      <c r="V80" s="193" t="n">
        <f aca="false">IF(ISERROR(VLOOKUP($A80,'Import Peak'!$A$3:V$99,22,FALSE())-VLOOKUP($A80,'Import Peak Change'!$A$106:V$202,22,FALSE())),0,(VLOOKUP($A80,'Import Peak'!$A$3:V$99,22,FALSE())-VLOOKUP($A80,'Import Peak Change'!$A$106:V$202,22,FALSE())))</f>
        <v>0</v>
      </c>
      <c r="W80" s="193" t="n">
        <f aca="false">IF(ISERROR(VLOOKUP($A80,'Import Peak'!$A$3:W$99,23,FALSE())-VLOOKUP($A80,'Import Peak Change'!$A$106:W$202,23,FALSE())),0,(VLOOKUP($A80,'Import Peak'!$A$3:W$99,23,FALSE())-VLOOKUP($A80,'Import Peak Change'!$A$106:W$202,23,FALSE())))</f>
        <v>0</v>
      </c>
      <c r="X80" s="193" t="n">
        <f aca="false">IF(ISERROR(VLOOKUP($A80,'Import Peak'!$A$3:X$99,24,FALSE())-VLOOKUP($A80,'Import Peak Change'!$A$106:X$202,24,FALSE())),0,(VLOOKUP($A80,'Import Peak'!$A$3:X$99,24,FALSE())-VLOOKUP($A80,'Import Peak Change'!$A$106:X$202,24,FALSE())))</f>
        <v>0</v>
      </c>
      <c r="Y80" s="193" t="n">
        <f aca="false">IF(ISERROR(VLOOKUP($A80,'Import Peak'!$A$3:Y$99,25,FALSE())-VLOOKUP($A80,'Import Peak Change'!$A$106:Y$202,25,FALSE())),0,(VLOOKUP($A80,'Import Peak'!$A$3:Y$99,25,FALSE())-VLOOKUP($A80,'Import Peak Change'!$A$106:Y$202,25,FALSE())))</f>
        <v>0</v>
      </c>
      <c r="Z80" s="193" t="n">
        <f aca="false">IF(ISERROR(VLOOKUP($A80,'Import Peak'!$A$3:Z$99,26,FALSE())-VLOOKUP($A80,'Import Peak Change'!$A$106:Z$202,26,FALSE())),0,(VLOOKUP($A80,'Import Peak'!$A$3:Z$99,26,FALSE())-VLOOKUP($A80,'Import Peak Change'!$A$106:Z$202,26,FALSE())))</f>
        <v>0</v>
      </c>
      <c r="AA80" s="193" t="n">
        <f aca="false">IF(ISERROR(VLOOKUP($A80,'Import Peak'!$A$3:AA$99,27,FALSE())-VLOOKUP($A80,'Import Peak Change'!$A$106:AA$202,27,FALSE())),0,(VLOOKUP($A80,'Import Peak'!$A$3:AA$99,27,FALSE())-VLOOKUP($A80,'Import Peak Change'!$A$106:AA$202,27,FALSE())))</f>
        <v>0</v>
      </c>
      <c r="AB80" s="193" t="n">
        <f aca="false">IF(ISERROR(VLOOKUP($A80,'Import Peak'!$A$3:AB$99,28,FALSE())-VLOOKUP($A80,'Import Peak Change'!$A$106:AB$202,28,FALSE())),0,(VLOOKUP($A80,'Import Peak'!$A$3:AB$99,28,FALSE())-VLOOKUP($A80,'Import Peak Change'!$A$106:AB$202,28,FALSE())))</f>
        <v>0</v>
      </c>
      <c r="AC80" s="193" t="n">
        <f aca="false">IF(ISERROR(VLOOKUP($A80,'Import Peak'!$A$3:AC$99,29,FALSE())-VLOOKUP($A80,'Import Peak Change'!$A$106:AC$202,29,FALSE())),0,(VLOOKUP($A80,'Import Peak'!$A$3:AC$99,29,FALSE())-VLOOKUP($A80,'Import Peak Change'!$A$106:AC$202,29,FALSE())))</f>
        <v>0</v>
      </c>
      <c r="AD80" s="193" t="n">
        <f aca="false">IF(ISERROR(VLOOKUP($A80,'Import Peak'!$A$3:AD$99,30,FALSE())-VLOOKUP($A80,'Import Peak Change'!$A$106:AD$202,30,FALSE())),0,(VLOOKUP($A80,'Import Peak'!$A$3:AD$99,30,FALSE())-VLOOKUP($A80,'Import Peak Change'!$A$106:AD$202,30,FALSE())))</f>
        <v>0</v>
      </c>
      <c r="AE80" s="193" t="n">
        <f aca="false">IF(ISERROR(VLOOKUP($A80,'Import Peak'!$A$3:AE$99,31,FALSE())-VLOOKUP($A80,'Import Peak Change'!$A$106:AE$202,31,FALSE())),0,(VLOOKUP($A80,'Import Peak'!$A$3:AE$99,31,FALSE())-VLOOKUP($A80,'Import Peak Change'!$A$106:AE$202,31,FALSE())))</f>
        <v>0</v>
      </c>
      <c r="AF80" s="193" t="n">
        <f aca="false">IF(ISERROR(VLOOKUP($A80,'Import Peak'!$A$3:AF$99,32,FALSE())-VLOOKUP($A80,'Import Peak Change'!$A$106:AF$202,32,FALSE())),0,(VLOOKUP($A80,'Import Peak'!$A$3:AF$99,32,FALSE())-VLOOKUP($A80,'Import Peak Change'!$A$106:AF$202,32,FALSE())))</f>
        <v>0</v>
      </c>
      <c r="AG80" s="193" t="n">
        <f aca="false">IF(ISERROR(VLOOKUP($A80,'Import Peak'!$A$3:AG$99,33,FALSE())-VLOOKUP($A80,'Import Peak Change'!$A$106:AG$202,33,FALSE())),0,(VLOOKUP($A80,'Import Peak'!$A$3:AG$99,33,FALSE())-VLOOKUP($A80,'Import Peak Change'!$A$106:AG$202,33,FALSE())))</f>
        <v>0</v>
      </c>
      <c r="AH80" s="193" t="n">
        <f aca="false">IF(ISERROR(VLOOKUP($A80,'Import Peak'!$A$3:AH$99,34,FALSE())-VLOOKUP($A80,'Import Peak Change'!$A$106:AH$202,34,FALSE())),0,(VLOOKUP($A80,'Import Peak'!$A$3:AH$99,34,FALSE())-VLOOKUP($A80,'Import Peak Change'!$A$106:AH$202,34,FALSE())))</f>
        <v>0</v>
      </c>
      <c r="AI80" s="193" t="n">
        <f aca="false">IF(ISERROR(VLOOKUP($A80,'Import Peak'!$A$3:AI$99,35,FALSE())-VLOOKUP($A80,'Import Peak Change'!$A$106:AI$202,35,FALSE())),0,(VLOOKUP($A80,'Import Peak'!$A$3:AI$99,35,FALSE())-VLOOKUP($A80,'Import Peak Change'!$A$106:AI$202,35,FALSE())))</f>
        <v>0</v>
      </c>
      <c r="AJ80" s="193" t="n">
        <f aca="false">IF(ISERROR(VLOOKUP($A80,'Import Peak'!$A$3:AJ$99,36,FALSE())-VLOOKUP($A80,'Import Peak Change'!$A$106:AJ$202,36,FALSE())),0,(VLOOKUP($A80,'Import Peak'!$A$3:AJ$99,36,FALSE())-VLOOKUP($A80,'Import Peak Change'!$A$106:AJ$202,36,FALSE())))</f>
        <v>0</v>
      </c>
      <c r="AK80" s="193" t="n">
        <f aca="false">IF(ISERROR(VLOOKUP($A80,'Import Peak'!$A$3:AK$99,37,FALSE())-VLOOKUP($A80,'Import Peak Change'!$A$106:AK$202,37,FALSE())),0,(VLOOKUP($A80,'Import Peak'!$A$3:AK$99,37,FALSE())-VLOOKUP($A80,'Import Peak Change'!$A$106:AK$202,37,FALSE())))</f>
        <v>0</v>
      </c>
      <c r="AL80" s="193" t="n">
        <f aca="false">IF(ISERROR(VLOOKUP($A80,'Import Peak'!$A$3:AL$99,38,FALSE())-VLOOKUP($A80,'Import Peak Change'!$A$106:AL$202,38,FALSE())),0,(VLOOKUP($A80,'Import Peak'!$A$3:AL$99,38,FALSE())-VLOOKUP($A80,'Import Peak Change'!$A$106:AL$202,38,FALSE())))</f>
        <v>0</v>
      </c>
      <c r="AM80" s="193" t="n">
        <f aca="false">IF(ISERROR(VLOOKUP($A80,'Import Peak'!$A$3:AM$99,39,FALSE())-VLOOKUP($A80,'Import Peak Change'!$A$106:AM$202,39,FALSE())),0,(VLOOKUP($A80,'Import Peak'!$A$3:AM$99,39,FALSE())-VLOOKUP($A80,'Import Peak Change'!$A$106:AM$202,39,FALSE())))</f>
        <v>0</v>
      </c>
      <c r="AN80" s="193" t="n">
        <f aca="false">IF(ISERROR(VLOOKUP($A80,'Import Peak'!$A$3:AN$99,40,FALSE())-VLOOKUP($A80,'Import Peak Change'!$A$106:AN$202,40,FALSE())),0,(VLOOKUP($A80,'Import Peak'!$A$3:AN$99,40,FALSE())-VLOOKUP($A80,'Import Peak Change'!$A$106:AN$202,40,FALSE())))</f>
        <v>0</v>
      </c>
      <c r="AO80" s="193" t="n">
        <f aca="false">IF(ISERROR(VLOOKUP($A80,'Import Peak'!$A$3:AO$99,41,FALSE())-VLOOKUP($A80,'Import Peak Change'!$A$106:AO$202,41,FALSE())),0,(VLOOKUP($A80,'Import Peak'!$A$3:AO$99,41,FALSE())-VLOOKUP($A80,'Import Peak Change'!$A$106:AO$202,41,FALSE())))</f>
        <v>0</v>
      </c>
      <c r="AP80" s="193" t="n">
        <f aca="false">IF(ISERROR(VLOOKUP($A80,'Import Peak'!$A$3:AP$99,42,FALSE())-VLOOKUP($A80,'Import Peak Change'!$A$106:AP$202,42,FALSE())),0,(VLOOKUP($A80,'Import Peak'!$A$3:AP$99,42,FALSE())-VLOOKUP($A80,'Import Peak Change'!$A$106:AP$202,42,FALSE())))</f>
        <v>0</v>
      </c>
      <c r="AQ80" s="193" t="n">
        <f aca="false">IF(ISERROR(VLOOKUP($A80,'Import Peak'!$A$3:AQ$99,43,FALSE())-VLOOKUP($A80,'Import Peak Change'!$A$106:AQ$202,43,FALSE())),0,(VLOOKUP($A80,'Import Peak'!$A$3:AQ$99,43,FALSE())-VLOOKUP($A80,'Import Peak Change'!$A$106:AQ$202,43,FALSE())))</f>
        <v>0</v>
      </c>
      <c r="AR80" s="193" t="n">
        <f aca="false">IF(ISERROR(VLOOKUP($A80,'Import Peak'!$A$3:AR$99,44,FALSE())-VLOOKUP($A80,'Import Peak Change'!$A$106:AR$202,44,FALSE())),0,(VLOOKUP($A80,'Import Peak'!$A$3:AR$99,44,FALSE())-VLOOKUP($A80,'Import Peak Change'!$A$106:AR$202,44,FALSE())))</f>
        <v>0</v>
      </c>
      <c r="AS80" s="193" t="n">
        <f aca="false">IF(ISERROR(VLOOKUP($A80,'Import Peak'!$A$3:AS$99,45,FALSE())-VLOOKUP($A80,'Import Peak Change'!$A$106:AS$202,45,FALSE())),0,(VLOOKUP($A80,'Import Peak'!$A$3:AS$99,45,FALSE())-VLOOKUP($A80,'Import Peak Change'!$A$106:AS$202,45,FALSE())))</f>
        <v>0</v>
      </c>
      <c r="AT80" s="193" t="n">
        <f aca="false">IF(ISERROR(VLOOKUP($A80,'Import Peak'!$A$3:AT$99,46,FALSE())-VLOOKUP($A80,'Import Peak Change'!$A$106:AT$202,46,FALSE())),0,(VLOOKUP($A80,'Import Peak'!$A$3:AT$99,46,FALSE())-VLOOKUP($A80,'Import Peak Change'!$A$106:AT$202,46,FALSE())))</f>
        <v>0</v>
      </c>
      <c r="AU80" s="193" t="n">
        <f aca="false">IF(ISERROR(VLOOKUP($A80,'Import Peak'!$A$3:AU$99,47,FALSE())-VLOOKUP($A80,'Import Peak Change'!$A$106:AU$202,47,FALSE())),0,(VLOOKUP($A80,'Import Peak'!$A$3:AU$99,47,FALSE())-VLOOKUP($A80,'Import Peak Change'!$A$106:AU$202,47,FALSE())))</f>
        <v>0</v>
      </c>
      <c r="AV80" s="193" t="n">
        <f aca="false">IF(ISERROR(VLOOKUP($A80,'Import Peak'!$A$3:AV$99,48,FALSE())-VLOOKUP($A80,'Import Peak Change'!$A$106:AV$202,48,FALSE())),0,(VLOOKUP($A80,'Import Peak'!$A$3:AV$99,48,FALSE())-VLOOKUP($A80,'Import Peak Change'!$A$106:AV$202,48,FALSE())))</f>
        <v>0</v>
      </c>
      <c r="AW80" s="193" t="n">
        <f aca="false">IF(ISERROR(VLOOKUP($A80,'Import Peak'!$A$3:AW$99,49,FALSE())-VLOOKUP($A80,'Import Peak Change'!$A$106:AW$202,49,FALSE())),0,(VLOOKUP($A80,'Import Peak'!$A$3:AW$99,49,FALSE())-VLOOKUP($A80,'Import Peak Change'!$A$106:AW$202,49,FALSE())))</f>
        <v>0</v>
      </c>
      <c r="AX80" s="193" t="n">
        <f aca="false">IF(ISERROR(VLOOKUP($A80,'Import Peak'!$A$3:AX$99,50,FALSE())-VLOOKUP($A80,'Import Peak Change'!$A$106:AX$202,50,FALSE())),0,(VLOOKUP($A80,'Import Peak'!$A$3:AX$99,50,FALSE())-VLOOKUP($A80,'Import Peak Change'!$A$106:AX$202,50,FALSE())))</f>
        <v>0</v>
      </c>
      <c r="AY80" s="193" t="n">
        <f aca="false">IF(ISERROR(VLOOKUP($A80,'Import Peak'!$A$3:AY$99,51,FALSE())-VLOOKUP($A80,'Import Peak Change'!$A$106:AY$202,51,FALSE())),0,(VLOOKUP($A80,'Import Peak'!$A$3:AY$99,51,FALSE())-VLOOKUP($A80,'Import Peak Change'!$A$106:AY$202,51,FALSE())))</f>
        <v>0</v>
      </c>
      <c r="AZ80" s="193" t="n">
        <f aca="false">IF(ISERROR(VLOOKUP($A80,'Import Peak'!$A$3:AZ$99,52,FALSE())-VLOOKUP($A80,'Import Peak Change'!$A$106:AZ$202,52,FALSE())),0,(VLOOKUP($A80,'Import Peak'!$A$3:AZ$99,52,FALSE())-VLOOKUP($A80,'Import Peak Change'!$A$106:AZ$202,52,FALSE())))</f>
        <v>0</v>
      </c>
      <c r="BA80" s="193" t="n">
        <f aca="false">IF(ISERROR(VLOOKUP($A80,'Import Peak'!$A$3:BA$99,53,FALSE())-VLOOKUP($A80,'Import Peak Change'!$A$106:BA$202,53,FALSE())),0,(VLOOKUP($A80,'Import Peak'!$A$3:BA$99,53,FALSE())-VLOOKUP($A80,'Import Peak Change'!$A$106:BA$202,53,FALSE())))</f>
        <v>0</v>
      </c>
      <c r="BB80" s="193" t="n">
        <f aca="false">IF(ISERROR(VLOOKUP($A80,'Import Peak'!$A$3:BB$99,54,FALSE())-VLOOKUP($A80,'Import Peak Change'!$A$106:BB$202,54,FALSE())),0,(VLOOKUP($A80,'Import Peak'!$A$3:BB$99,54,FALSE())-VLOOKUP($A80,'Import Peak Change'!$A$106:BB$202,54,FALSE())))</f>
        <v>0</v>
      </c>
      <c r="BC80" s="193" t="n">
        <f aca="false">IF(ISERROR(VLOOKUP($A80,'Import Peak'!$A$3:BC$99,55,FALSE())-VLOOKUP($A80,'Import Peak Change'!$A$106:BC$202,55,FALSE())),0,(VLOOKUP($A80,'Import Peak'!$A$3:BC$99,55,FALSE())-VLOOKUP($A80,'Import Peak Change'!$A$106:BC$202,55,FALSE())))</f>
        <v>0</v>
      </c>
      <c r="BD80" s="193" t="n">
        <f aca="false">IF(ISERROR(VLOOKUP($A80,'Import Peak'!$A$3:BD$99,56,FALSE())-VLOOKUP($A80,'Import Peak Change'!$A$106:BD$202,56,FALSE())),0,(VLOOKUP($A80,'Import Peak'!$A$3:BD$99,56,FALSE())-VLOOKUP($A80,'Import Peak Change'!$A$106:BD$202,56,FALSE())))</f>
        <v>0</v>
      </c>
      <c r="BE80" s="193" t="n">
        <f aca="false">IF(ISERROR(VLOOKUP($A80,'Import Peak'!$A$3:BE$99,57,FALSE())-VLOOKUP($A80,'Import Peak Change'!$A$106:BE$202,57,FALSE())),0,(VLOOKUP($A80,'Import Peak'!$A$3:BE$99,57,FALSE())-VLOOKUP($A80,'Import Peak Change'!$A$106:BE$202,57,FALSE())))</f>
        <v>0</v>
      </c>
      <c r="BF80" s="193" t="n">
        <f aca="false">IF(ISERROR(VLOOKUP($A80,'Import Peak'!$A$3:BF$99,58,FALSE())-VLOOKUP($A80,'Import Peak Change'!$A$106:BF$202,58,FALSE())),0,(VLOOKUP($A80,'Import Peak'!$A$3:BF$99,58,FALSE())-VLOOKUP($A80,'Import Peak Change'!$A$106:BF$202,58,FALSE())))</f>
        <v>0</v>
      </c>
      <c r="BG80" s="193" t="n">
        <f aca="false">IF(ISERROR(VLOOKUP($A80,'Import Peak'!$A$3:BG$99,59,FALSE())-VLOOKUP($A80,'Import Peak Change'!$A$106:BG$202,59,FALSE())),0,(VLOOKUP($A80,'Import Peak'!$A$3:BG$99,59,FALSE())-VLOOKUP($A80,'Import Peak Change'!$A$106:BG$202,59,FALSE())))</f>
        <v>0</v>
      </c>
      <c r="BH80" s="193" t="n">
        <f aca="false">IF(ISERROR(VLOOKUP($A80,'Import Peak'!$A$3:BH$99,60,FALSE())-VLOOKUP($A80,'Import Peak Change'!$A$106:BH$202,60,FALSE())),0,(VLOOKUP($A80,'Import Peak'!$A$3:BH$99,60,FALSE())-VLOOKUP($A80,'Import Peak Change'!$A$106:BH$202,60,FALSE())))</f>
        <v>0</v>
      </c>
      <c r="BI80" s="193" t="n">
        <f aca="false">IF(ISERROR(VLOOKUP($A80,'Import Peak'!$A$3:BI$99,61,FALSE())-VLOOKUP($A80,'Import Peak Change'!$A$106:BI$202,61,FALSE())),0,(VLOOKUP($A80,'Import Peak'!$A$3:BI$99,61,FALSE())-VLOOKUP($A80,'Import Peak Change'!$A$106:BI$202,61,FALSE())))</f>
        <v>0</v>
      </c>
      <c r="BJ80" s="193" t="n">
        <f aca="false">IF(ISERROR(VLOOKUP($A80,'Import Peak'!$A$3:BJ$99,62,FALSE())-VLOOKUP($A80,'Import Peak Change'!$A$106:BJ$202,62,FALSE())),0,(VLOOKUP($A80,'Import Peak'!$A$3:BJ$99,62,FALSE())-VLOOKUP($A80,'Import Peak Change'!$A$106:BJ$202,62,FALSE())))</f>
        <v>0</v>
      </c>
      <c r="BK80" s="193" t="n">
        <f aca="false">IF(ISERROR(VLOOKUP($A80,'Import Peak'!$A$3:BK$99,63,FALSE())-VLOOKUP($A80,'Import Peak Change'!$A$106:BK$202,63,FALSE())),0,(VLOOKUP($A80,'Import Peak'!$A$3:BK$99,63,FALSE())-VLOOKUP($A80,'Import Peak Change'!$A$106:BK$202,63,FALSE())))</f>
        <v>0</v>
      </c>
      <c r="BL80" s="193" t="n">
        <f aca="false">IF(ISERROR(VLOOKUP($A80,'Import Peak'!$A$3:BL$99,64,FALSE())-VLOOKUP($A80,'Import Peak Change'!$A$106:BL$202,64,FALSE())),0,(VLOOKUP($A80,'Import Peak'!$A$3:BL$99,64,FALSE())-VLOOKUP($A80,'Import Peak Change'!$A$106:BL$202,64,FALSE())))</f>
        <v>0</v>
      </c>
      <c r="BM80" s="193" t="n">
        <f aca="false">IF(ISERROR(VLOOKUP($A80,'Import Peak'!$A$3:BM$99,65,FALSE())-VLOOKUP($A80,'Import Peak Change'!$A$106:BM$202,65,FALSE())),0,(VLOOKUP($A80,'Import Peak'!$A$3:BM$99,65,FALSE())-VLOOKUP($A80,'Import Peak Change'!$A$106:BM$202,65,FALSE())))</f>
        <v>0</v>
      </c>
      <c r="BN80" s="193" t="n">
        <f aca="false">IF(ISERROR(VLOOKUP($A80,'Import Peak'!$A$3:BN$99,66,FALSE())-VLOOKUP($A80,'Import Peak Change'!$A$106:BN$202,66,FALSE())),0,(VLOOKUP($A80,'Import Peak'!$A$3:BN$99,66,FALSE())-VLOOKUP($A80,'Import Peak Change'!$A$106:BN$202,66,FALSE())))</f>
        <v>0</v>
      </c>
      <c r="BO80" s="193" t="n">
        <f aca="false">IF(ISERROR(VLOOKUP($A80,'Import Peak'!$A$3:BO$99,67,FALSE())-VLOOKUP($A80,'Import Peak Change'!$A$106:BO$202,67,FALSE())),0,(VLOOKUP($A80,'Import Peak'!$A$3:BO$99,67,FALSE())-VLOOKUP($A80,'Import Peak Change'!$A$106:BO$202,67,FALSE())))</f>
        <v>0</v>
      </c>
      <c r="BP80" s="193" t="n">
        <f aca="false">IF(ISERROR(VLOOKUP($A80,'Import Peak'!$A$3:BP$99,68,FALSE())-VLOOKUP($A80,'Import Peak Change'!$A$106:BP$202,68,FALSE())),0,(VLOOKUP($A80,'Import Peak'!$A$3:BP$99,68,FALSE())-VLOOKUP($A80,'Import Peak Change'!$A$106:BP$202,68,FALSE())))</f>
        <v>0</v>
      </c>
      <c r="BQ80" s="193" t="n">
        <f aca="false">IF(ISERROR(VLOOKUP($A80,'Import Peak'!$A$3:BQ$99,69,FALSE())-VLOOKUP($A80,'Import Peak Change'!$A$106:BQ$202,69,FALSE())),0,(VLOOKUP($A80,'Import Peak'!$A$3:BQ$99,69,FALSE())-VLOOKUP($A80,'Import Peak Change'!$A$106:BQ$202,69,FALSE())))</f>
        <v>0</v>
      </c>
      <c r="BR80" s="193" t="n">
        <f aca="false">IF(ISERROR(VLOOKUP($A80,'Import Peak'!$A$3:BR$99,70,FALSE())-VLOOKUP($A80,'Import Peak Change'!$A$106:BR$202,70,FALSE())),0,(VLOOKUP($A80,'Import Peak'!$A$3:BR$99,70,FALSE())-VLOOKUP($A80,'Import Peak Change'!$A$106:BR$202,70,FALSE())))</f>
        <v>0</v>
      </c>
      <c r="BS80" s="193" t="n">
        <f aca="false">IF(ISERROR(VLOOKUP($A80,'Import Peak'!$A$3:BS$99,71,FALSE())-VLOOKUP($A80,'Import Peak Change'!$A$106:BS$202,71,FALSE())),0,(VLOOKUP($A80,'Import Peak'!$A$3:BS$99,71,FALSE())-VLOOKUP($A80,'Import Peak Change'!$A$106:BS$202,71,FALSE())))</f>
        <v>0</v>
      </c>
      <c r="BT80" s="193" t="n">
        <f aca="false">IF(ISERROR(VLOOKUP($A80,'Import Peak'!$A$3:BT$99,72,FALSE())-VLOOKUP($A80,'Import Peak Change'!$A$106:BT$202,72,FALSE())),0,(VLOOKUP($A80,'Import Peak'!$A$3:BT$99,72,FALSE())-VLOOKUP($A80,'Import Peak Change'!$A$106:BT$202,72,FALSE())))</f>
        <v>0</v>
      </c>
      <c r="BU80" s="193" t="n">
        <f aca="false">IF(ISERROR(VLOOKUP($A80,'Import Peak'!$A$3:BU$99,73,FALSE())-VLOOKUP($A80,'Import Peak Change'!$A$106:BU$202,73,FALSE())),0,(VLOOKUP($A80,'Import Peak'!$A$3:BU$99,73,FALSE())-VLOOKUP($A80,'Import Peak Change'!$A$106:BU$202,73,FALSE())))</f>
        <v>0</v>
      </c>
      <c r="BV80" s="193" t="n">
        <f aca="false">IF(ISERROR(VLOOKUP($A80,'Import Peak'!$A$3:BV$99,74,FALSE())-VLOOKUP($A80,'Import Peak Change'!$A$106:BV$202,74,FALSE())),0,(VLOOKUP($A80,'Import Peak'!$A$3:BV$99,74,FALSE())-VLOOKUP($A80,'Import Peak Change'!$A$106:BV$202,74,FALSE())))</f>
        <v>0</v>
      </c>
      <c r="BW80" s="193" t="n">
        <f aca="false">IF(ISERROR(VLOOKUP($A80,'Import Peak'!$A$3:BW$99,75,FALSE())-VLOOKUP($A80,'Import Peak Change'!$A$106:BW$202,75,FALSE())),0,(VLOOKUP($A80,'Import Peak'!$A$3:BW$99,75,FALSE())-VLOOKUP($A80,'Import Peak Change'!$A$106:BW$202,75,FALSE())))</f>
        <v>0</v>
      </c>
      <c r="BX80" s="193" t="n">
        <f aca="false">IF(ISERROR(VLOOKUP($A80,'Import Peak'!$A$3:BX$99,76,FALSE())-VLOOKUP($A80,'Import Peak Change'!$A$106:BX$202,76,FALSE())),0,(VLOOKUP($A80,'Import Peak'!$A$3:BX$99,76,FALSE())-VLOOKUP($A80,'Import Peak Change'!$A$106:BX$202,76,FALSE())))</f>
        <v>0</v>
      </c>
      <c r="BY80" s="193" t="n">
        <f aca="false">IF(ISERROR(VLOOKUP($A80,'Import Peak'!$A$3:BY$99,77,FALSE())-VLOOKUP($A80,'Import Peak Change'!$A$106:BY$202,77,FALSE())),0,(VLOOKUP($A80,'Import Peak'!$A$3:BY$99,77,FALSE())-VLOOKUP($A80,'Import Peak Change'!$A$106:BY$202,77,FALSE())))</f>
        <v>0</v>
      </c>
      <c r="BZ80" s="193" t="n">
        <f aca="false">IF(ISERROR(VLOOKUP($A80,'Import Peak'!$A$3:BZ$99,78,FALSE())-VLOOKUP($A80,'Import Peak Change'!$A$106:BZ$202,78,FALSE())),0,(VLOOKUP($A80,'Import Peak'!$A$3:BZ$99,78,FALSE())-VLOOKUP($A80,'Import Peak Change'!$A$106:BZ$202,78,FALSE())))</f>
        <v>0</v>
      </c>
      <c r="CA80" s="193" t="n">
        <f aca="false">IF(ISERROR(VLOOKUP($A80,'Import Peak'!$A$3:CA$99,79,FALSE())-VLOOKUP($A80,'Import Peak Change'!$A$106:CA$202,79,FALSE())),0,(VLOOKUP($A80,'Import Peak'!$A$3:CA$99,79,FALSE())-VLOOKUP($A80,'Import Peak Change'!$A$106:CA$202,79,FALSE())))</f>
        <v>0</v>
      </c>
      <c r="CB80" s="193" t="n">
        <f aca="false">IF(ISERROR(VLOOKUP($A80,'Import Peak'!$A$3:CB$99,80,FALSE())-VLOOKUP($A80,'Import Peak Change'!$A$106:CB$202,80,FALSE())),0,(VLOOKUP($A80,'Import Peak'!$A$3:CB$99,80,FALSE())-VLOOKUP($A80,'Import Peak Change'!$A$106:CB$202,80,FALSE())))</f>
        <v>0</v>
      </c>
      <c r="CC80" s="193" t="n">
        <f aca="false">IF(ISERROR(VLOOKUP($A80,'Import Peak'!$A$3:CC$99,81,FALSE())-VLOOKUP($A80,'Import Peak Change'!$A$106:CC$202,81,FALSE())),0,(VLOOKUP($A80,'Import Peak'!$A$3:CC$99,81,FALSE())-VLOOKUP($A80,'Import Peak Change'!$A$106:CC$202,81,FALSE())))</f>
        <v>0</v>
      </c>
      <c r="CD80" s="193" t="n">
        <f aca="false">IF(ISERROR(VLOOKUP($A80,'Import Peak'!$A$3:CD$99,82,FALSE())-VLOOKUP($A80,'Import Peak Change'!$A$106:CD$202,82,FALSE())),0,(VLOOKUP($A80,'Import Peak'!$A$3:CD$99,82,FALSE())-VLOOKUP($A80,'Import Peak Change'!$A$106:CD$202,82,FALSE())))</f>
        <v>0</v>
      </c>
      <c r="CE80" s="193" t="n">
        <f aca="false">IF(ISERROR(VLOOKUP($A80,'Import Peak'!$A$3:CE$99,83,FALSE())-VLOOKUP($A80,'Import Peak Change'!$A$106:CE$202,83,FALSE())),0,(VLOOKUP($A80,'Import Peak'!$A$3:CE$99,83,FALSE())-VLOOKUP($A80,'Import Peak Change'!$A$106:CE$202,83,FALSE())))</f>
        <v>0</v>
      </c>
      <c r="CF80" s="193" t="n">
        <f aca="false">IF(ISERROR(VLOOKUP($A80,'Import Peak'!$A$3:CF$99,84,FALSE())-VLOOKUP($A80,'Import Peak Change'!$A$106:CF$202,84,FALSE())),0,(VLOOKUP($A80,'Import Peak'!$A$3:CF$99,84,FALSE())-VLOOKUP($A80,'Import Peak Change'!$A$106:CF$202,84,FALSE())))</f>
        <v>0</v>
      </c>
      <c r="CG80" s="193" t="n">
        <f aca="false">IF(ISERROR(VLOOKUP($A80,'Import Peak'!$A$3:CG$99,85,FALSE())-VLOOKUP($A80,'Import Peak Change'!$A$106:CG$202,85,FALSE())),0,(VLOOKUP($A80,'Import Peak'!$A$3:CG$99,85,FALSE())-VLOOKUP($A80,'Import Peak Change'!$A$106:CG$202,85,FALSE())))</f>
        <v>0</v>
      </c>
      <c r="CH80" s="193" t="n">
        <f aca="false">IF(ISERROR(VLOOKUP($A80,'Import Peak'!$A$3:CH$99,86,FALSE())-VLOOKUP($A80,'Import Peak Change'!$A$106:CH$202,86,FALSE())),0,(VLOOKUP($A80,'Import Peak'!$A$3:CH$99,86,FALSE())-VLOOKUP($A80,'Import Peak Change'!$A$106:CH$202,86,FALSE())))</f>
        <v>0</v>
      </c>
      <c r="CI80" s="193" t="n">
        <f aca="false">IF(ISERROR(VLOOKUP($A80,'Import Peak'!$A$3:CI$99,87,FALSE())-VLOOKUP($A80,'Import Peak Change'!$A$106:CI$202,87,FALSE())),0,(VLOOKUP($A80,'Import Peak'!$A$3:CI$99,87,FALSE())-VLOOKUP($A80,'Import Peak Change'!$A$106:CI$202,87,FALSE())))</f>
        <v>0</v>
      </c>
      <c r="CJ80" s="193" t="n">
        <f aca="false">IF(ISERROR(VLOOKUP($A80,'Import Peak'!$A$3:CJ$99,88,FALSE())-VLOOKUP($A80,'Import Peak Change'!$A$106:CJ$202,88,FALSE())),0,(VLOOKUP($A80,'Import Peak'!$A$3:CJ$99,88,FALSE())-VLOOKUP($A80,'Import Peak Change'!$A$106:CJ$202,88,FALSE())))</f>
        <v>0</v>
      </c>
      <c r="CK80" s="193" t="n">
        <f aca="false">IF(ISERROR(VLOOKUP($A80,'Import Peak'!$A$3:CK$99,89,FALSE())-VLOOKUP($A80,'Import Peak Change'!$A$106:CK$202,89,FALSE())),0,(VLOOKUP($A80,'Import Peak'!$A$3:CK$99,89,FALSE())-VLOOKUP($A80,'Import Peak Change'!$A$106:CK$202,89,FALSE())))</f>
        <v>0</v>
      </c>
      <c r="CL80" s="193" t="n">
        <f aca="false">IF(ISERROR(VLOOKUP($A80,'Import Peak'!$A$3:CL$99,90,FALSE())-VLOOKUP($A80,'Import Peak Change'!$A$106:CL$202,90,FALSE())),0,(VLOOKUP($A80,'Import Peak'!$A$3:CL$99,90,FALSE())-VLOOKUP($A80,'Import Peak Change'!$A$106:CL$202,90,FALSE())))</f>
        <v>0</v>
      </c>
      <c r="CM80" s="193" t="n">
        <f aca="false">IF(ISERROR(VLOOKUP($A80,'Import Peak'!$A$3:CM$99,91,FALSE())-VLOOKUP($A80,'Import Peak Change'!$A$106:CM$202,91,FALSE())),0,(VLOOKUP($A80,'Import Peak'!$A$3:CM$99,91,FALSE())-VLOOKUP($A80,'Import Peak Change'!$A$106:CM$202,91,FALSE())))</f>
        <v>0</v>
      </c>
      <c r="CN80" s="193" t="n">
        <f aca="false">IF(ISERROR(VLOOKUP($A80,'Import Peak'!$A$3:CN$99,92,FALSE())-VLOOKUP($A80,'Import Peak Change'!$A$106:CN$202,92,FALSE())),0,(VLOOKUP($A80,'Import Peak'!$A$3:CN$99,92,FALSE())-VLOOKUP($A80,'Import Peak Change'!$A$106:CN$202,92,FALSE())))</f>
        <v>0</v>
      </c>
      <c r="CO80" s="193" t="n">
        <f aca="false">IF(ISERROR(VLOOKUP($A80,'Import Peak'!$A$3:CO$99,93,FALSE())-VLOOKUP($A80,'Import Peak Change'!$A$106:CO$202,93,FALSE())),0,(VLOOKUP($A80,'Import Peak'!$A$3:CO$99,93,FALSE())-VLOOKUP($A80,'Import Peak Change'!$A$106:CO$202,93,FALSE())))</f>
        <v>0</v>
      </c>
      <c r="CP80" s="193" t="n">
        <f aca="false">IF(ISERROR(VLOOKUP($A80,'Import Peak'!$A$3:CP$99,94,FALSE())-VLOOKUP($A80,'Import Peak Change'!$A$106:CP$202,94,FALSE())),0,(VLOOKUP($A80,'Import Peak'!$A$3:CP$99,94,FALSE())-VLOOKUP($A80,'Import Peak Change'!$A$106:CP$202,94,FALSE())))</f>
        <v>0</v>
      </c>
      <c r="CQ80" s="193" t="n">
        <f aca="false">IF(ISERROR(VLOOKUP($A80,'Import Peak'!$A$3:CQ$99,95,FALSE())-VLOOKUP($A80,'Import Peak Change'!$A$106:CQ$202,95,FALSE())),0,(VLOOKUP($A80,'Import Peak'!$A$3:CQ$99,95,FALSE())-VLOOKUP($A80,'Import Peak Change'!$A$106:CQ$202,95,FALSE())))</f>
        <v>0</v>
      </c>
      <c r="CR80" s="193" t="n">
        <f aca="false">IF(ISERROR(VLOOKUP($A80,'Import Peak'!$A$3:CR$99,96,FALSE())-VLOOKUP($A80,'Import Peak Change'!$A$106:CR$202,96,FALSE())),0,(VLOOKUP($A80,'Import Peak'!$A$3:CR$99,96,FALSE())-VLOOKUP($A80,'Import Peak Change'!$A$106:CR$202,96,FALSE())))</f>
        <v>0</v>
      </c>
      <c r="CS80" s="193" t="n">
        <f aca="false">IF(ISERROR(VLOOKUP($A80,'Import Peak'!$A$3:CS$99,97,FALSE())-VLOOKUP($A80,'Import Peak Change'!$A$106:CS$202,97,FALSE())),0,(VLOOKUP($A80,'Import Peak'!$A$3:CS$99,97,FALSE())-VLOOKUP($A80,'Import Peak Change'!$A$106:CS$202,97,FALSE())))</f>
        <v>0</v>
      </c>
      <c r="CT80" s="193" t="n">
        <f aca="false">IF(ISERROR(VLOOKUP($A80,'Import Peak'!$A$3:CT$99,98,FALSE())-VLOOKUP($A80,'Import Peak Change'!$A$106:CT$202,98,FALSE())),0,(VLOOKUP($A80,'Import Peak'!$A$3:CT$99,98,FALSE())-VLOOKUP($A80,'Import Peak Change'!$A$106:CT$202,98,FALSE())))</f>
        <v>0</v>
      </c>
      <c r="CU80" s="193" t="n">
        <f aca="false">IF(ISERROR(VLOOKUP($A80,'Import Peak'!$A$3:CU$99,99,FALSE())-VLOOKUP($A80,'Import Peak Change'!$A$106:CU$202,99,FALSE())),0,(VLOOKUP($A80,'Import Peak'!$A$3:CU$99,99,FALSE())-VLOOKUP($A80,'Import Peak Change'!$A$106:CU$202,99,FALSE())))</f>
        <v>0</v>
      </c>
      <c r="CV80" s="193" t="n">
        <f aca="false">IF(ISERROR(VLOOKUP($A80,'Import Peak'!$A$3:CV$99,100,FALSE())-VLOOKUP($A80,'Import Peak Change'!$A$106:CV$202,100,FALSE())),0,(VLOOKUP($A80,'Import Peak'!$A$3:CV$99,100,FALSE())-VLOOKUP($A80,'Import Peak Change'!$A$106:CV$202,100,FALSE())))</f>
        <v>0</v>
      </c>
      <c r="CW80" s="193" t="n">
        <f aca="false">IF(ISERROR(VLOOKUP($A80,'Import Peak'!$A$3:CW$99,101,FALSE())-VLOOKUP($A80,'Import Peak Change'!$A$106:CW$202,101,FALSE())),0,(VLOOKUP($A80,'Import Peak'!$A$3:CW$99,101,FALSE())-VLOOKUP($A80,'Import Peak Change'!$A$106:CW$202,101,FALSE())))</f>
        <v>0</v>
      </c>
      <c r="CX80" s="193" t="n">
        <f aca="false">IF(ISERROR(VLOOKUP($A80,'Import Peak'!$A$3:CX$99,102,FALSE())-VLOOKUP($A80,'Import Peak Change'!$A$106:CX$202,102,FALSE())),0,(VLOOKUP($A80,'Import Peak'!$A$3:CX$99,102,FALSE())-VLOOKUP($A80,'Import Peak Change'!$A$106:CX$202,102,FALSE())))</f>
        <v>0</v>
      </c>
      <c r="CY80" s="193" t="n">
        <f aca="false">IF(ISERROR(VLOOKUP($A80,'Import Peak'!$A$3:CY$99,103,FALSE())-VLOOKUP($A80,'Import Peak Change'!$A$106:CY$202,103,FALSE())),0,(VLOOKUP($A80,'Import Peak'!$A$3:CY$99,103,FALSE())-VLOOKUP($A80,'Import Peak Change'!$A$106:CY$202,103,FALSE())))</f>
        <v>0</v>
      </c>
      <c r="CZ80" s="193" t="n">
        <f aca="false">IF(ISERROR(VLOOKUP($A80,'Import Peak'!$A$3:CZ$99,104,FALSE())-VLOOKUP($A80,'Import Peak Change'!$A$106:CZ$202,104,FALSE())),0,(VLOOKUP($A80,'Import Peak'!$A$3:CZ$99,104,FALSE())-VLOOKUP($A80,'Import Peak Change'!$A$106:CZ$202,104,FALSE())))</f>
        <v>0</v>
      </c>
      <c r="DA80" s="193" t="n">
        <f aca="false">IF(ISERROR(VLOOKUP($A80,'Import Peak'!$A$3:DA$99,105,FALSE())-VLOOKUP($A80,'Import Peak Change'!$A$106:DA$202,105,FALSE())),0,(VLOOKUP($A80,'Import Peak'!$A$3:DA$99,105,FALSE())-VLOOKUP($A80,'Import Peak Change'!$A$106:DA$202,105,FALSE())))</f>
        <v>0</v>
      </c>
      <c r="DB80" s="193" t="n">
        <f aca="false">IF(ISERROR(VLOOKUP($A80,'Import Peak'!$A$3:DB$99,106,FALSE())-VLOOKUP($A80,'Import Peak Change'!$A$106:DB$202,106,FALSE())),0,(VLOOKUP($A80,'Import Peak'!$A$3:DB$99,106,FALSE())-VLOOKUP($A80,'Import Peak Change'!$A$106:DB$202,106,FALSE())))</f>
        <v>0</v>
      </c>
      <c r="DC80" s="193" t="n">
        <f aca="false">IF(ISERROR(VLOOKUP($A80,'Import Peak'!$A$3:DC$99,107,FALSE())-VLOOKUP($A80,'Import Peak Change'!$A$106:DC$202,107,FALSE())),0,(VLOOKUP($A80,'Import Peak'!$A$3:DC$99,107,FALSE())-VLOOKUP($A80,'Import Peak Change'!$A$106:DC$202,107,FALSE())))</f>
        <v>0</v>
      </c>
      <c r="DD80" s="193" t="n">
        <f aca="false">IF(ISERROR(VLOOKUP($A80,'Import Peak'!$A$3:DD$99,108,FALSE())-VLOOKUP($A80,'Import Peak Change'!$A$106:DD$202,108,FALSE())),0,(VLOOKUP($A80,'Import Peak'!$A$3:DD$99,108,FALSE())-VLOOKUP($A80,'Import Peak Change'!$A$106:DD$202,108,FALSE())))</f>
        <v>0</v>
      </c>
      <c r="DE80" s="193" t="n">
        <f aca="false">IF(ISERROR(VLOOKUP($A80,'Import Peak'!$A$3:DE$99,109,FALSE())-VLOOKUP($A80,'Import Peak Change'!$A$106:DE$202,109,FALSE())),0,(VLOOKUP($A80,'Import Peak'!$A$3:DE$99,109,FALSE())-VLOOKUP($A80,'Import Peak Change'!$A$106:DE$202,109,FALSE())))</f>
        <v>0</v>
      </c>
      <c r="DF80" s="193" t="n">
        <f aca="false">IF(ISERROR(VLOOKUP($A80,'Import Peak'!$A$3:DF$99,110,FALSE())-VLOOKUP($A80,'Import Peak Change'!$A$106:DF$202,110,FALSE())),0,(VLOOKUP($A80,'Import Peak'!$A$3:DF$99,110,FALSE())-VLOOKUP($A80,'Import Peak Change'!$A$106:DF$202,110,FALSE())))</f>
        <v>0</v>
      </c>
      <c r="DG80" s="193" t="n">
        <f aca="false">IF(ISERROR(VLOOKUP($A80,'Import Peak'!$A$3:DG$99,111,FALSE())-VLOOKUP($A80,'Import Peak Change'!$A$106:DG$202,111,FALSE())),0,(VLOOKUP($A80,'Import Peak'!$A$3:DG$99,111,FALSE())-VLOOKUP($A80,'Import Peak Change'!$A$106:DG$202,111,FALSE())))</f>
        <v>0</v>
      </c>
      <c r="DH80" s="193" t="n">
        <f aca="false">IF(ISERROR(VLOOKUP($A80,'Import Peak'!$A$3:DH$99,112,FALSE())-VLOOKUP($A80,'Import Peak Change'!$A$106:DH$202,112,FALSE())),0,(VLOOKUP($A80,'Import Peak'!$A$3:DH$99,112,FALSE())-VLOOKUP($A80,'Import Peak Change'!$A$106:DH$202,112,FALSE())))</f>
        <v>0</v>
      </c>
      <c r="DI80" s="193" t="n">
        <f aca="false">IF(ISERROR(VLOOKUP($A80,'Import Peak'!$A$3:DI$99,113,FALSE())-VLOOKUP($A80,'Import Peak Change'!$A$106:DI$202,113,FALSE())),0,(VLOOKUP($A80,'Import Peak'!$A$3:DI$99,113,FALSE())-VLOOKUP($A80,'Import Peak Change'!$A$106:DI$202,113,FALSE())))</f>
        <v>0</v>
      </c>
      <c r="DJ80" s="193" t="n">
        <f aca="false">IF(ISERROR(VLOOKUP($A80,'Import Peak'!$A$3:DJ$99,114,FALSE())-VLOOKUP($A80,'Import Peak Change'!$A$106:DJ$202,114,FALSE())),0,(VLOOKUP($A80,'Import Peak'!$A$3:DJ$99,114,FALSE())-VLOOKUP($A80,'Import Peak Change'!$A$106:DJ$202,114,FALSE())))</f>
        <v>0</v>
      </c>
      <c r="DK80" s="193" t="n">
        <f aca="false">IF(ISERROR(VLOOKUP($A80,'Import Peak'!$A$3:DK$99,115,FALSE())-VLOOKUP($A80,'Import Peak Change'!$A$106:DK$202,115,FALSE())),0,(VLOOKUP($A80,'Import Peak'!$A$3:DK$99,115,FALSE())-VLOOKUP($A80,'Import Peak Change'!$A$106:DK$202,115,FALSE())))</f>
        <v>0</v>
      </c>
      <c r="DL80" s="193" t="n">
        <f aca="false">IF(ISERROR(VLOOKUP($A80,'Import Peak'!$A$3:DL$99,116,FALSE())-VLOOKUP($A80,'Import Peak Change'!$A$106:DL$202,116,FALSE())),0,(VLOOKUP($A80,'Import Peak'!$A$3:DL$99,116,FALSE())-VLOOKUP($A80,'Import Peak Change'!$A$106:DL$202,116,FALSE())))</f>
        <v>0</v>
      </c>
      <c r="DM80" s="193" t="n">
        <f aca="false">IF(ISERROR(VLOOKUP($A80,'Import Peak'!$A$3:DM$99,117,FALSE())-VLOOKUP($A80,'Import Peak Change'!$A$106:DM$202,117,FALSE())),0,(VLOOKUP($A80,'Import Peak'!$A$3:DM$99,117,FALSE())-VLOOKUP($A80,'Import Peak Change'!$A$106:DM$202,117,FALSE())))</f>
        <v>0</v>
      </c>
      <c r="DN80" s="193" t="n">
        <f aca="false">IF(ISERROR(VLOOKUP($A80,'Import Peak'!$A$3:DN$99,118,FALSE())-VLOOKUP($A80,'Import Peak Change'!$A$106:DN$202,118,FALSE())),0,(VLOOKUP($A80,'Import Peak'!$A$3:DN$99,118,FALSE())-VLOOKUP($A80,'Import Peak Change'!$A$106:DN$202,118,FALSE())))</f>
        <v>0</v>
      </c>
      <c r="DO80" s="193" t="n">
        <f aca="false">IF(ISERROR(VLOOKUP($A80,'Import Peak'!$A$3:DO$99,119,FALSE())-VLOOKUP($A80,'Import Peak Change'!$A$106:DO$202,119,FALSE())),0,(VLOOKUP($A80,'Import Peak'!$A$3:DO$99,119,FALSE())-VLOOKUP($A80,'Import Peak Change'!$A$106:DO$202,119,FALSE())))</f>
        <v>0</v>
      </c>
      <c r="DP80" s="193" t="n">
        <f aca="false">IF(ISERROR(VLOOKUP($A80,'Import Peak'!$A$3:DP$99,120,FALSE())-VLOOKUP($A80,'Import Peak Change'!$A$106:DP$202,120,FALSE())),0,(VLOOKUP($A80,'Import Peak'!$A$3:DP$99,120,FALSE())-VLOOKUP($A80,'Import Peak Change'!$A$106:DP$202,120,FALSE())))</f>
        <v>0</v>
      </c>
      <c r="DQ80" s="193" t="n">
        <f aca="false">IF(ISERROR(VLOOKUP($A80,'Import Peak'!$A$3:DQ$99,121,FALSE())-VLOOKUP($A80,'Import Peak Change'!$A$106:DQ$202,121,FALSE())),0,(VLOOKUP($A80,'Import Peak'!$A$3:DQ$99,121,FALSE())-VLOOKUP($A80,'Import Peak Change'!$A$106:DQ$202,121,FALSE())))</f>
        <v>0</v>
      </c>
      <c r="DR80" s="193" t="n">
        <f aca="false">IF(ISERROR(VLOOKUP($A80,'Import Peak'!$A$3:DR$99,122,FALSE())-VLOOKUP($A80,'Import Peak Change'!$A$106:DR$202,122,FALSE())),0,(VLOOKUP($A80,'Import Peak'!$A$3:DR$99,122,FALSE())-VLOOKUP($A80,'Import Peak Change'!$A$106:DR$202,122,FALSE())))</f>
        <v>0</v>
      </c>
      <c r="DS80" s="193" t="n">
        <f aca="false">IF(ISERROR(VLOOKUP($A80,'Import Peak'!$A$3:DS$99,123,FALSE())-VLOOKUP($A80,'Import Peak Change'!$A$106:DS$202,123,FALSE())),0,(VLOOKUP($A80,'Import Peak'!$A$3:DS$99,123,FALSE())-VLOOKUP($A80,'Import Peak Change'!$A$106:DS$202,123,FALSE())))</f>
        <v>0</v>
      </c>
      <c r="DT80" s="193" t="n">
        <f aca="false">IF(ISERROR(VLOOKUP($A80,'Import Peak'!$A$3:DT$99,124,FALSE())-VLOOKUP($A80,'Import Peak Change'!$A$106:DT$202,124,FALSE())),0,(VLOOKUP($A80,'Import Peak'!$A$3:DT$99,124,FALSE())-VLOOKUP($A80,'Import Peak Change'!$A$106:DT$202,124,FALSE())))</f>
        <v>0</v>
      </c>
      <c r="DU80" s="193" t="n">
        <f aca="false">IF(ISERROR(VLOOKUP($A80,'Import Peak'!$A$3:DU$99,125,FALSE())-VLOOKUP($A80,'Import Peak Change'!$A$106:DU$202,125,FALSE())),0,(VLOOKUP($A80,'Import Peak'!$A$3:DU$99,125,FALSE())-VLOOKUP($A80,'Import Peak Change'!$A$106:DU$202,125,FALSE())))</f>
        <v>0</v>
      </c>
      <c r="DV80" s="193" t="n">
        <f aca="false">IF(ISERROR(VLOOKUP($A80,'Import Peak'!$A$3:DV$99,126,FALSE())-VLOOKUP($A80,'Import Peak Change'!$A$106:DV$202,126,FALSE())),0,(VLOOKUP($A80,'Import Peak'!$A$3:DV$99,126,FALSE())-VLOOKUP($A80,'Import Peak Change'!$A$106:DV$202,126,FALSE())))</f>
        <v>0</v>
      </c>
      <c r="DW80" s="193" t="n">
        <f aca="false">IF(ISERROR(VLOOKUP($A80,'Import Peak'!$A$3:DW$99,127,FALSE())-VLOOKUP($A80,'Import Peak Change'!$A$106:DW$202,127,FALSE())),0,(VLOOKUP($A80,'Import Peak'!$A$3:DW$99,127,FALSE())-VLOOKUP($A80,'Import Peak Change'!$A$106:DW$202,127,FALSE())))</f>
        <v>0</v>
      </c>
      <c r="DX80" s="193" t="n">
        <f aca="false">IF(ISERROR(VLOOKUP($A80,'Import Peak'!$A$3:DX$99,128,FALSE())-VLOOKUP($A80,'Import Peak Change'!$A$106:DX$202,128,FALSE())),0,(VLOOKUP($A80,'Import Peak'!$A$3:DX$99,128,FALSE())-VLOOKUP($A80,'Import Peak Change'!$A$106:DX$202,128,FALSE())))</f>
        <v>0</v>
      </c>
      <c r="DY80" s="193" t="n">
        <f aca="false">IF(ISERROR(VLOOKUP($A80,'Import Peak'!$A$3:DY$99,129,FALSE())-VLOOKUP($A80,'Import Peak Change'!$A$106:DY$202,129,FALSE())),0,(VLOOKUP($A80,'Import Peak'!$A$3:DY$99,129,FALSE())-VLOOKUP($A80,'Import Peak Change'!$A$106:DY$202,129,FALSE())))</f>
        <v>0</v>
      </c>
      <c r="DZ80" s="193" t="n">
        <f aca="false">IF(ISERROR(VLOOKUP($A80,'Import Peak'!$A$3:DZ$99,130,FALSE())-VLOOKUP($A80,'Import Peak Change'!$A$106:DZ$202,130,FALSE())),0,(VLOOKUP($A80,'Import Peak'!$A$3:DZ$99,130,FALSE())-VLOOKUP($A80,'Import Peak Change'!$A$106:DZ$202,130,FALSE())))</f>
        <v>0</v>
      </c>
      <c r="EA80" s="193" t="n">
        <f aca="false">IF(ISERROR(VLOOKUP($A80,'Import Peak'!$A$3:EA$99,131,FALSE())-VLOOKUP($A80,'Import Peak Change'!$A$106:EA$202,131,FALSE())),0,(VLOOKUP($A80,'Import Peak'!$A$3:EA$99,131,FALSE())-VLOOKUP($A80,'Import Peak Change'!$A$106:EA$202,131,FALSE())))</f>
        <v>0</v>
      </c>
      <c r="EB80" s="193" t="n">
        <f aca="false">IF(ISERROR(VLOOKUP($A80,'Import Peak'!$A$3:EB$99,132,FALSE())-VLOOKUP($A80,'Import Peak Change'!$A$106:EB$202,132,FALSE())),0,(VLOOKUP($A80,'Import Peak'!$A$3:EB$99,132,FALSE())-VLOOKUP($A80,'Import Peak Change'!$A$106:EB$202,132,FALSE())))</f>
        <v>0</v>
      </c>
      <c r="EC80" s="193" t="n">
        <f aca="false">IF(ISERROR(VLOOKUP($A80,'Import Peak'!$A$3:EC$99,133,FALSE())-VLOOKUP($A80,'Import Peak Change'!$A$106:EC$202,133,FALSE())),0,(VLOOKUP($A80,'Import Peak'!$A$3:EC$99,133,FALSE())-VLOOKUP($A80,'Import Peak Change'!$A$106:EC$202,133,FALSE())))</f>
        <v>0</v>
      </c>
      <c r="ED80" s="193" t="n">
        <f aca="false">IF(ISERROR(VLOOKUP($A80,'Import Peak'!$A$3:ED$99,134,FALSE())-VLOOKUP($A80,'Import Peak Change'!$A$106:ED$202,134,FALSE())),0,(VLOOKUP($A80,'Import Peak'!$A$3:ED$99,134,FALSE())-VLOOKUP($A80,'Import Peak Change'!$A$106:ED$202,134,FALSE())))</f>
        <v>0</v>
      </c>
      <c r="EE80" s="193" t="n">
        <f aca="false">IF(ISERROR(VLOOKUP($A80,'Import Peak'!$A$3:EE$99,135,FALSE())-VLOOKUP($A80,'Import Peak Change'!$A$106:EE$202,135,FALSE())),0,(VLOOKUP($A80,'Import Peak'!$A$3:EE$99,135,FALSE())-VLOOKUP($A80,'Import Peak Change'!$A$106:EE$202,135,FALSE())))</f>
        <v>0</v>
      </c>
      <c r="EF80" s="193" t="n">
        <f aca="false">IF(ISERROR(VLOOKUP($A80,'Import Peak'!$A$3:EF$99,136,FALSE())-VLOOKUP($A80,'Import Peak Change'!$A$106:EF$202,136,FALSE())),0,(VLOOKUP($A80,'Import Peak'!$A$3:EF$99,136,FALSE())-VLOOKUP($A80,'Import Peak Change'!$A$106:EF$202,136,FALSE())))</f>
        <v>0</v>
      </c>
      <c r="EG80" s="193" t="n">
        <f aca="false">IF(ISERROR(VLOOKUP($A80,'Import Peak'!$A$3:EG$99,137,FALSE())-VLOOKUP($A80,'Import Peak Change'!$A$106:EG$202,137,FALSE())),0,(VLOOKUP($A80,'Import Peak'!$A$3:EG$99,137,FALSE())-VLOOKUP($A80,'Import Peak Change'!$A$106:EG$202,137,FALSE())))</f>
        <v>0</v>
      </c>
      <c r="EH80" s="193" t="n">
        <f aca="false">IF(ISERROR(VLOOKUP($A80,'Import Peak'!$A$3:EH$99,138,FALSE())-VLOOKUP($A80,'Import Peak Change'!$A$106:EH$202,138,FALSE())),0,(VLOOKUP($A80,'Import Peak'!$A$3:EH$99,138,FALSE())-VLOOKUP($A80,'Import Peak Change'!$A$106:EH$202,138,FALSE())))</f>
        <v>0</v>
      </c>
      <c r="EI80" s="193" t="n">
        <f aca="false">IF(ISERROR(VLOOKUP($A80,'Import Peak'!$A$3:EI$99,139,FALSE())-VLOOKUP($A80,'Import Peak Change'!$A$106:EI$202,139,FALSE())),0,(VLOOKUP($A80,'Import Peak'!$A$3:EI$99,139,FALSE())-VLOOKUP($A80,'Import Peak Change'!$A$106:EI$202,139,FALSE())))</f>
        <v>0</v>
      </c>
      <c r="EJ80" s="193" t="n">
        <f aca="false">IF(ISERROR(VLOOKUP($A80,'Import Peak'!$A$3:EJ$99,140,FALSE())-VLOOKUP($A80,'Import Peak Change'!$A$106:EJ$202,140,FALSE())),0,(VLOOKUP($A80,'Import Peak'!$A$3:EJ$99,140,FALSE())-VLOOKUP($A80,'Import Peak Change'!$A$106:EJ$202,140,FALSE())))</f>
        <v>0</v>
      </c>
      <c r="EK80" s="193" t="n">
        <f aca="false">IF(ISERROR(VLOOKUP($A80,'Import Peak'!$A$3:EK$99,141,FALSE())-VLOOKUP($A80,'Import Peak Change'!$A$106:EK$202,141,FALSE())),0,(VLOOKUP($A80,'Import Peak'!$A$3:EK$99,141,FALSE())-VLOOKUP($A80,'Import Peak Change'!$A$106:EK$202,141,FALSE())))</f>
        <v>0</v>
      </c>
      <c r="EL80" s="193" t="n">
        <f aca="false">IF(ISERROR(VLOOKUP($A80,'Import Peak'!$A$3:EL$99,142,FALSE())-VLOOKUP($A80,'Import Peak Change'!$A$106:EL$202,142,FALSE())),0,(VLOOKUP($A80,'Import Peak'!$A$3:EL$99,142,FALSE())-VLOOKUP($A80,'Import Peak Change'!$A$106:EL$202,142,FALSE())))</f>
        <v>0</v>
      </c>
      <c r="EM80" s="193" t="n">
        <f aca="false">IF(ISERROR(VLOOKUP($A80,'Import Peak'!$A$3:EM$99,143,FALSE())-VLOOKUP($A80,'Import Peak Change'!$A$106:EM$202,143,FALSE())),0,(VLOOKUP($A80,'Import Peak'!$A$3:EM$99,143,FALSE())-VLOOKUP($A80,'Import Peak Change'!$A$106:EM$202,143,FALSE())))</f>
        <v>0</v>
      </c>
      <c r="EN80" s="193" t="n">
        <f aca="false">IF(ISERROR(VLOOKUP($A80,'Import Peak'!$A$3:EN$99,144,FALSE())-VLOOKUP($A80,'Import Peak Change'!$A$106:EN$202,144,FALSE())),0,(VLOOKUP($A80,'Import Peak'!$A$3:EN$99,144,FALSE())-VLOOKUP($A80,'Import Peak Change'!$A$106:EN$202,144,FALSE())))</f>
        <v>0</v>
      </c>
      <c r="EO80" s="193" t="n">
        <f aca="false">IF(ISERROR(VLOOKUP($A80,'Import Peak'!$A$3:EO$99,145,FALSE())-VLOOKUP($A80,'Import Peak Change'!$A$106:EO$202,145,FALSE())),0,(VLOOKUP($A80,'Import Peak'!$A$3:EO$99,145,FALSE())-VLOOKUP($A80,'Import Peak Change'!$A$106:EO$202,145,FALSE())))</f>
        <v>0</v>
      </c>
      <c r="EP80" s="193" t="n">
        <f aca="false">IF(ISERROR(VLOOKUP($A80,'Import Peak'!$A$3:EP$99,146,FALSE())-VLOOKUP($A80,'Import Peak Change'!$A$106:EP$202,146,FALSE())),0,(VLOOKUP($A80,'Import Peak'!$A$3:EP$99,146,FALSE())-VLOOKUP($A80,'Import Peak Change'!$A$106:EP$202,146,FALSE())))</f>
        <v>0</v>
      </c>
      <c r="EQ80" s="193" t="n">
        <f aca="false">IF(ISERROR(VLOOKUP($A80,'Import Peak'!$A$3:EQ$99,147,FALSE())-VLOOKUP($A80,'Import Peak Change'!$A$106:EQ$202,147,FALSE())),0,(VLOOKUP($A80,'Import Peak'!$A$3:EQ$99,147,FALSE())-VLOOKUP($A80,'Import Peak Change'!$A$106:EQ$202,147,FALSE())))</f>
        <v>0</v>
      </c>
      <c r="ER80" s="193" t="n">
        <f aca="false">IF(ISERROR(VLOOKUP($A80,'Import Peak'!$A$3:ER$99,148,FALSE())-VLOOKUP($A80,'Import Peak Change'!$A$106:ER$202,148,FALSE())),0,(VLOOKUP($A80,'Import Peak'!$A$3:ER$99,148,FALSE())-VLOOKUP($A80,'Import Peak Change'!$A$106:ER$202,148,FALSE())))</f>
        <v>0</v>
      </c>
      <c r="ES80" s="193" t="n">
        <f aca="false">IF(ISERROR(VLOOKUP($A80,'Import Peak'!$A$3:ES$99,149,FALSE())-VLOOKUP($A80,'Import Peak Change'!$A$106:ES$202,149,FALSE())),0,(VLOOKUP($A80,'Import Peak'!$A$3:ES$99,149,FALSE())-VLOOKUP($A80,'Import Peak Change'!$A$106:ES$202,149,FALSE())))</f>
        <v>0</v>
      </c>
      <c r="ET80" s="193" t="n">
        <f aca="false">IF(ISERROR(VLOOKUP($A80,'Import Peak'!$A$3:ET$99,150,FALSE())-VLOOKUP($A80,'Import Peak Change'!$A$106:ET$202,150,FALSE())),0,(VLOOKUP($A80,'Import Peak'!$A$3:ET$99,150,FALSE())-VLOOKUP($A80,'Import Peak Change'!$A$106:ET$202,150,FALSE())))</f>
        <v>0</v>
      </c>
      <c r="EU80" s="193" t="n">
        <f aca="false">IF(ISERROR(VLOOKUP($A80,'Import Peak'!$A$3:EU$99,151,FALSE())-VLOOKUP($A80,'Import Peak Change'!$A$106:EU$202,151,FALSE())),0,(VLOOKUP($A80,'Import Peak'!$A$3:EU$99,151,FALSE())-VLOOKUP($A80,'Import Peak Change'!$A$106:EU$202,151,FALSE())))</f>
        <v>0</v>
      </c>
      <c r="EV80" s="193" t="n">
        <f aca="false">IF(ISERROR(VLOOKUP($A80,'Import Peak'!$A$3:EV$99,152,FALSE())-VLOOKUP($A80,'Import Peak Change'!$A$106:EV$202,152,FALSE())),0,(VLOOKUP($A80,'Import Peak'!$A$3:EV$99,152,FALSE())-VLOOKUP($A80,'Import Peak Change'!$A$106:EV$202,152,FALSE())))</f>
        <v>0</v>
      </c>
      <c r="EW80" s="193" t="n">
        <f aca="false">IF(ISERROR(VLOOKUP($A80,'Import Peak'!$A$3:EW$99,153,FALSE())-VLOOKUP($A80,'Import Peak Change'!$A$106:EW$202,153,FALSE())),0,(VLOOKUP($A80,'Import Peak'!$A$3:EW$99,153,FALSE())-VLOOKUP($A80,'Import Peak Change'!$A$106:EW$202,153,FALSE())))</f>
        <v>0</v>
      </c>
      <c r="EX80" s="193" t="n">
        <f aca="false">IF(ISERROR(VLOOKUP($A80,'Import Peak'!$A$3:EX$99,154,FALSE())-VLOOKUP($A80,'Import Peak Change'!$A$106:EX$202,154,FALSE())),0,(VLOOKUP($A80,'Import Peak'!$A$3:EX$99,154,FALSE())-VLOOKUP($A80,'Import Peak Change'!$A$106:EX$202,154,FALSE())))</f>
        <v>0</v>
      </c>
      <c r="EY80" s="193" t="n">
        <f aca="false">IF(ISERROR(VLOOKUP($A80,'Import Peak'!$A$3:EY$99,155,FALSE())-VLOOKUP($A80,'Import Peak Change'!$A$106:EY$202,155,FALSE())),0,(VLOOKUP($A80,'Import Peak'!$A$3:EY$99,155,FALSE())-VLOOKUP($A80,'Import Peak Change'!$A$106:EY$202,155,FALSE())))</f>
        <v>0</v>
      </c>
      <c r="EZ80" s="193" t="n">
        <f aca="false">IF(ISERROR(VLOOKUP($A80,'Import Peak'!$A$3:EZ$99,156,FALSE())-VLOOKUP($A80,'Import Peak Change'!$A$106:EZ$202,156,FALSE())),0,(VLOOKUP($A80,'Import Peak'!$A$3:EZ$99,156,FALSE())-VLOOKUP($A80,'Import Peak Change'!$A$106:EZ$202,156,FALSE())))</f>
        <v>0</v>
      </c>
      <c r="FA80" s="193" t="n">
        <f aca="false">IF(ISERROR(VLOOKUP($A80,'Import Peak'!$A$3:FA$99,157,FALSE())-VLOOKUP($A80,'Import Peak Change'!$A$106:FA$202,157,FALSE())),0,(VLOOKUP($A80,'Import Peak'!$A$3:FA$99,157,FALSE())-VLOOKUP($A80,'Import Peak Change'!$A$106:FA$202,157,FALSE())))</f>
        <v>0</v>
      </c>
      <c r="FB80" s="193" t="n">
        <f aca="false">IF(ISERROR(VLOOKUP($A80,'Import Peak'!$A$3:FB$99,158,FALSE())-VLOOKUP($A80,'Import Peak Change'!$A$106:FB$202,158,FALSE())),0,(VLOOKUP($A80,'Import Peak'!$A$3:FB$99,158,FALSE())-VLOOKUP($A80,'Import Peak Change'!$A$106:FB$202,158,FALSE())))</f>
        <v>0</v>
      </c>
      <c r="FC80" s="193" t="n">
        <f aca="false">IF(ISERROR(VLOOKUP($A80,'Import Peak'!$A$3:FC$99,159,FALSE())-VLOOKUP($A80,'Import Peak Change'!$A$106:FC$202,159,FALSE())),0,(VLOOKUP($A80,'Import Peak'!$A$3:FC$99,159,FALSE())-VLOOKUP($A80,'Import Peak Change'!$A$106:FC$202,159,FALSE())))</f>
        <v>0</v>
      </c>
      <c r="FD80" s="193" t="n">
        <f aca="false">IF(ISERROR(VLOOKUP($A80,'Import Peak'!$A$3:FD$99,160,FALSE())-VLOOKUP($A80,'Import Peak Change'!$A$106:FD$202,160,FALSE())),0,(VLOOKUP($A80,'Import Peak'!$A$3:FD$99,160,FALSE())-VLOOKUP($A80,'Import Peak Change'!$A$106:FD$202,160,FALSE())))</f>
        <v>0</v>
      </c>
      <c r="FE80" s="193" t="n">
        <f aca="false">IF(ISERROR(VLOOKUP($A80,'Import Peak'!$A$3:FE$99,161,FALSE())-VLOOKUP($A80,'Import Peak Change'!$A$106:FE$202,161,FALSE())),0,(VLOOKUP($A80,'Import Peak'!$A$3:FE$99,161,FALSE())-VLOOKUP($A80,'Import Peak Change'!$A$106:FE$202,161,FALSE())))</f>
        <v>0</v>
      </c>
      <c r="FF80" s="193" t="n">
        <f aca="false">IF(ISERROR(VLOOKUP($A80,'Import Peak'!$A$3:FF$99,162,FALSE())-VLOOKUP($A80,'Import Peak Change'!$A$106:FF$202,162,FALSE())),0,(VLOOKUP($A80,'Import Peak'!$A$3:FF$99,162,FALSE())-VLOOKUP($A80,'Import Peak Change'!$A$106:FF$202,162,FALSE())))</f>
        <v>0</v>
      </c>
      <c r="FG80" s="193" t="n">
        <f aca="false">IF(ISERROR(VLOOKUP($A80,'Import Peak'!$A$3:FG$99,163,FALSE())-VLOOKUP($A80,'Import Peak Change'!$A$106:FG$202,163,FALSE())),0,(VLOOKUP($A80,'Import Peak'!$A$3:FG$99,163,FALSE())-VLOOKUP($A80,'Import Peak Change'!$A$106:FG$202,163,FALSE())))</f>
        <v>0</v>
      </c>
      <c r="FH80" s="193" t="n">
        <f aca="false">IF(ISERROR(VLOOKUP($A80,'Import Peak'!$A$3:FH$99,164,FALSE())-VLOOKUP($A80,'Import Peak Change'!$A$106:FH$202,164,FALSE())),0,(VLOOKUP($A80,'Import Peak'!$A$3:FH$99,164,FALSE())-VLOOKUP($A80,'Import Peak Change'!$A$106:FH$202,164,FALSE())))</f>
        <v>0</v>
      </c>
      <c r="FI80" s="193" t="n">
        <f aca="false">IF(ISERROR(VLOOKUP($A80,'Import Peak'!$A$3:FI$99,165,FALSE())-VLOOKUP($A80,'Import Peak Change'!$A$106:FI$202,165,FALSE())),0,(VLOOKUP($A80,'Import Peak'!$A$3:FI$99,165,FALSE())-VLOOKUP($A80,'Import Peak Change'!$A$106:FI$202,165,FALSE())))</f>
        <v>0</v>
      </c>
      <c r="FJ80" s="193" t="n">
        <f aca="false">IF(ISERROR(VLOOKUP($A80,'Import Peak'!$A$3:FJ$99,166,FALSE())-VLOOKUP($A80,'Import Peak Change'!$A$106:FJ$202,166,FALSE())),0,(VLOOKUP($A80,'Import Peak'!$A$3:FJ$99,166,FALSE())-VLOOKUP($A80,'Import Peak Change'!$A$106:FJ$202,166,FALSE())))</f>
        <v>0</v>
      </c>
      <c r="FK80" s="193" t="n">
        <f aca="false">IF(ISERROR(VLOOKUP($A80,'Import Peak'!$A$3:FK$99,167,FALSE())-VLOOKUP($A80,'Import Peak Change'!$A$106:FK$202,167,FALSE())),0,(VLOOKUP($A80,'Import Peak'!$A$3:FK$99,167,FALSE())-VLOOKUP($A80,'Import Peak Change'!$A$106:FK$202,167,FALSE())))</f>
        <v>0</v>
      </c>
      <c r="FL80" s="193" t="n">
        <f aca="false">IF(ISERROR(VLOOKUP($A80,'Import Peak'!$A$3:FL$99,168,FALSE())-VLOOKUP($A80,'Import Peak Change'!$A$106:FL$202,168,FALSE())),0,(VLOOKUP($A80,'Import Peak'!$A$3:FL$99,168,FALSE())-VLOOKUP($A80,'Import Peak Change'!$A$106:FL$202,168,FALSE())))</f>
        <v>0</v>
      </c>
      <c r="FM80" s="193" t="n">
        <f aca="false">IF(ISERROR(VLOOKUP($A80,'Import Peak'!$A$3:FM$99,169,FALSE())-VLOOKUP($A80,'Import Peak Change'!$A$106:FM$202,169,FALSE())),0,(VLOOKUP($A80,'Import Peak'!$A$3:FM$99,169,FALSE())-VLOOKUP($A80,'Import Peak Change'!$A$106:FM$202,169,FALSE())))</f>
        <v>0</v>
      </c>
      <c r="FN80" s="193" t="n">
        <f aca="false">IF(ISERROR(VLOOKUP($A80,'Import Peak'!$A$3:FN$99,170,FALSE())-VLOOKUP($A80,'Import Peak Change'!$A$106:FN$202,170,FALSE())),0,(VLOOKUP($A80,'Import Peak'!$A$3:FN$99,170,FALSE())-VLOOKUP($A80,'Import Peak Change'!$A$106:FN$202,170,FALSE())))</f>
        <v>0</v>
      </c>
      <c r="FO80" s="193" t="n">
        <f aca="false">IF(ISERROR(VLOOKUP($A80,'Import Peak'!$A$3:FO$99,171,FALSE())-VLOOKUP($A80,'Import Peak Change'!$A$106:FO$202,171,FALSE())),0,(VLOOKUP($A80,'Import Peak'!$A$3:FO$99,171,FALSE())-VLOOKUP($A80,'Import Peak Change'!$A$106:FO$202,171,FALSE())))</f>
        <v>0</v>
      </c>
      <c r="FP80" s="193" t="n">
        <f aca="false">IF(ISERROR(VLOOKUP($A80,'Import Peak'!$A$3:FP$99,172,FALSE())-VLOOKUP($A80,'Import Peak Change'!$A$106:FP$202,172,FALSE())),0,(VLOOKUP($A80,'Import Peak'!$A$3:FP$99,172,FALSE())-VLOOKUP($A80,'Import Peak Change'!$A$106:FP$202,172,FALSE())))</f>
        <v>0</v>
      </c>
      <c r="FQ80" s="193" t="n">
        <f aca="false">IF(ISERROR(VLOOKUP($A80,'Import Peak'!$A$3:FQ$99,173,FALSE())-VLOOKUP($A80,'Import Peak Change'!$A$106:FQ$202,173,FALSE())),0,(VLOOKUP($A80,'Import Peak'!$A$3:FQ$99,173,FALSE())-VLOOKUP($A80,'Import Peak Change'!$A$106:FQ$202,173,FALSE())))</f>
        <v>0</v>
      </c>
      <c r="FR80" s="193" t="n">
        <f aca="false">IF(ISERROR(VLOOKUP($A80,'Import Peak'!$A$3:FR$99,174,FALSE())-VLOOKUP($A80,'Import Peak Change'!$A$106:FR$202,174,FALSE())),0,(VLOOKUP($A80,'Import Peak'!$A$3:FR$99,174,FALSE())-VLOOKUP($A80,'Import Peak Change'!$A$106:FR$202,174,FALSE())))</f>
        <v>0</v>
      </c>
      <c r="FS80" s="193" t="n">
        <f aca="false">IF(ISERROR(VLOOKUP($A80,'Import Peak'!$A$3:FS$99,175,FALSE())-VLOOKUP($A80,'Import Peak Change'!$A$106:FS$202,175,FALSE())),0,(VLOOKUP($A80,'Import Peak'!$A$3:FS$99,175,FALSE())-VLOOKUP($A80,'Import Peak Change'!$A$106:FS$202,175,FALSE())))</f>
        <v>0</v>
      </c>
      <c r="FT80" s="193" t="n">
        <f aca="false">IF(ISERROR(VLOOKUP($A80,'Import Peak'!$A$3:FT$99,176,FALSE())-VLOOKUP($A80,'Import Peak Change'!$A$106:FT$202,176,FALSE())),0,(VLOOKUP($A80,'Import Peak'!$A$3:FT$99,176,FALSE())-VLOOKUP($A80,'Import Peak Change'!$A$106:FT$202,176,FALSE())))</f>
        <v>0</v>
      </c>
      <c r="FU80" s="193" t="n">
        <f aca="false">IF(ISERROR(VLOOKUP($A80,'Import Peak'!$A$3:FU$99,177,FALSE())-VLOOKUP($A80,'Import Peak Change'!$A$106:FU$202,177,FALSE())),0,(VLOOKUP($A80,'Import Peak'!$A$3:FU$99,177,FALSE())-VLOOKUP($A80,'Import Peak Change'!$A$106:FU$202,177,FALSE())))</f>
        <v>0</v>
      </c>
      <c r="FV80" s="193" t="n">
        <f aca="false">IF(ISERROR(VLOOKUP($A80,'Import Peak'!$A$3:FV$99,178,FALSE())-VLOOKUP($A80,'Import Peak Change'!$A$106:FV$202,178,FALSE())),0,(VLOOKUP($A80,'Import Peak'!$A$3:FV$99,178,FALSE())-VLOOKUP($A80,'Import Peak Change'!$A$106:FV$202,178,FALSE())))</f>
        <v>0</v>
      </c>
      <c r="FW80" s="193" t="n">
        <f aca="false">IF(ISERROR(VLOOKUP($A80,'Import Peak'!$A$3:FW$99,179,FALSE())-VLOOKUP($A80,'Import Peak Change'!$A$106:FW$202,179,FALSE())),0,(VLOOKUP($A80,'Import Peak'!$A$3:FW$99,179,FALSE())-VLOOKUP($A80,'Import Peak Change'!$A$106:FW$202,179,FALSE())))</f>
        <v>0</v>
      </c>
      <c r="FX80" s="193" t="n">
        <f aca="false">IF(ISERROR(VLOOKUP($A80,'Import Peak'!$A$3:FX$99,180,FALSE())-VLOOKUP($A80,'Import Peak Change'!$A$106:FX$202,180,FALSE())),0,(VLOOKUP($A80,'Import Peak'!$A$3:FX$99,180,FALSE())-VLOOKUP($A80,'Import Peak Change'!$A$106:FX$202,180,FALSE())))</f>
        <v>0</v>
      </c>
      <c r="FY80" s="193" t="n">
        <f aca="false">IF(ISERROR(VLOOKUP($A80,'Import Peak'!$A$3:FY$99,181,FALSE())-VLOOKUP($A80,'Import Peak Change'!$A$106:FY$202,181,FALSE())),0,(VLOOKUP($A80,'Import Peak'!$A$3:FY$99,181,FALSE())-VLOOKUP($A80,'Import Peak Change'!$A$106:FY$202,181,FALSE())))</f>
        <v>0</v>
      </c>
      <c r="FZ80" s="193" t="n">
        <f aca="false">IF(ISERROR(VLOOKUP($A80,'Import Peak'!$A$3:FZ$99,182,FALSE())-VLOOKUP($A80,'Import Peak Change'!$A$106:FZ$202,182,FALSE())),0,(VLOOKUP($A80,'Import Peak'!$A$3:FZ$99,182,FALSE())-VLOOKUP($A80,'Import Peak Change'!$A$106:FZ$202,182,FALSE())))</f>
        <v>0</v>
      </c>
      <c r="GA80" s="193" t="n">
        <f aca="false">IF(ISERROR(VLOOKUP($A80,'Import Peak'!$A$3:GA$99,183,FALSE())-VLOOKUP($A80,'Import Peak Change'!$A$106:GA$202,183,FALSE())),0,(VLOOKUP($A80,'Import Peak'!$A$3:GA$99,183,FALSE())-VLOOKUP($A80,'Import Peak Change'!$A$106:GA$202,183,FALSE())))</f>
        <v>0</v>
      </c>
      <c r="GB80" s="193" t="n">
        <f aca="false">IF(ISERROR(VLOOKUP($A80,'Import Peak'!$A$3:GB$99,184,FALSE())-VLOOKUP($A80,'Import Peak Change'!$A$106:GB$202,184,FALSE())),0,(VLOOKUP($A80,'Import Peak'!$A$3:GB$99,184,FALSE())-VLOOKUP($A80,'Import Peak Change'!$A$106:GB$202,184,FALSE())))</f>
        <v>0</v>
      </c>
      <c r="GC80" s="193" t="n">
        <f aca="false">IF(ISERROR(VLOOKUP($A80,'Import Peak'!$A$3:GC$99,185,FALSE())-VLOOKUP($A80,'Import Peak Change'!$A$106:GC$202,185,FALSE())),0,(VLOOKUP($A80,'Import Peak'!$A$3:GC$99,185,FALSE())-VLOOKUP($A80,'Import Peak Change'!$A$106:GC$202,185,FALSE())))</f>
        <v>0</v>
      </c>
      <c r="GD80" s="193" t="n">
        <f aca="false">IF(ISERROR(VLOOKUP($A80,'Import Peak'!$A$3:GD$99,186,FALSE())-VLOOKUP($A80,'Import Peak Change'!$A$106:GD$202,186,FALSE())),0,(VLOOKUP($A80,'Import Peak'!$A$3:GD$99,186,FALSE())-VLOOKUP($A80,'Import Peak Change'!$A$106:GD$202,186,FALSE())))</f>
        <v>0</v>
      </c>
      <c r="GE80" s="193" t="n">
        <f aca="false">IF(ISERROR(VLOOKUP($A80,'Import Peak'!$A$3:GE$99,187,FALSE())-VLOOKUP($A80,'Import Peak Change'!$A$106:GE$202,187,FALSE())),0,(VLOOKUP($A80,'Import Peak'!$A$3:GE$99,187,FALSE())-VLOOKUP($A80,'Import Peak Change'!$A$106:GE$202,187,FALSE())))</f>
        <v>0</v>
      </c>
      <c r="GF80" s="193" t="n">
        <f aca="false">IF(ISERROR(VLOOKUP($A80,'Import Peak'!$A$3:GF$99,188,FALSE())-VLOOKUP($A80,'Import Peak Change'!$A$106:GF$202,188,FALSE())),0,(VLOOKUP($A80,'Import Peak'!$A$3:GF$99,188,FALSE())-VLOOKUP($A80,'Import Peak Change'!$A$106:GF$202,188,FALSE())))</f>
        <v>0</v>
      </c>
      <c r="GG80" s="193" t="n">
        <f aca="false">IF(ISERROR(VLOOKUP($A80,'Import Peak'!$A$3:GG$99,189,FALSE())-VLOOKUP($A80,'Import Peak Change'!$A$106:GG$202,189,FALSE())),0,(VLOOKUP($A80,'Import Peak'!$A$3:GG$99,189,FALSE())-VLOOKUP($A80,'Import Peak Change'!$A$106:GG$202,189,FALSE())))</f>
        <v>0</v>
      </c>
      <c r="GH80" s="193" t="n">
        <f aca="false">IF(ISERROR(VLOOKUP($A80,'Import Peak'!$A$3:GH$99,190,FALSE())-VLOOKUP($A80,'Import Peak Change'!$A$106:GH$202,190,FALSE())),0,(VLOOKUP($A80,'Import Peak'!$A$3:GH$99,190,FALSE())-VLOOKUP($A80,'Import Peak Change'!$A$106:GH$202,190,FALSE())))</f>
        <v>0</v>
      </c>
      <c r="GI80" s="193" t="n">
        <f aca="false">IF(ISERROR(VLOOKUP($A80,'Import Peak'!$A$3:GI$99,191,FALSE())-VLOOKUP($A80,'Import Peak Change'!$A$106:GI$202,191,FALSE())),0,(VLOOKUP($A80,'Import Peak'!$A$3:GI$99,191,FALSE())-VLOOKUP($A80,'Import Peak Change'!$A$106:GI$202,191,FALSE())))</f>
        <v>0</v>
      </c>
      <c r="GJ80" s="193" t="n">
        <f aca="false">IF(ISERROR(VLOOKUP($A80,'Import Peak'!$A$3:GJ$99,192,FALSE())-VLOOKUP($A80,'Import Peak Change'!$A$106:GJ$202,192,FALSE())),0,(VLOOKUP($A80,'Import Peak'!$A$3:GJ$99,192,FALSE())-VLOOKUP($A80,'Import Peak Change'!$A$106:GJ$202,192,FALSE())))</f>
        <v>0</v>
      </c>
      <c r="GK80" s="193" t="n">
        <f aca="false">IF(ISERROR(VLOOKUP($A80,'Import Peak'!$A$3:GK$99,193,FALSE())-VLOOKUP($A80,'Import Peak Change'!$A$106:GK$202,193,FALSE())),0,(VLOOKUP($A80,'Import Peak'!$A$3:GK$99,193,FALSE())-VLOOKUP($A80,'Import Peak Change'!$A$106:GK$202,193,FALSE())))</f>
        <v>0</v>
      </c>
      <c r="GL80" s="193" t="n">
        <f aca="false">IF(ISERROR(VLOOKUP($A80,'Import Peak'!$A$3:GL$99,194,FALSE())-VLOOKUP($A80,'Import Peak Change'!$A$106:GL$202,194,FALSE())),0,(VLOOKUP($A80,'Import Peak'!$A$3:GL$99,194,FALSE())-VLOOKUP($A80,'Import Peak Change'!$A$106:GL$202,194,FALSE())))</f>
        <v>0</v>
      </c>
      <c r="GM80" s="193" t="n">
        <f aca="false">IF(ISERROR(VLOOKUP($A80,'Import Peak'!$A$3:GM$99,195,FALSE())-VLOOKUP($A80,'Import Peak Change'!$A$106:GM$202,195,FALSE())),0,(VLOOKUP($A80,'Import Peak'!$A$3:GM$99,195,FALSE())-VLOOKUP($A80,'Import Peak Change'!$A$106:GM$202,195,FALSE())))</f>
        <v>0</v>
      </c>
      <c r="GN80" s="193" t="n">
        <f aca="false">IF(ISERROR(VLOOKUP($A80,'Import Peak'!$A$3:GN$99,196,FALSE())-VLOOKUP($A80,'Import Peak Change'!$A$106:GN$202,196,FALSE())),0,(VLOOKUP($A80,'Import Peak'!$A$3:GN$99,196,FALSE())-VLOOKUP($A80,'Import Peak Change'!$A$106:GN$202,196,FALSE())))</f>
        <v>0</v>
      </c>
      <c r="GO80" s="193" t="n">
        <f aca="false">IF(ISERROR(VLOOKUP($A80,'Import Peak'!$A$3:GO$99,197,FALSE())-VLOOKUP($A80,'Import Peak Change'!$A$106:GO$202,197,FALSE())),0,(VLOOKUP($A80,'Import Peak'!$A$3:GO$99,197,FALSE())-VLOOKUP($A80,'Import Peak Change'!$A$106:GO$202,197,FALSE())))</f>
        <v>0</v>
      </c>
      <c r="GP80" s="193" t="n">
        <f aca="false">IF(ISERROR(VLOOKUP($A80,'Import Peak'!$A$3:GP$99,198,FALSE())-VLOOKUP($A80,'Import Peak Change'!$A$106:GP$202,198,FALSE())),0,(VLOOKUP($A80,'Import Peak'!$A$3:GP$99,198,FALSE())-VLOOKUP($A80,'Import Peak Change'!$A$106:GP$202,198,FALSE())))</f>
        <v>0</v>
      </c>
      <c r="GQ80" s="193" t="n">
        <f aca="false">IF(ISERROR(VLOOKUP($A80,'Import Peak'!$A$3:GQ$99,199,FALSE())-VLOOKUP($A80,'Import Peak Change'!$A$106:GQ$202,199,FALSE())),0,(VLOOKUP($A80,'Import Peak'!$A$3:GQ$99,199,FALSE())-VLOOKUP($A80,'Import Peak Change'!$A$106:GQ$202,199,FALSE())))</f>
        <v>0</v>
      </c>
      <c r="GR80" s="193" t="n">
        <f aca="false">IF(ISERROR(VLOOKUP($A80,'Import Peak'!$A$3:GR$99,200,FALSE())-VLOOKUP($A80,'Import Peak Change'!$A$106:GR$202,200,FALSE())),0,(VLOOKUP($A80,'Import Peak'!$A$3:GR$99,200,FALSE())-VLOOKUP($A80,'Import Peak Change'!$A$106:GR$202,200,FALSE())))</f>
        <v>0</v>
      </c>
      <c r="GS80" s="193" t="n">
        <f aca="false">IF(ISERROR(VLOOKUP($A80,'Import Peak'!$A$3:GS$99,201,FALSE())-VLOOKUP($A80,'Import Peak Change'!$A$106:GS$202,201,FALSE())),0,(VLOOKUP($A80,'Import Peak'!$A$3:GS$99,201,FALSE())-VLOOKUP($A80,'Import Peak Change'!$A$106:GS$202,201,FALSE())))</f>
        <v>0</v>
      </c>
      <c r="GT80" s="193" t="n">
        <f aca="false">IF(ISERROR(VLOOKUP($A80,'Import Peak'!$A$3:GT$99,202,FALSE())-VLOOKUP($A80,'Import Peak Change'!$A$106:GT$202,202,FALSE())),0,(VLOOKUP($A80,'Import Peak'!$A$3:GT$99,202,FALSE())-VLOOKUP($A80,'Import Peak Change'!$A$106:GT$202,202,FALSE())))</f>
        <v>0</v>
      </c>
      <c r="GU80" s="193" t="n">
        <f aca="false">IF(ISERROR(VLOOKUP($A80,'Import Peak'!$A$3:GU$99,203,FALSE())-VLOOKUP($A80,'Import Peak Change'!$A$106:GU$202,203,FALSE())),0,(VLOOKUP($A80,'Import Peak'!$A$3:GU$99,203,FALSE())-VLOOKUP($A80,'Import Peak Change'!$A$106:GU$202,203,FALSE())))</f>
        <v>0</v>
      </c>
      <c r="GV80" s="193" t="n">
        <f aca="false">IF(ISERROR(VLOOKUP($A80,'Import Peak'!$A$3:GV$99,204,FALSE())-VLOOKUP($A80,'Import Peak Change'!$A$106:GV$202,204,FALSE())),0,(VLOOKUP($A80,'Import Peak'!$A$3:GV$99,204,FALSE())-VLOOKUP($A80,'Import Peak Change'!$A$106:GV$202,204,FALSE())))</f>
        <v>0</v>
      </c>
      <c r="GW80" s="193" t="n">
        <f aca="false">IF(ISERROR(VLOOKUP($A80,'Import Peak'!$A$3:GW$99,205,FALSE())-VLOOKUP($A80,'Import Peak Change'!$A$106:GW$202,205,FALSE())),0,(VLOOKUP($A80,'Import Peak'!$A$3:GW$99,205,FALSE())-VLOOKUP($A80,'Import Peak Change'!$A$106:GW$202,205,FALSE())))</f>
        <v>0</v>
      </c>
      <c r="GX80" s="193" t="n">
        <f aca="false">IF(ISERROR(VLOOKUP($A80,'Import Peak'!$A$3:GX$99,206,FALSE())-VLOOKUP($A80,'Import Peak Change'!$A$106:GX$202,206,FALSE())),0,(VLOOKUP($A80,'Import Peak'!$A$3:GX$99,206,FALSE())-VLOOKUP($A80,'Import Peak Change'!$A$106:GX$202,206,FALSE())))</f>
        <v>0</v>
      </c>
      <c r="GY80" s="193" t="n">
        <f aca="false">IF(ISERROR(VLOOKUP($A80,'Import Peak'!$A$3:GY$99,207,FALSE())-VLOOKUP($A80,'Import Peak Change'!$A$106:GY$202,207,FALSE())),0,(VLOOKUP($A80,'Import Peak'!$A$3:GY$99,207,FALSE())-VLOOKUP($A80,'Import Peak Change'!$A$106:GY$202,207,FALSE())))</f>
        <v>0</v>
      </c>
      <c r="GZ80" s="193" t="n">
        <f aca="false">IF(ISERROR(VLOOKUP($A80,'Import Peak'!$A$3:GZ$99,208,FALSE())-VLOOKUP($A80,'Import Peak Change'!$A$106:GZ$202,208,FALSE())),0,(VLOOKUP($A80,'Import Peak'!$A$3:GZ$99,208,FALSE())-VLOOKUP($A80,'Import Peak Change'!$A$106:GZ$202,208,FALSE())))</f>
        <v>0</v>
      </c>
      <c r="HA80" s="193" t="n">
        <f aca="false">IF(ISERROR(VLOOKUP($A80,'Import Peak'!$A$3:HA$99,209,FALSE())-VLOOKUP($A80,'Import Peak Change'!$A$106:HA$202,209,FALSE())),0,(VLOOKUP($A80,'Import Peak'!$A$3:HA$99,209,FALSE())-VLOOKUP($A80,'Import Peak Change'!$A$106:HA$202,209,FALSE())))</f>
        <v>0</v>
      </c>
      <c r="HB80" s="193" t="n">
        <f aca="false">IF(ISERROR(VLOOKUP($A80,'Import Peak'!$A$3:HB$99,210,FALSE())-VLOOKUP($A80,'Import Peak Change'!$A$106:HB$202,210,FALSE())),0,(VLOOKUP($A80,'Import Peak'!$A$3:HB$99,210,FALSE())-VLOOKUP($A80,'Import Peak Change'!$A$106:HB$202,210,FALSE())))</f>
        <v>0</v>
      </c>
      <c r="HC80" s="193" t="n">
        <f aca="false">IF(ISERROR(VLOOKUP($A80,'Import Peak'!$A$3:HC$99,211,FALSE())-VLOOKUP($A80,'Import Peak Change'!$A$106:HC$202,211,FALSE())),0,(VLOOKUP($A80,'Import Peak'!$A$3:HC$99,211,FALSE())-VLOOKUP($A80,'Import Peak Change'!$A$106:HC$202,211,FALSE())))</f>
        <v>0</v>
      </c>
      <c r="HD80" s="193" t="n">
        <f aca="false">IF(ISERROR(VLOOKUP($A80,'Import Peak'!$A$3:HD$99,212,FALSE())-VLOOKUP($A80,'Import Peak Change'!$A$106:HD$202,212,FALSE())),0,(VLOOKUP($A80,'Import Peak'!$A$3:HD$99,212,FALSE())-VLOOKUP($A80,'Import Peak Change'!$A$106:HD$202,212,FALSE())))</f>
        <v>0</v>
      </c>
      <c r="HE80" s="193" t="n">
        <f aca="false">IF(ISERROR(VLOOKUP($A80,'Import Peak'!$A$3:HE$99,213,FALSE())-VLOOKUP($A80,'Import Peak Change'!$A$106:HE$202,213,FALSE())),0,(VLOOKUP($A80,'Import Peak'!$A$3:HE$99,213,FALSE())-VLOOKUP($A80,'Import Peak Change'!$A$106:HE$202,213,FALSE())))</f>
        <v>0</v>
      </c>
      <c r="HF80" s="193" t="n">
        <f aca="false">IF(ISERROR(VLOOKUP($A80,'Import Peak'!$A$3:HF$99,214,FALSE())-VLOOKUP($A80,'Import Peak Change'!$A$106:HF$202,214,FALSE())),0,(VLOOKUP($A80,'Import Peak'!$A$3:HF$99,214,FALSE())-VLOOKUP($A80,'Import Peak Change'!$A$106:HF$202,214,FALSE())))</f>
        <v>0</v>
      </c>
      <c r="HG80" s="193" t="n">
        <f aca="false">IF(ISERROR(VLOOKUP($A80,'Import Peak'!$A$3:HG$99,215,FALSE())-VLOOKUP($A80,'Import Peak Change'!$A$106:HG$202,215,FALSE())),0,(VLOOKUP($A80,'Import Peak'!$A$3:HG$99,215,FALSE())-VLOOKUP($A80,'Import Peak Change'!$A$106:HG$202,215,FALSE())))</f>
        <v>0</v>
      </c>
      <c r="HH80" s="193" t="n">
        <f aca="false">IF(ISERROR(VLOOKUP($A80,'Import Peak'!$A$3:HH$99,216,FALSE())-VLOOKUP($A80,'Import Peak Change'!$A$106:HH$202,216,FALSE())),0,(VLOOKUP($A80,'Import Peak'!$A$3:HH$99,216,FALSE())-VLOOKUP($A80,'Import Peak Change'!$A$106:HH$202,216,FALSE())))</f>
        <v>0</v>
      </c>
      <c r="HI80" s="193" t="n">
        <f aca="false">IF(ISERROR(VLOOKUP($A80,'Import Peak'!$A$3:HI$99,217,FALSE())-VLOOKUP($A80,'Import Peak Change'!$A$106:HI$202,217,FALSE())),0,(VLOOKUP($A80,'Import Peak'!$A$3:HI$99,217,FALSE())-VLOOKUP($A80,'Import Peak Change'!$A$106:HI$202,217,FALSE())))</f>
        <v>0</v>
      </c>
      <c r="HJ80" s="193" t="n">
        <f aca="false">IF(ISERROR(VLOOKUP($A80,'Import Peak'!$A$3:HJ$99,218,FALSE())-VLOOKUP($A80,'Import Peak Change'!$A$106:HJ$202,218,FALSE())),0,(VLOOKUP($A80,'Import Peak'!$A$3:HJ$99,218,FALSE())-VLOOKUP($A80,'Import Peak Change'!$A$106:HJ$202,218,FALSE())))</f>
        <v>0</v>
      </c>
      <c r="HK80" s="193" t="n">
        <f aca="false">IF(ISERROR(VLOOKUP($A80,'Import Peak'!$A$3:HK$99,219,FALSE())-VLOOKUP($A80,'Import Peak Change'!$A$106:HK$202,219,FALSE())),0,(VLOOKUP($A80,'Import Peak'!$A$3:HK$99,219,FALSE())-VLOOKUP($A80,'Import Peak Change'!$A$106:HK$202,219,FALSE())))</f>
        <v>0</v>
      </c>
      <c r="HL80" s="193" t="n">
        <f aca="false">IF(ISERROR(VLOOKUP($A80,'Import Peak'!$A$3:HL$99,220,FALSE())-VLOOKUP($A80,'Import Peak Change'!$A$106:HL$202,220,FALSE())),0,(VLOOKUP($A80,'Import Peak'!$A$3:HL$99,220,FALSE())-VLOOKUP($A80,'Import Peak Change'!$A$106:HL$202,220,FALSE())))</f>
        <v>0</v>
      </c>
      <c r="HM80" s="193" t="n">
        <f aca="false">IF(ISERROR(VLOOKUP($A80,'Import Peak'!$A$3:HM$99,221,FALSE())-VLOOKUP($A80,'Import Peak Change'!$A$106:HM$202,221,FALSE())),0,(VLOOKUP($A80,'Import Peak'!$A$3:HM$99,221,FALSE())-VLOOKUP($A80,'Import Peak Change'!$A$106:HM$202,221,FALSE())))</f>
        <v>0</v>
      </c>
      <c r="HN80" s="193" t="n">
        <f aca="false">IF(ISERROR(VLOOKUP($A80,'Import Peak'!$A$3:HN$99,222,FALSE())-VLOOKUP($A80,'Import Peak Change'!$A$106:HN$202,222,FALSE())),0,(VLOOKUP($A80,'Import Peak'!$A$3:HN$99,222,FALSE())-VLOOKUP($A80,'Import Peak Change'!$A$106:HN$202,222,FALSE())))</f>
        <v>0</v>
      </c>
      <c r="HO80" s="193" t="n">
        <f aca="false">IF(ISERROR(VLOOKUP($A80,'Import Peak'!$A$3:HO$99,223,FALSE())-VLOOKUP($A80,'Import Peak Change'!$A$106:HO$202,223,FALSE())),0,(VLOOKUP($A80,'Import Peak'!$A$3:HO$99,223,FALSE())-VLOOKUP($A80,'Import Peak Change'!$A$106:HO$202,223,FALSE())))</f>
        <v>0</v>
      </c>
      <c r="HP80" s="193" t="n">
        <f aca="false">IF(ISERROR(VLOOKUP($A80,'Import Peak'!$A$3:HP$99,224,FALSE())-VLOOKUP($A80,'Import Peak Change'!$A$106:HP$202,224,FALSE())),0,(VLOOKUP($A80,'Import Peak'!$A$3:HP$99,224,FALSE())-VLOOKUP($A80,'Import Peak Change'!$A$106:HP$202,224,FALSE())))</f>
        <v>0</v>
      </c>
      <c r="HQ80" s="193" t="n">
        <f aca="false">IF(ISERROR(VLOOKUP($A80,'Import Peak'!$A$3:HQ$99,225,FALSE())-VLOOKUP($A80,'Import Peak Change'!$A$106:HQ$202,225,FALSE())),0,(VLOOKUP($A80,'Import Peak'!$A$3:HQ$99,225,FALSE())-VLOOKUP($A80,'Import Peak Change'!$A$106:HQ$202,225,FALSE())))</f>
        <v>0</v>
      </c>
      <c r="HR80" s="193" t="n">
        <f aca="false">IF(ISERROR(VLOOKUP($A80,'Import Peak'!$A$3:HR$99,226,FALSE())-VLOOKUP($A80,'Import Peak Change'!$A$106:HR$202,226,FALSE())),0,(VLOOKUP($A80,'Import Peak'!$A$3:HR$99,226,FALSE())-VLOOKUP($A80,'Import Peak Change'!$A$106:HR$202,226,FALSE())))</f>
        <v>0</v>
      </c>
      <c r="HS80" s="193" t="n">
        <f aca="false">IF(ISERROR(VLOOKUP($A80,'Import Peak'!$A$3:HS$99,227,FALSE())-VLOOKUP($A80,'Import Peak Change'!$A$106:HS$202,227,FALSE())),0,(VLOOKUP($A80,'Import Peak'!$A$3:HS$99,227,FALSE())-VLOOKUP($A80,'Import Peak Change'!$A$106:HS$202,227,FALSE())))</f>
        <v>0</v>
      </c>
      <c r="HT80" s="193" t="n">
        <f aca="false">IF(ISERROR(VLOOKUP($A80,'Import Peak'!$A$3:HT$99,228,FALSE())-VLOOKUP($A80,'Import Peak Change'!$A$106:HT$202,228,FALSE())),0,(VLOOKUP($A80,'Import Peak'!$A$3:HT$99,228,FALSE())-VLOOKUP($A80,'Import Peak Change'!$A$106:HT$202,228,FALSE())))</f>
        <v>0</v>
      </c>
      <c r="HU80" s="193" t="n">
        <f aca="false">IF(ISERROR(VLOOKUP($A80,'Import Peak'!$A$3:HU$99,229,FALSE())-VLOOKUP($A80,'Import Peak Change'!$A$106:HU$202,229,FALSE())),0,(VLOOKUP($A80,'Import Peak'!$A$3:HU$99,229,FALSE())-VLOOKUP($A80,'Import Peak Change'!$A$106:HU$202,229,FALSE())))</f>
        <v>0</v>
      </c>
      <c r="HV80" s="193" t="n">
        <f aca="false">IF(ISERROR(VLOOKUP($A80,'Import Peak'!$A$3:HV$99,230,FALSE())-VLOOKUP($A80,'Import Peak Change'!$A$106:HV$202,230,FALSE())),0,(VLOOKUP($A80,'Import Peak'!$A$3:HV$99,230,FALSE())-VLOOKUP($A80,'Import Peak Change'!$A$106:HV$202,230,FALSE())))</f>
        <v>0</v>
      </c>
      <c r="HW80" s="193" t="n">
        <f aca="false">IF(ISERROR(VLOOKUP($A80,'Import Peak'!$A$3:HW$99,231,FALSE())-VLOOKUP($A80,'Import Peak Change'!$A$106:HW$202,231,FALSE())),0,(VLOOKUP($A80,'Import Peak'!$A$3:HW$99,231,FALSE())-VLOOKUP($A80,'Import Peak Change'!$A$106:HW$202,231,FALSE())))</f>
        <v>0</v>
      </c>
      <c r="HX80" s="193" t="n">
        <f aca="false">IF(ISERROR(VLOOKUP($A80,'Import Peak'!$A$3:HX$99,232,FALSE())-VLOOKUP($A80,'Import Peak Change'!$A$106:HX$202,232,FALSE())),0,(VLOOKUP($A80,'Import Peak'!$A$3:HX$99,232,FALSE())-VLOOKUP($A80,'Import Peak Change'!$A$106:HX$202,232,FALSE())))</f>
        <v>0</v>
      </c>
      <c r="HY80" s="193" t="n">
        <f aca="false">IF(ISERROR(VLOOKUP($A80,'Import Peak'!$A$3:HY$99,233,FALSE())-VLOOKUP($A80,'Import Peak Change'!$A$106:HY$202,233,FALSE())),0,(VLOOKUP($A80,'Import Peak'!$A$3:HY$99,233,FALSE())-VLOOKUP($A80,'Import Peak Change'!$A$106:HY$202,233,FALSE())))</f>
        <v>0</v>
      </c>
      <c r="HZ80" s="193" t="n">
        <f aca="false">IF(ISERROR(VLOOKUP($A80,'Import Peak'!$A$3:HZ$99,234,FALSE())-VLOOKUP($A80,'Import Peak Change'!$A$106:HZ$202,234,FALSE())),0,(VLOOKUP($A80,'Import Peak'!$A$3:HZ$99,234,FALSE())-VLOOKUP($A80,'Import Peak Change'!$A$106:HZ$202,234,FALSE())))</f>
        <v>0</v>
      </c>
      <c r="IA80" s="193" t="n">
        <f aca="false">IF(ISERROR(VLOOKUP($A80,'Import Peak'!$A$3:IA$99,235,FALSE())-VLOOKUP($A80,'Import Peak Change'!$A$106:IA$202,235,FALSE())),0,(VLOOKUP($A80,'Import Peak'!$A$3:IA$99,235,FALSE())-VLOOKUP($A80,'Import Peak Change'!$A$106:IA$202,235,FALSE())))</f>
        <v>0</v>
      </c>
      <c r="IB80" s="193" t="n">
        <f aca="false">IF(ISERROR(VLOOKUP($A80,'Import Peak'!$A$3:IB$99,236,FALSE())-VLOOKUP($A80,'Import Peak Change'!$A$106:IB$202,236,FALSE())),0,(VLOOKUP($A80,'Import Peak'!$A$3:IB$99,236,FALSE())-VLOOKUP($A80,'Import Peak Change'!$A$106:IB$202,236,FALSE())))</f>
        <v>0</v>
      </c>
      <c r="IC80" s="193" t="n">
        <f aca="false">IF(ISERROR(VLOOKUP($A80,'Import Peak'!$A$3:IC$99,237,FALSE())-VLOOKUP($A80,'Import Peak Change'!$A$106:IC$202,237,FALSE())),0,(VLOOKUP($A80,'Import Peak'!$A$3:IC$99,237,FALSE())-VLOOKUP($A80,'Import Peak Change'!$A$106:IC$202,237,FALSE())))</f>
        <v>0</v>
      </c>
      <c r="ID80" s="193" t="n">
        <f aca="false">IF(ISERROR(VLOOKUP($A80,'Import Peak'!$A$3:ID$99,238,FALSE())-VLOOKUP($A80,'Import Peak Change'!$A$106:ID$202,238,FALSE())),0,(VLOOKUP($A80,'Import Peak'!$A$3:ID$99,238,FALSE())-VLOOKUP($A80,'Import Peak Change'!$A$106:ID$202,238,FALSE())))</f>
        <v>0</v>
      </c>
      <c r="IE80" s="193" t="n">
        <f aca="false">IF(ISERROR(VLOOKUP($A80,'Import Peak'!$A$3:IE$99,239,FALSE())-VLOOKUP($A80,'Import Peak Change'!$A$106:IE$202,239,FALSE())),0,(VLOOKUP($A80,'Import Peak'!$A$3:IE$99,239,FALSE())-VLOOKUP($A80,'Import Peak Change'!$A$106:IE$202,239,FALSE())))</f>
        <v>0</v>
      </c>
    </row>
    <row r="81" customFormat="false" ht="12.75" hidden="false" customHeight="false" outlineLevel="0" collapsed="false">
      <c r="A81" s="201" t="str">
        <f aca="false">IF('Import Peak'!A78=0,"",'Import Peak'!A78)</f>
        <v/>
      </c>
      <c r="B81" s="193"/>
      <c r="C81" s="193"/>
      <c r="D81" s="193"/>
      <c r="E81" s="193"/>
      <c r="F81" s="193"/>
      <c r="G81" s="193" t="n">
        <f aca="false">IF(ISERROR(VLOOKUP($A81,'Import Peak'!$A$3:G$99,7,FALSE())-VLOOKUP($A81,'Import Peak Change'!$A$106:G$202,7,FALSE())),0,(VLOOKUP($A81,'Import Peak'!$A$3:G$99,7,FALSE())-VLOOKUP($A81,'Import Peak Change'!$A$106:G$202,7,FALSE())))</f>
        <v>0</v>
      </c>
      <c r="H81" s="193" t="n">
        <f aca="false">IF(ISERROR(VLOOKUP($A81,'Import Peak'!$A$3:H$99,8,FALSE())-VLOOKUP($A81,'Import Peak Change'!$A$106:H$202,8,FALSE())),0,(VLOOKUP($A81,'Import Peak'!$A$3:H$99,8,FALSE())-VLOOKUP($A81,'Import Peak Change'!$A$106:H$202,8,FALSE())))</f>
        <v>0</v>
      </c>
      <c r="I81" s="193" t="n">
        <f aca="false">IF(ISERROR(VLOOKUP($A81,'Import Peak'!$A$3:I$99,9,FALSE())-VLOOKUP($A81,'Import Peak Change'!$A$106:I$202,9,FALSE())),0,(VLOOKUP($A81,'Import Peak'!$A$3:I$99,9,FALSE())-VLOOKUP($A81,'Import Peak Change'!$A$106:I$202,9,FALSE())))</f>
        <v>0</v>
      </c>
      <c r="J81" s="193" t="n">
        <f aca="false">IF(ISERROR(VLOOKUP($A81,'Import Peak'!$A$3:J$99,10,FALSE())-VLOOKUP($A81,'Import Peak Change'!$A$106:J$202,10,FALSE())),0,(VLOOKUP($A81,'Import Peak'!$A$3:J$99,10,FALSE())-VLOOKUP($A81,'Import Peak Change'!$A$106:J$202,10,FALSE())))</f>
        <v>0</v>
      </c>
      <c r="K81" s="193" t="n">
        <f aca="false">IF(ISERROR(VLOOKUP($A81,'Import Peak'!$A$3:K$99,11,FALSE())-VLOOKUP($A81,'Import Peak Change'!$A$106:K$202,11,FALSE())),0,(VLOOKUP($A81,'Import Peak'!$A$3:K$99,11,FALSE())-VLOOKUP($A81,'Import Peak Change'!$A$106:K$202,11,FALSE())))</f>
        <v>0</v>
      </c>
      <c r="L81" s="193" t="n">
        <f aca="false">IF(ISERROR(VLOOKUP($A81,'Import Peak'!$A$3:L$99,12,FALSE())-VLOOKUP($A81,'Import Peak Change'!$A$106:L$202,12,FALSE())),0,(VLOOKUP($A81,'Import Peak'!$A$3:L$99,12,FALSE())-VLOOKUP($A81,'Import Peak Change'!$A$106:L$202,12,FALSE())))</f>
        <v>0</v>
      </c>
      <c r="M81" s="193" t="n">
        <f aca="false">IF(ISERROR(VLOOKUP($A81,'Import Peak'!$A$3:M$99,13,FALSE())-VLOOKUP($A81,'Import Peak Change'!$A$106:M$202,13,FALSE())),0,(VLOOKUP($A81,'Import Peak'!$A$3:M$99,13,FALSE())-VLOOKUP($A81,'Import Peak Change'!$A$106:M$202,13,FALSE())))</f>
        <v>0</v>
      </c>
      <c r="N81" s="193" t="n">
        <f aca="false">IF(ISERROR(VLOOKUP($A81,'Import Peak'!$A$3:N$99,14,FALSE())-VLOOKUP($A81,'Import Peak Change'!$A$106:N$202,14,FALSE())),0,(VLOOKUP($A81,'Import Peak'!$A$3:N$99,14,FALSE())-VLOOKUP($A81,'Import Peak Change'!$A$106:N$202,14,FALSE())))</f>
        <v>0</v>
      </c>
      <c r="O81" s="193" t="n">
        <f aca="false">IF(ISERROR(VLOOKUP($A81,'Import Peak'!$A$3:O$99,15,FALSE())-VLOOKUP($A81,'Import Peak Change'!$A$106:O$202,15,FALSE())),0,(VLOOKUP($A81,'Import Peak'!$A$3:O$99,15,FALSE())-VLOOKUP($A81,'Import Peak Change'!$A$106:O$202,15,FALSE())))</f>
        <v>0</v>
      </c>
      <c r="P81" s="193" t="n">
        <f aca="false">IF(ISERROR(VLOOKUP($A81,'Import Peak'!$A$3:P$99,16,FALSE())-VLOOKUP($A81,'Import Peak Change'!$A$106:P$202,16,FALSE())),0,(VLOOKUP($A81,'Import Peak'!$A$3:P$99,16,FALSE())-VLOOKUP($A81,'Import Peak Change'!$A$106:P$202,16,FALSE())))</f>
        <v>0</v>
      </c>
      <c r="Q81" s="193" t="n">
        <f aca="false">IF(ISERROR(VLOOKUP($A81,'Import Peak'!$A$3:Q$99,17,FALSE())-VLOOKUP($A81,'Import Peak Change'!$A$106:Q$202,17,FALSE())),0,(VLOOKUP($A81,'Import Peak'!$A$3:Q$99,17,FALSE())-VLOOKUP($A81,'Import Peak Change'!$A$106:Q$202,17,FALSE())))</f>
        <v>0</v>
      </c>
      <c r="R81" s="193" t="n">
        <f aca="false">IF(ISERROR(VLOOKUP($A81,'Import Peak'!$A$3:R$99,18,FALSE())-VLOOKUP($A81,'Import Peak Change'!$A$106:R$202,18,FALSE())),0,(VLOOKUP($A81,'Import Peak'!$A$3:R$99,18,FALSE())-VLOOKUP($A81,'Import Peak Change'!$A$106:R$202,18,FALSE())))</f>
        <v>0</v>
      </c>
      <c r="S81" s="193" t="n">
        <f aca="false">IF(ISERROR(VLOOKUP($A81,'Import Peak'!$A$3:S$99,19,FALSE())-VLOOKUP($A81,'Import Peak Change'!$A$106:S$202,19,FALSE())),0,(VLOOKUP($A81,'Import Peak'!$A$3:S$99,19,FALSE())-VLOOKUP($A81,'Import Peak Change'!$A$106:S$202,19,FALSE())))</f>
        <v>0</v>
      </c>
      <c r="T81" s="193" t="n">
        <f aca="false">IF(ISERROR(VLOOKUP($A81,'Import Peak'!$A$3:T$99,20,FALSE())-VLOOKUP($A81,'Import Peak Change'!$A$106:T$202,20,FALSE())),0,(VLOOKUP($A81,'Import Peak'!$A$3:T$99,20,FALSE())-VLOOKUP($A81,'Import Peak Change'!$A$106:T$202,20,FALSE())))</f>
        <v>0</v>
      </c>
      <c r="U81" s="193" t="n">
        <f aca="false">IF(ISERROR(VLOOKUP($A81,'Import Peak'!$A$3:U$99,21,FALSE())-VLOOKUP($A81,'Import Peak Change'!$A$106:U$202,21,FALSE())),0,(VLOOKUP($A81,'Import Peak'!$A$3:U$99,21,FALSE())-VLOOKUP($A81,'Import Peak Change'!$A$106:U$202,21,FALSE())))</f>
        <v>0</v>
      </c>
      <c r="V81" s="193" t="n">
        <f aca="false">IF(ISERROR(VLOOKUP($A81,'Import Peak'!$A$3:V$99,22,FALSE())-VLOOKUP($A81,'Import Peak Change'!$A$106:V$202,22,FALSE())),0,(VLOOKUP($A81,'Import Peak'!$A$3:V$99,22,FALSE())-VLOOKUP($A81,'Import Peak Change'!$A$106:V$202,22,FALSE())))</f>
        <v>0</v>
      </c>
      <c r="W81" s="193" t="n">
        <f aca="false">IF(ISERROR(VLOOKUP($A81,'Import Peak'!$A$3:W$99,23,FALSE())-VLOOKUP($A81,'Import Peak Change'!$A$106:W$202,23,FALSE())),0,(VLOOKUP($A81,'Import Peak'!$A$3:W$99,23,FALSE())-VLOOKUP($A81,'Import Peak Change'!$A$106:W$202,23,FALSE())))</f>
        <v>0</v>
      </c>
      <c r="X81" s="193" t="n">
        <f aca="false">IF(ISERROR(VLOOKUP($A81,'Import Peak'!$A$3:X$99,24,FALSE())-VLOOKUP($A81,'Import Peak Change'!$A$106:X$202,24,FALSE())),0,(VLOOKUP($A81,'Import Peak'!$A$3:X$99,24,FALSE())-VLOOKUP($A81,'Import Peak Change'!$A$106:X$202,24,FALSE())))</f>
        <v>0</v>
      </c>
      <c r="Y81" s="193" t="n">
        <f aca="false">IF(ISERROR(VLOOKUP($A81,'Import Peak'!$A$3:Y$99,25,FALSE())-VLOOKUP($A81,'Import Peak Change'!$A$106:Y$202,25,FALSE())),0,(VLOOKUP($A81,'Import Peak'!$A$3:Y$99,25,FALSE())-VLOOKUP($A81,'Import Peak Change'!$A$106:Y$202,25,FALSE())))</f>
        <v>0</v>
      </c>
      <c r="Z81" s="193" t="n">
        <f aca="false">IF(ISERROR(VLOOKUP($A81,'Import Peak'!$A$3:Z$99,26,FALSE())-VLOOKUP($A81,'Import Peak Change'!$A$106:Z$202,26,FALSE())),0,(VLOOKUP($A81,'Import Peak'!$A$3:Z$99,26,FALSE())-VLOOKUP($A81,'Import Peak Change'!$A$106:Z$202,26,FALSE())))</f>
        <v>0</v>
      </c>
      <c r="AA81" s="193" t="n">
        <f aca="false">IF(ISERROR(VLOOKUP($A81,'Import Peak'!$A$3:AA$99,27,FALSE())-VLOOKUP($A81,'Import Peak Change'!$A$106:AA$202,27,FALSE())),0,(VLOOKUP($A81,'Import Peak'!$A$3:AA$99,27,FALSE())-VLOOKUP($A81,'Import Peak Change'!$A$106:AA$202,27,FALSE())))</f>
        <v>0</v>
      </c>
      <c r="AB81" s="193" t="n">
        <f aca="false">IF(ISERROR(VLOOKUP($A81,'Import Peak'!$A$3:AB$99,28,FALSE())-VLOOKUP($A81,'Import Peak Change'!$A$106:AB$202,28,FALSE())),0,(VLOOKUP($A81,'Import Peak'!$A$3:AB$99,28,FALSE())-VLOOKUP($A81,'Import Peak Change'!$A$106:AB$202,28,FALSE())))</f>
        <v>0</v>
      </c>
      <c r="AC81" s="193" t="n">
        <f aca="false">IF(ISERROR(VLOOKUP($A81,'Import Peak'!$A$3:AC$99,29,FALSE())-VLOOKUP($A81,'Import Peak Change'!$A$106:AC$202,29,FALSE())),0,(VLOOKUP($A81,'Import Peak'!$A$3:AC$99,29,FALSE())-VLOOKUP($A81,'Import Peak Change'!$A$106:AC$202,29,FALSE())))</f>
        <v>0</v>
      </c>
      <c r="AD81" s="193" t="n">
        <f aca="false">IF(ISERROR(VLOOKUP($A81,'Import Peak'!$A$3:AD$99,30,FALSE())-VLOOKUP($A81,'Import Peak Change'!$A$106:AD$202,30,FALSE())),0,(VLOOKUP($A81,'Import Peak'!$A$3:AD$99,30,FALSE())-VLOOKUP($A81,'Import Peak Change'!$A$106:AD$202,30,FALSE())))</f>
        <v>0</v>
      </c>
      <c r="AE81" s="193" t="n">
        <f aca="false">IF(ISERROR(VLOOKUP($A81,'Import Peak'!$A$3:AE$99,31,FALSE())-VLOOKUP($A81,'Import Peak Change'!$A$106:AE$202,31,FALSE())),0,(VLOOKUP($A81,'Import Peak'!$A$3:AE$99,31,FALSE())-VLOOKUP($A81,'Import Peak Change'!$A$106:AE$202,31,FALSE())))</f>
        <v>0</v>
      </c>
      <c r="AF81" s="193" t="n">
        <f aca="false">IF(ISERROR(VLOOKUP($A81,'Import Peak'!$A$3:AF$99,32,FALSE())-VLOOKUP($A81,'Import Peak Change'!$A$106:AF$202,32,FALSE())),0,(VLOOKUP($A81,'Import Peak'!$A$3:AF$99,32,FALSE())-VLOOKUP($A81,'Import Peak Change'!$A$106:AF$202,32,FALSE())))</f>
        <v>0</v>
      </c>
      <c r="AG81" s="193" t="n">
        <f aca="false">IF(ISERROR(VLOOKUP($A81,'Import Peak'!$A$3:AG$99,33,FALSE())-VLOOKUP($A81,'Import Peak Change'!$A$106:AG$202,33,FALSE())),0,(VLOOKUP($A81,'Import Peak'!$A$3:AG$99,33,FALSE())-VLOOKUP($A81,'Import Peak Change'!$A$106:AG$202,33,FALSE())))</f>
        <v>0</v>
      </c>
      <c r="AH81" s="193" t="n">
        <f aca="false">IF(ISERROR(VLOOKUP($A81,'Import Peak'!$A$3:AH$99,34,FALSE())-VLOOKUP($A81,'Import Peak Change'!$A$106:AH$202,34,FALSE())),0,(VLOOKUP($A81,'Import Peak'!$A$3:AH$99,34,FALSE())-VLOOKUP($A81,'Import Peak Change'!$A$106:AH$202,34,FALSE())))</f>
        <v>0</v>
      </c>
      <c r="AI81" s="193" t="n">
        <f aca="false">IF(ISERROR(VLOOKUP($A81,'Import Peak'!$A$3:AI$99,35,FALSE())-VLOOKUP($A81,'Import Peak Change'!$A$106:AI$202,35,FALSE())),0,(VLOOKUP($A81,'Import Peak'!$A$3:AI$99,35,FALSE())-VLOOKUP($A81,'Import Peak Change'!$A$106:AI$202,35,FALSE())))</f>
        <v>0</v>
      </c>
      <c r="AJ81" s="193" t="n">
        <f aca="false">IF(ISERROR(VLOOKUP($A81,'Import Peak'!$A$3:AJ$99,36,FALSE())-VLOOKUP($A81,'Import Peak Change'!$A$106:AJ$202,36,FALSE())),0,(VLOOKUP($A81,'Import Peak'!$A$3:AJ$99,36,FALSE())-VLOOKUP($A81,'Import Peak Change'!$A$106:AJ$202,36,FALSE())))</f>
        <v>0</v>
      </c>
      <c r="AK81" s="193" t="n">
        <f aca="false">IF(ISERROR(VLOOKUP($A81,'Import Peak'!$A$3:AK$99,37,FALSE())-VLOOKUP($A81,'Import Peak Change'!$A$106:AK$202,37,FALSE())),0,(VLOOKUP($A81,'Import Peak'!$A$3:AK$99,37,FALSE())-VLOOKUP($A81,'Import Peak Change'!$A$106:AK$202,37,FALSE())))</f>
        <v>0</v>
      </c>
      <c r="AL81" s="193" t="n">
        <f aca="false">IF(ISERROR(VLOOKUP($A81,'Import Peak'!$A$3:AL$99,38,FALSE())-VLOOKUP($A81,'Import Peak Change'!$A$106:AL$202,38,FALSE())),0,(VLOOKUP($A81,'Import Peak'!$A$3:AL$99,38,FALSE())-VLOOKUP($A81,'Import Peak Change'!$A$106:AL$202,38,FALSE())))</f>
        <v>0</v>
      </c>
      <c r="AM81" s="193" t="n">
        <f aca="false">IF(ISERROR(VLOOKUP($A81,'Import Peak'!$A$3:AM$99,39,FALSE())-VLOOKUP($A81,'Import Peak Change'!$A$106:AM$202,39,FALSE())),0,(VLOOKUP($A81,'Import Peak'!$A$3:AM$99,39,FALSE())-VLOOKUP($A81,'Import Peak Change'!$A$106:AM$202,39,FALSE())))</f>
        <v>0</v>
      </c>
      <c r="AN81" s="193" t="n">
        <f aca="false">IF(ISERROR(VLOOKUP($A81,'Import Peak'!$A$3:AN$99,40,FALSE())-VLOOKUP($A81,'Import Peak Change'!$A$106:AN$202,40,FALSE())),0,(VLOOKUP($A81,'Import Peak'!$A$3:AN$99,40,FALSE())-VLOOKUP($A81,'Import Peak Change'!$A$106:AN$202,40,FALSE())))</f>
        <v>0</v>
      </c>
      <c r="AO81" s="193" t="n">
        <f aca="false">IF(ISERROR(VLOOKUP($A81,'Import Peak'!$A$3:AO$99,41,FALSE())-VLOOKUP($A81,'Import Peak Change'!$A$106:AO$202,41,FALSE())),0,(VLOOKUP($A81,'Import Peak'!$A$3:AO$99,41,FALSE())-VLOOKUP($A81,'Import Peak Change'!$A$106:AO$202,41,FALSE())))</f>
        <v>0</v>
      </c>
      <c r="AP81" s="193" t="n">
        <f aca="false">IF(ISERROR(VLOOKUP($A81,'Import Peak'!$A$3:AP$99,42,FALSE())-VLOOKUP($A81,'Import Peak Change'!$A$106:AP$202,42,FALSE())),0,(VLOOKUP($A81,'Import Peak'!$A$3:AP$99,42,FALSE())-VLOOKUP($A81,'Import Peak Change'!$A$106:AP$202,42,FALSE())))</f>
        <v>0</v>
      </c>
      <c r="AQ81" s="193" t="n">
        <f aca="false">IF(ISERROR(VLOOKUP($A81,'Import Peak'!$A$3:AQ$99,43,FALSE())-VLOOKUP($A81,'Import Peak Change'!$A$106:AQ$202,43,FALSE())),0,(VLOOKUP($A81,'Import Peak'!$A$3:AQ$99,43,FALSE())-VLOOKUP($A81,'Import Peak Change'!$A$106:AQ$202,43,FALSE())))</f>
        <v>0</v>
      </c>
      <c r="AR81" s="193" t="n">
        <f aca="false">IF(ISERROR(VLOOKUP($A81,'Import Peak'!$A$3:AR$99,44,FALSE())-VLOOKUP($A81,'Import Peak Change'!$A$106:AR$202,44,FALSE())),0,(VLOOKUP($A81,'Import Peak'!$A$3:AR$99,44,FALSE())-VLOOKUP($A81,'Import Peak Change'!$A$106:AR$202,44,FALSE())))</f>
        <v>0</v>
      </c>
      <c r="AS81" s="193" t="n">
        <f aca="false">IF(ISERROR(VLOOKUP($A81,'Import Peak'!$A$3:AS$99,45,FALSE())-VLOOKUP($A81,'Import Peak Change'!$A$106:AS$202,45,FALSE())),0,(VLOOKUP($A81,'Import Peak'!$A$3:AS$99,45,FALSE())-VLOOKUP($A81,'Import Peak Change'!$A$106:AS$202,45,FALSE())))</f>
        <v>0</v>
      </c>
      <c r="AT81" s="193" t="n">
        <f aca="false">IF(ISERROR(VLOOKUP($A81,'Import Peak'!$A$3:AT$99,46,FALSE())-VLOOKUP($A81,'Import Peak Change'!$A$106:AT$202,46,FALSE())),0,(VLOOKUP($A81,'Import Peak'!$A$3:AT$99,46,FALSE())-VLOOKUP($A81,'Import Peak Change'!$A$106:AT$202,46,FALSE())))</f>
        <v>0</v>
      </c>
      <c r="AU81" s="193" t="n">
        <f aca="false">IF(ISERROR(VLOOKUP($A81,'Import Peak'!$A$3:AU$99,47,FALSE())-VLOOKUP($A81,'Import Peak Change'!$A$106:AU$202,47,FALSE())),0,(VLOOKUP($A81,'Import Peak'!$A$3:AU$99,47,FALSE())-VLOOKUP($A81,'Import Peak Change'!$A$106:AU$202,47,FALSE())))</f>
        <v>0</v>
      </c>
      <c r="AV81" s="193" t="n">
        <f aca="false">IF(ISERROR(VLOOKUP($A81,'Import Peak'!$A$3:AV$99,48,FALSE())-VLOOKUP($A81,'Import Peak Change'!$A$106:AV$202,48,FALSE())),0,(VLOOKUP($A81,'Import Peak'!$A$3:AV$99,48,FALSE())-VLOOKUP($A81,'Import Peak Change'!$A$106:AV$202,48,FALSE())))</f>
        <v>0</v>
      </c>
      <c r="AW81" s="193" t="n">
        <f aca="false">IF(ISERROR(VLOOKUP($A81,'Import Peak'!$A$3:AW$99,49,FALSE())-VLOOKUP($A81,'Import Peak Change'!$A$106:AW$202,49,FALSE())),0,(VLOOKUP($A81,'Import Peak'!$A$3:AW$99,49,FALSE())-VLOOKUP($A81,'Import Peak Change'!$A$106:AW$202,49,FALSE())))</f>
        <v>0</v>
      </c>
      <c r="AX81" s="193" t="n">
        <f aca="false">IF(ISERROR(VLOOKUP($A81,'Import Peak'!$A$3:AX$99,50,FALSE())-VLOOKUP($A81,'Import Peak Change'!$A$106:AX$202,50,FALSE())),0,(VLOOKUP($A81,'Import Peak'!$A$3:AX$99,50,FALSE())-VLOOKUP($A81,'Import Peak Change'!$A$106:AX$202,50,FALSE())))</f>
        <v>0</v>
      </c>
      <c r="AY81" s="193" t="n">
        <f aca="false">IF(ISERROR(VLOOKUP($A81,'Import Peak'!$A$3:AY$99,51,FALSE())-VLOOKUP($A81,'Import Peak Change'!$A$106:AY$202,51,FALSE())),0,(VLOOKUP($A81,'Import Peak'!$A$3:AY$99,51,FALSE())-VLOOKUP($A81,'Import Peak Change'!$A$106:AY$202,51,FALSE())))</f>
        <v>0</v>
      </c>
      <c r="AZ81" s="193" t="n">
        <f aca="false">IF(ISERROR(VLOOKUP($A81,'Import Peak'!$A$3:AZ$99,52,FALSE())-VLOOKUP($A81,'Import Peak Change'!$A$106:AZ$202,52,FALSE())),0,(VLOOKUP($A81,'Import Peak'!$A$3:AZ$99,52,FALSE())-VLOOKUP($A81,'Import Peak Change'!$A$106:AZ$202,52,FALSE())))</f>
        <v>0</v>
      </c>
      <c r="BA81" s="193" t="n">
        <f aca="false">IF(ISERROR(VLOOKUP($A81,'Import Peak'!$A$3:BA$99,53,FALSE())-VLOOKUP($A81,'Import Peak Change'!$A$106:BA$202,53,FALSE())),0,(VLOOKUP($A81,'Import Peak'!$A$3:BA$99,53,FALSE())-VLOOKUP($A81,'Import Peak Change'!$A$106:BA$202,53,FALSE())))</f>
        <v>0</v>
      </c>
      <c r="BB81" s="193" t="n">
        <f aca="false">IF(ISERROR(VLOOKUP($A81,'Import Peak'!$A$3:BB$99,54,FALSE())-VLOOKUP($A81,'Import Peak Change'!$A$106:BB$202,54,FALSE())),0,(VLOOKUP($A81,'Import Peak'!$A$3:BB$99,54,FALSE())-VLOOKUP($A81,'Import Peak Change'!$A$106:BB$202,54,FALSE())))</f>
        <v>0</v>
      </c>
      <c r="BC81" s="193" t="n">
        <f aca="false">IF(ISERROR(VLOOKUP($A81,'Import Peak'!$A$3:BC$99,55,FALSE())-VLOOKUP($A81,'Import Peak Change'!$A$106:BC$202,55,FALSE())),0,(VLOOKUP($A81,'Import Peak'!$A$3:BC$99,55,FALSE())-VLOOKUP($A81,'Import Peak Change'!$A$106:BC$202,55,FALSE())))</f>
        <v>0</v>
      </c>
      <c r="BD81" s="193" t="n">
        <f aca="false">IF(ISERROR(VLOOKUP($A81,'Import Peak'!$A$3:BD$99,56,FALSE())-VLOOKUP($A81,'Import Peak Change'!$A$106:BD$202,56,FALSE())),0,(VLOOKUP($A81,'Import Peak'!$A$3:BD$99,56,FALSE())-VLOOKUP($A81,'Import Peak Change'!$A$106:BD$202,56,FALSE())))</f>
        <v>0</v>
      </c>
      <c r="BE81" s="193" t="n">
        <f aca="false">IF(ISERROR(VLOOKUP($A81,'Import Peak'!$A$3:BE$99,57,FALSE())-VLOOKUP($A81,'Import Peak Change'!$A$106:BE$202,57,FALSE())),0,(VLOOKUP($A81,'Import Peak'!$A$3:BE$99,57,FALSE())-VLOOKUP($A81,'Import Peak Change'!$A$106:BE$202,57,FALSE())))</f>
        <v>0</v>
      </c>
      <c r="BF81" s="193" t="n">
        <f aca="false">IF(ISERROR(VLOOKUP($A81,'Import Peak'!$A$3:BF$99,58,FALSE())-VLOOKUP($A81,'Import Peak Change'!$A$106:BF$202,58,FALSE())),0,(VLOOKUP($A81,'Import Peak'!$A$3:BF$99,58,FALSE())-VLOOKUP($A81,'Import Peak Change'!$A$106:BF$202,58,FALSE())))</f>
        <v>0</v>
      </c>
      <c r="BG81" s="193" t="n">
        <f aca="false">IF(ISERROR(VLOOKUP($A81,'Import Peak'!$A$3:BG$99,59,FALSE())-VLOOKUP($A81,'Import Peak Change'!$A$106:BG$202,59,FALSE())),0,(VLOOKUP($A81,'Import Peak'!$A$3:BG$99,59,FALSE())-VLOOKUP($A81,'Import Peak Change'!$A$106:BG$202,59,FALSE())))</f>
        <v>0</v>
      </c>
      <c r="BH81" s="193" t="n">
        <f aca="false">IF(ISERROR(VLOOKUP($A81,'Import Peak'!$A$3:BH$99,60,FALSE())-VLOOKUP($A81,'Import Peak Change'!$A$106:BH$202,60,FALSE())),0,(VLOOKUP($A81,'Import Peak'!$A$3:BH$99,60,FALSE())-VLOOKUP($A81,'Import Peak Change'!$A$106:BH$202,60,FALSE())))</f>
        <v>0</v>
      </c>
      <c r="BI81" s="193" t="n">
        <f aca="false">IF(ISERROR(VLOOKUP($A81,'Import Peak'!$A$3:BI$99,61,FALSE())-VLOOKUP($A81,'Import Peak Change'!$A$106:BI$202,61,FALSE())),0,(VLOOKUP($A81,'Import Peak'!$A$3:BI$99,61,FALSE())-VLOOKUP($A81,'Import Peak Change'!$A$106:BI$202,61,FALSE())))</f>
        <v>0</v>
      </c>
      <c r="BJ81" s="193" t="n">
        <f aca="false">IF(ISERROR(VLOOKUP($A81,'Import Peak'!$A$3:BJ$99,62,FALSE())-VLOOKUP($A81,'Import Peak Change'!$A$106:BJ$202,62,FALSE())),0,(VLOOKUP($A81,'Import Peak'!$A$3:BJ$99,62,FALSE())-VLOOKUP($A81,'Import Peak Change'!$A$106:BJ$202,62,FALSE())))</f>
        <v>0</v>
      </c>
      <c r="BK81" s="193" t="n">
        <f aca="false">IF(ISERROR(VLOOKUP($A81,'Import Peak'!$A$3:BK$99,63,FALSE())-VLOOKUP($A81,'Import Peak Change'!$A$106:BK$202,63,FALSE())),0,(VLOOKUP($A81,'Import Peak'!$A$3:BK$99,63,FALSE())-VLOOKUP($A81,'Import Peak Change'!$A$106:BK$202,63,FALSE())))</f>
        <v>0</v>
      </c>
      <c r="BL81" s="193" t="n">
        <f aca="false">IF(ISERROR(VLOOKUP($A81,'Import Peak'!$A$3:BL$99,64,FALSE())-VLOOKUP($A81,'Import Peak Change'!$A$106:BL$202,64,FALSE())),0,(VLOOKUP($A81,'Import Peak'!$A$3:BL$99,64,FALSE())-VLOOKUP($A81,'Import Peak Change'!$A$106:BL$202,64,FALSE())))</f>
        <v>0</v>
      </c>
      <c r="BM81" s="193" t="n">
        <f aca="false">IF(ISERROR(VLOOKUP($A81,'Import Peak'!$A$3:BM$99,65,FALSE())-VLOOKUP($A81,'Import Peak Change'!$A$106:BM$202,65,FALSE())),0,(VLOOKUP($A81,'Import Peak'!$A$3:BM$99,65,FALSE())-VLOOKUP($A81,'Import Peak Change'!$A$106:BM$202,65,FALSE())))</f>
        <v>0</v>
      </c>
      <c r="BN81" s="193" t="n">
        <f aca="false">IF(ISERROR(VLOOKUP($A81,'Import Peak'!$A$3:BN$99,66,FALSE())-VLOOKUP($A81,'Import Peak Change'!$A$106:BN$202,66,FALSE())),0,(VLOOKUP($A81,'Import Peak'!$A$3:BN$99,66,FALSE())-VLOOKUP($A81,'Import Peak Change'!$A$106:BN$202,66,FALSE())))</f>
        <v>0</v>
      </c>
      <c r="BO81" s="193" t="n">
        <f aca="false">IF(ISERROR(VLOOKUP($A81,'Import Peak'!$A$3:BO$99,67,FALSE())-VLOOKUP($A81,'Import Peak Change'!$A$106:BO$202,67,FALSE())),0,(VLOOKUP($A81,'Import Peak'!$A$3:BO$99,67,FALSE())-VLOOKUP($A81,'Import Peak Change'!$A$106:BO$202,67,FALSE())))</f>
        <v>0</v>
      </c>
      <c r="BP81" s="193" t="n">
        <f aca="false">IF(ISERROR(VLOOKUP($A81,'Import Peak'!$A$3:BP$99,68,FALSE())-VLOOKUP($A81,'Import Peak Change'!$A$106:BP$202,68,FALSE())),0,(VLOOKUP($A81,'Import Peak'!$A$3:BP$99,68,FALSE())-VLOOKUP($A81,'Import Peak Change'!$A$106:BP$202,68,FALSE())))</f>
        <v>0</v>
      </c>
      <c r="BQ81" s="193" t="n">
        <f aca="false">IF(ISERROR(VLOOKUP($A81,'Import Peak'!$A$3:BQ$99,69,FALSE())-VLOOKUP($A81,'Import Peak Change'!$A$106:BQ$202,69,FALSE())),0,(VLOOKUP($A81,'Import Peak'!$A$3:BQ$99,69,FALSE())-VLOOKUP($A81,'Import Peak Change'!$A$106:BQ$202,69,FALSE())))</f>
        <v>0</v>
      </c>
      <c r="BR81" s="193" t="n">
        <f aca="false">IF(ISERROR(VLOOKUP($A81,'Import Peak'!$A$3:BR$99,70,FALSE())-VLOOKUP($A81,'Import Peak Change'!$A$106:BR$202,70,FALSE())),0,(VLOOKUP($A81,'Import Peak'!$A$3:BR$99,70,FALSE())-VLOOKUP($A81,'Import Peak Change'!$A$106:BR$202,70,FALSE())))</f>
        <v>0</v>
      </c>
      <c r="BS81" s="193" t="n">
        <f aca="false">IF(ISERROR(VLOOKUP($A81,'Import Peak'!$A$3:BS$99,71,FALSE())-VLOOKUP($A81,'Import Peak Change'!$A$106:BS$202,71,FALSE())),0,(VLOOKUP($A81,'Import Peak'!$A$3:BS$99,71,FALSE())-VLOOKUP($A81,'Import Peak Change'!$A$106:BS$202,71,FALSE())))</f>
        <v>0</v>
      </c>
      <c r="BT81" s="193" t="n">
        <f aca="false">IF(ISERROR(VLOOKUP($A81,'Import Peak'!$A$3:BT$99,72,FALSE())-VLOOKUP($A81,'Import Peak Change'!$A$106:BT$202,72,FALSE())),0,(VLOOKUP($A81,'Import Peak'!$A$3:BT$99,72,FALSE())-VLOOKUP($A81,'Import Peak Change'!$A$106:BT$202,72,FALSE())))</f>
        <v>0</v>
      </c>
      <c r="BU81" s="193" t="n">
        <f aca="false">IF(ISERROR(VLOOKUP($A81,'Import Peak'!$A$3:BU$99,73,FALSE())-VLOOKUP($A81,'Import Peak Change'!$A$106:BU$202,73,FALSE())),0,(VLOOKUP($A81,'Import Peak'!$A$3:BU$99,73,FALSE())-VLOOKUP($A81,'Import Peak Change'!$A$106:BU$202,73,FALSE())))</f>
        <v>0</v>
      </c>
      <c r="BV81" s="193" t="n">
        <f aca="false">IF(ISERROR(VLOOKUP($A81,'Import Peak'!$A$3:BV$99,74,FALSE())-VLOOKUP($A81,'Import Peak Change'!$A$106:BV$202,74,FALSE())),0,(VLOOKUP($A81,'Import Peak'!$A$3:BV$99,74,FALSE())-VLOOKUP($A81,'Import Peak Change'!$A$106:BV$202,74,FALSE())))</f>
        <v>0</v>
      </c>
      <c r="BW81" s="193" t="n">
        <f aca="false">IF(ISERROR(VLOOKUP($A81,'Import Peak'!$A$3:BW$99,75,FALSE())-VLOOKUP($A81,'Import Peak Change'!$A$106:BW$202,75,FALSE())),0,(VLOOKUP($A81,'Import Peak'!$A$3:BW$99,75,FALSE())-VLOOKUP($A81,'Import Peak Change'!$A$106:BW$202,75,FALSE())))</f>
        <v>0</v>
      </c>
      <c r="BX81" s="193" t="n">
        <f aca="false">IF(ISERROR(VLOOKUP($A81,'Import Peak'!$A$3:BX$99,76,FALSE())-VLOOKUP($A81,'Import Peak Change'!$A$106:BX$202,76,FALSE())),0,(VLOOKUP($A81,'Import Peak'!$A$3:BX$99,76,FALSE())-VLOOKUP($A81,'Import Peak Change'!$A$106:BX$202,76,FALSE())))</f>
        <v>0</v>
      </c>
      <c r="BY81" s="193" t="n">
        <f aca="false">IF(ISERROR(VLOOKUP($A81,'Import Peak'!$A$3:BY$99,77,FALSE())-VLOOKUP($A81,'Import Peak Change'!$A$106:BY$202,77,FALSE())),0,(VLOOKUP($A81,'Import Peak'!$A$3:BY$99,77,FALSE())-VLOOKUP($A81,'Import Peak Change'!$A$106:BY$202,77,FALSE())))</f>
        <v>0</v>
      </c>
      <c r="BZ81" s="193" t="n">
        <f aca="false">IF(ISERROR(VLOOKUP($A81,'Import Peak'!$A$3:BZ$99,78,FALSE())-VLOOKUP($A81,'Import Peak Change'!$A$106:BZ$202,78,FALSE())),0,(VLOOKUP($A81,'Import Peak'!$A$3:BZ$99,78,FALSE())-VLOOKUP($A81,'Import Peak Change'!$A$106:BZ$202,78,FALSE())))</f>
        <v>0</v>
      </c>
      <c r="CA81" s="193" t="n">
        <f aca="false">IF(ISERROR(VLOOKUP($A81,'Import Peak'!$A$3:CA$99,79,FALSE())-VLOOKUP($A81,'Import Peak Change'!$A$106:CA$202,79,FALSE())),0,(VLOOKUP($A81,'Import Peak'!$A$3:CA$99,79,FALSE())-VLOOKUP($A81,'Import Peak Change'!$A$106:CA$202,79,FALSE())))</f>
        <v>0</v>
      </c>
      <c r="CB81" s="193" t="n">
        <f aca="false">IF(ISERROR(VLOOKUP($A81,'Import Peak'!$A$3:CB$99,80,FALSE())-VLOOKUP($A81,'Import Peak Change'!$A$106:CB$202,80,FALSE())),0,(VLOOKUP($A81,'Import Peak'!$A$3:CB$99,80,FALSE())-VLOOKUP($A81,'Import Peak Change'!$A$106:CB$202,80,FALSE())))</f>
        <v>0</v>
      </c>
      <c r="CC81" s="193" t="n">
        <f aca="false">IF(ISERROR(VLOOKUP($A81,'Import Peak'!$A$3:CC$99,81,FALSE())-VLOOKUP($A81,'Import Peak Change'!$A$106:CC$202,81,FALSE())),0,(VLOOKUP($A81,'Import Peak'!$A$3:CC$99,81,FALSE())-VLOOKUP($A81,'Import Peak Change'!$A$106:CC$202,81,FALSE())))</f>
        <v>0</v>
      </c>
      <c r="CD81" s="193" t="n">
        <f aca="false">IF(ISERROR(VLOOKUP($A81,'Import Peak'!$A$3:CD$99,82,FALSE())-VLOOKUP($A81,'Import Peak Change'!$A$106:CD$202,82,FALSE())),0,(VLOOKUP($A81,'Import Peak'!$A$3:CD$99,82,FALSE())-VLOOKUP($A81,'Import Peak Change'!$A$106:CD$202,82,FALSE())))</f>
        <v>0</v>
      </c>
      <c r="CE81" s="193" t="n">
        <f aca="false">IF(ISERROR(VLOOKUP($A81,'Import Peak'!$A$3:CE$99,83,FALSE())-VLOOKUP($A81,'Import Peak Change'!$A$106:CE$202,83,FALSE())),0,(VLOOKUP($A81,'Import Peak'!$A$3:CE$99,83,FALSE())-VLOOKUP($A81,'Import Peak Change'!$A$106:CE$202,83,FALSE())))</f>
        <v>0</v>
      </c>
      <c r="CF81" s="193" t="n">
        <f aca="false">IF(ISERROR(VLOOKUP($A81,'Import Peak'!$A$3:CF$99,84,FALSE())-VLOOKUP($A81,'Import Peak Change'!$A$106:CF$202,84,FALSE())),0,(VLOOKUP($A81,'Import Peak'!$A$3:CF$99,84,FALSE())-VLOOKUP($A81,'Import Peak Change'!$A$106:CF$202,84,FALSE())))</f>
        <v>0</v>
      </c>
      <c r="CG81" s="193" t="n">
        <f aca="false">IF(ISERROR(VLOOKUP($A81,'Import Peak'!$A$3:CG$99,85,FALSE())-VLOOKUP($A81,'Import Peak Change'!$A$106:CG$202,85,FALSE())),0,(VLOOKUP($A81,'Import Peak'!$A$3:CG$99,85,FALSE())-VLOOKUP($A81,'Import Peak Change'!$A$106:CG$202,85,FALSE())))</f>
        <v>0</v>
      </c>
      <c r="CH81" s="193" t="n">
        <f aca="false">IF(ISERROR(VLOOKUP($A81,'Import Peak'!$A$3:CH$99,86,FALSE())-VLOOKUP($A81,'Import Peak Change'!$A$106:CH$202,86,FALSE())),0,(VLOOKUP($A81,'Import Peak'!$A$3:CH$99,86,FALSE())-VLOOKUP($A81,'Import Peak Change'!$A$106:CH$202,86,FALSE())))</f>
        <v>0</v>
      </c>
      <c r="CI81" s="193" t="n">
        <f aca="false">IF(ISERROR(VLOOKUP($A81,'Import Peak'!$A$3:CI$99,87,FALSE())-VLOOKUP($A81,'Import Peak Change'!$A$106:CI$202,87,FALSE())),0,(VLOOKUP($A81,'Import Peak'!$A$3:CI$99,87,FALSE())-VLOOKUP($A81,'Import Peak Change'!$A$106:CI$202,87,FALSE())))</f>
        <v>0</v>
      </c>
      <c r="CJ81" s="193" t="n">
        <f aca="false">IF(ISERROR(VLOOKUP($A81,'Import Peak'!$A$3:CJ$99,88,FALSE())-VLOOKUP($A81,'Import Peak Change'!$A$106:CJ$202,88,FALSE())),0,(VLOOKUP($A81,'Import Peak'!$A$3:CJ$99,88,FALSE())-VLOOKUP($A81,'Import Peak Change'!$A$106:CJ$202,88,FALSE())))</f>
        <v>0</v>
      </c>
      <c r="CK81" s="193" t="n">
        <f aca="false">IF(ISERROR(VLOOKUP($A81,'Import Peak'!$A$3:CK$99,89,FALSE())-VLOOKUP($A81,'Import Peak Change'!$A$106:CK$202,89,FALSE())),0,(VLOOKUP($A81,'Import Peak'!$A$3:CK$99,89,FALSE())-VLOOKUP($A81,'Import Peak Change'!$A$106:CK$202,89,FALSE())))</f>
        <v>0</v>
      </c>
      <c r="CL81" s="193" t="n">
        <f aca="false">IF(ISERROR(VLOOKUP($A81,'Import Peak'!$A$3:CL$99,90,FALSE())-VLOOKUP($A81,'Import Peak Change'!$A$106:CL$202,90,FALSE())),0,(VLOOKUP($A81,'Import Peak'!$A$3:CL$99,90,FALSE())-VLOOKUP($A81,'Import Peak Change'!$A$106:CL$202,90,FALSE())))</f>
        <v>0</v>
      </c>
      <c r="CM81" s="193" t="n">
        <f aca="false">IF(ISERROR(VLOOKUP($A81,'Import Peak'!$A$3:CM$99,91,FALSE())-VLOOKUP($A81,'Import Peak Change'!$A$106:CM$202,91,FALSE())),0,(VLOOKUP($A81,'Import Peak'!$A$3:CM$99,91,FALSE())-VLOOKUP($A81,'Import Peak Change'!$A$106:CM$202,91,FALSE())))</f>
        <v>0</v>
      </c>
      <c r="CN81" s="193" t="n">
        <f aca="false">IF(ISERROR(VLOOKUP($A81,'Import Peak'!$A$3:CN$99,92,FALSE())-VLOOKUP($A81,'Import Peak Change'!$A$106:CN$202,92,FALSE())),0,(VLOOKUP($A81,'Import Peak'!$A$3:CN$99,92,FALSE())-VLOOKUP($A81,'Import Peak Change'!$A$106:CN$202,92,FALSE())))</f>
        <v>0</v>
      </c>
      <c r="CO81" s="193" t="n">
        <f aca="false">IF(ISERROR(VLOOKUP($A81,'Import Peak'!$A$3:CO$99,93,FALSE())-VLOOKUP($A81,'Import Peak Change'!$A$106:CO$202,93,FALSE())),0,(VLOOKUP($A81,'Import Peak'!$A$3:CO$99,93,FALSE())-VLOOKUP($A81,'Import Peak Change'!$A$106:CO$202,93,FALSE())))</f>
        <v>0</v>
      </c>
      <c r="CP81" s="193" t="n">
        <f aca="false">IF(ISERROR(VLOOKUP($A81,'Import Peak'!$A$3:CP$99,94,FALSE())-VLOOKUP($A81,'Import Peak Change'!$A$106:CP$202,94,FALSE())),0,(VLOOKUP($A81,'Import Peak'!$A$3:CP$99,94,FALSE())-VLOOKUP($A81,'Import Peak Change'!$A$106:CP$202,94,FALSE())))</f>
        <v>0</v>
      </c>
      <c r="CQ81" s="193" t="n">
        <f aca="false">IF(ISERROR(VLOOKUP($A81,'Import Peak'!$A$3:CQ$99,95,FALSE())-VLOOKUP($A81,'Import Peak Change'!$A$106:CQ$202,95,FALSE())),0,(VLOOKUP($A81,'Import Peak'!$A$3:CQ$99,95,FALSE())-VLOOKUP($A81,'Import Peak Change'!$A$106:CQ$202,95,FALSE())))</f>
        <v>0</v>
      </c>
      <c r="CR81" s="193" t="n">
        <f aca="false">IF(ISERROR(VLOOKUP($A81,'Import Peak'!$A$3:CR$99,96,FALSE())-VLOOKUP($A81,'Import Peak Change'!$A$106:CR$202,96,FALSE())),0,(VLOOKUP($A81,'Import Peak'!$A$3:CR$99,96,FALSE())-VLOOKUP($A81,'Import Peak Change'!$A$106:CR$202,96,FALSE())))</f>
        <v>0</v>
      </c>
      <c r="CS81" s="193" t="n">
        <f aca="false">IF(ISERROR(VLOOKUP($A81,'Import Peak'!$A$3:CS$99,97,FALSE())-VLOOKUP($A81,'Import Peak Change'!$A$106:CS$202,97,FALSE())),0,(VLOOKUP($A81,'Import Peak'!$A$3:CS$99,97,FALSE())-VLOOKUP($A81,'Import Peak Change'!$A$106:CS$202,97,FALSE())))</f>
        <v>0</v>
      </c>
      <c r="CT81" s="193" t="n">
        <f aca="false">IF(ISERROR(VLOOKUP($A81,'Import Peak'!$A$3:CT$99,98,FALSE())-VLOOKUP($A81,'Import Peak Change'!$A$106:CT$202,98,FALSE())),0,(VLOOKUP($A81,'Import Peak'!$A$3:CT$99,98,FALSE())-VLOOKUP($A81,'Import Peak Change'!$A$106:CT$202,98,FALSE())))</f>
        <v>0</v>
      </c>
      <c r="CU81" s="193" t="n">
        <f aca="false">IF(ISERROR(VLOOKUP($A81,'Import Peak'!$A$3:CU$99,99,FALSE())-VLOOKUP($A81,'Import Peak Change'!$A$106:CU$202,99,FALSE())),0,(VLOOKUP($A81,'Import Peak'!$A$3:CU$99,99,FALSE())-VLOOKUP($A81,'Import Peak Change'!$A$106:CU$202,99,FALSE())))</f>
        <v>0</v>
      </c>
      <c r="CV81" s="193" t="n">
        <f aca="false">IF(ISERROR(VLOOKUP($A81,'Import Peak'!$A$3:CV$99,100,FALSE())-VLOOKUP($A81,'Import Peak Change'!$A$106:CV$202,100,FALSE())),0,(VLOOKUP($A81,'Import Peak'!$A$3:CV$99,100,FALSE())-VLOOKUP($A81,'Import Peak Change'!$A$106:CV$202,100,FALSE())))</f>
        <v>0</v>
      </c>
      <c r="CW81" s="193" t="n">
        <f aca="false">IF(ISERROR(VLOOKUP($A81,'Import Peak'!$A$3:CW$99,101,FALSE())-VLOOKUP($A81,'Import Peak Change'!$A$106:CW$202,101,FALSE())),0,(VLOOKUP($A81,'Import Peak'!$A$3:CW$99,101,FALSE())-VLOOKUP($A81,'Import Peak Change'!$A$106:CW$202,101,FALSE())))</f>
        <v>0</v>
      </c>
      <c r="CX81" s="193" t="n">
        <f aca="false">IF(ISERROR(VLOOKUP($A81,'Import Peak'!$A$3:CX$99,102,FALSE())-VLOOKUP($A81,'Import Peak Change'!$A$106:CX$202,102,FALSE())),0,(VLOOKUP($A81,'Import Peak'!$A$3:CX$99,102,FALSE())-VLOOKUP($A81,'Import Peak Change'!$A$106:CX$202,102,FALSE())))</f>
        <v>0</v>
      </c>
      <c r="CY81" s="193" t="n">
        <f aca="false">IF(ISERROR(VLOOKUP($A81,'Import Peak'!$A$3:CY$99,103,FALSE())-VLOOKUP($A81,'Import Peak Change'!$A$106:CY$202,103,FALSE())),0,(VLOOKUP($A81,'Import Peak'!$A$3:CY$99,103,FALSE())-VLOOKUP($A81,'Import Peak Change'!$A$106:CY$202,103,FALSE())))</f>
        <v>0</v>
      </c>
      <c r="CZ81" s="193" t="n">
        <f aca="false">IF(ISERROR(VLOOKUP($A81,'Import Peak'!$A$3:CZ$99,104,FALSE())-VLOOKUP($A81,'Import Peak Change'!$A$106:CZ$202,104,FALSE())),0,(VLOOKUP($A81,'Import Peak'!$A$3:CZ$99,104,FALSE())-VLOOKUP($A81,'Import Peak Change'!$A$106:CZ$202,104,FALSE())))</f>
        <v>0</v>
      </c>
      <c r="DA81" s="193" t="n">
        <f aca="false">IF(ISERROR(VLOOKUP($A81,'Import Peak'!$A$3:DA$99,105,FALSE())-VLOOKUP($A81,'Import Peak Change'!$A$106:DA$202,105,FALSE())),0,(VLOOKUP($A81,'Import Peak'!$A$3:DA$99,105,FALSE())-VLOOKUP($A81,'Import Peak Change'!$A$106:DA$202,105,FALSE())))</f>
        <v>0</v>
      </c>
      <c r="DB81" s="193" t="n">
        <f aca="false">IF(ISERROR(VLOOKUP($A81,'Import Peak'!$A$3:DB$99,106,FALSE())-VLOOKUP($A81,'Import Peak Change'!$A$106:DB$202,106,FALSE())),0,(VLOOKUP($A81,'Import Peak'!$A$3:DB$99,106,FALSE())-VLOOKUP($A81,'Import Peak Change'!$A$106:DB$202,106,FALSE())))</f>
        <v>0</v>
      </c>
      <c r="DC81" s="193" t="n">
        <f aca="false">IF(ISERROR(VLOOKUP($A81,'Import Peak'!$A$3:DC$99,107,FALSE())-VLOOKUP($A81,'Import Peak Change'!$A$106:DC$202,107,FALSE())),0,(VLOOKUP($A81,'Import Peak'!$A$3:DC$99,107,FALSE())-VLOOKUP($A81,'Import Peak Change'!$A$106:DC$202,107,FALSE())))</f>
        <v>0</v>
      </c>
      <c r="DD81" s="193" t="n">
        <f aca="false">IF(ISERROR(VLOOKUP($A81,'Import Peak'!$A$3:DD$99,108,FALSE())-VLOOKUP($A81,'Import Peak Change'!$A$106:DD$202,108,FALSE())),0,(VLOOKUP($A81,'Import Peak'!$A$3:DD$99,108,FALSE())-VLOOKUP($A81,'Import Peak Change'!$A$106:DD$202,108,FALSE())))</f>
        <v>0</v>
      </c>
      <c r="DE81" s="193" t="n">
        <f aca="false">IF(ISERROR(VLOOKUP($A81,'Import Peak'!$A$3:DE$99,109,FALSE())-VLOOKUP($A81,'Import Peak Change'!$A$106:DE$202,109,FALSE())),0,(VLOOKUP($A81,'Import Peak'!$A$3:DE$99,109,FALSE())-VLOOKUP($A81,'Import Peak Change'!$A$106:DE$202,109,FALSE())))</f>
        <v>0</v>
      </c>
      <c r="DF81" s="193" t="n">
        <f aca="false">IF(ISERROR(VLOOKUP($A81,'Import Peak'!$A$3:DF$99,110,FALSE())-VLOOKUP($A81,'Import Peak Change'!$A$106:DF$202,110,FALSE())),0,(VLOOKUP($A81,'Import Peak'!$A$3:DF$99,110,FALSE())-VLOOKUP($A81,'Import Peak Change'!$A$106:DF$202,110,FALSE())))</f>
        <v>0</v>
      </c>
      <c r="DG81" s="193" t="n">
        <f aca="false">IF(ISERROR(VLOOKUP($A81,'Import Peak'!$A$3:DG$99,111,FALSE())-VLOOKUP($A81,'Import Peak Change'!$A$106:DG$202,111,FALSE())),0,(VLOOKUP($A81,'Import Peak'!$A$3:DG$99,111,FALSE())-VLOOKUP($A81,'Import Peak Change'!$A$106:DG$202,111,FALSE())))</f>
        <v>0</v>
      </c>
      <c r="DH81" s="193" t="n">
        <f aca="false">IF(ISERROR(VLOOKUP($A81,'Import Peak'!$A$3:DH$99,112,FALSE())-VLOOKUP($A81,'Import Peak Change'!$A$106:DH$202,112,FALSE())),0,(VLOOKUP($A81,'Import Peak'!$A$3:DH$99,112,FALSE())-VLOOKUP($A81,'Import Peak Change'!$A$106:DH$202,112,FALSE())))</f>
        <v>0</v>
      </c>
      <c r="DI81" s="193" t="n">
        <f aca="false">IF(ISERROR(VLOOKUP($A81,'Import Peak'!$A$3:DI$99,113,FALSE())-VLOOKUP($A81,'Import Peak Change'!$A$106:DI$202,113,FALSE())),0,(VLOOKUP($A81,'Import Peak'!$A$3:DI$99,113,FALSE())-VLOOKUP($A81,'Import Peak Change'!$A$106:DI$202,113,FALSE())))</f>
        <v>0</v>
      </c>
      <c r="DJ81" s="193" t="n">
        <f aca="false">IF(ISERROR(VLOOKUP($A81,'Import Peak'!$A$3:DJ$99,114,FALSE())-VLOOKUP($A81,'Import Peak Change'!$A$106:DJ$202,114,FALSE())),0,(VLOOKUP($A81,'Import Peak'!$A$3:DJ$99,114,FALSE())-VLOOKUP($A81,'Import Peak Change'!$A$106:DJ$202,114,FALSE())))</f>
        <v>0</v>
      </c>
      <c r="DK81" s="193" t="n">
        <f aca="false">IF(ISERROR(VLOOKUP($A81,'Import Peak'!$A$3:DK$99,115,FALSE())-VLOOKUP($A81,'Import Peak Change'!$A$106:DK$202,115,FALSE())),0,(VLOOKUP($A81,'Import Peak'!$A$3:DK$99,115,FALSE())-VLOOKUP($A81,'Import Peak Change'!$A$106:DK$202,115,FALSE())))</f>
        <v>0</v>
      </c>
      <c r="DL81" s="193" t="n">
        <f aca="false">IF(ISERROR(VLOOKUP($A81,'Import Peak'!$A$3:DL$99,116,FALSE())-VLOOKUP($A81,'Import Peak Change'!$A$106:DL$202,116,FALSE())),0,(VLOOKUP($A81,'Import Peak'!$A$3:DL$99,116,FALSE())-VLOOKUP($A81,'Import Peak Change'!$A$106:DL$202,116,FALSE())))</f>
        <v>0</v>
      </c>
      <c r="DM81" s="193" t="n">
        <f aca="false">IF(ISERROR(VLOOKUP($A81,'Import Peak'!$A$3:DM$99,117,FALSE())-VLOOKUP($A81,'Import Peak Change'!$A$106:DM$202,117,FALSE())),0,(VLOOKUP($A81,'Import Peak'!$A$3:DM$99,117,FALSE())-VLOOKUP($A81,'Import Peak Change'!$A$106:DM$202,117,FALSE())))</f>
        <v>0</v>
      </c>
      <c r="DN81" s="193" t="n">
        <f aca="false">IF(ISERROR(VLOOKUP($A81,'Import Peak'!$A$3:DN$99,118,FALSE())-VLOOKUP($A81,'Import Peak Change'!$A$106:DN$202,118,FALSE())),0,(VLOOKUP($A81,'Import Peak'!$A$3:DN$99,118,FALSE())-VLOOKUP($A81,'Import Peak Change'!$A$106:DN$202,118,FALSE())))</f>
        <v>0</v>
      </c>
      <c r="DO81" s="193" t="n">
        <f aca="false">IF(ISERROR(VLOOKUP($A81,'Import Peak'!$A$3:DO$99,119,FALSE())-VLOOKUP($A81,'Import Peak Change'!$A$106:DO$202,119,FALSE())),0,(VLOOKUP($A81,'Import Peak'!$A$3:DO$99,119,FALSE())-VLOOKUP($A81,'Import Peak Change'!$A$106:DO$202,119,FALSE())))</f>
        <v>0</v>
      </c>
      <c r="DP81" s="193" t="n">
        <f aca="false">IF(ISERROR(VLOOKUP($A81,'Import Peak'!$A$3:DP$99,120,FALSE())-VLOOKUP($A81,'Import Peak Change'!$A$106:DP$202,120,FALSE())),0,(VLOOKUP($A81,'Import Peak'!$A$3:DP$99,120,FALSE())-VLOOKUP($A81,'Import Peak Change'!$A$106:DP$202,120,FALSE())))</f>
        <v>0</v>
      </c>
      <c r="DQ81" s="193" t="n">
        <f aca="false">IF(ISERROR(VLOOKUP($A81,'Import Peak'!$A$3:DQ$99,121,FALSE())-VLOOKUP($A81,'Import Peak Change'!$A$106:DQ$202,121,FALSE())),0,(VLOOKUP($A81,'Import Peak'!$A$3:DQ$99,121,FALSE())-VLOOKUP($A81,'Import Peak Change'!$A$106:DQ$202,121,FALSE())))</f>
        <v>0</v>
      </c>
      <c r="DR81" s="193" t="n">
        <f aca="false">IF(ISERROR(VLOOKUP($A81,'Import Peak'!$A$3:DR$99,122,FALSE())-VLOOKUP($A81,'Import Peak Change'!$A$106:DR$202,122,FALSE())),0,(VLOOKUP($A81,'Import Peak'!$A$3:DR$99,122,FALSE())-VLOOKUP($A81,'Import Peak Change'!$A$106:DR$202,122,FALSE())))</f>
        <v>0</v>
      </c>
      <c r="DS81" s="193" t="n">
        <f aca="false">IF(ISERROR(VLOOKUP($A81,'Import Peak'!$A$3:DS$99,123,FALSE())-VLOOKUP($A81,'Import Peak Change'!$A$106:DS$202,123,FALSE())),0,(VLOOKUP($A81,'Import Peak'!$A$3:DS$99,123,FALSE())-VLOOKUP($A81,'Import Peak Change'!$A$106:DS$202,123,FALSE())))</f>
        <v>0</v>
      </c>
      <c r="DT81" s="193" t="n">
        <f aca="false">IF(ISERROR(VLOOKUP($A81,'Import Peak'!$A$3:DT$99,124,FALSE())-VLOOKUP($A81,'Import Peak Change'!$A$106:DT$202,124,FALSE())),0,(VLOOKUP($A81,'Import Peak'!$A$3:DT$99,124,FALSE())-VLOOKUP($A81,'Import Peak Change'!$A$106:DT$202,124,FALSE())))</f>
        <v>0</v>
      </c>
      <c r="DU81" s="193" t="n">
        <f aca="false">IF(ISERROR(VLOOKUP($A81,'Import Peak'!$A$3:DU$99,125,FALSE())-VLOOKUP($A81,'Import Peak Change'!$A$106:DU$202,125,FALSE())),0,(VLOOKUP($A81,'Import Peak'!$A$3:DU$99,125,FALSE())-VLOOKUP($A81,'Import Peak Change'!$A$106:DU$202,125,FALSE())))</f>
        <v>0</v>
      </c>
      <c r="DV81" s="193" t="n">
        <f aca="false">IF(ISERROR(VLOOKUP($A81,'Import Peak'!$A$3:DV$99,126,FALSE())-VLOOKUP($A81,'Import Peak Change'!$A$106:DV$202,126,FALSE())),0,(VLOOKUP($A81,'Import Peak'!$A$3:DV$99,126,FALSE())-VLOOKUP($A81,'Import Peak Change'!$A$106:DV$202,126,FALSE())))</f>
        <v>0</v>
      </c>
      <c r="DW81" s="193" t="n">
        <f aca="false">IF(ISERROR(VLOOKUP($A81,'Import Peak'!$A$3:DW$99,127,FALSE())-VLOOKUP($A81,'Import Peak Change'!$A$106:DW$202,127,FALSE())),0,(VLOOKUP($A81,'Import Peak'!$A$3:DW$99,127,FALSE())-VLOOKUP($A81,'Import Peak Change'!$A$106:DW$202,127,FALSE())))</f>
        <v>0</v>
      </c>
      <c r="DX81" s="193" t="n">
        <f aca="false">IF(ISERROR(VLOOKUP($A81,'Import Peak'!$A$3:DX$99,128,FALSE())-VLOOKUP($A81,'Import Peak Change'!$A$106:DX$202,128,FALSE())),0,(VLOOKUP($A81,'Import Peak'!$A$3:DX$99,128,FALSE())-VLOOKUP($A81,'Import Peak Change'!$A$106:DX$202,128,FALSE())))</f>
        <v>0</v>
      </c>
      <c r="DY81" s="193" t="n">
        <f aca="false">IF(ISERROR(VLOOKUP($A81,'Import Peak'!$A$3:DY$99,129,FALSE())-VLOOKUP($A81,'Import Peak Change'!$A$106:DY$202,129,FALSE())),0,(VLOOKUP($A81,'Import Peak'!$A$3:DY$99,129,FALSE())-VLOOKUP($A81,'Import Peak Change'!$A$106:DY$202,129,FALSE())))</f>
        <v>0</v>
      </c>
      <c r="DZ81" s="193" t="n">
        <f aca="false">IF(ISERROR(VLOOKUP($A81,'Import Peak'!$A$3:DZ$99,130,FALSE())-VLOOKUP($A81,'Import Peak Change'!$A$106:DZ$202,130,FALSE())),0,(VLOOKUP($A81,'Import Peak'!$A$3:DZ$99,130,FALSE())-VLOOKUP($A81,'Import Peak Change'!$A$106:DZ$202,130,FALSE())))</f>
        <v>0</v>
      </c>
      <c r="EA81" s="193" t="n">
        <f aca="false">IF(ISERROR(VLOOKUP($A81,'Import Peak'!$A$3:EA$99,131,FALSE())-VLOOKUP($A81,'Import Peak Change'!$A$106:EA$202,131,FALSE())),0,(VLOOKUP($A81,'Import Peak'!$A$3:EA$99,131,FALSE())-VLOOKUP($A81,'Import Peak Change'!$A$106:EA$202,131,FALSE())))</f>
        <v>0</v>
      </c>
      <c r="EB81" s="193" t="n">
        <f aca="false">IF(ISERROR(VLOOKUP($A81,'Import Peak'!$A$3:EB$99,132,FALSE())-VLOOKUP($A81,'Import Peak Change'!$A$106:EB$202,132,FALSE())),0,(VLOOKUP($A81,'Import Peak'!$A$3:EB$99,132,FALSE())-VLOOKUP($A81,'Import Peak Change'!$A$106:EB$202,132,FALSE())))</f>
        <v>0</v>
      </c>
      <c r="EC81" s="193" t="n">
        <f aca="false">IF(ISERROR(VLOOKUP($A81,'Import Peak'!$A$3:EC$99,133,FALSE())-VLOOKUP($A81,'Import Peak Change'!$A$106:EC$202,133,FALSE())),0,(VLOOKUP($A81,'Import Peak'!$A$3:EC$99,133,FALSE())-VLOOKUP($A81,'Import Peak Change'!$A$106:EC$202,133,FALSE())))</f>
        <v>0</v>
      </c>
      <c r="ED81" s="193" t="n">
        <f aca="false">IF(ISERROR(VLOOKUP($A81,'Import Peak'!$A$3:ED$99,134,FALSE())-VLOOKUP($A81,'Import Peak Change'!$A$106:ED$202,134,FALSE())),0,(VLOOKUP($A81,'Import Peak'!$A$3:ED$99,134,FALSE())-VLOOKUP($A81,'Import Peak Change'!$A$106:ED$202,134,FALSE())))</f>
        <v>0</v>
      </c>
      <c r="EE81" s="193" t="n">
        <f aca="false">IF(ISERROR(VLOOKUP($A81,'Import Peak'!$A$3:EE$99,135,FALSE())-VLOOKUP($A81,'Import Peak Change'!$A$106:EE$202,135,FALSE())),0,(VLOOKUP($A81,'Import Peak'!$A$3:EE$99,135,FALSE())-VLOOKUP($A81,'Import Peak Change'!$A$106:EE$202,135,FALSE())))</f>
        <v>0</v>
      </c>
      <c r="EF81" s="193" t="n">
        <f aca="false">IF(ISERROR(VLOOKUP($A81,'Import Peak'!$A$3:EF$99,136,FALSE())-VLOOKUP($A81,'Import Peak Change'!$A$106:EF$202,136,FALSE())),0,(VLOOKUP($A81,'Import Peak'!$A$3:EF$99,136,FALSE())-VLOOKUP($A81,'Import Peak Change'!$A$106:EF$202,136,FALSE())))</f>
        <v>0</v>
      </c>
      <c r="EG81" s="193" t="n">
        <f aca="false">IF(ISERROR(VLOOKUP($A81,'Import Peak'!$A$3:EG$99,137,FALSE())-VLOOKUP($A81,'Import Peak Change'!$A$106:EG$202,137,FALSE())),0,(VLOOKUP($A81,'Import Peak'!$A$3:EG$99,137,FALSE())-VLOOKUP($A81,'Import Peak Change'!$A$106:EG$202,137,FALSE())))</f>
        <v>0</v>
      </c>
      <c r="EH81" s="193" t="n">
        <f aca="false">IF(ISERROR(VLOOKUP($A81,'Import Peak'!$A$3:EH$99,138,FALSE())-VLOOKUP($A81,'Import Peak Change'!$A$106:EH$202,138,FALSE())),0,(VLOOKUP($A81,'Import Peak'!$A$3:EH$99,138,FALSE())-VLOOKUP($A81,'Import Peak Change'!$A$106:EH$202,138,FALSE())))</f>
        <v>0</v>
      </c>
      <c r="EI81" s="193" t="n">
        <f aca="false">IF(ISERROR(VLOOKUP($A81,'Import Peak'!$A$3:EI$99,139,FALSE())-VLOOKUP($A81,'Import Peak Change'!$A$106:EI$202,139,FALSE())),0,(VLOOKUP($A81,'Import Peak'!$A$3:EI$99,139,FALSE())-VLOOKUP($A81,'Import Peak Change'!$A$106:EI$202,139,FALSE())))</f>
        <v>0</v>
      </c>
      <c r="EJ81" s="193" t="n">
        <f aca="false">IF(ISERROR(VLOOKUP($A81,'Import Peak'!$A$3:EJ$99,140,FALSE())-VLOOKUP($A81,'Import Peak Change'!$A$106:EJ$202,140,FALSE())),0,(VLOOKUP($A81,'Import Peak'!$A$3:EJ$99,140,FALSE())-VLOOKUP($A81,'Import Peak Change'!$A$106:EJ$202,140,FALSE())))</f>
        <v>0</v>
      </c>
      <c r="EK81" s="193" t="n">
        <f aca="false">IF(ISERROR(VLOOKUP($A81,'Import Peak'!$A$3:EK$99,141,FALSE())-VLOOKUP($A81,'Import Peak Change'!$A$106:EK$202,141,FALSE())),0,(VLOOKUP($A81,'Import Peak'!$A$3:EK$99,141,FALSE())-VLOOKUP($A81,'Import Peak Change'!$A$106:EK$202,141,FALSE())))</f>
        <v>0</v>
      </c>
      <c r="EL81" s="193" t="n">
        <f aca="false">IF(ISERROR(VLOOKUP($A81,'Import Peak'!$A$3:EL$99,142,FALSE())-VLOOKUP($A81,'Import Peak Change'!$A$106:EL$202,142,FALSE())),0,(VLOOKUP($A81,'Import Peak'!$A$3:EL$99,142,FALSE())-VLOOKUP($A81,'Import Peak Change'!$A$106:EL$202,142,FALSE())))</f>
        <v>0</v>
      </c>
      <c r="EM81" s="193" t="n">
        <f aca="false">IF(ISERROR(VLOOKUP($A81,'Import Peak'!$A$3:EM$99,143,FALSE())-VLOOKUP($A81,'Import Peak Change'!$A$106:EM$202,143,FALSE())),0,(VLOOKUP($A81,'Import Peak'!$A$3:EM$99,143,FALSE())-VLOOKUP($A81,'Import Peak Change'!$A$106:EM$202,143,FALSE())))</f>
        <v>0</v>
      </c>
      <c r="EN81" s="193" t="n">
        <f aca="false">IF(ISERROR(VLOOKUP($A81,'Import Peak'!$A$3:EN$99,144,FALSE())-VLOOKUP($A81,'Import Peak Change'!$A$106:EN$202,144,FALSE())),0,(VLOOKUP($A81,'Import Peak'!$A$3:EN$99,144,FALSE())-VLOOKUP($A81,'Import Peak Change'!$A$106:EN$202,144,FALSE())))</f>
        <v>0</v>
      </c>
      <c r="EO81" s="193" t="n">
        <f aca="false">IF(ISERROR(VLOOKUP($A81,'Import Peak'!$A$3:EO$99,145,FALSE())-VLOOKUP($A81,'Import Peak Change'!$A$106:EO$202,145,FALSE())),0,(VLOOKUP($A81,'Import Peak'!$A$3:EO$99,145,FALSE())-VLOOKUP($A81,'Import Peak Change'!$A$106:EO$202,145,FALSE())))</f>
        <v>0</v>
      </c>
      <c r="EP81" s="193" t="n">
        <f aca="false">IF(ISERROR(VLOOKUP($A81,'Import Peak'!$A$3:EP$99,146,FALSE())-VLOOKUP($A81,'Import Peak Change'!$A$106:EP$202,146,FALSE())),0,(VLOOKUP($A81,'Import Peak'!$A$3:EP$99,146,FALSE())-VLOOKUP($A81,'Import Peak Change'!$A$106:EP$202,146,FALSE())))</f>
        <v>0</v>
      </c>
      <c r="EQ81" s="193" t="n">
        <f aca="false">IF(ISERROR(VLOOKUP($A81,'Import Peak'!$A$3:EQ$99,147,FALSE())-VLOOKUP($A81,'Import Peak Change'!$A$106:EQ$202,147,FALSE())),0,(VLOOKUP($A81,'Import Peak'!$A$3:EQ$99,147,FALSE())-VLOOKUP($A81,'Import Peak Change'!$A$106:EQ$202,147,FALSE())))</f>
        <v>0</v>
      </c>
      <c r="ER81" s="193" t="n">
        <f aca="false">IF(ISERROR(VLOOKUP($A81,'Import Peak'!$A$3:ER$99,148,FALSE())-VLOOKUP($A81,'Import Peak Change'!$A$106:ER$202,148,FALSE())),0,(VLOOKUP($A81,'Import Peak'!$A$3:ER$99,148,FALSE())-VLOOKUP($A81,'Import Peak Change'!$A$106:ER$202,148,FALSE())))</f>
        <v>0</v>
      </c>
      <c r="ES81" s="193" t="n">
        <f aca="false">IF(ISERROR(VLOOKUP($A81,'Import Peak'!$A$3:ES$99,149,FALSE())-VLOOKUP($A81,'Import Peak Change'!$A$106:ES$202,149,FALSE())),0,(VLOOKUP($A81,'Import Peak'!$A$3:ES$99,149,FALSE())-VLOOKUP($A81,'Import Peak Change'!$A$106:ES$202,149,FALSE())))</f>
        <v>0</v>
      </c>
      <c r="ET81" s="193" t="n">
        <f aca="false">IF(ISERROR(VLOOKUP($A81,'Import Peak'!$A$3:ET$99,150,FALSE())-VLOOKUP($A81,'Import Peak Change'!$A$106:ET$202,150,FALSE())),0,(VLOOKUP($A81,'Import Peak'!$A$3:ET$99,150,FALSE())-VLOOKUP($A81,'Import Peak Change'!$A$106:ET$202,150,FALSE())))</f>
        <v>0</v>
      </c>
      <c r="EU81" s="193" t="n">
        <f aca="false">IF(ISERROR(VLOOKUP($A81,'Import Peak'!$A$3:EU$99,151,FALSE())-VLOOKUP($A81,'Import Peak Change'!$A$106:EU$202,151,FALSE())),0,(VLOOKUP($A81,'Import Peak'!$A$3:EU$99,151,FALSE())-VLOOKUP($A81,'Import Peak Change'!$A$106:EU$202,151,FALSE())))</f>
        <v>0</v>
      </c>
      <c r="EV81" s="193" t="n">
        <f aca="false">IF(ISERROR(VLOOKUP($A81,'Import Peak'!$A$3:EV$99,152,FALSE())-VLOOKUP($A81,'Import Peak Change'!$A$106:EV$202,152,FALSE())),0,(VLOOKUP($A81,'Import Peak'!$A$3:EV$99,152,FALSE())-VLOOKUP($A81,'Import Peak Change'!$A$106:EV$202,152,FALSE())))</f>
        <v>0</v>
      </c>
      <c r="EW81" s="193" t="n">
        <f aca="false">IF(ISERROR(VLOOKUP($A81,'Import Peak'!$A$3:EW$99,153,FALSE())-VLOOKUP($A81,'Import Peak Change'!$A$106:EW$202,153,FALSE())),0,(VLOOKUP($A81,'Import Peak'!$A$3:EW$99,153,FALSE())-VLOOKUP($A81,'Import Peak Change'!$A$106:EW$202,153,FALSE())))</f>
        <v>0</v>
      </c>
      <c r="EX81" s="193" t="n">
        <f aca="false">IF(ISERROR(VLOOKUP($A81,'Import Peak'!$A$3:EX$99,154,FALSE())-VLOOKUP($A81,'Import Peak Change'!$A$106:EX$202,154,FALSE())),0,(VLOOKUP($A81,'Import Peak'!$A$3:EX$99,154,FALSE())-VLOOKUP($A81,'Import Peak Change'!$A$106:EX$202,154,FALSE())))</f>
        <v>0</v>
      </c>
      <c r="EY81" s="193" t="n">
        <f aca="false">IF(ISERROR(VLOOKUP($A81,'Import Peak'!$A$3:EY$99,155,FALSE())-VLOOKUP($A81,'Import Peak Change'!$A$106:EY$202,155,FALSE())),0,(VLOOKUP($A81,'Import Peak'!$A$3:EY$99,155,FALSE())-VLOOKUP($A81,'Import Peak Change'!$A$106:EY$202,155,FALSE())))</f>
        <v>0</v>
      </c>
      <c r="EZ81" s="193" t="n">
        <f aca="false">IF(ISERROR(VLOOKUP($A81,'Import Peak'!$A$3:EZ$99,156,FALSE())-VLOOKUP($A81,'Import Peak Change'!$A$106:EZ$202,156,FALSE())),0,(VLOOKUP($A81,'Import Peak'!$A$3:EZ$99,156,FALSE())-VLOOKUP($A81,'Import Peak Change'!$A$106:EZ$202,156,FALSE())))</f>
        <v>0</v>
      </c>
      <c r="FA81" s="193" t="n">
        <f aca="false">IF(ISERROR(VLOOKUP($A81,'Import Peak'!$A$3:FA$99,157,FALSE())-VLOOKUP($A81,'Import Peak Change'!$A$106:FA$202,157,FALSE())),0,(VLOOKUP($A81,'Import Peak'!$A$3:FA$99,157,FALSE())-VLOOKUP($A81,'Import Peak Change'!$A$106:FA$202,157,FALSE())))</f>
        <v>0</v>
      </c>
      <c r="FB81" s="193" t="n">
        <f aca="false">IF(ISERROR(VLOOKUP($A81,'Import Peak'!$A$3:FB$99,158,FALSE())-VLOOKUP($A81,'Import Peak Change'!$A$106:FB$202,158,FALSE())),0,(VLOOKUP($A81,'Import Peak'!$A$3:FB$99,158,FALSE())-VLOOKUP($A81,'Import Peak Change'!$A$106:FB$202,158,FALSE())))</f>
        <v>0</v>
      </c>
      <c r="FC81" s="193" t="n">
        <f aca="false">IF(ISERROR(VLOOKUP($A81,'Import Peak'!$A$3:FC$99,159,FALSE())-VLOOKUP($A81,'Import Peak Change'!$A$106:FC$202,159,FALSE())),0,(VLOOKUP($A81,'Import Peak'!$A$3:FC$99,159,FALSE())-VLOOKUP($A81,'Import Peak Change'!$A$106:FC$202,159,FALSE())))</f>
        <v>0</v>
      </c>
      <c r="FD81" s="193" t="n">
        <f aca="false">IF(ISERROR(VLOOKUP($A81,'Import Peak'!$A$3:FD$99,160,FALSE())-VLOOKUP($A81,'Import Peak Change'!$A$106:FD$202,160,FALSE())),0,(VLOOKUP($A81,'Import Peak'!$A$3:FD$99,160,FALSE())-VLOOKUP($A81,'Import Peak Change'!$A$106:FD$202,160,FALSE())))</f>
        <v>0</v>
      </c>
      <c r="FE81" s="193" t="n">
        <f aca="false">IF(ISERROR(VLOOKUP($A81,'Import Peak'!$A$3:FE$99,161,FALSE())-VLOOKUP($A81,'Import Peak Change'!$A$106:FE$202,161,FALSE())),0,(VLOOKUP($A81,'Import Peak'!$A$3:FE$99,161,FALSE())-VLOOKUP($A81,'Import Peak Change'!$A$106:FE$202,161,FALSE())))</f>
        <v>0</v>
      </c>
      <c r="FF81" s="193" t="n">
        <f aca="false">IF(ISERROR(VLOOKUP($A81,'Import Peak'!$A$3:FF$99,162,FALSE())-VLOOKUP($A81,'Import Peak Change'!$A$106:FF$202,162,FALSE())),0,(VLOOKUP($A81,'Import Peak'!$A$3:FF$99,162,FALSE())-VLOOKUP($A81,'Import Peak Change'!$A$106:FF$202,162,FALSE())))</f>
        <v>0</v>
      </c>
      <c r="FG81" s="193" t="n">
        <f aca="false">IF(ISERROR(VLOOKUP($A81,'Import Peak'!$A$3:FG$99,163,FALSE())-VLOOKUP($A81,'Import Peak Change'!$A$106:FG$202,163,FALSE())),0,(VLOOKUP($A81,'Import Peak'!$A$3:FG$99,163,FALSE())-VLOOKUP($A81,'Import Peak Change'!$A$106:FG$202,163,FALSE())))</f>
        <v>0</v>
      </c>
      <c r="FH81" s="193" t="n">
        <f aca="false">IF(ISERROR(VLOOKUP($A81,'Import Peak'!$A$3:FH$99,164,FALSE())-VLOOKUP($A81,'Import Peak Change'!$A$106:FH$202,164,FALSE())),0,(VLOOKUP($A81,'Import Peak'!$A$3:FH$99,164,FALSE())-VLOOKUP($A81,'Import Peak Change'!$A$106:FH$202,164,FALSE())))</f>
        <v>0</v>
      </c>
      <c r="FI81" s="193" t="n">
        <f aca="false">IF(ISERROR(VLOOKUP($A81,'Import Peak'!$A$3:FI$99,165,FALSE())-VLOOKUP($A81,'Import Peak Change'!$A$106:FI$202,165,FALSE())),0,(VLOOKUP($A81,'Import Peak'!$A$3:FI$99,165,FALSE())-VLOOKUP($A81,'Import Peak Change'!$A$106:FI$202,165,FALSE())))</f>
        <v>0</v>
      </c>
      <c r="FJ81" s="193" t="n">
        <f aca="false">IF(ISERROR(VLOOKUP($A81,'Import Peak'!$A$3:FJ$99,166,FALSE())-VLOOKUP($A81,'Import Peak Change'!$A$106:FJ$202,166,FALSE())),0,(VLOOKUP($A81,'Import Peak'!$A$3:FJ$99,166,FALSE())-VLOOKUP($A81,'Import Peak Change'!$A$106:FJ$202,166,FALSE())))</f>
        <v>0</v>
      </c>
      <c r="FK81" s="193" t="n">
        <f aca="false">IF(ISERROR(VLOOKUP($A81,'Import Peak'!$A$3:FK$99,167,FALSE())-VLOOKUP($A81,'Import Peak Change'!$A$106:FK$202,167,FALSE())),0,(VLOOKUP($A81,'Import Peak'!$A$3:FK$99,167,FALSE())-VLOOKUP($A81,'Import Peak Change'!$A$106:FK$202,167,FALSE())))</f>
        <v>0</v>
      </c>
      <c r="FL81" s="193" t="n">
        <f aca="false">IF(ISERROR(VLOOKUP($A81,'Import Peak'!$A$3:FL$99,168,FALSE())-VLOOKUP($A81,'Import Peak Change'!$A$106:FL$202,168,FALSE())),0,(VLOOKUP($A81,'Import Peak'!$A$3:FL$99,168,FALSE())-VLOOKUP($A81,'Import Peak Change'!$A$106:FL$202,168,FALSE())))</f>
        <v>0</v>
      </c>
      <c r="FM81" s="193" t="n">
        <f aca="false">IF(ISERROR(VLOOKUP($A81,'Import Peak'!$A$3:FM$99,169,FALSE())-VLOOKUP($A81,'Import Peak Change'!$A$106:FM$202,169,FALSE())),0,(VLOOKUP($A81,'Import Peak'!$A$3:FM$99,169,FALSE())-VLOOKUP($A81,'Import Peak Change'!$A$106:FM$202,169,FALSE())))</f>
        <v>0</v>
      </c>
      <c r="FN81" s="193" t="n">
        <f aca="false">IF(ISERROR(VLOOKUP($A81,'Import Peak'!$A$3:FN$99,170,FALSE())-VLOOKUP($A81,'Import Peak Change'!$A$106:FN$202,170,FALSE())),0,(VLOOKUP($A81,'Import Peak'!$A$3:FN$99,170,FALSE())-VLOOKUP($A81,'Import Peak Change'!$A$106:FN$202,170,FALSE())))</f>
        <v>0</v>
      </c>
      <c r="FO81" s="193" t="n">
        <f aca="false">IF(ISERROR(VLOOKUP($A81,'Import Peak'!$A$3:FO$99,171,FALSE())-VLOOKUP($A81,'Import Peak Change'!$A$106:FO$202,171,FALSE())),0,(VLOOKUP($A81,'Import Peak'!$A$3:FO$99,171,FALSE())-VLOOKUP($A81,'Import Peak Change'!$A$106:FO$202,171,FALSE())))</f>
        <v>0</v>
      </c>
      <c r="FP81" s="193" t="n">
        <f aca="false">IF(ISERROR(VLOOKUP($A81,'Import Peak'!$A$3:FP$99,172,FALSE())-VLOOKUP($A81,'Import Peak Change'!$A$106:FP$202,172,FALSE())),0,(VLOOKUP($A81,'Import Peak'!$A$3:FP$99,172,FALSE())-VLOOKUP($A81,'Import Peak Change'!$A$106:FP$202,172,FALSE())))</f>
        <v>0</v>
      </c>
      <c r="FQ81" s="193" t="n">
        <f aca="false">IF(ISERROR(VLOOKUP($A81,'Import Peak'!$A$3:FQ$99,173,FALSE())-VLOOKUP($A81,'Import Peak Change'!$A$106:FQ$202,173,FALSE())),0,(VLOOKUP($A81,'Import Peak'!$A$3:FQ$99,173,FALSE())-VLOOKUP($A81,'Import Peak Change'!$A$106:FQ$202,173,FALSE())))</f>
        <v>0</v>
      </c>
      <c r="FR81" s="193" t="n">
        <f aca="false">IF(ISERROR(VLOOKUP($A81,'Import Peak'!$A$3:FR$99,174,FALSE())-VLOOKUP($A81,'Import Peak Change'!$A$106:FR$202,174,FALSE())),0,(VLOOKUP($A81,'Import Peak'!$A$3:FR$99,174,FALSE())-VLOOKUP($A81,'Import Peak Change'!$A$106:FR$202,174,FALSE())))</f>
        <v>0</v>
      </c>
      <c r="FS81" s="193" t="n">
        <f aca="false">IF(ISERROR(VLOOKUP($A81,'Import Peak'!$A$3:FS$99,175,FALSE())-VLOOKUP($A81,'Import Peak Change'!$A$106:FS$202,175,FALSE())),0,(VLOOKUP($A81,'Import Peak'!$A$3:FS$99,175,FALSE())-VLOOKUP($A81,'Import Peak Change'!$A$106:FS$202,175,FALSE())))</f>
        <v>0</v>
      </c>
      <c r="FT81" s="193" t="n">
        <f aca="false">IF(ISERROR(VLOOKUP($A81,'Import Peak'!$A$3:FT$99,176,FALSE())-VLOOKUP($A81,'Import Peak Change'!$A$106:FT$202,176,FALSE())),0,(VLOOKUP($A81,'Import Peak'!$A$3:FT$99,176,FALSE())-VLOOKUP($A81,'Import Peak Change'!$A$106:FT$202,176,FALSE())))</f>
        <v>0</v>
      </c>
      <c r="FU81" s="193" t="n">
        <f aca="false">IF(ISERROR(VLOOKUP($A81,'Import Peak'!$A$3:FU$99,177,FALSE())-VLOOKUP($A81,'Import Peak Change'!$A$106:FU$202,177,FALSE())),0,(VLOOKUP($A81,'Import Peak'!$A$3:FU$99,177,FALSE())-VLOOKUP($A81,'Import Peak Change'!$A$106:FU$202,177,FALSE())))</f>
        <v>0</v>
      </c>
      <c r="FV81" s="193" t="n">
        <f aca="false">IF(ISERROR(VLOOKUP($A81,'Import Peak'!$A$3:FV$99,178,FALSE())-VLOOKUP($A81,'Import Peak Change'!$A$106:FV$202,178,FALSE())),0,(VLOOKUP($A81,'Import Peak'!$A$3:FV$99,178,FALSE())-VLOOKUP($A81,'Import Peak Change'!$A$106:FV$202,178,FALSE())))</f>
        <v>0</v>
      </c>
      <c r="FW81" s="193" t="n">
        <f aca="false">IF(ISERROR(VLOOKUP($A81,'Import Peak'!$A$3:FW$99,179,FALSE())-VLOOKUP($A81,'Import Peak Change'!$A$106:FW$202,179,FALSE())),0,(VLOOKUP($A81,'Import Peak'!$A$3:FW$99,179,FALSE())-VLOOKUP($A81,'Import Peak Change'!$A$106:FW$202,179,FALSE())))</f>
        <v>0</v>
      </c>
      <c r="FX81" s="193" t="n">
        <f aca="false">IF(ISERROR(VLOOKUP($A81,'Import Peak'!$A$3:FX$99,180,FALSE())-VLOOKUP($A81,'Import Peak Change'!$A$106:FX$202,180,FALSE())),0,(VLOOKUP($A81,'Import Peak'!$A$3:FX$99,180,FALSE())-VLOOKUP($A81,'Import Peak Change'!$A$106:FX$202,180,FALSE())))</f>
        <v>0</v>
      </c>
      <c r="FY81" s="193" t="n">
        <f aca="false">IF(ISERROR(VLOOKUP($A81,'Import Peak'!$A$3:FY$99,181,FALSE())-VLOOKUP($A81,'Import Peak Change'!$A$106:FY$202,181,FALSE())),0,(VLOOKUP($A81,'Import Peak'!$A$3:FY$99,181,FALSE())-VLOOKUP($A81,'Import Peak Change'!$A$106:FY$202,181,FALSE())))</f>
        <v>0</v>
      </c>
      <c r="FZ81" s="193" t="n">
        <f aca="false">IF(ISERROR(VLOOKUP($A81,'Import Peak'!$A$3:FZ$99,182,FALSE())-VLOOKUP($A81,'Import Peak Change'!$A$106:FZ$202,182,FALSE())),0,(VLOOKUP($A81,'Import Peak'!$A$3:FZ$99,182,FALSE())-VLOOKUP($A81,'Import Peak Change'!$A$106:FZ$202,182,FALSE())))</f>
        <v>0</v>
      </c>
      <c r="GA81" s="193" t="n">
        <f aca="false">IF(ISERROR(VLOOKUP($A81,'Import Peak'!$A$3:GA$99,183,FALSE())-VLOOKUP($A81,'Import Peak Change'!$A$106:GA$202,183,FALSE())),0,(VLOOKUP($A81,'Import Peak'!$A$3:GA$99,183,FALSE())-VLOOKUP($A81,'Import Peak Change'!$A$106:GA$202,183,FALSE())))</f>
        <v>0</v>
      </c>
      <c r="GB81" s="193" t="n">
        <f aca="false">IF(ISERROR(VLOOKUP($A81,'Import Peak'!$A$3:GB$99,184,FALSE())-VLOOKUP($A81,'Import Peak Change'!$A$106:GB$202,184,FALSE())),0,(VLOOKUP($A81,'Import Peak'!$A$3:GB$99,184,FALSE())-VLOOKUP($A81,'Import Peak Change'!$A$106:GB$202,184,FALSE())))</f>
        <v>0</v>
      </c>
      <c r="GC81" s="193" t="n">
        <f aca="false">IF(ISERROR(VLOOKUP($A81,'Import Peak'!$A$3:GC$99,185,FALSE())-VLOOKUP($A81,'Import Peak Change'!$A$106:GC$202,185,FALSE())),0,(VLOOKUP($A81,'Import Peak'!$A$3:GC$99,185,FALSE())-VLOOKUP($A81,'Import Peak Change'!$A$106:GC$202,185,FALSE())))</f>
        <v>0</v>
      </c>
      <c r="GD81" s="193" t="n">
        <f aca="false">IF(ISERROR(VLOOKUP($A81,'Import Peak'!$A$3:GD$99,186,FALSE())-VLOOKUP($A81,'Import Peak Change'!$A$106:GD$202,186,FALSE())),0,(VLOOKUP($A81,'Import Peak'!$A$3:GD$99,186,FALSE())-VLOOKUP($A81,'Import Peak Change'!$A$106:GD$202,186,FALSE())))</f>
        <v>0</v>
      </c>
      <c r="GE81" s="193" t="n">
        <f aca="false">IF(ISERROR(VLOOKUP($A81,'Import Peak'!$A$3:GE$99,187,FALSE())-VLOOKUP($A81,'Import Peak Change'!$A$106:GE$202,187,FALSE())),0,(VLOOKUP($A81,'Import Peak'!$A$3:GE$99,187,FALSE())-VLOOKUP($A81,'Import Peak Change'!$A$106:GE$202,187,FALSE())))</f>
        <v>0</v>
      </c>
      <c r="GF81" s="193" t="n">
        <f aca="false">IF(ISERROR(VLOOKUP($A81,'Import Peak'!$A$3:GF$99,188,FALSE())-VLOOKUP($A81,'Import Peak Change'!$A$106:GF$202,188,FALSE())),0,(VLOOKUP($A81,'Import Peak'!$A$3:GF$99,188,FALSE())-VLOOKUP($A81,'Import Peak Change'!$A$106:GF$202,188,FALSE())))</f>
        <v>0</v>
      </c>
      <c r="GG81" s="193" t="n">
        <f aca="false">IF(ISERROR(VLOOKUP($A81,'Import Peak'!$A$3:GG$99,189,FALSE())-VLOOKUP($A81,'Import Peak Change'!$A$106:GG$202,189,FALSE())),0,(VLOOKUP($A81,'Import Peak'!$A$3:GG$99,189,FALSE())-VLOOKUP($A81,'Import Peak Change'!$A$106:GG$202,189,FALSE())))</f>
        <v>0</v>
      </c>
      <c r="GH81" s="193" t="n">
        <f aca="false">IF(ISERROR(VLOOKUP($A81,'Import Peak'!$A$3:GH$99,190,FALSE())-VLOOKUP($A81,'Import Peak Change'!$A$106:GH$202,190,FALSE())),0,(VLOOKUP($A81,'Import Peak'!$A$3:GH$99,190,FALSE())-VLOOKUP($A81,'Import Peak Change'!$A$106:GH$202,190,FALSE())))</f>
        <v>0</v>
      </c>
      <c r="GI81" s="193" t="n">
        <f aca="false">IF(ISERROR(VLOOKUP($A81,'Import Peak'!$A$3:GI$99,191,FALSE())-VLOOKUP($A81,'Import Peak Change'!$A$106:GI$202,191,FALSE())),0,(VLOOKUP($A81,'Import Peak'!$A$3:GI$99,191,FALSE())-VLOOKUP($A81,'Import Peak Change'!$A$106:GI$202,191,FALSE())))</f>
        <v>0</v>
      </c>
      <c r="GJ81" s="193" t="n">
        <f aca="false">IF(ISERROR(VLOOKUP($A81,'Import Peak'!$A$3:GJ$99,192,FALSE())-VLOOKUP($A81,'Import Peak Change'!$A$106:GJ$202,192,FALSE())),0,(VLOOKUP($A81,'Import Peak'!$A$3:GJ$99,192,FALSE())-VLOOKUP($A81,'Import Peak Change'!$A$106:GJ$202,192,FALSE())))</f>
        <v>0</v>
      </c>
      <c r="GK81" s="193" t="n">
        <f aca="false">IF(ISERROR(VLOOKUP($A81,'Import Peak'!$A$3:GK$99,193,FALSE())-VLOOKUP($A81,'Import Peak Change'!$A$106:GK$202,193,FALSE())),0,(VLOOKUP($A81,'Import Peak'!$A$3:GK$99,193,FALSE())-VLOOKUP($A81,'Import Peak Change'!$A$106:GK$202,193,FALSE())))</f>
        <v>0</v>
      </c>
      <c r="GL81" s="193" t="n">
        <f aca="false">IF(ISERROR(VLOOKUP($A81,'Import Peak'!$A$3:GL$99,194,FALSE())-VLOOKUP($A81,'Import Peak Change'!$A$106:GL$202,194,FALSE())),0,(VLOOKUP($A81,'Import Peak'!$A$3:GL$99,194,FALSE())-VLOOKUP($A81,'Import Peak Change'!$A$106:GL$202,194,FALSE())))</f>
        <v>0</v>
      </c>
      <c r="GM81" s="193" t="n">
        <f aca="false">IF(ISERROR(VLOOKUP($A81,'Import Peak'!$A$3:GM$99,195,FALSE())-VLOOKUP($A81,'Import Peak Change'!$A$106:GM$202,195,FALSE())),0,(VLOOKUP($A81,'Import Peak'!$A$3:GM$99,195,FALSE())-VLOOKUP($A81,'Import Peak Change'!$A$106:GM$202,195,FALSE())))</f>
        <v>0</v>
      </c>
      <c r="GN81" s="193" t="n">
        <f aca="false">IF(ISERROR(VLOOKUP($A81,'Import Peak'!$A$3:GN$99,196,FALSE())-VLOOKUP($A81,'Import Peak Change'!$A$106:GN$202,196,FALSE())),0,(VLOOKUP($A81,'Import Peak'!$A$3:GN$99,196,FALSE())-VLOOKUP($A81,'Import Peak Change'!$A$106:GN$202,196,FALSE())))</f>
        <v>0</v>
      </c>
      <c r="GO81" s="193" t="n">
        <f aca="false">IF(ISERROR(VLOOKUP($A81,'Import Peak'!$A$3:GO$99,197,FALSE())-VLOOKUP($A81,'Import Peak Change'!$A$106:GO$202,197,FALSE())),0,(VLOOKUP($A81,'Import Peak'!$A$3:GO$99,197,FALSE())-VLOOKUP($A81,'Import Peak Change'!$A$106:GO$202,197,FALSE())))</f>
        <v>0</v>
      </c>
      <c r="GP81" s="193" t="n">
        <f aca="false">IF(ISERROR(VLOOKUP($A81,'Import Peak'!$A$3:GP$99,198,FALSE())-VLOOKUP($A81,'Import Peak Change'!$A$106:GP$202,198,FALSE())),0,(VLOOKUP($A81,'Import Peak'!$A$3:GP$99,198,FALSE())-VLOOKUP($A81,'Import Peak Change'!$A$106:GP$202,198,FALSE())))</f>
        <v>0</v>
      </c>
      <c r="GQ81" s="193" t="n">
        <f aca="false">IF(ISERROR(VLOOKUP($A81,'Import Peak'!$A$3:GQ$99,199,FALSE())-VLOOKUP($A81,'Import Peak Change'!$A$106:GQ$202,199,FALSE())),0,(VLOOKUP($A81,'Import Peak'!$A$3:GQ$99,199,FALSE())-VLOOKUP($A81,'Import Peak Change'!$A$106:GQ$202,199,FALSE())))</f>
        <v>0</v>
      </c>
      <c r="GR81" s="193" t="n">
        <f aca="false">IF(ISERROR(VLOOKUP($A81,'Import Peak'!$A$3:GR$99,200,FALSE())-VLOOKUP($A81,'Import Peak Change'!$A$106:GR$202,200,FALSE())),0,(VLOOKUP($A81,'Import Peak'!$A$3:GR$99,200,FALSE())-VLOOKUP($A81,'Import Peak Change'!$A$106:GR$202,200,FALSE())))</f>
        <v>0</v>
      </c>
      <c r="GS81" s="193" t="n">
        <f aca="false">IF(ISERROR(VLOOKUP($A81,'Import Peak'!$A$3:GS$99,201,FALSE())-VLOOKUP($A81,'Import Peak Change'!$A$106:GS$202,201,FALSE())),0,(VLOOKUP($A81,'Import Peak'!$A$3:GS$99,201,FALSE())-VLOOKUP($A81,'Import Peak Change'!$A$106:GS$202,201,FALSE())))</f>
        <v>0</v>
      </c>
      <c r="GT81" s="193" t="n">
        <f aca="false">IF(ISERROR(VLOOKUP($A81,'Import Peak'!$A$3:GT$99,202,FALSE())-VLOOKUP($A81,'Import Peak Change'!$A$106:GT$202,202,FALSE())),0,(VLOOKUP($A81,'Import Peak'!$A$3:GT$99,202,FALSE())-VLOOKUP($A81,'Import Peak Change'!$A$106:GT$202,202,FALSE())))</f>
        <v>0</v>
      </c>
      <c r="GU81" s="193" t="n">
        <f aca="false">IF(ISERROR(VLOOKUP($A81,'Import Peak'!$A$3:GU$99,203,FALSE())-VLOOKUP($A81,'Import Peak Change'!$A$106:GU$202,203,FALSE())),0,(VLOOKUP($A81,'Import Peak'!$A$3:GU$99,203,FALSE())-VLOOKUP($A81,'Import Peak Change'!$A$106:GU$202,203,FALSE())))</f>
        <v>0</v>
      </c>
      <c r="GV81" s="193" t="n">
        <f aca="false">IF(ISERROR(VLOOKUP($A81,'Import Peak'!$A$3:GV$99,204,FALSE())-VLOOKUP($A81,'Import Peak Change'!$A$106:GV$202,204,FALSE())),0,(VLOOKUP($A81,'Import Peak'!$A$3:GV$99,204,FALSE())-VLOOKUP($A81,'Import Peak Change'!$A$106:GV$202,204,FALSE())))</f>
        <v>0</v>
      </c>
      <c r="GW81" s="193" t="n">
        <f aca="false">IF(ISERROR(VLOOKUP($A81,'Import Peak'!$A$3:GW$99,205,FALSE())-VLOOKUP($A81,'Import Peak Change'!$A$106:GW$202,205,FALSE())),0,(VLOOKUP($A81,'Import Peak'!$A$3:GW$99,205,FALSE())-VLOOKUP($A81,'Import Peak Change'!$A$106:GW$202,205,FALSE())))</f>
        <v>0</v>
      </c>
      <c r="GX81" s="193" t="n">
        <f aca="false">IF(ISERROR(VLOOKUP($A81,'Import Peak'!$A$3:GX$99,206,FALSE())-VLOOKUP($A81,'Import Peak Change'!$A$106:GX$202,206,FALSE())),0,(VLOOKUP($A81,'Import Peak'!$A$3:GX$99,206,FALSE())-VLOOKUP($A81,'Import Peak Change'!$A$106:GX$202,206,FALSE())))</f>
        <v>0</v>
      </c>
      <c r="GY81" s="193" t="n">
        <f aca="false">IF(ISERROR(VLOOKUP($A81,'Import Peak'!$A$3:GY$99,207,FALSE())-VLOOKUP($A81,'Import Peak Change'!$A$106:GY$202,207,FALSE())),0,(VLOOKUP($A81,'Import Peak'!$A$3:GY$99,207,FALSE())-VLOOKUP($A81,'Import Peak Change'!$A$106:GY$202,207,FALSE())))</f>
        <v>0</v>
      </c>
      <c r="GZ81" s="193" t="n">
        <f aca="false">IF(ISERROR(VLOOKUP($A81,'Import Peak'!$A$3:GZ$99,208,FALSE())-VLOOKUP($A81,'Import Peak Change'!$A$106:GZ$202,208,FALSE())),0,(VLOOKUP($A81,'Import Peak'!$A$3:GZ$99,208,FALSE())-VLOOKUP($A81,'Import Peak Change'!$A$106:GZ$202,208,FALSE())))</f>
        <v>0</v>
      </c>
      <c r="HA81" s="193" t="n">
        <f aca="false">IF(ISERROR(VLOOKUP($A81,'Import Peak'!$A$3:HA$99,209,FALSE())-VLOOKUP($A81,'Import Peak Change'!$A$106:HA$202,209,FALSE())),0,(VLOOKUP($A81,'Import Peak'!$A$3:HA$99,209,FALSE())-VLOOKUP($A81,'Import Peak Change'!$A$106:HA$202,209,FALSE())))</f>
        <v>0</v>
      </c>
      <c r="HB81" s="193" t="n">
        <f aca="false">IF(ISERROR(VLOOKUP($A81,'Import Peak'!$A$3:HB$99,210,FALSE())-VLOOKUP($A81,'Import Peak Change'!$A$106:HB$202,210,FALSE())),0,(VLOOKUP($A81,'Import Peak'!$A$3:HB$99,210,FALSE())-VLOOKUP($A81,'Import Peak Change'!$A$106:HB$202,210,FALSE())))</f>
        <v>0</v>
      </c>
      <c r="HC81" s="193" t="n">
        <f aca="false">IF(ISERROR(VLOOKUP($A81,'Import Peak'!$A$3:HC$99,211,FALSE())-VLOOKUP($A81,'Import Peak Change'!$A$106:HC$202,211,FALSE())),0,(VLOOKUP($A81,'Import Peak'!$A$3:HC$99,211,FALSE())-VLOOKUP($A81,'Import Peak Change'!$A$106:HC$202,211,FALSE())))</f>
        <v>0</v>
      </c>
      <c r="HD81" s="193" t="n">
        <f aca="false">IF(ISERROR(VLOOKUP($A81,'Import Peak'!$A$3:HD$99,212,FALSE())-VLOOKUP($A81,'Import Peak Change'!$A$106:HD$202,212,FALSE())),0,(VLOOKUP($A81,'Import Peak'!$A$3:HD$99,212,FALSE())-VLOOKUP($A81,'Import Peak Change'!$A$106:HD$202,212,FALSE())))</f>
        <v>0</v>
      </c>
      <c r="HE81" s="193" t="n">
        <f aca="false">IF(ISERROR(VLOOKUP($A81,'Import Peak'!$A$3:HE$99,213,FALSE())-VLOOKUP($A81,'Import Peak Change'!$A$106:HE$202,213,FALSE())),0,(VLOOKUP($A81,'Import Peak'!$A$3:HE$99,213,FALSE())-VLOOKUP($A81,'Import Peak Change'!$A$106:HE$202,213,FALSE())))</f>
        <v>0</v>
      </c>
      <c r="HF81" s="193" t="n">
        <f aca="false">IF(ISERROR(VLOOKUP($A81,'Import Peak'!$A$3:HF$99,214,FALSE())-VLOOKUP($A81,'Import Peak Change'!$A$106:HF$202,214,FALSE())),0,(VLOOKUP($A81,'Import Peak'!$A$3:HF$99,214,FALSE())-VLOOKUP($A81,'Import Peak Change'!$A$106:HF$202,214,FALSE())))</f>
        <v>0</v>
      </c>
      <c r="HG81" s="193" t="n">
        <f aca="false">IF(ISERROR(VLOOKUP($A81,'Import Peak'!$A$3:HG$99,215,FALSE())-VLOOKUP($A81,'Import Peak Change'!$A$106:HG$202,215,FALSE())),0,(VLOOKUP($A81,'Import Peak'!$A$3:HG$99,215,FALSE())-VLOOKUP($A81,'Import Peak Change'!$A$106:HG$202,215,FALSE())))</f>
        <v>0</v>
      </c>
      <c r="HH81" s="193" t="n">
        <f aca="false">IF(ISERROR(VLOOKUP($A81,'Import Peak'!$A$3:HH$99,216,FALSE())-VLOOKUP($A81,'Import Peak Change'!$A$106:HH$202,216,FALSE())),0,(VLOOKUP($A81,'Import Peak'!$A$3:HH$99,216,FALSE())-VLOOKUP($A81,'Import Peak Change'!$A$106:HH$202,216,FALSE())))</f>
        <v>0</v>
      </c>
      <c r="HI81" s="193" t="n">
        <f aca="false">IF(ISERROR(VLOOKUP($A81,'Import Peak'!$A$3:HI$99,217,FALSE())-VLOOKUP($A81,'Import Peak Change'!$A$106:HI$202,217,FALSE())),0,(VLOOKUP($A81,'Import Peak'!$A$3:HI$99,217,FALSE())-VLOOKUP($A81,'Import Peak Change'!$A$106:HI$202,217,FALSE())))</f>
        <v>0</v>
      </c>
      <c r="HJ81" s="193" t="n">
        <f aca="false">IF(ISERROR(VLOOKUP($A81,'Import Peak'!$A$3:HJ$99,218,FALSE())-VLOOKUP($A81,'Import Peak Change'!$A$106:HJ$202,218,FALSE())),0,(VLOOKUP($A81,'Import Peak'!$A$3:HJ$99,218,FALSE())-VLOOKUP($A81,'Import Peak Change'!$A$106:HJ$202,218,FALSE())))</f>
        <v>0</v>
      </c>
      <c r="HK81" s="193" t="n">
        <f aca="false">IF(ISERROR(VLOOKUP($A81,'Import Peak'!$A$3:HK$99,219,FALSE())-VLOOKUP($A81,'Import Peak Change'!$A$106:HK$202,219,FALSE())),0,(VLOOKUP($A81,'Import Peak'!$A$3:HK$99,219,FALSE())-VLOOKUP($A81,'Import Peak Change'!$A$106:HK$202,219,FALSE())))</f>
        <v>0</v>
      </c>
      <c r="HL81" s="193" t="n">
        <f aca="false">IF(ISERROR(VLOOKUP($A81,'Import Peak'!$A$3:HL$99,220,FALSE())-VLOOKUP($A81,'Import Peak Change'!$A$106:HL$202,220,FALSE())),0,(VLOOKUP($A81,'Import Peak'!$A$3:HL$99,220,FALSE())-VLOOKUP($A81,'Import Peak Change'!$A$106:HL$202,220,FALSE())))</f>
        <v>0</v>
      </c>
      <c r="HM81" s="193" t="n">
        <f aca="false">IF(ISERROR(VLOOKUP($A81,'Import Peak'!$A$3:HM$99,221,FALSE())-VLOOKUP($A81,'Import Peak Change'!$A$106:HM$202,221,FALSE())),0,(VLOOKUP($A81,'Import Peak'!$A$3:HM$99,221,FALSE())-VLOOKUP($A81,'Import Peak Change'!$A$106:HM$202,221,FALSE())))</f>
        <v>0</v>
      </c>
      <c r="HN81" s="193" t="n">
        <f aca="false">IF(ISERROR(VLOOKUP($A81,'Import Peak'!$A$3:HN$99,222,FALSE())-VLOOKUP($A81,'Import Peak Change'!$A$106:HN$202,222,FALSE())),0,(VLOOKUP($A81,'Import Peak'!$A$3:HN$99,222,FALSE())-VLOOKUP($A81,'Import Peak Change'!$A$106:HN$202,222,FALSE())))</f>
        <v>0</v>
      </c>
      <c r="HO81" s="193" t="n">
        <f aca="false">IF(ISERROR(VLOOKUP($A81,'Import Peak'!$A$3:HO$99,223,FALSE())-VLOOKUP($A81,'Import Peak Change'!$A$106:HO$202,223,FALSE())),0,(VLOOKUP($A81,'Import Peak'!$A$3:HO$99,223,FALSE())-VLOOKUP($A81,'Import Peak Change'!$A$106:HO$202,223,FALSE())))</f>
        <v>0</v>
      </c>
      <c r="HP81" s="193" t="n">
        <f aca="false">IF(ISERROR(VLOOKUP($A81,'Import Peak'!$A$3:HP$99,224,FALSE())-VLOOKUP($A81,'Import Peak Change'!$A$106:HP$202,224,FALSE())),0,(VLOOKUP($A81,'Import Peak'!$A$3:HP$99,224,FALSE())-VLOOKUP($A81,'Import Peak Change'!$A$106:HP$202,224,FALSE())))</f>
        <v>0</v>
      </c>
      <c r="HQ81" s="193" t="n">
        <f aca="false">IF(ISERROR(VLOOKUP($A81,'Import Peak'!$A$3:HQ$99,225,FALSE())-VLOOKUP($A81,'Import Peak Change'!$A$106:HQ$202,225,FALSE())),0,(VLOOKUP($A81,'Import Peak'!$A$3:HQ$99,225,FALSE())-VLOOKUP($A81,'Import Peak Change'!$A$106:HQ$202,225,FALSE())))</f>
        <v>0</v>
      </c>
      <c r="HR81" s="193" t="n">
        <f aca="false">IF(ISERROR(VLOOKUP($A81,'Import Peak'!$A$3:HR$99,226,FALSE())-VLOOKUP($A81,'Import Peak Change'!$A$106:HR$202,226,FALSE())),0,(VLOOKUP($A81,'Import Peak'!$A$3:HR$99,226,FALSE())-VLOOKUP($A81,'Import Peak Change'!$A$106:HR$202,226,FALSE())))</f>
        <v>0</v>
      </c>
      <c r="HS81" s="193" t="n">
        <f aca="false">IF(ISERROR(VLOOKUP($A81,'Import Peak'!$A$3:HS$99,227,FALSE())-VLOOKUP($A81,'Import Peak Change'!$A$106:HS$202,227,FALSE())),0,(VLOOKUP($A81,'Import Peak'!$A$3:HS$99,227,FALSE())-VLOOKUP($A81,'Import Peak Change'!$A$106:HS$202,227,FALSE())))</f>
        <v>0</v>
      </c>
      <c r="HT81" s="193" t="n">
        <f aca="false">IF(ISERROR(VLOOKUP($A81,'Import Peak'!$A$3:HT$99,228,FALSE())-VLOOKUP($A81,'Import Peak Change'!$A$106:HT$202,228,FALSE())),0,(VLOOKUP($A81,'Import Peak'!$A$3:HT$99,228,FALSE())-VLOOKUP($A81,'Import Peak Change'!$A$106:HT$202,228,FALSE())))</f>
        <v>0</v>
      </c>
      <c r="HU81" s="193" t="n">
        <f aca="false">IF(ISERROR(VLOOKUP($A81,'Import Peak'!$A$3:HU$99,229,FALSE())-VLOOKUP($A81,'Import Peak Change'!$A$106:HU$202,229,FALSE())),0,(VLOOKUP($A81,'Import Peak'!$A$3:HU$99,229,FALSE())-VLOOKUP($A81,'Import Peak Change'!$A$106:HU$202,229,FALSE())))</f>
        <v>0</v>
      </c>
      <c r="HV81" s="193" t="n">
        <f aca="false">IF(ISERROR(VLOOKUP($A81,'Import Peak'!$A$3:HV$99,230,FALSE())-VLOOKUP($A81,'Import Peak Change'!$A$106:HV$202,230,FALSE())),0,(VLOOKUP($A81,'Import Peak'!$A$3:HV$99,230,FALSE())-VLOOKUP($A81,'Import Peak Change'!$A$106:HV$202,230,FALSE())))</f>
        <v>0</v>
      </c>
      <c r="HW81" s="193" t="n">
        <f aca="false">IF(ISERROR(VLOOKUP($A81,'Import Peak'!$A$3:HW$99,231,FALSE())-VLOOKUP($A81,'Import Peak Change'!$A$106:HW$202,231,FALSE())),0,(VLOOKUP($A81,'Import Peak'!$A$3:HW$99,231,FALSE())-VLOOKUP($A81,'Import Peak Change'!$A$106:HW$202,231,FALSE())))</f>
        <v>0</v>
      </c>
      <c r="HX81" s="193" t="n">
        <f aca="false">IF(ISERROR(VLOOKUP($A81,'Import Peak'!$A$3:HX$99,232,FALSE())-VLOOKUP($A81,'Import Peak Change'!$A$106:HX$202,232,FALSE())),0,(VLOOKUP($A81,'Import Peak'!$A$3:HX$99,232,FALSE())-VLOOKUP($A81,'Import Peak Change'!$A$106:HX$202,232,FALSE())))</f>
        <v>0</v>
      </c>
      <c r="HY81" s="193" t="n">
        <f aca="false">IF(ISERROR(VLOOKUP($A81,'Import Peak'!$A$3:HY$99,233,FALSE())-VLOOKUP($A81,'Import Peak Change'!$A$106:HY$202,233,FALSE())),0,(VLOOKUP($A81,'Import Peak'!$A$3:HY$99,233,FALSE())-VLOOKUP($A81,'Import Peak Change'!$A$106:HY$202,233,FALSE())))</f>
        <v>0</v>
      </c>
      <c r="HZ81" s="193" t="n">
        <f aca="false">IF(ISERROR(VLOOKUP($A81,'Import Peak'!$A$3:HZ$99,234,FALSE())-VLOOKUP($A81,'Import Peak Change'!$A$106:HZ$202,234,FALSE())),0,(VLOOKUP($A81,'Import Peak'!$A$3:HZ$99,234,FALSE())-VLOOKUP($A81,'Import Peak Change'!$A$106:HZ$202,234,FALSE())))</f>
        <v>0</v>
      </c>
      <c r="IA81" s="193" t="n">
        <f aca="false">IF(ISERROR(VLOOKUP($A81,'Import Peak'!$A$3:IA$99,235,FALSE())-VLOOKUP($A81,'Import Peak Change'!$A$106:IA$202,235,FALSE())),0,(VLOOKUP($A81,'Import Peak'!$A$3:IA$99,235,FALSE())-VLOOKUP($A81,'Import Peak Change'!$A$106:IA$202,235,FALSE())))</f>
        <v>0</v>
      </c>
      <c r="IB81" s="193" t="n">
        <f aca="false">IF(ISERROR(VLOOKUP($A81,'Import Peak'!$A$3:IB$99,236,FALSE())-VLOOKUP($A81,'Import Peak Change'!$A$106:IB$202,236,FALSE())),0,(VLOOKUP($A81,'Import Peak'!$A$3:IB$99,236,FALSE())-VLOOKUP($A81,'Import Peak Change'!$A$106:IB$202,236,FALSE())))</f>
        <v>0</v>
      </c>
      <c r="IC81" s="193" t="n">
        <f aca="false">IF(ISERROR(VLOOKUP($A81,'Import Peak'!$A$3:IC$99,237,FALSE())-VLOOKUP($A81,'Import Peak Change'!$A$106:IC$202,237,FALSE())),0,(VLOOKUP($A81,'Import Peak'!$A$3:IC$99,237,FALSE())-VLOOKUP($A81,'Import Peak Change'!$A$106:IC$202,237,FALSE())))</f>
        <v>0</v>
      </c>
      <c r="ID81" s="193" t="n">
        <f aca="false">IF(ISERROR(VLOOKUP($A81,'Import Peak'!$A$3:ID$99,238,FALSE())-VLOOKUP($A81,'Import Peak Change'!$A$106:ID$202,238,FALSE())),0,(VLOOKUP($A81,'Import Peak'!$A$3:ID$99,238,FALSE())-VLOOKUP($A81,'Import Peak Change'!$A$106:ID$202,238,FALSE())))</f>
        <v>0</v>
      </c>
      <c r="IE81" s="193" t="n">
        <f aca="false">IF(ISERROR(VLOOKUP($A81,'Import Peak'!$A$3:IE$99,239,FALSE())-VLOOKUP($A81,'Import Peak Change'!$A$106:IE$202,239,FALSE())),0,(VLOOKUP($A81,'Import Peak'!$A$3:IE$99,239,FALSE())-VLOOKUP($A81,'Import Peak Change'!$A$106:IE$202,239,FALSE())))</f>
        <v>0</v>
      </c>
    </row>
    <row r="82" customFormat="false" ht="12.75" hidden="false" customHeight="false" outlineLevel="0" collapsed="false">
      <c r="A82" s="201" t="str">
        <f aca="false">IF('Import Peak'!A79=0,"",'Import Peak'!A79)</f>
        <v/>
      </c>
      <c r="B82" s="193"/>
      <c r="C82" s="193"/>
      <c r="D82" s="193"/>
      <c r="E82" s="193"/>
      <c r="F82" s="193"/>
      <c r="G82" s="193" t="n">
        <f aca="false">IF(ISERROR(VLOOKUP($A82,'Import Peak'!$A$3:G$99,7,FALSE())-VLOOKUP($A82,'Import Peak Change'!$A$106:G$202,7,FALSE())),0,(VLOOKUP($A82,'Import Peak'!$A$3:G$99,7,FALSE())-VLOOKUP($A82,'Import Peak Change'!$A$106:G$202,7,FALSE())))</f>
        <v>0</v>
      </c>
      <c r="H82" s="193" t="n">
        <f aca="false">IF(ISERROR(VLOOKUP($A82,'Import Peak'!$A$3:H$99,8,FALSE())-VLOOKUP($A82,'Import Peak Change'!$A$106:H$202,8,FALSE())),0,(VLOOKUP($A82,'Import Peak'!$A$3:H$99,8,FALSE())-VLOOKUP($A82,'Import Peak Change'!$A$106:H$202,8,FALSE())))</f>
        <v>0</v>
      </c>
      <c r="I82" s="193" t="n">
        <f aca="false">IF(ISERROR(VLOOKUP($A82,'Import Peak'!$A$3:I$99,9,FALSE())-VLOOKUP($A82,'Import Peak Change'!$A$106:I$202,9,FALSE())),0,(VLOOKUP($A82,'Import Peak'!$A$3:I$99,9,FALSE())-VLOOKUP($A82,'Import Peak Change'!$A$106:I$202,9,FALSE())))</f>
        <v>0</v>
      </c>
      <c r="J82" s="193" t="n">
        <f aca="false">IF(ISERROR(VLOOKUP($A82,'Import Peak'!$A$3:J$99,10,FALSE())-VLOOKUP($A82,'Import Peak Change'!$A$106:J$202,10,FALSE())),0,(VLOOKUP($A82,'Import Peak'!$A$3:J$99,10,FALSE())-VLOOKUP($A82,'Import Peak Change'!$A$106:J$202,10,FALSE())))</f>
        <v>0</v>
      </c>
      <c r="K82" s="193" t="n">
        <f aca="false">IF(ISERROR(VLOOKUP($A82,'Import Peak'!$A$3:K$99,11,FALSE())-VLOOKUP($A82,'Import Peak Change'!$A$106:K$202,11,FALSE())),0,(VLOOKUP($A82,'Import Peak'!$A$3:K$99,11,FALSE())-VLOOKUP($A82,'Import Peak Change'!$A$106:K$202,11,FALSE())))</f>
        <v>0</v>
      </c>
      <c r="L82" s="193" t="n">
        <f aca="false">IF(ISERROR(VLOOKUP($A82,'Import Peak'!$A$3:L$99,12,FALSE())-VLOOKUP($A82,'Import Peak Change'!$A$106:L$202,12,FALSE())),0,(VLOOKUP($A82,'Import Peak'!$A$3:L$99,12,FALSE())-VLOOKUP($A82,'Import Peak Change'!$A$106:L$202,12,FALSE())))</f>
        <v>0</v>
      </c>
      <c r="M82" s="193" t="n">
        <f aca="false">IF(ISERROR(VLOOKUP($A82,'Import Peak'!$A$3:M$99,13,FALSE())-VLOOKUP($A82,'Import Peak Change'!$A$106:M$202,13,FALSE())),0,(VLOOKUP($A82,'Import Peak'!$A$3:M$99,13,FALSE())-VLOOKUP($A82,'Import Peak Change'!$A$106:M$202,13,FALSE())))</f>
        <v>0</v>
      </c>
      <c r="N82" s="193" t="n">
        <f aca="false">IF(ISERROR(VLOOKUP($A82,'Import Peak'!$A$3:N$99,14,FALSE())-VLOOKUP($A82,'Import Peak Change'!$A$106:N$202,14,FALSE())),0,(VLOOKUP($A82,'Import Peak'!$A$3:N$99,14,FALSE())-VLOOKUP($A82,'Import Peak Change'!$A$106:N$202,14,FALSE())))</f>
        <v>0</v>
      </c>
      <c r="O82" s="193" t="n">
        <f aca="false">IF(ISERROR(VLOOKUP($A82,'Import Peak'!$A$3:O$99,15,FALSE())-VLOOKUP($A82,'Import Peak Change'!$A$106:O$202,15,FALSE())),0,(VLOOKUP($A82,'Import Peak'!$A$3:O$99,15,FALSE())-VLOOKUP($A82,'Import Peak Change'!$A$106:O$202,15,FALSE())))</f>
        <v>0</v>
      </c>
      <c r="P82" s="193" t="n">
        <f aca="false">IF(ISERROR(VLOOKUP($A82,'Import Peak'!$A$3:P$99,16,FALSE())-VLOOKUP($A82,'Import Peak Change'!$A$106:P$202,16,FALSE())),0,(VLOOKUP($A82,'Import Peak'!$A$3:P$99,16,FALSE())-VLOOKUP($A82,'Import Peak Change'!$A$106:P$202,16,FALSE())))</f>
        <v>0</v>
      </c>
      <c r="Q82" s="193" t="n">
        <f aca="false">IF(ISERROR(VLOOKUP($A82,'Import Peak'!$A$3:Q$99,17,FALSE())-VLOOKUP($A82,'Import Peak Change'!$A$106:Q$202,17,FALSE())),0,(VLOOKUP($A82,'Import Peak'!$A$3:Q$99,17,FALSE())-VLOOKUP($A82,'Import Peak Change'!$A$106:Q$202,17,FALSE())))</f>
        <v>0</v>
      </c>
      <c r="R82" s="193" t="n">
        <f aca="false">IF(ISERROR(VLOOKUP($A82,'Import Peak'!$A$3:R$99,18,FALSE())-VLOOKUP($A82,'Import Peak Change'!$A$106:R$202,18,FALSE())),0,(VLOOKUP($A82,'Import Peak'!$A$3:R$99,18,FALSE())-VLOOKUP($A82,'Import Peak Change'!$A$106:R$202,18,FALSE())))</f>
        <v>0</v>
      </c>
      <c r="S82" s="193" t="n">
        <f aca="false">IF(ISERROR(VLOOKUP($A82,'Import Peak'!$A$3:S$99,19,FALSE())-VLOOKUP($A82,'Import Peak Change'!$A$106:S$202,19,FALSE())),0,(VLOOKUP($A82,'Import Peak'!$A$3:S$99,19,FALSE())-VLOOKUP($A82,'Import Peak Change'!$A$106:S$202,19,FALSE())))</f>
        <v>0</v>
      </c>
      <c r="T82" s="193" t="n">
        <f aca="false">IF(ISERROR(VLOOKUP($A82,'Import Peak'!$A$3:T$99,20,FALSE())-VLOOKUP($A82,'Import Peak Change'!$A$106:T$202,20,FALSE())),0,(VLOOKUP($A82,'Import Peak'!$A$3:T$99,20,FALSE())-VLOOKUP($A82,'Import Peak Change'!$A$106:T$202,20,FALSE())))</f>
        <v>0</v>
      </c>
      <c r="U82" s="193" t="n">
        <f aca="false">IF(ISERROR(VLOOKUP($A82,'Import Peak'!$A$3:U$99,21,FALSE())-VLOOKUP($A82,'Import Peak Change'!$A$106:U$202,21,FALSE())),0,(VLOOKUP($A82,'Import Peak'!$A$3:U$99,21,FALSE())-VLOOKUP($A82,'Import Peak Change'!$A$106:U$202,21,FALSE())))</f>
        <v>0</v>
      </c>
      <c r="V82" s="193" t="n">
        <f aca="false">IF(ISERROR(VLOOKUP($A82,'Import Peak'!$A$3:V$99,22,FALSE())-VLOOKUP($A82,'Import Peak Change'!$A$106:V$202,22,FALSE())),0,(VLOOKUP($A82,'Import Peak'!$A$3:V$99,22,FALSE())-VLOOKUP($A82,'Import Peak Change'!$A$106:V$202,22,FALSE())))</f>
        <v>0</v>
      </c>
      <c r="W82" s="193" t="n">
        <f aca="false">IF(ISERROR(VLOOKUP($A82,'Import Peak'!$A$3:W$99,23,FALSE())-VLOOKUP($A82,'Import Peak Change'!$A$106:W$202,23,FALSE())),0,(VLOOKUP($A82,'Import Peak'!$A$3:W$99,23,FALSE())-VLOOKUP($A82,'Import Peak Change'!$A$106:W$202,23,FALSE())))</f>
        <v>0</v>
      </c>
      <c r="X82" s="193" t="n">
        <f aca="false">IF(ISERROR(VLOOKUP($A82,'Import Peak'!$A$3:X$99,24,FALSE())-VLOOKUP($A82,'Import Peak Change'!$A$106:X$202,24,FALSE())),0,(VLOOKUP($A82,'Import Peak'!$A$3:X$99,24,FALSE())-VLOOKUP($A82,'Import Peak Change'!$A$106:X$202,24,FALSE())))</f>
        <v>0</v>
      </c>
      <c r="Y82" s="193" t="n">
        <f aca="false">IF(ISERROR(VLOOKUP($A82,'Import Peak'!$A$3:Y$99,25,FALSE())-VLOOKUP($A82,'Import Peak Change'!$A$106:Y$202,25,FALSE())),0,(VLOOKUP($A82,'Import Peak'!$A$3:Y$99,25,FALSE())-VLOOKUP($A82,'Import Peak Change'!$A$106:Y$202,25,FALSE())))</f>
        <v>0</v>
      </c>
      <c r="Z82" s="193" t="n">
        <f aca="false">IF(ISERROR(VLOOKUP($A82,'Import Peak'!$A$3:Z$99,26,FALSE())-VLOOKUP($A82,'Import Peak Change'!$A$106:Z$202,26,FALSE())),0,(VLOOKUP($A82,'Import Peak'!$A$3:Z$99,26,FALSE())-VLOOKUP($A82,'Import Peak Change'!$A$106:Z$202,26,FALSE())))</f>
        <v>0</v>
      </c>
      <c r="AA82" s="193" t="n">
        <f aca="false">IF(ISERROR(VLOOKUP($A82,'Import Peak'!$A$3:AA$99,27,FALSE())-VLOOKUP($A82,'Import Peak Change'!$A$106:AA$202,27,FALSE())),0,(VLOOKUP($A82,'Import Peak'!$A$3:AA$99,27,FALSE())-VLOOKUP($A82,'Import Peak Change'!$A$106:AA$202,27,FALSE())))</f>
        <v>0</v>
      </c>
      <c r="AB82" s="193" t="n">
        <f aca="false">IF(ISERROR(VLOOKUP($A82,'Import Peak'!$A$3:AB$99,28,FALSE())-VLOOKUP($A82,'Import Peak Change'!$A$106:AB$202,28,FALSE())),0,(VLOOKUP($A82,'Import Peak'!$A$3:AB$99,28,FALSE())-VLOOKUP($A82,'Import Peak Change'!$A$106:AB$202,28,FALSE())))</f>
        <v>0</v>
      </c>
      <c r="AC82" s="193" t="n">
        <f aca="false">IF(ISERROR(VLOOKUP($A82,'Import Peak'!$A$3:AC$99,29,FALSE())-VLOOKUP($A82,'Import Peak Change'!$A$106:AC$202,29,FALSE())),0,(VLOOKUP($A82,'Import Peak'!$A$3:AC$99,29,FALSE())-VLOOKUP($A82,'Import Peak Change'!$A$106:AC$202,29,FALSE())))</f>
        <v>0</v>
      </c>
      <c r="AD82" s="193" t="n">
        <f aca="false">IF(ISERROR(VLOOKUP($A82,'Import Peak'!$A$3:AD$99,30,FALSE())-VLOOKUP($A82,'Import Peak Change'!$A$106:AD$202,30,FALSE())),0,(VLOOKUP($A82,'Import Peak'!$A$3:AD$99,30,FALSE())-VLOOKUP($A82,'Import Peak Change'!$A$106:AD$202,30,FALSE())))</f>
        <v>0</v>
      </c>
      <c r="AE82" s="193" t="n">
        <f aca="false">IF(ISERROR(VLOOKUP($A82,'Import Peak'!$A$3:AE$99,31,FALSE())-VLOOKUP($A82,'Import Peak Change'!$A$106:AE$202,31,FALSE())),0,(VLOOKUP($A82,'Import Peak'!$A$3:AE$99,31,FALSE())-VLOOKUP($A82,'Import Peak Change'!$A$106:AE$202,31,FALSE())))</f>
        <v>0</v>
      </c>
      <c r="AF82" s="193" t="n">
        <f aca="false">IF(ISERROR(VLOOKUP($A82,'Import Peak'!$A$3:AF$99,32,FALSE())-VLOOKUP($A82,'Import Peak Change'!$A$106:AF$202,32,FALSE())),0,(VLOOKUP($A82,'Import Peak'!$A$3:AF$99,32,FALSE())-VLOOKUP($A82,'Import Peak Change'!$A$106:AF$202,32,FALSE())))</f>
        <v>0</v>
      </c>
      <c r="AG82" s="193" t="n">
        <f aca="false">IF(ISERROR(VLOOKUP($A82,'Import Peak'!$A$3:AG$99,33,FALSE())-VLOOKUP($A82,'Import Peak Change'!$A$106:AG$202,33,FALSE())),0,(VLOOKUP($A82,'Import Peak'!$A$3:AG$99,33,FALSE())-VLOOKUP($A82,'Import Peak Change'!$A$106:AG$202,33,FALSE())))</f>
        <v>0</v>
      </c>
      <c r="AH82" s="193" t="n">
        <f aca="false">IF(ISERROR(VLOOKUP($A82,'Import Peak'!$A$3:AH$99,34,FALSE())-VLOOKUP($A82,'Import Peak Change'!$A$106:AH$202,34,FALSE())),0,(VLOOKUP($A82,'Import Peak'!$A$3:AH$99,34,FALSE())-VLOOKUP($A82,'Import Peak Change'!$A$106:AH$202,34,FALSE())))</f>
        <v>0</v>
      </c>
      <c r="AI82" s="193" t="n">
        <f aca="false">IF(ISERROR(VLOOKUP($A82,'Import Peak'!$A$3:AI$99,35,FALSE())-VLOOKUP($A82,'Import Peak Change'!$A$106:AI$202,35,FALSE())),0,(VLOOKUP($A82,'Import Peak'!$A$3:AI$99,35,FALSE())-VLOOKUP($A82,'Import Peak Change'!$A$106:AI$202,35,FALSE())))</f>
        <v>0</v>
      </c>
      <c r="AJ82" s="193" t="n">
        <f aca="false">IF(ISERROR(VLOOKUP($A82,'Import Peak'!$A$3:AJ$99,36,FALSE())-VLOOKUP($A82,'Import Peak Change'!$A$106:AJ$202,36,FALSE())),0,(VLOOKUP($A82,'Import Peak'!$A$3:AJ$99,36,FALSE())-VLOOKUP($A82,'Import Peak Change'!$A$106:AJ$202,36,FALSE())))</f>
        <v>0</v>
      </c>
      <c r="AK82" s="193" t="n">
        <f aca="false">IF(ISERROR(VLOOKUP($A82,'Import Peak'!$A$3:AK$99,37,FALSE())-VLOOKUP($A82,'Import Peak Change'!$A$106:AK$202,37,FALSE())),0,(VLOOKUP($A82,'Import Peak'!$A$3:AK$99,37,FALSE())-VLOOKUP($A82,'Import Peak Change'!$A$106:AK$202,37,FALSE())))</f>
        <v>0</v>
      </c>
      <c r="AL82" s="193" t="n">
        <f aca="false">IF(ISERROR(VLOOKUP($A82,'Import Peak'!$A$3:AL$99,38,FALSE())-VLOOKUP($A82,'Import Peak Change'!$A$106:AL$202,38,FALSE())),0,(VLOOKUP($A82,'Import Peak'!$A$3:AL$99,38,FALSE())-VLOOKUP($A82,'Import Peak Change'!$A$106:AL$202,38,FALSE())))</f>
        <v>0</v>
      </c>
      <c r="AM82" s="193" t="n">
        <f aca="false">IF(ISERROR(VLOOKUP($A82,'Import Peak'!$A$3:AM$99,39,FALSE())-VLOOKUP($A82,'Import Peak Change'!$A$106:AM$202,39,FALSE())),0,(VLOOKUP($A82,'Import Peak'!$A$3:AM$99,39,FALSE())-VLOOKUP($A82,'Import Peak Change'!$A$106:AM$202,39,FALSE())))</f>
        <v>0</v>
      </c>
      <c r="AN82" s="193" t="n">
        <f aca="false">IF(ISERROR(VLOOKUP($A82,'Import Peak'!$A$3:AN$99,40,FALSE())-VLOOKUP($A82,'Import Peak Change'!$A$106:AN$202,40,FALSE())),0,(VLOOKUP($A82,'Import Peak'!$A$3:AN$99,40,FALSE())-VLOOKUP($A82,'Import Peak Change'!$A$106:AN$202,40,FALSE())))</f>
        <v>0</v>
      </c>
      <c r="AO82" s="193" t="n">
        <f aca="false">IF(ISERROR(VLOOKUP($A82,'Import Peak'!$A$3:AO$99,41,FALSE())-VLOOKUP($A82,'Import Peak Change'!$A$106:AO$202,41,FALSE())),0,(VLOOKUP($A82,'Import Peak'!$A$3:AO$99,41,FALSE())-VLOOKUP($A82,'Import Peak Change'!$A$106:AO$202,41,FALSE())))</f>
        <v>0</v>
      </c>
      <c r="AP82" s="193" t="n">
        <f aca="false">IF(ISERROR(VLOOKUP($A82,'Import Peak'!$A$3:AP$99,42,FALSE())-VLOOKUP($A82,'Import Peak Change'!$A$106:AP$202,42,FALSE())),0,(VLOOKUP($A82,'Import Peak'!$A$3:AP$99,42,FALSE())-VLOOKUP($A82,'Import Peak Change'!$A$106:AP$202,42,FALSE())))</f>
        <v>0</v>
      </c>
      <c r="AQ82" s="193" t="n">
        <f aca="false">IF(ISERROR(VLOOKUP($A82,'Import Peak'!$A$3:AQ$99,43,FALSE())-VLOOKUP($A82,'Import Peak Change'!$A$106:AQ$202,43,FALSE())),0,(VLOOKUP($A82,'Import Peak'!$A$3:AQ$99,43,FALSE())-VLOOKUP($A82,'Import Peak Change'!$A$106:AQ$202,43,FALSE())))</f>
        <v>0</v>
      </c>
      <c r="AR82" s="193" t="n">
        <f aca="false">IF(ISERROR(VLOOKUP($A82,'Import Peak'!$A$3:AR$99,44,FALSE())-VLOOKUP($A82,'Import Peak Change'!$A$106:AR$202,44,FALSE())),0,(VLOOKUP($A82,'Import Peak'!$A$3:AR$99,44,FALSE())-VLOOKUP($A82,'Import Peak Change'!$A$106:AR$202,44,FALSE())))</f>
        <v>0</v>
      </c>
      <c r="AS82" s="193" t="n">
        <f aca="false">IF(ISERROR(VLOOKUP($A82,'Import Peak'!$A$3:AS$99,45,FALSE())-VLOOKUP($A82,'Import Peak Change'!$A$106:AS$202,45,FALSE())),0,(VLOOKUP($A82,'Import Peak'!$A$3:AS$99,45,FALSE())-VLOOKUP($A82,'Import Peak Change'!$A$106:AS$202,45,FALSE())))</f>
        <v>0</v>
      </c>
      <c r="AT82" s="193" t="n">
        <f aca="false">IF(ISERROR(VLOOKUP($A82,'Import Peak'!$A$3:AT$99,46,FALSE())-VLOOKUP($A82,'Import Peak Change'!$A$106:AT$202,46,FALSE())),0,(VLOOKUP($A82,'Import Peak'!$A$3:AT$99,46,FALSE())-VLOOKUP($A82,'Import Peak Change'!$A$106:AT$202,46,FALSE())))</f>
        <v>0</v>
      </c>
      <c r="AU82" s="193" t="n">
        <f aca="false">IF(ISERROR(VLOOKUP($A82,'Import Peak'!$A$3:AU$99,47,FALSE())-VLOOKUP($A82,'Import Peak Change'!$A$106:AU$202,47,FALSE())),0,(VLOOKUP($A82,'Import Peak'!$A$3:AU$99,47,FALSE())-VLOOKUP($A82,'Import Peak Change'!$A$106:AU$202,47,FALSE())))</f>
        <v>0</v>
      </c>
      <c r="AV82" s="193" t="n">
        <f aca="false">IF(ISERROR(VLOOKUP($A82,'Import Peak'!$A$3:AV$99,48,FALSE())-VLOOKUP($A82,'Import Peak Change'!$A$106:AV$202,48,FALSE())),0,(VLOOKUP($A82,'Import Peak'!$A$3:AV$99,48,FALSE())-VLOOKUP($A82,'Import Peak Change'!$A$106:AV$202,48,FALSE())))</f>
        <v>0</v>
      </c>
      <c r="AW82" s="193" t="n">
        <f aca="false">IF(ISERROR(VLOOKUP($A82,'Import Peak'!$A$3:AW$99,49,FALSE())-VLOOKUP($A82,'Import Peak Change'!$A$106:AW$202,49,FALSE())),0,(VLOOKUP($A82,'Import Peak'!$A$3:AW$99,49,FALSE())-VLOOKUP($A82,'Import Peak Change'!$A$106:AW$202,49,FALSE())))</f>
        <v>0</v>
      </c>
      <c r="AX82" s="193" t="n">
        <f aca="false">IF(ISERROR(VLOOKUP($A82,'Import Peak'!$A$3:AX$99,50,FALSE())-VLOOKUP($A82,'Import Peak Change'!$A$106:AX$202,50,FALSE())),0,(VLOOKUP($A82,'Import Peak'!$A$3:AX$99,50,FALSE())-VLOOKUP($A82,'Import Peak Change'!$A$106:AX$202,50,FALSE())))</f>
        <v>0</v>
      </c>
      <c r="AY82" s="193" t="n">
        <f aca="false">IF(ISERROR(VLOOKUP($A82,'Import Peak'!$A$3:AY$99,51,FALSE())-VLOOKUP($A82,'Import Peak Change'!$A$106:AY$202,51,FALSE())),0,(VLOOKUP($A82,'Import Peak'!$A$3:AY$99,51,FALSE())-VLOOKUP($A82,'Import Peak Change'!$A$106:AY$202,51,FALSE())))</f>
        <v>0</v>
      </c>
      <c r="AZ82" s="193" t="n">
        <f aca="false">IF(ISERROR(VLOOKUP($A82,'Import Peak'!$A$3:AZ$99,52,FALSE())-VLOOKUP($A82,'Import Peak Change'!$A$106:AZ$202,52,FALSE())),0,(VLOOKUP($A82,'Import Peak'!$A$3:AZ$99,52,FALSE())-VLOOKUP($A82,'Import Peak Change'!$A$106:AZ$202,52,FALSE())))</f>
        <v>0</v>
      </c>
      <c r="BA82" s="193" t="n">
        <f aca="false">IF(ISERROR(VLOOKUP($A82,'Import Peak'!$A$3:BA$99,53,FALSE())-VLOOKUP($A82,'Import Peak Change'!$A$106:BA$202,53,FALSE())),0,(VLOOKUP($A82,'Import Peak'!$A$3:BA$99,53,FALSE())-VLOOKUP($A82,'Import Peak Change'!$A$106:BA$202,53,FALSE())))</f>
        <v>0</v>
      </c>
      <c r="BB82" s="193" t="n">
        <f aca="false">IF(ISERROR(VLOOKUP($A82,'Import Peak'!$A$3:BB$99,54,FALSE())-VLOOKUP($A82,'Import Peak Change'!$A$106:BB$202,54,FALSE())),0,(VLOOKUP($A82,'Import Peak'!$A$3:BB$99,54,FALSE())-VLOOKUP($A82,'Import Peak Change'!$A$106:BB$202,54,FALSE())))</f>
        <v>0</v>
      </c>
      <c r="BC82" s="193" t="n">
        <f aca="false">IF(ISERROR(VLOOKUP($A82,'Import Peak'!$A$3:BC$99,55,FALSE())-VLOOKUP($A82,'Import Peak Change'!$A$106:BC$202,55,FALSE())),0,(VLOOKUP($A82,'Import Peak'!$A$3:BC$99,55,FALSE())-VLOOKUP($A82,'Import Peak Change'!$A$106:BC$202,55,FALSE())))</f>
        <v>0</v>
      </c>
      <c r="BD82" s="193" t="n">
        <f aca="false">IF(ISERROR(VLOOKUP($A82,'Import Peak'!$A$3:BD$99,56,FALSE())-VLOOKUP($A82,'Import Peak Change'!$A$106:BD$202,56,FALSE())),0,(VLOOKUP($A82,'Import Peak'!$A$3:BD$99,56,FALSE())-VLOOKUP($A82,'Import Peak Change'!$A$106:BD$202,56,FALSE())))</f>
        <v>0</v>
      </c>
      <c r="BE82" s="193" t="n">
        <f aca="false">IF(ISERROR(VLOOKUP($A82,'Import Peak'!$A$3:BE$99,57,FALSE())-VLOOKUP($A82,'Import Peak Change'!$A$106:BE$202,57,FALSE())),0,(VLOOKUP($A82,'Import Peak'!$A$3:BE$99,57,FALSE())-VLOOKUP($A82,'Import Peak Change'!$A$106:BE$202,57,FALSE())))</f>
        <v>0</v>
      </c>
      <c r="BF82" s="193" t="n">
        <f aca="false">IF(ISERROR(VLOOKUP($A82,'Import Peak'!$A$3:BF$99,58,FALSE())-VLOOKUP($A82,'Import Peak Change'!$A$106:BF$202,58,FALSE())),0,(VLOOKUP($A82,'Import Peak'!$A$3:BF$99,58,FALSE())-VLOOKUP($A82,'Import Peak Change'!$A$106:BF$202,58,FALSE())))</f>
        <v>0</v>
      </c>
      <c r="BG82" s="193" t="n">
        <f aca="false">IF(ISERROR(VLOOKUP($A82,'Import Peak'!$A$3:BG$99,59,FALSE())-VLOOKUP($A82,'Import Peak Change'!$A$106:BG$202,59,FALSE())),0,(VLOOKUP($A82,'Import Peak'!$A$3:BG$99,59,FALSE())-VLOOKUP($A82,'Import Peak Change'!$A$106:BG$202,59,FALSE())))</f>
        <v>0</v>
      </c>
      <c r="BH82" s="193" t="n">
        <f aca="false">IF(ISERROR(VLOOKUP($A82,'Import Peak'!$A$3:BH$99,60,FALSE())-VLOOKUP($A82,'Import Peak Change'!$A$106:BH$202,60,FALSE())),0,(VLOOKUP($A82,'Import Peak'!$A$3:BH$99,60,FALSE())-VLOOKUP($A82,'Import Peak Change'!$A$106:BH$202,60,FALSE())))</f>
        <v>0</v>
      </c>
      <c r="BI82" s="193" t="n">
        <f aca="false">IF(ISERROR(VLOOKUP($A82,'Import Peak'!$A$3:BI$99,61,FALSE())-VLOOKUP($A82,'Import Peak Change'!$A$106:BI$202,61,FALSE())),0,(VLOOKUP($A82,'Import Peak'!$A$3:BI$99,61,FALSE())-VLOOKUP($A82,'Import Peak Change'!$A$106:BI$202,61,FALSE())))</f>
        <v>0</v>
      </c>
      <c r="BJ82" s="193" t="n">
        <f aca="false">IF(ISERROR(VLOOKUP($A82,'Import Peak'!$A$3:BJ$99,62,FALSE())-VLOOKUP($A82,'Import Peak Change'!$A$106:BJ$202,62,FALSE())),0,(VLOOKUP($A82,'Import Peak'!$A$3:BJ$99,62,FALSE())-VLOOKUP($A82,'Import Peak Change'!$A$106:BJ$202,62,FALSE())))</f>
        <v>0</v>
      </c>
      <c r="BK82" s="193" t="n">
        <f aca="false">IF(ISERROR(VLOOKUP($A82,'Import Peak'!$A$3:BK$99,63,FALSE())-VLOOKUP($A82,'Import Peak Change'!$A$106:BK$202,63,FALSE())),0,(VLOOKUP($A82,'Import Peak'!$A$3:BK$99,63,FALSE())-VLOOKUP($A82,'Import Peak Change'!$A$106:BK$202,63,FALSE())))</f>
        <v>0</v>
      </c>
      <c r="BL82" s="193" t="n">
        <f aca="false">IF(ISERROR(VLOOKUP($A82,'Import Peak'!$A$3:BL$99,64,FALSE())-VLOOKUP($A82,'Import Peak Change'!$A$106:BL$202,64,FALSE())),0,(VLOOKUP($A82,'Import Peak'!$A$3:BL$99,64,FALSE())-VLOOKUP($A82,'Import Peak Change'!$A$106:BL$202,64,FALSE())))</f>
        <v>0</v>
      </c>
      <c r="BM82" s="193" t="n">
        <f aca="false">IF(ISERROR(VLOOKUP($A82,'Import Peak'!$A$3:BM$99,65,FALSE())-VLOOKUP($A82,'Import Peak Change'!$A$106:BM$202,65,FALSE())),0,(VLOOKUP($A82,'Import Peak'!$A$3:BM$99,65,FALSE())-VLOOKUP($A82,'Import Peak Change'!$A$106:BM$202,65,FALSE())))</f>
        <v>0</v>
      </c>
      <c r="BN82" s="193" t="n">
        <f aca="false">IF(ISERROR(VLOOKUP($A82,'Import Peak'!$A$3:BN$99,66,FALSE())-VLOOKUP($A82,'Import Peak Change'!$A$106:BN$202,66,FALSE())),0,(VLOOKUP($A82,'Import Peak'!$A$3:BN$99,66,FALSE())-VLOOKUP($A82,'Import Peak Change'!$A$106:BN$202,66,FALSE())))</f>
        <v>0</v>
      </c>
      <c r="BO82" s="193" t="n">
        <f aca="false">IF(ISERROR(VLOOKUP($A82,'Import Peak'!$A$3:BO$99,67,FALSE())-VLOOKUP($A82,'Import Peak Change'!$A$106:BO$202,67,FALSE())),0,(VLOOKUP($A82,'Import Peak'!$A$3:BO$99,67,FALSE())-VLOOKUP($A82,'Import Peak Change'!$A$106:BO$202,67,FALSE())))</f>
        <v>0</v>
      </c>
      <c r="BP82" s="193" t="n">
        <f aca="false">IF(ISERROR(VLOOKUP($A82,'Import Peak'!$A$3:BP$99,68,FALSE())-VLOOKUP($A82,'Import Peak Change'!$A$106:BP$202,68,FALSE())),0,(VLOOKUP($A82,'Import Peak'!$A$3:BP$99,68,FALSE())-VLOOKUP($A82,'Import Peak Change'!$A$106:BP$202,68,FALSE())))</f>
        <v>0</v>
      </c>
      <c r="BQ82" s="193" t="n">
        <f aca="false">IF(ISERROR(VLOOKUP($A82,'Import Peak'!$A$3:BQ$99,69,FALSE())-VLOOKUP($A82,'Import Peak Change'!$A$106:BQ$202,69,FALSE())),0,(VLOOKUP($A82,'Import Peak'!$A$3:BQ$99,69,FALSE())-VLOOKUP($A82,'Import Peak Change'!$A$106:BQ$202,69,FALSE())))</f>
        <v>0</v>
      </c>
      <c r="BR82" s="193" t="n">
        <f aca="false">IF(ISERROR(VLOOKUP($A82,'Import Peak'!$A$3:BR$99,70,FALSE())-VLOOKUP($A82,'Import Peak Change'!$A$106:BR$202,70,FALSE())),0,(VLOOKUP($A82,'Import Peak'!$A$3:BR$99,70,FALSE())-VLOOKUP($A82,'Import Peak Change'!$A$106:BR$202,70,FALSE())))</f>
        <v>0</v>
      </c>
      <c r="BS82" s="193" t="n">
        <f aca="false">IF(ISERROR(VLOOKUP($A82,'Import Peak'!$A$3:BS$99,71,FALSE())-VLOOKUP($A82,'Import Peak Change'!$A$106:BS$202,71,FALSE())),0,(VLOOKUP($A82,'Import Peak'!$A$3:BS$99,71,FALSE())-VLOOKUP($A82,'Import Peak Change'!$A$106:BS$202,71,FALSE())))</f>
        <v>0</v>
      </c>
      <c r="BT82" s="193" t="n">
        <f aca="false">IF(ISERROR(VLOOKUP($A82,'Import Peak'!$A$3:BT$99,72,FALSE())-VLOOKUP($A82,'Import Peak Change'!$A$106:BT$202,72,FALSE())),0,(VLOOKUP($A82,'Import Peak'!$A$3:BT$99,72,FALSE())-VLOOKUP($A82,'Import Peak Change'!$A$106:BT$202,72,FALSE())))</f>
        <v>0</v>
      </c>
      <c r="BU82" s="193" t="n">
        <f aca="false">IF(ISERROR(VLOOKUP($A82,'Import Peak'!$A$3:BU$99,73,FALSE())-VLOOKUP($A82,'Import Peak Change'!$A$106:BU$202,73,FALSE())),0,(VLOOKUP($A82,'Import Peak'!$A$3:BU$99,73,FALSE())-VLOOKUP($A82,'Import Peak Change'!$A$106:BU$202,73,FALSE())))</f>
        <v>0</v>
      </c>
      <c r="BV82" s="193" t="n">
        <f aca="false">IF(ISERROR(VLOOKUP($A82,'Import Peak'!$A$3:BV$99,74,FALSE())-VLOOKUP($A82,'Import Peak Change'!$A$106:BV$202,74,FALSE())),0,(VLOOKUP($A82,'Import Peak'!$A$3:BV$99,74,FALSE())-VLOOKUP($A82,'Import Peak Change'!$A$106:BV$202,74,FALSE())))</f>
        <v>0</v>
      </c>
      <c r="BW82" s="193" t="n">
        <f aca="false">IF(ISERROR(VLOOKUP($A82,'Import Peak'!$A$3:BW$99,75,FALSE())-VLOOKUP($A82,'Import Peak Change'!$A$106:BW$202,75,FALSE())),0,(VLOOKUP($A82,'Import Peak'!$A$3:BW$99,75,FALSE())-VLOOKUP($A82,'Import Peak Change'!$A$106:BW$202,75,FALSE())))</f>
        <v>0</v>
      </c>
      <c r="BX82" s="193" t="n">
        <f aca="false">IF(ISERROR(VLOOKUP($A82,'Import Peak'!$A$3:BX$99,76,FALSE())-VLOOKUP($A82,'Import Peak Change'!$A$106:BX$202,76,FALSE())),0,(VLOOKUP($A82,'Import Peak'!$A$3:BX$99,76,FALSE())-VLOOKUP($A82,'Import Peak Change'!$A$106:BX$202,76,FALSE())))</f>
        <v>0</v>
      </c>
      <c r="BY82" s="193" t="n">
        <f aca="false">IF(ISERROR(VLOOKUP($A82,'Import Peak'!$A$3:BY$99,77,FALSE())-VLOOKUP($A82,'Import Peak Change'!$A$106:BY$202,77,FALSE())),0,(VLOOKUP($A82,'Import Peak'!$A$3:BY$99,77,FALSE())-VLOOKUP($A82,'Import Peak Change'!$A$106:BY$202,77,FALSE())))</f>
        <v>0</v>
      </c>
      <c r="BZ82" s="193" t="n">
        <f aca="false">IF(ISERROR(VLOOKUP($A82,'Import Peak'!$A$3:BZ$99,78,FALSE())-VLOOKUP($A82,'Import Peak Change'!$A$106:BZ$202,78,FALSE())),0,(VLOOKUP($A82,'Import Peak'!$A$3:BZ$99,78,FALSE())-VLOOKUP($A82,'Import Peak Change'!$A$106:BZ$202,78,FALSE())))</f>
        <v>0</v>
      </c>
      <c r="CA82" s="193" t="n">
        <f aca="false">IF(ISERROR(VLOOKUP($A82,'Import Peak'!$A$3:CA$99,79,FALSE())-VLOOKUP($A82,'Import Peak Change'!$A$106:CA$202,79,FALSE())),0,(VLOOKUP($A82,'Import Peak'!$A$3:CA$99,79,FALSE())-VLOOKUP($A82,'Import Peak Change'!$A$106:CA$202,79,FALSE())))</f>
        <v>0</v>
      </c>
      <c r="CB82" s="193" t="n">
        <f aca="false">IF(ISERROR(VLOOKUP($A82,'Import Peak'!$A$3:CB$99,80,FALSE())-VLOOKUP($A82,'Import Peak Change'!$A$106:CB$202,80,FALSE())),0,(VLOOKUP($A82,'Import Peak'!$A$3:CB$99,80,FALSE())-VLOOKUP($A82,'Import Peak Change'!$A$106:CB$202,80,FALSE())))</f>
        <v>0</v>
      </c>
      <c r="CC82" s="193" t="n">
        <f aca="false">IF(ISERROR(VLOOKUP($A82,'Import Peak'!$A$3:CC$99,81,FALSE())-VLOOKUP($A82,'Import Peak Change'!$A$106:CC$202,81,FALSE())),0,(VLOOKUP($A82,'Import Peak'!$A$3:CC$99,81,FALSE())-VLOOKUP($A82,'Import Peak Change'!$A$106:CC$202,81,FALSE())))</f>
        <v>0</v>
      </c>
      <c r="CD82" s="193" t="n">
        <f aca="false">IF(ISERROR(VLOOKUP($A82,'Import Peak'!$A$3:CD$99,82,FALSE())-VLOOKUP($A82,'Import Peak Change'!$A$106:CD$202,82,FALSE())),0,(VLOOKUP($A82,'Import Peak'!$A$3:CD$99,82,FALSE())-VLOOKUP($A82,'Import Peak Change'!$A$106:CD$202,82,FALSE())))</f>
        <v>0</v>
      </c>
      <c r="CE82" s="193" t="n">
        <f aca="false">IF(ISERROR(VLOOKUP($A82,'Import Peak'!$A$3:CE$99,83,FALSE())-VLOOKUP($A82,'Import Peak Change'!$A$106:CE$202,83,FALSE())),0,(VLOOKUP($A82,'Import Peak'!$A$3:CE$99,83,FALSE())-VLOOKUP($A82,'Import Peak Change'!$A$106:CE$202,83,FALSE())))</f>
        <v>0</v>
      </c>
      <c r="CF82" s="193" t="n">
        <f aca="false">IF(ISERROR(VLOOKUP($A82,'Import Peak'!$A$3:CF$99,84,FALSE())-VLOOKUP($A82,'Import Peak Change'!$A$106:CF$202,84,FALSE())),0,(VLOOKUP($A82,'Import Peak'!$A$3:CF$99,84,FALSE())-VLOOKUP($A82,'Import Peak Change'!$A$106:CF$202,84,FALSE())))</f>
        <v>0</v>
      </c>
      <c r="CG82" s="193" t="n">
        <f aca="false">IF(ISERROR(VLOOKUP($A82,'Import Peak'!$A$3:CG$99,85,FALSE())-VLOOKUP($A82,'Import Peak Change'!$A$106:CG$202,85,FALSE())),0,(VLOOKUP($A82,'Import Peak'!$A$3:CG$99,85,FALSE())-VLOOKUP($A82,'Import Peak Change'!$A$106:CG$202,85,FALSE())))</f>
        <v>0</v>
      </c>
      <c r="CH82" s="193" t="n">
        <f aca="false">IF(ISERROR(VLOOKUP($A82,'Import Peak'!$A$3:CH$99,86,FALSE())-VLOOKUP($A82,'Import Peak Change'!$A$106:CH$202,86,FALSE())),0,(VLOOKUP($A82,'Import Peak'!$A$3:CH$99,86,FALSE())-VLOOKUP($A82,'Import Peak Change'!$A$106:CH$202,86,FALSE())))</f>
        <v>0</v>
      </c>
      <c r="CI82" s="193" t="n">
        <f aca="false">IF(ISERROR(VLOOKUP($A82,'Import Peak'!$A$3:CI$99,87,FALSE())-VLOOKUP($A82,'Import Peak Change'!$A$106:CI$202,87,FALSE())),0,(VLOOKUP($A82,'Import Peak'!$A$3:CI$99,87,FALSE())-VLOOKUP($A82,'Import Peak Change'!$A$106:CI$202,87,FALSE())))</f>
        <v>0</v>
      </c>
      <c r="CJ82" s="193" t="n">
        <f aca="false">IF(ISERROR(VLOOKUP($A82,'Import Peak'!$A$3:CJ$99,88,FALSE())-VLOOKUP($A82,'Import Peak Change'!$A$106:CJ$202,88,FALSE())),0,(VLOOKUP($A82,'Import Peak'!$A$3:CJ$99,88,FALSE())-VLOOKUP($A82,'Import Peak Change'!$A$106:CJ$202,88,FALSE())))</f>
        <v>0</v>
      </c>
      <c r="CK82" s="193" t="n">
        <f aca="false">IF(ISERROR(VLOOKUP($A82,'Import Peak'!$A$3:CK$99,89,FALSE())-VLOOKUP($A82,'Import Peak Change'!$A$106:CK$202,89,FALSE())),0,(VLOOKUP($A82,'Import Peak'!$A$3:CK$99,89,FALSE())-VLOOKUP($A82,'Import Peak Change'!$A$106:CK$202,89,FALSE())))</f>
        <v>0</v>
      </c>
      <c r="CL82" s="193" t="n">
        <f aca="false">IF(ISERROR(VLOOKUP($A82,'Import Peak'!$A$3:CL$99,90,FALSE())-VLOOKUP($A82,'Import Peak Change'!$A$106:CL$202,90,FALSE())),0,(VLOOKUP($A82,'Import Peak'!$A$3:CL$99,90,FALSE())-VLOOKUP($A82,'Import Peak Change'!$A$106:CL$202,90,FALSE())))</f>
        <v>0</v>
      </c>
      <c r="CM82" s="193" t="n">
        <f aca="false">IF(ISERROR(VLOOKUP($A82,'Import Peak'!$A$3:CM$99,91,FALSE())-VLOOKUP($A82,'Import Peak Change'!$A$106:CM$202,91,FALSE())),0,(VLOOKUP($A82,'Import Peak'!$A$3:CM$99,91,FALSE())-VLOOKUP($A82,'Import Peak Change'!$A$106:CM$202,91,FALSE())))</f>
        <v>0</v>
      </c>
      <c r="CN82" s="193" t="n">
        <f aca="false">IF(ISERROR(VLOOKUP($A82,'Import Peak'!$A$3:CN$99,92,FALSE())-VLOOKUP($A82,'Import Peak Change'!$A$106:CN$202,92,FALSE())),0,(VLOOKUP($A82,'Import Peak'!$A$3:CN$99,92,FALSE())-VLOOKUP($A82,'Import Peak Change'!$A$106:CN$202,92,FALSE())))</f>
        <v>0</v>
      </c>
      <c r="CO82" s="193" t="n">
        <f aca="false">IF(ISERROR(VLOOKUP($A82,'Import Peak'!$A$3:CO$99,93,FALSE())-VLOOKUP($A82,'Import Peak Change'!$A$106:CO$202,93,FALSE())),0,(VLOOKUP($A82,'Import Peak'!$A$3:CO$99,93,FALSE())-VLOOKUP($A82,'Import Peak Change'!$A$106:CO$202,93,FALSE())))</f>
        <v>0</v>
      </c>
      <c r="CP82" s="193" t="n">
        <f aca="false">IF(ISERROR(VLOOKUP($A82,'Import Peak'!$A$3:CP$99,94,FALSE())-VLOOKUP($A82,'Import Peak Change'!$A$106:CP$202,94,FALSE())),0,(VLOOKUP($A82,'Import Peak'!$A$3:CP$99,94,FALSE())-VLOOKUP($A82,'Import Peak Change'!$A$106:CP$202,94,FALSE())))</f>
        <v>0</v>
      </c>
      <c r="CQ82" s="193" t="n">
        <f aca="false">IF(ISERROR(VLOOKUP($A82,'Import Peak'!$A$3:CQ$99,95,FALSE())-VLOOKUP($A82,'Import Peak Change'!$A$106:CQ$202,95,FALSE())),0,(VLOOKUP($A82,'Import Peak'!$A$3:CQ$99,95,FALSE())-VLOOKUP($A82,'Import Peak Change'!$A$106:CQ$202,95,FALSE())))</f>
        <v>0</v>
      </c>
      <c r="CR82" s="193" t="n">
        <f aca="false">IF(ISERROR(VLOOKUP($A82,'Import Peak'!$A$3:CR$99,96,FALSE())-VLOOKUP($A82,'Import Peak Change'!$A$106:CR$202,96,FALSE())),0,(VLOOKUP($A82,'Import Peak'!$A$3:CR$99,96,FALSE())-VLOOKUP($A82,'Import Peak Change'!$A$106:CR$202,96,FALSE())))</f>
        <v>0</v>
      </c>
      <c r="CS82" s="193" t="n">
        <f aca="false">IF(ISERROR(VLOOKUP($A82,'Import Peak'!$A$3:CS$99,97,FALSE())-VLOOKUP($A82,'Import Peak Change'!$A$106:CS$202,97,FALSE())),0,(VLOOKUP($A82,'Import Peak'!$A$3:CS$99,97,FALSE())-VLOOKUP($A82,'Import Peak Change'!$A$106:CS$202,97,FALSE())))</f>
        <v>0</v>
      </c>
      <c r="CT82" s="193" t="n">
        <f aca="false">IF(ISERROR(VLOOKUP($A82,'Import Peak'!$A$3:CT$99,98,FALSE())-VLOOKUP($A82,'Import Peak Change'!$A$106:CT$202,98,FALSE())),0,(VLOOKUP($A82,'Import Peak'!$A$3:CT$99,98,FALSE())-VLOOKUP($A82,'Import Peak Change'!$A$106:CT$202,98,FALSE())))</f>
        <v>0</v>
      </c>
      <c r="CU82" s="193" t="n">
        <f aca="false">IF(ISERROR(VLOOKUP($A82,'Import Peak'!$A$3:CU$99,99,FALSE())-VLOOKUP($A82,'Import Peak Change'!$A$106:CU$202,99,FALSE())),0,(VLOOKUP($A82,'Import Peak'!$A$3:CU$99,99,FALSE())-VLOOKUP($A82,'Import Peak Change'!$A$106:CU$202,99,FALSE())))</f>
        <v>0</v>
      </c>
      <c r="CV82" s="193" t="n">
        <f aca="false">IF(ISERROR(VLOOKUP($A82,'Import Peak'!$A$3:CV$99,100,FALSE())-VLOOKUP($A82,'Import Peak Change'!$A$106:CV$202,100,FALSE())),0,(VLOOKUP($A82,'Import Peak'!$A$3:CV$99,100,FALSE())-VLOOKUP($A82,'Import Peak Change'!$A$106:CV$202,100,FALSE())))</f>
        <v>0</v>
      </c>
      <c r="CW82" s="193" t="n">
        <f aca="false">IF(ISERROR(VLOOKUP($A82,'Import Peak'!$A$3:CW$99,101,FALSE())-VLOOKUP($A82,'Import Peak Change'!$A$106:CW$202,101,FALSE())),0,(VLOOKUP($A82,'Import Peak'!$A$3:CW$99,101,FALSE())-VLOOKUP($A82,'Import Peak Change'!$A$106:CW$202,101,FALSE())))</f>
        <v>0</v>
      </c>
      <c r="CX82" s="193" t="n">
        <f aca="false">IF(ISERROR(VLOOKUP($A82,'Import Peak'!$A$3:CX$99,102,FALSE())-VLOOKUP($A82,'Import Peak Change'!$A$106:CX$202,102,FALSE())),0,(VLOOKUP($A82,'Import Peak'!$A$3:CX$99,102,FALSE())-VLOOKUP($A82,'Import Peak Change'!$A$106:CX$202,102,FALSE())))</f>
        <v>0</v>
      </c>
      <c r="CY82" s="193" t="n">
        <f aca="false">IF(ISERROR(VLOOKUP($A82,'Import Peak'!$A$3:CY$99,103,FALSE())-VLOOKUP($A82,'Import Peak Change'!$A$106:CY$202,103,FALSE())),0,(VLOOKUP($A82,'Import Peak'!$A$3:CY$99,103,FALSE())-VLOOKUP($A82,'Import Peak Change'!$A$106:CY$202,103,FALSE())))</f>
        <v>0</v>
      </c>
      <c r="CZ82" s="193" t="n">
        <f aca="false">IF(ISERROR(VLOOKUP($A82,'Import Peak'!$A$3:CZ$99,104,FALSE())-VLOOKUP($A82,'Import Peak Change'!$A$106:CZ$202,104,FALSE())),0,(VLOOKUP($A82,'Import Peak'!$A$3:CZ$99,104,FALSE())-VLOOKUP($A82,'Import Peak Change'!$A$106:CZ$202,104,FALSE())))</f>
        <v>0</v>
      </c>
      <c r="DA82" s="193" t="n">
        <f aca="false">IF(ISERROR(VLOOKUP($A82,'Import Peak'!$A$3:DA$99,105,FALSE())-VLOOKUP($A82,'Import Peak Change'!$A$106:DA$202,105,FALSE())),0,(VLOOKUP($A82,'Import Peak'!$A$3:DA$99,105,FALSE())-VLOOKUP($A82,'Import Peak Change'!$A$106:DA$202,105,FALSE())))</f>
        <v>0</v>
      </c>
      <c r="DB82" s="193" t="n">
        <f aca="false">IF(ISERROR(VLOOKUP($A82,'Import Peak'!$A$3:DB$99,106,FALSE())-VLOOKUP($A82,'Import Peak Change'!$A$106:DB$202,106,FALSE())),0,(VLOOKUP($A82,'Import Peak'!$A$3:DB$99,106,FALSE())-VLOOKUP($A82,'Import Peak Change'!$A$106:DB$202,106,FALSE())))</f>
        <v>0</v>
      </c>
      <c r="DC82" s="193" t="n">
        <f aca="false">IF(ISERROR(VLOOKUP($A82,'Import Peak'!$A$3:DC$99,107,FALSE())-VLOOKUP($A82,'Import Peak Change'!$A$106:DC$202,107,FALSE())),0,(VLOOKUP($A82,'Import Peak'!$A$3:DC$99,107,FALSE())-VLOOKUP($A82,'Import Peak Change'!$A$106:DC$202,107,FALSE())))</f>
        <v>0</v>
      </c>
      <c r="DD82" s="193" t="n">
        <f aca="false">IF(ISERROR(VLOOKUP($A82,'Import Peak'!$A$3:DD$99,108,FALSE())-VLOOKUP($A82,'Import Peak Change'!$A$106:DD$202,108,FALSE())),0,(VLOOKUP($A82,'Import Peak'!$A$3:DD$99,108,FALSE())-VLOOKUP($A82,'Import Peak Change'!$A$106:DD$202,108,FALSE())))</f>
        <v>0</v>
      </c>
      <c r="DE82" s="193" t="n">
        <f aca="false">IF(ISERROR(VLOOKUP($A82,'Import Peak'!$A$3:DE$99,109,FALSE())-VLOOKUP($A82,'Import Peak Change'!$A$106:DE$202,109,FALSE())),0,(VLOOKUP($A82,'Import Peak'!$A$3:DE$99,109,FALSE())-VLOOKUP($A82,'Import Peak Change'!$A$106:DE$202,109,FALSE())))</f>
        <v>0</v>
      </c>
      <c r="DF82" s="193" t="n">
        <f aca="false">IF(ISERROR(VLOOKUP($A82,'Import Peak'!$A$3:DF$99,110,FALSE())-VLOOKUP($A82,'Import Peak Change'!$A$106:DF$202,110,FALSE())),0,(VLOOKUP($A82,'Import Peak'!$A$3:DF$99,110,FALSE())-VLOOKUP($A82,'Import Peak Change'!$A$106:DF$202,110,FALSE())))</f>
        <v>0</v>
      </c>
      <c r="DG82" s="193" t="n">
        <f aca="false">IF(ISERROR(VLOOKUP($A82,'Import Peak'!$A$3:DG$99,111,FALSE())-VLOOKUP($A82,'Import Peak Change'!$A$106:DG$202,111,FALSE())),0,(VLOOKUP($A82,'Import Peak'!$A$3:DG$99,111,FALSE())-VLOOKUP($A82,'Import Peak Change'!$A$106:DG$202,111,FALSE())))</f>
        <v>0</v>
      </c>
      <c r="DH82" s="193" t="n">
        <f aca="false">IF(ISERROR(VLOOKUP($A82,'Import Peak'!$A$3:DH$99,112,FALSE())-VLOOKUP($A82,'Import Peak Change'!$A$106:DH$202,112,FALSE())),0,(VLOOKUP($A82,'Import Peak'!$A$3:DH$99,112,FALSE())-VLOOKUP($A82,'Import Peak Change'!$A$106:DH$202,112,FALSE())))</f>
        <v>0</v>
      </c>
      <c r="DI82" s="193" t="n">
        <f aca="false">IF(ISERROR(VLOOKUP($A82,'Import Peak'!$A$3:DI$99,113,FALSE())-VLOOKUP($A82,'Import Peak Change'!$A$106:DI$202,113,FALSE())),0,(VLOOKUP($A82,'Import Peak'!$A$3:DI$99,113,FALSE())-VLOOKUP($A82,'Import Peak Change'!$A$106:DI$202,113,FALSE())))</f>
        <v>0</v>
      </c>
      <c r="DJ82" s="193" t="n">
        <f aca="false">IF(ISERROR(VLOOKUP($A82,'Import Peak'!$A$3:DJ$99,114,FALSE())-VLOOKUP($A82,'Import Peak Change'!$A$106:DJ$202,114,FALSE())),0,(VLOOKUP($A82,'Import Peak'!$A$3:DJ$99,114,FALSE())-VLOOKUP($A82,'Import Peak Change'!$A$106:DJ$202,114,FALSE())))</f>
        <v>0</v>
      </c>
      <c r="DK82" s="193" t="n">
        <f aca="false">IF(ISERROR(VLOOKUP($A82,'Import Peak'!$A$3:DK$99,115,FALSE())-VLOOKUP($A82,'Import Peak Change'!$A$106:DK$202,115,FALSE())),0,(VLOOKUP($A82,'Import Peak'!$A$3:DK$99,115,FALSE())-VLOOKUP($A82,'Import Peak Change'!$A$106:DK$202,115,FALSE())))</f>
        <v>0</v>
      </c>
      <c r="DL82" s="193" t="n">
        <f aca="false">IF(ISERROR(VLOOKUP($A82,'Import Peak'!$A$3:DL$99,116,FALSE())-VLOOKUP($A82,'Import Peak Change'!$A$106:DL$202,116,FALSE())),0,(VLOOKUP($A82,'Import Peak'!$A$3:DL$99,116,FALSE())-VLOOKUP($A82,'Import Peak Change'!$A$106:DL$202,116,FALSE())))</f>
        <v>0</v>
      </c>
      <c r="DM82" s="193" t="n">
        <f aca="false">IF(ISERROR(VLOOKUP($A82,'Import Peak'!$A$3:DM$99,117,FALSE())-VLOOKUP($A82,'Import Peak Change'!$A$106:DM$202,117,FALSE())),0,(VLOOKUP($A82,'Import Peak'!$A$3:DM$99,117,FALSE())-VLOOKUP($A82,'Import Peak Change'!$A$106:DM$202,117,FALSE())))</f>
        <v>0</v>
      </c>
      <c r="DN82" s="193" t="n">
        <f aca="false">IF(ISERROR(VLOOKUP($A82,'Import Peak'!$A$3:DN$99,118,FALSE())-VLOOKUP($A82,'Import Peak Change'!$A$106:DN$202,118,FALSE())),0,(VLOOKUP($A82,'Import Peak'!$A$3:DN$99,118,FALSE())-VLOOKUP($A82,'Import Peak Change'!$A$106:DN$202,118,FALSE())))</f>
        <v>0</v>
      </c>
      <c r="DO82" s="193" t="n">
        <f aca="false">IF(ISERROR(VLOOKUP($A82,'Import Peak'!$A$3:DO$99,119,FALSE())-VLOOKUP($A82,'Import Peak Change'!$A$106:DO$202,119,FALSE())),0,(VLOOKUP($A82,'Import Peak'!$A$3:DO$99,119,FALSE())-VLOOKUP($A82,'Import Peak Change'!$A$106:DO$202,119,FALSE())))</f>
        <v>0</v>
      </c>
      <c r="DP82" s="193" t="n">
        <f aca="false">IF(ISERROR(VLOOKUP($A82,'Import Peak'!$A$3:DP$99,120,FALSE())-VLOOKUP($A82,'Import Peak Change'!$A$106:DP$202,120,FALSE())),0,(VLOOKUP($A82,'Import Peak'!$A$3:DP$99,120,FALSE())-VLOOKUP($A82,'Import Peak Change'!$A$106:DP$202,120,FALSE())))</f>
        <v>0</v>
      </c>
      <c r="DQ82" s="193" t="n">
        <f aca="false">IF(ISERROR(VLOOKUP($A82,'Import Peak'!$A$3:DQ$99,121,FALSE())-VLOOKUP($A82,'Import Peak Change'!$A$106:DQ$202,121,FALSE())),0,(VLOOKUP($A82,'Import Peak'!$A$3:DQ$99,121,FALSE())-VLOOKUP($A82,'Import Peak Change'!$A$106:DQ$202,121,FALSE())))</f>
        <v>0</v>
      </c>
      <c r="DR82" s="193" t="n">
        <f aca="false">IF(ISERROR(VLOOKUP($A82,'Import Peak'!$A$3:DR$99,122,FALSE())-VLOOKUP($A82,'Import Peak Change'!$A$106:DR$202,122,FALSE())),0,(VLOOKUP($A82,'Import Peak'!$A$3:DR$99,122,FALSE())-VLOOKUP($A82,'Import Peak Change'!$A$106:DR$202,122,FALSE())))</f>
        <v>0</v>
      </c>
      <c r="DS82" s="193" t="n">
        <f aca="false">IF(ISERROR(VLOOKUP($A82,'Import Peak'!$A$3:DS$99,123,FALSE())-VLOOKUP($A82,'Import Peak Change'!$A$106:DS$202,123,FALSE())),0,(VLOOKUP($A82,'Import Peak'!$A$3:DS$99,123,FALSE())-VLOOKUP($A82,'Import Peak Change'!$A$106:DS$202,123,FALSE())))</f>
        <v>0</v>
      </c>
      <c r="DT82" s="193" t="n">
        <f aca="false">IF(ISERROR(VLOOKUP($A82,'Import Peak'!$A$3:DT$99,124,FALSE())-VLOOKUP($A82,'Import Peak Change'!$A$106:DT$202,124,FALSE())),0,(VLOOKUP($A82,'Import Peak'!$A$3:DT$99,124,FALSE())-VLOOKUP($A82,'Import Peak Change'!$A$106:DT$202,124,FALSE())))</f>
        <v>0</v>
      </c>
      <c r="DU82" s="193" t="n">
        <f aca="false">IF(ISERROR(VLOOKUP($A82,'Import Peak'!$A$3:DU$99,125,FALSE())-VLOOKUP($A82,'Import Peak Change'!$A$106:DU$202,125,FALSE())),0,(VLOOKUP($A82,'Import Peak'!$A$3:DU$99,125,FALSE())-VLOOKUP($A82,'Import Peak Change'!$A$106:DU$202,125,FALSE())))</f>
        <v>0</v>
      </c>
      <c r="DV82" s="193" t="n">
        <f aca="false">IF(ISERROR(VLOOKUP($A82,'Import Peak'!$A$3:DV$99,126,FALSE())-VLOOKUP($A82,'Import Peak Change'!$A$106:DV$202,126,FALSE())),0,(VLOOKUP($A82,'Import Peak'!$A$3:DV$99,126,FALSE())-VLOOKUP($A82,'Import Peak Change'!$A$106:DV$202,126,FALSE())))</f>
        <v>0</v>
      </c>
      <c r="DW82" s="193" t="n">
        <f aca="false">IF(ISERROR(VLOOKUP($A82,'Import Peak'!$A$3:DW$99,127,FALSE())-VLOOKUP($A82,'Import Peak Change'!$A$106:DW$202,127,FALSE())),0,(VLOOKUP($A82,'Import Peak'!$A$3:DW$99,127,FALSE())-VLOOKUP($A82,'Import Peak Change'!$A$106:DW$202,127,FALSE())))</f>
        <v>0</v>
      </c>
      <c r="DX82" s="193" t="n">
        <f aca="false">IF(ISERROR(VLOOKUP($A82,'Import Peak'!$A$3:DX$99,128,FALSE())-VLOOKUP($A82,'Import Peak Change'!$A$106:DX$202,128,FALSE())),0,(VLOOKUP($A82,'Import Peak'!$A$3:DX$99,128,FALSE())-VLOOKUP($A82,'Import Peak Change'!$A$106:DX$202,128,FALSE())))</f>
        <v>0</v>
      </c>
      <c r="DY82" s="193" t="n">
        <f aca="false">IF(ISERROR(VLOOKUP($A82,'Import Peak'!$A$3:DY$99,129,FALSE())-VLOOKUP($A82,'Import Peak Change'!$A$106:DY$202,129,FALSE())),0,(VLOOKUP($A82,'Import Peak'!$A$3:DY$99,129,FALSE())-VLOOKUP($A82,'Import Peak Change'!$A$106:DY$202,129,FALSE())))</f>
        <v>0</v>
      </c>
      <c r="DZ82" s="193" t="n">
        <f aca="false">IF(ISERROR(VLOOKUP($A82,'Import Peak'!$A$3:DZ$99,130,FALSE())-VLOOKUP($A82,'Import Peak Change'!$A$106:DZ$202,130,FALSE())),0,(VLOOKUP($A82,'Import Peak'!$A$3:DZ$99,130,FALSE())-VLOOKUP($A82,'Import Peak Change'!$A$106:DZ$202,130,FALSE())))</f>
        <v>0</v>
      </c>
      <c r="EA82" s="193" t="n">
        <f aca="false">IF(ISERROR(VLOOKUP($A82,'Import Peak'!$A$3:EA$99,131,FALSE())-VLOOKUP($A82,'Import Peak Change'!$A$106:EA$202,131,FALSE())),0,(VLOOKUP($A82,'Import Peak'!$A$3:EA$99,131,FALSE())-VLOOKUP($A82,'Import Peak Change'!$A$106:EA$202,131,FALSE())))</f>
        <v>0</v>
      </c>
      <c r="EB82" s="193" t="n">
        <f aca="false">IF(ISERROR(VLOOKUP($A82,'Import Peak'!$A$3:EB$99,132,FALSE())-VLOOKUP($A82,'Import Peak Change'!$A$106:EB$202,132,FALSE())),0,(VLOOKUP($A82,'Import Peak'!$A$3:EB$99,132,FALSE())-VLOOKUP($A82,'Import Peak Change'!$A$106:EB$202,132,FALSE())))</f>
        <v>0</v>
      </c>
      <c r="EC82" s="193" t="n">
        <f aca="false">IF(ISERROR(VLOOKUP($A82,'Import Peak'!$A$3:EC$99,133,FALSE())-VLOOKUP($A82,'Import Peak Change'!$A$106:EC$202,133,FALSE())),0,(VLOOKUP($A82,'Import Peak'!$A$3:EC$99,133,FALSE())-VLOOKUP($A82,'Import Peak Change'!$A$106:EC$202,133,FALSE())))</f>
        <v>0</v>
      </c>
      <c r="ED82" s="193" t="n">
        <f aca="false">IF(ISERROR(VLOOKUP($A82,'Import Peak'!$A$3:ED$99,134,FALSE())-VLOOKUP($A82,'Import Peak Change'!$A$106:ED$202,134,FALSE())),0,(VLOOKUP($A82,'Import Peak'!$A$3:ED$99,134,FALSE())-VLOOKUP($A82,'Import Peak Change'!$A$106:ED$202,134,FALSE())))</f>
        <v>0</v>
      </c>
      <c r="EE82" s="193" t="n">
        <f aca="false">IF(ISERROR(VLOOKUP($A82,'Import Peak'!$A$3:EE$99,135,FALSE())-VLOOKUP($A82,'Import Peak Change'!$A$106:EE$202,135,FALSE())),0,(VLOOKUP($A82,'Import Peak'!$A$3:EE$99,135,FALSE())-VLOOKUP($A82,'Import Peak Change'!$A$106:EE$202,135,FALSE())))</f>
        <v>0</v>
      </c>
      <c r="EF82" s="193" t="n">
        <f aca="false">IF(ISERROR(VLOOKUP($A82,'Import Peak'!$A$3:EF$99,136,FALSE())-VLOOKUP($A82,'Import Peak Change'!$A$106:EF$202,136,FALSE())),0,(VLOOKUP($A82,'Import Peak'!$A$3:EF$99,136,FALSE())-VLOOKUP($A82,'Import Peak Change'!$A$106:EF$202,136,FALSE())))</f>
        <v>0</v>
      </c>
      <c r="EG82" s="193" t="n">
        <f aca="false">IF(ISERROR(VLOOKUP($A82,'Import Peak'!$A$3:EG$99,137,FALSE())-VLOOKUP($A82,'Import Peak Change'!$A$106:EG$202,137,FALSE())),0,(VLOOKUP($A82,'Import Peak'!$A$3:EG$99,137,FALSE())-VLOOKUP($A82,'Import Peak Change'!$A$106:EG$202,137,FALSE())))</f>
        <v>0</v>
      </c>
      <c r="EH82" s="193" t="n">
        <f aca="false">IF(ISERROR(VLOOKUP($A82,'Import Peak'!$A$3:EH$99,138,FALSE())-VLOOKUP($A82,'Import Peak Change'!$A$106:EH$202,138,FALSE())),0,(VLOOKUP($A82,'Import Peak'!$A$3:EH$99,138,FALSE())-VLOOKUP($A82,'Import Peak Change'!$A$106:EH$202,138,FALSE())))</f>
        <v>0</v>
      </c>
      <c r="EI82" s="193" t="n">
        <f aca="false">IF(ISERROR(VLOOKUP($A82,'Import Peak'!$A$3:EI$99,139,FALSE())-VLOOKUP($A82,'Import Peak Change'!$A$106:EI$202,139,FALSE())),0,(VLOOKUP($A82,'Import Peak'!$A$3:EI$99,139,FALSE())-VLOOKUP($A82,'Import Peak Change'!$A$106:EI$202,139,FALSE())))</f>
        <v>0</v>
      </c>
      <c r="EJ82" s="193" t="n">
        <f aca="false">IF(ISERROR(VLOOKUP($A82,'Import Peak'!$A$3:EJ$99,140,FALSE())-VLOOKUP($A82,'Import Peak Change'!$A$106:EJ$202,140,FALSE())),0,(VLOOKUP($A82,'Import Peak'!$A$3:EJ$99,140,FALSE())-VLOOKUP($A82,'Import Peak Change'!$A$106:EJ$202,140,FALSE())))</f>
        <v>0</v>
      </c>
      <c r="EK82" s="193" t="n">
        <f aca="false">IF(ISERROR(VLOOKUP($A82,'Import Peak'!$A$3:EK$99,141,FALSE())-VLOOKUP($A82,'Import Peak Change'!$A$106:EK$202,141,FALSE())),0,(VLOOKUP($A82,'Import Peak'!$A$3:EK$99,141,FALSE())-VLOOKUP($A82,'Import Peak Change'!$A$106:EK$202,141,FALSE())))</f>
        <v>0</v>
      </c>
      <c r="EL82" s="193" t="n">
        <f aca="false">IF(ISERROR(VLOOKUP($A82,'Import Peak'!$A$3:EL$99,142,FALSE())-VLOOKUP($A82,'Import Peak Change'!$A$106:EL$202,142,FALSE())),0,(VLOOKUP($A82,'Import Peak'!$A$3:EL$99,142,FALSE())-VLOOKUP($A82,'Import Peak Change'!$A$106:EL$202,142,FALSE())))</f>
        <v>0</v>
      </c>
      <c r="EM82" s="193" t="n">
        <f aca="false">IF(ISERROR(VLOOKUP($A82,'Import Peak'!$A$3:EM$99,143,FALSE())-VLOOKUP($A82,'Import Peak Change'!$A$106:EM$202,143,FALSE())),0,(VLOOKUP($A82,'Import Peak'!$A$3:EM$99,143,FALSE())-VLOOKUP($A82,'Import Peak Change'!$A$106:EM$202,143,FALSE())))</f>
        <v>0</v>
      </c>
      <c r="EN82" s="193" t="n">
        <f aca="false">IF(ISERROR(VLOOKUP($A82,'Import Peak'!$A$3:EN$99,144,FALSE())-VLOOKUP($A82,'Import Peak Change'!$A$106:EN$202,144,FALSE())),0,(VLOOKUP($A82,'Import Peak'!$A$3:EN$99,144,FALSE())-VLOOKUP($A82,'Import Peak Change'!$A$106:EN$202,144,FALSE())))</f>
        <v>0</v>
      </c>
      <c r="EO82" s="193" t="n">
        <f aca="false">IF(ISERROR(VLOOKUP($A82,'Import Peak'!$A$3:EO$99,145,FALSE())-VLOOKUP($A82,'Import Peak Change'!$A$106:EO$202,145,FALSE())),0,(VLOOKUP($A82,'Import Peak'!$A$3:EO$99,145,FALSE())-VLOOKUP($A82,'Import Peak Change'!$A$106:EO$202,145,FALSE())))</f>
        <v>0</v>
      </c>
      <c r="EP82" s="193" t="n">
        <f aca="false">IF(ISERROR(VLOOKUP($A82,'Import Peak'!$A$3:EP$99,146,FALSE())-VLOOKUP($A82,'Import Peak Change'!$A$106:EP$202,146,FALSE())),0,(VLOOKUP($A82,'Import Peak'!$A$3:EP$99,146,FALSE())-VLOOKUP($A82,'Import Peak Change'!$A$106:EP$202,146,FALSE())))</f>
        <v>0</v>
      </c>
      <c r="EQ82" s="193" t="n">
        <f aca="false">IF(ISERROR(VLOOKUP($A82,'Import Peak'!$A$3:EQ$99,147,FALSE())-VLOOKUP($A82,'Import Peak Change'!$A$106:EQ$202,147,FALSE())),0,(VLOOKUP($A82,'Import Peak'!$A$3:EQ$99,147,FALSE())-VLOOKUP($A82,'Import Peak Change'!$A$106:EQ$202,147,FALSE())))</f>
        <v>0</v>
      </c>
      <c r="ER82" s="193" t="n">
        <f aca="false">IF(ISERROR(VLOOKUP($A82,'Import Peak'!$A$3:ER$99,148,FALSE())-VLOOKUP($A82,'Import Peak Change'!$A$106:ER$202,148,FALSE())),0,(VLOOKUP($A82,'Import Peak'!$A$3:ER$99,148,FALSE())-VLOOKUP($A82,'Import Peak Change'!$A$106:ER$202,148,FALSE())))</f>
        <v>0</v>
      </c>
      <c r="ES82" s="193" t="n">
        <f aca="false">IF(ISERROR(VLOOKUP($A82,'Import Peak'!$A$3:ES$99,149,FALSE())-VLOOKUP($A82,'Import Peak Change'!$A$106:ES$202,149,FALSE())),0,(VLOOKUP($A82,'Import Peak'!$A$3:ES$99,149,FALSE())-VLOOKUP($A82,'Import Peak Change'!$A$106:ES$202,149,FALSE())))</f>
        <v>0</v>
      </c>
      <c r="ET82" s="193" t="n">
        <f aca="false">IF(ISERROR(VLOOKUP($A82,'Import Peak'!$A$3:ET$99,150,FALSE())-VLOOKUP($A82,'Import Peak Change'!$A$106:ET$202,150,FALSE())),0,(VLOOKUP($A82,'Import Peak'!$A$3:ET$99,150,FALSE())-VLOOKUP($A82,'Import Peak Change'!$A$106:ET$202,150,FALSE())))</f>
        <v>0</v>
      </c>
      <c r="EU82" s="193" t="n">
        <f aca="false">IF(ISERROR(VLOOKUP($A82,'Import Peak'!$A$3:EU$99,151,FALSE())-VLOOKUP($A82,'Import Peak Change'!$A$106:EU$202,151,FALSE())),0,(VLOOKUP($A82,'Import Peak'!$A$3:EU$99,151,FALSE())-VLOOKUP($A82,'Import Peak Change'!$A$106:EU$202,151,FALSE())))</f>
        <v>0</v>
      </c>
      <c r="EV82" s="193" t="n">
        <f aca="false">IF(ISERROR(VLOOKUP($A82,'Import Peak'!$A$3:EV$99,152,FALSE())-VLOOKUP($A82,'Import Peak Change'!$A$106:EV$202,152,FALSE())),0,(VLOOKUP($A82,'Import Peak'!$A$3:EV$99,152,FALSE())-VLOOKUP($A82,'Import Peak Change'!$A$106:EV$202,152,FALSE())))</f>
        <v>0</v>
      </c>
      <c r="EW82" s="193" t="n">
        <f aca="false">IF(ISERROR(VLOOKUP($A82,'Import Peak'!$A$3:EW$99,153,FALSE())-VLOOKUP($A82,'Import Peak Change'!$A$106:EW$202,153,FALSE())),0,(VLOOKUP($A82,'Import Peak'!$A$3:EW$99,153,FALSE())-VLOOKUP($A82,'Import Peak Change'!$A$106:EW$202,153,FALSE())))</f>
        <v>0</v>
      </c>
      <c r="EX82" s="193" t="n">
        <f aca="false">IF(ISERROR(VLOOKUP($A82,'Import Peak'!$A$3:EX$99,154,FALSE())-VLOOKUP($A82,'Import Peak Change'!$A$106:EX$202,154,FALSE())),0,(VLOOKUP($A82,'Import Peak'!$A$3:EX$99,154,FALSE())-VLOOKUP($A82,'Import Peak Change'!$A$106:EX$202,154,FALSE())))</f>
        <v>0</v>
      </c>
      <c r="EY82" s="193" t="n">
        <f aca="false">IF(ISERROR(VLOOKUP($A82,'Import Peak'!$A$3:EY$99,155,FALSE())-VLOOKUP($A82,'Import Peak Change'!$A$106:EY$202,155,FALSE())),0,(VLOOKUP($A82,'Import Peak'!$A$3:EY$99,155,FALSE())-VLOOKUP($A82,'Import Peak Change'!$A$106:EY$202,155,FALSE())))</f>
        <v>0</v>
      </c>
      <c r="EZ82" s="193" t="n">
        <f aca="false">IF(ISERROR(VLOOKUP($A82,'Import Peak'!$A$3:EZ$99,156,FALSE())-VLOOKUP($A82,'Import Peak Change'!$A$106:EZ$202,156,FALSE())),0,(VLOOKUP($A82,'Import Peak'!$A$3:EZ$99,156,FALSE())-VLOOKUP($A82,'Import Peak Change'!$A$106:EZ$202,156,FALSE())))</f>
        <v>0</v>
      </c>
      <c r="FA82" s="193" t="n">
        <f aca="false">IF(ISERROR(VLOOKUP($A82,'Import Peak'!$A$3:FA$99,157,FALSE())-VLOOKUP($A82,'Import Peak Change'!$A$106:FA$202,157,FALSE())),0,(VLOOKUP($A82,'Import Peak'!$A$3:FA$99,157,FALSE())-VLOOKUP($A82,'Import Peak Change'!$A$106:FA$202,157,FALSE())))</f>
        <v>0</v>
      </c>
      <c r="FB82" s="193" t="n">
        <f aca="false">IF(ISERROR(VLOOKUP($A82,'Import Peak'!$A$3:FB$99,158,FALSE())-VLOOKUP($A82,'Import Peak Change'!$A$106:FB$202,158,FALSE())),0,(VLOOKUP($A82,'Import Peak'!$A$3:FB$99,158,FALSE())-VLOOKUP($A82,'Import Peak Change'!$A$106:FB$202,158,FALSE())))</f>
        <v>0</v>
      </c>
      <c r="FC82" s="193" t="n">
        <f aca="false">IF(ISERROR(VLOOKUP($A82,'Import Peak'!$A$3:FC$99,159,FALSE())-VLOOKUP($A82,'Import Peak Change'!$A$106:FC$202,159,FALSE())),0,(VLOOKUP($A82,'Import Peak'!$A$3:FC$99,159,FALSE())-VLOOKUP($A82,'Import Peak Change'!$A$106:FC$202,159,FALSE())))</f>
        <v>0</v>
      </c>
      <c r="FD82" s="193" t="n">
        <f aca="false">IF(ISERROR(VLOOKUP($A82,'Import Peak'!$A$3:FD$99,160,FALSE())-VLOOKUP($A82,'Import Peak Change'!$A$106:FD$202,160,FALSE())),0,(VLOOKUP($A82,'Import Peak'!$A$3:FD$99,160,FALSE())-VLOOKUP($A82,'Import Peak Change'!$A$106:FD$202,160,FALSE())))</f>
        <v>0</v>
      </c>
      <c r="FE82" s="193" t="n">
        <f aca="false">IF(ISERROR(VLOOKUP($A82,'Import Peak'!$A$3:FE$99,161,FALSE())-VLOOKUP($A82,'Import Peak Change'!$A$106:FE$202,161,FALSE())),0,(VLOOKUP($A82,'Import Peak'!$A$3:FE$99,161,FALSE())-VLOOKUP($A82,'Import Peak Change'!$A$106:FE$202,161,FALSE())))</f>
        <v>0</v>
      </c>
      <c r="FF82" s="193" t="n">
        <f aca="false">IF(ISERROR(VLOOKUP($A82,'Import Peak'!$A$3:FF$99,162,FALSE())-VLOOKUP($A82,'Import Peak Change'!$A$106:FF$202,162,FALSE())),0,(VLOOKUP($A82,'Import Peak'!$A$3:FF$99,162,FALSE())-VLOOKUP($A82,'Import Peak Change'!$A$106:FF$202,162,FALSE())))</f>
        <v>0</v>
      </c>
      <c r="FG82" s="193" t="n">
        <f aca="false">IF(ISERROR(VLOOKUP($A82,'Import Peak'!$A$3:FG$99,163,FALSE())-VLOOKUP($A82,'Import Peak Change'!$A$106:FG$202,163,FALSE())),0,(VLOOKUP($A82,'Import Peak'!$A$3:FG$99,163,FALSE())-VLOOKUP($A82,'Import Peak Change'!$A$106:FG$202,163,FALSE())))</f>
        <v>0</v>
      </c>
      <c r="FH82" s="193" t="n">
        <f aca="false">IF(ISERROR(VLOOKUP($A82,'Import Peak'!$A$3:FH$99,164,FALSE())-VLOOKUP($A82,'Import Peak Change'!$A$106:FH$202,164,FALSE())),0,(VLOOKUP($A82,'Import Peak'!$A$3:FH$99,164,FALSE())-VLOOKUP($A82,'Import Peak Change'!$A$106:FH$202,164,FALSE())))</f>
        <v>0</v>
      </c>
      <c r="FI82" s="193" t="n">
        <f aca="false">IF(ISERROR(VLOOKUP($A82,'Import Peak'!$A$3:FI$99,165,FALSE())-VLOOKUP($A82,'Import Peak Change'!$A$106:FI$202,165,FALSE())),0,(VLOOKUP($A82,'Import Peak'!$A$3:FI$99,165,FALSE())-VLOOKUP($A82,'Import Peak Change'!$A$106:FI$202,165,FALSE())))</f>
        <v>0</v>
      </c>
      <c r="FJ82" s="193" t="n">
        <f aca="false">IF(ISERROR(VLOOKUP($A82,'Import Peak'!$A$3:FJ$99,166,FALSE())-VLOOKUP($A82,'Import Peak Change'!$A$106:FJ$202,166,FALSE())),0,(VLOOKUP($A82,'Import Peak'!$A$3:FJ$99,166,FALSE())-VLOOKUP($A82,'Import Peak Change'!$A$106:FJ$202,166,FALSE())))</f>
        <v>0</v>
      </c>
      <c r="FK82" s="193" t="n">
        <f aca="false">IF(ISERROR(VLOOKUP($A82,'Import Peak'!$A$3:FK$99,167,FALSE())-VLOOKUP($A82,'Import Peak Change'!$A$106:FK$202,167,FALSE())),0,(VLOOKUP($A82,'Import Peak'!$A$3:FK$99,167,FALSE())-VLOOKUP($A82,'Import Peak Change'!$A$106:FK$202,167,FALSE())))</f>
        <v>0</v>
      </c>
      <c r="FL82" s="193" t="n">
        <f aca="false">IF(ISERROR(VLOOKUP($A82,'Import Peak'!$A$3:FL$99,168,FALSE())-VLOOKUP($A82,'Import Peak Change'!$A$106:FL$202,168,FALSE())),0,(VLOOKUP($A82,'Import Peak'!$A$3:FL$99,168,FALSE())-VLOOKUP($A82,'Import Peak Change'!$A$106:FL$202,168,FALSE())))</f>
        <v>0</v>
      </c>
      <c r="FM82" s="193" t="n">
        <f aca="false">IF(ISERROR(VLOOKUP($A82,'Import Peak'!$A$3:FM$99,169,FALSE())-VLOOKUP($A82,'Import Peak Change'!$A$106:FM$202,169,FALSE())),0,(VLOOKUP($A82,'Import Peak'!$A$3:FM$99,169,FALSE())-VLOOKUP($A82,'Import Peak Change'!$A$106:FM$202,169,FALSE())))</f>
        <v>0</v>
      </c>
      <c r="FN82" s="193" t="n">
        <f aca="false">IF(ISERROR(VLOOKUP($A82,'Import Peak'!$A$3:FN$99,170,FALSE())-VLOOKUP($A82,'Import Peak Change'!$A$106:FN$202,170,FALSE())),0,(VLOOKUP($A82,'Import Peak'!$A$3:FN$99,170,FALSE())-VLOOKUP($A82,'Import Peak Change'!$A$106:FN$202,170,FALSE())))</f>
        <v>0</v>
      </c>
      <c r="FO82" s="193" t="n">
        <f aca="false">IF(ISERROR(VLOOKUP($A82,'Import Peak'!$A$3:FO$99,171,FALSE())-VLOOKUP($A82,'Import Peak Change'!$A$106:FO$202,171,FALSE())),0,(VLOOKUP($A82,'Import Peak'!$A$3:FO$99,171,FALSE())-VLOOKUP($A82,'Import Peak Change'!$A$106:FO$202,171,FALSE())))</f>
        <v>0</v>
      </c>
      <c r="FP82" s="193" t="n">
        <f aca="false">IF(ISERROR(VLOOKUP($A82,'Import Peak'!$A$3:FP$99,172,FALSE())-VLOOKUP($A82,'Import Peak Change'!$A$106:FP$202,172,FALSE())),0,(VLOOKUP($A82,'Import Peak'!$A$3:FP$99,172,FALSE())-VLOOKUP($A82,'Import Peak Change'!$A$106:FP$202,172,FALSE())))</f>
        <v>0</v>
      </c>
      <c r="FQ82" s="193" t="n">
        <f aca="false">IF(ISERROR(VLOOKUP($A82,'Import Peak'!$A$3:FQ$99,173,FALSE())-VLOOKUP($A82,'Import Peak Change'!$A$106:FQ$202,173,FALSE())),0,(VLOOKUP($A82,'Import Peak'!$A$3:FQ$99,173,FALSE())-VLOOKUP($A82,'Import Peak Change'!$A$106:FQ$202,173,FALSE())))</f>
        <v>0</v>
      </c>
      <c r="FR82" s="193" t="n">
        <f aca="false">IF(ISERROR(VLOOKUP($A82,'Import Peak'!$A$3:FR$99,174,FALSE())-VLOOKUP($A82,'Import Peak Change'!$A$106:FR$202,174,FALSE())),0,(VLOOKUP($A82,'Import Peak'!$A$3:FR$99,174,FALSE())-VLOOKUP($A82,'Import Peak Change'!$A$106:FR$202,174,FALSE())))</f>
        <v>0</v>
      </c>
      <c r="FS82" s="193" t="n">
        <f aca="false">IF(ISERROR(VLOOKUP($A82,'Import Peak'!$A$3:FS$99,175,FALSE())-VLOOKUP($A82,'Import Peak Change'!$A$106:FS$202,175,FALSE())),0,(VLOOKUP($A82,'Import Peak'!$A$3:FS$99,175,FALSE())-VLOOKUP($A82,'Import Peak Change'!$A$106:FS$202,175,FALSE())))</f>
        <v>0</v>
      </c>
      <c r="FT82" s="193" t="n">
        <f aca="false">IF(ISERROR(VLOOKUP($A82,'Import Peak'!$A$3:FT$99,176,FALSE())-VLOOKUP($A82,'Import Peak Change'!$A$106:FT$202,176,FALSE())),0,(VLOOKUP($A82,'Import Peak'!$A$3:FT$99,176,FALSE())-VLOOKUP($A82,'Import Peak Change'!$A$106:FT$202,176,FALSE())))</f>
        <v>0</v>
      </c>
      <c r="FU82" s="193" t="n">
        <f aca="false">IF(ISERROR(VLOOKUP($A82,'Import Peak'!$A$3:FU$99,177,FALSE())-VLOOKUP($A82,'Import Peak Change'!$A$106:FU$202,177,FALSE())),0,(VLOOKUP($A82,'Import Peak'!$A$3:FU$99,177,FALSE())-VLOOKUP($A82,'Import Peak Change'!$A$106:FU$202,177,FALSE())))</f>
        <v>0</v>
      </c>
      <c r="FV82" s="193" t="n">
        <f aca="false">IF(ISERROR(VLOOKUP($A82,'Import Peak'!$A$3:FV$99,178,FALSE())-VLOOKUP($A82,'Import Peak Change'!$A$106:FV$202,178,FALSE())),0,(VLOOKUP($A82,'Import Peak'!$A$3:FV$99,178,FALSE())-VLOOKUP($A82,'Import Peak Change'!$A$106:FV$202,178,FALSE())))</f>
        <v>0</v>
      </c>
      <c r="FW82" s="193" t="n">
        <f aca="false">IF(ISERROR(VLOOKUP($A82,'Import Peak'!$A$3:FW$99,179,FALSE())-VLOOKUP($A82,'Import Peak Change'!$A$106:FW$202,179,FALSE())),0,(VLOOKUP($A82,'Import Peak'!$A$3:FW$99,179,FALSE())-VLOOKUP($A82,'Import Peak Change'!$A$106:FW$202,179,FALSE())))</f>
        <v>0</v>
      </c>
      <c r="FX82" s="193" t="n">
        <f aca="false">IF(ISERROR(VLOOKUP($A82,'Import Peak'!$A$3:FX$99,180,FALSE())-VLOOKUP($A82,'Import Peak Change'!$A$106:FX$202,180,FALSE())),0,(VLOOKUP($A82,'Import Peak'!$A$3:FX$99,180,FALSE())-VLOOKUP($A82,'Import Peak Change'!$A$106:FX$202,180,FALSE())))</f>
        <v>0</v>
      </c>
      <c r="FY82" s="193" t="n">
        <f aca="false">IF(ISERROR(VLOOKUP($A82,'Import Peak'!$A$3:FY$99,181,FALSE())-VLOOKUP($A82,'Import Peak Change'!$A$106:FY$202,181,FALSE())),0,(VLOOKUP($A82,'Import Peak'!$A$3:FY$99,181,FALSE())-VLOOKUP($A82,'Import Peak Change'!$A$106:FY$202,181,FALSE())))</f>
        <v>0</v>
      </c>
      <c r="FZ82" s="193" t="n">
        <f aca="false">IF(ISERROR(VLOOKUP($A82,'Import Peak'!$A$3:FZ$99,182,FALSE())-VLOOKUP($A82,'Import Peak Change'!$A$106:FZ$202,182,FALSE())),0,(VLOOKUP($A82,'Import Peak'!$A$3:FZ$99,182,FALSE())-VLOOKUP($A82,'Import Peak Change'!$A$106:FZ$202,182,FALSE())))</f>
        <v>0</v>
      </c>
      <c r="GA82" s="193" t="n">
        <f aca="false">IF(ISERROR(VLOOKUP($A82,'Import Peak'!$A$3:GA$99,183,FALSE())-VLOOKUP($A82,'Import Peak Change'!$A$106:GA$202,183,FALSE())),0,(VLOOKUP($A82,'Import Peak'!$A$3:GA$99,183,FALSE())-VLOOKUP($A82,'Import Peak Change'!$A$106:GA$202,183,FALSE())))</f>
        <v>0</v>
      </c>
      <c r="GB82" s="193" t="n">
        <f aca="false">IF(ISERROR(VLOOKUP($A82,'Import Peak'!$A$3:GB$99,184,FALSE())-VLOOKUP($A82,'Import Peak Change'!$A$106:GB$202,184,FALSE())),0,(VLOOKUP($A82,'Import Peak'!$A$3:GB$99,184,FALSE())-VLOOKUP($A82,'Import Peak Change'!$A$106:GB$202,184,FALSE())))</f>
        <v>0</v>
      </c>
      <c r="GC82" s="193" t="n">
        <f aca="false">IF(ISERROR(VLOOKUP($A82,'Import Peak'!$A$3:GC$99,185,FALSE())-VLOOKUP($A82,'Import Peak Change'!$A$106:GC$202,185,FALSE())),0,(VLOOKUP($A82,'Import Peak'!$A$3:GC$99,185,FALSE())-VLOOKUP($A82,'Import Peak Change'!$A$106:GC$202,185,FALSE())))</f>
        <v>0</v>
      </c>
      <c r="GD82" s="193" t="n">
        <f aca="false">IF(ISERROR(VLOOKUP($A82,'Import Peak'!$A$3:GD$99,186,FALSE())-VLOOKUP($A82,'Import Peak Change'!$A$106:GD$202,186,FALSE())),0,(VLOOKUP($A82,'Import Peak'!$A$3:GD$99,186,FALSE())-VLOOKUP($A82,'Import Peak Change'!$A$106:GD$202,186,FALSE())))</f>
        <v>0</v>
      </c>
      <c r="GE82" s="193" t="n">
        <f aca="false">IF(ISERROR(VLOOKUP($A82,'Import Peak'!$A$3:GE$99,187,FALSE())-VLOOKUP($A82,'Import Peak Change'!$A$106:GE$202,187,FALSE())),0,(VLOOKUP($A82,'Import Peak'!$A$3:GE$99,187,FALSE())-VLOOKUP($A82,'Import Peak Change'!$A$106:GE$202,187,FALSE())))</f>
        <v>0</v>
      </c>
      <c r="GF82" s="193" t="n">
        <f aca="false">IF(ISERROR(VLOOKUP($A82,'Import Peak'!$A$3:GF$99,188,FALSE())-VLOOKUP($A82,'Import Peak Change'!$A$106:GF$202,188,FALSE())),0,(VLOOKUP($A82,'Import Peak'!$A$3:GF$99,188,FALSE())-VLOOKUP($A82,'Import Peak Change'!$A$106:GF$202,188,FALSE())))</f>
        <v>0</v>
      </c>
      <c r="GG82" s="193" t="n">
        <f aca="false">IF(ISERROR(VLOOKUP($A82,'Import Peak'!$A$3:GG$99,189,FALSE())-VLOOKUP($A82,'Import Peak Change'!$A$106:GG$202,189,FALSE())),0,(VLOOKUP($A82,'Import Peak'!$A$3:GG$99,189,FALSE())-VLOOKUP($A82,'Import Peak Change'!$A$106:GG$202,189,FALSE())))</f>
        <v>0</v>
      </c>
      <c r="GH82" s="193" t="n">
        <f aca="false">IF(ISERROR(VLOOKUP($A82,'Import Peak'!$A$3:GH$99,190,FALSE())-VLOOKUP($A82,'Import Peak Change'!$A$106:GH$202,190,FALSE())),0,(VLOOKUP($A82,'Import Peak'!$A$3:GH$99,190,FALSE())-VLOOKUP($A82,'Import Peak Change'!$A$106:GH$202,190,FALSE())))</f>
        <v>0</v>
      </c>
      <c r="GI82" s="193" t="n">
        <f aca="false">IF(ISERROR(VLOOKUP($A82,'Import Peak'!$A$3:GI$99,191,FALSE())-VLOOKUP($A82,'Import Peak Change'!$A$106:GI$202,191,FALSE())),0,(VLOOKUP($A82,'Import Peak'!$A$3:GI$99,191,FALSE())-VLOOKUP($A82,'Import Peak Change'!$A$106:GI$202,191,FALSE())))</f>
        <v>0</v>
      </c>
      <c r="GJ82" s="193" t="n">
        <f aca="false">IF(ISERROR(VLOOKUP($A82,'Import Peak'!$A$3:GJ$99,192,FALSE())-VLOOKUP($A82,'Import Peak Change'!$A$106:GJ$202,192,FALSE())),0,(VLOOKUP($A82,'Import Peak'!$A$3:GJ$99,192,FALSE())-VLOOKUP($A82,'Import Peak Change'!$A$106:GJ$202,192,FALSE())))</f>
        <v>0</v>
      </c>
      <c r="GK82" s="193" t="n">
        <f aca="false">IF(ISERROR(VLOOKUP($A82,'Import Peak'!$A$3:GK$99,193,FALSE())-VLOOKUP($A82,'Import Peak Change'!$A$106:GK$202,193,FALSE())),0,(VLOOKUP($A82,'Import Peak'!$A$3:GK$99,193,FALSE())-VLOOKUP($A82,'Import Peak Change'!$A$106:GK$202,193,FALSE())))</f>
        <v>0</v>
      </c>
      <c r="GL82" s="193" t="n">
        <f aca="false">IF(ISERROR(VLOOKUP($A82,'Import Peak'!$A$3:GL$99,194,FALSE())-VLOOKUP($A82,'Import Peak Change'!$A$106:GL$202,194,FALSE())),0,(VLOOKUP($A82,'Import Peak'!$A$3:GL$99,194,FALSE())-VLOOKUP($A82,'Import Peak Change'!$A$106:GL$202,194,FALSE())))</f>
        <v>0</v>
      </c>
      <c r="GM82" s="193" t="n">
        <f aca="false">IF(ISERROR(VLOOKUP($A82,'Import Peak'!$A$3:GM$99,195,FALSE())-VLOOKUP($A82,'Import Peak Change'!$A$106:GM$202,195,FALSE())),0,(VLOOKUP($A82,'Import Peak'!$A$3:GM$99,195,FALSE())-VLOOKUP($A82,'Import Peak Change'!$A$106:GM$202,195,FALSE())))</f>
        <v>0</v>
      </c>
      <c r="GN82" s="193" t="n">
        <f aca="false">IF(ISERROR(VLOOKUP($A82,'Import Peak'!$A$3:GN$99,196,FALSE())-VLOOKUP($A82,'Import Peak Change'!$A$106:GN$202,196,FALSE())),0,(VLOOKUP($A82,'Import Peak'!$A$3:GN$99,196,FALSE())-VLOOKUP($A82,'Import Peak Change'!$A$106:GN$202,196,FALSE())))</f>
        <v>0</v>
      </c>
      <c r="GO82" s="193" t="n">
        <f aca="false">IF(ISERROR(VLOOKUP($A82,'Import Peak'!$A$3:GO$99,197,FALSE())-VLOOKUP($A82,'Import Peak Change'!$A$106:GO$202,197,FALSE())),0,(VLOOKUP($A82,'Import Peak'!$A$3:GO$99,197,FALSE())-VLOOKUP($A82,'Import Peak Change'!$A$106:GO$202,197,FALSE())))</f>
        <v>0</v>
      </c>
      <c r="GP82" s="193" t="n">
        <f aca="false">IF(ISERROR(VLOOKUP($A82,'Import Peak'!$A$3:GP$99,198,FALSE())-VLOOKUP($A82,'Import Peak Change'!$A$106:GP$202,198,FALSE())),0,(VLOOKUP($A82,'Import Peak'!$A$3:GP$99,198,FALSE())-VLOOKUP($A82,'Import Peak Change'!$A$106:GP$202,198,FALSE())))</f>
        <v>0</v>
      </c>
      <c r="GQ82" s="193" t="n">
        <f aca="false">IF(ISERROR(VLOOKUP($A82,'Import Peak'!$A$3:GQ$99,199,FALSE())-VLOOKUP($A82,'Import Peak Change'!$A$106:GQ$202,199,FALSE())),0,(VLOOKUP($A82,'Import Peak'!$A$3:GQ$99,199,FALSE())-VLOOKUP($A82,'Import Peak Change'!$A$106:GQ$202,199,FALSE())))</f>
        <v>0</v>
      </c>
      <c r="GR82" s="193" t="n">
        <f aca="false">IF(ISERROR(VLOOKUP($A82,'Import Peak'!$A$3:GR$99,200,FALSE())-VLOOKUP($A82,'Import Peak Change'!$A$106:GR$202,200,FALSE())),0,(VLOOKUP($A82,'Import Peak'!$A$3:GR$99,200,FALSE())-VLOOKUP($A82,'Import Peak Change'!$A$106:GR$202,200,FALSE())))</f>
        <v>0</v>
      </c>
      <c r="GS82" s="193" t="n">
        <f aca="false">IF(ISERROR(VLOOKUP($A82,'Import Peak'!$A$3:GS$99,201,FALSE())-VLOOKUP($A82,'Import Peak Change'!$A$106:GS$202,201,FALSE())),0,(VLOOKUP($A82,'Import Peak'!$A$3:GS$99,201,FALSE())-VLOOKUP($A82,'Import Peak Change'!$A$106:GS$202,201,FALSE())))</f>
        <v>0</v>
      </c>
      <c r="GT82" s="193" t="n">
        <f aca="false">IF(ISERROR(VLOOKUP($A82,'Import Peak'!$A$3:GT$99,202,FALSE())-VLOOKUP($A82,'Import Peak Change'!$A$106:GT$202,202,FALSE())),0,(VLOOKUP($A82,'Import Peak'!$A$3:GT$99,202,FALSE())-VLOOKUP($A82,'Import Peak Change'!$A$106:GT$202,202,FALSE())))</f>
        <v>0</v>
      </c>
      <c r="GU82" s="193" t="n">
        <f aca="false">IF(ISERROR(VLOOKUP($A82,'Import Peak'!$A$3:GU$99,203,FALSE())-VLOOKUP($A82,'Import Peak Change'!$A$106:GU$202,203,FALSE())),0,(VLOOKUP($A82,'Import Peak'!$A$3:GU$99,203,FALSE())-VLOOKUP($A82,'Import Peak Change'!$A$106:GU$202,203,FALSE())))</f>
        <v>0</v>
      </c>
      <c r="GV82" s="193" t="n">
        <f aca="false">IF(ISERROR(VLOOKUP($A82,'Import Peak'!$A$3:GV$99,204,FALSE())-VLOOKUP($A82,'Import Peak Change'!$A$106:GV$202,204,FALSE())),0,(VLOOKUP($A82,'Import Peak'!$A$3:GV$99,204,FALSE())-VLOOKUP($A82,'Import Peak Change'!$A$106:GV$202,204,FALSE())))</f>
        <v>0</v>
      </c>
      <c r="GW82" s="193" t="n">
        <f aca="false">IF(ISERROR(VLOOKUP($A82,'Import Peak'!$A$3:GW$99,205,FALSE())-VLOOKUP($A82,'Import Peak Change'!$A$106:GW$202,205,FALSE())),0,(VLOOKUP($A82,'Import Peak'!$A$3:GW$99,205,FALSE())-VLOOKUP($A82,'Import Peak Change'!$A$106:GW$202,205,FALSE())))</f>
        <v>0</v>
      </c>
      <c r="GX82" s="193" t="n">
        <f aca="false">IF(ISERROR(VLOOKUP($A82,'Import Peak'!$A$3:GX$99,206,FALSE())-VLOOKUP($A82,'Import Peak Change'!$A$106:GX$202,206,FALSE())),0,(VLOOKUP($A82,'Import Peak'!$A$3:GX$99,206,FALSE())-VLOOKUP($A82,'Import Peak Change'!$A$106:GX$202,206,FALSE())))</f>
        <v>0</v>
      </c>
      <c r="GY82" s="193" t="n">
        <f aca="false">IF(ISERROR(VLOOKUP($A82,'Import Peak'!$A$3:GY$99,207,FALSE())-VLOOKUP($A82,'Import Peak Change'!$A$106:GY$202,207,FALSE())),0,(VLOOKUP($A82,'Import Peak'!$A$3:GY$99,207,FALSE())-VLOOKUP($A82,'Import Peak Change'!$A$106:GY$202,207,FALSE())))</f>
        <v>0</v>
      </c>
      <c r="GZ82" s="193" t="n">
        <f aca="false">IF(ISERROR(VLOOKUP($A82,'Import Peak'!$A$3:GZ$99,208,FALSE())-VLOOKUP($A82,'Import Peak Change'!$A$106:GZ$202,208,FALSE())),0,(VLOOKUP($A82,'Import Peak'!$A$3:GZ$99,208,FALSE())-VLOOKUP($A82,'Import Peak Change'!$A$106:GZ$202,208,FALSE())))</f>
        <v>0</v>
      </c>
      <c r="HA82" s="193" t="n">
        <f aca="false">IF(ISERROR(VLOOKUP($A82,'Import Peak'!$A$3:HA$99,209,FALSE())-VLOOKUP($A82,'Import Peak Change'!$A$106:HA$202,209,FALSE())),0,(VLOOKUP($A82,'Import Peak'!$A$3:HA$99,209,FALSE())-VLOOKUP($A82,'Import Peak Change'!$A$106:HA$202,209,FALSE())))</f>
        <v>0</v>
      </c>
      <c r="HB82" s="193" t="n">
        <f aca="false">IF(ISERROR(VLOOKUP($A82,'Import Peak'!$A$3:HB$99,210,FALSE())-VLOOKUP($A82,'Import Peak Change'!$A$106:HB$202,210,FALSE())),0,(VLOOKUP($A82,'Import Peak'!$A$3:HB$99,210,FALSE())-VLOOKUP($A82,'Import Peak Change'!$A$106:HB$202,210,FALSE())))</f>
        <v>0</v>
      </c>
      <c r="HC82" s="193" t="n">
        <f aca="false">IF(ISERROR(VLOOKUP($A82,'Import Peak'!$A$3:HC$99,211,FALSE())-VLOOKUP($A82,'Import Peak Change'!$A$106:HC$202,211,FALSE())),0,(VLOOKUP($A82,'Import Peak'!$A$3:HC$99,211,FALSE())-VLOOKUP($A82,'Import Peak Change'!$A$106:HC$202,211,FALSE())))</f>
        <v>0</v>
      </c>
      <c r="HD82" s="193" t="n">
        <f aca="false">IF(ISERROR(VLOOKUP($A82,'Import Peak'!$A$3:HD$99,212,FALSE())-VLOOKUP($A82,'Import Peak Change'!$A$106:HD$202,212,FALSE())),0,(VLOOKUP($A82,'Import Peak'!$A$3:HD$99,212,FALSE())-VLOOKUP($A82,'Import Peak Change'!$A$106:HD$202,212,FALSE())))</f>
        <v>0</v>
      </c>
      <c r="HE82" s="193" t="n">
        <f aca="false">IF(ISERROR(VLOOKUP($A82,'Import Peak'!$A$3:HE$99,213,FALSE())-VLOOKUP($A82,'Import Peak Change'!$A$106:HE$202,213,FALSE())),0,(VLOOKUP($A82,'Import Peak'!$A$3:HE$99,213,FALSE())-VLOOKUP($A82,'Import Peak Change'!$A$106:HE$202,213,FALSE())))</f>
        <v>0</v>
      </c>
      <c r="HF82" s="193" t="n">
        <f aca="false">IF(ISERROR(VLOOKUP($A82,'Import Peak'!$A$3:HF$99,214,FALSE())-VLOOKUP($A82,'Import Peak Change'!$A$106:HF$202,214,FALSE())),0,(VLOOKUP($A82,'Import Peak'!$A$3:HF$99,214,FALSE())-VLOOKUP($A82,'Import Peak Change'!$A$106:HF$202,214,FALSE())))</f>
        <v>0</v>
      </c>
      <c r="HG82" s="193" t="n">
        <f aca="false">IF(ISERROR(VLOOKUP($A82,'Import Peak'!$A$3:HG$99,215,FALSE())-VLOOKUP($A82,'Import Peak Change'!$A$106:HG$202,215,FALSE())),0,(VLOOKUP($A82,'Import Peak'!$A$3:HG$99,215,FALSE())-VLOOKUP($A82,'Import Peak Change'!$A$106:HG$202,215,FALSE())))</f>
        <v>0</v>
      </c>
      <c r="HH82" s="193" t="n">
        <f aca="false">IF(ISERROR(VLOOKUP($A82,'Import Peak'!$A$3:HH$99,216,FALSE())-VLOOKUP($A82,'Import Peak Change'!$A$106:HH$202,216,FALSE())),0,(VLOOKUP($A82,'Import Peak'!$A$3:HH$99,216,FALSE())-VLOOKUP($A82,'Import Peak Change'!$A$106:HH$202,216,FALSE())))</f>
        <v>0</v>
      </c>
      <c r="HI82" s="193" t="n">
        <f aca="false">IF(ISERROR(VLOOKUP($A82,'Import Peak'!$A$3:HI$99,217,FALSE())-VLOOKUP($A82,'Import Peak Change'!$A$106:HI$202,217,FALSE())),0,(VLOOKUP($A82,'Import Peak'!$A$3:HI$99,217,FALSE())-VLOOKUP($A82,'Import Peak Change'!$A$106:HI$202,217,FALSE())))</f>
        <v>0</v>
      </c>
      <c r="HJ82" s="193" t="n">
        <f aca="false">IF(ISERROR(VLOOKUP($A82,'Import Peak'!$A$3:HJ$99,218,FALSE())-VLOOKUP($A82,'Import Peak Change'!$A$106:HJ$202,218,FALSE())),0,(VLOOKUP($A82,'Import Peak'!$A$3:HJ$99,218,FALSE())-VLOOKUP($A82,'Import Peak Change'!$A$106:HJ$202,218,FALSE())))</f>
        <v>0</v>
      </c>
      <c r="HK82" s="193" t="n">
        <f aca="false">IF(ISERROR(VLOOKUP($A82,'Import Peak'!$A$3:HK$99,219,FALSE())-VLOOKUP($A82,'Import Peak Change'!$A$106:HK$202,219,FALSE())),0,(VLOOKUP($A82,'Import Peak'!$A$3:HK$99,219,FALSE())-VLOOKUP($A82,'Import Peak Change'!$A$106:HK$202,219,FALSE())))</f>
        <v>0</v>
      </c>
      <c r="HL82" s="193" t="n">
        <f aca="false">IF(ISERROR(VLOOKUP($A82,'Import Peak'!$A$3:HL$99,220,FALSE())-VLOOKUP($A82,'Import Peak Change'!$A$106:HL$202,220,FALSE())),0,(VLOOKUP($A82,'Import Peak'!$A$3:HL$99,220,FALSE())-VLOOKUP($A82,'Import Peak Change'!$A$106:HL$202,220,FALSE())))</f>
        <v>0</v>
      </c>
      <c r="HM82" s="193" t="n">
        <f aca="false">IF(ISERROR(VLOOKUP($A82,'Import Peak'!$A$3:HM$99,221,FALSE())-VLOOKUP($A82,'Import Peak Change'!$A$106:HM$202,221,FALSE())),0,(VLOOKUP($A82,'Import Peak'!$A$3:HM$99,221,FALSE())-VLOOKUP($A82,'Import Peak Change'!$A$106:HM$202,221,FALSE())))</f>
        <v>0</v>
      </c>
      <c r="HN82" s="193" t="n">
        <f aca="false">IF(ISERROR(VLOOKUP($A82,'Import Peak'!$A$3:HN$99,222,FALSE())-VLOOKUP($A82,'Import Peak Change'!$A$106:HN$202,222,FALSE())),0,(VLOOKUP($A82,'Import Peak'!$A$3:HN$99,222,FALSE())-VLOOKUP($A82,'Import Peak Change'!$A$106:HN$202,222,FALSE())))</f>
        <v>0</v>
      </c>
      <c r="HO82" s="193" t="n">
        <f aca="false">IF(ISERROR(VLOOKUP($A82,'Import Peak'!$A$3:HO$99,223,FALSE())-VLOOKUP($A82,'Import Peak Change'!$A$106:HO$202,223,FALSE())),0,(VLOOKUP($A82,'Import Peak'!$A$3:HO$99,223,FALSE())-VLOOKUP($A82,'Import Peak Change'!$A$106:HO$202,223,FALSE())))</f>
        <v>0</v>
      </c>
      <c r="HP82" s="193" t="n">
        <f aca="false">IF(ISERROR(VLOOKUP($A82,'Import Peak'!$A$3:HP$99,224,FALSE())-VLOOKUP($A82,'Import Peak Change'!$A$106:HP$202,224,FALSE())),0,(VLOOKUP($A82,'Import Peak'!$A$3:HP$99,224,FALSE())-VLOOKUP($A82,'Import Peak Change'!$A$106:HP$202,224,FALSE())))</f>
        <v>0</v>
      </c>
      <c r="HQ82" s="193" t="n">
        <f aca="false">IF(ISERROR(VLOOKUP($A82,'Import Peak'!$A$3:HQ$99,225,FALSE())-VLOOKUP($A82,'Import Peak Change'!$A$106:HQ$202,225,FALSE())),0,(VLOOKUP($A82,'Import Peak'!$A$3:HQ$99,225,FALSE())-VLOOKUP($A82,'Import Peak Change'!$A$106:HQ$202,225,FALSE())))</f>
        <v>0</v>
      </c>
      <c r="HR82" s="193" t="n">
        <f aca="false">IF(ISERROR(VLOOKUP($A82,'Import Peak'!$A$3:HR$99,226,FALSE())-VLOOKUP($A82,'Import Peak Change'!$A$106:HR$202,226,FALSE())),0,(VLOOKUP($A82,'Import Peak'!$A$3:HR$99,226,FALSE())-VLOOKUP($A82,'Import Peak Change'!$A$106:HR$202,226,FALSE())))</f>
        <v>0</v>
      </c>
      <c r="HS82" s="193" t="n">
        <f aca="false">IF(ISERROR(VLOOKUP($A82,'Import Peak'!$A$3:HS$99,227,FALSE())-VLOOKUP($A82,'Import Peak Change'!$A$106:HS$202,227,FALSE())),0,(VLOOKUP($A82,'Import Peak'!$A$3:HS$99,227,FALSE())-VLOOKUP($A82,'Import Peak Change'!$A$106:HS$202,227,FALSE())))</f>
        <v>0</v>
      </c>
      <c r="HT82" s="193" t="n">
        <f aca="false">IF(ISERROR(VLOOKUP($A82,'Import Peak'!$A$3:HT$99,228,FALSE())-VLOOKUP($A82,'Import Peak Change'!$A$106:HT$202,228,FALSE())),0,(VLOOKUP($A82,'Import Peak'!$A$3:HT$99,228,FALSE())-VLOOKUP($A82,'Import Peak Change'!$A$106:HT$202,228,FALSE())))</f>
        <v>0</v>
      </c>
      <c r="HU82" s="193" t="n">
        <f aca="false">IF(ISERROR(VLOOKUP($A82,'Import Peak'!$A$3:HU$99,229,FALSE())-VLOOKUP($A82,'Import Peak Change'!$A$106:HU$202,229,FALSE())),0,(VLOOKUP($A82,'Import Peak'!$A$3:HU$99,229,FALSE())-VLOOKUP($A82,'Import Peak Change'!$A$106:HU$202,229,FALSE())))</f>
        <v>0</v>
      </c>
      <c r="HV82" s="193" t="n">
        <f aca="false">IF(ISERROR(VLOOKUP($A82,'Import Peak'!$A$3:HV$99,230,FALSE())-VLOOKUP($A82,'Import Peak Change'!$A$106:HV$202,230,FALSE())),0,(VLOOKUP($A82,'Import Peak'!$A$3:HV$99,230,FALSE())-VLOOKUP($A82,'Import Peak Change'!$A$106:HV$202,230,FALSE())))</f>
        <v>0</v>
      </c>
      <c r="HW82" s="193" t="n">
        <f aca="false">IF(ISERROR(VLOOKUP($A82,'Import Peak'!$A$3:HW$99,231,FALSE())-VLOOKUP($A82,'Import Peak Change'!$A$106:HW$202,231,FALSE())),0,(VLOOKUP($A82,'Import Peak'!$A$3:HW$99,231,FALSE())-VLOOKUP($A82,'Import Peak Change'!$A$106:HW$202,231,FALSE())))</f>
        <v>0</v>
      </c>
      <c r="HX82" s="193" t="n">
        <f aca="false">IF(ISERROR(VLOOKUP($A82,'Import Peak'!$A$3:HX$99,232,FALSE())-VLOOKUP($A82,'Import Peak Change'!$A$106:HX$202,232,FALSE())),0,(VLOOKUP($A82,'Import Peak'!$A$3:HX$99,232,FALSE())-VLOOKUP($A82,'Import Peak Change'!$A$106:HX$202,232,FALSE())))</f>
        <v>0</v>
      </c>
      <c r="HY82" s="193" t="n">
        <f aca="false">IF(ISERROR(VLOOKUP($A82,'Import Peak'!$A$3:HY$99,233,FALSE())-VLOOKUP($A82,'Import Peak Change'!$A$106:HY$202,233,FALSE())),0,(VLOOKUP($A82,'Import Peak'!$A$3:HY$99,233,FALSE())-VLOOKUP($A82,'Import Peak Change'!$A$106:HY$202,233,FALSE())))</f>
        <v>0</v>
      </c>
      <c r="HZ82" s="193" t="n">
        <f aca="false">IF(ISERROR(VLOOKUP($A82,'Import Peak'!$A$3:HZ$99,234,FALSE())-VLOOKUP($A82,'Import Peak Change'!$A$106:HZ$202,234,FALSE())),0,(VLOOKUP($A82,'Import Peak'!$A$3:HZ$99,234,FALSE())-VLOOKUP($A82,'Import Peak Change'!$A$106:HZ$202,234,FALSE())))</f>
        <v>0</v>
      </c>
      <c r="IA82" s="193" t="n">
        <f aca="false">IF(ISERROR(VLOOKUP($A82,'Import Peak'!$A$3:IA$99,235,FALSE())-VLOOKUP($A82,'Import Peak Change'!$A$106:IA$202,235,FALSE())),0,(VLOOKUP($A82,'Import Peak'!$A$3:IA$99,235,FALSE())-VLOOKUP($A82,'Import Peak Change'!$A$106:IA$202,235,FALSE())))</f>
        <v>0</v>
      </c>
      <c r="IB82" s="193" t="n">
        <f aca="false">IF(ISERROR(VLOOKUP($A82,'Import Peak'!$A$3:IB$99,236,FALSE())-VLOOKUP($A82,'Import Peak Change'!$A$106:IB$202,236,FALSE())),0,(VLOOKUP($A82,'Import Peak'!$A$3:IB$99,236,FALSE())-VLOOKUP($A82,'Import Peak Change'!$A$106:IB$202,236,FALSE())))</f>
        <v>0</v>
      </c>
      <c r="IC82" s="193" t="n">
        <f aca="false">IF(ISERROR(VLOOKUP($A82,'Import Peak'!$A$3:IC$99,237,FALSE())-VLOOKUP($A82,'Import Peak Change'!$A$106:IC$202,237,FALSE())),0,(VLOOKUP($A82,'Import Peak'!$A$3:IC$99,237,FALSE())-VLOOKUP($A82,'Import Peak Change'!$A$106:IC$202,237,FALSE())))</f>
        <v>0</v>
      </c>
      <c r="ID82" s="193" t="n">
        <f aca="false">IF(ISERROR(VLOOKUP($A82,'Import Peak'!$A$3:ID$99,238,FALSE())-VLOOKUP($A82,'Import Peak Change'!$A$106:ID$202,238,FALSE())),0,(VLOOKUP($A82,'Import Peak'!$A$3:ID$99,238,FALSE())-VLOOKUP($A82,'Import Peak Change'!$A$106:ID$202,238,FALSE())))</f>
        <v>0</v>
      </c>
      <c r="IE82" s="193" t="n">
        <f aca="false">IF(ISERROR(VLOOKUP($A82,'Import Peak'!$A$3:IE$99,239,FALSE())-VLOOKUP($A82,'Import Peak Change'!$A$106:IE$202,239,FALSE())),0,(VLOOKUP($A82,'Import Peak'!$A$3:IE$99,239,FALSE())-VLOOKUP($A82,'Import Peak Change'!$A$106:IE$202,239,FALSE())))</f>
        <v>0</v>
      </c>
    </row>
    <row r="83" customFormat="false" ht="12.75" hidden="false" customHeight="false" outlineLevel="0" collapsed="false">
      <c r="A83" s="201" t="str">
        <f aca="false">IF('Import Peak'!A80=0,"",'Import Peak'!A80)</f>
        <v/>
      </c>
      <c r="B83" s="193"/>
      <c r="C83" s="193"/>
      <c r="D83" s="193"/>
      <c r="E83" s="193"/>
      <c r="F83" s="193"/>
      <c r="G83" s="193" t="n">
        <f aca="false">IF(ISERROR(VLOOKUP($A83,'Import Peak'!$A$3:G$99,7,FALSE())-VLOOKUP($A83,'Import Peak Change'!$A$106:G$202,7,FALSE())),0,(VLOOKUP($A83,'Import Peak'!$A$3:G$99,7,FALSE())-VLOOKUP($A83,'Import Peak Change'!$A$106:G$202,7,FALSE())))</f>
        <v>0</v>
      </c>
      <c r="H83" s="193" t="n">
        <f aca="false">IF(ISERROR(VLOOKUP($A83,'Import Peak'!$A$3:H$99,8,FALSE())-VLOOKUP($A83,'Import Peak Change'!$A$106:H$202,8,FALSE())),0,(VLOOKUP($A83,'Import Peak'!$A$3:H$99,8,FALSE())-VLOOKUP($A83,'Import Peak Change'!$A$106:H$202,8,FALSE())))</f>
        <v>0</v>
      </c>
      <c r="I83" s="193" t="n">
        <f aca="false">IF(ISERROR(VLOOKUP($A83,'Import Peak'!$A$3:I$99,9,FALSE())-VLOOKUP($A83,'Import Peak Change'!$A$106:I$202,9,FALSE())),0,(VLOOKUP($A83,'Import Peak'!$A$3:I$99,9,FALSE())-VLOOKUP($A83,'Import Peak Change'!$A$106:I$202,9,FALSE())))</f>
        <v>0</v>
      </c>
      <c r="J83" s="193" t="n">
        <f aca="false">IF(ISERROR(VLOOKUP($A83,'Import Peak'!$A$3:J$99,10,FALSE())-VLOOKUP($A83,'Import Peak Change'!$A$106:J$202,10,FALSE())),0,(VLOOKUP($A83,'Import Peak'!$A$3:J$99,10,FALSE())-VLOOKUP($A83,'Import Peak Change'!$A$106:J$202,10,FALSE())))</f>
        <v>0</v>
      </c>
      <c r="K83" s="193" t="n">
        <f aca="false">IF(ISERROR(VLOOKUP($A83,'Import Peak'!$A$3:K$99,11,FALSE())-VLOOKUP($A83,'Import Peak Change'!$A$106:K$202,11,FALSE())),0,(VLOOKUP($A83,'Import Peak'!$A$3:K$99,11,FALSE())-VLOOKUP($A83,'Import Peak Change'!$A$106:K$202,11,FALSE())))</f>
        <v>0</v>
      </c>
      <c r="L83" s="193" t="n">
        <f aca="false">IF(ISERROR(VLOOKUP($A83,'Import Peak'!$A$3:L$99,12,FALSE())-VLOOKUP($A83,'Import Peak Change'!$A$106:L$202,12,FALSE())),0,(VLOOKUP($A83,'Import Peak'!$A$3:L$99,12,FALSE())-VLOOKUP($A83,'Import Peak Change'!$A$106:L$202,12,FALSE())))</f>
        <v>0</v>
      </c>
      <c r="M83" s="193" t="n">
        <f aca="false">IF(ISERROR(VLOOKUP($A83,'Import Peak'!$A$3:M$99,13,FALSE())-VLOOKUP($A83,'Import Peak Change'!$A$106:M$202,13,FALSE())),0,(VLOOKUP($A83,'Import Peak'!$A$3:M$99,13,FALSE())-VLOOKUP($A83,'Import Peak Change'!$A$106:M$202,13,FALSE())))</f>
        <v>0</v>
      </c>
      <c r="N83" s="193" t="n">
        <f aca="false">IF(ISERROR(VLOOKUP($A83,'Import Peak'!$A$3:N$99,14,FALSE())-VLOOKUP($A83,'Import Peak Change'!$A$106:N$202,14,FALSE())),0,(VLOOKUP($A83,'Import Peak'!$A$3:N$99,14,FALSE())-VLOOKUP($A83,'Import Peak Change'!$A$106:N$202,14,FALSE())))</f>
        <v>0</v>
      </c>
      <c r="O83" s="193" t="n">
        <f aca="false">IF(ISERROR(VLOOKUP($A83,'Import Peak'!$A$3:O$99,15,FALSE())-VLOOKUP($A83,'Import Peak Change'!$A$106:O$202,15,FALSE())),0,(VLOOKUP($A83,'Import Peak'!$A$3:O$99,15,FALSE())-VLOOKUP($A83,'Import Peak Change'!$A$106:O$202,15,FALSE())))</f>
        <v>0</v>
      </c>
      <c r="P83" s="193" t="n">
        <f aca="false">IF(ISERROR(VLOOKUP($A83,'Import Peak'!$A$3:P$99,16,FALSE())-VLOOKUP($A83,'Import Peak Change'!$A$106:P$202,16,FALSE())),0,(VLOOKUP($A83,'Import Peak'!$A$3:P$99,16,FALSE())-VLOOKUP($A83,'Import Peak Change'!$A$106:P$202,16,FALSE())))</f>
        <v>0</v>
      </c>
      <c r="Q83" s="193" t="n">
        <f aca="false">IF(ISERROR(VLOOKUP($A83,'Import Peak'!$A$3:Q$99,17,FALSE())-VLOOKUP($A83,'Import Peak Change'!$A$106:Q$202,17,FALSE())),0,(VLOOKUP($A83,'Import Peak'!$A$3:Q$99,17,FALSE())-VLOOKUP($A83,'Import Peak Change'!$A$106:Q$202,17,FALSE())))</f>
        <v>0</v>
      </c>
      <c r="R83" s="193" t="n">
        <f aca="false">IF(ISERROR(VLOOKUP($A83,'Import Peak'!$A$3:R$99,18,FALSE())-VLOOKUP($A83,'Import Peak Change'!$A$106:R$202,18,FALSE())),0,(VLOOKUP($A83,'Import Peak'!$A$3:R$99,18,FALSE())-VLOOKUP($A83,'Import Peak Change'!$A$106:R$202,18,FALSE())))</f>
        <v>0</v>
      </c>
      <c r="S83" s="193" t="n">
        <f aca="false">IF(ISERROR(VLOOKUP($A83,'Import Peak'!$A$3:S$99,19,FALSE())-VLOOKUP($A83,'Import Peak Change'!$A$106:S$202,19,FALSE())),0,(VLOOKUP($A83,'Import Peak'!$A$3:S$99,19,FALSE())-VLOOKUP($A83,'Import Peak Change'!$A$106:S$202,19,FALSE())))</f>
        <v>0</v>
      </c>
      <c r="T83" s="193" t="n">
        <f aca="false">IF(ISERROR(VLOOKUP($A83,'Import Peak'!$A$3:T$99,20,FALSE())-VLOOKUP($A83,'Import Peak Change'!$A$106:T$202,20,FALSE())),0,(VLOOKUP($A83,'Import Peak'!$A$3:T$99,20,FALSE())-VLOOKUP($A83,'Import Peak Change'!$A$106:T$202,20,FALSE())))</f>
        <v>0</v>
      </c>
      <c r="U83" s="193" t="n">
        <f aca="false">IF(ISERROR(VLOOKUP($A83,'Import Peak'!$A$3:U$99,21,FALSE())-VLOOKUP($A83,'Import Peak Change'!$A$106:U$202,21,FALSE())),0,(VLOOKUP($A83,'Import Peak'!$A$3:U$99,21,FALSE())-VLOOKUP($A83,'Import Peak Change'!$A$106:U$202,21,FALSE())))</f>
        <v>0</v>
      </c>
      <c r="V83" s="193" t="n">
        <f aca="false">IF(ISERROR(VLOOKUP($A83,'Import Peak'!$A$3:V$99,22,FALSE())-VLOOKUP($A83,'Import Peak Change'!$A$106:V$202,22,FALSE())),0,(VLOOKUP($A83,'Import Peak'!$A$3:V$99,22,FALSE())-VLOOKUP($A83,'Import Peak Change'!$A$106:V$202,22,FALSE())))</f>
        <v>0</v>
      </c>
      <c r="W83" s="193" t="n">
        <f aca="false">IF(ISERROR(VLOOKUP($A83,'Import Peak'!$A$3:W$99,23,FALSE())-VLOOKUP($A83,'Import Peak Change'!$A$106:W$202,23,FALSE())),0,(VLOOKUP($A83,'Import Peak'!$A$3:W$99,23,FALSE())-VLOOKUP($A83,'Import Peak Change'!$A$106:W$202,23,FALSE())))</f>
        <v>0</v>
      </c>
      <c r="X83" s="193" t="n">
        <f aca="false">IF(ISERROR(VLOOKUP($A83,'Import Peak'!$A$3:X$99,24,FALSE())-VLOOKUP($A83,'Import Peak Change'!$A$106:X$202,24,FALSE())),0,(VLOOKUP($A83,'Import Peak'!$A$3:X$99,24,FALSE())-VLOOKUP($A83,'Import Peak Change'!$A$106:X$202,24,FALSE())))</f>
        <v>0</v>
      </c>
      <c r="Y83" s="193" t="n">
        <f aca="false">IF(ISERROR(VLOOKUP($A83,'Import Peak'!$A$3:Y$99,25,FALSE())-VLOOKUP($A83,'Import Peak Change'!$A$106:Y$202,25,FALSE())),0,(VLOOKUP($A83,'Import Peak'!$A$3:Y$99,25,FALSE())-VLOOKUP($A83,'Import Peak Change'!$A$106:Y$202,25,FALSE())))</f>
        <v>0</v>
      </c>
      <c r="Z83" s="193" t="n">
        <f aca="false">IF(ISERROR(VLOOKUP($A83,'Import Peak'!$A$3:Z$99,26,FALSE())-VLOOKUP($A83,'Import Peak Change'!$A$106:Z$202,26,FALSE())),0,(VLOOKUP($A83,'Import Peak'!$A$3:Z$99,26,FALSE())-VLOOKUP($A83,'Import Peak Change'!$A$106:Z$202,26,FALSE())))</f>
        <v>0</v>
      </c>
      <c r="AA83" s="193" t="n">
        <f aca="false">IF(ISERROR(VLOOKUP($A83,'Import Peak'!$A$3:AA$99,27,FALSE())-VLOOKUP($A83,'Import Peak Change'!$A$106:AA$202,27,FALSE())),0,(VLOOKUP($A83,'Import Peak'!$A$3:AA$99,27,FALSE())-VLOOKUP($A83,'Import Peak Change'!$A$106:AA$202,27,FALSE())))</f>
        <v>0</v>
      </c>
      <c r="AB83" s="193" t="n">
        <f aca="false">IF(ISERROR(VLOOKUP($A83,'Import Peak'!$A$3:AB$99,28,FALSE())-VLOOKUP($A83,'Import Peak Change'!$A$106:AB$202,28,FALSE())),0,(VLOOKUP($A83,'Import Peak'!$A$3:AB$99,28,FALSE())-VLOOKUP($A83,'Import Peak Change'!$A$106:AB$202,28,FALSE())))</f>
        <v>0</v>
      </c>
      <c r="AC83" s="193" t="n">
        <f aca="false">IF(ISERROR(VLOOKUP($A83,'Import Peak'!$A$3:AC$99,29,FALSE())-VLOOKUP($A83,'Import Peak Change'!$A$106:AC$202,29,FALSE())),0,(VLOOKUP($A83,'Import Peak'!$A$3:AC$99,29,FALSE())-VLOOKUP($A83,'Import Peak Change'!$A$106:AC$202,29,FALSE())))</f>
        <v>0</v>
      </c>
      <c r="AD83" s="193" t="n">
        <f aca="false">IF(ISERROR(VLOOKUP($A83,'Import Peak'!$A$3:AD$99,30,FALSE())-VLOOKUP($A83,'Import Peak Change'!$A$106:AD$202,30,FALSE())),0,(VLOOKUP($A83,'Import Peak'!$A$3:AD$99,30,FALSE())-VLOOKUP($A83,'Import Peak Change'!$A$106:AD$202,30,FALSE())))</f>
        <v>0</v>
      </c>
      <c r="AE83" s="193" t="n">
        <f aca="false">IF(ISERROR(VLOOKUP($A83,'Import Peak'!$A$3:AE$99,31,FALSE())-VLOOKUP($A83,'Import Peak Change'!$A$106:AE$202,31,FALSE())),0,(VLOOKUP($A83,'Import Peak'!$A$3:AE$99,31,FALSE())-VLOOKUP($A83,'Import Peak Change'!$A$106:AE$202,31,FALSE())))</f>
        <v>0</v>
      </c>
      <c r="AF83" s="193" t="n">
        <f aca="false">IF(ISERROR(VLOOKUP($A83,'Import Peak'!$A$3:AF$99,32,FALSE())-VLOOKUP($A83,'Import Peak Change'!$A$106:AF$202,32,FALSE())),0,(VLOOKUP($A83,'Import Peak'!$A$3:AF$99,32,FALSE())-VLOOKUP($A83,'Import Peak Change'!$A$106:AF$202,32,FALSE())))</f>
        <v>0</v>
      </c>
      <c r="AG83" s="193" t="n">
        <f aca="false">IF(ISERROR(VLOOKUP($A83,'Import Peak'!$A$3:AG$99,33,FALSE())-VLOOKUP($A83,'Import Peak Change'!$A$106:AG$202,33,FALSE())),0,(VLOOKUP($A83,'Import Peak'!$A$3:AG$99,33,FALSE())-VLOOKUP($A83,'Import Peak Change'!$A$106:AG$202,33,FALSE())))</f>
        <v>0</v>
      </c>
      <c r="AH83" s="193" t="n">
        <f aca="false">IF(ISERROR(VLOOKUP($A83,'Import Peak'!$A$3:AH$99,34,FALSE())-VLOOKUP($A83,'Import Peak Change'!$A$106:AH$202,34,FALSE())),0,(VLOOKUP($A83,'Import Peak'!$A$3:AH$99,34,FALSE())-VLOOKUP($A83,'Import Peak Change'!$A$106:AH$202,34,FALSE())))</f>
        <v>0</v>
      </c>
      <c r="AI83" s="193" t="n">
        <f aca="false">IF(ISERROR(VLOOKUP($A83,'Import Peak'!$A$3:AI$99,35,FALSE())-VLOOKUP($A83,'Import Peak Change'!$A$106:AI$202,35,FALSE())),0,(VLOOKUP($A83,'Import Peak'!$A$3:AI$99,35,FALSE())-VLOOKUP($A83,'Import Peak Change'!$A$106:AI$202,35,FALSE())))</f>
        <v>0</v>
      </c>
      <c r="AJ83" s="193" t="n">
        <f aca="false">IF(ISERROR(VLOOKUP($A83,'Import Peak'!$A$3:AJ$99,36,FALSE())-VLOOKUP($A83,'Import Peak Change'!$A$106:AJ$202,36,FALSE())),0,(VLOOKUP($A83,'Import Peak'!$A$3:AJ$99,36,FALSE())-VLOOKUP($A83,'Import Peak Change'!$A$106:AJ$202,36,FALSE())))</f>
        <v>0</v>
      </c>
      <c r="AK83" s="193" t="n">
        <f aca="false">IF(ISERROR(VLOOKUP($A83,'Import Peak'!$A$3:AK$99,37,FALSE())-VLOOKUP($A83,'Import Peak Change'!$A$106:AK$202,37,FALSE())),0,(VLOOKUP($A83,'Import Peak'!$A$3:AK$99,37,FALSE())-VLOOKUP($A83,'Import Peak Change'!$A$106:AK$202,37,FALSE())))</f>
        <v>0</v>
      </c>
      <c r="AL83" s="193" t="n">
        <f aca="false">IF(ISERROR(VLOOKUP($A83,'Import Peak'!$A$3:AL$99,38,FALSE())-VLOOKUP($A83,'Import Peak Change'!$A$106:AL$202,38,FALSE())),0,(VLOOKUP($A83,'Import Peak'!$A$3:AL$99,38,FALSE())-VLOOKUP($A83,'Import Peak Change'!$A$106:AL$202,38,FALSE())))</f>
        <v>0</v>
      </c>
      <c r="AM83" s="193" t="n">
        <f aca="false">IF(ISERROR(VLOOKUP($A83,'Import Peak'!$A$3:AM$99,39,FALSE())-VLOOKUP($A83,'Import Peak Change'!$A$106:AM$202,39,FALSE())),0,(VLOOKUP($A83,'Import Peak'!$A$3:AM$99,39,FALSE())-VLOOKUP($A83,'Import Peak Change'!$A$106:AM$202,39,FALSE())))</f>
        <v>0</v>
      </c>
      <c r="AN83" s="193" t="n">
        <f aca="false">IF(ISERROR(VLOOKUP($A83,'Import Peak'!$A$3:AN$99,40,FALSE())-VLOOKUP($A83,'Import Peak Change'!$A$106:AN$202,40,FALSE())),0,(VLOOKUP($A83,'Import Peak'!$A$3:AN$99,40,FALSE())-VLOOKUP($A83,'Import Peak Change'!$A$106:AN$202,40,FALSE())))</f>
        <v>0</v>
      </c>
      <c r="AO83" s="193" t="n">
        <f aca="false">IF(ISERROR(VLOOKUP($A83,'Import Peak'!$A$3:AO$99,41,FALSE())-VLOOKUP($A83,'Import Peak Change'!$A$106:AO$202,41,FALSE())),0,(VLOOKUP($A83,'Import Peak'!$A$3:AO$99,41,FALSE())-VLOOKUP($A83,'Import Peak Change'!$A$106:AO$202,41,FALSE())))</f>
        <v>0</v>
      </c>
      <c r="AP83" s="193" t="n">
        <f aca="false">IF(ISERROR(VLOOKUP($A83,'Import Peak'!$A$3:AP$99,42,FALSE())-VLOOKUP($A83,'Import Peak Change'!$A$106:AP$202,42,FALSE())),0,(VLOOKUP($A83,'Import Peak'!$A$3:AP$99,42,FALSE())-VLOOKUP($A83,'Import Peak Change'!$A$106:AP$202,42,FALSE())))</f>
        <v>0</v>
      </c>
      <c r="AQ83" s="193" t="n">
        <f aca="false">IF(ISERROR(VLOOKUP($A83,'Import Peak'!$A$3:AQ$99,43,FALSE())-VLOOKUP($A83,'Import Peak Change'!$A$106:AQ$202,43,FALSE())),0,(VLOOKUP($A83,'Import Peak'!$A$3:AQ$99,43,FALSE())-VLOOKUP($A83,'Import Peak Change'!$A$106:AQ$202,43,FALSE())))</f>
        <v>0</v>
      </c>
      <c r="AR83" s="193" t="n">
        <f aca="false">IF(ISERROR(VLOOKUP($A83,'Import Peak'!$A$3:AR$99,44,FALSE())-VLOOKUP($A83,'Import Peak Change'!$A$106:AR$202,44,FALSE())),0,(VLOOKUP($A83,'Import Peak'!$A$3:AR$99,44,FALSE())-VLOOKUP($A83,'Import Peak Change'!$A$106:AR$202,44,FALSE())))</f>
        <v>0</v>
      </c>
      <c r="AS83" s="193" t="n">
        <f aca="false">IF(ISERROR(VLOOKUP($A83,'Import Peak'!$A$3:AS$99,45,FALSE())-VLOOKUP($A83,'Import Peak Change'!$A$106:AS$202,45,FALSE())),0,(VLOOKUP($A83,'Import Peak'!$A$3:AS$99,45,FALSE())-VLOOKUP($A83,'Import Peak Change'!$A$106:AS$202,45,FALSE())))</f>
        <v>0</v>
      </c>
      <c r="AT83" s="193" t="n">
        <f aca="false">IF(ISERROR(VLOOKUP($A83,'Import Peak'!$A$3:AT$99,46,FALSE())-VLOOKUP($A83,'Import Peak Change'!$A$106:AT$202,46,FALSE())),0,(VLOOKUP($A83,'Import Peak'!$A$3:AT$99,46,FALSE())-VLOOKUP($A83,'Import Peak Change'!$A$106:AT$202,46,FALSE())))</f>
        <v>0</v>
      </c>
      <c r="AU83" s="193" t="n">
        <f aca="false">IF(ISERROR(VLOOKUP($A83,'Import Peak'!$A$3:AU$99,47,FALSE())-VLOOKUP($A83,'Import Peak Change'!$A$106:AU$202,47,FALSE())),0,(VLOOKUP($A83,'Import Peak'!$A$3:AU$99,47,FALSE())-VLOOKUP($A83,'Import Peak Change'!$A$106:AU$202,47,FALSE())))</f>
        <v>0</v>
      </c>
      <c r="AV83" s="193" t="n">
        <f aca="false">IF(ISERROR(VLOOKUP($A83,'Import Peak'!$A$3:AV$99,48,FALSE())-VLOOKUP($A83,'Import Peak Change'!$A$106:AV$202,48,FALSE())),0,(VLOOKUP($A83,'Import Peak'!$A$3:AV$99,48,FALSE())-VLOOKUP($A83,'Import Peak Change'!$A$106:AV$202,48,FALSE())))</f>
        <v>0</v>
      </c>
      <c r="AW83" s="193" t="n">
        <f aca="false">IF(ISERROR(VLOOKUP($A83,'Import Peak'!$A$3:AW$99,49,FALSE())-VLOOKUP($A83,'Import Peak Change'!$A$106:AW$202,49,FALSE())),0,(VLOOKUP($A83,'Import Peak'!$A$3:AW$99,49,FALSE())-VLOOKUP($A83,'Import Peak Change'!$A$106:AW$202,49,FALSE())))</f>
        <v>0</v>
      </c>
      <c r="AX83" s="193" t="n">
        <f aca="false">IF(ISERROR(VLOOKUP($A83,'Import Peak'!$A$3:AX$99,50,FALSE())-VLOOKUP($A83,'Import Peak Change'!$A$106:AX$202,50,FALSE())),0,(VLOOKUP($A83,'Import Peak'!$A$3:AX$99,50,FALSE())-VLOOKUP($A83,'Import Peak Change'!$A$106:AX$202,50,FALSE())))</f>
        <v>0</v>
      </c>
      <c r="AY83" s="193" t="n">
        <f aca="false">IF(ISERROR(VLOOKUP($A83,'Import Peak'!$A$3:AY$99,51,FALSE())-VLOOKUP($A83,'Import Peak Change'!$A$106:AY$202,51,FALSE())),0,(VLOOKUP($A83,'Import Peak'!$A$3:AY$99,51,FALSE())-VLOOKUP($A83,'Import Peak Change'!$A$106:AY$202,51,FALSE())))</f>
        <v>0</v>
      </c>
      <c r="AZ83" s="193" t="n">
        <f aca="false">IF(ISERROR(VLOOKUP($A83,'Import Peak'!$A$3:AZ$99,52,FALSE())-VLOOKUP($A83,'Import Peak Change'!$A$106:AZ$202,52,FALSE())),0,(VLOOKUP($A83,'Import Peak'!$A$3:AZ$99,52,FALSE())-VLOOKUP($A83,'Import Peak Change'!$A$106:AZ$202,52,FALSE())))</f>
        <v>0</v>
      </c>
      <c r="BA83" s="193" t="n">
        <f aca="false">IF(ISERROR(VLOOKUP($A83,'Import Peak'!$A$3:BA$99,53,FALSE())-VLOOKUP($A83,'Import Peak Change'!$A$106:BA$202,53,FALSE())),0,(VLOOKUP($A83,'Import Peak'!$A$3:BA$99,53,FALSE())-VLOOKUP($A83,'Import Peak Change'!$A$106:BA$202,53,FALSE())))</f>
        <v>0</v>
      </c>
      <c r="BB83" s="193" t="n">
        <f aca="false">IF(ISERROR(VLOOKUP($A83,'Import Peak'!$A$3:BB$99,54,FALSE())-VLOOKUP($A83,'Import Peak Change'!$A$106:BB$202,54,FALSE())),0,(VLOOKUP($A83,'Import Peak'!$A$3:BB$99,54,FALSE())-VLOOKUP($A83,'Import Peak Change'!$A$106:BB$202,54,FALSE())))</f>
        <v>0</v>
      </c>
      <c r="BC83" s="193" t="n">
        <f aca="false">IF(ISERROR(VLOOKUP($A83,'Import Peak'!$A$3:BC$99,55,FALSE())-VLOOKUP($A83,'Import Peak Change'!$A$106:BC$202,55,FALSE())),0,(VLOOKUP($A83,'Import Peak'!$A$3:BC$99,55,FALSE())-VLOOKUP($A83,'Import Peak Change'!$A$106:BC$202,55,FALSE())))</f>
        <v>0</v>
      </c>
      <c r="BD83" s="193" t="n">
        <f aca="false">IF(ISERROR(VLOOKUP($A83,'Import Peak'!$A$3:BD$99,56,FALSE())-VLOOKUP($A83,'Import Peak Change'!$A$106:BD$202,56,FALSE())),0,(VLOOKUP($A83,'Import Peak'!$A$3:BD$99,56,FALSE())-VLOOKUP($A83,'Import Peak Change'!$A$106:BD$202,56,FALSE())))</f>
        <v>0</v>
      </c>
      <c r="BE83" s="193" t="n">
        <f aca="false">IF(ISERROR(VLOOKUP($A83,'Import Peak'!$A$3:BE$99,57,FALSE())-VLOOKUP($A83,'Import Peak Change'!$A$106:BE$202,57,FALSE())),0,(VLOOKUP($A83,'Import Peak'!$A$3:BE$99,57,FALSE())-VLOOKUP($A83,'Import Peak Change'!$A$106:BE$202,57,FALSE())))</f>
        <v>0</v>
      </c>
      <c r="BF83" s="193" t="n">
        <f aca="false">IF(ISERROR(VLOOKUP($A83,'Import Peak'!$A$3:BF$99,58,FALSE())-VLOOKUP($A83,'Import Peak Change'!$A$106:BF$202,58,FALSE())),0,(VLOOKUP($A83,'Import Peak'!$A$3:BF$99,58,FALSE())-VLOOKUP($A83,'Import Peak Change'!$A$106:BF$202,58,FALSE())))</f>
        <v>0</v>
      </c>
      <c r="BG83" s="193" t="n">
        <f aca="false">IF(ISERROR(VLOOKUP($A83,'Import Peak'!$A$3:BG$99,59,FALSE())-VLOOKUP($A83,'Import Peak Change'!$A$106:BG$202,59,FALSE())),0,(VLOOKUP($A83,'Import Peak'!$A$3:BG$99,59,FALSE())-VLOOKUP($A83,'Import Peak Change'!$A$106:BG$202,59,FALSE())))</f>
        <v>0</v>
      </c>
      <c r="BH83" s="193" t="n">
        <f aca="false">IF(ISERROR(VLOOKUP($A83,'Import Peak'!$A$3:BH$99,60,FALSE())-VLOOKUP($A83,'Import Peak Change'!$A$106:BH$202,60,FALSE())),0,(VLOOKUP($A83,'Import Peak'!$A$3:BH$99,60,FALSE())-VLOOKUP($A83,'Import Peak Change'!$A$106:BH$202,60,FALSE())))</f>
        <v>0</v>
      </c>
      <c r="BI83" s="193" t="n">
        <f aca="false">IF(ISERROR(VLOOKUP($A83,'Import Peak'!$A$3:BI$99,61,FALSE())-VLOOKUP($A83,'Import Peak Change'!$A$106:BI$202,61,FALSE())),0,(VLOOKUP($A83,'Import Peak'!$A$3:BI$99,61,FALSE())-VLOOKUP($A83,'Import Peak Change'!$A$106:BI$202,61,FALSE())))</f>
        <v>0</v>
      </c>
      <c r="BJ83" s="193" t="n">
        <f aca="false">IF(ISERROR(VLOOKUP($A83,'Import Peak'!$A$3:BJ$99,62,FALSE())-VLOOKUP($A83,'Import Peak Change'!$A$106:BJ$202,62,FALSE())),0,(VLOOKUP($A83,'Import Peak'!$A$3:BJ$99,62,FALSE())-VLOOKUP($A83,'Import Peak Change'!$A$106:BJ$202,62,FALSE())))</f>
        <v>0</v>
      </c>
      <c r="BK83" s="193" t="n">
        <f aca="false">IF(ISERROR(VLOOKUP($A83,'Import Peak'!$A$3:BK$99,63,FALSE())-VLOOKUP($A83,'Import Peak Change'!$A$106:BK$202,63,FALSE())),0,(VLOOKUP($A83,'Import Peak'!$A$3:BK$99,63,FALSE())-VLOOKUP($A83,'Import Peak Change'!$A$106:BK$202,63,FALSE())))</f>
        <v>0</v>
      </c>
      <c r="BL83" s="193" t="n">
        <f aca="false">IF(ISERROR(VLOOKUP($A83,'Import Peak'!$A$3:BL$99,64,FALSE())-VLOOKUP($A83,'Import Peak Change'!$A$106:BL$202,64,FALSE())),0,(VLOOKUP($A83,'Import Peak'!$A$3:BL$99,64,FALSE())-VLOOKUP($A83,'Import Peak Change'!$A$106:BL$202,64,FALSE())))</f>
        <v>0</v>
      </c>
      <c r="BM83" s="193" t="n">
        <f aca="false">IF(ISERROR(VLOOKUP($A83,'Import Peak'!$A$3:BM$99,65,FALSE())-VLOOKUP($A83,'Import Peak Change'!$A$106:BM$202,65,FALSE())),0,(VLOOKUP($A83,'Import Peak'!$A$3:BM$99,65,FALSE())-VLOOKUP($A83,'Import Peak Change'!$A$106:BM$202,65,FALSE())))</f>
        <v>0</v>
      </c>
      <c r="BN83" s="193" t="n">
        <f aca="false">IF(ISERROR(VLOOKUP($A83,'Import Peak'!$A$3:BN$99,66,FALSE())-VLOOKUP($A83,'Import Peak Change'!$A$106:BN$202,66,FALSE())),0,(VLOOKUP($A83,'Import Peak'!$A$3:BN$99,66,FALSE())-VLOOKUP($A83,'Import Peak Change'!$A$106:BN$202,66,FALSE())))</f>
        <v>0</v>
      </c>
      <c r="BO83" s="193" t="n">
        <f aca="false">IF(ISERROR(VLOOKUP($A83,'Import Peak'!$A$3:BO$99,67,FALSE())-VLOOKUP($A83,'Import Peak Change'!$A$106:BO$202,67,FALSE())),0,(VLOOKUP($A83,'Import Peak'!$A$3:BO$99,67,FALSE())-VLOOKUP($A83,'Import Peak Change'!$A$106:BO$202,67,FALSE())))</f>
        <v>0</v>
      </c>
      <c r="BP83" s="193" t="n">
        <f aca="false">IF(ISERROR(VLOOKUP($A83,'Import Peak'!$A$3:BP$99,68,FALSE())-VLOOKUP($A83,'Import Peak Change'!$A$106:BP$202,68,FALSE())),0,(VLOOKUP($A83,'Import Peak'!$A$3:BP$99,68,FALSE())-VLOOKUP($A83,'Import Peak Change'!$A$106:BP$202,68,FALSE())))</f>
        <v>0</v>
      </c>
      <c r="BQ83" s="193" t="n">
        <f aca="false">IF(ISERROR(VLOOKUP($A83,'Import Peak'!$A$3:BQ$99,69,FALSE())-VLOOKUP($A83,'Import Peak Change'!$A$106:BQ$202,69,FALSE())),0,(VLOOKUP($A83,'Import Peak'!$A$3:BQ$99,69,FALSE())-VLOOKUP($A83,'Import Peak Change'!$A$106:BQ$202,69,FALSE())))</f>
        <v>0</v>
      </c>
      <c r="BR83" s="193" t="n">
        <f aca="false">IF(ISERROR(VLOOKUP($A83,'Import Peak'!$A$3:BR$99,70,FALSE())-VLOOKUP($A83,'Import Peak Change'!$A$106:BR$202,70,FALSE())),0,(VLOOKUP($A83,'Import Peak'!$A$3:BR$99,70,FALSE())-VLOOKUP($A83,'Import Peak Change'!$A$106:BR$202,70,FALSE())))</f>
        <v>0</v>
      </c>
      <c r="BS83" s="193" t="n">
        <f aca="false">IF(ISERROR(VLOOKUP($A83,'Import Peak'!$A$3:BS$99,71,FALSE())-VLOOKUP($A83,'Import Peak Change'!$A$106:BS$202,71,FALSE())),0,(VLOOKUP($A83,'Import Peak'!$A$3:BS$99,71,FALSE())-VLOOKUP($A83,'Import Peak Change'!$A$106:BS$202,71,FALSE())))</f>
        <v>0</v>
      </c>
      <c r="BT83" s="193" t="n">
        <f aca="false">IF(ISERROR(VLOOKUP($A83,'Import Peak'!$A$3:BT$99,72,FALSE())-VLOOKUP($A83,'Import Peak Change'!$A$106:BT$202,72,FALSE())),0,(VLOOKUP($A83,'Import Peak'!$A$3:BT$99,72,FALSE())-VLOOKUP($A83,'Import Peak Change'!$A$106:BT$202,72,FALSE())))</f>
        <v>0</v>
      </c>
      <c r="BU83" s="193" t="n">
        <f aca="false">IF(ISERROR(VLOOKUP($A83,'Import Peak'!$A$3:BU$99,73,FALSE())-VLOOKUP($A83,'Import Peak Change'!$A$106:BU$202,73,FALSE())),0,(VLOOKUP($A83,'Import Peak'!$A$3:BU$99,73,FALSE())-VLOOKUP($A83,'Import Peak Change'!$A$106:BU$202,73,FALSE())))</f>
        <v>0</v>
      </c>
      <c r="BV83" s="193" t="n">
        <f aca="false">IF(ISERROR(VLOOKUP($A83,'Import Peak'!$A$3:BV$99,74,FALSE())-VLOOKUP($A83,'Import Peak Change'!$A$106:BV$202,74,FALSE())),0,(VLOOKUP($A83,'Import Peak'!$A$3:BV$99,74,FALSE())-VLOOKUP($A83,'Import Peak Change'!$A$106:BV$202,74,FALSE())))</f>
        <v>0</v>
      </c>
      <c r="BW83" s="193" t="n">
        <f aca="false">IF(ISERROR(VLOOKUP($A83,'Import Peak'!$A$3:BW$99,75,FALSE())-VLOOKUP($A83,'Import Peak Change'!$A$106:BW$202,75,FALSE())),0,(VLOOKUP($A83,'Import Peak'!$A$3:BW$99,75,FALSE())-VLOOKUP($A83,'Import Peak Change'!$A$106:BW$202,75,FALSE())))</f>
        <v>0</v>
      </c>
      <c r="BX83" s="193" t="n">
        <f aca="false">IF(ISERROR(VLOOKUP($A83,'Import Peak'!$A$3:BX$99,76,FALSE())-VLOOKUP($A83,'Import Peak Change'!$A$106:BX$202,76,FALSE())),0,(VLOOKUP($A83,'Import Peak'!$A$3:BX$99,76,FALSE())-VLOOKUP($A83,'Import Peak Change'!$A$106:BX$202,76,FALSE())))</f>
        <v>0</v>
      </c>
      <c r="BY83" s="193" t="n">
        <f aca="false">IF(ISERROR(VLOOKUP($A83,'Import Peak'!$A$3:BY$99,77,FALSE())-VLOOKUP($A83,'Import Peak Change'!$A$106:BY$202,77,FALSE())),0,(VLOOKUP($A83,'Import Peak'!$A$3:BY$99,77,FALSE())-VLOOKUP($A83,'Import Peak Change'!$A$106:BY$202,77,FALSE())))</f>
        <v>0</v>
      </c>
      <c r="BZ83" s="193" t="n">
        <f aca="false">IF(ISERROR(VLOOKUP($A83,'Import Peak'!$A$3:BZ$99,78,FALSE())-VLOOKUP($A83,'Import Peak Change'!$A$106:BZ$202,78,FALSE())),0,(VLOOKUP($A83,'Import Peak'!$A$3:BZ$99,78,FALSE())-VLOOKUP($A83,'Import Peak Change'!$A$106:BZ$202,78,FALSE())))</f>
        <v>0</v>
      </c>
      <c r="CA83" s="193" t="n">
        <f aca="false">IF(ISERROR(VLOOKUP($A83,'Import Peak'!$A$3:CA$99,79,FALSE())-VLOOKUP($A83,'Import Peak Change'!$A$106:CA$202,79,FALSE())),0,(VLOOKUP($A83,'Import Peak'!$A$3:CA$99,79,FALSE())-VLOOKUP($A83,'Import Peak Change'!$A$106:CA$202,79,FALSE())))</f>
        <v>0</v>
      </c>
      <c r="CB83" s="193" t="n">
        <f aca="false">IF(ISERROR(VLOOKUP($A83,'Import Peak'!$A$3:CB$99,80,FALSE())-VLOOKUP($A83,'Import Peak Change'!$A$106:CB$202,80,FALSE())),0,(VLOOKUP($A83,'Import Peak'!$A$3:CB$99,80,FALSE())-VLOOKUP($A83,'Import Peak Change'!$A$106:CB$202,80,FALSE())))</f>
        <v>0</v>
      </c>
      <c r="CC83" s="193" t="n">
        <f aca="false">IF(ISERROR(VLOOKUP($A83,'Import Peak'!$A$3:CC$99,81,FALSE())-VLOOKUP($A83,'Import Peak Change'!$A$106:CC$202,81,FALSE())),0,(VLOOKUP($A83,'Import Peak'!$A$3:CC$99,81,FALSE())-VLOOKUP($A83,'Import Peak Change'!$A$106:CC$202,81,FALSE())))</f>
        <v>0</v>
      </c>
      <c r="CD83" s="193" t="n">
        <f aca="false">IF(ISERROR(VLOOKUP($A83,'Import Peak'!$A$3:CD$99,82,FALSE())-VLOOKUP($A83,'Import Peak Change'!$A$106:CD$202,82,FALSE())),0,(VLOOKUP($A83,'Import Peak'!$A$3:CD$99,82,FALSE())-VLOOKUP($A83,'Import Peak Change'!$A$106:CD$202,82,FALSE())))</f>
        <v>0</v>
      </c>
      <c r="CE83" s="193" t="n">
        <f aca="false">IF(ISERROR(VLOOKUP($A83,'Import Peak'!$A$3:CE$99,83,FALSE())-VLOOKUP($A83,'Import Peak Change'!$A$106:CE$202,83,FALSE())),0,(VLOOKUP($A83,'Import Peak'!$A$3:CE$99,83,FALSE())-VLOOKUP($A83,'Import Peak Change'!$A$106:CE$202,83,FALSE())))</f>
        <v>0</v>
      </c>
      <c r="CF83" s="193" t="n">
        <f aca="false">IF(ISERROR(VLOOKUP($A83,'Import Peak'!$A$3:CF$99,84,FALSE())-VLOOKUP($A83,'Import Peak Change'!$A$106:CF$202,84,FALSE())),0,(VLOOKUP($A83,'Import Peak'!$A$3:CF$99,84,FALSE())-VLOOKUP($A83,'Import Peak Change'!$A$106:CF$202,84,FALSE())))</f>
        <v>0</v>
      </c>
      <c r="CG83" s="193" t="n">
        <f aca="false">IF(ISERROR(VLOOKUP($A83,'Import Peak'!$A$3:CG$99,85,FALSE())-VLOOKUP($A83,'Import Peak Change'!$A$106:CG$202,85,FALSE())),0,(VLOOKUP($A83,'Import Peak'!$A$3:CG$99,85,FALSE())-VLOOKUP($A83,'Import Peak Change'!$A$106:CG$202,85,FALSE())))</f>
        <v>0</v>
      </c>
      <c r="CH83" s="193" t="n">
        <f aca="false">IF(ISERROR(VLOOKUP($A83,'Import Peak'!$A$3:CH$99,86,FALSE())-VLOOKUP($A83,'Import Peak Change'!$A$106:CH$202,86,FALSE())),0,(VLOOKUP($A83,'Import Peak'!$A$3:CH$99,86,FALSE())-VLOOKUP($A83,'Import Peak Change'!$A$106:CH$202,86,FALSE())))</f>
        <v>0</v>
      </c>
      <c r="CI83" s="193" t="n">
        <f aca="false">IF(ISERROR(VLOOKUP($A83,'Import Peak'!$A$3:CI$99,87,FALSE())-VLOOKUP($A83,'Import Peak Change'!$A$106:CI$202,87,FALSE())),0,(VLOOKUP($A83,'Import Peak'!$A$3:CI$99,87,FALSE())-VLOOKUP($A83,'Import Peak Change'!$A$106:CI$202,87,FALSE())))</f>
        <v>0</v>
      </c>
      <c r="CJ83" s="193" t="n">
        <f aca="false">IF(ISERROR(VLOOKUP($A83,'Import Peak'!$A$3:CJ$99,88,FALSE())-VLOOKUP($A83,'Import Peak Change'!$A$106:CJ$202,88,FALSE())),0,(VLOOKUP($A83,'Import Peak'!$A$3:CJ$99,88,FALSE())-VLOOKUP($A83,'Import Peak Change'!$A$106:CJ$202,88,FALSE())))</f>
        <v>0</v>
      </c>
      <c r="CK83" s="193" t="n">
        <f aca="false">IF(ISERROR(VLOOKUP($A83,'Import Peak'!$A$3:CK$99,89,FALSE())-VLOOKUP($A83,'Import Peak Change'!$A$106:CK$202,89,FALSE())),0,(VLOOKUP($A83,'Import Peak'!$A$3:CK$99,89,FALSE())-VLOOKUP($A83,'Import Peak Change'!$A$106:CK$202,89,FALSE())))</f>
        <v>0</v>
      </c>
      <c r="CL83" s="193" t="n">
        <f aca="false">IF(ISERROR(VLOOKUP($A83,'Import Peak'!$A$3:CL$99,90,FALSE())-VLOOKUP($A83,'Import Peak Change'!$A$106:CL$202,90,FALSE())),0,(VLOOKUP($A83,'Import Peak'!$A$3:CL$99,90,FALSE())-VLOOKUP($A83,'Import Peak Change'!$A$106:CL$202,90,FALSE())))</f>
        <v>0</v>
      </c>
      <c r="CM83" s="193" t="n">
        <f aca="false">IF(ISERROR(VLOOKUP($A83,'Import Peak'!$A$3:CM$99,91,FALSE())-VLOOKUP($A83,'Import Peak Change'!$A$106:CM$202,91,FALSE())),0,(VLOOKUP($A83,'Import Peak'!$A$3:CM$99,91,FALSE())-VLOOKUP($A83,'Import Peak Change'!$A$106:CM$202,91,FALSE())))</f>
        <v>0</v>
      </c>
      <c r="CN83" s="193" t="n">
        <f aca="false">IF(ISERROR(VLOOKUP($A83,'Import Peak'!$A$3:CN$99,92,FALSE())-VLOOKUP($A83,'Import Peak Change'!$A$106:CN$202,92,FALSE())),0,(VLOOKUP($A83,'Import Peak'!$A$3:CN$99,92,FALSE())-VLOOKUP($A83,'Import Peak Change'!$A$106:CN$202,92,FALSE())))</f>
        <v>0</v>
      </c>
      <c r="CO83" s="193" t="n">
        <f aca="false">IF(ISERROR(VLOOKUP($A83,'Import Peak'!$A$3:CO$99,93,FALSE())-VLOOKUP($A83,'Import Peak Change'!$A$106:CO$202,93,FALSE())),0,(VLOOKUP($A83,'Import Peak'!$A$3:CO$99,93,FALSE())-VLOOKUP($A83,'Import Peak Change'!$A$106:CO$202,93,FALSE())))</f>
        <v>0</v>
      </c>
      <c r="CP83" s="193" t="n">
        <f aca="false">IF(ISERROR(VLOOKUP($A83,'Import Peak'!$A$3:CP$99,94,FALSE())-VLOOKUP($A83,'Import Peak Change'!$A$106:CP$202,94,FALSE())),0,(VLOOKUP($A83,'Import Peak'!$A$3:CP$99,94,FALSE())-VLOOKUP($A83,'Import Peak Change'!$A$106:CP$202,94,FALSE())))</f>
        <v>0</v>
      </c>
      <c r="CQ83" s="193" t="n">
        <f aca="false">IF(ISERROR(VLOOKUP($A83,'Import Peak'!$A$3:CQ$99,95,FALSE())-VLOOKUP($A83,'Import Peak Change'!$A$106:CQ$202,95,FALSE())),0,(VLOOKUP($A83,'Import Peak'!$A$3:CQ$99,95,FALSE())-VLOOKUP($A83,'Import Peak Change'!$A$106:CQ$202,95,FALSE())))</f>
        <v>0</v>
      </c>
      <c r="CR83" s="193" t="n">
        <f aca="false">IF(ISERROR(VLOOKUP($A83,'Import Peak'!$A$3:CR$99,96,FALSE())-VLOOKUP($A83,'Import Peak Change'!$A$106:CR$202,96,FALSE())),0,(VLOOKUP($A83,'Import Peak'!$A$3:CR$99,96,FALSE())-VLOOKUP($A83,'Import Peak Change'!$A$106:CR$202,96,FALSE())))</f>
        <v>0</v>
      </c>
      <c r="CS83" s="193" t="n">
        <f aca="false">IF(ISERROR(VLOOKUP($A83,'Import Peak'!$A$3:CS$99,97,FALSE())-VLOOKUP($A83,'Import Peak Change'!$A$106:CS$202,97,FALSE())),0,(VLOOKUP($A83,'Import Peak'!$A$3:CS$99,97,FALSE())-VLOOKUP($A83,'Import Peak Change'!$A$106:CS$202,97,FALSE())))</f>
        <v>0</v>
      </c>
      <c r="CT83" s="193" t="n">
        <f aca="false">IF(ISERROR(VLOOKUP($A83,'Import Peak'!$A$3:CT$99,98,FALSE())-VLOOKUP($A83,'Import Peak Change'!$A$106:CT$202,98,FALSE())),0,(VLOOKUP($A83,'Import Peak'!$A$3:CT$99,98,FALSE())-VLOOKUP($A83,'Import Peak Change'!$A$106:CT$202,98,FALSE())))</f>
        <v>0</v>
      </c>
      <c r="CU83" s="193" t="n">
        <f aca="false">IF(ISERROR(VLOOKUP($A83,'Import Peak'!$A$3:CU$99,99,FALSE())-VLOOKUP($A83,'Import Peak Change'!$A$106:CU$202,99,FALSE())),0,(VLOOKUP($A83,'Import Peak'!$A$3:CU$99,99,FALSE())-VLOOKUP($A83,'Import Peak Change'!$A$106:CU$202,99,FALSE())))</f>
        <v>0</v>
      </c>
      <c r="CV83" s="193" t="n">
        <f aca="false">IF(ISERROR(VLOOKUP($A83,'Import Peak'!$A$3:CV$99,100,FALSE())-VLOOKUP($A83,'Import Peak Change'!$A$106:CV$202,100,FALSE())),0,(VLOOKUP($A83,'Import Peak'!$A$3:CV$99,100,FALSE())-VLOOKUP($A83,'Import Peak Change'!$A$106:CV$202,100,FALSE())))</f>
        <v>0</v>
      </c>
      <c r="CW83" s="193" t="n">
        <f aca="false">IF(ISERROR(VLOOKUP($A83,'Import Peak'!$A$3:CW$99,101,FALSE())-VLOOKUP($A83,'Import Peak Change'!$A$106:CW$202,101,FALSE())),0,(VLOOKUP($A83,'Import Peak'!$A$3:CW$99,101,FALSE())-VLOOKUP($A83,'Import Peak Change'!$A$106:CW$202,101,FALSE())))</f>
        <v>0</v>
      </c>
      <c r="CX83" s="193" t="n">
        <f aca="false">IF(ISERROR(VLOOKUP($A83,'Import Peak'!$A$3:CX$99,102,FALSE())-VLOOKUP($A83,'Import Peak Change'!$A$106:CX$202,102,FALSE())),0,(VLOOKUP($A83,'Import Peak'!$A$3:CX$99,102,FALSE())-VLOOKUP($A83,'Import Peak Change'!$A$106:CX$202,102,FALSE())))</f>
        <v>0</v>
      </c>
      <c r="CY83" s="193" t="n">
        <f aca="false">IF(ISERROR(VLOOKUP($A83,'Import Peak'!$A$3:CY$99,103,FALSE())-VLOOKUP($A83,'Import Peak Change'!$A$106:CY$202,103,FALSE())),0,(VLOOKUP($A83,'Import Peak'!$A$3:CY$99,103,FALSE())-VLOOKUP($A83,'Import Peak Change'!$A$106:CY$202,103,FALSE())))</f>
        <v>0</v>
      </c>
      <c r="CZ83" s="193" t="n">
        <f aca="false">IF(ISERROR(VLOOKUP($A83,'Import Peak'!$A$3:CZ$99,104,FALSE())-VLOOKUP($A83,'Import Peak Change'!$A$106:CZ$202,104,FALSE())),0,(VLOOKUP($A83,'Import Peak'!$A$3:CZ$99,104,FALSE())-VLOOKUP($A83,'Import Peak Change'!$A$106:CZ$202,104,FALSE())))</f>
        <v>0</v>
      </c>
      <c r="DA83" s="193" t="n">
        <f aca="false">IF(ISERROR(VLOOKUP($A83,'Import Peak'!$A$3:DA$99,105,FALSE())-VLOOKUP($A83,'Import Peak Change'!$A$106:DA$202,105,FALSE())),0,(VLOOKUP($A83,'Import Peak'!$A$3:DA$99,105,FALSE())-VLOOKUP($A83,'Import Peak Change'!$A$106:DA$202,105,FALSE())))</f>
        <v>0</v>
      </c>
      <c r="DB83" s="193" t="n">
        <f aca="false">IF(ISERROR(VLOOKUP($A83,'Import Peak'!$A$3:DB$99,106,FALSE())-VLOOKUP($A83,'Import Peak Change'!$A$106:DB$202,106,FALSE())),0,(VLOOKUP($A83,'Import Peak'!$A$3:DB$99,106,FALSE())-VLOOKUP($A83,'Import Peak Change'!$A$106:DB$202,106,FALSE())))</f>
        <v>0</v>
      </c>
      <c r="DC83" s="193" t="n">
        <f aca="false">IF(ISERROR(VLOOKUP($A83,'Import Peak'!$A$3:DC$99,107,FALSE())-VLOOKUP($A83,'Import Peak Change'!$A$106:DC$202,107,FALSE())),0,(VLOOKUP($A83,'Import Peak'!$A$3:DC$99,107,FALSE())-VLOOKUP($A83,'Import Peak Change'!$A$106:DC$202,107,FALSE())))</f>
        <v>0</v>
      </c>
      <c r="DD83" s="193" t="n">
        <f aca="false">IF(ISERROR(VLOOKUP($A83,'Import Peak'!$A$3:DD$99,108,FALSE())-VLOOKUP($A83,'Import Peak Change'!$A$106:DD$202,108,FALSE())),0,(VLOOKUP($A83,'Import Peak'!$A$3:DD$99,108,FALSE())-VLOOKUP($A83,'Import Peak Change'!$A$106:DD$202,108,FALSE())))</f>
        <v>0</v>
      </c>
      <c r="DE83" s="193" t="n">
        <f aca="false">IF(ISERROR(VLOOKUP($A83,'Import Peak'!$A$3:DE$99,109,FALSE())-VLOOKUP($A83,'Import Peak Change'!$A$106:DE$202,109,FALSE())),0,(VLOOKUP($A83,'Import Peak'!$A$3:DE$99,109,FALSE())-VLOOKUP($A83,'Import Peak Change'!$A$106:DE$202,109,FALSE())))</f>
        <v>0</v>
      </c>
      <c r="DF83" s="193" t="n">
        <f aca="false">IF(ISERROR(VLOOKUP($A83,'Import Peak'!$A$3:DF$99,110,FALSE())-VLOOKUP($A83,'Import Peak Change'!$A$106:DF$202,110,FALSE())),0,(VLOOKUP($A83,'Import Peak'!$A$3:DF$99,110,FALSE())-VLOOKUP($A83,'Import Peak Change'!$A$106:DF$202,110,FALSE())))</f>
        <v>0</v>
      </c>
      <c r="DG83" s="193" t="n">
        <f aca="false">IF(ISERROR(VLOOKUP($A83,'Import Peak'!$A$3:DG$99,111,FALSE())-VLOOKUP($A83,'Import Peak Change'!$A$106:DG$202,111,FALSE())),0,(VLOOKUP($A83,'Import Peak'!$A$3:DG$99,111,FALSE())-VLOOKUP($A83,'Import Peak Change'!$A$106:DG$202,111,FALSE())))</f>
        <v>0</v>
      </c>
      <c r="DH83" s="193" t="n">
        <f aca="false">IF(ISERROR(VLOOKUP($A83,'Import Peak'!$A$3:DH$99,112,FALSE())-VLOOKUP($A83,'Import Peak Change'!$A$106:DH$202,112,FALSE())),0,(VLOOKUP($A83,'Import Peak'!$A$3:DH$99,112,FALSE())-VLOOKUP($A83,'Import Peak Change'!$A$106:DH$202,112,FALSE())))</f>
        <v>0</v>
      </c>
      <c r="DI83" s="193" t="n">
        <f aca="false">IF(ISERROR(VLOOKUP($A83,'Import Peak'!$A$3:DI$99,113,FALSE())-VLOOKUP($A83,'Import Peak Change'!$A$106:DI$202,113,FALSE())),0,(VLOOKUP($A83,'Import Peak'!$A$3:DI$99,113,FALSE())-VLOOKUP($A83,'Import Peak Change'!$A$106:DI$202,113,FALSE())))</f>
        <v>0</v>
      </c>
      <c r="DJ83" s="193" t="n">
        <f aca="false">IF(ISERROR(VLOOKUP($A83,'Import Peak'!$A$3:DJ$99,114,FALSE())-VLOOKUP($A83,'Import Peak Change'!$A$106:DJ$202,114,FALSE())),0,(VLOOKUP($A83,'Import Peak'!$A$3:DJ$99,114,FALSE())-VLOOKUP($A83,'Import Peak Change'!$A$106:DJ$202,114,FALSE())))</f>
        <v>0</v>
      </c>
      <c r="DK83" s="193" t="n">
        <f aca="false">IF(ISERROR(VLOOKUP($A83,'Import Peak'!$A$3:DK$99,115,FALSE())-VLOOKUP($A83,'Import Peak Change'!$A$106:DK$202,115,FALSE())),0,(VLOOKUP($A83,'Import Peak'!$A$3:DK$99,115,FALSE())-VLOOKUP($A83,'Import Peak Change'!$A$106:DK$202,115,FALSE())))</f>
        <v>0</v>
      </c>
      <c r="DL83" s="193" t="n">
        <f aca="false">IF(ISERROR(VLOOKUP($A83,'Import Peak'!$A$3:DL$99,116,FALSE())-VLOOKUP($A83,'Import Peak Change'!$A$106:DL$202,116,FALSE())),0,(VLOOKUP($A83,'Import Peak'!$A$3:DL$99,116,FALSE())-VLOOKUP($A83,'Import Peak Change'!$A$106:DL$202,116,FALSE())))</f>
        <v>0</v>
      </c>
      <c r="DM83" s="193" t="n">
        <f aca="false">IF(ISERROR(VLOOKUP($A83,'Import Peak'!$A$3:DM$99,117,FALSE())-VLOOKUP($A83,'Import Peak Change'!$A$106:DM$202,117,FALSE())),0,(VLOOKUP($A83,'Import Peak'!$A$3:DM$99,117,FALSE())-VLOOKUP($A83,'Import Peak Change'!$A$106:DM$202,117,FALSE())))</f>
        <v>0</v>
      </c>
      <c r="DN83" s="193" t="n">
        <f aca="false">IF(ISERROR(VLOOKUP($A83,'Import Peak'!$A$3:DN$99,118,FALSE())-VLOOKUP($A83,'Import Peak Change'!$A$106:DN$202,118,FALSE())),0,(VLOOKUP($A83,'Import Peak'!$A$3:DN$99,118,FALSE())-VLOOKUP($A83,'Import Peak Change'!$A$106:DN$202,118,FALSE())))</f>
        <v>0</v>
      </c>
      <c r="DO83" s="193" t="n">
        <f aca="false">IF(ISERROR(VLOOKUP($A83,'Import Peak'!$A$3:DO$99,119,FALSE())-VLOOKUP($A83,'Import Peak Change'!$A$106:DO$202,119,FALSE())),0,(VLOOKUP($A83,'Import Peak'!$A$3:DO$99,119,FALSE())-VLOOKUP($A83,'Import Peak Change'!$A$106:DO$202,119,FALSE())))</f>
        <v>0</v>
      </c>
      <c r="DP83" s="193" t="n">
        <f aca="false">IF(ISERROR(VLOOKUP($A83,'Import Peak'!$A$3:DP$99,120,FALSE())-VLOOKUP($A83,'Import Peak Change'!$A$106:DP$202,120,FALSE())),0,(VLOOKUP($A83,'Import Peak'!$A$3:DP$99,120,FALSE())-VLOOKUP($A83,'Import Peak Change'!$A$106:DP$202,120,FALSE())))</f>
        <v>0</v>
      </c>
      <c r="DQ83" s="193" t="n">
        <f aca="false">IF(ISERROR(VLOOKUP($A83,'Import Peak'!$A$3:DQ$99,121,FALSE())-VLOOKUP($A83,'Import Peak Change'!$A$106:DQ$202,121,FALSE())),0,(VLOOKUP($A83,'Import Peak'!$A$3:DQ$99,121,FALSE())-VLOOKUP($A83,'Import Peak Change'!$A$106:DQ$202,121,FALSE())))</f>
        <v>0</v>
      </c>
      <c r="DR83" s="193" t="n">
        <f aca="false">IF(ISERROR(VLOOKUP($A83,'Import Peak'!$A$3:DR$99,122,FALSE())-VLOOKUP($A83,'Import Peak Change'!$A$106:DR$202,122,FALSE())),0,(VLOOKUP($A83,'Import Peak'!$A$3:DR$99,122,FALSE())-VLOOKUP($A83,'Import Peak Change'!$A$106:DR$202,122,FALSE())))</f>
        <v>0</v>
      </c>
      <c r="DS83" s="193" t="n">
        <f aca="false">IF(ISERROR(VLOOKUP($A83,'Import Peak'!$A$3:DS$99,123,FALSE())-VLOOKUP($A83,'Import Peak Change'!$A$106:DS$202,123,FALSE())),0,(VLOOKUP($A83,'Import Peak'!$A$3:DS$99,123,FALSE())-VLOOKUP($A83,'Import Peak Change'!$A$106:DS$202,123,FALSE())))</f>
        <v>0</v>
      </c>
      <c r="DT83" s="193" t="n">
        <f aca="false">IF(ISERROR(VLOOKUP($A83,'Import Peak'!$A$3:DT$99,124,FALSE())-VLOOKUP($A83,'Import Peak Change'!$A$106:DT$202,124,FALSE())),0,(VLOOKUP($A83,'Import Peak'!$A$3:DT$99,124,FALSE())-VLOOKUP($A83,'Import Peak Change'!$A$106:DT$202,124,FALSE())))</f>
        <v>0</v>
      </c>
      <c r="DU83" s="193" t="n">
        <f aca="false">IF(ISERROR(VLOOKUP($A83,'Import Peak'!$A$3:DU$99,125,FALSE())-VLOOKUP($A83,'Import Peak Change'!$A$106:DU$202,125,FALSE())),0,(VLOOKUP($A83,'Import Peak'!$A$3:DU$99,125,FALSE())-VLOOKUP($A83,'Import Peak Change'!$A$106:DU$202,125,FALSE())))</f>
        <v>0</v>
      </c>
      <c r="DV83" s="193" t="n">
        <f aca="false">IF(ISERROR(VLOOKUP($A83,'Import Peak'!$A$3:DV$99,126,FALSE())-VLOOKUP($A83,'Import Peak Change'!$A$106:DV$202,126,FALSE())),0,(VLOOKUP($A83,'Import Peak'!$A$3:DV$99,126,FALSE())-VLOOKUP($A83,'Import Peak Change'!$A$106:DV$202,126,FALSE())))</f>
        <v>0</v>
      </c>
      <c r="DW83" s="193" t="n">
        <f aca="false">IF(ISERROR(VLOOKUP($A83,'Import Peak'!$A$3:DW$99,127,FALSE())-VLOOKUP($A83,'Import Peak Change'!$A$106:DW$202,127,FALSE())),0,(VLOOKUP($A83,'Import Peak'!$A$3:DW$99,127,FALSE())-VLOOKUP($A83,'Import Peak Change'!$A$106:DW$202,127,FALSE())))</f>
        <v>0</v>
      </c>
      <c r="DX83" s="193" t="n">
        <f aca="false">IF(ISERROR(VLOOKUP($A83,'Import Peak'!$A$3:DX$99,128,FALSE())-VLOOKUP($A83,'Import Peak Change'!$A$106:DX$202,128,FALSE())),0,(VLOOKUP($A83,'Import Peak'!$A$3:DX$99,128,FALSE())-VLOOKUP($A83,'Import Peak Change'!$A$106:DX$202,128,FALSE())))</f>
        <v>0</v>
      </c>
      <c r="DY83" s="193" t="n">
        <f aca="false">IF(ISERROR(VLOOKUP($A83,'Import Peak'!$A$3:DY$99,129,FALSE())-VLOOKUP($A83,'Import Peak Change'!$A$106:DY$202,129,FALSE())),0,(VLOOKUP($A83,'Import Peak'!$A$3:DY$99,129,FALSE())-VLOOKUP($A83,'Import Peak Change'!$A$106:DY$202,129,FALSE())))</f>
        <v>0</v>
      </c>
      <c r="DZ83" s="193" t="n">
        <f aca="false">IF(ISERROR(VLOOKUP($A83,'Import Peak'!$A$3:DZ$99,130,FALSE())-VLOOKUP($A83,'Import Peak Change'!$A$106:DZ$202,130,FALSE())),0,(VLOOKUP($A83,'Import Peak'!$A$3:DZ$99,130,FALSE())-VLOOKUP($A83,'Import Peak Change'!$A$106:DZ$202,130,FALSE())))</f>
        <v>0</v>
      </c>
      <c r="EA83" s="193" t="n">
        <f aca="false">IF(ISERROR(VLOOKUP($A83,'Import Peak'!$A$3:EA$99,131,FALSE())-VLOOKUP($A83,'Import Peak Change'!$A$106:EA$202,131,FALSE())),0,(VLOOKUP($A83,'Import Peak'!$A$3:EA$99,131,FALSE())-VLOOKUP($A83,'Import Peak Change'!$A$106:EA$202,131,FALSE())))</f>
        <v>0</v>
      </c>
      <c r="EB83" s="193" t="n">
        <f aca="false">IF(ISERROR(VLOOKUP($A83,'Import Peak'!$A$3:EB$99,132,FALSE())-VLOOKUP($A83,'Import Peak Change'!$A$106:EB$202,132,FALSE())),0,(VLOOKUP($A83,'Import Peak'!$A$3:EB$99,132,FALSE())-VLOOKUP($A83,'Import Peak Change'!$A$106:EB$202,132,FALSE())))</f>
        <v>0</v>
      </c>
      <c r="EC83" s="193" t="n">
        <f aca="false">IF(ISERROR(VLOOKUP($A83,'Import Peak'!$A$3:EC$99,133,FALSE())-VLOOKUP($A83,'Import Peak Change'!$A$106:EC$202,133,FALSE())),0,(VLOOKUP($A83,'Import Peak'!$A$3:EC$99,133,FALSE())-VLOOKUP($A83,'Import Peak Change'!$A$106:EC$202,133,FALSE())))</f>
        <v>0</v>
      </c>
      <c r="ED83" s="193" t="n">
        <f aca="false">IF(ISERROR(VLOOKUP($A83,'Import Peak'!$A$3:ED$99,134,FALSE())-VLOOKUP($A83,'Import Peak Change'!$A$106:ED$202,134,FALSE())),0,(VLOOKUP($A83,'Import Peak'!$A$3:ED$99,134,FALSE())-VLOOKUP($A83,'Import Peak Change'!$A$106:ED$202,134,FALSE())))</f>
        <v>0</v>
      </c>
      <c r="EE83" s="193" t="n">
        <f aca="false">IF(ISERROR(VLOOKUP($A83,'Import Peak'!$A$3:EE$99,135,FALSE())-VLOOKUP($A83,'Import Peak Change'!$A$106:EE$202,135,FALSE())),0,(VLOOKUP($A83,'Import Peak'!$A$3:EE$99,135,FALSE())-VLOOKUP($A83,'Import Peak Change'!$A$106:EE$202,135,FALSE())))</f>
        <v>0</v>
      </c>
      <c r="EF83" s="193" t="n">
        <f aca="false">IF(ISERROR(VLOOKUP($A83,'Import Peak'!$A$3:EF$99,136,FALSE())-VLOOKUP($A83,'Import Peak Change'!$A$106:EF$202,136,FALSE())),0,(VLOOKUP($A83,'Import Peak'!$A$3:EF$99,136,FALSE())-VLOOKUP($A83,'Import Peak Change'!$A$106:EF$202,136,FALSE())))</f>
        <v>0</v>
      </c>
      <c r="EG83" s="193" t="n">
        <f aca="false">IF(ISERROR(VLOOKUP($A83,'Import Peak'!$A$3:EG$99,137,FALSE())-VLOOKUP($A83,'Import Peak Change'!$A$106:EG$202,137,FALSE())),0,(VLOOKUP($A83,'Import Peak'!$A$3:EG$99,137,FALSE())-VLOOKUP($A83,'Import Peak Change'!$A$106:EG$202,137,FALSE())))</f>
        <v>0</v>
      </c>
      <c r="EH83" s="193" t="n">
        <f aca="false">IF(ISERROR(VLOOKUP($A83,'Import Peak'!$A$3:EH$99,138,FALSE())-VLOOKUP($A83,'Import Peak Change'!$A$106:EH$202,138,FALSE())),0,(VLOOKUP($A83,'Import Peak'!$A$3:EH$99,138,FALSE())-VLOOKUP($A83,'Import Peak Change'!$A$106:EH$202,138,FALSE())))</f>
        <v>0</v>
      </c>
      <c r="EI83" s="193" t="n">
        <f aca="false">IF(ISERROR(VLOOKUP($A83,'Import Peak'!$A$3:EI$99,139,FALSE())-VLOOKUP($A83,'Import Peak Change'!$A$106:EI$202,139,FALSE())),0,(VLOOKUP($A83,'Import Peak'!$A$3:EI$99,139,FALSE())-VLOOKUP($A83,'Import Peak Change'!$A$106:EI$202,139,FALSE())))</f>
        <v>0</v>
      </c>
      <c r="EJ83" s="193" t="n">
        <f aca="false">IF(ISERROR(VLOOKUP($A83,'Import Peak'!$A$3:EJ$99,140,FALSE())-VLOOKUP($A83,'Import Peak Change'!$A$106:EJ$202,140,FALSE())),0,(VLOOKUP($A83,'Import Peak'!$A$3:EJ$99,140,FALSE())-VLOOKUP($A83,'Import Peak Change'!$A$106:EJ$202,140,FALSE())))</f>
        <v>0</v>
      </c>
      <c r="EK83" s="193" t="n">
        <f aca="false">IF(ISERROR(VLOOKUP($A83,'Import Peak'!$A$3:EK$99,141,FALSE())-VLOOKUP($A83,'Import Peak Change'!$A$106:EK$202,141,FALSE())),0,(VLOOKUP($A83,'Import Peak'!$A$3:EK$99,141,FALSE())-VLOOKUP($A83,'Import Peak Change'!$A$106:EK$202,141,FALSE())))</f>
        <v>0</v>
      </c>
      <c r="EL83" s="193" t="n">
        <f aca="false">IF(ISERROR(VLOOKUP($A83,'Import Peak'!$A$3:EL$99,142,FALSE())-VLOOKUP($A83,'Import Peak Change'!$A$106:EL$202,142,FALSE())),0,(VLOOKUP($A83,'Import Peak'!$A$3:EL$99,142,FALSE())-VLOOKUP($A83,'Import Peak Change'!$A$106:EL$202,142,FALSE())))</f>
        <v>0</v>
      </c>
      <c r="EM83" s="193" t="n">
        <f aca="false">IF(ISERROR(VLOOKUP($A83,'Import Peak'!$A$3:EM$99,143,FALSE())-VLOOKUP($A83,'Import Peak Change'!$A$106:EM$202,143,FALSE())),0,(VLOOKUP($A83,'Import Peak'!$A$3:EM$99,143,FALSE())-VLOOKUP($A83,'Import Peak Change'!$A$106:EM$202,143,FALSE())))</f>
        <v>0</v>
      </c>
      <c r="EN83" s="193" t="n">
        <f aca="false">IF(ISERROR(VLOOKUP($A83,'Import Peak'!$A$3:EN$99,144,FALSE())-VLOOKUP($A83,'Import Peak Change'!$A$106:EN$202,144,FALSE())),0,(VLOOKUP($A83,'Import Peak'!$A$3:EN$99,144,FALSE())-VLOOKUP($A83,'Import Peak Change'!$A$106:EN$202,144,FALSE())))</f>
        <v>0</v>
      </c>
      <c r="EO83" s="193" t="n">
        <f aca="false">IF(ISERROR(VLOOKUP($A83,'Import Peak'!$A$3:EO$99,145,FALSE())-VLOOKUP($A83,'Import Peak Change'!$A$106:EO$202,145,FALSE())),0,(VLOOKUP($A83,'Import Peak'!$A$3:EO$99,145,FALSE())-VLOOKUP($A83,'Import Peak Change'!$A$106:EO$202,145,FALSE())))</f>
        <v>0</v>
      </c>
      <c r="EP83" s="193" t="n">
        <f aca="false">IF(ISERROR(VLOOKUP($A83,'Import Peak'!$A$3:EP$99,146,FALSE())-VLOOKUP($A83,'Import Peak Change'!$A$106:EP$202,146,FALSE())),0,(VLOOKUP($A83,'Import Peak'!$A$3:EP$99,146,FALSE())-VLOOKUP($A83,'Import Peak Change'!$A$106:EP$202,146,FALSE())))</f>
        <v>0</v>
      </c>
      <c r="EQ83" s="193" t="n">
        <f aca="false">IF(ISERROR(VLOOKUP($A83,'Import Peak'!$A$3:EQ$99,147,FALSE())-VLOOKUP($A83,'Import Peak Change'!$A$106:EQ$202,147,FALSE())),0,(VLOOKUP($A83,'Import Peak'!$A$3:EQ$99,147,FALSE())-VLOOKUP($A83,'Import Peak Change'!$A$106:EQ$202,147,FALSE())))</f>
        <v>0</v>
      </c>
      <c r="ER83" s="193" t="n">
        <f aca="false">IF(ISERROR(VLOOKUP($A83,'Import Peak'!$A$3:ER$99,148,FALSE())-VLOOKUP($A83,'Import Peak Change'!$A$106:ER$202,148,FALSE())),0,(VLOOKUP($A83,'Import Peak'!$A$3:ER$99,148,FALSE())-VLOOKUP($A83,'Import Peak Change'!$A$106:ER$202,148,FALSE())))</f>
        <v>0</v>
      </c>
      <c r="ES83" s="193" t="n">
        <f aca="false">IF(ISERROR(VLOOKUP($A83,'Import Peak'!$A$3:ES$99,149,FALSE())-VLOOKUP($A83,'Import Peak Change'!$A$106:ES$202,149,FALSE())),0,(VLOOKUP($A83,'Import Peak'!$A$3:ES$99,149,FALSE())-VLOOKUP($A83,'Import Peak Change'!$A$106:ES$202,149,FALSE())))</f>
        <v>0</v>
      </c>
      <c r="ET83" s="193" t="n">
        <f aca="false">IF(ISERROR(VLOOKUP($A83,'Import Peak'!$A$3:ET$99,150,FALSE())-VLOOKUP($A83,'Import Peak Change'!$A$106:ET$202,150,FALSE())),0,(VLOOKUP($A83,'Import Peak'!$A$3:ET$99,150,FALSE())-VLOOKUP($A83,'Import Peak Change'!$A$106:ET$202,150,FALSE())))</f>
        <v>0</v>
      </c>
      <c r="EU83" s="193" t="n">
        <f aca="false">IF(ISERROR(VLOOKUP($A83,'Import Peak'!$A$3:EU$99,151,FALSE())-VLOOKUP($A83,'Import Peak Change'!$A$106:EU$202,151,FALSE())),0,(VLOOKUP($A83,'Import Peak'!$A$3:EU$99,151,FALSE())-VLOOKUP($A83,'Import Peak Change'!$A$106:EU$202,151,FALSE())))</f>
        <v>0</v>
      </c>
      <c r="EV83" s="193" t="n">
        <f aca="false">IF(ISERROR(VLOOKUP($A83,'Import Peak'!$A$3:EV$99,152,FALSE())-VLOOKUP($A83,'Import Peak Change'!$A$106:EV$202,152,FALSE())),0,(VLOOKUP($A83,'Import Peak'!$A$3:EV$99,152,FALSE())-VLOOKUP($A83,'Import Peak Change'!$A$106:EV$202,152,FALSE())))</f>
        <v>0</v>
      </c>
      <c r="EW83" s="193" t="n">
        <f aca="false">IF(ISERROR(VLOOKUP($A83,'Import Peak'!$A$3:EW$99,153,FALSE())-VLOOKUP($A83,'Import Peak Change'!$A$106:EW$202,153,FALSE())),0,(VLOOKUP($A83,'Import Peak'!$A$3:EW$99,153,FALSE())-VLOOKUP($A83,'Import Peak Change'!$A$106:EW$202,153,FALSE())))</f>
        <v>0</v>
      </c>
      <c r="EX83" s="193" t="n">
        <f aca="false">IF(ISERROR(VLOOKUP($A83,'Import Peak'!$A$3:EX$99,154,FALSE())-VLOOKUP($A83,'Import Peak Change'!$A$106:EX$202,154,FALSE())),0,(VLOOKUP($A83,'Import Peak'!$A$3:EX$99,154,FALSE())-VLOOKUP($A83,'Import Peak Change'!$A$106:EX$202,154,FALSE())))</f>
        <v>0</v>
      </c>
      <c r="EY83" s="193" t="n">
        <f aca="false">IF(ISERROR(VLOOKUP($A83,'Import Peak'!$A$3:EY$99,155,FALSE())-VLOOKUP($A83,'Import Peak Change'!$A$106:EY$202,155,FALSE())),0,(VLOOKUP($A83,'Import Peak'!$A$3:EY$99,155,FALSE())-VLOOKUP($A83,'Import Peak Change'!$A$106:EY$202,155,FALSE())))</f>
        <v>0</v>
      </c>
      <c r="EZ83" s="193" t="n">
        <f aca="false">IF(ISERROR(VLOOKUP($A83,'Import Peak'!$A$3:EZ$99,156,FALSE())-VLOOKUP($A83,'Import Peak Change'!$A$106:EZ$202,156,FALSE())),0,(VLOOKUP($A83,'Import Peak'!$A$3:EZ$99,156,FALSE())-VLOOKUP($A83,'Import Peak Change'!$A$106:EZ$202,156,FALSE())))</f>
        <v>0</v>
      </c>
      <c r="FA83" s="193" t="n">
        <f aca="false">IF(ISERROR(VLOOKUP($A83,'Import Peak'!$A$3:FA$99,157,FALSE())-VLOOKUP($A83,'Import Peak Change'!$A$106:FA$202,157,FALSE())),0,(VLOOKUP($A83,'Import Peak'!$A$3:FA$99,157,FALSE())-VLOOKUP($A83,'Import Peak Change'!$A$106:FA$202,157,FALSE())))</f>
        <v>0</v>
      </c>
      <c r="FB83" s="193" t="n">
        <f aca="false">IF(ISERROR(VLOOKUP($A83,'Import Peak'!$A$3:FB$99,158,FALSE())-VLOOKUP($A83,'Import Peak Change'!$A$106:FB$202,158,FALSE())),0,(VLOOKUP($A83,'Import Peak'!$A$3:FB$99,158,FALSE())-VLOOKUP($A83,'Import Peak Change'!$A$106:FB$202,158,FALSE())))</f>
        <v>0</v>
      </c>
      <c r="FC83" s="193" t="n">
        <f aca="false">IF(ISERROR(VLOOKUP($A83,'Import Peak'!$A$3:FC$99,159,FALSE())-VLOOKUP($A83,'Import Peak Change'!$A$106:FC$202,159,FALSE())),0,(VLOOKUP($A83,'Import Peak'!$A$3:FC$99,159,FALSE())-VLOOKUP($A83,'Import Peak Change'!$A$106:FC$202,159,FALSE())))</f>
        <v>0</v>
      </c>
      <c r="FD83" s="193" t="n">
        <f aca="false">IF(ISERROR(VLOOKUP($A83,'Import Peak'!$A$3:FD$99,160,FALSE())-VLOOKUP($A83,'Import Peak Change'!$A$106:FD$202,160,FALSE())),0,(VLOOKUP($A83,'Import Peak'!$A$3:FD$99,160,FALSE())-VLOOKUP($A83,'Import Peak Change'!$A$106:FD$202,160,FALSE())))</f>
        <v>0</v>
      </c>
      <c r="FE83" s="193" t="n">
        <f aca="false">IF(ISERROR(VLOOKUP($A83,'Import Peak'!$A$3:FE$99,161,FALSE())-VLOOKUP($A83,'Import Peak Change'!$A$106:FE$202,161,FALSE())),0,(VLOOKUP($A83,'Import Peak'!$A$3:FE$99,161,FALSE())-VLOOKUP($A83,'Import Peak Change'!$A$106:FE$202,161,FALSE())))</f>
        <v>0</v>
      </c>
      <c r="FF83" s="193" t="n">
        <f aca="false">IF(ISERROR(VLOOKUP($A83,'Import Peak'!$A$3:FF$99,162,FALSE())-VLOOKUP($A83,'Import Peak Change'!$A$106:FF$202,162,FALSE())),0,(VLOOKUP($A83,'Import Peak'!$A$3:FF$99,162,FALSE())-VLOOKUP($A83,'Import Peak Change'!$A$106:FF$202,162,FALSE())))</f>
        <v>0</v>
      </c>
      <c r="FG83" s="193" t="n">
        <f aca="false">IF(ISERROR(VLOOKUP($A83,'Import Peak'!$A$3:FG$99,163,FALSE())-VLOOKUP($A83,'Import Peak Change'!$A$106:FG$202,163,FALSE())),0,(VLOOKUP($A83,'Import Peak'!$A$3:FG$99,163,FALSE())-VLOOKUP($A83,'Import Peak Change'!$A$106:FG$202,163,FALSE())))</f>
        <v>0</v>
      </c>
      <c r="FH83" s="193" t="n">
        <f aca="false">IF(ISERROR(VLOOKUP($A83,'Import Peak'!$A$3:FH$99,164,FALSE())-VLOOKUP($A83,'Import Peak Change'!$A$106:FH$202,164,FALSE())),0,(VLOOKUP($A83,'Import Peak'!$A$3:FH$99,164,FALSE())-VLOOKUP($A83,'Import Peak Change'!$A$106:FH$202,164,FALSE())))</f>
        <v>0</v>
      </c>
      <c r="FI83" s="193" t="n">
        <f aca="false">IF(ISERROR(VLOOKUP($A83,'Import Peak'!$A$3:FI$99,165,FALSE())-VLOOKUP($A83,'Import Peak Change'!$A$106:FI$202,165,FALSE())),0,(VLOOKUP($A83,'Import Peak'!$A$3:FI$99,165,FALSE())-VLOOKUP($A83,'Import Peak Change'!$A$106:FI$202,165,FALSE())))</f>
        <v>0</v>
      </c>
      <c r="FJ83" s="193" t="n">
        <f aca="false">IF(ISERROR(VLOOKUP($A83,'Import Peak'!$A$3:FJ$99,166,FALSE())-VLOOKUP($A83,'Import Peak Change'!$A$106:FJ$202,166,FALSE())),0,(VLOOKUP($A83,'Import Peak'!$A$3:FJ$99,166,FALSE())-VLOOKUP($A83,'Import Peak Change'!$A$106:FJ$202,166,FALSE())))</f>
        <v>0</v>
      </c>
      <c r="FK83" s="193" t="n">
        <f aca="false">IF(ISERROR(VLOOKUP($A83,'Import Peak'!$A$3:FK$99,167,FALSE())-VLOOKUP($A83,'Import Peak Change'!$A$106:FK$202,167,FALSE())),0,(VLOOKUP($A83,'Import Peak'!$A$3:FK$99,167,FALSE())-VLOOKUP($A83,'Import Peak Change'!$A$106:FK$202,167,FALSE())))</f>
        <v>0</v>
      </c>
      <c r="FL83" s="193" t="n">
        <f aca="false">IF(ISERROR(VLOOKUP($A83,'Import Peak'!$A$3:FL$99,168,FALSE())-VLOOKUP($A83,'Import Peak Change'!$A$106:FL$202,168,FALSE())),0,(VLOOKUP($A83,'Import Peak'!$A$3:FL$99,168,FALSE())-VLOOKUP($A83,'Import Peak Change'!$A$106:FL$202,168,FALSE())))</f>
        <v>0</v>
      </c>
      <c r="FM83" s="193" t="n">
        <f aca="false">IF(ISERROR(VLOOKUP($A83,'Import Peak'!$A$3:FM$99,169,FALSE())-VLOOKUP($A83,'Import Peak Change'!$A$106:FM$202,169,FALSE())),0,(VLOOKUP($A83,'Import Peak'!$A$3:FM$99,169,FALSE())-VLOOKUP($A83,'Import Peak Change'!$A$106:FM$202,169,FALSE())))</f>
        <v>0</v>
      </c>
      <c r="FN83" s="193" t="n">
        <f aca="false">IF(ISERROR(VLOOKUP($A83,'Import Peak'!$A$3:FN$99,170,FALSE())-VLOOKUP($A83,'Import Peak Change'!$A$106:FN$202,170,FALSE())),0,(VLOOKUP($A83,'Import Peak'!$A$3:FN$99,170,FALSE())-VLOOKUP($A83,'Import Peak Change'!$A$106:FN$202,170,FALSE())))</f>
        <v>0</v>
      </c>
      <c r="FO83" s="193" t="n">
        <f aca="false">IF(ISERROR(VLOOKUP($A83,'Import Peak'!$A$3:FO$99,171,FALSE())-VLOOKUP($A83,'Import Peak Change'!$A$106:FO$202,171,FALSE())),0,(VLOOKUP($A83,'Import Peak'!$A$3:FO$99,171,FALSE())-VLOOKUP($A83,'Import Peak Change'!$A$106:FO$202,171,FALSE())))</f>
        <v>0</v>
      </c>
      <c r="FP83" s="193" t="n">
        <f aca="false">IF(ISERROR(VLOOKUP($A83,'Import Peak'!$A$3:FP$99,172,FALSE())-VLOOKUP($A83,'Import Peak Change'!$A$106:FP$202,172,FALSE())),0,(VLOOKUP($A83,'Import Peak'!$A$3:FP$99,172,FALSE())-VLOOKUP($A83,'Import Peak Change'!$A$106:FP$202,172,FALSE())))</f>
        <v>0</v>
      </c>
      <c r="FQ83" s="193" t="n">
        <f aca="false">IF(ISERROR(VLOOKUP($A83,'Import Peak'!$A$3:FQ$99,173,FALSE())-VLOOKUP($A83,'Import Peak Change'!$A$106:FQ$202,173,FALSE())),0,(VLOOKUP($A83,'Import Peak'!$A$3:FQ$99,173,FALSE())-VLOOKUP($A83,'Import Peak Change'!$A$106:FQ$202,173,FALSE())))</f>
        <v>0</v>
      </c>
      <c r="FR83" s="193" t="n">
        <f aca="false">IF(ISERROR(VLOOKUP($A83,'Import Peak'!$A$3:FR$99,174,FALSE())-VLOOKUP($A83,'Import Peak Change'!$A$106:FR$202,174,FALSE())),0,(VLOOKUP($A83,'Import Peak'!$A$3:FR$99,174,FALSE())-VLOOKUP($A83,'Import Peak Change'!$A$106:FR$202,174,FALSE())))</f>
        <v>0</v>
      </c>
      <c r="FS83" s="193" t="n">
        <f aca="false">IF(ISERROR(VLOOKUP($A83,'Import Peak'!$A$3:FS$99,175,FALSE())-VLOOKUP($A83,'Import Peak Change'!$A$106:FS$202,175,FALSE())),0,(VLOOKUP($A83,'Import Peak'!$A$3:FS$99,175,FALSE())-VLOOKUP($A83,'Import Peak Change'!$A$106:FS$202,175,FALSE())))</f>
        <v>0</v>
      </c>
      <c r="FT83" s="193" t="n">
        <f aca="false">IF(ISERROR(VLOOKUP($A83,'Import Peak'!$A$3:FT$99,176,FALSE())-VLOOKUP($A83,'Import Peak Change'!$A$106:FT$202,176,FALSE())),0,(VLOOKUP($A83,'Import Peak'!$A$3:FT$99,176,FALSE())-VLOOKUP($A83,'Import Peak Change'!$A$106:FT$202,176,FALSE())))</f>
        <v>0</v>
      </c>
      <c r="FU83" s="193" t="n">
        <f aca="false">IF(ISERROR(VLOOKUP($A83,'Import Peak'!$A$3:FU$99,177,FALSE())-VLOOKUP($A83,'Import Peak Change'!$A$106:FU$202,177,FALSE())),0,(VLOOKUP($A83,'Import Peak'!$A$3:FU$99,177,FALSE())-VLOOKUP($A83,'Import Peak Change'!$A$106:FU$202,177,FALSE())))</f>
        <v>0</v>
      </c>
      <c r="FV83" s="193" t="n">
        <f aca="false">IF(ISERROR(VLOOKUP($A83,'Import Peak'!$A$3:FV$99,178,FALSE())-VLOOKUP($A83,'Import Peak Change'!$A$106:FV$202,178,FALSE())),0,(VLOOKUP($A83,'Import Peak'!$A$3:FV$99,178,FALSE())-VLOOKUP($A83,'Import Peak Change'!$A$106:FV$202,178,FALSE())))</f>
        <v>0</v>
      </c>
      <c r="FW83" s="193" t="n">
        <f aca="false">IF(ISERROR(VLOOKUP($A83,'Import Peak'!$A$3:FW$99,179,FALSE())-VLOOKUP($A83,'Import Peak Change'!$A$106:FW$202,179,FALSE())),0,(VLOOKUP($A83,'Import Peak'!$A$3:FW$99,179,FALSE())-VLOOKUP($A83,'Import Peak Change'!$A$106:FW$202,179,FALSE())))</f>
        <v>0</v>
      </c>
      <c r="FX83" s="193" t="n">
        <f aca="false">IF(ISERROR(VLOOKUP($A83,'Import Peak'!$A$3:FX$99,180,FALSE())-VLOOKUP($A83,'Import Peak Change'!$A$106:FX$202,180,FALSE())),0,(VLOOKUP($A83,'Import Peak'!$A$3:FX$99,180,FALSE())-VLOOKUP($A83,'Import Peak Change'!$A$106:FX$202,180,FALSE())))</f>
        <v>0</v>
      </c>
      <c r="FY83" s="193" t="n">
        <f aca="false">IF(ISERROR(VLOOKUP($A83,'Import Peak'!$A$3:FY$99,181,FALSE())-VLOOKUP($A83,'Import Peak Change'!$A$106:FY$202,181,FALSE())),0,(VLOOKUP($A83,'Import Peak'!$A$3:FY$99,181,FALSE())-VLOOKUP($A83,'Import Peak Change'!$A$106:FY$202,181,FALSE())))</f>
        <v>0</v>
      </c>
      <c r="FZ83" s="193" t="n">
        <f aca="false">IF(ISERROR(VLOOKUP($A83,'Import Peak'!$A$3:FZ$99,182,FALSE())-VLOOKUP($A83,'Import Peak Change'!$A$106:FZ$202,182,FALSE())),0,(VLOOKUP($A83,'Import Peak'!$A$3:FZ$99,182,FALSE())-VLOOKUP($A83,'Import Peak Change'!$A$106:FZ$202,182,FALSE())))</f>
        <v>0</v>
      </c>
      <c r="GA83" s="193" t="n">
        <f aca="false">IF(ISERROR(VLOOKUP($A83,'Import Peak'!$A$3:GA$99,183,FALSE())-VLOOKUP($A83,'Import Peak Change'!$A$106:GA$202,183,FALSE())),0,(VLOOKUP($A83,'Import Peak'!$A$3:GA$99,183,FALSE())-VLOOKUP($A83,'Import Peak Change'!$A$106:GA$202,183,FALSE())))</f>
        <v>0</v>
      </c>
      <c r="GB83" s="193" t="n">
        <f aca="false">IF(ISERROR(VLOOKUP($A83,'Import Peak'!$A$3:GB$99,184,FALSE())-VLOOKUP($A83,'Import Peak Change'!$A$106:GB$202,184,FALSE())),0,(VLOOKUP($A83,'Import Peak'!$A$3:GB$99,184,FALSE())-VLOOKUP($A83,'Import Peak Change'!$A$106:GB$202,184,FALSE())))</f>
        <v>0</v>
      </c>
      <c r="GC83" s="193" t="n">
        <f aca="false">IF(ISERROR(VLOOKUP($A83,'Import Peak'!$A$3:GC$99,185,FALSE())-VLOOKUP($A83,'Import Peak Change'!$A$106:GC$202,185,FALSE())),0,(VLOOKUP($A83,'Import Peak'!$A$3:GC$99,185,FALSE())-VLOOKUP($A83,'Import Peak Change'!$A$106:GC$202,185,FALSE())))</f>
        <v>0</v>
      </c>
      <c r="GD83" s="193" t="n">
        <f aca="false">IF(ISERROR(VLOOKUP($A83,'Import Peak'!$A$3:GD$99,186,FALSE())-VLOOKUP($A83,'Import Peak Change'!$A$106:GD$202,186,FALSE())),0,(VLOOKUP($A83,'Import Peak'!$A$3:GD$99,186,FALSE())-VLOOKUP($A83,'Import Peak Change'!$A$106:GD$202,186,FALSE())))</f>
        <v>0</v>
      </c>
      <c r="GE83" s="193" t="n">
        <f aca="false">IF(ISERROR(VLOOKUP($A83,'Import Peak'!$A$3:GE$99,187,FALSE())-VLOOKUP($A83,'Import Peak Change'!$A$106:GE$202,187,FALSE())),0,(VLOOKUP($A83,'Import Peak'!$A$3:GE$99,187,FALSE())-VLOOKUP($A83,'Import Peak Change'!$A$106:GE$202,187,FALSE())))</f>
        <v>0</v>
      </c>
      <c r="GF83" s="193" t="n">
        <f aca="false">IF(ISERROR(VLOOKUP($A83,'Import Peak'!$A$3:GF$99,188,FALSE())-VLOOKUP($A83,'Import Peak Change'!$A$106:GF$202,188,FALSE())),0,(VLOOKUP($A83,'Import Peak'!$A$3:GF$99,188,FALSE())-VLOOKUP($A83,'Import Peak Change'!$A$106:GF$202,188,FALSE())))</f>
        <v>0</v>
      </c>
      <c r="GG83" s="193" t="n">
        <f aca="false">IF(ISERROR(VLOOKUP($A83,'Import Peak'!$A$3:GG$99,189,FALSE())-VLOOKUP($A83,'Import Peak Change'!$A$106:GG$202,189,FALSE())),0,(VLOOKUP($A83,'Import Peak'!$A$3:GG$99,189,FALSE())-VLOOKUP($A83,'Import Peak Change'!$A$106:GG$202,189,FALSE())))</f>
        <v>0</v>
      </c>
      <c r="GH83" s="193" t="n">
        <f aca="false">IF(ISERROR(VLOOKUP($A83,'Import Peak'!$A$3:GH$99,190,FALSE())-VLOOKUP($A83,'Import Peak Change'!$A$106:GH$202,190,FALSE())),0,(VLOOKUP($A83,'Import Peak'!$A$3:GH$99,190,FALSE())-VLOOKUP($A83,'Import Peak Change'!$A$106:GH$202,190,FALSE())))</f>
        <v>0</v>
      </c>
      <c r="GI83" s="193" t="n">
        <f aca="false">IF(ISERROR(VLOOKUP($A83,'Import Peak'!$A$3:GI$99,191,FALSE())-VLOOKUP($A83,'Import Peak Change'!$A$106:GI$202,191,FALSE())),0,(VLOOKUP($A83,'Import Peak'!$A$3:GI$99,191,FALSE())-VLOOKUP($A83,'Import Peak Change'!$A$106:GI$202,191,FALSE())))</f>
        <v>0</v>
      </c>
      <c r="GJ83" s="193" t="n">
        <f aca="false">IF(ISERROR(VLOOKUP($A83,'Import Peak'!$A$3:GJ$99,192,FALSE())-VLOOKUP($A83,'Import Peak Change'!$A$106:GJ$202,192,FALSE())),0,(VLOOKUP($A83,'Import Peak'!$A$3:GJ$99,192,FALSE())-VLOOKUP($A83,'Import Peak Change'!$A$106:GJ$202,192,FALSE())))</f>
        <v>0</v>
      </c>
      <c r="GK83" s="193" t="n">
        <f aca="false">IF(ISERROR(VLOOKUP($A83,'Import Peak'!$A$3:GK$99,193,FALSE())-VLOOKUP($A83,'Import Peak Change'!$A$106:GK$202,193,FALSE())),0,(VLOOKUP($A83,'Import Peak'!$A$3:GK$99,193,FALSE())-VLOOKUP($A83,'Import Peak Change'!$A$106:GK$202,193,FALSE())))</f>
        <v>0</v>
      </c>
      <c r="GL83" s="193" t="n">
        <f aca="false">IF(ISERROR(VLOOKUP($A83,'Import Peak'!$A$3:GL$99,194,FALSE())-VLOOKUP($A83,'Import Peak Change'!$A$106:GL$202,194,FALSE())),0,(VLOOKUP($A83,'Import Peak'!$A$3:GL$99,194,FALSE())-VLOOKUP($A83,'Import Peak Change'!$A$106:GL$202,194,FALSE())))</f>
        <v>0</v>
      </c>
      <c r="GM83" s="193" t="n">
        <f aca="false">IF(ISERROR(VLOOKUP($A83,'Import Peak'!$A$3:GM$99,195,FALSE())-VLOOKUP($A83,'Import Peak Change'!$A$106:GM$202,195,FALSE())),0,(VLOOKUP($A83,'Import Peak'!$A$3:GM$99,195,FALSE())-VLOOKUP($A83,'Import Peak Change'!$A$106:GM$202,195,FALSE())))</f>
        <v>0</v>
      </c>
      <c r="GN83" s="193" t="n">
        <f aca="false">IF(ISERROR(VLOOKUP($A83,'Import Peak'!$A$3:GN$99,196,FALSE())-VLOOKUP($A83,'Import Peak Change'!$A$106:GN$202,196,FALSE())),0,(VLOOKUP($A83,'Import Peak'!$A$3:GN$99,196,FALSE())-VLOOKUP($A83,'Import Peak Change'!$A$106:GN$202,196,FALSE())))</f>
        <v>0</v>
      </c>
      <c r="GO83" s="193" t="n">
        <f aca="false">IF(ISERROR(VLOOKUP($A83,'Import Peak'!$A$3:GO$99,197,FALSE())-VLOOKUP($A83,'Import Peak Change'!$A$106:GO$202,197,FALSE())),0,(VLOOKUP($A83,'Import Peak'!$A$3:GO$99,197,FALSE())-VLOOKUP($A83,'Import Peak Change'!$A$106:GO$202,197,FALSE())))</f>
        <v>0</v>
      </c>
      <c r="GP83" s="193" t="n">
        <f aca="false">IF(ISERROR(VLOOKUP($A83,'Import Peak'!$A$3:GP$99,198,FALSE())-VLOOKUP($A83,'Import Peak Change'!$A$106:GP$202,198,FALSE())),0,(VLOOKUP($A83,'Import Peak'!$A$3:GP$99,198,FALSE())-VLOOKUP($A83,'Import Peak Change'!$A$106:GP$202,198,FALSE())))</f>
        <v>0</v>
      </c>
      <c r="GQ83" s="193" t="n">
        <f aca="false">IF(ISERROR(VLOOKUP($A83,'Import Peak'!$A$3:GQ$99,199,FALSE())-VLOOKUP($A83,'Import Peak Change'!$A$106:GQ$202,199,FALSE())),0,(VLOOKUP($A83,'Import Peak'!$A$3:GQ$99,199,FALSE())-VLOOKUP($A83,'Import Peak Change'!$A$106:GQ$202,199,FALSE())))</f>
        <v>0</v>
      </c>
      <c r="GR83" s="193" t="n">
        <f aca="false">IF(ISERROR(VLOOKUP($A83,'Import Peak'!$A$3:GR$99,200,FALSE())-VLOOKUP($A83,'Import Peak Change'!$A$106:GR$202,200,FALSE())),0,(VLOOKUP($A83,'Import Peak'!$A$3:GR$99,200,FALSE())-VLOOKUP($A83,'Import Peak Change'!$A$106:GR$202,200,FALSE())))</f>
        <v>0</v>
      </c>
      <c r="GS83" s="193" t="n">
        <f aca="false">IF(ISERROR(VLOOKUP($A83,'Import Peak'!$A$3:GS$99,201,FALSE())-VLOOKUP($A83,'Import Peak Change'!$A$106:GS$202,201,FALSE())),0,(VLOOKUP($A83,'Import Peak'!$A$3:GS$99,201,FALSE())-VLOOKUP($A83,'Import Peak Change'!$A$106:GS$202,201,FALSE())))</f>
        <v>0</v>
      </c>
      <c r="GT83" s="193" t="n">
        <f aca="false">IF(ISERROR(VLOOKUP($A83,'Import Peak'!$A$3:GT$99,202,FALSE())-VLOOKUP($A83,'Import Peak Change'!$A$106:GT$202,202,FALSE())),0,(VLOOKUP($A83,'Import Peak'!$A$3:GT$99,202,FALSE())-VLOOKUP($A83,'Import Peak Change'!$A$106:GT$202,202,FALSE())))</f>
        <v>0</v>
      </c>
      <c r="GU83" s="193" t="n">
        <f aca="false">IF(ISERROR(VLOOKUP($A83,'Import Peak'!$A$3:GU$99,203,FALSE())-VLOOKUP($A83,'Import Peak Change'!$A$106:GU$202,203,FALSE())),0,(VLOOKUP($A83,'Import Peak'!$A$3:GU$99,203,FALSE())-VLOOKUP($A83,'Import Peak Change'!$A$106:GU$202,203,FALSE())))</f>
        <v>0</v>
      </c>
      <c r="GV83" s="193" t="n">
        <f aca="false">IF(ISERROR(VLOOKUP($A83,'Import Peak'!$A$3:GV$99,204,FALSE())-VLOOKUP($A83,'Import Peak Change'!$A$106:GV$202,204,FALSE())),0,(VLOOKUP($A83,'Import Peak'!$A$3:GV$99,204,FALSE())-VLOOKUP($A83,'Import Peak Change'!$A$106:GV$202,204,FALSE())))</f>
        <v>0</v>
      </c>
      <c r="GW83" s="193" t="n">
        <f aca="false">IF(ISERROR(VLOOKUP($A83,'Import Peak'!$A$3:GW$99,205,FALSE())-VLOOKUP($A83,'Import Peak Change'!$A$106:GW$202,205,FALSE())),0,(VLOOKUP($A83,'Import Peak'!$A$3:GW$99,205,FALSE())-VLOOKUP($A83,'Import Peak Change'!$A$106:GW$202,205,FALSE())))</f>
        <v>0</v>
      </c>
      <c r="GX83" s="193" t="n">
        <f aca="false">IF(ISERROR(VLOOKUP($A83,'Import Peak'!$A$3:GX$99,206,FALSE())-VLOOKUP($A83,'Import Peak Change'!$A$106:GX$202,206,FALSE())),0,(VLOOKUP($A83,'Import Peak'!$A$3:GX$99,206,FALSE())-VLOOKUP($A83,'Import Peak Change'!$A$106:GX$202,206,FALSE())))</f>
        <v>0</v>
      </c>
      <c r="GY83" s="193" t="n">
        <f aca="false">IF(ISERROR(VLOOKUP($A83,'Import Peak'!$A$3:GY$99,207,FALSE())-VLOOKUP($A83,'Import Peak Change'!$A$106:GY$202,207,FALSE())),0,(VLOOKUP($A83,'Import Peak'!$A$3:GY$99,207,FALSE())-VLOOKUP($A83,'Import Peak Change'!$A$106:GY$202,207,FALSE())))</f>
        <v>0</v>
      </c>
      <c r="GZ83" s="193" t="n">
        <f aca="false">IF(ISERROR(VLOOKUP($A83,'Import Peak'!$A$3:GZ$99,208,FALSE())-VLOOKUP($A83,'Import Peak Change'!$A$106:GZ$202,208,FALSE())),0,(VLOOKUP($A83,'Import Peak'!$A$3:GZ$99,208,FALSE())-VLOOKUP($A83,'Import Peak Change'!$A$106:GZ$202,208,FALSE())))</f>
        <v>0</v>
      </c>
      <c r="HA83" s="193" t="n">
        <f aca="false">IF(ISERROR(VLOOKUP($A83,'Import Peak'!$A$3:HA$99,209,FALSE())-VLOOKUP($A83,'Import Peak Change'!$A$106:HA$202,209,FALSE())),0,(VLOOKUP($A83,'Import Peak'!$A$3:HA$99,209,FALSE())-VLOOKUP($A83,'Import Peak Change'!$A$106:HA$202,209,FALSE())))</f>
        <v>0</v>
      </c>
      <c r="HB83" s="193" t="n">
        <f aca="false">IF(ISERROR(VLOOKUP($A83,'Import Peak'!$A$3:HB$99,210,FALSE())-VLOOKUP($A83,'Import Peak Change'!$A$106:HB$202,210,FALSE())),0,(VLOOKUP($A83,'Import Peak'!$A$3:HB$99,210,FALSE())-VLOOKUP($A83,'Import Peak Change'!$A$106:HB$202,210,FALSE())))</f>
        <v>0</v>
      </c>
      <c r="HC83" s="193" t="n">
        <f aca="false">IF(ISERROR(VLOOKUP($A83,'Import Peak'!$A$3:HC$99,211,FALSE())-VLOOKUP($A83,'Import Peak Change'!$A$106:HC$202,211,FALSE())),0,(VLOOKUP($A83,'Import Peak'!$A$3:HC$99,211,FALSE())-VLOOKUP($A83,'Import Peak Change'!$A$106:HC$202,211,FALSE())))</f>
        <v>0</v>
      </c>
      <c r="HD83" s="193" t="n">
        <f aca="false">IF(ISERROR(VLOOKUP($A83,'Import Peak'!$A$3:HD$99,212,FALSE())-VLOOKUP($A83,'Import Peak Change'!$A$106:HD$202,212,FALSE())),0,(VLOOKUP($A83,'Import Peak'!$A$3:HD$99,212,FALSE())-VLOOKUP($A83,'Import Peak Change'!$A$106:HD$202,212,FALSE())))</f>
        <v>0</v>
      </c>
      <c r="HE83" s="193" t="n">
        <f aca="false">IF(ISERROR(VLOOKUP($A83,'Import Peak'!$A$3:HE$99,213,FALSE())-VLOOKUP($A83,'Import Peak Change'!$A$106:HE$202,213,FALSE())),0,(VLOOKUP($A83,'Import Peak'!$A$3:HE$99,213,FALSE())-VLOOKUP($A83,'Import Peak Change'!$A$106:HE$202,213,FALSE())))</f>
        <v>0</v>
      </c>
      <c r="HF83" s="193" t="n">
        <f aca="false">IF(ISERROR(VLOOKUP($A83,'Import Peak'!$A$3:HF$99,214,FALSE())-VLOOKUP($A83,'Import Peak Change'!$A$106:HF$202,214,FALSE())),0,(VLOOKUP($A83,'Import Peak'!$A$3:HF$99,214,FALSE())-VLOOKUP($A83,'Import Peak Change'!$A$106:HF$202,214,FALSE())))</f>
        <v>0</v>
      </c>
      <c r="HG83" s="193" t="n">
        <f aca="false">IF(ISERROR(VLOOKUP($A83,'Import Peak'!$A$3:HG$99,215,FALSE())-VLOOKUP($A83,'Import Peak Change'!$A$106:HG$202,215,FALSE())),0,(VLOOKUP($A83,'Import Peak'!$A$3:HG$99,215,FALSE())-VLOOKUP($A83,'Import Peak Change'!$A$106:HG$202,215,FALSE())))</f>
        <v>0</v>
      </c>
      <c r="HH83" s="193" t="n">
        <f aca="false">IF(ISERROR(VLOOKUP($A83,'Import Peak'!$A$3:HH$99,216,FALSE())-VLOOKUP($A83,'Import Peak Change'!$A$106:HH$202,216,FALSE())),0,(VLOOKUP($A83,'Import Peak'!$A$3:HH$99,216,FALSE())-VLOOKUP($A83,'Import Peak Change'!$A$106:HH$202,216,FALSE())))</f>
        <v>0</v>
      </c>
      <c r="HI83" s="193" t="n">
        <f aca="false">IF(ISERROR(VLOOKUP($A83,'Import Peak'!$A$3:HI$99,217,FALSE())-VLOOKUP($A83,'Import Peak Change'!$A$106:HI$202,217,FALSE())),0,(VLOOKUP($A83,'Import Peak'!$A$3:HI$99,217,FALSE())-VLOOKUP($A83,'Import Peak Change'!$A$106:HI$202,217,FALSE())))</f>
        <v>0</v>
      </c>
      <c r="HJ83" s="193" t="n">
        <f aca="false">IF(ISERROR(VLOOKUP($A83,'Import Peak'!$A$3:HJ$99,218,FALSE())-VLOOKUP($A83,'Import Peak Change'!$A$106:HJ$202,218,FALSE())),0,(VLOOKUP($A83,'Import Peak'!$A$3:HJ$99,218,FALSE())-VLOOKUP($A83,'Import Peak Change'!$A$106:HJ$202,218,FALSE())))</f>
        <v>0</v>
      </c>
      <c r="HK83" s="193" t="n">
        <f aca="false">IF(ISERROR(VLOOKUP($A83,'Import Peak'!$A$3:HK$99,219,FALSE())-VLOOKUP($A83,'Import Peak Change'!$A$106:HK$202,219,FALSE())),0,(VLOOKUP($A83,'Import Peak'!$A$3:HK$99,219,FALSE())-VLOOKUP($A83,'Import Peak Change'!$A$106:HK$202,219,FALSE())))</f>
        <v>0</v>
      </c>
      <c r="HL83" s="193" t="n">
        <f aca="false">IF(ISERROR(VLOOKUP($A83,'Import Peak'!$A$3:HL$99,220,FALSE())-VLOOKUP($A83,'Import Peak Change'!$A$106:HL$202,220,FALSE())),0,(VLOOKUP($A83,'Import Peak'!$A$3:HL$99,220,FALSE())-VLOOKUP($A83,'Import Peak Change'!$A$106:HL$202,220,FALSE())))</f>
        <v>0</v>
      </c>
      <c r="HM83" s="193" t="n">
        <f aca="false">IF(ISERROR(VLOOKUP($A83,'Import Peak'!$A$3:HM$99,221,FALSE())-VLOOKUP($A83,'Import Peak Change'!$A$106:HM$202,221,FALSE())),0,(VLOOKUP($A83,'Import Peak'!$A$3:HM$99,221,FALSE())-VLOOKUP($A83,'Import Peak Change'!$A$106:HM$202,221,FALSE())))</f>
        <v>0</v>
      </c>
      <c r="HN83" s="193" t="n">
        <f aca="false">IF(ISERROR(VLOOKUP($A83,'Import Peak'!$A$3:HN$99,222,FALSE())-VLOOKUP($A83,'Import Peak Change'!$A$106:HN$202,222,FALSE())),0,(VLOOKUP($A83,'Import Peak'!$A$3:HN$99,222,FALSE())-VLOOKUP($A83,'Import Peak Change'!$A$106:HN$202,222,FALSE())))</f>
        <v>0</v>
      </c>
      <c r="HO83" s="193" t="n">
        <f aca="false">IF(ISERROR(VLOOKUP($A83,'Import Peak'!$A$3:HO$99,223,FALSE())-VLOOKUP($A83,'Import Peak Change'!$A$106:HO$202,223,FALSE())),0,(VLOOKUP($A83,'Import Peak'!$A$3:HO$99,223,FALSE())-VLOOKUP($A83,'Import Peak Change'!$A$106:HO$202,223,FALSE())))</f>
        <v>0</v>
      </c>
      <c r="HP83" s="193" t="n">
        <f aca="false">IF(ISERROR(VLOOKUP($A83,'Import Peak'!$A$3:HP$99,224,FALSE())-VLOOKUP($A83,'Import Peak Change'!$A$106:HP$202,224,FALSE())),0,(VLOOKUP($A83,'Import Peak'!$A$3:HP$99,224,FALSE())-VLOOKUP($A83,'Import Peak Change'!$A$106:HP$202,224,FALSE())))</f>
        <v>0</v>
      </c>
      <c r="HQ83" s="193" t="n">
        <f aca="false">IF(ISERROR(VLOOKUP($A83,'Import Peak'!$A$3:HQ$99,225,FALSE())-VLOOKUP($A83,'Import Peak Change'!$A$106:HQ$202,225,FALSE())),0,(VLOOKUP($A83,'Import Peak'!$A$3:HQ$99,225,FALSE())-VLOOKUP($A83,'Import Peak Change'!$A$106:HQ$202,225,FALSE())))</f>
        <v>0</v>
      </c>
      <c r="HR83" s="193" t="n">
        <f aca="false">IF(ISERROR(VLOOKUP($A83,'Import Peak'!$A$3:HR$99,226,FALSE())-VLOOKUP($A83,'Import Peak Change'!$A$106:HR$202,226,FALSE())),0,(VLOOKUP($A83,'Import Peak'!$A$3:HR$99,226,FALSE())-VLOOKUP($A83,'Import Peak Change'!$A$106:HR$202,226,FALSE())))</f>
        <v>0</v>
      </c>
      <c r="HS83" s="193" t="n">
        <f aca="false">IF(ISERROR(VLOOKUP($A83,'Import Peak'!$A$3:HS$99,227,FALSE())-VLOOKUP($A83,'Import Peak Change'!$A$106:HS$202,227,FALSE())),0,(VLOOKUP($A83,'Import Peak'!$A$3:HS$99,227,FALSE())-VLOOKUP($A83,'Import Peak Change'!$A$106:HS$202,227,FALSE())))</f>
        <v>0</v>
      </c>
      <c r="HT83" s="193" t="n">
        <f aca="false">IF(ISERROR(VLOOKUP($A83,'Import Peak'!$A$3:HT$99,228,FALSE())-VLOOKUP($A83,'Import Peak Change'!$A$106:HT$202,228,FALSE())),0,(VLOOKUP($A83,'Import Peak'!$A$3:HT$99,228,FALSE())-VLOOKUP($A83,'Import Peak Change'!$A$106:HT$202,228,FALSE())))</f>
        <v>0</v>
      </c>
      <c r="HU83" s="193" t="n">
        <f aca="false">IF(ISERROR(VLOOKUP($A83,'Import Peak'!$A$3:HU$99,229,FALSE())-VLOOKUP($A83,'Import Peak Change'!$A$106:HU$202,229,FALSE())),0,(VLOOKUP($A83,'Import Peak'!$A$3:HU$99,229,FALSE())-VLOOKUP($A83,'Import Peak Change'!$A$106:HU$202,229,FALSE())))</f>
        <v>0</v>
      </c>
      <c r="HV83" s="193" t="n">
        <f aca="false">IF(ISERROR(VLOOKUP($A83,'Import Peak'!$A$3:HV$99,230,FALSE())-VLOOKUP($A83,'Import Peak Change'!$A$106:HV$202,230,FALSE())),0,(VLOOKUP($A83,'Import Peak'!$A$3:HV$99,230,FALSE())-VLOOKUP($A83,'Import Peak Change'!$A$106:HV$202,230,FALSE())))</f>
        <v>0</v>
      </c>
      <c r="HW83" s="193" t="n">
        <f aca="false">IF(ISERROR(VLOOKUP($A83,'Import Peak'!$A$3:HW$99,231,FALSE())-VLOOKUP($A83,'Import Peak Change'!$A$106:HW$202,231,FALSE())),0,(VLOOKUP($A83,'Import Peak'!$A$3:HW$99,231,FALSE())-VLOOKUP($A83,'Import Peak Change'!$A$106:HW$202,231,FALSE())))</f>
        <v>0</v>
      </c>
      <c r="HX83" s="193" t="n">
        <f aca="false">IF(ISERROR(VLOOKUP($A83,'Import Peak'!$A$3:HX$99,232,FALSE())-VLOOKUP($A83,'Import Peak Change'!$A$106:HX$202,232,FALSE())),0,(VLOOKUP($A83,'Import Peak'!$A$3:HX$99,232,FALSE())-VLOOKUP($A83,'Import Peak Change'!$A$106:HX$202,232,FALSE())))</f>
        <v>0</v>
      </c>
      <c r="HY83" s="193" t="n">
        <f aca="false">IF(ISERROR(VLOOKUP($A83,'Import Peak'!$A$3:HY$99,233,FALSE())-VLOOKUP($A83,'Import Peak Change'!$A$106:HY$202,233,FALSE())),0,(VLOOKUP($A83,'Import Peak'!$A$3:HY$99,233,FALSE())-VLOOKUP($A83,'Import Peak Change'!$A$106:HY$202,233,FALSE())))</f>
        <v>0</v>
      </c>
      <c r="HZ83" s="193" t="n">
        <f aca="false">IF(ISERROR(VLOOKUP($A83,'Import Peak'!$A$3:HZ$99,234,FALSE())-VLOOKUP($A83,'Import Peak Change'!$A$106:HZ$202,234,FALSE())),0,(VLOOKUP($A83,'Import Peak'!$A$3:HZ$99,234,FALSE())-VLOOKUP($A83,'Import Peak Change'!$A$106:HZ$202,234,FALSE())))</f>
        <v>0</v>
      </c>
      <c r="IA83" s="193" t="n">
        <f aca="false">IF(ISERROR(VLOOKUP($A83,'Import Peak'!$A$3:IA$99,235,FALSE())-VLOOKUP($A83,'Import Peak Change'!$A$106:IA$202,235,FALSE())),0,(VLOOKUP($A83,'Import Peak'!$A$3:IA$99,235,FALSE())-VLOOKUP($A83,'Import Peak Change'!$A$106:IA$202,235,FALSE())))</f>
        <v>0</v>
      </c>
      <c r="IB83" s="193" t="n">
        <f aca="false">IF(ISERROR(VLOOKUP($A83,'Import Peak'!$A$3:IB$99,236,FALSE())-VLOOKUP($A83,'Import Peak Change'!$A$106:IB$202,236,FALSE())),0,(VLOOKUP($A83,'Import Peak'!$A$3:IB$99,236,FALSE())-VLOOKUP($A83,'Import Peak Change'!$A$106:IB$202,236,FALSE())))</f>
        <v>0</v>
      </c>
      <c r="IC83" s="193" t="n">
        <f aca="false">IF(ISERROR(VLOOKUP($A83,'Import Peak'!$A$3:IC$99,237,FALSE())-VLOOKUP($A83,'Import Peak Change'!$A$106:IC$202,237,FALSE())),0,(VLOOKUP($A83,'Import Peak'!$A$3:IC$99,237,FALSE())-VLOOKUP($A83,'Import Peak Change'!$A$106:IC$202,237,FALSE())))</f>
        <v>0</v>
      </c>
      <c r="ID83" s="193" t="n">
        <f aca="false">IF(ISERROR(VLOOKUP($A83,'Import Peak'!$A$3:ID$99,238,FALSE())-VLOOKUP($A83,'Import Peak Change'!$A$106:ID$202,238,FALSE())),0,(VLOOKUP($A83,'Import Peak'!$A$3:ID$99,238,FALSE())-VLOOKUP($A83,'Import Peak Change'!$A$106:ID$202,238,FALSE())))</f>
        <v>0</v>
      </c>
      <c r="IE83" s="193" t="n">
        <f aca="false">IF(ISERROR(VLOOKUP($A83,'Import Peak'!$A$3:IE$99,239,FALSE())-VLOOKUP($A83,'Import Peak Change'!$A$106:IE$202,239,FALSE())),0,(VLOOKUP($A83,'Import Peak'!$A$3:IE$99,239,FALSE())-VLOOKUP($A83,'Import Peak Change'!$A$106:IE$202,239,FALSE())))</f>
        <v>0</v>
      </c>
    </row>
    <row r="84" customFormat="false" ht="12.75" hidden="false" customHeight="false" outlineLevel="0" collapsed="false">
      <c r="A84" s="201" t="str">
        <f aca="false">IF('Import Peak'!A81=0,"",'Import Peak'!A81)</f>
        <v/>
      </c>
      <c r="B84" s="193"/>
      <c r="C84" s="193"/>
      <c r="D84" s="193"/>
      <c r="E84" s="193"/>
      <c r="F84" s="193"/>
      <c r="G84" s="193" t="n">
        <f aca="false">IF(ISERROR(VLOOKUP($A84,'Import Peak'!$A$3:G$99,7,FALSE())-VLOOKUP($A84,'Import Peak Change'!$A$106:G$202,7,FALSE())),0,(VLOOKUP($A84,'Import Peak'!$A$3:G$99,7,FALSE())-VLOOKUP($A84,'Import Peak Change'!$A$106:G$202,7,FALSE())))</f>
        <v>0</v>
      </c>
      <c r="H84" s="193" t="n">
        <f aca="false">IF(ISERROR(VLOOKUP($A84,'Import Peak'!$A$3:H$99,8,FALSE())-VLOOKUP($A84,'Import Peak Change'!$A$106:H$202,8,FALSE())),0,(VLOOKUP($A84,'Import Peak'!$A$3:H$99,8,FALSE())-VLOOKUP($A84,'Import Peak Change'!$A$106:H$202,8,FALSE())))</f>
        <v>0</v>
      </c>
      <c r="I84" s="193" t="n">
        <f aca="false">IF(ISERROR(VLOOKUP($A84,'Import Peak'!$A$3:I$99,9,FALSE())-VLOOKUP($A84,'Import Peak Change'!$A$106:I$202,9,FALSE())),0,(VLOOKUP($A84,'Import Peak'!$A$3:I$99,9,FALSE())-VLOOKUP($A84,'Import Peak Change'!$A$106:I$202,9,FALSE())))</f>
        <v>0</v>
      </c>
      <c r="J84" s="193" t="n">
        <f aca="false">IF(ISERROR(VLOOKUP($A84,'Import Peak'!$A$3:J$99,10,FALSE())-VLOOKUP($A84,'Import Peak Change'!$A$106:J$202,10,FALSE())),0,(VLOOKUP($A84,'Import Peak'!$A$3:J$99,10,FALSE())-VLOOKUP($A84,'Import Peak Change'!$A$106:J$202,10,FALSE())))</f>
        <v>0</v>
      </c>
      <c r="K84" s="193" t="n">
        <f aca="false">IF(ISERROR(VLOOKUP($A84,'Import Peak'!$A$3:K$99,11,FALSE())-VLOOKUP($A84,'Import Peak Change'!$A$106:K$202,11,FALSE())),0,(VLOOKUP($A84,'Import Peak'!$A$3:K$99,11,FALSE())-VLOOKUP($A84,'Import Peak Change'!$A$106:K$202,11,FALSE())))</f>
        <v>0</v>
      </c>
      <c r="L84" s="193" t="n">
        <f aca="false">IF(ISERROR(VLOOKUP($A84,'Import Peak'!$A$3:L$99,12,FALSE())-VLOOKUP($A84,'Import Peak Change'!$A$106:L$202,12,FALSE())),0,(VLOOKUP($A84,'Import Peak'!$A$3:L$99,12,FALSE())-VLOOKUP($A84,'Import Peak Change'!$A$106:L$202,12,FALSE())))</f>
        <v>0</v>
      </c>
      <c r="M84" s="193" t="n">
        <f aca="false">IF(ISERROR(VLOOKUP($A84,'Import Peak'!$A$3:M$99,13,FALSE())-VLOOKUP($A84,'Import Peak Change'!$A$106:M$202,13,FALSE())),0,(VLOOKUP($A84,'Import Peak'!$A$3:M$99,13,FALSE())-VLOOKUP($A84,'Import Peak Change'!$A$106:M$202,13,FALSE())))</f>
        <v>0</v>
      </c>
      <c r="N84" s="193" t="n">
        <f aca="false">IF(ISERROR(VLOOKUP($A84,'Import Peak'!$A$3:N$99,14,FALSE())-VLOOKUP($A84,'Import Peak Change'!$A$106:N$202,14,FALSE())),0,(VLOOKUP($A84,'Import Peak'!$A$3:N$99,14,FALSE())-VLOOKUP($A84,'Import Peak Change'!$A$106:N$202,14,FALSE())))</f>
        <v>0</v>
      </c>
      <c r="O84" s="193" t="n">
        <f aca="false">IF(ISERROR(VLOOKUP($A84,'Import Peak'!$A$3:O$99,15,FALSE())-VLOOKUP($A84,'Import Peak Change'!$A$106:O$202,15,FALSE())),0,(VLOOKUP($A84,'Import Peak'!$A$3:O$99,15,FALSE())-VLOOKUP($A84,'Import Peak Change'!$A$106:O$202,15,FALSE())))</f>
        <v>0</v>
      </c>
      <c r="P84" s="193" t="n">
        <f aca="false">IF(ISERROR(VLOOKUP($A84,'Import Peak'!$A$3:P$99,16,FALSE())-VLOOKUP($A84,'Import Peak Change'!$A$106:P$202,16,FALSE())),0,(VLOOKUP($A84,'Import Peak'!$A$3:P$99,16,FALSE())-VLOOKUP($A84,'Import Peak Change'!$A$106:P$202,16,FALSE())))</f>
        <v>0</v>
      </c>
      <c r="Q84" s="193" t="n">
        <f aca="false">IF(ISERROR(VLOOKUP($A84,'Import Peak'!$A$3:Q$99,17,FALSE())-VLOOKUP($A84,'Import Peak Change'!$A$106:Q$202,17,FALSE())),0,(VLOOKUP($A84,'Import Peak'!$A$3:Q$99,17,FALSE())-VLOOKUP($A84,'Import Peak Change'!$A$106:Q$202,17,FALSE())))</f>
        <v>0</v>
      </c>
      <c r="R84" s="193" t="n">
        <f aca="false">IF(ISERROR(VLOOKUP($A84,'Import Peak'!$A$3:R$99,18,FALSE())-VLOOKUP($A84,'Import Peak Change'!$A$106:R$202,18,FALSE())),0,(VLOOKUP($A84,'Import Peak'!$A$3:R$99,18,FALSE())-VLOOKUP($A84,'Import Peak Change'!$A$106:R$202,18,FALSE())))</f>
        <v>0</v>
      </c>
      <c r="S84" s="193" t="n">
        <f aca="false">IF(ISERROR(VLOOKUP($A84,'Import Peak'!$A$3:S$99,19,FALSE())-VLOOKUP($A84,'Import Peak Change'!$A$106:S$202,19,FALSE())),0,(VLOOKUP($A84,'Import Peak'!$A$3:S$99,19,FALSE())-VLOOKUP($A84,'Import Peak Change'!$A$106:S$202,19,FALSE())))</f>
        <v>0</v>
      </c>
      <c r="T84" s="193" t="n">
        <f aca="false">IF(ISERROR(VLOOKUP($A84,'Import Peak'!$A$3:T$99,20,FALSE())-VLOOKUP($A84,'Import Peak Change'!$A$106:T$202,20,FALSE())),0,(VLOOKUP($A84,'Import Peak'!$A$3:T$99,20,FALSE())-VLOOKUP($A84,'Import Peak Change'!$A$106:T$202,20,FALSE())))</f>
        <v>0</v>
      </c>
      <c r="U84" s="193" t="n">
        <f aca="false">IF(ISERROR(VLOOKUP($A84,'Import Peak'!$A$3:U$99,21,FALSE())-VLOOKUP($A84,'Import Peak Change'!$A$106:U$202,21,FALSE())),0,(VLOOKUP($A84,'Import Peak'!$A$3:U$99,21,FALSE())-VLOOKUP($A84,'Import Peak Change'!$A$106:U$202,21,FALSE())))</f>
        <v>0</v>
      </c>
      <c r="V84" s="193" t="n">
        <f aca="false">IF(ISERROR(VLOOKUP($A84,'Import Peak'!$A$3:V$99,22,FALSE())-VLOOKUP($A84,'Import Peak Change'!$A$106:V$202,22,FALSE())),0,(VLOOKUP($A84,'Import Peak'!$A$3:V$99,22,FALSE())-VLOOKUP($A84,'Import Peak Change'!$A$106:V$202,22,FALSE())))</f>
        <v>0</v>
      </c>
      <c r="W84" s="193" t="n">
        <f aca="false">IF(ISERROR(VLOOKUP($A84,'Import Peak'!$A$3:W$99,23,FALSE())-VLOOKUP($A84,'Import Peak Change'!$A$106:W$202,23,FALSE())),0,(VLOOKUP($A84,'Import Peak'!$A$3:W$99,23,FALSE())-VLOOKUP($A84,'Import Peak Change'!$A$106:W$202,23,FALSE())))</f>
        <v>0</v>
      </c>
      <c r="X84" s="193" t="n">
        <f aca="false">IF(ISERROR(VLOOKUP($A84,'Import Peak'!$A$3:X$99,24,FALSE())-VLOOKUP($A84,'Import Peak Change'!$A$106:X$202,24,FALSE())),0,(VLOOKUP($A84,'Import Peak'!$A$3:X$99,24,FALSE())-VLOOKUP($A84,'Import Peak Change'!$A$106:X$202,24,FALSE())))</f>
        <v>0</v>
      </c>
      <c r="Y84" s="193" t="n">
        <f aca="false">IF(ISERROR(VLOOKUP($A84,'Import Peak'!$A$3:Y$99,25,FALSE())-VLOOKUP($A84,'Import Peak Change'!$A$106:Y$202,25,FALSE())),0,(VLOOKUP($A84,'Import Peak'!$A$3:Y$99,25,FALSE())-VLOOKUP($A84,'Import Peak Change'!$A$106:Y$202,25,FALSE())))</f>
        <v>0</v>
      </c>
      <c r="Z84" s="193" t="n">
        <f aca="false">IF(ISERROR(VLOOKUP($A84,'Import Peak'!$A$3:Z$99,26,FALSE())-VLOOKUP($A84,'Import Peak Change'!$A$106:Z$202,26,FALSE())),0,(VLOOKUP($A84,'Import Peak'!$A$3:Z$99,26,FALSE())-VLOOKUP($A84,'Import Peak Change'!$A$106:Z$202,26,FALSE())))</f>
        <v>0</v>
      </c>
      <c r="AA84" s="193" t="n">
        <f aca="false">IF(ISERROR(VLOOKUP($A84,'Import Peak'!$A$3:AA$99,27,FALSE())-VLOOKUP($A84,'Import Peak Change'!$A$106:AA$202,27,FALSE())),0,(VLOOKUP($A84,'Import Peak'!$A$3:AA$99,27,FALSE())-VLOOKUP($A84,'Import Peak Change'!$A$106:AA$202,27,FALSE())))</f>
        <v>0</v>
      </c>
      <c r="AB84" s="193" t="n">
        <f aca="false">IF(ISERROR(VLOOKUP($A84,'Import Peak'!$A$3:AB$99,28,FALSE())-VLOOKUP($A84,'Import Peak Change'!$A$106:AB$202,28,FALSE())),0,(VLOOKUP($A84,'Import Peak'!$A$3:AB$99,28,FALSE())-VLOOKUP($A84,'Import Peak Change'!$A$106:AB$202,28,FALSE())))</f>
        <v>0</v>
      </c>
      <c r="AC84" s="193" t="n">
        <f aca="false">IF(ISERROR(VLOOKUP($A84,'Import Peak'!$A$3:AC$99,29,FALSE())-VLOOKUP($A84,'Import Peak Change'!$A$106:AC$202,29,FALSE())),0,(VLOOKUP($A84,'Import Peak'!$A$3:AC$99,29,FALSE())-VLOOKUP($A84,'Import Peak Change'!$A$106:AC$202,29,FALSE())))</f>
        <v>0</v>
      </c>
      <c r="AD84" s="193" t="n">
        <f aca="false">IF(ISERROR(VLOOKUP($A84,'Import Peak'!$A$3:AD$99,30,FALSE())-VLOOKUP($A84,'Import Peak Change'!$A$106:AD$202,30,FALSE())),0,(VLOOKUP($A84,'Import Peak'!$A$3:AD$99,30,FALSE())-VLOOKUP($A84,'Import Peak Change'!$A$106:AD$202,30,FALSE())))</f>
        <v>0</v>
      </c>
      <c r="AE84" s="193" t="n">
        <f aca="false">IF(ISERROR(VLOOKUP($A84,'Import Peak'!$A$3:AE$99,31,FALSE())-VLOOKUP($A84,'Import Peak Change'!$A$106:AE$202,31,FALSE())),0,(VLOOKUP($A84,'Import Peak'!$A$3:AE$99,31,FALSE())-VLOOKUP($A84,'Import Peak Change'!$A$106:AE$202,31,FALSE())))</f>
        <v>0</v>
      </c>
      <c r="AF84" s="193" t="n">
        <f aca="false">IF(ISERROR(VLOOKUP($A84,'Import Peak'!$A$3:AF$99,32,FALSE())-VLOOKUP($A84,'Import Peak Change'!$A$106:AF$202,32,FALSE())),0,(VLOOKUP($A84,'Import Peak'!$A$3:AF$99,32,FALSE())-VLOOKUP($A84,'Import Peak Change'!$A$106:AF$202,32,FALSE())))</f>
        <v>0</v>
      </c>
      <c r="AG84" s="193" t="n">
        <f aca="false">IF(ISERROR(VLOOKUP($A84,'Import Peak'!$A$3:AG$99,33,FALSE())-VLOOKUP($A84,'Import Peak Change'!$A$106:AG$202,33,FALSE())),0,(VLOOKUP($A84,'Import Peak'!$A$3:AG$99,33,FALSE())-VLOOKUP($A84,'Import Peak Change'!$A$106:AG$202,33,FALSE())))</f>
        <v>0</v>
      </c>
      <c r="AH84" s="193" t="n">
        <f aca="false">IF(ISERROR(VLOOKUP($A84,'Import Peak'!$A$3:AH$99,34,FALSE())-VLOOKUP($A84,'Import Peak Change'!$A$106:AH$202,34,FALSE())),0,(VLOOKUP($A84,'Import Peak'!$A$3:AH$99,34,FALSE())-VLOOKUP($A84,'Import Peak Change'!$A$106:AH$202,34,FALSE())))</f>
        <v>0</v>
      </c>
      <c r="AI84" s="193" t="n">
        <f aca="false">IF(ISERROR(VLOOKUP($A84,'Import Peak'!$A$3:AI$99,35,FALSE())-VLOOKUP($A84,'Import Peak Change'!$A$106:AI$202,35,FALSE())),0,(VLOOKUP($A84,'Import Peak'!$A$3:AI$99,35,FALSE())-VLOOKUP($A84,'Import Peak Change'!$A$106:AI$202,35,FALSE())))</f>
        <v>0</v>
      </c>
      <c r="AJ84" s="193" t="n">
        <f aca="false">IF(ISERROR(VLOOKUP($A84,'Import Peak'!$A$3:AJ$99,36,FALSE())-VLOOKUP($A84,'Import Peak Change'!$A$106:AJ$202,36,FALSE())),0,(VLOOKUP($A84,'Import Peak'!$A$3:AJ$99,36,FALSE())-VLOOKUP($A84,'Import Peak Change'!$A$106:AJ$202,36,FALSE())))</f>
        <v>0</v>
      </c>
      <c r="AK84" s="193" t="n">
        <f aca="false">IF(ISERROR(VLOOKUP($A84,'Import Peak'!$A$3:AK$99,37,FALSE())-VLOOKUP($A84,'Import Peak Change'!$A$106:AK$202,37,FALSE())),0,(VLOOKUP($A84,'Import Peak'!$A$3:AK$99,37,FALSE())-VLOOKUP($A84,'Import Peak Change'!$A$106:AK$202,37,FALSE())))</f>
        <v>0</v>
      </c>
      <c r="AL84" s="193" t="n">
        <f aca="false">IF(ISERROR(VLOOKUP($A84,'Import Peak'!$A$3:AL$99,38,FALSE())-VLOOKUP($A84,'Import Peak Change'!$A$106:AL$202,38,FALSE())),0,(VLOOKUP($A84,'Import Peak'!$A$3:AL$99,38,FALSE())-VLOOKUP($A84,'Import Peak Change'!$A$106:AL$202,38,FALSE())))</f>
        <v>0</v>
      </c>
      <c r="AM84" s="193" t="n">
        <f aca="false">IF(ISERROR(VLOOKUP($A84,'Import Peak'!$A$3:AM$99,39,FALSE())-VLOOKUP($A84,'Import Peak Change'!$A$106:AM$202,39,FALSE())),0,(VLOOKUP($A84,'Import Peak'!$A$3:AM$99,39,FALSE())-VLOOKUP($A84,'Import Peak Change'!$A$106:AM$202,39,FALSE())))</f>
        <v>0</v>
      </c>
      <c r="AN84" s="193" t="n">
        <f aca="false">IF(ISERROR(VLOOKUP($A84,'Import Peak'!$A$3:AN$99,40,FALSE())-VLOOKUP($A84,'Import Peak Change'!$A$106:AN$202,40,FALSE())),0,(VLOOKUP($A84,'Import Peak'!$A$3:AN$99,40,FALSE())-VLOOKUP($A84,'Import Peak Change'!$A$106:AN$202,40,FALSE())))</f>
        <v>0</v>
      </c>
      <c r="AO84" s="193" t="n">
        <f aca="false">IF(ISERROR(VLOOKUP($A84,'Import Peak'!$A$3:AO$99,41,FALSE())-VLOOKUP($A84,'Import Peak Change'!$A$106:AO$202,41,FALSE())),0,(VLOOKUP($A84,'Import Peak'!$A$3:AO$99,41,FALSE())-VLOOKUP($A84,'Import Peak Change'!$A$106:AO$202,41,FALSE())))</f>
        <v>0</v>
      </c>
      <c r="AP84" s="193" t="n">
        <f aca="false">IF(ISERROR(VLOOKUP($A84,'Import Peak'!$A$3:AP$99,42,FALSE())-VLOOKUP($A84,'Import Peak Change'!$A$106:AP$202,42,FALSE())),0,(VLOOKUP($A84,'Import Peak'!$A$3:AP$99,42,FALSE())-VLOOKUP($A84,'Import Peak Change'!$A$106:AP$202,42,FALSE())))</f>
        <v>0</v>
      </c>
      <c r="AQ84" s="193" t="n">
        <f aca="false">IF(ISERROR(VLOOKUP($A84,'Import Peak'!$A$3:AQ$99,43,FALSE())-VLOOKUP($A84,'Import Peak Change'!$A$106:AQ$202,43,FALSE())),0,(VLOOKUP($A84,'Import Peak'!$A$3:AQ$99,43,FALSE())-VLOOKUP($A84,'Import Peak Change'!$A$106:AQ$202,43,FALSE())))</f>
        <v>0</v>
      </c>
      <c r="AR84" s="193" t="n">
        <f aca="false">IF(ISERROR(VLOOKUP($A84,'Import Peak'!$A$3:AR$99,44,FALSE())-VLOOKUP($A84,'Import Peak Change'!$A$106:AR$202,44,FALSE())),0,(VLOOKUP($A84,'Import Peak'!$A$3:AR$99,44,FALSE())-VLOOKUP($A84,'Import Peak Change'!$A$106:AR$202,44,FALSE())))</f>
        <v>0</v>
      </c>
      <c r="AS84" s="193" t="n">
        <f aca="false">IF(ISERROR(VLOOKUP($A84,'Import Peak'!$A$3:AS$99,45,FALSE())-VLOOKUP($A84,'Import Peak Change'!$A$106:AS$202,45,FALSE())),0,(VLOOKUP($A84,'Import Peak'!$A$3:AS$99,45,FALSE())-VLOOKUP($A84,'Import Peak Change'!$A$106:AS$202,45,FALSE())))</f>
        <v>0</v>
      </c>
      <c r="AT84" s="193" t="n">
        <f aca="false">IF(ISERROR(VLOOKUP($A84,'Import Peak'!$A$3:AT$99,46,FALSE())-VLOOKUP($A84,'Import Peak Change'!$A$106:AT$202,46,FALSE())),0,(VLOOKUP($A84,'Import Peak'!$A$3:AT$99,46,FALSE())-VLOOKUP($A84,'Import Peak Change'!$A$106:AT$202,46,FALSE())))</f>
        <v>0</v>
      </c>
      <c r="AU84" s="193" t="n">
        <f aca="false">IF(ISERROR(VLOOKUP($A84,'Import Peak'!$A$3:AU$99,47,FALSE())-VLOOKUP($A84,'Import Peak Change'!$A$106:AU$202,47,FALSE())),0,(VLOOKUP($A84,'Import Peak'!$A$3:AU$99,47,FALSE())-VLOOKUP($A84,'Import Peak Change'!$A$106:AU$202,47,FALSE())))</f>
        <v>0</v>
      </c>
      <c r="AV84" s="193" t="n">
        <f aca="false">IF(ISERROR(VLOOKUP($A84,'Import Peak'!$A$3:AV$99,48,FALSE())-VLOOKUP($A84,'Import Peak Change'!$A$106:AV$202,48,FALSE())),0,(VLOOKUP($A84,'Import Peak'!$A$3:AV$99,48,FALSE())-VLOOKUP($A84,'Import Peak Change'!$A$106:AV$202,48,FALSE())))</f>
        <v>0</v>
      </c>
      <c r="AW84" s="193" t="n">
        <f aca="false">IF(ISERROR(VLOOKUP($A84,'Import Peak'!$A$3:AW$99,49,FALSE())-VLOOKUP($A84,'Import Peak Change'!$A$106:AW$202,49,FALSE())),0,(VLOOKUP($A84,'Import Peak'!$A$3:AW$99,49,FALSE())-VLOOKUP($A84,'Import Peak Change'!$A$106:AW$202,49,FALSE())))</f>
        <v>0</v>
      </c>
      <c r="AX84" s="193" t="n">
        <f aca="false">IF(ISERROR(VLOOKUP($A84,'Import Peak'!$A$3:AX$99,50,FALSE())-VLOOKUP($A84,'Import Peak Change'!$A$106:AX$202,50,FALSE())),0,(VLOOKUP($A84,'Import Peak'!$A$3:AX$99,50,FALSE())-VLOOKUP($A84,'Import Peak Change'!$A$106:AX$202,50,FALSE())))</f>
        <v>0</v>
      </c>
      <c r="AY84" s="193" t="n">
        <f aca="false">IF(ISERROR(VLOOKUP($A84,'Import Peak'!$A$3:AY$99,51,FALSE())-VLOOKUP($A84,'Import Peak Change'!$A$106:AY$202,51,FALSE())),0,(VLOOKUP($A84,'Import Peak'!$A$3:AY$99,51,FALSE())-VLOOKUP($A84,'Import Peak Change'!$A$106:AY$202,51,FALSE())))</f>
        <v>0</v>
      </c>
      <c r="AZ84" s="193" t="n">
        <f aca="false">IF(ISERROR(VLOOKUP($A84,'Import Peak'!$A$3:AZ$99,52,FALSE())-VLOOKUP($A84,'Import Peak Change'!$A$106:AZ$202,52,FALSE())),0,(VLOOKUP($A84,'Import Peak'!$A$3:AZ$99,52,FALSE())-VLOOKUP($A84,'Import Peak Change'!$A$106:AZ$202,52,FALSE())))</f>
        <v>0</v>
      </c>
      <c r="BA84" s="193" t="n">
        <f aca="false">IF(ISERROR(VLOOKUP($A84,'Import Peak'!$A$3:BA$99,53,FALSE())-VLOOKUP($A84,'Import Peak Change'!$A$106:BA$202,53,FALSE())),0,(VLOOKUP($A84,'Import Peak'!$A$3:BA$99,53,FALSE())-VLOOKUP($A84,'Import Peak Change'!$A$106:BA$202,53,FALSE())))</f>
        <v>0</v>
      </c>
      <c r="BB84" s="193" t="n">
        <f aca="false">IF(ISERROR(VLOOKUP($A84,'Import Peak'!$A$3:BB$99,54,FALSE())-VLOOKUP($A84,'Import Peak Change'!$A$106:BB$202,54,FALSE())),0,(VLOOKUP($A84,'Import Peak'!$A$3:BB$99,54,FALSE())-VLOOKUP($A84,'Import Peak Change'!$A$106:BB$202,54,FALSE())))</f>
        <v>0</v>
      </c>
      <c r="BC84" s="193" t="n">
        <f aca="false">IF(ISERROR(VLOOKUP($A84,'Import Peak'!$A$3:BC$99,55,FALSE())-VLOOKUP($A84,'Import Peak Change'!$A$106:BC$202,55,FALSE())),0,(VLOOKUP($A84,'Import Peak'!$A$3:BC$99,55,FALSE())-VLOOKUP($A84,'Import Peak Change'!$A$106:BC$202,55,FALSE())))</f>
        <v>0</v>
      </c>
      <c r="BD84" s="193" t="n">
        <f aca="false">IF(ISERROR(VLOOKUP($A84,'Import Peak'!$A$3:BD$99,56,FALSE())-VLOOKUP($A84,'Import Peak Change'!$A$106:BD$202,56,FALSE())),0,(VLOOKUP($A84,'Import Peak'!$A$3:BD$99,56,FALSE())-VLOOKUP($A84,'Import Peak Change'!$A$106:BD$202,56,FALSE())))</f>
        <v>0</v>
      </c>
      <c r="BE84" s="193" t="n">
        <f aca="false">IF(ISERROR(VLOOKUP($A84,'Import Peak'!$A$3:BE$99,57,FALSE())-VLOOKUP($A84,'Import Peak Change'!$A$106:BE$202,57,FALSE())),0,(VLOOKUP($A84,'Import Peak'!$A$3:BE$99,57,FALSE())-VLOOKUP($A84,'Import Peak Change'!$A$106:BE$202,57,FALSE())))</f>
        <v>0</v>
      </c>
      <c r="BF84" s="193" t="n">
        <f aca="false">IF(ISERROR(VLOOKUP($A84,'Import Peak'!$A$3:BF$99,58,FALSE())-VLOOKUP($A84,'Import Peak Change'!$A$106:BF$202,58,FALSE())),0,(VLOOKUP($A84,'Import Peak'!$A$3:BF$99,58,FALSE())-VLOOKUP($A84,'Import Peak Change'!$A$106:BF$202,58,FALSE())))</f>
        <v>0</v>
      </c>
      <c r="BG84" s="193" t="n">
        <f aca="false">IF(ISERROR(VLOOKUP($A84,'Import Peak'!$A$3:BG$99,59,FALSE())-VLOOKUP($A84,'Import Peak Change'!$A$106:BG$202,59,FALSE())),0,(VLOOKUP($A84,'Import Peak'!$A$3:BG$99,59,FALSE())-VLOOKUP($A84,'Import Peak Change'!$A$106:BG$202,59,FALSE())))</f>
        <v>0</v>
      </c>
      <c r="BH84" s="193" t="n">
        <f aca="false">IF(ISERROR(VLOOKUP($A84,'Import Peak'!$A$3:BH$99,60,FALSE())-VLOOKUP($A84,'Import Peak Change'!$A$106:BH$202,60,FALSE())),0,(VLOOKUP($A84,'Import Peak'!$A$3:BH$99,60,FALSE())-VLOOKUP($A84,'Import Peak Change'!$A$106:BH$202,60,FALSE())))</f>
        <v>0</v>
      </c>
      <c r="BI84" s="193" t="n">
        <f aca="false">IF(ISERROR(VLOOKUP($A84,'Import Peak'!$A$3:BI$99,61,FALSE())-VLOOKUP($A84,'Import Peak Change'!$A$106:BI$202,61,FALSE())),0,(VLOOKUP($A84,'Import Peak'!$A$3:BI$99,61,FALSE())-VLOOKUP($A84,'Import Peak Change'!$A$106:BI$202,61,FALSE())))</f>
        <v>0</v>
      </c>
      <c r="BJ84" s="193" t="n">
        <f aca="false">IF(ISERROR(VLOOKUP($A84,'Import Peak'!$A$3:BJ$99,62,FALSE())-VLOOKUP($A84,'Import Peak Change'!$A$106:BJ$202,62,FALSE())),0,(VLOOKUP($A84,'Import Peak'!$A$3:BJ$99,62,FALSE())-VLOOKUP($A84,'Import Peak Change'!$A$106:BJ$202,62,FALSE())))</f>
        <v>0</v>
      </c>
      <c r="BK84" s="193" t="n">
        <f aca="false">IF(ISERROR(VLOOKUP($A84,'Import Peak'!$A$3:BK$99,63,FALSE())-VLOOKUP($A84,'Import Peak Change'!$A$106:BK$202,63,FALSE())),0,(VLOOKUP($A84,'Import Peak'!$A$3:BK$99,63,FALSE())-VLOOKUP($A84,'Import Peak Change'!$A$106:BK$202,63,FALSE())))</f>
        <v>0</v>
      </c>
      <c r="BL84" s="193" t="n">
        <f aca="false">IF(ISERROR(VLOOKUP($A84,'Import Peak'!$A$3:BL$99,64,FALSE())-VLOOKUP($A84,'Import Peak Change'!$A$106:BL$202,64,FALSE())),0,(VLOOKUP($A84,'Import Peak'!$A$3:BL$99,64,FALSE())-VLOOKUP($A84,'Import Peak Change'!$A$106:BL$202,64,FALSE())))</f>
        <v>0</v>
      </c>
      <c r="BM84" s="193" t="n">
        <f aca="false">IF(ISERROR(VLOOKUP($A84,'Import Peak'!$A$3:BM$99,65,FALSE())-VLOOKUP($A84,'Import Peak Change'!$A$106:BM$202,65,FALSE())),0,(VLOOKUP($A84,'Import Peak'!$A$3:BM$99,65,FALSE())-VLOOKUP($A84,'Import Peak Change'!$A$106:BM$202,65,FALSE())))</f>
        <v>0</v>
      </c>
      <c r="BN84" s="193" t="n">
        <f aca="false">IF(ISERROR(VLOOKUP($A84,'Import Peak'!$A$3:BN$99,66,FALSE())-VLOOKUP($A84,'Import Peak Change'!$A$106:BN$202,66,FALSE())),0,(VLOOKUP($A84,'Import Peak'!$A$3:BN$99,66,FALSE())-VLOOKUP($A84,'Import Peak Change'!$A$106:BN$202,66,FALSE())))</f>
        <v>0</v>
      </c>
      <c r="BO84" s="193" t="n">
        <f aca="false">IF(ISERROR(VLOOKUP($A84,'Import Peak'!$A$3:BO$99,67,FALSE())-VLOOKUP($A84,'Import Peak Change'!$A$106:BO$202,67,FALSE())),0,(VLOOKUP($A84,'Import Peak'!$A$3:BO$99,67,FALSE())-VLOOKUP($A84,'Import Peak Change'!$A$106:BO$202,67,FALSE())))</f>
        <v>0</v>
      </c>
      <c r="BP84" s="193" t="n">
        <f aca="false">IF(ISERROR(VLOOKUP($A84,'Import Peak'!$A$3:BP$99,68,FALSE())-VLOOKUP($A84,'Import Peak Change'!$A$106:BP$202,68,FALSE())),0,(VLOOKUP($A84,'Import Peak'!$A$3:BP$99,68,FALSE())-VLOOKUP($A84,'Import Peak Change'!$A$106:BP$202,68,FALSE())))</f>
        <v>0</v>
      </c>
      <c r="BQ84" s="193" t="n">
        <f aca="false">IF(ISERROR(VLOOKUP($A84,'Import Peak'!$A$3:BQ$99,69,FALSE())-VLOOKUP($A84,'Import Peak Change'!$A$106:BQ$202,69,FALSE())),0,(VLOOKUP($A84,'Import Peak'!$A$3:BQ$99,69,FALSE())-VLOOKUP($A84,'Import Peak Change'!$A$106:BQ$202,69,FALSE())))</f>
        <v>0</v>
      </c>
      <c r="BR84" s="193" t="n">
        <f aca="false">IF(ISERROR(VLOOKUP($A84,'Import Peak'!$A$3:BR$99,70,FALSE())-VLOOKUP($A84,'Import Peak Change'!$A$106:BR$202,70,FALSE())),0,(VLOOKUP($A84,'Import Peak'!$A$3:BR$99,70,FALSE())-VLOOKUP($A84,'Import Peak Change'!$A$106:BR$202,70,FALSE())))</f>
        <v>0</v>
      </c>
      <c r="BS84" s="193" t="n">
        <f aca="false">IF(ISERROR(VLOOKUP($A84,'Import Peak'!$A$3:BS$99,71,FALSE())-VLOOKUP($A84,'Import Peak Change'!$A$106:BS$202,71,FALSE())),0,(VLOOKUP($A84,'Import Peak'!$A$3:BS$99,71,FALSE())-VLOOKUP($A84,'Import Peak Change'!$A$106:BS$202,71,FALSE())))</f>
        <v>0</v>
      </c>
      <c r="BT84" s="193" t="n">
        <f aca="false">IF(ISERROR(VLOOKUP($A84,'Import Peak'!$A$3:BT$99,72,FALSE())-VLOOKUP($A84,'Import Peak Change'!$A$106:BT$202,72,FALSE())),0,(VLOOKUP($A84,'Import Peak'!$A$3:BT$99,72,FALSE())-VLOOKUP($A84,'Import Peak Change'!$A$106:BT$202,72,FALSE())))</f>
        <v>0</v>
      </c>
      <c r="BU84" s="193" t="n">
        <f aca="false">IF(ISERROR(VLOOKUP($A84,'Import Peak'!$A$3:BU$99,73,FALSE())-VLOOKUP($A84,'Import Peak Change'!$A$106:BU$202,73,FALSE())),0,(VLOOKUP($A84,'Import Peak'!$A$3:BU$99,73,FALSE())-VLOOKUP($A84,'Import Peak Change'!$A$106:BU$202,73,FALSE())))</f>
        <v>0</v>
      </c>
      <c r="BV84" s="193" t="n">
        <f aca="false">IF(ISERROR(VLOOKUP($A84,'Import Peak'!$A$3:BV$99,74,FALSE())-VLOOKUP($A84,'Import Peak Change'!$A$106:BV$202,74,FALSE())),0,(VLOOKUP($A84,'Import Peak'!$A$3:BV$99,74,FALSE())-VLOOKUP($A84,'Import Peak Change'!$A$106:BV$202,74,FALSE())))</f>
        <v>0</v>
      </c>
      <c r="BW84" s="193" t="n">
        <f aca="false">IF(ISERROR(VLOOKUP($A84,'Import Peak'!$A$3:BW$99,75,FALSE())-VLOOKUP($A84,'Import Peak Change'!$A$106:BW$202,75,FALSE())),0,(VLOOKUP($A84,'Import Peak'!$A$3:BW$99,75,FALSE())-VLOOKUP($A84,'Import Peak Change'!$A$106:BW$202,75,FALSE())))</f>
        <v>0</v>
      </c>
      <c r="BX84" s="193" t="n">
        <f aca="false">IF(ISERROR(VLOOKUP($A84,'Import Peak'!$A$3:BX$99,76,FALSE())-VLOOKUP($A84,'Import Peak Change'!$A$106:BX$202,76,FALSE())),0,(VLOOKUP($A84,'Import Peak'!$A$3:BX$99,76,FALSE())-VLOOKUP($A84,'Import Peak Change'!$A$106:BX$202,76,FALSE())))</f>
        <v>0</v>
      </c>
      <c r="BY84" s="193" t="n">
        <f aca="false">IF(ISERROR(VLOOKUP($A84,'Import Peak'!$A$3:BY$99,77,FALSE())-VLOOKUP($A84,'Import Peak Change'!$A$106:BY$202,77,FALSE())),0,(VLOOKUP($A84,'Import Peak'!$A$3:BY$99,77,FALSE())-VLOOKUP($A84,'Import Peak Change'!$A$106:BY$202,77,FALSE())))</f>
        <v>0</v>
      </c>
      <c r="BZ84" s="193" t="n">
        <f aca="false">IF(ISERROR(VLOOKUP($A84,'Import Peak'!$A$3:BZ$99,78,FALSE())-VLOOKUP($A84,'Import Peak Change'!$A$106:BZ$202,78,FALSE())),0,(VLOOKUP($A84,'Import Peak'!$A$3:BZ$99,78,FALSE())-VLOOKUP($A84,'Import Peak Change'!$A$106:BZ$202,78,FALSE())))</f>
        <v>0</v>
      </c>
      <c r="CA84" s="193" t="n">
        <f aca="false">IF(ISERROR(VLOOKUP($A84,'Import Peak'!$A$3:CA$99,79,FALSE())-VLOOKUP($A84,'Import Peak Change'!$A$106:CA$202,79,FALSE())),0,(VLOOKUP($A84,'Import Peak'!$A$3:CA$99,79,FALSE())-VLOOKUP($A84,'Import Peak Change'!$A$106:CA$202,79,FALSE())))</f>
        <v>0</v>
      </c>
      <c r="CB84" s="193" t="n">
        <f aca="false">IF(ISERROR(VLOOKUP($A84,'Import Peak'!$A$3:CB$99,80,FALSE())-VLOOKUP($A84,'Import Peak Change'!$A$106:CB$202,80,FALSE())),0,(VLOOKUP($A84,'Import Peak'!$A$3:CB$99,80,FALSE())-VLOOKUP($A84,'Import Peak Change'!$A$106:CB$202,80,FALSE())))</f>
        <v>0</v>
      </c>
      <c r="CC84" s="193" t="n">
        <f aca="false">IF(ISERROR(VLOOKUP($A84,'Import Peak'!$A$3:CC$99,81,FALSE())-VLOOKUP($A84,'Import Peak Change'!$A$106:CC$202,81,FALSE())),0,(VLOOKUP($A84,'Import Peak'!$A$3:CC$99,81,FALSE())-VLOOKUP($A84,'Import Peak Change'!$A$106:CC$202,81,FALSE())))</f>
        <v>0</v>
      </c>
      <c r="CD84" s="193" t="n">
        <f aca="false">IF(ISERROR(VLOOKUP($A84,'Import Peak'!$A$3:CD$99,82,FALSE())-VLOOKUP($A84,'Import Peak Change'!$A$106:CD$202,82,FALSE())),0,(VLOOKUP($A84,'Import Peak'!$A$3:CD$99,82,FALSE())-VLOOKUP($A84,'Import Peak Change'!$A$106:CD$202,82,FALSE())))</f>
        <v>0</v>
      </c>
      <c r="CE84" s="193" t="n">
        <f aca="false">IF(ISERROR(VLOOKUP($A84,'Import Peak'!$A$3:CE$99,83,FALSE())-VLOOKUP($A84,'Import Peak Change'!$A$106:CE$202,83,FALSE())),0,(VLOOKUP($A84,'Import Peak'!$A$3:CE$99,83,FALSE())-VLOOKUP($A84,'Import Peak Change'!$A$106:CE$202,83,FALSE())))</f>
        <v>0</v>
      </c>
      <c r="CF84" s="193" t="n">
        <f aca="false">IF(ISERROR(VLOOKUP($A84,'Import Peak'!$A$3:CF$99,84,FALSE())-VLOOKUP($A84,'Import Peak Change'!$A$106:CF$202,84,FALSE())),0,(VLOOKUP($A84,'Import Peak'!$A$3:CF$99,84,FALSE())-VLOOKUP($A84,'Import Peak Change'!$A$106:CF$202,84,FALSE())))</f>
        <v>0</v>
      </c>
      <c r="CG84" s="193" t="n">
        <f aca="false">IF(ISERROR(VLOOKUP($A84,'Import Peak'!$A$3:CG$99,85,FALSE())-VLOOKUP($A84,'Import Peak Change'!$A$106:CG$202,85,FALSE())),0,(VLOOKUP($A84,'Import Peak'!$A$3:CG$99,85,FALSE())-VLOOKUP($A84,'Import Peak Change'!$A$106:CG$202,85,FALSE())))</f>
        <v>0</v>
      </c>
      <c r="CH84" s="193" t="n">
        <f aca="false">IF(ISERROR(VLOOKUP($A84,'Import Peak'!$A$3:CH$99,86,FALSE())-VLOOKUP($A84,'Import Peak Change'!$A$106:CH$202,86,FALSE())),0,(VLOOKUP($A84,'Import Peak'!$A$3:CH$99,86,FALSE())-VLOOKUP($A84,'Import Peak Change'!$A$106:CH$202,86,FALSE())))</f>
        <v>0</v>
      </c>
      <c r="CI84" s="193" t="n">
        <f aca="false">IF(ISERROR(VLOOKUP($A84,'Import Peak'!$A$3:CI$99,87,FALSE())-VLOOKUP($A84,'Import Peak Change'!$A$106:CI$202,87,FALSE())),0,(VLOOKUP($A84,'Import Peak'!$A$3:CI$99,87,FALSE())-VLOOKUP($A84,'Import Peak Change'!$A$106:CI$202,87,FALSE())))</f>
        <v>0</v>
      </c>
      <c r="CJ84" s="193" t="n">
        <f aca="false">IF(ISERROR(VLOOKUP($A84,'Import Peak'!$A$3:CJ$99,88,FALSE())-VLOOKUP($A84,'Import Peak Change'!$A$106:CJ$202,88,FALSE())),0,(VLOOKUP($A84,'Import Peak'!$A$3:CJ$99,88,FALSE())-VLOOKUP($A84,'Import Peak Change'!$A$106:CJ$202,88,FALSE())))</f>
        <v>0</v>
      </c>
      <c r="CK84" s="193" t="n">
        <f aca="false">IF(ISERROR(VLOOKUP($A84,'Import Peak'!$A$3:CK$99,89,FALSE())-VLOOKUP($A84,'Import Peak Change'!$A$106:CK$202,89,FALSE())),0,(VLOOKUP($A84,'Import Peak'!$A$3:CK$99,89,FALSE())-VLOOKUP($A84,'Import Peak Change'!$A$106:CK$202,89,FALSE())))</f>
        <v>0</v>
      </c>
      <c r="CL84" s="193" t="n">
        <f aca="false">IF(ISERROR(VLOOKUP($A84,'Import Peak'!$A$3:CL$99,90,FALSE())-VLOOKUP($A84,'Import Peak Change'!$A$106:CL$202,90,FALSE())),0,(VLOOKUP($A84,'Import Peak'!$A$3:CL$99,90,FALSE())-VLOOKUP($A84,'Import Peak Change'!$A$106:CL$202,90,FALSE())))</f>
        <v>0</v>
      </c>
      <c r="CM84" s="193" t="n">
        <f aca="false">IF(ISERROR(VLOOKUP($A84,'Import Peak'!$A$3:CM$99,91,FALSE())-VLOOKUP($A84,'Import Peak Change'!$A$106:CM$202,91,FALSE())),0,(VLOOKUP($A84,'Import Peak'!$A$3:CM$99,91,FALSE())-VLOOKUP($A84,'Import Peak Change'!$A$106:CM$202,91,FALSE())))</f>
        <v>0</v>
      </c>
      <c r="CN84" s="193" t="n">
        <f aca="false">IF(ISERROR(VLOOKUP($A84,'Import Peak'!$A$3:CN$99,92,FALSE())-VLOOKUP($A84,'Import Peak Change'!$A$106:CN$202,92,FALSE())),0,(VLOOKUP($A84,'Import Peak'!$A$3:CN$99,92,FALSE())-VLOOKUP($A84,'Import Peak Change'!$A$106:CN$202,92,FALSE())))</f>
        <v>0</v>
      </c>
      <c r="CO84" s="193" t="n">
        <f aca="false">IF(ISERROR(VLOOKUP($A84,'Import Peak'!$A$3:CO$99,93,FALSE())-VLOOKUP($A84,'Import Peak Change'!$A$106:CO$202,93,FALSE())),0,(VLOOKUP($A84,'Import Peak'!$A$3:CO$99,93,FALSE())-VLOOKUP($A84,'Import Peak Change'!$A$106:CO$202,93,FALSE())))</f>
        <v>0</v>
      </c>
      <c r="CP84" s="193" t="n">
        <f aca="false">IF(ISERROR(VLOOKUP($A84,'Import Peak'!$A$3:CP$99,94,FALSE())-VLOOKUP($A84,'Import Peak Change'!$A$106:CP$202,94,FALSE())),0,(VLOOKUP($A84,'Import Peak'!$A$3:CP$99,94,FALSE())-VLOOKUP($A84,'Import Peak Change'!$A$106:CP$202,94,FALSE())))</f>
        <v>0</v>
      </c>
      <c r="CQ84" s="193" t="n">
        <f aca="false">IF(ISERROR(VLOOKUP($A84,'Import Peak'!$A$3:CQ$99,95,FALSE())-VLOOKUP($A84,'Import Peak Change'!$A$106:CQ$202,95,FALSE())),0,(VLOOKUP($A84,'Import Peak'!$A$3:CQ$99,95,FALSE())-VLOOKUP($A84,'Import Peak Change'!$A$106:CQ$202,95,FALSE())))</f>
        <v>0</v>
      </c>
      <c r="CR84" s="193" t="n">
        <f aca="false">IF(ISERROR(VLOOKUP($A84,'Import Peak'!$A$3:CR$99,96,FALSE())-VLOOKUP($A84,'Import Peak Change'!$A$106:CR$202,96,FALSE())),0,(VLOOKUP($A84,'Import Peak'!$A$3:CR$99,96,FALSE())-VLOOKUP($A84,'Import Peak Change'!$A$106:CR$202,96,FALSE())))</f>
        <v>0</v>
      </c>
      <c r="CS84" s="193" t="n">
        <f aca="false">IF(ISERROR(VLOOKUP($A84,'Import Peak'!$A$3:CS$99,97,FALSE())-VLOOKUP($A84,'Import Peak Change'!$A$106:CS$202,97,FALSE())),0,(VLOOKUP($A84,'Import Peak'!$A$3:CS$99,97,FALSE())-VLOOKUP($A84,'Import Peak Change'!$A$106:CS$202,97,FALSE())))</f>
        <v>0</v>
      </c>
      <c r="CT84" s="193" t="n">
        <f aca="false">IF(ISERROR(VLOOKUP($A84,'Import Peak'!$A$3:CT$99,98,FALSE())-VLOOKUP($A84,'Import Peak Change'!$A$106:CT$202,98,FALSE())),0,(VLOOKUP($A84,'Import Peak'!$A$3:CT$99,98,FALSE())-VLOOKUP($A84,'Import Peak Change'!$A$106:CT$202,98,FALSE())))</f>
        <v>0</v>
      </c>
      <c r="CU84" s="193" t="n">
        <f aca="false">IF(ISERROR(VLOOKUP($A84,'Import Peak'!$A$3:CU$99,99,FALSE())-VLOOKUP($A84,'Import Peak Change'!$A$106:CU$202,99,FALSE())),0,(VLOOKUP($A84,'Import Peak'!$A$3:CU$99,99,FALSE())-VLOOKUP($A84,'Import Peak Change'!$A$106:CU$202,99,FALSE())))</f>
        <v>0</v>
      </c>
      <c r="CV84" s="193" t="n">
        <f aca="false">IF(ISERROR(VLOOKUP($A84,'Import Peak'!$A$3:CV$99,100,FALSE())-VLOOKUP($A84,'Import Peak Change'!$A$106:CV$202,100,FALSE())),0,(VLOOKUP($A84,'Import Peak'!$A$3:CV$99,100,FALSE())-VLOOKUP($A84,'Import Peak Change'!$A$106:CV$202,100,FALSE())))</f>
        <v>0</v>
      </c>
      <c r="CW84" s="193" t="n">
        <f aca="false">IF(ISERROR(VLOOKUP($A84,'Import Peak'!$A$3:CW$99,101,FALSE())-VLOOKUP($A84,'Import Peak Change'!$A$106:CW$202,101,FALSE())),0,(VLOOKUP($A84,'Import Peak'!$A$3:CW$99,101,FALSE())-VLOOKUP($A84,'Import Peak Change'!$A$106:CW$202,101,FALSE())))</f>
        <v>0</v>
      </c>
      <c r="CX84" s="193" t="n">
        <f aca="false">IF(ISERROR(VLOOKUP($A84,'Import Peak'!$A$3:CX$99,102,FALSE())-VLOOKUP($A84,'Import Peak Change'!$A$106:CX$202,102,FALSE())),0,(VLOOKUP($A84,'Import Peak'!$A$3:CX$99,102,FALSE())-VLOOKUP($A84,'Import Peak Change'!$A$106:CX$202,102,FALSE())))</f>
        <v>0</v>
      </c>
      <c r="CY84" s="193" t="n">
        <f aca="false">IF(ISERROR(VLOOKUP($A84,'Import Peak'!$A$3:CY$99,103,FALSE())-VLOOKUP($A84,'Import Peak Change'!$A$106:CY$202,103,FALSE())),0,(VLOOKUP($A84,'Import Peak'!$A$3:CY$99,103,FALSE())-VLOOKUP($A84,'Import Peak Change'!$A$106:CY$202,103,FALSE())))</f>
        <v>0</v>
      </c>
      <c r="CZ84" s="193" t="n">
        <f aca="false">IF(ISERROR(VLOOKUP($A84,'Import Peak'!$A$3:CZ$99,104,FALSE())-VLOOKUP($A84,'Import Peak Change'!$A$106:CZ$202,104,FALSE())),0,(VLOOKUP($A84,'Import Peak'!$A$3:CZ$99,104,FALSE())-VLOOKUP($A84,'Import Peak Change'!$A$106:CZ$202,104,FALSE())))</f>
        <v>0</v>
      </c>
      <c r="DA84" s="193" t="n">
        <f aca="false">IF(ISERROR(VLOOKUP($A84,'Import Peak'!$A$3:DA$99,105,FALSE())-VLOOKUP($A84,'Import Peak Change'!$A$106:DA$202,105,FALSE())),0,(VLOOKUP($A84,'Import Peak'!$A$3:DA$99,105,FALSE())-VLOOKUP($A84,'Import Peak Change'!$A$106:DA$202,105,FALSE())))</f>
        <v>0</v>
      </c>
      <c r="DB84" s="193" t="n">
        <f aca="false">IF(ISERROR(VLOOKUP($A84,'Import Peak'!$A$3:DB$99,106,FALSE())-VLOOKUP($A84,'Import Peak Change'!$A$106:DB$202,106,FALSE())),0,(VLOOKUP($A84,'Import Peak'!$A$3:DB$99,106,FALSE())-VLOOKUP($A84,'Import Peak Change'!$A$106:DB$202,106,FALSE())))</f>
        <v>0</v>
      </c>
      <c r="DC84" s="193" t="n">
        <f aca="false">IF(ISERROR(VLOOKUP($A84,'Import Peak'!$A$3:DC$99,107,FALSE())-VLOOKUP($A84,'Import Peak Change'!$A$106:DC$202,107,FALSE())),0,(VLOOKUP($A84,'Import Peak'!$A$3:DC$99,107,FALSE())-VLOOKUP($A84,'Import Peak Change'!$A$106:DC$202,107,FALSE())))</f>
        <v>0</v>
      </c>
      <c r="DD84" s="193" t="n">
        <f aca="false">IF(ISERROR(VLOOKUP($A84,'Import Peak'!$A$3:DD$99,108,FALSE())-VLOOKUP($A84,'Import Peak Change'!$A$106:DD$202,108,FALSE())),0,(VLOOKUP($A84,'Import Peak'!$A$3:DD$99,108,FALSE())-VLOOKUP($A84,'Import Peak Change'!$A$106:DD$202,108,FALSE())))</f>
        <v>0</v>
      </c>
      <c r="DE84" s="193" t="n">
        <f aca="false">IF(ISERROR(VLOOKUP($A84,'Import Peak'!$A$3:DE$99,109,FALSE())-VLOOKUP($A84,'Import Peak Change'!$A$106:DE$202,109,FALSE())),0,(VLOOKUP($A84,'Import Peak'!$A$3:DE$99,109,FALSE())-VLOOKUP($A84,'Import Peak Change'!$A$106:DE$202,109,FALSE())))</f>
        <v>0</v>
      </c>
      <c r="DF84" s="193" t="n">
        <f aca="false">IF(ISERROR(VLOOKUP($A84,'Import Peak'!$A$3:DF$99,110,FALSE())-VLOOKUP($A84,'Import Peak Change'!$A$106:DF$202,110,FALSE())),0,(VLOOKUP($A84,'Import Peak'!$A$3:DF$99,110,FALSE())-VLOOKUP($A84,'Import Peak Change'!$A$106:DF$202,110,FALSE())))</f>
        <v>0</v>
      </c>
      <c r="DG84" s="193" t="n">
        <f aca="false">IF(ISERROR(VLOOKUP($A84,'Import Peak'!$A$3:DG$99,111,FALSE())-VLOOKUP($A84,'Import Peak Change'!$A$106:DG$202,111,FALSE())),0,(VLOOKUP($A84,'Import Peak'!$A$3:DG$99,111,FALSE())-VLOOKUP($A84,'Import Peak Change'!$A$106:DG$202,111,FALSE())))</f>
        <v>0</v>
      </c>
      <c r="DH84" s="193" t="n">
        <f aca="false">IF(ISERROR(VLOOKUP($A84,'Import Peak'!$A$3:DH$99,112,FALSE())-VLOOKUP($A84,'Import Peak Change'!$A$106:DH$202,112,FALSE())),0,(VLOOKUP($A84,'Import Peak'!$A$3:DH$99,112,FALSE())-VLOOKUP($A84,'Import Peak Change'!$A$106:DH$202,112,FALSE())))</f>
        <v>0</v>
      </c>
      <c r="DI84" s="193" t="n">
        <f aca="false">IF(ISERROR(VLOOKUP($A84,'Import Peak'!$A$3:DI$99,113,FALSE())-VLOOKUP($A84,'Import Peak Change'!$A$106:DI$202,113,FALSE())),0,(VLOOKUP($A84,'Import Peak'!$A$3:DI$99,113,FALSE())-VLOOKUP($A84,'Import Peak Change'!$A$106:DI$202,113,FALSE())))</f>
        <v>0</v>
      </c>
      <c r="DJ84" s="193" t="n">
        <f aca="false">IF(ISERROR(VLOOKUP($A84,'Import Peak'!$A$3:DJ$99,114,FALSE())-VLOOKUP($A84,'Import Peak Change'!$A$106:DJ$202,114,FALSE())),0,(VLOOKUP($A84,'Import Peak'!$A$3:DJ$99,114,FALSE())-VLOOKUP($A84,'Import Peak Change'!$A$106:DJ$202,114,FALSE())))</f>
        <v>0</v>
      </c>
      <c r="DK84" s="193" t="n">
        <f aca="false">IF(ISERROR(VLOOKUP($A84,'Import Peak'!$A$3:DK$99,115,FALSE())-VLOOKUP($A84,'Import Peak Change'!$A$106:DK$202,115,FALSE())),0,(VLOOKUP($A84,'Import Peak'!$A$3:DK$99,115,FALSE())-VLOOKUP($A84,'Import Peak Change'!$A$106:DK$202,115,FALSE())))</f>
        <v>0</v>
      </c>
      <c r="DL84" s="193" t="n">
        <f aca="false">IF(ISERROR(VLOOKUP($A84,'Import Peak'!$A$3:DL$99,116,FALSE())-VLOOKUP($A84,'Import Peak Change'!$A$106:DL$202,116,FALSE())),0,(VLOOKUP($A84,'Import Peak'!$A$3:DL$99,116,FALSE())-VLOOKUP($A84,'Import Peak Change'!$A$106:DL$202,116,FALSE())))</f>
        <v>0</v>
      </c>
      <c r="DM84" s="193" t="n">
        <f aca="false">IF(ISERROR(VLOOKUP($A84,'Import Peak'!$A$3:DM$99,117,FALSE())-VLOOKUP($A84,'Import Peak Change'!$A$106:DM$202,117,FALSE())),0,(VLOOKUP($A84,'Import Peak'!$A$3:DM$99,117,FALSE())-VLOOKUP($A84,'Import Peak Change'!$A$106:DM$202,117,FALSE())))</f>
        <v>0</v>
      </c>
      <c r="DN84" s="193" t="n">
        <f aca="false">IF(ISERROR(VLOOKUP($A84,'Import Peak'!$A$3:DN$99,118,FALSE())-VLOOKUP($A84,'Import Peak Change'!$A$106:DN$202,118,FALSE())),0,(VLOOKUP($A84,'Import Peak'!$A$3:DN$99,118,FALSE())-VLOOKUP($A84,'Import Peak Change'!$A$106:DN$202,118,FALSE())))</f>
        <v>0</v>
      </c>
      <c r="DO84" s="193" t="n">
        <f aca="false">IF(ISERROR(VLOOKUP($A84,'Import Peak'!$A$3:DO$99,119,FALSE())-VLOOKUP($A84,'Import Peak Change'!$A$106:DO$202,119,FALSE())),0,(VLOOKUP($A84,'Import Peak'!$A$3:DO$99,119,FALSE())-VLOOKUP($A84,'Import Peak Change'!$A$106:DO$202,119,FALSE())))</f>
        <v>0</v>
      </c>
      <c r="DP84" s="193" t="n">
        <f aca="false">IF(ISERROR(VLOOKUP($A84,'Import Peak'!$A$3:DP$99,120,FALSE())-VLOOKUP($A84,'Import Peak Change'!$A$106:DP$202,120,FALSE())),0,(VLOOKUP($A84,'Import Peak'!$A$3:DP$99,120,FALSE())-VLOOKUP($A84,'Import Peak Change'!$A$106:DP$202,120,FALSE())))</f>
        <v>0</v>
      </c>
      <c r="DQ84" s="193" t="n">
        <f aca="false">IF(ISERROR(VLOOKUP($A84,'Import Peak'!$A$3:DQ$99,121,FALSE())-VLOOKUP($A84,'Import Peak Change'!$A$106:DQ$202,121,FALSE())),0,(VLOOKUP($A84,'Import Peak'!$A$3:DQ$99,121,FALSE())-VLOOKUP($A84,'Import Peak Change'!$A$106:DQ$202,121,FALSE())))</f>
        <v>0</v>
      </c>
      <c r="DR84" s="193" t="n">
        <f aca="false">IF(ISERROR(VLOOKUP($A84,'Import Peak'!$A$3:DR$99,122,FALSE())-VLOOKUP($A84,'Import Peak Change'!$A$106:DR$202,122,FALSE())),0,(VLOOKUP($A84,'Import Peak'!$A$3:DR$99,122,FALSE())-VLOOKUP($A84,'Import Peak Change'!$A$106:DR$202,122,FALSE())))</f>
        <v>0</v>
      </c>
      <c r="DS84" s="193" t="n">
        <f aca="false">IF(ISERROR(VLOOKUP($A84,'Import Peak'!$A$3:DS$99,123,FALSE())-VLOOKUP($A84,'Import Peak Change'!$A$106:DS$202,123,FALSE())),0,(VLOOKUP($A84,'Import Peak'!$A$3:DS$99,123,FALSE())-VLOOKUP($A84,'Import Peak Change'!$A$106:DS$202,123,FALSE())))</f>
        <v>0</v>
      </c>
      <c r="DT84" s="193" t="n">
        <f aca="false">IF(ISERROR(VLOOKUP($A84,'Import Peak'!$A$3:DT$99,124,FALSE())-VLOOKUP($A84,'Import Peak Change'!$A$106:DT$202,124,FALSE())),0,(VLOOKUP($A84,'Import Peak'!$A$3:DT$99,124,FALSE())-VLOOKUP($A84,'Import Peak Change'!$A$106:DT$202,124,FALSE())))</f>
        <v>0</v>
      </c>
      <c r="DU84" s="193" t="n">
        <f aca="false">IF(ISERROR(VLOOKUP($A84,'Import Peak'!$A$3:DU$99,125,FALSE())-VLOOKUP($A84,'Import Peak Change'!$A$106:DU$202,125,FALSE())),0,(VLOOKUP($A84,'Import Peak'!$A$3:DU$99,125,FALSE())-VLOOKUP($A84,'Import Peak Change'!$A$106:DU$202,125,FALSE())))</f>
        <v>0</v>
      </c>
      <c r="DV84" s="193" t="n">
        <f aca="false">IF(ISERROR(VLOOKUP($A84,'Import Peak'!$A$3:DV$99,126,FALSE())-VLOOKUP($A84,'Import Peak Change'!$A$106:DV$202,126,FALSE())),0,(VLOOKUP($A84,'Import Peak'!$A$3:DV$99,126,FALSE())-VLOOKUP($A84,'Import Peak Change'!$A$106:DV$202,126,FALSE())))</f>
        <v>0</v>
      </c>
      <c r="DW84" s="193" t="n">
        <f aca="false">IF(ISERROR(VLOOKUP($A84,'Import Peak'!$A$3:DW$99,127,FALSE())-VLOOKUP($A84,'Import Peak Change'!$A$106:DW$202,127,FALSE())),0,(VLOOKUP($A84,'Import Peak'!$A$3:DW$99,127,FALSE())-VLOOKUP($A84,'Import Peak Change'!$A$106:DW$202,127,FALSE())))</f>
        <v>0</v>
      </c>
      <c r="DX84" s="193" t="n">
        <f aca="false">IF(ISERROR(VLOOKUP($A84,'Import Peak'!$A$3:DX$99,128,FALSE())-VLOOKUP($A84,'Import Peak Change'!$A$106:DX$202,128,FALSE())),0,(VLOOKUP($A84,'Import Peak'!$A$3:DX$99,128,FALSE())-VLOOKUP($A84,'Import Peak Change'!$A$106:DX$202,128,FALSE())))</f>
        <v>0</v>
      </c>
      <c r="DY84" s="193" t="n">
        <f aca="false">IF(ISERROR(VLOOKUP($A84,'Import Peak'!$A$3:DY$99,129,FALSE())-VLOOKUP($A84,'Import Peak Change'!$A$106:DY$202,129,FALSE())),0,(VLOOKUP($A84,'Import Peak'!$A$3:DY$99,129,FALSE())-VLOOKUP($A84,'Import Peak Change'!$A$106:DY$202,129,FALSE())))</f>
        <v>0</v>
      </c>
      <c r="DZ84" s="193" t="n">
        <f aca="false">IF(ISERROR(VLOOKUP($A84,'Import Peak'!$A$3:DZ$99,130,FALSE())-VLOOKUP($A84,'Import Peak Change'!$A$106:DZ$202,130,FALSE())),0,(VLOOKUP($A84,'Import Peak'!$A$3:DZ$99,130,FALSE())-VLOOKUP($A84,'Import Peak Change'!$A$106:DZ$202,130,FALSE())))</f>
        <v>0</v>
      </c>
      <c r="EA84" s="193" t="n">
        <f aca="false">IF(ISERROR(VLOOKUP($A84,'Import Peak'!$A$3:EA$99,131,FALSE())-VLOOKUP($A84,'Import Peak Change'!$A$106:EA$202,131,FALSE())),0,(VLOOKUP($A84,'Import Peak'!$A$3:EA$99,131,FALSE())-VLOOKUP($A84,'Import Peak Change'!$A$106:EA$202,131,FALSE())))</f>
        <v>0</v>
      </c>
      <c r="EB84" s="193" t="n">
        <f aca="false">IF(ISERROR(VLOOKUP($A84,'Import Peak'!$A$3:EB$99,132,FALSE())-VLOOKUP($A84,'Import Peak Change'!$A$106:EB$202,132,FALSE())),0,(VLOOKUP($A84,'Import Peak'!$A$3:EB$99,132,FALSE())-VLOOKUP($A84,'Import Peak Change'!$A$106:EB$202,132,FALSE())))</f>
        <v>0</v>
      </c>
      <c r="EC84" s="193" t="n">
        <f aca="false">IF(ISERROR(VLOOKUP($A84,'Import Peak'!$A$3:EC$99,133,FALSE())-VLOOKUP($A84,'Import Peak Change'!$A$106:EC$202,133,FALSE())),0,(VLOOKUP($A84,'Import Peak'!$A$3:EC$99,133,FALSE())-VLOOKUP($A84,'Import Peak Change'!$A$106:EC$202,133,FALSE())))</f>
        <v>0</v>
      </c>
      <c r="ED84" s="193" t="n">
        <f aca="false">IF(ISERROR(VLOOKUP($A84,'Import Peak'!$A$3:ED$99,134,FALSE())-VLOOKUP($A84,'Import Peak Change'!$A$106:ED$202,134,FALSE())),0,(VLOOKUP($A84,'Import Peak'!$A$3:ED$99,134,FALSE())-VLOOKUP($A84,'Import Peak Change'!$A$106:ED$202,134,FALSE())))</f>
        <v>0</v>
      </c>
      <c r="EE84" s="193" t="n">
        <f aca="false">IF(ISERROR(VLOOKUP($A84,'Import Peak'!$A$3:EE$99,135,FALSE())-VLOOKUP($A84,'Import Peak Change'!$A$106:EE$202,135,FALSE())),0,(VLOOKUP($A84,'Import Peak'!$A$3:EE$99,135,FALSE())-VLOOKUP($A84,'Import Peak Change'!$A$106:EE$202,135,FALSE())))</f>
        <v>0</v>
      </c>
      <c r="EF84" s="193" t="n">
        <f aca="false">IF(ISERROR(VLOOKUP($A84,'Import Peak'!$A$3:EF$99,136,FALSE())-VLOOKUP($A84,'Import Peak Change'!$A$106:EF$202,136,FALSE())),0,(VLOOKUP($A84,'Import Peak'!$A$3:EF$99,136,FALSE())-VLOOKUP($A84,'Import Peak Change'!$A$106:EF$202,136,FALSE())))</f>
        <v>0</v>
      </c>
      <c r="EG84" s="193" t="n">
        <f aca="false">IF(ISERROR(VLOOKUP($A84,'Import Peak'!$A$3:EG$99,137,FALSE())-VLOOKUP($A84,'Import Peak Change'!$A$106:EG$202,137,FALSE())),0,(VLOOKUP($A84,'Import Peak'!$A$3:EG$99,137,FALSE())-VLOOKUP($A84,'Import Peak Change'!$A$106:EG$202,137,FALSE())))</f>
        <v>0</v>
      </c>
      <c r="EH84" s="193" t="n">
        <f aca="false">IF(ISERROR(VLOOKUP($A84,'Import Peak'!$A$3:EH$99,138,FALSE())-VLOOKUP($A84,'Import Peak Change'!$A$106:EH$202,138,FALSE())),0,(VLOOKUP($A84,'Import Peak'!$A$3:EH$99,138,FALSE())-VLOOKUP($A84,'Import Peak Change'!$A$106:EH$202,138,FALSE())))</f>
        <v>0</v>
      </c>
      <c r="EI84" s="193" t="n">
        <f aca="false">IF(ISERROR(VLOOKUP($A84,'Import Peak'!$A$3:EI$99,139,FALSE())-VLOOKUP($A84,'Import Peak Change'!$A$106:EI$202,139,FALSE())),0,(VLOOKUP($A84,'Import Peak'!$A$3:EI$99,139,FALSE())-VLOOKUP($A84,'Import Peak Change'!$A$106:EI$202,139,FALSE())))</f>
        <v>0</v>
      </c>
      <c r="EJ84" s="193" t="n">
        <f aca="false">IF(ISERROR(VLOOKUP($A84,'Import Peak'!$A$3:EJ$99,140,FALSE())-VLOOKUP($A84,'Import Peak Change'!$A$106:EJ$202,140,FALSE())),0,(VLOOKUP($A84,'Import Peak'!$A$3:EJ$99,140,FALSE())-VLOOKUP($A84,'Import Peak Change'!$A$106:EJ$202,140,FALSE())))</f>
        <v>0</v>
      </c>
      <c r="EK84" s="193" t="n">
        <f aca="false">IF(ISERROR(VLOOKUP($A84,'Import Peak'!$A$3:EK$99,141,FALSE())-VLOOKUP($A84,'Import Peak Change'!$A$106:EK$202,141,FALSE())),0,(VLOOKUP($A84,'Import Peak'!$A$3:EK$99,141,FALSE())-VLOOKUP($A84,'Import Peak Change'!$A$106:EK$202,141,FALSE())))</f>
        <v>0</v>
      </c>
      <c r="EL84" s="193" t="n">
        <f aca="false">IF(ISERROR(VLOOKUP($A84,'Import Peak'!$A$3:EL$99,142,FALSE())-VLOOKUP($A84,'Import Peak Change'!$A$106:EL$202,142,FALSE())),0,(VLOOKUP($A84,'Import Peak'!$A$3:EL$99,142,FALSE())-VLOOKUP($A84,'Import Peak Change'!$A$106:EL$202,142,FALSE())))</f>
        <v>0</v>
      </c>
      <c r="EM84" s="193" t="n">
        <f aca="false">IF(ISERROR(VLOOKUP($A84,'Import Peak'!$A$3:EM$99,143,FALSE())-VLOOKUP($A84,'Import Peak Change'!$A$106:EM$202,143,FALSE())),0,(VLOOKUP($A84,'Import Peak'!$A$3:EM$99,143,FALSE())-VLOOKUP($A84,'Import Peak Change'!$A$106:EM$202,143,FALSE())))</f>
        <v>0</v>
      </c>
      <c r="EN84" s="193" t="n">
        <f aca="false">IF(ISERROR(VLOOKUP($A84,'Import Peak'!$A$3:EN$99,144,FALSE())-VLOOKUP($A84,'Import Peak Change'!$A$106:EN$202,144,FALSE())),0,(VLOOKUP($A84,'Import Peak'!$A$3:EN$99,144,FALSE())-VLOOKUP($A84,'Import Peak Change'!$A$106:EN$202,144,FALSE())))</f>
        <v>0</v>
      </c>
      <c r="EO84" s="193" t="n">
        <f aca="false">IF(ISERROR(VLOOKUP($A84,'Import Peak'!$A$3:EO$99,145,FALSE())-VLOOKUP($A84,'Import Peak Change'!$A$106:EO$202,145,FALSE())),0,(VLOOKUP($A84,'Import Peak'!$A$3:EO$99,145,FALSE())-VLOOKUP($A84,'Import Peak Change'!$A$106:EO$202,145,FALSE())))</f>
        <v>0</v>
      </c>
      <c r="EP84" s="193" t="n">
        <f aca="false">IF(ISERROR(VLOOKUP($A84,'Import Peak'!$A$3:EP$99,146,FALSE())-VLOOKUP($A84,'Import Peak Change'!$A$106:EP$202,146,FALSE())),0,(VLOOKUP($A84,'Import Peak'!$A$3:EP$99,146,FALSE())-VLOOKUP($A84,'Import Peak Change'!$A$106:EP$202,146,FALSE())))</f>
        <v>0</v>
      </c>
      <c r="EQ84" s="193" t="n">
        <f aca="false">IF(ISERROR(VLOOKUP($A84,'Import Peak'!$A$3:EQ$99,147,FALSE())-VLOOKUP($A84,'Import Peak Change'!$A$106:EQ$202,147,FALSE())),0,(VLOOKUP($A84,'Import Peak'!$A$3:EQ$99,147,FALSE())-VLOOKUP($A84,'Import Peak Change'!$A$106:EQ$202,147,FALSE())))</f>
        <v>0</v>
      </c>
      <c r="ER84" s="193" t="n">
        <f aca="false">IF(ISERROR(VLOOKUP($A84,'Import Peak'!$A$3:ER$99,148,FALSE())-VLOOKUP($A84,'Import Peak Change'!$A$106:ER$202,148,FALSE())),0,(VLOOKUP($A84,'Import Peak'!$A$3:ER$99,148,FALSE())-VLOOKUP($A84,'Import Peak Change'!$A$106:ER$202,148,FALSE())))</f>
        <v>0</v>
      </c>
      <c r="ES84" s="193" t="n">
        <f aca="false">IF(ISERROR(VLOOKUP($A84,'Import Peak'!$A$3:ES$99,149,FALSE())-VLOOKUP($A84,'Import Peak Change'!$A$106:ES$202,149,FALSE())),0,(VLOOKUP($A84,'Import Peak'!$A$3:ES$99,149,FALSE())-VLOOKUP($A84,'Import Peak Change'!$A$106:ES$202,149,FALSE())))</f>
        <v>0</v>
      </c>
      <c r="ET84" s="193" t="n">
        <f aca="false">IF(ISERROR(VLOOKUP($A84,'Import Peak'!$A$3:ET$99,150,FALSE())-VLOOKUP($A84,'Import Peak Change'!$A$106:ET$202,150,FALSE())),0,(VLOOKUP($A84,'Import Peak'!$A$3:ET$99,150,FALSE())-VLOOKUP($A84,'Import Peak Change'!$A$106:ET$202,150,FALSE())))</f>
        <v>0</v>
      </c>
      <c r="EU84" s="193" t="n">
        <f aca="false">IF(ISERROR(VLOOKUP($A84,'Import Peak'!$A$3:EU$99,151,FALSE())-VLOOKUP($A84,'Import Peak Change'!$A$106:EU$202,151,FALSE())),0,(VLOOKUP($A84,'Import Peak'!$A$3:EU$99,151,FALSE())-VLOOKUP($A84,'Import Peak Change'!$A$106:EU$202,151,FALSE())))</f>
        <v>0</v>
      </c>
      <c r="EV84" s="193" t="n">
        <f aca="false">IF(ISERROR(VLOOKUP($A84,'Import Peak'!$A$3:EV$99,152,FALSE())-VLOOKUP($A84,'Import Peak Change'!$A$106:EV$202,152,FALSE())),0,(VLOOKUP($A84,'Import Peak'!$A$3:EV$99,152,FALSE())-VLOOKUP($A84,'Import Peak Change'!$A$106:EV$202,152,FALSE())))</f>
        <v>0</v>
      </c>
      <c r="EW84" s="193" t="n">
        <f aca="false">IF(ISERROR(VLOOKUP($A84,'Import Peak'!$A$3:EW$99,153,FALSE())-VLOOKUP($A84,'Import Peak Change'!$A$106:EW$202,153,FALSE())),0,(VLOOKUP($A84,'Import Peak'!$A$3:EW$99,153,FALSE())-VLOOKUP($A84,'Import Peak Change'!$A$106:EW$202,153,FALSE())))</f>
        <v>0</v>
      </c>
      <c r="EX84" s="193" t="n">
        <f aca="false">IF(ISERROR(VLOOKUP($A84,'Import Peak'!$A$3:EX$99,154,FALSE())-VLOOKUP($A84,'Import Peak Change'!$A$106:EX$202,154,FALSE())),0,(VLOOKUP($A84,'Import Peak'!$A$3:EX$99,154,FALSE())-VLOOKUP($A84,'Import Peak Change'!$A$106:EX$202,154,FALSE())))</f>
        <v>0</v>
      </c>
      <c r="EY84" s="193" t="n">
        <f aca="false">IF(ISERROR(VLOOKUP($A84,'Import Peak'!$A$3:EY$99,155,FALSE())-VLOOKUP($A84,'Import Peak Change'!$A$106:EY$202,155,FALSE())),0,(VLOOKUP($A84,'Import Peak'!$A$3:EY$99,155,FALSE())-VLOOKUP($A84,'Import Peak Change'!$A$106:EY$202,155,FALSE())))</f>
        <v>0</v>
      </c>
      <c r="EZ84" s="193" t="n">
        <f aca="false">IF(ISERROR(VLOOKUP($A84,'Import Peak'!$A$3:EZ$99,156,FALSE())-VLOOKUP($A84,'Import Peak Change'!$A$106:EZ$202,156,FALSE())),0,(VLOOKUP($A84,'Import Peak'!$A$3:EZ$99,156,FALSE())-VLOOKUP($A84,'Import Peak Change'!$A$106:EZ$202,156,FALSE())))</f>
        <v>0</v>
      </c>
      <c r="FA84" s="193" t="n">
        <f aca="false">IF(ISERROR(VLOOKUP($A84,'Import Peak'!$A$3:FA$99,157,FALSE())-VLOOKUP($A84,'Import Peak Change'!$A$106:FA$202,157,FALSE())),0,(VLOOKUP($A84,'Import Peak'!$A$3:FA$99,157,FALSE())-VLOOKUP($A84,'Import Peak Change'!$A$106:FA$202,157,FALSE())))</f>
        <v>0</v>
      </c>
      <c r="FB84" s="193" t="n">
        <f aca="false">IF(ISERROR(VLOOKUP($A84,'Import Peak'!$A$3:FB$99,158,FALSE())-VLOOKUP($A84,'Import Peak Change'!$A$106:FB$202,158,FALSE())),0,(VLOOKUP($A84,'Import Peak'!$A$3:FB$99,158,FALSE())-VLOOKUP($A84,'Import Peak Change'!$A$106:FB$202,158,FALSE())))</f>
        <v>0</v>
      </c>
      <c r="FC84" s="193" t="n">
        <f aca="false">IF(ISERROR(VLOOKUP($A84,'Import Peak'!$A$3:FC$99,159,FALSE())-VLOOKUP($A84,'Import Peak Change'!$A$106:FC$202,159,FALSE())),0,(VLOOKUP($A84,'Import Peak'!$A$3:FC$99,159,FALSE())-VLOOKUP($A84,'Import Peak Change'!$A$106:FC$202,159,FALSE())))</f>
        <v>0</v>
      </c>
      <c r="FD84" s="193" t="n">
        <f aca="false">IF(ISERROR(VLOOKUP($A84,'Import Peak'!$A$3:FD$99,160,FALSE())-VLOOKUP($A84,'Import Peak Change'!$A$106:FD$202,160,FALSE())),0,(VLOOKUP($A84,'Import Peak'!$A$3:FD$99,160,FALSE())-VLOOKUP($A84,'Import Peak Change'!$A$106:FD$202,160,FALSE())))</f>
        <v>0</v>
      </c>
      <c r="FE84" s="193" t="n">
        <f aca="false">IF(ISERROR(VLOOKUP($A84,'Import Peak'!$A$3:FE$99,161,FALSE())-VLOOKUP($A84,'Import Peak Change'!$A$106:FE$202,161,FALSE())),0,(VLOOKUP($A84,'Import Peak'!$A$3:FE$99,161,FALSE())-VLOOKUP($A84,'Import Peak Change'!$A$106:FE$202,161,FALSE())))</f>
        <v>0</v>
      </c>
      <c r="FF84" s="193" t="n">
        <f aca="false">IF(ISERROR(VLOOKUP($A84,'Import Peak'!$A$3:FF$99,162,FALSE())-VLOOKUP($A84,'Import Peak Change'!$A$106:FF$202,162,FALSE())),0,(VLOOKUP($A84,'Import Peak'!$A$3:FF$99,162,FALSE())-VLOOKUP($A84,'Import Peak Change'!$A$106:FF$202,162,FALSE())))</f>
        <v>0</v>
      </c>
      <c r="FG84" s="193" t="n">
        <f aca="false">IF(ISERROR(VLOOKUP($A84,'Import Peak'!$A$3:FG$99,163,FALSE())-VLOOKUP($A84,'Import Peak Change'!$A$106:FG$202,163,FALSE())),0,(VLOOKUP($A84,'Import Peak'!$A$3:FG$99,163,FALSE())-VLOOKUP($A84,'Import Peak Change'!$A$106:FG$202,163,FALSE())))</f>
        <v>0</v>
      </c>
      <c r="FH84" s="193" t="n">
        <f aca="false">IF(ISERROR(VLOOKUP($A84,'Import Peak'!$A$3:FH$99,164,FALSE())-VLOOKUP($A84,'Import Peak Change'!$A$106:FH$202,164,FALSE())),0,(VLOOKUP($A84,'Import Peak'!$A$3:FH$99,164,FALSE())-VLOOKUP($A84,'Import Peak Change'!$A$106:FH$202,164,FALSE())))</f>
        <v>0</v>
      </c>
      <c r="FI84" s="193" t="n">
        <f aca="false">IF(ISERROR(VLOOKUP($A84,'Import Peak'!$A$3:FI$99,165,FALSE())-VLOOKUP($A84,'Import Peak Change'!$A$106:FI$202,165,FALSE())),0,(VLOOKUP($A84,'Import Peak'!$A$3:FI$99,165,FALSE())-VLOOKUP($A84,'Import Peak Change'!$A$106:FI$202,165,FALSE())))</f>
        <v>0</v>
      </c>
      <c r="FJ84" s="193" t="n">
        <f aca="false">IF(ISERROR(VLOOKUP($A84,'Import Peak'!$A$3:FJ$99,166,FALSE())-VLOOKUP($A84,'Import Peak Change'!$A$106:FJ$202,166,FALSE())),0,(VLOOKUP($A84,'Import Peak'!$A$3:FJ$99,166,FALSE())-VLOOKUP($A84,'Import Peak Change'!$A$106:FJ$202,166,FALSE())))</f>
        <v>0</v>
      </c>
      <c r="FK84" s="193" t="n">
        <f aca="false">IF(ISERROR(VLOOKUP($A84,'Import Peak'!$A$3:FK$99,167,FALSE())-VLOOKUP($A84,'Import Peak Change'!$A$106:FK$202,167,FALSE())),0,(VLOOKUP($A84,'Import Peak'!$A$3:FK$99,167,FALSE())-VLOOKUP($A84,'Import Peak Change'!$A$106:FK$202,167,FALSE())))</f>
        <v>0</v>
      </c>
      <c r="FL84" s="193" t="n">
        <f aca="false">IF(ISERROR(VLOOKUP($A84,'Import Peak'!$A$3:FL$99,168,FALSE())-VLOOKUP($A84,'Import Peak Change'!$A$106:FL$202,168,FALSE())),0,(VLOOKUP($A84,'Import Peak'!$A$3:FL$99,168,FALSE())-VLOOKUP($A84,'Import Peak Change'!$A$106:FL$202,168,FALSE())))</f>
        <v>0</v>
      </c>
      <c r="FM84" s="193" t="n">
        <f aca="false">IF(ISERROR(VLOOKUP($A84,'Import Peak'!$A$3:FM$99,169,FALSE())-VLOOKUP($A84,'Import Peak Change'!$A$106:FM$202,169,FALSE())),0,(VLOOKUP($A84,'Import Peak'!$A$3:FM$99,169,FALSE())-VLOOKUP($A84,'Import Peak Change'!$A$106:FM$202,169,FALSE())))</f>
        <v>0</v>
      </c>
      <c r="FN84" s="193" t="n">
        <f aca="false">IF(ISERROR(VLOOKUP($A84,'Import Peak'!$A$3:FN$99,170,FALSE())-VLOOKUP($A84,'Import Peak Change'!$A$106:FN$202,170,FALSE())),0,(VLOOKUP($A84,'Import Peak'!$A$3:FN$99,170,FALSE())-VLOOKUP($A84,'Import Peak Change'!$A$106:FN$202,170,FALSE())))</f>
        <v>0</v>
      </c>
      <c r="FO84" s="193" t="n">
        <f aca="false">IF(ISERROR(VLOOKUP($A84,'Import Peak'!$A$3:FO$99,171,FALSE())-VLOOKUP($A84,'Import Peak Change'!$A$106:FO$202,171,FALSE())),0,(VLOOKUP($A84,'Import Peak'!$A$3:FO$99,171,FALSE())-VLOOKUP($A84,'Import Peak Change'!$A$106:FO$202,171,FALSE())))</f>
        <v>0</v>
      </c>
      <c r="FP84" s="193" t="n">
        <f aca="false">IF(ISERROR(VLOOKUP($A84,'Import Peak'!$A$3:FP$99,172,FALSE())-VLOOKUP($A84,'Import Peak Change'!$A$106:FP$202,172,FALSE())),0,(VLOOKUP($A84,'Import Peak'!$A$3:FP$99,172,FALSE())-VLOOKUP($A84,'Import Peak Change'!$A$106:FP$202,172,FALSE())))</f>
        <v>0</v>
      </c>
      <c r="FQ84" s="193" t="n">
        <f aca="false">IF(ISERROR(VLOOKUP($A84,'Import Peak'!$A$3:FQ$99,173,FALSE())-VLOOKUP($A84,'Import Peak Change'!$A$106:FQ$202,173,FALSE())),0,(VLOOKUP($A84,'Import Peak'!$A$3:FQ$99,173,FALSE())-VLOOKUP($A84,'Import Peak Change'!$A$106:FQ$202,173,FALSE())))</f>
        <v>0</v>
      </c>
      <c r="FR84" s="193" t="n">
        <f aca="false">IF(ISERROR(VLOOKUP($A84,'Import Peak'!$A$3:FR$99,174,FALSE())-VLOOKUP($A84,'Import Peak Change'!$A$106:FR$202,174,FALSE())),0,(VLOOKUP($A84,'Import Peak'!$A$3:FR$99,174,FALSE())-VLOOKUP($A84,'Import Peak Change'!$A$106:FR$202,174,FALSE())))</f>
        <v>0</v>
      </c>
      <c r="FS84" s="193" t="n">
        <f aca="false">IF(ISERROR(VLOOKUP($A84,'Import Peak'!$A$3:FS$99,175,FALSE())-VLOOKUP($A84,'Import Peak Change'!$A$106:FS$202,175,FALSE())),0,(VLOOKUP($A84,'Import Peak'!$A$3:FS$99,175,FALSE())-VLOOKUP($A84,'Import Peak Change'!$A$106:FS$202,175,FALSE())))</f>
        <v>0</v>
      </c>
      <c r="FT84" s="193" t="n">
        <f aca="false">IF(ISERROR(VLOOKUP($A84,'Import Peak'!$A$3:FT$99,176,FALSE())-VLOOKUP($A84,'Import Peak Change'!$A$106:FT$202,176,FALSE())),0,(VLOOKUP($A84,'Import Peak'!$A$3:FT$99,176,FALSE())-VLOOKUP($A84,'Import Peak Change'!$A$106:FT$202,176,FALSE())))</f>
        <v>0</v>
      </c>
      <c r="FU84" s="193" t="n">
        <f aca="false">IF(ISERROR(VLOOKUP($A84,'Import Peak'!$A$3:FU$99,177,FALSE())-VLOOKUP($A84,'Import Peak Change'!$A$106:FU$202,177,FALSE())),0,(VLOOKUP($A84,'Import Peak'!$A$3:FU$99,177,FALSE())-VLOOKUP($A84,'Import Peak Change'!$A$106:FU$202,177,FALSE())))</f>
        <v>0</v>
      </c>
      <c r="FV84" s="193" t="n">
        <f aca="false">IF(ISERROR(VLOOKUP($A84,'Import Peak'!$A$3:FV$99,178,FALSE())-VLOOKUP($A84,'Import Peak Change'!$A$106:FV$202,178,FALSE())),0,(VLOOKUP($A84,'Import Peak'!$A$3:FV$99,178,FALSE())-VLOOKUP($A84,'Import Peak Change'!$A$106:FV$202,178,FALSE())))</f>
        <v>0</v>
      </c>
      <c r="FW84" s="193" t="n">
        <f aca="false">IF(ISERROR(VLOOKUP($A84,'Import Peak'!$A$3:FW$99,179,FALSE())-VLOOKUP($A84,'Import Peak Change'!$A$106:FW$202,179,FALSE())),0,(VLOOKUP($A84,'Import Peak'!$A$3:FW$99,179,FALSE())-VLOOKUP($A84,'Import Peak Change'!$A$106:FW$202,179,FALSE())))</f>
        <v>0</v>
      </c>
      <c r="FX84" s="193" t="n">
        <f aca="false">IF(ISERROR(VLOOKUP($A84,'Import Peak'!$A$3:FX$99,180,FALSE())-VLOOKUP($A84,'Import Peak Change'!$A$106:FX$202,180,FALSE())),0,(VLOOKUP($A84,'Import Peak'!$A$3:FX$99,180,FALSE())-VLOOKUP($A84,'Import Peak Change'!$A$106:FX$202,180,FALSE())))</f>
        <v>0</v>
      </c>
      <c r="FY84" s="193" t="n">
        <f aca="false">IF(ISERROR(VLOOKUP($A84,'Import Peak'!$A$3:FY$99,181,FALSE())-VLOOKUP($A84,'Import Peak Change'!$A$106:FY$202,181,FALSE())),0,(VLOOKUP($A84,'Import Peak'!$A$3:FY$99,181,FALSE())-VLOOKUP($A84,'Import Peak Change'!$A$106:FY$202,181,FALSE())))</f>
        <v>0</v>
      </c>
      <c r="FZ84" s="193" t="n">
        <f aca="false">IF(ISERROR(VLOOKUP($A84,'Import Peak'!$A$3:FZ$99,182,FALSE())-VLOOKUP($A84,'Import Peak Change'!$A$106:FZ$202,182,FALSE())),0,(VLOOKUP($A84,'Import Peak'!$A$3:FZ$99,182,FALSE())-VLOOKUP($A84,'Import Peak Change'!$A$106:FZ$202,182,FALSE())))</f>
        <v>0</v>
      </c>
      <c r="GA84" s="193" t="n">
        <f aca="false">IF(ISERROR(VLOOKUP($A84,'Import Peak'!$A$3:GA$99,183,FALSE())-VLOOKUP($A84,'Import Peak Change'!$A$106:GA$202,183,FALSE())),0,(VLOOKUP($A84,'Import Peak'!$A$3:GA$99,183,FALSE())-VLOOKUP($A84,'Import Peak Change'!$A$106:GA$202,183,FALSE())))</f>
        <v>0</v>
      </c>
      <c r="GB84" s="193" t="n">
        <f aca="false">IF(ISERROR(VLOOKUP($A84,'Import Peak'!$A$3:GB$99,184,FALSE())-VLOOKUP($A84,'Import Peak Change'!$A$106:GB$202,184,FALSE())),0,(VLOOKUP($A84,'Import Peak'!$A$3:GB$99,184,FALSE())-VLOOKUP($A84,'Import Peak Change'!$A$106:GB$202,184,FALSE())))</f>
        <v>0</v>
      </c>
      <c r="GC84" s="193" t="n">
        <f aca="false">IF(ISERROR(VLOOKUP($A84,'Import Peak'!$A$3:GC$99,185,FALSE())-VLOOKUP($A84,'Import Peak Change'!$A$106:GC$202,185,FALSE())),0,(VLOOKUP($A84,'Import Peak'!$A$3:GC$99,185,FALSE())-VLOOKUP($A84,'Import Peak Change'!$A$106:GC$202,185,FALSE())))</f>
        <v>0</v>
      </c>
      <c r="GD84" s="193" t="n">
        <f aca="false">IF(ISERROR(VLOOKUP($A84,'Import Peak'!$A$3:GD$99,186,FALSE())-VLOOKUP($A84,'Import Peak Change'!$A$106:GD$202,186,FALSE())),0,(VLOOKUP($A84,'Import Peak'!$A$3:GD$99,186,FALSE())-VLOOKUP($A84,'Import Peak Change'!$A$106:GD$202,186,FALSE())))</f>
        <v>0</v>
      </c>
      <c r="GE84" s="193" t="n">
        <f aca="false">IF(ISERROR(VLOOKUP($A84,'Import Peak'!$A$3:GE$99,187,FALSE())-VLOOKUP($A84,'Import Peak Change'!$A$106:GE$202,187,FALSE())),0,(VLOOKUP($A84,'Import Peak'!$A$3:GE$99,187,FALSE())-VLOOKUP($A84,'Import Peak Change'!$A$106:GE$202,187,FALSE())))</f>
        <v>0</v>
      </c>
      <c r="GF84" s="193" t="n">
        <f aca="false">IF(ISERROR(VLOOKUP($A84,'Import Peak'!$A$3:GF$99,188,FALSE())-VLOOKUP($A84,'Import Peak Change'!$A$106:GF$202,188,FALSE())),0,(VLOOKUP($A84,'Import Peak'!$A$3:GF$99,188,FALSE())-VLOOKUP($A84,'Import Peak Change'!$A$106:GF$202,188,FALSE())))</f>
        <v>0</v>
      </c>
      <c r="GG84" s="193" t="n">
        <f aca="false">IF(ISERROR(VLOOKUP($A84,'Import Peak'!$A$3:GG$99,189,FALSE())-VLOOKUP($A84,'Import Peak Change'!$A$106:GG$202,189,FALSE())),0,(VLOOKUP($A84,'Import Peak'!$A$3:GG$99,189,FALSE())-VLOOKUP($A84,'Import Peak Change'!$A$106:GG$202,189,FALSE())))</f>
        <v>0</v>
      </c>
      <c r="GH84" s="193" t="n">
        <f aca="false">IF(ISERROR(VLOOKUP($A84,'Import Peak'!$A$3:GH$99,190,FALSE())-VLOOKUP($A84,'Import Peak Change'!$A$106:GH$202,190,FALSE())),0,(VLOOKUP($A84,'Import Peak'!$A$3:GH$99,190,FALSE())-VLOOKUP($A84,'Import Peak Change'!$A$106:GH$202,190,FALSE())))</f>
        <v>0</v>
      </c>
      <c r="GI84" s="193" t="n">
        <f aca="false">IF(ISERROR(VLOOKUP($A84,'Import Peak'!$A$3:GI$99,191,FALSE())-VLOOKUP($A84,'Import Peak Change'!$A$106:GI$202,191,FALSE())),0,(VLOOKUP($A84,'Import Peak'!$A$3:GI$99,191,FALSE())-VLOOKUP($A84,'Import Peak Change'!$A$106:GI$202,191,FALSE())))</f>
        <v>0</v>
      </c>
      <c r="GJ84" s="193" t="n">
        <f aca="false">IF(ISERROR(VLOOKUP($A84,'Import Peak'!$A$3:GJ$99,192,FALSE())-VLOOKUP($A84,'Import Peak Change'!$A$106:GJ$202,192,FALSE())),0,(VLOOKUP($A84,'Import Peak'!$A$3:GJ$99,192,FALSE())-VLOOKUP($A84,'Import Peak Change'!$A$106:GJ$202,192,FALSE())))</f>
        <v>0</v>
      </c>
      <c r="GK84" s="193" t="n">
        <f aca="false">IF(ISERROR(VLOOKUP($A84,'Import Peak'!$A$3:GK$99,193,FALSE())-VLOOKUP($A84,'Import Peak Change'!$A$106:GK$202,193,FALSE())),0,(VLOOKUP($A84,'Import Peak'!$A$3:GK$99,193,FALSE())-VLOOKUP($A84,'Import Peak Change'!$A$106:GK$202,193,FALSE())))</f>
        <v>0</v>
      </c>
      <c r="GL84" s="193" t="n">
        <f aca="false">IF(ISERROR(VLOOKUP($A84,'Import Peak'!$A$3:GL$99,194,FALSE())-VLOOKUP($A84,'Import Peak Change'!$A$106:GL$202,194,FALSE())),0,(VLOOKUP($A84,'Import Peak'!$A$3:GL$99,194,FALSE())-VLOOKUP($A84,'Import Peak Change'!$A$106:GL$202,194,FALSE())))</f>
        <v>0</v>
      </c>
      <c r="GM84" s="193" t="n">
        <f aca="false">IF(ISERROR(VLOOKUP($A84,'Import Peak'!$A$3:GM$99,195,FALSE())-VLOOKUP($A84,'Import Peak Change'!$A$106:GM$202,195,FALSE())),0,(VLOOKUP($A84,'Import Peak'!$A$3:GM$99,195,FALSE())-VLOOKUP($A84,'Import Peak Change'!$A$106:GM$202,195,FALSE())))</f>
        <v>0</v>
      </c>
      <c r="GN84" s="193" t="n">
        <f aca="false">IF(ISERROR(VLOOKUP($A84,'Import Peak'!$A$3:GN$99,196,FALSE())-VLOOKUP($A84,'Import Peak Change'!$A$106:GN$202,196,FALSE())),0,(VLOOKUP($A84,'Import Peak'!$A$3:GN$99,196,FALSE())-VLOOKUP($A84,'Import Peak Change'!$A$106:GN$202,196,FALSE())))</f>
        <v>0</v>
      </c>
      <c r="GO84" s="193" t="n">
        <f aca="false">IF(ISERROR(VLOOKUP($A84,'Import Peak'!$A$3:GO$99,197,FALSE())-VLOOKUP($A84,'Import Peak Change'!$A$106:GO$202,197,FALSE())),0,(VLOOKUP($A84,'Import Peak'!$A$3:GO$99,197,FALSE())-VLOOKUP($A84,'Import Peak Change'!$A$106:GO$202,197,FALSE())))</f>
        <v>0</v>
      </c>
      <c r="GP84" s="193" t="n">
        <f aca="false">IF(ISERROR(VLOOKUP($A84,'Import Peak'!$A$3:GP$99,198,FALSE())-VLOOKUP($A84,'Import Peak Change'!$A$106:GP$202,198,FALSE())),0,(VLOOKUP($A84,'Import Peak'!$A$3:GP$99,198,FALSE())-VLOOKUP($A84,'Import Peak Change'!$A$106:GP$202,198,FALSE())))</f>
        <v>0</v>
      </c>
      <c r="GQ84" s="193" t="n">
        <f aca="false">IF(ISERROR(VLOOKUP($A84,'Import Peak'!$A$3:GQ$99,199,FALSE())-VLOOKUP($A84,'Import Peak Change'!$A$106:GQ$202,199,FALSE())),0,(VLOOKUP($A84,'Import Peak'!$A$3:GQ$99,199,FALSE())-VLOOKUP($A84,'Import Peak Change'!$A$106:GQ$202,199,FALSE())))</f>
        <v>0</v>
      </c>
      <c r="GR84" s="193" t="n">
        <f aca="false">IF(ISERROR(VLOOKUP($A84,'Import Peak'!$A$3:GR$99,200,FALSE())-VLOOKUP($A84,'Import Peak Change'!$A$106:GR$202,200,FALSE())),0,(VLOOKUP($A84,'Import Peak'!$A$3:GR$99,200,FALSE())-VLOOKUP($A84,'Import Peak Change'!$A$106:GR$202,200,FALSE())))</f>
        <v>0</v>
      </c>
      <c r="GS84" s="193" t="n">
        <f aca="false">IF(ISERROR(VLOOKUP($A84,'Import Peak'!$A$3:GS$99,201,FALSE())-VLOOKUP($A84,'Import Peak Change'!$A$106:GS$202,201,FALSE())),0,(VLOOKUP($A84,'Import Peak'!$A$3:GS$99,201,FALSE())-VLOOKUP($A84,'Import Peak Change'!$A$106:GS$202,201,FALSE())))</f>
        <v>0</v>
      </c>
      <c r="GT84" s="193" t="n">
        <f aca="false">IF(ISERROR(VLOOKUP($A84,'Import Peak'!$A$3:GT$99,202,FALSE())-VLOOKUP($A84,'Import Peak Change'!$A$106:GT$202,202,FALSE())),0,(VLOOKUP($A84,'Import Peak'!$A$3:GT$99,202,FALSE())-VLOOKUP($A84,'Import Peak Change'!$A$106:GT$202,202,FALSE())))</f>
        <v>0</v>
      </c>
      <c r="GU84" s="193" t="n">
        <f aca="false">IF(ISERROR(VLOOKUP($A84,'Import Peak'!$A$3:GU$99,203,FALSE())-VLOOKUP($A84,'Import Peak Change'!$A$106:GU$202,203,FALSE())),0,(VLOOKUP($A84,'Import Peak'!$A$3:GU$99,203,FALSE())-VLOOKUP($A84,'Import Peak Change'!$A$106:GU$202,203,FALSE())))</f>
        <v>0</v>
      </c>
      <c r="GV84" s="193" t="n">
        <f aca="false">IF(ISERROR(VLOOKUP($A84,'Import Peak'!$A$3:GV$99,204,FALSE())-VLOOKUP($A84,'Import Peak Change'!$A$106:GV$202,204,FALSE())),0,(VLOOKUP($A84,'Import Peak'!$A$3:GV$99,204,FALSE())-VLOOKUP($A84,'Import Peak Change'!$A$106:GV$202,204,FALSE())))</f>
        <v>0</v>
      </c>
      <c r="GW84" s="193" t="n">
        <f aca="false">IF(ISERROR(VLOOKUP($A84,'Import Peak'!$A$3:GW$99,205,FALSE())-VLOOKUP($A84,'Import Peak Change'!$A$106:GW$202,205,FALSE())),0,(VLOOKUP($A84,'Import Peak'!$A$3:GW$99,205,FALSE())-VLOOKUP($A84,'Import Peak Change'!$A$106:GW$202,205,FALSE())))</f>
        <v>0</v>
      </c>
      <c r="GX84" s="193" t="n">
        <f aca="false">IF(ISERROR(VLOOKUP($A84,'Import Peak'!$A$3:GX$99,206,FALSE())-VLOOKUP($A84,'Import Peak Change'!$A$106:GX$202,206,FALSE())),0,(VLOOKUP($A84,'Import Peak'!$A$3:GX$99,206,FALSE())-VLOOKUP($A84,'Import Peak Change'!$A$106:GX$202,206,FALSE())))</f>
        <v>0</v>
      </c>
      <c r="GY84" s="193" t="n">
        <f aca="false">IF(ISERROR(VLOOKUP($A84,'Import Peak'!$A$3:GY$99,207,FALSE())-VLOOKUP($A84,'Import Peak Change'!$A$106:GY$202,207,FALSE())),0,(VLOOKUP($A84,'Import Peak'!$A$3:GY$99,207,FALSE())-VLOOKUP($A84,'Import Peak Change'!$A$106:GY$202,207,FALSE())))</f>
        <v>0</v>
      </c>
      <c r="GZ84" s="193" t="n">
        <f aca="false">IF(ISERROR(VLOOKUP($A84,'Import Peak'!$A$3:GZ$99,208,FALSE())-VLOOKUP($A84,'Import Peak Change'!$A$106:GZ$202,208,FALSE())),0,(VLOOKUP($A84,'Import Peak'!$A$3:GZ$99,208,FALSE())-VLOOKUP($A84,'Import Peak Change'!$A$106:GZ$202,208,FALSE())))</f>
        <v>0</v>
      </c>
      <c r="HA84" s="193" t="n">
        <f aca="false">IF(ISERROR(VLOOKUP($A84,'Import Peak'!$A$3:HA$99,209,FALSE())-VLOOKUP($A84,'Import Peak Change'!$A$106:HA$202,209,FALSE())),0,(VLOOKUP($A84,'Import Peak'!$A$3:HA$99,209,FALSE())-VLOOKUP($A84,'Import Peak Change'!$A$106:HA$202,209,FALSE())))</f>
        <v>0</v>
      </c>
      <c r="HB84" s="193" t="n">
        <f aca="false">IF(ISERROR(VLOOKUP($A84,'Import Peak'!$A$3:HB$99,210,FALSE())-VLOOKUP($A84,'Import Peak Change'!$A$106:HB$202,210,FALSE())),0,(VLOOKUP($A84,'Import Peak'!$A$3:HB$99,210,FALSE())-VLOOKUP($A84,'Import Peak Change'!$A$106:HB$202,210,FALSE())))</f>
        <v>0</v>
      </c>
      <c r="HC84" s="193" t="n">
        <f aca="false">IF(ISERROR(VLOOKUP($A84,'Import Peak'!$A$3:HC$99,211,FALSE())-VLOOKUP($A84,'Import Peak Change'!$A$106:HC$202,211,FALSE())),0,(VLOOKUP($A84,'Import Peak'!$A$3:HC$99,211,FALSE())-VLOOKUP($A84,'Import Peak Change'!$A$106:HC$202,211,FALSE())))</f>
        <v>0</v>
      </c>
      <c r="HD84" s="193" t="n">
        <f aca="false">IF(ISERROR(VLOOKUP($A84,'Import Peak'!$A$3:HD$99,212,FALSE())-VLOOKUP($A84,'Import Peak Change'!$A$106:HD$202,212,FALSE())),0,(VLOOKUP($A84,'Import Peak'!$A$3:HD$99,212,FALSE())-VLOOKUP($A84,'Import Peak Change'!$A$106:HD$202,212,FALSE())))</f>
        <v>0</v>
      </c>
      <c r="HE84" s="193" t="n">
        <f aca="false">IF(ISERROR(VLOOKUP($A84,'Import Peak'!$A$3:HE$99,213,FALSE())-VLOOKUP($A84,'Import Peak Change'!$A$106:HE$202,213,FALSE())),0,(VLOOKUP($A84,'Import Peak'!$A$3:HE$99,213,FALSE())-VLOOKUP($A84,'Import Peak Change'!$A$106:HE$202,213,FALSE())))</f>
        <v>0</v>
      </c>
      <c r="HF84" s="193" t="n">
        <f aca="false">IF(ISERROR(VLOOKUP($A84,'Import Peak'!$A$3:HF$99,214,FALSE())-VLOOKUP($A84,'Import Peak Change'!$A$106:HF$202,214,FALSE())),0,(VLOOKUP($A84,'Import Peak'!$A$3:HF$99,214,FALSE())-VLOOKUP($A84,'Import Peak Change'!$A$106:HF$202,214,FALSE())))</f>
        <v>0</v>
      </c>
      <c r="HG84" s="193" t="n">
        <f aca="false">IF(ISERROR(VLOOKUP($A84,'Import Peak'!$A$3:HG$99,215,FALSE())-VLOOKUP($A84,'Import Peak Change'!$A$106:HG$202,215,FALSE())),0,(VLOOKUP($A84,'Import Peak'!$A$3:HG$99,215,FALSE())-VLOOKUP($A84,'Import Peak Change'!$A$106:HG$202,215,FALSE())))</f>
        <v>0</v>
      </c>
      <c r="HH84" s="193" t="n">
        <f aca="false">IF(ISERROR(VLOOKUP($A84,'Import Peak'!$A$3:HH$99,216,FALSE())-VLOOKUP($A84,'Import Peak Change'!$A$106:HH$202,216,FALSE())),0,(VLOOKUP($A84,'Import Peak'!$A$3:HH$99,216,FALSE())-VLOOKUP($A84,'Import Peak Change'!$A$106:HH$202,216,FALSE())))</f>
        <v>0</v>
      </c>
      <c r="HI84" s="193" t="n">
        <f aca="false">IF(ISERROR(VLOOKUP($A84,'Import Peak'!$A$3:HI$99,217,FALSE())-VLOOKUP($A84,'Import Peak Change'!$A$106:HI$202,217,FALSE())),0,(VLOOKUP($A84,'Import Peak'!$A$3:HI$99,217,FALSE())-VLOOKUP($A84,'Import Peak Change'!$A$106:HI$202,217,FALSE())))</f>
        <v>0</v>
      </c>
      <c r="HJ84" s="193" t="n">
        <f aca="false">IF(ISERROR(VLOOKUP($A84,'Import Peak'!$A$3:HJ$99,218,FALSE())-VLOOKUP($A84,'Import Peak Change'!$A$106:HJ$202,218,FALSE())),0,(VLOOKUP($A84,'Import Peak'!$A$3:HJ$99,218,FALSE())-VLOOKUP($A84,'Import Peak Change'!$A$106:HJ$202,218,FALSE())))</f>
        <v>0</v>
      </c>
      <c r="HK84" s="193" t="n">
        <f aca="false">IF(ISERROR(VLOOKUP($A84,'Import Peak'!$A$3:HK$99,219,FALSE())-VLOOKUP($A84,'Import Peak Change'!$A$106:HK$202,219,FALSE())),0,(VLOOKUP($A84,'Import Peak'!$A$3:HK$99,219,FALSE())-VLOOKUP($A84,'Import Peak Change'!$A$106:HK$202,219,FALSE())))</f>
        <v>0</v>
      </c>
      <c r="HL84" s="193" t="n">
        <f aca="false">IF(ISERROR(VLOOKUP($A84,'Import Peak'!$A$3:HL$99,220,FALSE())-VLOOKUP($A84,'Import Peak Change'!$A$106:HL$202,220,FALSE())),0,(VLOOKUP($A84,'Import Peak'!$A$3:HL$99,220,FALSE())-VLOOKUP($A84,'Import Peak Change'!$A$106:HL$202,220,FALSE())))</f>
        <v>0</v>
      </c>
      <c r="HM84" s="193" t="n">
        <f aca="false">IF(ISERROR(VLOOKUP($A84,'Import Peak'!$A$3:HM$99,221,FALSE())-VLOOKUP($A84,'Import Peak Change'!$A$106:HM$202,221,FALSE())),0,(VLOOKUP($A84,'Import Peak'!$A$3:HM$99,221,FALSE())-VLOOKUP($A84,'Import Peak Change'!$A$106:HM$202,221,FALSE())))</f>
        <v>0</v>
      </c>
      <c r="HN84" s="193" t="n">
        <f aca="false">IF(ISERROR(VLOOKUP($A84,'Import Peak'!$A$3:HN$99,222,FALSE())-VLOOKUP($A84,'Import Peak Change'!$A$106:HN$202,222,FALSE())),0,(VLOOKUP($A84,'Import Peak'!$A$3:HN$99,222,FALSE())-VLOOKUP($A84,'Import Peak Change'!$A$106:HN$202,222,FALSE())))</f>
        <v>0</v>
      </c>
      <c r="HO84" s="193" t="n">
        <f aca="false">IF(ISERROR(VLOOKUP($A84,'Import Peak'!$A$3:HO$99,223,FALSE())-VLOOKUP($A84,'Import Peak Change'!$A$106:HO$202,223,FALSE())),0,(VLOOKUP($A84,'Import Peak'!$A$3:HO$99,223,FALSE())-VLOOKUP($A84,'Import Peak Change'!$A$106:HO$202,223,FALSE())))</f>
        <v>0</v>
      </c>
      <c r="HP84" s="193" t="n">
        <f aca="false">IF(ISERROR(VLOOKUP($A84,'Import Peak'!$A$3:HP$99,224,FALSE())-VLOOKUP($A84,'Import Peak Change'!$A$106:HP$202,224,FALSE())),0,(VLOOKUP($A84,'Import Peak'!$A$3:HP$99,224,FALSE())-VLOOKUP($A84,'Import Peak Change'!$A$106:HP$202,224,FALSE())))</f>
        <v>0</v>
      </c>
      <c r="HQ84" s="193" t="n">
        <f aca="false">IF(ISERROR(VLOOKUP($A84,'Import Peak'!$A$3:HQ$99,225,FALSE())-VLOOKUP($A84,'Import Peak Change'!$A$106:HQ$202,225,FALSE())),0,(VLOOKUP($A84,'Import Peak'!$A$3:HQ$99,225,FALSE())-VLOOKUP($A84,'Import Peak Change'!$A$106:HQ$202,225,FALSE())))</f>
        <v>0</v>
      </c>
      <c r="HR84" s="193" t="n">
        <f aca="false">IF(ISERROR(VLOOKUP($A84,'Import Peak'!$A$3:HR$99,226,FALSE())-VLOOKUP($A84,'Import Peak Change'!$A$106:HR$202,226,FALSE())),0,(VLOOKUP($A84,'Import Peak'!$A$3:HR$99,226,FALSE())-VLOOKUP($A84,'Import Peak Change'!$A$106:HR$202,226,FALSE())))</f>
        <v>0</v>
      </c>
      <c r="HS84" s="193" t="n">
        <f aca="false">IF(ISERROR(VLOOKUP($A84,'Import Peak'!$A$3:HS$99,227,FALSE())-VLOOKUP($A84,'Import Peak Change'!$A$106:HS$202,227,FALSE())),0,(VLOOKUP($A84,'Import Peak'!$A$3:HS$99,227,FALSE())-VLOOKUP($A84,'Import Peak Change'!$A$106:HS$202,227,FALSE())))</f>
        <v>0</v>
      </c>
      <c r="HT84" s="193" t="n">
        <f aca="false">IF(ISERROR(VLOOKUP($A84,'Import Peak'!$A$3:HT$99,228,FALSE())-VLOOKUP($A84,'Import Peak Change'!$A$106:HT$202,228,FALSE())),0,(VLOOKUP($A84,'Import Peak'!$A$3:HT$99,228,FALSE())-VLOOKUP($A84,'Import Peak Change'!$A$106:HT$202,228,FALSE())))</f>
        <v>0</v>
      </c>
      <c r="HU84" s="193" t="n">
        <f aca="false">IF(ISERROR(VLOOKUP($A84,'Import Peak'!$A$3:HU$99,229,FALSE())-VLOOKUP($A84,'Import Peak Change'!$A$106:HU$202,229,FALSE())),0,(VLOOKUP($A84,'Import Peak'!$A$3:HU$99,229,FALSE())-VLOOKUP($A84,'Import Peak Change'!$A$106:HU$202,229,FALSE())))</f>
        <v>0</v>
      </c>
      <c r="HV84" s="193" t="n">
        <f aca="false">IF(ISERROR(VLOOKUP($A84,'Import Peak'!$A$3:HV$99,230,FALSE())-VLOOKUP($A84,'Import Peak Change'!$A$106:HV$202,230,FALSE())),0,(VLOOKUP($A84,'Import Peak'!$A$3:HV$99,230,FALSE())-VLOOKUP($A84,'Import Peak Change'!$A$106:HV$202,230,FALSE())))</f>
        <v>0</v>
      </c>
      <c r="HW84" s="193" t="n">
        <f aca="false">IF(ISERROR(VLOOKUP($A84,'Import Peak'!$A$3:HW$99,231,FALSE())-VLOOKUP($A84,'Import Peak Change'!$A$106:HW$202,231,FALSE())),0,(VLOOKUP($A84,'Import Peak'!$A$3:HW$99,231,FALSE())-VLOOKUP($A84,'Import Peak Change'!$A$106:HW$202,231,FALSE())))</f>
        <v>0</v>
      </c>
      <c r="HX84" s="193" t="n">
        <f aca="false">IF(ISERROR(VLOOKUP($A84,'Import Peak'!$A$3:HX$99,232,FALSE())-VLOOKUP($A84,'Import Peak Change'!$A$106:HX$202,232,FALSE())),0,(VLOOKUP($A84,'Import Peak'!$A$3:HX$99,232,FALSE())-VLOOKUP($A84,'Import Peak Change'!$A$106:HX$202,232,FALSE())))</f>
        <v>0</v>
      </c>
      <c r="HY84" s="193" t="n">
        <f aca="false">IF(ISERROR(VLOOKUP($A84,'Import Peak'!$A$3:HY$99,233,FALSE())-VLOOKUP($A84,'Import Peak Change'!$A$106:HY$202,233,FALSE())),0,(VLOOKUP($A84,'Import Peak'!$A$3:HY$99,233,FALSE())-VLOOKUP($A84,'Import Peak Change'!$A$106:HY$202,233,FALSE())))</f>
        <v>0</v>
      </c>
      <c r="HZ84" s="193" t="n">
        <f aca="false">IF(ISERROR(VLOOKUP($A84,'Import Peak'!$A$3:HZ$99,234,FALSE())-VLOOKUP($A84,'Import Peak Change'!$A$106:HZ$202,234,FALSE())),0,(VLOOKUP($A84,'Import Peak'!$A$3:HZ$99,234,FALSE())-VLOOKUP($A84,'Import Peak Change'!$A$106:HZ$202,234,FALSE())))</f>
        <v>0</v>
      </c>
      <c r="IA84" s="193" t="n">
        <f aca="false">IF(ISERROR(VLOOKUP($A84,'Import Peak'!$A$3:IA$99,235,FALSE())-VLOOKUP($A84,'Import Peak Change'!$A$106:IA$202,235,FALSE())),0,(VLOOKUP($A84,'Import Peak'!$A$3:IA$99,235,FALSE())-VLOOKUP($A84,'Import Peak Change'!$A$106:IA$202,235,FALSE())))</f>
        <v>0</v>
      </c>
      <c r="IB84" s="193" t="n">
        <f aca="false">IF(ISERROR(VLOOKUP($A84,'Import Peak'!$A$3:IB$99,236,FALSE())-VLOOKUP($A84,'Import Peak Change'!$A$106:IB$202,236,FALSE())),0,(VLOOKUP($A84,'Import Peak'!$A$3:IB$99,236,FALSE())-VLOOKUP($A84,'Import Peak Change'!$A$106:IB$202,236,FALSE())))</f>
        <v>0</v>
      </c>
      <c r="IC84" s="193" t="n">
        <f aca="false">IF(ISERROR(VLOOKUP($A84,'Import Peak'!$A$3:IC$99,237,FALSE())-VLOOKUP($A84,'Import Peak Change'!$A$106:IC$202,237,FALSE())),0,(VLOOKUP($A84,'Import Peak'!$A$3:IC$99,237,FALSE())-VLOOKUP($A84,'Import Peak Change'!$A$106:IC$202,237,FALSE())))</f>
        <v>0</v>
      </c>
      <c r="ID84" s="193" t="n">
        <f aca="false">IF(ISERROR(VLOOKUP($A84,'Import Peak'!$A$3:ID$99,238,FALSE())-VLOOKUP($A84,'Import Peak Change'!$A$106:ID$202,238,FALSE())),0,(VLOOKUP($A84,'Import Peak'!$A$3:ID$99,238,FALSE())-VLOOKUP($A84,'Import Peak Change'!$A$106:ID$202,238,FALSE())))</f>
        <v>0</v>
      </c>
      <c r="IE84" s="193" t="n">
        <f aca="false">IF(ISERROR(VLOOKUP($A84,'Import Peak'!$A$3:IE$99,239,FALSE())-VLOOKUP($A84,'Import Peak Change'!$A$106:IE$202,239,FALSE())),0,(VLOOKUP($A84,'Import Peak'!$A$3:IE$99,239,FALSE())-VLOOKUP($A84,'Import Peak Change'!$A$106:IE$202,239,FALSE())))</f>
        <v>0</v>
      </c>
    </row>
    <row r="85" customFormat="false" ht="12.75" hidden="false" customHeight="false" outlineLevel="0" collapsed="false">
      <c r="A85" s="201" t="str">
        <f aca="false">IF('Import Peak'!A82=0,"",'Import Peak'!A82)</f>
        <v/>
      </c>
      <c r="B85" s="193"/>
      <c r="C85" s="193"/>
      <c r="D85" s="193"/>
      <c r="E85" s="193"/>
      <c r="F85" s="193"/>
      <c r="G85" s="193" t="n">
        <f aca="false">IF(ISERROR(VLOOKUP($A85,'Import Peak'!$A$3:G$99,7,FALSE())-VLOOKUP($A85,'Import Peak Change'!$A$106:G$202,7,FALSE())),0,(VLOOKUP($A85,'Import Peak'!$A$3:G$99,7,FALSE())-VLOOKUP($A85,'Import Peak Change'!$A$106:G$202,7,FALSE())))</f>
        <v>0</v>
      </c>
      <c r="H85" s="193" t="n">
        <f aca="false">IF(ISERROR(VLOOKUP($A85,'Import Peak'!$A$3:H$99,8,FALSE())-VLOOKUP($A85,'Import Peak Change'!$A$106:H$202,8,FALSE())),0,(VLOOKUP($A85,'Import Peak'!$A$3:H$99,8,FALSE())-VLOOKUP($A85,'Import Peak Change'!$A$106:H$202,8,FALSE())))</f>
        <v>0</v>
      </c>
      <c r="I85" s="193" t="n">
        <f aca="false">IF(ISERROR(VLOOKUP($A85,'Import Peak'!$A$3:I$99,9,FALSE())-VLOOKUP($A85,'Import Peak Change'!$A$106:I$202,9,FALSE())),0,(VLOOKUP($A85,'Import Peak'!$A$3:I$99,9,FALSE())-VLOOKUP($A85,'Import Peak Change'!$A$106:I$202,9,FALSE())))</f>
        <v>0</v>
      </c>
      <c r="J85" s="193" t="n">
        <f aca="false">IF(ISERROR(VLOOKUP($A85,'Import Peak'!$A$3:J$99,10,FALSE())-VLOOKUP($A85,'Import Peak Change'!$A$106:J$202,10,FALSE())),0,(VLOOKUP($A85,'Import Peak'!$A$3:J$99,10,FALSE())-VLOOKUP($A85,'Import Peak Change'!$A$106:J$202,10,FALSE())))</f>
        <v>0</v>
      </c>
      <c r="K85" s="193" t="n">
        <f aca="false">IF(ISERROR(VLOOKUP($A85,'Import Peak'!$A$3:K$99,11,FALSE())-VLOOKUP($A85,'Import Peak Change'!$A$106:K$202,11,FALSE())),0,(VLOOKUP($A85,'Import Peak'!$A$3:K$99,11,FALSE())-VLOOKUP($A85,'Import Peak Change'!$A$106:K$202,11,FALSE())))</f>
        <v>0</v>
      </c>
      <c r="L85" s="193" t="n">
        <f aca="false">IF(ISERROR(VLOOKUP($A85,'Import Peak'!$A$3:L$99,12,FALSE())-VLOOKUP($A85,'Import Peak Change'!$A$106:L$202,12,FALSE())),0,(VLOOKUP($A85,'Import Peak'!$A$3:L$99,12,FALSE())-VLOOKUP($A85,'Import Peak Change'!$A$106:L$202,12,FALSE())))</f>
        <v>0</v>
      </c>
      <c r="M85" s="193" t="n">
        <f aca="false">IF(ISERROR(VLOOKUP($A85,'Import Peak'!$A$3:M$99,13,FALSE())-VLOOKUP($A85,'Import Peak Change'!$A$106:M$202,13,FALSE())),0,(VLOOKUP($A85,'Import Peak'!$A$3:M$99,13,FALSE())-VLOOKUP($A85,'Import Peak Change'!$A$106:M$202,13,FALSE())))</f>
        <v>0</v>
      </c>
      <c r="N85" s="193" t="n">
        <f aca="false">IF(ISERROR(VLOOKUP($A85,'Import Peak'!$A$3:N$99,14,FALSE())-VLOOKUP($A85,'Import Peak Change'!$A$106:N$202,14,FALSE())),0,(VLOOKUP($A85,'Import Peak'!$A$3:N$99,14,FALSE())-VLOOKUP($A85,'Import Peak Change'!$A$106:N$202,14,FALSE())))</f>
        <v>0</v>
      </c>
      <c r="O85" s="193" t="n">
        <f aca="false">IF(ISERROR(VLOOKUP($A85,'Import Peak'!$A$3:O$99,15,FALSE())-VLOOKUP($A85,'Import Peak Change'!$A$106:O$202,15,FALSE())),0,(VLOOKUP($A85,'Import Peak'!$A$3:O$99,15,FALSE())-VLOOKUP($A85,'Import Peak Change'!$A$106:O$202,15,FALSE())))</f>
        <v>0</v>
      </c>
      <c r="P85" s="193" t="n">
        <f aca="false">IF(ISERROR(VLOOKUP($A85,'Import Peak'!$A$3:P$99,16,FALSE())-VLOOKUP($A85,'Import Peak Change'!$A$106:P$202,16,FALSE())),0,(VLOOKUP($A85,'Import Peak'!$A$3:P$99,16,FALSE())-VLOOKUP($A85,'Import Peak Change'!$A$106:P$202,16,FALSE())))</f>
        <v>0</v>
      </c>
      <c r="Q85" s="193" t="n">
        <f aca="false">IF(ISERROR(VLOOKUP($A85,'Import Peak'!$A$3:Q$99,17,FALSE())-VLOOKUP($A85,'Import Peak Change'!$A$106:Q$202,17,FALSE())),0,(VLOOKUP($A85,'Import Peak'!$A$3:Q$99,17,FALSE())-VLOOKUP($A85,'Import Peak Change'!$A$106:Q$202,17,FALSE())))</f>
        <v>0</v>
      </c>
      <c r="R85" s="193" t="n">
        <f aca="false">IF(ISERROR(VLOOKUP($A85,'Import Peak'!$A$3:R$99,18,FALSE())-VLOOKUP($A85,'Import Peak Change'!$A$106:R$202,18,FALSE())),0,(VLOOKUP($A85,'Import Peak'!$A$3:R$99,18,FALSE())-VLOOKUP($A85,'Import Peak Change'!$A$106:R$202,18,FALSE())))</f>
        <v>0</v>
      </c>
      <c r="S85" s="193" t="n">
        <f aca="false">IF(ISERROR(VLOOKUP($A85,'Import Peak'!$A$3:S$99,19,FALSE())-VLOOKUP($A85,'Import Peak Change'!$A$106:S$202,19,FALSE())),0,(VLOOKUP($A85,'Import Peak'!$A$3:S$99,19,FALSE())-VLOOKUP($A85,'Import Peak Change'!$A$106:S$202,19,FALSE())))</f>
        <v>0</v>
      </c>
      <c r="T85" s="193" t="n">
        <f aca="false">IF(ISERROR(VLOOKUP($A85,'Import Peak'!$A$3:T$99,20,FALSE())-VLOOKUP($A85,'Import Peak Change'!$A$106:T$202,20,FALSE())),0,(VLOOKUP($A85,'Import Peak'!$A$3:T$99,20,FALSE())-VLOOKUP($A85,'Import Peak Change'!$A$106:T$202,20,FALSE())))</f>
        <v>0</v>
      </c>
      <c r="U85" s="193" t="n">
        <f aca="false">IF(ISERROR(VLOOKUP($A85,'Import Peak'!$A$3:U$99,21,FALSE())-VLOOKUP($A85,'Import Peak Change'!$A$106:U$202,21,FALSE())),0,(VLOOKUP($A85,'Import Peak'!$A$3:U$99,21,FALSE())-VLOOKUP($A85,'Import Peak Change'!$A$106:U$202,21,FALSE())))</f>
        <v>0</v>
      </c>
      <c r="V85" s="193" t="n">
        <f aca="false">IF(ISERROR(VLOOKUP($A85,'Import Peak'!$A$3:V$99,22,FALSE())-VLOOKUP($A85,'Import Peak Change'!$A$106:V$202,22,FALSE())),0,(VLOOKUP($A85,'Import Peak'!$A$3:V$99,22,FALSE())-VLOOKUP($A85,'Import Peak Change'!$A$106:V$202,22,FALSE())))</f>
        <v>0</v>
      </c>
      <c r="W85" s="193" t="n">
        <f aca="false">IF(ISERROR(VLOOKUP($A85,'Import Peak'!$A$3:W$99,23,FALSE())-VLOOKUP($A85,'Import Peak Change'!$A$106:W$202,23,FALSE())),0,(VLOOKUP($A85,'Import Peak'!$A$3:W$99,23,FALSE())-VLOOKUP($A85,'Import Peak Change'!$A$106:W$202,23,FALSE())))</f>
        <v>0</v>
      </c>
      <c r="X85" s="193" t="n">
        <f aca="false">IF(ISERROR(VLOOKUP($A85,'Import Peak'!$A$3:X$99,24,FALSE())-VLOOKUP($A85,'Import Peak Change'!$A$106:X$202,24,FALSE())),0,(VLOOKUP($A85,'Import Peak'!$A$3:X$99,24,FALSE())-VLOOKUP($A85,'Import Peak Change'!$A$106:X$202,24,FALSE())))</f>
        <v>0</v>
      </c>
      <c r="Y85" s="193" t="n">
        <f aca="false">IF(ISERROR(VLOOKUP($A85,'Import Peak'!$A$3:Y$99,25,FALSE())-VLOOKUP($A85,'Import Peak Change'!$A$106:Y$202,25,FALSE())),0,(VLOOKUP($A85,'Import Peak'!$A$3:Y$99,25,FALSE())-VLOOKUP($A85,'Import Peak Change'!$A$106:Y$202,25,FALSE())))</f>
        <v>0</v>
      </c>
      <c r="Z85" s="193" t="n">
        <f aca="false">IF(ISERROR(VLOOKUP($A85,'Import Peak'!$A$3:Z$99,26,FALSE())-VLOOKUP($A85,'Import Peak Change'!$A$106:Z$202,26,FALSE())),0,(VLOOKUP($A85,'Import Peak'!$A$3:Z$99,26,FALSE())-VLOOKUP($A85,'Import Peak Change'!$A$106:Z$202,26,FALSE())))</f>
        <v>0</v>
      </c>
      <c r="AA85" s="193" t="n">
        <f aca="false">IF(ISERROR(VLOOKUP($A85,'Import Peak'!$A$3:AA$99,27,FALSE())-VLOOKUP($A85,'Import Peak Change'!$A$106:AA$202,27,FALSE())),0,(VLOOKUP($A85,'Import Peak'!$A$3:AA$99,27,FALSE())-VLOOKUP($A85,'Import Peak Change'!$A$106:AA$202,27,FALSE())))</f>
        <v>0</v>
      </c>
      <c r="AB85" s="193" t="n">
        <f aca="false">IF(ISERROR(VLOOKUP($A85,'Import Peak'!$A$3:AB$99,28,FALSE())-VLOOKUP($A85,'Import Peak Change'!$A$106:AB$202,28,FALSE())),0,(VLOOKUP($A85,'Import Peak'!$A$3:AB$99,28,FALSE())-VLOOKUP($A85,'Import Peak Change'!$A$106:AB$202,28,FALSE())))</f>
        <v>0</v>
      </c>
      <c r="AC85" s="193" t="n">
        <f aca="false">IF(ISERROR(VLOOKUP($A85,'Import Peak'!$A$3:AC$99,29,FALSE())-VLOOKUP($A85,'Import Peak Change'!$A$106:AC$202,29,FALSE())),0,(VLOOKUP($A85,'Import Peak'!$A$3:AC$99,29,FALSE())-VLOOKUP($A85,'Import Peak Change'!$A$106:AC$202,29,FALSE())))</f>
        <v>0</v>
      </c>
      <c r="AD85" s="193" t="n">
        <f aca="false">IF(ISERROR(VLOOKUP($A85,'Import Peak'!$A$3:AD$99,30,FALSE())-VLOOKUP($A85,'Import Peak Change'!$A$106:AD$202,30,FALSE())),0,(VLOOKUP($A85,'Import Peak'!$A$3:AD$99,30,FALSE())-VLOOKUP($A85,'Import Peak Change'!$A$106:AD$202,30,FALSE())))</f>
        <v>0</v>
      </c>
      <c r="AE85" s="193" t="n">
        <f aca="false">IF(ISERROR(VLOOKUP($A85,'Import Peak'!$A$3:AE$99,31,FALSE())-VLOOKUP($A85,'Import Peak Change'!$A$106:AE$202,31,FALSE())),0,(VLOOKUP($A85,'Import Peak'!$A$3:AE$99,31,FALSE())-VLOOKUP($A85,'Import Peak Change'!$A$106:AE$202,31,FALSE())))</f>
        <v>0</v>
      </c>
      <c r="AF85" s="193" t="n">
        <f aca="false">IF(ISERROR(VLOOKUP($A85,'Import Peak'!$A$3:AF$99,32,FALSE())-VLOOKUP($A85,'Import Peak Change'!$A$106:AF$202,32,FALSE())),0,(VLOOKUP($A85,'Import Peak'!$A$3:AF$99,32,FALSE())-VLOOKUP($A85,'Import Peak Change'!$A$106:AF$202,32,FALSE())))</f>
        <v>0</v>
      </c>
      <c r="AG85" s="193" t="n">
        <f aca="false">IF(ISERROR(VLOOKUP($A85,'Import Peak'!$A$3:AG$99,33,FALSE())-VLOOKUP($A85,'Import Peak Change'!$A$106:AG$202,33,FALSE())),0,(VLOOKUP($A85,'Import Peak'!$A$3:AG$99,33,FALSE())-VLOOKUP($A85,'Import Peak Change'!$A$106:AG$202,33,FALSE())))</f>
        <v>0</v>
      </c>
      <c r="AH85" s="193" t="n">
        <f aca="false">IF(ISERROR(VLOOKUP($A85,'Import Peak'!$A$3:AH$99,34,FALSE())-VLOOKUP($A85,'Import Peak Change'!$A$106:AH$202,34,FALSE())),0,(VLOOKUP($A85,'Import Peak'!$A$3:AH$99,34,FALSE())-VLOOKUP($A85,'Import Peak Change'!$A$106:AH$202,34,FALSE())))</f>
        <v>0</v>
      </c>
      <c r="AI85" s="193" t="n">
        <f aca="false">IF(ISERROR(VLOOKUP($A85,'Import Peak'!$A$3:AI$99,35,FALSE())-VLOOKUP($A85,'Import Peak Change'!$A$106:AI$202,35,FALSE())),0,(VLOOKUP($A85,'Import Peak'!$A$3:AI$99,35,FALSE())-VLOOKUP($A85,'Import Peak Change'!$A$106:AI$202,35,FALSE())))</f>
        <v>0</v>
      </c>
      <c r="AJ85" s="193" t="n">
        <f aca="false">IF(ISERROR(VLOOKUP($A85,'Import Peak'!$A$3:AJ$99,36,FALSE())-VLOOKUP($A85,'Import Peak Change'!$A$106:AJ$202,36,FALSE())),0,(VLOOKUP($A85,'Import Peak'!$A$3:AJ$99,36,FALSE())-VLOOKUP($A85,'Import Peak Change'!$A$106:AJ$202,36,FALSE())))</f>
        <v>0</v>
      </c>
      <c r="AK85" s="193" t="n">
        <f aca="false">IF(ISERROR(VLOOKUP($A85,'Import Peak'!$A$3:AK$99,37,FALSE())-VLOOKUP($A85,'Import Peak Change'!$A$106:AK$202,37,FALSE())),0,(VLOOKUP($A85,'Import Peak'!$A$3:AK$99,37,FALSE())-VLOOKUP($A85,'Import Peak Change'!$A$106:AK$202,37,FALSE())))</f>
        <v>0</v>
      </c>
      <c r="AL85" s="193" t="n">
        <f aca="false">IF(ISERROR(VLOOKUP($A85,'Import Peak'!$A$3:AL$99,38,FALSE())-VLOOKUP($A85,'Import Peak Change'!$A$106:AL$202,38,FALSE())),0,(VLOOKUP($A85,'Import Peak'!$A$3:AL$99,38,FALSE())-VLOOKUP($A85,'Import Peak Change'!$A$106:AL$202,38,FALSE())))</f>
        <v>0</v>
      </c>
      <c r="AM85" s="193" t="n">
        <f aca="false">IF(ISERROR(VLOOKUP($A85,'Import Peak'!$A$3:AM$99,39,FALSE())-VLOOKUP($A85,'Import Peak Change'!$A$106:AM$202,39,FALSE())),0,(VLOOKUP($A85,'Import Peak'!$A$3:AM$99,39,FALSE())-VLOOKUP($A85,'Import Peak Change'!$A$106:AM$202,39,FALSE())))</f>
        <v>0</v>
      </c>
      <c r="AN85" s="193" t="n">
        <f aca="false">IF(ISERROR(VLOOKUP($A85,'Import Peak'!$A$3:AN$99,40,FALSE())-VLOOKUP($A85,'Import Peak Change'!$A$106:AN$202,40,FALSE())),0,(VLOOKUP($A85,'Import Peak'!$A$3:AN$99,40,FALSE())-VLOOKUP($A85,'Import Peak Change'!$A$106:AN$202,40,FALSE())))</f>
        <v>0</v>
      </c>
      <c r="AO85" s="193" t="n">
        <f aca="false">IF(ISERROR(VLOOKUP($A85,'Import Peak'!$A$3:AO$99,41,FALSE())-VLOOKUP($A85,'Import Peak Change'!$A$106:AO$202,41,FALSE())),0,(VLOOKUP($A85,'Import Peak'!$A$3:AO$99,41,FALSE())-VLOOKUP($A85,'Import Peak Change'!$A$106:AO$202,41,FALSE())))</f>
        <v>0</v>
      </c>
      <c r="AP85" s="193" t="n">
        <f aca="false">IF(ISERROR(VLOOKUP($A85,'Import Peak'!$A$3:AP$99,42,FALSE())-VLOOKUP($A85,'Import Peak Change'!$A$106:AP$202,42,FALSE())),0,(VLOOKUP($A85,'Import Peak'!$A$3:AP$99,42,FALSE())-VLOOKUP($A85,'Import Peak Change'!$A$106:AP$202,42,FALSE())))</f>
        <v>0</v>
      </c>
      <c r="AQ85" s="193" t="n">
        <f aca="false">IF(ISERROR(VLOOKUP($A85,'Import Peak'!$A$3:AQ$99,43,FALSE())-VLOOKUP($A85,'Import Peak Change'!$A$106:AQ$202,43,FALSE())),0,(VLOOKUP($A85,'Import Peak'!$A$3:AQ$99,43,FALSE())-VLOOKUP($A85,'Import Peak Change'!$A$106:AQ$202,43,FALSE())))</f>
        <v>0</v>
      </c>
      <c r="AR85" s="193" t="n">
        <f aca="false">IF(ISERROR(VLOOKUP($A85,'Import Peak'!$A$3:AR$99,44,FALSE())-VLOOKUP($A85,'Import Peak Change'!$A$106:AR$202,44,FALSE())),0,(VLOOKUP($A85,'Import Peak'!$A$3:AR$99,44,FALSE())-VLOOKUP($A85,'Import Peak Change'!$A$106:AR$202,44,FALSE())))</f>
        <v>0</v>
      </c>
      <c r="AS85" s="193" t="n">
        <f aca="false">IF(ISERROR(VLOOKUP($A85,'Import Peak'!$A$3:AS$99,45,FALSE())-VLOOKUP($A85,'Import Peak Change'!$A$106:AS$202,45,FALSE())),0,(VLOOKUP($A85,'Import Peak'!$A$3:AS$99,45,FALSE())-VLOOKUP($A85,'Import Peak Change'!$A$106:AS$202,45,FALSE())))</f>
        <v>0</v>
      </c>
      <c r="AT85" s="193" t="n">
        <f aca="false">IF(ISERROR(VLOOKUP($A85,'Import Peak'!$A$3:AT$99,46,FALSE())-VLOOKUP($A85,'Import Peak Change'!$A$106:AT$202,46,FALSE())),0,(VLOOKUP($A85,'Import Peak'!$A$3:AT$99,46,FALSE())-VLOOKUP($A85,'Import Peak Change'!$A$106:AT$202,46,FALSE())))</f>
        <v>0</v>
      </c>
      <c r="AU85" s="193" t="n">
        <f aca="false">IF(ISERROR(VLOOKUP($A85,'Import Peak'!$A$3:AU$99,47,FALSE())-VLOOKUP($A85,'Import Peak Change'!$A$106:AU$202,47,FALSE())),0,(VLOOKUP($A85,'Import Peak'!$A$3:AU$99,47,FALSE())-VLOOKUP($A85,'Import Peak Change'!$A$106:AU$202,47,FALSE())))</f>
        <v>0</v>
      </c>
      <c r="AV85" s="193" t="n">
        <f aca="false">IF(ISERROR(VLOOKUP($A85,'Import Peak'!$A$3:AV$99,48,FALSE())-VLOOKUP($A85,'Import Peak Change'!$A$106:AV$202,48,FALSE())),0,(VLOOKUP($A85,'Import Peak'!$A$3:AV$99,48,FALSE())-VLOOKUP($A85,'Import Peak Change'!$A$106:AV$202,48,FALSE())))</f>
        <v>0</v>
      </c>
      <c r="AW85" s="193" t="n">
        <f aca="false">IF(ISERROR(VLOOKUP($A85,'Import Peak'!$A$3:AW$99,49,FALSE())-VLOOKUP($A85,'Import Peak Change'!$A$106:AW$202,49,FALSE())),0,(VLOOKUP($A85,'Import Peak'!$A$3:AW$99,49,FALSE())-VLOOKUP($A85,'Import Peak Change'!$A$106:AW$202,49,FALSE())))</f>
        <v>0</v>
      </c>
      <c r="AX85" s="193" t="n">
        <f aca="false">IF(ISERROR(VLOOKUP($A85,'Import Peak'!$A$3:AX$99,50,FALSE())-VLOOKUP($A85,'Import Peak Change'!$A$106:AX$202,50,FALSE())),0,(VLOOKUP($A85,'Import Peak'!$A$3:AX$99,50,FALSE())-VLOOKUP($A85,'Import Peak Change'!$A$106:AX$202,50,FALSE())))</f>
        <v>0</v>
      </c>
      <c r="AY85" s="193" t="n">
        <f aca="false">IF(ISERROR(VLOOKUP($A85,'Import Peak'!$A$3:AY$99,51,FALSE())-VLOOKUP($A85,'Import Peak Change'!$A$106:AY$202,51,FALSE())),0,(VLOOKUP($A85,'Import Peak'!$A$3:AY$99,51,FALSE())-VLOOKUP($A85,'Import Peak Change'!$A$106:AY$202,51,FALSE())))</f>
        <v>0</v>
      </c>
      <c r="AZ85" s="193" t="n">
        <f aca="false">IF(ISERROR(VLOOKUP($A85,'Import Peak'!$A$3:AZ$99,52,FALSE())-VLOOKUP($A85,'Import Peak Change'!$A$106:AZ$202,52,FALSE())),0,(VLOOKUP($A85,'Import Peak'!$A$3:AZ$99,52,FALSE())-VLOOKUP($A85,'Import Peak Change'!$A$106:AZ$202,52,FALSE())))</f>
        <v>0</v>
      </c>
      <c r="BA85" s="193" t="n">
        <f aca="false">IF(ISERROR(VLOOKUP($A85,'Import Peak'!$A$3:BA$99,53,FALSE())-VLOOKUP($A85,'Import Peak Change'!$A$106:BA$202,53,FALSE())),0,(VLOOKUP($A85,'Import Peak'!$A$3:BA$99,53,FALSE())-VLOOKUP($A85,'Import Peak Change'!$A$106:BA$202,53,FALSE())))</f>
        <v>0</v>
      </c>
      <c r="BB85" s="193" t="n">
        <f aca="false">IF(ISERROR(VLOOKUP($A85,'Import Peak'!$A$3:BB$99,54,FALSE())-VLOOKUP($A85,'Import Peak Change'!$A$106:BB$202,54,FALSE())),0,(VLOOKUP($A85,'Import Peak'!$A$3:BB$99,54,FALSE())-VLOOKUP($A85,'Import Peak Change'!$A$106:BB$202,54,FALSE())))</f>
        <v>0</v>
      </c>
      <c r="BC85" s="193" t="n">
        <f aca="false">IF(ISERROR(VLOOKUP($A85,'Import Peak'!$A$3:BC$99,55,FALSE())-VLOOKUP($A85,'Import Peak Change'!$A$106:BC$202,55,FALSE())),0,(VLOOKUP($A85,'Import Peak'!$A$3:BC$99,55,FALSE())-VLOOKUP($A85,'Import Peak Change'!$A$106:BC$202,55,FALSE())))</f>
        <v>0</v>
      </c>
      <c r="BD85" s="193" t="n">
        <f aca="false">IF(ISERROR(VLOOKUP($A85,'Import Peak'!$A$3:BD$99,56,FALSE())-VLOOKUP($A85,'Import Peak Change'!$A$106:BD$202,56,FALSE())),0,(VLOOKUP($A85,'Import Peak'!$A$3:BD$99,56,FALSE())-VLOOKUP($A85,'Import Peak Change'!$A$106:BD$202,56,FALSE())))</f>
        <v>0</v>
      </c>
      <c r="BE85" s="193" t="n">
        <f aca="false">IF(ISERROR(VLOOKUP($A85,'Import Peak'!$A$3:BE$99,57,FALSE())-VLOOKUP($A85,'Import Peak Change'!$A$106:BE$202,57,FALSE())),0,(VLOOKUP($A85,'Import Peak'!$A$3:BE$99,57,FALSE())-VLOOKUP($A85,'Import Peak Change'!$A$106:BE$202,57,FALSE())))</f>
        <v>0</v>
      </c>
      <c r="BF85" s="193" t="n">
        <f aca="false">IF(ISERROR(VLOOKUP($A85,'Import Peak'!$A$3:BF$99,58,FALSE())-VLOOKUP($A85,'Import Peak Change'!$A$106:BF$202,58,FALSE())),0,(VLOOKUP($A85,'Import Peak'!$A$3:BF$99,58,FALSE())-VLOOKUP($A85,'Import Peak Change'!$A$106:BF$202,58,FALSE())))</f>
        <v>0</v>
      </c>
      <c r="BG85" s="193" t="n">
        <f aca="false">IF(ISERROR(VLOOKUP($A85,'Import Peak'!$A$3:BG$99,59,FALSE())-VLOOKUP($A85,'Import Peak Change'!$A$106:BG$202,59,FALSE())),0,(VLOOKUP($A85,'Import Peak'!$A$3:BG$99,59,FALSE())-VLOOKUP($A85,'Import Peak Change'!$A$106:BG$202,59,FALSE())))</f>
        <v>0</v>
      </c>
      <c r="BH85" s="193" t="n">
        <f aca="false">IF(ISERROR(VLOOKUP($A85,'Import Peak'!$A$3:BH$99,60,FALSE())-VLOOKUP($A85,'Import Peak Change'!$A$106:BH$202,60,FALSE())),0,(VLOOKUP($A85,'Import Peak'!$A$3:BH$99,60,FALSE())-VLOOKUP($A85,'Import Peak Change'!$A$106:BH$202,60,FALSE())))</f>
        <v>0</v>
      </c>
      <c r="BI85" s="193" t="n">
        <f aca="false">IF(ISERROR(VLOOKUP($A85,'Import Peak'!$A$3:BI$99,61,FALSE())-VLOOKUP($A85,'Import Peak Change'!$A$106:BI$202,61,FALSE())),0,(VLOOKUP($A85,'Import Peak'!$A$3:BI$99,61,FALSE())-VLOOKUP($A85,'Import Peak Change'!$A$106:BI$202,61,FALSE())))</f>
        <v>0</v>
      </c>
      <c r="BJ85" s="193" t="n">
        <f aca="false">IF(ISERROR(VLOOKUP($A85,'Import Peak'!$A$3:BJ$99,62,FALSE())-VLOOKUP($A85,'Import Peak Change'!$A$106:BJ$202,62,FALSE())),0,(VLOOKUP($A85,'Import Peak'!$A$3:BJ$99,62,FALSE())-VLOOKUP($A85,'Import Peak Change'!$A$106:BJ$202,62,FALSE())))</f>
        <v>0</v>
      </c>
      <c r="BK85" s="193" t="n">
        <f aca="false">IF(ISERROR(VLOOKUP($A85,'Import Peak'!$A$3:BK$99,63,FALSE())-VLOOKUP($A85,'Import Peak Change'!$A$106:BK$202,63,FALSE())),0,(VLOOKUP($A85,'Import Peak'!$A$3:BK$99,63,FALSE())-VLOOKUP($A85,'Import Peak Change'!$A$106:BK$202,63,FALSE())))</f>
        <v>0</v>
      </c>
      <c r="BL85" s="193" t="n">
        <f aca="false">IF(ISERROR(VLOOKUP($A85,'Import Peak'!$A$3:BL$99,64,FALSE())-VLOOKUP($A85,'Import Peak Change'!$A$106:BL$202,64,FALSE())),0,(VLOOKUP($A85,'Import Peak'!$A$3:BL$99,64,FALSE())-VLOOKUP($A85,'Import Peak Change'!$A$106:BL$202,64,FALSE())))</f>
        <v>0</v>
      </c>
      <c r="BM85" s="193" t="n">
        <f aca="false">IF(ISERROR(VLOOKUP($A85,'Import Peak'!$A$3:BM$99,65,FALSE())-VLOOKUP($A85,'Import Peak Change'!$A$106:BM$202,65,FALSE())),0,(VLOOKUP($A85,'Import Peak'!$A$3:BM$99,65,FALSE())-VLOOKUP($A85,'Import Peak Change'!$A$106:BM$202,65,FALSE())))</f>
        <v>0</v>
      </c>
      <c r="BN85" s="193" t="n">
        <f aca="false">IF(ISERROR(VLOOKUP($A85,'Import Peak'!$A$3:BN$99,66,FALSE())-VLOOKUP($A85,'Import Peak Change'!$A$106:BN$202,66,FALSE())),0,(VLOOKUP($A85,'Import Peak'!$A$3:BN$99,66,FALSE())-VLOOKUP($A85,'Import Peak Change'!$A$106:BN$202,66,FALSE())))</f>
        <v>0</v>
      </c>
      <c r="BO85" s="193" t="n">
        <f aca="false">IF(ISERROR(VLOOKUP($A85,'Import Peak'!$A$3:BO$99,67,FALSE())-VLOOKUP($A85,'Import Peak Change'!$A$106:BO$202,67,FALSE())),0,(VLOOKUP($A85,'Import Peak'!$A$3:BO$99,67,FALSE())-VLOOKUP($A85,'Import Peak Change'!$A$106:BO$202,67,FALSE())))</f>
        <v>0</v>
      </c>
      <c r="BP85" s="193" t="n">
        <f aca="false">IF(ISERROR(VLOOKUP($A85,'Import Peak'!$A$3:BP$99,68,FALSE())-VLOOKUP($A85,'Import Peak Change'!$A$106:BP$202,68,FALSE())),0,(VLOOKUP($A85,'Import Peak'!$A$3:BP$99,68,FALSE())-VLOOKUP($A85,'Import Peak Change'!$A$106:BP$202,68,FALSE())))</f>
        <v>0</v>
      </c>
      <c r="BQ85" s="193" t="n">
        <f aca="false">IF(ISERROR(VLOOKUP($A85,'Import Peak'!$A$3:BQ$99,69,FALSE())-VLOOKUP($A85,'Import Peak Change'!$A$106:BQ$202,69,FALSE())),0,(VLOOKUP($A85,'Import Peak'!$A$3:BQ$99,69,FALSE())-VLOOKUP($A85,'Import Peak Change'!$A$106:BQ$202,69,FALSE())))</f>
        <v>0</v>
      </c>
      <c r="BR85" s="193" t="n">
        <f aca="false">IF(ISERROR(VLOOKUP($A85,'Import Peak'!$A$3:BR$99,70,FALSE())-VLOOKUP($A85,'Import Peak Change'!$A$106:BR$202,70,FALSE())),0,(VLOOKUP($A85,'Import Peak'!$A$3:BR$99,70,FALSE())-VLOOKUP($A85,'Import Peak Change'!$A$106:BR$202,70,FALSE())))</f>
        <v>0</v>
      </c>
      <c r="BS85" s="193" t="n">
        <f aca="false">IF(ISERROR(VLOOKUP($A85,'Import Peak'!$A$3:BS$99,71,FALSE())-VLOOKUP($A85,'Import Peak Change'!$A$106:BS$202,71,FALSE())),0,(VLOOKUP($A85,'Import Peak'!$A$3:BS$99,71,FALSE())-VLOOKUP($A85,'Import Peak Change'!$A$106:BS$202,71,FALSE())))</f>
        <v>0</v>
      </c>
      <c r="BT85" s="193" t="n">
        <f aca="false">IF(ISERROR(VLOOKUP($A85,'Import Peak'!$A$3:BT$99,72,FALSE())-VLOOKUP($A85,'Import Peak Change'!$A$106:BT$202,72,FALSE())),0,(VLOOKUP($A85,'Import Peak'!$A$3:BT$99,72,FALSE())-VLOOKUP($A85,'Import Peak Change'!$A$106:BT$202,72,FALSE())))</f>
        <v>0</v>
      </c>
      <c r="BU85" s="193" t="n">
        <f aca="false">IF(ISERROR(VLOOKUP($A85,'Import Peak'!$A$3:BU$99,73,FALSE())-VLOOKUP($A85,'Import Peak Change'!$A$106:BU$202,73,FALSE())),0,(VLOOKUP($A85,'Import Peak'!$A$3:BU$99,73,FALSE())-VLOOKUP($A85,'Import Peak Change'!$A$106:BU$202,73,FALSE())))</f>
        <v>0</v>
      </c>
      <c r="BV85" s="193" t="n">
        <f aca="false">IF(ISERROR(VLOOKUP($A85,'Import Peak'!$A$3:BV$99,74,FALSE())-VLOOKUP($A85,'Import Peak Change'!$A$106:BV$202,74,FALSE())),0,(VLOOKUP($A85,'Import Peak'!$A$3:BV$99,74,FALSE())-VLOOKUP($A85,'Import Peak Change'!$A$106:BV$202,74,FALSE())))</f>
        <v>0</v>
      </c>
      <c r="BW85" s="193" t="n">
        <f aca="false">IF(ISERROR(VLOOKUP($A85,'Import Peak'!$A$3:BW$99,75,FALSE())-VLOOKUP($A85,'Import Peak Change'!$A$106:BW$202,75,FALSE())),0,(VLOOKUP($A85,'Import Peak'!$A$3:BW$99,75,FALSE())-VLOOKUP($A85,'Import Peak Change'!$A$106:BW$202,75,FALSE())))</f>
        <v>0</v>
      </c>
      <c r="BX85" s="193" t="n">
        <f aca="false">IF(ISERROR(VLOOKUP($A85,'Import Peak'!$A$3:BX$99,76,FALSE())-VLOOKUP($A85,'Import Peak Change'!$A$106:BX$202,76,FALSE())),0,(VLOOKUP($A85,'Import Peak'!$A$3:BX$99,76,FALSE())-VLOOKUP($A85,'Import Peak Change'!$A$106:BX$202,76,FALSE())))</f>
        <v>0</v>
      </c>
      <c r="BY85" s="193" t="n">
        <f aca="false">IF(ISERROR(VLOOKUP($A85,'Import Peak'!$A$3:BY$99,77,FALSE())-VLOOKUP($A85,'Import Peak Change'!$A$106:BY$202,77,FALSE())),0,(VLOOKUP($A85,'Import Peak'!$A$3:BY$99,77,FALSE())-VLOOKUP($A85,'Import Peak Change'!$A$106:BY$202,77,FALSE())))</f>
        <v>0</v>
      </c>
      <c r="BZ85" s="193" t="n">
        <f aca="false">IF(ISERROR(VLOOKUP($A85,'Import Peak'!$A$3:BZ$99,78,FALSE())-VLOOKUP($A85,'Import Peak Change'!$A$106:BZ$202,78,FALSE())),0,(VLOOKUP($A85,'Import Peak'!$A$3:BZ$99,78,FALSE())-VLOOKUP($A85,'Import Peak Change'!$A$106:BZ$202,78,FALSE())))</f>
        <v>0</v>
      </c>
      <c r="CA85" s="193" t="n">
        <f aca="false">IF(ISERROR(VLOOKUP($A85,'Import Peak'!$A$3:CA$99,79,FALSE())-VLOOKUP($A85,'Import Peak Change'!$A$106:CA$202,79,FALSE())),0,(VLOOKUP($A85,'Import Peak'!$A$3:CA$99,79,FALSE())-VLOOKUP($A85,'Import Peak Change'!$A$106:CA$202,79,FALSE())))</f>
        <v>0</v>
      </c>
      <c r="CB85" s="193" t="n">
        <f aca="false">IF(ISERROR(VLOOKUP($A85,'Import Peak'!$A$3:CB$99,80,FALSE())-VLOOKUP($A85,'Import Peak Change'!$A$106:CB$202,80,FALSE())),0,(VLOOKUP($A85,'Import Peak'!$A$3:CB$99,80,FALSE())-VLOOKUP($A85,'Import Peak Change'!$A$106:CB$202,80,FALSE())))</f>
        <v>0</v>
      </c>
      <c r="CC85" s="193" t="n">
        <f aca="false">IF(ISERROR(VLOOKUP($A85,'Import Peak'!$A$3:CC$99,81,FALSE())-VLOOKUP($A85,'Import Peak Change'!$A$106:CC$202,81,FALSE())),0,(VLOOKUP($A85,'Import Peak'!$A$3:CC$99,81,FALSE())-VLOOKUP($A85,'Import Peak Change'!$A$106:CC$202,81,FALSE())))</f>
        <v>0</v>
      </c>
      <c r="CD85" s="193" t="n">
        <f aca="false">IF(ISERROR(VLOOKUP($A85,'Import Peak'!$A$3:CD$99,82,FALSE())-VLOOKUP($A85,'Import Peak Change'!$A$106:CD$202,82,FALSE())),0,(VLOOKUP($A85,'Import Peak'!$A$3:CD$99,82,FALSE())-VLOOKUP($A85,'Import Peak Change'!$A$106:CD$202,82,FALSE())))</f>
        <v>0</v>
      </c>
      <c r="CE85" s="193" t="n">
        <f aca="false">IF(ISERROR(VLOOKUP($A85,'Import Peak'!$A$3:CE$99,83,FALSE())-VLOOKUP($A85,'Import Peak Change'!$A$106:CE$202,83,FALSE())),0,(VLOOKUP($A85,'Import Peak'!$A$3:CE$99,83,FALSE())-VLOOKUP($A85,'Import Peak Change'!$A$106:CE$202,83,FALSE())))</f>
        <v>0</v>
      </c>
      <c r="CF85" s="193" t="n">
        <f aca="false">IF(ISERROR(VLOOKUP($A85,'Import Peak'!$A$3:CF$99,84,FALSE())-VLOOKUP($A85,'Import Peak Change'!$A$106:CF$202,84,FALSE())),0,(VLOOKUP($A85,'Import Peak'!$A$3:CF$99,84,FALSE())-VLOOKUP($A85,'Import Peak Change'!$A$106:CF$202,84,FALSE())))</f>
        <v>0</v>
      </c>
      <c r="CG85" s="193" t="n">
        <f aca="false">IF(ISERROR(VLOOKUP($A85,'Import Peak'!$A$3:CG$99,85,FALSE())-VLOOKUP($A85,'Import Peak Change'!$A$106:CG$202,85,FALSE())),0,(VLOOKUP($A85,'Import Peak'!$A$3:CG$99,85,FALSE())-VLOOKUP($A85,'Import Peak Change'!$A$106:CG$202,85,FALSE())))</f>
        <v>0</v>
      </c>
      <c r="CH85" s="193" t="n">
        <f aca="false">IF(ISERROR(VLOOKUP($A85,'Import Peak'!$A$3:CH$99,86,FALSE())-VLOOKUP($A85,'Import Peak Change'!$A$106:CH$202,86,FALSE())),0,(VLOOKUP($A85,'Import Peak'!$A$3:CH$99,86,FALSE())-VLOOKUP($A85,'Import Peak Change'!$A$106:CH$202,86,FALSE())))</f>
        <v>0</v>
      </c>
      <c r="CI85" s="193" t="n">
        <f aca="false">IF(ISERROR(VLOOKUP($A85,'Import Peak'!$A$3:CI$99,87,FALSE())-VLOOKUP($A85,'Import Peak Change'!$A$106:CI$202,87,FALSE())),0,(VLOOKUP($A85,'Import Peak'!$A$3:CI$99,87,FALSE())-VLOOKUP($A85,'Import Peak Change'!$A$106:CI$202,87,FALSE())))</f>
        <v>0</v>
      </c>
      <c r="CJ85" s="193" t="n">
        <f aca="false">IF(ISERROR(VLOOKUP($A85,'Import Peak'!$A$3:CJ$99,88,FALSE())-VLOOKUP($A85,'Import Peak Change'!$A$106:CJ$202,88,FALSE())),0,(VLOOKUP($A85,'Import Peak'!$A$3:CJ$99,88,FALSE())-VLOOKUP($A85,'Import Peak Change'!$A$106:CJ$202,88,FALSE())))</f>
        <v>0</v>
      </c>
      <c r="CK85" s="193" t="n">
        <f aca="false">IF(ISERROR(VLOOKUP($A85,'Import Peak'!$A$3:CK$99,89,FALSE())-VLOOKUP($A85,'Import Peak Change'!$A$106:CK$202,89,FALSE())),0,(VLOOKUP($A85,'Import Peak'!$A$3:CK$99,89,FALSE())-VLOOKUP($A85,'Import Peak Change'!$A$106:CK$202,89,FALSE())))</f>
        <v>0</v>
      </c>
      <c r="CL85" s="193" t="n">
        <f aca="false">IF(ISERROR(VLOOKUP($A85,'Import Peak'!$A$3:CL$99,90,FALSE())-VLOOKUP($A85,'Import Peak Change'!$A$106:CL$202,90,FALSE())),0,(VLOOKUP($A85,'Import Peak'!$A$3:CL$99,90,FALSE())-VLOOKUP($A85,'Import Peak Change'!$A$106:CL$202,90,FALSE())))</f>
        <v>0</v>
      </c>
      <c r="CM85" s="193" t="n">
        <f aca="false">IF(ISERROR(VLOOKUP($A85,'Import Peak'!$A$3:CM$99,91,FALSE())-VLOOKUP($A85,'Import Peak Change'!$A$106:CM$202,91,FALSE())),0,(VLOOKUP($A85,'Import Peak'!$A$3:CM$99,91,FALSE())-VLOOKUP($A85,'Import Peak Change'!$A$106:CM$202,91,FALSE())))</f>
        <v>0</v>
      </c>
      <c r="CN85" s="193" t="n">
        <f aca="false">IF(ISERROR(VLOOKUP($A85,'Import Peak'!$A$3:CN$99,92,FALSE())-VLOOKUP($A85,'Import Peak Change'!$A$106:CN$202,92,FALSE())),0,(VLOOKUP($A85,'Import Peak'!$A$3:CN$99,92,FALSE())-VLOOKUP($A85,'Import Peak Change'!$A$106:CN$202,92,FALSE())))</f>
        <v>0</v>
      </c>
      <c r="CO85" s="193" t="n">
        <f aca="false">IF(ISERROR(VLOOKUP($A85,'Import Peak'!$A$3:CO$99,93,FALSE())-VLOOKUP($A85,'Import Peak Change'!$A$106:CO$202,93,FALSE())),0,(VLOOKUP($A85,'Import Peak'!$A$3:CO$99,93,FALSE())-VLOOKUP($A85,'Import Peak Change'!$A$106:CO$202,93,FALSE())))</f>
        <v>0</v>
      </c>
      <c r="CP85" s="193" t="n">
        <f aca="false">IF(ISERROR(VLOOKUP($A85,'Import Peak'!$A$3:CP$99,94,FALSE())-VLOOKUP($A85,'Import Peak Change'!$A$106:CP$202,94,FALSE())),0,(VLOOKUP($A85,'Import Peak'!$A$3:CP$99,94,FALSE())-VLOOKUP($A85,'Import Peak Change'!$A$106:CP$202,94,FALSE())))</f>
        <v>0</v>
      </c>
      <c r="CQ85" s="193" t="n">
        <f aca="false">IF(ISERROR(VLOOKUP($A85,'Import Peak'!$A$3:CQ$99,95,FALSE())-VLOOKUP($A85,'Import Peak Change'!$A$106:CQ$202,95,FALSE())),0,(VLOOKUP($A85,'Import Peak'!$A$3:CQ$99,95,FALSE())-VLOOKUP($A85,'Import Peak Change'!$A$106:CQ$202,95,FALSE())))</f>
        <v>0</v>
      </c>
      <c r="CR85" s="193" t="n">
        <f aca="false">IF(ISERROR(VLOOKUP($A85,'Import Peak'!$A$3:CR$99,96,FALSE())-VLOOKUP($A85,'Import Peak Change'!$A$106:CR$202,96,FALSE())),0,(VLOOKUP($A85,'Import Peak'!$A$3:CR$99,96,FALSE())-VLOOKUP($A85,'Import Peak Change'!$A$106:CR$202,96,FALSE())))</f>
        <v>0</v>
      </c>
      <c r="CS85" s="193" t="n">
        <f aca="false">IF(ISERROR(VLOOKUP($A85,'Import Peak'!$A$3:CS$99,97,FALSE())-VLOOKUP($A85,'Import Peak Change'!$A$106:CS$202,97,FALSE())),0,(VLOOKUP($A85,'Import Peak'!$A$3:CS$99,97,FALSE())-VLOOKUP($A85,'Import Peak Change'!$A$106:CS$202,97,FALSE())))</f>
        <v>0</v>
      </c>
      <c r="CT85" s="193" t="n">
        <f aca="false">IF(ISERROR(VLOOKUP($A85,'Import Peak'!$A$3:CT$99,98,FALSE())-VLOOKUP($A85,'Import Peak Change'!$A$106:CT$202,98,FALSE())),0,(VLOOKUP($A85,'Import Peak'!$A$3:CT$99,98,FALSE())-VLOOKUP($A85,'Import Peak Change'!$A$106:CT$202,98,FALSE())))</f>
        <v>0</v>
      </c>
      <c r="CU85" s="193" t="n">
        <f aca="false">IF(ISERROR(VLOOKUP($A85,'Import Peak'!$A$3:CU$99,99,FALSE())-VLOOKUP($A85,'Import Peak Change'!$A$106:CU$202,99,FALSE())),0,(VLOOKUP($A85,'Import Peak'!$A$3:CU$99,99,FALSE())-VLOOKUP($A85,'Import Peak Change'!$A$106:CU$202,99,FALSE())))</f>
        <v>0</v>
      </c>
      <c r="CV85" s="193" t="n">
        <f aca="false">IF(ISERROR(VLOOKUP($A85,'Import Peak'!$A$3:CV$99,100,FALSE())-VLOOKUP($A85,'Import Peak Change'!$A$106:CV$202,100,FALSE())),0,(VLOOKUP($A85,'Import Peak'!$A$3:CV$99,100,FALSE())-VLOOKUP($A85,'Import Peak Change'!$A$106:CV$202,100,FALSE())))</f>
        <v>0</v>
      </c>
      <c r="CW85" s="193" t="n">
        <f aca="false">IF(ISERROR(VLOOKUP($A85,'Import Peak'!$A$3:CW$99,101,FALSE())-VLOOKUP($A85,'Import Peak Change'!$A$106:CW$202,101,FALSE())),0,(VLOOKUP($A85,'Import Peak'!$A$3:CW$99,101,FALSE())-VLOOKUP($A85,'Import Peak Change'!$A$106:CW$202,101,FALSE())))</f>
        <v>0</v>
      </c>
      <c r="CX85" s="193" t="n">
        <f aca="false">IF(ISERROR(VLOOKUP($A85,'Import Peak'!$A$3:CX$99,102,FALSE())-VLOOKUP($A85,'Import Peak Change'!$A$106:CX$202,102,FALSE())),0,(VLOOKUP($A85,'Import Peak'!$A$3:CX$99,102,FALSE())-VLOOKUP($A85,'Import Peak Change'!$A$106:CX$202,102,FALSE())))</f>
        <v>0</v>
      </c>
      <c r="CY85" s="193" t="n">
        <f aca="false">IF(ISERROR(VLOOKUP($A85,'Import Peak'!$A$3:CY$99,103,FALSE())-VLOOKUP($A85,'Import Peak Change'!$A$106:CY$202,103,FALSE())),0,(VLOOKUP($A85,'Import Peak'!$A$3:CY$99,103,FALSE())-VLOOKUP($A85,'Import Peak Change'!$A$106:CY$202,103,FALSE())))</f>
        <v>0</v>
      </c>
      <c r="CZ85" s="193" t="n">
        <f aca="false">IF(ISERROR(VLOOKUP($A85,'Import Peak'!$A$3:CZ$99,104,FALSE())-VLOOKUP($A85,'Import Peak Change'!$A$106:CZ$202,104,FALSE())),0,(VLOOKUP($A85,'Import Peak'!$A$3:CZ$99,104,FALSE())-VLOOKUP($A85,'Import Peak Change'!$A$106:CZ$202,104,FALSE())))</f>
        <v>0</v>
      </c>
      <c r="DA85" s="193" t="n">
        <f aca="false">IF(ISERROR(VLOOKUP($A85,'Import Peak'!$A$3:DA$99,105,FALSE())-VLOOKUP($A85,'Import Peak Change'!$A$106:DA$202,105,FALSE())),0,(VLOOKUP($A85,'Import Peak'!$A$3:DA$99,105,FALSE())-VLOOKUP($A85,'Import Peak Change'!$A$106:DA$202,105,FALSE())))</f>
        <v>0</v>
      </c>
      <c r="DB85" s="193" t="n">
        <f aca="false">IF(ISERROR(VLOOKUP($A85,'Import Peak'!$A$3:DB$99,106,FALSE())-VLOOKUP($A85,'Import Peak Change'!$A$106:DB$202,106,FALSE())),0,(VLOOKUP($A85,'Import Peak'!$A$3:DB$99,106,FALSE())-VLOOKUP($A85,'Import Peak Change'!$A$106:DB$202,106,FALSE())))</f>
        <v>0</v>
      </c>
      <c r="DC85" s="193" t="n">
        <f aca="false">IF(ISERROR(VLOOKUP($A85,'Import Peak'!$A$3:DC$99,107,FALSE())-VLOOKUP($A85,'Import Peak Change'!$A$106:DC$202,107,FALSE())),0,(VLOOKUP($A85,'Import Peak'!$A$3:DC$99,107,FALSE())-VLOOKUP($A85,'Import Peak Change'!$A$106:DC$202,107,FALSE())))</f>
        <v>0</v>
      </c>
      <c r="DD85" s="193" t="n">
        <f aca="false">IF(ISERROR(VLOOKUP($A85,'Import Peak'!$A$3:DD$99,108,FALSE())-VLOOKUP($A85,'Import Peak Change'!$A$106:DD$202,108,FALSE())),0,(VLOOKUP($A85,'Import Peak'!$A$3:DD$99,108,FALSE())-VLOOKUP($A85,'Import Peak Change'!$A$106:DD$202,108,FALSE())))</f>
        <v>0</v>
      </c>
      <c r="DE85" s="193" t="n">
        <f aca="false">IF(ISERROR(VLOOKUP($A85,'Import Peak'!$A$3:DE$99,109,FALSE())-VLOOKUP($A85,'Import Peak Change'!$A$106:DE$202,109,FALSE())),0,(VLOOKUP($A85,'Import Peak'!$A$3:DE$99,109,FALSE())-VLOOKUP($A85,'Import Peak Change'!$A$106:DE$202,109,FALSE())))</f>
        <v>0</v>
      </c>
      <c r="DF85" s="193" t="n">
        <f aca="false">IF(ISERROR(VLOOKUP($A85,'Import Peak'!$A$3:DF$99,110,FALSE())-VLOOKUP($A85,'Import Peak Change'!$A$106:DF$202,110,FALSE())),0,(VLOOKUP($A85,'Import Peak'!$A$3:DF$99,110,FALSE())-VLOOKUP($A85,'Import Peak Change'!$A$106:DF$202,110,FALSE())))</f>
        <v>0</v>
      </c>
      <c r="DG85" s="193" t="n">
        <f aca="false">IF(ISERROR(VLOOKUP($A85,'Import Peak'!$A$3:DG$99,111,FALSE())-VLOOKUP($A85,'Import Peak Change'!$A$106:DG$202,111,FALSE())),0,(VLOOKUP($A85,'Import Peak'!$A$3:DG$99,111,FALSE())-VLOOKUP($A85,'Import Peak Change'!$A$106:DG$202,111,FALSE())))</f>
        <v>0</v>
      </c>
      <c r="DH85" s="193" t="n">
        <f aca="false">IF(ISERROR(VLOOKUP($A85,'Import Peak'!$A$3:DH$99,112,FALSE())-VLOOKUP($A85,'Import Peak Change'!$A$106:DH$202,112,FALSE())),0,(VLOOKUP($A85,'Import Peak'!$A$3:DH$99,112,FALSE())-VLOOKUP($A85,'Import Peak Change'!$A$106:DH$202,112,FALSE())))</f>
        <v>0</v>
      </c>
      <c r="DI85" s="193" t="n">
        <f aca="false">IF(ISERROR(VLOOKUP($A85,'Import Peak'!$A$3:DI$99,113,FALSE())-VLOOKUP($A85,'Import Peak Change'!$A$106:DI$202,113,FALSE())),0,(VLOOKUP($A85,'Import Peak'!$A$3:DI$99,113,FALSE())-VLOOKUP($A85,'Import Peak Change'!$A$106:DI$202,113,FALSE())))</f>
        <v>0</v>
      </c>
      <c r="DJ85" s="193" t="n">
        <f aca="false">IF(ISERROR(VLOOKUP($A85,'Import Peak'!$A$3:DJ$99,114,FALSE())-VLOOKUP($A85,'Import Peak Change'!$A$106:DJ$202,114,FALSE())),0,(VLOOKUP($A85,'Import Peak'!$A$3:DJ$99,114,FALSE())-VLOOKUP($A85,'Import Peak Change'!$A$106:DJ$202,114,FALSE())))</f>
        <v>0</v>
      </c>
      <c r="DK85" s="193" t="n">
        <f aca="false">IF(ISERROR(VLOOKUP($A85,'Import Peak'!$A$3:DK$99,115,FALSE())-VLOOKUP($A85,'Import Peak Change'!$A$106:DK$202,115,FALSE())),0,(VLOOKUP($A85,'Import Peak'!$A$3:DK$99,115,FALSE())-VLOOKUP($A85,'Import Peak Change'!$A$106:DK$202,115,FALSE())))</f>
        <v>0</v>
      </c>
      <c r="DL85" s="193" t="n">
        <f aca="false">IF(ISERROR(VLOOKUP($A85,'Import Peak'!$A$3:DL$99,116,FALSE())-VLOOKUP($A85,'Import Peak Change'!$A$106:DL$202,116,FALSE())),0,(VLOOKUP($A85,'Import Peak'!$A$3:DL$99,116,FALSE())-VLOOKUP($A85,'Import Peak Change'!$A$106:DL$202,116,FALSE())))</f>
        <v>0</v>
      </c>
      <c r="DM85" s="193" t="n">
        <f aca="false">IF(ISERROR(VLOOKUP($A85,'Import Peak'!$A$3:DM$99,117,FALSE())-VLOOKUP($A85,'Import Peak Change'!$A$106:DM$202,117,FALSE())),0,(VLOOKUP($A85,'Import Peak'!$A$3:DM$99,117,FALSE())-VLOOKUP($A85,'Import Peak Change'!$A$106:DM$202,117,FALSE())))</f>
        <v>0</v>
      </c>
      <c r="DN85" s="193" t="n">
        <f aca="false">IF(ISERROR(VLOOKUP($A85,'Import Peak'!$A$3:DN$99,118,FALSE())-VLOOKUP($A85,'Import Peak Change'!$A$106:DN$202,118,FALSE())),0,(VLOOKUP($A85,'Import Peak'!$A$3:DN$99,118,FALSE())-VLOOKUP($A85,'Import Peak Change'!$A$106:DN$202,118,FALSE())))</f>
        <v>0</v>
      </c>
      <c r="DO85" s="193" t="n">
        <f aca="false">IF(ISERROR(VLOOKUP($A85,'Import Peak'!$A$3:DO$99,119,FALSE())-VLOOKUP($A85,'Import Peak Change'!$A$106:DO$202,119,FALSE())),0,(VLOOKUP($A85,'Import Peak'!$A$3:DO$99,119,FALSE())-VLOOKUP($A85,'Import Peak Change'!$A$106:DO$202,119,FALSE())))</f>
        <v>0</v>
      </c>
      <c r="DP85" s="193" t="n">
        <f aca="false">IF(ISERROR(VLOOKUP($A85,'Import Peak'!$A$3:DP$99,120,FALSE())-VLOOKUP($A85,'Import Peak Change'!$A$106:DP$202,120,FALSE())),0,(VLOOKUP($A85,'Import Peak'!$A$3:DP$99,120,FALSE())-VLOOKUP($A85,'Import Peak Change'!$A$106:DP$202,120,FALSE())))</f>
        <v>0</v>
      </c>
      <c r="DQ85" s="193" t="n">
        <f aca="false">IF(ISERROR(VLOOKUP($A85,'Import Peak'!$A$3:DQ$99,121,FALSE())-VLOOKUP($A85,'Import Peak Change'!$A$106:DQ$202,121,FALSE())),0,(VLOOKUP($A85,'Import Peak'!$A$3:DQ$99,121,FALSE())-VLOOKUP($A85,'Import Peak Change'!$A$106:DQ$202,121,FALSE())))</f>
        <v>0</v>
      </c>
      <c r="DR85" s="193" t="n">
        <f aca="false">IF(ISERROR(VLOOKUP($A85,'Import Peak'!$A$3:DR$99,122,FALSE())-VLOOKUP($A85,'Import Peak Change'!$A$106:DR$202,122,FALSE())),0,(VLOOKUP($A85,'Import Peak'!$A$3:DR$99,122,FALSE())-VLOOKUP($A85,'Import Peak Change'!$A$106:DR$202,122,FALSE())))</f>
        <v>0</v>
      </c>
      <c r="DS85" s="193" t="n">
        <f aca="false">IF(ISERROR(VLOOKUP($A85,'Import Peak'!$A$3:DS$99,123,FALSE())-VLOOKUP($A85,'Import Peak Change'!$A$106:DS$202,123,FALSE())),0,(VLOOKUP($A85,'Import Peak'!$A$3:DS$99,123,FALSE())-VLOOKUP($A85,'Import Peak Change'!$A$106:DS$202,123,FALSE())))</f>
        <v>0</v>
      </c>
      <c r="DT85" s="193" t="n">
        <f aca="false">IF(ISERROR(VLOOKUP($A85,'Import Peak'!$A$3:DT$99,124,FALSE())-VLOOKUP($A85,'Import Peak Change'!$A$106:DT$202,124,FALSE())),0,(VLOOKUP($A85,'Import Peak'!$A$3:DT$99,124,FALSE())-VLOOKUP($A85,'Import Peak Change'!$A$106:DT$202,124,FALSE())))</f>
        <v>0</v>
      </c>
      <c r="DU85" s="193" t="n">
        <f aca="false">IF(ISERROR(VLOOKUP($A85,'Import Peak'!$A$3:DU$99,125,FALSE())-VLOOKUP($A85,'Import Peak Change'!$A$106:DU$202,125,FALSE())),0,(VLOOKUP($A85,'Import Peak'!$A$3:DU$99,125,FALSE())-VLOOKUP($A85,'Import Peak Change'!$A$106:DU$202,125,FALSE())))</f>
        <v>0</v>
      </c>
      <c r="DV85" s="193" t="n">
        <f aca="false">IF(ISERROR(VLOOKUP($A85,'Import Peak'!$A$3:DV$99,126,FALSE())-VLOOKUP($A85,'Import Peak Change'!$A$106:DV$202,126,FALSE())),0,(VLOOKUP($A85,'Import Peak'!$A$3:DV$99,126,FALSE())-VLOOKUP($A85,'Import Peak Change'!$A$106:DV$202,126,FALSE())))</f>
        <v>0</v>
      </c>
      <c r="DW85" s="193" t="n">
        <f aca="false">IF(ISERROR(VLOOKUP($A85,'Import Peak'!$A$3:DW$99,127,FALSE())-VLOOKUP($A85,'Import Peak Change'!$A$106:DW$202,127,FALSE())),0,(VLOOKUP($A85,'Import Peak'!$A$3:DW$99,127,FALSE())-VLOOKUP($A85,'Import Peak Change'!$A$106:DW$202,127,FALSE())))</f>
        <v>0</v>
      </c>
      <c r="DX85" s="193" t="n">
        <f aca="false">IF(ISERROR(VLOOKUP($A85,'Import Peak'!$A$3:DX$99,128,FALSE())-VLOOKUP($A85,'Import Peak Change'!$A$106:DX$202,128,FALSE())),0,(VLOOKUP($A85,'Import Peak'!$A$3:DX$99,128,FALSE())-VLOOKUP($A85,'Import Peak Change'!$A$106:DX$202,128,FALSE())))</f>
        <v>0</v>
      </c>
      <c r="DY85" s="193" t="n">
        <f aca="false">IF(ISERROR(VLOOKUP($A85,'Import Peak'!$A$3:DY$99,129,FALSE())-VLOOKUP($A85,'Import Peak Change'!$A$106:DY$202,129,FALSE())),0,(VLOOKUP($A85,'Import Peak'!$A$3:DY$99,129,FALSE())-VLOOKUP($A85,'Import Peak Change'!$A$106:DY$202,129,FALSE())))</f>
        <v>0</v>
      </c>
      <c r="DZ85" s="193" t="n">
        <f aca="false">IF(ISERROR(VLOOKUP($A85,'Import Peak'!$A$3:DZ$99,130,FALSE())-VLOOKUP($A85,'Import Peak Change'!$A$106:DZ$202,130,FALSE())),0,(VLOOKUP($A85,'Import Peak'!$A$3:DZ$99,130,FALSE())-VLOOKUP($A85,'Import Peak Change'!$A$106:DZ$202,130,FALSE())))</f>
        <v>0</v>
      </c>
      <c r="EA85" s="193" t="n">
        <f aca="false">IF(ISERROR(VLOOKUP($A85,'Import Peak'!$A$3:EA$99,131,FALSE())-VLOOKUP($A85,'Import Peak Change'!$A$106:EA$202,131,FALSE())),0,(VLOOKUP($A85,'Import Peak'!$A$3:EA$99,131,FALSE())-VLOOKUP($A85,'Import Peak Change'!$A$106:EA$202,131,FALSE())))</f>
        <v>0</v>
      </c>
      <c r="EB85" s="193" t="n">
        <f aca="false">IF(ISERROR(VLOOKUP($A85,'Import Peak'!$A$3:EB$99,132,FALSE())-VLOOKUP($A85,'Import Peak Change'!$A$106:EB$202,132,FALSE())),0,(VLOOKUP($A85,'Import Peak'!$A$3:EB$99,132,FALSE())-VLOOKUP($A85,'Import Peak Change'!$A$106:EB$202,132,FALSE())))</f>
        <v>0</v>
      </c>
      <c r="EC85" s="193" t="n">
        <f aca="false">IF(ISERROR(VLOOKUP($A85,'Import Peak'!$A$3:EC$99,133,FALSE())-VLOOKUP($A85,'Import Peak Change'!$A$106:EC$202,133,FALSE())),0,(VLOOKUP($A85,'Import Peak'!$A$3:EC$99,133,FALSE())-VLOOKUP($A85,'Import Peak Change'!$A$106:EC$202,133,FALSE())))</f>
        <v>0</v>
      </c>
      <c r="ED85" s="193" t="n">
        <f aca="false">IF(ISERROR(VLOOKUP($A85,'Import Peak'!$A$3:ED$99,134,FALSE())-VLOOKUP($A85,'Import Peak Change'!$A$106:ED$202,134,FALSE())),0,(VLOOKUP($A85,'Import Peak'!$A$3:ED$99,134,FALSE())-VLOOKUP($A85,'Import Peak Change'!$A$106:ED$202,134,FALSE())))</f>
        <v>0</v>
      </c>
      <c r="EE85" s="193" t="n">
        <f aca="false">IF(ISERROR(VLOOKUP($A85,'Import Peak'!$A$3:EE$99,135,FALSE())-VLOOKUP($A85,'Import Peak Change'!$A$106:EE$202,135,FALSE())),0,(VLOOKUP($A85,'Import Peak'!$A$3:EE$99,135,FALSE())-VLOOKUP($A85,'Import Peak Change'!$A$106:EE$202,135,FALSE())))</f>
        <v>0</v>
      </c>
      <c r="EF85" s="193" t="n">
        <f aca="false">IF(ISERROR(VLOOKUP($A85,'Import Peak'!$A$3:EF$99,136,FALSE())-VLOOKUP($A85,'Import Peak Change'!$A$106:EF$202,136,FALSE())),0,(VLOOKUP($A85,'Import Peak'!$A$3:EF$99,136,FALSE())-VLOOKUP($A85,'Import Peak Change'!$A$106:EF$202,136,FALSE())))</f>
        <v>0</v>
      </c>
      <c r="EG85" s="193" t="n">
        <f aca="false">IF(ISERROR(VLOOKUP($A85,'Import Peak'!$A$3:EG$99,137,FALSE())-VLOOKUP($A85,'Import Peak Change'!$A$106:EG$202,137,FALSE())),0,(VLOOKUP($A85,'Import Peak'!$A$3:EG$99,137,FALSE())-VLOOKUP($A85,'Import Peak Change'!$A$106:EG$202,137,FALSE())))</f>
        <v>0</v>
      </c>
      <c r="EH85" s="193" t="n">
        <f aca="false">IF(ISERROR(VLOOKUP($A85,'Import Peak'!$A$3:EH$99,138,FALSE())-VLOOKUP($A85,'Import Peak Change'!$A$106:EH$202,138,FALSE())),0,(VLOOKUP($A85,'Import Peak'!$A$3:EH$99,138,FALSE())-VLOOKUP($A85,'Import Peak Change'!$A$106:EH$202,138,FALSE())))</f>
        <v>0</v>
      </c>
      <c r="EI85" s="193" t="n">
        <f aca="false">IF(ISERROR(VLOOKUP($A85,'Import Peak'!$A$3:EI$99,139,FALSE())-VLOOKUP($A85,'Import Peak Change'!$A$106:EI$202,139,FALSE())),0,(VLOOKUP($A85,'Import Peak'!$A$3:EI$99,139,FALSE())-VLOOKUP($A85,'Import Peak Change'!$A$106:EI$202,139,FALSE())))</f>
        <v>0</v>
      </c>
      <c r="EJ85" s="193" t="n">
        <f aca="false">IF(ISERROR(VLOOKUP($A85,'Import Peak'!$A$3:EJ$99,140,FALSE())-VLOOKUP($A85,'Import Peak Change'!$A$106:EJ$202,140,FALSE())),0,(VLOOKUP($A85,'Import Peak'!$A$3:EJ$99,140,FALSE())-VLOOKUP($A85,'Import Peak Change'!$A$106:EJ$202,140,FALSE())))</f>
        <v>0</v>
      </c>
      <c r="EK85" s="193" t="n">
        <f aca="false">IF(ISERROR(VLOOKUP($A85,'Import Peak'!$A$3:EK$99,141,FALSE())-VLOOKUP($A85,'Import Peak Change'!$A$106:EK$202,141,FALSE())),0,(VLOOKUP($A85,'Import Peak'!$A$3:EK$99,141,FALSE())-VLOOKUP($A85,'Import Peak Change'!$A$106:EK$202,141,FALSE())))</f>
        <v>0</v>
      </c>
      <c r="EL85" s="193" t="n">
        <f aca="false">IF(ISERROR(VLOOKUP($A85,'Import Peak'!$A$3:EL$99,142,FALSE())-VLOOKUP($A85,'Import Peak Change'!$A$106:EL$202,142,FALSE())),0,(VLOOKUP($A85,'Import Peak'!$A$3:EL$99,142,FALSE())-VLOOKUP($A85,'Import Peak Change'!$A$106:EL$202,142,FALSE())))</f>
        <v>0</v>
      </c>
      <c r="EM85" s="193" t="n">
        <f aca="false">IF(ISERROR(VLOOKUP($A85,'Import Peak'!$A$3:EM$99,143,FALSE())-VLOOKUP($A85,'Import Peak Change'!$A$106:EM$202,143,FALSE())),0,(VLOOKUP($A85,'Import Peak'!$A$3:EM$99,143,FALSE())-VLOOKUP($A85,'Import Peak Change'!$A$106:EM$202,143,FALSE())))</f>
        <v>0</v>
      </c>
      <c r="EN85" s="193" t="n">
        <f aca="false">IF(ISERROR(VLOOKUP($A85,'Import Peak'!$A$3:EN$99,144,FALSE())-VLOOKUP($A85,'Import Peak Change'!$A$106:EN$202,144,FALSE())),0,(VLOOKUP($A85,'Import Peak'!$A$3:EN$99,144,FALSE())-VLOOKUP($A85,'Import Peak Change'!$A$106:EN$202,144,FALSE())))</f>
        <v>0</v>
      </c>
      <c r="EO85" s="193" t="n">
        <f aca="false">IF(ISERROR(VLOOKUP($A85,'Import Peak'!$A$3:EO$99,145,FALSE())-VLOOKUP($A85,'Import Peak Change'!$A$106:EO$202,145,FALSE())),0,(VLOOKUP($A85,'Import Peak'!$A$3:EO$99,145,FALSE())-VLOOKUP($A85,'Import Peak Change'!$A$106:EO$202,145,FALSE())))</f>
        <v>0</v>
      </c>
      <c r="EP85" s="193" t="n">
        <f aca="false">IF(ISERROR(VLOOKUP($A85,'Import Peak'!$A$3:EP$99,146,FALSE())-VLOOKUP($A85,'Import Peak Change'!$A$106:EP$202,146,FALSE())),0,(VLOOKUP($A85,'Import Peak'!$A$3:EP$99,146,FALSE())-VLOOKUP($A85,'Import Peak Change'!$A$106:EP$202,146,FALSE())))</f>
        <v>0</v>
      </c>
      <c r="EQ85" s="193" t="n">
        <f aca="false">IF(ISERROR(VLOOKUP($A85,'Import Peak'!$A$3:EQ$99,147,FALSE())-VLOOKUP($A85,'Import Peak Change'!$A$106:EQ$202,147,FALSE())),0,(VLOOKUP($A85,'Import Peak'!$A$3:EQ$99,147,FALSE())-VLOOKUP($A85,'Import Peak Change'!$A$106:EQ$202,147,FALSE())))</f>
        <v>0</v>
      </c>
      <c r="ER85" s="193" t="n">
        <f aca="false">IF(ISERROR(VLOOKUP($A85,'Import Peak'!$A$3:ER$99,148,FALSE())-VLOOKUP($A85,'Import Peak Change'!$A$106:ER$202,148,FALSE())),0,(VLOOKUP($A85,'Import Peak'!$A$3:ER$99,148,FALSE())-VLOOKUP($A85,'Import Peak Change'!$A$106:ER$202,148,FALSE())))</f>
        <v>0</v>
      </c>
      <c r="ES85" s="193" t="n">
        <f aca="false">IF(ISERROR(VLOOKUP($A85,'Import Peak'!$A$3:ES$99,149,FALSE())-VLOOKUP($A85,'Import Peak Change'!$A$106:ES$202,149,FALSE())),0,(VLOOKUP($A85,'Import Peak'!$A$3:ES$99,149,FALSE())-VLOOKUP($A85,'Import Peak Change'!$A$106:ES$202,149,FALSE())))</f>
        <v>0</v>
      </c>
      <c r="ET85" s="193" t="n">
        <f aca="false">IF(ISERROR(VLOOKUP($A85,'Import Peak'!$A$3:ET$99,150,FALSE())-VLOOKUP($A85,'Import Peak Change'!$A$106:ET$202,150,FALSE())),0,(VLOOKUP($A85,'Import Peak'!$A$3:ET$99,150,FALSE())-VLOOKUP($A85,'Import Peak Change'!$A$106:ET$202,150,FALSE())))</f>
        <v>0</v>
      </c>
      <c r="EU85" s="193" t="n">
        <f aca="false">IF(ISERROR(VLOOKUP($A85,'Import Peak'!$A$3:EU$99,151,FALSE())-VLOOKUP($A85,'Import Peak Change'!$A$106:EU$202,151,FALSE())),0,(VLOOKUP($A85,'Import Peak'!$A$3:EU$99,151,FALSE())-VLOOKUP($A85,'Import Peak Change'!$A$106:EU$202,151,FALSE())))</f>
        <v>0</v>
      </c>
      <c r="EV85" s="193" t="n">
        <f aca="false">IF(ISERROR(VLOOKUP($A85,'Import Peak'!$A$3:EV$99,152,FALSE())-VLOOKUP($A85,'Import Peak Change'!$A$106:EV$202,152,FALSE())),0,(VLOOKUP($A85,'Import Peak'!$A$3:EV$99,152,FALSE())-VLOOKUP($A85,'Import Peak Change'!$A$106:EV$202,152,FALSE())))</f>
        <v>0</v>
      </c>
      <c r="EW85" s="193" t="n">
        <f aca="false">IF(ISERROR(VLOOKUP($A85,'Import Peak'!$A$3:EW$99,153,FALSE())-VLOOKUP($A85,'Import Peak Change'!$A$106:EW$202,153,FALSE())),0,(VLOOKUP($A85,'Import Peak'!$A$3:EW$99,153,FALSE())-VLOOKUP($A85,'Import Peak Change'!$A$106:EW$202,153,FALSE())))</f>
        <v>0</v>
      </c>
      <c r="EX85" s="193" t="n">
        <f aca="false">IF(ISERROR(VLOOKUP($A85,'Import Peak'!$A$3:EX$99,154,FALSE())-VLOOKUP($A85,'Import Peak Change'!$A$106:EX$202,154,FALSE())),0,(VLOOKUP($A85,'Import Peak'!$A$3:EX$99,154,FALSE())-VLOOKUP($A85,'Import Peak Change'!$A$106:EX$202,154,FALSE())))</f>
        <v>0</v>
      </c>
      <c r="EY85" s="193" t="n">
        <f aca="false">IF(ISERROR(VLOOKUP($A85,'Import Peak'!$A$3:EY$99,155,FALSE())-VLOOKUP($A85,'Import Peak Change'!$A$106:EY$202,155,FALSE())),0,(VLOOKUP($A85,'Import Peak'!$A$3:EY$99,155,FALSE())-VLOOKUP($A85,'Import Peak Change'!$A$106:EY$202,155,FALSE())))</f>
        <v>0</v>
      </c>
      <c r="EZ85" s="193" t="n">
        <f aca="false">IF(ISERROR(VLOOKUP($A85,'Import Peak'!$A$3:EZ$99,156,FALSE())-VLOOKUP($A85,'Import Peak Change'!$A$106:EZ$202,156,FALSE())),0,(VLOOKUP($A85,'Import Peak'!$A$3:EZ$99,156,FALSE())-VLOOKUP($A85,'Import Peak Change'!$A$106:EZ$202,156,FALSE())))</f>
        <v>0</v>
      </c>
      <c r="FA85" s="193" t="n">
        <f aca="false">IF(ISERROR(VLOOKUP($A85,'Import Peak'!$A$3:FA$99,157,FALSE())-VLOOKUP($A85,'Import Peak Change'!$A$106:FA$202,157,FALSE())),0,(VLOOKUP($A85,'Import Peak'!$A$3:FA$99,157,FALSE())-VLOOKUP($A85,'Import Peak Change'!$A$106:FA$202,157,FALSE())))</f>
        <v>0</v>
      </c>
      <c r="FB85" s="193" t="n">
        <f aca="false">IF(ISERROR(VLOOKUP($A85,'Import Peak'!$A$3:FB$99,158,FALSE())-VLOOKUP($A85,'Import Peak Change'!$A$106:FB$202,158,FALSE())),0,(VLOOKUP($A85,'Import Peak'!$A$3:FB$99,158,FALSE())-VLOOKUP($A85,'Import Peak Change'!$A$106:FB$202,158,FALSE())))</f>
        <v>0</v>
      </c>
      <c r="FC85" s="193" t="n">
        <f aca="false">IF(ISERROR(VLOOKUP($A85,'Import Peak'!$A$3:FC$99,159,FALSE())-VLOOKUP($A85,'Import Peak Change'!$A$106:FC$202,159,FALSE())),0,(VLOOKUP($A85,'Import Peak'!$A$3:FC$99,159,FALSE())-VLOOKUP($A85,'Import Peak Change'!$A$106:FC$202,159,FALSE())))</f>
        <v>0</v>
      </c>
      <c r="FD85" s="193" t="n">
        <f aca="false">IF(ISERROR(VLOOKUP($A85,'Import Peak'!$A$3:FD$99,160,FALSE())-VLOOKUP($A85,'Import Peak Change'!$A$106:FD$202,160,FALSE())),0,(VLOOKUP($A85,'Import Peak'!$A$3:FD$99,160,FALSE())-VLOOKUP($A85,'Import Peak Change'!$A$106:FD$202,160,FALSE())))</f>
        <v>0</v>
      </c>
      <c r="FE85" s="193" t="n">
        <f aca="false">IF(ISERROR(VLOOKUP($A85,'Import Peak'!$A$3:FE$99,161,FALSE())-VLOOKUP($A85,'Import Peak Change'!$A$106:FE$202,161,FALSE())),0,(VLOOKUP($A85,'Import Peak'!$A$3:FE$99,161,FALSE())-VLOOKUP($A85,'Import Peak Change'!$A$106:FE$202,161,FALSE())))</f>
        <v>0</v>
      </c>
      <c r="FF85" s="193" t="n">
        <f aca="false">IF(ISERROR(VLOOKUP($A85,'Import Peak'!$A$3:FF$99,162,FALSE())-VLOOKUP($A85,'Import Peak Change'!$A$106:FF$202,162,FALSE())),0,(VLOOKUP($A85,'Import Peak'!$A$3:FF$99,162,FALSE())-VLOOKUP($A85,'Import Peak Change'!$A$106:FF$202,162,FALSE())))</f>
        <v>0</v>
      </c>
      <c r="FG85" s="193" t="n">
        <f aca="false">IF(ISERROR(VLOOKUP($A85,'Import Peak'!$A$3:FG$99,163,FALSE())-VLOOKUP($A85,'Import Peak Change'!$A$106:FG$202,163,FALSE())),0,(VLOOKUP($A85,'Import Peak'!$A$3:FG$99,163,FALSE())-VLOOKUP($A85,'Import Peak Change'!$A$106:FG$202,163,FALSE())))</f>
        <v>0</v>
      </c>
      <c r="FH85" s="193" t="n">
        <f aca="false">IF(ISERROR(VLOOKUP($A85,'Import Peak'!$A$3:FH$99,164,FALSE())-VLOOKUP($A85,'Import Peak Change'!$A$106:FH$202,164,FALSE())),0,(VLOOKUP($A85,'Import Peak'!$A$3:FH$99,164,FALSE())-VLOOKUP($A85,'Import Peak Change'!$A$106:FH$202,164,FALSE())))</f>
        <v>0</v>
      </c>
      <c r="FI85" s="193" t="n">
        <f aca="false">IF(ISERROR(VLOOKUP($A85,'Import Peak'!$A$3:FI$99,165,FALSE())-VLOOKUP($A85,'Import Peak Change'!$A$106:FI$202,165,FALSE())),0,(VLOOKUP($A85,'Import Peak'!$A$3:FI$99,165,FALSE())-VLOOKUP($A85,'Import Peak Change'!$A$106:FI$202,165,FALSE())))</f>
        <v>0</v>
      </c>
      <c r="FJ85" s="193" t="n">
        <f aca="false">IF(ISERROR(VLOOKUP($A85,'Import Peak'!$A$3:FJ$99,166,FALSE())-VLOOKUP($A85,'Import Peak Change'!$A$106:FJ$202,166,FALSE())),0,(VLOOKUP($A85,'Import Peak'!$A$3:FJ$99,166,FALSE())-VLOOKUP($A85,'Import Peak Change'!$A$106:FJ$202,166,FALSE())))</f>
        <v>0</v>
      </c>
      <c r="FK85" s="193" t="n">
        <f aca="false">IF(ISERROR(VLOOKUP($A85,'Import Peak'!$A$3:FK$99,167,FALSE())-VLOOKUP($A85,'Import Peak Change'!$A$106:FK$202,167,FALSE())),0,(VLOOKUP($A85,'Import Peak'!$A$3:FK$99,167,FALSE())-VLOOKUP($A85,'Import Peak Change'!$A$106:FK$202,167,FALSE())))</f>
        <v>0</v>
      </c>
      <c r="FL85" s="193" t="n">
        <f aca="false">IF(ISERROR(VLOOKUP($A85,'Import Peak'!$A$3:FL$99,168,FALSE())-VLOOKUP($A85,'Import Peak Change'!$A$106:FL$202,168,FALSE())),0,(VLOOKUP($A85,'Import Peak'!$A$3:FL$99,168,FALSE())-VLOOKUP($A85,'Import Peak Change'!$A$106:FL$202,168,FALSE())))</f>
        <v>0</v>
      </c>
      <c r="FM85" s="193" t="n">
        <f aca="false">IF(ISERROR(VLOOKUP($A85,'Import Peak'!$A$3:FM$99,169,FALSE())-VLOOKUP($A85,'Import Peak Change'!$A$106:FM$202,169,FALSE())),0,(VLOOKUP($A85,'Import Peak'!$A$3:FM$99,169,FALSE())-VLOOKUP($A85,'Import Peak Change'!$A$106:FM$202,169,FALSE())))</f>
        <v>0</v>
      </c>
      <c r="FN85" s="193" t="n">
        <f aca="false">IF(ISERROR(VLOOKUP($A85,'Import Peak'!$A$3:FN$99,170,FALSE())-VLOOKUP($A85,'Import Peak Change'!$A$106:FN$202,170,FALSE())),0,(VLOOKUP($A85,'Import Peak'!$A$3:FN$99,170,FALSE())-VLOOKUP($A85,'Import Peak Change'!$A$106:FN$202,170,FALSE())))</f>
        <v>0</v>
      </c>
      <c r="FO85" s="193" t="n">
        <f aca="false">IF(ISERROR(VLOOKUP($A85,'Import Peak'!$A$3:FO$99,171,FALSE())-VLOOKUP($A85,'Import Peak Change'!$A$106:FO$202,171,FALSE())),0,(VLOOKUP($A85,'Import Peak'!$A$3:FO$99,171,FALSE())-VLOOKUP($A85,'Import Peak Change'!$A$106:FO$202,171,FALSE())))</f>
        <v>0</v>
      </c>
      <c r="FP85" s="193" t="n">
        <f aca="false">IF(ISERROR(VLOOKUP($A85,'Import Peak'!$A$3:FP$99,172,FALSE())-VLOOKUP($A85,'Import Peak Change'!$A$106:FP$202,172,FALSE())),0,(VLOOKUP($A85,'Import Peak'!$A$3:FP$99,172,FALSE())-VLOOKUP($A85,'Import Peak Change'!$A$106:FP$202,172,FALSE())))</f>
        <v>0</v>
      </c>
      <c r="FQ85" s="193" t="n">
        <f aca="false">IF(ISERROR(VLOOKUP($A85,'Import Peak'!$A$3:FQ$99,173,FALSE())-VLOOKUP($A85,'Import Peak Change'!$A$106:FQ$202,173,FALSE())),0,(VLOOKUP($A85,'Import Peak'!$A$3:FQ$99,173,FALSE())-VLOOKUP($A85,'Import Peak Change'!$A$106:FQ$202,173,FALSE())))</f>
        <v>0</v>
      </c>
      <c r="FR85" s="193" t="n">
        <f aca="false">IF(ISERROR(VLOOKUP($A85,'Import Peak'!$A$3:FR$99,174,FALSE())-VLOOKUP($A85,'Import Peak Change'!$A$106:FR$202,174,FALSE())),0,(VLOOKUP($A85,'Import Peak'!$A$3:FR$99,174,FALSE())-VLOOKUP($A85,'Import Peak Change'!$A$106:FR$202,174,FALSE())))</f>
        <v>0</v>
      </c>
      <c r="FS85" s="193" t="n">
        <f aca="false">IF(ISERROR(VLOOKUP($A85,'Import Peak'!$A$3:FS$99,175,FALSE())-VLOOKUP($A85,'Import Peak Change'!$A$106:FS$202,175,FALSE())),0,(VLOOKUP($A85,'Import Peak'!$A$3:FS$99,175,FALSE())-VLOOKUP($A85,'Import Peak Change'!$A$106:FS$202,175,FALSE())))</f>
        <v>0</v>
      </c>
      <c r="FT85" s="193" t="n">
        <f aca="false">IF(ISERROR(VLOOKUP($A85,'Import Peak'!$A$3:FT$99,176,FALSE())-VLOOKUP($A85,'Import Peak Change'!$A$106:FT$202,176,FALSE())),0,(VLOOKUP($A85,'Import Peak'!$A$3:FT$99,176,FALSE())-VLOOKUP($A85,'Import Peak Change'!$A$106:FT$202,176,FALSE())))</f>
        <v>0</v>
      </c>
      <c r="FU85" s="193" t="n">
        <f aca="false">IF(ISERROR(VLOOKUP($A85,'Import Peak'!$A$3:FU$99,177,FALSE())-VLOOKUP($A85,'Import Peak Change'!$A$106:FU$202,177,FALSE())),0,(VLOOKUP($A85,'Import Peak'!$A$3:FU$99,177,FALSE())-VLOOKUP($A85,'Import Peak Change'!$A$106:FU$202,177,FALSE())))</f>
        <v>0</v>
      </c>
      <c r="FV85" s="193" t="n">
        <f aca="false">IF(ISERROR(VLOOKUP($A85,'Import Peak'!$A$3:FV$99,178,FALSE())-VLOOKUP($A85,'Import Peak Change'!$A$106:FV$202,178,FALSE())),0,(VLOOKUP($A85,'Import Peak'!$A$3:FV$99,178,FALSE())-VLOOKUP($A85,'Import Peak Change'!$A$106:FV$202,178,FALSE())))</f>
        <v>0</v>
      </c>
      <c r="FW85" s="193" t="n">
        <f aca="false">IF(ISERROR(VLOOKUP($A85,'Import Peak'!$A$3:FW$99,179,FALSE())-VLOOKUP($A85,'Import Peak Change'!$A$106:FW$202,179,FALSE())),0,(VLOOKUP($A85,'Import Peak'!$A$3:FW$99,179,FALSE())-VLOOKUP($A85,'Import Peak Change'!$A$106:FW$202,179,FALSE())))</f>
        <v>0</v>
      </c>
      <c r="FX85" s="193" t="n">
        <f aca="false">IF(ISERROR(VLOOKUP($A85,'Import Peak'!$A$3:FX$99,180,FALSE())-VLOOKUP($A85,'Import Peak Change'!$A$106:FX$202,180,FALSE())),0,(VLOOKUP($A85,'Import Peak'!$A$3:FX$99,180,FALSE())-VLOOKUP($A85,'Import Peak Change'!$A$106:FX$202,180,FALSE())))</f>
        <v>0</v>
      </c>
      <c r="FY85" s="193" t="n">
        <f aca="false">IF(ISERROR(VLOOKUP($A85,'Import Peak'!$A$3:FY$99,181,FALSE())-VLOOKUP($A85,'Import Peak Change'!$A$106:FY$202,181,FALSE())),0,(VLOOKUP($A85,'Import Peak'!$A$3:FY$99,181,FALSE())-VLOOKUP($A85,'Import Peak Change'!$A$106:FY$202,181,FALSE())))</f>
        <v>0</v>
      </c>
      <c r="FZ85" s="193" t="n">
        <f aca="false">IF(ISERROR(VLOOKUP($A85,'Import Peak'!$A$3:FZ$99,182,FALSE())-VLOOKUP($A85,'Import Peak Change'!$A$106:FZ$202,182,FALSE())),0,(VLOOKUP($A85,'Import Peak'!$A$3:FZ$99,182,FALSE())-VLOOKUP($A85,'Import Peak Change'!$A$106:FZ$202,182,FALSE())))</f>
        <v>0</v>
      </c>
      <c r="GA85" s="193" t="n">
        <f aca="false">IF(ISERROR(VLOOKUP($A85,'Import Peak'!$A$3:GA$99,183,FALSE())-VLOOKUP($A85,'Import Peak Change'!$A$106:GA$202,183,FALSE())),0,(VLOOKUP($A85,'Import Peak'!$A$3:GA$99,183,FALSE())-VLOOKUP($A85,'Import Peak Change'!$A$106:GA$202,183,FALSE())))</f>
        <v>0</v>
      </c>
      <c r="GB85" s="193" t="n">
        <f aca="false">IF(ISERROR(VLOOKUP($A85,'Import Peak'!$A$3:GB$99,184,FALSE())-VLOOKUP($A85,'Import Peak Change'!$A$106:GB$202,184,FALSE())),0,(VLOOKUP($A85,'Import Peak'!$A$3:GB$99,184,FALSE())-VLOOKUP($A85,'Import Peak Change'!$A$106:GB$202,184,FALSE())))</f>
        <v>0</v>
      </c>
      <c r="GC85" s="193" t="n">
        <f aca="false">IF(ISERROR(VLOOKUP($A85,'Import Peak'!$A$3:GC$99,185,FALSE())-VLOOKUP($A85,'Import Peak Change'!$A$106:GC$202,185,FALSE())),0,(VLOOKUP($A85,'Import Peak'!$A$3:GC$99,185,FALSE())-VLOOKUP($A85,'Import Peak Change'!$A$106:GC$202,185,FALSE())))</f>
        <v>0</v>
      </c>
      <c r="GD85" s="193" t="n">
        <f aca="false">IF(ISERROR(VLOOKUP($A85,'Import Peak'!$A$3:GD$99,186,FALSE())-VLOOKUP($A85,'Import Peak Change'!$A$106:GD$202,186,FALSE())),0,(VLOOKUP($A85,'Import Peak'!$A$3:GD$99,186,FALSE())-VLOOKUP($A85,'Import Peak Change'!$A$106:GD$202,186,FALSE())))</f>
        <v>0</v>
      </c>
      <c r="GE85" s="193" t="n">
        <f aca="false">IF(ISERROR(VLOOKUP($A85,'Import Peak'!$A$3:GE$99,187,FALSE())-VLOOKUP($A85,'Import Peak Change'!$A$106:GE$202,187,FALSE())),0,(VLOOKUP($A85,'Import Peak'!$A$3:GE$99,187,FALSE())-VLOOKUP($A85,'Import Peak Change'!$A$106:GE$202,187,FALSE())))</f>
        <v>0</v>
      </c>
      <c r="GF85" s="193" t="n">
        <f aca="false">IF(ISERROR(VLOOKUP($A85,'Import Peak'!$A$3:GF$99,188,FALSE())-VLOOKUP($A85,'Import Peak Change'!$A$106:GF$202,188,FALSE())),0,(VLOOKUP($A85,'Import Peak'!$A$3:GF$99,188,FALSE())-VLOOKUP($A85,'Import Peak Change'!$A$106:GF$202,188,FALSE())))</f>
        <v>0</v>
      </c>
      <c r="GG85" s="193" t="n">
        <f aca="false">IF(ISERROR(VLOOKUP($A85,'Import Peak'!$A$3:GG$99,189,FALSE())-VLOOKUP($A85,'Import Peak Change'!$A$106:GG$202,189,FALSE())),0,(VLOOKUP($A85,'Import Peak'!$A$3:GG$99,189,FALSE())-VLOOKUP($A85,'Import Peak Change'!$A$106:GG$202,189,FALSE())))</f>
        <v>0</v>
      </c>
      <c r="GH85" s="193" t="n">
        <f aca="false">IF(ISERROR(VLOOKUP($A85,'Import Peak'!$A$3:GH$99,190,FALSE())-VLOOKUP($A85,'Import Peak Change'!$A$106:GH$202,190,FALSE())),0,(VLOOKUP($A85,'Import Peak'!$A$3:GH$99,190,FALSE())-VLOOKUP($A85,'Import Peak Change'!$A$106:GH$202,190,FALSE())))</f>
        <v>0</v>
      </c>
      <c r="GI85" s="193" t="n">
        <f aca="false">IF(ISERROR(VLOOKUP($A85,'Import Peak'!$A$3:GI$99,191,FALSE())-VLOOKUP($A85,'Import Peak Change'!$A$106:GI$202,191,FALSE())),0,(VLOOKUP($A85,'Import Peak'!$A$3:GI$99,191,FALSE())-VLOOKUP($A85,'Import Peak Change'!$A$106:GI$202,191,FALSE())))</f>
        <v>0</v>
      </c>
      <c r="GJ85" s="193" t="n">
        <f aca="false">IF(ISERROR(VLOOKUP($A85,'Import Peak'!$A$3:GJ$99,192,FALSE())-VLOOKUP($A85,'Import Peak Change'!$A$106:GJ$202,192,FALSE())),0,(VLOOKUP($A85,'Import Peak'!$A$3:GJ$99,192,FALSE())-VLOOKUP($A85,'Import Peak Change'!$A$106:GJ$202,192,FALSE())))</f>
        <v>0</v>
      </c>
      <c r="GK85" s="193" t="n">
        <f aca="false">IF(ISERROR(VLOOKUP($A85,'Import Peak'!$A$3:GK$99,193,FALSE())-VLOOKUP($A85,'Import Peak Change'!$A$106:GK$202,193,FALSE())),0,(VLOOKUP($A85,'Import Peak'!$A$3:GK$99,193,FALSE())-VLOOKUP($A85,'Import Peak Change'!$A$106:GK$202,193,FALSE())))</f>
        <v>0</v>
      </c>
      <c r="GL85" s="193" t="n">
        <f aca="false">IF(ISERROR(VLOOKUP($A85,'Import Peak'!$A$3:GL$99,194,FALSE())-VLOOKUP($A85,'Import Peak Change'!$A$106:GL$202,194,FALSE())),0,(VLOOKUP($A85,'Import Peak'!$A$3:GL$99,194,FALSE())-VLOOKUP($A85,'Import Peak Change'!$A$106:GL$202,194,FALSE())))</f>
        <v>0</v>
      </c>
      <c r="GM85" s="193" t="n">
        <f aca="false">IF(ISERROR(VLOOKUP($A85,'Import Peak'!$A$3:GM$99,195,FALSE())-VLOOKUP($A85,'Import Peak Change'!$A$106:GM$202,195,FALSE())),0,(VLOOKUP($A85,'Import Peak'!$A$3:GM$99,195,FALSE())-VLOOKUP($A85,'Import Peak Change'!$A$106:GM$202,195,FALSE())))</f>
        <v>0</v>
      </c>
      <c r="GN85" s="193" t="n">
        <f aca="false">IF(ISERROR(VLOOKUP($A85,'Import Peak'!$A$3:GN$99,196,FALSE())-VLOOKUP($A85,'Import Peak Change'!$A$106:GN$202,196,FALSE())),0,(VLOOKUP($A85,'Import Peak'!$A$3:GN$99,196,FALSE())-VLOOKUP($A85,'Import Peak Change'!$A$106:GN$202,196,FALSE())))</f>
        <v>0</v>
      </c>
      <c r="GO85" s="193" t="n">
        <f aca="false">IF(ISERROR(VLOOKUP($A85,'Import Peak'!$A$3:GO$99,197,FALSE())-VLOOKUP($A85,'Import Peak Change'!$A$106:GO$202,197,FALSE())),0,(VLOOKUP($A85,'Import Peak'!$A$3:GO$99,197,FALSE())-VLOOKUP($A85,'Import Peak Change'!$A$106:GO$202,197,FALSE())))</f>
        <v>0</v>
      </c>
      <c r="GP85" s="193" t="n">
        <f aca="false">IF(ISERROR(VLOOKUP($A85,'Import Peak'!$A$3:GP$99,198,FALSE())-VLOOKUP($A85,'Import Peak Change'!$A$106:GP$202,198,FALSE())),0,(VLOOKUP($A85,'Import Peak'!$A$3:GP$99,198,FALSE())-VLOOKUP($A85,'Import Peak Change'!$A$106:GP$202,198,FALSE())))</f>
        <v>0</v>
      </c>
      <c r="GQ85" s="193" t="n">
        <f aca="false">IF(ISERROR(VLOOKUP($A85,'Import Peak'!$A$3:GQ$99,199,FALSE())-VLOOKUP($A85,'Import Peak Change'!$A$106:GQ$202,199,FALSE())),0,(VLOOKUP($A85,'Import Peak'!$A$3:GQ$99,199,FALSE())-VLOOKUP($A85,'Import Peak Change'!$A$106:GQ$202,199,FALSE())))</f>
        <v>0</v>
      </c>
      <c r="GR85" s="193" t="n">
        <f aca="false">IF(ISERROR(VLOOKUP($A85,'Import Peak'!$A$3:GR$99,200,FALSE())-VLOOKUP($A85,'Import Peak Change'!$A$106:GR$202,200,FALSE())),0,(VLOOKUP($A85,'Import Peak'!$A$3:GR$99,200,FALSE())-VLOOKUP($A85,'Import Peak Change'!$A$106:GR$202,200,FALSE())))</f>
        <v>0</v>
      </c>
      <c r="GS85" s="193" t="n">
        <f aca="false">IF(ISERROR(VLOOKUP($A85,'Import Peak'!$A$3:GS$99,201,FALSE())-VLOOKUP($A85,'Import Peak Change'!$A$106:GS$202,201,FALSE())),0,(VLOOKUP($A85,'Import Peak'!$A$3:GS$99,201,FALSE())-VLOOKUP($A85,'Import Peak Change'!$A$106:GS$202,201,FALSE())))</f>
        <v>0</v>
      </c>
      <c r="GT85" s="193" t="n">
        <f aca="false">IF(ISERROR(VLOOKUP($A85,'Import Peak'!$A$3:GT$99,202,FALSE())-VLOOKUP($A85,'Import Peak Change'!$A$106:GT$202,202,FALSE())),0,(VLOOKUP($A85,'Import Peak'!$A$3:GT$99,202,FALSE())-VLOOKUP($A85,'Import Peak Change'!$A$106:GT$202,202,FALSE())))</f>
        <v>0</v>
      </c>
      <c r="GU85" s="193" t="n">
        <f aca="false">IF(ISERROR(VLOOKUP($A85,'Import Peak'!$A$3:GU$99,203,FALSE())-VLOOKUP($A85,'Import Peak Change'!$A$106:GU$202,203,FALSE())),0,(VLOOKUP($A85,'Import Peak'!$A$3:GU$99,203,FALSE())-VLOOKUP($A85,'Import Peak Change'!$A$106:GU$202,203,FALSE())))</f>
        <v>0</v>
      </c>
      <c r="GV85" s="193" t="n">
        <f aca="false">IF(ISERROR(VLOOKUP($A85,'Import Peak'!$A$3:GV$99,204,FALSE())-VLOOKUP($A85,'Import Peak Change'!$A$106:GV$202,204,FALSE())),0,(VLOOKUP($A85,'Import Peak'!$A$3:GV$99,204,FALSE())-VLOOKUP($A85,'Import Peak Change'!$A$106:GV$202,204,FALSE())))</f>
        <v>0</v>
      </c>
      <c r="GW85" s="193" t="n">
        <f aca="false">IF(ISERROR(VLOOKUP($A85,'Import Peak'!$A$3:GW$99,205,FALSE())-VLOOKUP($A85,'Import Peak Change'!$A$106:GW$202,205,FALSE())),0,(VLOOKUP($A85,'Import Peak'!$A$3:GW$99,205,FALSE())-VLOOKUP($A85,'Import Peak Change'!$A$106:GW$202,205,FALSE())))</f>
        <v>0</v>
      </c>
      <c r="GX85" s="193" t="n">
        <f aca="false">IF(ISERROR(VLOOKUP($A85,'Import Peak'!$A$3:GX$99,206,FALSE())-VLOOKUP($A85,'Import Peak Change'!$A$106:GX$202,206,FALSE())),0,(VLOOKUP($A85,'Import Peak'!$A$3:GX$99,206,FALSE())-VLOOKUP($A85,'Import Peak Change'!$A$106:GX$202,206,FALSE())))</f>
        <v>0</v>
      </c>
      <c r="GY85" s="193" t="n">
        <f aca="false">IF(ISERROR(VLOOKUP($A85,'Import Peak'!$A$3:GY$99,207,FALSE())-VLOOKUP($A85,'Import Peak Change'!$A$106:GY$202,207,FALSE())),0,(VLOOKUP($A85,'Import Peak'!$A$3:GY$99,207,FALSE())-VLOOKUP($A85,'Import Peak Change'!$A$106:GY$202,207,FALSE())))</f>
        <v>0</v>
      </c>
      <c r="GZ85" s="193" t="n">
        <f aca="false">IF(ISERROR(VLOOKUP($A85,'Import Peak'!$A$3:GZ$99,208,FALSE())-VLOOKUP($A85,'Import Peak Change'!$A$106:GZ$202,208,FALSE())),0,(VLOOKUP($A85,'Import Peak'!$A$3:GZ$99,208,FALSE())-VLOOKUP($A85,'Import Peak Change'!$A$106:GZ$202,208,FALSE())))</f>
        <v>0</v>
      </c>
      <c r="HA85" s="193" t="n">
        <f aca="false">IF(ISERROR(VLOOKUP($A85,'Import Peak'!$A$3:HA$99,209,FALSE())-VLOOKUP($A85,'Import Peak Change'!$A$106:HA$202,209,FALSE())),0,(VLOOKUP($A85,'Import Peak'!$A$3:HA$99,209,FALSE())-VLOOKUP($A85,'Import Peak Change'!$A$106:HA$202,209,FALSE())))</f>
        <v>0</v>
      </c>
      <c r="HB85" s="193" t="n">
        <f aca="false">IF(ISERROR(VLOOKUP($A85,'Import Peak'!$A$3:HB$99,210,FALSE())-VLOOKUP($A85,'Import Peak Change'!$A$106:HB$202,210,FALSE())),0,(VLOOKUP($A85,'Import Peak'!$A$3:HB$99,210,FALSE())-VLOOKUP($A85,'Import Peak Change'!$A$106:HB$202,210,FALSE())))</f>
        <v>0</v>
      </c>
      <c r="HC85" s="193" t="n">
        <f aca="false">IF(ISERROR(VLOOKUP($A85,'Import Peak'!$A$3:HC$99,211,FALSE())-VLOOKUP($A85,'Import Peak Change'!$A$106:HC$202,211,FALSE())),0,(VLOOKUP($A85,'Import Peak'!$A$3:HC$99,211,FALSE())-VLOOKUP($A85,'Import Peak Change'!$A$106:HC$202,211,FALSE())))</f>
        <v>0</v>
      </c>
      <c r="HD85" s="193" t="n">
        <f aca="false">IF(ISERROR(VLOOKUP($A85,'Import Peak'!$A$3:HD$99,212,FALSE())-VLOOKUP($A85,'Import Peak Change'!$A$106:HD$202,212,FALSE())),0,(VLOOKUP($A85,'Import Peak'!$A$3:HD$99,212,FALSE())-VLOOKUP($A85,'Import Peak Change'!$A$106:HD$202,212,FALSE())))</f>
        <v>0</v>
      </c>
      <c r="HE85" s="193" t="n">
        <f aca="false">IF(ISERROR(VLOOKUP($A85,'Import Peak'!$A$3:HE$99,213,FALSE())-VLOOKUP($A85,'Import Peak Change'!$A$106:HE$202,213,FALSE())),0,(VLOOKUP($A85,'Import Peak'!$A$3:HE$99,213,FALSE())-VLOOKUP($A85,'Import Peak Change'!$A$106:HE$202,213,FALSE())))</f>
        <v>0</v>
      </c>
      <c r="HF85" s="193" t="n">
        <f aca="false">IF(ISERROR(VLOOKUP($A85,'Import Peak'!$A$3:HF$99,214,FALSE())-VLOOKUP($A85,'Import Peak Change'!$A$106:HF$202,214,FALSE())),0,(VLOOKUP($A85,'Import Peak'!$A$3:HF$99,214,FALSE())-VLOOKUP($A85,'Import Peak Change'!$A$106:HF$202,214,FALSE())))</f>
        <v>0</v>
      </c>
      <c r="HG85" s="193" t="n">
        <f aca="false">IF(ISERROR(VLOOKUP($A85,'Import Peak'!$A$3:HG$99,215,FALSE())-VLOOKUP($A85,'Import Peak Change'!$A$106:HG$202,215,FALSE())),0,(VLOOKUP($A85,'Import Peak'!$A$3:HG$99,215,FALSE())-VLOOKUP($A85,'Import Peak Change'!$A$106:HG$202,215,FALSE())))</f>
        <v>0</v>
      </c>
      <c r="HH85" s="193" t="n">
        <f aca="false">IF(ISERROR(VLOOKUP($A85,'Import Peak'!$A$3:HH$99,216,FALSE())-VLOOKUP($A85,'Import Peak Change'!$A$106:HH$202,216,FALSE())),0,(VLOOKUP($A85,'Import Peak'!$A$3:HH$99,216,FALSE())-VLOOKUP($A85,'Import Peak Change'!$A$106:HH$202,216,FALSE())))</f>
        <v>0</v>
      </c>
      <c r="HI85" s="193" t="n">
        <f aca="false">IF(ISERROR(VLOOKUP($A85,'Import Peak'!$A$3:HI$99,217,FALSE())-VLOOKUP($A85,'Import Peak Change'!$A$106:HI$202,217,FALSE())),0,(VLOOKUP($A85,'Import Peak'!$A$3:HI$99,217,FALSE())-VLOOKUP($A85,'Import Peak Change'!$A$106:HI$202,217,FALSE())))</f>
        <v>0</v>
      </c>
      <c r="HJ85" s="193" t="n">
        <f aca="false">IF(ISERROR(VLOOKUP($A85,'Import Peak'!$A$3:HJ$99,218,FALSE())-VLOOKUP($A85,'Import Peak Change'!$A$106:HJ$202,218,FALSE())),0,(VLOOKUP($A85,'Import Peak'!$A$3:HJ$99,218,FALSE())-VLOOKUP($A85,'Import Peak Change'!$A$106:HJ$202,218,FALSE())))</f>
        <v>0</v>
      </c>
      <c r="HK85" s="193" t="n">
        <f aca="false">IF(ISERROR(VLOOKUP($A85,'Import Peak'!$A$3:HK$99,219,FALSE())-VLOOKUP($A85,'Import Peak Change'!$A$106:HK$202,219,FALSE())),0,(VLOOKUP($A85,'Import Peak'!$A$3:HK$99,219,FALSE())-VLOOKUP($A85,'Import Peak Change'!$A$106:HK$202,219,FALSE())))</f>
        <v>0</v>
      </c>
      <c r="HL85" s="193" t="n">
        <f aca="false">IF(ISERROR(VLOOKUP($A85,'Import Peak'!$A$3:HL$99,220,FALSE())-VLOOKUP($A85,'Import Peak Change'!$A$106:HL$202,220,FALSE())),0,(VLOOKUP($A85,'Import Peak'!$A$3:HL$99,220,FALSE())-VLOOKUP($A85,'Import Peak Change'!$A$106:HL$202,220,FALSE())))</f>
        <v>0</v>
      </c>
      <c r="HM85" s="193" t="n">
        <f aca="false">IF(ISERROR(VLOOKUP($A85,'Import Peak'!$A$3:HM$99,221,FALSE())-VLOOKUP($A85,'Import Peak Change'!$A$106:HM$202,221,FALSE())),0,(VLOOKUP($A85,'Import Peak'!$A$3:HM$99,221,FALSE())-VLOOKUP($A85,'Import Peak Change'!$A$106:HM$202,221,FALSE())))</f>
        <v>0</v>
      </c>
      <c r="HN85" s="193" t="n">
        <f aca="false">IF(ISERROR(VLOOKUP($A85,'Import Peak'!$A$3:HN$99,222,FALSE())-VLOOKUP($A85,'Import Peak Change'!$A$106:HN$202,222,FALSE())),0,(VLOOKUP($A85,'Import Peak'!$A$3:HN$99,222,FALSE())-VLOOKUP($A85,'Import Peak Change'!$A$106:HN$202,222,FALSE())))</f>
        <v>0</v>
      </c>
      <c r="HO85" s="193" t="n">
        <f aca="false">IF(ISERROR(VLOOKUP($A85,'Import Peak'!$A$3:HO$99,223,FALSE())-VLOOKUP($A85,'Import Peak Change'!$A$106:HO$202,223,FALSE())),0,(VLOOKUP($A85,'Import Peak'!$A$3:HO$99,223,FALSE())-VLOOKUP($A85,'Import Peak Change'!$A$106:HO$202,223,FALSE())))</f>
        <v>0</v>
      </c>
      <c r="HP85" s="193" t="n">
        <f aca="false">IF(ISERROR(VLOOKUP($A85,'Import Peak'!$A$3:HP$99,224,FALSE())-VLOOKUP($A85,'Import Peak Change'!$A$106:HP$202,224,FALSE())),0,(VLOOKUP($A85,'Import Peak'!$A$3:HP$99,224,FALSE())-VLOOKUP($A85,'Import Peak Change'!$A$106:HP$202,224,FALSE())))</f>
        <v>0</v>
      </c>
      <c r="HQ85" s="193" t="n">
        <f aca="false">IF(ISERROR(VLOOKUP($A85,'Import Peak'!$A$3:HQ$99,225,FALSE())-VLOOKUP($A85,'Import Peak Change'!$A$106:HQ$202,225,FALSE())),0,(VLOOKUP($A85,'Import Peak'!$A$3:HQ$99,225,FALSE())-VLOOKUP($A85,'Import Peak Change'!$A$106:HQ$202,225,FALSE())))</f>
        <v>0</v>
      </c>
      <c r="HR85" s="193" t="n">
        <f aca="false">IF(ISERROR(VLOOKUP($A85,'Import Peak'!$A$3:HR$99,226,FALSE())-VLOOKUP($A85,'Import Peak Change'!$A$106:HR$202,226,FALSE())),0,(VLOOKUP($A85,'Import Peak'!$A$3:HR$99,226,FALSE())-VLOOKUP($A85,'Import Peak Change'!$A$106:HR$202,226,FALSE())))</f>
        <v>0</v>
      </c>
      <c r="HS85" s="193" t="n">
        <f aca="false">IF(ISERROR(VLOOKUP($A85,'Import Peak'!$A$3:HS$99,227,FALSE())-VLOOKUP($A85,'Import Peak Change'!$A$106:HS$202,227,FALSE())),0,(VLOOKUP($A85,'Import Peak'!$A$3:HS$99,227,FALSE())-VLOOKUP($A85,'Import Peak Change'!$A$106:HS$202,227,FALSE())))</f>
        <v>0</v>
      </c>
      <c r="HT85" s="193" t="n">
        <f aca="false">IF(ISERROR(VLOOKUP($A85,'Import Peak'!$A$3:HT$99,228,FALSE())-VLOOKUP($A85,'Import Peak Change'!$A$106:HT$202,228,FALSE())),0,(VLOOKUP($A85,'Import Peak'!$A$3:HT$99,228,FALSE())-VLOOKUP($A85,'Import Peak Change'!$A$106:HT$202,228,FALSE())))</f>
        <v>0</v>
      </c>
      <c r="HU85" s="193" t="n">
        <f aca="false">IF(ISERROR(VLOOKUP($A85,'Import Peak'!$A$3:HU$99,229,FALSE())-VLOOKUP($A85,'Import Peak Change'!$A$106:HU$202,229,FALSE())),0,(VLOOKUP($A85,'Import Peak'!$A$3:HU$99,229,FALSE())-VLOOKUP($A85,'Import Peak Change'!$A$106:HU$202,229,FALSE())))</f>
        <v>0</v>
      </c>
      <c r="HV85" s="193" t="n">
        <f aca="false">IF(ISERROR(VLOOKUP($A85,'Import Peak'!$A$3:HV$99,230,FALSE())-VLOOKUP($A85,'Import Peak Change'!$A$106:HV$202,230,FALSE())),0,(VLOOKUP($A85,'Import Peak'!$A$3:HV$99,230,FALSE())-VLOOKUP($A85,'Import Peak Change'!$A$106:HV$202,230,FALSE())))</f>
        <v>0</v>
      </c>
      <c r="HW85" s="193" t="n">
        <f aca="false">IF(ISERROR(VLOOKUP($A85,'Import Peak'!$A$3:HW$99,231,FALSE())-VLOOKUP($A85,'Import Peak Change'!$A$106:HW$202,231,FALSE())),0,(VLOOKUP($A85,'Import Peak'!$A$3:HW$99,231,FALSE())-VLOOKUP($A85,'Import Peak Change'!$A$106:HW$202,231,FALSE())))</f>
        <v>0</v>
      </c>
      <c r="HX85" s="193" t="n">
        <f aca="false">IF(ISERROR(VLOOKUP($A85,'Import Peak'!$A$3:HX$99,232,FALSE())-VLOOKUP($A85,'Import Peak Change'!$A$106:HX$202,232,FALSE())),0,(VLOOKUP($A85,'Import Peak'!$A$3:HX$99,232,FALSE())-VLOOKUP($A85,'Import Peak Change'!$A$106:HX$202,232,FALSE())))</f>
        <v>0</v>
      </c>
      <c r="HY85" s="193" t="n">
        <f aca="false">IF(ISERROR(VLOOKUP($A85,'Import Peak'!$A$3:HY$99,233,FALSE())-VLOOKUP($A85,'Import Peak Change'!$A$106:HY$202,233,FALSE())),0,(VLOOKUP($A85,'Import Peak'!$A$3:HY$99,233,FALSE())-VLOOKUP($A85,'Import Peak Change'!$A$106:HY$202,233,FALSE())))</f>
        <v>0</v>
      </c>
      <c r="HZ85" s="193" t="n">
        <f aca="false">IF(ISERROR(VLOOKUP($A85,'Import Peak'!$A$3:HZ$99,234,FALSE())-VLOOKUP($A85,'Import Peak Change'!$A$106:HZ$202,234,FALSE())),0,(VLOOKUP($A85,'Import Peak'!$A$3:HZ$99,234,FALSE())-VLOOKUP($A85,'Import Peak Change'!$A$106:HZ$202,234,FALSE())))</f>
        <v>0</v>
      </c>
      <c r="IA85" s="193" t="n">
        <f aca="false">IF(ISERROR(VLOOKUP($A85,'Import Peak'!$A$3:IA$99,235,FALSE())-VLOOKUP($A85,'Import Peak Change'!$A$106:IA$202,235,FALSE())),0,(VLOOKUP($A85,'Import Peak'!$A$3:IA$99,235,FALSE())-VLOOKUP($A85,'Import Peak Change'!$A$106:IA$202,235,FALSE())))</f>
        <v>0</v>
      </c>
      <c r="IB85" s="193" t="n">
        <f aca="false">IF(ISERROR(VLOOKUP($A85,'Import Peak'!$A$3:IB$99,236,FALSE())-VLOOKUP($A85,'Import Peak Change'!$A$106:IB$202,236,FALSE())),0,(VLOOKUP($A85,'Import Peak'!$A$3:IB$99,236,FALSE())-VLOOKUP($A85,'Import Peak Change'!$A$106:IB$202,236,FALSE())))</f>
        <v>0</v>
      </c>
      <c r="IC85" s="193" t="n">
        <f aca="false">IF(ISERROR(VLOOKUP($A85,'Import Peak'!$A$3:IC$99,237,FALSE())-VLOOKUP($A85,'Import Peak Change'!$A$106:IC$202,237,FALSE())),0,(VLOOKUP($A85,'Import Peak'!$A$3:IC$99,237,FALSE())-VLOOKUP($A85,'Import Peak Change'!$A$106:IC$202,237,FALSE())))</f>
        <v>0</v>
      </c>
      <c r="ID85" s="193" t="n">
        <f aca="false">IF(ISERROR(VLOOKUP($A85,'Import Peak'!$A$3:ID$99,238,FALSE())-VLOOKUP($A85,'Import Peak Change'!$A$106:ID$202,238,FALSE())),0,(VLOOKUP($A85,'Import Peak'!$A$3:ID$99,238,FALSE())-VLOOKUP($A85,'Import Peak Change'!$A$106:ID$202,238,FALSE())))</f>
        <v>0</v>
      </c>
      <c r="IE85" s="193" t="n">
        <f aca="false">IF(ISERROR(VLOOKUP($A85,'Import Peak'!$A$3:IE$99,239,FALSE())-VLOOKUP($A85,'Import Peak Change'!$A$106:IE$202,239,FALSE())),0,(VLOOKUP($A85,'Import Peak'!$A$3:IE$99,239,FALSE())-VLOOKUP($A85,'Import Peak Change'!$A$106:IE$202,239,FALSE())))</f>
        <v>0</v>
      </c>
    </row>
    <row r="86" customFormat="false" ht="12.75" hidden="false" customHeight="false" outlineLevel="0" collapsed="false">
      <c r="A86" s="201" t="str">
        <f aca="false">IF('Import Peak'!A83=0,"",'Import Peak'!A83)</f>
        <v/>
      </c>
      <c r="B86" s="193"/>
      <c r="C86" s="193"/>
      <c r="D86" s="193"/>
      <c r="E86" s="193"/>
      <c r="F86" s="193"/>
      <c r="G86" s="193" t="n">
        <f aca="false">IF(ISERROR(VLOOKUP($A86,'Import Peak'!$A$3:G$99,7,FALSE())-VLOOKUP($A86,'Import Peak Change'!$A$106:G$202,7,FALSE())),0,(VLOOKUP($A86,'Import Peak'!$A$3:G$99,7,FALSE())-VLOOKUP($A86,'Import Peak Change'!$A$106:G$202,7,FALSE())))</f>
        <v>0</v>
      </c>
      <c r="H86" s="193" t="n">
        <f aca="false">IF(ISERROR(VLOOKUP($A86,'Import Peak'!$A$3:H$99,8,FALSE())-VLOOKUP($A86,'Import Peak Change'!$A$106:H$202,8,FALSE())),0,(VLOOKUP($A86,'Import Peak'!$A$3:H$99,8,FALSE())-VLOOKUP($A86,'Import Peak Change'!$A$106:H$202,8,FALSE())))</f>
        <v>0</v>
      </c>
      <c r="I86" s="193" t="n">
        <f aca="false">IF(ISERROR(VLOOKUP($A86,'Import Peak'!$A$3:I$99,9,FALSE())-VLOOKUP($A86,'Import Peak Change'!$A$106:I$202,9,FALSE())),0,(VLOOKUP($A86,'Import Peak'!$A$3:I$99,9,FALSE())-VLOOKUP($A86,'Import Peak Change'!$A$106:I$202,9,FALSE())))</f>
        <v>0</v>
      </c>
      <c r="J86" s="193" t="n">
        <f aca="false">IF(ISERROR(VLOOKUP($A86,'Import Peak'!$A$3:J$99,10,FALSE())-VLOOKUP($A86,'Import Peak Change'!$A$106:J$202,10,FALSE())),0,(VLOOKUP($A86,'Import Peak'!$A$3:J$99,10,FALSE())-VLOOKUP($A86,'Import Peak Change'!$A$106:J$202,10,FALSE())))</f>
        <v>0</v>
      </c>
      <c r="K86" s="193" t="n">
        <f aca="false">IF(ISERROR(VLOOKUP($A86,'Import Peak'!$A$3:K$99,11,FALSE())-VLOOKUP($A86,'Import Peak Change'!$A$106:K$202,11,FALSE())),0,(VLOOKUP($A86,'Import Peak'!$A$3:K$99,11,FALSE())-VLOOKUP($A86,'Import Peak Change'!$A$106:K$202,11,FALSE())))</f>
        <v>0</v>
      </c>
      <c r="L86" s="193" t="n">
        <f aca="false">IF(ISERROR(VLOOKUP($A86,'Import Peak'!$A$3:L$99,12,FALSE())-VLOOKUP($A86,'Import Peak Change'!$A$106:L$202,12,FALSE())),0,(VLOOKUP($A86,'Import Peak'!$A$3:L$99,12,FALSE())-VLOOKUP($A86,'Import Peak Change'!$A$106:L$202,12,FALSE())))</f>
        <v>0</v>
      </c>
      <c r="M86" s="193" t="n">
        <f aca="false">IF(ISERROR(VLOOKUP($A86,'Import Peak'!$A$3:M$99,13,FALSE())-VLOOKUP($A86,'Import Peak Change'!$A$106:M$202,13,FALSE())),0,(VLOOKUP($A86,'Import Peak'!$A$3:M$99,13,FALSE())-VLOOKUP($A86,'Import Peak Change'!$A$106:M$202,13,FALSE())))</f>
        <v>0</v>
      </c>
      <c r="N86" s="193" t="n">
        <f aca="false">IF(ISERROR(VLOOKUP($A86,'Import Peak'!$A$3:N$99,14,FALSE())-VLOOKUP($A86,'Import Peak Change'!$A$106:N$202,14,FALSE())),0,(VLOOKUP($A86,'Import Peak'!$A$3:N$99,14,FALSE())-VLOOKUP($A86,'Import Peak Change'!$A$106:N$202,14,FALSE())))</f>
        <v>0</v>
      </c>
      <c r="O86" s="193" t="n">
        <f aca="false">IF(ISERROR(VLOOKUP($A86,'Import Peak'!$A$3:O$99,15,FALSE())-VLOOKUP($A86,'Import Peak Change'!$A$106:O$202,15,FALSE())),0,(VLOOKUP($A86,'Import Peak'!$A$3:O$99,15,FALSE())-VLOOKUP($A86,'Import Peak Change'!$A$106:O$202,15,FALSE())))</f>
        <v>0</v>
      </c>
      <c r="P86" s="193" t="n">
        <f aca="false">IF(ISERROR(VLOOKUP($A86,'Import Peak'!$A$3:P$99,16,FALSE())-VLOOKUP($A86,'Import Peak Change'!$A$106:P$202,16,FALSE())),0,(VLOOKUP($A86,'Import Peak'!$A$3:P$99,16,FALSE())-VLOOKUP($A86,'Import Peak Change'!$A$106:P$202,16,FALSE())))</f>
        <v>0</v>
      </c>
      <c r="Q86" s="193" t="n">
        <f aca="false">IF(ISERROR(VLOOKUP($A86,'Import Peak'!$A$3:Q$99,17,FALSE())-VLOOKUP($A86,'Import Peak Change'!$A$106:Q$202,17,FALSE())),0,(VLOOKUP($A86,'Import Peak'!$A$3:Q$99,17,FALSE())-VLOOKUP($A86,'Import Peak Change'!$A$106:Q$202,17,FALSE())))</f>
        <v>0</v>
      </c>
      <c r="R86" s="193" t="n">
        <f aca="false">IF(ISERROR(VLOOKUP($A86,'Import Peak'!$A$3:R$99,18,FALSE())-VLOOKUP($A86,'Import Peak Change'!$A$106:R$202,18,FALSE())),0,(VLOOKUP($A86,'Import Peak'!$A$3:R$99,18,FALSE())-VLOOKUP($A86,'Import Peak Change'!$A$106:R$202,18,FALSE())))</f>
        <v>0</v>
      </c>
      <c r="S86" s="193" t="n">
        <f aca="false">IF(ISERROR(VLOOKUP($A86,'Import Peak'!$A$3:S$99,19,FALSE())-VLOOKUP($A86,'Import Peak Change'!$A$106:S$202,19,FALSE())),0,(VLOOKUP($A86,'Import Peak'!$A$3:S$99,19,FALSE())-VLOOKUP($A86,'Import Peak Change'!$A$106:S$202,19,FALSE())))</f>
        <v>0</v>
      </c>
      <c r="T86" s="193" t="n">
        <f aca="false">IF(ISERROR(VLOOKUP($A86,'Import Peak'!$A$3:T$99,20,FALSE())-VLOOKUP($A86,'Import Peak Change'!$A$106:T$202,20,FALSE())),0,(VLOOKUP($A86,'Import Peak'!$A$3:T$99,20,FALSE())-VLOOKUP($A86,'Import Peak Change'!$A$106:T$202,20,FALSE())))</f>
        <v>0</v>
      </c>
      <c r="U86" s="193" t="n">
        <f aca="false">IF(ISERROR(VLOOKUP($A86,'Import Peak'!$A$3:U$99,21,FALSE())-VLOOKUP($A86,'Import Peak Change'!$A$106:U$202,21,FALSE())),0,(VLOOKUP($A86,'Import Peak'!$A$3:U$99,21,FALSE())-VLOOKUP($A86,'Import Peak Change'!$A$106:U$202,21,FALSE())))</f>
        <v>0</v>
      </c>
      <c r="V86" s="193" t="n">
        <f aca="false">IF(ISERROR(VLOOKUP($A86,'Import Peak'!$A$3:V$99,22,FALSE())-VLOOKUP($A86,'Import Peak Change'!$A$106:V$202,22,FALSE())),0,(VLOOKUP($A86,'Import Peak'!$A$3:V$99,22,FALSE())-VLOOKUP($A86,'Import Peak Change'!$A$106:V$202,22,FALSE())))</f>
        <v>0</v>
      </c>
      <c r="W86" s="193" t="n">
        <f aca="false">IF(ISERROR(VLOOKUP($A86,'Import Peak'!$A$3:W$99,23,FALSE())-VLOOKUP($A86,'Import Peak Change'!$A$106:W$202,23,FALSE())),0,(VLOOKUP($A86,'Import Peak'!$A$3:W$99,23,FALSE())-VLOOKUP($A86,'Import Peak Change'!$A$106:W$202,23,FALSE())))</f>
        <v>0</v>
      </c>
      <c r="X86" s="193" t="n">
        <f aca="false">IF(ISERROR(VLOOKUP($A86,'Import Peak'!$A$3:X$99,24,FALSE())-VLOOKUP($A86,'Import Peak Change'!$A$106:X$202,24,FALSE())),0,(VLOOKUP($A86,'Import Peak'!$A$3:X$99,24,FALSE())-VLOOKUP($A86,'Import Peak Change'!$A$106:X$202,24,FALSE())))</f>
        <v>0</v>
      </c>
      <c r="Y86" s="193" t="n">
        <f aca="false">IF(ISERROR(VLOOKUP($A86,'Import Peak'!$A$3:Y$99,25,FALSE())-VLOOKUP($A86,'Import Peak Change'!$A$106:Y$202,25,FALSE())),0,(VLOOKUP($A86,'Import Peak'!$A$3:Y$99,25,FALSE())-VLOOKUP($A86,'Import Peak Change'!$A$106:Y$202,25,FALSE())))</f>
        <v>0</v>
      </c>
      <c r="Z86" s="193" t="n">
        <f aca="false">IF(ISERROR(VLOOKUP($A86,'Import Peak'!$A$3:Z$99,26,FALSE())-VLOOKUP($A86,'Import Peak Change'!$A$106:Z$202,26,FALSE())),0,(VLOOKUP($A86,'Import Peak'!$A$3:Z$99,26,FALSE())-VLOOKUP($A86,'Import Peak Change'!$A$106:Z$202,26,FALSE())))</f>
        <v>0</v>
      </c>
      <c r="AA86" s="193" t="n">
        <f aca="false">IF(ISERROR(VLOOKUP($A86,'Import Peak'!$A$3:AA$99,27,FALSE())-VLOOKUP($A86,'Import Peak Change'!$A$106:AA$202,27,FALSE())),0,(VLOOKUP($A86,'Import Peak'!$A$3:AA$99,27,FALSE())-VLOOKUP($A86,'Import Peak Change'!$A$106:AA$202,27,FALSE())))</f>
        <v>0</v>
      </c>
      <c r="AB86" s="193" t="n">
        <f aca="false">IF(ISERROR(VLOOKUP($A86,'Import Peak'!$A$3:AB$99,28,FALSE())-VLOOKUP($A86,'Import Peak Change'!$A$106:AB$202,28,FALSE())),0,(VLOOKUP($A86,'Import Peak'!$A$3:AB$99,28,FALSE())-VLOOKUP($A86,'Import Peak Change'!$A$106:AB$202,28,FALSE())))</f>
        <v>0</v>
      </c>
      <c r="AC86" s="193" t="n">
        <f aca="false">IF(ISERROR(VLOOKUP($A86,'Import Peak'!$A$3:AC$99,29,FALSE())-VLOOKUP($A86,'Import Peak Change'!$A$106:AC$202,29,FALSE())),0,(VLOOKUP($A86,'Import Peak'!$A$3:AC$99,29,FALSE())-VLOOKUP($A86,'Import Peak Change'!$A$106:AC$202,29,FALSE())))</f>
        <v>0</v>
      </c>
      <c r="AD86" s="193" t="n">
        <f aca="false">IF(ISERROR(VLOOKUP($A86,'Import Peak'!$A$3:AD$99,30,FALSE())-VLOOKUP($A86,'Import Peak Change'!$A$106:AD$202,30,FALSE())),0,(VLOOKUP($A86,'Import Peak'!$A$3:AD$99,30,FALSE())-VLOOKUP($A86,'Import Peak Change'!$A$106:AD$202,30,FALSE())))</f>
        <v>0</v>
      </c>
      <c r="AE86" s="193" t="n">
        <f aca="false">IF(ISERROR(VLOOKUP($A86,'Import Peak'!$A$3:AE$99,31,FALSE())-VLOOKUP($A86,'Import Peak Change'!$A$106:AE$202,31,FALSE())),0,(VLOOKUP($A86,'Import Peak'!$A$3:AE$99,31,FALSE())-VLOOKUP($A86,'Import Peak Change'!$A$106:AE$202,31,FALSE())))</f>
        <v>0</v>
      </c>
      <c r="AF86" s="193" t="n">
        <f aca="false">IF(ISERROR(VLOOKUP($A86,'Import Peak'!$A$3:AF$99,32,FALSE())-VLOOKUP($A86,'Import Peak Change'!$A$106:AF$202,32,FALSE())),0,(VLOOKUP($A86,'Import Peak'!$A$3:AF$99,32,FALSE())-VLOOKUP($A86,'Import Peak Change'!$A$106:AF$202,32,FALSE())))</f>
        <v>0</v>
      </c>
      <c r="AG86" s="193" t="n">
        <f aca="false">IF(ISERROR(VLOOKUP($A86,'Import Peak'!$A$3:AG$99,33,FALSE())-VLOOKUP($A86,'Import Peak Change'!$A$106:AG$202,33,FALSE())),0,(VLOOKUP($A86,'Import Peak'!$A$3:AG$99,33,FALSE())-VLOOKUP($A86,'Import Peak Change'!$A$106:AG$202,33,FALSE())))</f>
        <v>0</v>
      </c>
      <c r="AH86" s="193" t="n">
        <f aca="false">IF(ISERROR(VLOOKUP($A86,'Import Peak'!$A$3:AH$99,34,FALSE())-VLOOKUP($A86,'Import Peak Change'!$A$106:AH$202,34,FALSE())),0,(VLOOKUP($A86,'Import Peak'!$A$3:AH$99,34,FALSE())-VLOOKUP($A86,'Import Peak Change'!$A$106:AH$202,34,FALSE())))</f>
        <v>0</v>
      </c>
      <c r="AI86" s="193" t="n">
        <f aca="false">IF(ISERROR(VLOOKUP($A86,'Import Peak'!$A$3:AI$99,35,FALSE())-VLOOKUP($A86,'Import Peak Change'!$A$106:AI$202,35,FALSE())),0,(VLOOKUP($A86,'Import Peak'!$A$3:AI$99,35,FALSE())-VLOOKUP($A86,'Import Peak Change'!$A$106:AI$202,35,FALSE())))</f>
        <v>0</v>
      </c>
      <c r="AJ86" s="193" t="n">
        <f aca="false">IF(ISERROR(VLOOKUP($A86,'Import Peak'!$A$3:AJ$99,36,FALSE())-VLOOKUP($A86,'Import Peak Change'!$A$106:AJ$202,36,FALSE())),0,(VLOOKUP($A86,'Import Peak'!$A$3:AJ$99,36,FALSE())-VLOOKUP($A86,'Import Peak Change'!$A$106:AJ$202,36,FALSE())))</f>
        <v>0</v>
      </c>
      <c r="AK86" s="193" t="n">
        <f aca="false">IF(ISERROR(VLOOKUP($A86,'Import Peak'!$A$3:AK$99,37,FALSE())-VLOOKUP($A86,'Import Peak Change'!$A$106:AK$202,37,FALSE())),0,(VLOOKUP($A86,'Import Peak'!$A$3:AK$99,37,FALSE())-VLOOKUP($A86,'Import Peak Change'!$A$106:AK$202,37,FALSE())))</f>
        <v>0</v>
      </c>
      <c r="AL86" s="193" t="n">
        <f aca="false">IF(ISERROR(VLOOKUP($A86,'Import Peak'!$A$3:AL$99,38,FALSE())-VLOOKUP($A86,'Import Peak Change'!$A$106:AL$202,38,FALSE())),0,(VLOOKUP($A86,'Import Peak'!$A$3:AL$99,38,FALSE())-VLOOKUP($A86,'Import Peak Change'!$A$106:AL$202,38,FALSE())))</f>
        <v>0</v>
      </c>
      <c r="AM86" s="193" t="n">
        <f aca="false">IF(ISERROR(VLOOKUP($A86,'Import Peak'!$A$3:AM$99,39,FALSE())-VLOOKUP($A86,'Import Peak Change'!$A$106:AM$202,39,FALSE())),0,(VLOOKUP($A86,'Import Peak'!$A$3:AM$99,39,FALSE())-VLOOKUP($A86,'Import Peak Change'!$A$106:AM$202,39,FALSE())))</f>
        <v>0</v>
      </c>
      <c r="AN86" s="193" t="n">
        <f aca="false">IF(ISERROR(VLOOKUP($A86,'Import Peak'!$A$3:AN$99,40,FALSE())-VLOOKUP($A86,'Import Peak Change'!$A$106:AN$202,40,FALSE())),0,(VLOOKUP($A86,'Import Peak'!$A$3:AN$99,40,FALSE())-VLOOKUP($A86,'Import Peak Change'!$A$106:AN$202,40,FALSE())))</f>
        <v>0</v>
      </c>
      <c r="AO86" s="193" t="n">
        <f aca="false">IF(ISERROR(VLOOKUP($A86,'Import Peak'!$A$3:AO$99,41,FALSE())-VLOOKUP($A86,'Import Peak Change'!$A$106:AO$202,41,FALSE())),0,(VLOOKUP($A86,'Import Peak'!$A$3:AO$99,41,FALSE())-VLOOKUP($A86,'Import Peak Change'!$A$106:AO$202,41,FALSE())))</f>
        <v>0</v>
      </c>
      <c r="AP86" s="193" t="n">
        <f aca="false">IF(ISERROR(VLOOKUP($A86,'Import Peak'!$A$3:AP$99,42,FALSE())-VLOOKUP($A86,'Import Peak Change'!$A$106:AP$202,42,FALSE())),0,(VLOOKUP($A86,'Import Peak'!$A$3:AP$99,42,FALSE())-VLOOKUP($A86,'Import Peak Change'!$A$106:AP$202,42,FALSE())))</f>
        <v>0</v>
      </c>
      <c r="AQ86" s="193" t="n">
        <f aca="false">IF(ISERROR(VLOOKUP($A86,'Import Peak'!$A$3:AQ$99,43,FALSE())-VLOOKUP($A86,'Import Peak Change'!$A$106:AQ$202,43,FALSE())),0,(VLOOKUP($A86,'Import Peak'!$A$3:AQ$99,43,FALSE())-VLOOKUP($A86,'Import Peak Change'!$A$106:AQ$202,43,FALSE())))</f>
        <v>0</v>
      </c>
      <c r="AR86" s="193" t="n">
        <f aca="false">IF(ISERROR(VLOOKUP($A86,'Import Peak'!$A$3:AR$99,44,FALSE())-VLOOKUP($A86,'Import Peak Change'!$A$106:AR$202,44,FALSE())),0,(VLOOKUP($A86,'Import Peak'!$A$3:AR$99,44,FALSE())-VLOOKUP($A86,'Import Peak Change'!$A$106:AR$202,44,FALSE())))</f>
        <v>0</v>
      </c>
      <c r="AS86" s="193" t="n">
        <f aca="false">IF(ISERROR(VLOOKUP($A86,'Import Peak'!$A$3:AS$99,45,FALSE())-VLOOKUP($A86,'Import Peak Change'!$A$106:AS$202,45,FALSE())),0,(VLOOKUP($A86,'Import Peak'!$A$3:AS$99,45,FALSE())-VLOOKUP($A86,'Import Peak Change'!$A$106:AS$202,45,FALSE())))</f>
        <v>0</v>
      </c>
      <c r="AT86" s="193" t="n">
        <f aca="false">IF(ISERROR(VLOOKUP($A86,'Import Peak'!$A$3:AT$99,46,FALSE())-VLOOKUP($A86,'Import Peak Change'!$A$106:AT$202,46,FALSE())),0,(VLOOKUP($A86,'Import Peak'!$A$3:AT$99,46,FALSE())-VLOOKUP($A86,'Import Peak Change'!$A$106:AT$202,46,FALSE())))</f>
        <v>0</v>
      </c>
      <c r="AU86" s="193" t="n">
        <f aca="false">IF(ISERROR(VLOOKUP($A86,'Import Peak'!$A$3:AU$99,47,FALSE())-VLOOKUP($A86,'Import Peak Change'!$A$106:AU$202,47,FALSE())),0,(VLOOKUP($A86,'Import Peak'!$A$3:AU$99,47,FALSE())-VLOOKUP($A86,'Import Peak Change'!$A$106:AU$202,47,FALSE())))</f>
        <v>0</v>
      </c>
      <c r="AV86" s="193" t="n">
        <f aca="false">IF(ISERROR(VLOOKUP($A86,'Import Peak'!$A$3:AV$99,48,FALSE())-VLOOKUP($A86,'Import Peak Change'!$A$106:AV$202,48,FALSE())),0,(VLOOKUP($A86,'Import Peak'!$A$3:AV$99,48,FALSE())-VLOOKUP($A86,'Import Peak Change'!$A$106:AV$202,48,FALSE())))</f>
        <v>0</v>
      </c>
      <c r="AW86" s="193" t="n">
        <f aca="false">IF(ISERROR(VLOOKUP($A86,'Import Peak'!$A$3:AW$99,49,FALSE())-VLOOKUP($A86,'Import Peak Change'!$A$106:AW$202,49,FALSE())),0,(VLOOKUP($A86,'Import Peak'!$A$3:AW$99,49,FALSE())-VLOOKUP($A86,'Import Peak Change'!$A$106:AW$202,49,FALSE())))</f>
        <v>0</v>
      </c>
      <c r="AX86" s="193" t="n">
        <f aca="false">IF(ISERROR(VLOOKUP($A86,'Import Peak'!$A$3:AX$99,50,FALSE())-VLOOKUP($A86,'Import Peak Change'!$A$106:AX$202,50,FALSE())),0,(VLOOKUP($A86,'Import Peak'!$A$3:AX$99,50,FALSE())-VLOOKUP($A86,'Import Peak Change'!$A$106:AX$202,50,FALSE())))</f>
        <v>0</v>
      </c>
      <c r="AY86" s="193" t="n">
        <f aca="false">IF(ISERROR(VLOOKUP($A86,'Import Peak'!$A$3:AY$99,51,FALSE())-VLOOKUP($A86,'Import Peak Change'!$A$106:AY$202,51,FALSE())),0,(VLOOKUP($A86,'Import Peak'!$A$3:AY$99,51,FALSE())-VLOOKUP($A86,'Import Peak Change'!$A$106:AY$202,51,FALSE())))</f>
        <v>0</v>
      </c>
      <c r="AZ86" s="193" t="n">
        <f aca="false">IF(ISERROR(VLOOKUP($A86,'Import Peak'!$A$3:AZ$99,52,FALSE())-VLOOKUP($A86,'Import Peak Change'!$A$106:AZ$202,52,FALSE())),0,(VLOOKUP($A86,'Import Peak'!$A$3:AZ$99,52,FALSE())-VLOOKUP($A86,'Import Peak Change'!$A$106:AZ$202,52,FALSE())))</f>
        <v>0</v>
      </c>
      <c r="BA86" s="193" t="n">
        <f aca="false">IF(ISERROR(VLOOKUP($A86,'Import Peak'!$A$3:BA$99,53,FALSE())-VLOOKUP($A86,'Import Peak Change'!$A$106:BA$202,53,FALSE())),0,(VLOOKUP($A86,'Import Peak'!$A$3:BA$99,53,FALSE())-VLOOKUP($A86,'Import Peak Change'!$A$106:BA$202,53,FALSE())))</f>
        <v>0</v>
      </c>
      <c r="BB86" s="193" t="n">
        <f aca="false">IF(ISERROR(VLOOKUP($A86,'Import Peak'!$A$3:BB$99,54,FALSE())-VLOOKUP($A86,'Import Peak Change'!$A$106:BB$202,54,FALSE())),0,(VLOOKUP($A86,'Import Peak'!$A$3:BB$99,54,FALSE())-VLOOKUP($A86,'Import Peak Change'!$A$106:BB$202,54,FALSE())))</f>
        <v>0</v>
      </c>
      <c r="BC86" s="193" t="n">
        <f aca="false">IF(ISERROR(VLOOKUP($A86,'Import Peak'!$A$3:BC$99,55,FALSE())-VLOOKUP($A86,'Import Peak Change'!$A$106:BC$202,55,FALSE())),0,(VLOOKUP($A86,'Import Peak'!$A$3:BC$99,55,FALSE())-VLOOKUP($A86,'Import Peak Change'!$A$106:BC$202,55,FALSE())))</f>
        <v>0</v>
      </c>
      <c r="BD86" s="193" t="n">
        <f aca="false">IF(ISERROR(VLOOKUP($A86,'Import Peak'!$A$3:BD$99,56,FALSE())-VLOOKUP($A86,'Import Peak Change'!$A$106:BD$202,56,FALSE())),0,(VLOOKUP($A86,'Import Peak'!$A$3:BD$99,56,FALSE())-VLOOKUP($A86,'Import Peak Change'!$A$106:BD$202,56,FALSE())))</f>
        <v>0</v>
      </c>
      <c r="BE86" s="193" t="n">
        <f aca="false">IF(ISERROR(VLOOKUP($A86,'Import Peak'!$A$3:BE$99,57,FALSE())-VLOOKUP($A86,'Import Peak Change'!$A$106:BE$202,57,FALSE())),0,(VLOOKUP($A86,'Import Peak'!$A$3:BE$99,57,FALSE())-VLOOKUP($A86,'Import Peak Change'!$A$106:BE$202,57,FALSE())))</f>
        <v>0</v>
      </c>
      <c r="BF86" s="193" t="n">
        <f aca="false">IF(ISERROR(VLOOKUP($A86,'Import Peak'!$A$3:BF$99,58,FALSE())-VLOOKUP($A86,'Import Peak Change'!$A$106:BF$202,58,FALSE())),0,(VLOOKUP($A86,'Import Peak'!$A$3:BF$99,58,FALSE())-VLOOKUP($A86,'Import Peak Change'!$A$106:BF$202,58,FALSE())))</f>
        <v>0</v>
      </c>
      <c r="BG86" s="193" t="n">
        <f aca="false">IF(ISERROR(VLOOKUP($A86,'Import Peak'!$A$3:BG$99,59,FALSE())-VLOOKUP($A86,'Import Peak Change'!$A$106:BG$202,59,FALSE())),0,(VLOOKUP($A86,'Import Peak'!$A$3:BG$99,59,FALSE())-VLOOKUP($A86,'Import Peak Change'!$A$106:BG$202,59,FALSE())))</f>
        <v>0</v>
      </c>
      <c r="BH86" s="193" t="n">
        <f aca="false">IF(ISERROR(VLOOKUP($A86,'Import Peak'!$A$3:BH$99,60,FALSE())-VLOOKUP($A86,'Import Peak Change'!$A$106:BH$202,60,FALSE())),0,(VLOOKUP($A86,'Import Peak'!$A$3:BH$99,60,FALSE())-VLOOKUP($A86,'Import Peak Change'!$A$106:BH$202,60,FALSE())))</f>
        <v>0</v>
      </c>
      <c r="BI86" s="193" t="n">
        <f aca="false">IF(ISERROR(VLOOKUP($A86,'Import Peak'!$A$3:BI$99,61,FALSE())-VLOOKUP($A86,'Import Peak Change'!$A$106:BI$202,61,FALSE())),0,(VLOOKUP($A86,'Import Peak'!$A$3:BI$99,61,FALSE())-VLOOKUP($A86,'Import Peak Change'!$A$106:BI$202,61,FALSE())))</f>
        <v>0</v>
      </c>
      <c r="BJ86" s="193" t="n">
        <f aca="false">IF(ISERROR(VLOOKUP($A86,'Import Peak'!$A$3:BJ$99,62,FALSE())-VLOOKUP($A86,'Import Peak Change'!$A$106:BJ$202,62,FALSE())),0,(VLOOKUP($A86,'Import Peak'!$A$3:BJ$99,62,FALSE())-VLOOKUP($A86,'Import Peak Change'!$A$106:BJ$202,62,FALSE())))</f>
        <v>0</v>
      </c>
      <c r="BK86" s="193" t="n">
        <f aca="false">IF(ISERROR(VLOOKUP($A86,'Import Peak'!$A$3:BK$99,63,FALSE())-VLOOKUP($A86,'Import Peak Change'!$A$106:BK$202,63,FALSE())),0,(VLOOKUP($A86,'Import Peak'!$A$3:BK$99,63,FALSE())-VLOOKUP($A86,'Import Peak Change'!$A$106:BK$202,63,FALSE())))</f>
        <v>0</v>
      </c>
      <c r="BL86" s="193" t="n">
        <f aca="false">IF(ISERROR(VLOOKUP($A86,'Import Peak'!$A$3:BL$99,64,FALSE())-VLOOKUP($A86,'Import Peak Change'!$A$106:BL$202,64,FALSE())),0,(VLOOKUP($A86,'Import Peak'!$A$3:BL$99,64,FALSE())-VLOOKUP($A86,'Import Peak Change'!$A$106:BL$202,64,FALSE())))</f>
        <v>0</v>
      </c>
      <c r="BM86" s="193" t="n">
        <f aca="false">IF(ISERROR(VLOOKUP($A86,'Import Peak'!$A$3:BM$99,65,FALSE())-VLOOKUP($A86,'Import Peak Change'!$A$106:BM$202,65,FALSE())),0,(VLOOKUP($A86,'Import Peak'!$A$3:BM$99,65,FALSE())-VLOOKUP($A86,'Import Peak Change'!$A$106:BM$202,65,FALSE())))</f>
        <v>0</v>
      </c>
      <c r="BN86" s="193" t="n">
        <f aca="false">IF(ISERROR(VLOOKUP($A86,'Import Peak'!$A$3:BN$99,66,FALSE())-VLOOKUP($A86,'Import Peak Change'!$A$106:BN$202,66,FALSE())),0,(VLOOKUP($A86,'Import Peak'!$A$3:BN$99,66,FALSE())-VLOOKUP($A86,'Import Peak Change'!$A$106:BN$202,66,FALSE())))</f>
        <v>0</v>
      </c>
      <c r="BO86" s="193" t="n">
        <f aca="false">IF(ISERROR(VLOOKUP($A86,'Import Peak'!$A$3:BO$99,67,FALSE())-VLOOKUP($A86,'Import Peak Change'!$A$106:BO$202,67,FALSE())),0,(VLOOKUP($A86,'Import Peak'!$A$3:BO$99,67,FALSE())-VLOOKUP($A86,'Import Peak Change'!$A$106:BO$202,67,FALSE())))</f>
        <v>0</v>
      </c>
      <c r="BP86" s="193" t="n">
        <f aca="false">IF(ISERROR(VLOOKUP($A86,'Import Peak'!$A$3:BP$99,68,FALSE())-VLOOKUP($A86,'Import Peak Change'!$A$106:BP$202,68,FALSE())),0,(VLOOKUP($A86,'Import Peak'!$A$3:BP$99,68,FALSE())-VLOOKUP($A86,'Import Peak Change'!$A$106:BP$202,68,FALSE())))</f>
        <v>0</v>
      </c>
      <c r="BQ86" s="193" t="n">
        <f aca="false">IF(ISERROR(VLOOKUP($A86,'Import Peak'!$A$3:BQ$99,69,FALSE())-VLOOKUP($A86,'Import Peak Change'!$A$106:BQ$202,69,FALSE())),0,(VLOOKUP($A86,'Import Peak'!$A$3:BQ$99,69,FALSE())-VLOOKUP($A86,'Import Peak Change'!$A$106:BQ$202,69,FALSE())))</f>
        <v>0</v>
      </c>
      <c r="BR86" s="193" t="n">
        <f aca="false">IF(ISERROR(VLOOKUP($A86,'Import Peak'!$A$3:BR$99,70,FALSE())-VLOOKUP($A86,'Import Peak Change'!$A$106:BR$202,70,FALSE())),0,(VLOOKUP($A86,'Import Peak'!$A$3:BR$99,70,FALSE())-VLOOKUP($A86,'Import Peak Change'!$A$106:BR$202,70,FALSE())))</f>
        <v>0</v>
      </c>
      <c r="BS86" s="193" t="n">
        <f aca="false">IF(ISERROR(VLOOKUP($A86,'Import Peak'!$A$3:BS$99,71,FALSE())-VLOOKUP($A86,'Import Peak Change'!$A$106:BS$202,71,FALSE())),0,(VLOOKUP($A86,'Import Peak'!$A$3:BS$99,71,FALSE())-VLOOKUP($A86,'Import Peak Change'!$A$106:BS$202,71,FALSE())))</f>
        <v>0</v>
      </c>
      <c r="BT86" s="193" t="n">
        <f aca="false">IF(ISERROR(VLOOKUP($A86,'Import Peak'!$A$3:BT$99,72,FALSE())-VLOOKUP($A86,'Import Peak Change'!$A$106:BT$202,72,FALSE())),0,(VLOOKUP($A86,'Import Peak'!$A$3:BT$99,72,FALSE())-VLOOKUP($A86,'Import Peak Change'!$A$106:BT$202,72,FALSE())))</f>
        <v>0</v>
      </c>
      <c r="BU86" s="193" t="n">
        <f aca="false">IF(ISERROR(VLOOKUP($A86,'Import Peak'!$A$3:BU$99,73,FALSE())-VLOOKUP($A86,'Import Peak Change'!$A$106:BU$202,73,FALSE())),0,(VLOOKUP($A86,'Import Peak'!$A$3:BU$99,73,FALSE())-VLOOKUP($A86,'Import Peak Change'!$A$106:BU$202,73,FALSE())))</f>
        <v>0</v>
      </c>
      <c r="BV86" s="193" t="n">
        <f aca="false">IF(ISERROR(VLOOKUP($A86,'Import Peak'!$A$3:BV$99,74,FALSE())-VLOOKUP($A86,'Import Peak Change'!$A$106:BV$202,74,FALSE())),0,(VLOOKUP($A86,'Import Peak'!$A$3:BV$99,74,FALSE())-VLOOKUP($A86,'Import Peak Change'!$A$106:BV$202,74,FALSE())))</f>
        <v>0</v>
      </c>
      <c r="BW86" s="193" t="n">
        <f aca="false">IF(ISERROR(VLOOKUP($A86,'Import Peak'!$A$3:BW$99,75,FALSE())-VLOOKUP($A86,'Import Peak Change'!$A$106:BW$202,75,FALSE())),0,(VLOOKUP($A86,'Import Peak'!$A$3:BW$99,75,FALSE())-VLOOKUP($A86,'Import Peak Change'!$A$106:BW$202,75,FALSE())))</f>
        <v>0</v>
      </c>
      <c r="BX86" s="193" t="n">
        <f aca="false">IF(ISERROR(VLOOKUP($A86,'Import Peak'!$A$3:BX$99,76,FALSE())-VLOOKUP($A86,'Import Peak Change'!$A$106:BX$202,76,FALSE())),0,(VLOOKUP($A86,'Import Peak'!$A$3:BX$99,76,FALSE())-VLOOKUP($A86,'Import Peak Change'!$A$106:BX$202,76,FALSE())))</f>
        <v>0</v>
      </c>
      <c r="BY86" s="193" t="n">
        <f aca="false">IF(ISERROR(VLOOKUP($A86,'Import Peak'!$A$3:BY$99,77,FALSE())-VLOOKUP($A86,'Import Peak Change'!$A$106:BY$202,77,FALSE())),0,(VLOOKUP($A86,'Import Peak'!$A$3:BY$99,77,FALSE())-VLOOKUP($A86,'Import Peak Change'!$A$106:BY$202,77,FALSE())))</f>
        <v>0</v>
      </c>
      <c r="BZ86" s="193" t="n">
        <f aca="false">IF(ISERROR(VLOOKUP($A86,'Import Peak'!$A$3:BZ$99,78,FALSE())-VLOOKUP($A86,'Import Peak Change'!$A$106:BZ$202,78,FALSE())),0,(VLOOKUP($A86,'Import Peak'!$A$3:BZ$99,78,FALSE())-VLOOKUP($A86,'Import Peak Change'!$A$106:BZ$202,78,FALSE())))</f>
        <v>0</v>
      </c>
      <c r="CA86" s="193" t="n">
        <f aca="false">IF(ISERROR(VLOOKUP($A86,'Import Peak'!$A$3:CA$99,79,FALSE())-VLOOKUP($A86,'Import Peak Change'!$A$106:CA$202,79,FALSE())),0,(VLOOKUP($A86,'Import Peak'!$A$3:CA$99,79,FALSE())-VLOOKUP($A86,'Import Peak Change'!$A$106:CA$202,79,FALSE())))</f>
        <v>0</v>
      </c>
      <c r="CB86" s="193" t="n">
        <f aca="false">IF(ISERROR(VLOOKUP($A86,'Import Peak'!$A$3:CB$99,80,FALSE())-VLOOKUP($A86,'Import Peak Change'!$A$106:CB$202,80,FALSE())),0,(VLOOKUP($A86,'Import Peak'!$A$3:CB$99,80,FALSE())-VLOOKUP($A86,'Import Peak Change'!$A$106:CB$202,80,FALSE())))</f>
        <v>0</v>
      </c>
      <c r="CC86" s="193" t="n">
        <f aca="false">IF(ISERROR(VLOOKUP($A86,'Import Peak'!$A$3:CC$99,81,FALSE())-VLOOKUP($A86,'Import Peak Change'!$A$106:CC$202,81,FALSE())),0,(VLOOKUP($A86,'Import Peak'!$A$3:CC$99,81,FALSE())-VLOOKUP($A86,'Import Peak Change'!$A$106:CC$202,81,FALSE())))</f>
        <v>0</v>
      </c>
      <c r="CD86" s="193" t="n">
        <f aca="false">IF(ISERROR(VLOOKUP($A86,'Import Peak'!$A$3:CD$99,82,FALSE())-VLOOKUP($A86,'Import Peak Change'!$A$106:CD$202,82,FALSE())),0,(VLOOKUP($A86,'Import Peak'!$A$3:CD$99,82,FALSE())-VLOOKUP($A86,'Import Peak Change'!$A$106:CD$202,82,FALSE())))</f>
        <v>0</v>
      </c>
      <c r="CE86" s="193" t="n">
        <f aca="false">IF(ISERROR(VLOOKUP($A86,'Import Peak'!$A$3:CE$99,83,FALSE())-VLOOKUP($A86,'Import Peak Change'!$A$106:CE$202,83,FALSE())),0,(VLOOKUP($A86,'Import Peak'!$A$3:CE$99,83,FALSE())-VLOOKUP($A86,'Import Peak Change'!$A$106:CE$202,83,FALSE())))</f>
        <v>0</v>
      </c>
      <c r="CF86" s="193" t="n">
        <f aca="false">IF(ISERROR(VLOOKUP($A86,'Import Peak'!$A$3:CF$99,84,FALSE())-VLOOKUP($A86,'Import Peak Change'!$A$106:CF$202,84,FALSE())),0,(VLOOKUP($A86,'Import Peak'!$A$3:CF$99,84,FALSE())-VLOOKUP($A86,'Import Peak Change'!$A$106:CF$202,84,FALSE())))</f>
        <v>0</v>
      </c>
      <c r="CG86" s="193" t="n">
        <f aca="false">IF(ISERROR(VLOOKUP($A86,'Import Peak'!$A$3:CG$99,85,FALSE())-VLOOKUP($A86,'Import Peak Change'!$A$106:CG$202,85,FALSE())),0,(VLOOKUP($A86,'Import Peak'!$A$3:CG$99,85,FALSE())-VLOOKUP($A86,'Import Peak Change'!$A$106:CG$202,85,FALSE())))</f>
        <v>0</v>
      </c>
      <c r="CH86" s="193" t="n">
        <f aca="false">IF(ISERROR(VLOOKUP($A86,'Import Peak'!$A$3:CH$99,86,FALSE())-VLOOKUP($A86,'Import Peak Change'!$A$106:CH$202,86,FALSE())),0,(VLOOKUP($A86,'Import Peak'!$A$3:CH$99,86,FALSE())-VLOOKUP($A86,'Import Peak Change'!$A$106:CH$202,86,FALSE())))</f>
        <v>0</v>
      </c>
      <c r="CI86" s="193" t="n">
        <f aca="false">IF(ISERROR(VLOOKUP($A86,'Import Peak'!$A$3:CI$99,87,FALSE())-VLOOKUP($A86,'Import Peak Change'!$A$106:CI$202,87,FALSE())),0,(VLOOKUP($A86,'Import Peak'!$A$3:CI$99,87,FALSE())-VLOOKUP($A86,'Import Peak Change'!$A$106:CI$202,87,FALSE())))</f>
        <v>0</v>
      </c>
      <c r="CJ86" s="193" t="n">
        <f aca="false">IF(ISERROR(VLOOKUP($A86,'Import Peak'!$A$3:CJ$99,88,FALSE())-VLOOKUP($A86,'Import Peak Change'!$A$106:CJ$202,88,FALSE())),0,(VLOOKUP($A86,'Import Peak'!$A$3:CJ$99,88,FALSE())-VLOOKUP($A86,'Import Peak Change'!$A$106:CJ$202,88,FALSE())))</f>
        <v>0</v>
      </c>
      <c r="CK86" s="193" t="n">
        <f aca="false">IF(ISERROR(VLOOKUP($A86,'Import Peak'!$A$3:CK$99,89,FALSE())-VLOOKUP($A86,'Import Peak Change'!$A$106:CK$202,89,FALSE())),0,(VLOOKUP($A86,'Import Peak'!$A$3:CK$99,89,FALSE())-VLOOKUP($A86,'Import Peak Change'!$A$106:CK$202,89,FALSE())))</f>
        <v>0</v>
      </c>
      <c r="CL86" s="193" t="n">
        <f aca="false">IF(ISERROR(VLOOKUP($A86,'Import Peak'!$A$3:CL$99,90,FALSE())-VLOOKUP($A86,'Import Peak Change'!$A$106:CL$202,90,FALSE())),0,(VLOOKUP($A86,'Import Peak'!$A$3:CL$99,90,FALSE())-VLOOKUP($A86,'Import Peak Change'!$A$106:CL$202,90,FALSE())))</f>
        <v>0</v>
      </c>
      <c r="CM86" s="193" t="n">
        <f aca="false">IF(ISERROR(VLOOKUP($A86,'Import Peak'!$A$3:CM$99,91,FALSE())-VLOOKUP($A86,'Import Peak Change'!$A$106:CM$202,91,FALSE())),0,(VLOOKUP($A86,'Import Peak'!$A$3:CM$99,91,FALSE())-VLOOKUP($A86,'Import Peak Change'!$A$106:CM$202,91,FALSE())))</f>
        <v>0</v>
      </c>
      <c r="CN86" s="193" t="n">
        <f aca="false">IF(ISERROR(VLOOKUP($A86,'Import Peak'!$A$3:CN$99,92,FALSE())-VLOOKUP($A86,'Import Peak Change'!$A$106:CN$202,92,FALSE())),0,(VLOOKUP($A86,'Import Peak'!$A$3:CN$99,92,FALSE())-VLOOKUP($A86,'Import Peak Change'!$A$106:CN$202,92,FALSE())))</f>
        <v>0</v>
      </c>
      <c r="CO86" s="193" t="n">
        <f aca="false">IF(ISERROR(VLOOKUP($A86,'Import Peak'!$A$3:CO$99,93,FALSE())-VLOOKUP($A86,'Import Peak Change'!$A$106:CO$202,93,FALSE())),0,(VLOOKUP($A86,'Import Peak'!$A$3:CO$99,93,FALSE())-VLOOKUP($A86,'Import Peak Change'!$A$106:CO$202,93,FALSE())))</f>
        <v>0</v>
      </c>
      <c r="CP86" s="193" t="n">
        <f aca="false">IF(ISERROR(VLOOKUP($A86,'Import Peak'!$A$3:CP$99,94,FALSE())-VLOOKUP($A86,'Import Peak Change'!$A$106:CP$202,94,FALSE())),0,(VLOOKUP($A86,'Import Peak'!$A$3:CP$99,94,FALSE())-VLOOKUP($A86,'Import Peak Change'!$A$106:CP$202,94,FALSE())))</f>
        <v>0</v>
      </c>
      <c r="CQ86" s="193" t="n">
        <f aca="false">IF(ISERROR(VLOOKUP($A86,'Import Peak'!$A$3:CQ$99,95,FALSE())-VLOOKUP($A86,'Import Peak Change'!$A$106:CQ$202,95,FALSE())),0,(VLOOKUP($A86,'Import Peak'!$A$3:CQ$99,95,FALSE())-VLOOKUP($A86,'Import Peak Change'!$A$106:CQ$202,95,FALSE())))</f>
        <v>0</v>
      </c>
      <c r="CR86" s="193" t="n">
        <f aca="false">IF(ISERROR(VLOOKUP($A86,'Import Peak'!$A$3:CR$99,96,FALSE())-VLOOKUP($A86,'Import Peak Change'!$A$106:CR$202,96,FALSE())),0,(VLOOKUP($A86,'Import Peak'!$A$3:CR$99,96,FALSE())-VLOOKUP($A86,'Import Peak Change'!$A$106:CR$202,96,FALSE())))</f>
        <v>0</v>
      </c>
      <c r="CS86" s="193" t="n">
        <f aca="false">IF(ISERROR(VLOOKUP($A86,'Import Peak'!$A$3:CS$99,97,FALSE())-VLOOKUP($A86,'Import Peak Change'!$A$106:CS$202,97,FALSE())),0,(VLOOKUP($A86,'Import Peak'!$A$3:CS$99,97,FALSE())-VLOOKUP($A86,'Import Peak Change'!$A$106:CS$202,97,FALSE())))</f>
        <v>0</v>
      </c>
      <c r="CT86" s="193" t="n">
        <f aca="false">IF(ISERROR(VLOOKUP($A86,'Import Peak'!$A$3:CT$99,98,FALSE())-VLOOKUP($A86,'Import Peak Change'!$A$106:CT$202,98,FALSE())),0,(VLOOKUP($A86,'Import Peak'!$A$3:CT$99,98,FALSE())-VLOOKUP($A86,'Import Peak Change'!$A$106:CT$202,98,FALSE())))</f>
        <v>0</v>
      </c>
      <c r="CU86" s="193" t="n">
        <f aca="false">IF(ISERROR(VLOOKUP($A86,'Import Peak'!$A$3:CU$99,99,FALSE())-VLOOKUP($A86,'Import Peak Change'!$A$106:CU$202,99,FALSE())),0,(VLOOKUP($A86,'Import Peak'!$A$3:CU$99,99,FALSE())-VLOOKUP($A86,'Import Peak Change'!$A$106:CU$202,99,FALSE())))</f>
        <v>0</v>
      </c>
      <c r="CV86" s="193" t="n">
        <f aca="false">IF(ISERROR(VLOOKUP($A86,'Import Peak'!$A$3:CV$99,100,FALSE())-VLOOKUP($A86,'Import Peak Change'!$A$106:CV$202,100,FALSE())),0,(VLOOKUP($A86,'Import Peak'!$A$3:CV$99,100,FALSE())-VLOOKUP($A86,'Import Peak Change'!$A$106:CV$202,100,FALSE())))</f>
        <v>0</v>
      </c>
      <c r="CW86" s="193" t="n">
        <f aca="false">IF(ISERROR(VLOOKUP($A86,'Import Peak'!$A$3:CW$99,101,FALSE())-VLOOKUP($A86,'Import Peak Change'!$A$106:CW$202,101,FALSE())),0,(VLOOKUP($A86,'Import Peak'!$A$3:CW$99,101,FALSE())-VLOOKUP($A86,'Import Peak Change'!$A$106:CW$202,101,FALSE())))</f>
        <v>0</v>
      </c>
      <c r="CX86" s="193" t="n">
        <f aca="false">IF(ISERROR(VLOOKUP($A86,'Import Peak'!$A$3:CX$99,102,FALSE())-VLOOKUP($A86,'Import Peak Change'!$A$106:CX$202,102,FALSE())),0,(VLOOKUP($A86,'Import Peak'!$A$3:CX$99,102,FALSE())-VLOOKUP($A86,'Import Peak Change'!$A$106:CX$202,102,FALSE())))</f>
        <v>0</v>
      </c>
      <c r="CY86" s="193" t="n">
        <f aca="false">IF(ISERROR(VLOOKUP($A86,'Import Peak'!$A$3:CY$99,103,FALSE())-VLOOKUP($A86,'Import Peak Change'!$A$106:CY$202,103,FALSE())),0,(VLOOKUP($A86,'Import Peak'!$A$3:CY$99,103,FALSE())-VLOOKUP($A86,'Import Peak Change'!$A$106:CY$202,103,FALSE())))</f>
        <v>0</v>
      </c>
      <c r="CZ86" s="193" t="n">
        <f aca="false">IF(ISERROR(VLOOKUP($A86,'Import Peak'!$A$3:CZ$99,104,FALSE())-VLOOKUP($A86,'Import Peak Change'!$A$106:CZ$202,104,FALSE())),0,(VLOOKUP($A86,'Import Peak'!$A$3:CZ$99,104,FALSE())-VLOOKUP($A86,'Import Peak Change'!$A$106:CZ$202,104,FALSE())))</f>
        <v>0</v>
      </c>
      <c r="DA86" s="193" t="n">
        <f aca="false">IF(ISERROR(VLOOKUP($A86,'Import Peak'!$A$3:DA$99,105,FALSE())-VLOOKUP($A86,'Import Peak Change'!$A$106:DA$202,105,FALSE())),0,(VLOOKUP($A86,'Import Peak'!$A$3:DA$99,105,FALSE())-VLOOKUP($A86,'Import Peak Change'!$A$106:DA$202,105,FALSE())))</f>
        <v>0</v>
      </c>
      <c r="DB86" s="193" t="n">
        <f aca="false">IF(ISERROR(VLOOKUP($A86,'Import Peak'!$A$3:DB$99,106,FALSE())-VLOOKUP($A86,'Import Peak Change'!$A$106:DB$202,106,FALSE())),0,(VLOOKUP($A86,'Import Peak'!$A$3:DB$99,106,FALSE())-VLOOKUP($A86,'Import Peak Change'!$A$106:DB$202,106,FALSE())))</f>
        <v>0</v>
      </c>
      <c r="DC86" s="193" t="n">
        <f aca="false">IF(ISERROR(VLOOKUP($A86,'Import Peak'!$A$3:DC$99,107,FALSE())-VLOOKUP($A86,'Import Peak Change'!$A$106:DC$202,107,FALSE())),0,(VLOOKUP($A86,'Import Peak'!$A$3:DC$99,107,FALSE())-VLOOKUP($A86,'Import Peak Change'!$A$106:DC$202,107,FALSE())))</f>
        <v>0</v>
      </c>
      <c r="DD86" s="193" t="n">
        <f aca="false">IF(ISERROR(VLOOKUP($A86,'Import Peak'!$A$3:DD$99,108,FALSE())-VLOOKUP($A86,'Import Peak Change'!$A$106:DD$202,108,FALSE())),0,(VLOOKUP($A86,'Import Peak'!$A$3:DD$99,108,FALSE())-VLOOKUP($A86,'Import Peak Change'!$A$106:DD$202,108,FALSE())))</f>
        <v>0</v>
      </c>
      <c r="DE86" s="193" t="n">
        <f aca="false">IF(ISERROR(VLOOKUP($A86,'Import Peak'!$A$3:DE$99,109,FALSE())-VLOOKUP($A86,'Import Peak Change'!$A$106:DE$202,109,FALSE())),0,(VLOOKUP($A86,'Import Peak'!$A$3:DE$99,109,FALSE())-VLOOKUP($A86,'Import Peak Change'!$A$106:DE$202,109,FALSE())))</f>
        <v>0</v>
      </c>
      <c r="DF86" s="193" t="n">
        <f aca="false">IF(ISERROR(VLOOKUP($A86,'Import Peak'!$A$3:DF$99,110,FALSE())-VLOOKUP($A86,'Import Peak Change'!$A$106:DF$202,110,FALSE())),0,(VLOOKUP($A86,'Import Peak'!$A$3:DF$99,110,FALSE())-VLOOKUP($A86,'Import Peak Change'!$A$106:DF$202,110,FALSE())))</f>
        <v>0</v>
      </c>
      <c r="DG86" s="193" t="n">
        <f aca="false">IF(ISERROR(VLOOKUP($A86,'Import Peak'!$A$3:DG$99,111,FALSE())-VLOOKUP($A86,'Import Peak Change'!$A$106:DG$202,111,FALSE())),0,(VLOOKUP($A86,'Import Peak'!$A$3:DG$99,111,FALSE())-VLOOKUP($A86,'Import Peak Change'!$A$106:DG$202,111,FALSE())))</f>
        <v>0</v>
      </c>
      <c r="DH86" s="193" t="n">
        <f aca="false">IF(ISERROR(VLOOKUP($A86,'Import Peak'!$A$3:DH$99,112,FALSE())-VLOOKUP($A86,'Import Peak Change'!$A$106:DH$202,112,FALSE())),0,(VLOOKUP($A86,'Import Peak'!$A$3:DH$99,112,FALSE())-VLOOKUP($A86,'Import Peak Change'!$A$106:DH$202,112,FALSE())))</f>
        <v>0</v>
      </c>
      <c r="DI86" s="193" t="n">
        <f aca="false">IF(ISERROR(VLOOKUP($A86,'Import Peak'!$A$3:DI$99,113,FALSE())-VLOOKUP($A86,'Import Peak Change'!$A$106:DI$202,113,FALSE())),0,(VLOOKUP($A86,'Import Peak'!$A$3:DI$99,113,FALSE())-VLOOKUP($A86,'Import Peak Change'!$A$106:DI$202,113,FALSE())))</f>
        <v>0</v>
      </c>
      <c r="DJ86" s="193" t="n">
        <f aca="false">IF(ISERROR(VLOOKUP($A86,'Import Peak'!$A$3:DJ$99,114,FALSE())-VLOOKUP($A86,'Import Peak Change'!$A$106:DJ$202,114,FALSE())),0,(VLOOKUP($A86,'Import Peak'!$A$3:DJ$99,114,FALSE())-VLOOKUP($A86,'Import Peak Change'!$A$106:DJ$202,114,FALSE())))</f>
        <v>0</v>
      </c>
      <c r="DK86" s="193" t="n">
        <f aca="false">IF(ISERROR(VLOOKUP($A86,'Import Peak'!$A$3:DK$99,115,FALSE())-VLOOKUP($A86,'Import Peak Change'!$A$106:DK$202,115,FALSE())),0,(VLOOKUP($A86,'Import Peak'!$A$3:DK$99,115,FALSE())-VLOOKUP($A86,'Import Peak Change'!$A$106:DK$202,115,FALSE())))</f>
        <v>0</v>
      </c>
      <c r="DL86" s="193" t="n">
        <f aca="false">IF(ISERROR(VLOOKUP($A86,'Import Peak'!$A$3:DL$99,116,FALSE())-VLOOKUP($A86,'Import Peak Change'!$A$106:DL$202,116,FALSE())),0,(VLOOKUP($A86,'Import Peak'!$A$3:DL$99,116,FALSE())-VLOOKUP($A86,'Import Peak Change'!$A$106:DL$202,116,FALSE())))</f>
        <v>0</v>
      </c>
      <c r="DM86" s="193" t="n">
        <f aca="false">IF(ISERROR(VLOOKUP($A86,'Import Peak'!$A$3:DM$99,117,FALSE())-VLOOKUP($A86,'Import Peak Change'!$A$106:DM$202,117,FALSE())),0,(VLOOKUP($A86,'Import Peak'!$A$3:DM$99,117,FALSE())-VLOOKUP($A86,'Import Peak Change'!$A$106:DM$202,117,FALSE())))</f>
        <v>0</v>
      </c>
      <c r="DN86" s="193" t="n">
        <f aca="false">IF(ISERROR(VLOOKUP($A86,'Import Peak'!$A$3:DN$99,118,FALSE())-VLOOKUP($A86,'Import Peak Change'!$A$106:DN$202,118,FALSE())),0,(VLOOKUP($A86,'Import Peak'!$A$3:DN$99,118,FALSE())-VLOOKUP($A86,'Import Peak Change'!$A$106:DN$202,118,FALSE())))</f>
        <v>0</v>
      </c>
      <c r="DO86" s="193" t="n">
        <f aca="false">IF(ISERROR(VLOOKUP($A86,'Import Peak'!$A$3:DO$99,119,FALSE())-VLOOKUP($A86,'Import Peak Change'!$A$106:DO$202,119,FALSE())),0,(VLOOKUP($A86,'Import Peak'!$A$3:DO$99,119,FALSE())-VLOOKUP($A86,'Import Peak Change'!$A$106:DO$202,119,FALSE())))</f>
        <v>0</v>
      </c>
      <c r="DP86" s="193" t="n">
        <f aca="false">IF(ISERROR(VLOOKUP($A86,'Import Peak'!$A$3:DP$99,120,FALSE())-VLOOKUP($A86,'Import Peak Change'!$A$106:DP$202,120,FALSE())),0,(VLOOKUP($A86,'Import Peak'!$A$3:DP$99,120,FALSE())-VLOOKUP($A86,'Import Peak Change'!$A$106:DP$202,120,FALSE())))</f>
        <v>0</v>
      </c>
      <c r="DQ86" s="193" t="n">
        <f aca="false">IF(ISERROR(VLOOKUP($A86,'Import Peak'!$A$3:DQ$99,121,FALSE())-VLOOKUP($A86,'Import Peak Change'!$A$106:DQ$202,121,FALSE())),0,(VLOOKUP($A86,'Import Peak'!$A$3:DQ$99,121,FALSE())-VLOOKUP($A86,'Import Peak Change'!$A$106:DQ$202,121,FALSE())))</f>
        <v>0</v>
      </c>
      <c r="DR86" s="193" t="n">
        <f aca="false">IF(ISERROR(VLOOKUP($A86,'Import Peak'!$A$3:DR$99,122,FALSE())-VLOOKUP($A86,'Import Peak Change'!$A$106:DR$202,122,FALSE())),0,(VLOOKUP($A86,'Import Peak'!$A$3:DR$99,122,FALSE())-VLOOKUP($A86,'Import Peak Change'!$A$106:DR$202,122,FALSE())))</f>
        <v>0</v>
      </c>
      <c r="DS86" s="193" t="n">
        <f aca="false">IF(ISERROR(VLOOKUP($A86,'Import Peak'!$A$3:DS$99,123,FALSE())-VLOOKUP($A86,'Import Peak Change'!$A$106:DS$202,123,FALSE())),0,(VLOOKUP($A86,'Import Peak'!$A$3:DS$99,123,FALSE())-VLOOKUP($A86,'Import Peak Change'!$A$106:DS$202,123,FALSE())))</f>
        <v>0</v>
      </c>
      <c r="DT86" s="193" t="n">
        <f aca="false">IF(ISERROR(VLOOKUP($A86,'Import Peak'!$A$3:DT$99,124,FALSE())-VLOOKUP($A86,'Import Peak Change'!$A$106:DT$202,124,FALSE())),0,(VLOOKUP($A86,'Import Peak'!$A$3:DT$99,124,FALSE())-VLOOKUP($A86,'Import Peak Change'!$A$106:DT$202,124,FALSE())))</f>
        <v>0</v>
      </c>
      <c r="DU86" s="193" t="n">
        <f aca="false">IF(ISERROR(VLOOKUP($A86,'Import Peak'!$A$3:DU$99,125,FALSE())-VLOOKUP($A86,'Import Peak Change'!$A$106:DU$202,125,FALSE())),0,(VLOOKUP($A86,'Import Peak'!$A$3:DU$99,125,FALSE())-VLOOKUP($A86,'Import Peak Change'!$A$106:DU$202,125,FALSE())))</f>
        <v>0</v>
      </c>
      <c r="DV86" s="193" t="n">
        <f aca="false">IF(ISERROR(VLOOKUP($A86,'Import Peak'!$A$3:DV$99,126,FALSE())-VLOOKUP($A86,'Import Peak Change'!$A$106:DV$202,126,FALSE())),0,(VLOOKUP($A86,'Import Peak'!$A$3:DV$99,126,FALSE())-VLOOKUP($A86,'Import Peak Change'!$A$106:DV$202,126,FALSE())))</f>
        <v>0</v>
      </c>
      <c r="DW86" s="193" t="n">
        <f aca="false">IF(ISERROR(VLOOKUP($A86,'Import Peak'!$A$3:DW$99,127,FALSE())-VLOOKUP($A86,'Import Peak Change'!$A$106:DW$202,127,FALSE())),0,(VLOOKUP($A86,'Import Peak'!$A$3:DW$99,127,FALSE())-VLOOKUP($A86,'Import Peak Change'!$A$106:DW$202,127,FALSE())))</f>
        <v>0</v>
      </c>
      <c r="DX86" s="193" t="n">
        <f aca="false">IF(ISERROR(VLOOKUP($A86,'Import Peak'!$A$3:DX$99,128,FALSE())-VLOOKUP($A86,'Import Peak Change'!$A$106:DX$202,128,FALSE())),0,(VLOOKUP($A86,'Import Peak'!$A$3:DX$99,128,FALSE())-VLOOKUP($A86,'Import Peak Change'!$A$106:DX$202,128,FALSE())))</f>
        <v>0</v>
      </c>
      <c r="DY86" s="193" t="n">
        <f aca="false">IF(ISERROR(VLOOKUP($A86,'Import Peak'!$A$3:DY$99,129,FALSE())-VLOOKUP($A86,'Import Peak Change'!$A$106:DY$202,129,FALSE())),0,(VLOOKUP($A86,'Import Peak'!$A$3:DY$99,129,FALSE())-VLOOKUP($A86,'Import Peak Change'!$A$106:DY$202,129,FALSE())))</f>
        <v>0</v>
      </c>
      <c r="DZ86" s="193" t="n">
        <f aca="false">IF(ISERROR(VLOOKUP($A86,'Import Peak'!$A$3:DZ$99,130,FALSE())-VLOOKUP($A86,'Import Peak Change'!$A$106:DZ$202,130,FALSE())),0,(VLOOKUP($A86,'Import Peak'!$A$3:DZ$99,130,FALSE())-VLOOKUP($A86,'Import Peak Change'!$A$106:DZ$202,130,FALSE())))</f>
        <v>0</v>
      </c>
      <c r="EA86" s="193" t="n">
        <f aca="false">IF(ISERROR(VLOOKUP($A86,'Import Peak'!$A$3:EA$99,131,FALSE())-VLOOKUP($A86,'Import Peak Change'!$A$106:EA$202,131,FALSE())),0,(VLOOKUP($A86,'Import Peak'!$A$3:EA$99,131,FALSE())-VLOOKUP($A86,'Import Peak Change'!$A$106:EA$202,131,FALSE())))</f>
        <v>0</v>
      </c>
      <c r="EB86" s="193" t="n">
        <f aca="false">IF(ISERROR(VLOOKUP($A86,'Import Peak'!$A$3:EB$99,132,FALSE())-VLOOKUP($A86,'Import Peak Change'!$A$106:EB$202,132,FALSE())),0,(VLOOKUP($A86,'Import Peak'!$A$3:EB$99,132,FALSE())-VLOOKUP($A86,'Import Peak Change'!$A$106:EB$202,132,FALSE())))</f>
        <v>0</v>
      </c>
      <c r="EC86" s="193" t="n">
        <f aca="false">IF(ISERROR(VLOOKUP($A86,'Import Peak'!$A$3:EC$99,133,FALSE())-VLOOKUP($A86,'Import Peak Change'!$A$106:EC$202,133,FALSE())),0,(VLOOKUP($A86,'Import Peak'!$A$3:EC$99,133,FALSE())-VLOOKUP($A86,'Import Peak Change'!$A$106:EC$202,133,FALSE())))</f>
        <v>0</v>
      </c>
      <c r="ED86" s="193" t="n">
        <f aca="false">IF(ISERROR(VLOOKUP($A86,'Import Peak'!$A$3:ED$99,134,FALSE())-VLOOKUP($A86,'Import Peak Change'!$A$106:ED$202,134,FALSE())),0,(VLOOKUP($A86,'Import Peak'!$A$3:ED$99,134,FALSE())-VLOOKUP($A86,'Import Peak Change'!$A$106:ED$202,134,FALSE())))</f>
        <v>0</v>
      </c>
      <c r="EE86" s="193" t="n">
        <f aca="false">IF(ISERROR(VLOOKUP($A86,'Import Peak'!$A$3:EE$99,135,FALSE())-VLOOKUP($A86,'Import Peak Change'!$A$106:EE$202,135,FALSE())),0,(VLOOKUP($A86,'Import Peak'!$A$3:EE$99,135,FALSE())-VLOOKUP($A86,'Import Peak Change'!$A$106:EE$202,135,FALSE())))</f>
        <v>0</v>
      </c>
      <c r="EF86" s="193" t="n">
        <f aca="false">IF(ISERROR(VLOOKUP($A86,'Import Peak'!$A$3:EF$99,136,FALSE())-VLOOKUP($A86,'Import Peak Change'!$A$106:EF$202,136,FALSE())),0,(VLOOKUP($A86,'Import Peak'!$A$3:EF$99,136,FALSE())-VLOOKUP($A86,'Import Peak Change'!$A$106:EF$202,136,FALSE())))</f>
        <v>0</v>
      </c>
      <c r="EG86" s="193" t="n">
        <f aca="false">IF(ISERROR(VLOOKUP($A86,'Import Peak'!$A$3:EG$99,137,FALSE())-VLOOKUP($A86,'Import Peak Change'!$A$106:EG$202,137,FALSE())),0,(VLOOKUP($A86,'Import Peak'!$A$3:EG$99,137,FALSE())-VLOOKUP($A86,'Import Peak Change'!$A$106:EG$202,137,FALSE())))</f>
        <v>0</v>
      </c>
      <c r="EH86" s="193" t="n">
        <f aca="false">IF(ISERROR(VLOOKUP($A86,'Import Peak'!$A$3:EH$99,138,FALSE())-VLOOKUP($A86,'Import Peak Change'!$A$106:EH$202,138,FALSE())),0,(VLOOKUP($A86,'Import Peak'!$A$3:EH$99,138,FALSE())-VLOOKUP($A86,'Import Peak Change'!$A$106:EH$202,138,FALSE())))</f>
        <v>0</v>
      </c>
      <c r="EI86" s="193" t="n">
        <f aca="false">IF(ISERROR(VLOOKUP($A86,'Import Peak'!$A$3:EI$99,139,FALSE())-VLOOKUP($A86,'Import Peak Change'!$A$106:EI$202,139,FALSE())),0,(VLOOKUP($A86,'Import Peak'!$A$3:EI$99,139,FALSE())-VLOOKUP($A86,'Import Peak Change'!$A$106:EI$202,139,FALSE())))</f>
        <v>0</v>
      </c>
      <c r="EJ86" s="193" t="n">
        <f aca="false">IF(ISERROR(VLOOKUP($A86,'Import Peak'!$A$3:EJ$99,140,FALSE())-VLOOKUP($A86,'Import Peak Change'!$A$106:EJ$202,140,FALSE())),0,(VLOOKUP($A86,'Import Peak'!$A$3:EJ$99,140,FALSE())-VLOOKUP($A86,'Import Peak Change'!$A$106:EJ$202,140,FALSE())))</f>
        <v>0</v>
      </c>
      <c r="EK86" s="193" t="n">
        <f aca="false">IF(ISERROR(VLOOKUP($A86,'Import Peak'!$A$3:EK$99,141,FALSE())-VLOOKUP($A86,'Import Peak Change'!$A$106:EK$202,141,FALSE())),0,(VLOOKUP($A86,'Import Peak'!$A$3:EK$99,141,FALSE())-VLOOKUP($A86,'Import Peak Change'!$A$106:EK$202,141,FALSE())))</f>
        <v>0</v>
      </c>
      <c r="EL86" s="193" t="n">
        <f aca="false">IF(ISERROR(VLOOKUP($A86,'Import Peak'!$A$3:EL$99,142,FALSE())-VLOOKUP($A86,'Import Peak Change'!$A$106:EL$202,142,FALSE())),0,(VLOOKUP($A86,'Import Peak'!$A$3:EL$99,142,FALSE())-VLOOKUP($A86,'Import Peak Change'!$A$106:EL$202,142,FALSE())))</f>
        <v>0</v>
      </c>
      <c r="EM86" s="193" t="n">
        <f aca="false">IF(ISERROR(VLOOKUP($A86,'Import Peak'!$A$3:EM$99,143,FALSE())-VLOOKUP($A86,'Import Peak Change'!$A$106:EM$202,143,FALSE())),0,(VLOOKUP($A86,'Import Peak'!$A$3:EM$99,143,FALSE())-VLOOKUP($A86,'Import Peak Change'!$A$106:EM$202,143,FALSE())))</f>
        <v>0</v>
      </c>
      <c r="EN86" s="193" t="n">
        <f aca="false">IF(ISERROR(VLOOKUP($A86,'Import Peak'!$A$3:EN$99,144,FALSE())-VLOOKUP($A86,'Import Peak Change'!$A$106:EN$202,144,FALSE())),0,(VLOOKUP($A86,'Import Peak'!$A$3:EN$99,144,FALSE())-VLOOKUP($A86,'Import Peak Change'!$A$106:EN$202,144,FALSE())))</f>
        <v>0</v>
      </c>
      <c r="EO86" s="193" t="n">
        <f aca="false">IF(ISERROR(VLOOKUP($A86,'Import Peak'!$A$3:EO$99,145,FALSE())-VLOOKUP($A86,'Import Peak Change'!$A$106:EO$202,145,FALSE())),0,(VLOOKUP($A86,'Import Peak'!$A$3:EO$99,145,FALSE())-VLOOKUP($A86,'Import Peak Change'!$A$106:EO$202,145,FALSE())))</f>
        <v>0</v>
      </c>
      <c r="EP86" s="193" t="n">
        <f aca="false">IF(ISERROR(VLOOKUP($A86,'Import Peak'!$A$3:EP$99,146,FALSE())-VLOOKUP($A86,'Import Peak Change'!$A$106:EP$202,146,FALSE())),0,(VLOOKUP($A86,'Import Peak'!$A$3:EP$99,146,FALSE())-VLOOKUP($A86,'Import Peak Change'!$A$106:EP$202,146,FALSE())))</f>
        <v>0</v>
      </c>
      <c r="EQ86" s="193" t="n">
        <f aca="false">IF(ISERROR(VLOOKUP($A86,'Import Peak'!$A$3:EQ$99,147,FALSE())-VLOOKUP($A86,'Import Peak Change'!$A$106:EQ$202,147,FALSE())),0,(VLOOKUP($A86,'Import Peak'!$A$3:EQ$99,147,FALSE())-VLOOKUP($A86,'Import Peak Change'!$A$106:EQ$202,147,FALSE())))</f>
        <v>0</v>
      </c>
      <c r="ER86" s="193" t="n">
        <f aca="false">IF(ISERROR(VLOOKUP($A86,'Import Peak'!$A$3:ER$99,148,FALSE())-VLOOKUP($A86,'Import Peak Change'!$A$106:ER$202,148,FALSE())),0,(VLOOKUP($A86,'Import Peak'!$A$3:ER$99,148,FALSE())-VLOOKUP($A86,'Import Peak Change'!$A$106:ER$202,148,FALSE())))</f>
        <v>0</v>
      </c>
      <c r="ES86" s="193" t="n">
        <f aca="false">IF(ISERROR(VLOOKUP($A86,'Import Peak'!$A$3:ES$99,149,FALSE())-VLOOKUP($A86,'Import Peak Change'!$A$106:ES$202,149,FALSE())),0,(VLOOKUP($A86,'Import Peak'!$A$3:ES$99,149,FALSE())-VLOOKUP($A86,'Import Peak Change'!$A$106:ES$202,149,FALSE())))</f>
        <v>0</v>
      </c>
      <c r="ET86" s="193" t="n">
        <f aca="false">IF(ISERROR(VLOOKUP($A86,'Import Peak'!$A$3:ET$99,150,FALSE())-VLOOKUP($A86,'Import Peak Change'!$A$106:ET$202,150,FALSE())),0,(VLOOKUP($A86,'Import Peak'!$A$3:ET$99,150,FALSE())-VLOOKUP($A86,'Import Peak Change'!$A$106:ET$202,150,FALSE())))</f>
        <v>0</v>
      </c>
      <c r="EU86" s="193" t="n">
        <f aca="false">IF(ISERROR(VLOOKUP($A86,'Import Peak'!$A$3:EU$99,151,FALSE())-VLOOKUP($A86,'Import Peak Change'!$A$106:EU$202,151,FALSE())),0,(VLOOKUP($A86,'Import Peak'!$A$3:EU$99,151,FALSE())-VLOOKUP($A86,'Import Peak Change'!$A$106:EU$202,151,FALSE())))</f>
        <v>0</v>
      </c>
      <c r="EV86" s="193" t="n">
        <f aca="false">IF(ISERROR(VLOOKUP($A86,'Import Peak'!$A$3:EV$99,152,FALSE())-VLOOKUP($A86,'Import Peak Change'!$A$106:EV$202,152,FALSE())),0,(VLOOKUP($A86,'Import Peak'!$A$3:EV$99,152,FALSE())-VLOOKUP($A86,'Import Peak Change'!$A$106:EV$202,152,FALSE())))</f>
        <v>0</v>
      </c>
      <c r="EW86" s="193" t="n">
        <f aca="false">IF(ISERROR(VLOOKUP($A86,'Import Peak'!$A$3:EW$99,153,FALSE())-VLOOKUP($A86,'Import Peak Change'!$A$106:EW$202,153,FALSE())),0,(VLOOKUP($A86,'Import Peak'!$A$3:EW$99,153,FALSE())-VLOOKUP($A86,'Import Peak Change'!$A$106:EW$202,153,FALSE())))</f>
        <v>0</v>
      </c>
      <c r="EX86" s="193" t="n">
        <f aca="false">IF(ISERROR(VLOOKUP($A86,'Import Peak'!$A$3:EX$99,154,FALSE())-VLOOKUP($A86,'Import Peak Change'!$A$106:EX$202,154,FALSE())),0,(VLOOKUP($A86,'Import Peak'!$A$3:EX$99,154,FALSE())-VLOOKUP($A86,'Import Peak Change'!$A$106:EX$202,154,FALSE())))</f>
        <v>0</v>
      </c>
      <c r="EY86" s="193" t="n">
        <f aca="false">IF(ISERROR(VLOOKUP($A86,'Import Peak'!$A$3:EY$99,155,FALSE())-VLOOKUP($A86,'Import Peak Change'!$A$106:EY$202,155,FALSE())),0,(VLOOKUP($A86,'Import Peak'!$A$3:EY$99,155,FALSE())-VLOOKUP($A86,'Import Peak Change'!$A$106:EY$202,155,FALSE())))</f>
        <v>0</v>
      </c>
      <c r="EZ86" s="193" t="n">
        <f aca="false">IF(ISERROR(VLOOKUP($A86,'Import Peak'!$A$3:EZ$99,156,FALSE())-VLOOKUP($A86,'Import Peak Change'!$A$106:EZ$202,156,FALSE())),0,(VLOOKUP($A86,'Import Peak'!$A$3:EZ$99,156,FALSE())-VLOOKUP($A86,'Import Peak Change'!$A$106:EZ$202,156,FALSE())))</f>
        <v>0</v>
      </c>
      <c r="FA86" s="193" t="n">
        <f aca="false">IF(ISERROR(VLOOKUP($A86,'Import Peak'!$A$3:FA$99,157,FALSE())-VLOOKUP($A86,'Import Peak Change'!$A$106:FA$202,157,FALSE())),0,(VLOOKUP($A86,'Import Peak'!$A$3:FA$99,157,FALSE())-VLOOKUP($A86,'Import Peak Change'!$A$106:FA$202,157,FALSE())))</f>
        <v>0</v>
      </c>
      <c r="FB86" s="193" t="n">
        <f aca="false">IF(ISERROR(VLOOKUP($A86,'Import Peak'!$A$3:FB$99,158,FALSE())-VLOOKUP($A86,'Import Peak Change'!$A$106:FB$202,158,FALSE())),0,(VLOOKUP($A86,'Import Peak'!$A$3:FB$99,158,FALSE())-VLOOKUP($A86,'Import Peak Change'!$A$106:FB$202,158,FALSE())))</f>
        <v>0</v>
      </c>
      <c r="FC86" s="193" t="n">
        <f aca="false">IF(ISERROR(VLOOKUP($A86,'Import Peak'!$A$3:FC$99,159,FALSE())-VLOOKUP($A86,'Import Peak Change'!$A$106:FC$202,159,FALSE())),0,(VLOOKUP($A86,'Import Peak'!$A$3:FC$99,159,FALSE())-VLOOKUP($A86,'Import Peak Change'!$A$106:FC$202,159,FALSE())))</f>
        <v>0</v>
      </c>
      <c r="FD86" s="193" t="n">
        <f aca="false">IF(ISERROR(VLOOKUP($A86,'Import Peak'!$A$3:FD$99,160,FALSE())-VLOOKUP($A86,'Import Peak Change'!$A$106:FD$202,160,FALSE())),0,(VLOOKUP($A86,'Import Peak'!$A$3:FD$99,160,FALSE())-VLOOKUP($A86,'Import Peak Change'!$A$106:FD$202,160,FALSE())))</f>
        <v>0</v>
      </c>
      <c r="FE86" s="193" t="n">
        <f aca="false">IF(ISERROR(VLOOKUP($A86,'Import Peak'!$A$3:FE$99,161,FALSE())-VLOOKUP($A86,'Import Peak Change'!$A$106:FE$202,161,FALSE())),0,(VLOOKUP($A86,'Import Peak'!$A$3:FE$99,161,FALSE())-VLOOKUP($A86,'Import Peak Change'!$A$106:FE$202,161,FALSE())))</f>
        <v>0</v>
      </c>
      <c r="FF86" s="193" t="n">
        <f aca="false">IF(ISERROR(VLOOKUP($A86,'Import Peak'!$A$3:FF$99,162,FALSE())-VLOOKUP($A86,'Import Peak Change'!$A$106:FF$202,162,FALSE())),0,(VLOOKUP($A86,'Import Peak'!$A$3:FF$99,162,FALSE())-VLOOKUP($A86,'Import Peak Change'!$A$106:FF$202,162,FALSE())))</f>
        <v>0</v>
      </c>
      <c r="FG86" s="193" t="n">
        <f aca="false">IF(ISERROR(VLOOKUP($A86,'Import Peak'!$A$3:FG$99,163,FALSE())-VLOOKUP($A86,'Import Peak Change'!$A$106:FG$202,163,FALSE())),0,(VLOOKUP($A86,'Import Peak'!$A$3:FG$99,163,FALSE())-VLOOKUP($A86,'Import Peak Change'!$A$106:FG$202,163,FALSE())))</f>
        <v>0</v>
      </c>
      <c r="FH86" s="193" t="n">
        <f aca="false">IF(ISERROR(VLOOKUP($A86,'Import Peak'!$A$3:FH$99,164,FALSE())-VLOOKUP($A86,'Import Peak Change'!$A$106:FH$202,164,FALSE())),0,(VLOOKUP($A86,'Import Peak'!$A$3:FH$99,164,FALSE())-VLOOKUP($A86,'Import Peak Change'!$A$106:FH$202,164,FALSE())))</f>
        <v>0</v>
      </c>
      <c r="FI86" s="193" t="n">
        <f aca="false">IF(ISERROR(VLOOKUP($A86,'Import Peak'!$A$3:FI$99,165,FALSE())-VLOOKUP($A86,'Import Peak Change'!$A$106:FI$202,165,FALSE())),0,(VLOOKUP($A86,'Import Peak'!$A$3:FI$99,165,FALSE())-VLOOKUP($A86,'Import Peak Change'!$A$106:FI$202,165,FALSE())))</f>
        <v>0</v>
      </c>
      <c r="FJ86" s="193" t="n">
        <f aca="false">IF(ISERROR(VLOOKUP($A86,'Import Peak'!$A$3:FJ$99,166,FALSE())-VLOOKUP($A86,'Import Peak Change'!$A$106:FJ$202,166,FALSE())),0,(VLOOKUP($A86,'Import Peak'!$A$3:FJ$99,166,FALSE())-VLOOKUP($A86,'Import Peak Change'!$A$106:FJ$202,166,FALSE())))</f>
        <v>0</v>
      </c>
      <c r="FK86" s="193" t="n">
        <f aca="false">IF(ISERROR(VLOOKUP($A86,'Import Peak'!$A$3:FK$99,167,FALSE())-VLOOKUP($A86,'Import Peak Change'!$A$106:FK$202,167,FALSE())),0,(VLOOKUP($A86,'Import Peak'!$A$3:FK$99,167,FALSE())-VLOOKUP($A86,'Import Peak Change'!$A$106:FK$202,167,FALSE())))</f>
        <v>0</v>
      </c>
      <c r="FL86" s="193" t="n">
        <f aca="false">IF(ISERROR(VLOOKUP($A86,'Import Peak'!$A$3:FL$99,168,FALSE())-VLOOKUP($A86,'Import Peak Change'!$A$106:FL$202,168,FALSE())),0,(VLOOKUP($A86,'Import Peak'!$A$3:FL$99,168,FALSE())-VLOOKUP($A86,'Import Peak Change'!$A$106:FL$202,168,FALSE())))</f>
        <v>0</v>
      </c>
      <c r="FM86" s="193" t="n">
        <f aca="false">IF(ISERROR(VLOOKUP($A86,'Import Peak'!$A$3:FM$99,169,FALSE())-VLOOKUP($A86,'Import Peak Change'!$A$106:FM$202,169,FALSE())),0,(VLOOKUP($A86,'Import Peak'!$A$3:FM$99,169,FALSE())-VLOOKUP($A86,'Import Peak Change'!$A$106:FM$202,169,FALSE())))</f>
        <v>0</v>
      </c>
      <c r="FN86" s="193" t="n">
        <f aca="false">IF(ISERROR(VLOOKUP($A86,'Import Peak'!$A$3:FN$99,170,FALSE())-VLOOKUP($A86,'Import Peak Change'!$A$106:FN$202,170,FALSE())),0,(VLOOKUP($A86,'Import Peak'!$A$3:FN$99,170,FALSE())-VLOOKUP($A86,'Import Peak Change'!$A$106:FN$202,170,FALSE())))</f>
        <v>0</v>
      </c>
      <c r="FO86" s="193" t="n">
        <f aca="false">IF(ISERROR(VLOOKUP($A86,'Import Peak'!$A$3:FO$99,171,FALSE())-VLOOKUP($A86,'Import Peak Change'!$A$106:FO$202,171,FALSE())),0,(VLOOKUP($A86,'Import Peak'!$A$3:FO$99,171,FALSE())-VLOOKUP($A86,'Import Peak Change'!$A$106:FO$202,171,FALSE())))</f>
        <v>0</v>
      </c>
      <c r="FP86" s="193" t="n">
        <f aca="false">IF(ISERROR(VLOOKUP($A86,'Import Peak'!$A$3:FP$99,172,FALSE())-VLOOKUP($A86,'Import Peak Change'!$A$106:FP$202,172,FALSE())),0,(VLOOKUP($A86,'Import Peak'!$A$3:FP$99,172,FALSE())-VLOOKUP($A86,'Import Peak Change'!$A$106:FP$202,172,FALSE())))</f>
        <v>0</v>
      </c>
      <c r="FQ86" s="193" t="n">
        <f aca="false">IF(ISERROR(VLOOKUP($A86,'Import Peak'!$A$3:FQ$99,173,FALSE())-VLOOKUP($A86,'Import Peak Change'!$A$106:FQ$202,173,FALSE())),0,(VLOOKUP($A86,'Import Peak'!$A$3:FQ$99,173,FALSE())-VLOOKUP($A86,'Import Peak Change'!$A$106:FQ$202,173,FALSE())))</f>
        <v>0</v>
      </c>
      <c r="FR86" s="193" t="n">
        <f aca="false">IF(ISERROR(VLOOKUP($A86,'Import Peak'!$A$3:FR$99,174,FALSE())-VLOOKUP($A86,'Import Peak Change'!$A$106:FR$202,174,FALSE())),0,(VLOOKUP($A86,'Import Peak'!$A$3:FR$99,174,FALSE())-VLOOKUP($A86,'Import Peak Change'!$A$106:FR$202,174,FALSE())))</f>
        <v>0</v>
      </c>
      <c r="FS86" s="193" t="n">
        <f aca="false">IF(ISERROR(VLOOKUP($A86,'Import Peak'!$A$3:FS$99,175,FALSE())-VLOOKUP($A86,'Import Peak Change'!$A$106:FS$202,175,FALSE())),0,(VLOOKUP($A86,'Import Peak'!$A$3:FS$99,175,FALSE())-VLOOKUP($A86,'Import Peak Change'!$A$106:FS$202,175,FALSE())))</f>
        <v>0</v>
      </c>
      <c r="FT86" s="193" t="n">
        <f aca="false">IF(ISERROR(VLOOKUP($A86,'Import Peak'!$A$3:FT$99,176,FALSE())-VLOOKUP($A86,'Import Peak Change'!$A$106:FT$202,176,FALSE())),0,(VLOOKUP($A86,'Import Peak'!$A$3:FT$99,176,FALSE())-VLOOKUP($A86,'Import Peak Change'!$A$106:FT$202,176,FALSE())))</f>
        <v>0</v>
      </c>
      <c r="FU86" s="193" t="n">
        <f aca="false">IF(ISERROR(VLOOKUP($A86,'Import Peak'!$A$3:FU$99,177,FALSE())-VLOOKUP($A86,'Import Peak Change'!$A$106:FU$202,177,FALSE())),0,(VLOOKUP($A86,'Import Peak'!$A$3:FU$99,177,FALSE())-VLOOKUP($A86,'Import Peak Change'!$A$106:FU$202,177,FALSE())))</f>
        <v>0</v>
      </c>
      <c r="FV86" s="193" t="n">
        <f aca="false">IF(ISERROR(VLOOKUP($A86,'Import Peak'!$A$3:FV$99,178,FALSE())-VLOOKUP($A86,'Import Peak Change'!$A$106:FV$202,178,FALSE())),0,(VLOOKUP($A86,'Import Peak'!$A$3:FV$99,178,FALSE())-VLOOKUP($A86,'Import Peak Change'!$A$106:FV$202,178,FALSE())))</f>
        <v>0</v>
      </c>
      <c r="FW86" s="193" t="n">
        <f aca="false">IF(ISERROR(VLOOKUP($A86,'Import Peak'!$A$3:FW$99,179,FALSE())-VLOOKUP($A86,'Import Peak Change'!$A$106:FW$202,179,FALSE())),0,(VLOOKUP($A86,'Import Peak'!$A$3:FW$99,179,FALSE())-VLOOKUP($A86,'Import Peak Change'!$A$106:FW$202,179,FALSE())))</f>
        <v>0</v>
      </c>
      <c r="FX86" s="193" t="n">
        <f aca="false">IF(ISERROR(VLOOKUP($A86,'Import Peak'!$A$3:FX$99,180,FALSE())-VLOOKUP($A86,'Import Peak Change'!$A$106:FX$202,180,FALSE())),0,(VLOOKUP($A86,'Import Peak'!$A$3:FX$99,180,FALSE())-VLOOKUP($A86,'Import Peak Change'!$A$106:FX$202,180,FALSE())))</f>
        <v>0</v>
      </c>
      <c r="FY86" s="193" t="n">
        <f aca="false">IF(ISERROR(VLOOKUP($A86,'Import Peak'!$A$3:FY$99,181,FALSE())-VLOOKUP($A86,'Import Peak Change'!$A$106:FY$202,181,FALSE())),0,(VLOOKUP($A86,'Import Peak'!$A$3:FY$99,181,FALSE())-VLOOKUP($A86,'Import Peak Change'!$A$106:FY$202,181,FALSE())))</f>
        <v>0</v>
      </c>
      <c r="FZ86" s="193" t="n">
        <f aca="false">IF(ISERROR(VLOOKUP($A86,'Import Peak'!$A$3:FZ$99,182,FALSE())-VLOOKUP($A86,'Import Peak Change'!$A$106:FZ$202,182,FALSE())),0,(VLOOKUP($A86,'Import Peak'!$A$3:FZ$99,182,FALSE())-VLOOKUP($A86,'Import Peak Change'!$A$106:FZ$202,182,FALSE())))</f>
        <v>0</v>
      </c>
      <c r="GA86" s="193" t="n">
        <f aca="false">IF(ISERROR(VLOOKUP($A86,'Import Peak'!$A$3:GA$99,183,FALSE())-VLOOKUP($A86,'Import Peak Change'!$A$106:GA$202,183,FALSE())),0,(VLOOKUP($A86,'Import Peak'!$A$3:GA$99,183,FALSE())-VLOOKUP($A86,'Import Peak Change'!$A$106:GA$202,183,FALSE())))</f>
        <v>0</v>
      </c>
      <c r="GB86" s="193" t="n">
        <f aca="false">IF(ISERROR(VLOOKUP($A86,'Import Peak'!$A$3:GB$99,184,FALSE())-VLOOKUP($A86,'Import Peak Change'!$A$106:GB$202,184,FALSE())),0,(VLOOKUP($A86,'Import Peak'!$A$3:GB$99,184,FALSE())-VLOOKUP($A86,'Import Peak Change'!$A$106:GB$202,184,FALSE())))</f>
        <v>0</v>
      </c>
      <c r="GC86" s="193" t="n">
        <f aca="false">IF(ISERROR(VLOOKUP($A86,'Import Peak'!$A$3:GC$99,185,FALSE())-VLOOKUP($A86,'Import Peak Change'!$A$106:GC$202,185,FALSE())),0,(VLOOKUP($A86,'Import Peak'!$A$3:GC$99,185,FALSE())-VLOOKUP($A86,'Import Peak Change'!$A$106:GC$202,185,FALSE())))</f>
        <v>0</v>
      </c>
      <c r="GD86" s="193" t="n">
        <f aca="false">IF(ISERROR(VLOOKUP($A86,'Import Peak'!$A$3:GD$99,186,FALSE())-VLOOKUP($A86,'Import Peak Change'!$A$106:GD$202,186,FALSE())),0,(VLOOKUP($A86,'Import Peak'!$A$3:GD$99,186,FALSE())-VLOOKUP($A86,'Import Peak Change'!$A$106:GD$202,186,FALSE())))</f>
        <v>0</v>
      </c>
      <c r="GE86" s="193" t="n">
        <f aca="false">IF(ISERROR(VLOOKUP($A86,'Import Peak'!$A$3:GE$99,187,FALSE())-VLOOKUP($A86,'Import Peak Change'!$A$106:GE$202,187,FALSE())),0,(VLOOKUP($A86,'Import Peak'!$A$3:GE$99,187,FALSE())-VLOOKUP($A86,'Import Peak Change'!$A$106:GE$202,187,FALSE())))</f>
        <v>0</v>
      </c>
      <c r="GF86" s="193" t="n">
        <f aca="false">IF(ISERROR(VLOOKUP($A86,'Import Peak'!$A$3:GF$99,188,FALSE())-VLOOKUP($A86,'Import Peak Change'!$A$106:GF$202,188,FALSE())),0,(VLOOKUP($A86,'Import Peak'!$A$3:GF$99,188,FALSE())-VLOOKUP($A86,'Import Peak Change'!$A$106:GF$202,188,FALSE())))</f>
        <v>0</v>
      </c>
      <c r="GG86" s="193" t="n">
        <f aca="false">IF(ISERROR(VLOOKUP($A86,'Import Peak'!$A$3:GG$99,189,FALSE())-VLOOKUP($A86,'Import Peak Change'!$A$106:GG$202,189,FALSE())),0,(VLOOKUP($A86,'Import Peak'!$A$3:GG$99,189,FALSE())-VLOOKUP($A86,'Import Peak Change'!$A$106:GG$202,189,FALSE())))</f>
        <v>0</v>
      </c>
      <c r="GH86" s="193" t="n">
        <f aca="false">IF(ISERROR(VLOOKUP($A86,'Import Peak'!$A$3:GH$99,190,FALSE())-VLOOKUP($A86,'Import Peak Change'!$A$106:GH$202,190,FALSE())),0,(VLOOKUP($A86,'Import Peak'!$A$3:GH$99,190,FALSE())-VLOOKUP($A86,'Import Peak Change'!$A$106:GH$202,190,FALSE())))</f>
        <v>0</v>
      </c>
      <c r="GI86" s="193" t="n">
        <f aca="false">IF(ISERROR(VLOOKUP($A86,'Import Peak'!$A$3:GI$99,191,FALSE())-VLOOKUP($A86,'Import Peak Change'!$A$106:GI$202,191,FALSE())),0,(VLOOKUP($A86,'Import Peak'!$A$3:GI$99,191,FALSE())-VLOOKUP($A86,'Import Peak Change'!$A$106:GI$202,191,FALSE())))</f>
        <v>0</v>
      </c>
      <c r="GJ86" s="193" t="n">
        <f aca="false">IF(ISERROR(VLOOKUP($A86,'Import Peak'!$A$3:GJ$99,192,FALSE())-VLOOKUP($A86,'Import Peak Change'!$A$106:GJ$202,192,FALSE())),0,(VLOOKUP($A86,'Import Peak'!$A$3:GJ$99,192,FALSE())-VLOOKUP($A86,'Import Peak Change'!$A$106:GJ$202,192,FALSE())))</f>
        <v>0</v>
      </c>
      <c r="GK86" s="193" t="n">
        <f aca="false">IF(ISERROR(VLOOKUP($A86,'Import Peak'!$A$3:GK$99,193,FALSE())-VLOOKUP($A86,'Import Peak Change'!$A$106:GK$202,193,FALSE())),0,(VLOOKUP($A86,'Import Peak'!$A$3:GK$99,193,FALSE())-VLOOKUP($A86,'Import Peak Change'!$A$106:GK$202,193,FALSE())))</f>
        <v>0</v>
      </c>
      <c r="GL86" s="193" t="n">
        <f aca="false">IF(ISERROR(VLOOKUP($A86,'Import Peak'!$A$3:GL$99,194,FALSE())-VLOOKUP($A86,'Import Peak Change'!$A$106:GL$202,194,FALSE())),0,(VLOOKUP($A86,'Import Peak'!$A$3:GL$99,194,FALSE())-VLOOKUP($A86,'Import Peak Change'!$A$106:GL$202,194,FALSE())))</f>
        <v>0</v>
      </c>
      <c r="GM86" s="193" t="n">
        <f aca="false">IF(ISERROR(VLOOKUP($A86,'Import Peak'!$A$3:GM$99,195,FALSE())-VLOOKUP($A86,'Import Peak Change'!$A$106:GM$202,195,FALSE())),0,(VLOOKUP($A86,'Import Peak'!$A$3:GM$99,195,FALSE())-VLOOKUP($A86,'Import Peak Change'!$A$106:GM$202,195,FALSE())))</f>
        <v>0</v>
      </c>
      <c r="GN86" s="193" t="n">
        <f aca="false">IF(ISERROR(VLOOKUP($A86,'Import Peak'!$A$3:GN$99,196,FALSE())-VLOOKUP($A86,'Import Peak Change'!$A$106:GN$202,196,FALSE())),0,(VLOOKUP($A86,'Import Peak'!$A$3:GN$99,196,FALSE())-VLOOKUP($A86,'Import Peak Change'!$A$106:GN$202,196,FALSE())))</f>
        <v>0</v>
      </c>
      <c r="GO86" s="193" t="n">
        <f aca="false">IF(ISERROR(VLOOKUP($A86,'Import Peak'!$A$3:GO$99,197,FALSE())-VLOOKUP($A86,'Import Peak Change'!$A$106:GO$202,197,FALSE())),0,(VLOOKUP($A86,'Import Peak'!$A$3:GO$99,197,FALSE())-VLOOKUP($A86,'Import Peak Change'!$A$106:GO$202,197,FALSE())))</f>
        <v>0</v>
      </c>
      <c r="GP86" s="193" t="n">
        <f aca="false">IF(ISERROR(VLOOKUP($A86,'Import Peak'!$A$3:GP$99,198,FALSE())-VLOOKUP($A86,'Import Peak Change'!$A$106:GP$202,198,FALSE())),0,(VLOOKUP($A86,'Import Peak'!$A$3:GP$99,198,FALSE())-VLOOKUP($A86,'Import Peak Change'!$A$106:GP$202,198,FALSE())))</f>
        <v>0</v>
      </c>
      <c r="GQ86" s="193" t="n">
        <f aca="false">IF(ISERROR(VLOOKUP($A86,'Import Peak'!$A$3:GQ$99,199,FALSE())-VLOOKUP($A86,'Import Peak Change'!$A$106:GQ$202,199,FALSE())),0,(VLOOKUP($A86,'Import Peak'!$A$3:GQ$99,199,FALSE())-VLOOKUP($A86,'Import Peak Change'!$A$106:GQ$202,199,FALSE())))</f>
        <v>0</v>
      </c>
      <c r="GR86" s="193" t="n">
        <f aca="false">IF(ISERROR(VLOOKUP($A86,'Import Peak'!$A$3:GR$99,200,FALSE())-VLOOKUP($A86,'Import Peak Change'!$A$106:GR$202,200,FALSE())),0,(VLOOKUP($A86,'Import Peak'!$A$3:GR$99,200,FALSE())-VLOOKUP($A86,'Import Peak Change'!$A$106:GR$202,200,FALSE())))</f>
        <v>0</v>
      </c>
      <c r="GS86" s="193" t="n">
        <f aca="false">IF(ISERROR(VLOOKUP($A86,'Import Peak'!$A$3:GS$99,201,FALSE())-VLOOKUP($A86,'Import Peak Change'!$A$106:GS$202,201,FALSE())),0,(VLOOKUP($A86,'Import Peak'!$A$3:GS$99,201,FALSE())-VLOOKUP($A86,'Import Peak Change'!$A$106:GS$202,201,FALSE())))</f>
        <v>0</v>
      </c>
      <c r="GT86" s="193" t="n">
        <f aca="false">IF(ISERROR(VLOOKUP($A86,'Import Peak'!$A$3:GT$99,202,FALSE())-VLOOKUP($A86,'Import Peak Change'!$A$106:GT$202,202,FALSE())),0,(VLOOKUP($A86,'Import Peak'!$A$3:GT$99,202,FALSE())-VLOOKUP($A86,'Import Peak Change'!$A$106:GT$202,202,FALSE())))</f>
        <v>0</v>
      </c>
      <c r="GU86" s="193" t="n">
        <f aca="false">IF(ISERROR(VLOOKUP($A86,'Import Peak'!$A$3:GU$99,203,FALSE())-VLOOKUP($A86,'Import Peak Change'!$A$106:GU$202,203,FALSE())),0,(VLOOKUP($A86,'Import Peak'!$A$3:GU$99,203,FALSE())-VLOOKUP($A86,'Import Peak Change'!$A$106:GU$202,203,FALSE())))</f>
        <v>0</v>
      </c>
      <c r="GV86" s="193" t="n">
        <f aca="false">IF(ISERROR(VLOOKUP($A86,'Import Peak'!$A$3:GV$99,204,FALSE())-VLOOKUP($A86,'Import Peak Change'!$A$106:GV$202,204,FALSE())),0,(VLOOKUP($A86,'Import Peak'!$A$3:GV$99,204,FALSE())-VLOOKUP($A86,'Import Peak Change'!$A$106:GV$202,204,FALSE())))</f>
        <v>0</v>
      </c>
      <c r="GW86" s="193" t="n">
        <f aca="false">IF(ISERROR(VLOOKUP($A86,'Import Peak'!$A$3:GW$99,205,FALSE())-VLOOKUP($A86,'Import Peak Change'!$A$106:GW$202,205,FALSE())),0,(VLOOKUP($A86,'Import Peak'!$A$3:GW$99,205,FALSE())-VLOOKUP($A86,'Import Peak Change'!$A$106:GW$202,205,FALSE())))</f>
        <v>0</v>
      </c>
      <c r="GX86" s="193" t="n">
        <f aca="false">IF(ISERROR(VLOOKUP($A86,'Import Peak'!$A$3:GX$99,206,FALSE())-VLOOKUP($A86,'Import Peak Change'!$A$106:GX$202,206,FALSE())),0,(VLOOKUP($A86,'Import Peak'!$A$3:GX$99,206,FALSE())-VLOOKUP($A86,'Import Peak Change'!$A$106:GX$202,206,FALSE())))</f>
        <v>0</v>
      </c>
      <c r="GY86" s="193" t="n">
        <f aca="false">IF(ISERROR(VLOOKUP($A86,'Import Peak'!$A$3:GY$99,207,FALSE())-VLOOKUP($A86,'Import Peak Change'!$A$106:GY$202,207,FALSE())),0,(VLOOKUP($A86,'Import Peak'!$A$3:GY$99,207,FALSE())-VLOOKUP($A86,'Import Peak Change'!$A$106:GY$202,207,FALSE())))</f>
        <v>0</v>
      </c>
      <c r="GZ86" s="193" t="n">
        <f aca="false">IF(ISERROR(VLOOKUP($A86,'Import Peak'!$A$3:GZ$99,208,FALSE())-VLOOKUP($A86,'Import Peak Change'!$A$106:GZ$202,208,FALSE())),0,(VLOOKUP($A86,'Import Peak'!$A$3:GZ$99,208,FALSE())-VLOOKUP($A86,'Import Peak Change'!$A$106:GZ$202,208,FALSE())))</f>
        <v>0</v>
      </c>
      <c r="HA86" s="193" t="n">
        <f aca="false">IF(ISERROR(VLOOKUP($A86,'Import Peak'!$A$3:HA$99,209,FALSE())-VLOOKUP($A86,'Import Peak Change'!$A$106:HA$202,209,FALSE())),0,(VLOOKUP($A86,'Import Peak'!$A$3:HA$99,209,FALSE())-VLOOKUP($A86,'Import Peak Change'!$A$106:HA$202,209,FALSE())))</f>
        <v>0</v>
      </c>
      <c r="HB86" s="193" t="n">
        <f aca="false">IF(ISERROR(VLOOKUP($A86,'Import Peak'!$A$3:HB$99,210,FALSE())-VLOOKUP($A86,'Import Peak Change'!$A$106:HB$202,210,FALSE())),0,(VLOOKUP($A86,'Import Peak'!$A$3:HB$99,210,FALSE())-VLOOKUP($A86,'Import Peak Change'!$A$106:HB$202,210,FALSE())))</f>
        <v>0</v>
      </c>
      <c r="HC86" s="193" t="n">
        <f aca="false">IF(ISERROR(VLOOKUP($A86,'Import Peak'!$A$3:HC$99,211,FALSE())-VLOOKUP($A86,'Import Peak Change'!$A$106:HC$202,211,FALSE())),0,(VLOOKUP($A86,'Import Peak'!$A$3:HC$99,211,FALSE())-VLOOKUP($A86,'Import Peak Change'!$A$106:HC$202,211,FALSE())))</f>
        <v>0</v>
      </c>
      <c r="HD86" s="193" t="n">
        <f aca="false">IF(ISERROR(VLOOKUP($A86,'Import Peak'!$A$3:HD$99,212,FALSE())-VLOOKUP($A86,'Import Peak Change'!$A$106:HD$202,212,FALSE())),0,(VLOOKUP($A86,'Import Peak'!$A$3:HD$99,212,FALSE())-VLOOKUP($A86,'Import Peak Change'!$A$106:HD$202,212,FALSE())))</f>
        <v>0</v>
      </c>
      <c r="HE86" s="193" t="n">
        <f aca="false">IF(ISERROR(VLOOKUP($A86,'Import Peak'!$A$3:HE$99,213,FALSE())-VLOOKUP($A86,'Import Peak Change'!$A$106:HE$202,213,FALSE())),0,(VLOOKUP($A86,'Import Peak'!$A$3:HE$99,213,FALSE())-VLOOKUP($A86,'Import Peak Change'!$A$106:HE$202,213,FALSE())))</f>
        <v>0</v>
      </c>
      <c r="HF86" s="193" t="n">
        <f aca="false">IF(ISERROR(VLOOKUP($A86,'Import Peak'!$A$3:HF$99,214,FALSE())-VLOOKUP($A86,'Import Peak Change'!$A$106:HF$202,214,FALSE())),0,(VLOOKUP($A86,'Import Peak'!$A$3:HF$99,214,FALSE())-VLOOKUP($A86,'Import Peak Change'!$A$106:HF$202,214,FALSE())))</f>
        <v>0</v>
      </c>
      <c r="HG86" s="193" t="n">
        <f aca="false">IF(ISERROR(VLOOKUP($A86,'Import Peak'!$A$3:HG$99,215,FALSE())-VLOOKUP($A86,'Import Peak Change'!$A$106:HG$202,215,FALSE())),0,(VLOOKUP($A86,'Import Peak'!$A$3:HG$99,215,FALSE())-VLOOKUP($A86,'Import Peak Change'!$A$106:HG$202,215,FALSE())))</f>
        <v>0</v>
      </c>
      <c r="HH86" s="193" t="n">
        <f aca="false">IF(ISERROR(VLOOKUP($A86,'Import Peak'!$A$3:HH$99,216,FALSE())-VLOOKUP($A86,'Import Peak Change'!$A$106:HH$202,216,FALSE())),0,(VLOOKUP($A86,'Import Peak'!$A$3:HH$99,216,FALSE())-VLOOKUP($A86,'Import Peak Change'!$A$106:HH$202,216,FALSE())))</f>
        <v>0</v>
      </c>
      <c r="HI86" s="193" t="n">
        <f aca="false">IF(ISERROR(VLOOKUP($A86,'Import Peak'!$A$3:HI$99,217,FALSE())-VLOOKUP($A86,'Import Peak Change'!$A$106:HI$202,217,FALSE())),0,(VLOOKUP($A86,'Import Peak'!$A$3:HI$99,217,FALSE())-VLOOKUP($A86,'Import Peak Change'!$A$106:HI$202,217,FALSE())))</f>
        <v>0</v>
      </c>
      <c r="HJ86" s="193" t="n">
        <f aca="false">IF(ISERROR(VLOOKUP($A86,'Import Peak'!$A$3:HJ$99,218,FALSE())-VLOOKUP($A86,'Import Peak Change'!$A$106:HJ$202,218,FALSE())),0,(VLOOKUP($A86,'Import Peak'!$A$3:HJ$99,218,FALSE())-VLOOKUP($A86,'Import Peak Change'!$A$106:HJ$202,218,FALSE())))</f>
        <v>0</v>
      </c>
      <c r="HK86" s="193" t="n">
        <f aca="false">IF(ISERROR(VLOOKUP($A86,'Import Peak'!$A$3:HK$99,219,FALSE())-VLOOKUP($A86,'Import Peak Change'!$A$106:HK$202,219,FALSE())),0,(VLOOKUP($A86,'Import Peak'!$A$3:HK$99,219,FALSE())-VLOOKUP($A86,'Import Peak Change'!$A$106:HK$202,219,FALSE())))</f>
        <v>0</v>
      </c>
      <c r="HL86" s="193" t="n">
        <f aca="false">IF(ISERROR(VLOOKUP($A86,'Import Peak'!$A$3:HL$99,220,FALSE())-VLOOKUP($A86,'Import Peak Change'!$A$106:HL$202,220,FALSE())),0,(VLOOKUP($A86,'Import Peak'!$A$3:HL$99,220,FALSE())-VLOOKUP($A86,'Import Peak Change'!$A$106:HL$202,220,FALSE())))</f>
        <v>0</v>
      </c>
      <c r="HM86" s="193" t="n">
        <f aca="false">IF(ISERROR(VLOOKUP($A86,'Import Peak'!$A$3:HM$99,221,FALSE())-VLOOKUP($A86,'Import Peak Change'!$A$106:HM$202,221,FALSE())),0,(VLOOKUP($A86,'Import Peak'!$A$3:HM$99,221,FALSE())-VLOOKUP($A86,'Import Peak Change'!$A$106:HM$202,221,FALSE())))</f>
        <v>0</v>
      </c>
      <c r="HN86" s="193" t="n">
        <f aca="false">IF(ISERROR(VLOOKUP($A86,'Import Peak'!$A$3:HN$99,222,FALSE())-VLOOKUP($A86,'Import Peak Change'!$A$106:HN$202,222,FALSE())),0,(VLOOKUP($A86,'Import Peak'!$A$3:HN$99,222,FALSE())-VLOOKUP($A86,'Import Peak Change'!$A$106:HN$202,222,FALSE())))</f>
        <v>0</v>
      </c>
      <c r="HO86" s="193" t="n">
        <f aca="false">IF(ISERROR(VLOOKUP($A86,'Import Peak'!$A$3:HO$99,223,FALSE())-VLOOKUP($A86,'Import Peak Change'!$A$106:HO$202,223,FALSE())),0,(VLOOKUP($A86,'Import Peak'!$A$3:HO$99,223,FALSE())-VLOOKUP($A86,'Import Peak Change'!$A$106:HO$202,223,FALSE())))</f>
        <v>0</v>
      </c>
      <c r="HP86" s="193" t="n">
        <f aca="false">IF(ISERROR(VLOOKUP($A86,'Import Peak'!$A$3:HP$99,224,FALSE())-VLOOKUP($A86,'Import Peak Change'!$A$106:HP$202,224,FALSE())),0,(VLOOKUP($A86,'Import Peak'!$A$3:HP$99,224,FALSE())-VLOOKUP($A86,'Import Peak Change'!$A$106:HP$202,224,FALSE())))</f>
        <v>0</v>
      </c>
      <c r="HQ86" s="193" t="n">
        <f aca="false">IF(ISERROR(VLOOKUP($A86,'Import Peak'!$A$3:HQ$99,225,FALSE())-VLOOKUP($A86,'Import Peak Change'!$A$106:HQ$202,225,FALSE())),0,(VLOOKUP($A86,'Import Peak'!$A$3:HQ$99,225,FALSE())-VLOOKUP($A86,'Import Peak Change'!$A$106:HQ$202,225,FALSE())))</f>
        <v>0</v>
      </c>
      <c r="HR86" s="193" t="n">
        <f aca="false">IF(ISERROR(VLOOKUP($A86,'Import Peak'!$A$3:HR$99,226,FALSE())-VLOOKUP($A86,'Import Peak Change'!$A$106:HR$202,226,FALSE())),0,(VLOOKUP($A86,'Import Peak'!$A$3:HR$99,226,FALSE())-VLOOKUP($A86,'Import Peak Change'!$A$106:HR$202,226,FALSE())))</f>
        <v>0</v>
      </c>
      <c r="HS86" s="193" t="n">
        <f aca="false">IF(ISERROR(VLOOKUP($A86,'Import Peak'!$A$3:HS$99,227,FALSE())-VLOOKUP($A86,'Import Peak Change'!$A$106:HS$202,227,FALSE())),0,(VLOOKUP($A86,'Import Peak'!$A$3:HS$99,227,FALSE())-VLOOKUP($A86,'Import Peak Change'!$A$106:HS$202,227,FALSE())))</f>
        <v>0</v>
      </c>
      <c r="HT86" s="193" t="n">
        <f aca="false">IF(ISERROR(VLOOKUP($A86,'Import Peak'!$A$3:HT$99,228,FALSE())-VLOOKUP($A86,'Import Peak Change'!$A$106:HT$202,228,FALSE())),0,(VLOOKUP($A86,'Import Peak'!$A$3:HT$99,228,FALSE())-VLOOKUP($A86,'Import Peak Change'!$A$106:HT$202,228,FALSE())))</f>
        <v>0</v>
      </c>
      <c r="HU86" s="193" t="n">
        <f aca="false">IF(ISERROR(VLOOKUP($A86,'Import Peak'!$A$3:HU$99,229,FALSE())-VLOOKUP($A86,'Import Peak Change'!$A$106:HU$202,229,FALSE())),0,(VLOOKUP($A86,'Import Peak'!$A$3:HU$99,229,FALSE())-VLOOKUP($A86,'Import Peak Change'!$A$106:HU$202,229,FALSE())))</f>
        <v>0</v>
      </c>
      <c r="HV86" s="193" t="n">
        <f aca="false">IF(ISERROR(VLOOKUP($A86,'Import Peak'!$A$3:HV$99,230,FALSE())-VLOOKUP($A86,'Import Peak Change'!$A$106:HV$202,230,FALSE())),0,(VLOOKUP($A86,'Import Peak'!$A$3:HV$99,230,FALSE())-VLOOKUP($A86,'Import Peak Change'!$A$106:HV$202,230,FALSE())))</f>
        <v>0</v>
      </c>
      <c r="HW86" s="193" t="n">
        <f aca="false">IF(ISERROR(VLOOKUP($A86,'Import Peak'!$A$3:HW$99,231,FALSE())-VLOOKUP($A86,'Import Peak Change'!$A$106:HW$202,231,FALSE())),0,(VLOOKUP($A86,'Import Peak'!$A$3:HW$99,231,FALSE())-VLOOKUP($A86,'Import Peak Change'!$A$106:HW$202,231,FALSE())))</f>
        <v>0</v>
      </c>
      <c r="HX86" s="193" t="n">
        <f aca="false">IF(ISERROR(VLOOKUP($A86,'Import Peak'!$A$3:HX$99,232,FALSE())-VLOOKUP($A86,'Import Peak Change'!$A$106:HX$202,232,FALSE())),0,(VLOOKUP($A86,'Import Peak'!$A$3:HX$99,232,FALSE())-VLOOKUP($A86,'Import Peak Change'!$A$106:HX$202,232,FALSE())))</f>
        <v>0</v>
      </c>
      <c r="HY86" s="193" t="n">
        <f aca="false">IF(ISERROR(VLOOKUP($A86,'Import Peak'!$A$3:HY$99,233,FALSE())-VLOOKUP($A86,'Import Peak Change'!$A$106:HY$202,233,FALSE())),0,(VLOOKUP($A86,'Import Peak'!$A$3:HY$99,233,FALSE())-VLOOKUP($A86,'Import Peak Change'!$A$106:HY$202,233,FALSE())))</f>
        <v>0</v>
      </c>
      <c r="HZ86" s="193" t="n">
        <f aca="false">IF(ISERROR(VLOOKUP($A86,'Import Peak'!$A$3:HZ$99,234,FALSE())-VLOOKUP($A86,'Import Peak Change'!$A$106:HZ$202,234,FALSE())),0,(VLOOKUP($A86,'Import Peak'!$A$3:HZ$99,234,FALSE())-VLOOKUP($A86,'Import Peak Change'!$A$106:HZ$202,234,FALSE())))</f>
        <v>0</v>
      </c>
      <c r="IA86" s="193" t="n">
        <f aca="false">IF(ISERROR(VLOOKUP($A86,'Import Peak'!$A$3:IA$99,235,FALSE())-VLOOKUP($A86,'Import Peak Change'!$A$106:IA$202,235,FALSE())),0,(VLOOKUP($A86,'Import Peak'!$A$3:IA$99,235,FALSE())-VLOOKUP($A86,'Import Peak Change'!$A$106:IA$202,235,FALSE())))</f>
        <v>0</v>
      </c>
      <c r="IB86" s="193" t="n">
        <f aca="false">IF(ISERROR(VLOOKUP($A86,'Import Peak'!$A$3:IB$99,236,FALSE())-VLOOKUP($A86,'Import Peak Change'!$A$106:IB$202,236,FALSE())),0,(VLOOKUP($A86,'Import Peak'!$A$3:IB$99,236,FALSE())-VLOOKUP($A86,'Import Peak Change'!$A$106:IB$202,236,FALSE())))</f>
        <v>0</v>
      </c>
      <c r="IC86" s="193" t="n">
        <f aca="false">IF(ISERROR(VLOOKUP($A86,'Import Peak'!$A$3:IC$99,237,FALSE())-VLOOKUP($A86,'Import Peak Change'!$A$106:IC$202,237,FALSE())),0,(VLOOKUP($A86,'Import Peak'!$A$3:IC$99,237,FALSE())-VLOOKUP($A86,'Import Peak Change'!$A$106:IC$202,237,FALSE())))</f>
        <v>0</v>
      </c>
      <c r="ID86" s="193" t="n">
        <f aca="false">IF(ISERROR(VLOOKUP($A86,'Import Peak'!$A$3:ID$99,238,FALSE())-VLOOKUP($A86,'Import Peak Change'!$A$106:ID$202,238,FALSE())),0,(VLOOKUP($A86,'Import Peak'!$A$3:ID$99,238,FALSE())-VLOOKUP($A86,'Import Peak Change'!$A$106:ID$202,238,FALSE())))</f>
        <v>0</v>
      </c>
      <c r="IE86" s="193" t="n">
        <f aca="false">IF(ISERROR(VLOOKUP($A86,'Import Peak'!$A$3:IE$99,239,FALSE())-VLOOKUP($A86,'Import Peak Change'!$A$106:IE$202,239,FALSE())),0,(VLOOKUP($A86,'Import Peak'!$A$3:IE$99,239,FALSE())-VLOOKUP($A86,'Import Peak Change'!$A$106:IE$202,239,FALSE())))</f>
        <v>0</v>
      </c>
    </row>
    <row r="87" customFormat="false" ht="12.75" hidden="false" customHeight="false" outlineLevel="0" collapsed="false">
      <c r="A87" s="201" t="str">
        <f aca="false">IF('Import Peak'!A84=0,"",'Import Peak'!A84)</f>
        <v/>
      </c>
      <c r="B87" s="193"/>
      <c r="C87" s="193"/>
      <c r="D87" s="193"/>
      <c r="E87" s="193"/>
      <c r="F87" s="193"/>
      <c r="G87" s="193" t="n">
        <f aca="false">IF(ISERROR(VLOOKUP($A87,'Import Peak'!$A$3:G$99,7,FALSE())-VLOOKUP($A87,'Import Peak Change'!$A$106:G$202,7,FALSE())),0,(VLOOKUP($A87,'Import Peak'!$A$3:G$99,7,FALSE())-VLOOKUP($A87,'Import Peak Change'!$A$106:G$202,7,FALSE())))</f>
        <v>0</v>
      </c>
      <c r="H87" s="193" t="n">
        <f aca="false">IF(ISERROR(VLOOKUP($A87,'Import Peak'!$A$3:H$99,8,FALSE())-VLOOKUP($A87,'Import Peak Change'!$A$106:H$202,8,FALSE())),0,(VLOOKUP($A87,'Import Peak'!$A$3:H$99,8,FALSE())-VLOOKUP($A87,'Import Peak Change'!$A$106:H$202,8,FALSE())))</f>
        <v>0</v>
      </c>
      <c r="I87" s="193" t="n">
        <f aca="false">IF(ISERROR(VLOOKUP($A87,'Import Peak'!$A$3:I$99,9,FALSE())-VLOOKUP($A87,'Import Peak Change'!$A$106:I$202,9,FALSE())),0,(VLOOKUP($A87,'Import Peak'!$A$3:I$99,9,FALSE())-VLOOKUP($A87,'Import Peak Change'!$A$106:I$202,9,FALSE())))</f>
        <v>0</v>
      </c>
      <c r="J87" s="193" t="n">
        <f aca="false">IF(ISERROR(VLOOKUP($A87,'Import Peak'!$A$3:J$99,10,FALSE())-VLOOKUP($A87,'Import Peak Change'!$A$106:J$202,10,FALSE())),0,(VLOOKUP($A87,'Import Peak'!$A$3:J$99,10,FALSE())-VLOOKUP($A87,'Import Peak Change'!$A$106:J$202,10,FALSE())))</f>
        <v>0</v>
      </c>
      <c r="K87" s="193" t="n">
        <f aca="false">IF(ISERROR(VLOOKUP($A87,'Import Peak'!$A$3:K$99,11,FALSE())-VLOOKUP($A87,'Import Peak Change'!$A$106:K$202,11,FALSE())),0,(VLOOKUP($A87,'Import Peak'!$A$3:K$99,11,FALSE())-VLOOKUP($A87,'Import Peak Change'!$A$106:K$202,11,FALSE())))</f>
        <v>0</v>
      </c>
      <c r="L87" s="193" t="n">
        <f aca="false">IF(ISERROR(VLOOKUP($A87,'Import Peak'!$A$3:L$99,12,FALSE())-VLOOKUP($A87,'Import Peak Change'!$A$106:L$202,12,FALSE())),0,(VLOOKUP($A87,'Import Peak'!$A$3:L$99,12,FALSE())-VLOOKUP($A87,'Import Peak Change'!$A$106:L$202,12,FALSE())))</f>
        <v>0</v>
      </c>
      <c r="M87" s="193" t="n">
        <f aca="false">IF(ISERROR(VLOOKUP($A87,'Import Peak'!$A$3:M$99,13,FALSE())-VLOOKUP($A87,'Import Peak Change'!$A$106:M$202,13,FALSE())),0,(VLOOKUP($A87,'Import Peak'!$A$3:M$99,13,FALSE())-VLOOKUP($A87,'Import Peak Change'!$A$106:M$202,13,FALSE())))</f>
        <v>0</v>
      </c>
      <c r="N87" s="193" t="n">
        <f aca="false">IF(ISERROR(VLOOKUP($A87,'Import Peak'!$A$3:N$99,14,FALSE())-VLOOKUP($A87,'Import Peak Change'!$A$106:N$202,14,FALSE())),0,(VLOOKUP($A87,'Import Peak'!$A$3:N$99,14,FALSE())-VLOOKUP($A87,'Import Peak Change'!$A$106:N$202,14,FALSE())))</f>
        <v>0</v>
      </c>
      <c r="O87" s="193" t="n">
        <f aca="false">IF(ISERROR(VLOOKUP($A87,'Import Peak'!$A$3:O$99,15,FALSE())-VLOOKUP($A87,'Import Peak Change'!$A$106:O$202,15,FALSE())),0,(VLOOKUP($A87,'Import Peak'!$A$3:O$99,15,FALSE())-VLOOKUP($A87,'Import Peak Change'!$A$106:O$202,15,FALSE())))</f>
        <v>0</v>
      </c>
      <c r="P87" s="193" t="n">
        <f aca="false">IF(ISERROR(VLOOKUP($A87,'Import Peak'!$A$3:P$99,16,FALSE())-VLOOKUP($A87,'Import Peak Change'!$A$106:P$202,16,FALSE())),0,(VLOOKUP($A87,'Import Peak'!$A$3:P$99,16,FALSE())-VLOOKUP($A87,'Import Peak Change'!$A$106:P$202,16,FALSE())))</f>
        <v>0</v>
      </c>
      <c r="Q87" s="193" t="n">
        <f aca="false">IF(ISERROR(VLOOKUP($A87,'Import Peak'!$A$3:Q$99,17,FALSE())-VLOOKUP($A87,'Import Peak Change'!$A$106:Q$202,17,FALSE())),0,(VLOOKUP($A87,'Import Peak'!$A$3:Q$99,17,FALSE())-VLOOKUP($A87,'Import Peak Change'!$A$106:Q$202,17,FALSE())))</f>
        <v>0</v>
      </c>
      <c r="R87" s="193" t="n">
        <f aca="false">IF(ISERROR(VLOOKUP($A87,'Import Peak'!$A$3:R$99,18,FALSE())-VLOOKUP($A87,'Import Peak Change'!$A$106:R$202,18,FALSE())),0,(VLOOKUP($A87,'Import Peak'!$A$3:R$99,18,FALSE())-VLOOKUP($A87,'Import Peak Change'!$A$106:R$202,18,FALSE())))</f>
        <v>0</v>
      </c>
      <c r="S87" s="193" t="n">
        <f aca="false">IF(ISERROR(VLOOKUP($A87,'Import Peak'!$A$3:S$99,19,FALSE())-VLOOKUP($A87,'Import Peak Change'!$A$106:S$202,19,FALSE())),0,(VLOOKUP($A87,'Import Peak'!$A$3:S$99,19,FALSE())-VLOOKUP($A87,'Import Peak Change'!$A$106:S$202,19,FALSE())))</f>
        <v>0</v>
      </c>
      <c r="T87" s="193" t="n">
        <f aca="false">IF(ISERROR(VLOOKUP($A87,'Import Peak'!$A$3:T$99,20,FALSE())-VLOOKUP($A87,'Import Peak Change'!$A$106:T$202,20,FALSE())),0,(VLOOKUP($A87,'Import Peak'!$A$3:T$99,20,FALSE())-VLOOKUP($A87,'Import Peak Change'!$A$106:T$202,20,FALSE())))</f>
        <v>0</v>
      </c>
      <c r="U87" s="193" t="n">
        <f aca="false">IF(ISERROR(VLOOKUP($A87,'Import Peak'!$A$3:U$99,21,FALSE())-VLOOKUP($A87,'Import Peak Change'!$A$106:U$202,21,FALSE())),0,(VLOOKUP($A87,'Import Peak'!$A$3:U$99,21,FALSE())-VLOOKUP($A87,'Import Peak Change'!$A$106:U$202,21,FALSE())))</f>
        <v>0</v>
      </c>
      <c r="V87" s="193" t="n">
        <f aca="false">IF(ISERROR(VLOOKUP($A87,'Import Peak'!$A$3:V$99,22,FALSE())-VLOOKUP($A87,'Import Peak Change'!$A$106:V$202,22,FALSE())),0,(VLOOKUP($A87,'Import Peak'!$A$3:V$99,22,FALSE())-VLOOKUP($A87,'Import Peak Change'!$A$106:V$202,22,FALSE())))</f>
        <v>0</v>
      </c>
      <c r="W87" s="193" t="n">
        <f aca="false">IF(ISERROR(VLOOKUP($A87,'Import Peak'!$A$3:W$99,23,FALSE())-VLOOKUP($A87,'Import Peak Change'!$A$106:W$202,23,FALSE())),0,(VLOOKUP($A87,'Import Peak'!$A$3:W$99,23,FALSE())-VLOOKUP($A87,'Import Peak Change'!$A$106:W$202,23,FALSE())))</f>
        <v>0</v>
      </c>
      <c r="X87" s="193" t="n">
        <f aca="false">IF(ISERROR(VLOOKUP($A87,'Import Peak'!$A$3:X$99,24,FALSE())-VLOOKUP($A87,'Import Peak Change'!$A$106:X$202,24,FALSE())),0,(VLOOKUP($A87,'Import Peak'!$A$3:X$99,24,FALSE())-VLOOKUP($A87,'Import Peak Change'!$A$106:X$202,24,FALSE())))</f>
        <v>0</v>
      </c>
      <c r="Y87" s="193" t="n">
        <f aca="false">IF(ISERROR(VLOOKUP($A87,'Import Peak'!$A$3:Y$99,25,FALSE())-VLOOKUP($A87,'Import Peak Change'!$A$106:Y$202,25,FALSE())),0,(VLOOKUP($A87,'Import Peak'!$A$3:Y$99,25,FALSE())-VLOOKUP($A87,'Import Peak Change'!$A$106:Y$202,25,FALSE())))</f>
        <v>0</v>
      </c>
      <c r="Z87" s="193" t="n">
        <f aca="false">IF(ISERROR(VLOOKUP($A87,'Import Peak'!$A$3:Z$99,26,FALSE())-VLOOKUP($A87,'Import Peak Change'!$A$106:Z$202,26,FALSE())),0,(VLOOKUP($A87,'Import Peak'!$A$3:Z$99,26,FALSE())-VLOOKUP($A87,'Import Peak Change'!$A$106:Z$202,26,FALSE())))</f>
        <v>0</v>
      </c>
      <c r="AA87" s="193" t="n">
        <f aca="false">IF(ISERROR(VLOOKUP($A87,'Import Peak'!$A$3:AA$99,27,FALSE())-VLOOKUP($A87,'Import Peak Change'!$A$106:AA$202,27,FALSE())),0,(VLOOKUP($A87,'Import Peak'!$A$3:AA$99,27,FALSE())-VLOOKUP($A87,'Import Peak Change'!$A$106:AA$202,27,FALSE())))</f>
        <v>0</v>
      </c>
      <c r="AB87" s="193" t="n">
        <f aca="false">IF(ISERROR(VLOOKUP($A87,'Import Peak'!$A$3:AB$99,28,FALSE())-VLOOKUP($A87,'Import Peak Change'!$A$106:AB$202,28,FALSE())),0,(VLOOKUP($A87,'Import Peak'!$A$3:AB$99,28,FALSE())-VLOOKUP($A87,'Import Peak Change'!$A$106:AB$202,28,FALSE())))</f>
        <v>0</v>
      </c>
      <c r="AC87" s="193" t="n">
        <f aca="false">IF(ISERROR(VLOOKUP($A87,'Import Peak'!$A$3:AC$99,29,FALSE())-VLOOKUP($A87,'Import Peak Change'!$A$106:AC$202,29,FALSE())),0,(VLOOKUP($A87,'Import Peak'!$A$3:AC$99,29,FALSE())-VLOOKUP($A87,'Import Peak Change'!$A$106:AC$202,29,FALSE())))</f>
        <v>0</v>
      </c>
      <c r="AD87" s="193" t="n">
        <f aca="false">IF(ISERROR(VLOOKUP($A87,'Import Peak'!$A$3:AD$99,30,FALSE())-VLOOKUP($A87,'Import Peak Change'!$A$106:AD$202,30,FALSE())),0,(VLOOKUP($A87,'Import Peak'!$A$3:AD$99,30,FALSE())-VLOOKUP($A87,'Import Peak Change'!$A$106:AD$202,30,FALSE())))</f>
        <v>0</v>
      </c>
      <c r="AE87" s="193" t="n">
        <f aca="false">IF(ISERROR(VLOOKUP($A87,'Import Peak'!$A$3:AE$99,31,FALSE())-VLOOKUP($A87,'Import Peak Change'!$A$106:AE$202,31,FALSE())),0,(VLOOKUP($A87,'Import Peak'!$A$3:AE$99,31,FALSE())-VLOOKUP($A87,'Import Peak Change'!$A$106:AE$202,31,FALSE())))</f>
        <v>0</v>
      </c>
      <c r="AF87" s="193" t="n">
        <f aca="false">IF(ISERROR(VLOOKUP($A87,'Import Peak'!$A$3:AF$99,32,FALSE())-VLOOKUP($A87,'Import Peak Change'!$A$106:AF$202,32,FALSE())),0,(VLOOKUP($A87,'Import Peak'!$A$3:AF$99,32,FALSE())-VLOOKUP($A87,'Import Peak Change'!$A$106:AF$202,32,FALSE())))</f>
        <v>0</v>
      </c>
      <c r="AG87" s="193" t="n">
        <f aca="false">IF(ISERROR(VLOOKUP($A87,'Import Peak'!$A$3:AG$99,33,FALSE())-VLOOKUP($A87,'Import Peak Change'!$A$106:AG$202,33,FALSE())),0,(VLOOKUP($A87,'Import Peak'!$A$3:AG$99,33,FALSE())-VLOOKUP($A87,'Import Peak Change'!$A$106:AG$202,33,FALSE())))</f>
        <v>0</v>
      </c>
      <c r="AH87" s="193" t="n">
        <f aca="false">IF(ISERROR(VLOOKUP($A87,'Import Peak'!$A$3:AH$99,34,FALSE())-VLOOKUP($A87,'Import Peak Change'!$A$106:AH$202,34,FALSE())),0,(VLOOKUP($A87,'Import Peak'!$A$3:AH$99,34,FALSE())-VLOOKUP($A87,'Import Peak Change'!$A$106:AH$202,34,FALSE())))</f>
        <v>0</v>
      </c>
      <c r="AI87" s="193" t="n">
        <f aca="false">IF(ISERROR(VLOOKUP($A87,'Import Peak'!$A$3:AI$99,35,FALSE())-VLOOKUP($A87,'Import Peak Change'!$A$106:AI$202,35,FALSE())),0,(VLOOKUP($A87,'Import Peak'!$A$3:AI$99,35,FALSE())-VLOOKUP($A87,'Import Peak Change'!$A$106:AI$202,35,FALSE())))</f>
        <v>0</v>
      </c>
      <c r="AJ87" s="193" t="n">
        <f aca="false">IF(ISERROR(VLOOKUP($A87,'Import Peak'!$A$3:AJ$99,36,FALSE())-VLOOKUP($A87,'Import Peak Change'!$A$106:AJ$202,36,FALSE())),0,(VLOOKUP($A87,'Import Peak'!$A$3:AJ$99,36,FALSE())-VLOOKUP($A87,'Import Peak Change'!$A$106:AJ$202,36,FALSE())))</f>
        <v>0</v>
      </c>
      <c r="AK87" s="193" t="n">
        <f aca="false">IF(ISERROR(VLOOKUP($A87,'Import Peak'!$A$3:AK$99,37,FALSE())-VLOOKUP($A87,'Import Peak Change'!$A$106:AK$202,37,FALSE())),0,(VLOOKUP($A87,'Import Peak'!$A$3:AK$99,37,FALSE())-VLOOKUP($A87,'Import Peak Change'!$A$106:AK$202,37,FALSE())))</f>
        <v>0</v>
      </c>
      <c r="AL87" s="193" t="n">
        <f aca="false">IF(ISERROR(VLOOKUP($A87,'Import Peak'!$A$3:AL$99,38,FALSE())-VLOOKUP($A87,'Import Peak Change'!$A$106:AL$202,38,FALSE())),0,(VLOOKUP($A87,'Import Peak'!$A$3:AL$99,38,FALSE())-VLOOKUP($A87,'Import Peak Change'!$A$106:AL$202,38,FALSE())))</f>
        <v>0</v>
      </c>
      <c r="AM87" s="193" t="n">
        <f aca="false">IF(ISERROR(VLOOKUP($A87,'Import Peak'!$A$3:AM$99,39,FALSE())-VLOOKUP($A87,'Import Peak Change'!$A$106:AM$202,39,FALSE())),0,(VLOOKUP($A87,'Import Peak'!$A$3:AM$99,39,FALSE())-VLOOKUP($A87,'Import Peak Change'!$A$106:AM$202,39,FALSE())))</f>
        <v>0</v>
      </c>
      <c r="AN87" s="193" t="n">
        <f aca="false">IF(ISERROR(VLOOKUP($A87,'Import Peak'!$A$3:AN$99,40,FALSE())-VLOOKUP($A87,'Import Peak Change'!$A$106:AN$202,40,FALSE())),0,(VLOOKUP($A87,'Import Peak'!$A$3:AN$99,40,FALSE())-VLOOKUP($A87,'Import Peak Change'!$A$106:AN$202,40,FALSE())))</f>
        <v>0</v>
      </c>
      <c r="AO87" s="193" t="n">
        <f aca="false">IF(ISERROR(VLOOKUP($A87,'Import Peak'!$A$3:AO$99,41,FALSE())-VLOOKUP($A87,'Import Peak Change'!$A$106:AO$202,41,FALSE())),0,(VLOOKUP($A87,'Import Peak'!$A$3:AO$99,41,FALSE())-VLOOKUP($A87,'Import Peak Change'!$A$106:AO$202,41,FALSE())))</f>
        <v>0</v>
      </c>
      <c r="AP87" s="193" t="n">
        <f aca="false">IF(ISERROR(VLOOKUP($A87,'Import Peak'!$A$3:AP$99,42,FALSE())-VLOOKUP($A87,'Import Peak Change'!$A$106:AP$202,42,FALSE())),0,(VLOOKUP($A87,'Import Peak'!$A$3:AP$99,42,FALSE())-VLOOKUP($A87,'Import Peak Change'!$A$106:AP$202,42,FALSE())))</f>
        <v>0</v>
      </c>
      <c r="AQ87" s="193" t="n">
        <f aca="false">IF(ISERROR(VLOOKUP($A87,'Import Peak'!$A$3:AQ$99,43,FALSE())-VLOOKUP($A87,'Import Peak Change'!$A$106:AQ$202,43,FALSE())),0,(VLOOKUP($A87,'Import Peak'!$A$3:AQ$99,43,FALSE())-VLOOKUP($A87,'Import Peak Change'!$A$106:AQ$202,43,FALSE())))</f>
        <v>0</v>
      </c>
      <c r="AR87" s="193" t="n">
        <f aca="false">IF(ISERROR(VLOOKUP($A87,'Import Peak'!$A$3:AR$99,44,FALSE())-VLOOKUP($A87,'Import Peak Change'!$A$106:AR$202,44,FALSE())),0,(VLOOKUP($A87,'Import Peak'!$A$3:AR$99,44,FALSE())-VLOOKUP($A87,'Import Peak Change'!$A$106:AR$202,44,FALSE())))</f>
        <v>0</v>
      </c>
      <c r="AS87" s="193" t="n">
        <f aca="false">IF(ISERROR(VLOOKUP($A87,'Import Peak'!$A$3:AS$99,45,FALSE())-VLOOKUP($A87,'Import Peak Change'!$A$106:AS$202,45,FALSE())),0,(VLOOKUP($A87,'Import Peak'!$A$3:AS$99,45,FALSE())-VLOOKUP($A87,'Import Peak Change'!$A$106:AS$202,45,FALSE())))</f>
        <v>0</v>
      </c>
      <c r="AT87" s="193" t="n">
        <f aca="false">IF(ISERROR(VLOOKUP($A87,'Import Peak'!$A$3:AT$99,46,FALSE())-VLOOKUP($A87,'Import Peak Change'!$A$106:AT$202,46,FALSE())),0,(VLOOKUP($A87,'Import Peak'!$A$3:AT$99,46,FALSE())-VLOOKUP($A87,'Import Peak Change'!$A$106:AT$202,46,FALSE())))</f>
        <v>0</v>
      </c>
      <c r="AU87" s="193" t="n">
        <f aca="false">IF(ISERROR(VLOOKUP($A87,'Import Peak'!$A$3:AU$99,47,FALSE())-VLOOKUP($A87,'Import Peak Change'!$A$106:AU$202,47,FALSE())),0,(VLOOKUP($A87,'Import Peak'!$A$3:AU$99,47,FALSE())-VLOOKUP($A87,'Import Peak Change'!$A$106:AU$202,47,FALSE())))</f>
        <v>0</v>
      </c>
      <c r="AV87" s="193" t="n">
        <f aca="false">IF(ISERROR(VLOOKUP($A87,'Import Peak'!$A$3:AV$99,48,FALSE())-VLOOKUP($A87,'Import Peak Change'!$A$106:AV$202,48,FALSE())),0,(VLOOKUP($A87,'Import Peak'!$A$3:AV$99,48,FALSE())-VLOOKUP($A87,'Import Peak Change'!$A$106:AV$202,48,FALSE())))</f>
        <v>0</v>
      </c>
      <c r="AW87" s="193" t="n">
        <f aca="false">IF(ISERROR(VLOOKUP($A87,'Import Peak'!$A$3:AW$99,49,FALSE())-VLOOKUP($A87,'Import Peak Change'!$A$106:AW$202,49,FALSE())),0,(VLOOKUP($A87,'Import Peak'!$A$3:AW$99,49,FALSE())-VLOOKUP($A87,'Import Peak Change'!$A$106:AW$202,49,FALSE())))</f>
        <v>0</v>
      </c>
      <c r="AX87" s="193" t="n">
        <f aca="false">IF(ISERROR(VLOOKUP($A87,'Import Peak'!$A$3:AX$99,50,FALSE())-VLOOKUP($A87,'Import Peak Change'!$A$106:AX$202,50,FALSE())),0,(VLOOKUP($A87,'Import Peak'!$A$3:AX$99,50,FALSE())-VLOOKUP($A87,'Import Peak Change'!$A$106:AX$202,50,FALSE())))</f>
        <v>0</v>
      </c>
      <c r="AY87" s="193" t="n">
        <f aca="false">IF(ISERROR(VLOOKUP($A87,'Import Peak'!$A$3:AY$99,51,FALSE())-VLOOKUP($A87,'Import Peak Change'!$A$106:AY$202,51,FALSE())),0,(VLOOKUP($A87,'Import Peak'!$A$3:AY$99,51,FALSE())-VLOOKUP($A87,'Import Peak Change'!$A$106:AY$202,51,FALSE())))</f>
        <v>0</v>
      </c>
      <c r="AZ87" s="193" t="n">
        <f aca="false">IF(ISERROR(VLOOKUP($A87,'Import Peak'!$A$3:AZ$99,52,FALSE())-VLOOKUP($A87,'Import Peak Change'!$A$106:AZ$202,52,FALSE())),0,(VLOOKUP($A87,'Import Peak'!$A$3:AZ$99,52,FALSE())-VLOOKUP($A87,'Import Peak Change'!$A$106:AZ$202,52,FALSE())))</f>
        <v>0</v>
      </c>
      <c r="BA87" s="193" t="n">
        <f aca="false">IF(ISERROR(VLOOKUP($A87,'Import Peak'!$A$3:BA$99,53,FALSE())-VLOOKUP($A87,'Import Peak Change'!$A$106:BA$202,53,FALSE())),0,(VLOOKUP($A87,'Import Peak'!$A$3:BA$99,53,FALSE())-VLOOKUP($A87,'Import Peak Change'!$A$106:BA$202,53,FALSE())))</f>
        <v>0</v>
      </c>
      <c r="BB87" s="193" t="n">
        <f aca="false">IF(ISERROR(VLOOKUP($A87,'Import Peak'!$A$3:BB$99,54,FALSE())-VLOOKUP($A87,'Import Peak Change'!$A$106:BB$202,54,FALSE())),0,(VLOOKUP($A87,'Import Peak'!$A$3:BB$99,54,FALSE())-VLOOKUP($A87,'Import Peak Change'!$A$106:BB$202,54,FALSE())))</f>
        <v>0</v>
      </c>
      <c r="BC87" s="193" t="n">
        <f aca="false">IF(ISERROR(VLOOKUP($A87,'Import Peak'!$A$3:BC$99,55,FALSE())-VLOOKUP($A87,'Import Peak Change'!$A$106:BC$202,55,FALSE())),0,(VLOOKUP($A87,'Import Peak'!$A$3:BC$99,55,FALSE())-VLOOKUP($A87,'Import Peak Change'!$A$106:BC$202,55,FALSE())))</f>
        <v>0</v>
      </c>
      <c r="BD87" s="193" t="n">
        <f aca="false">IF(ISERROR(VLOOKUP($A87,'Import Peak'!$A$3:BD$99,56,FALSE())-VLOOKUP($A87,'Import Peak Change'!$A$106:BD$202,56,FALSE())),0,(VLOOKUP($A87,'Import Peak'!$A$3:BD$99,56,FALSE())-VLOOKUP($A87,'Import Peak Change'!$A$106:BD$202,56,FALSE())))</f>
        <v>0</v>
      </c>
      <c r="BE87" s="193" t="n">
        <f aca="false">IF(ISERROR(VLOOKUP($A87,'Import Peak'!$A$3:BE$99,57,FALSE())-VLOOKUP($A87,'Import Peak Change'!$A$106:BE$202,57,FALSE())),0,(VLOOKUP($A87,'Import Peak'!$A$3:BE$99,57,FALSE())-VLOOKUP($A87,'Import Peak Change'!$A$106:BE$202,57,FALSE())))</f>
        <v>0</v>
      </c>
      <c r="BF87" s="193" t="n">
        <f aca="false">IF(ISERROR(VLOOKUP($A87,'Import Peak'!$A$3:BF$99,58,FALSE())-VLOOKUP($A87,'Import Peak Change'!$A$106:BF$202,58,FALSE())),0,(VLOOKUP($A87,'Import Peak'!$A$3:BF$99,58,FALSE())-VLOOKUP($A87,'Import Peak Change'!$A$106:BF$202,58,FALSE())))</f>
        <v>0</v>
      </c>
      <c r="BG87" s="193" t="n">
        <f aca="false">IF(ISERROR(VLOOKUP($A87,'Import Peak'!$A$3:BG$99,59,FALSE())-VLOOKUP($A87,'Import Peak Change'!$A$106:BG$202,59,FALSE())),0,(VLOOKUP($A87,'Import Peak'!$A$3:BG$99,59,FALSE())-VLOOKUP($A87,'Import Peak Change'!$A$106:BG$202,59,FALSE())))</f>
        <v>0</v>
      </c>
      <c r="BH87" s="193" t="n">
        <f aca="false">IF(ISERROR(VLOOKUP($A87,'Import Peak'!$A$3:BH$99,60,FALSE())-VLOOKUP($A87,'Import Peak Change'!$A$106:BH$202,60,FALSE())),0,(VLOOKUP($A87,'Import Peak'!$A$3:BH$99,60,FALSE())-VLOOKUP($A87,'Import Peak Change'!$A$106:BH$202,60,FALSE())))</f>
        <v>0</v>
      </c>
      <c r="BI87" s="193" t="n">
        <f aca="false">IF(ISERROR(VLOOKUP($A87,'Import Peak'!$A$3:BI$99,61,FALSE())-VLOOKUP($A87,'Import Peak Change'!$A$106:BI$202,61,FALSE())),0,(VLOOKUP($A87,'Import Peak'!$A$3:BI$99,61,FALSE())-VLOOKUP($A87,'Import Peak Change'!$A$106:BI$202,61,FALSE())))</f>
        <v>0</v>
      </c>
      <c r="BJ87" s="193" t="n">
        <f aca="false">IF(ISERROR(VLOOKUP($A87,'Import Peak'!$A$3:BJ$99,62,FALSE())-VLOOKUP($A87,'Import Peak Change'!$A$106:BJ$202,62,FALSE())),0,(VLOOKUP($A87,'Import Peak'!$A$3:BJ$99,62,FALSE())-VLOOKUP($A87,'Import Peak Change'!$A$106:BJ$202,62,FALSE())))</f>
        <v>0</v>
      </c>
      <c r="BK87" s="193" t="n">
        <f aca="false">IF(ISERROR(VLOOKUP($A87,'Import Peak'!$A$3:BK$99,63,FALSE())-VLOOKUP($A87,'Import Peak Change'!$A$106:BK$202,63,FALSE())),0,(VLOOKUP($A87,'Import Peak'!$A$3:BK$99,63,FALSE())-VLOOKUP($A87,'Import Peak Change'!$A$106:BK$202,63,FALSE())))</f>
        <v>0</v>
      </c>
      <c r="BL87" s="193" t="n">
        <f aca="false">IF(ISERROR(VLOOKUP($A87,'Import Peak'!$A$3:BL$99,64,FALSE())-VLOOKUP($A87,'Import Peak Change'!$A$106:BL$202,64,FALSE())),0,(VLOOKUP($A87,'Import Peak'!$A$3:BL$99,64,FALSE())-VLOOKUP($A87,'Import Peak Change'!$A$106:BL$202,64,FALSE())))</f>
        <v>0</v>
      </c>
      <c r="BM87" s="193" t="n">
        <f aca="false">IF(ISERROR(VLOOKUP($A87,'Import Peak'!$A$3:BM$99,65,FALSE())-VLOOKUP($A87,'Import Peak Change'!$A$106:BM$202,65,FALSE())),0,(VLOOKUP($A87,'Import Peak'!$A$3:BM$99,65,FALSE())-VLOOKUP($A87,'Import Peak Change'!$A$106:BM$202,65,FALSE())))</f>
        <v>0</v>
      </c>
      <c r="BN87" s="193" t="n">
        <f aca="false">IF(ISERROR(VLOOKUP($A87,'Import Peak'!$A$3:BN$99,66,FALSE())-VLOOKUP($A87,'Import Peak Change'!$A$106:BN$202,66,FALSE())),0,(VLOOKUP($A87,'Import Peak'!$A$3:BN$99,66,FALSE())-VLOOKUP($A87,'Import Peak Change'!$A$106:BN$202,66,FALSE())))</f>
        <v>0</v>
      </c>
      <c r="BO87" s="193" t="n">
        <f aca="false">IF(ISERROR(VLOOKUP($A87,'Import Peak'!$A$3:BO$99,67,FALSE())-VLOOKUP($A87,'Import Peak Change'!$A$106:BO$202,67,FALSE())),0,(VLOOKUP($A87,'Import Peak'!$A$3:BO$99,67,FALSE())-VLOOKUP($A87,'Import Peak Change'!$A$106:BO$202,67,FALSE())))</f>
        <v>0</v>
      </c>
      <c r="BP87" s="193" t="n">
        <f aca="false">IF(ISERROR(VLOOKUP($A87,'Import Peak'!$A$3:BP$99,68,FALSE())-VLOOKUP($A87,'Import Peak Change'!$A$106:BP$202,68,FALSE())),0,(VLOOKUP($A87,'Import Peak'!$A$3:BP$99,68,FALSE())-VLOOKUP($A87,'Import Peak Change'!$A$106:BP$202,68,FALSE())))</f>
        <v>0</v>
      </c>
      <c r="BQ87" s="193" t="n">
        <f aca="false">IF(ISERROR(VLOOKUP($A87,'Import Peak'!$A$3:BQ$99,69,FALSE())-VLOOKUP($A87,'Import Peak Change'!$A$106:BQ$202,69,FALSE())),0,(VLOOKUP($A87,'Import Peak'!$A$3:BQ$99,69,FALSE())-VLOOKUP($A87,'Import Peak Change'!$A$106:BQ$202,69,FALSE())))</f>
        <v>0</v>
      </c>
      <c r="BR87" s="193" t="n">
        <f aca="false">IF(ISERROR(VLOOKUP($A87,'Import Peak'!$A$3:BR$99,70,FALSE())-VLOOKUP($A87,'Import Peak Change'!$A$106:BR$202,70,FALSE())),0,(VLOOKUP($A87,'Import Peak'!$A$3:BR$99,70,FALSE())-VLOOKUP($A87,'Import Peak Change'!$A$106:BR$202,70,FALSE())))</f>
        <v>0</v>
      </c>
      <c r="BS87" s="193" t="n">
        <f aca="false">IF(ISERROR(VLOOKUP($A87,'Import Peak'!$A$3:BS$99,71,FALSE())-VLOOKUP($A87,'Import Peak Change'!$A$106:BS$202,71,FALSE())),0,(VLOOKUP($A87,'Import Peak'!$A$3:BS$99,71,FALSE())-VLOOKUP($A87,'Import Peak Change'!$A$106:BS$202,71,FALSE())))</f>
        <v>0</v>
      </c>
      <c r="BT87" s="193" t="n">
        <f aca="false">IF(ISERROR(VLOOKUP($A87,'Import Peak'!$A$3:BT$99,72,FALSE())-VLOOKUP($A87,'Import Peak Change'!$A$106:BT$202,72,FALSE())),0,(VLOOKUP($A87,'Import Peak'!$A$3:BT$99,72,FALSE())-VLOOKUP($A87,'Import Peak Change'!$A$106:BT$202,72,FALSE())))</f>
        <v>0</v>
      </c>
      <c r="BU87" s="193" t="n">
        <f aca="false">IF(ISERROR(VLOOKUP($A87,'Import Peak'!$A$3:BU$99,73,FALSE())-VLOOKUP($A87,'Import Peak Change'!$A$106:BU$202,73,FALSE())),0,(VLOOKUP($A87,'Import Peak'!$A$3:BU$99,73,FALSE())-VLOOKUP($A87,'Import Peak Change'!$A$106:BU$202,73,FALSE())))</f>
        <v>0</v>
      </c>
      <c r="BV87" s="193" t="n">
        <f aca="false">IF(ISERROR(VLOOKUP($A87,'Import Peak'!$A$3:BV$99,74,FALSE())-VLOOKUP($A87,'Import Peak Change'!$A$106:BV$202,74,FALSE())),0,(VLOOKUP($A87,'Import Peak'!$A$3:BV$99,74,FALSE())-VLOOKUP($A87,'Import Peak Change'!$A$106:BV$202,74,FALSE())))</f>
        <v>0</v>
      </c>
      <c r="BW87" s="193" t="n">
        <f aca="false">IF(ISERROR(VLOOKUP($A87,'Import Peak'!$A$3:BW$99,75,FALSE())-VLOOKUP($A87,'Import Peak Change'!$A$106:BW$202,75,FALSE())),0,(VLOOKUP($A87,'Import Peak'!$A$3:BW$99,75,FALSE())-VLOOKUP($A87,'Import Peak Change'!$A$106:BW$202,75,FALSE())))</f>
        <v>0</v>
      </c>
      <c r="BX87" s="193" t="n">
        <f aca="false">IF(ISERROR(VLOOKUP($A87,'Import Peak'!$A$3:BX$99,76,FALSE())-VLOOKUP($A87,'Import Peak Change'!$A$106:BX$202,76,FALSE())),0,(VLOOKUP($A87,'Import Peak'!$A$3:BX$99,76,FALSE())-VLOOKUP($A87,'Import Peak Change'!$A$106:BX$202,76,FALSE())))</f>
        <v>0</v>
      </c>
      <c r="BY87" s="193" t="n">
        <f aca="false">IF(ISERROR(VLOOKUP($A87,'Import Peak'!$A$3:BY$99,77,FALSE())-VLOOKUP($A87,'Import Peak Change'!$A$106:BY$202,77,FALSE())),0,(VLOOKUP($A87,'Import Peak'!$A$3:BY$99,77,FALSE())-VLOOKUP($A87,'Import Peak Change'!$A$106:BY$202,77,FALSE())))</f>
        <v>0</v>
      </c>
      <c r="BZ87" s="193" t="n">
        <f aca="false">IF(ISERROR(VLOOKUP($A87,'Import Peak'!$A$3:BZ$99,78,FALSE())-VLOOKUP($A87,'Import Peak Change'!$A$106:BZ$202,78,FALSE())),0,(VLOOKUP($A87,'Import Peak'!$A$3:BZ$99,78,FALSE())-VLOOKUP($A87,'Import Peak Change'!$A$106:BZ$202,78,FALSE())))</f>
        <v>0</v>
      </c>
      <c r="CA87" s="193" t="n">
        <f aca="false">IF(ISERROR(VLOOKUP($A87,'Import Peak'!$A$3:CA$99,79,FALSE())-VLOOKUP($A87,'Import Peak Change'!$A$106:CA$202,79,FALSE())),0,(VLOOKUP($A87,'Import Peak'!$A$3:CA$99,79,FALSE())-VLOOKUP($A87,'Import Peak Change'!$A$106:CA$202,79,FALSE())))</f>
        <v>0</v>
      </c>
      <c r="CB87" s="193" t="n">
        <f aca="false">IF(ISERROR(VLOOKUP($A87,'Import Peak'!$A$3:CB$99,80,FALSE())-VLOOKUP($A87,'Import Peak Change'!$A$106:CB$202,80,FALSE())),0,(VLOOKUP($A87,'Import Peak'!$A$3:CB$99,80,FALSE())-VLOOKUP($A87,'Import Peak Change'!$A$106:CB$202,80,FALSE())))</f>
        <v>0</v>
      </c>
      <c r="CC87" s="193" t="n">
        <f aca="false">IF(ISERROR(VLOOKUP($A87,'Import Peak'!$A$3:CC$99,81,FALSE())-VLOOKUP($A87,'Import Peak Change'!$A$106:CC$202,81,FALSE())),0,(VLOOKUP($A87,'Import Peak'!$A$3:CC$99,81,FALSE())-VLOOKUP($A87,'Import Peak Change'!$A$106:CC$202,81,FALSE())))</f>
        <v>0</v>
      </c>
      <c r="CD87" s="193" t="n">
        <f aca="false">IF(ISERROR(VLOOKUP($A87,'Import Peak'!$A$3:CD$99,82,FALSE())-VLOOKUP($A87,'Import Peak Change'!$A$106:CD$202,82,FALSE())),0,(VLOOKUP($A87,'Import Peak'!$A$3:CD$99,82,FALSE())-VLOOKUP($A87,'Import Peak Change'!$A$106:CD$202,82,FALSE())))</f>
        <v>0</v>
      </c>
      <c r="CE87" s="193" t="n">
        <f aca="false">IF(ISERROR(VLOOKUP($A87,'Import Peak'!$A$3:CE$99,83,FALSE())-VLOOKUP($A87,'Import Peak Change'!$A$106:CE$202,83,FALSE())),0,(VLOOKUP($A87,'Import Peak'!$A$3:CE$99,83,FALSE())-VLOOKUP($A87,'Import Peak Change'!$A$106:CE$202,83,FALSE())))</f>
        <v>0</v>
      </c>
      <c r="CF87" s="193" t="n">
        <f aca="false">IF(ISERROR(VLOOKUP($A87,'Import Peak'!$A$3:CF$99,84,FALSE())-VLOOKUP($A87,'Import Peak Change'!$A$106:CF$202,84,FALSE())),0,(VLOOKUP($A87,'Import Peak'!$A$3:CF$99,84,FALSE())-VLOOKUP($A87,'Import Peak Change'!$A$106:CF$202,84,FALSE())))</f>
        <v>0</v>
      </c>
      <c r="CG87" s="193" t="n">
        <f aca="false">IF(ISERROR(VLOOKUP($A87,'Import Peak'!$A$3:CG$99,85,FALSE())-VLOOKUP($A87,'Import Peak Change'!$A$106:CG$202,85,FALSE())),0,(VLOOKUP($A87,'Import Peak'!$A$3:CG$99,85,FALSE())-VLOOKUP($A87,'Import Peak Change'!$A$106:CG$202,85,FALSE())))</f>
        <v>0</v>
      </c>
      <c r="CH87" s="193" t="n">
        <f aca="false">IF(ISERROR(VLOOKUP($A87,'Import Peak'!$A$3:CH$99,86,FALSE())-VLOOKUP($A87,'Import Peak Change'!$A$106:CH$202,86,FALSE())),0,(VLOOKUP($A87,'Import Peak'!$A$3:CH$99,86,FALSE())-VLOOKUP($A87,'Import Peak Change'!$A$106:CH$202,86,FALSE())))</f>
        <v>0</v>
      </c>
      <c r="CI87" s="193" t="n">
        <f aca="false">IF(ISERROR(VLOOKUP($A87,'Import Peak'!$A$3:CI$99,87,FALSE())-VLOOKUP($A87,'Import Peak Change'!$A$106:CI$202,87,FALSE())),0,(VLOOKUP($A87,'Import Peak'!$A$3:CI$99,87,FALSE())-VLOOKUP($A87,'Import Peak Change'!$A$106:CI$202,87,FALSE())))</f>
        <v>0</v>
      </c>
      <c r="CJ87" s="193" t="n">
        <f aca="false">IF(ISERROR(VLOOKUP($A87,'Import Peak'!$A$3:CJ$99,88,FALSE())-VLOOKUP($A87,'Import Peak Change'!$A$106:CJ$202,88,FALSE())),0,(VLOOKUP($A87,'Import Peak'!$A$3:CJ$99,88,FALSE())-VLOOKUP($A87,'Import Peak Change'!$A$106:CJ$202,88,FALSE())))</f>
        <v>0</v>
      </c>
      <c r="CK87" s="193" t="n">
        <f aca="false">IF(ISERROR(VLOOKUP($A87,'Import Peak'!$A$3:CK$99,89,FALSE())-VLOOKUP($A87,'Import Peak Change'!$A$106:CK$202,89,FALSE())),0,(VLOOKUP($A87,'Import Peak'!$A$3:CK$99,89,FALSE())-VLOOKUP($A87,'Import Peak Change'!$A$106:CK$202,89,FALSE())))</f>
        <v>0</v>
      </c>
      <c r="CL87" s="193" t="n">
        <f aca="false">IF(ISERROR(VLOOKUP($A87,'Import Peak'!$A$3:CL$99,90,FALSE())-VLOOKUP($A87,'Import Peak Change'!$A$106:CL$202,90,FALSE())),0,(VLOOKUP($A87,'Import Peak'!$A$3:CL$99,90,FALSE())-VLOOKUP($A87,'Import Peak Change'!$A$106:CL$202,90,FALSE())))</f>
        <v>0</v>
      </c>
      <c r="CM87" s="193" t="n">
        <f aca="false">IF(ISERROR(VLOOKUP($A87,'Import Peak'!$A$3:CM$99,91,FALSE())-VLOOKUP($A87,'Import Peak Change'!$A$106:CM$202,91,FALSE())),0,(VLOOKUP($A87,'Import Peak'!$A$3:CM$99,91,FALSE())-VLOOKUP($A87,'Import Peak Change'!$A$106:CM$202,91,FALSE())))</f>
        <v>0</v>
      </c>
      <c r="CN87" s="193" t="n">
        <f aca="false">IF(ISERROR(VLOOKUP($A87,'Import Peak'!$A$3:CN$99,92,FALSE())-VLOOKUP($A87,'Import Peak Change'!$A$106:CN$202,92,FALSE())),0,(VLOOKUP($A87,'Import Peak'!$A$3:CN$99,92,FALSE())-VLOOKUP($A87,'Import Peak Change'!$A$106:CN$202,92,FALSE())))</f>
        <v>0</v>
      </c>
      <c r="CO87" s="193" t="n">
        <f aca="false">IF(ISERROR(VLOOKUP($A87,'Import Peak'!$A$3:CO$99,93,FALSE())-VLOOKUP($A87,'Import Peak Change'!$A$106:CO$202,93,FALSE())),0,(VLOOKUP($A87,'Import Peak'!$A$3:CO$99,93,FALSE())-VLOOKUP($A87,'Import Peak Change'!$A$106:CO$202,93,FALSE())))</f>
        <v>0</v>
      </c>
      <c r="CP87" s="193" t="n">
        <f aca="false">IF(ISERROR(VLOOKUP($A87,'Import Peak'!$A$3:CP$99,94,FALSE())-VLOOKUP($A87,'Import Peak Change'!$A$106:CP$202,94,FALSE())),0,(VLOOKUP($A87,'Import Peak'!$A$3:CP$99,94,FALSE())-VLOOKUP($A87,'Import Peak Change'!$A$106:CP$202,94,FALSE())))</f>
        <v>0</v>
      </c>
      <c r="CQ87" s="193" t="n">
        <f aca="false">IF(ISERROR(VLOOKUP($A87,'Import Peak'!$A$3:CQ$99,95,FALSE())-VLOOKUP($A87,'Import Peak Change'!$A$106:CQ$202,95,FALSE())),0,(VLOOKUP($A87,'Import Peak'!$A$3:CQ$99,95,FALSE())-VLOOKUP($A87,'Import Peak Change'!$A$106:CQ$202,95,FALSE())))</f>
        <v>0</v>
      </c>
      <c r="CR87" s="193" t="n">
        <f aca="false">IF(ISERROR(VLOOKUP($A87,'Import Peak'!$A$3:CR$99,96,FALSE())-VLOOKUP($A87,'Import Peak Change'!$A$106:CR$202,96,FALSE())),0,(VLOOKUP($A87,'Import Peak'!$A$3:CR$99,96,FALSE())-VLOOKUP($A87,'Import Peak Change'!$A$106:CR$202,96,FALSE())))</f>
        <v>0</v>
      </c>
      <c r="CS87" s="193" t="n">
        <f aca="false">IF(ISERROR(VLOOKUP($A87,'Import Peak'!$A$3:CS$99,97,FALSE())-VLOOKUP($A87,'Import Peak Change'!$A$106:CS$202,97,FALSE())),0,(VLOOKUP($A87,'Import Peak'!$A$3:CS$99,97,FALSE())-VLOOKUP($A87,'Import Peak Change'!$A$106:CS$202,97,FALSE())))</f>
        <v>0</v>
      </c>
      <c r="CT87" s="193" t="n">
        <f aca="false">IF(ISERROR(VLOOKUP($A87,'Import Peak'!$A$3:CT$99,98,FALSE())-VLOOKUP($A87,'Import Peak Change'!$A$106:CT$202,98,FALSE())),0,(VLOOKUP($A87,'Import Peak'!$A$3:CT$99,98,FALSE())-VLOOKUP($A87,'Import Peak Change'!$A$106:CT$202,98,FALSE())))</f>
        <v>0</v>
      </c>
      <c r="CU87" s="193" t="n">
        <f aca="false">IF(ISERROR(VLOOKUP($A87,'Import Peak'!$A$3:CU$99,99,FALSE())-VLOOKUP($A87,'Import Peak Change'!$A$106:CU$202,99,FALSE())),0,(VLOOKUP($A87,'Import Peak'!$A$3:CU$99,99,FALSE())-VLOOKUP($A87,'Import Peak Change'!$A$106:CU$202,99,FALSE())))</f>
        <v>0</v>
      </c>
      <c r="CV87" s="193" t="n">
        <f aca="false">IF(ISERROR(VLOOKUP($A87,'Import Peak'!$A$3:CV$99,100,FALSE())-VLOOKUP($A87,'Import Peak Change'!$A$106:CV$202,100,FALSE())),0,(VLOOKUP($A87,'Import Peak'!$A$3:CV$99,100,FALSE())-VLOOKUP($A87,'Import Peak Change'!$A$106:CV$202,100,FALSE())))</f>
        <v>0</v>
      </c>
      <c r="CW87" s="193" t="n">
        <f aca="false">IF(ISERROR(VLOOKUP($A87,'Import Peak'!$A$3:CW$99,101,FALSE())-VLOOKUP($A87,'Import Peak Change'!$A$106:CW$202,101,FALSE())),0,(VLOOKUP($A87,'Import Peak'!$A$3:CW$99,101,FALSE())-VLOOKUP($A87,'Import Peak Change'!$A$106:CW$202,101,FALSE())))</f>
        <v>0</v>
      </c>
      <c r="CX87" s="193" t="n">
        <f aca="false">IF(ISERROR(VLOOKUP($A87,'Import Peak'!$A$3:CX$99,102,FALSE())-VLOOKUP($A87,'Import Peak Change'!$A$106:CX$202,102,FALSE())),0,(VLOOKUP($A87,'Import Peak'!$A$3:CX$99,102,FALSE())-VLOOKUP($A87,'Import Peak Change'!$A$106:CX$202,102,FALSE())))</f>
        <v>0</v>
      </c>
      <c r="CY87" s="193" t="n">
        <f aca="false">IF(ISERROR(VLOOKUP($A87,'Import Peak'!$A$3:CY$99,103,FALSE())-VLOOKUP($A87,'Import Peak Change'!$A$106:CY$202,103,FALSE())),0,(VLOOKUP($A87,'Import Peak'!$A$3:CY$99,103,FALSE())-VLOOKUP($A87,'Import Peak Change'!$A$106:CY$202,103,FALSE())))</f>
        <v>0</v>
      </c>
      <c r="CZ87" s="193" t="n">
        <f aca="false">IF(ISERROR(VLOOKUP($A87,'Import Peak'!$A$3:CZ$99,104,FALSE())-VLOOKUP($A87,'Import Peak Change'!$A$106:CZ$202,104,FALSE())),0,(VLOOKUP($A87,'Import Peak'!$A$3:CZ$99,104,FALSE())-VLOOKUP($A87,'Import Peak Change'!$A$106:CZ$202,104,FALSE())))</f>
        <v>0</v>
      </c>
      <c r="DA87" s="193" t="n">
        <f aca="false">IF(ISERROR(VLOOKUP($A87,'Import Peak'!$A$3:DA$99,105,FALSE())-VLOOKUP($A87,'Import Peak Change'!$A$106:DA$202,105,FALSE())),0,(VLOOKUP($A87,'Import Peak'!$A$3:DA$99,105,FALSE())-VLOOKUP($A87,'Import Peak Change'!$A$106:DA$202,105,FALSE())))</f>
        <v>0</v>
      </c>
      <c r="DB87" s="193" t="n">
        <f aca="false">IF(ISERROR(VLOOKUP($A87,'Import Peak'!$A$3:DB$99,106,FALSE())-VLOOKUP($A87,'Import Peak Change'!$A$106:DB$202,106,FALSE())),0,(VLOOKUP($A87,'Import Peak'!$A$3:DB$99,106,FALSE())-VLOOKUP($A87,'Import Peak Change'!$A$106:DB$202,106,FALSE())))</f>
        <v>0</v>
      </c>
      <c r="DC87" s="193" t="n">
        <f aca="false">IF(ISERROR(VLOOKUP($A87,'Import Peak'!$A$3:DC$99,107,FALSE())-VLOOKUP($A87,'Import Peak Change'!$A$106:DC$202,107,FALSE())),0,(VLOOKUP($A87,'Import Peak'!$A$3:DC$99,107,FALSE())-VLOOKUP($A87,'Import Peak Change'!$A$106:DC$202,107,FALSE())))</f>
        <v>0</v>
      </c>
      <c r="DD87" s="193" t="n">
        <f aca="false">IF(ISERROR(VLOOKUP($A87,'Import Peak'!$A$3:DD$99,108,FALSE())-VLOOKUP($A87,'Import Peak Change'!$A$106:DD$202,108,FALSE())),0,(VLOOKUP($A87,'Import Peak'!$A$3:DD$99,108,FALSE())-VLOOKUP($A87,'Import Peak Change'!$A$106:DD$202,108,FALSE())))</f>
        <v>0</v>
      </c>
      <c r="DE87" s="193" t="n">
        <f aca="false">IF(ISERROR(VLOOKUP($A87,'Import Peak'!$A$3:DE$99,109,FALSE())-VLOOKUP($A87,'Import Peak Change'!$A$106:DE$202,109,FALSE())),0,(VLOOKUP($A87,'Import Peak'!$A$3:DE$99,109,FALSE())-VLOOKUP($A87,'Import Peak Change'!$A$106:DE$202,109,FALSE())))</f>
        <v>0</v>
      </c>
      <c r="DF87" s="193" t="n">
        <f aca="false">IF(ISERROR(VLOOKUP($A87,'Import Peak'!$A$3:DF$99,110,FALSE())-VLOOKUP($A87,'Import Peak Change'!$A$106:DF$202,110,FALSE())),0,(VLOOKUP($A87,'Import Peak'!$A$3:DF$99,110,FALSE())-VLOOKUP($A87,'Import Peak Change'!$A$106:DF$202,110,FALSE())))</f>
        <v>0</v>
      </c>
      <c r="DG87" s="193" t="n">
        <f aca="false">IF(ISERROR(VLOOKUP($A87,'Import Peak'!$A$3:DG$99,111,FALSE())-VLOOKUP($A87,'Import Peak Change'!$A$106:DG$202,111,FALSE())),0,(VLOOKUP($A87,'Import Peak'!$A$3:DG$99,111,FALSE())-VLOOKUP($A87,'Import Peak Change'!$A$106:DG$202,111,FALSE())))</f>
        <v>0</v>
      </c>
      <c r="DH87" s="193" t="n">
        <f aca="false">IF(ISERROR(VLOOKUP($A87,'Import Peak'!$A$3:DH$99,112,FALSE())-VLOOKUP($A87,'Import Peak Change'!$A$106:DH$202,112,FALSE())),0,(VLOOKUP($A87,'Import Peak'!$A$3:DH$99,112,FALSE())-VLOOKUP($A87,'Import Peak Change'!$A$106:DH$202,112,FALSE())))</f>
        <v>0</v>
      </c>
      <c r="DI87" s="193" t="n">
        <f aca="false">IF(ISERROR(VLOOKUP($A87,'Import Peak'!$A$3:DI$99,113,FALSE())-VLOOKUP($A87,'Import Peak Change'!$A$106:DI$202,113,FALSE())),0,(VLOOKUP($A87,'Import Peak'!$A$3:DI$99,113,FALSE())-VLOOKUP($A87,'Import Peak Change'!$A$106:DI$202,113,FALSE())))</f>
        <v>0</v>
      </c>
      <c r="DJ87" s="193" t="n">
        <f aca="false">IF(ISERROR(VLOOKUP($A87,'Import Peak'!$A$3:DJ$99,114,FALSE())-VLOOKUP($A87,'Import Peak Change'!$A$106:DJ$202,114,FALSE())),0,(VLOOKUP($A87,'Import Peak'!$A$3:DJ$99,114,FALSE())-VLOOKUP($A87,'Import Peak Change'!$A$106:DJ$202,114,FALSE())))</f>
        <v>0</v>
      </c>
      <c r="DK87" s="193" t="n">
        <f aca="false">IF(ISERROR(VLOOKUP($A87,'Import Peak'!$A$3:DK$99,115,FALSE())-VLOOKUP($A87,'Import Peak Change'!$A$106:DK$202,115,FALSE())),0,(VLOOKUP($A87,'Import Peak'!$A$3:DK$99,115,FALSE())-VLOOKUP($A87,'Import Peak Change'!$A$106:DK$202,115,FALSE())))</f>
        <v>0</v>
      </c>
      <c r="DL87" s="193" t="n">
        <f aca="false">IF(ISERROR(VLOOKUP($A87,'Import Peak'!$A$3:DL$99,116,FALSE())-VLOOKUP($A87,'Import Peak Change'!$A$106:DL$202,116,FALSE())),0,(VLOOKUP($A87,'Import Peak'!$A$3:DL$99,116,FALSE())-VLOOKUP($A87,'Import Peak Change'!$A$106:DL$202,116,FALSE())))</f>
        <v>0</v>
      </c>
      <c r="DM87" s="193" t="n">
        <f aca="false">IF(ISERROR(VLOOKUP($A87,'Import Peak'!$A$3:DM$99,117,FALSE())-VLOOKUP($A87,'Import Peak Change'!$A$106:DM$202,117,FALSE())),0,(VLOOKUP($A87,'Import Peak'!$A$3:DM$99,117,FALSE())-VLOOKUP($A87,'Import Peak Change'!$A$106:DM$202,117,FALSE())))</f>
        <v>0</v>
      </c>
      <c r="DN87" s="193" t="n">
        <f aca="false">IF(ISERROR(VLOOKUP($A87,'Import Peak'!$A$3:DN$99,118,FALSE())-VLOOKUP($A87,'Import Peak Change'!$A$106:DN$202,118,FALSE())),0,(VLOOKUP($A87,'Import Peak'!$A$3:DN$99,118,FALSE())-VLOOKUP($A87,'Import Peak Change'!$A$106:DN$202,118,FALSE())))</f>
        <v>0</v>
      </c>
      <c r="DO87" s="193" t="n">
        <f aca="false">IF(ISERROR(VLOOKUP($A87,'Import Peak'!$A$3:DO$99,119,FALSE())-VLOOKUP($A87,'Import Peak Change'!$A$106:DO$202,119,FALSE())),0,(VLOOKUP($A87,'Import Peak'!$A$3:DO$99,119,FALSE())-VLOOKUP($A87,'Import Peak Change'!$A$106:DO$202,119,FALSE())))</f>
        <v>0</v>
      </c>
      <c r="DP87" s="193" t="n">
        <f aca="false">IF(ISERROR(VLOOKUP($A87,'Import Peak'!$A$3:DP$99,120,FALSE())-VLOOKUP($A87,'Import Peak Change'!$A$106:DP$202,120,FALSE())),0,(VLOOKUP($A87,'Import Peak'!$A$3:DP$99,120,FALSE())-VLOOKUP($A87,'Import Peak Change'!$A$106:DP$202,120,FALSE())))</f>
        <v>0</v>
      </c>
      <c r="DQ87" s="193" t="n">
        <f aca="false">IF(ISERROR(VLOOKUP($A87,'Import Peak'!$A$3:DQ$99,121,FALSE())-VLOOKUP($A87,'Import Peak Change'!$A$106:DQ$202,121,FALSE())),0,(VLOOKUP($A87,'Import Peak'!$A$3:DQ$99,121,FALSE())-VLOOKUP($A87,'Import Peak Change'!$A$106:DQ$202,121,FALSE())))</f>
        <v>0</v>
      </c>
      <c r="DR87" s="193" t="n">
        <f aca="false">IF(ISERROR(VLOOKUP($A87,'Import Peak'!$A$3:DR$99,122,FALSE())-VLOOKUP($A87,'Import Peak Change'!$A$106:DR$202,122,FALSE())),0,(VLOOKUP($A87,'Import Peak'!$A$3:DR$99,122,FALSE())-VLOOKUP($A87,'Import Peak Change'!$A$106:DR$202,122,FALSE())))</f>
        <v>0</v>
      </c>
      <c r="DS87" s="193" t="n">
        <f aca="false">IF(ISERROR(VLOOKUP($A87,'Import Peak'!$A$3:DS$99,123,FALSE())-VLOOKUP($A87,'Import Peak Change'!$A$106:DS$202,123,FALSE())),0,(VLOOKUP($A87,'Import Peak'!$A$3:DS$99,123,FALSE())-VLOOKUP($A87,'Import Peak Change'!$A$106:DS$202,123,FALSE())))</f>
        <v>0</v>
      </c>
      <c r="DT87" s="193" t="n">
        <f aca="false">IF(ISERROR(VLOOKUP($A87,'Import Peak'!$A$3:DT$99,124,FALSE())-VLOOKUP($A87,'Import Peak Change'!$A$106:DT$202,124,FALSE())),0,(VLOOKUP($A87,'Import Peak'!$A$3:DT$99,124,FALSE())-VLOOKUP($A87,'Import Peak Change'!$A$106:DT$202,124,FALSE())))</f>
        <v>0</v>
      </c>
      <c r="DU87" s="193" t="n">
        <f aca="false">IF(ISERROR(VLOOKUP($A87,'Import Peak'!$A$3:DU$99,125,FALSE())-VLOOKUP($A87,'Import Peak Change'!$A$106:DU$202,125,FALSE())),0,(VLOOKUP($A87,'Import Peak'!$A$3:DU$99,125,FALSE())-VLOOKUP($A87,'Import Peak Change'!$A$106:DU$202,125,FALSE())))</f>
        <v>0</v>
      </c>
      <c r="DV87" s="193" t="n">
        <f aca="false">IF(ISERROR(VLOOKUP($A87,'Import Peak'!$A$3:DV$99,126,FALSE())-VLOOKUP($A87,'Import Peak Change'!$A$106:DV$202,126,FALSE())),0,(VLOOKUP($A87,'Import Peak'!$A$3:DV$99,126,FALSE())-VLOOKUP($A87,'Import Peak Change'!$A$106:DV$202,126,FALSE())))</f>
        <v>0</v>
      </c>
      <c r="DW87" s="193" t="n">
        <f aca="false">IF(ISERROR(VLOOKUP($A87,'Import Peak'!$A$3:DW$99,127,FALSE())-VLOOKUP($A87,'Import Peak Change'!$A$106:DW$202,127,FALSE())),0,(VLOOKUP($A87,'Import Peak'!$A$3:DW$99,127,FALSE())-VLOOKUP($A87,'Import Peak Change'!$A$106:DW$202,127,FALSE())))</f>
        <v>0</v>
      </c>
      <c r="DX87" s="193" t="n">
        <f aca="false">IF(ISERROR(VLOOKUP($A87,'Import Peak'!$A$3:DX$99,128,FALSE())-VLOOKUP($A87,'Import Peak Change'!$A$106:DX$202,128,FALSE())),0,(VLOOKUP($A87,'Import Peak'!$A$3:DX$99,128,FALSE())-VLOOKUP($A87,'Import Peak Change'!$A$106:DX$202,128,FALSE())))</f>
        <v>0</v>
      </c>
      <c r="DY87" s="193" t="n">
        <f aca="false">IF(ISERROR(VLOOKUP($A87,'Import Peak'!$A$3:DY$99,129,FALSE())-VLOOKUP($A87,'Import Peak Change'!$A$106:DY$202,129,FALSE())),0,(VLOOKUP($A87,'Import Peak'!$A$3:DY$99,129,FALSE())-VLOOKUP($A87,'Import Peak Change'!$A$106:DY$202,129,FALSE())))</f>
        <v>0</v>
      </c>
      <c r="DZ87" s="193" t="n">
        <f aca="false">IF(ISERROR(VLOOKUP($A87,'Import Peak'!$A$3:DZ$99,130,FALSE())-VLOOKUP($A87,'Import Peak Change'!$A$106:DZ$202,130,FALSE())),0,(VLOOKUP($A87,'Import Peak'!$A$3:DZ$99,130,FALSE())-VLOOKUP($A87,'Import Peak Change'!$A$106:DZ$202,130,FALSE())))</f>
        <v>0</v>
      </c>
      <c r="EA87" s="193" t="n">
        <f aca="false">IF(ISERROR(VLOOKUP($A87,'Import Peak'!$A$3:EA$99,131,FALSE())-VLOOKUP($A87,'Import Peak Change'!$A$106:EA$202,131,FALSE())),0,(VLOOKUP($A87,'Import Peak'!$A$3:EA$99,131,FALSE())-VLOOKUP($A87,'Import Peak Change'!$A$106:EA$202,131,FALSE())))</f>
        <v>0</v>
      </c>
      <c r="EB87" s="193" t="n">
        <f aca="false">IF(ISERROR(VLOOKUP($A87,'Import Peak'!$A$3:EB$99,132,FALSE())-VLOOKUP($A87,'Import Peak Change'!$A$106:EB$202,132,FALSE())),0,(VLOOKUP($A87,'Import Peak'!$A$3:EB$99,132,FALSE())-VLOOKUP($A87,'Import Peak Change'!$A$106:EB$202,132,FALSE())))</f>
        <v>0</v>
      </c>
      <c r="EC87" s="193" t="n">
        <f aca="false">IF(ISERROR(VLOOKUP($A87,'Import Peak'!$A$3:EC$99,133,FALSE())-VLOOKUP($A87,'Import Peak Change'!$A$106:EC$202,133,FALSE())),0,(VLOOKUP($A87,'Import Peak'!$A$3:EC$99,133,FALSE())-VLOOKUP($A87,'Import Peak Change'!$A$106:EC$202,133,FALSE())))</f>
        <v>0</v>
      </c>
      <c r="ED87" s="193" t="n">
        <f aca="false">IF(ISERROR(VLOOKUP($A87,'Import Peak'!$A$3:ED$99,134,FALSE())-VLOOKUP($A87,'Import Peak Change'!$A$106:ED$202,134,FALSE())),0,(VLOOKUP($A87,'Import Peak'!$A$3:ED$99,134,FALSE())-VLOOKUP($A87,'Import Peak Change'!$A$106:ED$202,134,FALSE())))</f>
        <v>0</v>
      </c>
      <c r="EE87" s="193" t="n">
        <f aca="false">IF(ISERROR(VLOOKUP($A87,'Import Peak'!$A$3:EE$99,135,FALSE())-VLOOKUP($A87,'Import Peak Change'!$A$106:EE$202,135,FALSE())),0,(VLOOKUP($A87,'Import Peak'!$A$3:EE$99,135,FALSE())-VLOOKUP($A87,'Import Peak Change'!$A$106:EE$202,135,FALSE())))</f>
        <v>0</v>
      </c>
      <c r="EF87" s="193" t="n">
        <f aca="false">IF(ISERROR(VLOOKUP($A87,'Import Peak'!$A$3:EF$99,136,FALSE())-VLOOKUP($A87,'Import Peak Change'!$A$106:EF$202,136,FALSE())),0,(VLOOKUP($A87,'Import Peak'!$A$3:EF$99,136,FALSE())-VLOOKUP($A87,'Import Peak Change'!$A$106:EF$202,136,FALSE())))</f>
        <v>0</v>
      </c>
      <c r="EG87" s="193" t="n">
        <f aca="false">IF(ISERROR(VLOOKUP($A87,'Import Peak'!$A$3:EG$99,137,FALSE())-VLOOKUP($A87,'Import Peak Change'!$A$106:EG$202,137,FALSE())),0,(VLOOKUP($A87,'Import Peak'!$A$3:EG$99,137,FALSE())-VLOOKUP($A87,'Import Peak Change'!$A$106:EG$202,137,FALSE())))</f>
        <v>0</v>
      </c>
      <c r="EH87" s="193" t="n">
        <f aca="false">IF(ISERROR(VLOOKUP($A87,'Import Peak'!$A$3:EH$99,138,FALSE())-VLOOKUP($A87,'Import Peak Change'!$A$106:EH$202,138,FALSE())),0,(VLOOKUP($A87,'Import Peak'!$A$3:EH$99,138,FALSE())-VLOOKUP($A87,'Import Peak Change'!$A$106:EH$202,138,FALSE())))</f>
        <v>0</v>
      </c>
      <c r="EI87" s="193" t="n">
        <f aca="false">IF(ISERROR(VLOOKUP($A87,'Import Peak'!$A$3:EI$99,139,FALSE())-VLOOKUP($A87,'Import Peak Change'!$A$106:EI$202,139,FALSE())),0,(VLOOKUP($A87,'Import Peak'!$A$3:EI$99,139,FALSE())-VLOOKUP($A87,'Import Peak Change'!$A$106:EI$202,139,FALSE())))</f>
        <v>0</v>
      </c>
      <c r="EJ87" s="193" t="n">
        <f aca="false">IF(ISERROR(VLOOKUP($A87,'Import Peak'!$A$3:EJ$99,140,FALSE())-VLOOKUP($A87,'Import Peak Change'!$A$106:EJ$202,140,FALSE())),0,(VLOOKUP($A87,'Import Peak'!$A$3:EJ$99,140,FALSE())-VLOOKUP($A87,'Import Peak Change'!$A$106:EJ$202,140,FALSE())))</f>
        <v>0</v>
      </c>
      <c r="EK87" s="193" t="n">
        <f aca="false">IF(ISERROR(VLOOKUP($A87,'Import Peak'!$A$3:EK$99,141,FALSE())-VLOOKUP($A87,'Import Peak Change'!$A$106:EK$202,141,FALSE())),0,(VLOOKUP($A87,'Import Peak'!$A$3:EK$99,141,FALSE())-VLOOKUP($A87,'Import Peak Change'!$A$106:EK$202,141,FALSE())))</f>
        <v>0</v>
      </c>
      <c r="EL87" s="193" t="n">
        <f aca="false">IF(ISERROR(VLOOKUP($A87,'Import Peak'!$A$3:EL$99,142,FALSE())-VLOOKUP($A87,'Import Peak Change'!$A$106:EL$202,142,FALSE())),0,(VLOOKUP($A87,'Import Peak'!$A$3:EL$99,142,FALSE())-VLOOKUP($A87,'Import Peak Change'!$A$106:EL$202,142,FALSE())))</f>
        <v>0</v>
      </c>
      <c r="EM87" s="193" t="n">
        <f aca="false">IF(ISERROR(VLOOKUP($A87,'Import Peak'!$A$3:EM$99,143,FALSE())-VLOOKUP($A87,'Import Peak Change'!$A$106:EM$202,143,FALSE())),0,(VLOOKUP($A87,'Import Peak'!$A$3:EM$99,143,FALSE())-VLOOKUP($A87,'Import Peak Change'!$A$106:EM$202,143,FALSE())))</f>
        <v>0</v>
      </c>
      <c r="EN87" s="193" t="n">
        <f aca="false">IF(ISERROR(VLOOKUP($A87,'Import Peak'!$A$3:EN$99,144,FALSE())-VLOOKUP($A87,'Import Peak Change'!$A$106:EN$202,144,FALSE())),0,(VLOOKUP($A87,'Import Peak'!$A$3:EN$99,144,FALSE())-VLOOKUP($A87,'Import Peak Change'!$A$106:EN$202,144,FALSE())))</f>
        <v>0</v>
      </c>
      <c r="EO87" s="193" t="n">
        <f aca="false">IF(ISERROR(VLOOKUP($A87,'Import Peak'!$A$3:EO$99,145,FALSE())-VLOOKUP($A87,'Import Peak Change'!$A$106:EO$202,145,FALSE())),0,(VLOOKUP($A87,'Import Peak'!$A$3:EO$99,145,FALSE())-VLOOKUP($A87,'Import Peak Change'!$A$106:EO$202,145,FALSE())))</f>
        <v>0</v>
      </c>
      <c r="EP87" s="193" t="n">
        <f aca="false">IF(ISERROR(VLOOKUP($A87,'Import Peak'!$A$3:EP$99,146,FALSE())-VLOOKUP($A87,'Import Peak Change'!$A$106:EP$202,146,FALSE())),0,(VLOOKUP($A87,'Import Peak'!$A$3:EP$99,146,FALSE())-VLOOKUP($A87,'Import Peak Change'!$A$106:EP$202,146,FALSE())))</f>
        <v>0</v>
      </c>
      <c r="EQ87" s="193" t="n">
        <f aca="false">IF(ISERROR(VLOOKUP($A87,'Import Peak'!$A$3:EQ$99,147,FALSE())-VLOOKUP($A87,'Import Peak Change'!$A$106:EQ$202,147,FALSE())),0,(VLOOKUP($A87,'Import Peak'!$A$3:EQ$99,147,FALSE())-VLOOKUP($A87,'Import Peak Change'!$A$106:EQ$202,147,FALSE())))</f>
        <v>0</v>
      </c>
      <c r="ER87" s="193" t="n">
        <f aca="false">IF(ISERROR(VLOOKUP($A87,'Import Peak'!$A$3:ER$99,148,FALSE())-VLOOKUP($A87,'Import Peak Change'!$A$106:ER$202,148,FALSE())),0,(VLOOKUP($A87,'Import Peak'!$A$3:ER$99,148,FALSE())-VLOOKUP($A87,'Import Peak Change'!$A$106:ER$202,148,FALSE())))</f>
        <v>0</v>
      </c>
      <c r="ES87" s="193" t="n">
        <f aca="false">IF(ISERROR(VLOOKUP($A87,'Import Peak'!$A$3:ES$99,149,FALSE())-VLOOKUP($A87,'Import Peak Change'!$A$106:ES$202,149,FALSE())),0,(VLOOKUP($A87,'Import Peak'!$A$3:ES$99,149,FALSE())-VLOOKUP($A87,'Import Peak Change'!$A$106:ES$202,149,FALSE())))</f>
        <v>0</v>
      </c>
      <c r="ET87" s="193" t="n">
        <f aca="false">IF(ISERROR(VLOOKUP($A87,'Import Peak'!$A$3:ET$99,150,FALSE())-VLOOKUP($A87,'Import Peak Change'!$A$106:ET$202,150,FALSE())),0,(VLOOKUP($A87,'Import Peak'!$A$3:ET$99,150,FALSE())-VLOOKUP($A87,'Import Peak Change'!$A$106:ET$202,150,FALSE())))</f>
        <v>0</v>
      </c>
      <c r="EU87" s="193" t="n">
        <f aca="false">IF(ISERROR(VLOOKUP($A87,'Import Peak'!$A$3:EU$99,151,FALSE())-VLOOKUP($A87,'Import Peak Change'!$A$106:EU$202,151,FALSE())),0,(VLOOKUP($A87,'Import Peak'!$A$3:EU$99,151,FALSE())-VLOOKUP($A87,'Import Peak Change'!$A$106:EU$202,151,FALSE())))</f>
        <v>0</v>
      </c>
      <c r="EV87" s="193" t="n">
        <f aca="false">IF(ISERROR(VLOOKUP($A87,'Import Peak'!$A$3:EV$99,152,FALSE())-VLOOKUP($A87,'Import Peak Change'!$A$106:EV$202,152,FALSE())),0,(VLOOKUP($A87,'Import Peak'!$A$3:EV$99,152,FALSE())-VLOOKUP($A87,'Import Peak Change'!$A$106:EV$202,152,FALSE())))</f>
        <v>0</v>
      </c>
      <c r="EW87" s="193" t="n">
        <f aca="false">IF(ISERROR(VLOOKUP($A87,'Import Peak'!$A$3:EW$99,153,FALSE())-VLOOKUP($A87,'Import Peak Change'!$A$106:EW$202,153,FALSE())),0,(VLOOKUP($A87,'Import Peak'!$A$3:EW$99,153,FALSE())-VLOOKUP($A87,'Import Peak Change'!$A$106:EW$202,153,FALSE())))</f>
        <v>0</v>
      </c>
      <c r="EX87" s="193" t="n">
        <f aca="false">IF(ISERROR(VLOOKUP($A87,'Import Peak'!$A$3:EX$99,154,FALSE())-VLOOKUP($A87,'Import Peak Change'!$A$106:EX$202,154,FALSE())),0,(VLOOKUP($A87,'Import Peak'!$A$3:EX$99,154,FALSE())-VLOOKUP($A87,'Import Peak Change'!$A$106:EX$202,154,FALSE())))</f>
        <v>0</v>
      </c>
      <c r="EY87" s="193" t="n">
        <f aca="false">IF(ISERROR(VLOOKUP($A87,'Import Peak'!$A$3:EY$99,155,FALSE())-VLOOKUP($A87,'Import Peak Change'!$A$106:EY$202,155,FALSE())),0,(VLOOKUP($A87,'Import Peak'!$A$3:EY$99,155,FALSE())-VLOOKUP($A87,'Import Peak Change'!$A$106:EY$202,155,FALSE())))</f>
        <v>0</v>
      </c>
      <c r="EZ87" s="193" t="n">
        <f aca="false">IF(ISERROR(VLOOKUP($A87,'Import Peak'!$A$3:EZ$99,156,FALSE())-VLOOKUP($A87,'Import Peak Change'!$A$106:EZ$202,156,FALSE())),0,(VLOOKUP($A87,'Import Peak'!$A$3:EZ$99,156,FALSE())-VLOOKUP($A87,'Import Peak Change'!$A$106:EZ$202,156,FALSE())))</f>
        <v>0</v>
      </c>
      <c r="FA87" s="193" t="n">
        <f aca="false">IF(ISERROR(VLOOKUP($A87,'Import Peak'!$A$3:FA$99,157,FALSE())-VLOOKUP($A87,'Import Peak Change'!$A$106:FA$202,157,FALSE())),0,(VLOOKUP($A87,'Import Peak'!$A$3:FA$99,157,FALSE())-VLOOKUP($A87,'Import Peak Change'!$A$106:FA$202,157,FALSE())))</f>
        <v>0</v>
      </c>
      <c r="FB87" s="193" t="n">
        <f aca="false">IF(ISERROR(VLOOKUP($A87,'Import Peak'!$A$3:FB$99,158,FALSE())-VLOOKUP($A87,'Import Peak Change'!$A$106:FB$202,158,FALSE())),0,(VLOOKUP($A87,'Import Peak'!$A$3:FB$99,158,FALSE())-VLOOKUP($A87,'Import Peak Change'!$A$106:FB$202,158,FALSE())))</f>
        <v>0</v>
      </c>
      <c r="FC87" s="193" t="n">
        <f aca="false">IF(ISERROR(VLOOKUP($A87,'Import Peak'!$A$3:FC$99,159,FALSE())-VLOOKUP($A87,'Import Peak Change'!$A$106:FC$202,159,FALSE())),0,(VLOOKUP($A87,'Import Peak'!$A$3:FC$99,159,FALSE())-VLOOKUP($A87,'Import Peak Change'!$A$106:FC$202,159,FALSE())))</f>
        <v>0</v>
      </c>
      <c r="FD87" s="193" t="n">
        <f aca="false">IF(ISERROR(VLOOKUP($A87,'Import Peak'!$A$3:FD$99,160,FALSE())-VLOOKUP($A87,'Import Peak Change'!$A$106:FD$202,160,FALSE())),0,(VLOOKUP($A87,'Import Peak'!$A$3:FD$99,160,FALSE())-VLOOKUP($A87,'Import Peak Change'!$A$106:FD$202,160,FALSE())))</f>
        <v>0</v>
      </c>
      <c r="FE87" s="193" t="n">
        <f aca="false">IF(ISERROR(VLOOKUP($A87,'Import Peak'!$A$3:FE$99,161,FALSE())-VLOOKUP($A87,'Import Peak Change'!$A$106:FE$202,161,FALSE())),0,(VLOOKUP($A87,'Import Peak'!$A$3:FE$99,161,FALSE())-VLOOKUP($A87,'Import Peak Change'!$A$106:FE$202,161,FALSE())))</f>
        <v>0</v>
      </c>
      <c r="FF87" s="193" t="n">
        <f aca="false">IF(ISERROR(VLOOKUP($A87,'Import Peak'!$A$3:FF$99,162,FALSE())-VLOOKUP($A87,'Import Peak Change'!$A$106:FF$202,162,FALSE())),0,(VLOOKUP($A87,'Import Peak'!$A$3:FF$99,162,FALSE())-VLOOKUP($A87,'Import Peak Change'!$A$106:FF$202,162,FALSE())))</f>
        <v>0</v>
      </c>
      <c r="FG87" s="193" t="n">
        <f aca="false">IF(ISERROR(VLOOKUP($A87,'Import Peak'!$A$3:FG$99,163,FALSE())-VLOOKUP($A87,'Import Peak Change'!$A$106:FG$202,163,FALSE())),0,(VLOOKUP($A87,'Import Peak'!$A$3:FG$99,163,FALSE())-VLOOKUP($A87,'Import Peak Change'!$A$106:FG$202,163,FALSE())))</f>
        <v>0</v>
      </c>
      <c r="FH87" s="193" t="n">
        <f aca="false">IF(ISERROR(VLOOKUP($A87,'Import Peak'!$A$3:FH$99,164,FALSE())-VLOOKUP($A87,'Import Peak Change'!$A$106:FH$202,164,FALSE())),0,(VLOOKUP($A87,'Import Peak'!$A$3:FH$99,164,FALSE())-VLOOKUP($A87,'Import Peak Change'!$A$106:FH$202,164,FALSE())))</f>
        <v>0</v>
      </c>
      <c r="FI87" s="193" t="n">
        <f aca="false">IF(ISERROR(VLOOKUP($A87,'Import Peak'!$A$3:FI$99,165,FALSE())-VLOOKUP($A87,'Import Peak Change'!$A$106:FI$202,165,FALSE())),0,(VLOOKUP($A87,'Import Peak'!$A$3:FI$99,165,FALSE())-VLOOKUP($A87,'Import Peak Change'!$A$106:FI$202,165,FALSE())))</f>
        <v>0</v>
      </c>
      <c r="FJ87" s="193" t="n">
        <f aca="false">IF(ISERROR(VLOOKUP($A87,'Import Peak'!$A$3:FJ$99,166,FALSE())-VLOOKUP($A87,'Import Peak Change'!$A$106:FJ$202,166,FALSE())),0,(VLOOKUP($A87,'Import Peak'!$A$3:FJ$99,166,FALSE())-VLOOKUP($A87,'Import Peak Change'!$A$106:FJ$202,166,FALSE())))</f>
        <v>0</v>
      </c>
      <c r="FK87" s="193" t="n">
        <f aca="false">IF(ISERROR(VLOOKUP($A87,'Import Peak'!$A$3:FK$99,167,FALSE())-VLOOKUP($A87,'Import Peak Change'!$A$106:FK$202,167,FALSE())),0,(VLOOKUP($A87,'Import Peak'!$A$3:FK$99,167,FALSE())-VLOOKUP($A87,'Import Peak Change'!$A$106:FK$202,167,FALSE())))</f>
        <v>0</v>
      </c>
      <c r="FL87" s="193" t="n">
        <f aca="false">IF(ISERROR(VLOOKUP($A87,'Import Peak'!$A$3:FL$99,168,FALSE())-VLOOKUP($A87,'Import Peak Change'!$A$106:FL$202,168,FALSE())),0,(VLOOKUP($A87,'Import Peak'!$A$3:FL$99,168,FALSE())-VLOOKUP($A87,'Import Peak Change'!$A$106:FL$202,168,FALSE())))</f>
        <v>0</v>
      </c>
      <c r="FM87" s="193" t="n">
        <f aca="false">IF(ISERROR(VLOOKUP($A87,'Import Peak'!$A$3:FM$99,169,FALSE())-VLOOKUP($A87,'Import Peak Change'!$A$106:FM$202,169,FALSE())),0,(VLOOKUP($A87,'Import Peak'!$A$3:FM$99,169,FALSE())-VLOOKUP($A87,'Import Peak Change'!$A$106:FM$202,169,FALSE())))</f>
        <v>0</v>
      </c>
      <c r="FN87" s="193" t="n">
        <f aca="false">IF(ISERROR(VLOOKUP($A87,'Import Peak'!$A$3:FN$99,170,FALSE())-VLOOKUP($A87,'Import Peak Change'!$A$106:FN$202,170,FALSE())),0,(VLOOKUP($A87,'Import Peak'!$A$3:FN$99,170,FALSE())-VLOOKUP($A87,'Import Peak Change'!$A$106:FN$202,170,FALSE())))</f>
        <v>0</v>
      </c>
      <c r="FO87" s="193" t="n">
        <f aca="false">IF(ISERROR(VLOOKUP($A87,'Import Peak'!$A$3:FO$99,171,FALSE())-VLOOKUP($A87,'Import Peak Change'!$A$106:FO$202,171,FALSE())),0,(VLOOKUP($A87,'Import Peak'!$A$3:FO$99,171,FALSE())-VLOOKUP($A87,'Import Peak Change'!$A$106:FO$202,171,FALSE())))</f>
        <v>0</v>
      </c>
      <c r="FP87" s="193" t="n">
        <f aca="false">IF(ISERROR(VLOOKUP($A87,'Import Peak'!$A$3:FP$99,172,FALSE())-VLOOKUP($A87,'Import Peak Change'!$A$106:FP$202,172,FALSE())),0,(VLOOKUP($A87,'Import Peak'!$A$3:FP$99,172,FALSE())-VLOOKUP($A87,'Import Peak Change'!$A$106:FP$202,172,FALSE())))</f>
        <v>0</v>
      </c>
      <c r="FQ87" s="193" t="n">
        <f aca="false">IF(ISERROR(VLOOKUP($A87,'Import Peak'!$A$3:FQ$99,173,FALSE())-VLOOKUP($A87,'Import Peak Change'!$A$106:FQ$202,173,FALSE())),0,(VLOOKUP($A87,'Import Peak'!$A$3:FQ$99,173,FALSE())-VLOOKUP($A87,'Import Peak Change'!$A$106:FQ$202,173,FALSE())))</f>
        <v>0</v>
      </c>
      <c r="FR87" s="193" t="n">
        <f aca="false">IF(ISERROR(VLOOKUP($A87,'Import Peak'!$A$3:FR$99,174,FALSE())-VLOOKUP($A87,'Import Peak Change'!$A$106:FR$202,174,FALSE())),0,(VLOOKUP($A87,'Import Peak'!$A$3:FR$99,174,FALSE())-VLOOKUP($A87,'Import Peak Change'!$A$106:FR$202,174,FALSE())))</f>
        <v>0</v>
      </c>
      <c r="FS87" s="193" t="n">
        <f aca="false">IF(ISERROR(VLOOKUP($A87,'Import Peak'!$A$3:FS$99,175,FALSE())-VLOOKUP($A87,'Import Peak Change'!$A$106:FS$202,175,FALSE())),0,(VLOOKUP($A87,'Import Peak'!$A$3:FS$99,175,FALSE())-VLOOKUP($A87,'Import Peak Change'!$A$106:FS$202,175,FALSE())))</f>
        <v>0</v>
      </c>
      <c r="FT87" s="193" t="n">
        <f aca="false">IF(ISERROR(VLOOKUP($A87,'Import Peak'!$A$3:FT$99,176,FALSE())-VLOOKUP($A87,'Import Peak Change'!$A$106:FT$202,176,FALSE())),0,(VLOOKUP($A87,'Import Peak'!$A$3:FT$99,176,FALSE())-VLOOKUP($A87,'Import Peak Change'!$A$106:FT$202,176,FALSE())))</f>
        <v>0</v>
      </c>
      <c r="FU87" s="193" t="n">
        <f aca="false">IF(ISERROR(VLOOKUP($A87,'Import Peak'!$A$3:FU$99,177,FALSE())-VLOOKUP($A87,'Import Peak Change'!$A$106:FU$202,177,FALSE())),0,(VLOOKUP($A87,'Import Peak'!$A$3:FU$99,177,FALSE())-VLOOKUP($A87,'Import Peak Change'!$A$106:FU$202,177,FALSE())))</f>
        <v>0</v>
      </c>
      <c r="FV87" s="193" t="n">
        <f aca="false">IF(ISERROR(VLOOKUP($A87,'Import Peak'!$A$3:FV$99,178,FALSE())-VLOOKUP($A87,'Import Peak Change'!$A$106:FV$202,178,FALSE())),0,(VLOOKUP($A87,'Import Peak'!$A$3:FV$99,178,FALSE())-VLOOKUP($A87,'Import Peak Change'!$A$106:FV$202,178,FALSE())))</f>
        <v>0</v>
      </c>
      <c r="FW87" s="193" t="n">
        <f aca="false">IF(ISERROR(VLOOKUP($A87,'Import Peak'!$A$3:FW$99,179,FALSE())-VLOOKUP($A87,'Import Peak Change'!$A$106:FW$202,179,FALSE())),0,(VLOOKUP($A87,'Import Peak'!$A$3:FW$99,179,FALSE())-VLOOKUP($A87,'Import Peak Change'!$A$106:FW$202,179,FALSE())))</f>
        <v>0</v>
      </c>
      <c r="FX87" s="193" t="n">
        <f aca="false">IF(ISERROR(VLOOKUP($A87,'Import Peak'!$A$3:FX$99,180,FALSE())-VLOOKUP($A87,'Import Peak Change'!$A$106:FX$202,180,FALSE())),0,(VLOOKUP($A87,'Import Peak'!$A$3:FX$99,180,FALSE())-VLOOKUP($A87,'Import Peak Change'!$A$106:FX$202,180,FALSE())))</f>
        <v>0</v>
      </c>
      <c r="FY87" s="193" t="n">
        <f aca="false">IF(ISERROR(VLOOKUP($A87,'Import Peak'!$A$3:FY$99,181,FALSE())-VLOOKUP($A87,'Import Peak Change'!$A$106:FY$202,181,FALSE())),0,(VLOOKUP($A87,'Import Peak'!$A$3:FY$99,181,FALSE())-VLOOKUP($A87,'Import Peak Change'!$A$106:FY$202,181,FALSE())))</f>
        <v>0</v>
      </c>
      <c r="FZ87" s="193" t="n">
        <f aca="false">IF(ISERROR(VLOOKUP($A87,'Import Peak'!$A$3:FZ$99,182,FALSE())-VLOOKUP($A87,'Import Peak Change'!$A$106:FZ$202,182,FALSE())),0,(VLOOKUP($A87,'Import Peak'!$A$3:FZ$99,182,FALSE())-VLOOKUP($A87,'Import Peak Change'!$A$106:FZ$202,182,FALSE())))</f>
        <v>0</v>
      </c>
      <c r="GA87" s="193" t="n">
        <f aca="false">IF(ISERROR(VLOOKUP($A87,'Import Peak'!$A$3:GA$99,183,FALSE())-VLOOKUP($A87,'Import Peak Change'!$A$106:GA$202,183,FALSE())),0,(VLOOKUP($A87,'Import Peak'!$A$3:GA$99,183,FALSE())-VLOOKUP($A87,'Import Peak Change'!$A$106:GA$202,183,FALSE())))</f>
        <v>0</v>
      </c>
      <c r="GB87" s="193" t="n">
        <f aca="false">IF(ISERROR(VLOOKUP($A87,'Import Peak'!$A$3:GB$99,184,FALSE())-VLOOKUP($A87,'Import Peak Change'!$A$106:GB$202,184,FALSE())),0,(VLOOKUP($A87,'Import Peak'!$A$3:GB$99,184,FALSE())-VLOOKUP($A87,'Import Peak Change'!$A$106:GB$202,184,FALSE())))</f>
        <v>0</v>
      </c>
      <c r="GC87" s="193" t="n">
        <f aca="false">IF(ISERROR(VLOOKUP($A87,'Import Peak'!$A$3:GC$99,185,FALSE())-VLOOKUP($A87,'Import Peak Change'!$A$106:GC$202,185,FALSE())),0,(VLOOKUP($A87,'Import Peak'!$A$3:GC$99,185,FALSE())-VLOOKUP($A87,'Import Peak Change'!$A$106:GC$202,185,FALSE())))</f>
        <v>0</v>
      </c>
      <c r="GD87" s="193" t="n">
        <f aca="false">IF(ISERROR(VLOOKUP($A87,'Import Peak'!$A$3:GD$99,186,FALSE())-VLOOKUP($A87,'Import Peak Change'!$A$106:GD$202,186,FALSE())),0,(VLOOKUP($A87,'Import Peak'!$A$3:GD$99,186,FALSE())-VLOOKUP($A87,'Import Peak Change'!$A$106:GD$202,186,FALSE())))</f>
        <v>0</v>
      </c>
      <c r="GE87" s="193" t="n">
        <f aca="false">IF(ISERROR(VLOOKUP($A87,'Import Peak'!$A$3:GE$99,187,FALSE())-VLOOKUP($A87,'Import Peak Change'!$A$106:GE$202,187,FALSE())),0,(VLOOKUP($A87,'Import Peak'!$A$3:GE$99,187,FALSE())-VLOOKUP($A87,'Import Peak Change'!$A$106:GE$202,187,FALSE())))</f>
        <v>0</v>
      </c>
      <c r="GF87" s="193" t="n">
        <f aca="false">IF(ISERROR(VLOOKUP($A87,'Import Peak'!$A$3:GF$99,188,FALSE())-VLOOKUP($A87,'Import Peak Change'!$A$106:GF$202,188,FALSE())),0,(VLOOKUP($A87,'Import Peak'!$A$3:GF$99,188,FALSE())-VLOOKUP($A87,'Import Peak Change'!$A$106:GF$202,188,FALSE())))</f>
        <v>0</v>
      </c>
      <c r="GG87" s="193" t="n">
        <f aca="false">IF(ISERROR(VLOOKUP($A87,'Import Peak'!$A$3:GG$99,189,FALSE())-VLOOKUP($A87,'Import Peak Change'!$A$106:GG$202,189,FALSE())),0,(VLOOKUP($A87,'Import Peak'!$A$3:GG$99,189,FALSE())-VLOOKUP($A87,'Import Peak Change'!$A$106:GG$202,189,FALSE())))</f>
        <v>0</v>
      </c>
      <c r="GH87" s="193" t="n">
        <f aca="false">IF(ISERROR(VLOOKUP($A87,'Import Peak'!$A$3:GH$99,190,FALSE())-VLOOKUP($A87,'Import Peak Change'!$A$106:GH$202,190,FALSE())),0,(VLOOKUP($A87,'Import Peak'!$A$3:GH$99,190,FALSE())-VLOOKUP($A87,'Import Peak Change'!$A$106:GH$202,190,FALSE())))</f>
        <v>0</v>
      </c>
      <c r="GI87" s="193" t="n">
        <f aca="false">IF(ISERROR(VLOOKUP($A87,'Import Peak'!$A$3:GI$99,191,FALSE())-VLOOKUP($A87,'Import Peak Change'!$A$106:GI$202,191,FALSE())),0,(VLOOKUP($A87,'Import Peak'!$A$3:GI$99,191,FALSE())-VLOOKUP($A87,'Import Peak Change'!$A$106:GI$202,191,FALSE())))</f>
        <v>0</v>
      </c>
      <c r="GJ87" s="193" t="n">
        <f aca="false">IF(ISERROR(VLOOKUP($A87,'Import Peak'!$A$3:GJ$99,192,FALSE())-VLOOKUP($A87,'Import Peak Change'!$A$106:GJ$202,192,FALSE())),0,(VLOOKUP($A87,'Import Peak'!$A$3:GJ$99,192,FALSE())-VLOOKUP($A87,'Import Peak Change'!$A$106:GJ$202,192,FALSE())))</f>
        <v>0</v>
      </c>
      <c r="GK87" s="193" t="n">
        <f aca="false">IF(ISERROR(VLOOKUP($A87,'Import Peak'!$A$3:GK$99,193,FALSE())-VLOOKUP($A87,'Import Peak Change'!$A$106:GK$202,193,FALSE())),0,(VLOOKUP($A87,'Import Peak'!$A$3:GK$99,193,FALSE())-VLOOKUP($A87,'Import Peak Change'!$A$106:GK$202,193,FALSE())))</f>
        <v>0</v>
      </c>
      <c r="GL87" s="193" t="n">
        <f aca="false">IF(ISERROR(VLOOKUP($A87,'Import Peak'!$A$3:GL$99,194,FALSE())-VLOOKUP($A87,'Import Peak Change'!$A$106:GL$202,194,FALSE())),0,(VLOOKUP($A87,'Import Peak'!$A$3:GL$99,194,FALSE())-VLOOKUP($A87,'Import Peak Change'!$A$106:GL$202,194,FALSE())))</f>
        <v>0</v>
      </c>
      <c r="GM87" s="193" t="n">
        <f aca="false">IF(ISERROR(VLOOKUP($A87,'Import Peak'!$A$3:GM$99,195,FALSE())-VLOOKUP($A87,'Import Peak Change'!$A$106:GM$202,195,FALSE())),0,(VLOOKUP($A87,'Import Peak'!$A$3:GM$99,195,FALSE())-VLOOKUP($A87,'Import Peak Change'!$A$106:GM$202,195,FALSE())))</f>
        <v>0</v>
      </c>
      <c r="GN87" s="193" t="n">
        <f aca="false">IF(ISERROR(VLOOKUP($A87,'Import Peak'!$A$3:GN$99,196,FALSE())-VLOOKUP($A87,'Import Peak Change'!$A$106:GN$202,196,FALSE())),0,(VLOOKUP($A87,'Import Peak'!$A$3:GN$99,196,FALSE())-VLOOKUP($A87,'Import Peak Change'!$A$106:GN$202,196,FALSE())))</f>
        <v>0</v>
      </c>
      <c r="GO87" s="193" t="n">
        <f aca="false">IF(ISERROR(VLOOKUP($A87,'Import Peak'!$A$3:GO$99,197,FALSE())-VLOOKUP($A87,'Import Peak Change'!$A$106:GO$202,197,FALSE())),0,(VLOOKUP($A87,'Import Peak'!$A$3:GO$99,197,FALSE())-VLOOKUP($A87,'Import Peak Change'!$A$106:GO$202,197,FALSE())))</f>
        <v>0</v>
      </c>
      <c r="GP87" s="193" t="n">
        <f aca="false">IF(ISERROR(VLOOKUP($A87,'Import Peak'!$A$3:GP$99,198,FALSE())-VLOOKUP($A87,'Import Peak Change'!$A$106:GP$202,198,FALSE())),0,(VLOOKUP($A87,'Import Peak'!$A$3:GP$99,198,FALSE())-VLOOKUP($A87,'Import Peak Change'!$A$106:GP$202,198,FALSE())))</f>
        <v>0</v>
      </c>
      <c r="GQ87" s="193" t="n">
        <f aca="false">IF(ISERROR(VLOOKUP($A87,'Import Peak'!$A$3:GQ$99,199,FALSE())-VLOOKUP($A87,'Import Peak Change'!$A$106:GQ$202,199,FALSE())),0,(VLOOKUP($A87,'Import Peak'!$A$3:GQ$99,199,FALSE())-VLOOKUP($A87,'Import Peak Change'!$A$106:GQ$202,199,FALSE())))</f>
        <v>0</v>
      </c>
      <c r="GR87" s="193" t="n">
        <f aca="false">IF(ISERROR(VLOOKUP($A87,'Import Peak'!$A$3:GR$99,200,FALSE())-VLOOKUP($A87,'Import Peak Change'!$A$106:GR$202,200,FALSE())),0,(VLOOKUP($A87,'Import Peak'!$A$3:GR$99,200,FALSE())-VLOOKUP($A87,'Import Peak Change'!$A$106:GR$202,200,FALSE())))</f>
        <v>0</v>
      </c>
      <c r="GS87" s="193" t="n">
        <f aca="false">IF(ISERROR(VLOOKUP($A87,'Import Peak'!$A$3:GS$99,201,FALSE())-VLOOKUP($A87,'Import Peak Change'!$A$106:GS$202,201,FALSE())),0,(VLOOKUP($A87,'Import Peak'!$A$3:GS$99,201,FALSE())-VLOOKUP($A87,'Import Peak Change'!$A$106:GS$202,201,FALSE())))</f>
        <v>0</v>
      </c>
      <c r="GT87" s="193" t="n">
        <f aca="false">IF(ISERROR(VLOOKUP($A87,'Import Peak'!$A$3:GT$99,202,FALSE())-VLOOKUP($A87,'Import Peak Change'!$A$106:GT$202,202,FALSE())),0,(VLOOKUP($A87,'Import Peak'!$A$3:GT$99,202,FALSE())-VLOOKUP($A87,'Import Peak Change'!$A$106:GT$202,202,FALSE())))</f>
        <v>0</v>
      </c>
      <c r="GU87" s="193" t="n">
        <f aca="false">IF(ISERROR(VLOOKUP($A87,'Import Peak'!$A$3:GU$99,203,FALSE())-VLOOKUP($A87,'Import Peak Change'!$A$106:GU$202,203,FALSE())),0,(VLOOKUP($A87,'Import Peak'!$A$3:GU$99,203,FALSE())-VLOOKUP($A87,'Import Peak Change'!$A$106:GU$202,203,FALSE())))</f>
        <v>0</v>
      </c>
      <c r="GV87" s="193" t="n">
        <f aca="false">IF(ISERROR(VLOOKUP($A87,'Import Peak'!$A$3:GV$99,204,FALSE())-VLOOKUP($A87,'Import Peak Change'!$A$106:GV$202,204,FALSE())),0,(VLOOKUP($A87,'Import Peak'!$A$3:GV$99,204,FALSE())-VLOOKUP($A87,'Import Peak Change'!$A$106:GV$202,204,FALSE())))</f>
        <v>0</v>
      </c>
      <c r="GW87" s="193" t="n">
        <f aca="false">IF(ISERROR(VLOOKUP($A87,'Import Peak'!$A$3:GW$99,205,FALSE())-VLOOKUP($A87,'Import Peak Change'!$A$106:GW$202,205,FALSE())),0,(VLOOKUP($A87,'Import Peak'!$A$3:GW$99,205,FALSE())-VLOOKUP($A87,'Import Peak Change'!$A$106:GW$202,205,FALSE())))</f>
        <v>0</v>
      </c>
      <c r="GX87" s="193" t="n">
        <f aca="false">IF(ISERROR(VLOOKUP($A87,'Import Peak'!$A$3:GX$99,206,FALSE())-VLOOKUP($A87,'Import Peak Change'!$A$106:GX$202,206,FALSE())),0,(VLOOKUP($A87,'Import Peak'!$A$3:GX$99,206,FALSE())-VLOOKUP($A87,'Import Peak Change'!$A$106:GX$202,206,FALSE())))</f>
        <v>0</v>
      </c>
      <c r="GY87" s="193" t="n">
        <f aca="false">IF(ISERROR(VLOOKUP($A87,'Import Peak'!$A$3:GY$99,207,FALSE())-VLOOKUP($A87,'Import Peak Change'!$A$106:GY$202,207,FALSE())),0,(VLOOKUP($A87,'Import Peak'!$A$3:GY$99,207,FALSE())-VLOOKUP($A87,'Import Peak Change'!$A$106:GY$202,207,FALSE())))</f>
        <v>0</v>
      </c>
      <c r="GZ87" s="193" t="n">
        <f aca="false">IF(ISERROR(VLOOKUP($A87,'Import Peak'!$A$3:GZ$99,208,FALSE())-VLOOKUP($A87,'Import Peak Change'!$A$106:GZ$202,208,FALSE())),0,(VLOOKUP($A87,'Import Peak'!$A$3:GZ$99,208,FALSE())-VLOOKUP($A87,'Import Peak Change'!$A$106:GZ$202,208,FALSE())))</f>
        <v>0</v>
      </c>
      <c r="HA87" s="193" t="n">
        <f aca="false">IF(ISERROR(VLOOKUP($A87,'Import Peak'!$A$3:HA$99,209,FALSE())-VLOOKUP($A87,'Import Peak Change'!$A$106:HA$202,209,FALSE())),0,(VLOOKUP($A87,'Import Peak'!$A$3:HA$99,209,FALSE())-VLOOKUP($A87,'Import Peak Change'!$A$106:HA$202,209,FALSE())))</f>
        <v>0</v>
      </c>
      <c r="HB87" s="193" t="n">
        <f aca="false">IF(ISERROR(VLOOKUP($A87,'Import Peak'!$A$3:HB$99,210,FALSE())-VLOOKUP($A87,'Import Peak Change'!$A$106:HB$202,210,FALSE())),0,(VLOOKUP($A87,'Import Peak'!$A$3:HB$99,210,FALSE())-VLOOKUP($A87,'Import Peak Change'!$A$106:HB$202,210,FALSE())))</f>
        <v>0</v>
      </c>
      <c r="HC87" s="193" t="n">
        <f aca="false">IF(ISERROR(VLOOKUP($A87,'Import Peak'!$A$3:HC$99,211,FALSE())-VLOOKUP($A87,'Import Peak Change'!$A$106:HC$202,211,FALSE())),0,(VLOOKUP($A87,'Import Peak'!$A$3:HC$99,211,FALSE())-VLOOKUP($A87,'Import Peak Change'!$A$106:HC$202,211,FALSE())))</f>
        <v>0</v>
      </c>
      <c r="HD87" s="193" t="n">
        <f aca="false">IF(ISERROR(VLOOKUP($A87,'Import Peak'!$A$3:HD$99,212,FALSE())-VLOOKUP($A87,'Import Peak Change'!$A$106:HD$202,212,FALSE())),0,(VLOOKUP($A87,'Import Peak'!$A$3:HD$99,212,FALSE())-VLOOKUP($A87,'Import Peak Change'!$A$106:HD$202,212,FALSE())))</f>
        <v>0</v>
      </c>
      <c r="HE87" s="193" t="n">
        <f aca="false">IF(ISERROR(VLOOKUP($A87,'Import Peak'!$A$3:HE$99,213,FALSE())-VLOOKUP($A87,'Import Peak Change'!$A$106:HE$202,213,FALSE())),0,(VLOOKUP($A87,'Import Peak'!$A$3:HE$99,213,FALSE())-VLOOKUP($A87,'Import Peak Change'!$A$106:HE$202,213,FALSE())))</f>
        <v>0</v>
      </c>
      <c r="HF87" s="193" t="n">
        <f aca="false">IF(ISERROR(VLOOKUP($A87,'Import Peak'!$A$3:HF$99,214,FALSE())-VLOOKUP($A87,'Import Peak Change'!$A$106:HF$202,214,FALSE())),0,(VLOOKUP($A87,'Import Peak'!$A$3:HF$99,214,FALSE())-VLOOKUP($A87,'Import Peak Change'!$A$106:HF$202,214,FALSE())))</f>
        <v>0</v>
      </c>
      <c r="HG87" s="193" t="n">
        <f aca="false">IF(ISERROR(VLOOKUP($A87,'Import Peak'!$A$3:HG$99,215,FALSE())-VLOOKUP($A87,'Import Peak Change'!$A$106:HG$202,215,FALSE())),0,(VLOOKUP($A87,'Import Peak'!$A$3:HG$99,215,FALSE())-VLOOKUP($A87,'Import Peak Change'!$A$106:HG$202,215,FALSE())))</f>
        <v>0</v>
      </c>
      <c r="HH87" s="193" t="n">
        <f aca="false">IF(ISERROR(VLOOKUP($A87,'Import Peak'!$A$3:HH$99,216,FALSE())-VLOOKUP($A87,'Import Peak Change'!$A$106:HH$202,216,FALSE())),0,(VLOOKUP($A87,'Import Peak'!$A$3:HH$99,216,FALSE())-VLOOKUP($A87,'Import Peak Change'!$A$106:HH$202,216,FALSE())))</f>
        <v>0</v>
      </c>
      <c r="HI87" s="193" t="n">
        <f aca="false">IF(ISERROR(VLOOKUP($A87,'Import Peak'!$A$3:HI$99,217,FALSE())-VLOOKUP($A87,'Import Peak Change'!$A$106:HI$202,217,FALSE())),0,(VLOOKUP($A87,'Import Peak'!$A$3:HI$99,217,FALSE())-VLOOKUP($A87,'Import Peak Change'!$A$106:HI$202,217,FALSE())))</f>
        <v>0</v>
      </c>
      <c r="HJ87" s="193" t="n">
        <f aca="false">IF(ISERROR(VLOOKUP($A87,'Import Peak'!$A$3:HJ$99,218,FALSE())-VLOOKUP($A87,'Import Peak Change'!$A$106:HJ$202,218,FALSE())),0,(VLOOKUP($A87,'Import Peak'!$A$3:HJ$99,218,FALSE())-VLOOKUP($A87,'Import Peak Change'!$A$106:HJ$202,218,FALSE())))</f>
        <v>0</v>
      </c>
      <c r="HK87" s="193" t="n">
        <f aca="false">IF(ISERROR(VLOOKUP($A87,'Import Peak'!$A$3:HK$99,219,FALSE())-VLOOKUP($A87,'Import Peak Change'!$A$106:HK$202,219,FALSE())),0,(VLOOKUP($A87,'Import Peak'!$A$3:HK$99,219,FALSE())-VLOOKUP($A87,'Import Peak Change'!$A$106:HK$202,219,FALSE())))</f>
        <v>0</v>
      </c>
      <c r="HL87" s="193" t="n">
        <f aca="false">IF(ISERROR(VLOOKUP($A87,'Import Peak'!$A$3:HL$99,220,FALSE())-VLOOKUP($A87,'Import Peak Change'!$A$106:HL$202,220,FALSE())),0,(VLOOKUP($A87,'Import Peak'!$A$3:HL$99,220,FALSE())-VLOOKUP($A87,'Import Peak Change'!$A$106:HL$202,220,FALSE())))</f>
        <v>0</v>
      </c>
      <c r="HM87" s="193" t="n">
        <f aca="false">IF(ISERROR(VLOOKUP($A87,'Import Peak'!$A$3:HM$99,221,FALSE())-VLOOKUP($A87,'Import Peak Change'!$A$106:HM$202,221,FALSE())),0,(VLOOKUP($A87,'Import Peak'!$A$3:HM$99,221,FALSE())-VLOOKUP($A87,'Import Peak Change'!$A$106:HM$202,221,FALSE())))</f>
        <v>0</v>
      </c>
      <c r="HN87" s="193" t="n">
        <f aca="false">IF(ISERROR(VLOOKUP($A87,'Import Peak'!$A$3:HN$99,222,FALSE())-VLOOKUP($A87,'Import Peak Change'!$A$106:HN$202,222,FALSE())),0,(VLOOKUP($A87,'Import Peak'!$A$3:HN$99,222,FALSE())-VLOOKUP($A87,'Import Peak Change'!$A$106:HN$202,222,FALSE())))</f>
        <v>0</v>
      </c>
      <c r="HO87" s="193" t="n">
        <f aca="false">IF(ISERROR(VLOOKUP($A87,'Import Peak'!$A$3:HO$99,223,FALSE())-VLOOKUP($A87,'Import Peak Change'!$A$106:HO$202,223,FALSE())),0,(VLOOKUP($A87,'Import Peak'!$A$3:HO$99,223,FALSE())-VLOOKUP($A87,'Import Peak Change'!$A$106:HO$202,223,FALSE())))</f>
        <v>0</v>
      </c>
      <c r="HP87" s="193" t="n">
        <f aca="false">IF(ISERROR(VLOOKUP($A87,'Import Peak'!$A$3:HP$99,224,FALSE())-VLOOKUP($A87,'Import Peak Change'!$A$106:HP$202,224,FALSE())),0,(VLOOKUP($A87,'Import Peak'!$A$3:HP$99,224,FALSE())-VLOOKUP($A87,'Import Peak Change'!$A$106:HP$202,224,FALSE())))</f>
        <v>0</v>
      </c>
      <c r="HQ87" s="193" t="n">
        <f aca="false">IF(ISERROR(VLOOKUP($A87,'Import Peak'!$A$3:HQ$99,225,FALSE())-VLOOKUP($A87,'Import Peak Change'!$A$106:HQ$202,225,FALSE())),0,(VLOOKUP($A87,'Import Peak'!$A$3:HQ$99,225,FALSE())-VLOOKUP($A87,'Import Peak Change'!$A$106:HQ$202,225,FALSE())))</f>
        <v>0</v>
      </c>
      <c r="HR87" s="193" t="n">
        <f aca="false">IF(ISERROR(VLOOKUP($A87,'Import Peak'!$A$3:HR$99,226,FALSE())-VLOOKUP($A87,'Import Peak Change'!$A$106:HR$202,226,FALSE())),0,(VLOOKUP($A87,'Import Peak'!$A$3:HR$99,226,FALSE())-VLOOKUP($A87,'Import Peak Change'!$A$106:HR$202,226,FALSE())))</f>
        <v>0</v>
      </c>
      <c r="HS87" s="193" t="n">
        <f aca="false">IF(ISERROR(VLOOKUP($A87,'Import Peak'!$A$3:HS$99,227,FALSE())-VLOOKUP($A87,'Import Peak Change'!$A$106:HS$202,227,FALSE())),0,(VLOOKUP($A87,'Import Peak'!$A$3:HS$99,227,FALSE())-VLOOKUP($A87,'Import Peak Change'!$A$106:HS$202,227,FALSE())))</f>
        <v>0</v>
      </c>
      <c r="HT87" s="193" t="n">
        <f aca="false">IF(ISERROR(VLOOKUP($A87,'Import Peak'!$A$3:HT$99,228,FALSE())-VLOOKUP($A87,'Import Peak Change'!$A$106:HT$202,228,FALSE())),0,(VLOOKUP($A87,'Import Peak'!$A$3:HT$99,228,FALSE())-VLOOKUP($A87,'Import Peak Change'!$A$106:HT$202,228,FALSE())))</f>
        <v>0</v>
      </c>
      <c r="HU87" s="193" t="n">
        <f aca="false">IF(ISERROR(VLOOKUP($A87,'Import Peak'!$A$3:HU$99,229,FALSE())-VLOOKUP($A87,'Import Peak Change'!$A$106:HU$202,229,FALSE())),0,(VLOOKUP($A87,'Import Peak'!$A$3:HU$99,229,FALSE())-VLOOKUP($A87,'Import Peak Change'!$A$106:HU$202,229,FALSE())))</f>
        <v>0</v>
      </c>
      <c r="HV87" s="193" t="n">
        <f aca="false">IF(ISERROR(VLOOKUP($A87,'Import Peak'!$A$3:HV$99,230,FALSE())-VLOOKUP($A87,'Import Peak Change'!$A$106:HV$202,230,FALSE())),0,(VLOOKUP($A87,'Import Peak'!$A$3:HV$99,230,FALSE())-VLOOKUP($A87,'Import Peak Change'!$A$106:HV$202,230,FALSE())))</f>
        <v>0</v>
      </c>
      <c r="HW87" s="193" t="n">
        <f aca="false">IF(ISERROR(VLOOKUP($A87,'Import Peak'!$A$3:HW$99,231,FALSE())-VLOOKUP($A87,'Import Peak Change'!$A$106:HW$202,231,FALSE())),0,(VLOOKUP($A87,'Import Peak'!$A$3:HW$99,231,FALSE())-VLOOKUP($A87,'Import Peak Change'!$A$106:HW$202,231,FALSE())))</f>
        <v>0</v>
      </c>
      <c r="HX87" s="193" t="n">
        <f aca="false">IF(ISERROR(VLOOKUP($A87,'Import Peak'!$A$3:HX$99,232,FALSE())-VLOOKUP($A87,'Import Peak Change'!$A$106:HX$202,232,FALSE())),0,(VLOOKUP($A87,'Import Peak'!$A$3:HX$99,232,FALSE())-VLOOKUP($A87,'Import Peak Change'!$A$106:HX$202,232,FALSE())))</f>
        <v>0</v>
      </c>
      <c r="HY87" s="193" t="n">
        <f aca="false">IF(ISERROR(VLOOKUP($A87,'Import Peak'!$A$3:HY$99,233,FALSE())-VLOOKUP($A87,'Import Peak Change'!$A$106:HY$202,233,FALSE())),0,(VLOOKUP($A87,'Import Peak'!$A$3:HY$99,233,FALSE())-VLOOKUP($A87,'Import Peak Change'!$A$106:HY$202,233,FALSE())))</f>
        <v>0</v>
      </c>
      <c r="HZ87" s="193" t="n">
        <f aca="false">IF(ISERROR(VLOOKUP($A87,'Import Peak'!$A$3:HZ$99,234,FALSE())-VLOOKUP($A87,'Import Peak Change'!$A$106:HZ$202,234,FALSE())),0,(VLOOKUP($A87,'Import Peak'!$A$3:HZ$99,234,FALSE())-VLOOKUP($A87,'Import Peak Change'!$A$106:HZ$202,234,FALSE())))</f>
        <v>0</v>
      </c>
      <c r="IA87" s="193" t="n">
        <f aca="false">IF(ISERROR(VLOOKUP($A87,'Import Peak'!$A$3:IA$99,235,FALSE())-VLOOKUP($A87,'Import Peak Change'!$A$106:IA$202,235,FALSE())),0,(VLOOKUP($A87,'Import Peak'!$A$3:IA$99,235,FALSE())-VLOOKUP($A87,'Import Peak Change'!$A$106:IA$202,235,FALSE())))</f>
        <v>0</v>
      </c>
      <c r="IB87" s="193" t="n">
        <f aca="false">IF(ISERROR(VLOOKUP($A87,'Import Peak'!$A$3:IB$99,236,FALSE())-VLOOKUP($A87,'Import Peak Change'!$A$106:IB$202,236,FALSE())),0,(VLOOKUP($A87,'Import Peak'!$A$3:IB$99,236,FALSE())-VLOOKUP($A87,'Import Peak Change'!$A$106:IB$202,236,FALSE())))</f>
        <v>0</v>
      </c>
      <c r="IC87" s="193" t="n">
        <f aca="false">IF(ISERROR(VLOOKUP($A87,'Import Peak'!$A$3:IC$99,237,FALSE())-VLOOKUP($A87,'Import Peak Change'!$A$106:IC$202,237,FALSE())),0,(VLOOKUP($A87,'Import Peak'!$A$3:IC$99,237,FALSE())-VLOOKUP($A87,'Import Peak Change'!$A$106:IC$202,237,FALSE())))</f>
        <v>0</v>
      </c>
      <c r="ID87" s="193" t="n">
        <f aca="false">IF(ISERROR(VLOOKUP($A87,'Import Peak'!$A$3:ID$99,238,FALSE())-VLOOKUP($A87,'Import Peak Change'!$A$106:ID$202,238,FALSE())),0,(VLOOKUP($A87,'Import Peak'!$A$3:ID$99,238,FALSE())-VLOOKUP($A87,'Import Peak Change'!$A$106:ID$202,238,FALSE())))</f>
        <v>0</v>
      </c>
      <c r="IE87" s="193" t="n">
        <f aca="false">IF(ISERROR(VLOOKUP($A87,'Import Peak'!$A$3:IE$99,239,FALSE())-VLOOKUP($A87,'Import Peak Change'!$A$106:IE$202,239,FALSE())),0,(VLOOKUP($A87,'Import Peak'!$A$3:IE$99,239,FALSE())-VLOOKUP($A87,'Import Peak Change'!$A$106:IE$202,239,FALSE())))</f>
        <v>0</v>
      </c>
    </row>
    <row r="88" customFormat="false" ht="12.75" hidden="false" customHeight="false" outlineLevel="0" collapsed="false">
      <c r="A88" s="201" t="str">
        <f aca="false">IF('Import Peak'!A85=0,"",'Import Peak'!A85)</f>
        <v/>
      </c>
      <c r="B88" s="193"/>
      <c r="C88" s="193"/>
      <c r="D88" s="193"/>
      <c r="E88" s="193"/>
      <c r="F88" s="193"/>
      <c r="G88" s="193" t="n">
        <f aca="false">IF(ISERROR(VLOOKUP($A88,'Import Peak'!$A$3:G$99,7,FALSE())-VLOOKUP($A88,'Import Peak Change'!$A$106:G$202,7,FALSE())),0,(VLOOKUP($A88,'Import Peak'!$A$3:G$99,7,FALSE())-VLOOKUP($A88,'Import Peak Change'!$A$106:G$202,7,FALSE())))</f>
        <v>0</v>
      </c>
      <c r="H88" s="193" t="n">
        <f aca="false">IF(ISERROR(VLOOKUP($A88,'Import Peak'!$A$3:H$99,8,FALSE())-VLOOKUP($A88,'Import Peak Change'!$A$106:H$202,8,FALSE())),0,(VLOOKUP($A88,'Import Peak'!$A$3:H$99,8,FALSE())-VLOOKUP($A88,'Import Peak Change'!$A$106:H$202,8,FALSE())))</f>
        <v>0</v>
      </c>
      <c r="I88" s="193" t="n">
        <f aca="false">IF(ISERROR(VLOOKUP($A88,'Import Peak'!$A$3:I$99,9,FALSE())-VLOOKUP($A88,'Import Peak Change'!$A$106:I$202,9,FALSE())),0,(VLOOKUP($A88,'Import Peak'!$A$3:I$99,9,FALSE())-VLOOKUP($A88,'Import Peak Change'!$A$106:I$202,9,FALSE())))</f>
        <v>0</v>
      </c>
      <c r="J88" s="193" t="n">
        <f aca="false">IF(ISERROR(VLOOKUP($A88,'Import Peak'!$A$3:J$99,10,FALSE())-VLOOKUP($A88,'Import Peak Change'!$A$106:J$202,10,FALSE())),0,(VLOOKUP($A88,'Import Peak'!$A$3:J$99,10,FALSE())-VLOOKUP($A88,'Import Peak Change'!$A$106:J$202,10,FALSE())))</f>
        <v>0</v>
      </c>
      <c r="K88" s="193" t="n">
        <f aca="false">IF(ISERROR(VLOOKUP($A88,'Import Peak'!$A$3:K$99,11,FALSE())-VLOOKUP($A88,'Import Peak Change'!$A$106:K$202,11,FALSE())),0,(VLOOKUP($A88,'Import Peak'!$A$3:K$99,11,FALSE())-VLOOKUP($A88,'Import Peak Change'!$A$106:K$202,11,FALSE())))</f>
        <v>0</v>
      </c>
      <c r="L88" s="193" t="n">
        <f aca="false">IF(ISERROR(VLOOKUP($A88,'Import Peak'!$A$3:L$99,12,FALSE())-VLOOKUP($A88,'Import Peak Change'!$A$106:L$202,12,FALSE())),0,(VLOOKUP($A88,'Import Peak'!$A$3:L$99,12,FALSE())-VLOOKUP($A88,'Import Peak Change'!$A$106:L$202,12,FALSE())))</f>
        <v>0</v>
      </c>
      <c r="M88" s="193" t="n">
        <f aca="false">IF(ISERROR(VLOOKUP($A88,'Import Peak'!$A$3:M$99,13,FALSE())-VLOOKUP($A88,'Import Peak Change'!$A$106:M$202,13,FALSE())),0,(VLOOKUP($A88,'Import Peak'!$A$3:M$99,13,FALSE())-VLOOKUP($A88,'Import Peak Change'!$A$106:M$202,13,FALSE())))</f>
        <v>0</v>
      </c>
      <c r="N88" s="193" t="n">
        <f aca="false">IF(ISERROR(VLOOKUP($A88,'Import Peak'!$A$3:N$99,14,FALSE())-VLOOKUP($A88,'Import Peak Change'!$A$106:N$202,14,FALSE())),0,(VLOOKUP($A88,'Import Peak'!$A$3:N$99,14,FALSE())-VLOOKUP($A88,'Import Peak Change'!$A$106:N$202,14,FALSE())))</f>
        <v>0</v>
      </c>
      <c r="O88" s="193" t="n">
        <f aca="false">IF(ISERROR(VLOOKUP($A88,'Import Peak'!$A$3:O$99,15,FALSE())-VLOOKUP($A88,'Import Peak Change'!$A$106:O$202,15,FALSE())),0,(VLOOKUP($A88,'Import Peak'!$A$3:O$99,15,FALSE())-VLOOKUP($A88,'Import Peak Change'!$A$106:O$202,15,FALSE())))</f>
        <v>0</v>
      </c>
      <c r="P88" s="193" t="n">
        <f aca="false">IF(ISERROR(VLOOKUP($A88,'Import Peak'!$A$3:P$99,16,FALSE())-VLOOKUP($A88,'Import Peak Change'!$A$106:P$202,16,FALSE())),0,(VLOOKUP($A88,'Import Peak'!$A$3:P$99,16,FALSE())-VLOOKUP($A88,'Import Peak Change'!$A$106:P$202,16,FALSE())))</f>
        <v>0</v>
      </c>
      <c r="Q88" s="193" t="n">
        <f aca="false">IF(ISERROR(VLOOKUP($A88,'Import Peak'!$A$3:Q$99,17,FALSE())-VLOOKUP($A88,'Import Peak Change'!$A$106:Q$202,17,FALSE())),0,(VLOOKUP($A88,'Import Peak'!$A$3:Q$99,17,FALSE())-VLOOKUP($A88,'Import Peak Change'!$A$106:Q$202,17,FALSE())))</f>
        <v>0</v>
      </c>
      <c r="R88" s="193" t="n">
        <f aca="false">IF(ISERROR(VLOOKUP($A88,'Import Peak'!$A$3:R$99,18,FALSE())-VLOOKUP($A88,'Import Peak Change'!$A$106:R$202,18,FALSE())),0,(VLOOKUP($A88,'Import Peak'!$A$3:R$99,18,FALSE())-VLOOKUP($A88,'Import Peak Change'!$A$106:R$202,18,FALSE())))</f>
        <v>0</v>
      </c>
      <c r="S88" s="193" t="n">
        <f aca="false">IF(ISERROR(VLOOKUP($A88,'Import Peak'!$A$3:S$99,19,FALSE())-VLOOKUP($A88,'Import Peak Change'!$A$106:S$202,19,FALSE())),0,(VLOOKUP($A88,'Import Peak'!$A$3:S$99,19,FALSE())-VLOOKUP($A88,'Import Peak Change'!$A$106:S$202,19,FALSE())))</f>
        <v>0</v>
      </c>
      <c r="T88" s="193" t="n">
        <f aca="false">IF(ISERROR(VLOOKUP($A88,'Import Peak'!$A$3:T$99,20,FALSE())-VLOOKUP($A88,'Import Peak Change'!$A$106:T$202,20,FALSE())),0,(VLOOKUP($A88,'Import Peak'!$A$3:T$99,20,FALSE())-VLOOKUP($A88,'Import Peak Change'!$A$106:T$202,20,FALSE())))</f>
        <v>0</v>
      </c>
      <c r="U88" s="193" t="n">
        <f aca="false">IF(ISERROR(VLOOKUP($A88,'Import Peak'!$A$3:U$99,21,FALSE())-VLOOKUP($A88,'Import Peak Change'!$A$106:U$202,21,FALSE())),0,(VLOOKUP($A88,'Import Peak'!$A$3:U$99,21,FALSE())-VLOOKUP($A88,'Import Peak Change'!$A$106:U$202,21,FALSE())))</f>
        <v>0</v>
      </c>
      <c r="V88" s="193" t="n">
        <f aca="false">IF(ISERROR(VLOOKUP($A88,'Import Peak'!$A$3:V$99,22,FALSE())-VLOOKUP($A88,'Import Peak Change'!$A$106:V$202,22,FALSE())),0,(VLOOKUP($A88,'Import Peak'!$A$3:V$99,22,FALSE())-VLOOKUP($A88,'Import Peak Change'!$A$106:V$202,22,FALSE())))</f>
        <v>0</v>
      </c>
      <c r="W88" s="193" t="n">
        <f aca="false">IF(ISERROR(VLOOKUP($A88,'Import Peak'!$A$3:W$99,23,FALSE())-VLOOKUP($A88,'Import Peak Change'!$A$106:W$202,23,FALSE())),0,(VLOOKUP($A88,'Import Peak'!$A$3:W$99,23,FALSE())-VLOOKUP($A88,'Import Peak Change'!$A$106:W$202,23,FALSE())))</f>
        <v>0</v>
      </c>
      <c r="X88" s="193" t="n">
        <f aca="false">IF(ISERROR(VLOOKUP($A88,'Import Peak'!$A$3:X$99,24,FALSE())-VLOOKUP($A88,'Import Peak Change'!$A$106:X$202,24,FALSE())),0,(VLOOKUP($A88,'Import Peak'!$A$3:X$99,24,FALSE())-VLOOKUP($A88,'Import Peak Change'!$A$106:X$202,24,FALSE())))</f>
        <v>0</v>
      </c>
      <c r="Y88" s="193" t="n">
        <f aca="false">IF(ISERROR(VLOOKUP($A88,'Import Peak'!$A$3:Y$99,25,FALSE())-VLOOKUP($A88,'Import Peak Change'!$A$106:Y$202,25,FALSE())),0,(VLOOKUP($A88,'Import Peak'!$A$3:Y$99,25,FALSE())-VLOOKUP($A88,'Import Peak Change'!$A$106:Y$202,25,FALSE())))</f>
        <v>0</v>
      </c>
      <c r="Z88" s="193" t="n">
        <f aca="false">IF(ISERROR(VLOOKUP($A88,'Import Peak'!$A$3:Z$99,26,FALSE())-VLOOKUP($A88,'Import Peak Change'!$A$106:Z$202,26,FALSE())),0,(VLOOKUP($A88,'Import Peak'!$A$3:Z$99,26,FALSE())-VLOOKUP($A88,'Import Peak Change'!$A$106:Z$202,26,FALSE())))</f>
        <v>0</v>
      </c>
      <c r="AA88" s="193" t="n">
        <f aca="false">IF(ISERROR(VLOOKUP($A88,'Import Peak'!$A$3:AA$99,27,FALSE())-VLOOKUP($A88,'Import Peak Change'!$A$106:AA$202,27,FALSE())),0,(VLOOKUP($A88,'Import Peak'!$A$3:AA$99,27,FALSE())-VLOOKUP($A88,'Import Peak Change'!$A$106:AA$202,27,FALSE())))</f>
        <v>0</v>
      </c>
      <c r="AB88" s="193" t="n">
        <f aca="false">IF(ISERROR(VLOOKUP($A88,'Import Peak'!$A$3:AB$99,28,FALSE())-VLOOKUP($A88,'Import Peak Change'!$A$106:AB$202,28,FALSE())),0,(VLOOKUP($A88,'Import Peak'!$A$3:AB$99,28,FALSE())-VLOOKUP($A88,'Import Peak Change'!$A$106:AB$202,28,FALSE())))</f>
        <v>0</v>
      </c>
      <c r="AC88" s="193" t="n">
        <f aca="false">IF(ISERROR(VLOOKUP($A88,'Import Peak'!$A$3:AC$99,29,FALSE())-VLOOKUP($A88,'Import Peak Change'!$A$106:AC$202,29,FALSE())),0,(VLOOKUP($A88,'Import Peak'!$A$3:AC$99,29,FALSE())-VLOOKUP($A88,'Import Peak Change'!$A$106:AC$202,29,FALSE())))</f>
        <v>0</v>
      </c>
      <c r="AD88" s="193" t="n">
        <f aca="false">IF(ISERROR(VLOOKUP($A88,'Import Peak'!$A$3:AD$99,30,FALSE())-VLOOKUP($A88,'Import Peak Change'!$A$106:AD$202,30,FALSE())),0,(VLOOKUP($A88,'Import Peak'!$A$3:AD$99,30,FALSE())-VLOOKUP($A88,'Import Peak Change'!$A$106:AD$202,30,FALSE())))</f>
        <v>0</v>
      </c>
      <c r="AE88" s="193" t="n">
        <f aca="false">IF(ISERROR(VLOOKUP($A88,'Import Peak'!$A$3:AE$99,31,FALSE())-VLOOKUP($A88,'Import Peak Change'!$A$106:AE$202,31,FALSE())),0,(VLOOKUP($A88,'Import Peak'!$A$3:AE$99,31,FALSE())-VLOOKUP($A88,'Import Peak Change'!$A$106:AE$202,31,FALSE())))</f>
        <v>0</v>
      </c>
      <c r="AF88" s="193" t="n">
        <f aca="false">IF(ISERROR(VLOOKUP($A88,'Import Peak'!$A$3:AF$99,32,FALSE())-VLOOKUP($A88,'Import Peak Change'!$A$106:AF$202,32,FALSE())),0,(VLOOKUP($A88,'Import Peak'!$A$3:AF$99,32,FALSE())-VLOOKUP($A88,'Import Peak Change'!$A$106:AF$202,32,FALSE())))</f>
        <v>0</v>
      </c>
      <c r="AG88" s="193" t="n">
        <f aca="false">IF(ISERROR(VLOOKUP($A88,'Import Peak'!$A$3:AG$99,33,FALSE())-VLOOKUP($A88,'Import Peak Change'!$A$106:AG$202,33,FALSE())),0,(VLOOKUP($A88,'Import Peak'!$A$3:AG$99,33,FALSE())-VLOOKUP($A88,'Import Peak Change'!$A$106:AG$202,33,FALSE())))</f>
        <v>0</v>
      </c>
      <c r="AH88" s="193" t="n">
        <f aca="false">IF(ISERROR(VLOOKUP($A88,'Import Peak'!$A$3:AH$99,34,FALSE())-VLOOKUP($A88,'Import Peak Change'!$A$106:AH$202,34,FALSE())),0,(VLOOKUP($A88,'Import Peak'!$A$3:AH$99,34,FALSE())-VLOOKUP($A88,'Import Peak Change'!$A$106:AH$202,34,FALSE())))</f>
        <v>0</v>
      </c>
      <c r="AI88" s="193" t="n">
        <f aca="false">IF(ISERROR(VLOOKUP($A88,'Import Peak'!$A$3:AI$99,35,FALSE())-VLOOKUP($A88,'Import Peak Change'!$A$106:AI$202,35,FALSE())),0,(VLOOKUP($A88,'Import Peak'!$A$3:AI$99,35,FALSE())-VLOOKUP($A88,'Import Peak Change'!$A$106:AI$202,35,FALSE())))</f>
        <v>0</v>
      </c>
      <c r="AJ88" s="193" t="n">
        <f aca="false">IF(ISERROR(VLOOKUP($A88,'Import Peak'!$A$3:AJ$99,36,FALSE())-VLOOKUP($A88,'Import Peak Change'!$A$106:AJ$202,36,FALSE())),0,(VLOOKUP($A88,'Import Peak'!$A$3:AJ$99,36,FALSE())-VLOOKUP($A88,'Import Peak Change'!$A$106:AJ$202,36,FALSE())))</f>
        <v>0</v>
      </c>
      <c r="AK88" s="193" t="n">
        <f aca="false">IF(ISERROR(VLOOKUP($A88,'Import Peak'!$A$3:AK$99,37,FALSE())-VLOOKUP($A88,'Import Peak Change'!$A$106:AK$202,37,FALSE())),0,(VLOOKUP($A88,'Import Peak'!$A$3:AK$99,37,FALSE())-VLOOKUP($A88,'Import Peak Change'!$A$106:AK$202,37,FALSE())))</f>
        <v>0</v>
      </c>
      <c r="AL88" s="193" t="n">
        <f aca="false">IF(ISERROR(VLOOKUP($A88,'Import Peak'!$A$3:AL$99,38,FALSE())-VLOOKUP($A88,'Import Peak Change'!$A$106:AL$202,38,FALSE())),0,(VLOOKUP($A88,'Import Peak'!$A$3:AL$99,38,FALSE())-VLOOKUP($A88,'Import Peak Change'!$A$106:AL$202,38,FALSE())))</f>
        <v>0</v>
      </c>
      <c r="AM88" s="193" t="n">
        <f aca="false">IF(ISERROR(VLOOKUP($A88,'Import Peak'!$A$3:AM$99,39,FALSE())-VLOOKUP($A88,'Import Peak Change'!$A$106:AM$202,39,FALSE())),0,(VLOOKUP($A88,'Import Peak'!$A$3:AM$99,39,FALSE())-VLOOKUP($A88,'Import Peak Change'!$A$106:AM$202,39,FALSE())))</f>
        <v>0</v>
      </c>
      <c r="AN88" s="193" t="n">
        <f aca="false">IF(ISERROR(VLOOKUP($A88,'Import Peak'!$A$3:AN$99,40,FALSE())-VLOOKUP($A88,'Import Peak Change'!$A$106:AN$202,40,FALSE())),0,(VLOOKUP($A88,'Import Peak'!$A$3:AN$99,40,FALSE())-VLOOKUP($A88,'Import Peak Change'!$A$106:AN$202,40,FALSE())))</f>
        <v>0</v>
      </c>
      <c r="AO88" s="193" t="n">
        <f aca="false">IF(ISERROR(VLOOKUP($A88,'Import Peak'!$A$3:AO$99,41,FALSE())-VLOOKUP($A88,'Import Peak Change'!$A$106:AO$202,41,FALSE())),0,(VLOOKUP($A88,'Import Peak'!$A$3:AO$99,41,FALSE())-VLOOKUP($A88,'Import Peak Change'!$A$106:AO$202,41,FALSE())))</f>
        <v>0</v>
      </c>
      <c r="AP88" s="193" t="n">
        <f aca="false">IF(ISERROR(VLOOKUP($A88,'Import Peak'!$A$3:AP$99,42,FALSE())-VLOOKUP($A88,'Import Peak Change'!$A$106:AP$202,42,FALSE())),0,(VLOOKUP($A88,'Import Peak'!$A$3:AP$99,42,FALSE())-VLOOKUP($A88,'Import Peak Change'!$A$106:AP$202,42,FALSE())))</f>
        <v>0</v>
      </c>
      <c r="AQ88" s="193" t="n">
        <f aca="false">IF(ISERROR(VLOOKUP($A88,'Import Peak'!$A$3:AQ$99,43,FALSE())-VLOOKUP($A88,'Import Peak Change'!$A$106:AQ$202,43,FALSE())),0,(VLOOKUP($A88,'Import Peak'!$A$3:AQ$99,43,FALSE())-VLOOKUP($A88,'Import Peak Change'!$A$106:AQ$202,43,FALSE())))</f>
        <v>0</v>
      </c>
      <c r="AR88" s="193" t="n">
        <f aca="false">IF(ISERROR(VLOOKUP($A88,'Import Peak'!$A$3:AR$99,44,FALSE())-VLOOKUP($A88,'Import Peak Change'!$A$106:AR$202,44,FALSE())),0,(VLOOKUP($A88,'Import Peak'!$A$3:AR$99,44,FALSE())-VLOOKUP($A88,'Import Peak Change'!$A$106:AR$202,44,FALSE())))</f>
        <v>0</v>
      </c>
      <c r="AS88" s="193" t="n">
        <f aca="false">IF(ISERROR(VLOOKUP($A88,'Import Peak'!$A$3:AS$99,45,FALSE())-VLOOKUP($A88,'Import Peak Change'!$A$106:AS$202,45,FALSE())),0,(VLOOKUP($A88,'Import Peak'!$A$3:AS$99,45,FALSE())-VLOOKUP($A88,'Import Peak Change'!$A$106:AS$202,45,FALSE())))</f>
        <v>0</v>
      </c>
      <c r="AT88" s="193" t="n">
        <f aca="false">IF(ISERROR(VLOOKUP($A88,'Import Peak'!$A$3:AT$99,46,FALSE())-VLOOKUP($A88,'Import Peak Change'!$A$106:AT$202,46,FALSE())),0,(VLOOKUP($A88,'Import Peak'!$A$3:AT$99,46,FALSE())-VLOOKUP($A88,'Import Peak Change'!$A$106:AT$202,46,FALSE())))</f>
        <v>0</v>
      </c>
      <c r="AU88" s="193" t="n">
        <f aca="false">IF(ISERROR(VLOOKUP($A88,'Import Peak'!$A$3:AU$99,47,FALSE())-VLOOKUP($A88,'Import Peak Change'!$A$106:AU$202,47,FALSE())),0,(VLOOKUP($A88,'Import Peak'!$A$3:AU$99,47,FALSE())-VLOOKUP($A88,'Import Peak Change'!$A$106:AU$202,47,FALSE())))</f>
        <v>0</v>
      </c>
      <c r="AV88" s="193" t="n">
        <f aca="false">IF(ISERROR(VLOOKUP($A88,'Import Peak'!$A$3:AV$99,48,FALSE())-VLOOKUP($A88,'Import Peak Change'!$A$106:AV$202,48,FALSE())),0,(VLOOKUP($A88,'Import Peak'!$A$3:AV$99,48,FALSE())-VLOOKUP($A88,'Import Peak Change'!$A$106:AV$202,48,FALSE())))</f>
        <v>0</v>
      </c>
      <c r="AW88" s="193" t="n">
        <f aca="false">IF(ISERROR(VLOOKUP($A88,'Import Peak'!$A$3:AW$99,49,FALSE())-VLOOKUP($A88,'Import Peak Change'!$A$106:AW$202,49,FALSE())),0,(VLOOKUP($A88,'Import Peak'!$A$3:AW$99,49,FALSE())-VLOOKUP($A88,'Import Peak Change'!$A$106:AW$202,49,FALSE())))</f>
        <v>0</v>
      </c>
      <c r="AX88" s="193" t="n">
        <f aca="false">IF(ISERROR(VLOOKUP($A88,'Import Peak'!$A$3:AX$99,50,FALSE())-VLOOKUP($A88,'Import Peak Change'!$A$106:AX$202,50,FALSE())),0,(VLOOKUP($A88,'Import Peak'!$A$3:AX$99,50,FALSE())-VLOOKUP($A88,'Import Peak Change'!$A$106:AX$202,50,FALSE())))</f>
        <v>0</v>
      </c>
      <c r="AY88" s="193" t="n">
        <f aca="false">IF(ISERROR(VLOOKUP($A88,'Import Peak'!$A$3:AY$99,51,FALSE())-VLOOKUP($A88,'Import Peak Change'!$A$106:AY$202,51,FALSE())),0,(VLOOKUP($A88,'Import Peak'!$A$3:AY$99,51,FALSE())-VLOOKUP($A88,'Import Peak Change'!$A$106:AY$202,51,FALSE())))</f>
        <v>0</v>
      </c>
      <c r="AZ88" s="193" t="n">
        <f aca="false">IF(ISERROR(VLOOKUP($A88,'Import Peak'!$A$3:AZ$99,52,FALSE())-VLOOKUP($A88,'Import Peak Change'!$A$106:AZ$202,52,FALSE())),0,(VLOOKUP($A88,'Import Peak'!$A$3:AZ$99,52,FALSE())-VLOOKUP($A88,'Import Peak Change'!$A$106:AZ$202,52,FALSE())))</f>
        <v>0</v>
      </c>
      <c r="BA88" s="193" t="n">
        <f aca="false">IF(ISERROR(VLOOKUP($A88,'Import Peak'!$A$3:BA$99,53,FALSE())-VLOOKUP($A88,'Import Peak Change'!$A$106:BA$202,53,FALSE())),0,(VLOOKUP($A88,'Import Peak'!$A$3:BA$99,53,FALSE())-VLOOKUP($A88,'Import Peak Change'!$A$106:BA$202,53,FALSE())))</f>
        <v>0</v>
      </c>
      <c r="BB88" s="193" t="n">
        <f aca="false">IF(ISERROR(VLOOKUP($A88,'Import Peak'!$A$3:BB$99,54,FALSE())-VLOOKUP($A88,'Import Peak Change'!$A$106:BB$202,54,FALSE())),0,(VLOOKUP($A88,'Import Peak'!$A$3:BB$99,54,FALSE())-VLOOKUP($A88,'Import Peak Change'!$A$106:BB$202,54,FALSE())))</f>
        <v>0</v>
      </c>
      <c r="BC88" s="193" t="n">
        <f aca="false">IF(ISERROR(VLOOKUP($A88,'Import Peak'!$A$3:BC$99,55,FALSE())-VLOOKUP($A88,'Import Peak Change'!$A$106:BC$202,55,FALSE())),0,(VLOOKUP($A88,'Import Peak'!$A$3:BC$99,55,FALSE())-VLOOKUP($A88,'Import Peak Change'!$A$106:BC$202,55,FALSE())))</f>
        <v>0</v>
      </c>
      <c r="BD88" s="193" t="n">
        <f aca="false">IF(ISERROR(VLOOKUP($A88,'Import Peak'!$A$3:BD$99,56,FALSE())-VLOOKUP($A88,'Import Peak Change'!$A$106:BD$202,56,FALSE())),0,(VLOOKUP($A88,'Import Peak'!$A$3:BD$99,56,FALSE())-VLOOKUP($A88,'Import Peak Change'!$A$106:BD$202,56,FALSE())))</f>
        <v>0</v>
      </c>
      <c r="BE88" s="193" t="n">
        <f aca="false">IF(ISERROR(VLOOKUP($A88,'Import Peak'!$A$3:BE$99,57,FALSE())-VLOOKUP($A88,'Import Peak Change'!$A$106:BE$202,57,FALSE())),0,(VLOOKUP($A88,'Import Peak'!$A$3:BE$99,57,FALSE())-VLOOKUP($A88,'Import Peak Change'!$A$106:BE$202,57,FALSE())))</f>
        <v>0</v>
      </c>
      <c r="BF88" s="193" t="n">
        <f aca="false">IF(ISERROR(VLOOKUP($A88,'Import Peak'!$A$3:BF$99,58,FALSE())-VLOOKUP($A88,'Import Peak Change'!$A$106:BF$202,58,FALSE())),0,(VLOOKUP($A88,'Import Peak'!$A$3:BF$99,58,FALSE())-VLOOKUP($A88,'Import Peak Change'!$A$106:BF$202,58,FALSE())))</f>
        <v>0</v>
      </c>
      <c r="BG88" s="193" t="n">
        <f aca="false">IF(ISERROR(VLOOKUP($A88,'Import Peak'!$A$3:BG$99,59,FALSE())-VLOOKUP($A88,'Import Peak Change'!$A$106:BG$202,59,FALSE())),0,(VLOOKUP($A88,'Import Peak'!$A$3:BG$99,59,FALSE())-VLOOKUP($A88,'Import Peak Change'!$A$106:BG$202,59,FALSE())))</f>
        <v>0</v>
      </c>
      <c r="BH88" s="193" t="n">
        <f aca="false">IF(ISERROR(VLOOKUP($A88,'Import Peak'!$A$3:BH$99,60,FALSE())-VLOOKUP($A88,'Import Peak Change'!$A$106:BH$202,60,FALSE())),0,(VLOOKUP($A88,'Import Peak'!$A$3:BH$99,60,FALSE())-VLOOKUP($A88,'Import Peak Change'!$A$106:BH$202,60,FALSE())))</f>
        <v>0</v>
      </c>
      <c r="BI88" s="193" t="n">
        <f aca="false">IF(ISERROR(VLOOKUP($A88,'Import Peak'!$A$3:BI$99,61,FALSE())-VLOOKUP($A88,'Import Peak Change'!$A$106:BI$202,61,FALSE())),0,(VLOOKUP($A88,'Import Peak'!$A$3:BI$99,61,FALSE())-VLOOKUP($A88,'Import Peak Change'!$A$106:BI$202,61,FALSE())))</f>
        <v>0</v>
      </c>
      <c r="BJ88" s="193" t="n">
        <f aca="false">IF(ISERROR(VLOOKUP($A88,'Import Peak'!$A$3:BJ$99,62,FALSE())-VLOOKUP($A88,'Import Peak Change'!$A$106:BJ$202,62,FALSE())),0,(VLOOKUP($A88,'Import Peak'!$A$3:BJ$99,62,FALSE())-VLOOKUP($A88,'Import Peak Change'!$A$106:BJ$202,62,FALSE())))</f>
        <v>0</v>
      </c>
      <c r="BK88" s="193" t="n">
        <f aca="false">IF(ISERROR(VLOOKUP($A88,'Import Peak'!$A$3:BK$99,63,FALSE())-VLOOKUP($A88,'Import Peak Change'!$A$106:BK$202,63,FALSE())),0,(VLOOKUP($A88,'Import Peak'!$A$3:BK$99,63,FALSE())-VLOOKUP($A88,'Import Peak Change'!$A$106:BK$202,63,FALSE())))</f>
        <v>0</v>
      </c>
      <c r="BL88" s="193" t="n">
        <f aca="false">IF(ISERROR(VLOOKUP($A88,'Import Peak'!$A$3:BL$99,64,FALSE())-VLOOKUP($A88,'Import Peak Change'!$A$106:BL$202,64,FALSE())),0,(VLOOKUP($A88,'Import Peak'!$A$3:BL$99,64,FALSE())-VLOOKUP($A88,'Import Peak Change'!$A$106:BL$202,64,FALSE())))</f>
        <v>0</v>
      </c>
      <c r="BM88" s="193" t="n">
        <f aca="false">IF(ISERROR(VLOOKUP($A88,'Import Peak'!$A$3:BM$99,65,FALSE())-VLOOKUP($A88,'Import Peak Change'!$A$106:BM$202,65,FALSE())),0,(VLOOKUP($A88,'Import Peak'!$A$3:BM$99,65,FALSE())-VLOOKUP($A88,'Import Peak Change'!$A$106:BM$202,65,FALSE())))</f>
        <v>0</v>
      </c>
      <c r="BN88" s="193" t="n">
        <f aca="false">IF(ISERROR(VLOOKUP($A88,'Import Peak'!$A$3:BN$99,66,FALSE())-VLOOKUP($A88,'Import Peak Change'!$A$106:BN$202,66,FALSE())),0,(VLOOKUP($A88,'Import Peak'!$A$3:BN$99,66,FALSE())-VLOOKUP($A88,'Import Peak Change'!$A$106:BN$202,66,FALSE())))</f>
        <v>0</v>
      </c>
      <c r="BO88" s="193" t="n">
        <f aca="false">IF(ISERROR(VLOOKUP($A88,'Import Peak'!$A$3:BO$99,67,FALSE())-VLOOKUP($A88,'Import Peak Change'!$A$106:BO$202,67,FALSE())),0,(VLOOKUP($A88,'Import Peak'!$A$3:BO$99,67,FALSE())-VLOOKUP($A88,'Import Peak Change'!$A$106:BO$202,67,FALSE())))</f>
        <v>0</v>
      </c>
      <c r="BP88" s="193" t="n">
        <f aca="false">IF(ISERROR(VLOOKUP($A88,'Import Peak'!$A$3:BP$99,68,FALSE())-VLOOKUP($A88,'Import Peak Change'!$A$106:BP$202,68,FALSE())),0,(VLOOKUP($A88,'Import Peak'!$A$3:BP$99,68,FALSE())-VLOOKUP($A88,'Import Peak Change'!$A$106:BP$202,68,FALSE())))</f>
        <v>0</v>
      </c>
      <c r="BQ88" s="193" t="n">
        <f aca="false">IF(ISERROR(VLOOKUP($A88,'Import Peak'!$A$3:BQ$99,69,FALSE())-VLOOKUP($A88,'Import Peak Change'!$A$106:BQ$202,69,FALSE())),0,(VLOOKUP($A88,'Import Peak'!$A$3:BQ$99,69,FALSE())-VLOOKUP($A88,'Import Peak Change'!$A$106:BQ$202,69,FALSE())))</f>
        <v>0</v>
      </c>
      <c r="BR88" s="193" t="n">
        <f aca="false">IF(ISERROR(VLOOKUP($A88,'Import Peak'!$A$3:BR$99,70,FALSE())-VLOOKUP($A88,'Import Peak Change'!$A$106:BR$202,70,FALSE())),0,(VLOOKUP($A88,'Import Peak'!$A$3:BR$99,70,FALSE())-VLOOKUP($A88,'Import Peak Change'!$A$106:BR$202,70,FALSE())))</f>
        <v>0</v>
      </c>
      <c r="BS88" s="193" t="n">
        <f aca="false">IF(ISERROR(VLOOKUP($A88,'Import Peak'!$A$3:BS$99,71,FALSE())-VLOOKUP($A88,'Import Peak Change'!$A$106:BS$202,71,FALSE())),0,(VLOOKUP($A88,'Import Peak'!$A$3:BS$99,71,FALSE())-VLOOKUP($A88,'Import Peak Change'!$A$106:BS$202,71,FALSE())))</f>
        <v>0</v>
      </c>
      <c r="BT88" s="193" t="n">
        <f aca="false">IF(ISERROR(VLOOKUP($A88,'Import Peak'!$A$3:BT$99,72,FALSE())-VLOOKUP($A88,'Import Peak Change'!$A$106:BT$202,72,FALSE())),0,(VLOOKUP($A88,'Import Peak'!$A$3:BT$99,72,FALSE())-VLOOKUP($A88,'Import Peak Change'!$A$106:BT$202,72,FALSE())))</f>
        <v>0</v>
      </c>
      <c r="BU88" s="193" t="n">
        <f aca="false">IF(ISERROR(VLOOKUP($A88,'Import Peak'!$A$3:BU$99,73,FALSE())-VLOOKUP($A88,'Import Peak Change'!$A$106:BU$202,73,FALSE())),0,(VLOOKUP($A88,'Import Peak'!$A$3:BU$99,73,FALSE())-VLOOKUP($A88,'Import Peak Change'!$A$106:BU$202,73,FALSE())))</f>
        <v>0</v>
      </c>
      <c r="BV88" s="193" t="n">
        <f aca="false">IF(ISERROR(VLOOKUP($A88,'Import Peak'!$A$3:BV$99,74,FALSE())-VLOOKUP($A88,'Import Peak Change'!$A$106:BV$202,74,FALSE())),0,(VLOOKUP($A88,'Import Peak'!$A$3:BV$99,74,FALSE())-VLOOKUP($A88,'Import Peak Change'!$A$106:BV$202,74,FALSE())))</f>
        <v>0</v>
      </c>
      <c r="BW88" s="193" t="n">
        <f aca="false">IF(ISERROR(VLOOKUP($A88,'Import Peak'!$A$3:BW$99,75,FALSE())-VLOOKUP($A88,'Import Peak Change'!$A$106:BW$202,75,FALSE())),0,(VLOOKUP($A88,'Import Peak'!$A$3:BW$99,75,FALSE())-VLOOKUP($A88,'Import Peak Change'!$A$106:BW$202,75,FALSE())))</f>
        <v>0</v>
      </c>
      <c r="BX88" s="193" t="n">
        <f aca="false">IF(ISERROR(VLOOKUP($A88,'Import Peak'!$A$3:BX$99,76,FALSE())-VLOOKUP($A88,'Import Peak Change'!$A$106:BX$202,76,FALSE())),0,(VLOOKUP($A88,'Import Peak'!$A$3:BX$99,76,FALSE())-VLOOKUP($A88,'Import Peak Change'!$A$106:BX$202,76,FALSE())))</f>
        <v>0</v>
      </c>
      <c r="BY88" s="193" t="n">
        <f aca="false">IF(ISERROR(VLOOKUP($A88,'Import Peak'!$A$3:BY$99,77,FALSE())-VLOOKUP($A88,'Import Peak Change'!$A$106:BY$202,77,FALSE())),0,(VLOOKUP($A88,'Import Peak'!$A$3:BY$99,77,FALSE())-VLOOKUP($A88,'Import Peak Change'!$A$106:BY$202,77,FALSE())))</f>
        <v>0</v>
      </c>
      <c r="BZ88" s="193" t="n">
        <f aca="false">IF(ISERROR(VLOOKUP($A88,'Import Peak'!$A$3:BZ$99,78,FALSE())-VLOOKUP($A88,'Import Peak Change'!$A$106:BZ$202,78,FALSE())),0,(VLOOKUP($A88,'Import Peak'!$A$3:BZ$99,78,FALSE())-VLOOKUP($A88,'Import Peak Change'!$A$106:BZ$202,78,FALSE())))</f>
        <v>0</v>
      </c>
      <c r="CA88" s="193" t="n">
        <f aca="false">IF(ISERROR(VLOOKUP($A88,'Import Peak'!$A$3:CA$99,79,FALSE())-VLOOKUP($A88,'Import Peak Change'!$A$106:CA$202,79,FALSE())),0,(VLOOKUP($A88,'Import Peak'!$A$3:CA$99,79,FALSE())-VLOOKUP($A88,'Import Peak Change'!$A$106:CA$202,79,FALSE())))</f>
        <v>0</v>
      </c>
      <c r="CB88" s="193" t="n">
        <f aca="false">IF(ISERROR(VLOOKUP($A88,'Import Peak'!$A$3:CB$99,80,FALSE())-VLOOKUP($A88,'Import Peak Change'!$A$106:CB$202,80,FALSE())),0,(VLOOKUP($A88,'Import Peak'!$A$3:CB$99,80,FALSE())-VLOOKUP($A88,'Import Peak Change'!$A$106:CB$202,80,FALSE())))</f>
        <v>0</v>
      </c>
      <c r="CC88" s="193" t="n">
        <f aca="false">IF(ISERROR(VLOOKUP($A88,'Import Peak'!$A$3:CC$99,81,FALSE())-VLOOKUP($A88,'Import Peak Change'!$A$106:CC$202,81,FALSE())),0,(VLOOKUP($A88,'Import Peak'!$A$3:CC$99,81,FALSE())-VLOOKUP($A88,'Import Peak Change'!$A$106:CC$202,81,FALSE())))</f>
        <v>0</v>
      </c>
      <c r="CD88" s="193" t="n">
        <f aca="false">IF(ISERROR(VLOOKUP($A88,'Import Peak'!$A$3:CD$99,82,FALSE())-VLOOKUP($A88,'Import Peak Change'!$A$106:CD$202,82,FALSE())),0,(VLOOKUP($A88,'Import Peak'!$A$3:CD$99,82,FALSE())-VLOOKUP($A88,'Import Peak Change'!$A$106:CD$202,82,FALSE())))</f>
        <v>0</v>
      </c>
      <c r="CE88" s="193" t="n">
        <f aca="false">IF(ISERROR(VLOOKUP($A88,'Import Peak'!$A$3:CE$99,83,FALSE())-VLOOKUP($A88,'Import Peak Change'!$A$106:CE$202,83,FALSE())),0,(VLOOKUP($A88,'Import Peak'!$A$3:CE$99,83,FALSE())-VLOOKUP($A88,'Import Peak Change'!$A$106:CE$202,83,FALSE())))</f>
        <v>0</v>
      </c>
      <c r="CF88" s="193" t="n">
        <f aca="false">IF(ISERROR(VLOOKUP($A88,'Import Peak'!$A$3:CF$99,84,FALSE())-VLOOKUP($A88,'Import Peak Change'!$A$106:CF$202,84,FALSE())),0,(VLOOKUP($A88,'Import Peak'!$A$3:CF$99,84,FALSE())-VLOOKUP($A88,'Import Peak Change'!$A$106:CF$202,84,FALSE())))</f>
        <v>0</v>
      </c>
      <c r="CG88" s="193" t="n">
        <f aca="false">IF(ISERROR(VLOOKUP($A88,'Import Peak'!$A$3:CG$99,85,FALSE())-VLOOKUP($A88,'Import Peak Change'!$A$106:CG$202,85,FALSE())),0,(VLOOKUP($A88,'Import Peak'!$A$3:CG$99,85,FALSE())-VLOOKUP($A88,'Import Peak Change'!$A$106:CG$202,85,FALSE())))</f>
        <v>0</v>
      </c>
      <c r="CH88" s="193" t="n">
        <f aca="false">IF(ISERROR(VLOOKUP($A88,'Import Peak'!$A$3:CH$99,86,FALSE())-VLOOKUP($A88,'Import Peak Change'!$A$106:CH$202,86,FALSE())),0,(VLOOKUP($A88,'Import Peak'!$A$3:CH$99,86,FALSE())-VLOOKUP($A88,'Import Peak Change'!$A$106:CH$202,86,FALSE())))</f>
        <v>0</v>
      </c>
      <c r="CI88" s="193" t="n">
        <f aca="false">IF(ISERROR(VLOOKUP($A88,'Import Peak'!$A$3:CI$99,87,FALSE())-VLOOKUP($A88,'Import Peak Change'!$A$106:CI$202,87,FALSE())),0,(VLOOKUP($A88,'Import Peak'!$A$3:CI$99,87,FALSE())-VLOOKUP($A88,'Import Peak Change'!$A$106:CI$202,87,FALSE())))</f>
        <v>0</v>
      </c>
      <c r="CJ88" s="193" t="n">
        <f aca="false">IF(ISERROR(VLOOKUP($A88,'Import Peak'!$A$3:CJ$99,88,FALSE())-VLOOKUP($A88,'Import Peak Change'!$A$106:CJ$202,88,FALSE())),0,(VLOOKUP($A88,'Import Peak'!$A$3:CJ$99,88,FALSE())-VLOOKUP($A88,'Import Peak Change'!$A$106:CJ$202,88,FALSE())))</f>
        <v>0</v>
      </c>
      <c r="CK88" s="193" t="n">
        <f aca="false">IF(ISERROR(VLOOKUP($A88,'Import Peak'!$A$3:CK$99,89,FALSE())-VLOOKUP($A88,'Import Peak Change'!$A$106:CK$202,89,FALSE())),0,(VLOOKUP($A88,'Import Peak'!$A$3:CK$99,89,FALSE())-VLOOKUP($A88,'Import Peak Change'!$A$106:CK$202,89,FALSE())))</f>
        <v>0</v>
      </c>
      <c r="CL88" s="193" t="n">
        <f aca="false">IF(ISERROR(VLOOKUP($A88,'Import Peak'!$A$3:CL$99,90,FALSE())-VLOOKUP($A88,'Import Peak Change'!$A$106:CL$202,90,FALSE())),0,(VLOOKUP($A88,'Import Peak'!$A$3:CL$99,90,FALSE())-VLOOKUP($A88,'Import Peak Change'!$A$106:CL$202,90,FALSE())))</f>
        <v>0</v>
      </c>
      <c r="CM88" s="193" t="n">
        <f aca="false">IF(ISERROR(VLOOKUP($A88,'Import Peak'!$A$3:CM$99,91,FALSE())-VLOOKUP($A88,'Import Peak Change'!$A$106:CM$202,91,FALSE())),0,(VLOOKUP($A88,'Import Peak'!$A$3:CM$99,91,FALSE())-VLOOKUP($A88,'Import Peak Change'!$A$106:CM$202,91,FALSE())))</f>
        <v>0</v>
      </c>
      <c r="CN88" s="193" t="n">
        <f aca="false">IF(ISERROR(VLOOKUP($A88,'Import Peak'!$A$3:CN$99,92,FALSE())-VLOOKUP($A88,'Import Peak Change'!$A$106:CN$202,92,FALSE())),0,(VLOOKUP($A88,'Import Peak'!$A$3:CN$99,92,FALSE())-VLOOKUP($A88,'Import Peak Change'!$A$106:CN$202,92,FALSE())))</f>
        <v>0</v>
      </c>
      <c r="CO88" s="193" t="n">
        <f aca="false">IF(ISERROR(VLOOKUP($A88,'Import Peak'!$A$3:CO$99,93,FALSE())-VLOOKUP($A88,'Import Peak Change'!$A$106:CO$202,93,FALSE())),0,(VLOOKUP($A88,'Import Peak'!$A$3:CO$99,93,FALSE())-VLOOKUP($A88,'Import Peak Change'!$A$106:CO$202,93,FALSE())))</f>
        <v>0</v>
      </c>
      <c r="CP88" s="193" t="n">
        <f aca="false">IF(ISERROR(VLOOKUP($A88,'Import Peak'!$A$3:CP$99,94,FALSE())-VLOOKUP($A88,'Import Peak Change'!$A$106:CP$202,94,FALSE())),0,(VLOOKUP($A88,'Import Peak'!$A$3:CP$99,94,FALSE())-VLOOKUP($A88,'Import Peak Change'!$A$106:CP$202,94,FALSE())))</f>
        <v>0</v>
      </c>
      <c r="CQ88" s="193" t="n">
        <f aca="false">IF(ISERROR(VLOOKUP($A88,'Import Peak'!$A$3:CQ$99,95,FALSE())-VLOOKUP($A88,'Import Peak Change'!$A$106:CQ$202,95,FALSE())),0,(VLOOKUP($A88,'Import Peak'!$A$3:CQ$99,95,FALSE())-VLOOKUP($A88,'Import Peak Change'!$A$106:CQ$202,95,FALSE())))</f>
        <v>0</v>
      </c>
      <c r="CR88" s="193" t="n">
        <f aca="false">IF(ISERROR(VLOOKUP($A88,'Import Peak'!$A$3:CR$99,96,FALSE())-VLOOKUP($A88,'Import Peak Change'!$A$106:CR$202,96,FALSE())),0,(VLOOKUP($A88,'Import Peak'!$A$3:CR$99,96,FALSE())-VLOOKUP($A88,'Import Peak Change'!$A$106:CR$202,96,FALSE())))</f>
        <v>0</v>
      </c>
      <c r="CS88" s="193" t="n">
        <f aca="false">IF(ISERROR(VLOOKUP($A88,'Import Peak'!$A$3:CS$99,97,FALSE())-VLOOKUP($A88,'Import Peak Change'!$A$106:CS$202,97,FALSE())),0,(VLOOKUP($A88,'Import Peak'!$A$3:CS$99,97,FALSE())-VLOOKUP($A88,'Import Peak Change'!$A$106:CS$202,97,FALSE())))</f>
        <v>0</v>
      </c>
      <c r="CT88" s="193" t="n">
        <f aca="false">IF(ISERROR(VLOOKUP($A88,'Import Peak'!$A$3:CT$99,98,FALSE())-VLOOKUP($A88,'Import Peak Change'!$A$106:CT$202,98,FALSE())),0,(VLOOKUP($A88,'Import Peak'!$A$3:CT$99,98,FALSE())-VLOOKUP($A88,'Import Peak Change'!$A$106:CT$202,98,FALSE())))</f>
        <v>0</v>
      </c>
      <c r="CU88" s="193" t="n">
        <f aca="false">IF(ISERROR(VLOOKUP($A88,'Import Peak'!$A$3:CU$99,99,FALSE())-VLOOKUP($A88,'Import Peak Change'!$A$106:CU$202,99,FALSE())),0,(VLOOKUP($A88,'Import Peak'!$A$3:CU$99,99,FALSE())-VLOOKUP($A88,'Import Peak Change'!$A$106:CU$202,99,FALSE())))</f>
        <v>0</v>
      </c>
      <c r="CV88" s="193" t="n">
        <f aca="false">IF(ISERROR(VLOOKUP($A88,'Import Peak'!$A$3:CV$99,100,FALSE())-VLOOKUP($A88,'Import Peak Change'!$A$106:CV$202,100,FALSE())),0,(VLOOKUP($A88,'Import Peak'!$A$3:CV$99,100,FALSE())-VLOOKUP($A88,'Import Peak Change'!$A$106:CV$202,100,FALSE())))</f>
        <v>0</v>
      </c>
      <c r="CW88" s="193" t="n">
        <f aca="false">IF(ISERROR(VLOOKUP($A88,'Import Peak'!$A$3:CW$99,101,FALSE())-VLOOKUP($A88,'Import Peak Change'!$A$106:CW$202,101,FALSE())),0,(VLOOKUP($A88,'Import Peak'!$A$3:CW$99,101,FALSE())-VLOOKUP($A88,'Import Peak Change'!$A$106:CW$202,101,FALSE())))</f>
        <v>0</v>
      </c>
      <c r="CX88" s="193" t="n">
        <f aca="false">IF(ISERROR(VLOOKUP($A88,'Import Peak'!$A$3:CX$99,102,FALSE())-VLOOKUP($A88,'Import Peak Change'!$A$106:CX$202,102,FALSE())),0,(VLOOKUP($A88,'Import Peak'!$A$3:CX$99,102,FALSE())-VLOOKUP($A88,'Import Peak Change'!$A$106:CX$202,102,FALSE())))</f>
        <v>0</v>
      </c>
      <c r="CY88" s="193" t="n">
        <f aca="false">IF(ISERROR(VLOOKUP($A88,'Import Peak'!$A$3:CY$99,103,FALSE())-VLOOKUP($A88,'Import Peak Change'!$A$106:CY$202,103,FALSE())),0,(VLOOKUP($A88,'Import Peak'!$A$3:CY$99,103,FALSE())-VLOOKUP($A88,'Import Peak Change'!$A$106:CY$202,103,FALSE())))</f>
        <v>0</v>
      </c>
      <c r="CZ88" s="193" t="n">
        <f aca="false">IF(ISERROR(VLOOKUP($A88,'Import Peak'!$A$3:CZ$99,104,FALSE())-VLOOKUP($A88,'Import Peak Change'!$A$106:CZ$202,104,FALSE())),0,(VLOOKUP($A88,'Import Peak'!$A$3:CZ$99,104,FALSE())-VLOOKUP($A88,'Import Peak Change'!$A$106:CZ$202,104,FALSE())))</f>
        <v>0</v>
      </c>
      <c r="DA88" s="193" t="n">
        <f aca="false">IF(ISERROR(VLOOKUP($A88,'Import Peak'!$A$3:DA$99,105,FALSE())-VLOOKUP($A88,'Import Peak Change'!$A$106:DA$202,105,FALSE())),0,(VLOOKUP($A88,'Import Peak'!$A$3:DA$99,105,FALSE())-VLOOKUP($A88,'Import Peak Change'!$A$106:DA$202,105,FALSE())))</f>
        <v>0</v>
      </c>
      <c r="DB88" s="193" t="n">
        <f aca="false">IF(ISERROR(VLOOKUP($A88,'Import Peak'!$A$3:DB$99,106,FALSE())-VLOOKUP($A88,'Import Peak Change'!$A$106:DB$202,106,FALSE())),0,(VLOOKUP($A88,'Import Peak'!$A$3:DB$99,106,FALSE())-VLOOKUP($A88,'Import Peak Change'!$A$106:DB$202,106,FALSE())))</f>
        <v>0</v>
      </c>
      <c r="DC88" s="193" t="n">
        <f aca="false">IF(ISERROR(VLOOKUP($A88,'Import Peak'!$A$3:DC$99,107,FALSE())-VLOOKUP($A88,'Import Peak Change'!$A$106:DC$202,107,FALSE())),0,(VLOOKUP($A88,'Import Peak'!$A$3:DC$99,107,FALSE())-VLOOKUP($A88,'Import Peak Change'!$A$106:DC$202,107,FALSE())))</f>
        <v>0</v>
      </c>
      <c r="DD88" s="193" t="n">
        <f aca="false">IF(ISERROR(VLOOKUP($A88,'Import Peak'!$A$3:DD$99,108,FALSE())-VLOOKUP($A88,'Import Peak Change'!$A$106:DD$202,108,FALSE())),0,(VLOOKUP($A88,'Import Peak'!$A$3:DD$99,108,FALSE())-VLOOKUP($A88,'Import Peak Change'!$A$106:DD$202,108,FALSE())))</f>
        <v>0</v>
      </c>
      <c r="DE88" s="193" t="n">
        <f aca="false">IF(ISERROR(VLOOKUP($A88,'Import Peak'!$A$3:DE$99,109,FALSE())-VLOOKUP($A88,'Import Peak Change'!$A$106:DE$202,109,FALSE())),0,(VLOOKUP($A88,'Import Peak'!$A$3:DE$99,109,FALSE())-VLOOKUP($A88,'Import Peak Change'!$A$106:DE$202,109,FALSE())))</f>
        <v>0</v>
      </c>
      <c r="DF88" s="193" t="n">
        <f aca="false">IF(ISERROR(VLOOKUP($A88,'Import Peak'!$A$3:DF$99,110,FALSE())-VLOOKUP($A88,'Import Peak Change'!$A$106:DF$202,110,FALSE())),0,(VLOOKUP($A88,'Import Peak'!$A$3:DF$99,110,FALSE())-VLOOKUP($A88,'Import Peak Change'!$A$106:DF$202,110,FALSE())))</f>
        <v>0</v>
      </c>
      <c r="DG88" s="193" t="n">
        <f aca="false">IF(ISERROR(VLOOKUP($A88,'Import Peak'!$A$3:DG$99,111,FALSE())-VLOOKUP($A88,'Import Peak Change'!$A$106:DG$202,111,FALSE())),0,(VLOOKUP($A88,'Import Peak'!$A$3:DG$99,111,FALSE())-VLOOKUP($A88,'Import Peak Change'!$A$106:DG$202,111,FALSE())))</f>
        <v>0</v>
      </c>
      <c r="DH88" s="193" t="n">
        <f aca="false">IF(ISERROR(VLOOKUP($A88,'Import Peak'!$A$3:DH$99,112,FALSE())-VLOOKUP($A88,'Import Peak Change'!$A$106:DH$202,112,FALSE())),0,(VLOOKUP($A88,'Import Peak'!$A$3:DH$99,112,FALSE())-VLOOKUP($A88,'Import Peak Change'!$A$106:DH$202,112,FALSE())))</f>
        <v>0</v>
      </c>
      <c r="DI88" s="193" t="n">
        <f aca="false">IF(ISERROR(VLOOKUP($A88,'Import Peak'!$A$3:DI$99,113,FALSE())-VLOOKUP($A88,'Import Peak Change'!$A$106:DI$202,113,FALSE())),0,(VLOOKUP($A88,'Import Peak'!$A$3:DI$99,113,FALSE())-VLOOKUP($A88,'Import Peak Change'!$A$106:DI$202,113,FALSE())))</f>
        <v>0</v>
      </c>
      <c r="DJ88" s="193" t="n">
        <f aca="false">IF(ISERROR(VLOOKUP($A88,'Import Peak'!$A$3:DJ$99,114,FALSE())-VLOOKUP($A88,'Import Peak Change'!$A$106:DJ$202,114,FALSE())),0,(VLOOKUP($A88,'Import Peak'!$A$3:DJ$99,114,FALSE())-VLOOKUP($A88,'Import Peak Change'!$A$106:DJ$202,114,FALSE())))</f>
        <v>0</v>
      </c>
      <c r="DK88" s="193" t="n">
        <f aca="false">IF(ISERROR(VLOOKUP($A88,'Import Peak'!$A$3:DK$99,115,FALSE())-VLOOKUP($A88,'Import Peak Change'!$A$106:DK$202,115,FALSE())),0,(VLOOKUP($A88,'Import Peak'!$A$3:DK$99,115,FALSE())-VLOOKUP($A88,'Import Peak Change'!$A$106:DK$202,115,FALSE())))</f>
        <v>0</v>
      </c>
      <c r="DL88" s="193" t="n">
        <f aca="false">IF(ISERROR(VLOOKUP($A88,'Import Peak'!$A$3:DL$99,116,FALSE())-VLOOKUP($A88,'Import Peak Change'!$A$106:DL$202,116,FALSE())),0,(VLOOKUP($A88,'Import Peak'!$A$3:DL$99,116,FALSE())-VLOOKUP($A88,'Import Peak Change'!$A$106:DL$202,116,FALSE())))</f>
        <v>0</v>
      </c>
      <c r="DM88" s="193" t="n">
        <f aca="false">IF(ISERROR(VLOOKUP($A88,'Import Peak'!$A$3:DM$99,117,FALSE())-VLOOKUP($A88,'Import Peak Change'!$A$106:DM$202,117,FALSE())),0,(VLOOKUP($A88,'Import Peak'!$A$3:DM$99,117,FALSE())-VLOOKUP($A88,'Import Peak Change'!$A$106:DM$202,117,FALSE())))</f>
        <v>0</v>
      </c>
      <c r="DN88" s="193" t="n">
        <f aca="false">IF(ISERROR(VLOOKUP($A88,'Import Peak'!$A$3:DN$99,118,FALSE())-VLOOKUP($A88,'Import Peak Change'!$A$106:DN$202,118,FALSE())),0,(VLOOKUP($A88,'Import Peak'!$A$3:DN$99,118,FALSE())-VLOOKUP($A88,'Import Peak Change'!$A$106:DN$202,118,FALSE())))</f>
        <v>0</v>
      </c>
      <c r="DO88" s="193" t="n">
        <f aca="false">IF(ISERROR(VLOOKUP($A88,'Import Peak'!$A$3:DO$99,119,FALSE())-VLOOKUP($A88,'Import Peak Change'!$A$106:DO$202,119,FALSE())),0,(VLOOKUP($A88,'Import Peak'!$A$3:DO$99,119,FALSE())-VLOOKUP($A88,'Import Peak Change'!$A$106:DO$202,119,FALSE())))</f>
        <v>0</v>
      </c>
      <c r="DP88" s="193" t="n">
        <f aca="false">IF(ISERROR(VLOOKUP($A88,'Import Peak'!$A$3:DP$99,120,FALSE())-VLOOKUP($A88,'Import Peak Change'!$A$106:DP$202,120,FALSE())),0,(VLOOKUP($A88,'Import Peak'!$A$3:DP$99,120,FALSE())-VLOOKUP($A88,'Import Peak Change'!$A$106:DP$202,120,FALSE())))</f>
        <v>0</v>
      </c>
      <c r="DQ88" s="193" t="n">
        <f aca="false">IF(ISERROR(VLOOKUP($A88,'Import Peak'!$A$3:DQ$99,121,FALSE())-VLOOKUP($A88,'Import Peak Change'!$A$106:DQ$202,121,FALSE())),0,(VLOOKUP($A88,'Import Peak'!$A$3:DQ$99,121,FALSE())-VLOOKUP($A88,'Import Peak Change'!$A$106:DQ$202,121,FALSE())))</f>
        <v>0</v>
      </c>
      <c r="DR88" s="193" t="n">
        <f aca="false">IF(ISERROR(VLOOKUP($A88,'Import Peak'!$A$3:DR$99,122,FALSE())-VLOOKUP($A88,'Import Peak Change'!$A$106:DR$202,122,FALSE())),0,(VLOOKUP($A88,'Import Peak'!$A$3:DR$99,122,FALSE())-VLOOKUP($A88,'Import Peak Change'!$A$106:DR$202,122,FALSE())))</f>
        <v>0</v>
      </c>
      <c r="DS88" s="193" t="n">
        <f aca="false">IF(ISERROR(VLOOKUP($A88,'Import Peak'!$A$3:DS$99,123,FALSE())-VLOOKUP($A88,'Import Peak Change'!$A$106:DS$202,123,FALSE())),0,(VLOOKUP($A88,'Import Peak'!$A$3:DS$99,123,FALSE())-VLOOKUP($A88,'Import Peak Change'!$A$106:DS$202,123,FALSE())))</f>
        <v>0</v>
      </c>
      <c r="DT88" s="193" t="n">
        <f aca="false">IF(ISERROR(VLOOKUP($A88,'Import Peak'!$A$3:DT$99,124,FALSE())-VLOOKUP($A88,'Import Peak Change'!$A$106:DT$202,124,FALSE())),0,(VLOOKUP($A88,'Import Peak'!$A$3:DT$99,124,FALSE())-VLOOKUP($A88,'Import Peak Change'!$A$106:DT$202,124,FALSE())))</f>
        <v>0</v>
      </c>
      <c r="DU88" s="193" t="n">
        <f aca="false">IF(ISERROR(VLOOKUP($A88,'Import Peak'!$A$3:DU$99,125,FALSE())-VLOOKUP($A88,'Import Peak Change'!$A$106:DU$202,125,FALSE())),0,(VLOOKUP($A88,'Import Peak'!$A$3:DU$99,125,FALSE())-VLOOKUP($A88,'Import Peak Change'!$A$106:DU$202,125,FALSE())))</f>
        <v>0</v>
      </c>
      <c r="DV88" s="193" t="n">
        <f aca="false">IF(ISERROR(VLOOKUP($A88,'Import Peak'!$A$3:DV$99,126,FALSE())-VLOOKUP($A88,'Import Peak Change'!$A$106:DV$202,126,FALSE())),0,(VLOOKUP($A88,'Import Peak'!$A$3:DV$99,126,FALSE())-VLOOKUP($A88,'Import Peak Change'!$A$106:DV$202,126,FALSE())))</f>
        <v>0</v>
      </c>
      <c r="DW88" s="193" t="n">
        <f aca="false">IF(ISERROR(VLOOKUP($A88,'Import Peak'!$A$3:DW$99,127,FALSE())-VLOOKUP($A88,'Import Peak Change'!$A$106:DW$202,127,FALSE())),0,(VLOOKUP($A88,'Import Peak'!$A$3:DW$99,127,FALSE())-VLOOKUP($A88,'Import Peak Change'!$A$106:DW$202,127,FALSE())))</f>
        <v>0</v>
      </c>
      <c r="DX88" s="193" t="n">
        <f aca="false">IF(ISERROR(VLOOKUP($A88,'Import Peak'!$A$3:DX$99,128,FALSE())-VLOOKUP($A88,'Import Peak Change'!$A$106:DX$202,128,FALSE())),0,(VLOOKUP($A88,'Import Peak'!$A$3:DX$99,128,FALSE())-VLOOKUP($A88,'Import Peak Change'!$A$106:DX$202,128,FALSE())))</f>
        <v>0</v>
      </c>
      <c r="DY88" s="193" t="n">
        <f aca="false">IF(ISERROR(VLOOKUP($A88,'Import Peak'!$A$3:DY$99,129,FALSE())-VLOOKUP($A88,'Import Peak Change'!$A$106:DY$202,129,FALSE())),0,(VLOOKUP($A88,'Import Peak'!$A$3:DY$99,129,FALSE())-VLOOKUP($A88,'Import Peak Change'!$A$106:DY$202,129,FALSE())))</f>
        <v>0</v>
      </c>
      <c r="DZ88" s="193" t="n">
        <f aca="false">IF(ISERROR(VLOOKUP($A88,'Import Peak'!$A$3:DZ$99,130,FALSE())-VLOOKUP($A88,'Import Peak Change'!$A$106:DZ$202,130,FALSE())),0,(VLOOKUP($A88,'Import Peak'!$A$3:DZ$99,130,FALSE())-VLOOKUP($A88,'Import Peak Change'!$A$106:DZ$202,130,FALSE())))</f>
        <v>0</v>
      </c>
      <c r="EA88" s="193" t="n">
        <f aca="false">IF(ISERROR(VLOOKUP($A88,'Import Peak'!$A$3:EA$99,131,FALSE())-VLOOKUP($A88,'Import Peak Change'!$A$106:EA$202,131,FALSE())),0,(VLOOKUP($A88,'Import Peak'!$A$3:EA$99,131,FALSE())-VLOOKUP($A88,'Import Peak Change'!$A$106:EA$202,131,FALSE())))</f>
        <v>0</v>
      </c>
      <c r="EB88" s="193" t="n">
        <f aca="false">IF(ISERROR(VLOOKUP($A88,'Import Peak'!$A$3:EB$99,132,FALSE())-VLOOKUP($A88,'Import Peak Change'!$A$106:EB$202,132,FALSE())),0,(VLOOKUP($A88,'Import Peak'!$A$3:EB$99,132,FALSE())-VLOOKUP($A88,'Import Peak Change'!$A$106:EB$202,132,FALSE())))</f>
        <v>0</v>
      </c>
      <c r="EC88" s="193" t="n">
        <f aca="false">IF(ISERROR(VLOOKUP($A88,'Import Peak'!$A$3:EC$99,133,FALSE())-VLOOKUP($A88,'Import Peak Change'!$A$106:EC$202,133,FALSE())),0,(VLOOKUP($A88,'Import Peak'!$A$3:EC$99,133,FALSE())-VLOOKUP($A88,'Import Peak Change'!$A$106:EC$202,133,FALSE())))</f>
        <v>0</v>
      </c>
      <c r="ED88" s="193" t="n">
        <f aca="false">IF(ISERROR(VLOOKUP($A88,'Import Peak'!$A$3:ED$99,134,FALSE())-VLOOKUP($A88,'Import Peak Change'!$A$106:ED$202,134,FALSE())),0,(VLOOKUP($A88,'Import Peak'!$A$3:ED$99,134,FALSE())-VLOOKUP($A88,'Import Peak Change'!$A$106:ED$202,134,FALSE())))</f>
        <v>0</v>
      </c>
      <c r="EE88" s="193" t="n">
        <f aca="false">IF(ISERROR(VLOOKUP($A88,'Import Peak'!$A$3:EE$99,135,FALSE())-VLOOKUP($A88,'Import Peak Change'!$A$106:EE$202,135,FALSE())),0,(VLOOKUP($A88,'Import Peak'!$A$3:EE$99,135,FALSE())-VLOOKUP($A88,'Import Peak Change'!$A$106:EE$202,135,FALSE())))</f>
        <v>0</v>
      </c>
      <c r="EF88" s="193" t="n">
        <f aca="false">IF(ISERROR(VLOOKUP($A88,'Import Peak'!$A$3:EF$99,136,FALSE())-VLOOKUP($A88,'Import Peak Change'!$A$106:EF$202,136,FALSE())),0,(VLOOKUP($A88,'Import Peak'!$A$3:EF$99,136,FALSE())-VLOOKUP($A88,'Import Peak Change'!$A$106:EF$202,136,FALSE())))</f>
        <v>0</v>
      </c>
      <c r="EG88" s="193" t="n">
        <f aca="false">IF(ISERROR(VLOOKUP($A88,'Import Peak'!$A$3:EG$99,137,FALSE())-VLOOKUP($A88,'Import Peak Change'!$A$106:EG$202,137,FALSE())),0,(VLOOKUP($A88,'Import Peak'!$A$3:EG$99,137,FALSE())-VLOOKUP($A88,'Import Peak Change'!$A$106:EG$202,137,FALSE())))</f>
        <v>0</v>
      </c>
      <c r="EH88" s="193" t="n">
        <f aca="false">IF(ISERROR(VLOOKUP($A88,'Import Peak'!$A$3:EH$99,138,FALSE())-VLOOKUP($A88,'Import Peak Change'!$A$106:EH$202,138,FALSE())),0,(VLOOKUP($A88,'Import Peak'!$A$3:EH$99,138,FALSE())-VLOOKUP($A88,'Import Peak Change'!$A$106:EH$202,138,FALSE())))</f>
        <v>0</v>
      </c>
      <c r="EI88" s="193" t="n">
        <f aca="false">IF(ISERROR(VLOOKUP($A88,'Import Peak'!$A$3:EI$99,139,FALSE())-VLOOKUP($A88,'Import Peak Change'!$A$106:EI$202,139,FALSE())),0,(VLOOKUP($A88,'Import Peak'!$A$3:EI$99,139,FALSE())-VLOOKUP($A88,'Import Peak Change'!$A$106:EI$202,139,FALSE())))</f>
        <v>0</v>
      </c>
      <c r="EJ88" s="193" t="n">
        <f aca="false">IF(ISERROR(VLOOKUP($A88,'Import Peak'!$A$3:EJ$99,140,FALSE())-VLOOKUP($A88,'Import Peak Change'!$A$106:EJ$202,140,FALSE())),0,(VLOOKUP($A88,'Import Peak'!$A$3:EJ$99,140,FALSE())-VLOOKUP($A88,'Import Peak Change'!$A$106:EJ$202,140,FALSE())))</f>
        <v>0</v>
      </c>
      <c r="EK88" s="193" t="n">
        <f aca="false">IF(ISERROR(VLOOKUP($A88,'Import Peak'!$A$3:EK$99,141,FALSE())-VLOOKUP($A88,'Import Peak Change'!$A$106:EK$202,141,FALSE())),0,(VLOOKUP($A88,'Import Peak'!$A$3:EK$99,141,FALSE())-VLOOKUP($A88,'Import Peak Change'!$A$106:EK$202,141,FALSE())))</f>
        <v>0</v>
      </c>
      <c r="EL88" s="193" t="n">
        <f aca="false">IF(ISERROR(VLOOKUP($A88,'Import Peak'!$A$3:EL$99,142,FALSE())-VLOOKUP($A88,'Import Peak Change'!$A$106:EL$202,142,FALSE())),0,(VLOOKUP($A88,'Import Peak'!$A$3:EL$99,142,FALSE())-VLOOKUP($A88,'Import Peak Change'!$A$106:EL$202,142,FALSE())))</f>
        <v>0</v>
      </c>
      <c r="EM88" s="193" t="n">
        <f aca="false">IF(ISERROR(VLOOKUP($A88,'Import Peak'!$A$3:EM$99,143,FALSE())-VLOOKUP($A88,'Import Peak Change'!$A$106:EM$202,143,FALSE())),0,(VLOOKUP($A88,'Import Peak'!$A$3:EM$99,143,FALSE())-VLOOKUP($A88,'Import Peak Change'!$A$106:EM$202,143,FALSE())))</f>
        <v>0</v>
      </c>
      <c r="EN88" s="193" t="n">
        <f aca="false">IF(ISERROR(VLOOKUP($A88,'Import Peak'!$A$3:EN$99,144,FALSE())-VLOOKUP($A88,'Import Peak Change'!$A$106:EN$202,144,FALSE())),0,(VLOOKUP($A88,'Import Peak'!$A$3:EN$99,144,FALSE())-VLOOKUP($A88,'Import Peak Change'!$A$106:EN$202,144,FALSE())))</f>
        <v>0</v>
      </c>
      <c r="EO88" s="193" t="n">
        <f aca="false">IF(ISERROR(VLOOKUP($A88,'Import Peak'!$A$3:EO$99,145,FALSE())-VLOOKUP($A88,'Import Peak Change'!$A$106:EO$202,145,FALSE())),0,(VLOOKUP($A88,'Import Peak'!$A$3:EO$99,145,FALSE())-VLOOKUP($A88,'Import Peak Change'!$A$106:EO$202,145,FALSE())))</f>
        <v>0</v>
      </c>
      <c r="EP88" s="193" t="n">
        <f aca="false">IF(ISERROR(VLOOKUP($A88,'Import Peak'!$A$3:EP$99,146,FALSE())-VLOOKUP($A88,'Import Peak Change'!$A$106:EP$202,146,FALSE())),0,(VLOOKUP($A88,'Import Peak'!$A$3:EP$99,146,FALSE())-VLOOKUP($A88,'Import Peak Change'!$A$106:EP$202,146,FALSE())))</f>
        <v>0</v>
      </c>
      <c r="EQ88" s="193" t="n">
        <f aca="false">IF(ISERROR(VLOOKUP($A88,'Import Peak'!$A$3:EQ$99,147,FALSE())-VLOOKUP($A88,'Import Peak Change'!$A$106:EQ$202,147,FALSE())),0,(VLOOKUP($A88,'Import Peak'!$A$3:EQ$99,147,FALSE())-VLOOKUP($A88,'Import Peak Change'!$A$106:EQ$202,147,FALSE())))</f>
        <v>0</v>
      </c>
      <c r="ER88" s="193" t="n">
        <f aca="false">IF(ISERROR(VLOOKUP($A88,'Import Peak'!$A$3:ER$99,148,FALSE())-VLOOKUP($A88,'Import Peak Change'!$A$106:ER$202,148,FALSE())),0,(VLOOKUP($A88,'Import Peak'!$A$3:ER$99,148,FALSE())-VLOOKUP($A88,'Import Peak Change'!$A$106:ER$202,148,FALSE())))</f>
        <v>0</v>
      </c>
      <c r="ES88" s="193" t="n">
        <f aca="false">IF(ISERROR(VLOOKUP($A88,'Import Peak'!$A$3:ES$99,149,FALSE())-VLOOKUP($A88,'Import Peak Change'!$A$106:ES$202,149,FALSE())),0,(VLOOKUP($A88,'Import Peak'!$A$3:ES$99,149,FALSE())-VLOOKUP($A88,'Import Peak Change'!$A$106:ES$202,149,FALSE())))</f>
        <v>0</v>
      </c>
      <c r="ET88" s="193" t="n">
        <f aca="false">IF(ISERROR(VLOOKUP($A88,'Import Peak'!$A$3:ET$99,150,FALSE())-VLOOKUP($A88,'Import Peak Change'!$A$106:ET$202,150,FALSE())),0,(VLOOKUP($A88,'Import Peak'!$A$3:ET$99,150,FALSE())-VLOOKUP($A88,'Import Peak Change'!$A$106:ET$202,150,FALSE())))</f>
        <v>0</v>
      </c>
      <c r="EU88" s="193" t="n">
        <f aca="false">IF(ISERROR(VLOOKUP($A88,'Import Peak'!$A$3:EU$99,151,FALSE())-VLOOKUP($A88,'Import Peak Change'!$A$106:EU$202,151,FALSE())),0,(VLOOKUP($A88,'Import Peak'!$A$3:EU$99,151,FALSE())-VLOOKUP($A88,'Import Peak Change'!$A$106:EU$202,151,FALSE())))</f>
        <v>0</v>
      </c>
      <c r="EV88" s="193" t="n">
        <f aca="false">IF(ISERROR(VLOOKUP($A88,'Import Peak'!$A$3:EV$99,152,FALSE())-VLOOKUP($A88,'Import Peak Change'!$A$106:EV$202,152,FALSE())),0,(VLOOKUP($A88,'Import Peak'!$A$3:EV$99,152,FALSE())-VLOOKUP($A88,'Import Peak Change'!$A$106:EV$202,152,FALSE())))</f>
        <v>0</v>
      </c>
      <c r="EW88" s="193" t="n">
        <f aca="false">IF(ISERROR(VLOOKUP($A88,'Import Peak'!$A$3:EW$99,153,FALSE())-VLOOKUP($A88,'Import Peak Change'!$A$106:EW$202,153,FALSE())),0,(VLOOKUP($A88,'Import Peak'!$A$3:EW$99,153,FALSE())-VLOOKUP($A88,'Import Peak Change'!$A$106:EW$202,153,FALSE())))</f>
        <v>0</v>
      </c>
      <c r="EX88" s="193" t="n">
        <f aca="false">IF(ISERROR(VLOOKUP($A88,'Import Peak'!$A$3:EX$99,154,FALSE())-VLOOKUP($A88,'Import Peak Change'!$A$106:EX$202,154,FALSE())),0,(VLOOKUP($A88,'Import Peak'!$A$3:EX$99,154,FALSE())-VLOOKUP($A88,'Import Peak Change'!$A$106:EX$202,154,FALSE())))</f>
        <v>0</v>
      </c>
      <c r="EY88" s="193" t="n">
        <f aca="false">IF(ISERROR(VLOOKUP($A88,'Import Peak'!$A$3:EY$99,155,FALSE())-VLOOKUP($A88,'Import Peak Change'!$A$106:EY$202,155,FALSE())),0,(VLOOKUP($A88,'Import Peak'!$A$3:EY$99,155,FALSE())-VLOOKUP($A88,'Import Peak Change'!$A$106:EY$202,155,FALSE())))</f>
        <v>0</v>
      </c>
      <c r="EZ88" s="193" t="n">
        <f aca="false">IF(ISERROR(VLOOKUP($A88,'Import Peak'!$A$3:EZ$99,156,FALSE())-VLOOKUP($A88,'Import Peak Change'!$A$106:EZ$202,156,FALSE())),0,(VLOOKUP($A88,'Import Peak'!$A$3:EZ$99,156,FALSE())-VLOOKUP($A88,'Import Peak Change'!$A$106:EZ$202,156,FALSE())))</f>
        <v>0</v>
      </c>
      <c r="FA88" s="193" t="n">
        <f aca="false">IF(ISERROR(VLOOKUP($A88,'Import Peak'!$A$3:FA$99,157,FALSE())-VLOOKUP($A88,'Import Peak Change'!$A$106:FA$202,157,FALSE())),0,(VLOOKUP($A88,'Import Peak'!$A$3:FA$99,157,FALSE())-VLOOKUP($A88,'Import Peak Change'!$A$106:FA$202,157,FALSE())))</f>
        <v>0</v>
      </c>
      <c r="FB88" s="193" t="n">
        <f aca="false">IF(ISERROR(VLOOKUP($A88,'Import Peak'!$A$3:FB$99,158,FALSE())-VLOOKUP($A88,'Import Peak Change'!$A$106:FB$202,158,FALSE())),0,(VLOOKUP($A88,'Import Peak'!$A$3:FB$99,158,FALSE())-VLOOKUP($A88,'Import Peak Change'!$A$106:FB$202,158,FALSE())))</f>
        <v>0</v>
      </c>
      <c r="FC88" s="193" t="n">
        <f aca="false">IF(ISERROR(VLOOKUP($A88,'Import Peak'!$A$3:FC$99,159,FALSE())-VLOOKUP($A88,'Import Peak Change'!$A$106:FC$202,159,FALSE())),0,(VLOOKUP($A88,'Import Peak'!$A$3:FC$99,159,FALSE())-VLOOKUP($A88,'Import Peak Change'!$A$106:FC$202,159,FALSE())))</f>
        <v>0</v>
      </c>
      <c r="FD88" s="193" t="n">
        <f aca="false">IF(ISERROR(VLOOKUP($A88,'Import Peak'!$A$3:FD$99,160,FALSE())-VLOOKUP($A88,'Import Peak Change'!$A$106:FD$202,160,FALSE())),0,(VLOOKUP($A88,'Import Peak'!$A$3:FD$99,160,FALSE())-VLOOKUP($A88,'Import Peak Change'!$A$106:FD$202,160,FALSE())))</f>
        <v>0</v>
      </c>
      <c r="FE88" s="193" t="n">
        <f aca="false">IF(ISERROR(VLOOKUP($A88,'Import Peak'!$A$3:FE$99,161,FALSE())-VLOOKUP($A88,'Import Peak Change'!$A$106:FE$202,161,FALSE())),0,(VLOOKUP($A88,'Import Peak'!$A$3:FE$99,161,FALSE())-VLOOKUP($A88,'Import Peak Change'!$A$106:FE$202,161,FALSE())))</f>
        <v>0</v>
      </c>
      <c r="FF88" s="193" t="n">
        <f aca="false">IF(ISERROR(VLOOKUP($A88,'Import Peak'!$A$3:FF$99,162,FALSE())-VLOOKUP($A88,'Import Peak Change'!$A$106:FF$202,162,FALSE())),0,(VLOOKUP($A88,'Import Peak'!$A$3:FF$99,162,FALSE())-VLOOKUP($A88,'Import Peak Change'!$A$106:FF$202,162,FALSE())))</f>
        <v>0</v>
      </c>
      <c r="FG88" s="193" t="n">
        <f aca="false">IF(ISERROR(VLOOKUP($A88,'Import Peak'!$A$3:FG$99,163,FALSE())-VLOOKUP($A88,'Import Peak Change'!$A$106:FG$202,163,FALSE())),0,(VLOOKUP($A88,'Import Peak'!$A$3:FG$99,163,FALSE())-VLOOKUP($A88,'Import Peak Change'!$A$106:FG$202,163,FALSE())))</f>
        <v>0</v>
      </c>
      <c r="FH88" s="193" t="n">
        <f aca="false">IF(ISERROR(VLOOKUP($A88,'Import Peak'!$A$3:FH$99,164,FALSE())-VLOOKUP($A88,'Import Peak Change'!$A$106:FH$202,164,FALSE())),0,(VLOOKUP($A88,'Import Peak'!$A$3:FH$99,164,FALSE())-VLOOKUP($A88,'Import Peak Change'!$A$106:FH$202,164,FALSE())))</f>
        <v>0</v>
      </c>
      <c r="FI88" s="193" t="n">
        <f aca="false">IF(ISERROR(VLOOKUP($A88,'Import Peak'!$A$3:FI$99,165,FALSE())-VLOOKUP($A88,'Import Peak Change'!$A$106:FI$202,165,FALSE())),0,(VLOOKUP($A88,'Import Peak'!$A$3:FI$99,165,FALSE())-VLOOKUP($A88,'Import Peak Change'!$A$106:FI$202,165,FALSE())))</f>
        <v>0</v>
      </c>
      <c r="FJ88" s="193" t="n">
        <f aca="false">IF(ISERROR(VLOOKUP($A88,'Import Peak'!$A$3:FJ$99,166,FALSE())-VLOOKUP($A88,'Import Peak Change'!$A$106:FJ$202,166,FALSE())),0,(VLOOKUP($A88,'Import Peak'!$A$3:FJ$99,166,FALSE())-VLOOKUP($A88,'Import Peak Change'!$A$106:FJ$202,166,FALSE())))</f>
        <v>0</v>
      </c>
      <c r="FK88" s="193" t="n">
        <f aca="false">IF(ISERROR(VLOOKUP($A88,'Import Peak'!$A$3:FK$99,167,FALSE())-VLOOKUP($A88,'Import Peak Change'!$A$106:FK$202,167,FALSE())),0,(VLOOKUP($A88,'Import Peak'!$A$3:FK$99,167,FALSE())-VLOOKUP($A88,'Import Peak Change'!$A$106:FK$202,167,FALSE())))</f>
        <v>0</v>
      </c>
      <c r="FL88" s="193" t="n">
        <f aca="false">IF(ISERROR(VLOOKUP($A88,'Import Peak'!$A$3:FL$99,168,FALSE())-VLOOKUP($A88,'Import Peak Change'!$A$106:FL$202,168,FALSE())),0,(VLOOKUP($A88,'Import Peak'!$A$3:FL$99,168,FALSE())-VLOOKUP($A88,'Import Peak Change'!$A$106:FL$202,168,FALSE())))</f>
        <v>0</v>
      </c>
      <c r="FM88" s="193" t="n">
        <f aca="false">IF(ISERROR(VLOOKUP($A88,'Import Peak'!$A$3:FM$99,169,FALSE())-VLOOKUP($A88,'Import Peak Change'!$A$106:FM$202,169,FALSE())),0,(VLOOKUP($A88,'Import Peak'!$A$3:FM$99,169,FALSE())-VLOOKUP($A88,'Import Peak Change'!$A$106:FM$202,169,FALSE())))</f>
        <v>0</v>
      </c>
      <c r="FN88" s="193" t="n">
        <f aca="false">IF(ISERROR(VLOOKUP($A88,'Import Peak'!$A$3:FN$99,170,FALSE())-VLOOKUP($A88,'Import Peak Change'!$A$106:FN$202,170,FALSE())),0,(VLOOKUP($A88,'Import Peak'!$A$3:FN$99,170,FALSE())-VLOOKUP($A88,'Import Peak Change'!$A$106:FN$202,170,FALSE())))</f>
        <v>0</v>
      </c>
      <c r="FO88" s="193" t="n">
        <f aca="false">IF(ISERROR(VLOOKUP($A88,'Import Peak'!$A$3:FO$99,171,FALSE())-VLOOKUP($A88,'Import Peak Change'!$A$106:FO$202,171,FALSE())),0,(VLOOKUP($A88,'Import Peak'!$A$3:FO$99,171,FALSE())-VLOOKUP($A88,'Import Peak Change'!$A$106:FO$202,171,FALSE())))</f>
        <v>0</v>
      </c>
      <c r="FP88" s="193" t="n">
        <f aca="false">IF(ISERROR(VLOOKUP($A88,'Import Peak'!$A$3:FP$99,172,FALSE())-VLOOKUP($A88,'Import Peak Change'!$A$106:FP$202,172,FALSE())),0,(VLOOKUP($A88,'Import Peak'!$A$3:FP$99,172,FALSE())-VLOOKUP($A88,'Import Peak Change'!$A$106:FP$202,172,FALSE())))</f>
        <v>0</v>
      </c>
      <c r="FQ88" s="193" t="n">
        <f aca="false">IF(ISERROR(VLOOKUP($A88,'Import Peak'!$A$3:FQ$99,173,FALSE())-VLOOKUP($A88,'Import Peak Change'!$A$106:FQ$202,173,FALSE())),0,(VLOOKUP($A88,'Import Peak'!$A$3:FQ$99,173,FALSE())-VLOOKUP($A88,'Import Peak Change'!$A$106:FQ$202,173,FALSE())))</f>
        <v>0</v>
      </c>
      <c r="FR88" s="193" t="n">
        <f aca="false">IF(ISERROR(VLOOKUP($A88,'Import Peak'!$A$3:FR$99,174,FALSE())-VLOOKUP($A88,'Import Peak Change'!$A$106:FR$202,174,FALSE())),0,(VLOOKUP($A88,'Import Peak'!$A$3:FR$99,174,FALSE())-VLOOKUP($A88,'Import Peak Change'!$A$106:FR$202,174,FALSE())))</f>
        <v>0</v>
      </c>
      <c r="FS88" s="193" t="n">
        <f aca="false">IF(ISERROR(VLOOKUP($A88,'Import Peak'!$A$3:FS$99,175,FALSE())-VLOOKUP($A88,'Import Peak Change'!$A$106:FS$202,175,FALSE())),0,(VLOOKUP($A88,'Import Peak'!$A$3:FS$99,175,FALSE())-VLOOKUP($A88,'Import Peak Change'!$A$106:FS$202,175,FALSE())))</f>
        <v>0</v>
      </c>
      <c r="FT88" s="193" t="n">
        <f aca="false">IF(ISERROR(VLOOKUP($A88,'Import Peak'!$A$3:FT$99,176,FALSE())-VLOOKUP($A88,'Import Peak Change'!$A$106:FT$202,176,FALSE())),0,(VLOOKUP($A88,'Import Peak'!$A$3:FT$99,176,FALSE())-VLOOKUP($A88,'Import Peak Change'!$A$106:FT$202,176,FALSE())))</f>
        <v>0</v>
      </c>
      <c r="FU88" s="193" t="n">
        <f aca="false">IF(ISERROR(VLOOKUP($A88,'Import Peak'!$A$3:FU$99,177,FALSE())-VLOOKUP($A88,'Import Peak Change'!$A$106:FU$202,177,FALSE())),0,(VLOOKUP($A88,'Import Peak'!$A$3:FU$99,177,FALSE())-VLOOKUP($A88,'Import Peak Change'!$A$106:FU$202,177,FALSE())))</f>
        <v>0</v>
      </c>
      <c r="FV88" s="193" t="n">
        <f aca="false">IF(ISERROR(VLOOKUP($A88,'Import Peak'!$A$3:FV$99,178,FALSE())-VLOOKUP($A88,'Import Peak Change'!$A$106:FV$202,178,FALSE())),0,(VLOOKUP($A88,'Import Peak'!$A$3:FV$99,178,FALSE())-VLOOKUP($A88,'Import Peak Change'!$A$106:FV$202,178,FALSE())))</f>
        <v>0</v>
      </c>
      <c r="FW88" s="193" t="n">
        <f aca="false">IF(ISERROR(VLOOKUP($A88,'Import Peak'!$A$3:FW$99,179,FALSE())-VLOOKUP($A88,'Import Peak Change'!$A$106:FW$202,179,FALSE())),0,(VLOOKUP($A88,'Import Peak'!$A$3:FW$99,179,FALSE())-VLOOKUP($A88,'Import Peak Change'!$A$106:FW$202,179,FALSE())))</f>
        <v>0</v>
      </c>
      <c r="FX88" s="193" t="n">
        <f aca="false">IF(ISERROR(VLOOKUP($A88,'Import Peak'!$A$3:FX$99,180,FALSE())-VLOOKUP($A88,'Import Peak Change'!$A$106:FX$202,180,FALSE())),0,(VLOOKUP($A88,'Import Peak'!$A$3:FX$99,180,FALSE())-VLOOKUP($A88,'Import Peak Change'!$A$106:FX$202,180,FALSE())))</f>
        <v>0</v>
      </c>
      <c r="FY88" s="193" t="n">
        <f aca="false">IF(ISERROR(VLOOKUP($A88,'Import Peak'!$A$3:FY$99,181,FALSE())-VLOOKUP($A88,'Import Peak Change'!$A$106:FY$202,181,FALSE())),0,(VLOOKUP($A88,'Import Peak'!$A$3:FY$99,181,FALSE())-VLOOKUP($A88,'Import Peak Change'!$A$106:FY$202,181,FALSE())))</f>
        <v>0</v>
      </c>
      <c r="FZ88" s="193" t="n">
        <f aca="false">IF(ISERROR(VLOOKUP($A88,'Import Peak'!$A$3:FZ$99,182,FALSE())-VLOOKUP($A88,'Import Peak Change'!$A$106:FZ$202,182,FALSE())),0,(VLOOKUP($A88,'Import Peak'!$A$3:FZ$99,182,FALSE())-VLOOKUP($A88,'Import Peak Change'!$A$106:FZ$202,182,FALSE())))</f>
        <v>0</v>
      </c>
      <c r="GA88" s="193" t="n">
        <f aca="false">IF(ISERROR(VLOOKUP($A88,'Import Peak'!$A$3:GA$99,183,FALSE())-VLOOKUP($A88,'Import Peak Change'!$A$106:GA$202,183,FALSE())),0,(VLOOKUP($A88,'Import Peak'!$A$3:GA$99,183,FALSE())-VLOOKUP($A88,'Import Peak Change'!$A$106:GA$202,183,FALSE())))</f>
        <v>0</v>
      </c>
      <c r="GB88" s="193" t="n">
        <f aca="false">IF(ISERROR(VLOOKUP($A88,'Import Peak'!$A$3:GB$99,184,FALSE())-VLOOKUP($A88,'Import Peak Change'!$A$106:GB$202,184,FALSE())),0,(VLOOKUP($A88,'Import Peak'!$A$3:GB$99,184,FALSE())-VLOOKUP($A88,'Import Peak Change'!$A$106:GB$202,184,FALSE())))</f>
        <v>0</v>
      </c>
      <c r="GC88" s="193" t="n">
        <f aca="false">IF(ISERROR(VLOOKUP($A88,'Import Peak'!$A$3:GC$99,185,FALSE())-VLOOKUP($A88,'Import Peak Change'!$A$106:GC$202,185,FALSE())),0,(VLOOKUP($A88,'Import Peak'!$A$3:GC$99,185,FALSE())-VLOOKUP($A88,'Import Peak Change'!$A$106:GC$202,185,FALSE())))</f>
        <v>0</v>
      </c>
      <c r="GD88" s="193" t="n">
        <f aca="false">IF(ISERROR(VLOOKUP($A88,'Import Peak'!$A$3:GD$99,186,FALSE())-VLOOKUP($A88,'Import Peak Change'!$A$106:GD$202,186,FALSE())),0,(VLOOKUP($A88,'Import Peak'!$A$3:GD$99,186,FALSE())-VLOOKUP($A88,'Import Peak Change'!$A$106:GD$202,186,FALSE())))</f>
        <v>0</v>
      </c>
      <c r="GE88" s="193" t="n">
        <f aca="false">IF(ISERROR(VLOOKUP($A88,'Import Peak'!$A$3:GE$99,187,FALSE())-VLOOKUP($A88,'Import Peak Change'!$A$106:GE$202,187,FALSE())),0,(VLOOKUP($A88,'Import Peak'!$A$3:GE$99,187,FALSE())-VLOOKUP($A88,'Import Peak Change'!$A$106:GE$202,187,FALSE())))</f>
        <v>0</v>
      </c>
      <c r="GF88" s="193" t="n">
        <f aca="false">IF(ISERROR(VLOOKUP($A88,'Import Peak'!$A$3:GF$99,188,FALSE())-VLOOKUP($A88,'Import Peak Change'!$A$106:GF$202,188,FALSE())),0,(VLOOKUP($A88,'Import Peak'!$A$3:GF$99,188,FALSE())-VLOOKUP($A88,'Import Peak Change'!$A$106:GF$202,188,FALSE())))</f>
        <v>0</v>
      </c>
      <c r="GG88" s="193" t="n">
        <f aca="false">IF(ISERROR(VLOOKUP($A88,'Import Peak'!$A$3:GG$99,189,FALSE())-VLOOKUP($A88,'Import Peak Change'!$A$106:GG$202,189,FALSE())),0,(VLOOKUP($A88,'Import Peak'!$A$3:GG$99,189,FALSE())-VLOOKUP($A88,'Import Peak Change'!$A$106:GG$202,189,FALSE())))</f>
        <v>0</v>
      </c>
      <c r="GH88" s="193" t="n">
        <f aca="false">IF(ISERROR(VLOOKUP($A88,'Import Peak'!$A$3:GH$99,190,FALSE())-VLOOKUP($A88,'Import Peak Change'!$A$106:GH$202,190,FALSE())),0,(VLOOKUP($A88,'Import Peak'!$A$3:GH$99,190,FALSE())-VLOOKUP($A88,'Import Peak Change'!$A$106:GH$202,190,FALSE())))</f>
        <v>0</v>
      </c>
      <c r="GI88" s="193" t="n">
        <f aca="false">IF(ISERROR(VLOOKUP($A88,'Import Peak'!$A$3:GI$99,191,FALSE())-VLOOKUP($A88,'Import Peak Change'!$A$106:GI$202,191,FALSE())),0,(VLOOKUP($A88,'Import Peak'!$A$3:GI$99,191,FALSE())-VLOOKUP($A88,'Import Peak Change'!$A$106:GI$202,191,FALSE())))</f>
        <v>0</v>
      </c>
      <c r="GJ88" s="193" t="n">
        <f aca="false">IF(ISERROR(VLOOKUP($A88,'Import Peak'!$A$3:GJ$99,192,FALSE())-VLOOKUP($A88,'Import Peak Change'!$A$106:GJ$202,192,FALSE())),0,(VLOOKUP($A88,'Import Peak'!$A$3:GJ$99,192,FALSE())-VLOOKUP($A88,'Import Peak Change'!$A$106:GJ$202,192,FALSE())))</f>
        <v>0</v>
      </c>
      <c r="GK88" s="193" t="n">
        <f aca="false">IF(ISERROR(VLOOKUP($A88,'Import Peak'!$A$3:GK$99,193,FALSE())-VLOOKUP($A88,'Import Peak Change'!$A$106:GK$202,193,FALSE())),0,(VLOOKUP($A88,'Import Peak'!$A$3:GK$99,193,FALSE())-VLOOKUP($A88,'Import Peak Change'!$A$106:GK$202,193,FALSE())))</f>
        <v>0</v>
      </c>
      <c r="GL88" s="193" t="n">
        <f aca="false">IF(ISERROR(VLOOKUP($A88,'Import Peak'!$A$3:GL$99,194,FALSE())-VLOOKUP($A88,'Import Peak Change'!$A$106:GL$202,194,FALSE())),0,(VLOOKUP($A88,'Import Peak'!$A$3:GL$99,194,FALSE())-VLOOKUP($A88,'Import Peak Change'!$A$106:GL$202,194,FALSE())))</f>
        <v>0</v>
      </c>
      <c r="GM88" s="193" t="n">
        <f aca="false">IF(ISERROR(VLOOKUP($A88,'Import Peak'!$A$3:GM$99,195,FALSE())-VLOOKUP($A88,'Import Peak Change'!$A$106:GM$202,195,FALSE())),0,(VLOOKUP($A88,'Import Peak'!$A$3:GM$99,195,FALSE())-VLOOKUP($A88,'Import Peak Change'!$A$106:GM$202,195,FALSE())))</f>
        <v>0</v>
      </c>
      <c r="GN88" s="193" t="n">
        <f aca="false">IF(ISERROR(VLOOKUP($A88,'Import Peak'!$A$3:GN$99,196,FALSE())-VLOOKUP($A88,'Import Peak Change'!$A$106:GN$202,196,FALSE())),0,(VLOOKUP($A88,'Import Peak'!$A$3:GN$99,196,FALSE())-VLOOKUP($A88,'Import Peak Change'!$A$106:GN$202,196,FALSE())))</f>
        <v>0</v>
      </c>
      <c r="GO88" s="193" t="n">
        <f aca="false">IF(ISERROR(VLOOKUP($A88,'Import Peak'!$A$3:GO$99,197,FALSE())-VLOOKUP($A88,'Import Peak Change'!$A$106:GO$202,197,FALSE())),0,(VLOOKUP($A88,'Import Peak'!$A$3:GO$99,197,FALSE())-VLOOKUP($A88,'Import Peak Change'!$A$106:GO$202,197,FALSE())))</f>
        <v>0</v>
      </c>
      <c r="GP88" s="193" t="n">
        <f aca="false">IF(ISERROR(VLOOKUP($A88,'Import Peak'!$A$3:GP$99,198,FALSE())-VLOOKUP($A88,'Import Peak Change'!$A$106:GP$202,198,FALSE())),0,(VLOOKUP($A88,'Import Peak'!$A$3:GP$99,198,FALSE())-VLOOKUP($A88,'Import Peak Change'!$A$106:GP$202,198,FALSE())))</f>
        <v>0</v>
      </c>
      <c r="GQ88" s="193" t="n">
        <f aca="false">IF(ISERROR(VLOOKUP($A88,'Import Peak'!$A$3:GQ$99,199,FALSE())-VLOOKUP($A88,'Import Peak Change'!$A$106:GQ$202,199,FALSE())),0,(VLOOKUP($A88,'Import Peak'!$A$3:GQ$99,199,FALSE())-VLOOKUP($A88,'Import Peak Change'!$A$106:GQ$202,199,FALSE())))</f>
        <v>0</v>
      </c>
      <c r="GR88" s="193" t="n">
        <f aca="false">IF(ISERROR(VLOOKUP($A88,'Import Peak'!$A$3:GR$99,200,FALSE())-VLOOKUP($A88,'Import Peak Change'!$A$106:GR$202,200,FALSE())),0,(VLOOKUP($A88,'Import Peak'!$A$3:GR$99,200,FALSE())-VLOOKUP($A88,'Import Peak Change'!$A$106:GR$202,200,FALSE())))</f>
        <v>0</v>
      </c>
      <c r="GS88" s="193" t="n">
        <f aca="false">IF(ISERROR(VLOOKUP($A88,'Import Peak'!$A$3:GS$99,201,FALSE())-VLOOKUP($A88,'Import Peak Change'!$A$106:GS$202,201,FALSE())),0,(VLOOKUP($A88,'Import Peak'!$A$3:GS$99,201,FALSE())-VLOOKUP($A88,'Import Peak Change'!$A$106:GS$202,201,FALSE())))</f>
        <v>0</v>
      </c>
      <c r="GT88" s="193" t="n">
        <f aca="false">IF(ISERROR(VLOOKUP($A88,'Import Peak'!$A$3:GT$99,202,FALSE())-VLOOKUP($A88,'Import Peak Change'!$A$106:GT$202,202,FALSE())),0,(VLOOKUP($A88,'Import Peak'!$A$3:GT$99,202,FALSE())-VLOOKUP($A88,'Import Peak Change'!$A$106:GT$202,202,FALSE())))</f>
        <v>0</v>
      </c>
      <c r="GU88" s="193" t="n">
        <f aca="false">IF(ISERROR(VLOOKUP($A88,'Import Peak'!$A$3:GU$99,203,FALSE())-VLOOKUP($A88,'Import Peak Change'!$A$106:GU$202,203,FALSE())),0,(VLOOKUP($A88,'Import Peak'!$A$3:GU$99,203,FALSE())-VLOOKUP($A88,'Import Peak Change'!$A$106:GU$202,203,FALSE())))</f>
        <v>0</v>
      </c>
      <c r="GV88" s="193" t="n">
        <f aca="false">IF(ISERROR(VLOOKUP($A88,'Import Peak'!$A$3:GV$99,204,FALSE())-VLOOKUP($A88,'Import Peak Change'!$A$106:GV$202,204,FALSE())),0,(VLOOKUP($A88,'Import Peak'!$A$3:GV$99,204,FALSE())-VLOOKUP($A88,'Import Peak Change'!$A$106:GV$202,204,FALSE())))</f>
        <v>0</v>
      </c>
      <c r="GW88" s="193" t="n">
        <f aca="false">IF(ISERROR(VLOOKUP($A88,'Import Peak'!$A$3:GW$99,205,FALSE())-VLOOKUP($A88,'Import Peak Change'!$A$106:GW$202,205,FALSE())),0,(VLOOKUP($A88,'Import Peak'!$A$3:GW$99,205,FALSE())-VLOOKUP($A88,'Import Peak Change'!$A$106:GW$202,205,FALSE())))</f>
        <v>0</v>
      </c>
      <c r="GX88" s="193" t="n">
        <f aca="false">IF(ISERROR(VLOOKUP($A88,'Import Peak'!$A$3:GX$99,206,FALSE())-VLOOKUP($A88,'Import Peak Change'!$A$106:GX$202,206,FALSE())),0,(VLOOKUP($A88,'Import Peak'!$A$3:GX$99,206,FALSE())-VLOOKUP($A88,'Import Peak Change'!$A$106:GX$202,206,FALSE())))</f>
        <v>0</v>
      </c>
      <c r="GY88" s="193" t="n">
        <f aca="false">IF(ISERROR(VLOOKUP($A88,'Import Peak'!$A$3:GY$99,207,FALSE())-VLOOKUP($A88,'Import Peak Change'!$A$106:GY$202,207,FALSE())),0,(VLOOKUP($A88,'Import Peak'!$A$3:GY$99,207,FALSE())-VLOOKUP($A88,'Import Peak Change'!$A$106:GY$202,207,FALSE())))</f>
        <v>0</v>
      </c>
      <c r="GZ88" s="193" t="n">
        <f aca="false">IF(ISERROR(VLOOKUP($A88,'Import Peak'!$A$3:GZ$99,208,FALSE())-VLOOKUP($A88,'Import Peak Change'!$A$106:GZ$202,208,FALSE())),0,(VLOOKUP($A88,'Import Peak'!$A$3:GZ$99,208,FALSE())-VLOOKUP($A88,'Import Peak Change'!$A$106:GZ$202,208,FALSE())))</f>
        <v>0</v>
      </c>
      <c r="HA88" s="193" t="n">
        <f aca="false">IF(ISERROR(VLOOKUP($A88,'Import Peak'!$A$3:HA$99,209,FALSE())-VLOOKUP($A88,'Import Peak Change'!$A$106:HA$202,209,FALSE())),0,(VLOOKUP($A88,'Import Peak'!$A$3:HA$99,209,FALSE())-VLOOKUP($A88,'Import Peak Change'!$A$106:HA$202,209,FALSE())))</f>
        <v>0</v>
      </c>
      <c r="HB88" s="193" t="n">
        <f aca="false">IF(ISERROR(VLOOKUP($A88,'Import Peak'!$A$3:HB$99,210,FALSE())-VLOOKUP($A88,'Import Peak Change'!$A$106:HB$202,210,FALSE())),0,(VLOOKUP($A88,'Import Peak'!$A$3:HB$99,210,FALSE())-VLOOKUP($A88,'Import Peak Change'!$A$106:HB$202,210,FALSE())))</f>
        <v>0</v>
      </c>
      <c r="HC88" s="193" t="n">
        <f aca="false">IF(ISERROR(VLOOKUP($A88,'Import Peak'!$A$3:HC$99,211,FALSE())-VLOOKUP($A88,'Import Peak Change'!$A$106:HC$202,211,FALSE())),0,(VLOOKUP($A88,'Import Peak'!$A$3:HC$99,211,FALSE())-VLOOKUP($A88,'Import Peak Change'!$A$106:HC$202,211,FALSE())))</f>
        <v>0</v>
      </c>
      <c r="HD88" s="193" t="n">
        <f aca="false">IF(ISERROR(VLOOKUP($A88,'Import Peak'!$A$3:HD$99,212,FALSE())-VLOOKUP($A88,'Import Peak Change'!$A$106:HD$202,212,FALSE())),0,(VLOOKUP($A88,'Import Peak'!$A$3:HD$99,212,FALSE())-VLOOKUP($A88,'Import Peak Change'!$A$106:HD$202,212,FALSE())))</f>
        <v>0</v>
      </c>
      <c r="HE88" s="193" t="n">
        <f aca="false">IF(ISERROR(VLOOKUP($A88,'Import Peak'!$A$3:HE$99,213,FALSE())-VLOOKUP($A88,'Import Peak Change'!$A$106:HE$202,213,FALSE())),0,(VLOOKUP($A88,'Import Peak'!$A$3:HE$99,213,FALSE())-VLOOKUP($A88,'Import Peak Change'!$A$106:HE$202,213,FALSE())))</f>
        <v>0</v>
      </c>
      <c r="HF88" s="193" t="n">
        <f aca="false">IF(ISERROR(VLOOKUP($A88,'Import Peak'!$A$3:HF$99,214,FALSE())-VLOOKUP($A88,'Import Peak Change'!$A$106:HF$202,214,FALSE())),0,(VLOOKUP($A88,'Import Peak'!$A$3:HF$99,214,FALSE())-VLOOKUP($A88,'Import Peak Change'!$A$106:HF$202,214,FALSE())))</f>
        <v>0</v>
      </c>
      <c r="HG88" s="193" t="n">
        <f aca="false">IF(ISERROR(VLOOKUP($A88,'Import Peak'!$A$3:HG$99,215,FALSE())-VLOOKUP($A88,'Import Peak Change'!$A$106:HG$202,215,FALSE())),0,(VLOOKUP($A88,'Import Peak'!$A$3:HG$99,215,FALSE())-VLOOKUP($A88,'Import Peak Change'!$A$106:HG$202,215,FALSE())))</f>
        <v>0</v>
      </c>
      <c r="HH88" s="193" t="n">
        <f aca="false">IF(ISERROR(VLOOKUP($A88,'Import Peak'!$A$3:HH$99,216,FALSE())-VLOOKUP($A88,'Import Peak Change'!$A$106:HH$202,216,FALSE())),0,(VLOOKUP($A88,'Import Peak'!$A$3:HH$99,216,FALSE())-VLOOKUP($A88,'Import Peak Change'!$A$106:HH$202,216,FALSE())))</f>
        <v>0</v>
      </c>
      <c r="HI88" s="193" t="n">
        <f aca="false">IF(ISERROR(VLOOKUP($A88,'Import Peak'!$A$3:HI$99,217,FALSE())-VLOOKUP($A88,'Import Peak Change'!$A$106:HI$202,217,FALSE())),0,(VLOOKUP($A88,'Import Peak'!$A$3:HI$99,217,FALSE())-VLOOKUP($A88,'Import Peak Change'!$A$106:HI$202,217,FALSE())))</f>
        <v>0</v>
      </c>
      <c r="HJ88" s="193" t="n">
        <f aca="false">IF(ISERROR(VLOOKUP($A88,'Import Peak'!$A$3:HJ$99,218,FALSE())-VLOOKUP($A88,'Import Peak Change'!$A$106:HJ$202,218,FALSE())),0,(VLOOKUP($A88,'Import Peak'!$A$3:HJ$99,218,FALSE())-VLOOKUP($A88,'Import Peak Change'!$A$106:HJ$202,218,FALSE())))</f>
        <v>0</v>
      </c>
      <c r="HK88" s="193" t="n">
        <f aca="false">IF(ISERROR(VLOOKUP($A88,'Import Peak'!$A$3:HK$99,219,FALSE())-VLOOKUP($A88,'Import Peak Change'!$A$106:HK$202,219,FALSE())),0,(VLOOKUP($A88,'Import Peak'!$A$3:HK$99,219,FALSE())-VLOOKUP($A88,'Import Peak Change'!$A$106:HK$202,219,FALSE())))</f>
        <v>0</v>
      </c>
      <c r="HL88" s="193" t="n">
        <f aca="false">IF(ISERROR(VLOOKUP($A88,'Import Peak'!$A$3:HL$99,220,FALSE())-VLOOKUP($A88,'Import Peak Change'!$A$106:HL$202,220,FALSE())),0,(VLOOKUP($A88,'Import Peak'!$A$3:HL$99,220,FALSE())-VLOOKUP($A88,'Import Peak Change'!$A$106:HL$202,220,FALSE())))</f>
        <v>0</v>
      </c>
      <c r="HM88" s="193" t="n">
        <f aca="false">IF(ISERROR(VLOOKUP($A88,'Import Peak'!$A$3:HM$99,221,FALSE())-VLOOKUP($A88,'Import Peak Change'!$A$106:HM$202,221,FALSE())),0,(VLOOKUP($A88,'Import Peak'!$A$3:HM$99,221,FALSE())-VLOOKUP($A88,'Import Peak Change'!$A$106:HM$202,221,FALSE())))</f>
        <v>0</v>
      </c>
      <c r="HN88" s="193" t="n">
        <f aca="false">IF(ISERROR(VLOOKUP($A88,'Import Peak'!$A$3:HN$99,222,FALSE())-VLOOKUP($A88,'Import Peak Change'!$A$106:HN$202,222,FALSE())),0,(VLOOKUP($A88,'Import Peak'!$A$3:HN$99,222,FALSE())-VLOOKUP($A88,'Import Peak Change'!$A$106:HN$202,222,FALSE())))</f>
        <v>0</v>
      </c>
      <c r="HO88" s="193" t="n">
        <f aca="false">IF(ISERROR(VLOOKUP($A88,'Import Peak'!$A$3:HO$99,223,FALSE())-VLOOKUP($A88,'Import Peak Change'!$A$106:HO$202,223,FALSE())),0,(VLOOKUP($A88,'Import Peak'!$A$3:HO$99,223,FALSE())-VLOOKUP($A88,'Import Peak Change'!$A$106:HO$202,223,FALSE())))</f>
        <v>0</v>
      </c>
      <c r="HP88" s="193" t="n">
        <f aca="false">IF(ISERROR(VLOOKUP($A88,'Import Peak'!$A$3:HP$99,224,FALSE())-VLOOKUP($A88,'Import Peak Change'!$A$106:HP$202,224,FALSE())),0,(VLOOKUP($A88,'Import Peak'!$A$3:HP$99,224,FALSE())-VLOOKUP($A88,'Import Peak Change'!$A$106:HP$202,224,FALSE())))</f>
        <v>0</v>
      </c>
      <c r="HQ88" s="193" t="n">
        <f aca="false">IF(ISERROR(VLOOKUP($A88,'Import Peak'!$A$3:HQ$99,225,FALSE())-VLOOKUP($A88,'Import Peak Change'!$A$106:HQ$202,225,FALSE())),0,(VLOOKUP($A88,'Import Peak'!$A$3:HQ$99,225,FALSE())-VLOOKUP($A88,'Import Peak Change'!$A$106:HQ$202,225,FALSE())))</f>
        <v>0</v>
      </c>
      <c r="HR88" s="193" t="n">
        <f aca="false">IF(ISERROR(VLOOKUP($A88,'Import Peak'!$A$3:HR$99,226,FALSE())-VLOOKUP($A88,'Import Peak Change'!$A$106:HR$202,226,FALSE())),0,(VLOOKUP($A88,'Import Peak'!$A$3:HR$99,226,FALSE())-VLOOKUP($A88,'Import Peak Change'!$A$106:HR$202,226,FALSE())))</f>
        <v>0</v>
      </c>
      <c r="HS88" s="193" t="n">
        <f aca="false">IF(ISERROR(VLOOKUP($A88,'Import Peak'!$A$3:HS$99,227,FALSE())-VLOOKUP($A88,'Import Peak Change'!$A$106:HS$202,227,FALSE())),0,(VLOOKUP($A88,'Import Peak'!$A$3:HS$99,227,FALSE())-VLOOKUP($A88,'Import Peak Change'!$A$106:HS$202,227,FALSE())))</f>
        <v>0</v>
      </c>
      <c r="HT88" s="193" t="n">
        <f aca="false">IF(ISERROR(VLOOKUP($A88,'Import Peak'!$A$3:HT$99,228,FALSE())-VLOOKUP($A88,'Import Peak Change'!$A$106:HT$202,228,FALSE())),0,(VLOOKUP($A88,'Import Peak'!$A$3:HT$99,228,FALSE())-VLOOKUP($A88,'Import Peak Change'!$A$106:HT$202,228,FALSE())))</f>
        <v>0</v>
      </c>
      <c r="HU88" s="193" t="n">
        <f aca="false">IF(ISERROR(VLOOKUP($A88,'Import Peak'!$A$3:HU$99,229,FALSE())-VLOOKUP($A88,'Import Peak Change'!$A$106:HU$202,229,FALSE())),0,(VLOOKUP($A88,'Import Peak'!$A$3:HU$99,229,FALSE())-VLOOKUP($A88,'Import Peak Change'!$A$106:HU$202,229,FALSE())))</f>
        <v>0</v>
      </c>
      <c r="HV88" s="193" t="n">
        <f aca="false">IF(ISERROR(VLOOKUP($A88,'Import Peak'!$A$3:HV$99,230,FALSE())-VLOOKUP($A88,'Import Peak Change'!$A$106:HV$202,230,FALSE())),0,(VLOOKUP($A88,'Import Peak'!$A$3:HV$99,230,FALSE())-VLOOKUP($A88,'Import Peak Change'!$A$106:HV$202,230,FALSE())))</f>
        <v>0</v>
      </c>
      <c r="HW88" s="193" t="n">
        <f aca="false">IF(ISERROR(VLOOKUP($A88,'Import Peak'!$A$3:HW$99,231,FALSE())-VLOOKUP($A88,'Import Peak Change'!$A$106:HW$202,231,FALSE())),0,(VLOOKUP($A88,'Import Peak'!$A$3:HW$99,231,FALSE())-VLOOKUP($A88,'Import Peak Change'!$A$106:HW$202,231,FALSE())))</f>
        <v>0</v>
      </c>
      <c r="HX88" s="193" t="n">
        <f aca="false">IF(ISERROR(VLOOKUP($A88,'Import Peak'!$A$3:HX$99,232,FALSE())-VLOOKUP($A88,'Import Peak Change'!$A$106:HX$202,232,FALSE())),0,(VLOOKUP($A88,'Import Peak'!$A$3:HX$99,232,FALSE())-VLOOKUP($A88,'Import Peak Change'!$A$106:HX$202,232,FALSE())))</f>
        <v>0</v>
      </c>
      <c r="HY88" s="193" t="n">
        <f aca="false">IF(ISERROR(VLOOKUP($A88,'Import Peak'!$A$3:HY$99,233,FALSE())-VLOOKUP($A88,'Import Peak Change'!$A$106:HY$202,233,FALSE())),0,(VLOOKUP($A88,'Import Peak'!$A$3:HY$99,233,FALSE())-VLOOKUP($A88,'Import Peak Change'!$A$106:HY$202,233,FALSE())))</f>
        <v>0</v>
      </c>
      <c r="HZ88" s="193" t="n">
        <f aca="false">IF(ISERROR(VLOOKUP($A88,'Import Peak'!$A$3:HZ$99,234,FALSE())-VLOOKUP($A88,'Import Peak Change'!$A$106:HZ$202,234,FALSE())),0,(VLOOKUP($A88,'Import Peak'!$A$3:HZ$99,234,FALSE())-VLOOKUP($A88,'Import Peak Change'!$A$106:HZ$202,234,FALSE())))</f>
        <v>0</v>
      </c>
      <c r="IA88" s="193" t="n">
        <f aca="false">IF(ISERROR(VLOOKUP($A88,'Import Peak'!$A$3:IA$99,235,FALSE())-VLOOKUP($A88,'Import Peak Change'!$A$106:IA$202,235,FALSE())),0,(VLOOKUP($A88,'Import Peak'!$A$3:IA$99,235,FALSE())-VLOOKUP($A88,'Import Peak Change'!$A$106:IA$202,235,FALSE())))</f>
        <v>0</v>
      </c>
      <c r="IB88" s="193" t="n">
        <f aca="false">IF(ISERROR(VLOOKUP($A88,'Import Peak'!$A$3:IB$99,236,FALSE())-VLOOKUP($A88,'Import Peak Change'!$A$106:IB$202,236,FALSE())),0,(VLOOKUP($A88,'Import Peak'!$A$3:IB$99,236,FALSE())-VLOOKUP($A88,'Import Peak Change'!$A$106:IB$202,236,FALSE())))</f>
        <v>0</v>
      </c>
      <c r="IC88" s="193" t="n">
        <f aca="false">IF(ISERROR(VLOOKUP($A88,'Import Peak'!$A$3:IC$99,237,FALSE())-VLOOKUP($A88,'Import Peak Change'!$A$106:IC$202,237,FALSE())),0,(VLOOKUP($A88,'Import Peak'!$A$3:IC$99,237,FALSE())-VLOOKUP($A88,'Import Peak Change'!$A$106:IC$202,237,FALSE())))</f>
        <v>0</v>
      </c>
      <c r="ID88" s="193" t="n">
        <f aca="false">IF(ISERROR(VLOOKUP($A88,'Import Peak'!$A$3:ID$99,238,FALSE())-VLOOKUP($A88,'Import Peak Change'!$A$106:ID$202,238,FALSE())),0,(VLOOKUP($A88,'Import Peak'!$A$3:ID$99,238,FALSE())-VLOOKUP($A88,'Import Peak Change'!$A$106:ID$202,238,FALSE())))</f>
        <v>0</v>
      </c>
      <c r="IE88" s="193" t="n">
        <f aca="false">IF(ISERROR(VLOOKUP($A88,'Import Peak'!$A$3:IE$99,239,FALSE())-VLOOKUP($A88,'Import Peak Change'!$A$106:IE$202,239,FALSE())),0,(VLOOKUP($A88,'Import Peak'!$A$3:IE$99,239,FALSE())-VLOOKUP($A88,'Import Peak Change'!$A$106:IE$202,239,FALSE())))</f>
        <v>0</v>
      </c>
    </row>
    <row r="89" customFormat="false" ht="12.75" hidden="false" customHeight="false" outlineLevel="0" collapsed="false">
      <c r="A89" s="201" t="str">
        <f aca="false">IF('Import Peak'!A86=0,"",'Import Peak'!A86)</f>
        <v/>
      </c>
      <c r="B89" s="193"/>
      <c r="C89" s="193"/>
      <c r="D89" s="193"/>
      <c r="E89" s="193"/>
      <c r="F89" s="193"/>
      <c r="G89" s="193" t="n">
        <f aca="false">IF(ISERROR(VLOOKUP($A89,'Import Peak'!$A$3:G$99,7,FALSE())-VLOOKUP($A89,'Import Peak Change'!$A$106:G$202,7,FALSE())),0,(VLOOKUP($A89,'Import Peak'!$A$3:G$99,7,FALSE())-VLOOKUP($A89,'Import Peak Change'!$A$106:G$202,7,FALSE())))</f>
        <v>0</v>
      </c>
      <c r="H89" s="193" t="n">
        <f aca="false">IF(ISERROR(VLOOKUP($A89,'Import Peak'!$A$3:H$99,8,FALSE())-VLOOKUP($A89,'Import Peak Change'!$A$106:H$202,8,FALSE())),0,(VLOOKUP($A89,'Import Peak'!$A$3:H$99,8,FALSE())-VLOOKUP($A89,'Import Peak Change'!$A$106:H$202,8,FALSE())))</f>
        <v>0</v>
      </c>
      <c r="I89" s="193" t="n">
        <f aca="false">IF(ISERROR(VLOOKUP($A89,'Import Peak'!$A$3:I$99,9,FALSE())-VLOOKUP($A89,'Import Peak Change'!$A$106:I$202,9,FALSE())),0,(VLOOKUP($A89,'Import Peak'!$A$3:I$99,9,FALSE())-VLOOKUP($A89,'Import Peak Change'!$A$106:I$202,9,FALSE())))</f>
        <v>0</v>
      </c>
      <c r="J89" s="193" t="n">
        <f aca="false">IF(ISERROR(VLOOKUP($A89,'Import Peak'!$A$3:J$99,10,FALSE())-VLOOKUP($A89,'Import Peak Change'!$A$106:J$202,10,FALSE())),0,(VLOOKUP($A89,'Import Peak'!$A$3:J$99,10,FALSE())-VLOOKUP($A89,'Import Peak Change'!$A$106:J$202,10,FALSE())))</f>
        <v>0</v>
      </c>
      <c r="K89" s="193" t="n">
        <f aca="false">IF(ISERROR(VLOOKUP($A89,'Import Peak'!$A$3:K$99,11,FALSE())-VLOOKUP($A89,'Import Peak Change'!$A$106:K$202,11,FALSE())),0,(VLOOKUP($A89,'Import Peak'!$A$3:K$99,11,FALSE())-VLOOKUP($A89,'Import Peak Change'!$A$106:K$202,11,FALSE())))</f>
        <v>0</v>
      </c>
      <c r="L89" s="193" t="n">
        <f aca="false">IF(ISERROR(VLOOKUP($A89,'Import Peak'!$A$3:L$99,12,FALSE())-VLOOKUP($A89,'Import Peak Change'!$A$106:L$202,12,FALSE())),0,(VLOOKUP($A89,'Import Peak'!$A$3:L$99,12,FALSE())-VLOOKUP($A89,'Import Peak Change'!$A$106:L$202,12,FALSE())))</f>
        <v>0</v>
      </c>
      <c r="M89" s="193" t="n">
        <f aca="false">IF(ISERROR(VLOOKUP($A89,'Import Peak'!$A$3:M$99,13,FALSE())-VLOOKUP($A89,'Import Peak Change'!$A$106:M$202,13,FALSE())),0,(VLOOKUP($A89,'Import Peak'!$A$3:M$99,13,FALSE())-VLOOKUP($A89,'Import Peak Change'!$A$106:M$202,13,FALSE())))</f>
        <v>0</v>
      </c>
      <c r="N89" s="193" t="n">
        <f aca="false">IF(ISERROR(VLOOKUP($A89,'Import Peak'!$A$3:N$99,14,FALSE())-VLOOKUP($A89,'Import Peak Change'!$A$106:N$202,14,FALSE())),0,(VLOOKUP($A89,'Import Peak'!$A$3:N$99,14,FALSE())-VLOOKUP($A89,'Import Peak Change'!$A$106:N$202,14,FALSE())))</f>
        <v>0</v>
      </c>
      <c r="O89" s="193" t="n">
        <f aca="false">IF(ISERROR(VLOOKUP($A89,'Import Peak'!$A$3:O$99,15,FALSE())-VLOOKUP($A89,'Import Peak Change'!$A$106:O$202,15,FALSE())),0,(VLOOKUP($A89,'Import Peak'!$A$3:O$99,15,FALSE())-VLOOKUP($A89,'Import Peak Change'!$A$106:O$202,15,FALSE())))</f>
        <v>0</v>
      </c>
      <c r="P89" s="193" t="n">
        <f aca="false">IF(ISERROR(VLOOKUP($A89,'Import Peak'!$A$3:P$99,16,FALSE())-VLOOKUP($A89,'Import Peak Change'!$A$106:P$202,16,FALSE())),0,(VLOOKUP($A89,'Import Peak'!$A$3:P$99,16,FALSE())-VLOOKUP($A89,'Import Peak Change'!$A$106:P$202,16,FALSE())))</f>
        <v>0</v>
      </c>
      <c r="Q89" s="193" t="n">
        <f aca="false">IF(ISERROR(VLOOKUP($A89,'Import Peak'!$A$3:Q$99,17,FALSE())-VLOOKUP($A89,'Import Peak Change'!$A$106:Q$202,17,FALSE())),0,(VLOOKUP($A89,'Import Peak'!$A$3:Q$99,17,FALSE())-VLOOKUP($A89,'Import Peak Change'!$A$106:Q$202,17,FALSE())))</f>
        <v>0</v>
      </c>
      <c r="R89" s="193" t="n">
        <f aca="false">IF(ISERROR(VLOOKUP($A89,'Import Peak'!$A$3:R$99,18,FALSE())-VLOOKUP($A89,'Import Peak Change'!$A$106:R$202,18,FALSE())),0,(VLOOKUP($A89,'Import Peak'!$A$3:R$99,18,FALSE())-VLOOKUP($A89,'Import Peak Change'!$A$106:R$202,18,FALSE())))</f>
        <v>0</v>
      </c>
      <c r="S89" s="193" t="n">
        <f aca="false">IF(ISERROR(VLOOKUP($A89,'Import Peak'!$A$3:S$99,19,FALSE())-VLOOKUP($A89,'Import Peak Change'!$A$106:S$202,19,FALSE())),0,(VLOOKUP($A89,'Import Peak'!$A$3:S$99,19,FALSE())-VLOOKUP($A89,'Import Peak Change'!$A$106:S$202,19,FALSE())))</f>
        <v>0</v>
      </c>
      <c r="T89" s="193" t="n">
        <f aca="false">IF(ISERROR(VLOOKUP($A89,'Import Peak'!$A$3:T$99,20,FALSE())-VLOOKUP($A89,'Import Peak Change'!$A$106:T$202,20,FALSE())),0,(VLOOKUP($A89,'Import Peak'!$A$3:T$99,20,FALSE())-VLOOKUP($A89,'Import Peak Change'!$A$106:T$202,20,FALSE())))</f>
        <v>0</v>
      </c>
      <c r="U89" s="193" t="n">
        <f aca="false">IF(ISERROR(VLOOKUP($A89,'Import Peak'!$A$3:U$99,21,FALSE())-VLOOKUP($A89,'Import Peak Change'!$A$106:U$202,21,FALSE())),0,(VLOOKUP($A89,'Import Peak'!$A$3:U$99,21,FALSE())-VLOOKUP($A89,'Import Peak Change'!$A$106:U$202,21,FALSE())))</f>
        <v>0</v>
      </c>
      <c r="V89" s="193" t="n">
        <f aca="false">IF(ISERROR(VLOOKUP($A89,'Import Peak'!$A$3:V$99,22,FALSE())-VLOOKUP($A89,'Import Peak Change'!$A$106:V$202,22,FALSE())),0,(VLOOKUP($A89,'Import Peak'!$A$3:V$99,22,FALSE())-VLOOKUP($A89,'Import Peak Change'!$A$106:V$202,22,FALSE())))</f>
        <v>0</v>
      </c>
      <c r="W89" s="193" t="n">
        <f aca="false">IF(ISERROR(VLOOKUP($A89,'Import Peak'!$A$3:W$99,23,FALSE())-VLOOKUP($A89,'Import Peak Change'!$A$106:W$202,23,FALSE())),0,(VLOOKUP($A89,'Import Peak'!$A$3:W$99,23,FALSE())-VLOOKUP($A89,'Import Peak Change'!$A$106:W$202,23,FALSE())))</f>
        <v>0</v>
      </c>
      <c r="X89" s="193" t="n">
        <f aca="false">IF(ISERROR(VLOOKUP($A89,'Import Peak'!$A$3:X$99,24,FALSE())-VLOOKUP($A89,'Import Peak Change'!$A$106:X$202,24,FALSE())),0,(VLOOKUP($A89,'Import Peak'!$A$3:X$99,24,FALSE())-VLOOKUP($A89,'Import Peak Change'!$A$106:X$202,24,FALSE())))</f>
        <v>0</v>
      </c>
      <c r="Y89" s="193" t="n">
        <f aca="false">IF(ISERROR(VLOOKUP($A89,'Import Peak'!$A$3:Y$99,25,FALSE())-VLOOKUP($A89,'Import Peak Change'!$A$106:Y$202,25,FALSE())),0,(VLOOKUP($A89,'Import Peak'!$A$3:Y$99,25,FALSE())-VLOOKUP($A89,'Import Peak Change'!$A$106:Y$202,25,FALSE())))</f>
        <v>0</v>
      </c>
      <c r="Z89" s="193" t="n">
        <f aca="false">IF(ISERROR(VLOOKUP($A89,'Import Peak'!$A$3:Z$99,26,FALSE())-VLOOKUP($A89,'Import Peak Change'!$A$106:Z$202,26,FALSE())),0,(VLOOKUP($A89,'Import Peak'!$A$3:Z$99,26,FALSE())-VLOOKUP($A89,'Import Peak Change'!$A$106:Z$202,26,FALSE())))</f>
        <v>0</v>
      </c>
      <c r="AA89" s="193" t="n">
        <f aca="false">IF(ISERROR(VLOOKUP($A89,'Import Peak'!$A$3:AA$99,27,FALSE())-VLOOKUP($A89,'Import Peak Change'!$A$106:AA$202,27,FALSE())),0,(VLOOKUP($A89,'Import Peak'!$A$3:AA$99,27,FALSE())-VLOOKUP($A89,'Import Peak Change'!$A$106:AA$202,27,FALSE())))</f>
        <v>0</v>
      </c>
      <c r="AB89" s="193" t="n">
        <f aca="false">IF(ISERROR(VLOOKUP($A89,'Import Peak'!$A$3:AB$99,28,FALSE())-VLOOKUP($A89,'Import Peak Change'!$A$106:AB$202,28,FALSE())),0,(VLOOKUP($A89,'Import Peak'!$A$3:AB$99,28,FALSE())-VLOOKUP($A89,'Import Peak Change'!$A$106:AB$202,28,FALSE())))</f>
        <v>0</v>
      </c>
      <c r="AC89" s="193" t="n">
        <f aca="false">IF(ISERROR(VLOOKUP($A89,'Import Peak'!$A$3:AC$99,29,FALSE())-VLOOKUP($A89,'Import Peak Change'!$A$106:AC$202,29,FALSE())),0,(VLOOKUP($A89,'Import Peak'!$A$3:AC$99,29,FALSE())-VLOOKUP($A89,'Import Peak Change'!$A$106:AC$202,29,FALSE())))</f>
        <v>0</v>
      </c>
      <c r="AD89" s="193" t="n">
        <f aca="false">IF(ISERROR(VLOOKUP($A89,'Import Peak'!$A$3:AD$99,30,FALSE())-VLOOKUP($A89,'Import Peak Change'!$A$106:AD$202,30,FALSE())),0,(VLOOKUP($A89,'Import Peak'!$A$3:AD$99,30,FALSE())-VLOOKUP($A89,'Import Peak Change'!$A$106:AD$202,30,FALSE())))</f>
        <v>0</v>
      </c>
      <c r="AE89" s="193" t="n">
        <f aca="false">IF(ISERROR(VLOOKUP($A89,'Import Peak'!$A$3:AE$99,31,FALSE())-VLOOKUP($A89,'Import Peak Change'!$A$106:AE$202,31,FALSE())),0,(VLOOKUP($A89,'Import Peak'!$A$3:AE$99,31,FALSE())-VLOOKUP($A89,'Import Peak Change'!$A$106:AE$202,31,FALSE())))</f>
        <v>0</v>
      </c>
      <c r="AF89" s="193" t="n">
        <f aca="false">IF(ISERROR(VLOOKUP($A89,'Import Peak'!$A$3:AF$99,32,FALSE())-VLOOKUP($A89,'Import Peak Change'!$A$106:AF$202,32,FALSE())),0,(VLOOKUP($A89,'Import Peak'!$A$3:AF$99,32,FALSE())-VLOOKUP($A89,'Import Peak Change'!$A$106:AF$202,32,FALSE())))</f>
        <v>0</v>
      </c>
      <c r="AG89" s="193" t="n">
        <f aca="false">IF(ISERROR(VLOOKUP($A89,'Import Peak'!$A$3:AG$99,33,FALSE())-VLOOKUP($A89,'Import Peak Change'!$A$106:AG$202,33,FALSE())),0,(VLOOKUP($A89,'Import Peak'!$A$3:AG$99,33,FALSE())-VLOOKUP($A89,'Import Peak Change'!$A$106:AG$202,33,FALSE())))</f>
        <v>0</v>
      </c>
      <c r="AH89" s="193" t="n">
        <f aca="false">IF(ISERROR(VLOOKUP($A89,'Import Peak'!$A$3:AH$99,34,FALSE())-VLOOKUP($A89,'Import Peak Change'!$A$106:AH$202,34,FALSE())),0,(VLOOKUP($A89,'Import Peak'!$A$3:AH$99,34,FALSE())-VLOOKUP($A89,'Import Peak Change'!$A$106:AH$202,34,FALSE())))</f>
        <v>0</v>
      </c>
      <c r="AI89" s="193" t="n">
        <f aca="false">IF(ISERROR(VLOOKUP($A89,'Import Peak'!$A$3:AI$99,35,FALSE())-VLOOKUP($A89,'Import Peak Change'!$A$106:AI$202,35,FALSE())),0,(VLOOKUP($A89,'Import Peak'!$A$3:AI$99,35,FALSE())-VLOOKUP($A89,'Import Peak Change'!$A$106:AI$202,35,FALSE())))</f>
        <v>0</v>
      </c>
      <c r="AJ89" s="193" t="n">
        <f aca="false">IF(ISERROR(VLOOKUP($A89,'Import Peak'!$A$3:AJ$99,36,FALSE())-VLOOKUP($A89,'Import Peak Change'!$A$106:AJ$202,36,FALSE())),0,(VLOOKUP($A89,'Import Peak'!$A$3:AJ$99,36,FALSE())-VLOOKUP($A89,'Import Peak Change'!$A$106:AJ$202,36,FALSE())))</f>
        <v>0</v>
      </c>
      <c r="AK89" s="193" t="n">
        <f aca="false">IF(ISERROR(VLOOKUP($A89,'Import Peak'!$A$3:AK$99,37,FALSE())-VLOOKUP($A89,'Import Peak Change'!$A$106:AK$202,37,FALSE())),0,(VLOOKUP($A89,'Import Peak'!$A$3:AK$99,37,FALSE())-VLOOKUP($A89,'Import Peak Change'!$A$106:AK$202,37,FALSE())))</f>
        <v>0</v>
      </c>
      <c r="AL89" s="193" t="n">
        <f aca="false">IF(ISERROR(VLOOKUP($A89,'Import Peak'!$A$3:AL$99,38,FALSE())-VLOOKUP($A89,'Import Peak Change'!$A$106:AL$202,38,FALSE())),0,(VLOOKUP($A89,'Import Peak'!$A$3:AL$99,38,FALSE())-VLOOKUP($A89,'Import Peak Change'!$A$106:AL$202,38,FALSE())))</f>
        <v>0</v>
      </c>
      <c r="AM89" s="193" t="n">
        <f aca="false">IF(ISERROR(VLOOKUP($A89,'Import Peak'!$A$3:AM$99,39,FALSE())-VLOOKUP($A89,'Import Peak Change'!$A$106:AM$202,39,FALSE())),0,(VLOOKUP($A89,'Import Peak'!$A$3:AM$99,39,FALSE())-VLOOKUP($A89,'Import Peak Change'!$A$106:AM$202,39,FALSE())))</f>
        <v>0</v>
      </c>
      <c r="AN89" s="193" t="n">
        <f aca="false">IF(ISERROR(VLOOKUP($A89,'Import Peak'!$A$3:AN$99,40,FALSE())-VLOOKUP($A89,'Import Peak Change'!$A$106:AN$202,40,FALSE())),0,(VLOOKUP($A89,'Import Peak'!$A$3:AN$99,40,FALSE())-VLOOKUP($A89,'Import Peak Change'!$A$106:AN$202,40,FALSE())))</f>
        <v>0</v>
      </c>
      <c r="AO89" s="193" t="n">
        <f aca="false">IF(ISERROR(VLOOKUP($A89,'Import Peak'!$A$3:AO$99,41,FALSE())-VLOOKUP($A89,'Import Peak Change'!$A$106:AO$202,41,FALSE())),0,(VLOOKUP($A89,'Import Peak'!$A$3:AO$99,41,FALSE())-VLOOKUP($A89,'Import Peak Change'!$A$106:AO$202,41,FALSE())))</f>
        <v>0</v>
      </c>
      <c r="AP89" s="193" t="n">
        <f aca="false">IF(ISERROR(VLOOKUP($A89,'Import Peak'!$A$3:AP$99,42,FALSE())-VLOOKUP($A89,'Import Peak Change'!$A$106:AP$202,42,FALSE())),0,(VLOOKUP($A89,'Import Peak'!$A$3:AP$99,42,FALSE())-VLOOKUP($A89,'Import Peak Change'!$A$106:AP$202,42,FALSE())))</f>
        <v>0</v>
      </c>
      <c r="AQ89" s="193" t="n">
        <f aca="false">IF(ISERROR(VLOOKUP($A89,'Import Peak'!$A$3:AQ$99,43,FALSE())-VLOOKUP($A89,'Import Peak Change'!$A$106:AQ$202,43,FALSE())),0,(VLOOKUP($A89,'Import Peak'!$A$3:AQ$99,43,FALSE())-VLOOKUP($A89,'Import Peak Change'!$A$106:AQ$202,43,FALSE())))</f>
        <v>0</v>
      </c>
      <c r="AR89" s="193" t="n">
        <f aca="false">IF(ISERROR(VLOOKUP($A89,'Import Peak'!$A$3:AR$99,44,FALSE())-VLOOKUP($A89,'Import Peak Change'!$A$106:AR$202,44,FALSE())),0,(VLOOKUP($A89,'Import Peak'!$A$3:AR$99,44,FALSE())-VLOOKUP($A89,'Import Peak Change'!$A$106:AR$202,44,FALSE())))</f>
        <v>0</v>
      </c>
      <c r="AS89" s="193" t="n">
        <f aca="false">IF(ISERROR(VLOOKUP($A89,'Import Peak'!$A$3:AS$99,45,FALSE())-VLOOKUP($A89,'Import Peak Change'!$A$106:AS$202,45,FALSE())),0,(VLOOKUP($A89,'Import Peak'!$A$3:AS$99,45,FALSE())-VLOOKUP($A89,'Import Peak Change'!$A$106:AS$202,45,FALSE())))</f>
        <v>0</v>
      </c>
      <c r="AT89" s="193" t="n">
        <f aca="false">IF(ISERROR(VLOOKUP($A89,'Import Peak'!$A$3:AT$99,46,FALSE())-VLOOKUP($A89,'Import Peak Change'!$A$106:AT$202,46,FALSE())),0,(VLOOKUP($A89,'Import Peak'!$A$3:AT$99,46,FALSE())-VLOOKUP($A89,'Import Peak Change'!$A$106:AT$202,46,FALSE())))</f>
        <v>0</v>
      </c>
      <c r="AU89" s="193" t="n">
        <f aca="false">IF(ISERROR(VLOOKUP($A89,'Import Peak'!$A$3:AU$99,47,FALSE())-VLOOKUP($A89,'Import Peak Change'!$A$106:AU$202,47,FALSE())),0,(VLOOKUP($A89,'Import Peak'!$A$3:AU$99,47,FALSE())-VLOOKUP($A89,'Import Peak Change'!$A$106:AU$202,47,FALSE())))</f>
        <v>0</v>
      </c>
      <c r="AV89" s="193" t="n">
        <f aca="false">IF(ISERROR(VLOOKUP($A89,'Import Peak'!$A$3:AV$99,48,FALSE())-VLOOKUP($A89,'Import Peak Change'!$A$106:AV$202,48,FALSE())),0,(VLOOKUP($A89,'Import Peak'!$A$3:AV$99,48,FALSE())-VLOOKUP($A89,'Import Peak Change'!$A$106:AV$202,48,FALSE())))</f>
        <v>0</v>
      </c>
      <c r="AW89" s="193" t="n">
        <f aca="false">IF(ISERROR(VLOOKUP($A89,'Import Peak'!$A$3:AW$99,49,FALSE())-VLOOKUP($A89,'Import Peak Change'!$A$106:AW$202,49,FALSE())),0,(VLOOKUP($A89,'Import Peak'!$A$3:AW$99,49,FALSE())-VLOOKUP($A89,'Import Peak Change'!$A$106:AW$202,49,FALSE())))</f>
        <v>0</v>
      </c>
      <c r="AX89" s="193" t="n">
        <f aca="false">IF(ISERROR(VLOOKUP($A89,'Import Peak'!$A$3:AX$99,50,FALSE())-VLOOKUP($A89,'Import Peak Change'!$A$106:AX$202,50,FALSE())),0,(VLOOKUP($A89,'Import Peak'!$A$3:AX$99,50,FALSE())-VLOOKUP($A89,'Import Peak Change'!$A$106:AX$202,50,FALSE())))</f>
        <v>0</v>
      </c>
      <c r="AY89" s="193" t="n">
        <f aca="false">IF(ISERROR(VLOOKUP($A89,'Import Peak'!$A$3:AY$99,51,FALSE())-VLOOKUP($A89,'Import Peak Change'!$A$106:AY$202,51,FALSE())),0,(VLOOKUP($A89,'Import Peak'!$A$3:AY$99,51,FALSE())-VLOOKUP($A89,'Import Peak Change'!$A$106:AY$202,51,FALSE())))</f>
        <v>0</v>
      </c>
      <c r="AZ89" s="193" t="n">
        <f aca="false">IF(ISERROR(VLOOKUP($A89,'Import Peak'!$A$3:AZ$99,52,FALSE())-VLOOKUP($A89,'Import Peak Change'!$A$106:AZ$202,52,FALSE())),0,(VLOOKUP($A89,'Import Peak'!$A$3:AZ$99,52,FALSE())-VLOOKUP($A89,'Import Peak Change'!$A$106:AZ$202,52,FALSE())))</f>
        <v>0</v>
      </c>
      <c r="BA89" s="193" t="n">
        <f aca="false">IF(ISERROR(VLOOKUP($A89,'Import Peak'!$A$3:BA$99,53,FALSE())-VLOOKUP($A89,'Import Peak Change'!$A$106:BA$202,53,FALSE())),0,(VLOOKUP($A89,'Import Peak'!$A$3:BA$99,53,FALSE())-VLOOKUP($A89,'Import Peak Change'!$A$106:BA$202,53,FALSE())))</f>
        <v>0</v>
      </c>
      <c r="BB89" s="193" t="n">
        <f aca="false">IF(ISERROR(VLOOKUP($A89,'Import Peak'!$A$3:BB$99,54,FALSE())-VLOOKUP($A89,'Import Peak Change'!$A$106:BB$202,54,FALSE())),0,(VLOOKUP($A89,'Import Peak'!$A$3:BB$99,54,FALSE())-VLOOKUP($A89,'Import Peak Change'!$A$106:BB$202,54,FALSE())))</f>
        <v>0</v>
      </c>
      <c r="BC89" s="193" t="n">
        <f aca="false">IF(ISERROR(VLOOKUP($A89,'Import Peak'!$A$3:BC$99,55,FALSE())-VLOOKUP($A89,'Import Peak Change'!$A$106:BC$202,55,FALSE())),0,(VLOOKUP($A89,'Import Peak'!$A$3:BC$99,55,FALSE())-VLOOKUP($A89,'Import Peak Change'!$A$106:BC$202,55,FALSE())))</f>
        <v>0</v>
      </c>
      <c r="BD89" s="193" t="n">
        <f aca="false">IF(ISERROR(VLOOKUP($A89,'Import Peak'!$A$3:BD$99,56,FALSE())-VLOOKUP($A89,'Import Peak Change'!$A$106:BD$202,56,FALSE())),0,(VLOOKUP($A89,'Import Peak'!$A$3:BD$99,56,FALSE())-VLOOKUP($A89,'Import Peak Change'!$A$106:BD$202,56,FALSE())))</f>
        <v>0</v>
      </c>
      <c r="BE89" s="193" t="n">
        <f aca="false">IF(ISERROR(VLOOKUP($A89,'Import Peak'!$A$3:BE$99,57,FALSE())-VLOOKUP($A89,'Import Peak Change'!$A$106:BE$202,57,FALSE())),0,(VLOOKUP($A89,'Import Peak'!$A$3:BE$99,57,FALSE())-VLOOKUP($A89,'Import Peak Change'!$A$106:BE$202,57,FALSE())))</f>
        <v>0</v>
      </c>
      <c r="BF89" s="193" t="n">
        <f aca="false">IF(ISERROR(VLOOKUP($A89,'Import Peak'!$A$3:BF$99,58,FALSE())-VLOOKUP($A89,'Import Peak Change'!$A$106:BF$202,58,FALSE())),0,(VLOOKUP($A89,'Import Peak'!$A$3:BF$99,58,FALSE())-VLOOKUP($A89,'Import Peak Change'!$A$106:BF$202,58,FALSE())))</f>
        <v>0</v>
      </c>
      <c r="BG89" s="193" t="n">
        <f aca="false">IF(ISERROR(VLOOKUP($A89,'Import Peak'!$A$3:BG$99,59,FALSE())-VLOOKUP($A89,'Import Peak Change'!$A$106:BG$202,59,FALSE())),0,(VLOOKUP($A89,'Import Peak'!$A$3:BG$99,59,FALSE())-VLOOKUP($A89,'Import Peak Change'!$A$106:BG$202,59,FALSE())))</f>
        <v>0</v>
      </c>
      <c r="BH89" s="193" t="n">
        <f aca="false">IF(ISERROR(VLOOKUP($A89,'Import Peak'!$A$3:BH$99,60,FALSE())-VLOOKUP($A89,'Import Peak Change'!$A$106:BH$202,60,FALSE())),0,(VLOOKUP($A89,'Import Peak'!$A$3:BH$99,60,FALSE())-VLOOKUP($A89,'Import Peak Change'!$A$106:BH$202,60,FALSE())))</f>
        <v>0</v>
      </c>
      <c r="BI89" s="193" t="n">
        <f aca="false">IF(ISERROR(VLOOKUP($A89,'Import Peak'!$A$3:BI$99,61,FALSE())-VLOOKUP($A89,'Import Peak Change'!$A$106:BI$202,61,FALSE())),0,(VLOOKUP($A89,'Import Peak'!$A$3:BI$99,61,FALSE())-VLOOKUP($A89,'Import Peak Change'!$A$106:BI$202,61,FALSE())))</f>
        <v>0</v>
      </c>
      <c r="BJ89" s="193" t="n">
        <f aca="false">IF(ISERROR(VLOOKUP($A89,'Import Peak'!$A$3:BJ$99,62,FALSE())-VLOOKUP($A89,'Import Peak Change'!$A$106:BJ$202,62,FALSE())),0,(VLOOKUP($A89,'Import Peak'!$A$3:BJ$99,62,FALSE())-VLOOKUP($A89,'Import Peak Change'!$A$106:BJ$202,62,FALSE())))</f>
        <v>0</v>
      </c>
      <c r="BK89" s="193" t="n">
        <f aca="false">IF(ISERROR(VLOOKUP($A89,'Import Peak'!$A$3:BK$99,63,FALSE())-VLOOKUP($A89,'Import Peak Change'!$A$106:BK$202,63,FALSE())),0,(VLOOKUP($A89,'Import Peak'!$A$3:BK$99,63,FALSE())-VLOOKUP($A89,'Import Peak Change'!$A$106:BK$202,63,FALSE())))</f>
        <v>0</v>
      </c>
      <c r="BL89" s="193" t="n">
        <f aca="false">IF(ISERROR(VLOOKUP($A89,'Import Peak'!$A$3:BL$99,64,FALSE())-VLOOKUP($A89,'Import Peak Change'!$A$106:BL$202,64,FALSE())),0,(VLOOKUP($A89,'Import Peak'!$A$3:BL$99,64,FALSE())-VLOOKUP($A89,'Import Peak Change'!$A$106:BL$202,64,FALSE())))</f>
        <v>0</v>
      </c>
      <c r="BM89" s="193" t="n">
        <f aca="false">IF(ISERROR(VLOOKUP($A89,'Import Peak'!$A$3:BM$99,65,FALSE())-VLOOKUP($A89,'Import Peak Change'!$A$106:BM$202,65,FALSE())),0,(VLOOKUP($A89,'Import Peak'!$A$3:BM$99,65,FALSE())-VLOOKUP($A89,'Import Peak Change'!$A$106:BM$202,65,FALSE())))</f>
        <v>0</v>
      </c>
      <c r="BN89" s="193" t="n">
        <f aca="false">IF(ISERROR(VLOOKUP($A89,'Import Peak'!$A$3:BN$99,66,FALSE())-VLOOKUP($A89,'Import Peak Change'!$A$106:BN$202,66,FALSE())),0,(VLOOKUP($A89,'Import Peak'!$A$3:BN$99,66,FALSE())-VLOOKUP($A89,'Import Peak Change'!$A$106:BN$202,66,FALSE())))</f>
        <v>0</v>
      </c>
      <c r="BO89" s="193" t="n">
        <f aca="false">IF(ISERROR(VLOOKUP($A89,'Import Peak'!$A$3:BO$99,67,FALSE())-VLOOKUP($A89,'Import Peak Change'!$A$106:BO$202,67,FALSE())),0,(VLOOKUP($A89,'Import Peak'!$A$3:BO$99,67,FALSE())-VLOOKUP($A89,'Import Peak Change'!$A$106:BO$202,67,FALSE())))</f>
        <v>0</v>
      </c>
      <c r="BP89" s="193" t="n">
        <f aca="false">IF(ISERROR(VLOOKUP($A89,'Import Peak'!$A$3:BP$99,68,FALSE())-VLOOKUP($A89,'Import Peak Change'!$A$106:BP$202,68,FALSE())),0,(VLOOKUP($A89,'Import Peak'!$A$3:BP$99,68,FALSE())-VLOOKUP($A89,'Import Peak Change'!$A$106:BP$202,68,FALSE())))</f>
        <v>0</v>
      </c>
      <c r="BQ89" s="193" t="n">
        <f aca="false">IF(ISERROR(VLOOKUP($A89,'Import Peak'!$A$3:BQ$99,69,FALSE())-VLOOKUP($A89,'Import Peak Change'!$A$106:BQ$202,69,FALSE())),0,(VLOOKUP($A89,'Import Peak'!$A$3:BQ$99,69,FALSE())-VLOOKUP($A89,'Import Peak Change'!$A$106:BQ$202,69,FALSE())))</f>
        <v>0</v>
      </c>
      <c r="BR89" s="193" t="n">
        <f aca="false">IF(ISERROR(VLOOKUP($A89,'Import Peak'!$A$3:BR$99,70,FALSE())-VLOOKUP($A89,'Import Peak Change'!$A$106:BR$202,70,FALSE())),0,(VLOOKUP($A89,'Import Peak'!$A$3:BR$99,70,FALSE())-VLOOKUP($A89,'Import Peak Change'!$A$106:BR$202,70,FALSE())))</f>
        <v>0</v>
      </c>
      <c r="BS89" s="193" t="n">
        <f aca="false">IF(ISERROR(VLOOKUP($A89,'Import Peak'!$A$3:BS$99,71,FALSE())-VLOOKUP($A89,'Import Peak Change'!$A$106:BS$202,71,FALSE())),0,(VLOOKUP($A89,'Import Peak'!$A$3:BS$99,71,FALSE())-VLOOKUP($A89,'Import Peak Change'!$A$106:BS$202,71,FALSE())))</f>
        <v>0</v>
      </c>
      <c r="BT89" s="193" t="n">
        <f aca="false">IF(ISERROR(VLOOKUP($A89,'Import Peak'!$A$3:BT$99,72,FALSE())-VLOOKUP($A89,'Import Peak Change'!$A$106:BT$202,72,FALSE())),0,(VLOOKUP($A89,'Import Peak'!$A$3:BT$99,72,FALSE())-VLOOKUP($A89,'Import Peak Change'!$A$106:BT$202,72,FALSE())))</f>
        <v>0</v>
      </c>
      <c r="BU89" s="193" t="n">
        <f aca="false">IF(ISERROR(VLOOKUP($A89,'Import Peak'!$A$3:BU$99,73,FALSE())-VLOOKUP($A89,'Import Peak Change'!$A$106:BU$202,73,FALSE())),0,(VLOOKUP($A89,'Import Peak'!$A$3:BU$99,73,FALSE())-VLOOKUP($A89,'Import Peak Change'!$A$106:BU$202,73,FALSE())))</f>
        <v>0</v>
      </c>
      <c r="BV89" s="193" t="n">
        <f aca="false">IF(ISERROR(VLOOKUP($A89,'Import Peak'!$A$3:BV$99,74,FALSE())-VLOOKUP($A89,'Import Peak Change'!$A$106:BV$202,74,FALSE())),0,(VLOOKUP($A89,'Import Peak'!$A$3:BV$99,74,FALSE())-VLOOKUP($A89,'Import Peak Change'!$A$106:BV$202,74,FALSE())))</f>
        <v>0</v>
      </c>
      <c r="BW89" s="193" t="n">
        <f aca="false">IF(ISERROR(VLOOKUP($A89,'Import Peak'!$A$3:BW$99,75,FALSE())-VLOOKUP($A89,'Import Peak Change'!$A$106:BW$202,75,FALSE())),0,(VLOOKUP($A89,'Import Peak'!$A$3:BW$99,75,FALSE())-VLOOKUP($A89,'Import Peak Change'!$A$106:BW$202,75,FALSE())))</f>
        <v>0</v>
      </c>
      <c r="BX89" s="193" t="n">
        <f aca="false">IF(ISERROR(VLOOKUP($A89,'Import Peak'!$A$3:BX$99,76,FALSE())-VLOOKUP($A89,'Import Peak Change'!$A$106:BX$202,76,FALSE())),0,(VLOOKUP($A89,'Import Peak'!$A$3:BX$99,76,FALSE())-VLOOKUP($A89,'Import Peak Change'!$A$106:BX$202,76,FALSE())))</f>
        <v>0</v>
      </c>
      <c r="BY89" s="193" t="n">
        <f aca="false">IF(ISERROR(VLOOKUP($A89,'Import Peak'!$A$3:BY$99,77,FALSE())-VLOOKUP($A89,'Import Peak Change'!$A$106:BY$202,77,FALSE())),0,(VLOOKUP($A89,'Import Peak'!$A$3:BY$99,77,FALSE())-VLOOKUP($A89,'Import Peak Change'!$A$106:BY$202,77,FALSE())))</f>
        <v>0</v>
      </c>
      <c r="BZ89" s="193" t="n">
        <f aca="false">IF(ISERROR(VLOOKUP($A89,'Import Peak'!$A$3:BZ$99,78,FALSE())-VLOOKUP($A89,'Import Peak Change'!$A$106:BZ$202,78,FALSE())),0,(VLOOKUP($A89,'Import Peak'!$A$3:BZ$99,78,FALSE())-VLOOKUP($A89,'Import Peak Change'!$A$106:BZ$202,78,FALSE())))</f>
        <v>0</v>
      </c>
      <c r="CA89" s="193" t="n">
        <f aca="false">IF(ISERROR(VLOOKUP($A89,'Import Peak'!$A$3:CA$99,79,FALSE())-VLOOKUP($A89,'Import Peak Change'!$A$106:CA$202,79,FALSE())),0,(VLOOKUP($A89,'Import Peak'!$A$3:CA$99,79,FALSE())-VLOOKUP($A89,'Import Peak Change'!$A$106:CA$202,79,FALSE())))</f>
        <v>0</v>
      </c>
      <c r="CB89" s="193" t="n">
        <f aca="false">IF(ISERROR(VLOOKUP($A89,'Import Peak'!$A$3:CB$99,80,FALSE())-VLOOKUP($A89,'Import Peak Change'!$A$106:CB$202,80,FALSE())),0,(VLOOKUP($A89,'Import Peak'!$A$3:CB$99,80,FALSE())-VLOOKUP($A89,'Import Peak Change'!$A$106:CB$202,80,FALSE())))</f>
        <v>0</v>
      </c>
      <c r="CC89" s="193" t="n">
        <f aca="false">IF(ISERROR(VLOOKUP($A89,'Import Peak'!$A$3:CC$99,81,FALSE())-VLOOKUP($A89,'Import Peak Change'!$A$106:CC$202,81,FALSE())),0,(VLOOKUP($A89,'Import Peak'!$A$3:CC$99,81,FALSE())-VLOOKUP($A89,'Import Peak Change'!$A$106:CC$202,81,FALSE())))</f>
        <v>0</v>
      </c>
      <c r="CD89" s="193" t="n">
        <f aca="false">IF(ISERROR(VLOOKUP($A89,'Import Peak'!$A$3:CD$99,82,FALSE())-VLOOKUP($A89,'Import Peak Change'!$A$106:CD$202,82,FALSE())),0,(VLOOKUP($A89,'Import Peak'!$A$3:CD$99,82,FALSE())-VLOOKUP($A89,'Import Peak Change'!$A$106:CD$202,82,FALSE())))</f>
        <v>0</v>
      </c>
      <c r="CE89" s="193" t="n">
        <f aca="false">IF(ISERROR(VLOOKUP($A89,'Import Peak'!$A$3:CE$99,83,FALSE())-VLOOKUP($A89,'Import Peak Change'!$A$106:CE$202,83,FALSE())),0,(VLOOKUP($A89,'Import Peak'!$A$3:CE$99,83,FALSE())-VLOOKUP($A89,'Import Peak Change'!$A$106:CE$202,83,FALSE())))</f>
        <v>0</v>
      </c>
      <c r="CF89" s="193" t="n">
        <f aca="false">IF(ISERROR(VLOOKUP($A89,'Import Peak'!$A$3:CF$99,84,FALSE())-VLOOKUP($A89,'Import Peak Change'!$A$106:CF$202,84,FALSE())),0,(VLOOKUP($A89,'Import Peak'!$A$3:CF$99,84,FALSE())-VLOOKUP($A89,'Import Peak Change'!$A$106:CF$202,84,FALSE())))</f>
        <v>0</v>
      </c>
      <c r="CG89" s="193" t="n">
        <f aca="false">IF(ISERROR(VLOOKUP($A89,'Import Peak'!$A$3:CG$99,85,FALSE())-VLOOKUP($A89,'Import Peak Change'!$A$106:CG$202,85,FALSE())),0,(VLOOKUP($A89,'Import Peak'!$A$3:CG$99,85,FALSE())-VLOOKUP($A89,'Import Peak Change'!$A$106:CG$202,85,FALSE())))</f>
        <v>0</v>
      </c>
      <c r="CH89" s="193" t="n">
        <f aca="false">IF(ISERROR(VLOOKUP($A89,'Import Peak'!$A$3:CH$99,86,FALSE())-VLOOKUP($A89,'Import Peak Change'!$A$106:CH$202,86,FALSE())),0,(VLOOKUP($A89,'Import Peak'!$A$3:CH$99,86,FALSE())-VLOOKUP($A89,'Import Peak Change'!$A$106:CH$202,86,FALSE())))</f>
        <v>0</v>
      </c>
      <c r="CI89" s="193" t="n">
        <f aca="false">IF(ISERROR(VLOOKUP($A89,'Import Peak'!$A$3:CI$99,87,FALSE())-VLOOKUP($A89,'Import Peak Change'!$A$106:CI$202,87,FALSE())),0,(VLOOKUP($A89,'Import Peak'!$A$3:CI$99,87,FALSE())-VLOOKUP($A89,'Import Peak Change'!$A$106:CI$202,87,FALSE())))</f>
        <v>0</v>
      </c>
      <c r="CJ89" s="193" t="n">
        <f aca="false">IF(ISERROR(VLOOKUP($A89,'Import Peak'!$A$3:CJ$99,88,FALSE())-VLOOKUP($A89,'Import Peak Change'!$A$106:CJ$202,88,FALSE())),0,(VLOOKUP($A89,'Import Peak'!$A$3:CJ$99,88,FALSE())-VLOOKUP($A89,'Import Peak Change'!$A$106:CJ$202,88,FALSE())))</f>
        <v>0</v>
      </c>
      <c r="CK89" s="193" t="n">
        <f aca="false">IF(ISERROR(VLOOKUP($A89,'Import Peak'!$A$3:CK$99,89,FALSE())-VLOOKUP($A89,'Import Peak Change'!$A$106:CK$202,89,FALSE())),0,(VLOOKUP($A89,'Import Peak'!$A$3:CK$99,89,FALSE())-VLOOKUP($A89,'Import Peak Change'!$A$106:CK$202,89,FALSE())))</f>
        <v>0</v>
      </c>
      <c r="CL89" s="193" t="n">
        <f aca="false">IF(ISERROR(VLOOKUP($A89,'Import Peak'!$A$3:CL$99,90,FALSE())-VLOOKUP($A89,'Import Peak Change'!$A$106:CL$202,90,FALSE())),0,(VLOOKUP($A89,'Import Peak'!$A$3:CL$99,90,FALSE())-VLOOKUP($A89,'Import Peak Change'!$A$106:CL$202,90,FALSE())))</f>
        <v>0</v>
      </c>
      <c r="CM89" s="193" t="n">
        <f aca="false">IF(ISERROR(VLOOKUP($A89,'Import Peak'!$A$3:CM$99,91,FALSE())-VLOOKUP($A89,'Import Peak Change'!$A$106:CM$202,91,FALSE())),0,(VLOOKUP($A89,'Import Peak'!$A$3:CM$99,91,FALSE())-VLOOKUP($A89,'Import Peak Change'!$A$106:CM$202,91,FALSE())))</f>
        <v>0</v>
      </c>
      <c r="CN89" s="193" t="n">
        <f aca="false">IF(ISERROR(VLOOKUP($A89,'Import Peak'!$A$3:CN$99,92,FALSE())-VLOOKUP($A89,'Import Peak Change'!$A$106:CN$202,92,FALSE())),0,(VLOOKUP($A89,'Import Peak'!$A$3:CN$99,92,FALSE())-VLOOKUP($A89,'Import Peak Change'!$A$106:CN$202,92,FALSE())))</f>
        <v>0</v>
      </c>
      <c r="CO89" s="193" t="n">
        <f aca="false">IF(ISERROR(VLOOKUP($A89,'Import Peak'!$A$3:CO$99,93,FALSE())-VLOOKUP($A89,'Import Peak Change'!$A$106:CO$202,93,FALSE())),0,(VLOOKUP($A89,'Import Peak'!$A$3:CO$99,93,FALSE())-VLOOKUP($A89,'Import Peak Change'!$A$106:CO$202,93,FALSE())))</f>
        <v>0</v>
      </c>
      <c r="CP89" s="193" t="n">
        <f aca="false">IF(ISERROR(VLOOKUP($A89,'Import Peak'!$A$3:CP$99,94,FALSE())-VLOOKUP($A89,'Import Peak Change'!$A$106:CP$202,94,FALSE())),0,(VLOOKUP($A89,'Import Peak'!$A$3:CP$99,94,FALSE())-VLOOKUP($A89,'Import Peak Change'!$A$106:CP$202,94,FALSE())))</f>
        <v>0</v>
      </c>
      <c r="CQ89" s="193" t="n">
        <f aca="false">IF(ISERROR(VLOOKUP($A89,'Import Peak'!$A$3:CQ$99,95,FALSE())-VLOOKUP($A89,'Import Peak Change'!$A$106:CQ$202,95,FALSE())),0,(VLOOKUP($A89,'Import Peak'!$A$3:CQ$99,95,FALSE())-VLOOKUP($A89,'Import Peak Change'!$A$106:CQ$202,95,FALSE())))</f>
        <v>0</v>
      </c>
      <c r="CR89" s="193" t="n">
        <f aca="false">IF(ISERROR(VLOOKUP($A89,'Import Peak'!$A$3:CR$99,96,FALSE())-VLOOKUP($A89,'Import Peak Change'!$A$106:CR$202,96,FALSE())),0,(VLOOKUP($A89,'Import Peak'!$A$3:CR$99,96,FALSE())-VLOOKUP($A89,'Import Peak Change'!$A$106:CR$202,96,FALSE())))</f>
        <v>0</v>
      </c>
      <c r="CS89" s="193" t="n">
        <f aca="false">IF(ISERROR(VLOOKUP($A89,'Import Peak'!$A$3:CS$99,97,FALSE())-VLOOKUP($A89,'Import Peak Change'!$A$106:CS$202,97,FALSE())),0,(VLOOKUP($A89,'Import Peak'!$A$3:CS$99,97,FALSE())-VLOOKUP($A89,'Import Peak Change'!$A$106:CS$202,97,FALSE())))</f>
        <v>0</v>
      </c>
      <c r="CT89" s="193" t="n">
        <f aca="false">IF(ISERROR(VLOOKUP($A89,'Import Peak'!$A$3:CT$99,98,FALSE())-VLOOKUP($A89,'Import Peak Change'!$A$106:CT$202,98,FALSE())),0,(VLOOKUP($A89,'Import Peak'!$A$3:CT$99,98,FALSE())-VLOOKUP($A89,'Import Peak Change'!$A$106:CT$202,98,FALSE())))</f>
        <v>0</v>
      </c>
      <c r="CU89" s="193" t="n">
        <f aca="false">IF(ISERROR(VLOOKUP($A89,'Import Peak'!$A$3:CU$99,99,FALSE())-VLOOKUP($A89,'Import Peak Change'!$A$106:CU$202,99,FALSE())),0,(VLOOKUP($A89,'Import Peak'!$A$3:CU$99,99,FALSE())-VLOOKUP($A89,'Import Peak Change'!$A$106:CU$202,99,FALSE())))</f>
        <v>0</v>
      </c>
      <c r="CV89" s="193" t="n">
        <f aca="false">IF(ISERROR(VLOOKUP($A89,'Import Peak'!$A$3:CV$99,100,FALSE())-VLOOKUP($A89,'Import Peak Change'!$A$106:CV$202,100,FALSE())),0,(VLOOKUP($A89,'Import Peak'!$A$3:CV$99,100,FALSE())-VLOOKUP($A89,'Import Peak Change'!$A$106:CV$202,100,FALSE())))</f>
        <v>0</v>
      </c>
      <c r="CW89" s="193" t="n">
        <f aca="false">IF(ISERROR(VLOOKUP($A89,'Import Peak'!$A$3:CW$99,101,FALSE())-VLOOKUP($A89,'Import Peak Change'!$A$106:CW$202,101,FALSE())),0,(VLOOKUP($A89,'Import Peak'!$A$3:CW$99,101,FALSE())-VLOOKUP($A89,'Import Peak Change'!$A$106:CW$202,101,FALSE())))</f>
        <v>0</v>
      </c>
      <c r="CX89" s="193" t="n">
        <f aca="false">IF(ISERROR(VLOOKUP($A89,'Import Peak'!$A$3:CX$99,102,FALSE())-VLOOKUP($A89,'Import Peak Change'!$A$106:CX$202,102,FALSE())),0,(VLOOKUP($A89,'Import Peak'!$A$3:CX$99,102,FALSE())-VLOOKUP($A89,'Import Peak Change'!$A$106:CX$202,102,FALSE())))</f>
        <v>0</v>
      </c>
      <c r="CY89" s="193" t="n">
        <f aca="false">IF(ISERROR(VLOOKUP($A89,'Import Peak'!$A$3:CY$99,103,FALSE())-VLOOKUP($A89,'Import Peak Change'!$A$106:CY$202,103,FALSE())),0,(VLOOKUP($A89,'Import Peak'!$A$3:CY$99,103,FALSE())-VLOOKUP($A89,'Import Peak Change'!$A$106:CY$202,103,FALSE())))</f>
        <v>0</v>
      </c>
      <c r="CZ89" s="193" t="n">
        <f aca="false">IF(ISERROR(VLOOKUP($A89,'Import Peak'!$A$3:CZ$99,104,FALSE())-VLOOKUP($A89,'Import Peak Change'!$A$106:CZ$202,104,FALSE())),0,(VLOOKUP($A89,'Import Peak'!$A$3:CZ$99,104,FALSE())-VLOOKUP($A89,'Import Peak Change'!$A$106:CZ$202,104,FALSE())))</f>
        <v>0</v>
      </c>
      <c r="DA89" s="193" t="n">
        <f aca="false">IF(ISERROR(VLOOKUP($A89,'Import Peak'!$A$3:DA$99,105,FALSE())-VLOOKUP($A89,'Import Peak Change'!$A$106:DA$202,105,FALSE())),0,(VLOOKUP($A89,'Import Peak'!$A$3:DA$99,105,FALSE())-VLOOKUP($A89,'Import Peak Change'!$A$106:DA$202,105,FALSE())))</f>
        <v>0</v>
      </c>
      <c r="DB89" s="193" t="n">
        <f aca="false">IF(ISERROR(VLOOKUP($A89,'Import Peak'!$A$3:DB$99,106,FALSE())-VLOOKUP($A89,'Import Peak Change'!$A$106:DB$202,106,FALSE())),0,(VLOOKUP($A89,'Import Peak'!$A$3:DB$99,106,FALSE())-VLOOKUP($A89,'Import Peak Change'!$A$106:DB$202,106,FALSE())))</f>
        <v>0</v>
      </c>
      <c r="DC89" s="193" t="n">
        <f aca="false">IF(ISERROR(VLOOKUP($A89,'Import Peak'!$A$3:DC$99,107,FALSE())-VLOOKUP($A89,'Import Peak Change'!$A$106:DC$202,107,FALSE())),0,(VLOOKUP($A89,'Import Peak'!$A$3:DC$99,107,FALSE())-VLOOKUP($A89,'Import Peak Change'!$A$106:DC$202,107,FALSE())))</f>
        <v>0</v>
      </c>
      <c r="DD89" s="193" t="n">
        <f aca="false">IF(ISERROR(VLOOKUP($A89,'Import Peak'!$A$3:DD$99,108,FALSE())-VLOOKUP($A89,'Import Peak Change'!$A$106:DD$202,108,FALSE())),0,(VLOOKUP($A89,'Import Peak'!$A$3:DD$99,108,FALSE())-VLOOKUP($A89,'Import Peak Change'!$A$106:DD$202,108,FALSE())))</f>
        <v>0</v>
      </c>
      <c r="DE89" s="193" t="n">
        <f aca="false">IF(ISERROR(VLOOKUP($A89,'Import Peak'!$A$3:DE$99,109,FALSE())-VLOOKUP($A89,'Import Peak Change'!$A$106:DE$202,109,FALSE())),0,(VLOOKUP($A89,'Import Peak'!$A$3:DE$99,109,FALSE())-VLOOKUP($A89,'Import Peak Change'!$A$106:DE$202,109,FALSE())))</f>
        <v>0</v>
      </c>
      <c r="DF89" s="193" t="n">
        <f aca="false">IF(ISERROR(VLOOKUP($A89,'Import Peak'!$A$3:DF$99,110,FALSE())-VLOOKUP($A89,'Import Peak Change'!$A$106:DF$202,110,FALSE())),0,(VLOOKUP($A89,'Import Peak'!$A$3:DF$99,110,FALSE())-VLOOKUP($A89,'Import Peak Change'!$A$106:DF$202,110,FALSE())))</f>
        <v>0</v>
      </c>
      <c r="DG89" s="193" t="n">
        <f aca="false">IF(ISERROR(VLOOKUP($A89,'Import Peak'!$A$3:DG$99,111,FALSE())-VLOOKUP($A89,'Import Peak Change'!$A$106:DG$202,111,FALSE())),0,(VLOOKUP($A89,'Import Peak'!$A$3:DG$99,111,FALSE())-VLOOKUP($A89,'Import Peak Change'!$A$106:DG$202,111,FALSE())))</f>
        <v>0</v>
      </c>
      <c r="DH89" s="193" t="n">
        <f aca="false">IF(ISERROR(VLOOKUP($A89,'Import Peak'!$A$3:DH$99,112,FALSE())-VLOOKUP($A89,'Import Peak Change'!$A$106:DH$202,112,FALSE())),0,(VLOOKUP($A89,'Import Peak'!$A$3:DH$99,112,FALSE())-VLOOKUP($A89,'Import Peak Change'!$A$106:DH$202,112,FALSE())))</f>
        <v>0</v>
      </c>
      <c r="DI89" s="193" t="n">
        <f aca="false">IF(ISERROR(VLOOKUP($A89,'Import Peak'!$A$3:DI$99,113,FALSE())-VLOOKUP($A89,'Import Peak Change'!$A$106:DI$202,113,FALSE())),0,(VLOOKUP($A89,'Import Peak'!$A$3:DI$99,113,FALSE())-VLOOKUP($A89,'Import Peak Change'!$A$106:DI$202,113,FALSE())))</f>
        <v>0</v>
      </c>
      <c r="DJ89" s="193" t="n">
        <f aca="false">IF(ISERROR(VLOOKUP($A89,'Import Peak'!$A$3:DJ$99,114,FALSE())-VLOOKUP($A89,'Import Peak Change'!$A$106:DJ$202,114,FALSE())),0,(VLOOKUP($A89,'Import Peak'!$A$3:DJ$99,114,FALSE())-VLOOKUP($A89,'Import Peak Change'!$A$106:DJ$202,114,FALSE())))</f>
        <v>0</v>
      </c>
      <c r="DK89" s="193" t="n">
        <f aca="false">IF(ISERROR(VLOOKUP($A89,'Import Peak'!$A$3:DK$99,115,FALSE())-VLOOKUP($A89,'Import Peak Change'!$A$106:DK$202,115,FALSE())),0,(VLOOKUP($A89,'Import Peak'!$A$3:DK$99,115,FALSE())-VLOOKUP($A89,'Import Peak Change'!$A$106:DK$202,115,FALSE())))</f>
        <v>0</v>
      </c>
      <c r="DL89" s="193" t="n">
        <f aca="false">IF(ISERROR(VLOOKUP($A89,'Import Peak'!$A$3:DL$99,116,FALSE())-VLOOKUP($A89,'Import Peak Change'!$A$106:DL$202,116,FALSE())),0,(VLOOKUP($A89,'Import Peak'!$A$3:DL$99,116,FALSE())-VLOOKUP($A89,'Import Peak Change'!$A$106:DL$202,116,FALSE())))</f>
        <v>0</v>
      </c>
      <c r="DM89" s="193" t="n">
        <f aca="false">IF(ISERROR(VLOOKUP($A89,'Import Peak'!$A$3:DM$99,117,FALSE())-VLOOKUP($A89,'Import Peak Change'!$A$106:DM$202,117,FALSE())),0,(VLOOKUP($A89,'Import Peak'!$A$3:DM$99,117,FALSE())-VLOOKUP($A89,'Import Peak Change'!$A$106:DM$202,117,FALSE())))</f>
        <v>0</v>
      </c>
      <c r="DN89" s="193" t="n">
        <f aca="false">IF(ISERROR(VLOOKUP($A89,'Import Peak'!$A$3:DN$99,118,FALSE())-VLOOKUP($A89,'Import Peak Change'!$A$106:DN$202,118,FALSE())),0,(VLOOKUP($A89,'Import Peak'!$A$3:DN$99,118,FALSE())-VLOOKUP($A89,'Import Peak Change'!$A$106:DN$202,118,FALSE())))</f>
        <v>0</v>
      </c>
      <c r="DO89" s="193" t="n">
        <f aca="false">IF(ISERROR(VLOOKUP($A89,'Import Peak'!$A$3:DO$99,119,FALSE())-VLOOKUP($A89,'Import Peak Change'!$A$106:DO$202,119,FALSE())),0,(VLOOKUP($A89,'Import Peak'!$A$3:DO$99,119,FALSE())-VLOOKUP($A89,'Import Peak Change'!$A$106:DO$202,119,FALSE())))</f>
        <v>0</v>
      </c>
      <c r="DP89" s="193" t="n">
        <f aca="false">IF(ISERROR(VLOOKUP($A89,'Import Peak'!$A$3:DP$99,120,FALSE())-VLOOKUP($A89,'Import Peak Change'!$A$106:DP$202,120,FALSE())),0,(VLOOKUP($A89,'Import Peak'!$A$3:DP$99,120,FALSE())-VLOOKUP($A89,'Import Peak Change'!$A$106:DP$202,120,FALSE())))</f>
        <v>0</v>
      </c>
      <c r="DQ89" s="193" t="n">
        <f aca="false">IF(ISERROR(VLOOKUP($A89,'Import Peak'!$A$3:DQ$99,121,FALSE())-VLOOKUP($A89,'Import Peak Change'!$A$106:DQ$202,121,FALSE())),0,(VLOOKUP($A89,'Import Peak'!$A$3:DQ$99,121,FALSE())-VLOOKUP($A89,'Import Peak Change'!$A$106:DQ$202,121,FALSE())))</f>
        <v>0</v>
      </c>
      <c r="DR89" s="193" t="n">
        <f aca="false">IF(ISERROR(VLOOKUP($A89,'Import Peak'!$A$3:DR$99,122,FALSE())-VLOOKUP($A89,'Import Peak Change'!$A$106:DR$202,122,FALSE())),0,(VLOOKUP($A89,'Import Peak'!$A$3:DR$99,122,FALSE())-VLOOKUP($A89,'Import Peak Change'!$A$106:DR$202,122,FALSE())))</f>
        <v>0</v>
      </c>
      <c r="DS89" s="193" t="n">
        <f aca="false">IF(ISERROR(VLOOKUP($A89,'Import Peak'!$A$3:DS$99,123,FALSE())-VLOOKUP($A89,'Import Peak Change'!$A$106:DS$202,123,FALSE())),0,(VLOOKUP($A89,'Import Peak'!$A$3:DS$99,123,FALSE())-VLOOKUP($A89,'Import Peak Change'!$A$106:DS$202,123,FALSE())))</f>
        <v>0</v>
      </c>
      <c r="DT89" s="193" t="n">
        <f aca="false">IF(ISERROR(VLOOKUP($A89,'Import Peak'!$A$3:DT$99,124,FALSE())-VLOOKUP($A89,'Import Peak Change'!$A$106:DT$202,124,FALSE())),0,(VLOOKUP($A89,'Import Peak'!$A$3:DT$99,124,FALSE())-VLOOKUP($A89,'Import Peak Change'!$A$106:DT$202,124,FALSE())))</f>
        <v>0</v>
      </c>
      <c r="DU89" s="193" t="n">
        <f aca="false">IF(ISERROR(VLOOKUP($A89,'Import Peak'!$A$3:DU$99,125,FALSE())-VLOOKUP($A89,'Import Peak Change'!$A$106:DU$202,125,FALSE())),0,(VLOOKUP($A89,'Import Peak'!$A$3:DU$99,125,FALSE())-VLOOKUP($A89,'Import Peak Change'!$A$106:DU$202,125,FALSE())))</f>
        <v>0</v>
      </c>
      <c r="DV89" s="193" t="n">
        <f aca="false">IF(ISERROR(VLOOKUP($A89,'Import Peak'!$A$3:DV$99,126,FALSE())-VLOOKUP($A89,'Import Peak Change'!$A$106:DV$202,126,FALSE())),0,(VLOOKUP($A89,'Import Peak'!$A$3:DV$99,126,FALSE())-VLOOKUP($A89,'Import Peak Change'!$A$106:DV$202,126,FALSE())))</f>
        <v>0</v>
      </c>
      <c r="DW89" s="193" t="n">
        <f aca="false">IF(ISERROR(VLOOKUP($A89,'Import Peak'!$A$3:DW$99,127,FALSE())-VLOOKUP($A89,'Import Peak Change'!$A$106:DW$202,127,FALSE())),0,(VLOOKUP($A89,'Import Peak'!$A$3:DW$99,127,FALSE())-VLOOKUP($A89,'Import Peak Change'!$A$106:DW$202,127,FALSE())))</f>
        <v>0</v>
      </c>
      <c r="DX89" s="193" t="n">
        <f aca="false">IF(ISERROR(VLOOKUP($A89,'Import Peak'!$A$3:DX$99,128,FALSE())-VLOOKUP($A89,'Import Peak Change'!$A$106:DX$202,128,FALSE())),0,(VLOOKUP($A89,'Import Peak'!$A$3:DX$99,128,FALSE())-VLOOKUP($A89,'Import Peak Change'!$A$106:DX$202,128,FALSE())))</f>
        <v>0</v>
      </c>
      <c r="DY89" s="193" t="n">
        <f aca="false">IF(ISERROR(VLOOKUP($A89,'Import Peak'!$A$3:DY$99,129,FALSE())-VLOOKUP($A89,'Import Peak Change'!$A$106:DY$202,129,FALSE())),0,(VLOOKUP($A89,'Import Peak'!$A$3:DY$99,129,FALSE())-VLOOKUP($A89,'Import Peak Change'!$A$106:DY$202,129,FALSE())))</f>
        <v>0</v>
      </c>
      <c r="DZ89" s="193" t="n">
        <f aca="false">IF(ISERROR(VLOOKUP($A89,'Import Peak'!$A$3:DZ$99,130,FALSE())-VLOOKUP($A89,'Import Peak Change'!$A$106:DZ$202,130,FALSE())),0,(VLOOKUP($A89,'Import Peak'!$A$3:DZ$99,130,FALSE())-VLOOKUP($A89,'Import Peak Change'!$A$106:DZ$202,130,FALSE())))</f>
        <v>0</v>
      </c>
      <c r="EA89" s="193" t="n">
        <f aca="false">IF(ISERROR(VLOOKUP($A89,'Import Peak'!$A$3:EA$99,131,FALSE())-VLOOKUP($A89,'Import Peak Change'!$A$106:EA$202,131,FALSE())),0,(VLOOKUP($A89,'Import Peak'!$A$3:EA$99,131,FALSE())-VLOOKUP($A89,'Import Peak Change'!$A$106:EA$202,131,FALSE())))</f>
        <v>0</v>
      </c>
      <c r="EB89" s="193" t="n">
        <f aca="false">IF(ISERROR(VLOOKUP($A89,'Import Peak'!$A$3:EB$99,132,FALSE())-VLOOKUP($A89,'Import Peak Change'!$A$106:EB$202,132,FALSE())),0,(VLOOKUP($A89,'Import Peak'!$A$3:EB$99,132,FALSE())-VLOOKUP($A89,'Import Peak Change'!$A$106:EB$202,132,FALSE())))</f>
        <v>0</v>
      </c>
      <c r="EC89" s="193" t="n">
        <f aca="false">IF(ISERROR(VLOOKUP($A89,'Import Peak'!$A$3:EC$99,133,FALSE())-VLOOKUP($A89,'Import Peak Change'!$A$106:EC$202,133,FALSE())),0,(VLOOKUP($A89,'Import Peak'!$A$3:EC$99,133,FALSE())-VLOOKUP($A89,'Import Peak Change'!$A$106:EC$202,133,FALSE())))</f>
        <v>0</v>
      </c>
      <c r="ED89" s="193" t="n">
        <f aca="false">IF(ISERROR(VLOOKUP($A89,'Import Peak'!$A$3:ED$99,134,FALSE())-VLOOKUP($A89,'Import Peak Change'!$A$106:ED$202,134,FALSE())),0,(VLOOKUP($A89,'Import Peak'!$A$3:ED$99,134,FALSE())-VLOOKUP($A89,'Import Peak Change'!$A$106:ED$202,134,FALSE())))</f>
        <v>0</v>
      </c>
      <c r="EE89" s="193" t="n">
        <f aca="false">IF(ISERROR(VLOOKUP($A89,'Import Peak'!$A$3:EE$99,135,FALSE())-VLOOKUP($A89,'Import Peak Change'!$A$106:EE$202,135,FALSE())),0,(VLOOKUP($A89,'Import Peak'!$A$3:EE$99,135,FALSE())-VLOOKUP($A89,'Import Peak Change'!$A$106:EE$202,135,FALSE())))</f>
        <v>0</v>
      </c>
      <c r="EF89" s="193" t="n">
        <f aca="false">IF(ISERROR(VLOOKUP($A89,'Import Peak'!$A$3:EF$99,136,FALSE())-VLOOKUP($A89,'Import Peak Change'!$A$106:EF$202,136,FALSE())),0,(VLOOKUP($A89,'Import Peak'!$A$3:EF$99,136,FALSE())-VLOOKUP($A89,'Import Peak Change'!$A$106:EF$202,136,FALSE())))</f>
        <v>0</v>
      </c>
      <c r="EG89" s="193" t="n">
        <f aca="false">IF(ISERROR(VLOOKUP($A89,'Import Peak'!$A$3:EG$99,137,FALSE())-VLOOKUP($A89,'Import Peak Change'!$A$106:EG$202,137,FALSE())),0,(VLOOKUP($A89,'Import Peak'!$A$3:EG$99,137,FALSE())-VLOOKUP($A89,'Import Peak Change'!$A$106:EG$202,137,FALSE())))</f>
        <v>0</v>
      </c>
      <c r="EH89" s="193" t="n">
        <f aca="false">IF(ISERROR(VLOOKUP($A89,'Import Peak'!$A$3:EH$99,138,FALSE())-VLOOKUP($A89,'Import Peak Change'!$A$106:EH$202,138,FALSE())),0,(VLOOKUP($A89,'Import Peak'!$A$3:EH$99,138,FALSE())-VLOOKUP($A89,'Import Peak Change'!$A$106:EH$202,138,FALSE())))</f>
        <v>0</v>
      </c>
      <c r="EI89" s="193" t="n">
        <f aca="false">IF(ISERROR(VLOOKUP($A89,'Import Peak'!$A$3:EI$99,139,FALSE())-VLOOKUP($A89,'Import Peak Change'!$A$106:EI$202,139,FALSE())),0,(VLOOKUP($A89,'Import Peak'!$A$3:EI$99,139,FALSE())-VLOOKUP($A89,'Import Peak Change'!$A$106:EI$202,139,FALSE())))</f>
        <v>0</v>
      </c>
      <c r="EJ89" s="193" t="n">
        <f aca="false">IF(ISERROR(VLOOKUP($A89,'Import Peak'!$A$3:EJ$99,140,FALSE())-VLOOKUP($A89,'Import Peak Change'!$A$106:EJ$202,140,FALSE())),0,(VLOOKUP($A89,'Import Peak'!$A$3:EJ$99,140,FALSE())-VLOOKUP($A89,'Import Peak Change'!$A$106:EJ$202,140,FALSE())))</f>
        <v>0</v>
      </c>
      <c r="EK89" s="193" t="n">
        <f aca="false">IF(ISERROR(VLOOKUP($A89,'Import Peak'!$A$3:EK$99,141,FALSE())-VLOOKUP($A89,'Import Peak Change'!$A$106:EK$202,141,FALSE())),0,(VLOOKUP($A89,'Import Peak'!$A$3:EK$99,141,FALSE())-VLOOKUP($A89,'Import Peak Change'!$A$106:EK$202,141,FALSE())))</f>
        <v>0</v>
      </c>
      <c r="EL89" s="193" t="n">
        <f aca="false">IF(ISERROR(VLOOKUP($A89,'Import Peak'!$A$3:EL$99,142,FALSE())-VLOOKUP($A89,'Import Peak Change'!$A$106:EL$202,142,FALSE())),0,(VLOOKUP($A89,'Import Peak'!$A$3:EL$99,142,FALSE())-VLOOKUP($A89,'Import Peak Change'!$A$106:EL$202,142,FALSE())))</f>
        <v>0</v>
      </c>
      <c r="EM89" s="193" t="n">
        <f aca="false">IF(ISERROR(VLOOKUP($A89,'Import Peak'!$A$3:EM$99,143,FALSE())-VLOOKUP($A89,'Import Peak Change'!$A$106:EM$202,143,FALSE())),0,(VLOOKUP($A89,'Import Peak'!$A$3:EM$99,143,FALSE())-VLOOKUP($A89,'Import Peak Change'!$A$106:EM$202,143,FALSE())))</f>
        <v>0</v>
      </c>
      <c r="EN89" s="193" t="n">
        <f aca="false">IF(ISERROR(VLOOKUP($A89,'Import Peak'!$A$3:EN$99,144,FALSE())-VLOOKUP($A89,'Import Peak Change'!$A$106:EN$202,144,FALSE())),0,(VLOOKUP($A89,'Import Peak'!$A$3:EN$99,144,FALSE())-VLOOKUP($A89,'Import Peak Change'!$A$106:EN$202,144,FALSE())))</f>
        <v>0</v>
      </c>
      <c r="EO89" s="193" t="n">
        <f aca="false">IF(ISERROR(VLOOKUP($A89,'Import Peak'!$A$3:EO$99,145,FALSE())-VLOOKUP($A89,'Import Peak Change'!$A$106:EO$202,145,FALSE())),0,(VLOOKUP($A89,'Import Peak'!$A$3:EO$99,145,FALSE())-VLOOKUP($A89,'Import Peak Change'!$A$106:EO$202,145,FALSE())))</f>
        <v>0</v>
      </c>
      <c r="EP89" s="193" t="n">
        <f aca="false">IF(ISERROR(VLOOKUP($A89,'Import Peak'!$A$3:EP$99,146,FALSE())-VLOOKUP($A89,'Import Peak Change'!$A$106:EP$202,146,FALSE())),0,(VLOOKUP($A89,'Import Peak'!$A$3:EP$99,146,FALSE())-VLOOKUP($A89,'Import Peak Change'!$A$106:EP$202,146,FALSE())))</f>
        <v>0</v>
      </c>
      <c r="EQ89" s="193" t="n">
        <f aca="false">IF(ISERROR(VLOOKUP($A89,'Import Peak'!$A$3:EQ$99,147,FALSE())-VLOOKUP($A89,'Import Peak Change'!$A$106:EQ$202,147,FALSE())),0,(VLOOKUP($A89,'Import Peak'!$A$3:EQ$99,147,FALSE())-VLOOKUP($A89,'Import Peak Change'!$A$106:EQ$202,147,FALSE())))</f>
        <v>0</v>
      </c>
      <c r="ER89" s="193" t="n">
        <f aca="false">IF(ISERROR(VLOOKUP($A89,'Import Peak'!$A$3:ER$99,148,FALSE())-VLOOKUP($A89,'Import Peak Change'!$A$106:ER$202,148,FALSE())),0,(VLOOKUP($A89,'Import Peak'!$A$3:ER$99,148,FALSE())-VLOOKUP($A89,'Import Peak Change'!$A$106:ER$202,148,FALSE())))</f>
        <v>0</v>
      </c>
      <c r="ES89" s="193" t="n">
        <f aca="false">IF(ISERROR(VLOOKUP($A89,'Import Peak'!$A$3:ES$99,149,FALSE())-VLOOKUP($A89,'Import Peak Change'!$A$106:ES$202,149,FALSE())),0,(VLOOKUP($A89,'Import Peak'!$A$3:ES$99,149,FALSE())-VLOOKUP($A89,'Import Peak Change'!$A$106:ES$202,149,FALSE())))</f>
        <v>0</v>
      </c>
      <c r="ET89" s="193" t="n">
        <f aca="false">IF(ISERROR(VLOOKUP($A89,'Import Peak'!$A$3:ET$99,150,FALSE())-VLOOKUP($A89,'Import Peak Change'!$A$106:ET$202,150,FALSE())),0,(VLOOKUP($A89,'Import Peak'!$A$3:ET$99,150,FALSE())-VLOOKUP($A89,'Import Peak Change'!$A$106:ET$202,150,FALSE())))</f>
        <v>0</v>
      </c>
      <c r="EU89" s="193" t="n">
        <f aca="false">IF(ISERROR(VLOOKUP($A89,'Import Peak'!$A$3:EU$99,151,FALSE())-VLOOKUP($A89,'Import Peak Change'!$A$106:EU$202,151,FALSE())),0,(VLOOKUP($A89,'Import Peak'!$A$3:EU$99,151,FALSE())-VLOOKUP($A89,'Import Peak Change'!$A$106:EU$202,151,FALSE())))</f>
        <v>0</v>
      </c>
      <c r="EV89" s="193" t="n">
        <f aca="false">IF(ISERROR(VLOOKUP($A89,'Import Peak'!$A$3:EV$99,152,FALSE())-VLOOKUP($A89,'Import Peak Change'!$A$106:EV$202,152,FALSE())),0,(VLOOKUP($A89,'Import Peak'!$A$3:EV$99,152,FALSE())-VLOOKUP($A89,'Import Peak Change'!$A$106:EV$202,152,FALSE())))</f>
        <v>0</v>
      </c>
      <c r="EW89" s="193" t="n">
        <f aca="false">IF(ISERROR(VLOOKUP($A89,'Import Peak'!$A$3:EW$99,153,FALSE())-VLOOKUP($A89,'Import Peak Change'!$A$106:EW$202,153,FALSE())),0,(VLOOKUP($A89,'Import Peak'!$A$3:EW$99,153,FALSE())-VLOOKUP($A89,'Import Peak Change'!$A$106:EW$202,153,FALSE())))</f>
        <v>0</v>
      </c>
      <c r="EX89" s="193" t="n">
        <f aca="false">IF(ISERROR(VLOOKUP($A89,'Import Peak'!$A$3:EX$99,154,FALSE())-VLOOKUP($A89,'Import Peak Change'!$A$106:EX$202,154,FALSE())),0,(VLOOKUP($A89,'Import Peak'!$A$3:EX$99,154,FALSE())-VLOOKUP($A89,'Import Peak Change'!$A$106:EX$202,154,FALSE())))</f>
        <v>0</v>
      </c>
      <c r="EY89" s="193" t="n">
        <f aca="false">IF(ISERROR(VLOOKUP($A89,'Import Peak'!$A$3:EY$99,155,FALSE())-VLOOKUP($A89,'Import Peak Change'!$A$106:EY$202,155,FALSE())),0,(VLOOKUP($A89,'Import Peak'!$A$3:EY$99,155,FALSE())-VLOOKUP($A89,'Import Peak Change'!$A$106:EY$202,155,FALSE())))</f>
        <v>0</v>
      </c>
      <c r="EZ89" s="193" t="n">
        <f aca="false">IF(ISERROR(VLOOKUP($A89,'Import Peak'!$A$3:EZ$99,156,FALSE())-VLOOKUP($A89,'Import Peak Change'!$A$106:EZ$202,156,FALSE())),0,(VLOOKUP($A89,'Import Peak'!$A$3:EZ$99,156,FALSE())-VLOOKUP($A89,'Import Peak Change'!$A$106:EZ$202,156,FALSE())))</f>
        <v>0</v>
      </c>
      <c r="FA89" s="193" t="n">
        <f aca="false">IF(ISERROR(VLOOKUP($A89,'Import Peak'!$A$3:FA$99,157,FALSE())-VLOOKUP($A89,'Import Peak Change'!$A$106:FA$202,157,FALSE())),0,(VLOOKUP($A89,'Import Peak'!$A$3:FA$99,157,FALSE())-VLOOKUP($A89,'Import Peak Change'!$A$106:FA$202,157,FALSE())))</f>
        <v>0</v>
      </c>
      <c r="FB89" s="193" t="n">
        <f aca="false">IF(ISERROR(VLOOKUP($A89,'Import Peak'!$A$3:FB$99,158,FALSE())-VLOOKUP($A89,'Import Peak Change'!$A$106:FB$202,158,FALSE())),0,(VLOOKUP($A89,'Import Peak'!$A$3:FB$99,158,FALSE())-VLOOKUP($A89,'Import Peak Change'!$A$106:FB$202,158,FALSE())))</f>
        <v>0</v>
      </c>
      <c r="FC89" s="193" t="n">
        <f aca="false">IF(ISERROR(VLOOKUP($A89,'Import Peak'!$A$3:FC$99,159,FALSE())-VLOOKUP($A89,'Import Peak Change'!$A$106:FC$202,159,FALSE())),0,(VLOOKUP($A89,'Import Peak'!$A$3:FC$99,159,FALSE())-VLOOKUP($A89,'Import Peak Change'!$A$106:FC$202,159,FALSE())))</f>
        <v>0</v>
      </c>
      <c r="FD89" s="193" t="n">
        <f aca="false">IF(ISERROR(VLOOKUP($A89,'Import Peak'!$A$3:FD$99,160,FALSE())-VLOOKUP($A89,'Import Peak Change'!$A$106:FD$202,160,FALSE())),0,(VLOOKUP($A89,'Import Peak'!$A$3:FD$99,160,FALSE())-VLOOKUP($A89,'Import Peak Change'!$A$106:FD$202,160,FALSE())))</f>
        <v>0</v>
      </c>
      <c r="FE89" s="193" t="n">
        <f aca="false">IF(ISERROR(VLOOKUP($A89,'Import Peak'!$A$3:FE$99,161,FALSE())-VLOOKUP($A89,'Import Peak Change'!$A$106:FE$202,161,FALSE())),0,(VLOOKUP($A89,'Import Peak'!$A$3:FE$99,161,FALSE())-VLOOKUP($A89,'Import Peak Change'!$A$106:FE$202,161,FALSE())))</f>
        <v>0</v>
      </c>
      <c r="FF89" s="193" t="n">
        <f aca="false">IF(ISERROR(VLOOKUP($A89,'Import Peak'!$A$3:FF$99,162,FALSE())-VLOOKUP($A89,'Import Peak Change'!$A$106:FF$202,162,FALSE())),0,(VLOOKUP($A89,'Import Peak'!$A$3:FF$99,162,FALSE())-VLOOKUP($A89,'Import Peak Change'!$A$106:FF$202,162,FALSE())))</f>
        <v>0</v>
      </c>
      <c r="FG89" s="193" t="n">
        <f aca="false">IF(ISERROR(VLOOKUP($A89,'Import Peak'!$A$3:FG$99,163,FALSE())-VLOOKUP($A89,'Import Peak Change'!$A$106:FG$202,163,FALSE())),0,(VLOOKUP($A89,'Import Peak'!$A$3:FG$99,163,FALSE())-VLOOKUP($A89,'Import Peak Change'!$A$106:FG$202,163,FALSE())))</f>
        <v>0</v>
      </c>
      <c r="FH89" s="193" t="n">
        <f aca="false">IF(ISERROR(VLOOKUP($A89,'Import Peak'!$A$3:FH$99,164,FALSE())-VLOOKUP($A89,'Import Peak Change'!$A$106:FH$202,164,FALSE())),0,(VLOOKUP($A89,'Import Peak'!$A$3:FH$99,164,FALSE())-VLOOKUP($A89,'Import Peak Change'!$A$106:FH$202,164,FALSE())))</f>
        <v>0</v>
      </c>
      <c r="FI89" s="193" t="n">
        <f aca="false">IF(ISERROR(VLOOKUP($A89,'Import Peak'!$A$3:FI$99,165,FALSE())-VLOOKUP($A89,'Import Peak Change'!$A$106:FI$202,165,FALSE())),0,(VLOOKUP($A89,'Import Peak'!$A$3:FI$99,165,FALSE())-VLOOKUP($A89,'Import Peak Change'!$A$106:FI$202,165,FALSE())))</f>
        <v>0</v>
      </c>
      <c r="FJ89" s="193" t="n">
        <f aca="false">IF(ISERROR(VLOOKUP($A89,'Import Peak'!$A$3:FJ$99,166,FALSE())-VLOOKUP($A89,'Import Peak Change'!$A$106:FJ$202,166,FALSE())),0,(VLOOKUP($A89,'Import Peak'!$A$3:FJ$99,166,FALSE())-VLOOKUP($A89,'Import Peak Change'!$A$106:FJ$202,166,FALSE())))</f>
        <v>0</v>
      </c>
      <c r="FK89" s="193" t="n">
        <f aca="false">IF(ISERROR(VLOOKUP($A89,'Import Peak'!$A$3:FK$99,167,FALSE())-VLOOKUP($A89,'Import Peak Change'!$A$106:FK$202,167,FALSE())),0,(VLOOKUP($A89,'Import Peak'!$A$3:FK$99,167,FALSE())-VLOOKUP($A89,'Import Peak Change'!$A$106:FK$202,167,FALSE())))</f>
        <v>0</v>
      </c>
      <c r="FL89" s="193" t="n">
        <f aca="false">IF(ISERROR(VLOOKUP($A89,'Import Peak'!$A$3:FL$99,168,FALSE())-VLOOKUP($A89,'Import Peak Change'!$A$106:FL$202,168,FALSE())),0,(VLOOKUP($A89,'Import Peak'!$A$3:FL$99,168,FALSE())-VLOOKUP($A89,'Import Peak Change'!$A$106:FL$202,168,FALSE())))</f>
        <v>0</v>
      </c>
      <c r="FM89" s="193" t="n">
        <f aca="false">IF(ISERROR(VLOOKUP($A89,'Import Peak'!$A$3:FM$99,169,FALSE())-VLOOKUP($A89,'Import Peak Change'!$A$106:FM$202,169,FALSE())),0,(VLOOKUP($A89,'Import Peak'!$A$3:FM$99,169,FALSE())-VLOOKUP($A89,'Import Peak Change'!$A$106:FM$202,169,FALSE())))</f>
        <v>0</v>
      </c>
      <c r="FN89" s="193" t="n">
        <f aca="false">IF(ISERROR(VLOOKUP($A89,'Import Peak'!$A$3:FN$99,170,FALSE())-VLOOKUP($A89,'Import Peak Change'!$A$106:FN$202,170,FALSE())),0,(VLOOKUP($A89,'Import Peak'!$A$3:FN$99,170,FALSE())-VLOOKUP($A89,'Import Peak Change'!$A$106:FN$202,170,FALSE())))</f>
        <v>0</v>
      </c>
      <c r="FO89" s="193" t="n">
        <f aca="false">IF(ISERROR(VLOOKUP($A89,'Import Peak'!$A$3:FO$99,171,FALSE())-VLOOKUP($A89,'Import Peak Change'!$A$106:FO$202,171,FALSE())),0,(VLOOKUP($A89,'Import Peak'!$A$3:FO$99,171,FALSE())-VLOOKUP($A89,'Import Peak Change'!$A$106:FO$202,171,FALSE())))</f>
        <v>0</v>
      </c>
      <c r="FP89" s="193" t="n">
        <f aca="false">IF(ISERROR(VLOOKUP($A89,'Import Peak'!$A$3:FP$99,172,FALSE())-VLOOKUP($A89,'Import Peak Change'!$A$106:FP$202,172,FALSE())),0,(VLOOKUP($A89,'Import Peak'!$A$3:FP$99,172,FALSE())-VLOOKUP($A89,'Import Peak Change'!$A$106:FP$202,172,FALSE())))</f>
        <v>0</v>
      </c>
      <c r="FQ89" s="193" t="n">
        <f aca="false">IF(ISERROR(VLOOKUP($A89,'Import Peak'!$A$3:FQ$99,173,FALSE())-VLOOKUP($A89,'Import Peak Change'!$A$106:FQ$202,173,FALSE())),0,(VLOOKUP($A89,'Import Peak'!$A$3:FQ$99,173,FALSE())-VLOOKUP($A89,'Import Peak Change'!$A$106:FQ$202,173,FALSE())))</f>
        <v>0</v>
      </c>
      <c r="FR89" s="193" t="n">
        <f aca="false">IF(ISERROR(VLOOKUP($A89,'Import Peak'!$A$3:FR$99,174,FALSE())-VLOOKUP($A89,'Import Peak Change'!$A$106:FR$202,174,FALSE())),0,(VLOOKUP($A89,'Import Peak'!$A$3:FR$99,174,FALSE())-VLOOKUP($A89,'Import Peak Change'!$A$106:FR$202,174,FALSE())))</f>
        <v>0</v>
      </c>
      <c r="FS89" s="193" t="n">
        <f aca="false">IF(ISERROR(VLOOKUP($A89,'Import Peak'!$A$3:FS$99,175,FALSE())-VLOOKUP($A89,'Import Peak Change'!$A$106:FS$202,175,FALSE())),0,(VLOOKUP($A89,'Import Peak'!$A$3:FS$99,175,FALSE())-VLOOKUP($A89,'Import Peak Change'!$A$106:FS$202,175,FALSE())))</f>
        <v>0</v>
      </c>
      <c r="FT89" s="193" t="n">
        <f aca="false">IF(ISERROR(VLOOKUP($A89,'Import Peak'!$A$3:FT$99,176,FALSE())-VLOOKUP($A89,'Import Peak Change'!$A$106:FT$202,176,FALSE())),0,(VLOOKUP($A89,'Import Peak'!$A$3:FT$99,176,FALSE())-VLOOKUP($A89,'Import Peak Change'!$A$106:FT$202,176,FALSE())))</f>
        <v>0</v>
      </c>
      <c r="FU89" s="193" t="n">
        <f aca="false">IF(ISERROR(VLOOKUP($A89,'Import Peak'!$A$3:FU$99,177,FALSE())-VLOOKUP($A89,'Import Peak Change'!$A$106:FU$202,177,FALSE())),0,(VLOOKUP($A89,'Import Peak'!$A$3:FU$99,177,FALSE())-VLOOKUP($A89,'Import Peak Change'!$A$106:FU$202,177,FALSE())))</f>
        <v>0</v>
      </c>
      <c r="FV89" s="193" t="n">
        <f aca="false">IF(ISERROR(VLOOKUP($A89,'Import Peak'!$A$3:FV$99,178,FALSE())-VLOOKUP($A89,'Import Peak Change'!$A$106:FV$202,178,FALSE())),0,(VLOOKUP($A89,'Import Peak'!$A$3:FV$99,178,FALSE())-VLOOKUP($A89,'Import Peak Change'!$A$106:FV$202,178,FALSE())))</f>
        <v>0</v>
      </c>
      <c r="FW89" s="193" t="n">
        <f aca="false">IF(ISERROR(VLOOKUP($A89,'Import Peak'!$A$3:FW$99,179,FALSE())-VLOOKUP($A89,'Import Peak Change'!$A$106:FW$202,179,FALSE())),0,(VLOOKUP($A89,'Import Peak'!$A$3:FW$99,179,FALSE())-VLOOKUP($A89,'Import Peak Change'!$A$106:FW$202,179,FALSE())))</f>
        <v>0</v>
      </c>
      <c r="FX89" s="193" t="n">
        <f aca="false">IF(ISERROR(VLOOKUP($A89,'Import Peak'!$A$3:FX$99,180,FALSE())-VLOOKUP($A89,'Import Peak Change'!$A$106:FX$202,180,FALSE())),0,(VLOOKUP($A89,'Import Peak'!$A$3:FX$99,180,FALSE())-VLOOKUP($A89,'Import Peak Change'!$A$106:FX$202,180,FALSE())))</f>
        <v>0</v>
      </c>
      <c r="FY89" s="193" t="n">
        <f aca="false">IF(ISERROR(VLOOKUP($A89,'Import Peak'!$A$3:FY$99,181,FALSE())-VLOOKUP($A89,'Import Peak Change'!$A$106:FY$202,181,FALSE())),0,(VLOOKUP($A89,'Import Peak'!$A$3:FY$99,181,FALSE())-VLOOKUP($A89,'Import Peak Change'!$A$106:FY$202,181,FALSE())))</f>
        <v>0</v>
      </c>
      <c r="FZ89" s="193" t="n">
        <f aca="false">IF(ISERROR(VLOOKUP($A89,'Import Peak'!$A$3:FZ$99,182,FALSE())-VLOOKUP($A89,'Import Peak Change'!$A$106:FZ$202,182,FALSE())),0,(VLOOKUP($A89,'Import Peak'!$A$3:FZ$99,182,FALSE())-VLOOKUP($A89,'Import Peak Change'!$A$106:FZ$202,182,FALSE())))</f>
        <v>0</v>
      </c>
      <c r="GA89" s="193" t="n">
        <f aca="false">IF(ISERROR(VLOOKUP($A89,'Import Peak'!$A$3:GA$99,183,FALSE())-VLOOKUP($A89,'Import Peak Change'!$A$106:GA$202,183,FALSE())),0,(VLOOKUP($A89,'Import Peak'!$A$3:GA$99,183,FALSE())-VLOOKUP($A89,'Import Peak Change'!$A$106:GA$202,183,FALSE())))</f>
        <v>0</v>
      </c>
      <c r="GB89" s="193" t="n">
        <f aca="false">IF(ISERROR(VLOOKUP($A89,'Import Peak'!$A$3:GB$99,184,FALSE())-VLOOKUP($A89,'Import Peak Change'!$A$106:GB$202,184,FALSE())),0,(VLOOKUP($A89,'Import Peak'!$A$3:GB$99,184,FALSE())-VLOOKUP($A89,'Import Peak Change'!$A$106:GB$202,184,FALSE())))</f>
        <v>0</v>
      </c>
      <c r="GC89" s="193" t="n">
        <f aca="false">IF(ISERROR(VLOOKUP($A89,'Import Peak'!$A$3:GC$99,185,FALSE())-VLOOKUP($A89,'Import Peak Change'!$A$106:GC$202,185,FALSE())),0,(VLOOKUP($A89,'Import Peak'!$A$3:GC$99,185,FALSE())-VLOOKUP($A89,'Import Peak Change'!$A$106:GC$202,185,FALSE())))</f>
        <v>0</v>
      </c>
      <c r="GD89" s="193" t="n">
        <f aca="false">IF(ISERROR(VLOOKUP($A89,'Import Peak'!$A$3:GD$99,186,FALSE())-VLOOKUP($A89,'Import Peak Change'!$A$106:GD$202,186,FALSE())),0,(VLOOKUP($A89,'Import Peak'!$A$3:GD$99,186,FALSE())-VLOOKUP($A89,'Import Peak Change'!$A$106:GD$202,186,FALSE())))</f>
        <v>0</v>
      </c>
      <c r="GE89" s="193" t="n">
        <f aca="false">IF(ISERROR(VLOOKUP($A89,'Import Peak'!$A$3:GE$99,187,FALSE())-VLOOKUP($A89,'Import Peak Change'!$A$106:GE$202,187,FALSE())),0,(VLOOKUP($A89,'Import Peak'!$A$3:GE$99,187,FALSE())-VLOOKUP($A89,'Import Peak Change'!$A$106:GE$202,187,FALSE())))</f>
        <v>0</v>
      </c>
      <c r="GF89" s="193" t="n">
        <f aca="false">IF(ISERROR(VLOOKUP($A89,'Import Peak'!$A$3:GF$99,188,FALSE())-VLOOKUP($A89,'Import Peak Change'!$A$106:GF$202,188,FALSE())),0,(VLOOKUP($A89,'Import Peak'!$A$3:GF$99,188,FALSE())-VLOOKUP($A89,'Import Peak Change'!$A$106:GF$202,188,FALSE())))</f>
        <v>0</v>
      </c>
      <c r="GG89" s="193" t="n">
        <f aca="false">IF(ISERROR(VLOOKUP($A89,'Import Peak'!$A$3:GG$99,189,FALSE())-VLOOKUP($A89,'Import Peak Change'!$A$106:GG$202,189,FALSE())),0,(VLOOKUP($A89,'Import Peak'!$A$3:GG$99,189,FALSE())-VLOOKUP($A89,'Import Peak Change'!$A$106:GG$202,189,FALSE())))</f>
        <v>0</v>
      </c>
      <c r="GH89" s="193" t="n">
        <f aca="false">IF(ISERROR(VLOOKUP($A89,'Import Peak'!$A$3:GH$99,190,FALSE())-VLOOKUP($A89,'Import Peak Change'!$A$106:GH$202,190,FALSE())),0,(VLOOKUP($A89,'Import Peak'!$A$3:GH$99,190,FALSE())-VLOOKUP($A89,'Import Peak Change'!$A$106:GH$202,190,FALSE())))</f>
        <v>0</v>
      </c>
      <c r="GI89" s="193" t="n">
        <f aca="false">IF(ISERROR(VLOOKUP($A89,'Import Peak'!$A$3:GI$99,191,FALSE())-VLOOKUP($A89,'Import Peak Change'!$A$106:GI$202,191,FALSE())),0,(VLOOKUP($A89,'Import Peak'!$A$3:GI$99,191,FALSE())-VLOOKUP($A89,'Import Peak Change'!$A$106:GI$202,191,FALSE())))</f>
        <v>0</v>
      </c>
      <c r="GJ89" s="193" t="n">
        <f aca="false">IF(ISERROR(VLOOKUP($A89,'Import Peak'!$A$3:GJ$99,192,FALSE())-VLOOKUP($A89,'Import Peak Change'!$A$106:GJ$202,192,FALSE())),0,(VLOOKUP($A89,'Import Peak'!$A$3:GJ$99,192,FALSE())-VLOOKUP($A89,'Import Peak Change'!$A$106:GJ$202,192,FALSE())))</f>
        <v>0</v>
      </c>
      <c r="GK89" s="193" t="n">
        <f aca="false">IF(ISERROR(VLOOKUP($A89,'Import Peak'!$A$3:GK$99,193,FALSE())-VLOOKUP($A89,'Import Peak Change'!$A$106:GK$202,193,FALSE())),0,(VLOOKUP($A89,'Import Peak'!$A$3:GK$99,193,FALSE())-VLOOKUP($A89,'Import Peak Change'!$A$106:GK$202,193,FALSE())))</f>
        <v>0</v>
      </c>
      <c r="GL89" s="193" t="n">
        <f aca="false">IF(ISERROR(VLOOKUP($A89,'Import Peak'!$A$3:GL$99,194,FALSE())-VLOOKUP($A89,'Import Peak Change'!$A$106:GL$202,194,FALSE())),0,(VLOOKUP($A89,'Import Peak'!$A$3:GL$99,194,FALSE())-VLOOKUP($A89,'Import Peak Change'!$A$106:GL$202,194,FALSE())))</f>
        <v>0</v>
      </c>
      <c r="GM89" s="193" t="n">
        <f aca="false">IF(ISERROR(VLOOKUP($A89,'Import Peak'!$A$3:GM$99,195,FALSE())-VLOOKUP($A89,'Import Peak Change'!$A$106:GM$202,195,FALSE())),0,(VLOOKUP($A89,'Import Peak'!$A$3:GM$99,195,FALSE())-VLOOKUP($A89,'Import Peak Change'!$A$106:GM$202,195,FALSE())))</f>
        <v>0</v>
      </c>
      <c r="GN89" s="193" t="n">
        <f aca="false">IF(ISERROR(VLOOKUP($A89,'Import Peak'!$A$3:GN$99,196,FALSE())-VLOOKUP($A89,'Import Peak Change'!$A$106:GN$202,196,FALSE())),0,(VLOOKUP($A89,'Import Peak'!$A$3:GN$99,196,FALSE())-VLOOKUP($A89,'Import Peak Change'!$A$106:GN$202,196,FALSE())))</f>
        <v>0</v>
      </c>
      <c r="GO89" s="193" t="n">
        <f aca="false">IF(ISERROR(VLOOKUP($A89,'Import Peak'!$A$3:GO$99,197,FALSE())-VLOOKUP($A89,'Import Peak Change'!$A$106:GO$202,197,FALSE())),0,(VLOOKUP($A89,'Import Peak'!$A$3:GO$99,197,FALSE())-VLOOKUP($A89,'Import Peak Change'!$A$106:GO$202,197,FALSE())))</f>
        <v>0</v>
      </c>
      <c r="GP89" s="193" t="n">
        <f aca="false">IF(ISERROR(VLOOKUP($A89,'Import Peak'!$A$3:GP$99,198,FALSE())-VLOOKUP($A89,'Import Peak Change'!$A$106:GP$202,198,FALSE())),0,(VLOOKUP($A89,'Import Peak'!$A$3:GP$99,198,FALSE())-VLOOKUP($A89,'Import Peak Change'!$A$106:GP$202,198,FALSE())))</f>
        <v>0</v>
      </c>
      <c r="GQ89" s="193" t="n">
        <f aca="false">IF(ISERROR(VLOOKUP($A89,'Import Peak'!$A$3:GQ$99,199,FALSE())-VLOOKUP($A89,'Import Peak Change'!$A$106:GQ$202,199,FALSE())),0,(VLOOKUP($A89,'Import Peak'!$A$3:GQ$99,199,FALSE())-VLOOKUP($A89,'Import Peak Change'!$A$106:GQ$202,199,FALSE())))</f>
        <v>0</v>
      </c>
      <c r="GR89" s="193" t="n">
        <f aca="false">IF(ISERROR(VLOOKUP($A89,'Import Peak'!$A$3:GR$99,200,FALSE())-VLOOKUP($A89,'Import Peak Change'!$A$106:GR$202,200,FALSE())),0,(VLOOKUP($A89,'Import Peak'!$A$3:GR$99,200,FALSE())-VLOOKUP($A89,'Import Peak Change'!$A$106:GR$202,200,FALSE())))</f>
        <v>0</v>
      </c>
      <c r="GS89" s="193" t="n">
        <f aca="false">IF(ISERROR(VLOOKUP($A89,'Import Peak'!$A$3:GS$99,201,FALSE())-VLOOKUP($A89,'Import Peak Change'!$A$106:GS$202,201,FALSE())),0,(VLOOKUP($A89,'Import Peak'!$A$3:GS$99,201,FALSE())-VLOOKUP($A89,'Import Peak Change'!$A$106:GS$202,201,FALSE())))</f>
        <v>0</v>
      </c>
      <c r="GT89" s="193" t="n">
        <f aca="false">IF(ISERROR(VLOOKUP($A89,'Import Peak'!$A$3:GT$99,202,FALSE())-VLOOKUP($A89,'Import Peak Change'!$A$106:GT$202,202,FALSE())),0,(VLOOKUP($A89,'Import Peak'!$A$3:GT$99,202,FALSE())-VLOOKUP($A89,'Import Peak Change'!$A$106:GT$202,202,FALSE())))</f>
        <v>0</v>
      </c>
      <c r="GU89" s="193" t="n">
        <f aca="false">IF(ISERROR(VLOOKUP($A89,'Import Peak'!$A$3:GU$99,203,FALSE())-VLOOKUP($A89,'Import Peak Change'!$A$106:GU$202,203,FALSE())),0,(VLOOKUP($A89,'Import Peak'!$A$3:GU$99,203,FALSE())-VLOOKUP($A89,'Import Peak Change'!$A$106:GU$202,203,FALSE())))</f>
        <v>0</v>
      </c>
      <c r="GV89" s="193" t="n">
        <f aca="false">IF(ISERROR(VLOOKUP($A89,'Import Peak'!$A$3:GV$99,204,FALSE())-VLOOKUP($A89,'Import Peak Change'!$A$106:GV$202,204,FALSE())),0,(VLOOKUP($A89,'Import Peak'!$A$3:GV$99,204,FALSE())-VLOOKUP($A89,'Import Peak Change'!$A$106:GV$202,204,FALSE())))</f>
        <v>0</v>
      </c>
      <c r="GW89" s="193" t="n">
        <f aca="false">IF(ISERROR(VLOOKUP($A89,'Import Peak'!$A$3:GW$99,205,FALSE())-VLOOKUP($A89,'Import Peak Change'!$A$106:GW$202,205,FALSE())),0,(VLOOKUP($A89,'Import Peak'!$A$3:GW$99,205,FALSE())-VLOOKUP($A89,'Import Peak Change'!$A$106:GW$202,205,FALSE())))</f>
        <v>0</v>
      </c>
      <c r="GX89" s="193" t="n">
        <f aca="false">IF(ISERROR(VLOOKUP($A89,'Import Peak'!$A$3:GX$99,206,FALSE())-VLOOKUP($A89,'Import Peak Change'!$A$106:GX$202,206,FALSE())),0,(VLOOKUP($A89,'Import Peak'!$A$3:GX$99,206,FALSE())-VLOOKUP($A89,'Import Peak Change'!$A$106:GX$202,206,FALSE())))</f>
        <v>0</v>
      </c>
      <c r="GY89" s="193" t="n">
        <f aca="false">IF(ISERROR(VLOOKUP($A89,'Import Peak'!$A$3:GY$99,207,FALSE())-VLOOKUP($A89,'Import Peak Change'!$A$106:GY$202,207,FALSE())),0,(VLOOKUP($A89,'Import Peak'!$A$3:GY$99,207,FALSE())-VLOOKUP($A89,'Import Peak Change'!$A$106:GY$202,207,FALSE())))</f>
        <v>0</v>
      </c>
      <c r="GZ89" s="193" t="n">
        <f aca="false">IF(ISERROR(VLOOKUP($A89,'Import Peak'!$A$3:GZ$99,208,FALSE())-VLOOKUP($A89,'Import Peak Change'!$A$106:GZ$202,208,FALSE())),0,(VLOOKUP($A89,'Import Peak'!$A$3:GZ$99,208,FALSE())-VLOOKUP($A89,'Import Peak Change'!$A$106:GZ$202,208,FALSE())))</f>
        <v>0</v>
      </c>
      <c r="HA89" s="193" t="n">
        <f aca="false">IF(ISERROR(VLOOKUP($A89,'Import Peak'!$A$3:HA$99,209,FALSE())-VLOOKUP($A89,'Import Peak Change'!$A$106:HA$202,209,FALSE())),0,(VLOOKUP($A89,'Import Peak'!$A$3:HA$99,209,FALSE())-VLOOKUP($A89,'Import Peak Change'!$A$106:HA$202,209,FALSE())))</f>
        <v>0</v>
      </c>
      <c r="HB89" s="193" t="n">
        <f aca="false">IF(ISERROR(VLOOKUP($A89,'Import Peak'!$A$3:HB$99,210,FALSE())-VLOOKUP($A89,'Import Peak Change'!$A$106:HB$202,210,FALSE())),0,(VLOOKUP($A89,'Import Peak'!$A$3:HB$99,210,FALSE())-VLOOKUP($A89,'Import Peak Change'!$A$106:HB$202,210,FALSE())))</f>
        <v>0</v>
      </c>
      <c r="HC89" s="193" t="n">
        <f aca="false">IF(ISERROR(VLOOKUP($A89,'Import Peak'!$A$3:HC$99,211,FALSE())-VLOOKUP($A89,'Import Peak Change'!$A$106:HC$202,211,FALSE())),0,(VLOOKUP($A89,'Import Peak'!$A$3:HC$99,211,FALSE())-VLOOKUP($A89,'Import Peak Change'!$A$106:HC$202,211,FALSE())))</f>
        <v>0</v>
      </c>
      <c r="HD89" s="193" t="n">
        <f aca="false">IF(ISERROR(VLOOKUP($A89,'Import Peak'!$A$3:HD$99,212,FALSE())-VLOOKUP($A89,'Import Peak Change'!$A$106:HD$202,212,FALSE())),0,(VLOOKUP($A89,'Import Peak'!$A$3:HD$99,212,FALSE())-VLOOKUP($A89,'Import Peak Change'!$A$106:HD$202,212,FALSE())))</f>
        <v>0</v>
      </c>
      <c r="HE89" s="193" t="n">
        <f aca="false">IF(ISERROR(VLOOKUP($A89,'Import Peak'!$A$3:HE$99,213,FALSE())-VLOOKUP($A89,'Import Peak Change'!$A$106:HE$202,213,FALSE())),0,(VLOOKUP($A89,'Import Peak'!$A$3:HE$99,213,FALSE())-VLOOKUP($A89,'Import Peak Change'!$A$106:HE$202,213,FALSE())))</f>
        <v>0</v>
      </c>
      <c r="HF89" s="193" t="n">
        <f aca="false">IF(ISERROR(VLOOKUP($A89,'Import Peak'!$A$3:HF$99,214,FALSE())-VLOOKUP($A89,'Import Peak Change'!$A$106:HF$202,214,FALSE())),0,(VLOOKUP($A89,'Import Peak'!$A$3:HF$99,214,FALSE())-VLOOKUP($A89,'Import Peak Change'!$A$106:HF$202,214,FALSE())))</f>
        <v>0</v>
      </c>
      <c r="HG89" s="193" t="n">
        <f aca="false">IF(ISERROR(VLOOKUP($A89,'Import Peak'!$A$3:HG$99,215,FALSE())-VLOOKUP($A89,'Import Peak Change'!$A$106:HG$202,215,FALSE())),0,(VLOOKUP($A89,'Import Peak'!$A$3:HG$99,215,FALSE())-VLOOKUP($A89,'Import Peak Change'!$A$106:HG$202,215,FALSE())))</f>
        <v>0</v>
      </c>
      <c r="HH89" s="193" t="n">
        <f aca="false">IF(ISERROR(VLOOKUP($A89,'Import Peak'!$A$3:HH$99,216,FALSE())-VLOOKUP($A89,'Import Peak Change'!$A$106:HH$202,216,FALSE())),0,(VLOOKUP($A89,'Import Peak'!$A$3:HH$99,216,FALSE())-VLOOKUP($A89,'Import Peak Change'!$A$106:HH$202,216,FALSE())))</f>
        <v>0</v>
      </c>
      <c r="HI89" s="193" t="n">
        <f aca="false">IF(ISERROR(VLOOKUP($A89,'Import Peak'!$A$3:HI$99,217,FALSE())-VLOOKUP($A89,'Import Peak Change'!$A$106:HI$202,217,FALSE())),0,(VLOOKUP($A89,'Import Peak'!$A$3:HI$99,217,FALSE())-VLOOKUP($A89,'Import Peak Change'!$A$106:HI$202,217,FALSE())))</f>
        <v>0</v>
      </c>
      <c r="HJ89" s="193" t="n">
        <f aca="false">IF(ISERROR(VLOOKUP($A89,'Import Peak'!$A$3:HJ$99,218,FALSE())-VLOOKUP($A89,'Import Peak Change'!$A$106:HJ$202,218,FALSE())),0,(VLOOKUP($A89,'Import Peak'!$A$3:HJ$99,218,FALSE())-VLOOKUP($A89,'Import Peak Change'!$A$106:HJ$202,218,FALSE())))</f>
        <v>0</v>
      </c>
      <c r="HK89" s="193" t="n">
        <f aca="false">IF(ISERROR(VLOOKUP($A89,'Import Peak'!$A$3:HK$99,219,FALSE())-VLOOKUP($A89,'Import Peak Change'!$A$106:HK$202,219,FALSE())),0,(VLOOKUP($A89,'Import Peak'!$A$3:HK$99,219,FALSE())-VLOOKUP($A89,'Import Peak Change'!$A$106:HK$202,219,FALSE())))</f>
        <v>0</v>
      </c>
      <c r="HL89" s="193" t="n">
        <f aca="false">IF(ISERROR(VLOOKUP($A89,'Import Peak'!$A$3:HL$99,220,FALSE())-VLOOKUP($A89,'Import Peak Change'!$A$106:HL$202,220,FALSE())),0,(VLOOKUP($A89,'Import Peak'!$A$3:HL$99,220,FALSE())-VLOOKUP($A89,'Import Peak Change'!$A$106:HL$202,220,FALSE())))</f>
        <v>0</v>
      </c>
      <c r="HM89" s="193" t="n">
        <f aca="false">IF(ISERROR(VLOOKUP($A89,'Import Peak'!$A$3:HM$99,221,FALSE())-VLOOKUP($A89,'Import Peak Change'!$A$106:HM$202,221,FALSE())),0,(VLOOKUP($A89,'Import Peak'!$A$3:HM$99,221,FALSE())-VLOOKUP($A89,'Import Peak Change'!$A$106:HM$202,221,FALSE())))</f>
        <v>0</v>
      </c>
      <c r="HN89" s="193" t="n">
        <f aca="false">IF(ISERROR(VLOOKUP($A89,'Import Peak'!$A$3:HN$99,222,FALSE())-VLOOKUP($A89,'Import Peak Change'!$A$106:HN$202,222,FALSE())),0,(VLOOKUP($A89,'Import Peak'!$A$3:HN$99,222,FALSE())-VLOOKUP($A89,'Import Peak Change'!$A$106:HN$202,222,FALSE())))</f>
        <v>0</v>
      </c>
      <c r="HO89" s="193" t="n">
        <f aca="false">IF(ISERROR(VLOOKUP($A89,'Import Peak'!$A$3:HO$99,223,FALSE())-VLOOKUP($A89,'Import Peak Change'!$A$106:HO$202,223,FALSE())),0,(VLOOKUP($A89,'Import Peak'!$A$3:HO$99,223,FALSE())-VLOOKUP($A89,'Import Peak Change'!$A$106:HO$202,223,FALSE())))</f>
        <v>0</v>
      </c>
      <c r="HP89" s="193" t="n">
        <f aca="false">IF(ISERROR(VLOOKUP($A89,'Import Peak'!$A$3:HP$99,224,FALSE())-VLOOKUP($A89,'Import Peak Change'!$A$106:HP$202,224,FALSE())),0,(VLOOKUP($A89,'Import Peak'!$A$3:HP$99,224,FALSE())-VLOOKUP($A89,'Import Peak Change'!$A$106:HP$202,224,FALSE())))</f>
        <v>0</v>
      </c>
      <c r="HQ89" s="193" t="n">
        <f aca="false">IF(ISERROR(VLOOKUP($A89,'Import Peak'!$A$3:HQ$99,225,FALSE())-VLOOKUP($A89,'Import Peak Change'!$A$106:HQ$202,225,FALSE())),0,(VLOOKUP($A89,'Import Peak'!$A$3:HQ$99,225,FALSE())-VLOOKUP($A89,'Import Peak Change'!$A$106:HQ$202,225,FALSE())))</f>
        <v>0</v>
      </c>
      <c r="HR89" s="193" t="n">
        <f aca="false">IF(ISERROR(VLOOKUP($A89,'Import Peak'!$A$3:HR$99,226,FALSE())-VLOOKUP($A89,'Import Peak Change'!$A$106:HR$202,226,FALSE())),0,(VLOOKUP($A89,'Import Peak'!$A$3:HR$99,226,FALSE())-VLOOKUP($A89,'Import Peak Change'!$A$106:HR$202,226,FALSE())))</f>
        <v>0</v>
      </c>
      <c r="HS89" s="193" t="n">
        <f aca="false">IF(ISERROR(VLOOKUP($A89,'Import Peak'!$A$3:HS$99,227,FALSE())-VLOOKUP($A89,'Import Peak Change'!$A$106:HS$202,227,FALSE())),0,(VLOOKUP($A89,'Import Peak'!$A$3:HS$99,227,FALSE())-VLOOKUP($A89,'Import Peak Change'!$A$106:HS$202,227,FALSE())))</f>
        <v>0</v>
      </c>
      <c r="HT89" s="193" t="n">
        <f aca="false">IF(ISERROR(VLOOKUP($A89,'Import Peak'!$A$3:HT$99,228,FALSE())-VLOOKUP($A89,'Import Peak Change'!$A$106:HT$202,228,FALSE())),0,(VLOOKUP($A89,'Import Peak'!$A$3:HT$99,228,FALSE())-VLOOKUP($A89,'Import Peak Change'!$A$106:HT$202,228,FALSE())))</f>
        <v>0</v>
      </c>
      <c r="HU89" s="193" t="n">
        <f aca="false">IF(ISERROR(VLOOKUP($A89,'Import Peak'!$A$3:HU$99,229,FALSE())-VLOOKUP($A89,'Import Peak Change'!$A$106:HU$202,229,FALSE())),0,(VLOOKUP($A89,'Import Peak'!$A$3:HU$99,229,FALSE())-VLOOKUP($A89,'Import Peak Change'!$A$106:HU$202,229,FALSE())))</f>
        <v>0</v>
      </c>
      <c r="HV89" s="193" t="n">
        <f aca="false">IF(ISERROR(VLOOKUP($A89,'Import Peak'!$A$3:HV$99,230,FALSE())-VLOOKUP($A89,'Import Peak Change'!$A$106:HV$202,230,FALSE())),0,(VLOOKUP($A89,'Import Peak'!$A$3:HV$99,230,FALSE())-VLOOKUP($A89,'Import Peak Change'!$A$106:HV$202,230,FALSE())))</f>
        <v>0</v>
      </c>
      <c r="HW89" s="193" t="n">
        <f aca="false">IF(ISERROR(VLOOKUP($A89,'Import Peak'!$A$3:HW$99,231,FALSE())-VLOOKUP($A89,'Import Peak Change'!$A$106:HW$202,231,FALSE())),0,(VLOOKUP($A89,'Import Peak'!$A$3:HW$99,231,FALSE())-VLOOKUP($A89,'Import Peak Change'!$A$106:HW$202,231,FALSE())))</f>
        <v>0</v>
      </c>
      <c r="HX89" s="193" t="n">
        <f aca="false">IF(ISERROR(VLOOKUP($A89,'Import Peak'!$A$3:HX$99,232,FALSE())-VLOOKUP($A89,'Import Peak Change'!$A$106:HX$202,232,FALSE())),0,(VLOOKUP($A89,'Import Peak'!$A$3:HX$99,232,FALSE())-VLOOKUP($A89,'Import Peak Change'!$A$106:HX$202,232,FALSE())))</f>
        <v>0</v>
      </c>
      <c r="HY89" s="193" t="n">
        <f aca="false">IF(ISERROR(VLOOKUP($A89,'Import Peak'!$A$3:HY$99,233,FALSE())-VLOOKUP($A89,'Import Peak Change'!$A$106:HY$202,233,FALSE())),0,(VLOOKUP($A89,'Import Peak'!$A$3:HY$99,233,FALSE())-VLOOKUP($A89,'Import Peak Change'!$A$106:HY$202,233,FALSE())))</f>
        <v>0</v>
      </c>
      <c r="HZ89" s="193" t="n">
        <f aca="false">IF(ISERROR(VLOOKUP($A89,'Import Peak'!$A$3:HZ$99,234,FALSE())-VLOOKUP($A89,'Import Peak Change'!$A$106:HZ$202,234,FALSE())),0,(VLOOKUP($A89,'Import Peak'!$A$3:HZ$99,234,FALSE())-VLOOKUP($A89,'Import Peak Change'!$A$106:HZ$202,234,FALSE())))</f>
        <v>0</v>
      </c>
      <c r="IA89" s="193" t="n">
        <f aca="false">IF(ISERROR(VLOOKUP($A89,'Import Peak'!$A$3:IA$99,235,FALSE())-VLOOKUP($A89,'Import Peak Change'!$A$106:IA$202,235,FALSE())),0,(VLOOKUP($A89,'Import Peak'!$A$3:IA$99,235,FALSE())-VLOOKUP($A89,'Import Peak Change'!$A$106:IA$202,235,FALSE())))</f>
        <v>0</v>
      </c>
      <c r="IB89" s="193" t="n">
        <f aca="false">IF(ISERROR(VLOOKUP($A89,'Import Peak'!$A$3:IB$99,236,FALSE())-VLOOKUP($A89,'Import Peak Change'!$A$106:IB$202,236,FALSE())),0,(VLOOKUP($A89,'Import Peak'!$A$3:IB$99,236,FALSE())-VLOOKUP($A89,'Import Peak Change'!$A$106:IB$202,236,FALSE())))</f>
        <v>0</v>
      </c>
      <c r="IC89" s="193" t="n">
        <f aca="false">IF(ISERROR(VLOOKUP($A89,'Import Peak'!$A$3:IC$99,237,FALSE())-VLOOKUP($A89,'Import Peak Change'!$A$106:IC$202,237,FALSE())),0,(VLOOKUP($A89,'Import Peak'!$A$3:IC$99,237,FALSE())-VLOOKUP($A89,'Import Peak Change'!$A$106:IC$202,237,FALSE())))</f>
        <v>0</v>
      </c>
      <c r="ID89" s="193" t="n">
        <f aca="false">IF(ISERROR(VLOOKUP($A89,'Import Peak'!$A$3:ID$99,238,FALSE())-VLOOKUP($A89,'Import Peak Change'!$A$106:ID$202,238,FALSE())),0,(VLOOKUP($A89,'Import Peak'!$A$3:ID$99,238,FALSE())-VLOOKUP($A89,'Import Peak Change'!$A$106:ID$202,238,FALSE())))</f>
        <v>0</v>
      </c>
      <c r="IE89" s="193" t="n">
        <f aca="false">IF(ISERROR(VLOOKUP($A89,'Import Peak'!$A$3:IE$99,239,FALSE())-VLOOKUP($A89,'Import Peak Change'!$A$106:IE$202,239,FALSE())),0,(VLOOKUP($A89,'Import Peak'!$A$3:IE$99,239,FALSE())-VLOOKUP($A89,'Import Peak Change'!$A$106:IE$202,239,FALSE())))</f>
        <v>0</v>
      </c>
    </row>
    <row r="90" customFormat="false" ht="12.75" hidden="false" customHeight="false" outlineLevel="0" collapsed="false">
      <c r="A90" s="201" t="str">
        <f aca="false">IF('Import Peak'!A87=0,"",'Import Peak'!A87)</f>
        <v/>
      </c>
      <c r="B90" s="193"/>
      <c r="C90" s="193"/>
      <c r="D90" s="193"/>
      <c r="E90" s="193"/>
      <c r="F90" s="193"/>
      <c r="G90" s="193" t="n">
        <f aca="false">IF(ISERROR(VLOOKUP($A90,'Import Peak'!$A$3:G$99,7,FALSE())-VLOOKUP($A90,'Import Peak Change'!$A$106:G$202,7,FALSE())),0,(VLOOKUP($A90,'Import Peak'!$A$3:G$99,7,FALSE())-VLOOKUP($A90,'Import Peak Change'!$A$106:G$202,7,FALSE())))</f>
        <v>0</v>
      </c>
      <c r="H90" s="193" t="n">
        <f aca="false">IF(ISERROR(VLOOKUP($A90,'Import Peak'!$A$3:H$99,8,FALSE())-VLOOKUP($A90,'Import Peak Change'!$A$106:H$202,8,FALSE())),0,(VLOOKUP($A90,'Import Peak'!$A$3:H$99,8,FALSE())-VLOOKUP($A90,'Import Peak Change'!$A$106:H$202,8,FALSE())))</f>
        <v>0</v>
      </c>
      <c r="I90" s="193" t="n">
        <f aca="false">IF(ISERROR(VLOOKUP($A90,'Import Peak'!$A$3:I$99,9,FALSE())-VLOOKUP($A90,'Import Peak Change'!$A$106:I$202,9,FALSE())),0,(VLOOKUP($A90,'Import Peak'!$A$3:I$99,9,FALSE())-VLOOKUP($A90,'Import Peak Change'!$A$106:I$202,9,FALSE())))</f>
        <v>0</v>
      </c>
      <c r="J90" s="193" t="n">
        <f aca="false">IF(ISERROR(VLOOKUP($A90,'Import Peak'!$A$3:J$99,10,FALSE())-VLOOKUP($A90,'Import Peak Change'!$A$106:J$202,10,FALSE())),0,(VLOOKUP($A90,'Import Peak'!$A$3:J$99,10,FALSE())-VLOOKUP($A90,'Import Peak Change'!$A$106:J$202,10,FALSE())))</f>
        <v>0</v>
      </c>
      <c r="K90" s="193" t="n">
        <f aca="false">IF(ISERROR(VLOOKUP($A90,'Import Peak'!$A$3:K$99,11,FALSE())-VLOOKUP($A90,'Import Peak Change'!$A$106:K$202,11,FALSE())),0,(VLOOKUP($A90,'Import Peak'!$A$3:K$99,11,FALSE())-VLOOKUP($A90,'Import Peak Change'!$A$106:K$202,11,FALSE())))</f>
        <v>0</v>
      </c>
      <c r="L90" s="193" t="n">
        <f aca="false">IF(ISERROR(VLOOKUP($A90,'Import Peak'!$A$3:L$99,12,FALSE())-VLOOKUP($A90,'Import Peak Change'!$A$106:L$202,12,FALSE())),0,(VLOOKUP($A90,'Import Peak'!$A$3:L$99,12,FALSE())-VLOOKUP($A90,'Import Peak Change'!$A$106:L$202,12,FALSE())))</f>
        <v>0</v>
      </c>
      <c r="M90" s="193" t="n">
        <f aca="false">IF(ISERROR(VLOOKUP($A90,'Import Peak'!$A$3:M$99,13,FALSE())-VLOOKUP($A90,'Import Peak Change'!$A$106:M$202,13,FALSE())),0,(VLOOKUP($A90,'Import Peak'!$A$3:M$99,13,FALSE())-VLOOKUP($A90,'Import Peak Change'!$A$106:M$202,13,FALSE())))</f>
        <v>0</v>
      </c>
      <c r="N90" s="193" t="n">
        <f aca="false">IF(ISERROR(VLOOKUP($A90,'Import Peak'!$A$3:N$99,14,FALSE())-VLOOKUP($A90,'Import Peak Change'!$A$106:N$202,14,FALSE())),0,(VLOOKUP($A90,'Import Peak'!$A$3:N$99,14,FALSE())-VLOOKUP($A90,'Import Peak Change'!$A$106:N$202,14,FALSE())))</f>
        <v>0</v>
      </c>
      <c r="O90" s="193" t="n">
        <f aca="false">IF(ISERROR(VLOOKUP($A90,'Import Peak'!$A$3:O$99,15,FALSE())-VLOOKUP($A90,'Import Peak Change'!$A$106:O$202,15,FALSE())),0,(VLOOKUP($A90,'Import Peak'!$A$3:O$99,15,FALSE())-VLOOKUP($A90,'Import Peak Change'!$A$106:O$202,15,FALSE())))</f>
        <v>0</v>
      </c>
      <c r="P90" s="193" t="n">
        <f aca="false">IF(ISERROR(VLOOKUP($A90,'Import Peak'!$A$3:P$99,16,FALSE())-VLOOKUP($A90,'Import Peak Change'!$A$106:P$202,16,FALSE())),0,(VLOOKUP($A90,'Import Peak'!$A$3:P$99,16,FALSE())-VLOOKUP($A90,'Import Peak Change'!$A$106:P$202,16,FALSE())))</f>
        <v>0</v>
      </c>
      <c r="Q90" s="193" t="n">
        <f aca="false">IF(ISERROR(VLOOKUP($A90,'Import Peak'!$A$3:Q$99,17,FALSE())-VLOOKUP($A90,'Import Peak Change'!$A$106:Q$202,17,FALSE())),0,(VLOOKUP($A90,'Import Peak'!$A$3:Q$99,17,FALSE())-VLOOKUP($A90,'Import Peak Change'!$A$106:Q$202,17,FALSE())))</f>
        <v>0</v>
      </c>
      <c r="R90" s="193" t="n">
        <f aca="false">IF(ISERROR(VLOOKUP($A90,'Import Peak'!$A$3:R$99,18,FALSE())-VLOOKUP($A90,'Import Peak Change'!$A$106:R$202,18,FALSE())),0,(VLOOKUP($A90,'Import Peak'!$A$3:R$99,18,FALSE())-VLOOKUP($A90,'Import Peak Change'!$A$106:R$202,18,FALSE())))</f>
        <v>0</v>
      </c>
      <c r="S90" s="193" t="n">
        <f aca="false">IF(ISERROR(VLOOKUP($A90,'Import Peak'!$A$3:S$99,19,FALSE())-VLOOKUP($A90,'Import Peak Change'!$A$106:S$202,19,FALSE())),0,(VLOOKUP($A90,'Import Peak'!$A$3:S$99,19,FALSE())-VLOOKUP($A90,'Import Peak Change'!$A$106:S$202,19,FALSE())))</f>
        <v>0</v>
      </c>
      <c r="T90" s="193" t="n">
        <f aca="false">IF(ISERROR(VLOOKUP($A90,'Import Peak'!$A$3:T$99,20,FALSE())-VLOOKUP($A90,'Import Peak Change'!$A$106:T$202,20,FALSE())),0,(VLOOKUP($A90,'Import Peak'!$A$3:T$99,20,FALSE())-VLOOKUP($A90,'Import Peak Change'!$A$106:T$202,20,FALSE())))</f>
        <v>0</v>
      </c>
      <c r="U90" s="193" t="n">
        <f aca="false">IF(ISERROR(VLOOKUP($A90,'Import Peak'!$A$3:U$99,21,FALSE())-VLOOKUP($A90,'Import Peak Change'!$A$106:U$202,21,FALSE())),0,(VLOOKUP($A90,'Import Peak'!$A$3:U$99,21,FALSE())-VLOOKUP($A90,'Import Peak Change'!$A$106:U$202,21,FALSE())))</f>
        <v>0</v>
      </c>
      <c r="V90" s="193" t="n">
        <f aca="false">IF(ISERROR(VLOOKUP($A90,'Import Peak'!$A$3:V$99,22,FALSE())-VLOOKUP($A90,'Import Peak Change'!$A$106:V$202,22,FALSE())),0,(VLOOKUP($A90,'Import Peak'!$A$3:V$99,22,FALSE())-VLOOKUP($A90,'Import Peak Change'!$A$106:V$202,22,FALSE())))</f>
        <v>0</v>
      </c>
      <c r="W90" s="193" t="n">
        <f aca="false">IF(ISERROR(VLOOKUP($A90,'Import Peak'!$A$3:W$99,23,FALSE())-VLOOKUP($A90,'Import Peak Change'!$A$106:W$202,23,FALSE())),0,(VLOOKUP($A90,'Import Peak'!$A$3:W$99,23,FALSE())-VLOOKUP($A90,'Import Peak Change'!$A$106:W$202,23,FALSE())))</f>
        <v>0</v>
      </c>
      <c r="X90" s="193" t="n">
        <f aca="false">IF(ISERROR(VLOOKUP($A90,'Import Peak'!$A$3:X$99,24,FALSE())-VLOOKUP($A90,'Import Peak Change'!$A$106:X$202,24,FALSE())),0,(VLOOKUP($A90,'Import Peak'!$A$3:X$99,24,FALSE())-VLOOKUP($A90,'Import Peak Change'!$A$106:X$202,24,FALSE())))</f>
        <v>0</v>
      </c>
      <c r="Y90" s="193" t="n">
        <f aca="false">IF(ISERROR(VLOOKUP($A90,'Import Peak'!$A$3:Y$99,25,FALSE())-VLOOKUP($A90,'Import Peak Change'!$A$106:Y$202,25,FALSE())),0,(VLOOKUP($A90,'Import Peak'!$A$3:Y$99,25,FALSE())-VLOOKUP($A90,'Import Peak Change'!$A$106:Y$202,25,FALSE())))</f>
        <v>0</v>
      </c>
      <c r="Z90" s="193" t="n">
        <f aca="false">IF(ISERROR(VLOOKUP($A90,'Import Peak'!$A$3:Z$99,26,FALSE())-VLOOKUP($A90,'Import Peak Change'!$A$106:Z$202,26,FALSE())),0,(VLOOKUP($A90,'Import Peak'!$A$3:Z$99,26,FALSE())-VLOOKUP($A90,'Import Peak Change'!$A$106:Z$202,26,FALSE())))</f>
        <v>0</v>
      </c>
      <c r="AA90" s="193" t="n">
        <f aca="false">IF(ISERROR(VLOOKUP($A90,'Import Peak'!$A$3:AA$99,27,FALSE())-VLOOKUP($A90,'Import Peak Change'!$A$106:AA$202,27,FALSE())),0,(VLOOKUP($A90,'Import Peak'!$A$3:AA$99,27,FALSE())-VLOOKUP($A90,'Import Peak Change'!$A$106:AA$202,27,FALSE())))</f>
        <v>0</v>
      </c>
      <c r="AB90" s="193" t="n">
        <f aca="false">IF(ISERROR(VLOOKUP($A90,'Import Peak'!$A$3:AB$99,28,FALSE())-VLOOKUP($A90,'Import Peak Change'!$A$106:AB$202,28,FALSE())),0,(VLOOKUP($A90,'Import Peak'!$A$3:AB$99,28,FALSE())-VLOOKUP($A90,'Import Peak Change'!$A$106:AB$202,28,FALSE())))</f>
        <v>0</v>
      </c>
      <c r="AC90" s="193" t="n">
        <f aca="false">IF(ISERROR(VLOOKUP($A90,'Import Peak'!$A$3:AC$99,29,FALSE())-VLOOKUP($A90,'Import Peak Change'!$A$106:AC$202,29,FALSE())),0,(VLOOKUP($A90,'Import Peak'!$A$3:AC$99,29,FALSE())-VLOOKUP($A90,'Import Peak Change'!$A$106:AC$202,29,FALSE())))</f>
        <v>0</v>
      </c>
      <c r="AD90" s="193" t="n">
        <f aca="false">IF(ISERROR(VLOOKUP($A90,'Import Peak'!$A$3:AD$99,30,FALSE())-VLOOKUP($A90,'Import Peak Change'!$A$106:AD$202,30,FALSE())),0,(VLOOKUP($A90,'Import Peak'!$A$3:AD$99,30,FALSE())-VLOOKUP($A90,'Import Peak Change'!$A$106:AD$202,30,FALSE())))</f>
        <v>0</v>
      </c>
      <c r="AE90" s="193" t="n">
        <f aca="false">IF(ISERROR(VLOOKUP($A90,'Import Peak'!$A$3:AE$99,31,FALSE())-VLOOKUP($A90,'Import Peak Change'!$A$106:AE$202,31,FALSE())),0,(VLOOKUP($A90,'Import Peak'!$A$3:AE$99,31,FALSE())-VLOOKUP($A90,'Import Peak Change'!$A$106:AE$202,31,FALSE())))</f>
        <v>0</v>
      </c>
      <c r="AF90" s="193" t="n">
        <f aca="false">IF(ISERROR(VLOOKUP($A90,'Import Peak'!$A$3:AF$99,32,FALSE())-VLOOKUP($A90,'Import Peak Change'!$A$106:AF$202,32,FALSE())),0,(VLOOKUP($A90,'Import Peak'!$A$3:AF$99,32,FALSE())-VLOOKUP($A90,'Import Peak Change'!$A$106:AF$202,32,FALSE())))</f>
        <v>0</v>
      </c>
      <c r="AG90" s="193" t="n">
        <f aca="false">IF(ISERROR(VLOOKUP($A90,'Import Peak'!$A$3:AG$99,33,FALSE())-VLOOKUP($A90,'Import Peak Change'!$A$106:AG$202,33,FALSE())),0,(VLOOKUP($A90,'Import Peak'!$A$3:AG$99,33,FALSE())-VLOOKUP($A90,'Import Peak Change'!$A$106:AG$202,33,FALSE())))</f>
        <v>0</v>
      </c>
      <c r="AH90" s="193" t="n">
        <f aca="false">IF(ISERROR(VLOOKUP($A90,'Import Peak'!$A$3:AH$99,34,FALSE())-VLOOKUP($A90,'Import Peak Change'!$A$106:AH$202,34,FALSE())),0,(VLOOKUP($A90,'Import Peak'!$A$3:AH$99,34,FALSE())-VLOOKUP($A90,'Import Peak Change'!$A$106:AH$202,34,FALSE())))</f>
        <v>0</v>
      </c>
      <c r="AI90" s="193" t="n">
        <f aca="false">IF(ISERROR(VLOOKUP($A90,'Import Peak'!$A$3:AI$99,35,FALSE())-VLOOKUP($A90,'Import Peak Change'!$A$106:AI$202,35,FALSE())),0,(VLOOKUP($A90,'Import Peak'!$A$3:AI$99,35,FALSE())-VLOOKUP($A90,'Import Peak Change'!$A$106:AI$202,35,FALSE())))</f>
        <v>0</v>
      </c>
      <c r="AJ90" s="193" t="n">
        <f aca="false">IF(ISERROR(VLOOKUP($A90,'Import Peak'!$A$3:AJ$99,36,FALSE())-VLOOKUP($A90,'Import Peak Change'!$A$106:AJ$202,36,FALSE())),0,(VLOOKUP($A90,'Import Peak'!$A$3:AJ$99,36,FALSE())-VLOOKUP($A90,'Import Peak Change'!$A$106:AJ$202,36,FALSE())))</f>
        <v>0</v>
      </c>
      <c r="AK90" s="193" t="n">
        <f aca="false">IF(ISERROR(VLOOKUP($A90,'Import Peak'!$A$3:AK$99,37,FALSE())-VLOOKUP($A90,'Import Peak Change'!$A$106:AK$202,37,FALSE())),0,(VLOOKUP($A90,'Import Peak'!$A$3:AK$99,37,FALSE())-VLOOKUP($A90,'Import Peak Change'!$A$106:AK$202,37,FALSE())))</f>
        <v>0</v>
      </c>
      <c r="AL90" s="193" t="n">
        <f aca="false">IF(ISERROR(VLOOKUP($A90,'Import Peak'!$A$3:AL$99,38,FALSE())-VLOOKUP($A90,'Import Peak Change'!$A$106:AL$202,38,FALSE())),0,(VLOOKUP($A90,'Import Peak'!$A$3:AL$99,38,FALSE())-VLOOKUP($A90,'Import Peak Change'!$A$106:AL$202,38,FALSE())))</f>
        <v>0</v>
      </c>
      <c r="AM90" s="193" t="n">
        <f aca="false">IF(ISERROR(VLOOKUP($A90,'Import Peak'!$A$3:AM$99,39,FALSE())-VLOOKUP($A90,'Import Peak Change'!$A$106:AM$202,39,FALSE())),0,(VLOOKUP($A90,'Import Peak'!$A$3:AM$99,39,FALSE())-VLOOKUP($A90,'Import Peak Change'!$A$106:AM$202,39,FALSE())))</f>
        <v>0</v>
      </c>
      <c r="AN90" s="193" t="n">
        <f aca="false">IF(ISERROR(VLOOKUP($A90,'Import Peak'!$A$3:AN$99,40,FALSE())-VLOOKUP($A90,'Import Peak Change'!$A$106:AN$202,40,FALSE())),0,(VLOOKUP($A90,'Import Peak'!$A$3:AN$99,40,FALSE())-VLOOKUP($A90,'Import Peak Change'!$A$106:AN$202,40,FALSE())))</f>
        <v>0</v>
      </c>
      <c r="AO90" s="193" t="n">
        <f aca="false">IF(ISERROR(VLOOKUP($A90,'Import Peak'!$A$3:AO$99,41,FALSE())-VLOOKUP($A90,'Import Peak Change'!$A$106:AO$202,41,FALSE())),0,(VLOOKUP($A90,'Import Peak'!$A$3:AO$99,41,FALSE())-VLOOKUP($A90,'Import Peak Change'!$A$106:AO$202,41,FALSE())))</f>
        <v>0</v>
      </c>
      <c r="AP90" s="193" t="n">
        <f aca="false">IF(ISERROR(VLOOKUP($A90,'Import Peak'!$A$3:AP$99,42,FALSE())-VLOOKUP($A90,'Import Peak Change'!$A$106:AP$202,42,FALSE())),0,(VLOOKUP($A90,'Import Peak'!$A$3:AP$99,42,FALSE())-VLOOKUP($A90,'Import Peak Change'!$A$106:AP$202,42,FALSE())))</f>
        <v>0</v>
      </c>
      <c r="AQ90" s="193" t="n">
        <f aca="false">IF(ISERROR(VLOOKUP($A90,'Import Peak'!$A$3:AQ$99,43,FALSE())-VLOOKUP($A90,'Import Peak Change'!$A$106:AQ$202,43,FALSE())),0,(VLOOKUP($A90,'Import Peak'!$A$3:AQ$99,43,FALSE())-VLOOKUP($A90,'Import Peak Change'!$A$106:AQ$202,43,FALSE())))</f>
        <v>0</v>
      </c>
      <c r="AR90" s="193" t="n">
        <f aca="false">IF(ISERROR(VLOOKUP($A90,'Import Peak'!$A$3:AR$99,44,FALSE())-VLOOKUP($A90,'Import Peak Change'!$A$106:AR$202,44,FALSE())),0,(VLOOKUP($A90,'Import Peak'!$A$3:AR$99,44,FALSE())-VLOOKUP($A90,'Import Peak Change'!$A$106:AR$202,44,FALSE())))</f>
        <v>0</v>
      </c>
      <c r="AS90" s="193" t="n">
        <f aca="false">IF(ISERROR(VLOOKUP($A90,'Import Peak'!$A$3:AS$99,45,FALSE())-VLOOKUP($A90,'Import Peak Change'!$A$106:AS$202,45,FALSE())),0,(VLOOKUP($A90,'Import Peak'!$A$3:AS$99,45,FALSE())-VLOOKUP($A90,'Import Peak Change'!$A$106:AS$202,45,FALSE())))</f>
        <v>0</v>
      </c>
      <c r="AT90" s="193" t="n">
        <f aca="false">IF(ISERROR(VLOOKUP($A90,'Import Peak'!$A$3:AT$99,46,FALSE())-VLOOKUP($A90,'Import Peak Change'!$A$106:AT$202,46,FALSE())),0,(VLOOKUP($A90,'Import Peak'!$A$3:AT$99,46,FALSE())-VLOOKUP($A90,'Import Peak Change'!$A$106:AT$202,46,FALSE())))</f>
        <v>0</v>
      </c>
      <c r="AU90" s="193" t="n">
        <f aca="false">IF(ISERROR(VLOOKUP($A90,'Import Peak'!$A$3:AU$99,47,FALSE())-VLOOKUP($A90,'Import Peak Change'!$A$106:AU$202,47,FALSE())),0,(VLOOKUP($A90,'Import Peak'!$A$3:AU$99,47,FALSE())-VLOOKUP($A90,'Import Peak Change'!$A$106:AU$202,47,FALSE())))</f>
        <v>0</v>
      </c>
      <c r="AV90" s="193" t="n">
        <f aca="false">IF(ISERROR(VLOOKUP($A90,'Import Peak'!$A$3:AV$99,48,FALSE())-VLOOKUP($A90,'Import Peak Change'!$A$106:AV$202,48,FALSE())),0,(VLOOKUP($A90,'Import Peak'!$A$3:AV$99,48,FALSE())-VLOOKUP($A90,'Import Peak Change'!$A$106:AV$202,48,FALSE())))</f>
        <v>0</v>
      </c>
      <c r="AW90" s="193" t="n">
        <f aca="false">IF(ISERROR(VLOOKUP($A90,'Import Peak'!$A$3:AW$99,49,FALSE())-VLOOKUP($A90,'Import Peak Change'!$A$106:AW$202,49,FALSE())),0,(VLOOKUP($A90,'Import Peak'!$A$3:AW$99,49,FALSE())-VLOOKUP($A90,'Import Peak Change'!$A$106:AW$202,49,FALSE())))</f>
        <v>0</v>
      </c>
      <c r="AX90" s="193" t="n">
        <f aca="false">IF(ISERROR(VLOOKUP($A90,'Import Peak'!$A$3:AX$99,50,FALSE())-VLOOKUP($A90,'Import Peak Change'!$A$106:AX$202,50,FALSE())),0,(VLOOKUP($A90,'Import Peak'!$A$3:AX$99,50,FALSE())-VLOOKUP($A90,'Import Peak Change'!$A$106:AX$202,50,FALSE())))</f>
        <v>0</v>
      </c>
      <c r="AY90" s="193" t="n">
        <f aca="false">IF(ISERROR(VLOOKUP($A90,'Import Peak'!$A$3:AY$99,51,FALSE())-VLOOKUP($A90,'Import Peak Change'!$A$106:AY$202,51,FALSE())),0,(VLOOKUP($A90,'Import Peak'!$A$3:AY$99,51,FALSE())-VLOOKUP($A90,'Import Peak Change'!$A$106:AY$202,51,FALSE())))</f>
        <v>0</v>
      </c>
      <c r="AZ90" s="193" t="n">
        <f aca="false">IF(ISERROR(VLOOKUP($A90,'Import Peak'!$A$3:AZ$99,52,FALSE())-VLOOKUP($A90,'Import Peak Change'!$A$106:AZ$202,52,FALSE())),0,(VLOOKUP($A90,'Import Peak'!$A$3:AZ$99,52,FALSE())-VLOOKUP($A90,'Import Peak Change'!$A$106:AZ$202,52,FALSE())))</f>
        <v>0</v>
      </c>
      <c r="BA90" s="193" t="n">
        <f aca="false">IF(ISERROR(VLOOKUP($A90,'Import Peak'!$A$3:BA$99,53,FALSE())-VLOOKUP($A90,'Import Peak Change'!$A$106:BA$202,53,FALSE())),0,(VLOOKUP($A90,'Import Peak'!$A$3:BA$99,53,FALSE())-VLOOKUP($A90,'Import Peak Change'!$A$106:BA$202,53,FALSE())))</f>
        <v>0</v>
      </c>
      <c r="BB90" s="193" t="n">
        <f aca="false">IF(ISERROR(VLOOKUP($A90,'Import Peak'!$A$3:BB$99,54,FALSE())-VLOOKUP($A90,'Import Peak Change'!$A$106:BB$202,54,FALSE())),0,(VLOOKUP($A90,'Import Peak'!$A$3:BB$99,54,FALSE())-VLOOKUP($A90,'Import Peak Change'!$A$106:BB$202,54,FALSE())))</f>
        <v>0</v>
      </c>
      <c r="BC90" s="193" t="n">
        <f aca="false">IF(ISERROR(VLOOKUP($A90,'Import Peak'!$A$3:BC$99,55,FALSE())-VLOOKUP($A90,'Import Peak Change'!$A$106:BC$202,55,FALSE())),0,(VLOOKUP($A90,'Import Peak'!$A$3:BC$99,55,FALSE())-VLOOKUP($A90,'Import Peak Change'!$A$106:BC$202,55,FALSE())))</f>
        <v>0</v>
      </c>
      <c r="BD90" s="193" t="n">
        <f aca="false">IF(ISERROR(VLOOKUP($A90,'Import Peak'!$A$3:BD$99,56,FALSE())-VLOOKUP($A90,'Import Peak Change'!$A$106:BD$202,56,FALSE())),0,(VLOOKUP($A90,'Import Peak'!$A$3:BD$99,56,FALSE())-VLOOKUP($A90,'Import Peak Change'!$A$106:BD$202,56,FALSE())))</f>
        <v>0</v>
      </c>
      <c r="BE90" s="193" t="n">
        <f aca="false">IF(ISERROR(VLOOKUP($A90,'Import Peak'!$A$3:BE$99,57,FALSE())-VLOOKUP($A90,'Import Peak Change'!$A$106:BE$202,57,FALSE())),0,(VLOOKUP($A90,'Import Peak'!$A$3:BE$99,57,FALSE())-VLOOKUP($A90,'Import Peak Change'!$A$106:BE$202,57,FALSE())))</f>
        <v>0</v>
      </c>
      <c r="BF90" s="193" t="n">
        <f aca="false">IF(ISERROR(VLOOKUP($A90,'Import Peak'!$A$3:BF$99,58,FALSE())-VLOOKUP($A90,'Import Peak Change'!$A$106:BF$202,58,FALSE())),0,(VLOOKUP($A90,'Import Peak'!$A$3:BF$99,58,FALSE())-VLOOKUP($A90,'Import Peak Change'!$A$106:BF$202,58,FALSE())))</f>
        <v>0</v>
      </c>
      <c r="BG90" s="193" t="n">
        <f aca="false">IF(ISERROR(VLOOKUP($A90,'Import Peak'!$A$3:BG$99,59,FALSE())-VLOOKUP($A90,'Import Peak Change'!$A$106:BG$202,59,FALSE())),0,(VLOOKUP($A90,'Import Peak'!$A$3:BG$99,59,FALSE())-VLOOKUP($A90,'Import Peak Change'!$A$106:BG$202,59,FALSE())))</f>
        <v>0</v>
      </c>
      <c r="BH90" s="193" t="n">
        <f aca="false">IF(ISERROR(VLOOKUP($A90,'Import Peak'!$A$3:BH$99,60,FALSE())-VLOOKUP($A90,'Import Peak Change'!$A$106:BH$202,60,FALSE())),0,(VLOOKUP($A90,'Import Peak'!$A$3:BH$99,60,FALSE())-VLOOKUP($A90,'Import Peak Change'!$A$106:BH$202,60,FALSE())))</f>
        <v>0</v>
      </c>
      <c r="BI90" s="193" t="n">
        <f aca="false">IF(ISERROR(VLOOKUP($A90,'Import Peak'!$A$3:BI$99,61,FALSE())-VLOOKUP($A90,'Import Peak Change'!$A$106:BI$202,61,FALSE())),0,(VLOOKUP($A90,'Import Peak'!$A$3:BI$99,61,FALSE())-VLOOKUP($A90,'Import Peak Change'!$A$106:BI$202,61,FALSE())))</f>
        <v>0</v>
      </c>
      <c r="BJ90" s="193" t="n">
        <f aca="false">IF(ISERROR(VLOOKUP($A90,'Import Peak'!$A$3:BJ$99,62,FALSE())-VLOOKUP($A90,'Import Peak Change'!$A$106:BJ$202,62,FALSE())),0,(VLOOKUP($A90,'Import Peak'!$A$3:BJ$99,62,FALSE())-VLOOKUP($A90,'Import Peak Change'!$A$106:BJ$202,62,FALSE())))</f>
        <v>0</v>
      </c>
      <c r="BK90" s="193" t="n">
        <f aca="false">IF(ISERROR(VLOOKUP($A90,'Import Peak'!$A$3:BK$99,63,FALSE())-VLOOKUP($A90,'Import Peak Change'!$A$106:BK$202,63,FALSE())),0,(VLOOKUP($A90,'Import Peak'!$A$3:BK$99,63,FALSE())-VLOOKUP($A90,'Import Peak Change'!$A$106:BK$202,63,FALSE())))</f>
        <v>0</v>
      </c>
      <c r="BL90" s="193" t="n">
        <f aca="false">IF(ISERROR(VLOOKUP($A90,'Import Peak'!$A$3:BL$99,64,FALSE())-VLOOKUP($A90,'Import Peak Change'!$A$106:BL$202,64,FALSE())),0,(VLOOKUP($A90,'Import Peak'!$A$3:BL$99,64,FALSE())-VLOOKUP($A90,'Import Peak Change'!$A$106:BL$202,64,FALSE())))</f>
        <v>0</v>
      </c>
      <c r="BM90" s="193" t="n">
        <f aca="false">IF(ISERROR(VLOOKUP($A90,'Import Peak'!$A$3:BM$99,65,FALSE())-VLOOKUP($A90,'Import Peak Change'!$A$106:BM$202,65,FALSE())),0,(VLOOKUP($A90,'Import Peak'!$A$3:BM$99,65,FALSE())-VLOOKUP($A90,'Import Peak Change'!$A$106:BM$202,65,FALSE())))</f>
        <v>0</v>
      </c>
      <c r="BN90" s="193" t="n">
        <f aca="false">IF(ISERROR(VLOOKUP($A90,'Import Peak'!$A$3:BN$99,66,FALSE())-VLOOKUP($A90,'Import Peak Change'!$A$106:BN$202,66,FALSE())),0,(VLOOKUP($A90,'Import Peak'!$A$3:BN$99,66,FALSE())-VLOOKUP($A90,'Import Peak Change'!$A$106:BN$202,66,FALSE())))</f>
        <v>0</v>
      </c>
      <c r="BO90" s="193" t="n">
        <f aca="false">IF(ISERROR(VLOOKUP($A90,'Import Peak'!$A$3:BO$99,67,FALSE())-VLOOKUP($A90,'Import Peak Change'!$A$106:BO$202,67,FALSE())),0,(VLOOKUP($A90,'Import Peak'!$A$3:BO$99,67,FALSE())-VLOOKUP($A90,'Import Peak Change'!$A$106:BO$202,67,FALSE())))</f>
        <v>0</v>
      </c>
      <c r="BP90" s="193" t="n">
        <f aca="false">IF(ISERROR(VLOOKUP($A90,'Import Peak'!$A$3:BP$99,68,FALSE())-VLOOKUP($A90,'Import Peak Change'!$A$106:BP$202,68,FALSE())),0,(VLOOKUP($A90,'Import Peak'!$A$3:BP$99,68,FALSE())-VLOOKUP($A90,'Import Peak Change'!$A$106:BP$202,68,FALSE())))</f>
        <v>0</v>
      </c>
      <c r="BQ90" s="193" t="n">
        <f aca="false">IF(ISERROR(VLOOKUP($A90,'Import Peak'!$A$3:BQ$99,69,FALSE())-VLOOKUP($A90,'Import Peak Change'!$A$106:BQ$202,69,FALSE())),0,(VLOOKUP($A90,'Import Peak'!$A$3:BQ$99,69,FALSE())-VLOOKUP($A90,'Import Peak Change'!$A$106:BQ$202,69,FALSE())))</f>
        <v>0</v>
      </c>
      <c r="BR90" s="193" t="n">
        <f aca="false">IF(ISERROR(VLOOKUP($A90,'Import Peak'!$A$3:BR$99,70,FALSE())-VLOOKUP($A90,'Import Peak Change'!$A$106:BR$202,70,FALSE())),0,(VLOOKUP($A90,'Import Peak'!$A$3:BR$99,70,FALSE())-VLOOKUP($A90,'Import Peak Change'!$A$106:BR$202,70,FALSE())))</f>
        <v>0</v>
      </c>
      <c r="BS90" s="193" t="n">
        <f aca="false">IF(ISERROR(VLOOKUP($A90,'Import Peak'!$A$3:BS$99,71,FALSE())-VLOOKUP($A90,'Import Peak Change'!$A$106:BS$202,71,FALSE())),0,(VLOOKUP($A90,'Import Peak'!$A$3:BS$99,71,FALSE())-VLOOKUP($A90,'Import Peak Change'!$A$106:BS$202,71,FALSE())))</f>
        <v>0</v>
      </c>
      <c r="BT90" s="193" t="n">
        <f aca="false">IF(ISERROR(VLOOKUP($A90,'Import Peak'!$A$3:BT$99,72,FALSE())-VLOOKUP($A90,'Import Peak Change'!$A$106:BT$202,72,FALSE())),0,(VLOOKUP($A90,'Import Peak'!$A$3:BT$99,72,FALSE())-VLOOKUP($A90,'Import Peak Change'!$A$106:BT$202,72,FALSE())))</f>
        <v>0</v>
      </c>
      <c r="BU90" s="193" t="n">
        <f aca="false">IF(ISERROR(VLOOKUP($A90,'Import Peak'!$A$3:BU$99,73,FALSE())-VLOOKUP($A90,'Import Peak Change'!$A$106:BU$202,73,FALSE())),0,(VLOOKUP($A90,'Import Peak'!$A$3:BU$99,73,FALSE())-VLOOKUP($A90,'Import Peak Change'!$A$106:BU$202,73,FALSE())))</f>
        <v>0</v>
      </c>
      <c r="BV90" s="193" t="n">
        <f aca="false">IF(ISERROR(VLOOKUP($A90,'Import Peak'!$A$3:BV$99,74,FALSE())-VLOOKUP($A90,'Import Peak Change'!$A$106:BV$202,74,FALSE())),0,(VLOOKUP($A90,'Import Peak'!$A$3:BV$99,74,FALSE())-VLOOKUP($A90,'Import Peak Change'!$A$106:BV$202,74,FALSE())))</f>
        <v>0</v>
      </c>
      <c r="BW90" s="193" t="n">
        <f aca="false">IF(ISERROR(VLOOKUP($A90,'Import Peak'!$A$3:BW$99,75,FALSE())-VLOOKUP($A90,'Import Peak Change'!$A$106:BW$202,75,FALSE())),0,(VLOOKUP($A90,'Import Peak'!$A$3:BW$99,75,FALSE())-VLOOKUP($A90,'Import Peak Change'!$A$106:BW$202,75,FALSE())))</f>
        <v>0</v>
      </c>
      <c r="BX90" s="193" t="n">
        <f aca="false">IF(ISERROR(VLOOKUP($A90,'Import Peak'!$A$3:BX$99,76,FALSE())-VLOOKUP($A90,'Import Peak Change'!$A$106:BX$202,76,FALSE())),0,(VLOOKUP($A90,'Import Peak'!$A$3:BX$99,76,FALSE())-VLOOKUP($A90,'Import Peak Change'!$A$106:BX$202,76,FALSE())))</f>
        <v>0</v>
      </c>
      <c r="BY90" s="193" t="n">
        <f aca="false">IF(ISERROR(VLOOKUP($A90,'Import Peak'!$A$3:BY$99,77,FALSE())-VLOOKUP($A90,'Import Peak Change'!$A$106:BY$202,77,FALSE())),0,(VLOOKUP($A90,'Import Peak'!$A$3:BY$99,77,FALSE())-VLOOKUP($A90,'Import Peak Change'!$A$106:BY$202,77,FALSE())))</f>
        <v>0</v>
      </c>
      <c r="BZ90" s="193" t="n">
        <f aca="false">IF(ISERROR(VLOOKUP($A90,'Import Peak'!$A$3:BZ$99,78,FALSE())-VLOOKUP($A90,'Import Peak Change'!$A$106:BZ$202,78,FALSE())),0,(VLOOKUP($A90,'Import Peak'!$A$3:BZ$99,78,FALSE())-VLOOKUP($A90,'Import Peak Change'!$A$106:BZ$202,78,FALSE())))</f>
        <v>0</v>
      </c>
      <c r="CA90" s="193" t="n">
        <f aca="false">IF(ISERROR(VLOOKUP($A90,'Import Peak'!$A$3:CA$99,79,FALSE())-VLOOKUP($A90,'Import Peak Change'!$A$106:CA$202,79,FALSE())),0,(VLOOKUP($A90,'Import Peak'!$A$3:CA$99,79,FALSE())-VLOOKUP($A90,'Import Peak Change'!$A$106:CA$202,79,FALSE())))</f>
        <v>0</v>
      </c>
      <c r="CB90" s="193" t="n">
        <f aca="false">IF(ISERROR(VLOOKUP($A90,'Import Peak'!$A$3:CB$99,80,FALSE())-VLOOKUP($A90,'Import Peak Change'!$A$106:CB$202,80,FALSE())),0,(VLOOKUP($A90,'Import Peak'!$A$3:CB$99,80,FALSE())-VLOOKUP($A90,'Import Peak Change'!$A$106:CB$202,80,FALSE())))</f>
        <v>0</v>
      </c>
      <c r="CC90" s="193" t="n">
        <f aca="false">IF(ISERROR(VLOOKUP($A90,'Import Peak'!$A$3:CC$99,81,FALSE())-VLOOKUP($A90,'Import Peak Change'!$A$106:CC$202,81,FALSE())),0,(VLOOKUP($A90,'Import Peak'!$A$3:CC$99,81,FALSE())-VLOOKUP($A90,'Import Peak Change'!$A$106:CC$202,81,FALSE())))</f>
        <v>0</v>
      </c>
      <c r="CD90" s="193" t="n">
        <f aca="false">IF(ISERROR(VLOOKUP($A90,'Import Peak'!$A$3:CD$99,82,FALSE())-VLOOKUP($A90,'Import Peak Change'!$A$106:CD$202,82,FALSE())),0,(VLOOKUP($A90,'Import Peak'!$A$3:CD$99,82,FALSE())-VLOOKUP($A90,'Import Peak Change'!$A$106:CD$202,82,FALSE())))</f>
        <v>0</v>
      </c>
      <c r="CE90" s="193" t="n">
        <f aca="false">IF(ISERROR(VLOOKUP($A90,'Import Peak'!$A$3:CE$99,83,FALSE())-VLOOKUP($A90,'Import Peak Change'!$A$106:CE$202,83,FALSE())),0,(VLOOKUP($A90,'Import Peak'!$A$3:CE$99,83,FALSE())-VLOOKUP($A90,'Import Peak Change'!$A$106:CE$202,83,FALSE())))</f>
        <v>0</v>
      </c>
      <c r="CF90" s="193" t="n">
        <f aca="false">IF(ISERROR(VLOOKUP($A90,'Import Peak'!$A$3:CF$99,84,FALSE())-VLOOKUP($A90,'Import Peak Change'!$A$106:CF$202,84,FALSE())),0,(VLOOKUP($A90,'Import Peak'!$A$3:CF$99,84,FALSE())-VLOOKUP($A90,'Import Peak Change'!$A$106:CF$202,84,FALSE())))</f>
        <v>0</v>
      </c>
      <c r="CG90" s="193" t="n">
        <f aca="false">IF(ISERROR(VLOOKUP($A90,'Import Peak'!$A$3:CG$99,85,FALSE())-VLOOKUP($A90,'Import Peak Change'!$A$106:CG$202,85,FALSE())),0,(VLOOKUP($A90,'Import Peak'!$A$3:CG$99,85,FALSE())-VLOOKUP($A90,'Import Peak Change'!$A$106:CG$202,85,FALSE())))</f>
        <v>0</v>
      </c>
      <c r="CH90" s="193" t="n">
        <f aca="false">IF(ISERROR(VLOOKUP($A90,'Import Peak'!$A$3:CH$99,86,FALSE())-VLOOKUP($A90,'Import Peak Change'!$A$106:CH$202,86,FALSE())),0,(VLOOKUP($A90,'Import Peak'!$A$3:CH$99,86,FALSE())-VLOOKUP($A90,'Import Peak Change'!$A$106:CH$202,86,FALSE())))</f>
        <v>0</v>
      </c>
      <c r="CI90" s="193" t="n">
        <f aca="false">IF(ISERROR(VLOOKUP($A90,'Import Peak'!$A$3:CI$99,87,FALSE())-VLOOKUP($A90,'Import Peak Change'!$A$106:CI$202,87,FALSE())),0,(VLOOKUP($A90,'Import Peak'!$A$3:CI$99,87,FALSE())-VLOOKUP($A90,'Import Peak Change'!$A$106:CI$202,87,FALSE())))</f>
        <v>0</v>
      </c>
      <c r="CJ90" s="193" t="n">
        <f aca="false">IF(ISERROR(VLOOKUP($A90,'Import Peak'!$A$3:CJ$99,88,FALSE())-VLOOKUP($A90,'Import Peak Change'!$A$106:CJ$202,88,FALSE())),0,(VLOOKUP($A90,'Import Peak'!$A$3:CJ$99,88,FALSE())-VLOOKUP($A90,'Import Peak Change'!$A$106:CJ$202,88,FALSE())))</f>
        <v>0</v>
      </c>
      <c r="CK90" s="193" t="n">
        <f aca="false">IF(ISERROR(VLOOKUP($A90,'Import Peak'!$A$3:CK$99,89,FALSE())-VLOOKUP($A90,'Import Peak Change'!$A$106:CK$202,89,FALSE())),0,(VLOOKUP($A90,'Import Peak'!$A$3:CK$99,89,FALSE())-VLOOKUP($A90,'Import Peak Change'!$A$106:CK$202,89,FALSE())))</f>
        <v>0</v>
      </c>
      <c r="CL90" s="193" t="n">
        <f aca="false">IF(ISERROR(VLOOKUP($A90,'Import Peak'!$A$3:CL$99,90,FALSE())-VLOOKUP($A90,'Import Peak Change'!$A$106:CL$202,90,FALSE())),0,(VLOOKUP($A90,'Import Peak'!$A$3:CL$99,90,FALSE())-VLOOKUP($A90,'Import Peak Change'!$A$106:CL$202,90,FALSE())))</f>
        <v>0</v>
      </c>
      <c r="CM90" s="193" t="n">
        <f aca="false">IF(ISERROR(VLOOKUP($A90,'Import Peak'!$A$3:CM$99,91,FALSE())-VLOOKUP($A90,'Import Peak Change'!$A$106:CM$202,91,FALSE())),0,(VLOOKUP($A90,'Import Peak'!$A$3:CM$99,91,FALSE())-VLOOKUP($A90,'Import Peak Change'!$A$106:CM$202,91,FALSE())))</f>
        <v>0</v>
      </c>
      <c r="CN90" s="193" t="n">
        <f aca="false">IF(ISERROR(VLOOKUP($A90,'Import Peak'!$A$3:CN$99,92,FALSE())-VLOOKUP($A90,'Import Peak Change'!$A$106:CN$202,92,FALSE())),0,(VLOOKUP($A90,'Import Peak'!$A$3:CN$99,92,FALSE())-VLOOKUP($A90,'Import Peak Change'!$A$106:CN$202,92,FALSE())))</f>
        <v>0</v>
      </c>
      <c r="CO90" s="193" t="n">
        <f aca="false">IF(ISERROR(VLOOKUP($A90,'Import Peak'!$A$3:CO$99,93,FALSE())-VLOOKUP($A90,'Import Peak Change'!$A$106:CO$202,93,FALSE())),0,(VLOOKUP($A90,'Import Peak'!$A$3:CO$99,93,FALSE())-VLOOKUP($A90,'Import Peak Change'!$A$106:CO$202,93,FALSE())))</f>
        <v>0</v>
      </c>
      <c r="CP90" s="193" t="n">
        <f aca="false">IF(ISERROR(VLOOKUP($A90,'Import Peak'!$A$3:CP$99,94,FALSE())-VLOOKUP($A90,'Import Peak Change'!$A$106:CP$202,94,FALSE())),0,(VLOOKUP($A90,'Import Peak'!$A$3:CP$99,94,FALSE())-VLOOKUP($A90,'Import Peak Change'!$A$106:CP$202,94,FALSE())))</f>
        <v>0</v>
      </c>
      <c r="CQ90" s="193" t="n">
        <f aca="false">IF(ISERROR(VLOOKUP($A90,'Import Peak'!$A$3:CQ$99,95,FALSE())-VLOOKUP($A90,'Import Peak Change'!$A$106:CQ$202,95,FALSE())),0,(VLOOKUP($A90,'Import Peak'!$A$3:CQ$99,95,FALSE())-VLOOKUP($A90,'Import Peak Change'!$A$106:CQ$202,95,FALSE())))</f>
        <v>0</v>
      </c>
      <c r="CR90" s="193" t="n">
        <f aca="false">IF(ISERROR(VLOOKUP($A90,'Import Peak'!$A$3:CR$99,96,FALSE())-VLOOKUP($A90,'Import Peak Change'!$A$106:CR$202,96,FALSE())),0,(VLOOKUP($A90,'Import Peak'!$A$3:CR$99,96,FALSE())-VLOOKUP($A90,'Import Peak Change'!$A$106:CR$202,96,FALSE())))</f>
        <v>0</v>
      </c>
      <c r="CS90" s="193" t="n">
        <f aca="false">IF(ISERROR(VLOOKUP($A90,'Import Peak'!$A$3:CS$99,97,FALSE())-VLOOKUP($A90,'Import Peak Change'!$A$106:CS$202,97,FALSE())),0,(VLOOKUP($A90,'Import Peak'!$A$3:CS$99,97,FALSE())-VLOOKUP($A90,'Import Peak Change'!$A$106:CS$202,97,FALSE())))</f>
        <v>0</v>
      </c>
      <c r="CT90" s="193" t="n">
        <f aca="false">IF(ISERROR(VLOOKUP($A90,'Import Peak'!$A$3:CT$99,98,FALSE())-VLOOKUP($A90,'Import Peak Change'!$A$106:CT$202,98,FALSE())),0,(VLOOKUP($A90,'Import Peak'!$A$3:CT$99,98,FALSE())-VLOOKUP($A90,'Import Peak Change'!$A$106:CT$202,98,FALSE())))</f>
        <v>0</v>
      </c>
      <c r="CU90" s="193" t="n">
        <f aca="false">IF(ISERROR(VLOOKUP($A90,'Import Peak'!$A$3:CU$99,99,FALSE())-VLOOKUP($A90,'Import Peak Change'!$A$106:CU$202,99,FALSE())),0,(VLOOKUP($A90,'Import Peak'!$A$3:CU$99,99,FALSE())-VLOOKUP($A90,'Import Peak Change'!$A$106:CU$202,99,FALSE())))</f>
        <v>0</v>
      </c>
      <c r="CV90" s="193" t="n">
        <f aca="false">IF(ISERROR(VLOOKUP($A90,'Import Peak'!$A$3:CV$99,100,FALSE())-VLOOKUP($A90,'Import Peak Change'!$A$106:CV$202,100,FALSE())),0,(VLOOKUP($A90,'Import Peak'!$A$3:CV$99,100,FALSE())-VLOOKUP($A90,'Import Peak Change'!$A$106:CV$202,100,FALSE())))</f>
        <v>0</v>
      </c>
      <c r="CW90" s="193" t="n">
        <f aca="false">IF(ISERROR(VLOOKUP($A90,'Import Peak'!$A$3:CW$99,101,FALSE())-VLOOKUP($A90,'Import Peak Change'!$A$106:CW$202,101,FALSE())),0,(VLOOKUP($A90,'Import Peak'!$A$3:CW$99,101,FALSE())-VLOOKUP($A90,'Import Peak Change'!$A$106:CW$202,101,FALSE())))</f>
        <v>0</v>
      </c>
      <c r="CX90" s="193" t="n">
        <f aca="false">IF(ISERROR(VLOOKUP($A90,'Import Peak'!$A$3:CX$99,102,FALSE())-VLOOKUP($A90,'Import Peak Change'!$A$106:CX$202,102,FALSE())),0,(VLOOKUP($A90,'Import Peak'!$A$3:CX$99,102,FALSE())-VLOOKUP($A90,'Import Peak Change'!$A$106:CX$202,102,FALSE())))</f>
        <v>0</v>
      </c>
      <c r="CY90" s="193" t="n">
        <f aca="false">IF(ISERROR(VLOOKUP($A90,'Import Peak'!$A$3:CY$99,103,FALSE())-VLOOKUP($A90,'Import Peak Change'!$A$106:CY$202,103,FALSE())),0,(VLOOKUP($A90,'Import Peak'!$A$3:CY$99,103,FALSE())-VLOOKUP($A90,'Import Peak Change'!$A$106:CY$202,103,FALSE())))</f>
        <v>0</v>
      </c>
      <c r="CZ90" s="193" t="n">
        <f aca="false">IF(ISERROR(VLOOKUP($A90,'Import Peak'!$A$3:CZ$99,104,FALSE())-VLOOKUP($A90,'Import Peak Change'!$A$106:CZ$202,104,FALSE())),0,(VLOOKUP($A90,'Import Peak'!$A$3:CZ$99,104,FALSE())-VLOOKUP($A90,'Import Peak Change'!$A$106:CZ$202,104,FALSE())))</f>
        <v>0</v>
      </c>
      <c r="DA90" s="193" t="n">
        <f aca="false">IF(ISERROR(VLOOKUP($A90,'Import Peak'!$A$3:DA$99,105,FALSE())-VLOOKUP($A90,'Import Peak Change'!$A$106:DA$202,105,FALSE())),0,(VLOOKUP($A90,'Import Peak'!$A$3:DA$99,105,FALSE())-VLOOKUP($A90,'Import Peak Change'!$A$106:DA$202,105,FALSE())))</f>
        <v>0</v>
      </c>
      <c r="DB90" s="193" t="n">
        <f aca="false">IF(ISERROR(VLOOKUP($A90,'Import Peak'!$A$3:DB$99,106,FALSE())-VLOOKUP($A90,'Import Peak Change'!$A$106:DB$202,106,FALSE())),0,(VLOOKUP($A90,'Import Peak'!$A$3:DB$99,106,FALSE())-VLOOKUP($A90,'Import Peak Change'!$A$106:DB$202,106,FALSE())))</f>
        <v>0</v>
      </c>
      <c r="DC90" s="193" t="n">
        <f aca="false">IF(ISERROR(VLOOKUP($A90,'Import Peak'!$A$3:DC$99,107,FALSE())-VLOOKUP($A90,'Import Peak Change'!$A$106:DC$202,107,FALSE())),0,(VLOOKUP($A90,'Import Peak'!$A$3:DC$99,107,FALSE())-VLOOKUP($A90,'Import Peak Change'!$A$106:DC$202,107,FALSE())))</f>
        <v>0</v>
      </c>
      <c r="DD90" s="193" t="n">
        <f aca="false">IF(ISERROR(VLOOKUP($A90,'Import Peak'!$A$3:DD$99,108,FALSE())-VLOOKUP($A90,'Import Peak Change'!$A$106:DD$202,108,FALSE())),0,(VLOOKUP($A90,'Import Peak'!$A$3:DD$99,108,FALSE())-VLOOKUP($A90,'Import Peak Change'!$A$106:DD$202,108,FALSE())))</f>
        <v>0</v>
      </c>
      <c r="DE90" s="193" t="n">
        <f aca="false">IF(ISERROR(VLOOKUP($A90,'Import Peak'!$A$3:DE$99,109,FALSE())-VLOOKUP($A90,'Import Peak Change'!$A$106:DE$202,109,FALSE())),0,(VLOOKUP($A90,'Import Peak'!$A$3:DE$99,109,FALSE())-VLOOKUP($A90,'Import Peak Change'!$A$106:DE$202,109,FALSE())))</f>
        <v>0</v>
      </c>
      <c r="DF90" s="193" t="n">
        <f aca="false">IF(ISERROR(VLOOKUP($A90,'Import Peak'!$A$3:DF$99,110,FALSE())-VLOOKUP($A90,'Import Peak Change'!$A$106:DF$202,110,FALSE())),0,(VLOOKUP($A90,'Import Peak'!$A$3:DF$99,110,FALSE())-VLOOKUP($A90,'Import Peak Change'!$A$106:DF$202,110,FALSE())))</f>
        <v>0</v>
      </c>
      <c r="DG90" s="193" t="n">
        <f aca="false">IF(ISERROR(VLOOKUP($A90,'Import Peak'!$A$3:DG$99,111,FALSE())-VLOOKUP($A90,'Import Peak Change'!$A$106:DG$202,111,FALSE())),0,(VLOOKUP($A90,'Import Peak'!$A$3:DG$99,111,FALSE())-VLOOKUP($A90,'Import Peak Change'!$A$106:DG$202,111,FALSE())))</f>
        <v>0</v>
      </c>
      <c r="DH90" s="193" t="n">
        <f aca="false">IF(ISERROR(VLOOKUP($A90,'Import Peak'!$A$3:DH$99,112,FALSE())-VLOOKUP($A90,'Import Peak Change'!$A$106:DH$202,112,FALSE())),0,(VLOOKUP($A90,'Import Peak'!$A$3:DH$99,112,FALSE())-VLOOKUP($A90,'Import Peak Change'!$A$106:DH$202,112,FALSE())))</f>
        <v>0</v>
      </c>
      <c r="DI90" s="193" t="n">
        <f aca="false">IF(ISERROR(VLOOKUP($A90,'Import Peak'!$A$3:DI$99,113,FALSE())-VLOOKUP($A90,'Import Peak Change'!$A$106:DI$202,113,FALSE())),0,(VLOOKUP($A90,'Import Peak'!$A$3:DI$99,113,FALSE())-VLOOKUP($A90,'Import Peak Change'!$A$106:DI$202,113,FALSE())))</f>
        <v>0</v>
      </c>
      <c r="DJ90" s="193" t="n">
        <f aca="false">IF(ISERROR(VLOOKUP($A90,'Import Peak'!$A$3:DJ$99,114,FALSE())-VLOOKUP($A90,'Import Peak Change'!$A$106:DJ$202,114,FALSE())),0,(VLOOKUP($A90,'Import Peak'!$A$3:DJ$99,114,FALSE())-VLOOKUP($A90,'Import Peak Change'!$A$106:DJ$202,114,FALSE())))</f>
        <v>0</v>
      </c>
      <c r="DK90" s="193" t="n">
        <f aca="false">IF(ISERROR(VLOOKUP($A90,'Import Peak'!$A$3:DK$99,115,FALSE())-VLOOKUP($A90,'Import Peak Change'!$A$106:DK$202,115,FALSE())),0,(VLOOKUP($A90,'Import Peak'!$A$3:DK$99,115,FALSE())-VLOOKUP($A90,'Import Peak Change'!$A$106:DK$202,115,FALSE())))</f>
        <v>0</v>
      </c>
      <c r="DL90" s="193" t="n">
        <f aca="false">IF(ISERROR(VLOOKUP($A90,'Import Peak'!$A$3:DL$99,116,FALSE())-VLOOKUP($A90,'Import Peak Change'!$A$106:DL$202,116,FALSE())),0,(VLOOKUP($A90,'Import Peak'!$A$3:DL$99,116,FALSE())-VLOOKUP($A90,'Import Peak Change'!$A$106:DL$202,116,FALSE())))</f>
        <v>0</v>
      </c>
      <c r="DM90" s="193" t="n">
        <f aca="false">IF(ISERROR(VLOOKUP($A90,'Import Peak'!$A$3:DM$99,117,FALSE())-VLOOKUP($A90,'Import Peak Change'!$A$106:DM$202,117,FALSE())),0,(VLOOKUP($A90,'Import Peak'!$A$3:DM$99,117,FALSE())-VLOOKUP($A90,'Import Peak Change'!$A$106:DM$202,117,FALSE())))</f>
        <v>0</v>
      </c>
      <c r="DN90" s="193" t="n">
        <f aca="false">IF(ISERROR(VLOOKUP($A90,'Import Peak'!$A$3:DN$99,118,FALSE())-VLOOKUP($A90,'Import Peak Change'!$A$106:DN$202,118,FALSE())),0,(VLOOKUP($A90,'Import Peak'!$A$3:DN$99,118,FALSE())-VLOOKUP($A90,'Import Peak Change'!$A$106:DN$202,118,FALSE())))</f>
        <v>0</v>
      </c>
      <c r="DO90" s="193" t="n">
        <f aca="false">IF(ISERROR(VLOOKUP($A90,'Import Peak'!$A$3:DO$99,119,FALSE())-VLOOKUP($A90,'Import Peak Change'!$A$106:DO$202,119,FALSE())),0,(VLOOKUP($A90,'Import Peak'!$A$3:DO$99,119,FALSE())-VLOOKUP($A90,'Import Peak Change'!$A$106:DO$202,119,FALSE())))</f>
        <v>0</v>
      </c>
      <c r="DP90" s="193" t="n">
        <f aca="false">IF(ISERROR(VLOOKUP($A90,'Import Peak'!$A$3:DP$99,120,FALSE())-VLOOKUP($A90,'Import Peak Change'!$A$106:DP$202,120,FALSE())),0,(VLOOKUP($A90,'Import Peak'!$A$3:DP$99,120,FALSE())-VLOOKUP($A90,'Import Peak Change'!$A$106:DP$202,120,FALSE())))</f>
        <v>0</v>
      </c>
      <c r="DQ90" s="193" t="n">
        <f aca="false">IF(ISERROR(VLOOKUP($A90,'Import Peak'!$A$3:DQ$99,121,FALSE())-VLOOKUP($A90,'Import Peak Change'!$A$106:DQ$202,121,FALSE())),0,(VLOOKUP($A90,'Import Peak'!$A$3:DQ$99,121,FALSE())-VLOOKUP($A90,'Import Peak Change'!$A$106:DQ$202,121,FALSE())))</f>
        <v>0</v>
      </c>
      <c r="DR90" s="193" t="n">
        <f aca="false">IF(ISERROR(VLOOKUP($A90,'Import Peak'!$A$3:DR$99,122,FALSE())-VLOOKUP($A90,'Import Peak Change'!$A$106:DR$202,122,FALSE())),0,(VLOOKUP($A90,'Import Peak'!$A$3:DR$99,122,FALSE())-VLOOKUP($A90,'Import Peak Change'!$A$106:DR$202,122,FALSE())))</f>
        <v>0</v>
      </c>
      <c r="DS90" s="193" t="n">
        <f aca="false">IF(ISERROR(VLOOKUP($A90,'Import Peak'!$A$3:DS$99,123,FALSE())-VLOOKUP($A90,'Import Peak Change'!$A$106:DS$202,123,FALSE())),0,(VLOOKUP($A90,'Import Peak'!$A$3:DS$99,123,FALSE())-VLOOKUP($A90,'Import Peak Change'!$A$106:DS$202,123,FALSE())))</f>
        <v>0</v>
      </c>
      <c r="DT90" s="193" t="n">
        <f aca="false">IF(ISERROR(VLOOKUP($A90,'Import Peak'!$A$3:DT$99,124,FALSE())-VLOOKUP($A90,'Import Peak Change'!$A$106:DT$202,124,FALSE())),0,(VLOOKUP($A90,'Import Peak'!$A$3:DT$99,124,FALSE())-VLOOKUP($A90,'Import Peak Change'!$A$106:DT$202,124,FALSE())))</f>
        <v>0</v>
      </c>
      <c r="DU90" s="193" t="n">
        <f aca="false">IF(ISERROR(VLOOKUP($A90,'Import Peak'!$A$3:DU$99,125,FALSE())-VLOOKUP($A90,'Import Peak Change'!$A$106:DU$202,125,FALSE())),0,(VLOOKUP($A90,'Import Peak'!$A$3:DU$99,125,FALSE())-VLOOKUP($A90,'Import Peak Change'!$A$106:DU$202,125,FALSE())))</f>
        <v>0</v>
      </c>
      <c r="DV90" s="193" t="n">
        <f aca="false">IF(ISERROR(VLOOKUP($A90,'Import Peak'!$A$3:DV$99,126,FALSE())-VLOOKUP($A90,'Import Peak Change'!$A$106:DV$202,126,FALSE())),0,(VLOOKUP($A90,'Import Peak'!$A$3:DV$99,126,FALSE())-VLOOKUP($A90,'Import Peak Change'!$A$106:DV$202,126,FALSE())))</f>
        <v>0</v>
      </c>
      <c r="DW90" s="193" t="n">
        <f aca="false">IF(ISERROR(VLOOKUP($A90,'Import Peak'!$A$3:DW$99,127,FALSE())-VLOOKUP($A90,'Import Peak Change'!$A$106:DW$202,127,FALSE())),0,(VLOOKUP($A90,'Import Peak'!$A$3:DW$99,127,FALSE())-VLOOKUP($A90,'Import Peak Change'!$A$106:DW$202,127,FALSE())))</f>
        <v>0</v>
      </c>
      <c r="DX90" s="193" t="n">
        <f aca="false">IF(ISERROR(VLOOKUP($A90,'Import Peak'!$A$3:DX$99,128,FALSE())-VLOOKUP($A90,'Import Peak Change'!$A$106:DX$202,128,FALSE())),0,(VLOOKUP($A90,'Import Peak'!$A$3:DX$99,128,FALSE())-VLOOKUP($A90,'Import Peak Change'!$A$106:DX$202,128,FALSE())))</f>
        <v>0</v>
      </c>
      <c r="DY90" s="193" t="n">
        <f aca="false">IF(ISERROR(VLOOKUP($A90,'Import Peak'!$A$3:DY$99,129,FALSE())-VLOOKUP($A90,'Import Peak Change'!$A$106:DY$202,129,FALSE())),0,(VLOOKUP($A90,'Import Peak'!$A$3:DY$99,129,FALSE())-VLOOKUP($A90,'Import Peak Change'!$A$106:DY$202,129,FALSE())))</f>
        <v>0</v>
      </c>
      <c r="DZ90" s="193" t="n">
        <f aca="false">IF(ISERROR(VLOOKUP($A90,'Import Peak'!$A$3:DZ$99,130,FALSE())-VLOOKUP($A90,'Import Peak Change'!$A$106:DZ$202,130,FALSE())),0,(VLOOKUP($A90,'Import Peak'!$A$3:DZ$99,130,FALSE())-VLOOKUP($A90,'Import Peak Change'!$A$106:DZ$202,130,FALSE())))</f>
        <v>0</v>
      </c>
      <c r="EA90" s="193" t="n">
        <f aca="false">IF(ISERROR(VLOOKUP($A90,'Import Peak'!$A$3:EA$99,131,FALSE())-VLOOKUP($A90,'Import Peak Change'!$A$106:EA$202,131,FALSE())),0,(VLOOKUP($A90,'Import Peak'!$A$3:EA$99,131,FALSE())-VLOOKUP($A90,'Import Peak Change'!$A$106:EA$202,131,FALSE())))</f>
        <v>0</v>
      </c>
      <c r="EB90" s="193" t="n">
        <f aca="false">IF(ISERROR(VLOOKUP($A90,'Import Peak'!$A$3:EB$99,132,FALSE())-VLOOKUP($A90,'Import Peak Change'!$A$106:EB$202,132,FALSE())),0,(VLOOKUP($A90,'Import Peak'!$A$3:EB$99,132,FALSE())-VLOOKUP($A90,'Import Peak Change'!$A$106:EB$202,132,FALSE())))</f>
        <v>0</v>
      </c>
      <c r="EC90" s="193" t="n">
        <f aca="false">IF(ISERROR(VLOOKUP($A90,'Import Peak'!$A$3:EC$99,133,FALSE())-VLOOKUP($A90,'Import Peak Change'!$A$106:EC$202,133,FALSE())),0,(VLOOKUP($A90,'Import Peak'!$A$3:EC$99,133,FALSE())-VLOOKUP($A90,'Import Peak Change'!$A$106:EC$202,133,FALSE())))</f>
        <v>0</v>
      </c>
      <c r="ED90" s="193" t="n">
        <f aca="false">IF(ISERROR(VLOOKUP($A90,'Import Peak'!$A$3:ED$99,134,FALSE())-VLOOKUP($A90,'Import Peak Change'!$A$106:ED$202,134,FALSE())),0,(VLOOKUP($A90,'Import Peak'!$A$3:ED$99,134,FALSE())-VLOOKUP($A90,'Import Peak Change'!$A$106:ED$202,134,FALSE())))</f>
        <v>0</v>
      </c>
      <c r="EE90" s="193" t="n">
        <f aca="false">IF(ISERROR(VLOOKUP($A90,'Import Peak'!$A$3:EE$99,135,FALSE())-VLOOKUP($A90,'Import Peak Change'!$A$106:EE$202,135,FALSE())),0,(VLOOKUP($A90,'Import Peak'!$A$3:EE$99,135,FALSE())-VLOOKUP($A90,'Import Peak Change'!$A$106:EE$202,135,FALSE())))</f>
        <v>0</v>
      </c>
      <c r="EF90" s="193" t="n">
        <f aca="false">IF(ISERROR(VLOOKUP($A90,'Import Peak'!$A$3:EF$99,136,FALSE())-VLOOKUP($A90,'Import Peak Change'!$A$106:EF$202,136,FALSE())),0,(VLOOKUP($A90,'Import Peak'!$A$3:EF$99,136,FALSE())-VLOOKUP($A90,'Import Peak Change'!$A$106:EF$202,136,FALSE())))</f>
        <v>0</v>
      </c>
      <c r="EG90" s="193" t="n">
        <f aca="false">IF(ISERROR(VLOOKUP($A90,'Import Peak'!$A$3:EG$99,137,FALSE())-VLOOKUP($A90,'Import Peak Change'!$A$106:EG$202,137,FALSE())),0,(VLOOKUP($A90,'Import Peak'!$A$3:EG$99,137,FALSE())-VLOOKUP($A90,'Import Peak Change'!$A$106:EG$202,137,FALSE())))</f>
        <v>0</v>
      </c>
      <c r="EH90" s="193" t="n">
        <f aca="false">IF(ISERROR(VLOOKUP($A90,'Import Peak'!$A$3:EH$99,138,FALSE())-VLOOKUP($A90,'Import Peak Change'!$A$106:EH$202,138,FALSE())),0,(VLOOKUP($A90,'Import Peak'!$A$3:EH$99,138,FALSE())-VLOOKUP($A90,'Import Peak Change'!$A$106:EH$202,138,FALSE())))</f>
        <v>0</v>
      </c>
      <c r="EI90" s="193" t="n">
        <f aca="false">IF(ISERROR(VLOOKUP($A90,'Import Peak'!$A$3:EI$99,139,FALSE())-VLOOKUP($A90,'Import Peak Change'!$A$106:EI$202,139,FALSE())),0,(VLOOKUP($A90,'Import Peak'!$A$3:EI$99,139,FALSE())-VLOOKUP($A90,'Import Peak Change'!$A$106:EI$202,139,FALSE())))</f>
        <v>0</v>
      </c>
      <c r="EJ90" s="193" t="n">
        <f aca="false">IF(ISERROR(VLOOKUP($A90,'Import Peak'!$A$3:EJ$99,140,FALSE())-VLOOKUP($A90,'Import Peak Change'!$A$106:EJ$202,140,FALSE())),0,(VLOOKUP($A90,'Import Peak'!$A$3:EJ$99,140,FALSE())-VLOOKUP($A90,'Import Peak Change'!$A$106:EJ$202,140,FALSE())))</f>
        <v>0</v>
      </c>
      <c r="EK90" s="193" t="n">
        <f aca="false">IF(ISERROR(VLOOKUP($A90,'Import Peak'!$A$3:EK$99,141,FALSE())-VLOOKUP($A90,'Import Peak Change'!$A$106:EK$202,141,FALSE())),0,(VLOOKUP($A90,'Import Peak'!$A$3:EK$99,141,FALSE())-VLOOKUP($A90,'Import Peak Change'!$A$106:EK$202,141,FALSE())))</f>
        <v>0</v>
      </c>
      <c r="EL90" s="193" t="n">
        <f aca="false">IF(ISERROR(VLOOKUP($A90,'Import Peak'!$A$3:EL$99,142,FALSE())-VLOOKUP($A90,'Import Peak Change'!$A$106:EL$202,142,FALSE())),0,(VLOOKUP($A90,'Import Peak'!$A$3:EL$99,142,FALSE())-VLOOKUP($A90,'Import Peak Change'!$A$106:EL$202,142,FALSE())))</f>
        <v>0</v>
      </c>
      <c r="EM90" s="193" t="n">
        <f aca="false">IF(ISERROR(VLOOKUP($A90,'Import Peak'!$A$3:EM$99,143,FALSE())-VLOOKUP($A90,'Import Peak Change'!$A$106:EM$202,143,FALSE())),0,(VLOOKUP($A90,'Import Peak'!$A$3:EM$99,143,FALSE())-VLOOKUP($A90,'Import Peak Change'!$A$106:EM$202,143,FALSE())))</f>
        <v>0</v>
      </c>
      <c r="EN90" s="193" t="n">
        <f aca="false">IF(ISERROR(VLOOKUP($A90,'Import Peak'!$A$3:EN$99,144,FALSE())-VLOOKUP($A90,'Import Peak Change'!$A$106:EN$202,144,FALSE())),0,(VLOOKUP($A90,'Import Peak'!$A$3:EN$99,144,FALSE())-VLOOKUP($A90,'Import Peak Change'!$A$106:EN$202,144,FALSE())))</f>
        <v>0</v>
      </c>
      <c r="EO90" s="193" t="n">
        <f aca="false">IF(ISERROR(VLOOKUP($A90,'Import Peak'!$A$3:EO$99,145,FALSE())-VLOOKUP($A90,'Import Peak Change'!$A$106:EO$202,145,FALSE())),0,(VLOOKUP($A90,'Import Peak'!$A$3:EO$99,145,FALSE())-VLOOKUP($A90,'Import Peak Change'!$A$106:EO$202,145,FALSE())))</f>
        <v>0</v>
      </c>
      <c r="EP90" s="193" t="n">
        <f aca="false">IF(ISERROR(VLOOKUP($A90,'Import Peak'!$A$3:EP$99,146,FALSE())-VLOOKUP($A90,'Import Peak Change'!$A$106:EP$202,146,FALSE())),0,(VLOOKUP($A90,'Import Peak'!$A$3:EP$99,146,FALSE())-VLOOKUP($A90,'Import Peak Change'!$A$106:EP$202,146,FALSE())))</f>
        <v>0</v>
      </c>
      <c r="EQ90" s="193" t="n">
        <f aca="false">IF(ISERROR(VLOOKUP($A90,'Import Peak'!$A$3:EQ$99,147,FALSE())-VLOOKUP($A90,'Import Peak Change'!$A$106:EQ$202,147,FALSE())),0,(VLOOKUP($A90,'Import Peak'!$A$3:EQ$99,147,FALSE())-VLOOKUP($A90,'Import Peak Change'!$A$106:EQ$202,147,FALSE())))</f>
        <v>0</v>
      </c>
      <c r="ER90" s="193" t="n">
        <f aca="false">IF(ISERROR(VLOOKUP($A90,'Import Peak'!$A$3:ER$99,148,FALSE())-VLOOKUP($A90,'Import Peak Change'!$A$106:ER$202,148,FALSE())),0,(VLOOKUP($A90,'Import Peak'!$A$3:ER$99,148,FALSE())-VLOOKUP($A90,'Import Peak Change'!$A$106:ER$202,148,FALSE())))</f>
        <v>0</v>
      </c>
      <c r="ES90" s="193" t="n">
        <f aca="false">IF(ISERROR(VLOOKUP($A90,'Import Peak'!$A$3:ES$99,149,FALSE())-VLOOKUP($A90,'Import Peak Change'!$A$106:ES$202,149,FALSE())),0,(VLOOKUP($A90,'Import Peak'!$A$3:ES$99,149,FALSE())-VLOOKUP($A90,'Import Peak Change'!$A$106:ES$202,149,FALSE())))</f>
        <v>0</v>
      </c>
      <c r="ET90" s="193" t="n">
        <f aca="false">IF(ISERROR(VLOOKUP($A90,'Import Peak'!$A$3:ET$99,150,FALSE())-VLOOKUP($A90,'Import Peak Change'!$A$106:ET$202,150,FALSE())),0,(VLOOKUP($A90,'Import Peak'!$A$3:ET$99,150,FALSE())-VLOOKUP($A90,'Import Peak Change'!$A$106:ET$202,150,FALSE())))</f>
        <v>0</v>
      </c>
      <c r="EU90" s="193" t="n">
        <f aca="false">IF(ISERROR(VLOOKUP($A90,'Import Peak'!$A$3:EU$99,151,FALSE())-VLOOKUP($A90,'Import Peak Change'!$A$106:EU$202,151,FALSE())),0,(VLOOKUP($A90,'Import Peak'!$A$3:EU$99,151,FALSE())-VLOOKUP($A90,'Import Peak Change'!$A$106:EU$202,151,FALSE())))</f>
        <v>0</v>
      </c>
      <c r="EV90" s="193" t="n">
        <f aca="false">IF(ISERROR(VLOOKUP($A90,'Import Peak'!$A$3:EV$99,152,FALSE())-VLOOKUP($A90,'Import Peak Change'!$A$106:EV$202,152,FALSE())),0,(VLOOKUP($A90,'Import Peak'!$A$3:EV$99,152,FALSE())-VLOOKUP($A90,'Import Peak Change'!$A$106:EV$202,152,FALSE())))</f>
        <v>0</v>
      </c>
      <c r="EW90" s="193" t="n">
        <f aca="false">IF(ISERROR(VLOOKUP($A90,'Import Peak'!$A$3:EW$99,153,FALSE())-VLOOKUP($A90,'Import Peak Change'!$A$106:EW$202,153,FALSE())),0,(VLOOKUP($A90,'Import Peak'!$A$3:EW$99,153,FALSE())-VLOOKUP($A90,'Import Peak Change'!$A$106:EW$202,153,FALSE())))</f>
        <v>0</v>
      </c>
      <c r="EX90" s="193" t="n">
        <f aca="false">IF(ISERROR(VLOOKUP($A90,'Import Peak'!$A$3:EX$99,154,FALSE())-VLOOKUP($A90,'Import Peak Change'!$A$106:EX$202,154,FALSE())),0,(VLOOKUP($A90,'Import Peak'!$A$3:EX$99,154,FALSE())-VLOOKUP($A90,'Import Peak Change'!$A$106:EX$202,154,FALSE())))</f>
        <v>0</v>
      </c>
      <c r="EY90" s="193" t="n">
        <f aca="false">IF(ISERROR(VLOOKUP($A90,'Import Peak'!$A$3:EY$99,155,FALSE())-VLOOKUP($A90,'Import Peak Change'!$A$106:EY$202,155,FALSE())),0,(VLOOKUP($A90,'Import Peak'!$A$3:EY$99,155,FALSE())-VLOOKUP($A90,'Import Peak Change'!$A$106:EY$202,155,FALSE())))</f>
        <v>0</v>
      </c>
      <c r="EZ90" s="193" t="n">
        <f aca="false">IF(ISERROR(VLOOKUP($A90,'Import Peak'!$A$3:EZ$99,156,FALSE())-VLOOKUP($A90,'Import Peak Change'!$A$106:EZ$202,156,FALSE())),0,(VLOOKUP($A90,'Import Peak'!$A$3:EZ$99,156,FALSE())-VLOOKUP($A90,'Import Peak Change'!$A$106:EZ$202,156,FALSE())))</f>
        <v>0</v>
      </c>
      <c r="FA90" s="193" t="n">
        <f aca="false">IF(ISERROR(VLOOKUP($A90,'Import Peak'!$A$3:FA$99,157,FALSE())-VLOOKUP($A90,'Import Peak Change'!$A$106:FA$202,157,FALSE())),0,(VLOOKUP($A90,'Import Peak'!$A$3:FA$99,157,FALSE())-VLOOKUP($A90,'Import Peak Change'!$A$106:FA$202,157,FALSE())))</f>
        <v>0</v>
      </c>
      <c r="FB90" s="193" t="n">
        <f aca="false">IF(ISERROR(VLOOKUP($A90,'Import Peak'!$A$3:FB$99,158,FALSE())-VLOOKUP($A90,'Import Peak Change'!$A$106:FB$202,158,FALSE())),0,(VLOOKUP($A90,'Import Peak'!$A$3:FB$99,158,FALSE())-VLOOKUP($A90,'Import Peak Change'!$A$106:FB$202,158,FALSE())))</f>
        <v>0</v>
      </c>
      <c r="FC90" s="193" t="n">
        <f aca="false">IF(ISERROR(VLOOKUP($A90,'Import Peak'!$A$3:FC$99,159,FALSE())-VLOOKUP($A90,'Import Peak Change'!$A$106:FC$202,159,FALSE())),0,(VLOOKUP($A90,'Import Peak'!$A$3:FC$99,159,FALSE())-VLOOKUP($A90,'Import Peak Change'!$A$106:FC$202,159,FALSE())))</f>
        <v>0</v>
      </c>
      <c r="FD90" s="193" t="n">
        <f aca="false">IF(ISERROR(VLOOKUP($A90,'Import Peak'!$A$3:FD$99,160,FALSE())-VLOOKUP($A90,'Import Peak Change'!$A$106:FD$202,160,FALSE())),0,(VLOOKUP($A90,'Import Peak'!$A$3:FD$99,160,FALSE())-VLOOKUP($A90,'Import Peak Change'!$A$106:FD$202,160,FALSE())))</f>
        <v>0</v>
      </c>
      <c r="FE90" s="193" t="n">
        <f aca="false">IF(ISERROR(VLOOKUP($A90,'Import Peak'!$A$3:FE$99,161,FALSE())-VLOOKUP($A90,'Import Peak Change'!$A$106:FE$202,161,FALSE())),0,(VLOOKUP($A90,'Import Peak'!$A$3:FE$99,161,FALSE())-VLOOKUP($A90,'Import Peak Change'!$A$106:FE$202,161,FALSE())))</f>
        <v>0</v>
      </c>
      <c r="FF90" s="193" t="n">
        <f aca="false">IF(ISERROR(VLOOKUP($A90,'Import Peak'!$A$3:FF$99,162,FALSE())-VLOOKUP($A90,'Import Peak Change'!$A$106:FF$202,162,FALSE())),0,(VLOOKUP($A90,'Import Peak'!$A$3:FF$99,162,FALSE())-VLOOKUP($A90,'Import Peak Change'!$A$106:FF$202,162,FALSE())))</f>
        <v>0</v>
      </c>
      <c r="FG90" s="193" t="n">
        <f aca="false">IF(ISERROR(VLOOKUP($A90,'Import Peak'!$A$3:FG$99,163,FALSE())-VLOOKUP($A90,'Import Peak Change'!$A$106:FG$202,163,FALSE())),0,(VLOOKUP($A90,'Import Peak'!$A$3:FG$99,163,FALSE())-VLOOKUP($A90,'Import Peak Change'!$A$106:FG$202,163,FALSE())))</f>
        <v>0</v>
      </c>
      <c r="FH90" s="193" t="n">
        <f aca="false">IF(ISERROR(VLOOKUP($A90,'Import Peak'!$A$3:FH$99,164,FALSE())-VLOOKUP($A90,'Import Peak Change'!$A$106:FH$202,164,FALSE())),0,(VLOOKUP($A90,'Import Peak'!$A$3:FH$99,164,FALSE())-VLOOKUP($A90,'Import Peak Change'!$A$106:FH$202,164,FALSE())))</f>
        <v>0</v>
      </c>
      <c r="FI90" s="193" t="n">
        <f aca="false">IF(ISERROR(VLOOKUP($A90,'Import Peak'!$A$3:FI$99,165,FALSE())-VLOOKUP($A90,'Import Peak Change'!$A$106:FI$202,165,FALSE())),0,(VLOOKUP($A90,'Import Peak'!$A$3:FI$99,165,FALSE())-VLOOKUP($A90,'Import Peak Change'!$A$106:FI$202,165,FALSE())))</f>
        <v>0</v>
      </c>
      <c r="FJ90" s="193" t="n">
        <f aca="false">IF(ISERROR(VLOOKUP($A90,'Import Peak'!$A$3:FJ$99,166,FALSE())-VLOOKUP($A90,'Import Peak Change'!$A$106:FJ$202,166,FALSE())),0,(VLOOKUP($A90,'Import Peak'!$A$3:FJ$99,166,FALSE())-VLOOKUP($A90,'Import Peak Change'!$A$106:FJ$202,166,FALSE())))</f>
        <v>0</v>
      </c>
      <c r="FK90" s="193" t="n">
        <f aca="false">IF(ISERROR(VLOOKUP($A90,'Import Peak'!$A$3:FK$99,167,FALSE())-VLOOKUP($A90,'Import Peak Change'!$A$106:FK$202,167,FALSE())),0,(VLOOKUP($A90,'Import Peak'!$A$3:FK$99,167,FALSE())-VLOOKUP($A90,'Import Peak Change'!$A$106:FK$202,167,FALSE())))</f>
        <v>0</v>
      </c>
      <c r="FL90" s="193" t="n">
        <f aca="false">IF(ISERROR(VLOOKUP($A90,'Import Peak'!$A$3:FL$99,168,FALSE())-VLOOKUP($A90,'Import Peak Change'!$A$106:FL$202,168,FALSE())),0,(VLOOKUP($A90,'Import Peak'!$A$3:FL$99,168,FALSE())-VLOOKUP($A90,'Import Peak Change'!$A$106:FL$202,168,FALSE())))</f>
        <v>0</v>
      </c>
      <c r="FM90" s="193" t="n">
        <f aca="false">IF(ISERROR(VLOOKUP($A90,'Import Peak'!$A$3:FM$99,169,FALSE())-VLOOKUP($A90,'Import Peak Change'!$A$106:FM$202,169,FALSE())),0,(VLOOKUP($A90,'Import Peak'!$A$3:FM$99,169,FALSE())-VLOOKUP($A90,'Import Peak Change'!$A$106:FM$202,169,FALSE())))</f>
        <v>0</v>
      </c>
      <c r="FN90" s="193" t="n">
        <f aca="false">IF(ISERROR(VLOOKUP($A90,'Import Peak'!$A$3:FN$99,170,FALSE())-VLOOKUP($A90,'Import Peak Change'!$A$106:FN$202,170,FALSE())),0,(VLOOKUP($A90,'Import Peak'!$A$3:FN$99,170,FALSE())-VLOOKUP($A90,'Import Peak Change'!$A$106:FN$202,170,FALSE())))</f>
        <v>0</v>
      </c>
      <c r="FO90" s="193" t="n">
        <f aca="false">IF(ISERROR(VLOOKUP($A90,'Import Peak'!$A$3:FO$99,171,FALSE())-VLOOKUP($A90,'Import Peak Change'!$A$106:FO$202,171,FALSE())),0,(VLOOKUP($A90,'Import Peak'!$A$3:FO$99,171,FALSE())-VLOOKUP($A90,'Import Peak Change'!$A$106:FO$202,171,FALSE())))</f>
        <v>0</v>
      </c>
      <c r="FP90" s="193" t="n">
        <f aca="false">IF(ISERROR(VLOOKUP($A90,'Import Peak'!$A$3:FP$99,172,FALSE())-VLOOKUP($A90,'Import Peak Change'!$A$106:FP$202,172,FALSE())),0,(VLOOKUP($A90,'Import Peak'!$A$3:FP$99,172,FALSE())-VLOOKUP($A90,'Import Peak Change'!$A$106:FP$202,172,FALSE())))</f>
        <v>0</v>
      </c>
      <c r="FQ90" s="193" t="n">
        <f aca="false">IF(ISERROR(VLOOKUP($A90,'Import Peak'!$A$3:FQ$99,173,FALSE())-VLOOKUP($A90,'Import Peak Change'!$A$106:FQ$202,173,FALSE())),0,(VLOOKUP($A90,'Import Peak'!$A$3:FQ$99,173,FALSE())-VLOOKUP($A90,'Import Peak Change'!$A$106:FQ$202,173,FALSE())))</f>
        <v>0</v>
      </c>
      <c r="FR90" s="193" t="n">
        <f aca="false">IF(ISERROR(VLOOKUP($A90,'Import Peak'!$A$3:FR$99,174,FALSE())-VLOOKUP($A90,'Import Peak Change'!$A$106:FR$202,174,FALSE())),0,(VLOOKUP($A90,'Import Peak'!$A$3:FR$99,174,FALSE())-VLOOKUP($A90,'Import Peak Change'!$A$106:FR$202,174,FALSE())))</f>
        <v>0</v>
      </c>
      <c r="FS90" s="193" t="n">
        <f aca="false">IF(ISERROR(VLOOKUP($A90,'Import Peak'!$A$3:FS$99,175,FALSE())-VLOOKUP($A90,'Import Peak Change'!$A$106:FS$202,175,FALSE())),0,(VLOOKUP($A90,'Import Peak'!$A$3:FS$99,175,FALSE())-VLOOKUP($A90,'Import Peak Change'!$A$106:FS$202,175,FALSE())))</f>
        <v>0</v>
      </c>
      <c r="FT90" s="193" t="n">
        <f aca="false">IF(ISERROR(VLOOKUP($A90,'Import Peak'!$A$3:FT$99,176,FALSE())-VLOOKUP($A90,'Import Peak Change'!$A$106:FT$202,176,FALSE())),0,(VLOOKUP($A90,'Import Peak'!$A$3:FT$99,176,FALSE())-VLOOKUP($A90,'Import Peak Change'!$A$106:FT$202,176,FALSE())))</f>
        <v>0</v>
      </c>
      <c r="FU90" s="193" t="n">
        <f aca="false">IF(ISERROR(VLOOKUP($A90,'Import Peak'!$A$3:FU$99,177,FALSE())-VLOOKUP($A90,'Import Peak Change'!$A$106:FU$202,177,FALSE())),0,(VLOOKUP($A90,'Import Peak'!$A$3:FU$99,177,FALSE())-VLOOKUP($A90,'Import Peak Change'!$A$106:FU$202,177,FALSE())))</f>
        <v>0</v>
      </c>
      <c r="FV90" s="193" t="n">
        <f aca="false">IF(ISERROR(VLOOKUP($A90,'Import Peak'!$A$3:FV$99,178,FALSE())-VLOOKUP($A90,'Import Peak Change'!$A$106:FV$202,178,FALSE())),0,(VLOOKUP($A90,'Import Peak'!$A$3:FV$99,178,FALSE())-VLOOKUP($A90,'Import Peak Change'!$A$106:FV$202,178,FALSE())))</f>
        <v>0</v>
      </c>
      <c r="FW90" s="193" t="n">
        <f aca="false">IF(ISERROR(VLOOKUP($A90,'Import Peak'!$A$3:FW$99,179,FALSE())-VLOOKUP($A90,'Import Peak Change'!$A$106:FW$202,179,FALSE())),0,(VLOOKUP($A90,'Import Peak'!$A$3:FW$99,179,FALSE())-VLOOKUP($A90,'Import Peak Change'!$A$106:FW$202,179,FALSE())))</f>
        <v>0</v>
      </c>
      <c r="FX90" s="193" t="n">
        <f aca="false">IF(ISERROR(VLOOKUP($A90,'Import Peak'!$A$3:FX$99,180,FALSE())-VLOOKUP($A90,'Import Peak Change'!$A$106:FX$202,180,FALSE())),0,(VLOOKUP($A90,'Import Peak'!$A$3:FX$99,180,FALSE())-VLOOKUP($A90,'Import Peak Change'!$A$106:FX$202,180,FALSE())))</f>
        <v>0</v>
      </c>
      <c r="FY90" s="193" t="n">
        <f aca="false">IF(ISERROR(VLOOKUP($A90,'Import Peak'!$A$3:FY$99,181,FALSE())-VLOOKUP($A90,'Import Peak Change'!$A$106:FY$202,181,FALSE())),0,(VLOOKUP($A90,'Import Peak'!$A$3:FY$99,181,FALSE())-VLOOKUP($A90,'Import Peak Change'!$A$106:FY$202,181,FALSE())))</f>
        <v>0</v>
      </c>
      <c r="FZ90" s="193" t="n">
        <f aca="false">IF(ISERROR(VLOOKUP($A90,'Import Peak'!$A$3:FZ$99,182,FALSE())-VLOOKUP($A90,'Import Peak Change'!$A$106:FZ$202,182,FALSE())),0,(VLOOKUP($A90,'Import Peak'!$A$3:FZ$99,182,FALSE())-VLOOKUP($A90,'Import Peak Change'!$A$106:FZ$202,182,FALSE())))</f>
        <v>0</v>
      </c>
      <c r="GA90" s="193" t="n">
        <f aca="false">IF(ISERROR(VLOOKUP($A90,'Import Peak'!$A$3:GA$99,183,FALSE())-VLOOKUP($A90,'Import Peak Change'!$A$106:GA$202,183,FALSE())),0,(VLOOKUP($A90,'Import Peak'!$A$3:GA$99,183,FALSE())-VLOOKUP($A90,'Import Peak Change'!$A$106:GA$202,183,FALSE())))</f>
        <v>0</v>
      </c>
      <c r="GB90" s="193" t="n">
        <f aca="false">IF(ISERROR(VLOOKUP($A90,'Import Peak'!$A$3:GB$99,184,FALSE())-VLOOKUP($A90,'Import Peak Change'!$A$106:GB$202,184,FALSE())),0,(VLOOKUP($A90,'Import Peak'!$A$3:GB$99,184,FALSE())-VLOOKUP($A90,'Import Peak Change'!$A$106:GB$202,184,FALSE())))</f>
        <v>0</v>
      </c>
      <c r="GC90" s="193" t="n">
        <f aca="false">IF(ISERROR(VLOOKUP($A90,'Import Peak'!$A$3:GC$99,185,FALSE())-VLOOKUP($A90,'Import Peak Change'!$A$106:GC$202,185,FALSE())),0,(VLOOKUP($A90,'Import Peak'!$A$3:GC$99,185,FALSE())-VLOOKUP($A90,'Import Peak Change'!$A$106:GC$202,185,FALSE())))</f>
        <v>0</v>
      </c>
      <c r="GD90" s="193" t="n">
        <f aca="false">IF(ISERROR(VLOOKUP($A90,'Import Peak'!$A$3:GD$99,186,FALSE())-VLOOKUP($A90,'Import Peak Change'!$A$106:GD$202,186,FALSE())),0,(VLOOKUP($A90,'Import Peak'!$A$3:GD$99,186,FALSE())-VLOOKUP($A90,'Import Peak Change'!$A$106:GD$202,186,FALSE())))</f>
        <v>0</v>
      </c>
      <c r="GE90" s="193" t="n">
        <f aca="false">IF(ISERROR(VLOOKUP($A90,'Import Peak'!$A$3:GE$99,187,FALSE())-VLOOKUP($A90,'Import Peak Change'!$A$106:GE$202,187,FALSE())),0,(VLOOKUP($A90,'Import Peak'!$A$3:GE$99,187,FALSE())-VLOOKUP($A90,'Import Peak Change'!$A$106:GE$202,187,FALSE())))</f>
        <v>0</v>
      </c>
      <c r="GF90" s="193" t="n">
        <f aca="false">IF(ISERROR(VLOOKUP($A90,'Import Peak'!$A$3:GF$99,188,FALSE())-VLOOKUP($A90,'Import Peak Change'!$A$106:GF$202,188,FALSE())),0,(VLOOKUP($A90,'Import Peak'!$A$3:GF$99,188,FALSE())-VLOOKUP($A90,'Import Peak Change'!$A$106:GF$202,188,FALSE())))</f>
        <v>0</v>
      </c>
      <c r="GG90" s="193" t="n">
        <f aca="false">IF(ISERROR(VLOOKUP($A90,'Import Peak'!$A$3:GG$99,189,FALSE())-VLOOKUP($A90,'Import Peak Change'!$A$106:GG$202,189,FALSE())),0,(VLOOKUP($A90,'Import Peak'!$A$3:GG$99,189,FALSE())-VLOOKUP($A90,'Import Peak Change'!$A$106:GG$202,189,FALSE())))</f>
        <v>0</v>
      </c>
      <c r="GH90" s="193" t="n">
        <f aca="false">IF(ISERROR(VLOOKUP($A90,'Import Peak'!$A$3:GH$99,190,FALSE())-VLOOKUP($A90,'Import Peak Change'!$A$106:GH$202,190,FALSE())),0,(VLOOKUP($A90,'Import Peak'!$A$3:GH$99,190,FALSE())-VLOOKUP($A90,'Import Peak Change'!$A$106:GH$202,190,FALSE())))</f>
        <v>0</v>
      </c>
      <c r="GI90" s="193" t="n">
        <f aca="false">IF(ISERROR(VLOOKUP($A90,'Import Peak'!$A$3:GI$99,191,FALSE())-VLOOKUP($A90,'Import Peak Change'!$A$106:GI$202,191,FALSE())),0,(VLOOKUP($A90,'Import Peak'!$A$3:GI$99,191,FALSE())-VLOOKUP($A90,'Import Peak Change'!$A$106:GI$202,191,FALSE())))</f>
        <v>0</v>
      </c>
      <c r="GJ90" s="193" t="n">
        <f aca="false">IF(ISERROR(VLOOKUP($A90,'Import Peak'!$A$3:GJ$99,192,FALSE())-VLOOKUP($A90,'Import Peak Change'!$A$106:GJ$202,192,FALSE())),0,(VLOOKUP($A90,'Import Peak'!$A$3:GJ$99,192,FALSE())-VLOOKUP($A90,'Import Peak Change'!$A$106:GJ$202,192,FALSE())))</f>
        <v>0</v>
      </c>
      <c r="GK90" s="193" t="n">
        <f aca="false">IF(ISERROR(VLOOKUP($A90,'Import Peak'!$A$3:GK$99,193,FALSE())-VLOOKUP($A90,'Import Peak Change'!$A$106:GK$202,193,FALSE())),0,(VLOOKUP($A90,'Import Peak'!$A$3:GK$99,193,FALSE())-VLOOKUP($A90,'Import Peak Change'!$A$106:GK$202,193,FALSE())))</f>
        <v>0</v>
      </c>
      <c r="GL90" s="193" t="n">
        <f aca="false">IF(ISERROR(VLOOKUP($A90,'Import Peak'!$A$3:GL$99,194,FALSE())-VLOOKUP($A90,'Import Peak Change'!$A$106:GL$202,194,FALSE())),0,(VLOOKUP($A90,'Import Peak'!$A$3:GL$99,194,FALSE())-VLOOKUP($A90,'Import Peak Change'!$A$106:GL$202,194,FALSE())))</f>
        <v>0</v>
      </c>
      <c r="GM90" s="193" t="n">
        <f aca="false">IF(ISERROR(VLOOKUP($A90,'Import Peak'!$A$3:GM$99,195,FALSE())-VLOOKUP($A90,'Import Peak Change'!$A$106:GM$202,195,FALSE())),0,(VLOOKUP($A90,'Import Peak'!$A$3:GM$99,195,FALSE())-VLOOKUP($A90,'Import Peak Change'!$A$106:GM$202,195,FALSE())))</f>
        <v>0</v>
      </c>
      <c r="GN90" s="193" t="n">
        <f aca="false">IF(ISERROR(VLOOKUP($A90,'Import Peak'!$A$3:GN$99,196,FALSE())-VLOOKUP($A90,'Import Peak Change'!$A$106:GN$202,196,FALSE())),0,(VLOOKUP($A90,'Import Peak'!$A$3:GN$99,196,FALSE())-VLOOKUP($A90,'Import Peak Change'!$A$106:GN$202,196,FALSE())))</f>
        <v>0</v>
      </c>
      <c r="GO90" s="193" t="n">
        <f aca="false">IF(ISERROR(VLOOKUP($A90,'Import Peak'!$A$3:GO$99,197,FALSE())-VLOOKUP($A90,'Import Peak Change'!$A$106:GO$202,197,FALSE())),0,(VLOOKUP($A90,'Import Peak'!$A$3:GO$99,197,FALSE())-VLOOKUP($A90,'Import Peak Change'!$A$106:GO$202,197,FALSE())))</f>
        <v>0</v>
      </c>
      <c r="GP90" s="193" t="n">
        <f aca="false">IF(ISERROR(VLOOKUP($A90,'Import Peak'!$A$3:GP$99,198,FALSE())-VLOOKUP($A90,'Import Peak Change'!$A$106:GP$202,198,FALSE())),0,(VLOOKUP($A90,'Import Peak'!$A$3:GP$99,198,FALSE())-VLOOKUP($A90,'Import Peak Change'!$A$106:GP$202,198,FALSE())))</f>
        <v>0</v>
      </c>
      <c r="GQ90" s="193" t="n">
        <f aca="false">IF(ISERROR(VLOOKUP($A90,'Import Peak'!$A$3:GQ$99,199,FALSE())-VLOOKUP($A90,'Import Peak Change'!$A$106:GQ$202,199,FALSE())),0,(VLOOKUP($A90,'Import Peak'!$A$3:GQ$99,199,FALSE())-VLOOKUP($A90,'Import Peak Change'!$A$106:GQ$202,199,FALSE())))</f>
        <v>0</v>
      </c>
      <c r="GR90" s="193" t="n">
        <f aca="false">IF(ISERROR(VLOOKUP($A90,'Import Peak'!$A$3:GR$99,200,FALSE())-VLOOKUP($A90,'Import Peak Change'!$A$106:GR$202,200,FALSE())),0,(VLOOKUP($A90,'Import Peak'!$A$3:GR$99,200,FALSE())-VLOOKUP($A90,'Import Peak Change'!$A$106:GR$202,200,FALSE())))</f>
        <v>0</v>
      </c>
      <c r="GS90" s="193" t="n">
        <f aca="false">IF(ISERROR(VLOOKUP($A90,'Import Peak'!$A$3:GS$99,201,FALSE())-VLOOKUP($A90,'Import Peak Change'!$A$106:GS$202,201,FALSE())),0,(VLOOKUP($A90,'Import Peak'!$A$3:GS$99,201,FALSE())-VLOOKUP($A90,'Import Peak Change'!$A$106:GS$202,201,FALSE())))</f>
        <v>0</v>
      </c>
      <c r="GT90" s="193" t="n">
        <f aca="false">IF(ISERROR(VLOOKUP($A90,'Import Peak'!$A$3:GT$99,202,FALSE())-VLOOKUP($A90,'Import Peak Change'!$A$106:GT$202,202,FALSE())),0,(VLOOKUP($A90,'Import Peak'!$A$3:GT$99,202,FALSE())-VLOOKUP($A90,'Import Peak Change'!$A$106:GT$202,202,FALSE())))</f>
        <v>0</v>
      </c>
      <c r="GU90" s="193" t="n">
        <f aca="false">IF(ISERROR(VLOOKUP($A90,'Import Peak'!$A$3:GU$99,203,FALSE())-VLOOKUP($A90,'Import Peak Change'!$A$106:GU$202,203,FALSE())),0,(VLOOKUP($A90,'Import Peak'!$A$3:GU$99,203,FALSE())-VLOOKUP($A90,'Import Peak Change'!$A$106:GU$202,203,FALSE())))</f>
        <v>0</v>
      </c>
      <c r="GV90" s="193" t="n">
        <f aca="false">IF(ISERROR(VLOOKUP($A90,'Import Peak'!$A$3:GV$99,204,FALSE())-VLOOKUP($A90,'Import Peak Change'!$A$106:GV$202,204,FALSE())),0,(VLOOKUP($A90,'Import Peak'!$A$3:GV$99,204,FALSE())-VLOOKUP($A90,'Import Peak Change'!$A$106:GV$202,204,FALSE())))</f>
        <v>0</v>
      </c>
      <c r="GW90" s="193" t="n">
        <f aca="false">IF(ISERROR(VLOOKUP($A90,'Import Peak'!$A$3:GW$99,205,FALSE())-VLOOKUP($A90,'Import Peak Change'!$A$106:GW$202,205,FALSE())),0,(VLOOKUP($A90,'Import Peak'!$A$3:GW$99,205,FALSE())-VLOOKUP($A90,'Import Peak Change'!$A$106:GW$202,205,FALSE())))</f>
        <v>0</v>
      </c>
      <c r="GX90" s="193" t="n">
        <f aca="false">IF(ISERROR(VLOOKUP($A90,'Import Peak'!$A$3:GX$99,206,FALSE())-VLOOKUP($A90,'Import Peak Change'!$A$106:GX$202,206,FALSE())),0,(VLOOKUP($A90,'Import Peak'!$A$3:GX$99,206,FALSE())-VLOOKUP($A90,'Import Peak Change'!$A$106:GX$202,206,FALSE())))</f>
        <v>0</v>
      </c>
      <c r="GY90" s="193" t="n">
        <f aca="false">IF(ISERROR(VLOOKUP($A90,'Import Peak'!$A$3:GY$99,207,FALSE())-VLOOKUP($A90,'Import Peak Change'!$A$106:GY$202,207,FALSE())),0,(VLOOKUP($A90,'Import Peak'!$A$3:GY$99,207,FALSE())-VLOOKUP($A90,'Import Peak Change'!$A$106:GY$202,207,FALSE())))</f>
        <v>0</v>
      </c>
      <c r="GZ90" s="193" t="n">
        <f aca="false">IF(ISERROR(VLOOKUP($A90,'Import Peak'!$A$3:GZ$99,208,FALSE())-VLOOKUP($A90,'Import Peak Change'!$A$106:GZ$202,208,FALSE())),0,(VLOOKUP($A90,'Import Peak'!$A$3:GZ$99,208,FALSE())-VLOOKUP($A90,'Import Peak Change'!$A$106:GZ$202,208,FALSE())))</f>
        <v>0</v>
      </c>
      <c r="HA90" s="193" t="n">
        <f aca="false">IF(ISERROR(VLOOKUP($A90,'Import Peak'!$A$3:HA$99,209,FALSE())-VLOOKUP($A90,'Import Peak Change'!$A$106:HA$202,209,FALSE())),0,(VLOOKUP($A90,'Import Peak'!$A$3:HA$99,209,FALSE())-VLOOKUP($A90,'Import Peak Change'!$A$106:HA$202,209,FALSE())))</f>
        <v>0</v>
      </c>
      <c r="HB90" s="193" t="n">
        <f aca="false">IF(ISERROR(VLOOKUP($A90,'Import Peak'!$A$3:HB$99,210,FALSE())-VLOOKUP($A90,'Import Peak Change'!$A$106:HB$202,210,FALSE())),0,(VLOOKUP($A90,'Import Peak'!$A$3:HB$99,210,FALSE())-VLOOKUP($A90,'Import Peak Change'!$A$106:HB$202,210,FALSE())))</f>
        <v>0</v>
      </c>
      <c r="HC90" s="193" t="n">
        <f aca="false">IF(ISERROR(VLOOKUP($A90,'Import Peak'!$A$3:HC$99,211,FALSE())-VLOOKUP($A90,'Import Peak Change'!$A$106:HC$202,211,FALSE())),0,(VLOOKUP($A90,'Import Peak'!$A$3:HC$99,211,FALSE())-VLOOKUP($A90,'Import Peak Change'!$A$106:HC$202,211,FALSE())))</f>
        <v>0</v>
      </c>
      <c r="HD90" s="193" t="n">
        <f aca="false">IF(ISERROR(VLOOKUP($A90,'Import Peak'!$A$3:HD$99,212,FALSE())-VLOOKUP($A90,'Import Peak Change'!$A$106:HD$202,212,FALSE())),0,(VLOOKUP($A90,'Import Peak'!$A$3:HD$99,212,FALSE())-VLOOKUP($A90,'Import Peak Change'!$A$106:HD$202,212,FALSE())))</f>
        <v>0</v>
      </c>
      <c r="HE90" s="193" t="n">
        <f aca="false">IF(ISERROR(VLOOKUP($A90,'Import Peak'!$A$3:HE$99,213,FALSE())-VLOOKUP($A90,'Import Peak Change'!$A$106:HE$202,213,FALSE())),0,(VLOOKUP($A90,'Import Peak'!$A$3:HE$99,213,FALSE())-VLOOKUP($A90,'Import Peak Change'!$A$106:HE$202,213,FALSE())))</f>
        <v>0</v>
      </c>
      <c r="HF90" s="193" t="n">
        <f aca="false">IF(ISERROR(VLOOKUP($A90,'Import Peak'!$A$3:HF$99,214,FALSE())-VLOOKUP($A90,'Import Peak Change'!$A$106:HF$202,214,FALSE())),0,(VLOOKUP($A90,'Import Peak'!$A$3:HF$99,214,FALSE())-VLOOKUP($A90,'Import Peak Change'!$A$106:HF$202,214,FALSE())))</f>
        <v>0</v>
      </c>
      <c r="HG90" s="193" t="n">
        <f aca="false">IF(ISERROR(VLOOKUP($A90,'Import Peak'!$A$3:HG$99,215,FALSE())-VLOOKUP($A90,'Import Peak Change'!$A$106:HG$202,215,FALSE())),0,(VLOOKUP($A90,'Import Peak'!$A$3:HG$99,215,FALSE())-VLOOKUP($A90,'Import Peak Change'!$A$106:HG$202,215,FALSE())))</f>
        <v>0</v>
      </c>
      <c r="HH90" s="193" t="n">
        <f aca="false">IF(ISERROR(VLOOKUP($A90,'Import Peak'!$A$3:HH$99,216,FALSE())-VLOOKUP($A90,'Import Peak Change'!$A$106:HH$202,216,FALSE())),0,(VLOOKUP($A90,'Import Peak'!$A$3:HH$99,216,FALSE())-VLOOKUP($A90,'Import Peak Change'!$A$106:HH$202,216,FALSE())))</f>
        <v>0</v>
      </c>
      <c r="HI90" s="193" t="n">
        <f aca="false">IF(ISERROR(VLOOKUP($A90,'Import Peak'!$A$3:HI$99,217,FALSE())-VLOOKUP($A90,'Import Peak Change'!$A$106:HI$202,217,FALSE())),0,(VLOOKUP($A90,'Import Peak'!$A$3:HI$99,217,FALSE())-VLOOKUP($A90,'Import Peak Change'!$A$106:HI$202,217,FALSE())))</f>
        <v>0</v>
      </c>
      <c r="HJ90" s="193" t="n">
        <f aca="false">IF(ISERROR(VLOOKUP($A90,'Import Peak'!$A$3:HJ$99,218,FALSE())-VLOOKUP($A90,'Import Peak Change'!$A$106:HJ$202,218,FALSE())),0,(VLOOKUP($A90,'Import Peak'!$A$3:HJ$99,218,FALSE())-VLOOKUP($A90,'Import Peak Change'!$A$106:HJ$202,218,FALSE())))</f>
        <v>0</v>
      </c>
      <c r="HK90" s="193" t="n">
        <f aca="false">IF(ISERROR(VLOOKUP($A90,'Import Peak'!$A$3:HK$99,219,FALSE())-VLOOKUP($A90,'Import Peak Change'!$A$106:HK$202,219,FALSE())),0,(VLOOKUP($A90,'Import Peak'!$A$3:HK$99,219,FALSE())-VLOOKUP($A90,'Import Peak Change'!$A$106:HK$202,219,FALSE())))</f>
        <v>0</v>
      </c>
      <c r="HL90" s="193" t="n">
        <f aca="false">IF(ISERROR(VLOOKUP($A90,'Import Peak'!$A$3:HL$99,220,FALSE())-VLOOKUP($A90,'Import Peak Change'!$A$106:HL$202,220,FALSE())),0,(VLOOKUP($A90,'Import Peak'!$A$3:HL$99,220,FALSE())-VLOOKUP($A90,'Import Peak Change'!$A$106:HL$202,220,FALSE())))</f>
        <v>0</v>
      </c>
      <c r="HM90" s="193" t="n">
        <f aca="false">IF(ISERROR(VLOOKUP($A90,'Import Peak'!$A$3:HM$99,221,FALSE())-VLOOKUP($A90,'Import Peak Change'!$A$106:HM$202,221,FALSE())),0,(VLOOKUP($A90,'Import Peak'!$A$3:HM$99,221,FALSE())-VLOOKUP($A90,'Import Peak Change'!$A$106:HM$202,221,FALSE())))</f>
        <v>0</v>
      </c>
      <c r="HN90" s="193" t="n">
        <f aca="false">IF(ISERROR(VLOOKUP($A90,'Import Peak'!$A$3:HN$99,222,FALSE())-VLOOKUP($A90,'Import Peak Change'!$A$106:HN$202,222,FALSE())),0,(VLOOKUP($A90,'Import Peak'!$A$3:HN$99,222,FALSE())-VLOOKUP($A90,'Import Peak Change'!$A$106:HN$202,222,FALSE())))</f>
        <v>0</v>
      </c>
      <c r="HO90" s="193" t="n">
        <f aca="false">IF(ISERROR(VLOOKUP($A90,'Import Peak'!$A$3:HO$99,223,FALSE())-VLOOKUP($A90,'Import Peak Change'!$A$106:HO$202,223,FALSE())),0,(VLOOKUP($A90,'Import Peak'!$A$3:HO$99,223,FALSE())-VLOOKUP($A90,'Import Peak Change'!$A$106:HO$202,223,FALSE())))</f>
        <v>0</v>
      </c>
      <c r="HP90" s="193" t="n">
        <f aca="false">IF(ISERROR(VLOOKUP($A90,'Import Peak'!$A$3:HP$99,224,FALSE())-VLOOKUP($A90,'Import Peak Change'!$A$106:HP$202,224,FALSE())),0,(VLOOKUP($A90,'Import Peak'!$A$3:HP$99,224,FALSE())-VLOOKUP($A90,'Import Peak Change'!$A$106:HP$202,224,FALSE())))</f>
        <v>0</v>
      </c>
      <c r="HQ90" s="193" t="n">
        <f aca="false">IF(ISERROR(VLOOKUP($A90,'Import Peak'!$A$3:HQ$99,225,FALSE())-VLOOKUP($A90,'Import Peak Change'!$A$106:HQ$202,225,FALSE())),0,(VLOOKUP($A90,'Import Peak'!$A$3:HQ$99,225,FALSE())-VLOOKUP($A90,'Import Peak Change'!$A$106:HQ$202,225,FALSE())))</f>
        <v>0</v>
      </c>
      <c r="HR90" s="193" t="n">
        <f aca="false">IF(ISERROR(VLOOKUP($A90,'Import Peak'!$A$3:HR$99,226,FALSE())-VLOOKUP($A90,'Import Peak Change'!$A$106:HR$202,226,FALSE())),0,(VLOOKUP($A90,'Import Peak'!$A$3:HR$99,226,FALSE())-VLOOKUP($A90,'Import Peak Change'!$A$106:HR$202,226,FALSE())))</f>
        <v>0</v>
      </c>
      <c r="HS90" s="193" t="n">
        <f aca="false">IF(ISERROR(VLOOKUP($A90,'Import Peak'!$A$3:HS$99,227,FALSE())-VLOOKUP($A90,'Import Peak Change'!$A$106:HS$202,227,FALSE())),0,(VLOOKUP($A90,'Import Peak'!$A$3:HS$99,227,FALSE())-VLOOKUP($A90,'Import Peak Change'!$A$106:HS$202,227,FALSE())))</f>
        <v>0</v>
      </c>
      <c r="HT90" s="193" t="n">
        <f aca="false">IF(ISERROR(VLOOKUP($A90,'Import Peak'!$A$3:HT$99,228,FALSE())-VLOOKUP($A90,'Import Peak Change'!$A$106:HT$202,228,FALSE())),0,(VLOOKUP($A90,'Import Peak'!$A$3:HT$99,228,FALSE())-VLOOKUP($A90,'Import Peak Change'!$A$106:HT$202,228,FALSE())))</f>
        <v>0</v>
      </c>
      <c r="HU90" s="193" t="n">
        <f aca="false">IF(ISERROR(VLOOKUP($A90,'Import Peak'!$A$3:HU$99,229,FALSE())-VLOOKUP($A90,'Import Peak Change'!$A$106:HU$202,229,FALSE())),0,(VLOOKUP($A90,'Import Peak'!$A$3:HU$99,229,FALSE())-VLOOKUP($A90,'Import Peak Change'!$A$106:HU$202,229,FALSE())))</f>
        <v>0</v>
      </c>
      <c r="HV90" s="193" t="n">
        <f aca="false">IF(ISERROR(VLOOKUP($A90,'Import Peak'!$A$3:HV$99,230,FALSE())-VLOOKUP($A90,'Import Peak Change'!$A$106:HV$202,230,FALSE())),0,(VLOOKUP($A90,'Import Peak'!$A$3:HV$99,230,FALSE())-VLOOKUP($A90,'Import Peak Change'!$A$106:HV$202,230,FALSE())))</f>
        <v>0</v>
      </c>
      <c r="HW90" s="193" t="n">
        <f aca="false">IF(ISERROR(VLOOKUP($A90,'Import Peak'!$A$3:HW$99,231,FALSE())-VLOOKUP($A90,'Import Peak Change'!$A$106:HW$202,231,FALSE())),0,(VLOOKUP($A90,'Import Peak'!$A$3:HW$99,231,FALSE())-VLOOKUP($A90,'Import Peak Change'!$A$106:HW$202,231,FALSE())))</f>
        <v>0</v>
      </c>
      <c r="HX90" s="193" t="n">
        <f aca="false">IF(ISERROR(VLOOKUP($A90,'Import Peak'!$A$3:HX$99,232,FALSE())-VLOOKUP($A90,'Import Peak Change'!$A$106:HX$202,232,FALSE())),0,(VLOOKUP($A90,'Import Peak'!$A$3:HX$99,232,FALSE())-VLOOKUP($A90,'Import Peak Change'!$A$106:HX$202,232,FALSE())))</f>
        <v>0</v>
      </c>
      <c r="HY90" s="193" t="n">
        <f aca="false">IF(ISERROR(VLOOKUP($A90,'Import Peak'!$A$3:HY$99,233,FALSE())-VLOOKUP($A90,'Import Peak Change'!$A$106:HY$202,233,FALSE())),0,(VLOOKUP($A90,'Import Peak'!$A$3:HY$99,233,FALSE())-VLOOKUP($A90,'Import Peak Change'!$A$106:HY$202,233,FALSE())))</f>
        <v>0</v>
      </c>
      <c r="HZ90" s="193" t="n">
        <f aca="false">IF(ISERROR(VLOOKUP($A90,'Import Peak'!$A$3:HZ$99,234,FALSE())-VLOOKUP($A90,'Import Peak Change'!$A$106:HZ$202,234,FALSE())),0,(VLOOKUP($A90,'Import Peak'!$A$3:HZ$99,234,FALSE())-VLOOKUP($A90,'Import Peak Change'!$A$106:HZ$202,234,FALSE())))</f>
        <v>0</v>
      </c>
      <c r="IA90" s="193" t="n">
        <f aca="false">IF(ISERROR(VLOOKUP($A90,'Import Peak'!$A$3:IA$99,235,FALSE())-VLOOKUP($A90,'Import Peak Change'!$A$106:IA$202,235,FALSE())),0,(VLOOKUP($A90,'Import Peak'!$A$3:IA$99,235,FALSE())-VLOOKUP($A90,'Import Peak Change'!$A$106:IA$202,235,FALSE())))</f>
        <v>0</v>
      </c>
      <c r="IB90" s="193" t="n">
        <f aca="false">IF(ISERROR(VLOOKUP($A90,'Import Peak'!$A$3:IB$99,236,FALSE())-VLOOKUP($A90,'Import Peak Change'!$A$106:IB$202,236,FALSE())),0,(VLOOKUP($A90,'Import Peak'!$A$3:IB$99,236,FALSE())-VLOOKUP($A90,'Import Peak Change'!$A$106:IB$202,236,FALSE())))</f>
        <v>0</v>
      </c>
      <c r="IC90" s="193" t="n">
        <f aca="false">IF(ISERROR(VLOOKUP($A90,'Import Peak'!$A$3:IC$99,237,FALSE())-VLOOKUP($A90,'Import Peak Change'!$A$106:IC$202,237,FALSE())),0,(VLOOKUP($A90,'Import Peak'!$A$3:IC$99,237,FALSE())-VLOOKUP($A90,'Import Peak Change'!$A$106:IC$202,237,FALSE())))</f>
        <v>0</v>
      </c>
      <c r="ID90" s="193" t="n">
        <f aca="false">IF(ISERROR(VLOOKUP($A90,'Import Peak'!$A$3:ID$99,238,FALSE())-VLOOKUP($A90,'Import Peak Change'!$A$106:ID$202,238,FALSE())),0,(VLOOKUP($A90,'Import Peak'!$A$3:ID$99,238,FALSE())-VLOOKUP($A90,'Import Peak Change'!$A$106:ID$202,238,FALSE())))</f>
        <v>0</v>
      </c>
      <c r="IE90" s="193" t="n">
        <f aca="false">IF(ISERROR(VLOOKUP($A90,'Import Peak'!$A$3:IE$99,239,FALSE())-VLOOKUP($A90,'Import Peak Change'!$A$106:IE$202,239,FALSE())),0,(VLOOKUP($A90,'Import Peak'!$A$3:IE$99,239,FALSE())-VLOOKUP($A90,'Import Peak Change'!$A$106:IE$202,239,FALSE())))</f>
        <v>0</v>
      </c>
    </row>
    <row r="91" customFormat="false" ht="12.75" hidden="false" customHeight="false" outlineLevel="0" collapsed="false">
      <c r="A91" s="201" t="str">
        <f aca="false">IF('Import Peak'!A88=0,"",'Import Peak'!A88)</f>
        <v/>
      </c>
      <c r="B91" s="193"/>
      <c r="C91" s="193"/>
      <c r="D91" s="193"/>
      <c r="E91" s="193"/>
      <c r="F91" s="193"/>
      <c r="G91" s="193" t="n">
        <f aca="false">IF(ISERROR(VLOOKUP($A91,'Import Peak'!$A$3:G$99,7,FALSE())-VLOOKUP($A91,'Import Peak Change'!$A$106:G$202,7,FALSE())),0,(VLOOKUP($A91,'Import Peak'!$A$3:G$99,7,FALSE())-VLOOKUP($A91,'Import Peak Change'!$A$106:G$202,7,FALSE())))</f>
        <v>0</v>
      </c>
      <c r="H91" s="193" t="n">
        <f aca="false">IF(ISERROR(VLOOKUP($A91,'Import Peak'!$A$3:H$99,8,FALSE())-VLOOKUP($A91,'Import Peak Change'!$A$106:H$202,8,FALSE())),0,(VLOOKUP($A91,'Import Peak'!$A$3:H$99,8,FALSE())-VLOOKUP($A91,'Import Peak Change'!$A$106:H$202,8,FALSE())))</f>
        <v>0</v>
      </c>
      <c r="I91" s="193" t="n">
        <f aca="false">IF(ISERROR(VLOOKUP($A91,'Import Peak'!$A$3:I$99,9,FALSE())-VLOOKUP($A91,'Import Peak Change'!$A$106:I$202,9,FALSE())),0,(VLOOKUP($A91,'Import Peak'!$A$3:I$99,9,FALSE())-VLOOKUP($A91,'Import Peak Change'!$A$106:I$202,9,FALSE())))</f>
        <v>0</v>
      </c>
      <c r="J91" s="193" t="n">
        <f aca="false">IF(ISERROR(VLOOKUP($A91,'Import Peak'!$A$3:J$99,10,FALSE())-VLOOKUP($A91,'Import Peak Change'!$A$106:J$202,10,FALSE())),0,(VLOOKUP($A91,'Import Peak'!$A$3:J$99,10,FALSE())-VLOOKUP($A91,'Import Peak Change'!$A$106:J$202,10,FALSE())))</f>
        <v>0</v>
      </c>
      <c r="K91" s="193" t="n">
        <f aca="false">IF(ISERROR(VLOOKUP($A91,'Import Peak'!$A$3:K$99,11,FALSE())-VLOOKUP($A91,'Import Peak Change'!$A$106:K$202,11,FALSE())),0,(VLOOKUP($A91,'Import Peak'!$A$3:K$99,11,FALSE())-VLOOKUP($A91,'Import Peak Change'!$A$106:K$202,11,FALSE())))</f>
        <v>0</v>
      </c>
      <c r="L91" s="193" t="n">
        <f aca="false">IF(ISERROR(VLOOKUP($A91,'Import Peak'!$A$3:L$99,12,FALSE())-VLOOKUP($A91,'Import Peak Change'!$A$106:L$202,12,FALSE())),0,(VLOOKUP($A91,'Import Peak'!$A$3:L$99,12,FALSE())-VLOOKUP($A91,'Import Peak Change'!$A$106:L$202,12,FALSE())))</f>
        <v>0</v>
      </c>
      <c r="M91" s="193" t="n">
        <f aca="false">IF(ISERROR(VLOOKUP($A91,'Import Peak'!$A$3:M$99,13,FALSE())-VLOOKUP($A91,'Import Peak Change'!$A$106:M$202,13,FALSE())),0,(VLOOKUP($A91,'Import Peak'!$A$3:M$99,13,FALSE())-VLOOKUP($A91,'Import Peak Change'!$A$106:M$202,13,FALSE())))</f>
        <v>0</v>
      </c>
      <c r="N91" s="193" t="n">
        <f aca="false">IF(ISERROR(VLOOKUP($A91,'Import Peak'!$A$3:N$99,14,FALSE())-VLOOKUP($A91,'Import Peak Change'!$A$106:N$202,14,FALSE())),0,(VLOOKUP($A91,'Import Peak'!$A$3:N$99,14,FALSE())-VLOOKUP($A91,'Import Peak Change'!$A$106:N$202,14,FALSE())))</f>
        <v>0</v>
      </c>
      <c r="O91" s="193" t="n">
        <f aca="false">IF(ISERROR(VLOOKUP($A91,'Import Peak'!$A$3:O$99,15,FALSE())-VLOOKUP($A91,'Import Peak Change'!$A$106:O$202,15,FALSE())),0,(VLOOKUP($A91,'Import Peak'!$A$3:O$99,15,FALSE())-VLOOKUP($A91,'Import Peak Change'!$A$106:O$202,15,FALSE())))</f>
        <v>0</v>
      </c>
      <c r="P91" s="193" t="n">
        <f aca="false">IF(ISERROR(VLOOKUP($A91,'Import Peak'!$A$3:P$99,16,FALSE())-VLOOKUP($A91,'Import Peak Change'!$A$106:P$202,16,FALSE())),0,(VLOOKUP($A91,'Import Peak'!$A$3:P$99,16,FALSE())-VLOOKUP($A91,'Import Peak Change'!$A$106:P$202,16,FALSE())))</f>
        <v>0</v>
      </c>
      <c r="Q91" s="193" t="n">
        <f aca="false">IF(ISERROR(VLOOKUP($A91,'Import Peak'!$A$3:Q$99,17,FALSE())-VLOOKUP($A91,'Import Peak Change'!$A$106:Q$202,17,FALSE())),0,(VLOOKUP($A91,'Import Peak'!$A$3:Q$99,17,FALSE())-VLOOKUP($A91,'Import Peak Change'!$A$106:Q$202,17,FALSE())))</f>
        <v>0</v>
      </c>
      <c r="R91" s="193" t="n">
        <f aca="false">IF(ISERROR(VLOOKUP($A91,'Import Peak'!$A$3:R$99,18,FALSE())-VLOOKUP($A91,'Import Peak Change'!$A$106:R$202,18,FALSE())),0,(VLOOKUP($A91,'Import Peak'!$A$3:R$99,18,FALSE())-VLOOKUP($A91,'Import Peak Change'!$A$106:R$202,18,FALSE())))</f>
        <v>0</v>
      </c>
      <c r="S91" s="193" t="n">
        <f aca="false">IF(ISERROR(VLOOKUP($A91,'Import Peak'!$A$3:S$99,19,FALSE())-VLOOKUP($A91,'Import Peak Change'!$A$106:S$202,19,FALSE())),0,(VLOOKUP($A91,'Import Peak'!$A$3:S$99,19,FALSE())-VLOOKUP($A91,'Import Peak Change'!$A$106:S$202,19,FALSE())))</f>
        <v>0</v>
      </c>
      <c r="T91" s="193" t="n">
        <f aca="false">IF(ISERROR(VLOOKUP($A91,'Import Peak'!$A$3:T$99,20,FALSE())-VLOOKUP($A91,'Import Peak Change'!$A$106:T$202,20,FALSE())),0,(VLOOKUP($A91,'Import Peak'!$A$3:T$99,20,FALSE())-VLOOKUP($A91,'Import Peak Change'!$A$106:T$202,20,FALSE())))</f>
        <v>0</v>
      </c>
      <c r="U91" s="193" t="n">
        <f aca="false">IF(ISERROR(VLOOKUP($A91,'Import Peak'!$A$3:U$99,21,FALSE())-VLOOKUP($A91,'Import Peak Change'!$A$106:U$202,21,FALSE())),0,(VLOOKUP($A91,'Import Peak'!$A$3:U$99,21,FALSE())-VLOOKUP($A91,'Import Peak Change'!$A$106:U$202,21,FALSE())))</f>
        <v>0</v>
      </c>
      <c r="V91" s="193" t="n">
        <f aca="false">IF(ISERROR(VLOOKUP($A91,'Import Peak'!$A$3:V$99,22,FALSE())-VLOOKUP($A91,'Import Peak Change'!$A$106:V$202,22,FALSE())),0,(VLOOKUP($A91,'Import Peak'!$A$3:V$99,22,FALSE())-VLOOKUP($A91,'Import Peak Change'!$A$106:V$202,22,FALSE())))</f>
        <v>0</v>
      </c>
      <c r="W91" s="193" t="n">
        <f aca="false">IF(ISERROR(VLOOKUP($A91,'Import Peak'!$A$3:W$99,23,FALSE())-VLOOKUP($A91,'Import Peak Change'!$A$106:W$202,23,FALSE())),0,(VLOOKUP($A91,'Import Peak'!$A$3:W$99,23,FALSE())-VLOOKUP($A91,'Import Peak Change'!$A$106:W$202,23,FALSE())))</f>
        <v>0</v>
      </c>
      <c r="X91" s="193" t="n">
        <f aca="false">IF(ISERROR(VLOOKUP($A91,'Import Peak'!$A$3:X$99,24,FALSE())-VLOOKUP($A91,'Import Peak Change'!$A$106:X$202,24,FALSE())),0,(VLOOKUP($A91,'Import Peak'!$A$3:X$99,24,FALSE())-VLOOKUP($A91,'Import Peak Change'!$A$106:X$202,24,FALSE())))</f>
        <v>0</v>
      </c>
      <c r="Y91" s="193" t="n">
        <f aca="false">IF(ISERROR(VLOOKUP($A91,'Import Peak'!$A$3:Y$99,25,FALSE())-VLOOKUP($A91,'Import Peak Change'!$A$106:Y$202,25,FALSE())),0,(VLOOKUP($A91,'Import Peak'!$A$3:Y$99,25,FALSE())-VLOOKUP($A91,'Import Peak Change'!$A$106:Y$202,25,FALSE())))</f>
        <v>0</v>
      </c>
      <c r="Z91" s="193" t="n">
        <f aca="false">IF(ISERROR(VLOOKUP($A91,'Import Peak'!$A$3:Z$99,26,FALSE())-VLOOKUP($A91,'Import Peak Change'!$A$106:Z$202,26,FALSE())),0,(VLOOKUP($A91,'Import Peak'!$A$3:Z$99,26,FALSE())-VLOOKUP($A91,'Import Peak Change'!$A$106:Z$202,26,FALSE())))</f>
        <v>0</v>
      </c>
      <c r="AA91" s="193" t="n">
        <f aca="false">IF(ISERROR(VLOOKUP($A91,'Import Peak'!$A$3:AA$99,27,FALSE())-VLOOKUP($A91,'Import Peak Change'!$A$106:AA$202,27,FALSE())),0,(VLOOKUP($A91,'Import Peak'!$A$3:AA$99,27,FALSE())-VLOOKUP($A91,'Import Peak Change'!$A$106:AA$202,27,FALSE())))</f>
        <v>0</v>
      </c>
      <c r="AB91" s="193" t="n">
        <f aca="false">IF(ISERROR(VLOOKUP($A91,'Import Peak'!$A$3:AB$99,28,FALSE())-VLOOKUP($A91,'Import Peak Change'!$A$106:AB$202,28,FALSE())),0,(VLOOKUP($A91,'Import Peak'!$A$3:AB$99,28,FALSE())-VLOOKUP($A91,'Import Peak Change'!$A$106:AB$202,28,FALSE())))</f>
        <v>0</v>
      </c>
      <c r="AC91" s="193" t="n">
        <f aca="false">IF(ISERROR(VLOOKUP($A91,'Import Peak'!$A$3:AC$99,29,FALSE())-VLOOKUP($A91,'Import Peak Change'!$A$106:AC$202,29,FALSE())),0,(VLOOKUP($A91,'Import Peak'!$A$3:AC$99,29,FALSE())-VLOOKUP($A91,'Import Peak Change'!$A$106:AC$202,29,FALSE())))</f>
        <v>0</v>
      </c>
      <c r="AD91" s="193" t="n">
        <f aca="false">IF(ISERROR(VLOOKUP($A91,'Import Peak'!$A$3:AD$99,30,FALSE())-VLOOKUP($A91,'Import Peak Change'!$A$106:AD$202,30,FALSE())),0,(VLOOKUP($A91,'Import Peak'!$A$3:AD$99,30,FALSE())-VLOOKUP($A91,'Import Peak Change'!$A$106:AD$202,30,FALSE())))</f>
        <v>0</v>
      </c>
      <c r="AE91" s="193" t="n">
        <f aca="false">IF(ISERROR(VLOOKUP($A91,'Import Peak'!$A$3:AE$99,31,FALSE())-VLOOKUP($A91,'Import Peak Change'!$A$106:AE$202,31,FALSE())),0,(VLOOKUP($A91,'Import Peak'!$A$3:AE$99,31,FALSE())-VLOOKUP($A91,'Import Peak Change'!$A$106:AE$202,31,FALSE())))</f>
        <v>0</v>
      </c>
      <c r="AF91" s="193" t="n">
        <f aca="false">IF(ISERROR(VLOOKUP($A91,'Import Peak'!$A$3:AF$99,32,FALSE())-VLOOKUP($A91,'Import Peak Change'!$A$106:AF$202,32,FALSE())),0,(VLOOKUP($A91,'Import Peak'!$A$3:AF$99,32,FALSE())-VLOOKUP($A91,'Import Peak Change'!$A$106:AF$202,32,FALSE())))</f>
        <v>0</v>
      </c>
      <c r="AG91" s="193" t="n">
        <f aca="false">IF(ISERROR(VLOOKUP($A91,'Import Peak'!$A$3:AG$99,33,FALSE())-VLOOKUP($A91,'Import Peak Change'!$A$106:AG$202,33,FALSE())),0,(VLOOKUP($A91,'Import Peak'!$A$3:AG$99,33,FALSE())-VLOOKUP($A91,'Import Peak Change'!$A$106:AG$202,33,FALSE())))</f>
        <v>0</v>
      </c>
      <c r="AH91" s="193" t="n">
        <f aca="false">IF(ISERROR(VLOOKUP($A91,'Import Peak'!$A$3:AH$99,34,FALSE())-VLOOKUP($A91,'Import Peak Change'!$A$106:AH$202,34,FALSE())),0,(VLOOKUP($A91,'Import Peak'!$A$3:AH$99,34,FALSE())-VLOOKUP($A91,'Import Peak Change'!$A$106:AH$202,34,FALSE())))</f>
        <v>0</v>
      </c>
      <c r="AI91" s="193" t="n">
        <f aca="false">IF(ISERROR(VLOOKUP($A91,'Import Peak'!$A$3:AI$99,35,FALSE())-VLOOKUP($A91,'Import Peak Change'!$A$106:AI$202,35,FALSE())),0,(VLOOKUP($A91,'Import Peak'!$A$3:AI$99,35,FALSE())-VLOOKUP($A91,'Import Peak Change'!$A$106:AI$202,35,FALSE())))</f>
        <v>0</v>
      </c>
      <c r="AJ91" s="193" t="n">
        <f aca="false">IF(ISERROR(VLOOKUP($A91,'Import Peak'!$A$3:AJ$99,36,FALSE())-VLOOKUP($A91,'Import Peak Change'!$A$106:AJ$202,36,FALSE())),0,(VLOOKUP($A91,'Import Peak'!$A$3:AJ$99,36,FALSE())-VLOOKUP($A91,'Import Peak Change'!$A$106:AJ$202,36,FALSE())))</f>
        <v>0</v>
      </c>
      <c r="AK91" s="193" t="n">
        <f aca="false">IF(ISERROR(VLOOKUP($A91,'Import Peak'!$A$3:AK$99,37,FALSE())-VLOOKUP($A91,'Import Peak Change'!$A$106:AK$202,37,FALSE())),0,(VLOOKUP($A91,'Import Peak'!$A$3:AK$99,37,FALSE())-VLOOKUP($A91,'Import Peak Change'!$A$106:AK$202,37,FALSE())))</f>
        <v>0</v>
      </c>
      <c r="AL91" s="193" t="n">
        <f aca="false">IF(ISERROR(VLOOKUP($A91,'Import Peak'!$A$3:AL$99,38,FALSE())-VLOOKUP($A91,'Import Peak Change'!$A$106:AL$202,38,FALSE())),0,(VLOOKUP($A91,'Import Peak'!$A$3:AL$99,38,FALSE())-VLOOKUP($A91,'Import Peak Change'!$A$106:AL$202,38,FALSE())))</f>
        <v>0</v>
      </c>
      <c r="AM91" s="193" t="n">
        <f aca="false">IF(ISERROR(VLOOKUP($A91,'Import Peak'!$A$3:AM$99,39,FALSE())-VLOOKUP($A91,'Import Peak Change'!$A$106:AM$202,39,FALSE())),0,(VLOOKUP($A91,'Import Peak'!$A$3:AM$99,39,FALSE())-VLOOKUP($A91,'Import Peak Change'!$A$106:AM$202,39,FALSE())))</f>
        <v>0</v>
      </c>
      <c r="AN91" s="193" t="n">
        <f aca="false">IF(ISERROR(VLOOKUP($A91,'Import Peak'!$A$3:AN$99,40,FALSE())-VLOOKUP($A91,'Import Peak Change'!$A$106:AN$202,40,FALSE())),0,(VLOOKUP($A91,'Import Peak'!$A$3:AN$99,40,FALSE())-VLOOKUP($A91,'Import Peak Change'!$A$106:AN$202,40,FALSE())))</f>
        <v>0</v>
      </c>
      <c r="AO91" s="193" t="n">
        <f aca="false">IF(ISERROR(VLOOKUP($A91,'Import Peak'!$A$3:AO$99,41,FALSE())-VLOOKUP($A91,'Import Peak Change'!$A$106:AO$202,41,FALSE())),0,(VLOOKUP($A91,'Import Peak'!$A$3:AO$99,41,FALSE())-VLOOKUP($A91,'Import Peak Change'!$A$106:AO$202,41,FALSE())))</f>
        <v>0</v>
      </c>
      <c r="AP91" s="193" t="n">
        <f aca="false">IF(ISERROR(VLOOKUP($A91,'Import Peak'!$A$3:AP$99,42,FALSE())-VLOOKUP($A91,'Import Peak Change'!$A$106:AP$202,42,FALSE())),0,(VLOOKUP($A91,'Import Peak'!$A$3:AP$99,42,FALSE())-VLOOKUP($A91,'Import Peak Change'!$A$106:AP$202,42,FALSE())))</f>
        <v>0</v>
      </c>
      <c r="AQ91" s="193" t="n">
        <f aca="false">IF(ISERROR(VLOOKUP($A91,'Import Peak'!$A$3:AQ$99,43,FALSE())-VLOOKUP($A91,'Import Peak Change'!$A$106:AQ$202,43,FALSE())),0,(VLOOKUP($A91,'Import Peak'!$A$3:AQ$99,43,FALSE())-VLOOKUP($A91,'Import Peak Change'!$A$106:AQ$202,43,FALSE())))</f>
        <v>0</v>
      </c>
      <c r="AR91" s="193" t="n">
        <f aca="false">IF(ISERROR(VLOOKUP($A91,'Import Peak'!$A$3:AR$99,44,FALSE())-VLOOKUP($A91,'Import Peak Change'!$A$106:AR$202,44,FALSE())),0,(VLOOKUP($A91,'Import Peak'!$A$3:AR$99,44,FALSE())-VLOOKUP($A91,'Import Peak Change'!$A$106:AR$202,44,FALSE())))</f>
        <v>0</v>
      </c>
      <c r="AS91" s="193" t="n">
        <f aca="false">IF(ISERROR(VLOOKUP($A91,'Import Peak'!$A$3:AS$99,45,FALSE())-VLOOKUP($A91,'Import Peak Change'!$A$106:AS$202,45,FALSE())),0,(VLOOKUP($A91,'Import Peak'!$A$3:AS$99,45,FALSE())-VLOOKUP($A91,'Import Peak Change'!$A$106:AS$202,45,FALSE())))</f>
        <v>0</v>
      </c>
      <c r="AT91" s="193" t="n">
        <f aca="false">IF(ISERROR(VLOOKUP($A91,'Import Peak'!$A$3:AT$99,46,FALSE())-VLOOKUP($A91,'Import Peak Change'!$A$106:AT$202,46,FALSE())),0,(VLOOKUP($A91,'Import Peak'!$A$3:AT$99,46,FALSE())-VLOOKUP($A91,'Import Peak Change'!$A$106:AT$202,46,FALSE())))</f>
        <v>0</v>
      </c>
      <c r="AU91" s="193" t="n">
        <f aca="false">IF(ISERROR(VLOOKUP($A91,'Import Peak'!$A$3:AU$99,47,FALSE())-VLOOKUP($A91,'Import Peak Change'!$A$106:AU$202,47,FALSE())),0,(VLOOKUP($A91,'Import Peak'!$A$3:AU$99,47,FALSE())-VLOOKUP($A91,'Import Peak Change'!$A$106:AU$202,47,FALSE())))</f>
        <v>0</v>
      </c>
      <c r="AV91" s="193" t="n">
        <f aca="false">IF(ISERROR(VLOOKUP($A91,'Import Peak'!$A$3:AV$99,48,FALSE())-VLOOKUP($A91,'Import Peak Change'!$A$106:AV$202,48,FALSE())),0,(VLOOKUP($A91,'Import Peak'!$A$3:AV$99,48,FALSE())-VLOOKUP($A91,'Import Peak Change'!$A$106:AV$202,48,FALSE())))</f>
        <v>0</v>
      </c>
      <c r="AW91" s="193" t="n">
        <f aca="false">IF(ISERROR(VLOOKUP($A91,'Import Peak'!$A$3:AW$99,49,FALSE())-VLOOKUP($A91,'Import Peak Change'!$A$106:AW$202,49,FALSE())),0,(VLOOKUP($A91,'Import Peak'!$A$3:AW$99,49,FALSE())-VLOOKUP($A91,'Import Peak Change'!$A$106:AW$202,49,FALSE())))</f>
        <v>0</v>
      </c>
      <c r="AX91" s="193" t="n">
        <f aca="false">IF(ISERROR(VLOOKUP($A91,'Import Peak'!$A$3:AX$99,50,FALSE())-VLOOKUP($A91,'Import Peak Change'!$A$106:AX$202,50,FALSE())),0,(VLOOKUP($A91,'Import Peak'!$A$3:AX$99,50,FALSE())-VLOOKUP($A91,'Import Peak Change'!$A$106:AX$202,50,FALSE())))</f>
        <v>0</v>
      </c>
      <c r="AY91" s="193" t="n">
        <f aca="false">IF(ISERROR(VLOOKUP($A91,'Import Peak'!$A$3:AY$99,51,FALSE())-VLOOKUP($A91,'Import Peak Change'!$A$106:AY$202,51,FALSE())),0,(VLOOKUP($A91,'Import Peak'!$A$3:AY$99,51,FALSE())-VLOOKUP($A91,'Import Peak Change'!$A$106:AY$202,51,FALSE())))</f>
        <v>0</v>
      </c>
      <c r="AZ91" s="193" t="n">
        <f aca="false">IF(ISERROR(VLOOKUP($A91,'Import Peak'!$A$3:AZ$99,52,FALSE())-VLOOKUP($A91,'Import Peak Change'!$A$106:AZ$202,52,FALSE())),0,(VLOOKUP($A91,'Import Peak'!$A$3:AZ$99,52,FALSE())-VLOOKUP($A91,'Import Peak Change'!$A$106:AZ$202,52,FALSE())))</f>
        <v>0</v>
      </c>
      <c r="BA91" s="193" t="n">
        <f aca="false">IF(ISERROR(VLOOKUP($A91,'Import Peak'!$A$3:BA$99,53,FALSE())-VLOOKUP($A91,'Import Peak Change'!$A$106:BA$202,53,FALSE())),0,(VLOOKUP($A91,'Import Peak'!$A$3:BA$99,53,FALSE())-VLOOKUP($A91,'Import Peak Change'!$A$106:BA$202,53,FALSE())))</f>
        <v>0</v>
      </c>
      <c r="BB91" s="193" t="n">
        <f aca="false">IF(ISERROR(VLOOKUP($A91,'Import Peak'!$A$3:BB$99,54,FALSE())-VLOOKUP($A91,'Import Peak Change'!$A$106:BB$202,54,FALSE())),0,(VLOOKUP($A91,'Import Peak'!$A$3:BB$99,54,FALSE())-VLOOKUP($A91,'Import Peak Change'!$A$106:BB$202,54,FALSE())))</f>
        <v>0</v>
      </c>
      <c r="BC91" s="193" t="n">
        <f aca="false">IF(ISERROR(VLOOKUP($A91,'Import Peak'!$A$3:BC$99,55,FALSE())-VLOOKUP($A91,'Import Peak Change'!$A$106:BC$202,55,FALSE())),0,(VLOOKUP($A91,'Import Peak'!$A$3:BC$99,55,FALSE())-VLOOKUP($A91,'Import Peak Change'!$A$106:BC$202,55,FALSE())))</f>
        <v>0</v>
      </c>
      <c r="BD91" s="193" t="n">
        <f aca="false">IF(ISERROR(VLOOKUP($A91,'Import Peak'!$A$3:BD$99,56,FALSE())-VLOOKUP($A91,'Import Peak Change'!$A$106:BD$202,56,FALSE())),0,(VLOOKUP($A91,'Import Peak'!$A$3:BD$99,56,FALSE())-VLOOKUP($A91,'Import Peak Change'!$A$106:BD$202,56,FALSE())))</f>
        <v>0</v>
      </c>
      <c r="BE91" s="193" t="n">
        <f aca="false">IF(ISERROR(VLOOKUP($A91,'Import Peak'!$A$3:BE$99,57,FALSE())-VLOOKUP($A91,'Import Peak Change'!$A$106:BE$202,57,FALSE())),0,(VLOOKUP($A91,'Import Peak'!$A$3:BE$99,57,FALSE())-VLOOKUP($A91,'Import Peak Change'!$A$106:BE$202,57,FALSE())))</f>
        <v>0</v>
      </c>
      <c r="BF91" s="193" t="n">
        <f aca="false">IF(ISERROR(VLOOKUP($A91,'Import Peak'!$A$3:BF$99,58,FALSE())-VLOOKUP($A91,'Import Peak Change'!$A$106:BF$202,58,FALSE())),0,(VLOOKUP($A91,'Import Peak'!$A$3:BF$99,58,FALSE())-VLOOKUP($A91,'Import Peak Change'!$A$106:BF$202,58,FALSE())))</f>
        <v>0</v>
      </c>
      <c r="BG91" s="193" t="n">
        <f aca="false">IF(ISERROR(VLOOKUP($A91,'Import Peak'!$A$3:BG$99,59,FALSE())-VLOOKUP($A91,'Import Peak Change'!$A$106:BG$202,59,FALSE())),0,(VLOOKUP($A91,'Import Peak'!$A$3:BG$99,59,FALSE())-VLOOKUP($A91,'Import Peak Change'!$A$106:BG$202,59,FALSE())))</f>
        <v>0</v>
      </c>
      <c r="BH91" s="193" t="n">
        <f aca="false">IF(ISERROR(VLOOKUP($A91,'Import Peak'!$A$3:BH$99,60,FALSE())-VLOOKUP($A91,'Import Peak Change'!$A$106:BH$202,60,FALSE())),0,(VLOOKUP($A91,'Import Peak'!$A$3:BH$99,60,FALSE())-VLOOKUP($A91,'Import Peak Change'!$A$106:BH$202,60,FALSE())))</f>
        <v>0</v>
      </c>
      <c r="BI91" s="193" t="n">
        <f aca="false">IF(ISERROR(VLOOKUP($A91,'Import Peak'!$A$3:BI$99,61,FALSE())-VLOOKUP($A91,'Import Peak Change'!$A$106:BI$202,61,FALSE())),0,(VLOOKUP($A91,'Import Peak'!$A$3:BI$99,61,FALSE())-VLOOKUP($A91,'Import Peak Change'!$A$106:BI$202,61,FALSE())))</f>
        <v>0</v>
      </c>
      <c r="BJ91" s="193" t="n">
        <f aca="false">IF(ISERROR(VLOOKUP($A91,'Import Peak'!$A$3:BJ$99,62,FALSE())-VLOOKUP($A91,'Import Peak Change'!$A$106:BJ$202,62,FALSE())),0,(VLOOKUP($A91,'Import Peak'!$A$3:BJ$99,62,FALSE())-VLOOKUP($A91,'Import Peak Change'!$A$106:BJ$202,62,FALSE())))</f>
        <v>0</v>
      </c>
      <c r="BK91" s="193" t="n">
        <f aca="false">IF(ISERROR(VLOOKUP($A91,'Import Peak'!$A$3:BK$99,63,FALSE())-VLOOKUP($A91,'Import Peak Change'!$A$106:BK$202,63,FALSE())),0,(VLOOKUP($A91,'Import Peak'!$A$3:BK$99,63,FALSE())-VLOOKUP($A91,'Import Peak Change'!$A$106:BK$202,63,FALSE())))</f>
        <v>0</v>
      </c>
      <c r="BL91" s="193" t="n">
        <f aca="false">IF(ISERROR(VLOOKUP($A91,'Import Peak'!$A$3:BL$99,64,FALSE())-VLOOKUP($A91,'Import Peak Change'!$A$106:BL$202,64,FALSE())),0,(VLOOKUP($A91,'Import Peak'!$A$3:BL$99,64,FALSE())-VLOOKUP($A91,'Import Peak Change'!$A$106:BL$202,64,FALSE())))</f>
        <v>0</v>
      </c>
      <c r="BM91" s="193" t="n">
        <f aca="false">IF(ISERROR(VLOOKUP($A91,'Import Peak'!$A$3:BM$99,65,FALSE())-VLOOKUP($A91,'Import Peak Change'!$A$106:BM$202,65,FALSE())),0,(VLOOKUP($A91,'Import Peak'!$A$3:BM$99,65,FALSE())-VLOOKUP($A91,'Import Peak Change'!$A$106:BM$202,65,FALSE())))</f>
        <v>0</v>
      </c>
      <c r="BN91" s="193" t="n">
        <f aca="false">IF(ISERROR(VLOOKUP($A91,'Import Peak'!$A$3:BN$99,66,FALSE())-VLOOKUP($A91,'Import Peak Change'!$A$106:BN$202,66,FALSE())),0,(VLOOKUP($A91,'Import Peak'!$A$3:BN$99,66,FALSE())-VLOOKUP($A91,'Import Peak Change'!$A$106:BN$202,66,FALSE())))</f>
        <v>0</v>
      </c>
      <c r="BO91" s="193" t="n">
        <f aca="false">IF(ISERROR(VLOOKUP($A91,'Import Peak'!$A$3:BO$99,67,FALSE())-VLOOKUP($A91,'Import Peak Change'!$A$106:BO$202,67,FALSE())),0,(VLOOKUP($A91,'Import Peak'!$A$3:BO$99,67,FALSE())-VLOOKUP($A91,'Import Peak Change'!$A$106:BO$202,67,FALSE())))</f>
        <v>0</v>
      </c>
      <c r="BP91" s="193" t="n">
        <f aca="false">IF(ISERROR(VLOOKUP($A91,'Import Peak'!$A$3:BP$99,68,FALSE())-VLOOKUP($A91,'Import Peak Change'!$A$106:BP$202,68,FALSE())),0,(VLOOKUP($A91,'Import Peak'!$A$3:BP$99,68,FALSE())-VLOOKUP($A91,'Import Peak Change'!$A$106:BP$202,68,FALSE())))</f>
        <v>0</v>
      </c>
      <c r="BQ91" s="193" t="n">
        <f aca="false">IF(ISERROR(VLOOKUP($A91,'Import Peak'!$A$3:BQ$99,69,FALSE())-VLOOKUP($A91,'Import Peak Change'!$A$106:BQ$202,69,FALSE())),0,(VLOOKUP($A91,'Import Peak'!$A$3:BQ$99,69,FALSE())-VLOOKUP($A91,'Import Peak Change'!$A$106:BQ$202,69,FALSE())))</f>
        <v>0</v>
      </c>
      <c r="BR91" s="193" t="n">
        <f aca="false">IF(ISERROR(VLOOKUP($A91,'Import Peak'!$A$3:BR$99,70,FALSE())-VLOOKUP($A91,'Import Peak Change'!$A$106:BR$202,70,FALSE())),0,(VLOOKUP($A91,'Import Peak'!$A$3:BR$99,70,FALSE())-VLOOKUP($A91,'Import Peak Change'!$A$106:BR$202,70,FALSE())))</f>
        <v>0</v>
      </c>
      <c r="BS91" s="193" t="n">
        <f aca="false">IF(ISERROR(VLOOKUP($A91,'Import Peak'!$A$3:BS$99,71,FALSE())-VLOOKUP($A91,'Import Peak Change'!$A$106:BS$202,71,FALSE())),0,(VLOOKUP($A91,'Import Peak'!$A$3:BS$99,71,FALSE())-VLOOKUP($A91,'Import Peak Change'!$A$106:BS$202,71,FALSE())))</f>
        <v>0</v>
      </c>
      <c r="BT91" s="193" t="n">
        <f aca="false">IF(ISERROR(VLOOKUP($A91,'Import Peak'!$A$3:BT$99,72,FALSE())-VLOOKUP($A91,'Import Peak Change'!$A$106:BT$202,72,FALSE())),0,(VLOOKUP($A91,'Import Peak'!$A$3:BT$99,72,FALSE())-VLOOKUP($A91,'Import Peak Change'!$A$106:BT$202,72,FALSE())))</f>
        <v>0</v>
      </c>
      <c r="BU91" s="193" t="n">
        <f aca="false">IF(ISERROR(VLOOKUP($A91,'Import Peak'!$A$3:BU$99,73,FALSE())-VLOOKUP($A91,'Import Peak Change'!$A$106:BU$202,73,FALSE())),0,(VLOOKUP($A91,'Import Peak'!$A$3:BU$99,73,FALSE())-VLOOKUP($A91,'Import Peak Change'!$A$106:BU$202,73,FALSE())))</f>
        <v>0</v>
      </c>
      <c r="BV91" s="193" t="n">
        <f aca="false">IF(ISERROR(VLOOKUP($A91,'Import Peak'!$A$3:BV$99,74,FALSE())-VLOOKUP($A91,'Import Peak Change'!$A$106:BV$202,74,FALSE())),0,(VLOOKUP($A91,'Import Peak'!$A$3:BV$99,74,FALSE())-VLOOKUP($A91,'Import Peak Change'!$A$106:BV$202,74,FALSE())))</f>
        <v>0</v>
      </c>
      <c r="BW91" s="193" t="n">
        <f aca="false">IF(ISERROR(VLOOKUP($A91,'Import Peak'!$A$3:BW$99,75,FALSE())-VLOOKUP($A91,'Import Peak Change'!$A$106:BW$202,75,FALSE())),0,(VLOOKUP($A91,'Import Peak'!$A$3:BW$99,75,FALSE())-VLOOKUP($A91,'Import Peak Change'!$A$106:BW$202,75,FALSE())))</f>
        <v>0</v>
      </c>
      <c r="BX91" s="193" t="n">
        <f aca="false">IF(ISERROR(VLOOKUP($A91,'Import Peak'!$A$3:BX$99,76,FALSE())-VLOOKUP($A91,'Import Peak Change'!$A$106:BX$202,76,FALSE())),0,(VLOOKUP($A91,'Import Peak'!$A$3:BX$99,76,FALSE())-VLOOKUP($A91,'Import Peak Change'!$A$106:BX$202,76,FALSE())))</f>
        <v>0</v>
      </c>
      <c r="BY91" s="193" t="n">
        <f aca="false">IF(ISERROR(VLOOKUP($A91,'Import Peak'!$A$3:BY$99,77,FALSE())-VLOOKUP($A91,'Import Peak Change'!$A$106:BY$202,77,FALSE())),0,(VLOOKUP($A91,'Import Peak'!$A$3:BY$99,77,FALSE())-VLOOKUP($A91,'Import Peak Change'!$A$106:BY$202,77,FALSE())))</f>
        <v>0</v>
      </c>
      <c r="BZ91" s="193" t="n">
        <f aca="false">IF(ISERROR(VLOOKUP($A91,'Import Peak'!$A$3:BZ$99,78,FALSE())-VLOOKUP($A91,'Import Peak Change'!$A$106:BZ$202,78,FALSE())),0,(VLOOKUP($A91,'Import Peak'!$A$3:BZ$99,78,FALSE())-VLOOKUP($A91,'Import Peak Change'!$A$106:BZ$202,78,FALSE())))</f>
        <v>0</v>
      </c>
      <c r="CA91" s="193" t="n">
        <f aca="false">IF(ISERROR(VLOOKUP($A91,'Import Peak'!$A$3:CA$99,79,FALSE())-VLOOKUP($A91,'Import Peak Change'!$A$106:CA$202,79,FALSE())),0,(VLOOKUP($A91,'Import Peak'!$A$3:CA$99,79,FALSE())-VLOOKUP($A91,'Import Peak Change'!$A$106:CA$202,79,FALSE())))</f>
        <v>0</v>
      </c>
      <c r="CB91" s="193" t="n">
        <f aca="false">IF(ISERROR(VLOOKUP($A91,'Import Peak'!$A$3:CB$99,80,FALSE())-VLOOKUP($A91,'Import Peak Change'!$A$106:CB$202,80,FALSE())),0,(VLOOKUP($A91,'Import Peak'!$A$3:CB$99,80,FALSE())-VLOOKUP($A91,'Import Peak Change'!$A$106:CB$202,80,FALSE())))</f>
        <v>0</v>
      </c>
      <c r="CC91" s="193" t="n">
        <f aca="false">IF(ISERROR(VLOOKUP($A91,'Import Peak'!$A$3:CC$99,81,FALSE())-VLOOKUP($A91,'Import Peak Change'!$A$106:CC$202,81,FALSE())),0,(VLOOKUP($A91,'Import Peak'!$A$3:CC$99,81,FALSE())-VLOOKUP($A91,'Import Peak Change'!$A$106:CC$202,81,FALSE())))</f>
        <v>0</v>
      </c>
      <c r="CD91" s="193" t="n">
        <f aca="false">IF(ISERROR(VLOOKUP($A91,'Import Peak'!$A$3:CD$99,82,FALSE())-VLOOKUP($A91,'Import Peak Change'!$A$106:CD$202,82,FALSE())),0,(VLOOKUP($A91,'Import Peak'!$A$3:CD$99,82,FALSE())-VLOOKUP($A91,'Import Peak Change'!$A$106:CD$202,82,FALSE())))</f>
        <v>0</v>
      </c>
      <c r="CE91" s="193" t="n">
        <f aca="false">IF(ISERROR(VLOOKUP($A91,'Import Peak'!$A$3:CE$99,83,FALSE())-VLOOKUP($A91,'Import Peak Change'!$A$106:CE$202,83,FALSE())),0,(VLOOKUP($A91,'Import Peak'!$A$3:CE$99,83,FALSE())-VLOOKUP($A91,'Import Peak Change'!$A$106:CE$202,83,FALSE())))</f>
        <v>0</v>
      </c>
      <c r="CF91" s="193" t="n">
        <f aca="false">IF(ISERROR(VLOOKUP($A91,'Import Peak'!$A$3:CF$99,84,FALSE())-VLOOKUP($A91,'Import Peak Change'!$A$106:CF$202,84,FALSE())),0,(VLOOKUP($A91,'Import Peak'!$A$3:CF$99,84,FALSE())-VLOOKUP($A91,'Import Peak Change'!$A$106:CF$202,84,FALSE())))</f>
        <v>0</v>
      </c>
      <c r="CG91" s="193" t="n">
        <f aca="false">IF(ISERROR(VLOOKUP($A91,'Import Peak'!$A$3:CG$99,85,FALSE())-VLOOKUP($A91,'Import Peak Change'!$A$106:CG$202,85,FALSE())),0,(VLOOKUP($A91,'Import Peak'!$A$3:CG$99,85,FALSE())-VLOOKUP($A91,'Import Peak Change'!$A$106:CG$202,85,FALSE())))</f>
        <v>0</v>
      </c>
      <c r="CH91" s="193" t="n">
        <f aca="false">IF(ISERROR(VLOOKUP($A91,'Import Peak'!$A$3:CH$99,86,FALSE())-VLOOKUP($A91,'Import Peak Change'!$A$106:CH$202,86,FALSE())),0,(VLOOKUP($A91,'Import Peak'!$A$3:CH$99,86,FALSE())-VLOOKUP($A91,'Import Peak Change'!$A$106:CH$202,86,FALSE())))</f>
        <v>0</v>
      </c>
      <c r="CI91" s="193" t="n">
        <f aca="false">IF(ISERROR(VLOOKUP($A91,'Import Peak'!$A$3:CI$99,87,FALSE())-VLOOKUP($A91,'Import Peak Change'!$A$106:CI$202,87,FALSE())),0,(VLOOKUP($A91,'Import Peak'!$A$3:CI$99,87,FALSE())-VLOOKUP($A91,'Import Peak Change'!$A$106:CI$202,87,FALSE())))</f>
        <v>0</v>
      </c>
      <c r="CJ91" s="193" t="n">
        <f aca="false">IF(ISERROR(VLOOKUP($A91,'Import Peak'!$A$3:CJ$99,88,FALSE())-VLOOKUP($A91,'Import Peak Change'!$A$106:CJ$202,88,FALSE())),0,(VLOOKUP($A91,'Import Peak'!$A$3:CJ$99,88,FALSE())-VLOOKUP($A91,'Import Peak Change'!$A$106:CJ$202,88,FALSE())))</f>
        <v>0</v>
      </c>
      <c r="CK91" s="193" t="n">
        <f aca="false">IF(ISERROR(VLOOKUP($A91,'Import Peak'!$A$3:CK$99,89,FALSE())-VLOOKUP($A91,'Import Peak Change'!$A$106:CK$202,89,FALSE())),0,(VLOOKUP($A91,'Import Peak'!$A$3:CK$99,89,FALSE())-VLOOKUP($A91,'Import Peak Change'!$A$106:CK$202,89,FALSE())))</f>
        <v>0</v>
      </c>
      <c r="CL91" s="193" t="n">
        <f aca="false">IF(ISERROR(VLOOKUP($A91,'Import Peak'!$A$3:CL$99,90,FALSE())-VLOOKUP($A91,'Import Peak Change'!$A$106:CL$202,90,FALSE())),0,(VLOOKUP($A91,'Import Peak'!$A$3:CL$99,90,FALSE())-VLOOKUP($A91,'Import Peak Change'!$A$106:CL$202,90,FALSE())))</f>
        <v>0</v>
      </c>
      <c r="CM91" s="193" t="n">
        <f aca="false">IF(ISERROR(VLOOKUP($A91,'Import Peak'!$A$3:CM$99,91,FALSE())-VLOOKUP($A91,'Import Peak Change'!$A$106:CM$202,91,FALSE())),0,(VLOOKUP($A91,'Import Peak'!$A$3:CM$99,91,FALSE())-VLOOKUP($A91,'Import Peak Change'!$A$106:CM$202,91,FALSE())))</f>
        <v>0</v>
      </c>
      <c r="CN91" s="193" t="n">
        <f aca="false">IF(ISERROR(VLOOKUP($A91,'Import Peak'!$A$3:CN$99,92,FALSE())-VLOOKUP($A91,'Import Peak Change'!$A$106:CN$202,92,FALSE())),0,(VLOOKUP($A91,'Import Peak'!$A$3:CN$99,92,FALSE())-VLOOKUP($A91,'Import Peak Change'!$A$106:CN$202,92,FALSE())))</f>
        <v>0</v>
      </c>
      <c r="CO91" s="193" t="n">
        <f aca="false">IF(ISERROR(VLOOKUP($A91,'Import Peak'!$A$3:CO$99,93,FALSE())-VLOOKUP($A91,'Import Peak Change'!$A$106:CO$202,93,FALSE())),0,(VLOOKUP($A91,'Import Peak'!$A$3:CO$99,93,FALSE())-VLOOKUP($A91,'Import Peak Change'!$A$106:CO$202,93,FALSE())))</f>
        <v>0</v>
      </c>
      <c r="CP91" s="193" t="n">
        <f aca="false">IF(ISERROR(VLOOKUP($A91,'Import Peak'!$A$3:CP$99,94,FALSE())-VLOOKUP($A91,'Import Peak Change'!$A$106:CP$202,94,FALSE())),0,(VLOOKUP($A91,'Import Peak'!$A$3:CP$99,94,FALSE())-VLOOKUP($A91,'Import Peak Change'!$A$106:CP$202,94,FALSE())))</f>
        <v>0</v>
      </c>
      <c r="CQ91" s="193" t="n">
        <f aca="false">IF(ISERROR(VLOOKUP($A91,'Import Peak'!$A$3:CQ$99,95,FALSE())-VLOOKUP($A91,'Import Peak Change'!$A$106:CQ$202,95,FALSE())),0,(VLOOKUP($A91,'Import Peak'!$A$3:CQ$99,95,FALSE())-VLOOKUP($A91,'Import Peak Change'!$A$106:CQ$202,95,FALSE())))</f>
        <v>0</v>
      </c>
      <c r="CR91" s="193" t="n">
        <f aca="false">IF(ISERROR(VLOOKUP($A91,'Import Peak'!$A$3:CR$99,96,FALSE())-VLOOKUP($A91,'Import Peak Change'!$A$106:CR$202,96,FALSE())),0,(VLOOKUP($A91,'Import Peak'!$A$3:CR$99,96,FALSE())-VLOOKUP($A91,'Import Peak Change'!$A$106:CR$202,96,FALSE())))</f>
        <v>0</v>
      </c>
      <c r="CS91" s="193" t="n">
        <f aca="false">IF(ISERROR(VLOOKUP($A91,'Import Peak'!$A$3:CS$99,97,FALSE())-VLOOKUP($A91,'Import Peak Change'!$A$106:CS$202,97,FALSE())),0,(VLOOKUP($A91,'Import Peak'!$A$3:CS$99,97,FALSE())-VLOOKUP($A91,'Import Peak Change'!$A$106:CS$202,97,FALSE())))</f>
        <v>0</v>
      </c>
      <c r="CT91" s="193" t="n">
        <f aca="false">IF(ISERROR(VLOOKUP($A91,'Import Peak'!$A$3:CT$99,98,FALSE())-VLOOKUP($A91,'Import Peak Change'!$A$106:CT$202,98,FALSE())),0,(VLOOKUP($A91,'Import Peak'!$A$3:CT$99,98,FALSE())-VLOOKUP($A91,'Import Peak Change'!$A$106:CT$202,98,FALSE())))</f>
        <v>0</v>
      </c>
      <c r="CU91" s="193" t="n">
        <f aca="false">IF(ISERROR(VLOOKUP($A91,'Import Peak'!$A$3:CU$99,99,FALSE())-VLOOKUP($A91,'Import Peak Change'!$A$106:CU$202,99,FALSE())),0,(VLOOKUP($A91,'Import Peak'!$A$3:CU$99,99,FALSE())-VLOOKUP($A91,'Import Peak Change'!$A$106:CU$202,99,FALSE())))</f>
        <v>0</v>
      </c>
      <c r="CV91" s="193" t="n">
        <f aca="false">IF(ISERROR(VLOOKUP($A91,'Import Peak'!$A$3:CV$99,100,FALSE())-VLOOKUP($A91,'Import Peak Change'!$A$106:CV$202,100,FALSE())),0,(VLOOKUP($A91,'Import Peak'!$A$3:CV$99,100,FALSE())-VLOOKUP($A91,'Import Peak Change'!$A$106:CV$202,100,FALSE())))</f>
        <v>0</v>
      </c>
      <c r="CW91" s="193" t="n">
        <f aca="false">IF(ISERROR(VLOOKUP($A91,'Import Peak'!$A$3:CW$99,101,FALSE())-VLOOKUP($A91,'Import Peak Change'!$A$106:CW$202,101,FALSE())),0,(VLOOKUP($A91,'Import Peak'!$A$3:CW$99,101,FALSE())-VLOOKUP($A91,'Import Peak Change'!$A$106:CW$202,101,FALSE())))</f>
        <v>0</v>
      </c>
      <c r="CX91" s="193" t="n">
        <f aca="false">IF(ISERROR(VLOOKUP($A91,'Import Peak'!$A$3:CX$99,102,FALSE())-VLOOKUP($A91,'Import Peak Change'!$A$106:CX$202,102,FALSE())),0,(VLOOKUP($A91,'Import Peak'!$A$3:CX$99,102,FALSE())-VLOOKUP($A91,'Import Peak Change'!$A$106:CX$202,102,FALSE())))</f>
        <v>0</v>
      </c>
      <c r="CY91" s="193" t="n">
        <f aca="false">IF(ISERROR(VLOOKUP($A91,'Import Peak'!$A$3:CY$99,103,FALSE())-VLOOKUP($A91,'Import Peak Change'!$A$106:CY$202,103,FALSE())),0,(VLOOKUP($A91,'Import Peak'!$A$3:CY$99,103,FALSE())-VLOOKUP($A91,'Import Peak Change'!$A$106:CY$202,103,FALSE())))</f>
        <v>0</v>
      </c>
      <c r="CZ91" s="193" t="n">
        <f aca="false">IF(ISERROR(VLOOKUP($A91,'Import Peak'!$A$3:CZ$99,104,FALSE())-VLOOKUP($A91,'Import Peak Change'!$A$106:CZ$202,104,FALSE())),0,(VLOOKUP($A91,'Import Peak'!$A$3:CZ$99,104,FALSE())-VLOOKUP($A91,'Import Peak Change'!$A$106:CZ$202,104,FALSE())))</f>
        <v>0</v>
      </c>
      <c r="DA91" s="193" t="n">
        <f aca="false">IF(ISERROR(VLOOKUP($A91,'Import Peak'!$A$3:DA$99,105,FALSE())-VLOOKUP($A91,'Import Peak Change'!$A$106:DA$202,105,FALSE())),0,(VLOOKUP($A91,'Import Peak'!$A$3:DA$99,105,FALSE())-VLOOKUP($A91,'Import Peak Change'!$A$106:DA$202,105,FALSE())))</f>
        <v>0</v>
      </c>
      <c r="DB91" s="193" t="n">
        <f aca="false">IF(ISERROR(VLOOKUP($A91,'Import Peak'!$A$3:DB$99,106,FALSE())-VLOOKUP($A91,'Import Peak Change'!$A$106:DB$202,106,FALSE())),0,(VLOOKUP($A91,'Import Peak'!$A$3:DB$99,106,FALSE())-VLOOKUP($A91,'Import Peak Change'!$A$106:DB$202,106,FALSE())))</f>
        <v>0</v>
      </c>
      <c r="DC91" s="193" t="n">
        <f aca="false">IF(ISERROR(VLOOKUP($A91,'Import Peak'!$A$3:DC$99,107,FALSE())-VLOOKUP($A91,'Import Peak Change'!$A$106:DC$202,107,FALSE())),0,(VLOOKUP($A91,'Import Peak'!$A$3:DC$99,107,FALSE())-VLOOKUP($A91,'Import Peak Change'!$A$106:DC$202,107,FALSE())))</f>
        <v>0</v>
      </c>
      <c r="DD91" s="193" t="n">
        <f aca="false">IF(ISERROR(VLOOKUP($A91,'Import Peak'!$A$3:DD$99,108,FALSE())-VLOOKUP($A91,'Import Peak Change'!$A$106:DD$202,108,FALSE())),0,(VLOOKUP($A91,'Import Peak'!$A$3:DD$99,108,FALSE())-VLOOKUP($A91,'Import Peak Change'!$A$106:DD$202,108,FALSE())))</f>
        <v>0</v>
      </c>
      <c r="DE91" s="193" t="n">
        <f aca="false">IF(ISERROR(VLOOKUP($A91,'Import Peak'!$A$3:DE$99,109,FALSE())-VLOOKUP($A91,'Import Peak Change'!$A$106:DE$202,109,FALSE())),0,(VLOOKUP($A91,'Import Peak'!$A$3:DE$99,109,FALSE())-VLOOKUP($A91,'Import Peak Change'!$A$106:DE$202,109,FALSE())))</f>
        <v>0</v>
      </c>
      <c r="DF91" s="193" t="n">
        <f aca="false">IF(ISERROR(VLOOKUP($A91,'Import Peak'!$A$3:DF$99,110,FALSE())-VLOOKUP($A91,'Import Peak Change'!$A$106:DF$202,110,FALSE())),0,(VLOOKUP($A91,'Import Peak'!$A$3:DF$99,110,FALSE())-VLOOKUP($A91,'Import Peak Change'!$A$106:DF$202,110,FALSE())))</f>
        <v>0</v>
      </c>
      <c r="DG91" s="193" t="n">
        <f aca="false">IF(ISERROR(VLOOKUP($A91,'Import Peak'!$A$3:DG$99,111,FALSE())-VLOOKUP($A91,'Import Peak Change'!$A$106:DG$202,111,FALSE())),0,(VLOOKUP($A91,'Import Peak'!$A$3:DG$99,111,FALSE())-VLOOKUP($A91,'Import Peak Change'!$A$106:DG$202,111,FALSE())))</f>
        <v>0</v>
      </c>
      <c r="DH91" s="193" t="n">
        <f aca="false">IF(ISERROR(VLOOKUP($A91,'Import Peak'!$A$3:DH$99,112,FALSE())-VLOOKUP($A91,'Import Peak Change'!$A$106:DH$202,112,FALSE())),0,(VLOOKUP($A91,'Import Peak'!$A$3:DH$99,112,FALSE())-VLOOKUP($A91,'Import Peak Change'!$A$106:DH$202,112,FALSE())))</f>
        <v>0</v>
      </c>
      <c r="DI91" s="193" t="n">
        <f aca="false">IF(ISERROR(VLOOKUP($A91,'Import Peak'!$A$3:DI$99,113,FALSE())-VLOOKUP($A91,'Import Peak Change'!$A$106:DI$202,113,FALSE())),0,(VLOOKUP($A91,'Import Peak'!$A$3:DI$99,113,FALSE())-VLOOKUP($A91,'Import Peak Change'!$A$106:DI$202,113,FALSE())))</f>
        <v>0</v>
      </c>
      <c r="DJ91" s="193" t="n">
        <f aca="false">IF(ISERROR(VLOOKUP($A91,'Import Peak'!$A$3:DJ$99,114,FALSE())-VLOOKUP($A91,'Import Peak Change'!$A$106:DJ$202,114,FALSE())),0,(VLOOKUP($A91,'Import Peak'!$A$3:DJ$99,114,FALSE())-VLOOKUP($A91,'Import Peak Change'!$A$106:DJ$202,114,FALSE())))</f>
        <v>0</v>
      </c>
      <c r="DK91" s="193" t="n">
        <f aca="false">IF(ISERROR(VLOOKUP($A91,'Import Peak'!$A$3:DK$99,115,FALSE())-VLOOKUP($A91,'Import Peak Change'!$A$106:DK$202,115,FALSE())),0,(VLOOKUP($A91,'Import Peak'!$A$3:DK$99,115,FALSE())-VLOOKUP($A91,'Import Peak Change'!$A$106:DK$202,115,FALSE())))</f>
        <v>0</v>
      </c>
      <c r="DL91" s="193" t="n">
        <f aca="false">IF(ISERROR(VLOOKUP($A91,'Import Peak'!$A$3:DL$99,116,FALSE())-VLOOKUP($A91,'Import Peak Change'!$A$106:DL$202,116,FALSE())),0,(VLOOKUP($A91,'Import Peak'!$A$3:DL$99,116,FALSE())-VLOOKUP($A91,'Import Peak Change'!$A$106:DL$202,116,FALSE())))</f>
        <v>0</v>
      </c>
      <c r="DM91" s="193" t="n">
        <f aca="false">IF(ISERROR(VLOOKUP($A91,'Import Peak'!$A$3:DM$99,117,FALSE())-VLOOKUP($A91,'Import Peak Change'!$A$106:DM$202,117,FALSE())),0,(VLOOKUP($A91,'Import Peak'!$A$3:DM$99,117,FALSE())-VLOOKUP($A91,'Import Peak Change'!$A$106:DM$202,117,FALSE())))</f>
        <v>0</v>
      </c>
      <c r="DN91" s="193" t="n">
        <f aca="false">IF(ISERROR(VLOOKUP($A91,'Import Peak'!$A$3:DN$99,118,FALSE())-VLOOKUP($A91,'Import Peak Change'!$A$106:DN$202,118,FALSE())),0,(VLOOKUP($A91,'Import Peak'!$A$3:DN$99,118,FALSE())-VLOOKUP($A91,'Import Peak Change'!$A$106:DN$202,118,FALSE())))</f>
        <v>0</v>
      </c>
      <c r="DO91" s="193" t="n">
        <f aca="false">IF(ISERROR(VLOOKUP($A91,'Import Peak'!$A$3:DO$99,119,FALSE())-VLOOKUP($A91,'Import Peak Change'!$A$106:DO$202,119,FALSE())),0,(VLOOKUP($A91,'Import Peak'!$A$3:DO$99,119,FALSE())-VLOOKUP($A91,'Import Peak Change'!$A$106:DO$202,119,FALSE())))</f>
        <v>0</v>
      </c>
      <c r="DP91" s="193" t="n">
        <f aca="false">IF(ISERROR(VLOOKUP($A91,'Import Peak'!$A$3:DP$99,120,FALSE())-VLOOKUP($A91,'Import Peak Change'!$A$106:DP$202,120,FALSE())),0,(VLOOKUP($A91,'Import Peak'!$A$3:DP$99,120,FALSE())-VLOOKUP($A91,'Import Peak Change'!$A$106:DP$202,120,FALSE())))</f>
        <v>0</v>
      </c>
      <c r="DQ91" s="193" t="n">
        <f aca="false">IF(ISERROR(VLOOKUP($A91,'Import Peak'!$A$3:DQ$99,121,FALSE())-VLOOKUP($A91,'Import Peak Change'!$A$106:DQ$202,121,FALSE())),0,(VLOOKUP($A91,'Import Peak'!$A$3:DQ$99,121,FALSE())-VLOOKUP($A91,'Import Peak Change'!$A$106:DQ$202,121,FALSE())))</f>
        <v>0</v>
      </c>
      <c r="DR91" s="193" t="n">
        <f aca="false">IF(ISERROR(VLOOKUP($A91,'Import Peak'!$A$3:DR$99,122,FALSE())-VLOOKUP($A91,'Import Peak Change'!$A$106:DR$202,122,FALSE())),0,(VLOOKUP($A91,'Import Peak'!$A$3:DR$99,122,FALSE())-VLOOKUP($A91,'Import Peak Change'!$A$106:DR$202,122,FALSE())))</f>
        <v>0</v>
      </c>
      <c r="DS91" s="193" t="n">
        <f aca="false">IF(ISERROR(VLOOKUP($A91,'Import Peak'!$A$3:DS$99,123,FALSE())-VLOOKUP($A91,'Import Peak Change'!$A$106:DS$202,123,FALSE())),0,(VLOOKUP($A91,'Import Peak'!$A$3:DS$99,123,FALSE())-VLOOKUP($A91,'Import Peak Change'!$A$106:DS$202,123,FALSE())))</f>
        <v>0</v>
      </c>
      <c r="DT91" s="193" t="n">
        <f aca="false">IF(ISERROR(VLOOKUP($A91,'Import Peak'!$A$3:DT$99,124,FALSE())-VLOOKUP($A91,'Import Peak Change'!$A$106:DT$202,124,FALSE())),0,(VLOOKUP($A91,'Import Peak'!$A$3:DT$99,124,FALSE())-VLOOKUP($A91,'Import Peak Change'!$A$106:DT$202,124,FALSE())))</f>
        <v>0</v>
      </c>
      <c r="DU91" s="193" t="n">
        <f aca="false">IF(ISERROR(VLOOKUP($A91,'Import Peak'!$A$3:DU$99,125,FALSE())-VLOOKUP($A91,'Import Peak Change'!$A$106:DU$202,125,FALSE())),0,(VLOOKUP($A91,'Import Peak'!$A$3:DU$99,125,FALSE())-VLOOKUP($A91,'Import Peak Change'!$A$106:DU$202,125,FALSE())))</f>
        <v>0</v>
      </c>
      <c r="DV91" s="193" t="n">
        <f aca="false">IF(ISERROR(VLOOKUP($A91,'Import Peak'!$A$3:DV$99,126,FALSE())-VLOOKUP($A91,'Import Peak Change'!$A$106:DV$202,126,FALSE())),0,(VLOOKUP($A91,'Import Peak'!$A$3:DV$99,126,FALSE())-VLOOKUP($A91,'Import Peak Change'!$A$106:DV$202,126,FALSE())))</f>
        <v>0</v>
      </c>
      <c r="DW91" s="193" t="n">
        <f aca="false">IF(ISERROR(VLOOKUP($A91,'Import Peak'!$A$3:DW$99,127,FALSE())-VLOOKUP($A91,'Import Peak Change'!$A$106:DW$202,127,FALSE())),0,(VLOOKUP($A91,'Import Peak'!$A$3:DW$99,127,FALSE())-VLOOKUP($A91,'Import Peak Change'!$A$106:DW$202,127,FALSE())))</f>
        <v>0</v>
      </c>
      <c r="DX91" s="193" t="n">
        <f aca="false">IF(ISERROR(VLOOKUP($A91,'Import Peak'!$A$3:DX$99,128,FALSE())-VLOOKUP($A91,'Import Peak Change'!$A$106:DX$202,128,FALSE())),0,(VLOOKUP($A91,'Import Peak'!$A$3:DX$99,128,FALSE())-VLOOKUP($A91,'Import Peak Change'!$A$106:DX$202,128,FALSE())))</f>
        <v>0</v>
      </c>
      <c r="DY91" s="193" t="n">
        <f aca="false">IF(ISERROR(VLOOKUP($A91,'Import Peak'!$A$3:DY$99,129,FALSE())-VLOOKUP($A91,'Import Peak Change'!$A$106:DY$202,129,FALSE())),0,(VLOOKUP($A91,'Import Peak'!$A$3:DY$99,129,FALSE())-VLOOKUP($A91,'Import Peak Change'!$A$106:DY$202,129,FALSE())))</f>
        <v>0</v>
      </c>
      <c r="DZ91" s="193" t="n">
        <f aca="false">IF(ISERROR(VLOOKUP($A91,'Import Peak'!$A$3:DZ$99,130,FALSE())-VLOOKUP($A91,'Import Peak Change'!$A$106:DZ$202,130,FALSE())),0,(VLOOKUP($A91,'Import Peak'!$A$3:DZ$99,130,FALSE())-VLOOKUP($A91,'Import Peak Change'!$A$106:DZ$202,130,FALSE())))</f>
        <v>0</v>
      </c>
      <c r="EA91" s="193" t="n">
        <f aca="false">IF(ISERROR(VLOOKUP($A91,'Import Peak'!$A$3:EA$99,131,FALSE())-VLOOKUP($A91,'Import Peak Change'!$A$106:EA$202,131,FALSE())),0,(VLOOKUP($A91,'Import Peak'!$A$3:EA$99,131,FALSE())-VLOOKUP($A91,'Import Peak Change'!$A$106:EA$202,131,FALSE())))</f>
        <v>0</v>
      </c>
      <c r="EB91" s="193" t="n">
        <f aca="false">IF(ISERROR(VLOOKUP($A91,'Import Peak'!$A$3:EB$99,132,FALSE())-VLOOKUP($A91,'Import Peak Change'!$A$106:EB$202,132,FALSE())),0,(VLOOKUP($A91,'Import Peak'!$A$3:EB$99,132,FALSE())-VLOOKUP($A91,'Import Peak Change'!$A$106:EB$202,132,FALSE())))</f>
        <v>0</v>
      </c>
      <c r="EC91" s="193" t="n">
        <f aca="false">IF(ISERROR(VLOOKUP($A91,'Import Peak'!$A$3:EC$99,133,FALSE())-VLOOKUP($A91,'Import Peak Change'!$A$106:EC$202,133,FALSE())),0,(VLOOKUP($A91,'Import Peak'!$A$3:EC$99,133,FALSE())-VLOOKUP($A91,'Import Peak Change'!$A$106:EC$202,133,FALSE())))</f>
        <v>0</v>
      </c>
      <c r="ED91" s="193" t="n">
        <f aca="false">IF(ISERROR(VLOOKUP($A91,'Import Peak'!$A$3:ED$99,134,FALSE())-VLOOKUP($A91,'Import Peak Change'!$A$106:ED$202,134,FALSE())),0,(VLOOKUP($A91,'Import Peak'!$A$3:ED$99,134,FALSE())-VLOOKUP($A91,'Import Peak Change'!$A$106:ED$202,134,FALSE())))</f>
        <v>0</v>
      </c>
      <c r="EE91" s="193" t="n">
        <f aca="false">IF(ISERROR(VLOOKUP($A91,'Import Peak'!$A$3:EE$99,135,FALSE())-VLOOKUP($A91,'Import Peak Change'!$A$106:EE$202,135,FALSE())),0,(VLOOKUP($A91,'Import Peak'!$A$3:EE$99,135,FALSE())-VLOOKUP($A91,'Import Peak Change'!$A$106:EE$202,135,FALSE())))</f>
        <v>0</v>
      </c>
      <c r="EF91" s="193" t="n">
        <f aca="false">IF(ISERROR(VLOOKUP($A91,'Import Peak'!$A$3:EF$99,136,FALSE())-VLOOKUP($A91,'Import Peak Change'!$A$106:EF$202,136,FALSE())),0,(VLOOKUP($A91,'Import Peak'!$A$3:EF$99,136,FALSE())-VLOOKUP($A91,'Import Peak Change'!$A$106:EF$202,136,FALSE())))</f>
        <v>0</v>
      </c>
      <c r="EG91" s="193" t="n">
        <f aca="false">IF(ISERROR(VLOOKUP($A91,'Import Peak'!$A$3:EG$99,137,FALSE())-VLOOKUP($A91,'Import Peak Change'!$A$106:EG$202,137,FALSE())),0,(VLOOKUP($A91,'Import Peak'!$A$3:EG$99,137,FALSE())-VLOOKUP($A91,'Import Peak Change'!$A$106:EG$202,137,FALSE())))</f>
        <v>0</v>
      </c>
      <c r="EH91" s="193" t="n">
        <f aca="false">IF(ISERROR(VLOOKUP($A91,'Import Peak'!$A$3:EH$99,138,FALSE())-VLOOKUP($A91,'Import Peak Change'!$A$106:EH$202,138,FALSE())),0,(VLOOKUP($A91,'Import Peak'!$A$3:EH$99,138,FALSE())-VLOOKUP($A91,'Import Peak Change'!$A$106:EH$202,138,FALSE())))</f>
        <v>0</v>
      </c>
      <c r="EI91" s="193" t="n">
        <f aca="false">IF(ISERROR(VLOOKUP($A91,'Import Peak'!$A$3:EI$99,139,FALSE())-VLOOKUP($A91,'Import Peak Change'!$A$106:EI$202,139,FALSE())),0,(VLOOKUP($A91,'Import Peak'!$A$3:EI$99,139,FALSE())-VLOOKUP($A91,'Import Peak Change'!$A$106:EI$202,139,FALSE())))</f>
        <v>0</v>
      </c>
      <c r="EJ91" s="193" t="n">
        <f aca="false">IF(ISERROR(VLOOKUP($A91,'Import Peak'!$A$3:EJ$99,140,FALSE())-VLOOKUP($A91,'Import Peak Change'!$A$106:EJ$202,140,FALSE())),0,(VLOOKUP($A91,'Import Peak'!$A$3:EJ$99,140,FALSE())-VLOOKUP($A91,'Import Peak Change'!$A$106:EJ$202,140,FALSE())))</f>
        <v>0</v>
      </c>
      <c r="EK91" s="193" t="n">
        <f aca="false">IF(ISERROR(VLOOKUP($A91,'Import Peak'!$A$3:EK$99,141,FALSE())-VLOOKUP($A91,'Import Peak Change'!$A$106:EK$202,141,FALSE())),0,(VLOOKUP($A91,'Import Peak'!$A$3:EK$99,141,FALSE())-VLOOKUP($A91,'Import Peak Change'!$A$106:EK$202,141,FALSE())))</f>
        <v>0</v>
      </c>
      <c r="EL91" s="193" t="n">
        <f aca="false">IF(ISERROR(VLOOKUP($A91,'Import Peak'!$A$3:EL$99,142,FALSE())-VLOOKUP($A91,'Import Peak Change'!$A$106:EL$202,142,FALSE())),0,(VLOOKUP($A91,'Import Peak'!$A$3:EL$99,142,FALSE())-VLOOKUP($A91,'Import Peak Change'!$A$106:EL$202,142,FALSE())))</f>
        <v>0</v>
      </c>
      <c r="EM91" s="193" t="n">
        <f aca="false">IF(ISERROR(VLOOKUP($A91,'Import Peak'!$A$3:EM$99,143,FALSE())-VLOOKUP($A91,'Import Peak Change'!$A$106:EM$202,143,FALSE())),0,(VLOOKUP($A91,'Import Peak'!$A$3:EM$99,143,FALSE())-VLOOKUP($A91,'Import Peak Change'!$A$106:EM$202,143,FALSE())))</f>
        <v>0</v>
      </c>
      <c r="EN91" s="193" t="n">
        <f aca="false">IF(ISERROR(VLOOKUP($A91,'Import Peak'!$A$3:EN$99,144,FALSE())-VLOOKUP($A91,'Import Peak Change'!$A$106:EN$202,144,FALSE())),0,(VLOOKUP($A91,'Import Peak'!$A$3:EN$99,144,FALSE())-VLOOKUP($A91,'Import Peak Change'!$A$106:EN$202,144,FALSE())))</f>
        <v>0</v>
      </c>
      <c r="EO91" s="193" t="n">
        <f aca="false">IF(ISERROR(VLOOKUP($A91,'Import Peak'!$A$3:EO$99,145,FALSE())-VLOOKUP($A91,'Import Peak Change'!$A$106:EO$202,145,FALSE())),0,(VLOOKUP($A91,'Import Peak'!$A$3:EO$99,145,FALSE())-VLOOKUP($A91,'Import Peak Change'!$A$106:EO$202,145,FALSE())))</f>
        <v>0</v>
      </c>
      <c r="EP91" s="193" t="n">
        <f aca="false">IF(ISERROR(VLOOKUP($A91,'Import Peak'!$A$3:EP$99,146,FALSE())-VLOOKUP($A91,'Import Peak Change'!$A$106:EP$202,146,FALSE())),0,(VLOOKUP($A91,'Import Peak'!$A$3:EP$99,146,FALSE())-VLOOKUP($A91,'Import Peak Change'!$A$106:EP$202,146,FALSE())))</f>
        <v>0</v>
      </c>
      <c r="EQ91" s="193" t="n">
        <f aca="false">IF(ISERROR(VLOOKUP($A91,'Import Peak'!$A$3:EQ$99,147,FALSE())-VLOOKUP($A91,'Import Peak Change'!$A$106:EQ$202,147,FALSE())),0,(VLOOKUP($A91,'Import Peak'!$A$3:EQ$99,147,FALSE())-VLOOKUP($A91,'Import Peak Change'!$A$106:EQ$202,147,FALSE())))</f>
        <v>0</v>
      </c>
      <c r="ER91" s="193" t="n">
        <f aca="false">IF(ISERROR(VLOOKUP($A91,'Import Peak'!$A$3:ER$99,148,FALSE())-VLOOKUP($A91,'Import Peak Change'!$A$106:ER$202,148,FALSE())),0,(VLOOKUP($A91,'Import Peak'!$A$3:ER$99,148,FALSE())-VLOOKUP($A91,'Import Peak Change'!$A$106:ER$202,148,FALSE())))</f>
        <v>0</v>
      </c>
      <c r="ES91" s="193" t="n">
        <f aca="false">IF(ISERROR(VLOOKUP($A91,'Import Peak'!$A$3:ES$99,149,FALSE())-VLOOKUP($A91,'Import Peak Change'!$A$106:ES$202,149,FALSE())),0,(VLOOKUP($A91,'Import Peak'!$A$3:ES$99,149,FALSE())-VLOOKUP($A91,'Import Peak Change'!$A$106:ES$202,149,FALSE())))</f>
        <v>0</v>
      </c>
      <c r="ET91" s="193" t="n">
        <f aca="false">IF(ISERROR(VLOOKUP($A91,'Import Peak'!$A$3:ET$99,150,FALSE())-VLOOKUP($A91,'Import Peak Change'!$A$106:ET$202,150,FALSE())),0,(VLOOKUP($A91,'Import Peak'!$A$3:ET$99,150,FALSE())-VLOOKUP($A91,'Import Peak Change'!$A$106:ET$202,150,FALSE())))</f>
        <v>0</v>
      </c>
      <c r="EU91" s="193" t="n">
        <f aca="false">IF(ISERROR(VLOOKUP($A91,'Import Peak'!$A$3:EU$99,151,FALSE())-VLOOKUP($A91,'Import Peak Change'!$A$106:EU$202,151,FALSE())),0,(VLOOKUP($A91,'Import Peak'!$A$3:EU$99,151,FALSE())-VLOOKUP($A91,'Import Peak Change'!$A$106:EU$202,151,FALSE())))</f>
        <v>0</v>
      </c>
      <c r="EV91" s="193" t="n">
        <f aca="false">IF(ISERROR(VLOOKUP($A91,'Import Peak'!$A$3:EV$99,152,FALSE())-VLOOKUP($A91,'Import Peak Change'!$A$106:EV$202,152,FALSE())),0,(VLOOKUP($A91,'Import Peak'!$A$3:EV$99,152,FALSE())-VLOOKUP($A91,'Import Peak Change'!$A$106:EV$202,152,FALSE())))</f>
        <v>0</v>
      </c>
      <c r="EW91" s="193" t="n">
        <f aca="false">IF(ISERROR(VLOOKUP($A91,'Import Peak'!$A$3:EW$99,153,FALSE())-VLOOKUP($A91,'Import Peak Change'!$A$106:EW$202,153,FALSE())),0,(VLOOKUP($A91,'Import Peak'!$A$3:EW$99,153,FALSE())-VLOOKUP($A91,'Import Peak Change'!$A$106:EW$202,153,FALSE())))</f>
        <v>0</v>
      </c>
      <c r="EX91" s="193" t="n">
        <f aca="false">IF(ISERROR(VLOOKUP($A91,'Import Peak'!$A$3:EX$99,154,FALSE())-VLOOKUP($A91,'Import Peak Change'!$A$106:EX$202,154,FALSE())),0,(VLOOKUP($A91,'Import Peak'!$A$3:EX$99,154,FALSE())-VLOOKUP($A91,'Import Peak Change'!$A$106:EX$202,154,FALSE())))</f>
        <v>0</v>
      </c>
      <c r="EY91" s="193" t="n">
        <f aca="false">IF(ISERROR(VLOOKUP($A91,'Import Peak'!$A$3:EY$99,155,FALSE())-VLOOKUP($A91,'Import Peak Change'!$A$106:EY$202,155,FALSE())),0,(VLOOKUP($A91,'Import Peak'!$A$3:EY$99,155,FALSE())-VLOOKUP($A91,'Import Peak Change'!$A$106:EY$202,155,FALSE())))</f>
        <v>0</v>
      </c>
      <c r="EZ91" s="193" t="n">
        <f aca="false">IF(ISERROR(VLOOKUP($A91,'Import Peak'!$A$3:EZ$99,156,FALSE())-VLOOKUP($A91,'Import Peak Change'!$A$106:EZ$202,156,FALSE())),0,(VLOOKUP($A91,'Import Peak'!$A$3:EZ$99,156,FALSE())-VLOOKUP($A91,'Import Peak Change'!$A$106:EZ$202,156,FALSE())))</f>
        <v>0</v>
      </c>
      <c r="FA91" s="193" t="n">
        <f aca="false">IF(ISERROR(VLOOKUP($A91,'Import Peak'!$A$3:FA$99,157,FALSE())-VLOOKUP($A91,'Import Peak Change'!$A$106:FA$202,157,FALSE())),0,(VLOOKUP($A91,'Import Peak'!$A$3:FA$99,157,FALSE())-VLOOKUP($A91,'Import Peak Change'!$A$106:FA$202,157,FALSE())))</f>
        <v>0</v>
      </c>
      <c r="FB91" s="193" t="n">
        <f aca="false">IF(ISERROR(VLOOKUP($A91,'Import Peak'!$A$3:FB$99,158,FALSE())-VLOOKUP($A91,'Import Peak Change'!$A$106:FB$202,158,FALSE())),0,(VLOOKUP($A91,'Import Peak'!$A$3:FB$99,158,FALSE())-VLOOKUP($A91,'Import Peak Change'!$A$106:FB$202,158,FALSE())))</f>
        <v>0</v>
      </c>
      <c r="FC91" s="193" t="n">
        <f aca="false">IF(ISERROR(VLOOKUP($A91,'Import Peak'!$A$3:FC$99,159,FALSE())-VLOOKUP($A91,'Import Peak Change'!$A$106:FC$202,159,FALSE())),0,(VLOOKUP($A91,'Import Peak'!$A$3:FC$99,159,FALSE())-VLOOKUP($A91,'Import Peak Change'!$A$106:FC$202,159,FALSE())))</f>
        <v>0</v>
      </c>
      <c r="FD91" s="193" t="n">
        <f aca="false">IF(ISERROR(VLOOKUP($A91,'Import Peak'!$A$3:FD$99,160,FALSE())-VLOOKUP($A91,'Import Peak Change'!$A$106:FD$202,160,FALSE())),0,(VLOOKUP($A91,'Import Peak'!$A$3:FD$99,160,FALSE())-VLOOKUP($A91,'Import Peak Change'!$A$106:FD$202,160,FALSE())))</f>
        <v>0</v>
      </c>
      <c r="FE91" s="193" t="n">
        <f aca="false">IF(ISERROR(VLOOKUP($A91,'Import Peak'!$A$3:FE$99,161,FALSE())-VLOOKUP($A91,'Import Peak Change'!$A$106:FE$202,161,FALSE())),0,(VLOOKUP($A91,'Import Peak'!$A$3:FE$99,161,FALSE())-VLOOKUP($A91,'Import Peak Change'!$A$106:FE$202,161,FALSE())))</f>
        <v>0</v>
      </c>
      <c r="FF91" s="193" t="n">
        <f aca="false">IF(ISERROR(VLOOKUP($A91,'Import Peak'!$A$3:FF$99,162,FALSE())-VLOOKUP($A91,'Import Peak Change'!$A$106:FF$202,162,FALSE())),0,(VLOOKUP($A91,'Import Peak'!$A$3:FF$99,162,FALSE())-VLOOKUP($A91,'Import Peak Change'!$A$106:FF$202,162,FALSE())))</f>
        <v>0</v>
      </c>
      <c r="FG91" s="193" t="n">
        <f aca="false">IF(ISERROR(VLOOKUP($A91,'Import Peak'!$A$3:FG$99,163,FALSE())-VLOOKUP($A91,'Import Peak Change'!$A$106:FG$202,163,FALSE())),0,(VLOOKUP($A91,'Import Peak'!$A$3:FG$99,163,FALSE())-VLOOKUP($A91,'Import Peak Change'!$A$106:FG$202,163,FALSE())))</f>
        <v>0</v>
      </c>
      <c r="FH91" s="193" t="n">
        <f aca="false">IF(ISERROR(VLOOKUP($A91,'Import Peak'!$A$3:FH$99,164,FALSE())-VLOOKUP($A91,'Import Peak Change'!$A$106:FH$202,164,FALSE())),0,(VLOOKUP($A91,'Import Peak'!$A$3:FH$99,164,FALSE())-VLOOKUP($A91,'Import Peak Change'!$A$106:FH$202,164,FALSE())))</f>
        <v>0</v>
      </c>
      <c r="FI91" s="193" t="n">
        <f aca="false">IF(ISERROR(VLOOKUP($A91,'Import Peak'!$A$3:FI$99,165,FALSE())-VLOOKUP($A91,'Import Peak Change'!$A$106:FI$202,165,FALSE())),0,(VLOOKUP($A91,'Import Peak'!$A$3:FI$99,165,FALSE())-VLOOKUP($A91,'Import Peak Change'!$A$106:FI$202,165,FALSE())))</f>
        <v>0</v>
      </c>
      <c r="FJ91" s="193" t="n">
        <f aca="false">IF(ISERROR(VLOOKUP($A91,'Import Peak'!$A$3:FJ$99,166,FALSE())-VLOOKUP($A91,'Import Peak Change'!$A$106:FJ$202,166,FALSE())),0,(VLOOKUP($A91,'Import Peak'!$A$3:FJ$99,166,FALSE())-VLOOKUP($A91,'Import Peak Change'!$A$106:FJ$202,166,FALSE())))</f>
        <v>0</v>
      </c>
      <c r="FK91" s="193" t="n">
        <f aca="false">IF(ISERROR(VLOOKUP($A91,'Import Peak'!$A$3:FK$99,167,FALSE())-VLOOKUP($A91,'Import Peak Change'!$A$106:FK$202,167,FALSE())),0,(VLOOKUP($A91,'Import Peak'!$A$3:FK$99,167,FALSE())-VLOOKUP($A91,'Import Peak Change'!$A$106:FK$202,167,FALSE())))</f>
        <v>0</v>
      </c>
      <c r="FL91" s="193" t="n">
        <f aca="false">IF(ISERROR(VLOOKUP($A91,'Import Peak'!$A$3:FL$99,168,FALSE())-VLOOKUP($A91,'Import Peak Change'!$A$106:FL$202,168,FALSE())),0,(VLOOKUP($A91,'Import Peak'!$A$3:FL$99,168,FALSE())-VLOOKUP($A91,'Import Peak Change'!$A$106:FL$202,168,FALSE())))</f>
        <v>0</v>
      </c>
      <c r="FM91" s="193" t="n">
        <f aca="false">IF(ISERROR(VLOOKUP($A91,'Import Peak'!$A$3:FM$99,169,FALSE())-VLOOKUP($A91,'Import Peak Change'!$A$106:FM$202,169,FALSE())),0,(VLOOKUP($A91,'Import Peak'!$A$3:FM$99,169,FALSE())-VLOOKUP($A91,'Import Peak Change'!$A$106:FM$202,169,FALSE())))</f>
        <v>0</v>
      </c>
      <c r="FN91" s="193" t="n">
        <f aca="false">IF(ISERROR(VLOOKUP($A91,'Import Peak'!$A$3:FN$99,170,FALSE())-VLOOKUP($A91,'Import Peak Change'!$A$106:FN$202,170,FALSE())),0,(VLOOKUP($A91,'Import Peak'!$A$3:FN$99,170,FALSE())-VLOOKUP($A91,'Import Peak Change'!$A$106:FN$202,170,FALSE())))</f>
        <v>0</v>
      </c>
      <c r="FO91" s="193" t="n">
        <f aca="false">IF(ISERROR(VLOOKUP($A91,'Import Peak'!$A$3:FO$99,171,FALSE())-VLOOKUP($A91,'Import Peak Change'!$A$106:FO$202,171,FALSE())),0,(VLOOKUP($A91,'Import Peak'!$A$3:FO$99,171,FALSE())-VLOOKUP($A91,'Import Peak Change'!$A$106:FO$202,171,FALSE())))</f>
        <v>0</v>
      </c>
      <c r="FP91" s="193" t="n">
        <f aca="false">IF(ISERROR(VLOOKUP($A91,'Import Peak'!$A$3:FP$99,172,FALSE())-VLOOKUP($A91,'Import Peak Change'!$A$106:FP$202,172,FALSE())),0,(VLOOKUP($A91,'Import Peak'!$A$3:FP$99,172,FALSE())-VLOOKUP($A91,'Import Peak Change'!$A$106:FP$202,172,FALSE())))</f>
        <v>0</v>
      </c>
      <c r="FQ91" s="193" t="n">
        <f aca="false">IF(ISERROR(VLOOKUP($A91,'Import Peak'!$A$3:FQ$99,173,FALSE())-VLOOKUP($A91,'Import Peak Change'!$A$106:FQ$202,173,FALSE())),0,(VLOOKUP($A91,'Import Peak'!$A$3:FQ$99,173,FALSE())-VLOOKUP($A91,'Import Peak Change'!$A$106:FQ$202,173,FALSE())))</f>
        <v>0</v>
      </c>
      <c r="FR91" s="193" t="n">
        <f aca="false">IF(ISERROR(VLOOKUP($A91,'Import Peak'!$A$3:FR$99,174,FALSE())-VLOOKUP($A91,'Import Peak Change'!$A$106:FR$202,174,FALSE())),0,(VLOOKUP($A91,'Import Peak'!$A$3:FR$99,174,FALSE())-VLOOKUP($A91,'Import Peak Change'!$A$106:FR$202,174,FALSE())))</f>
        <v>0</v>
      </c>
      <c r="FS91" s="193" t="n">
        <f aca="false">IF(ISERROR(VLOOKUP($A91,'Import Peak'!$A$3:FS$99,175,FALSE())-VLOOKUP($A91,'Import Peak Change'!$A$106:FS$202,175,FALSE())),0,(VLOOKUP($A91,'Import Peak'!$A$3:FS$99,175,FALSE())-VLOOKUP($A91,'Import Peak Change'!$A$106:FS$202,175,FALSE())))</f>
        <v>0</v>
      </c>
      <c r="FT91" s="193" t="n">
        <f aca="false">IF(ISERROR(VLOOKUP($A91,'Import Peak'!$A$3:FT$99,176,FALSE())-VLOOKUP($A91,'Import Peak Change'!$A$106:FT$202,176,FALSE())),0,(VLOOKUP($A91,'Import Peak'!$A$3:FT$99,176,FALSE())-VLOOKUP($A91,'Import Peak Change'!$A$106:FT$202,176,FALSE())))</f>
        <v>0</v>
      </c>
      <c r="FU91" s="193" t="n">
        <f aca="false">IF(ISERROR(VLOOKUP($A91,'Import Peak'!$A$3:FU$99,177,FALSE())-VLOOKUP($A91,'Import Peak Change'!$A$106:FU$202,177,FALSE())),0,(VLOOKUP($A91,'Import Peak'!$A$3:FU$99,177,FALSE())-VLOOKUP($A91,'Import Peak Change'!$A$106:FU$202,177,FALSE())))</f>
        <v>0</v>
      </c>
      <c r="FV91" s="193" t="n">
        <f aca="false">IF(ISERROR(VLOOKUP($A91,'Import Peak'!$A$3:FV$99,178,FALSE())-VLOOKUP($A91,'Import Peak Change'!$A$106:FV$202,178,FALSE())),0,(VLOOKUP($A91,'Import Peak'!$A$3:FV$99,178,FALSE())-VLOOKUP($A91,'Import Peak Change'!$A$106:FV$202,178,FALSE())))</f>
        <v>0</v>
      </c>
      <c r="FW91" s="193" t="n">
        <f aca="false">IF(ISERROR(VLOOKUP($A91,'Import Peak'!$A$3:FW$99,179,FALSE())-VLOOKUP($A91,'Import Peak Change'!$A$106:FW$202,179,FALSE())),0,(VLOOKUP($A91,'Import Peak'!$A$3:FW$99,179,FALSE())-VLOOKUP($A91,'Import Peak Change'!$A$106:FW$202,179,FALSE())))</f>
        <v>0</v>
      </c>
      <c r="FX91" s="193" t="n">
        <f aca="false">IF(ISERROR(VLOOKUP($A91,'Import Peak'!$A$3:FX$99,180,FALSE())-VLOOKUP($A91,'Import Peak Change'!$A$106:FX$202,180,FALSE())),0,(VLOOKUP($A91,'Import Peak'!$A$3:FX$99,180,FALSE())-VLOOKUP($A91,'Import Peak Change'!$A$106:FX$202,180,FALSE())))</f>
        <v>0</v>
      </c>
      <c r="FY91" s="193" t="n">
        <f aca="false">IF(ISERROR(VLOOKUP($A91,'Import Peak'!$A$3:FY$99,181,FALSE())-VLOOKUP($A91,'Import Peak Change'!$A$106:FY$202,181,FALSE())),0,(VLOOKUP($A91,'Import Peak'!$A$3:FY$99,181,FALSE())-VLOOKUP($A91,'Import Peak Change'!$A$106:FY$202,181,FALSE())))</f>
        <v>0</v>
      </c>
      <c r="FZ91" s="193" t="n">
        <f aca="false">IF(ISERROR(VLOOKUP($A91,'Import Peak'!$A$3:FZ$99,182,FALSE())-VLOOKUP($A91,'Import Peak Change'!$A$106:FZ$202,182,FALSE())),0,(VLOOKUP($A91,'Import Peak'!$A$3:FZ$99,182,FALSE())-VLOOKUP($A91,'Import Peak Change'!$A$106:FZ$202,182,FALSE())))</f>
        <v>0</v>
      </c>
      <c r="GA91" s="193" t="n">
        <f aca="false">IF(ISERROR(VLOOKUP($A91,'Import Peak'!$A$3:GA$99,183,FALSE())-VLOOKUP($A91,'Import Peak Change'!$A$106:GA$202,183,FALSE())),0,(VLOOKUP($A91,'Import Peak'!$A$3:GA$99,183,FALSE())-VLOOKUP($A91,'Import Peak Change'!$A$106:GA$202,183,FALSE())))</f>
        <v>0</v>
      </c>
      <c r="GB91" s="193" t="n">
        <f aca="false">IF(ISERROR(VLOOKUP($A91,'Import Peak'!$A$3:GB$99,184,FALSE())-VLOOKUP($A91,'Import Peak Change'!$A$106:GB$202,184,FALSE())),0,(VLOOKUP($A91,'Import Peak'!$A$3:GB$99,184,FALSE())-VLOOKUP($A91,'Import Peak Change'!$A$106:GB$202,184,FALSE())))</f>
        <v>0</v>
      </c>
      <c r="GC91" s="193" t="n">
        <f aca="false">IF(ISERROR(VLOOKUP($A91,'Import Peak'!$A$3:GC$99,185,FALSE())-VLOOKUP($A91,'Import Peak Change'!$A$106:GC$202,185,FALSE())),0,(VLOOKUP($A91,'Import Peak'!$A$3:GC$99,185,FALSE())-VLOOKUP($A91,'Import Peak Change'!$A$106:GC$202,185,FALSE())))</f>
        <v>0</v>
      </c>
      <c r="GD91" s="193" t="n">
        <f aca="false">IF(ISERROR(VLOOKUP($A91,'Import Peak'!$A$3:GD$99,186,FALSE())-VLOOKUP($A91,'Import Peak Change'!$A$106:GD$202,186,FALSE())),0,(VLOOKUP($A91,'Import Peak'!$A$3:GD$99,186,FALSE())-VLOOKUP($A91,'Import Peak Change'!$A$106:GD$202,186,FALSE())))</f>
        <v>0</v>
      </c>
      <c r="GE91" s="193" t="n">
        <f aca="false">IF(ISERROR(VLOOKUP($A91,'Import Peak'!$A$3:GE$99,187,FALSE())-VLOOKUP($A91,'Import Peak Change'!$A$106:GE$202,187,FALSE())),0,(VLOOKUP($A91,'Import Peak'!$A$3:GE$99,187,FALSE())-VLOOKUP($A91,'Import Peak Change'!$A$106:GE$202,187,FALSE())))</f>
        <v>0</v>
      </c>
      <c r="GF91" s="193" t="n">
        <f aca="false">IF(ISERROR(VLOOKUP($A91,'Import Peak'!$A$3:GF$99,188,FALSE())-VLOOKUP($A91,'Import Peak Change'!$A$106:GF$202,188,FALSE())),0,(VLOOKUP($A91,'Import Peak'!$A$3:GF$99,188,FALSE())-VLOOKUP($A91,'Import Peak Change'!$A$106:GF$202,188,FALSE())))</f>
        <v>0</v>
      </c>
      <c r="GG91" s="193" t="n">
        <f aca="false">IF(ISERROR(VLOOKUP($A91,'Import Peak'!$A$3:GG$99,189,FALSE())-VLOOKUP($A91,'Import Peak Change'!$A$106:GG$202,189,FALSE())),0,(VLOOKUP($A91,'Import Peak'!$A$3:GG$99,189,FALSE())-VLOOKUP($A91,'Import Peak Change'!$A$106:GG$202,189,FALSE())))</f>
        <v>0</v>
      </c>
      <c r="GH91" s="193" t="n">
        <f aca="false">IF(ISERROR(VLOOKUP($A91,'Import Peak'!$A$3:GH$99,190,FALSE())-VLOOKUP($A91,'Import Peak Change'!$A$106:GH$202,190,FALSE())),0,(VLOOKUP($A91,'Import Peak'!$A$3:GH$99,190,FALSE())-VLOOKUP($A91,'Import Peak Change'!$A$106:GH$202,190,FALSE())))</f>
        <v>0</v>
      </c>
      <c r="GI91" s="193" t="n">
        <f aca="false">IF(ISERROR(VLOOKUP($A91,'Import Peak'!$A$3:GI$99,191,FALSE())-VLOOKUP($A91,'Import Peak Change'!$A$106:GI$202,191,FALSE())),0,(VLOOKUP($A91,'Import Peak'!$A$3:GI$99,191,FALSE())-VLOOKUP($A91,'Import Peak Change'!$A$106:GI$202,191,FALSE())))</f>
        <v>0</v>
      </c>
      <c r="GJ91" s="193" t="n">
        <f aca="false">IF(ISERROR(VLOOKUP($A91,'Import Peak'!$A$3:GJ$99,192,FALSE())-VLOOKUP($A91,'Import Peak Change'!$A$106:GJ$202,192,FALSE())),0,(VLOOKUP($A91,'Import Peak'!$A$3:GJ$99,192,FALSE())-VLOOKUP($A91,'Import Peak Change'!$A$106:GJ$202,192,FALSE())))</f>
        <v>0</v>
      </c>
      <c r="GK91" s="193" t="n">
        <f aca="false">IF(ISERROR(VLOOKUP($A91,'Import Peak'!$A$3:GK$99,193,FALSE())-VLOOKUP($A91,'Import Peak Change'!$A$106:GK$202,193,FALSE())),0,(VLOOKUP($A91,'Import Peak'!$A$3:GK$99,193,FALSE())-VLOOKUP($A91,'Import Peak Change'!$A$106:GK$202,193,FALSE())))</f>
        <v>0</v>
      </c>
      <c r="GL91" s="193" t="n">
        <f aca="false">IF(ISERROR(VLOOKUP($A91,'Import Peak'!$A$3:GL$99,194,FALSE())-VLOOKUP($A91,'Import Peak Change'!$A$106:GL$202,194,FALSE())),0,(VLOOKUP($A91,'Import Peak'!$A$3:GL$99,194,FALSE())-VLOOKUP($A91,'Import Peak Change'!$A$106:GL$202,194,FALSE())))</f>
        <v>0</v>
      </c>
      <c r="GM91" s="193" t="n">
        <f aca="false">IF(ISERROR(VLOOKUP($A91,'Import Peak'!$A$3:GM$99,195,FALSE())-VLOOKUP($A91,'Import Peak Change'!$A$106:GM$202,195,FALSE())),0,(VLOOKUP($A91,'Import Peak'!$A$3:GM$99,195,FALSE())-VLOOKUP($A91,'Import Peak Change'!$A$106:GM$202,195,FALSE())))</f>
        <v>0</v>
      </c>
      <c r="GN91" s="193" t="n">
        <f aca="false">IF(ISERROR(VLOOKUP($A91,'Import Peak'!$A$3:GN$99,196,FALSE())-VLOOKUP($A91,'Import Peak Change'!$A$106:GN$202,196,FALSE())),0,(VLOOKUP($A91,'Import Peak'!$A$3:GN$99,196,FALSE())-VLOOKUP($A91,'Import Peak Change'!$A$106:GN$202,196,FALSE())))</f>
        <v>0</v>
      </c>
      <c r="GO91" s="193" t="n">
        <f aca="false">IF(ISERROR(VLOOKUP($A91,'Import Peak'!$A$3:GO$99,197,FALSE())-VLOOKUP($A91,'Import Peak Change'!$A$106:GO$202,197,FALSE())),0,(VLOOKUP($A91,'Import Peak'!$A$3:GO$99,197,FALSE())-VLOOKUP($A91,'Import Peak Change'!$A$106:GO$202,197,FALSE())))</f>
        <v>0</v>
      </c>
      <c r="GP91" s="193" t="n">
        <f aca="false">IF(ISERROR(VLOOKUP($A91,'Import Peak'!$A$3:GP$99,198,FALSE())-VLOOKUP($A91,'Import Peak Change'!$A$106:GP$202,198,FALSE())),0,(VLOOKUP($A91,'Import Peak'!$A$3:GP$99,198,FALSE())-VLOOKUP($A91,'Import Peak Change'!$A$106:GP$202,198,FALSE())))</f>
        <v>0</v>
      </c>
      <c r="GQ91" s="193" t="n">
        <f aca="false">IF(ISERROR(VLOOKUP($A91,'Import Peak'!$A$3:GQ$99,199,FALSE())-VLOOKUP($A91,'Import Peak Change'!$A$106:GQ$202,199,FALSE())),0,(VLOOKUP($A91,'Import Peak'!$A$3:GQ$99,199,FALSE())-VLOOKUP($A91,'Import Peak Change'!$A$106:GQ$202,199,FALSE())))</f>
        <v>0</v>
      </c>
      <c r="GR91" s="193" t="n">
        <f aca="false">IF(ISERROR(VLOOKUP($A91,'Import Peak'!$A$3:GR$99,200,FALSE())-VLOOKUP($A91,'Import Peak Change'!$A$106:GR$202,200,FALSE())),0,(VLOOKUP($A91,'Import Peak'!$A$3:GR$99,200,FALSE())-VLOOKUP($A91,'Import Peak Change'!$A$106:GR$202,200,FALSE())))</f>
        <v>0</v>
      </c>
      <c r="GS91" s="193" t="n">
        <f aca="false">IF(ISERROR(VLOOKUP($A91,'Import Peak'!$A$3:GS$99,201,FALSE())-VLOOKUP($A91,'Import Peak Change'!$A$106:GS$202,201,FALSE())),0,(VLOOKUP($A91,'Import Peak'!$A$3:GS$99,201,FALSE())-VLOOKUP($A91,'Import Peak Change'!$A$106:GS$202,201,FALSE())))</f>
        <v>0</v>
      </c>
      <c r="GT91" s="193" t="n">
        <f aca="false">IF(ISERROR(VLOOKUP($A91,'Import Peak'!$A$3:GT$99,202,FALSE())-VLOOKUP($A91,'Import Peak Change'!$A$106:GT$202,202,FALSE())),0,(VLOOKUP($A91,'Import Peak'!$A$3:GT$99,202,FALSE())-VLOOKUP($A91,'Import Peak Change'!$A$106:GT$202,202,FALSE())))</f>
        <v>0</v>
      </c>
      <c r="GU91" s="193" t="n">
        <f aca="false">IF(ISERROR(VLOOKUP($A91,'Import Peak'!$A$3:GU$99,203,FALSE())-VLOOKUP($A91,'Import Peak Change'!$A$106:GU$202,203,FALSE())),0,(VLOOKUP($A91,'Import Peak'!$A$3:GU$99,203,FALSE())-VLOOKUP($A91,'Import Peak Change'!$A$106:GU$202,203,FALSE())))</f>
        <v>0</v>
      </c>
      <c r="GV91" s="193" t="n">
        <f aca="false">IF(ISERROR(VLOOKUP($A91,'Import Peak'!$A$3:GV$99,204,FALSE())-VLOOKUP($A91,'Import Peak Change'!$A$106:GV$202,204,FALSE())),0,(VLOOKUP($A91,'Import Peak'!$A$3:GV$99,204,FALSE())-VLOOKUP($A91,'Import Peak Change'!$A$106:GV$202,204,FALSE())))</f>
        <v>0</v>
      </c>
      <c r="GW91" s="193" t="n">
        <f aca="false">IF(ISERROR(VLOOKUP($A91,'Import Peak'!$A$3:GW$99,205,FALSE())-VLOOKUP($A91,'Import Peak Change'!$A$106:GW$202,205,FALSE())),0,(VLOOKUP($A91,'Import Peak'!$A$3:GW$99,205,FALSE())-VLOOKUP($A91,'Import Peak Change'!$A$106:GW$202,205,FALSE())))</f>
        <v>0</v>
      </c>
      <c r="GX91" s="193" t="n">
        <f aca="false">IF(ISERROR(VLOOKUP($A91,'Import Peak'!$A$3:GX$99,206,FALSE())-VLOOKUP($A91,'Import Peak Change'!$A$106:GX$202,206,FALSE())),0,(VLOOKUP($A91,'Import Peak'!$A$3:GX$99,206,FALSE())-VLOOKUP($A91,'Import Peak Change'!$A$106:GX$202,206,FALSE())))</f>
        <v>0</v>
      </c>
      <c r="GY91" s="193" t="n">
        <f aca="false">IF(ISERROR(VLOOKUP($A91,'Import Peak'!$A$3:GY$99,207,FALSE())-VLOOKUP($A91,'Import Peak Change'!$A$106:GY$202,207,FALSE())),0,(VLOOKUP($A91,'Import Peak'!$A$3:GY$99,207,FALSE())-VLOOKUP($A91,'Import Peak Change'!$A$106:GY$202,207,FALSE())))</f>
        <v>0</v>
      </c>
      <c r="GZ91" s="193" t="n">
        <f aca="false">IF(ISERROR(VLOOKUP($A91,'Import Peak'!$A$3:GZ$99,208,FALSE())-VLOOKUP($A91,'Import Peak Change'!$A$106:GZ$202,208,FALSE())),0,(VLOOKUP($A91,'Import Peak'!$A$3:GZ$99,208,FALSE())-VLOOKUP($A91,'Import Peak Change'!$A$106:GZ$202,208,FALSE())))</f>
        <v>0</v>
      </c>
      <c r="HA91" s="193" t="n">
        <f aca="false">IF(ISERROR(VLOOKUP($A91,'Import Peak'!$A$3:HA$99,209,FALSE())-VLOOKUP($A91,'Import Peak Change'!$A$106:HA$202,209,FALSE())),0,(VLOOKUP($A91,'Import Peak'!$A$3:HA$99,209,FALSE())-VLOOKUP($A91,'Import Peak Change'!$A$106:HA$202,209,FALSE())))</f>
        <v>0</v>
      </c>
      <c r="HB91" s="193" t="n">
        <f aca="false">IF(ISERROR(VLOOKUP($A91,'Import Peak'!$A$3:HB$99,210,FALSE())-VLOOKUP($A91,'Import Peak Change'!$A$106:HB$202,210,FALSE())),0,(VLOOKUP($A91,'Import Peak'!$A$3:HB$99,210,FALSE())-VLOOKUP($A91,'Import Peak Change'!$A$106:HB$202,210,FALSE())))</f>
        <v>0</v>
      </c>
      <c r="HC91" s="193" t="n">
        <f aca="false">IF(ISERROR(VLOOKUP($A91,'Import Peak'!$A$3:HC$99,211,FALSE())-VLOOKUP($A91,'Import Peak Change'!$A$106:HC$202,211,FALSE())),0,(VLOOKUP($A91,'Import Peak'!$A$3:HC$99,211,FALSE())-VLOOKUP($A91,'Import Peak Change'!$A$106:HC$202,211,FALSE())))</f>
        <v>0</v>
      </c>
      <c r="HD91" s="193" t="n">
        <f aca="false">IF(ISERROR(VLOOKUP($A91,'Import Peak'!$A$3:HD$99,212,FALSE())-VLOOKUP($A91,'Import Peak Change'!$A$106:HD$202,212,FALSE())),0,(VLOOKUP($A91,'Import Peak'!$A$3:HD$99,212,FALSE())-VLOOKUP($A91,'Import Peak Change'!$A$106:HD$202,212,FALSE())))</f>
        <v>0</v>
      </c>
      <c r="HE91" s="193" t="n">
        <f aca="false">IF(ISERROR(VLOOKUP($A91,'Import Peak'!$A$3:HE$99,213,FALSE())-VLOOKUP($A91,'Import Peak Change'!$A$106:HE$202,213,FALSE())),0,(VLOOKUP($A91,'Import Peak'!$A$3:HE$99,213,FALSE())-VLOOKUP($A91,'Import Peak Change'!$A$106:HE$202,213,FALSE())))</f>
        <v>0</v>
      </c>
      <c r="HF91" s="193" t="n">
        <f aca="false">IF(ISERROR(VLOOKUP($A91,'Import Peak'!$A$3:HF$99,214,FALSE())-VLOOKUP($A91,'Import Peak Change'!$A$106:HF$202,214,FALSE())),0,(VLOOKUP($A91,'Import Peak'!$A$3:HF$99,214,FALSE())-VLOOKUP($A91,'Import Peak Change'!$A$106:HF$202,214,FALSE())))</f>
        <v>0</v>
      </c>
      <c r="HG91" s="193" t="n">
        <f aca="false">IF(ISERROR(VLOOKUP($A91,'Import Peak'!$A$3:HG$99,215,FALSE())-VLOOKUP($A91,'Import Peak Change'!$A$106:HG$202,215,FALSE())),0,(VLOOKUP($A91,'Import Peak'!$A$3:HG$99,215,FALSE())-VLOOKUP($A91,'Import Peak Change'!$A$106:HG$202,215,FALSE())))</f>
        <v>0</v>
      </c>
      <c r="HH91" s="193" t="n">
        <f aca="false">IF(ISERROR(VLOOKUP($A91,'Import Peak'!$A$3:HH$99,216,FALSE())-VLOOKUP($A91,'Import Peak Change'!$A$106:HH$202,216,FALSE())),0,(VLOOKUP($A91,'Import Peak'!$A$3:HH$99,216,FALSE())-VLOOKUP($A91,'Import Peak Change'!$A$106:HH$202,216,FALSE())))</f>
        <v>0</v>
      </c>
      <c r="HI91" s="193" t="n">
        <f aca="false">IF(ISERROR(VLOOKUP($A91,'Import Peak'!$A$3:HI$99,217,FALSE())-VLOOKUP($A91,'Import Peak Change'!$A$106:HI$202,217,FALSE())),0,(VLOOKUP($A91,'Import Peak'!$A$3:HI$99,217,FALSE())-VLOOKUP($A91,'Import Peak Change'!$A$106:HI$202,217,FALSE())))</f>
        <v>0</v>
      </c>
      <c r="HJ91" s="193" t="n">
        <f aca="false">IF(ISERROR(VLOOKUP($A91,'Import Peak'!$A$3:HJ$99,218,FALSE())-VLOOKUP($A91,'Import Peak Change'!$A$106:HJ$202,218,FALSE())),0,(VLOOKUP($A91,'Import Peak'!$A$3:HJ$99,218,FALSE())-VLOOKUP($A91,'Import Peak Change'!$A$106:HJ$202,218,FALSE())))</f>
        <v>0</v>
      </c>
      <c r="HK91" s="193" t="n">
        <f aca="false">IF(ISERROR(VLOOKUP($A91,'Import Peak'!$A$3:HK$99,219,FALSE())-VLOOKUP($A91,'Import Peak Change'!$A$106:HK$202,219,FALSE())),0,(VLOOKUP($A91,'Import Peak'!$A$3:HK$99,219,FALSE())-VLOOKUP($A91,'Import Peak Change'!$A$106:HK$202,219,FALSE())))</f>
        <v>0</v>
      </c>
      <c r="HL91" s="193" t="n">
        <f aca="false">IF(ISERROR(VLOOKUP($A91,'Import Peak'!$A$3:HL$99,220,FALSE())-VLOOKUP($A91,'Import Peak Change'!$A$106:HL$202,220,FALSE())),0,(VLOOKUP($A91,'Import Peak'!$A$3:HL$99,220,FALSE())-VLOOKUP($A91,'Import Peak Change'!$A$106:HL$202,220,FALSE())))</f>
        <v>0</v>
      </c>
      <c r="HM91" s="193" t="n">
        <f aca="false">IF(ISERROR(VLOOKUP($A91,'Import Peak'!$A$3:HM$99,221,FALSE())-VLOOKUP($A91,'Import Peak Change'!$A$106:HM$202,221,FALSE())),0,(VLOOKUP($A91,'Import Peak'!$A$3:HM$99,221,FALSE())-VLOOKUP($A91,'Import Peak Change'!$A$106:HM$202,221,FALSE())))</f>
        <v>0</v>
      </c>
      <c r="HN91" s="193" t="n">
        <f aca="false">IF(ISERROR(VLOOKUP($A91,'Import Peak'!$A$3:HN$99,222,FALSE())-VLOOKUP($A91,'Import Peak Change'!$A$106:HN$202,222,FALSE())),0,(VLOOKUP($A91,'Import Peak'!$A$3:HN$99,222,FALSE())-VLOOKUP($A91,'Import Peak Change'!$A$106:HN$202,222,FALSE())))</f>
        <v>0</v>
      </c>
      <c r="HO91" s="193" t="n">
        <f aca="false">IF(ISERROR(VLOOKUP($A91,'Import Peak'!$A$3:HO$99,223,FALSE())-VLOOKUP($A91,'Import Peak Change'!$A$106:HO$202,223,FALSE())),0,(VLOOKUP($A91,'Import Peak'!$A$3:HO$99,223,FALSE())-VLOOKUP($A91,'Import Peak Change'!$A$106:HO$202,223,FALSE())))</f>
        <v>0</v>
      </c>
      <c r="HP91" s="193" t="n">
        <f aca="false">IF(ISERROR(VLOOKUP($A91,'Import Peak'!$A$3:HP$99,224,FALSE())-VLOOKUP($A91,'Import Peak Change'!$A$106:HP$202,224,FALSE())),0,(VLOOKUP($A91,'Import Peak'!$A$3:HP$99,224,FALSE())-VLOOKUP($A91,'Import Peak Change'!$A$106:HP$202,224,FALSE())))</f>
        <v>0</v>
      </c>
      <c r="HQ91" s="193" t="n">
        <f aca="false">IF(ISERROR(VLOOKUP($A91,'Import Peak'!$A$3:HQ$99,225,FALSE())-VLOOKUP($A91,'Import Peak Change'!$A$106:HQ$202,225,FALSE())),0,(VLOOKUP($A91,'Import Peak'!$A$3:HQ$99,225,FALSE())-VLOOKUP($A91,'Import Peak Change'!$A$106:HQ$202,225,FALSE())))</f>
        <v>0</v>
      </c>
      <c r="HR91" s="193" t="n">
        <f aca="false">IF(ISERROR(VLOOKUP($A91,'Import Peak'!$A$3:HR$99,226,FALSE())-VLOOKUP($A91,'Import Peak Change'!$A$106:HR$202,226,FALSE())),0,(VLOOKUP($A91,'Import Peak'!$A$3:HR$99,226,FALSE())-VLOOKUP($A91,'Import Peak Change'!$A$106:HR$202,226,FALSE())))</f>
        <v>0</v>
      </c>
      <c r="HS91" s="193" t="n">
        <f aca="false">IF(ISERROR(VLOOKUP($A91,'Import Peak'!$A$3:HS$99,227,FALSE())-VLOOKUP($A91,'Import Peak Change'!$A$106:HS$202,227,FALSE())),0,(VLOOKUP($A91,'Import Peak'!$A$3:HS$99,227,FALSE())-VLOOKUP($A91,'Import Peak Change'!$A$106:HS$202,227,FALSE())))</f>
        <v>0</v>
      </c>
      <c r="HT91" s="193" t="n">
        <f aca="false">IF(ISERROR(VLOOKUP($A91,'Import Peak'!$A$3:HT$99,228,FALSE())-VLOOKUP($A91,'Import Peak Change'!$A$106:HT$202,228,FALSE())),0,(VLOOKUP($A91,'Import Peak'!$A$3:HT$99,228,FALSE())-VLOOKUP($A91,'Import Peak Change'!$A$106:HT$202,228,FALSE())))</f>
        <v>0</v>
      </c>
      <c r="HU91" s="193" t="n">
        <f aca="false">IF(ISERROR(VLOOKUP($A91,'Import Peak'!$A$3:HU$99,229,FALSE())-VLOOKUP($A91,'Import Peak Change'!$A$106:HU$202,229,FALSE())),0,(VLOOKUP($A91,'Import Peak'!$A$3:HU$99,229,FALSE())-VLOOKUP($A91,'Import Peak Change'!$A$106:HU$202,229,FALSE())))</f>
        <v>0</v>
      </c>
      <c r="HV91" s="193" t="n">
        <f aca="false">IF(ISERROR(VLOOKUP($A91,'Import Peak'!$A$3:HV$99,230,FALSE())-VLOOKUP($A91,'Import Peak Change'!$A$106:HV$202,230,FALSE())),0,(VLOOKUP($A91,'Import Peak'!$A$3:HV$99,230,FALSE())-VLOOKUP($A91,'Import Peak Change'!$A$106:HV$202,230,FALSE())))</f>
        <v>0</v>
      </c>
      <c r="HW91" s="193" t="n">
        <f aca="false">IF(ISERROR(VLOOKUP($A91,'Import Peak'!$A$3:HW$99,231,FALSE())-VLOOKUP($A91,'Import Peak Change'!$A$106:HW$202,231,FALSE())),0,(VLOOKUP($A91,'Import Peak'!$A$3:HW$99,231,FALSE())-VLOOKUP($A91,'Import Peak Change'!$A$106:HW$202,231,FALSE())))</f>
        <v>0</v>
      </c>
      <c r="HX91" s="193" t="n">
        <f aca="false">IF(ISERROR(VLOOKUP($A91,'Import Peak'!$A$3:HX$99,232,FALSE())-VLOOKUP($A91,'Import Peak Change'!$A$106:HX$202,232,FALSE())),0,(VLOOKUP($A91,'Import Peak'!$A$3:HX$99,232,FALSE())-VLOOKUP($A91,'Import Peak Change'!$A$106:HX$202,232,FALSE())))</f>
        <v>0</v>
      </c>
      <c r="HY91" s="193" t="n">
        <f aca="false">IF(ISERROR(VLOOKUP($A91,'Import Peak'!$A$3:HY$99,233,FALSE())-VLOOKUP($A91,'Import Peak Change'!$A$106:HY$202,233,FALSE())),0,(VLOOKUP($A91,'Import Peak'!$A$3:HY$99,233,FALSE())-VLOOKUP($A91,'Import Peak Change'!$A$106:HY$202,233,FALSE())))</f>
        <v>0</v>
      </c>
      <c r="HZ91" s="193" t="n">
        <f aca="false">IF(ISERROR(VLOOKUP($A91,'Import Peak'!$A$3:HZ$99,234,FALSE())-VLOOKUP($A91,'Import Peak Change'!$A$106:HZ$202,234,FALSE())),0,(VLOOKUP($A91,'Import Peak'!$A$3:HZ$99,234,FALSE())-VLOOKUP($A91,'Import Peak Change'!$A$106:HZ$202,234,FALSE())))</f>
        <v>0</v>
      </c>
      <c r="IA91" s="193" t="n">
        <f aca="false">IF(ISERROR(VLOOKUP($A91,'Import Peak'!$A$3:IA$99,235,FALSE())-VLOOKUP($A91,'Import Peak Change'!$A$106:IA$202,235,FALSE())),0,(VLOOKUP($A91,'Import Peak'!$A$3:IA$99,235,FALSE())-VLOOKUP($A91,'Import Peak Change'!$A$106:IA$202,235,FALSE())))</f>
        <v>0</v>
      </c>
      <c r="IB91" s="193" t="n">
        <f aca="false">IF(ISERROR(VLOOKUP($A91,'Import Peak'!$A$3:IB$99,236,FALSE())-VLOOKUP($A91,'Import Peak Change'!$A$106:IB$202,236,FALSE())),0,(VLOOKUP($A91,'Import Peak'!$A$3:IB$99,236,FALSE())-VLOOKUP($A91,'Import Peak Change'!$A$106:IB$202,236,FALSE())))</f>
        <v>0</v>
      </c>
      <c r="IC91" s="193" t="n">
        <f aca="false">IF(ISERROR(VLOOKUP($A91,'Import Peak'!$A$3:IC$99,237,FALSE())-VLOOKUP($A91,'Import Peak Change'!$A$106:IC$202,237,FALSE())),0,(VLOOKUP($A91,'Import Peak'!$A$3:IC$99,237,FALSE())-VLOOKUP($A91,'Import Peak Change'!$A$106:IC$202,237,FALSE())))</f>
        <v>0</v>
      </c>
      <c r="ID91" s="193" t="n">
        <f aca="false">IF(ISERROR(VLOOKUP($A91,'Import Peak'!$A$3:ID$99,238,FALSE())-VLOOKUP($A91,'Import Peak Change'!$A$106:ID$202,238,FALSE())),0,(VLOOKUP($A91,'Import Peak'!$A$3:ID$99,238,FALSE())-VLOOKUP($A91,'Import Peak Change'!$A$106:ID$202,238,FALSE())))</f>
        <v>0</v>
      </c>
      <c r="IE91" s="193" t="n">
        <f aca="false">IF(ISERROR(VLOOKUP($A91,'Import Peak'!$A$3:IE$99,239,FALSE())-VLOOKUP($A91,'Import Peak Change'!$A$106:IE$202,239,FALSE())),0,(VLOOKUP($A91,'Import Peak'!$A$3:IE$99,239,FALSE())-VLOOKUP($A91,'Import Peak Change'!$A$106:IE$202,239,FALSE())))</f>
        <v>0</v>
      </c>
    </row>
    <row r="92" customFormat="false" ht="12.75" hidden="false" customHeight="false" outlineLevel="0" collapsed="false">
      <c r="A92" s="201" t="str">
        <f aca="false">IF('Import Peak'!A89=0,"",'Import Peak'!A89)</f>
        <v/>
      </c>
      <c r="B92" s="193"/>
      <c r="C92" s="193"/>
      <c r="D92" s="193"/>
      <c r="E92" s="193"/>
      <c r="F92" s="193"/>
      <c r="G92" s="193" t="n">
        <f aca="false">IF(ISERROR(VLOOKUP($A92,'Import Peak'!$A$3:G$99,7,FALSE())-VLOOKUP($A92,'Import Peak Change'!$A$106:G$202,7,FALSE())),0,(VLOOKUP($A92,'Import Peak'!$A$3:G$99,7,FALSE())-VLOOKUP($A92,'Import Peak Change'!$A$106:G$202,7,FALSE())))</f>
        <v>0</v>
      </c>
      <c r="H92" s="193" t="n">
        <f aca="false">IF(ISERROR(VLOOKUP($A92,'Import Peak'!$A$3:H$99,8,FALSE())-VLOOKUP($A92,'Import Peak Change'!$A$106:H$202,8,FALSE())),0,(VLOOKUP($A92,'Import Peak'!$A$3:H$99,8,FALSE())-VLOOKUP($A92,'Import Peak Change'!$A$106:H$202,8,FALSE())))</f>
        <v>0</v>
      </c>
      <c r="I92" s="193" t="n">
        <f aca="false">IF(ISERROR(VLOOKUP($A92,'Import Peak'!$A$3:I$99,9,FALSE())-VLOOKUP($A92,'Import Peak Change'!$A$106:I$202,9,FALSE())),0,(VLOOKUP($A92,'Import Peak'!$A$3:I$99,9,FALSE())-VLOOKUP($A92,'Import Peak Change'!$A$106:I$202,9,FALSE())))</f>
        <v>0</v>
      </c>
      <c r="J92" s="193" t="n">
        <f aca="false">IF(ISERROR(VLOOKUP($A92,'Import Peak'!$A$3:J$99,10,FALSE())-VLOOKUP($A92,'Import Peak Change'!$A$106:J$202,10,FALSE())),0,(VLOOKUP($A92,'Import Peak'!$A$3:J$99,10,FALSE())-VLOOKUP($A92,'Import Peak Change'!$A$106:J$202,10,FALSE())))</f>
        <v>0</v>
      </c>
      <c r="K92" s="193" t="n">
        <f aca="false">IF(ISERROR(VLOOKUP($A92,'Import Peak'!$A$3:K$99,11,FALSE())-VLOOKUP($A92,'Import Peak Change'!$A$106:K$202,11,FALSE())),0,(VLOOKUP($A92,'Import Peak'!$A$3:K$99,11,FALSE())-VLOOKUP($A92,'Import Peak Change'!$A$106:K$202,11,FALSE())))</f>
        <v>0</v>
      </c>
      <c r="L92" s="193" t="n">
        <f aca="false">IF(ISERROR(VLOOKUP($A92,'Import Peak'!$A$3:L$99,12,FALSE())-VLOOKUP($A92,'Import Peak Change'!$A$106:L$202,12,FALSE())),0,(VLOOKUP($A92,'Import Peak'!$A$3:L$99,12,FALSE())-VLOOKUP($A92,'Import Peak Change'!$A$106:L$202,12,FALSE())))</f>
        <v>0</v>
      </c>
      <c r="M92" s="193" t="n">
        <f aca="false">IF(ISERROR(VLOOKUP($A92,'Import Peak'!$A$3:M$99,13,FALSE())-VLOOKUP($A92,'Import Peak Change'!$A$106:M$202,13,FALSE())),0,(VLOOKUP($A92,'Import Peak'!$A$3:M$99,13,FALSE())-VLOOKUP($A92,'Import Peak Change'!$A$106:M$202,13,FALSE())))</f>
        <v>0</v>
      </c>
      <c r="N92" s="193" t="n">
        <f aca="false">IF(ISERROR(VLOOKUP($A92,'Import Peak'!$A$3:N$99,14,FALSE())-VLOOKUP($A92,'Import Peak Change'!$A$106:N$202,14,FALSE())),0,(VLOOKUP($A92,'Import Peak'!$A$3:N$99,14,FALSE())-VLOOKUP($A92,'Import Peak Change'!$A$106:N$202,14,FALSE())))</f>
        <v>0</v>
      </c>
      <c r="O92" s="193" t="n">
        <f aca="false">IF(ISERROR(VLOOKUP($A92,'Import Peak'!$A$3:O$99,15,FALSE())-VLOOKUP($A92,'Import Peak Change'!$A$106:O$202,15,FALSE())),0,(VLOOKUP($A92,'Import Peak'!$A$3:O$99,15,FALSE())-VLOOKUP($A92,'Import Peak Change'!$A$106:O$202,15,FALSE())))</f>
        <v>0</v>
      </c>
      <c r="P92" s="193" t="n">
        <f aca="false">IF(ISERROR(VLOOKUP($A92,'Import Peak'!$A$3:P$99,16,FALSE())-VLOOKUP($A92,'Import Peak Change'!$A$106:P$202,16,FALSE())),0,(VLOOKUP($A92,'Import Peak'!$A$3:P$99,16,FALSE())-VLOOKUP($A92,'Import Peak Change'!$A$106:P$202,16,FALSE())))</f>
        <v>0</v>
      </c>
      <c r="Q92" s="193" t="n">
        <f aca="false">IF(ISERROR(VLOOKUP($A92,'Import Peak'!$A$3:Q$99,17,FALSE())-VLOOKUP($A92,'Import Peak Change'!$A$106:Q$202,17,FALSE())),0,(VLOOKUP($A92,'Import Peak'!$A$3:Q$99,17,FALSE())-VLOOKUP($A92,'Import Peak Change'!$A$106:Q$202,17,FALSE())))</f>
        <v>0</v>
      </c>
      <c r="R92" s="193" t="n">
        <f aca="false">IF(ISERROR(VLOOKUP($A92,'Import Peak'!$A$3:R$99,18,FALSE())-VLOOKUP($A92,'Import Peak Change'!$A$106:R$202,18,FALSE())),0,(VLOOKUP($A92,'Import Peak'!$A$3:R$99,18,FALSE())-VLOOKUP($A92,'Import Peak Change'!$A$106:R$202,18,FALSE())))</f>
        <v>0</v>
      </c>
      <c r="S92" s="193" t="n">
        <f aca="false">IF(ISERROR(VLOOKUP($A92,'Import Peak'!$A$3:S$99,19,FALSE())-VLOOKUP($A92,'Import Peak Change'!$A$106:S$202,19,FALSE())),0,(VLOOKUP($A92,'Import Peak'!$A$3:S$99,19,FALSE())-VLOOKUP($A92,'Import Peak Change'!$A$106:S$202,19,FALSE())))</f>
        <v>0</v>
      </c>
      <c r="T92" s="193" t="n">
        <f aca="false">IF(ISERROR(VLOOKUP($A92,'Import Peak'!$A$3:T$99,20,FALSE())-VLOOKUP($A92,'Import Peak Change'!$A$106:T$202,20,FALSE())),0,(VLOOKUP($A92,'Import Peak'!$A$3:T$99,20,FALSE())-VLOOKUP($A92,'Import Peak Change'!$A$106:T$202,20,FALSE())))</f>
        <v>0</v>
      </c>
      <c r="U92" s="193" t="n">
        <f aca="false">IF(ISERROR(VLOOKUP($A92,'Import Peak'!$A$3:U$99,21,FALSE())-VLOOKUP($A92,'Import Peak Change'!$A$106:U$202,21,FALSE())),0,(VLOOKUP($A92,'Import Peak'!$A$3:U$99,21,FALSE())-VLOOKUP($A92,'Import Peak Change'!$A$106:U$202,21,FALSE())))</f>
        <v>0</v>
      </c>
      <c r="V92" s="193" t="n">
        <f aca="false">IF(ISERROR(VLOOKUP($A92,'Import Peak'!$A$3:V$99,22,FALSE())-VLOOKUP($A92,'Import Peak Change'!$A$106:V$202,22,FALSE())),0,(VLOOKUP($A92,'Import Peak'!$A$3:V$99,22,FALSE())-VLOOKUP($A92,'Import Peak Change'!$A$106:V$202,22,FALSE())))</f>
        <v>0</v>
      </c>
      <c r="W92" s="193" t="n">
        <f aca="false">IF(ISERROR(VLOOKUP($A92,'Import Peak'!$A$3:W$99,23,FALSE())-VLOOKUP($A92,'Import Peak Change'!$A$106:W$202,23,FALSE())),0,(VLOOKUP($A92,'Import Peak'!$A$3:W$99,23,FALSE())-VLOOKUP($A92,'Import Peak Change'!$A$106:W$202,23,FALSE())))</f>
        <v>0</v>
      </c>
      <c r="X92" s="193" t="n">
        <f aca="false">IF(ISERROR(VLOOKUP($A92,'Import Peak'!$A$3:X$99,24,FALSE())-VLOOKUP($A92,'Import Peak Change'!$A$106:X$202,24,FALSE())),0,(VLOOKUP($A92,'Import Peak'!$A$3:X$99,24,FALSE())-VLOOKUP($A92,'Import Peak Change'!$A$106:X$202,24,FALSE())))</f>
        <v>0</v>
      </c>
      <c r="Y92" s="193" t="n">
        <f aca="false">IF(ISERROR(VLOOKUP($A92,'Import Peak'!$A$3:Y$99,25,FALSE())-VLOOKUP($A92,'Import Peak Change'!$A$106:Y$202,25,FALSE())),0,(VLOOKUP($A92,'Import Peak'!$A$3:Y$99,25,FALSE())-VLOOKUP($A92,'Import Peak Change'!$A$106:Y$202,25,FALSE())))</f>
        <v>0</v>
      </c>
      <c r="Z92" s="193" t="n">
        <f aca="false">IF(ISERROR(VLOOKUP($A92,'Import Peak'!$A$3:Z$99,26,FALSE())-VLOOKUP($A92,'Import Peak Change'!$A$106:Z$202,26,FALSE())),0,(VLOOKUP($A92,'Import Peak'!$A$3:Z$99,26,FALSE())-VLOOKUP($A92,'Import Peak Change'!$A$106:Z$202,26,FALSE())))</f>
        <v>0</v>
      </c>
      <c r="AA92" s="193" t="n">
        <f aca="false">IF(ISERROR(VLOOKUP($A92,'Import Peak'!$A$3:AA$99,27,FALSE())-VLOOKUP($A92,'Import Peak Change'!$A$106:AA$202,27,FALSE())),0,(VLOOKUP($A92,'Import Peak'!$A$3:AA$99,27,FALSE())-VLOOKUP($A92,'Import Peak Change'!$A$106:AA$202,27,FALSE())))</f>
        <v>0</v>
      </c>
      <c r="AB92" s="193" t="n">
        <f aca="false">IF(ISERROR(VLOOKUP($A92,'Import Peak'!$A$3:AB$99,28,FALSE())-VLOOKUP($A92,'Import Peak Change'!$A$106:AB$202,28,FALSE())),0,(VLOOKUP($A92,'Import Peak'!$A$3:AB$99,28,FALSE())-VLOOKUP($A92,'Import Peak Change'!$A$106:AB$202,28,FALSE())))</f>
        <v>0</v>
      </c>
      <c r="AC92" s="193" t="n">
        <f aca="false">IF(ISERROR(VLOOKUP($A92,'Import Peak'!$A$3:AC$99,29,FALSE())-VLOOKUP($A92,'Import Peak Change'!$A$106:AC$202,29,FALSE())),0,(VLOOKUP($A92,'Import Peak'!$A$3:AC$99,29,FALSE())-VLOOKUP($A92,'Import Peak Change'!$A$106:AC$202,29,FALSE())))</f>
        <v>0</v>
      </c>
      <c r="AD92" s="193" t="n">
        <f aca="false">IF(ISERROR(VLOOKUP($A92,'Import Peak'!$A$3:AD$99,30,FALSE())-VLOOKUP($A92,'Import Peak Change'!$A$106:AD$202,30,FALSE())),0,(VLOOKUP($A92,'Import Peak'!$A$3:AD$99,30,FALSE())-VLOOKUP($A92,'Import Peak Change'!$A$106:AD$202,30,FALSE())))</f>
        <v>0</v>
      </c>
      <c r="AE92" s="193" t="n">
        <f aca="false">IF(ISERROR(VLOOKUP($A92,'Import Peak'!$A$3:AE$99,31,FALSE())-VLOOKUP($A92,'Import Peak Change'!$A$106:AE$202,31,FALSE())),0,(VLOOKUP($A92,'Import Peak'!$A$3:AE$99,31,FALSE())-VLOOKUP($A92,'Import Peak Change'!$A$106:AE$202,31,FALSE())))</f>
        <v>0</v>
      </c>
      <c r="AF92" s="193" t="n">
        <f aca="false">IF(ISERROR(VLOOKUP($A92,'Import Peak'!$A$3:AF$99,32,FALSE())-VLOOKUP($A92,'Import Peak Change'!$A$106:AF$202,32,FALSE())),0,(VLOOKUP($A92,'Import Peak'!$A$3:AF$99,32,FALSE())-VLOOKUP($A92,'Import Peak Change'!$A$106:AF$202,32,FALSE())))</f>
        <v>0</v>
      </c>
      <c r="AG92" s="193" t="n">
        <f aca="false">IF(ISERROR(VLOOKUP($A92,'Import Peak'!$A$3:AG$99,33,FALSE())-VLOOKUP($A92,'Import Peak Change'!$A$106:AG$202,33,FALSE())),0,(VLOOKUP($A92,'Import Peak'!$A$3:AG$99,33,FALSE())-VLOOKUP($A92,'Import Peak Change'!$A$106:AG$202,33,FALSE())))</f>
        <v>0</v>
      </c>
      <c r="AH92" s="193" t="n">
        <f aca="false">IF(ISERROR(VLOOKUP($A92,'Import Peak'!$A$3:AH$99,34,FALSE())-VLOOKUP($A92,'Import Peak Change'!$A$106:AH$202,34,FALSE())),0,(VLOOKUP($A92,'Import Peak'!$A$3:AH$99,34,FALSE())-VLOOKUP($A92,'Import Peak Change'!$A$106:AH$202,34,FALSE())))</f>
        <v>0</v>
      </c>
      <c r="AI92" s="193" t="n">
        <f aca="false">IF(ISERROR(VLOOKUP($A92,'Import Peak'!$A$3:AI$99,35,FALSE())-VLOOKUP($A92,'Import Peak Change'!$A$106:AI$202,35,FALSE())),0,(VLOOKUP($A92,'Import Peak'!$A$3:AI$99,35,FALSE())-VLOOKUP($A92,'Import Peak Change'!$A$106:AI$202,35,FALSE())))</f>
        <v>0</v>
      </c>
      <c r="AJ92" s="193" t="n">
        <f aca="false">IF(ISERROR(VLOOKUP($A92,'Import Peak'!$A$3:AJ$99,36,FALSE())-VLOOKUP($A92,'Import Peak Change'!$A$106:AJ$202,36,FALSE())),0,(VLOOKUP($A92,'Import Peak'!$A$3:AJ$99,36,FALSE())-VLOOKUP($A92,'Import Peak Change'!$A$106:AJ$202,36,FALSE())))</f>
        <v>0</v>
      </c>
      <c r="AK92" s="193" t="n">
        <f aca="false">IF(ISERROR(VLOOKUP($A92,'Import Peak'!$A$3:AK$99,37,FALSE())-VLOOKUP($A92,'Import Peak Change'!$A$106:AK$202,37,FALSE())),0,(VLOOKUP($A92,'Import Peak'!$A$3:AK$99,37,FALSE())-VLOOKUP($A92,'Import Peak Change'!$A$106:AK$202,37,FALSE())))</f>
        <v>0</v>
      </c>
      <c r="AL92" s="193" t="n">
        <f aca="false">IF(ISERROR(VLOOKUP($A92,'Import Peak'!$A$3:AL$99,38,FALSE())-VLOOKUP($A92,'Import Peak Change'!$A$106:AL$202,38,FALSE())),0,(VLOOKUP($A92,'Import Peak'!$A$3:AL$99,38,FALSE())-VLOOKUP($A92,'Import Peak Change'!$A$106:AL$202,38,FALSE())))</f>
        <v>0</v>
      </c>
      <c r="AM92" s="193" t="n">
        <f aca="false">IF(ISERROR(VLOOKUP($A92,'Import Peak'!$A$3:AM$99,39,FALSE())-VLOOKUP($A92,'Import Peak Change'!$A$106:AM$202,39,FALSE())),0,(VLOOKUP($A92,'Import Peak'!$A$3:AM$99,39,FALSE())-VLOOKUP($A92,'Import Peak Change'!$A$106:AM$202,39,FALSE())))</f>
        <v>0</v>
      </c>
      <c r="AN92" s="193" t="n">
        <f aca="false">IF(ISERROR(VLOOKUP($A92,'Import Peak'!$A$3:AN$99,40,FALSE())-VLOOKUP($A92,'Import Peak Change'!$A$106:AN$202,40,FALSE())),0,(VLOOKUP($A92,'Import Peak'!$A$3:AN$99,40,FALSE())-VLOOKUP($A92,'Import Peak Change'!$A$106:AN$202,40,FALSE())))</f>
        <v>0</v>
      </c>
      <c r="AO92" s="193" t="n">
        <f aca="false">IF(ISERROR(VLOOKUP($A92,'Import Peak'!$A$3:AO$99,41,FALSE())-VLOOKUP($A92,'Import Peak Change'!$A$106:AO$202,41,FALSE())),0,(VLOOKUP($A92,'Import Peak'!$A$3:AO$99,41,FALSE())-VLOOKUP($A92,'Import Peak Change'!$A$106:AO$202,41,FALSE())))</f>
        <v>0</v>
      </c>
      <c r="AP92" s="193" t="n">
        <f aca="false">IF(ISERROR(VLOOKUP($A92,'Import Peak'!$A$3:AP$99,42,FALSE())-VLOOKUP($A92,'Import Peak Change'!$A$106:AP$202,42,FALSE())),0,(VLOOKUP($A92,'Import Peak'!$A$3:AP$99,42,FALSE())-VLOOKUP($A92,'Import Peak Change'!$A$106:AP$202,42,FALSE())))</f>
        <v>0</v>
      </c>
      <c r="AQ92" s="193" t="n">
        <f aca="false">IF(ISERROR(VLOOKUP($A92,'Import Peak'!$A$3:AQ$99,43,FALSE())-VLOOKUP($A92,'Import Peak Change'!$A$106:AQ$202,43,FALSE())),0,(VLOOKUP($A92,'Import Peak'!$A$3:AQ$99,43,FALSE())-VLOOKUP($A92,'Import Peak Change'!$A$106:AQ$202,43,FALSE())))</f>
        <v>0</v>
      </c>
      <c r="AR92" s="193" t="n">
        <f aca="false">IF(ISERROR(VLOOKUP($A92,'Import Peak'!$A$3:AR$99,44,FALSE())-VLOOKUP($A92,'Import Peak Change'!$A$106:AR$202,44,FALSE())),0,(VLOOKUP($A92,'Import Peak'!$A$3:AR$99,44,FALSE())-VLOOKUP($A92,'Import Peak Change'!$A$106:AR$202,44,FALSE())))</f>
        <v>0</v>
      </c>
      <c r="AS92" s="193" t="n">
        <f aca="false">IF(ISERROR(VLOOKUP($A92,'Import Peak'!$A$3:AS$99,45,FALSE())-VLOOKUP($A92,'Import Peak Change'!$A$106:AS$202,45,FALSE())),0,(VLOOKUP($A92,'Import Peak'!$A$3:AS$99,45,FALSE())-VLOOKUP($A92,'Import Peak Change'!$A$106:AS$202,45,FALSE())))</f>
        <v>0</v>
      </c>
      <c r="AT92" s="193" t="n">
        <f aca="false">IF(ISERROR(VLOOKUP($A92,'Import Peak'!$A$3:AT$99,46,FALSE())-VLOOKUP($A92,'Import Peak Change'!$A$106:AT$202,46,FALSE())),0,(VLOOKUP($A92,'Import Peak'!$A$3:AT$99,46,FALSE())-VLOOKUP($A92,'Import Peak Change'!$A$106:AT$202,46,FALSE())))</f>
        <v>0</v>
      </c>
      <c r="AU92" s="193" t="n">
        <f aca="false">IF(ISERROR(VLOOKUP($A92,'Import Peak'!$A$3:AU$99,47,FALSE())-VLOOKUP($A92,'Import Peak Change'!$A$106:AU$202,47,FALSE())),0,(VLOOKUP($A92,'Import Peak'!$A$3:AU$99,47,FALSE())-VLOOKUP($A92,'Import Peak Change'!$A$106:AU$202,47,FALSE())))</f>
        <v>0</v>
      </c>
      <c r="AV92" s="193" t="n">
        <f aca="false">IF(ISERROR(VLOOKUP($A92,'Import Peak'!$A$3:AV$99,48,FALSE())-VLOOKUP($A92,'Import Peak Change'!$A$106:AV$202,48,FALSE())),0,(VLOOKUP($A92,'Import Peak'!$A$3:AV$99,48,FALSE())-VLOOKUP($A92,'Import Peak Change'!$A$106:AV$202,48,FALSE())))</f>
        <v>0</v>
      </c>
      <c r="AW92" s="193" t="n">
        <f aca="false">IF(ISERROR(VLOOKUP($A92,'Import Peak'!$A$3:AW$99,49,FALSE())-VLOOKUP($A92,'Import Peak Change'!$A$106:AW$202,49,FALSE())),0,(VLOOKUP($A92,'Import Peak'!$A$3:AW$99,49,FALSE())-VLOOKUP($A92,'Import Peak Change'!$A$106:AW$202,49,FALSE())))</f>
        <v>0</v>
      </c>
      <c r="AX92" s="193" t="n">
        <f aca="false">IF(ISERROR(VLOOKUP($A92,'Import Peak'!$A$3:AX$99,50,FALSE())-VLOOKUP($A92,'Import Peak Change'!$A$106:AX$202,50,FALSE())),0,(VLOOKUP($A92,'Import Peak'!$A$3:AX$99,50,FALSE())-VLOOKUP($A92,'Import Peak Change'!$A$106:AX$202,50,FALSE())))</f>
        <v>0</v>
      </c>
      <c r="AY92" s="193" t="n">
        <f aca="false">IF(ISERROR(VLOOKUP($A92,'Import Peak'!$A$3:AY$99,51,FALSE())-VLOOKUP($A92,'Import Peak Change'!$A$106:AY$202,51,FALSE())),0,(VLOOKUP($A92,'Import Peak'!$A$3:AY$99,51,FALSE())-VLOOKUP($A92,'Import Peak Change'!$A$106:AY$202,51,FALSE())))</f>
        <v>0</v>
      </c>
      <c r="AZ92" s="193" t="n">
        <f aca="false">IF(ISERROR(VLOOKUP($A92,'Import Peak'!$A$3:AZ$99,52,FALSE())-VLOOKUP($A92,'Import Peak Change'!$A$106:AZ$202,52,FALSE())),0,(VLOOKUP($A92,'Import Peak'!$A$3:AZ$99,52,FALSE())-VLOOKUP($A92,'Import Peak Change'!$A$106:AZ$202,52,FALSE())))</f>
        <v>0</v>
      </c>
      <c r="BA92" s="193" t="n">
        <f aca="false">IF(ISERROR(VLOOKUP($A92,'Import Peak'!$A$3:BA$99,53,FALSE())-VLOOKUP($A92,'Import Peak Change'!$A$106:BA$202,53,FALSE())),0,(VLOOKUP($A92,'Import Peak'!$A$3:BA$99,53,FALSE())-VLOOKUP($A92,'Import Peak Change'!$A$106:BA$202,53,FALSE())))</f>
        <v>0</v>
      </c>
      <c r="BB92" s="193" t="n">
        <f aca="false">IF(ISERROR(VLOOKUP($A92,'Import Peak'!$A$3:BB$99,54,FALSE())-VLOOKUP($A92,'Import Peak Change'!$A$106:BB$202,54,FALSE())),0,(VLOOKUP($A92,'Import Peak'!$A$3:BB$99,54,FALSE())-VLOOKUP($A92,'Import Peak Change'!$A$106:BB$202,54,FALSE())))</f>
        <v>0</v>
      </c>
      <c r="BC92" s="193" t="n">
        <f aca="false">IF(ISERROR(VLOOKUP($A92,'Import Peak'!$A$3:BC$99,55,FALSE())-VLOOKUP($A92,'Import Peak Change'!$A$106:BC$202,55,FALSE())),0,(VLOOKUP($A92,'Import Peak'!$A$3:BC$99,55,FALSE())-VLOOKUP($A92,'Import Peak Change'!$A$106:BC$202,55,FALSE())))</f>
        <v>0</v>
      </c>
      <c r="BD92" s="193" t="n">
        <f aca="false">IF(ISERROR(VLOOKUP($A92,'Import Peak'!$A$3:BD$99,56,FALSE())-VLOOKUP($A92,'Import Peak Change'!$A$106:BD$202,56,FALSE())),0,(VLOOKUP($A92,'Import Peak'!$A$3:BD$99,56,FALSE())-VLOOKUP($A92,'Import Peak Change'!$A$106:BD$202,56,FALSE())))</f>
        <v>0</v>
      </c>
      <c r="BE92" s="193" t="n">
        <f aca="false">IF(ISERROR(VLOOKUP($A92,'Import Peak'!$A$3:BE$99,57,FALSE())-VLOOKUP($A92,'Import Peak Change'!$A$106:BE$202,57,FALSE())),0,(VLOOKUP($A92,'Import Peak'!$A$3:BE$99,57,FALSE())-VLOOKUP($A92,'Import Peak Change'!$A$106:BE$202,57,FALSE())))</f>
        <v>0</v>
      </c>
      <c r="BF92" s="193" t="n">
        <f aca="false">IF(ISERROR(VLOOKUP($A92,'Import Peak'!$A$3:BF$99,58,FALSE())-VLOOKUP($A92,'Import Peak Change'!$A$106:BF$202,58,FALSE())),0,(VLOOKUP($A92,'Import Peak'!$A$3:BF$99,58,FALSE())-VLOOKUP($A92,'Import Peak Change'!$A$106:BF$202,58,FALSE())))</f>
        <v>0</v>
      </c>
      <c r="BG92" s="193" t="n">
        <f aca="false">IF(ISERROR(VLOOKUP($A92,'Import Peak'!$A$3:BG$99,59,FALSE())-VLOOKUP($A92,'Import Peak Change'!$A$106:BG$202,59,FALSE())),0,(VLOOKUP($A92,'Import Peak'!$A$3:BG$99,59,FALSE())-VLOOKUP($A92,'Import Peak Change'!$A$106:BG$202,59,FALSE())))</f>
        <v>0</v>
      </c>
      <c r="BH92" s="193" t="n">
        <f aca="false">IF(ISERROR(VLOOKUP($A92,'Import Peak'!$A$3:BH$99,60,FALSE())-VLOOKUP($A92,'Import Peak Change'!$A$106:BH$202,60,FALSE())),0,(VLOOKUP($A92,'Import Peak'!$A$3:BH$99,60,FALSE())-VLOOKUP($A92,'Import Peak Change'!$A$106:BH$202,60,FALSE())))</f>
        <v>0</v>
      </c>
      <c r="BI92" s="193" t="n">
        <f aca="false">IF(ISERROR(VLOOKUP($A92,'Import Peak'!$A$3:BI$99,61,FALSE())-VLOOKUP($A92,'Import Peak Change'!$A$106:BI$202,61,FALSE())),0,(VLOOKUP($A92,'Import Peak'!$A$3:BI$99,61,FALSE())-VLOOKUP($A92,'Import Peak Change'!$A$106:BI$202,61,FALSE())))</f>
        <v>0</v>
      </c>
      <c r="BJ92" s="193" t="n">
        <f aca="false">IF(ISERROR(VLOOKUP($A92,'Import Peak'!$A$3:BJ$99,62,FALSE())-VLOOKUP($A92,'Import Peak Change'!$A$106:BJ$202,62,FALSE())),0,(VLOOKUP($A92,'Import Peak'!$A$3:BJ$99,62,FALSE())-VLOOKUP($A92,'Import Peak Change'!$A$106:BJ$202,62,FALSE())))</f>
        <v>0</v>
      </c>
      <c r="BK92" s="193" t="n">
        <f aca="false">IF(ISERROR(VLOOKUP($A92,'Import Peak'!$A$3:BK$99,63,FALSE())-VLOOKUP($A92,'Import Peak Change'!$A$106:BK$202,63,FALSE())),0,(VLOOKUP($A92,'Import Peak'!$A$3:BK$99,63,FALSE())-VLOOKUP($A92,'Import Peak Change'!$A$106:BK$202,63,FALSE())))</f>
        <v>0</v>
      </c>
      <c r="BL92" s="193" t="n">
        <f aca="false">IF(ISERROR(VLOOKUP($A92,'Import Peak'!$A$3:BL$99,64,FALSE())-VLOOKUP($A92,'Import Peak Change'!$A$106:BL$202,64,FALSE())),0,(VLOOKUP($A92,'Import Peak'!$A$3:BL$99,64,FALSE())-VLOOKUP($A92,'Import Peak Change'!$A$106:BL$202,64,FALSE())))</f>
        <v>0</v>
      </c>
      <c r="BM92" s="193" t="n">
        <f aca="false">IF(ISERROR(VLOOKUP($A92,'Import Peak'!$A$3:BM$99,65,FALSE())-VLOOKUP($A92,'Import Peak Change'!$A$106:BM$202,65,FALSE())),0,(VLOOKUP($A92,'Import Peak'!$A$3:BM$99,65,FALSE())-VLOOKUP($A92,'Import Peak Change'!$A$106:BM$202,65,FALSE())))</f>
        <v>0</v>
      </c>
      <c r="BN92" s="193" t="n">
        <f aca="false">IF(ISERROR(VLOOKUP($A92,'Import Peak'!$A$3:BN$99,66,FALSE())-VLOOKUP($A92,'Import Peak Change'!$A$106:BN$202,66,FALSE())),0,(VLOOKUP($A92,'Import Peak'!$A$3:BN$99,66,FALSE())-VLOOKUP($A92,'Import Peak Change'!$A$106:BN$202,66,FALSE())))</f>
        <v>0</v>
      </c>
      <c r="BO92" s="193" t="n">
        <f aca="false">IF(ISERROR(VLOOKUP($A92,'Import Peak'!$A$3:BO$99,67,FALSE())-VLOOKUP($A92,'Import Peak Change'!$A$106:BO$202,67,FALSE())),0,(VLOOKUP($A92,'Import Peak'!$A$3:BO$99,67,FALSE())-VLOOKUP($A92,'Import Peak Change'!$A$106:BO$202,67,FALSE())))</f>
        <v>0</v>
      </c>
      <c r="BP92" s="193" t="n">
        <f aca="false">IF(ISERROR(VLOOKUP($A92,'Import Peak'!$A$3:BP$99,68,FALSE())-VLOOKUP($A92,'Import Peak Change'!$A$106:BP$202,68,FALSE())),0,(VLOOKUP($A92,'Import Peak'!$A$3:BP$99,68,FALSE())-VLOOKUP($A92,'Import Peak Change'!$A$106:BP$202,68,FALSE())))</f>
        <v>0</v>
      </c>
      <c r="BQ92" s="193" t="n">
        <f aca="false">IF(ISERROR(VLOOKUP($A92,'Import Peak'!$A$3:BQ$99,69,FALSE())-VLOOKUP($A92,'Import Peak Change'!$A$106:BQ$202,69,FALSE())),0,(VLOOKUP($A92,'Import Peak'!$A$3:BQ$99,69,FALSE())-VLOOKUP($A92,'Import Peak Change'!$A$106:BQ$202,69,FALSE())))</f>
        <v>0</v>
      </c>
      <c r="BR92" s="193" t="n">
        <f aca="false">IF(ISERROR(VLOOKUP($A92,'Import Peak'!$A$3:BR$99,70,FALSE())-VLOOKUP($A92,'Import Peak Change'!$A$106:BR$202,70,FALSE())),0,(VLOOKUP($A92,'Import Peak'!$A$3:BR$99,70,FALSE())-VLOOKUP($A92,'Import Peak Change'!$A$106:BR$202,70,FALSE())))</f>
        <v>0</v>
      </c>
      <c r="BS92" s="193" t="n">
        <f aca="false">IF(ISERROR(VLOOKUP($A92,'Import Peak'!$A$3:BS$99,71,FALSE())-VLOOKUP($A92,'Import Peak Change'!$A$106:BS$202,71,FALSE())),0,(VLOOKUP($A92,'Import Peak'!$A$3:BS$99,71,FALSE())-VLOOKUP($A92,'Import Peak Change'!$A$106:BS$202,71,FALSE())))</f>
        <v>0</v>
      </c>
      <c r="BT92" s="193" t="n">
        <f aca="false">IF(ISERROR(VLOOKUP($A92,'Import Peak'!$A$3:BT$99,72,FALSE())-VLOOKUP($A92,'Import Peak Change'!$A$106:BT$202,72,FALSE())),0,(VLOOKUP($A92,'Import Peak'!$A$3:BT$99,72,FALSE())-VLOOKUP($A92,'Import Peak Change'!$A$106:BT$202,72,FALSE())))</f>
        <v>0</v>
      </c>
      <c r="BU92" s="193" t="n">
        <f aca="false">IF(ISERROR(VLOOKUP($A92,'Import Peak'!$A$3:BU$99,73,FALSE())-VLOOKUP($A92,'Import Peak Change'!$A$106:BU$202,73,FALSE())),0,(VLOOKUP($A92,'Import Peak'!$A$3:BU$99,73,FALSE())-VLOOKUP($A92,'Import Peak Change'!$A$106:BU$202,73,FALSE())))</f>
        <v>0</v>
      </c>
      <c r="BV92" s="193" t="n">
        <f aca="false">IF(ISERROR(VLOOKUP($A92,'Import Peak'!$A$3:BV$99,74,FALSE())-VLOOKUP($A92,'Import Peak Change'!$A$106:BV$202,74,FALSE())),0,(VLOOKUP($A92,'Import Peak'!$A$3:BV$99,74,FALSE())-VLOOKUP($A92,'Import Peak Change'!$A$106:BV$202,74,FALSE())))</f>
        <v>0</v>
      </c>
      <c r="BW92" s="193" t="n">
        <f aca="false">IF(ISERROR(VLOOKUP($A92,'Import Peak'!$A$3:BW$99,75,FALSE())-VLOOKUP($A92,'Import Peak Change'!$A$106:BW$202,75,FALSE())),0,(VLOOKUP($A92,'Import Peak'!$A$3:BW$99,75,FALSE())-VLOOKUP($A92,'Import Peak Change'!$A$106:BW$202,75,FALSE())))</f>
        <v>0</v>
      </c>
      <c r="BX92" s="193" t="n">
        <f aca="false">IF(ISERROR(VLOOKUP($A92,'Import Peak'!$A$3:BX$99,76,FALSE())-VLOOKUP($A92,'Import Peak Change'!$A$106:BX$202,76,FALSE())),0,(VLOOKUP($A92,'Import Peak'!$A$3:BX$99,76,FALSE())-VLOOKUP($A92,'Import Peak Change'!$A$106:BX$202,76,FALSE())))</f>
        <v>0</v>
      </c>
      <c r="BY92" s="193" t="n">
        <f aca="false">IF(ISERROR(VLOOKUP($A92,'Import Peak'!$A$3:BY$99,77,FALSE())-VLOOKUP($A92,'Import Peak Change'!$A$106:BY$202,77,FALSE())),0,(VLOOKUP($A92,'Import Peak'!$A$3:BY$99,77,FALSE())-VLOOKUP($A92,'Import Peak Change'!$A$106:BY$202,77,FALSE())))</f>
        <v>0</v>
      </c>
      <c r="BZ92" s="193" t="n">
        <f aca="false">IF(ISERROR(VLOOKUP($A92,'Import Peak'!$A$3:BZ$99,78,FALSE())-VLOOKUP($A92,'Import Peak Change'!$A$106:BZ$202,78,FALSE())),0,(VLOOKUP($A92,'Import Peak'!$A$3:BZ$99,78,FALSE())-VLOOKUP($A92,'Import Peak Change'!$A$106:BZ$202,78,FALSE())))</f>
        <v>0</v>
      </c>
      <c r="CA92" s="193" t="n">
        <f aca="false">IF(ISERROR(VLOOKUP($A92,'Import Peak'!$A$3:CA$99,79,FALSE())-VLOOKUP($A92,'Import Peak Change'!$A$106:CA$202,79,FALSE())),0,(VLOOKUP($A92,'Import Peak'!$A$3:CA$99,79,FALSE())-VLOOKUP($A92,'Import Peak Change'!$A$106:CA$202,79,FALSE())))</f>
        <v>0</v>
      </c>
      <c r="CB92" s="193" t="n">
        <f aca="false">IF(ISERROR(VLOOKUP($A92,'Import Peak'!$A$3:CB$99,80,FALSE())-VLOOKUP($A92,'Import Peak Change'!$A$106:CB$202,80,FALSE())),0,(VLOOKUP($A92,'Import Peak'!$A$3:CB$99,80,FALSE())-VLOOKUP($A92,'Import Peak Change'!$A$106:CB$202,80,FALSE())))</f>
        <v>0</v>
      </c>
      <c r="CC92" s="193" t="n">
        <f aca="false">IF(ISERROR(VLOOKUP($A92,'Import Peak'!$A$3:CC$99,81,FALSE())-VLOOKUP($A92,'Import Peak Change'!$A$106:CC$202,81,FALSE())),0,(VLOOKUP($A92,'Import Peak'!$A$3:CC$99,81,FALSE())-VLOOKUP($A92,'Import Peak Change'!$A$106:CC$202,81,FALSE())))</f>
        <v>0</v>
      </c>
      <c r="CD92" s="193" t="n">
        <f aca="false">IF(ISERROR(VLOOKUP($A92,'Import Peak'!$A$3:CD$99,82,FALSE())-VLOOKUP($A92,'Import Peak Change'!$A$106:CD$202,82,FALSE())),0,(VLOOKUP($A92,'Import Peak'!$A$3:CD$99,82,FALSE())-VLOOKUP($A92,'Import Peak Change'!$A$106:CD$202,82,FALSE())))</f>
        <v>0</v>
      </c>
      <c r="CE92" s="193" t="n">
        <f aca="false">IF(ISERROR(VLOOKUP($A92,'Import Peak'!$A$3:CE$99,83,FALSE())-VLOOKUP($A92,'Import Peak Change'!$A$106:CE$202,83,FALSE())),0,(VLOOKUP($A92,'Import Peak'!$A$3:CE$99,83,FALSE())-VLOOKUP($A92,'Import Peak Change'!$A$106:CE$202,83,FALSE())))</f>
        <v>0</v>
      </c>
      <c r="CF92" s="193" t="n">
        <f aca="false">IF(ISERROR(VLOOKUP($A92,'Import Peak'!$A$3:CF$99,84,FALSE())-VLOOKUP($A92,'Import Peak Change'!$A$106:CF$202,84,FALSE())),0,(VLOOKUP($A92,'Import Peak'!$A$3:CF$99,84,FALSE())-VLOOKUP($A92,'Import Peak Change'!$A$106:CF$202,84,FALSE())))</f>
        <v>0</v>
      </c>
      <c r="CG92" s="193" t="n">
        <f aca="false">IF(ISERROR(VLOOKUP($A92,'Import Peak'!$A$3:CG$99,85,FALSE())-VLOOKUP($A92,'Import Peak Change'!$A$106:CG$202,85,FALSE())),0,(VLOOKUP($A92,'Import Peak'!$A$3:CG$99,85,FALSE())-VLOOKUP($A92,'Import Peak Change'!$A$106:CG$202,85,FALSE())))</f>
        <v>0</v>
      </c>
      <c r="CH92" s="193" t="n">
        <f aca="false">IF(ISERROR(VLOOKUP($A92,'Import Peak'!$A$3:CH$99,86,FALSE())-VLOOKUP($A92,'Import Peak Change'!$A$106:CH$202,86,FALSE())),0,(VLOOKUP($A92,'Import Peak'!$A$3:CH$99,86,FALSE())-VLOOKUP($A92,'Import Peak Change'!$A$106:CH$202,86,FALSE())))</f>
        <v>0</v>
      </c>
      <c r="CI92" s="193" t="n">
        <f aca="false">IF(ISERROR(VLOOKUP($A92,'Import Peak'!$A$3:CI$99,87,FALSE())-VLOOKUP($A92,'Import Peak Change'!$A$106:CI$202,87,FALSE())),0,(VLOOKUP($A92,'Import Peak'!$A$3:CI$99,87,FALSE())-VLOOKUP($A92,'Import Peak Change'!$A$106:CI$202,87,FALSE())))</f>
        <v>0</v>
      </c>
      <c r="CJ92" s="193" t="n">
        <f aca="false">IF(ISERROR(VLOOKUP($A92,'Import Peak'!$A$3:CJ$99,88,FALSE())-VLOOKUP($A92,'Import Peak Change'!$A$106:CJ$202,88,FALSE())),0,(VLOOKUP($A92,'Import Peak'!$A$3:CJ$99,88,FALSE())-VLOOKUP($A92,'Import Peak Change'!$A$106:CJ$202,88,FALSE())))</f>
        <v>0</v>
      </c>
      <c r="CK92" s="193" t="n">
        <f aca="false">IF(ISERROR(VLOOKUP($A92,'Import Peak'!$A$3:CK$99,89,FALSE())-VLOOKUP($A92,'Import Peak Change'!$A$106:CK$202,89,FALSE())),0,(VLOOKUP($A92,'Import Peak'!$A$3:CK$99,89,FALSE())-VLOOKUP($A92,'Import Peak Change'!$A$106:CK$202,89,FALSE())))</f>
        <v>0</v>
      </c>
      <c r="CL92" s="193" t="n">
        <f aca="false">IF(ISERROR(VLOOKUP($A92,'Import Peak'!$A$3:CL$99,90,FALSE())-VLOOKUP($A92,'Import Peak Change'!$A$106:CL$202,90,FALSE())),0,(VLOOKUP($A92,'Import Peak'!$A$3:CL$99,90,FALSE())-VLOOKUP($A92,'Import Peak Change'!$A$106:CL$202,90,FALSE())))</f>
        <v>0</v>
      </c>
      <c r="CM92" s="193" t="n">
        <f aca="false">IF(ISERROR(VLOOKUP($A92,'Import Peak'!$A$3:CM$99,91,FALSE())-VLOOKUP($A92,'Import Peak Change'!$A$106:CM$202,91,FALSE())),0,(VLOOKUP($A92,'Import Peak'!$A$3:CM$99,91,FALSE())-VLOOKUP($A92,'Import Peak Change'!$A$106:CM$202,91,FALSE())))</f>
        <v>0</v>
      </c>
      <c r="CN92" s="193" t="n">
        <f aca="false">IF(ISERROR(VLOOKUP($A92,'Import Peak'!$A$3:CN$99,92,FALSE())-VLOOKUP($A92,'Import Peak Change'!$A$106:CN$202,92,FALSE())),0,(VLOOKUP($A92,'Import Peak'!$A$3:CN$99,92,FALSE())-VLOOKUP($A92,'Import Peak Change'!$A$106:CN$202,92,FALSE())))</f>
        <v>0</v>
      </c>
      <c r="CO92" s="193" t="n">
        <f aca="false">IF(ISERROR(VLOOKUP($A92,'Import Peak'!$A$3:CO$99,93,FALSE())-VLOOKUP($A92,'Import Peak Change'!$A$106:CO$202,93,FALSE())),0,(VLOOKUP($A92,'Import Peak'!$A$3:CO$99,93,FALSE())-VLOOKUP($A92,'Import Peak Change'!$A$106:CO$202,93,FALSE())))</f>
        <v>0</v>
      </c>
      <c r="CP92" s="193" t="n">
        <f aca="false">IF(ISERROR(VLOOKUP($A92,'Import Peak'!$A$3:CP$99,94,FALSE())-VLOOKUP($A92,'Import Peak Change'!$A$106:CP$202,94,FALSE())),0,(VLOOKUP($A92,'Import Peak'!$A$3:CP$99,94,FALSE())-VLOOKUP($A92,'Import Peak Change'!$A$106:CP$202,94,FALSE())))</f>
        <v>0</v>
      </c>
      <c r="CQ92" s="193" t="n">
        <f aca="false">IF(ISERROR(VLOOKUP($A92,'Import Peak'!$A$3:CQ$99,95,FALSE())-VLOOKUP($A92,'Import Peak Change'!$A$106:CQ$202,95,FALSE())),0,(VLOOKUP($A92,'Import Peak'!$A$3:CQ$99,95,FALSE())-VLOOKUP($A92,'Import Peak Change'!$A$106:CQ$202,95,FALSE())))</f>
        <v>0</v>
      </c>
      <c r="CR92" s="193" t="n">
        <f aca="false">IF(ISERROR(VLOOKUP($A92,'Import Peak'!$A$3:CR$99,96,FALSE())-VLOOKUP($A92,'Import Peak Change'!$A$106:CR$202,96,FALSE())),0,(VLOOKUP($A92,'Import Peak'!$A$3:CR$99,96,FALSE())-VLOOKUP($A92,'Import Peak Change'!$A$106:CR$202,96,FALSE())))</f>
        <v>0</v>
      </c>
      <c r="CS92" s="193" t="n">
        <f aca="false">IF(ISERROR(VLOOKUP($A92,'Import Peak'!$A$3:CS$99,97,FALSE())-VLOOKUP($A92,'Import Peak Change'!$A$106:CS$202,97,FALSE())),0,(VLOOKUP($A92,'Import Peak'!$A$3:CS$99,97,FALSE())-VLOOKUP($A92,'Import Peak Change'!$A$106:CS$202,97,FALSE())))</f>
        <v>0</v>
      </c>
      <c r="CT92" s="193" t="n">
        <f aca="false">IF(ISERROR(VLOOKUP($A92,'Import Peak'!$A$3:CT$99,98,FALSE())-VLOOKUP($A92,'Import Peak Change'!$A$106:CT$202,98,FALSE())),0,(VLOOKUP($A92,'Import Peak'!$A$3:CT$99,98,FALSE())-VLOOKUP($A92,'Import Peak Change'!$A$106:CT$202,98,FALSE())))</f>
        <v>0</v>
      </c>
      <c r="CU92" s="193" t="n">
        <f aca="false">IF(ISERROR(VLOOKUP($A92,'Import Peak'!$A$3:CU$99,99,FALSE())-VLOOKUP($A92,'Import Peak Change'!$A$106:CU$202,99,FALSE())),0,(VLOOKUP($A92,'Import Peak'!$A$3:CU$99,99,FALSE())-VLOOKUP($A92,'Import Peak Change'!$A$106:CU$202,99,FALSE())))</f>
        <v>0</v>
      </c>
      <c r="CV92" s="193" t="n">
        <f aca="false">IF(ISERROR(VLOOKUP($A92,'Import Peak'!$A$3:CV$99,100,FALSE())-VLOOKUP($A92,'Import Peak Change'!$A$106:CV$202,100,FALSE())),0,(VLOOKUP($A92,'Import Peak'!$A$3:CV$99,100,FALSE())-VLOOKUP($A92,'Import Peak Change'!$A$106:CV$202,100,FALSE())))</f>
        <v>0</v>
      </c>
      <c r="CW92" s="193" t="n">
        <f aca="false">IF(ISERROR(VLOOKUP($A92,'Import Peak'!$A$3:CW$99,101,FALSE())-VLOOKUP($A92,'Import Peak Change'!$A$106:CW$202,101,FALSE())),0,(VLOOKUP($A92,'Import Peak'!$A$3:CW$99,101,FALSE())-VLOOKUP($A92,'Import Peak Change'!$A$106:CW$202,101,FALSE())))</f>
        <v>0</v>
      </c>
      <c r="CX92" s="193" t="n">
        <f aca="false">IF(ISERROR(VLOOKUP($A92,'Import Peak'!$A$3:CX$99,102,FALSE())-VLOOKUP($A92,'Import Peak Change'!$A$106:CX$202,102,FALSE())),0,(VLOOKUP($A92,'Import Peak'!$A$3:CX$99,102,FALSE())-VLOOKUP($A92,'Import Peak Change'!$A$106:CX$202,102,FALSE())))</f>
        <v>0</v>
      </c>
      <c r="CY92" s="193" t="n">
        <f aca="false">IF(ISERROR(VLOOKUP($A92,'Import Peak'!$A$3:CY$99,103,FALSE())-VLOOKUP($A92,'Import Peak Change'!$A$106:CY$202,103,FALSE())),0,(VLOOKUP($A92,'Import Peak'!$A$3:CY$99,103,FALSE())-VLOOKUP($A92,'Import Peak Change'!$A$106:CY$202,103,FALSE())))</f>
        <v>0</v>
      </c>
      <c r="CZ92" s="193" t="n">
        <f aca="false">IF(ISERROR(VLOOKUP($A92,'Import Peak'!$A$3:CZ$99,104,FALSE())-VLOOKUP($A92,'Import Peak Change'!$A$106:CZ$202,104,FALSE())),0,(VLOOKUP($A92,'Import Peak'!$A$3:CZ$99,104,FALSE())-VLOOKUP($A92,'Import Peak Change'!$A$106:CZ$202,104,FALSE())))</f>
        <v>0</v>
      </c>
      <c r="DA92" s="193" t="n">
        <f aca="false">IF(ISERROR(VLOOKUP($A92,'Import Peak'!$A$3:DA$99,105,FALSE())-VLOOKUP($A92,'Import Peak Change'!$A$106:DA$202,105,FALSE())),0,(VLOOKUP($A92,'Import Peak'!$A$3:DA$99,105,FALSE())-VLOOKUP($A92,'Import Peak Change'!$A$106:DA$202,105,FALSE())))</f>
        <v>0</v>
      </c>
      <c r="DB92" s="193" t="n">
        <f aca="false">IF(ISERROR(VLOOKUP($A92,'Import Peak'!$A$3:DB$99,106,FALSE())-VLOOKUP($A92,'Import Peak Change'!$A$106:DB$202,106,FALSE())),0,(VLOOKUP($A92,'Import Peak'!$A$3:DB$99,106,FALSE())-VLOOKUP($A92,'Import Peak Change'!$A$106:DB$202,106,FALSE())))</f>
        <v>0</v>
      </c>
      <c r="DC92" s="193" t="n">
        <f aca="false">IF(ISERROR(VLOOKUP($A92,'Import Peak'!$A$3:DC$99,107,FALSE())-VLOOKUP($A92,'Import Peak Change'!$A$106:DC$202,107,FALSE())),0,(VLOOKUP($A92,'Import Peak'!$A$3:DC$99,107,FALSE())-VLOOKUP($A92,'Import Peak Change'!$A$106:DC$202,107,FALSE())))</f>
        <v>0</v>
      </c>
      <c r="DD92" s="193" t="n">
        <f aca="false">IF(ISERROR(VLOOKUP($A92,'Import Peak'!$A$3:DD$99,108,FALSE())-VLOOKUP($A92,'Import Peak Change'!$A$106:DD$202,108,FALSE())),0,(VLOOKUP($A92,'Import Peak'!$A$3:DD$99,108,FALSE())-VLOOKUP($A92,'Import Peak Change'!$A$106:DD$202,108,FALSE())))</f>
        <v>0</v>
      </c>
      <c r="DE92" s="193" t="n">
        <f aca="false">IF(ISERROR(VLOOKUP($A92,'Import Peak'!$A$3:DE$99,109,FALSE())-VLOOKUP($A92,'Import Peak Change'!$A$106:DE$202,109,FALSE())),0,(VLOOKUP($A92,'Import Peak'!$A$3:DE$99,109,FALSE())-VLOOKUP($A92,'Import Peak Change'!$A$106:DE$202,109,FALSE())))</f>
        <v>0</v>
      </c>
      <c r="DF92" s="193" t="n">
        <f aca="false">IF(ISERROR(VLOOKUP($A92,'Import Peak'!$A$3:DF$99,110,FALSE())-VLOOKUP($A92,'Import Peak Change'!$A$106:DF$202,110,FALSE())),0,(VLOOKUP($A92,'Import Peak'!$A$3:DF$99,110,FALSE())-VLOOKUP($A92,'Import Peak Change'!$A$106:DF$202,110,FALSE())))</f>
        <v>0</v>
      </c>
      <c r="DG92" s="193" t="n">
        <f aca="false">IF(ISERROR(VLOOKUP($A92,'Import Peak'!$A$3:DG$99,111,FALSE())-VLOOKUP($A92,'Import Peak Change'!$A$106:DG$202,111,FALSE())),0,(VLOOKUP($A92,'Import Peak'!$A$3:DG$99,111,FALSE())-VLOOKUP($A92,'Import Peak Change'!$A$106:DG$202,111,FALSE())))</f>
        <v>0</v>
      </c>
      <c r="DH92" s="193" t="n">
        <f aca="false">IF(ISERROR(VLOOKUP($A92,'Import Peak'!$A$3:DH$99,112,FALSE())-VLOOKUP($A92,'Import Peak Change'!$A$106:DH$202,112,FALSE())),0,(VLOOKUP($A92,'Import Peak'!$A$3:DH$99,112,FALSE())-VLOOKUP($A92,'Import Peak Change'!$A$106:DH$202,112,FALSE())))</f>
        <v>0</v>
      </c>
      <c r="DI92" s="193" t="n">
        <f aca="false">IF(ISERROR(VLOOKUP($A92,'Import Peak'!$A$3:DI$99,113,FALSE())-VLOOKUP($A92,'Import Peak Change'!$A$106:DI$202,113,FALSE())),0,(VLOOKUP($A92,'Import Peak'!$A$3:DI$99,113,FALSE())-VLOOKUP($A92,'Import Peak Change'!$A$106:DI$202,113,FALSE())))</f>
        <v>0</v>
      </c>
      <c r="DJ92" s="193" t="n">
        <f aca="false">IF(ISERROR(VLOOKUP($A92,'Import Peak'!$A$3:DJ$99,114,FALSE())-VLOOKUP($A92,'Import Peak Change'!$A$106:DJ$202,114,FALSE())),0,(VLOOKUP($A92,'Import Peak'!$A$3:DJ$99,114,FALSE())-VLOOKUP($A92,'Import Peak Change'!$A$106:DJ$202,114,FALSE())))</f>
        <v>0</v>
      </c>
      <c r="DK92" s="193" t="n">
        <f aca="false">IF(ISERROR(VLOOKUP($A92,'Import Peak'!$A$3:DK$99,115,FALSE())-VLOOKUP($A92,'Import Peak Change'!$A$106:DK$202,115,FALSE())),0,(VLOOKUP($A92,'Import Peak'!$A$3:DK$99,115,FALSE())-VLOOKUP($A92,'Import Peak Change'!$A$106:DK$202,115,FALSE())))</f>
        <v>0</v>
      </c>
      <c r="DL92" s="193" t="n">
        <f aca="false">IF(ISERROR(VLOOKUP($A92,'Import Peak'!$A$3:DL$99,116,FALSE())-VLOOKUP($A92,'Import Peak Change'!$A$106:DL$202,116,FALSE())),0,(VLOOKUP($A92,'Import Peak'!$A$3:DL$99,116,FALSE())-VLOOKUP($A92,'Import Peak Change'!$A$106:DL$202,116,FALSE())))</f>
        <v>0</v>
      </c>
      <c r="DM92" s="193" t="n">
        <f aca="false">IF(ISERROR(VLOOKUP($A92,'Import Peak'!$A$3:DM$99,117,FALSE())-VLOOKUP($A92,'Import Peak Change'!$A$106:DM$202,117,FALSE())),0,(VLOOKUP($A92,'Import Peak'!$A$3:DM$99,117,FALSE())-VLOOKUP($A92,'Import Peak Change'!$A$106:DM$202,117,FALSE())))</f>
        <v>0</v>
      </c>
      <c r="DN92" s="193" t="n">
        <f aca="false">IF(ISERROR(VLOOKUP($A92,'Import Peak'!$A$3:DN$99,118,FALSE())-VLOOKUP($A92,'Import Peak Change'!$A$106:DN$202,118,FALSE())),0,(VLOOKUP($A92,'Import Peak'!$A$3:DN$99,118,FALSE())-VLOOKUP($A92,'Import Peak Change'!$A$106:DN$202,118,FALSE())))</f>
        <v>0</v>
      </c>
      <c r="DO92" s="193" t="n">
        <f aca="false">IF(ISERROR(VLOOKUP($A92,'Import Peak'!$A$3:DO$99,119,FALSE())-VLOOKUP($A92,'Import Peak Change'!$A$106:DO$202,119,FALSE())),0,(VLOOKUP($A92,'Import Peak'!$A$3:DO$99,119,FALSE())-VLOOKUP($A92,'Import Peak Change'!$A$106:DO$202,119,FALSE())))</f>
        <v>0</v>
      </c>
      <c r="DP92" s="193" t="n">
        <f aca="false">IF(ISERROR(VLOOKUP($A92,'Import Peak'!$A$3:DP$99,120,FALSE())-VLOOKUP($A92,'Import Peak Change'!$A$106:DP$202,120,FALSE())),0,(VLOOKUP($A92,'Import Peak'!$A$3:DP$99,120,FALSE())-VLOOKUP($A92,'Import Peak Change'!$A$106:DP$202,120,FALSE())))</f>
        <v>0</v>
      </c>
      <c r="DQ92" s="193" t="n">
        <f aca="false">IF(ISERROR(VLOOKUP($A92,'Import Peak'!$A$3:DQ$99,121,FALSE())-VLOOKUP($A92,'Import Peak Change'!$A$106:DQ$202,121,FALSE())),0,(VLOOKUP($A92,'Import Peak'!$A$3:DQ$99,121,FALSE())-VLOOKUP($A92,'Import Peak Change'!$A$106:DQ$202,121,FALSE())))</f>
        <v>0</v>
      </c>
      <c r="DR92" s="193" t="n">
        <f aca="false">IF(ISERROR(VLOOKUP($A92,'Import Peak'!$A$3:DR$99,122,FALSE())-VLOOKUP($A92,'Import Peak Change'!$A$106:DR$202,122,FALSE())),0,(VLOOKUP($A92,'Import Peak'!$A$3:DR$99,122,FALSE())-VLOOKUP($A92,'Import Peak Change'!$A$106:DR$202,122,FALSE())))</f>
        <v>0</v>
      </c>
      <c r="DS92" s="193" t="n">
        <f aca="false">IF(ISERROR(VLOOKUP($A92,'Import Peak'!$A$3:DS$99,123,FALSE())-VLOOKUP($A92,'Import Peak Change'!$A$106:DS$202,123,FALSE())),0,(VLOOKUP($A92,'Import Peak'!$A$3:DS$99,123,FALSE())-VLOOKUP($A92,'Import Peak Change'!$A$106:DS$202,123,FALSE())))</f>
        <v>0</v>
      </c>
      <c r="DT92" s="193" t="n">
        <f aca="false">IF(ISERROR(VLOOKUP($A92,'Import Peak'!$A$3:DT$99,124,FALSE())-VLOOKUP($A92,'Import Peak Change'!$A$106:DT$202,124,FALSE())),0,(VLOOKUP($A92,'Import Peak'!$A$3:DT$99,124,FALSE())-VLOOKUP($A92,'Import Peak Change'!$A$106:DT$202,124,FALSE())))</f>
        <v>0</v>
      </c>
      <c r="DU92" s="193" t="n">
        <f aca="false">IF(ISERROR(VLOOKUP($A92,'Import Peak'!$A$3:DU$99,125,FALSE())-VLOOKUP($A92,'Import Peak Change'!$A$106:DU$202,125,FALSE())),0,(VLOOKUP($A92,'Import Peak'!$A$3:DU$99,125,FALSE())-VLOOKUP($A92,'Import Peak Change'!$A$106:DU$202,125,FALSE())))</f>
        <v>0</v>
      </c>
      <c r="DV92" s="193" t="n">
        <f aca="false">IF(ISERROR(VLOOKUP($A92,'Import Peak'!$A$3:DV$99,126,FALSE())-VLOOKUP($A92,'Import Peak Change'!$A$106:DV$202,126,FALSE())),0,(VLOOKUP($A92,'Import Peak'!$A$3:DV$99,126,FALSE())-VLOOKUP($A92,'Import Peak Change'!$A$106:DV$202,126,FALSE())))</f>
        <v>0</v>
      </c>
      <c r="DW92" s="193" t="n">
        <f aca="false">IF(ISERROR(VLOOKUP($A92,'Import Peak'!$A$3:DW$99,127,FALSE())-VLOOKUP($A92,'Import Peak Change'!$A$106:DW$202,127,FALSE())),0,(VLOOKUP($A92,'Import Peak'!$A$3:DW$99,127,FALSE())-VLOOKUP($A92,'Import Peak Change'!$A$106:DW$202,127,FALSE())))</f>
        <v>0</v>
      </c>
      <c r="DX92" s="193" t="n">
        <f aca="false">IF(ISERROR(VLOOKUP($A92,'Import Peak'!$A$3:DX$99,128,FALSE())-VLOOKUP($A92,'Import Peak Change'!$A$106:DX$202,128,FALSE())),0,(VLOOKUP($A92,'Import Peak'!$A$3:DX$99,128,FALSE())-VLOOKUP($A92,'Import Peak Change'!$A$106:DX$202,128,FALSE())))</f>
        <v>0</v>
      </c>
      <c r="DY92" s="193" t="n">
        <f aca="false">IF(ISERROR(VLOOKUP($A92,'Import Peak'!$A$3:DY$99,129,FALSE())-VLOOKUP($A92,'Import Peak Change'!$A$106:DY$202,129,FALSE())),0,(VLOOKUP($A92,'Import Peak'!$A$3:DY$99,129,FALSE())-VLOOKUP($A92,'Import Peak Change'!$A$106:DY$202,129,FALSE())))</f>
        <v>0</v>
      </c>
      <c r="DZ92" s="193" t="n">
        <f aca="false">IF(ISERROR(VLOOKUP($A92,'Import Peak'!$A$3:DZ$99,130,FALSE())-VLOOKUP($A92,'Import Peak Change'!$A$106:DZ$202,130,FALSE())),0,(VLOOKUP($A92,'Import Peak'!$A$3:DZ$99,130,FALSE())-VLOOKUP($A92,'Import Peak Change'!$A$106:DZ$202,130,FALSE())))</f>
        <v>0</v>
      </c>
      <c r="EA92" s="193" t="n">
        <f aca="false">IF(ISERROR(VLOOKUP($A92,'Import Peak'!$A$3:EA$99,131,FALSE())-VLOOKUP($A92,'Import Peak Change'!$A$106:EA$202,131,FALSE())),0,(VLOOKUP($A92,'Import Peak'!$A$3:EA$99,131,FALSE())-VLOOKUP($A92,'Import Peak Change'!$A$106:EA$202,131,FALSE())))</f>
        <v>0</v>
      </c>
      <c r="EB92" s="193" t="n">
        <f aca="false">IF(ISERROR(VLOOKUP($A92,'Import Peak'!$A$3:EB$99,132,FALSE())-VLOOKUP($A92,'Import Peak Change'!$A$106:EB$202,132,FALSE())),0,(VLOOKUP($A92,'Import Peak'!$A$3:EB$99,132,FALSE())-VLOOKUP($A92,'Import Peak Change'!$A$106:EB$202,132,FALSE())))</f>
        <v>0</v>
      </c>
      <c r="EC92" s="193" t="n">
        <f aca="false">IF(ISERROR(VLOOKUP($A92,'Import Peak'!$A$3:EC$99,133,FALSE())-VLOOKUP($A92,'Import Peak Change'!$A$106:EC$202,133,FALSE())),0,(VLOOKUP($A92,'Import Peak'!$A$3:EC$99,133,FALSE())-VLOOKUP($A92,'Import Peak Change'!$A$106:EC$202,133,FALSE())))</f>
        <v>0</v>
      </c>
      <c r="ED92" s="193" t="n">
        <f aca="false">IF(ISERROR(VLOOKUP($A92,'Import Peak'!$A$3:ED$99,134,FALSE())-VLOOKUP($A92,'Import Peak Change'!$A$106:ED$202,134,FALSE())),0,(VLOOKUP($A92,'Import Peak'!$A$3:ED$99,134,FALSE())-VLOOKUP($A92,'Import Peak Change'!$A$106:ED$202,134,FALSE())))</f>
        <v>0</v>
      </c>
      <c r="EE92" s="193" t="n">
        <f aca="false">IF(ISERROR(VLOOKUP($A92,'Import Peak'!$A$3:EE$99,135,FALSE())-VLOOKUP($A92,'Import Peak Change'!$A$106:EE$202,135,FALSE())),0,(VLOOKUP($A92,'Import Peak'!$A$3:EE$99,135,FALSE())-VLOOKUP($A92,'Import Peak Change'!$A$106:EE$202,135,FALSE())))</f>
        <v>0</v>
      </c>
      <c r="EF92" s="193" t="n">
        <f aca="false">IF(ISERROR(VLOOKUP($A92,'Import Peak'!$A$3:EF$99,136,FALSE())-VLOOKUP($A92,'Import Peak Change'!$A$106:EF$202,136,FALSE())),0,(VLOOKUP($A92,'Import Peak'!$A$3:EF$99,136,FALSE())-VLOOKUP($A92,'Import Peak Change'!$A$106:EF$202,136,FALSE())))</f>
        <v>0</v>
      </c>
      <c r="EG92" s="193" t="n">
        <f aca="false">IF(ISERROR(VLOOKUP($A92,'Import Peak'!$A$3:EG$99,137,FALSE())-VLOOKUP($A92,'Import Peak Change'!$A$106:EG$202,137,FALSE())),0,(VLOOKUP($A92,'Import Peak'!$A$3:EG$99,137,FALSE())-VLOOKUP($A92,'Import Peak Change'!$A$106:EG$202,137,FALSE())))</f>
        <v>0</v>
      </c>
      <c r="EH92" s="193" t="n">
        <f aca="false">IF(ISERROR(VLOOKUP($A92,'Import Peak'!$A$3:EH$99,138,FALSE())-VLOOKUP($A92,'Import Peak Change'!$A$106:EH$202,138,FALSE())),0,(VLOOKUP($A92,'Import Peak'!$A$3:EH$99,138,FALSE())-VLOOKUP($A92,'Import Peak Change'!$A$106:EH$202,138,FALSE())))</f>
        <v>0</v>
      </c>
      <c r="EI92" s="193" t="n">
        <f aca="false">IF(ISERROR(VLOOKUP($A92,'Import Peak'!$A$3:EI$99,139,FALSE())-VLOOKUP($A92,'Import Peak Change'!$A$106:EI$202,139,FALSE())),0,(VLOOKUP($A92,'Import Peak'!$A$3:EI$99,139,FALSE())-VLOOKUP($A92,'Import Peak Change'!$A$106:EI$202,139,FALSE())))</f>
        <v>0</v>
      </c>
      <c r="EJ92" s="193" t="n">
        <f aca="false">IF(ISERROR(VLOOKUP($A92,'Import Peak'!$A$3:EJ$99,140,FALSE())-VLOOKUP($A92,'Import Peak Change'!$A$106:EJ$202,140,FALSE())),0,(VLOOKUP($A92,'Import Peak'!$A$3:EJ$99,140,FALSE())-VLOOKUP($A92,'Import Peak Change'!$A$106:EJ$202,140,FALSE())))</f>
        <v>0</v>
      </c>
      <c r="EK92" s="193" t="n">
        <f aca="false">IF(ISERROR(VLOOKUP($A92,'Import Peak'!$A$3:EK$99,141,FALSE())-VLOOKUP($A92,'Import Peak Change'!$A$106:EK$202,141,FALSE())),0,(VLOOKUP($A92,'Import Peak'!$A$3:EK$99,141,FALSE())-VLOOKUP($A92,'Import Peak Change'!$A$106:EK$202,141,FALSE())))</f>
        <v>0</v>
      </c>
      <c r="EL92" s="193" t="n">
        <f aca="false">IF(ISERROR(VLOOKUP($A92,'Import Peak'!$A$3:EL$99,142,FALSE())-VLOOKUP($A92,'Import Peak Change'!$A$106:EL$202,142,FALSE())),0,(VLOOKUP($A92,'Import Peak'!$A$3:EL$99,142,FALSE())-VLOOKUP($A92,'Import Peak Change'!$A$106:EL$202,142,FALSE())))</f>
        <v>0</v>
      </c>
      <c r="EM92" s="193" t="n">
        <f aca="false">IF(ISERROR(VLOOKUP($A92,'Import Peak'!$A$3:EM$99,143,FALSE())-VLOOKUP($A92,'Import Peak Change'!$A$106:EM$202,143,FALSE())),0,(VLOOKUP($A92,'Import Peak'!$A$3:EM$99,143,FALSE())-VLOOKUP($A92,'Import Peak Change'!$A$106:EM$202,143,FALSE())))</f>
        <v>0</v>
      </c>
      <c r="EN92" s="193" t="n">
        <f aca="false">IF(ISERROR(VLOOKUP($A92,'Import Peak'!$A$3:EN$99,144,FALSE())-VLOOKUP($A92,'Import Peak Change'!$A$106:EN$202,144,FALSE())),0,(VLOOKUP($A92,'Import Peak'!$A$3:EN$99,144,FALSE())-VLOOKUP($A92,'Import Peak Change'!$A$106:EN$202,144,FALSE())))</f>
        <v>0</v>
      </c>
      <c r="EO92" s="193" t="n">
        <f aca="false">IF(ISERROR(VLOOKUP($A92,'Import Peak'!$A$3:EO$99,145,FALSE())-VLOOKUP($A92,'Import Peak Change'!$A$106:EO$202,145,FALSE())),0,(VLOOKUP($A92,'Import Peak'!$A$3:EO$99,145,FALSE())-VLOOKUP($A92,'Import Peak Change'!$A$106:EO$202,145,FALSE())))</f>
        <v>0</v>
      </c>
      <c r="EP92" s="193" t="n">
        <f aca="false">IF(ISERROR(VLOOKUP($A92,'Import Peak'!$A$3:EP$99,146,FALSE())-VLOOKUP($A92,'Import Peak Change'!$A$106:EP$202,146,FALSE())),0,(VLOOKUP($A92,'Import Peak'!$A$3:EP$99,146,FALSE())-VLOOKUP($A92,'Import Peak Change'!$A$106:EP$202,146,FALSE())))</f>
        <v>0</v>
      </c>
      <c r="EQ92" s="193" t="n">
        <f aca="false">IF(ISERROR(VLOOKUP($A92,'Import Peak'!$A$3:EQ$99,147,FALSE())-VLOOKUP($A92,'Import Peak Change'!$A$106:EQ$202,147,FALSE())),0,(VLOOKUP($A92,'Import Peak'!$A$3:EQ$99,147,FALSE())-VLOOKUP($A92,'Import Peak Change'!$A$106:EQ$202,147,FALSE())))</f>
        <v>0</v>
      </c>
      <c r="ER92" s="193" t="n">
        <f aca="false">IF(ISERROR(VLOOKUP($A92,'Import Peak'!$A$3:ER$99,148,FALSE())-VLOOKUP($A92,'Import Peak Change'!$A$106:ER$202,148,FALSE())),0,(VLOOKUP($A92,'Import Peak'!$A$3:ER$99,148,FALSE())-VLOOKUP($A92,'Import Peak Change'!$A$106:ER$202,148,FALSE())))</f>
        <v>0</v>
      </c>
      <c r="ES92" s="193" t="n">
        <f aca="false">IF(ISERROR(VLOOKUP($A92,'Import Peak'!$A$3:ES$99,149,FALSE())-VLOOKUP($A92,'Import Peak Change'!$A$106:ES$202,149,FALSE())),0,(VLOOKUP($A92,'Import Peak'!$A$3:ES$99,149,FALSE())-VLOOKUP($A92,'Import Peak Change'!$A$106:ES$202,149,FALSE())))</f>
        <v>0</v>
      </c>
      <c r="ET92" s="193" t="n">
        <f aca="false">IF(ISERROR(VLOOKUP($A92,'Import Peak'!$A$3:ET$99,150,FALSE())-VLOOKUP($A92,'Import Peak Change'!$A$106:ET$202,150,FALSE())),0,(VLOOKUP($A92,'Import Peak'!$A$3:ET$99,150,FALSE())-VLOOKUP($A92,'Import Peak Change'!$A$106:ET$202,150,FALSE())))</f>
        <v>0</v>
      </c>
      <c r="EU92" s="193" t="n">
        <f aca="false">IF(ISERROR(VLOOKUP($A92,'Import Peak'!$A$3:EU$99,151,FALSE())-VLOOKUP($A92,'Import Peak Change'!$A$106:EU$202,151,FALSE())),0,(VLOOKUP($A92,'Import Peak'!$A$3:EU$99,151,FALSE())-VLOOKUP($A92,'Import Peak Change'!$A$106:EU$202,151,FALSE())))</f>
        <v>0</v>
      </c>
      <c r="EV92" s="193" t="n">
        <f aca="false">IF(ISERROR(VLOOKUP($A92,'Import Peak'!$A$3:EV$99,152,FALSE())-VLOOKUP($A92,'Import Peak Change'!$A$106:EV$202,152,FALSE())),0,(VLOOKUP($A92,'Import Peak'!$A$3:EV$99,152,FALSE())-VLOOKUP($A92,'Import Peak Change'!$A$106:EV$202,152,FALSE())))</f>
        <v>0</v>
      </c>
      <c r="EW92" s="193" t="n">
        <f aca="false">IF(ISERROR(VLOOKUP($A92,'Import Peak'!$A$3:EW$99,153,FALSE())-VLOOKUP($A92,'Import Peak Change'!$A$106:EW$202,153,FALSE())),0,(VLOOKUP($A92,'Import Peak'!$A$3:EW$99,153,FALSE())-VLOOKUP($A92,'Import Peak Change'!$A$106:EW$202,153,FALSE())))</f>
        <v>0</v>
      </c>
      <c r="EX92" s="193" t="n">
        <f aca="false">IF(ISERROR(VLOOKUP($A92,'Import Peak'!$A$3:EX$99,154,FALSE())-VLOOKUP($A92,'Import Peak Change'!$A$106:EX$202,154,FALSE())),0,(VLOOKUP($A92,'Import Peak'!$A$3:EX$99,154,FALSE())-VLOOKUP($A92,'Import Peak Change'!$A$106:EX$202,154,FALSE())))</f>
        <v>0</v>
      </c>
      <c r="EY92" s="193" t="n">
        <f aca="false">IF(ISERROR(VLOOKUP($A92,'Import Peak'!$A$3:EY$99,155,FALSE())-VLOOKUP($A92,'Import Peak Change'!$A$106:EY$202,155,FALSE())),0,(VLOOKUP($A92,'Import Peak'!$A$3:EY$99,155,FALSE())-VLOOKUP($A92,'Import Peak Change'!$A$106:EY$202,155,FALSE())))</f>
        <v>0</v>
      </c>
      <c r="EZ92" s="193" t="n">
        <f aca="false">IF(ISERROR(VLOOKUP($A92,'Import Peak'!$A$3:EZ$99,156,FALSE())-VLOOKUP($A92,'Import Peak Change'!$A$106:EZ$202,156,FALSE())),0,(VLOOKUP($A92,'Import Peak'!$A$3:EZ$99,156,FALSE())-VLOOKUP($A92,'Import Peak Change'!$A$106:EZ$202,156,FALSE())))</f>
        <v>0</v>
      </c>
      <c r="FA92" s="193" t="n">
        <f aca="false">IF(ISERROR(VLOOKUP($A92,'Import Peak'!$A$3:FA$99,157,FALSE())-VLOOKUP($A92,'Import Peak Change'!$A$106:FA$202,157,FALSE())),0,(VLOOKUP($A92,'Import Peak'!$A$3:FA$99,157,FALSE())-VLOOKUP($A92,'Import Peak Change'!$A$106:FA$202,157,FALSE())))</f>
        <v>0</v>
      </c>
      <c r="FB92" s="193" t="n">
        <f aca="false">IF(ISERROR(VLOOKUP($A92,'Import Peak'!$A$3:FB$99,158,FALSE())-VLOOKUP($A92,'Import Peak Change'!$A$106:FB$202,158,FALSE())),0,(VLOOKUP($A92,'Import Peak'!$A$3:FB$99,158,FALSE())-VLOOKUP($A92,'Import Peak Change'!$A$106:FB$202,158,FALSE())))</f>
        <v>0</v>
      </c>
      <c r="FC92" s="193" t="n">
        <f aca="false">IF(ISERROR(VLOOKUP($A92,'Import Peak'!$A$3:FC$99,159,FALSE())-VLOOKUP($A92,'Import Peak Change'!$A$106:FC$202,159,FALSE())),0,(VLOOKUP($A92,'Import Peak'!$A$3:FC$99,159,FALSE())-VLOOKUP($A92,'Import Peak Change'!$A$106:FC$202,159,FALSE())))</f>
        <v>0</v>
      </c>
      <c r="FD92" s="193" t="n">
        <f aca="false">IF(ISERROR(VLOOKUP($A92,'Import Peak'!$A$3:FD$99,160,FALSE())-VLOOKUP($A92,'Import Peak Change'!$A$106:FD$202,160,FALSE())),0,(VLOOKUP($A92,'Import Peak'!$A$3:FD$99,160,FALSE())-VLOOKUP($A92,'Import Peak Change'!$A$106:FD$202,160,FALSE())))</f>
        <v>0</v>
      </c>
      <c r="FE92" s="193" t="n">
        <f aca="false">IF(ISERROR(VLOOKUP($A92,'Import Peak'!$A$3:FE$99,161,FALSE())-VLOOKUP($A92,'Import Peak Change'!$A$106:FE$202,161,FALSE())),0,(VLOOKUP($A92,'Import Peak'!$A$3:FE$99,161,FALSE())-VLOOKUP($A92,'Import Peak Change'!$A$106:FE$202,161,FALSE())))</f>
        <v>0</v>
      </c>
      <c r="FF92" s="193" t="n">
        <f aca="false">IF(ISERROR(VLOOKUP($A92,'Import Peak'!$A$3:FF$99,162,FALSE())-VLOOKUP($A92,'Import Peak Change'!$A$106:FF$202,162,FALSE())),0,(VLOOKUP($A92,'Import Peak'!$A$3:FF$99,162,FALSE())-VLOOKUP($A92,'Import Peak Change'!$A$106:FF$202,162,FALSE())))</f>
        <v>0</v>
      </c>
      <c r="FG92" s="193" t="n">
        <f aca="false">IF(ISERROR(VLOOKUP($A92,'Import Peak'!$A$3:FG$99,163,FALSE())-VLOOKUP($A92,'Import Peak Change'!$A$106:FG$202,163,FALSE())),0,(VLOOKUP($A92,'Import Peak'!$A$3:FG$99,163,FALSE())-VLOOKUP($A92,'Import Peak Change'!$A$106:FG$202,163,FALSE())))</f>
        <v>0</v>
      </c>
      <c r="FH92" s="193" t="n">
        <f aca="false">IF(ISERROR(VLOOKUP($A92,'Import Peak'!$A$3:FH$99,164,FALSE())-VLOOKUP($A92,'Import Peak Change'!$A$106:FH$202,164,FALSE())),0,(VLOOKUP($A92,'Import Peak'!$A$3:FH$99,164,FALSE())-VLOOKUP($A92,'Import Peak Change'!$A$106:FH$202,164,FALSE())))</f>
        <v>0</v>
      </c>
      <c r="FI92" s="193" t="n">
        <f aca="false">IF(ISERROR(VLOOKUP($A92,'Import Peak'!$A$3:FI$99,165,FALSE())-VLOOKUP($A92,'Import Peak Change'!$A$106:FI$202,165,FALSE())),0,(VLOOKUP($A92,'Import Peak'!$A$3:FI$99,165,FALSE())-VLOOKUP($A92,'Import Peak Change'!$A$106:FI$202,165,FALSE())))</f>
        <v>0</v>
      </c>
      <c r="FJ92" s="193" t="n">
        <f aca="false">IF(ISERROR(VLOOKUP($A92,'Import Peak'!$A$3:FJ$99,166,FALSE())-VLOOKUP($A92,'Import Peak Change'!$A$106:FJ$202,166,FALSE())),0,(VLOOKUP($A92,'Import Peak'!$A$3:FJ$99,166,FALSE())-VLOOKUP($A92,'Import Peak Change'!$A$106:FJ$202,166,FALSE())))</f>
        <v>0</v>
      </c>
      <c r="FK92" s="193" t="n">
        <f aca="false">IF(ISERROR(VLOOKUP($A92,'Import Peak'!$A$3:FK$99,167,FALSE())-VLOOKUP($A92,'Import Peak Change'!$A$106:FK$202,167,FALSE())),0,(VLOOKUP($A92,'Import Peak'!$A$3:FK$99,167,FALSE())-VLOOKUP($A92,'Import Peak Change'!$A$106:FK$202,167,FALSE())))</f>
        <v>0</v>
      </c>
      <c r="FL92" s="193" t="n">
        <f aca="false">IF(ISERROR(VLOOKUP($A92,'Import Peak'!$A$3:FL$99,168,FALSE())-VLOOKUP($A92,'Import Peak Change'!$A$106:FL$202,168,FALSE())),0,(VLOOKUP($A92,'Import Peak'!$A$3:FL$99,168,FALSE())-VLOOKUP($A92,'Import Peak Change'!$A$106:FL$202,168,FALSE())))</f>
        <v>0</v>
      </c>
      <c r="FM92" s="193" t="n">
        <f aca="false">IF(ISERROR(VLOOKUP($A92,'Import Peak'!$A$3:FM$99,169,FALSE())-VLOOKUP($A92,'Import Peak Change'!$A$106:FM$202,169,FALSE())),0,(VLOOKUP($A92,'Import Peak'!$A$3:FM$99,169,FALSE())-VLOOKUP($A92,'Import Peak Change'!$A$106:FM$202,169,FALSE())))</f>
        <v>0</v>
      </c>
      <c r="FN92" s="193" t="n">
        <f aca="false">IF(ISERROR(VLOOKUP($A92,'Import Peak'!$A$3:FN$99,170,FALSE())-VLOOKUP($A92,'Import Peak Change'!$A$106:FN$202,170,FALSE())),0,(VLOOKUP($A92,'Import Peak'!$A$3:FN$99,170,FALSE())-VLOOKUP($A92,'Import Peak Change'!$A$106:FN$202,170,FALSE())))</f>
        <v>0</v>
      </c>
      <c r="FO92" s="193" t="n">
        <f aca="false">IF(ISERROR(VLOOKUP($A92,'Import Peak'!$A$3:FO$99,171,FALSE())-VLOOKUP($A92,'Import Peak Change'!$A$106:FO$202,171,FALSE())),0,(VLOOKUP($A92,'Import Peak'!$A$3:FO$99,171,FALSE())-VLOOKUP($A92,'Import Peak Change'!$A$106:FO$202,171,FALSE())))</f>
        <v>0</v>
      </c>
      <c r="FP92" s="193" t="n">
        <f aca="false">IF(ISERROR(VLOOKUP($A92,'Import Peak'!$A$3:FP$99,172,FALSE())-VLOOKUP($A92,'Import Peak Change'!$A$106:FP$202,172,FALSE())),0,(VLOOKUP($A92,'Import Peak'!$A$3:FP$99,172,FALSE())-VLOOKUP($A92,'Import Peak Change'!$A$106:FP$202,172,FALSE())))</f>
        <v>0</v>
      </c>
      <c r="FQ92" s="193" t="n">
        <f aca="false">IF(ISERROR(VLOOKUP($A92,'Import Peak'!$A$3:FQ$99,173,FALSE())-VLOOKUP($A92,'Import Peak Change'!$A$106:FQ$202,173,FALSE())),0,(VLOOKUP($A92,'Import Peak'!$A$3:FQ$99,173,FALSE())-VLOOKUP($A92,'Import Peak Change'!$A$106:FQ$202,173,FALSE())))</f>
        <v>0</v>
      </c>
      <c r="FR92" s="193" t="n">
        <f aca="false">IF(ISERROR(VLOOKUP($A92,'Import Peak'!$A$3:FR$99,174,FALSE())-VLOOKUP($A92,'Import Peak Change'!$A$106:FR$202,174,FALSE())),0,(VLOOKUP($A92,'Import Peak'!$A$3:FR$99,174,FALSE())-VLOOKUP($A92,'Import Peak Change'!$A$106:FR$202,174,FALSE())))</f>
        <v>0</v>
      </c>
      <c r="FS92" s="193" t="n">
        <f aca="false">IF(ISERROR(VLOOKUP($A92,'Import Peak'!$A$3:FS$99,175,FALSE())-VLOOKUP($A92,'Import Peak Change'!$A$106:FS$202,175,FALSE())),0,(VLOOKUP($A92,'Import Peak'!$A$3:FS$99,175,FALSE())-VLOOKUP($A92,'Import Peak Change'!$A$106:FS$202,175,FALSE())))</f>
        <v>0</v>
      </c>
      <c r="FT92" s="193" t="n">
        <f aca="false">IF(ISERROR(VLOOKUP($A92,'Import Peak'!$A$3:FT$99,176,FALSE())-VLOOKUP($A92,'Import Peak Change'!$A$106:FT$202,176,FALSE())),0,(VLOOKUP($A92,'Import Peak'!$A$3:FT$99,176,FALSE())-VLOOKUP($A92,'Import Peak Change'!$A$106:FT$202,176,FALSE())))</f>
        <v>0</v>
      </c>
      <c r="FU92" s="193" t="n">
        <f aca="false">IF(ISERROR(VLOOKUP($A92,'Import Peak'!$A$3:FU$99,177,FALSE())-VLOOKUP($A92,'Import Peak Change'!$A$106:FU$202,177,FALSE())),0,(VLOOKUP($A92,'Import Peak'!$A$3:FU$99,177,FALSE())-VLOOKUP($A92,'Import Peak Change'!$A$106:FU$202,177,FALSE())))</f>
        <v>0</v>
      </c>
      <c r="FV92" s="193" t="n">
        <f aca="false">IF(ISERROR(VLOOKUP($A92,'Import Peak'!$A$3:FV$99,178,FALSE())-VLOOKUP($A92,'Import Peak Change'!$A$106:FV$202,178,FALSE())),0,(VLOOKUP($A92,'Import Peak'!$A$3:FV$99,178,FALSE())-VLOOKUP($A92,'Import Peak Change'!$A$106:FV$202,178,FALSE())))</f>
        <v>0</v>
      </c>
      <c r="FW92" s="193" t="n">
        <f aca="false">IF(ISERROR(VLOOKUP($A92,'Import Peak'!$A$3:FW$99,179,FALSE())-VLOOKUP($A92,'Import Peak Change'!$A$106:FW$202,179,FALSE())),0,(VLOOKUP($A92,'Import Peak'!$A$3:FW$99,179,FALSE())-VLOOKUP($A92,'Import Peak Change'!$A$106:FW$202,179,FALSE())))</f>
        <v>0</v>
      </c>
      <c r="FX92" s="193" t="n">
        <f aca="false">IF(ISERROR(VLOOKUP($A92,'Import Peak'!$A$3:FX$99,180,FALSE())-VLOOKUP($A92,'Import Peak Change'!$A$106:FX$202,180,FALSE())),0,(VLOOKUP($A92,'Import Peak'!$A$3:FX$99,180,FALSE())-VLOOKUP($A92,'Import Peak Change'!$A$106:FX$202,180,FALSE())))</f>
        <v>0</v>
      </c>
      <c r="FY92" s="193" t="n">
        <f aca="false">IF(ISERROR(VLOOKUP($A92,'Import Peak'!$A$3:FY$99,181,FALSE())-VLOOKUP($A92,'Import Peak Change'!$A$106:FY$202,181,FALSE())),0,(VLOOKUP($A92,'Import Peak'!$A$3:FY$99,181,FALSE())-VLOOKUP($A92,'Import Peak Change'!$A$106:FY$202,181,FALSE())))</f>
        <v>0</v>
      </c>
      <c r="FZ92" s="193" t="n">
        <f aca="false">IF(ISERROR(VLOOKUP($A92,'Import Peak'!$A$3:FZ$99,182,FALSE())-VLOOKUP($A92,'Import Peak Change'!$A$106:FZ$202,182,FALSE())),0,(VLOOKUP($A92,'Import Peak'!$A$3:FZ$99,182,FALSE())-VLOOKUP($A92,'Import Peak Change'!$A$106:FZ$202,182,FALSE())))</f>
        <v>0</v>
      </c>
      <c r="GA92" s="193" t="n">
        <f aca="false">IF(ISERROR(VLOOKUP($A92,'Import Peak'!$A$3:GA$99,183,FALSE())-VLOOKUP($A92,'Import Peak Change'!$A$106:GA$202,183,FALSE())),0,(VLOOKUP($A92,'Import Peak'!$A$3:GA$99,183,FALSE())-VLOOKUP($A92,'Import Peak Change'!$A$106:GA$202,183,FALSE())))</f>
        <v>0</v>
      </c>
      <c r="GB92" s="193" t="n">
        <f aca="false">IF(ISERROR(VLOOKUP($A92,'Import Peak'!$A$3:GB$99,184,FALSE())-VLOOKUP($A92,'Import Peak Change'!$A$106:GB$202,184,FALSE())),0,(VLOOKUP($A92,'Import Peak'!$A$3:GB$99,184,FALSE())-VLOOKUP($A92,'Import Peak Change'!$A$106:GB$202,184,FALSE())))</f>
        <v>0</v>
      </c>
      <c r="GC92" s="193" t="n">
        <f aca="false">IF(ISERROR(VLOOKUP($A92,'Import Peak'!$A$3:GC$99,185,FALSE())-VLOOKUP($A92,'Import Peak Change'!$A$106:GC$202,185,FALSE())),0,(VLOOKUP($A92,'Import Peak'!$A$3:GC$99,185,FALSE())-VLOOKUP($A92,'Import Peak Change'!$A$106:GC$202,185,FALSE())))</f>
        <v>0</v>
      </c>
      <c r="GD92" s="193" t="n">
        <f aca="false">IF(ISERROR(VLOOKUP($A92,'Import Peak'!$A$3:GD$99,186,FALSE())-VLOOKUP($A92,'Import Peak Change'!$A$106:GD$202,186,FALSE())),0,(VLOOKUP($A92,'Import Peak'!$A$3:GD$99,186,FALSE())-VLOOKUP($A92,'Import Peak Change'!$A$106:GD$202,186,FALSE())))</f>
        <v>0</v>
      </c>
      <c r="GE92" s="193" t="n">
        <f aca="false">IF(ISERROR(VLOOKUP($A92,'Import Peak'!$A$3:GE$99,187,FALSE())-VLOOKUP($A92,'Import Peak Change'!$A$106:GE$202,187,FALSE())),0,(VLOOKUP($A92,'Import Peak'!$A$3:GE$99,187,FALSE())-VLOOKUP($A92,'Import Peak Change'!$A$106:GE$202,187,FALSE())))</f>
        <v>0</v>
      </c>
      <c r="GF92" s="193" t="n">
        <f aca="false">IF(ISERROR(VLOOKUP($A92,'Import Peak'!$A$3:GF$99,188,FALSE())-VLOOKUP($A92,'Import Peak Change'!$A$106:GF$202,188,FALSE())),0,(VLOOKUP($A92,'Import Peak'!$A$3:GF$99,188,FALSE())-VLOOKUP($A92,'Import Peak Change'!$A$106:GF$202,188,FALSE())))</f>
        <v>0</v>
      </c>
      <c r="GG92" s="193" t="n">
        <f aca="false">IF(ISERROR(VLOOKUP($A92,'Import Peak'!$A$3:GG$99,189,FALSE())-VLOOKUP($A92,'Import Peak Change'!$A$106:GG$202,189,FALSE())),0,(VLOOKUP($A92,'Import Peak'!$A$3:GG$99,189,FALSE())-VLOOKUP($A92,'Import Peak Change'!$A$106:GG$202,189,FALSE())))</f>
        <v>0</v>
      </c>
      <c r="GH92" s="193" t="n">
        <f aca="false">IF(ISERROR(VLOOKUP($A92,'Import Peak'!$A$3:GH$99,190,FALSE())-VLOOKUP($A92,'Import Peak Change'!$A$106:GH$202,190,FALSE())),0,(VLOOKUP($A92,'Import Peak'!$A$3:GH$99,190,FALSE())-VLOOKUP($A92,'Import Peak Change'!$A$106:GH$202,190,FALSE())))</f>
        <v>0</v>
      </c>
      <c r="GI92" s="193" t="n">
        <f aca="false">IF(ISERROR(VLOOKUP($A92,'Import Peak'!$A$3:GI$99,191,FALSE())-VLOOKUP($A92,'Import Peak Change'!$A$106:GI$202,191,FALSE())),0,(VLOOKUP($A92,'Import Peak'!$A$3:GI$99,191,FALSE())-VLOOKUP($A92,'Import Peak Change'!$A$106:GI$202,191,FALSE())))</f>
        <v>0</v>
      </c>
      <c r="GJ92" s="193" t="n">
        <f aca="false">IF(ISERROR(VLOOKUP($A92,'Import Peak'!$A$3:GJ$99,192,FALSE())-VLOOKUP($A92,'Import Peak Change'!$A$106:GJ$202,192,FALSE())),0,(VLOOKUP($A92,'Import Peak'!$A$3:GJ$99,192,FALSE())-VLOOKUP($A92,'Import Peak Change'!$A$106:GJ$202,192,FALSE())))</f>
        <v>0</v>
      </c>
      <c r="GK92" s="193" t="n">
        <f aca="false">IF(ISERROR(VLOOKUP($A92,'Import Peak'!$A$3:GK$99,193,FALSE())-VLOOKUP($A92,'Import Peak Change'!$A$106:GK$202,193,FALSE())),0,(VLOOKUP($A92,'Import Peak'!$A$3:GK$99,193,FALSE())-VLOOKUP($A92,'Import Peak Change'!$A$106:GK$202,193,FALSE())))</f>
        <v>0</v>
      </c>
      <c r="GL92" s="193" t="n">
        <f aca="false">IF(ISERROR(VLOOKUP($A92,'Import Peak'!$A$3:GL$99,194,FALSE())-VLOOKUP($A92,'Import Peak Change'!$A$106:GL$202,194,FALSE())),0,(VLOOKUP($A92,'Import Peak'!$A$3:GL$99,194,FALSE())-VLOOKUP($A92,'Import Peak Change'!$A$106:GL$202,194,FALSE())))</f>
        <v>0</v>
      </c>
      <c r="GM92" s="193" t="n">
        <f aca="false">IF(ISERROR(VLOOKUP($A92,'Import Peak'!$A$3:GM$99,195,FALSE())-VLOOKUP($A92,'Import Peak Change'!$A$106:GM$202,195,FALSE())),0,(VLOOKUP($A92,'Import Peak'!$A$3:GM$99,195,FALSE())-VLOOKUP($A92,'Import Peak Change'!$A$106:GM$202,195,FALSE())))</f>
        <v>0</v>
      </c>
      <c r="GN92" s="193" t="n">
        <f aca="false">IF(ISERROR(VLOOKUP($A92,'Import Peak'!$A$3:GN$99,196,FALSE())-VLOOKUP($A92,'Import Peak Change'!$A$106:GN$202,196,FALSE())),0,(VLOOKUP($A92,'Import Peak'!$A$3:GN$99,196,FALSE())-VLOOKUP($A92,'Import Peak Change'!$A$106:GN$202,196,FALSE())))</f>
        <v>0</v>
      </c>
      <c r="GO92" s="193" t="n">
        <f aca="false">IF(ISERROR(VLOOKUP($A92,'Import Peak'!$A$3:GO$99,197,FALSE())-VLOOKUP($A92,'Import Peak Change'!$A$106:GO$202,197,FALSE())),0,(VLOOKUP($A92,'Import Peak'!$A$3:GO$99,197,FALSE())-VLOOKUP($A92,'Import Peak Change'!$A$106:GO$202,197,FALSE())))</f>
        <v>0</v>
      </c>
      <c r="GP92" s="193" t="n">
        <f aca="false">IF(ISERROR(VLOOKUP($A92,'Import Peak'!$A$3:GP$99,198,FALSE())-VLOOKUP($A92,'Import Peak Change'!$A$106:GP$202,198,FALSE())),0,(VLOOKUP($A92,'Import Peak'!$A$3:GP$99,198,FALSE())-VLOOKUP($A92,'Import Peak Change'!$A$106:GP$202,198,FALSE())))</f>
        <v>0</v>
      </c>
      <c r="GQ92" s="193" t="n">
        <f aca="false">IF(ISERROR(VLOOKUP($A92,'Import Peak'!$A$3:GQ$99,199,FALSE())-VLOOKUP($A92,'Import Peak Change'!$A$106:GQ$202,199,FALSE())),0,(VLOOKUP($A92,'Import Peak'!$A$3:GQ$99,199,FALSE())-VLOOKUP($A92,'Import Peak Change'!$A$106:GQ$202,199,FALSE())))</f>
        <v>0</v>
      </c>
      <c r="GR92" s="193" t="n">
        <f aca="false">IF(ISERROR(VLOOKUP($A92,'Import Peak'!$A$3:GR$99,200,FALSE())-VLOOKUP($A92,'Import Peak Change'!$A$106:GR$202,200,FALSE())),0,(VLOOKUP($A92,'Import Peak'!$A$3:GR$99,200,FALSE())-VLOOKUP($A92,'Import Peak Change'!$A$106:GR$202,200,FALSE())))</f>
        <v>0</v>
      </c>
      <c r="GS92" s="193" t="n">
        <f aca="false">IF(ISERROR(VLOOKUP($A92,'Import Peak'!$A$3:GS$99,201,FALSE())-VLOOKUP($A92,'Import Peak Change'!$A$106:GS$202,201,FALSE())),0,(VLOOKUP($A92,'Import Peak'!$A$3:GS$99,201,FALSE())-VLOOKUP($A92,'Import Peak Change'!$A$106:GS$202,201,FALSE())))</f>
        <v>0</v>
      </c>
      <c r="GT92" s="193" t="n">
        <f aca="false">IF(ISERROR(VLOOKUP($A92,'Import Peak'!$A$3:GT$99,202,FALSE())-VLOOKUP($A92,'Import Peak Change'!$A$106:GT$202,202,FALSE())),0,(VLOOKUP($A92,'Import Peak'!$A$3:GT$99,202,FALSE())-VLOOKUP($A92,'Import Peak Change'!$A$106:GT$202,202,FALSE())))</f>
        <v>0</v>
      </c>
      <c r="GU92" s="193" t="n">
        <f aca="false">IF(ISERROR(VLOOKUP($A92,'Import Peak'!$A$3:GU$99,203,FALSE())-VLOOKUP($A92,'Import Peak Change'!$A$106:GU$202,203,FALSE())),0,(VLOOKUP($A92,'Import Peak'!$A$3:GU$99,203,FALSE())-VLOOKUP($A92,'Import Peak Change'!$A$106:GU$202,203,FALSE())))</f>
        <v>0</v>
      </c>
      <c r="GV92" s="193" t="n">
        <f aca="false">IF(ISERROR(VLOOKUP($A92,'Import Peak'!$A$3:GV$99,204,FALSE())-VLOOKUP($A92,'Import Peak Change'!$A$106:GV$202,204,FALSE())),0,(VLOOKUP($A92,'Import Peak'!$A$3:GV$99,204,FALSE())-VLOOKUP($A92,'Import Peak Change'!$A$106:GV$202,204,FALSE())))</f>
        <v>0</v>
      </c>
      <c r="GW92" s="193" t="n">
        <f aca="false">IF(ISERROR(VLOOKUP($A92,'Import Peak'!$A$3:GW$99,205,FALSE())-VLOOKUP($A92,'Import Peak Change'!$A$106:GW$202,205,FALSE())),0,(VLOOKUP($A92,'Import Peak'!$A$3:GW$99,205,FALSE())-VLOOKUP($A92,'Import Peak Change'!$A$106:GW$202,205,FALSE())))</f>
        <v>0</v>
      </c>
      <c r="GX92" s="193" t="n">
        <f aca="false">IF(ISERROR(VLOOKUP($A92,'Import Peak'!$A$3:GX$99,206,FALSE())-VLOOKUP($A92,'Import Peak Change'!$A$106:GX$202,206,FALSE())),0,(VLOOKUP($A92,'Import Peak'!$A$3:GX$99,206,FALSE())-VLOOKUP($A92,'Import Peak Change'!$A$106:GX$202,206,FALSE())))</f>
        <v>0</v>
      </c>
      <c r="GY92" s="193" t="n">
        <f aca="false">IF(ISERROR(VLOOKUP($A92,'Import Peak'!$A$3:GY$99,207,FALSE())-VLOOKUP($A92,'Import Peak Change'!$A$106:GY$202,207,FALSE())),0,(VLOOKUP($A92,'Import Peak'!$A$3:GY$99,207,FALSE())-VLOOKUP($A92,'Import Peak Change'!$A$106:GY$202,207,FALSE())))</f>
        <v>0</v>
      </c>
      <c r="GZ92" s="193" t="n">
        <f aca="false">IF(ISERROR(VLOOKUP($A92,'Import Peak'!$A$3:GZ$99,208,FALSE())-VLOOKUP($A92,'Import Peak Change'!$A$106:GZ$202,208,FALSE())),0,(VLOOKUP($A92,'Import Peak'!$A$3:GZ$99,208,FALSE())-VLOOKUP($A92,'Import Peak Change'!$A$106:GZ$202,208,FALSE())))</f>
        <v>0</v>
      </c>
      <c r="HA92" s="193" t="n">
        <f aca="false">IF(ISERROR(VLOOKUP($A92,'Import Peak'!$A$3:HA$99,209,FALSE())-VLOOKUP($A92,'Import Peak Change'!$A$106:HA$202,209,FALSE())),0,(VLOOKUP($A92,'Import Peak'!$A$3:HA$99,209,FALSE())-VLOOKUP($A92,'Import Peak Change'!$A$106:HA$202,209,FALSE())))</f>
        <v>0</v>
      </c>
      <c r="HB92" s="193" t="n">
        <f aca="false">IF(ISERROR(VLOOKUP($A92,'Import Peak'!$A$3:HB$99,210,FALSE())-VLOOKUP($A92,'Import Peak Change'!$A$106:HB$202,210,FALSE())),0,(VLOOKUP($A92,'Import Peak'!$A$3:HB$99,210,FALSE())-VLOOKUP($A92,'Import Peak Change'!$A$106:HB$202,210,FALSE())))</f>
        <v>0</v>
      </c>
      <c r="HC92" s="193" t="n">
        <f aca="false">IF(ISERROR(VLOOKUP($A92,'Import Peak'!$A$3:HC$99,211,FALSE())-VLOOKUP($A92,'Import Peak Change'!$A$106:HC$202,211,FALSE())),0,(VLOOKUP($A92,'Import Peak'!$A$3:HC$99,211,FALSE())-VLOOKUP($A92,'Import Peak Change'!$A$106:HC$202,211,FALSE())))</f>
        <v>0</v>
      </c>
      <c r="HD92" s="193" t="n">
        <f aca="false">IF(ISERROR(VLOOKUP($A92,'Import Peak'!$A$3:HD$99,212,FALSE())-VLOOKUP($A92,'Import Peak Change'!$A$106:HD$202,212,FALSE())),0,(VLOOKUP($A92,'Import Peak'!$A$3:HD$99,212,FALSE())-VLOOKUP($A92,'Import Peak Change'!$A$106:HD$202,212,FALSE())))</f>
        <v>0</v>
      </c>
      <c r="HE92" s="193" t="n">
        <f aca="false">IF(ISERROR(VLOOKUP($A92,'Import Peak'!$A$3:HE$99,213,FALSE())-VLOOKUP($A92,'Import Peak Change'!$A$106:HE$202,213,FALSE())),0,(VLOOKUP($A92,'Import Peak'!$A$3:HE$99,213,FALSE())-VLOOKUP($A92,'Import Peak Change'!$A$106:HE$202,213,FALSE())))</f>
        <v>0</v>
      </c>
      <c r="HF92" s="193" t="n">
        <f aca="false">IF(ISERROR(VLOOKUP($A92,'Import Peak'!$A$3:HF$99,214,FALSE())-VLOOKUP($A92,'Import Peak Change'!$A$106:HF$202,214,FALSE())),0,(VLOOKUP($A92,'Import Peak'!$A$3:HF$99,214,FALSE())-VLOOKUP($A92,'Import Peak Change'!$A$106:HF$202,214,FALSE())))</f>
        <v>0</v>
      </c>
      <c r="HG92" s="193" t="n">
        <f aca="false">IF(ISERROR(VLOOKUP($A92,'Import Peak'!$A$3:HG$99,215,FALSE())-VLOOKUP($A92,'Import Peak Change'!$A$106:HG$202,215,FALSE())),0,(VLOOKUP($A92,'Import Peak'!$A$3:HG$99,215,FALSE())-VLOOKUP($A92,'Import Peak Change'!$A$106:HG$202,215,FALSE())))</f>
        <v>0</v>
      </c>
      <c r="HH92" s="193" t="n">
        <f aca="false">IF(ISERROR(VLOOKUP($A92,'Import Peak'!$A$3:HH$99,216,FALSE())-VLOOKUP($A92,'Import Peak Change'!$A$106:HH$202,216,FALSE())),0,(VLOOKUP($A92,'Import Peak'!$A$3:HH$99,216,FALSE())-VLOOKUP($A92,'Import Peak Change'!$A$106:HH$202,216,FALSE())))</f>
        <v>0</v>
      </c>
      <c r="HI92" s="193" t="n">
        <f aca="false">IF(ISERROR(VLOOKUP($A92,'Import Peak'!$A$3:HI$99,217,FALSE())-VLOOKUP($A92,'Import Peak Change'!$A$106:HI$202,217,FALSE())),0,(VLOOKUP($A92,'Import Peak'!$A$3:HI$99,217,FALSE())-VLOOKUP($A92,'Import Peak Change'!$A$106:HI$202,217,FALSE())))</f>
        <v>0</v>
      </c>
      <c r="HJ92" s="193" t="n">
        <f aca="false">IF(ISERROR(VLOOKUP($A92,'Import Peak'!$A$3:HJ$99,218,FALSE())-VLOOKUP($A92,'Import Peak Change'!$A$106:HJ$202,218,FALSE())),0,(VLOOKUP($A92,'Import Peak'!$A$3:HJ$99,218,FALSE())-VLOOKUP($A92,'Import Peak Change'!$A$106:HJ$202,218,FALSE())))</f>
        <v>0</v>
      </c>
      <c r="HK92" s="193" t="n">
        <f aca="false">IF(ISERROR(VLOOKUP($A92,'Import Peak'!$A$3:HK$99,219,FALSE())-VLOOKUP($A92,'Import Peak Change'!$A$106:HK$202,219,FALSE())),0,(VLOOKUP($A92,'Import Peak'!$A$3:HK$99,219,FALSE())-VLOOKUP($A92,'Import Peak Change'!$A$106:HK$202,219,FALSE())))</f>
        <v>0</v>
      </c>
      <c r="HL92" s="193" t="n">
        <f aca="false">IF(ISERROR(VLOOKUP($A92,'Import Peak'!$A$3:HL$99,220,FALSE())-VLOOKUP($A92,'Import Peak Change'!$A$106:HL$202,220,FALSE())),0,(VLOOKUP($A92,'Import Peak'!$A$3:HL$99,220,FALSE())-VLOOKUP($A92,'Import Peak Change'!$A$106:HL$202,220,FALSE())))</f>
        <v>0</v>
      </c>
      <c r="HM92" s="193" t="n">
        <f aca="false">IF(ISERROR(VLOOKUP($A92,'Import Peak'!$A$3:HM$99,221,FALSE())-VLOOKUP($A92,'Import Peak Change'!$A$106:HM$202,221,FALSE())),0,(VLOOKUP($A92,'Import Peak'!$A$3:HM$99,221,FALSE())-VLOOKUP($A92,'Import Peak Change'!$A$106:HM$202,221,FALSE())))</f>
        <v>0</v>
      </c>
      <c r="HN92" s="193" t="n">
        <f aca="false">IF(ISERROR(VLOOKUP($A92,'Import Peak'!$A$3:HN$99,222,FALSE())-VLOOKUP($A92,'Import Peak Change'!$A$106:HN$202,222,FALSE())),0,(VLOOKUP($A92,'Import Peak'!$A$3:HN$99,222,FALSE())-VLOOKUP($A92,'Import Peak Change'!$A$106:HN$202,222,FALSE())))</f>
        <v>0</v>
      </c>
      <c r="HO92" s="193" t="n">
        <f aca="false">IF(ISERROR(VLOOKUP($A92,'Import Peak'!$A$3:HO$99,223,FALSE())-VLOOKUP($A92,'Import Peak Change'!$A$106:HO$202,223,FALSE())),0,(VLOOKUP($A92,'Import Peak'!$A$3:HO$99,223,FALSE())-VLOOKUP($A92,'Import Peak Change'!$A$106:HO$202,223,FALSE())))</f>
        <v>0</v>
      </c>
      <c r="HP92" s="193" t="n">
        <f aca="false">IF(ISERROR(VLOOKUP($A92,'Import Peak'!$A$3:HP$99,224,FALSE())-VLOOKUP($A92,'Import Peak Change'!$A$106:HP$202,224,FALSE())),0,(VLOOKUP($A92,'Import Peak'!$A$3:HP$99,224,FALSE())-VLOOKUP($A92,'Import Peak Change'!$A$106:HP$202,224,FALSE())))</f>
        <v>0</v>
      </c>
      <c r="HQ92" s="193" t="n">
        <f aca="false">IF(ISERROR(VLOOKUP($A92,'Import Peak'!$A$3:HQ$99,225,FALSE())-VLOOKUP($A92,'Import Peak Change'!$A$106:HQ$202,225,FALSE())),0,(VLOOKUP($A92,'Import Peak'!$A$3:HQ$99,225,FALSE())-VLOOKUP($A92,'Import Peak Change'!$A$106:HQ$202,225,FALSE())))</f>
        <v>0</v>
      </c>
      <c r="HR92" s="193" t="n">
        <f aca="false">IF(ISERROR(VLOOKUP($A92,'Import Peak'!$A$3:HR$99,226,FALSE())-VLOOKUP($A92,'Import Peak Change'!$A$106:HR$202,226,FALSE())),0,(VLOOKUP($A92,'Import Peak'!$A$3:HR$99,226,FALSE())-VLOOKUP($A92,'Import Peak Change'!$A$106:HR$202,226,FALSE())))</f>
        <v>0</v>
      </c>
      <c r="HS92" s="193" t="n">
        <f aca="false">IF(ISERROR(VLOOKUP($A92,'Import Peak'!$A$3:HS$99,227,FALSE())-VLOOKUP($A92,'Import Peak Change'!$A$106:HS$202,227,FALSE())),0,(VLOOKUP($A92,'Import Peak'!$A$3:HS$99,227,FALSE())-VLOOKUP($A92,'Import Peak Change'!$A$106:HS$202,227,FALSE())))</f>
        <v>0</v>
      </c>
      <c r="HT92" s="193" t="n">
        <f aca="false">IF(ISERROR(VLOOKUP($A92,'Import Peak'!$A$3:HT$99,228,FALSE())-VLOOKUP($A92,'Import Peak Change'!$A$106:HT$202,228,FALSE())),0,(VLOOKUP($A92,'Import Peak'!$A$3:HT$99,228,FALSE())-VLOOKUP($A92,'Import Peak Change'!$A$106:HT$202,228,FALSE())))</f>
        <v>0</v>
      </c>
      <c r="HU92" s="193" t="n">
        <f aca="false">IF(ISERROR(VLOOKUP($A92,'Import Peak'!$A$3:HU$99,229,FALSE())-VLOOKUP($A92,'Import Peak Change'!$A$106:HU$202,229,FALSE())),0,(VLOOKUP($A92,'Import Peak'!$A$3:HU$99,229,FALSE())-VLOOKUP($A92,'Import Peak Change'!$A$106:HU$202,229,FALSE())))</f>
        <v>0</v>
      </c>
      <c r="HV92" s="193" t="n">
        <f aca="false">IF(ISERROR(VLOOKUP($A92,'Import Peak'!$A$3:HV$99,230,FALSE())-VLOOKUP($A92,'Import Peak Change'!$A$106:HV$202,230,FALSE())),0,(VLOOKUP($A92,'Import Peak'!$A$3:HV$99,230,FALSE())-VLOOKUP($A92,'Import Peak Change'!$A$106:HV$202,230,FALSE())))</f>
        <v>0</v>
      </c>
      <c r="HW92" s="193" t="n">
        <f aca="false">IF(ISERROR(VLOOKUP($A92,'Import Peak'!$A$3:HW$99,231,FALSE())-VLOOKUP($A92,'Import Peak Change'!$A$106:HW$202,231,FALSE())),0,(VLOOKUP($A92,'Import Peak'!$A$3:HW$99,231,FALSE())-VLOOKUP($A92,'Import Peak Change'!$A$106:HW$202,231,FALSE())))</f>
        <v>0</v>
      </c>
      <c r="HX92" s="193" t="n">
        <f aca="false">IF(ISERROR(VLOOKUP($A92,'Import Peak'!$A$3:HX$99,232,FALSE())-VLOOKUP($A92,'Import Peak Change'!$A$106:HX$202,232,FALSE())),0,(VLOOKUP($A92,'Import Peak'!$A$3:HX$99,232,FALSE())-VLOOKUP($A92,'Import Peak Change'!$A$106:HX$202,232,FALSE())))</f>
        <v>0</v>
      </c>
      <c r="HY92" s="193" t="n">
        <f aca="false">IF(ISERROR(VLOOKUP($A92,'Import Peak'!$A$3:HY$99,233,FALSE())-VLOOKUP($A92,'Import Peak Change'!$A$106:HY$202,233,FALSE())),0,(VLOOKUP($A92,'Import Peak'!$A$3:HY$99,233,FALSE())-VLOOKUP($A92,'Import Peak Change'!$A$106:HY$202,233,FALSE())))</f>
        <v>0</v>
      </c>
      <c r="HZ92" s="193" t="n">
        <f aca="false">IF(ISERROR(VLOOKUP($A92,'Import Peak'!$A$3:HZ$99,234,FALSE())-VLOOKUP($A92,'Import Peak Change'!$A$106:HZ$202,234,FALSE())),0,(VLOOKUP($A92,'Import Peak'!$A$3:HZ$99,234,FALSE())-VLOOKUP($A92,'Import Peak Change'!$A$106:HZ$202,234,FALSE())))</f>
        <v>0</v>
      </c>
      <c r="IA92" s="193" t="n">
        <f aca="false">IF(ISERROR(VLOOKUP($A92,'Import Peak'!$A$3:IA$99,235,FALSE())-VLOOKUP($A92,'Import Peak Change'!$A$106:IA$202,235,FALSE())),0,(VLOOKUP($A92,'Import Peak'!$A$3:IA$99,235,FALSE())-VLOOKUP($A92,'Import Peak Change'!$A$106:IA$202,235,FALSE())))</f>
        <v>0</v>
      </c>
      <c r="IB92" s="193" t="n">
        <f aca="false">IF(ISERROR(VLOOKUP($A92,'Import Peak'!$A$3:IB$99,236,FALSE())-VLOOKUP($A92,'Import Peak Change'!$A$106:IB$202,236,FALSE())),0,(VLOOKUP($A92,'Import Peak'!$A$3:IB$99,236,FALSE())-VLOOKUP($A92,'Import Peak Change'!$A$106:IB$202,236,FALSE())))</f>
        <v>0</v>
      </c>
      <c r="IC92" s="193" t="n">
        <f aca="false">IF(ISERROR(VLOOKUP($A92,'Import Peak'!$A$3:IC$99,237,FALSE())-VLOOKUP($A92,'Import Peak Change'!$A$106:IC$202,237,FALSE())),0,(VLOOKUP($A92,'Import Peak'!$A$3:IC$99,237,FALSE())-VLOOKUP($A92,'Import Peak Change'!$A$106:IC$202,237,FALSE())))</f>
        <v>0</v>
      </c>
      <c r="ID92" s="193" t="n">
        <f aca="false">IF(ISERROR(VLOOKUP($A92,'Import Peak'!$A$3:ID$99,238,FALSE())-VLOOKUP($A92,'Import Peak Change'!$A$106:ID$202,238,FALSE())),0,(VLOOKUP($A92,'Import Peak'!$A$3:ID$99,238,FALSE())-VLOOKUP($A92,'Import Peak Change'!$A$106:ID$202,238,FALSE())))</f>
        <v>0</v>
      </c>
      <c r="IE92" s="193" t="n">
        <f aca="false">IF(ISERROR(VLOOKUP($A92,'Import Peak'!$A$3:IE$99,239,FALSE())-VLOOKUP($A92,'Import Peak Change'!$A$106:IE$202,239,FALSE())),0,(VLOOKUP($A92,'Import Peak'!$A$3:IE$99,239,FALSE())-VLOOKUP($A92,'Import Peak Change'!$A$106:IE$202,239,FALSE())))</f>
        <v>0</v>
      </c>
    </row>
    <row r="93" customFormat="false" ht="12.75" hidden="false" customHeight="false" outlineLevel="0" collapsed="false">
      <c r="A93" s="201" t="str">
        <f aca="false">IF('Import Peak'!A90=0,"",'Import Peak'!A90)</f>
        <v/>
      </c>
      <c r="B93" s="193"/>
      <c r="C93" s="193"/>
      <c r="D93" s="193"/>
      <c r="E93" s="193"/>
      <c r="F93" s="193"/>
      <c r="G93" s="193" t="n">
        <f aca="false">IF(ISERROR(VLOOKUP($A93,'Import Peak'!$A$3:G$99,7,FALSE())-VLOOKUP($A93,'Import Peak Change'!$A$106:G$202,7,FALSE())),0,(VLOOKUP($A93,'Import Peak'!$A$3:G$99,7,FALSE())-VLOOKUP($A93,'Import Peak Change'!$A$106:G$202,7,FALSE())))</f>
        <v>0</v>
      </c>
      <c r="H93" s="193" t="n">
        <f aca="false">IF(ISERROR(VLOOKUP($A93,'Import Peak'!$A$3:H$99,8,FALSE())-VLOOKUP($A93,'Import Peak Change'!$A$106:H$202,8,FALSE())),0,(VLOOKUP($A93,'Import Peak'!$A$3:H$99,8,FALSE())-VLOOKUP($A93,'Import Peak Change'!$A$106:H$202,8,FALSE())))</f>
        <v>0</v>
      </c>
      <c r="I93" s="193" t="n">
        <f aca="false">IF(ISERROR(VLOOKUP($A93,'Import Peak'!$A$3:I$99,9,FALSE())-VLOOKUP($A93,'Import Peak Change'!$A$106:I$202,9,FALSE())),0,(VLOOKUP($A93,'Import Peak'!$A$3:I$99,9,FALSE())-VLOOKUP($A93,'Import Peak Change'!$A$106:I$202,9,FALSE())))</f>
        <v>0</v>
      </c>
      <c r="J93" s="193" t="n">
        <f aca="false">IF(ISERROR(VLOOKUP($A93,'Import Peak'!$A$3:J$99,10,FALSE())-VLOOKUP($A93,'Import Peak Change'!$A$106:J$202,10,FALSE())),0,(VLOOKUP($A93,'Import Peak'!$A$3:J$99,10,FALSE())-VLOOKUP($A93,'Import Peak Change'!$A$106:J$202,10,FALSE())))</f>
        <v>0</v>
      </c>
      <c r="K93" s="193" t="n">
        <f aca="false">IF(ISERROR(VLOOKUP($A93,'Import Peak'!$A$3:K$99,11,FALSE())-VLOOKUP($A93,'Import Peak Change'!$A$106:K$202,11,FALSE())),0,(VLOOKUP($A93,'Import Peak'!$A$3:K$99,11,FALSE())-VLOOKUP($A93,'Import Peak Change'!$A$106:K$202,11,FALSE())))</f>
        <v>0</v>
      </c>
      <c r="L93" s="193" t="n">
        <f aca="false">IF(ISERROR(VLOOKUP($A93,'Import Peak'!$A$3:L$99,12,FALSE())-VLOOKUP($A93,'Import Peak Change'!$A$106:L$202,12,FALSE())),0,(VLOOKUP($A93,'Import Peak'!$A$3:L$99,12,FALSE())-VLOOKUP($A93,'Import Peak Change'!$A$106:L$202,12,FALSE())))</f>
        <v>0</v>
      </c>
      <c r="M93" s="193" t="n">
        <f aca="false">IF(ISERROR(VLOOKUP($A93,'Import Peak'!$A$3:M$99,13,FALSE())-VLOOKUP($A93,'Import Peak Change'!$A$106:M$202,13,FALSE())),0,(VLOOKUP($A93,'Import Peak'!$A$3:M$99,13,FALSE())-VLOOKUP($A93,'Import Peak Change'!$A$106:M$202,13,FALSE())))</f>
        <v>0</v>
      </c>
      <c r="N93" s="193" t="n">
        <f aca="false">IF(ISERROR(VLOOKUP($A93,'Import Peak'!$A$3:N$99,14,FALSE())-VLOOKUP($A93,'Import Peak Change'!$A$106:N$202,14,FALSE())),0,(VLOOKUP($A93,'Import Peak'!$A$3:N$99,14,FALSE())-VLOOKUP($A93,'Import Peak Change'!$A$106:N$202,14,FALSE())))</f>
        <v>0</v>
      </c>
      <c r="O93" s="193" t="n">
        <f aca="false">IF(ISERROR(VLOOKUP($A93,'Import Peak'!$A$3:O$99,15,FALSE())-VLOOKUP($A93,'Import Peak Change'!$A$106:O$202,15,FALSE())),0,(VLOOKUP($A93,'Import Peak'!$A$3:O$99,15,FALSE())-VLOOKUP($A93,'Import Peak Change'!$A$106:O$202,15,FALSE())))</f>
        <v>0</v>
      </c>
      <c r="P93" s="193" t="n">
        <f aca="false">IF(ISERROR(VLOOKUP($A93,'Import Peak'!$A$3:P$99,16,FALSE())-VLOOKUP($A93,'Import Peak Change'!$A$106:P$202,16,FALSE())),0,(VLOOKUP($A93,'Import Peak'!$A$3:P$99,16,FALSE())-VLOOKUP($A93,'Import Peak Change'!$A$106:P$202,16,FALSE())))</f>
        <v>0</v>
      </c>
      <c r="Q93" s="193" t="n">
        <f aca="false">IF(ISERROR(VLOOKUP($A93,'Import Peak'!$A$3:Q$99,17,FALSE())-VLOOKUP($A93,'Import Peak Change'!$A$106:Q$202,17,FALSE())),0,(VLOOKUP($A93,'Import Peak'!$A$3:Q$99,17,FALSE())-VLOOKUP($A93,'Import Peak Change'!$A$106:Q$202,17,FALSE())))</f>
        <v>0</v>
      </c>
      <c r="R93" s="193" t="n">
        <f aca="false">IF(ISERROR(VLOOKUP($A93,'Import Peak'!$A$3:R$99,18,FALSE())-VLOOKUP($A93,'Import Peak Change'!$A$106:R$202,18,FALSE())),0,(VLOOKUP($A93,'Import Peak'!$A$3:R$99,18,FALSE())-VLOOKUP($A93,'Import Peak Change'!$A$106:R$202,18,FALSE())))</f>
        <v>0</v>
      </c>
      <c r="S93" s="193" t="n">
        <f aca="false">IF(ISERROR(VLOOKUP($A93,'Import Peak'!$A$3:S$99,19,FALSE())-VLOOKUP($A93,'Import Peak Change'!$A$106:S$202,19,FALSE())),0,(VLOOKUP($A93,'Import Peak'!$A$3:S$99,19,FALSE())-VLOOKUP($A93,'Import Peak Change'!$A$106:S$202,19,FALSE())))</f>
        <v>0</v>
      </c>
      <c r="T93" s="193" t="n">
        <f aca="false">IF(ISERROR(VLOOKUP($A93,'Import Peak'!$A$3:T$99,20,FALSE())-VLOOKUP($A93,'Import Peak Change'!$A$106:T$202,20,FALSE())),0,(VLOOKUP($A93,'Import Peak'!$A$3:T$99,20,FALSE())-VLOOKUP($A93,'Import Peak Change'!$A$106:T$202,20,FALSE())))</f>
        <v>0</v>
      </c>
      <c r="U93" s="193" t="n">
        <f aca="false">IF(ISERROR(VLOOKUP($A93,'Import Peak'!$A$3:U$99,21,FALSE())-VLOOKUP($A93,'Import Peak Change'!$A$106:U$202,21,FALSE())),0,(VLOOKUP($A93,'Import Peak'!$A$3:U$99,21,FALSE())-VLOOKUP($A93,'Import Peak Change'!$A$106:U$202,21,FALSE())))</f>
        <v>0</v>
      </c>
      <c r="V93" s="193" t="n">
        <f aca="false">IF(ISERROR(VLOOKUP($A93,'Import Peak'!$A$3:V$99,22,FALSE())-VLOOKUP($A93,'Import Peak Change'!$A$106:V$202,22,FALSE())),0,(VLOOKUP($A93,'Import Peak'!$A$3:V$99,22,FALSE())-VLOOKUP($A93,'Import Peak Change'!$A$106:V$202,22,FALSE())))</f>
        <v>0</v>
      </c>
      <c r="W93" s="193" t="n">
        <f aca="false">IF(ISERROR(VLOOKUP($A93,'Import Peak'!$A$3:W$99,23,FALSE())-VLOOKUP($A93,'Import Peak Change'!$A$106:W$202,23,FALSE())),0,(VLOOKUP($A93,'Import Peak'!$A$3:W$99,23,FALSE())-VLOOKUP($A93,'Import Peak Change'!$A$106:W$202,23,FALSE())))</f>
        <v>0</v>
      </c>
      <c r="X93" s="193" t="n">
        <f aca="false">IF(ISERROR(VLOOKUP($A93,'Import Peak'!$A$3:X$99,24,FALSE())-VLOOKUP($A93,'Import Peak Change'!$A$106:X$202,24,FALSE())),0,(VLOOKUP($A93,'Import Peak'!$A$3:X$99,24,FALSE())-VLOOKUP($A93,'Import Peak Change'!$A$106:X$202,24,FALSE())))</f>
        <v>0</v>
      </c>
      <c r="Y93" s="193" t="n">
        <f aca="false">IF(ISERROR(VLOOKUP($A93,'Import Peak'!$A$3:Y$99,25,FALSE())-VLOOKUP($A93,'Import Peak Change'!$A$106:Y$202,25,FALSE())),0,(VLOOKUP($A93,'Import Peak'!$A$3:Y$99,25,FALSE())-VLOOKUP($A93,'Import Peak Change'!$A$106:Y$202,25,FALSE())))</f>
        <v>0</v>
      </c>
      <c r="Z93" s="193" t="n">
        <f aca="false">IF(ISERROR(VLOOKUP($A93,'Import Peak'!$A$3:Z$99,26,FALSE())-VLOOKUP($A93,'Import Peak Change'!$A$106:Z$202,26,FALSE())),0,(VLOOKUP($A93,'Import Peak'!$A$3:Z$99,26,FALSE())-VLOOKUP($A93,'Import Peak Change'!$A$106:Z$202,26,FALSE())))</f>
        <v>0</v>
      </c>
      <c r="AA93" s="193" t="n">
        <f aca="false">IF(ISERROR(VLOOKUP($A93,'Import Peak'!$A$3:AA$99,27,FALSE())-VLOOKUP($A93,'Import Peak Change'!$A$106:AA$202,27,FALSE())),0,(VLOOKUP($A93,'Import Peak'!$A$3:AA$99,27,FALSE())-VLOOKUP($A93,'Import Peak Change'!$A$106:AA$202,27,FALSE())))</f>
        <v>0</v>
      </c>
      <c r="AB93" s="193" t="n">
        <f aca="false">IF(ISERROR(VLOOKUP($A93,'Import Peak'!$A$3:AB$99,28,FALSE())-VLOOKUP($A93,'Import Peak Change'!$A$106:AB$202,28,FALSE())),0,(VLOOKUP($A93,'Import Peak'!$A$3:AB$99,28,FALSE())-VLOOKUP($A93,'Import Peak Change'!$A$106:AB$202,28,FALSE())))</f>
        <v>0</v>
      </c>
      <c r="AC93" s="193" t="n">
        <f aca="false">IF(ISERROR(VLOOKUP($A93,'Import Peak'!$A$3:AC$99,29,FALSE())-VLOOKUP($A93,'Import Peak Change'!$A$106:AC$202,29,FALSE())),0,(VLOOKUP($A93,'Import Peak'!$A$3:AC$99,29,FALSE())-VLOOKUP($A93,'Import Peak Change'!$A$106:AC$202,29,FALSE())))</f>
        <v>0</v>
      </c>
      <c r="AD93" s="193" t="n">
        <f aca="false">IF(ISERROR(VLOOKUP($A93,'Import Peak'!$A$3:AD$99,30,FALSE())-VLOOKUP($A93,'Import Peak Change'!$A$106:AD$202,30,FALSE())),0,(VLOOKUP($A93,'Import Peak'!$A$3:AD$99,30,FALSE())-VLOOKUP($A93,'Import Peak Change'!$A$106:AD$202,30,FALSE())))</f>
        <v>0</v>
      </c>
      <c r="AE93" s="193" t="n">
        <f aca="false">IF(ISERROR(VLOOKUP($A93,'Import Peak'!$A$3:AE$99,31,FALSE())-VLOOKUP($A93,'Import Peak Change'!$A$106:AE$202,31,FALSE())),0,(VLOOKUP($A93,'Import Peak'!$A$3:AE$99,31,FALSE())-VLOOKUP($A93,'Import Peak Change'!$A$106:AE$202,31,FALSE())))</f>
        <v>0</v>
      </c>
      <c r="AF93" s="193" t="n">
        <f aca="false">IF(ISERROR(VLOOKUP($A93,'Import Peak'!$A$3:AF$99,32,FALSE())-VLOOKUP($A93,'Import Peak Change'!$A$106:AF$202,32,FALSE())),0,(VLOOKUP($A93,'Import Peak'!$A$3:AF$99,32,FALSE())-VLOOKUP($A93,'Import Peak Change'!$A$106:AF$202,32,FALSE())))</f>
        <v>0</v>
      </c>
      <c r="AG93" s="193" t="n">
        <f aca="false">IF(ISERROR(VLOOKUP($A93,'Import Peak'!$A$3:AG$99,33,FALSE())-VLOOKUP($A93,'Import Peak Change'!$A$106:AG$202,33,FALSE())),0,(VLOOKUP($A93,'Import Peak'!$A$3:AG$99,33,FALSE())-VLOOKUP($A93,'Import Peak Change'!$A$106:AG$202,33,FALSE())))</f>
        <v>0</v>
      </c>
      <c r="AH93" s="193" t="n">
        <f aca="false">IF(ISERROR(VLOOKUP($A93,'Import Peak'!$A$3:AH$99,34,FALSE())-VLOOKUP($A93,'Import Peak Change'!$A$106:AH$202,34,FALSE())),0,(VLOOKUP($A93,'Import Peak'!$A$3:AH$99,34,FALSE())-VLOOKUP($A93,'Import Peak Change'!$A$106:AH$202,34,FALSE())))</f>
        <v>0</v>
      </c>
      <c r="AI93" s="193" t="n">
        <f aca="false">IF(ISERROR(VLOOKUP($A93,'Import Peak'!$A$3:AI$99,35,FALSE())-VLOOKUP($A93,'Import Peak Change'!$A$106:AI$202,35,FALSE())),0,(VLOOKUP($A93,'Import Peak'!$A$3:AI$99,35,FALSE())-VLOOKUP($A93,'Import Peak Change'!$A$106:AI$202,35,FALSE())))</f>
        <v>0</v>
      </c>
      <c r="AJ93" s="193" t="n">
        <f aca="false">IF(ISERROR(VLOOKUP($A93,'Import Peak'!$A$3:AJ$99,36,FALSE())-VLOOKUP($A93,'Import Peak Change'!$A$106:AJ$202,36,FALSE())),0,(VLOOKUP($A93,'Import Peak'!$A$3:AJ$99,36,FALSE())-VLOOKUP($A93,'Import Peak Change'!$A$106:AJ$202,36,FALSE())))</f>
        <v>0</v>
      </c>
      <c r="AK93" s="193" t="n">
        <f aca="false">IF(ISERROR(VLOOKUP($A93,'Import Peak'!$A$3:AK$99,37,FALSE())-VLOOKUP($A93,'Import Peak Change'!$A$106:AK$202,37,FALSE())),0,(VLOOKUP($A93,'Import Peak'!$A$3:AK$99,37,FALSE())-VLOOKUP($A93,'Import Peak Change'!$A$106:AK$202,37,FALSE())))</f>
        <v>0</v>
      </c>
      <c r="AL93" s="193" t="n">
        <f aca="false">IF(ISERROR(VLOOKUP($A93,'Import Peak'!$A$3:AL$99,38,FALSE())-VLOOKUP($A93,'Import Peak Change'!$A$106:AL$202,38,FALSE())),0,(VLOOKUP($A93,'Import Peak'!$A$3:AL$99,38,FALSE())-VLOOKUP($A93,'Import Peak Change'!$A$106:AL$202,38,FALSE())))</f>
        <v>0</v>
      </c>
      <c r="AM93" s="193" t="n">
        <f aca="false">IF(ISERROR(VLOOKUP($A93,'Import Peak'!$A$3:AM$99,39,FALSE())-VLOOKUP($A93,'Import Peak Change'!$A$106:AM$202,39,FALSE())),0,(VLOOKUP($A93,'Import Peak'!$A$3:AM$99,39,FALSE())-VLOOKUP($A93,'Import Peak Change'!$A$106:AM$202,39,FALSE())))</f>
        <v>0</v>
      </c>
      <c r="AN93" s="193" t="n">
        <f aca="false">IF(ISERROR(VLOOKUP($A93,'Import Peak'!$A$3:AN$99,40,FALSE())-VLOOKUP($A93,'Import Peak Change'!$A$106:AN$202,40,FALSE())),0,(VLOOKUP($A93,'Import Peak'!$A$3:AN$99,40,FALSE())-VLOOKUP($A93,'Import Peak Change'!$A$106:AN$202,40,FALSE())))</f>
        <v>0</v>
      </c>
      <c r="AO93" s="193" t="n">
        <f aca="false">IF(ISERROR(VLOOKUP($A93,'Import Peak'!$A$3:AO$99,41,FALSE())-VLOOKUP($A93,'Import Peak Change'!$A$106:AO$202,41,FALSE())),0,(VLOOKUP($A93,'Import Peak'!$A$3:AO$99,41,FALSE())-VLOOKUP($A93,'Import Peak Change'!$A$106:AO$202,41,FALSE())))</f>
        <v>0</v>
      </c>
      <c r="AP93" s="193" t="n">
        <f aca="false">IF(ISERROR(VLOOKUP($A93,'Import Peak'!$A$3:AP$99,42,FALSE())-VLOOKUP($A93,'Import Peak Change'!$A$106:AP$202,42,FALSE())),0,(VLOOKUP($A93,'Import Peak'!$A$3:AP$99,42,FALSE())-VLOOKUP($A93,'Import Peak Change'!$A$106:AP$202,42,FALSE())))</f>
        <v>0</v>
      </c>
      <c r="AQ93" s="193" t="n">
        <f aca="false">IF(ISERROR(VLOOKUP($A93,'Import Peak'!$A$3:AQ$99,43,FALSE())-VLOOKUP($A93,'Import Peak Change'!$A$106:AQ$202,43,FALSE())),0,(VLOOKUP($A93,'Import Peak'!$A$3:AQ$99,43,FALSE())-VLOOKUP($A93,'Import Peak Change'!$A$106:AQ$202,43,FALSE())))</f>
        <v>0</v>
      </c>
      <c r="AR93" s="193" t="n">
        <f aca="false">IF(ISERROR(VLOOKUP($A93,'Import Peak'!$A$3:AR$99,44,FALSE())-VLOOKUP($A93,'Import Peak Change'!$A$106:AR$202,44,FALSE())),0,(VLOOKUP($A93,'Import Peak'!$A$3:AR$99,44,FALSE())-VLOOKUP($A93,'Import Peak Change'!$A$106:AR$202,44,FALSE())))</f>
        <v>0</v>
      </c>
      <c r="AS93" s="193" t="n">
        <f aca="false">IF(ISERROR(VLOOKUP($A93,'Import Peak'!$A$3:AS$99,45,FALSE())-VLOOKUP($A93,'Import Peak Change'!$A$106:AS$202,45,FALSE())),0,(VLOOKUP($A93,'Import Peak'!$A$3:AS$99,45,FALSE())-VLOOKUP($A93,'Import Peak Change'!$A$106:AS$202,45,FALSE())))</f>
        <v>0</v>
      </c>
      <c r="AT93" s="193" t="n">
        <f aca="false">IF(ISERROR(VLOOKUP($A93,'Import Peak'!$A$3:AT$99,46,FALSE())-VLOOKUP($A93,'Import Peak Change'!$A$106:AT$202,46,FALSE())),0,(VLOOKUP($A93,'Import Peak'!$A$3:AT$99,46,FALSE())-VLOOKUP($A93,'Import Peak Change'!$A$106:AT$202,46,FALSE())))</f>
        <v>0</v>
      </c>
      <c r="AU93" s="193" t="n">
        <f aca="false">IF(ISERROR(VLOOKUP($A93,'Import Peak'!$A$3:AU$99,47,FALSE())-VLOOKUP($A93,'Import Peak Change'!$A$106:AU$202,47,FALSE())),0,(VLOOKUP($A93,'Import Peak'!$A$3:AU$99,47,FALSE())-VLOOKUP($A93,'Import Peak Change'!$A$106:AU$202,47,FALSE())))</f>
        <v>0</v>
      </c>
      <c r="AV93" s="193" t="n">
        <f aca="false">IF(ISERROR(VLOOKUP($A93,'Import Peak'!$A$3:AV$99,48,FALSE())-VLOOKUP($A93,'Import Peak Change'!$A$106:AV$202,48,FALSE())),0,(VLOOKUP($A93,'Import Peak'!$A$3:AV$99,48,FALSE())-VLOOKUP($A93,'Import Peak Change'!$A$106:AV$202,48,FALSE())))</f>
        <v>0</v>
      </c>
      <c r="AW93" s="193" t="n">
        <f aca="false">IF(ISERROR(VLOOKUP($A93,'Import Peak'!$A$3:AW$99,49,FALSE())-VLOOKUP($A93,'Import Peak Change'!$A$106:AW$202,49,FALSE())),0,(VLOOKUP($A93,'Import Peak'!$A$3:AW$99,49,FALSE())-VLOOKUP($A93,'Import Peak Change'!$A$106:AW$202,49,FALSE())))</f>
        <v>0</v>
      </c>
      <c r="AX93" s="193" t="n">
        <f aca="false">IF(ISERROR(VLOOKUP($A93,'Import Peak'!$A$3:AX$99,50,FALSE())-VLOOKUP($A93,'Import Peak Change'!$A$106:AX$202,50,FALSE())),0,(VLOOKUP($A93,'Import Peak'!$A$3:AX$99,50,FALSE())-VLOOKUP($A93,'Import Peak Change'!$A$106:AX$202,50,FALSE())))</f>
        <v>0</v>
      </c>
      <c r="AY93" s="193" t="n">
        <f aca="false">IF(ISERROR(VLOOKUP($A93,'Import Peak'!$A$3:AY$99,51,FALSE())-VLOOKUP($A93,'Import Peak Change'!$A$106:AY$202,51,FALSE())),0,(VLOOKUP($A93,'Import Peak'!$A$3:AY$99,51,FALSE())-VLOOKUP($A93,'Import Peak Change'!$A$106:AY$202,51,FALSE())))</f>
        <v>0</v>
      </c>
      <c r="AZ93" s="193" t="n">
        <f aca="false">IF(ISERROR(VLOOKUP($A93,'Import Peak'!$A$3:AZ$99,52,FALSE())-VLOOKUP($A93,'Import Peak Change'!$A$106:AZ$202,52,FALSE())),0,(VLOOKUP($A93,'Import Peak'!$A$3:AZ$99,52,FALSE())-VLOOKUP($A93,'Import Peak Change'!$A$106:AZ$202,52,FALSE())))</f>
        <v>0</v>
      </c>
      <c r="BA93" s="193" t="n">
        <f aca="false">IF(ISERROR(VLOOKUP($A93,'Import Peak'!$A$3:BA$99,53,FALSE())-VLOOKUP($A93,'Import Peak Change'!$A$106:BA$202,53,FALSE())),0,(VLOOKUP($A93,'Import Peak'!$A$3:BA$99,53,FALSE())-VLOOKUP($A93,'Import Peak Change'!$A$106:BA$202,53,FALSE())))</f>
        <v>0</v>
      </c>
      <c r="BB93" s="193" t="n">
        <f aca="false">IF(ISERROR(VLOOKUP($A93,'Import Peak'!$A$3:BB$99,54,FALSE())-VLOOKUP($A93,'Import Peak Change'!$A$106:BB$202,54,FALSE())),0,(VLOOKUP($A93,'Import Peak'!$A$3:BB$99,54,FALSE())-VLOOKUP($A93,'Import Peak Change'!$A$106:BB$202,54,FALSE())))</f>
        <v>0</v>
      </c>
      <c r="BC93" s="193" t="n">
        <f aca="false">IF(ISERROR(VLOOKUP($A93,'Import Peak'!$A$3:BC$99,55,FALSE())-VLOOKUP($A93,'Import Peak Change'!$A$106:BC$202,55,FALSE())),0,(VLOOKUP($A93,'Import Peak'!$A$3:BC$99,55,FALSE())-VLOOKUP($A93,'Import Peak Change'!$A$106:BC$202,55,FALSE())))</f>
        <v>0</v>
      </c>
      <c r="BD93" s="193" t="n">
        <f aca="false">IF(ISERROR(VLOOKUP($A93,'Import Peak'!$A$3:BD$99,56,FALSE())-VLOOKUP($A93,'Import Peak Change'!$A$106:BD$202,56,FALSE())),0,(VLOOKUP($A93,'Import Peak'!$A$3:BD$99,56,FALSE())-VLOOKUP($A93,'Import Peak Change'!$A$106:BD$202,56,FALSE())))</f>
        <v>0</v>
      </c>
      <c r="BE93" s="193" t="n">
        <f aca="false">IF(ISERROR(VLOOKUP($A93,'Import Peak'!$A$3:BE$99,57,FALSE())-VLOOKUP($A93,'Import Peak Change'!$A$106:BE$202,57,FALSE())),0,(VLOOKUP($A93,'Import Peak'!$A$3:BE$99,57,FALSE())-VLOOKUP($A93,'Import Peak Change'!$A$106:BE$202,57,FALSE())))</f>
        <v>0</v>
      </c>
      <c r="BF93" s="193" t="n">
        <f aca="false">IF(ISERROR(VLOOKUP($A93,'Import Peak'!$A$3:BF$99,58,FALSE())-VLOOKUP($A93,'Import Peak Change'!$A$106:BF$202,58,FALSE())),0,(VLOOKUP($A93,'Import Peak'!$A$3:BF$99,58,FALSE())-VLOOKUP($A93,'Import Peak Change'!$A$106:BF$202,58,FALSE())))</f>
        <v>0</v>
      </c>
      <c r="BG93" s="193" t="n">
        <f aca="false">IF(ISERROR(VLOOKUP($A93,'Import Peak'!$A$3:BG$99,59,FALSE())-VLOOKUP($A93,'Import Peak Change'!$A$106:BG$202,59,FALSE())),0,(VLOOKUP($A93,'Import Peak'!$A$3:BG$99,59,FALSE())-VLOOKUP($A93,'Import Peak Change'!$A$106:BG$202,59,FALSE())))</f>
        <v>0</v>
      </c>
      <c r="BH93" s="193" t="n">
        <f aca="false">IF(ISERROR(VLOOKUP($A93,'Import Peak'!$A$3:BH$99,60,FALSE())-VLOOKUP($A93,'Import Peak Change'!$A$106:BH$202,60,FALSE())),0,(VLOOKUP($A93,'Import Peak'!$A$3:BH$99,60,FALSE())-VLOOKUP($A93,'Import Peak Change'!$A$106:BH$202,60,FALSE())))</f>
        <v>0</v>
      </c>
      <c r="BI93" s="193" t="n">
        <f aca="false">IF(ISERROR(VLOOKUP($A93,'Import Peak'!$A$3:BI$99,61,FALSE())-VLOOKUP($A93,'Import Peak Change'!$A$106:BI$202,61,FALSE())),0,(VLOOKUP($A93,'Import Peak'!$A$3:BI$99,61,FALSE())-VLOOKUP($A93,'Import Peak Change'!$A$106:BI$202,61,FALSE())))</f>
        <v>0</v>
      </c>
      <c r="BJ93" s="193" t="n">
        <f aca="false">IF(ISERROR(VLOOKUP($A93,'Import Peak'!$A$3:BJ$99,62,FALSE())-VLOOKUP($A93,'Import Peak Change'!$A$106:BJ$202,62,FALSE())),0,(VLOOKUP($A93,'Import Peak'!$A$3:BJ$99,62,FALSE())-VLOOKUP($A93,'Import Peak Change'!$A$106:BJ$202,62,FALSE())))</f>
        <v>0</v>
      </c>
      <c r="BK93" s="193" t="n">
        <f aca="false">IF(ISERROR(VLOOKUP($A93,'Import Peak'!$A$3:BK$99,63,FALSE())-VLOOKUP($A93,'Import Peak Change'!$A$106:BK$202,63,FALSE())),0,(VLOOKUP($A93,'Import Peak'!$A$3:BK$99,63,FALSE())-VLOOKUP($A93,'Import Peak Change'!$A$106:BK$202,63,FALSE())))</f>
        <v>0</v>
      </c>
      <c r="BL93" s="193" t="n">
        <f aca="false">IF(ISERROR(VLOOKUP($A93,'Import Peak'!$A$3:BL$99,64,FALSE())-VLOOKUP($A93,'Import Peak Change'!$A$106:BL$202,64,FALSE())),0,(VLOOKUP($A93,'Import Peak'!$A$3:BL$99,64,FALSE())-VLOOKUP($A93,'Import Peak Change'!$A$106:BL$202,64,FALSE())))</f>
        <v>0</v>
      </c>
      <c r="BM93" s="193" t="n">
        <f aca="false">IF(ISERROR(VLOOKUP($A93,'Import Peak'!$A$3:BM$99,65,FALSE())-VLOOKUP($A93,'Import Peak Change'!$A$106:BM$202,65,FALSE())),0,(VLOOKUP($A93,'Import Peak'!$A$3:BM$99,65,FALSE())-VLOOKUP($A93,'Import Peak Change'!$A$106:BM$202,65,FALSE())))</f>
        <v>0</v>
      </c>
      <c r="BN93" s="193" t="n">
        <f aca="false">IF(ISERROR(VLOOKUP($A93,'Import Peak'!$A$3:BN$99,66,FALSE())-VLOOKUP($A93,'Import Peak Change'!$A$106:BN$202,66,FALSE())),0,(VLOOKUP($A93,'Import Peak'!$A$3:BN$99,66,FALSE())-VLOOKUP($A93,'Import Peak Change'!$A$106:BN$202,66,FALSE())))</f>
        <v>0</v>
      </c>
      <c r="BO93" s="193" t="n">
        <f aca="false">IF(ISERROR(VLOOKUP($A93,'Import Peak'!$A$3:BO$99,67,FALSE())-VLOOKUP($A93,'Import Peak Change'!$A$106:BO$202,67,FALSE())),0,(VLOOKUP($A93,'Import Peak'!$A$3:BO$99,67,FALSE())-VLOOKUP($A93,'Import Peak Change'!$A$106:BO$202,67,FALSE())))</f>
        <v>0</v>
      </c>
      <c r="BP93" s="193" t="n">
        <f aca="false">IF(ISERROR(VLOOKUP($A93,'Import Peak'!$A$3:BP$99,68,FALSE())-VLOOKUP($A93,'Import Peak Change'!$A$106:BP$202,68,FALSE())),0,(VLOOKUP($A93,'Import Peak'!$A$3:BP$99,68,FALSE())-VLOOKUP($A93,'Import Peak Change'!$A$106:BP$202,68,FALSE())))</f>
        <v>0</v>
      </c>
      <c r="BQ93" s="193" t="n">
        <f aca="false">IF(ISERROR(VLOOKUP($A93,'Import Peak'!$A$3:BQ$99,69,FALSE())-VLOOKUP($A93,'Import Peak Change'!$A$106:BQ$202,69,FALSE())),0,(VLOOKUP($A93,'Import Peak'!$A$3:BQ$99,69,FALSE())-VLOOKUP($A93,'Import Peak Change'!$A$106:BQ$202,69,FALSE())))</f>
        <v>0</v>
      </c>
      <c r="BR93" s="193" t="n">
        <f aca="false">IF(ISERROR(VLOOKUP($A93,'Import Peak'!$A$3:BR$99,70,FALSE())-VLOOKUP($A93,'Import Peak Change'!$A$106:BR$202,70,FALSE())),0,(VLOOKUP($A93,'Import Peak'!$A$3:BR$99,70,FALSE())-VLOOKUP($A93,'Import Peak Change'!$A$106:BR$202,70,FALSE())))</f>
        <v>0</v>
      </c>
      <c r="BS93" s="193" t="n">
        <f aca="false">IF(ISERROR(VLOOKUP($A93,'Import Peak'!$A$3:BS$99,71,FALSE())-VLOOKUP($A93,'Import Peak Change'!$A$106:BS$202,71,FALSE())),0,(VLOOKUP($A93,'Import Peak'!$A$3:BS$99,71,FALSE())-VLOOKUP($A93,'Import Peak Change'!$A$106:BS$202,71,FALSE())))</f>
        <v>0</v>
      </c>
      <c r="BT93" s="193" t="n">
        <f aca="false">IF(ISERROR(VLOOKUP($A93,'Import Peak'!$A$3:BT$99,72,FALSE())-VLOOKUP($A93,'Import Peak Change'!$A$106:BT$202,72,FALSE())),0,(VLOOKUP($A93,'Import Peak'!$A$3:BT$99,72,FALSE())-VLOOKUP($A93,'Import Peak Change'!$A$106:BT$202,72,FALSE())))</f>
        <v>0</v>
      </c>
      <c r="BU93" s="193" t="n">
        <f aca="false">IF(ISERROR(VLOOKUP($A93,'Import Peak'!$A$3:BU$99,73,FALSE())-VLOOKUP($A93,'Import Peak Change'!$A$106:BU$202,73,FALSE())),0,(VLOOKUP($A93,'Import Peak'!$A$3:BU$99,73,FALSE())-VLOOKUP($A93,'Import Peak Change'!$A$106:BU$202,73,FALSE())))</f>
        <v>0</v>
      </c>
      <c r="BV93" s="193" t="n">
        <f aca="false">IF(ISERROR(VLOOKUP($A93,'Import Peak'!$A$3:BV$99,74,FALSE())-VLOOKUP($A93,'Import Peak Change'!$A$106:BV$202,74,FALSE())),0,(VLOOKUP($A93,'Import Peak'!$A$3:BV$99,74,FALSE())-VLOOKUP($A93,'Import Peak Change'!$A$106:BV$202,74,FALSE())))</f>
        <v>0</v>
      </c>
      <c r="BW93" s="193" t="n">
        <f aca="false">IF(ISERROR(VLOOKUP($A93,'Import Peak'!$A$3:BW$99,75,FALSE())-VLOOKUP($A93,'Import Peak Change'!$A$106:BW$202,75,FALSE())),0,(VLOOKUP($A93,'Import Peak'!$A$3:BW$99,75,FALSE())-VLOOKUP($A93,'Import Peak Change'!$A$106:BW$202,75,FALSE())))</f>
        <v>0</v>
      </c>
      <c r="BX93" s="193" t="n">
        <f aca="false">IF(ISERROR(VLOOKUP($A93,'Import Peak'!$A$3:BX$99,76,FALSE())-VLOOKUP($A93,'Import Peak Change'!$A$106:BX$202,76,FALSE())),0,(VLOOKUP($A93,'Import Peak'!$A$3:BX$99,76,FALSE())-VLOOKUP($A93,'Import Peak Change'!$A$106:BX$202,76,FALSE())))</f>
        <v>0</v>
      </c>
      <c r="BY93" s="193" t="n">
        <f aca="false">IF(ISERROR(VLOOKUP($A93,'Import Peak'!$A$3:BY$99,77,FALSE())-VLOOKUP($A93,'Import Peak Change'!$A$106:BY$202,77,FALSE())),0,(VLOOKUP($A93,'Import Peak'!$A$3:BY$99,77,FALSE())-VLOOKUP($A93,'Import Peak Change'!$A$106:BY$202,77,FALSE())))</f>
        <v>0</v>
      </c>
      <c r="BZ93" s="193" t="n">
        <f aca="false">IF(ISERROR(VLOOKUP($A93,'Import Peak'!$A$3:BZ$99,78,FALSE())-VLOOKUP($A93,'Import Peak Change'!$A$106:BZ$202,78,FALSE())),0,(VLOOKUP($A93,'Import Peak'!$A$3:BZ$99,78,FALSE())-VLOOKUP($A93,'Import Peak Change'!$A$106:BZ$202,78,FALSE())))</f>
        <v>0</v>
      </c>
      <c r="CA93" s="193" t="n">
        <f aca="false">IF(ISERROR(VLOOKUP($A93,'Import Peak'!$A$3:CA$99,79,FALSE())-VLOOKUP($A93,'Import Peak Change'!$A$106:CA$202,79,FALSE())),0,(VLOOKUP($A93,'Import Peak'!$A$3:CA$99,79,FALSE())-VLOOKUP($A93,'Import Peak Change'!$A$106:CA$202,79,FALSE())))</f>
        <v>0</v>
      </c>
      <c r="CB93" s="193" t="n">
        <f aca="false">IF(ISERROR(VLOOKUP($A93,'Import Peak'!$A$3:CB$99,80,FALSE())-VLOOKUP($A93,'Import Peak Change'!$A$106:CB$202,80,FALSE())),0,(VLOOKUP($A93,'Import Peak'!$A$3:CB$99,80,FALSE())-VLOOKUP($A93,'Import Peak Change'!$A$106:CB$202,80,FALSE())))</f>
        <v>0</v>
      </c>
      <c r="CC93" s="193" t="n">
        <f aca="false">IF(ISERROR(VLOOKUP($A93,'Import Peak'!$A$3:CC$99,81,FALSE())-VLOOKUP($A93,'Import Peak Change'!$A$106:CC$202,81,FALSE())),0,(VLOOKUP($A93,'Import Peak'!$A$3:CC$99,81,FALSE())-VLOOKUP($A93,'Import Peak Change'!$A$106:CC$202,81,FALSE())))</f>
        <v>0</v>
      </c>
      <c r="CD93" s="193" t="n">
        <f aca="false">IF(ISERROR(VLOOKUP($A93,'Import Peak'!$A$3:CD$99,82,FALSE())-VLOOKUP($A93,'Import Peak Change'!$A$106:CD$202,82,FALSE())),0,(VLOOKUP($A93,'Import Peak'!$A$3:CD$99,82,FALSE())-VLOOKUP($A93,'Import Peak Change'!$A$106:CD$202,82,FALSE())))</f>
        <v>0</v>
      </c>
      <c r="CE93" s="193" t="n">
        <f aca="false">IF(ISERROR(VLOOKUP($A93,'Import Peak'!$A$3:CE$99,83,FALSE())-VLOOKUP($A93,'Import Peak Change'!$A$106:CE$202,83,FALSE())),0,(VLOOKUP($A93,'Import Peak'!$A$3:CE$99,83,FALSE())-VLOOKUP($A93,'Import Peak Change'!$A$106:CE$202,83,FALSE())))</f>
        <v>0</v>
      </c>
      <c r="CF93" s="193" t="n">
        <f aca="false">IF(ISERROR(VLOOKUP($A93,'Import Peak'!$A$3:CF$99,84,FALSE())-VLOOKUP($A93,'Import Peak Change'!$A$106:CF$202,84,FALSE())),0,(VLOOKUP($A93,'Import Peak'!$A$3:CF$99,84,FALSE())-VLOOKUP($A93,'Import Peak Change'!$A$106:CF$202,84,FALSE())))</f>
        <v>0</v>
      </c>
      <c r="CG93" s="193" t="n">
        <f aca="false">IF(ISERROR(VLOOKUP($A93,'Import Peak'!$A$3:CG$99,85,FALSE())-VLOOKUP($A93,'Import Peak Change'!$A$106:CG$202,85,FALSE())),0,(VLOOKUP($A93,'Import Peak'!$A$3:CG$99,85,FALSE())-VLOOKUP($A93,'Import Peak Change'!$A$106:CG$202,85,FALSE())))</f>
        <v>0</v>
      </c>
      <c r="CH93" s="193" t="n">
        <f aca="false">IF(ISERROR(VLOOKUP($A93,'Import Peak'!$A$3:CH$99,86,FALSE())-VLOOKUP($A93,'Import Peak Change'!$A$106:CH$202,86,FALSE())),0,(VLOOKUP($A93,'Import Peak'!$A$3:CH$99,86,FALSE())-VLOOKUP($A93,'Import Peak Change'!$A$106:CH$202,86,FALSE())))</f>
        <v>0</v>
      </c>
      <c r="CI93" s="193" t="n">
        <f aca="false">IF(ISERROR(VLOOKUP($A93,'Import Peak'!$A$3:CI$99,87,FALSE())-VLOOKUP($A93,'Import Peak Change'!$A$106:CI$202,87,FALSE())),0,(VLOOKUP($A93,'Import Peak'!$A$3:CI$99,87,FALSE())-VLOOKUP($A93,'Import Peak Change'!$A$106:CI$202,87,FALSE())))</f>
        <v>0</v>
      </c>
      <c r="CJ93" s="193" t="n">
        <f aca="false">IF(ISERROR(VLOOKUP($A93,'Import Peak'!$A$3:CJ$99,88,FALSE())-VLOOKUP($A93,'Import Peak Change'!$A$106:CJ$202,88,FALSE())),0,(VLOOKUP($A93,'Import Peak'!$A$3:CJ$99,88,FALSE())-VLOOKUP($A93,'Import Peak Change'!$A$106:CJ$202,88,FALSE())))</f>
        <v>0</v>
      </c>
      <c r="CK93" s="193" t="n">
        <f aca="false">IF(ISERROR(VLOOKUP($A93,'Import Peak'!$A$3:CK$99,89,FALSE())-VLOOKUP($A93,'Import Peak Change'!$A$106:CK$202,89,FALSE())),0,(VLOOKUP($A93,'Import Peak'!$A$3:CK$99,89,FALSE())-VLOOKUP($A93,'Import Peak Change'!$A$106:CK$202,89,FALSE())))</f>
        <v>0</v>
      </c>
      <c r="CL93" s="193" t="n">
        <f aca="false">IF(ISERROR(VLOOKUP($A93,'Import Peak'!$A$3:CL$99,90,FALSE())-VLOOKUP($A93,'Import Peak Change'!$A$106:CL$202,90,FALSE())),0,(VLOOKUP($A93,'Import Peak'!$A$3:CL$99,90,FALSE())-VLOOKUP($A93,'Import Peak Change'!$A$106:CL$202,90,FALSE())))</f>
        <v>0</v>
      </c>
      <c r="CM93" s="193" t="n">
        <f aca="false">IF(ISERROR(VLOOKUP($A93,'Import Peak'!$A$3:CM$99,91,FALSE())-VLOOKUP($A93,'Import Peak Change'!$A$106:CM$202,91,FALSE())),0,(VLOOKUP($A93,'Import Peak'!$A$3:CM$99,91,FALSE())-VLOOKUP($A93,'Import Peak Change'!$A$106:CM$202,91,FALSE())))</f>
        <v>0</v>
      </c>
      <c r="CN93" s="193" t="n">
        <f aca="false">IF(ISERROR(VLOOKUP($A93,'Import Peak'!$A$3:CN$99,92,FALSE())-VLOOKUP($A93,'Import Peak Change'!$A$106:CN$202,92,FALSE())),0,(VLOOKUP($A93,'Import Peak'!$A$3:CN$99,92,FALSE())-VLOOKUP($A93,'Import Peak Change'!$A$106:CN$202,92,FALSE())))</f>
        <v>0</v>
      </c>
      <c r="CO93" s="193" t="n">
        <f aca="false">IF(ISERROR(VLOOKUP($A93,'Import Peak'!$A$3:CO$99,93,FALSE())-VLOOKUP($A93,'Import Peak Change'!$A$106:CO$202,93,FALSE())),0,(VLOOKUP($A93,'Import Peak'!$A$3:CO$99,93,FALSE())-VLOOKUP($A93,'Import Peak Change'!$A$106:CO$202,93,FALSE())))</f>
        <v>0</v>
      </c>
      <c r="CP93" s="193" t="n">
        <f aca="false">IF(ISERROR(VLOOKUP($A93,'Import Peak'!$A$3:CP$99,94,FALSE())-VLOOKUP($A93,'Import Peak Change'!$A$106:CP$202,94,FALSE())),0,(VLOOKUP($A93,'Import Peak'!$A$3:CP$99,94,FALSE())-VLOOKUP($A93,'Import Peak Change'!$A$106:CP$202,94,FALSE())))</f>
        <v>0</v>
      </c>
      <c r="CQ93" s="193" t="n">
        <f aca="false">IF(ISERROR(VLOOKUP($A93,'Import Peak'!$A$3:CQ$99,95,FALSE())-VLOOKUP($A93,'Import Peak Change'!$A$106:CQ$202,95,FALSE())),0,(VLOOKUP($A93,'Import Peak'!$A$3:CQ$99,95,FALSE())-VLOOKUP($A93,'Import Peak Change'!$A$106:CQ$202,95,FALSE())))</f>
        <v>0</v>
      </c>
      <c r="CR93" s="193" t="n">
        <f aca="false">IF(ISERROR(VLOOKUP($A93,'Import Peak'!$A$3:CR$99,96,FALSE())-VLOOKUP($A93,'Import Peak Change'!$A$106:CR$202,96,FALSE())),0,(VLOOKUP($A93,'Import Peak'!$A$3:CR$99,96,FALSE())-VLOOKUP($A93,'Import Peak Change'!$A$106:CR$202,96,FALSE())))</f>
        <v>0</v>
      </c>
      <c r="CS93" s="193" t="n">
        <f aca="false">IF(ISERROR(VLOOKUP($A93,'Import Peak'!$A$3:CS$99,97,FALSE())-VLOOKUP($A93,'Import Peak Change'!$A$106:CS$202,97,FALSE())),0,(VLOOKUP($A93,'Import Peak'!$A$3:CS$99,97,FALSE())-VLOOKUP($A93,'Import Peak Change'!$A$106:CS$202,97,FALSE())))</f>
        <v>0</v>
      </c>
      <c r="CT93" s="193" t="n">
        <f aca="false">IF(ISERROR(VLOOKUP($A93,'Import Peak'!$A$3:CT$99,98,FALSE())-VLOOKUP($A93,'Import Peak Change'!$A$106:CT$202,98,FALSE())),0,(VLOOKUP($A93,'Import Peak'!$A$3:CT$99,98,FALSE())-VLOOKUP($A93,'Import Peak Change'!$A$106:CT$202,98,FALSE())))</f>
        <v>0</v>
      </c>
      <c r="CU93" s="193" t="n">
        <f aca="false">IF(ISERROR(VLOOKUP($A93,'Import Peak'!$A$3:CU$99,99,FALSE())-VLOOKUP($A93,'Import Peak Change'!$A$106:CU$202,99,FALSE())),0,(VLOOKUP($A93,'Import Peak'!$A$3:CU$99,99,FALSE())-VLOOKUP($A93,'Import Peak Change'!$A$106:CU$202,99,FALSE())))</f>
        <v>0</v>
      </c>
      <c r="CV93" s="193" t="n">
        <f aca="false">IF(ISERROR(VLOOKUP($A93,'Import Peak'!$A$3:CV$99,100,FALSE())-VLOOKUP($A93,'Import Peak Change'!$A$106:CV$202,100,FALSE())),0,(VLOOKUP($A93,'Import Peak'!$A$3:CV$99,100,FALSE())-VLOOKUP($A93,'Import Peak Change'!$A$106:CV$202,100,FALSE())))</f>
        <v>0</v>
      </c>
      <c r="CW93" s="193" t="n">
        <f aca="false">IF(ISERROR(VLOOKUP($A93,'Import Peak'!$A$3:CW$99,101,FALSE())-VLOOKUP($A93,'Import Peak Change'!$A$106:CW$202,101,FALSE())),0,(VLOOKUP($A93,'Import Peak'!$A$3:CW$99,101,FALSE())-VLOOKUP($A93,'Import Peak Change'!$A$106:CW$202,101,FALSE())))</f>
        <v>0</v>
      </c>
      <c r="CX93" s="193" t="n">
        <f aca="false">IF(ISERROR(VLOOKUP($A93,'Import Peak'!$A$3:CX$99,102,FALSE())-VLOOKUP($A93,'Import Peak Change'!$A$106:CX$202,102,FALSE())),0,(VLOOKUP($A93,'Import Peak'!$A$3:CX$99,102,FALSE())-VLOOKUP($A93,'Import Peak Change'!$A$106:CX$202,102,FALSE())))</f>
        <v>0</v>
      </c>
      <c r="CY93" s="193" t="n">
        <f aca="false">IF(ISERROR(VLOOKUP($A93,'Import Peak'!$A$3:CY$99,103,FALSE())-VLOOKUP($A93,'Import Peak Change'!$A$106:CY$202,103,FALSE())),0,(VLOOKUP($A93,'Import Peak'!$A$3:CY$99,103,FALSE())-VLOOKUP($A93,'Import Peak Change'!$A$106:CY$202,103,FALSE())))</f>
        <v>0</v>
      </c>
      <c r="CZ93" s="193" t="n">
        <f aca="false">IF(ISERROR(VLOOKUP($A93,'Import Peak'!$A$3:CZ$99,104,FALSE())-VLOOKUP($A93,'Import Peak Change'!$A$106:CZ$202,104,FALSE())),0,(VLOOKUP($A93,'Import Peak'!$A$3:CZ$99,104,FALSE())-VLOOKUP($A93,'Import Peak Change'!$A$106:CZ$202,104,FALSE())))</f>
        <v>0</v>
      </c>
      <c r="DA93" s="193" t="n">
        <f aca="false">IF(ISERROR(VLOOKUP($A93,'Import Peak'!$A$3:DA$99,105,FALSE())-VLOOKUP($A93,'Import Peak Change'!$A$106:DA$202,105,FALSE())),0,(VLOOKUP($A93,'Import Peak'!$A$3:DA$99,105,FALSE())-VLOOKUP($A93,'Import Peak Change'!$A$106:DA$202,105,FALSE())))</f>
        <v>0</v>
      </c>
      <c r="DB93" s="193" t="n">
        <f aca="false">IF(ISERROR(VLOOKUP($A93,'Import Peak'!$A$3:DB$99,106,FALSE())-VLOOKUP($A93,'Import Peak Change'!$A$106:DB$202,106,FALSE())),0,(VLOOKUP($A93,'Import Peak'!$A$3:DB$99,106,FALSE())-VLOOKUP($A93,'Import Peak Change'!$A$106:DB$202,106,FALSE())))</f>
        <v>0</v>
      </c>
      <c r="DC93" s="193" t="n">
        <f aca="false">IF(ISERROR(VLOOKUP($A93,'Import Peak'!$A$3:DC$99,107,FALSE())-VLOOKUP($A93,'Import Peak Change'!$A$106:DC$202,107,FALSE())),0,(VLOOKUP($A93,'Import Peak'!$A$3:DC$99,107,FALSE())-VLOOKUP($A93,'Import Peak Change'!$A$106:DC$202,107,FALSE())))</f>
        <v>0</v>
      </c>
      <c r="DD93" s="193" t="n">
        <f aca="false">IF(ISERROR(VLOOKUP($A93,'Import Peak'!$A$3:DD$99,108,FALSE())-VLOOKUP($A93,'Import Peak Change'!$A$106:DD$202,108,FALSE())),0,(VLOOKUP($A93,'Import Peak'!$A$3:DD$99,108,FALSE())-VLOOKUP($A93,'Import Peak Change'!$A$106:DD$202,108,FALSE())))</f>
        <v>0</v>
      </c>
      <c r="DE93" s="193" t="n">
        <f aca="false">IF(ISERROR(VLOOKUP($A93,'Import Peak'!$A$3:DE$99,109,FALSE())-VLOOKUP($A93,'Import Peak Change'!$A$106:DE$202,109,FALSE())),0,(VLOOKUP($A93,'Import Peak'!$A$3:DE$99,109,FALSE())-VLOOKUP($A93,'Import Peak Change'!$A$106:DE$202,109,FALSE())))</f>
        <v>0</v>
      </c>
      <c r="DF93" s="193" t="n">
        <f aca="false">IF(ISERROR(VLOOKUP($A93,'Import Peak'!$A$3:DF$99,110,FALSE())-VLOOKUP($A93,'Import Peak Change'!$A$106:DF$202,110,FALSE())),0,(VLOOKUP($A93,'Import Peak'!$A$3:DF$99,110,FALSE())-VLOOKUP($A93,'Import Peak Change'!$A$106:DF$202,110,FALSE())))</f>
        <v>0</v>
      </c>
      <c r="DG93" s="193" t="n">
        <f aca="false">IF(ISERROR(VLOOKUP($A93,'Import Peak'!$A$3:DG$99,111,FALSE())-VLOOKUP($A93,'Import Peak Change'!$A$106:DG$202,111,FALSE())),0,(VLOOKUP($A93,'Import Peak'!$A$3:DG$99,111,FALSE())-VLOOKUP($A93,'Import Peak Change'!$A$106:DG$202,111,FALSE())))</f>
        <v>0</v>
      </c>
      <c r="DH93" s="193" t="n">
        <f aca="false">IF(ISERROR(VLOOKUP($A93,'Import Peak'!$A$3:DH$99,112,FALSE())-VLOOKUP($A93,'Import Peak Change'!$A$106:DH$202,112,FALSE())),0,(VLOOKUP($A93,'Import Peak'!$A$3:DH$99,112,FALSE())-VLOOKUP($A93,'Import Peak Change'!$A$106:DH$202,112,FALSE())))</f>
        <v>0</v>
      </c>
      <c r="DI93" s="193" t="n">
        <f aca="false">IF(ISERROR(VLOOKUP($A93,'Import Peak'!$A$3:DI$99,113,FALSE())-VLOOKUP($A93,'Import Peak Change'!$A$106:DI$202,113,FALSE())),0,(VLOOKUP($A93,'Import Peak'!$A$3:DI$99,113,FALSE())-VLOOKUP($A93,'Import Peak Change'!$A$106:DI$202,113,FALSE())))</f>
        <v>0</v>
      </c>
      <c r="DJ93" s="193" t="n">
        <f aca="false">IF(ISERROR(VLOOKUP($A93,'Import Peak'!$A$3:DJ$99,114,FALSE())-VLOOKUP($A93,'Import Peak Change'!$A$106:DJ$202,114,FALSE())),0,(VLOOKUP($A93,'Import Peak'!$A$3:DJ$99,114,FALSE())-VLOOKUP($A93,'Import Peak Change'!$A$106:DJ$202,114,FALSE())))</f>
        <v>0</v>
      </c>
      <c r="DK93" s="193" t="n">
        <f aca="false">IF(ISERROR(VLOOKUP($A93,'Import Peak'!$A$3:DK$99,115,FALSE())-VLOOKUP($A93,'Import Peak Change'!$A$106:DK$202,115,FALSE())),0,(VLOOKUP($A93,'Import Peak'!$A$3:DK$99,115,FALSE())-VLOOKUP($A93,'Import Peak Change'!$A$106:DK$202,115,FALSE())))</f>
        <v>0</v>
      </c>
      <c r="DL93" s="193" t="n">
        <f aca="false">IF(ISERROR(VLOOKUP($A93,'Import Peak'!$A$3:DL$99,116,FALSE())-VLOOKUP($A93,'Import Peak Change'!$A$106:DL$202,116,FALSE())),0,(VLOOKUP($A93,'Import Peak'!$A$3:DL$99,116,FALSE())-VLOOKUP($A93,'Import Peak Change'!$A$106:DL$202,116,FALSE())))</f>
        <v>0</v>
      </c>
      <c r="DM93" s="193" t="n">
        <f aca="false">IF(ISERROR(VLOOKUP($A93,'Import Peak'!$A$3:DM$99,117,FALSE())-VLOOKUP($A93,'Import Peak Change'!$A$106:DM$202,117,FALSE())),0,(VLOOKUP($A93,'Import Peak'!$A$3:DM$99,117,FALSE())-VLOOKUP($A93,'Import Peak Change'!$A$106:DM$202,117,FALSE())))</f>
        <v>0</v>
      </c>
      <c r="DN93" s="193" t="n">
        <f aca="false">IF(ISERROR(VLOOKUP($A93,'Import Peak'!$A$3:DN$99,118,FALSE())-VLOOKUP($A93,'Import Peak Change'!$A$106:DN$202,118,FALSE())),0,(VLOOKUP($A93,'Import Peak'!$A$3:DN$99,118,FALSE())-VLOOKUP($A93,'Import Peak Change'!$A$106:DN$202,118,FALSE())))</f>
        <v>0</v>
      </c>
      <c r="DO93" s="193" t="n">
        <f aca="false">IF(ISERROR(VLOOKUP($A93,'Import Peak'!$A$3:DO$99,119,FALSE())-VLOOKUP($A93,'Import Peak Change'!$A$106:DO$202,119,FALSE())),0,(VLOOKUP($A93,'Import Peak'!$A$3:DO$99,119,FALSE())-VLOOKUP($A93,'Import Peak Change'!$A$106:DO$202,119,FALSE())))</f>
        <v>0</v>
      </c>
      <c r="DP93" s="193" t="n">
        <f aca="false">IF(ISERROR(VLOOKUP($A93,'Import Peak'!$A$3:DP$99,120,FALSE())-VLOOKUP($A93,'Import Peak Change'!$A$106:DP$202,120,FALSE())),0,(VLOOKUP($A93,'Import Peak'!$A$3:DP$99,120,FALSE())-VLOOKUP($A93,'Import Peak Change'!$A$106:DP$202,120,FALSE())))</f>
        <v>0</v>
      </c>
      <c r="DQ93" s="193" t="n">
        <f aca="false">IF(ISERROR(VLOOKUP($A93,'Import Peak'!$A$3:DQ$99,121,FALSE())-VLOOKUP($A93,'Import Peak Change'!$A$106:DQ$202,121,FALSE())),0,(VLOOKUP($A93,'Import Peak'!$A$3:DQ$99,121,FALSE())-VLOOKUP($A93,'Import Peak Change'!$A$106:DQ$202,121,FALSE())))</f>
        <v>0</v>
      </c>
      <c r="DR93" s="193" t="n">
        <f aca="false">IF(ISERROR(VLOOKUP($A93,'Import Peak'!$A$3:DR$99,122,FALSE())-VLOOKUP($A93,'Import Peak Change'!$A$106:DR$202,122,FALSE())),0,(VLOOKUP($A93,'Import Peak'!$A$3:DR$99,122,FALSE())-VLOOKUP($A93,'Import Peak Change'!$A$106:DR$202,122,FALSE())))</f>
        <v>0</v>
      </c>
      <c r="DS93" s="193" t="n">
        <f aca="false">IF(ISERROR(VLOOKUP($A93,'Import Peak'!$A$3:DS$99,123,FALSE())-VLOOKUP($A93,'Import Peak Change'!$A$106:DS$202,123,FALSE())),0,(VLOOKUP($A93,'Import Peak'!$A$3:DS$99,123,FALSE())-VLOOKUP($A93,'Import Peak Change'!$A$106:DS$202,123,FALSE())))</f>
        <v>0</v>
      </c>
      <c r="DT93" s="193" t="n">
        <f aca="false">IF(ISERROR(VLOOKUP($A93,'Import Peak'!$A$3:DT$99,124,FALSE())-VLOOKUP($A93,'Import Peak Change'!$A$106:DT$202,124,FALSE())),0,(VLOOKUP($A93,'Import Peak'!$A$3:DT$99,124,FALSE())-VLOOKUP($A93,'Import Peak Change'!$A$106:DT$202,124,FALSE())))</f>
        <v>0</v>
      </c>
      <c r="DU93" s="193" t="n">
        <f aca="false">IF(ISERROR(VLOOKUP($A93,'Import Peak'!$A$3:DU$99,125,FALSE())-VLOOKUP($A93,'Import Peak Change'!$A$106:DU$202,125,FALSE())),0,(VLOOKUP($A93,'Import Peak'!$A$3:DU$99,125,FALSE())-VLOOKUP($A93,'Import Peak Change'!$A$106:DU$202,125,FALSE())))</f>
        <v>0</v>
      </c>
      <c r="DV93" s="193" t="n">
        <f aca="false">IF(ISERROR(VLOOKUP($A93,'Import Peak'!$A$3:DV$99,126,FALSE())-VLOOKUP($A93,'Import Peak Change'!$A$106:DV$202,126,FALSE())),0,(VLOOKUP($A93,'Import Peak'!$A$3:DV$99,126,FALSE())-VLOOKUP($A93,'Import Peak Change'!$A$106:DV$202,126,FALSE())))</f>
        <v>0</v>
      </c>
      <c r="DW93" s="193" t="n">
        <f aca="false">IF(ISERROR(VLOOKUP($A93,'Import Peak'!$A$3:DW$99,127,FALSE())-VLOOKUP($A93,'Import Peak Change'!$A$106:DW$202,127,FALSE())),0,(VLOOKUP($A93,'Import Peak'!$A$3:DW$99,127,FALSE())-VLOOKUP($A93,'Import Peak Change'!$A$106:DW$202,127,FALSE())))</f>
        <v>0</v>
      </c>
      <c r="DX93" s="193" t="n">
        <f aca="false">IF(ISERROR(VLOOKUP($A93,'Import Peak'!$A$3:DX$99,128,FALSE())-VLOOKUP($A93,'Import Peak Change'!$A$106:DX$202,128,FALSE())),0,(VLOOKUP($A93,'Import Peak'!$A$3:DX$99,128,FALSE())-VLOOKUP($A93,'Import Peak Change'!$A$106:DX$202,128,FALSE())))</f>
        <v>0</v>
      </c>
      <c r="DY93" s="193" t="n">
        <f aca="false">IF(ISERROR(VLOOKUP($A93,'Import Peak'!$A$3:DY$99,129,FALSE())-VLOOKUP($A93,'Import Peak Change'!$A$106:DY$202,129,FALSE())),0,(VLOOKUP($A93,'Import Peak'!$A$3:DY$99,129,FALSE())-VLOOKUP($A93,'Import Peak Change'!$A$106:DY$202,129,FALSE())))</f>
        <v>0</v>
      </c>
      <c r="DZ93" s="193" t="n">
        <f aca="false">IF(ISERROR(VLOOKUP($A93,'Import Peak'!$A$3:DZ$99,130,FALSE())-VLOOKUP($A93,'Import Peak Change'!$A$106:DZ$202,130,FALSE())),0,(VLOOKUP($A93,'Import Peak'!$A$3:DZ$99,130,FALSE())-VLOOKUP($A93,'Import Peak Change'!$A$106:DZ$202,130,FALSE())))</f>
        <v>0</v>
      </c>
      <c r="EA93" s="193" t="n">
        <f aca="false">IF(ISERROR(VLOOKUP($A93,'Import Peak'!$A$3:EA$99,131,FALSE())-VLOOKUP($A93,'Import Peak Change'!$A$106:EA$202,131,FALSE())),0,(VLOOKUP($A93,'Import Peak'!$A$3:EA$99,131,FALSE())-VLOOKUP($A93,'Import Peak Change'!$A$106:EA$202,131,FALSE())))</f>
        <v>0</v>
      </c>
      <c r="EB93" s="193" t="n">
        <f aca="false">IF(ISERROR(VLOOKUP($A93,'Import Peak'!$A$3:EB$99,132,FALSE())-VLOOKUP($A93,'Import Peak Change'!$A$106:EB$202,132,FALSE())),0,(VLOOKUP($A93,'Import Peak'!$A$3:EB$99,132,FALSE())-VLOOKUP($A93,'Import Peak Change'!$A$106:EB$202,132,FALSE())))</f>
        <v>0</v>
      </c>
      <c r="EC93" s="193" t="n">
        <f aca="false">IF(ISERROR(VLOOKUP($A93,'Import Peak'!$A$3:EC$99,133,FALSE())-VLOOKUP($A93,'Import Peak Change'!$A$106:EC$202,133,FALSE())),0,(VLOOKUP($A93,'Import Peak'!$A$3:EC$99,133,FALSE())-VLOOKUP($A93,'Import Peak Change'!$A$106:EC$202,133,FALSE())))</f>
        <v>0</v>
      </c>
      <c r="ED93" s="193" t="n">
        <f aca="false">IF(ISERROR(VLOOKUP($A93,'Import Peak'!$A$3:ED$99,134,FALSE())-VLOOKUP($A93,'Import Peak Change'!$A$106:ED$202,134,FALSE())),0,(VLOOKUP($A93,'Import Peak'!$A$3:ED$99,134,FALSE())-VLOOKUP($A93,'Import Peak Change'!$A$106:ED$202,134,FALSE())))</f>
        <v>0</v>
      </c>
      <c r="EE93" s="193" t="n">
        <f aca="false">IF(ISERROR(VLOOKUP($A93,'Import Peak'!$A$3:EE$99,135,FALSE())-VLOOKUP($A93,'Import Peak Change'!$A$106:EE$202,135,FALSE())),0,(VLOOKUP($A93,'Import Peak'!$A$3:EE$99,135,FALSE())-VLOOKUP($A93,'Import Peak Change'!$A$106:EE$202,135,FALSE())))</f>
        <v>0</v>
      </c>
      <c r="EF93" s="193" t="n">
        <f aca="false">IF(ISERROR(VLOOKUP($A93,'Import Peak'!$A$3:EF$99,136,FALSE())-VLOOKUP($A93,'Import Peak Change'!$A$106:EF$202,136,FALSE())),0,(VLOOKUP($A93,'Import Peak'!$A$3:EF$99,136,FALSE())-VLOOKUP($A93,'Import Peak Change'!$A$106:EF$202,136,FALSE())))</f>
        <v>0</v>
      </c>
      <c r="EG93" s="193" t="n">
        <f aca="false">IF(ISERROR(VLOOKUP($A93,'Import Peak'!$A$3:EG$99,137,FALSE())-VLOOKUP($A93,'Import Peak Change'!$A$106:EG$202,137,FALSE())),0,(VLOOKUP($A93,'Import Peak'!$A$3:EG$99,137,FALSE())-VLOOKUP($A93,'Import Peak Change'!$A$106:EG$202,137,FALSE())))</f>
        <v>0</v>
      </c>
      <c r="EH93" s="193" t="n">
        <f aca="false">IF(ISERROR(VLOOKUP($A93,'Import Peak'!$A$3:EH$99,138,FALSE())-VLOOKUP($A93,'Import Peak Change'!$A$106:EH$202,138,FALSE())),0,(VLOOKUP($A93,'Import Peak'!$A$3:EH$99,138,FALSE())-VLOOKUP($A93,'Import Peak Change'!$A$106:EH$202,138,FALSE())))</f>
        <v>0</v>
      </c>
      <c r="EI93" s="193" t="n">
        <f aca="false">IF(ISERROR(VLOOKUP($A93,'Import Peak'!$A$3:EI$99,139,FALSE())-VLOOKUP($A93,'Import Peak Change'!$A$106:EI$202,139,FALSE())),0,(VLOOKUP($A93,'Import Peak'!$A$3:EI$99,139,FALSE())-VLOOKUP($A93,'Import Peak Change'!$A$106:EI$202,139,FALSE())))</f>
        <v>0</v>
      </c>
      <c r="EJ93" s="193" t="n">
        <f aca="false">IF(ISERROR(VLOOKUP($A93,'Import Peak'!$A$3:EJ$99,140,FALSE())-VLOOKUP($A93,'Import Peak Change'!$A$106:EJ$202,140,FALSE())),0,(VLOOKUP($A93,'Import Peak'!$A$3:EJ$99,140,FALSE())-VLOOKUP($A93,'Import Peak Change'!$A$106:EJ$202,140,FALSE())))</f>
        <v>0</v>
      </c>
      <c r="EK93" s="193" t="n">
        <f aca="false">IF(ISERROR(VLOOKUP($A93,'Import Peak'!$A$3:EK$99,141,FALSE())-VLOOKUP($A93,'Import Peak Change'!$A$106:EK$202,141,FALSE())),0,(VLOOKUP($A93,'Import Peak'!$A$3:EK$99,141,FALSE())-VLOOKUP($A93,'Import Peak Change'!$A$106:EK$202,141,FALSE())))</f>
        <v>0</v>
      </c>
      <c r="EL93" s="193" t="n">
        <f aca="false">IF(ISERROR(VLOOKUP($A93,'Import Peak'!$A$3:EL$99,142,FALSE())-VLOOKUP($A93,'Import Peak Change'!$A$106:EL$202,142,FALSE())),0,(VLOOKUP($A93,'Import Peak'!$A$3:EL$99,142,FALSE())-VLOOKUP($A93,'Import Peak Change'!$A$106:EL$202,142,FALSE())))</f>
        <v>0</v>
      </c>
      <c r="EM93" s="193" t="n">
        <f aca="false">IF(ISERROR(VLOOKUP($A93,'Import Peak'!$A$3:EM$99,143,FALSE())-VLOOKUP($A93,'Import Peak Change'!$A$106:EM$202,143,FALSE())),0,(VLOOKUP($A93,'Import Peak'!$A$3:EM$99,143,FALSE())-VLOOKUP($A93,'Import Peak Change'!$A$106:EM$202,143,FALSE())))</f>
        <v>0</v>
      </c>
      <c r="EN93" s="193" t="n">
        <f aca="false">IF(ISERROR(VLOOKUP($A93,'Import Peak'!$A$3:EN$99,144,FALSE())-VLOOKUP($A93,'Import Peak Change'!$A$106:EN$202,144,FALSE())),0,(VLOOKUP($A93,'Import Peak'!$A$3:EN$99,144,FALSE())-VLOOKUP($A93,'Import Peak Change'!$A$106:EN$202,144,FALSE())))</f>
        <v>0</v>
      </c>
      <c r="EO93" s="193" t="n">
        <f aca="false">IF(ISERROR(VLOOKUP($A93,'Import Peak'!$A$3:EO$99,145,FALSE())-VLOOKUP($A93,'Import Peak Change'!$A$106:EO$202,145,FALSE())),0,(VLOOKUP($A93,'Import Peak'!$A$3:EO$99,145,FALSE())-VLOOKUP($A93,'Import Peak Change'!$A$106:EO$202,145,FALSE())))</f>
        <v>0</v>
      </c>
      <c r="EP93" s="193" t="n">
        <f aca="false">IF(ISERROR(VLOOKUP($A93,'Import Peak'!$A$3:EP$99,146,FALSE())-VLOOKUP($A93,'Import Peak Change'!$A$106:EP$202,146,FALSE())),0,(VLOOKUP($A93,'Import Peak'!$A$3:EP$99,146,FALSE())-VLOOKUP($A93,'Import Peak Change'!$A$106:EP$202,146,FALSE())))</f>
        <v>0</v>
      </c>
      <c r="EQ93" s="193" t="n">
        <f aca="false">IF(ISERROR(VLOOKUP($A93,'Import Peak'!$A$3:EQ$99,147,FALSE())-VLOOKUP($A93,'Import Peak Change'!$A$106:EQ$202,147,FALSE())),0,(VLOOKUP($A93,'Import Peak'!$A$3:EQ$99,147,FALSE())-VLOOKUP($A93,'Import Peak Change'!$A$106:EQ$202,147,FALSE())))</f>
        <v>0</v>
      </c>
      <c r="ER93" s="193" t="n">
        <f aca="false">IF(ISERROR(VLOOKUP($A93,'Import Peak'!$A$3:ER$99,148,FALSE())-VLOOKUP($A93,'Import Peak Change'!$A$106:ER$202,148,FALSE())),0,(VLOOKUP($A93,'Import Peak'!$A$3:ER$99,148,FALSE())-VLOOKUP($A93,'Import Peak Change'!$A$106:ER$202,148,FALSE())))</f>
        <v>0</v>
      </c>
      <c r="ES93" s="193" t="n">
        <f aca="false">IF(ISERROR(VLOOKUP($A93,'Import Peak'!$A$3:ES$99,149,FALSE())-VLOOKUP($A93,'Import Peak Change'!$A$106:ES$202,149,FALSE())),0,(VLOOKUP($A93,'Import Peak'!$A$3:ES$99,149,FALSE())-VLOOKUP($A93,'Import Peak Change'!$A$106:ES$202,149,FALSE())))</f>
        <v>0</v>
      </c>
      <c r="ET93" s="193" t="n">
        <f aca="false">IF(ISERROR(VLOOKUP($A93,'Import Peak'!$A$3:ET$99,150,FALSE())-VLOOKUP($A93,'Import Peak Change'!$A$106:ET$202,150,FALSE())),0,(VLOOKUP($A93,'Import Peak'!$A$3:ET$99,150,FALSE())-VLOOKUP($A93,'Import Peak Change'!$A$106:ET$202,150,FALSE())))</f>
        <v>0</v>
      </c>
      <c r="EU93" s="193" t="n">
        <f aca="false">IF(ISERROR(VLOOKUP($A93,'Import Peak'!$A$3:EU$99,151,FALSE())-VLOOKUP($A93,'Import Peak Change'!$A$106:EU$202,151,FALSE())),0,(VLOOKUP($A93,'Import Peak'!$A$3:EU$99,151,FALSE())-VLOOKUP($A93,'Import Peak Change'!$A$106:EU$202,151,FALSE())))</f>
        <v>0</v>
      </c>
      <c r="EV93" s="193" t="n">
        <f aca="false">IF(ISERROR(VLOOKUP($A93,'Import Peak'!$A$3:EV$99,152,FALSE())-VLOOKUP($A93,'Import Peak Change'!$A$106:EV$202,152,FALSE())),0,(VLOOKUP($A93,'Import Peak'!$A$3:EV$99,152,FALSE())-VLOOKUP($A93,'Import Peak Change'!$A$106:EV$202,152,FALSE())))</f>
        <v>0</v>
      </c>
      <c r="EW93" s="193" t="n">
        <f aca="false">IF(ISERROR(VLOOKUP($A93,'Import Peak'!$A$3:EW$99,153,FALSE())-VLOOKUP($A93,'Import Peak Change'!$A$106:EW$202,153,FALSE())),0,(VLOOKUP($A93,'Import Peak'!$A$3:EW$99,153,FALSE())-VLOOKUP($A93,'Import Peak Change'!$A$106:EW$202,153,FALSE())))</f>
        <v>0</v>
      </c>
      <c r="EX93" s="193" t="n">
        <f aca="false">IF(ISERROR(VLOOKUP($A93,'Import Peak'!$A$3:EX$99,154,FALSE())-VLOOKUP($A93,'Import Peak Change'!$A$106:EX$202,154,FALSE())),0,(VLOOKUP($A93,'Import Peak'!$A$3:EX$99,154,FALSE())-VLOOKUP($A93,'Import Peak Change'!$A$106:EX$202,154,FALSE())))</f>
        <v>0</v>
      </c>
      <c r="EY93" s="193" t="n">
        <f aca="false">IF(ISERROR(VLOOKUP($A93,'Import Peak'!$A$3:EY$99,155,FALSE())-VLOOKUP($A93,'Import Peak Change'!$A$106:EY$202,155,FALSE())),0,(VLOOKUP($A93,'Import Peak'!$A$3:EY$99,155,FALSE())-VLOOKUP($A93,'Import Peak Change'!$A$106:EY$202,155,FALSE())))</f>
        <v>0</v>
      </c>
      <c r="EZ93" s="193" t="n">
        <f aca="false">IF(ISERROR(VLOOKUP($A93,'Import Peak'!$A$3:EZ$99,156,FALSE())-VLOOKUP($A93,'Import Peak Change'!$A$106:EZ$202,156,FALSE())),0,(VLOOKUP($A93,'Import Peak'!$A$3:EZ$99,156,FALSE())-VLOOKUP($A93,'Import Peak Change'!$A$106:EZ$202,156,FALSE())))</f>
        <v>0</v>
      </c>
      <c r="FA93" s="193" t="n">
        <f aca="false">IF(ISERROR(VLOOKUP($A93,'Import Peak'!$A$3:FA$99,157,FALSE())-VLOOKUP($A93,'Import Peak Change'!$A$106:FA$202,157,FALSE())),0,(VLOOKUP($A93,'Import Peak'!$A$3:FA$99,157,FALSE())-VLOOKUP($A93,'Import Peak Change'!$A$106:FA$202,157,FALSE())))</f>
        <v>0</v>
      </c>
      <c r="FB93" s="193" t="n">
        <f aca="false">IF(ISERROR(VLOOKUP($A93,'Import Peak'!$A$3:FB$99,158,FALSE())-VLOOKUP($A93,'Import Peak Change'!$A$106:FB$202,158,FALSE())),0,(VLOOKUP($A93,'Import Peak'!$A$3:FB$99,158,FALSE())-VLOOKUP($A93,'Import Peak Change'!$A$106:FB$202,158,FALSE())))</f>
        <v>0</v>
      </c>
      <c r="FC93" s="193" t="n">
        <f aca="false">IF(ISERROR(VLOOKUP($A93,'Import Peak'!$A$3:FC$99,159,FALSE())-VLOOKUP($A93,'Import Peak Change'!$A$106:FC$202,159,FALSE())),0,(VLOOKUP($A93,'Import Peak'!$A$3:FC$99,159,FALSE())-VLOOKUP($A93,'Import Peak Change'!$A$106:FC$202,159,FALSE())))</f>
        <v>0</v>
      </c>
      <c r="FD93" s="193" t="n">
        <f aca="false">IF(ISERROR(VLOOKUP($A93,'Import Peak'!$A$3:FD$99,160,FALSE())-VLOOKUP($A93,'Import Peak Change'!$A$106:FD$202,160,FALSE())),0,(VLOOKUP($A93,'Import Peak'!$A$3:FD$99,160,FALSE())-VLOOKUP($A93,'Import Peak Change'!$A$106:FD$202,160,FALSE())))</f>
        <v>0</v>
      </c>
      <c r="FE93" s="193" t="n">
        <f aca="false">IF(ISERROR(VLOOKUP($A93,'Import Peak'!$A$3:FE$99,161,FALSE())-VLOOKUP($A93,'Import Peak Change'!$A$106:FE$202,161,FALSE())),0,(VLOOKUP($A93,'Import Peak'!$A$3:FE$99,161,FALSE())-VLOOKUP($A93,'Import Peak Change'!$A$106:FE$202,161,FALSE())))</f>
        <v>0</v>
      </c>
      <c r="FF93" s="193" t="n">
        <f aca="false">IF(ISERROR(VLOOKUP($A93,'Import Peak'!$A$3:FF$99,162,FALSE())-VLOOKUP($A93,'Import Peak Change'!$A$106:FF$202,162,FALSE())),0,(VLOOKUP($A93,'Import Peak'!$A$3:FF$99,162,FALSE())-VLOOKUP($A93,'Import Peak Change'!$A$106:FF$202,162,FALSE())))</f>
        <v>0</v>
      </c>
      <c r="FG93" s="193" t="n">
        <f aca="false">IF(ISERROR(VLOOKUP($A93,'Import Peak'!$A$3:FG$99,163,FALSE())-VLOOKUP($A93,'Import Peak Change'!$A$106:FG$202,163,FALSE())),0,(VLOOKUP($A93,'Import Peak'!$A$3:FG$99,163,FALSE())-VLOOKUP($A93,'Import Peak Change'!$A$106:FG$202,163,FALSE())))</f>
        <v>0</v>
      </c>
      <c r="FH93" s="193" t="n">
        <f aca="false">IF(ISERROR(VLOOKUP($A93,'Import Peak'!$A$3:FH$99,164,FALSE())-VLOOKUP($A93,'Import Peak Change'!$A$106:FH$202,164,FALSE())),0,(VLOOKUP($A93,'Import Peak'!$A$3:FH$99,164,FALSE())-VLOOKUP($A93,'Import Peak Change'!$A$106:FH$202,164,FALSE())))</f>
        <v>0</v>
      </c>
      <c r="FI93" s="193" t="n">
        <f aca="false">IF(ISERROR(VLOOKUP($A93,'Import Peak'!$A$3:FI$99,165,FALSE())-VLOOKUP($A93,'Import Peak Change'!$A$106:FI$202,165,FALSE())),0,(VLOOKUP($A93,'Import Peak'!$A$3:FI$99,165,FALSE())-VLOOKUP($A93,'Import Peak Change'!$A$106:FI$202,165,FALSE())))</f>
        <v>0</v>
      </c>
      <c r="FJ93" s="193" t="n">
        <f aca="false">IF(ISERROR(VLOOKUP($A93,'Import Peak'!$A$3:FJ$99,166,FALSE())-VLOOKUP($A93,'Import Peak Change'!$A$106:FJ$202,166,FALSE())),0,(VLOOKUP($A93,'Import Peak'!$A$3:FJ$99,166,FALSE())-VLOOKUP($A93,'Import Peak Change'!$A$106:FJ$202,166,FALSE())))</f>
        <v>0</v>
      </c>
      <c r="FK93" s="193" t="n">
        <f aca="false">IF(ISERROR(VLOOKUP($A93,'Import Peak'!$A$3:FK$99,167,FALSE())-VLOOKUP($A93,'Import Peak Change'!$A$106:FK$202,167,FALSE())),0,(VLOOKUP($A93,'Import Peak'!$A$3:FK$99,167,FALSE())-VLOOKUP($A93,'Import Peak Change'!$A$106:FK$202,167,FALSE())))</f>
        <v>0</v>
      </c>
      <c r="FL93" s="193" t="n">
        <f aca="false">IF(ISERROR(VLOOKUP($A93,'Import Peak'!$A$3:FL$99,168,FALSE())-VLOOKUP($A93,'Import Peak Change'!$A$106:FL$202,168,FALSE())),0,(VLOOKUP($A93,'Import Peak'!$A$3:FL$99,168,FALSE())-VLOOKUP($A93,'Import Peak Change'!$A$106:FL$202,168,FALSE())))</f>
        <v>0</v>
      </c>
      <c r="FM93" s="193" t="n">
        <f aca="false">IF(ISERROR(VLOOKUP($A93,'Import Peak'!$A$3:FM$99,169,FALSE())-VLOOKUP($A93,'Import Peak Change'!$A$106:FM$202,169,FALSE())),0,(VLOOKUP($A93,'Import Peak'!$A$3:FM$99,169,FALSE())-VLOOKUP($A93,'Import Peak Change'!$A$106:FM$202,169,FALSE())))</f>
        <v>0</v>
      </c>
      <c r="FN93" s="193" t="n">
        <f aca="false">IF(ISERROR(VLOOKUP($A93,'Import Peak'!$A$3:FN$99,170,FALSE())-VLOOKUP($A93,'Import Peak Change'!$A$106:FN$202,170,FALSE())),0,(VLOOKUP($A93,'Import Peak'!$A$3:FN$99,170,FALSE())-VLOOKUP($A93,'Import Peak Change'!$A$106:FN$202,170,FALSE())))</f>
        <v>0</v>
      </c>
      <c r="FO93" s="193" t="n">
        <f aca="false">IF(ISERROR(VLOOKUP($A93,'Import Peak'!$A$3:FO$99,171,FALSE())-VLOOKUP($A93,'Import Peak Change'!$A$106:FO$202,171,FALSE())),0,(VLOOKUP($A93,'Import Peak'!$A$3:FO$99,171,FALSE())-VLOOKUP($A93,'Import Peak Change'!$A$106:FO$202,171,FALSE())))</f>
        <v>0</v>
      </c>
      <c r="FP93" s="193" t="n">
        <f aca="false">IF(ISERROR(VLOOKUP($A93,'Import Peak'!$A$3:FP$99,172,FALSE())-VLOOKUP($A93,'Import Peak Change'!$A$106:FP$202,172,FALSE())),0,(VLOOKUP($A93,'Import Peak'!$A$3:FP$99,172,FALSE())-VLOOKUP($A93,'Import Peak Change'!$A$106:FP$202,172,FALSE())))</f>
        <v>0</v>
      </c>
      <c r="FQ93" s="193" t="n">
        <f aca="false">IF(ISERROR(VLOOKUP($A93,'Import Peak'!$A$3:FQ$99,173,FALSE())-VLOOKUP($A93,'Import Peak Change'!$A$106:FQ$202,173,FALSE())),0,(VLOOKUP($A93,'Import Peak'!$A$3:FQ$99,173,FALSE())-VLOOKUP($A93,'Import Peak Change'!$A$106:FQ$202,173,FALSE())))</f>
        <v>0</v>
      </c>
      <c r="FR93" s="193" t="n">
        <f aca="false">IF(ISERROR(VLOOKUP($A93,'Import Peak'!$A$3:FR$99,174,FALSE())-VLOOKUP($A93,'Import Peak Change'!$A$106:FR$202,174,FALSE())),0,(VLOOKUP($A93,'Import Peak'!$A$3:FR$99,174,FALSE())-VLOOKUP($A93,'Import Peak Change'!$A$106:FR$202,174,FALSE())))</f>
        <v>0</v>
      </c>
      <c r="FS93" s="193" t="n">
        <f aca="false">IF(ISERROR(VLOOKUP($A93,'Import Peak'!$A$3:FS$99,175,FALSE())-VLOOKUP($A93,'Import Peak Change'!$A$106:FS$202,175,FALSE())),0,(VLOOKUP($A93,'Import Peak'!$A$3:FS$99,175,FALSE())-VLOOKUP($A93,'Import Peak Change'!$A$106:FS$202,175,FALSE())))</f>
        <v>0</v>
      </c>
      <c r="FT93" s="193" t="n">
        <f aca="false">IF(ISERROR(VLOOKUP($A93,'Import Peak'!$A$3:FT$99,176,FALSE())-VLOOKUP($A93,'Import Peak Change'!$A$106:FT$202,176,FALSE())),0,(VLOOKUP($A93,'Import Peak'!$A$3:FT$99,176,FALSE())-VLOOKUP($A93,'Import Peak Change'!$A$106:FT$202,176,FALSE())))</f>
        <v>0</v>
      </c>
      <c r="FU93" s="193" t="n">
        <f aca="false">IF(ISERROR(VLOOKUP($A93,'Import Peak'!$A$3:FU$99,177,FALSE())-VLOOKUP($A93,'Import Peak Change'!$A$106:FU$202,177,FALSE())),0,(VLOOKUP($A93,'Import Peak'!$A$3:FU$99,177,FALSE())-VLOOKUP($A93,'Import Peak Change'!$A$106:FU$202,177,FALSE())))</f>
        <v>0</v>
      </c>
      <c r="FV93" s="193" t="n">
        <f aca="false">IF(ISERROR(VLOOKUP($A93,'Import Peak'!$A$3:FV$99,178,FALSE())-VLOOKUP($A93,'Import Peak Change'!$A$106:FV$202,178,FALSE())),0,(VLOOKUP($A93,'Import Peak'!$A$3:FV$99,178,FALSE())-VLOOKUP($A93,'Import Peak Change'!$A$106:FV$202,178,FALSE())))</f>
        <v>0</v>
      </c>
      <c r="FW93" s="193" t="n">
        <f aca="false">IF(ISERROR(VLOOKUP($A93,'Import Peak'!$A$3:FW$99,179,FALSE())-VLOOKUP($A93,'Import Peak Change'!$A$106:FW$202,179,FALSE())),0,(VLOOKUP($A93,'Import Peak'!$A$3:FW$99,179,FALSE())-VLOOKUP($A93,'Import Peak Change'!$A$106:FW$202,179,FALSE())))</f>
        <v>0</v>
      </c>
      <c r="FX93" s="193" t="n">
        <f aca="false">IF(ISERROR(VLOOKUP($A93,'Import Peak'!$A$3:FX$99,180,FALSE())-VLOOKUP($A93,'Import Peak Change'!$A$106:FX$202,180,FALSE())),0,(VLOOKUP($A93,'Import Peak'!$A$3:FX$99,180,FALSE())-VLOOKUP($A93,'Import Peak Change'!$A$106:FX$202,180,FALSE())))</f>
        <v>0</v>
      </c>
      <c r="FY93" s="193" t="n">
        <f aca="false">IF(ISERROR(VLOOKUP($A93,'Import Peak'!$A$3:FY$99,181,FALSE())-VLOOKUP($A93,'Import Peak Change'!$A$106:FY$202,181,FALSE())),0,(VLOOKUP($A93,'Import Peak'!$A$3:FY$99,181,FALSE())-VLOOKUP($A93,'Import Peak Change'!$A$106:FY$202,181,FALSE())))</f>
        <v>0</v>
      </c>
      <c r="FZ93" s="193" t="n">
        <f aca="false">IF(ISERROR(VLOOKUP($A93,'Import Peak'!$A$3:FZ$99,182,FALSE())-VLOOKUP($A93,'Import Peak Change'!$A$106:FZ$202,182,FALSE())),0,(VLOOKUP($A93,'Import Peak'!$A$3:FZ$99,182,FALSE())-VLOOKUP($A93,'Import Peak Change'!$A$106:FZ$202,182,FALSE())))</f>
        <v>0</v>
      </c>
      <c r="GA93" s="193" t="n">
        <f aca="false">IF(ISERROR(VLOOKUP($A93,'Import Peak'!$A$3:GA$99,183,FALSE())-VLOOKUP($A93,'Import Peak Change'!$A$106:GA$202,183,FALSE())),0,(VLOOKUP($A93,'Import Peak'!$A$3:GA$99,183,FALSE())-VLOOKUP($A93,'Import Peak Change'!$A$106:GA$202,183,FALSE())))</f>
        <v>0</v>
      </c>
      <c r="GB93" s="193" t="n">
        <f aca="false">IF(ISERROR(VLOOKUP($A93,'Import Peak'!$A$3:GB$99,184,FALSE())-VLOOKUP($A93,'Import Peak Change'!$A$106:GB$202,184,FALSE())),0,(VLOOKUP($A93,'Import Peak'!$A$3:GB$99,184,FALSE())-VLOOKUP($A93,'Import Peak Change'!$A$106:GB$202,184,FALSE())))</f>
        <v>0</v>
      </c>
      <c r="GC93" s="193" t="n">
        <f aca="false">IF(ISERROR(VLOOKUP($A93,'Import Peak'!$A$3:GC$99,185,FALSE())-VLOOKUP($A93,'Import Peak Change'!$A$106:GC$202,185,FALSE())),0,(VLOOKUP($A93,'Import Peak'!$A$3:GC$99,185,FALSE())-VLOOKUP($A93,'Import Peak Change'!$A$106:GC$202,185,FALSE())))</f>
        <v>0</v>
      </c>
      <c r="GD93" s="193" t="n">
        <f aca="false">IF(ISERROR(VLOOKUP($A93,'Import Peak'!$A$3:GD$99,186,FALSE())-VLOOKUP($A93,'Import Peak Change'!$A$106:GD$202,186,FALSE())),0,(VLOOKUP($A93,'Import Peak'!$A$3:GD$99,186,FALSE())-VLOOKUP($A93,'Import Peak Change'!$A$106:GD$202,186,FALSE())))</f>
        <v>0</v>
      </c>
      <c r="GE93" s="193" t="n">
        <f aca="false">IF(ISERROR(VLOOKUP($A93,'Import Peak'!$A$3:GE$99,187,FALSE())-VLOOKUP($A93,'Import Peak Change'!$A$106:GE$202,187,FALSE())),0,(VLOOKUP($A93,'Import Peak'!$A$3:GE$99,187,FALSE())-VLOOKUP($A93,'Import Peak Change'!$A$106:GE$202,187,FALSE())))</f>
        <v>0</v>
      </c>
      <c r="GF93" s="193" t="n">
        <f aca="false">IF(ISERROR(VLOOKUP($A93,'Import Peak'!$A$3:GF$99,188,FALSE())-VLOOKUP($A93,'Import Peak Change'!$A$106:GF$202,188,FALSE())),0,(VLOOKUP($A93,'Import Peak'!$A$3:GF$99,188,FALSE())-VLOOKUP($A93,'Import Peak Change'!$A$106:GF$202,188,FALSE())))</f>
        <v>0</v>
      </c>
      <c r="GG93" s="193" t="n">
        <f aca="false">IF(ISERROR(VLOOKUP($A93,'Import Peak'!$A$3:GG$99,189,FALSE())-VLOOKUP($A93,'Import Peak Change'!$A$106:GG$202,189,FALSE())),0,(VLOOKUP($A93,'Import Peak'!$A$3:GG$99,189,FALSE())-VLOOKUP($A93,'Import Peak Change'!$A$106:GG$202,189,FALSE())))</f>
        <v>0</v>
      </c>
      <c r="GH93" s="193" t="n">
        <f aca="false">IF(ISERROR(VLOOKUP($A93,'Import Peak'!$A$3:GH$99,190,FALSE())-VLOOKUP($A93,'Import Peak Change'!$A$106:GH$202,190,FALSE())),0,(VLOOKUP($A93,'Import Peak'!$A$3:GH$99,190,FALSE())-VLOOKUP($A93,'Import Peak Change'!$A$106:GH$202,190,FALSE())))</f>
        <v>0</v>
      </c>
      <c r="GI93" s="193" t="n">
        <f aca="false">IF(ISERROR(VLOOKUP($A93,'Import Peak'!$A$3:GI$99,191,FALSE())-VLOOKUP($A93,'Import Peak Change'!$A$106:GI$202,191,FALSE())),0,(VLOOKUP($A93,'Import Peak'!$A$3:GI$99,191,FALSE())-VLOOKUP($A93,'Import Peak Change'!$A$106:GI$202,191,FALSE())))</f>
        <v>0</v>
      </c>
      <c r="GJ93" s="193" t="n">
        <f aca="false">IF(ISERROR(VLOOKUP($A93,'Import Peak'!$A$3:GJ$99,192,FALSE())-VLOOKUP($A93,'Import Peak Change'!$A$106:GJ$202,192,FALSE())),0,(VLOOKUP($A93,'Import Peak'!$A$3:GJ$99,192,FALSE())-VLOOKUP($A93,'Import Peak Change'!$A$106:GJ$202,192,FALSE())))</f>
        <v>0</v>
      </c>
      <c r="GK93" s="193" t="n">
        <f aca="false">IF(ISERROR(VLOOKUP($A93,'Import Peak'!$A$3:GK$99,193,FALSE())-VLOOKUP($A93,'Import Peak Change'!$A$106:GK$202,193,FALSE())),0,(VLOOKUP($A93,'Import Peak'!$A$3:GK$99,193,FALSE())-VLOOKUP($A93,'Import Peak Change'!$A$106:GK$202,193,FALSE())))</f>
        <v>0</v>
      </c>
      <c r="GL93" s="193" t="n">
        <f aca="false">IF(ISERROR(VLOOKUP($A93,'Import Peak'!$A$3:GL$99,194,FALSE())-VLOOKUP($A93,'Import Peak Change'!$A$106:GL$202,194,FALSE())),0,(VLOOKUP($A93,'Import Peak'!$A$3:GL$99,194,FALSE())-VLOOKUP($A93,'Import Peak Change'!$A$106:GL$202,194,FALSE())))</f>
        <v>0</v>
      </c>
      <c r="GM93" s="193" t="n">
        <f aca="false">IF(ISERROR(VLOOKUP($A93,'Import Peak'!$A$3:GM$99,195,FALSE())-VLOOKUP($A93,'Import Peak Change'!$A$106:GM$202,195,FALSE())),0,(VLOOKUP($A93,'Import Peak'!$A$3:GM$99,195,FALSE())-VLOOKUP($A93,'Import Peak Change'!$A$106:GM$202,195,FALSE())))</f>
        <v>0</v>
      </c>
      <c r="GN93" s="193" t="n">
        <f aca="false">IF(ISERROR(VLOOKUP($A93,'Import Peak'!$A$3:GN$99,196,FALSE())-VLOOKUP($A93,'Import Peak Change'!$A$106:GN$202,196,FALSE())),0,(VLOOKUP($A93,'Import Peak'!$A$3:GN$99,196,FALSE())-VLOOKUP($A93,'Import Peak Change'!$A$106:GN$202,196,FALSE())))</f>
        <v>0</v>
      </c>
      <c r="GO93" s="193" t="n">
        <f aca="false">IF(ISERROR(VLOOKUP($A93,'Import Peak'!$A$3:GO$99,197,FALSE())-VLOOKUP($A93,'Import Peak Change'!$A$106:GO$202,197,FALSE())),0,(VLOOKUP($A93,'Import Peak'!$A$3:GO$99,197,FALSE())-VLOOKUP($A93,'Import Peak Change'!$A$106:GO$202,197,FALSE())))</f>
        <v>0</v>
      </c>
      <c r="GP93" s="193" t="n">
        <f aca="false">IF(ISERROR(VLOOKUP($A93,'Import Peak'!$A$3:GP$99,198,FALSE())-VLOOKUP($A93,'Import Peak Change'!$A$106:GP$202,198,FALSE())),0,(VLOOKUP($A93,'Import Peak'!$A$3:GP$99,198,FALSE())-VLOOKUP($A93,'Import Peak Change'!$A$106:GP$202,198,FALSE())))</f>
        <v>0</v>
      </c>
      <c r="GQ93" s="193" t="n">
        <f aca="false">IF(ISERROR(VLOOKUP($A93,'Import Peak'!$A$3:GQ$99,199,FALSE())-VLOOKUP($A93,'Import Peak Change'!$A$106:GQ$202,199,FALSE())),0,(VLOOKUP($A93,'Import Peak'!$A$3:GQ$99,199,FALSE())-VLOOKUP($A93,'Import Peak Change'!$A$106:GQ$202,199,FALSE())))</f>
        <v>0</v>
      </c>
      <c r="GR93" s="193" t="n">
        <f aca="false">IF(ISERROR(VLOOKUP($A93,'Import Peak'!$A$3:GR$99,200,FALSE())-VLOOKUP($A93,'Import Peak Change'!$A$106:GR$202,200,FALSE())),0,(VLOOKUP($A93,'Import Peak'!$A$3:GR$99,200,FALSE())-VLOOKUP($A93,'Import Peak Change'!$A$106:GR$202,200,FALSE())))</f>
        <v>0</v>
      </c>
      <c r="GS93" s="193" t="n">
        <f aca="false">IF(ISERROR(VLOOKUP($A93,'Import Peak'!$A$3:GS$99,201,FALSE())-VLOOKUP($A93,'Import Peak Change'!$A$106:GS$202,201,FALSE())),0,(VLOOKUP($A93,'Import Peak'!$A$3:GS$99,201,FALSE())-VLOOKUP($A93,'Import Peak Change'!$A$106:GS$202,201,FALSE())))</f>
        <v>0</v>
      </c>
      <c r="GT93" s="193" t="n">
        <f aca="false">IF(ISERROR(VLOOKUP($A93,'Import Peak'!$A$3:GT$99,202,FALSE())-VLOOKUP($A93,'Import Peak Change'!$A$106:GT$202,202,FALSE())),0,(VLOOKUP($A93,'Import Peak'!$A$3:GT$99,202,FALSE())-VLOOKUP($A93,'Import Peak Change'!$A$106:GT$202,202,FALSE())))</f>
        <v>0</v>
      </c>
      <c r="GU93" s="193" t="n">
        <f aca="false">IF(ISERROR(VLOOKUP($A93,'Import Peak'!$A$3:GU$99,203,FALSE())-VLOOKUP($A93,'Import Peak Change'!$A$106:GU$202,203,FALSE())),0,(VLOOKUP($A93,'Import Peak'!$A$3:GU$99,203,FALSE())-VLOOKUP($A93,'Import Peak Change'!$A$106:GU$202,203,FALSE())))</f>
        <v>0</v>
      </c>
      <c r="GV93" s="193" t="n">
        <f aca="false">IF(ISERROR(VLOOKUP($A93,'Import Peak'!$A$3:GV$99,204,FALSE())-VLOOKUP($A93,'Import Peak Change'!$A$106:GV$202,204,FALSE())),0,(VLOOKUP($A93,'Import Peak'!$A$3:GV$99,204,FALSE())-VLOOKUP($A93,'Import Peak Change'!$A$106:GV$202,204,FALSE())))</f>
        <v>0</v>
      </c>
      <c r="GW93" s="193" t="n">
        <f aca="false">IF(ISERROR(VLOOKUP($A93,'Import Peak'!$A$3:GW$99,205,FALSE())-VLOOKUP($A93,'Import Peak Change'!$A$106:GW$202,205,FALSE())),0,(VLOOKUP($A93,'Import Peak'!$A$3:GW$99,205,FALSE())-VLOOKUP($A93,'Import Peak Change'!$A$106:GW$202,205,FALSE())))</f>
        <v>0</v>
      </c>
      <c r="GX93" s="193" t="n">
        <f aca="false">IF(ISERROR(VLOOKUP($A93,'Import Peak'!$A$3:GX$99,206,FALSE())-VLOOKUP($A93,'Import Peak Change'!$A$106:GX$202,206,FALSE())),0,(VLOOKUP($A93,'Import Peak'!$A$3:GX$99,206,FALSE())-VLOOKUP($A93,'Import Peak Change'!$A$106:GX$202,206,FALSE())))</f>
        <v>0</v>
      </c>
      <c r="GY93" s="193" t="n">
        <f aca="false">IF(ISERROR(VLOOKUP($A93,'Import Peak'!$A$3:GY$99,207,FALSE())-VLOOKUP($A93,'Import Peak Change'!$A$106:GY$202,207,FALSE())),0,(VLOOKUP($A93,'Import Peak'!$A$3:GY$99,207,FALSE())-VLOOKUP($A93,'Import Peak Change'!$A$106:GY$202,207,FALSE())))</f>
        <v>0</v>
      </c>
      <c r="GZ93" s="193" t="n">
        <f aca="false">IF(ISERROR(VLOOKUP($A93,'Import Peak'!$A$3:GZ$99,208,FALSE())-VLOOKUP($A93,'Import Peak Change'!$A$106:GZ$202,208,FALSE())),0,(VLOOKUP($A93,'Import Peak'!$A$3:GZ$99,208,FALSE())-VLOOKUP($A93,'Import Peak Change'!$A$106:GZ$202,208,FALSE())))</f>
        <v>0</v>
      </c>
      <c r="HA93" s="193" t="n">
        <f aca="false">IF(ISERROR(VLOOKUP($A93,'Import Peak'!$A$3:HA$99,209,FALSE())-VLOOKUP($A93,'Import Peak Change'!$A$106:HA$202,209,FALSE())),0,(VLOOKUP($A93,'Import Peak'!$A$3:HA$99,209,FALSE())-VLOOKUP($A93,'Import Peak Change'!$A$106:HA$202,209,FALSE())))</f>
        <v>0</v>
      </c>
      <c r="HB93" s="193" t="n">
        <f aca="false">IF(ISERROR(VLOOKUP($A93,'Import Peak'!$A$3:HB$99,210,FALSE())-VLOOKUP($A93,'Import Peak Change'!$A$106:HB$202,210,FALSE())),0,(VLOOKUP($A93,'Import Peak'!$A$3:HB$99,210,FALSE())-VLOOKUP($A93,'Import Peak Change'!$A$106:HB$202,210,FALSE())))</f>
        <v>0</v>
      </c>
      <c r="HC93" s="193" t="n">
        <f aca="false">IF(ISERROR(VLOOKUP($A93,'Import Peak'!$A$3:HC$99,211,FALSE())-VLOOKUP($A93,'Import Peak Change'!$A$106:HC$202,211,FALSE())),0,(VLOOKUP($A93,'Import Peak'!$A$3:HC$99,211,FALSE())-VLOOKUP($A93,'Import Peak Change'!$A$106:HC$202,211,FALSE())))</f>
        <v>0</v>
      </c>
      <c r="HD93" s="193" t="n">
        <f aca="false">IF(ISERROR(VLOOKUP($A93,'Import Peak'!$A$3:HD$99,212,FALSE())-VLOOKUP($A93,'Import Peak Change'!$A$106:HD$202,212,FALSE())),0,(VLOOKUP($A93,'Import Peak'!$A$3:HD$99,212,FALSE())-VLOOKUP($A93,'Import Peak Change'!$A$106:HD$202,212,FALSE())))</f>
        <v>0</v>
      </c>
      <c r="HE93" s="193" t="n">
        <f aca="false">IF(ISERROR(VLOOKUP($A93,'Import Peak'!$A$3:HE$99,213,FALSE())-VLOOKUP($A93,'Import Peak Change'!$A$106:HE$202,213,FALSE())),0,(VLOOKUP($A93,'Import Peak'!$A$3:HE$99,213,FALSE())-VLOOKUP($A93,'Import Peak Change'!$A$106:HE$202,213,FALSE())))</f>
        <v>0</v>
      </c>
      <c r="HF93" s="193" t="n">
        <f aca="false">IF(ISERROR(VLOOKUP($A93,'Import Peak'!$A$3:HF$99,214,FALSE())-VLOOKUP($A93,'Import Peak Change'!$A$106:HF$202,214,FALSE())),0,(VLOOKUP($A93,'Import Peak'!$A$3:HF$99,214,FALSE())-VLOOKUP($A93,'Import Peak Change'!$A$106:HF$202,214,FALSE())))</f>
        <v>0</v>
      </c>
      <c r="HG93" s="193" t="n">
        <f aca="false">IF(ISERROR(VLOOKUP($A93,'Import Peak'!$A$3:HG$99,215,FALSE())-VLOOKUP($A93,'Import Peak Change'!$A$106:HG$202,215,FALSE())),0,(VLOOKUP($A93,'Import Peak'!$A$3:HG$99,215,FALSE())-VLOOKUP($A93,'Import Peak Change'!$A$106:HG$202,215,FALSE())))</f>
        <v>0</v>
      </c>
      <c r="HH93" s="193" t="n">
        <f aca="false">IF(ISERROR(VLOOKUP($A93,'Import Peak'!$A$3:HH$99,216,FALSE())-VLOOKUP($A93,'Import Peak Change'!$A$106:HH$202,216,FALSE())),0,(VLOOKUP($A93,'Import Peak'!$A$3:HH$99,216,FALSE())-VLOOKUP($A93,'Import Peak Change'!$A$106:HH$202,216,FALSE())))</f>
        <v>0</v>
      </c>
      <c r="HI93" s="193" t="n">
        <f aca="false">IF(ISERROR(VLOOKUP($A93,'Import Peak'!$A$3:HI$99,217,FALSE())-VLOOKUP($A93,'Import Peak Change'!$A$106:HI$202,217,FALSE())),0,(VLOOKUP($A93,'Import Peak'!$A$3:HI$99,217,FALSE())-VLOOKUP($A93,'Import Peak Change'!$A$106:HI$202,217,FALSE())))</f>
        <v>0</v>
      </c>
      <c r="HJ93" s="193" t="n">
        <f aca="false">IF(ISERROR(VLOOKUP($A93,'Import Peak'!$A$3:HJ$99,218,FALSE())-VLOOKUP($A93,'Import Peak Change'!$A$106:HJ$202,218,FALSE())),0,(VLOOKUP($A93,'Import Peak'!$A$3:HJ$99,218,FALSE())-VLOOKUP($A93,'Import Peak Change'!$A$106:HJ$202,218,FALSE())))</f>
        <v>0</v>
      </c>
      <c r="HK93" s="193" t="n">
        <f aca="false">IF(ISERROR(VLOOKUP($A93,'Import Peak'!$A$3:HK$99,219,FALSE())-VLOOKUP($A93,'Import Peak Change'!$A$106:HK$202,219,FALSE())),0,(VLOOKUP($A93,'Import Peak'!$A$3:HK$99,219,FALSE())-VLOOKUP($A93,'Import Peak Change'!$A$106:HK$202,219,FALSE())))</f>
        <v>0</v>
      </c>
      <c r="HL93" s="193" t="n">
        <f aca="false">IF(ISERROR(VLOOKUP($A93,'Import Peak'!$A$3:HL$99,220,FALSE())-VLOOKUP($A93,'Import Peak Change'!$A$106:HL$202,220,FALSE())),0,(VLOOKUP($A93,'Import Peak'!$A$3:HL$99,220,FALSE())-VLOOKUP($A93,'Import Peak Change'!$A$106:HL$202,220,FALSE())))</f>
        <v>0</v>
      </c>
      <c r="HM93" s="193" t="n">
        <f aca="false">IF(ISERROR(VLOOKUP($A93,'Import Peak'!$A$3:HM$99,221,FALSE())-VLOOKUP($A93,'Import Peak Change'!$A$106:HM$202,221,FALSE())),0,(VLOOKUP($A93,'Import Peak'!$A$3:HM$99,221,FALSE())-VLOOKUP($A93,'Import Peak Change'!$A$106:HM$202,221,FALSE())))</f>
        <v>0</v>
      </c>
      <c r="HN93" s="193" t="n">
        <f aca="false">IF(ISERROR(VLOOKUP($A93,'Import Peak'!$A$3:HN$99,222,FALSE())-VLOOKUP($A93,'Import Peak Change'!$A$106:HN$202,222,FALSE())),0,(VLOOKUP($A93,'Import Peak'!$A$3:HN$99,222,FALSE())-VLOOKUP($A93,'Import Peak Change'!$A$106:HN$202,222,FALSE())))</f>
        <v>0</v>
      </c>
      <c r="HO93" s="193" t="n">
        <f aca="false">IF(ISERROR(VLOOKUP($A93,'Import Peak'!$A$3:HO$99,223,FALSE())-VLOOKUP($A93,'Import Peak Change'!$A$106:HO$202,223,FALSE())),0,(VLOOKUP($A93,'Import Peak'!$A$3:HO$99,223,FALSE())-VLOOKUP($A93,'Import Peak Change'!$A$106:HO$202,223,FALSE())))</f>
        <v>0</v>
      </c>
      <c r="HP93" s="193" t="n">
        <f aca="false">IF(ISERROR(VLOOKUP($A93,'Import Peak'!$A$3:HP$99,224,FALSE())-VLOOKUP($A93,'Import Peak Change'!$A$106:HP$202,224,FALSE())),0,(VLOOKUP($A93,'Import Peak'!$A$3:HP$99,224,FALSE())-VLOOKUP($A93,'Import Peak Change'!$A$106:HP$202,224,FALSE())))</f>
        <v>0</v>
      </c>
      <c r="HQ93" s="193" t="n">
        <f aca="false">IF(ISERROR(VLOOKUP($A93,'Import Peak'!$A$3:HQ$99,225,FALSE())-VLOOKUP($A93,'Import Peak Change'!$A$106:HQ$202,225,FALSE())),0,(VLOOKUP($A93,'Import Peak'!$A$3:HQ$99,225,FALSE())-VLOOKUP($A93,'Import Peak Change'!$A$106:HQ$202,225,FALSE())))</f>
        <v>0</v>
      </c>
      <c r="HR93" s="193" t="n">
        <f aca="false">IF(ISERROR(VLOOKUP($A93,'Import Peak'!$A$3:HR$99,226,FALSE())-VLOOKUP($A93,'Import Peak Change'!$A$106:HR$202,226,FALSE())),0,(VLOOKUP($A93,'Import Peak'!$A$3:HR$99,226,FALSE())-VLOOKUP($A93,'Import Peak Change'!$A$106:HR$202,226,FALSE())))</f>
        <v>0</v>
      </c>
      <c r="HS93" s="193" t="n">
        <f aca="false">IF(ISERROR(VLOOKUP($A93,'Import Peak'!$A$3:HS$99,227,FALSE())-VLOOKUP($A93,'Import Peak Change'!$A$106:HS$202,227,FALSE())),0,(VLOOKUP($A93,'Import Peak'!$A$3:HS$99,227,FALSE())-VLOOKUP($A93,'Import Peak Change'!$A$106:HS$202,227,FALSE())))</f>
        <v>0</v>
      </c>
      <c r="HT93" s="193" t="n">
        <f aca="false">IF(ISERROR(VLOOKUP($A93,'Import Peak'!$A$3:HT$99,228,FALSE())-VLOOKUP($A93,'Import Peak Change'!$A$106:HT$202,228,FALSE())),0,(VLOOKUP($A93,'Import Peak'!$A$3:HT$99,228,FALSE())-VLOOKUP($A93,'Import Peak Change'!$A$106:HT$202,228,FALSE())))</f>
        <v>0</v>
      </c>
      <c r="HU93" s="193" t="n">
        <f aca="false">IF(ISERROR(VLOOKUP($A93,'Import Peak'!$A$3:HU$99,229,FALSE())-VLOOKUP($A93,'Import Peak Change'!$A$106:HU$202,229,FALSE())),0,(VLOOKUP($A93,'Import Peak'!$A$3:HU$99,229,FALSE())-VLOOKUP($A93,'Import Peak Change'!$A$106:HU$202,229,FALSE())))</f>
        <v>0</v>
      </c>
      <c r="HV93" s="193" t="n">
        <f aca="false">IF(ISERROR(VLOOKUP($A93,'Import Peak'!$A$3:HV$99,230,FALSE())-VLOOKUP($A93,'Import Peak Change'!$A$106:HV$202,230,FALSE())),0,(VLOOKUP($A93,'Import Peak'!$A$3:HV$99,230,FALSE())-VLOOKUP($A93,'Import Peak Change'!$A$106:HV$202,230,FALSE())))</f>
        <v>0</v>
      </c>
      <c r="HW93" s="193" t="n">
        <f aca="false">IF(ISERROR(VLOOKUP($A93,'Import Peak'!$A$3:HW$99,231,FALSE())-VLOOKUP($A93,'Import Peak Change'!$A$106:HW$202,231,FALSE())),0,(VLOOKUP($A93,'Import Peak'!$A$3:HW$99,231,FALSE())-VLOOKUP($A93,'Import Peak Change'!$A$106:HW$202,231,FALSE())))</f>
        <v>0</v>
      </c>
      <c r="HX93" s="193" t="n">
        <f aca="false">IF(ISERROR(VLOOKUP($A93,'Import Peak'!$A$3:HX$99,232,FALSE())-VLOOKUP($A93,'Import Peak Change'!$A$106:HX$202,232,FALSE())),0,(VLOOKUP($A93,'Import Peak'!$A$3:HX$99,232,FALSE())-VLOOKUP($A93,'Import Peak Change'!$A$106:HX$202,232,FALSE())))</f>
        <v>0</v>
      </c>
      <c r="HY93" s="193" t="n">
        <f aca="false">IF(ISERROR(VLOOKUP($A93,'Import Peak'!$A$3:HY$99,233,FALSE())-VLOOKUP($A93,'Import Peak Change'!$A$106:HY$202,233,FALSE())),0,(VLOOKUP($A93,'Import Peak'!$A$3:HY$99,233,FALSE())-VLOOKUP($A93,'Import Peak Change'!$A$106:HY$202,233,FALSE())))</f>
        <v>0</v>
      </c>
      <c r="HZ93" s="193" t="n">
        <f aca="false">IF(ISERROR(VLOOKUP($A93,'Import Peak'!$A$3:HZ$99,234,FALSE())-VLOOKUP($A93,'Import Peak Change'!$A$106:HZ$202,234,FALSE())),0,(VLOOKUP($A93,'Import Peak'!$A$3:HZ$99,234,FALSE())-VLOOKUP($A93,'Import Peak Change'!$A$106:HZ$202,234,FALSE())))</f>
        <v>0</v>
      </c>
      <c r="IA93" s="193" t="n">
        <f aca="false">IF(ISERROR(VLOOKUP($A93,'Import Peak'!$A$3:IA$99,235,FALSE())-VLOOKUP($A93,'Import Peak Change'!$A$106:IA$202,235,FALSE())),0,(VLOOKUP($A93,'Import Peak'!$A$3:IA$99,235,FALSE())-VLOOKUP($A93,'Import Peak Change'!$A$106:IA$202,235,FALSE())))</f>
        <v>0</v>
      </c>
      <c r="IB93" s="193" t="n">
        <f aca="false">IF(ISERROR(VLOOKUP($A93,'Import Peak'!$A$3:IB$99,236,FALSE())-VLOOKUP($A93,'Import Peak Change'!$A$106:IB$202,236,FALSE())),0,(VLOOKUP($A93,'Import Peak'!$A$3:IB$99,236,FALSE())-VLOOKUP($A93,'Import Peak Change'!$A$106:IB$202,236,FALSE())))</f>
        <v>0</v>
      </c>
      <c r="IC93" s="193" t="n">
        <f aca="false">IF(ISERROR(VLOOKUP($A93,'Import Peak'!$A$3:IC$99,237,FALSE())-VLOOKUP($A93,'Import Peak Change'!$A$106:IC$202,237,FALSE())),0,(VLOOKUP($A93,'Import Peak'!$A$3:IC$99,237,FALSE())-VLOOKUP($A93,'Import Peak Change'!$A$106:IC$202,237,FALSE())))</f>
        <v>0</v>
      </c>
      <c r="ID93" s="193" t="n">
        <f aca="false">IF(ISERROR(VLOOKUP($A93,'Import Peak'!$A$3:ID$99,238,FALSE())-VLOOKUP($A93,'Import Peak Change'!$A$106:ID$202,238,FALSE())),0,(VLOOKUP($A93,'Import Peak'!$A$3:ID$99,238,FALSE())-VLOOKUP($A93,'Import Peak Change'!$A$106:ID$202,238,FALSE())))</f>
        <v>0</v>
      </c>
      <c r="IE93" s="193" t="n">
        <f aca="false">IF(ISERROR(VLOOKUP($A93,'Import Peak'!$A$3:IE$99,239,FALSE())-VLOOKUP($A93,'Import Peak Change'!$A$106:IE$202,239,FALSE())),0,(VLOOKUP($A93,'Import Peak'!$A$3:IE$99,239,FALSE())-VLOOKUP($A93,'Import Peak Change'!$A$106:IE$202,239,FALSE())))</f>
        <v>0</v>
      </c>
    </row>
    <row r="94" customFormat="false" ht="12.75" hidden="false" customHeight="false" outlineLevel="0" collapsed="false">
      <c r="A94" s="201" t="str">
        <f aca="false">IF('Import Peak'!A91=0,"",'Import Peak'!A91)</f>
        <v/>
      </c>
      <c r="B94" s="193"/>
      <c r="C94" s="193"/>
      <c r="D94" s="193"/>
      <c r="E94" s="193"/>
      <c r="F94" s="193"/>
      <c r="G94" s="193" t="n">
        <f aca="false">IF(ISERROR(VLOOKUP($A94,'Import Peak'!$A$3:G$99,7,FALSE())-VLOOKUP($A94,'Import Peak Change'!$A$106:G$202,7,FALSE())),0,(VLOOKUP($A94,'Import Peak'!$A$3:G$99,7,FALSE())-VLOOKUP($A94,'Import Peak Change'!$A$106:G$202,7,FALSE())))</f>
        <v>0</v>
      </c>
      <c r="H94" s="193" t="n">
        <f aca="false">IF(ISERROR(VLOOKUP($A94,'Import Peak'!$A$3:H$99,8,FALSE())-VLOOKUP($A94,'Import Peak Change'!$A$106:H$202,8,FALSE())),0,(VLOOKUP($A94,'Import Peak'!$A$3:H$99,8,FALSE())-VLOOKUP($A94,'Import Peak Change'!$A$106:H$202,8,FALSE())))</f>
        <v>0</v>
      </c>
      <c r="I94" s="193" t="n">
        <f aca="false">IF(ISERROR(VLOOKUP($A94,'Import Peak'!$A$3:I$99,9,FALSE())-VLOOKUP($A94,'Import Peak Change'!$A$106:I$202,9,FALSE())),0,(VLOOKUP($A94,'Import Peak'!$A$3:I$99,9,FALSE())-VLOOKUP($A94,'Import Peak Change'!$A$106:I$202,9,FALSE())))</f>
        <v>0</v>
      </c>
      <c r="J94" s="193" t="n">
        <f aca="false">IF(ISERROR(VLOOKUP($A94,'Import Peak'!$A$3:J$99,10,FALSE())-VLOOKUP($A94,'Import Peak Change'!$A$106:J$202,10,FALSE())),0,(VLOOKUP($A94,'Import Peak'!$A$3:J$99,10,FALSE())-VLOOKUP($A94,'Import Peak Change'!$A$106:J$202,10,FALSE())))</f>
        <v>0</v>
      </c>
      <c r="K94" s="193" t="n">
        <f aca="false">IF(ISERROR(VLOOKUP($A94,'Import Peak'!$A$3:K$99,11,FALSE())-VLOOKUP($A94,'Import Peak Change'!$A$106:K$202,11,FALSE())),0,(VLOOKUP($A94,'Import Peak'!$A$3:K$99,11,FALSE())-VLOOKUP($A94,'Import Peak Change'!$A$106:K$202,11,FALSE())))</f>
        <v>0</v>
      </c>
      <c r="L94" s="193" t="n">
        <f aca="false">IF(ISERROR(VLOOKUP($A94,'Import Peak'!$A$3:L$99,12,FALSE())-VLOOKUP($A94,'Import Peak Change'!$A$106:L$202,12,FALSE())),0,(VLOOKUP($A94,'Import Peak'!$A$3:L$99,12,FALSE())-VLOOKUP($A94,'Import Peak Change'!$A$106:L$202,12,FALSE())))</f>
        <v>0</v>
      </c>
      <c r="M94" s="193" t="n">
        <f aca="false">IF(ISERROR(VLOOKUP($A94,'Import Peak'!$A$3:M$99,13,FALSE())-VLOOKUP($A94,'Import Peak Change'!$A$106:M$202,13,FALSE())),0,(VLOOKUP($A94,'Import Peak'!$A$3:M$99,13,FALSE())-VLOOKUP($A94,'Import Peak Change'!$A$106:M$202,13,FALSE())))</f>
        <v>0</v>
      </c>
      <c r="N94" s="193" t="n">
        <f aca="false">IF(ISERROR(VLOOKUP($A94,'Import Peak'!$A$3:N$99,14,FALSE())-VLOOKUP($A94,'Import Peak Change'!$A$106:N$202,14,FALSE())),0,(VLOOKUP($A94,'Import Peak'!$A$3:N$99,14,FALSE())-VLOOKUP($A94,'Import Peak Change'!$A$106:N$202,14,FALSE())))</f>
        <v>0</v>
      </c>
      <c r="O94" s="193" t="n">
        <f aca="false">IF(ISERROR(VLOOKUP($A94,'Import Peak'!$A$3:O$99,15,FALSE())-VLOOKUP($A94,'Import Peak Change'!$A$106:O$202,15,FALSE())),0,(VLOOKUP($A94,'Import Peak'!$A$3:O$99,15,FALSE())-VLOOKUP($A94,'Import Peak Change'!$A$106:O$202,15,FALSE())))</f>
        <v>0</v>
      </c>
      <c r="P94" s="193" t="n">
        <f aca="false">IF(ISERROR(VLOOKUP($A94,'Import Peak'!$A$3:P$99,16,FALSE())-VLOOKUP($A94,'Import Peak Change'!$A$106:P$202,16,FALSE())),0,(VLOOKUP($A94,'Import Peak'!$A$3:P$99,16,FALSE())-VLOOKUP($A94,'Import Peak Change'!$A$106:P$202,16,FALSE())))</f>
        <v>0</v>
      </c>
      <c r="Q94" s="193" t="n">
        <f aca="false">IF(ISERROR(VLOOKUP($A94,'Import Peak'!$A$3:Q$99,17,FALSE())-VLOOKUP($A94,'Import Peak Change'!$A$106:Q$202,17,FALSE())),0,(VLOOKUP($A94,'Import Peak'!$A$3:Q$99,17,FALSE())-VLOOKUP($A94,'Import Peak Change'!$A$106:Q$202,17,FALSE())))</f>
        <v>0</v>
      </c>
      <c r="R94" s="193" t="n">
        <f aca="false">IF(ISERROR(VLOOKUP($A94,'Import Peak'!$A$3:R$99,18,FALSE())-VLOOKUP($A94,'Import Peak Change'!$A$106:R$202,18,FALSE())),0,(VLOOKUP($A94,'Import Peak'!$A$3:R$99,18,FALSE())-VLOOKUP($A94,'Import Peak Change'!$A$106:R$202,18,FALSE())))</f>
        <v>0</v>
      </c>
      <c r="S94" s="193" t="n">
        <f aca="false">IF(ISERROR(VLOOKUP($A94,'Import Peak'!$A$3:S$99,19,FALSE())-VLOOKUP($A94,'Import Peak Change'!$A$106:S$202,19,FALSE())),0,(VLOOKUP($A94,'Import Peak'!$A$3:S$99,19,FALSE())-VLOOKUP($A94,'Import Peak Change'!$A$106:S$202,19,FALSE())))</f>
        <v>0</v>
      </c>
      <c r="T94" s="193" t="n">
        <f aca="false">IF(ISERROR(VLOOKUP($A94,'Import Peak'!$A$3:T$99,20,FALSE())-VLOOKUP($A94,'Import Peak Change'!$A$106:T$202,20,FALSE())),0,(VLOOKUP($A94,'Import Peak'!$A$3:T$99,20,FALSE())-VLOOKUP($A94,'Import Peak Change'!$A$106:T$202,20,FALSE())))</f>
        <v>0</v>
      </c>
      <c r="U94" s="193" t="n">
        <f aca="false">IF(ISERROR(VLOOKUP($A94,'Import Peak'!$A$3:U$99,21,FALSE())-VLOOKUP($A94,'Import Peak Change'!$A$106:U$202,21,FALSE())),0,(VLOOKUP($A94,'Import Peak'!$A$3:U$99,21,FALSE())-VLOOKUP($A94,'Import Peak Change'!$A$106:U$202,21,FALSE())))</f>
        <v>0</v>
      </c>
      <c r="V94" s="193" t="n">
        <f aca="false">IF(ISERROR(VLOOKUP($A94,'Import Peak'!$A$3:V$99,22,FALSE())-VLOOKUP($A94,'Import Peak Change'!$A$106:V$202,22,FALSE())),0,(VLOOKUP($A94,'Import Peak'!$A$3:V$99,22,FALSE())-VLOOKUP($A94,'Import Peak Change'!$A$106:V$202,22,FALSE())))</f>
        <v>0</v>
      </c>
      <c r="W94" s="193" t="n">
        <f aca="false">IF(ISERROR(VLOOKUP($A94,'Import Peak'!$A$3:W$99,23,FALSE())-VLOOKUP($A94,'Import Peak Change'!$A$106:W$202,23,FALSE())),0,(VLOOKUP($A94,'Import Peak'!$A$3:W$99,23,FALSE())-VLOOKUP($A94,'Import Peak Change'!$A$106:W$202,23,FALSE())))</f>
        <v>0</v>
      </c>
      <c r="X94" s="193" t="n">
        <f aca="false">IF(ISERROR(VLOOKUP($A94,'Import Peak'!$A$3:X$99,24,FALSE())-VLOOKUP($A94,'Import Peak Change'!$A$106:X$202,24,FALSE())),0,(VLOOKUP($A94,'Import Peak'!$A$3:X$99,24,FALSE())-VLOOKUP($A94,'Import Peak Change'!$A$106:X$202,24,FALSE())))</f>
        <v>0</v>
      </c>
      <c r="Y94" s="193" t="n">
        <f aca="false">IF(ISERROR(VLOOKUP($A94,'Import Peak'!$A$3:Y$99,25,FALSE())-VLOOKUP($A94,'Import Peak Change'!$A$106:Y$202,25,FALSE())),0,(VLOOKUP($A94,'Import Peak'!$A$3:Y$99,25,FALSE())-VLOOKUP($A94,'Import Peak Change'!$A$106:Y$202,25,FALSE())))</f>
        <v>0</v>
      </c>
      <c r="Z94" s="193" t="n">
        <f aca="false">IF(ISERROR(VLOOKUP($A94,'Import Peak'!$A$3:Z$99,26,FALSE())-VLOOKUP($A94,'Import Peak Change'!$A$106:Z$202,26,FALSE())),0,(VLOOKUP($A94,'Import Peak'!$A$3:Z$99,26,FALSE())-VLOOKUP($A94,'Import Peak Change'!$A$106:Z$202,26,FALSE())))</f>
        <v>0</v>
      </c>
      <c r="AA94" s="193" t="n">
        <f aca="false">IF(ISERROR(VLOOKUP($A94,'Import Peak'!$A$3:AA$99,27,FALSE())-VLOOKUP($A94,'Import Peak Change'!$A$106:AA$202,27,FALSE())),0,(VLOOKUP($A94,'Import Peak'!$A$3:AA$99,27,FALSE())-VLOOKUP($A94,'Import Peak Change'!$A$106:AA$202,27,FALSE())))</f>
        <v>0</v>
      </c>
      <c r="AB94" s="193" t="n">
        <f aca="false">IF(ISERROR(VLOOKUP($A94,'Import Peak'!$A$3:AB$99,28,FALSE())-VLOOKUP($A94,'Import Peak Change'!$A$106:AB$202,28,FALSE())),0,(VLOOKUP($A94,'Import Peak'!$A$3:AB$99,28,FALSE())-VLOOKUP($A94,'Import Peak Change'!$A$106:AB$202,28,FALSE())))</f>
        <v>0</v>
      </c>
      <c r="AC94" s="193" t="n">
        <f aca="false">IF(ISERROR(VLOOKUP($A94,'Import Peak'!$A$3:AC$99,29,FALSE())-VLOOKUP($A94,'Import Peak Change'!$A$106:AC$202,29,FALSE())),0,(VLOOKUP($A94,'Import Peak'!$A$3:AC$99,29,FALSE())-VLOOKUP($A94,'Import Peak Change'!$A$106:AC$202,29,FALSE())))</f>
        <v>0</v>
      </c>
      <c r="AD94" s="193" t="n">
        <f aca="false">IF(ISERROR(VLOOKUP($A94,'Import Peak'!$A$3:AD$99,30,FALSE())-VLOOKUP($A94,'Import Peak Change'!$A$106:AD$202,30,FALSE())),0,(VLOOKUP($A94,'Import Peak'!$A$3:AD$99,30,FALSE())-VLOOKUP($A94,'Import Peak Change'!$A$106:AD$202,30,FALSE())))</f>
        <v>0</v>
      </c>
      <c r="AE94" s="193" t="n">
        <f aca="false">IF(ISERROR(VLOOKUP($A94,'Import Peak'!$A$3:AE$99,31,FALSE())-VLOOKUP($A94,'Import Peak Change'!$A$106:AE$202,31,FALSE())),0,(VLOOKUP($A94,'Import Peak'!$A$3:AE$99,31,FALSE())-VLOOKUP($A94,'Import Peak Change'!$A$106:AE$202,31,FALSE())))</f>
        <v>0</v>
      </c>
      <c r="AF94" s="193" t="n">
        <f aca="false">IF(ISERROR(VLOOKUP($A94,'Import Peak'!$A$3:AF$99,32,FALSE())-VLOOKUP($A94,'Import Peak Change'!$A$106:AF$202,32,FALSE())),0,(VLOOKUP($A94,'Import Peak'!$A$3:AF$99,32,FALSE())-VLOOKUP($A94,'Import Peak Change'!$A$106:AF$202,32,FALSE())))</f>
        <v>0</v>
      </c>
      <c r="AG94" s="193" t="n">
        <f aca="false">IF(ISERROR(VLOOKUP($A94,'Import Peak'!$A$3:AG$99,33,FALSE())-VLOOKUP($A94,'Import Peak Change'!$A$106:AG$202,33,FALSE())),0,(VLOOKUP($A94,'Import Peak'!$A$3:AG$99,33,FALSE())-VLOOKUP($A94,'Import Peak Change'!$A$106:AG$202,33,FALSE())))</f>
        <v>0</v>
      </c>
      <c r="AH94" s="193" t="n">
        <f aca="false">IF(ISERROR(VLOOKUP($A94,'Import Peak'!$A$3:AH$99,34,FALSE())-VLOOKUP($A94,'Import Peak Change'!$A$106:AH$202,34,FALSE())),0,(VLOOKUP($A94,'Import Peak'!$A$3:AH$99,34,FALSE())-VLOOKUP($A94,'Import Peak Change'!$A$106:AH$202,34,FALSE())))</f>
        <v>0</v>
      </c>
      <c r="AI94" s="193" t="n">
        <f aca="false">IF(ISERROR(VLOOKUP($A94,'Import Peak'!$A$3:AI$99,35,FALSE())-VLOOKUP($A94,'Import Peak Change'!$A$106:AI$202,35,FALSE())),0,(VLOOKUP($A94,'Import Peak'!$A$3:AI$99,35,FALSE())-VLOOKUP($A94,'Import Peak Change'!$A$106:AI$202,35,FALSE())))</f>
        <v>0</v>
      </c>
      <c r="AJ94" s="193" t="n">
        <f aca="false">IF(ISERROR(VLOOKUP($A94,'Import Peak'!$A$3:AJ$99,36,FALSE())-VLOOKUP($A94,'Import Peak Change'!$A$106:AJ$202,36,FALSE())),0,(VLOOKUP($A94,'Import Peak'!$A$3:AJ$99,36,FALSE())-VLOOKUP($A94,'Import Peak Change'!$A$106:AJ$202,36,FALSE())))</f>
        <v>0</v>
      </c>
      <c r="AK94" s="193" t="n">
        <f aca="false">IF(ISERROR(VLOOKUP($A94,'Import Peak'!$A$3:AK$99,37,FALSE())-VLOOKUP($A94,'Import Peak Change'!$A$106:AK$202,37,FALSE())),0,(VLOOKUP($A94,'Import Peak'!$A$3:AK$99,37,FALSE())-VLOOKUP($A94,'Import Peak Change'!$A$106:AK$202,37,FALSE())))</f>
        <v>0</v>
      </c>
      <c r="AL94" s="193" t="n">
        <f aca="false">IF(ISERROR(VLOOKUP($A94,'Import Peak'!$A$3:AL$99,38,FALSE())-VLOOKUP($A94,'Import Peak Change'!$A$106:AL$202,38,FALSE())),0,(VLOOKUP($A94,'Import Peak'!$A$3:AL$99,38,FALSE())-VLOOKUP($A94,'Import Peak Change'!$A$106:AL$202,38,FALSE())))</f>
        <v>0</v>
      </c>
      <c r="AM94" s="193" t="n">
        <f aca="false">IF(ISERROR(VLOOKUP($A94,'Import Peak'!$A$3:AM$99,39,FALSE())-VLOOKUP($A94,'Import Peak Change'!$A$106:AM$202,39,FALSE())),0,(VLOOKUP($A94,'Import Peak'!$A$3:AM$99,39,FALSE())-VLOOKUP($A94,'Import Peak Change'!$A$106:AM$202,39,FALSE())))</f>
        <v>0</v>
      </c>
      <c r="AN94" s="193" t="n">
        <f aca="false">IF(ISERROR(VLOOKUP($A94,'Import Peak'!$A$3:AN$99,40,FALSE())-VLOOKUP($A94,'Import Peak Change'!$A$106:AN$202,40,FALSE())),0,(VLOOKUP($A94,'Import Peak'!$A$3:AN$99,40,FALSE())-VLOOKUP($A94,'Import Peak Change'!$A$106:AN$202,40,FALSE())))</f>
        <v>0</v>
      </c>
      <c r="AO94" s="193" t="n">
        <f aca="false">IF(ISERROR(VLOOKUP($A94,'Import Peak'!$A$3:AO$99,41,FALSE())-VLOOKUP($A94,'Import Peak Change'!$A$106:AO$202,41,FALSE())),0,(VLOOKUP($A94,'Import Peak'!$A$3:AO$99,41,FALSE())-VLOOKUP($A94,'Import Peak Change'!$A$106:AO$202,41,FALSE())))</f>
        <v>0</v>
      </c>
      <c r="AP94" s="193" t="n">
        <f aca="false">IF(ISERROR(VLOOKUP($A94,'Import Peak'!$A$3:AP$99,42,FALSE())-VLOOKUP($A94,'Import Peak Change'!$A$106:AP$202,42,FALSE())),0,(VLOOKUP($A94,'Import Peak'!$A$3:AP$99,42,FALSE())-VLOOKUP($A94,'Import Peak Change'!$A$106:AP$202,42,FALSE())))</f>
        <v>0</v>
      </c>
      <c r="AQ94" s="193" t="n">
        <f aca="false">IF(ISERROR(VLOOKUP($A94,'Import Peak'!$A$3:AQ$99,43,FALSE())-VLOOKUP($A94,'Import Peak Change'!$A$106:AQ$202,43,FALSE())),0,(VLOOKUP($A94,'Import Peak'!$A$3:AQ$99,43,FALSE())-VLOOKUP($A94,'Import Peak Change'!$A$106:AQ$202,43,FALSE())))</f>
        <v>0</v>
      </c>
      <c r="AR94" s="193" t="n">
        <f aca="false">IF(ISERROR(VLOOKUP($A94,'Import Peak'!$A$3:AR$99,44,FALSE())-VLOOKUP($A94,'Import Peak Change'!$A$106:AR$202,44,FALSE())),0,(VLOOKUP($A94,'Import Peak'!$A$3:AR$99,44,FALSE())-VLOOKUP($A94,'Import Peak Change'!$A$106:AR$202,44,FALSE())))</f>
        <v>0</v>
      </c>
      <c r="AS94" s="193" t="n">
        <f aca="false">IF(ISERROR(VLOOKUP($A94,'Import Peak'!$A$3:AS$99,45,FALSE())-VLOOKUP($A94,'Import Peak Change'!$A$106:AS$202,45,FALSE())),0,(VLOOKUP($A94,'Import Peak'!$A$3:AS$99,45,FALSE())-VLOOKUP($A94,'Import Peak Change'!$A$106:AS$202,45,FALSE())))</f>
        <v>0</v>
      </c>
      <c r="AT94" s="193" t="n">
        <f aca="false">IF(ISERROR(VLOOKUP($A94,'Import Peak'!$A$3:AT$99,46,FALSE())-VLOOKUP($A94,'Import Peak Change'!$A$106:AT$202,46,FALSE())),0,(VLOOKUP($A94,'Import Peak'!$A$3:AT$99,46,FALSE())-VLOOKUP($A94,'Import Peak Change'!$A$106:AT$202,46,FALSE())))</f>
        <v>0</v>
      </c>
      <c r="AU94" s="193" t="n">
        <f aca="false">IF(ISERROR(VLOOKUP($A94,'Import Peak'!$A$3:AU$99,47,FALSE())-VLOOKUP($A94,'Import Peak Change'!$A$106:AU$202,47,FALSE())),0,(VLOOKUP($A94,'Import Peak'!$A$3:AU$99,47,FALSE())-VLOOKUP($A94,'Import Peak Change'!$A$106:AU$202,47,FALSE())))</f>
        <v>0</v>
      </c>
      <c r="AV94" s="193" t="n">
        <f aca="false">IF(ISERROR(VLOOKUP($A94,'Import Peak'!$A$3:AV$99,48,FALSE())-VLOOKUP($A94,'Import Peak Change'!$A$106:AV$202,48,FALSE())),0,(VLOOKUP($A94,'Import Peak'!$A$3:AV$99,48,FALSE())-VLOOKUP($A94,'Import Peak Change'!$A$106:AV$202,48,FALSE())))</f>
        <v>0</v>
      </c>
      <c r="AW94" s="193" t="n">
        <f aca="false">IF(ISERROR(VLOOKUP($A94,'Import Peak'!$A$3:AW$99,49,FALSE())-VLOOKUP($A94,'Import Peak Change'!$A$106:AW$202,49,FALSE())),0,(VLOOKUP($A94,'Import Peak'!$A$3:AW$99,49,FALSE())-VLOOKUP($A94,'Import Peak Change'!$A$106:AW$202,49,FALSE())))</f>
        <v>0</v>
      </c>
      <c r="AX94" s="193" t="n">
        <f aca="false">IF(ISERROR(VLOOKUP($A94,'Import Peak'!$A$3:AX$99,50,FALSE())-VLOOKUP($A94,'Import Peak Change'!$A$106:AX$202,50,FALSE())),0,(VLOOKUP($A94,'Import Peak'!$A$3:AX$99,50,FALSE())-VLOOKUP($A94,'Import Peak Change'!$A$106:AX$202,50,FALSE())))</f>
        <v>0</v>
      </c>
      <c r="AY94" s="193" t="n">
        <f aca="false">IF(ISERROR(VLOOKUP($A94,'Import Peak'!$A$3:AY$99,51,FALSE())-VLOOKUP($A94,'Import Peak Change'!$A$106:AY$202,51,FALSE())),0,(VLOOKUP($A94,'Import Peak'!$A$3:AY$99,51,FALSE())-VLOOKUP($A94,'Import Peak Change'!$A$106:AY$202,51,FALSE())))</f>
        <v>0</v>
      </c>
      <c r="AZ94" s="193" t="n">
        <f aca="false">IF(ISERROR(VLOOKUP($A94,'Import Peak'!$A$3:AZ$99,52,FALSE())-VLOOKUP($A94,'Import Peak Change'!$A$106:AZ$202,52,FALSE())),0,(VLOOKUP($A94,'Import Peak'!$A$3:AZ$99,52,FALSE())-VLOOKUP($A94,'Import Peak Change'!$A$106:AZ$202,52,FALSE())))</f>
        <v>0</v>
      </c>
      <c r="BA94" s="193" t="n">
        <f aca="false">IF(ISERROR(VLOOKUP($A94,'Import Peak'!$A$3:BA$99,53,FALSE())-VLOOKUP($A94,'Import Peak Change'!$A$106:BA$202,53,FALSE())),0,(VLOOKUP($A94,'Import Peak'!$A$3:BA$99,53,FALSE())-VLOOKUP($A94,'Import Peak Change'!$A$106:BA$202,53,FALSE())))</f>
        <v>0</v>
      </c>
      <c r="BB94" s="193" t="n">
        <f aca="false">IF(ISERROR(VLOOKUP($A94,'Import Peak'!$A$3:BB$99,54,FALSE())-VLOOKUP($A94,'Import Peak Change'!$A$106:BB$202,54,FALSE())),0,(VLOOKUP($A94,'Import Peak'!$A$3:BB$99,54,FALSE())-VLOOKUP($A94,'Import Peak Change'!$A$106:BB$202,54,FALSE())))</f>
        <v>0</v>
      </c>
      <c r="BC94" s="193" t="n">
        <f aca="false">IF(ISERROR(VLOOKUP($A94,'Import Peak'!$A$3:BC$99,55,FALSE())-VLOOKUP($A94,'Import Peak Change'!$A$106:BC$202,55,FALSE())),0,(VLOOKUP($A94,'Import Peak'!$A$3:BC$99,55,FALSE())-VLOOKUP($A94,'Import Peak Change'!$A$106:BC$202,55,FALSE())))</f>
        <v>0</v>
      </c>
      <c r="BD94" s="193" t="n">
        <f aca="false">IF(ISERROR(VLOOKUP($A94,'Import Peak'!$A$3:BD$99,56,FALSE())-VLOOKUP($A94,'Import Peak Change'!$A$106:BD$202,56,FALSE())),0,(VLOOKUP($A94,'Import Peak'!$A$3:BD$99,56,FALSE())-VLOOKUP($A94,'Import Peak Change'!$A$106:BD$202,56,FALSE())))</f>
        <v>0</v>
      </c>
      <c r="BE94" s="193" t="n">
        <f aca="false">IF(ISERROR(VLOOKUP($A94,'Import Peak'!$A$3:BE$99,57,FALSE())-VLOOKUP($A94,'Import Peak Change'!$A$106:BE$202,57,FALSE())),0,(VLOOKUP($A94,'Import Peak'!$A$3:BE$99,57,FALSE())-VLOOKUP($A94,'Import Peak Change'!$A$106:BE$202,57,FALSE())))</f>
        <v>0</v>
      </c>
      <c r="BF94" s="193" t="n">
        <f aca="false">IF(ISERROR(VLOOKUP($A94,'Import Peak'!$A$3:BF$99,58,FALSE())-VLOOKUP($A94,'Import Peak Change'!$A$106:BF$202,58,FALSE())),0,(VLOOKUP($A94,'Import Peak'!$A$3:BF$99,58,FALSE())-VLOOKUP($A94,'Import Peak Change'!$A$106:BF$202,58,FALSE())))</f>
        <v>0</v>
      </c>
      <c r="BG94" s="193" t="n">
        <f aca="false">IF(ISERROR(VLOOKUP($A94,'Import Peak'!$A$3:BG$99,59,FALSE())-VLOOKUP($A94,'Import Peak Change'!$A$106:BG$202,59,FALSE())),0,(VLOOKUP($A94,'Import Peak'!$A$3:BG$99,59,FALSE())-VLOOKUP($A94,'Import Peak Change'!$A$106:BG$202,59,FALSE())))</f>
        <v>0</v>
      </c>
      <c r="BH94" s="193" t="n">
        <f aca="false">IF(ISERROR(VLOOKUP($A94,'Import Peak'!$A$3:BH$99,60,FALSE())-VLOOKUP($A94,'Import Peak Change'!$A$106:BH$202,60,FALSE())),0,(VLOOKUP($A94,'Import Peak'!$A$3:BH$99,60,FALSE())-VLOOKUP($A94,'Import Peak Change'!$A$106:BH$202,60,FALSE())))</f>
        <v>0</v>
      </c>
      <c r="BI94" s="193" t="n">
        <f aca="false">IF(ISERROR(VLOOKUP($A94,'Import Peak'!$A$3:BI$99,61,FALSE())-VLOOKUP($A94,'Import Peak Change'!$A$106:BI$202,61,FALSE())),0,(VLOOKUP($A94,'Import Peak'!$A$3:BI$99,61,FALSE())-VLOOKUP($A94,'Import Peak Change'!$A$106:BI$202,61,FALSE())))</f>
        <v>0</v>
      </c>
      <c r="BJ94" s="193" t="n">
        <f aca="false">IF(ISERROR(VLOOKUP($A94,'Import Peak'!$A$3:BJ$99,62,FALSE())-VLOOKUP($A94,'Import Peak Change'!$A$106:BJ$202,62,FALSE())),0,(VLOOKUP($A94,'Import Peak'!$A$3:BJ$99,62,FALSE())-VLOOKUP($A94,'Import Peak Change'!$A$106:BJ$202,62,FALSE())))</f>
        <v>0</v>
      </c>
      <c r="BK94" s="193" t="n">
        <f aca="false">IF(ISERROR(VLOOKUP($A94,'Import Peak'!$A$3:BK$99,63,FALSE())-VLOOKUP($A94,'Import Peak Change'!$A$106:BK$202,63,FALSE())),0,(VLOOKUP($A94,'Import Peak'!$A$3:BK$99,63,FALSE())-VLOOKUP($A94,'Import Peak Change'!$A$106:BK$202,63,FALSE())))</f>
        <v>0</v>
      </c>
      <c r="BL94" s="193" t="n">
        <f aca="false">IF(ISERROR(VLOOKUP($A94,'Import Peak'!$A$3:BL$99,64,FALSE())-VLOOKUP($A94,'Import Peak Change'!$A$106:BL$202,64,FALSE())),0,(VLOOKUP($A94,'Import Peak'!$A$3:BL$99,64,FALSE())-VLOOKUP($A94,'Import Peak Change'!$A$106:BL$202,64,FALSE())))</f>
        <v>0</v>
      </c>
      <c r="BM94" s="193" t="n">
        <f aca="false">IF(ISERROR(VLOOKUP($A94,'Import Peak'!$A$3:BM$99,65,FALSE())-VLOOKUP($A94,'Import Peak Change'!$A$106:BM$202,65,FALSE())),0,(VLOOKUP($A94,'Import Peak'!$A$3:BM$99,65,FALSE())-VLOOKUP($A94,'Import Peak Change'!$A$106:BM$202,65,FALSE())))</f>
        <v>0</v>
      </c>
      <c r="BN94" s="193" t="n">
        <f aca="false">IF(ISERROR(VLOOKUP($A94,'Import Peak'!$A$3:BN$99,66,FALSE())-VLOOKUP($A94,'Import Peak Change'!$A$106:BN$202,66,FALSE())),0,(VLOOKUP($A94,'Import Peak'!$A$3:BN$99,66,FALSE())-VLOOKUP($A94,'Import Peak Change'!$A$106:BN$202,66,FALSE())))</f>
        <v>0</v>
      </c>
      <c r="BO94" s="193" t="n">
        <f aca="false">IF(ISERROR(VLOOKUP($A94,'Import Peak'!$A$3:BO$99,67,FALSE())-VLOOKUP($A94,'Import Peak Change'!$A$106:BO$202,67,FALSE())),0,(VLOOKUP($A94,'Import Peak'!$A$3:BO$99,67,FALSE())-VLOOKUP($A94,'Import Peak Change'!$A$106:BO$202,67,FALSE())))</f>
        <v>0</v>
      </c>
      <c r="BP94" s="193" t="n">
        <f aca="false">IF(ISERROR(VLOOKUP($A94,'Import Peak'!$A$3:BP$99,68,FALSE())-VLOOKUP($A94,'Import Peak Change'!$A$106:BP$202,68,FALSE())),0,(VLOOKUP($A94,'Import Peak'!$A$3:BP$99,68,FALSE())-VLOOKUP($A94,'Import Peak Change'!$A$106:BP$202,68,FALSE())))</f>
        <v>0</v>
      </c>
      <c r="BQ94" s="193" t="n">
        <f aca="false">IF(ISERROR(VLOOKUP($A94,'Import Peak'!$A$3:BQ$99,69,FALSE())-VLOOKUP($A94,'Import Peak Change'!$A$106:BQ$202,69,FALSE())),0,(VLOOKUP($A94,'Import Peak'!$A$3:BQ$99,69,FALSE())-VLOOKUP($A94,'Import Peak Change'!$A$106:BQ$202,69,FALSE())))</f>
        <v>0</v>
      </c>
      <c r="BR94" s="193" t="n">
        <f aca="false">IF(ISERROR(VLOOKUP($A94,'Import Peak'!$A$3:BR$99,70,FALSE())-VLOOKUP($A94,'Import Peak Change'!$A$106:BR$202,70,FALSE())),0,(VLOOKUP($A94,'Import Peak'!$A$3:BR$99,70,FALSE())-VLOOKUP($A94,'Import Peak Change'!$A$106:BR$202,70,FALSE())))</f>
        <v>0</v>
      </c>
      <c r="BS94" s="193" t="n">
        <f aca="false">IF(ISERROR(VLOOKUP($A94,'Import Peak'!$A$3:BS$99,71,FALSE())-VLOOKUP($A94,'Import Peak Change'!$A$106:BS$202,71,FALSE())),0,(VLOOKUP($A94,'Import Peak'!$A$3:BS$99,71,FALSE())-VLOOKUP($A94,'Import Peak Change'!$A$106:BS$202,71,FALSE())))</f>
        <v>0</v>
      </c>
      <c r="BT94" s="193" t="n">
        <f aca="false">IF(ISERROR(VLOOKUP($A94,'Import Peak'!$A$3:BT$99,72,FALSE())-VLOOKUP($A94,'Import Peak Change'!$A$106:BT$202,72,FALSE())),0,(VLOOKUP($A94,'Import Peak'!$A$3:BT$99,72,FALSE())-VLOOKUP($A94,'Import Peak Change'!$A$106:BT$202,72,FALSE())))</f>
        <v>0</v>
      </c>
      <c r="BU94" s="193" t="n">
        <f aca="false">IF(ISERROR(VLOOKUP($A94,'Import Peak'!$A$3:BU$99,73,FALSE())-VLOOKUP($A94,'Import Peak Change'!$A$106:BU$202,73,FALSE())),0,(VLOOKUP($A94,'Import Peak'!$A$3:BU$99,73,FALSE())-VLOOKUP($A94,'Import Peak Change'!$A$106:BU$202,73,FALSE())))</f>
        <v>0</v>
      </c>
      <c r="BV94" s="193" t="n">
        <f aca="false">IF(ISERROR(VLOOKUP($A94,'Import Peak'!$A$3:BV$99,74,FALSE())-VLOOKUP($A94,'Import Peak Change'!$A$106:BV$202,74,FALSE())),0,(VLOOKUP($A94,'Import Peak'!$A$3:BV$99,74,FALSE())-VLOOKUP($A94,'Import Peak Change'!$A$106:BV$202,74,FALSE())))</f>
        <v>0</v>
      </c>
      <c r="BW94" s="193" t="n">
        <f aca="false">IF(ISERROR(VLOOKUP($A94,'Import Peak'!$A$3:BW$99,75,FALSE())-VLOOKUP($A94,'Import Peak Change'!$A$106:BW$202,75,FALSE())),0,(VLOOKUP($A94,'Import Peak'!$A$3:BW$99,75,FALSE())-VLOOKUP($A94,'Import Peak Change'!$A$106:BW$202,75,FALSE())))</f>
        <v>0</v>
      </c>
      <c r="BX94" s="193" t="n">
        <f aca="false">IF(ISERROR(VLOOKUP($A94,'Import Peak'!$A$3:BX$99,76,FALSE())-VLOOKUP($A94,'Import Peak Change'!$A$106:BX$202,76,FALSE())),0,(VLOOKUP($A94,'Import Peak'!$A$3:BX$99,76,FALSE())-VLOOKUP($A94,'Import Peak Change'!$A$106:BX$202,76,FALSE())))</f>
        <v>0</v>
      </c>
      <c r="BY94" s="193" t="n">
        <f aca="false">IF(ISERROR(VLOOKUP($A94,'Import Peak'!$A$3:BY$99,77,FALSE())-VLOOKUP($A94,'Import Peak Change'!$A$106:BY$202,77,FALSE())),0,(VLOOKUP($A94,'Import Peak'!$A$3:BY$99,77,FALSE())-VLOOKUP($A94,'Import Peak Change'!$A$106:BY$202,77,FALSE())))</f>
        <v>0</v>
      </c>
      <c r="BZ94" s="193" t="n">
        <f aca="false">IF(ISERROR(VLOOKUP($A94,'Import Peak'!$A$3:BZ$99,78,FALSE())-VLOOKUP($A94,'Import Peak Change'!$A$106:BZ$202,78,FALSE())),0,(VLOOKUP($A94,'Import Peak'!$A$3:BZ$99,78,FALSE())-VLOOKUP($A94,'Import Peak Change'!$A$106:BZ$202,78,FALSE())))</f>
        <v>0</v>
      </c>
      <c r="CA94" s="193" t="n">
        <f aca="false">IF(ISERROR(VLOOKUP($A94,'Import Peak'!$A$3:CA$99,79,FALSE())-VLOOKUP($A94,'Import Peak Change'!$A$106:CA$202,79,FALSE())),0,(VLOOKUP($A94,'Import Peak'!$A$3:CA$99,79,FALSE())-VLOOKUP($A94,'Import Peak Change'!$A$106:CA$202,79,FALSE())))</f>
        <v>0</v>
      </c>
      <c r="CB94" s="193" t="n">
        <f aca="false">IF(ISERROR(VLOOKUP($A94,'Import Peak'!$A$3:CB$99,80,FALSE())-VLOOKUP($A94,'Import Peak Change'!$A$106:CB$202,80,FALSE())),0,(VLOOKUP($A94,'Import Peak'!$A$3:CB$99,80,FALSE())-VLOOKUP($A94,'Import Peak Change'!$A$106:CB$202,80,FALSE())))</f>
        <v>0</v>
      </c>
      <c r="CC94" s="193" t="n">
        <f aca="false">IF(ISERROR(VLOOKUP($A94,'Import Peak'!$A$3:CC$99,81,FALSE())-VLOOKUP($A94,'Import Peak Change'!$A$106:CC$202,81,FALSE())),0,(VLOOKUP($A94,'Import Peak'!$A$3:CC$99,81,FALSE())-VLOOKUP($A94,'Import Peak Change'!$A$106:CC$202,81,FALSE())))</f>
        <v>0</v>
      </c>
      <c r="CD94" s="193" t="n">
        <f aca="false">IF(ISERROR(VLOOKUP($A94,'Import Peak'!$A$3:CD$99,82,FALSE())-VLOOKUP($A94,'Import Peak Change'!$A$106:CD$202,82,FALSE())),0,(VLOOKUP($A94,'Import Peak'!$A$3:CD$99,82,FALSE())-VLOOKUP($A94,'Import Peak Change'!$A$106:CD$202,82,FALSE())))</f>
        <v>0</v>
      </c>
      <c r="CE94" s="193" t="n">
        <f aca="false">IF(ISERROR(VLOOKUP($A94,'Import Peak'!$A$3:CE$99,83,FALSE())-VLOOKUP($A94,'Import Peak Change'!$A$106:CE$202,83,FALSE())),0,(VLOOKUP($A94,'Import Peak'!$A$3:CE$99,83,FALSE())-VLOOKUP($A94,'Import Peak Change'!$A$106:CE$202,83,FALSE())))</f>
        <v>0</v>
      </c>
      <c r="CF94" s="193" t="n">
        <f aca="false">IF(ISERROR(VLOOKUP($A94,'Import Peak'!$A$3:CF$99,84,FALSE())-VLOOKUP($A94,'Import Peak Change'!$A$106:CF$202,84,FALSE())),0,(VLOOKUP($A94,'Import Peak'!$A$3:CF$99,84,FALSE())-VLOOKUP($A94,'Import Peak Change'!$A$106:CF$202,84,FALSE())))</f>
        <v>0</v>
      </c>
      <c r="CG94" s="193" t="n">
        <f aca="false">IF(ISERROR(VLOOKUP($A94,'Import Peak'!$A$3:CG$99,85,FALSE())-VLOOKUP($A94,'Import Peak Change'!$A$106:CG$202,85,FALSE())),0,(VLOOKUP($A94,'Import Peak'!$A$3:CG$99,85,FALSE())-VLOOKUP($A94,'Import Peak Change'!$A$106:CG$202,85,FALSE())))</f>
        <v>0</v>
      </c>
      <c r="CH94" s="193" t="n">
        <f aca="false">IF(ISERROR(VLOOKUP($A94,'Import Peak'!$A$3:CH$99,86,FALSE())-VLOOKUP($A94,'Import Peak Change'!$A$106:CH$202,86,FALSE())),0,(VLOOKUP($A94,'Import Peak'!$A$3:CH$99,86,FALSE())-VLOOKUP($A94,'Import Peak Change'!$A$106:CH$202,86,FALSE())))</f>
        <v>0</v>
      </c>
      <c r="CI94" s="193" t="n">
        <f aca="false">IF(ISERROR(VLOOKUP($A94,'Import Peak'!$A$3:CI$99,87,FALSE())-VLOOKUP($A94,'Import Peak Change'!$A$106:CI$202,87,FALSE())),0,(VLOOKUP($A94,'Import Peak'!$A$3:CI$99,87,FALSE())-VLOOKUP($A94,'Import Peak Change'!$A$106:CI$202,87,FALSE())))</f>
        <v>0</v>
      </c>
      <c r="CJ94" s="193" t="n">
        <f aca="false">IF(ISERROR(VLOOKUP($A94,'Import Peak'!$A$3:CJ$99,88,FALSE())-VLOOKUP($A94,'Import Peak Change'!$A$106:CJ$202,88,FALSE())),0,(VLOOKUP($A94,'Import Peak'!$A$3:CJ$99,88,FALSE())-VLOOKUP($A94,'Import Peak Change'!$A$106:CJ$202,88,FALSE())))</f>
        <v>0</v>
      </c>
      <c r="CK94" s="193" t="n">
        <f aca="false">IF(ISERROR(VLOOKUP($A94,'Import Peak'!$A$3:CK$99,89,FALSE())-VLOOKUP($A94,'Import Peak Change'!$A$106:CK$202,89,FALSE())),0,(VLOOKUP($A94,'Import Peak'!$A$3:CK$99,89,FALSE())-VLOOKUP($A94,'Import Peak Change'!$A$106:CK$202,89,FALSE())))</f>
        <v>0</v>
      </c>
      <c r="CL94" s="193" t="n">
        <f aca="false">IF(ISERROR(VLOOKUP($A94,'Import Peak'!$A$3:CL$99,90,FALSE())-VLOOKUP($A94,'Import Peak Change'!$A$106:CL$202,90,FALSE())),0,(VLOOKUP($A94,'Import Peak'!$A$3:CL$99,90,FALSE())-VLOOKUP($A94,'Import Peak Change'!$A$106:CL$202,90,FALSE())))</f>
        <v>0</v>
      </c>
      <c r="CM94" s="193" t="n">
        <f aca="false">IF(ISERROR(VLOOKUP($A94,'Import Peak'!$A$3:CM$99,91,FALSE())-VLOOKUP($A94,'Import Peak Change'!$A$106:CM$202,91,FALSE())),0,(VLOOKUP($A94,'Import Peak'!$A$3:CM$99,91,FALSE())-VLOOKUP($A94,'Import Peak Change'!$A$106:CM$202,91,FALSE())))</f>
        <v>0</v>
      </c>
      <c r="CN94" s="193" t="n">
        <f aca="false">IF(ISERROR(VLOOKUP($A94,'Import Peak'!$A$3:CN$99,92,FALSE())-VLOOKUP($A94,'Import Peak Change'!$A$106:CN$202,92,FALSE())),0,(VLOOKUP($A94,'Import Peak'!$A$3:CN$99,92,FALSE())-VLOOKUP($A94,'Import Peak Change'!$A$106:CN$202,92,FALSE())))</f>
        <v>0</v>
      </c>
      <c r="CO94" s="193" t="n">
        <f aca="false">IF(ISERROR(VLOOKUP($A94,'Import Peak'!$A$3:CO$99,93,FALSE())-VLOOKUP($A94,'Import Peak Change'!$A$106:CO$202,93,FALSE())),0,(VLOOKUP($A94,'Import Peak'!$A$3:CO$99,93,FALSE())-VLOOKUP($A94,'Import Peak Change'!$A$106:CO$202,93,FALSE())))</f>
        <v>0</v>
      </c>
      <c r="CP94" s="193" t="n">
        <f aca="false">IF(ISERROR(VLOOKUP($A94,'Import Peak'!$A$3:CP$99,94,FALSE())-VLOOKUP($A94,'Import Peak Change'!$A$106:CP$202,94,FALSE())),0,(VLOOKUP($A94,'Import Peak'!$A$3:CP$99,94,FALSE())-VLOOKUP($A94,'Import Peak Change'!$A$106:CP$202,94,FALSE())))</f>
        <v>0</v>
      </c>
      <c r="CQ94" s="193" t="n">
        <f aca="false">IF(ISERROR(VLOOKUP($A94,'Import Peak'!$A$3:CQ$99,95,FALSE())-VLOOKUP($A94,'Import Peak Change'!$A$106:CQ$202,95,FALSE())),0,(VLOOKUP($A94,'Import Peak'!$A$3:CQ$99,95,FALSE())-VLOOKUP($A94,'Import Peak Change'!$A$106:CQ$202,95,FALSE())))</f>
        <v>0</v>
      </c>
      <c r="CR94" s="193" t="n">
        <f aca="false">IF(ISERROR(VLOOKUP($A94,'Import Peak'!$A$3:CR$99,96,FALSE())-VLOOKUP($A94,'Import Peak Change'!$A$106:CR$202,96,FALSE())),0,(VLOOKUP($A94,'Import Peak'!$A$3:CR$99,96,FALSE())-VLOOKUP($A94,'Import Peak Change'!$A$106:CR$202,96,FALSE())))</f>
        <v>0</v>
      </c>
      <c r="CS94" s="193" t="n">
        <f aca="false">IF(ISERROR(VLOOKUP($A94,'Import Peak'!$A$3:CS$99,97,FALSE())-VLOOKUP($A94,'Import Peak Change'!$A$106:CS$202,97,FALSE())),0,(VLOOKUP($A94,'Import Peak'!$A$3:CS$99,97,FALSE())-VLOOKUP($A94,'Import Peak Change'!$A$106:CS$202,97,FALSE())))</f>
        <v>0</v>
      </c>
      <c r="CT94" s="193" t="n">
        <f aca="false">IF(ISERROR(VLOOKUP($A94,'Import Peak'!$A$3:CT$99,98,FALSE())-VLOOKUP($A94,'Import Peak Change'!$A$106:CT$202,98,FALSE())),0,(VLOOKUP($A94,'Import Peak'!$A$3:CT$99,98,FALSE())-VLOOKUP($A94,'Import Peak Change'!$A$106:CT$202,98,FALSE())))</f>
        <v>0</v>
      </c>
      <c r="CU94" s="193" t="n">
        <f aca="false">IF(ISERROR(VLOOKUP($A94,'Import Peak'!$A$3:CU$99,99,FALSE())-VLOOKUP($A94,'Import Peak Change'!$A$106:CU$202,99,FALSE())),0,(VLOOKUP($A94,'Import Peak'!$A$3:CU$99,99,FALSE())-VLOOKUP($A94,'Import Peak Change'!$A$106:CU$202,99,FALSE())))</f>
        <v>0</v>
      </c>
      <c r="CV94" s="193" t="n">
        <f aca="false">IF(ISERROR(VLOOKUP($A94,'Import Peak'!$A$3:CV$99,100,FALSE())-VLOOKUP($A94,'Import Peak Change'!$A$106:CV$202,100,FALSE())),0,(VLOOKUP($A94,'Import Peak'!$A$3:CV$99,100,FALSE())-VLOOKUP($A94,'Import Peak Change'!$A$106:CV$202,100,FALSE())))</f>
        <v>0</v>
      </c>
      <c r="CW94" s="193" t="n">
        <f aca="false">IF(ISERROR(VLOOKUP($A94,'Import Peak'!$A$3:CW$99,101,FALSE())-VLOOKUP($A94,'Import Peak Change'!$A$106:CW$202,101,FALSE())),0,(VLOOKUP($A94,'Import Peak'!$A$3:CW$99,101,FALSE())-VLOOKUP($A94,'Import Peak Change'!$A$106:CW$202,101,FALSE())))</f>
        <v>0</v>
      </c>
      <c r="CX94" s="193" t="n">
        <f aca="false">IF(ISERROR(VLOOKUP($A94,'Import Peak'!$A$3:CX$99,102,FALSE())-VLOOKUP($A94,'Import Peak Change'!$A$106:CX$202,102,FALSE())),0,(VLOOKUP($A94,'Import Peak'!$A$3:CX$99,102,FALSE())-VLOOKUP($A94,'Import Peak Change'!$A$106:CX$202,102,FALSE())))</f>
        <v>0</v>
      </c>
      <c r="CY94" s="193" t="n">
        <f aca="false">IF(ISERROR(VLOOKUP($A94,'Import Peak'!$A$3:CY$99,103,FALSE())-VLOOKUP($A94,'Import Peak Change'!$A$106:CY$202,103,FALSE())),0,(VLOOKUP($A94,'Import Peak'!$A$3:CY$99,103,FALSE())-VLOOKUP($A94,'Import Peak Change'!$A$106:CY$202,103,FALSE())))</f>
        <v>0</v>
      </c>
      <c r="CZ94" s="193" t="n">
        <f aca="false">IF(ISERROR(VLOOKUP($A94,'Import Peak'!$A$3:CZ$99,104,FALSE())-VLOOKUP($A94,'Import Peak Change'!$A$106:CZ$202,104,FALSE())),0,(VLOOKUP($A94,'Import Peak'!$A$3:CZ$99,104,FALSE())-VLOOKUP($A94,'Import Peak Change'!$A$106:CZ$202,104,FALSE())))</f>
        <v>0</v>
      </c>
      <c r="DA94" s="193" t="n">
        <f aca="false">IF(ISERROR(VLOOKUP($A94,'Import Peak'!$A$3:DA$99,105,FALSE())-VLOOKUP($A94,'Import Peak Change'!$A$106:DA$202,105,FALSE())),0,(VLOOKUP($A94,'Import Peak'!$A$3:DA$99,105,FALSE())-VLOOKUP($A94,'Import Peak Change'!$A$106:DA$202,105,FALSE())))</f>
        <v>0</v>
      </c>
      <c r="DB94" s="193" t="n">
        <f aca="false">IF(ISERROR(VLOOKUP($A94,'Import Peak'!$A$3:DB$99,106,FALSE())-VLOOKUP($A94,'Import Peak Change'!$A$106:DB$202,106,FALSE())),0,(VLOOKUP($A94,'Import Peak'!$A$3:DB$99,106,FALSE())-VLOOKUP($A94,'Import Peak Change'!$A$106:DB$202,106,FALSE())))</f>
        <v>0</v>
      </c>
      <c r="DC94" s="193" t="n">
        <f aca="false">IF(ISERROR(VLOOKUP($A94,'Import Peak'!$A$3:DC$99,107,FALSE())-VLOOKUP($A94,'Import Peak Change'!$A$106:DC$202,107,FALSE())),0,(VLOOKUP($A94,'Import Peak'!$A$3:DC$99,107,FALSE())-VLOOKUP($A94,'Import Peak Change'!$A$106:DC$202,107,FALSE())))</f>
        <v>0</v>
      </c>
      <c r="DD94" s="193" t="n">
        <f aca="false">IF(ISERROR(VLOOKUP($A94,'Import Peak'!$A$3:DD$99,108,FALSE())-VLOOKUP($A94,'Import Peak Change'!$A$106:DD$202,108,FALSE())),0,(VLOOKUP($A94,'Import Peak'!$A$3:DD$99,108,FALSE())-VLOOKUP($A94,'Import Peak Change'!$A$106:DD$202,108,FALSE())))</f>
        <v>0</v>
      </c>
      <c r="DE94" s="193" t="n">
        <f aca="false">IF(ISERROR(VLOOKUP($A94,'Import Peak'!$A$3:DE$99,109,FALSE())-VLOOKUP($A94,'Import Peak Change'!$A$106:DE$202,109,FALSE())),0,(VLOOKUP($A94,'Import Peak'!$A$3:DE$99,109,FALSE())-VLOOKUP($A94,'Import Peak Change'!$A$106:DE$202,109,FALSE())))</f>
        <v>0</v>
      </c>
      <c r="DF94" s="193" t="n">
        <f aca="false">IF(ISERROR(VLOOKUP($A94,'Import Peak'!$A$3:DF$99,110,FALSE())-VLOOKUP($A94,'Import Peak Change'!$A$106:DF$202,110,FALSE())),0,(VLOOKUP($A94,'Import Peak'!$A$3:DF$99,110,FALSE())-VLOOKUP($A94,'Import Peak Change'!$A$106:DF$202,110,FALSE())))</f>
        <v>0</v>
      </c>
      <c r="DG94" s="193" t="n">
        <f aca="false">IF(ISERROR(VLOOKUP($A94,'Import Peak'!$A$3:DG$99,111,FALSE())-VLOOKUP($A94,'Import Peak Change'!$A$106:DG$202,111,FALSE())),0,(VLOOKUP($A94,'Import Peak'!$A$3:DG$99,111,FALSE())-VLOOKUP($A94,'Import Peak Change'!$A$106:DG$202,111,FALSE())))</f>
        <v>0</v>
      </c>
      <c r="DH94" s="193" t="n">
        <f aca="false">IF(ISERROR(VLOOKUP($A94,'Import Peak'!$A$3:DH$99,112,FALSE())-VLOOKUP($A94,'Import Peak Change'!$A$106:DH$202,112,FALSE())),0,(VLOOKUP($A94,'Import Peak'!$A$3:DH$99,112,FALSE())-VLOOKUP($A94,'Import Peak Change'!$A$106:DH$202,112,FALSE())))</f>
        <v>0</v>
      </c>
      <c r="DI94" s="193" t="n">
        <f aca="false">IF(ISERROR(VLOOKUP($A94,'Import Peak'!$A$3:DI$99,113,FALSE())-VLOOKUP($A94,'Import Peak Change'!$A$106:DI$202,113,FALSE())),0,(VLOOKUP($A94,'Import Peak'!$A$3:DI$99,113,FALSE())-VLOOKUP($A94,'Import Peak Change'!$A$106:DI$202,113,FALSE())))</f>
        <v>0</v>
      </c>
      <c r="DJ94" s="193" t="n">
        <f aca="false">IF(ISERROR(VLOOKUP($A94,'Import Peak'!$A$3:DJ$99,114,FALSE())-VLOOKUP($A94,'Import Peak Change'!$A$106:DJ$202,114,FALSE())),0,(VLOOKUP($A94,'Import Peak'!$A$3:DJ$99,114,FALSE())-VLOOKUP($A94,'Import Peak Change'!$A$106:DJ$202,114,FALSE())))</f>
        <v>0</v>
      </c>
      <c r="DK94" s="193" t="n">
        <f aca="false">IF(ISERROR(VLOOKUP($A94,'Import Peak'!$A$3:DK$99,115,FALSE())-VLOOKUP($A94,'Import Peak Change'!$A$106:DK$202,115,FALSE())),0,(VLOOKUP($A94,'Import Peak'!$A$3:DK$99,115,FALSE())-VLOOKUP($A94,'Import Peak Change'!$A$106:DK$202,115,FALSE())))</f>
        <v>0</v>
      </c>
      <c r="DL94" s="193" t="n">
        <f aca="false">IF(ISERROR(VLOOKUP($A94,'Import Peak'!$A$3:DL$99,116,FALSE())-VLOOKUP($A94,'Import Peak Change'!$A$106:DL$202,116,FALSE())),0,(VLOOKUP($A94,'Import Peak'!$A$3:DL$99,116,FALSE())-VLOOKUP($A94,'Import Peak Change'!$A$106:DL$202,116,FALSE())))</f>
        <v>0</v>
      </c>
      <c r="DM94" s="193" t="n">
        <f aca="false">IF(ISERROR(VLOOKUP($A94,'Import Peak'!$A$3:DM$99,117,FALSE())-VLOOKUP($A94,'Import Peak Change'!$A$106:DM$202,117,FALSE())),0,(VLOOKUP($A94,'Import Peak'!$A$3:DM$99,117,FALSE())-VLOOKUP($A94,'Import Peak Change'!$A$106:DM$202,117,FALSE())))</f>
        <v>0</v>
      </c>
      <c r="DN94" s="193" t="n">
        <f aca="false">IF(ISERROR(VLOOKUP($A94,'Import Peak'!$A$3:DN$99,118,FALSE())-VLOOKUP($A94,'Import Peak Change'!$A$106:DN$202,118,FALSE())),0,(VLOOKUP($A94,'Import Peak'!$A$3:DN$99,118,FALSE())-VLOOKUP($A94,'Import Peak Change'!$A$106:DN$202,118,FALSE())))</f>
        <v>0</v>
      </c>
      <c r="DO94" s="193" t="n">
        <f aca="false">IF(ISERROR(VLOOKUP($A94,'Import Peak'!$A$3:DO$99,119,FALSE())-VLOOKUP($A94,'Import Peak Change'!$A$106:DO$202,119,FALSE())),0,(VLOOKUP($A94,'Import Peak'!$A$3:DO$99,119,FALSE())-VLOOKUP($A94,'Import Peak Change'!$A$106:DO$202,119,FALSE())))</f>
        <v>0</v>
      </c>
      <c r="DP94" s="193" t="n">
        <f aca="false">IF(ISERROR(VLOOKUP($A94,'Import Peak'!$A$3:DP$99,120,FALSE())-VLOOKUP($A94,'Import Peak Change'!$A$106:DP$202,120,FALSE())),0,(VLOOKUP($A94,'Import Peak'!$A$3:DP$99,120,FALSE())-VLOOKUP($A94,'Import Peak Change'!$A$106:DP$202,120,FALSE())))</f>
        <v>0</v>
      </c>
      <c r="DQ94" s="193" t="n">
        <f aca="false">IF(ISERROR(VLOOKUP($A94,'Import Peak'!$A$3:DQ$99,121,FALSE())-VLOOKUP($A94,'Import Peak Change'!$A$106:DQ$202,121,FALSE())),0,(VLOOKUP($A94,'Import Peak'!$A$3:DQ$99,121,FALSE())-VLOOKUP($A94,'Import Peak Change'!$A$106:DQ$202,121,FALSE())))</f>
        <v>0</v>
      </c>
      <c r="DR94" s="193" t="n">
        <f aca="false">IF(ISERROR(VLOOKUP($A94,'Import Peak'!$A$3:DR$99,122,FALSE())-VLOOKUP($A94,'Import Peak Change'!$A$106:DR$202,122,FALSE())),0,(VLOOKUP($A94,'Import Peak'!$A$3:DR$99,122,FALSE())-VLOOKUP($A94,'Import Peak Change'!$A$106:DR$202,122,FALSE())))</f>
        <v>0</v>
      </c>
      <c r="DS94" s="193" t="n">
        <f aca="false">IF(ISERROR(VLOOKUP($A94,'Import Peak'!$A$3:DS$99,123,FALSE())-VLOOKUP($A94,'Import Peak Change'!$A$106:DS$202,123,FALSE())),0,(VLOOKUP($A94,'Import Peak'!$A$3:DS$99,123,FALSE())-VLOOKUP($A94,'Import Peak Change'!$A$106:DS$202,123,FALSE())))</f>
        <v>0</v>
      </c>
      <c r="DT94" s="193" t="n">
        <f aca="false">IF(ISERROR(VLOOKUP($A94,'Import Peak'!$A$3:DT$99,124,FALSE())-VLOOKUP($A94,'Import Peak Change'!$A$106:DT$202,124,FALSE())),0,(VLOOKUP($A94,'Import Peak'!$A$3:DT$99,124,FALSE())-VLOOKUP($A94,'Import Peak Change'!$A$106:DT$202,124,FALSE())))</f>
        <v>0</v>
      </c>
      <c r="DU94" s="193" t="n">
        <f aca="false">IF(ISERROR(VLOOKUP($A94,'Import Peak'!$A$3:DU$99,125,FALSE())-VLOOKUP($A94,'Import Peak Change'!$A$106:DU$202,125,FALSE())),0,(VLOOKUP($A94,'Import Peak'!$A$3:DU$99,125,FALSE())-VLOOKUP($A94,'Import Peak Change'!$A$106:DU$202,125,FALSE())))</f>
        <v>0</v>
      </c>
      <c r="DV94" s="193" t="n">
        <f aca="false">IF(ISERROR(VLOOKUP($A94,'Import Peak'!$A$3:DV$99,126,FALSE())-VLOOKUP($A94,'Import Peak Change'!$A$106:DV$202,126,FALSE())),0,(VLOOKUP($A94,'Import Peak'!$A$3:DV$99,126,FALSE())-VLOOKUP($A94,'Import Peak Change'!$A$106:DV$202,126,FALSE())))</f>
        <v>0</v>
      </c>
      <c r="DW94" s="193" t="n">
        <f aca="false">IF(ISERROR(VLOOKUP($A94,'Import Peak'!$A$3:DW$99,127,FALSE())-VLOOKUP($A94,'Import Peak Change'!$A$106:DW$202,127,FALSE())),0,(VLOOKUP($A94,'Import Peak'!$A$3:DW$99,127,FALSE())-VLOOKUP($A94,'Import Peak Change'!$A$106:DW$202,127,FALSE())))</f>
        <v>0</v>
      </c>
      <c r="DX94" s="193" t="n">
        <f aca="false">IF(ISERROR(VLOOKUP($A94,'Import Peak'!$A$3:DX$99,128,FALSE())-VLOOKUP($A94,'Import Peak Change'!$A$106:DX$202,128,FALSE())),0,(VLOOKUP($A94,'Import Peak'!$A$3:DX$99,128,FALSE())-VLOOKUP($A94,'Import Peak Change'!$A$106:DX$202,128,FALSE())))</f>
        <v>0</v>
      </c>
      <c r="DY94" s="193" t="n">
        <f aca="false">IF(ISERROR(VLOOKUP($A94,'Import Peak'!$A$3:DY$99,129,FALSE())-VLOOKUP($A94,'Import Peak Change'!$A$106:DY$202,129,FALSE())),0,(VLOOKUP($A94,'Import Peak'!$A$3:DY$99,129,FALSE())-VLOOKUP($A94,'Import Peak Change'!$A$106:DY$202,129,FALSE())))</f>
        <v>0</v>
      </c>
      <c r="DZ94" s="193" t="n">
        <f aca="false">IF(ISERROR(VLOOKUP($A94,'Import Peak'!$A$3:DZ$99,130,FALSE())-VLOOKUP($A94,'Import Peak Change'!$A$106:DZ$202,130,FALSE())),0,(VLOOKUP($A94,'Import Peak'!$A$3:DZ$99,130,FALSE())-VLOOKUP($A94,'Import Peak Change'!$A$106:DZ$202,130,FALSE())))</f>
        <v>0</v>
      </c>
      <c r="EA94" s="193" t="n">
        <f aca="false">IF(ISERROR(VLOOKUP($A94,'Import Peak'!$A$3:EA$99,131,FALSE())-VLOOKUP($A94,'Import Peak Change'!$A$106:EA$202,131,FALSE())),0,(VLOOKUP($A94,'Import Peak'!$A$3:EA$99,131,FALSE())-VLOOKUP($A94,'Import Peak Change'!$A$106:EA$202,131,FALSE())))</f>
        <v>0</v>
      </c>
      <c r="EB94" s="193" t="n">
        <f aca="false">IF(ISERROR(VLOOKUP($A94,'Import Peak'!$A$3:EB$99,132,FALSE())-VLOOKUP($A94,'Import Peak Change'!$A$106:EB$202,132,FALSE())),0,(VLOOKUP($A94,'Import Peak'!$A$3:EB$99,132,FALSE())-VLOOKUP($A94,'Import Peak Change'!$A$106:EB$202,132,FALSE())))</f>
        <v>0</v>
      </c>
      <c r="EC94" s="193" t="n">
        <f aca="false">IF(ISERROR(VLOOKUP($A94,'Import Peak'!$A$3:EC$99,133,FALSE())-VLOOKUP($A94,'Import Peak Change'!$A$106:EC$202,133,FALSE())),0,(VLOOKUP($A94,'Import Peak'!$A$3:EC$99,133,FALSE())-VLOOKUP($A94,'Import Peak Change'!$A$106:EC$202,133,FALSE())))</f>
        <v>0</v>
      </c>
      <c r="ED94" s="193" t="n">
        <f aca="false">IF(ISERROR(VLOOKUP($A94,'Import Peak'!$A$3:ED$99,134,FALSE())-VLOOKUP($A94,'Import Peak Change'!$A$106:ED$202,134,FALSE())),0,(VLOOKUP($A94,'Import Peak'!$A$3:ED$99,134,FALSE())-VLOOKUP($A94,'Import Peak Change'!$A$106:ED$202,134,FALSE())))</f>
        <v>0</v>
      </c>
      <c r="EE94" s="193" t="n">
        <f aca="false">IF(ISERROR(VLOOKUP($A94,'Import Peak'!$A$3:EE$99,135,FALSE())-VLOOKUP($A94,'Import Peak Change'!$A$106:EE$202,135,FALSE())),0,(VLOOKUP($A94,'Import Peak'!$A$3:EE$99,135,FALSE())-VLOOKUP($A94,'Import Peak Change'!$A$106:EE$202,135,FALSE())))</f>
        <v>0</v>
      </c>
      <c r="EF94" s="193" t="n">
        <f aca="false">IF(ISERROR(VLOOKUP($A94,'Import Peak'!$A$3:EF$99,136,FALSE())-VLOOKUP($A94,'Import Peak Change'!$A$106:EF$202,136,FALSE())),0,(VLOOKUP($A94,'Import Peak'!$A$3:EF$99,136,FALSE())-VLOOKUP($A94,'Import Peak Change'!$A$106:EF$202,136,FALSE())))</f>
        <v>0</v>
      </c>
      <c r="EG94" s="193" t="n">
        <f aca="false">IF(ISERROR(VLOOKUP($A94,'Import Peak'!$A$3:EG$99,137,FALSE())-VLOOKUP($A94,'Import Peak Change'!$A$106:EG$202,137,FALSE())),0,(VLOOKUP($A94,'Import Peak'!$A$3:EG$99,137,FALSE())-VLOOKUP($A94,'Import Peak Change'!$A$106:EG$202,137,FALSE())))</f>
        <v>0</v>
      </c>
      <c r="EH94" s="193" t="n">
        <f aca="false">IF(ISERROR(VLOOKUP($A94,'Import Peak'!$A$3:EH$99,138,FALSE())-VLOOKUP($A94,'Import Peak Change'!$A$106:EH$202,138,FALSE())),0,(VLOOKUP($A94,'Import Peak'!$A$3:EH$99,138,FALSE())-VLOOKUP($A94,'Import Peak Change'!$A$106:EH$202,138,FALSE())))</f>
        <v>0</v>
      </c>
      <c r="EI94" s="193" t="n">
        <f aca="false">IF(ISERROR(VLOOKUP($A94,'Import Peak'!$A$3:EI$99,139,FALSE())-VLOOKUP($A94,'Import Peak Change'!$A$106:EI$202,139,FALSE())),0,(VLOOKUP($A94,'Import Peak'!$A$3:EI$99,139,FALSE())-VLOOKUP($A94,'Import Peak Change'!$A$106:EI$202,139,FALSE())))</f>
        <v>0</v>
      </c>
      <c r="EJ94" s="193" t="n">
        <f aca="false">IF(ISERROR(VLOOKUP($A94,'Import Peak'!$A$3:EJ$99,140,FALSE())-VLOOKUP($A94,'Import Peak Change'!$A$106:EJ$202,140,FALSE())),0,(VLOOKUP($A94,'Import Peak'!$A$3:EJ$99,140,FALSE())-VLOOKUP($A94,'Import Peak Change'!$A$106:EJ$202,140,FALSE())))</f>
        <v>0</v>
      </c>
      <c r="EK94" s="193" t="n">
        <f aca="false">IF(ISERROR(VLOOKUP($A94,'Import Peak'!$A$3:EK$99,141,FALSE())-VLOOKUP($A94,'Import Peak Change'!$A$106:EK$202,141,FALSE())),0,(VLOOKUP($A94,'Import Peak'!$A$3:EK$99,141,FALSE())-VLOOKUP($A94,'Import Peak Change'!$A$106:EK$202,141,FALSE())))</f>
        <v>0</v>
      </c>
      <c r="EL94" s="193" t="n">
        <f aca="false">IF(ISERROR(VLOOKUP($A94,'Import Peak'!$A$3:EL$99,142,FALSE())-VLOOKUP($A94,'Import Peak Change'!$A$106:EL$202,142,FALSE())),0,(VLOOKUP($A94,'Import Peak'!$A$3:EL$99,142,FALSE())-VLOOKUP($A94,'Import Peak Change'!$A$106:EL$202,142,FALSE())))</f>
        <v>0</v>
      </c>
      <c r="EM94" s="193" t="n">
        <f aca="false">IF(ISERROR(VLOOKUP($A94,'Import Peak'!$A$3:EM$99,143,FALSE())-VLOOKUP($A94,'Import Peak Change'!$A$106:EM$202,143,FALSE())),0,(VLOOKUP($A94,'Import Peak'!$A$3:EM$99,143,FALSE())-VLOOKUP($A94,'Import Peak Change'!$A$106:EM$202,143,FALSE())))</f>
        <v>0</v>
      </c>
      <c r="EN94" s="193" t="n">
        <f aca="false">IF(ISERROR(VLOOKUP($A94,'Import Peak'!$A$3:EN$99,144,FALSE())-VLOOKUP($A94,'Import Peak Change'!$A$106:EN$202,144,FALSE())),0,(VLOOKUP($A94,'Import Peak'!$A$3:EN$99,144,FALSE())-VLOOKUP($A94,'Import Peak Change'!$A$106:EN$202,144,FALSE())))</f>
        <v>0</v>
      </c>
      <c r="EO94" s="193" t="n">
        <f aca="false">IF(ISERROR(VLOOKUP($A94,'Import Peak'!$A$3:EO$99,145,FALSE())-VLOOKUP($A94,'Import Peak Change'!$A$106:EO$202,145,FALSE())),0,(VLOOKUP($A94,'Import Peak'!$A$3:EO$99,145,FALSE())-VLOOKUP($A94,'Import Peak Change'!$A$106:EO$202,145,FALSE())))</f>
        <v>0</v>
      </c>
      <c r="EP94" s="193" t="n">
        <f aca="false">IF(ISERROR(VLOOKUP($A94,'Import Peak'!$A$3:EP$99,146,FALSE())-VLOOKUP($A94,'Import Peak Change'!$A$106:EP$202,146,FALSE())),0,(VLOOKUP($A94,'Import Peak'!$A$3:EP$99,146,FALSE())-VLOOKUP($A94,'Import Peak Change'!$A$106:EP$202,146,FALSE())))</f>
        <v>0</v>
      </c>
      <c r="EQ94" s="193" t="n">
        <f aca="false">IF(ISERROR(VLOOKUP($A94,'Import Peak'!$A$3:EQ$99,147,FALSE())-VLOOKUP($A94,'Import Peak Change'!$A$106:EQ$202,147,FALSE())),0,(VLOOKUP($A94,'Import Peak'!$A$3:EQ$99,147,FALSE())-VLOOKUP($A94,'Import Peak Change'!$A$106:EQ$202,147,FALSE())))</f>
        <v>0</v>
      </c>
      <c r="ER94" s="193" t="n">
        <f aca="false">IF(ISERROR(VLOOKUP($A94,'Import Peak'!$A$3:ER$99,148,FALSE())-VLOOKUP($A94,'Import Peak Change'!$A$106:ER$202,148,FALSE())),0,(VLOOKUP($A94,'Import Peak'!$A$3:ER$99,148,FALSE())-VLOOKUP($A94,'Import Peak Change'!$A$106:ER$202,148,FALSE())))</f>
        <v>0</v>
      </c>
      <c r="ES94" s="193" t="n">
        <f aca="false">IF(ISERROR(VLOOKUP($A94,'Import Peak'!$A$3:ES$99,149,FALSE())-VLOOKUP($A94,'Import Peak Change'!$A$106:ES$202,149,FALSE())),0,(VLOOKUP($A94,'Import Peak'!$A$3:ES$99,149,FALSE())-VLOOKUP($A94,'Import Peak Change'!$A$106:ES$202,149,FALSE())))</f>
        <v>0</v>
      </c>
      <c r="ET94" s="193" t="n">
        <f aca="false">IF(ISERROR(VLOOKUP($A94,'Import Peak'!$A$3:ET$99,150,FALSE())-VLOOKUP($A94,'Import Peak Change'!$A$106:ET$202,150,FALSE())),0,(VLOOKUP($A94,'Import Peak'!$A$3:ET$99,150,FALSE())-VLOOKUP($A94,'Import Peak Change'!$A$106:ET$202,150,FALSE())))</f>
        <v>0</v>
      </c>
      <c r="EU94" s="193" t="n">
        <f aca="false">IF(ISERROR(VLOOKUP($A94,'Import Peak'!$A$3:EU$99,151,FALSE())-VLOOKUP($A94,'Import Peak Change'!$A$106:EU$202,151,FALSE())),0,(VLOOKUP($A94,'Import Peak'!$A$3:EU$99,151,FALSE())-VLOOKUP($A94,'Import Peak Change'!$A$106:EU$202,151,FALSE())))</f>
        <v>0</v>
      </c>
      <c r="EV94" s="193" t="n">
        <f aca="false">IF(ISERROR(VLOOKUP($A94,'Import Peak'!$A$3:EV$99,152,FALSE())-VLOOKUP($A94,'Import Peak Change'!$A$106:EV$202,152,FALSE())),0,(VLOOKUP($A94,'Import Peak'!$A$3:EV$99,152,FALSE())-VLOOKUP($A94,'Import Peak Change'!$A$106:EV$202,152,FALSE())))</f>
        <v>0</v>
      </c>
      <c r="EW94" s="193" t="n">
        <f aca="false">IF(ISERROR(VLOOKUP($A94,'Import Peak'!$A$3:EW$99,153,FALSE())-VLOOKUP($A94,'Import Peak Change'!$A$106:EW$202,153,FALSE())),0,(VLOOKUP($A94,'Import Peak'!$A$3:EW$99,153,FALSE())-VLOOKUP($A94,'Import Peak Change'!$A$106:EW$202,153,FALSE())))</f>
        <v>0</v>
      </c>
      <c r="EX94" s="193" t="n">
        <f aca="false">IF(ISERROR(VLOOKUP($A94,'Import Peak'!$A$3:EX$99,154,FALSE())-VLOOKUP($A94,'Import Peak Change'!$A$106:EX$202,154,FALSE())),0,(VLOOKUP($A94,'Import Peak'!$A$3:EX$99,154,FALSE())-VLOOKUP($A94,'Import Peak Change'!$A$106:EX$202,154,FALSE())))</f>
        <v>0</v>
      </c>
      <c r="EY94" s="193" t="n">
        <f aca="false">IF(ISERROR(VLOOKUP($A94,'Import Peak'!$A$3:EY$99,155,FALSE())-VLOOKUP($A94,'Import Peak Change'!$A$106:EY$202,155,FALSE())),0,(VLOOKUP($A94,'Import Peak'!$A$3:EY$99,155,FALSE())-VLOOKUP($A94,'Import Peak Change'!$A$106:EY$202,155,FALSE())))</f>
        <v>0</v>
      </c>
      <c r="EZ94" s="193" t="n">
        <f aca="false">IF(ISERROR(VLOOKUP($A94,'Import Peak'!$A$3:EZ$99,156,FALSE())-VLOOKUP($A94,'Import Peak Change'!$A$106:EZ$202,156,FALSE())),0,(VLOOKUP($A94,'Import Peak'!$A$3:EZ$99,156,FALSE())-VLOOKUP($A94,'Import Peak Change'!$A$106:EZ$202,156,FALSE())))</f>
        <v>0</v>
      </c>
      <c r="FA94" s="193" t="n">
        <f aca="false">IF(ISERROR(VLOOKUP($A94,'Import Peak'!$A$3:FA$99,157,FALSE())-VLOOKUP($A94,'Import Peak Change'!$A$106:FA$202,157,FALSE())),0,(VLOOKUP($A94,'Import Peak'!$A$3:FA$99,157,FALSE())-VLOOKUP($A94,'Import Peak Change'!$A$106:FA$202,157,FALSE())))</f>
        <v>0</v>
      </c>
      <c r="FB94" s="193" t="n">
        <f aca="false">IF(ISERROR(VLOOKUP($A94,'Import Peak'!$A$3:FB$99,158,FALSE())-VLOOKUP($A94,'Import Peak Change'!$A$106:FB$202,158,FALSE())),0,(VLOOKUP($A94,'Import Peak'!$A$3:FB$99,158,FALSE())-VLOOKUP($A94,'Import Peak Change'!$A$106:FB$202,158,FALSE())))</f>
        <v>0</v>
      </c>
      <c r="FC94" s="193" t="n">
        <f aca="false">IF(ISERROR(VLOOKUP($A94,'Import Peak'!$A$3:FC$99,159,FALSE())-VLOOKUP($A94,'Import Peak Change'!$A$106:FC$202,159,FALSE())),0,(VLOOKUP($A94,'Import Peak'!$A$3:FC$99,159,FALSE())-VLOOKUP($A94,'Import Peak Change'!$A$106:FC$202,159,FALSE())))</f>
        <v>0</v>
      </c>
      <c r="FD94" s="193" t="n">
        <f aca="false">IF(ISERROR(VLOOKUP($A94,'Import Peak'!$A$3:FD$99,160,FALSE())-VLOOKUP($A94,'Import Peak Change'!$A$106:FD$202,160,FALSE())),0,(VLOOKUP($A94,'Import Peak'!$A$3:FD$99,160,FALSE())-VLOOKUP($A94,'Import Peak Change'!$A$106:FD$202,160,FALSE())))</f>
        <v>0</v>
      </c>
      <c r="FE94" s="193" t="n">
        <f aca="false">IF(ISERROR(VLOOKUP($A94,'Import Peak'!$A$3:FE$99,161,FALSE())-VLOOKUP($A94,'Import Peak Change'!$A$106:FE$202,161,FALSE())),0,(VLOOKUP($A94,'Import Peak'!$A$3:FE$99,161,FALSE())-VLOOKUP($A94,'Import Peak Change'!$A$106:FE$202,161,FALSE())))</f>
        <v>0</v>
      </c>
      <c r="FF94" s="193" t="n">
        <f aca="false">IF(ISERROR(VLOOKUP($A94,'Import Peak'!$A$3:FF$99,162,FALSE())-VLOOKUP($A94,'Import Peak Change'!$A$106:FF$202,162,FALSE())),0,(VLOOKUP($A94,'Import Peak'!$A$3:FF$99,162,FALSE())-VLOOKUP($A94,'Import Peak Change'!$A$106:FF$202,162,FALSE())))</f>
        <v>0</v>
      </c>
      <c r="FG94" s="193" t="n">
        <f aca="false">IF(ISERROR(VLOOKUP($A94,'Import Peak'!$A$3:FG$99,163,FALSE())-VLOOKUP($A94,'Import Peak Change'!$A$106:FG$202,163,FALSE())),0,(VLOOKUP($A94,'Import Peak'!$A$3:FG$99,163,FALSE())-VLOOKUP($A94,'Import Peak Change'!$A$106:FG$202,163,FALSE())))</f>
        <v>0</v>
      </c>
      <c r="FH94" s="193" t="n">
        <f aca="false">IF(ISERROR(VLOOKUP($A94,'Import Peak'!$A$3:FH$99,164,FALSE())-VLOOKUP($A94,'Import Peak Change'!$A$106:FH$202,164,FALSE())),0,(VLOOKUP($A94,'Import Peak'!$A$3:FH$99,164,FALSE())-VLOOKUP($A94,'Import Peak Change'!$A$106:FH$202,164,FALSE())))</f>
        <v>0</v>
      </c>
      <c r="FI94" s="193" t="n">
        <f aca="false">IF(ISERROR(VLOOKUP($A94,'Import Peak'!$A$3:FI$99,165,FALSE())-VLOOKUP($A94,'Import Peak Change'!$A$106:FI$202,165,FALSE())),0,(VLOOKUP($A94,'Import Peak'!$A$3:FI$99,165,FALSE())-VLOOKUP($A94,'Import Peak Change'!$A$106:FI$202,165,FALSE())))</f>
        <v>0</v>
      </c>
      <c r="FJ94" s="193" t="n">
        <f aca="false">IF(ISERROR(VLOOKUP($A94,'Import Peak'!$A$3:FJ$99,166,FALSE())-VLOOKUP($A94,'Import Peak Change'!$A$106:FJ$202,166,FALSE())),0,(VLOOKUP($A94,'Import Peak'!$A$3:FJ$99,166,FALSE())-VLOOKUP($A94,'Import Peak Change'!$A$106:FJ$202,166,FALSE())))</f>
        <v>0</v>
      </c>
      <c r="FK94" s="193" t="n">
        <f aca="false">IF(ISERROR(VLOOKUP($A94,'Import Peak'!$A$3:FK$99,167,FALSE())-VLOOKUP($A94,'Import Peak Change'!$A$106:FK$202,167,FALSE())),0,(VLOOKUP($A94,'Import Peak'!$A$3:FK$99,167,FALSE())-VLOOKUP($A94,'Import Peak Change'!$A$106:FK$202,167,FALSE())))</f>
        <v>0</v>
      </c>
      <c r="FL94" s="193" t="n">
        <f aca="false">IF(ISERROR(VLOOKUP($A94,'Import Peak'!$A$3:FL$99,168,FALSE())-VLOOKUP($A94,'Import Peak Change'!$A$106:FL$202,168,FALSE())),0,(VLOOKUP($A94,'Import Peak'!$A$3:FL$99,168,FALSE())-VLOOKUP($A94,'Import Peak Change'!$A$106:FL$202,168,FALSE())))</f>
        <v>0</v>
      </c>
      <c r="FM94" s="193" t="n">
        <f aca="false">IF(ISERROR(VLOOKUP($A94,'Import Peak'!$A$3:FM$99,169,FALSE())-VLOOKUP($A94,'Import Peak Change'!$A$106:FM$202,169,FALSE())),0,(VLOOKUP($A94,'Import Peak'!$A$3:FM$99,169,FALSE())-VLOOKUP($A94,'Import Peak Change'!$A$106:FM$202,169,FALSE())))</f>
        <v>0</v>
      </c>
      <c r="FN94" s="193" t="n">
        <f aca="false">IF(ISERROR(VLOOKUP($A94,'Import Peak'!$A$3:FN$99,170,FALSE())-VLOOKUP($A94,'Import Peak Change'!$A$106:FN$202,170,FALSE())),0,(VLOOKUP($A94,'Import Peak'!$A$3:FN$99,170,FALSE())-VLOOKUP($A94,'Import Peak Change'!$A$106:FN$202,170,FALSE())))</f>
        <v>0</v>
      </c>
      <c r="FO94" s="193" t="n">
        <f aca="false">IF(ISERROR(VLOOKUP($A94,'Import Peak'!$A$3:FO$99,171,FALSE())-VLOOKUP($A94,'Import Peak Change'!$A$106:FO$202,171,FALSE())),0,(VLOOKUP($A94,'Import Peak'!$A$3:FO$99,171,FALSE())-VLOOKUP($A94,'Import Peak Change'!$A$106:FO$202,171,FALSE())))</f>
        <v>0</v>
      </c>
      <c r="FP94" s="193" t="n">
        <f aca="false">IF(ISERROR(VLOOKUP($A94,'Import Peak'!$A$3:FP$99,172,FALSE())-VLOOKUP($A94,'Import Peak Change'!$A$106:FP$202,172,FALSE())),0,(VLOOKUP($A94,'Import Peak'!$A$3:FP$99,172,FALSE())-VLOOKUP($A94,'Import Peak Change'!$A$106:FP$202,172,FALSE())))</f>
        <v>0</v>
      </c>
      <c r="FQ94" s="193" t="n">
        <f aca="false">IF(ISERROR(VLOOKUP($A94,'Import Peak'!$A$3:FQ$99,173,FALSE())-VLOOKUP($A94,'Import Peak Change'!$A$106:FQ$202,173,FALSE())),0,(VLOOKUP($A94,'Import Peak'!$A$3:FQ$99,173,FALSE())-VLOOKUP($A94,'Import Peak Change'!$A$106:FQ$202,173,FALSE())))</f>
        <v>0</v>
      </c>
      <c r="FR94" s="193" t="n">
        <f aca="false">IF(ISERROR(VLOOKUP($A94,'Import Peak'!$A$3:FR$99,174,FALSE())-VLOOKUP($A94,'Import Peak Change'!$A$106:FR$202,174,FALSE())),0,(VLOOKUP($A94,'Import Peak'!$A$3:FR$99,174,FALSE())-VLOOKUP($A94,'Import Peak Change'!$A$106:FR$202,174,FALSE())))</f>
        <v>0</v>
      </c>
      <c r="FS94" s="193" t="n">
        <f aca="false">IF(ISERROR(VLOOKUP($A94,'Import Peak'!$A$3:FS$99,175,FALSE())-VLOOKUP($A94,'Import Peak Change'!$A$106:FS$202,175,FALSE())),0,(VLOOKUP($A94,'Import Peak'!$A$3:FS$99,175,FALSE())-VLOOKUP($A94,'Import Peak Change'!$A$106:FS$202,175,FALSE())))</f>
        <v>0</v>
      </c>
      <c r="FT94" s="193" t="n">
        <f aca="false">IF(ISERROR(VLOOKUP($A94,'Import Peak'!$A$3:FT$99,176,FALSE())-VLOOKUP($A94,'Import Peak Change'!$A$106:FT$202,176,FALSE())),0,(VLOOKUP($A94,'Import Peak'!$A$3:FT$99,176,FALSE())-VLOOKUP($A94,'Import Peak Change'!$A$106:FT$202,176,FALSE())))</f>
        <v>0</v>
      </c>
      <c r="FU94" s="193" t="n">
        <f aca="false">IF(ISERROR(VLOOKUP($A94,'Import Peak'!$A$3:FU$99,177,FALSE())-VLOOKUP($A94,'Import Peak Change'!$A$106:FU$202,177,FALSE())),0,(VLOOKUP($A94,'Import Peak'!$A$3:FU$99,177,FALSE())-VLOOKUP($A94,'Import Peak Change'!$A$106:FU$202,177,FALSE())))</f>
        <v>0</v>
      </c>
      <c r="FV94" s="193" t="n">
        <f aca="false">IF(ISERROR(VLOOKUP($A94,'Import Peak'!$A$3:FV$99,178,FALSE())-VLOOKUP($A94,'Import Peak Change'!$A$106:FV$202,178,FALSE())),0,(VLOOKUP($A94,'Import Peak'!$A$3:FV$99,178,FALSE())-VLOOKUP($A94,'Import Peak Change'!$A$106:FV$202,178,FALSE())))</f>
        <v>0</v>
      </c>
      <c r="FW94" s="193" t="n">
        <f aca="false">IF(ISERROR(VLOOKUP($A94,'Import Peak'!$A$3:FW$99,179,FALSE())-VLOOKUP($A94,'Import Peak Change'!$A$106:FW$202,179,FALSE())),0,(VLOOKUP($A94,'Import Peak'!$A$3:FW$99,179,FALSE())-VLOOKUP($A94,'Import Peak Change'!$A$106:FW$202,179,FALSE())))</f>
        <v>0</v>
      </c>
      <c r="FX94" s="193" t="n">
        <f aca="false">IF(ISERROR(VLOOKUP($A94,'Import Peak'!$A$3:FX$99,180,FALSE())-VLOOKUP($A94,'Import Peak Change'!$A$106:FX$202,180,FALSE())),0,(VLOOKUP($A94,'Import Peak'!$A$3:FX$99,180,FALSE())-VLOOKUP($A94,'Import Peak Change'!$A$106:FX$202,180,FALSE())))</f>
        <v>0</v>
      </c>
      <c r="FY94" s="193" t="n">
        <f aca="false">IF(ISERROR(VLOOKUP($A94,'Import Peak'!$A$3:FY$99,181,FALSE())-VLOOKUP($A94,'Import Peak Change'!$A$106:FY$202,181,FALSE())),0,(VLOOKUP($A94,'Import Peak'!$A$3:FY$99,181,FALSE())-VLOOKUP($A94,'Import Peak Change'!$A$106:FY$202,181,FALSE())))</f>
        <v>0</v>
      </c>
      <c r="FZ94" s="193" t="n">
        <f aca="false">IF(ISERROR(VLOOKUP($A94,'Import Peak'!$A$3:FZ$99,182,FALSE())-VLOOKUP($A94,'Import Peak Change'!$A$106:FZ$202,182,FALSE())),0,(VLOOKUP($A94,'Import Peak'!$A$3:FZ$99,182,FALSE())-VLOOKUP($A94,'Import Peak Change'!$A$106:FZ$202,182,FALSE())))</f>
        <v>0</v>
      </c>
      <c r="GA94" s="193" t="n">
        <f aca="false">IF(ISERROR(VLOOKUP($A94,'Import Peak'!$A$3:GA$99,183,FALSE())-VLOOKUP($A94,'Import Peak Change'!$A$106:GA$202,183,FALSE())),0,(VLOOKUP($A94,'Import Peak'!$A$3:GA$99,183,FALSE())-VLOOKUP($A94,'Import Peak Change'!$A$106:GA$202,183,FALSE())))</f>
        <v>0</v>
      </c>
      <c r="GB94" s="193" t="n">
        <f aca="false">IF(ISERROR(VLOOKUP($A94,'Import Peak'!$A$3:GB$99,184,FALSE())-VLOOKUP($A94,'Import Peak Change'!$A$106:GB$202,184,FALSE())),0,(VLOOKUP($A94,'Import Peak'!$A$3:GB$99,184,FALSE())-VLOOKUP($A94,'Import Peak Change'!$A$106:GB$202,184,FALSE())))</f>
        <v>0</v>
      </c>
      <c r="GC94" s="193" t="n">
        <f aca="false">IF(ISERROR(VLOOKUP($A94,'Import Peak'!$A$3:GC$99,185,FALSE())-VLOOKUP($A94,'Import Peak Change'!$A$106:GC$202,185,FALSE())),0,(VLOOKUP($A94,'Import Peak'!$A$3:GC$99,185,FALSE())-VLOOKUP($A94,'Import Peak Change'!$A$106:GC$202,185,FALSE())))</f>
        <v>0</v>
      </c>
      <c r="GD94" s="193" t="n">
        <f aca="false">IF(ISERROR(VLOOKUP($A94,'Import Peak'!$A$3:GD$99,186,FALSE())-VLOOKUP($A94,'Import Peak Change'!$A$106:GD$202,186,FALSE())),0,(VLOOKUP($A94,'Import Peak'!$A$3:GD$99,186,FALSE())-VLOOKUP($A94,'Import Peak Change'!$A$106:GD$202,186,FALSE())))</f>
        <v>0</v>
      </c>
      <c r="GE94" s="193" t="n">
        <f aca="false">IF(ISERROR(VLOOKUP($A94,'Import Peak'!$A$3:GE$99,187,FALSE())-VLOOKUP($A94,'Import Peak Change'!$A$106:GE$202,187,FALSE())),0,(VLOOKUP($A94,'Import Peak'!$A$3:GE$99,187,FALSE())-VLOOKUP($A94,'Import Peak Change'!$A$106:GE$202,187,FALSE())))</f>
        <v>0</v>
      </c>
      <c r="GF94" s="193" t="n">
        <f aca="false">IF(ISERROR(VLOOKUP($A94,'Import Peak'!$A$3:GF$99,188,FALSE())-VLOOKUP($A94,'Import Peak Change'!$A$106:GF$202,188,FALSE())),0,(VLOOKUP($A94,'Import Peak'!$A$3:GF$99,188,FALSE())-VLOOKUP($A94,'Import Peak Change'!$A$106:GF$202,188,FALSE())))</f>
        <v>0</v>
      </c>
      <c r="GG94" s="193" t="n">
        <f aca="false">IF(ISERROR(VLOOKUP($A94,'Import Peak'!$A$3:GG$99,189,FALSE())-VLOOKUP($A94,'Import Peak Change'!$A$106:GG$202,189,FALSE())),0,(VLOOKUP($A94,'Import Peak'!$A$3:GG$99,189,FALSE())-VLOOKUP($A94,'Import Peak Change'!$A$106:GG$202,189,FALSE())))</f>
        <v>0</v>
      </c>
      <c r="GH94" s="193" t="n">
        <f aca="false">IF(ISERROR(VLOOKUP($A94,'Import Peak'!$A$3:GH$99,190,FALSE())-VLOOKUP($A94,'Import Peak Change'!$A$106:GH$202,190,FALSE())),0,(VLOOKUP($A94,'Import Peak'!$A$3:GH$99,190,FALSE())-VLOOKUP($A94,'Import Peak Change'!$A$106:GH$202,190,FALSE())))</f>
        <v>0</v>
      </c>
      <c r="GI94" s="193" t="n">
        <f aca="false">IF(ISERROR(VLOOKUP($A94,'Import Peak'!$A$3:GI$99,191,FALSE())-VLOOKUP($A94,'Import Peak Change'!$A$106:GI$202,191,FALSE())),0,(VLOOKUP($A94,'Import Peak'!$A$3:GI$99,191,FALSE())-VLOOKUP($A94,'Import Peak Change'!$A$106:GI$202,191,FALSE())))</f>
        <v>0</v>
      </c>
      <c r="GJ94" s="193" t="n">
        <f aca="false">IF(ISERROR(VLOOKUP($A94,'Import Peak'!$A$3:GJ$99,192,FALSE())-VLOOKUP($A94,'Import Peak Change'!$A$106:GJ$202,192,FALSE())),0,(VLOOKUP($A94,'Import Peak'!$A$3:GJ$99,192,FALSE())-VLOOKUP($A94,'Import Peak Change'!$A$106:GJ$202,192,FALSE())))</f>
        <v>0</v>
      </c>
      <c r="GK94" s="193" t="n">
        <f aca="false">IF(ISERROR(VLOOKUP($A94,'Import Peak'!$A$3:GK$99,193,FALSE())-VLOOKUP($A94,'Import Peak Change'!$A$106:GK$202,193,FALSE())),0,(VLOOKUP($A94,'Import Peak'!$A$3:GK$99,193,FALSE())-VLOOKUP($A94,'Import Peak Change'!$A$106:GK$202,193,FALSE())))</f>
        <v>0</v>
      </c>
      <c r="GL94" s="193" t="n">
        <f aca="false">IF(ISERROR(VLOOKUP($A94,'Import Peak'!$A$3:GL$99,194,FALSE())-VLOOKUP($A94,'Import Peak Change'!$A$106:GL$202,194,FALSE())),0,(VLOOKUP($A94,'Import Peak'!$A$3:GL$99,194,FALSE())-VLOOKUP($A94,'Import Peak Change'!$A$106:GL$202,194,FALSE())))</f>
        <v>0</v>
      </c>
      <c r="GM94" s="193" t="n">
        <f aca="false">IF(ISERROR(VLOOKUP($A94,'Import Peak'!$A$3:GM$99,195,FALSE())-VLOOKUP($A94,'Import Peak Change'!$A$106:GM$202,195,FALSE())),0,(VLOOKUP($A94,'Import Peak'!$A$3:GM$99,195,FALSE())-VLOOKUP($A94,'Import Peak Change'!$A$106:GM$202,195,FALSE())))</f>
        <v>0</v>
      </c>
      <c r="GN94" s="193" t="n">
        <f aca="false">IF(ISERROR(VLOOKUP($A94,'Import Peak'!$A$3:GN$99,196,FALSE())-VLOOKUP($A94,'Import Peak Change'!$A$106:GN$202,196,FALSE())),0,(VLOOKUP($A94,'Import Peak'!$A$3:GN$99,196,FALSE())-VLOOKUP($A94,'Import Peak Change'!$A$106:GN$202,196,FALSE())))</f>
        <v>0</v>
      </c>
      <c r="GO94" s="193" t="n">
        <f aca="false">IF(ISERROR(VLOOKUP($A94,'Import Peak'!$A$3:GO$99,197,FALSE())-VLOOKUP($A94,'Import Peak Change'!$A$106:GO$202,197,FALSE())),0,(VLOOKUP($A94,'Import Peak'!$A$3:GO$99,197,FALSE())-VLOOKUP($A94,'Import Peak Change'!$A$106:GO$202,197,FALSE())))</f>
        <v>0</v>
      </c>
      <c r="GP94" s="193" t="n">
        <f aca="false">IF(ISERROR(VLOOKUP($A94,'Import Peak'!$A$3:GP$99,198,FALSE())-VLOOKUP($A94,'Import Peak Change'!$A$106:GP$202,198,FALSE())),0,(VLOOKUP($A94,'Import Peak'!$A$3:GP$99,198,FALSE())-VLOOKUP($A94,'Import Peak Change'!$A$106:GP$202,198,FALSE())))</f>
        <v>0</v>
      </c>
      <c r="GQ94" s="193" t="n">
        <f aca="false">IF(ISERROR(VLOOKUP($A94,'Import Peak'!$A$3:GQ$99,199,FALSE())-VLOOKUP($A94,'Import Peak Change'!$A$106:GQ$202,199,FALSE())),0,(VLOOKUP($A94,'Import Peak'!$A$3:GQ$99,199,FALSE())-VLOOKUP($A94,'Import Peak Change'!$A$106:GQ$202,199,FALSE())))</f>
        <v>0</v>
      </c>
      <c r="GR94" s="193" t="n">
        <f aca="false">IF(ISERROR(VLOOKUP($A94,'Import Peak'!$A$3:GR$99,200,FALSE())-VLOOKUP($A94,'Import Peak Change'!$A$106:GR$202,200,FALSE())),0,(VLOOKUP($A94,'Import Peak'!$A$3:GR$99,200,FALSE())-VLOOKUP($A94,'Import Peak Change'!$A$106:GR$202,200,FALSE())))</f>
        <v>0</v>
      </c>
      <c r="GS94" s="193" t="n">
        <f aca="false">IF(ISERROR(VLOOKUP($A94,'Import Peak'!$A$3:GS$99,201,FALSE())-VLOOKUP($A94,'Import Peak Change'!$A$106:GS$202,201,FALSE())),0,(VLOOKUP($A94,'Import Peak'!$A$3:GS$99,201,FALSE())-VLOOKUP($A94,'Import Peak Change'!$A$106:GS$202,201,FALSE())))</f>
        <v>0</v>
      </c>
      <c r="GT94" s="193" t="n">
        <f aca="false">IF(ISERROR(VLOOKUP($A94,'Import Peak'!$A$3:GT$99,202,FALSE())-VLOOKUP($A94,'Import Peak Change'!$A$106:GT$202,202,FALSE())),0,(VLOOKUP($A94,'Import Peak'!$A$3:GT$99,202,FALSE())-VLOOKUP($A94,'Import Peak Change'!$A$106:GT$202,202,FALSE())))</f>
        <v>0</v>
      </c>
      <c r="GU94" s="193" t="n">
        <f aca="false">IF(ISERROR(VLOOKUP($A94,'Import Peak'!$A$3:GU$99,203,FALSE())-VLOOKUP($A94,'Import Peak Change'!$A$106:GU$202,203,FALSE())),0,(VLOOKUP($A94,'Import Peak'!$A$3:GU$99,203,FALSE())-VLOOKUP($A94,'Import Peak Change'!$A$106:GU$202,203,FALSE())))</f>
        <v>0</v>
      </c>
      <c r="GV94" s="193" t="n">
        <f aca="false">IF(ISERROR(VLOOKUP($A94,'Import Peak'!$A$3:GV$99,204,FALSE())-VLOOKUP($A94,'Import Peak Change'!$A$106:GV$202,204,FALSE())),0,(VLOOKUP($A94,'Import Peak'!$A$3:GV$99,204,FALSE())-VLOOKUP($A94,'Import Peak Change'!$A$106:GV$202,204,FALSE())))</f>
        <v>0</v>
      </c>
      <c r="GW94" s="193" t="n">
        <f aca="false">IF(ISERROR(VLOOKUP($A94,'Import Peak'!$A$3:GW$99,205,FALSE())-VLOOKUP($A94,'Import Peak Change'!$A$106:GW$202,205,FALSE())),0,(VLOOKUP($A94,'Import Peak'!$A$3:GW$99,205,FALSE())-VLOOKUP($A94,'Import Peak Change'!$A$106:GW$202,205,FALSE())))</f>
        <v>0</v>
      </c>
      <c r="GX94" s="193" t="n">
        <f aca="false">IF(ISERROR(VLOOKUP($A94,'Import Peak'!$A$3:GX$99,206,FALSE())-VLOOKUP($A94,'Import Peak Change'!$A$106:GX$202,206,FALSE())),0,(VLOOKUP($A94,'Import Peak'!$A$3:GX$99,206,FALSE())-VLOOKUP($A94,'Import Peak Change'!$A$106:GX$202,206,FALSE())))</f>
        <v>0</v>
      </c>
      <c r="GY94" s="193" t="n">
        <f aca="false">IF(ISERROR(VLOOKUP($A94,'Import Peak'!$A$3:GY$99,207,FALSE())-VLOOKUP($A94,'Import Peak Change'!$A$106:GY$202,207,FALSE())),0,(VLOOKUP($A94,'Import Peak'!$A$3:GY$99,207,FALSE())-VLOOKUP($A94,'Import Peak Change'!$A$106:GY$202,207,FALSE())))</f>
        <v>0</v>
      </c>
      <c r="GZ94" s="193" t="n">
        <f aca="false">IF(ISERROR(VLOOKUP($A94,'Import Peak'!$A$3:GZ$99,208,FALSE())-VLOOKUP($A94,'Import Peak Change'!$A$106:GZ$202,208,FALSE())),0,(VLOOKUP($A94,'Import Peak'!$A$3:GZ$99,208,FALSE())-VLOOKUP($A94,'Import Peak Change'!$A$106:GZ$202,208,FALSE())))</f>
        <v>0</v>
      </c>
      <c r="HA94" s="193" t="n">
        <f aca="false">IF(ISERROR(VLOOKUP($A94,'Import Peak'!$A$3:HA$99,209,FALSE())-VLOOKUP($A94,'Import Peak Change'!$A$106:HA$202,209,FALSE())),0,(VLOOKUP($A94,'Import Peak'!$A$3:HA$99,209,FALSE())-VLOOKUP($A94,'Import Peak Change'!$A$106:HA$202,209,FALSE())))</f>
        <v>0</v>
      </c>
      <c r="HB94" s="193" t="n">
        <f aca="false">IF(ISERROR(VLOOKUP($A94,'Import Peak'!$A$3:HB$99,210,FALSE())-VLOOKUP($A94,'Import Peak Change'!$A$106:HB$202,210,FALSE())),0,(VLOOKUP($A94,'Import Peak'!$A$3:HB$99,210,FALSE())-VLOOKUP($A94,'Import Peak Change'!$A$106:HB$202,210,FALSE())))</f>
        <v>0</v>
      </c>
      <c r="HC94" s="193" t="n">
        <f aca="false">IF(ISERROR(VLOOKUP($A94,'Import Peak'!$A$3:HC$99,211,FALSE())-VLOOKUP($A94,'Import Peak Change'!$A$106:HC$202,211,FALSE())),0,(VLOOKUP($A94,'Import Peak'!$A$3:HC$99,211,FALSE())-VLOOKUP($A94,'Import Peak Change'!$A$106:HC$202,211,FALSE())))</f>
        <v>0</v>
      </c>
      <c r="HD94" s="193" t="n">
        <f aca="false">IF(ISERROR(VLOOKUP($A94,'Import Peak'!$A$3:HD$99,212,FALSE())-VLOOKUP($A94,'Import Peak Change'!$A$106:HD$202,212,FALSE())),0,(VLOOKUP($A94,'Import Peak'!$A$3:HD$99,212,FALSE())-VLOOKUP($A94,'Import Peak Change'!$A$106:HD$202,212,FALSE())))</f>
        <v>0</v>
      </c>
      <c r="HE94" s="193" t="n">
        <f aca="false">IF(ISERROR(VLOOKUP($A94,'Import Peak'!$A$3:HE$99,213,FALSE())-VLOOKUP($A94,'Import Peak Change'!$A$106:HE$202,213,FALSE())),0,(VLOOKUP($A94,'Import Peak'!$A$3:HE$99,213,FALSE())-VLOOKUP($A94,'Import Peak Change'!$A$106:HE$202,213,FALSE())))</f>
        <v>0</v>
      </c>
      <c r="HF94" s="193" t="n">
        <f aca="false">IF(ISERROR(VLOOKUP($A94,'Import Peak'!$A$3:HF$99,214,FALSE())-VLOOKUP($A94,'Import Peak Change'!$A$106:HF$202,214,FALSE())),0,(VLOOKUP($A94,'Import Peak'!$A$3:HF$99,214,FALSE())-VLOOKUP($A94,'Import Peak Change'!$A$106:HF$202,214,FALSE())))</f>
        <v>0</v>
      </c>
      <c r="HG94" s="193" t="n">
        <f aca="false">IF(ISERROR(VLOOKUP($A94,'Import Peak'!$A$3:HG$99,215,FALSE())-VLOOKUP($A94,'Import Peak Change'!$A$106:HG$202,215,FALSE())),0,(VLOOKUP($A94,'Import Peak'!$A$3:HG$99,215,FALSE())-VLOOKUP($A94,'Import Peak Change'!$A$106:HG$202,215,FALSE())))</f>
        <v>0</v>
      </c>
      <c r="HH94" s="193" t="n">
        <f aca="false">IF(ISERROR(VLOOKUP($A94,'Import Peak'!$A$3:HH$99,216,FALSE())-VLOOKUP($A94,'Import Peak Change'!$A$106:HH$202,216,FALSE())),0,(VLOOKUP($A94,'Import Peak'!$A$3:HH$99,216,FALSE())-VLOOKUP($A94,'Import Peak Change'!$A$106:HH$202,216,FALSE())))</f>
        <v>0</v>
      </c>
      <c r="HI94" s="193" t="n">
        <f aca="false">IF(ISERROR(VLOOKUP($A94,'Import Peak'!$A$3:HI$99,217,FALSE())-VLOOKUP($A94,'Import Peak Change'!$A$106:HI$202,217,FALSE())),0,(VLOOKUP($A94,'Import Peak'!$A$3:HI$99,217,FALSE())-VLOOKUP($A94,'Import Peak Change'!$A$106:HI$202,217,FALSE())))</f>
        <v>0</v>
      </c>
      <c r="HJ94" s="193" t="n">
        <f aca="false">IF(ISERROR(VLOOKUP($A94,'Import Peak'!$A$3:HJ$99,218,FALSE())-VLOOKUP($A94,'Import Peak Change'!$A$106:HJ$202,218,FALSE())),0,(VLOOKUP($A94,'Import Peak'!$A$3:HJ$99,218,FALSE())-VLOOKUP($A94,'Import Peak Change'!$A$106:HJ$202,218,FALSE())))</f>
        <v>0</v>
      </c>
      <c r="HK94" s="193" t="n">
        <f aca="false">IF(ISERROR(VLOOKUP($A94,'Import Peak'!$A$3:HK$99,219,FALSE())-VLOOKUP($A94,'Import Peak Change'!$A$106:HK$202,219,FALSE())),0,(VLOOKUP($A94,'Import Peak'!$A$3:HK$99,219,FALSE())-VLOOKUP($A94,'Import Peak Change'!$A$106:HK$202,219,FALSE())))</f>
        <v>0</v>
      </c>
      <c r="HL94" s="193" t="n">
        <f aca="false">IF(ISERROR(VLOOKUP($A94,'Import Peak'!$A$3:HL$99,220,FALSE())-VLOOKUP($A94,'Import Peak Change'!$A$106:HL$202,220,FALSE())),0,(VLOOKUP($A94,'Import Peak'!$A$3:HL$99,220,FALSE())-VLOOKUP($A94,'Import Peak Change'!$A$106:HL$202,220,FALSE())))</f>
        <v>0</v>
      </c>
      <c r="HM94" s="193" t="n">
        <f aca="false">IF(ISERROR(VLOOKUP($A94,'Import Peak'!$A$3:HM$99,221,FALSE())-VLOOKUP($A94,'Import Peak Change'!$A$106:HM$202,221,FALSE())),0,(VLOOKUP($A94,'Import Peak'!$A$3:HM$99,221,FALSE())-VLOOKUP($A94,'Import Peak Change'!$A$106:HM$202,221,FALSE())))</f>
        <v>0</v>
      </c>
      <c r="HN94" s="193" t="n">
        <f aca="false">IF(ISERROR(VLOOKUP($A94,'Import Peak'!$A$3:HN$99,222,FALSE())-VLOOKUP($A94,'Import Peak Change'!$A$106:HN$202,222,FALSE())),0,(VLOOKUP($A94,'Import Peak'!$A$3:HN$99,222,FALSE())-VLOOKUP($A94,'Import Peak Change'!$A$106:HN$202,222,FALSE())))</f>
        <v>0</v>
      </c>
      <c r="HO94" s="193" t="n">
        <f aca="false">IF(ISERROR(VLOOKUP($A94,'Import Peak'!$A$3:HO$99,223,FALSE())-VLOOKUP($A94,'Import Peak Change'!$A$106:HO$202,223,FALSE())),0,(VLOOKUP($A94,'Import Peak'!$A$3:HO$99,223,FALSE())-VLOOKUP($A94,'Import Peak Change'!$A$106:HO$202,223,FALSE())))</f>
        <v>0</v>
      </c>
      <c r="HP94" s="193" t="n">
        <f aca="false">IF(ISERROR(VLOOKUP($A94,'Import Peak'!$A$3:HP$99,224,FALSE())-VLOOKUP($A94,'Import Peak Change'!$A$106:HP$202,224,FALSE())),0,(VLOOKUP($A94,'Import Peak'!$A$3:HP$99,224,FALSE())-VLOOKUP($A94,'Import Peak Change'!$A$106:HP$202,224,FALSE())))</f>
        <v>0</v>
      </c>
      <c r="HQ94" s="193" t="n">
        <f aca="false">IF(ISERROR(VLOOKUP($A94,'Import Peak'!$A$3:HQ$99,225,FALSE())-VLOOKUP($A94,'Import Peak Change'!$A$106:HQ$202,225,FALSE())),0,(VLOOKUP($A94,'Import Peak'!$A$3:HQ$99,225,FALSE())-VLOOKUP($A94,'Import Peak Change'!$A$106:HQ$202,225,FALSE())))</f>
        <v>0</v>
      </c>
      <c r="HR94" s="193" t="n">
        <f aca="false">IF(ISERROR(VLOOKUP($A94,'Import Peak'!$A$3:HR$99,226,FALSE())-VLOOKUP($A94,'Import Peak Change'!$A$106:HR$202,226,FALSE())),0,(VLOOKUP($A94,'Import Peak'!$A$3:HR$99,226,FALSE())-VLOOKUP($A94,'Import Peak Change'!$A$106:HR$202,226,FALSE())))</f>
        <v>0</v>
      </c>
      <c r="HS94" s="193" t="n">
        <f aca="false">IF(ISERROR(VLOOKUP($A94,'Import Peak'!$A$3:HS$99,227,FALSE())-VLOOKUP($A94,'Import Peak Change'!$A$106:HS$202,227,FALSE())),0,(VLOOKUP($A94,'Import Peak'!$A$3:HS$99,227,FALSE())-VLOOKUP($A94,'Import Peak Change'!$A$106:HS$202,227,FALSE())))</f>
        <v>0</v>
      </c>
      <c r="HT94" s="193" t="n">
        <f aca="false">IF(ISERROR(VLOOKUP($A94,'Import Peak'!$A$3:HT$99,228,FALSE())-VLOOKUP($A94,'Import Peak Change'!$A$106:HT$202,228,FALSE())),0,(VLOOKUP($A94,'Import Peak'!$A$3:HT$99,228,FALSE())-VLOOKUP($A94,'Import Peak Change'!$A$106:HT$202,228,FALSE())))</f>
        <v>0</v>
      </c>
      <c r="HU94" s="193" t="n">
        <f aca="false">IF(ISERROR(VLOOKUP($A94,'Import Peak'!$A$3:HU$99,229,FALSE())-VLOOKUP($A94,'Import Peak Change'!$A$106:HU$202,229,FALSE())),0,(VLOOKUP($A94,'Import Peak'!$A$3:HU$99,229,FALSE())-VLOOKUP($A94,'Import Peak Change'!$A$106:HU$202,229,FALSE())))</f>
        <v>0</v>
      </c>
      <c r="HV94" s="193" t="n">
        <f aca="false">IF(ISERROR(VLOOKUP($A94,'Import Peak'!$A$3:HV$99,230,FALSE())-VLOOKUP($A94,'Import Peak Change'!$A$106:HV$202,230,FALSE())),0,(VLOOKUP($A94,'Import Peak'!$A$3:HV$99,230,FALSE())-VLOOKUP($A94,'Import Peak Change'!$A$106:HV$202,230,FALSE())))</f>
        <v>0</v>
      </c>
      <c r="HW94" s="193" t="n">
        <f aca="false">IF(ISERROR(VLOOKUP($A94,'Import Peak'!$A$3:HW$99,231,FALSE())-VLOOKUP($A94,'Import Peak Change'!$A$106:HW$202,231,FALSE())),0,(VLOOKUP($A94,'Import Peak'!$A$3:HW$99,231,FALSE())-VLOOKUP($A94,'Import Peak Change'!$A$106:HW$202,231,FALSE())))</f>
        <v>0</v>
      </c>
      <c r="HX94" s="193" t="n">
        <f aca="false">IF(ISERROR(VLOOKUP($A94,'Import Peak'!$A$3:HX$99,232,FALSE())-VLOOKUP($A94,'Import Peak Change'!$A$106:HX$202,232,FALSE())),0,(VLOOKUP($A94,'Import Peak'!$A$3:HX$99,232,FALSE())-VLOOKUP($A94,'Import Peak Change'!$A$106:HX$202,232,FALSE())))</f>
        <v>0</v>
      </c>
      <c r="HY94" s="193" t="n">
        <f aca="false">IF(ISERROR(VLOOKUP($A94,'Import Peak'!$A$3:HY$99,233,FALSE())-VLOOKUP($A94,'Import Peak Change'!$A$106:HY$202,233,FALSE())),0,(VLOOKUP($A94,'Import Peak'!$A$3:HY$99,233,FALSE())-VLOOKUP($A94,'Import Peak Change'!$A$106:HY$202,233,FALSE())))</f>
        <v>0</v>
      </c>
      <c r="HZ94" s="193" t="n">
        <f aca="false">IF(ISERROR(VLOOKUP($A94,'Import Peak'!$A$3:HZ$99,234,FALSE())-VLOOKUP($A94,'Import Peak Change'!$A$106:HZ$202,234,FALSE())),0,(VLOOKUP($A94,'Import Peak'!$A$3:HZ$99,234,FALSE())-VLOOKUP($A94,'Import Peak Change'!$A$106:HZ$202,234,FALSE())))</f>
        <v>0</v>
      </c>
      <c r="IA94" s="193" t="n">
        <f aca="false">IF(ISERROR(VLOOKUP($A94,'Import Peak'!$A$3:IA$99,235,FALSE())-VLOOKUP($A94,'Import Peak Change'!$A$106:IA$202,235,FALSE())),0,(VLOOKUP($A94,'Import Peak'!$A$3:IA$99,235,FALSE())-VLOOKUP($A94,'Import Peak Change'!$A$106:IA$202,235,FALSE())))</f>
        <v>0</v>
      </c>
      <c r="IB94" s="193" t="n">
        <f aca="false">IF(ISERROR(VLOOKUP($A94,'Import Peak'!$A$3:IB$99,236,FALSE())-VLOOKUP($A94,'Import Peak Change'!$A$106:IB$202,236,FALSE())),0,(VLOOKUP($A94,'Import Peak'!$A$3:IB$99,236,FALSE())-VLOOKUP($A94,'Import Peak Change'!$A$106:IB$202,236,FALSE())))</f>
        <v>0</v>
      </c>
      <c r="IC94" s="193" t="n">
        <f aca="false">IF(ISERROR(VLOOKUP($A94,'Import Peak'!$A$3:IC$99,237,FALSE())-VLOOKUP($A94,'Import Peak Change'!$A$106:IC$202,237,FALSE())),0,(VLOOKUP($A94,'Import Peak'!$A$3:IC$99,237,FALSE())-VLOOKUP($A94,'Import Peak Change'!$A$106:IC$202,237,FALSE())))</f>
        <v>0</v>
      </c>
      <c r="ID94" s="193" t="n">
        <f aca="false">IF(ISERROR(VLOOKUP($A94,'Import Peak'!$A$3:ID$99,238,FALSE())-VLOOKUP($A94,'Import Peak Change'!$A$106:ID$202,238,FALSE())),0,(VLOOKUP($A94,'Import Peak'!$A$3:ID$99,238,FALSE())-VLOOKUP($A94,'Import Peak Change'!$A$106:ID$202,238,FALSE())))</f>
        <v>0</v>
      </c>
      <c r="IE94" s="193" t="n">
        <f aca="false">IF(ISERROR(VLOOKUP($A94,'Import Peak'!$A$3:IE$99,239,FALSE())-VLOOKUP($A94,'Import Peak Change'!$A$106:IE$202,239,FALSE())),0,(VLOOKUP($A94,'Import Peak'!$A$3:IE$99,239,FALSE())-VLOOKUP($A94,'Import Peak Change'!$A$106:IE$202,239,FALSE())))</f>
        <v>0</v>
      </c>
    </row>
    <row r="95" customFormat="false" ht="12.75" hidden="false" customHeight="false" outlineLevel="0" collapsed="false">
      <c r="A95" s="201" t="str">
        <f aca="false">IF('Import Peak'!A92=0,"",'Import Peak'!A92)</f>
        <v/>
      </c>
      <c r="B95" s="193"/>
      <c r="C95" s="193"/>
      <c r="D95" s="193"/>
      <c r="E95" s="193"/>
      <c r="F95" s="193"/>
      <c r="G95" s="193" t="n">
        <f aca="false">IF(ISERROR(VLOOKUP($A95,'Import Peak'!$A$3:G$99,7,FALSE())-VLOOKUP($A95,'Import Peak Change'!$A$106:G$202,7,FALSE())),0,(VLOOKUP($A95,'Import Peak'!$A$3:G$99,7,FALSE())-VLOOKUP($A95,'Import Peak Change'!$A$106:G$202,7,FALSE())))</f>
        <v>0</v>
      </c>
      <c r="H95" s="193" t="n">
        <f aca="false">IF(ISERROR(VLOOKUP($A95,'Import Peak'!$A$3:H$99,8,FALSE())-VLOOKUP($A95,'Import Peak Change'!$A$106:H$202,8,FALSE())),0,(VLOOKUP($A95,'Import Peak'!$A$3:H$99,8,FALSE())-VLOOKUP($A95,'Import Peak Change'!$A$106:H$202,8,FALSE())))</f>
        <v>0</v>
      </c>
      <c r="I95" s="193" t="n">
        <f aca="false">IF(ISERROR(VLOOKUP($A95,'Import Peak'!$A$3:I$99,9,FALSE())-VLOOKUP($A95,'Import Peak Change'!$A$106:I$202,9,FALSE())),0,(VLOOKUP($A95,'Import Peak'!$A$3:I$99,9,FALSE())-VLOOKUP($A95,'Import Peak Change'!$A$106:I$202,9,FALSE())))</f>
        <v>0</v>
      </c>
      <c r="J95" s="193" t="n">
        <f aca="false">IF(ISERROR(VLOOKUP($A95,'Import Peak'!$A$3:J$99,10,FALSE())-VLOOKUP($A95,'Import Peak Change'!$A$106:J$202,10,FALSE())),0,(VLOOKUP($A95,'Import Peak'!$A$3:J$99,10,FALSE())-VLOOKUP($A95,'Import Peak Change'!$A$106:J$202,10,FALSE())))</f>
        <v>0</v>
      </c>
      <c r="K95" s="193" t="n">
        <f aca="false">IF(ISERROR(VLOOKUP($A95,'Import Peak'!$A$3:K$99,11,FALSE())-VLOOKUP($A95,'Import Peak Change'!$A$106:K$202,11,FALSE())),0,(VLOOKUP($A95,'Import Peak'!$A$3:K$99,11,FALSE())-VLOOKUP($A95,'Import Peak Change'!$A$106:K$202,11,FALSE())))</f>
        <v>0</v>
      </c>
      <c r="L95" s="193" t="n">
        <f aca="false">IF(ISERROR(VLOOKUP($A95,'Import Peak'!$A$3:L$99,12,FALSE())-VLOOKUP($A95,'Import Peak Change'!$A$106:L$202,12,FALSE())),0,(VLOOKUP($A95,'Import Peak'!$A$3:L$99,12,FALSE())-VLOOKUP($A95,'Import Peak Change'!$A$106:L$202,12,FALSE())))</f>
        <v>0</v>
      </c>
      <c r="M95" s="193" t="n">
        <f aca="false">IF(ISERROR(VLOOKUP($A95,'Import Peak'!$A$3:M$99,13,FALSE())-VLOOKUP($A95,'Import Peak Change'!$A$106:M$202,13,FALSE())),0,(VLOOKUP($A95,'Import Peak'!$A$3:M$99,13,FALSE())-VLOOKUP($A95,'Import Peak Change'!$A$106:M$202,13,FALSE())))</f>
        <v>0</v>
      </c>
      <c r="N95" s="193" t="n">
        <f aca="false">IF(ISERROR(VLOOKUP($A95,'Import Peak'!$A$3:N$99,14,FALSE())-VLOOKUP($A95,'Import Peak Change'!$A$106:N$202,14,FALSE())),0,(VLOOKUP($A95,'Import Peak'!$A$3:N$99,14,FALSE())-VLOOKUP($A95,'Import Peak Change'!$A$106:N$202,14,FALSE())))</f>
        <v>0</v>
      </c>
      <c r="O95" s="193" t="n">
        <f aca="false">IF(ISERROR(VLOOKUP($A95,'Import Peak'!$A$3:O$99,15,FALSE())-VLOOKUP($A95,'Import Peak Change'!$A$106:O$202,15,FALSE())),0,(VLOOKUP($A95,'Import Peak'!$A$3:O$99,15,FALSE())-VLOOKUP($A95,'Import Peak Change'!$A$106:O$202,15,FALSE())))</f>
        <v>0</v>
      </c>
      <c r="P95" s="193" t="n">
        <f aca="false">IF(ISERROR(VLOOKUP($A95,'Import Peak'!$A$3:P$99,16,FALSE())-VLOOKUP($A95,'Import Peak Change'!$A$106:P$202,16,FALSE())),0,(VLOOKUP($A95,'Import Peak'!$A$3:P$99,16,FALSE())-VLOOKUP($A95,'Import Peak Change'!$A$106:P$202,16,FALSE())))</f>
        <v>0</v>
      </c>
      <c r="Q95" s="193" t="n">
        <f aca="false">IF(ISERROR(VLOOKUP($A95,'Import Peak'!$A$3:Q$99,17,FALSE())-VLOOKUP($A95,'Import Peak Change'!$A$106:Q$202,17,FALSE())),0,(VLOOKUP($A95,'Import Peak'!$A$3:Q$99,17,FALSE())-VLOOKUP($A95,'Import Peak Change'!$A$106:Q$202,17,FALSE())))</f>
        <v>0</v>
      </c>
      <c r="R95" s="193" t="n">
        <f aca="false">IF(ISERROR(VLOOKUP($A95,'Import Peak'!$A$3:R$99,18,FALSE())-VLOOKUP($A95,'Import Peak Change'!$A$106:R$202,18,FALSE())),0,(VLOOKUP($A95,'Import Peak'!$A$3:R$99,18,FALSE())-VLOOKUP($A95,'Import Peak Change'!$A$106:R$202,18,FALSE())))</f>
        <v>0</v>
      </c>
      <c r="S95" s="193" t="n">
        <f aca="false">IF(ISERROR(VLOOKUP($A95,'Import Peak'!$A$3:S$99,19,FALSE())-VLOOKUP($A95,'Import Peak Change'!$A$106:S$202,19,FALSE())),0,(VLOOKUP($A95,'Import Peak'!$A$3:S$99,19,FALSE())-VLOOKUP($A95,'Import Peak Change'!$A$106:S$202,19,FALSE())))</f>
        <v>0</v>
      </c>
      <c r="T95" s="193" t="n">
        <f aca="false">IF(ISERROR(VLOOKUP($A95,'Import Peak'!$A$3:T$99,20,FALSE())-VLOOKUP($A95,'Import Peak Change'!$A$106:T$202,20,FALSE())),0,(VLOOKUP($A95,'Import Peak'!$A$3:T$99,20,FALSE())-VLOOKUP($A95,'Import Peak Change'!$A$106:T$202,20,FALSE())))</f>
        <v>0</v>
      </c>
      <c r="U95" s="193" t="n">
        <f aca="false">IF(ISERROR(VLOOKUP($A95,'Import Peak'!$A$3:U$99,21,FALSE())-VLOOKUP($A95,'Import Peak Change'!$A$106:U$202,21,FALSE())),0,(VLOOKUP($A95,'Import Peak'!$A$3:U$99,21,FALSE())-VLOOKUP($A95,'Import Peak Change'!$A$106:U$202,21,FALSE())))</f>
        <v>0</v>
      </c>
      <c r="V95" s="193" t="n">
        <f aca="false">IF(ISERROR(VLOOKUP($A95,'Import Peak'!$A$3:V$99,22,FALSE())-VLOOKUP($A95,'Import Peak Change'!$A$106:V$202,22,FALSE())),0,(VLOOKUP($A95,'Import Peak'!$A$3:V$99,22,FALSE())-VLOOKUP($A95,'Import Peak Change'!$A$106:V$202,22,FALSE())))</f>
        <v>0</v>
      </c>
      <c r="W95" s="193" t="n">
        <f aca="false">IF(ISERROR(VLOOKUP($A95,'Import Peak'!$A$3:W$99,23,FALSE())-VLOOKUP($A95,'Import Peak Change'!$A$106:W$202,23,FALSE())),0,(VLOOKUP($A95,'Import Peak'!$A$3:W$99,23,FALSE())-VLOOKUP($A95,'Import Peak Change'!$A$106:W$202,23,FALSE())))</f>
        <v>0</v>
      </c>
      <c r="X95" s="193" t="n">
        <f aca="false">IF(ISERROR(VLOOKUP($A95,'Import Peak'!$A$3:X$99,24,FALSE())-VLOOKUP($A95,'Import Peak Change'!$A$106:X$202,24,FALSE())),0,(VLOOKUP($A95,'Import Peak'!$A$3:X$99,24,FALSE())-VLOOKUP($A95,'Import Peak Change'!$A$106:X$202,24,FALSE())))</f>
        <v>0</v>
      </c>
      <c r="Y95" s="193" t="n">
        <f aca="false">IF(ISERROR(VLOOKUP($A95,'Import Peak'!$A$3:Y$99,25,FALSE())-VLOOKUP($A95,'Import Peak Change'!$A$106:Y$202,25,FALSE())),0,(VLOOKUP($A95,'Import Peak'!$A$3:Y$99,25,FALSE())-VLOOKUP($A95,'Import Peak Change'!$A$106:Y$202,25,FALSE())))</f>
        <v>0</v>
      </c>
      <c r="Z95" s="193" t="n">
        <f aca="false">IF(ISERROR(VLOOKUP($A95,'Import Peak'!$A$3:Z$99,26,FALSE())-VLOOKUP($A95,'Import Peak Change'!$A$106:Z$202,26,FALSE())),0,(VLOOKUP($A95,'Import Peak'!$A$3:Z$99,26,FALSE())-VLOOKUP($A95,'Import Peak Change'!$A$106:Z$202,26,FALSE())))</f>
        <v>0</v>
      </c>
      <c r="AA95" s="193" t="n">
        <f aca="false">IF(ISERROR(VLOOKUP($A95,'Import Peak'!$A$3:AA$99,27,FALSE())-VLOOKUP($A95,'Import Peak Change'!$A$106:AA$202,27,FALSE())),0,(VLOOKUP($A95,'Import Peak'!$A$3:AA$99,27,FALSE())-VLOOKUP($A95,'Import Peak Change'!$A$106:AA$202,27,FALSE())))</f>
        <v>0</v>
      </c>
      <c r="AB95" s="193" t="n">
        <f aca="false">IF(ISERROR(VLOOKUP($A95,'Import Peak'!$A$3:AB$99,28,FALSE())-VLOOKUP($A95,'Import Peak Change'!$A$106:AB$202,28,FALSE())),0,(VLOOKUP($A95,'Import Peak'!$A$3:AB$99,28,FALSE())-VLOOKUP($A95,'Import Peak Change'!$A$106:AB$202,28,FALSE())))</f>
        <v>0</v>
      </c>
      <c r="AC95" s="193" t="n">
        <f aca="false">IF(ISERROR(VLOOKUP($A95,'Import Peak'!$A$3:AC$99,29,FALSE())-VLOOKUP($A95,'Import Peak Change'!$A$106:AC$202,29,FALSE())),0,(VLOOKUP($A95,'Import Peak'!$A$3:AC$99,29,FALSE())-VLOOKUP($A95,'Import Peak Change'!$A$106:AC$202,29,FALSE())))</f>
        <v>0</v>
      </c>
      <c r="AD95" s="193" t="n">
        <f aca="false">IF(ISERROR(VLOOKUP($A95,'Import Peak'!$A$3:AD$99,30,FALSE())-VLOOKUP($A95,'Import Peak Change'!$A$106:AD$202,30,FALSE())),0,(VLOOKUP($A95,'Import Peak'!$A$3:AD$99,30,FALSE())-VLOOKUP($A95,'Import Peak Change'!$A$106:AD$202,30,FALSE())))</f>
        <v>0</v>
      </c>
      <c r="AE95" s="193" t="n">
        <f aca="false">IF(ISERROR(VLOOKUP($A95,'Import Peak'!$A$3:AE$99,31,FALSE())-VLOOKUP($A95,'Import Peak Change'!$A$106:AE$202,31,FALSE())),0,(VLOOKUP($A95,'Import Peak'!$A$3:AE$99,31,FALSE())-VLOOKUP($A95,'Import Peak Change'!$A$106:AE$202,31,FALSE())))</f>
        <v>0</v>
      </c>
      <c r="AF95" s="193" t="n">
        <f aca="false">IF(ISERROR(VLOOKUP($A95,'Import Peak'!$A$3:AF$99,32,FALSE())-VLOOKUP($A95,'Import Peak Change'!$A$106:AF$202,32,FALSE())),0,(VLOOKUP($A95,'Import Peak'!$A$3:AF$99,32,FALSE())-VLOOKUP($A95,'Import Peak Change'!$A$106:AF$202,32,FALSE())))</f>
        <v>0</v>
      </c>
      <c r="AG95" s="193" t="n">
        <f aca="false">IF(ISERROR(VLOOKUP($A95,'Import Peak'!$A$3:AG$99,33,FALSE())-VLOOKUP($A95,'Import Peak Change'!$A$106:AG$202,33,FALSE())),0,(VLOOKUP($A95,'Import Peak'!$A$3:AG$99,33,FALSE())-VLOOKUP($A95,'Import Peak Change'!$A$106:AG$202,33,FALSE())))</f>
        <v>0</v>
      </c>
      <c r="AH95" s="193" t="n">
        <f aca="false">IF(ISERROR(VLOOKUP($A95,'Import Peak'!$A$3:AH$99,34,FALSE())-VLOOKUP($A95,'Import Peak Change'!$A$106:AH$202,34,FALSE())),0,(VLOOKUP($A95,'Import Peak'!$A$3:AH$99,34,FALSE())-VLOOKUP($A95,'Import Peak Change'!$A$106:AH$202,34,FALSE())))</f>
        <v>0</v>
      </c>
      <c r="AI95" s="193" t="n">
        <f aca="false">IF(ISERROR(VLOOKUP($A95,'Import Peak'!$A$3:AI$99,35,FALSE())-VLOOKUP($A95,'Import Peak Change'!$A$106:AI$202,35,FALSE())),0,(VLOOKUP($A95,'Import Peak'!$A$3:AI$99,35,FALSE())-VLOOKUP($A95,'Import Peak Change'!$A$106:AI$202,35,FALSE())))</f>
        <v>0</v>
      </c>
      <c r="AJ95" s="193" t="n">
        <f aca="false">IF(ISERROR(VLOOKUP($A95,'Import Peak'!$A$3:AJ$99,36,FALSE())-VLOOKUP($A95,'Import Peak Change'!$A$106:AJ$202,36,FALSE())),0,(VLOOKUP($A95,'Import Peak'!$A$3:AJ$99,36,FALSE())-VLOOKUP($A95,'Import Peak Change'!$A$106:AJ$202,36,FALSE())))</f>
        <v>0</v>
      </c>
      <c r="AK95" s="193" t="n">
        <f aca="false">IF(ISERROR(VLOOKUP($A95,'Import Peak'!$A$3:AK$99,37,FALSE())-VLOOKUP($A95,'Import Peak Change'!$A$106:AK$202,37,FALSE())),0,(VLOOKUP($A95,'Import Peak'!$A$3:AK$99,37,FALSE())-VLOOKUP($A95,'Import Peak Change'!$A$106:AK$202,37,FALSE())))</f>
        <v>0</v>
      </c>
      <c r="AL95" s="193" t="n">
        <f aca="false">IF(ISERROR(VLOOKUP($A95,'Import Peak'!$A$3:AL$99,38,FALSE())-VLOOKUP($A95,'Import Peak Change'!$A$106:AL$202,38,FALSE())),0,(VLOOKUP($A95,'Import Peak'!$A$3:AL$99,38,FALSE())-VLOOKUP($A95,'Import Peak Change'!$A$106:AL$202,38,FALSE())))</f>
        <v>0</v>
      </c>
      <c r="AM95" s="193" t="n">
        <f aca="false">IF(ISERROR(VLOOKUP($A95,'Import Peak'!$A$3:AM$99,39,FALSE())-VLOOKUP($A95,'Import Peak Change'!$A$106:AM$202,39,FALSE())),0,(VLOOKUP($A95,'Import Peak'!$A$3:AM$99,39,FALSE())-VLOOKUP($A95,'Import Peak Change'!$A$106:AM$202,39,FALSE())))</f>
        <v>0</v>
      </c>
      <c r="AN95" s="193" t="n">
        <f aca="false">IF(ISERROR(VLOOKUP($A95,'Import Peak'!$A$3:AN$99,40,FALSE())-VLOOKUP($A95,'Import Peak Change'!$A$106:AN$202,40,FALSE())),0,(VLOOKUP($A95,'Import Peak'!$A$3:AN$99,40,FALSE())-VLOOKUP($A95,'Import Peak Change'!$A$106:AN$202,40,FALSE())))</f>
        <v>0</v>
      </c>
      <c r="AO95" s="193" t="n">
        <f aca="false">IF(ISERROR(VLOOKUP($A95,'Import Peak'!$A$3:AO$99,41,FALSE())-VLOOKUP($A95,'Import Peak Change'!$A$106:AO$202,41,FALSE())),0,(VLOOKUP($A95,'Import Peak'!$A$3:AO$99,41,FALSE())-VLOOKUP($A95,'Import Peak Change'!$A$106:AO$202,41,FALSE())))</f>
        <v>0</v>
      </c>
      <c r="AP95" s="193" t="n">
        <f aca="false">IF(ISERROR(VLOOKUP($A95,'Import Peak'!$A$3:AP$99,42,FALSE())-VLOOKUP($A95,'Import Peak Change'!$A$106:AP$202,42,FALSE())),0,(VLOOKUP($A95,'Import Peak'!$A$3:AP$99,42,FALSE())-VLOOKUP($A95,'Import Peak Change'!$A$106:AP$202,42,FALSE())))</f>
        <v>0</v>
      </c>
      <c r="AQ95" s="193" t="n">
        <f aca="false">IF(ISERROR(VLOOKUP($A95,'Import Peak'!$A$3:AQ$99,43,FALSE())-VLOOKUP($A95,'Import Peak Change'!$A$106:AQ$202,43,FALSE())),0,(VLOOKUP($A95,'Import Peak'!$A$3:AQ$99,43,FALSE())-VLOOKUP($A95,'Import Peak Change'!$A$106:AQ$202,43,FALSE())))</f>
        <v>0</v>
      </c>
      <c r="AR95" s="193" t="n">
        <f aca="false">IF(ISERROR(VLOOKUP($A95,'Import Peak'!$A$3:AR$99,44,FALSE())-VLOOKUP($A95,'Import Peak Change'!$A$106:AR$202,44,FALSE())),0,(VLOOKUP($A95,'Import Peak'!$A$3:AR$99,44,FALSE())-VLOOKUP($A95,'Import Peak Change'!$A$106:AR$202,44,FALSE())))</f>
        <v>0</v>
      </c>
      <c r="AS95" s="193" t="n">
        <f aca="false">IF(ISERROR(VLOOKUP($A95,'Import Peak'!$A$3:AS$99,45,FALSE())-VLOOKUP($A95,'Import Peak Change'!$A$106:AS$202,45,FALSE())),0,(VLOOKUP($A95,'Import Peak'!$A$3:AS$99,45,FALSE())-VLOOKUP($A95,'Import Peak Change'!$A$106:AS$202,45,FALSE())))</f>
        <v>0</v>
      </c>
      <c r="AT95" s="193" t="n">
        <f aca="false">IF(ISERROR(VLOOKUP($A95,'Import Peak'!$A$3:AT$99,46,FALSE())-VLOOKUP($A95,'Import Peak Change'!$A$106:AT$202,46,FALSE())),0,(VLOOKUP($A95,'Import Peak'!$A$3:AT$99,46,FALSE())-VLOOKUP($A95,'Import Peak Change'!$A$106:AT$202,46,FALSE())))</f>
        <v>0</v>
      </c>
      <c r="AU95" s="193" t="n">
        <f aca="false">IF(ISERROR(VLOOKUP($A95,'Import Peak'!$A$3:AU$99,47,FALSE())-VLOOKUP($A95,'Import Peak Change'!$A$106:AU$202,47,FALSE())),0,(VLOOKUP($A95,'Import Peak'!$A$3:AU$99,47,FALSE())-VLOOKUP($A95,'Import Peak Change'!$A$106:AU$202,47,FALSE())))</f>
        <v>0</v>
      </c>
      <c r="AV95" s="193" t="n">
        <f aca="false">IF(ISERROR(VLOOKUP($A95,'Import Peak'!$A$3:AV$99,48,FALSE())-VLOOKUP($A95,'Import Peak Change'!$A$106:AV$202,48,FALSE())),0,(VLOOKUP($A95,'Import Peak'!$A$3:AV$99,48,FALSE())-VLOOKUP($A95,'Import Peak Change'!$A$106:AV$202,48,FALSE())))</f>
        <v>0</v>
      </c>
      <c r="AW95" s="193" t="n">
        <f aca="false">IF(ISERROR(VLOOKUP($A95,'Import Peak'!$A$3:AW$99,49,FALSE())-VLOOKUP($A95,'Import Peak Change'!$A$106:AW$202,49,FALSE())),0,(VLOOKUP($A95,'Import Peak'!$A$3:AW$99,49,FALSE())-VLOOKUP($A95,'Import Peak Change'!$A$106:AW$202,49,FALSE())))</f>
        <v>0</v>
      </c>
      <c r="AX95" s="193" t="n">
        <f aca="false">IF(ISERROR(VLOOKUP($A95,'Import Peak'!$A$3:AX$99,50,FALSE())-VLOOKUP($A95,'Import Peak Change'!$A$106:AX$202,50,FALSE())),0,(VLOOKUP($A95,'Import Peak'!$A$3:AX$99,50,FALSE())-VLOOKUP($A95,'Import Peak Change'!$A$106:AX$202,50,FALSE())))</f>
        <v>0</v>
      </c>
      <c r="AY95" s="193" t="n">
        <f aca="false">IF(ISERROR(VLOOKUP($A95,'Import Peak'!$A$3:AY$99,51,FALSE())-VLOOKUP($A95,'Import Peak Change'!$A$106:AY$202,51,FALSE())),0,(VLOOKUP($A95,'Import Peak'!$A$3:AY$99,51,FALSE())-VLOOKUP($A95,'Import Peak Change'!$A$106:AY$202,51,FALSE())))</f>
        <v>0</v>
      </c>
      <c r="AZ95" s="193" t="n">
        <f aca="false">IF(ISERROR(VLOOKUP($A95,'Import Peak'!$A$3:AZ$99,52,FALSE())-VLOOKUP($A95,'Import Peak Change'!$A$106:AZ$202,52,FALSE())),0,(VLOOKUP($A95,'Import Peak'!$A$3:AZ$99,52,FALSE())-VLOOKUP($A95,'Import Peak Change'!$A$106:AZ$202,52,FALSE())))</f>
        <v>0</v>
      </c>
      <c r="BA95" s="193" t="n">
        <f aca="false">IF(ISERROR(VLOOKUP($A95,'Import Peak'!$A$3:BA$99,53,FALSE())-VLOOKUP($A95,'Import Peak Change'!$A$106:BA$202,53,FALSE())),0,(VLOOKUP($A95,'Import Peak'!$A$3:BA$99,53,FALSE())-VLOOKUP($A95,'Import Peak Change'!$A$106:BA$202,53,FALSE())))</f>
        <v>0</v>
      </c>
      <c r="BB95" s="193" t="n">
        <f aca="false">IF(ISERROR(VLOOKUP($A95,'Import Peak'!$A$3:BB$99,54,FALSE())-VLOOKUP($A95,'Import Peak Change'!$A$106:BB$202,54,FALSE())),0,(VLOOKUP($A95,'Import Peak'!$A$3:BB$99,54,FALSE())-VLOOKUP($A95,'Import Peak Change'!$A$106:BB$202,54,FALSE())))</f>
        <v>0</v>
      </c>
      <c r="BC95" s="193" t="n">
        <f aca="false">IF(ISERROR(VLOOKUP($A95,'Import Peak'!$A$3:BC$99,55,FALSE())-VLOOKUP($A95,'Import Peak Change'!$A$106:BC$202,55,FALSE())),0,(VLOOKUP($A95,'Import Peak'!$A$3:BC$99,55,FALSE())-VLOOKUP($A95,'Import Peak Change'!$A$106:BC$202,55,FALSE())))</f>
        <v>0</v>
      </c>
      <c r="BD95" s="193" t="n">
        <f aca="false">IF(ISERROR(VLOOKUP($A95,'Import Peak'!$A$3:BD$99,56,FALSE())-VLOOKUP($A95,'Import Peak Change'!$A$106:BD$202,56,FALSE())),0,(VLOOKUP($A95,'Import Peak'!$A$3:BD$99,56,FALSE())-VLOOKUP($A95,'Import Peak Change'!$A$106:BD$202,56,FALSE())))</f>
        <v>0</v>
      </c>
      <c r="BE95" s="193" t="n">
        <f aca="false">IF(ISERROR(VLOOKUP($A95,'Import Peak'!$A$3:BE$99,57,FALSE())-VLOOKUP($A95,'Import Peak Change'!$A$106:BE$202,57,FALSE())),0,(VLOOKUP($A95,'Import Peak'!$A$3:BE$99,57,FALSE())-VLOOKUP($A95,'Import Peak Change'!$A$106:BE$202,57,FALSE())))</f>
        <v>0</v>
      </c>
      <c r="BF95" s="193" t="n">
        <f aca="false">IF(ISERROR(VLOOKUP($A95,'Import Peak'!$A$3:BF$99,58,FALSE())-VLOOKUP($A95,'Import Peak Change'!$A$106:BF$202,58,FALSE())),0,(VLOOKUP($A95,'Import Peak'!$A$3:BF$99,58,FALSE())-VLOOKUP($A95,'Import Peak Change'!$A$106:BF$202,58,FALSE())))</f>
        <v>0</v>
      </c>
      <c r="BG95" s="193" t="n">
        <f aca="false">IF(ISERROR(VLOOKUP($A95,'Import Peak'!$A$3:BG$99,59,FALSE())-VLOOKUP($A95,'Import Peak Change'!$A$106:BG$202,59,FALSE())),0,(VLOOKUP($A95,'Import Peak'!$A$3:BG$99,59,FALSE())-VLOOKUP($A95,'Import Peak Change'!$A$106:BG$202,59,FALSE())))</f>
        <v>0</v>
      </c>
      <c r="BH95" s="193" t="n">
        <f aca="false">IF(ISERROR(VLOOKUP($A95,'Import Peak'!$A$3:BH$99,60,FALSE())-VLOOKUP($A95,'Import Peak Change'!$A$106:BH$202,60,FALSE())),0,(VLOOKUP($A95,'Import Peak'!$A$3:BH$99,60,FALSE())-VLOOKUP($A95,'Import Peak Change'!$A$106:BH$202,60,FALSE())))</f>
        <v>0</v>
      </c>
      <c r="BI95" s="193" t="n">
        <f aca="false">IF(ISERROR(VLOOKUP($A95,'Import Peak'!$A$3:BI$99,61,FALSE())-VLOOKUP($A95,'Import Peak Change'!$A$106:BI$202,61,FALSE())),0,(VLOOKUP($A95,'Import Peak'!$A$3:BI$99,61,FALSE())-VLOOKUP($A95,'Import Peak Change'!$A$106:BI$202,61,FALSE())))</f>
        <v>0</v>
      </c>
      <c r="BJ95" s="193" t="n">
        <f aca="false">IF(ISERROR(VLOOKUP($A95,'Import Peak'!$A$3:BJ$99,62,FALSE())-VLOOKUP($A95,'Import Peak Change'!$A$106:BJ$202,62,FALSE())),0,(VLOOKUP($A95,'Import Peak'!$A$3:BJ$99,62,FALSE())-VLOOKUP($A95,'Import Peak Change'!$A$106:BJ$202,62,FALSE())))</f>
        <v>0</v>
      </c>
      <c r="BK95" s="193" t="n">
        <f aca="false">IF(ISERROR(VLOOKUP($A95,'Import Peak'!$A$3:BK$99,63,FALSE())-VLOOKUP($A95,'Import Peak Change'!$A$106:BK$202,63,FALSE())),0,(VLOOKUP($A95,'Import Peak'!$A$3:BK$99,63,FALSE())-VLOOKUP($A95,'Import Peak Change'!$A$106:BK$202,63,FALSE())))</f>
        <v>0</v>
      </c>
      <c r="BL95" s="193" t="n">
        <f aca="false">IF(ISERROR(VLOOKUP($A95,'Import Peak'!$A$3:BL$99,64,FALSE())-VLOOKUP($A95,'Import Peak Change'!$A$106:BL$202,64,FALSE())),0,(VLOOKUP($A95,'Import Peak'!$A$3:BL$99,64,FALSE())-VLOOKUP($A95,'Import Peak Change'!$A$106:BL$202,64,FALSE())))</f>
        <v>0</v>
      </c>
      <c r="BM95" s="193" t="n">
        <f aca="false">IF(ISERROR(VLOOKUP($A95,'Import Peak'!$A$3:BM$99,65,FALSE())-VLOOKUP($A95,'Import Peak Change'!$A$106:BM$202,65,FALSE())),0,(VLOOKUP($A95,'Import Peak'!$A$3:BM$99,65,FALSE())-VLOOKUP($A95,'Import Peak Change'!$A$106:BM$202,65,FALSE())))</f>
        <v>0</v>
      </c>
      <c r="BN95" s="193" t="n">
        <f aca="false">IF(ISERROR(VLOOKUP($A95,'Import Peak'!$A$3:BN$99,66,FALSE())-VLOOKUP($A95,'Import Peak Change'!$A$106:BN$202,66,FALSE())),0,(VLOOKUP($A95,'Import Peak'!$A$3:BN$99,66,FALSE())-VLOOKUP($A95,'Import Peak Change'!$A$106:BN$202,66,FALSE())))</f>
        <v>0</v>
      </c>
      <c r="BO95" s="193" t="n">
        <f aca="false">IF(ISERROR(VLOOKUP($A95,'Import Peak'!$A$3:BO$99,67,FALSE())-VLOOKUP($A95,'Import Peak Change'!$A$106:BO$202,67,FALSE())),0,(VLOOKUP($A95,'Import Peak'!$A$3:BO$99,67,FALSE())-VLOOKUP($A95,'Import Peak Change'!$A$106:BO$202,67,FALSE())))</f>
        <v>0</v>
      </c>
      <c r="BP95" s="193" t="n">
        <f aca="false">IF(ISERROR(VLOOKUP($A95,'Import Peak'!$A$3:BP$99,68,FALSE())-VLOOKUP($A95,'Import Peak Change'!$A$106:BP$202,68,FALSE())),0,(VLOOKUP($A95,'Import Peak'!$A$3:BP$99,68,FALSE())-VLOOKUP($A95,'Import Peak Change'!$A$106:BP$202,68,FALSE())))</f>
        <v>0</v>
      </c>
      <c r="BQ95" s="193" t="n">
        <f aca="false">IF(ISERROR(VLOOKUP($A95,'Import Peak'!$A$3:BQ$99,69,FALSE())-VLOOKUP($A95,'Import Peak Change'!$A$106:BQ$202,69,FALSE())),0,(VLOOKUP($A95,'Import Peak'!$A$3:BQ$99,69,FALSE())-VLOOKUP($A95,'Import Peak Change'!$A$106:BQ$202,69,FALSE())))</f>
        <v>0</v>
      </c>
      <c r="BR95" s="193" t="n">
        <f aca="false">IF(ISERROR(VLOOKUP($A95,'Import Peak'!$A$3:BR$99,70,FALSE())-VLOOKUP($A95,'Import Peak Change'!$A$106:BR$202,70,FALSE())),0,(VLOOKUP($A95,'Import Peak'!$A$3:BR$99,70,FALSE())-VLOOKUP($A95,'Import Peak Change'!$A$106:BR$202,70,FALSE())))</f>
        <v>0</v>
      </c>
      <c r="BS95" s="193" t="n">
        <f aca="false">IF(ISERROR(VLOOKUP($A95,'Import Peak'!$A$3:BS$99,71,FALSE())-VLOOKUP($A95,'Import Peak Change'!$A$106:BS$202,71,FALSE())),0,(VLOOKUP($A95,'Import Peak'!$A$3:BS$99,71,FALSE())-VLOOKUP($A95,'Import Peak Change'!$A$106:BS$202,71,FALSE())))</f>
        <v>0</v>
      </c>
      <c r="BT95" s="193" t="n">
        <f aca="false">IF(ISERROR(VLOOKUP($A95,'Import Peak'!$A$3:BT$99,72,FALSE())-VLOOKUP($A95,'Import Peak Change'!$A$106:BT$202,72,FALSE())),0,(VLOOKUP($A95,'Import Peak'!$A$3:BT$99,72,FALSE())-VLOOKUP($A95,'Import Peak Change'!$A$106:BT$202,72,FALSE())))</f>
        <v>0</v>
      </c>
      <c r="BU95" s="193" t="n">
        <f aca="false">IF(ISERROR(VLOOKUP($A95,'Import Peak'!$A$3:BU$99,73,FALSE())-VLOOKUP($A95,'Import Peak Change'!$A$106:BU$202,73,FALSE())),0,(VLOOKUP($A95,'Import Peak'!$A$3:BU$99,73,FALSE())-VLOOKUP($A95,'Import Peak Change'!$A$106:BU$202,73,FALSE())))</f>
        <v>0</v>
      </c>
      <c r="BV95" s="193" t="n">
        <f aca="false">IF(ISERROR(VLOOKUP($A95,'Import Peak'!$A$3:BV$99,74,FALSE())-VLOOKUP($A95,'Import Peak Change'!$A$106:BV$202,74,FALSE())),0,(VLOOKUP($A95,'Import Peak'!$A$3:BV$99,74,FALSE())-VLOOKUP($A95,'Import Peak Change'!$A$106:BV$202,74,FALSE())))</f>
        <v>0</v>
      </c>
      <c r="BW95" s="193" t="n">
        <f aca="false">IF(ISERROR(VLOOKUP($A95,'Import Peak'!$A$3:BW$99,75,FALSE())-VLOOKUP($A95,'Import Peak Change'!$A$106:BW$202,75,FALSE())),0,(VLOOKUP($A95,'Import Peak'!$A$3:BW$99,75,FALSE())-VLOOKUP($A95,'Import Peak Change'!$A$106:BW$202,75,FALSE())))</f>
        <v>0</v>
      </c>
      <c r="BX95" s="193" t="n">
        <f aca="false">IF(ISERROR(VLOOKUP($A95,'Import Peak'!$A$3:BX$99,76,FALSE())-VLOOKUP($A95,'Import Peak Change'!$A$106:BX$202,76,FALSE())),0,(VLOOKUP($A95,'Import Peak'!$A$3:BX$99,76,FALSE())-VLOOKUP($A95,'Import Peak Change'!$A$106:BX$202,76,FALSE())))</f>
        <v>0</v>
      </c>
      <c r="BY95" s="193" t="n">
        <f aca="false">IF(ISERROR(VLOOKUP($A95,'Import Peak'!$A$3:BY$99,77,FALSE())-VLOOKUP($A95,'Import Peak Change'!$A$106:BY$202,77,FALSE())),0,(VLOOKUP($A95,'Import Peak'!$A$3:BY$99,77,FALSE())-VLOOKUP($A95,'Import Peak Change'!$A$106:BY$202,77,FALSE())))</f>
        <v>0</v>
      </c>
      <c r="BZ95" s="193" t="n">
        <f aca="false">IF(ISERROR(VLOOKUP($A95,'Import Peak'!$A$3:BZ$99,78,FALSE())-VLOOKUP($A95,'Import Peak Change'!$A$106:BZ$202,78,FALSE())),0,(VLOOKUP($A95,'Import Peak'!$A$3:BZ$99,78,FALSE())-VLOOKUP($A95,'Import Peak Change'!$A$106:BZ$202,78,FALSE())))</f>
        <v>0</v>
      </c>
      <c r="CA95" s="193" t="n">
        <f aca="false">IF(ISERROR(VLOOKUP($A95,'Import Peak'!$A$3:CA$99,79,FALSE())-VLOOKUP($A95,'Import Peak Change'!$A$106:CA$202,79,FALSE())),0,(VLOOKUP($A95,'Import Peak'!$A$3:CA$99,79,FALSE())-VLOOKUP($A95,'Import Peak Change'!$A$106:CA$202,79,FALSE())))</f>
        <v>0</v>
      </c>
      <c r="CB95" s="193" t="n">
        <f aca="false">IF(ISERROR(VLOOKUP($A95,'Import Peak'!$A$3:CB$99,80,FALSE())-VLOOKUP($A95,'Import Peak Change'!$A$106:CB$202,80,FALSE())),0,(VLOOKUP($A95,'Import Peak'!$A$3:CB$99,80,FALSE())-VLOOKUP($A95,'Import Peak Change'!$A$106:CB$202,80,FALSE())))</f>
        <v>0</v>
      </c>
      <c r="CC95" s="193" t="n">
        <f aca="false">IF(ISERROR(VLOOKUP($A95,'Import Peak'!$A$3:CC$99,81,FALSE())-VLOOKUP($A95,'Import Peak Change'!$A$106:CC$202,81,FALSE())),0,(VLOOKUP($A95,'Import Peak'!$A$3:CC$99,81,FALSE())-VLOOKUP($A95,'Import Peak Change'!$A$106:CC$202,81,FALSE())))</f>
        <v>0</v>
      </c>
      <c r="CD95" s="193" t="n">
        <f aca="false">IF(ISERROR(VLOOKUP($A95,'Import Peak'!$A$3:CD$99,82,FALSE())-VLOOKUP($A95,'Import Peak Change'!$A$106:CD$202,82,FALSE())),0,(VLOOKUP($A95,'Import Peak'!$A$3:CD$99,82,FALSE())-VLOOKUP($A95,'Import Peak Change'!$A$106:CD$202,82,FALSE())))</f>
        <v>0</v>
      </c>
      <c r="CE95" s="193" t="n">
        <f aca="false">IF(ISERROR(VLOOKUP($A95,'Import Peak'!$A$3:CE$99,83,FALSE())-VLOOKUP($A95,'Import Peak Change'!$A$106:CE$202,83,FALSE())),0,(VLOOKUP($A95,'Import Peak'!$A$3:CE$99,83,FALSE())-VLOOKUP($A95,'Import Peak Change'!$A$106:CE$202,83,FALSE())))</f>
        <v>0</v>
      </c>
      <c r="CF95" s="193" t="n">
        <f aca="false">IF(ISERROR(VLOOKUP($A95,'Import Peak'!$A$3:CF$99,84,FALSE())-VLOOKUP($A95,'Import Peak Change'!$A$106:CF$202,84,FALSE())),0,(VLOOKUP($A95,'Import Peak'!$A$3:CF$99,84,FALSE())-VLOOKUP($A95,'Import Peak Change'!$A$106:CF$202,84,FALSE())))</f>
        <v>0</v>
      </c>
      <c r="CG95" s="193" t="n">
        <f aca="false">IF(ISERROR(VLOOKUP($A95,'Import Peak'!$A$3:CG$99,85,FALSE())-VLOOKUP($A95,'Import Peak Change'!$A$106:CG$202,85,FALSE())),0,(VLOOKUP($A95,'Import Peak'!$A$3:CG$99,85,FALSE())-VLOOKUP($A95,'Import Peak Change'!$A$106:CG$202,85,FALSE())))</f>
        <v>0</v>
      </c>
      <c r="CH95" s="193" t="n">
        <f aca="false">IF(ISERROR(VLOOKUP($A95,'Import Peak'!$A$3:CH$99,86,FALSE())-VLOOKUP($A95,'Import Peak Change'!$A$106:CH$202,86,FALSE())),0,(VLOOKUP($A95,'Import Peak'!$A$3:CH$99,86,FALSE())-VLOOKUP($A95,'Import Peak Change'!$A$106:CH$202,86,FALSE())))</f>
        <v>0</v>
      </c>
      <c r="CI95" s="193" t="n">
        <f aca="false">IF(ISERROR(VLOOKUP($A95,'Import Peak'!$A$3:CI$99,87,FALSE())-VLOOKUP($A95,'Import Peak Change'!$A$106:CI$202,87,FALSE())),0,(VLOOKUP($A95,'Import Peak'!$A$3:CI$99,87,FALSE())-VLOOKUP($A95,'Import Peak Change'!$A$106:CI$202,87,FALSE())))</f>
        <v>0</v>
      </c>
      <c r="CJ95" s="193" t="n">
        <f aca="false">IF(ISERROR(VLOOKUP($A95,'Import Peak'!$A$3:CJ$99,88,FALSE())-VLOOKUP($A95,'Import Peak Change'!$A$106:CJ$202,88,FALSE())),0,(VLOOKUP($A95,'Import Peak'!$A$3:CJ$99,88,FALSE())-VLOOKUP($A95,'Import Peak Change'!$A$106:CJ$202,88,FALSE())))</f>
        <v>0</v>
      </c>
      <c r="CK95" s="193" t="n">
        <f aca="false">IF(ISERROR(VLOOKUP($A95,'Import Peak'!$A$3:CK$99,89,FALSE())-VLOOKUP($A95,'Import Peak Change'!$A$106:CK$202,89,FALSE())),0,(VLOOKUP($A95,'Import Peak'!$A$3:CK$99,89,FALSE())-VLOOKUP($A95,'Import Peak Change'!$A$106:CK$202,89,FALSE())))</f>
        <v>0</v>
      </c>
      <c r="CL95" s="193" t="n">
        <f aca="false">IF(ISERROR(VLOOKUP($A95,'Import Peak'!$A$3:CL$99,90,FALSE())-VLOOKUP($A95,'Import Peak Change'!$A$106:CL$202,90,FALSE())),0,(VLOOKUP($A95,'Import Peak'!$A$3:CL$99,90,FALSE())-VLOOKUP($A95,'Import Peak Change'!$A$106:CL$202,90,FALSE())))</f>
        <v>0</v>
      </c>
      <c r="CM95" s="193" t="n">
        <f aca="false">IF(ISERROR(VLOOKUP($A95,'Import Peak'!$A$3:CM$99,91,FALSE())-VLOOKUP($A95,'Import Peak Change'!$A$106:CM$202,91,FALSE())),0,(VLOOKUP($A95,'Import Peak'!$A$3:CM$99,91,FALSE())-VLOOKUP($A95,'Import Peak Change'!$A$106:CM$202,91,FALSE())))</f>
        <v>0</v>
      </c>
      <c r="CN95" s="193" t="n">
        <f aca="false">IF(ISERROR(VLOOKUP($A95,'Import Peak'!$A$3:CN$99,92,FALSE())-VLOOKUP($A95,'Import Peak Change'!$A$106:CN$202,92,FALSE())),0,(VLOOKUP($A95,'Import Peak'!$A$3:CN$99,92,FALSE())-VLOOKUP($A95,'Import Peak Change'!$A$106:CN$202,92,FALSE())))</f>
        <v>0</v>
      </c>
      <c r="CO95" s="193" t="n">
        <f aca="false">IF(ISERROR(VLOOKUP($A95,'Import Peak'!$A$3:CO$99,93,FALSE())-VLOOKUP($A95,'Import Peak Change'!$A$106:CO$202,93,FALSE())),0,(VLOOKUP($A95,'Import Peak'!$A$3:CO$99,93,FALSE())-VLOOKUP($A95,'Import Peak Change'!$A$106:CO$202,93,FALSE())))</f>
        <v>0</v>
      </c>
      <c r="CP95" s="193" t="n">
        <f aca="false">IF(ISERROR(VLOOKUP($A95,'Import Peak'!$A$3:CP$99,94,FALSE())-VLOOKUP($A95,'Import Peak Change'!$A$106:CP$202,94,FALSE())),0,(VLOOKUP($A95,'Import Peak'!$A$3:CP$99,94,FALSE())-VLOOKUP($A95,'Import Peak Change'!$A$106:CP$202,94,FALSE())))</f>
        <v>0</v>
      </c>
      <c r="CQ95" s="193" t="n">
        <f aca="false">IF(ISERROR(VLOOKUP($A95,'Import Peak'!$A$3:CQ$99,95,FALSE())-VLOOKUP($A95,'Import Peak Change'!$A$106:CQ$202,95,FALSE())),0,(VLOOKUP($A95,'Import Peak'!$A$3:CQ$99,95,FALSE())-VLOOKUP($A95,'Import Peak Change'!$A$106:CQ$202,95,FALSE())))</f>
        <v>0</v>
      </c>
      <c r="CR95" s="193" t="n">
        <f aca="false">IF(ISERROR(VLOOKUP($A95,'Import Peak'!$A$3:CR$99,96,FALSE())-VLOOKUP($A95,'Import Peak Change'!$A$106:CR$202,96,FALSE())),0,(VLOOKUP($A95,'Import Peak'!$A$3:CR$99,96,FALSE())-VLOOKUP($A95,'Import Peak Change'!$A$106:CR$202,96,FALSE())))</f>
        <v>0</v>
      </c>
      <c r="CS95" s="193" t="n">
        <f aca="false">IF(ISERROR(VLOOKUP($A95,'Import Peak'!$A$3:CS$99,97,FALSE())-VLOOKUP($A95,'Import Peak Change'!$A$106:CS$202,97,FALSE())),0,(VLOOKUP($A95,'Import Peak'!$A$3:CS$99,97,FALSE())-VLOOKUP($A95,'Import Peak Change'!$A$106:CS$202,97,FALSE())))</f>
        <v>0</v>
      </c>
      <c r="CT95" s="193" t="n">
        <f aca="false">IF(ISERROR(VLOOKUP($A95,'Import Peak'!$A$3:CT$99,98,FALSE())-VLOOKUP($A95,'Import Peak Change'!$A$106:CT$202,98,FALSE())),0,(VLOOKUP($A95,'Import Peak'!$A$3:CT$99,98,FALSE())-VLOOKUP($A95,'Import Peak Change'!$A$106:CT$202,98,FALSE())))</f>
        <v>0</v>
      </c>
      <c r="CU95" s="193" t="n">
        <f aca="false">IF(ISERROR(VLOOKUP($A95,'Import Peak'!$A$3:CU$99,99,FALSE())-VLOOKUP($A95,'Import Peak Change'!$A$106:CU$202,99,FALSE())),0,(VLOOKUP($A95,'Import Peak'!$A$3:CU$99,99,FALSE())-VLOOKUP($A95,'Import Peak Change'!$A$106:CU$202,99,FALSE())))</f>
        <v>0</v>
      </c>
      <c r="CV95" s="193" t="n">
        <f aca="false">IF(ISERROR(VLOOKUP($A95,'Import Peak'!$A$3:CV$99,100,FALSE())-VLOOKUP($A95,'Import Peak Change'!$A$106:CV$202,100,FALSE())),0,(VLOOKUP($A95,'Import Peak'!$A$3:CV$99,100,FALSE())-VLOOKUP($A95,'Import Peak Change'!$A$106:CV$202,100,FALSE())))</f>
        <v>0</v>
      </c>
      <c r="CW95" s="193" t="n">
        <f aca="false">IF(ISERROR(VLOOKUP($A95,'Import Peak'!$A$3:CW$99,101,FALSE())-VLOOKUP($A95,'Import Peak Change'!$A$106:CW$202,101,FALSE())),0,(VLOOKUP($A95,'Import Peak'!$A$3:CW$99,101,FALSE())-VLOOKUP($A95,'Import Peak Change'!$A$106:CW$202,101,FALSE())))</f>
        <v>0</v>
      </c>
      <c r="CX95" s="193" t="n">
        <f aca="false">IF(ISERROR(VLOOKUP($A95,'Import Peak'!$A$3:CX$99,102,FALSE())-VLOOKUP($A95,'Import Peak Change'!$A$106:CX$202,102,FALSE())),0,(VLOOKUP($A95,'Import Peak'!$A$3:CX$99,102,FALSE())-VLOOKUP($A95,'Import Peak Change'!$A$106:CX$202,102,FALSE())))</f>
        <v>0</v>
      </c>
      <c r="CY95" s="193" t="n">
        <f aca="false">IF(ISERROR(VLOOKUP($A95,'Import Peak'!$A$3:CY$99,103,FALSE())-VLOOKUP($A95,'Import Peak Change'!$A$106:CY$202,103,FALSE())),0,(VLOOKUP($A95,'Import Peak'!$A$3:CY$99,103,FALSE())-VLOOKUP($A95,'Import Peak Change'!$A$106:CY$202,103,FALSE())))</f>
        <v>0</v>
      </c>
      <c r="CZ95" s="193" t="n">
        <f aca="false">IF(ISERROR(VLOOKUP($A95,'Import Peak'!$A$3:CZ$99,104,FALSE())-VLOOKUP($A95,'Import Peak Change'!$A$106:CZ$202,104,FALSE())),0,(VLOOKUP($A95,'Import Peak'!$A$3:CZ$99,104,FALSE())-VLOOKUP($A95,'Import Peak Change'!$A$106:CZ$202,104,FALSE())))</f>
        <v>0</v>
      </c>
      <c r="DA95" s="193" t="n">
        <f aca="false">IF(ISERROR(VLOOKUP($A95,'Import Peak'!$A$3:DA$99,105,FALSE())-VLOOKUP($A95,'Import Peak Change'!$A$106:DA$202,105,FALSE())),0,(VLOOKUP($A95,'Import Peak'!$A$3:DA$99,105,FALSE())-VLOOKUP($A95,'Import Peak Change'!$A$106:DA$202,105,FALSE())))</f>
        <v>0</v>
      </c>
      <c r="DB95" s="193" t="n">
        <f aca="false">IF(ISERROR(VLOOKUP($A95,'Import Peak'!$A$3:DB$99,106,FALSE())-VLOOKUP($A95,'Import Peak Change'!$A$106:DB$202,106,FALSE())),0,(VLOOKUP($A95,'Import Peak'!$A$3:DB$99,106,FALSE())-VLOOKUP($A95,'Import Peak Change'!$A$106:DB$202,106,FALSE())))</f>
        <v>0</v>
      </c>
      <c r="DC95" s="193" t="n">
        <f aca="false">IF(ISERROR(VLOOKUP($A95,'Import Peak'!$A$3:DC$99,107,FALSE())-VLOOKUP($A95,'Import Peak Change'!$A$106:DC$202,107,FALSE())),0,(VLOOKUP($A95,'Import Peak'!$A$3:DC$99,107,FALSE())-VLOOKUP($A95,'Import Peak Change'!$A$106:DC$202,107,FALSE())))</f>
        <v>0</v>
      </c>
      <c r="DD95" s="193" t="n">
        <f aca="false">IF(ISERROR(VLOOKUP($A95,'Import Peak'!$A$3:DD$99,108,FALSE())-VLOOKUP($A95,'Import Peak Change'!$A$106:DD$202,108,FALSE())),0,(VLOOKUP($A95,'Import Peak'!$A$3:DD$99,108,FALSE())-VLOOKUP($A95,'Import Peak Change'!$A$106:DD$202,108,FALSE())))</f>
        <v>0</v>
      </c>
      <c r="DE95" s="193" t="n">
        <f aca="false">IF(ISERROR(VLOOKUP($A95,'Import Peak'!$A$3:DE$99,109,FALSE())-VLOOKUP($A95,'Import Peak Change'!$A$106:DE$202,109,FALSE())),0,(VLOOKUP($A95,'Import Peak'!$A$3:DE$99,109,FALSE())-VLOOKUP($A95,'Import Peak Change'!$A$106:DE$202,109,FALSE())))</f>
        <v>0</v>
      </c>
      <c r="DF95" s="193" t="n">
        <f aca="false">IF(ISERROR(VLOOKUP($A95,'Import Peak'!$A$3:DF$99,110,FALSE())-VLOOKUP($A95,'Import Peak Change'!$A$106:DF$202,110,FALSE())),0,(VLOOKUP($A95,'Import Peak'!$A$3:DF$99,110,FALSE())-VLOOKUP($A95,'Import Peak Change'!$A$106:DF$202,110,FALSE())))</f>
        <v>0</v>
      </c>
      <c r="DG95" s="193" t="n">
        <f aca="false">IF(ISERROR(VLOOKUP($A95,'Import Peak'!$A$3:DG$99,111,FALSE())-VLOOKUP($A95,'Import Peak Change'!$A$106:DG$202,111,FALSE())),0,(VLOOKUP($A95,'Import Peak'!$A$3:DG$99,111,FALSE())-VLOOKUP($A95,'Import Peak Change'!$A$106:DG$202,111,FALSE())))</f>
        <v>0</v>
      </c>
      <c r="DH95" s="193" t="n">
        <f aca="false">IF(ISERROR(VLOOKUP($A95,'Import Peak'!$A$3:DH$99,112,FALSE())-VLOOKUP($A95,'Import Peak Change'!$A$106:DH$202,112,FALSE())),0,(VLOOKUP($A95,'Import Peak'!$A$3:DH$99,112,FALSE())-VLOOKUP($A95,'Import Peak Change'!$A$106:DH$202,112,FALSE())))</f>
        <v>0</v>
      </c>
      <c r="DI95" s="193" t="n">
        <f aca="false">IF(ISERROR(VLOOKUP($A95,'Import Peak'!$A$3:DI$99,113,FALSE())-VLOOKUP($A95,'Import Peak Change'!$A$106:DI$202,113,FALSE())),0,(VLOOKUP($A95,'Import Peak'!$A$3:DI$99,113,FALSE())-VLOOKUP($A95,'Import Peak Change'!$A$106:DI$202,113,FALSE())))</f>
        <v>0</v>
      </c>
      <c r="DJ95" s="193" t="n">
        <f aca="false">IF(ISERROR(VLOOKUP($A95,'Import Peak'!$A$3:DJ$99,114,FALSE())-VLOOKUP($A95,'Import Peak Change'!$A$106:DJ$202,114,FALSE())),0,(VLOOKUP($A95,'Import Peak'!$A$3:DJ$99,114,FALSE())-VLOOKUP($A95,'Import Peak Change'!$A$106:DJ$202,114,FALSE())))</f>
        <v>0</v>
      </c>
      <c r="DK95" s="193" t="n">
        <f aca="false">IF(ISERROR(VLOOKUP($A95,'Import Peak'!$A$3:DK$99,115,FALSE())-VLOOKUP($A95,'Import Peak Change'!$A$106:DK$202,115,FALSE())),0,(VLOOKUP($A95,'Import Peak'!$A$3:DK$99,115,FALSE())-VLOOKUP($A95,'Import Peak Change'!$A$106:DK$202,115,FALSE())))</f>
        <v>0</v>
      </c>
      <c r="DL95" s="193" t="n">
        <f aca="false">IF(ISERROR(VLOOKUP($A95,'Import Peak'!$A$3:DL$99,116,FALSE())-VLOOKUP($A95,'Import Peak Change'!$A$106:DL$202,116,FALSE())),0,(VLOOKUP($A95,'Import Peak'!$A$3:DL$99,116,FALSE())-VLOOKUP($A95,'Import Peak Change'!$A$106:DL$202,116,FALSE())))</f>
        <v>0</v>
      </c>
      <c r="DM95" s="193" t="n">
        <f aca="false">IF(ISERROR(VLOOKUP($A95,'Import Peak'!$A$3:DM$99,117,FALSE())-VLOOKUP($A95,'Import Peak Change'!$A$106:DM$202,117,FALSE())),0,(VLOOKUP($A95,'Import Peak'!$A$3:DM$99,117,FALSE())-VLOOKUP($A95,'Import Peak Change'!$A$106:DM$202,117,FALSE())))</f>
        <v>0</v>
      </c>
      <c r="DN95" s="193" t="n">
        <f aca="false">IF(ISERROR(VLOOKUP($A95,'Import Peak'!$A$3:DN$99,118,FALSE())-VLOOKUP($A95,'Import Peak Change'!$A$106:DN$202,118,FALSE())),0,(VLOOKUP($A95,'Import Peak'!$A$3:DN$99,118,FALSE())-VLOOKUP($A95,'Import Peak Change'!$A$106:DN$202,118,FALSE())))</f>
        <v>0</v>
      </c>
      <c r="DO95" s="193" t="n">
        <f aca="false">IF(ISERROR(VLOOKUP($A95,'Import Peak'!$A$3:DO$99,119,FALSE())-VLOOKUP($A95,'Import Peak Change'!$A$106:DO$202,119,FALSE())),0,(VLOOKUP($A95,'Import Peak'!$A$3:DO$99,119,FALSE())-VLOOKUP($A95,'Import Peak Change'!$A$106:DO$202,119,FALSE())))</f>
        <v>0</v>
      </c>
      <c r="DP95" s="193" t="n">
        <f aca="false">IF(ISERROR(VLOOKUP($A95,'Import Peak'!$A$3:DP$99,120,FALSE())-VLOOKUP($A95,'Import Peak Change'!$A$106:DP$202,120,FALSE())),0,(VLOOKUP($A95,'Import Peak'!$A$3:DP$99,120,FALSE())-VLOOKUP($A95,'Import Peak Change'!$A$106:DP$202,120,FALSE())))</f>
        <v>0</v>
      </c>
      <c r="DQ95" s="193" t="n">
        <f aca="false">IF(ISERROR(VLOOKUP($A95,'Import Peak'!$A$3:DQ$99,121,FALSE())-VLOOKUP($A95,'Import Peak Change'!$A$106:DQ$202,121,FALSE())),0,(VLOOKUP($A95,'Import Peak'!$A$3:DQ$99,121,FALSE())-VLOOKUP($A95,'Import Peak Change'!$A$106:DQ$202,121,FALSE())))</f>
        <v>0</v>
      </c>
      <c r="DR95" s="193" t="n">
        <f aca="false">IF(ISERROR(VLOOKUP($A95,'Import Peak'!$A$3:DR$99,122,FALSE())-VLOOKUP($A95,'Import Peak Change'!$A$106:DR$202,122,FALSE())),0,(VLOOKUP($A95,'Import Peak'!$A$3:DR$99,122,FALSE())-VLOOKUP($A95,'Import Peak Change'!$A$106:DR$202,122,FALSE())))</f>
        <v>0</v>
      </c>
      <c r="DS95" s="193" t="n">
        <f aca="false">IF(ISERROR(VLOOKUP($A95,'Import Peak'!$A$3:DS$99,123,FALSE())-VLOOKUP($A95,'Import Peak Change'!$A$106:DS$202,123,FALSE())),0,(VLOOKUP($A95,'Import Peak'!$A$3:DS$99,123,FALSE())-VLOOKUP($A95,'Import Peak Change'!$A$106:DS$202,123,FALSE())))</f>
        <v>0</v>
      </c>
      <c r="DT95" s="193" t="n">
        <f aca="false">IF(ISERROR(VLOOKUP($A95,'Import Peak'!$A$3:DT$99,124,FALSE())-VLOOKUP($A95,'Import Peak Change'!$A$106:DT$202,124,FALSE())),0,(VLOOKUP($A95,'Import Peak'!$A$3:DT$99,124,FALSE())-VLOOKUP($A95,'Import Peak Change'!$A$106:DT$202,124,FALSE())))</f>
        <v>0</v>
      </c>
      <c r="DU95" s="193" t="n">
        <f aca="false">IF(ISERROR(VLOOKUP($A95,'Import Peak'!$A$3:DU$99,125,FALSE())-VLOOKUP($A95,'Import Peak Change'!$A$106:DU$202,125,FALSE())),0,(VLOOKUP($A95,'Import Peak'!$A$3:DU$99,125,FALSE())-VLOOKUP($A95,'Import Peak Change'!$A$106:DU$202,125,FALSE())))</f>
        <v>0</v>
      </c>
      <c r="DV95" s="193" t="n">
        <f aca="false">IF(ISERROR(VLOOKUP($A95,'Import Peak'!$A$3:DV$99,126,FALSE())-VLOOKUP($A95,'Import Peak Change'!$A$106:DV$202,126,FALSE())),0,(VLOOKUP($A95,'Import Peak'!$A$3:DV$99,126,FALSE())-VLOOKUP($A95,'Import Peak Change'!$A$106:DV$202,126,FALSE())))</f>
        <v>0</v>
      </c>
      <c r="DW95" s="193" t="n">
        <f aca="false">IF(ISERROR(VLOOKUP($A95,'Import Peak'!$A$3:DW$99,127,FALSE())-VLOOKUP($A95,'Import Peak Change'!$A$106:DW$202,127,FALSE())),0,(VLOOKUP($A95,'Import Peak'!$A$3:DW$99,127,FALSE())-VLOOKUP($A95,'Import Peak Change'!$A$106:DW$202,127,FALSE())))</f>
        <v>0</v>
      </c>
      <c r="DX95" s="193" t="n">
        <f aca="false">IF(ISERROR(VLOOKUP($A95,'Import Peak'!$A$3:DX$99,128,FALSE())-VLOOKUP($A95,'Import Peak Change'!$A$106:DX$202,128,FALSE())),0,(VLOOKUP($A95,'Import Peak'!$A$3:DX$99,128,FALSE())-VLOOKUP($A95,'Import Peak Change'!$A$106:DX$202,128,FALSE())))</f>
        <v>0</v>
      </c>
      <c r="DY95" s="193" t="n">
        <f aca="false">IF(ISERROR(VLOOKUP($A95,'Import Peak'!$A$3:DY$99,129,FALSE())-VLOOKUP($A95,'Import Peak Change'!$A$106:DY$202,129,FALSE())),0,(VLOOKUP($A95,'Import Peak'!$A$3:DY$99,129,FALSE())-VLOOKUP($A95,'Import Peak Change'!$A$106:DY$202,129,FALSE())))</f>
        <v>0</v>
      </c>
      <c r="DZ95" s="193" t="n">
        <f aca="false">IF(ISERROR(VLOOKUP($A95,'Import Peak'!$A$3:DZ$99,130,FALSE())-VLOOKUP($A95,'Import Peak Change'!$A$106:DZ$202,130,FALSE())),0,(VLOOKUP($A95,'Import Peak'!$A$3:DZ$99,130,FALSE())-VLOOKUP($A95,'Import Peak Change'!$A$106:DZ$202,130,FALSE())))</f>
        <v>0</v>
      </c>
      <c r="EA95" s="193" t="n">
        <f aca="false">IF(ISERROR(VLOOKUP($A95,'Import Peak'!$A$3:EA$99,131,FALSE())-VLOOKUP($A95,'Import Peak Change'!$A$106:EA$202,131,FALSE())),0,(VLOOKUP($A95,'Import Peak'!$A$3:EA$99,131,FALSE())-VLOOKUP($A95,'Import Peak Change'!$A$106:EA$202,131,FALSE())))</f>
        <v>0</v>
      </c>
      <c r="EB95" s="193" t="n">
        <f aca="false">IF(ISERROR(VLOOKUP($A95,'Import Peak'!$A$3:EB$99,132,FALSE())-VLOOKUP($A95,'Import Peak Change'!$A$106:EB$202,132,FALSE())),0,(VLOOKUP($A95,'Import Peak'!$A$3:EB$99,132,FALSE())-VLOOKUP($A95,'Import Peak Change'!$A$106:EB$202,132,FALSE())))</f>
        <v>0</v>
      </c>
      <c r="EC95" s="193" t="n">
        <f aca="false">IF(ISERROR(VLOOKUP($A95,'Import Peak'!$A$3:EC$99,133,FALSE())-VLOOKUP($A95,'Import Peak Change'!$A$106:EC$202,133,FALSE())),0,(VLOOKUP($A95,'Import Peak'!$A$3:EC$99,133,FALSE())-VLOOKUP($A95,'Import Peak Change'!$A$106:EC$202,133,FALSE())))</f>
        <v>0</v>
      </c>
      <c r="ED95" s="193" t="n">
        <f aca="false">IF(ISERROR(VLOOKUP($A95,'Import Peak'!$A$3:ED$99,134,FALSE())-VLOOKUP($A95,'Import Peak Change'!$A$106:ED$202,134,FALSE())),0,(VLOOKUP($A95,'Import Peak'!$A$3:ED$99,134,FALSE())-VLOOKUP($A95,'Import Peak Change'!$A$106:ED$202,134,FALSE())))</f>
        <v>0</v>
      </c>
      <c r="EE95" s="193" t="n">
        <f aca="false">IF(ISERROR(VLOOKUP($A95,'Import Peak'!$A$3:EE$99,135,FALSE())-VLOOKUP($A95,'Import Peak Change'!$A$106:EE$202,135,FALSE())),0,(VLOOKUP($A95,'Import Peak'!$A$3:EE$99,135,FALSE())-VLOOKUP($A95,'Import Peak Change'!$A$106:EE$202,135,FALSE())))</f>
        <v>0</v>
      </c>
      <c r="EF95" s="193" t="n">
        <f aca="false">IF(ISERROR(VLOOKUP($A95,'Import Peak'!$A$3:EF$99,136,FALSE())-VLOOKUP($A95,'Import Peak Change'!$A$106:EF$202,136,FALSE())),0,(VLOOKUP($A95,'Import Peak'!$A$3:EF$99,136,FALSE())-VLOOKUP($A95,'Import Peak Change'!$A$106:EF$202,136,FALSE())))</f>
        <v>0</v>
      </c>
      <c r="EG95" s="193" t="n">
        <f aca="false">IF(ISERROR(VLOOKUP($A95,'Import Peak'!$A$3:EG$99,137,FALSE())-VLOOKUP($A95,'Import Peak Change'!$A$106:EG$202,137,FALSE())),0,(VLOOKUP($A95,'Import Peak'!$A$3:EG$99,137,FALSE())-VLOOKUP($A95,'Import Peak Change'!$A$106:EG$202,137,FALSE())))</f>
        <v>0</v>
      </c>
      <c r="EH95" s="193" t="n">
        <f aca="false">IF(ISERROR(VLOOKUP($A95,'Import Peak'!$A$3:EH$99,138,FALSE())-VLOOKUP($A95,'Import Peak Change'!$A$106:EH$202,138,FALSE())),0,(VLOOKUP($A95,'Import Peak'!$A$3:EH$99,138,FALSE())-VLOOKUP($A95,'Import Peak Change'!$A$106:EH$202,138,FALSE())))</f>
        <v>0</v>
      </c>
      <c r="EI95" s="193" t="n">
        <f aca="false">IF(ISERROR(VLOOKUP($A95,'Import Peak'!$A$3:EI$99,139,FALSE())-VLOOKUP($A95,'Import Peak Change'!$A$106:EI$202,139,FALSE())),0,(VLOOKUP($A95,'Import Peak'!$A$3:EI$99,139,FALSE())-VLOOKUP($A95,'Import Peak Change'!$A$106:EI$202,139,FALSE())))</f>
        <v>0</v>
      </c>
      <c r="EJ95" s="193" t="n">
        <f aca="false">IF(ISERROR(VLOOKUP($A95,'Import Peak'!$A$3:EJ$99,140,FALSE())-VLOOKUP($A95,'Import Peak Change'!$A$106:EJ$202,140,FALSE())),0,(VLOOKUP($A95,'Import Peak'!$A$3:EJ$99,140,FALSE())-VLOOKUP($A95,'Import Peak Change'!$A$106:EJ$202,140,FALSE())))</f>
        <v>0</v>
      </c>
      <c r="EK95" s="193" t="n">
        <f aca="false">IF(ISERROR(VLOOKUP($A95,'Import Peak'!$A$3:EK$99,141,FALSE())-VLOOKUP($A95,'Import Peak Change'!$A$106:EK$202,141,FALSE())),0,(VLOOKUP($A95,'Import Peak'!$A$3:EK$99,141,FALSE())-VLOOKUP($A95,'Import Peak Change'!$A$106:EK$202,141,FALSE())))</f>
        <v>0</v>
      </c>
      <c r="EL95" s="193" t="n">
        <f aca="false">IF(ISERROR(VLOOKUP($A95,'Import Peak'!$A$3:EL$99,142,FALSE())-VLOOKUP($A95,'Import Peak Change'!$A$106:EL$202,142,FALSE())),0,(VLOOKUP($A95,'Import Peak'!$A$3:EL$99,142,FALSE())-VLOOKUP($A95,'Import Peak Change'!$A$106:EL$202,142,FALSE())))</f>
        <v>0</v>
      </c>
      <c r="EM95" s="193" t="n">
        <f aca="false">IF(ISERROR(VLOOKUP($A95,'Import Peak'!$A$3:EM$99,143,FALSE())-VLOOKUP($A95,'Import Peak Change'!$A$106:EM$202,143,FALSE())),0,(VLOOKUP($A95,'Import Peak'!$A$3:EM$99,143,FALSE())-VLOOKUP($A95,'Import Peak Change'!$A$106:EM$202,143,FALSE())))</f>
        <v>0</v>
      </c>
      <c r="EN95" s="193" t="n">
        <f aca="false">IF(ISERROR(VLOOKUP($A95,'Import Peak'!$A$3:EN$99,144,FALSE())-VLOOKUP($A95,'Import Peak Change'!$A$106:EN$202,144,FALSE())),0,(VLOOKUP($A95,'Import Peak'!$A$3:EN$99,144,FALSE())-VLOOKUP($A95,'Import Peak Change'!$A$106:EN$202,144,FALSE())))</f>
        <v>0</v>
      </c>
      <c r="EO95" s="193" t="n">
        <f aca="false">IF(ISERROR(VLOOKUP($A95,'Import Peak'!$A$3:EO$99,145,FALSE())-VLOOKUP($A95,'Import Peak Change'!$A$106:EO$202,145,FALSE())),0,(VLOOKUP($A95,'Import Peak'!$A$3:EO$99,145,FALSE())-VLOOKUP($A95,'Import Peak Change'!$A$106:EO$202,145,FALSE())))</f>
        <v>0</v>
      </c>
      <c r="EP95" s="193" t="n">
        <f aca="false">IF(ISERROR(VLOOKUP($A95,'Import Peak'!$A$3:EP$99,146,FALSE())-VLOOKUP($A95,'Import Peak Change'!$A$106:EP$202,146,FALSE())),0,(VLOOKUP($A95,'Import Peak'!$A$3:EP$99,146,FALSE())-VLOOKUP($A95,'Import Peak Change'!$A$106:EP$202,146,FALSE())))</f>
        <v>0</v>
      </c>
      <c r="EQ95" s="193" t="n">
        <f aca="false">IF(ISERROR(VLOOKUP($A95,'Import Peak'!$A$3:EQ$99,147,FALSE())-VLOOKUP($A95,'Import Peak Change'!$A$106:EQ$202,147,FALSE())),0,(VLOOKUP($A95,'Import Peak'!$A$3:EQ$99,147,FALSE())-VLOOKUP($A95,'Import Peak Change'!$A$106:EQ$202,147,FALSE())))</f>
        <v>0</v>
      </c>
      <c r="ER95" s="193" t="n">
        <f aca="false">IF(ISERROR(VLOOKUP($A95,'Import Peak'!$A$3:ER$99,148,FALSE())-VLOOKUP($A95,'Import Peak Change'!$A$106:ER$202,148,FALSE())),0,(VLOOKUP($A95,'Import Peak'!$A$3:ER$99,148,FALSE())-VLOOKUP($A95,'Import Peak Change'!$A$106:ER$202,148,FALSE())))</f>
        <v>0</v>
      </c>
      <c r="ES95" s="193" t="n">
        <f aca="false">IF(ISERROR(VLOOKUP($A95,'Import Peak'!$A$3:ES$99,149,FALSE())-VLOOKUP($A95,'Import Peak Change'!$A$106:ES$202,149,FALSE())),0,(VLOOKUP($A95,'Import Peak'!$A$3:ES$99,149,FALSE())-VLOOKUP($A95,'Import Peak Change'!$A$106:ES$202,149,FALSE())))</f>
        <v>0</v>
      </c>
      <c r="ET95" s="193" t="n">
        <f aca="false">IF(ISERROR(VLOOKUP($A95,'Import Peak'!$A$3:ET$99,150,FALSE())-VLOOKUP($A95,'Import Peak Change'!$A$106:ET$202,150,FALSE())),0,(VLOOKUP($A95,'Import Peak'!$A$3:ET$99,150,FALSE())-VLOOKUP($A95,'Import Peak Change'!$A$106:ET$202,150,FALSE())))</f>
        <v>0</v>
      </c>
      <c r="EU95" s="193" t="n">
        <f aca="false">IF(ISERROR(VLOOKUP($A95,'Import Peak'!$A$3:EU$99,151,FALSE())-VLOOKUP($A95,'Import Peak Change'!$A$106:EU$202,151,FALSE())),0,(VLOOKUP($A95,'Import Peak'!$A$3:EU$99,151,FALSE())-VLOOKUP($A95,'Import Peak Change'!$A$106:EU$202,151,FALSE())))</f>
        <v>0</v>
      </c>
      <c r="EV95" s="193" t="n">
        <f aca="false">IF(ISERROR(VLOOKUP($A95,'Import Peak'!$A$3:EV$99,152,FALSE())-VLOOKUP($A95,'Import Peak Change'!$A$106:EV$202,152,FALSE())),0,(VLOOKUP($A95,'Import Peak'!$A$3:EV$99,152,FALSE())-VLOOKUP($A95,'Import Peak Change'!$A$106:EV$202,152,FALSE())))</f>
        <v>0</v>
      </c>
      <c r="EW95" s="193" t="n">
        <f aca="false">IF(ISERROR(VLOOKUP($A95,'Import Peak'!$A$3:EW$99,153,FALSE())-VLOOKUP($A95,'Import Peak Change'!$A$106:EW$202,153,FALSE())),0,(VLOOKUP($A95,'Import Peak'!$A$3:EW$99,153,FALSE())-VLOOKUP($A95,'Import Peak Change'!$A$106:EW$202,153,FALSE())))</f>
        <v>0</v>
      </c>
      <c r="EX95" s="193" t="n">
        <f aca="false">IF(ISERROR(VLOOKUP($A95,'Import Peak'!$A$3:EX$99,154,FALSE())-VLOOKUP($A95,'Import Peak Change'!$A$106:EX$202,154,FALSE())),0,(VLOOKUP($A95,'Import Peak'!$A$3:EX$99,154,FALSE())-VLOOKUP($A95,'Import Peak Change'!$A$106:EX$202,154,FALSE())))</f>
        <v>0</v>
      </c>
      <c r="EY95" s="193" t="n">
        <f aca="false">IF(ISERROR(VLOOKUP($A95,'Import Peak'!$A$3:EY$99,155,FALSE())-VLOOKUP($A95,'Import Peak Change'!$A$106:EY$202,155,FALSE())),0,(VLOOKUP($A95,'Import Peak'!$A$3:EY$99,155,FALSE())-VLOOKUP($A95,'Import Peak Change'!$A$106:EY$202,155,FALSE())))</f>
        <v>0</v>
      </c>
      <c r="EZ95" s="193" t="n">
        <f aca="false">IF(ISERROR(VLOOKUP($A95,'Import Peak'!$A$3:EZ$99,156,FALSE())-VLOOKUP($A95,'Import Peak Change'!$A$106:EZ$202,156,FALSE())),0,(VLOOKUP($A95,'Import Peak'!$A$3:EZ$99,156,FALSE())-VLOOKUP($A95,'Import Peak Change'!$A$106:EZ$202,156,FALSE())))</f>
        <v>0</v>
      </c>
      <c r="FA95" s="193" t="n">
        <f aca="false">IF(ISERROR(VLOOKUP($A95,'Import Peak'!$A$3:FA$99,157,FALSE())-VLOOKUP($A95,'Import Peak Change'!$A$106:FA$202,157,FALSE())),0,(VLOOKUP($A95,'Import Peak'!$A$3:FA$99,157,FALSE())-VLOOKUP($A95,'Import Peak Change'!$A$106:FA$202,157,FALSE())))</f>
        <v>0</v>
      </c>
      <c r="FB95" s="193" t="n">
        <f aca="false">IF(ISERROR(VLOOKUP($A95,'Import Peak'!$A$3:FB$99,158,FALSE())-VLOOKUP($A95,'Import Peak Change'!$A$106:FB$202,158,FALSE())),0,(VLOOKUP($A95,'Import Peak'!$A$3:FB$99,158,FALSE())-VLOOKUP($A95,'Import Peak Change'!$A$106:FB$202,158,FALSE())))</f>
        <v>0</v>
      </c>
      <c r="FC95" s="193" t="n">
        <f aca="false">IF(ISERROR(VLOOKUP($A95,'Import Peak'!$A$3:FC$99,159,FALSE())-VLOOKUP($A95,'Import Peak Change'!$A$106:FC$202,159,FALSE())),0,(VLOOKUP($A95,'Import Peak'!$A$3:FC$99,159,FALSE())-VLOOKUP($A95,'Import Peak Change'!$A$106:FC$202,159,FALSE())))</f>
        <v>0</v>
      </c>
      <c r="FD95" s="193" t="n">
        <f aca="false">IF(ISERROR(VLOOKUP($A95,'Import Peak'!$A$3:FD$99,160,FALSE())-VLOOKUP($A95,'Import Peak Change'!$A$106:FD$202,160,FALSE())),0,(VLOOKUP($A95,'Import Peak'!$A$3:FD$99,160,FALSE())-VLOOKUP($A95,'Import Peak Change'!$A$106:FD$202,160,FALSE())))</f>
        <v>0</v>
      </c>
      <c r="FE95" s="193" t="n">
        <f aca="false">IF(ISERROR(VLOOKUP($A95,'Import Peak'!$A$3:FE$99,161,FALSE())-VLOOKUP($A95,'Import Peak Change'!$A$106:FE$202,161,FALSE())),0,(VLOOKUP($A95,'Import Peak'!$A$3:FE$99,161,FALSE())-VLOOKUP($A95,'Import Peak Change'!$A$106:FE$202,161,FALSE())))</f>
        <v>0</v>
      </c>
      <c r="FF95" s="193" t="n">
        <f aca="false">IF(ISERROR(VLOOKUP($A95,'Import Peak'!$A$3:FF$99,162,FALSE())-VLOOKUP($A95,'Import Peak Change'!$A$106:FF$202,162,FALSE())),0,(VLOOKUP($A95,'Import Peak'!$A$3:FF$99,162,FALSE())-VLOOKUP($A95,'Import Peak Change'!$A$106:FF$202,162,FALSE())))</f>
        <v>0</v>
      </c>
      <c r="FG95" s="193" t="n">
        <f aca="false">IF(ISERROR(VLOOKUP($A95,'Import Peak'!$A$3:FG$99,163,FALSE())-VLOOKUP($A95,'Import Peak Change'!$A$106:FG$202,163,FALSE())),0,(VLOOKUP($A95,'Import Peak'!$A$3:FG$99,163,FALSE())-VLOOKUP($A95,'Import Peak Change'!$A$106:FG$202,163,FALSE())))</f>
        <v>0</v>
      </c>
      <c r="FH95" s="193" t="n">
        <f aca="false">IF(ISERROR(VLOOKUP($A95,'Import Peak'!$A$3:FH$99,164,FALSE())-VLOOKUP($A95,'Import Peak Change'!$A$106:FH$202,164,FALSE())),0,(VLOOKUP($A95,'Import Peak'!$A$3:FH$99,164,FALSE())-VLOOKUP($A95,'Import Peak Change'!$A$106:FH$202,164,FALSE())))</f>
        <v>0</v>
      </c>
      <c r="FI95" s="193" t="n">
        <f aca="false">IF(ISERROR(VLOOKUP($A95,'Import Peak'!$A$3:FI$99,165,FALSE())-VLOOKUP($A95,'Import Peak Change'!$A$106:FI$202,165,FALSE())),0,(VLOOKUP($A95,'Import Peak'!$A$3:FI$99,165,FALSE())-VLOOKUP($A95,'Import Peak Change'!$A$106:FI$202,165,FALSE())))</f>
        <v>0</v>
      </c>
      <c r="FJ95" s="193" t="n">
        <f aca="false">IF(ISERROR(VLOOKUP($A95,'Import Peak'!$A$3:FJ$99,166,FALSE())-VLOOKUP($A95,'Import Peak Change'!$A$106:FJ$202,166,FALSE())),0,(VLOOKUP($A95,'Import Peak'!$A$3:FJ$99,166,FALSE())-VLOOKUP($A95,'Import Peak Change'!$A$106:FJ$202,166,FALSE())))</f>
        <v>0</v>
      </c>
      <c r="FK95" s="193" t="n">
        <f aca="false">IF(ISERROR(VLOOKUP($A95,'Import Peak'!$A$3:FK$99,167,FALSE())-VLOOKUP($A95,'Import Peak Change'!$A$106:FK$202,167,FALSE())),0,(VLOOKUP($A95,'Import Peak'!$A$3:FK$99,167,FALSE())-VLOOKUP($A95,'Import Peak Change'!$A$106:FK$202,167,FALSE())))</f>
        <v>0</v>
      </c>
      <c r="FL95" s="193" t="n">
        <f aca="false">IF(ISERROR(VLOOKUP($A95,'Import Peak'!$A$3:FL$99,168,FALSE())-VLOOKUP($A95,'Import Peak Change'!$A$106:FL$202,168,FALSE())),0,(VLOOKUP($A95,'Import Peak'!$A$3:FL$99,168,FALSE())-VLOOKUP($A95,'Import Peak Change'!$A$106:FL$202,168,FALSE())))</f>
        <v>0</v>
      </c>
      <c r="FM95" s="193" t="n">
        <f aca="false">IF(ISERROR(VLOOKUP($A95,'Import Peak'!$A$3:FM$99,169,FALSE())-VLOOKUP($A95,'Import Peak Change'!$A$106:FM$202,169,FALSE())),0,(VLOOKUP($A95,'Import Peak'!$A$3:FM$99,169,FALSE())-VLOOKUP($A95,'Import Peak Change'!$A$106:FM$202,169,FALSE())))</f>
        <v>0</v>
      </c>
      <c r="FN95" s="193" t="n">
        <f aca="false">IF(ISERROR(VLOOKUP($A95,'Import Peak'!$A$3:FN$99,170,FALSE())-VLOOKUP($A95,'Import Peak Change'!$A$106:FN$202,170,FALSE())),0,(VLOOKUP($A95,'Import Peak'!$A$3:FN$99,170,FALSE())-VLOOKUP($A95,'Import Peak Change'!$A$106:FN$202,170,FALSE())))</f>
        <v>0</v>
      </c>
      <c r="FO95" s="193" t="n">
        <f aca="false">IF(ISERROR(VLOOKUP($A95,'Import Peak'!$A$3:FO$99,171,FALSE())-VLOOKUP($A95,'Import Peak Change'!$A$106:FO$202,171,FALSE())),0,(VLOOKUP($A95,'Import Peak'!$A$3:FO$99,171,FALSE())-VLOOKUP($A95,'Import Peak Change'!$A$106:FO$202,171,FALSE())))</f>
        <v>0</v>
      </c>
      <c r="FP95" s="193" t="n">
        <f aca="false">IF(ISERROR(VLOOKUP($A95,'Import Peak'!$A$3:FP$99,172,FALSE())-VLOOKUP($A95,'Import Peak Change'!$A$106:FP$202,172,FALSE())),0,(VLOOKUP($A95,'Import Peak'!$A$3:FP$99,172,FALSE())-VLOOKUP($A95,'Import Peak Change'!$A$106:FP$202,172,FALSE())))</f>
        <v>0</v>
      </c>
      <c r="FQ95" s="193" t="n">
        <f aca="false">IF(ISERROR(VLOOKUP($A95,'Import Peak'!$A$3:FQ$99,173,FALSE())-VLOOKUP($A95,'Import Peak Change'!$A$106:FQ$202,173,FALSE())),0,(VLOOKUP($A95,'Import Peak'!$A$3:FQ$99,173,FALSE())-VLOOKUP($A95,'Import Peak Change'!$A$106:FQ$202,173,FALSE())))</f>
        <v>0</v>
      </c>
      <c r="FR95" s="193" t="n">
        <f aca="false">IF(ISERROR(VLOOKUP($A95,'Import Peak'!$A$3:FR$99,174,FALSE())-VLOOKUP($A95,'Import Peak Change'!$A$106:FR$202,174,FALSE())),0,(VLOOKUP($A95,'Import Peak'!$A$3:FR$99,174,FALSE())-VLOOKUP($A95,'Import Peak Change'!$A$106:FR$202,174,FALSE())))</f>
        <v>0</v>
      </c>
      <c r="FS95" s="193" t="n">
        <f aca="false">IF(ISERROR(VLOOKUP($A95,'Import Peak'!$A$3:FS$99,175,FALSE())-VLOOKUP($A95,'Import Peak Change'!$A$106:FS$202,175,FALSE())),0,(VLOOKUP($A95,'Import Peak'!$A$3:FS$99,175,FALSE())-VLOOKUP($A95,'Import Peak Change'!$A$106:FS$202,175,FALSE())))</f>
        <v>0</v>
      </c>
      <c r="FT95" s="193" t="n">
        <f aca="false">IF(ISERROR(VLOOKUP($A95,'Import Peak'!$A$3:FT$99,176,FALSE())-VLOOKUP($A95,'Import Peak Change'!$A$106:FT$202,176,FALSE())),0,(VLOOKUP($A95,'Import Peak'!$A$3:FT$99,176,FALSE())-VLOOKUP($A95,'Import Peak Change'!$A$106:FT$202,176,FALSE())))</f>
        <v>0</v>
      </c>
      <c r="FU95" s="193" t="n">
        <f aca="false">IF(ISERROR(VLOOKUP($A95,'Import Peak'!$A$3:FU$99,177,FALSE())-VLOOKUP($A95,'Import Peak Change'!$A$106:FU$202,177,FALSE())),0,(VLOOKUP($A95,'Import Peak'!$A$3:FU$99,177,FALSE())-VLOOKUP($A95,'Import Peak Change'!$A$106:FU$202,177,FALSE())))</f>
        <v>0</v>
      </c>
      <c r="FV95" s="193" t="n">
        <f aca="false">IF(ISERROR(VLOOKUP($A95,'Import Peak'!$A$3:FV$99,178,FALSE())-VLOOKUP($A95,'Import Peak Change'!$A$106:FV$202,178,FALSE())),0,(VLOOKUP($A95,'Import Peak'!$A$3:FV$99,178,FALSE())-VLOOKUP($A95,'Import Peak Change'!$A$106:FV$202,178,FALSE())))</f>
        <v>0</v>
      </c>
      <c r="FW95" s="193" t="n">
        <f aca="false">IF(ISERROR(VLOOKUP($A95,'Import Peak'!$A$3:FW$99,179,FALSE())-VLOOKUP($A95,'Import Peak Change'!$A$106:FW$202,179,FALSE())),0,(VLOOKUP($A95,'Import Peak'!$A$3:FW$99,179,FALSE())-VLOOKUP($A95,'Import Peak Change'!$A$106:FW$202,179,FALSE())))</f>
        <v>0</v>
      </c>
      <c r="FX95" s="193" t="n">
        <f aca="false">IF(ISERROR(VLOOKUP($A95,'Import Peak'!$A$3:FX$99,180,FALSE())-VLOOKUP($A95,'Import Peak Change'!$A$106:FX$202,180,FALSE())),0,(VLOOKUP($A95,'Import Peak'!$A$3:FX$99,180,FALSE())-VLOOKUP($A95,'Import Peak Change'!$A$106:FX$202,180,FALSE())))</f>
        <v>0</v>
      </c>
      <c r="FY95" s="193" t="n">
        <f aca="false">IF(ISERROR(VLOOKUP($A95,'Import Peak'!$A$3:FY$99,181,FALSE())-VLOOKUP($A95,'Import Peak Change'!$A$106:FY$202,181,FALSE())),0,(VLOOKUP($A95,'Import Peak'!$A$3:FY$99,181,FALSE())-VLOOKUP($A95,'Import Peak Change'!$A$106:FY$202,181,FALSE())))</f>
        <v>0</v>
      </c>
      <c r="FZ95" s="193" t="n">
        <f aca="false">IF(ISERROR(VLOOKUP($A95,'Import Peak'!$A$3:FZ$99,182,FALSE())-VLOOKUP($A95,'Import Peak Change'!$A$106:FZ$202,182,FALSE())),0,(VLOOKUP($A95,'Import Peak'!$A$3:FZ$99,182,FALSE())-VLOOKUP($A95,'Import Peak Change'!$A$106:FZ$202,182,FALSE())))</f>
        <v>0</v>
      </c>
      <c r="GA95" s="193" t="n">
        <f aca="false">IF(ISERROR(VLOOKUP($A95,'Import Peak'!$A$3:GA$99,183,FALSE())-VLOOKUP($A95,'Import Peak Change'!$A$106:GA$202,183,FALSE())),0,(VLOOKUP($A95,'Import Peak'!$A$3:GA$99,183,FALSE())-VLOOKUP($A95,'Import Peak Change'!$A$106:GA$202,183,FALSE())))</f>
        <v>0</v>
      </c>
      <c r="GB95" s="193" t="n">
        <f aca="false">IF(ISERROR(VLOOKUP($A95,'Import Peak'!$A$3:GB$99,184,FALSE())-VLOOKUP($A95,'Import Peak Change'!$A$106:GB$202,184,FALSE())),0,(VLOOKUP($A95,'Import Peak'!$A$3:GB$99,184,FALSE())-VLOOKUP($A95,'Import Peak Change'!$A$106:GB$202,184,FALSE())))</f>
        <v>0</v>
      </c>
      <c r="GC95" s="193" t="n">
        <f aca="false">IF(ISERROR(VLOOKUP($A95,'Import Peak'!$A$3:GC$99,185,FALSE())-VLOOKUP($A95,'Import Peak Change'!$A$106:GC$202,185,FALSE())),0,(VLOOKUP($A95,'Import Peak'!$A$3:GC$99,185,FALSE())-VLOOKUP($A95,'Import Peak Change'!$A$106:GC$202,185,FALSE())))</f>
        <v>0</v>
      </c>
      <c r="GD95" s="193" t="n">
        <f aca="false">IF(ISERROR(VLOOKUP($A95,'Import Peak'!$A$3:GD$99,186,FALSE())-VLOOKUP($A95,'Import Peak Change'!$A$106:GD$202,186,FALSE())),0,(VLOOKUP($A95,'Import Peak'!$A$3:GD$99,186,FALSE())-VLOOKUP($A95,'Import Peak Change'!$A$106:GD$202,186,FALSE())))</f>
        <v>0</v>
      </c>
      <c r="GE95" s="193" t="n">
        <f aca="false">IF(ISERROR(VLOOKUP($A95,'Import Peak'!$A$3:GE$99,187,FALSE())-VLOOKUP($A95,'Import Peak Change'!$A$106:GE$202,187,FALSE())),0,(VLOOKUP($A95,'Import Peak'!$A$3:GE$99,187,FALSE())-VLOOKUP($A95,'Import Peak Change'!$A$106:GE$202,187,FALSE())))</f>
        <v>0</v>
      </c>
      <c r="GF95" s="193" t="n">
        <f aca="false">IF(ISERROR(VLOOKUP($A95,'Import Peak'!$A$3:GF$99,188,FALSE())-VLOOKUP($A95,'Import Peak Change'!$A$106:GF$202,188,FALSE())),0,(VLOOKUP($A95,'Import Peak'!$A$3:GF$99,188,FALSE())-VLOOKUP($A95,'Import Peak Change'!$A$106:GF$202,188,FALSE())))</f>
        <v>0</v>
      </c>
      <c r="GG95" s="193" t="n">
        <f aca="false">IF(ISERROR(VLOOKUP($A95,'Import Peak'!$A$3:GG$99,189,FALSE())-VLOOKUP($A95,'Import Peak Change'!$A$106:GG$202,189,FALSE())),0,(VLOOKUP($A95,'Import Peak'!$A$3:GG$99,189,FALSE())-VLOOKUP($A95,'Import Peak Change'!$A$106:GG$202,189,FALSE())))</f>
        <v>0</v>
      </c>
      <c r="GH95" s="193" t="n">
        <f aca="false">IF(ISERROR(VLOOKUP($A95,'Import Peak'!$A$3:GH$99,190,FALSE())-VLOOKUP($A95,'Import Peak Change'!$A$106:GH$202,190,FALSE())),0,(VLOOKUP($A95,'Import Peak'!$A$3:GH$99,190,FALSE())-VLOOKUP($A95,'Import Peak Change'!$A$106:GH$202,190,FALSE())))</f>
        <v>0</v>
      </c>
      <c r="GI95" s="193" t="n">
        <f aca="false">IF(ISERROR(VLOOKUP($A95,'Import Peak'!$A$3:GI$99,191,FALSE())-VLOOKUP($A95,'Import Peak Change'!$A$106:GI$202,191,FALSE())),0,(VLOOKUP($A95,'Import Peak'!$A$3:GI$99,191,FALSE())-VLOOKUP($A95,'Import Peak Change'!$A$106:GI$202,191,FALSE())))</f>
        <v>0</v>
      </c>
      <c r="GJ95" s="193" t="n">
        <f aca="false">IF(ISERROR(VLOOKUP($A95,'Import Peak'!$A$3:GJ$99,192,FALSE())-VLOOKUP($A95,'Import Peak Change'!$A$106:GJ$202,192,FALSE())),0,(VLOOKUP($A95,'Import Peak'!$A$3:GJ$99,192,FALSE())-VLOOKUP($A95,'Import Peak Change'!$A$106:GJ$202,192,FALSE())))</f>
        <v>0</v>
      </c>
      <c r="GK95" s="193" t="n">
        <f aca="false">IF(ISERROR(VLOOKUP($A95,'Import Peak'!$A$3:GK$99,193,FALSE())-VLOOKUP($A95,'Import Peak Change'!$A$106:GK$202,193,FALSE())),0,(VLOOKUP($A95,'Import Peak'!$A$3:GK$99,193,FALSE())-VLOOKUP($A95,'Import Peak Change'!$A$106:GK$202,193,FALSE())))</f>
        <v>0</v>
      </c>
      <c r="GL95" s="193" t="n">
        <f aca="false">IF(ISERROR(VLOOKUP($A95,'Import Peak'!$A$3:GL$99,194,FALSE())-VLOOKUP($A95,'Import Peak Change'!$A$106:GL$202,194,FALSE())),0,(VLOOKUP($A95,'Import Peak'!$A$3:GL$99,194,FALSE())-VLOOKUP($A95,'Import Peak Change'!$A$106:GL$202,194,FALSE())))</f>
        <v>0</v>
      </c>
      <c r="GM95" s="193" t="n">
        <f aca="false">IF(ISERROR(VLOOKUP($A95,'Import Peak'!$A$3:GM$99,195,FALSE())-VLOOKUP($A95,'Import Peak Change'!$A$106:GM$202,195,FALSE())),0,(VLOOKUP($A95,'Import Peak'!$A$3:GM$99,195,FALSE())-VLOOKUP($A95,'Import Peak Change'!$A$106:GM$202,195,FALSE())))</f>
        <v>0</v>
      </c>
      <c r="GN95" s="193" t="n">
        <f aca="false">IF(ISERROR(VLOOKUP($A95,'Import Peak'!$A$3:GN$99,196,FALSE())-VLOOKUP($A95,'Import Peak Change'!$A$106:GN$202,196,FALSE())),0,(VLOOKUP($A95,'Import Peak'!$A$3:GN$99,196,FALSE())-VLOOKUP($A95,'Import Peak Change'!$A$106:GN$202,196,FALSE())))</f>
        <v>0</v>
      </c>
      <c r="GO95" s="193" t="n">
        <f aca="false">IF(ISERROR(VLOOKUP($A95,'Import Peak'!$A$3:GO$99,197,FALSE())-VLOOKUP($A95,'Import Peak Change'!$A$106:GO$202,197,FALSE())),0,(VLOOKUP($A95,'Import Peak'!$A$3:GO$99,197,FALSE())-VLOOKUP($A95,'Import Peak Change'!$A$106:GO$202,197,FALSE())))</f>
        <v>0</v>
      </c>
      <c r="GP95" s="193" t="n">
        <f aca="false">IF(ISERROR(VLOOKUP($A95,'Import Peak'!$A$3:GP$99,198,FALSE())-VLOOKUP($A95,'Import Peak Change'!$A$106:GP$202,198,FALSE())),0,(VLOOKUP($A95,'Import Peak'!$A$3:GP$99,198,FALSE())-VLOOKUP($A95,'Import Peak Change'!$A$106:GP$202,198,FALSE())))</f>
        <v>0</v>
      </c>
      <c r="GQ95" s="193" t="n">
        <f aca="false">IF(ISERROR(VLOOKUP($A95,'Import Peak'!$A$3:GQ$99,199,FALSE())-VLOOKUP($A95,'Import Peak Change'!$A$106:GQ$202,199,FALSE())),0,(VLOOKUP($A95,'Import Peak'!$A$3:GQ$99,199,FALSE())-VLOOKUP($A95,'Import Peak Change'!$A$106:GQ$202,199,FALSE())))</f>
        <v>0</v>
      </c>
      <c r="GR95" s="193" t="n">
        <f aca="false">IF(ISERROR(VLOOKUP($A95,'Import Peak'!$A$3:GR$99,200,FALSE())-VLOOKUP($A95,'Import Peak Change'!$A$106:GR$202,200,FALSE())),0,(VLOOKUP($A95,'Import Peak'!$A$3:GR$99,200,FALSE())-VLOOKUP($A95,'Import Peak Change'!$A$106:GR$202,200,FALSE())))</f>
        <v>0</v>
      </c>
      <c r="GS95" s="193" t="n">
        <f aca="false">IF(ISERROR(VLOOKUP($A95,'Import Peak'!$A$3:GS$99,201,FALSE())-VLOOKUP($A95,'Import Peak Change'!$A$106:GS$202,201,FALSE())),0,(VLOOKUP($A95,'Import Peak'!$A$3:GS$99,201,FALSE())-VLOOKUP($A95,'Import Peak Change'!$A$106:GS$202,201,FALSE())))</f>
        <v>0</v>
      </c>
      <c r="GT95" s="193" t="n">
        <f aca="false">IF(ISERROR(VLOOKUP($A95,'Import Peak'!$A$3:GT$99,202,FALSE())-VLOOKUP($A95,'Import Peak Change'!$A$106:GT$202,202,FALSE())),0,(VLOOKUP($A95,'Import Peak'!$A$3:GT$99,202,FALSE())-VLOOKUP($A95,'Import Peak Change'!$A$106:GT$202,202,FALSE())))</f>
        <v>0</v>
      </c>
      <c r="GU95" s="193" t="n">
        <f aca="false">IF(ISERROR(VLOOKUP($A95,'Import Peak'!$A$3:GU$99,203,FALSE())-VLOOKUP($A95,'Import Peak Change'!$A$106:GU$202,203,FALSE())),0,(VLOOKUP($A95,'Import Peak'!$A$3:GU$99,203,FALSE())-VLOOKUP($A95,'Import Peak Change'!$A$106:GU$202,203,FALSE())))</f>
        <v>0</v>
      </c>
      <c r="GV95" s="193" t="n">
        <f aca="false">IF(ISERROR(VLOOKUP($A95,'Import Peak'!$A$3:GV$99,204,FALSE())-VLOOKUP($A95,'Import Peak Change'!$A$106:GV$202,204,FALSE())),0,(VLOOKUP($A95,'Import Peak'!$A$3:GV$99,204,FALSE())-VLOOKUP($A95,'Import Peak Change'!$A$106:GV$202,204,FALSE())))</f>
        <v>0</v>
      </c>
      <c r="GW95" s="193" t="n">
        <f aca="false">IF(ISERROR(VLOOKUP($A95,'Import Peak'!$A$3:GW$99,205,FALSE())-VLOOKUP($A95,'Import Peak Change'!$A$106:GW$202,205,FALSE())),0,(VLOOKUP($A95,'Import Peak'!$A$3:GW$99,205,FALSE())-VLOOKUP($A95,'Import Peak Change'!$A$106:GW$202,205,FALSE())))</f>
        <v>0</v>
      </c>
      <c r="GX95" s="193" t="n">
        <f aca="false">IF(ISERROR(VLOOKUP($A95,'Import Peak'!$A$3:GX$99,206,FALSE())-VLOOKUP($A95,'Import Peak Change'!$A$106:GX$202,206,FALSE())),0,(VLOOKUP($A95,'Import Peak'!$A$3:GX$99,206,FALSE())-VLOOKUP($A95,'Import Peak Change'!$A$106:GX$202,206,FALSE())))</f>
        <v>0</v>
      </c>
      <c r="GY95" s="193" t="n">
        <f aca="false">IF(ISERROR(VLOOKUP($A95,'Import Peak'!$A$3:GY$99,207,FALSE())-VLOOKUP($A95,'Import Peak Change'!$A$106:GY$202,207,FALSE())),0,(VLOOKUP($A95,'Import Peak'!$A$3:GY$99,207,FALSE())-VLOOKUP($A95,'Import Peak Change'!$A$106:GY$202,207,FALSE())))</f>
        <v>0</v>
      </c>
      <c r="GZ95" s="193" t="n">
        <f aca="false">IF(ISERROR(VLOOKUP($A95,'Import Peak'!$A$3:GZ$99,208,FALSE())-VLOOKUP($A95,'Import Peak Change'!$A$106:GZ$202,208,FALSE())),0,(VLOOKUP($A95,'Import Peak'!$A$3:GZ$99,208,FALSE())-VLOOKUP($A95,'Import Peak Change'!$A$106:GZ$202,208,FALSE())))</f>
        <v>0</v>
      </c>
      <c r="HA95" s="193" t="n">
        <f aca="false">IF(ISERROR(VLOOKUP($A95,'Import Peak'!$A$3:HA$99,209,FALSE())-VLOOKUP($A95,'Import Peak Change'!$A$106:HA$202,209,FALSE())),0,(VLOOKUP($A95,'Import Peak'!$A$3:HA$99,209,FALSE())-VLOOKUP($A95,'Import Peak Change'!$A$106:HA$202,209,FALSE())))</f>
        <v>0</v>
      </c>
      <c r="HB95" s="193" t="n">
        <f aca="false">IF(ISERROR(VLOOKUP($A95,'Import Peak'!$A$3:HB$99,210,FALSE())-VLOOKUP($A95,'Import Peak Change'!$A$106:HB$202,210,FALSE())),0,(VLOOKUP($A95,'Import Peak'!$A$3:HB$99,210,FALSE())-VLOOKUP($A95,'Import Peak Change'!$A$106:HB$202,210,FALSE())))</f>
        <v>0</v>
      </c>
      <c r="HC95" s="193" t="n">
        <f aca="false">IF(ISERROR(VLOOKUP($A95,'Import Peak'!$A$3:HC$99,211,FALSE())-VLOOKUP($A95,'Import Peak Change'!$A$106:HC$202,211,FALSE())),0,(VLOOKUP($A95,'Import Peak'!$A$3:HC$99,211,FALSE())-VLOOKUP($A95,'Import Peak Change'!$A$106:HC$202,211,FALSE())))</f>
        <v>0</v>
      </c>
      <c r="HD95" s="193" t="n">
        <f aca="false">IF(ISERROR(VLOOKUP($A95,'Import Peak'!$A$3:HD$99,212,FALSE())-VLOOKUP($A95,'Import Peak Change'!$A$106:HD$202,212,FALSE())),0,(VLOOKUP($A95,'Import Peak'!$A$3:HD$99,212,FALSE())-VLOOKUP($A95,'Import Peak Change'!$A$106:HD$202,212,FALSE())))</f>
        <v>0</v>
      </c>
      <c r="HE95" s="193" t="n">
        <f aca="false">IF(ISERROR(VLOOKUP($A95,'Import Peak'!$A$3:HE$99,213,FALSE())-VLOOKUP($A95,'Import Peak Change'!$A$106:HE$202,213,FALSE())),0,(VLOOKUP($A95,'Import Peak'!$A$3:HE$99,213,FALSE())-VLOOKUP($A95,'Import Peak Change'!$A$106:HE$202,213,FALSE())))</f>
        <v>0</v>
      </c>
      <c r="HF95" s="193" t="n">
        <f aca="false">IF(ISERROR(VLOOKUP($A95,'Import Peak'!$A$3:HF$99,214,FALSE())-VLOOKUP($A95,'Import Peak Change'!$A$106:HF$202,214,FALSE())),0,(VLOOKUP($A95,'Import Peak'!$A$3:HF$99,214,FALSE())-VLOOKUP($A95,'Import Peak Change'!$A$106:HF$202,214,FALSE())))</f>
        <v>0</v>
      </c>
      <c r="HG95" s="193" t="n">
        <f aca="false">IF(ISERROR(VLOOKUP($A95,'Import Peak'!$A$3:HG$99,215,FALSE())-VLOOKUP($A95,'Import Peak Change'!$A$106:HG$202,215,FALSE())),0,(VLOOKUP($A95,'Import Peak'!$A$3:HG$99,215,FALSE())-VLOOKUP($A95,'Import Peak Change'!$A$106:HG$202,215,FALSE())))</f>
        <v>0</v>
      </c>
      <c r="HH95" s="193" t="n">
        <f aca="false">IF(ISERROR(VLOOKUP($A95,'Import Peak'!$A$3:HH$99,216,FALSE())-VLOOKUP($A95,'Import Peak Change'!$A$106:HH$202,216,FALSE())),0,(VLOOKUP($A95,'Import Peak'!$A$3:HH$99,216,FALSE())-VLOOKUP($A95,'Import Peak Change'!$A$106:HH$202,216,FALSE())))</f>
        <v>0</v>
      </c>
      <c r="HI95" s="193" t="n">
        <f aca="false">IF(ISERROR(VLOOKUP($A95,'Import Peak'!$A$3:HI$99,217,FALSE())-VLOOKUP($A95,'Import Peak Change'!$A$106:HI$202,217,FALSE())),0,(VLOOKUP($A95,'Import Peak'!$A$3:HI$99,217,FALSE())-VLOOKUP($A95,'Import Peak Change'!$A$106:HI$202,217,FALSE())))</f>
        <v>0</v>
      </c>
      <c r="HJ95" s="193" t="n">
        <f aca="false">IF(ISERROR(VLOOKUP($A95,'Import Peak'!$A$3:HJ$99,218,FALSE())-VLOOKUP($A95,'Import Peak Change'!$A$106:HJ$202,218,FALSE())),0,(VLOOKUP($A95,'Import Peak'!$A$3:HJ$99,218,FALSE())-VLOOKUP($A95,'Import Peak Change'!$A$106:HJ$202,218,FALSE())))</f>
        <v>0</v>
      </c>
      <c r="HK95" s="193" t="n">
        <f aca="false">IF(ISERROR(VLOOKUP($A95,'Import Peak'!$A$3:HK$99,219,FALSE())-VLOOKUP($A95,'Import Peak Change'!$A$106:HK$202,219,FALSE())),0,(VLOOKUP($A95,'Import Peak'!$A$3:HK$99,219,FALSE())-VLOOKUP($A95,'Import Peak Change'!$A$106:HK$202,219,FALSE())))</f>
        <v>0</v>
      </c>
      <c r="HL95" s="193" t="n">
        <f aca="false">IF(ISERROR(VLOOKUP($A95,'Import Peak'!$A$3:HL$99,220,FALSE())-VLOOKUP($A95,'Import Peak Change'!$A$106:HL$202,220,FALSE())),0,(VLOOKUP($A95,'Import Peak'!$A$3:HL$99,220,FALSE())-VLOOKUP($A95,'Import Peak Change'!$A$106:HL$202,220,FALSE())))</f>
        <v>0</v>
      </c>
      <c r="HM95" s="193" t="n">
        <f aca="false">IF(ISERROR(VLOOKUP($A95,'Import Peak'!$A$3:HM$99,221,FALSE())-VLOOKUP($A95,'Import Peak Change'!$A$106:HM$202,221,FALSE())),0,(VLOOKUP($A95,'Import Peak'!$A$3:HM$99,221,FALSE())-VLOOKUP($A95,'Import Peak Change'!$A$106:HM$202,221,FALSE())))</f>
        <v>0</v>
      </c>
      <c r="HN95" s="193" t="n">
        <f aca="false">IF(ISERROR(VLOOKUP($A95,'Import Peak'!$A$3:HN$99,222,FALSE())-VLOOKUP($A95,'Import Peak Change'!$A$106:HN$202,222,FALSE())),0,(VLOOKUP($A95,'Import Peak'!$A$3:HN$99,222,FALSE())-VLOOKUP($A95,'Import Peak Change'!$A$106:HN$202,222,FALSE())))</f>
        <v>0</v>
      </c>
      <c r="HO95" s="193" t="n">
        <f aca="false">IF(ISERROR(VLOOKUP($A95,'Import Peak'!$A$3:HO$99,223,FALSE())-VLOOKUP($A95,'Import Peak Change'!$A$106:HO$202,223,FALSE())),0,(VLOOKUP($A95,'Import Peak'!$A$3:HO$99,223,FALSE())-VLOOKUP($A95,'Import Peak Change'!$A$106:HO$202,223,FALSE())))</f>
        <v>0</v>
      </c>
      <c r="HP95" s="193" t="n">
        <f aca="false">IF(ISERROR(VLOOKUP($A95,'Import Peak'!$A$3:HP$99,224,FALSE())-VLOOKUP($A95,'Import Peak Change'!$A$106:HP$202,224,FALSE())),0,(VLOOKUP($A95,'Import Peak'!$A$3:HP$99,224,FALSE())-VLOOKUP($A95,'Import Peak Change'!$A$106:HP$202,224,FALSE())))</f>
        <v>0</v>
      </c>
      <c r="HQ95" s="193" t="n">
        <f aca="false">IF(ISERROR(VLOOKUP($A95,'Import Peak'!$A$3:HQ$99,225,FALSE())-VLOOKUP($A95,'Import Peak Change'!$A$106:HQ$202,225,FALSE())),0,(VLOOKUP($A95,'Import Peak'!$A$3:HQ$99,225,FALSE())-VLOOKUP($A95,'Import Peak Change'!$A$106:HQ$202,225,FALSE())))</f>
        <v>0</v>
      </c>
      <c r="HR95" s="193" t="n">
        <f aca="false">IF(ISERROR(VLOOKUP($A95,'Import Peak'!$A$3:HR$99,226,FALSE())-VLOOKUP($A95,'Import Peak Change'!$A$106:HR$202,226,FALSE())),0,(VLOOKUP($A95,'Import Peak'!$A$3:HR$99,226,FALSE())-VLOOKUP($A95,'Import Peak Change'!$A$106:HR$202,226,FALSE())))</f>
        <v>0</v>
      </c>
      <c r="HS95" s="193" t="n">
        <f aca="false">IF(ISERROR(VLOOKUP($A95,'Import Peak'!$A$3:HS$99,227,FALSE())-VLOOKUP($A95,'Import Peak Change'!$A$106:HS$202,227,FALSE())),0,(VLOOKUP($A95,'Import Peak'!$A$3:HS$99,227,FALSE())-VLOOKUP($A95,'Import Peak Change'!$A$106:HS$202,227,FALSE())))</f>
        <v>0</v>
      </c>
      <c r="HT95" s="193" t="n">
        <f aca="false">IF(ISERROR(VLOOKUP($A95,'Import Peak'!$A$3:HT$99,228,FALSE())-VLOOKUP($A95,'Import Peak Change'!$A$106:HT$202,228,FALSE())),0,(VLOOKUP($A95,'Import Peak'!$A$3:HT$99,228,FALSE())-VLOOKUP($A95,'Import Peak Change'!$A$106:HT$202,228,FALSE())))</f>
        <v>0</v>
      </c>
      <c r="HU95" s="193" t="n">
        <f aca="false">IF(ISERROR(VLOOKUP($A95,'Import Peak'!$A$3:HU$99,229,FALSE())-VLOOKUP($A95,'Import Peak Change'!$A$106:HU$202,229,FALSE())),0,(VLOOKUP($A95,'Import Peak'!$A$3:HU$99,229,FALSE())-VLOOKUP($A95,'Import Peak Change'!$A$106:HU$202,229,FALSE())))</f>
        <v>0</v>
      </c>
      <c r="HV95" s="193" t="n">
        <f aca="false">IF(ISERROR(VLOOKUP($A95,'Import Peak'!$A$3:HV$99,230,FALSE())-VLOOKUP($A95,'Import Peak Change'!$A$106:HV$202,230,FALSE())),0,(VLOOKUP($A95,'Import Peak'!$A$3:HV$99,230,FALSE())-VLOOKUP($A95,'Import Peak Change'!$A$106:HV$202,230,FALSE())))</f>
        <v>0</v>
      </c>
      <c r="HW95" s="193" t="n">
        <f aca="false">IF(ISERROR(VLOOKUP($A95,'Import Peak'!$A$3:HW$99,231,FALSE())-VLOOKUP($A95,'Import Peak Change'!$A$106:HW$202,231,FALSE())),0,(VLOOKUP($A95,'Import Peak'!$A$3:HW$99,231,FALSE())-VLOOKUP($A95,'Import Peak Change'!$A$106:HW$202,231,FALSE())))</f>
        <v>0</v>
      </c>
      <c r="HX95" s="193" t="n">
        <f aca="false">IF(ISERROR(VLOOKUP($A95,'Import Peak'!$A$3:HX$99,232,FALSE())-VLOOKUP($A95,'Import Peak Change'!$A$106:HX$202,232,FALSE())),0,(VLOOKUP($A95,'Import Peak'!$A$3:HX$99,232,FALSE())-VLOOKUP($A95,'Import Peak Change'!$A$106:HX$202,232,FALSE())))</f>
        <v>0</v>
      </c>
      <c r="HY95" s="193" t="n">
        <f aca="false">IF(ISERROR(VLOOKUP($A95,'Import Peak'!$A$3:HY$99,233,FALSE())-VLOOKUP($A95,'Import Peak Change'!$A$106:HY$202,233,FALSE())),0,(VLOOKUP($A95,'Import Peak'!$A$3:HY$99,233,FALSE())-VLOOKUP($A95,'Import Peak Change'!$A$106:HY$202,233,FALSE())))</f>
        <v>0</v>
      </c>
      <c r="HZ95" s="193" t="n">
        <f aca="false">IF(ISERROR(VLOOKUP($A95,'Import Peak'!$A$3:HZ$99,234,FALSE())-VLOOKUP($A95,'Import Peak Change'!$A$106:HZ$202,234,FALSE())),0,(VLOOKUP($A95,'Import Peak'!$A$3:HZ$99,234,FALSE())-VLOOKUP($A95,'Import Peak Change'!$A$106:HZ$202,234,FALSE())))</f>
        <v>0</v>
      </c>
      <c r="IA95" s="193" t="n">
        <f aca="false">IF(ISERROR(VLOOKUP($A95,'Import Peak'!$A$3:IA$99,235,FALSE())-VLOOKUP($A95,'Import Peak Change'!$A$106:IA$202,235,FALSE())),0,(VLOOKUP($A95,'Import Peak'!$A$3:IA$99,235,FALSE())-VLOOKUP($A95,'Import Peak Change'!$A$106:IA$202,235,FALSE())))</f>
        <v>0</v>
      </c>
      <c r="IB95" s="193" t="n">
        <f aca="false">IF(ISERROR(VLOOKUP($A95,'Import Peak'!$A$3:IB$99,236,FALSE())-VLOOKUP($A95,'Import Peak Change'!$A$106:IB$202,236,FALSE())),0,(VLOOKUP($A95,'Import Peak'!$A$3:IB$99,236,FALSE())-VLOOKUP($A95,'Import Peak Change'!$A$106:IB$202,236,FALSE())))</f>
        <v>0</v>
      </c>
      <c r="IC95" s="193" t="n">
        <f aca="false">IF(ISERROR(VLOOKUP($A95,'Import Peak'!$A$3:IC$99,237,FALSE())-VLOOKUP($A95,'Import Peak Change'!$A$106:IC$202,237,FALSE())),0,(VLOOKUP($A95,'Import Peak'!$A$3:IC$99,237,FALSE())-VLOOKUP($A95,'Import Peak Change'!$A$106:IC$202,237,FALSE())))</f>
        <v>0</v>
      </c>
      <c r="ID95" s="193" t="n">
        <f aca="false">IF(ISERROR(VLOOKUP($A95,'Import Peak'!$A$3:ID$99,238,FALSE())-VLOOKUP($A95,'Import Peak Change'!$A$106:ID$202,238,FALSE())),0,(VLOOKUP($A95,'Import Peak'!$A$3:ID$99,238,FALSE())-VLOOKUP($A95,'Import Peak Change'!$A$106:ID$202,238,FALSE())))</f>
        <v>0</v>
      </c>
      <c r="IE95" s="193" t="n">
        <f aca="false">IF(ISERROR(VLOOKUP($A95,'Import Peak'!$A$3:IE$99,239,FALSE())-VLOOKUP($A95,'Import Peak Change'!$A$106:IE$202,239,FALSE())),0,(VLOOKUP($A95,'Import Peak'!$A$3:IE$99,239,FALSE())-VLOOKUP($A95,'Import Peak Change'!$A$106:IE$202,239,FALSE())))</f>
        <v>0</v>
      </c>
    </row>
    <row r="96" customFormat="false" ht="12.75" hidden="false" customHeight="false" outlineLevel="0" collapsed="false">
      <c r="A96" s="201" t="str">
        <f aca="false">IF('Import Peak'!A93=0,"",'Import Peak'!A93)</f>
        <v/>
      </c>
      <c r="B96" s="193"/>
      <c r="C96" s="193"/>
      <c r="D96" s="193"/>
      <c r="E96" s="193"/>
      <c r="F96" s="193"/>
      <c r="G96" s="193" t="n">
        <f aca="false">IF(ISERROR(VLOOKUP($A96,'Import Peak'!$A$3:G$99,7,FALSE())-VLOOKUP($A96,'Import Peak Change'!$A$106:G$202,7,FALSE())),0,(VLOOKUP($A96,'Import Peak'!$A$3:G$99,7,FALSE())-VLOOKUP($A96,'Import Peak Change'!$A$106:G$202,7,FALSE())))</f>
        <v>0</v>
      </c>
      <c r="H96" s="193" t="n">
        <f aca="false">IF(ISERROR(VLOOKUP($A96,'Import Peak'!$A$3:H$99,8,FALSE())-VLOOKUP($A96,'Import Peak Change'!$A$106:H$202,8,FALSE())),0,(VLOOKUP($A96,'Import Peak'!$A$3:H$99,8,FALSE())-VLOOKUP($A96,'Import Peak Change'!$A$106:H$202,8,FALSE())))</f>
        <v>0</v>
      </c>
      <c r="I96" s="193" t="n">
        <f aca="false">IF(ISERROR(VLOOKUP($A96,'Import Peak'!$A$3:I$99,9,FALSE())-VLOOKUP($A96,'Import Peak Change'!$A$106:I$202,9,FALSE())),0,(VLOOKUP($A96,'Import Peak'!$A$3:I$99,9,FALSE())-VLOOKUP($A96,'Import Peak Change'!$A$106:I$202,9,FALSE())))</f>
        <v>0</v>
      </c>
      <c r="J96" s="193" t="n">
        <f aca="false">IF(ISERROR(VLOOKUP($A96,'Import Peak'!$A$3:J$99,10,FALSE())-VLOOKUP($A96,'Import Peak Change'!$A$106:J$202,10,FALSE())),0,(VLOOKUP($A96,'Import Peak'!$A$3:J$99,10,FALSE())-VLOOKUP($A96,'Import Peak Change'!$A$106:J$202,10,FALSE())))</f>
        <v>0</v>
      </c>
      <c r="K96" s="193" t="n">
        <f aca="false">IF(ISERROR(VLOOKUP($A96,'Import Peak'!$A$3:K$99,11,FALSE())-VLOOKUP($A96,'Import Peak Change'!$A$106:K$202,11,FALSE())),0,(VLOOKUP($A96,'Import Peak'!$A$3:K$99,11,FALSE())-VLOOKUP($A96,'Import Peak Change'!$A$106:K$202,11,FALSE())))</f>
        <v>0</v>
      </c>
      <c r="L96" s="193" t="n">
        <f aca="false">IF(ISERROR(VLOOKUP($A96,'Import Peak'!$A$3:L$99,12,FALSE())-VLOOKUP($A96,'Import Peak Change'!$A$106:L$202,12,FALSE())),0,(VLOOKUP($A96,'Import Peak'!$A$3:L$99,12,FALSE())-VLOOKUP($A96,'Import Peak Change'!$A$106:L$202,12,FALSE())))</f>
        <v>0</v>
      </c>
      <c r="M96" s="193" t="n">
        <f aca="false">IF(ISERROR(VLOOKUP($A96,'Import Peak'!$A$3:M$99,13,FALSE())-VLOOKUP($A96,'Import Peak Change'!$A$106:M$202,13,FALSE())),0,(VLOOKUP($A96,'Import Peak'!$A$3:M$99,13,FALSE())-VLOOKUP($A96,'Import Peak Change'!$A$106:M$202,13,FALSE())))</f>
        <v>0</v>
      </c>
      <c r="N96" s="193" t="n">
        <f aca="false">IF(ISERROR(VLOOKUP($A96,'Import Peak'!$A$3:N$99,14,FALSE())-VLOOKUP($A96,'Import Peak Change'!$A$106:N$202,14,FALSE())),0,(VLOOKUP($A96,'Import Peak'!$A$3:N$99,14,FALSE())-VLOOKUP($A96,'Import Peak Change'!$A$106:N$202,14,FALSE())))</f>
        <v>0</v>
      </c>
      <c r="O96" s="193" t="n">
        <f aca="false">IF(ISERROR(VLOOKUP($A96,'Import Peak'!$A$3:O$99,15,FALSE())-VLOOKUP($A96,'Import Peak Change'!$A$106:O$202,15,FALSE())),0,(VLOOKUP($A96,'Import Peak'!$A$3:O$99,15,FALSE())-VLOOKUP($A96,'Import Peak Change'!$A$106:O$202,15,FALSE())))</f>
        <v>0</v>
      </c>
      <c r="P96" s="193" t="n">
        <f aca="false">IF(ISERROR(VLOOKUP($A96,'Import Peak'!$A$3:P$99,16,FALSE())-VLOOKUP($A96,'Import Peak Change'!$A$106:P$202,16,FALSE())),0,(VLOOKUP($A96,'Import Peak'!$A$3:P$99,16,FALSE())-VLOOKUP($A96,'Import Peak Change'!$A$106:P$202,16,FALSE())))</f>
        <v>0</v>
      </c>
      <c r="Q96" s="193" t="n">
        <f aca="false">IF(ISERROR(VLOOKUP($A96,'Import Peak'!$A$3:Q$99,17,FALSE())-VLOOKUP($A96,'Import Peak Change'!$A$106:Q$202,17,FALSE())),0,(VLOOKUP($A96,'Import Peak'!$A$3:Q$99,17,FALSE())-VLOOKUP($A96,'Import Peak Change'!$A$106:Q$202,17,FALSE())))</f>
        <v>0</v>
      </c>
      <c r="R96" s="193" t="n">
        <f aca="false">IF(ISERROR(VLOOKUP($A96,'Import Peak'!$A$3:R$99,18,FALSE())-VLOOKUP($A96,'Import Peak Change'!$A$106:R$202,18,FALSE())),0,(VLOOKUP($A96,'Import Peak'!$A$3:R$99,18,FALSE())-VLOOKUP($A96,'Import Peak Change'!$A$106:R$202,18,FALSE())))</f>
        <v>0</v>
      </c>
      <c r="S96" s="193" t="n">
        <f aca="false">IF(ISERROR(VLOOKUP($A96,'Import Peak'!$A$3:S$99,19,FALSE())-VLOOKUP($A96,'Import Peak Change'!$A$106:S$202,19,FALSE())),0,(VLOOKUP($A96,'Import Peak'!$A$3:S$99,19,FALSE())-VLOOKUP($A96,'Import Peak Change'!$A$106:S$202,19,FALSE())))</f>
        <v>0</v>
      </c>
      <c r="T96" s="193" t="n">
        <f aca="false">IF(ISERROR(VLOOKUP($A96,'Import Peak'!$A$3:T$99,20,FALSE())-VLOOKUP($A96,'Import Peak Change'!$A$106:T$202,20,FALSE())),0,(VLOOKUP($A96,'Import Peak'!$A$3:T$99,20,FALSE())-VLOOKUP($A96,'Import Peak Change'!$A$106:T$202,20,FALSE())))</f>
        <v>0</v>
      </c>
      <c r="U96" s="193" t="n">
        <f aca="false">IF(ISERROR(VLOOKUP($A96,'Import Peak'!$A$3:U$99,21,FALSE())-VLOOKUP($A96,'Import Peak Change'!$A$106:U$202,21,FALSE())),0,(VLOOKUP($A96,'Import Peak'!$A$3:U$99,21,FALSE())-VLOOKUP($A96,'Import Peak Change'!$A$106:U$202,21,FALSE())))</f>
        <v>0</v>
      </c>
      <c r="V96" s="193" t="n">
        <f aca="false">IF(ISERROR(VLOOKUP($A96,'Import Peak'!$A$3:V$99,22,FALSE())-VLOOKUP($A96,'Import Peak Change'!$A$106:V$202,22,FALSE())),0,(VLOOKUP($A96,'Import Peak'!$A$3:V$99,22,FALSE())-VLOOKUP($A96,'Import Peak Change'!$A$106:V$202,22,FALSE())))</f>
        <v>0</v>
      </c>
      <c r="W96" s="193" t="n">
        <f aca="false">IF(ISERROR(VLOOKUP($A96,'Import Peak'!$A$3:W$99,23,FALSE())-VLOOKUP($A96,'Import Peak Change'!$A$106:W$202,23,FALSE())),0,(VLOOKUP($A96,'Import Peak'!$A$3:W$99,23,FALSE())-VLOOKUP($A96,'Import Peak Change'!$A$106:W$202,23,FALSE())))</f>
        <v>0</v>
      </c>
      <c r="X96" s="193" t="n">
        <f aca="false">IF(ISERROR(VLOOKUP($A96,'Import Peak'!$A$3:X$99,24,FALSE())-VLOOKUP($A96,'Import Peak Change'!$A$106:X$202,24,FALSE())),0,(VLOOKUP($A96,'Import Peak'!$A$3:X$99,24,FALSE())-VLOOKUP($A96,'Import Peak Change'!$A$106:X$202,24,FALSE())))</f>
        <v>0</v>
      </c>
      <c r="Y96" s="193" t="n">
        <f aca="false">IF(ISERROR(VLOOKUP($A96,'Import Peak'!$A$3:Y$99,25,FALSE())-VLOOKUP($A96,'Import Peak Change'!$A$106:Y$202,25,FALSE())),0,(VLOOKUP($A96,'Import Peak'!$A$3:Y$99,25,FALSE())-VLOOKUP($A96,'Import Peak Change'!$A$106:Y$202,25,FALSE())))</f>
        <v>0</v>
      </c>
      <c r="Z96" s="193" t="n">
        <f aca="false">IF(ISERROR(VLOOKUP($A96,'Import Peak'!$A$3:Z$99,26,FALSE())-VLOOKUP($A96,'Import Peak Change'!$A$106:Z$202,26,FALSE())),0,(VLOOKUP($A96,'Import Peak'!$A$3:Z$99,26,FALSE())-VLOOKUP($A96,'Import Peak Change'!$A$106:Z$202,26,FALSE())))</f>
        <v>0</v>
      </c>
      <c r="AA96" s="193" t="n">
        <f aca="false">IF(ISERROR(VLOOKUP($A96,'Import Peak'!$A$3:AA$99,27,FALSE())-VLOOKUP($A96,'Import Peak Change'!$A$106:AA$202,27,FALSE())),0,(VLOOKUP($A96,'Import Peak'!$A$3:AA$99,27,FALSE())-VLOOKUP($A96,'Import Peak Change'!$A$106:AA$202,27,FALSE())))</f>
        <v>0</v>
      </c>
      <c r="AB96" s="193" t="n">
        <f aca="false">IF(ISERROR(VLOOKUP($A96,'Import Peak'!$A$3:AB$99,28,FALSE())-VLOOKUP($A96,'Import Peak Change'!$A$106:AB$202,28,FALSE())),0,(VLOOKUP($A96,'Import Peak'!$A$3:AB$99,28,FALSE())-VLOOKUP($A96,'Import Peak Change'!$A$106:AB$202,28,FALSE())))</f>
        <v>0</v>
      </c>
      <c r="AC96" s="193" t="n">
        <f aca="false">IF(ISERROR(VLOOKUP($A96,'Import Peak'!$A$3:AC$99,29,FALSE())-VLOOKUP($A96,'Import Peak Change'!$A$106:AC$202,29,FALSE())),0,(VLOOKUP($A96,'Import Peak'!$A$3:AC$99,29,FALSE())-VLOOKUP($A96,'Import Peak Change'!$A$106:AC$202,29,FALSE())))</f>
        <v>0</v>
      </c>
      <c r="AD96" s="193" t="n">
        <f aca="false">IF(ISERROR(VLOOKUP($A96,'Import Peak'!$A$3:AD$99,30,FALSE())-VLOOKUP($A96,'Import Peak Change'!$A$106:AD$202,30,FALSE())),0,(VLOOKUP($A96,'Import Peak'!$A$3:AD$99,30,FALSE())-VLOOKUP($A96,'Import Peak Change'!$A$106:AD$202,30,FALSE())))</f>
        <v>0</v>
      </c>
      <c r="AE96" s="193" t="n">
        <f aca="false">IF(ISERROR(VLOOKUP($A96,'Import Peak'!$A$3:AE$99,31,FALSE())-VLOOKUP($A96,'Import Peak Change'!$A$106:AE$202,31,FALSE())),0,(VLOOKUP($A96,'Import Peak'!$A$3:AE$99,31,FALSE())-VLOOKUP($A96,'Import Peak Change'!$A$106:AE$202,31,FALSE())))</f>
        <v>0</v>
      </c>
      <c r="AF96" s="193" t="n">
        <f aca="false">IF(ISERROR(VLOOKUP($A96,'Import Peak'!$A$3:AF$99,32,FALSE())-VLOOKUP($A96,'Import Peak Change'!$A$106:AF$202,32,FALSE())),0,(VLOOKUP($A96,'Import Peak'!$A$3:AF$99,32,FALSE())-VLOOKUP($A96,'Import Peak Change'!$A$106:AF$202,32,FALSE())))</f>
        <v>0</v>
      </c>
      <c r="AG96" s="193" t="n">
        <f aca="false">IF(ISERROR(VLOOKUP($A96,'Import Peak'!$A$3:AG$99,33,FALSE())-VLOOKUP($A96,'Import Peak Change'!$A$106:AG$202,33,FALSE())),0,(VLOOKUP($A96,'Import Peak'!$A$3:AG$99,33,FALSE())-VLOOKUP($A96,'Import Peak Change'!$A$106:AG$202,33,FALSE())))</f>
        <v>0</v>
      </c>
      <c r="AH96" s="193" t="n">
        <f aca="false">IF(ISERROR(VLOOKUP($A96,'Import Peak'!$A$3:AH$99,34,FALSE())-VLOOKUP($A96,'Import Peak Change'!$A$106:AH$202,34,FALSE())),0,(VLOOKUP($A96,'Import Peak'!$A$3:AH$99,34,FALSE())-VLOOKUP($A96,'Import Peak Change'!$A$106:AH$202,34,FALSE())))</f>
        <v>0</v>
      </c>
      <c r="AI96" s="193" t="n">
        <f aca="false">IF(ISERROR(VLOOKUP($A96,'Import Peak'!$A$3:AI$99,35,FALSE())-VLOOKUP($A96,'Import Peak Change'!$A$106:AI$202,35,FALSE())),0,(VLOOKUP($A96,'Import Peak'!$A$3:AI$99,35,FALSE())-VLOOKUP($A96,'Import Peak Change'!$A$106:AI$202,35,FALSE())))</f>
        <v>0</v>
      </c>
      <c r="AJ96" s="193" t="n">
        <f aca="false">IF(ISERROR(VLOOKUP($A96,'Import Peak'!$A$3:AJ$99,36,FALSE())-VLOOKUP($A96,'Import Peak Change'!$A$106:AJ$202,36,FALSE())),0,(VLOOKUP($A96,'Import Peak'!$A$3:AJ$99,36,FALSE())-VLOOKUP($A96,'Import Peak Change'!$A$106:AJ$202,36,FALSE())))</f>
        <v>0</v>
      </c>
      <c r="AK96" s="193" t="n">
        <f aca="false">IF(ISERROR(VLOOKUP($A96,'Import Peak'!$A$3:AK$99,37,FALSE())-VLOOKUP($A96,'Import Peak Change'!$A$106:AK$202,37,FALSE())),0,(VLOOKUP($A96,'Import Peak'!$A$3:AK$99,37,FALSE())-VLOOKUP($A96,'Import Peak Change'!$A$106:AK$202,37,FALSE())))</f>
        <v>0</v>
      </c>
      <c r="AL96" s="193" t="n">
        <f aca="false">IF(ISERROR(VLOOKUP($A96,'Import Peak'!$A$3:AL$99,38,FALSE())-VLOOKUP($A96,'Import Peak Change'!$A$106:AL$202,38,FALSE())),0,(VLOOKUP($A96,'Import Peak'!$A$3:AL$99,38,FALSE())-VLOOKUP($A96,'Import Peak Change'!$A$106:AL$202,38,FALSE())))</f>
        <v>0</v>
      </c>
      <c r="AM96" s="193" t="n">
        <f aca="false">IF(ISERROR(VLOOKUP($A96,'Import Peak'!$A$3:AM$99,39,FALSE())-VLOOKUP($A96,'Import Peak Change'!$A$106:AM$202,39,FALSE())),0,(VLOOKUP($A96,'Import Peak'!$A$3:AM$99,39,FALSE())-VLOOKUP($A96,'Import Peak Change'!$A$106:AM$202,39,FALSE())))</f>
        <v>0</v>
      </c>
      <c r="AN96" s="193" t="n">
        <f aca="false">IF(ISERROR(VLOOKUP($A96,'Import Peak'!$A$3:AN$99,40,FALSE())-VLOOKUP($A96,'Import Peak Change'!$A$106:AN$202,40,FALSE())),0,(VLOOKUP($A96,'Import Peak'!$A$3:AN$99,40,FALSE())-VLOOKUP($A96,'Import Peak Change'!$A$106:AN$202,40,FALSE())))</f>
        <v>0</v>
      </c>
      <c r="AO96" s="193" t="n">
        <f aca="false">IF(ISERROR(VLOOKUP($A96,'Import Peak'!$A$3:AO$99,41,FALSE())-VLOOKUP($A96,'Import Peak Change'!$A$106:AO$202,41,FALSE())),0,(VLOOKUP($A96,'Import Peak'!$A$3:AO$99,41,FALSE())-VLOOKUP($A96,'Import Peak Change'!$A$106:AO$202,41,FALSE())))</f>
        <v>0</v>
      </c>
      <c r="AP96" s="193" t="n">
        <f aca="false">IF(ISERROR(VLOOKUP($A96,'Import Peak'!$A$3:AP$99,42,FALSE())-VLOOKUP($A96,'Import Peak Change'!$A$106:AP$202,42,FALSE())),0,(VLOOKUP($A96,'Import Peak'!$A$3:AP$99,42,FALSE())-VLOOKUP($A96,'Import Peak Change'!$A$106:AP$202,42,FALSE())))</f>
        <v>0</v>
      </c>
      <c r="AQ96" s="193" t="n">
        <f aca="false">IF(ISERROR(VLOOKUP($A96,'Import Peak'!$A$3:AQ$99,43,FALSE())-VLOOKUP($A96,'Import Peak Change'!$A$106:AQ$202,43,FALSE())),0,(VLOOKUP($A96,'Import Peak'!$A$3:AQ$99,43,FALSE())-VLOOKUP($A96,'Import Peak Change'!$A$106:AQ$202,43,FALSE())))</f>
        <v>0</v>
      </c>
      <c r="AR96" s="193" t="n">
        <f aca="false">IF(ISERROR(VLOOKUP($A96,'Import Peak'!$A$3:AR$99,44,FALSE())-VLOOKUP($A96,'Import Peak Change'!$A$106:AR$202,44,FALSE())),0,(VLOOKUP($A96,'Import Peak'!$A$3:AR$99,44,FALSE())-VLOOKUP($A96,'Import Peak Change'!$A$106:AR$202,44,FALSE())))</f>
        <v>0</v>
      </c>
      <c r="AS96" s="193" t="n">
        <f aca="false">IF(ISERROR(VLOOKUP($A96,'Import Peak'!$A$3:AS$99,45,FALSE())-VLOOKUP($A96,'Import Peak Change'!$A$106:AS$202,45,FALSE())),0,(VLOOKUP($A96,'Import Peak'!$A$3:AS$99,45,FALSE())-VLOOKUP($A96,'Import Peak Change'!$A$106:AS$202,45,FALSE())))</f>
        <v>0</v>
      </c>
      <c r="AT96" s="193" t="n">
        <f aca="false">IF(ISERROR(VLOOKUP($A96,'Import Peak'!$A$3:AT$99,46,FALSE())-VLOOKUP($A96,'Import Peak Change'!$A$106:AT$202,46,FALSE())),0,(VLOOKUP($A96,'Import Peak'!$A$3:AT$99,46,FALSE())-VLOOKUP($A96,'Import Peak Change'!$A$106:AT$202,46,FALSE())))</f>
        <v>0</v>
      </c>
      <c r="AU96" s="193" t="n">
        <f aca="false">IF(ISERROR(VLOOKUP($A96,'Import Peak'!$A$3:AU$99,47,FALSE())-VLOOKUP($A96,'Import Peak Change'!$A$106:AU$202,47,FALSE())),0,(VLOOKUP($A96,'Import Peak'!$A$3:AU$99,47,FALSE())-VLOOKUP($A96,'Import Peak Change'!$A$106:AU$202,47,FALSE())))</f>
        <v>0</v>
      </c>
      <c r="AV96" s="193" t="n">
        <f aca="false">IF(ISERROR(VLOOKUP($A96,'Import Peak'!$A$3:AV$99,48,FALSE())-VLOOKUP($A96,'Import Peak Change'!$A$106:AV$202,48,FALSE())),0,(VLOOKUP($A96,'Import Peak'!$A$3:AV$99,48,FALSE())-VLOOKUP($A96,'Import Peak Change'!$A$106:AV$202,48,FALSE())))</f>
        <v>0</v>
      </c>
      <c r="AW96" s="193" t="n">
        <f aca="false">IF(ISERROR(VLOOKUP($A96,'Import Peak'!$A$3:AW$99,49,FALSE())-VLOOKUP($A96,'Import Peak Change'!$A$106:AW$202,49,FALSE())),0,(VLOOKUP($A96,'Import Peak'!$A$3:AW$99,49,FALSE())-VLOOKUP($A96,'Import Peak Change'!$A$106:AW$202,49,FALSE())))</f>
        <v>0</v>
      </c>
      <c r="AX96" s="193" t="n">
        <f aca="false">IF(ISERROR(VLOOKUP($A96,'Import Peak'!$A$3:AX$99,50,FALSE())-VLOOKUP($A96,'Import Peak Change'!$A$106:AX$202,50,FALSE())),0,(VLOOKUP($A96,'Import Peak'!$A$3:AX$99,50,FALSE())-VLOOKUP($A96,'Import Peak Change'!$A$106:AX$202,50,FALSE())))</f>
        <v>0</v>
      </c>
      <c r="AY96" s="193" t="n">
        <f aca="false">IF(ISERROR(VLOOKUP($A96,'Import Peak'!$A$3:AY$99,51,FALSE())-VLOOKUP($A96,'Import Peak Change'!$A$106:AY$202,51,FALSE())),0,(VLOOKUP($A96,'Import Peak'!$A$3:AY$99,51,FALSE())-VLOOKUP($A96,'Import Peak Change'!$A$106:AY$202,51,FALSE())))</f>
        <v>0</v>
      </c>
      <c r="AZ96" s="193" t="n">
        <f aca="false">IF(ISERROR(VLOOKUP($A96,'Import Peak'!$A$3:AZ$99,52,FALSE())-VLOOKUP($A96,'Import Peak Change'!$A$106:AZ$202,52,FALSE())),0,(VLOOKUP($A96,'Import Peak'!$A$3:AZ$99,52,FALSE())-VLOOKUP($A96,'Import Peak Change'!$A$106:AZ$202,52,FALSE())))</f>
        <v>0</v>
      </c>
      <c r="BA96" s="193" t="n">
        <f aca="false">IF(ISERROR(VLOOKUP($A96,'Import Peak'!$A$3:BA$99,53,FALSE())-VLOOKUP($A96,'Import Peak Change'!$A$106:BA$202,53,FALSE())),0,(VLOOKUP($A96,'Import Peak'!$A$3:BA$99,53,FALSE())-VLOOKUP($A96,'Import Peak Change'!$A$106:BA$202,53,FALSE())))</f>
        <v>0</v>
      </c>
      <c r="BB96" s="193" t="n">
        <f aca="false">IF(ISERROR(VLOOKUP($A96,'Import Peak'!$A$3:BB$99,54,FALSE())-VLOOKUP($A96,'Import Peak Change'!$A$106:BB$202,54,FALSE())),0,(VLOOKUP($A96,'Import Peak'!$A$3:BB$99,54,FALSE())-VLOOKUP($A96,'Import Peak Change'!$A$106:BB$202,54,FALSE())))</f>
        <v>0</v>
      </c>
      <c r="BC96" s="193" t="n">
        <f aca="false">IF(ISERROR(VLOOKUP($A96,'Import Peak'!$A$3:BC$99,55,FALSE())-VLOOKUP($A96,'Import Peak Change'!$A$106:BC$202,55,FALSE())),0,(VLOOKUP($A96,'Import Peak'!$A$3:BC$99,55,FALSE())-VLOOKUP($A96,'Import Peak Change'!$A$106:BC$202,55,FALSE())))</f>
        <v>0</v>
      </c>
      <c r="BD96" s="193" t="n">
        <f aca="false">IF(ISERROR(VLOOKUP($A96,'Import Peak'!$A$3:BD$99,56,FALSE())-VLOOKUP($A96,'Import Peak Change'!$A$106:BD$202,56,FALSE())),0,(VLOOKUP($A96,'Import Peak'!$A$3:BD$99,56,FALSE())-VLOOKUP($A96,'Import Peak Change'!$A$106:BD$202,56,FALSE())))</f>
        <v>0</v>
      </c>
      <c r="BE96" s="193" t="n">
        <f aca="false">IF(ISERROR(VLOOKUP($A96,'Import Peak'!$A$3:BE$99,57,FALSE())-VLOOKUP($A96,'Import Peak Change'!$A$106:BE$202,57,FALSE())),0,(VLOOKUP($A96,'Import Peak'!$A$3:BE$99,57,FALSE())-VLOOKUP($A96,'Import Peak Change'!$A$106:BE$202,57,FALSE())))</f>
        <v>0</v>
      </c>
      <c r="BF96" s="193" t="n">
        <f aca="false">IF(ISERROR(VLOOKUP($A96,'Import Peak'!$A$3:BF$99,58,FALSE())-VLOOKUP($A96,'Import Peak Change'!$A$106:BF$202,58,FALSE())),0,(VLOOKUP($A96,'Import Peak'!$A$3:BF$99,58,FALSE())-VLOOKUP($A96,'Import Peak Change'!$A$106:BF$202,58,FALSE())))</f>
        <v>0</v>
      </c>
      <c r="BG96" s="193" t="n">
        <f aca="false">IF(ISERROR(VLOOKUP($A96,'Import Peak'!$A$3:BG$99,59,FALSE())-VLOOKUP($A96,'Import Peak Change'!$A$106:BG$202,59,FALSE())),0,(VLOOKUP($A96,'Import Peak'!$A$3:BG$99,59,FALSE())-VLOOKUP($A96,'Import Peak Change'!$A$106:BG$202,59,FALSE())))</f>
        <v>0</v>
      </c>
      <c r="BH96" s="193" t="n">
        <f aca="false">IF(ISERROR(VLOOKUP($A96,'Import Peak'!$A$3:BH$99,60,FALSE())-VLOOKUP($A96,'Import Peak Change'!$A$106:BH$202,60,FALSE())),0,(VLOOKUP($A96,'Import Peak'!$A$3:BH$99,60,FALSE())-VLOOKUP($A96,'Import Peak Change'!$A$106:BH$202,60,FALSE())))</f>
        <v>0</v>
      </c>
      <c r="BI96" s="193" t="n">
        <f aca="false">IF(ISERROR(VLOOKUP($A96,'Import Peak'!$A$3:BI$99,61,FALSE())-VLOOKUP($A96,'Import Peak Change'!$A$106:BI$202,61,FALSE())),0,(VLOOKUP($A96,'Import Peak'!$A$3:BI$99,61,FALSE())-VLOOKUP($A96,'Import Peak Change'!$A$106:BI$202,61,FALSE())))</f>
        <v>0</v>
      </c>
      <c r="BJ96" s="193" t="n">
        <f aca="false">IF(ISERROR(VLOOKUP($A96,'Import Peak'!$A$3:BJ$99,62,FALSE())-VLOOKUP($A96,'Import Peak Change'!$A$106:BJ$202,62,FALSE())),0,(VLOOKUP($A96,'Import Peak'!$A$3:BJ$99,62,FALSE())-VLOOKUP($A96,'Import Peak Change'!$A$106:BJ$202,62,FALSE())))</f>
        <v>0</v>
      </c>
      <c r="BK96" s="193" t="n">
        <f aca="false">IF(ISERROR(VLOOKUP($A96,'Import Peak'!$A$3:BK$99,63,FALSE())-VLOOKUP($A96,'Import Peak Change'!$A$106:BK$202,63,FALSE())),0,(VLOOKUP($A96,'Import Peak'!$A$3:BK$99,63,FALSE())-VLOOKUP($A96,'Import Peak Change'!$A$106:BK$202,63,FALSE())))</f>
        <v>0</v>
      </c>
      <c r="BL96" s="193" t="n">
        <f aca="false">IF(ISERROR(VLOOKUP($A96,'Import Peak'!$A$3:BL$99,64,FALSE())-VLOOKUP($A96,'Import Peak Change'!$A$106:BL$202,64,FALSE())),0,(VLOOKUP($A96,'Import Peak'!$A$3:BL$99,64,FALSE())-VLOOKUP($A96,'Import Peak Change'!$A$106:BL$202,64,FALSE())))</f>
        <v>0</v>
      </c>
      <c r="BM96" s="193" t="n">
        <f aca="false">IF(ISERROR(VLOOKUP($A96,'Import Peak'!$A$3:BM$99,65,FALSE())-VLOOKUP($A96,'Import Peak Change'!$A$106:BM$202,65,FALSE())),0,(VLOOKUP($A96,'Import Peak'!$A$3:BM$99,65,FALSE())-VLOOKUP($A96,'Import Peak Change'!$A$106:BM$202,65,FALSE())))</f>
        <v>0</v>
      </c>
      <c r="BN96" s="193" t="n">
        <f aca="false">IF(ISERROR(VLOOKUP($A96,'Import Peak'!$A$3:BN$99,66,FALSE())-VLOOKUP($A96,'Import Peak Change'!$A$106:BN$202,66,FALSE())),0,(VLOOKUP($A96,'Import Peak'!$A$3:BN$99,66,FALSE())-VLOOKUP($A96,'Import Peak Change'!$A$106:BN$202,66,FALSE())))</f>
        <v>0</v>
      </c>
      <c r="BO96" s="193" t="n">
        <f aca="false">IF(ISERROR(VLOOKUP($A96,'Import Peak'!$A$3:BO$99,67,FALSE())-VLOOKUP($A96,'Import Peak Change'!$A$106:BO$202,67,FALSE())),0,(VLOOKUP($A96,'Import Peak'!$A$3:BO$99,67,FALSE())-VLOOKUP($A96,'Import Peak Change'!$A$106:BO$202,67,FALSE())))</f>
        <v>0</v>
      </c>
      <c r="BP96" s="193" t="n">
        <f aca="false">IF(ISERROR(VLOOKUP($A96,'Import Peak'!$A$3:BP$99,68,FALSE())-VLOOKUP($A96,'Import Peak Change'!$A$106:BP$202,68,FALSE())),0,(VLOOKUP($A96,'Import Peak'!$A$3:BP$99,68,FALSE())-VLOOKUP($A96,'Import Peak Change'!$A$106:BP$202,68,FALSE())))</f>
        <v>0</v>
      </c>
      <c r="BQ96" s="193" t="n">
        <f aca="false">IF(ISERROR(VLOOKUP($A96,'Import Peak'!$A$3:BQ$99,69,FALSE())-VLOOKUP($A96,'Import Peak Change'!$A$106:BQ$202,69,FALSE())),0,(VLOOKUP($A96,'Import Peak'!$A$3:BQ$99,69,FALSE())-VLOOKUP($A96,'Import Peak Change'!$A$106:BQ$202,69,FALSE())))</f>
        <v>0</v>
      </c>
      <c r="BR96" s="193" t="n">
        <f aca="false">IF(ISERROR(VLOOKUP($A96,'Import Peak'!$A$3:BR$99,70,FALSE())-VLOOKUP($A96,'Import Peak Change'!$A$106:BR$202,70,FALSE())),0,(VLOOKUP($A96,'Import Peak'!$A$3:BR$99,70,FALSE())-VLOOKUP($A96,'Import Peak Change'!$A$106:BR$202,70,FALSE())))</f>
        <v>0</v>
      </c>
      <c r="BS96" s="193" t="n">
        <f aca="false">IF(ISERROR(VLOOKUP($A96,'Import Peak'!$A$3:BS$99,71,FALSE())-VLOOKUP($A96,'Import Peak Change'!$A$106:BS$202,71,FALSE())),0,(VLOOKUP($A96,'Import Peak'!$A$3:BS$99,71,FALSE())-VLOOKUP($A96,'Import Peak Change'!$A$106:BS$202,71,FALSE())))</f>
        <v>0</v>
      </c>
      <c r="BT96" s="193" t="n">
        <f aca="false">IF(ISERROR(VLOOKUP($A96,'Import Peak'!$A$3:BT$99,72,FALSE())-VLOOKUP($A96,'Import Peak Change'!$A$106:BT$202,72,FALSE())),0,(VLOOKUP($A96,'Import Peak'!$A$3:BT$99,72,FALSE())-VLOOKUP($A96,'Import Peak Change'!$A$106:BT$202,72,FALSE())))</f>
        <v>0</v>
      </c>
      <c r="BU96" s="193" t="n">
        <f aca="false">IF(ISERROR(VLOOKUP($A96,'Import Peak'!$A$3:BU$99,73,FALSE())-VLOOKUP($A96,'Import Peak Change'!$A$106:BU$202,73,FALSE())),0,(VLOOKUP($A96,'Import Peak'!$A$3:BU$99,73,FALSE())-VLOOKUP($A96,'Import Peak Change'!$A$106:BU$202,73,FALSE())))</f>
        <v>0</v>
      </c>
      <c r="BV96" s="193" t="n">
        <f aca="false">IF(ISERROR(VLOOKUP($A96,'Import Peak'!$A$3:BV$99,74,FALSE())-VLOOKUP($A96,'Import Peak Change'!$A$106:BV$202,74,FALSE())),0,(VLOOKUP($A96,'Import Peak'!$A$3:BV$99,74,FALSE())-VLOOKUP($A96,'Import Peak Change'!$A$106:BV$202,74,FALSE())))</f>
        <v>0</v>
      </c>
      <c r="BW96" s="193" t="n">
        <f aca="false">IF(ISERROR(VLOOKUP($A96,'Import Peak'!$A$3:BW$99,75,FALSE())-VLOOKUP($A96,'Import Peak Change'!$A$106:BW$202,75,FALSE())),0,(VLOOKUP($A96,'Import Peak'!$A$3:BW$99,75,FALSE())-VLOOKUP($A96,'Import Peak Change'!$A$106:BW$202,75,FALSE())))</f>
        <v>0</v>
      </c>
      <c r="BX96" s="193" t="n">
        <f aca="false">IF(ISERROR(VLOOKUP($A96,'Import Peak'!$A$3:BX$99,76,FALSE())-VLOOKUP($A96,'Import Peak Change'!$A$106:BX$202,76,FALSE())),0,(VLOOKUP($A96,'Import Peak'!$A$3:BX$99,76,FALSE())-VLOOKUP($A96,'Import Peak Change'!$A$106:BX$202,76,FALSE())))</f>
        <v>0</v>
      </c>
      <c r="BY96" s="193" t="n">
        <f aca="false">IF(ISERROR(VLOOKUP($A96,'Import Peak'!$A$3:BY$99,77,FALSE())-VLOOKUP($A96,'Import Peak Change'!$A$106:BY$202,77,FALSE())),0,(VLOOKUP($A96,'Import Peak'!$A$3:BY$99,77,FALSE())-VLOOKUP($A96,'Import Peak Change'!$A$106:BY$202,77,FALSE())))</f>
        <v>0</v>
      </c>
      <c r="BZ96" s="193" t="n">
        <f aca="false">IF(ISERROR(VLOOKUP($A96,'Import Peak'!$A$3:BZ$99,78,FALSE())-VLOOKUP($A96,'Import Peak Change'!$A$106:BZ$202,78,FALSE())),0,(VLOOKUP($A96,'Import Peak'!$A$3:BZ$99,78,FALSE())-VLOOKUP($A96,'Import Peak Change'!$A$106:BZ$202,78,FALSE())))</f>
        <v>0</v>
      </c>
      <c r="CA96" s="193" t="n">
        <f aca="false">IF(ISERROR(VLOOKUP($A96,'Import Peak'!$A$3:CA$99,79,FALSE())-VLOOKUP($A96,'Import Peak Change'!$A$106:CA$202,79,FALSE())),0,(VLOOKUP($A96,'Import Peak'!$A$3:CA$99,79,FALSE())-VLOOKUP($A96,'Import Peak Change'!$A$106:CA$202,79,FALSE())))</f>
        <v>0</v>
      </c>
      <c r="CB96" s="193" t="n">
        <f aca="false">IF(ISERROR(VLOOKUP($A96,'Import Peak'!$A$3:CB$99,80,FALSE())-VLOOKUP($A96,'Import Peak Change'!$A$106:CB$202,80,FALSE())),0,(VLOOKUP($A96,'Import Peak'!$A$3:CB$99,80,FALSE())-VLOOKUP($A96,'Import Peak Change'!$A$106:CB$202,80,FALSE())))</f>
        <v>0</v>
      </c>
      <c r="CC96" s="193" t="n">
        <f aca="false">IF(ISERROR(VLOOKUP($A96,'Import Peak'!$A$3:CC$99,81,FALSE())-VLOOKUP($A96,'Import Peak Change'!$A$106:CC$202,81,FALSE())),0,(VLOOKUP($A96,'Import Peak'!$A$3:CC$99,81,FALSE())-VLOOKUP($A96,'Import Peak Change'!$A$106:CC$202,81,FALSE())))</f>
        <v>0</v>
      </c>
      <c r="CD96" s="193" t="n">
        <f aca="false">IF(ISERROR(VLOOKUP($A96,'Import Peak'!$A$3:CD$99,82,FALSE())-VLOOKUP($A96,'Import Peak Change'!$A$106:CD$202,82,FALSE())),0,(VLOOKUP($A96,'Import Peak'!$A$3:CD$99,82,FALSE())-VLOOKUP($A96,'Import Peak Change'!$A$106:CD$202,82,FALSE())))</f>
        <v>0</v>
      </c>
      <c r="CE96" s="193" t="n">
        <f aca="false">IF(ISERROR(VLOOKUP($A96,'Import Peak'!$A$3:CE$99,83,FALSE())-VLOOKUP($A96,'Import Peak Change'!$A$106:CE$202,83,FALSE())),0,(VLOOKUP($A96,'Import Peak'!$A$3:CE$99,83,FALSE())-VLOOKUP($A96,'Import Peak Change'!$A$106:CE$202,83,FALSE())))</f>
        <v>0</v>
      </c>
      <c r="CF96" s="193" t="n">
        <f aca="false">IF(ISERROR(VLOOKUP($A96,'Import Peak'!$A$3:CF$99,84,FALSE())-VLOOKUP($A96,'Import Peak Change'!$A$106:CF$202,84,FALSE())),0,(VLOOKUP($A96,'Import Peak'!$A$3:CF$99,84,FALSE())-VLOOKUP($A96,'Import Peak Change'!$A$106:CF$202,84,FALSE())))</f>
        <v>0</v>
      </c>
      <c r="CG96" s="193" t="n">
        <f aca="false">IF(ISERROR(VLOOKUP($A96,'Import Peak'!$A$3:CG$99,85,FALSE())-VLOOKUP($A96,'Import Peak Change'!$A$106:CG$202,85,FALSE())),0,(VLOOKUP($A96,'Import Peak'!$A$3:CG$99,85,FALSE())-VLOOKUP($A96,'Import Peak Change'!$A$106:CG$202,85,FALSE())))</f>
        <v>0</v>
      </c>
      <c r="CH96" s="193" t="n">
        <f aca="false">IF(ISERROR(VLOOKUP($A96,'Import Peak'!$A$3:CH$99,86,FALSE())-VLOOKUP($A96,'Import Peak Change'!$A$106:CH$202,86,FALSE())),0,(VLOOKUP($A96,'Import Peak'!$A$3:CH$99,86,FALSE())-VLOOKUP($A96,'Import Peak Change'!$A$106:CH$202,86,FALSE())))</f>
        <v>0</v>
      </c>
      <c r="CI96" s="193" t="n">
        <f aca="false">IF(ISERROR(VLOOKUP($A96,'Import Peak'!$A$3:CI$99,87,FALSE())-VLOOKUP($A96,'Import Peak Change'!$A$106:CI$202,87,FALSE())),0,(VLOOKUP($A96,'Import Peak'!$A$3:CI$99,87,FALSE())-VLOOKUP($A96,'Import Peak Change'!$A$106:CI$202,87,FALSE())))</f>
        <v>0</v>
      </c>
      <c r="CJ96" s="193" t="n">
        <f aca="false">IF(ISERROR(VLOOKUP($A96,'Import Peak'!$A$3:CJ$99,88,FALSE())-VLOOKUP($A96,'Import Peak Change'!$A$106:CJ$202,88,FALSE())),0,(VLOOKUP($A96,'Import Peak'!$A$3:CJ$99,88,FALSE())-VLOOKUP($A96,'Import Peak Change'!$A$106:CJ$202,88,FALSE())))</f>
        <v>0</v>
      </c>
      <c r="CK96" s="193" t="n">
        <f aca="false">IF(ISERROR(VLOOKUP($A96,'Import Peak'!$A$3:CK$99,89,FALSE())-VLOOKUP($A96,'Import Peak Change'!$A$106:CK$202,89,FALSE())),0,(VLOOKUP($A96,'Import Peak'!$A$3:CK$99,89,FALSE())-VLOOKUP($A96,'Import Peak Change'!$A$106:CK$202,89,FALSE())))</f>
        <v>0</v>
      </c>
      <c r="CL96" s="193" t="n">
        <f aca="false">IF(ISERROR(VLOOKUP($A96,'Import Peak'!$A$3:CL$99,90,FALSE())-VLOOKUP($A96,'Import Peak Change'!$A$106:CL$202,90,FALSE())),0,(VLOOKUP($A96,'Import Peak'!$A$3:CL$99,90,FALSE())-VLOOKUP($A96,'Import Peak Change'!$A$106:CL$202,90,FALSE())))</f>
        <v>0</v>
      </c>
      <c r="CM96" s="193" t="n">
        <f aca="false">IF(ISERROR(VLOOKUP($A96,'Import Peak'!$A$3:CM$99,91,FALSE())-VLOOKUP($A96,'Import Peak Change'!$A$106:CM$202,91,FALSE())),0,(VLOOKUP($A96,'Import Peak'!$A$3:CM$99,91,FALSE())-VLOOKUP($A96,'Import Peak Change'!$A$106:CM$202,91,FALSE())))</f>
        <v>0</v>
      </c>
      <c r="CN96" s="193" t="n">
        <f aca="false">IF(ISERROR(VLOOKUP($A96,'Import Peak'!$A$3:CN$99,92,FALSE())-VLOOKUP($A96,'Import Peak Change'!$A$106:CN$202,92,FALSE())),0,(VLOOKUP($A96,'Import Peak'!$A$3:CN$99,92,FALSE())-VLOOKUP($A96,'Import Peak Change'!$A$106:CN$202,92,FALSE())))</f>
        <v>0</v>
      </c>
      <c r="CO96" s="193" t="n">
        <f aca="false">IF(ISERROR(VLOOKUP($A96,'Import Peak'!$A$3:CO$99,93,FALSE())-VLOOKUP($A96,'Import Peak Change'!$A$106:CO$202,93,FALSE())),0,(VLOOKUP($A96,'Import Peak'!$A$3:CO$99,93,FALSE())-VLOOKUP($A96,'Import Peak Change'!$A$106:CO$202,93,FALSE())))</f>
        <v>0</v>
      </c>
      <c r="CP96" s="193" t="n">
        <f aca="false">IF(ISERROR(VLOOKUP($A96,'Import Peak'!$A$3:CP$99,94,FALSE())-VLOOKUP($A96,'Import Peak Change'!$A$106:CP$202,94,FALSE())),0,(VLOOKUP($A96,'Import Peak'!$A$3:CP$99,94,FALSE())-VLOOKUP($A96,'Import Peak Change'!$A$106:CP$202,94,FALSE())))</f>
        <v>0</v>
      </c>
      <c r="CQ96" s="193" t="n">
        <f aca="false">IF(ISERROR(VLOOKUP($A96,'Import Peak'!$A$3:CQ$99,95,FALSE())-VLOOKUP($A96,'Import Peak Change'!$A$106:CQ$202,95,FALSE())),0,(VLOOKUP($A96,'Import Peak'!$A$3:CQ$99,95,FALSE())-VLOOKUP($A96,'Import Peak Change'!$A$106:CQ$202,95,FALSE())))</f>
        <v>0</v>
      </c>
      <c r="CR96" s="193" t="n">
        <f aca="false">IF(ISERROR(VLOOKUP($A96,'Import Peak'!$A$3:CR$99,96,FALSE())-VLOOKUP($A96,'Import Peak Change'!$A$106:CR$202,96,FALSE())),0,(VLOOKUP($A96,'Import Peak'!$A$3:CR$99,96,FALSE())-VLOOKUP($A96,'Import Peak Change'!$A$106:CR$202,96,FALSE())))</f>
        <v>0</v>
      </c>
      <c r="CS96" s="193" t="n">
        <f aca="false">IF(ISERROR(VLOOKUP($A96,'Import Peak'!$A$3:CS$99,97,FALSE())-VLOOKUP($A96,'Import Peak Change'!$A$106:CS$202,97,FALSE())),0,(VLOOKUP($A96,'Import Peak'!$A$3:CS$99,97,FALSE())-VLOOKUP($A96,'Import Peak Change'!$A$106:CS$202,97,FALSE())))</f>
        <v>0</v>
      </c>
      <c r="CT96" s="193" t="n">
        <f aca="false">IF(ISERROR(VLOOKUP($A96,'Import Peak'!$A$3:CT$99,98,FALSE())-VLOOKUP($A96,'Import Peak Change'!$A$106:CT$202,98,FALSE())),0,(VLOOKUP($A96,'Import Peak'!$A$3:CT$99,98,FALSE())-VLOOKUP($A96,'Import Peak Change'!$A$106:CT$202,98,FALSE())))</f>
        <v>0</v>
      </c>
      <c r="CU96" s="193" t="n">
        <f aca="false">IF(ISERROR(VLOOKUP($A96,'Import Peak'!$A$3:CU$99,99,FALSE())-VLOOKUP($A96,'Import Peak Change'!$A$106:CU$202,99,FALSE())),0,(VLOOKUP($A96,'Import Peak'!$A$3:CU$99,99,FALSE())-VLOOKUP($A96,'Import Peak Change'!$A$106:CU$202,99,FALSE())))</f>
        <v>0</v>
      </c>
      <c r="CV96" s="193" t="n">
        <f aca="false">IF(ISERROR(VLOOKUP($A96,'Import Peak'!$A$3:CV$99,100,FALSE())-VLOOKUP($A96,'Import Peak Change'!$A$106:CV$202,100,FALSE())),0,(VLOOKUP($A96,'Import Peak'!$A$3:CV$99,100,FALSE())-VLOOKUP($A96,'Import Peak Change'!$A$106:CV$202,100,FALSE())))</f>
        <v>0</v>
      </c>
      <c r="CW96" s="193" t="n">
        <f aca="false">IF(ISERROR(VLOOKUP($A96,'Import Peak'!$A$3:CW$99,101,FALSE())-VLOOKUP($A96,'Import Peak Change'!$A$106:CW$202,101,FALSE())),0,(VLOOKUP($A96,'Import Peak'!$A$3:CW$99,101,FALSE())-VLOOKUP($A96,'Import Peak Change'!$A$106:CW$202,101,FALSE())))</f>
        <v>0</v>
      </c>
      <c r="CX96" s="193" t="n">
        <f aca="false">IF(ISERROR(VLOOKUP($A96,'Import Peak'!$A$3:CX$99,102,FALSE())-VLOOKUP($A96,'Import Peak Change'!$A$106:CX$202,102,FALSE())),0,(VLOOKUP($A96,'Import Peak'!$A$3:CX$99,102,FALSE())-VLOOKUP($A96,'Import Peak Change'!$A$106:CX$202,102,FALSE())))</f>
        <v>0</v>
      </c>
      <c r="CY96" s="193" t="n">
        <f aca="false">IF(ISERROR(VLOOKUP($A96,'Import Peak'!$A$3:CY$99,103,FALSE())-VLOOKUP($A96,'Import Peak Change'!$A$106:CY$202,103,FALSE())),0,(VLOOKUP($A96,'Import Peak'!$A$3:CY$99,103,FALSE())-VLOOKUP($A96,'Import Peak Change'!$A$106:CY$202,103,FALSE())))</f>
        <v>0</v>
      </c>
      <c r="CZ96" s="193" t="n">
        <f aca="false">IF(ISERROR(VLOOKUP($A96,'Import Peak'!$A$3:CZ$99,104,FALSE())-VLOOKUP($A96,'Import Peak Change'!$A$106:CZ$202,104,FALSE())),0,(VLOOKUP($A96,'Import Peak'!$A$3:CZ$99,104,FALSE())-VLOOKUP($A96,'Import Peak Change'!$A$106:CZ$202,104,FALSE())))</f>
        <v>0</v>
      </c>
      <c r="DA96" s="193" t="n">
        <f aca="false">IF(ISERROR(VLOOKUP($A96,'Import Peak'!$A$3:DA$99,105,FALSE())-VLOOKUP($A96,'Import Peak Change'!$A$106:DA$202,105,FALSE())),0,(VLOOKUP($A96,'Import Peak'!$A$3:DA$99,105,FALSE())-VLOOKUP($A96,'Import Peak Change'!$A$106:DA$202,105,FALSE())))</f>
        <v>0</v>
      </c>
      <c r="DB96" s="193" t="n">
        <f aca="false">IF(ISERROR(VLOOKUP($A96,'Import Peak'!$A$3:DB$99,106,FALSE())-VLOOKUP($A96,'Import Peak Change'!$A$106:DB$202,106,FALSE())),0,(VLOOKUP($A96,'Import Peak'!$A$3:DB$99,106,FALSE())-VLOOKUP($A96,'Import Peak Change'!$A$106:DB$202,106,FALSE())))</f>
        <v>0</v>
      </c>
      <c r="DC96" s="193" t="n">
        <f aca="false">IF(ISERROR(VLOOKUP($A96,'Import Peak'!$A$3:DC$99,107,FALSE())-VLOOKUP($A96,'Import Peak Change'!$A$106:DC$202,107,FALSE())),0,(VLOOKUP($A96,'Import Peak'!$A$3:DC$99,107,FALSE())-VLOOKUP($A96,'Import Peak Change'!$A$106:DC$202,107,FALSE())))</f>
        <v>0</v>
      </c>
      <c r="DD96" s="193" t="n">
        <f aca="false">IF(ISERROR(VLOOKUP($A96,'Import Peak'!$A$3:DD$99,108,FALSE())-VLOOKUP($A96,'Import Peak Change'!$A$106:DD$202,108,FALSE())),0,(VLOOKUP($A96,'Import Peak'!$A$3:DD$99,108,FALSE())-VLOOKUP($A96,'Import Peak Change'!$A$106:DD$202,108,FALSE())))</f>
        <v>0</v>
      </c>
      <c r="DE96" s="193" t="n">
        <f aca="false">IF(ISERROR(VLOOKUP($A96,'Import Peak'!$A$3:DE$99,109,FALSE())-VLOOKUP($A96,'Import Peak Change'!$A$106:DE$202,109,FALSE())),0,(VLOOKUP($A96,'Import Peak'!$A$3:DE$99,109,FALSE())-VLOOKUP($A96,'Import Peak Change'!$A$106:DE$202,109,FALSE())))</f>
        <v>0</v>
      </c>
      <c r="DF96" s="193" t="n">
        <f aca="false">IF(ISERROR(VLOOKUP($A96,'Import Peak'!$A$3:DF$99,110,FALSE())-VLOOKUP($A96,'Import Peak Change'!$A$106:DF$202,110,FALSE())),0,(VLOOKUP($A96,'Import Peak'!$A$3:DF$99,110,FALSE())-VLOOKUP($A96,'Import Peak Change'!$A$106:DF$202,110,FALSE())))</f>
        <v>0</v>
      </c>
      <c r="DG96" s="193" t="n">
        <f aca="false">IF(ISERROR(VLOOKUP($A96,'Import Peak'!$A$3:DG$99,111,FALSE())-VLOOKUP($A96,'Import Peak Change'!$A$106:DG$202,111,FALSE())),0,(VLOOKUP($A96,'Import Peak'!$A$3:DG$99,111,FALSE())-VLOOKUP($A96,'Import Peak Change'!$A$106:DG$202,111,FALSE())))</f>
        <v>0</v>
      </c>
      <c r="DH96" s="193" t="n">
        <f aca="false">IF(ISERROR(VLOOKUP($A96,'Import Peak'!$A$3:DH$99,112,FALSE())-VLOOKUP($A96,'Import Peak Change'!$A$106:DH$202,112,FALSE())),0,(VLOOKUP($A96,'Import Peak'!$A$3:DH$99,112,FALSE())-VLOOKUP($A96,'Import Peak Change'!$A$106:DH$202,112,FALSE())))</f>
        <v>0</v>
      </c>
      <c r="DI96" s="193" t="n">
        <f aca="false">IF(ISERROR(VLOOKUP($A96,'Import Peak'!$A$3:DI$99,113,FALSE())-VLOOKUP($A96,'Import Peak Change'!$A$106:DI$202,113,FALSE())),0,(VLOOKUP($A96,'Import Peak'!$A$3:DI$99,113,FALSE())-VLOOKUP($A96,'Import Peak Change'!$A$106:DI$202,113,FALSE())))</f>
        <v>0</v>
      </c>
      <c r="DJ96" s="193" t="n">
        <f aca="false">IF(ISERROR(VLOOKUP($A96,'Import Peak'!$A$3:DJ$99,114,FALSE())-VLOOKUP($A96,'Import Peak Change'!$A$106:DJ$202,114,FALSE())),0,(VLOOKUP($A96,'Import Peak'!$A$3:DJ$99,114,FALSE())-VLOOKUP($A96,'Import Peak Change'!$A$106:DJ$202,114,FALSE())))</f>
        <v>0</v>
      </c>
      <c r="DK96" s="193" t="n">
        <f aca="false">IF(ISERROR(VLOOKUP($A96,'Import Peak'!$A$3:DK$99,115,FALSE())-VLOOKUP($A96,'Import Peak Change'!$A$106:DK$202,115,FALSE())),0,(VLOOKUP($A96,'Import Peak'!$A$3:DK$99,115,FALSE())-VLOOKUP($A96,'Import Peak Change'!$A$106:DK$202,115,FALSE())))</f>
        <v>0</v>
      </c>
      <c r="DL96" s="193" t="n">
        <f aca="false">IF(ISERROR(VLOOKUP($A96,'Import Peak'!$A$3:DL$99,116,FALSE())-VLOOKUP($A96,'Import Peak Change'!$A$106:DL$202,116,FALSE())),0,(VLOOKUP($A96,'Import Peak'!$A$3:DL$99,116,FALSE())-VLOOKUP($A96,'Import Peak Change'!$A$106:DL$202,116,FALSE())))</f>
        <v>0</v>
      </c>
      <c r="DM96" s="193" t="n">
        <f aca="false">IF(ISERROR(VLOOKUP($A96,'Import Peak'!$A$3:DM$99,117,FALSE())-VLOOKUP($A96,'Import Peak Change'!$A$106:DM$202,117,FALSE())),0,(VLOOKUP($A96,'Import Peak'!$A$3:DM$99,117,FALSE())-VLOOKUP($A96,'Import Peak Change'!$A$106:DM$202,117,FALSE())))</f>
        <v>0</v>
      </c>
      <c r="DN96" s="193" t="n">
        <f aca="false">IF(ISERROR(VLOOKUP($A96,'Import Peak'!$A$3:DN$99,118,FALSE())-VLOOKUP($A96,'Import Peak Change'!$A$106:DN$202,118,FALSE())),0,(VLOOKUP($A96,'Import Peak'!$A$3:DN$99,118,FALSE())-VLOOKUP($A96,'Import Peak Change'!$A$106:DN$202,118,FALSE())))</f>
        <v>0</v>
      </c>
      <c r="DO96" s="193" t="n">
        <f aca="false">IF(ISERROR(VLOOKUP($A96,'Import Peak'!$A$3:DO$99,119,FALSE())-VLOOKUP($A96,'Import Peak Change'!$A$106:DO$202,119,FALSE())),0,(VLOOKUP($A96,'Import Peak'!$A$3:DO$99,119,FALSE())-VLOOKUP($A96,'Import Peak Change'!$A$106:DO$202,119,FALSE())))</f>
        <v>0</v>
      </c>
      <c r="DP96" s="193" t="n">
        <f aca="false">IF(ISERROR(VLOOKUP($A96,'Import Peak'!$A$3:DP$99,120,FALSE())-VLOOKUP($A96,'Import Peak Change'!$A$106:DP$202,120,FALSE())),0,(VLOOKUP($A96,'Import Peak'!$A$3:DP$99,120,FALSE())-VLOOKUP($A96,'Import Peak Change'!$A$106:DP$202,120,FALSE())))</f>
        <v>0</v>
      </c>
      <c r="DQ96" s="193" t="n">
        <f aca="false">IF(ISERROR(VLOOKUP($A96,'Import Peak'!$A$3:DQ$99,121,FALSE())-VLOOKUP($A96,'Import Peak Change'!$A$106:DQ$202,121,FALSE())),0,(VLOOKUP($A96,'Import Peak'!$A$3:DQ$99,121,FALSE())-VLOOKUP($A96,'Import Peak Change'!$A$106:DQ$202,121,FALSE())))</f>
        <v>0</v>
      </c>
      <c r="DR96" s="193" t="n">
        <f aca="false">IF(ISERROR(VLOOKUP($A96,'Import Peak'!$A$3:DR$99,122,FALSE())-VLOOKUP($A96,'Import Peak Change'!$A$106:DR$202,122,FALSE())),0,(VLOOKUP($A96,'Import Peak'!$A$3:DR$99,122,FALSE())-VLOOKUP($A96,'Import Peak Change'!$A$106:DR$202,122,FALSE())))</f>
        <v>0</v>
      </c>
      <c r="DS96" s="193" t="n">
        <f aca="false">IF(ISERROR(VLOOKUP($A96,'Import Peak'!$A$3:DS$99,123,FALSE())-VLOOKUP($A96,'Import Peak Change'!$A$106:DS$202,123,FALSE())),0,(VLOOKUP($A96,'Import Peak'!$A$3:DS$99,123,FALSE())-VLOOKUP($A96,'Import Peak Change'!$A$106:DS$202,123,FALSE())))</f>
        <v>0</v>
      </c>
      <c r="DT96" s="193" t="n">
        <f aca="false">IF(ISERROR(VLOOKUP($A96,'Import Peak'!$A$3:DT$99,124,FALSE())-VLOOKUP($A96,'Import Peak Change'!$A$106:DT$202,124,FALSE())),0,(VLOOKUP($A96,'Import Peak'!$A$3:DT$99,124,FALSE())-VLOOKUP($A96,'Import Peak Change'!$A$106:DT$202,124,FALSE())))</f>
        <v>0</v>
      </c>
      <c r="DU96" s="193" t="n">
        <f aca="false">IF(ISERROR(VLOOKUP($A96,'Import Peak'!$A$3:DU$99,125,FALSE())-VLOOKUP($A96,'Import Peak Change'!$A$106:DU$202,125,FALSE())),0,(VLOOKUP($A96,'Import Peak'!$A$3:DU$99,125,FALSE())-VLOOKUP($A96,'Import Peak Change'!$A$106:DU$202,125,FALSE())))</f>
        <v>0</v>
      </c>
      <c r="DV96" s="193" t="n">
        <f aca="false">IF(ISERROR(VLOOKUP($A96,'Import Peak'!$A$3:DV$99,126,FALSE())-VLOOKUP($A96,'Import Peak Change'!$A$106:DV$202,126,FALSE())),0,(VLOOKUP($A96,'Import Peak'!$A$3:DV$99,126,FALSE())-VLOOKUP($A96,'Import Peak Change'!$A$106:DV$202,126,FALSE())))</f>
        <v>0</v>
      </c>
      <c r="DW96" s="193" t="n">
        <f aca="false">IF(ISERROR(VLOOKUP($A96,'Import Peak'!$A$3:DW$99,127,FALSE())-VLOOKUP($A96,'Import Peak Change'!$A$106:DW$202,127,FALSE())),0,(VLOOKUP($A96,'Import Peak'!$A$3:DW$99,127,FALSE())-VLOOKUP($A96,'Import Peak Change'!$A$106:DW$202,127,FALSE())))</f>
        <v>0</v>
      </c>
      <c r="DX96" s="193" t="n">
        <f aca="false">IF(ISERROR(VLOOKUP($A96,'Import Peak'!$A$3:DX$99,128,FALSE())-VLOOKUP($A96,'Import Peak Change'!$A$106:DX$202,128,FALSE())),0,(VLOOKUP($A96,'Import Peak'!$A$3:DX$99,128,FALSE())-VLOOKUP($A96,'Import Peak Change'!$A$106:DX$202,128,FALSE())))</f>
        <v>0</v>
      </c>
      <c r="DY96" s="193" t="n">
        <f aca="false">IF(ISERROR(VLOOKUP($A96,'Import Peak'!$A$3:DY$99,129,FALSE())-VLOOKUP($A96,'Import Peak Change'!$A$106:DY$202,129,FALSE())),0,(VLOOKUP($A96,'Import Peak'!$A$3:DY$99,129,FALSE())-VLOOKUP($A96,'Import Peak Change'!$A$106:DY$202,129,FALSE())))</f>
        <v>0</v>
      </c>
      <c r="DZ96" s="193" t="n">
        <f aca="false">IF(ISERROR(VLOOKUP($A96,'Import Peak'!$A$3:DZ$99,130,FALSE())-VLOOKUP($A96,'Import Peak Change'!$A$106:DZ$202,130,FALSE())),0,(VLOOKUP($A96,'Import Peak'!$A$3:DZ$99,130,FALSE())-VLOOKUP($A96,'Import Peak Change'!$A$106:DZ$202,130,FALSE())))</f>
        <v>0</v>
      </c>
      <c r="EA96" s="193" t="n">
        <f aca="false">IF(ISERROR(VLOOKUP($A96,'Import Peak'!$A$3:EA$99,131,FALSE())-VLOOKUP($A96,'Import Peak Change'!$A$106:EA$202,131,FALSE())),0,(VLOOKUP($A96,'Import Peak'!$A$3:EA$99,131,FALSE())-VLOOKUP($A96,'Import Peak Change'!$A$106:EA$202,131,FALSE())))</f>
        <v>0</v>
      </c>
      <c r="EB96" s="193" t="n">
        <f aca="false">IF(ISERROR(VLOOKUP($A96,'Import Peak'!$A$3:EB$99,132,FALSE())-VLOOKUP($A96,'Import Peak Change'!$A$106:EB$202,132,FALSE())),0,(VLOOKUP($A96,'Import Peak'!$A$3:EB$99,132,FALSE())-VLOOKUP($A96,'Import Peak Change'!$A$106:EB$202,132,FALSE())))</f>
        <v>0</v>
      </c>
      <c r="EC96" s="193" t="n">
        <f aca="false">IF(ISERROR(VLOOKUP($A96,'Import Peak'!$A$3:EC$99,133,FALSE())-VLOOKUP($A96,'Import Peak Change'!$A$106:EC$202,133,FALSE())),0,(VLOOKUP($A96,'Import Peak'!$A$3:EC$99,133,FALSE())-VLOOKUP($A96,'Import Peak Change'!$A$106:EC$202,133,FALSE())))</f>
        <v>0</v>
      </c>
      <c r="ED96" s="193" t="n">
        <f aca="false">IF(ISERROR(VLOOKUP($A96,'Import Peak'!$A$3:ED$99,134,FALSE())-VLOOKUP($A96,'Import Peak Change'!$A$106:ED$202,134,FALSE())),0,(VLOOKUP($A96,'Import Peak'!$A$3:ED$99,134,FALSE())-VLOOKUP($A96,'Import Peak Change'!$A$106:ED$202,134,FALSE())))</f>
        <v>0</v>
      </c>
      <c r="EE96" s="193" t="n">
        <f aca="false">IF(ISERROR(VLOOKUP($A96,'Import Peak'!$A$3:EE$99,135,FALSE())-VLOOKUP($A96,'Import Peak Change'!$A$106:EE$202,135,FALSE())),0,(VLOOKUP($A96,'Import Peak'!$A$3:EE$99,135,FALSE())-VLOOKUP($A96,'Import Peak Change'!$A$106:EE$202,135,FALSE())))</f>
        <v>0</v>
      </c>
      <c r="EF96" s="193" t="n">
        <f aca="false">IF(ISERROR(VLOOKUP($A96,'Import Peak'!$A$3:EF$99,136,FALSE())-VLOOKUP($A96,'Import Peak Change'!$A$106:EF$202,136,FALSE())),0,(VLOOKUP($A96,'Import Peak'!$A$3:EF$99,136,FALSE())-VLOOKUP($A96,'Import Peak Change'!$A$106:EF$202,136,FALSE())))</f>
        <v>0</v>
      </c>
      <c r="EG96" s="193" t="n">
        <f aca="false">IF(ISERROR(VLOOKUP($A96,'Import Peak'!$A$3:EG$99,137,FALSE())-VLOOKUP($A96,'Import Peak Change'!$A$106:EG$202,137,FALSE())),0,(VLOOKUP($A96,'Import Peak'!$A$3:EG$99,137,FALSE())-VLOOKUP($A96,'Import Peak Change'!$A$106:EG$202,137,FALSE())))</f>
        <v>0</v>
      </c>
      <c r="EH96" s="193" t="n">
        <f aca="false">IF(ISERROR(VLOOKUP($A96,'Import Peak'!$A$3:EH$99,138,FALSE())-VLOOKUP($A96,'Import Peak Change'!$A$106:EH$202,138,FALSE())),0,(VLOOKUP($A96,'Import Peak'!$A$3:EH$99,138,FALSE())-VLOOKUP($A96,'Import Peak Change'!$A$106:EH$202,138,FALSE())))</f>
        <v>0</v>
      </c>
      <c r="EI96" s="193" t="n">
        <f aca="false">IF(ISERROR(VLOOKUP($A96,'Import Peak'!$A$3:EI$99,139,FALSE())-VLOOKUP($A96,'Import Peak Change'!$A$106:EI$202,139,FALSE())),0,(VLOOKUP($A96,'Import Peak'!$A$3:EI$99,139,FALSE())-VLOOKUP($A96,'Import Peak Change'!$A$106:EI$202,139,FALSE())))</f>
        <v>0</v>
      </c>
      <c r="EJ96" s="193" t="n">
        <f aca="false">IF(ISERROR(VLOOKUP($A96,'Import Peak'!$A$3:EJ$99,140,FALSE())-VLOOKUP($A96,'Import Peak Change'!$A$106:EJ$202,140,FALSE())),0,(VLOOKUP($A96,'Import Peak'!$A$3:EJ$99,140,FALSE())-VLOOKUP($A96,'Import Peak Change'!$A$106:EJ$202,140,FALSE())))</f>
        <v>0</v>
      </c>
      <c r="EK96" s="193" t="n">
        <f aca="false">IF(ISERROR(VLOOKUP($A96,'Import Peak'!$A$3:EK$99,141,FALSE())-VLOOKUP($A96,'Import Peak Change'!$A$106:EK$202,141,FALSE())),0,(VLOOKUP($A96,'Import Peak'!$A$3:EK$99,141,FALSE())-VLOOKUP($A96,'Import Peak Change'!$A$106:EK$202,141,FALSE())))</f>
        <v>0</v>
      </c>
      <c r="EL96" s="193" t="n">
        <f aca="false">IF(ISERROR(VLOOKUP($A96,'Import Peak'!$A$3:EL$99,142,FALSE())-VLOOKUP($A96,'Import Peak Change'!$A$106:EL$202,142,FALSE())),0,(VLOOKUP($A96,'Import Peak'!$A$3:EL$99,142,FALSE())-VLOOKUP($A96,'Import Peak Change'!$A$106:EL$202,142,FALSE())))</f>
        <v>0</v>
      </c>
      <c r="EM96" s="193" t="n">
        <f aca="false">IF(ISERROR(VLOOKUP($A96,'Import Peak'!$A$3:EM$99,143,FALSE())-VLOOKUP($A96,'Import Peak Change'!$A$106:EM$202,143,FALSE())),0,(VLOOKUP($A96,'Import Peak'!$A$3:EM$99,143,FALSE())-VLOOKUP($A96,'Import Peak Change'!$A$106:EM$202,143,FALSE())))</f>
        <v>0</v>
      </c>
      <c r="EN96" s="193" t="n">
        <f aca="false">IF(ISERROR(VLOOKUP($A96,'Import Peak'!$A$3:EN$99,144,FALSE())-VLOOKUP($A96,'Import Peak Change'!$A$106:EN$202,144,FALSE())),0,(VLOOKUP($A96,'Import Peak'!$A$3:EN$99,144,FALSE())-VLOOKUP($A96,'Import Peak Change'!$A$106:EN$202,144,FALSE())))</f>
        <v>0</v>
      </c>
      <c r="EO96" s="193" t="n">
        <f aca="false">IF(ISERROR(VLOOKUP($A96,'Import Peak'!$A$3:EO$99,145,FALSE())-VLOOKUP($A96,'Import Peak Change'!$A$106:EO$202,145,FALSE())),0,(VLOOKUP($A96,'Import Peak'!$A$3:EO$99,145,FALSE())-VLOOKUP($A96,'Import Peak Change'!$A$106:EO$202,145,FALSE())))</f>
        <v>0</v>
      </c>
      <c r="EP96" s="193" t="n">
        <f aca="false">IF(ISERROR(VLOOKUP($A96,'Import Peak'!$A$3:EP$99,146,FALSE())-VLOOKUP($A96,'Import Peak Change'!$A$106:EP$202,146,FALSE())),0,(VLOOKUP($A96,'Import Peak'!$A$3:EP$99,146,FALSE())-VLOOKUP($A96,'Import Peak Change'!$A$106:EP$202,146,FALSE())))</f>
        <v>0</v>
      </c>
      <c r="EQ96" s="193" t="n">
        <f aca="false">IF(ISERROR(VLOOKUP($A96,'Import Peak'!$A$3:EQ$99,147,FALSE())-VLOOKUP($A96,'Import Peak Change'!$A$106:EQ$202,147,FALSE())),0,(VLOOKUP($A96,'Import Peak'!$A$3:EQ$99,147,FALSE())-VLOOKUP($A96,'Import Peak Change'!$A$106:EQ$202,147,FALSE())))</f>
        <v>0</v>
      </c>
      <c r="ER96" s="193" t="n">
        <f aca="false">IF(ISERROR(VLOOKUP($A96,'Import Peak'!$A$3:ER$99,148,FALSE())-VLOOKUP($A96,'Import Peak Change'!$A$106:ER$202,148,FALSE())),0,(VLOOKUP($A96,'Import Peak'!$A$3:ER$99,148,FALSE())-VLOOKUP($A96,'Import Peak Change'!$A$106:ER$202,148,FALSE())))</f>
        <v>0</v>
      </c>
      <c r="ES96" s="193" t="n">
        <f aca="false">IF(ISERROR(VLOOKUP($A96,'Import Peak'!$A$3:ES$99,149,FALSE())-VLOOKUP($A96,'Import Peak Change'!$A$106:ES$202,149,FALSE())),0,(VLOOKUP($A96,'Import Peak'!$A$3:ES$99,149,FALSE())-VLOOKUP($A96,'Import Peak Change'!$A$106:ES$202,149,FALSE())))</f>
        <v>0</v>
      </c>
      <c r="ET96" s="193" t="n">
        <f aca="false">IF(ISERROR(VLOOKUP($A96,'Import Peak'!$A$3:ET$99,150,FALSE())-VLOOKUP($A96,'Import Peak Change'!$A$106:ET$202,150,FALSE())),0,(VLOOKUP($A96,'Import Peak'!$A$3:ET$99,150,FALSE())-VLOOKUP($A96,'Import Peak Change'!$A$106:ET$202,150,FALSE())))</f>
        <v>0</v>
      </c>
      <c r="EU96" s="193" t="n">
        <f aca="false">IF(ISERROR(VLOOKUP($A96,'Import Peak'!$A$3:EU$99,151,FALSE())-VLOOKUP($A96,'Import Peak Change'!$A$106:EU$202,151,FALSE())),0,(VLOOKUP($A96,'Import Peak'!$A$3:EU$99,151,FALSE())-VLOOKUP($A96,'Import Peak Change'!$A$106:EU$202,151,FALSE())))</f>
        <v>0</v>
      </c>
      <c r="EV96" s="193" t="n">
        <f aca="false">IF(ISERROR(VLOOKUP($A96,'Import Peak'!$A$3:EV$99,152,FALSE())-VLOOKUP($A96,'Import Peak Change'!$A$106:EV$202,152,FALSE())),0,(VLOOKUP($A96,'Import Peak'!$A$3:EV$99,152,FALSE())-VLOOKUP($A96,'Import Peak Change'!$A$106:EV$202,152,FALSE())))</f>
        <v>0</v>
      </c>
      <c r="EW96" s="193" t="n">
        <f aca="false">IF(ISERROR(VLOOKUP($A96,'Import Peak'!$A$3:EW$99,153,FALSE())-VLOOKUP($A96,'Import Peak Change'!$A$106:EW$202,153,FALSE())),0,(VLOOKUP($A96,'Import Peak'!$A$3:EW$99,153,FALSE())-VLOOKUP($A96,'Import Peak Change'!$A$106:EW$202,153,FALSE())))</f>
        <v>0</v>
      </c>
      <c r="EX96" s="193" t="n">
        <f aca="false">IF(ISERROR(VLOOKUP($A96,'Import Peak'!$A$3:EX$99,154,FALSE())-VLOOKUP($A96,'Import Peak Change'!$A$106:EX$202,154,FALSE())),0,(VLOOKUP($A96,'Import Peak'!$A$3:EX$99,154,FALSE())-VLOOKUP($A96,'Import Peak Change'!$A$106:EX$202,154,FALSE())))</f>
        <v>0</v>
      </c>
      <c r="EY96" s="193" t="n">
        <f aca="false">IF(ISERROR(VLOOKUP($A96,'Import Peak'!$A$3:EY$99,155,FALSE())-VLOOKUP($A96,'Import Peak Change'!$A$106:EY$202,155,FALSE())),0,(VLOOKUP($A96,'Import Peak'!$A$3:EY$99,155,FALSE())-VLOOKUP($A96,'Import Peak Change'!$A$106:EY$202,155,FALSE())))</f>
        <v>0</v>
      </c>
      <c r="EZ96" s="193" t="n">
        <f aca="false">IF(ISERROR(VLOOKUP($A96,'Import Peak'!$A$3:EZ$99,156,FALSE())-VLOOKUP($A96,'Import Peak Change'!$A$106:EZ$202,156,FALSE())),0,(VLOOKUP($A96,'Import Peak'!$A$3:EZ$99,156,FALSE())-VLOOKUP($A96,'Import Peak Change'!$A$106:EZ$202,156,FALSE())))</f>
        <v>0</v>
      </c>
      <c r="FA96" s="193" t="n">
        <f aca="false">IF(ISERROR(VLOOKUP($A96,'Import Peak'!$A$3:FA$99,157,FALSE())-VLOOKUP($A96,'Import Peak Change'!$A$106:FA$202,157,FALSE())),0,(VLOOKUP($A96,'Import Peak'!$A$3:FA$99,157,FALSE())-VLOOKUP($A96,'Import Peak Change'!$A$106:FA$202,157,FALSE())))</f>
        <v>0</v>
      </c>
      <c r="FB96" s="193" t="n">
        <f aca="false">IF(ISERROR(VLOOKUP($A96,'Import Peak'!$A$3:FB$99,158,FALSE())-VLOOKUP($A96,'Import Peak Change'!$A$106:FB$202,158,FALSE())),0,(VLOOKUP($A96,'Import Peak'!$A$3:FB$99,158,FALSE())-VLOOKUP($A96,'Import Peak Change'!$A$106:FB$202,158,FALSE())))</f>
        <v>0</v>
      </c>
      <c r="FC96" s="193" t="n">
        <f aca="false">IF(ISERROR(VLOOKUP($A96,'Import Peak'!$A$3:FC$99,159,FALSE())-VLOOKUP($A96,'Import Peak Change'!$A$106:FC$202,159,FALSE())),0,(VLOOKUP($A96,'Import Peak'!$A$3:FC$99,159,FALSE())-VLOOKUP($A96,'Import Peak Change'!$A$106:FC$202,159,FALSE())))</f>
        <v>0</v>
      </c>
      <c r="FD96" s="193" t="n">
        <f aca="false">IF(ISERROR(VLOOKUP($A96,'Import Peak'!$A$3:FD$99,160,FALSE())-VLOOKUP($A96,'Import Peak Change'!$A$106:FD$202,160,FALSE())),0,(VLOOKUP($A96,'Import Peak'!$A$3:FD$99,160,FALSE())-VLOOKUP($A96,'Import Peak Change'!$A$106:FD$202,160,FALSE())))</f>
        <v>0</v>
      </c>
      <c r="FE96" s="193" t="n">
        <f aca="false">IF(ISERROR(VLOOKUP($A96,'Import Peak'!$A$3:FE$99,161,FALSE())-VLOOKUP($A96,'Import Peak Change'!$A$106:FE$202,161,FALSE())),0,(VLOOKUP($A96,'Import Peak'!$A$3:FE$99,161,FALSE())-VLOOKUP($A96,'Import Peak Change'!$A$106:FE$202,161,FALSE())))</f>
        <v>0</v>
      </c>
      <c r="FF96" s="193" t="n">
        <f aca="false">IF(ISERROR(VLOOKUP($A96,'Import Peak'!$A$3:FF$99,162,FALSE())-VLOOKUP($A96,'Import Peak Change'!$A$106:FF$202,162,FALSE())),0,(VLOOKUP($A96,'Import Peak'!$A$3:FF$99,162,FALSE())-VLOOKUP($A96,'Import Peak Change'!$A$106:FF$202,162,FALSE())))</f>
        <v>0</v>
      </c>
      <c r="FG96" s="193" t="n">
        <f aca="false">IF(ISERROR(VLOOKUP($A96,'Import Peak'!$A$3:FG$99,163,FALSE())-VLOOKUP($A96,'Import Peak Change'!$A$106:FG$202,163,FALSE())),0,(VLOOKUP($A96,'Import Peak'!$A$3:FG$99,163,FALSE())-VLOOKUP($A96,'Import Peak Change'!$A$106:FG$202,163,FALSE())))</f>
        <v>0</v>
      </c>
      <c r="FH96" s="193" t="n">
        <f aca="false">IF(ISERROR(VLOOKUP($A96,'Import Peak'!$A$3:FH$99,164,FALSE())-VLOOKUP($A96,'Import Peak Change'!$A$106:FH$202,164,FALSE())),0,(VLOOKUP($A96,'Import Peak'!$A$3:FH$99,164,FALSE())-VLOOKUP($A96,'Import Peak Change'!$A$106:FH$202,164,FALSE())))</f>
        <v>0</v>
      </c>
      <c r="FI96" s="193" t="n">
        <f aca="false">IF(ISERROR(VLOOKUP($A96,'Import Peak'!$A$3:FI$99,165,FALSE())-VLOOKUP($A96,'Import Peak Change'!$A$106:FI$202,165,FALSE())),0,(VLOOKUP($A96,'Import Peak'!$A$3:FI$99,165,FALSE())-VLOOKUP($A96,'Import Peak Change'!$A$106:FI$202,165,FALSE())))</f>
        <v>0</v>
      </c>
      <c r="FJ96" s="193" t="n">
        <f aca="false">IF(ISERROR(VLOOKUP($A96,'Import Peak'!$A$3:FJ$99,166,FALSE())-VLOOKUP($A96,'Import Peak Change'!$A$106:FJ$202,166,FALSE())),0,(VLOOKUP($A96,'Import Peak'!$A$3:FJ$99,166,FALSE())-VLOOKUP($A96,'Import Peak Change'!$A$106:FJ$202,166,FALSE())))</f>
        <v>0</v>
      </c>
      <c r="FK96" s="193" t="n">
        <f aca="false">IF(ISERROR(VLOOKUP($A96,'Import Peak'!$A$3:FK$99,167,FALSE())-VLOOKUP($A96,'Import Peak Change'!$A$106:FK$202,167,FALSE())),0,(VLOOKUP($A96,'Import Peak'!$A$3:FK$99,167,FALSE())-VLOOKUP($A96,'Import Peak Change'!$A$106:FK$202,167,FALSE())))</f>
        <v>0</v>
      </c>
      <c r="FL96" s="193" t="n">
        <f aca="false">IF(ISERROR(VLOOKUP($A96,'Import Peak'!$A$3:FL$99,168,FALSE())-VLOOKUP($A96,'Import Peak Change'!$A$106:FL$202,168,FALSE())),0,(VLOOKUP($A96,'Import Peak'!$A$3:FL$99,168,FALSE())-VLOOKUP($A96,'Import Peak Change'!$A$106:FL$202,168,FALSE())))</f>
        <v>0</v>
      </c>
      <c r="FM96" s="193" t="n">
        <f aca="false">IF(ISERROR(VLOOKUP($A96,'Import Peak'!$A$3:FM$99,169,FALSE())-VLOOKUP($A96,'Import Peak Change'!$A$106:FM$202,169,FALSE())),0,(VLOOKUP($A96,'Import Peak'!$A$3:FM$99,169,FALSE())-VLOOKUP($A96,'Import Peak Change'!$A$106:FM$202,169,FALSE())))</f>
        <v>0</v>
      </c>
      <c r="FN96" s="193" t="n">
        <f aca="false">IF(ISERROR(VLOOKUP($A96,'Import Peak'!$A$3:FN$99,170,FALSE())-VLOOKUP($A96,'Import Peak Change'!$A$106:FN$202,170,FALSE())),0,(VLOOKUP($A96,'Import Peak'!$A$3:FN$99,170,FALSE())-VLOOKUP($A96,'Import Peak Change'!$A$106:FN$202,170,FALSE())))</f>
        <v>0</v>
      </c>
      <c r="FO96" s="193" t="n">
        <f aca="false">IF(ISERROR(VLOOKUP($A96,'Import Peak'!$A$3:FO$99,171,FALSE())-VLOOKUP($A96,'Import Peak Change'!$A$106:FO$202,171,FALSE())),0,(VLOOKUP($A96,'Import Peak'!$A$3:FO$99,171,FALSE())-VLOOKUP($A96,'Import Peak Change'!$A$106:FO$202,171,FALSE())))</f>
        <v>0</v>
      </c>
      <c r="FP96" s="193" t="n">
        <f aca="false">IF(ISERROR(VLOOKUP($A96,'Import Peak'!$A$3:FP$99,172,FALSE())-VLOOKUP($A96,'Import Peak Change'!$A$106:FP$202,172,FALSE())),0,(VLOOKUP($A96,'Import Peak'!$A$3:FP$99,172,FALSE())-VLOOKUP($A96,'Import Peak Change'!$A$106:FP$202,172,FALSE())))</f>
        <v>0</v>
      </c>
      <c r="FQ96" s="193" t="n">
        <f aca="false">IF(ISERROR(VLOOKUP($A96,'Import Peak'!$A$3:FQ$99,173,FALSE())-VLOOKUP($A96,'Import Peak Change'!$A$106:FQ$202,173,FALSE())),0,(VLOOKUP($A96,'Import Peak'!$A$3:FQ$99,173,FALSE())-VLOOKUP($A96,'Import Peak Change'!$A$106:FQ$202,173,FALSE())))</f>
        <v>0</v>
      </c>
      <c r="FR96" s="193" t="n">
        <f aca="false">IF(ISERROR(VLOOKUP($A96,'Import Peak'!$A$3:FR$99,174,FALSE())-VLOOKUP($A96,'Import Peak Change'!$A$106:FR$202,174,FALSE())),0,(VLOOKUP($A96,'Import Peak'!$A$3:FR$99,174,FALSE())-VLOOKUP($A96,'Import Peak Change'!$A$106:FR$202,174,FALSE())))</f>
        <v>0</v>
      </c>
      <c r="FS96" s="193" t="n">
        <f aca="false">IF(ISERROR(VLOOKUP($A96,'Import Peak'!$A$3:FS$99,175,FALSE())-VLOOKUP($A96,'Import Peak Change'!$A$106:FS$202,175,FALSE())),0,(VLOOKUP($A96,'Import Peak'!$A$3:FS$99,175,FALSE())-VLOOKUP($A96,'Import Peak Change'!$A$106:FS$202,175,FALSE())))</f>
        <v>0</v>
      </c>
      <c r="FT96" s="193" t="n">
        <f aca="false">IF(ISERROR(VLOOKUP($A96,'Import Peak'!$A$3:FT$99,176,FALSE())-VLOOKUP($A96,'Import Peak Change'!$A$106:FT$202,176,FALSE())),0,(VLOOKUP($A96,'Import Peak'!$A$3:FT$99,176,FALSE())-VLOOKUP($A96,'Import Peak Change'!$A$106:FT$202,176,FALSE())))</f>
        <v>0</v>
      </c>
      <c r="FU96" s="193" t="n">
        <f aca="false">IF(ISERROR(VLOOKUP($A96,'Import Peak'!$A$3:FU$99,177,FALSE())-VLOOKUP($A96,'Import Peak Change'!$A$106:FU$202,177,FALSE())),0,(VLOOKUP($A96,'Import Peak'!$A$3:FU$99,177,FALSE())-VLOOKUP($A96,'Import Peak Change'!$A$106:FU$202,177,FALSE())))</f>
        <v>0</v>
      </c>
      <c r="FV96" s="193" t="n">
        <f aca="false">IF(ISERROR(VLOOKUP($A96,'Import Peak'!$A$3:FV$99,178,FALSE())-VLOOKUP($A96,'Import Peak Change'!$A$106:FV$202,178,FALSE())),0,(VLOOKUP($A96,'Import Peak'!$A$3:FV$99,178,FALSE())-VLOOKUP($A96,'Import Peak Change'!$A$106:FV$202,178,FALSE())))</f>
        <v>0</v>
      </c>
      <c r="FW96" s="193" t="n">
        <f aca="false">IF(ISERROR(VLOOKUP($A96,'Import Peak'!$A$3:FW$99,179,FALSE())-VLOOKUP($A96,'Import Peak Change'!$A$106:FW$202,179,FALSE())),0,(VLOOKUP($A96,'Import Peak'!$A$3:FW$99,179,FALSE())-VLOOKUP($A96,'Import Peak Change'!$A$106:FW$202,179,FALSE())))</f>
        <v>0</v>
      </c>
      <c r="FX96" s="193" t="n">
        <f aca="false">IF(ISERROR(VLOOKUP($A96,'Import Peak'!$A$3:FX$99,180,FALSE())-VLOOKUP($A96,'Import Peak Change'!$A$106:FX$202,180,FALSE())),0,(VLOOKUP($A96,'Import Peak'!$A$3:FX$99,180,FALSE())-VLOOKUP($A96,'Import Peak Change'!$A$106:FX$202,180,FALSE())))</f>
        <v>0</v>
      </c>
      <c r="FY96" s="193" t="n">
        <f aca="false">IF(ISERROR(VLOOKUP($A96,'Import Peak'!$A$3:FY$99,181,FALSE())-VLOOKUP($A96,'Import Peak Change'!$A$106:FY$202,181,FALSE())),0,(VLOOKUP($A96,'Import Peak'!$A$3:FY$99,181,FALSE())-VLOOKUP($A96,'Import Peak Change'!$A$106:FY$202,181,FALSE())))</f>
        <v>0</v>
      </c>
      <c r="FZ96" s="193" t="n">
        <f aca="false">IF(ISERROR(VLOOKUP($A96,'Import Peak'!$A$3:FZ$99,182,FALSE())-VLOOKUP($A96,'Import Peak Change'!$A$106:FZ$202,182,FALSE())),0,(VLOOKUP($A96,'Import Peak'!$A$3:FZ$99,182,FALSE())-VLOOKUP($A96,'Import Peak Change'!$A$106:FZ$202,182,FALSE())))</f>
        <v>0</v>
      </c>
      <c r="GA96" s="193" t="n">
        <f aca="false">IF(ISERROR(VLOOKUP($A96,'Import Peak'!$A$3:GA$99,183,FALSE())-VLOOKUP($A96,'Import Peak Change'!$A$106:GA$202,183,FALSE())),0,(VLOOKUP($A96,'Import Peak'!$A$3:GA$99,183,FALSE())-VLOOKUP($A96,'Import Peak Change'!$A$106:GA$202,183,FALSE())))</f>
        <v>0</v>
      </c>
      <c r="GB96" s="193" t="n">
        <f aca="false">IF(ISERROR(VLOOKUP($A96,'Import Peak'!$A$3:GB$99,184,FALSE())-VLOOKUP($A96,'Import Peak Change'!$A$106:GB$202,184,FALSE())),0,(VLOOKUP($A96,'Import Peak'!$A$3:GB$99,184,FALSE())-VLOOKUP($A96,'Import Peak Change'!$A$106:GB$202,184,FALSE())))</f>
        <v>0</v>
      </c>
      <c r="GC96" s="193" t="n">
        <f aca="false">IF(ISERROR(VLOOKUP($A96,'Import Peak'!$A$3:GC$99,185,FALSE())-VLOOKUP($A96,'Import Peak Change'!$A$106:GC$202,185,FALSE())),0,(VLOOKUP($A96,'Import Peak'!$A$3:GC$99,185,FALSE())-VLOOKUP($A96,'Import Peak Change'!$A$106:GC$202,185,FALSE())))</f>
        <v>0</v>
      </c>
      <c r="GD96" s="193" t="n">
        <f aca="false">IF(ISERROR(VLOOKUP($A96,'Import Peak'!$A$3:GD$99,186,FALSE())-VLOOKUP($A96,'Import Peak Change'!$A$106:GD$202,186,FALSE())),0,(VLOOKUP($A96,'Import Peak'!$A$3:GD$99,186,FALSE())-VLOOKUP($A96,'Import Peak Change'!$A$106:GD$202,186,FALSE())))</f>
        <v>0</v>
      </c>
      <c r="GE96" s="193" t="n">
        <f aca="false">IF(ISERROR(VLOOKUP($A96,'Import Peak'!$A$3:GE$99,187,FALSE())-VLOOKUP($A96,'Import Peak Change'!$A$106:GE$202,187,FALSE())),0,(VLOOKUP($A96,'Import Peak'!$A$3:GE$99,187,FALSE())-VLOOKUP($A96,'Import Peak Change'!$A$106:GE$202,187,FALSE())))</f>
        <v>0</v>
      </c>
      <c r="GF96" s="193" t="n">
        <f aca="false">IF(ISERROR(VLOOKUP($A96,'Import Peak'!$A$3:GF$99,188,FALSE())-VLOOKUP($A96,'Import Peak Change'!$A$106:GF$202,188,FALSE())),0,(VLOOKUP($A96,'Import Peak'!$A$3:GF$99,188,FALSE())-VLOOKUP($A96,'Import Peak Change'!$A$106:GF$202,188,FALSE())))</f>
        <v>0</v>
      </c>
      <c r="GG96" s="193" t="n">
        <f aca="false">IF(ISERROR(VLOOKUP($A96,'Import Peak'!$A$3:GG$99,189,FALSE())-VLOOKUP($A96,'Import Peak Change'!$A$106:GG$202,189,FALSE())),0,(VLOOKUP($A96,'Import Peak'!$A$3:GG$99,189,FALSE())-VLOOKUP($A96,'Import Peak Change'!$A$106:GG$202,189,FALSE())))</f>
        <v>0</v>
      </c>
      <c r="GH96" s="193" t="n">
        <f aca="false">IF(ISERROR(VLOOKUP($A96,'Import Peak'!$A$3:GH$99,190,FALSE())-VLOOKUP($A96,'Import Peak Change'!$A$106:GH$202,190,FALSE())),0,(VLOOKUP($A96,'Import Peak'!$A$3:GH$99,190,FALSE())-VLOOKUP($A96,'Import Peak Change'!$A$106:GH$202,190,FALSE())))</f>
        <v>0</v>
      </c>
      <c r="GI96" s="193" t="n">
        <f aca="false">IF(ISERROR(VLOOKUP($A96,'Import Peak'!$A$3:GI$99,191,FALSE())-VLOOKUP($A96,'Import Peak Change'!$A$106:GI$202,191,FALSE())),0,(VLOOKUP($A96,'Import Peak'!$A$3:GI$99,191,FALSE())-VLOOKUP($A96,'Import Peak Change'!$A$106:GI$202,191,FALSE())))</f>
        <v>0</v>
      </c>
      <c r="GJ96" s="193" t="n">
        <f aca="false">IF(ISERROR(VLOOKUP($A96,'Import Peak'!$A$3:GJ$99,192,FALSE())-VLOOKUP($A96,'Import Peak Change'!$A$106:GJ$202,192,FALSE())),0,(VLOOKUP($A96,'Import Peak'!$A$3:GJ$99,192,FALSE())-VLOOKUP($A96,'Import Peak Change'!$A$106:GJ$202,192,FALSE())))</f>
        <v>0</v>
      </c>
      <c r="GK96" s="193" t="n">
        <f aca="false">IF(ISERROR(VLOOKUP($A96,'Import Peak'!$A$3:GK$99,193,FALSE())-VLOOKUP($A96,'Import Peak Change'!$A$106:GK$202,193,FALSE())),0,(VLOOKUP($A96,'Import Peak'!$A$3:GK$99,193,FALSE())-VLOOKUP($A96,'Import Peak Change'!$A$106:GK$202,193,FALSE())))</f>
        <v>0</v>
      </c>
      <c r="GL96" s="193" t="n">
        <f aca="false">IF(ISERROR(VLOOKUP($A96,'Import Peak'!$A$3:GL$99,194,FALSE())-VLOOKUP($A96,'Import Peak Change'!$A$106:GL$202,194,FALSE())),0,(VLOOKUP($A96,'Import Peak'!$A$3:GL$99,194,FALSE())-VLOOKUP($A96,'Import Peak Change'!$A$106:GL$202,194,FALSE())))</f>
        <v>0</v>
      </c>
      <c r="GM96" s="193" t="n">
        <f aca="false">IF(ISERROR(VLOOKUP($A96,'Import Peak'!$A$3:GM$99,195,FALSE())-VLOOKUP($A96,'Import Peak Change'!$A$106:GM$202,195,FALSE())),0,(VLOOKUP($A96,'Import Peak'!$A$3:GM$99,195,FALSE())-VLOOKUP($A96,'Import Peak Change'!$A$106:GM$202,195,FALSE())))</f>
        <v>0</v>
      </c>
      <c r="GN96" s="193" t="n">
        <f aca="false">IF(ISERROR(VLOOKUP($A96,'Import Peak'!$A$3:GN$99,196,FALSE())-VLOOKUP($A96,'Import Peak Change'!$A$106:GN$202,196,FALSE())),0,(VLOOKUP($A96,'Import Peak'!$A$3:GN$99,196,FALSE())-VLOOKUP($A96,'Import Peak Change'!$A$106:GN$202,196,FALSE())))</f>
        <v>0</v>
      </c>
      <c r="GO96" s="193" t="n">
        <f aca="false">IF(ISERROR(VLOOKUP($A96,'Import Peak'!$A$3:GO$99,197,FALSE())-VLOOKUP($A96,'Import Peak Change'!$A$106:GO$202,197,FALSE())),0,(VLOOKUP($A96,'Import Peak'!$A$3:GO$99,197,FALSE())-VLOOKUP($A96,'Import Peak Change'!$A$106:GO$202,197,FALSE())))</f>
        <v>0</v>
      </c>
      <c r="GP96" s="193" t="n">
        <f aca="false">IF(ISERROR(VLOOKUP($A96,'Import Peak'!$A$3:GP$99,198,FALSE())-VLOOKUP($A96,'Import Peak Change'!$A$106:GP$202,198,FALSE())),0,(VLOOKUP($A96,'Import Peak'!$A$3:GP$99,198,FALSE())-VLOOKUP($A96,'Import Peak Change'!$A$106:GP$202,198,FALSE())))</f>
        <v>0</v>
      </c>
      <c r="GQ96" s="193" t="n">
        <f aca="false">IF(ISERROR(VLOOKUP($A96,'Import Peak'!$A$3:GQ$99,199,FALSE())-VLOOKUP($A96,'Import Peak Change'!$A$106:GQ$202,199,FALSE())),0,(VLOOKUP($A96,'Import Peak'!$A$3:GQ$99,199,FALSE())-VLOOKUP($A96,'Import Peak Change'!$A$106:GQ$202,199,FALSE())))</f>
        <v>0</v>
      </c>
      <c r="GR96" s="193" t="n">
        <f aca="false">IF(ISERROR(VLOOKUP($A96,'Import Peak'!$A$3:GR$99,200,FALSE())-VLOOKUP($A96,'Import Peak Change'!$A$106:GR$202,200,FALSE())),0,(VLOOKUP($A96,'Import Peak'!$A$3:GR$99,200,FALSE())-VLOOKUP($A96,'Import Peak Change'!$A$106:GR$202,200,FALSE())))</f>
        <v>0</v>
      </c>
      <c r="GS96" s="193" t="n">
        <f aca="false">IF(ISERROR(VLOOKUP($A96,'Import Peak'!$A$3:GS$99,201,FALSE())-VLOOKUP($A96,'Import Peak Change'!$A$106:GS$202,201,FALSE())),0,(VLOOKUP($A96,'Import Peak'!$A$3:GS$99,201,FALSE())-VLOOKUP($A96,'Import Peak Change'!$A$106:GS$202,201,FALSE())))</f>
        <v>0</v>
      </c>
      <c r="GT96" s="193" t="n">
        <f aca="false">IF(ISERROR(VLOOKUP($A96,'Import Peak'!$A$3:GT$99,202,FALSE())-VLOOKUP($A96,'Import Peak Change'!$A$106:GT$202,202,FALSE())),0,(VLOOKUP($A96,'Import Peak'!$A$3:GT$99,202,FALSE())-VLOOKUP($A96,'Import Peak Change'!$A$106:GT$202,202,FALSE())))</f>
        <v>0</v>
      </c>
      <c r="GU96" s="193" t="n">
        <f aca="false">IF(ISERROR(VLOOKUP($A96,'Import Peak'!$A$3:GU$99,203,FALSE())-VLOOKUP($A96,'Import Peak Change'!$A$106:GU$202,203,FALSE())),0,(VLOOKUP($A96,'Import Peak'!$A$3:GU$99,203,FALSE())-VLOOKUP($A96,'Import Peak Change'!$A$106:GU$202,203,FALSE())))</f>
        <v>0</v>
      </c>
      <c r="GV96" s="193" t="n">
        <f aca="false">IF(ISERROR(VLOOKUP($A96,'Import Peak'!$A$3:GV$99,204,FALSE())-VLOOKUP($A96,'Import Peak Change'!$A$106:GV$202,204,FALSE())),0,(VLOOKUP($A96,'Import Peak'!$A$3:GV$99,204,FALSE())-VLOOKUP($A96,'Import Peak Change'!$A$106:GV$202,204,FALSE())))</f>
        <v>0</v>
      </c>
      <c r="GW96" s="193" t="n">
        <f aca="false">IF(ISERROR(VLOOKUP($A96,'Import Peak'!$A$3:GW$99,205,FALSE())-VLOOKUP($A96,'Import Peak Change'!$A$106:GW$202,205,FALSE())),0,(VLOOKUP($A96,'Import Peak'!$A$3:GW$99,205,FALSE())-VLOOKUP($A96,'Import Peak Change'!$A$106:GW$202,205,FALSE())))</f>
        <v>0</v>
      </c>
      <c r="GX96" s="193" t="n">
        <f aca="false">IF(ISERROR(VLOOKUP($A96,'Import Peak'!$A$3:GX$99,206,FALSE())-VLOOKUP($A96,'Import Peak Change'!$A$106:GX$202,206,FALSE())),0,(VLOOKUP($A96,'Import Peak'!$A$3:GX$99,206,FALSE())-VLOOKUP($A96,'Import Peak Change'!$A$106:GX$202,206,FALSE())))</f>
        <v>0</v>
      </c>
      <c r="GY96" s="193" t="n">
        <f aca="false">IF(ISERROR(VLOOKUP($A96,'Import Peak'!$A$3:GY$99,207,FALSE())-VLOOKUP($A96,'Import Peak Change'!$A$106:GY$202,207,FALSE())),0,(VLOOKUP($A96,'Import Peak'!$A$3:GY$99,207,FALSE())-VLOOKUP($A96,'Import Peak Change'!$A$106:GY$202,207,FALSE())))</f>
        <v>0</v>
      </c>
      <c r="GZ96" s="193" t="n">
        <f aca="false">IF(ISERROR(VLOOKUP($A96,'Import Peak'!$A$3:GZ$99,208,FALSE())-VLOOKUP($A96,'Import Peak Change'!$A$106:GZ$202,208,FALSE())),0,(VLOOKUP($A96,'Import Peak'!$A$3:GZ$99,208,FALSE())-VLOOKUP($A96,'Import Peak Change'!$A$106:GZ$202,208,FALSE())))</f>
        <v>0</v>
      </c>
      <c r="HA96" s="193" t="n">
        <f aca="false">IF(ISERROR(VLOOKUP($A96,'Import Peak'!$A$3:HA$99,209,FALSE())-VLOOKUP($A96,'Import Peak Change'!$A$106:HA$202,209,FALSE())),0,(VLOOKUP($A96,'Import Peak'!$A$3:HA$99,209,FALSE())-VLOOKUP($A96,'Import Peak Change'!$A$106:HA$202,209,FALSE())))</f>
        <v>0</v>
      </c>
      <c r="HB96" s="193" t="n">
        <f aca="false">IF(ISERROR(VLOOKUP($A96,'Import Peak'!$A$3:HB$99,210,FALSE())-VLOOKUP($A96,'Import Peak Change'!$A$106:HB$202,210,FALSE())),0,(VLOOKUP($A96,'Import Peak'!$A$3:HB$99,210,FALSE())-VLOOKUP($A96,'Import Peak Change'!$A$106:HB$202,210,FALSE())))</f>
        <v>0</v>
      </c>
      <c r="HC96" s="193" t="n">
        <f aca="false">IF(ISERROR(VLOOKUP($A96,'Import Peak'!$A$3:HC$99,211,FALSE())-VLOOKUP($A96,'Import Peak Change'!$A$106:HC$202,211,FALSE())),0,(VLOOKUP($A96,'Import Peak'!$A$3:HC$99,211,FALSE())-VLOOKUP($A96,'Import Peak Change'!$A$106:HC$202,211,FALSE())))</f>
        <v>0</v>
      </c>
      <c r="HD96" s="193" t="n">
        <f aca="false">IF(ISERROR(VLOOKUP($A96,'Import Peak'!$A$3:HD$99,212,FALSE())-VLOOKUP($A96,'Import Peak Change'!$A$106:HD$202,212,FALSE())),0,(VLOOKUP($A96,'Import Peak'!$A$3:HD$99,212,FALSE())-VLOOKUP($A96,'Import Peak Change'!$A$106:HD$202,212,FALSE())))</f>
        <v>0</v>
      </c>
      <c r="HE96" s="193" t="n">
        <f aca="false">IF(ISERROR(VLOOKUP($A96,'Import Peak'!$A$3:HE$99,213,FALSE())-VLOOKUP($A96,'Import Peak Change'!$A$106:HE$202,213,FALSE())),0,(VLOOKUP($A96,'Import Peak'!$A$3:HE$99,213,FALSE())-VLOOKUP($A96,'Import Peak Change'!$A$106:HE$202,213,FALSE())))</f>
        <v>0</v>
      </c>
      <c r="HF96" s="193" t="n">
        <f aca="false">IF(ISERROR(VLOOKUP($A96,'Import Peak'!$A$3:HF$99,214,FALSE())-VLOOKUP($A96,'Import Peak Change'!$A$106:HF$202,214,FALSE())),0,(VLOOKUP($A96,'Import Peak'!$A$3:HF$99,214,FALSE())-VLOOKUP($A96,'Import Peak Change'!$A$106:HF$202,214,FALSE())))</f>
        <v>0</v>
      </c>
      <c r="HG96" s="193" t="n">
        <f aca="false">IF(ISERROR(VLOOKUP($A96,'Import Peak'!$A$3:HG$99,215,FALSE())-VLOOKUP($A96,'Import Peak Change'!$A$106:HG$202,215,FALSE())),0,(VLOOKUP($A96,'Import Peak'!$A$3:HG$99,215,FALSE())-VLOOKUP($A96,'Import Peak Change'!$A$106:HG$202,215,FALSE())))</f>
        <v>0</v>
      </c>
      <c r="HH96" s="193" t="n">
        <f aca="false">IF(ISERROR(VLOOKUP($A96,'Import Peak'!$A$3:HH$99,216,FALSE())-VLOOKUP($A96,'Import Peak Change'!$A$106:HH$202,216,FALSE())),0,(VLOOKUP($A96,'Import Peak'!$A$3:HH$99,216,FALSE())-VLOOKUP($A96,'Import Peak Change'!$A$106:HH$202,216,FALSE())))</f>
        <v>0</v>
      </c>
      <c r="HI96" s="193" t="n">
        <f aca="false">IF(ISERROR(VLOOKUP($A96,'Import Peak'!$A$3:HI$99,217,FALSE())-VLOOKUP($A96,'Import Peak Change'!$A$106:HI$202,217,FALSE())),0,(VLOOKUP($A96,'Import Peak'!$A$3:HI$99,217,FALSE())-VLOOKUP($A96,'Import Peak Change'!$A$106:HI$202,217,FALSE())))</f>
        <v>0</v>
      </c>
      <c r="HJ96" s="193" t="n">
        <f aca="false">IF(ISERROR(VLOOKUP($A96,'Import Peak'!$A$3:HJ$99,218,FALSE())-VLOOKUP($A96,'Import Peak Change'!$A$106:HJ$202,218,FALSE())),0,(VLOOKUP($A96,'Import Peak'!$A$3:HJ$99,218,FALSE())-VLOOKUP($A96,'Import Peak Change'!$A$106:HJ$202,218,FALSE())))</f>
        <v>0</v>
      </c>
      <c r="HK96" s="193" t="n">
        <f aca="false">IF(ISERROR(VLOOKUP($A96,'Import Peak'!$A$3:HK$99,219,FALSE())-VLOOKUP($A96,'Import Peak Change'!$A$106:HK$202,219,FALSE())),0,(VLOOKUP($A96,'Import Peak'!$A$3:HK$99,219,FALSE())-VLOOKUP($A96,'Import Peak Change'!$A$106:HK$202,219,FALSE())))</f>
        <v>0</v>
      </c>
      <c r="HL96" s="193" t="n">
        <f aca="false">IF(ISERROR(VLOOKUP($A96,'Import Peak'!$A$3:HL$99,220,FALSE())-VLOOKUP($A96,'Import Peak Change'!$A$106:HL$202,220,FALSE())),0,(VLOOKUP($A96,'Import Peak'!$A$3:HL$99,220,FALSE())-VLOOKUP($A96,'Import Peak Change'!$A$106:HL$202,220,FALSE())))</f>
        <v>0</v>
      </c>
      <c r="HM96" s="193" t="n">
        <f aca="false">IF(ISERROR(VLOOKUP($A96,'Import Peak'!$A$3:HM$99,221,FALSE())-VLOOKUP($A96,'Import Peak Change'!$A$106:HM$202,221,FALSE())),0,(VLOOKUP($A96,'Import Peak'!$A$3:HM$99,221,FALSE())-VLOOKUP($A96,'Import Peak Change'!$A$106:HM$202,221,FALSE())))</f>
        <v>0</v>
      </c>
      <c r="HN96" s="193" t="n">
        <f aca="false">IF(ISERROR(VLOOKUP($A96,'Import Peak'!$A$3:HN$99,222,FALSE())-VLOOKUP($A96,'Import Peak Change'!$A$106:HN$202,222,FALSE())),0,(VLOOKUP($A96,'Import Peak'!$A$3:HN$99,222,FALSE())-VLOOKUP($A96,'Import Peak Change'!$A$106:HN$202,222,FALSE())))</f>
        <v>0</v>
      </c>
      <c r="HO96" s="193" t="n">
        <f aca="false">IF(ISERROR(VLOOKUP($A96,'Import Peak'!$A$3:HO$99,223,FALSE())-VLOOKUP($A96,'Import Peak Change'!$A$106:HO$202,223,FALSE())),0,(VLOOKUP($A96,'Import Peak'!$A$3:HO$99,223,FALSE())-VLOOKUP($A96,'Import Peak Change'!$A$106:HO$202,223,FALSE())))</f>
        <v>0</v>
      </c>
      <c r="HP96" s="193" t="n">
        <f aca="false">IF(ISERROR(VLOOKUP($A96,'Import Peak'!$A$3:HP$99,224,FALSE())-VLOOKUP($A96,'Import Peak Change'!$A$106:HP$202,224,FALSE())),0,(VLOOKUP($A96,'Import Peak'!$A$3:HP$99,224,FALSE())-VLOOKUP($A96,'Import Peak Change'!$A$106:HP$202,224,FALSE())))</f>
        <v>0</v>
      </c>
      <c r="HQ96" s="193" t="n">
        <f aca="false">IF(ISERROR(VLOOKUP($A96,'Import Peak'!$A$3:HQ$99,225,FALSE())-VLOOKUP($A96,'Import Peak Change'!$A$106:HQ$202,225,FALSE())),0,(VLOOKUP($A96,'Import Peak'!$A$3:HQ$99,225,FALSE())-VLOOKUP($A96,'Import Peak Change'!$A$106:HQ$202,225,FALSE())))</f>
        <v>0</v>
      </c>
      <c r="HR96" s="193" t="n">
        <f aca="false">IF(ISERROR(VLOOKUP($A96,'Import Peak'!$A$3:HR$99,226,FALSE())-VLOOKUP($A96,'Import Peak Change'!$A$106:HR$202,226,FALSE())),0,(VLOOKUP($A96,'Import Peak'!$A$3:HR$99,226,FALSE())-VLOOKUP($A96,'Import Peak Change'!$A$106:HR$202,226,FALSE())))</f>
        <v>0</v>
      </c>
      <c r="HS96" s="193" t="n">
        <f aca="false">IF(ISERROR(VLOOKUP($A96,'Import Peak'!$A$3:HS$99,227,FALSE())-VLOOKUP($A96,'Import Peak Change'!$A$106:HS$202,227,FALSE())),0,(VLOOKUP($A96,'Import Peak'!$A$3:HS$99,227,FALSE())-VLOOKUP($A96,'Import Peak Change'!$A$106:HS$202,227,FALSE())))</f>
        <v>0</v>
      </c>
      <c r="HT96" s="193" t="n">
        <f aca="false">IF(ISERROR(VLOOKUP($A96,'Import Peak'!$A$3:HT$99,228,FALSE())-VLOOKUP($A96,'Import Peak Change'!$A$106:HT$202,228,FALSE())),0,(VLOOKUP($A96,'Import Peak'!$A$3:HT$99,228,FALSE())-VLOOKUP($A96,'Import Peak Change'!$A$106:HT$202,228,FALSE())))</f>
        <v>0</v>
      </c>
      <c r="HU96" s="193" t="n">
        <f aca="false">IF(ISERROR(VLOOKUP($A96,'Import Peak'!$A$3:HU$99,229,FALSE())-VLOOKUP($A96,'Import Peak Change'!$A$106:HU$202,229,FALSE())),0,(VLOOKUP($A96,'Import Peak'!$A$3:HU$99,229,FALSE())-VLOOKUP($A96,'Import Peak Change'!$A$106:HU$202,229,FALSE())))</f>
        <v>0</v>
      </c>
      <c r="HV96" s="193" t="n">
        <f aca="false">IF(ISERROR(VLOOKUP($A96,'Import Peak'!$A$3:HV$99,230,FALSE())-VLOOKUP($A96,'Import Peak Change'!$A$106:HV$202,230,FALSE())),0,(VLOOKUP($A96,'Import Peak'!$A$3:HV$99,230,FALSE())-VLOOKUP($A96,'Import Peak Change'!$A$106:HV$202,230,FALSE())))</f>
        <v>0</v>
      </c>
      <c r="HW96" s="193" t="n">
        <f aca="false">IF(ISERROR(VLOOKUP($A96,'Import Peak'!$A$3:HW$99,231,FALSE())-VLOOKUP($A96,'Import Peak Change'!$A$106:HW$202,231,FALSE())),0,(VLOOKUP($A96,'Import Peak'!$A$3:HW$99,231,FALSE())-VLOOKUP($A96,'Import Peak Change'!$A$106:HW$202,231,FALSE())))</f>
        <v>0</v>
      </c>
      <c r="HX96" s="193" t="n">
        <f aca="false">IF(ISERROR(VLOOKUP($A96,'Import Peak'!$A$3:HX$99,232,FALSE())-VLOOKUP($A96,'Import Peak Change'!$A$106:HX$202,232,FALSE())),0,(VLOOKUP($A96,'Import Peak'!$A$3:HX$99,232,FALSE())-VLOOKUP($A96,'Import Peak Change'!$A$106:HX$202,232,FALSE())))</f>
        <v>0</v>
      </c>
      <c r="HY96" s="193" t="n">
        <f aca="false">IF(ISERROR(VLOOKUP($A96,'Import Peak'!$A$3:HY$99,233,FALSE())-VLOOKUP($A96,'Import Peak Change'!$A$106:HY$202,233,FALSE())),0,(VLOOKUP($A96,'Import Peak'!$A$3:HY$99,233,FALSE())-VLOOKUP($A96,'Import Peak Change'!$A$106:HY$202,233,FALSE())))</f>
        <v>0</v>
      </c>
      <c r="HZ96" s="193" t="n">
        <f aca="false">IF(ISERROR(VLOOKUP($A96,'Import Peak'!$A$3:HZ$99,234,FALSE())-VLOOKUP($A96,'Import Peak Change'!$A$106:HZ$202,234,FALSE())),0,(VLOOKUP($A96,'Import Peak'!$A$3:HZ$99,234,FALSE())-VLOOKUP($A96,'Import Peak Change'!$A$106:HZ$202,234,FALSE())))</f>
        <v>0</v>
      </c>
      <c r="IA96" s="193" t="n">
        <f aca="false">IF(ISERROR(VLOOKUP($A96,'Import Peak'!$A$3:IA$99,235,FALSE())-VLOOKUP($A96,'Import Peak Change'!$A$106:IA$202,235,FALSE())),0,(VLOOKUP($A96,'Import Peak'!$A$3:IA$99,235,FALSE())-VLOOKUP($A96,'Import Peak Change'!$A$106:IA$202,235,FALSE())))</f>
        <v>0</v>
      </c>
      <c r="IB96" s="193" t="n">
        <f aca="false">IF(ISERROR(VLOOKUP($A96,'Import Peak'!$A$3:IB$99,236,FALSE())-VLOOKUP($A96,'Import Peak Change'!$A$106:IB$202,236,FALSE())),0,(VLOOKUP($A96,'Import Peak'!$A$3:IB$99,236,FALSE())-VLOOKUP($A96,'Import Peak Change'!$A$106:IB$202,236,FALSE())))</f>
        <v>0</v>
      </c>
      <c r="IC96" s="193" t="n">
        <f aca="false">IF(ISERROR(VLOOKUP($A96,'Import Peak'!$A$3:IC$99,237,FALSE())-VLOOKUP($A96,'Import Peak Change'!$A$106:IC$202,237,FALSE())),0,(VLOOKUP($A96,'Import Peak'!$A$3:IC$99,237,FALSE())-VLOOKUP($A96,'Import Peak Change'!$A$106:IC$202,237,FALSE())))</f>
        <v>0</v>
      </c>
      <c r="ID96" s="193" t="n">
        <f aca="false">IF(ISERROR(VLOOKUP($A96,'Import Peak'!$A$3:ID$99,238,FALSE())-VLOOKUP($A96,'Import Peak Change'!$A$106:ID$202,238,FALSE())),0,(VLOOKUP($A96,'Import Peak'!$A$3:ID$99,238,FALSE())-VLOOKUP($A96,'Import Peak Change'!$A$106:ID$202,238,FALSE())))</f>
        <v>0</v>
      </c>
      <c r="IE96" s="193" t="n">
        <f aca="false">IF(ISERROR(VLOOKUP($A96,'Import Peak'!$A$3:IE$99,239,FALSE())-VLOOKUP($A96,'Import Peak Change'!$A$106:IE$202,239,FALSE())),0,(VLOOKUP($A96,'Import Peak'!$A$3:IE$99,239,FALSE())-VLOOKUP($A96,'Import Peak Change'!$A$106:IE$202,239,FALSE())))</f>
        <v>0</v>
      </c>
    </row>
    <row r="97" customFormat="false" ht="12.75" hidden="false" customHeight="false" outlineLevel="0" collapsed="false">
      <c r="A97" s="201" t="str">
        <f aca="false">IF('Import Peak'!A94=0,"",'Import Peak'!A94)</f>
        <v/>
      </c>
      <c r="B97" s="193"/>
      <c r="C97" s="193"/>
      <c r="D97" s="193"/>
      <c r="E97" s="193"/>
      <c r="F97" s="193"/>
      <c r="G97" s="193" t="n">
        <f aca="false">IF(ISERROR(VLOOKUP($A97,'Import Peak'!$A$3:G$99,7,FALSE())-VLOOKUP($A97,'Import Peak Change'!$A$106:G$202,7,FALSE())),0,(VLOOKUP($A97,'Import Peak'!$A$3:G$99,7,FALSE())-VLOOKUP($A97,'Import Peak Change'!$A$106:G$202,7,FALSE())))</f>
        <v>0</v>
      </c>
      <c r="H97" s="193" t="n">
        <f aca="false">IF(ISERROR(VLOOKUP($A97,'Import Peak'!$A$3:H$99,8,FALSE())-VLOOKUP($A97,'Import Peak Change'!$A$106:H$202,8,FALSE())),0,(VLOOKUP($A97,'Import Peak'!$A$3:H$99,8,FALSE())-VLOOKUP($A97,'Import Peak Change'!$A$106:H$202,8,FALSE())))</f>
        <v>0</v>
      </c>
      <c r="I97" s="193" t="n">
        <f aca="false">IF(ISERROR(VLOOKUP($A97,'Import Peak'!$A$3:I$99,9,FALSE())-VLOOKUP($A97,'Import Peak Change'!$A$106:I$202,9,FALSE())),0,(VLOOKUP($A97,'Import Peak'!$A$3:I$99,9,FALSE())-VLOOKUP($A97,'Import Peak Change'!$A$106:I$202,9,FALSE())))</f>
        <v>0</v>
      </c>
      <c r="J97" s="193" t="n">
        <f aca="false">IF(ISERROR(VLOOKUP($A97,'Import Peak'!$A$3:J$99,10,FALSE())-VLOOKUP($A97,'Import Peak Change'!$A$106:J$202,10,FALSE())),0,(VLOOKUP($A97,'Import Peak'!$A$3:J$99,10,FALSE())-VLOOKUP($A97,'Import Peak Change'!$A$106:J$202,10,FALSE())))</f>
        <v>0</v>
      </c>
      <c r="K97" s="193" t="n">
        <f aca="false">IF(ISERROR(VLOOKUP($A97,'Import Peak'!$A$3:K$99,11,FALSE())-VLOOKUP($A97,'Import Peak Change'!$A$106:K$202,11,FALSE())),0,(VLOOKUP($A97,'Import Peak'!$A$3:K$99,11,FALSE())-VLOOKUP($A97,'Import Peak Change'!$A$106:K$202,11,FALSE())))</f>
        <v>0</v>
      </c>
      <c r="L97" s="193" t="n">
        <f aca="false">IF(ISERROR(VLOOKUP($A97,'Import Peak'!$A$3:L$99,12,FALSE())-VLOOKUP($A97,'Import Peak Change'!$A$106:L$202,12,FALSE())),0,(VLOOKUP($A97,'Import Peak'!$A$3:L$99,12,FALSE())-VLOOKUP($A97,'Import Peak Change'!$A$106:L$202,12,FALSE())))</f>
        <v>0</v>
      </c>
      <c r="M97" s="193" t="n">
        <f aca="false">IF(ISERROR(VLOOKUP($A97,'Import Peak'!$A$3:M$99,13,FALSE())-VLOOKUP($A97,'Import Peak Change'!$A$106:M$202,13,FALSE())),0,(VLOOKUP($A97,'Import Peak'!$A$3:M$99,13,FALSE())-VLOOKUP($A97,'Import Peak Change'!$A$106:M$202,13,FALSE())))</f>
        <v>0</v>
      </c>
      <c r="N97" s="193" t="n">
        <f aca="false">IF(ISERROR(VLOOKUP($A97,'Import Peak'!$A$3:N$99,14,FALSE())-VLOOKUP($A97,'Import Peak Change'!$A$106:N$202,14,FALSE())),0,(VLOOKUP($A97,'Import Peak'!$A$3:N$99,14,FALSE())-VLOOKUP($A97,'Import Peak Change'!$A$106:N$202,14,FALSE())))</f>
        <v>0</v>
      </c>
      <c r="O97" s="193" t="n">
        <f aca="false">IF(ISERROR(VLOOKUP($A97,'Import Peak'!$A$3:O$99,15,FALSE())-VLOOKUP($A97,'Import Peak Change'!$A$106:O$202,15,FALSE())),0,(VLOOKUP($A97,'Import Peak'!$A$3:O$99,15,FALSE())-VLOOKUP($A97,'Import Peak Change'!$A$106:O$202,15,FALSE())))</f>
        <v>0</v>
      </c>
      <c r="P97" s="193" t="n">
        <f aca="false">IF(ISERROR(VLOOKUP($A97,'Import Peak'!$A$3:P$99,16,FALSE())-VLOOKUP($A97,'Import Peak Change'!$A$106:P$202,16,FALSE())),0,(VLOOKUP($A97,'Import Peak'!$A$3:P$99,16,FALSE())-VLOOKUP($A97,'Import Peak Change'!$A$106:P$202,16,FALSE())))</f>
        <v>0</v>
      </c>
      <c r="Q97" s="193" t="n">
        <f aca="false">IF(ISERROR(VLOOKUP($A97,'Import Peak'!$A$3:Q$99,17,FALSE())-VLOOKUP($A97,'Import Peak Change'!$A$106:Q$202,17,FALSE())),0,(VLOOKUP($A97,'Import Peak'!$A$3:Q$99,17,FALSE())-VLOOKUP($A97,'Import Peak Change'!$A$106:Q$202,17,FALSE())))</f>
        <v>0</v>
      </c>
      <c r="R97" s="193" t="n">
        <f aca="false">IF(ISERROR(VLOOKUP($A97,'Import Peak'!$A$3:R$99,18,FALSE())-VLOOKUP($A97,'Import Peak Change'!$A$106:R$202,18,FALSE())),0,(VLOOKUP($A97,'Import Peak'!$A$3:R$99,18,FALSE())-VLOOKUP($A97,'Import Peak Change'!$A$106:R$202,18,FALSE())))</f>
        <v>0</v>
      </c>
      <c r="S97" s="193" t="n">
        <f aca="false">IF(ISERROR(VLOOKUP($A97,'Import Peak'!$A$3:S$99,19,FALSE())-VLOOKUP($A97,'Import Peak Change'!$A$106:S$202,19,FALSE())),0,(VLOOKUP($A97,'Import Peak'!$A$3:S$99,19,FALSE())-VLOOKUP($A97,'Import Peak Change'!$A$106:S$202,19,FALSE())))</f>
        <v>0</v>
      </c>
      <c r="T97" s="193" t="n">
        <f aca="false">IF(ISERROR(VLOOKUP($A97,'Import Peak'!$A$3:T$99,20,FALSE())-VLOOKUP($A97,'Import Peak Change'!$A$106:T$202,20,FALSE())),0,(VLOOKUP($A97,'Import Peak'!$A$3:T$99,20,FALSE())-VLOOKUP($A97,'Import Peak Change'!$A$106:T$202,20,FALSE())))</f>
        <v>0</v>
      </c>
      <c r="U97" s="193" t="n">
        <f aca="false">IF(ISERROR(VLOOKUP($A97,'Import Peak'!$A$3:U$99,21,FALSE())-VLOOKUP($A97,'Import Peak Change'!$A$106:U$202,21,FALSE())),0,(VLOOKUP($A97,'Import Peak'!$A$3:U$99,21,FALSE())-VLOOKUP($A97,'Import Peak Change'!$A$106:U$202,21,FALSE())))</f>
        <v>0</v>
      </c>
      <c r="V97" s="193" t="n">
        <f aca="false">IF(ISERROR(VLOOKUP($A97,'Import Peak'!$A$3:V$99,22,FALSE())-VLOOKUP($A97,'Import Peak Change'!$A$106:V$202,22,FALSE())),0,(VLOOKUP($A97,'Import Peak'!$A$3:V$99,22,FALSE())-VLOOKUP($A97,'Import Peak Change'!$A$106:V$202,22,FALSE())))</f>
        <v>0</v>
      </c>
      <c r="W97" s="193" t="n">
        <f aca="false">IF(ISERROR(VLOOKUP($A97,'Import Peak'!$A$3:W$99,23,FALSE())-VLOOKUP($A97,'Import Peak Change'!$A$106:W$202,23,FALSE())),0,(VLOOKUP($A97,'Import Peak'!$A$3:W$99,23,FALSE())-VLOOKUP($A97,'Import Peak Change'!$A$106:W$202,23,FALSE())))</f>
        <v>0</v>
      </c>
      <c r="X97" s="193" t="n">
        <f aca="false">IF(ISERROR(VLOOKUP($A97,'Import Peak'!$A$3:X$99,24,FALSE())-VLOOKUP($A97,'Import Peak Change'!$A$106:X$202,24,FALSE())),0,(VLOOKUP($A97,'Import Peak'!$A$3:X$99,24,FALSE())-VLOOKUP($A97,'Import Peak Change'!$A$106:X$202,24,FALSE())))</f>
        <v>0</v>
      </c>
      <c r="Y97" s="193" t="n">
        <f aca="false">IF(ISERROR(VLOOKUP($A97,'Import Peak'!$A$3:Y$99,25,FALSE())-VLOOKUP($A97,'Import Peak Change'!$A$106:Y$202,25,FALSE())),0,(VLOOKUP($A97,'Import Peak'!$A$3:Y$99,25,FALSE())-VLOOKUP($A97,'Import Peak Change'!$A$106:Y$202,25,FALSE())))</f>
        <v>0</v>
      </c>
      <c r="Z97" s="193" t="n">
        <f aca="false">IF(ISERROR(VLOOKUP($A97,'Import Peak'!$A$3:Z$99,26,FALSE())-VLOOKUP($A97,'Import Peak Change'!$A$106:Z$202,26,FALSE())),0,(VLOOKUP($A97,'Import Peak'!$A$3:Z$99,26,FALSE())-VLOOKUP($A97,'Import Peak Change'!$A$106:Z$202,26,FALSE())))</f>
        <v>0</v>
      </c>
      <c r="AA97" s="193" t="n">
        <f aca="false">IF(ISERROR(VLOOKUP($A97,'Import Peak'!$A$3:AA$99,27,FALSE())-VLOOKUP($A97,'Import Peak Change'!$A$106:AA$202,27,FALSE())),0,(VLOOKUP($A97,'Import Peak'!$A$3:AA$99,27,FALSE())-VLOOKUP($A97,'Import Peak Change'!$A$106:AA$202,27,FALSE())))</f>
        <v>0</v>
      </c>
      <c r="AB97" s="193" t="n">
        <f aca="false">IF(ISERROR(VLOOKUP($A97,'Import Peak'!$A$3:AB$99,28,FALSE())-VLOOKUP($A97,'Import Peak Change'!$A$106:AB$202,28,FALSE())),0,(VLOOKUP($A97,'Import Peak'!$A$3:AB$99,28,FALSE())-VLOOKUP($A97,'Import Peak Change'!$A$106:AB$202,28,FALSE())))</f>
        <v>0</v>
      </c>
      <c r="AC97" s="193" t="n">
        <f aca="false">IF(ISERROR(VLOOKUP($A97,'Import Peak'!$A$3:AC$99,29,FALSE())-VLOOKUP($A97,'Import Peak Change'!$A$106:AC$202,29,FALSE())),0,(VLOOKUP($A97,'Import Peak'!$A$3:AC$99,29,FALSE())-VLOOKUP($A97,'Import Peak Change'!$A$106:AC$202,29,FALSE())))</f>
        <v>0</v>
      </c>
      <c r="AD97" s="193" t="n">
        <f aca="false">IF(ISERROR(VLOOKUP($A97,'Import Peak'!$A$3:AD$99,30,FALSE())-VLOOKUP($A97,'Import Peak Change'!$A$106:AD$202,30,FALSE())),0,(VLOOKUP($A97,'Import Peak'!$A$3:AD$99,30,FALSE())-VLOOKUP($A97,'Import Peak Change'!$A$106:AD$202,30,FALSE())))</f>
        <v>0</v>
      </c>
      <c r="AE97" s="193" t="n">
        <f aca="false">IF(ISERROR(VLOOKUP($A97,'Import Peak'!$A$3:AE$99,31,FALSE())-VLOOKUP($A97,'Import Peak Change'!$A$106:AE$202,31,FALSE())),0,(VLOOKUP($A97,'Import Peak'!$A$3:AE$99,31,FALSE())-VLOOKUP($A97,'Import Peak Change'!$A$106:AE$202,31,FALSE())))</f>
        <v>0</v>
      </c>
      <c r="AF97" s="193" t="n">
        <f aca="false">IF(ISERROR(VLOOKUP($A97,'Import Peak'!$A$3:AF$99,32,FALSE())-VLOOKUP($A97,'Import Peak Change'!$A$106:AF$202,32,FALSE())),0,(VLOOKUP($A97,'Import Peak'!$A$3:AF$99,32,FALSE())-VLOOKUP($A97,'Import Peak Change'!$A$106:AF$202,32,FALSE())))</f>
        <v>0</v>
      </c>
      <c r="AG97" s="193" t="n">
        <f aca="false">IF(ISERROR(VLOOKUP($A97,'Import Peak'!$A$3:AG$99,33,FALSE())-VLOOKUP($A97,'Import Peak Change'!$A$106:AG$202,33,FALSE())),0,(VLOOKUP($A97,'Import Peak'!$A$3:AG$99,33,FALSE())-VLOOKUP($A97,'Import Peak Change'!$A$106:AG$202,33,FALSE())))</f>
        <v>0</v>
      </c>
      <c r="AH97" s="193" t="n">
        <f aca="false">IF(ISERROR(VLOOKUP($A97,'Import Peak'!$A$3:AH$99,34,FALSE())-VLOOKUP($A97,'Import Peak Change'!$A$106:AH$202,34,FALSE())),0,(VLOOKUP($A97,'Import Peak'!$A$3:AH$99,34,FALSE())-VLOOKUP($A97,'Import Peak Change'!$A$106:AH$202,34,FALSE())))</f>
        <v>0</v>
      </c>
      <c r="AI97" s="193" t="n">
        <f aca="false">IF(ISERROR(VLOOKUP($A97,'Import Peak'!$A$3:AI$99,35,FALSE())-VLOOKUP($A97,'Import Peak Change'!$A$106:AI$202,35,FALSE())),0,(VLOOKUP($A97,'Import Peak'!$A$3:AI$99,35,FALSE())-VLOOKUP($A97,'Import Peak Change'!$A$106:AI$202,35,FALSE())))</f>
        <v>0</v>
      </c>
      <c r="AJ97" s="193" t="n">
        <f aca="false">IF(ISERROR(VLOOKUP($A97,'Import Peak'!$A$3:AJ$99,36,FALSE())-VLOOKUP($A97,'Import Peak Change'!$A$106:AJ$202,36,FALSE())),0,(VLOOKUP($A97,'Import Peak'!$A$3:AJ$99,36,FALSE())-VLOOKUP($A97,'Import Peak Change'!$A$106:AJ$202,36,FALSE())))</f>
        <v>0</v>
      </c>
      <c r="AK97" s="193" t="n">
        <f aca="false">IF(ISERROR(VLOOKUP($A97,'Import Peak'!$A$3:AK$99,37,FALSE())-VLOOKUP($A97,'Import Peak Change'!$A$106:AK$202,37,FALSE())),0,(VLOOKUP($A97,'Import Peak'!$A$3:AK$99,37,FALSE())-VLOOKUP($A97,'Import Peak Change'!$A$106:AK$202,37,FALSE())))</f>
        <v>0</v>
      </c>
      <c r="AL97" s="193" t="n">
        <f aca="false">IF(ISERROR(VLOOKUP($A97,'Import Peak'!$A$3:AL$99,38,FALSE())-VLOOKUP($A97,'Import Peak Change'!$A$106:AL$202,38,FALSE())),0,(VLOOKUP($A97,'Import Peak'!$A$3:AL$99,38,FALSE())-VLOOKUP($A97,'Import Peak Change'!$A$106:AL$202,38,FALSE())))</f>
        <v>0</v>
      </c>
      <c r="AM97" s="193" t="n">
        <f aca="false">IF(ISERROR(VLOOKUP($A97,'Import Peak'!$A$3:AM$99,39,FALSE())-VLOOKUP($A97,'Import Peak Change'!$A$106:AM$202,39,FALSE())),0,(VLOOKUP($A97,'Import Peak'!$A$3:AM$99,39,FALSE())-VLOOKUP($A97,'Import Peak Change'!$A$106:AM$202,39,FALSE())))</f>
        <v>0</v>
      </c>
      <c r="AN97" s="193" t="n">
        <f aca="false">IF(ISERROR(VLOOKUP($A97,'Import Peak'!$A$3:AN$99,40,FALSE())-VLOOKUP($A97,'Import Peak Change'!$A$106:AN$202,40,FALSE())),0,(VLOOKUP($A97,'Import Peak'!$A$3:AN$99,40,FALSE())-VLOOKUP($A97,'Import Peak Change'!$A$106:AN$202,40,FALSE())))</f>
        <v>0</v>
      </c>
      <c r="AO97" s="193" t="n">
        <f aca="false">IF(ISERROR(VLOOKUP($A97,'Import Peak'!$A$3:AO$99,41,FALSE())-VLOOKUP($A97,'Import Peak Change'!$A$106:AO$202,41,FALSE())),0,(VLOOKUP($A97,'Import Peak'!$A$3:AO$99,41,FALSE())-VLOOKUP($A97,'Import Peak Change'!$A$106:AO$202,41,FALSE())))</f>
        <v>0</v>
      </c>
      <c r="AP97" s="193" t="n">
        <f aca="false">IF(ISERROR(VLOOKUP($A97,'Import Peak'!$A$3:AP$99,42,FALSE())-VLOOKUP($A97,'Import Peak Change'!$A$106:AP$202,42,FALSE())),0,(VLOOKUP($A97,'Import Peak'!$A$3:AP$99,42,FALSE())-VLOOKUP($A97,'Import Peak Change'!$A$106:AP$202,42,FALSE())))</f>
        <v>0</v>
      </c>
      <c r="AQ97" s="193" t="n">
        <f aca="false">IF(ISERROR(VLOOKUP($A97,'Import Peak'!$A$3:AQ$99,43,FALSE())-VLOOKUP($A97,'Import Peak Change'!$A$106:AQ$202,43,FALSE())),0,(VLOOKUP($A97,'Import Peak'!$A$3:AQ$99,43,FALSE())-VLOOKUP($A97,'Import Peak Change'!$A$106:AQ$202,43,FALSE())))</f>
        <v>0</v>
      </c>
      <c r="AR97" s="193" t="n">
        <f aca="false">IF(ISERROR(VLOOKUP($A97,'Import Peak'!$A$3:AR$99,44,FALSE())-VLOOKUP($A97,'Import Peak Change'!$A$106:AR$202,44,FALSE())),0,(VLOOKUP($A97,'Import Peak'!$A$3:AR$99,44,FALSE())-VLOOKUP($A97,'Import Peak Change'!$A$106:AR$202,44,FALSE())))</f>
        <v>0</v>
      </c>
      <c r="AS97" s="193" t="n">
        <f aca="false">IF(ISERROR(VLOOKUP($A97,'Import Peak'!$A$3:AS$99,45,FALSE())-VLOOKUP($A97,'Import Peak Change'!$A$106:AS$202,45,FALSE())),0,(VLOOKUP($A97,'Import Peak'!$A$3:AS$99,45,FALSE())-VLOOKUP($A97,'Import Peak Change'!$A$106:AS$202,45,FALSE())))</f>
        <v>0</v>
      </c>
      <c r="AT97" s="193" t="n">
        <f aca="false">IF(ISERROR(VLOOKUP($A97,'Import Peak'!$A$3:AT$99,46,FALSE())-VLOOKUP($A97,'Import Peak Change'!$A$106:AT$202,46,FALSE())),0,(VLOOKUP($A97,'Import Peak'!$A$3:AT$99,46,FALSE())-VLOOKUP($A97,'Import Peak Change'!$A$106:AT$202,46,FALSE())))</f>
        <v>0</v>
      </c>
      <c r="AU97" s="193" t="n">
        <f aca="false">IF(ISERROR(VLOOKUP($A97,'Import Peak'!$A$3:AU$99,47,FALSE())-VLOOKUP($A97,'Import Peak Change'!$A$106:AU$202,47,FALSE())),0,(VLOOKUP($A97,'Import Peak'!$A$3:AU$99,47,FALSE())-VLOOKUP($A97,'Import Peak Change'!$A$106:AU$202,47,FALSE())))</f>
        <v>0</v>
      </c>
      <c r="AV97" s="193" t="n">
        <f aca="false">IF(ISERROR(VLOOKUP($A97,'Import Peak'!$A$3:AV$99,48,FALSE())-VLOOKUP($A97,'Import Peak Change'!$A$106:AV$202,48,FALSE())),0,(VLOOKUP($A97,'Import Peak'!$A$3:AV$99,48,FALSE())-VLOOKUP($A97,'Import Peak Change'!$A$106:AV$202,48,FALSE())))</f>
        <v>0</v>
      </c>
      <c r="AW97" s="193" t="n">
        <f aca="false">IF(ISERROR(VLOOKUP($A97,'Import Peak'!$A$3:AW$99,49,FALSE())-VLOOKUP($A97,'Import Peak Change'!$A$106:AW$202,49,FALSE())),0,(VLOOKUP($A97,'Import Peak'!$A$3:AW$99,49,FALSE())-VLOOKUP($A97,'Import Peak Change'!$A$106:AW$202,49,FALSE())))</f>
        <v>0</v>
      </c>
      <c r="AX97" s="193" t="n">
        <f aca="false">IF(ISERROR(VLOOKUP($A97,'Import Peak'!$A$3:AX$99,50,FALSE())-VLOOKUP($A97,'Import Peak Change'!$A$106:AX$202,50,FALSE())),0,(VLOOKUP($A97,'Import Peak'!$A$3:AX$99,50,FALSE())-VLOOKUP($A97,'Import Peak Change'!$A$106:AX$202,50,FALSE())))</f>
        <v>0</v>
      </c>
      <c r="AY97" s="193" t="n">
        <f aca="false">IF(ISERROR(VLOOKUP($A97,'Import Peak'!$A$3:AY$99,51,FALSE())-VLOOKUP($A97,'Import Peak Change'!$A$106:AY$202,51,FALSE())),0,(VLOOKUP($A97,'Import Peak'!$A$3:AY$99,51,FALSE())-VLOOKUP($A97,'Import Peak Change'!$A$106:AY$202,51,FALSE())))</f>
        <v>0</v>
      </c>
      <c r="AZ97" s="193" t="n">
        <f aca="false">IF(ISERROR(VLOOKUP($A97,'Import Peak'!$A$3:AZ$99,52,FALSE())-VLOOKUP($A97,'Import Peak Change'!$A$106:AZ$202,52,FALSE())),0,(VLOOKUP($A97,'Import Peak'!$A$3:AZ$99,52,FALSE())-VLOOKUP($A97,'Import Peak Change'!$A$106:AZ$202,52,FALSE())))</f>
        <v>0</v>
      </c>
      <c r="BA97" s="193" t="n">
        <f aca="false">IF(ISERROR(VLOOKUP($A97,'Import Peak'!$A$3:BA$99,53,FALSE())-VLOOKUP($A97,'Import Peak Change'!$A$106:BA$202,53,FALSE())),0,(VLOOKUP($A97,'Import Peak'!$A$3:BA$99,53,FALSE())-VLOOKUP($A97,'Import Peak Change'!$A$106:BA$202,53,FALSE())))</f>
        <v>0</v>
      </c>
      <c r="BB97" s="193" t="n">
        <f aca="false">IF(ISERROR(VLOOKUP($A97,'Import Peak'!$A$3:BB$99,54,FALSE())-VLOOKUP($A97,'Import Peak Change'!$A$106:BB$202,54,FALSE())),0,(VLOOKUP($A97,'Import Peak'!$A$3:BB$99,54,FALSE())-VLOOKUP($A97,'Import Peak Change'!$A$106:BB$202,54,FALSE())))</f>
        <v>0</v>
      </c>
      <c r="BC97" s="193" t="n">
        <f aca="false">IF(ISERROR(VLOOKUP($A97,'Import Peak'!$A$3:BC$99,55,FALSE())-VLOOKUP($A97,'Import Peak Change'!$A$106:BC$202,55,FALSE())),0,(VLOOKUP($A97,'Import Peak'!$A$3:BC$99,55,FALSE())-VLOOKUP($A97,'Import Peak Change'!$A$106:BC$202,55,FALSE())))</f>
        <v>0</v>
      </c>
      <c r="BD97" s="193" t="n">
        <f aca="false">IF(ISERROR(VLOOKUP($A97,'Import Peak'!$A$3:BD$99,56,FALSE())-VLOOKUP($A97,'Import Peak Change'!$A$106:BD$202,56,FALSE())),0,(VLOOKUP($A97,'Import Peak'!$A$3:BD$99,56,FALSE())-VLOOKUP($A97,'Import Peak Change'!$A$106:BD$202,56,FALSE())))</f>
        <v>0</v>
      </c>
      <c r="BE97" s="193" t="n">
        <f aca="false">IF(ISERROR(VLOOKUP($A97,'Import Peak'!$A$3:BE$99,57,FALSE())-VLOOKUP($A97,'Import Peak Change'!$A$106:BE$202,57,FALSE())),0,(VLOOKUP($A97,'Import Peak'!$A$3:BE$99,57,FALSE())-VLOOKUP($A97,'Import Peak Change'!$A$106:BE$202,57,FALSE())))</f>
        <v>0</v>
      </c>
      <c r="BF97" s="193" t="n">
        <f aca="false">IF(ISERROR(VLOOKUP($A97,'Import Peak'!$A$3:BF$99,58,FALSE())-VLOOKUP($A97,'Import Peak Change'!$A$106:BF$202,58,FALSE())),0,(VLOOKUP($A97,'Import Peak'!$A$3:BF$99,58,FALSE())-VLOOKUP($A97,'Import Peak Change'!$A$106:BF$202,58,FALSE())))</f>
        <v>0</v>
      </c>
      <c r="BG97" s="193" t="n">
        <f aca="false">IF(ISERROR(VLOOKUP($A97,'Import Peak'!$A$3:BG$99,59,FALSE())-VLOOKUP($A97,'Import Peak Change'!$A$106:BG$202,59,FALSE())),0,(VLOOKUP($A97,'Import Peak'!$A$3:BG$99,59,FALSE())-VLOOKUP($A97,'Import Peak Change'!$A$106:BG$202,59,FALSE())))</f>
        <v>0</v>
      </c>
      <c r="BH97" s="193" t="n">
        <f aca="false">IF(ISERROR(VLOOKUP($A97,'Import Peak'!$A$3:BH$99,60,FALSE())-VLOOKUP($A97,'Import Peak Change'!$A$106:BH$202,60,FALSE())),0,(VLOOKUP($A97,'Import Peak'!$A$3:BH$99,60,FALSE())-VLOOKUP($A97,'Import Peak Change'!$A$106:BH$202,60,FALSE())))</f>
        <v>0</v>
      </c>
      <c r="BI97" s="193" t="n">
        <f aca="false">IF(ISERROR(VLOOKUP($A97,'Import Peak'!$A$3:BI$99,61,FALSE())-VLOOKUP($A97,'Import Peak Change'!$A$106:BI$202,61,FALSE())),0,(VLOOKUP($A97,'Import Peak'!$A$3:BI$99,61,FALSE())-VLOOKUP($A97,'Import Peak Change'!$A$106:BI$202,61,FALSE())))</f>
        <v>0</v>
      </c>
      <c r="BJ97" s="193" t="n">
        <f aca="false">IF(ISERROR(VLOOKUP($A97,'Import Peak'!$A$3:BJ$99,62,FALSE())-VLOOKUP($A97,'Import Peak Change'!$A$106:BJ$202,62,FALSE())),0,(VLOOKUP($A97,'Import Peak'!$A$3:BJ$99,62,FALSE())-VLOOKUP($A97,'Import Peak Change'!$A$106:BJ$202,62,FALSE())))</f>
        <v>0</v>
      </c>
      <c r="BK97" s="193" t="n">
        <f aca="false">IF(ISERROR(VLOOKUP($A97,'Import Peak'!$A$3:BK$99,63,FALSE())-VLOOKUP($A97,'Import Peak Change'!$A$106:BK$202,63,FALSE())),0,(VLOOKUP($A97,'Import Peak'!$A$3:BK$99,63,FALSE())-VLOOKUP($A97,'Import Peak Change'!$A$106:BK$202,63,FALSE())))</f>
        <v>0</v>
      </c>
      <c r="BL97" s="193" t="n">
        <f aca="false">IF(ISERROR(VLOOKUP($A97,'Import Peak'!$A$3:BL$99,64,FALSE())-VLOOKUP($A97,'Import Peak Change'!$A$106:BL$202,64,FALSE())),0,(VLOOKUP($A97,'Import Peak'!$A$3:BL$99,64,FALSE())-VLOOKUP($A97,'Import Peak Change'!$A$106:BL$202,64,FALSE())))</f>
        <v>0</v>
      </c>
      <c r="BM97" s="193" t="n">
        <f aca="false">IF(ISERROR(VLOOKUP($A97,'Import Peak'!$A$3:BM$99,65,FALSE())-VLOOKUP($A97,'Import Peak Change'!$A$106:BM$202,65,FALSE())),0,(VLOOKUP($A97,'Import Peak'!$A$3:BM$99,65,FALSE())-VLOOKUP($A97,'Import Peak Change'!$A$106:BM$202,65,FALSE())))</f>
        <v>0</v>
      </c>
      <c r="BN97" s="193" t="n">
        <f aca="false">IF(ISERROR(VLOOKUP($A97,'Import Peak'!$A$3:BN$99,66,FALSE())-VLOOKUP($A97,'Import Peak Change'!$A$106:BN$202,66,FALSE())),0,(VLOOKUP($A97,'Import Peak'!$A$3:BN$99,66,FALSE())-VLOOKUP($A97,'Import Peak Change'!$A$106:BN$202,66,FALSE())))</f>
        <v>0</v>
      </c>
      <c r="BO97" s="193" t="n">
        <f aca="false">IF(ISERROR(VLOOKUP($A97,'Import Peak'!$A$3:BO$99,67,FALSE())-VLOOKUP($A97,'Import Peak Change'!$A$106:BO$202,67,FALSE())),0,(VLOOKUP($A97,'Import Peak'!$A$3:BO$99,67,FALSE())-VLOOKUP($A97,'Import Peak Change'!$A$106:BO$202,67,FALSE())))</f>
        <v>0</v>
      </c>
      <c r="BP97" s="193" t="n">
        <f aca="false">IF(ISERROR(VLOOKUP($A97,'Import Peak'!$A$3:BP$99,68,FALSE())-VLOOKUP($A97,'Import Peak Change'!$A$106:BP$202,68,FALSE())),0,(VLOOKUP($A97,'Import Peak'!$A$3:BP$99,68,FALSE())-VLOOKUP($A97,'Import Peak Change'!$A$106:BP$202,68,FALSE())))</f>
        <v>0</v>
      </c>
      <c r="BQ97" s="193" t="n">
        <f aca="false">IF(ISERROR(VLOOKUP($A97,'Import Peak'!$A$3:BQ$99,69,FALSE())-VLOOKUP($A97,'Import Peak Change'!$A$106:BQ$202,69,FALSE())),0,(VLOOKUP($A97,'Import Peak'!$A$3:BQ$99,69,FALSE())-VLOOKUP($A97,'Import Peak Change'!$A$106:BQ$202,69,FALSE())))</f>
        <v>0</v>
      </c>
      <c r="BR97" s="193" t="n">
        <f aca="false">IF(ISERROR(VLOOKUP($A97,'Import Peak'!$A$3:BR$99,70,FALSE())-VLOOKUP($A97,'Import Peak Change'!$A$106:BR$202,70,FALSE())),0,(VLOOKUP($A97,'Import Peak'!$A$3:BR$99,70,FALSE())-VLOOKUP($A97,'Import Peak Change'!$A$106:BR$202,70,FALSE())))</f>
        <v>0</v>
      </c>
      <c r="BS97" s="193" t="n">
        <f aca="false">IF(ISERROR(VLOOKUP($A97,'Import Peak'!$A$3:BS$99,71,FALSE())-VLOOKUP($A97,'Import Peak Change'!$A$106:BS$202,71,FALSE())),0,(VLOOKUP($A97,'Import Peak'!$A$3:BS$99,71,FALSE())-VLOOKUP($A97,'Import Peak Change'!$A$106:BS$202,71,FALSE())))</f>
        <v>0</v>
      </c>
      <c r="BT97" s="193" t="n">
        <f aca="false">IF(ISERROR(VLOOKUP($A97,'Import Peak'!$A$3:BT$99,72,FALSE())-VLOOKUP($A97,'Import Peak Change'!$A$106:BT$202,72,FALSE())),0,(VLOOKUP($A97,'Import Peak'!$A$3:BT$99,72,FALSE())-VLOOKUP($A97,'Import Peak Change'!$A$106:BT$202,72,FALSE())))</f>
        <v>0</v>
      </c>
      <c r="BU97" s="193" t="n">
        <f aca="false">IF(ISERROR(VLOOKUP($A97,'Import Peak'!$A$3:BU$99,73,FALSE())-VLOOKUP($A97,'Import Peak Change'!$A$106:BU$202,73,FALSE())),0,(VLOOKUP($A97,'Import Peak'!$A$3:BU$99,73,FALSE())-VLOOKUP($A97,'Import Peak Change'!$A$106:BU$202,73,FALSE())))</f>
        <v>0</v>
      </c>
      <c r="BV97" s="193" t="n">
        <f aca="false">IF(ISERROR(VLOOKUP($A97,'Import Peak'!$A$3:BV$99,74,FALSE())-VLOOKUP($A97,'Import Peak Change'!$A$106:BV$202,74,FALSE())),0,(VLOOKUP($A97,'Import Peak'!$A$3:BV$99,74,FALSE())-VLOOKUP($A97,'Import Peak Change'!$A$106:BV$202,74,FALSE())))</f>
        <v>0</v>
      </c>
      <c r="BW97" s="193" t="n">
        <f aca="false">IF(ISERROR(VLOOKUP($A97,'Import Peak'!$A$3:BW$99,75,FALSE())-VLOOKUP($A97,'Import Peak Change'!$A$106:BW$202,75,FALSE())),0,(VLOOKUP($A97,'Import Peak'!$A$3:BW$99,75,FALSE())-VLOOKUP($A97,'Import Peak Change'!$A$106:BW$202,75,FALSE())))</f>
        <v>0</v>
      </c>
      <c r="BX97" s="193" t="n">
        <f aca="false">IF(ISERROR(VLOOKUP($A97,'Import Peak'!$A$3:BX$99,76,FALSE())-VLOOKUP($A97,'Import Peak Change'!$A$106:BX$202,76,FALSE())),0,(VLOOKUP($A97,'Import Peak'!$A$3:BX$99,76,FALSE())-VLOOKUP($A97,'Import Peak Change'!$A$106:BX$202,76,FALSE())))</f>
        <v>0</v>
      </c>
      <c r="BY97" s="193" t="n">
        <f aca="false">IF(ISERROR(VLOOKUP($A97,'Import Peak'!$A$3:BY$99,77,FALSE())-VLOOKUP($A97,'Import Peak Change'!$A$106:BY$202,77,FALSE())),0,(VLOOKUP($A97,'Import Peak'!$A$3:BY$99,77,FALSE())-VLOOKUP($A97,'Import Peak Change'!$A$106:BY$202,77,FALSE())))</f>
        <v>0</v>
      </c>
      <c r="BZ97" s="193" t="n">
        <f aca="false">IF(ISERROR(VLOOKUP($A97,'Import Peak'!$A$3:BZ$99,78,FALSE())-VLOOKUP($A97,'Import Peak Change'!$A$106:BZ$202,78,FALSE())),0,(VLOOKUP($A97,'Import Peak'!$A$3:BZ$99,78,FALSE())-VLOOKUP($A97,'Import Peak Change'!$A$106:BZ$202,78,FALSE())))</f>
        <v>0</v>
      </c>
      <c r="CA97" s="193" t="n">
        <f aca="false">IF(ISERROR(VLOOKUP($A97,'Import Peak'!$A$3:CA$99,79,FALSE())-VLOOKUP($A97,'Import Peak Change'!$A$106:CA$202,79,FALSE())),0,(VLOOKUP($A97,'Import Peak'!$A$3:CA$99,79,FALSE())-VLOOKUP($A97,'Import Peak Change'!$A$106:CA$202,79,FALSE())))</f>
        <v>0</v>
      </c>
      <c r="CB97" s="193" t="n">
        <f aca="false">IF(ISERROR(VLOOKUP($A97,'Import Peak'!$A$3:CB$99,80,FALSE())-VLOOKUP($A97,'Import Peak Change'!$A$106:CB$202,80,FALSE())),0,(VLOOKUP($A97,'Import Peak'!$A$3:CB$99,80,FALSE())-VLOOKUP($A97,'Import Peak Change'!$A$106:CB$202,80,FALSE())))</f>
        <v>0</v>
      </c>
      <c r="CC97" s="193" t="n">
        <f aca="false">IF(ISERROR(VLOOKUP($A97,'Import Peak'!$A$3:CC$99,81,FALSE())-VLOOKUP($A97,'Import Peak Change'!$A$106:CC$202,81,FALSE())),0,(VLOOKUP($A97,'Import Peak'!$A$3:CC$99,81,FALSE())-VLOOKUP($A97,'Import Peak Change'!$A$106:CC$202,81,FALSE())))</f>
        <v>0</v>
      </c>
      <c r="CD97" s="193" t="n">
        <f aca="false">IF(ISERROR(VLOOKUP($A97,'Import Peak'!$A$3:CD$99,82,FALSE())-VLOOKUP($A97,'Import Peak Change'!$A$106:CD$202,82,FALSE())),0,(VLOOKUP($A97,'Import Peak'!$A$3:CD$99,82,FALSE())-VLOOKUP($A97,'Import Peak Change'!$A$106:CD$202,82,FALSE())))</f>
        <v>0</v>
      </c>
      <c r="CE97" s="193" t="n">
        <f aca="false">IF(ISERROR(VLOOKUP($A97,'Import Peak'!$A$3:CE$99,83,FALSE())-VLOOKUP($A97,'Import Peak Change'!$A$106:CE$202,83,FALSE())),0,(VLOOKUP($A97,'Import Peak'!$A$3:CE$99,83,FALSE())-VLOOKUP($A97,'Import Peak Change'!$A$106:CE$202,83,FALSE())))</f>
        <v>0</v>
      </c>
      <c r="CF97" s="193" t="n">
        <f aca="false">IF(ISERROR(VLOOKUP($A97,'Import Peak'!$A$3:CF$99,84,FALSE())-VLOOKUP($A97,'Import Peak Change'!$A$106:CF$202,84,FALSE())),0,(VLOOKUP($A97,'Import Peak'!$A$3:CF$99,84,FALSE())-VLOOKUP($A97,'Import Peak Change'!$A$106:CF$202,84,FALSE())))</f>
        <v>0</v>
      </c>
      <c r="CG97" s="193" t="n">
        <f aca="false">IF(ISERROR(VLOOKUP($A97,'Import Peak'!$A$3:CG$99,85,FALSE())-VLOOKUP($A97,'Import Peak Change'!$A$106:CG$202,85,FALSE())),0,(VLOOKUP($A97,'Import Peak'!$A$3:CG$99,85,FALSE())-VLOOKUP($A97,'Import Peak Change'!$A$106:CG$202,85,FALSE())))</f>
        <v>0</v>
      </c>
      <c r="CH97" s="193" t="n">
        <f aca="false">IF(ISERROR(VLOOKUP($A97,'Import Peak'!$A$3:CH$99,86,FALSE())-VLOOKUP($A97,'Import Peak Change'!$A$106:CH$202,86,FALSE())),0,(VLOOKUP($A97,'Import Peak'!$A$3:CH$99,86,FALSE())-VLOOKUP($A97,'Import Peak Change'!$A$106:CH$202,86,FALSE())))</f>
        <v>0</v>
      </c>
      <c r="CI97" s="193" t="n">
        <f aca="false">IF(ISERROR(VLOOKUP($A97,'Import Peak'!$A$3:CI$99,87,FALSE())-VLOOKUP($A97,'Import Peak Change'!$A$106:CI$202,87,FALSE())),0,(VLOOKUP($A97,'Import Peak'!$A$3:CI$99,87,FALSE())-VLOOKUP($A97,'Import Peak Change'!$A$106:CI$202,87,FALSE())))</f>
        <v>0</v>
      </c>
      <c r="CJ97" s="193" t="n">
        <f aca="false">IF(ISERROR(VLOOKUP($A97,'Import Peak'!$A$3:CJ$99,88,FALSE())-VLOOKUP($A97,'Import Peak Change'!$A$106:CJ$202,88,FALSE())),0,(VLOOKUP($A97,'Import Peak'!$A$3:CJ$99,88,FALSE())-VLOOKUP($A97,'Import Peak Change'!$A$106:CJ$202,88,FALSE())))</f>
        <v>0</v>
      </c>
      <c r="CK97" s="193" t="n">
        <f aca="false">IF(ISERROR(VLOOKUP($A97,'Import Peak'!$A$3:CK$99,89,FALSE())-VLOOKUP($A97,'Import Peak Change'!$A$106:CK$202,89,FALSE())),0,(VLOOKUP($A97,'Import Peak'!$A$3:CK$99,89,FALSE())-VLOOKUP($A97,'Import Peak Change'!$A$106:CK$202,89,FALSE())))</f>
        <v>0</v>
      </c>
      <c r="CL97" s="193" t="n">
        <f aca="false">IF(ISERROR(VLOOKUP($A97,'Import Peak'!$A$3:CL$99,90,FALSE())-VLOOKUP($A97,'Import Peak Change'!$A$106:CL$202,90,FALSE())),0,(VLOOKUP($A97,'Import Peak'!$A$3:CL$99,90,FALSE())-VLOOKUP($A97,'Import Peak Change'!$A$106:CL$202,90,FALSE())))</f>
        <v>0</v>
      </c>
      <c r="CM97" s="193" t="n">
        <f aca="false">IF(ISERROR(VLOOKUP($A97,'Import Peak'!$A$3:CM$99,91,FALSE())-VLOOKUP($A97,'Import Peak Change'!$A$106:CM$202,91,FALSE())),0,(VLOOKUP($A97,'Import Peak'!$A$3:CM$99,91,FALSE())-VLOOKUP($A97,'Import Peak Change'!$A$106:CM$202,91,FALSE())))</f>
        <v>0</v>
      </c>
      <c r="CN97" s="193" t="n">
        <f aca="false">IF(ISERROR(VLOOKUP($A97,'Import Peak'!$A$3:CN$99,92,FALSE())-VLOOKUP($A97,'Import Peak Change'!$A$106:CN$202,92,FALSE())),0,(VLOOKUP($A97,'Import Peak'!$A$3:CN$99,92,FALSE())-VLOOKUP($A97,'Import Peak Change'!$A$106:CN$202,92,FALSE())))</f>
        <v>0</v>
      </c>
      <c r="CO97" s="193" t="n">
        <f aca="false">IF(ISERROR(VLOOKUP($A97,'Import Peak'!$A$3:CO$99,93,FALSE())-VLOOKUP($A97,'Import Peak Change'!$A$106:CO$202,93,FALSE())),0,(VLOOKUP($A97,'Import Peak'!$A$3:CO$99,93,FALSE())-VLOOKUP($A97,'Import Peak Change'!$A$106:CO$202,93,FALSE())))</f>
        <v>0</v>
      </c>
      <c r="CP97" s="193" t="n">
        <f aca="false">IF(ISERROR(VLOOKUP($A97,'Import Peak'!$A$3:CP$99,94,FALSE())-VLOOKUP($A97,'Import Peak Change'!$A$106:CP$202,94,FALSE())),0,(VLOOKUP($A97,'Import Peak'!$A$3:CP$99,94,FALSE())-VLOOKUP($A97,'Import Peak Change'!$A$106:CP$202,94,FALSE())))</f>
        <v>0</v>
      </c>
      <c r="CQ97" s="193" t="n">
        <f aca="false">IF(ISERROR(VLOOKUP($A97,'Import Peak'!$A$3:CQ$99,95,FALSE())-VLOOKUP($A97,'Import Peak Change'!$A$106:CQ$202,95,FALSE())),0,(VLOOKUP($A97,'Import Peak'!$A$3:CQ$99,95,FALSE())-VLOOKUP($A97,'Import Peak Change'!$A$106:CQ$202,95,FALSE())))</f>
        <v>0</v>
      </c>
      <c r="CR97" s="193" t="n">
        <f aca="false">IF(ISERROR(VLOOKUP($A97,'Import Peak'!$A$3:CR$99,96,FALSE())-VLOOKUP($A97,'Import Peak Change'!$A$106:CR$202,96,FALSE())),0,(VLOOKUP($A97,'Import Peak'!$A$3:CR$99,96,FALSE())-VLOOKUP($A97,'Import Peak Change'!$A$106:CR$202,96,FALSE())))</f>
        <v>0</v>
      </c>
      <c r="CS97" s="193" t="n">
        <f aca="false">IF(ISERROR(VLOOKUP($A97,'Import Peak'!$A$3:CS$99,97,FALSE())-VLOOKUP($A97,'Import Peak Change'!$A$106:CS$202,97,FALSE())),0,(VLOOKUP($A97,'Import Peak'!$A$3:CS$99,97,FALSE())-VLOOKUP($A97,'Import Peak Change'!$A$106:CS$202,97,FALSE())))</f>
        <v>0</v>
      </c>
      <c r="CT97" s="193" t="n">
        <f aca="false">IF(ISERROR(VLOOKUP($A97,'Import Peak'!$A$3:CT$99,98,FALSE())-VLOOKUP($A97,'Import Peak Change'!$A$106:CT$202,98,FALSE())),0,(VLOOKUP($A97,'Import Peak'!$A$3:CT$99,98,FALSE())-VLOOKUP($A97,'Import Peak Change'!$A$106:CT$202,98,FALSE())))</f>
        <v>0</v>
      </c>
      <c r="CU97" s="193" t="n">
        <f aca="false">IF(ISERROR(VLOOKUP($A97,'Import Peak'!$A$3:CU$99,99,FALSE())-VLOOKUP($A97,'Import Peak Change'!$A$106:CU$202,99,FALSE())),0,(VLOOKUP($A97,'Import Peak'!$A$3:CU$99,99,FALSE())-VLOOKUP($A97,'Import Peak Change'!$A$106:CU$202,99,FALSE())))</f>
        <v>0</v>
      </c>
      <c r="CV97" s="193" t="n">
        <f aca="false">IF(ISERROR(VLOOKUP($A97,'Import Peak'!$A$3:CV$99,100,FALSE())-VLOOKUP($A97,'Import Peak Change'!$A$106:CV$202,100,FALSE())),0,(VLOOKUP($A97,'Import Peak'!$A$3:CV$99,100,FALSE())-VLOOKUP($A97,'Import Peak Change'!$A$106:CV$202,100,FALSE())))</f>
        <v>0</v>
      </c>
      <c r="CW97" s="193" t="n">
        <f aca="false">IF(ISERROR(VLOOKUP($A97,'Import Peak'!$A$3:CW$99,101,FALSE())-VLOOKUP($A97,'Import Peak Change'!$A$106:CW$202,101,FALSE())),0,(VLOOKUP($A97,'Import Peak'!$A$3:CW$99,101,FALSE())-VLOOKUP($A97,'Import Peak Change'!$A$106:CW$202,101,FALSE())))</f>
        <v>0</v>
      </c>
      <c r="CX97" s="193" t="n">
        <f aca="false">IF(ISERROR(VLOOKUP($A97,'Import Peak'!$A$3:CX$99,102,FALSE())-VLOOKUP($A97,'Import Peak Change'!$A$106:CX$202,102,FALSE())),0,(VLOOKUP($A97,'Import Peak'!$A$3:CX$99,102,FALSE())-VLOOKUP($A97,'Import Peak Change'!$A$106:CX$202,102,FALSE())))</f>
        <v>0</v>
      </c>
      <c r="CY97" s="193" t="n">
        <f aca="false">IF(ISERROR(VLOOKUP($A97,'Import Peak'!$A$3:CY$99,103,FALSE())-VLOOKUP($A97,'Import Peak Change'!$A$106:CY$202,103,FALSE())),0,(VLOOKUP($A97,'Import Peak'!$A$3:CY$99,103,FALSE())-VLOOKUP($A97,'Import Peak Change'!$A$106:CY$202,103,FALSE())))</f>
        <v>0</v>
      </c>
      <c r="CZ97" s="193" t="n">
        <f aca="false">IF(ISERROR(VLOOKUP($A97,'Import Peak'!$A$3:CZ$99,104,FALSE())-VLOOKUP($A97,'Import Peak Change'!$A$106:CZ$202,104,FALSE())),0,(VLOOKUP($A97,'Import Peak'!$A$3:CZ$99,104,FALSE())-VLOOKUP($A97,'Import Peak Change'!$A$106:CZ$202,104,FALSE())))</f>
        <v>0</v>
      </c>
      <c r="DA97" s="193" t="n">
        <f aca="false">IF(ISERROR(VLOOKUP($A97,'Import Peak'!$A$3:DA$99,105,FALSE())-VLOOKUP($A97,'Import Peak Change'!$A$106:DA$202,105,FALSE())),0,(VLOOKUP($A97,'Import Peak'!$A$3:DA$99,105,FALSE())-VLOOKUP($A97,'Import Peak Change'!$A$106:DA$202,105,FALSE())))</f>
        <v>0</v>
      </c>
      <c r="DB97" s="193" t="n">
        <f aca="false">IF(ISERROR(VLOOKUP($A97,'Import Peak'!$A$3:DB$99,106,FALSE())-VLOOKUP($A97,'Import Peak Change'!$A$106:DB$202,106,FALSE())),0,(VLOOKUP($A97,'Import Peak'!$A$3:DB$99,106,FALSE())-VLOOKUP($A97,'Import Peak Change'!$A$106:DB$202,106,FALSE())))</f>
        <v>0</v>
      </c>
      <c r="DC97" s="193" t="n">
        <f aca="false">IF(ISERROR(VLOOKUP($A97,'Import Peak'!$A$3:DC$99,107,FALSE())-VLOOKUP($A97,'Import Peak Change'!$A$106:DC$202,107,FALSE())),0,(VLOOKUP($A97,'Import Peak'!$A$3:DC$99,107,FALSE())-VLOOKUP($A97,'Import Peak Change'!$A$106:DC$202,107,FALSE())))</f>
        <v>0</v>
      </c>
      <c r="DD97" s="193" t="n">
        <f aca="false">IF(ISERROR(VLOOKUP($A97,'Import Peak'!$A$3:DD$99,108,FALSE())-VLOOKUP($A97,'Import Peak Change'!$A$106:DD$202,108,FALSE())),0,(VLOOKUP($A97,'Import Peak'!$A$3:DD$99,108,FALSE())-VLOOKUP($A97,'Import Peak Change'!$A$106:DD$202,108,FALSE())))</f>
        <v>0</v>
      </c>
      <c r="DE97" s="193" t="n">
        <f aca="false">IF(ISERROR(VLOOKUP($A97,'Import Peak'!$A$3:DE$99,109,FALSE())-VLOOKUP($A97,'Import Peak Change'!$A$106:DE$202,109,FALSE())),0,(VLOOKUP($A97,'Import Peak'!$A$3:DE$99,109,FALSE())-VLOOKUP($A97,'Import Peak Change'!$A$106:DE$202,109,FALSE())))</f>
        <v>0</v>
      </c>
      <c r="DF97" s="193" t="n">
        <f aca="false">IF(ISERROR(VLOOKUP($A97,'Import Peak'!$A$3:DF$99,110,FALSE())-VLOOKUP($A97,'Import Peak Change'!$A$106:DF$202,110,FALSE())),0,(VLOOKUP($A97,'Import Peak'!$A$3:DF$99,110,FALSE())-VLOOKUP($A97,'Import Peak Change'!$A$106:DF$202,110,FALSE())))</f>
        <v>0</v>
      </c>
      <c r="DG97" s="193" t="n">
        <f aca="false">IF(ISERROR(VLOOKUP($A97,'Import Peak'!$A$3:DG$99,111,FALSE())-VLOOKUP($A97,'Import Peak Change'!$A$106:DG$202,111,FALSE())),0,(VLOOKUP($A97,'Import Peak'!$A$3:DG$99,111,FALSE())-VLOOKUP($A97,'Import Peak Change'!$A$106:DG$202,111,FALSE())))</f>
        <v>0</v>
      </c>
      <c r="DH97" s="193" t="n">
        <f aca="false">IF(ISERROR(VLOOKUP($A97,'Import Peak'!$A$3:DH$99,112,FALSE())-VLOOKUP($A97,'Import Peak Change'!$A$106:DH$202,112,FALSE())),0,(VLOOKUP($A97,'Import Peak'!$A$3:DH$99,112,FALSE())-VLOOKUP($A97,'Import Peak Change'!$A$106:DH$202,112,FALSE())))</f>
        <v>0</v>
      </c>
      <c r="DI97" s="193" t="n">
        <f aca="false">IF(ISERROR(VLOOKUP($A97,'Import Peak'!$A$3:DI$99,113,FALSE())-VLOOKUP($A97,'Import Peak Change'!$A$106:DI$202,113,FALSE())),0,(VLOOKUP($A97,'Import Peak'!$A$3:DI$99,113,FALSE())-VLOOKUP($A97,'Import Peak Change'!$A$106:DI$202,113,FALSE())))</f>
        <v>0</v>
      </c>
      <c r="DJ97" s="193" t="n">
        <f aca="false">IF(ISERROR(VLOOKUP($A97,'Import Peak'!$A$3:DJ$99,114,FALSE())-VLOOKUP($A97,'Import Peak Change'!$A$106:DJ$202,114,FALSE())),0,(VLOOKUP($A97,'Import Peak'!$A$3:DJ$99,114,FALSE())-VLOOKUP($A97,'Import Peak Change'!$A$106:DJ$202,114,FALSE())))</f>
        <v>0</v>
      </c>
      <c r="DK97" s="193" t="n">
        <f aca="false">IF(ISERROR(VLOOKUP($A97,'Import Peak'!$A$3:DK$99,115,FALSE())-VLOOKUP($A97,'Import Peak Change'!$A$106:DK$202,115,FALSE())),0,(VLOOKUP($A97,'Import Peak'!$A$3:DK$99,115,FALSE())-VLOOKUP($A97,'Import Peak Change'!$A$106:DK$202,115,FALSE())))</f>
        <v>0</v>
      </c>
      <c r="DL97" s="193" t="n">
        <f aca="false">IF(ISERROR(VLOOKUP($A97,'Import Peak'!$A$3:DL$99,116,FALSE())-VLOOKUP($A97,'Import Peak Change'!$A$106:DL$202,116,FALSE())),0,(VLOOKUP($A97,'Import Peak'!$A$3:DL$99,116,FALSE())-VLOOKUP($A97,'Import Peak Change'!$A$106:DL$202,116,FALSE())))</f>
        <v>0</v>
      </c>
      <c r="DM97" s="193" t="n">
        <f aca="false">IF(ISERROR(VLOOKUP($A97,'Import Peak'!$A$3:DM$99,117,FALSE())-VLOOKUP($A97,'Import Peak Change'!$A$106:DM$202,117,FALSE())),0,(VLOOKUP($A97,'Import Peak'!$A$3:DM$99,117,FALSE())-VLOOKUP($A97,'Import Peak Change'!$A$106:DM$202,117,FALSE())))</f>
        <v>0</v>
      </c>
      <c r="DN97" s="193" t="n">
        <f aca="false">IF(ISERROR(VLOOKUP($A97,'Import Peak'!$A$3:DN$99,118,FALSE())-VLOOKUP($A97,'Import Peak Change'!$A$106:DN$202,118,FALSE())),0,(VLOOKUP($A97,'Import Peak'!$A$3:DN$99,118,FALSE())-VLOOKUP($A97,'Import Peak Change'!$A$106:DN$202,118,FALSE())))</f>
        <v>0</v>
      </c>
      <c r="DO97" s="193" t="n">
        <f aca="false">IF(ISERROR(VLOOKUP($A97,'Import Peak'!$A$3:DO$99,119,FALSE())-VLOOKUP($A97,'Import Peak Change'!$A$106:DO$202,119,FALSE())),0,(VLOOKUP($A97,'Import Peak'!$A$3:DO$99,119,FALSE())-VLOOKUP($A97,'Import Peak Change'!$A$106:DO$202,119,FALSE())))</f>
        <v>0</v>
      </c>
      <c r="DP97" s="193" t="n">
        <f aca="false">IF(ISERROR(VLOOKUP($A97,'Import Peak'!$A$3:DP$99,120,FALSE())-VLOOKUP($A97,'Import Peak Change'!$A$106:DP$202,120,FALSE())),0,(VLOOKUP($A97,'Import Peak'!$A$3:DP$99,120,FALSE())-VLOOKUP($A97,'Import Peak Change'!$A$106:DP$202,120,FALSE())))</f>
        <v>0</v>
      </c>
      <c r="DQ97" s="193" t="n">
        <f aca="false">IF(ISERROR(VLOOKUP($A97,'Import Peak'!$A$3:DQ$99,121,FALSE())-VLOOKUP($A97,'Import Peak Change'!$A$106:DQ$202,121,FALSE())),0,(VLOOKUP($A97,'Import Peak'!$A$3:DQ$99,121,FALSE())-VLOOKUP($A97,'Import Peak Change'!$A$106:DQ$202,121,FALSE())))</f>
        <v>0</v>
      </c>
      <c r="DR97" s="193" t="n">
        <f aca="false">IF(ISERROR(VLOOKUP($A97,'Import Peak'!$A$3:DR$99,122,FALSE())-VLOOKUP($A97,'Import Peak Change'!$A$106:DR$202,122,FALSE())),0,(VLOOKUP($A97,'Import Peak'!$A$3:DR$99,122,FALSE())-VLOOKUP($A97,'Import Peak Change'!$A$106:DR$202,122,FALSE())))</f>
        <v>0</v>
      </c>
      <c r="DS97" s="193" t="n">
        <f aca="false">IF(ISERROR(VLOOKUP($A97,'Import Peak'!$A$3:DS$99,123,FALSE())-VLOOKUP($A97,'Import Peak Change'!$A$106:DS$202,123,FALSE())),0,(VLOOKUP($A97,'Import Peak'!$A$3:DS$99,123,FALSE())-VLOOKUP($A97,'Import Peak Change'!$A$106:DS$202,123,FALSE())))</f>
        <v>0</v>
      </c>
      <c r="DT97" s="193" t="n">
        <f aca="false">IF(ISERROR(VLOOKUP($A97,'Import Peak'!$A$3:DT$99,124,FALSE())-VLOOKUP($A97,'Import Peak Change'!$A$106:DT$202,124,FALSE())),0,(VLOOKUP($A97,'Import Peak'!$A$3:DT$99,124,FALSE())-VLOOKUP($A97,'Import Peak Change'!$A$106:DT$202,124,FALSE())))</f>
        <v>0</v>
      </c>
      <c r="DU97" s="193" t="n">
        <f aca="false">IF(ISERROR(VLOOKUP($A97,'Import Peak'!$A$3:DU$99,125,FALSE())-VLOOKUP($A97,'Import Peak Change'!$A$106:DU$202,125,FALSE())),0,(VLOOKUP($A97,'Import Peak'!$A$3:DU$99,125,FALSE())-VLOOKUP($A97,'Import Peak Change'!$A$106:DU$202,125,FALSE())))</f>
        <v>0</v>
      </c>
      <c r="DV97" s="193" t="n">
        <f aca="false">IF(ISERROR(VLOOKUP($A97,'Import Peak'!$A$3:DV$99,126,FALSE())-VLOOKUP($A97,'Import Peak Change'!$A$106:DV$202,126,FALSE())),0,(VLOOKUP($A97,'Import Peak'!$A$3:DV$99,126,FALSE())-VLOOKUP($A97,'Import Peak Change'!$A$106:DV$202,126,FALSE())))</f>
        <v>0</v>
      </c>
      <c r="DW97" s="193" t="n">
        <f aca="false">IF(ISERROR(VLOOKUP($A97,'Import Peak'!$A$3:DW$99,127,FALSE())-VLOOKUP($A97,'Import Peak Change'!$A$106:DW$202,127,FALSE())),0,(VLOOKUP($A97,'Import Peak'!$A$3:DW$99,127,FALSE())-VLOOKUP($A97,'Import Peak Change'!$A$106:DW$202,127,FALSE())))</f>
        <v>0</v>
      </c>
      <c r="DX97" s="193" t="n">
        <f aca="false">IF(ISERROR(VLOOKUP($A97,'Import Peak'!$A$3:DX$99,128,FALSE())-VLOOKUP($A97,'Import Peak Change'!$A$106:DX$202,128,FALSE())),0,(VLOOKUP($A97,'Import Peak'!$A$3:DX$99,128,FALSE())-VLOOKUP($A97,'Import Peak Change'!$A$106:DX$202,128,FALSE())))</f>
        <v>0</v>
      </c>
      <c r="DY97" s="193" t="n">
        <f aca="false">IF(ISERROR(VLOOKUP($A97,'Import Peak'!$A$3:DY$99,129,FALSE())-VLOOKUP($A97,'Import Peak Change'!$A$106:DY$202,129,FALSE())),0,(VLOOKUP($A97,'Import Peak'!$A$3:DY$99,129,FALSE())-VLOOKUP($A97,'Import Peak Change'!$A$106:DY$202,129,FALSE())))</f>
        <v>0</v>
      </c>
      <c r="DZ97" s="193" t="n">
        <f aca="false">IF(ISERROR(VLOOKUP($A97,'Import Peak'!$A$3:DZ$99,130,FALSE())-VLOOKUP($A97,'Import Peak Change'!$A$106:DZ$202,130,FALSE())),0,(VLOOKUP($A97,'Import Peak'!$A$3:DZ$99,130,FALSE())-VLOOKUP($A97,'Import Peak Change'!$A$106:DZ$202,130,FALSE())))</f>
        <v>0</v>
      </c>
      <c r="EA97" s="193" t="n">
        <f aca="false">IF(ISERROR(VLOOKUP($A97,'Import Peak'!$A$3:EA$99,131,FALSE())-VLOOKUP($A97,'Import Peak Change'!$A$106:EA$202,131,FALSE())),0,(VLOOKUP($A97,'Import Peak'!$A$3:EA$99,131,FALSE())-VLOOKUP($A97,'Import Peak Change'!$A$106:EA$202,131,FALSE())))</f>
        <v>0</v>
      </c>
      <c r="EB97" s="193" t="n">
        <f aca="false">IF(ISERROR(VLOOKUP($A97,'Import Peak'!$A$3:EB$99,132,FALSE())-VLOOKUP($A97,'Import Peak Change'!$A$106:EB$202,132,FALSE())),0,(VLOOKUP($A97,'Import Peak'!$A$3:EB$99,132,FALSE())-VLOOKUP($A97,'Import Peak Change'!$A$106:EB$202,132,FALSE())))</f>
        <v>0</v>
      </c>
      <c r="EC97" s="193" t="n">
        <f aca="false">IF(ISERROR(VLOOKUP($A97,'Import Peak'!$A$3:EC$99,133,FALSE())-VLOOKUP($A97,'Import Peak Change'!$A$106:EC$202,133,FALSE())),0,(VLOOKUP($A97,'Import Peak'!$A$3:EC$99,133,FALSE())-VLOOKUP($A97,'Import Peak Change'!$A$106:EC$202,133,FALSE())))</f>
        <v>0</v>
      </c>
      <c r="ED97" s="193" t="n">
        <f aca="false">IF(ISERROR(VLOOKUP($A97,'Import Peak'!$A$3:ED$99,134,FALSE())-VLOOKUP($A97,'Import Peak Change'!$A$106:ED$202,134,FALSE())),0,(VLOOKUP($A97,'Import Peak'!$A$3:ED$99,134,FALSE())-VLOOKUP($A97,'Import Peak Change'!$A$106:ED$202,134,FALSE())))</f>
        <v>0</v>
      </c>
      <c r="EE97" s="193" t="n">
        <f aca="false">IF(ISERROR(VLOOKUP($A97,'Import Peak'!$A$3:EE$99,135,FALSE())-VLOOKUP($A97,'Import Peak Change'!$A$106:EE$202,135,FALSE())),0,(VLOOKUP($A97,'Import Peak'!$A$3:EE$99,135,FALSE())-VLOOKUP($A97,'Import Peak Change'!$A$106:EE$202,135,FALSE())))</f>
        <v>0</v>
      </c>
      <c r="EF97" s="193" t="n">
        <f aca="false">IF(ISERROR(VLOOKUP($A97,'Import Peak'!$A$3:EF$99,136,FALSE())-VLOOKUP($A97,'Import Peak Change'!$A$106:EF$202,136,FALSE())),0,(VLOOKUP($A97,'Import Peak'!$A$3:EF$99,136,FALSE())-VLOOKUP($A97,'Import Peak Change'!$A$106:EF$202,136,FALSE())))</f>
        <v>0</v>
      </c>
      <c r="EG97" s="193" t="n">
        <f aca="false">IF(ISERROR(VLOOKUP($A97,'Import Peak'!$A$3:EG$99,137,FALSE())-VLOOKUP($A97,'Import Peak Change'!$A$106:EG$202,137,FALSE())),0,(VLOOKUP($A97,'Import Peak'!$A$3:EG$99,137,FALSE())-VLOOKUP($A97,'Import Peak Change'!$A$106:EG$202,137,FALSE())))</f>
        <v>0</v>
      </c>
      <c r="EH97" s="193" t="n">
        <f aca="false">IF(ISERROR(VLOOKUP($A97,'Import Peak'!$A$3:EH$99,138,FALSE())-VLOOKUP($A97,'Import Peak Change'!$A$106:EH$202,138,FALSE())),0,(VLOOKUP($A97,'Import Peak'!$A$3:EH$99,138,FALSE())-VLOOKUP($A97,'Import Peak Change'!$A$106:EH$202,138,FALSE())))</f>
        <v>0</v>
      </c>
      <c r="EI97" s="193" t="n">
        <f aca="false">IF(ISERROR(VLOOKUP($A97,'Import Peak'!$A$3:EI$99,139,FALSE())-VLOOKUP($A97,'Import Peak Change'!$A$106:EI$202,139,FALSE())),0,(VLOOKUP($A97,'Import Peak'!$A$3:EI$99,139,FALSE())-VLOOKUP($A97,'Import Peak Change'!$A$106:EI$202,139,FALSE())))</f>
        <v>0</v>
      </c>
      <c r="EJ97" s="193" t="n">
        <f aca="false">IF(ISERROR(VLOOKUP($A97,'Import Peak'!$A$3:EJ$99,140,FALSE())-VLOOKUP($A97,'Import Peak Change'!$A$106:EJ$202,140,FALSE())),0,(VLOOKUP($A97,'Import Peak'!$A$3:EJ$99,140,FALSE())-VLOOKUP($A97,'Import Peak Change'!$A$106:EJ$202,140,FALSE())))</f>
        <v>0</v>
      </c>
      <c r="EK97" s="193" t="n">
        <f aca="false">IF(ISERROR(VLOOKUP($A97,'Import Peak'!$A$3:EK$99,141,FALSE())-VLOOKUP($A97,'Import Peak Change'!$A$106:EK$202,141,FALSE())),0,(VLOOKUP($A97,'Import Peak'!$A$3:EK$99,141,FALSE())-VLOOKUP($A97,'Import Peak Change'!$A$106:EK$202,141,FALSE())))</f>
        <v>0</v>
      </c>
      <c r="EL97" s="193" t="n">
        <f aca="false">IF(ISERROR(VLOOKUP($A97,'Import Peak'!$A$3:EL$99,142,FALSE())-VLOOKUP($A97,'Import Peak Change'!$A$106:EL$202,142,FALSE())),0,(VLOOKUP($A97,'Import Peak'!$A$3:EL$99,142,FALSE())-VLOOKUP($A97,'Import Peak Change'!$A$106:EL$202,142,FALSE())))</f>
        <v>0</v>
      </c>
      <c r="EM97" s="193" t="n">
        <f aca="false">IF(ISERROR(VLOOKUP($A97,'Import Peak'!$A$3:EM$99,143,FALSE())-VLOOKUP($A97,'Import Peak Change'!$A$106:EM$202,143,FALSE())),0,(VLOOKUP($A97,'Import Peak'!$A$3:EM$99,143,FALSE())-VLOOKUP($A97,'Import Peak Change'!$A$106:EM$202,143,FALSE())))</f>
        <v>0</v>
      </c>
      <c r="EN97" s="193" t="n">
        <f aca="false">IF(ISERROR(VLOOKUP($A97,'Import Peak'!$A$3:EN$99,144,FALSE())-VLOOKUP($A97,'Import Peak Change'!$A$106:EN$202,144,FALSE())),0,(VLOOKUP($A97,'Import Peak'!$A$3:EN$99,144,FALSE())-VLOOKUP($A97,'Import Peak Change'!$A$106:EN$202,144,FALSE())))</f>
        <v>0</v>
      </c>
      <c r="EO97" s="193" t="n">
        <f aca="false">IF(ISERROR(VLOOKUP($A97,'Import Peak'!$A$3:EO$99,145,FALSE())-VLOOKUP($A97,'Import Peak Change'!$A$106:EO$202,145,FALSE())),0,(VLOOKUP($A97,'Import Peak'!$A$3:EO$99,145,FALSE())-VLOOKUP($A97,'Import Peak Change'!$A$106:EO$202,145,FALSE())))</f>
        <v>0</v>
      </c>
      <c r="EP97" s="193" t="n">
        <f aca="false">IF(ISERROR(VLOOKUP($A97,'Import Peak'!$A$3:EP$99,146,FALSE())-VLOOKUP($A97,'Import Peak Change'!$A$106:EP$202,146,FALSE())),0,(VLOOKUP($A97,'Import Peak'!$A$3:EP$99,146,FALSE())-VLOOKUP($A97,'Import Peak Change'!$A$106:EP$202,146,FALSE())))</f>
        <v>0</v>
      </c>
      <c r="EQ97" s="193" t="n">
        <f aca="false">IF(ISERROR(VLOOKUP($A97,'Import Peak'!$A$3:EQ$99,147,FALSE())-VLOOKUP($A97,'Import Peak Change'!$A$106:EQ$202,147,FALSE())),0,(VLOOKUP($A97,'Import Peak'!$A$3:EQ$99,147,FALSE())-VLOOKUP($A97,'Import Peak Change'!$A$106:EQ$202,147,FALSE())))</f>
        <v>0</v>
      </c>
      <c r="ER97" s="193" t="n">
        <f aca="false">IF(ISERROR(VLOOKUP($A97,'Import Peak'!$A$3:ER$99,148,FALSE())-VLOOKUP($A97,'Import Peak Change'!$A$106:ER$202,148,FALSE())),0,(VLOOKUP($A97,'Import Peak'!$A$3:ER$99,148,FALSE())-VLOOKUP($A97,'Import Peak Change'!$A$106:ER$202,148,FALSE())))</f>
        <v>0</v>
      </c>
      <c r="ES97" s="193" t="n">
        <f aca="false">IF(ISERROR(VLOOKUP($A97,'Import Peak'!$A$3:ES$99,149,FALSE())-VLOOKUP($A97,'Import Peak Change'!$A$106:ES$202,149,FALSE())),0,(VLOOKUP($A97,'Import Peak'!$A$3:ES$99,149,FALSE())-VLOOKUP($A97,'Import Peak Change'!$A$106:ES$202,149,FALSE())))</f>
        <v>0</v>
      </c>
      <c r="ET97" s="193" t="n">
        <f aca="false">IF(ISERROR(VLOOKUP($A97,'Import Peak'!$A$3:ET$99,150,FALSE())-VLOOKUP($A97,'Import Peak Change'!$A$106:ET$202,150,FALSE())),0,(VLOOKUP($A97,'Import Peak'!$A$3:ET$99,150,FALSE())-VLOOKUP($A97,'Import Peak Change'!$A$106:ET$202,150,FALSE())))</f>
        <v>0</v>
      </c>
      <c r="EU97" s="193" t="n">
        <f aca="false">IF(ISERROR(VLOOKUP($A97,'Import Peak'!$A$3:EU$99,151,FALSE())-VLOOKUP($A97,'Import Peak Change'!$A$106:EU$202,151,FALSE())),0,(VLOOKUP($A97,'Import Peak'!$A$3:EU$99,151,FALSE())-VLOOKUP($A97,'Import Peak Change'!$A$106:EU$202,151,FALSE())))</f>
        <v>0</v>
      </c>
      <c r="EV97" s="193" t="n">
        <f aca="false">IF(ISERROR(VLOOKUP($A97,'Import Peak'!$A$3:EV$99,152,FALSE())-VLOOKUP($A97,'Import Peak Change'!$A$106:EV$202,152,FALSE())),0,(VLOOKUP($A97,'Import Peak'!$A$3:EV$99,152,FALSE())-VLOOKUP($A97,'Import Peak Change'!$A$106:EV$202,152,FALSE())))</f>
        <v>0</v>
      </c>
      <c r="EW97" s="193" t="n">
        <f aca="false">IF(ISERROR(VLOOKUP($A97,'Import Peak'!$A$3:EW$99,153,FALSE())-VLOOKUP($A97,'Import Peak Change'!$A$106:EW$202,153,FALSE())),0,(VLOOKUP($A97,'Import Peak'!$A$3:EW$99,153,FALSE())-VLOOKUP($A97,'Import Peak Change'!$A$106:EW$202,153,FALSE())))</f>
        <v>0</v>
      </c>
      <c r="EX97" s="193" t="n">
        <f aca="false">IF(ISERROR(VLOOKUP($A97,'Import Peak'!$A$3:EX$99,154,FALSE())-VLOOKUP($A97,'Import Peak Change'!$A$106:EX$202,154,FALSE())),0,(VLOOKUP($A97,'Import Peak'!$A$3:EX$99,154,FALSE())-VLOOKUP($A97,'Import Peak Change'!$A$106:EX$202,154,FALSE())))</f>
        <v>0</v>
      </c>
      <c r="EY97" s="193" t="n">
        <f aca="false">IF(ISERROR(VLOOKUP($A97,'Import Peak'!$A$3:EY$99,155,FALSE())-VLOOKUP($A97,'Import Peak Change'!$A$106:EY$202,155,FALSE())),0,(VLOOKUP($A97,'Import Peak'!$A$3:EY$99,155,FALSE())-VLOOKUP($A97,'Import Peak Change'!$A$106:EY$202,155,FALSE())))</f>
        <v>0</v>
      </c>
      <c r="EZ97" s="193" t="n">
        <f aca="false">IF(ISERROR(VLOOKUP($A97,'Import Peak'!$A$3:EZ$99,156,FALSE())-VLOOKUP($A97,'Import Peak Change'!$A$106:EZ$202,156,FALSE())),0,(VLOOKUP($A97,'Import Peak'!$A$3:EZ$99,156,FALSE())-VLOOKUP($A97,'Import Peak Change'!$A$106:EZ$202,156,FALSE())))</f>
        <v>0</v>
      </c>
      <c r="FA97" s="193" t="n">
        <f aca="false">IF(ISERROR(VLOOKUP($A97,'Import Peak'!$A$3:FA$99,157,FALSE())-VLOOKUP($A97,'Import Peak Change'!$A$106:FA$202,157,FALSE())),0,(VLOOKUP($A97,'Import Peak'!$A$3:FA$99,157,FALSE())-VLOOKUP($A97,'Import Peak Change'!$A$106:FA$202,157,FALSE())))</f>
        <v>0</v>
      </c>
      <c r="FB97" s="193" t="n">
        <f aca="false">IF(ISERROR(VLOOKUP($A97,'Import Peak'!$A$3:FB$99,158,FALSE())-VLOOKUP($A97,'Import Peak Change'!$A$106:FB$202,158,FALSE())),0,(VLOOKUP($A97,'Import Peak'!$A$3:FB$99,158,FALSE())-VLOOKUP($A97,'Import Peak Change'!$A$106:FB$202,158,FALSE())))</f>
        <v>0</v>
      </c>
      <c r="FC97" s="193" t="n">
        <f aca="false">IF(ISERROR(VLOOKUP($A97,'Import Peak'!$A$3:FC$99,159,FALSE())-VLOOKUP($A97,'Import Peak Change'!$A$106:FC$202,159,FALSE())),0,(VLOOKUP($A97,'Import Peak'!$A$3:FC$99,159,FALSE())-VLOOKUP($A97,'Import Peak Change'!$A$106:FC$202,159,FALSE())))</f>
        <v>0</v>
      </c>
      <c r="FD97" s="193" t="n">
        <f aca="false">IF(ISERROR(VLOOKUP($A97,'Import Peak'!$A$3:FD$99,160,FALSE())-VLOOKUP($A97,'Import Peak Change'!$A$106:FD$202,160,FALSE())),0,(VLOOKUP($A97,'Import Peak'!$A$3:FD$99,160,FALSE())-VLOOKUP($A97,'Import Peak Change'!$A$106:FD$202,160,FALSE())))</f>
        <v>0</v>
      </c>
      <c r="FE97" s="193" t="n">
        <f aca="false">IF(ISERROR(VLOOKUP($A97,'Import Peak'!$A$3:FE$99,161,FALSE())-VLOOKUP($A97,'Import Peak Change'!$A$106:FE$202,161,FALSE())),0,(VLOOKUP($A97,'Import Peak'!$A$3:FE$99,161,FALSE())-VLOOKUP($A97,'Import Peak Change'!$A$106:FE$202,161,FALSE())))</f>
        <v>0</v>
      </c>
      <c r="FF97" s="193" t="n">
        <f aca="false">IF(ISERROR(VLOOKUP($A97,'Import Peak'!$A$3:FF$99,162,FALSE())-VLOOKUP($A97,'Import Peak Change'!$A$106:FF$202,162,FALSE())),0,(VLOOKUP($A97,'Import Peak'!$A$3:FF$99,162,FALSE())-VLOOKUP($A97,'Import Peak Change'!$A$106:FF$202,162,FALSE())))</f>
        <v>0</v>
      </c>
      <c r="FG97" s="193" t="n">
        <f aca="false">IF(ISERROR(VLOOKUP($A97,'Import Peak'!$A$3:FG$99,163,FALSE())-VLOOKUP($A97,'Import Peak Change'!$A$106:FG$202,163,FALSE())),0,(VLOOKUP($A97,'Import Peak'!$A$3:FG$99,163,FALSE())-VLOOKUP($A97,'Import Peak Change'!$A$106:FG$202,163,FALSE())))</f>
        <v>0</v>
      </c>
      <c r="FH97" s="193" t="n">
        <f aca="false">IF(ISERROR(VLOOKUP($A97,'Import Peak'!$A$3:FH$99,164,FALSE())-VLOOKUP($A97,'Import Peak Change'!$A$106:FH$202,164,FALSE())),0,(VLOOKUP($A97,'Import Peak'!$A$3:FH$99,164,FALSE())-VLOOKUP($A97,'Import Peak Change'!$A$106:FH$202,164,FALSE())))</f>
        <v>0</v>
      </c>
      <c r="FI97" s="193" t="n">
        <f aca="false">IF(ISERROR(VLOOKUP($A97,'Import Peak'!$A$3:FI$99,165,FALSE())-VLOOKUP($A97,'Import Peak Change'!$A$106:FI$202,165,FALSE())),0,(VLOOKUP($A97,'Import Peak'!$A$3:FI$99,165,FALSE())-VLOOKUP($A97,'Import Peak Change'!$A$106:FI$202,165,FALSE())))</f>
        <v>0</v>
      </c>
      <c r="FJ97" s="193" t="n">
        <f aca="false">IF(ISERROR(VLOOKUP($A97,'Import Peak'!$A$3:FJ$99,166,FALSE())-VLOOKUP($A97,'Import Peak Change'!$A$106:FJ$202,166,FALSE())),0,(VLOOKUP($A97,'Import Peak'!$A$3:FJ$99,166,FALSE())-VLOOKUP($A97,'Import Peak Change'!$A$106:FJ$202,166,FALSE())))</f>
        <v>0</v>
      </c>
      <c r="FK97" s="193" t="n">
        <f aca="false">IF(ISERROR(VLOOKUP($A97,'Import Peak'!$A$3:FK$99,167,FALSE())-VLOOKUP($A97,'Import Peak Change'!$A$106:FK$202,167,FALSE())),0,(VLOOKUP($A97,'Import Peak'!$A$3:FK$99,167,FALSE())-VLOOKUP($A97,'Import Peak Change'!$A$106:FK$202,167,FALSE())))</f>
        <v>0</v>
      </c>
      <c r="FL97" s="193" t="n">
        <f aca="false">IF(ISERROR(VLOOKUP($A97,'Import Peak'!$A$3:FL$99,168,FALSE())-VLOOKUP($A97,'Import Peak Change'!$A$106:FL$202,168,FALSE())),0,(VLOOKUP($A97,'Import Peak'!$A$3:FL$99,168,FALSE())-VLOOKUP($A97,'Import Peak Change'!$A$106:FL$202,168,FALSE())))</f>
        <v>0</v>
      </c>
      <c r="FM97" s="193" t="n">
        <f aca="false">IF(ISERROR(VLOOKUP($A97,'Import Peak'!$A$3:FM$99,169,FALSE())-VLOOKUP($A97,'Import Peak Change'!$A$106:FM$202,169,FALSE())),0,(VLOOKUP($A97,'Import Peak'!$A$3:FM$99,169,FALSE())-VLOOKUP($A97,'Import Peak Change'!$A$106:FM$202,169,FALSE())))</f>
        <v>0</v>
      </c>
      <c r="FN97" s="193" t="n">
        <f aca="false">IF(ISERROR(VLOOKUP($A97,'Import Peak'!$A$3:FN$99,170,FALSE())-VLOOKUP($A97,'Import Peak Change'!$A$106:FN$202,170,FALSE())),0,(VLOOKUP($A97,'Import Peak'!$A$3:FN$99,170,FALSE())-VLOOKUP($A97,'Import Peak Change'!$A$106:FN$202,170,FALSE())))</f>
        <v>0</v>
      </c>
      <c r="FO97" s="193" t="n">
        <f aca="false">IF(ISERROR(VLOOKUP($A97,'Import Peak'!$A$3:FO$99,171,FALSE())-VLOOKUP($A97,'Import Peak Change'!$A$106:FO$202,171,FALSE())),0,(VLOOKUP($A97,'Import Peak'!$A$3:FO$99,171,FALSE())-VLOOKUP($A97,'Import Peak Change'!$A$106:FO$202,171,FALSE())))</f>
        <v>0</v>
      </c>
      <c r="FP97" s="193" t="n">
        <f aca="false">IF(ISERROR(VLOOKUP($A97,'Import Peak'!$A$3:FP$99,172,FALSE())-VLOOKUP($A97,'Import Peak Change'!$A$106:FP$202,172,FALSE())),0,(VLOOKUP($A97,'Import Peak'!$A$3:FP$99,172,FALSE())-VLOOKUP($A97,'Import Peak Change'!$A$106:FP$202,172,FALSE())))</f>
        <v>0</v>
      </c>
      <c r="FQ97" s="193" t="n">
        <f aca="false">IF(ISERROR(VLOOKUP($A97,'Import Peak'!$A$3:FQ$99,173,FALSE())-VLOOKUP($A97,'Import Peak Change'!$A$106:FQ$202,173,FALSE())),0,(VLOOKUP($A97,'Import Peak'!$A$3:FQ$99,173,FALSE())-VLOOKUP($A97,'Import Peak Change'!$A$106:FQ$202,173,FALSE())))</f>
        <v>0</v>
      </c>
      <c r="FR97" s="193" t="n">
        <f aca="false">IF(ISERROR(VLOOKUP($A97,'Import Peak'!$A$3:FR$99,174,FALSE())-VLOOKUP($A97,'Import Peak Change'!$A$106:FR$202,174,FALSE())),0,(VLOOKUP($A97,'Import Peak'!$A$3:FR$99,174,FALSE())-VLOOKUP($A97,'Import Peak Change'!$A$106:FR$202,174,FALSE())))</f>
        <v>0</v>
      </c>
      <c r="FS97" s="193" t="n">
        <f aca="false">IF(ISERROR(VLOOKUP($A97,'Import Peak'!$A$3:FS$99,175,FALSE())-VLOOKUP($A97,'Import Peak Change'!$A$106:FS$202,175,FALSE())),0,(VLOOKUP($A97,'Import Peak'!$A$3:FS$99,175,FALSE())-VLOOKUP($A97,'Import Peak Change'!$A$106:FS$202,175,FALSE())))</f>
        <v>0</v>
      </c>
      <c r="FT97" s="193" t="n">
        <f aca="false">IF(ISERROR(VLOOKUP($A97,'Import Peak'!$A$3:FT$99,176,FALSE())-VLOOKUP($A97,'Import Peak Change'!$A$106:FT$202,176,FALSE())),0,(VLOOKUP($A97,'Import Peak'!$A$3:FT$99,176,FALSE())-VLOOKUP($A97,'Import Peak Change'!$A$106:FT$202,176,FALSE())))</f>
        <v>0</v>
      </c>
      <c r="FU97" s="193" t="n">
        <f aca="false">IF(ISERROR(VLOOKUP($A97,'Import Peak'!$A$3:FU$99,177,FALSE())-VLOOKUP($A97,'Import Peak Change'!$A$106:FU$202,177,FALSE())),0,(VLOOKUP($A97,'Import Peak'!$A$3:FU$99,177,FALSE())-VLOOKUP($A97,'Import Peak Change'!$A$106:FU$202,177,FALSE())))</f>
        <v>0</v>
      </c>
      <c r="FV97" s="193" t="n">
        <f aca="false">IF(ISERROR(VLOOKUP($A97,'Import Peak'!$A$3:FV$99,178,FALSE())-VLOOKUP($A97,'Import Peak Change'!$A$106:FV$202,178,FALSE())),0,(VLOOKUP($A97,'Import Peak'!$A$3:FV$99,178,FALSE())-VLOOKUP($A97,'Import Peak Change'!$A$106:FV$202,178,FALSE())))</f>
        <v>0</v>
      </c>
      <c r="FW97" s="193" t="n">
        <f aca="false">IF(ISERROR(VLOOKUP($A97,'Import Peak'!$A$3:FW$99,179,FALSE())-VLOOKUP($A97,'Import Peak Change'!$A$106:FW$202,179,FALSE())),0,(VLOOKUP($A97,'Import Peak'!$A$3:FW$99,179,FALSE())-VLOOKUP($A97,'Import Peak Change'!$A$106:FW$202,179,FALSE())))</f>
        <v>0</v>
      </c>
      <c r="FX97" s="193" t="n">
        <f aca="false">IF(ISERROR(VLOOKUP($A97,'Import Peak'!$A$3:FX$99,180,FALSE())-VLOOKUP($A97,'Import Peak Change'!$A$106:FX$202,180,FALSE())),0,(VLOOKUP($A97,'Import Peak'!$A$3:FX$99,180,FALSE())-VLOOKUP($A97,'Import Peak Change'!$A$106:FX$202,180,FALSE())))</f>
        <v>0</v>
      </c>
      <c r="FY97" s="193" t="n">
        <f aca="false">IF(ISERROR(VLOOKUP($A97,'Import Peak'!$A$3:FY$99,181,FALSE())-VLOOKUP($A97,'Import Peak Change'!$A$106:FY$202,181,FALSE())),0,(VLOOKUP($A97,'Import Peak'!$A$3:FY$99,181,FALSE())-VLOOKUP($A97,'Import Peak Change'!$A$106:FY$202,181,FALSE())))</f>
        <v>0</v>
      </c>
      <c r="FZ97" s="193" t="n">
        <f aca="false">IF(ISERROR(VLOOKUP($A97,'Import Peak'!$A$3:FZ$99,182,FALSE())-VLOOKUP($A97,'Import Peak Change'!$A$106:FZ$202,182,FALSE())),0,(VLOOKUP($A97,'Import Peak'!$A$3:FZ$99,182,FALSE())-VLOOKUP($A97,'Import Peak Change'!$A$106:FZ$202,182,FALSE())))</f>
        <v>0</v>
      </c>
      <c r="GA97" s="193" t="n">
        <f aca="false">IF(ISERROR(VLOOKUP($A97,'Import Peak'!$A$3:GA$99,183,FALSE())-VLOOKUP($A97,'Import Peak Change'!$A$106:GA$202,183,FALSE())),0,(VLOOKUP($A97,'Import Peak'!$A$3:GA$99,183,FALSE())-VLOOKUP($A97,'Import Peak Change'!$A$106:GA$202,183,FALSE())))</f>
        <v>0</v>
      </c>
      <c r="GB97" s="193" t="n">
        <f aca="false">IF(ISERROR(VLOOKUP($A97,'Import Peak'!$A$3:GB$99,184,FALSE())-VLOOKUP($A97,'Import Peak Change'!$A$106:GB$202,184,FALSE())),0,(VLOOKUP($A97,'Import Peak'!$A$3:GB$99,184,FALSE())-VLOOKUP($A97,'Import Peak Change'!$A$106:GB$202,184,FALSE())))</f>
        <v>0</v>
      </c>
      <c r="GC97" s="193" t="n">
        <f aca="false">IF(ISERROR(VLOOKUP($A97,'Import Peak'!$A$3:GC$99,185,FALSE())-VLOOKUP($A97,'Import Peak Change'!$A$106:GC$202,185,FALSE())),0,(VLOOKUP($A97,'Import Peak'!$A$3:GC$99,185,FALSE())-VLOOKUP($A97,'Import Peak Change'!$A$106:GC$202,185,FALSE())))</f>
        <v>0</v>
      </c>
      <c r="GD97" s="193" t="n">
        <f aca="false">IF(ISERROR(VLOOKUP($A97,'Import Peak'!$A$3:GD$99,186,FALSE())-VLOOKUP($A97,'Import Peak Change'!$A$106:GD$202,186,FALSE())),0,(VLOOKUP($A97,'Import Peak'!$A$3:GD$99,186,FALSE())-VLOOKUP($A97,'Import Peak Change'!$A$106:GD$202,186,FALSE())))</f>
        <v>0</v>
      </c>
      <c r="GE97" s="193" t="n">
        <f aca="false">IF(ISERROR(VLOOKUP($A97,'Import Peak'!$A$3:GE$99,187,FALSE())-VLOOKUP($A97,'Import Peak Change'!$A$106:GE$202,187,FALSE())),0,(VLOOKUP($A97,'Import Peak'!$A$3:GE$99,187,FALSE())-VLOOKUP($A97,'Import Peak Change'!$A$106:GE$202,187,FALSE())))</f>
        <v>0</v>
      </c>
      <c r="GF97" s="193" t="n">
        <f aca="false">IF(ISERROR(VLOOKUP($A97,'Import Peak'!$A$3:GF$99,188,FALSE())-VLOOKUP($A97,'Import Peak Change'!$A$106:GF$202,188,FALSE())),0,(VLOOKUP($A97,'Import Peak'!$A$3:GF$99,188,FALSE())-VLOOKUP($A97,'Import Peak Change'!$A$106:GF$202,188,FALSE())))</f>
        <v>0</v>
      </c>
      <c r="GG97" s="193" t="n">
        <f aca="false">IF(ISERROR(VLOOKUP($A97,'Import Peak'!$A$3:GG$99,189,FALSE())-VLOOKUP($A97,'Import Peak Change'!$A$106:GG$202,189,FALSE())),0,(VLOOKUP($A97,'Import Peak'!$A$3:GG$99,189,FALSE())-VLOOKUP($A97,'Import Peak Change'!$A$106:GG$202,189,FALSE())))</f>
        <v>0</v>
      </c>
      <c r="GH97" s="193" t="n">
        <f aca="false">IF(ISERROR(VLOOKUP($A97,'Import Peak'!$A$3:GH$99,190,FALSE())-VLOOKUP($A97,'Import Peak Change'!$A$106:GH$202,190,FALSE())),0,(VLOOKUP($A97,'Import Peak'!$A$3:GH$99,190,FALSE())-VLOOKUP($A97,'Import Peak Change'!$A$106:GH$202,190,FALSE())))</f>
        <v>0</v>
      </c>
      <c r="GI97" s="193" t="n">
        <f aca="false">IF(ISERROR(VLOOKUP($A97,'Import Peak'!$A$3:GI$99,191,FALSE())-VLOOKUP($A97,'Import Peak Change'!$A$106:GI$202,191,FALSE())),0,(VLOOKUP($A97,'Import Peak'!$A$3:GI$99,191,FALSE())-VLOOKUP($A97,'Import Peak Change'!$A$106:GI$202,191,FALSE())))</f>
        <v>0</v>
      </c>
      <c r="GJ97" s="193" t="n">
        <f aca="false">IF(ISERROR(VLOOKUP($A97,'Import Peak'!$A$3:GJ$99,192,FALSE())-VLOOKUP($A97,'Import Peak Change'!$A$106:GJ$202,192,FALSE())),0,(VLOOKUP($A97,'Import Peak'!$A$3:GJ$99,192,FALSE())-VLOOKUP($A97,'Import Peak Change'!$A$106:GJ$202,192,FALSE())))</f>
        <v>0</v>
      </c>
      <c r="GK97" s="193" t="n">
        <f aca="false">IF(ISERROR(VLOOKUP($A97,'Import Peak'!$A$3:GK$99,193,FALSE())-VLOOKUP($A97,'Import Peak Change'!$A$106:GK$202,193,FALSE())),0,(VLOOKUP($A97,'Import Peak'!$A$3:GK$99,193,FALSE())-VLOOKUP($A97,'Import Peak Change'!$A$106:GK$202,193,FALSE())))</f>
        <v>0</v>
      </c>
      <c r="GL97" s="193" t="n">
        <f aca="false">IF(ISERROR(VLOOKUP($A97,'Import Peak'!$A$3:GL$99,194,FALSE())-VLOOKUP($A97,'Import Peak Change'!$A$106:GL$202,194,FALSE())),0,(VLOOKUP($A97,'Import Peak'!$A$3:GL$99,194,FALSE())-VLOOKUP($A97,'Import Peak Change'!$A$106:GL$202,194,FALSE())))</f>
        <v>0</v>
      </c>
      <c r="GM97" s="193" t="n">
        <f aca="false">IF(ISERROR(VLOOKUP($A97,'Import Peak'!$A$3:GM$99,195,FALSE())-VLOOKUP($A97,'Import Peak Change'!$A$106:GM$202,195,FALSE())),0,(VLOOKUP($A97,'Import Peak'!$A$3:GM$99,195,FALSE())-VLOOKUP($A97,'Import Peak Change'!$A$106:GM$202,195,FALSE())))</f>
        <v>0</v>
      </c>
      <c r="GN97" s="193" t="n">
        <f aca="false">IF(ISERROR(VLOOKUP($A97,'Import Peak'!$A$3:GN$99,196,FALSE())-VLOOKUP($A97,'Import Peak Change'!$A$106:GN$202,196,FALSE())),0,(VLOOKUP($A97,'Import Peak'!$A$3:GN$99,196,FALSE())-VLOOKUP($A97,'Import Peak Change'!$A$106:GN$202,196,FALSE())))</f>
        <v>0</v>
      </c>
      <c r="GO97" s="193" t="n">
        <f aca="false">IF(ISERROR(VLOOKUP($A97,'Import Peak'!$A$3:GO$99,197,FALSE())-VLOOKUP($A97,'Import Peak Change'!$A$106:GO$202,197,FALSE())),0,(VLOOKUP($A97,'Import Peak'!$A$3:GO$99,197,FALSE())-VLOOKUP($A97,'Import Peak Change'!$A$106:GO$202,197,FALSE())))</f>
        <v>0</v>
      </c>
      <c r="GP97" s="193" t="n">
        <f aca="false">IF(ISERROR(VLOOKUP($A97,'Import Peak'!$A$3:GP$99,198,FALSE())-VLOOKUP($A97,'Import Peak Change'!$A$106:GP$202,198,FALSE())),0,(VLOOKUP($A97,'Import Peak'!$A$3:GP$99,198,FALSE())-VLOOKUP($A97,'Import Peak Change'!$A$106:GP$202,198,FALSE())))</f>
        <v>0</v>
      </c>
      <c r="GQ97" s="193" t="n">
        <f aca="false">IF(ISERROR(VLOOKUP($A97,'Import Peak'!$A$3:GQ$99,199,FALSE())-VLOOKUP($A97,'Import Peak Change'!$A$106:GQ$202,199,FALSE())),0,(VLOOKUP($A97,'Import Peak'!$A$3:GQ$99,199,FALSE())-VLOOKUP($A97,'Import Peak Change'!$A$106:GQ$202,199,FALSE())))</f>
        <v>0</v>
      </c>
      <c r="GR97" s="193" t="n">
        <f aca="false">IF(ISERROR(VLOOKUP($A97,'Import Peak'!$A$3:GR$99,200,FALSE())-VLOOKUP($A97,'Import Peak Change'!$A$106:GR$202,200,FALSE())),0,(VLOOKUP($A97,'Import Peak'!$A$3:GR$99,200,FALSE())-VLOOKUP($A97,'Import Peak Change'!$A$106:GR$202,200,FALSE())))</f>
        <v>0</v>
      </c>
      <c r="GS97" s="193" t="n">
        <f aca="false">IF(ISERROR(VLOOKUP($A97,'Import Peak'!$A$3:GS$99,201,FALSE())-VLOOKUP($A97,'Import Peak Change'!$A$106:GS$202,201,FALSE())),0,(VLOOKUP($A97,'Import Peak'!$A$3:GS$99,201,FALSE())-VLOOKUP($A97,'Import Peak Change'!$A$106:GS$202,201,FALSE())))</f>
        <v>0</v>
      </c>
      <c r="GT97" s="193" t="n">
        <f aca="false">IF(ISERROR(VLOOKUP($A97,'Import Peak'!$A$3:GT$99,202,FALSE())-VLOOKUP($A97,'Import Peak Change'!$A$106:GT$202,202,FALSE())),0,(VLOOKUP($A97,'Import Peak'!$A$3:GT$99,202,FALSE())-VLOOKUP($A97,'Import Peak Change'!$A$106:GT$202,202,FALSE())))</f>
        <v>0</v>
      </c>
      <c r="GU97" s="193" t="n">
        <f aca="false">IF(ISERROR(VLOOKUP($A97,'Import Peak'!$A$3:GU$99,203,FALSE())-VLOOKUP($A97,'Import Peak Change'!$A$106:GU$202,203,FALSE())),0,(VLOOKUP($A97,'Import Peak'!$A$3:GU$99,203,FALSE())-VLOOKUP($A97,'Import Peak Change'!$A$106:GU$202,203,FALSE())))</f>
        <v>0</v>
      </c>
      <c r="GV97" s="193" t="n">
        <f aca="false">IF(ISERROR(VLOOKUP($A97,'Import Peak'!$A$3:GV$99,204,FALSE())-VLOOKUP($A97,'Import Peak Change'!$A$106:GV$202,204,FALSE())),0,(VLOOKUP($A97,'Import Peak'!$A$3:GV$99,204,FALSE())-VLOOKUP($A97,'Import Peak Change'!$A$106:GV$202,204,FALSE())))</f>
        <v>0</v>
      </c>
      <c r="GW97" s="193" t="n">
        <f aca="false">IF(ISERROR(VLOOKUP($A97,'Import Peak'!$A$3:GW$99,205,FALSE())-VLOOKUP($A97,'Import Peak Change'!$A$106:GW$202,205,FALSE())),0,(VLOOKUP($A97,'Import Peak'!$A$3:GW$99,205,FALSE())-VLOOKUP($A97,'Import Peak Change'!$A$106:GW$202,205,FALSE())))</f>
        <v>0</v>
      </c>
      <c r="GX97" s="193" t="n">
        <f aca="false">IF(ISERROR(VLOOKUP($A97,'Import Peak'!$A$3:GX$99,206,FALSE())-VLOOKUP($A97,'Import Peak Change'!$A$106:GX$202,206,FALSE())),0,(VLOOKUP($A97,'Import Peak'!$A$3:GX$99,206,FALSE())-VLOOKUP($A97,'Import Peak Change'!$A$106:GX$202,206,FALSE())))</f>
        <v>0</v>
      </c>
      <c r="GY97" s="193" t="n">
        <f aca="false">IF(ISERROR(VLOOKUP($A97,'Import Peak'!$A$3:GY$99,207,FALSE())-VLOOKUP($A97,'Import Peak Change'!$A$106:GY$202,207,FALSE())),0,(VLOOKUP($A97,'Import Peak'!$A$3:GY$99,207,FALSE())-VLOOKUP($A97,'Import Peak Change'!$A$106:GY$202,207,FALSE())))</f>
        <v>0</v>
      </c>
      <c r="GZ97" s="193" t="n">
        <f aca="false">IF(ISERROR(VLOOKUP($A97,'Import Peak'!$A$3:GZ$99,208,FALSE())-VLOOKUP($A97,'Import Peak Change'!$A$106:GZ$202,208,FALSE())),0,(VLOOKUP($A97,'Import Peak'!$A$3:GZ$99,208,FALSE())-VLOOKUP($A97,'Import Peak Change'!$A$106:GZ$202,208,FALSE())))</f>
        <v>0</v>
      </c>
      <c r="HA97" s="193" t="n">
        <f aca="false">IF(ISERROR(VLOOKUP($A97,'Import Peak'!$A$3:HA$99,209,FALSE())-VLOOKUP($A97,'Import Peak Change'!$A$106:HA$202,209,FALSE())),0,(VLOOKUP($A97,'Import Peak'!$A$3:HA$99,209,FALSE())-VLOOKUP($A97,'Import Peak Change'!$A$106:HA$202,209,FALSE())))</f>
        <v>0</v>
      </c>
      <c r="HB97" s="193" t="n">
        <f aca="false">IF(ISERROR(VLOOKUP($A97,'Import Peak'!$A$3:HB$99,210,FALSE())-VLOOKUP($A97,'Import Peak Change'!$A$106:HB$202,210,FALSE())),0,(VLOOKUP($A97,'Import Peak'!$A$3:HB$99,210,FALSE())-VLOOKUP($A97,'Import Peak Change'!$A$106:HB$202,210,FALSE())))</f>
        <v>0</v>
      </c>
      <c r="HC97" s="193" t="n">
        <f aca="false">IF(ISERROR(VLOOKUP($A97,'Import Peak'!$A$3:HC$99,211,FALSE())-VLOOKUP($A97,'Import Peak Change'!$A$106:HC$202,211,FALSE())),0,(VLOOKUP($A97,'Import Peak'!$A$3:HC$99,211,FALSE())-VLOOKUP($A97,'Import Peak Change'!$A$106:HC$202,211,FALSE())))</f>
        <v>0</v>
      </c>
      <c r="HD97" s="193" t="n">
        <f aca="false">IF(ISERROR(VLOOKUP($A97,'Import Peak'!$A$3:HD$99,212,FALSE())-VLOOKUP($A97,'Import Peak Change'!$A$106:HD$202,212,FALSE())),0,(VLOOKUP($A97,'Import Peak'!$A$3:HD$99,212,FALSE())-VLOOKUP($A97,'Import Peak Change'!$A$106:HD$202,212,FALSE())))</f>
        <v>0</v>
      </c>
      <c r="HE97" s="193" t="n">
        <f aca="false">IF(ISERROR(VLOOKUP($A97,'Import Peak'!$A$3:HE$99,213,FALSE())-VLOOKUP($A97,'Import Peak Change'!$A$106:HE$202,213,FALSE())),0,(VLOOKUP($A97,'Import Peak'!$A$3:HE$99,213,FALSE())-VLOOKUP($A97,'Import Peak Change'!$A$106:HE$202,213,FALSE())))</f>
        <v>0</v>
      </c>
      <c r="HF97" s="193" t="n">
        <f aca="false">IF(ISERROR(VLOOKUP($A97,'Import Peak'!$A$3:HF$99,214,FALSE())-VLOOKUP($A97,'Import Peak Change'!$A$106:HF$202,214,FALSE())),0,(VLOOKUP($A97,'Import Peak'!$A$3:HF$99,214,FALSE())-VLOOKUP($A97,'Import Peak Change'!$A$106:HF$202,214,FALSE())))</f>
        <v>0</v>
      </c>
      <c r="HG97" s="193" t="n">
        <f aca="false">IF(ISERROR(VLOOKUP($A97,'Import Peak'!$A$3:HG$99,215,FALSE())-VLOOKUP($A97,'Import Peak Change'!$A$106:HG$202,215,FALSE())),0,(VLOOKUP($A97,'Import Peak'!$A$3:HG$99,215,FALSE())-VLOOKUP($A97,'Import Peak Change'!$A$106:HG$202,215,FALSE())))</f>
        <v>0</v>
      </c>
      <c r="HH97" s="193" t="n">
        <f aca="false">IF(ISERROR(VLOOKUP($A97,'Import Peak'!$A$3:HH$99,216,FALSE())-VLOOKUP($A97,'Import Peak Change'!$A$106:HH$202,216,FALSE())),0,(VLOOKUP($A97,'Import Peak'!$A$3:HH$99,216,FALSE())-VLOOKUP($A97,'Import Peak Change'!$A$106:HH$202,216,FALSE())))</f>
        <v>0</v>
      </c>
      <c r="HI97" s="193" t="n">
        <f aca="false">IF(ISERROR(VLOOKUP($A97,'Import Peak'!$A$3:HI$99,217,FALSE())-VLOOKUP($A97,'Import Peak Change'!$A$106:HI$202,217,FALSE())),0,(VLOOKUP($A97,'Import Peak'!$A$3:HI$99,217,FALSE())-VLOOKUP($A97,'Import Peak Change'!$A$106:HI$202,217,FALSE())))</f>
        <v>0</v>
      </c>
      <c r="HJ97" s="193" t="n">
        <f aca="false">IF(ISERROR(VLOOKUP($A97,'Import Peak'!$A$3:HJ$99,218,FALSE())-VLOOKUP($A97,'Import Peak Change'!$A$106:HJ$202,218,FALSE())),0,(VLOOKUP($A97,'Import Peak'!$A$3:HJ$99,218,FALSE())-VLOOKUP($A97,'Import Peak Change'!$A$106:HJ$202,218,FALSE())))</f>
        <v>0</v>
      </c>
      <c r="HK97" s="193" t="n">
        <f aca="false">IF(ISERROR(VLOOKUP($A97,'Import Peak'!$A$3:HK$99,219,FALSE())-VLOOKUP($A97,'Import Peak Change'!$A$106:HK$202,219,FALSE())),0,(VLOOKUP($A97,'Import Peak'!$A$3:HK$99,219,FALSE())-VLOOKUP($A97,'Import Peak Change'!$A$106:HK$202,219,FALSE())))</f>
        <v>0</v>
      </c>
      <c r="HL97" s="193" t="n">
        <f aca="false">IF(ISERROR(VLOOKUP($A97,'Import Peak'!$A$3:HL$99,220,FALSE())-VLOOKUP($A97,'Import Peak Change'!$A$106:HL$202,220,FALSE())),0,(VLOOKUP($A97,'Import Peak'!$A$3:HL$99,220,FALSE())-VLOOKUP($A97,'Import Peak Change'!$A$106:HL$202,220,FALSE())))</f>
        <v>0</v>
      </c>
      <c r="HM97" s="193" t="n">
        <f aca="false">IF(ISERROR(VLOOKUP($A97,'Import Peak'!$A$3:HM$99,221,FALSE())-VLOOKUP($A97,'Import Peak Change'!$A$106:HM$202,221,FALSE())),0,(VLOOKUP($A97,'Import Peak'!$A$3:HM$99,221,FALSE())-VLOOKUP($A97,'Import Peak Change'!$A$106:HM$202,221,FALSE())))</f>
        <v>0</v>
      </c>
      <c r="HN97" s="193" t="n">
        <f aca="false">IF(ISERROR(VLOOKUP($A97,'Import Peak'!$A$3:HN$99,222,FALSE())-VLOOKUP($A97,'Import Peak Change'!$A$106:HN$202,222,FALSE())),0,(VLOOKUP($A97,'Import Peak'!$A$3:HN$99,222,FALSE())-VLOOKUP($A97,'Import Peak Change'!$A$106:HN$202,222,FALSE())))</f>
        <v>0</v>
      </c>
      <c r="HO97" s="193" t="n">
        <f aca="false">IF(ISERROR(VLOOKUP($A97,'Import Peak'!$A$3:HO$99,223,FALSE())-VLOOKUP($A97,'Import Peak Change'!$A$106:HO$202,223,FALSE())),0,(VLOOKUP($A97,'Import Peak'!$A$3:HO$99,223,FALSE())-VLOOKUP($A97,'Import Peak Change'!$A$106:HO$202,223,FALSE())))</f>
        <v>0</v>
      </c>
      <c r="HP97" s="193" t="n">
        <f aca="false">IF(ISERROR(VLOOKUP($A97,'Import Peak'!$A$3:HP$99,224,FALSE())-VLOOKUP($A97,'Import Peak Change'!$A$106:HP$202,224,FALSE())),0,(VLOOKUP($A97,'Import Peak'!$A$3:HP$99,224,FALSE())-VLOOKUP($A97,'Import Peak Change'!$A$106:HP$202,224,FALSE())))</f>
        <v>0</v>
      </c>
      <c r="HQ97" s="193" t="n">
        <f aca="false">IF(ISERROR(VLOOKUP($A97,'Import Peak'!$A$3:HQ$99,225,FALSE())-VLOOKUP($A97,'Import Peak Change'!$A$106:HQ$202,225,FALSE())),0,(VLOOKUP($A97,'Import Peak'!$A$3:HQ$99,225,FALSE())-VLOOKUP($A97,'Import Peak Change'!$A$106:HQ$202,225,FALSE())))</f>
        <v>0</v>
      </c>
      <c r="HR97" s="193" t="n">
        <f aca="false">IF(ISERROR(VLOOKUP($A97,'Import Peak'!$A$3:HR$99,226,FALSE())-VLOOKUP($A97,'Import Peak Change'!$A$106:HR$202,226,FALSE())),0,(VLOOKUP($A97,'Import Peak'!$A$3:HR$99,226,FALSE())-VLOOKUP($A97,'Import Peak Change'!$A$106:HR$202,226,FALSE())))</f>
        <v>0</v>
      </c>
      <c r="HS97" s="193" t="n">
        <f aca="false">IF(ISERROR(VLOOKUP($A97,'Import Peak'!$A$3:HS$99,227,FALSE())-VLOOKUP($A97,'Import Peak Change'!$A$106:HS$202,227,FALSE())),0,(VLOOKUP($A97,'Import Peak'!$A$3:HS$99,227,FALSE())-VLOOKUP($A97,'Import Peak Change'!$A$106:HS$202,227,FALSE())))</f>
        <v>0</v>
      </c>
      <c r="HT97" s="193" t="n">
        <f aca="false">IF(ISERROR(VLOOKUP($A97,'Import Peak'!$A$3:HT$99,228,FALSE())-VLOOKUP($A97,'Import Peak Change'!$A$106:HT$202,228,FALSE())),0,(VLOOKUP($A97,'Import Peak'!$A$3:HT$99,228,FALSE())-VLOOKUP($A97,'Import Peak Change'!$A$106:HT$202,228,FALSE())))</f>
        <v>0</v>
      </c>
      <c r="HU97" s="193" t="n">
        <f aca="false">IF(ISERROR(VLOOKUP($A97,'Import Peak'!$A$3:HU$99,229,FALSE())-VLOOKUP($A97,'Import Peak Change'!$A$106:HU$202,229,FALSE())),0,(VLOOKUP($A97,'Import Peak'!$A$3:HU$99,229,FALSE())-VLOOKUP($A97,'Import Peak Change'!$A$106:HU$202,229,FALSE())))</f>
        <v>0</v>
      </c>
      <c r="HV97" s="193" t="n">
        <f aca="false">IF(ISERROR(VLOOKUP($A97,'Import Peak'!$A$3:HV$99,230,FALSE())-VLOOKUP($A97,'Import Peak Change'!$A$106:HV$202,230,FALSE())),0,(VLOOKUP($A97,'Import Peak'!$A$3:HV$99,230,FALSE())-VLOOKUP($A97,'Import Peak Change'!$A$106:HV$202,230,FALSE())))</f>
        <v>0</v>
      </c>
      <c r="HW97" s="193" t="n">
        <f aca="false">IF(ISERROR(VLOOKUP($A97,'Import Peak'!$A$3:HW$99,231,FALSE())-VLOOKUP($A97,'Import Peak Change'!$A$106:HW$202,231,FALSE())),0,(VLOOKUP($A97,'Import Peak'!$A$3:HW$99,231,FALSE())-VLOOKUP($A97,'Import Peak Change'!$A$106:HW$202,231,FALSE())))</f>
        <v>0</v>
      </c>
      <c r="HX97" s="193" t="n">
        <f aca="false">IF(ISERROR(VLOOKUP($A97,'Import Peak'!$A$3:HX$99,232,FALSE())-VLOOKUP($A97,'Import Peak Change'!$A$106:HX$202,232,FALSE())),0,(VLOOKUP($A97,'Import Peak'!$A$3:HX$99,232,FALSE())-VLOOKUP($A97,'Import Peak Change'!$A$106:HX$202,232,FALSE())))</f>
        <v>0</v>
      </c>
      <c r="HY97" s="193" t="n">
        <f aca="false">IF(ISERROR(VLOOKUP($A97,'Import Peak'!$A$3:HY$99,233,FALSE())-VLOOKUP($A97,'Import Peak Change'!$A$106:HY$202,233,FALSE())),0,(VLOOKUP($A97,'Import Peak'!$A$3:HY$99,233,FALSE())-VLOOKUP($A97,'Import Peak Change'!$A$106:HY$202,233,FALSE())))</f>
        <v>0</v>
      </c>
      <c r="HZ97" s="193" t="n">
        <f aca="false">IF(ISERROR(VLOOKUP($A97,'Import Peak'!$A$3:HZ$99,234,FALSE())-VLOOKUP($A97,'Import Peak Change'!$A$106:HZ$202,234,FALSE())),0,(VLOOKUP($A97,'Import Peak'!$A$3:HZ$99,234,FALSE())-VLOOKUP($A97,'Import Peak Change'!$A$106:HZ$202,234,FALSE())))</f>
        <v>0</v>
      </c>
      <c r="IA97" s="193" t="n">
        <f aca="false">IF(ISERROR(VLOOKUP($A97,'Import Peak'!$A$3:IA$99,235,FALSE())-VLOOKUP($A97,'Import Peak Change'!$A$106:IA$202,235,FALSE())),0,(VLOOKUP($A97,'Import Peak'!$A$3:IA$99,235,FALSE())-VLOOKUP($A97,'Import Peak Change'!$A$106:IA$202,235,FALSE())))</f>
        <v>0</v>
      </c>
      <c r="IB97" s="193" t="n">
        <f aca="false">IF(ISERROR(VLOOKUP($A97,'Import Peak'!$A$3:IB$99,236,FALSE())-VLOOKUP($A97,'Import Peak Change'!$A$106:IB$202,236,FALSE())),0,(VLOOKUP($A97,'Import Peak'!$A$3:IB$99,236,FALSE())-VLOOKUP($A97,'Import Peak Change'!$A$106:IB$202,236,FALSE())))</f>
        <v>0</v>
      </c>
      <c r="IC97" s="193" t="n">
        <f aca="false">IF(ISERROR(VLOOKUP($A97,'Import Peak'!$A$3:IC$99,237,FALSE())-VLOOKUP($A97,'Import Peak Change'!$A$106:IC$202,237,FALSE())),0,(VLOOKUP($A97,'Import Peak'!$A$3:IC$99,237,FALSE())-VLOOKUP($A97,'Import Peak Change'!$A$106:IC$202,237,FALSE())))</f>
        <v>0</v>
      </c>
      <c r="ID97" s="193" t="n">
        <f aca="false">IF(ISERROR(VLOOKUP($A97,'Import Peak'!$A$3:ID$99,238,FALSE())-VLOOKUP($A97,'Import Peak Change'!$A$106:ID$202,238,FALSE())),0,(VLOOKUP($A97,'Import Peak'!$A$3:ID$99,238,FALSE())-VLOOKUP($A97,'Import Peak Change'!$A$106:ID$202,238,FALSE())))</f>
        <v>0</v>
      </c>
      <c r="IE97" s="193" t="n">
        <f aca="false">IF(ISERROR(VLOOKUP($A97,'Import Peak'!$A$3:IE$99,239,FALSE())-VLOOKUP($A97,'Import Peak Change'!$A$106:IE$202,239,FALSE())),0,(VLOOKUP($A97,'Import Peak'!$A$3:IE$99,239,FALSE())-VLOOKUP($A97,'Import Peak Change'!$A$106:IE$202,239,FALSE())))</f>
        <v>0</v>
      </c>
    </row>
    <row r="98" customFormat="false" ht="12.75" hidden="false" customHeight="false" outlineLevel="0" collapsed="false">
      <c r="A98" s="201" t="str">
        <f aca="false">IF('Import Peak'!A95=0,"",'Import Peak'!A95)</f>
        <v/>
      </c>
      <c r="B98" s="193"/>
      <c r="C98" s="193"/>
      <c r="D98" s="193"/>
      <c r="E98" s="193"/>
      <c r="F98" s="193"/>
      <c r="G98" s="193" t="n">
        <f aca="false">IF(ISERROR(VLOOKUP($A98,'Import Peak'!$A$3:G$99,7,FALSE())-VLOOKUP($A98,'Import Peak Change'!$A$106:G$202,7,FALSE())),0,(VLOOKUP($A98,'Import Peak'!$A$3:G$99,7,FALSE())-VLOOKUP($A98,'Import Peak Change'!$A$106:G$202,7,FALSE())))</f>
        <v>0</v>
      </c>
      <c r="H98" s="193" t="n">
        <f aca="false">IF(ISERROR(VLOOKUP($A98,'Import Peak'!$A$3:H$99,8,FALSE())-VLOOKUP($A98,'Import Peak Change'!$A$106:H$202,8,FALSE())),0,(VLOOKUP($A98,'Import Peak'!$A$3:H$99,8,FALSE())-VLOOKUP($A98,'Import Peak Change'!$A$106:H$202,8,FALSE())))</f>
        <v>0</v>
      </c>
      <c r="I98" s="193" t="n">
        <f aca="false">IF(ISERROR(VLOOKUP($A98,'Import Peak'!$A$3:I$99,9,FALSE())-VLOOKUP($A98,'Import Peak Change'!$A$106:I$202,9,FALSE())),0,(VLOOKUP($A98,'Import Peak'!$A$3:I$99,9,FALSE())-VLOOKUP($A98,'Import Peak Change'!$A$106:I$202,9,FALSE())))</f>
        <v>0</v>
      </c>
      <c r="J98" s="193" t="n">
        <f aca="false">IF(ISERROR(VLOOKUP($A98,'Import Peak'!$A$3:J$99,10,FALSE())-VLOOKUP($A98,'Import Peak Change'!$A$106:J$202,10,FALSE())),0,(VLOOKUP($A98,'Import Peak'!$A$3:J$99,10,FALSE())-VLOOKUP($A98,'Import Peak Change'!$A$106:J$202,10,FALSE())))</f>
        <v>0</v>
      </c>
      <c r="K98" s="193" t="n">
        <f aca="false">IF(ISERROR(VLOOKUP($A98,'Import Peak'!$A$3:K$99,11,FALSE())-VLOOKUP($A98,'Import Peak Change'!$A$106:K$202,11,FALSE())),0,(VLOOKUP($A98,'Import Peak'!$A$3:K$99,11,FALSE())-VLOOKUP($A98,'Import Peak Change'!$A$106:K$202,11,FALSE())))</f>
        <v>0</v>
      </c>
      <c r="L98" s="193" t="n">
        <f aca="false">IF(ISERROR(VLOOKUP($A98,'Import Peak'!$A$3:L$99,12,FALSE())-VLOOKUP($A98,'Import Peak Change'!$A$106:L$202,12,FALSE())),0,(VLOOKUP($A98,'Import Peak'!$A$3:L$99,12,FALSE())-VLOOKUP($A98,'Import Peak Change'!$A$106:L$202,12,FALSE())))</f>
        <v>0</v>
      </c>
      <c r="M98" s="193" t="n">
        <f aca="false">IF(ISERROR(VLOOKUP($A98,'Import Peak'!$A$3:M$99,13,FALSE())-VLOOKUP($A98,'Import Peak Change'!$A$106:M$202,13,FALSE())),0,(VLOOKUP($A98,'Import Peak'!$A$3:M$99,13,FALSE())-VLOOKUP($A98,'Import Peak Change'!$A$106:M$202,13,FALSE())))</f>
        <v>0</v>
      </c>
      <c r="N98" s="193" t="n">
        <f aca="false">IF(ISERROR(VLOOKUP($A98,'Import Peak'!$A$3:N$99,14,FALSE())-VLOOKUP($A98,'Import Peak Change'!$A$106:N$202,14,FALSE())),0,(VLOOKUP($A98,'Import Peak'!$A$3:N$99,14,FALSE())-VLOOKUP($A98,'Import Peak Change'!$A$106:N$202,14,FALSE())))</f>
        <v>0</v>
      </c>
      <c r="O98" s="193" t="n">
        <f aca="false">IF(ISERROR(VLOOKUP($A98,'Import Peak'!$A$3:O$99,15,FALSE())-VLOOKUP($A98,'Import Peak Change'!$A$106:O$202,15,FALSE())),0,(VLOOKUP($A98,'Import Peak'!$A$3:O$99,15,FALSE())-VLOOKUP($A98,'Import Peak Change'!$A$106:O$202,15,FALSE())))</f>
        <v>0</v>
      </c>
      <c r="P98" s="193" t="n">
        <f aca="false">IF(ISERROR(VLOOKUP($A98,'Import Peak'!$A$3:P$99,16,FALSE())-VLOOKUP($A98,'Import Peak Change'!$A$106:P$202,16,FALSE())),0,(VLOOKUP($A98,'Import Peak'!$A$3:P$99,16,FALSE())-VLOOKUP($A98,'Import Peak Change'!$A$106:P$202,16,FALSE())))</f>
        <v>0</v>
      </c>
      <c r="Q98" s="193" t="n">
        <f aca="false">IF(ISERROR(VLOOKUP($A98,'Import Peak'!$A$3:Q$99,17,FALSE())-VLOOKUP($A98,'Import Peak Change'!$A$106:Q$202,17,FALSE())),0,(VLOOKUP($A98,'Import Peak'!$A$3:Q$99,17,FALSE())-VLOOKUP($A98,'Import Peak Change'!$A$106:Q$202,17,FALSE())))</f>
        <v>0</v>
      </c>
      <c r="R98" s="193" t="n">
        <f aca="false">IF(ISERROR(VLOOKUP($A98,'Import Peak'!$A$3:R$99,18,FALSE())-VLOOKUP($A98,'Import Peak Change'!$A$106:R$202,18,FALSE())),0,(VLOOKUP($A98,'Import Peak'!$A$3:R$99,18,FALSE())-VLOOKUP($A98,'Import Peak Change'!$A$106:R$202,18,FALSE())))</f>
        <v>0</v>
      </c>
      <c r="S98" s="193" t="n">
        <f aca="false">IF(ISERROR(VLOOKUP($A98,'Import Peak'!$A$3:S$99,19,FALSE())-VLOOKUP($A98,'Import Peak Change'!$A$106:S$202,19,FALSE())),0,(VLOOKUP($A98,'Import Peak'!$A$3:S$99,19,FALSE())-VLOOKUP($A98,'Import Peak Change'!$A$106:S$202,19,FALSE())))</f>
        <v>0</v>
      </c>
      <c r="T98" s="193" t="n">
        <f aca="false">IF(ISERROR(VLOOKUP($A98,'Import Peak'!$A$3:T$99,20,FALSE())-VLOOKUP($A98,'Import Peak Change'!$A$106:T$202,20,FALSE())),0,(VLOOKUP($A98,'Import Peak'!$A$3:T$99,20,FALSE())-VLOOKUP($A98,'Import Peak Change'!$A$106:T$202,20,FALSE())))</f>
        <v>0</v>
      </c>
      <c r="U98" s="193" t="n">
        <f aca="false">IF(ISERROR(VLOOKUP($A98,'Import Peak'!$A$3:U$99,21,FALSE())-VLOOKUP($A98,'Import Peak Change'!$A$106:U$202,21,FALSE())),0,(VLOOKUP($A98,'Import Peak'!$A$3:U$99,21,FALSE())-VLOOKUP($A98,'Import Peak Change'!$A$106:U$202,21,FALSE())))</f>
        <v>0</v>
      </c>
      <c r="V98" s="193" t="n">
        <f aca="false">IF(ISERROR(VLOOKUP($A98,'Import Peak'!$A$3:V$99,22,FALSE())-VLOOKUP($A98,'Import Peak Change'!$A$106:V$202,22,FALSE())),0,(VLOOKUP($A98,'Import Peak'!$A$3:V$99,22,FALSE())-VLOOKUP($A98,'Import Peak Change'!$A$106:V$202,22,FALSE())))</f>
        <v>0</v>
      </c>
      <c r="W98" s="193" t="n">
        <f aca="false">IF(ISERROR(VLOOKUP($A98,'Import Peak'!$A$3:W$99,23,FALSE())-VLOOKUP($A98,'Import Peak Change'!$A$106:W$202,23,FALSE())),0,(VLOOKUP($A98,'Import Peak'!$A$3:W$99,23,FALSE())-VLOOKUP($A98,'Import Peak Change'!$A$106:W$202,23,FALSE())))</f>
        <v>0</v>
      </c>
      <c r="X98" s="193" t="n">
        <f aca="false">IF(ISERROR(VLOOKUP($A98,'Import Peak'!$A$3:X$99,24,FALSE())-VLOOKUP($A98,'Import Peak Change'!$A$106:X$202,24,FALSE())),0,(VLOOKUP($A98,'Import Peak'!$A$3:X$99,24,FALSE())-VLOOKUP($A98,'Import Peak Change'!$A$106:X$202,24,FALSE())))</f>
        <v>0</v>
      </c>
      <c r="Y98" s="193" t="n">
        <f aca="false">IF(ISERROR(VLOOKUP($A98,'Import Peak'!$A$3:Y$99,25,FALSE())-VLOOKUP($A98,'Import Peak Change'!$A$106:Y$202,25,FALSE())),0,(VLOOKUP($A98,'Import Peak'!$A$3:Y$99,25,FALSE())-VLOOKUP($A98,'Import Peak Change'!$A$106:Y$202,25,FALSE())))</f>
        <v>0</v>
      </c>
      <c r="Z98" s="193" t="n">
        <f aca="false">IF(ISERROR(VLOOKUP($A98,'Import Peak'!$A$3:Z$99,26,FALSE())-VLOOKUP($A98,'Import Peak Change'!$A$106:Z$202,26,FALSE())),0,(VLOOKUP($A98,'Import Peak'!$A$3:Z$99,26,FALSE())-VLOOKUP($A98,'Import Peak Change'!$A$106:Z$202,26,FALSE())))</f>
        <v>0</v>
      </c>
      <c r="AA98" s="193" t="n">
        <f aca="false">IF(ISERROR(VLOOKUP($A98,'Import Peak'!$A$3:AA$99,27,FALSE())-VLOOKUP($A98,'Import Peak Change'!$A$106:AA$202,27,FALSE())),0,(VLOOKUP($A98,'Import Peak'!$A$3:AA$99,27,FALSE())-VLOOKUP($A98,'Import Peak Change'!$A$106:AA$202,27,FALSE())))</f>
        <v>0</v>
      </c>
      <c r="AB98" s="193" t="n">
        <f aca="false">IF(ISERROR(VLOOKUP($A98,'Import Peak'!$A$3:AB$99,28,FALSE())-VLOOKUP($A98,'Import Peak Change'!$A$106:AB$202,28,FALSE())),0,(VLOOKUP($A98,'Import Peak'!$A$3:AB$99,28,FALSE())-VLOOKUP($A98,'Import Peak Change'!$A$106:AB$202,28,FALSE())))</f>
        <v>0</v>
      </c>
      <c r="AC98" s="193" t="n">
        <f aca="false">IF(ISERROR(VLOOKUP($A98,'Import Peak'!$A$3:AC$99,29,FALSE())-VLOOKUP($A98,'Import Peak Change'!$A$106:AC$202,29,FALSE())),0,(VLOOKUP($A98,'Import Peak'!$A$3:AC$99,29,FALSE())-VLOOKUP($A98,'Import Peak Change'!$A$106:AC$202,29,FALSE())))</f>
        <v>0</v>
      </c>
      <c r="AD98" s="193" t="n">
        <f aca="false">IF(ISERROR(VLOOKUP($A98,'Import Peak'!$A$3:AD$99,30,FALSE())-VLOOKUP($A98,'Import Peak Change'!$A$106:AD$202,30,FALSE())),0,(VLOOKUP($A98,'Import Peak'!$A$3:AD$99,30,FALSE())-VLOOKUP($A98,'Import Peak Change'!$A$106:AD$202,30,FALSE())))</f>
        <v>0</v>
      </c>
      <c r="AE98" s="193" t="n">
        <f aca="false">IF(ISERROR(VLOOKUP($A98,'Import Peak'!$A$3:AE$99,31,FALSE())-VLOOKUP($A98,'Import Peak Change'!$A$106:AE$202,31,FALSE())),0,(VLOOKUP($A98,'Import Peak'!$A$3:AE$99,31,FALSE())-VLOOKUP($A98,'Import Peak Change'!$A$106:AE$202,31,FALSE())))</f>
        <v>0</v>
      </c>
      <c r="AF98" s="193" t="n">
        <f aca="false">IF(ISERROR(VLOOKUP($A98,'Import Peak'!$A$3:AF$99,32,FALSE())-VLOOKUP($A98,'Import Peak Change'!$A$106:AF$202,32,FALSE())),0,(VLOOKUP($A98,'Import Peak'!$A$3:AF$99,32,FALSE())-VLOOKUP($A98,'Import Peak Change'!$A$106:AF$202,32,FALSE())))</f>
        <v>0</v>
      </c>
      <c r="AG98" s="193" t="n">
        <f aca="false">IF(ISERROR(VLOOKUP($A98,'Import Peak'!$A$3:AG$99,33,FALSE())-VLOOKUP($A98,'Import Peak Change'!$A$106:AG$202,33,FALSE())),0,(VLOOKUP($A98,'Import Peak'!$A$3:AG$99,33,FALSE())-VLOOKUP($A98,'Import Peak Change'!$A$106:AG$202,33,FALSE())))</f>
        <v>0</v>
      </c>
      <c r="AH98" s="193" t="n">
        <f aca="false">IF(ISERROR(VLOOKUP($A98,'Import Peak'!$A$3:AH$99,34,FALSE())-VLOOKUP($A98,'Import Peak Change'!$A$106:AH$202,34,FALSE())),0,(VLOOKUP($A98,'Import Peak'!$A$3:AH$99,34,FALSE())-VLOOKUP($A98,'Import Peak Change'!$A$106:AH$202,34,FALSE())))</f>
        <v>0</v>
      </c>
      <c r="AI98" s="193" t="n">
        <f aca="false">IF(ISERROR(VLOOKUP($A98,'Import Peak'!$A$3:AI$99,35,FALSE())-VLOOKUP($A98,'Import Peak Change'!$A$106:AI$202,35,FALSE())),0,(VLOOKUP($A98,'Import Peak'!$A$3:AI$99,35,FALSE())-VLOOKUP($A98,'Import Peak Change'!$A$106:AI$202,35,FALSE())))</f>
        <v>0</v>
      </c>
      <c r="AJ98" s="193" t="n">
        <f aca="false">IF(ISERROR(VLOOKUP($A98,'Import Peak'!$A$3:AJ$99,36,FALSE())-VLOOKUP($A98,'Import Peak Change'!$A$106:AJ$202,36,FALSE())),0,(VLOOKUP($A98,'Import Peak'!$A$3:AJ$99,36,FALSE())-VLOOKUP($A98,'Import Peak Change'!$A$106:AJ$202,36,FALSE())))</f>
        <v>0</v>
      </c>
      <c r="AK98" s="193" t="n">
        <f aca="false">IF(ISERROR(VLOOKUP($A98,'Import Peak'!$A$3:AK$99,37,FALSE())-VLOOKUP($A98,'Import Peak Change'!$A$106:AK$202,37,FALSE())),0,(VLOOKUP($A98,'Import Peak'!$A$3:AK$99,37,FALSE())-VLOOKUP($A98,'Import Peak Change'!$A$106:AK$202,37,FALSE())))</f>
        <v>0</v>
      </c>
      <c r="AL98" s="193" t="n">
        <f aca="false">IF(ISERROR(VLOOKUP($A98,'Import Peak'!$A$3:AL$99,38,FALSE())-VLOOKUP($A98,'Import Peak Change'!$A$106:AL$202,38,FALSE())),0,(VLOOKUP($A98,'Import Peak'!$A$3:AL$99,38,FALSE())-VLOOKUP($A98,'Import Peak Change'!$A$106:AL$202,38,FALSE())))</f>
        <v>0</v>
      </c>
      <c r="AM98" s="193" t="n">
        <f aca="false">IF(ISERROR(VLOOKUP($A98,'Import Peak'!$A$3:AM$99,39,FALSE())-VLOOKUP($A98,'Import Peak Change'!$A$106:AM$202,39,FALSE())),0,(VLOOKUP($A98,'Import Peak'!$A$3:AM$99,39,FALSE())-VLOOKUP($A98,'Import Peak Change'!$A$106:AM$202,39,FALSE())))</f>
        <v>0</v>
      </c>
      <c r="AN98" s="193" t="n">
        <f aca="false">IF(ISERROR(VLOOKUP($A98,'Import Peak'!$A$3:AN$99,40,FALSE())-VLOOKUP($A98,'Import Peak Change'!$A$106:AN$202,40,FALSE())),0,(VLOOKUP($A98,'Import Peak'!$A$3:AN$99,40,FALSE())-VLOOKUP($A98,'Import Peak Change'!$A$106:AN$202,40,FALSE())))</f>
        <v>0</v>
      </c>
      <c r="AO98" s="193" t="n">
        <f aca="false">IF(ISERROR(VLOOKUP($A98,'Import Peak'!$A$3:AO$99,41,FALSE())-VLOOKUP($A98,'Import Peak Change'!$A$106:AO$202,41,FALSE())),0,(VLOOKUP($A98,'Import Peak'!$A$3:AO$99,41,FALSE())-VLOOKUP($A98,'Import Peak Change'!$A$106:AO$202,41,FALSE())))</f>
        <v>0</v>
      </c>
      <c r="AP98" s="193" t="n">
        <f aca="false">IF(ISERROR(VLOOKUP($A98,'Import Peak'!$A$3:AP$99,42,FALSE())-VLOOKUP($A98,'Import Peak Change'!$A$106:AP$202,42,FALSE())),0,(VLOOKUP($A98,'Import Peak'!$A$3:AP$99,42,FALSE())-VLOOKUP($A98,'Import Peak Change'!$A$106:AP$202,42,FALSE())))</f>
        <v>0</v>
      </c>
      <c r="AQ98" s="193" t="n">
        <f aca="false">IF(ISERROR(VLOOKUP($A98,'Import Peak'!$A$3:AQ$99,43,FALSE())-VLOOKUP($A98,'Import Peak Change'!$A$106:AQ$202,43,FALSE())),0,(VLOOKUP($A98,'Import Peak'!$A$3:AQ$99,43,FALSE())-VLOOKUP($A98,'Import Peak Change'!$A$106:AQ$202,43,FALSE())))</f>
        <v>0</v>
      </c>
      <c r="AR98" s="193" t="n">
        <f aca="false">IF(ISERROR(VLOOKUP($A98,'Import Peak'!$A$3:AR$99,44,FALSE())-VLOOKUP($A98,'Import Peak Change'!$A$106:AR$202,44,FALSE())),0,(VLOOKUP($A98,'Import Peak'!$A$3:AR$99,44,FALSE())-VLOOKUP($A98,'Import Peak Change'!$A$106:AR$202,44,FALSE())))</f>
        <v>0</v>
      </c>
      <c r="AS98" s="193" t="n">
        <f aca="false">IF(ISERROR(VLOOKUP($A98,'Import Peak'!$A$3:AS$99,45,FALSE())-VLOOKUP($A98,'Import Peak Change'!$A$106:AS$202,45,FALSE())),0,(VLOOKUP($A98,'Import Peak'!$A$3:AS$99,45,FALSE())-VLOOKUP($A98,'Import Peak Change'!$A$106:AS$202,45,FALSE())))</f>
        <v>0</v>
      </c>
      <c r="AT98" s="193" t="n">
        <f aca="false">IF(ISERROR(VLOOKUP($A98,'Import Peak'!$A$3:AT$99,46,FALSE())-VLOOKUP($A98,'Import Peak Change'!$A$106:AT$202,46,FALSE())),0,(VLOOKUP($A98,'Import Peak'!$A$3:AT$99,46,FALSE())-VLOOKUP($A98,'Import Peak Change'!$A$106:AT$202,46,FALSE())))</f>
        <v>0</v>
      </c>
      <c r="AU98" s="193" t="n">
        <f aca="false">IF(ISERROR(VLOOKUP($A98,'Import Peak'!$A$3:AU$99,47,FALSE())-VLOOKUP($A98,'Import Peak Change'!$A$106:AU$202,47,FALSE())),0,(VLOOKUP($A98,'Import Peak'!$A$3:AU$99,47,FALSE())-VLOOKUP($A98,'Import Peak Change'!$A$106:AU$202,47,FALSE())))</f>
        <v>0</v>
      </c>
      <c r="AV98" s="193" t="n">
        <f aca="false">IF(ISERROR(VLOOKUP($A98,'Import Peak'!$A$3:AV$99,48,FALSE())-VLOOKUP($A98,'Import Peak Change'!$A$106:AV$202,48,FALSE())),0,(VLOOKUP($A98,'Import Peak'!$A$3:AV$99,48,FALSE())-VLOOKUP($A98,'Import Peak Change'!$A$106:AV$202,48,FALSE())))</f>
        <v>0</v>
      </c>
      <c r="AW98" s="193" t="n">
        <f aca="false">IF(ISERROR(VLOOKUP($A98,'Import Peak'!$A$3:AW$99,49,FALSE())-VLOOKUP($A98,'Import Peak Change'!$A$106:AW$202,49,FALSE())),0,(VLOOKUP($A98,'Import Peak'!$A$3:AW$99,49,FALSE())-VLOOKUP($A98,'Import Peak Change'!$A$106:AW$202,49,FALSE())))</f>
        <v>0</v>
      </c>
      <c r="AX98" s="193" t="n">
        <f aca="false">IF(ISERROR(VLOOKUP($A98,'Import Peak'!$A$3:AX$99,50,FALSE())-VLOOKUP($A98,'Import Peak Change'!$A$106:AX$202,50,FALSE())),0,(VLOOKUP($A98,'Import Peak'!$A$3:AX$99,50,FALSE())-VLOOKUP($A98,'Import Peak Change'!$A$106:AX$202,50,FALSE())))</f>
        <v>0</v>
      </c>
      <c r="AY98" s="193" t="n">
        <f aca="false">IF(ISERROR(VLOOKUP($A98,'Import Peak'!$A$3:AY$99,51,FALSE())-VLOOKUP($A98,'Import Peak Change'!$A$106:AY$202,51,FALSE())),0,(VLOOKUP($A98,'Import Peak'!$A$3:AY$99,51,FALSE())-VLOOKUP($A98,'Import Peak Change'!$A$106:AY$202,51,FALSE())))</f>
        <v>0</v>
      </c>
      <c r="AZ98" s="193" t="n">
        <f aca="false">IF(ISERROR(VLOOKUP($A98,'Import Peak'!$A$3:AZ$99,52,FALSE())-VLOOKUP($A98,'Import Peak Change'!$A$106:AZ$202,52,FALSE())),0,(VLOOKUP($A98,'Import Peak'!$A$3:AZ$99,52,FALSE())-VLOOKUP($A98,'Import Peak Change'!$A$106:AZ$202,52,FALSE())))</f>
        <v>0</v>
      </c>
      <c r="BA98" s="193" t="n">
        <f aca="false">IF(ISERROR(VLOOKUP($A98,'Import Peak'!$A$3:BA$99,53,FALSE())-VLOOKUP($A98,'Import Peak Change'!$A$106:BA$202,53,FALSE())),0,(VLOOKUP($A98,'Import Peak'!$A$3:BA$99,53,FALSE())-VLOOKUP($A98,'Import Peak Change'!$A$106:BA$202,53,FALSE())))</f>
        <v>0</v>
      </c>
      <c r="BB98" s="193" t="n">
        <f aca="false">IF(ISERROR(VLOOKUP($A98,'Import Peak'!$A$3:BB$99,54,FALSE())-VLOOKUP($A98,'Import Peak Change'!$A$106:BB$202,54,FALSE())),0,(VLOOKUP($A98,'Import Peak'!$A$3:BB$99,54,FALSE())-VLOOKUP($A98,'Import Peak Change'!$A$106:BB$202,54,FALSE())))</f>
        <v>0</v>
      </c>
      <c r="BC98" s="193" t="n">
        <f aca="false">IF(ISERROR(VLOOKUP($A98,'Import Peak'!$A$3:BC$99,55,FALSE())-VLOOKUP($A98,'Import Peak Change'!$A$106:BC$202,55,FALSE())),0,(VLOOKUP($A98,'Import Peak'!$A$3:BC$99,55,FALSE())-VLOOKUP($A98,'Import Peak Change'!$A$106:BC$202,55,FALSE())))</f>
        <v>0</v>
      </c>
      <c r="BD98" s="193" t="n">
        <f aca="false">IF(ISERROR(VLOOKUP($A98,'Import Peak'!$A$3:BD$99,56,FALSE())-VLOOKUP($A98,'Import Peak Change'!$A$106:BD$202,56,FALSE())),0,(VLOOKUP($A98,'Import Peak'!$A$3:BD$99,56,FALSE())-VLOOKUP($A98,'Import Peak Change'!$A$106:BD$202,56,FALSE())))</f>
        <v>0</v>
      </c>
      <c r="BE98" s="193" t="n">
        <f aca="false">IF(ISERROR(VLOOKUP($A98,'Import Peak'!$A$3:BE$99,57,FALSE())-VLOOKUP($A98,'Import Peak Change'!$A$106:BE$202,57,FALSE())),0,(VLOOKUP($A98,'Import Peak'!$A$3:BE$99,57,FALSE())-VLOOKUP($A98,'Import Peak Change'!$A$106:BE$202,57,FALSE())))</f>
        <v>0</v>
      </c>
      <c r="BF98" s="193" t="n">
        <f aca="false">IF(ISERROR(VLOOKUP($A98,'Import Peak'!$A$3:BF$99,58,FALSE())-VLOOKUP($A98,'Import Peak Change'!$A$106:BF$202,58,FALSE())),0,(VLOOKUP($A98,'Import Peak'!$A$3:BF$99,58,FALSE())-VLOOKUP($A98,'Import Peak Change'!$A$106:BF$202,58,FALSE())))</f>
        <v>0</v>
      </c>
      <c r="BG98" s="193" t="n">
        <f aca="false">IF(ISERROR(VLOOKUP($A98,'Import Peak'!$A$3:BG$99,59,FALSE())-VLOOKUP($A98,'Import Peak Change'!$A$106:BG$202,59,FALSE())),0,(VLOOKUP($A98,'Import Peak'!$A$3:BG$99,59,FALSE())-VLOOKUP($A98,'Import Peak Change'!$A$106:BG$202,59,FALSE())))</f>
        <v>0</v>
      </c>
      <c r="BH98" s="193" t="n">
        <f aca="false">IF(ISERROR(VLOOKUP($A98,'Import Peak'!$A$3:BH$99,60,FALSE())-VLOOKUP($A98,'Import Peak Change'!$A$106:BH$202,60,FALSE())),0,(VLOOKUP($A98,'Import Peak'!$A$3:BH$99,60,FALSE())-VLOOKUP($A98,'Import Peak Change'!$A$106:BH$202,60,FALSE())))</f>
        <v>0</v>
      </c>
      <c r="BI98" s="193" t="n">
        <f aca="false">IF(ISERROR(VLOOKUP($A98,'Import Peak'!$A$3:BI$99,61,FALSE())-VLOOKUP($A98,'Import Peak Change'!$A$106:BI$202,61,FALSE())),0,(VLOOKUP($A98,'Import Peak'!$A$3:BI$99,61,FALSE())-VLOOKUP($A98,'Import Peak Change'!$A$106:BI$202,61,FALSE())))</f>
        <v>0</v>
      </c>
      <c r="BJ98" s="193" t="n">
        <f aca="false">IF(ISERROR(VLOOKUP($A98,'Import Peak'!$A$3:BJ$99,62,FALSE())-VLOOKUP($A98,'Import Peak Change'!$A$106:BJ$202,62,FALSE())),0,(VLOOKUP($A98,'Import Peak'!$A$3:BJ$99,62,FALSE())-VLOOKUP($A98,'Import Peak Change'!$A$106:BJ$202,62,FALSE())))</f>
        <v>0</v>
      </c>
      <c r="BK98" s="193" t="n">
        <f aca="false">IF(ISERROR(VLOOKUP($A98,'Import Peak'!$A$3:BK$99,63,FALSE())-VLOOKUP($A98,'Import Peak Change'!$A$106:BK$202,63,FALSE())),0,(VLOOKUP($A98,'Import Peak'!$A$3:BK$99,63,FALSE())-VLOOKUP($A98,'Import Peak Change'!$A$106:BK$202,63,FALSE())))</f>
        <v>0</v>
      </c>
      <c r="BL98" s="193" t="n">
        <f aca="false">IF(ISERROR(VLOOKUP($A98,'Import Peak'!$A$3:BL$99,64,FALSE())-VLOOKUP($A98,'Import Peak Change'!$A$106:BL$202,64,FALSE())),0,(VLOOKUP($A98,'Import Peak'!$A$3:BL$99,64,FALSE())-VLOOKUP($A98,'Import Peak Change'!$A$106:BL$202,64,FALSE())))</f>
        <v>0</v>
      </c>
      <c r="BM98" s="193" t="n">
        <f aca="false">IF(ISERROR(VLOOKUP($A98,'Import Peak'!$A$3:BM$99,65,FALSE())-VLOOKUP($A98,'Import Peak Change'!$A$106:BM$202,65,FALSE())),0,(VLOOKUP($A98,'Import Peak'!$A$3:BM$99,65,FALSE())-VLOOKUP($A98,'Import Peak Change'!$A$106:BM$202,65,FALSE())))</f>
        <v>0</v>
      </c>
      <c r="BN98" s="193" t="n">
        <f aca="false">IF(ISERROR(VLOOKUP($A98,'Import Peak'!$A$3:BN$99,66,FALSE())-VLOOKUP($A98,'Import Peak Change'!$A$106:BN$202,66,FALSE())),0,(VLOOKUP($A98,'Import Peak'!$A$3:BN$99,66,FALSE())-VLOOKUP($A98,'Import Peak Change'!$A$106:BN$202,66,FALSE())))</f>
        <v>0</v>
      </c>
      <c r="BO98" s="193" t="n">
        <f aca="false">IF(ISERROR(VLOOKUP($A98,'Import Peak'!$A$3:BO$99,67,FALSE())-VLOOKUP($A98,'Import Peak Change'!$A$106:BO$202,67,FALSE())),0,(VLOOKUP($A98,'Import Peak'!$A$3:BO$99,67,FALSE())-VLOOKUP($A98,'Import Peak Change'!$A$106:BO$202,67,FALSE())))</f>
        <v>0</v>
      </c>
      <c r="BP98" s="193" t="n">
        <f aca="false">IF(ISERROR(VLOOKUP($A98,'Import Peak'!$A$3:BP$99,68,FALSE())-VLOOKUP($A98,'Import Peak Change'!$A$106:BP$202,68,FALSE())),0,(VLOOKUP($A98,'Import Peak'!$A$3:BP$99,68,FALSE())-VLOOKUP($A98,'Import Peak Change'!$A$106:BP$202,68,FALSE())))</f>
        <v>0</v>
      </c>
      <c r="BQ98" s="193" t="n">
        <f aca="false">IF(ISERROR(VLOOKUP($A98,'Import Peak'!$A$3:BQ$99,69,FALSE())-VLOOKUP($A98,'Import Peak Change'!$A$106:BQ$202,69,FALSE())),0,(VLOOKUP($A98,'Import Peak'!$A$3:BQ$99,69,FALSE())-VLOOKUP($A98,'Import Peak Change'!$A$106:BQ$202,69,FALSE())))</f>
        <v>0</v>
      </c>
      <c r="BR98" s="193" t="n">
        <f aca="false">IF(ISERROR(VLOOKUP($A98,'Import Peak'!$A$3:BR$99,70,FALSE())-VLOOKUP($A98,'Import Peak Change'!$A$106:BR$202,70,FALSE())),0,(VLOOKUP($A98,'Import Peak'!$A$3:BR$99,70,FALSE())-VLOOKUP($A98,'Import Peak Change'!$A$106:BR$202,70,FALSE())))</f>
        <v>0</v>
      </c>
      <c r="BS98" s="193" t="n">
        <f aca="false">IF(ISERROR(VLOOKUP($A98,'Import Peak'!$A$3:BS$99,71,FALSE())-VLOOKUP($A98,'Import Peak Change'!$A$106:BS$202,71,FALSE())),0,(VLOOKUP($A98,'Import Peak'!$A$3:BS$99,71,FALSE())-VLOOKUP($A98,'Import Peak Change'!$A$106:BS$202,71,FALSE())))</f>
        <v>0</v>
      </c>
      <c r="BT98" s="193" t="n">
        <f aca="false">IF(ISERROR(VLOOKUP($A98,'Import Peak'!$A$3:BT$99,72,FALSE())-VLOOKUP($A98,'Import Peak Change'!$A$106:BT$202,72,FALSE())),0,(VLOOKUP($A98,'Import Peak'!$A$3:BT$99,72,FALSE())-VLOOKUP($A98,'Import Peak Change'!$A$106:BT$202,72,FALSE())))</f>
        <v>0</v>
      </c>
      <c r="BU98" s="193" t="n">
        <f aca="false">IF(ISERROR(VLOOKUP($A98,'Import Peak'!$A$3:BU$99,73,FALSE())-VLOOKUP($A98,'Import Peak Change'!$A$106:BU$202,73,FALSE())),0,(VLOOKUP($A98,'Import Peak'!$A$3:BU$99,73,FALSE())-VLOOKUP($A98,'Import Peak Change'!$A$106:BU$202,73,FALSE())))</f>
        <v>0</v>
      </c>
      <c r="BV98" s="193" t="n">
        <f aca="false">IF(ISERROR(VLOOKUP($A98,'Import Peak'!$A$3:BV$99,74,FALSE())-VLOOKUP($A98,'Import Peak Change'!$A$106:BV$202,74,FALSE())),0,(VLOOKUP($A98,'Import Peak'!$A$3:BV$99,74,FALSE())-VLOOKUP($A98,'Import Peak Change'!$A$106:BV$202,74,FALSE())))</f>
        <v>0</v>
      </c>
      <c r="BW98" s="193" t="n">
        <f aca="false">IF(ISERROR(VLOOKUP($A98,'Import Peak'!$A$3:BW$99,75,FALSE())-VLOOKUP($A98,'Import Peak Change'!$A$106:BW$202,75,FALSE())),0,(VLOOKUP($A98,'Import Peak'!$A$3:BW$99,75,FALSE())-VLOOKUP($A98,'Import Peak Change'!$A$106:BW$202,75,FALSE())))</f>
        <v>0</v>
      </c>
      <c r="BX98" s="193" t="n">
        <f aca="false">IF(ISERROR(VLOOKUP($A98,'Import Peak'!$A$3:BX$99,76,FALSE())-VLOOKUP($A98,'Import Peak Change'!$A$106:BX$202,76,FALSE())),0,(VLOOKUP($A98,'Import Peak'!$A$3:BX$99,76,FALSE())-VLOOKUP($A98,'Import Peak Change'!$A$106:BX$202,76,FALSE())))</f>
        <v>0</v>
      </c>
      <c r="BY98" s="193" t="n">
        <f aca="false">IF(ISERROR(VLOOKUP($A98,'Import Peak'!$A$3:BY$99,77,FALSE())-VLOOKUP($A98,'Import Peak Change'!$A$106:BY$202,77,FALSE())),0,(VLOOKUP($A98,'Import Peak'!$A$3:BY$99,77,FALSE())-VLOOKUP($A98,'Import Peak Change'!$A$106:BY$202,77,FALSE())))</f>
        <v>0</v>
      </c>
      <c r="BZ98" s="193" t="n">
        <f aca="false">IF(ISERROR(VLOOKUP($A98,'Import Peak'!$A$3:BZ$99,78,FALSE())-VLOOKUP($A98,'Import Peak Change'!$A$106:BZ$202,78,FALSE())),0,(VLOOKUP($A98,'Import Peak'!$A$3:BZ$99,78,FALSE())-VLOOKUP($A98,'Import Peak Change'!$A$106:BZ$202,78,FALSE())))</f>
        <v>0</v>
      </c>
      <c r="CA98" s="193" t="n">
        <f aca="false">IF(ISERROR(VLOOKUP($A98,'Import Peak'!$A$3:CA$99,79,FALSE())-VLOOKUP($A98,'Import Peak Change'!$A$106:CA$202,79,FALSE())),0,(VLOOKUP($A98,'Import Peak'!$A$3:CA$99,79,FALSE())-VLOOKUP($A98,'Import Peak Change'!$A$106:CA$202,79,FALSE())))</f>
        <v>0</v>
      </c>
      <c r="CB98" s="193" t="n">
        <f aca="false">IF(ISERROR(VLOOKUP($A98,'Import Peak'!$A$3:CB$99,80,FALSE())-VLOOKUP($A98,'Import Peak Change'!$A$106:CB$202,80,FALSE())),0,(VLOOKUP($A98,'Import Peak'!$A$3:CB$99,80,FALSE())-VLOOKUP($A98,'Import Peak Change'!$A$106:CB$202,80,FALSE())))</f>
        <v>0</v>
      </c>
      <c r="CC98" s="193" t="n">
        <f aca="false">IF(ISERROR(VLOOKUP($A98,'Import Peak'!$A$3:CC$99,81,FALSE())-VLOOKUP($A98,'Import Peak Change'!$A$106:CC$202,81,FALSE())),0,(VLOOKUP($A98,'Import Peak'!$A$3:CC$99,81,FALSE())-VLOOKUP($A98,'Import Peak Change'!$A$106:CC$202,81,FALSE())))</f>
        <v>0</v>
      </c>
      <c r="CD98" s="193" t="n">
        <f aca="false">IF(ISERROR(VLOOKUP($A98,'Import Peak'!$A$3:CD$99,82,FALSE())-VLOOKUP($A98,'Import Peak Change'!$A$106:CD$202,82,FALSE())),0,(VLOOKUP($A98,'Import Peak'!$A$3:CD$99,82,FALSE())-VLOOKUP($A98,'Import Peak Change'!$A$106:CD$202,82,FALSE())))</f>
        <v>0</v>
      </c>
      <c r="CE98" s="193" t="n">
        <f aca="false">IF(ISERROR(VLOOKUP($A98,'Import Peak'!$A$3:CE$99,83,FALSE())-VLOOKUP($A98,'Import Peak Change'!$A$106:CE$202,83,FALSE())),0,(VLOOKUP($A98,'Import Peak'!$A$3:CE$99,83,FALSE())-VLOOKUP($A98,'Import Peak Change'!$A$106:CE$202,83,FALSE())))</f>
        <v>0</v>
      </c>
      <c r="CF98" s="193" t="n">
        <f aca="false">IF(ISERROR(VLOOKUP($A98,'Import Peak'!$A$3:CF$99,84,FALSE())-VLOOKUP($A98,'Import Peak Change'!$A$106:CF$202,84,FALSE())),0,(VLOOKUP($A98,'Import Peak'!$A$3:CF$99,84,FALSE())-VLOOKUP($A98,'Import Peak Change'!$A$106:CF$202,84,FALSE())))</f>
        <v>0</v>
      </c>
      <c r="CG98" s="193" t="n">
        <f aca="false">IF(ISERROR(VLOOKUP($A98,'Import Peak'!$A$3:CG$99,85,FALSE())-VLOOKUP($A98,'Import Peak Change'!$A$106:CG$202,85,FALSE())),0,(VLOOKUP($A98,'Import Peak'!$A$3:CG$99,85,FALSE())-VLOOKUP($A98,'Import Peak Change'!$A$106:CG$202,85,FALSE())))</f>
        <v>0</v>
      </c>
      <c r="CH98" s="193" t="n">
        <f aca="false">IF(ISERROR(VLOOKUP($A98,'Import Peak'!$A$3:CH$99,86,FALSE())-VLOOKUP($A98,'Import Peak Change'!$A$106:CH$202,86,FALSE())),0,(VLOOKUP($A98,'Import Peak'!$A$3:CH$99,86,FALSE())-VLOOKUP($A98,'Import Peak Change'!$A$106:CH$202,86,FALSE())))</f>
        <v>0</v>
      </c>
      <c r="CI98" s="193" t="n">
        <f aca="false">IF(ISERROR(VLOOKUP($A98,'Import Peak'!$A$3:CI$99,87,FALSE())-VLOOKUP($A98,'Import Peak Change'!$A$106:CI$202,87,FALSE())),0,(VLOOKUP($A98,'Import Peak'!$A$3:CI$99,87,FALSE())-VLOOKUP($A98,'Import Peak Change'!$A$106:CI$202,87,FALSE())))</f>
        <v>0</v>
      </c>
      <c r="CJ98" s="193" t="n">
        <f aca="false">IF(ISERROR(VLOOKUP($A98,'Import Peak'!$A$3:CJ$99,88,FALSE())-VLOOKUP($A98,'Import Peak Change'!$A$106:CJ$202,88,FALSE())),0,(VLOOKUP($A98,'Import Peak'!$A$3:CJ$99,88,FALSE())-VLOOKUP($A98,'Import Peak Change'!$A$106:CJ$202,88,FALSE())))</f>
        <v>0</v>
      </c>
      <c r="CK98" s="193" t="n">
        <f aca="false">IF(ISERROR(VLOOKUP($A98,'Import Peak'!$A$3:CK$99,89,FALSE())-VLOOKUP($A98,'Import Peak Change'!$A$106:CK$202,89,FALSE())),0,(VLOOKUP($A98,'Import Peak'!$A$3:CK$99,89,FALSE())-VLOOKUP($A98,'Import Peak Change'!$A$106:CK$202,89,FALSE())))</f>
        <v>0</v>
      </c>
      <c r="CL98" s="193" t="n">
        <f aca="false">IF(ISERROR(VLOOKUP($A98,'Import Peak'!$A$3:CL$99,90,FALSE())-VLOOKUP($A98,'Import Peak Change'!$A$106:CL$202,90,FALSE())),0,(VLOOKUP($A98,'Import Peak'!$A$3:CL$99,90,FALSE())-VLOOKUP($A98,'Import Peak Change'!$A$106:CL$202,90,FALSE())))</f>
        <v>0</v>
      </c>
      <c r="CM98" s="193" t="n">
        <f aca="false">IF(ISERROR(VLOOKUP($A98,'Import Peak'!$A$3:CM$99,91,FALSE())-VLOOKUP($A98,'Import Peak Change'!$A$106:CM$202,91,FALSE())),0,(VLOOKUP($A98,'Import Peak'!$A$3:CM$99,91,FALSE())-VLOOKUP($A98,'Import Peak Change'!$A$106:CM$202,91,FALSE())))</f>
        <v>0</v>
      </c>
      <c r="CN98" s="193" t="n">
        <f aca="false">IF(ISERROR(VLOOKUP($A98,'Import Peak'!$A$3:CN$99,92,FALSE())-VLOOKUP($A98,'Import Peak Change'!$A$106:CN$202,92,FALSE())),0,(VLOOKUP($A98,'Import Peak'!$A$3:CN$99,92,FALSE())-VLOOKUP($A98,'Import Peak Change'!$A$106:CN$202,92,FALSE())))</f>
        <v>0</v>
      </c>
      <c r="CO98" s="193" t="n">
        <f aca="false">IF(ISERROR(VLOOKUP($A98,'Import Peak'!$A$3:CO$99,93,FALSE())-VLOOKUP($A98,'Import Peak Change'!$A$106:CO$202,93,FALSE())),0,(VLOOKUP($A98,'Import Peak'!$A$3:CO$99,93,FALSE())-VLOOKUP($A98,'Import Peak Change'!$A$106:CO$202,93,FALSE())))</f>
        <v>0</v>
      </c>
      <c r="CP98" s="193" t="n">
        <f aca="false">IF(ISERROR(VLOOKUP($A98,'Import Peak'!$A$3:CP$99,94,FALSE())-VLOOKUP($A98,'Import Peak Change'!$A$106:CP$202,94,FALSE())),0,(VLOOKUP($A98,'Import Peak'!$A$3:CP$99,94,FALSE())-VLOOKUP($A98,'Import Peak Change'!$A$106:CP$202,94,FALSE())))</f>
        <v>0</v>
      </c>
      <c r="CQ98" s="193" t="n">
        <f aca="false">IF(ISERROR(VLOOKUP($A98,'Import Peak'!$A$3:CQ$99,95,FALSE())-VLOOKUP($A98,'Import Peak Change'!$A$106:CQ$202,95,FALSE())),0,(VLOOKUP($A98,'Import Peak'!$A$3:CQ$99,95,FALSE())-VLOOKUP($A98,'Import Peak Change'!$A$106:CQ$202,95,FALSE())))</f>
        <v>0</v>
      </c>
      <c r="CR98" s="193" t="n">
        <f aca="false">IF(ISERROR(VLOOKUP($A98,'Import Peak'!$A$3:CR$99,96,FALSE())-VLOOKUP($A98,'Import Peak Change'!$A$106:CR$202,96,FALSE())),0,(VLOOKUP($A98,'Import Peak'!$A$3:CR$99,96,FALSE())-VLOOKUP($A98,'Import Peak Change'!$A$106:CR$202,96,FALSE())))</f>
        <v>0</v>
      </c>
      <c r="CS98" s="193" t="n">
        <f aca="false">IF(ISERROR(VLOOKUP($A98,'Import Peak'!$A$3:CS$99,97,FALSE())-VLOOKUP($A98,'Import Peak Change'!$A$106:CS$202,97,FALSE())),0,(VLOOKUP($A98,'Import Peak'!$A$3:CS$99,97,FALSE())-VLOOKUP($A98,'Import Peak Change'!$A$106:CS$202,97,FALSE())))</f>
        <v>0</v>
      </c>
      <c r="CT98" s="193" t="n">
        <f aca="false">IF(ISERROR(VLOOKUP($A98,'Import Peak'!$A$3:CT$99,98,FALSE())-VLOOKUP($A98,'Import Peak Change'!$A$106:CT$202,98,FALSE())),0,(VLOOKUP($A98,'Import Peak'!$A$3:CT$99,98,FALSE())-VLOOKUP($A98,'Import Peak Change'!$A$106:CT$202,98,FALSE())))</f>
        <v>0</v>
      </c>
      <c r="CU98" s="193" t="n">
        <f aca="false">IF(ISERROR(VLOOKUP($A98,'Import Peak'!$A$3:CU$99,99,FALSE())-VLOOKUP($A98,'Import Peak Change'!$A$106:CU$202,99,FALSE())),0,(VLOOKUP($A98,'Import Peak'!$A$3:CU$99,99,FALSE())-VLOOKUP($A98,'Import Peak Change'!$A$106:CU$202,99,FALSE())))</f>
        <v>0</v>
      </c>
      <c r="CV98" s="193" t="n">
        <f aca="false">IF(ISERROR(VLOOKUP($A98,'Import Peak'!$A$3:CV$99,100,FALSE())-VLOOKUP($A98,'Import Peak Change'!$A$106:CV$202,100,FALSE())),0,(VLOOKUP($A98,'Import Peak'!$A$3:CV$99,100,FALSE())-VLOOKUP($A98,'Import Peak Change'!$A$106:CV$202,100,FALSE())))</f>
        <v>0</v>
      </c>
      <c r="CW98" s="193" t="n">
        <f aca="false">IF(ISERROR(VLOOKUP($A98,'Import Peak'!$A$3:CW$99,101,FALSE())-VLOOKUP($A98,'Import Peak Change'!$A$106:CW$202,101,FALSE())),0,(VLOOKUP($A98,'Import Peak'!$A$3:CW$99,101,FALSE())-VLOOKUP($A98,'Import Peak Change'!$A$106:CW$202,101,FALSE())))</f>
        <v>0</v>
      </c>
      <c r="CX98" s="193" t="n">
        <f aca="false">IF(ISERROR(VLOOKUP($A98,'Import Peak'!$A$3:CX$99,102,FALSE())-VLOOKUP($A98,'Import Peak Change'!$A$106:CX$202,102,FALSE())),0,(VLOOKUP($A98,'Import Peak'!$A$3:CX$99,102,FALSE())-VLOOKUP($A98,'Import Peak Change'!$A$106:CX$202,102,FALSE())))</f>
        <v>0</v>
      </c>
      <c r="CY98" s="193" t="n">
        <f aca="false">IF(ISERROR(VLOOKUP($A98,'Import Peak'!$A$3:CY$99,103,FALSE())-VLOOKUP($A98,'Import Peak Change'!$A$106:CY$202,103,FALSE())),0,(VLOOKUP($A98,'Import Peak'!$A$3:CY$99,103,FALSE())-VLOOKUP($A98,'Import Peak Change'!$A$106:CY$202,103,FALSE())))</f>
        <v>0</v>
      </c>
      <c r="CZ98" s="193" t="n">
        <f aca="false">IF(ISERROR(VLOOKUP($A98,'Import Peak'!$A$3:CZ$99,104,FALSE())-VLOOKUP($A98,'Import Peak Change'!$A$106:CZ$202,104,FALSE())),0,(VLOOKUP($A98,'Import Peak'!$A$3:CZ$99,104,FALSE())-VLOOKUP($A98,'Import Peak Change'!$A$106:CZ$202,104,FALSE())))</f>
        <v>0</v>
      </c>
      <c r="DA98" s="193" t="n">
        <f aca="false">IF(ISERROR(VLOOKUP($A98,'Import Peak'!$A$3:DA$99,105,FALSE())-VLOOKUP($A98,'Import Peak Change'!$A$106:DA$202,105,FALSE())),0,(VLOOKUP($A98,'Import Peak'!$A$3:DA$99,105,FALSE())-VLOOKUP($A98,'Import Peak Change'!$A$106:DA$202,105,FALSE())))</f>
        <v>0</v>
      </c>
      <c r="DB98" s="193" t="n">
        <f aca="false">IF(ISERROR(VLOOKUP($A98,'Import Peak'!$A$3:DB$99,106,FALSE())-VLOOKUP($A98,'Import Peak Change'!$A$106:DB$202,106,FALSE())),0,(VLOOKUP($A98,'Import Peak'!$A$3:DB$99,106,FALSE())-VLOOKUP($A98,'Import Peak Change'!$A$106:DB$202,106,FALSE())))</f>
        <v>0</v>
      </c>
      <c r="DC98" s="193" t="n">
        <f aca="false">IF(ISERROR(VLOOKUP($A98,'Import Peak'!$A$3:DC$99,107,FALSE())-VLOOKUP($A98,'Import Peak Change'!$A$106:DC$202,107,FALSE())),0,(VLOOKUP($A98,'Import Peak'!$A$3:DC$99,107,FALSE())-VLOOKUP($A98,'Import Peak Change'!$A$106:DC$202,107,FALSE())))</f>
        <v>0</v>
      </c>
      <c r="DD98" s="193" t="n">
        <f aca="false">IF(ISERROR(VLOOKUP($A98,'Import Peak'!$A$3:DD$99,108,FALSE())-VLOOKUP($A98,'Import Peak Change'!$A$106:DD$202,108,FALSE())),0,(VLOOKUP($A98,'Import Peak'!$A$3:DD$99,108,FALSE())-VLOOKUP($A98,'Import Peak Change'!$A$106:DD$202,108,FALSE())))</f>
        <v>0</v>
      </c>
      <c r="DE98" s="193" t="n">
        <f aca="false">IF(ISERROR(VLOOKUP($A98,'Import Peak'!$A$3:DE$99,109,FALSE())-VLOOKUP($A98,'Import Peak Change'!$A$106:DE$202,109,FALSE())),0,(VLOOKUP($A98,'Import Peak'!$A$3:DE$99,109,FALSE())-VLOOKUP($A98,'Import Peak Change'!$A$106:DE$202,109,FALSE())))</f>
        <v>0</v>
      </c>
      <c r="DF98" s="193" t="n">
        <f aca="false">IF(ISERROR(VLOOKUP($A98,'Import Peak'!$A$3:DF$99,110,FALSE())-VLOOKUP($A98,'Import Peak Change'!$A$106:DF$202,110,FALSE())),0,(VLOOKUP($A98,'Import Peak'!$A$3:DF$99,110,FALSE())-VLOOKUP($A98,'Import Peak Change'!$A$106:DF$202,110,FALSE())))</f>
        <v>0</v>
      </c>
      <c r="DG98" s="193" t="n">
        <f aca="false">IF(ISERROR(VLOOKUP($A98,'Import Peak'!$A$3:DG$99,111,FALSE())-VLOOKUP($A98,'Import Peak Change'!$A$106:DG$202,111,FALSE())),0,(VLOOKUP($A98,'Import Peak'!$A$3:DG$99,111,FALSE())-VLOOKUP($A98,'Import Peak Change'!$A$106:DG$202,111,FALSE())))</f>
        <v>0</v>
      </c>
      <c r="DH98" s="193" t="n">
        <f aca="false">IF(ISERROR(VLOOKUP($A98,'Import Peak'!$A$3:DH$99,112,FALSE())-VLOOKUP($A98,'Import Peak Change'!$A$106:DH$202,112,FALSE())),0,(VLOOKUP($A98,'Import Peak'!$A$3:DH$99,112,FALSE())-VLOOKUP($A98,'Import Peak Change'!$A$106:DH$202,112,FALSE())))</f>
        <v>0</v>
      </c>
      <c r="DI98" s="193" t="n">
        <f aca="false">IF(ISERROR(VLOOKUP($A98,'Import Peak'!$A$3:DI$99,113,FALSE())-VLOOKUP($A98,'Import Peak Change'!$A$106:DI$202,113,FALSE())),0,(VLOOKUP($A98,'Import Peak'!$A$3:DI$99,113,FALSE())-VLOOKUP($A98,'Import Peak Change'!$A$106:DI$202,113,FALSE())))</f>
        <v>0</v>
      </c>
      <c r="DJ98" s="193" t="n">
        <f aca="false">IF(ISERROR(VLOOKUP($A98,'Import Peak'!$A$3:DJ$99,114,FALSE())-VLOOKUP($A98,'Import Peak Change'!$A$106:DJ$202,114,FALSE())),0,(VLOOKUP($A98,'Import Peak'!$A$3:DJ$99,114,FALSE())-VLOOKUP($A98,'Import Peak Change'!$A$106:DJ$202,114,FALSE())))</f>
        <v>0</v>
      </c>
      <c r="DK98" s="193" t="n">
        <f aca="false">IF(ISERROR(VLOOKUP($A98,'Import Peak'!$A$3:DK$99,115,FALSE())-VLOOKUP($A98,'Import Peak Change'!$A$106:DK$202,115,FALSE())),0,(VLOOKUP($A98,'Import Peak'!$A$3:DK$99,115,FALSE())-VLOOKUP($A98,'Import Peak Change'!$A$106:DK$202,115,FALSE())))</f>
        <v>0</v>
      </c>
      <c r="DL98" s="193" t="n">
        <f aca="false">IF(ISERROR(VLOOKUP($A98,'Import Peak'!$A$3:DL$99,116,FALSE())-VLOOKUP($A98,'Import Peak Change'!$A$106:DL$202,116,FALSE())),0,(VLOOKUP($A98,'Import Peak'!$A$3:DL$99,116,FALSE())-VLOOKUP($A98,'Import Peak Change'!$A$106:DL$202,116,FALSE())))</f>
        <v>0</v>
      </c>
      <c r="DM98" s="193" t="n">
        <f aca="false">IF(ISERROR(VLOOKUP($A98,'Import Peak'!$A$3:DM$99,117,FALSE())-VLOOKUP($A98,'Import Peak Change'!$A$106:DM$202,117,FALSE())),0,(VLOOKUP($A98,'Import Peak'!$A$3:DM$99,117,FALSE())-VLOOKUP($A98,'Import Peak Change'!$A$106:DM$202,117,FALSE())))</f>
        <v>0</v>
      </c>
      <c r="DN98" s="193" t="n">
        <f aca="false">IF(ISERROR(VLOOKUP($A98,'Import Peak'!$A$3:DN$99,118,FALSE())-VLOOKUP($A98,'Import Peak Change'!$A$106:DN$202,118,FALSE())),0,(VLOOKUP($A98,'Import Peak'!$A$3:DN$99,118,FALSE())-VLOOKUP($A98,'Import Peak Change'!$A$106:DN$202,118,FALSE())))</f>
        <v>0</v>
      </c>
      <c r="DO98" s="193" t="n">
        <f aca="false">IF(ISERROR(VLOOKUP($A98,'Import Peak'!$A$3:DO$99,119,FALSE())-VLOOKUP($A98,'Import Peak Change'!$A$106:DO$202,119,FALSE())),0,(VLOOKUP($A98,'Import Peak'!$A$3:DO$99,119,FALSE())-VLOOKUP($A98,'Import Peak Change'!$A$106:DO$202,119,FALSE())))</f>
        <v>0</v>
      </c>
      <c r="DP98" s="193" t="n">
        <f aca="false">IF(ISERROR(VLOOKUP($A98,'Import Peak'!$A$3:DP$99,120,FALSE())-VLOOKUP($A98,'Import Peak Change'!$A$106:DP$202,120,FALSE())),0,(VLOOKUP($A98,'Import Peak'!$A$3:DP$99,120,FALSE())-VLOOKUP($A98,'Import Peak Change'!$A$106:DP$202,120,FALSE())))</f>
        <v>0</v>
      </c>
      <c r="DQ98" s="193" t="n">
        <f aca="false">IF(ISERROR(VLOOKUP($A98,'Import Peak'!$A$3:DQ$99,121,FALSE())-VLOOKUP($A98,'Import Peak Change'!$A$106:DQ$202,121,FALSE())),0,(VLOOKUP($A98,'Import Peak'!$A$3:DQ$99,121,FALSE())-VLOOKUP($A98,'Import Peak Change'!$A$106:DQ$202,121,FALSE())))</f>
        <v>0</v>
      </c>
      <c r="DR98" s="193" t="n">
        <f aca="false">IF(ISERROR(VLOOKUP($A98,'Import Peak'!$A$3:DR$99,122,FALSE())-VLOOKUP($A98,'Import Peak Change'!$A$106:DR$202,122,FALSE())),0,(VLOOKUP($A98,'Import Peak'!$A$3:DR$99,122,FALSE())-VLOOKUP($A98,'Import Peak Change'!$A$106:DR$202,122,FALSE())))</f>
        <v>0</v>
      </c>
      <c r="DS98" s="193" t="n">
        <f aca="false">IF(ISERROR(VLOOKUP($A98,'Import Peak'!$A$3:DS$99,123,FALSE())-VLOOKUP($A98,'Import Peak Change'!$A$106:DS$202,123,FALSE())),0,(VLOOKUP($A98,'Import Peak'!$A$3:DS$99,123,FALSE())-VLOOKUP($A98,'Import Peak Change'!$A$106:DS$202,123,FALSE())))</f>
        <v>0</v>
      </c>
      <c r="DT98" s="193" t="n">
        <f aca="false">IF(ISERROR(VLOOKUP($A98,'Import Peak'!$A$3:DT$99,124,FALSE())-VLOOKUP($A98,'Import Peak Change'!$A$106:DT$202,124,FALSE())),0,(VLOOKUP($A98,'Import Peak'!$A$3:DT$99,124,FALSE())-VLOOKUP($A98,'Import Peak Change'!$A$106:DT$202,124,FALSE())))</f>
        <v>0</v>
      </c>
      <c r="DU98" s="193" t="n">
        <f aca="false">IF(ISERROR(VLOOKUP($A98,'Import Peak'!$A$3:DU$99,125,FALSE())-VLOOKUP($A98,'Import Peak Change'!$A$106:DU$202,125,FALSE())),0,(VLOOKUP($A98,'Import Peak'!$A$3:DU$99,125,FALSE())-VLOOKUP($A98,'Import Peak Change'!$A$106:DU$202,125,FALSE())))</f>
        <v>0</v>
      </c>
      <c r="DV98" s="193" t="n">
        <f aca="false">IF(ISERROR(VLOOKUP($A98,'Import Peak'!$A$3:DV$99,126,FALSE())-VLOOKUP($A98,'Import Peak Change'!$A$106:DV$202,126,FALSE())),0,(VLOOKUP($A98,'Import Peak'!$A$3:DV$99,126,FALSE())-VLOOKUP($A98,'Import Peak Change'!$A$106:DV$202,126,FALSE())))</f>
        <v>0</v>
      </c>
      <c r="DW98" s="193" t="n">
        <f aca="false">IF(ISERROR(VLOOKUP($A98,'Import Peak'!$A$3:DW$99,127,FALSE())-VLOOKUP($A98,'Import Peak Change'!$A$106:DW$202,127,FALSE())),0,(VLOOKUP($A98,'Import Peak'!$A$3:DW$99,127,FALSE())-VLOOKUP($A98,'Import Peak Change'!$A$106:DW$202,127,FALSE())))</f>
        <v>0</v>
      </c>
      <c r="DX98" s="193" t="n">
        <f aca="false">IF(ISERROR(VLOOKUP($A98,'Import Peak'!$A$3:DX$99,128,FALSE())-VLOOKUP($A98,'Import Peak Change'!$A$106:DX$202,128,FALSE())),0,(VLOOKUP($A98,'Import Peak'!$A$3:DX$99,128,FALSE())-VLOOKUP($A98,'Import Peak Change'!$A$106:DX$202,128,FALSE())))</f>
        <v>0</v>
      </c>
      <c r="DY98" s="193" t="n">
        <f aca="false">IF(ISERROR(VLOOKUP($A98,'Import Peak'!$A$3:DY$99,129,FALSE())-VLOOKUP($A98,'Import Peak Change'!$A$106:DY$202,129,FALSE())),0,(VLOOKUP($A98,'Import Peak'!$A$3:DY$99,129,FALSE())-VLOOKUP($A98,'Import Peak Change'!$A$106:DY$202,129,FALSE())))</f>
        <v>0</v>
      </c>
      <c r="DZ98" s="193" t="n">
        <f aca="false">IF(ISERROR(VLOOKUP($A98,'Import Peak'!$A$3:DZ$99,130,FALSE())-VLOOKUP($A98,'Import Peak Change'!$A$106:DZ$202,130,FALSE())),0,(VLOOKUP($A98,'Import Peak'!$A$3:DZ$99,130,FALSE())-VLOOKUP($A98,'Import Peak Change'!$A$106:DZ$202,130,FALSE())))</f>
        <v>0</v>
      </c>
      <c r="EA98" s="193" t="n">
        <f aca="false">IF(ISERROR(VLOOKUP($A98,'Import Peak'!$A$3:EA$99,131,FALSE())-VLOOKUP($A98,'Import Peak Change'!$A$106:EA$202,131,FALSE())),0,(VLOOKUP($A98,'Import Peak'!$A$3:EA$99,131,FALSE())-VLOOKUP($A98,'Import Peak Change'!$A$106:EA$202,131,FALSE())))</f>
        <v>0</v>
      </c>
      <c r="EB98" s="193" t="n">
        <f aca="false">IF(ISERROR(VLOOKUP($A98,'Import Peak'!$A$3:EB$99,132,FALSE())-VLOOKUP($A98,'Import Peak Change'!$A$106:EB$202,132,FALSE())),0,(VLOOKUP($A98,'Import Peak'!$A$3:EB$99,132,FALSE())-VLOOKUP($A98,'Import Peak Change'!$A$106:EB$202,132,FALSE())))</f>
        <v>0</v>
      </c>
      <c r="EC98" s="193" t="n">
        <f aca="false">IF(ISERROR(VLOOKUP($A98,'Import Peak'!$A$3:EC$99,133,FALSE())-VLOOKUP($A98,'Import Peak Change'!$A$106:EC$202,133,FALSE())),0,(VLOOKUP($A98,'Import Peak'!$A$3:EC$99,133,FALSE())-VLOOKUP($A98,'Import Peak Change'!$A$106:EC$202,133,FALSE())))</f>
        <v>0</v>
      </c>
      <c r="ED98" s="193" t="n">
        <f aca="false">IF(ISERROR(VLOOKUP($A98,'Import Peak'!$A$3:ED$99,134,FALSE())-VLOOKUP($A98,'Import Peak Change'!$A$106:ED$202,134,FALSE())),0,(VLOOKUP($A98,'Import Peak'!$A$3:ED$99,134,FALSE())-VLOOKUP($A98,'Import Peak Change'!$A$106:ED$202,134,FALSE())))</f>
        <v>0</v>
      </c>
      <c r="EE98" s="193" t="n">
        <f aca="false">IF(ISERROR(VLOOKUP($A98,'Import Peak'!$A$3:EE$99,135,FALSE())-VLOOKUP($A98,'Import Peak Change'!$A$106:EE$202,135,FALSE())),0,(VLOOKUP($A98,'Import Peak'!$A$3:EE$99,135,FALSE())-VLOOKUP($A98,'Import Peak Change'!$A$106:EE$202,135,FALSE())))</f>
        <v>0</v>
      </c>
      <c r="EF98" s="193" t="n">
        <f aca="false">IF(ISERROR(VLOOKUP($A98,'Import Peak'!$A$3:EF$99,136,FALSE())-VLOOKUP($A98,'Import Peak Change'!$A$106:EF$202,136,FALSE())),0,(VLOOKUP($A98,'Import Peak'!$A$3:EF$99,136,FALSE())-VLOOKUP($A98,'Import Peak Change'!$A$106:EF$202,136,FALSE())))</f>
        <v>0</v>
      </c>
      <c r="EG98" s="193" t="n">
        <f aca="false">IF(ISERROR(VLOOKUP($A98,'Import Peak'!$A$3:EG$99,137,FALSE())-VLOOKUP($A98,'Import Peak Change'!$A$106:EG$202,137,FALSE())),0,(VLOOKUP($A98,'Import Peak'!$A$3:EG$99,137,FALSE())-VLOOKUP($A98,'Import Peak Change'!$A$106:EG$202,137,FALSE())))</f>
        <v>0</v>
      </c>
      <c r="EH98" s="193" t="n">
        <f aca="false">IF(ISERROR(VLOOKUP($A98,'Import Peak'!$A$3:EH$99,138,FALSE())-VLOOKUP($A98,'Import Peak Change'!$A$106:EH$202,138,FALSE())),0,(VLOOKUP($A98,'Import Peak'!$A$3:EH$99,138,FALSE())-VLOOKUP($A98,'Import Peak Change'!$A$106:EH$202,138,FALSE())))</f>
        <v>0</v>
      </c>
      <c r="EI98" s="193" t="n">
        <f aca="false">IF(ISERROR(VLOOKUP($A98,'Import Peak'!$A$3:EI$99,139,FALSE())-VLOOKUP($A98,'Import Peak Change'!$A$106:EI$202,139,FALSE())),0,(VLOOKUP($A98,'Import Peak'!$A$3:EI$99,139,FALSE())-VLOOKUP($A98,'Import Peak Change'!$A$106:EI$202,139,FALSE())))</f>
        <v>0</v>
      </c>
      <c r="EJ98" s="193" t="n">
        <f aca="false">IF(ISERROR(VLOOKUP($A98,'Import Peak'!$A$3:EJ$99,140,FALSE())-VLOOKUP($A98,'Import Peak Change'!$A$106:EJ$202,140,FALSE())),0,(VLOOKUP($A98,'Import Peak'!$A$3:EJ$99,140,FALSE())-VLOOKUP($A98,'Import Peak Change'!$A$106:EJ$202,140,FALSE())))</f>
        <v>0</v>
      </c>
      <c r="EK98" s="193" t="n">
        <f aca="false">IF(ISERROR(VLOOKUP($A98,'Import Peak'!$A$3:EK$99,141,FALSE())-VLOOKUP($A98,'Import Peak Change'!$A$106:EK$202,141,FALSE())),0,(VLOOKUP($A98,'Import Peak'!$A$3:EK$99,141,FALSE())-VLOOKUP($A98,'Import Peak Change'!$A$106:EK$202,141,FALSE())))</f>
        <v>0</v>
      </c>
      <c r="EL98" s="193" t="n">
        <f aca="false">IF(ISERROR(VLOOKUP($A98,'Import Peak'!$A$3:EL$99,142,FALSE())-VLOOKUP($A98,'Import Peak Change'!$A$106:EL$202,142,FALSE())),0,(VLOOKUP($A98,'Import Peak'!$A$3:EL$99,142,FALSE())-VLOOKUP($A98,'Import Peak Change'!$A$106:EL$202,142,FALSE())))</f>
        <v>0</v>
      </c>
      <c r="EM98" s="193" t="n">
        <f aca="false">IF(ISERROR(VLOOKUP($A98,'Import Peak'!$A$3:EM$99,143,FALSE())-VLOOKUP($A98,'Import Peak Change'!$A$106:EM$202,143,FALSE())),0,(VLOOKUP($A98,'Import Peak'!$A$3:EM$99,143,FALSE())-VLOOKUP($A98,'Import Peak Change'!$A$106:EM$202,143,FALSE())))</f>
        <v>0</v>
      </c>
      <c r="EN98" s="193" t="n">
        <f aca="false">IF(ISERROR(VLOOKUP($A98,'Import Peak'!$A$3:EN$99,144,FALSE())-VLOOKUP($A98,'Import Peak Change'!$A$106:EN$202,144,FALSE())),0,(VLOOKUP($A98,'Import Peak'!$A$3:EN$99,144,FALSE())-VLOOKUP($A98,'Import Peak Change'!$A$106:EN$202,144,FALSE())))</f>
        <v>0</v>
      </c>
      <c r="EO98" s="193" t="n">
        <f aca="false">IF(ISERROR(VLOOKUP($A98,'Import Peak'!$A$3:EO$99,145,FALSE())-VLOOKUP($A98,'Import Peak Change'!$A$106:EO$202,145,FALSE())),0,(VLOOKUP($A98,'Import Peak'!$A$3:EO$99,145,FALSE())-VLOOKUP($A98,'Import Peak Change'!$A$106:EO$202,145,FALSE())))</f>
        <v>0</v>
      </c>
      <c r="EP98" s="193" t="n">
        <f aca="false">IF(ISERROR(VLOOKUP($A98,'Import Peak'!$A$3:EP$99,146,FALSE())-VLOOKUP($A98,'Import Peak Change'!$A$106:EP$202,146,FALSE())),0,(VLOOKUP($A98,'Import Peak'!$A$3:EP$99,146,FALSE())-VLOOKUP($A98,'Import Peak Change'!$A$106:EP$202,146,FALSE())))</f>
        <v>0</v>
      </c>
      <c r="EQ98" s="193" t="n">
        <f aca="false">IF(ISERROR(VLOOKUP($A98,'Import Peak'!$A$3:EQ$99,147,FALSE())-VLOOKUP($A98,'Import Peak Change'!$A$106:EQ$202,147,FALSE())),0,(VLOOKUP($A98,'Import Peak'!$A$3:EQ$99,147,FALSE())-VLOOKUP($A98,'Import Peak Change'!$A$106:EQ$202,147,FALSE())))</f>
        <v>0</v>
      </c>
      <c r="ER98" s="193" t="n">
        <f aca="false">IF(ISERROR(VLOOKUP($A98,'Import Peak'!$A$3:ER$99,148,FALSE())-VLOOKUP($A98,'Import Peak Change'!$A$106:ER$202,148,FALSE())),0,(VLOOKUP($A98,'Import Peak'!$A$3:ER$99,148,FALSE())-VLOOKUP($A98,'Import Peak Change'!$A$106:ER$202,148,FALSE())))</f>
        <v>0</v>
      </c>
      <c r="ES98" s="193" t="n">
        <f aca="false">IF(ISERROR(VLOOKUP($A98,'Import Peak'!$A$3:ES$99,149,FALSE())-VLOOKUP($A98,'Import Peak Change'!$A$106:ES$202,149,FALSE())),0,(VLOOKUP($A98,'Import Peak'!$A$3:ES$99,149,FALSE())-VLOOKUP($A98,'Import Peak Change'!$A$106:ES$202,149,FALSE())))</f>
        <v>0</v>
      </c>
      <c r="ET98" s="193" t="n">
        <f aca="false">IF(ISERROR(VLOOKUP($A98,'Import Peak'!$A$3:ET$99,150,FALSE())-VLOOKUP($A98,'Import Peak Change'!$A$106:ET$202,150,FALSE())),0,(VLOOKUP($A98,'Import Peak'!$A$3:ET$99,150,FALSE())-VLOOKUP($A98,'Import Peak Change'!$A$106:ET$202,150,FALSE())))</f>
        <v>0</v>
      </c>
      <c r="EU98" s="193" t="n">
        <f aca="false">IF(ISERROR(VLOOKUP($A98,'Import Peak'!$A$3:EU$99,151,FALSE())-VLOOKUP($A98,'Import Peak Change'!$A$106:EU$202,151,FALSE())),0,(VLOOKUP($A98,'Import Peak'!$A$3:EU$99,151,FALSE())-VLOOKUP($A98,'Import Peak Change'!$A$106:EU$202,151,FALSE())))</f>
        <v>0</v>
      </c>
      <c r="EV98" s="193" t="n">
        <f aca="false">IF(ISERROR(VLOOKUP($A98,'Import Peak'!$A$3:EV$99,152,FALSE())-VLOOKUP($A98,'Import Peak Change'!$A$106:EV$202,152,FALSE())),0,(VLOOKUP($A98,'Import Peak'!$A$3:EV$99,152,FALSE())-VLOOKUP($A98,'Import Peak Change'!$A$106:EV$202,152,FALSE())))</f>
        <v>0</v>
      </c>
      <c r="EW98" s="193" t="n">
        <f aca="false">IF(ISERROR(VLOOKUP($A98,'Import Peak'!$A$3:EW$99,153,FALSE())-VLOOKUP($A98,'Import Peak Change'!$A$106:EW$202,153,FALSE())),0,(VLOOKUP($A98,'Import Peak'!$A$3:EW$99,153,FALSE())-VLOOKUP($A98,'Import Peak Change'!$A$106:EW$202,153,FALSE())))</f>
        <v>0</v>
      </c>
      <c r="EX98" s="193" t="n">
        <f aca="false">IF(ISERROR(VLOOKUP($A98,'Import Peak'!$A$3:EX$99,154,FALSE())-VLOOKUP($A98,'Import Peak Change'!$A$106:EX$202,154,FALSE())),0,(VLOOKUP($A98,'Import Peak'!$A$3:EX$99,154,FALSE())-VLOOKUP($A98,'Import Peak Change'!$A$106:EX$202,154,FALSE())))</f>
        <v>0</v>
      </c>
      <c r="EY98" s="193" t="n">
        <f aca="false">IF(ISERROR(VLOOKUP($A98,'Import Peak'!$A$3:EY$99,155,FALSE())-VLOOKUP($A98,'Import Peak Change'!$A$106:EY$202,155,FALSE())),0,(VLOOKUP($A98,'Import Peak'!$A$3:EY$99,155,FALSE())-VLOOKUP($A98,'Import Peak Change'!$A$106:EY$202,155,FALSE())))</f>
        <v>0</v>
      </c>
      <c r="EZ98" s="193" t="n">
        <f aca="false">IF(ISERROR(VLOOKUP($A98,'Import Peak'!$A$3:EZ$99,156,FALSE())-VLOOKUP($A98,'Import Peak Change'!$A$106:EZ$202,156,FALSE())),0,(VLOOKUP($A98,'Import Peak'!$A$3:EZ$99,156,FALSE())-VLOOKUP($A98,'Import Peak Change'!$A$106:EZ$202,156,FALSE())))</f>
        <v>0</v>
      </c>
      <c r="FA98" s="193" t="n">
        <f aca="false">IF(ISERROR(VLOOKUP($A98,'Import Peak'!$A$3:FA$99,157,FALSE())-VLOOKUP($A98,'Import Peak Change'!$A$106:FA$202,157,FALSE())),0,(VLOOKUP($A98,'Import Peak'!$A$3:FA$99,157,FALSE())-VLOOKUP($A98,'Import Peak Change'!$A$106:FA$202,157,FALSE())))</f>
        <v>0</v>
      </c>
      <c r="FB98" s="193" t="n">
        <f aca="false">IF(ISERROR(VLOOKUP($A98,'Import Peak'!$A$3:FB$99,158,FALSE())-VLOOKUP($A98,'Import Peak Change'!$A$106:FB$202,158,FALSE())),0,(VLOOKUP($A98,'Import Peak'!$A$3:FB$99,158,FALSE())-VLOOKUP($A98,'Import Peak Change'!$A$106:FB$202,158,FALSE())))</f>
        <v>0</v>
      </c>
      <c r="FC98" s="193" t="n">
        <f aca="false">IF(ISERROR(VLOOKUP($A98,'Import Peak'!$A$3:FC$99,159,FALSE())-VLOOKUP($A98,'Import Peak Change'!$A$106:FC$202,159,FALSE())),0,(VLOOKUP($A98,'Import Peak'!$A$3:FC$99,159,FALSE())-VLOOKUP($A98,'Import Peak Change'!$A$106:FC$202,159,FALSE())))</f>
        <v>0</v>
      </c>
      <c r="FD98" s="193" t="n">
        <f aca="false">IF(ISERROR(VLOOKUP($A98,'Import Peak'!$A$3:FD$99,160,FALSE())-VLOOKUP($A98,'Import Peak Change'!$A$106:FD$202,160,FALSE())),0,(VLOOKUP($A98,'Import Peak'!$A$3:FD$99,160,FALSE())-VLOOKUP($A98,'Import Peak Change'!$A$106:FD$202,160,FALSE())))</f>
        <v>0</v>
      </c>
      <c r="FE98" s="193" t="n">
        <f aca="false">IF(ISERROR(VLOOKUP($A98,'Import Peak'!$A$3:FE$99,161,FALSE())-VLOOKUP($A98,'Import Peak Change'!$A$106:FE$202,161,FALSE())),0,(VLOOKUP($A98,'Import Peak'!$A$3:FE$99,161,FALSE())-VLOOKUP($A98,'Import Peak Change'!$A$106:FE$202,161,FALSE())))</f>
        <v>0</v>
      </c>
      <c r="FF98" s="193" t="n">
        <f aca="false">IF(ISERROR(VLOOKUP($A98,'Import Peak'!$A$3:FF$99,162,FALSE())-VLOOKUP($A98,'Import Peak Change'!$A$106:FF$202,162,FALSE())),0,(VLOOKUP($A98,'Import Peak'!$A$3:FF$99,162,FALSE())-VLOOKUP($A98,'Import Peak Change'!$A$106:FF$202,162,FALSE())))</f>
        <v>0</v>
      </c>
      <c r="FG98" s="193" t="n">
        <f aca="false">IF(ISERROR(VLOOKUP($A98,'Import Peak'!$A$3:FG$99,163,FALSE())-VLOOKUP($A98,'Import Peak Change'!$A$106:FG$202,163,FALSE())),0,(VLOOKUP($A98,'Import Peak'!$A$3:FG$99,163,FALSE())-VLOOKUP($A98,'Import Peak Change'!$A$106:FG$202,163,FALSE())))</f>
        <v>0</v>
      </c>
      <c r="FH98" s="193" t="n">
        <f aca="false">IF(ISERROR(VLOOKUP($A98,'Import Peak'!$A$3:FH$99,164,FALSE())-VLOOKUP($A98,'Import Peak Change'!$A$106:FH$202,164,FALSE())),0,(VLOOKUP($A98,'Import Peak'!$A$3:FH$99,164,FALSE())-VLOOKUP($A98,'Import Peak Change'!$A$106:FH$202,164,FALSE())))</f>
        <v>0</v>
      </c>
      <c r="FI98" s="193" t="n">
        <f aca="false">IF(ISERROR(VLOOKUP($A98,'Import Peak'!$A$3:FI$99,165,FALSE())-VLOOKUP($A98,'Import Peak Change'!$A$106:FI$202,165,FALSE())),0,(VLOOKUP($A98,'Import Peak'!$A$3:FI$99,165,FALSE())-VLOOKUP($A98,'Import Peak Change'!$A$106:FI$202,165,FALSE())))</f>
        <v>0</v>
      </c>
      <c r="FJ98" s="193" t="n">
        <f aca="false">IF(ISERROR(VLOOKUP($A98,'Import Peak'!$A$3:FJ$99,166,FALSE())-VLOOKUP($A98,'Import Peak Change'!$A$106:FJ$202,166,FALSE())),0,(VLOOKUP($A98,'Import Peak'!$A$3:FJ$99,166,FALSE())-VLOOKUP($A98,'Import Peak Change'!$A$106:FJ$202,166,FALSE())))</f>
        <v>0</v>
      </c>
      <c r="FK98" s="193" t="n">
        <f aca="false">IF(ISERROR(VLOOKUP($A98,'Import Peak'!$A$3:FK$99,167,FALSE())-VLOOKUP($A98,'Import Peak Change'!$A$106:FK$202,167,FALSE())),0,(VLOOKUP($A98,'Import Peak'!$A$3:FK$99,167,FALSE())-VLOOKUP($A98,'Import Peak Change'!$A$106:FK$202,167,FALSE())))</f>
        <v>0</v>
      </c>
      <c r="FL98" s="193" t="n">
        <f aca="false">IF(ISERROR(VLOOKUP($A98,'Import Peak'!$A$3:FL$99,168,FALSE())-VLOOKUP($A98,'Import Peak Change'!$A$106:FL$202,168,FALSE())),0,(VLOOKUP($A98,'Import Peak'!$A$3:FL$99,168,FALSE())-VLOOKUP($A98,'Import Peak Change'!$A$106:FL$202,168,FALSE())))</f>
        <v>0</v>
      </c>
      <c r="FM98" s="193" t="n">
        <f aca="false">IF(ISERROR(VLOOKUP($A98,'Import Peak'!$A$3:FM$99,169,FALSE())-VLOOKUP($A98,'Import Peak Change'!$A$106:FM$202,169,FALSE())),0,(VLOOKUP($A98,'Import Peak'!$A$3:FM$99,169,FALSE())-VLOOKUP($A98,'Import Peak Change'!$A$106:FM$202,169,FALSE())))</f>
        <v>0</v>
      </c>
      <c r="FN98" s="193" t="n">
        <f aca="false">IF(ISERROR(VLOOKUP($A98,'Import Peak'!$A$3:FN$99,170,FALSE())-VLOOKUP($A98,'Import Peak Change'!$A$106:FN$202,170,FALSE())),0,(VLOOKUP($A98,'Import Peak'!$A$3:FN$99,170,FALSE())-VLOOKUP($A98,'Import Peak Change'!$A$106:FN$202,170,FALSE())))</f>
        <v>0</v>
      </c>
      <c r="FO98" s="193" t="n">
        <f aca="false">IF(ISERROR(VLOOKUP($A98,'Import Peak'!$A$3:FO$99,171,FALSE())-VLOOKUP($A98,'Import Peak Change'!$A$106:FO$202,171,FALSE())),0,(VLOOKUP($A98,'Import Peak'!$A$3:FO$99,171,FALSE())-VLOOKUP($A98,'Import Peak Change'!$A$106:FO$202,171,FALSE())))</f>
        <v>0</v>
      </c>
      <c r="FP98" s="193" t="n">
        <f aca="false">IF(ISERROR(VLOOKUP($A98,'Import Peak'!$A$3:FP$99,172,FALSE())-VLOOKUP($A98,'Import Peak Change'!$A$106:FP$202,172,FALSE())),0,(VLOOKUP($A98,'Import Peak'!$A$3:FP$99,172,FALSE())-VLOOKUP($A98,'Import Peak Change'!$A$106:FP$202,172,FALSE())))</f>
        <v>0</v>
      </c>
      <c r="FQ98" s="193" t="n">
        <f aca="false">IF(ISERROR(VLOOKUP($A98,'Import Peak'!$A$3:FQ$99,173,FALSE())-VLOOKUP($A98,'Import Peak Change'!$A$106:FQ$202,173,FALSE())),0,(VLOOKUP($A98,'Import Peak'!$A$3:FQ$99,173,FALSE())-VLOOKUP($A98,'Import Peak Change'!$A$106:FQ$202,173,FALSE())))</f>
        <v>0</v>
      </c>
      <c r="FR98" s="193" t="n">
        <f aca="false">IF(ISERROR(VLOOKUP($A98,'Import Peak'!$A$3:FR$99,174,FALSE())-VLOOKUP($A98,'Import Peak Change'!$A$106:FR$202,174,FALSE())),0,(VLOOKUP($A98,'Import Peak'!$A$3:FR$99,174,FALSE())-VLOOKUP($A98,'Import Peak Change'!$A$106:FR$202,174,FALSE())))</f>
        <v>0</v>
      </c>
      <c r="FS98" s="193" t="n">
        <f aca="false">IF(ISERROR(VLOOKUP($A98,'Import Peak'!$A$3:FS$99,175,FALSE())-VLOOKUP($A98,'Import Peak Change'!$A$106:FS$202,175,FALSE())),0,(VLOOKUP($A98,'Import Peak'!$A$3:FS$99,175,FALSE())-VLOOKUP($A98,'Import Peak Change'!$A$106:FS$202,175,FALSE())))</f>
        <v>0</v>
      </c>
      <c r="FT98" s="193" t="n">
        <f aca="false">IF(ISERROR(VLOOKUP($A98,'Import Peak'!$A$3:FT$99,176,FALSE())-VLOOKUP($A98,'Import Peak Change'!$A$106:FT$202,176,FALSE())),0,(VLOOKUP($A98,'Import Peak'!$A$3:FT$99,176,FALSE())-VLOOKUP($A98,'Import Peak Change'!$A$106:FT$202,176,FALSE())))</f>
        <v>0</v>
      </c>
      <c r="FU98" s="193" t="n">
        <f aca="false">IF(ISERROR(VLOOKUP($A98,'Import Peak'!$A$3:FU$99,177,FALSE())-VLOOKUP($A98,'Import Peak Change'!$A$106:FU$202,177,FALSE())),0,(VLOOKUP($A98,'Import Peak'!$A$3:FU$99,177,FALSE())-VLOOKUP($A98,'Import Peak Change'!$A$106:FU$202,177,FALSE())))</f>
        <v>0</v>
      </c>
      <c r="FV98" s="193" t="n">
        <f aca="false">IF(ISERROR(VLOOKUP($A98,'Import Peak'!$A$3:FV$99,178,FALSE())-VLOOKUP($A98,'Import Peak Change'!$A$106:FV$202,178,FALSE())),0,(VLOOKUP($A98,'Import Peak'!$A$3:FV$99,178,FALSE())-VLOOKUP($A98,'Import Peak Change'!$A$106:FV$202,178,FALSE())))</f>
        <v>0</v>
      </c>
      <c r="FW98" s="193" t="n">
        <f aca="false">IF(ISERROR(VLOOKUP($A98,'Import Peak'!$A$3:FW$99,179,FALSE())-VLOOKUP($A98,'Import Peak Change'!$A$106:FW$202,179,FALSE())),0,(VLOOKUP($A98,'Import Peak'!$A$3:FW$99,179,FALSE())-VLOOKUP($A98,'Import Peak Change'!$A$106:FW$202,179,FALSE())))</f>
        <v>0</v>
      </c>
      <c r="FX98" s="193" t="n">
        <f aca="false">IF(ISERROR(VLOOKUP($A98,'Import Peak'!$A$3:FX$99,180,FALSE())-VLOOKUP($A98,'Import Peak Change'!$A$106:FX$202,180,FALSE())),0,(VLOOKUP($A98,'Import Peak'!$A$3:FX$99,180,FALSE())-VLOOKUP($A98,'Import Peak Change'!$A$106:FX$202,180,FALSE())))</f>
        <v>0</v>
      </c>
      <c r="FY98" s="193" t="n">
        <f aca="false">IF(ISERROR(VLOOKUP($A98,'Import Peak'!$A$3:FY$99,181,FALSE())-VLOOKUP($A98,'Import Peak Change'!$A$106:FY$202,181,FALSE())),0,(VLOOKUP($A98,'Import Peak'!$A$3:FY$99,181,FALSE())-VLOOKUP($A98,'Import Peak Change'!$A$106:FY$202,181,FALSE())))</f>
        <v>0</v>
      </c>
      <c r="FZ98" s="193" t="n">
        <f aca="false">IF(ISERROR(VLOOKUP($A98,'Import Peak'!$A$3:FZ$99,182,FALSE())-VLOOKUP($A98,'Import Peak Change'!$A$106:FZ$202,182,FALSE())),0,(VLOOKUP($A98,'Import Peak'!$A$3:FZ$99,182,FALSE())-VLOOKUP($A98,'Import Peak Change'!$A$106:FZ$202,182,FALSE())))</f>
        <v>0</v>
      </c>
      <c r="GA98" s="193" t="n">
        <f aca="false">IF(ISERROR(VLOOKUP($A98,'Import Peak'!$A$3:GA$99,183,FALSE())-VLOOKUP($A98,'Import Peak Change'!$A$106:GA$202,183,FALSE())),0,(VLOOKUP($A98,'Import Peak'!$A$3:GA$99,183,FALSE())-VLOOKUP($A98,'Import Peak Change'!$A$106:GA$202,183,FALSE())))</f>
        <v>0</v>
      </c>
      <c r="GB98" s="193" t="n">
        <f aca="false">IF(ISERROR(VLOOKUP($A98,'Import Peak'!$A$3:GB$99,184,FALSE())-VLOOKUP($A98,'Import Peak Change'!$A$106:GB$202,184,FALSE())),0,(VLOOKUP($A98,'Import Peak'!$A$3:GB$99,184,FALSE())-VLOOKUP($A98,'Import Peak Change'!$A$106:GB$202,184,FALSE())))</f>
        <v>0</v>
      </c>
      <c r="GC98" s="193" t="n">
        <f aca="false">IF(ISERROR(VLOOKUP($A98,'Import Peak'!$A$3:GC$99,185,FALSE())-VLOOKUP($A98,'Import Peak Change'!$A$106:GC$202,185,FALSE())),0,(VLOOKUP($A98,'Import Peak'!$A$3:GC$99,185,FALSE())-VLOOKUP($A98,'Import Peak Change'!$A$106:GC$202,185,FALSE())))</f>
        <v>0</v>
      </c>
      <c r="GD98" s="193" t="n">
        <f aca="false">IF(ISERROR(VLOOKUP($A98,'Import Peak'!$A$3:GD$99,186,FALSE())-VLOOKUP($A98,'Import Peak Change'!$A$106:GD$202,186,FALSE())),0,(VLOOKUP($A98,'Import Peak'!$A$3:GD$99,186,FALSE())-VLOOKUP($A98,'Import Peak Change'!$A$106:GD$202,186,FALSE())))</f>
        <v>0</v>
      </c>
      <c r="GE98" s="193" t="n">
        <f aca="false">IF(ISERROR(VLOOKUP($A98,'Import Peak'!$A$3:GE$99,187,FALSE())-VLOOKUP($A98,'Import Peak Change'!$A$106:GE$202,187,FALSE())),0,(VLOOKUP($A98,'Import Peak'!$A$3:GE$99,187,FALSE())-VLOOKUP($A98,'Import Peak Change'!$A$106:GE$202,187,FALSE())))</f>
        <v>0</v>
      </c>
      <c r="GF98" s="193" t="n">
        <f aca="false">IF(ISERROR(VLOOKUP($A98,'Import Peak'!$A$3:GF$99,188,FALSE())-VLOOKUP($A98,'Import Peak Change'!$A$106:GF$202,188,FALSE())),0,(VLOOKUP($A98,'Import Peak'!$A$3:GF$99,188,FALSE())-VLOOKUP($A98,'Import Peak Change'!$A$106:GF$202,188,FALSE())))</f>
        <v>0</v>
      </c>
      <c r="GG98" s="193" t="n">
        <f aca="false">IF(ISERROR(VLOOKUP($A98,'Import Peak'!$A$3:GG$99,189,FALSE())-VLOOKUP($A98,'Import Peak Change'!$A$106:GG$202,189,FALSE())),0,(VLOOKUP($A98,'Import Peak'!$A$3:GG$99,189,FALSE())-VLOOKUP($A98,'Import Peak Change'!$A$106:GG$202,189,FALSE())))</f>
        <v>0</v>
      </c>
      <c r="GH98" s="193" t="n">
        <f aca="false">IF(ISERROR(VLOOKUP($A98,'Import Peak'!$A$3:GH$99,190,FALSE())-VLOOKUP($A98,'Import Peak Change'!$A$106:GH$202,190,FALSE())),0,(VLOOKUP($A98,'Import Peak'!$A$3:GH$99,190,FALSE())-VLOOKUP($A98,'Import Peak Change'!$A$106:GH$202,190,FALSE())))</f>
        <v>0</v>
      </c>
      <c r="GI98" s="193" t="n">
        <f aca="false">IF(ISERROR(VLOOKUP($A98,'Import Peak'!$A$3:GI$99,191,FALSE())-VLOOKUP($A98,'Import Peak Change'!$A$106:GI$202,191,FALSE())),0,(VLOOKUP($A98,'Import Peak'!$A$3:GI$99,191,FALSE())-VLOOKUP($A98,'Import Peak Change'!$A$106:GI$202,191,FALSE())))</f>
        <v>0</v>
      </c>
      <c r="GJ98" s="193" t="n">
        <f aca="false">IF(ISERROR(VLOOKUP($A98,'Import Peak'!$A$3:GJ$99,192,FALSE())-VLOOKUP($A98,'Import Peak Change'!$A$106:GJ$202,192,FALSE())),0,(VLOOKUP($A98,'Import Peak'!$A$3:GJ$99,192,FALSE())-VLOOKUP($A98,'Import Peak Change'!$A$106:GJ$202,192,FALSE())))</f>
        <v>0</v>
      </c>
      <c r="GK98" s="193" t="n">
        <f aca="false">IF(ISERROR(VLOOKUP($A98,'Import Peak'!$A$3:GK$99,193,FALSE())-VLOOKUP($A98,'Import Peak Change'!$A$106:GK$202,193,FALSE())),0,(VLOOKUP($A98,'Import Peak'!$A$3:GK$99,193,FALSE())-VLOOKUP($A98,'Import Peak Change'!$A$106:GK$202,193,FALSE())))</f>
        <v>0</v>
      </c>
      <c r="GL98" s="193" t="n">
        <f aca="false">IF(ISERROR(VLOOKUP($A98,'Import Peak'!$A$3:GL$99,194,FALSE())-VLOOKUP($A98,'Import Peak Change'!$A$106:GL$202,194,FALSE())),0,(VLOOKUP($A98,'Import Peak'!$A$3:GL$99,194,FALSE())-VLOOKUP($A98,'Import Peak Change'!$A$106:GL$202,194,FALSE())))</f>
        <v>0</v>
      </c>
      <c r="GM98" s="193" t="n">
        <f aca="false">IF(ISERROR(VLOOKUP($A98,'Import Peak'!$A$3:GM$99,195,FALSE())-VLOOKUP($A98,'Import Peak Change'!$A$106:GM$202,195,FALSE())),0,(VLOOKUP($A98,'Import Peak'!$A$3:GM$99,195,FALSE())-VLOOKUP($A98,'Import Peak Change'!$A$106:GM$202,195,FALSE())))</f>
        <v>0</v>
      </c>
      <c r="GN98" s="193" t="n">
        <f aca="false">IF(ISERROR(VLOOKUP($A98,'Import Peak'!$A$3:GN$99,196,FALSE())-VLOOKUP($A98,'Import Peak Change'!$A$106:GN$202,196,FALSE())),0,(VLOOKUP($A98,'Import Peak'!$A$3:GN$99,196,FALSE())-VLOOKUP($A98,'Import Peak Change'!$A$106:GN$202,196,FALSE())))</f>
        <v>0</v>
      </c>
      <c r="GO98" s="193" t="n">
        <f aca="false">IF(ISERROR(VLOOKUP($A98,'Import Peak'!$A$3:GO$99,197,FALSE())-VLOOKUP($A98,'Import Peak Change'!$A$106:GO$202,197,FALSE())),0,(VLOOKUP($A98,'Import Peak'!$A$3:GO$99,197,FALSE())-VLOOKUP($A98,'Import Peak Change'!$A$106:GO$202,197,FALSE())))</f>
        <v>0</v>
      </c>
      <c r="GP98" s="193" t="n">
        <f aca="false">IF(ISERROR(VLOOKUP($A98,'Import Peak'!$A$3:GP$99,198,FALSE())-VLOOKUP($A98,'Import Peak Change'!$A$106:GP$202,198,FALSE())),0,(VLOOKUP($A98,'Import Peak'!$A$3:GP$99,198,FALSE())-VLOOKUP($A98,'Import Peak Change'!$A$106:GP$202,198,FALSE())))</f>
        <v>0</v>
      </c>
      <c r="GQ98" s="193" t="n">
        <f aca="false">IF(ISERROR(VLOOKUP($A98,'Import Peak'!$A$3:GQ$99,199,FALSE())-VLOOKUP($A98,'Import Peak Change'!$A$106:GQ$202,199,FALSE())),0,(VLOOKUP($A98,'Import Peak'!$A$3:GQ$99,199,FALSE())-VLOOKUP($A98,'Import Peak Change'!$A$106:GQ$202,199,FALSE())))</f>
        <v>0</v>
      </c>
      <c r="GR98" s="193" t="n">
        <f aca="false">IF(ISERROR(VLOOKUP($A98,'Import Peak'!$A$3:GR$99,200,FALSE())-VLOOKUP($A98,'Import Peak Change'!$A$106:GR$202,200,FALSE())),0,(VLOOKUP($A98,'Import Peak'!$A$3:GR$99,200,FALSE())-VLOOKUP($A98,'Import Peak Change'!$A$106:GR$202,200,FALSE())))</f>
        <v>0</v>
      </c>
      <c r="GS98" s="193" t="n">
        <f aca="false">IF(ISERROR(VLOOKUP($A98,'Import Peak'!$A$3:GS$99,201,FALSE())-VLOOKUP($A98,'Import Peak Change'!$A$106:GS$202,201,FALSE())),0,(VLOOKUP($A98,'Import Peak'!$A$3:GS$99,201,FALSE())-VLOOKUP($A98,'Import Peak Change'!$A$106:GS$202,201,FALSE())))</f>
        <v>0</v>
      </c>
      <c r="GT98" s="193" t="n">
        <f aca="false">IF(ISERROR(VLOOKUP($A98,'Import Peak'!$A$3:GT$99,202,FALSE())-VLOOKUP($A98,'Import Peak Change'!$A$106:GT$202,202,FALSE())),0,(VLOOKUP($A98,'Import Peak'!$A$3:GT$99,202,FALSE())-VLOOKUP($A98,'Import Peak Change'!$A$106:GT$202,202,FALSE())))</f>
        <v>0</v>
      </c>
      <c r="GU98" s="193" t="n">
        <f aca="false">IF(ISERROR(VLOOKUP($A98,'Import Peak'!$A$3:GU$99,203,FALSE())-VLOOKUP($A98,'Import Peak Change'!$A$106:GU$202,203,FALSE())),0,(VLOOKUP($A98,'Import Peak'!$A$3:GU$99,203,FALSE())-VLOOKUP($A98,'Import Peak Change'!$A$106:GU$202,203,FALSE())))</f>
        <v>0</v>
      </c>
      <c r="GV98" s="193" t="n">
        <f aca="false">IF(ISERROR(VLOOKUP($A98,'Import Peak'!$A$3:GV$99,204,FALSE())-VLOOKUP($A98,'Import Peak Change'!$A$106:GV$202,204,FALSE())),0,(VLOOKUP($A98,'Import Peak'!$A$3:GV$99,204,FALSE())-VLOOKUP($A98,'Import Peak Change'!$A$106:GV$202,204,FALSE())))</f>
        <v>0</v>
      </c>
      <c r="GW98" s="193" t="n">
        <f aca="false">IF(ISERROR(VLOOKUP($A98,'Import Peak'!$A$3:GW$99,205,FALSE())-VLOOKUP($A98,'Import Peak Change'!$A$106:GW$202,205,FALSE())),0,(VLOOKUP($A98,'Import Peak'!$A$3:GW$99,205,FALSE())-VLOOKUP($A98,'Import Peak Change'!$A$106:GW$202,205,FALSE())))</f>
        <v>0</v>
      </c>
      <c r="GX98" s="193" t="n">
        <f aca="false">IF(ISERROR(VLOOKUP($A98,'Import Peak'!$A$3:GX$99,206,FALSE())-VLOOKUP($A98,'Import Peak Change'!$A$106:GX$202,206,FALSE())),0,(VLOOKUP($A98,'Import Peak'!$A$3:GX$99,206,FALSE())-VLOOKUP($A98,'Import Peak Change'!$A$106:GX$202,206,FALSE())))</f>
        <v>0</v>
      </c>
      <c r="GY98" s="193" t="n">
        <f aca="false">IF(ISERROR(VLOOKUP($A98,'Import Peak'!$A$3:GY$99,207,FALSE())-VLOOKUP($A98,'Import Peak Change'!$A$106:GY$202,207,FALSE())),0,(VLOOKUP($A98,'Import Peak'!$A$3:GY$99,207,FALSE())-VLOOKUP($A98,'Import Peak Change'!$A$106:GY$202,207,FALSE())))</f>
        <v>0</v>
      </c>
      <c r="GZ98" s="193" t="n">
        <f aca="false">IF(ISERROR(VLOOKUP($A98,'Import Peak'!$A$3:GZ$99,208,FALSE())-VLOOKUP($A98,'Import Peak Change'!$A$106:GZ$202,208,FALSE())),0,(VLOOKUP($A98,'Import Peak'!$A$3:GZ$99,208,FALSE())-VLOOKUP($A98,'Import Peak Change'!$A$106:GZ$202,208,FALSE())))</f>
        <v>0</v>
      </c>
      <c r="HA98" s="193" t="n">
        <f aca="false">IF(ISERROR(VLOOKUP($A98,'Import Peak'!$A$3:HA$99,209,FALSE())-VLOOKUP($A98,'Import Peak Change'!$A$106:HA$202,209,FALSE())),0,(VLOOKUP($A98,'Import Peak'!$A$3:HA$99,209,FALSE())-VLOOKUP($A98,'Import Peak Change'!$A$106:HA$202,209,FALSE())))</f>
        <v>0</v>
      </c>
      <c r="HB98" s="193" t="n">
        <f aca="false">IF(ISERROR(VLOOKUP($A98,'Import Peak'!$A$3:HB$99,210,FALSE())-VLOOKUP($A98,'Import Peak Change'!$A$106:HB$202,210,FALSE())),0,(VLOOKUP($A98,'Import Peak'!$A$3:HB$99,210,FALSE())-VLOOKUP($A98,'Import Peak Change'!$A$106:HB$202,210,FALSE())))</f>
        <v>0</v>
      </c>
      <c r="HC98" s="193" t="n">
        <f aca="false">IF(ISERROR(VLOOKUP($A98,'Import Peak'!$A$3:HC$99,211,FALSE())-VLOOKUP($A98,'Import Peak Change'!$A$106:HC$202,211,FALSE())),0,(VLOOKUP($A98,'Import Peak'!$A$3:HC$99,211,FALSE())-VLOOKUP($A98,'Import Peak Change'!$A$106:HC$202,211,FALSE())))</f>
        <v>0</v>
      </c>
      <c r="HD98" s="193" t="n">
        <f aca="false">IF(ISERROR(VLOOKUP($A98,'Import Peak'!$A$3:HD$99,212,FALSE())-VLOOKUP($A98,'Import Peak Change'!$A$106:HD$202,212,FALSE())),0,(VLOOKUP($A98,'Import Peak'!$A$3:HD$99,212,FALSE())-VLOOKUP($A98,'Import Peak Change'!$A$106:HD$202,212,FALSE())))</f>
        <v>0</v>
      </c>
      <c r="HE98" s="193" t="n">
        <f aca="false">IF(ISERROR(VLOOKUP($A98,'Import Peak'!$A$3:HE$99,213,FALSE())-VLOOKUP($A98,'Import Peak Change'!$A$106:HE$202,213,FALSE())),0,(VLOOKUP($A98,'Import Peak'!$A$3:HE$99,213,FALSE())-VLOOKUP($A98,'Import Peak Change'!$A$106:HE$202,213,FALSE())))</f>
        <v>0</v>
      </c>
      <c r="HF98" s="193" t="n">
        <f aca="false">IF(ISERROR(VLOOKUP($A98,'Import Peak'!$A$3:HF$99,214,FALSE())-VLOOKUP($A98,'Import Peak Change'!$A$106:HF$202,214,FALSE())),0,(VLOOKUP($A98,'Import Peak'!$A$3:HF$99,214,FALSE())-VLOOKUP($A98,'Import Peak Change'!$A$106:HF$202,214,FALSE())))</f>
        <v>0</v>
      </c>
      <c r="HG98" s="193" t="n">
        <f aca="false">IF(ISERROR(VLOOKUP($A98,'Import Peak'!$A$3:HG$99,215,FALSE())-VLOOKUP($A98,'Import Peak Change'!$A$106:HG$202,215,FALSE())),0,(VLOOKUP($A98,'Import Peak'!$A$3:HG$99,215,FALSE())-VLOOKUP($A98,'Import Peak Change'!$A$106:HG$202,215,FALSE())))</f>
        <v>0</v>
      </c>
      <c r="HH98" s="193" t="n">
        <f aca="false">IF(ISERROR(VLOOKUP($A98,'Import Peak'!$A$3:HH$99,216,FALSE())-VLOOKUP($A98,'Import Peak Change'!$A$106:HH$202,216,FALSE())),0,(VLOOKUP($A98,'Import Peak'!$A$3:HH$99,216,FALSE())-VLOOKUP($A98,'Import Peak Change'!$A$106:HH$202,216,FALSE())))</f>
        <v>0</v>
      </c>
      <c r="HI98" s="193" t="n">
        <f aca="false">IF(ISERROR(VLOOKUP($A98,'Import Peak'!$A$3:HI$99,217,FALSE())-VLOOKUP($A98,'Import Peak Change'!$A$106:HI$202,217,FALSE())),0,(VLOOKUP($A98,'Import Peak'!$A$3:HI$99,217,FALSE())-VLOOKUP($A98,'Import Peak Change'!$A$106:HI$202,217,FALSE())))</f>
        <v>0</v>
      </c>
      <c r="HJ98" s="193" t="n">
        <f aca="false">IF(ISERROR(VLOOKUP($A98,'Import Peak'!$A$3:HJ$99,218,FALSE())-VLOOKUP($A98,'Import Peak Change'!$A$106:HJ$202,218,FALSE())),0,(VLOOKUP($A98,'Import Peak'!$A$3:HJ$99,218,FALSE())-VLOOKUP($A98,'Import Peak Change'!$A$106:HJ$202,218,FALSE())))</f>
        <v>0</v>
      </c>
      <c r="HK98" s="193" t="n">
        <f aca="false">IF(ISERROR(VLOOKUP($A98,'Import Peak'!$A$3:HK$99,219,FALSE())-VLOOKUP($A98,'Import Peak Change'!$A$106:HK$202,219,FALSE())),0,(VLOOKUP($A98,'Import Peak'!$A$3:HK$99,219,FALSE())-VLOOKUP($A98,'Import Peak Change'!$A$106:HK$202,219,FALSE())))</f>
        <v>0</v>
      </c>
      <c r="HL98" s="193" t="n">
        <f aca="false">IF(ISERROR(VLOOKUP($A98,'Import Peak'!$A$3:HL$99,220,FALSE())-VLOOKUP($A98,'Import Peak Change'!$A$106:HL$202,220,FALSE())),0,(VLOOKUP($A98,'Import Peak'!$A$3:HL$99,220,FALSE())-VLOOKUP($A98,'Import Peak Change'!$A$106:HL$202,220,FALSE())))</f>
        <v>0</v>
      </c>
      <c r="HM98" s="193" t="n">
        <f aca="false">IF(ISERROR(VLOOKUP($A98,'Import Peak'!$A$3:HM$99,221,FALSE())-VLOOKUP($A98,'Import Peak Change'!$A$106:HM$202,221,FALSE())),0,(VLOOKUP($A98,'Import Peak'!$A$3:HM$99,221,FALSE())-VLOOKUP($A98,'Import Peak Change'!$A$106:HM$202,221,FALSE())))</f>
        <v>0</v>
      </c>
      <c r="HN98" s="193" t="n">
        <f aca="false">IF(ISERROR(VLOOKUP($A98,'Import Peak'!$A$3:HN$99,222,FALSE())-VLOOKUP($A98,'Import Peak Change'!$A$106:HN$202,222,FALSE())),0,(VLOOKUP($A98,'Import Peak'!$A$3:HN$99,222,FALSE())-VLOOKUP($A98,'Import Peak Change'!$A$106:HN$202,222,FALSE())))</f>
        <v>0</v>
      </c>
      <c r="HO98" s="193" t="n">
        <f aca="false">IF(ISERROR(VLOOKUP($A98,'Import Peak'!$A$3:HO$99,223,FALSE())-VLOOKUP($A98,'Import Peak Change'!$A$106:HO$202,223,FALSE())),0,(VLOOKUP($A98,'Import Peak'!$A$3:HO$99,223,FALSE())-VLOOKUP($A98,'Import Peak Change'!$A$106:HO$202,223,FALSE())))</f>
        <v>0</v>
      </c>
      <c r="HP98" s="193" t="n">
        <f aca="false">IF(ISERROR(VLOOKUP($A98,'Import Peak'!$A$3:HP$99,224,FALSE())-VLOOKUP($A98,'Import Peak Change'!$A$106:HP$202,224,FALSE())),0,(VLOOKUP($A98,'Import Peak'!$A$3:HP$99,224,FALSE())-VLOOKUP($A98,'Import Peak Change'!$A$106:HP$202,224,FALSE())))</f>
        <v>0</v>
      </c>
      <c r="HQ98" s="193" t="n">
        <f aca="false">IF(ISERROR(VLOOKUP($A98,'Import Peak'!$A$3:HQ$99,225,FALSE())-VLOOKUP($A98,'Import Peak Change'!$A$106:HQ$202,225,FALSE())),0,(VLOOKUP($A98,'Import Peak'!$A$3:HQ$99,225,FALSE())-VLOOKUP($A98,'Import Peak Change'!$A$106:HQ$202,225,FALSE())))</f>
        <v>0</v>
      </c>
      <c r="HR98" s="193" t="n">
        <f aca="false">IF(ISERROR(VLOOKUP($A98,'Import Peak'!$A$3:HR$99,226,FALSE())-VLOOKUP($A98,'Import Peak Change'!$A$106:HR$202,226,FALSE())),0,(VLOOKUP($A98,'Import Peak'!$A$3:HR$99,226,FALSE())-VLOOKUP($A98,'Import Peak Change'!$A$106:HR$202,226,FALSE())))</f>
        <v>0</v>
      </c>
      <c r="HS98" s="193" t="n">
        <f aca="false">IF(ISERROR(VLOOKUP($A98,'Import Peak'!$A$3:HS$99,227,FALSE())-VLOOKUP($A98,'Import Peak Change'!$A$106:HS$202,227,FALSE())),0,(VLOOKUP($A98,'Import Peak'!$A$3:HS$99,227,FALSE())-VLOOKUP($A98,'Import Peak Change'!$A$106:HS$202,227,FALSE())))</f>
        <v>0</v>
      </c>
      <c r="HT98" s="193" t="n">
        <f aca="false">IF(ISERROR(VLOOKUP($A98,'Import Peak'!$A$3:HT$99,228,FALSE())-VLOOKUP($A98,'Import Peak Change'!$A$106:HT$202,228,FALSE())),0,(VLOOKUP($A98,'Import Peak'!$A$3:HT$99,228,FALSE())-VLOOKUP($A98,'Import Peak Change'!$A$106:HT$202,228,FALSE())))</f>
        <v>0</v>
      </c>
      <c r="HU98" s="193" t="n">
        <f aca="false">IF(ISERROR(VLOOKUP($A98,'Import Peak'!$A$3:HU$99,229,FALSE())-VLOOKUP($A98,'Import Peak Change'!$A$106:HU$202,229,FALSE())),0,(VLOOKUP($A98,'Import Peak'!$A$3:HU$99,229,FALSE())-VLOOKUP($A98,'Import Peak Change'!$A$106:HU$202,229,FALSE())))</f>
        <v>0</v>
      </c>
      <c r="HV98" s="193" t="n">
        <f aca="false">IF(ISERROR(VLOOKUP($A98,'Import Peak'!$A$3:HV$99,230,FALSE())-VLOOKUP($A98,'Import Peak Change'!$A$106:HV$202,230,FALSE())),0,(VLOOKUP($A98,'Import Peak'!$A$3:HV$99,230,FALSE())-VLOOKUP($A98,'Import Peak Change'!$A$106:HV$202,230,FALSE())))</f>
        <v>0</v>
      </c>
      <c r="HW98" s="193" t="n">
        <f aca="false">IF(ISERROR(VLOOKUP($A98,'Import Peak'!$A$3:HW$99,231,FALSE())-VLOOKUP($A98,'Import Peak Change'!$A$106:HW$202,231,FALSE())),0,(VLOOKUP($A98,'Import Peak'!$A$3:HW$99,231,FALSE())-VLOOKUP($A98,'Import Peak Change'!$A$106:HW$202,231,FALSE())))</f>
        <v>0</v>
      </c>
      <c r="HX98" s="193" t="n">
        <f aca="false">IF(ISERROR(VLOOKUP($A98,'Import Peak'!$A$3:HX$99,232,FALSE())-VLOOKUP($A98,'Import Peak Change'!$A$106:HX$202,232,FALSE())),0,(VLOOKUP($A98,'Import Peak'!$A$3:HX$99,232,FALSE())-VLOOKUP($A98,'Import Peak Change'!$A$106:HX$202,232,FALSE())))</f>
        <v>0</v>
      </c>
      <c r="HY98" s="193" t="n">
        <f aca="false">IF(ISERROR(VLOOKUP($A98,'Import Peak'!$A$3:HY$99,233,FALSE())-VLOOKUP($A98,'Import Peak Change'!$A$106:HY$202,233,FALSE())),0,(VLOOKUP($A98,'Import Peak'!$A$3:HY$99,233,FALSE())-VLOOKUP($A98,'Import Peak Change'!$A$106:HY$202,233,FALSE())))</f>
        <v>0</v>
      </c>
      <c r="HZ98" s="193" t="n">
        <f aca="false">IF(ISERROR(VLOOKUP($A98,'Import Peak'!$A$3:HZ$99,234,FALSE())-VLOOKUP($A98,'Import Peak Change'!$A$106:HZ$202,234,FALSE())),0,(VLOOKUP($A98,'Import Peak'!$A$3:HZ$99,234,FALSE())-VLOOKUP($A98,'Import Peak Change'!$A$106:HZ$202,234,FALSE())))</f>
        <v>0</v>
      </c>
      <c r="IA98" s="193" t="n">
        <f aca="false">IF(ISERROR(VLOOKUP($A98,'Import Peak'!$A$3:IA$99,235,FALSE())-VLOOKUP($A98,'Import Peak Change'!$A$106:IA$202,235,FALSE())),0,(VLOOKUP($A98,'Import Peak'!$A$3:IA$99,235,FALSE())-VLOOKUP($A98,'Import Peak Change'!$A$106:IA$202,235,FALSE())))</f>
        <v>0</v>
      </c>
      <c r="IB98" s="193" t="n">
        <f aca="false">IF(ISERROR(VLOOKUP($A98,'Import Peak'!$A$3:IB$99,236,FALSE())-VLOOKUP($A98,'Import Peak Change'!$A$106:IB$202,236,FALSE())),0,(VLOOKUP($A98,'Import Peak'!$A$3:IB$99,236,FALSE())-VLOOKUP($A98,'Import Peak Change'!$A$106:IB$202,236,FALSE())))</f>
        <v>0</v>
      </c>
      <c r="IC98" s="193" t="n">
        <f aca="false">IF(ISERROR(VLOOKUP($A98,'Import Peak'!$A$3:IC$99,237,FALSE())-VLOOKUP($A98,'Import Peak Change'!$A$106:IC$202,237,FALSE())),0,(VLOOKUP($A98,'Import Peak'!$A$3:IC$99,237,FALSE())-VLOOKUP($A98,'Import Peak Change'!$A$106:IC$202,237,FALSE())))</f>
        <v>0</v>
      </c>
      <c r="ID98" s="193" t="n">
        <f aca="false">IF(ISERROR(VLOOKUP($A98,'Import Peak'!$A$3:ID$99,238,FALSE())-VLOOKUP($A98,'Import Peak Change'!$A$106:ID$202,238,FALSE())),0,(VLOOKUP($A98,'Import Peak'!$A$3:ID$99,238,FALSE())-VLOOKUP($A98,'Import Peak Change'!$A$106:ID$202,238,FALSE())))</f>
        <v>0</v>
      </c>
      <c r="IE98" s="193" t="n">
        <f aca="false">IF(ISERROR(VLOOKUP($A98,'Import Peak'!$A$3:IE$99,239,FALSE())-VLOOKUP($A98,'Import Peak Change'!$A$106:IE$202,239,FALSE())),0,(VLOOKUP($A98,'Import Peak'!$A$3:IE$99,239,FALSE())-VLOOKUP($A98,'Import Peak Change'!$A$106:IE$202,239,FALSE())))</f>
        <v>0</v>
      </c>
    </row>
    <row r="99" customFormat="false" ht="12.75" hidden="false" customHeight="false" outlineLevel="0" collapsed="false">
      <c r="A99" s="201" t="str">
        <f aca="false">IF('Import Peak'!A96=0,"",'Import Peak'!A96)</f>
        <v/>
      </c>
      <c r="B99" s="193"/>
      <c r="C99" s="193"/>
      <c r="D99" s="193"/>
      <c r="E99" s="193"/>
      <c r="F99" s="193"/>
      <c r="G99" s="193" t="n">
        <f aca="false">IF(ISERROR(VLOOKUP($A99,'Import Peak'!$A$3:G$99,7,FALSE())-VLOOKUP($A99,'Import Peak Change'!$A$106:G$202,7,FALSE())),0,(VLOOKUP($A99,'Import Peak'!$A$3:G$99,7,FALSE())-VLOOKUP($A99,'Import Peak Change'!$A$106:G$202,7,FALSE())))</f>
        <v>0</v>
      </c>
      <c r="H99" s="193" t="n">
        <f aca="false">IF(ISERROR(VLOOKUP($A99,'Import Peak'!$A$3:H$99,8,FALSE())-VLOOKUP($A99,'Import Peak Change'!$A$106:H$202,8,FALSE())),0,(VLOOKUP($A99,'Import Peak'!$A$3:H$99,8,FALSE())-VLOOKUP($A99,'Import Peak Change'!$A$106:H$202,8,FALSE())))</f>
        <v>0</v>
      </c>
      <c r="I99" s="193" t="n">
        <f aca="false">IF(ISERROR(VLOOKUP($A99,'Import Peak'!$A$3:I$99,9,FALSE())-VLOOKUP($A99,'Import Peak Change'!$A$106:I$202,9,FALSE())),0,(VLOOKUP($A99,'Import Peak'!$A$3:I$99,9,FALSE())-VLOOKUP($A99,'Import Peak Change'!$A$106:I$202,9,FALSE())))</f>
        <v>0</v>
      </c>
      <c r="J99" s="193" t="n">
        <f aca="false">IF(ISERROR(VLOOKUP($A99,'Import Peak'!$A$3:J$99,10,FALSE())-VLOOKUP($A99,'Import Peak Change'!$A$106:J$202,10,FALSE())),0,(VLOOKUP($A99,'Import Peak'!$A$3:J$99,10,FALSE())-VLOOKUP($A99,'Import Peak Change'!$A$106:J$202,10,FALSE())))</f>
        <v>0</v>
      </c>
      <c r="K99" s="193" t="n">
        <f aca="false">IF(ISERROR(VLOOKUP($A99,'Import Peak'!$A$3:K$99,11,FALSE())-VLOOKUP($A99,'Import Peak Change'!$A$106:K$202,11,FALSE())),0,(VLOOKUP($A99,'Import Peak'!$A$3:K$99,11,FALSE())-VLOOKUP($A99,'Import Peak Change'!$A$106:K$202,11,FALSE())))</f>
        <v>0</v>
      </c>
      <c r="L99" s="193" t="n">
        <f aca="false">IF(ISERROR(VLOOKUP($A99,'Import Peak'!$A$3:L$99,12,FALSE())-VLOOKUP($A99,'Import Peak Change'!$A$106:L$202,12,FALSE())),0,(VLOOKUP($A99,'Import Peak'!$A$3:L$99,12,FALSE())-VLOOKUP($A99,'Import Peak Change'!$A$106:L$202,12,FALSE())))</f>
        <v>0</v>
      </c>
      <c r="M99" s="193" t="n">
        <f aca="false">IF(ISERROR(VLOOKUP($A99,'Import Peak'!$A$3:M$99,13,FALSE())-VLOOKUP($A99,'Import Peak Change'!$A$106:M$202,13,FALSE())),0,(VLOOKUP($A99,'Import Peak'!$A$3:M$99,13,FALSE())-VLOOKUP($A99,'Import Peak Change'!$A$106:M$202,13,FALSE())))</f>
        <v>0</v>
      </c>
      <c r="N99" s="193" t="n">
        <f aca="false">IF(ISERROR(VLOOKUP($A99,'Import Peak'!$A$3:N$99,14,FALSE())-VLOOKUP($A99,'Import Peak Change'!$A$106:N$202,14,FALSE())),0,(VLOOKUP($A99,'Import Peak'!$A$3:N$99,14,FALSE())-VLOOKUP($A99,'Import Peak Change'!$A$106:N$202,14,FALSE())))</f>
        <v>0</v>
      </c>
      <c r="O99" s="193" t="n">
        <f aca="false">IF(ISERROR(VLOOKUP($A99,'Import Peak'!$A$3:O$99,15,FALSE())-VLOOKUP($A99,'Import Peak Change'!$A$106:O$202,15,FALSE())),0,(VLOOKUP($A99,'Import Peak'!$A$3:O$99,15,FALSE())-VLOOKUP($A99,'Import Peak Change'!$A$106:O$202,15,FALSE())))</f>
        <v>0</v>
      </c>
      <c r="P99" s="193" t="n">
        <f aca="false">IF(ISERROR(VLOOKUP($A99,'Import Peak'!$A$3:P$99,16,FALSE())-VLOOKUP($A99,'Import Peak Change'!$A$106:P$202,16,FALSE())),0,(VLOOKUP($A99,'Import Peak'!$A$3:P$99,16,FALSE())-VLOOKUP($A99,'Import Peak Change'!$A$106:P$202,16,FALSE())))</f>
        <v>0</v>
      </c>
      <c r="Q99" s="193" t="n">
        <f aca="false">IF(ISERROR(VLOOKUP($A99,'Import Peak'!$A$3:Q$99,17,FALSE())-VLOOKUP($A99,'Import Peak Change'!$A$106:Q$202,17,FALSE())),0,(VLOOKUP($A99,'Import Peak'!$A$3:Q$99,17,FALSE())-VLOOKUP($A99,'Import Peak Change'!$A$106:Q$202,17,FALSE())))</f>
        <v>0</v>
      </c>
      <c r="R99" s="193" t="n">
        <f aca="false">IF(ISERROR(VLOOKUP($A99,'Import Peak'!$A$3:R$99,18,FALSE())-VLOOKUP($A99,'Import Peak Change'!$A$106:R$202,18,FALSE())),0,(VLOOKUP($A99,'Import Peak'!$A$3:R$99,18,FALSE())-VLOOKUP($A99,'Import Peak Change'!$A$106:R$202,18,FALSE())))</f>
        <v>0</v>
      </c>
      <c r="S99" s="193" t="n">
        <f aca="false">IF(ISERROR(VLOOKUP($A99,'Import Peak'!$A$3:S$99,19,FALSE())-VLOOKUP($A99,'Import Peak Change'!$A$106:S$202,19,FALSE())),0,(VLOOKUP($A99,'Import Peak'!$A$3:S$99,19,FALSE())-VLOOKUP($A99,'Import Peak Change'!$A$106:S$202,19,FALSE())))</f>
        <v>0</v>
      </c>
      <c r="T99" s="193" t="n">
        <f aca="false">IF(ISERROR(VLOOKUP($A99,'Import Peak'!$A$3:T$99,20,FALSE())-VLOOKUP($A99,'Import Peak Change'!$A$106:T$202,20,FALSE())),0,(VLOOKUP($A99,'Import Peak'!$A$3:T$99,20,FALSE())-VLOOKUP($A99,'Import Peak Change'!$A$106:T$202,20,FALSE())))</f>
        <v>0</v>
      </c>
      <c r="U99" s="193" t="n">
        <f aca="false">IF(ISERROR(VLOOKUP($A99,'Import Peak'!$A$3:U$99,21,FALSE())-VLOOKUP($A99,'Import Peak Change'!$A$106:U$202,21,FALSE())),0,(VLOOKUP($A99,'Import Peak'!$A$3:U$99,21,FALSE())-VLOOKUP($A99,'Import Peak Change'!$A$106:U$202,21,FALSE())))</f>
        <v>0</v>
      </c>
      <c r="V99" s="193" t="n">
        <f aca="false">IF(ISERROR(VLOOKUP($A99,'Import Peak'!$A$3:V$99,22,FALSE())-VLOOKUP($A99,'Import Peak Change'!$A$106:V$202,22,FALSE())),0,(VLOOKUP($A99,'Import Peak'!$A$3:V$99,22,FALSE())-VLOOKUP($A99,'Import Peak Change'!$A$106:V$202,22,FALSE())))</f>
        <v>0</v>
      </c>
      <c r="W99" s="193" t="n">
        <f aca="false">IF(ISERROR(VLOOKUP($A99,'Import Peak'!$A$3:W$99,23,FALSE())-VLOOKUP($A99,'Import Peak Change'!$A$106:W$202,23,FALSE())),0,(VLOOKUP($A99,'Import Peak'!$A$3:W$99,23,FALSE())-VLOOKUP($A99,'Import Peak Change'!$A$106:W$202,23,FALSE())))</f>
        <v>0</v>
      </c>
      <c r="X99" s="193" t="n">
        <f aca="false">IF(ISERROR(VLOOKUP($A99,'Import Peak'!$A$3:X$99,24,FALSE())-VLOOKUP($A99,'Import Peak Change'!$A$106:X$202,24,FALSE())),0,(VLOOKUP($A99,'Import Peak'!$A$3:X$99,24,FALSE())-VLOOKUP($A99,'Import Peak Change'!$A$106:X$202,24,FALSE())))</f>
        <v>0</v>
      </c>
      <c r="Y99" s="193" t="n">
        <f aca="false">IF(ISERROR(VLOOKUP($A99,'Import Peak'!$A$3:Y$99,25,FALSE())-VLOOKUP($A99,'Import Peak Change'!$A$106:Y$202,25,FALSE())),0,(VLOOKUP($A99,'Import Peak'!$A$3:Y$99,25,FALSE())-VLOOKUP($A99,'Import Peak Change'!$A$106:Y$202,25,FALSE())))</f>
        <v>0</v>
      </c>
      <c r="Z99" s="193" t="n">
        <f aca="false">IF(ISERROR(VLOOKUP($A99,'Import Peak'!$A$3:Z$99,26,FALSE())-VLOOKUP($A99,'Import Peak Change'!$A$106:Z$202,26,FALSE())),0,(VLOOKUP($A99,'Import Peak'!$A$3:Z$99,26,FALSE())-VLOOKUP($A99,'Import Peak Change'!$A$106:Z$202,26,FALSE())))</f>
        <v>0</v>
      </c>
      <c r="AA99" s="193" t="n">
        <f aca="false">IF(ISERROR(VLOOKUP($A99,'Import Peak'!$A$3:AA$99,27,FALSE())-VLOOKUP($A99,'Import Peak Change'!$A$106:AA$202,27,FALSE())),0,(VLOOKUP($A99,'Import Peak'!$A$3:AA$99,27,FALSE())-VLOOKUP($A99,'Import Peak Change'!$A$106:AA$202,27,FALSE())))</f>
        <v>0</v>
      </c>
      <c r="AB99" s="193" t="n">
        <f aca="false">IF(ISERROR(VLOOKUP($A99,'Import Peak'!$A$3:AB$99,28,FALSE())-VLOOKUP($A99,'Import Peak Change'!$A$106:AB$202,28,FALSE())),0,(VLOOKUP($A99,'Import Peak'!$A$3:AB$99,28,FALSE())-VLOOKUP($A99,'Import Peak Change'!$A$106:AB$202,28,FALSE())))</f>
        <v>0</v>
      </c>
      <c r="AC99" s="193" t="n">
        <f aca="false">IF(ISERROR(VLOOKUP($A99,'Import Peak'!$A$3:AC$99,29,FALSE())-VLOOKUP($A99,'Import Peak Change'!$A$106:AC$202,29,FALSE())),0,(VLOOKUP($A99,'Import Peak'!$A$3:AC$99,29,FALSE())-VLOOKUP($A99,'Import Peak Change'!$A$106:AC$202,29,FALSE())))</f>
        <v>0</v>
      </c>
      <c r="AD99" s="193" t="n">
        <f aca="false">IF(ISERROR(VLOOKUP($A99,'Import Peak'!$A$3:AD$99,30,FALSE())-VLOOKUP($A99,'Import Peak Change'!$A$106:AD$202,30,FALSE())),0,(VLOOKUP($A99,'Import Peak'!$A$3:AD$99,30,FALSE())-VLOOKUP($A99,'Import Peak Change'!$A$106:AD$202,30,FALSE())))</f>
        <v>0</v>
      </c>
      <c r="AE99" s="193" t="n">
        <f aca="false">IF(ISERROR(VLOOKUP($A99,'Import Peak'!$A$3:AE$99,31,FALSE())-VLOOKUP($A99,'Import Peak Change'!$A$106:AE$202,31,FALSE())),0,(VLOOKUP($A99,'Import Peak'!$A$3:AE$99,31,FALSE())-VLOOKUP($A99,'Import Peak Change'!$A$106:AE$202,31,FALSE())))</f>
        <v>0</v>
      </c>
      <c r="AF99" s="193" t="n">
        <f aca="false">IF(ISERROR(VLOOKUP($A99,'Import Peak'!$A$3:AF$99,32,FALSE())-VLOOKUP($A99,'Import Peak Change'!$A$106:AF$202,32,FALSE())),0,(VLOOKUP($A99,'Import Peak'!$A$3:AF$99,32,FALSE())-VLOOKUP($A99,'Import Peak Change'!$A$106:AF$202,32,FALSE())))</f>
        <v>0</v>
      </c>
      <c r="AG99" s="193" t="n">
        <f aca="false">IF(ISERROR(VLOOKUP($A99,'Import Peak'!$A$3:AG$99,33,FALSE())-VLOOKUP($A99,'Import Peak Change'!$A$106:AG$202,33,FALSE())),0,(VLOOKUP($A99,'Import Peak'!$A$3:AG$99,33,FALSE())-VLOOKUP($A99,'Import Peak Change'!$A$106:AG$202,33,FALSE())))</f>
        <v>0</v>
      </c>
      <c r="AH99" s="193" t="n">
        <f aca="false">IF(ISERROR(VLOOKUP($A99,'Import Peak'!$A$3:AH$99,34,FALSE())-VLOOKUP($A99,'Import Peak Change'!$A$106:AH$202,34,FALSE())),0,(VLOOKUP($A99,'Import Peak'!$A$3:AH$99,34,FALSE())-VLOOKUP($A99,'Import Peak Change'!$A$106:AH$202,34,FALSE())))</f>
        <v>0</v>
      </c>
      <c r="AI99" s="193" t="n">
        <f aca="false">IF(ISERROR(VLOOKUP($A99,'Import Peak'!$A$3:AI$99,35,FALSE())-VLOOKUP($A99,'Import Peak Change'!$A$106:AI$202,35,FALSE())),0,(VLOOKUP($A99,'Import Peak'!$A$3:AI$99,35,FALSE())-VLOOKUP($A99,'Import Peak Change'!$A$106:AI$202,35,FALSE())))</f>
        <v>0</v>
      </c>
      <c r="AJ99" s="193" t="n">
        <f aca="false">IF(ISERROR(VLOOKUP($A99,'Import Peak'!$A$3:AJ$99,36,FALSE())-VLOOKUP($A99,'Import Peak Change'!$A$106:AJ$202,36,FALSE())),0,(VLOOKUP($A99,'Import Peak'!$A$3:AJ$99,36,FALSE())-VLOOKUP($A99,'Import Peak Change'!$A$106:AJ$202,36,FALSE())))</f>
        <v>0</v>
      </c>
      <c r="AK99" s="193" t="n">
        <f aca="false">IF(ISERROR(VLOOKUP($A99,'Import Peak'!$A$3:AK$99,37,FALSE())-VLOOKUP($A99,'Import Peak Change'!$A$106:AK$202,37,FALSE())),0,(VLOOKUP($A99,'Import Peak'!$A$3:AK$99,37,FALSE())-VLOOKUP($A99,'Import Peak Change'!$A$106:AK$202,37,FALSE())))</f>
        <v>0</v>
      </c>
      <c r="AL99" s="193" t="n">
        <f aca="false">IF(ISERROR(VLOOKUP($A99,'Import Peak'!$A$3:AL$99,38,FALSE())-VLOOKUP($A99,'Import Peak Change'!$A$106:AL$202,38,FALSE())),0,(VLOOKUP($A99,'Import Peak'!$A$3:AL$99,38,FALSE())-VLOOKUP($A99,'Import Peak Change'!$A$106:AL$202,38,FALSE())))</f>
        <v>0</v>
      </c>
      <c r="AM99" s="193" t="n">
        <f aca="false">IF(ISERROR(VLOOKUP($A99,'Import Peak'!$A$3:AM$99,39,FALSE())-VLOOKUP($A99,'Import Peak Change'!$A$106:AM$202,39,FALSE())),0,(VLOOKUP($A99,'Import Peak'!$A$3:AM$99,39,FALSE())-VLOOKUP($A99,'Import Peak Change'!$A$106:AM$202,39,FALSE())))</f>
        <v>0</v>
      </c>
      <c r="AN99" s="193" t="n">
        <f aca="false">IF(ISERROR(VLOOKUP($A99,'Import Peak'!$A$3:AN$99,40,FALSE())-VLOOKUP($A99,'Import Peak Change'!$A$106:AN$202,40,FALSE())),0,(VLOOKUP($A99,'Import Peak'!$A$3:AN$99,40,FALSE())-VLOOKUP($A99,'Import Peak Change'!$A$106:AN$202,40,FALSE())))</f>
        <v>0</v>
      </c>
      <c r="AO99" s="193" t="n">
        <f aca="false">IF(ISERROR(VLOOKUP($A99,'Import Peak'!$A$3:AO$99,41,FALSE())-VLOOKUP($A99,'Import Peak Change'!$A$106:AO$202,41,FALSE())),0,(VLOOKUP($A99,'Import Peak'!$A$3:AO$99,41,FALSE())-VLOOKUP($A99,'Import Peak Change'!$A$106:AO$202,41,FALSE())))</f>
        <v>0</v>
      </c>
      <c r="AP99" s="193" t="n">
        <f aca="false">IF(ISERROR(VLOOKUP($A99,'Import Peak'!$A$3:AP$99,42,FALSE())-VLOOKUP($A99,'Import Peak Change'!$A$106:AP$202,42,FALSE())),0,(VLOOKUP($A99,'Import Peak'!$A$3:AP$99,42,FALSE())-VLOOKUP($A99,'Import Peak Change'!$A$106:AP$202,42,FALSE())))</f>
        <v>0</v>
      </c>
      <c r="AQ99" s="193" t="n">
        <f aca="false">IF(ISERROR(VLOOKUP($A99,'Import Peak'!$A$3:AQ$99,43,FALSE())-VLOOKUP($A99,'Import Peak Change'!$A$106:AQ$202,43,FALSE())),0,(VLOOKUP($A99,'Import Peak'!$A$3:AQ$99,43,FALSE())-VLOOKUP($A99,'Import Peak Change'!$A$106:AQ$202,43,FALSE())))</f>
        <v>0</v>
      </c>
      <c r="AR99" s="193" t="n">
        <f aca="false">IF(ISERROR(VLOOKUP($A99,'Import Peak'!$A$3:AR$99,44,FALSE())-VLOOKUP($A99,'Import Peak Change'!$A$106:AR$202,44,FALSE())),0,(VLOOKUP($A99,'Import Peak'!$A$3:AR$99,44,FALSE())-VLOOKUP($A99,'Import Peak Change'!$A$106:AR$202,44,FALSE())))</f>
        <v>0</v>
      </c>
      <c r="AS99" s="193" t="n">
        <f aca="false">IF(ISERROR(VLOOKUP($A99,'Import Peak'!$A$3:AS$99,45,FALSE())-VLOOKUP($A99,'Import Peak Change'!$A$106:AS$202,45,FALSE())),0,(VLOOKUP($A99,'Import Peak'!$A$3:AS$99,45,FALSE())-VLOOKUP($A99,'Import Peak Change'!$A$106:AS$202,45,FALSE())))</f>
        <v>0</v>
      </c>
      <c r="AT99" s="193" t="n">
        <f aca="false">IF(ISERROR(VLOOKUP($A99,'Import Peak'!$A$3:AT$99,46,FALSE())-VLOOKUP($A99,'Import Peak Change'!$A$106:AT$202,46,FALSE())),0,(VLOOKUP($A99,'Import Peak'!$A$3:AT$99,46,FALSE())-VLOOKUP($A99,'Import Peak Change'!$A$106:AT$202,46,FALSE())))</f>
        <v>0</v>
      </c>
      <c r="AU99" s="193" t="n">
        <f aca="false">IF(ISERROR(VLOOKUP($A99,'Import Peak'!$A$3:AU$99,47,FALSE())-VLOOKUP($A99,'Import Peak Change'!$A$106:AU$202,47,FALSE())),0,(VLOOKUP($A99,'Import Peak'!$A$3:AU$99,47,FALSE())-VLOOKUP($A99,'Import Peak Change'!$A$106:AU$202,47,FALSE())))</f>
        <v>0</v>
      </c>
      <c r="AV99" s="193" t="n">
        <f aca="false">IF(ISERROR(VLOOKUP($A99,'Import Peak'!$A$3:AV$99,48,FALSE())-VLOOKUP($A99,'Import Peak Change'!$A$106:AV$202,48,FALSE())),0,(VLOOKUP($A99,'Import Peak'!$A$3:AV$99,48,FALSE())-VLOOKUP($A99,'Import Peak Change'!$A$106:AV$202,48,FALSE())))</f>
        <v>0</v>
      </c>
      <c r="AW99" s="193" t="n">
        <f aca="false">IF(ISERROR(VLOOKUP($A99,'Import Peak'!$A$3:AW$99,49,FALSE())-VLOOKUP($A99,'Import Peak Change'!$A$106:AW$202,49,FALSE())),0,(VLOOKUP($A99,'Import Peak'!$A$3:AW$99,49,FALSE())-VLOOKUP($A99,'Import Peak Change'!$A$106:AW$202,49,FALSE())))</f>
        <v>0</v>
      </c>
      <c r="AX99" s="193" t="n">
        <f aca="false">IF(ISERROR(VLOOKUP($A99,'Import Peak'!$A$3:AX$99,50,FALSE())-VLOOKUP($A99,'Import Peak Change'!$A$106:AX$202,50,FALSE())),0,(VLOOKUP($A99,'Import Peak'!$A$3:AX$99,50,FALSE())-VLOOKUP($A99,'Import Peak Change'!$A$106:AX$202,50,FALSE())))</f>
        <v>0</v>
      </c>
      <c r="AY99" s="193" t="n">
        <f aca="false">IF(ISERROR(VLOOKUP($A99,'Import Peak'!$A$3:AY$99,51,FALSE())-VLOOKUP($A99,'Import Peak Change'!$A$106:AY$202,51,FALSE())),0,(VLOOKUP($A99,'Import Peak'!$A$3:AY$99,51,FALSE())-VLOOKUP($A99,'Import Peak Change'!$A$106:AY$202,51,FALSE())))</f>
        <v>0</v>
      </c>
      <c r="AZ99" s="193" t="n">
        <f aca="false">IF(ISERROR(VLOOKUP($A99,'Import Peak'!$A$3:AZ$99,52,FALSE())-VLOOKUP($A99,'Import Peak Change'!$A$106:AZ$202,52,FALSE())),0,(VLOOKUP($A99,'Import Peak'!$A$3:AZ$99,52,FALSE())-VLOOKUP($A99,'Import Peak Change'!$A$106:AZ$202,52,FALSE())))</f>
        <v>0</v>
      </c>
      <c r="BA99" s="193" t="n">
        <f aca="false">IF(ISERROR(VLOOKUP($A99,'Import Peak'!$A$3:BA$99,53,FALSE())-VLOOKUP($A99,'Import Peak Change'!$A$106:BA$202,53,FALSE())),0,(VLOOKUP($A99,'Import Peak'!$A$3:BA$99,53,FALSE())-VLOOKUP($A99,'Import Peak Change'!$A$106:BA$202,53,FALSE())))</f>
        <v>0</v>
      </c>
      <c r="BB99" s="193" t="n">
        <f aca="false">IF(ISERROR(VLOOKUP($A99,'Import Peak'!$A$3:BB$99,54,FALSE())-VLOOKUP($A99,'Import Peak Change'!$A$106:BB$202,54,FALSE())),0,(VLOOKUP($A99,'Import Peak'!$A$3:BB$99,54,FALSE())-VLOOKUP($A99,'Import Peak Change'!$A$106:BB$202,54,FALSE())))</f>
        <v>0</v>
      </c>
      <c r="BC99" s="193" t="n">
        <f aca="false">IF(ISERROR(VLOOKUP($A99,'Import Peak'!$A$3:BC$99,55,FALSE())-VLOOKUP($A99,'Import Peak Change'!$A$106:BC$202,55,FALSE())),0,(VLOOKUP($A99,'Import Peak'!$A$3:BC$99,55,FALSE())-VLOOKUP($A99,'Import Peak Change'!$A$106:BC$202,55,FALSE())))</f>
        <v>0</v>
      </c>
      <c r="BD99" s="193" t="n">
        <f aca="false">IF(ISERROR(VLOOKUP($A99,'Import Peak'!$A$3:BD$99,56,FALSE())-VLOOKUP($A99,'Import Peak Change'!$A$106:BD$202,56,FALSE())),0,(VLOOKUP($A99,'Import Peak'!$A$3:BD$99,56,FALSE())-VLOOKUP($A99,'Import Peak Change'!$A$106:BD$202,56,FALSE())))</f>
        <v>0</v>
      </c>
      <c r="BE99" s="193" t="n">
        <f aca="false">IF(ISERROR(VLOOKUP($A99,'Import Peak'!$A$3:BE$99,57,FALSE())-VLOOKUP($A99,'Import Peak Change'!$A$106:BE$202,57,FALSE())),0,(VLOOKUP($A99,'Import Peak'!$A$3:BE$99,57,FALSE())-VLOOKUP($A99,'Import Peak Change'!$A$106:BE$202,57,FALSE())))</f>
        <v>0</v>
      </c>
      <c r="BF99" s="193" t="n">
        <f aca="false">IF(ISERROR(VLOOKUP($A99,'Import Peak'!$A$3:BF$99,58,FALSE())-VLOOKUP($A99,'Import Peak Change'!$A$106:BF$202,58,FALSE())),0,(VLOOKUP($A99,'Import Peak'!$A$3:BF$99,58,FALSE())-VLOOKUP($A99,'Import Peak Change'!$A$106:BF$202,58,FALSE())))</f>
        <v>0</v>
      </c>
      <c r="BG99" s="193" t="n">
        <f aca="false">IF(ISERROR(VLOOKUP($A99,'Import Peak'!$A$3:BG$99,59,FALSE())-VLOOKUP($A99,'Import Peak Change'!$A$106:BG$202,59,FALSE())),0,(VLOOKUP($A99,'Import Peak'!$A$3:BG$99,59,FALSE())-VLOOKUP($A99,'Import Peak Change'!$A$106:BG$202,59,FALSE())))</f>
        <v>0</v>
      </c>
      <c r="BH99" s="193" t="n">
        <f aca="false">IF(ISERROR(VLOOKUP($A99,'Import Peak'!$A$3:BH$99,60,FALSE())-VLOOKUP($A99,'Import Peak Change'!$A$106:BH$202,60,FALSE())),0,(VLOOKUP($A99,'Import Peak'!$A$3:BH$99,60,FALSE())-VLOOKUP($A99,'Import Peak Change'!$A$106:BH$202,60,FALSE())))</f>
        <v>0</v>
      </c>
      <c r="BI99" s="193" t="n">
        <f aca="false">IF(ISERROR(VLOOKUP($A99,'Import Peak'!$A$3:BI$99,61,FALSE())-VLOOKUP($A99,'Import Peak Change'!$A$106:BI$202,61,FALSE())),0,(VLOOKUP($A99,'Import Peak'!$A$3:BI$99,61,FALSE())-VLOOKUP($A99,'Import Peak Change'!$A$106:BI$202,61,FALSE())))</f>
        <v>0</v>
      </c>
      <c r="BJ99" s="193" t="n">
        <f aca="false">IF(ISERROR(VLOOKUP($A99,'Import Peak'!$A$3:BJ$99,62,FALSE())-VLOOKUP($A99,'Import Peak Change'!$A$106:BJ$202,62,FALSE())),0,(VLOOKUP($A99,'Import Peak'!$A$3:BJ$99,62,FALSE())-VLOOKUP($A99,'Import Peak Change'!$A$106:BJ$202,62,FALSE())))</f>
        <v>0</v>
      </c>
      <c r="BK99" s="193" t="n">
        <f aca="false">IF(ISERROR(VLOOKUP($A99,'Import Peak'!$A$3:BK$99,63,FALSE())-VLOOKUP($A99,'Import Peak Change'!$A$106:BK$202,63,FALSE())),0,(VLOOKUP($A99,'Import Peak'!$A$3:BK$99,63,FALSE())-VLOOKUP($A99,'Import Peak Change'!$A$106:BK$202,63,FALSE())))</f>
        <v>0</v>
      </c>
      <c r="BL99" s="193" t="n">
        <f aca="false">IF(ISERROR(VLOOKUP($A99,'Import Peak'!$A$3:BL$99,64,FALSE())-VLOOKUP($A99,'Import Peak Change'!$A$106:BL$202,64,FALSE())),0,(VLOOKUP($A99,'Import Peak'!$A$3:BL$99,64,FALSE())-VLOOKUP($A99,'Import Peak Change'!$A$106:BL$202,64,FALSE())))</f>
        <v>0</v>
      </c>
      <c r="BM99" s="193" t="n">
        <f aca="false">IF(ISERROR(VLOOKUP($A99,'Import Peak'!$A$3:BM$99,65,FALSE())-VLOOKUP($A99,'Import Peak Change'!$A$106:BM$202,65,FALSE())),0,(VLOOKUP($A99,'Import Peak'!$A$3:BM$99,65,FALSE())-VLOOKUP($A99,'Import Peak Change'!$A$106:BM$202,65,FALSE())))</f>
        <v>0</v>
      </c>
      <c r="BN99" s="193" t="n">
        <f aca="false">IF(ISERROR(VLOOKUP($A99,'Import Peak'!$A$3:BN$99,66,FALSE())-VLOOKUP($A99,'Import Peak Change'!$A$106:BN$202,66,FALSE())),0,(VLOOKUP($A99,'Import Peak'!$A$3:BN$99,66,FALSE())-VLOOKUP($A99,'Import Peak Change'!$A$106:BN$202,66,FALSE())))</f>
        <v>0</v>
      </c>
      <c r="BO99" s="193" t="n">
        <f aca="false">IF(ISERROR(VLOOKUP($A99,'Import Peak'!$A$3:BO$99,67,FALSE())-VLOOKUP($A99,'Import Peak Change'!$A$106:BO$202,67,FALSE())),0,(VLOOKUP($A99,'Import Peak'!$A$3:BO$99,67,FALSE())-VLOOKUP($A99,'Import Peak Change'!$A$106:BO$202,67,FALSE())))</f>
        <v>0</v>
      </c>
      <c r="BP99" s="193" t="n">
        <f aca="false">IF(ISERROR(VLOOKUP($A99,'Import Peak'!$A$3:BP$99,68,FALSE())-VLOOKUP($A99,'Import Peak Change'!$A$106:BP$202,68,FALSE())),0,(VLOOKUP($A99,'Import Peak'!$A$3:BP$99,68,FALSE())-VLOOKUP($A99,'Import Peak Change'!$A$106:BP$202,68,FALSE())))</f>
        <v>0</v>
      </c>
      <c r="BQ99" s="193" t="n">
        <f aca="false">IF(ISERROR(VLOOKUP($A99,'Import Peak'!$A$3:BQ$99,69,FALSE())-VLOOKUP($A99,'Import Peak Change'!$A$106:BQ$202,69,FALSE())),0,(VLOOKUP($A99,'Import Peak'!$A$3:BQ$99,69,FALSE())-VLOOKUP($A99,'Import Peak Change'!$A$106:BQ$202,69,FALSE())))</f>
        <v>0</v>
      </c>
      <c r="BR99" s="193" t="n">
        <f aca="false">IF(ISERROR(VLOOKUP($A99,'Import Peak'!$A$3:BR$99,70,FALSE())-VLOOKUP($A99,'Import Peak Change'!$A$106:BR$202,70,FALSE())),0,(VLOOKUP($A99,'Import Peak'!$A$3:BR$99,70,FALSE())-VLOOKUP($A99,'Import Peak Change'!$A$106:BR$202,70,FALSE())))</f>
        <v>0</v>
      </c>
      <c r="BS99" s="193" t="n">
        <f aca="false">IF(ISERROR(VLOOKUP($A99,'Import Peak'!$A$3:BS$99,71,FALSE())-VLOOKUP($A99,'Import Peak Change'!$A$106:BS$202,71,FALSE())),0,(VLOOKUP($A99,'Import Peak'!$A$3:BS$99,71,FALSE())-VLOOKUP($A99,'Import Peak Change'!$A$106:BS$202,71,FALSE())))</f>
        <v>0</v>
      </c>
      <c r="BT99" s="193" t="n">
        <f aca="false">IF(ISERROR(VLOOKUP($A99,'Import Peak'!$A$3:BT$99,72,FALSE())-VLOOKUP($A99,'Import Peak Change'!$A$106:BT$202,72,FALSE())),0,(VLOOKUP($A99,'Import Peak'!$A$3:BT$99,72,FALSE())-VLOOKUP($A99,'Import Peak Change'!$A$106:BT$202,72,FALSE())))</f>
        <v>0</v>
      </c>
      <c r="BU99" s="193" t="n">
        <f aca="false">IF(ISERROR(VLOOKUP($A99,'Import Peak'!$A$3:BU$99,73,FALSE())-VLOOKUP($A99,'Import Peak Change'!$A$106:BU$202,73,FALSE())),0,(VLOOKUP($A99,'Import Peak'!$A$3:BU$99,73,FALSE())-VLOOKUP($A99,'Import Peak Change'!$A$106:BU$202,73,FALSE())))</f>
        <v>0</v>
      </c>
      <c r="BV99" s="193" t="n">
        <f aca="false">IF(ISERROR(VLOOKUP($A99,'Import Peak'!$A$3:BV$99,74,FALSE())-VLOOKUP($A99,'Import Peak Change'!$A$106:BV$202,74,FALSE())),0,(VLOOKUP($A99,'Import Peak'!$A$3:BV$99,74,FALSE())-VLOOKUP($A99,'Import Peak Change'!$A$106:BV$202,74,FALSE())))</f>
        <v>0</v>
      </c>
      <c r="BW99" s="193" t="n">
        <f aca="false">IF(ISERROR(VLOOKUP($A99,'Import Peak'!$A$3:BW$99,75,FALSE())-VLOOKUP($A99,'Import Peak Change'!$A$106:BW$202,75,FALSE())),0,(VLOOKUP($A99,'Import Peak'!$A$3:BW$99,75,FALSE())-VLOOKUP($A99,'Import Peak Change'!$A$106:BW$202,75,FALSE())))</f>
        <v>0</v>
      </c>
      <c r="BX99" s="193" t="n">
        <f aca="false">IF(ISERROR(VLOOKUP($A99,'Import Peak'!$A$3:BX$99,76,FALSE())-VLOOKUP($A99,'Import Peak Change'!$A$106:BX$202,76,FALSE())),0,(VLOOKUP($A99,'Import Peak'!$A$3:BX$99,76,FALSE())-VLOOKUP($A99,'Import Peak Change'!$A$106:BX$202,76,FALSE())))</f>
        <v>0</v>
      </c>
      <c r="BY99" s="193" t="n">
        <f aca="false">IF(ISERROR(VLOOKUP($A99,'Import Peak'!$A$3:BY$99,77,FALSE())-VLOOKUP($A99,'Import Peak Change'!$A$106:BY$202,77,FALSE())),0,(VLOOKUP($A99,'Import Peak'!$A$3:BY$99,77,FALSE())-VLOOKUP($A99,'Import Peak Change'!$A$106:BY$202,77,FALSE())))</f>
        <v>0</v>
      </c>
      <c r="BZ99" s="193" t="n">
        <f aca="false">IF(ISERROR(VLOOKUP($A99,'Import Peak'!$A$3:BZ$99,78,FALSE())-VLOOKUP($A99,'Import Peak Change'!$A$106:BZ$202,78,FALSE())),0,(VLOOKUP($A99,'Import Peak'!$A$3:BZ$99,78,FALSE())-VLOOKUP($A99,'Import Peak Change'!$A$106:BZ$202,78,FALSE())))</f>
        <v>0</v>
      </c>
      <c r="CA99" s="193" t="n">
        <f aca="false">IF(ISERROR(VLOOKUP($A99,'Import Peak'!$A$3:CA$99,79,FALSE())-VLOOKUP($A99,'Import Peak Change'!$A$106:CA$202,79,FALSE())),0,(VLOOKUP($A99,'Import Peak'!$A$3:CA$99,79,FALSE())-VLOOKUP($A99,'Import Peak Change'!$A$106:CA$202,79,FALSE())))</f>
        <v>0</v>
      </c>
      <c r="CB99" s="193" t="n">
        <f aca="false">IF(ISERROR(VLOOKUP($A99,'Import Peak'!$A$3:CB$99,80,FALSE())-VLOOKUP($A99,'Import Peak Change'!$A$106:CB$202,80,FALSE())),0,(VLOOKUP($A99,'Import Peak'!$A$3:CB$99,80,FALSE())-VLOOKUP($A99,'Import Peak Change'!$A$106:CB$202,80,FALSE())))</f>
        <v>0</v>
      </c>
      <c r="CC99" s="193" t="n">
        <f aca="false">IF(ISERROR(VLOOKUP($A99,'Import Peak'!$A$3:CC$99,81,FALSE())-VLOOKUP($A99,'Import Peak Change'!$A$106:CC$202,81,FALSE())),0,(VLOOKUP($A99,'Import Peak'!$A$3:CC$99,81,FALSE())-VLOOKUP($A99,'Import Peak Change'!$A$106:CC$202,81,FALSE())))</f>
        <v>0</v>
      </c>
      <c r="CD99" s="193" t="n">
        <f aca="false">IF(ISERROR(VLOOKUP($A99,'Import Peak'!$A$3:CD$99,82,FALSE())-VLOOKUP($A99,'Import Peak Change'!$A$106:CD$202,82,FALSE())),0,(VLOOKUP($A99,'Import Peak'!$A$3:CD$99,82,FALSE())-VLOOKUP($A99,'Import Peak Change'!$A$106:CD$202,82,FALSE())))</f>
        <v>0</v>
      </c>
      <c r="CE99" s="193" t="n">
        <f aca="false">IF(ISERROR(VLOOKUP($A99,'Import Peak'!$A$3:CE$99,83,FALSE())-VLOOKUP($A99,'Import Peak Change'!$A$106:CE$202,83,FALSE())),0,(VLOOKUP($A99,'Import Peak'!$A$3:CE$99,83,FALSE())-VLOOKUP($A99,'Import Peak Change'!$A$106:CE$202,83,FALSE())))</f>
        <v>0</v>
      </c>
      <c r="CF99" s="193" t="n">
        <f aca="false">IF(ISERROR(VLOOKUP($A99,'Import Peak'!$A$3:CF$99,84,FALSE())-VLOOKUP($A99,'Import Peak Change'!$A$106:CF$202,84,FALSE())),0,(VLOOKUP($A99,'Import Peak'!$A$3:CF$99,84,FALSE())-VLOOKUP($A99,'Import Peak Change'!$A$106:CF$202,84,FALSE())))</f>
        <v>0</v>
      </c>
      <c r="CG99" s="193" t="n">
        <f aca="false">IF(ISERROR(VLOOKUP($A99,'Import Peak'!$A$3:CG$99,85,FALSE())-VLOOKUP($A99,'Import Peak Change'!$A$106:CG$202,85,FALSE())),0,(VLOOKUP($A99,'Import Peak'!$A$3:CG$99,85,FALSE())-VLOOKUP($A99,'Import Peak Change'!$A$106:CG$202,85,FALSE())))</f>
        <v>0</v>
      </c>
      <c r="CH99" s="193" t="n">
        <f aca="false">IF(ISERROR(VLOOKUP($A99,'Import Peak'!$A$3:CH$99,86,FALSE())-VLOOKUP($A99,'Import Peak Change'!$A$106:CH$202,86,FALSE())),0,(VLOOKUP($A99,'Import Peak'!$A$3:CH$99,86,FALSE())-VLOOKUP($A99,'Import Peak Change'!$A$106:CH$202,86,FALSE())))</f>
        <v>0</v>
      </c>
      <c r="CI99" s="193" t="n">
        <f aca="false">IF(ISERROR(VLOOKUP($A99,'Import Peak'!$A$3:CI$99,87,FALSE())-VLOOKUP($A99,'Import Peak Change'!$A$106:CI$202,87,FALSE())),0,(VLOOKUP($A99,'Import Peak'!$A$3:CI$99,87,FALSE())-VLOOKUP($A99,'Import Peak Change'!$A$106:CI$202,87,FALSE())))</f>
        <v>0</v>
      </c>
      <c r="CJ99" s="193" t="n">
        <f aca="false">IF(ISERROR(VLOOKUP($A99,'Import Peak'!$A$3:CJ$99,88,FALSE())-VLOOKUP($A99,'Import Peak Change'!$A$106:CJ$202,88,FALSE())),0,(VLOOKUP($A99,'Import Peak'!$A$3:CJ$99,88,FALSE())-VLOOKUP($A99,'Import Peak Change'!$A$106:CJ$202,88,FALSE())))</f>
        <v>0</v>
      </c>
      <c r="CK99" s="193" t="n">
        <f aca="false">IF(ISERROR(VLOOKUP($A99,'Import Peak'!$A$3:CK$99,89,FALSE())-VLOOKUP($A99,'Import Peak Change'!$A$106:CK$202,89,FALSE())),0,(VLOOKUP($A99,'Import Peak'!$A$3:CK$99,89,FALSE())-VLOOKUP($A99,'Import Peak Change'!$A$106:CK$202,89,FALSE())))</f>
        <v>0</v>
      </c>
      <c r="CL99" s="193" t="n">
        <f aca="false">IF(ISERROR(VLOOKUP($A99,'Import Peak'!$A$3:CL$99,90,FALSE())-VLOOKUP($A99,'Import Peak Change'!$A$106:CL$202,90,FALSE())),0,(VLOOKUP($A99,'Import Peak'!$A$3:CL$99,90,FALSE())-VLOOKUP($A99,'Import Peak Change'!$A$106:CL$202,90,FALSE())))</f>
        <v>0</v>
      </c>
      <c r="CM99" s="193" t="n">
        <f aca="false">IF(ISERROR(VLOOKUP($A99,'Import Peak'!$A$3:CM$99,91,FALSE())-VLOOKUP($A99,'Import Peak Change'!$A$106:CM$202,91,FALSE())),0,(VLOOKUP($A99,'Import Peak'!$A$3:CM$99,91,FALSE())-VLOOKUP($A99,'Import Peak Change'!$A$106:CM$202,91,FALSE())))</f>
        <v>0</v>
      </c>
      <c r="CN99" s="193" t="n">
        <f aca="false">IF(ISERROR(VLOOKUP($A99,'Import Peak'!$A$3:CN$99,92,FALSE())-VLOOKUP($A99,'Import Peak Change'!$A$106:CN$202,92,FALSE())),0,(VLOOKUP($A99,'Import Peak'!$A$3:CN$99,92,FALSE())-VLOOKUP($A99,'Import Peak Change'!$A$106:CN$202,92,FALSE())))</f>
        <v>0</v>
      </c>
      <c r="CO99" s="193" t="n">
        <f aca="false">IF(ISERROR(VLOOKUP($A99,'Import Peak'!$A$3:CO$99,93,FALSE())-VLOOKUP($A99,'Import Peak Change'!$A$106:CO$202,93,FALSE())),0,(VLOOKUP($A99,'Import Peak'!$A$3:CO$99,93,FALSE())-VLOOKUP($A99,'Import Peak Change'!$A$106:CO$202,93,FALSE())))</f>
        <v>0</v>
      </c>
      <c r="CP99" s="193" t="n">
        <f aca="false">IF(ISERROR(VLOOKUP($A99,'Import Peak'!$A$3:CP$99,94,FALSE())-VLOOKUP($A99,'Import Peak Change'!$A$106:CP$202,94,FALSE())),0,(VLOOKUP($A99,'Import Peak'!$A$3:CP$99,94,FALSE())-VLOOKUP($A99,'Import Peak Change'!$A$106:CP$202,94,FALSE())))</f>
        <v>0</v>
      </c>
      <c r="CQ99" s="193" t="n">
        <f aca="false">IF(ISERROR(VLOOKUP($A99,'Import Peak'!$A$3:CQ$99,95,FALSE())-VLOOKUP($A99,'Import Peak Change'!$A$106:CQ$202,95,FALSE())),0,(VLOOKUP($A99,'Import Peak'!$A$3:CQ$99,95,FALSE())-VLOOKUP($A99,'Import Peak Change'!$A$106:CQ$202,95,FALSE())))</f>
        <v>0</v>
      </c>
      <c r="CR99" s="193" t="n">
        <f aca="false">IF(ISERROR(VLOOKUP($A99,'Import Peak'!$A$3:CR$99,96,FALSE())-VLOOKUP($A99,'Import Peak Change'!$A$106:CR$202,96,FALSE())),0,(VLOOKUP($A99,'Import Peak'!$A$3:CR$99,96,FALSE())-VLOOKUP($A99,'Import Peak Change'!$A$106:CR$202,96,FALSE())))</f>
        <v>0</v>
      </c>
      <c r="CS99" s="193" t="n">
        <f aca="false">IF(ISERROR(VLOOKUP($A99,'Import Peak'!$A$3:CS$99,97,FALSE())-VLOOKUP($A99,'Import Peak Change'!$A$106:CS$202,97,FALSE())),0,(VLOOKUP($A99,'Import Peak'!$A$3:CS$99,97,FALSE())-VLOOKUP($A99,'Import Peak Change'!$A$106:CS$202,97,FALSE())))</f>
        <v>0</v>
      </c>
      <c r="CT99" s="193" t="n">
        <f aca="false">IF(ISERROR(VLOOKUP($A99,'Import Peak'!$A$3:CT$99,98,FALSE())-VLOOKUP($A99,'Import Peak Change'!$A$106:CT$202,98,FALSE())),0,(VLOOKUP($A99,'Import Peak'!$A$3:CT$99,98,FALSE())-VLOOKUP($A99,'Import Peak Change'!$A$106:CT$202,98,FALSE())))</f>
        <v>0</v>
      </c>
      <c r="CU99" s="193" t="n">
        <f aca="false">IF(ISERROR(VLOOKUP($A99,'Import Peak'!$A$3:CU$99,99,FALSE())-VLOOKUP($A99,'Import Peak Change'!$A$106:CU$202,99,FALSE())),0,(VLOOKUP($A99,'Import Peak'!$A$3:CU$99,99,FALSE())-VLOOKUP($A99,'Import Peak Change'!$A$106:CU$202,99,FALSE())))</f>
        <v>0</v>
      </c>
      <c r="CV99" s="193" t="n">
        <f aca="false">IF(ISERROR(VLOOKUP($A99,'Import Peak'!$A$3:CV$99,100,FALSE())-VLOOKUP($A99,'Import Peak Change'!$A$106:CV$202,100,FALSE())),0,(VLOOKUP($A99,'Import Peak'!$A$3:CV$99,100,FALSE())-VLOOKUP($A99,'Import Peak Change'!$A$106:CV$202,100,FALSE())))</f>
        <v>0</v>
      </c>
      <c r="CW99" s="193" t="n">
        <f aca="false">IF(ISERROR(VLOOKUP($A99,'Import Peak'!$A$3:CW$99,101,FALSE())-VLOOKUP($A99,'Import Peak Change'!$A$106:CW$202,101,FALSE())),0,(VLOOKUP($A99,'Import Peak'!$A$3:CW$99,101,FALSE())-VLOOKUP($A99,'Import Peak Change'!$A$106:CW$202,101,FALSE())))</f>
        <v>0</v>
      </c>
      <c r="CX99" s="193" t="n">
        <f aca="false">IF(ISERROR(VLOOKUP($A99,'Import Peak'!$A$3:CX$99,102,FALSE())-VLOOKUP($A99,'Import Peak Change'!$A$106:CX$202,102,FALSE())),0,(VLOOKUP($A99,'Import Peak'!$A$3:CX$99,102,FALSE())-VLOOKUP($A99,'Import Peak Change'!$A$106:CX$202,102,FALSE())))</f>
        <v>0</v>
      </c>
      <c r="CY99" s="193" t="n">
        <f aca="false">IF(ISERROR(VLOOKUP($A99,'Import Peak'!$A$3:CY$99,103,FALSE())-VLOOKUP($A99,'Import Peak Change'!$A$106:CY$202,103,FALSE())),0,(VLOOKUP($A99,'Import Peak'!$A$3:CY$99,103,FALSE())-VLOOKUP($A99,'Import Peak Change'!$A$106:CY$202,103,FALSE())))</f>
        <v>0</v>
      </c>
      <c r="CZ99" s="193" t="n">
        <f aca="false">IF(ISERROR(VLOOKUP($A99,'Import Peak'!$A$3:CZ$99,104,FALSE())-VLOOKUP($A99,'Import Peak Change'!$A$106:CZ$202,104,FALSE())),0,(VLOOKUP($A99,'Import Peak'!$A$3:CZ$99,104,FALSE())-VLOOKUP($A99,'Import Peak Change'!$A$106:CZ$202,104,FALSE())))</f>
        <v>0</v>
      </c>
      <c r="DA99" s="193" t="n">
        <f aca="false">IF(ISERROR(VLOOKUP($A99,'Import Peak'!$A$3:DA$99,105,FALSE())-VLOOKUP($A99,'Import Peak Change'!$A$106:DA$202,105,FALSE())),0,(VLOOKUP($A99,'Import Peak'!$A$3:DA$99,105,FALSE())-VLOOKUP($A99,'Import Peak Change'!$A$106:DA$202,105,FALSE())))</f>
        <v>0</v>
      </c>
      <c r="DB99" s="193" t="n">
        <f aca="false">IF(ISERROR(VLOOKUP($A99,'Import Peak'!$A$3:DB$99,106,FALSE())-VLOOKUP($A99,'Import Peak Change'!$A$106:DB$202,106,FALSE())),0,(VLOOKUP($A99,'Import Peak'!$A$3:DB$99,106,FALSE())-VLOOKUP($A99,'Import Peak Change'!$A$106:DB$202,106,FALSE())))</f>
        <v>0</v>
      </c>
      <c r="DC99" s="193" t="n">
        <f aca="false">IF(ISERROR(VLOOKUP($A99,'Import Peak'!$A$3:DC$99,107,FALSE())-VLOOKUP($A99,'Import Peak Change'!$A$106:DC$202,107,FALSE())),0,(VLOOKUP($A99,'Import Peak'!$A$3:DC$99,107,FALSE())-VLOOKUP($A99,'Import Peak Change'!$A$106:DC$202,107,FALSE())))</f>
        <v>0</v>
      </c>
      <c r="DD99" s="193" t="n">
        <f aca="false">IF(ISERROR(VLOOKUP($A99,'Import Peak'!$A$3:DD$99,108,FALSE())-VLOOKUP($A99,'Import Peak Change'!$A$106:DD$202,108,FALSE())),0,(VLOOKUP($A99,'Import Peak'!$A$3:DD$99,108,FALSE())-VLOOKUP($A99,'Import Peak Change'!$A$106:DD$202,108,FALSE())))</f>
        <v>0</v>
      </c>
      <c r="DE99" s="193" t="n">
        <f aca="false">IF(ISERROR(VLOOKUP($A99,'Import Peak'!$A$3:DE$99,109,FALSE())-VLOOKUP($A99,'Import Peak Change'!$A$106:DE$202,109,FALSE())),0,(VLOOKUP($A99,'Import Peak'!$A$3:DE$99,109,FALSE())-VLOOKUP($A99,'Import Peak Change'!$A$106:DE$202,109,FALSE())))</f>
        <v>0</v>
      </c>
      <c r="DF99" s="193" t="n">
        <f aca="false">IF(ISERROR(VLOOKUP($A99,'Import Peak'!$A$3:DF$99,110,FALSE())-VLOOKUP($A99,'Import Peak Change'!$A$106:DF$202,110,FALSE())),0,(VLOOKUP($A99,'Import Peak'!$A$3:DF$99,110,FALSE())-VLOOKUP($A99,'Import Peak Change'!$A$106:DF$202,110,FALSE())))</f>
        <v>0</v>
      </c>
      <c r="DG99" s="193" t="n">
        <f aca="false">IF(ISERROR(VLOOKUP($A99,'Import Peak'!$A$3:DG$99,111,FALSE())-VLOOKUP($A99,'Import Peak Change'!$A$106:DG$202,111,FALSE())),0,(VLOOKUP($A99,'Import Peak'!$A$3:DG$99,111,FALSE())-VLOOKUP($A99,'Import Peak Change'!$A$106:DG$202,111,FALSE())))</f>
        <v>0</v>
      </c>
      <c r="DH99" s="193" t="n">
        <f aca="false">IF(ISERROR(VLOOKUP($A99,'Import Peak'!$A$3:DH$99,112,FALSE())-VLOOKUP($A99,'Import Peak Change'!$A$106:DH$202,112,FALSE())),0,(VLOOKUP($A99,'Import Peak'!$A$3:DH$99,112,FALSE())-VLOOKUP($A99,'Import Peak Change'!$A$106:DH$202,112,FALSE())))</f>
        <v>0</v>
      </c>
      <c r="DI99" s="193" t="n">
        <f aca="false">IF(ISERROR(VLOOKUP($A99,'Import Peak'!$A$3:DI$99,113,FALSE())-VLOOKUP($A99,'Import Peak Change'!$A$106:DI$202,113,FALSE())),0,(VLOOKUP($A99,'Import Peak'!$A$3:DI$99,113,FALSE())-VLOOKUP($A99,'Import Peak Change'!$A$106:DI$202,113,FALSE())))</f>
        <v>0</v>
      </c>
      <c r="DJ99" s="193" t="n">
        <f aca="false">IF(ISERROR(VLOOKUP($A99,'Import Peak'!$A$3:DJ$99,114,FALSE())-VLOOKUP($A99,'Import Peak Change'!$A$106:DJ$202,114,FALSE())),0,(VLOOKUP($A99,'Import Peak'!$A$3:DJ$99,114,FALSE())-VLOOKUP($A99,'Import Peak Change'!$A$106:DJ$202,114,FALSE())))</f>
        <v>0</v>
      </c>
      <c r="DK99" s="193" t="n">
        <f aca="false">IF(ISERROR(VLOOKUP($A99,'Import Peak'!$A$3:DK$99,115,FALSE())-VLOOKUP($A99,'Import Peak Change'!$A$106:DK$202,115,FALSE())),0,(VLOOKUP($A99,'Import Peak'!$A$3:DK$99,115,FALSE())-VLOOKUP($A99,'Import Peak Change'!$A$106:DK$202,115,FALSE())))</f>
        <v>0</v>
      </c>
      <c r="DL99" s="193" t="n">
        <f aca="false">IF(ISERROR(VLOOKUP($A99,'Import Peak'!$A$3:DL$99,116,FALSE())-VLOOKUP($A99,'Import Peak Change'!$A$106:DL$202,116,FALSE())),0,(VLOOKUP($A99,'Import Peak'!$A$3:DL$99,116,FALSE())-VLOOKUP($A99,'Import Peak Change'!$A$106:DL$202,116,FALSE())))</f>
        <v>0</v>
      </c>
      <c r="DM99" s="193" t="n">
        <f aca="false">IF(ISERROR(VLOOKUP($A99,'Import Peak'!$A$3:DM$99,117,FALSE())-VLOOKUP($A99,'Import Peak Change'!$A$106:DM$202,117,FALSE())),0,(VLOOKUP($A99,'Import Peak'!$A$3:DM$99,117,FALSE())-VLOOKUP($A99,'Import Peak Change'!$A$106:DM$202,117,FALSE())))</f>
        <v>0</v>
      </c>
      <c r="DN99" s="193" t="n">
        <f aca="false">IF(ISERROR(VLOOKUP($A99,'Import Peak'!$A$3:DN$99,118,FALSE())-VLOOKUP($A99,'Import Peak Change'!$A$106:DN$202,118,FALSE())),0,(VLOOKUP($A99,'Import Peak'!$A$3:DN$99,118,FALSE())-VLOOKUP($A99,'Import Peak Change'!$A$106:DN$202,118,FALSE())))</f>
        <v>0</v>
      </c>
      <c r="DO99" s="193" t="n">
        <f aca="false">IF(ISERROR(VLOOKUP($A99,'Import Peak'!$A$3:DO$99,119,FALSE())-VLOOKUP($A99,'Import Peak Change'!$A$106:DO$202,119,FALSE())),0,(VLOOKUP($A99,'Import Peak'!$A$3:DO$99,119,FALSE())-VLOOKUP($A99,'Import Peak Change'!$A$106:DO$202,119,FALSE())))</f>
        <v>0</v>
      </c>
      <c r="DP99" s="193" t="n">
        <f aca="false">IF(ISERROR(VLOOKUP($A99,'Import Peak'!$A$3:DP$99,120,FALSE())-VLOOKUP($A99,'Import Peak Change'!$A$106:DP$202,120,FALSE())),0,(VLOOKUP($A99,'Import Peak'!$A$3:DP$99,120,FALSE())-VLOOKUP($A99,'Import Peak Change'!$A$106:DP$202,120,FALSE())))</f>
        <v>0</v>
      </c>
      <c r="DQ99" s="193" t="n">
        <f aca="false">IF(ISERROR(VLOOKUP($A99,'Import Peak'!$A$3:DQ$99,121,FALSE())-VLOOKUP($A99,'Import Peak Change'!$A$106:DQ$202,121,FALSE())),0,(VLOOKUP($A99,'Import Peak'!$A$3:DQ$99,121,FALSE())-VLOOKUP($A99,'Import Peak Change'!$A$106:DQ$202,121,FALSE())))</f>
        <v>0</v>
      </c>
      <c r="DR99" s="193" t="n">
        <f aca="false">IF(ISERROR(VLOOKUP($A99,'Import Peak'!$A$3:DR$99,122,FALSE())-VLOOKUP($A99,'Import Peak Change'!$A$106:DR$202,122,FALSE())),0,(VLOOKUP($A99,'Import Peak'!$A$3:DR$99,122,FALSE())-VLOOKUP($A99,'Import Peak Change'!$A$106:DR$202,122,FALSE())))</f>
        <v>0</v>
      </c>
      <c r="DS99" s="193" t="n">
        <f aca="false">IF(ISERROR(VLOOKUP($A99,'Import Peak'!$A$3:DS$99,123,FALSE())-VLOOKUP($A99,'Import Peak Change'!$A$106:DS$202,123,FALSE())),0,(VLOOKUP($A99,'Import Peak'!$A$3:DS$99,123,FALSE())-VLOOKUP($A99,'Import Peak Change'!$A$106:DS$202,123,FALSE())))</f>
        <v>0</v>
      </c>
      <c r="DT99" s="193" t="n">
        <f aca="false">IF(ISERROR(VLOOKUP($A99,'Import Peak'!$A$3:DT$99,124,FALSE())-VLOOKUP($A99,'Import Peak Change'!$A$106:DT$202,124,FALSE())),0,(VLOOKUP($A99,'Import Peak'!$A$3:DT$99,124,FALSE())-VLOOKUP($A99,'Import Peak Change'!$A$106:DT$202,124,FALSE())))</f>
        <v>0</v>
      </c>
      <c r="DU99" s="193" t="n">
        <f aca="false">IF(ISERROR(VLOOKUP($A99,'Import Peak'!$A$3:DU$99,125,FALSE())-VLOOKUP($A99,'Import Peak Change'!$A$106:DU$202,125,FALSE())),0,(VLOOKUP($A99,'Import Peak'!$A$3:DU$99,125,FALSE())-VLOOKUP($A99,'Import Peak Change'!$A$106:DU$202,125,FALSE())))</f>
        <v>0</v>
      </c>
      <c r="DV99" s="193" t="n">
        <f aca="false">IF(ISERROR(VLOOKUP($A99,'Import Peak'!$A$3:DV$99,126,FALSE())-VLOOKUP($A99,'Import Peak Change'!$A$106:DV$202,126,FALSE())),0,(VLOOKUP($A99,'Import Peak'!$A$3:DV$99,126,FALSE())-VLOOKUP($A99,'Import Peak Change'!$A$106:DV$202,126,FALSE())))</f>
        <v>0</v>
      </c>
      <c r="DW99" s="193" t="n">
        <f aca="false">IF(ISERROR(VLOOKUP($A99,'Import Peak'!$A$3:DW$99,127,FALSE())-VLOOKUP($A99,'Import Peak Change'!$A$106:DW$202,127,FALSE())),0,(VLOOKUP($A99,'Import Peak'!$A$3:DW$99,127,FALSE())-VLOOKUP($A99,'Import Peak Change'!$A$106:DW$202,127,FALSE())))</f>
        <v>0</v>
      </c>
      <c r="DX99" s="193" t="n">
        <f aca="false">IF(ISERROR(VLOOKUP($A99,'Import Peak'!$A$3:DX$99,128,FALSE())-VLOOKUP($A99,'Import Peak Change'!$A$106:DX$202,128,FALSE())),0,(VLOOKUP($A99,'Import Peak'!$A$3:DX$99,128,FALSE())-VLOOKUP($A99,'Import Peak Change'!$A$106:DX$202,128,FALSE())))</f>
        <v>0</v>
      </c>
      <c r="DY99" s="193" t="n">
        <f aca="false">IF(ISERROR(VLOOKUP($A99,'Import Peak'!$A$3:DY$99,129,FALSE())-VLOOKUP($A99,'Import Peak Change'!$A$106:DY$202,129,FALSE())),0,(VLOOKUP($A99,'Import Peak'!$A$3:DY$99,129,FALSE())-VLOOKUP($A99,'Import Peak Change'!$A$106:DY$202,129,FALSE())))</f>
        <v>0</v>
      </c>
      <c r="DZ99" s="193" t="n">
        <f aca="false">IF(ISERROR(VLOOKUP($A99,'Import Peak'!$A$3:DZ$99,130,FALSE())-VLOOKUP($A99,'Import Peak Change'!$A$106:DZ$202,130,FALSE())),0,(VLOOKUP($A99,'Import Peak'!$A$3:DZ$99,130,FALSE())-VLOOKUP($A99,'Import Peak Change'!$A$106:DZ$202,130,FALSE())))</f>
        <v>0</v>
      </c>
      <c r="EA99" s="193" t="n">
        <f aca="false">IF(ISERROR(VLOOKUP($A99,'Import Peak'!$A$3:EA$99,131,FALSE())-VLOOKUP($A99,'Import Peak Change'!$A$106:EA$202,131,FALSE())),0,(VLOOKUP($A99,'Import Peak'!$A$3:EA$99,131,FALSE())-VLOOKUP($A99,'Import Peak Change'!$A$106:EA$202,131,FALSE())))</f>
        <v>0</v>
      </c>
      <c r="EB99" s="193" t="n">
        <f aca="false">IF(ISERROR(VLOOKUP($A99,'Import Peak'!$A$3:EB$99,132,FALSE())-VLOOKUP($A99,'Import Peak Change'!$A$106:EB$202,132,FALSE())),0,(VLOOKUP($A99,'Import Peak'!$A$3:EB$99,132,FALSE())-VLOOKUP($A99,'Import Peak Change'!$A$106:EB$202,132,FALSE())))</f>
        <v>0</v>
      </c>
      <c r="EC99" s="193" t="n">
        <f aca="false">IF(ISERROR(VLOOKUP($A99,'Import Peak'!$A$3:EC$99,133,FALSE())-VLOOKUP($A99,'Import Peak Change'!$A$106:EC$202,133,FALSE())),0,(VLOOKUP($A99,'Import Peak'!$A$3:EC$99,133,FALSE())-VLOOKUP($A99,'Import Peak Change'!$A$106:EC$202,133,FALSE())))</f>
        <v>0</v>
      </c>
      <c r="ED99" s="193" t="n">
        <f aca="false">IF(ISERROR(VLOOKUP($A99,'Import Peak'!$A$3:ED$99,134,FALSE())-VLOOKUP($A99,'Import Peak Change'!$A$106:ED$202,134,FALSE())),0,(VLOOKUP($A99,'Import Peak'!$A$3:ED$99,134,FALSE())-VLOOKUP($A99,'Import Peak Change'!$A$106:ED$202,134,FALSE())))</f>
        <v>0</v>
      </c>
      <c r="EE99" s="193" t="n">
        <f aca="false">IF(ISERROR(VLOOKUP($A99,'Import Peak'!$A$3:EE$99,135,FALSE())-VLOOKUP($A99,'Import Peak Change'!$A$106:EE$202,135,FALSE())),0,(VLOOKUP($A99,'Import Peak'!$A$3:EE$99,135,FALSE())-VLOOKUP($A99,'Import Peak Change'!$A$106:EE$202,135,FALSE())))</f>
        <v>0</v>
      </c>
      <c r="EF99" s="193" t="n">
        <f aca="false">IF(ISERROR(VLOOKUP($A99,'Import Peak'!$A$3:EF$99,136,FALSE())-VLOOKUP($A99,'Import Peak Change'!$A$106:EF$202,136,FALSE())),0,(VLOOKUP($A99,'Import Peak'!$A$3:EF$99,136,FALSE())-VLOOKUP($A99,'Import Peak Change'!$A$106:EF$202,136,FALSE())))</f>
        <v>0</v>
      </c>
      <c r="EG99" s="193" t="n">
        <f aca="false">IF(ISERROR(VLOOKUP($A99,'Import Peak'!$A$3:EG$99,137,FALSE())-VLOOKUP($A99,'Import Peak Change'!$A$106:EG$202,137,FALSE())),0,(VLOOKUP($A99,'Import Peak'!$A$3:EG$99,137,FALSE())-VLOOKUP($A99,'Import Peak Change'!$A$106:EG$202,137,FALSE())))</f>
        <v>0</v>
      </c>
      <c r="EH99" s="193" t="n">
        <f aca="false">IF(ISERROR(VLOOKUP($A99,'Import Peak'!$A$3:EH$99,138,FALSE())-VLOOKUP($A99,'Import Peak Change'!$A$106:EH$202,138,FALSE())),0,(VLOOKUP($A99,'Import Peak'!$A$3:EH$99,138,FALSE())-VLOOKUP($A99,'Import Peak Change'!$A$106:EH$202,138,FALSE())))</f>
        <v>0</v>
      </c>
      <c r="EI99" s="193" t="n">
        <f aca="false">IF(ISERROR(VLOOKUP($A99,'Import Peak'!$A$3:EI$99,139,FALSE())-VLOOKUP($A99,'Import Peak Change'!$A$106:EI$202,139,FALSE())),0,(VLOOKUP($A99,'Import Peak'!$A$3:EI$99,139,FALSE())-VLOOKUP($A99,'Import Peak Change'!$A$106:EI$202,139,FALSE())))</f>
        <v>0</v>
      </c>
      <c r="EJ99" s="193" t="n">
        <f aca="false">IF(ISERROR(VLOOKUP($A99,'Import Peak'!$A$3:EJ$99,140,FALSE())-VLOOKUP($A99,'Import Peak Change'!$A$106:EJ$202,140,FALSE())),0,(VLOOKUP($A99,'Import Peak'!$A$3:EJ$99,140,FALSE())-VLOOKUP($A99,'Import Peak Change'!$A$106:EJ$202,140,FALSE())))</f>
        <v>0</v>
      </c>
      <c r="EK99" s="193" t="n">
        <f aca="false">IF(ISERROR(VLOOKUP($A99,'Import Peak'!$A$3:EK$99,141,FALSE())-VLOOKUP($A99,'Import Peak Change'!$A$106:EK$202,141,FALSE())),0,(VLOOKUP($A99,'Import Peak'!$A$3:EK$99,141,FALSE())-VLOOKUP($A99,'Import Peak Change'!$A$106:EK$202,141,FALSE())))</f>
        <v>0</v>
      </c>
      <c r="EL99" s="193" t="n">
        <f aca="false">IF(ISERROR(VLOOKUP($A99,'Import Peak'!$A$3:EL$99,142,FALSE())-VLOOKUP($A99,'Import Peak Change'!$A$106:EL$202,142,FALSE())),0,(VLOOKUP($A99,'Import Peak'!$A$3:EL$99,142,FALSE())-VLOOKUP($A99,'Import Peak Change'!$A$106:EL$202,142,FALSE())))</f>
        <v>0</v>
      </c>
      <c r="EM99" s="193" t="n">
        <f aca="false">IF(ISERROR(VLOOKUP($A99,'Import Peak'!$A$3:EM$99,143,FALSE())-VLOOKUP($A99,'Import Peak Change'!$A$106:EM$202,143,FALSE())),0,(VLOOKUP($A99,'Import Peak'!$A$3:EM$99,143,FALSE())-VLOOKUP($A99,'Import Peak Change'!$A$106:EM$202,143,FALSE())))</f>
        <v>0</v>
      </c>
      <c r="EN99" s="193" t="n">
        <f aca="false">IF(ISERROR(VLOOKUP($A99,'Import Peak'!$A$3:EN$99,144,FALSE())-VLOOKUP($A99,'Import Peak Change'!$A$106:EN$202,144,FALSE())),0,(VLOOKUP($A99,'Import Peak'!$A$3:EN$99,144,FALSE())-VLOOKUP($A99,'Import Peak Change'!$A$106:EN$202,144,FALSE())))</f>
        <v>0</v>
      </c>
      <c r="EO99" s="193" t="n">
        <f aca="false">IF(ISERROR(VLOOKUP($A99,'Import Peak'!$A$3:EO$99,145,FALSE())-VLOOKUP($A99,'Import Peak Change'!$A$106:EO$202,145,FALSE())),0,(VLOOKUP($A99,'Import Peak'!$A$3:EO$99,145,FALSE())-VLOOKUP($A99,'Import Peak Change'!$A$106:EO$202,145,FALSE())))</f>
        <v>0</v>
      </c>
      <c r="EP99" s="193" t="n">
        <f aca="false">IF(ISERROR(VLOOKUP($A99,'Import Peak'!$A$3:EP$99,146,FALSE())-VLOOKUP($A99,'Import Peak Change'!$A$106:EP$202,146,FALSE())),0,(VLOOKUP($A99,'Import Peak'!$A$3:EP$99,146,FALSE())-VLOOKUP($A99,'Import Peak Change'!$A$106:EP$202,146,FALSE())))</f>
        <v>0</v>
      </c>
      <c r="EQ99" s="193" t="n">
        <f aca="false">IF(ISERROR(VLOOKUP($A99,'Import Peak'!$A$3:EQ$99,147,FALSE())-VLOOKUP($A99,'Import Peak Change'!$A$106:EQ$202,147,FALSE())),0,(VLOOKUP($A99,'Import Peak'!$A$3:EQ$99,147,FALSE())-VLOOKUP($A99,'Import Peak Change'!$A$106:EQ$202,147,FALSE())))</f>
        <v>0</v>
      </c>
      <c r="ER99" s="193" t="n">
        <f aca="false">IF(ISERROR(VLOOKUP($A99,'Import Peak'!$A$3:ER$99,148,FALSE())-VLOOKUP($A99,'Import Peak Change'!$A$106:ER$202,148,FALSE())),0,(VLOOKUP($A99,'Import Peak'!$A$3:ER$99,148,FALSE())-VLOOKUP($A99,'Import Peak Change'!$A$106:ER$202,148,FALSE())))</f>
        <v>0</v>
      </c>
      <c r="ES99" s="193" t="n">
        <f aca="false">IF(ISERROR(VLOOKUP($A99,'Import Peak'!$A$3:ES$99,149,FALSE())-VLOOKUP($A99,'Import Peak Change'!$A$106:ES$202,149,FALSE())),0,(VLOOKUP($A99,'Import Peak'!$A$3:ES$99,149,FALSE())-VLOOKUP($A99,'Import Peak Change'!$A$106:ES$202,149,FALSE())))</f>
        <v>0</v>
      </c>
      <c r="ET99" s="193" t="n">
        <f aca="false">IF(ISERROR(VLOOKUP($A99,'Import Peak'!$A$3:ET$99,150,FALSE())-VLOOKUP($A99,'Import Peak Change'!$A$106:ET$202,150,FALSE())),0,(VLOOKUP($A99,'Import Peak'!$A$3:ET$99,150,FALSE())-VLOOKUP($A99,'Import Peak Change'!$A$106:ET$202,150,FALSE())))</f>
        <v>0</v>
      </c>
      <c r="EU99" s="193" t="n">
        <f aca="false">IF(ISERROR(VLOOKUP($A99,'Import Peak'!$A$3:EU$99,151,FALSE())-VLOOKUP($A99,'Import Peak Change'!$A$106:EU$202,151,FALSE())),0,(VLOOKUP($A99,'Import Peak'!$A$3:EU$99,151,FALSE())-VLOOKUP($A99,'Import Peak Change'!$A$106:EU$202,151,FALSE())))</f>
        <v>0</v>
      </c>
      <c r="EV99" s="193" t="n">
        <f aca="false">IF(ISERROR(VLOOKUP($A99,'Import Peak'!$A$3:EV$99,152,FALSE())-VLOOKUP($A99,'Import Peak Change'!$A$106:EV$202,152,FALSE())),0,(VLOOKUP($A99,'Import Peak'!$A$3:EV$99,152,FALSE())-VLOOKUP($A99,'Import Peak Change'!$A$106:EV$202,152,FALSE())))</f>
        <v>0</v>
      </c>
      <c r="EW99" s="193" t="n">
        <f aca="false">IF(ISERROR(VLOOKUP($A99,'Import Peak'!$A$3:EW$99,153,FALSE())-VLOOKUP($A99,'Import Peak Change'!$A$106:EW$202,153,FALSE())),0,(VLOOKUP($A99,'Import Peak'!$A$3:EW$99,153,FALSE())-VLOOKUP($A99,'Import Peak Change'!$A$106:EW$202,153,FALSE())))</f>
        <v>0</v>
      </c>
      <c r="EX99" s="193" t="n">
        <f aca="false">IF(ISERROR(VLOOKUP($A99,'Import Peak'!$A$3:EX$99,154,FALSE())-VLOOKUP($A99,'Import Peak Change'!$A$106:EX$202,154,FALSE())),0,(VLOOKUP($A99,'Import Peak'!$A$3:EX$99,154,FALSE())-VLOOKUP($A99,'Import Peak Change'!$A$106:EX$202,154,FALSE())))</f>
        <v>0</v>
      </c>
      <c r="EY99" s="193" t="n">
        <f aca="false">IF(ISERROR(VLOOKUP($A99,'Import Peak'!$A$3:EY$99,155,FALSE())-VLOOKUP($A99,'Import Peak Change'!$A$106:EY$202,155,FALSE())),0,(VLOOKUP($A99,'Import Peak'!$A$3:EY$99,155,FALSE())-VLOOKUP($A99,'Import Peak Change'!$A$106:EY$202,155,FALSE())))</f>
        <v>0</v>
      </c>
      <c r="EZ99" s="193" t="n">
        <f aca="false">IF(ISERROR(VLOOKUP($A99,'Import Peak'!$A$3:EZ$99,156,FALSE())-VLOOKUP($A99,'Import Peak Change'!$A$106:EZ$202,156,FALSE())),0,(VLOOKUP($A99,'Import Peak'!$A$3:EZ$99,156,FALSE())-VLOOKUP($A99,'Import Peak Change'!$A$106:EZ$202,156,FALSE())))</f>
        <v>0</v>
      </c>
      <c r="FA99" s="193" t="n">
        <f aca="false">IF(ISERROR(VLOOKUP($A99,'Import Peak'!$A$3:FA$99,157,FALSE())-VLOOKUP($A99,'Import Peak Change'!$A$106:FA$202,157,FALSE())),0,(VLOOKUP($A99,'Import Peak'!$A$3:FA$99,157,FALSE())-VLOOKUP($A99,'Import Peak Change'!$A$106:FA$202,157,FALSE())))</f>
        <v>0</v>
      </c>
      <c r="FB99" s="193" t="n">
        <f aca="false">IF(ISERROR(VLOOKUP($A99,'Import Peak'!$A$3:FB$99,158,FALSE())-VLOOKUP($A99,'Import Peak Change'!$A$106:FB$202,158,FALSE())),0,(VLOOKUP($A99,'Import Peak'!$A$3:FB$99,158,FALSE())-VLOOKUP($A99,'Import Peak Change'!$A$106:FB$202,158,FALSE())))</f>
        <v>0</v>
      </c>
      <c r="FC99" s="193" t="n">
        <f aca="false">IF(ISERROR(VLOOKUP($A99,'Import Peak'!$A$3:FC$99,159,FALSE())-VLOOKUP($A99,'Import Peak Change'!$A$106:FC$202,159,FALSE())),0,(VLOOKUP($A99,'Import Peak'!$A$3:FC$99,159,FALSE())-VLOOKUP($A99,'Import Peak Change'!$A$106:FC$202,159,FALSE())))</f>
        <v>0</v>
      </c>
      <c r="FD99" s="193" t="n">
        <f aca="false">IF(ISERROR(VLOOKUP($A99,'Import Peak'!$A$3:FD$99,160,FALSE())-VLOOKUP($A99,'Import Peak Change'!$A$106:FD$202,160,FALSE())),0,(VLOOKUP($A99,'Import Peak'!$A$3:FD$99,160,FALSE())-VLOOKUP($A99,'Import Peak Change'!$A$106:FD$202,160,FALSE())))</f>
        <v>0</v>
      </c>
      <c r="FE99" s="193" t="n">
        <f aca="false">IF(ISERROR(VLOOKUP($A99,'Import Peak'!$A$3:FE$99,161,FALSE())-VLOOKUP($A99,'Import Peak Change'!$A$106:FE$202,161,FALSE())),0,(VLOOKUP($A99,'Import Peak'!$A$3:FE$99,161,FALSE())-VLOOKUP($A99,'Import Peak Change'!$A$106:FE$202,161,FALSE())))</f>
        <v>0</v>
      </c>
      <c r="FF99" s="193" t="n">
        <f aca="false">IF(ISERROR(VLOOKUP($A99,'Import Peak'!$A$3:FF$99,162,FALSE())-VLOOKUP($A99,'Import Peak Change'!$A$106:FF$202,162,FALSE())),0,(VLOOKUP($A99,'Import Peak'!$A$3:FF$99,162,FALSE())-VLOOKUP($A99,'Import Peak Change'!$A$106:FF$202,162,FALSE())))</f>
        <v>0</v>
      </c>
      <c r="FG99" s="193" t="n">
        <f aca="false">IF(ISERROR(VLOOKUP($A99,'Import Peak'!$A$3:FG$99,163,FALSE())-VLOOKUP($A99,'Import Peak Change'!$A$106:FG$202,163,FALSE())),0,(VLOOKUP($A99,'Import Peak'!$A$3:FG$99,163,FALSE())-VLOOKUP($A99,'Import Peak Change'!$A$106:FG$202,163,FALSE())))</f>
        <v>0</v>
      </c>
      <c r="FH99" s="193" t="n">
        <f aca="false">IF(ISERROR(VLOOKUP($A99,'Import Peak'!$A$3:FH$99,164,FALSE())-VLOOKUP($A99,'Import Peak Change'!$A$106:FH$202,164,FALSE())),0,(VLOOKUP($A99,'Import Peak'!$A$3:FH$99,164,FALSE())-VLOOKUP($A99,'Import Peak Change'!$A$106:FH$202,164,FALSE())))</f>
        <v>0</v>
      </c>
      <c r="FI99" s="193" t="n">
        <f aca="false">IF(ISERROR(VLOOKUP($A99,'Import Peak'!$A$3:FI$99,165,FALSE())-VLOOKUP($A99,'Import Peak Change'!$A$106:FI$202,165,FALSE())),0,(VLOOKUP($A99,'Import Peak'!$A$3:FI$99,165,FALSE())-VLOOKUP($A99,'Import Peak Change'!$A$106:FI$202,165,FALSE())))</f>
        <v>0</v>
      </c>
      <c r="FJ99" s="193" t="n">
        <f aca="false">IF(ISERROR(VLOOKUP($A99,'Import Peak'!$A$3:FJ$99,166,FALSE())-VLOOKUP($A99,'Import Peak Change'!$A$106:FJ$202,166,FALSE())),0,(VLOOKUP($A99,'Import Peak'!$A$3:FJ$99,166,FALSE())-VLOOKUP($A99,'Import Peak Change'!$A$106:FJ$202,166,FALSE())))</f>
        <v>0</v>
      </c>
      <c r="FK99" s="193" t="n">
        <f aca="false">IF(ISERROR(VLOOKUP($A99,'Import Peak'!$A$3:FK$99,167,FALSE())-VLOOKUP($A99,'Import Peak Change'!$A$106:FK$202,167,FALSE())),0,(VLOOKUP($A99,'Import Peak'!$A$3:FK$99,167,FALSE())-VLOOKUP($A99,'Import Peak Change'!$A$106:FK$202,167,FALSE())))</f>
        <v>0</v>
      </c>
      <c r="FL99" s="193" t="n">
        <f aca="false">IF(ISERROR(VLOOKUP($A99,'Import Peak'!$A$3:FL$99,168,FALSE())-VLOOKUP($A99,'Import Peak Change'!$A$106:FL$202,168,FALSE())),0,(VLOOKUP($A99,'Import Peak'!$A$3:FL$99,168,FALSE())-VLOOKUP($A99,'Import Peak Change'!$A$106:FL$202,168,FALSE())))</f>
        <v>0</v>
      </c>
      <c r="FM99" s="193" t="n">
        <f aca="false">IF(ISERROR(VLOOKUP($A99,'Import Peak'!$A$3:FM$99,169,FALSE())-VLOOKUP($A99,'Import Peak Change'!$A$106:FM$202,169,FALSE())),0,(VLOOKUP($A99,'Import Peak'!$A$3:FM$99,169,FALSE())-VLOOKUP($A99,'Import Peak Change'!$A$106:FM$202,169,FALSE())))</f>
        <v>0</v>
      </c>
      <c r="FN99" s="193" t="n">
        <f aca="false">IF(ISERROR(VLOOKUP($A99,'Import Peak'!$A$3:FN$99,170,FALSE())-VLOOKUP($A99,'Import Peak Change'!$A$106:FN$202,170,FALSE())),0,(VLOOKUP($A99,'Import Peak'!$A$3:FN$99,170,FALSE())-VLOOKUP($A99,'Import Peak Change'!$A$106:FN$202,170,FALSE())))</f>
        <v>0</v>
      </c>
      <c r="FO99" s="193" t="n">
        <f aca="false">IF(ISERROR(VLOOKUP($A99,'Import Peak'!$A$3:FO$99,171,FALSE())-VLOOKUP($A99,'Import Peak Change'!$A$106:FO$202,171,FALSE())),0,(VLOOKUP($A99,'Import Peak'!$A$3:FO$99,171,FALSE())-VLOOKUP($A99,'Import Peak Change'!$A$106:FO$202,171,FALSE())))</f>
        <v>0</v>
      </c>
      <c r="FP99" s="193" t="n">
        <f aca="false">IF(ISERROR(VLOOKUP($A99,'Import Peak'!$A$3:FP$99,172,FALSE())-VLOOKUP($A99,'Import Peak Change'!$A$106:FP$202,172,FALSE())),0,(VLOOKUP($A99,'Import Peak'!$A$3:FP$99,172,FALSE())-VLOOKUP($A99,'Import Peak Change'!$A$106:FP$202,172,FALSE())))</f>
        <v>0</v>
      </c>
      <c r="FQ99" s="193" t="n">
        <f aca="false">IF(ISERROR(VLOOKUP($A99,'Import Peak'!$A$3:FQ$99,173,FALSE())-VLOOKUP($A99,'Import Peak Change'!$A$106:FQ$202,173,FALSE())),0,(VLOOKUP($A99,'Import Peak'!$A$3:FQ$99,173,FALSE())-VLOOKUP($A99,'Import Peak Change'!$A$106:FQ$202,173,FALSE())))</f>
        <v>0</v>
      </c>
      <c r="FR99" s="193" t="n">
        <f aca="false">IF(ISERROR(VLOOKUP($A99,'Import Peak'!$A$3:FR$99,174,FALSE())-VLOOKUP($A99,'Import Peak Change'!$A$106:FR$202,174,FALSE())),0,(VLOOKUP($A99,'Import Peak'!$A$3:FR$99,174,FALSE())-VLOOKUP($A99,'Import Peak Change'!$A$106:FR$202,174,FALSE())))</f>
        <v>0</v>
      </c>
      <c r="FS99" s="193" t="n">
        <f aca="false">IF(ISERROR(VLOOKUP($A99,'Import Peak'!$A$3:FS$99,175,FALSE())-VLOOKUP($A99,'Import Peak Change'!$A$106:FS$202,175,FALSE())),0,(VLOOKUP($A99,'Import Peak'!$A$3:FS$99,175,FALSE())-VLOOKUP($A99,'Import Peak Change'!$A$106:FS$202,175,FALSE())))</f>
        <v>0</v>
      </c>
      <c r="FT99" s="193" t="n">
        <f aca="false">IF(ISERROR(VLOOKUP($A99,'Import Peak'!$A$3:FT$99,176,FALSE())-VLOOKUP($A99,'Import Peak Change'!$A$106:FT$202,176,FALSE())),0,(VLOOKUP($A99,'Import Peak'!$A$3:FT$99,176,FALSE())-VLOOKUP($A99,'Import Peak Change'!$A$106:FT$202,176,FALSE())))</f>
        <v>0</v>
      </c>
      <c r="FU99" s="193" t="n">
        <f aca="false">IF(ISERROR(VLOOKUP($A99,'Import Peak'!$A$3:FU$99,177,FALSE())-VLOOKUP($A99,'Import Peak Change'!$A$106:FU$202,177,FALSE())),0,(VLOOKUP($A99,'Import Peak'!$A$3:FU$99,177,FALSE())-VLOOKUP($A99,'Import Peak Change'!$A$106:FU$202,177,FALSE())))</f>
        <v>0</v>
      </c>
      <c r="FV99" s="193" t="n">
        <f aca="false">IF(ISERROR(VLOOKUP($A99,'Import Peak'!$A$3:FV$99,178,FALSE())-VLOOKUP($A99,'Import Peak Change'!$A$106:FV$202,178,FALSE())),0,(VLOOKUP($A99,'Import Peak'!$A$3:FV$99,178,FALSE())-VLOOKUP($A99,'Import Peak Change'!$A$106:FV$202,178,FALSE())))</f>
        <v>0</v>
      </c>
      <c r="FW99" s="193" t="n">
        <f aca="false">IF(ISERROR(VLOOKUP($A99,'Import Peak'!$A$3:FW$99,179,FALSE())-VLOOKUP($A99,'Import Peak Change'!$A$106:FW$202,179,FALSE())),0,(VLOOKUP($A99,'Import Peak'!$A$3:FW$99,179,FALSE())-VLOOKUP($A99,'Import Peak Change'!$A$106:FW$202,179,FALSE())))</f>
        <v>0</v>
      </c>
      <c r="FX99" s="193" t="n">
        <f aca="false">IF(ISERROR(VLOOKUP($A99,'Import Peak'!$A$3:FX$99,180,FALSE())-VLOOKUP($A99,'Import Peak Change'!$A$106:FX$202,180,FALSE())),0,(VLOOKUP($A99,'Import Peak'!$A$3:FX$99,180,FALSE())-VLOOKUP($A99,'Import Peak Change'!$A$106:FX$202,180,FALSE())))</f>
        <v>0</v>
      </c>
      <c r="FY99" s="193" t="n">
        <f aca="false">IF(ISERROR(VLOOKUP($A99,'Import Peak'!$A$3:FY$99,181,FALSE())-VLOOKUP($A99,'Import Peak Change'!$A$106:FY$202,181,FALSE())),0,(VLOOKUP($A99,'Import Peak'!$A$3:FY$99,181,FALSE())-VLOOKUP($A99,'Import Peak Change'!$A$106:FY$202,181,FALSE())))</f>
        <v>0</v>
      </c>
      <c r="FZ99" s="193" t="n">
        <f aca="false">IF(ISERROR(VLOOKUP($A99,'Import Peak'!$A$3:FZ$99,182,FALSE())-VLOOKUP($A99,'Import Peak Change'!$A$106:FZ$202,182,FALSE())),0,(VLOOKUP($A99,'Import Peak'!$A$3:FZ$99,182,FALSE())-VLOOKUP($A99,'Import Peak Change'!$A$106:FZ$202,182,FALSE())))</f>
        <v>0</v>
      </c>
      <c r="GA99" s="193" t="n">
        <f aca="false">IF(ISERROR(VLOOKUP($A99,'Import Peak'!$A$3:GA$99,183,FALSE())-VLOOKUP($A99,'Import Peak Change'!$A$106:GA$202,183,FALSE())),0,(VLOOKUP($A99,'Import Peak'!$A$3:GA$99,183,FALSE())-VLOOKUP($A99,'Import Peak Change'!$A$106:GA$202,183,FALSE())))</f>
        <v>0</v>
      </c>
      <c r="GB99" s="193" t="n">
        <f aca="false">IF(ISERROR(VLOOKUP($A99,'Import Peak'!$A$3:GB$99,184,FALSE())-VLOOKUP($A99,'Import Peak Change'!$A$106:GB$202,184,FALSE())),0,(VLOOKUP($A99,'Import Peak'!$A$3:GB$99,184,FALSE())-VLOOKUP($A99,'Import Peak Change'!$A$106:GB$202,184,FALSE())))</f>
        <v>0</v>
      </c>
      <c r="GC99" s="193" t="n">
        <f aca="false">IF(ISERROR(VLOOKUP($A99,'Import Peak'!$A$3:GC$99,185,FALSE())-VLOOKUP($A99,'Import Peak Change'!$A$106:GC$202,185,FALSE())),0,(VLOOKUP($A99,'Import Peak'!$A$3:GC$99,185,FALSE())-VLOOKUP($A99,'Import Peak Change'!$A$106:GC$202,185,FALSE())))</f>
        <v>0</v>
      </c>
      <c r="GD99" s="193" t="n">
        <f aca="false">IF(ISERROR(VLOOKUP($A99,'Import Peak'!$A$3:GD$99,186,FALSE())-VLOOKUP($A99,'Import Peak Change'!$A$106:GD$202,186,FALSE())),0,(VLOOKUP($A99,'Import Peak'!$A$3:GD$99,186,FALSE())-VLOOKUP($A99,'Import Peak Change'!$A$106:GD$202,186,FALSE())))</f>
        <v>0</v>
      </c>
      <c r="GE99" s="193" t="n">
        <f aca="false">IF(ISERROR(VLOOKUP($A99,'Import Peak'!$A$3:GE$99,187,FALSE())-VLOOKUP($A99,'Import Peak Change'!$A$106:GE$202,187,FALSE())),0,(VLOOKUP($A99,'Import Peak'!$A$3:GE$99,187,FALSE())-VLOOKUP($A99,'Import Peak Change'!$A$106:GE$202,187,FALSE())))</f>
        <v>0</v>
      </c>
      <c r="GF99" s="193" t="n">
        <f aca="false">IF(ISERROR(VLOOKUP($A99,'Import Peak'!$A$3:GF$99,188,FALSE())-VLOOKUP($A99,'Import Peak Change'!$A$106:GF$202,188,FALSE())),0,(VLOOKUP($A99,'Import Peak'!$A$3:GF$99,188,FALSE())-VLOOKUP($A99,'Import Peak Change'!$A$106:GF$202,188,FALSE())))</f>
        <v>0</v>
      </c>
      <c r="GG99" s="193" t="n">
        <f aca="false">IF(ISERROR(VLOOKUP($A99,'Import Peak'!$A$3:GG$99,189,FALSE())-VLOOKUP($A99,'Import Peak Change'!$A$106:GG$202,189,FALSE())),0,(VLOOKUP($A99,'Import Peak'!$A$3:GG$99,189,FALSE())-VLOOKUP($A99,'Import Peak Change'!$A$106:GG$202,189,FALSE())))</f>
        <v>0</v>
      </c>
      <c r="GH99" s="193" t="n">
        <f aca="false">IF(ISERROR(VLOOKUP($A99,'Import Peak'!$A$3:GH$99,190,FALSE())-VLOOKUP($A99,'Import Peak Change'!$A$106:GH$202,190,FALSE())),0,(VLOOKUP($A99,'Import Peak'!$A$3:GH$99,190,FALSE())-VLOOKUP($A99,'Import Peak Change'!$A$106:GH$202,190,FALSE())))</f>
        <v>0</v>
      </c>
      <c r="GI99" s="193" t="n">
        <f aca="false">IF(ISERROR(VLOOKUP($A99,'Import Peak'!$A$3:GI$99,191,FALSE())-VLOOKUP($A99,'Import Peak Change'!$A$106:GI$202,191,FALSE())),0,(VLOOKUP($A99,'Import Peak'!$A$3:GI$99,191,FALSE())-VLOOKUP($A99,'Import Peak Change'!$A$106:GI$202,191,FALSE())))</f>
        <v>0</v>
      </c>
      <c r="GJ99" s="193" t="n">
        <f aca="false">IF(ISERROR(VLOOKUP($A99,'Import Peak'!$A$3:GJ$99,192,FALSE())-VLOOKUP($A99,'Import Peak Change'!$A$106:GJ$202,192,FALSE())),0,(VLOOKUP($A99,'Import Peak'!$A$3:GJ$99,192,FALSE())-VLOOKUP($A99,'Import Peak Change'!$A$106:GJ$202,192,FALSE())))</f>
        <v>0</v>
      </c>
      <c r="GK99" s="193" t="n">
        <f aca="false">IF(ISERROR(VLOOKUP($A99,'Import Peak'!$A$3:GK$99,193,FALSE())-VLOOKUP($A99,'Import Peak Change'!$A$106:GK$202,193,FALSE())),0,(VLOOKUP($A99,'Import Peak'!$A$3:GK$99,193,FALSE())-VLOOKUP($A99,'Import Peak Change'!$A$106:GK$202,193,FALSE())))</f>
        <v>0</v>
      </c>
      <c r="GL99" s="193" t="n">
        <f aca="false">IF(ISERROR(VLOOKUP($A99,'Import Peak'!$A$3:GL$99,194,FALSE())-VLOOKUP($A99,'Import Peak Change'!$A$106:GL$202,194,FALSE())),0,(VLOOKUP($A99,'Import Peak'!$A$3:GL$99,194,FALSE())-VLOOKUP($A99,'Import Peak Change'!$A$106:GL$202,194,FALSE())))</f>
        <v>0</v>
      </c>
      <c r="GM99" s="193" t="n">
        <f aca="false">IF(ISERROR(VLOOKUP($A99,'Import Peak'!$A$3:GM$99,195,FALSE())-VLOOKUP($A99,'Import Peak Change'!$A$106:GM$202,195,FALSE())),0,(VLOOKUP($A99,'Import Peak'!$A$3:GM$99,195,FALSE())-VLOOKUP($A99,'Import Peak Change'!$A$106:GM$202,195,FALSE())))</f>
        <v>0</v>
      </c>
      <c r="GN99" s="193" t="n">
        <f aca="false">IF(ISERROR(VLOOKUP($A99,'Import Peak'!$A$3:GN$99,196,FALSE())-VLOOKUP($A99,'Import Peak Change'!$A$106:GN$202,196,FALSE())),0,(VLOOKUP($A99,'Import Peak'!$A$3:GN$99,196,FALSE())-VLOOKUP($A99,'Import Peak Change'!$A$106:GN$202,196,FALSE())))</f>
        <v>0</v>
      </c>
      <c r="GO99" s="193" t="n">
        <f aca="false">IF(ISERROR(VLOOKUP($A99,'Import Peak'!$A$3:GO$99,197,FALSE())-VLOOKUP($A99,'Import Peak Change'!$A$106:GO$202,197,FALSE())),0,(VLOOKUP($A99,'Import Peak'!$A$3:GO$99,197,FALSE())-VLOOKUP($A99,'Import Peak Change'!$A$106:GO$202,197,FALSE())))</f>
        <v>0</v>
      </c>
      <c r="GP99" s="193" t="n">
        <f aca="false">IF(ISERROR(VLOOKUP($A99,'Import Peak'!$A$3:GP$99,198,FALSE())-VLOOKUP($A99,'Import Peak Change'!$A$106:GP$202,198,FALSE())),0,(VLOOKUP($A99,'Import Peak'!$A$3:GP$99,198,FALSE())-VLOOKUP($A99,'Import Peak Change'!$A$106:GP$202,198,FALSE())))</f>
        <v>0</v>
      </c>
      <c r="GQ99" s="193" t="n">
        <f aca="false">IF(ISERROR(VLOOKUP($A99,'Import Peak'!$A$3:GQ$99,199,FALSE())-VLOOKUP($A99,'Import Peak Change'!$A$106:GQ$202,199,FALSE())),0,(VLOOKUP($A99,'Import Peak'!$A$3:GQ$99,199,FALSE())-VLOOKUP($A99,'Import Peak Change'!$A$106:GQ$202,199,FALSE())))</f>
        <v>0</v>
      </c>
      <c r="GR99" s="193" t="n">
        <f aca="false">IF(ISERROR(VLOOKUP($A99,'Import Peak'!$A$3:GR$99,200,FALSE())-VLOOKUP($A99,'Import Peak Change'!$A$106:GR$202,200,FALSE())),0,(VLOOKUP($A99,'Import Peak'!$A$3:GR$99,200,FALSE())-VLOOKUP($A99,'Import Peak Change'!$A$106:GR$202,200,FALSE())))</f>
        <v>0</v>
      </c>
      <c r="GS99" s="193" t="n">
        <f aca="false">IF(ISERROR(VLOOKUP($A99,'Import Peak'!$A$3:GS$99,201,FALSE())-VLOOKUP($A99,'Import Peak Change'!$A$106:GS$202,201,FALSE())),0,(VLOOKUP($A99,'Import Peak'!$A$3:GS$99,201,FALSE())-VLOOKUP($A99,'Import Peak Change'!$A$106:GS$202,201,FALSE())))</f>
        <v>0</v>
      </c>
      <c r="GT99" s="193" t="n">
        <f aca="false">IF(ISERROR(VLOOKUP($A99,'Import Peak'!$A$3:GT$99,202,FALSE())-VLOOKUP($A99,'Import Peak Change'!$A$106:GT$202,202,FALSE())),0,(VLOOKUP($A99,'Import Peak'!$A$3:GT$99,202,FALSE())-VLOOKUP($A99,'Import Peak Change'!$A$106:GT$202,202,FALSE())))</f>
        <v>0</v>
      </c>
      <c r="GU99" s="193" t="n">
        <f aca="false">IF(ISERROR(VLOOKUP($A99,'Import Peak'!$A$3:GU$99,203,FALSE())-VLOOKUP($A99,'Import Peak Change'!$A$106:GU$202,203,FALSE())),0,(VLOOKUP($A99,'Import Peak'!$A$3:GU$99,203,FALSE())-VLOOKUP($A99,'Import Peak Change'!$A$106:GU$202,203,FALSE())))</f>
        <v>0</v>
      </c>
      <c r="GV99" s="193" t="n">
        <f aca="false">IF(ISERROR(VLOOKUP($A99,'Import Peak'!$A$3:GV$99,204,FALSE())-VLOOKUP($A99,'Import Peak Change'!$A$106:GV$202,204,FALSE())),0,(VLOOKUP($A99,'Import Peak'!$A$3:GV$99,204,FALSE())-VLOOKUP($A99,'Import Peak Change'!$A$106:GV$202,204,FALSE())))</f>
        <v>0</v>
      </c>
      <c r="GW99" s="193" t="n">
        <f aca="false">IF(ISERROR(VLOOKUP($A99,'Import Peak'!$A$3:GW$99,205,FALSE())-VLOOKUP($A99,'Import Peak Change'!$A$106:GW$202,205,FALSE())),0,(VLOOKUP($A99,'Import Peak'!$A$3:GW$99,205,FALSE())-VLOOKUP($A99,'Import Peak Change'!$A$106:GW$202,205,FALSE())))</f>
        <v>0</v>
      </c>
      <c r="GX99" s="193" t="n">
        <f aca="false">IF(ISERROR(VLOOKUP($A99,'Import Peak'!$A$3:GX$99,206,FALSE())-VLOOKUP($A99,'Import Peak Change'!$A$106:GX$202,206,FALSE())),0,(VLOOKUP($A99,'Import Peak'!$A$3:GX$99,206,FALSE())-VLOOKUP($A99,'Import Peak Change'!$A$106:GX$202,206,FALSE())))</f>
        <v>0</v>
      </c>
      <c r="GY99" s="193" t="n">
        <f aca="false">IF(ISERROR(VLOOKUP($A99,'Import Peak'!$A$3:GY$99,207,FALSE())-VLOOKUP($A99,'Import Peak Change'!$A$106:GY$202,207,FALSE())),0,(VLOOKUP($A99,'Import Peak'!$A$3:GY$99,207,FALSE())-VLOOKUP($A99,'Import Peak Change'!$A$106:GY$202,207,FALSE())))</f>
        <v>0</v>
      </c>
      <c r="GZ99" s="193" t="n">
        <f aca="false">IF(ISERROR(VLOOKUP($A99,'Import Peak'!$A$3:GZ$99,208,FALSE())-VLOOKUP($A99,'Import Peak Change'!$A$106:GZ$202,208,FALSE())),0,(VLOOKUP($A99,'Import Peak'!$A$3:GZ$99,208,FALSE())-VLOOKUP($A99,'Import Peak Change'!$A$106:GZ$202,208,FALSE())))</f>
        <v>0</v>
      </c>
      <c r="HA99" s="193" t="n">
        <f aca="false">IF(ISERROR(VLOOKUP($A99,'Import Peak'!$A$3:HA$99,209,FALSE())-VLOOKUP($A99,'Import Peak Change'!$A$106:HA$202,209,FALSE())),0,(VLOOKUP($A99,'Import Peak'!$A$3:HA$99,209,FALSE())-VLOOKUP($A99,'Import Peak Change'!$A$106:HA$202,209,FALSE())))</f>
        <v>0</v>
      </c>
      <c r="HB99" s="193" t="n">
        <f aca="false">IF(ISERROR(VLOOKUP($A99,'Import Peak'!$A$3:HB$99,210,FALSE())-VLOOKUP($A99,'Import Peak Change'!$A$106:HB$202,210,FALSE())),0,(VLOOKUP($A99,'Import Peak'!$A$3:HB$99,210,FALSE())-VLOOKUP($A99,'Import Peak Change'!$A$106:HB$202,210,FALSE())))</f>
        <v>0</v>
      </c>
      <c r="HC99" s="193" t="n">
        <f aca="false">IF(ISERROR(VLOOKUP($A99,'Import Peak'!$A$3:HC$99,211,FALSE())-VLOOKUP($A99,'Import Peak Change'!$A$106:HC$202,211,FALSE())),0,(VLOOKUP($A99,'Import Peak'!$A$3:HC$99,211,FALSE())-VLOOKUP($A99,'Import Peak Change'!$A$106:HC$202,211,FALSE())))</f>
        <v>0</v>
      </c>
      <c r="HD99" s="193" t="n">
        <f aca="false">IF(ISERROR(VLOOKUP($A99,'Import Peak'!$A$3:HD$99,212,FALSE())-VLOOKUP($A99,'Import Peak Change'!$A$106:HD$202,212,FALSE())),0,(VLOOKUP($A99,'Import Peak'!$A$3:HD$99,212,FALSE())-VLOOKUP($A99,'Import Peak Change'!$A$106:HD$202,212,FALSE())))</f>
        <v>0</v>
      </c>
      <c r="HE99" s="193" t="n">
        <f aca="false">IF(ISERROR(VLOOKUP($A99,'Import Peak'!$A$3:HE$99,213,FALSE())-VLOOKUP($A99,'Import Peak Change'!$A$106:HE$202,213,FALSE())),0,(VLOOKUP($A99,'Import Peak'!$A$3:HE$99,213,FALSE())-VLOOKUP($A99,'Import Peak Change'!$A$106:HE$202,213,FALSE())))</f>
        <v>0</v>
      </c>
      <c r="HF99" s="193" t="n">
        <f aca="false">IF(ISERROR(VLOOKUP($A99,'Import Peak'!$A$3:HF$99,214,FALSE())-VLOOKUP($A99,'Import Peak Change'!$A$106:HF$202,214,FALSE())),0,(VLOOKUP($A99,'Import Peak'!$A$3:HF$99,214,FALSE())-VLOOKUP($A99,'Import Peak Change'!$A$106:HF$202,214,FALSE())))</f>
        <v>0</v>
      </c>
      <c r="HG99" s="193" t="n">
        <f aca="false">IF(ISERROR(VLOOKUP($A99,'Import Peak'!$A$3:HG$99,215,FALSE())-VLOOKUP($A99,'Import Peak Change'!$A$106:HG$202,215,FALSE())),0,(VLOOKUP($A99,'Import Peak'!$A$3:HG$99,215,FALSE())-VLOOKUP($A99,'Import Peak Change'!$A$106:HG$202,215,FALSE())))</f>
        <v>0</v>
      </c>
      <c r="HH99" s="193" t="n">
        <f aca="false">IF(ISERROR(VLOOKUP($A99,'Import Peak'!$A$3:HH$99,216,FALSE())-VLOOKUP($A99,'Import Peak Change'!$A$106:HH$202,216,FALSE())),0,(VLOOKUP($A99,'Import Peak'!$A$3:HH$99,216,FALSE())-VLOOKUP($A99,'Import Peak Change'!$A$106:HH$202,216,FALSE())))</f>
        <v>0</v>
      </c>
      <c r="HI99" s="193" t="n">
        <f aca="false">IF(ISERROR(VLOOKUP($A99,'Import Peak'!$A$3:HI$99,217,FALSE())-VLOOKUP($A99,'Import Peak Change'!$A$106:HI$202,217,FALSE())),0,(VLOOKUP($A99,'Import Peak'!$A$3:HI$99,217,FALSE())-VLOOKUP($A99,'Import Peak Change'!$A$106:HI$202,217,FALSE())))</f>
        <v>0</v>
      </c>
      <c r="HJ99" s="193" t="n">
        <f aca="false">IF(ISERROR(VLOOKUP($A99,'Import Peak'!$A$3:HJ$99,218,FALSE())-VLOOKUP($A99,'Import Peak Change'!$A$106:HJ$202,218,FALSE())),0,(VLOOKUP($A99,'Import Peak'!$A$3:HJ$99,218,FALSE())-VLOOKUP($A99,'Import Peak Change'!$A$106:HJ$202,218,FALSE())))</f>
        <v>0</v>
      </c>
      <c r="HK99" s="193" t="n">
        <f aca="false">IF(ISERROR(VLOOKUP($A99,'Import Peak'!$A$3:HK$99,219,FALSE())-VLOOKUP($A99,'Import Peak Change'!$A$106:HK$202,219,FALSE())),0,(VLOOKUP($A99,'Import Peak'!$A$3:HK$99,219,FALSE())-VLOOKUP($A99,'Import Peak Change'!$A$106:HK$202,219,FALSE())))</f>
        <v>0</v>
      </c>
      <c r="HL99" s="193" t="n">
        <f aca="false">IF(ISERROR(VLOOKUP($A99,'Import Peak'!$A$3:HL$99,220,FALSE())-VLOOKUP($A99,'Import Peak Change'!$A$106:HL$202,220,FALSE())),0,(VLOOKUP($A99,'Import Peak'!$A$3:HL$99,220,FALSE())-VLOOKUP($A99,'Import Peak Change'!$A$106:HL$202,220,FALSE())))</f>
        <v>0</v>
      </c>
      <c r="HM99" s="193" t="n">
        <f aca="false">IF(ISERROR(VLOOKUP($A99,'Import Peak'!$A$3:HM$99,221,FALSE())-VLOOKUP($A99,'Import Peak Change'!$A$106:HM$202,221,FALSE())),0,(VLOOKUP($A99,'Import Peak'!$A$3:HM$99,221,FALSE())-VLOOKUP($A99,'Import Peak Change'!$A$106:HM$202,221,FALSE())))</f>
        <v>0</v>
      </c>
      <c r="HN99" s="193" t="n">
        <f aca="false">IF(ISERROR(VLOOKUP($A99,'Import Peak'!$A$3:HN$99,222,FALSE())-VLOOKUP($A99,'Import Peak Change'!$A$106:HN$202,222,FALSE())),0,(VLOOKUP($A99,'Import Peak'!$A$3:HN$99,222,FALSE())-VLOOKUP($A99,'Import Peak Change'!$A$106:HN$202,222,FALSE())))</f>
        <v>0</v>
      </c>
      <c r="HO99" s="193" t="n">
        <f aca="false">IF(ISERROR(VLOOKUP($A99,'Import Peak'!$A$3:HO$99,223,FALSE())-VLOOKUP($A99,'Import Peak Change'!$A$106:HO$202,223,FALSE())),0,(VLOOKUP($A99,'Import Peak'!$A$3:HO$99,223,FALSE())-VLOOKUP($A99,'Import Peak Change'!$A$106:HO$202,223,FALSE())))</f>
        <v>0</v>
      </c>
      <c r="HP99" s="193" t="n">
        <f aca="false">IF(ISERROR(VLOOKUP($A99,'Import Peak'!$A$3:HP$99,224,FALSE())-VLOOKUP($A99,'Import Peak Change'!$A$106:HP$202,224,FALSE())),0,(VLOOKUP($A99,'Import Peak'!$A$3:HP$99,224,FALSE())-VLOOKUP($A99,'Import Peak Change'!$A$106:HP$202,224,FALSE())))</f>
        <v>0</v>
      </c>
      <c r="HQ99" s="193" t="n">
        <f aca="false">IF(ISERROR(VLOOKUP($A99,'Import Peak'!$A$3:HQ$99,225,FALSE())-VLOOKUP($A99,'Import Peak Change'!$A$106:HQ$202,225,FALSE())),0,(VLOOKUP($A99,'Import Peak'!$A$3:HQ$99,225,FALSE())-VLOOKUP($A99,'Import Peak Change'!$A$106:HQ$202,225,FALSE())))</f>
        <v>0</v>
      </c>
      <c r="HR99" s="193" t="n">
        <f aca="false">IF(ISERROR(VLOOKUP($A99,'Import Peak'!$A$3:HR$99,226,FALSE())-VLOOKUP($A99,'Import Peak Change'!$A$106:HR$202,226,FALSE())),0,(VLOOKUP($A99,'Import Peak'!$A$3:HR$99,226,FALSE())-VLOOKUP($A99,'Import Peak Change'!$A$106:HR$202,226,FALSE())))</f>
        <v>0</v>
      </c>
      <c r="HS99" s="193" t="n">
        <f aca="false">IF(ISERROR(VLOOKUP($A99,'Import Peak'!$A$3:HS$99,227,FALSE())-VLOOKUP($A99,'Import Peak Change'!$A$106:HS$202,227,FALSE())),0,(VLOOKUP($A99,'Import Peak'!$A$3:HS$99,227,FALSE())-VLOOKUP($A99,'Import Peak Change'!$A$106:HS$202,227,FALSE())))</f>
        <v>0</v>
      </c>
      <c r="HT99" s="193" t="n">
        <f aca="false">IF(ISERROR(VLOOKUP($A99,'Import Peak'!$A$3:HT$99,228,FALSE())-VLOOKUP($A99,'Import Peak Change'!$A$106:HT$202,228,FALSE())),0,(VLOOKUP($A99,'Import Peak'!$A$3:HT$99,228,FALSE())-VLOOKUP($A99,'Import Peak Change'!$A$106:HT$202,228,FALSE())))</f>
        <v>0</v>
      </c>
      <c r="HU99" s="193" t="n">
        <f aca="false">IF(ISERROR(VLOOKUP($A99,'Import Peak'!$A$3:HU$99,229,FALSE())-VLOOKUP($A99,'Import Peak Change'!$A$106:HU$202,229,FALSE())),0,(VLOOKUP($A99,'Import Peak'!$A$3:HU$99,229,FALSE())-VLOOKUP($A99,'Import Peak Change'!$A$106:HU$202,229,FALSE())))</f>
        <v>0</v>
      </c>
      <c r="HV99" s="193" t="n">
        <f aca="false">IF(ISERROR(VLOOKUP($A99,'Import Peak'!$A$3:HV$99,230,FALSE())-VLOOKUP($A99,'Import Peak Change'!$A$106:HV$202,230,FALSE())),0,(VLOOKUP($A99,'Import Peak'!$A$3:HV$99,230,FALSE())-VLOOKUP($A99,'Import Peak Change'!$A$106:HV$202,230,FALSE())))</f>
        <v>0</v>
      </c>
      <c r="HW99" s="193" t="n">
        <f aca="false">IF(ISERROR(VLOOKUP($A99,'Import Peak'!$A$3:HW$99,231,FALSE())-VLOOKUP($A99,'Import Peak Change'!$A$106:HW$202,231,FALSE())),0,(VLOOKUP($A99,'Import Peak'!$A$3:HW$99,231,FALSE())-VLOOKUP($A99,'Import Peak Change'!$A$106:HW$202,231,FALSE())))</f>
        <v>0</v>
      </c>
      <c r="HX99" s="193" t="n">
        <f aca="false">IF(ISERROR(VLOOKUP($A99,'Import Peak'!$A$3:HX$99,232,FALSE())-VLOOKUP($A99,'Import Peak Change'!$A$106:HX$202,232,FALSE())),0,(VLOOKUP($A99,'Import Peak'!$A$3:HX$99,232,FALSE())-VLOOKUP($A99,'Import Peak Change'!$A$106:HX$202,232,FALSE())))</f>
        <v>0</v>
      </c>
      <c r="HY99" s="193" t="n">
        <f aca="false">IF(ISERROR(VLOOKUP($A99,'Import Peak'!$A$3:HY$99,233,FALSE())-VLOOKUP($A99,'Import Peak Change'!$A$106:HY$202,233,FALSE())),0,(VLOOKUP($A99,'Import Peak'!$A$3:HY$99,233,FALSE())-VLOOKUP($A99,'Import Peak Change'!$A$106:HY$202,233,FALSE())))</f>
        <v>0</v>
      </c>
      <c r="HZ99" s="193" t="n">
        <f aca="false">IF(ISERROR(VLOOKUP($A99,'Import Peak'!$A$3:HZ$99,234,FALSE())-VLOOKUP($A99,'Import Peak Change'!$A$106:HZ$202,234,FALSE())),0,(VLOOKUP($A99,'Import Peak'!$A$3:HZ$99,234,FALSE())-VLOOKUP($A99,'Import Peak Change'!$A$106:HZ$202,234,FALSE())))</f>
        <v>0</v>
      </c>
      <c r="IA99" s="193" t="n">
        <f aca="false">IF(ISERROR(VLOOKUP($A99,'Import Peak'!$A$3:IA$99,235,FALSE())-VLOOKUP($A99,'Import Peak Change'!$A$106:IA$202,235,FALSE())),0,(VLOOKUP($A99,'Import Peak'!$A$3:IA$99,235,FALSE())-VLOOKUP($A99,'Import Peak Change'!$A$106:IA$202,235,FALSE())))</f>
        <v>0</v>
      </c>
      <c r="IB99" s="193" t="n">
        <f aca="false">IF(ISERROR(VLOOKUP($A99,'Import Peak'!$A$3:IB$99,236,FALSE())-VLOOKUP($A99,'Import Peak Change'!$A$106:IB$202,236,FALSE())),0,(VLOOKUP($A99,'Import Peak'!$A$3:IB$99,236,FALSE())-VLOOKUP($A99,'Import Peak Change'!$A$106:IB$202,236,FALSE())))</f>
        <v>0</v>
      </c>
      <c r="IC99" s="193" t="n">
        <f aca="false">IF(ISERROR(VLOOKUP($A99,'Import Peak'!$A$3:IC$99,237,FALSE())-VLOOKUP($A99,'Import Peak Change'!$A$106:IC$202,237,FALSE())),0,(VLOOKUP($A99,'Import Peak'!$A$3:IC$99,237,FALSE())-VLOOKUP($A99,'Import Peak Change'!$A$106:IC$202,237,FALSE())))</f>
        <v>0</v>
      </c>
      <c r="ID99" s="193" t="n">
        <f aca="false">IF(ISERROR(VLOOKUP($A99,'Import Peak'!$A$3:ID$99,238,FALSE())-VLOOKUP($A99,'Import Peak Change'!$A$106:ID$202,238,FALSE())),0,(VLOOKUP($A99,'Import Peak'!$A$3:ID$99,238,FALSE())-VLOOKUP($A99,'Import Peak Change'!$A$106:ID$202,238,FALSE())))</f>
        <v>0</v>
      </c>
      <c r="IE99" s="193" t="n">
        <f aca="false">IF(ISERROR(VLOOKUP($A99,'Import Peak'!$A$3:IE$99,239,FALSE())-VLOOKUP($A99,'Import Peak Change'!$A$106:IE$202,239,FALSE())),0,(VLOOKUP($A99,'Import Peak'!$A$3:IE$99,239,FALSE())-VLOOKUP($A99,'Import Peak Change'!$A$106:IE$202,239,FALSE())))</f>
        <v>0</v>
      </c>
    </row>
    <row r="100" customFormat="false" ht="12.75" hidden="false" customHeight="false" outlineLevel="0" collapsed="false">
      <c r="A100" s="201" t="str">
        <f aca="false">IF('Import Peak'!A97=0,"",'Import Peak'!A97)</f>
        <v/>
      </c>
      <c r="B100" s="193"/>
      <c r="C100" s="193"/>
      <c r="D100" s="193"/>
      <c r="E100" s="193"/>
      <c r="F100" s="193"/>
      <c r="G100" s="193" t="n">
        <f aca="false">IF(ISERROR(VLOOKUP($A100,'Import Peak'!$A$3:G$99,7,FALSE())-VLOOKUP($A100,'Import Peak Change'!$A$106:G$202,7,FALSE())),0,(VLOOKUP($A100,'Import Peak'!$A$3:G$99,7,FALSE())-VLOOKUP($A100,'Import Peak Change'!$A$106:G$202,7,FALSE())))</f>
        <v>0</v>
      </c>
      <c r="H100" s="193" t="n">
        <f aca="false">IF(ISERROR(VLOOKUP($A100,'Import Peak'!$A$3:H$99,8,FALSE())-VLOOKUP($A100,'Import Peak Change'!$A$106:H$202,8,FALSE())),0,(VLOOKUP($A100,'Import Peak'!$A$3:H$99,8,FALSE())-VLOOKUP($A100,'Import Peak Change'!$A$106:H$202,8,FALSE())))</f>
        <v>0</v>
      </c>
      <c r="I100" s="193" t="n">
        <f aca="false">IF(ISERROR(VLOOKUP($A100,'Import Peak'!$A$3:I$99,9,FALSE())-VLOOKUP($A100,'Import Peak Change'!$A$106:I$202,9,FALSE())),0,(VLOOKUP($A100,'Import Peak'!$A$3:I$99,9,FALSE())-VLOOKUP($A100,'Import Peak Change'!$A$106:I$202,9,FALSE())))</f>
        <v>0</v>
      </c>
      <c r="J100" s="193" t="n">
        <f aca="false">IF(ISERROR(VLOOKUP($A100,'Import Peak'!$A$3:J$99,10,FALSE())-VLOOKUP($A100,'Import Peak Change'!$A$106:J$202,10,FALSE())),0,(VLOOKUP($A100,'Import Peak'!$A$3:J$99,10,FALSE())-VLOOKUP($A100,'Import Peak Change'!$A$106:J$202,10,FALSE())))</f>
        <v>0</v>
      </c>
      <c r="K100" s="193" t="n">
        <f aca="false">IF(ISERROR(VLOOKUP($A100,'Import Peak'!$A$3:K$99,11,FALSE())-VLOOKUP($A100,'Import Peak Change'!$A$106:K$202,11,FALSE())),0,(VLOOKUP($A100,'Import Peak'!$A$3:K$99,11,FALSE())-VLOOKUP($A100,'Import Peak Change'!$A$106:K$202,11,FALSE())))</f>
        <v>0</v>
      </c>
      <c r="L100" s="193" t="n">
        <f aca="false">IF(ISERROR(VLOOKUP($A100,'Import Peak'!$A$3:L$99,12,FALSE())-VLOOKUP($A100,'Import Peak Change'!$A$106:L$202,12,FALSE())),0,(VLOOKUP($A100,'Import Peak'!$A$3:L$99,12,FALSE())-VLOOKUP($A100,'Import Peak Change'!$A$106:L$202,12,FALSE())))</f>
        <v>0</v>
      </c>
      <c r="M100" s="193" t="n">
        <f aca="false">IF(ISERROR(VLOOKUP($A100,'Import Peak'!$A$3:M$99,13,FALSE())-VLOOKUP($A100,'Import Peak Change'!$A$106:M$202,13,FALSE())),0,(VLOOKUP($A100,'Import Peak'!$A$3:M$99,13,FALSE())-VLOOKUP($A100,'Import Peak Change'!$A$106:M$202,13,FALSE())))</f>
        <v>0</v>
      </c>
      <c r="N100" s="193" t="n">
        <f aca="false">IF(ISERROR(VLOOKUP($A100,'Import Peak'!$A$3:N$99,14,FALSE())-VLOOKUP($A100,'Import Peak Change'!$A$106:N$202,14,FALSE())),0,(VLOOKUP($A100,'Import Peak'!$A$3:N$99,14,FALSE())-VLOOKUP($A100,'Import Peak Change'!$A$106:N$202,14,FALSE())))</f>
        <v>0</v>
      </c>
      <c r="O100" s="193" t="n">
        <f aca="false">IF(ISERROR(VLOOKUP($A100,'Import Peak'!$A$3:O$99,15,FALSE())-VLOOKUP($A100,'Import Peak Change'!$A$106:O$202,15,FALSE())),0,(VLOOKUP($A100,'Import Peak'!$A$3:O$99,15,FALSE())-VLOOKUP($A100,'Import Peak Change'!$A$106:O$202,15,FALSE())))</f>
        <v>0</v>
      </c>
      <c r="P100" s="193" t="n">
        <f aca="false">IF(ISERROR(VLOOKUP($A100,'Import Peak'!$A$3:P$99,16,FALSE())-VLOOKUP($A100,'Import Peak Change'!$A$106:P$202,16,FALSE())),0,(VLOOKUP($A100,'Import Peak'!$A$3:P$99,16,FALSE())-VLOOKUP($A100,'Import Peak Change'!$A$106:P$202,16,FALSE())))</f>
        <v>0</v>
      </c>
      <c r="Q100" s="193" t="n">
        <f aca="false">IF(ISERROR(VLOOKUP($A100,'Import Peak'!$A$3:Q$99,17,FALSE())-VLOOKUP($A100,'Import Peak Change'!$A$106:Q$202,17,FALSE())),0,(VLOOKUP($A100,'Import Peak'!$A$3:Q$99,17,FALSE())-VLOOKUP($A100,'Import Peak Change'!$A$106:Q$202,17,FALSE())))</f>
        <v>0</v>
      </c>
      <c r="R100" s="193" t="n">
        <f aca="false">IF(ISERROR(VLOOKUP($A100,'Import Peak'!$A$3:R$99,18,FALSE())-VLOOKUP($A100,'Import Peak Change'!$A$106:R$202,18,FALSE())),0,(VLOOKUP($A100,'Import Peak'!$A$3:R$99,18,FALSE())-VLOOKUP($A100,'Import Peak Change'!$A$106:R$202,18,FALSE())))</f>
        <v>0</v>
      </c>
      <c r="S100" s="193" t="n">
        <f aca="false">IF(ISERROR(VLOOKUP($A100,'Import Peak'!$A$3:S$99,19,FALSE())-VLOOKUP($A100,'Import Peak Change'!$A$106:S$202,19,FALSE())),0,(VLOOKUP($A100,'Import Peak'!$A$3:S$99,19,FALSE())-VLOOKUP($A100,'Import Peak Change'!$A$106:S$202,19,FALSE())))</f>
        <v>0</v>
      </c>
      <c r="T100" s="193" t="n">
        <f aca="false">IF(ISERROR(VLOOKUP($A100,'Import Peak'!$A$3:T$99,20,FALSE())-VLOOKUP($A100,'Import Peak Change'!$A$106:T$202,20,FALSE())),0,(VLOOKUP($A100,'Import Peak'!$A$3:T$99,20,FALSE())-VLOOKUP($A100,'Import Peak Change'!$A$106:T$202,20,FALSE())))</f>
        <v>0</v>
      </c>
      <c r="U100" s="193" t="n">
        <f aca="false">IF(ISERROR(VLOOKUP($A100,'Import Peak'!$A$3:U$99,21,FALSE())-VLOOKUP($A100,'Import Peak Change'!$A$106:U$202,21,FALSE())),0,(VLOOKUP($A100,'Import Peak'!$A$3:U$99,21,FALSE())-VLOOKUP($A100,'Import Peak Change'!$A$106:U$202,21,FALSE())))</f>
        <v>0</v>
      </c>
      <c r="V100" s="193" t="n">
        <f aca="false">IF(ISERROR(VLOOKUP($A100,'Import Peak'!$A$3:V$99,22,FALSE())-VLOOKUP($A100,'Import Peak Change'!$A$106:V$202,22,FALSE())),0,(VLOOKUP($A100,'Import Peak'!$A$3:V$99,22,FALSE())-VLOOKUP($A100,'Import Peak Change'!$A$106:V$202,22,FALSE())))</f>
        <v>0</v>
      </c>
      <c r="W100" s="193" t="n">
        <f aca="false">IF(ISERROR(VLOOKUP($A100,'Import Peak'!$A$3:W$99,23,FALSE())-VLOOKUP($A100,'Import Peak Change'!$A$106:W$202,23,FALSE())),0,(VLOOKUP($A100,'Import Peak'!$A$3:W$99,23,FALSE())-VLOOKUP($A100,'Import Peak Change'!$A$106:W$202,23,FALSE())))</f>
        <v>0</v>
      </c>
      <c r="X100" s="193" t="n">
        <f aca="false">IF(ISERROR(VLOOKUP($A100,'Import Peak'!$A$3:X$99,24,FALSE())-VLOOKUP($A100,'Import Peak Change'!$A$106:X$202,24,FALSE())),0,(VLOOKUP($A100,'Import Peak'!$A$3:X$99,24,FALSE())-VLOOKUP($A100,'Import Peak Change'!$A$106:X$202,24,FALSE())))</f>
        <v>0</v>
      </c>
      <c r="Y100" s="193" t="n">
        <f aca="false">IF(ISERROR(VLOOKUP($A100,'Import Peak'!$A$3:Y$99,25,FALSE())-VLOOKUP($A100,'Import Peak Change'!$A$106:Y$202,25,FALSE())),0,(VLOOKUP($A100,'Import Peak'!$A$3:Y$99,25,FALSE())-VLOOKUP($A100,'Import Peak Change'!$A$106:Y$202,25,FALSE())))</f>
        <v>0</v>
      </c>
      <c r="Z100" s="193" t="n">
        <f aca="false">IF(ISERROR(VLOOKUP($A100,'Import Peak'!$A$3:Z$99,26,FALSE())-VLOOKUP($A100,'Import Peak Change'!$A$106:Z$202,26,FALSE())),0,(VLOOKUP($A100,'Import Peak'!$A$3:Z$99,26,FALSE())-VLOOKUP($A100,'Import Peak Change'!$A$106:Z$202,26,FALSE())))</f>
        <v>0</v>
      </c>
      <c r="AA100" s="193" t="n">
        <f aca="false">IF(ISERROR(VLOOKUP($A100,'Import Peak'!$A$3:AA$99,27,FALSE())-VLOOKUP($A100,'Import Peak Change'!$A$106:AA$202,27,FALSE())),0,(VLOOKUP($A100,'Import Peak'!$A$3:AA$99,27,FALSE())-VLOOKUP($A100,'Import Peak Change'!$A$106:AA$202,27,FALSE())))</f>
        <v>0</v>
      </c>
      <c r="AB100" s="193" t="n">
        <f aca="false">IF(ISERROR(VLOOKUP($A100,'Import Peak'!$A$3:AB$99,28,FALSE())-VLOOKUP($A100,'Import Peak Change'!$A$106:AB$202,28,FALSE())),0,(VLOOKUP($A100,'Import Peak'!$A$3:AB$99,28,FALSE())-VLOOKUP($A100,'Import Peak Change'!$A$106:AB$202,28,FALSE())))</f>
        <v>0</v>
      </c>
      <c r="AC100" s="193" t="n">
        <f aca="false">IF(ISERROR(VLOOKUP($A100,'Import Peak'!$A$3:AC$99,29,FALSE())-VLOOKUP($A100,'Import Peak Change'!$A$106:AC$202,29,FALSE())),0,(VLOOKUP($A100,'Import Peak'!$A$3:AC$99,29,FALSE())-VLOOKUP($A100,'Import Peak Change'!$A$106:AC$202,29,FALSE())))</f>
        <v>0</v>
      </c>
      <c r="AD100" s="193" t="n">
        <f aca="false">IF(ISERROR(VLOOKUP($A100,'Import Peak'!$A$3:AD$99,30,FALSE())-VLOOKUP($A100,'Import Peak Change'!$A$106:AD$202,30,FALSE())),0,(VLOOKUP($A100,'Import Peak'!$A$3:AD$99,30,FALSE())-VLOOKUP($A100,'Import Peak Change'!$A$106:AD$202,30,FALSE())))</f>
        <v>0</v>
      </c>
      <c r="AE100" s="193" t="n">
        <f aca="false">IF(ISERROR(VLOOKUP($A100,'Import Peak'!$A$3:AE$99,31,FALSE())-VLOOKUP($A100,'Import Peak Change'!$A$106:AE$202,31,FALSE())),0,(VLOOKUP($A100,'Import Peak'!$A$3:AE$99,31,FALSE())-VLOOKUP($A100,'Import Peak Change'!$A$106:AE$202,31,FALSE())))</f>
        <v>0</v>
      </c>
      <c r="AF100" s="193" t="n">
        <f aca="false">IF(ISERROR(VLOOKUP($A100,'Import Peak'!$A$3:AF$99,32,FALSE())-VLOOKUP($A100,'Import Peak Change'!$A$106:AF$202,32,FALSE())),0,(VLOOKUP($A100,'Import Peak'!$A$3:AF$99,32,FALSE())-VLOOKUP($A100,'Import Peak Change'!$A$106:AF$202,32,FALSE())))</f>
        <v>0</v>
      </c>
      <c r="AG100" s="193" t="n">
        <f aca="false">IF(ISERROR(VLOOKUP($A100,'Import Peak'!$A$3:AG$99,33,FALSE())-VLOOKUP($A100,'Import Peak Change'!$A$106:AG$202,33,FALSE())),0,(VLOOKUP($A100,'Import Peak'!$A$3:AG$99,33,FALSE())-VLOOKUP($A100,'Import Peak Change'!$A$106:AG$202,33,FALSE())))</f>
        <v>0</v>
      </c>
      <c r="AH100" s="193" t="n">
        <f aca="false">IF(ISERROR(VLOOKUP($A100,'Import Peak'!$A$3:AH$99,34,FALSE())-VLOOKUP($A100,'Import Peak Change'!$A$106:AH$202,34,FALSE())),0,(VLOOKUP($A100,'Import Peak'!$A$3:AH$99,34,FALSE())-VLOOKUP($A100,'Import Peak Change'!$A$106:AH$202,34,FALSE())))</f>
        <v>0</v>
      </c>
      <c r="AI100" s="193" t="n">
        <f aca="false">IF(ISERROR(VLOOKUP($A100,'Import Peak'!$A$3:AI$99,35,FALSE())-VLOOKUP($A100,'Import Peak Change'!$A$106:AI$202,35,FALSE())),0,(VLOOKUP($A100,'Import Peak'!$A$3:AI$99,35,FALSE())-VLOOKUP($A100,'Import Peak Change'!$A$106:AI$202,35,FALSE())))</f>
        <v>0</v>
      </c>
      <c r="AJ100" s="193" t="n">
        <f aca="false">IF(ISERROR(VLOOKUP($A100,'Import Peak'!$A$3:AJ$99,36,FALSE())-VLOOKUP($A100,'Import Peak Change'!$A$106:AJ$202,36,FALSE())),0,(VLOOKUP($A100,'Import Peak'!$A$3:AJ$99,36,FALSE())-VLOOKUP($A100,'Import Peak Change'!$A$106:AJ$202,36,FALSE())))</f>
        <v>0</v>
      </c>
      <c r="AK100" s="193" t="n">
        <f aca="false">IF(ISERROR(VLOOKUP($A100,'Import Peak'!$A$3:AK$99,37,FALSE())-VLOOKUP($A100,'Import Peak Change'!$A$106:AK$202,37,FALSE())),0,(VLOOKUP($A100,'Import Peak'!$A$3:AK$99,37,FALSE())-VLOOKUP($A100,'Import Peak Change'!$A$106:AK$202,37,FALSE())))</f>
        <v>0</v>
      </c>
      <c r="AL100" s="193" t="n">
        <f aca="false">IF(ISERROR(VLOOKUP($A100,'Import Peak'!$A$3:AL$99,38,FALSE())-VLOOKUP($A100,'Import Peak Change'!$A$106:AL$202,38,FALSE())),0,(VLOOKUP($A100,'Import Peak'!$A$3:AL$99,38,FALSE())-VLOOKUP($A100,'Import Peak Change'!$A$106:AL$202,38,FALSE())))</f>
        <v>0</v>
      </c>
      <c r="AM100" s="193" t="n">
        <f aca="false">IF(ISERROR(VLOOKUP($A100,'Import Peak'!$A$3:AM$99,39,FALSE())-VLOOKUP($A100,'Import Peak Change'!$A$106:AM$202,39,FALSE())),0,(VLOOKUP($A100,'Import Peak'!$A$3:AM$99,39,FALSE())-VLOOKUP($A100,'Import Peak Change'!$A$106:AM$202,39,FALSE())))</f>
        <v>0</v>
      </c>
      <c r="AN100" s="193" t="n">
        <f aca="false">IF(ISERROR(VLOOKUP($A100,'Import Peak'!$A$3:AN$99,40,FALSE())-VLOOKUP($A100,'Import Peak Change'!$A$106:AN$202,40,FALSE())),0,(VLOOKUP($A100,'Import Peak'!$A$3:AN$99,40,FALSE())-VLOOKUP($A100,'Import Peak Change'!$A$106:AN$202,40,FALSE())))</f>
        <v>0</v>
      </c>
      <c r="AO100" s="193" t="n">
        <f aca="false">IF(ISERROR(VLOOKUP($A100,'Import Peak'!$A$3:AO$99,41,FALSE())-VLOOKUP($A100,'Import Peak Change'!$A$106:AO$202,41,FALSE())),0,(VLOOKUP($A100,'Import Peak'!$A$3:AO$99,41,FALSE())-VLOOKUP($A100,'Import Peak Change'!$A$106:AO$202,41,FALSE())))</f>
        <v>0</v>
      </c>
      <c r="AP100" s="193" t="n">
        <f aca="false">IF(ISERROR(VLOOKUP($A100,'Import Peak'!$A$3:AP$99,42,FALSE())-VLOOKUP($A100,'Import Peak Change'!$A$106:AP$202,42,FALSE())),0,(VLOOKUP($A100,'Import Peak'!$A$3:AP$99,42,FALSE())-VLOOKUP($A100,'Import Peak Change'!$A$106:AP$202,42,FALSE())))</f>
        <v>0</v>
      </c>
      <c r="AQ100" s="193" t="n">
        <f aca="false">IF(ISERROR(VLOOKUP($A100,'Import Peak'!$A$3:AQ$99,43,FALSE())-VLOOKUP($A100,'Import Peak Change'!$A$106:AQ$202,43,FALSE())),0,(VLOOKUP($A100,'Import Peak'!$A$3:AQ$99,43,FALSE())-VLOOKUP($A100,'Import Peak Change'!$A$106:AQ$202,43,FALSE())))</f>
        <v>0</v>
      </c>
      <c r="AR100" s="193" t="n">
        <f aca="false">IF(ISERROR(VLOOKUP($A100,'Import Peak'!$A$3:AR$99,44,FALSE())-VLOOKUP($A100,'Import Peak Change'!$A$106:AR$202,44,FALSE())),0,(VLOOKUP($A100,'Import Peak'!$A$3:AR$99,44,FALSE())-VLOOKUP($A100,'Import Peak Change'!$A$106:AR$202,44,FALSE())))</f>
        <v>0</v>
      </c>
      <c r="AS100" s="193" t="n">
        <f aca="false">IF(ISERROR(VLOOKUP($A100,'Import Peak'!$A$3:AS$99,45,FALSE())-VLOOKUP($A100,'Import Peak Change'!$A$106:AS$202,45,FALSE())),0,(VLOOKUP($A100,'Import Peak'!$A$3:AS$99,45,FALSE())-VLOOKUP($A100,'Import Peak Change'!$A$106:AS$202,45,FALSE())))</f>
        <v>0</v>
      </c>
      <c r="AT100" s="193" t="n">
        <f aca="false">IF(ISERROR(VLOOKUP($A100,'Import Peak'!$A$3:AT$99,46,FALSE())-VLOOKUP($A100,'Import Peak Change'!$A$106:AT$202,46,FALSE())),0,(VLOOKUP($A100,'Import Peak'!$A$3:AT$99,46,FALSE())-VLOOKUP($A100,'Import Peak Change'!$A$106:AT$202,46,FALSE())))</f>
        <v>0</v>
      </c>
      <c r="AU100" s="193" t="n">
        <f aca="false">IF(ISERROR(VLOOKUP($A100,'Import Peak'!$A$3:AU$99,47,FALSE())-VLOOKUP($A100,'Import Peak Change'!$A$106:AU$202,47,FALSE())),0,(VLOOKUP($A100,'Import Peak'!$A$3:AU$99,47,FALSE())-VLOOKUP($A100,'Import Peak Change'!$A$106:AU$202,47,FALSE())))</f>
        <v>0</v>
      </c>
      <c r="AV100" s="193" t="n">
        <f aca="false">IF(ISERROR(VLOOKUP($A100,'Import Peak'!$A$3:AV$99,48,FALSE())-VLOOKUP($A100,'Import Peak Change'!$A$106:AV$202,48,FALSE())),0,(VLOOKUP($A100,'Import Peak'!$A$3:AV$99,48,FALSE())-VLOOKUP($A100,'Import Peak Change'!$A$106:AV$202,48,FALSE())))</f>
        <v>0</v>
      </c>
      <c r="AW100" s="193" t="n">
        <f aca="false">IF(ISERROR(VLOOKUP($A100,'Import Peak'!$A$3:AW$99,49,FALSE())-VLOOKUP($A100,'Import Peak Change'!$A$106:AW$202,49,FALSE())),0,(VLOOKUP($A100,'Import Peak'!$A$3:AW$99,49,FALSE())-VLOOKUP($A100,'Import Peak Change'!$A$106:AW$202,49,FALSE())))</f>
        <v>0</v>
      </c>
      <c r="AX100" s="193" t="n">
        <f aca="false">IF(ISERROR(VLOOKUP($A100,'Import Peak'!$A$3:AX$99,50,FALSE())-VLOOKUP($A100,'Import Peak Change'!$A$106:AX$202,50,FALSE())),0,(VLOOKUP($A100,'Import Peak'!$A$3:AX$99,50,FALSE())-VLOOKUP($A100,'Import Peak Change'!$A$106:AX$202,50,FALSE())))</f>
        <v>0</v>
      </c>
      <c r="AY100" s="193" t="n">
        <f aca="false">IF(ISERROR(VLOOKUP($A100,'Import Peak'!$A$3:AY$99,51,FALSE())-VLOOKUP($A100,'Import Peak Change'!$A$106:AY$202,51,FALSE())),0,(VLOOKUP($A100,'Import Peak'!$A$3:AY$99,51,FALSE())-VLOOKUP($A100,'Import Peak Change'!$A$106:AY$202,51,FALSE())))</f>
        <v>0</v>
      </c>
      <c r="AZ100" s="193" t="n">
        <f aca="false">IF(ISERROR(VLOOKUP($A100,'Import Peak'!$A$3:AZ$99,52,FALSE())-VLOOKUP($A100,'Import Peak Change'!$A$106:AZ$202,52,FALSE())),0,(VLOOKUP($A100,'Import Peak'!$A$3:AZ$99,52,FALSE())-VLOOKUP($A100,'Import Peak Change'!$A$106:AZ$202,52,FALSE())))</f>
        <v>0</v>
      </c>
      <c r="BA100" s="193" t="n">
        <f aca="false">IF(ISERROR(VLOOKUP($A100,'Import Peak'!$A$3:BA$99,53,FALSE())-VLOOKUP($A100,'Import Peak Change'!$A$106:BA$202,53,FALSE())),0,(VLOOKUP($A100,'Import Peak'!$A$3:BA$99,53,FALSE())-VLOOKUP($A100,'Import Peak Change'!$A$106:BA$202,53,FALSE())))</f>
        <v>0</v>
      </c>
      <c r="BB100" s="193" t="n">
        <f aca="false">IF(ISERROR(VLOOKUP($A100,'Import Peak'!$A$3:BB$99,54,FALSE())-VLOOKUP($A100,'Import Peak Change'!$A$106:BB$202,54,FALSE())),0,(VLOOKUP($A100,'Import Peak'!$A$3:BB$99,54,FALSE())-VLOOKUP($A100,'Import Peak Change'!$A$106:BB$202,54,FALSE())))</f>
        <v>0</v>
      </c>
      <c r="BC100" s="193" t="n">
        <f aca="false">IF(ISERROR(VLOOKUP($A100,'Import Peak'!$A$3:BC$99,55,FALSE())-VLOOKUP($A100,'Import Peak Change'!$A$106:BC$202,55,FALSE())),0,(VLOOKUP($A100,'Import Peak'!$A$3:BC$99,55,FALSE())-VLOOKUP($A100,'Import Peak Change'!$A$106:BC$202,55,FALSE())))</f>
        <v>0</v>
      </c>
      <c r="BD100" s="193" t="n">
        <f aca="false">IF(ISERROR(VLOOKUP($A100,'Import Peak'!$A$3:BD$99,56,FALSE())-VLOOKUP($A100,'Import Peak Change'!$A$106:BD$202,56,FALSE())),0,(VLOOKUP($A100,'Import Peak'!$A$3:BD$99,56,FALSE())-VLOOKUP($A100,'Import Peak Change'!$A$106:BD$202,56,FALSE())))</f>
        <v>0</v>
      </c>
      <c r="BE100" s="193" t="n">
        <f aca="false">IF(ISERROR(VLOOKUP($A100,'Import Peak'!$A$3:BE$99,57,FALSE())-VLOOKUP($A100,'Import Peak Change'!$A$106:BE$202,57,FALSE())),0,(VLOOKUP($A100,'Import Peak'!$A$3:BE$99,57,FALSE())-VLOOKUP($A100,'Import Peak Change'!$A$106:BE$202,57,FALSE())))</f>
        <v>0</v>
      </c>
      <c r="BF100" s="193" t="n">
        <f aca="false">IF(ISERROR(VLOOKUP($A100,'Import Peak'!$A$3:BF$99,58,FALSE())-VLOOKUP($A100,'Import Peak Change'!$A$106:BF$202,58,FALSE())),0,(VLOOKUP($A100,'Import Peak'!$A$3:BF$99,58,FALSE())-VLOOKUP($A100,'Import Peak Change'!$A$106:BF$202,58,FALSE())))</f>
        <v>0</v>
      </c>
      <c r="BG100" s="193" t="n">
        <f aca="false">IF(ISERROR(VLOOKUP($A100,'Import Peak'!$A$3:BG$99,59,FALSE())-VLOOKUP($A100,'Import Peak Change'!$A$106:BG$202,59,FALSE())),0,(VLOOKUP($A100,'Import Peak'!$A$3:BG$99,59,FALSE())-VLOOKUP($A100,'Import Peak Change'!$A$106:BG$202,59,FALSE())))</f>
        <v>0</v>
      </c>
      <c r="BH100" s="193" t="n">
        <f aca="false">IF(ISERROR(VLOOKUP($A100,'Import Peak'!$A$3:BH$99,60,FALSE())-VLOOKUP($A100,'Import Peak Change'!$A$106:BH$202,60,FALSE())),0,(VLOOKUP($A100,'Import Peak'!$A$3:BH$99,60,FALSE())-VLOOKUP($A100,'Import Peak Change'!$A$106:BH$202,60,FALSE())))</f>
        <v>0</v>
      </c>
      <c r="BI100" s="193" t="n">
        <f aca="false">IF(ISERROR(VLOOKUP($A100,'Import Peak'!$A$3:BI$99,61,FALSE())-VLOOKUP($A100,'Import Peak Change'!$A$106:BI$202,61,FALSE())),0,(VLOOKUP($A100,'Import Peak'!$A$3:BI$99,61,FALSE())-VLOOKUP($A100,'Import Peak Change'!$A$106:BI$202,61,FALSE())))</f>
        <v>0</v>
      </c>
      <c r="BJ100" s="193" t="n">
        <f aca="false">IF(ISERROR(VLOOKUP($A100,'Import Peak'!$A$3:BJ$99,62,FALSE())-VLOOKUP($A100,'Import Peak Change'!$A$106:BJ$202,62,FALSE())),0,(VLOOKUP($A100,'Import Peak'!$A$3:BJ$99,62,FALSE())-VLOOKUP($A100,'Import Peak Change'!$A$106:BJ$202,62,FALSE())))</f>
        <v>0</v>
      </c>
      <c r="BK100" s="193" t="n">
        <f aca="false">IF(ISERROR(VLOOKUP($A100,'Import Peak'!$A$3:BK$99,63,FALSE())-VLOOKUP($A100,'Import Peak Change'!$A$106:BK$202,63,FALSE())),0,(VLOOKUP($A100,'Import Peak'!$A$3:BK$99,63,FALSE())-VLOOKUP($A100,'Import Peak Change'!$A$106:BK$202,63,FALSE())))</f>
        <v>0</v>
      </c>
      <c r="BL100" s="193" t="n">
        <f aca="false">IF(ISERROR(VLOOKUP($A100,'Import Peak'!$A$3:BL$99,64,FALSE())-VLOOKUP($A100,'Import Peak Change'!$A$106:BL$202,64,FALSE())),0,(VLOOKUP($A100,'Import Peak'!$A$3:BL$99,64,FALSE())-VLOOKUP($A100,'Import Peak Change'!$A$106:BL$202,64,FALSE())))</f>
        <v>0</v>
      </c>
      <c r="BM100" s="193" t="n">
        <f aca="false">IF(ISERROR(VLOOKUP($A100,'Import Peak'!$A$3:BM$99,65,FALSE())-VLOOKUP($A100,'Import Peak Change'!$A$106:BM$202,65,FALSE())),0,(VLOOKUP($A100,'Import Peak'!$A$3:BM$99,65,FALSE())-VLOOKUP($A100,'Import Peak Change'!$A$106:BM$202,65,FALSE())))</f>
        <v>0</v>
      </c>
      <c r="BN100" s="193" t="n">
        <f aca="false">IF(ISERROR(VLOOKUP($A100,'Import Peak'!$A$3:BN$99,66,FALSE())-VLOOKUP($A100,'Import Peak Change'!$A$106:BN$202,66,FALSE())),0,(VLOOKUP($A100,'Import Peak'!$A$3:BN$99,66,FALSE())-VLOOKUP($A100,'Import Peak Change'!$A$106:BN$202,66,FALSE())))</f>
        <v>0</v>
      </c>
      <c r="BO100" s="193" t="n">
        <f aca="false">IF(ISERROR(VLOOKUP($A100,'Import Peak'!$A$3:BO$99,67,FALSE())-VLOOKUP($A100,'Import Peak Change'!$A$106:BO$202,67,FALSE())),0,(VLOOKUP($A100,'Import Peak'!$A$3:BO$99,67,FALSE())-VLOOKUP($A100,'Import Peak Change'!$A$106:BO$202,67,FALSE())))</f>
        <v>0</v>
      </c>
      <c r="BP100" s="193" t="n">
        <f aca="false">IF(ISERROR(VLOOKUP($A100,'Import Peak'!$A$3:BP$99,68,FALSE())-VLOOKUP($A100,'Import Peak Change'!$A$106:BP$202,68,FALSE())),0,(VLOOKUP($A100,'Import Peak'!$A$3:BP$99,68,FALSE())-VLOOKUP($A100,'Import Peak Change'!$A$106:BP$202,68,FALSE())))</f>
        <v>0</v>
      </c>
      <c r="BQ100" s="193" t="n">
        <f aca="false">IF(ISERROR(VLOOKUP($A100,'Import Peak'!$A$3:BQ$99,69,FALSE())-VLOOKUP($A100,'Import Peak Change'!$A$106:BQ$202,69,FALSE())),0,(VLOOKUP($A100,'Import Peak'!$A$3:BQ$99,69,FALSE())-VLOOKUP($A100,'Import Peak Change'!$A$106:BQ$202,69,FALSE())))</f>
        <v>0</v>
      </c>
      <c r="BR100" s="193" t="n">
        <f aca="false">IF(ISERROR(VLOOKUP($A100,'Import Peak'!$A$3:BR$99,70,FALSE())-VLOOKUP($A100,'Import Peak Change'!$A$106:BR$202,70,FALSE())),0,(VLOOKUP($A100,'Import Peak'!$A$3:BR$99,70,FALSE())-VLOOKUP($A100,'Import Peak Change'!$A$106:BR$202,70,FALSE())))</f>
        <v>0</v>
      </c>
      <c r="BS100" s="193" t="n">
        <f aca="false">IF(ISERROR(VLOOKUP($A100,'Import Peak'!$A$3:BS$99,71,FALSE())-VLOOKUP($A100,'Import Peak Change'!$A$106:BS$202,71,FALSE())),0,(VLOOKUP($A100,'Import Peak'!$A$3:BS$99,71,FALSE())-VLOOKUP($A100,'Import Peak Change'!$A$106:BS$202,71,FALSE())))</f>
        <v>0</v>
      </c>
      <c r="BT100" s="193" t="n">
        <f aca="false">IF(ISERROR(VLOOKUP($A100,'Import Peak'!$A$3:BT$99,72,FALSE())-VLOOKUP($A100,'Import Peak Change'!$A$106:BT$202,72,FALSE())),0,(VLOOKUP($A100,'Import Peak'!$A$3:BT$99,72,FALSE())-VLOOKUP($A100,'Import Peak Change'!$A$106:BT$202,72,FALSE())))</f>
        <v>0</v>
      </c>
      <c r="BU100" s="193" t="n">
        <f aca="false">IF(ISERROR(VLOOKUP($A100,'Import Peak'!$A$3:BU$99,73,FALSE())-VLOOKUP($A100,'Import Peak Change'!$A$106:BU$202,73,FALSE())),0,(VLOOKUP($A100,'Import Peak'!$A$3:BU$99,73,FALSE())-VLOOKUP($A100,'Import Peak Change'!$A$106:BU$202,73,FALSE())))</f>
        <v>0</v>
      </c>
      <c r="BV100" s="193" t="n">
        <f aca="false">IF(ISERROR(VLOOKUP($A100,'Import Peak'!$A$3:BV$99,74,FALSE())-VLOOKUP($A100,'Import Peak Change'!$A$106:BV$202,74,FALSE())),0,(VLOOKUP($A100,'Import Peak'!$A$3:BV$99,74,FALSE())-VLOOKUP($A100,'Import Peak Change'!$A$106:BV$202,74,FALSE())))</f>
        <v>0</v>
      </c>
      <c r="BW100" s="193" t="n">
        <f aca="false">IF(ISERROR(VLOOKUP($A100,'Import Peak'!$A$3:BW$99,75,FALSE())-VLOOKUP($A100,'Import Peak Change'!$A$106:BW$202,75,FALSE())),0,(VLOOKUP($A100,'Import Peak'!$A$3:BW$99,75,FALSE())-VLOOKUP($A100,'Import Peak Change'!$A$106:BW$202,75,FALSE())))</f>
        <v>0</v>
      </c>
      <c r="BX100" s="193" t="n">
        <f aca="false">IF(ISERROR(VLOOKUP($A100,'Import Peak'!$A$3:BX$99,76,FALSE())-VLOOKUP($A100,'Import Peak Change'!$A$106:BX$202,76,FALSE())),0,(VLOOKUP($A100,'Import Peak'!$A$3:BX$99,76,FALSE())-VLOOKUP($A100,'Import Peak Change'!$A$106:BX$202,76,FALSE())))</f>
        <v>0</v>
      </c>
      <c r="BY100" s="193" t="n">
        <f aca="false">IF(ISERROR(VLOOKUP($A100,'Import Peak'!$A$3:BY$99,77,FALSE())-VLOOKUP($A100,'Import Peak Change'!$A$106:BY$202,77,FALSE())),0,(VLOOKUP($A100,'Import Peak'!$A$3:BY$99,77,FALSE())-VLOOKUP($A100,'Import Peak Change'!$A$106:BY$202,77,FALSE())))</f>
        <v>0</v>
      </c>
      <c r="BZ100" s="193" t="n">
        <f aca="false">IF(ISERROR(VLOOKUP($A100,'Import Peak'!$A$3:BZ$99,78,FALSE())-VLOOKUP($A100,'Import Peak Change'!$A$106:BZ$202,78,FALSE())),0,(VLOOKUP($A100,'Import Peak'!$A$3:BZ$99,78,FALSE())-VLOOKUP($A100,'Import Peak Change'!$A$106:BZ$202,78,FALSE())))</f>
        <v>0</v>
      </c>
      <c r="CA100" s="193" t="n">
        <f aca="false">IF(ISERROR(VLOOKUP($A100,'Import Peak'!$A$3:CA$99,79,FALSE())-VLOOKUP($A100,'Import Peak Change'!$A$106:CA$202,79,FALSE())),0,(VLOOKUP($A100,'Import Peak'!$A$3:CA$99,79,FALSE())-VLOOKUP($A100,'Import Peak Change'!$A$106:CA$202,79,FALSE())))</f>
        <v>0</v>
      </c>
      <c r="CB100" s="193" t="n">
        <f aca="false">IF(ISERROR(VLOOKUP($A100,'Import Peak'!$A$3:CB$99,80,FALSE())-VLOOKUP($A100,'Import Peak Change'!$A$106:CB$202,80,FALSE())),0,(VLOOKUP($A100,'Import Peak'!$A$3:CB$99,80,FALSE())-VLOOKUP($A100,'Import Peak Change'!$A$106:CB$202,80,FALSE())))</f>
        <v>0</v>
      </c>
      <c r="CC100" s="193" t="n">
        <f aca="false">IF(ISERROR(VLOOKUP($A100,'Import Peak'!$A$3:CC$99,81,FALSE())-VLOOKUP($A100,'Import Peak Change'!$A$106:CC$202,81,FALSE())),0,(VLOOKUP($A100,'Import Peak'!$A$3:CC$99,81,FALSE())-VLOOKUP($A100,'Import Peak Change'!$A$106:CC$202,81,FALSE())))</f>
        <v>0</v>
      </c>
      <c r="CD100" s="193" t="n">
        <f aca="false">IF(ISERROR(VLOOKUP($A100,'Import Peak'!$A$3:CD$99,82,FALSE())-VLOOKUP($A100,'Import Peak Change'!$A$106:CD$202,82,FALSE())),0,(VLOOKUP($A100,'Import Peak'!$A$3:CD$99,82,FALSE())-VLOOKUP($A100,'Import Peak Change'!$A$106:CD$202,82,FALSE())))</f>
        <v>0</v>
      </c>
      <c r="CE100" s="193" t="n">
        <f aca="false">IF(ISERROR(VLOOKUP($A100,'Import Peak'!$A$3:CE$99,83,FALSE())-VLOOKUP($A100,'Import Peak Change'!$A$106:CE$202,83,FALSE())),0,(VLOOKUP($A100,'Import Peak'!$A$3:CE$99,83,FALSE())-VLOOKUP($A100,'Import Peak Change'!$A$106:CE$202,83,FALSE())))</f>
        <v>0</v>
      </c>
      <c r="CF100" s="193" t="n">
        <f aca="false">IF(ISERROR(VLOOKUP($A100,'Import Peak'!$A$3:CF$99,84,FALSE())-VLOOKUP($A100,'Import Peak Change'!$A$106:CF$202,84,FALSE())),0,(VLOOKUP($A100,'Import Peak'!$A$3:CF$99,84,FALSE())-VLOOKUP($A100,'Import Peak Change'!$A$106:CF$202,84,FALSE())))</f>
        <v>0</v>
      </c>
      <c r="CG100" s="193" t="n">
        <f aca="false">IF(ISERROR(VLOOKUP($A100,'Import Peak'!$A$3:CG$99,85,FALSE())-VLOOKUP($A100,'Import Peak Change'!$A$106:CG$202,85,FALSE())),0,(VLOOKUP($A100,'Import Peak'!$A$3:CG$99,85,FALSE())-VLOOKUP($A100,'Import Peak Change'!$A$106:CG$202,85,FALSE())))</f>
        <v>0</v>
      </c>
      <c r="CH100" s="193" t="n">
        <f aca="false">IF(ISERROR(VLOOKUP($A100,'Import Peak'!$A$3:CH$99,86,FALSE())-VLOOKUP($A100,'Import Peak Change'!$A$106:CH$202,86,FALSE())),0,(VLOOKUP($A100,'Import Peak'!$A$3:CH$99,86,FALSE())-VLOOKUP($A100,'Import Peak Change'!$A$106:CH$202,86,FALSE())))</f>
        <v>0</v>
      </c>
      <c r="CI100" s="193" t="n">
        <f aca="false">IF(ISERROR(VLOOKUP($A100,'Import Peak'!$A$3:CI$99,87,FALSE())-VLOOKUP($A100,'Import Peak Change'!$A$106:CI$202,87,FALSE())),0,(VLOOKUP($A100,'Import Peak'!$A$3:CI$99,87,FALSE())-VLOOKUP($A100,'Import Peak Change'!$A$106:CI$202,87,FALSE())))</f>
        <v>0</v>
      </c>
      <c r="CJ100" s="193" t="n">
        <f aca="false">IF(ISERROR(VLOOKUP($A100,'Import Peak'!$A$3:CJ$99,88,FALSE())-VLOOKUP($A100,'Import Peak Change'!$A$106:CJ$202,88,FALSE())),0,(VLOOKUP($A100,'Import Peak'!$A$3:CJ$99,88,FALSE())-VLOOKUP($A100,'Import Peak Change'!$A$106:CJ$202,88,FALSE())))</f>
        <v>0</v>
      </c>
      <c r="CK100" s="193" t="n">
        <f aca="false">IF(ISERROR(VLOOKUP($A100,'Import Peak'!$A$3:CK$99,89,FALSE())-VLOOKUP($A100,'Import Peak Change'!$A$106:CK$202,89,FALSE())),0,(VLOOKUP($A100,'Import Peak'!$A$3:CK$99,89,FALSE())-VLOOKUP($A100,'Import Peak Change'!$A$106:CK$202,89,FALSE())))</f>
        <v>0</v>
      </c>
      <c r="CL100" s="193" t="n">
        <f aca="false">IF(ISERROR(VLOOKUP($A100,'Import Peak'!$A$3:CL$99,90,FALSE())-VLOOKUP($A100,'Import Peak Change'!$A$106:CL$202,90,FALSE())),0,(VLOOKUP($A100,'Import Peak'!$A$3:CL$99,90,FALSE())-VLOOKUP($A100,'Import Peak Change'!$A$106:CL$202,90,FALSE())))</f>
        <v>0</v>
      </c>
      <c r="CM100" s="193" t="n">
        <f aca="false">IF(ISERROR(VLOOKUP($A100,'Import Peak'!$A$3:CM$99,91,FALSE())-VLOOKUP($A100,'Import Peak Change'!$A$106:CM$202,91,FALSE())),0,(VLOOKUP($A100,'Import Peak'!$A$3:CM$99,91,FALSE())-VLOOKUP($A100,'Import Peak Change'!$A$106:CM$202,91,FALSE())))</f>
        <v>0</v>
      </c>
      <c r="CN100" s="193" t="n">
        <f aca="false">IF(ISERROR(VLOOKUP($A100,'Import Peak'!$A$3:CN$99,92,FALSE())-VLOOKUP($A100,'Import Peak Change'!$A$106:CN$202,92,FALSE())),0,(VLOOKUP($A100,'Import Peak'!$A$3:CN$99,92,FALSE())-VLOOKUP($A100,'Import Peak Change'!$A$106:CN$202,92,FALSE())))</f>
        <v>0</v>
      </c>
      <c r="CO100" s="193" t="n">
        <f aca="false">IF(ISERROR(VLOOKUP($A100,'Import Peak'!$A$3:CO$99,93,FALSE())-VLOOKUP($A100,'Import Peak Change'!$A$106:CO$202,93,FALSE())),0,(VLOOKUP($A100,'Import Peak'!$A$3:CO$99,93,FALSE())-VLOOKUP($A100,'Import Peak Change'!$A$106:CO$202,93,FALSE())))</f>
        <v>0</v>
      </c>
      <c r="CP100" s="193" t="n">
        <f aca="false">IF(ISERROR(VLOOKUP($A100,'Import Peak'!$A$3:CP$99,94,FALSE())-VLOOKUP($A100,'Import Peak Change'!$A$106:CP$202,94,FALSE())),0,(VLOOKUP($A100,'Import Peak'!$A$3:CP$99,94,FALSE())-VLOOKUP($A100,'Import Peak Change'!$A$106:CP$202,94,FALSE())))</f>
        <v>0</v>
      </c>
      <c r="CQ100" s="193" t="n">
        <f aca="false">IF(ISERROR(VLOOKUP($A100,'Import Peak'!$A$3:CQ$99,95,FALSE())-VLOOKUP($A100,'Import Peak Change'!$A$106:CQ$202,95,FALSE())),0,(VLOOKUP($A100,'Import Peak'!$A$3:CQ$99,95,FALSE())-VLOOKUP($A100,'Import Peak Change'!$A$106:CQ$202,95,FALSE())))</f>
        <v>0</v>
      </c>
      <c r="CR100" s="193" t="n">
        <f aca="false">IF(ISERROR(VLOOKUP($A100,'Import Peak'!$A$3:CR$99,96,FALSE())-VLOOKUP($A100,'Import Peak Change'!$A$106:CR$202,96,FALSE())),0,(VLOOKUP($A100,'Import Peak'!$A$3:CR$99,96,FALSE())-VLOOKUP($A100,'Import Peak Change'!$A$106:CR$202,96,FALSE())))</f>
        <v>0</v>
      </c>
      <c r="CS100" s="193" t="n">
        <f aca="false">IF(ISERROR(VLOOKUP($A100,'Import Peak'!$A$3:CS$99,97,FALSE())-VLOOKUP($A100,'Import Peak Change'!$A$106:CS$202,97,FALSE())),0,(VLOOKUP($A100,'Import Peak'!$A$3:CS$99,97,FALSE())-VLOOKUP($A100,'Import Peak Change'!$A$106:CS$202,97,FALSE())))</f>
        <v>0</v>
      </c>
      <c r="CT100" s="193" t="n">
        <f aca="false">IF(ISERROR(VLOOKUP($A100,'Import Peak'!$A$3:CT$99,98,FALSE())-VLOOKUP($A100,'Import Peak Change'!$A$106:CT$202,98,FALSE())),0,(VLOOKUP($A100,'Import Peak'!$A$3:CT$99,98,FALSE())-VLOOKUP($A100,'Import Peak Change'!$A$106:CT$202,98,FALSE())))</f>
        <v>0</v>
      </c>
      <c r="CU100" s="193" t="n">
        <f aca="false">IF(ISERROR(VLOOKUP($A100,'Import Peak'!$A$3:CU$99,99,FALSE())-VLOOKUP($A100,'Import Peak Change'!$A$106:CU$202,99,FALSE())),0,(VLOOKUP($A100,'Import Peak'!$A$3:CU$99,99,FALSE())-VLOOKUP($A100,'Import Peak Change'!$A$106:CU$202,99,FALSE())))</f>
        <v>0</v>
      </c>
      <c r="CV100" s="193" t="n">
        <f aca="false">IF(ISERROR(VLOOKUP($A100,'Import Peak'!$A$3:CV$99,100,FALSE())-VLOOKUP($A100,'Import Peak Change'!$A$106:CV$202,100,FALSE())),0,(VLOOKUP($A100,'Import Peak'!$A$3:CV$99,100,FALSE())-VLOOKUP($A100,'Import Peak Change'!$A$106:CV$202,100,FALSE())))</f>
        <v>0</v>
      </c>
      <c r="CW100" s="193" t="n">
        <f aca="false">IF(ISERROR(VLOOKUP($A100,'Import Peak'!$A$3:CW$99,101,FALSE())-VLOOKUP($A100,'Import Peak Change'!$A$106:CW$202,101,FALSE())),0,(VLOOKUP($A100,'Import Peak'!$A$3:CW$99,101,FALSE())-VLOOKUP($A100,'Import Peak Change'!$A$106:CW$202,101,FALSE())))</f>
        <v>0</v>
      </c>
      <c r="CX100" s="193" t="n">
        <f aca="false">IF(ISERROR(VLOOKUP($A100,'Import Peak'!$A$3:CX$99,102,FALSE())-VLOOKUP($A100,'Import Peak Change'!$A$106:CX$202,102,FALSE())),0,(VLOOKUP($A100,'Import Peak'!$A$3:CX$99,102,FALSE())-VLOOKUP($A100,'Import Peak Change'!$A$106:CX$202,102,FALSE())))</f>
        <v>0</v>
      </c>
      <c r="CY100" s="193" t="n">
        <f aca="false">IF(ISERROR(VLOOKUP($A100,'Import Peak'!$A$3:CY$99,103,FALSE())-VLOOKUP($A100,'Import Peak Change'!$A$106:CY$202,103,FALSE())),0,(VLOOKUP($A100,'Import Peak'!$A$3:CY$99,103,FALSE())-VLOOKUP($A100,'Import Peak Change'!$A$106:CY$202,103,FALSE())))</f>
        <v>0</v>
      </c>
      <c r="CZ100" s="193" t="n">
        <f aca="false">IF(ISERROR(VLOOKUP($A100,'Import Peak'!$A$3:CZ$99,104,FALSE())-VLOOKUP($A100,'Import Peak Change'!$A$106:CZ$202,104,FALSE())),0,(VLOOKUP($A100,'Import Peak'!$A$3:CZ$99,104,FALSE())-VLOOKUP($A100,'Import Peak Change'!$A$106:CZ$202,104,FALSE())))</f>
        <v>0</v>
      </c>
      <c r="DA100" s="193" t="n">
        <f aca="false">IF(ISERROR(VLOOKUP($A100,'Import Peak'!$A$3:DA$99,105,FALSE())-VLOOKUP($A100,'Import Peak Change'!$A$106:DA$202,105,FALSE())),0,(VLOOKUP($A100,'Import Peak'!$A$3:DA$99,105,FALSE())-VLOOKUP($A100,'Import Peak Change'!$A$106:DA$202,105,FALSE())))</f>
        <v>0</v>
      </c>
      <c r="DB100" s="193" t="n">
        <f aca="false">IF(ISERROR(VLOOKUP($A100,'Import Peak'!$A$3:DB$99,106,FALSE())-VLOOKUP($A100,'Import Peak Change'!$A$106:DB$202,106,FALSE())),0,(VLOOKUP($A100,'Import Peak'!$A$3:DB$99,106,FALSE())-VLOOKUP($A100,'Import Peak Change'!$A$106:DB$202,106,FALSE())))</f>
        <v>0</v>
      </c>
      <c r="DC100" s="193" t="n">
        <f aca="false">IF(ISERROR(VLOOKUP($A100,'Import Peak'!$A$3:DC$99,107,FALSE())-VLOOKUP($A100,'Import Peak Change'!$A$106:DC$202,107,FALSE())),0,(VLOOKUP($A100,'Import Peak'!$A$3:DC$99,107,FALSE())-VLOOKUP($A100,'Import Peak Change'!$A$106:DC$202,107,FALSE())))</f>
        <v>0</v>
      </c>
      <c r="DD100" s="193" t="n">
        <f aca="false">IF(ISERROR(VLOOKUP($A100,'Import Peak'!$A$3:DD$99,108,FALSE())-VLOOKUP($A100,'Import Peak Change'!$A$106:DD$202,108,FALSE())),0,(VLOOKUP($A100,'Import Peak'!$A$3:DD$99,108,FALSE())-VLOOKUP($A100,'Import Peak Change'!$A$106:DD$202,108,FALSE())))</f>
        <v>0</v>
      </c>
      <c r="DE100" s="193" t="n">
        <f aca="false">IF(ISERROR(VLOOKUP($A100,'Import Peak'!$A$3:DE$99,109,FALSE())-VLOOKUP($A100,'Import Peak Change'!$A$106:DE$202,109,FALSE())),0,(VLOOKUP($A100,'Import Peak'!$A$3:DE$99,109,FALSE())-VLOOKUP($A100,'Import Peak Change'!$A$106:DE$202,109,FALSE())))</f>
        <v>0</v>
      </c>
      <c r="DF100" s="193" t="n">
        <f aca="false">IF(ISERROR(VLOOKUP($A100,'Import Peak'!$A$3:DF$99,110,FALSE())-VLOOKUP($A100,'Import Peak Change'!$A$106:DF$202,110,FALSE())),0,(VLOOKUP($A100,'Import Peak'!$A$3:DF$99,110,FALSE())-VLOOKUP($A100,'Import Peak Change'!$A$106:DF$202,110,FALSE())))</f>
        <v>0</v>
      </c>
      <c r="DG100" s="193" t="n">
        <f aca="false">IF(ISERROR(VLOOKUP($A100,'Import Peak'!$A$3:DG$99,111,FALSE())-VLOOKUP($A100,'Import Peak Change'!$A$106:DG$202,111,FALSE())),0,(VLOOKUP($A100,'Import Peak'!$A$3:DG$99,111,FALSE())-VLOOKUP($A100,'Import Peak Change'!$A$106:DG$202,111,FALSE())))</f>
        <v>0</v>
      </c>
      <c r="DH100" s="193" t="n">
        <f aca="false">IF(ISERROR(VLOOKUP($A100,'Import Peak'!$A$3:DH$99,112,FALSE())-VLOOKUP($A100,'Import Peak Change'!$A$106:DH$202,112,FALSE())),0,(VLOOKUP($A100,'Import Peak'!$A$3:DH$99,112,FALSE())-VLOOKUP($A100,'Import Peak Change'!$A$106:DH$202,112,FALSE())))</f>
        <v>0</v>
      </c>
      <c r="DI100" s="193" t="n">
        <f aca="false">IF(ISERROR(VLOOKUP($A100,'Import Peak'!$A$3:DI$99,113,FALSE())-VLOOKUP($A100,'Import Peak Change'!$A$106:DI$202,113,FALSE())),0,(VLOOKUP($A100,'Import Peak'!$A$3:DI$99,113,FALSE())-VLOOKUP($A100,'Import Peak Change'!$A$106:DI$202,113,FALSE())))</f>
        <v>0</v>
      </c>
      <c r="DJ100" s="193" t="n">
        <f aca="false">IF(ISERROR(VLOOKUP($A100,'Import Peak'!$A$3:DJ$99,114,FALSE())-VLOOKUP($A100,'Import Peak Change'!$A$106:DJ$202,114,FALSE())),0,(VLOOKUP($A100,'Import Peak'!$A$3:DJ$99,114,FALSE())-VLOOKUP($A100,'Import Peak Change'!$A$106:DJ$202,114,FALSE())))</f>
        <v>0</v>
      </c>
      <c r="DK100" s="193" t="n">
        <f aca="false">IF(ISERROR(VLOOKUP($A100,'Import Peak'!$A$3:DK$99,115,FALSE())-VLOOKUP($A100,'Import Peak Change'!$A$106:DK$202,115,FALSE())),0,(VLOOKUP($A100,'Import Peak'!$A$3:DK$99,115,FALSE())-VLOOKUP($A100,'Import Peak Change'!$A$106:DK$202,115,FALSE())))</f>
        <v>0</v>
      </c>
      <c r="DL100" s="193" t="n">
        <f aca="false">IF(ISERROR(VLOOKUP($A100,'Import Peak'!$A$3:DL$99,116,FALSE())-VLOOKUP($A100,'Import Peak Change'!$A$106:DL$202,116,FALSE())),0,(VLOOKUP($A100,'Import Peak'!$A$3:DL$99,116,FALSE())-VLOOKUP($A100,'Import Peak Change'!$A$106:DL$202,116,FALSE())))</f>
        <v>0</v>
      </c>
      <c r="DM100" s="193" t="n">
        <f aca="false">IF(ISERROR(VLOOKUP($A100,'Import Peak'!$A$3:DM$99,117,FALSE())-VLOOKUP($A100,'Import Peak Change'!$A$106:DM$202,117,FALSE())),0,(VLOOKUP($A100,'Import Peak'!$A$3:DM$99,117,FALSE())-VLOOKUP($A100,'Import Peak Change'!$A$106:DM$202,117,FALSE())))</f>
        <v>0</v>
      </c>
      <c r="DN100" s="193" t="n">
        <f aca="false">IF(ISERROR(VLOOKUP($A100,'Import Peak'!$A$3:DN$99,118,FALSE())-VLOOKUP($A100,'Import Peak Change'!$A$106:DN$202,118,FALSE())),0,(VLOOKUP($A100,'Import Peak'!$A$3:DN$99,118,FALSE())-VLOOKUP($A100,'Import Peak Change'!$A$106:DN$202,118,FALSE())))</f>
        <v>0</v>
      </c>
      <c r="DO100" s="193" t="n">
        <f aca="false">IF(ISERROR(VLOOKUP($A100,'Import Peak'!$A$3:DO$99,119,FALSE())-VLOOKUP($A100,'Import Peak Change'!$A$106:DO$202,119,FALSE())),0,(VLOOKUP($A100,'Import Peak'!$A$3:DO$99,119,FALSE())-VLOOKUP($A100,'Import Peak Change'!$A$106:DO$202,119,FALSE())))</f>
        <v>0</v>
      </c>
      <c r="DP100" s="193" t="n">
        <f aca="false">IF(ISERROR(VLOOKUP($A100,'Import Peak'!$A$3:DP$99,120,FALSE())-VLOOKUP($A100,'Import Peak Change'!$A$106:DP$202,120,FALSE())),0,(VLOOKUP($A100,'Import Peak'!$A$3:DP$99,120,FALSE())-VLOOKUP($A100,'Import Peak Change'!$A$106:DP$202,120,FALSE())))</f>
        <v>0</v>
      </c>
      <c r="DQ100" s="193" t="n">
        <f aca="false">IF(ISERROR(VLOOKUP($A100,'Import Peak'!$A$3:DQ$99,121,FALSE())-VLOOKUP($A100,'Import Peak Change'!$A$106:DQ$202,121,FALSE())),0,(VLOOKUP($A100,'Import Peak'!$A$3:DQ$99,121,FALSE())-VLOOKUP($A100,'Import Peak Change'!$A$106:DQ$202,121,FALSE())))</f>
        <v>0</v>
      </c>
      <c r="DR100" s="193" t="n">
        <f aca="false">IF(ISERROR(VLOOKUP($A100,'Import Peak'!$A$3:DR$99,122,FALSE())-VLOOKUP($A100,'Import Peak Change'!$A$106:DR$202,122,FALSE())),0,(VLOOKUP($A100,'Import Peak'!$A$3:DR$99,122,FALSE())-VLOOKUP($A100,'Import Peak Change'!$A$106:DR$202,122,FALSE())))</f>
        <v>0</v>
      </c>
      <c r="DS100" s="193" t="n">
        <f aca="false">IF(ISERROR(VLOOKUP($A100,'Import Peak'!$A$3:DS$99,123,FALSE())-VLOOKUP($A100,'Import Peak Change'!$A$106:DS$202,123,FALSE())),0,(VLOOKUP($A100,'Import Peak'!$A$3:DS$99,123,FALSE())-VLOOKUP($A100,'Import Peak Change'!$A$106:DS$202,123,FALSE())))</f>
        <v>0</v>
      </c>
      <c r="DT100" s="193" t="n">
        <f aca="false">IF(ISERROR(VLOOKUP($A100,'Import Peak'!$A$3:DT$99,124,FALSE())-VLOOKUP($A100,'Import Peak Change'!$A$106:DT$202,124,FALSE())),0,(VLOOKUP($A100,'Import Peak'!$A$3:DT$99,124,FALSE())-VLOOKUP($A100,'Import Peak Change'!$A$106:DT$202,124,FALSE())))</f>
        <v>0</v>
      </c>
      <c r="DU100" s="193" t="n">
        <f aca="false">IF(ISERROR(VLOOKUP($A100,'Import Peak'!$A$3:DU$99,125,FALSE())-VLOOKUP($A100,'Import Peak Change'!$A$106:DU$202,125,FALSE())),0,(VLOOKUP($A100,'Import Peak'!$A$3:DU$99,125,FALSE())-VLOOKUP($A100,'Import Peak Change'!$A$106:DU$202,125,FALSE())))</f>
        <v>0</v>
      </c>
      <c r="DV100" s="193" t="n">
        <f aca="false">IF(ISERROR(VLOOKUP($A100,'Import Peak'!$A$3:DV$99,126,FALSE())-VLOOKUP($A100,'Import Peak Change'!$A$106:DV$202,126,FALSE())),0,(VLOOKUP($A100,'Import Peak'!$A$3:DV$99,126,FALSE())-VLOOKUP($A100,'Import Peak Change'!$A$106:DV$202,126,FALSE())))</f>
        <v>0</v>
      </c>
      <c r="DW100" s="193" t="n">
        <f aca="false">IF(ISERROR(VLOOKUP($A100,'Import Peak'!$A$3:DW$99,127,FALSE())-VLOOKUP($A100,'Import Peak Change'!$A$106:DW$202,127,FALSE())),0,(VLOOKUP($A100,'Import Peak'!$A$3:DW$99,127,FALSE())-VLOOKUP($A100,'Import Peak Change'!$A$106:DW$202,127,FALSE())))</f>
        <v>0</v>
      </c>
      <c r="DX100" s="193" t="n">
        <f aca="false">IF(ISERROR(VLOOKUP($A100,'Import Peak'!$A$3:DX$99,128,FALSE())-VLOOKUP($A100,'Import Peak Change'!$A$106:DX$202,128,FALSE())),0,(VLOOKUP($A100,'Import Peak'!$A$3:DX$99,128,FALSE())-VLOOKUP($A100,'Import Peak Change'!$A$106:DX$202,128,FALSE())))</f>
        <v>0</v>
      </c>
      <c r="DY100" s="193" t="n">
        <f aca="false">IF(ISERROR(VLOOKUP($A100,'Import Peak'!$A$3:DY$99,129,FALSE())-VLOOKUP($A100,'Import Peak Change'!$A$106:DY$202,129,FALSE())),0,(VLOOKUP($A100,'Import Peak'!$A$3:DY$99,129,FALSE())-VLOOKUP($A100,'Import Peak Change'!$A$106:DY$202,129,FALSE())))</f>
        <v>0</v>
      </c>
      <c r="DZ100" s="193" t="n">
        <f aca="false">IF(ISERROR(VLOOKUP($A100,'Import Peak'!$A$3:DZ$99,130,FALSE())-VLOOKUP($A100,'Import Peak Change'!$A$106:DZ$202,130,FALSE())),0,(VLOOKUP($A100,'Import Peak'!$A$3:DZ$99,130,FALSE())-VLOOKUP($A100,'Import Peak Change'!$A$106:DZ$202,130,FALSE())))</f>
        <v>0</v>
      </c>
      <c r="EA100" s="193" t="n">
        <f aca="false">IF(ISERROR(VLOOKUP($A100,'Import Peak'!$A$3:EA$99,131,FALSE())-VLOOKUP($A100,'Import Peak Change'!$A$106:EA$202,131,FALSE())),0,(VLOOKUP($A100,'Import Peak'!$A$3:EA$99,131,FALSE())-VLOOKUP($A100,'Import Peak Change'!$A$106:EA$202,131,FALSE())))</f>
        <v>0</v>
      </c>
      <c r="EB100" s="193" t="n">
        <f aca="false">IF(ISERROR(VLOOKUP($A100,'Import Peak'!$A$3:EB$99,132,FALSE())-VLOOKUP($A100,'Import Peak Change'!$A$106:EB$202,132,FALSE())),0,(VLOOKUP($A100,'Import Peak'!$A$3:EB$99,132,FALSE())-VLOOKUP($A100,'Import Peak Change'!$A$106:EB$202,132,FALSE())))</f>
        <v>0</v>
      </c>
      <c r="EC100" s="193" t="n">
        <f aca="false">IF(ISERROR(VLOOKUP($A100,'Import Peak'!$A$3:EC$99,133,FALSE())-VLOOKUP($A100,'Import Peak Change'!$A$106:EC$202,133,FALSE())),0,(VLOOKUP($A100,'Import Peak'!$A$3:EC$99,133,FALSE())-VLOOKUP($A100,'Import Peak Change'!$A$106:EC$202,133,FALSE())))</f>
        <v>0</v>
      </c>
      <c r="ED100" s="193" t="n">
        <f aca="false">IF(ISERROR(VLOOKUP($A100,'Import Peak'!$A$3:ED$99,134,FALSE())-VLOOKUP($A100,'Import Peak Change'!$A$106:ED$202,134,FALSE())),0,(VLOOKUP($A100,'Import Peak'!$A$3:ED$99,134,FALSE())-VLOOKUP($A100,'Import Peak Change'!$A$106:ED$202,134,FALSE())))</f>
        <v>0</v>
      </c>
      <c r="EE100" s="193" t="n">
        <f aca="false">IF(ISERROR(VLOOKUP($A100,'Import Peak'!$A$3:EE$99,135,FALSE())-VLOOKUP($A100,'Import Peak Change'!$A$106:EE$202,135,FALSE())),0,(VLOOKUP($A100,'Import Peak'!$A$3:EE$99,135,FALSE())-VLOOKUP($A100,'Import Peak Change'!$A$106:EE$202,135,FALSE())))</f>
        <v>0</v>
      </c>
      <c r="EF100" s="193" t="n">
        <f aca="false">IF(ISERROR(VLOOKUP($A100,'Import Peak'!$A$3:EF$99,136,FALSE())-VLOOKUP($A100,'Import Peak Change'!$A$106:EF$202,136,FALSE())),0,(VLOOKUP($A100,'Import Peak'!$A$3:EF$99,136,FALSE())-VLOOKUP($A100,'Import Peak Change'!$A$106:EF$202,136,FALSE())))</f>
        <v>0</v>
      </c>
      <c r="EG100" s="193" t="n">
        <f aca="false">IF(ISERROR(VLOOKUP($A100,'Import Peak'!$A$3:EG$99,137,FALSE())-VLOOKUP($A100,'Import Peak Change'!$A$106:EG$202,137,FALSE())),0,(VLOOKUP($A100,'Import Peak'!$A$3:EG$99,137,FALSE())-VLOOKUP($A100,'Import Peak Change'!$A$106:EG$202,137,FALSE())))</f>
        <v>0</v>
      </c>
      <c r="EH100" s="193" t="n">
        <f aca="false">IF(ISERROR(VLOOKUP($A100,'Import Peak'!$A$3:EH$99,138,FALSE())-VLOOKUP($A100,'Import Peak Change'!$A$106:EH$202,138,FALSE())),0,(VLOOKUP($A100,'Import Peak'!$A$3:EH$99,138,FALSE())-VLOOKUP($A100,'Import Peak Change'!$A$106:EH$202,138,FALSE())))</f>
        <v>0</v>
      </c>
      <c r="EI100" s="193" t="n">
        <f aca="false">IF(ISERROR(VLOOKUP($A100,'Import Peak'!$A$3:EI$99,139,FALSE())-VLOOKUP($A100,'Import Peak Change'!$A$106:EI$202,139,FALSE())),0,(VLOOKUP($A100,'Import Peak'!$A$3:EI$99,139,FALSE())-VLOOKUP($A100,'Import Peak Change'!$A$106:EI$202,139,FALSE())))</f>
        <v>0</v>
      </c>
      <c r="EJ100" s="193" t="n">
        <f aca="false">IF(ISERROR(VLOOKUP($A100,'Import Peak'!$A$3:EJ$99,140,FALSE())-VLOOKUP($A100,'Import Peak Change'!$A$106:EJ$202,140,FALSE())),0,(VLOOKUP($A100,'Import Peak'!$A$3:EJ$99,140,FALSE())-VLOOKUP($A100,'Import Peak Change'!$A$106:EJ$202,140,FALSE())))</f>
        <v>0</v>
      </c>
      <c r="EK100" s="193" t="n">
        <f aca="false">IF(ISERROR(VLOOKUP($A100,'Import Peak'!$A$3:EK$99,141,FALSE())-VLOOKUP($A100,'Import Peak Change'!$A$106:EK$202,141,FALSE())),0,(VLOOKUP($A100,'Import Peak'!$A$3:EK$99,141,FALSE())-VLOOKUP($A100,'Import Peak Change'!$A$106:EK$202,141,FALSE())))</f>
        <v>0</v>
      </c>
      <c r="EL100" s="193" t="n">
        <f aca="false">IF(ISERROR(VLOOKUP($A100,'Import Peak'!$A$3:EL$99,142,FALSE())-VLOOKUP($A100,'Import Peak Change'!$A$106:EL$202,142,FALSE())),0,(VLOOKUP($A100,'Import Peak'!$A$3:EL$99,142,FALSE())-VLOOKUP($A100,'Import Peak Change'!$A$106:EL$202,142,FALSE())))</f>
        <v>0</v>
      </c>
      <c r="EM100" s="193" t="n">
        <f aca="false">IF(ISERROR(VLOOKUP($A100,'Import Peak'!$A$3:EM$99,143,FALSE())-VLOOKUP($A100,'Import Peak Change'!$A$106:EM$202,143,FALSE())),0,(VLOOKUP($A100,'Import Peak'!$A$3:EM$99,143,FALSE())-VLOOKUP($A100,'Import Peak Change'!$A$106:EM$202,143,FALSE())))</f>
        <v>0</v>
      </c>
      <c r="EN100" s="193" t="n">
        <f aca="false">IF(ISERROR(VLOOKUP($A100,'Import Peak'!$A$3:EN$99,144,FALSE())-VLOOKUP($A100,'Import Peak Change'!$A$106:EN$202,144,FALSE())),0,(VLOOKUP($A100,'Import Peak'!$A$3:EN$99,144,FALSE())-VLOOKUP($A100,'Import Peak Change'!$A$106:EN$202,144,FALSE())))</f>
        <v>0</v>
      </c>
      <c r="EO100" s="193" t="n">
        <f aca="false">IF(ISERROR(VLOOKUP($A100,'Import Peak'!$A$3:EO$99,145,FALSE())-VLOOKUP($A100,'Import Peak Change'!$A$106:EO$202,145,FALSE())),0,(VLOOKUP($A100,'Import Peak'!$A$3:EO$99,145,FALSE())-VLOOKUP($A100,'Import Peak Change'!$A$106:EO$202,145,FALSE())))</f>
        <v>0</v>
      </c>
      <c r="EP100" s="193" t="n">
        <f aca="false">IF(ISERROR(VLOOKUP($A100,'Import Peak'!$A$3:EP$99,146,FALSE())-VLOOKUP($A100,'Import Peak Change'!$A$106:EP$202,146,FALSE())),0,(VLOOKUP($A100,'Import Peak'!$A$3:EP$99,146,FALSE())-VLOOKUP($A100,'Import Peak Change'!$A$106:EP$202,146,FALSE())))</f>
        <v>0</v>
      </c>
      <c r="EQ100" s="193" t="n">
        <f aca="false">IF(ISERROR(VLOOKUP($A100,'Import Peak'!$A$3:EQ$99,147,FALSE())-VLOOKUP($A100,'Import Peak Change'!$A$106:EQ$202,147,FALSE())),0,(VLOOKUP($A100,'Import Peak'!$A$3:EQ$99,147,FALSE())-VLOOKUP($A100,'Import Peak Change'!$A$106:EQ$202,147,FALSE())))</f>
        <v>0</v>
      </c>
      <c r="ER100" s="193" t="n">
        <f aca="false">IF(ISERROR(VLOOKUP($A100,'Import Peak'!$A$3:ER$99,148,FALSE())-VLOOKUP($A100,'Import Peak Change'!$A$106:ER$202,148,FALSE())),0,(VLOOKUP($A100,'Import Peak'!$A$3:ER$99,148,FALSE())-VLOOKUP($A100,'Import Peak Change'!$A$106:ER$202,148,FALSE())))</f>
        <v>0</v>
      </c>
      <c r="ES100" s="193" t="n">
        <f aca="false">IF(ISERROR(VLOOKUP($A100,'Import Peak'!$A$3:ES$99,149,FALSE())-VLOOKUP($A100,'Import Peak Change'!$A$106:ES$202,149,FALSE())),0,(VLOOKUP($A100,'Import Peak'!$A$3:ES$99,149,FALSE())-VLOOKUP($A100,'Import Peak Change'!$A$106:ES$202,149,FALSE())))</f>
        <v>0</v>
      </c>
      <c r="ET100" s="193" t="n">
        <f aca="false">IF(ISERROR(VLOOKUP($A100,'Import Peak'!$A$3:ET$99,150,FALSE())-VLOOKUP($A100,'Import Peak Change'!$A$106:ET$202,150,FALSE())),0,(VLOOKUP($A100,'Import Peak'!$A$3:ET$99,150,FALSE())-VLOOKUP($A100,'Import Peak Change'!$A$106:ET$202,150,FALSE())))</f>
        <v>0</v>
      </c>
      <c r="EU100" s="193" t="n">
        <f aca="false">IF(ISERROR(VLOOKUP($A100,'Import Peak'!$A$3:EU$99,151,FALSE())-VLOOKUP($A100,'Import Peak Change'!$A$106:EU$202,151,FALSE())),0,(VLOOKUP($A100,'Import Peak'!$A$3:EU$99,151,FALSE())-VLOOKUP($A100,'Import Peak Change'!$A$106:EU$202,151,FALSE())))</f>
        <v>0</v>
      </c>
      <c r="EV100" s="193" t="n">
        <f aca="false">IF(ISERROR(VLOOKUP($A100,'Import Peak'!$A$3:EV$99,152,FALSE())-VLOOKUP($A100,'Import Peak Change'!$A$106:EV$202,152,FALSE())),0,(VLOOKUP($A100,'Import Peak'!$A$3:EV$99,152,FALSE())-VLOOKUP($A100,'Import Peak Change'!$A$106:EV$202,152,FALSE())))</f>
        <v>0</v>
      </c>
      <c r="EW100" s="193" t="n">
        <f aca="false">IF(ISERROR(VLOOKUP($A100,'Import Peak'!$A$3:EW$99,153,FALSE())-VLOOKUP($A100,'Import Peak Change'!$A$106:EW$202,153,FALSE())),0,(VLOOKUP($A100,'Import Peak'!$A$3:EW$99,153,FALSE())-VLOOKUP($A100,'Import Peak Change'!$A$106:EW$202,153,FALSE())))</f>
        <v>0</v>
      </c>
      <c r="EX100" s="193" t="n">
        <f aca="false">IF(ISERROR(VLOOKUP($A100,'Import Peak'!$A$3:EX$99,154,FALSE())-VLOOKUP($A100,'Import Peak Change'!$A$106:EX$202,154,FALSE())),0,(VLOOKUP($A100,'Import Peak'!$A$3:EX$99,154,FALSE())-VLOOKUP($A100,'Import Peak Change'!$A$106:EX$202,154,FALSE())))</f>
        <v>0</v>
      </c>
      <c r="EY100" s="193" t="n">
        <f aca="false">IF(ISERROR(VLOOKUP($A100,'Import Peak'!$A$3:EY$99,155,FALSE())-VLOOKUP($A100,'Import Peak Change'!$A$106:EY$202,155,FALSE())),0,(VLOOKUP($A100,'Import Peak'!$A$3:EY$99,155,FALSE())-VLOOKUP($A100,'Import Peak Change'!$A$106:EY$202,155,FALSE())))</f>
        <v>0</v>
      </c>
      <c r="EZ100" s="193" t="n">
        <f aca="false">IF(ISERROR(VLOOKUP($A100,'Import Peak'!$A$3:EZ$99,156,FALSE())-VLOOKUP($A100,'Import Peak Change'!$A$106:EZ$202,156,FALSE())),0,(VLOOKUP($A100,'Import Peak'!$A$3:EZ$99,156,FALSE())-VLOOKUP($A100,'Import Peak Change'!$A$106:EZ$202,156,FALSE())))</f>
        <v>0</v>
      </c>
      <c r="FA100" s="193" t="n">
        <f aca="false">IF(ISERROR(VLOOKUP($A100,'Import Peak'!$A$3:FA$99,157,FALSE())-VLOOKUP($A100,'Import Peak Change'!$A$106:FA$202,157,FALSE())),0,(VLOOKUP($A100,'Import Peak'!$A$3:FA$99,157,FALSE())-VLOOKUP($A100,'Import Peak Change'!$A$106:FA$202,157,FALSE())))</f>
        <v>0</v>
      </c>
      <c r="FB100" s="193" t="n">
        <f aca="false">IF(ISERROR(VLOOKUP($A100,'Import Peak'!$A$3:FB$99,158,FALSE())-VLOOKUP($A100,'Import Peak Change'!$A$106:FB$202,158,FALSE())),0,(VLOOKUP($A100,'Import Peak'!$A$3:FB$99,158,FALSE())-VLOOKUP($A100,'Import Peak Change'!$A$106:FB$202,158,FALSE())))</f>
        <v>0</v>
      </c>
      <c r="FC100" s="193" t="n">
        <f aca="false">IF(ISERROR(VLOOKUP($A100,'Import Peak'!$A$3:FC$99,159,FALSE())-VLOOKUP($A100,'Import Peak Change'!$A$106:FC$202,159,FALSE())),0,(VLOOKUP($A100,'Import Peak'!$A$3:FC$99,159,FALSE())-VLOOKUP($A100,'Import Peak Change'!$A$106:FC$202,159,FALSE())))</f>
        <v>0</v>
      </c>
      <c r="FD100" s="193" t="n">
        <f aca="false">IF(ISERROR(VLOOKUP($A100,'Import Peak'!$A$3:FD$99,160,FALSE())-VLOOKUP($A100,'Import Peak Change'!$A$106:FD$202,160,FALSE())),0,(VLOOKUP($A100,'Import Peak'!$A$3:FD$99,160,FALSE())-VLOOKUP($A100,'Import Peak Change'!$A$106:FD$202,160,FALSE())))</f>
        <v>0</v>
      </c>
      <c r="FE100" s="193" t="n">
        <f aca="false">IF(ISERROR(VLOOKUP($A100,'Import Peak'!$A$3:FE$99,161,FALSE())-VLOOKUP($A100,'Import Peak Change'!$A$106:FE$202,161,FALSE())),0,(VLOOKUP($A100,'Import Peak'!$A$3:FE$99,161,FALSE())-VLOOKUP($A100,'Import Peak Change'!$A$106:FE$202,161,FALSE())))</f>
        <v>0</v>
      </c>
      <c r="FF100" s="193" t="n">
        <f aca="false">IF(ISERROR(VLOOKUP($A100,'Import Peak'!$A$3:FF$99,162,FALSE())-VLOOKUP($A100,'Import Peak Change'!$A$106:FF$202,162,FALSE())),0,(VLOOKUP($A100,'Import Peak'!$A$3:FF$99,162,FALSE())-VLOOKUP($A100,'Import Peak Change'!$A$106:FF$202,162,FALSE())))</f>
        <v>0</v>
      </c>
      <c r="FG100" s="193" t="n">
        <f aca="false">IF(ISERROR(VLOOKUP($A100,'Import Peak'!$A$3:FG$99,163,FALSE())-VLOOKUP($A100,'Import Peak Change'!$A$106:FG$202,163,FALSE())),0,(VLOOKUP($A100,'Import Peak'!$A$3:FG$99,163,FALSE())-VLOOKUP($A100,'Import Peak Change'!$A$106:FG$202,163,FALSE())))</f>
        <v>0</v>
      </c>
      <c r="FH100" s="193" t="n">
        <f aca="false">IF(ISERROR(VLOOKUP($A100,'Import Peak'!$A$3:FH$99,164,FALSE())-VLOOKUP($A100,'Import Peak Change'!$A$106:FH$202,164,FALSE())),0,(VLOOKUP($A100,'Import Peak'!$A$3:FH$99,164,FALSE())-VLOOKUP($A100,'Import Peak Change'!$A$106:FH$202,164,FALSE())))</f>
        <v>0</v>
      </c>
      <c r="FI100" s="193" t="n">
        <f aca="false">IF(ISERROR(VLOOKUP($A100,'Import Peak'!$A$3:FI$99,165,FALSE())-VLOOKUP($A100,'Import Peak Change'!$A$106:FI$202,165,FALSE())),0,(VLOOKUP($A100,'Import Peak'!$A$3:FI$99,165,FALSE())-VLOOKUP($A100,'Import Peak Change'!$A$106:FI$202,165,FALSE())))</f>
        <v>0</v>
      </c>
      <c r="FJ100" s="193" t="n">
        <f aca="false">IF(ISERROR(VLOOKUP($A100,'Import Peak'!$A$3:FJ$99,166,FALSE())-VLOOKUP($A100,'Import Peak Change'!$A$106:FJ$202,166,FALSE())),0,(VLOOKUP($A100,'Import Peak'!$A$3:FJ$99,166,FALSE())-VLOOKUP($A100,'Import Peak Change'!$A$106:FJ$202,166,FALSE())))</f>
        <v>0</v>
      </c>
      <c r="FK100" s="193" t="n">
        <f aca="false">IF(ISERROR(VLOOKUP($A100,'Import Peak'!$A$3:FK$99,167,FALSE())-VLOOKUP($A100,'Import Peak Change'!$A$106:FK$202,167,FALSE())),0,(VLOOKUP($A100,'Import Peak'!$A$3:FK$99,167,FALSE())-VLOOKUP($A100,'Import Peak Change'!$A$106:FK$202,167,FALSE())))</f>
        <v>0</v>
      </c>
      <c r="FL100" s="193" t="n">
        <f aca="false">IF(ISERROR(VLOOKUP($A100,'Import Peak'!$A$3:FL$99,168,FALSE())-VLOOKUP($A100,'Import Peak Change'!$A$106:FL$202,168,FALSE())),0,(VLOOKUP($A100,'Import Peak'!$A$3:FL$99,168,FALSE())-VLOOKUP($A100,'Import Peak Change'!$A$106:FL$202,168,FALSE())))</f>
        <v>0</v>
      </c>
      <c r="FM100" s="193" t="n">
        <f aca="false">IF(ISERROR(VLOOKUP($A100,'Import Peak'!$A$3:FM$99,169,FALSE())-VLOOKUP($A100,'Import Peak Change'!$A$106:FM$202,169,FALSE())),0,(VLOOKUP($A100,'Import Peak'!$A$3:FM$99,169,FALSE())-VLOOKUP($A100,'Import Peak Change'!$A$106:FM$202,169,FALSE())))</f>
        <v>0</v>
      </c>
      <c r="FN100" s="193" t="n">
        <f aca="false">IF(ISERROR(VLOOKUP($A100,'Import Peak'!$A$3:FN$99,170,FALSE())-VLOOKUP($A100,'Import Peak Change'!$A$106:FN$202,170,FALSE())),0,(VLOOKUP($A100,'Import Peak'!$A$3:FN$99,170,FALSE())-VLOOKUP($A100,'Import Peak Change'!$A$106:FN$202,170,FALSE())))</f>
        <v>0</v>
      </c>
      <c r="FO100" s="193" t="n">
        <f aca="false">IF(ISERROR(VLOOKUP($A100,'Import Peak'!$A$3:FO$99,171,FALSE())-VLOOKUP($A100,'Import Peak Change'!$A$106:FO$202,171,FALSE())),0,(VLOOKUP($A100,'Import Peak'!$A$3:FO$99,171,FALSE())-VLOOKUP($A100,'Import Peak Change'!$A$106:FO$202,171,FALSE())))</f>
        <v>0</v>
      </c>
      <c r="FP100" s="193" t="n">
        <f aca="false">IF(ISERROR(VLOOKUP($A100,'Import Peak'!$A$3:FP$99,172,FALSE())-VLOOKUP($A100,'Import Peak Change'!$A$106:FP$202,172,FALSE())),0,(VLOOKUP($A100,'Import Peak'!$A$3:FP$99,172,FALSE())-VLOOKUP($A100,'Import Peak Change'!$A$106:FP$202,172,FALSE())))</f>
        <v>0</v>
      </c>
      <c r="FQ100" s="193" t="n">
        <f aca="false">IF(ISERROR(VLOOKUP($A100,'Import Peak'!$A$3:FQ$99,173,FALSE())-VLOOKUP($A100,'Import Peak Change'!$A$106:FQ$202,173,FALSE())),0,(VLOOKUP($A100,'Import Peak'!$A$3:FQ$99,173,FALSE())-VLOOKUP($A100,'Import Peak Change'!$A$106:FQ$202,173,FALSE())))</f>
        <v>0</v>
      </c>
      <c r="FR100" s="193" t="n">
        <f aca="false">IF(ISERROR(VLOOKUP($A100,'Import Peak'!$A$3:FR$99,174,FALSE())-VLOOKUP($A100,'Import Peak Change'!$A$106:FR$202,174,FALSE())),0,(VLOOKUP($A100,'Import Peak'!$A$3:FR$99,174,FALSE())-VLOOKUP($A100,'Import Peak Change'!$A$106:FR$202,174,FALSE())))</f>
        <v>0</v>
      </c>
      <c r="FS100" s="193" t="n">
        <f aca="false">IF(ISERROR(VLOOKUP($A100,'Import Peak'!$A$3:FS$99,175,FALSE())-VLOOKUP($A100,'Import Peak Change'!$A$106:FS$202,175,FALSE())),0,(VLOOKUP($A100,'Import Peak'!$A$3:FS$99,175,FALSE())-VLOOKUP($A100,'Import Peak Change'!$A$106:FS$202,175,FALSE())))</f>
        <v>0</v>
      </c>
      <c r="FT100" s="193" t="n">
        <f aca="false">IF(ISERROR(VLOOKUP($A100,'Import Peak'!$A$3:FT$99,176,FALSE())-VLOOKUP($A100,'Import Peak Change'!$A$106:FT$202,176,FALSE())),0,(VLOOKUP($A100,'Import Peak'!$A$3:FT$99,176,FALSE())-VLOOKUP($A100,'Import Peak Change'!$A$106:FT$202,176,FALSE())))</f>
        <v>0</v>
      </c>
      <c r="FU100" s="193" t="n">
        <f aca="false">IF(ISERROR(VLOOKUP($A100,'Import Peak'!$A$3:FU$99,177,FALSE())-VLOOKUP($A100,'Import Peak Change'!$A$106:FU$202,177,FALSE())),0,(VLOOKUP($A100,'Import Peak'!$A$3:FU$99,177,FALSE())-VLOOKUP($A100,'Import Peak Change'!$A$106:FU$202,177,FALSE())))</f>
        <v>0</v>
      </c>
      <c r="FV100" s="193" t="n">
        <f aca="false">IF(ISERROR(VLOOKUP($A100,'Import Peak'!$A$3:FV$99,178,FALSE())-VLOOKUP($A100,'Import Peak Change'!$A$106:FV$202,178,FALSE())),0,(VLOOKUP($A100,'Import Peak'!$A$3:FV$99,178,FALSE())-VLOOKUP($A100,'Import Peak Change'!$A$106:FV$202,178,FALSE())))</f>
        <v>0</v>
      </c>
      <c r="FW100" s="193" t="n">
        <f aca="false">IF(ISERROR(VLOOKUP($A100,'Import Peak'!$A$3:FW$99,179,FALSE())-VLOOKUP($A100,'Import Peak Change'!$A$106:FW$202,179,FALSE())),0,(VLOOKUP($A100,'Import Peak'!$A$3:FW$99,179,FALSE())-VLOOKUP($A100,'Import Peak Change'!$A$106:FW$202,179,FALSE())))</f>
        <v>0</v>
      </c>
      <c r="FX100" s="193" t="n">
        <f aca="false">IF(ISERROR(VLOOKUP($A100,'Import Peak'!$A$3:FX$99,180,FALSE())-VLOOKUP($A100,'Import Peak Change'!$A$106:FX$202,180,FALSE())),0,(VLOOKUP($A100,'Import Peak'!$A$3:FX$99,180,FALSE())-VLOOKUP($A100,'Import Peak Change'!$A$106:FX$202,180,FALSE())))</f>
        <v>0</v>
      </c>
      <c r="FY100" s="193" t="n">
        <f aca="false">IF(ISERROR(VLOOKUP($A100,'Import Peak'!$A$3:FY$99,181,FALSE())-VLOOKUP($A100,'Import Peak Change'!$A$106:FY$202,181,FALSE())),0,(VLOOKUP($A100,'Import Peak'!$A$3:FY$99,181,FALSE())-VLOOKUP($A100,'Import Peak Change'!$A$106:FY$202,181,FALSE())))</f>
        <v>0</v>
      </c>
      <c r="FZ100" s="193" t="n">
        <f aca="false">IF(ISERROR(VLOOKUP($A100,'Import Peak'!$A$3:FZ$99,182,FALSE())-VLOOKUP($A100,'Import Peak Change'!$A$106:FZ$202,182,FALSE())),0,(VLOOKUP($A100,'Import Peak'!$A$3:FZ$99,182,FALSE())-VLOOKUP($A100,'Import Peak Change'!$A$106:FZ$202,182,FALSE())))</f>
        <v>0</v>
      </c>
      <c r="GA100" s="193" t="n">
        <f aca="false">IF(ISERROR(VLOOKUP($A100,'Import Peak'!$A$3:GA$99,183,FALSE())-VLOOKUP($A100,'Import Peak Change'!$A$106:GA$202,183,FALSE())),0,(VLOOKUP($A100,'Import Peak'!$A$3:GA$99,183,FALSE())-VLOOKUP($A100,'Import Peak Change'!$A$106:GA$202,183,FALSE())))</f>
        <v>0</v>
      </c>
      <c r="GB100" s="193" t="n">
        <f aca="false">IF(ISERROR(VLOOKUP($A100,'Import Peak'!$A$3:GB$99,184,FALSE())-VLOOKUP($A100,'Import Peak Change'!$A$106:GB$202,184,FALSE())),0,(VLOOKUP($A100,'Import Peak'!$A$3:GB$99,184,FALSE())-VLOOKUP($A100,'Import Peak Change'!$A$106:GB$202,184,FALSE())))</f>
        <v>0</v>
      </c>
      <c r="GC100" s="193" t="n">
        <f aca="false">IF(ISERROR(VLOOKUP($A100,'Import Peak'!$A$3:GC$99,185,FALSE())-VLOOKUP($A100,'Import Peak Change'!$A$106:GC$202,185,FALSE())),0,(VLOOKUP($A100,'Import Peak'!$A$3:GC$99,185,FALSE())-VLOOKUP($A100,'Import Peak Change'!$A$106:GC$202,185,FALSE())))</f>
        <v>0</v>
      </c>
      <c r="GD100" s="193" t="n">
        <f aca="false">IF(ISERROR(VLOOKUP($A100,'Import Peak'!$A$3:GD$99,186,FALSE())-VLOOKUP($A100,'Import Peak Change'!$A$106:GD$202,186,FALSE())),0,(VLOOKUP($A100,'Import Peak'!$A$3:GD$99,186,FALSE())-VLOOKUP($A100,'Import Peak Change'!$A$106:GD$202,186,FALSE())))</f>
        <v>0</v>
      </c>
      <c r="GE100" s="193" t="n">
        <f aca="false">IF(ISERROR(VLOOKUP($A100,'Import Peak'!$A$3:GE$99,187,FALSE())-VLOOKUP($A100,'Import Peak Change'!$A$106:GE$202,187,FALSE())),0,(VLOOKUP($A100,'Import Peak'!$A$3:GE$99,187,FALSE())-VLOOKUP($A100,'Import Peak Change'!$A$106:GE$202,187,FALSE())))</f>
        <v>0</v>
      </c>
      <c r="GF100" s="193" t="n">
        <f aca="false">IF(ISERROR(VLOOKUP($A100,'Import Peak'!$A$3:GF$99,188,FALSE())-VLOOKUP($A100,'Import Peak Change'!$A$106:GF$202,188,FALSE())),0,(VLOOKUP($A100,'Import Peak'!$A$3:GF$99,188,FALSE())-VLOOKUP($A100,'Import Peak Change'!$A$106:GF$202,188,FALSE())))</f>
        <v>0</v>
      </c>
      <c r="GG100" s="193" t="n">
        <f aca="false">IF(ISERROR(VLOOKUP($A100,'Import Peak'!$A$3:GG$99,189,FALSE())-VLOOKUP($A100,'Import Peak Change'!$A$106:GG$202,189,FALSE())),0,(VLOOKUP($A100,'Import Peak'!$A$3:GG$99,189,FALSE())-VLOOKUP($A100,'Import Peak Change'!$A$106:GG$202,189,FALSE())))</f>
        <v>0</v>
      </c>
      <c r="GH100" s="193" t="n">
        <f aca="false">IF(ISERROR(VLOOKUP($A100,'Import Peak'!$A$3:GH$99,190,FALSE())-VLOOKUP($A100,'Import Peak Change'!$A$106:GH$202,190,FALSE())),0,(VLOOKUP($A100,'Import Peak'!$A$3:GH$99,190,FALSE())-VLOOKUP($A100,'Import Peak Change'!$A$106:GH$202,190,FALSE())))</f>
        <v>0</v>
      </c>
      <c r="GI100" s="193" t="n">
        <f aca="false">IF(ISERROR(VLOOKUP($A100,'Import Peak'!$A$3:GI$99,191,FALSE())-VLOOKUP($A100,'Import Peak Change'!$A$106:GI$202,191,FALSE())),0,(VLOOKUP($A100,'Import Peak'!$A$3:GI$99,191,FALSE())-VLOOKUP($A100,'Import Peak Change'!$A$106:GI$202,191,FALSE())))</f>
        <v>0</v>
      </c>
      <c r="GJ100" s="193" t="n">
        <f aca="false">IF(ISERROR(VLOOKUP($A100,'Import Peak'!$A$3:GJ$99,192,FALSE())-VLOOKUP($A100,'Import Peak Change'!$A$106:GJ$202,192,FALSE())),0,(VLOOKUP($A100,'Import Peak'!$A$3:GJ$99,192,FALSE())-VLOOKUP($A100,'Import Peak Change'!$A$106:GJ$202,192,FALSE())))</f>
        <v>0</v>
      </c>
      <c r="GK100" s="193" t="n">
        <f aca="false">IF(ISERROR(VLOOKUP($A100,'Import Peak'!$A$3:GK$99,193,FALSE())-VLOOKUP($A100,'Import Peak Change'!$A$106:GK$202,193,FALSE())),0,(VLOOKUP($A100,'Import Peak'!$A$3:GK$99,193,FALSE())-VLOOKUP($A100,'Import Peak Change'!$A$106:GK$202,193,FALSE())))</f>
        <v>0</v>
      </c>
      <c r="GL100" s="193" t="n">
        <f aca="false">IF(ISERROR(VLOOKUP($A100,'Import Peak'!$A$3:GL$99,194,FALSE())-VLOOKUP($A100,'Import Peak Change'!$A$106:GL$202,194,FALSE())),0,(VLOOKUP($A100,'Import Peak'!$A$3:GL$99,194,FALSE())-VLOOKUP($A100,'Import Peak Change'!$A$106:GL$202,194,FALSE())))</f>
        <v>0</v>
      </c>
      <c r="GM100" s="193" t="n">
        <f aca="false">IF(ISERROR(VLOOKUP($A100,'Import Peak'!$A$3:GM$99,195,FALSE())-VLOOKUP($A100,'Import Peak Change'!$A$106:GM$202,195,FALSE())),0,(VLOOKUP($A100,'Import Peak'!$A$3:GM$99,195,FALSE())-VLOOKUP($A100,'Import Peak Change'!$A$106:GM$202,195,FALSE())))</f>
        <v>0</v>
      </c>
      <c r="GN100" s="193" t="n">
        <f aca="false">IF(ISERROR(VLOOKUP($A100,'Import Peak'!$A$3:GN$99,196,FALSE())-VLOOKUP($A100,'Import Peak Change'!$A$106:GN$202,196,FALSE())),0,(VLOOKUP($A100,'Import Peak'!$A$3:GN$99,196,FALSE())-VLOOKUP($A100,'Import Peak Change'!$A$106:GN$202,196,FALSE())))</f>
        <v>0</v>
      </c>
      <c r="GO100" s="193" t="n">
        <f aca="false">IF(ISERROR(VLOOKUP($A100,'Import Peak'!$A$3:GO$99,197,FALSE())-VLOOKUP($A100,'Import Peak Change'!$A$106:GO$202,197,FALSE())),0,(VLOOKUP($A100,'Import Peak'!$A$3:GO$99,197,FALSE())-VLOOKUP($A100,'Import Peak Change'!$A$106:GO$202,197,FALSE())))</f>
        <v>0</v>
      </c>
      <c r="GP100" s="193" t="n">
        <f aca="false">IF(ISERROR(VLOOKUP($A100,'Import Peak'!$A$3:GP$99,198,FALSE())-VLOOKUP($A100,'Import Peak Change'!$A$106:GP$202,198,FALSE())),0,(VLOOKUP($A100,'Import Peak'!$A$3:GP$99,198,FALSE())-VLOOKUP($A100,'Import Peak Change'!$A$106:GP$202,198,FALSE())))</f>
        <v>0</v>
      </c>
      <c r="GQ100" s="193" t="n">
        <f aca="false">IF(ISERROR(VLOOKUP($A100,'Import Peak'!$A$3:GQ$99,199,FALSE())-VLOOKUP($A100,'Import Peak Change'!$A$106:GQ$202,199,FALSE())),0,(VLOOKUP($A100,'Import Peak'!$A$3:GQ$99,199,FALSE())-VLOOKUP($A100,'Import Peak Change'!$A$106:GQ$202,199,FALSE())))</f>
        <v>0</v>
      </c>
      <c r="GR100" s="193" t="n">
        <f aca="false">IF(ISERROR(VLOOKUP($A100,'Import Peak'!$A$3:GR$99,200,FALSE())-VLOOKUP($A100,'Import Peak Change'!$A$106:GR$202,200,FALSE())),0,(VLOOKUP($A100,'Import Peak'!$A$3:GR$99,200,FALSE())-VLOOKUP($A100,'Import Peak Change'!$A$106:GR$202,200,FALSE())))</f>
        <v>0</v>
      </c>
      <c r="GS100" s="193" t="n">
        <f aca="false">IF(ISERROR(VLOOKUP($A100,'Import Peak'!$A$3:GS$99,201,FALSE())-VLOOKUP($A100,'Import Peak Change'!$A$106:GS$202,201,FALSE())),0,(VLOOKUP($A100,'Import Peak'!$A$3:GS$99,201,FALSE())-VLOOKUP($A100,'Import Peak Change'!$A$106:GS$202,201,FALSE())))</f>
        <v>0</v>
      </c>
      <c r="GT100" s="193" t="n">
        <f aca="false">IF(ISERROR(VLOOKUP($A100,'Import Peak'!$A$3:GT$99,202,FALSE())-VLOOKUP($A100,'Import Peak Change'!$A$106:GT$202,202,FALSE())),0,(VLOOKUP($A100,'Import Peak'!$A$3:GT$99,202,FALSE())-VLOOKUP($A100,'Import Peak Change'!$A$106:GT$202,202,FALSE())))</f>
        <v>0</v>
      </c>
      <c r="GU100" s="193" t="n">
        <f aca="false">IF(ISERROR(VLOOKUP($A100,'Import Peak'!$A$3:GU$99,203,FALSE())-VLOOKUP($A100,'Import Peak Change'!$A$106:GU$202,203,FALSE())),0,(VLOOKUP($A100,'Import Peak'!$A$3:GU$99,203,FALSE())-VLOOKUP($A100,'Import Peak Change'!$A$106:GU$202,203,FALSE())))</f>
        <v>0</v>
      </c>
      <c r="GV100" s="193" t="n">
        <f aca="false">IF(ISERROR(VLOOKUP($A100,'Import Peak'!$A$3:GV$99,204,FALSE())-VLOOKUP($A100,'Import Peak Change'!$A$106:GV$202,204,FALSE())),0,(VLOOKUP($A100,'Import Peak'!$A$3:GV$99,204,FALSE())-VLOOKUP($A100,'Import Peak Change'!$A$106:GV$202,204,FALSE())))</f>
        <v>0</v>
      </c>
      <c r="GW100" s="193" t="n">
        <f aca="false">IF(ISERROR(VLOOKUP($A100,'Import Peak'!$A$3:GW$99,205,FALSE())-VLOOKUP($A100,'Import Peak Change'!$A$106:GW$202,205,FALSE())),0,(VLOOKUP($A100,'Import Peak'!$A$3:GW$99,205,FALSE())-VLOOKUP($A100,'Import Peak Change'!$A$106:GW$202,205,FALSE())))</f>
        <v>0</v>
      </c>
      <c r="GX100" s="193" t="n">
        <f aca="false">IF(ISERROR(VLOOKUP($A100,'Import Peak'!$A$3:GX$99,206,FALSE())-VLOOKUP($A100,'Import Peak Change'!$A$106:GX$202,206,FALSE())),0,(VLOOKUP($A100,'Import Peak'!$A$3:GX$99,206,FALSE())-VLOOKUP($A100,'Import Peak Change'!$A$106:GX$202,206,FALSE())))</f>
        <v>0</v>
      </c>
      <c r="GY100" s="193" t="n">
        <f aca="false">IF(ISERROR(VLOOKUP($A100,'Import Peak'!$A$3:GY$99,207,FALSE())-VLOOKUP($A100,'Import Peak Change'!$A$106:GY$202,207,FALSE())),0,(VLOOKUP($A100,'Import Peak'!$A$3:GY$99,207,FALSE())-VLOOKUP($A100,'Import Peak Change'!$A$106:GY$202,207,FALSE())))</f>
        <v>0</v>
      </c>
      <c r="GZ100" s="193" t="n">
        <f aca="false">IF(ISERROR(VLOOKUP($A100,'Import Peak'!$A$3:GZ$99,208,FALSE())-VLOOKUP($A100,'Import Peak Change'!$A$106:GZ$202,208,FALSE())),0,(VLOOKUP($A100,'Import Peak'!$A$3:GZ$99,208,FALSE())-VLOOKUP($A100,'Import Peak Change'!$A$106:GZ$202,208,FALSE())))</f>
        <v>0</v>
      </c>
      <c r="HA100" s="193" t="n">
        <f aca="false">IF(ISERROR(VLOOKUP($A100,'Import Peak'!$A$3:HA$99,209,FALSE())-VLOOKUP($A100,'Import Peak Change'!$A$106:HA$202,209,FALSE())),0,(VLOOKUP($A100,'Import Peak'!$A$3:HA$99,209,FALSE())-VLOOKUP($A100,'Import Peak Change'!$A$106:HA$202,209,FALSE())))</f>
        <v>0</v>
      </c>
      <c r="HB100" s="193" t="n">
        <f aca="false">IF(ISERROR(VLOOKUP($A100,'Import Peak'!$A$3:HB$99,210,FALSE())-VLOOKUP($A100,'Import Peak Change'!$A$106:HB$202,210,FALSE())),0,(VLOOKUP($A100,'Import Peak'!$A$3:HB$99,210,FALSE())-VLOOKUP($A100,'Import Peak Change'!$A$106:HB$202,210,FALSE())))</f>
        <v>0</v>
      </c>
      <c r="HC100" s="193" t="n">
        <f aca="false">IF(ISERROR(VLOOKUP($A100,'Import Peak'!$A$3:HC$99,211,FALSE())-VLOOKUP($A100,'Import Peak Change'!$A$106:HC$202,211,FALSE())),0,(VLOOKUP($A100,'Import Peak'!$A$3:HC$99,211,FALSE())-VLOOKUP($A100,'Import Peak Change'!$A$106:HC$202,211,FALSE())))</f>
        <v>0</v>
      </c>
      <c r="HD100" s="193" t="n">
        <f aca="false">IF(ISERROR(VLOOKUP($A100,'Import Peak'!$A$3:HD$99,212,FALSE())-VLOOKUP($A100,'Import Peak Change'!$A$106:HD$202,212,FALSE())),0,(VLOOKUP($A100,'Import Peak'!$A$3:HD$99,212,FALSE())-VLOOKUP($A100,'Import Peak Change'!$A$106:HD$202,212,FALSE())))</f>
        <v>0</v>
      </c>
      <c r="HE100" s="193" t="n">
        <f aca="false">IF(ISERROR(VLOOKUP($A100,'Import Peak'!$A$3:HE$99,213,FALSE())-VLOOKUP($A100,'Import Peak Change'!$A$106:HE$202,213,FALSE())),0,(VLOOKUP($A100,'Import Peak'!$A$3:HE$99,213,FALSE())-VLOOKUP($A100,'Import Peak Change'!$A$106:HE$202,213,FALSE())))</f>
        <v>0</v>
      </c>
      <c r="HF100" s="193" t="n">
        <f aca="false">IF(ISERROR(VLOOKUP($A100,'Import Peak'!$A$3:HF$99,214,FALSE())-VLOOKUP($A100,'Import Peak Change'!$A$106:HF$202,214,FALSE())),0,(VLOOKUP($A100,'Import Peak'!$A$3:HF$99,214,FALSE())-VLOOKUP($A100,'Import Peak Change'!$A$106:HF$202,214,FALSE())))</f>
        <v>0</v>
      </c>
      <c r="HG100" s="193" t="n">
        <f aca="false">IF(ISERROR(VLOOKUP($A100,'Import Peak'!$A$3:HG$99,215,FALSE())-VLOOKUP($A100,'Import Peak Change'!$A$106:HG$202,215,FALSE())),0,(VLOOKUP($A100,'Import Peak'!$A$3:HG$99,215,FALSE())-VLOOKUP($A100,'Import Peak Change'!$A$106:HG$202,215,FALSE())))</f>
        <v>0</v>
      </c>
      <c r="HH100" s="193" t="n">
        <f aca="false">IF(ISERROR(VLOOKUP($A100,'Import Peak'!$A$3:HH$99,216,FALSE())-VLOOKUP($A100,'Import Peak Change'!$A$106:HH$202,216,FALSE())),0,(VLOOKUP($A100,'Import Peak'!$A$3:HH$99,216,FALSE())-VLOOKUP($A100,'Import Peak Change'!$A$106:HH$202,216,FALSE())))</f>
        <v>0</v>
      </c>
      <c r="HI100" s="193" t="n">
        <f aca="false">IF(ISERROR(VLOOKUP($A100,'Import Peak'!$A$3:HI$99,217,FALSE())-VLOOKUP($A100,'Import Peak Change'!$A$106:HI$202,217,FALSE())),0,(VLOOKUP($A100,'Import Peak'!$A$3:HI$99,217,FALSE())-VLOOKUP($A100,'Import Peak Change'!$A$106:HI$202,217,FALSE())))</f>
        <v>0</v>
      </c>
      <c r="HJ100" s="193" t="n">
        <f aca="false">IF(ISERROR(VLOOKUP($A100,'Import Peak'!$A$3:HJ$99,218,FALSE())-VLOOKUP($A100,'Import Peak Change'!$A$106:HJ$202,218,FALSE())),0,(VLOOKUP($A100,'Import Peak'!$A$3:HJ$99,218,FALSE())-VLOOKUP($A100,'Import Peak Change'!$A$106:HJ$202,218,FALSE())))</f>
        <v>0</v>
      </c>
      <c r="HK100" s="193" t="n">
        <f aca="false">IF(ISERROR(VLOOKUP($A100,'Import Peak'!$A$3:HK$99,219,FALSE())-VLOOKUP($A100,'Import Peak Change'!$A$106:HK$202,219,FALSE())),0,(VLOOKUP($A100,'Import Peak'!$A$3:HK$99,219,FALSE())-VLOOKUP($A100,'Import Peak Change'!$A$106:HK$202,219,FALSE())))</f>
        <v>0</v>
      </c>
      <c r="HL100" s="193" t="n">
        <f aca="false">IF(ISERROR(VLOOKUP($A100,'Import Peak'!$A$3:HL$99,220,FALSE())-VLOOKUP($A100,'Import Peak Change'!$A$106:HL$202,220,FALSE())),0,(VLOOKUP($A100,'Import Peak'!$A$3:HL$99,220,FALSE())-VLOOKUP($A100,'Import Peak Change'!$A$106:HL$202,220,FALSE())))</f>
        <v>0</v>
      </c>
      <c r="HM100" s="193" t="n">
        <f aca="false">IF(ISERROR(VLOOKUP($A100,'Import Peak'!$A$3:HM$99,221,FALSE())-VLOOKUP($A100,'Import Peak Change'!$A$106:HM$202,221,FALSE())),0,(VLOOKUP($A100,'Import Peak'!$A$3:HM$99,221,FALSE())-VLOOKUP($A100,'Import Peak Change'!$A$106:HM$202,221,FALSE())))</f>
        <v>0</v>
      </c>
      <c r="HN100" s="193" t="n">
        <f aca="false">IF(ISERROR(VLOOKUP($A100,'Import Peak'!$A$3:HN$99,222,FALSE())-VLOOKUP($A100,'Import Peak Change'!$A$106:HN$202,222,FALSE())),0,(VLOOKUP($A100,'Import Peak'!$A$3:HN$99,222,FALSE())-VLOOKUP($A100,'Import Peak Change'!$A$106:HN$202,222,FALSE())))</f>
        <v>0</v>
      </c>
      <c r="HO100" s="193" t="n">
        <f aca="false">IF(ISERROR(VLOOKUP($A100,'Import Peak'!$A$3:HO$99,223,FALSE())-VLOOKUP($A100,'Import Peak Change'!$A$106:HO$202,223,FALSE())),0,(VLOOKUP($A100,'Import Peak'!$A$3:HO$99,223,FALSE())-VLOOKUP($A100,'Import Peak Change'!$A$106:HO$202,223,FALSE())))</f>
        <v>0</v>
      </c>
      <c r="HP100" s="193" t="n">
        <f aca="false">IF(ISERROR(VLOOKUP($A100,'Import Peak'!$A$3:HP$99,224,FALSE())-VLOOKUP($A100,'Import Peak Change'!$A$106:HP$202,224,FALSE())),0,(VLOOKUP($A100,'Import Peak'!$A$3:HP$99,224,FALSE())-VLOOKUP($A100,'Import Peak Change'!$A$106:HP$202,224,FALSE())))</f>
        <v>0</v>
      </c>
      <c r="HQ100" s="193" t="n">
        <f aca="false">IF(ISERROR(VLOOKUP($A100,'Import Peak'!$A$3:HQ$99,225,FALSE())-VLOOKUP($A100,'Import Peak Change'!$A$106:HQ$202,225,FALSE())),0,(VLOOKUP($A100,'Import Peak'!$A$3:HQ$99,225,FALSE())-VLOOKUP($A100,'Import Peak Change'!$A$106:HQ$202,225,FALSE())))</f>
        <v>0</v>
      </c>
      <c r="HR100" s="193" t="n">
        <f aca="false">IF(ISERROR(VLOOKUP($A100,'Import Peak'!$A$3:HR$99,226,FALSE())-VLOOKUP($A100,'Import Peak Change'!$A$106:HR$202,226,FALSE())),0,(VLOOKUP($A100,'Import Peak'!$A$3:HR$99,226,FALSE())-VLOOKUP($A100,'Import Peak Change'!$A$106:HR$202,226,FALSE())))</f>
        <v>0</v>
      </c>
      <c r="HS100" s="193" t="n">
        <f aca="false">IF(ISERROR(VLOOKUP($A100,'Import Peak'!$A$3:HS$99,227,FALSE())-VLOOKUP($A100,'Import Peak Change'!$A$106:HS$202,227,FALSE())),0,(VLOOKUP($A100,'Import Peak'!$A$3:HS$99,227,FALSE())-VLOOKUP($A100,'Import Peak Change'!$A$106:HS$202,227,FALSE())))</f>
        <v>0</v>
      </c>
      <c r="HT100" s="193" t="n">
        <f aca="false">IF(ISERROR(VLOOKUP($A100,'Import Peak'!$A$3:HT$99,228,FALSE())-VLOOKUP($A100,'Import Peak Change'!$A$106:HT$202,228,FALSE())),0,(VLOOKUP($A100,'Import Peak'!$A$3:HT$99,228,FALSE())-VLOOKUP($A100,'Import Peak Change'!$A$106:HT$202,228,FALSE())))</f>
        <v>0</v>
      </c>
      <c r="HU100" s="193" t="n">
        <f aca="false">IF(ISERROR(VLOOKUP($A100,'Import Peak'!$A$3:HU$99,229,FALSE())-VLOOKUP($A100,'Import Peak Change'!$A$106:HU$202,229,FALSE())),0,(VLOOKUP($A100,'Import Peak'!$A$3:HU$99,229,FALSE())-VLOOKUP($A100,'Import Peak Change'!$A$106:HU$202,229,FALSE())))</f>
        <v>0</v>
      </c>
      <c r="HV100" s="193" t="n">
        <f aca="false">IF(ISERROR(VLOOKUP($A100,'Import Peak'!$A$3:HV$99,230,FALSE())-VLOOKUP($A100,'Import Peak Change'!$A$106:HV$202,230,FALSE())),0,(VLOOKUP($A100,'Import Peak'!$A$3:HV$99,230,FALSE())-VLOOKUP($A100,'Import Peak Change'!$A$106:HV$202,230,FALSE())))</f>
        <v>0</v>
      </c>
      <c r="HW100" s="193" t="n">
        <f aca="false">IF(ISERROR(VLOOKUP($A100,'Import Peak'!$A$3:HW$99,231,FALSE())-VLOOKUP($A100,'Import Peak Change'!$A$106:HW$202,231,FALSE())),0,(VLOOKUP($A100,'Import Peak'!$A$3:HW$99,231,FALSE())-VLOOKUP($A100,'Import Peak Change'!$A$106:HW$202,231,FALSE())))</f>
        <v>0</v>
      </c>
      <c r="HX100" s="193" t="n">
        <f aca="false">IF(ISERROR(VLOOKUP($A100,'Import Peak'!$A$3:HX$99,232,FALSE())-VLOOKUP($A100,'Import Peak Change'!$A$106:HX$202,232,FALSE())),0,(VLOOKUP($A100,'Import Peak'!$A$3:HX$99,232,FALSE())-VLOOKUP($A100,'Import Peak Change'!$A$106:HX$202,232,FALSE())))</f>
        <v>0</v>
      </c>
      <c r="HY100" s="193" t="n">
        <f aca="false">IF(ISERROR(VLOOKUP($A100,'Import Peak'!$A$3:HY$99,233,FALSE())-VLOOKUP($A100,'Import Peak Change'!$A$106:HY$202,233,FALSE())),0,(VLOOKUP($A100,'Import Peak'!$A$3:HY$99,233,FALSE())-VLOOKUP($A100,'Import Peak Change'!$A$106:HY$202,233,FALSE())))</f>
        <v>0</v>
      </c>
      <c r="HZ100" s="193" t="n">
        <f aca="false">IF(ISERROR(VLOOKUP($A100,'Import Peak'!$A$3:HZ$99,234,FALSE())-VLOOKUP($A100,'Import Peak Change'!$A$106:HZ$202,234,FALSE())),0,(VLOOKUP($A100,'Import Peak'!$A$3:HZ$99,234,FALSE())-VLOOKUP($A100,'Import Peak Change'!$A$106:HZ$202,234,FALSE())))</f>
        <v>0</v>
      </c>
      <c r="IA100" s="193" t="n">
        <f aca="false">IF(ISERROR(VLOOKUP($A100,'Import Peak'!$A$3:IA$99,235,FALSE())-VLOOKUP($A100,'Import Peak Change'!$A$106:IA$202,235,FALSE())),0,(VLOOKUP($A100,'Import Peak'!$A$3:IA$99,235,FALSE())-VLOOKUP($A100,'Import Peak Change'!$A$106:IA$202,235,FALSE())))</f>
        <v>0</v>
      </c>
      <c r="IB100" s="193" t="n">
        <f aca="false">IF(ISERROR(VLOOKUP($A100,'Import Peak'!$A$3:IB$99,236,FALSE())-VLOOKUP($A100,'Import Peak Change'!$A$106:IB$202,236,FALSE())),0,(VLOOKUP($A100,'Import Peak'!$A$3:IB$99,236,FALSE())-VLOOKUP($A100,'Import Peak Change'!$A$106:IB$202,236,FALSE())))</f>
        <v>0</v>
      </c>
      <c r="IC100" s="193" t="n">
        <f aca="false">IF(ISERROR(VLOOKUP($A100,'Import Peak'!$A$3:IC$99,237,FALSE())-VLOOKUP($A100,'Import Peak Change'!$A$106:IC$202,237,FALSE())),0,(VLOOKUP($A100,'Import Peak'!$A$3:IC$99,237,FALSE())-VLOOKUP($A100,'Import Peak Change'!$A$106:IC$202,237,FALSE())))</f>
        <v>0</v>
      </c>
      <c r="ID100" s="193" t="n">
        <f aca="false">IF(ISERROR(VLOOKUP($A100,'Import Peak'!$A$3:ID$99,238,FALSE())-VLOOKUP($A100,'Import Peak Change'!$A$106:ID$202,238,FALSE())),0,(VLOOKUP($A100,'Import Peak'!$A$3:ID$99,238,FALSE())-VLOOKUP($A100,'Import Peak Change'!$A$106:ID$202,238,FALSE())))</f>
        <v>0</v>
      </c>
      <c r="IE100" s="193" t="n">
        <f aca="false">IF(ISERROR(VLOOKUP($A100,'Import Peak'!$A$3:IE$99,239,FALSE())-VLOOKUP($A100,'Import Peak Change'!$A$106:IE$202,239,FALSE())),0,(VLOOKUP($A100,'Import Peak'!$A$3:IE$99,239,FALSE())-VLOOKUP($A100,'Import Peak Change'!$A$106:IE$202,239,FALSE())))</f>
        <v>0</v>
      </c>
    </row>
    <row r="101" customFormat="false" ht="12.75" hidden="false" customHeight="false" outlineLevel="0" collapsed="false">
      <c r="A101" s="192"/>
      <c r="B101" s="192" t="n">
        <v>37012</v>
      </c>
      <c r="C101" s="192" t="n">
        <v>37043</v>
      </c>
      <c r="D101" s="192" t="n">
        <v>37073</v>
      </c>
      <c r="E101" s="192" t="n">
        <v>37104</v>
      </c>
      <c r="F101" s="192" t="n">
        <v>37135</v>
      </c>
      <c r="G101" s="192" t="n">
        <v>37165</v>
      </c>
      <c r="H101" s="192" t="n">
        <v>37196</v>
      </c>
      <c r="I101" s="192" t="n">
        <v>37226</v>
      </c>
      <c r="J101" s="192" t="n">
        <v>37257</v>
      </c>
      <c r="K101" s="192" t="n">
        <v>37288</v>
      </c>
      <c r="L101" s="192" t="n">
        <v>37316</v>
      </c>
      <c r="M101" s="192" t="n">
        <v>37347</v>
      </c>
      <c r="N101" s="192" t="n">
        <v>37377</v>
      </c>
      <c r="O101" s="192" t="n">
        <v>37408</v>
      </c>
      <c r="P101" s="192" t="n">
        <v>37438</v>
      </c>
      <c r="Q101" s="192" t="n">
        <v>37469</v>
      </c>
      <c r="R101" s="192" t="n">
        <v>37500</v>
      </c>
      <c r="S101" s="192" t="n">
        <v>37530</v>
      </c>
      <c r="T101" s="192" t="n">
        <v>37561</v>
      </c>
      <c r="U101" s="192" t="n">
        <v>37591</v>
      </c>
      <c r="V101" s="192" t="n">
        <v>37622</v>
      </c>
      <c r="W101" s="192" t="n">
        <v>37653</v>
      </c>
      <c r="X101" s="192" t="n">
        <v>37681</v>
      </c>
      <c r="Y101" s="192" t="n">
        <v>37712</v>
      </c>
      <c r="Z101" s="192" t="n">
        <v>37742</v>
      </c>
      <c r="AA101" s="192" t="n">
        <v>37773</v>
      </c>
      <c r="AB101" s="192" t="n">
        <v>37803</v>
      </c>
      <c r="AC101" s="192" t="n">
        <v>37834</v>
      </c>
      <c r="AD101" s="192" t="n">
        <v>37865</v>
      </c>
      <c r="AE101" s="192" t="n">
        <v>37895</v>
      </c>
      <c r="AF101" s="192" t="n">
        <v>37926</v>
      </c>
      <c r="AG101" s="192" t="n">
        <v>37956</v>
      </c>
      <c r="AH101" s="192" t="n">
        <v>37987</v>
      </c>
      <c r="AI101" s="192" t="n">
        <v>38018</v>
      </c>
      <c r="AJ101" s="192" t="n">
        <v>38047</v>
      </c>
      <c r="AK101" s="192" t="n">
        <v>38078</v>
      </c>
      <c r="AL101" s="192" t="n">
        <v>38108</v>
      </c>
      <c r="AM101" s="192" t="n">
        <v>38139</v>
      </c>
      <c r="AN101" s="192" t="n">
        <v>38169</v>
      </c>
      <c r="AO101" s="192" t="n">
        <v>38200</v>
      </c>
      <c r="AP101" s="192" t="n">
        <v>38231</v>
      </c>
      <c r="AQ101" s="192" t="n">
        <v>38261</v>
      </c>
      <c r="AR101" s="192" t="n">
        <v>38292</v>
      </c>
      <c r="AS101" s="192" t="n">
        <v>38322</v>
      </c>
      <c r="AT101" s="192" t="n">
        <v>38353</v>
      </c>
      <c r="AU101" s="192" t="n">
        <v>38384</v>
      </c>
      <c r="AV101" s="192" t="n">
        <v>38412</v>
      </c>
      <c r="AW101" s="192" t="n">
        <v>38443</v>
      </c>
      <c r="AX101" s="192" t="n">
        <v>38473</v>
      </c>
      <c r="AY101" s="192" t="n">
        <v>38504</v>
      </c>
      <c r="AZ101" s="192" t="n">
        <v>38534</v>
      </c>
      <c r="BA101" s="192" t="n">
        <v>38565</v>
      </c>
      <c r="BB101" s="192" t="n">
        <v>38596</v>
      </c>
      <c r="BC101" s="192" t="n">
        <v>38626</v>
      </c>
      <c r="BD101" s="192" t="n">
        <v>38657</v>
      </c>
      <c r="BE101" s="192" t="n">
        <v>38687</v>
      </c>
      <c r="BF101" s="192" t="n">
        <v>38718</v>
      </c>
      <c r="BG101" s="192" t="n">
        <v>38749</v>
      </c>
      <c r="BH101" s="192" t="n">
        <v>38777</v>
      </c>
      <c r="BI101" s="192" t="n">
        <v>38808</v>
      </c>
      <c r="BJ101" s="192" t="n">
        <v>38838</v>
      </c>
      <c r="BK101" s="192" t="n">
        <v>38869</v>
      </c>
      <c r="BL101" s="192" t="n">
        <v>38899</v>
      </c>
      <c r="BM101" s="192" t="n">
        <v>38930</v>
      </c>
      <c r="BN101" s="192" t="n">
        <v>38961</v>
      </c>
      <c r="BO101" s="192" t="n">
        <v>38991</v>
      </c>
      <c r="BP101" s="192" t="n">
        <v>39022</v>
      </c>
      <c r="BQ101" s="192" t="n">
        <v>39052</v>
      </c>
      <c r="BR101" s="192" t="n">
        <v>39083</v>
      </c>
      <c r="BS101" s="192" t="n">
        <v>39114</v>
      </c>
      <c r="BT101" s="192" t="n">
        <v>39142</v>
      </c>
      <c r="BU101" s="192" t="n">
        <v>39173</v>
      </c>
      <c r="BV101" s="192" t="n">
        <v>39203</v>
      </c>
      <c r="BW101" s="192" t="n">
        <v>39234</v>
      </c>
      <c r="BX101" s="192" t="n">
        <v>39264</v>
      </c>
      <c r="BY101" s="192" t="n">
        <v>39295</v>
      </c>
      <c r="BZ101" s="192" t="n">
        <v>39326</v>
      </c>
      <c r="CA101" s="192" t="n">
        <v>39356</v>
      </c>
      <c r="CB101" s="192" t="n">
        <v>39387</v>
      </c>
      <c r="CC101" s="192" t="n">
        <v>39417</v>
      </c>
      <c r="CD101" s="192" t="n">
        <v>39448</v>
      </c>
      <c r="CE101" s="192" t="n">
        <v>39479</v>
      </c>
      <c r="CF101" s="192" t="n">
        <v>39508</v>
      </c>
      <c r="CG101" s="192" t="n">
        <v>39539</v>
      </c>
      <c r="CH101" s="192" t="n">
        <v>39569</v>
      </c>
      <c r="CI101" s="192" t="n">
        <v>39600</v>
      </c>
      <c r="CJ101" s="192" t="n">
        <v>39630</v>
      </c>
      <c r="CK101" s="192" t="n">
        <v>39661</v>
      </c>
      <c r="CL101" s="192" t="n">
        <v>39692</v>
      </c>
      <c r="CM101" s="192" t="n">
        <v>39722</v>
      </c>
      <c r="CN101" s="192" t="n">
        <v>39753</v>
      </c>
      <c r="CO101" s="192" t="n">
        <v>39783</v>
      </c>
      <c r="CP101" s="192" t="n">
        <v>39814</v>
      </c>
      <c r="CQ101" s="192" t="n">
        <v>39845</v>
      </c>
      <c r="CR101" s="192" t="n">
        <v>39873</v>
      </c>
      <c r="CS101" s="192" t="n">
        <v>39904</v>
      </c>
      <c r="CT101" s="192" t="n">
        <v>39934</v>
      </c>
      <c r="CU101" s="192" t="n">
        <v>39965</v>
      </c>
      <c r="CV101" s="192" t="n">
        <v>39995</v>
      </c>
      <c r="CW101" s="192" t="n">
        <v>40026</v>
      </c>
      <c r="CX101" s="192" t="n">
        <v>40057</v>
      </c>
      <c r="CY101" s="192" t="n">
        <v>40087</v>
      </c>
      <c r="CZ101" s="192" t="n">
        <v>40118</v>
      </c>
      <c r="DA101" s="192" t="n">
        <v>40148</v>
      </c>
      <c r="DB101" s="192" t="n">
        <v>40179</v>
      </c>
      <c r="DC101" s="192" t="n">
        <v>40210</v>
      </c>
      <c r="DD101" s="192" t="n">
        <v>40238</v>
      </c>
      <c r="DE101" s="192" t="n">
        <v>40269</v>
      </c>
      <c r="DF101" s="192" t="n">
        <v>40299</v>
      </c>
      <c r="DG101" s="192" t="n">
        <v>40330</v>
      </c>
      <c r="DH101" s="192" t="n">
        <v>40360</v>
      </c>
      <c r="DI101" s="192" t="n">
        <v>40391</v>
      </c>
      <c r="DJ101" s="192" t="n">
        <v>40422</v>
      </c>
      <c r="DK101" s="192" t="n">
        <v>40452</v>
      </c>
      <c r="DL101" s="192" t="n">
        <v>40483</v>
      </c>
      <c r="DM101" s="192" t="n">
        <v>40513</v>
      </c>
      <c r="DN101" s="192" t="n">
        <v>40544</v>
      </c>
      <c r="DO101" s="192" t="n">
        <v>40575</v>
      </c>
      <c r="DP101" s="192" t="n">
        <v>40603</v>
      </c>
      <c r="DQ101" s="192" t="n">
        <v>40634</v>
      </c>
      <c r="DR101" s="192" t="n">
        <v>40664</v>
      </c>
      <c r="DS101" s="192" t="n">
        <v>40695</v>
      </c>
      <c r="DT101" s="192" t="n">
        <v>40725</v>
      </c>
      <c r="DU101" s="192" t="n">
        <v>40756</v>
      </c>
      <c r="DV101" s="192" t="n">
        <v>40787</v>
      </c>
      <c r="DW101" s="192" t="n">
        <v>40817</v>
      </c>
      <c r="DX101" s="192" t="n">
        <v>40848</v>
      </c>
      <c r="DY101" s="192" t="n">
        <v>40878</v>
      </c>
      <c r="DZ101" s="192" t="n">
        <v>40909</v>
      </c>
      <c r="EA101" s="192" t="n">
        <v>40940</v>
      </c>
      <c r="EB101" s="192" t="n">
        <v>40969</v>
      </c>
      <c r="EC101" s="192" t="n">
        <v>41000</v>
      </c>
      <c r="ED101" s="192" t="n">
        <v>41030</v>
      </c>
      <c r="EE101" s="192" t="n">
        <v>41061</v>
      </c>
      <c r="EF101" s="192" t="n">
        <v>41091</v>
      </c>
      <c r="EG101" s="192" t="n">
        <v>41122</v>
      </c>
      <c r="EH101" s="192" t="n">
        <v>41153</v>
      </c>
      <c r="EI101" s="192" t="n">
        <v>41183</v>
      </c>
      <c r="EJ101" s="192" t="n">
        <v>41214</v>
      </c>
      <c r="EK101" s="192" t="n">
        <v>41244</v>
      </c>
      <c r="EL101" s="192" t="n">
        <v>41275</v>
      </c>
      <c r="EM101" s="192" t="n">
        <v>41306</v>
      </c>
      <c r="EN101" s="192" t="n">
        <v>41334</v>
      </c>
      <c r="EO101" s="192" t="n">
        <v>41365</v>
      </c>
      <c r="EP101" s="192" t="n">
        <v>41395</v>
      </c>
      <c r="EQ101" s="192" t="n">
        <v>41426</v>
      </c>
      <c r="ER101" s="192" t="n">
        <v>41456</v>
      </c>
      <c r="ES101" s="192" t="n">
        <v>41487</v>
      </c>
      <c r="ET101" s="192" t="n">
        <v>41518</v>
      </c>
      <c r="EU101" s="192" t="n">
        <v>41548</v>
      </c>
      <c r="EV101" s="192" t="n">
        <v>41579</v>
      </c>
      <c r="EW101" s="192" t="n">
        <v>41609</v>
      </c>
      <c r="EX101" s="192" t="n">
        <v>41640</v>
      </c>
      <c r="EY101" s="192" t="n">
        <v>41671</v>
      </c>
      <c r="EZ101" s="192" t="n">
        <v>41699</v>
      </c>
      <c r="FA101" s="192" t="n">
        <v>41730</v>
      </c>
      <c r="FB101" s="192" t="n">
        <v>41760</v>
      </c>
      <c r="FC101" s="192" t="n">
        <v>41791</v>
      </c>
      <c r="FD101" s="192" t="n">
        <v>41821</v>
      </c>
      <c r="FE101" s="192" t="n">
        <v>41852</v>
      </c>
      <c r="FF101" s="192" t="n">
        <v>41883</v>
      </c>
      <c r="FG101" s="192" t="n">
        <v>41913</v>
      </c>
      <c r="FH101" s="192" t="n">
        <v>41944</v>
      </c>
      <c r="FI101" s="192" t="n">
        <v>41974</v>
      </c>
      <c r="FJ101" s="192" t="n">
        <v>42005</v>
      </c>
      <c r="FK101" s="192" t="n">
        <v>42036</v>
      </c>
      <c r="FL101" s="192" t="n">
        <v>42064</v>
      </c>
      <c r="FM101" s="192" t="n">
        <v>42095</v>
      </c>
      <c r="FN101" s="192" t="n">
        <v>42125</v>
      </c>
      <c r="FO101" s="192" t="n">
        <v>42156</v>
      </c>
      <c r="FP101" s="192" t="n">
        <v>42186</v>
      </c>
      <c r="FQ101" s="192" t="n">
        <v>42217</v>
      </c>
      <c r="FR101" s="192" t="n">
        <v>42248</v>
      </c>
      <c r="FS101" s="192" t="n">
        <v>42278</v>
      </c>
      <c r="FT101" s="192" t="n">
        <v>42309</v>
      </c>
      <c r="FU101" s="192" t="n">
        <v>42339</v>
      </c>
      <c r="FV101" s="192" t="n">
        <v>42370</v>
      </c>
      <c r="FW101" s="192" t="n">
        <v>42401</v>
      </c>
      <c r="FX101" s="192" t="n">
        <v>42430</v>
      </c>
      <c r="FY101" s="192" t="n">
        <v>42461</v>
      </c>
      <c r="FZ101" s="192" t="n">
        <v>42491</v>
      </c>
      <c r="GA101" s="192" t="n">
        <v>42522</v>
      </c>
      <c r="GB101" s="192" t="n">
        <v>42552</v>
      </c>
      <c r="GC101" s="192" t="n">
        <v>42583</v>
      </c>
      <c r="GD101" s="192" t="n">
        <v>42614</v>
      </c>
      <c r="GE101" s="192" t="n">
        <v>42644</v>
      </c>
      <c r="GF101" s="192" t="n">
        <v>42675</v>
      </c>
      <c r="GG101" s="192" t="n">
        <v>42705</v>
      </c>
      <c r="GH101" s="192" t="n">
        <v>42736</v>
      </c>
      <c r="GI101" s="192" t="n">
        <v>42767</v>
      </c>
      <c r="GJ101" s="192" t="n">
        <v>42795</v>
      </c>
      <c r="GK101" s="192" t="n">
        <v>42826</v>
      </c>
      <c r="GL101" s="192" t="n">
        <v>42856</v>
      </c>
      <c r="GM101" s="192" t="n">
        <v>42887</v>
      </c>
      <c r="GN101" s="192" t="n">
        <v>42917</v>
      </c>
      <c r="GO101" s="192" t="n">
        <v>42948</v>
      </c>
      <c r="GP101" s="192" t="n">
        <v>42979</v>
      </c>
      <c r="GQ101" s="192" t="n">
        <v>43009</v>
      </c>
      <c r="GR101" s="192" t="n">
        <v>43040</v>
      </c>
      <c r="GS101" s="192" t="n">
        <v>43070</v>
      </c>
      <c r="GT101" s="192" t="n">
        <v>43101</v>
      </c>
      <c r="GU101" s="192" t="n">
        <v>43132</v>
      </c>
      <c r="GV101" s="192" t="n">
        <v>43160</v>
      </c>
      <c r="GW101" s="192" t="n">
        <v>43191</v>
      </c>
      <c r="GX101" s="192" t="n">
        <v>43221</v>
      </c>
      <c r="GY101" s="192" t="n">
        <v>43252</v>
      </c>
      <c r="GZ101" s="192" t="n">
        <v>43282</v>
      </c>
      <c r="HA101" s="192" t="n">
        <v>43313</v>
      </c>
      <c r="HB101" s="192" t="n">
        <v>43344</v>
      </c>
      <c r="HC101" s="192" t="n">
        <v>43374</v>
      </c>
      <c r="HD101" s="192" t="n">
        <v>43405</v>
      </c>
      <c r="HE101" s="192" t="n">
        <v>43435</v>
      </c>
      <c r="HF101" s="192" t="n">
        <v>43466</v>
      </c>
      <c r="HG101" s="192" t="n">
        <v>43497</v>
      </c>
      <c r="HH101" s="192" t="n">
        <v>43525</v>
      </c>
      <c r="HI101" s="192" t="n">
        <v>43556</v>
      </c>
      <c r="HJ101" s="192" t="n">
        <v>43586</v>
      </c>
      <c r="HK101" s="192" t="n">
        <v>43617</v>
      </c>
      <c r="HL101" s="192" t="n">
        <v>43647</v>
      </c>
      <c r="HM101" s="192" t="n">
        <v>43678</v>
      </c>
      <c r="HN101" s="192" t="n">
        <v>43709</v>
      </c>
      <c r="HO101" s="192" t="n">
        <v>43739</v>
      </c>
      <c r="HP101" s="192" t="n">
        <v>43770</v>
      </c>
      <c r="HQ101" s="192" t="n">
        <v>43800</v>
      </c>
      <c r="HR101" s="192" t="n">
        <v>43831</v>
      </c>
      <c r="HS101" s="192" t="n">
        <v>43862</v>
      </c>
      <c r="HT101" s="192" t="n">
        <v>43891</v>
      </c>
      <c r="HU101" s="192" t="n">
        <v>43922</v>
      </c>
      <c r="HV101" s="192" t="n">
        <v>43952</v>
      </c>
      <c r="HW101" s="192" t="n">
        <v>43983</v>
      </c>
      <c r="HX101" s="192" t="n">
        <v>44013</v>
      </c>
      <c r="HY101" s="192" t="n">
        <v>44044</v>
      </c>
      <c r="HZ101" s="192" t="n">
        <v>44075</v>
      </c>
      <c r="IA101" s="192" t="n">
        <v>44105</v>
      </c>
      <c r="IB101" s="192" t="n">
        <v>44136</v>
      </c>
      <c r="IC101" s="192" t="n">
        <v>44166</v>
      </c>
      <c r="ID101" s="192"/>
      <c r="IE101" s="192"/>
      <c r="IF101" s="192"/>
      <c r="IG101" s="192"/>
      <c r="IH101" s="192"/>
      <c r="II101" s="192"/>
    </row>
    <row r="102" customFormat="false" ht="12.75" hidden="false" customHeight="false" outlineLevel="0" collapsed="false">
      <c r="A102" s="201" t="s">
        <v>133</v>
      </c>
      <c r="B102" s="193" t="s">
        <v>134</v>
      </c>
      <c r="C102" s="193" t="s">
        <v>134</v>
      </c>
      <c r="D102" s="193" t="s">
        <v>134</v>
      </c>
      <c r="E102" s="193" t="s">
        <v>134</v>
      </c>
      <c r="F102" s="193" t="s">
        <v>134</v>
      </c>
      <c r="G102" s="193" t="s">
        <v>134</v>
      </c>
      <c r="H102" s="193" t="s">
        <v>134</v>
      </c>
      <c r="I102" s="193" t="s">
        <v>134</v>
      </c>
      <c r="J102" s="193" t="s">
        <v>134</v>
      </c>
      <c r="K102" s="193" t="s">
        <v>134</v>
      </c>
      <c r="L102" s="193" t="s">
        <v>134</v>
      </c>
      <c r="M102" s="193" t="s">
        <v>134</v>
      </c>
      <c r="N102" s="193" t="s">
        <v>134</v>
      </c>
      <c r="O102" s="193" t="s">
        <v>134</v>
      </c>
      <c r="P102" s="193" t="s">
        <v>134</v>
      </c>
      <c r="Q102" s="193" t="s">
        <v>134</v>
      </c>
      <c r="R102" s="193" t="s">
        <v>134</v>
      </c>
      <c r="S102" s="193" t="s">
        <v>134</v>
      </c>
      <c r="T102" s="193" t="s">
        <v>134</v>
      </c>
      <c r="U102" s="193" t="s">
        <v>134</v>
      </c>
      <c r="V102" s="193" t="s">
        <v>134</v>
      </c>
      <c r="W102" s="193" t="s">
        <v>134</v>
      </c>
      <c r="X102" s="193" t="s">
        <v>134</v>
      </c>
      <c r="Y102" s="193" t="s">
        <v>134</v>
      </c>
      <c r="Z102" s="193" t="s">
        <v>134</v>
      </c>
      <c r="AA102" s="193" t="s">
        <v>134</v>
      </c>
      <c r="AB102" s="193" t="s">
        <v>134</v>
      </c>
      <c r="AC102" s="193" t="s">
        <v>134</v>
      </c>
      <c r="AD102" s="193" t="s">
        <v>134</v>
      </c>
      <c r="AE102" s="193" t="s">
        <v>134</v>
      </c>
      <c r="AF102" s="193" t="s">
        <v>134</v>
      </c>
      <c r="AG102" s="193" t="s">
        <v>134</v>
      </c>
      <c r="AH102" s="193" t="s">
        <v>134</v>
      </c>
      <c r="AI102" s="193" t="s">
        <v>134</v>
      </c>
      <c r="AJ102" s="193" t="s">
        <v>134</v>
      </c>
      <c r="AK102" s="193" t="s">
        <v>134</v>
      </c>
      <c r="AL102" s="193" t="s">
        <v>134</v>
      </c>
      <c r="AM102" s="193" t="s">
        <v>134</v>
      </c>
      <c r="AN102" s="193" t="s">
        <v>134</v>
      </c>
      <c r="AO102" s="193" t="s">
        <v>134</v>
      </c>
      <c r="AP102" s="193" t="s">
        <v>134</v>
      </c>
      <c r="AQ102" s="193" t="s">
        <v>134</v>
      </c>
      <c r="AR102" s="193" t="s">
        <v>134</v>
      </c>
      <c r="AS102" s="193" t="s">
        <v>134</v>
      </c>
      <c r="AT102" s="193" t="s">
        <v>134</v>
      </c>
      <c r="AU102" s="193" t="s">
        <v>134</v>
      </c>
      <c r="AV102" s="193" t="s">
        <v>134</v>
      </c>
      <c r="AW102" s="193" t="s">
        <v>134</v>
      </c>
      <c r="AX102" s="193" t="s">
        <v>134</v>
      </c>
      <c r="AY102" s="193" t="s">
        <v>134</v>
      </c>
      <c r="AZ102" s="193" t="s">
        <v>134</v>
      </c>
      <c r="BA102" s="193" t="s">
        <v>134</v>
      </c>
      <c r="BB102" s="193" t="s">
        <v>134</v>
      </c>
      <c r="BC102" s="193" t="s">
        <v>134</v>
      </c>
      <c r="BD102" s="193" t="s">
        <v>134</v>
      </c>
      <c r="BE102" s="193" t="s">
        <v>134</v>
      </c>
      <c r="BF102" s="193" t="s">
        <v>134</v>
      </c>
      <c r="BG102" s="193" t="s">
        <v>134</v>
      </c>
      <c r="BH102" s="193" t="s">
        <v>134</v>
      </c>
      <c r="BI102" s="193" t="s">
        <v>134</v>
      </c>
      <c r="BJ102" s="193" t="s">
        <v>134</v>
      </c>
      <c r="BK102" s="193" t="s">
        <v>134</v>
      </c>
      <c r="BL102" s="193" t="s">
        <v>134</v>
      </c>
      <c r="BM102" s="193" t="s">
        <v>134</v>
      </c>
      <c r="BN102" s="193" t="s">
        <v>134</v>
      </c>
      <c r="BO102" s="193" t="s">
        <v>134</v>
      </c>
      <c r="BP102" s="193" t="s">
        <v>134</v>
      </c>
      <c r="BQ102" s="193" t="s">
        <v>134</v>
      </c>
      <c r="BR102" s="193" t="s">
        <v>134</v>
      </c>
      <c r="BS102" s="193" t="s">
        <v>134</v>
      </c>
      <c r="BT102" s="193" t="s">
        <v>134</v>
      </c>
      <c r="BU102" s="193" t="s">
        <v>134</v>
      </c>
      <c r="BV102" s="193" t="s">
        <v>134</v>
      </c>
      <c r="BW102" s="193" t="s">
        <v>134</v>
      </c>
      <c r="BX102" s="193" t="s">
        <v>134</v>
      </c>
      <c r="BY102" s="193" t="s">
        <v>134</v>
      </c>
      <c r="BZ102" s="193" t="s">
        <v>134</v>
      </c>
      <c r="CA102" s="193" t="s">
        <v>134</v>
      </c>
      <c r="CB102" s="193" t="s">
        <v>134</v>
      </c>
      <c r="CC102" s="193" t="s">
        <v>134</v>
      </c>
      <c r="CD102" s="193" t="s">
        <v>134</v>
      </c>
      <c r="CE102" s="193" t="s">
        <v>134</v>
      </c>
      <c r="CF102" s="193" t="s">
        <v>134</v>
      </c>
      <c r="CG102" s="193" t="s">
        <v>134</v>
      </c>
      <c r="CH102" s="193" t="s">
        <v>134</v>
      </c>
      <c r="CI102" s="193" t="s">
        <v>134</v>
      </c>
      <c r="CJ102" s="193" t="s">
        <v>134</v>
      </c>
      <c r="CK102" s="193" t="s">
        <v>134</v>
      </c>
      <c r="CL102" s="193" t="s">
        <v>134</v>
      </c>
      <c r="CM102" s="193" t="s">
        <v>134</v>
      </c>
      <c r="CN102" s="193" t="s">
        <v>134</v>
      </c>
      <c r="CO102" s="193" t="s">
        <v>134</v>
      </c>
      <c r="CP102" s="193" t="s">
        <v>134</v>
      </c>
      <c r="CQ102" s="193" t="s">
        <v>134</v>
      </c>
      <c r="CR102" s="193" t="s">
        <v>134</v>
      </c>
      <c r="CS102" s="193" t="s">
        <v>134</v>
      </c>
      <c r="CT102" s="193" t="s">
        <v>134</v>
      </c>
      <c r="CU102" s="193" t="s">
        <v>134</v>
      </c>
      <c r="CV102" s="193" t="s">
        <v>134</v>
      </c>
      <c r="CW102" s="193" t="s">
        <v>134</v>
      </c>
      <c r="CX102" s="193" t="s">
        <v>134</v>
      </c>
      <c r="CY102" s="193" t="s">
        <v>134</v>
      </c>
      <c r="CZ102" s="193" t="s">
        <v>134</v>
      </c>
      <c r="DA102" s="193" t="s">
        <v>134</v>
      </c>
      <c r="DB102" s="193" t="s">
        <v>134</v>
      </c>
      <c r="DC102" s="193" t="s">
        <v>134</v>
      </c>
      <c r="DD102" s="193" t="s">
        <v>134</v>
      </c>
      <c r="DE102" s="193" t="s">
        <v>134</v>
      </c>
      <c r="DF102" s="193" t="s">
        <v>134</v>
      </c>
      <c r="DG102" s="193" t="s">
        <v>134</v>
      </c>
      <c r="DH102" s="193" t="s">
        <v>134</v>
      </c>
      <c r="DI102" s="193" t="s">
        <v>134</v>
      </c>
      <c r="DJ102" s="193" t="s">
        <v>134</v>
      </c>
      <c r="DK102" s="193" t="s">
        <v>134</v>
      </c>
      <c r="DL102" s="193" t="s">
        <v>134</v>
      </c>
      <c r="DM102" s="193" t="s">
        <v>134</v>
      </c>
      <c r="DN102" s="193" t="s">
        <v>134</v>
      </c>
      <c r="DO102" s="193" t="s">
        <v>134</v>
      </c>
      <c r="DP102" s="193" t="s">
        <v>134</v>
      </c>
      <c r="DQ102" s="193" t="s">
        <v>134</v>
      </c>
      <c r="DR102" s="193" t="s">
        <v>134</v>
      </c>
      <c r="DS102" s="193" t="s">
        <v>134</v>
      </c>
      <c r="DT102" s="193" t="s">
        <v>134</v>
      </c>
      <c r="DU102" s="193" t="s">
        <v>134</v>
      </c>
      <c r="DV102" s="193" t="s">
        <v>134</v>
      </c>
      <c r="DW102" s="193" t="s">
        <v>134</v>
      </c>
      <c r="DX102" s="193" t="s">
        <v>134</v>
      </c>
      <c r="DY102" s="193" t="s">
        <v>134</v>
      </c>
      <c r="DZ102" s="193" t="s">
        <v>134</v>
      </c>
      <c r="EA102" s="193" t="s">
        <v>134</v>
      </c>
      <c r="EB102" s="193" t="s">
        <v>134</v>
      </c>
      <c r="EC102" s="193" t="s">
        <v>134</v>
      </c>
      <c r="ED102" s="193" t="s">
        <v>134</v>
      </c>
      <c r="EE102" s="193" t="s">
        <v>134</v>
      </c>
      <c r="EF102" s="193" t="s">
        <v>134</v>
      </c>
      <c r="EG102" s="193" t="s">
        <v>134</v>
      </c>
      <c r="EH102" s="193" t="s">
        <v>134</v>
      </c>
      <c r="EI102" s="193" t="s">
        <v>134</v>
      </c>
      <c r="EJ102" s="193" t="s">
        <v>134</v>
      </c>
      <c r="EK102" s="193" t="s">
        <v>134</v>
      </c>
      <c r="EL102" s="193" t="s">
        <v>134</v>
      </c>
      <c r="EM102" s="193" t="s">
        <v>134</v>
      </c>
      <c r="EN102" s="193" t="s">
        <v>134</v>
      </c>
      <c r="EO102" s="193" t="s">
        <v>134</v>
      </c>
      <c r="EP102" s="193" t="s">
        <v>134</v>
      </c>
      <c r="EQ102" s="193" t="s">
        <v>134</v>
      </c>
      <c r="ER102" s="193" t="s">
        <v>134</v>
      </c>
      <c r="ES102" s="193" t="s">
        <v>134</v>
      </c>
      <c r="ET102" s="193" t="s">
        <v>134</v>
      </c>
      <c r="EU102" s="193" t="s">
        <v>134</v>
      </c>
      <c r="EV102" s="193" t="s">
        <v>134</v>
      </c>
      <c r="EW102" s="193" t="s">
        <v>134</v>
      </c>
      <c r="EX102" s="193" t="s">
        <v>134</v>
      </c>
      <c r="EY102" s="193" t="s">
        <v>134</v>
      </c>
      <c r="EZ102" s="193" t="s">
        <v>134</v>
      </c>
      <c r="FA102" s="193" t="s">
        <v>134</v>
      </c>
      <c r="FB102" s="193" t="s">
        <v>134</v>
      </c>
      <c r="FC102" s="193" t="s">
        <v>134</v>
      </c>
      <c r="FD102" s="193" t="s">
        <v>134</v>
      </c>
      <c r="FE102" s="193" t="s">
        <v>134</v>
      </c>
      <c r="FF102" s="193" t="s">
        <v>134</v>
      </c>
      <c r="FG102" s="193" t="s">
        <v>134</v>
      </c>
      <c r="FH102" s="193" t="s">
        <v>134</v>
      </c>
      <c r="FI102" s="193" t="s">
        <v>134</v>
      </c>
      <c r="FJ102" s="193" t="s">
        <v>134</v>
      </c>
      <c r="FK102" s="193" t="s">
        <v>134</v>
      </c>
      <c r="FL102" s="193" t="s">
        <v>134</v>
      </c>
      <c r="FM102" s="193" t="s">
        <v>134</v>
      </c>
      <c r="FN102" s="193" t="s">
        <v>134</v>
      </c>
      <c r="FO102" s="193" t="s">
        <v>134</v>
      </c>
      <c r="FP102" s="193" t="s">
        <v>134</v>
      </c>
      <c r="FQ102" s="193" t="s">
        <v>134</v>
      </c>
      <c r="FR102" s="193" t="s">
        <v>134</v>
      </c>
      <c r="FS102" s="193" t="s">
        <v>134</v>
      </c>
      <c r="FT102" s="193" t="s">
        <v>134</v>
      </c>
      <c r="FU102" s="193" t="s">
        <v>134</v>
      </c>
      <c r="FV102" s="193" t="s">
        <v>134</v>
      </c>
      <c r="FW102" s="193" t="s">
        <v>134</v>
      </c>
      <c r="FX102" s="193" t="s">
        <v>134</v>
      </c>
      <c r="FY102" s="193" t="s">
        <v>134</v>
      </c>
      <c r="FZ102" s="193" t="s">
        <v>134</v>
      </c>
      <c r="GA102" s="193" t="s">
        <v>134</v>
      </c>
      <c r="GB102" s="193" t="s">
        <v>134</v>
      </c>
      <c r="GC102" s="193" t="s">
        <v>134</v>
      </c>
      <c r="GD102" s="193" t="s">
        <v>134</v>
      </c>
      <c r="GE102" s="193" t="s">
        <v>134</v>
      </c>
      <c r="GF102" s="193" t="s">
        <v>134</v>
      </c>
      <c r="GG102" s="193" t="s">
        <v>134</v>
      </c>
      <c r="GH102" s="193" t="s">
        <v>134</v>
      </c>
      <c r="GI102" s="193" t="s">
        <v>134</v>
      </c>
      <c r="GJ102" s="193" t="s">
        <v>134</v>
      </c>
      <c r="GK102" s="193" t="s">
        <v>134</v>
      </c>
      <c r="GL102" s="193" t="s">
        <v>134</v>
      </c>
      <c r="GM102" s="193" t="s">
        <v>134</v>
      </c>
      <c r="GN102" s="193" t="s">
        <v>134</v>
      </c>
      <c r="GO102" s="193" t="s">
        <v>134</v>
      </c>
      <c r="GP102" s="193" t="s">
        <v>134</v>
      </c>
      <c r="GQ102" s="193" t="s">
        <v>134</v>
      </c>
      <c r="GR102" s="193" t="s">
        <v>134</v>
      </c>
      <c r="GS102" s="193" t="s">
        <v>134</v>
      </c>
      <c r="GT102" s="193" t="s">
        <v>134</v>
      </c>
      <c r="GU102" s="193" t="s">
        <v>134</v>
      </c>
      <c r="GV102" s="193" t="s">
        <v>134</v>
      </c>
      <c r="GW102" s="193" t="s">
        <v>134</v>
      </c>
      <c r="GX102" s="193" t="s">
        <v>134</v>
      </c>
      <c r="GY102" s="193" t="s">
        <v>134</v>
      </c>
      <c r="GZ102" s="193" t="s">
        <v>134</v>
      </c>
      <c r="HA102" s="193" t="s">
        <v>134</v>
      </c>
      <c r="HB102" s="193" t="s">
        <v>134</v>
      </c>
      <c r="HC102" s="193" t="s">
        <v>134</v>
      </c>
      <c r="HD102" s="193" t="s">
        <v>134</v>
      </c>
      <c r="HE102" s="193" t="s">
        <v>134</v>
      </c>
      <c r="HF102" s="193" t="s">
        <v>134</v>
      </c>
      <c r="HG102" s="193" t="s">
        <v>134</v>
      </c>
      <c r="HH102" s="193" t="s">
        <v>134</v>
      </c>
      <c r="HI102" s="193" t="s">
        <v>134</v>
      </c>
      <c r="HJ102" s="193" t="s">
        <v>134</v>
      </c>
      <c r="HK102" s="193" t="s">
        <v>134</v>
      </c>
      <c r="HL102" s="193" t="s">
        <v>134</v>
      </c>
      <c r="HM102" s="193" t="s">
        <v>134</v>
      </c>
      <c r="HN102" s="193" t="s">
        <v>134</v>
      </c>
      <c r="HO102" s="193" t="s">
        <v>134</v>
      </c>
      <c r="HP102" s="193" t="s">
        <v>134</v>
      </c>
      <c r="HQ102" s="193" t="s">
        <v>134</v>
      </c>
      <c r="HR102" s="193" t="s">
        <v>134</v>
      </c>
      <c r="HS102" s="193" t="s">
        <v>134</v>
      </c>
      <c r="HT102" s="193" t="s">
        <v>134</v>
      </c>
      <c r="HU102" s="193" t="s">
        <v>134</v>
      </c>
      <c r="HV102" s="193" t="s">
        <v>134</v>
      </c>
      <c r="HW102" s="193" t="s">
        <v>134</v>
      </c>
      <c r="HX102" s="193" t="s">
        <v>134</v>
      </c>
      <c r="HY102" s="193" t="s">
        <v>134</v>
      </c>
      <c r="HZ102" s="193" t="s">
        <v>134</v>
      </c>
      <c r="IA102" s="193" t="s">
        <v>134</v>
      </c>
      <c r="IB102" s="193" t="s">
        <v>134</v>
      </c>
      <c r="IC102" s="193" t="s">
        <v>134</v>
      </c>
      <c r="ID102" s="193" t="s">
        <v>135</v>
      </c>
      <c r="IE102" s="193" t="s">
        <v>136</v>
      </c>
    </row>
    <row r="103" customFormat="false" ht="12.75" hidden="false" customHeight="false" outlineLevel="0" collapsed="false">
      <c r="A103" s="203" t="s">
        <v>4</v>
      </c>
      <c r="B103" s="203"/>
      <c r="C103" s="203"/>
      <c r="D103" s="203"/>
      <c r="E103" s="203"/>
      <c r="F103" s="203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  <c r="DG103" s="204"/>
      <c r="DH103" s="204"/>
      <c r="DI103" s="204"/>
      <c r="DJ103" s="204"/>
      <c r="DK103" s="204"/>
      <c r="DL103" s="204"/>
      <c r="DM103" s="204"/>
      <c r="DN103" s="204"/>
      <c r="DO103" s="204"/>
      <c r="DP103" s="204"/>
      <c r="DQ103" s="204"/>
      <c r="DR103" s="204"/>
      <c r="DS103" s="204"/>
      <c r="DT103" s="204"/>
      <c r="DU103" s="204"/>
      <c r="DV103" s="204"/>
      <c r="DW103" s="204"/>
      <c r="DX103" s="204"/>
      <c r="DY103" s="204"/>
      <c r="DZ103" s="204"/>
      <c r="EA103" s="204"/>
      <c r="EB103" s="204"/>
      <c r="EC103" s="204"/>
      <c r="ED103" s="204"/>
      <c r="EE103" s="204"/>
      <c r="EF103" s="204"/>
      <c r="EG103" s="204"/>
      <c r="EH103" s="204"/>
      <c r="EI103" s="204"/>
      <c r="EJ103" s="204"/>
      <c r="EK103" s="204"/>
      <c r="EL103" s="204"/>
      <c r="EM103" s="204"/>
      <c r="EN103" s="204"/>
      <c r="EO103" s="204"/>
      <c r="EP103" s="204"/>
      <c r="EQ103" s="204"/>
      <c r="ER103" s="204"/>
      <c r="ES103" s="204"/>
      <c r="ET103" s="204"/>
      <c r="EU103" s="204"/>
      <c r="EV103" s="204"/>
      <c r="EW103" s="204"/>
      <c r="EX103" s="204"/>
      <c r="EY103" s="204"/>
      <c r="EZ103" s="204"/>
      <c r="FA103" s="204"/>
      <c r="FB103" s="204"/>
      <c r="FC103" s="204"/>
      <c r="FD103" s="204"/>
      <c r="FE103" s="204"/>
      <c r="FF103" s="204"/>
      <c r="FG103" s="204"/>
      <c r="FH103" s="204"/>
      <c r="FI103" s="204"/>
      <c r="FJ103" s="204"/>
      <c r="FK103" s="204"/>
      <c r="FL103" s="204"/>
      <c r="FM103" s="204"/>
      <c r="FN103" s="204"/>
      <c r="FO103" s="204"/>
      <c r="FP103" s="204"/>
      <c r="FQ103" s="204"/>
      <c r="FR103" s="204"/>
      <c r="FS103" s="204"/>
      <c r="FT103" s="204"/>
      <c r="FU103" s="204"/>
      <c r="FV103" s="204"/>
      <c r="FW103" s="204"/>
      <c r="FX103" s="204"/>
      <c r="FY103" s="204"/>
      <c r="FZ103" s="204"/>
      <c r="GA103" s="204"/>
      <c r="GB103" s="204"/>
      <c r="GC103" s="204"/>
      <c r="GD103" s="204"/>
      <c r="GE103" s="204"/>
      <c r="GF103" s="204"/>
      <c r="GG103" s="204"/>
      <c r="GH103" s="204"/>
      <c r="GI103" s="204"/>
      <c r="GJ103" s="204"/>
      <c r="GK103" s="204"/>
      <c r="GL103" s="204"/>
      <c r="GM103" s="204"/>
      <c r="GN103" s="204"/>
      <c r="GO103" s="204"/>
      <c r="GP103" s="204"/>
      <c r="GQ103" s="204"/>
      <c r="GR103" s="204"/>
      <c r="GS103" s="204"/>
      <c r="GT103" s="204"/>
      <c r="GU103" s="204"/>
      <c r="GV103" s="204"/>
      <c r="GW103" s="204"/>
      <c r="GX103" s="204"/>
      <c r="GY103" s="204"/>
      <c r="GZ103" s="204"/>
      <c r="HA103" s="204"/>
      <c r="HB103" s="204"/>
      <c r="HC103" s="204"/>
      <c r="HD103" s="204"/>
      <c r="HE103" s="204"/>
      <c r="HF103" s="204"/>
      <c r="HG103" s="204"/>
      <c r="HH103" s="204"/>
      <c r="HI103" s="204"/>
      <c r="HJ103" s="204"/>
      <c r="HK103" s="204"/>
      <c r="HL103" s="204"/>
      <c r="HM103" s="204"/>
      <c r="HN103" s="204"/>
      <c r="HO103" s="204"/>
      <c r="HP103" s="204"/>
      <c r="HQ103" s="204"/>
      <c r="HR103" s="204"/>
      <c r="HS103" s="204"/>
      <c r="HT103" s="204"/>
      <c r="HU103" s="204"/>
      <c r="HV103" s="204"/>
      <c r="HW103" s="204"/>
      <c r="HX103" s="204"/>
      <c r="HY103" s="204"/>
      <c r="HZ103" s="204"/>
      <c r="IA103" s="204"/>
      <c r="IB103" s="204"/>
      <c r="IC103" s="204"/>
      <c r="ID103" s="204" t="n">
        <v>0</v>
      </c>
      <c r="IE103" s="204" t="n">
        <v>0</v>
      </c>
      <c r="IF103" s="203"/>
      <c r="IG103" s="203"/>
      <c r="IH103" s="203"/>
      <c r="II103" s="203"/>
    </row>
    <row r="104" customFormat="false" ht="12.75" hidden="false" customHeight="false" outlineLevel="0" collapsed="false">
      <c r="A104" s="204" t="s">
        <v>11</v>
      </c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  <c r="DG104" s="204"/>
      <c r="DH104" s="204"/>
      <c r="DI104" s="204"/>
      <c r="DJ104" s="204"/>
      <c r="DK104" s="204"/>
      <c r="DL104" s="204"/>
      <c r="DM104" s="204"/>
      <c r="DN104" s="204"/>
      <c r="DO104" s="204"/>
      <c r="DP104" s="204"/>
      <c r="DQ104" s="204"/>
      <c r="DR104" s="204"/>
      <c r="DS104" s="204"/>
      <c r="DT104" s="204"/>
      <c r="DU104" s="204"/>
      <c r="DV104" s="204"/>
      <c r="DW104" s="204"/>
      <c r="DX104" s="204"/>
      <c r="DY104" s="204"/>
      <c r="DZ104" s="204"/>
      <c r="EA104" s="204"/>
      <c r="EB104" s="204"/>
      <c r="EC104" s="204"/>
      <c r="ED104" s="204"/>
      <c r="EE104" s="204"/>
      <c r="EF104" s="204"/>
      <c r="EG104" s="204"/>
      <c r="EH104" s="204"/>
      <c r="EI104" s="204"/>
      <c r="EJ104" s="204"/>
      <c r="EK104" s="204"/>
      <c r="EL104" s="204"/>
      <c r="EM104" s="204"/>
      <c r="EN104" s="204"/>
      <c r="EO104" s="204"/>
      <c r="EP104" s="204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4"/>
      <c r="FA104" s="204"/>
      <c r="FB104" s="204"/>
      <c r="FC104" s="204"/>
      <c r="FD104" s="204"/>
      <c r="FE104" s="204"/>
      <c r="FF104" s="204"/>
      <c r="FG104" s="204"/>
      <c r="FH104" s="204"/>
      <c r="FI104" s="204"/>
      <c r="FJ104" s="204"/>
      <c r="FK104" s="204"/>
      <c r="FL104" s="204"/>
      <c r="FM104" s="204"/>
      <c r="FN104" s="204"/>
      <c r="FO104" s="204"/>
      <c r="FP104" s="204"/>
      <c r="FQ104" s="204"/>
      <c r="FR104" s="204"/>
      <c r="FS104" s="204"/>
      <c r="FT104" s="204"/>
      <c r="FU104" s="204"/>
      <c r="FV104" s="204"/>
      <c r="FW104" s="204"/>
      <c r="FX104" s="204"/>
      <c r="FY104" s="204"/>
      <c r="FZ104" s="204"/>
      <c r="GA104" s="204"/>
      <c r="GB104" s="204"/>
      <c r="GC104" s="204"/>
      <c r="GD104" s="204"/>
      <c r="GE104" s="204"/>
      <c r="GF104" s="204"/>
      <c r="GG104" s="204"/>
      <c r="GH104" s="204"/>
      <c r="GI104" s="204"/>
      <c r="GJ104" s="204"/>
      <c r="GK104" s="204"/>
      <c r="GL104" s="204"/>
      <c r="GM104" s="204"/>
      <c r="GN104" s="204"/>
      <c r="GO104" s="204"/>
      <c r="GP104" s="204"/>
      <c r="GQ104" s="204"/>
      <c r="GR104" s="204"/>
      <c r="GS104" s="204"/>
      <c r="GT104" s="204"/>
      <c r="GU104" s="204"/>
      <c r="GV104" s="204"/>
      <c r="GW104" s="204"/>
      <c r="GX104" s="204"/>
      <c r="GY104" s="204"/>
      <c r="GZ104" s="204"/>
      <c r="HA104" s="204"/>
      <c r="HB104" s="204"/>
      <c r="HC104" s="204"/>
      <c r="HD104" s="204"/>
      <c r="HE104" s="204"/>
      <c r="HF104" s="204"/>
      <c r="HG104" s="204"/>
      <c r="HH104" s="204"/>
      <c r="HI104" s="204"/>
      <c r="HJ104" s="204"/>
      <c r="HK104" s="204"/>
      <c r="HL104" s="204"/>
      <c r="HM104" s="204"/>
      <c r="HN104" s="204"/>
      <c r="HO104" s="204"/>
      <c r="HP104" s="204"/>
      <c r="HQ104" s="204"/>
      <c r="HR104" s="204"/>
      <c r="HS104" s="204"/>
      <c r="HT104" s="204"/>
      <c r="HU104" s="204"/>
      <c r="HV104" s="204"/>
      <c r="HW104" s="204"/>
      <c r="HX104" s="204"/>
      <c r="HY104" s="204"/>
      <c r="HZ104" s="204"/>
      <c r="IA104" s="204"/>
      <c r="IB104" s="204"/>
      <c r="IC104" s="204"/>
      <c r="ID104" s="204" t="n">
        <v>0</v>
      </c>
      <c r="IE104" s="204" t="n">
        <v>0</v>
      </c>
      <c r="IF104" s="204"/>
      <c r="IG104" s="204"/>
      <c r="IH104" s="204"/>
      <c r="II104" s="204"/>
    </row>
    <row r="105" customFormat="false" ht="12.75" hidden="false" customHeight="false" outlineLevel="0" collapsed="false">
      <c r="A105" s="204" t="s">
        <v>13</v>
      </c>
      <c r="B105" s="204"/>
      <c r="C105" s="204"/>
      <c r="D105" s="204"/>
      <c r="E105" s="204"/>
      <c r="F105" s="204"/>
      <c r="G105" s="204"/>
      <c r="H105" s="204" t="n">
        <v>-2910074.69695</v>
      </c>
      <c r="I105" s="204" t="n">
        <v>-305228.8259</v>
      </c>
      <c r="J105" s="204" t="n">
        <v>1295252.0114</v>
      </c>
      <c r="K105" s="204" t="n">
        <v>-2509.0895</v>
      </c>
      <c r="L105" s="204" t="n">
        <v>-2772.8438</v>
      </c>
      <c r="M105" s="204" t="n">
        <v>264926.7047</v>
      </c>
      <c r="N105" s="204" t="n">
        <v>273210.7611</v>
      </c>
      <c r="O105" s="204" t="n">
        <v>263848.4122</v>
      </c>
      <c r="P105" s="204" t="n">
        <v>-50080.7903</v>
      </c>
      <c r="Q105" s="204" t="n">
        <v>-49966.3002</v>
      </c>
      <c r="R105" s="204" t="n">
        <v>-48241.2875</v>
      </c>
      <c r="S105" s="204" t="n">
        <v>270158.5673</v>
      </c>
      <c r="T105" s="204" t="n">
        <v>260734.0274</v>
      </c>
      <c r="U105" s="204" t="n">
        <v>268691.6902</v>
      </c>
      <c r="V105" s="204" t="n">
        <v>250574.3453</v>
      </c>
      <c r="W105" s="204" t="n">
        <v>225613.4158</v>
      </c>
      <c r="X105" s="204" t="n">
        <v>249051.3244</v>
      </c>
      <c r="Y105" s="204" t="n">
        <v>240205.407</v>
      </c>
      <c r="Z105" s="204" t="n">
        <v>247375.1446</v>
      </c>
      <c r="AA105" s="204" t="n">
        <v>238533.3793</v>
      </c>
      <c r="AB105" s="204" t="n">
        <v>245598.0544</v>
      </c>
      <c r="AC105" s="204" t="n">
        <v>244657.0536</v>
      </c>
      <c r="AD105" s="204" t="n">
        <v>235829.9587</v>
      </c>
      <c r="AE105" s="204" t="n">
        <v>242732.4527</v>
      </c>
      <c r="AF105" s="204" t="n">
        <v>233920.6241</v>
      </c>
      <c r="AG105" s="204" t="n">
        <v>240754.3159</v>
      </c>
      <c r="AH105" s="204" t="n">
        <v>83553.6841</v>
      </c>
      <c r="AI105" s="204" t="n">
        <v>77842.8386</v>
      </c>
      <c r="AJ105" s="204" t="n">
        <v>82885.8186</v>
      </c>
      <c r="AK105" s="204" t="n">
        <v>79870.0607</v>
      </c>
      <c r="AL105" s="204" t="n">
        <v>82185.0601</v>
      </c>
      <c r="AM105" s="204" t="n">
        <v>79181.3628</v>
      </c>
      <c r="AN105" s="204" t="n">
        <v>81463.0285</v>
      </c>
      <c r="AO105" s="204" t="n">
        <v>81088.1614</v>
      </c>
      <c r="AP105" s="204" t="n">
        <v>78104.583</v>
      </c>
      <c r="AQ105" s="204" t="n">
        <v>80335.3495</v>
      </c>
      <c r="AR105" s="204" t="n">
        <v>77366.3668</v>
      </c>
      <c r="AS105" s="204" t="n">
        <v>79579.2387</v>
      </c>
      <c r="AT105" s="204" t="n">
        <v>79214.1518</v>
      </c>
      <c r="AU105" s="204" t="n">
        <v>71215.5621</v>
      </c>
      <c r="AV105" s="204" t="n">
        <v>78510.3436</v>
      </c>
      <c r="AW105" s="204" t="n">
        <v>75615.4393</v>
      </c>
      <c r="AX105" s="204" t="n">
        <v>77770.7067</v>
      </c>
      <c r="AY105" s="204" t="n">
        <v>74893.852</v>
      </c>
      <c r="AZ105" s="204" t="n">
        <v>77019.3758</v>
      </c>
      <c r="BA105" s="204" t="n">
        <v>76633.2259</v>
      </c>
      <c r="BB105" s="204" t="n">
        <v>73784.7534</v>
      </c>
      <c r="BC105" s="204" t="n">
        <v>75865.1773</v>
      </c>
      <c r="BD105" s="204" t="n">
        <v>73036.2715</v>
      </c>
      <c r="BE105" s="204" t="n">
        <v>75086.6577</v>
      </c>
      <c r="BF105" s="204" t="n">
        <v>74687.1612</v>
      </c>
      <c r="BG105" s="204" t="n">
        <v>67096.2666</v>
      </c>
      <c r="BH105" s="204" t="n">
        <v>73919.9419</v>
      </c>
      <c r="BI105" s="204" t="n">
        <v>71141.9326</v>
      </c>
      <c r="BJ105" s="204" t="n">
        <v>73117.6219</v>
      </c>
      <c r="BK105" s="204" t="n">
        <v>70361.1283</v>
      </c>
      <c r="BL105" s="204" t="n">
        <v>72306.5472</v>
      </c>
      <c r="BM105" s="204" t="n">
        <v>71891.1655</v>
      </c>
      <c r="BN105" s="204" t="n">
        <v>69168.1122</v>
      </c>
      <c r="BO105" s="204" t="n">
        <v>71067.8252</v>
      </c>
      <c r="BP105" s="204" t="n">
        <v>68367.5776</v>
      </c>
      <c r="BQ105" s="204" t="n">
        <v>70272.8941</v>
      </c>
      <c r="BR105" s="204" t="n">
        <v>55477.5597</v>
      </c>
      <c r="BS105" s="204" t="n">
        <v>49858.2076</v>
      </c>
      <c r="BT105" s="204" t="n">
        <v>54949.5224</v>
      </c>
      <c r="BU105" s="204" t="n">
        <v>52908.3469</v>
      </c>
      <c r="BV105" s="204" t="n">
        <v>54403.2882</v>
      </c>
      <c r="BW105" s="204" t="n">
        <v>52379.6277</v>
      </c>
      <c r="BX105" s="204" t="n">
        <v>53856.8682</v>
      </c>
      <c r="BY105" s="204" t="n">
        <v>53579.1456</v>
      </c>
      <c r="BZ105" s="204" t="n">
        <v>51582.0196</v>
      </c>
      <c r="CA105" s="204" t="n">
        <v>53032.6654</v>
      </c>
      <c r="CB105" s="204" t="n">
        <v>51053.2052</v>
      </c>
      <c r="CC105" s="204" t="n">
        <v>52486.2894</v>
      </c>
      <c r="CD105" s="204" t="n">
        <v>52208.6993</v>
      </c>
      <c r="CE105" s="204" t="n">
        <v>48580.7814</v>
      </c>
      <c r="CF105" s="204" t="n">
        <v>51671.6427</v>
      </c>
      <c r="CG105" s="204" t="n">
        <v>49736.4219</v>
      </c>
      <c r="CH105" s="204" t="n">
        <v>51126.0173</v>
      </c>
      <c r="CI105" s="204" t="n">
        <v>49208.6274</v>
      </c>
      <c r="CJ105" s="204" t="n">
        <v>50580.8866</v>
      </c>
      <c r="CK105" s="204" t="n">
        <v>50304.0776</v>
      </c>
      <c r="CL105" s="204" t="n">
        <v>48413.6502</v>
      </c>
      <c r="CM105" s="204" t="n">
        <v>49759.8986</v>
      </c>
      <c r="CN105" s="204" t="n">
        <v>47887.3889</v>
      </c>
      <c r="CO105" s="204" t="n">
        <v>49216.4847</v>
      </c>
      <c r="CP105" s="204" t="n">
        <v>48940.6506</v>
      </c>
      <c r="CQ105" s="204" t="n">
        <v>43955.5336</v>
      </c>
      <c r="CR105" s="204" t="n">
        <v>48416.3462</v>
      </c>
      <c r="CS105" s="204" t="n">
        <v>46588.2987</v>
      </c>
      <c r="CT105" s="204" t="n">
        <v>47875.2763</v>
      </c>
      <c r="CU105" s="204" t="n">
        <v>46065.2236</v>
      </c>
      <c r="CV105" s="204" t="n">
        <v>47335.3311</v>
      </c>
      <c r="CW105" s="204" t="n">
        <v>47061.3959</v>
      </c>
      <c r="CX105" s="204" t="n">
        <v>45278.5065</v>
      </c>
      <c r="CY105" s="204" t="n">
        <v>46523.3359</v>
      </c>
      <c r="CZ105" s="204" t="n">
        <v>44758.4667</v>
      </c>
      <c r="DA105" s="204" t="n">
        <v>45986.6487</v>
      </c>
      <c r="DB105" s="204" t="n">
        <v>45714.4631</v>
      </c>
      <c r="DC105" s="204" t="n">
        <v>41044.9916</v>
      </c>
      <c r="DD105" s="204" t="n">
        <v>45197.5252</v>
      </c>
      <c r="DE105" s="204" t="n">
        <v>43477.269</v>
      </c>
      <c r="DF105" s="204" t="n">
        <v>44664.6467</v>
      </c>
      <c r="DG105" s="204" t="n">
        <v>42962.4051</v>
      </c>
      <c r="DH105" s="204" t="n">
        <v>44133.4682</v>
      </c>
      <c r="DI105" s="204" t="n">
        <v>43864.2056</v>
      </c>
      <c r="DJ105" s="204" t="n">
        <v>42189.1134</v>
      </c>
      <c r="DK105" s="204" t="n">
        <v>43335.7617</v>
      </c>
      <c r="DL105" s="204" t="n">
        <v>41678.6517</v>
      </c>
      <c r="DM105" s="204" t="n">
        <v>42809.2417</v>
      </c>
      <c r="DN105" s="204"/>
      <c r="DO105" s="204"/>
      <c r="DP105" s="204"/>
      <c r="DQ105" s="204"/>
      <c r="DR105" s="204"/>
      <c r="DS105" s="204"/>
      <c r="DT105" s="204"/>
      <c r="DU105" s="204"/>
      <c r="DV105" s="204"/>
      <c r="DW105" s="204"/>
      <c r="DX105" s="204"/>
      <c r="DY105" s="204"/>
      <c r="DZ105" s="204"/>
      <c r="EA105" s="204"/>
      <c r="EB105" s="204"/>
      <c r="EC105" s="204"/>
      <c r="ED105" s="204"/>
      <c r="EE105" s="204"/>
      <c r="EF105" s="204"/>
      <c r="EG105" s="204"/>
      <c r="EH105" s="204"/>
      <c r="EI105" s="204"/>
      <c r="EJ105" s="204"/>
      <c r="EK105" s="204"/>
      <c r="EL105" s="204"/>
      <c r="EM105" s="204"/>
      <c r="EN105" s="204"/>
      <c r="EO105" s="204"/>
      <c r="EP105" s="204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4"/>
      <c r="FA105" s="204"/>
      <c r="FB105" s="204"/>
      <c r="FC105" s="204"/>
      <c r="FD105" s="204"/>
      <c r="FE105" s="204"/>
      <c r="FF105" s="204"/>
      <c r="FG105" s="204"/>
      <c r="FH105" s="204"/>
      <c r="FI105" s="204"/>
      <c r="FJ105" s="204"/>
      <c r="FK105" s="204"/>
      <c r="FL105" s="204"/>
      <c r="FM105" s="204"/>
      <c r="FN105" s="204"/>
      <c r="FO105" s="204"/>
      <c r="FP105" s="204"/>
      <c r="FQ105" s="204"/>
      <c r="FR105" s="204"/>
      <c r="FS105" s="204"/>
      <c r="FT105" s="204"/>
      <c r="FU105" s="204"/>
      <c r="FV105" s="204"/>
      <c r="FW105" s="204"/>
      <c r="FX105" s="204"/>
      <c r="FY105" s="204"/>
      <c r="FZ105" s="204"/>
      <c r="GA105" s="204"/>
      <c r="GB105" s="204"/>
      <c r="GC105" s="204"/>
      <c r="GD105" s="204"/>
      <c r="GE105" s="204"/>
      <c r="GF105" s="204"/>
      <c r="GG105" s="204"/>
      <c r="GH105" s="204"/>
      <c r="GI105" s="204"/>
      <c r="GJ105" s="204"/>
      <c r="GK105" s="204"/>
      <c r="GL105" s="204"/>
      <c r="GM105" s="204"/>
      <c r="GN105" s="204"/>
      <c r="GO105" s="204"/>
      <c r="GP105" s="204"/>
      <c r="GQ105" s="204"/>
      <c r="GR105" s="204"/>
      <c r="GS105" s="204"/>
      <c r="GT105" s="204"/>
      <c r="GU105" s="204"/>
      <c r="GV105" s="204"/>
      <c r="GW105" s="204"/>
      <c r="GX105" s="204"/>
      <c r="GY105" s="204"/>
      <c r="GZ105" s="204"/>
      <c r="HA105" s="204"/>
      <c r="HB105" s="204"/>
      <c r="HC105" s="204"/>
      <c r="HD105" s="204"/>
      <c r="HE105" s="204"/>
      <c r="HF105" s="204"/>
      <c r="HG105" s="204"/>
      <c r="HH105" s="204"/>
      <c r="HI105" s="204"/>
      <c r="HJ105" s="204"/>
      <c r="HK105" s="204"/>
      <c r="HL105" s="204"/>
      <c r="HM105" s="204"/>
      <c r="HN105" s="204"/>
      <c r="HO105" s="204"/>
      <c r="HP105" s="204"/>
      <c r="HQ105" s="204"/>
      <c r="HR105" s="204"/>
      <c r="HS105" s="204"/>
      <c r="HT105" s="204"/>
      <c r="HU105" s="204"/>
      <c r="HV105" s="204"/>
      <c r="HW105" s="204"/>
      <c r="HX105" s="204"/>
      <c r="HY105" s="204"/>
      <c r="HZ105" s="204"/>
      <c r="IA105" s="204"/>
      <c r="IB105" s="204"/>
      <c r="IC105" s="204"/>
      <c r="ID105" s="204" t="n">
        <v>7462411.13945</v>
      </c>
      <c r="IE105" s="204" t="n">
        <v>7462411.13945</v>
      </c>
      <c r="IF105" s="204"/>
      <c r="IG105" s="204"/>
      <c r="IH105" s="204"/>
      <c r="II105" s="204"/>
    </row>
    <row r="106" customFormat="false" ht="12.75" hidden="false" customHeight="false" outlineLevel="0" collapsed="false">
      <c r="A106" s="204" t="s">
        <v>15</v>
      </c>
      <c r="B106" s="204"/>
      <c r="C106" s="204"/>
      <c r="D106" s="204"/>
      <c r="E106" s="204"/>
      <c r="F106" s="204"/>
      <c r="G106" s="204"/>
      <c r="H106" s="204"/>
      <c r="I106" s="204" t="n">
        <v>4191482.263</v>
      </c>
      <c r="J106" s="204" t="n">
        <v>339961.6441</v>
      </c>
      <c r="K106" s="204" t="n">
        <v>306462.206</v>
      </c>
      <c r="L106" s="204" t="n">
        <v>338677.3579</v>
      </c>
      <c r="M106" s="204" t="n">
        <v>-713612.09</v>
      </c>
      <c r="N106" s="204" t="n">
        <v>-735926.1974</v>
      </c>
      <c r="O106" s="204" t="n">
        <v>-710707.5791</v>
      </c>
      <c r="P106" s="204" t="n">
        <v>-2565019.8015</v>
      </c>
      <c r="Q106" s="204" t="n">
        <v>-2559155.8835</v>
      </c>
      <c r="R106" s="204" t="n">
        <v>-2470804.8098</v>
      </c>
      <c r="S106" s="204" t="n">
        <v>-424494.4348</v>
      </c>
      <c r="T106" s="204" t="n">
        <v>117053.1021</v>
      </c>
      <c r="U106" s="204" t="n">
        <v>120625.5892</v>
      </c>
      <c r="V106" s="204" t="n">
        <v>-3337407.3171</v>
      </c>
      <c r="W106" s="204" t="n">
        <v>-3004951.9379</v>
      </c>
      <c r="X106" s="204" t="n">
        <v>-3317122.1532</v>
      </c>
      <c r="Y106" s="204" t="n">
        <v>-3199303.1104</v>
      </c>
      <c r="Z106" s="204" t="n">
        <v>-3294797.0648</v>
      </c>
      <c r="AA106" s="204" t="n">
        <v>-3177033.3245</v>
      </c>
      <c r="AB106" s="204" t="n">
        <v>-3271127.947</v>
      </c>
      <c r="AC106" s="204" t="n">
        <v>-3258594.7274</v>
      </c>
      <c r="AD106" s="204" t="n">
        <v>-3141026.3848</v>
      </c>
      <c r="AE106" s="204" t="n">
        <v>-3232960.9113</v>
      </c>
      <c r="AF106" s="204" t="n">
        <v>-3115595.8985</v>
      </c>
      <c r="AG106" s="204" t="n">
        <v>-3206614.047</v>
      </c>
      <c r="AH106" s="204" t="n">
        <v>-1942145.3876</v>
      </c>
      <c r="AI106" s="204" t="n">
        <v>-1809400.8838</v>
      </c>
      <c r="AJ106" s="204" t="n">
        <v>-1926621.3326</v>
      </c>
      <c r="AK106" s="204" t="n">
        <v>-1856522.2046</v>
      </c>
      <c r="AL106" s="204" t="n">
        <v>-1910332.7062</v>
      </c>
      <c r="AM106" s="204" t="n">
        <v>-1840513.9205</v>
      </c>
      <c r="AN106" s="204" t="n">
        <v>-1893549.5996</v>
      </c>
      <c r="AO106" s="204" t="n">
        <v>-1884836.0839</v>
      </c>
      <c r="AP106" s="204" t="n">
        <v>-1815484.9437</v>
      </c>
      <c r="AQ106" s="204" t="n">
        <v>-1867337.5109</v>
      </c>
      <c r="AR106" s="204" t="n">
        <v>-1798325.6393</v>
      </c>
      <c r="AS106" s="204" t="n">
        <v>-1849762.258</v>
      </c>
      <c r="AT106" s="204" t="n">
        <v>-1773080.6652</v>
      </c>
      <c r="AU106" s="204" t="n">
        <v>-1594045.1733</v>
      </c>
      <c r="AV106" s="204" t="n">
        <v>-1757327.0572</v>
      </c>
      <c r="AW106" s="204" t="n">
        <v>-1692529.3058</v>
      </c>
      <c r="AX106" s="204" t="n">
        <v>-1740771.4805</v>
      </c>
      <c r="AY106" s="204" t="n">
        <v>-1676377.742</v>
      </c>
      <c r="AZ106" s="204" t="n">
        <v>-1723954.1553</v>
      </c>
      <c r="BA106" s="204" t="n">
        <v>-1715310.8139</v>
      </c>
      <c r="BB106" s="204" t="n">
        <v>-1651552.3635</v>
      </c>
      <c r="BC106" s="204" t="n">
        <v>-1698119.2889</v>
      </c>
      <c r="BD106" s="204" t="n">
        <v>-1634798.807</v>
      </c>
      <c r="BE106" s="204" t="n">
        <v>-1680693.3847</v>
      </c>
      <c r="BF106" s="204" t="n">
        <v>-1800347.5587</v>
      </c>
      <c r="BG106" s="204" t="n">
        <v>-1617367.6667</v>
      </c>
      <c r="BH106" s="204" t="n">
        <v>-1781853.5965</v>
      </c>
      <c r="BI106" s="204" t="n">
        <v>-1714889.1787</v>
      </c>
      <c r="BJ106" s="204" t="n">
        <v>-1762513.5263</v>
      </c>
      <c r="BK106" s="204" t="n">
        <v>-1696067.7496</v>
      </c>
      <c r="BL106" s="204" t="n">
        <v>-1742962.424</v>
      </c>
      <c r="BM106" s="204" t="n">
        <v>-1732949.5736</v>
      </c>
      <c r="BN106" s="204" t="n">
        <v>-1667309.8821</v>
      </c>
      <c r="BO106" s="204" t="n">
        <v>-1713102.8054</v>
      </c>
      <c r="BP106" s="204" t="n">
        <v>-1648012.8489</v>
      </c>
      <c r="BQ106" s="204" t="n">
        <v>-1693940.8487</v>
      </c>
      <c r="BR106" s="204" t="n">
        <v>-1685516.1385</v>
      </c>
      <c r="BS106" s="204" t="n">
        <v>-1514789.2915</v>
      </c>
      <c r="BT106" s="204" t="n">
        <v>-1669473.337</v>
      </c>
      <c r="BU106" s="204" t="n">
        <v>-1607458.4568</v>
      </c>
      <c r="BV106" s="204" t="n">
        <v>-1652877.6809</v>
      </c>
      <c r="BW106" s="204" t="n">
        <v>-1591394.938</v>
      </c>
      <c r="BX106" s="204" t="n">
        <v>-1636276.3788</v>
      </c>
      <c r="BY106" s="204" t="n">
        <v>-1627838.6237</v>
      </c>
      <c r="BZ106" s="204" t="n">
        <v>-1567162.0524</v>
      </c>
      <c r="CA106" s="204" t="n">
        <v>-1611235.493</v>
      </c>
      <c r="CB106" s="204" t="n">
        <v>-1551095.644</v>
      </c>
      <c r="CC106" s="204" t="n">
        <v>-1594635.5291</v>
      </c>
      <c r="CD106" s="204" t="n">
        <v>-1586201.8004</v>
      </c>
      <c r="CE106" s="204" t="n">
        <v>-1475978.602</v>
      </c>
      <c r="CF106" s="204" t="n">
        <v>-1569884.9796</v>
      </c>
      <c r="CG106" s="204" t="n">
        <v>-1511089.2077</v>
      </c>
      <c r="CH106" s="204" t="n">
        <v>-1553307.8176</v>
      </c>
      <c r="CI106" s="204" t="n">
        <v>-1495053.784</v>
      </c>
      <c r="CJ106" s="204" t="n">
        <v>-1536745.6875</v>
      </c>
      <c r="CK106" s="204" t="n">
        <v>-1528335.69</v>
      </c>
      <c r="CL106" s="204" t="n">
        <v>-1470900.8315</v>
      </c>
      <c r="CM106" s="204" t="n">
        <v>-1511802.474</v>
      </c>
      <c r="CN106" s="204" t="n">
        <v>-1454911.9886</v>
      </c>
      <c r="CO106" s="204" t="n">
        <v>-1495292.505</v>
      </c>
      <c r="CP106" s="204" t="n">
        <v>-1486912.1287</v>
      </c>
      <c r="CQ106" s="204" t="n">
        <v>-1335454.5791</v>
      </c>
      <c r="CR106" s="204" t="n">
        <v>-1470982.7425</v>
      </c>
      <c r="CS106" s="204" t="n">
        <v>-1415443.1032</v>
      </c>
      <c r="CT106" s="204" t="n">
        <v>-1454543.9847</v>
      </c>
      <c r="CU106" s="204" t="n">
        <v>-1399551.0635</v>
      </c>
      <c r="CV106" s="204" t="n">
        <v>-1438139.4005</v>
      </c>
      <c r="CW106" s="204" t="n">
        <v>-1429816.7156</v>
      </c>
      <c r="CX106" s="204" t="n">
        <v>-1375649.0691</v>
      </c>
      <c r="CY106" s="204" t="n">
        <v>-1413469.4057</v>
      </c>
      <c r="CZ106" s="204" t="n">
        <v>-1359849.2488</v>
      </c>
      <c r="DA106" s="204" t="n">
        <v>-1397163.8059</v>
      </c>
      <c r="DB106" s="204" t="n">
        <v>-1388894.2773</v>
      </c>
      <c r="DC106" s="204" t="n">
        <v>-1247026.6549</v>
      </c>
      <c r="DD106" s="204" t="n">
        <v>-1373188.7007</v>
      </c>
      <c r="DE106" s="204" t="n">
        <v>-1320923.9721</v>
      </c>
      <c r="DF106" s="204" t="n">
        <v>-1356998.8137</v>
      </c>
      <c r="DG106" s="204" t="n">
        <v>-1305281.4055</v>
      </c>
      <c r="DH106" s="204" t="n">
        <v>-1340860.5783</v>
      </c>
      <c r="DI106" s="204" t="n">
        <v>-1332679.8563</v>
      </c>
      <c r="DJ106" s="204" t="n">
        <v>-1281787.2984</v>
      </c>
      <c r="DK106" s="204" t="n">
        <v>-1316624.7052</v>
      </c>
      <c r="DL106" s="204" t="n">
        <v>-1266278.4819</v>
      </c>
      <c r="DM106" s="204" t="n">
        <v>-1300628.0042</v>
      </c>
      <c r="DN106" s="204" t="n">
        <v>-433918.0245</v>
      </c>
      <c r="DO106" s="204" t="n">
        <v>-389472.8253</v>
      </c>
      <c r="DP106" s="204" t="n">
        <v>-428753.6669</v>
      </c>
      <c r="DQ106" s="204" t="n">
        <v>-412304.81</v>
      </c>
      <c r="DR106" s="204" t="n">
        <v>-423435.667</v>
      </c>
      <c r="DS106" s="204" t="n">
        <v>-407169.3754</v>
      </c>
      <c r="DT106" s="204" t="n">
        <v>-418140.2717</v>
      </c>
      <c r="DU106" s="204" t="n">
        <v>-415458.0949</v>
      </c>
      <c r="DV106" s="204" t="n">
        <v>-399466.5228</v>
      </c>
      <c r="DW106" s="204" t="n">
        <v>-410198.3343</v>
      </c>
      <c r="DX106" s="204" t="n">
        <v>-394388.4472</v>
      </c>
      <c r="DY106" s="204" t="n">
        <v>-405168.0059</v>
      </c>
      <c r="DZ106" s="204" t="n">
        <v>-402941.9456</v>
      </c>
      <c r="EA106" s="204" t="n">
        <v>-374871.2402</v>
      </c>
      <c r="EB106" s="204" t="n">
        <v>-398657.7076</v>
      </c>
      <c r="EC106" s="204" t="n">
        <v>-383667.7838</v>
      </c>
      <c r="ED106" s="204" t="n">
        <v>-394334.829</v>
      </c>
      <c r="EE106" s="204" t="n">
        <v>-379500.5808</v>
      </c>
      <c r="EF106" s="204" t="n">
        <v>-390044.9346</v>
      </c>
      <c r="EG106" s="204" t="n">
        <v>-387877.4473</v>
      </c>
      <c r="EH106" s="204" t="n">
        <v>-373275.9268</v>
      </c>
      <c r="EI106" s="204" t="n">
        <v>-383637.1962</v>
      </c>
      <c r="EJ106" s="204" t="n">
        <v>-369188.6174</v>
      </c>
      <c r="EK106" s="204" t="n">
        <v>-379429.7882</v>
      </c>
      <c r="EL106" s="204" t="n">
        <v>-377304.1642</v>
      </c>
      <c r="EM106" s="204" t="n">
        <v>-338878.5791</v>
      </c>
      <c r="EN106" s="204" t="n">
        <v>-373281.9825</v>
      </c>
      <c r="EO106" s="204" t="n">
        <v>-359207.3139</v>
      </c>
      <c r="EP106" s="204" t="n">
        <v>-369155.606</v>
      </c>
      <c r="EQ106" s="204" t="n">
        <v>-355230.0965</v>
      </c>
      <c r="ER106" s="204" t="n">
        <v>-365061.8479</v>
      </c>
      <c r="ES106" s="204" t="n">
        <v>-362993.8914</v>
      </c>
      <c r="ET106" s="204" t="n">
        <v>-349291.2883</v>
      </c>
      <c r="EU106" s="204" t="n">
        <v>-358949.1937</v>
      </c>
      <c r="EV106" s="204" t="n">
        <v>-345393.0258</v>
      </c>
      <c r="EW106" s="204" t="n">
        <v>-354936.932</v>
      </c>
      <c r="EX106" s="204" t="n">
        <v>-352910.3192</v>
      </c>
      <c r="EY106" s="204" t="n">
        <v>-316934.7577</v>
      </c>
      <c r="EZ106" s="204" t="n">
        <v>-349076.2681</v>
      </c>
      <c r="FA106" s="204" t="n">
        <v>-335877.9271</v>
      </c>
      <c r="FB106" s="204" t="n">
        <v>-345143.9587</v>
      </c>
      <c r="FC106" s="204" t="n">
        <v>-332088.2909</v>
      </c>
      <c r="FD106" s="204" t="n">
        <v>-341243.8048</v>
      </c>
      <c r="FE106" s="204" t="n">
        <v>-339274.0545</v>
      </c>
      <c r="FF106" s="204" t="n">
        <v>-326431.5241</v>
      </c>
      <c r="FG106" s="204" t="n">
        <v>-335422.2323</v>
      </c>
      <c r="FH106" s="204" t="n">
        <v>-322719.6701</v>
      </c>
      <c r="FI106" s="204" t="n">
        <v>-331602.3437</v>
      </c>
      <c r="FJ106" s="204" t="n">
        <v>-329673.2974</v>
      </c>
      <c r="FK106" s="204" t="n">
        <v>-296034.4817</v>
      </c>
      <c r="FL106" s="204" t="n">
        <v>-326024.5611</v>
      </c>
      <c r="FM106" s="204" t="n">
        <v>-313663.8567</v>
      </c>
      <c r="FN106" s="204" t="n">
        <v>-322283.3185</v>
      </c>
      <c r="FO106" s="204" t="n">
        <v>-310058.8536</v>
      </c>
      <c r="FP106" s="204" t="n">
        <v>-318573.6781</v>
      </c>
      <c r="FQ106" s="204" t="n">
        <v>-316700.5298</v>
      </c>
      <c r="FR106" s="204" t="n">
        <v>-304679.5198</v>
      </c>
      <c r="FS106" s="204" t="n">
        <v>-313038.3608</v>
      </c>
      <c r="FT106" s="204" t="n">
        <v>-301150.914</v>
      </c>
      <c r="FU106" s="204" t="n">
        <v>-309407.5376</v>
      </c>
      <c r="FV106" s="204"/>
      <c r="FW106" s="204"/>
      <c r="FX106" s="204"/>
      <c r="FY106" s="204"/>
      <c r="FZ106" s="204"/>
      <c r="GA106" s="204"/>
      <c r="GB106" s="204"/>
      <c r="GC106" s="204"/>
      <c r="GD106" s="204"/>
      <c r="GE106" s="204"/>
      <c r="GF106" s="204"/>
      <c r="GG106" s="204"/>
      <c r="GH106" s="204"/>
      <c r="GI106" s="204"/>
      <c r="GJ106" s="204"/>
      <c r="GK106" s="204"/>
      <c r="GL106" s="204"/>
      <c r="GM106" s="204"/>
      <c r="GN106" s="204"/>
      <c r="GO106" s="204"/>
      <c r="GP106" s="204"/>
      <c r="GQ106" s="204"/>
      <c r="GR106" s="204"/>
      <c r="GS106" s="204"/>
      <c r="GT106" s="204"/>
      <c r="GU106" s="204"/>
      <c r="GV106" s="204"/>
      <c r="GW106" s="204"/>
      <c r="GX106" s="204"/>
      <c r="GY106" s="204"/>
      <c r="GZ106" s="204"/>
      <c r="HA106" s="204"/>
      <c r="HB106" s="204"/>
      <c r="HC106" s="204"/>
      <c r="HD106" s="204"/>
      <c r="HE106" s="204"/>
      <c r="HF106" s="204"/>
      <c r="HG106" s="204"/>
      <c r="HH106" s="204"/>
      <c r="HI106" s="204"/>
      <c r="HJ106" s="204"/>
      <c r="HK106" s="204"/>
      <c r="HL106" s="204"/>
      <c r="HM106" s="204"/>
      <c r="HN106" s="204"/>
      <c r="HO106" s="204"/>
      <c r="HP106" s="204"/>
      <c r="HQ106" s="204"/>
      <c r="HR106" s="204"/>
      <c r="HS106" s="204"/>
      <c r="HT106" s="204"/>
      <c r="HU106" s="204"/>
      <c r="HV106" s="204"/>
      <c r="HW106" s="204"/>
      <c r="HX106" s="204"/>
      <c r="HY106" s="204"/>
      <c r="HZ106" s="204"/>
      <c r="IA106" s="204"/>
      <c r="IB106" s="204"/>
      <c r="IC106" s="204"/>
      <c r="ID106" s="204" t="n">
        <v>-198589110.7773</v>
      </c>
      <c r="IE106" s="204" t="n">
        <v>-198589110.7773</v>
      </c>
      <c r="IF106" s="204"/>
      <c r="IG106" s="204"/>
      <c r="IH106" s="204"/>
      <c r="II106" s="204"/>
    </row>
    <row r="107" customFormat="false" ht="12.75" hidden="false" customHeight="false" outlineLevel="0" collapsed="false">
      <c r="A107" s="191" t="s">
        <v>16</v>
      </c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  <c r="AW107" s="193"/>
      <c r="AX107" s="193"/>
      <c r="AY107" s="193"/>
      <c r="AZ107" s="193"/>
      <c r="BA107" s="193"/>
      <c r="BB107" s="193"/>
      <c r="BC107" s="193"/>
      <c r="BD107" s="193"/>
      <c r="BE107" s="193"/>
      <c r="BF107" s="193"/>
      <c r="BG107" s="193"/>
      <c r="BH107" s="193"/>
      <c r="BI107" s="193"/>
      <c r="BJ107" s="193"/>
      <c r="BK107" s="193"/>
      <c r="BL107" s="193"/>
      <c r="BM107" s="193"/>
      <c r="BN107" s="193"/>
      <c r="BO107" s="193"/>
      <c r="BP107" s="193"/>
      <c r="BQ107" s="193"/>
      <c r="BR107" s="193"/>
      <c r="BS107" s="193"/>
      <c r="BT107" s="193"/>
      <c r="BU107" s="193"/>
      <c r="BV107" s="193"/>
      <c r="BW107" s="193"/>
      <c r="BX107" s="193"/>
      <c r="BY107" s="193"/>
      <c r="BZ107" s="193"/>
      <c r="CA107" s="193"/>
      <c r="CB107" s="193"/>
      <c r="CC107" s="193"/>
      <c r="CD107" s="193"/>
      <c r="CE107" s="193"/>
      <c r="CF107" s="193"/>
      <c r="CG107" s="193"/>
      <c r="CH107" s="193"/>
      <c r="CI107" s="193"/>
      <c r="CJ107" s="193"/>
      <c r="CK107" s="193"/>
      <c r="CL107" s="193"/>
      <c r="CM107" s="193"/>
      <c r="CN107" s="193"/>
      <c r="CO107" s="193"/>
      <c r="CP107" s="193"/>
      <c r="CQ107" s="193"/>
      <c r="CR107" s="193"/>
      <c r="CS107" s="193"/>
      <c r="CT107" s="193"/>
      <c r="CU107" s="193"/>
      <c r="CV107" s="193"/>
      <c r="CW107" s="193"/>
      <c r="CX107" s="193"/>
      <c r="CY107" s="193"/>
      <c r="CZ107" s="193"/>
      <c r="DA107" s="193"/>
      <c r="DB107" s="193"/>
      <c r="DC107" s="193"/>
      <c r="DD107" s="193"/>
      <c r="DE107" s="193"/>
      <c r="DF107" s="193"/>
      <c r="DG107" s="193"/>
      <c r="DH107" s="193"/>
      <c r="DI107" s="193"/>
      <c r="DJ107" s="193"/>
      <c r="DK107" s="193"/>
      <c r="DL107" s="193"/>
      <c r="DM107" s="193"/>
      <c r="DN107" s="193"/>
      <c r="DO107" s="193"/>
      <c r="DP107" s="193"/>
      <c r="DQ107" s="193"/>
      <c r="DR107" s="193"/>
      <c r="DS107" s="193"/>
      <c r="DT107" s="193"/>
      <c r="DU107" s="193"/>
      <c r="DV107" s="193"/>
      <c r="DW107" s="193"/>
      <c r="DX107" s="193"/>
      <c r="DY107" s="193"/>
      <c r="DZ107" s="193"/>
      <c r="EA107" s="193"/>
      <c r="EB107" s="193"/>
      <c r="EC107" s="193"/>
      <c r="ED107" s="193"/>
      <c r="EE107" s="193"/>
      <c r="EF107" s="193"/>
      <c r="EG107" s="193"/>
      <c r="EH107" s="193"/>
      <c r="EI107" s="193"/>
      <c r="EJ107" s="193"/>
      <c r="EK107" s="193"/>
      <c r="EL107" s="193"/>
      <c r="EM107" s="193"/>
      <c r="EN107" s="193"/>
      <c r="EO107" s="193"/>
      <c r="EP107" s="193"/>
      <c r="EQ107" s="193"/>
      <c r="ER107" s="193"/>
      <c r="ES107" s="193"/>
      <c r="ET107" s="193"/>
      <c r="EU107" s="193"/>
      <c r="EV107" s="193"/>
      <c r="EW107" s="193"/>
      <c r="EX107" s="193"/>
      <c r="EY107" s="193"/>
      <c r="EZ107" s="193"/>
      <c r="FA107" s="193"/>
      <c r="FB107" s="193"/>
      <c r="FC107" s="193"/>
      <c r="FD107" s="193"/>
      <c r="FE107" s="193"/>
      <c r="FF107" s="193"/>
      <c r="FG107" s="193"/>
      <c r="FH107" s="193"/>
      <c r="FI107" s="193"/>
      <c r="FJ107" s="193"/>
      <c r="FK107" s="193"/>
      <c r="FL107" s="193"/>
      <c r="FM107" s="193"/>
      <c r="FN107" s="193"/>
      <c r="FO107" s="193"/>
      <c r="FP107" s="193"/>
      <c r="FQ107" s="193"/>
      <c r="FR107" s="193"/>
      <c r="FS107" s="193"/>
      <c r="FT107" s="193"/>
      <c r="FU107" s="193"/>
      <c r="FV107" s="193"/>
      <c r="FW107" s="193"/>
      <c r="FX107" s="193"/>
      <c r="FY107" s="193"/>
      <c r="FZ107" s="193"/>
      <c r="GA107" s="193"/>
      <c r="GB107" s="193"/>
      <c r="GC107" s="193"/>
      <c r="GD107" s="193"/>
      <c r="GE107" s="193"/>
      <c r="GF107" s="193"/>
      <c r="GG107" s="193"/>
      <c r="GH107" s="193"/>
      <c r="GI107" s="193"/>
      <c r="GJ107" s="193"/>
      <c r="GK107" s="193"/>
      <c r="GL107" s="193"/>
      <c r="GM107" s="193"/>
      <c r="GN107" s="193"/>
      <c r="GO107" s="193"/>
      <c r="GP107" s="193"/>
      <c r="GQ107" s="193"/>
      <c r="GR107" s="193"/>
      <c r="GS107" s="193"/>
      <c r="GT107" s="193"/>
      <c r="GU107" s="193"/>
      <c r="GV107" s="193"/>
      <c r="GW107" s="193"/>
      <c r="GX107" s="193"/>
      <c r="GY107" s="193"/>
      <c r="GZ107" s="193"/>
      <c r="HA107" s="193"/>
      <c r="HB107" s="193"/>
      <c r="HC107" s="193"/>
      <c r="HD107" s="193"/>
      <c r="HE107" s="193"/>
      <c r="HF107" s="193"/>
      <c r="HG107" s="193"/>
      <c r="HH107" s="193"/>
      <c r="HI107" s="193"/>
      <c r="HJ107" s="193"/>
      <c r="HK107" s="193"/>
      <c r="HL107" s="193"/>
      <c r="HM107" s="193"/>
      <c r="HN107" s="193"/>
      <c r="HO107" s="193"/>
      <c r="HP107" s="193"/>
      <c r="HQ107" s="193"/>
      <c r="HR107" s="193"/>
      <c r="HS107" s="193"/>
      <c r="HT107" s="193"/>
      <c r="HU107" s="193"/>
      <c r="HV107" s="193"/>
      <c r="HW107" s="193"/>
      <c r="HX107" s="193"/>
      <c r="HY107" s="193"/>
      <c r="HZ107" s="193"/>
      <c r="IA107" s="193"/>
      <c r="IB107" s="193"/>
      <c r="IC107" s="193"/>
      <c r="ID107" s="193" t="n">
        <v>0</v>
      </c>
      <c r="IE107" s="193" t="n">
        <v>0</v>
      </c>
      <c r="IF107" s="193"/>
      <c r="II107" s="193"/>
    </row>
    <row r="108" customFormat="false" ht="10.5" hidden="false" customHeight="true" outlineLevel="0" collapsed="false">
      <c r="A108" s="191" t="s">
        <v>17</v>
      </c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  <c r="AW108" s="193"/>
      <c r="AX108" s="193"/>
      <c r="AY108" s="193"/>
      <c r="AZ108" s="193"/>
      <c r="BA108" s="193"/>
      <c r="BB108" s="193"/>
      <c r="BC108" s="193"/>
      <c r="BD108" s="193"/>
      <c r="BE108" s="193"/>
      <c r="BF108" s="193"/>
      <c r="BG108" s="193"/>
      <c r="BH108" s="193"/>
      <c r="BI108" s="193"/>
      <c r="BJ108" s="193"/>
      <c r="BK108" s="193"/>
      <c r="BL108" s="193"/>
      <c r="BM108" s="193"/>
      <c r="BN108" s="193"/>
      <c r="BO108" s="193"/>
      <c r="BP108" s="193"/>
      <c r="BQ108" s="193"/>
      <c r="BR108" s="193"/>
      <c r="BS108" s="193"/>
      <c r="BT108" s="193"/>
      <c r="BU108" s="193"/>
      <c r="BV108" s="193"/>
      <c r="BW108" s="193"/>
      <c r="BX108" s="193"/>
      <c r="BY108" s="193"/>
      <c r="BZ108" s="193"/>
      <c r="CA108" s="193"/>
      <c r="CB108" s="193"/>
      <c r="CC108" s="193"/>
      <c r="CD108" s="193"/>
      <c r="CE108" s="193"/>
      <c r="CF108" s="193"/>
      <c r="CG108" s="193"/>
      <c r="CH108" s="193"/>
      <c r="CI108" s="193"/>
      <c r="CJ108" s="193"/>
      <c r="CK108" s="193"/>
      <c r="CL108" s="193"/>
      <c r="CM108" s="193"/>
      <c r="CN108" s="193"/>
      <c r="CO108" s="193"/>
      <c r="CP108" s="193"/>
      <c r="CQ108" s="193"/>
      <c r="CR108" s="193"/>
      <c r="CS108" s="193"/>
      <c r="CT108" s="193"/>
      <c r="CU108" s="193"/>
      <c r="CV108" s="193"/>
      <c r="CW108" s="193"/>
      <c r="CX108" s="193"/>
      <c r="CY108" s="193"/>
      <c r="CZ108" s="193"/>
      <c r="DA108" s="193"/>
      <c r="DB108" s="193"/>
      <c r="DC108" s="193"/>
      <c r="DD108" s="193"/>
      <c r="DE108" s="193"/>
      <c r="DF108" s="193"/>
      <c r="DG108" s="193"/>
      <c r="DH108" s="193"/>
      <c r="DI108" s="193"/>
      <c r="DJ108" s="193"/>
      <c r="DK108" s="193"/>
      <c r="DL108" s="193"/>
      <c r="DM108" s="193"/>
      <c r="DN108" s="193"/>
      <c r="DO108" s="193"/>
      <c r="DP108" s="193"/>
      <c r="DQ108" s="193"/>
      <c r="DR108" s="193"/>
      <c r="DS108" s="193"/>
      <c r="DT108" s="193"/>
      <c r="DU108" s="193"/>
      <c r="DV108" s="193"/>
      <c r="DW108" s="193"/>
      <c r="DX108" s="193"/>
      <c r="DY108" s="193"/>
      <c r="DZ108" s="193"/>
      <c r="EA108" s="193"/>
      <c r="EB108" s="193"/>
      <c r="EC108" s="193"/>
      <c r="ED108" s="193"/>
      <c r="EE108" s="193"/>
      <c r="EF108" s="193"/>
      <c r="EG108" s="193"/>
      <c r="EH108" s="193"/>
      <c r="EI108" s="193"/>
      <c r="EJ108" s="193"/>
      <c r="EK108" s="193"/>
      <c r="EL108" s="193"/>
      <c r="EM108" s="193"/>
      <c r="EN108" s="193"/>
      <c r="EO108" s="193"/>
      <c r="EP108" s="193"/>
      <c r="EQ108" s="193"/>
      <c r="ER108" s="193"/>
      <c r="ES108" s="193"/>
      <c r="ET108" s="193"/>
      <c r="EU108" s="193"/>
      <c r="EV108" s="193"/>
      <c r="EW108" s="193"/>
      <c r="EX108" s="193"/>
      <c r="EY108" s="193"/>
      <c r="EZ108" s="193"/>
      <c r="FA108" s="193"/>
      <c r="FB108" s="193"/>
      <c r="FC108" s="193"/>
      <c r="FD108" s="193"/>
      <c r="FE108" s="193"/>
      <c r="FF108" s="193"/>
      <c r="FG108" s="193"/>
      <c r="FH108" s="193"/>
      <c r="FI108" s="193"/>
      <c r="FJ108" s="193"/>
      <c r="FK108" s="193"/>
      <c r="FL108" s="193"/>
      <c r="FM108" s="193"/>
      <c r="FN108" s="193"/>
      <c r="FO108" s="193"/>
      <c r="FP108" s="193"/>
      <c r="FQ108" s="193"/>
      <c r="FR108" s="193"/>
      <c r="FS108" s="193"/>
      <c r="FT108" s="193"/>
      <c r="FU108" s="193"/>
      <c r="FV108" s="193"/>
      <c r="FW108" s="193"/>
      <c r="FX108" s="193"/>
      <c r="FY108" s="193"/>
      <c r="FZ108" s="193"/>
      <c r="GA108" s="193"/>
      <c r="GB108" s="193"/>
      <c r="GC108" s="193"/>
      <c r="GD108" s="193"/>
      <c r="GE108" s="193"/>
      <c r="GF108" s="193"/>
      <c r="GG108" s="193"/>
      <c r="GH108" s="193"/>
      <c r="GI108" s="193"/>
      <c r="GJ108" s="193"/>
      <c r="GK108" s="193"/>
      <c r="GL108" s="193"/>
      <c r="GM108" s="193"/>
      <c r="GN108" s="193"/>
      <c r="GO108" s="193"/>
      <c r="GP108" s="193"/>
      <c r="GQ108" s="193"/>
      <c r="GR108" s="193"/>
      <c r="GS108" s="193"/>
      <c r="GT108" s="193"/>
      <c r="GU108" s="193"/>
      <c r="GV108" s="193"/>
      <c r="GW108" s="193"/>
      <c r="GX108" s="193"/>
      <c r="GY108" s="193"/>
      <c r="GZ108" s="193"/>
      <c r="HA108" s="193"/>
      <c r="HB108" s="193"/>
      <c r="HC108" s="193"/>
      <c r="HD108" s="193"/>
      <c r="HE108" s="193"/>
      <c r="HF108" s="193"/>
      <c r="HG108" s="193"/>
      <c r="HH108" s="193"/>
      <c r="HI108" s="193"/>
      <c r="HJ108" s="193"/>
      <c r="HK108" s="193"/>
      <c r="HL108" s="193"/>
      <c r="HM108" s="193"/>
      <c r="HN108" s="193"/>
      <c r="HO108" s="193"/>
      <c r="HP108" s="193"/>
      <c r="HQ108" s="193"/>
      <c r="HR108" s="193"/>
      <c r="HS108" s="193"/>
      <c r="HT108" s="193"/>
      <c r="HU108" s="193"/>
      <c r="HV108" s="193"/>
      <c r="HW108" s="193"/>
      <c r="HX108" s="193"/>
      <c r="HY108" s="193"/>
      <c r="HZ108" s="193"/>
      <c r="IA108" s="193"/>
      <c r="IB108" s="193"/>
      <c r="IC108" s="193"/>
      <c r="ID108" s="193" t="n">
        <v>0</v>
      </c>
      <c r="IE108" s="193" t="n">
        <v>0</v>
      </c>
      <c r="IF108" s="193"/>
      <c r="II108" s="194"/>
    </row>
    <row r="109" customFormat="false" ht="10.5" hidden="false" customHeight="true" outlineLevel="0" collapsed="false">
      <c r="A109" s="191" t="s">
        <v>18</v>
      </c>
      <c r="B109" s="193"/>
      <c r="C109" s="193"/>
      <c r="D109" s="193"/>
      <c r="E109" s="193"/>
      <c r="F109" s="193"/>
      <c r="G109" s="193"/>
      <c r="H109" s="193" t="n">
        <v>58844.2699166667</v>
      </c>
      <c r="I109" s="193" t="n">
        <v>107.7422</v>
      </c>
      <c r="J109" s="193"/>
      <c r="K109" s="193"/>
      <c r="L109" s="193"/>
      <c r="M109" s="193" t="n">
        <v>-743345.9273</v>
      </c>
      <c r="N109" s="193" t="n">
        <v>-766589.7892</v>
      </c>
      <c r="O109" s="193" t="n">
        <v>-740320.3953</v>
      </c>
      <c r="P109" s="193" t="n">
        <v>-763398.7505</v>
      </c>
      <c r="Q109" s="193" t="n">
        <v>-761653.5369</v>
      </c>
      <c r="R109" s="193" t="n">
        <v>-735358.5743</v>
      </c>
      <c r="S109" s="193" t="n">
        <v>-758025.7761</v>
      </c>
      <c r="T109" s="193" t="n">
        <v>-2487378.4052</v>
      </c>
      <c r="U109" s="193" t="n">
        <v>-2563293.7673</v>
      </c>
      <c r="V109" s="193" t="n">
        <v>-3908675.2357</v>
      </c>
      <c r="W109" s="193" t="n">
        <v>-3519313.0806</v>
      </c>
      <c r="X109" s="193" t="n">
        <v>-3884917.8371</v>
      </c>
      <c r="Y109" s="193" t="n">
        <v>-3314593.3123</v>
      </c>
      <c r="Z109" s="193" t="n">
        <v>-3413528.4906</v>
      </c>
      <c r="AA109" s="193" t="n">
        <v>-3291521.0119</v>
      </c>
      <c r="AB109" s="193" t="n">
        <v>-3389006.4311</v>
      </c>
      <c r="AC109" s="193" t="n">
        <v>-3376021.5649</v>
      </c>
      <c r="AD109" s="193" t="n">
        <v>-3254216.5247</v>
      </c>
      <c r="AE109" s="193" t="n">
        <v>-3349464.0077</v>
      </c>
      <c r="AF109" s="193" t="n">
        <v>-4069922.57</v>
      </c>
      <c r="AG109" s="193" t="n">
        <v>-4188820.1514</v>
      </c>
      <c r="AH109" s="193" t="n">
        <v>-1870214.0769</v>
      </c>
      <c r="AI109" s="193" t="n">
        <v>-1742386.0363</v>
      </c>
      <c r="AJ109" s="193" t="n">
        <v>-1855264.9869</v>
      </c>
      <c r="AK109" s="193" t="n">
        <v>-1787762.1229</v>
      </c>
      <c r="AL109" s="193" t="n">
        <v>-1839579.643</v>
      </c>
      <c r="AM109" s="193" t="n">
        <v>-1772346.7383</v>
      </c>
      <c r="AN109" s="193" t="n">
        <v>-1823418.1329</v>
      </c>
      <c r="AO109" s="193" t="n">
        <v>-1815027.3401</v>
      </c>
      <c r="AP109" s="193" t="n">
        <v>-1748244.7606</v>
      </c>
      <c r="AQ109" s="193" t="n">
        <v>-1798176.8623</v>
      </c>
      <c r="AR109" s="193" t="n">
        <v>-1731720.986</v>
      </c>
      <c r="AS109" s="193" t="n">
        <v>-1781252.5447</v>
      </c>
      <c r="AT109" s="193" t="n">
        <v>-1636689.8448</v>
      </c>
      <c r="AU109" s="193" t="n">
        <v>-1471426.3138</v>
      </c>
      <c r="AV109" s="193" t="n">
        <v>-1622148.0528</v>
      </c>
      <c r="AW109" s="193" t="n">
        <v>-1562334.7438</v>
      </c>
      <c r="AX109" s="193" t="n">
        <v>-1606865.982</v>
      </c>
      <c r="AY109" s="193" t="n">
        <v>-1547425.608</v>
      </c>
      <c r="AZ109" s="193" t="n">
        <v>-1591342.2972</v>
      </c>
      <c r="BA109" s="193" t="n">
        <v>-1583363.8282</v>
      </c>
      <c r="BB109" s="193" t="n">
        <v>-1524509.874</v>
      </c>
      <c r="BC109" s="193" t="n">
        <v>-1567494.7282</v>
      </c>
      <c r="BD109" s="193" t="n">
        <v>-1383291.2982</v>
      </c>
      <c r="BE109" s="193" t="n">
        <v>-1422125.1717</v>
      </c>
      <c r="BF109" s="193" t="n">
        <v>-1157366.2877</v>
      </c>
      <c r="BG109" s="193" t="n">
        <v>-1039736.3572</v>
      </c>
      <c r="BH109" s="193" t="n">
        <v>-1145477.312</v>
      </c>
      <c r="BI109" s="193" t="n">
        <v>-1102428.7577</v>
      </c>
      <c r="BJ109" s="193" t="n">
        <v>-1133044.4098</v>
      </c>
      <c r="BK109" s="193" t="n">
        <v>-1090329.2676</v>
      </c>
      <c r="BL109" s="193" t="n">
        <v>-1120475.844</v>
      </c>
      <c r="BM109" s="193" t="n">
        <v>-1114039.0116</v>
      </c>
      <c r="BN109" s="193" t="n">
        <v>-1071842.0671</v>
      </c>
      <c r="BO109" s="193" t="n">
        <v>-1101280.3749</v>
      </c>
      <c r="BP109" s="193" t="n">
        <v>-1059436.8314</v>
      </c>
      <c r="BQ109" s="193" t="n">
        <v>-1088961.9742</v>
      </c>
      <c r="BR109" s="193" t="n">
        <v>-963152.0791</v>
      </c>
      <c r="BS109" s="193" t="n">
        <v>-865593.8809</v>
      </c>
      <c r="BT109" s="193" t="n">
        <v>-953984.764</v>
      </c>
      <c r="BU109" s="193" t="n">
        <v>-918547.6896</v>
      </c>
      <c r="BV109" s="193" t="n">
        <v>-944501.5319</v>
      </c>
      <c r="BW109" s="193" t="n">
        <v>-909368.536</v>
      </c>
      <c r="BX109" s="193" t="n">
        <v>-935015.0736</v>
      </c>
      <c r="BY109" s="193" t="n">
        <v>-930193.4993</v>
      </c>
      <c r="BZ109" s="193" t="n">
        <v>-895521.1728</v>
      </c>
      <c r="CA109" s="193" t="n">
        <v>-920705.996</v>
      </c>
      <c r="CB109" s="193" t="n">
        <v>-886340.368</v>
      </c>
      <c r="CC109" s="193" t="n">
        <v>-911220.3023</v>
      </c>
      <c r="CD109" s="193" t="n">
        <v>-906401.0288</v>
      </c>
      <c r="CE109" s="193" t="n">
        <v>-843416.344</v>
      </c>
      <c r="CF109" s="193" t="n">
        <v>-897077.1312</v>
      </c>
      <c r="CG109" s="193" t="n">
        <v>-863479.5473</v>
      </c>
      <c r="CH109" s="193" t="n">
        <v>-887604.4672</v>
      </c>
      <c r="CI109" s="193" t="n">
        <v>-854316.448</v>
      </c>
      <c r="CJ109" s="193" t="n">
        <v>-878140.3929</v>
      </c>
      <c r="CK109" s="193" t="n">
        <v>-873334.68</v>
      </c>
      <c r="CL109" s="193" t="n">
        <v>-840514.7609</v>
      </c>
      <c r="CM109" s="193" t="n">
        <v>-863887.128</v>
      </c>
      <c r="CN109" s="193" t="n">
        <v>-831378.2792</v>
      </c>
      <c r="CO109" s="193" t="n">
        <v>-854452.86</v>
      </c>
      <c r="CP109" s="193" t="n">
        <v>-849664.0735</v>
      </c>
      <c r="CQ109" s="193" t="n">
        <v>-763116.9023</v>
      </c>
      <c r="CR109" s="193" t="n">
        <v>-840561.5671</v>
      </c>
      <c r="CS109" s="193" t="n">
        <v>-808824.6304</v>
      </c>
      <c r="CT109" s="193" t="n">
        <v>-831167.9913</v>
      </c>
      <c r="CU109" s="193" t="n">
        <v>-799743.4649</v>
      </c>
      <c r="CV109" s="193" t="n">
        <v>-821793.9431</v>
      </c>
      <c r="CW109" s="193" t="n">
        <v>-817038.1232</v>
      </c>
      <c r="CX109" s="193" t="n">
        <v>-786085.1823</v>
      </c>
      <c r="CY109" s="193" t="n">
        <v>-807696.8033</v>
      </c>
      <c r="CZ109" s="193" t="n">
        <v>-777056.7136</v>
      </c>
      <c r="DA109" s="193" t="n">
        <v>-798379.3177</v>
      </c>
      <c r="DB109" s="193" t="n">
        <v>-793653.8727</v>
      </c>
      <c r="DC109" s="193" t="n">
        <v>-712586.6599</v>
      </c>
      <c r="DD109" s="193" t="n">
        <v>-784679.2575</v>
      </c>
      <c r="DE109" s="193" t="n">
        <v>-754813.6983</v>
      </c>
      <c r="DF109" s="193" t="n">
        <v>-775427.8935</v>
      </c>
      <c r="DG109" s="193" t="n">
        <v>-745875.0889</v>
      </c>
      <c r="DH109" s="193" t="n">
        <v>-766206.0447</v>
      </c>
      <c r="DI109" s="193" t="n">
        <v>-761531.3465</v>
      </c>
      <c r="DJ109" s="193" t="n">
        <v>-732449.8848</v>
      </c>
      <c r="DK109" s="193" t="n">
        <v>-752356.9744</v>
      </c>
      <c r="DL109" s="193" t="n">
        <v>-723587.7039</v>
      </c>
      <c r="DM109" s="193" t="n">
        <v>-743216.0024</v>
      </c>
      <c r="DN109" s="193"/>
      <c r="DO109" s="193"/>
      <c r="DP109" s="193"/>
      <c r="DQ109" s="193"/>
      <c r="DR109" s="193"/>
      <c r="DS109" s="193"/>
      <c r="DT109" s="193"/>
      <c r="DU109" s="193"/>
      <c r="DV109" s="193"/>
      <c r="DW109" s="193"/>
      <c r="DX109" s="193"/>
      <c r="DY109" s="193"/>
      <c r="DZ109" s="193"/>
      <c r="EA109" s="193"/>
      <c r="EB109" s="193"/>
      <c r="EC109" s="193"/>
      <c r="ED109" s="193"/>
      <c r="EE109" s="193"/>
      <c r="EF109" s="193"/>
      <c r="EG109" s="193"/>
      <c r="EH109" s="193"/>
      <c r="EI109" s="193"/>
      <c r="EJ109" s="193"/>
      <c r="EK109" s="193"/>
      <c r="EL109" s="193"/>
      <c r="EM109" s="193"/>
      <c r="EN109" s="193"/>
      <c r="EO109" s="193"/>
      <c r="EP109" s="193"/>
      <c r="EQ109" s="193"/>
      <c r="ER109" s="193"/>
      <c r="ES109" s="193"/>
      <c r="ET109" s="193"/>
      <c r="EU109" s="193"/>
      <c r="EV109" s="193"/>
      <c r="EW109" s="193"/>
      <c r="EX109" s="193"/>
      <c r="EY109" s="193"/>
      <c r="EZ109" s="193"/>
      <c r="FA109" s="193"/>
      <c r="FB109" s="193"/>
      <c r="FC109" s="193"/>
      <c r="FD109" s="193"/>
      <c r="FE109" s="193"/>
      <c r="FF109" s="193"/>
      <c r="FG109" s="193"/>
      <c r="FH109" s="193"/>
      <c r="FI109" s="193"/>
      <c r="FJ109" s="193"/>
      <c r="FK109" s="193"/>
      <c r="FL109" s="193"/>
      <c r="FM109" s="193"/>
      <c r="FN109" s="193"/>
      <c r="FO109" s="193"/>
      <c r="FP109" s="193"/>
      <c r="FQ109" s="193"/>
      <c r="FR109" s="193"/>
      <c r="FS109" s="193"/>
      <c r="FT109" s="193"/>
      <c r="FU109" s="193"/>
      <c r="FV109" s="193"/>
      <c r="FW109" s="193"/>
      <c r="FX109" s="193"/>
      <c r="FY109" s="193"/>
      <c r="FZ109" s="193"/>
      <c r="GA109" s="193"/>
      <c r="GB109" s="193"/>
      <c r="GC109" s="193"/>
      <c r="GD109" s="193"/>
      <c r="GE109" s="193"/>
      <c r="GF109" s="193"/>
      <c r="GG109" s="193"/>
      <c r="GH109" s="193"/>
      <c r="GI109" s="193"/>
      <c r="GJ109" s="193"/>
      <c r="GK109" s="193"/>
      <c r="GL109" s="193"/>
      <c r="GM109" s="193"/>
      <c r="GN109" s="193"/>
      <c r="GO109" s="193"/>
      <c r="GP109" s="193"/>
      <c r="GQ109" s="193"/>
      <c r="GR109" s="193"/>
      <c r="GS109" s="193"/>
      <c r="GT109" s="193"/>
      <c r="GU109" s="193"/>
      <c r="GV109" s="193"/>
      <c r="GW109" s="193"/>
      <c r="GX109" s="193"/>
      <c r="GY109" s="193"/>
      <c r="GZ109" s="193"/>
      <c r="HA109" s="193"/>
      <c r="HB109" s="193"/>
      <c r="HC109" s="193"/>
      <c r="HD109" s="193"/>
      <c r="HE109" s="193"/>
      <c r="HF109" s="193"/>
      <c r="HG109" s="193"/>
      <c r="HH109" s="193"/>
      <c r="HI109" s="193"/>
      <c r="HJ109" s="193"/>
      <c r="HK109" s="193"/>
      <c r="HL109" s="193"/>
      <c r="HM109" s="193"/>
      <c r="HN109" s="193"/>
      <c r="HO109" s="193"/>
      <c r="HP109" s="193"/>
      <c r="HQ109" s="193"/>
      <c r="HR109" s="193"/>
      <c r="HS109" s="193"/>
      <c r="HT109" s="193"/>
      <c r="HU109" s="193"/>
      <c r="HV109" s="193"/>
      <c r="HW109" s="193"/>
      <c r="HX109" s="193"/>
      <c r="HY109" s="193"/>
      <c r="HZ109" s="193"/>
      <c r="IA109" s="193"/>
      <c r="IB109" s="193"/>
      <c r="IC109" s="193"/>
      <c r="ID109" s="193" t="n">
        <v>-146704904.697983</v>
      </c>
      <c r="IE109" s="193" t="n">
        <v>-146704904.697983</v>
      </c>
      <c r="IF109" s="193"/>
      <c r="II109" s="193"/>
    </row>
    <row r="110" customFormat="false" ht="12.75" hidden="false" customHeight="false" outlineLevel="0" collapsed="false">
      <c r="A110" s="191" t="s">
        <v>19</v>
      </c>
      <c r="B110" s="193"/>
      <c r="C110" s="193"/>
      <c r="D110" s="193"/>
      <c r="E110" s="193"/>
      <c r="F110" s="193"/>
      <c r="G110" s="193"/>
      <c r="H110" s="193" t="n">
        <v>203343.333333333</v>
      </c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  <c r="AW110" s="193"/>
      <c r="AX110" s="193"/>
      <c r="AY110" s="193"/>
      <c r="AZ110" s="193"/>
      <c r="BA110" s="193"/>
      <c r="BB110" s="193"/>
      <c r="BC110" s="193"/>
      <c r="BD110" s="193"/>
      <c r="BE110" s="193"/>
      <c r="BF110" s="193"/>
      <c r="BG110" s="193"/>
      <c r="BH110" s="193"/>
      <c r="BI110" s="193"/>
      <c r="BJ110" s="193"/>
      <c r="BK110" s="193"/>
      <c r="BL110" s="193"/>
      <c r="BM110" s="193"/>
      <c r="BN110" s="193"/>
      <c r="BO110" s="193"/>
      <c r="BP110" s="193"/>
      <c r="BQ110" s="193"/>
      <c r="BR110" s="193"/>
      <c r="BS110" s="193"/>
      <c r="BT110" s="193"/>
      <c r="BU110" s="193"/>
      <c r="BV110" s="193"/>
      <c r="BW110" s="193"/>
      <c r="BX110" s="193"/>
      <c r="BY110" s="193"/>
      <c r="BZ110" s="193"/>
      <c r="CA110" s="193"/>
      <c r="CB110" s="193"/>
      <c r="CC110" s="193"/>
      <c r="CD110" s="193"/>
      <c r="CE110" s="193"/>
      <c r="CF110" s="193"/>
      <c r="CG110" s="193"/>
      <c r="CH110" s="193"/>
      <c r="CI110" s="193"/>
      <c r="CJ110" s="193"/>
      <c r="CK110" s="193"/>
      <c r="CL110" s="193"/>
      <c r="CM110" s="193"/>
      <c r="CN110" s="193"/>
      <c r="CO110" s="193"/>
      <c r="CP110" s="193"/>
      <c r="CQ110" s="193"/>
      <c r="CR110" s="193"/>
      <c r="CS110" s="193"/>
      <c r="CT110" s="193"/>
      <c r="CU110" s="193"/>
      <c r="CV110" s="193"/>
      <c r="CW110" s="193"/>
      <c r="CX110" s="193"/>
      <c r="CY110" s="193"/>
      <c r="CZ110" s="193"/>
      <c r="DA110" s="193"/>
      <c r="DB110" s="193"/>
      <c r="DC110" s="193"/>
      <c r="DD110" s="193"/>
      <c r="DE110" s="193"/>
      <c r="DF110" s="193"/>
      <c r="DG110" s="193"/>
      <c r="DH110" s="193"/>
      <c r="DI110" s="193"/>
      <c r="DJ110" s="193"/>
      <c r="DK110" s="193"/>
      <c r="DL110" s="193"/>
      <c r="DM110" s="193"/>
      <c r="DN110" s="193"/>
      <c r="DO110" s="193"/>
      <c r="DP110" s="193"/>
      <c r="DQ110" s="193"/>
      <c r="DR110" s="193"/>
      <c r="DS110" s="193"/>
      <c r="DT110" s="193"/>
      <c r="DU110" s="193"/>
      <c r="DV110" s="193"/>
      <c r="DW110" s="193"/>
      <c r="DX110" s="193"/>
      <c r="DY110" s="193"/>
      <c r="DZ110" s="193"/>
      <c r="EA110" s="193"/>
      <c r="EB110" s="193"/>
      <c r="EC110" s="193"/>
      <c r="ED110" s="193"/>
      <c r="EE110" s="193"/>
      <c r="EF110" s="193"/>
      <c r="EG110" s="193"/>
      <c r="EH110" s="193"/>
      <c r="EI110" s="193"/>
      <c r="EJ110" s="193"/>
      <c r="EK110" s="193"/>
      <c r="EL110" s="193"/>
      <c r="EM110" s="193"/>
      <c r="EN110" s="193"/>
      <c r="EO110" s="193"/>
      <c r="EP110" s="193"/>
      <c r="EQ110" s="193"/>
      <c r="ER110" s="193"/>
      <c r="ES110" s="193"/>
      <c r="ET110" s="193"/>
      <c r="EU110" s="193"/>
      <c r="EV110" s="193"/>
      <c r="EW110" s="193"/>
      <c r="EX110" s="193"/>
      <c r="EY110" s="193"/>
      <c r="EZ110" s="193"/>
      <c r="FA110" s="193"/>
      <c r="FB110" s="193"/>
      <c r="FC110" s="193"/>
      <c r="FD110" s="193"/>
      <c r="FE110" s="193"/>
      <c r="FF110" s="193"/>
      <c r="FG110" s="193"/>
      <c r="FH110" s="193"/>
      <c r="FI110" s="193"/>
      <c r="FJ110" s="193"/>
      <c r="FK110" s="193"/>
      <c r="FL110" s="193"/>
      <c r="FM110" s="193"/>
      <c r="FN110" s="193"/>
      <c r="FO110" s="193"/>
      <c r="FP110" s="193"/>
      <c r="FQ110" s="193"/>
      <c r="FR110" s="193"/>
      <c r="FS110" s="193"/>
      <c r="FT110" s="193"/>
      <c r="FU110" s="193"/>
      <c r="FV110" s="193"/>
      <c r="FW110" s="193"/>
      <c r="FX110" s="193"/>
      <c r="FY110" s="193"/>
      <c r="FZ110" s="193"/>
      <c r="GA110" s="193"/>
      <c r="GB110" s="193"/>
      <c r="GC110" s="193"/>
      <c r="GD110" s="193"/>
      <c r="GE110" s="193"/>
      <c r="GF110" s="193"/>
      <c r="GG110" s="193"/>
      <c r="GH110" s="193"/>
      <c r="GI110" s="193"/>
      <c r="GJ110" s="193"/>
      <c r="GK110" s="193"/>
      <c r="GL110" s="193"/>
      <c r="GM110" s="193"/>
      <c r="GN110" s="193"/>
      <c r="GO110" s="193"/>
      <c r="GP110" s="193"/>
      <c r="GQ110" s="193"/>
      <c r="GR110" s="193"/>
      <c r="GS110" s="193"/>
      <c r="GT110" s="193"/>
      <c r="GU110" s="193"/>
      <c r="GV110" s="193"/>
      <c r="GW110" s="193"/>
      <c r="GX110" s="193"/>
      <c r="GY110" s="193"/>
      <c r="GZ110" s="193"/>
      <c r="HA110" s="193"/>
      <c r="HB110" s="193"/>
      <c r="HC110" s="193"/>
      <c r="HD110" s="193"/>
      <c r="HE110" s="193"/>
      <c r="HF110" s="193"/>
      <c r="HG110" s="193"/>
      <c r="HH110" s="193"/>
      <c r="HI110" s="193"/>
      <c r="HJ110" s="193"/>
      <c r="HK110" s="193"/>
      <c r="HL110" s="193"/>
      <c r="HM110" s="193"/>
      <c r="HN110" s="193"/>
      <c r="HO110" s="193"/>
      <c r="HP110" s="193"/>
      <c r="HQ110" s="193"/>
      <c r="HR110" s="193"/>
      <c r="HS110" s="193"/>
      <c r="HT110" s="193"/>
      <c r="HU110" s="193"/>
      <c r="HV110" s="193"/>
      <c r="HW110" s="193"/>
      <c r="HX110" s="193"/>
      <c r="HY110" s="193"/>
      <c r="HZ110" s="193"/>
      <c r="IA110" s="193"/>
      <c r="IB110" s="193"/>
      <c r="IC110" s="193"/>
      <c r="ID110" s="193" t="n">
        <v>203343.333333333</v>
      </c>
      <c r="IE110" s="193" t="n">
        <v>203343.333333333</v>
      </c>
      <c r="IF110" s="193"/>
      <c r="IH110" s="164"/>
      <c r="II110" s="193"/>
    </row>
    <row r="111" customFormat="false" ht="12.75" hidden="false" customHeight="false" outlineLevel="0" collapsed="false">
      <c r="A111" s="191" t="s">
        <v>20</v>
      </c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  <c r="AW111" s="193"/>
      <c r="AX111" s="193"/>
      <c r="AY111" s="193"/>
      <c r="AZ111" s="193"/>
      <c r="BA111" s="193"/>
      <c r="BB111" s="193"/>
      <c r="BC111" s="193"/>
      <c r="BD111" s="193"/>
      <c r="BE111" s="193"/>
      <c r="BF111" s="193"/>
      <c r="BG111" s="193"/>
      <c r="BH111" s="193"/>
      <c r="BI111" s="193"/>
      <c r="BJ111" s="193"/>
      <c r="BK111" s="193"/>
      <c r="BL111" s="193"/>
      <c r="BM111" s="193"/>
      <c r="BN111" s="193"/>
      <c r="BO111" s="193"/>
      <c r="BP111" s="193"/>
      <c r="BQ111" s="193"/>
      <c r="BR111" s="193"/>
      <c r="BS111" s="193"/>
      <c r="BT111" s="193"/>
      <c r="BU111" s="193"/>
      <c r="BV111" s="193"/>
      <c r="BW111" s="193"/>
      <c r="BX111" s="193"/>
      <c r="BY111" s="193"/>
      <c r="BZ111" s="193"/>
      <c r="CA111" s="193"/>
      <c r="CB111" s="193"/>
      <c r="CC111" s="193"/>
      <c r="CD111" s="193"/>
      <c r="CE111" s="193"/>
      <c r="CF111" s="193"/>
      <c r="CG111" s="193"/>
      <c r="CH111" s="193"/>
      <c r="CI111" s="193"/>
      <c r="CJ111" s="193"/>
      <c r="CK111" s="193"/>
      <c r="CL111" s="193"/>
      <c r="CM111" s="193"/>
      <c r="CN111" s="193"/>
      <c r="CO111" s="193"/>
      <c r="CP111" s="193"/>
      <c r="CQ111" s="193"/>
      <c r="CR111" s="193"/>
      <c r="CS111" s="193"/>
      <c r="CT111" s="193"/>
      <c r="CU111" s="193"/>
      <c r="CV111" s="193"/>
      <c r="CW111" s="193"/>
      <c r="CX111" s="193"/>
      <c r="CY111" s="193"/>
      <c r="CZ111" s="193"/>
      <c r="DA111" s="193"/>
      <c r="DB111" s="193"/>
      <c r="DC111" s="193"/>
      <c r="DD111" s="193"/>
      <c r="DE111" s="193"/>
      <c r="DF111" s="193"/>
      <c r="DG111" s="193"/>
      <c r="DH111" s="193"/>
      <c r="DI111" s="193"/>
      <c r="DJ111" s="193"/>
      <c r="DK111" s="193"/>
      <c r="DL111" s="193"/>
      <c r="DM111" s="193"/>
      <c r="DN111" s="193"/>
      <c r="DO111" s="193"/>
      <c r="DP111" s="193"/>
      <c r="DQ111" s="193"/>
      <c r="DR111" s="193"/>
      <c r="DS111" s="193"/>
      <c r="DT111" s="193"/>
      <c r="DU111" s="193"/>
      <c r="DV111" s="193"/>
      <c r="DW111" s="193"/>
      <c r="DX111" s="193"/>
      <c r="DY111" s="193"/>
      <c r="DZ111" s="193"/>
      <c r="EA111" s="193"/>
      <c r="EB111" s="193"/>
      <c r="EC111" s="193"/>
      <c r="ED111" s="193"/>
      <c r="EE111" s="193"/>
      <c r="EF111" s="193"/>
      <c r="EG111" s="193"/>
      <c r="EH111" s="193"/>
      <c r="EI111" s="193"/>
      <c r="EJ111" s="193"/>
      <c r="EK111" s="193"/>
      <c r="EL111" s="193"/>
      <c r="EM111" s="193"/>
      <c r="EN111" s="193"/>
      <c r="EO111" s="193"/>
      <c r="EP111" s="193"/>
      <c r="EQ111" s="193"/>
      <c r="ER111" s="193"/>
      <c r="ES111" s="193"/>
      <c r="ET111" s="193"/>
      <c r="EU111" s="193"/>
      <c r="EV111" s="193"/>
      <c r="EW111" s="193"/>
      <c r="EX111" s="193"/>
      <c r="EY111" s="193"/>
      <c r="EZ111" s="193"/>
      <c r="FA111" s="193"/>
      <c r="FB111" s="193"/>
      <c r="FC111" s="193"/>
      <c r="FD111" s="193"/>
      <c r="FE111" s="193"/>
      <c r="FF111" s="193"/>
      <c r="FG111" s="193"/>
      <c r="FH111" s="193"/>
      <c r="FI111" s="193"/>
      <c r="FJ111" s="193"/>
      <c r="FK111" s="193"/>
      <c r="FL111" s="193"/>
      <c r="FM111" s="193"/>
      <c r="FN111" s="193"/>
      <c r="FO111" s="193"/>
      <c r="FP111" s="193"/>
      <c r="FQ111" s="193"/>
      <c r="FR111" s="193"/>
      <c r="FS111" s="193"/>
      <c r="FT111" s="193"/>
      <c r="FU111" s="193"/>
      <c r="FV111" s="193"/>
      <c r="FW111" s="193"/>
      <c r="FX111" s="193"/>
      <c r="FY111" s="193"/>
      <c r="FZ111" s="193"/>
      <c r="GA111" s="193"/>
      <c r="GB111" s="193"/>
      <c r="GC111" s="193"/>
      <c r="GD111" s="193"/>
      <c r="GE111" s="193"/>
      <c r="GF111" s="193"/>
      <c r="GG111" s="193"/>
      <c r="GH111" s="193"/>
      <c r="GI111" s="193"/>
      <c r="GJ111" s="193"/>
      <c r="GK111" s="193"/>
      <c r="GL111" s="193"/>
      <c r="GM111" s="193"/>
      <c r="GN111" s="193"/>
      <c r="GO111" s="193"/>
      <c r="GP111" s="193"/>
      <c r="GQ111" s="193"/>
      <c r="GR111" s="193"/>
      <c r="GS111" s="193"/>
      <c r="GT111" s="193"/>
      <c r="GU111" s="193"/>
      <c r="GV111" s="193"/>
      <c r="GW111" s="193"/>
      <c r="GX111" s="193"/>
      <c r="GY111" s="193"/>
      <c r="GZ111" s="193"/>
      <c r="HA111" s="193"/>
      <c r="HB111" s="193"/>
      <c r="HC111" s="193"/>
      <c r="HD111" s="193"/>
      <c r="HE111" s="193"/>
      <c r="HF111" s="193"/>
      <c r="HG111" s="193"/>
      <c r="HH111" s="193"/>
      <c r="HI111" s="193"/>
      <c r="HJ111" s="193"/>
      <c r="HK111" s="193"/>
      <c r="HL111" s="193"/>
      <c r="HM111" s="193"/>
      <c r="HN111" s="193"/>
      <c r="HO111" s="193"/>
      <c r="HP111" s="193"/>
      <c r="HQ111" s="193"/>
      <c r="HR111" s="193"/>
      <c r="HS111" s="193"/>
      <c r="HT111" s="193"/>
      <c r="HU111" s="193"/>
      <c r="HV111" s="193"/>
      <c r="HW111" s="193"/>
      <c r="HX111" s="193"/>
      <c r="HY111" s="193"/>
      <c r="HZ111" s="193"/>
      <c r="IA111" s="193"/>
      <c r="IB111" s="193"/>
      <c r="IC111" s="193"/>
      <c r="ID111" s="193" t="n">
        <v>0</v>
      </c>
      <c r="IE111" s="193" t="n">
        <v>0</v>
      </c>
      <c r="IF111" s="193"/>
      <c r="IH111" s="164"/>
      <c r="II111" s="193"/>
    </row>
    <row r="112" customFormat="false" ht="12.75" hidden="false" customHeight="false" outlineLevel="0" collapsed="false">
      <c r="A112" s="191" t="s">
        <v>21</v>
      </c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  <c r="AW112" s="193"/>
      <c r="AX112" s="193"/>
      <c r="AY112" s="193"/>
      <c r="AZ112" s="193"/>
      <c r="BA112" s="193"/>
      <c r="BB112" s="193"/>
      <c r="BC112" s="193"/>
      <c r="BD112" s="193"/>
      <c r="BE112" s="193"/>
      <c r="BF112" s="193"/>
      <c r="BG112" s="193"/>
      <c r="BH112" s="193"/>
      <c r="BI112" s="193"/>
      <c r="BJ112" s="193"/>
      <c r="BK112" s="193"/>
      <c r="BL112" s="193"/>
      <c r="BM112" s="193"/>
      <c r="BN112" s="193"/>
      <c r="BO112" s="193"/>
      <c r="BP112" s="193"/>
      <c r="BQ112" s="193"/>
      <c r="BR112" s="193"/>
      <c r="BS112" s="193"/>
      <c r="BT112" s="193"/>
      <c r="BU112" s="193"/>
      <c r="BV112" s="193"/>
      <c r="BW112" s="193"/>
      <c r="BX112" s="193"/>
      <c r="BY112" s="193"/>
      <c r="BZ112" s="193"/>
      <c r="CA112" s="193"/>
      <c r="CB112" s="193"/>
      <c r="CC112" s="193"/>
      <c r="CD112" s="193"/>
      <c r="CE112" s="193"/>
      <c r="CF112" s="193"/>
      <c r="CG112" s="193"/>
      <c r="CH112" s="193"/>
      <c r="CI112" s="193"/>
      <c r="CJ112" s="193"/>
      <c r="CK112" s="193"/>
      <c r="CL112" s="193"/>
      <c r="CM112" s="193"/>
      <c r="CN112" s="193"/>
      <c r="CO112" s="193"/>
      <c r="CP112" s="193"/>
      <c r="CQ112" s="193"/>
      <c r="CR112" s="193"/>
      <c r="CS112" s="193"/>
      <c r="CT112" s="193"/>
      <c r="CU112" s="193"/>
      <c r="CV112" s="193"/>
      <c r="CW112" s="193"/>
      <c r="CX112" s="193"/>
      <c r="CY112" s="193"/>
      <c r="CZ112" s="193"/>
      <c r="DA112" s="193"/>
      <c r="DB112" s="193"/>
      <c r="DC112" s="193"/>
      <c r="DD112" s="193"/>
      <c r="DE112" s="193"/>
      <c r="DF112" s="193"/>
      <c r="DG112" s="193"/>
      <c r="DH112" s="193"/>
      <c r="DI112" s="193"/>
      <c r="DJ112" s="193"/>
      <c r="DK112" s="193"/>
      <c r="DL112" s="193"/>
      <c r="DM112" s="193"/>
      <c r="DN112" s="193"/>
      <c r="DO112" s="193"/>
      <c r="DP112" s="193"/>
      <c r="DQ112" s="193"/>
      <c r="DR112" s="193"/>
      <c r="DS112" s="193"/>
      <c r="DT112" s="193"/>
      <c r="DU112" s="193"/>
      <c r="DV112" s="193"/>
      <c r="DW112" s="193"/>
      <c r="DX112" s="193"/>
      <c r="DY112" s="193"/>
      <c r="DZ112" s="193"/>
      <c r="EA112" s="193"/>
      <c r="EB112" s="193"/>
      <c r="EC112" s="193"/>
      <c r="ED112" s="193"/>
      <c r="EE112" s="193"/>
      <c r="EF112" s="193"/>
      <c r="EG112" s="193"/>
      <c r="EH112" s="193"/>
      <c r="EI112" s="193"/>
      <c r="EJ112" s="193"/>
      <c r="EK112" s="193"/>
      <c r="EL112" s="193"/>
      <c r="EM112" s="193"/>
      <c r="EN112" s="193"/>
      <c r="EO112" s="193"/>
      <c r="EP112" s="193"/>
      <c r="EQ112" s="193"/>
      <c r="ER112" s="193"/>
      <c r="ES112" s="193"/>
      <c r="ET112" s="193"/>
      <c r="EU112" s="193"/>
      <c r="EV112" s="193"/>
      <c r="EW112" s="193"/>
      <c r="EX112" s="193"/>
      <c r="EY112" s="193"/>
      <c r="EZ112" s="193"/>
      <c r="FA112" s="193"/>
      <c r="FB112" s="193"/>
      <c r="FC112" s="193"/>
      <c r="FD112" s="193"/>
      <c r="FE112" s="193"/>
      <c r="FF112" s="193"/>
      <c r="FG112" s="193"/>
      <c r="FH112" s="193"/>
      <c r="FI112" s="193"/>
      <c r="FJ112" s="193"/>
      <c r="FK112" s="193"/>
      <c r="FL112" s="193"/>
      <c r="FM112" s="193"/>
      <c r="FN112" s="193"/>
      <c r="FO112" s="193"/>
      <c r="FP112" s="193"/>
      <c r="FQ112" s="193"/>
      <c r="FR112" s="193"/>
      <c r="FS112" s="193"/>
      <c r="FT112" s="193"/>
      <c r="FU112" s="193"/>
      <c r="FV112" s="193"/>
      <c r="FW112" s="193"/>
      <c r="FX112" s="193"/>
      <c r="FY112" s="193"/>
      <c r="FZ112" s="193"/>
      <c r="GA112" s="193"/>
      <c r="GB112" s="193"/>
      <c r="GC112" s="193"/>
      <c r="GD112" s="193"/>
      <c r="GE112" s="193"/>
      <c r="GF112" s="193"/>
      <c r="GG112" s="193"/>
      <c r="GH112" s="193"/>
      <c r="GI112" s="193"/>
      <c r="GJ112" s="193"/>
      <c r="GK112" s="193"/>
      <c r="GL112" s="193"/>
      <c r="GM112" s="193"/>
      <c r="GN112" s="193"/>
      <c r="GO112" s="193"/>
      <c r="GP112" s="193"/>
      <c r="GQ112" s="193"/>
      <c r="GR112" s="193"/>
      <c r="GS112" s="193"/>
      <c r="GT112" s="193"/>
      <c r="GU112" s="193"/>
      <c r="GV112" s="193"/>
      <c r="GW112" s="193"/>
      <c r="GX112" s="193"/>
      <c r="GY112" s="193"/>
      <c r="GZ112" s="193"/>
      <c r="HA112" s="193"/>
      <c r="HB112" s="193"/>
      <c r="HC112" s="193"/>
      <c r="HD112" s="193"/>
      <c r="HE112" s="193"/>
      <c r="HF112" s="193"/>
      <c r="HG112" s="193"/>
      <c r="HH112" s="193"/>
      <c r="HI112" s="193"/>
      <c r="HJ112" s="193"/>
      <c r="HK112" s="193"/>
      <c r="HL112" s="193"/>
      <c r="HM112" s="193"/>
      <c r="HN112" s="193"/>
      <c r="HO112" s="193"/>
      <c r="HP112" s="193"/>
      <c r="HQ112" s="193"/>
      <c r="HR112" s="193"/>
      <c r="HS112" s="193"/>
      <c r="HT112" s="193"/>
      <c r="HU112" s="193"/>
      <c r="HV112" s="193"/>
      <c r="HW112" s="193"/>
      <c r="HX112" s="193"/>
      <c r="HY112" s="193"/>
      <c r="HZ112" s="193"/>
      <c r="IA112" s="193"/>
      <c r="IB112" s="193"/>
      <c r="IC112" s="193"/>
      <c r="ID112" s="193" t="n">
        <v>0</v>
      </c>
      <c r="IE112" s="193" t="n">
        <v>0</v>
      </c>
      <c r="IF112" s="193"/>
      <c r="IH112" s="164"/>
      <c r="II112" s="193"/>
    </row>
    <row r="113" customFormat="false" ht="12.75" hidden="false" customHeight="false" outlineLevel="0" collapsed="false">
      <c r="A113" s="191" t="s">
        <v>22</v>
      </c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  <c r="AW113" s="193"/>
      <c r="AX113" s="193"/>
      <c r="AY113" s="193"/>
      <c r="AZ113" s="193"/>
      <c r="BA113" s="193"/>
      <c r="BB113" s="193"/>
      <c r="BC113" s="193"/>
      <c r="BD113" s="193"/>
      <c r="BE113" s="193"/>
      <c r="BF113" s="193"/>
      <c r="BG113" s="193"/>
      <c r="BH113" s="193"/>
      <c r="BI113" s="193"/>
      <c r="BJ113" s="193"/>
      <c r="BK113" s="193"/>
      <c r="BL113" s="193"/>
      <c r="BM113" s="193"/>
      <c r="BN113" s="193"/>
      <c r="BO113" s="193"/>
      <c r="BP113" s="193"/>
      <c r="BQ113" s="193"/>
      <c r="BR113" s="193"/>
      <c r="BS113" s="193"/>
      <c r="BT113" s="193"/>
      <c r="BU113" s="193"/>
      <c r="BV113" s="193"/>
      <c r="BW113" s="193"/>
      <c r="BX113" s="193"/>
      <c r="BY113" s="193"/>
      <c r="BZ113" s="193"/>
      <c r="CA113" s="193"/>
      <c r="CB113" s="193"/>
      <c r="CC113" s="193"/>
      <c r="CD113" s="193"/>
      <c r="CE113" s="193"/>
      <c r="CF113" s="193"/>
      <c r="CG113" s="193"/>
      <c r="CH113" s="193"/>
      <c r="CI113" s="193"/>
      <c r="CJ113" s="193"/>
      <c r="CK113" s="193"/>
      <c r="CL113" s="193"/>
      <c r="CM113" s="193"/>
      <c r="CN113" s="193"/>
      <c r="CO113" s="193"/>
      <c r="CP113" s="193"/>
      <c r="CQ113" s="193"/>
      <c r="CR113" s="193"/>
      <c r="CS113" s="193"/>
      <c r="CT113" s="193"/>
      <c r="CU113" s="193"/>
      <c r="CV113" s="193"/>
      <c r="CW113" s="193"/>
      <c r="CX113" s="193"/>
      <c r="CY113" s="193"/>
      <c r="CZ113" s="193"/>
      <c r="DA113" s="193"/>
      <c r="DB113" s="193"/>
      <c r="DC113" s="193"/>
      <c r="DD113" s="193"/>
      <c r="DE113" s="193"/>
      <c r="DF113" s="193"/>
      <c r="DG113" s="193"/>
      <c r="DH113" s="193"/>
      <c r="DI113" s="193"/>
      <c r="DJ113" s="193"/>
      <c r="DK113" s="193"/>
      <c r="DL113" s="193"/>
      <c r="DM113" s="193"/>
      <c r="DN113" s="193"/>
      <c r="DO113" s="193"/>
      <c r="DP113" s="193"/>
      <c r="DQ113" s="193"/>
      <c r="DR113" s="193"/>
      <c r="DS113" s="193"/>
      <c r="DT113" s="193"/>
      <c r="DU113" s="193"/>
      <c r="DV113" s="193"/>
      <c r="DW113" s="193"/>
      <c r="DX113" s="193"/>
      <c r="DY113" s="193"/>
      <c r="DZ113" s="193"/>
      <c r="EA113" s="193"/>
      <c r="EB113" s="193"/>
      <c r="EC113" s="193"/>
      <c r="ED113" s="193"/>
      <c r="EE113" s="193"/>
      <c r="EF113" s="193"/>
      <c r="EG113" s="193"/>
      <c r="EH113" s="193"/>
      <c r="EI113" s="193"/>
      <c r="EJ113" s="193"/>
      <c r="EK113" s="193"/>
      <c r="EL113" s="193"/>
      <c r="EM113" s="193"/>
      <c r="EN113" s="193"/>
      <c r="EO113" s="193"/>
      <c r="EP113" s="193"/>
      <c r="EQ113" s="193"/>
      <c r="ER113" s="193"/>
      <c r="ES113" s="193"/>
      <c r="ET113" s="193"/>
      <c r="EU113" s="193"/>
      <c r="EV113" s="193"/>
      <c r="EW113" s="193"/>
      <c r="EX113" s="193"/>
      <c r="EY113" s="193"/>
      <c r="EZ113" s="193"/>
      <c r="FA113" s="193"/>
      <c r="FB113" s="193"/>
      <c r="FC113" s="193"/>
      <c r="FD113" s="193"/>
      <c r="FE113" s="193"/>
      <c r="FF113" s="193"/>
      <c r="FG113" s="193"/>
      <c r="FH113" s="193"/>
      <c r="FI113" s="193"/>
      <c r="FJ113" s="193"/>
      <c r="FK113" s="193"/>
      <c r="FL113" s="193"/>
      <c r="FM113" s="193"/>
      <c r="FN113" s="193"/>
      <c r="FO113" s="193"/>
      <c r="FP113" s="193"/>
      <c r="FQ113" s="193"/>
      <c r="FR113" s="193"/>
      <c r="FS113" s="193"/>
      <c r="FT113" s="193"/>
      <c r="FU113" s="193"/>
      <c r="FV113" s="193"/>
      <c r="FW113" s="193"/>
      <c r="FX113" s="193"/>
      <c r="FY113" s="193"/>
      <c r="FZ113" s="193"/>
      <c r="GA113" s="193"/>
      <c r="GB113" s="193"/>
      <c r="GC113" s="193"/>
      <c r="GD113" s="193"/>
      <c r="GE113" s="193"/>
      <c r="GF113" s="193"/>
      <c r="GG113" s="193"/>
      <c r="GH113" s="193"/>
      <c r="GI113" s="193"/>
      <c r="GJ113" s="193"/>
      <c r="GK113" s="193"/>
      <c r="GL113" s="193"/>
      <c r="GM113" s="193"/>
      <c r="GN113" s="193"/>
      <c r="GO113" s="193"/>
      <c r="GP113" s="193"/>
      <c r="GQ113" s="193"/>
      <c r="GR113" s="193"/>
      <c r="GS113" s="193"/>
      <c r="GT113" s="193"/>
      <c r="GU113" s="193"/>
      <c r="GV113" s="193"/>
      <c r="GW113" s="193"/>
      <c r="GX113" s="193"/>
      <c r="GY113" s="193"/>
      <c r="GZ113" s="193"/>
      <c r="HA113" s="193"/>
      <c r="HB113" s="193"/>
      <c r="HC113" s="193"/>
      <c r="HD113" s="193"/>
      <c r="HE113" s="193"/>
      <c r="HF113" s="193"/>
      <c r="HG113" s="193"/>
      <c r="HH113" s="193"/>
      <c r="HI113" s="193"/>
      <c r="HJ113" s="193"/>
      <c r="HK113" s="193"/>
      <c r="HL113" s="193"/>
      <c r="HM113" s="193"/>
      <c r="HN113" s="193"/>
      <c r="HO113" s="193"/>
      <c r="HP113" s="193"/>
      <c r="HQ113" s="193"/>
      <c r="HR113" s="193"/>
      <c r="HS113" s="193"/>
      <c r="HT113" s="193"/>
      <c r="HU113" s="193"/>
      <c r="HV113" s="193"/>
      <c r="HW113" s="193"/>
      <c r="HX113" s="193"/>
      <c r="HY113" s="193"/>
      <c r="HZ113" s="193"/>
      <c r="IA113" s="193"/>
      <c r="IB113" s="193"/>
      <c r="IC113" s="193"/>
      <c r="ID113" s="193" t="n">
        <v>0</v>
      </c>
      <c r="IE113" s="193" t="n">
        <v>0</v>
      </c>
      <c r="IF113" s="193"/>
      <c r="IH113" s="164"/>
      <c r="II113" s="193"/>
    </row>
    <row r="114" customFormat="false" ht="12.75" hidden="false" customHeight="false" outlineLevel="0" collapsed="false">
      <c r="A114" s="195" t="s">
        <v>23</v>
      </c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  <c r="AW114" s="193"/>
      <c r="AX114" s="193"/>
      <c r="AY114" s="193"/>
      <c r="AZ114" s="193"/>
      <c r="BA114" s="193"/>
      <c r="BB114" s="193"/>
      <c r="BC114" s="193"/>
      <c r="BD114" s="193"/>
      <c r="BE114" s="193"/>
      <c r="BF114" s="193"/>
      <c r="BG114" s="193"/>
      <c r="BH114" s="193"/>
      <c r="BI114" s="193"/>
      <c r="BJ114" s="193"/>
      <c r="BK114" s="193"/>
      <c r="BL114" s="193"/>
      <c r="BM114" s="193"/>
      <c r="BN114" s="193"/>
      <c r="BO114" s="193"/>
      <c r="BP114" s="193"/>
      <c r="BQ114" s="193"/>
      <c r="BR114" s="193"/>
      <c r="BS114" s="193"/>
      <c r="BT114" s="193"/>
      <c r="BU114" s="193"/>
      <c r="BV114" s="193"/>
      <c r="BW114" s="193"/>
      <c r="BX114" s="193"/>
      <c r="BY114" s="193"/>
      <c r="BZ114" s="193"/>
      <c r="CA114" s="193"/>
      <c r="CB114" s="193"/>
      <c r="CC114" s="193"/>
      <c r="CD114" s="193"/>
      <c r="CE114" s="193"/>
      <c r="CF114" s="193"/>
      <c r="CG114" s="193"/>
      <c r="CH114" s="193"/>
      <c r="CI114" s="193"/>
      <c r="CJ114" s="193"/>
      <c r="CK114" s="193"/>
      <c r="CL114" s="193"/>
      <c r="CM114" s="193"/>
      <c r="CN114" s="193"/>
      <c r="CO114" s="193"/>
      <c r="CP114" s="193"/>
      <c r="CQ114" s="193"/>
      <c r="CR114" s="193"/>
      <c r="CS114" s="193"/>
      <c r="CT114" s="193"/>
      <c r="CU114" s="193"/>
      <c r="CV114" s="193"/>
      <c r="CW114" s="193"/>
      <c r="CX114" s="193"/>
      <c r="CY114" s="193"/>
      <c r="CZ114" s="193"/>
      <c r="DA114" s="193"/>
      <c r="DB114" s="193"/>
      <c r="DC114" s="193"/>
      <c r="DD114" s="193"/>
      <c r="DE114" s="193"/>
      <c r="DF114" s="193"/>
      <c r="DG114" s="193"/>
      <c r="DH114" s="193"/>
      <c r="DI114" s="193"/>
      <c r="DJ114" s="193"/>
      <c r="DK114" s="193"/>
      <c r="DL114" s="193"/>
      <c r="DM114" s="193"/>
      <c r="DN114" s="193"/>
      <c r="DO114" s="193"/>
      <c r="DP114" s="193"/>
      <c r="DQ114" s="193"/>
      <c r="DR114" s="193"/>
      <c r="DS114" s="193"/>
      <c r="DT114" s="193"/>
      <c r="DU114" s="193"/>
      <c r="DV114" s="193"/>
      <c r="DW114" s="193"/>
      <c r="DX114" s="193"/>
      <c r="DY114" s="193"/>
      <c r="DZ114" s="193"/>
      <c r="EA114" s="193"/>
      <c r="EB114" s="193"/>
      <c r="EC114" s="193"/>
      <c r="ED114" s="193"/>
      <c r="EE114" s="193"/>
      <c r="EF114" s="193"/>
      <c r="EG114" s="193"/>
      <c r="EH114" s="193"/>
      <c r="EI114" s="193"/>
      <c r="EJ114" s="193"/>
      <c r="EK114" s="193"/>
      <c r="EL114" s="193"/>
      <c r="EM114" s="193"/>
      <c r="EN114" s="193"/>
      <c r="EO114" s="193"/>
      <c r="EP114" s="193"/>
      <c r="EQ114" s="193"/>
      <c r="ER114" s="193"/>
      <c r="ES114" s="193"/>
      <c r="ET114" s="193"/>
      <c r="EU114" s="193"/>
      <c r="EV114" s="193"/>
      <c r="EW114" s="193"/>
      <c r="EX114" s="193"/>
      <c r="EY114" s="193"/>
      <c r="EZ114" s="193"/>
      <c r="FA114" s="193"/>
      <c r="FB114" s="193"/>
      <c r="FC114" s="193"/>
      <c r="FD114" s="193"/>
      <c r="FE114" s="193"/>
      <c r="FF114" s="193"/>
      <c r="FG114" s="193"/>
      <c r="FH114" s="193"/>
      <c r="FI114" s="193"/>
      <c r="FJ114" s="193"/>
      <c r="FK114" s="193"/>
      <c r="FL114" s="193"/>
      <c r="FM114" s="193"/>
      <c r="FN114" s="193"/>
      <c r="FO114" s="193"/>
      <c r="FP114" s="193"/>
      <c r="FQ114" s="193"/>
      <c r="FR114" s="193"/>
      <c r="FS114" s="193"/>
      <c r="FT114" s="193"/>
      <c r="FU114" s="193"/>
      <c r="FV114" s="193"/>
      <c r="FW114" s="193"/>
      <c r="FX114" s="193"/>
      <c r="FY114" s="193"/>
      <c r="FZ114" s="193"/>
      <c r="GA114" s="193"/>
      <c r="GB114" s="193"/>
      <c r="GC114" s="193"/>
      <c r="GD114" s="193"/>
      <c r="GE114" s="193"/>
      <c r="GF114" s="193"/>
      <c r="GG114" s="193"/>
      <c r="GH114" s="193"/>
      <c r="GI114" s="193"/>
      <c r="GJ114" s="193"/>
      <c r="GK114" s="193"/>
      <c r="GL114" s="193"/>
      <c r="GM114" s="193"/>
      <c r="GN114" s="193"/>
      <c r="GO114" s="193"/>
      <c r="GP114" s="193"/>
      <c r="GQ114" s="193"/>
      <c r="GR114" s="193"/>
      <c r="GS114" s="193"/>
      <c r="GT114" s="193"/>
      <c r="GU114" s="193"/>
      <c r="GV114" s="193"/>
      <c r="GW114" s="193"/>
      <c r="GX114" s="193"/>
      <c r="GY114" s="193"/>
      <c r="GZ114" s="193"/>
      <c r="HA114" s="193"/>
      <c r="HB114" s="193"/>
      <c r="HC114" s="193"/>
      <c r="HD114" s="193"/>
      <c r="HE114" s="193"/>
      <c r="HF114" s="193"/>
      <c r="HG114" s="193"/>
      <c r="HH114" s="193"/>
      <c r="HI114" s="193"/>
      <c r="HJ114" s="193"/>
      <c r="HK114" s="193"/>
      <c r="HL114" s="193"/>
      <c r="HM114" s="193"/>
      <c r="HN114" s="193"/>
      <c r="HO114" s="193"/>
      <c r="HP114" s="193"/>
      <c r="HQ114" s="193"/>
      <c r="HR114" s="193"/>
      <c r="HS114" s="193"/>
      <c r="HT114" s="193"/>
      <c r="HU114" s="193"/>
      <c r="HV114" s="193"/>
      <c r="HW114" s="193"/>
      <c r="HX114" s="193"/>
      <c r="HY114" s="193"/>
      <c r="HZ114" s="193"/>
      <c r="IA114" s="193"/>
      <c r="IB114" s="193"/>
      <c r="IC114" s="193"/>
      <c r="ID114" s="193" t="n">
        <v>0</v>
      </c>
      <c r="IE114" s="193" t="n">
        <v>0</v>
      </c>
      <c r="IF114" s="193"/>
      <c r="IG114" s="164"/>
      <c r="IH114" s="164"/>
      <c r="II114" s="164"/>
    </row>
    <row r="115" customFormat="false" ht="12.75" hidden="false" customHeight="false" outlineLevel="0" collapsed="false">
      <c r="A115" s="191" t="s">
        <v>24</v>
      </c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  <c r="AW115" s="193"/>
      <c r="AX115" s="193"/>
      <c r="AY115" s="193"/>
      <c r="AZ115" s="193"/>
      <c r="BA115" s="193"/>
      <c r="BB115" s="193"/>
      <c r="BC115" s="193"/>
      <c r="BD115" s="193"/>
      <c r="BE115" s="193"/>
      <c r="BF115" s="193"/>
      <c r="BG115" s="193"/>
      <c r="BH115" s="193"/>
      <c r="BI115" s="193"/>
      <c r="BJ115" s="193"/>
      <c r="BK115" s="193"/>
      <c r="BL115" s="193"/>
      <c r="BM115" s="193"/>
      <c r="BN115" s="193"/>
      <c r="BO115" s="193"/>
      <c r="BP115" s="193"/>
      <c r="BQ115" s="193"/>
      <c r="BR115" s="193"/>
      <c r="BS115" s="193"/>
      <c r="BT115" s="193"/>
      <c r="BU115" s="193"/>
      <c r="BV115" s="193"/>
      <c r="BW115" s="193"/>
      <c r="BX115" s="193"/>
      <c r="BY115" s="193"/>
      <c r="BZ115" s="193"/>
      <c r="CA115" s="193"/>
      <c r="CB115" s="193"/>
      <c r="CC115" s="193"/>
      <c r="CD115" s="193"/>
      <c r="CE115" s="193"/>
      <c r="CF115" s="193"/>
      <c r="CG115" s="193"/>
      <c r="CH115" s="193"/>
      <c r="CI115" s="193"/>
      <c r="CJ115" s="193"/>
      <c r="CK115" s="193"/>
      <c r="CL115" s="193"/>
      <c r="CM115" s="193"/>
      <c r="CN115" s="193"/>
      <c r="CO115" s="193"/>
      <c r="CP115" s="193"/>
      <c r="CQ115" s="193"/>
      <c r="CR115" s="193"/>
      <c r="CS115" s="193"/>
      <c r="CT115" s="193"/>
      <c r="CU115" s="193"/>
      <c r="CV115" s="193"/>
      <c r="CW115" s="193"/>
      <c r="CX115" s="193"/>
      <c r="CY115" s="193"/>
      <c r="CZ115" s="193"/>
      <c r="DA115" s="193"/>
      <c r="DB115" s="193"/>
      <c r="DC115" s="193"/>
      <c r="DD115" s="193"/>
      <c r="DE115" s="193"/>
      <c r="DF115" s="193"/>
      <c r="DG115" s="193"/>
      <c r="DH115" s="193"/>
      <c r="DI115" s="193"/>
      <c r="DJ115" s="193"/>
      <c r="DK115" s="193"/>
      <c r="DL115" s="193"/>
      <c r="DM115" s="193"/>
      <c r="DN115" s="193"/>
      <c r="DO115" s="193"/>
      <c r="DP115" s="193"/>
      <c r="DQ115" s="193"/>
      <c r="DR115" s="193"/>
      <c r="DS115" s="193"/>
      <c r="DT115" s="193"/>
      <c r="DU115" s="193"/>
      <c r="DV115" s="193"/>
      <c r="DW115" s="193"/>
      <c r="DX115" s="193"/>
      <c r="DY115" s="193"/>
      <c r="DZ115" s="193"/>
      <c r="EA115" s="193"/>
      <c r="EB115" s="193"/>
      <c r="EC115" s="193"/>
      <c r="ED115" s="193"/>
      <c r="EE115" s="193"/>
      <c r="EF115" s="193"/>
      <c r="EG115" s="193"/>
      <c r="EH115" s="193"/>
      <c r="EI115" s="193"/>
      <c r="EJ115" s="193"/>
      <c r="EK115" s="193"/>
      <c r="EL115" s="193"/>
      <c r="EM115" s="193"/>
      <c r="EN115" s="193"/>
      <c r="EO115" s="193"/>
      <c r="EP115" s="193"/>
      <c r="EQ115" s="193"/>
      <c r="ER115" s="193"/>
      <c r="ES115" s="193"/>
      <c r="ET115" s="193"/>
      <c r="EU115" s="193"/>
      <c r="EV115" s="193"/>
      <c r="EW115" s="193"/>
      <c r="EX115" s="193"/>
      <c r="EY115" s="193"/>
      <c r="EZ115" s="193"/>
      <c r="FA115" s="193"/>
      <c r="FB115" s="193"/>
      <c r="FC115" s="193"/>
      <c r="FD115" s="193"/>
      <c r="FE115" s="193"/>
      <c r="FF115" s="193"/>
      <c r="FG115" s="193"/>
      <c r="FH115" s="193"/>
      <c r="FI115" s="193"/>
      <c r="FJ115" s="193"/>
      <c r="FK115" s="193"/>
      <c r="FL115" s="193"/>
      <c r="FM115" s="193"/>
      <c r="FN115" s="193"/>
      <c r="FO115" s="193"/>
      <c r="FP115" s="193"/>
      <c r="FQ115" s="193"/>
      <c r="FR115" s="193"/>
      <c r="FS115" s="193"/>
      <c r="FT115" s="193"/>
      <c r="FU115" s="193"/>
      <c r="FV115" s="193"/>
      <c r="FW115" s="193"/>
      <c r="FX115" s="193"/>
      <c r="FY115" s="193"/>
      <c r="FZ115" s="193"/>
      <c r="GA115" s="193"/>
      <c r="GB115" s="193"/>
      <c r="GC115" s="193"/>
      <c r="GD115" s="193"/>
      <c r="GE115" s="193"/>
      <c r="GF115" s="193"/>
      <c r="GG115" s="193"/>
      <c r="GH115" s="193"/>
      <c r="GI115" s="193"/>
      <c r="GJ115" s="193"/>
      <c r="GK115" s="193"/>
      <c r="GL115" s="193"/>
      <c r="GM115" s="193"/>
      <c r="GN115" s="193"/>
      <c r="GO115" s="193"/>
      <c r="GP115" s="193"/>
      <c r="GQ115" s="193"/>
      <c r="GR115" s="193"/>
      <c r="GS115" s="193"/>
      <c r="GT115" s="193"/>
      <c r="GU115" s="193"/>
      <c r="GV115" s="193"/>
      <c r="GW115" s="193"/>
      <c r="GX115" s="193"/>
      <c r="GY115" s="193"/>
      <c r="GZ115" s="193"/>
      <c r="HA115" s="193"/>
      <c r="HB115" s="193"/>
      <c r="HC115" s="193"/>
      <c r="HD115" s="193"/>
      <c r="HE115" s="193"/>
      <c r="HF115" s="193"/>
      <c r="HG115" s="193"/>
      <c r="HH115" s="193"/>
      <c r="HI115" s="193"/>
      <c r="HJ115" s="193"/>
      <c r="HK115" s="193"/>
      <c r="HL115" s="193"/>
      <c r="HM115" s="193"/>
      <c r="HN115" s="193"/>
      <c r="HO115" s="193"/>
      <c r="HP115" s="193"/>
      <c r="HQ115" s="193"/>
      <c r="HR115" s="193"/>
      <c r="HS115" s="193"/>
      <c r="HT115" s="193"/>
      <c r="HU115" s="193"/>
      <c r="HV115" s="193"/>
      <c r="HW115" s="193"/>
      <c r="HX115" s="193"/>
      <c r="HY115" s="193"/>
      <c r="HZ115" s="193"/>
      <c r="IA115" s="193"/>
      <c r="IB115" s="193"/>
      <c r="IC115" s="193"/>
      <c r="ID115" s="193" t="n">
        <v>0</v>
      </c>
      <c r="IE115" s="193" t="n">
        <v>0</v>
      </c>
      <c r="IF115" s="193"/>
      <c r="IG115" s="164"/>
      <c r="IH115" s="164"/>
      <c r="II115" s="164"/>
    </row>
    <row r="116" customFormat="false" ht="12.75" hidden="false" customHeight="false" outlineLevel="0" collapsed="false">
      <c r="A116" s="191" t="s">
        <v>25</v>
      </c>
      <c r="B116" s="193"/>
      <c r="C116" s="193"/>
      <c r="D116" s="193"/>
      <c r="E116" s="193"/>
      <c r="F116" s="193"/>
      <c r="G116" s="193"/>
      <c r="H116" s="193" t="n">
        <v>-1893.84919788099</v>
      </c>
      <c r="I116" s="193" t="n">
        <v>-21901.9607372969</v>
      </c>
      <c r="J116" s="193" t="n">
        <v>10132.007922269</v>
      </c>
      <c r="K116" s="193" t="n">
        <v>-10107.7230638496</v>
      </c>
      <c r="L116" s="193" t="n">
        <v>-27835.5748367375</v>
      </c>
      <c r="M116" s="193" t="n">
        <v>-54549.3351098576</v>
      </c>
      <c r="N116" s="193" t="n">
        <v>-84422.2012576072</v>
      </c>
      <c r="O116" s="193" t="n">
        <v>-77616.7978268564</v>
      </c>
      <c r="P116" s="193" t="n">
        <v>-99987.7627034206</v>
      </c>
      <c r="Q116" s="193" t="n">
        <v>-104432.470310107</v>
      </c>
      <c r="R116" s="193" t="n">
        <v>-94480.5794497574</v>
      </c>
      <c r="S116" s="193" t="n">
        <v>41086.8029710914</v>
      </c>
      <c r="T116" s="193" t="n">
        <v>38717.7971424471</v>
      </c>
      <c r="U116" s="193" t="n">
        <v>40155.6922157958</v>
      </c>
      <c r="V116" s="193" t="n">
        <v>-45869.2676225962</v>
      </c>
      <c r="W116" s="193" t="n">
        <v>-42587.7718579096</v>
      </c>
      <c r="X116" s="193" t="n">
        <v>-42384.4875298407</v>
      </c>
      <c r="Y116" s="193" t="n">
        <v>-32281.4731538732</v>
      </c>
      <c r="Z116" s="193" t="n">
        <v>-32960.7383578735</v>
      </c>
      <c r="AA116" s="193" t="n">
        <v>-31959.3332058273</v>
      </c>
      <c r="AB116" s="193" t="n">
        <v>-35085.9020091721</v>
      </c>
      <c r="AC116" s="193" t="n">
        <v>-35733.57326721</v>
      </c>
      <c r="AD116" s="193" t="n">
        <v>-36108.1844800592</v>
      </c>
      <c r="AE116" s="193" t="n">
        <v>-28323.1675802286</v>
      </c>
      <c r="AF116" s="193" t="n">
        <v>-24360.5140337147</v>
      </c>
      <c r="AG116" s="193" t="n">
        <v>-26661.937505616</v>
      </c>
      <c r="AH116" s="193" t="n">
        <v>-786.683349568593</v>
      </c>
      <c r="AI116" s="193" t="n">
        <v>-6380.5655636143</v>
      </c>
      <c r="AJ116" s="193" t="n">
        <v>-3580.38310384931</v>
      </c>
      <c r="AK116" s="193" t="n">
        <v>-3433.16892705175</v>
      </c>
      <c r="AL116" s="193" t="n">
        <v>-4013.00156081996</v>
      </c>
      <c r="AM116" s="193" t="n">
        <v>737.103629876719</v>
      </c>
      <c r="AN116" s="193" t="n">
        <v>-7882.41154629764</v>
      </c>
      <c r="AO116" s="193" t="n">
        <v>-8588.49316390894</v>
      </c>
      <c r="AP116" s="193" t="n">
        <v>-10005.7516086273</v>
      </c>
      <c r="AQ116" s="193" t="n">
        <v>15120.5210152625</v>
      </c>
      <c r="AR116" s="193" t="n">
        <v>15180.5065164712</v>
      </c>
      <c r="AS116" s="193" t="n">
        <v>15345.2508882642</v>
      </c>
      <c r="AT116" s="193" t="n">
        <v>-11902.8484894153</v>
      </c>
      <c r="AU116" s="193" t="n">
        <v>-8365.58964356831</v>
      </c>
      <c r="AV116" s="193" t="n">
        <v>-5995.11021908952</v>
      </c>
      <c r="AW116" s="193" t="n">
        <v>-2157.2179775663</v>
      </c>
      <c r="AX116" s="193" t="n">
        <v>-2750.41290342024</v>
      </c>
      <c r="AY116" s="193" t="n">
        <v>-3201.81568230702</v>
      </c>
      <c r="AZ116" s="193" t="n">
        <v>199.870494709401</v>
      </c>
      <c r="BA116" s="193" t="n">
        <v>8765.06890935309</v>
      </c>
      <c r="BB116" s="193" t="n">
        <v>6392.88828132919</v>
      </c>
      <c r="BC116" s="193" t="n">
        <v>6963.41312685415</v>
      </c>
      <c r="BD116" s="193" t="n">
        <v>7329.44219505077</v>
      </c>
      <c r="BE116" s="193" t="n">
        <v>7239.97398841361</v>
      </c>
      <c r="BF116" s="193" t="n">
        <v>4616.07431874435</v>
      </c>
      <c r="BG116" s="193" t="n">
        <v>4095.72537909495</v>
      </c>
      <c r="BH116" s="193" t="n">
        <v>7760.19680856063</v>
      </c>
      <c r="BI116" s="193" t="n">
        <v>7148.76438024317</v>
      </c>
      <c r="BJ116" s="193" t="n">
        <v>6723.63889431337</v>
      </c>
      <c r="BK116" s="193" t="n">
        <v>9701.97741407285</v>
      </c>
      <c r="BL116" s="193" t="n">
        <v>9278.29809313454</v>
      </c>
      <c r="BM116" s="193" t="n">
        <v>9279.35570075491</v>
      </c>
      <c r="BN116" s="193" t="n">
        <v>8546.32778377574</v>
      </c>
      <c r="BO116" s="193" t="n">
        <v>10151.3787003893</v>
      </c>
      <c r="BP116" s="193" t="n">
        <v>9713.44672414329</v>
      </c>
      <c r="BQ116" s="193" t="n">
        <v>9665.74835714135</v>
      </c>
      <c r="BR116" s="193" t="n">
        <v>-16783.5677897955</v>
      </c>
      <c r="BS116" s="193" t="n">
        <v>-15422.6809719475</v>
      </c>
      <c r="BT116" s="193" t="n">
        <v>-17263.4659791461</v>
      </c>
      <c r="BU116" s="193" t="n">
        <v>-15906.6396185384</v>
      </c>
      <c r="BV116" s="193" t="n">
        <v>-16458.9783942308</v>
      </c>
      <c r="BW116" s="193" t="n">
        <v>-16377.7173136755</v>
      </c>
      <c r="BX116" s="193" t="n">
        <v>-15667.0283696485</v>
      </c>
      <c r="BY116" s="193" t="n">
        <v>-16833.1168231467</v>
      </c>
      <c r="BZ116" s="193" t="n">
        <v>-14887.6710694756</v>
      </c>
      <c r="CA116" s="193" t="n">
        <v>-16661.3026375774</v>
      </c>
      <c r="CB116" s="193" t="n">
        <v>-15348.8645578887</v>
      </c>
      <c r="CC116" s="193" t="n">
        <v>-15267.9749659438</v>
      </c>
      <c r="CD116" s="193" t="n">
        <v>-3644.89840651135</v>
      </c>
      <c r="CE116" s="193" t="n">
        <v>-3487.24476701218</v>
      </c>
      <c r="CF116" s="193" t="n">
        <v>-3607.31815452575</v>
      </c>
      <c r="CG116" s="193" t="n">
        <v>-8373.23490037915</v>
      </c>
      <c r="CH116" s="193" t="n">
        <v>-8327.93806704886</v>
      </c>
      <c r="CI116" s="193" t="n">
        <v>-7965.49036602265</v>
      </c>
      <c r="CJ116" s="193" t="n">
        <v>-8238.83127240405</v>
      </c>
      <c r="CK116" s="193" t="n">
        <v>-8193.56557707236</v>
      </c>
      <c r="CL116" s="193" t="n">
        <v>-7836.32197060492</v>
      </c>
      <c r="CM116" s="193" t="n">
        <v>-8417.15352086602</v>
      </c>
      <c r="CN116" s="193" t="n">
        <v>-7444.40665850772</v>
      </c>
      <c r="CO116" s="193" t="n">
        <v>-8023.89827713022</v>
      </c>
      <c r="CP116" s="193" t="n">
        <v>-1710.66472049662</v>
      </c>
      <c r="CQ116" s="193" t="n">
        <v>-1571.80010793521</v>
      </c>
      <c r="CR116" s="193" t="n">
        <v>-1694.07429703666</v>
      </c>
      <c r="CS116" s="193" t="n">
        <v>-1685.66280627088</v>
      </c>
      <c r="CT116" s="193" t="n">
        <v>-1612.48884252133</v>
      </c>
      <c r="CU116" s="193" t="n">
        <v>-1668.61088097047</v>
      </c>
      <c r="CV116" s="193" t="n">
        <v>-1659.97194025527</v>
      </c>
      <c r="CW116" s="193" t="n">
        <v>-1651.35129869463</v>
      </c>
      <c r="CX116" s="193" t="n">
        <v>-1579.83301638756</v>
      </c>
      <c r="CY116" s="193" t="n">
        <v>-1697.30539606067</v>
      </c>
      <c r="CZ116" s="193" t="n">
        <v>-1501.06427687823</v>
      </c>
      <c r="DA116" s="193"/>
      <c r="DB116" s="193" t="n">
        <v>-1031.46050978512</v>
      </c>
      <c r="DC116" s="193" t="n">
        <v>-985.472362566544</v>
      </c>
      <c r="DD116" s="193" t="n">
        <v>-1102.77821908072</v>
      </c>
      <c r="DE116" s="193" t="n">
        <v>-1056.46918763749</v>
      </c>
      <c r="DF116" s="193" t="n">
        <v>-1010.41791097207</v>
      </c>
      <c r="DG116" s="193" t="n">
        <v>-1045.39452352212</v>
      </c>
      <c r="DH116" s="193" t="n">
        <v>-1039.78630863261</v>
      </c>
      <c r="DI116" s="193" t="n">
        <v>-1034.19164312649</v>
      </c>
      <c r="DJ116" s="193" t="n">
        <v>-989.221588483608</v>
      </c>
      <c r="DK116" s="193" t="n">
        <v>2046.44551713408</v>
      </c>
      <c r="DL116" s="193" t="n">
        <v>1957.39974212245</v>
      </c>
      <c r="DM116" s="193" t="n">
        <v>2024.61509623732</v>
      </c>
      <c r="DN116" s="193" t="n">
        <v>968.058936727664</v>
      </c>
      <c r="DO116" s="193" t="n">
        <v>924.7403177392</v>
      </c>
      <c r="DP116" s="193" t="n">
        <v>1034.62213887744</v>
      </c>
      <c r="DQ116" s="193" t="n">
        <v>990.994648122132</v>
      </c>
      <c r="DR116" s="193" t="n">
        <v>947.619011142678</v>
      </c>
      <c r="DS116" s="193" t="n">
        <v>980.243219754854</v>
      </c>
      <c r="DT116" s="193" t="n">
        <v>937.308699816296</v>
      </c>
      <c r="DU116" s="193" t="n">
        <v>1006.65720254111</v>
      </c>
      <c r="DV116" s="193"/>
      <c r="DW116" s="193"/>
      <c r="DX116" s="193"/>
      <c r="DY116" s="193"/>
      <c r="DZ116" s="193"/>
      <c r="EA116" s="193"/>
      <c r="EB116" s="193"/>
      <c r="EC116" s="193"/>
      <c r="ED116" s="193"/>
      <c r="EE116" s="193"/>
      <c r="EF116" s="193"/>
      <c r="EG116" s="193"/>
      <c r="EH116" s="193"/>
      <c r="EI116" s="193"/>
      <c r="EJ116" s="193"/>
      <c r="EK116" s="193"/>
      <c r="EL116" s="193"/>
      <c r="EM116" s="193"/>
      <c r="EN116" s="193"/>
      <c r="EO116" s="193"/>
      <c r="EP116" s="193"/>
      <c r="EQ116" s="193"/>
      <c r="ER116" s="193"/>
      <c r="ES116" s="193"/>
      <c r="ET116" s="193"/>
      <c r="EU116" s="193"/>
      <c r="EV116" s="193"/>
      <c r="EW116" s="193"/>
      <c r="EX116" s="193"/>
      <c r="EY116" s="193"/>
      <c r="EZ116" s="193"/>
      <c r="FA116" s="193"/>
      <c r="FB116" s="193"/>
      <c r="FC116" s="193"/>
      <c r="FD116" s="193"/>
      <c r="FE116" s="193"/>
      <c r="FF116" s="193"/>
      <c r="FG116" s="193"/>
      <c r="FH116" s="193"/>
      <c r="FI116" s="193"/>
      <c r="FJ116" s="193"/>
      <c r="FK116" s="193"/>
      <c r="FL116" s="193"/>
      <c r="FM116" s="193"/>
      <c r="FN116" s="193"/>
      <c r="FO116" s="193"/>
      <c r="FP116" s="193"/>
      <c r="FQ116" s="193"/>
      <c r="FR116" s="193"/>
      <c r="FS116" s="193"/>
      <c r="FT116" s="193"/>
      <c r="FU116" s="193"/>
      <c r="FV116" s="193"/>
      <c r="FW116" s="193"/>
      <c r="FX116" s="193"/>
      <c r="FY116" s="193"/>
      <c r="FZ116" s="193"/>
      <c r="GA116" s="193"/>
      <c r="GB116" s="193"/>
      <c r="GC116" s="193"/>
      <c r="GD116" s="193"/>
      <c r="GE116" s="193"/>
      <c r="GF116" s="193"/>
      <c r="GG116" s="193"/>
      <c r="GH116" s="193"/>
      <c r="GI116" s="193"/>
      <c r="GJ116" s="193"/>
      <c r="GK116" s="193"/>
      <c r="GL116" s="193"/>
      <c r="GM116" s="193"/>
      <c r="GN116" s="193"/>
      <c r="GO116" s="193"/>
      <c r="GP116" s="193"/>
      <c r="GQ116" s="193"/>
      <c r="GR116" s="193"/>
      <c r="GS116" s="193"/>
      <c r="GT116" s="193"/>
      <c r="GU116" s="193"/>
      <c r="GV116" s="193"/>
      <c r="GW116" s="193"/>
      <c r="GX116" s="193"/>
      <c r="GY116" s="193"/>
      <c r="GZ116" s="193"/>
      <c r="HA116" s="193"/>
      <c r="HB116" s="193"/>
      <c r="HC116" s="193"/>
      <c r="HD116" s="193"/>
      <c r="HE116" s="193"/>
      <c r="HF116" s="193"/>
      <c r="HG116" s="193"/>
      <c r="HH116" s="193"/>
      <c r="HI116" s="193"/>
      <c r="HJ116" s="193"/>
      <c r="HK116" s="193"/>
      <c r="HL116" s="193"/>
      <c r="HM116" s="193"/>
      <c r="HN116" s="193"/>
      <c r="HO116" s="193"/>
      <c r="HP116" s="193"/>
      <c r="HQ116" s="193"/>
      <c r="HR116" s="193"/>
      <c r="HS116" s="193"/>
      <c r="HT116" s="193"/>
      <c r="HU116" s="193"/>
      <c r="HV116" s="193"/>
      <c r="HW116" s="193"/>
      <c r="HX116" s="193"/>
      <c r="HY116" s="193"/>
      <c r="HZ116" s="193"/>
      <c r="IA116" s="193"/>
      <c r="IB116" s="193"/>
      <c r="IC116" s="193"/>
      <c r="ID116" s="193" t="n">
        <v>-1050489.41272104</v>
      </c>
      <c r="IE116" s="193" t="n">
        <v>-1050489.41272104</v>
      </c>
      <c r="IF116" s="193"/>
      <c r="IG116" s="164"/>
      <c r="IH116" s="164"/>
      <c r="II116" s="164"/>
    </row>
    <row r="117" customFormat="false" ht="12.75" hidden="false" customHeight="false" outlineLevel="0" collapsed="false">
      <c r="A117" s="191" t="s">
        <v>26</v>
      </c>
      <c r="B117" s="193"/>
      <c r="C117" s="193"/>
      <c r="D117" s="193"/>
      <c r="E117" s="193"/>
      <c r="F117" s="193"/>
      <c r="G117" s="193"/>
      <c r="H117" s="193" t="n">
        <v>27682.2330547008</v>
      </c>
      <c r="I117" s="193" t="n">
        <v>32544.8400071295</v>
      </c>
      <c r="J117" s="193" t="n">
        <v>-228970.031047407</v>
      </c>
      <c r="K117" s="193" t="n">
        <v>-102783.422873558</v>
      </c>
      <c r="L117" s="193" t="n">
        <v>-179771.778234795</v>
      </c>
      <c r="M117" s="193" t="n">
        <v>-89144.1328326363</v>
      </c>
      <c r="N117" s="193" t="n">
        <v>11980.8410742705</v>
      </c>
      <c r="O117" s="193" t="n">
        <v>-82579.5345087566</v>
      </c>
      <c r="P117" s="193" t="n">
        <v>-185025.311657169</v>
      </c>
      <c r="Q117" s="193" t="n">
        <v>-166110.007515546</v>
      </c>
      <c r="R117" s="193" t="n">
        <v>-159698.684231578</v>
      </c>
      <c r="S117" s="193" t="n">
        <v>-37326.9329510675</v>
      </c>
      <c r="T117" s="193" t="n">
        <v>-46490.651906266</v>
      </c>
      <c r="U117" s="193" t="n">
        <v>-41995.546061291</v>
      </c>
      <c r="V117" s="193" t="n">
        <v>-72772.0741223308</v>
      </c>
      <c r="W117" s="193" t="n">
        <v>-65080.2313003453</v>
      </c>
      <c r="X117" s="193" t="n">
        <v>-87211.1795678407</v>
      </c>
      <c r="Y117" s="193" t="n">
        <v>-19100.0625569313</v>
      </c>
      <c r="Z117" s="193" t="n">
        <v>25812.8545491762</v>
      </c>
      <c r="AA117" s="193" t="n">
        <v>-2438.4354257023</v>
      </c>
      <c r="AB117" s="193" t="n">
        <v>6375.27374152688</v>
      </c>
      <c r="AC117" s="193" t="n">
        <v>2882.56122952712</v>
      </c>
      <c r="AD117" s="193" t="n">
        <v>25568.4463521684</v>
      </c>
      <c r="AE117" s="193" t="n">
        <v>18079.6789287577</v>
      </c>
      <c r="AF117" s="193" t="n">
        <v>18159.8251690607</v>
      </c>
      <c r="AG117" s="193" t="n">
        <v>27039.6467031529</v>
      </c>
      <c r="AH117" s="193" t="n">
        <v>-76262.4931736215</v>
      </c>
      <c r="AI117" s="193" t="n">
        <v>-68989.7170818561</v>
      </c>
      <c r="AJ117" s="193" t="n">
        <v>-80352.6552667049</v>
      </c>
      <c r="AK117" s="193" t="n">
        <v>-38461.8687757696</v>
      </c>
      <c r="AL117" s="193" t="n">
        <v>-1177.86355950709</v>
      </c>
      <c r="AM117" s="193" t="n">
        <v>-1074.99122542023</v>
      </c>
      <c r="AN117" s="193" t="n">
        <v>-59874.3552537818</v>
      </c>
      <c r="AO117" s="193" t="n">
        <v>-59138.0938868018</v>
      </c>
      <c r="AP117" s="193" t="n">
        <v>-53134.5598900634</v>
      </c>
      <c r="AQ117" s="193" t="n">
        <v>-79292.0683577427</v>
      </c>
      <c r="AR117" s="193" t="n">
        <v>-84725.4962139208</v>
      </c>
      <c r="AS117" s="193" t="n">
        <v>-96113.9164696581</v>
      </c>
      <c r="AT117" s="193" t="n">
        <v>-19821.6040798171</v>
      </c>
      <c r="AU117" s="193" t="n">
        <v>-18609.7377844545</v>
      </c>
      <c r="AV117" s="193" t="n">
        <v>-22331.2774124355</v>
      </c>
      <c r="AW117" s="193" t="n">
        <v>32787.1402182866</v>
      </c>
      <c r="AX117" s="193" t="n">
        <v>65362.1106739517</v>
      </c>
      <c r="AY117" s="193" t="n">
        <v>65873.956167832</v>
      </c>
      <c r="AZ117" s="193" t="n">
        <v>-13700.4964212214</v>
      </c>
      <c r="BA117" s="193" t="n">
        <v>-14356.8239049194</v>
      </c>
      <c r="BB117" s="193" t="n">
        <v>-4475.82562144911</v>
      </c>
      <c r="BC117" s="193" t="n">
        <v>-8811.67180216914</v>
      </c>
      <c r="BD117" s="193" t="n">
        <v>-8764.59357707465</v>
      </c>
      <c r="BE117" s="193" t="n">
        <v>-8724.43113829588</v>
      </c>
      <c r="BF117" s="193" t="n">
        <v>23300.569030226</v>
      </c>
      <c r="BG117" s="193" t="n">
        <v>22581.0882155314</v>
      </c>
      <c r="BH117" s="193" t="n">
        <v>23508.7988366559</v>
      </c>
      <c r="BI117" s="193" t="n">
        <v>69777.5428010642</v>
      </c>
      <c r="BJ117" s="193" t="n">
        <v>122644.356215794</v>
      </c>
      <c r="BK117" s="193" t="n">
        <v>124025.95041981</v>
      </c>
      <c r="BL117" s="193" t="n">
        <v>16199.8367753373</v>
      </c>
      <c r="BM117" s="193" t="n">
        <v>554.968321978578</v>
      </c>
      <c r="BN117" s="193" t="n">
        <v>1777.86391766265</v>
      </c>
      <c r="BO117" s="193" t="n">
        <v>85044.7459977433</v>
      </c>
      <c r="BP117" s="193" t="n">
        <v>81373.8600974226</v>
      </c>
      <c r="BQ117" s="193" t="n">
        <v>80972.3372014324</v>
      </c>
      <c r="BR117" s="193" t="n">
        <v>10651.1103281395</v>
      </c>
      <c r="BS117" s="193" t="n">
        <v>9787.47061681292</v>
      </c>
      <c r="BT117" s="193" t="n">
        <v>9627.70218067775</v>
      </c>
      <c r="BU117" s="193" t="n">
        <v>16518.4334500204</v>
      </c>
      <c r="BV117" s="193" t="n">
        <v>17092.016024778</v>
      </c>
      <c r="BW117" s="193" t="n">
        <v>17007.6295180475</v>
      </c>
      <c r="BX117" s="193" t="n">
        <v>28622.4556753195</v>
      </c>
      <c r="BY117" s="193" t="n">
        <v>30752.8095807488</v>
      </c>
      <c r="BZ117" s="193" t="n">
        <v>27198.6298384649</v>
      </c>
      <c r="CA117" s="193" t="n">
        <v>19224.5799664354</v>
      </c>
      <c r="CB117" s="193" t="n">
        <v>17710.2283360255</v>
      </c>
      <c r="CC117" s="193" t="n">
        <v>17616.8941914737</v>
      </c>
      <c r="CD117" s="193" t="n">
        <v>-303.741533875978</v>
      </c>
      <c r="CE117" s="193" t="n">
        <v>-290.603730584353</v>
      </c>
      <c r="CF117" s="193" t="n">
        <v>-601.21969242089</v>
      </c>
      <c r="CG117" s="193" t="n">
        <v>-5083.7497609444</v>
      </c>
      <c r="CH117" s="193" t="n">
        <v>-5056.24811213677</v>
      </c>
      <c r="CI117" s="193" t="n">
        <v>-5120.6723781572</v>
      </c>
      <c r="CJ117" s="193" t="n">
        <v>-5002.1475582454</v>
      </c>
      <c r="CK117" s="193" t="n">
        <v>-4974.66481465108</v>
      </c>
      <c r="CL117" s="193" t="n">
        <v>-4757.76691072451</v>
      </c>
      <c r="CM117" s="193" t="n">
        <v>-5110.41463766874</v>
      </c>
      <c r="CN117" s="193" t="n">
        <v>-4519.81832837955</v>
      </c>
      <c r="CO117" s="193" t="n">
        <v>-4871.65252540058</v>
      </c>
      <c r="CP117" s="193" t="n">
        <v>-16251.314844718</v>
      </c>
      <c r="CQ117" s="193" t="n">
        <v>-14932.1010253845</v>
      </c>
      <c r="CR117" s="193" t="n">
        <v>-16093.7058218483</v>
      </c>
      <c r="CS117" s="193" t="n">
        <v>-16013.7966595732</v>
      </c>
      <c r="CT117" s="193" t="n">
        <v>-15318.6440039525</v>
      </c>
      <c r="CU117" s="193" t="n">
        <v>-15851.8033692196</v>
      </c>
      <c r="CV117" s="193" t="n">
        <v>-15769.7334324249</v>
      </c>
      <c r="CW117" s="193" t="n">
        <v>-15687.8373375991</v>
      </c>
      <c r="CX117" s="193" t="n">
        <v>-15008.4136556818</v>
      </c>
      <c r="CY117" s="193" t="n">
        <v>-16124.4012625762</v>
      </c>
      <c r="CZ117" s="193" t="n">
        <v>-14260.1106303432</v>
      </c>
      <c r="DA117" s="193" t="n">
        <v>-13749.6517752736</v>
      </c>
      <c r="DB117" s="193" t="n">
        <v>18308.4240486859</v>
      </c>
      <c r="DC117" s="193" t="n">
        <v>17492.1344355561</v>
      </c>
      <c r="DD117" s="193" t="n">
        <v>19574.3133886828</v>
      </c>
      <c r="DE117" s="193" t="n">
        <v>19016.4453774748</v>
      </c>
      <c r="DF117" s="193" t="n">
        <v>18187.5223974973</v>
      </c>
      <c r="DG117" s="193" t="n">
        <v>18817.1014233983</v>
      </c>
      <c r="DH117" s="193" t="n">
        <v>19755.9398640197</v>
      </c>
      <c r="DI117" s="193" t="n">
        <v>19649.6412194034</v>
      </c>
      <c r="DJ117" s="193" t="n">
        <v>20031.7371667931</v>
      </c>
      <c r="DK117" s="193" t="n">
        <v>24045.7348263254</v>
      </c>
      <c r="DL117" s="193" t="n">
        <v>22999.4469699386</v>
      </c>
      <c r="DM117" s="193" t="n">
        <v>23789.2273807886</v>
      </c>
      <c r="DN117" s="193" t="n">
        <v>-22991.3997472821</v>
      </c>
      <c r="DO117" s="193" t="n">
        <v>-21962.582546306</v>
      </c>
      <c r="DP117" s="193" t="n">
        <v>-24572.2757983392</v>
      </c>
      <c r="DQ117" s="193" t="n">
        <v>-23536.1228929006</v>
      </c>
      <c r="DR117" s="193" t="n">
        <v>-22505.9515146386</v>
      </c>
      <c r="DS117" s="193" t="n">
        <v>-23280.7764691777</v>
      </c>
      <c r="DT117" s="193" t="n">
        <v>-20855.1185709126</v>
      </c>
      <c r="DU117" s="193" t="n">
        <v>-22398.1227565397</v>
      </c>
      <c r="DV117" s="193" t="n">
        <v>-25493.9634319172</v>
      </c>
      <c r="DW117" s="193" t="n">
        <v>-26368.0273037443</v>
      </c>
      <c r="DX117" s="193" t="n">
        <v>-25225.6322604276</v>
      </c>
      <c r="DY117" s="193" t="n">
        <v>-26100.6265461079</v>
      </c>
      <c r="DZ117" s="193" t="n">
        <v>-24968.3558482062</v>
      </c>
      <c r="EA117" s="193" t="n">
        <v>-24848.669305654</v>
      </c>
      <c r="EB117" s="193" t="n">
        <v>-26698.8826615294</v>
      </c>
      <c r="EC117" s="193" t="n">
        <v>-24598.2695092756</v>
      </c>
      <c r="ED117" s="193" t="n">
        <v>-25450.5885758386</v>
      </c>
      <c r="EE117" s="193" t="n">
        <v>-25323.690530113</v>
      </c>
      <c r="EF117" s="193" t="n">
        <v>-24224.0823921976</v>
      </c>
      <c r="EG117" s="193" t="n">
        <v>-26026.8486495188</v>
      </c>
      <c r="EH117" s="193" t="n">
        <v>-23019.1401283021</v>
      </c>
      <c r="EI117" s="193" t="n">
        <v>-25762.3725936764</v>
      </c>
      <c r="EJ117" s="193" t="n">
        <v>-23734.2808927886</v>
      </c>
      <c r="EK117" s="193" t="n">
        <v>-23610.9824244249</v>
      </c>
      <c r="EL117" s="193" t="n">
        <v>-24427.6785959429</v>
      </c>
      <c r="EM117" s="193" t="n">
        <v>-22442.5070638111</v>
      </c>
      <c r="EN117" s="193" t="n">
        <v>-24185.898428702</v>
      </c>
      <c r="EO117" s="193" t="n">
        <v>-24063.6338718546</v>
      </c>
      <c r="EP117" s="193" t="n">
        <v>-23937.7706788604</v>
      </c>
      <c r="EQ117" s="193" t="n">
        <v>-22900.4119343454</v>
      </c>
      <c r="ER117" s="193" t="n">
        <v>-23691.5169064141</v>
      </c>
      <c r="ES117" s="193" t="n">
        <v>-24473.5144644046</v>
      </c>
      <c r="ET117" s="193" t="n">
        <v>-21643.50624473</v>
      </c>
      <c r="EU117" s="193" t="n">
        <v>-24220.7138887172</v>
      </c>
      <c r="EV117" s="193" t="n">
        <v>-22312.1248119344</v>
      </c>
      <c r="EW117" s="193" t="n">
        <v>-22194.3011453156</v>
      </c>
      <c r="EX117" s="193" t="n">
        <v>-22960.0155986849</v>
      </c>
      <c r="EY117" s="193" t="n">
        <v>-21092.474898385</v>
      </c>
      <c r="EZ117" s="193" t="n">
        <v>-22729.0331670016</v>
      </c>
      <c r="FA117" s="193" t="n">
        <v>-22612.2472143962</v>
      </c>
      <c r="FB117" s="193" t="n">
        <v>-22492.0368078555</v>
      </c>
      <c r="FC117" s="193" t="n">
        <v>-21515.5353262596</v>
      </c>
      <c r="FD117" s="193" t="n">
        <v>-22256.8809144851</v>
      </c>
      <c r="FE117" s="193" t="n">
        <v>-22138.078881644</v>
      </c>
      <c r="FF117" s="193" t="n">
        <v>-21176.4995594183</v>
      </c>
      <c r="FG117" s="193" t="n">
        <v>-22748.2139399947</v>
      </c>
      <c r="FH117" s="193" t="n">
        <v>-15543.9915968842</v>
      </c>
      <c r="FI117" s="193" t="n">
        <v>-16748.9575155111</v>
      </c>
      <c r="FJ117" s="193"/>
      <c r="FK117" s="193"/>
      <c r="FL117" s="193"/>
      <c r="FM117" s="193"/>
      <c r="FN117" s="193"/>
      <c r="FO117" s="193"/>
      <c r="FP117" s="193"/>
      <c r="FQ117" s="193"/>
      <c r="FR117" s="193"/>
      <c r="FS117" s="193"/>
      <c r="FT117" s="193"/>
      <c r="FU117" s="193"/>
      <c r="FV117" s="193"/>
      <c r="FW117" s="193"/>
      <c r="FX117" s="193"/>
      <c r="FY117" s="193"/>
      <c r="FZ117" s="193"/>
      <c r="GA117" s="193"/>
      <c r="GB117" s="193"/>
      <c r="GC117" s="193"/>
      <c r="GD117" s="193"/>
      <c r="GE117" s="193"/>
      <c r="GF117" s="193"/>
      <c r="GG117" s="193"/>
      <c r="GH117" s="193"/>
      <c r="GI117" s="193"/>
      <c r="GJ117" s="193"/>
      <c r="GK117" s="193"/>
      <c r="GL117" s="193"/>
      <c r="GM117" s="193"/>
      <c r="GN117" s="193"/>
      <c r="GO117" s="193"/>
      <c r="GP117" s="193"/>
      <c r="GQ117" s="193"/>
      <c r="GR117" s="193"/>
      <c r="GS117" s="193"/>
      <c r="GT117" s="193"/>
      <c r="GU117" s="193"/>
      <c r="GV117" s="193"/>
      <c r="GW117" s="193"/>
      <c r="GX117" s="193"/>
      <c r="GY117" s="193"/>
      <c r="GZ117" s="193"/>
      <c r="HA117" s="193"/>
      <c r="HB117" s="193"/>
      <c r="HC117" s="193"/>
      <c r="HD117" s="193"/>
      <c r="HE117" s="193"/>
      <c r="HF117" s="193"/>
      <c r="HG117" s="193"/>
      <c r="HH117" s="193"/>
      <c r="HI117" s="193"/>
      <c r="HJ117" s="193"/>
      <c r="HK117" s="193"/>
      <c r="HL117" s="193"/>
      <c r="HM117" s="193"/>
      <c r="HN117" s="193"/>
      <c r="HO117" s="193"/>
      <c r="HP117" s="193"/>
      <c r="HQ117" s="193"/>
      <c r="HR117" s="193"/>
      <c r="HS117" s="193"/>
      <c r="HT117" s="193"/>
      <c r="HU117" s="193"/>
      <c r="HV117" s="193"/>
      <c r="HW117" s="193"/>
      <c r="HX117" s="193"/>
      <c r="HY117" s="193"/>
      <c r="HZ117" s="193"/>
      <c r="IA117" s="193"/>
      <c r="IB117" s="193"/>
      <c r="IC117" s="193"/>
      <c r="ID117" s="193" t="n">
        <v>-2258122.12439136</v>
      </c>
      <c r="IE117" s="193" t="n">
        <v>-2258122.12439136</v>
      </c>
      <c r="IF117" s="193"/>
      <c r="IG117" s="164"/>
      <c r="IH117" s="164"/>
      <c r="II117" s="164"/>
    </row>
    <row r="118" customFormat="false" ht="12.75" hidden="false" customHeight="false" outlineLevel="0" collapsed="false">
      <c r="A118" s="191" t="s">
        <v>27</v>
      </c>
      <c r="B118" s="193"/>
      <c r="C118" s="193"/>
      <c r="D118" s="193"/>
      <c r="E118" s="196"/>
      <c r="F118" s="193"/>
      <c r="G118" s="193"/>
      <c r="H118" s="193" t="n">
        <v>1736.08837254345</v>
      </c>
      <c r="I118" s="193" t="n">
        <v>-79951.9046299906</v>
      </c>
      <c r="J118" s="193" t="n">
        <v>-124921.314085997</v>
      </c>
      <c r="K118" s="193" t="n">
        <v>30310.5522592513</v>
      </c>
      <c r="L118" s="193" t="n">
        <v>12927.7199937098</v>
      </c>
      <c r="M118" s="193" t="n">
        <v>-169982.200162584</v>
      </c>
      <c r="N118" s="193" t="n">
        <v>-177059.97722945</v>
      </c>
      <c r="O118" s="193" t="n">
        <v>-138959.445898522</v>
      </c>
      <c r="P118" s="193" t="n">
        <v>-467083.103253244</v>
      </c>
      <c r="Q118" s="193" t="n">
        <v>-352409.451262959</v>
      </c>
      <c r="R118" s="193" t="n">
        <v>-21686.1641171008</v>
      </c>
      <c r="S118" s="193" t="n">
        <v>-101942.256480607</v>
      </c>
      <c r="T118" s="193" t="n">
        <v>-124097.166692287</v>
      </c>
      <c r="U118" s="193" t="n">
        <v>-116943.607395234</v>
      </c>
      <c r="V118" s="193" t="n">
        <v>-142771.925095765</v>
      </c>
      <c r="W118" s="193" t="n">
        <v>-132448.257890678</v>
      </c>
      <c r="X118" s="193" t="n">
        <v>-143813.22383858</v>
      </c>
      <c r="Y118" s="193" t="n">
        <v>-104143.496715411</v>
      </c>
      <c r="Z118" s="193" t="n">
        <v>-110909.787499129</v>
      </c>
      <c r="AA118" s="193" t="n">
        <v>-126519.480450468</v>
      </c>
      <c r="AB118" s="193" t="n">
        <v>-141126.775479188</v>
      </c>
      <c r="AC118" s="193" t="n">
        <v>-138093.168750664</v>
      </c>
      <c r="AD118" s="193" t="n">
        <v>-124078.877450783</v>
      </c>
      <c r="AE118" s="193" t="n">
        <v>-60414.2411361467</v>
      </c>
      <c r="AF118" s="193" t="n">
        <v>-53417.3672275849</v>
      </c>
      <c r="AG118" s="193" t="n">
        <v>-57655.9778049293</v>
      </c>
      <c r="AH118" s="193" t="n">
        <v>-54154.6074124744</v>
      </c>
      <c r="AI118" s="193" t="n">
        <v>-47946.3679596038</v>
      </c>
      <c r="AJ118" s="193" t="n">
        <v>-51836.4135379244</v>
      </c>
      <c r="AK118" s="193" t="n">
        <v>-28783.3083716993</v>
      </c>
      <c r="AL118" s="193" t="n">
        <v>-36634.9864341895</v>
      </c>
      <c r="AM118" s="193" t="n">
        <v>-51512.0241719045</v>
      </c>
      <c r="AN118" s="193" t="n">
        <v>-120348.014463168</v>
      </c>
      <c r="AO118" s="193" t="n">
        <v>-119408.572707618</v>
      </c>
      <c r="AP118" s="193" t="n">
        <v>-92853.5674812234</v>
      </c>
      <c r="AQ118" s="193" t="n">
        <v>-48106.6306234493</v>
      </c>
      <c r="AR118" s="193" t="n">
        <v>-45966.917974502</v>
      </c>
      <c r="AS118" s="193" t="n">
        <v>-53097.2218930309</v>
      </c>
      <c r="AT118" s="193" t="n">
        <v>17265.8973044671</v>
      </c>
      <c r="AU118" s="193" t="n">
        <v>18241.2475095109</v>
      </c>
      <c r="AV118" s="193" t="n">
        <v>24053.0224858658</v>
      </c>
      <c r="AW118" s="193" t="n">
        <v>50000.5525129091</v>
      </c>
      <c r="AX118" s="193" t="n">
        <v>37540.4435977067</v>
      </c>
      <c r="AY118" s="193" t="n">
        <v>30292.0889508395</v>
      </c>
      <c r="AZ118" s="193" t="n">
        <v>25542.0707761289</v>
      </c>
      <c r="BA118" s="193" t="n">
        <v>25625.571415968</v>
      </c>
      <c r="BB118" s="193" t="n">
        <v>31050.7284441798</v>
      </c>
      <c r="BC118" s="193" t="n">
        <v>43973.8612449523</v>
      </c>
      <c r="BD118" s="193" t="n">
        <v>42142.3429636996</v>
      </c>
      <c r="BE118" s="193" t="n">
        <v>38403.2176743158</v>
      </c>
      <c r="BF118" s="193" t="n">
        <v>18093.1896246367</v>
      </c>
      <c r="BG118" s="193" t="n">
        <v>20505.8290300607</v>
      </c>
      <c r="BH118" s="193" t="n">
        <v>24608.882358255</v>
      </c>
      <c r="BI118" s="193" t="n">
        <v>23025.8193488275</v>
      </c>
      <c r="BJ118" s="193" t="n">
        <v>15415.8132174812</v>
      </c>
      <c r="BK118" s="193" t="n">
        <v>9619.74008636564</v>
      </c>
      <c r="BL118" s="193" t="n">
        <v>-4258.88290067077</v>
      </c>
      <c r="BM118" s="193" t="n">
        <v>2301.53254792004</v>
      </c>
      <c r="BN118" s="193" t="n">
        <v>8801.46241115234</v>
      </c>
      <c r="BO118" s="193" t="n">
        <v>45138.7380806878</v>
      </c>
      <c r="BP118" s="193" t="n">
        <v>41686.1038510908</v>
      </c>
      <c r="BQ118" s="193" t="n">
        <v>36770.8543121492</v>
      </c>
      <c r="BR118" s="193" t="n">
        <v>-65393.1177991571</v>
      </c>
      <c r="BS118" s="193" t="n">
        <v>-60031.3166860638</v>
      </c>
      <c r="BT118" s="193" t="n">
        <v>-67296.3599703387</v>
      </c>
      <c r="BU118" s="193" t="n">
        <v>-54634.8805410708</v>
      </c>
      <c r="BV118" s="193" t="n">
        <v>-62862.3967492643</v>
      </c>
      <c r="BW118" s="193" t="n">
        <v>-64473.0614346056</v>
      </c>
      <c r="BX118" s="193" t="n">
        <v>-102379.828833544</v>
      </c>
      <c r="BY118" s="193" t="n">
        <v>-109999.46027424</v>
      </c>
      <c r="BZ118" s="193" t="n">
        <v>-92677.7022513612</v>
      </c>
      <c r="CA118" s="193" t="n">
        <v>-57259.1089539063</v>
      </c>
      <c r="CB118" s="193" t="n">
        <v>-52689.559959288</v>
      </c>
      <c r="CC118" s="193" t="n">
        <v>-52441.1873794377</v>
      </c>
      <c r="CD118" s="193" t="n">
        <v>-791.492131507517</v>
      </c>
      <c r="CE118" s="193" t="n">
        <v>-699.01481083233</v>
      </c>
      <c r="CF118" s="193" t="n">
        <v>-813.478597270699</v>
      </c>
      <c r="CG118" s="193" t="n">
        <v>-5563.98435208899</v>
      </c>
      <c r="CH118" s="193" t="n">
        <v>-11482.5569455321</v>
      </c>
      <c r="CI118" s="193" t="n">
        <v>-11011.07100838</v>
      </c>
      <c r="CJ118" s="193" t="n">
        <v>-7004.90522234965</v>
      </c>
      <c r="CK118" s="193" t="n">
        <v>-6966.28279036595</v>
      </c>
      <c r="CL118" s="193" t="n">
        <v>-3835.95966216961</v>
      </c>
      <c r="CM118" s="193" t="n">
        <v>-5623.29598987455</v>
      </c>
      <c r="CN118" s="193" t="n">
        <v>-4920.25825105</v>
      </c>
      <c r="CO118" s="193" t="n">
        <v>-6020.74753830895</v>
      </c>
      <c r="CP118" s="193" t="n">
        <v>26057.4160163585</v>
      </c>
      <c r="CQ118" s="193" t="n">
        <v>23994.6939616405</v>
      </c>
      <c r="CR118" s="193" t="n">
        <v>25776.5213424553</v>
      </c>
      <c r="CS118" s="193" t="n">
        <v>25676.6848044582</v>
      </c>
      <c r="CT118" s="193" t="n">
        <v>19186.8692813717</v>
      </c>
      <c r="CU118" s="193" t="n">
        <v>19827.0266196363</v>
      </c>
      <c r="CV118" s="193" t="n">
        <v>16930.0241939523</v>
      </c>
      <c r="CW118" s="193" t="n">
        <v>16842.2269879592</v>
      </c>
      <c r="CX118" s="193" t="n">
        <v>18772.122338468</v>
      </c>
      <c r="CY118" s="193" t="n">
        <v>25825.5199202567</v>
      </c>
      <c r="CZ118" s="193" t="n">
        <v>22889.8495148417</v>
      </c>
      <c r="DA118" s="193" t="n">
        <v>26960.1015201446</v>
      </c>
      <c r="DB118" s="193" t="n">
        <v>25270.7824897353</v>
      </c>
      <c r="DC118" s="193" t="n">
        <v>24144.0728828803</v>
      </c>
      <c r="DD118" s="193" t="n">
        <v>27018.0663674775</v>
      </c>
      <c r="DE118" s="193" t="n">
        <v>25883.4950971185</v>
      </c>
      <c r="DF118" s="193" t="n">
        <v>19703.1492639555</v>
      </c>
      <c r="DG118" s="193" t="n">
        <v>20385.1932086812</v>
      </c>
      <c r="DH118" s="193" t="n">
        <v>18716.1535553867</v>
      </c>
      <c r="DI118" s="193" t="n">
        <v>18615.4495762768</v>
      </c>
      <c r="DJ118" s="193" t="n">
        <v>20279.0425639139</v>
      </c>
      <c r="DK118" s="193" t="n">
        <v>29417.6543088027</v>
      </c>
      <c r="DL118" s="193" t="n">
        <v>28137.6212930103</v>
      </c>
      <c r="DM118" s="193" t="n">
        <v>29103.8420084116</v>
      </c>
      <c r="DN118" s="193" t="n">
        <v>-6050.3683545479</v>
      </c>
      <c r="DO118" s="193" t="n">
        <v>-5779.62698587</v>
      </c>
      <c r="DP118" s="193" t="n">
        <v>-6466.38836798402</v>
      </c>
      <c r="DQ118" s="193" t="n">
        <v>-5945.96788873278</v>
      </c>
      <c r="DR118" s="193" t="n">
        <v>-10423.8091225695</v>
      </c>
      <c r="DS118" s="193" t="n">
        <v>-10782.6754173034</v>
      </c>
      <c r="DT118" s="193" t="n">
        <v>-12653.66744752</v>
      </c>
      <c r="DU118" s="193" t="n">
        <v>-13589.872234305</v>
      </c>
      <c r="DV118" s="193" t="n">
        <v>-15064.6147552238</v>
      </c>
      <c r="DW118" s="193" t="n">
        <v>-10786.9202606227</v>
      </c>
      <c r="DX118" s="193" t="n">
        <v>-10319.5768338113</v>
      </c>
      <c r="DY118" s="193" t="n">
        <v>-10677.5290415896</v>
      </c>
      <c r="DZ118" s="193" t="n">
        <v>-10214.327392448</v>
      </c>
      <c r="EA118" s="193" t="n">
        <v>-10165.3647159494</v>
      </c>
      <c r="EB118" s="193" t="n">
        <v>-10922.2701797166</v>
      </c>
      <c r="EC118" s="193" t="n">
        <v>-10062.9284356128</v>
      </c>
      <c r="ED118" s="193" t="n">
        <v>-15038.9841584501</v>
      </c>
      <c r="EE118" s="193" t="n">
        <v>-14963.9989496122</v>
      </c>
      <c r="EF118" s="193" t="n">
        <v>-16516.4198128621</v>
      </c>
      <c r="EG118" s="193" t="n">
        <v>-17745.5786246719</v>
      </c>
      <c r="EH118" s="193" t="n">
        <v>-13602.2191667239</v>
      </c>
      <c r="EI118" s="193" t="n">
        <v>-10539.1524246858</v>
      </c>
      <c r="EJ118" s="193" t="n">
        <v>-9709.47854704987</v>
      </c>
      <c r="EK118" s="193" t="n">
        <v>-9659.03826453743</v>
      </c>
      <c r="EL118" s="193" t="n">
        <v>-4441.39610835324</v>
      </c>
      <c r="EM118" s="193" t="n">
        <v>-4080.45582978384</v>
      </c>
      <c r="EN118" s="193" t="n">
        <v>-4397.43607794582</v>
      </c>
      <c r="EO118" s="193" t="n">
        <v>-4375.20615851902</v>
      </c>
      <c r="EP118" s="193" t="n">
        <v>-4352.321941611</v>
      </c>
      <c r="EQ118" s="193"/>
      <c r="ER118" s="193"/>
      <c r="ES118" s="193"/>
      <c r="ET118" s="193"/>
      <c r="EU118" s="193"/>
      <c r="EV118" s="193"/>
      <c r="EW118" s="193"/>
      <c r="EX118" s="193"/>
      <c r="EY118" s="193"/>
      <c r="EZ118" s="193"/>
      <c r="FA118" s="193"/>
      <c r="FB118" s="193"/>
      <c r="FC118" s="193"/>
      <c r="FD118" s="193"/>
      <c r="FE118" s="193"/>
      <c r="FF118" s="193"/>
      <c r="FG118" s="193"/>
      <c r="FH118" s="193"/>
      <c r="FI118" s="193"/>
      <c r="FJ118" s="193"/>
      <c r="FK118" s="193"/>
      <c r="FL118" s="193"/>
      <c r="FM118" s="193"/>
      <c r="FN118" s="193"/>
      <c r="FO118" s="193"/>
      <c r="FP118" s="193"/>
      <c r="FQ118" s="193"/>
      <c r="FR118" s="193"/>
      <c r="FS118" s="193"/>
      <c r="FT118" s="193"/>
      <c r="FU118" s="193"/>
      <c r="FV118" s="193"/>
      <c r="FW118" s="193"/>
      <c r="FX118" s="193"/>
      <c r="FY118" s="193"/>
      <c r="FZ118" s="193"/>
      <c r="GA118" s="193"/>
      <c r="GB118" s="193"/>
      <c r="GC118" s="193"/>
      <c r="GD118" s="193"/>
      <c r="GE118" s="193"/>
      <c r="GF118" s="193"/>
      <c r="GG118" s="193"/>
      <c r="GH118" s="193"/>
      <c r="GI118" s="193"/>
      <c r="GJ118" s="193"/>
      <c r="GK118" s="193"/>
      <c r="GL118" s="193"/>
      <c r="GM118" s="193"/>
      <c r="GN118" s="193"/>
      <c r="GO118" s="193"/>
      <c r="GP118" s="193"/>
      <c r="GQ118" s="193"/>
      <c r="GR118" s="193"/>
      <c r="GS118" s="193"/>
      <c r="GT118" s="193"/>
      <c r="GU118" s="193"/>
      <c r="GV118" s="193"/>
      <c r="GW118" s="193"/>
      <c r="GX118" s="193"/>
      <c r="GY118" s="193"/>
      <c r="GZ118" s="193"/>
      <c r="HA118" s="193"/>
      <c r="HB118" s="193"/>
      <c r="HC118" s="193"/>
      <c r="HD118" s="193"/>
      <c r="HE118" s="193"/>
      <c r="HF118" s="193"/>
      <c r="HG118" s="193"/>
      <c r="HH118" s="193"/>
      <c r="HI118" s="193"/>
      <c r="HJ118" s="193"/>
      <c r="HK118" s="193"/>
      <c r="HL118" s="193"/>
      <c r="HM118" s="193"/>
      <c r="HN118" s="193"/>
      <c r="HO118" s="193"/>
      <c r="HP118" s="193"/>
      <c r="HQ118" s="193"/>
      <c r="HR118" s="193"/>
      <c r="HS118" s="193"/>
      <c r="HT118" s="193"/>
      <c r="HU118" s="193"/>
      <c r="HV118" s="193"/>
      <c r="HW118" s="193"/>
      <c r="HX118" s="193"/>
      <c r="HY118" s="193"/>
      <c r="HZ118" s="193"/>
      <c r="IA118" s="193"/>
      <c r="IB118" s="193"/>
      <c r="IC118" s="193"/>
      <c r="ID118" s="193" t="n">
        <v>-3931048.35861751</v>
      </c>
      <c r="IE118" s="193" t="n">
        <v>-3931048.35861751</v>
      </c>
      <c r="IF118" s="193"/>
      <c r="IG118" s="164"/>
      <c r="IH118" s="164"/>
      <c r="II118" s="164"/>
    </row>
    <row r="119" customFormat="false" ht="12.75" hidden="false" customHeight="false" outlineLevel="0" collapsed="false">
      <c r="A119" s="191" t="s">
        <v>28</v>
      </c>
      <c r="B119" s="193"/>
      <c r="C119" s="193"/>
      <c r="D119" s="193"/>
      <c r="E119" s="193"/>
      <c r="F119" s="193"/>
      <c r="G119" s="196"/>
      <c r="H119" s="196" t="n">
        <v>13725.4636123745</v>
      </c>
      <c r="I119" s="196" t="n">
        <v>-70660.691782721</v>
      </c>
      <c r="J119" s="196" t="n">
        <v>-10467.151062196</v>
      </c>
      <c r="K119" s="196" t="n">
        <v>-114.469431177701</v>
      </c>
      <c r="L119" s="196" t="n">
        <v>-20780.3509354905</v>
      </c>
      <c r="M119" s="196" t="n">
        <v>-164777.999655745</v>
      </c>
      <c r="N119" s="196" t="n">
        <v>-164487.673483616</v>
      </c>
      <c r="O119" s="196" t="n">
        <v>-157871.002098636</v>
      </c>
      <c r="P119" s="196" t="n">
        <v>-41178.4081391745</v>
      </c>
      <c r="Q119" s="196" t="n">
        <v>-42617.8418069996</v>
      </c>
      <c r="R119" s="196" t="n">
        <v>-37751.9279443376</v>
      </c>
      <c r="S119" s="196" t="n">
        <v>-21242.1185094186</v>
      </c>
      <c r="T119" s="196" t="n">
        <v>-19615.3303905869</v>
      </c>
      <c r="U119" s="196" t="n">
        <v>-19518.2915113318</v>
      </c>
      <c r="V119" s="196" t="n">
        <v>-50408.5189017768</v>
      </c>
      <c r="W119" s="196" t="n">
        <v>-46395.1125682583</v>
      </c>
      <c r="X119" s="196" t="n">
        <v>-50133.13532998</v>
      </c>
      <c r="Y119" s="196" t="n">
        <v>-10120.6766016811</v>
      </c>
      <c r="Z119" s="196" t="n">
        <v>-10124.2238451113</v>
      </c>
      <c r="AA119" s="196" t="n">
        <v>-9738.14217448843</v>
      </c>
      <c r="AB119" s="196" t="n">
        <v>-19981.0647865385</v>
      </c>
      <c r="AC119" s="196" t="n">
        <v>-19863.8146997674</v>
      </c>
      <c r="AD119" s="196" t="n">
        <v>-18988.7532226687</v>
      </c>
      <c r="AE119" s="196" t="n">
        <v>-30494.8521635467</v>
      </c>
      <c r="AF119" s="196" t="n">
        <v>-26997.2822613548</v>
      </c>
      <c r="AG119" s="196" t="n">
        <v>-29083.8737925742</v>
      </c>
      <c r="AH119" s="196" t="n">
        <v>9498.2846725743</v>
      </c>
      <c r="AI119" s="196" t="n">
        <v>8731.48932332153</v>
      </c>
      <c r="AJ119" s="196" t="n">
        <v>9739.86863813529</v>
      </c>
      <c r="AK119" s="196" t="n">
        <v>28319.6403147637</v>
      </c>
      <c r="AL119" s="196" t="n">
        <v>27070.4093160029</v>
      </c>
      <c r="AM119" s="196" t="n">
        <v>27991.1173757009</v>
      </c>
      <c r="AN119" s="196" t="n">
        <v>9099.49765949768</v>
      </c>
      <c r="AO119" s="196" t="n">
        <v>9094.32734155678</v>
      </c>
      <c r="AP119" s="196" t="n">
        <v>8740.47870301819</v>
      </c>
      <c r="AQ119" s="196" t="n">
        <v>9083.79579841182</v>
      </c>
      <c r="AR119" s="196" t="n">
        <v>8693.79952567194</v>
      </c>
      <c r="AS119" s="196" t="n">
        <v>9034.35754229879</v>
      </c>
      <c r="AT119" s="196" t="n">
        <v>-8854.6340104741</v>
      </c>
      <c r="AU119" s="196" t="n">
        <v>-8462.69237867388</v>
      </c>
      <c r="AV119" s="196" t="n">
        <v>-9511.44152629052</v>
      </c>
      <c r="AW119" s="196" t="n">
        <v>8827.78905676816</v>
      </c>
      <c r="AX119" s="196" t="n">
        <v>8411.83820845315</v>
      </c>
      <c r="AY119" s="196" t="n">
        <v>8670.81146342706</v>
      </c>
      <c r="AZ119" s="196" t="n">
        <v>-8738.69892724085</v>
      </c>
      <c r="BA119" s="196" t="n">
        <v>-9353.64053991816</v>
      </c>
      <c r="BB119" s="196" t="n">
        <v>-8585.03721266457</v>
      </c>
      <c r="BC119" s="196" t="n">
        <v>-8848.53783219659</v>
      </c>
      <c r="BD119" s="196" t="n">
        <v>-8466.55042742613</v>
      </c>
      <c r="BE119" s="196" t="n">
        <v>-8726.33234334483</v>
      </c>
      <c r="BF119" s="196" t="n">
        <v>-8348.45715568418</v>
      </c>
      <c r="BG119" s="196" t="n">
        <v>-7977.69730102042</v>
      </c>
      <c r="BH119" s="196" t="n">
        <v>-8964.21853318265</v>
      </c>
      <c r="BI119" s="196" t="n">
        <v>7997.87481997642</v>
      </c>
      <c r="BJ119" s="196" t="n">
        <v>8240.63287549387</v>
      </c>
      <c r="BK119" s="196" t="n">
        <v>8165.11093446155</v>
      </c>
      <c r="BL119" s="196" t="n">
        <v>-8226.18247227257</v>
      </c>
      <c r="BM119" s="196" t="n">
        <v>-8802.04829304141</v>
      </c>
      <c r="BN119" s="196" t="n">
        <v>-8075.60629145335</v>
      </c>
      <c r="BO119" s="196" t="n">
        <v>-131.323881381172</v>
      </c>
      <c r="BP119" s="196" t="n">
        <v>-125.635885969606</v>
      </c>
      <c r="BQ119" s="196" t="n">
        <v>-93.7481302034752</v>
      </c>
      <c r="BR119" s="196" t="n">
        <v>7971.99213060348</v>
      </c>
      <c r="BS119" s="196" t="n">
        <v>7325.58634880693</v>
      </c>
      <c r="BT119" s="196" t="n">
        <v>8166.64490413826</v>
      </c>
      <c r="BU119" s="196" t="n">
        <v>7524.80391343067</v>
      </c>
      <c r="BV119" s="196" t="n">
        <v>7754.37250575993</v>
      </c>
      <c r="BW119" s="196" t="n">
        <v>7684.58504509165</v>
      </c>
      <c r="BX119" s="196" t="n">
        <v>7320.86681823127</v>
      </c>
      <c r="BY119" s="196" t="n">
        <v>7898.29147461713</v>
      </c>
      <c r="BZ119" s="196" t="n">
        <v>7014.02240245755</v>
      </c>
      <c r="CA119" s="196" t="n">
        <v>7881.7960646771</v>
      </c>
      <c r="CB119" s="196" t="n">
        <v>7260.93271223249</v>
      </c>
      <c r="CC119" s="196" t="n">
        <v>7252.10745465204</v>
      </c>
      <c r="CD119" s="196" t="n">
        <v>7502.21233172471</v>
      </c>
      <c r="CE119" s="196" t="n">
        <v>7177.71641325466</v>
      </c>
      <c r="CF119" s="196" t="n">
        <v>7394.73080751818</v>
      </c>
      <c r="CG119" s="196" t="n">
        <v>7356.21355966585</v>
      </c>
      <c r="CH119" s="196" t="n">
        <v>7286.58052647812</v>
      </c>
      <c r="CI119" s="196" t="n">
        <v>6940.99469142637</v>
      </c>
      <c r="CJ119" s="196" t="n">
        <v>7149.65390834912</v>
      </c>
      <c r="CK119" s="196" t="n">
        <v>7139.73170647994</v>
      </c>
      <c r="CL119" s="196" t="n">
        <v>6856.45593364795</v>
      </c>
      <c r="CM119" s="196" t="n">
        <v>7394.79801726723</v>
      </c>
      <c r="CN119" s="196" t="n">
        <v>6540.18180513459</v>
      </c>
      <c r="CO119" s="196" t="n">
        <v>7078.05512178363</v>
      </c>
      <c r="CP119" s="196" t="n">
        <v>7042.039137418</v>
      </c>
      <c r="CQ119" s="196" t="n">
        <v>6470.39531689533</v>
      </c>
      <c r="CR119" s="196" t="n">
        <v>6945.46127798079</v>
      </c>
      <c r="CS119" s="196" t="n">
        <v>6910.97464246935</v>
      </c>
      <c r="CT119" s="196" t="n">
        <v>6583.99329709694</v>
      </c>
      <c r="CU119" s="196" t="n">
        <v>6785.32143093265</v>
      </c>
      <c r="CV119" s="196" t="n">
        <v>6916.54975106363</v>
      </c>
      <c r="CW119" s="196" t="n">
        <v>6880.63041122761</v>
      </c>
      <c r="CX119" s="196" t="n">
        <v>6582.63756828149</v>
      </c>
      <c r="CY119" s="196" t="n">
        <v>7072.10581691943</v>
      </c>
      <c r="CZ119" s="196" t="n">
        <v>6254.43448699264</v>
      </c>
      <c r="DA119" s="196" t="n">
        <v>6740.02538003614</v>
      </c>
      <c r="DB119" s="196" t="n">
        <v>6446.62818615698</v>
      </c>
      <c r="DC119" s="196" t="n">
        <v>6159.20226604091</v>
      </c>
      <c r="DD119" s="196" t="n">
        <v>6892.36386925448</v>
      </c>
      <c r="DE119" s="196" t="n">
        <v>6602.93242273429</v>
      </c>
      <c r="DF119" s="196" t="n">
        <v>6315.11194357545</v>
      </c>
      <c r="DG119" s="196" t="n">
        <v>6533.71577201323</v>
      </c>
      <c r="DH119" s="196" t="n">
        <v>6498.66442895378</v>
      </c>
      <c r="DI119" s="196" t="n">
        <v>6463.69776954058</v>
      </c>
      <c r="DJ119" s="196" t="n">
        <v>6182.63492802255</v>
      </c>
      <c r="DK119" s="196" t="n">
        <v>6395.14224104402</v>
      </c>
      <c r="DL119" s="196" t="n">
        <v>6116.87419413267</v>
      </c>
      <c r="DM119" s="196" t="n">
        <v>6326.92217574165</v>
      </c>
      <c r="DN119" s="196"/>
      <c r="DO119" s="196"/>
      <c r="DP119" s="196"/>
      <c r="DQ119" s="196"/>
      <c r="DR119" s="196"/>
      <c r="DS119" s="196"/>
      <c r="DT119" s="196"/>
      <c r="DU119" s="196"/>
      <c r="DV119" s="196"/>
      <c r="DW119" s="196"/>
      <c r="DX119" s="196"/>
      <c r="DY119" s="196"/>
      <c r="DZ119" s="196"/>
      <c r="EA119" s="196"/>
      <c r="EB119" s="196"/>
      <c r="EC119" s="196"/>
      <c r="ED119" s="196"/>
      <c r="EE119" s="196"/>
      <c r="EF119" s="196"/>
      <c r="EG119" s="196"/>
      <c r="EH119" s="196"/>
      <c r="EI119" s="196"/>
      <c r="EJ119" s="196"/>
      <c r="EK119" s="196"/>
      <c r="EL119" s="196"/>
      <c r="EM119" s="196"/>
      <c r="EN119" s="196"/>
      <c r="EO119" s="196"/>
      <c r="EP119" s="196"/>
      <c r="EQ119" s="196"/>
      <c r="ER119" s="196"/>
      <c r="ES119" s="196"/>
      <c r="ET119" s="196"/>
      <c r="EU119" s="196"/>
      <c r="EV119" s="196"/>
      <c r="EW119" s="196"/>
      <c r="EX119" s="196"/>
      <c r="EY119" s="196"/>
      <c r="EZ119" s="196"/>
      <c r="FA119" s="196"/>
      <c r="FB119" s="196"/>
      <c r="FC119" s="196"/>
      <c r="FD119" s="196"/>
      <c r="FE119" s="196"/>
      <c r="FF119" s="196"/>
      <c r="FG119" s="196"/>
      <c r="FH119" s="196"/>
      <c r="FI119" s="196"/>
      <c r="FJ119" s="196"/>
      <c r="FK119" s="196"/>
      <c r="FL119" s="196"/>
      <c r="FM119" s="196"/>
      <c r="FN119" s="196"/>
      <c r="FO119" s="196"/>
      <c r="FP119" s="196"/>
      <c r="FQ119" s="196"/>
      <c r="FR119" s="196"/>
      <c r="FS119" s="196"/>
      <c r="FT119" s="196"/>
      <c r="FU119" s="196"/>
      <c r="FV119" s="196"/>
      <c r="FW119" s="196"/>
      <c r="FX119" s="196"/>
      <c r="FY119" s="196"/>
      <c r="FZ119" s="196"/>
      <c r="GA119" s="196"/>
      <c r="GB119" s="196"/>
      <c r="GC119" s="196"/>
      <c r="GD119" s="196"/>
      <c r="GE119" s="196"/>
      <c r="GF119" s="196"/>
      <c r="GG119" s="196"/>
      <c r="GH119" s="196"/>
      <c r="GI119" s="196"/>
      <c r="GJ119" s="196"/>
      <c r="GK119" s="196"/>
      <c r="GL119" s="196"/>
      <c r="GM119" s="196"/>
      <c r="GN119" s="196"/>
      <c r="GO119" s="196"/>
      <c r="GP119" s="196"/>
      <c r="GQ119" s="196"/>
      <c r="GR119" s="196"/>
      <c r="GS119" s="196"/>
      <c r="GT119" s="196"/>
      <c r="GU119" s="196"/>
      <c r="GV119" s="196"/>
      <c r="GW119" s="196"/>
      <c r="GX119" s="196"/>
      <c r="GY119" s="196"/>
      <c r="GZ119" s="196"/>
      <c r="HA119" s="196"/>
      <c r="HB119" s="196"/>
      <c r="HC119" s="196"/>
      <c r="HD119" s="196"/>
      <c r="HE119" s="196"/>
      <c r="HF119" s="196"/>
      <c r="HG119" s="196"/>
      <c r="HH119" s="196"/>
      <c r="HI119" s="196"/>
      <c r="HJ119" s="196"/>
      <c r="HK119" s="196"/>
      <c r="HL119" s="196"/>
      <c r="HM119" s="196"/>
      <c r="HN119" s="196"/>
      <c r="HO119" s="196"/>
      <c r="HP119" s="196"/>
      <c r="HQ119" s="196"/>
      <c r="HR119" s="196"/>
      <c r="HS119" s="196"/>
      <c r="HT119" s="196"/>
      <c r="HU119" s="196"/>
      <c r="HV119" s="196"/>
      <c r="HW119" s="196"/>
      <c r="HX119" s="196"/>
      <c r="HY119" s="196"/>
      <c r="HZ119" s="196"/>
      <c r="IA119" s="196"/>
      <c r="IB119" s="196"/>
      <c r="IC119" s="196"/>
      <c r="ID119" s="193" t="n">
        <v>-659576.817747754</v>
      </c>
      <c r="IE119" s="193" t="n">
        <v>-659576.817747754</v>
      </c>
      <c r="IF119" s="193"/>
      <c r="IG119" s="164"/>
      <c r="IH119" s="164"/>
      <c r="II119" s="164"/>
    </row>
    <row r="120" customFormat="false" ht="12.75" hidden="false" customHeight="false" outlineLevel="0" collapsed="false">
      <c r="A120" s="191" t="s">
        <v>29</v>
      </c>
      <c r="B120" s="193"/>
      <c r="C120" s="193"/>
      <c r="D120" s="193"/>
      <c r="E120" s="193"/>
      <c r="F120" s="193"/>
      <c r="G120" s="193"/>
      <c r="H120" s="193"/>
      <c r="I120" s="193" t="n">
        <v>-605.363126453466</v>
      </c>
      <c r="J120" s="193" t="n">
        <v>-1771.48098436992</v>
      </c>
      <c r="K120" s="193" t="n">
        <v>-2159.01504357032</v>
      </c>
      <c r="L120" s="193" t="n">
        <v>-2374.42103225817</v>
      </c>
      <c r="M120" s="193" t="n">
        <v>1243.35592903724</v>
      </c>
      <c r="N120" s="193" t="n">
        <v>1240.8550088094</v>
      </c>
      <c r="O120" s="193" t="n">
        <v>1190.6429087321</v>
      </c>
      <c r="P120" s="193"/>
      <c r="Q120" s="193"/>
      <c r="R120" s="193"/>
      <c r="S120" s="193" t="n">
        <v>-370.32969226402</v>
      </c>
      <c r="T120" s="193" t="n">
        <v>1720.73656776398</v>
      </c>
      <c r="U120" s="193" t="n">
        <v>550.0459480267</v>
      </c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  <c r="AW120" s="193"/>
      <c r="AX120" s="193"/>
      <c r="AY120" s="193"/>
      <c r="AZ120" s="193"/>
      <c r="BA120" s="193"/>
      <c r="BB120" s="193"/>
      <c r="BC120" s="193"/>
      <c r="BD120" s="193"/>
      <c r="BE120" s="193"/>
      <c r="BF120" s="193"/>
      <c r="BG120" s="193"/>
      <c r="BH120" s="193"/>
      <c r="BI120" s="193"/>
      <c r="BJ120" s="193"/>
      <c r="BK120" s="193"/>
      <c r="BL120" s="193"/>
      <c r="BM120" s="193"/>
      <c r="BN120" s="193"/>
      <c r="BO120" s="193"/>
      <c r="BP120" s="193"/>
      <c r="BQ120" s="193"/>
      <c r="BR120" s="193"/>
      <c r="BS120" s="193"/>
      <c r="BT120" s="193"/>
      <c r="BU120" s="193"/>
      <c r="BV120" s="193"/>
      <c r="BW120" s="193"/>
      <c r="BX120" s="193"/>
      <c r="BY120" s="193"/>
      <c r="BZ120" s="193"/>
      <c r="CA120" s="193"/>
      <c r="CB120" s="193"/>
      <c r="CC120" s="193"/>
      <c r="CD120" s="193"/>
      <c r="CE120" s="193"/>
      <c r="CF120" s="193"/>
      <c r="CG120" s="193"/>
      <c r="CH120" s="193"/>
      <c r="CI120" s="193"/>
      <c r="CJ120" s="193"/>
      <c r="CK120" s="193"/>
      <c r="CL120" s="193"/>
      <c r="CM120" s="193"/>
      <c r="CN120" s="193"/>
      <c r="CO120" s="193"/>
      <c r="CP120" s="193"/>
      <c r="CQ120" s="193"/>
      <c r="CR120" s="193"/>
      <c r="CS120" s="193"/>
      <c r="CT120" s="193"/>
      <c r="CU120" s="193"/>
      <c r="CV120" s="193"/>
      <c r="CW120" s="193"/>
      <c r="CX120" s="193"/>
      <c r="CY120" s="193"/>
      <c r="CZ120" s="193"/>
      <c r="DA120" s="193"/>
      <c r="DB120" s="193"/>
      <c r="DC120" s="193"/>
      <c r="DD120" s="193"/>
      <c r="DE120" s="193"/>
      <c r="DF120" s="193"/>
      <c r="DG120" s="193"/>
      <c r="DH120" s="193"/>
      <c r="DI120" s="193"/>
      <c r="DJ120" s="193"/>
      <c r="DK120" s="193"/>
      <c r="DL120" s="193"/>
      <c r="DM120" s="193"/>
      <c r="DN120" s="193"/>
      <c r="DO120" s="193"/>
      <c r="DP120" s="193"/>
      <c r="DQ120" s="193"/>
      <c r="DR120" s="193"/>
      <c r="DS120" s="193"/>
      <c r="DT120" s="193"/>
      <c r="DU120" s="193"/>
      <c r="DV120" s="193"/>
      <c r="DW120" s="193"/>
      <c r="DX120" s="193"/>
      <c r="DY120" s="193"/>
      <c r="DZ120" s="193"/>
      <c r="EA120" s="193"/>
      <c r="EB120" s="193"/>
      <c r="EC120" s="193"/>
      <c r="ED120" s="193"/>
      <c r="EE120" s="193"/>
      <c r="EF120" s="193"/>
      <c r="EG120" s="193"/>
      <c r="EH120" s="193"/>
      <c r="EI120" s="193"/>
      <c r="EJ120" s="193"/>
      <c r="EK120" s="193"/>
      <c r="EL120" s="193"/>
      <c r="EM120" s="193"/>
      <c r="EN120" s="193"/>
      <c r="EO120" s="193"/>
      <c r="EP120" s="193"/>
      <c r="EQ120" s="193"/>
      <c r="ER120" s="193"/>
      <c r="ES120" s="193"/>
      <c r="ET120" s="193"/>
      <c r="EU120" s="193"/>
      <c r="EV120" s="193"/>
      <c r="EW120" s="193"/>
      <c r="EX120" s="193"/>
      <c r="EY120" s="193"/>
      <c r="EZ120" s="193"/>
      <c r="FA120" s="193"/>
      <c r="FB120" s="193"/>
      <c r="FC120" s="193"/>
      <c r="FD120" s="193"/>
      <c r="FE120" s="193"/>
      <c r="FF120" s="193"/>
      <c r="FG120" s="193"/>
      <c r="FH120" s="193"/>
      <c r="FI120" s="193"/>
      <c r="FJ120" s="193"/>
      <c r="FK120" s="193"/>
      <c r="FL120" s="193"/>
      <c r="FM120" s="193"/>
      <c r="FN120" s="193"/>
      <c r="FO120" s="193"/>
      <c r="FP120" s="193"/>
      <c r="FQ120" s="193"/>
      <c r="FR120" s="193"/>
      <c r="FS120" s="193"/>
      <c r="FT120" s="193"/>
      <c r="FU120" s="193"/>
      <c r="FV120" s="193"/>
      <c r="FW120" s="193"/>
      <c r="FX120" s="193"/>
      <c r="FY120" s="193"/>
      <c r="FZ120" s="193"/>
      <c r="GA120" s="193"/>
      <c r="GB120" s="193"/>
      <c r="GC120" s="193"/>
      <c r="GD120" s="193"/>
      <c r="GE120" s="193"/>
      <c r="GF120" s="193"/>
      <c r="GG120" s="193"/>
      <c r="GH120" s="193"/>
      <c r="GI120" s="193"/>
      <c r="GJ120" s="193"/>
      <c r="GK120" s="193"/>
      <c r="GL120" s="193"/>
      <c r="GM120" s="193"/>
      <c r="GN120" s="193"/>
      <c r="GO120" s="193"/>
      <c r="GP120" s="193"/>
      <c r="GQ120" s="193"/>
      <c r="GR120" s="193"/>
      <c r="GS120" s="193"/>
      <c r="GT120" s="193"/>
      <c r="GU120" s="193"/>
      <c r="GV120" s="193"/>
      <c r="GW120" s="193"/>
      <c r="GX120" s="193"/>
      <c r="GY120" s="193"/>
      <c r="GZ120" s="193"/>
      <c r="HA120" s="193"/>
      <c r="HB120" s="193"/>
      <c r="HC120" s="193"/>
      <c r="HD120" s="193"/>
      <c r="HE120" s="193"/>
      <c r="HF120" s="193"/>
      <c r="HG120" s="193"/>
      <c r="HH120" s="193"/>
      <c r="HI120" s="193"/>
      <c r="HJ120" s="193"/>
      <c r="HK120" s="193"/>
      <c r="HL120" s="193"/>
      <c r="HM120" s="193"/>
      <c r="HN120" s="193"/>
      <c r="HO120" s="193"/>
      <c r="HP120" s="193"/>
      <c r="HQ120" s="193"/>
      <c r="HR120" s="193"/>
      <c r="HS120" s="193"/>
      <c r="HT120" s="193"/>
      <c r="HU120" s="193"/>
      <c r="HV120" s="193"/>
      <c r="HW120" s="193"/>
      <c r="HX120" s="193"/>
      <c r="HY120" s="193"/>
      <c r="HZ120" s="193"/>
      <c r="IA120" s="193"/>
      <c r="IB120" s="193"/>
      <c r="IC120" s="193"/>
      <c r="ID120" s="193" t="n">
        <v>-1334.97351654648</v>
      </c>
      <c r="IE120" s="193" t="n">
        <v>-1334.97351654648</v>
      </c>
      <c r="IF120" s="193"/>
      <c r="IG120" s="164"/>
      <c r="IH120" s="164"/>
      <c r="II120" s="164"/>
    </row>
    <row r="121" customFormat="false" ht="12.75" hidden="false" customHeight="false" outlineLevel="0" collapsed="false">
      <c r="A121" s="191" t="s">
        <v>30</v>
      </c>
      <c r="B121" s="193"/>
      <c r="C121" s="193"/>
      <c r="D121" s="193"/>
      <c r="E121" s="193"/>
      <c r="F121" s="193"/>
      <c r="G121" s="193"/>
      <c r="H121" s="193" t="n">
        <v>-29426.7970407856</v>
      </c>
      <c r="I121" s="193" t="n">
        <v>-20525.0862407725</v>
      </c>
      <c r="J121" s="193" t="n">
        <v>1033.82398387351</v>
      </c>
      <c r="K121" s="193" t="n">
        <v>952.802783711393</v>
      </c>
      <c r="L121" s="193" t="n">
        <v>11337.8306443725</v>
      </c>
      <c r="M121" s="193" t="n">
        <v>-21194.4608264356</v>
      </c>
      <c r="N121" s="193" t="n">
        <v>-21151.8558220919</v>
      </c>
      <c r="O121" s="193" t="n">
        <v>-20295.929188552</v>
      </c>
      <c r="P121" s="193" t="n">
        <v>-10222.972259477</v>
      </c>
      <c r="Q121" s="193" t="n">
        <v>-10590.8603996021</v>
      </c>
      <c r="R121" s="193" t="n">
        <v>-9390.97598801722</v>
      </c>
      <c r="S121" s="193" t="n">
        <v>842.933626651913</v>
      </c>
      <c r="T121" s="193" t="n">
        <v>778.378169595997</v>
      </c>
      <c r="U121" s="193" t="n">
        <v>776.069778267179</v>
      </c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  <c r="AW121" s="193"/>
      <c r="AX121" s="193"/>
      <c r="AY121" s="193"/>
      <c r="AZ121" s="193"/>
      <c r="BA121" s="193"/>
      <c r="BB121" s="193"/>
      <c r="BC121" s="193"/>
      <c r="BD121" s="193"/>
      <c r="BE121" s="193"/>
      <c r="BF121" s="193"/>
      <c r="BG121" s="193"/>
      <c r="BH121" s="193"/>
      <c r="BI121" s="193"/>
      <c r="BJ121" s="193"/>
      <c r="BK121" s="193"/>
      <c r="BL121" s="193"/>
      <c r="BM121" s="193"/>
      <c r="BN121" s="193"/>
      <c r="BO121" s="193"/>
      <c r="BP121" s="193"/>
      <c r="BQ121" s="193"/>
      <c r="BR121" s="193"/>
      <c r="BS121" s="193"/>
      <c r="BT121" s="193"/>
      <c r="BU121" s="193"/>
      <c r="BV121" s="193"/>
      <c r="BW121" s="193"/>
      <c r="BX121" s="193"/>
      <c r="BY121" s="193"/>
      <c r="BZ121" s="193"/>
      <c r="CA121" s="193"/>
      <c r="CB121" s="193"/>
      <c r="CC121" s="193"/>
      <c r="CD121" s="193"/>
      <c r="CE121" s="193"/>
      <c r="CF121" s="193"/>
      <c r="CG121" s="193"/>
      <c r="CH121" s="193"/>
      <c r="CI121" s="193"/>
      <c r="CJ121" s="193"/>
      <c r="CK121" s="193"/>
      <c r="CL121" s="193"/>
      <c r="CM121" s="193"/>
      <c r="CN121" s="193"/>
      <c r="CO121" s="193"/>
      <c r="CP121" s="193"/>
      <c r="CQ121" s="193"/>
      <c r="CR121" s="193"/>
      <c r="CS121" s="193"/>
      <c r="CT121" s="193"/>
      <c r="CU121" s="193"/>
      <c r="CV121" s="193"/>
      <c r="CW121" s="193"/>
      <c r="CX121" s="193"/>
      <c r="CY121" s="193"/>
      <c r="CZ121" s="193"/>
      <c r="DA121" s="193"/>
      <c r="DB121" s="193"/>
      <c r="DC121" s="193"/>
      <c r="DD121" s="193"/>
      <c r="DE121" s="193"/>
      <c r="DF121" s="193"/>
      <c r="DG121" s="193"/>
      <c r="DH121" s="193"/>
      <c r="DI121" s="193"/>
      <c r="DJ121" s="193"/>
      <c r="DK121" s="193"/>
      <c r="DL121" s="193"/>
      <c r="DM121" s="193"/>
      <c r="DN121" s="193"/>
      <c r="DO121" s="193"/>
      <c r="DP121" s="193"/>
      <c r="DQ121" s="193"/>
      <c r="DR121" s="193"/>
      <c r="DS121" s="193"/>
      <c r="DT121" s="193"/>
      <c r="DU121" s="193"/>
      <c r="DV121" s="193"/>
      <c r="DW121" s="193"/>
      <c r="DX121" s="193"/>
      <c r="DY121" s="193"/>
      <c r="DZ121" s="193"/>
      <c r="EA121" s="193"/>
      <c r="EB121" s="193"/>
      <c r="EC121" s="193"/>
      <c r="ED121" s="193"/>
      <c r="EE121" s="193"/>
      <c r="EF121" s="193"/>
      <c r="EG121" s="193"/>
      <c r="EH121" s="193"/>
      <c r="EI121" s="193"/>
      <c r="EJ121" s="193"/>
      <c r="EK121" s="193"/>
      <c r="EL121" s="193"/>
      <c r="EM121" s="193"/>
      <c r="EN121" s="193"/>
      <c r="EO121" s="193"/>
      <c r="EP121" s="193"/>
      <c r="EQ121" s="193"/>
      <c r="ER121" s="193"/>
      <c r="ES121" s="193"/>
      <c r="ET121" s="193"/>
      <c r="EU121" s="193"/>
      <c r="EV121" s="193"/>
      <c r="EW121" s="193"/>
      <c r="EX121" s="193"/>
      <c r="EY121" s="193"/>
      <c r="EZ121" s="193"/>
      <c r="FA121" s="193"/>
      <c r="FB121" s="193"/>
      <c r="FC121" s="193"/>
      <c r="FD121" s="193"/>
      <c r="FE121" s="193"/>
      <c r="FF121" s="193"/>
      <c r="FG121" s="193"/>
      <c r="FH121" s="193"/>
      <c r="FI121" s="193"/>
      <c r="FJ121" s="193"/>
      <c r="FK121" s="193"/>
      <c r="FL121" s="193"/>
      <c r="FM121" s="193"/>
      <c r="FN121" s="193"/>
      <c r="FO121" s="193"/>
      <c r="FP121" s="193"/>
      <c r="FQ121" s="193"/>
      <c r="FR121" s="193"/>
      <c r="FS121" s="193"/>
      <c r="FT121" s="193"/>
      <c r="FU121" s="193"/>
      <c r="FV121" s="193"/>
      <c r="FW121" s="193"/>
      <c r="FX121" s="193"/>
      <c r="FY121" s="193"/>
      <c r="FZ121" s="193"/>
      <c r="GA121" s="193"/>
      <c r="GB121" s="193"/>
      <c r="GC121" s="193"/>
      <c r="GD121" s="193"/>
      <c r="GE121" s="193"/>
      <c r="GF121" s="193"/>
      <c r="GG121" s="193"/>
      <c r="GH121" s="193"/>
      <c r="GI121" s="193"/>
      <c r="GJ121" s="193"/>
      <c r="GK121" s="193"/>
      <c r="GL121" s="193"/>
      <c r="GM121" s="193"/>
      <c r="GN121" s="193"/>
      <c r="GO121" s="193"/>
      <c r="GP121" s="193"/>
      <c r="GQ121" s="193"/>
      <c r="GR121" s="193"/>
      <c r="GS121" s="193"/>
      <c r="GT121" s="193"/>
      <c r="GU121" s="193"/>
      <c r="GV121" s="193"/>
      <c r="GW121" s="193"/>
      <c r="GX121" s="193"/>
      <c r="GY121" s="193"/>
      <c r="GZ121" s="193"/>
      <c r="HA121" s="193"/>
      <c r="HB121" s="193"/>
      <c r="HC121" s="193"/>
      <c r="HD121" s="193"/>
      <c r="HE121" s="193"/>
      <c r="HF121" s="193"/>
      <c r="HG121" s="193"/>
      <c r="HH121" s="193"/>
      <c r="HI121" s="193"/>
      <c r="HJ121" s="193"/>
      <c r="HK121" s="193"/>
      <c r="HL121" s="193"/>
      <c r="HM121" s="193"/>
      <c r="HN121" s="193"/>
      <c r="HO121" s="193"/>
      <c r="HP121" s="193"/>
      <c r="HQ121" s="193"/>
      <c r="HR121" s="193"/>
      <c r="HS121" s="193"/>
      <c r="HT121" s="193"/>
      <c r="HU121" s="193"/>
      <c r="HV121" s="193"/>
      <c r="HW121" s="193"/>
      <c r="HX121" s="193"/>
      <c r="HY121" s="193"/>
      <c r="HZ121" s="193"/>
      <c r="IA121" s="193"/>
      <c r="IB121" s="193"/>
      <c r="IC121" s="193"/>
      <c r="ID121" s="193" t="n">
        <v>-127077.098779261</v>
      </c>
      <c r="IE121" s="193" t="n">
        <v>-127077.098779261</v>
      </c>
      <c r="IF121" s="193"/>
    </row>
    <row r="122" customFormat="false" ht="12.75" hidden="false" customHeight="false" outlineLevel="0" collapsed="false">
      <c r="A122" s="191" t="s">
        <v>31</v>
      </c>
      <c r="B122" s="193"/>
      <c r="C122" s="193"/>
      <c r="D122" s="193"/>
      <c r="E122" s="193"/>
      <c r="F122" s="193"/>
      <c r="G122" s="193"/>
      <c r="H122" s="193" t="n">
        <v>1142.44213592816</v>
      </c>
      <c r="I122" s="193" t="n">
        <v>20756.3590179037</v>
      </c>
      <c r="J122" s="193"/>
      <c r="K122" s="193" t="n">
        <v>-19064.3742449981</v>
      </c>
      <c r="L122" s="193"/>
      <c r="M122" s="193" t="n">
        <v>-10288.3282393553</v>
      </c>
      <c r="N122" s="193" t="n">
        <v>-10267.6340136686</v>
      </c>
      <c r="O122" s="193" t="n">
        <v>-19704.2934767389</v>
      </c>
      <c r="P122" s="193" t="n">
        <v>-18810.2689574379</v>
      </c>
      <c r="Q122" s="193" t="n">
        <v>-19487.1831352677</v>
      </c>
      <c r="R122" s="193" t="n">
        <v>-26670.3718059688</v>
      </c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  <c r="AW122" s="193"/>
      <c r="AX122" s="193"/>
      <c r="AY122" s="193"/>
      <c r="AZ122" s="193"/>
      <c r="BA122" s="193"/>
      <c r="BB122" s="193"/>
      <c r="BC122" s="193"/>
      <c r="BD122" s="193"/>
      <c r="BE122" s="193"/>
      <c r="BF122" s="193"/>
      <c r="BG122" s="193"/>
      <c r="BH122" s="193"/>
      <c r="BI122" s="193"/>
      <c r="BJ122" s="193"/>
      <c r="BK122" s="193"/>
      <c r="BL122" s="193"/>
      <c r="BM122" s="193"/>
      <c r="BN122" s="193"/>
      <c r="BO122" s="193"/>
      <c r="BP122" s="193"/>
      <c r="BQ122" s="193"/>
      <c r="BR122" s="193"/>
      <c r="BS122" s="193"/>
      <c r="BT122" s="193"/>
      <c r="BU122" s="193"/>
      <c r="BV122" s="193"/>
      <c r="BW122" s="193"/>
      <c r="BX122" s="193"/>
      <c r="BY122" s="193"/>
      <c r="BZ122" s="193"/>
      <c r="CA122" s="193"/>
      <c r="CB122" s="193"/>
      <c r="CC122" s="193"/>
      <c r="CD122" s="193"/>
      <c r="CE122" s="193"/>
      <c r="CF122" s="193"/>
      <c r="CG122" s="193"/>
      <c r="CH122" s="193"/>
      <c r="CI122" s="193"/>
      <c r="CJ122" s="193"/>
      <c r="CK122" s="193"/>
      <c r="CL122" s="193"/>
      <c r="CM122" s="193"/>
      <c r="CN122" s="193"/>
      <c r="CO122" s="193"/>
      <c r="CP122" s="193"/>
      <c r="CQ122" s="193"/>
      <c r="CR122" s="193"/>
      <c r="CS122" s="193"/>
      <c r="CT122" s="193"/>
      <c r="CU122" s="193"/>
      <c r="CV122" s="193"/>
      <c r="CW122" s="193"/>
      <c r="CX122" s="193"/>
      <c r="CY122" s="193"/>
      <c r="CZ122" s="193"/>
      <c r="DA122" s="193"/>
      <c r="DB122" s="193"/>
      <c r="DC122" s="193"/>
      <c r="DD122" s="193"/>
      <c r="DE122" s="193"/>
      <c r="DF122" s="193"/>
      <c r="DG122" s="193"/>
      <c r="DH122" s="193"/>
      <c r="DI122" s="193"/>
      <c r="DJ122" s="193"/>
      <c r="DK122" s="193"/>
      <c r="DL122" s="193"/>
      <c r="DM122" s="193"/>
      <c r="DN122" s="193"/>
      <c r="DO122" s="193"/>
      <c r="DP122" s="193"/>
      <c r="DQ122" s="193"/>
      <c r="DR122" s="193"/>
      <c r="DS122" s="193"/>
      <c r="DT122" s="193"/>
      <c r="DU122" s="193"/>
      <c r="DV122" s="193"/>
      <c r="DW122" s="193"/>
      <c r="DX122" s="193"/>
      <c r="DY122" s="193"/>
      <c r="DZ122" s="193"/>
      <c r="EA122" s="193"/>
      <c r="EB122" s="193"/>
      <c r="EC122" s="193"/>
      <c r="ED122" s="193"/>
      <c r="EE122" s="193"/>
      <c r="EF122" s="193"/>
      <c r="EG122" s="193"/>
      <c r="EH122" s="193"/>
      <c r="EI122" s="193"/>
      <c r="EJ122" s="193"/>
      <c r="EK122" s="193"/>
      <c r="EL122" s="193"/>
      <c r="EM122" s="193"/>
      <c r="EN122" s="193"/>
      <c r="EO122" s="193"/>
      <c r="EP122" s="193"/>
      <c r="EQ122" s="193"/>
      <c r="ER122" s="193"/>
      <c r="ES122" s="193"/>
      <c r="ET122" s="193"/>
      <c r="EU122" s="193"/>
      <c r="EV122" s="193"/>
      <c r="EW122" s="193"/>
      <c r="EX122" s="193"/>
      <c r="EY122" s="193"/>
      <c r="EZ122" s="193"/>
      <c r="FA122" s="193"/>
      <c r="FB122" s="193"/>
      <c r="FC122" s="193"/>
      <c r="FD122" s="193"/>
      <c r="FE122" s="193"/>
      <c r="FF122" s="193"/>
      <c r="FG122" s="193"/>
      <c r="FH122" s="193"/>
      <c r="FI122" s="193"/>
      <c r="FJ122" s="193"/>
      <c r="FK122" s="193"/>
      <c r="FL122" s="193"/>
      <c r="FM122" s="193"/>
      <c r="FN122" s="193"/>
      <c r="FO122" s="193"/>
      <c r="FP122" s="193"/>
      <c r="FQ122" s="193"/>
      <c r="FR122" s="193"/>
      <c r="FS122" s="193"/>
      <c r="FT122" s="193"/>
      <c r="FU122" s="193"/>
      <c r="FV122" s="193"/>
      <c r="FW122" s="193"/>
      <c r="FX122" s="193"/>
      <c r="FY122" s="193"/>
      <c r="FZ122" s="193"/>
      <c r="GA122" s="193"/>
      <c r="GB122" s="193"/>
      <c r="GC122" s="193"/>
      <c r="GD122" s="193"/>
      <c r="GE122" s="193"/>
      <c r="GF122" s="193"/>
      <c r="GG122" s="193"/>
      <c r="GH122" s="193"/>
      <c r="GI122" s="193"/>
      <c r="GJ122" s="193"/>
      <c r="GK122" s="193"/>
      <c r="GL122" s="193"/>
      <c r="GM122" s="193"/>
      <c r="GN122" s="193"/>
      <c r="GO122" s="193"/>
      <c r="GP122" s="193"/>
      <c r="GQ122" s="193"/>
      <c r="GR122" s="193"/>
      <c r="GS122" s="193"/>
      <c r="GT122" s="193"/>
      <c r="GU122" s="193"/>
      <c r="GV122" s="193"/>
      <c r="GW122" s="193"/>
      <c r="GX122" s="193"/>
      <c r="GY122" s="193"/>
      <c r="GZ122" s="193"/>
      <c r="HA122" s="193"/>
      <c r="HB122" s="193"/>
      <c r="HC122" s="193"/>
      <c r="HD122" s="193"/>
      <c r="HE122" s="193"/>
      <c r="HF122" s="193"/>
      <c r="HG122" s="193"/>
      <c r="HH122" s="193"/>
      <c r="HI122" s="193"/>
      <c r="HJ122" s="193"/>
      <c r="HK122" s="193"/>
      <c r="HL122" s="193"/>
      <c r="HM122" s="193"/>
      <c r="HN122" s="193"/>
      <c r="HO122" s="193"/>
      <c r="HP122" s="193"/>
      <c r="HQ122" s="193"/>
      <c r="HR122" s="193"/>
      <c r="HS122" s="193"/>
      <c r="HT122" s="193"/>
      <c r="HU122" s="193"/>
      <c r="HV122" s="193"/>
      <c r="HW122" s="193"/>
      <c r="HX122" s="193"/>
      <c r="HY122" s="193"/>
      <c r="HZ122" s="193"/>
      <c r="IA122" s="193"/>
      <c r="IB122" s="193"/>
      <c r="IC122" s="193"/>
      <c r="ID122" s="193" t="n">
        <v>-102393.652719603</v>
      </c>
      <c r="IE122" s="193" t="n">
        <v>-102393.652719603</v>
      </c>
      <c r="IF122" s="193"/>
    </row>
    <row r="123" customFormat="false" ht="12.75" hidden="false" customHeight="false" outlineLevel="0" collapsed="false">
      <c r="A123" s="191" t="s">
        <v>32</v>
      </c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  <c r="AW123" s="193"/>
      <c r="AX123" s="193"/>
      <c r="AY123" s="193"/>
      <c r="AZ123" s="193"/>
      <c r="BA123" s="193"/>
      <c r="BB123" s="193"/>
      <c r="BC123" s="193"/>
      <c r="BD123" s="193"/>
      <c r="BE123" s="193"/>
      <c r="BF123" s="193"/>
      <c r="BG123" s="193"/>
      <c r="BH123" s="193"/>
      <c r="BI123" s="193"/>
      <c r="BJ123" s="193"/>
      <c r="BK123" s="193"/>
      <c r="BL123" s="193"/>
      <c r="BM123" s="193"/>
      <c r="BN123" s="193"/>
      <c r="BO123" s="193"/>
      <c r="BP123" s="193"/>
      <c r="BQ123" s="193"/>
      <c r="BR123" s="193"/>
      <c r="BS123" s="193"/>
      <c r="BT123" s="193"/>
      <c r="BU123" s="193"/>
      <c r="BV123" s="193"/>
      <c r="BW123" s="193"/>
      <c r="BX123" s="193"/>
      <c r="BY123" s="193"/>
      <c r="BZ123" s="193"/>
      <c r="CA123" s="193"/>
      <c r="CB123" s="193"/>
      <c r="CC123" s="193"/>
      <c r="CD123" s="193"/>
      <c r="CE123" s="193"/>
      <c r="CF123" s="193"/>
      <c r="CG123" s="193"/>
      <c r="CH123" s="193"/>
      <c r="CI123" s="193"/>
      <c r="CJ123" s="193"/>
      <c r="CK123" s="193"/>
      <c r="CL123" s="193"/>
      <c r="CM123" s="193"/>
      <c r="CN123" s="193"/>
      <c r="CO123" s="193"/>
      <c r="CP123" s="193"/>
      <c r="CQ123" s="193"/>
      <c r="CR123" s="193"/>
      <c r="CS123" s="193"/>
      <c r="CT123" s="193"/>
      <c r="CU123" s="193"/>
      <c r="CV123" s="193"/>
      <c r="CW123" s="193"/>
      <c r="CX123" s="193"/>
      <c r="CY123" s="193"/>
      <c r="CZ123" s="193"/>
      <c r="DA123" s="193"/>
      <c r="DB123" s="193"/>
      <c r="DC123" s="193"/>
      <c r="DD123" s="193"/>
      <c r="DE123" s="193"/>
      <c r="DF123" s="193"/>
      <c r="DG123" s="193"/>
      <c r="DH123" s="193"/>
      <c r="DI123" s="193"/>
      <c r="DJ123" s="193"/>
      <c r="DK123" s="193"/>
      <c r="DL123" s="193"/>
      <c r="DM123" s="193"/>
      <c r="DN123" s="193"/>
      <c r="DO123" s="193"/>
      <c r="DP123" s="193"/>
      <c r="DQ123" s="193"/>
      <c r="DR123" s="193"/>
      <c r="DS123" s="193"/>
      <c r="DT123" s="193"/>
      <c r="DU123" s="193"/>
      <c r="DV123" s="193"/>
      <c r="DW123" s="193"/>
      <c r="DX123" s="193"/>
      <c r="DY123" s="193"/>
      <c r="DZ123" s="193"/>
      <c r="EA123" s="193"/>
      <c r="EB123" s="193"/>
      <c r="EC123" s="193"/>
      <c r="ED123" s="193"/>
      <c r="EE123" s="193"/>
      <c r="EF123" s="193"/>
      <c r="EG123" s="193"/>
      <c r="EH123" s="193"/>
      <c r="EI123" s="193"/>
      <c r="EJ123" s="193"/>
      <c r="EK123" s="193"/>
      <c r="EL123" s="193"/>
      <c r="EM123" s="193"/>
      <c r="EN123" s="193"/>
      <c r="EO123" s="193"/>
      <c r="EP123" s="193"/>
      <c r="EQ123" s="193"/>
      <c r="ER123" s="193"/>
      <c r="ES123" s="193"/>
      <c r="ET123" s="193"/>
      <c r="EU123" s="193"/>
      <c r="EV123" s="193"/>
      <c r="EW123" s="193"/>
      <c r="EX123" s="193"/>
      <c r="EY123" s="193"/>
      <c r="EZ123" s="193"/>
      <c r="FA123" s="193"/>
      <c r="FB123" s="193"/>
      <c r="FC123" s="193"/>
      <c r="FD123" s="193"/>
      <c r="FE123" s="193"/>
      <c r="FF123" s="193"/>
      <c r="FG123" s="193"/>
      <c r="FH123" s="193"/>
      <c r="FI123" s="193"/>
      <c r="FJ123" s="193"/>
      <c r="FK123" s="193"/>
      <c r="FL123" s="193"/>
      <c r="FM123" s="193"/>
      <c r="FN123" s="193"/>
      <c r="FO123" s="193"/>
      <c r="FP123" s="193"/>
      <c r="FQ123" s="193"/>
      <c r="FR123" s="193"/>
      <c r="FS123" s="193"/>
      <c r="FT123" s="193"/>
      <c r="FU123" s="193"/>
      <c r="FV123" s="193"/>
      <c r="FW123" s="193"/>
      <c r="FX123" s="193"/>
      <c r="FY123" s="193"/>
      <c r="FZ123" s="193"/>
      <c r="GA123" s="193"/>
      <c r="GB123" s="193"/>
      <c r="GC123" s="193"/>
      <c r="GD123" s="193"/>
      <c r="GE123" s="193"/>
      <c r="GF123" s="193"/>
      <c r="GG123" s="193"/>
      <c r="GH123" s="193"/>
      <c r="GI123" s="193"/>
      <c r="GJ123" s="193"/>
      <c r="GK123" s="193"/>
      <c r="GL123" s="193"/>
      <c r="GM123" s="193"/>
      <c r="GN123" s="193"/>
      <c r="GO123" s="193"/>
      <c r="GP123" s="193"/>
      <c r="GQ123" s="193"/>
      <c r="GR123" s="193"/>
      <c r="GS123" s="193"/>
      <c r="GT123" s="193"/>
      <c r="GU123" s="193"/>
      <c r="GV123" s="193"/>
      <c r="GW123" s="193"/>
      <c r="GX123" s="193"/>
      <c r="GY123" s="193"/>
      <c r="GZ123" s="193"/>
      <c r="HA123" s="193"/>
      <c r="HB123" s="193"/>
      <c r="HC123" s="193"/>
      <c r="HD123" s="193"/>
      <c r="HE123" s="193"/>
      <c r="HF123" s="193"/>
      <c r="HG123" s="193"/>
      <c r="HH123" s="193"/>
      <c r="HI123" s="193"/>
      <c r="HJ123" s="193"/>
      <c r="HK123" s="193"/>
      <c r="HL123" s="193"/>
      <c r="HM123" s="193"/>
      <c r="HN123" s="193"/>
      <c r="HO123" s="193"/>
      <c r="HP123" s="193"/>
      <c r="HQ123" s="193"/>
      <c r="HR123" s="193"/>
      <c r="HS123" s="193"/>
      <c r="HT123" s="193"/>
      <c r="HU123" s="193"/>
      <c r="HV123" s="193"/>
      <c r="HW123" s="193"/>
      <c r="HX123" s="193"/>
      <c r="HY123" s="193"/>
      <c r="HZ123" s="193"/>
      <c r="IA123" s="193"/>
      <c r="IB123" s="193"/>
      <c r="IC123" s="193"/>
      <c r="ID123" s="193" t="n">
        <v>0</v>
      </c>
      <c r="IE123" s="193" t="n">
        <v>0</v>
      </c>
      <c r="IF123" s="193"/>
    </row>
    <row r="124" customFormat="false" ht="12.75" hidden="false" customHeight="false" outlineLevel="0" collapsed="false">
      <c r="A124" s="191" t="s">
        <v>33</v>
      </c>
      <c r="B124" s="193"/>
      <c r="C124" s="193"/>
      <c r="D124" s="193"/>
      <c r="E124" s="193"/>
      <c r="F124" s="193"/>
      <c r="G124" s="193"/>
      <c r="H124" s="193" t="n">
        <v>9494.7803724563</v>
      </c>
      <c r="I124" s="193" t="n">
        <v>54798.8338233706</v>
      </c>
      <c r="J124" s="193"/>
      <c r="K124" s="193" t="n">
        <v>9532.18712249904</v>
      </c>
      <c r="L124" s="193" t="n">
        <v>10307.6381815775</v>
      </c>
      <c r="M124" s="193"/>
      <c r="N124" s="193"/>
      <c r="O124" s="193" t="n">
        <v>-9852.14673836945</v>
      </c>
      <c r="P124" s="193" t="n">
        <v>-44981.0779416992</v>
      </c>
      <c r="Q124" s="193" t="n">
        <v>-46599.7857582488</v>
      </c>
      <c r="R124" s="193" t="n">
        <v>-41320.2943472756</v>
      </c>
      <c r="S124" s="193" t="n">
        <v>-10536.6703331489</v>
      </c>
      <c r="T124" s="193" t="n">
        <v>-9729.72711994996</v>
      </c>
      <c r="U124" s="193" t="n">
        <v>-9700.87222833974</v>
      </c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  <c r="AW124" s="193"/>
      <c r="AX124" s="193"/>
      <c r="AY124" s="193"/>
      <c r="AZ124" s="193"/>
      <c r="BA124" s="193"/>
      <c r="BB124" s="193"/>
      <c r="BC124" s="193"/>
      <c r="BD124" s="193"/>
      <c r="BE124" s="193"/>
      <c r="BF124" s="193"/>
      <c r="BG124" s="193"/>
      <c r="BH124" s="193"/>
      <c r="BI124" s="193"/>
      <c r="BJ124" s="193"/>
      <c r="BK124" s="193"/>
      <c r="BL124" s="193"/>
      <c r="BM124" s="193"/>
      <c r="BN124" s="193"/>
      <c r="BO124" s="193"/>
      <c r="BP124" s="193"/>
      <c r="BQ124" s="193"/>
      <c r="BR124" s="193"/>
      <c r="BS124" s="193"/>
      <c r="BT124" s="193"/>
      <c r="BU124" s="193"/>
      <c r="BV124" s="193"/>
      <c r="BW124" s="193"/>
      <c r="BX124" s="193"/>
      <c r="BY124" s="193"/>
      <c r="BZ124" s="193"/>
      <c r="CA124" s="193"/>
      <c r="CB124" s="193"/>
      <c r="CC124" s="193"/>
      <c r="CD124" s="193"/>
      <c r="CE124" s="193"/>
      <c r="CF124" s="193"/>
      <c r="CG124" s="193"/>
      <c r="CH124" s="193"/>
      <c r="CI124" s="193"/>
      <c r="CJ124" s="193"/>
      <c r="CK124" s="193"/>
      <c r="CL124" s="193"/>
      <c r="CM124" s="193"/>
      <c r="CN124" s="193"/>
      <c r="CO124" s="193"/>
      <c r="CP124" s="193"/>
      <c r="CQ124" s="193"/>
      <c r="CR124" s="193"/>
      <c r="CS124" s="193"/>
      <c r="CT124" s="193"/>
      <c r="CU124" s="193"/>
      <c r="CV124" s="193"/>
      <c r="CW124" s="193"/>
      <c r="CX124" s="193"/>
      <c r="CY124" s="193"/>
      <c r="CZ124" s="193"/>
      <c r="DA124" s="193"/>
      <c r="DB124" s="193"/>
      <c r="DC124" s="193"/>
      <c r="DD124" s="193"/>
      <c r="DE124" s="193"/>
      <c r="DF124" s="193"/>
      <c r="DG124" s="193"/>
      <c r="DH124" s="193"/>
      <c r="DI124" s="193"/>
      <c r="DJ124" s="193"/>
      <c r="DK124" s="193"/>
      <c r="DL124" s="193"/>
      <c r="DM124" s="193"/>
      <c r="DN124" s="193"/>
      <c r="DO124" s="193"/>
      <c r="DP124" s="193"/>
      <c r="DQ124" s="193"/>
      <c r="DR124" s="193"/>
      <c r="DS124" s="193"/>
      <c r="DT124" s="193"/>
      <c r="DU124" s="193"/>
      <c r="DV124" s="193"/>
      <c r="DW124" s="193"/>
      <c r="DX124" s="193"/>
      <c r="DY124" s="193"/>
      <c r="DZ124" s="193"/>
      <c r="EA124" s="193"/>
      <c r="EB124" s="193"/>
      <c r="EC124" s="193"/>
      <c r="ED124" s="193"/>
      <c r="EE124" s="193"/>
      <c r="EF124" s="193"/>
      <c r="EG124" s="193"/>
      <c r="EH124" s="193"/>
      <c r="EI124" s="193"/>
      <c r="EJ124" s="193"/>
      <c r="EK124" s="193"/>
      <c r="EL124" s="193"/>
      <c r="EM124" s="193"/>
      <c r="EN124" s="193"/>
      <c r="EO124" s="193"/>
      <c r="EP124" s="193"/>
      <c r="EQ124" s="193"/>
      <c r="ER124" s="193"/>
      <c r="ES124" s="193"/>
      <c r="ET124" s="193"/>
      <c r="EU124" s="193"/>
      <c r="EV124" s="193"/>
      <c r="EW124" s="193"/>
      <c r="EX124" s="193"/>
      <c r="EY124" s="193"/>
      <c r="EZ124" s="193"/>
      <c r="FA124" s="193"/>
      <c r="FB124" s="193"/>
      <c r="FC124" s="193"/>
      <c r="FD124" s="193"/>
      <c r="FE124" s="193"/>
      <c r="FF124" s="193"/>
      <c r="FG124" s="193"/>
      <c r="FH124" s="193"/>
      <c r="FI124" s="193"/>
      <c r="FJ124" s="193"/>
      <c r="FK124" s="193"/>
      <c r="FL124" s="193"/>
      <c r="FM124" s="193"/>
      <c r="FN124" s="193"/>
      <c r="FO124" s="193"/>
      <c r="FP124" s="193"/>
      <c r="FQ124" s="193"/>
      <c r="FR124" s="193"/>
      <c r="FS124" s="193"/>
      <c r="FT124" s="193"/>
      <c r="FU124" s="193"/>
      <c r="FV124" s="193"/>
      <c r="FW124" s="193"/>
      <c r="FX124" s="193"/>
      <c r="FY124" s="193"/>
      <c r="FZ124" s="193"/>
      <c r="GA124" s="193"/>
      <c r="GB124" s="193"/>
      <c r="GC124" s="193"/>
      <c r="GD124" s="193"/>
      <c r="GE124" s="193"/>
      <c r="GF124" s="193"/>
      <c r="GG124" s="193"/>
      <c r="GH124" s="193"/>
      <c r="GI124" s="193"/>
      <c r="GJ124" s="193"/>
      <c r="GK124" s="193"/>
      <c r="GL124" s="193"/>
      <c r="GM124" s="193"/>
      <c r="GN124" s="193"/>
      <c r="GO124" s="193"/>
      <c r="GP124" s="193"/>
      <c r="GQ124" s="193"/>
      <c r="GR124" s="193"/>
      <c r="GS124" s="193"/>
      <c r="GT124" s="193"/>
      <c r="GU124" s="193"/>
      <c r="GV124" s="193"/>
      <c r="GW124" s="193"/>
      <c r="GX124" s="193"/>
      <c r="GY124" s="193"/>
      <c r="GZ124" s="193"/>
      <c r="HA124" s="193"/>
      <c r="HB124" s="193"/>
      <c r="HC124" s="193"/>
      <c r="HD124" s="193"/>
      <c r="HE124" s="193"/>
      <c r="HF124" s="193"/>
      <c r="HG124" s="193"/>
      <c r="HH124" s="193"/>
      <c r="HI124" s="193"/>
      <c r="HJ124" s="193"/>
      <c r="HK124" s="193"/>
      <c r="HL124" s="193"/>
      <c r="HM124" s="193"/>
      <c r="HN124" s="193"/>
      <c r="HO124" s="193"/>
      <c r="HP124" s="193"/>
      <c r="HQ124" s="193"/>
      <c r="HR124" s="193"/>
      <c r="HS124" s="193"/>
      <c r="HT124" s="193"/>
      <c r="HU124" s="193"/>
      <c r="HV124" s="193"/>
      <c r="HW124" s="193"/>
      <c r="HX124" s="193"/>
      <c r="HY124" s="193"/>
      <c r="HZ124" s="193"/>
      <c r="IA124" s="193"/>
      <c r="IB124" s="193"/>
      <c r="IC124" s="193"/>
      <c r="ID124" s="193" t="n">
        <v>-88587.1349671282</v>
      </c>
      <c r="IE124" s="193" t="n">
        <v>-88587.1349671282</v>
      </c>
      <c r="IF124" s="193"/>
    </row>
    <row r="125" customFormat="false" ht="12.75" hidden="false" customHeight="false" outlineLevel="0" collapsed="false">
      <c r="A125" s="191" t="s">
        <v>34</v>
      </c>
      <c r="B125" s="193"/>
      <c r="C125" s="193"/>
      <c r="D125" s="193"/>
      <c r="E125" s="193"/>
      <c r="F125" s="193"/>
      <c r="G125" s="193"/>
      <c r="H125" s="193" t="n">
        <v>-5589.86228824173</v>
      </c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  <c r="AW125" s="193"/>
      <c r="AX125" s="193"/>
      <c r="AY125" s="193"/>
      <c r="AZ125" s="193"/>
      <c r="BA125" s="193"/>
      <c r="BB125" s="193"/>
      <c r="BC125" s="193"/>
      <c r="BD125" s="193"/>
      <c r="BE125" s="193"/>
      <c r="BF125" s="193"/>
      <c r="BG125" s="193"/>
      <c r="BH125" s="193"/>
      <c r="BI125" s="193"/>
      <c r="BJ125" s="193"/>
      <c r="BK125" s="193"/>
      <c r="BL125" s="193"/>
      <c r="BM125" s="193"/>
      <c r="BN125" s="193"/>
      <c r="BO125" s="193"/>
      <c r="BP125" s="193"/>
      <c r="BQ125" s="193"/>
      <c r="BR125" s="193"/>
      <c r="BS125" s="193"/>
      <c r="BT125" s="193"/>
      <c r="BU125" s="193"/>
      <c r="BV125" s="193"/>
      <c r="BW125" s="193"/>
      <c r="BX125" s="193"/>
      <c r="BY125" s="193"/>
      <c r="BZ125" s="193"/>
      <c r="CA125" s="193"/>
      <c r="CB125" s="193"/>
      <c r="CC125" s="193"/>
      <c r="CD125" s="193"/>
      <c r="CE125" s="193"/>
      <c r="CF125" s="193"/>
      <c r="CG125" s="193"/>
      <c r="CH125" s="193"/>
      <c r="CI125" s="193"/>
      <c r="CJ125" s="193"/>
      <c r="CK125" s="193"/>
      <c r="CL125" s="193"/>
      <c r="CM125" s="193"/>
      <c r="CN125" s="193"/>
      <c r="CO125" s="193"/>
      <c r="CP125" s="193"/>
      <c r="CQ125" s="193"/>
      <c r="CR125" s="193"/>
      <c r="CS125" s="193"/>
      <c r="CT125" s="193"/>
      <c r="CU125" s="193"/>
      <c r="CV125" s="193"/>
      <c r="CW125" s="193"/>
      <c r="CX125" s="193"/>
      <c r="CY125" s="193"/>
      <c r="CZ125" s="193"/>
      <c r="DA125" s="193"/>
      <c r="DB125" s="193"/>
      <c r="DC125" s="193"/>
      <c r="DD125" s="193"/>
      <c r="DE125" s="193"/>
      <c r="DF125" s="193"/>
      <c r="DG125" s="193"/>
      <c r="DH125" s="193"/>
      <c r="DI125" s="193"/>
      <c r="DJ125" s="193"/>
      <c r="DK125" s="193"/>
      <c r="DL125" s="193"/>
      <c r="DM125" s="193"/>
      <c r="DN125" s="193"/>
      <c r="DO125" s="193"/>
      <c r="DP125" s="193"/>
      <c r="DQ125" s="193"/>
      <c r="DR125" s="193"/>
      <c r="DS125" s="193"/>
      <c r="DT125" s="193"/>
      <c r="DU125" s="193"/>
      <c r="DV125" s="193"/>
      <c r="DW125" s="193"/>
      <c r="DX125" s="193"/>
      <c r="DY125" s="193"/>
      <c r="DZ125" s="193"/>
      <c r="EA125" s="193"/>
      <c r="EB125" s="193"/>
      <c r="EC125" s="193"/>
      <c r="ED125" s="193"/>
      <c r="EE125" s="193"/>
      <c r="EF125" s="193"/>
      <c r="EG125" s="193"/>
      <c r="EH125" s="193"/>
      <c r="EI125" s="193"/>
      <c r="EJ125" s="193"/>
      <c r="EK125" s="193"/>
      <c r="EL125" s="193"/>
      <c r="EM125" s="193"/>
      <c r="EN125" s="193"/>
      <c r="EO125" s="193"/>
      <c r="EP125" s="193"/>
      <c r="EQ125" s="193"/>
      <c r="ER125" s="193"/>
      <c r="ES125" s="193"/>
      <c r="ET125" s="193"/>
      <c r="EU125" s="193"/>
      <c r="EV125" s="193"/>
      <c r="EW125" s="193"/>
      <c r="EX125" s="193"/>
      <c r="EY125" s="193"/>
      <c r="EZ125" s="193"/>
      <c r="FA125" s="193"/>
      <c r="FB125" s="193"/>
      <c r="FC125" s="193"/>
      <c r="FD125" s="193"/>
      <c r="FE125" s="193"/>
      <c r="FF125" s="193"/>
      <c r="FG125" s="193"/>
      <c r="FH125" s="193"/>
      <c r="FI125" s="193"/>
      <c r="FJ125" s="193"/>
      <c r="FK125" s="193"/>
      <c r="FL125" s="193"/>
      <c r="FM125" s="193"/>
      <c r="FN125" s="193"/>
      <c r="FO125" s="193"/>
      <c r="FP125" s="193"/>
      <c r="FQ125" s="193"/>
      <c r="FR125" s="193"/>
      <c r="FS125" s="193"/>
      <c r="FT125" s="193"/>
      <c r="FU125" s="193"/>
      <c r="FV125" s="193"/>
      <c r="FW125" s="193"/>
      <c r="FX125" s="193"/>
      <c r="FY125" s="193"/>
      <c r="FZ125" s="193"/>
      <c r="GA125" s="193"/>
      <c r="GB125" s="193"/>
      <c r="GC125" s="193"/>
      <c r="GD125" s="193"/>
      <c r="GE125" s="193"/>
      <c r="GF125" s="193"/>
      <c r="GG125" s="193"/>
      <c r="GH125" s="193"/>
      <c r="GI125" s="193"/>
      <c r="GJ125" s="193"/>
      <c r="GK125" s="193"/>
      <c r="GL125" s="193"/>
      <c r="GM125" s="193"/>
      <c r="GN125" s="193"/>
      <c r="GO125" s="193"/>
      <c r="GP125" s="193"/>
      <c r="GQ125" s="193"/>
      <c r="GR125" s="193"/>
      <c r="GS125" s="193"/>
      <c r="GT125" s="193"/>
      <c r="GU125" s="193"/>
      <c r="GV125" s="193"/>
      <c r="GW125" s="193"/>
      <c r="GX125" s="193"/>
      <c r="GY125" s="193"/>
      <c r="GZ125" s="193"/>
      <c r="HA125" s="193"/>
      <c r="HB125" s="193"/>
      <c r="HC125" s="193"/>
      <c r="HD125" s="193"/>
      <c r="HE125" s="193"/>
      <c r="HF125" s="193"/>
      <c r="HG125" s="193"/>
      <c r="HH125" s="193"/>
      <c r="HI125" s="193"/>
      <c r="HJ125" s="193"/>
      <c r="HK125" s="193"/>
      <c r="HL125" s="193"/>
      <c r="HM125" s="193"/>
      <c r="HN125" s="193"/>
      <c r="HO125" s="193"/>
      <c r="HP125" s="193"/>
      <c r="HQ125" s="193"/>
      <c r="HR125" s="193"/>
      <c r="HS125" s="193"/>
      <c r="HT125" s="193"/>
      <c r="HU125" s="193"/>
      <c r="HV125" s="193"/>
      <c r="HW125" s="193"/>
      <c r="HX125" s="193"/>
      <c r="HY125" s="193"/>
      <c r="HZ125" s="193"/>
      <c r="IA125" s="193"/>
      <c r="IB125" s="193"/>
      <c r="IC125" s="193"/>
      <c r="ID125" s="193" t="n">
        <v>-5589.86228824173</v>
      </c>
      <c r="IE125" s="193" t="n">
        <v>-5589.86228824173</v>
      </c>
      <c r="IF125" s="193"/>
    </row>
    <row r="126" customFormat="false" ht="12.75" hidden="false" customHeight="false" outlineLevel="0" collapsed="false">
      <c r="A126" s="191" t="s">
        <v>35</v>
      </c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  <c r="AW126" s="193"/>
      <c r="AX126" s="193"/>
      <c r="AY126" s="193"/>
      <c r="AZ126" s="193"/>
      <c r="BA126" s="193"/>
      <c r="BB126" s="193"/>
      <c r="BC126" s="193"/>
      <c r="BD126" s="193"/>
      <c r="BE126" s="193"/>
      <c r="BF126" s="193"/>
      <c r="BG126" s="193"/>
      <c r="BH126" s="193"/>
      <c r="BI126" s="193"/>
      <c r="BJ126" s="193"/>
      <c r="BK126" s="193"/>
      <c r="BL126" s="193"/>
      <c r="BM126" s="193"/>
      <c r="BN126" s="193"/>
      <c r="BO126" s="193"/>
      <c r="BP126" s="193"/>
      <c r="BQ126" s="193"/>
      <c r="BR126" s="193"/>
      <c r="BS126" s="193"/>
      <c r="BT126" s="193"/>
      <c r="BU126" s="193"/>
      <c r="BV126" s="193"/>
      <c r="BW126" s="193"/>
      <c r="BX126" s="193"/>
      <c r="BY126" s="193"/>
      <c r="BZ126" s="193"/>
      <c r="CA126" s="193"/>
      <c r="CB126" s="193"/>
      <c r="CC126" s="193"/>
      <c r="CD126" s="193"/>
      <c r="CE126" s="193"/>
      <c r="CF126" s="193"/>
      <c r="CG126" s="193"/>
      <c r="CH126" s="193"/>
      <c r="CI126" s="193"/>
      <c r="CJ126" s="193"/>
      <c r="CK126" s="193"/>
      <c r="CL126" s="193"/>
      <c r="CM126" s="193"/>
      <c r="CN126" s="193"/>
      <c r="CO126" s="193"/>
      <c r="CP126" s="193"/>
      <c r="CQ126" s="193"/>
      <c r="CR126" s="193"/>
      <c r="CS126" s="193"/>
      <c r="CT126" s="193"/>
      <c r="CU126" s="193"/>
      <c r="CV126" s="193"/>
      <c r="CW126" s="193"/>
      <c r="CX126" s="193"/>
      <c r="CY126" s="193"/>
      <c r="CZ126" s="193"/>
      <c r="DA126" s="193"/>
      <c r="DB126" s="193"/>
      <c r="DC126" s="193"/>
      <c r="DD126" s="193"/>
      <c r="DE126" s="193"/>
      <c r="DF126" s="193"/>
      <c r="DG126" s="193"/>
      <c r="DH126" s="193"/>
      <c r="DI126" s="193"/>
      <c r="DJ126" s="193"/>
      <c r="DK126" s="193"/>
      <c r="DL126" s="193"/>
      <c r="DM126" s="193"/>
      <c r="DN126" s="193"/>
      <c r="DO126" s="193"/>
      <c r="DP126" s="193"/>
      <c r="DQ126" s="193"/>
      <c r="DR126" s="193"/>
      <c r="DS126" s="193"/>
      <c r="DT126" s="193"/>
      <c r="DU126" s="193"/>
      <c r="DV126" s="193"/>
      <c r="DW126" s="193"/>
      <c r="DX126" s="193"/>
      <c r="DY126" s="193"/>
      <c r="DZ126" s="193"/>
      <c r="EA126" s="193"/>
      <c r="EB126" s="193"/>
      <c r="EC126" s="193"/>
      <c r="ED126" s="193"/>
      <c r="EE126" s="193"/>
      <c r="EF126" s="193"/>
      <c r="EG126" s="193"/>
      <c r="EH126" s="193"/>
      <c r="EI126" s="193"/>
      <c r="EJ126" s="193"/>
      <c r="EK126" s="193"/>
      <c r="EL126" s="193"/>
      <c r="EM126" s="193"/>
      <c r="EN126" s="193"/>
      <c r="EO126" s="193"/>
      <c r="EP126" s="193"/>
      <c r="EQ126" s="193"/>
      <c r="ER126" s="193"/>
      <c r="ES126" s="193"/>
      <c r="ET126" s="193"/>
      <c r="EU126" s="193"/>
      <c r="EV126" s="193"/>
      <c r="EW126" s="193"/>
      <c r="EX126" s="193"/>
      <c r="EY126" s="193"/>
      <c r="EZ126" s="193"/>
      <c r="FA126" s="193"/>
      <c r="FB126" s="193"/>
      <c r="FC126" s="193"/>
      <c r="FD126" s="193"/>
      <c r="FE126" s="193"/>
      <c r="FF126" s="193"/>
      <c r="FG126" s="193"/>
      <c r="FH126" s="193"/>
      <c r="FI126" s="193"/>
      <c r="FJ126" s="193"/>
      <c r="FK126" s="193"/>
      <c r="FL126" s="193"/>
      <c r="FM126" s="193"/>
      <c r="FN126" s="193"/>
      <c r="FO126" s="193"/>
      <c r="FP126" s="193"/>
      <c r="FQ126" s="193"/>
      <c r="FR126" s="193"/>
      <c r="FS126" s="193"/>
      <c r="FT126" s="193"/>
      <c r="FU126" s="193"/>
      <c r="FV126" s="193"/>
      <c r="FW126" s="193"/>
      <c r="FX126" s="193"/>
      <c r="FY126" s="193"/>
      <c r="FZ126" s="193"/>
      <c r="GA126" s="193"/>
      <c r="GB126" s="193"/>
      <c r="GC126" s="193"/>
      <c r="GD126" s="193"/>
      <c r="GE126" s="193"/>
      <c r="GF126" s="193"/>
      <c r="GG126" s="193"/>
      <c r="GH126" s="193"/>
      <c r="GI126" s="193"/>
      <c r="GJ126" s="193"/>
      <c r="GK126" s="193"/>
      <c r="GL126" s="193"/>
      <c r="GM126" s="193"/>
      <c r="GN126" s="193"/>
      <c r="GO126" s="193"/>
      <c r="GP126" s="193"/>
      <c r="GQ126" s="193"/>
      <c r="GR126" s="193"/>
      <c r="GS126" s="193"/>
      <c r="GT126" s="193"/>
      <c r="GU126" s="193"/>
      <c r="GV126" s="193"/>
      <c r="GW126" s="193"/>
      <c r="GX126" s="193"/>
      <c r="GY126" s="193"/>
      <c r="GZ126" s="193"/>
      <c r="HA126" s="193"/>
      <c r="HB126" s="193"/>
      <c r="HC126" s="193"/>
      <c r="HD126" s="193"/>
      <c r="HE126" s="193"/>
      <c r="HF126" s="193"/>
      <c r="HG126" s="193"/>
      <c r="HH126" s="193"/>
      <c r="HI126" s="193"/>
      <c r="HJ126" s="193"/>
      <c r="HK126" s="193"/>
      <c r="HL126" s="193"/>
      <c r="HM126" s="193"/>
      <c r="HN126" s="193"/>
      <c r="HO126" s="193"/>
      <c r="HP126" s="193"/>
      <c r="HQ126" s="193"/>
      <c r="HR126" s="193"/>
      <c r="HS126" s="193"/>
      <c r="HT126" s="193"/>
      <c r="HU126" s="193"/>
      <c r="HV126" s="193"/>
      <c r="HW126" s="193"/>
      <c r="HX126" s="193"/>
      <c r="HY126" s="193"/>
      <c r="HZ126" s="193"/>
      <c r="IA126" s="193"/>
      <c r="IB126" s="193"/>
      <c r="IC126" s="193"/>
      <c r="ID126" s="193" t="n">
        <v>0</v>
      </c>
      <c r="IE126" s="193" t="n">
        <v>0</v>
      </c>
    </row>
    <row r="127" customFormat="false" ht="12.75" hidden="false" customHeight="false" outlineLevel="0" collapsed="false">
      <c r="A127" s="191" t="s">
        <v>36</v>
      </c>
      <c r="B127" s="193"/>
      <c r="C127" s="193"/>
      <c r="D127" s="193"/>
      <c r="E127" s="193"/>
      <c r="F127" s="193"/>
      <c r="G127" s="193"/>
      <c r="H127" s="193" t="n">
        <v>-1276.27861683442</v>
      </c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  <c r="AW127" s="193"/>
      <c r="AX127" s="193"/>
      <c r="AY127" s="193"/>
      <c r="AZ127" s="193"/>
      <c r="BA127" s="193"/>
      <c r="BB127" s="193"/>
      <c r="BC127" s="193"/>
      <c r="BD127" s="193"/>
      <c r="BE127" s="193"/>
      <c r="BF127" s="193"/>
      <c r="BG127" s="193"/>
      <c r="BH127" s="193"/>
      <c r="BI127" s="193"/>
      <c r="BJ127" s="193"/>
      <c r="BK127" s="193"/>
      <c r="BL127" s="193"/>
      <c r="BM127" s="193"/>
      <c r="BN127" s="193"/>
      <c r="BO127" s="193"/>
      <c r="BP127" s="193"/>
      <c r="BQ127" s="193"/>
      <c r="BR127" s="193"/>
      <c r="BS127" s="193"/>
      <c r="BT127" s="193"/>
      <c r="BU127" s="193"/>
      <c r="BV127" s="193"/>
      <c r="BW127" s="193"/>
      <c r="BX127" s="193"/>
      <c r="BY127" s="193"/>
      <c r="BZ127" s="193"/>
      <c r="CA127" s="193"/>
      <c r="CB127" s="193"/>
      <c r="CC127" s="193"/>
      <c r="CD127" s="193"/>
      <c r="CE127" s="193"/>
      <c r="CF127" s="193"/>
      <c r="CG127" s="193"/>
      <c r="CH127" s="193"/>
      <c r="CI127" s="193"/>
      <c r="CJ127" s="193"/>
      <c r="CK127" s="193"/>
      <c r="CL127" s="193"/>
      <c r="CM127" s="193"/>
      <c r="CN127" s="193"/>
      <c r="CO127" s="193"/>
      <c r="CP127" s="193"/>
      <c r="CQ127" s="193"/>
      <c r="CR127" s="193"/>
      <c r="CS127" s="193"/>
      <c r="CT127" s="193"/>
      <c r="CU127" s="193"/>
      <c r="CV127" s="193"/>
      <c r="CW127" s="193"/>
      <c r="CX127" s="193"/>
      <c r="CY127" s="193"/>
      <c r="CZ127" s="193"/>
      <c r="DA127" s="193"/>
      <c r="DB127" s="193"/>
      <c r="DC127" s="193"/>
      <c r="DD127" s="193"/>
      <c r="DE127" s="193"/>
      <c r="DF127" s="193"/>
      <c r="DG127" s="193"/>
      <c r="DH127" s="193"/>
      <c r="DI127" s="193"/>
      <c r="DJ127" s="193"/>
      <c r="DK127" s="193"/>
      <c r="DL127" s="193"/>
      <c r="DM127" s="193"/>
      <c r="DN127" s="193"/>
      <c r="DO127" s="193"/>
      <c r="DP127" s="193"/>
      <c r="DQ127" s="193"/>
      <c r="DR127" s="193"/>
      <c r="DS127" s="193"/>
      <c r="DT127" s="193"/>
      <c r="DU127" s="193"/>
      <c r="DV127" s="193"/>
      <c r="DW127" s="193"/>
      <c r="DX127" s="193"/>
      <c r="DY127" s="193"/>
      <c r="DZ127" s="193"/>
      <c r="EA127" s="193"/>
      <c r="EB127" s="193"/>
      <c r="EC127" s="193"/>
      <c r="ED127" s="193"/>
      <c r="EE127" s="193"/>
      <c r="EF127" s="193"/>
      <c r="EG127" s="193"/>
      <c r="EH127" s="193"/>
      <c r="EI127" s="193"/>
      <c r="EJ127" s="193"/>
      <c r="EK127" s="193"/>
      <c r="EL127" s="193"/>
      <c r="EM127" s="193"/>
      <c r="EN127" s="193"/>
      <c r="EO127" s="193"/>
      <c r="EP127" s="193"/>
      <c r="EQ127" s="193"/>
      <c r="ER127" s="193"/>
      <c r="ES127" s="193"/>
      <c r="ET127" s="193"/>
      <c r="EU127" s="193"/>
      <c r="EV127" s="193"/>
      <c r="EW127" s="193"/>
      <c r="EX127" s="193"/>
      <c r="EY127" s="193"/>
      <c r="EZ127" s="193"/>
      <c r="FA127" s="193"/>
      <c r="FB127" s="193"/>
      <c r="FC127" s="193"/>
      <c r="FD127" s="193"/>
      <c r="FE127" s="193"/>
      <c r="FF127" s="193"/>
      <c r="FG127" s="193"/>
      <c r="FH127" s="193"/>
      <c r="FI127" s="193"/>
      <c r="FJ127" s="193"/>
      <c r="FK127" s="193"/>
      <c r="FL127" s="193"/>
      <c r="FM127" s="193"/>
      <c r="FN127" s="193"/>
      <c r="FO127" s="193"/>
      <c r="FP127" s="193"/>
      <c r="FQ127" s="193"/>
      <c r="FR127" s="193"/>
      <c r="FS127" s="193"/>
      <c r="FT127" s="193"/>
      <c r="FU127" s="193"/>
      <c r="FV127" s="193"/>
      <c r="FW127" s="193"/>
      <c r="FX127" s="193"/>
      <c r="FY127" s="193"/>
      <c r="FZ127" s="193"/>
      <c r="GA127" s="193"/>
      <c r="GB127" s="193"/>
      <c r="GC127" s="193"/>
      <c r="GD127" s="193"/>
      <c r="GE127" s="193"/>
      <c r="GF127" s="193"/>
      <c r="GG127" s="193"/>
      <c r="GH127" s="193"/>
      <c r="GI127" s="193"/>
      <c r="GJ127" s="193"/>
      <c r="GK127" s="193"/>
      <c r="GL127" s="193"/>
      <c r="GM127" s="193"/>
      <c r="GN127" s="193"/>
      <c r="GO127" s="193"/>
      <c r="GP127" s="193"/>
      <c r="GQ127" s="193"/>
      <c r="GR127" s="193"/>
      <c r="GS127" s="193"/>
      <c r="GT127" s="193"/>
      <c r="GU127" s="193"/>
      <c r="GV127" s="193"/>
      <c r="GW127" s="193"/>
      <c r="GX127" s="193"/>
      <c r="GY127" s="193"/>
      <c r="GZ127" s="193"/>
      <c r="HA127" s="193"/>
      <c r="HB127" s="193"/>
      <c r="HC127" s="193"/>
      <c r="HD127" s="193"/>
      <c r="HE127" s="193"/>
      <c r="HF127" s="193"/>
      <c r="HG127" s="193"/>
      <c r="HH127" s="193"/>
      <c r="HI127" s="193"/>
      <c r="HJ127" s="193"/>
      <c r="HK127" s="193"/>
      <c r="HL127" s="193"/>
      <c r="HM127" s="193"/>
      <c r="HN127" s="193"/>
      <c r="HO127" s="193"/>
      <c r="HP127" s="193"/>
      <c r="HQ127" s="193"/>
      <c r="HR127" s="193"/>
      <c r="HS127" s="193"/>
      <c r="HT127" s="193"/>
      <c r="HU127" s="193"/>
      <c r="HV127" s="193"/>
      <c r="HW127" s="193"/>
      <c r="HX127" s="193"/>
      <c r="HY127" s="193"/>
      <c r="HZ127" s="193"/>
      <c r="IA127" s="193"/>
      <c r="IB127" s="193"/>
      <c r="IC127" s="193"/>
      <c r="ID127" s="193" t="n">
        <v>-1276.27861683442</v>
      </c>
      <c r="IE127" s="193" t="n">
        <v>-1276.27861683442</v>
      </c>
    </row>
    <row r="128" customFormat="false" ht="12.75" hidden="false" customHeight="false" outlineLevel="0" collapsed="false">
      <c r="A128" s="191" t="s">
        <v>37</v>
      </c>
      <c r="B128" s="193"/>
      <c r="C128" s="193"/>
      <c r="D128" s="193"/>
      <c r="E128" s="193"/>
      <c r="F128" s="193"/>
      <c r="G128" s="193"/>
      <c r="H128" s="193" t="n">
        <v>31.9420702185283</v>
      </c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  <c r="AW128" s="193"/>
      <c r="AX128" s="193"/>
      <c r="AY128" s="193"/>
      <c r="AZ128" s="193"/>
      <c r="BA128" s="193"/>
      <c r="BB128" s="193"/>
      <c r="BC128" s="193"/>
      <c r="BD128" s="193"/>
      <c r="BE128" s="193"/>
      <c r="BF128" s="193"/>
      <c r="BG128" s="193"/>
      <c r="BH128" s="193"/>
      <c r="BI128" s="193"/>
      <c r="BJ128" s="193"/>
      <c r="BK128" s="193"/>
      <c r="BL128" s="193"/>
      <c r="BM128" s="193"/>
      <c r="BN128" s="193"/>
      <c r="BO128" s="193"/>
      <c r="BP128" s="193"/>
      <c r="BQ128" s="193"/>
      <c r="BR128" s="193"/>
      <c r="BS128" s="193"/>
      <c r="BT128" s="193"/>
      <c r="BU128" s="193"/>
      <c r="BV128" s="193"/>
      <c r="BW128" s="193"/>
      <c r="BX128" s="193"/>
      <c r="BY128" s="193"/>
      <c r="BZ128" s="193"/>
      <c r="CA128" s="193"/>
      <c r="CB128" s="193"/>
      <c r="CC128" s="193"/>
      <c r="CD128" s="193"/>
      <c r="CE128" s="193"/>
      <c r="CF128" s="193"/>
      <c r="CG128" s="193"/>
      <c r="CH128" s="193"/>
      <c r="CI128" s="193"/>
      <c r="CJ128" s="193"/>
      <c r="CK128" s="193"/>
      <c r="CL128" s="193"/>
      <c r="CM128" s="193"/>
      <c r="CN128" s="193"/>
      <c r="CO128" s="193"/>
      <c r="CP128" s="193"/>
      <c r="CQ128" s="193"/>
      <c r="CR128" s="193"/>
      <c r="CS128" s="193"/>
      <c r="CT128" s="193"/>
      <c r="CU128" s="193"/>
      <c r="CV128" s="193"/>
      <c r="CW128" s="193"/>
      <c r="CX128" s="193"/>
      <c r="CY128" s="193"/>
      <c r="CZ128" s="193"/>
      <c r="DA128" s="193"/>
      <c r="DB128" s="193"/>
      <c r="DC128" s="193"/>
      <c r="DD128" s="193"/>
      <c r="DE128" s="193"/>
      <c r="DF128" s="193"/>
      <c r="DG128" s="193"/>
      <c r="DH128" s="193"/>
      <c r="DI128" s="193"/>
      <c r="DJ128" s="193"/>
      <c r="DK128" s="193"/>
      <c r="DL128" s="193"/>
      <c r="DM128" s="193"/>
      <c r="DN128" s="193"/>
      <c r="DO128" s="193"/>
      <c r="DP128" s="193"/>
      <c r="DQ128" s="193"/>
      <c r="DR128" s="193"/>
      <c r="DS128" s="193"/>
      <c r="DT128" s="193"/>
      <c r="DU128" s="193"/>
      <c r="DV128" s="193"/>
      <c r="DW128" s="193"/>
      <c r="DX128" s="193"/>
      <c r="DY128" s="193"/>
      <c r="DZ128" s="193"/>
      <c r="EA128" s="193"/>
      <c r="EB128" s="193"/>
      <c r="EC128" s="193"/>
      <c r="ED128" s="193"/>
      <c r="EE128" s="193"/>
      <c r="EF128" s="193"/>
      <c r="EG128" s="193"/>
      <c r="EH128" s="193"/>
      <c r="EI128" s="193"/>
      <c r="EJ128" s="193"/>
      <c r="EK128" s="193"/>
      <c r="EL128" s="193"/>
      <c r="EM128" s="193"/>
      <c r="EN128" s="193"/>
      <c r="EO128" s="193"/>
      <c r="EP128" s="193"/>
      <c r="EQ128" s="193"/>
      <c r="ER128" s="193"/>
      <c r="ES128" s="193"/>
      <c r="ET128" s="193"/>
      <c r="EU128" s="193"/>
      <c r="EV128" s="193"/>
      <c r="EW128" s="193"/>
      <c r="EX128" s="193"/>
      <c r="EY128" s="193"/>
      <c r="EZ128" s="193"/>
      <c r="FA128" s="193"/>
      <c r="FB128" s="193"/>
      <c r="FC128" s="193"/>
      <c r="FD128" s="193"/>
      <c r="FE128" s="193"/>
      <c r="FF128" s="193"/>
      <c r="FG128" s="193"/>
      <c r="FH128" s="193"/>
      <c r="FI128" s="193"/>
      <c r="FJ128" s="193"/>
      <c r="FK128" s="193"/>
      <c r="FL128" s="193"/>
      <c r="FM128" s="193"/>
      <c r="FN128" s="193"/>
      <c r="FO128" s="193"/>
      <c r="FP128" s="193"/>
      <c r="FQ128" s="193"/>
      <c r="FR128" s="193"/>
      <c r="FS128" s="193"/>
      <c r="FT128" s="193"/>
      <c r="FU128" s="193"/>
      <c r="FV128" s="193"/>
      <c r="FW128" s="193"/>
      <c r="FX128" s="193"/>
      <c r="FY128" s="193"/>
      <c r="FZ128" s="193"/>
      <c r="GA128" s="193"/>
      <c r="GB128" s="193"/>
      <c r="GC128" s="193"/>
      <c r="GD128" s="193"/>
      <c r="GE128" s="193"/>
      <c r="GF128" s="193"/>
      <c r="GG128" s="193"/>
      <c r="GH128" s="193"/>
      <c r="GI128" s="193"/>
      <c r="GJ128" s="193"/>
      <c r="GK128" s="193"/>
      <c r="GL128" s="193"/>
      <c r="GM128" s="193"/>
      <c r="GN128" s="193"/>
      <c r="GO128" s="193"/>
      <c r="GP128" s="193"/>
      <c r="GQ128" s="193"/>
      <c r="GR128" s="193"/>
      <c r="GS128" s="193"/>
      <c r="GT128" s="193"/>
      <c r="GU128" s="193"/>
      <c r="GV128" s="193"/>
      <c r="GW128" s="193"/>
      <c r="GX128" s="193"/>
      <c r="GY128" s="193"/>
      <c r="GZ128" s="193"/>
      <c r="HA128" s="193"/>
      <c r="HB128" s="193"/>
      <c r="HC128" s="193"/>
      <c r="HD128" s="193"/>
      <c r="HE128" s="193"/>
      <c r="HF128" s="193"/>
      <c r="HG128" s="193"/>
      <c r="HH128" s="193"/>
      <c r="HI128" s="193"/>
      <c r="HJ128" s="193"/>
      <c r="HK128" s="193"/>
      <c r="HL128" s="193"/>
      <c r="HM128" s="193"/>
      <c r="HN128" s="193"/>
      <c r="HO128" s="193"/>
      <c r="HP128" s="193"/>
      <c r="HQ128" s="193"/>
      <c r="HR128" s="193"/>
      <c r="HS128" s="193"/>
      <c r="HT128" s="193"/>
      <c r="HU128" s="193"/>
      <c r="HV128" s="193"/>
      <c r="HW128" s="193"/>
      <c r="HX128" s="193"/>
      <c r="HY128" s="193"/>
      <c r="HZ128" s="193"/>
      <c r="IA128" s="193"/>
      <c r="IB128" s="193"/>
      <c r="IC128" s="193"/>
      <c r="ID128" s="193" t="n">
        <v>31.9420702185283</v>
      </c>
      <c r="IE128" s="193" t="n">
        <v>31.9420702185283</v>
      </c>
    </row>
    <row r="129" customFormat="false" ht="12.75" hidden="false" customHeight="false" outlineLevel="0" collapsed="false">
      <c r="A129" s="191" t="s">
        <v>38</v>
      </c>
      <c r="B129" s="193"/>
      <c r="C129" s="193"/>
      <c r="D129" s="193"/>
      <c r="E129" s="193"/>
      <c r="F129" s="193"/>
      <c r="G129" s="193"/>
      <c r="H129" s="193"/>
      <c r="I129" s="193" t="n">
        <v>464675.9775</v>
      </c>
      <c r="J129" s="193" t="n">
        <v>463828.2138</v>
      </c>
      <c r="K129" s="193" t="n">
        <v>418158.8757</v>
      </c>
      <c r="L129" s="193" t="n">
        <v>462207.4458</v>
      </c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  <c r="AW129" s="193"/>
      <c r="AX129" s="193"/>
      <c r="AY129" s="193"/>
      <c r="AZ129" s="193"/>
      <c r="BA129" s="193"/>
      <c r="BB129" s="193"/>
      <c r="BC129" s="193"/>
      <c r="BD129" s="193"/>
      <c r="BE129" s="193"/>
      <c r="BF129" s="193"/>
      <c r="BG129" s="193"/>
      <c r="BH129" s="193"/>
      <c r="BI129" s="193"/>
      <c r="BJ129" s="193"/>
      <c r="BK129" s="193"/>
      <c r="BL129" s="193"/>
      <c r="BM129" s="193"/>
      <c r="BN129" s="193"/>
      <c r="BO129" s="193"/>
      <c r="BP129" s="193"/>
      <c r="BQ129" s="193"/>
      <c r="BR129" s="193"/>
      <c r="BS129" s="193"/>
      <c r="BT129" s="193"/>
      <c r="BU129" s="193"/>
      <c r="BV129" s="193"/>
      <c r="BW129" s="193"/>
      <c r="BX129" s="193"/>
      <c r="BY129" s="193"/>
      <c r="BZ129" s="193"/>
      <c r="CA129" s="193"/>
      <c r="CB129" s="193"/>
      <c r="CC129" s="193"/>
      <c r="CD129" s="193"/>
      <c r="CE129" s="193"/>
      <c r="CF129" s="193"/>
      <c r="CG129" s="193"/>
      <c r="CH129" s="193"/>
      <c r="CI129" s="193"/>
      <c r="CJ129" s="193"/>
      <c r="CK129" s="193"/>
      <c r="CL129" s="193"/>
      <c r="CM129" s="193"/>
      <c r="CN129" s="193"/>
      <c r="CO129" s="193"/>
      <c r="CP129" s="193"/>
      <c r="CQ129" s="193"/>
      <c r="CR129" s="193"/>
      <c r="CS129" s="193"/>
      <c r="CT129" s="193"/>
      <c r="CU129" s="193"/>
      <c r="CV129" s="193"/>
      <c r="CW129" s="193"/>
      <c r="CX129" s="193"/>
      <c r="CY129" s="193"/>
      <c r="CZ129" s="193"/>
      <c r="DA129" s="193"/>
      <c r="DB129" s="193"/>
      <c r="DC129" s="193"/>
      <c r="DD129" s="193"/>
      <c r="DE129" s="193"/>
      <c r="DF129" s="193"/>
      <c r="DG129" s="193"/>
      <c r="DH129" s="193"/>
      <c r="DI129" s="193"/>
      <c r="DJ129" s="193"/>
      <c r="DK129" s="193"/>
      <c r="DL129" s="193"/>
      <c r="DM129" s="193"/>
      <c r="DN129" s="193"/>
      <c r="DO129" s="193"/>
      <c r="DP129" s="193"/>
      <c r="DQ129" s="193"/>
      <c r="DR129" s="193"/>
      <c r="DS129" s="193"/>
      <c r="DT129" s="193"/>
      <c r="DU129" s="193"/>
      <c r="DV129" s="193"/>
      <c r="DW129" s="193"/>
      <c r="DX129" s="193"/>
      <c r="DY129" s="193"/>
      <c r="DZ129" s="193"/>
      <c r="EA129" s="193"/>
      <c r="EB129" s="193"/>
      <c r="EC129" s="193"/>
      <c r="ED129" s="193"/>
      <c r="EE129" s="193"/>
      <c r="EF129" s="193"/>
      <c r="EG129" s="193"/>
      <c r="EH129" s="193"/>
      <c r="EI129" s="193"/>
      <c r="EJ129" s="193"/>
      <c r="EK129" s="193"/>
      <c r="EL129" s="193"/>
      <c r="EM129" s="193"/>
      <c r="EN129" s="193"/>
      <c r="EO129" s="193"/>
      <c r="EP129" s="193"/>
      <c r="EQ129" s="193"/>
      <c r="ER129" s="193"/>
      <c r="ES129" s="193"/>
      <c r="ET129" s="193"/>
      <c r="EU129" s="193"/>
      <c r="EV129" s="193"/>
      <c r="EW129" s="193"/>
      <c r="EX129" s="193"/>
      <c r="EY129" s="193"/>
      <c r="EZ129" s="193"/>
      <c r="FA129" s="193"/>
      <c r="FB129" s="193"/>
      <c r="FC129" s="193"/>
      <c r="FD129" s="193"/>
      <c r="FE129" s="193"/>
      <c r="FF129" s="193"/>
      <c r="FG129" s="193"/>
      <c r="FH129" s="193"/>
      <c r="FI129" s="193"/>
      <c r="FJ129" s="193"/>
      <c r="FK129" s="193"/>
      <c r="FL129" s="193"/>
      <c r="FM129" s="193"/>
      <c r="FN129" s="193"/>
      <c r="FO129" s="193"/>
      <c r="FP129" s="193"/>
      <c r="FQ129" s="193"/>
      <c r="FR129" s="193"/>
      <c r="FS129" s="193"/>
      <c r="FT129" s="193"/>
      <c r="FU129" s="193"/>
      <c r="FV129" s="193"/>
      <c r="FW129" s="193"/>
      <c r="FX129" s="193"/>
      <c r="FY129" s="193"/>
      <c r="FZ129" s="193"/>
      <c r="GA129" s="193"/>
      <c r="GB129" s="193"/>
      <c r="GC129" s="193"/>
      <c r="GD129" s="193"/>
      <c r="GE129" s="193"/>
      <c r="GF129" s="193"/>
      <c r="GG129" s="193"/>
      <c r="GH129" s="193"/>
      <c r="GI129" s="193"/>
      <c r="GJ129" s="193"/>
      <c r="GK129" s="193"/>
      <c r="GL129" s="193"/>
      <c r="GM129" s="193"/>
      <c r="GN129" s="193"/>
      <c r="GO129" s="193"/>
      <c r="GP129" s="193"/>
      <c r="GQ129" s="193"/>
      <c r="GR129" s="193"/>
      <c r="GS129" s="193"/>
      <c r="GT129" s="193"/>
      <c r="GU129" s="193"/>
      <c r="GV129" s="193"/>
      <c r="GW129" s="193"/>
      <c r="GX129" s="193"/>
      <c r="GY129" s="193"/>
      <c r="GZ129" s="193"/>
      <c r="HA129" s="193"/>
      <c r="HB129" s="193"/>
      <c r="HC129" s="193"/>
      <c r="HD129" s="193"/>
      <c r="HE129" s="193"/>
      <c r="HF129" s="193"/>
      <c r="HG129" s="193"/>
      <c r="HH129" s="193"/>
      <c r="HI129" s="193"/>
      <c r="HJ129" s="193"/>
      <c r="HK129" s="193"/>
      <c r="HL129" s="193"/>
      <c r="HM129" s="193"/>
      <c r="HN129" s="193"/>
      <c r="HO129" s="193"/>
      <c r="HP129" s="193"/>
      <c r="HQ129" s="193"/>
      <c r="HR129" s="193"/>
      <c r="HS129" s="193"/>
      <c r="HT129" s="193"/>
      <c r="HU129" s="193"/>
      <c r="HV129" s="193"/>
      <c r="HW129" s="193"/>
      <c r="HX129" s="193"/>
      <c r="HY129" s="193"/>
      <c r="HZ129" s="193"/>
      <c r="IA129" s="193"/>
      <c r="IB129" s="193"/>
      <c r="IC129" s="193"/>
      <c r="ID129" s="193" t="n">
        <v>1808870.5128</v>
      </c>
      <c r="IE129" s="193" t="n">
        <v>1808870.5128</v>
      </c>
    </row>
    <row r="130" customFormat="false" ht="12.75" hidden="false" customHeight="false" outlineLevel="0" collapsed="false">
      <c r="A130" s="191" t="s">
        <v>39</v>
      </c>
      <c r="B130" s="193"/>
      <c r="C130" s="193"/>
      <c r="D130" s="193"/>
      <c r="E130" s="193"/>
      <c r="F130" s="193"/>
      <c r="G130" s="193"/>
      <c r="H130" s="193"/>
      <c r="I130" s="193" t="n">
        <v>-1998606.3549</v>
      </c>
      <c r="J130" s="193" t="n">
        <v>1685741.25</v>
      </c>
      <c r="K130" s="193" t="n">
        <v>-278772.5838</v>
      </c>
      <c r="L130" s="193" t="n">
        <v>-308138.2972</v>
      </c>
      <c r="M130" s="193" t="n">
        <v>-297683.2262</v>
      </c>
      <c r="N130" s="193" t="n">
        <v>-307037.0792</v>
      </c>
      <c r="O130" s="193" t="n">
        <v>-296553.052</v>
      </c>
      <c r="P130" s="193" t="n">
        <v>-305829.5488</v>
      </c>
      <c r="Q130" s="193" t="n">
        <v>-305151.0208</v>
      </c>
      <c r="R130" s="193" t="n">
        <v>-294627.4502</v>
      </c>
      <c r="S130" s="193" t="n">
        <v>-303730.9658</v>
      </c>
      <c r="T130" s="193" t="n">
        <v>-293168.492</v>
      </c>
      <c r="U130" s="193" t="n">
        <v>-302147.2074</v>
      </c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  <c r="AW130" s="193"/>
      <c r="AX130" s="193"/>
      <c r="AY130" s="193"/>
      <c r="AZ130" s="193"/>
      <c r="BA130" s="193"/>
      <c r="BB130" s="193"/>
      <c r="BC130" s="193"/>
      <c r="BD130" s="193"/>
      <c r="BE130" s="193"/>
      <c r="BF130" s="193"/>
      <c r="BG130" s="193"/>
      <c r="BH130" s="193"/>
      <c r="BI130" s="193"/>
      <c r="BJ130" s="193"/>
      <c r="BK130" s="193"/>
      <c r="BL130" s="193"/>
      <c r="BM130" s="193"/>
      <c r="BN130" s="193"/>
      <c r="BO130" s="193"/>
      <c r="BP130" s="193"/>
      <c r="BQ130" s="193"/>
      <c r="BR130" s="193"/>
      <c r="BS130" s="193"/>
      <c r="BT130" s="193"/>
      <c r="BU130" s="193"/>
      <c r="BV130" s="193"/>
      <c r="BW130" s="193"/>
      <c r="BX130" s="193"/>
      <c r="BY130" s="193"/>
      <c r="BZ130" s="193"/>
      <c r="CA130" s="193"/>
      <c r="CB130" s="193"/>
      <c r="CC130" s="193"/>
      <c r="CD130" s="193"/>
      <c r="CE130" s="193"/>
      <c r="CF130" s="193"/>
      <c r="CG130" s="193"/>
      <c r="CH130" s="193"/>
      <c r="CI130" s="193"/>
      <c r="CJ130" s="193"/>
      <c r="CK130" s="193"/>
      <c r="CL130" s="193"/>
      <c r="CM130" s="193"/>
      <c r="CN130" s="193"/>
      <c r="CO130" s="193"/>
      <c r="CP130" s="193"/>
      <c r="CQ130" s="193"/>
      <c r="CR130" s="193"/>
      <c r="CS130" s="193"/>
      <c r="CT130" s="193"/>
      <c r="CU130" s="193"/>
      <c r="CV130" s="193"/>
      <c r="CW130" s="193"/>
      <c r="CX130" s="193"/>
      <c r="CY130" s="193"/>
      <c r="CZ130" s="193"/>
      <c r="DA130" s="193"/>
      <c r="DB130" s="193"/>
      <c r="DC130" s="193"/>
      <c r="DD130" s="193"/>
      <c r="DE130" s="193"/>
      <c r="DF130" s="193"/>
      <c r="DG130" s="193"/>
      <c r="DH130" s="193"/>
      <c r="DI130" s="193"/>
      <c r="DJ130" s="193"/>
      <c r="DK130" s="193"/>
      <c r="DL130" s="193"/>
      <c r="DM130" s="193"/>
      <c r="DN130" s="193"/>
      <c r="DO130" s="193"/>
      <c r="DP130" s="193"/>
      <c r="DQ130" s="193"/>
      <c r="DR130" s="193"/>
      <c r="DS130" s="193"/>
      <c r="DT130" s="193"/>
      <c r="DU130" s="193"/>
      <c r="DV130" s="193"/>
      <c r="DW130" s="193"/>
      <c r="DX130" s="193"/>
      <c r="DY130" s="193"/>
      <c r="DZ130" s="193"/>
      <c r="EA130" s="193"/>
      <c r="EB130" s="193"/>
      <c r="EC130" s="193"/>
      <c r="ED130" s="193"/>
      <c r="EE130" s="193"/>
      <c r="EF130" s="193"/>
      <c r="EG130" s="193"/>
      <c r="EH130" s="193"/>
      <c r="EI130" s="193"/>
      <c r="EJ130" s="193"/>
      <c r="EK130" s="193"/>
      <c r="EL130" s="193"/>
      <c r="EM130" s="193"/>
      <c r="EN130" s="193"/>
      <c r="EO130" s="193"/>
      <c r="EP130" s="193"/>
      <c r="EQ130" s="193"/>
      <c r="ER130" s="193"/>
      <c r="ES130" s="193"/>
      <c r="ET130" s="193"/>
      <c r="EU130" s="193"/>
      <c r="EV130" s="193"/>
      <c r="EW130" s="193"/>
      <c r="EX130" s="193"/>
      <c r="EY130" s="193"/>
      <c r="EZ130" s="193"/>
      <c r="FA130" s="193"/>
      <c r="FB130" s="193"/>
      <c r="FC130" s="193"/>
      <c r="FD130" s="193"/>
      <c r="FE130" s="193"/>
      <c r="FF130" s="193"/>
      <c r="FG130" s="193"/>
      <c r="FH130" s="193"/>
      <c r="FI130" s="193"/>
      <c r="FJ130" s="193"/>
      <c r="FK130" s="193"/>
      <c r="FL130" s="193"/>
      <c r="FM130" s="193"/>
      <c r="FN130" s="193"/>
      <c r="FO130" s="193"/>
      <c r="FP130" s="193"/>
      <c r="FQ130" s="193"/>
      <c r="FR130" s="193"/>
      <c r="FS130" s="193"/>
      <c r="FT130" s="193"/>
      <c r="FU130" s="193"/>
      <c r="FV130" s="193"/>
      <c r="FW130" s="193"/>
      <c r="FX130" s="193"/>
      <c r="FY130" s="193"/>
      <c r="FZ130" s="193"/>
      <c r="GA130" s="193"/>
      <c r="GB130" s="193"/>
      <c r="GC130" s="193"/>
      <c r="GD130" s="193"/>
      <c r="GE130" s="193"/>
      <c r="GF130" s="193"/>
      <c r="GG130" s="193"/>
      <c r="GH130" s="193"/>
      <c r="GI130" s="193"/>
      <c r="GJ130" s="193"/>
      <c r="GK130" s="193"/>
      <c r="GL130" s="193"/>
      <c r="GM130" s="193"/>
      <c r="GN130" s="193"/>
      <c r="GO130" s="193"/>
      <c r="GP130" s="193"/>
      <c r="GQ130" s="193"/>
      <c r="GR130" s="193"/>
      <c r="GS130" s="193"/>
      <c r="GT130" s="193"/>
      <c r="GU130" s="193"/>
      <c r="GV130" s="193"/>
      <c r="GW130" s="193"/>
      <c r="GX130" s="193"/>
      <c r="GY130" s="193"/>
      <c r="GZ130" s="193"/>
      <c r="HA130" s="193"/>
      <c r="HB130" s="193"/>
      <c r="HC130" s="193"/>
      <c r="HD130" s="193"/>
      <c r="HE130" s="193"/>
      <c r="HF130" s="193"/>
      <c r="HG130" s="193"/>
      <c r="HH130" s="193"/>
      <c r="HI130" s="193"/>
      <c r="HJ130" s="193"/>
      <c r="HK130" s="193"/>
      <c r="HL130" s="193"/>
      <c r="HM130" s="193"/>
      <c r="HN130" s="193"/>
      <c r="HO130" s="193"/>
      <c r="HP130" s="193"/>
      <c r="HQ130" s="193"/>
      <c r="HR130" s="193"/>
      <c r="HS130" s="193"/>
      <c r="HT130" s="193"/>
      <c r="HU130" s="193"/>
      <c r="HV130" s="193"/>
      <c r="HW130" s="193"/>
      <c r="HX130" s="193"/>
      <c r="HY130" s="193"/>
      <c r="HZ130" s="193"/>
      <c r="IA130" s="193"/>
      <c r="IB130" s="193"/>
      <c r="IC130" s="193"/>
      <c r="ID130" s="193" t="n">
        <v>-3605704.0283</v>
      </c>
      <c r="IE130" s="193" t="n">
        <v>-3605704.0283</v>
      </c>
    </row>
    <row r="131" customFormat="false" ht="12.75" hidden="false" customHeight="false" outlineLevel="0" collapsed="false">
      <c r="A131" s="191" t="s">
        <v>40</v>
      </c>
      <c r="B131" s="193"/>
      <c r="C131" s="193"/>
      <c r="D131" s="193"/>
      <c r="E131" s="193"/>
      <c r="F131" s="193"/>
      <c r="G131" s="193"/>
      <c r="H131" s="193" t="n">
        <v>220000</v>
      </c>
      <c r="I131" s="193" t="n">
        <v>697013.9663</v>
      </c>
      <c r="J131" s="193"/>
      <c r="K131" s="193"/>
      <c r="L131" s="193" t="n">
        <v>-3466555.843</v>
      </c>
      <c r="M131" s="193" t="n">
        <v>-386988.1941</v>
      </c>
      <c r="N131" s="193" t="n">
        <v>-399148.203</v>
      </c>
      <c r="O131" s="193" t="n">
        <v>-385518.9676</v>
      </c>
      <c r="P131" s="193" t="n">
        <v>-91748.8644</v>
      </c>
      <c r="Q131" s="193" t="n">
        <v>-91545.3061</v>
      </c>
      <c r="R131" s="193" t="n">
        <v>-88388.2348</v>
      </c>
      <c r="S131" s="193" t="n">
        <v>-394850.2555</v>
      </c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  <c r="AW131" s="193"/>
      <c r="AX131" s="193"/>
      <c r="AY131" s="193"/>
      <c r="AZ131" s="193"/>
      <c r="BA131" s="193"/>
      <c r="BB131" s="193"/>
      <c r="BC131" s="193"/>
      <c r="BD131" s="193"/>
      <c r="BE131" s="193"/>
      <c r="BF131" s="193"/>
      <c r="BG131" s="193"/>
      <c r="BH131" s="193"/>
      <c r="BI131" s="193"/>
      <c r="BJ131" s="193"/>
      <c r="BK131" s="193"/>
      <c r="BL131" s="193"/>
      <c r="BM131" s="193"/>
      <c r="BN131" s="193"/>
      <c r="BO131" s="193"/>
      <c r="BP131" s="193"/>
      <c r="BQ131" s="193"/>
      <c r="BR131" s="193"/>
      <c r="BS131" s="193"/>
      <c r="BT131" s="193"/>
      <c r="BU131" s="193"/>
      <c r="BV131" s="193"/>
      <c r="BW131" s="193"/>
      <c r="BX131" s="193"/>
      <c r="BY131" s="193"/>
      <c r="BZ131" s="193"/>
      <c r="CA131" s="193"/>
      <c r="CB131" s="193"/>
      <c r="CC131" s="193"/>
      <c r="CD131" s="193"/>
      <c r="CE131" s="193"/>
      <c r="CF131" s="193"/>
      <c r="CG131" s="193"/>
      <c r="CH131" s="193"/>
      <c r="CI131" s="193"/>
      <c r="CJ131" s="193"/>
      <c r="CK131" s="193"/>
      <c r="CL131" s="193"/>
      <c r="CM131" s="193"/>
      <c r="CN131" s="193"/>
      <c r="CO131" s="193"/>
      <c r="CP131" s="193"/>
      <c r="CQ131" s="193"/>
      <c r="CR131" s="193"/>
      <c r="CS131" s="193"/>
      <c r="CT131" s="193"/>
      <c r="CU131" s="193"/>
      <c r="CV131" s="193"/>
      <c r="CW131" s="193"/>
      <c r="CX131" s="193"/>
      <c r="CY131" s="193"/>
      <c r="CZ131" s="193"/>
      <c r="DA131" s="193" t="n">
        <v>425.4976</v>
      </c>
      <c r="DB131" s="193"/>
      <c r="DC131" s="193"/>
      <c r="DD131" s="193"/>
      <c r="DE131" s="193"/>
      <c r="DF131" s="193"/>
      <c r="DG131" s="193"/>
      <c r="DH131" s="193"/>
      <c r="DI131" s="193"/>
      <c r="DJ131" s="193"/>
      <c r="DK131" s="193"/>
      <c r="DL131" s="193"/>
      <c r="DM131" s="193"/>
      <c r="DN131" s="193"/>
      <c r="DO131" s="193"/>
      <c r="DP131" s="193"/>
      <c r="DQ131" s="193"/>
      <c r="DR131" s="193"/>
      <c r="DS131" s="193"/>
      <c r="DT131" s="193"/>
      <c r="DU131" s="193"/>
      <c r="DV131" s="193"/>
      <c r="DW131" s="193"/>
      <c r="DX131" s="193"/>
      <c r="DY131" s="193"/>
      <c r="DZ131" s="193"/>
      <c r="EA131" s="193"/>
      <c r="EB131" s="193"/>
      <c r="EC131" s="193"/>
      <c r="ED131" s="193"/>
      <c r="EE131" s="193"/>
      <c r="EF131" s="193"/>
      <c r="EG131" s="193"/>
      <c r="EH131" s="193"/>
      <c r="EI131" s="193"/>
      <c r="EJ131" s="193"/>
      <c r="EK131" s="193"/>
      <c r="EL131" s="193"/>
      <c r="EM131" s="193"/>
      <c r="EN131" s="193"/>
      <c r="EO131" s="193"/>
      <c r="EP131" s="193"/>
      <c r="EQ131" s="193"/>
      <c r="ER131" s="193"/>
      <c r="ES131" s="193"/>
      <c r="ET131" s="193"/>
      <c r="EU131" s="193"/>
      <c r="EV131" s="193"/>
      <c r="EW131" s="193"/>
      <c r="EX131" s="193"/>
      <c r="EY131" s="193"/>
      <c r="EZ131" s="193"/>
      <c r="FA131" s="193"/>
      <c r="FB131" s="193"/>
      <c r="FC131" s="193"/>
      <c r="FD131" s="193"/>
      <c r="FE131" s="193"/>
      <c r="FF131" s="193"/>
      <c r="FG131" s="193"/>
      <c r="FH131" s="193"/>
      <c r="FI131" s="193"/>
      <c r="FJ131" s="193"/>
      <c r="FK131" s="193"/>
      <c r="FL131" s="193"/>
      <c r="FM131" s="193"/>
      <c r="FN131" s="193"/>
      <c r="FO131" s="193"/>
      <c r="FP131" s="193"/>
      <c r="FQ131" s="193"/>
      <c r="FR131" s="193"/>
      <c r="FS131" s="193"/>
      <c r="FT131" s="193"/>
      <c r="FU131" s="193"/>
      <c r="FV131" s="193"/>
      <c r="FW131" s="193"/>
      <c r="FX131" s="193"/>
      <c r="FY131" s="193"/>
      <c r="FZ131" s="193"/>
      <c r="GA131" s="193"/>
      <c r="GB131" s="193"/>
      <c r="GC131" s="193"/>
      <c r="GD131" s="193"/>
      <c r="GE131" s="193"/>
      <c r="GF131" s="193"/>
      <c r="GG131" s="193"/>
      <c r="GH131" s="193"/>
      <c r="GI131" s="193"/>
      <c r="GJ131" s="193"/>
      <c r="GK131" s="193"/>
      <c r="GL131" s="193"/>
      <c r="GM131" s="193"/>
      <c r="GN131" s="193"/>
      <c r="GO131" s="193"/>
      <c r="GP131" s="193"/>
      <c r="GQ131" s="193"/>
      <c r="GR131" s="193"/>
      <c r="GS131" s="193"/>
      <c r="GT131" s="193"/>
      <c r="GU131" s="193"/>
      <c r="GV131" s="193"/>
      <c r="GW131" s="193"/>
      <c r="GX131" s="193"/>
      <c r="GY131" s="193"/>
      <c r="GZ131" s="193"/>
      <c r="HA131" s="193"/>
      <c r="HB131" s="193"/>
      <c r="HC131" s="193"/>
      <c r="HD131" s="193"/>
      <c r="HE131" s="193"/>
      <c r="HF131" s="193"/>
      <c r="HG131" s="193"/>
      <c r="HH131" s="193"/>
      <c r="HI131" s="193"/>
      <c r="HJ131" s="193"/>
      <c r="HK131" s="193"/>
      <c r="HL131" s="193"/>
      <c r="HM131" s="193"/>
      <c r="HN131" s="193"/>
      <c r="HO131" s="193"/>
      <c r="HP131" s="193"/>
      <c r="HQ131" s="193"/>
      <c r="HR131" s="193"/>
      <c r="HS131" s="193"/>
      <c r="HT131" s="193"/>
      <c r="HU131" s="193"/>
      <c r="HV131" s="193"/>
      <c r="HW131" s="193"/>
      <c r="HX131" s="193"/>
      <c r="HY131" s="193"/>
      <c r="HZ131" s="193"/>
      <c r="IA131" s="193"/>
      <c r="IB131" s="193"/>
      <c r="IC131" s="193"/>
      <c r="ID131" s="193" t="n">
        <v>-4387304.4046</v>
      </c>
      <c r="IE131" s="193" t="n">
        <v>-4387304.4046</v>
      </c>
    </row>
    <row r="132" customFormat="false" ht="12.75" hidden="false" customHeight="false" outlineLevel="0" collapsed="false">
      <c r="A132" s="191" t="s">
        <v>41</v>
      </c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  <c r="AW132" s="193"/>
      <c r="AX132" s="193"/>
      <c r="AY132" s="193"/>
      <c r="AZ132" s="193"/>
      <c r="BA132" s="193"/>
      <c r="BB132" s="193"/>
      <c r="BC132" s="193"/>
      <c r="BD132" s="193"/>
      <c r="BE132" s="193"/>
      <c r="BF132" s="193"/>
      <c r="BG132" s="193"/>
      <c r="BH132" s="193"/>
      <c r="BI132" s="193"/>
      <c r="BJ132" s="193"/>
      <c r="BK132" s="193"/>
      <c r="BL132" s="193"/>
      <c r="BM132" s="193"/>
      <c r="BN132" s="193"/>
      <c r="BO132" s="193"/>
      <c r="BP132" s="193"/>
      <c r="BQ132" s="193"/>
      <c r="BR132" s="193"/>
      <c r="BS132" s="193"/>
      <c r="BT132" s="193"/>
      <c r="BU132" s="193"/>
      <c r="BV132" s="193"/>
      <c r="BW132" s="193"/>
      <c r="BX132" s="193"/>
      <c r="BY132" s="193"/>
      <c r="BZ132" s="193"/>
      <c r="CA132" s="193"/>
      <c r="CB132" s="193"/>
      <c r="CC132" s="193"/>
      <c r="CD132" s="193"/>
      <c r="CE132" s="193"/>
      <c r="CF132" s="193"/>
      <c r="CG132" s="193"/>
      <c r="CH132" s="193"/>
      <c r="CI132" s="193"/>
      <c r="CJ132" s="193"/>
      <c r="CK132" s="193"/>
      <c r="CL132" s="193"/>
      <c r="CM132" s="193"/>
      <c r="CN132" s="193"/>
      <c r="CO132" s="193"/>
      <c r="CP132" s="193"/>
      <c r="CQ132" s="193"/>
      <c r="CR132" s="193"/>
      <c r="CS132" s="193"/>
      <c r="CT132" s="193"/>
      <c r="CU132" s="193"/>
      <c r="CV132" s="193"/>
      <c r="CW132" s="193"/>
      <c r="CX132" s="193"/>
      <c r="CY132" s="193"/>
      <c r="CZ132" s="193"/>
      <c r="DA132" s="193"/>
      <c r="DB132" s="193"/>
      <c r="DC132" s="193"/>
      <c r="DD132" s="193"/>
      <c r="DE132" s="193"/>
      <c r="DF132" s="193"/>
      <c r="DG132" s="193"/>
      <c r="DH132" s="193"/>
      <c r="DI132" s="193"/>
      <c r="DJ132" s="193"/>
      <c r="DK132" s="193"/>
      <c r="DL132" s="193"/>
      <c r="DM132" s="193"/>
      <c r="DN132" s="193"/>
      <c r="DO132" s="193"/>
      <c r="DP132" s="193"/>
      <c r="DQ132" s="193"/>
      <c r="DR132" s="193"/>
      <c r="DS132" s="193"/>
      <c r="DT132" s="193"/>
      <c r="DU132" s="193"/>
      <c r="DV132" s="193"/>
      <c r="DW132" s="193"/>
      <c r="DX132" s="193"/>
      <c r="DY132" s="193"/>
      <c r="DZ132" s="193"/>
      <c r="EA132" s="193"/>
      <c r="EB132" s="193"/>
      <c r="EC132" s="193"/>
      <c r="ED132" s="193"/>
      <c r="EE132" s="193"/>
      <c r="EF132" s="193"/>
      <c r="EG132" s="193"/>
      <c r="EH132" s="193"/>
      <c r="EI132" s="193"/>
      <c r="EJ132" s="193"/>
      <c r="EK132" s="193"/>
      <c r="EL132" s="193"/>
      <c r="EM132" s="193"/>
      <c r="EN132" s="193"/>
      <c r="EO132" s="193"/>
      <c r="EP132" s="193"/>
      <c r="EQ132" s="193"/>
      <c r="ER132" s="193"/>
      <c r="ES132" s="193"/>
      <c r="ET132" s="193"/>
      <c r="EU132" s="193"/>
      <c r="EV132" s="193"/>
      <c r="EW132" s="193"/>
      <c r="EX132" s="193"/>
      <c r="EY132" s="193"/>
      <c r="EZ132" s="193"/>
      <c r="FA132" s="193"/>
      <c r="FB132" s="193"/>
      <c r="FC132" s="193"/>
      <c r="FD132" s="193"/>
      <c r="FE132" s="193"/>
      <c r="FF132" s="193"/>
      <c r="FG132" s="193"/>
      <c r="FH132" s="193"/>
      <c r="FI132" s="193"/>
      <c r="FJ132" s="193"/>
      <c r="FK132" s="193"/>
      <c r="FL132" s="193"/>
      <c r="FM132" s="193"/>
      <c r="FN132" s="193"/>
      <c r="FO132" s="193"/>
      <c r="FP132" s="193"/>
      <c r="FQ132" s="193"/>
      <c r="FR132" s="193"/>
      <c r="FS132" s="193"/>
      <c r="FT132" s="193"/>
      <c r="FU132" s="193"/>
      <c r="FV132" s="193"/>
      <c r="FW132" s="193"/>
      <c r="FX132" s="193"/>
      <c r="FY132" s="193"/>
      <c r="FZ132" s="193"/>
      <c r="GA132" s="193"/>
      <c r="GB132" s="193"/>
      <c r="GC132" s="193"/>
      <c r="GD132" s="193"/>
      <c r="GE132" s="193"/>
      <c r="GF132" s="193"/>
      <c r="GG132" s="193"/>
      <c r="GH132" s="193"/>
      <c r="GI132" s="193"/>
      <c r="GJ132" s="193"/>
      <c r="GK132" s="193"/>
      <c r="GL132" s="193"/>
      <c r="GM132" s="193"/>
      <c r="GN132" s="193"/>
      <c r="GO132" s="193"/>
      <c r="GP132" s="193"/>
      <c r="GQ132" s="193"/>
      <c r="GR132" s="193"/>
      <c r="GS132" s="193"/>
      <c r="GT132" s="193"/>
      <c r="GU132" s="193"/>
      <c r="GV132" s="193"/>
      <c r="GW132" s="193"/>
      <c r="GX132" s="193"/>
      <c r="GY132" s="193"/>
      <c r="GZ132" s="193"/>
      <c r="HA132" s="193"/>
      <c r="HB132" s="193"/>
      <c r="HC132" s="193"/>
      <c r="HD132" s="193"/>
      <c r="HE132" s="193"/>
      <c r="HF132" s="193"/>
      <c r="HG132" s="193"/>
      <c r="HH132" s="193"/>
      <c r="HI132" s="193"/>
      <c r="HJ132" s="193"/>
      <c r="HK132" s="193"/>
      <c r="HL132" s="193"/>
      <c r="HM132" s="193"/>
      <c r="HN132" s="193"/>
      <c r="HO132" s="193"/>
      <c r="HP132" s="193"/>
      <c r="HQ132" s="193"/>
      <c r="HR132" s="193"/>
      <c r="HS132" s="193"/>
      <c r="HT132" s="193"/>
      <c r="HU132" s="193"/>
      <c r="HV132" s="193"/>
      <c r="HW132" s="193"/>
      <c r="HX132" s="193"/>
      <c r="HY132" s="193"/>
      <c r="HZ132" s="193"/>
      <c r="IA132" s="193"/>
      <c r="IB132" s="193"/>
      <c r="IC132" s="193"/>
      <c r="ID132" s="193" t="n">
        <v>0</v>
      </c>
      <c r="IE132" s="193" t="n">
        <v>0</v>
      </c>
    </row>
    <row r="133" customFormat="false" ht="12.75" hidden="false" customHeight="false" outlineLevel="0" collapsed="false">
      <c r="A133" s="191" t="s">
        <v>42</v>
      </c>
      <c r="B133" s="193"/>
      <c r="C133" s="193"/>
      <c r="D133" s="193"/>
      <c r="E133" s="193"/>
      <c r="F133" s="193"/>
      <c r="G133" s="193"/>
      <c r="H133" s="193"/>
      <c r="I133" s="193" t="n">
        <v>-9731.33126438589</v>
      </c>
      <c r="J133" s="193"/>
      <c r="K133" s="193"/>
      <c r="L133" s="193" t="n">
        <v>-8638.63807629714</v>
      </c>
      <c r="M133" s="193"/>
      <c r="N133" s="193"/>
      <c r="O133" s="193" t="n">
        <v>-7712.95756300322</v>
      </c>
      <c r="P133" s="193"/>
      <c r="Q133" s="193"/>
      <c r="R133" s="193" t="n">
        <v>-9054.53037769417</v>
      </c>
      <c r="S133" s="193"/>
      <c r="T133" s="193"/>
      <c r="U133" s="193" t="n">
        <v>-9479.16044505572</v>
      </c>
      <c r="V133" s="193"/>
      <c r="W133" s="193"/>
      <c r="X133" s="193" t="n">
        <v>-8380.45116255947</v>
      </c>
      <c r="Y133" s="193"/>
      <c r="Z133" s="193"/>
      <c r="AA133" s="193" t="n">
        <v>-11407.0128709041</v>
      </c>
      <c r="AB133" s="193"/>
      <c r="AC133" s="193"/>
      <c r="AD133" s="193" t="n">
        <v>-20966.758836973</v>
      </c>
      <c r="AE133" s="193"/>
      <c r="AF133" s="193"/>
      <c r="AG133" s="193" t="n">
        <v>-21784.2783820008</v>
      </c>
      <c r="AH133" s="193"/>
      <c r="AI133" s="193"/>
      <c r="AJ133" s="193" t="n">
        <v>-19331.3800334297</v>
      </c>
      <c r="AK133" s="193"/>
      <c r="AL133" s="193"/>
      <c r="AM133" s="193" t="n">
        <v>-16999.538386311</v>
      </c>
      <c r="AN133" s="193"/>
      <c r="AO133" s="193"/>
      <c r="AP133" s="193" t="n">
        <v>-19899.8782190969</v>
      </c>
      <c r="AQ133" s="193"/>
      <c r="AR133" s="193"/>
      <c r="AS133" s="193" t="n">
        <v>-20612.5318612622</v>
      </c>
      <c r="AT133" s="193"/>
      <c r="AU133" s="193"/>
      <c r="AV133" s="193" t="n">
        <v>-18085.7505535963</v>
      </c>
      <c r="AW133" s="193"/>
      <c r="AX133" s="193"/>
      <c r="AY133" s="193" t="n">
        <v>-16059.7116451498</v>
      </c>
      <c r="AZ133" s="193"/>
      <c r="BA133" s="193"/>
      <c r="BB133" s="193" t="n">
        <v>-18788.4019317556</v>
      </c>
      <c r="BC133" s="193"/>
      <c r="BD133" s="193"/>
      <c r="BE133" s="193" t="n">
        <v>-19431.6128408679</v>
      </c>
      <c r="BF133" s="193"/>
      <c r="BG133" s="193"/>
      <c r="BH133" s="193" t="n">
        <v>-17047.1048952014</v>
      </c>
      <c r="BI133" s="193"/>
      <c r="BJ133" s="193"/>
      <c r="BK133" s="193" t="n">
        <v>-9743.3883778854</v>
      </c>
      <c r="BL133" s="193"/>
      <c r="BM133" s="193"/>
      <c r="BN133" s="193"/>
      <c r="BO133" s="193"/>
      <c r="BP133" s="193"/>
      <c r="BQ133" s="193"/>
      <c r="BR133" s="193"/>
      <c r="BS133" s="193"/>
      <c r="BT133" s="193"/>
      <c r="BU133" s="193"/>
      <c r="BV133" s="193"/>
      <c r="BW133" s="193"/>
      <c r="BX133" s="193"/>
      <c r="BY133" s="193"/>
      <c r="BZ133" s="193"/>
      <c r="CA133" s="193"/>
      <c r="CB133" s="193"/>
      <c r="CC133" s="193"/>
      <c r="CD133" s="193"/>
      <c r="CE133" s="193"/>
      <c r="CF133" s="193"/>
      <c r="CG133" s="193"/>
      <c r="CH133" s="193"/>
      <c r="CI133" s="193"/>
      <c r="CJ133" s="193"/>
      <c r="CK133" s="193"/>
      <c r="CL133" s="193"/>
      <c r="CM133" s="193"/>
      <c r="CN133" s="193"/>
      <c r="CO133" s="193"/>
      <c r="CP133" s="193"/>
      <c r="CQ133" s="193"/>
      <c r="CR133" s="193"/>
      <c r="CS133" s="193"/>
      <c r="CT133" s="193"/>
      <c r="CU133" s="193"/>
      <c r="CV133" s="193"/>
      <c r="CW133" s="193"/>
      <c r="CX133" s="193"/>
      <c r="CY133" s="193"/>
      <c r="CZ133" s="193"/>
      <c r="DA133" s="193"/>
      <c r="DB133" s="193"/>
      <c r="DC133" s="193"/>
      <c r="DD133" s="193"/>
      <c r="DE133" s="193"/>
      <c r="DF133" s="193"/>
      <c r="DG133" s="193"/>
      <c r="DH133" s="193"/>
      <c r="DI133" s="193"/>
      <c r="DJ133" s="193"/>
      <c r="DK133" s="193"/>
      <c r="DL133" s="193"/>
      <c r="DM133" s="193"/>
      <c r="DN133" s="193"/>
      <c r="DO133" s="193"/>
      <c r="DP133" s="193"/>
      <c r="DQ133" s="193"/>
      <c r="DR133" s="193"/>
      <c r="DS133" s="193"/>
      <c r="DT133" s="193"/>
      <c r="DU133" s="193"/>
      <c r="DV133" s="193"/>
      <c r="DW133" s="193"/>
      <c r="DX133" s="193"/>
      <c r="DY133" s="193"/>
      <c r="DZ133" s="193"/>
      <c r="EA133" s="193"/>
      <c r="EB133" s="193"/>
      <c r="EC133" s="193"/>
      <c r="ED133" s="193"/>
      <c r="EE133" s="193"/>
      <c r="EF133" s="193"/>
      <c r="EG133" s="193"/>
      <c r="EH133" s="193"/>
      <c r="EI133" s="193"/>
      <c r="EJ133" s="193"/>
      <c r="EK133" s="193"/>
      <c r="EL133" s="193"/>
      <c r="EM133" s="193"/>
      <c r="EN133" s="193"/>
      <c r="EO133" s="193"/>
      <c r="EP133" s="193"/>
      <c r="EQ133" s="193"/>
      <c r="ER133" s="193"/>
      <c r="ES133" s="193"/>
      <c r="ET133" s="193"/>
      <c r="EU133" s="193"/>
      <c r="EV133" s="193"/>
      <c r="EW133" s="193"/>
      <c r="EX133" s="193"/>
      <c r="EY133" s="193"/>
      <c r="EZ133" s="193"/>
      <c r="FA133" s="193"/>
      <c r="FB133" s="193"/>
      <c r="FC133" s="193"/>
      <c r="FD133" s="193"/>
      <c r="FE133" s="193"/>
      <c r="FF133" s="193"/>
      <c r="FG133" s="193"/>
      <c r="FH133" s="193"/>
      <c r="FI133" s="193"/>
      <c r="FJ133" s="193"/>
      <c r="FK133" s="193"/>
      <c r="FL133" s="193"/>
      <c r="FM133" s="193"/>
      <c r="FN133" s="193"/>
      <c r="FO133" s="193"/>
      <c r="FP133" s="193"/>
      <c r="FQ133" s="193"/>
      <c r="FR133" s="193"/>
      <c r="FS133" s="193"/>
      <c r="FT133" s="193"/>
      <c r="FU133" s="193"/>
      <c r="FV133" s="193"/>
      <c r="FW133" s="193"/>
      <c r="FX133" s="193"/>
      <c r="FY133" s="193"/>
      <c r="FZ133" s="193"/>
      <c r="GA133" s="193"/>
      <c r="GB133" s="193"/>
      <c r="GC133" s="193"/>
      <c r="GD133" s="193"/>
      <c r="GE133" s="193"/>
      <c r="GF133" s="193"/>
      <c r="GG133" s="193"/>
      <c r="GH133" s="193"/>
      <c r="GI133" s="193"/>
      <c r="GJ133" s="193"/>
      <c r="GK133" s="193"/>
      <c r="GL133" s="193"/>
      <c r="GM133" s="193"/>
      <c r="GN133" s="193"/>
      <c r="GO133" s="193"/>
      <c r="GP133" s="193"/>
      <c r="GQ133" s="193"/>
      <c r="GR133" s="193"/>
      <c r="GS133" s="193"/>
      <c r="GT133" s="193"/>
      <c r="GU133" s="193"/>
      <c r="GV133" s="193"/>
      <c r="GW133" s="193"/>
      <c r="GX133" s="193"/>
      <c r="GY133" s="193"/>
      <c r="GZ133" s="193"/>
      <c r="HA133" s="193"/>
      <c r="HB133" s="193"/>
      <c r="HC133" s="193"/>
      <c r="HD133" s="193"/>
      <c r="HE133" s="193"/>
      <c r="HF133" s="193"/>
      <c r="HG133" s="193"/>
      <c r="HH133" s="193"/>
      <c r="HI133" s="193"/>
      <c r="HJ133" s="193"/>
      <c r="HK133" s="193"/>
      <c r="HL133" s="193"/>
      <c r="HM133" s="193"/>
      <c r="HN133" s="193"/>
      <c r="HO133" s="193"/>
      <c r="HP133" s="193"/>
      <c r="HQ133" s="193"/>
      <c r="HR133" s="193"/>
      <c r="HS133" s="193"/>
      <c r="HT133" s="193"/>
      <c r="HU133" s="193"/>
      <c r="HV133" s="193"/>
      <c r="HW133" s="193"/>
      <c r="HX133" s="193"/>
      <c r="HY133" s="193"/>
      <c r="HZ133" s="193"/>
      <c r="IA133" s="193"/>
      <c r="IB133" s="193"/>
      <c r="IC133" s="193"/>
      <c r="ID133" s="193" t="n">
        <v>-283154.41772343</v>
      </c>
      <c r="IE133" s="193" t="n">
        <v>-283154.41772343</v>
      </c>
    </row>
    <row r="134" customFormat="false" ht="12.75" hidden="false" customHeight="false" outlineLevel="0" collapsed="false">
      <c r="A134" s="191" t="s">
        <v>43</v>
      </c>
      <c r="B134" s="193"/>
      <c r="C134" s="193"/>
      <c r="D134" s="193"/>
      <c r="E134" s="193"/>
      <c r="F134" s="193"/>
      <c r="G134" s="193"/>
      <c r="H134" s="193" t="n">
        <v>27760</v>
      </c>
      <c r="I134" s="193"/>
      <c r="J134" s="193" t="n">
        <v>75309</v>
      </c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 t="n">
        <v>227</v>
      </c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 t="n">
        <v>5756</v>
      </c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  <c r="AW134" s="193"/>
      <c r="AX134" s="193"/>
      <c r="AY134" s="193"/>
      <c r="AZ134" s="193"/>
      <c r="BA134" s="193"/>
      <c r="BB134" s="193"/>
      <c r="BC134" s="193"/>
      <c r="BD134" s="193"/>
      <c r="BE134" s="193"/>
      <c r="BF134" s="193"/>
      <c r="BG134" s="193"/>
      <c r="BH134" s="193"/>
      <c r="BI134" s="193"/>
      <c r="BJ134" s="193"/>
      <c r="BK134" s="193"/>
      <c r="BL134" s="193"/>
      <c r="BM134" s="193"/>
      <c r="BN134" s="193"/>
      <c r="BO134" s="193"/>
      <c r="BP134" s="193"/>
      <c r="BQ134" s="193"/>
      <c r="BR134" s="193"/>
      <c r="BS134" s="193"/>
      <c r="BT134" s="193"/>
      <c r="BU134" s="193"/>
      <c r="BV134" s="193"/>
      <c r="BW134" s="193"/>
      <c r="BX134" s="193"/>
      <c r="BY134" s="193"/>
      <c r="BZ134" s="193"/>
      <c r="CA134" s="193"/>
      <c r="CB134" s="193"/>
      <c r="CC134" s="193"/>
      <c r="CD134" s="193"/>
      <c r="CE134" s="193"/>
      <c r="CF134" s="193"/>
      <c r="CG134" s="193"/>
      <c r="CH134" s="193"/>
      <c r="CI134" s="193"/>
      <c r="CJ134" s="193"/>
      <c r="CK134" s="193"/>
      <c r="CL134" s="193"/>
      <c r="CM134" s="193"/>
      <c r="CN134" s="193"/>
      <c r="CO134" s="193"/>
      <c r="CP134" s="193"/>
      <c r="CQ134" s="193"/>
      <c r="CR134" s="193"/>
      <c r="CS134" s="193"/>
      <c r="CT134" s="193"/>
      <c r="CU134" s="193"/>
      <c r="CV134" s="193"/>
      <c r="CW134" s="193"/>
      <c r="CX134" s="193"/>
      <c r="CY134" s="193"/>
      <c r="CZ134" s="193"/>
      <c r="DA134" s="193"/>
      <c r="DB134" s="193"/>
      <c r="DC134" s="193"/>
      <c r="DD134" s="193"/>
      <c r="DE134" s="193"/>
      <c r="DF134" s="193"/>
      <c r="DG134" s="193"/>
      <c r="DH134" s="193"/>
      <c r="DI134" s="193"/>
      <c r="DJ134" s="193"/>
      <c r="DK134" s="193"/>
      <c r="DL134" s="193"/>
      <c r="DM134" s="193"/>
      <c r="DN134" s="193"/>
      <c r="DO134" s="193"/>
      <c r="DP134" s="193"/>
      <c r="DQ134" s="193"/>
      <c r="DR134" s="193"/>
      <c r="DS134" s="193"/>
      <c r="DT134" s="193"/>
      <c r="DU134" s="193"/>
      <c r="DV134" s="193"/>
      <c r="DW134" s="193"/>
      <c r="DX134" s="193"/>
      <c r="DY134" s="193"/>
      <c r="DZ134" s="193"/>
      <c r="EA134" s="193"/>
      <c r="EB134" s="193"/>
      <c r="EC134" s="193"/>
      <c r="ED134" s="193"/>
      <c r="EE134" s="193"/>
      <c r="EF134" s="193"/>
      <c r="EG134" s="193"/>
      <c r="EH134" s="193"/>
      <c r="EI134" s="193"/>
      <c r="EJ134" s="193"/>
      <c r="EK134" s="193"/>
      <c r="EL134" s="193"/>
      <c r="EM134" s="193"/>
      <c r="EN134" s="193"/>
      <c r="EO134" s="193"/>
      <c r="EP134" s="193"/>
      <c r="EQ134" s="193"/>
      <c r="ER134" s="193"/>
      <c r="ES134" s="193"/>
      <c r="ET134" s="193"/>
      <c r="EU134" s="193"/>
      <c r="EV134" s="193"/>
      <c r="EW134" s="193"/>
      <c r="EX134" s="193"/>
      <c r="EY134" s="193"/>
      <c r="EZ134" s="193"/>
      <c r="FA134" s="193"/>
      <c r="FB134" s="193"/>
      <c r="FC134" s="193"/>
      <c r="FD134" s="193"/>
      <c r="FE134" s="193"/>
      <c r="FF134" s="193"/>
      <c r="FG134" s="193"/>
      <c r="FH134" s="193"/>
      <c r="FI134" s="193"/>
      <c r="FJ134" s="193"/>
      <c r="FK134" s="193"/>
      <c r="FL134" s="193"/>
      <c r="FM134" s="193"/>
      <c r="FN134" s="193"/>
      <c r="FO134" s="193"/>
      <c r="FP134" s="193"/>
      <c r="FQ134" s="193"/>
      <c r="FR134" s="193"/>
      <c r="FS134" s="193"/>
      <c r="FT134" s="193"/>
      <c r="FU134" s="193"/>
      <c r="FV134" s="193"/>
      <c r="FW134" s="193"/>
      <c r="FX134" s="193"/>
      <c r="FY134" s="193"/>
      <c r="FZ134" s="193"/>
      <c r="GA134" s="193"/>
      <c r="GB134" s="193"/>
      <c r="GC134" s="193"/>
      <c r="GD134" s="193"/>
      <c r="GE134" s="193"/>
      <c r="GF134" s="193"/>
      <c r="GG134" s="193"/>
      <c r="GH134" s="193"/>
      <c r="GI134" s="193"/>
      <c r="GJ134" s="193"/>
      <c r="GK134" s="193"/>
      <c r="GL134" s="193"/>
      <c r="GM134" s="193"/>
      <c r="GN134" s="193"/>
      <c r="GO134" s="193"/>
      <c r="GP134" s="193"/>
      <c r="GQ134" s="193"/>
      <c r="GR134" s="193"/>
      <c r="GS134" s="193"/>
      <c r="GT134" s="193"/>
      <c r="GU134" s="193"/>
      <c r="GV134" s="193"/>
      <c r="GW134" s="193"/>
      <c r="GX134" s="193"/>
      <c r="GY134" s="193"/>
      <c r="GZ134" s="193"/>
      <c r="HA134" s="193"/>
      <c r="HB134" s="193"/>
      <c r="HC134" s="193"/>
      <c r="HD134" s="193"/>
      <c r="HE134" s="193"/>
      <c r="HF134" s="193"/>
      <c r="HG134" s="193"/>
      <c r="HH134" s="193"/>
      <c r="HI134" s="193"/>
      <c r="HJ134" s="193"/>
      <c r="HK134" s="193"/>
      <c r="HL134" s="193"/>
      <c r="HM134" s="193"/>
      <c r="HN134" s="193"/>
      <c r="HO134" s="193"/>
      <c r="HP134" s="193"/>
      <c r="HQ134" s="193"/>
      <c r="HR134" s="193"/>
      <c r="HS134" s="193"/>
      <c r="HT134" s="193"/>
      <c r="HU134" s="193"/>
      <c r="HV134" s="193"/>
      <c r="HW134" s="193"/>
      <c r="HX134" s="193"/>
      <c r="HY134" s="193"/>
      <c r="HZ134" s="193"/>
      <c r="IA134" s="193"/>
      <c r="IB134" s="193"/>
      <c r="IC134" s="193"/>
      <c r="ID134" s="193" t="n">
        <v>109052</v>
      </c>
      <c r="IE134" s="193" t="n">
        <v>109052</v>
      </c>
    </row>
    <row r="135" customFormat="false" ht="12.75" hidden="false" customHeight="false" outlineLevel="0" collapsed="false">
      <c r="A135" s="191" t="s">
        <v>44</v>
      </c>
      <c r="B135" s="193"/>
      <c r="C135" s="193"/>
      <c r="D135" s="193"/>
      <c r="E135" s="193"/>
      <c r="F135" s="193"/>
      <c r="G135" s="193"/>
      <c r="H135" s="193" t="n">
        <v>40000</v>
      </c>
      <c r="I135" s="193"/>
      <c r="J135" s="193" t="n">
        <v>-40000</v>
      </c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 t="n">
        <v>5756</v>
      </c>
      <c r="Z135" s="193"/>
      <c r="AA135" s="193"/>
      <c r="AB135" s="193"/>
      <c r="AC135" s="193"/>
      <c r="AD135" s="193"/>
      <c r="AE135" s="193"/>
      <c r="AF135" s="193"/>
      <c r="AG135" s="193" t="n">
        <v>-5756</v>
      </c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  <c r="AW135" s="193"/>
      <c r="AX135" s="193"/>
      <c r="AY135" s="193"/>
      <c r="AZ135" s="193"/>
      <c r="BA135" s="193"/>
      <c r="BB135" s="193"/>
      <c r="BC135" s="193"/>
      <c r="BD135" s="193"/>
      <c r="BE135" s="193"/>
      <c r="BF135" s="193"/>
      <c r="BG135" s="193"/>
      <c r="BH135" s="193"/>
      <c r="BI135" s="193"/>
      <c r="BJ135" s="193"/>
      <c r="BK135" s="193"/>
      <c r="BL135" s="193"/>
      <c r="BM135" s="193"/>
      <c r="BN135" s="193"/>
      <c r="BO135" s="193"/>
      <c r="BP135" s="193"/>
      <c r="BQ135" s="193"/>
      <c r="BR135" s="193"/>
      <c r="BS135" s="193"/>
      <c r="BT135" s="193"/>
      <c r="BU135" s="193"/>
      <c r="BV135" s="193"/>
      <c r="BW135" s="193"/>
      <c r="BX135" s="193"/>
      <c r="BY135" s="193"/>
      <c r="BZ135" s="193"/>
      <c r="CA135" s="193"/>
      <c r="CB135" s="193"/>
      <c r="CC135" s="193"/>
      <c r="CD135" s="193"/>
      <c r="CE135" s="193"/>
      <c r="CF135" s="193"/>
      <c r="CG135" s="193"/>
      <c r="CH135" s="193"/>
      <c r="CI135" s="193"/>
      <c r="CJ135" s="193"/>
      <c r="CK135" s="193"/>
      <c r="CL135" s="193"/>
      <c r="CM135" s="193"/>
      <c r="CN135" s="193"/>
      <c r="CO135" s="193"/>
      <c r="CP135" s="193"/>
      <c r="CQ135" s="193"/>
      <c r="CR135" s="193"/>
      <c r="CS135" s="193"/>
      <c r="CT135" s="193"/>
      <c r="CU135" s="193"/>
      <c r="CV135" s="193"/>
      <c r="CW135" s="193"/>
      <c r="CX135" s="193"/>
      <c r="CY135" s="193"/>
      <c r="CZ135" s="193"/>
      <c r="DA135" s="193"/>
      <c r="DB135" s="193"/>
      <c r="DC135" s="193"/>
      <c r="DD135" s="193"/>
      <c r="DE135" s="193"/>
      <c r="DF135" s="193"/>
      <c r="DG135" s="193"/>
      <c r="DH135" s="193"/>
      <c r="DI135" s="193"/>
      <c r="DJ135" s="193"/>
      <c r="DK135" s="193"/>
      <c r="DL135" s="193"/>
      <c r="DM135" s="193"/>
      <c r="DN135" s="193"/>
      <c r="DO135" s="193"/>
      <c r="DP135" s="193"/>
      <c r="DQ135" s="193"/>
      <c r="DR135" s="193"/>
      <c r="DS135" s="193"/>
      <c r="DT135" s="193"/>
      <c r="DU135" s="193"/>
      <c r="DV135" s="193"/>
      <c r="DW135" s="193"/>
      <c r="DX135" s="193"/>
      <c r="DY135" s="193"/>
      <c r="DZ135" s="193"/>
      <c r="EA135" s="193"/>
      <c r="EB135" s="193"/>
      <c r="EC135" s="193"/>
      <c r="ED135" s="193"/>
      <c r="EE135" s="193"/>
      <c r="EF135" s="193"/>
      <c r="EG135" s="193"/>
      <c r="EH135" s="193"/>
      <c r="EI135" s="193"/>
      <c r="EJ135" s="193"/>
      <c r="EK135" s="193"/>
      <c r="EL135" s="193"/>
      <c r="EM135" s="193"/>
      <c r="EN135" s="193"/>
      <c r="EO135" s="193"/>
      <c r="EP135" s="193"/>
      <c r="EQ135" s="193"/>
      <c r="ER135" s="193"/>
      <c r="ES135" s="193"/>
      <c r="ET135" s="193"/>
      <c r="EU135" s="193"/>
      <c r="EV135" s="193"/>
      <c r="EW135" s="193"/>
      <c r="EX135" s="193"/>
      <c r="EY135" s="193"/>
      <c r="EZ135" s="193"/>
      <c r="FA135" s="193"/>
      <c r="FB135" s="193"/>
      <c r="FC135" s="193"/>
      <c r="FD135" s="193"/>
      <c r="FE135" s="193"/>
      <c r="FF135" s="193"/>
      <c r="FG135" s="193"/>
      <c r="FH135" s="193"/>
      <c r="FI135" s="193"/>
      <c r="FJ135" s="193"/>
      <c r="FK135" s="193"/>
      <c r="FL135" s="193"/>
      <c r="FM135" s="193"/>
      <c r="FN135" s="193"/>
      <c r="FO135" s="193"/>
      <c r="FP135" s="193"/>
      <c r="FQ135" s="193"/>
      <c r="FR135" s="193"/>
      <c r="FS135" s="193"/>
      <c r="FT135" s="193"/>
      <c r="FU135" s="193"/>
      <c r="FV135" s="193"/>
      <c r="FW135" s="193"/>
      <c r="FX135" s="193"/>
      <c r="FY135" s="193"/>
      <c r="FZ135" s="193"/>
      <c r="GA135" s="193"/>
      <c r="GB135" s="193"/>
      <c r="GC135" s="193"/>
      <c r="GD135" s="193"/>
      <c r="GE135" s="193"/>
      <c r="GF135" s="193"/>
      <c r="GG135" s="193"/>
      <c r="GH135" s="193"/>
      <c r="GI135" s="193"/>
      <c r="GJ135" s="193"/>
      <c r="GK135" s="193"/>
      <c r="GL135" s="193"/>
      <c r="GM135" s="193"/>
      <c r="GN135" s="193"/>
      <c r="GO135" s="193"/>
      <c r="GP135" s="193"/>
      <c r="GQ135" s="193"/>
      <c r="GR135" s="193"/>
      <c r="GS135" s="193"/>
      <c r="GT135" s="193"/>
      <c r="GU135" s="193"/>
      <c r="GV135" s="193"/>
      <c r="GW135" s="193"/>
      <c r="GX135" s="193"/>
      <c r="GY135" s="193"/>
      <c r="GZ135" s="193"/>
      <c r="HA135" s="193"/>
      <c r="HB135" s="193"/>
      <c r="HC135" s="193"/>
      <c r="HD135" s="193"/>
      <c r="HE135" s="193"/>
      <c r="HF135" s="193"/>
      <c r="HG135" s="193"/>
      <c r="HH135" s="193"/>
      <c r="HI135" s="193"/>
      <c r="HJ135" s="193"/>
      <c r="HK135" s="193"/>
      <c r="HL135" s="193"/>
      <c r="HM135" s="193"/>
      <c r="HN135" s="193"/>
      <c r="HO135" s="193"/>
      <c r="HP135" s="193"/>
      <c r="HQ135" s="193"/>
      <c r="HR135" s="193"/>
      <c r="HS135" s="193"/>
      <c r="HT135" s="193"/>
      <c r="HU135" s="193"/>
      <c r="HV135" s="193"/>
      <c r="HW135" s="193"/>
      <c r="HX135" s="193"/>
      <c r="HY135" s="193"/>
      <c r="HZ135" s="193"/>
      <c r="IA135" s="193"/>
      <c r="IB135" s="193"/>
      <c r="IC135" s="193"/>
      <c r="ID135" s="193" t="n">
        <v>0</v>
      </c>
      <c r="IE135" s="193" t="n">
        <v>0</v>
      </c>
    </row>
    <row r="136" customFormat="false" ht="12.75" hidden="false" customHeight="false" outlineLevel="0" collapsed="false">
      <c r="A136" s="191" t="s">
        <v>45</v>
      </c>
      <c r="B136" s="193"/>
      <c r="C136" s="193"/>
      <c r="D136" s="193"/>
      <c r="E136" s="193"/>
      <c r="F136" s="193"/>
      <c r="G136" s="193"/>
      <c r="H136" s="193"/>
      <c r="I136" s="193" t="n">
        <v>-2345.09130469627</v>
      </c>
      <c r="J136" s="193"/>
      <c r="K136" s="193" t="n">
        <v>-1335.47669707307</v>
      </c>
      <c r="L136" s="193" t="n">
        <v>-1333.29462270824</v>
      </c>
      <c r="M136" s="193" t="n">
        <v>-1663.31939772112</v>
      </c>
      <c r="N136" s="193" t="n">
        <v>-1328.03525024081</v>
      </c>
      <c r="O136" s="193" t="n">
        <v>-1325.26399446131</v>
      </c>
      <c r="P136" s="193" t="n">
        <v>-1652.99481499708</v>
      </c>
      <c r="Q136" s="193" t="n">
        <v>-1319.11219269649</v>
      </c>
      <c r="R136" s="193" t="n">
        <v>-1316.16794588157</v>
      </c>
      <c r="S136" s="193" t="n">
        <v>-1640.89569700788</v>
      </c>
      <c r="T136" s="193" t="n">
        <v>-1309.35966577085</v>
      </c>
      <c r="U136" s="193" t="n">
        <v>-2936.98577723858</v>
      </c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  <c r="AW136" s="193"/>
      <c r="AX136" s="193"/>
      <c r="AY136" s="193"/>
      <c r="AZ136" s="193"/>
      <c r="BA136" s="193"/>
      <c r="BB136" s="193"/>
      <c r="BC136" s="193"/>
      <c r="BD136" s="193"/>
      <c r="BE136" s="193"/>
      <c r="BF136" s="193"/>
      <c r="BG136" s="193"/>
      <c r="BH136" s="193"/>
      <c r="BI136" s="193"/>
      <c r="BJ136" s="193"/>
      <c r="BK136" s="193"/>
      <c r="BL136" s="193"/>
      <c r="BM136" s="193"/>
      <c r="BN136" s="193"/>
      <c r="BO136" s="193"/>
      <c r="BP136" s="193"/>
      <c r="BQ136" s="193"/>
      <c r="BR136" s="193"/>
      <c r="BS136" s="193"/>
      <c r="BT136" s="193"/>
      <c r="BU136" s="193"/>
      <c r="BV136" s="193"/>
      <c r="BW136" s="193"/>
      <c r="BX136" s="193"/>
      <c r="BY136" s="193"/>
      <c r="BZ136" s="193"/>
      <c r="CA136" s="193"/>
      <c r="CB136" s="193"/>
      <c r="CC136" s="193"/>
      <c r="CD136" s="193"/>
      <c r="CE136" s="193"/>
      <c r="CF136" s="193"/>
      <c r="CG136" s="193"/>
      <c r="CH136" s="193"/>
      <c r="CI136" s="193"/>
      <c r="CJ136" s="193"/>
      <c r="CK136" s="193"/>
      <c r="CL136" s="193"/>
      <c r="CM136" s="193"/>
      <c r="CN136" s="193"/>
      <c r="CO136" s="193"/>
      <c r="CP136" s="193"/>
      <c r="CQ136" s="193"/>
      <c r="CR136" s="193"/>
      <c r="CS136" s="193"/>
      <c r="CT136" s="193"/>
      <c r="CU136" s="193"/>
      <c r="CV136" s="193"/>
      <c r="CW136" s="193"/>
      <c r="CX136" s="193"/>
      <c r="CY136" s="193"/>
      <c r="CZ136" s="193"/>
      <c r="DA136" s="193"/>
      <c r="DB136" s="193"/>
      <c r="DC136" s="193"/>
      <c r="DD136" s="193"/>
      <c r="DE136" s="193"/>
      <c r="DF136" s="193"/>
      <c r="DG136" s="193"/>
      <c r="DH136" s="193"/>
      <c r="DI136" s="193"/>
      <c r="DJ136" s="193"/>
      <c r="DK136" s="193"/>
      <c r="DL136" s="193"/>
      <c r="DM136" s="193"/>
      <c r="DN136" s="193"/>
      <c r="DO136" s="193"/>
      <c r="DP136" s="193"/>
      <c r="DQ136" s="193"/>
      <c r="DR136" s="193"/>
      <c r="DS136" s="193"/>
      <c r="DT136" s="193"/>
      <c r="DU136" s="193"/>
      <c r="DV136" s="193"/>
      <c r="DW136" s="193"/>
      <c r="DX136" s="193"/>
      <c r="DY136" s="193"/>
      <c r="DZ136" s="193"/>
      <c r="EA136" s="193"/>
      <c r="EB136" s="193"/>
      <c r="EC136" s="193"/>
      <c r="ED136" s="193"/>
      <c r="EE136" s="193"/>
      <c r="EF136" s="193"/>
      <c r="EG136" s="193"/>
      <c r="EH136" s="193"/>
      <c r="EI136" s="193"/>
      <c r="EJ136" s="193"/>
      <c r="EK136" s="193"/>
      <c r="EL136" s="193"/>
      <c r="EM136" s="193"/>
      <c r="EN136" s="193"/>
      <c r="EO136" s="193"/>
      <c r="EP136" s="193"/>
      <c r="EQ136" s="193"/>
      <c r="ER136" s="193"/>
      <c r="ES136" s="193"/>
      <c r="ET136" s="193"/>
      <c r="EU136" s="193"/>
      <c r="EV136" s="193"/>
      <c r="EW136" s="193"/>
      <c r="EX136" s="193"/>
      <c r="EY136" s="193"/>
      <c r="EZ136" s="193"/>
      <c r="FA136" s="193"/>
      <c r="FB136" s="193"/>
      <c r="FC136" s="193"/>
      <c r="FD136" s="193"/>
      <c r="FE136" s="193"/>
      <c r="FF136" s="193"/>
      <c r="FG136" s="193"/>
      <c r="FH136" s="193"/>
      <c r="FI136" s="193"/>
      <c r="FJ136" s="193"/>
      <c r="FK136" s="193"/>
      <c r="FL136" s="193"/>
      <c r="FM136" s="193"/>
      <c r="FN136" s="193"/>
      <c r="FO136" s="193"/>
      <c r="FP136" s="193"/>
      <c r="FQ136" s="193"/>
      <c r="FR136" s="193"/>
      <c r="FS136" s="193"/>
      <c r="FT136" s="193"/>
      <c r="FU136" s="193"/>
      <c r="FV136" s="193"/>
      <c r="FW136" s="193"/>
      <c r="FX136" s="193"/>
      <c r="FY136" s="193"/>
      <c r="FZ136" s="193"/>
      <c r="GA136" s="193"/>
      <c r="GB136" s="193"/>
      <c r="GC136" s="193"/>
      <c r="GD136" s="193"/>
      <c r="GE136" s="193"/>
      <c r="GF136" s="193"/>
      <c r="GG136" s="193"/>
      <c r="GH136" s="193"/>
      <c r="GI136" s="193"/>
      <c r="GJ136" s="193"/>
      <c r="GK136" s="193"/>
      <c r="GL136" s="193"/>
      <c r="GM136" s="193"/>
      <c r="GN136" s="193"/>
      <c r="GO136" s="193"/>
      <c r="GP136" s="193"/>
      <c r="GQ136" s="193"/>
      <c r="GR136" s="193"/>
      <c r="GS136" s="193"/>
      <c r="GT136" s="193"/>
      <c r="GU136" s="193"/>
      <c r="GV136" s="193"/>
      <c r="GW136" s="193"/>
      <c r="GX136" s="193"/>
      <c r="GY136" s="193"/>
      <c r="GZ136" s="193"/>
      <c r="HA136" s="193"/>
      <c r="HB136" s="193"/>
      <c r="HC136" s="193"/>
      <c r="HD136" s="193"/>
      <c r="HE136" s="193"/>
      <c r="HF136" s="193"/>
      <c r="HG136" s="193"/>
      <c r="HH136" s="193"/>
      <c r="HI136" s="193"/>
      <c r="HJ136" s="193"/>
      <c r="HK136" s="193"/>
      <c r="HL136" s="193"/>
      <c r="HM136" s="193"/>
      <c r="HN136" s="193"/>
      <c r="HO136" s="193"/>
      <c r="HP136" s="193"/>
      <c r="HQ136" s="193"/>
      <c r="HR136" s="193"/>
      <c r="HS136" s="193"/>
      <c r="HT136" s="193"/>
      <c r="HU136" s="193"/>
      <c r="HV136" s="193"/>
      <c r="HW136" s="193"/>
      <c r="HX136" s="193"/>
      <c r="HY136" s="193"/>
      <c r="HZ136" s="193"/>
      <c r="IA136" s="193"/>
      <c r="IB136" s="193"/>
      <c r="IC136" s="193"/>
      <c r="ID136" s="193" t="n">
        <v>-19505.9973604933</v>
      </c>
      <c r="IE136" s="193" t="n">
        <v>-19505.9973604933</v>
      </c>
    </row>
    <row r="137" customFormat="false" ht="12.75" hidden="false" customHeight="false" outlineLevel="0" collapsed="false">
      <c r="A137" s="201" t="s">
        <v>46</v>
      </c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4"/>
      <c r="AI137" s="194"/>
      <c r="AJ137" s="194"/>
      <c r="AK137" s="194"/>
      <c r="AL137" s="194"/>
      <c r="AM137" s="194"/>
      <c r="AN137" s="194"/>
      <c r="AO137" s="194"/>
      <c r="AP137" s="194"/>
      <c r="AQ137" s="194"/>
      <c r="AR137" s="194"/>
      <c r="AS137" s="194"/>
      <c r="AT137" s="194"/>
      <c r="AU137" s="194"/>
      <c r="AV137" s="194"/>
      <c r="AW137" s="194"/>
      <c r="AX137" s="194"/>
      <c r="AY137" s="194"/>
      <c r="AZ137" s="194"/>
      <c r="BA137" s="194"/>
      <c r="BB137" s="194"/>
      <c r="BC137" s="194"/>
      <c r="BD137" s="194"/>
      <c r="BE137" s="194"/>
      <c r="BF137" s="194"/>
      <c r="BG137" s="194"/>
      <c r="BH137" s="194"/>
      <c r="BI137" s="194"/>
      <c r="BJ137" s="194"/>
      <c r="BK137" s="194"/>
      <c r="BL137" s="194"/>
      <c r="BM137" s="194"/>
      <c r="BN137" s="194"/>
      <c r="BO137" s="194"/>
      <c r="BP137" s="194"/>
      <c r="BQ137" s="194"/>
      <c r="BR137" s="194"/>
      <c r="BS137" s="194"/>
      <c r="BT137" s="194"/>
      <c r="BU137" s="194"/>
      <c r="BV137" s="194"/>
      <c r="BW137" s="194"/>
      <c r="BX137" s="194"/>
      <c r="BY137" s="194"/>
      <c r="BZ137" s="194"/>
      <c r="CA137" s="194"/>
      <c r="CB137" s="194"/>
      <c r="CC137" s="194"/>
      <c r="CD137" s="194"/>
      <c r="CE137" s="194"/>
      <c r="CF137" s="194"/>
      <c r="CG137" s="194"/>
      <c r="CH137" s="194"/>
      <c r="CI137" s="194"/>
      <c r="CJ137" s="194"/>
      <c r="CK137" s="194"/>
      <c r="CL137" s="194"/>
      <c r="CM137" s="194"/>
      <c r="CN137" s="194"/>
      <c r="CO137" s="194"/>
      <c r="CP137" s="194"/>
      <c r="CQ137" s="194"/>
      <c r="CR137" s="194"/>
      <c r="CS137" s="194"/>
      <c r="CT137" s="194"/>
      <c r="CU137" s="194"/>
      <c r="CV137" s="194"/>
      <c r="CW137" s="194"/>
      <c r="CX137" s="194"/>
      <c r="CY137" s="194"/>
      <c r="CZ137" s="194"/>
      <c r="DA137" s="194"/>
      <c r="DB137" s="194"/>
      <c r="DC137" s="194"/>
      <c r="DD137" s="194"/>
      <c r="DE137" s="194"/>
      <c r="DF137" s="194"/>
      <c r="DG137" s="194"/>
      <c r="DH137" s="194"/>
      <c r="DI137" s="194"/>
      <c r="DJ137" s="194"/>
      <c r="DK137" s="194"/>
      <c r="DL137" s="194"/>
      <c r="DM137" s="194"/>
      <c r="DN137" s="194"/>
      <c r="DO137" s="194"/>
      <c r="DP137" s="194"/>
      <c r="DQ137" s="194"/>
      <c r="DR137" s="194"/>
      <c r="DS137" s="194"/>
      <c r="DT137" s="194"/>
      <c r="DU137" s="194"/>
      <c r="DV137" s="194"/>
      <c r="DW137" s="194"/>
      <c r="DX137" s="194"/>
      <c r="DY137" s="194"/>
      <c r="DZ137" s="194"/>
      <c r="EA137" s="194"/>
      <c r="EB137" s="194"/>
      <c r="EC137" s="194"/>
      <c r="ED137" s="194"/>
      <c r="EE137" s="194"/>
      <c r="EF137" s="194"/>
      <c r="EG137" s="194"/>
      <c r="EH137" s="194"/>
      <c r="EI137" s="194"/>
      <c r="EJ137" s="194"/>
      <c r="EK137" s="194"/>
      <c r="EL137" s="194"/>
      <c r="EM137" s="194"/>
      <c r="EN137" s="194"/>
      <c r="EO137" s="194"/>
      <c r="EP137" s="194"/>
      <c r="EQ137" s="194"/>
      <c r="ER137" s="194"/>
      <c r="ES137" s="194"/>
      <c r="ET137" s="194"/>
      <c r="EU137" s="194"/>
      <c r="EV137" s="194"/>
      <c r="EW137" s="194"/>
      <c r="EX137" s="194"/>
      <c r="EY137" s="194"/>
      <c r="EZ137" s="194"/>
      <c r="FA137" s="194"/>
      <c r="FB137" s="194"/>
      <c r="FC137" s="194"/>
      <c r="FD137" s="194"/>
      <c r="FE137" s="194"/>
      <c r="FF137" s="194"/>
      <c r="FG137" s="194"/>
      <c r="FH137" s="194"/>
      <c r="FI137" s="194"/>
      <c r="FJ137" s="194"/>
      <c r="FK137" s="194"/>
      <c r="FL137" s="194"/>
      <c r="FM137" s="194"/>
      <c r="FN137" s="194"/>
      <c r="FO137" s="194"/>
      <c r="FP137" s="194"/>
      <c r="FQ137" s="194"/>
      <c r="FR137" s="194"/>
      <c r="FS137" s="194"/>
      <c r="FT137" s="194"/>
      <c r="FU137" s="194"/>
      <c r="FV137" s="194"/>
      <c r="FW137" s="194"/>
      <c r="FX137" s="194"/>
      <c r="FY137" s="194"/>
      <c r="FZ137" s="194"/>
      <c r="GA137" s="194"/>
      <c r="GB137" s="194"/>
      <c r="GC137" s="194"/>
      <c r="GD137" s="194"/>
      <c r="GE137" s="194"/>
      <c r="GF137" s="194"/>
      <c r="GG137" s="194"/>
      <c r="GH137" s="194"/>
      <c r="GI137" s="194"/>
      <c r="GJ137" s="194"/>
      <c r="GK137" s="194"/>
      <c r="GL137" s="194"/>
      <c r="GM137" s="194"/>
      <c r="GN137" s="194"/>
      <c r="GO137" s="194"/>
      <c r="GP137" s="194"/>
      <c r="GQ137" s="194"/>
      <c r="GR137" s="194"/>
      <c r="GS137" s="194"/>
      <c r="GT137" s="194"/>
      <c r="GU137" s="194"/>
      <c r="GV137" s="194"/>
      <c r="GW137" s="194"/>
      <c r="GX137" s="194"/>
      <c r="GY137" s="194"/>
      <c r="GZ137" s="194"/>
      <c r="HA137" s="194"/>
      <c r="HB137" s="194"/>
      <c r="HC137" s="194"/>
      <c r="HD137" s="194"/>
      <c r="HE137" s="194"/>
      <c r="HF137" s="194"/>
      <c r="HG137" s="194"/>
      <c r="HH137" s="194"/>
      <c r="HI137" s="194"/>
      <c r="HJ137" s="194"/>
      <c r="HK137" s="194"/>
      <c r="HL137" s="194"/>
      <c r="HM137" s="194"/>
      <c r="HN137" s="194"/>
      <c r="HO137" s="194"/>
      <c r="HP137" s="194"/>
      <c r="HQ137" s="194"/>
      <c r="HR137" s="194"/>
      <c r="HS137" s="194"/>
      <c r="HT137" s="194"/>
      <c r="HU137" s="194"/>
      <c r="HV137" s="194"/>
      <c r="HW137" s="194"/>
      <c r="HX137" s="194"/>
      <c r="HY137" s="194"/>
      <c r="HZ137" s="194"/>
      <c r="IA137" s="194"/>
      <c r="IB137" s="194"/>
      <c r="IC137" s="194"/>
      <c r="ID137" s="194" t="n">
        <v>0</v>
      </c>
      <c r="IE137" s="194" t="n">
        <v>0</v>
      </c>
    </row>
    <row r="138" customFormat="false" ht="12.75" hidden="false" customHeight="false" outlineLevel="0" collapsed="false">
      <c r="A138" s="201" t="s">
        <v>47</v>
      </c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2"/>
      <c r="BE138" s="192"/>
      <c r="BF138" s="192"/>
      <c r="BG138" s="192"/>
      <c r="BH138" s="192"/>
      <c r="BI138" s="192"/>
      <c r="BJ138" s="192"/>
      <c r="BK138" s="192"/>
      <c r="BL138" s="192"/>
      <c r="BM138" s="192"/>
      <c r="BN138" s="192"/>
      <c r="BO138" s="192"/>
      <c r="BP138" s="192"/>
      <c r="BQ138" s="192"/>
      <c r="BR138" s="192"/>
      <c r="BS138" s="192"/>
      <c r="BT138" s="192"/>
      <c r="BU138" s="192"/>
      <c r="BV138" s="192"/>
      <c r="BW138" s="192"/>
      <c r="BX138" s="192"/>
      <c r="BY138" s="192"/>
      <c r="BZ138" s="192"/>
      <c r="CA138" s="192"/>
      <c r="CB138" s="192"/>
      <c r="CC138" s="192"/>
      <c r="CD138" s="192"/>
      <c r="CE138" s="192"/>
      <c r="CF138" s="192"/>
      <c r="CG138" s="192"/>
      <c r="CH138" s="192"/>
      <c r="CI138" s="192"/>
      <c r="CJ138" s="192"/>
      <c r="CK138" s="192"/>
      <c r="CL138" s="192"/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192"/>
      <c r="CX138" s="192"/>
      <c r="CY138" s="192"/>
      <c r="CZ138" s="192"/>
      <c r="DA138" s="192"/>
      <c r="DB138" s="192"/>
      <c r="DC138" s="192"/>
      <c r="DD138" s="192"/>
      <c r="DE138" s="192"/>
      <c r="DF138" s="192"/>
      <c r="DG138" s="192"/>
      <c r="DH138" s="192"/>
      <c r="DI138" s="192"/>
      <c r="DJ138" s="192"/>
      <c r="DK138" s="192"/>
      <c r="DL138" s="192"/>
      <c r="DM138" s="192"/>
      <c r="DN138" s="192"/>
      <c r="DO138" s="192"/>
      <c r="DP138" s="192"/>
      <c r="DQ138" s="192"/>
      <c r="DR138" s="192"/>
      <c r="DS138" s="192"/>
      <c r="DT138" s="192"/>
      <c r="DU138" s="192"/>
      <c r="DV138" s="192"/>
      <c r="DW138" s="192"/>
      <c r="DX138" s="192"/>
      <c r="DY138" s="192"/>
      <c r="DZ138" s="192"/>
      <c r="EA138" s="192"/>
      <c r="EB138" s="192"/>
      <c r="EC138" s="192"/>
      <c r="ED138" s="192"/>
      <c r="EE138" s="192"/>
      <c r="EF138" s="192"/>
      <c r="EG138" s="192"/>
      <c r="EH138" s="192"/>
      <c r="EI138" s="192"/>
      <c r="EJ138" s="192"/>
      <c r="EK138" s="192"/>
      <c r="EL138" s="192"/>
      <c r="EM138" s="192"/>
      <c r="EN138" s="192"/>
      <c r="EO138" s="192"/>
      <c r="EP138" s="192"/>
      <c r="EQ138" s="192"/>
      <c r="ER138" s="192"/>
      <c r="ES138" s="192"/>
      <c r="ET138" s="192"/>
      <c r="EU138" s="192"/>
      <c r="EV138" s="192"/>
      <c r="EW138" s="192"/>
      <c r="EX138" s="192"/>
      <c r="EY138" s="192"/>
      <c r="EZ138" s="192"/>
      <c r="FA138" s="192"/>
      <c r="FB138" s="192"/>
      <c r="FC138" s="192"/>
      <c r="FD138" s="192"/>
      <c r="FE138" s="192"/>
      <c r="FF138" s="192"/>
      <c r="FG138" s="192"/>
      <c r="FH138" s="192"/>
      <c r="FI138" s="192"/>
      <c r="FJ138" s="192"/>
      <c r="FK138" s="192"/>
      <c r="FL138" s="192"/>
      <c r="FM138" s="192"/>
      <c r="FN138" s="192"/>
      <c r="FO138" s="192"/>
      <c r="FP138" s="192"/>
      <c r="FQ138" s="192"/>
      <c r="FR138" s="192"/>
      <c r="FS138" s="192"/>
      <c r="FT138" s="192"/>
      <c r="FU138" s="192"/>
      <c r="FV138" s="192"/>
      <c r="FW138" s="192"/>
      <c r="FX138" s="192"/>
      <c r="FY138" s="192"/>
      <c r="FZ138" s="192"/>
      <c r="GA138" s="192"/>
      <c r="GB138" s="192"/>
      <c r="GC138" s="192"/>
      <c r="GD138" s="192"/>
      <c r="GE138" s="192"/>
      <c r="GF138" s="192"/>
      <c r="GG138" s="192"/>
      <c r="GH138" s="192"/>
      <c r="GI138" s="192"/>
      <c r="GJ138" s="192"/>
      <c r="GK138" s="192"/>
      <c r="GL138" s="192"/>
      <c r="GM138" s="192"/>
      <c r="GN138" s="192"/>
      <c r="GO138" s="192"/>
      <c r="GP138" s="192"/>
      <c r="GQ138" s="192"/>
      <c r="GR138" s="192"/>
      <c r="GS138" s="192"/>
      <c r="GT138" s="192"/>
      <c r="GU138" s="192"/>
      <c r="GV138" s="192"/>
      <c r="GW138" s="192"/>
      <c r="GX138" s="192"/>
      <c r="GY138" s="192"/>
      <c r="GZ138" s="192"/>
      <c r="HA138" s="192"/>
      <c r="HB138" s="192"/>
      <c r="HC138" s="192"/>
      <c r="HD138" s="192"/>
      <c r="HE138" s="192"/>
      <c r="HF138" s="192"/>
      <c r="HG138" s="192"/>
      <c r="HH138" s="192"/>
      <c r="HI138" s="192"/>
      <c r="HJ138" s="192"/>
      <c r="HK138" s="192"/>
      <c r="HL138" s="192"/>
      <c r="HM138" s="192"/>
      <c r="HN138" s="192"/>
      <c r="HO138" s="192"/>
      <c r="HP138" s="192"/>
      <c r="HQ138" s="192"/>
      <c r="HR138" s="192"/>
      <c r="HS138" s="192"/>
      <c r="HT138" s="192"/>
      <c r="HU138" s="192"/>
      <c r="HV138" s="192"/>
      <c r="HW138" s="192"/>
      <c r="HX138" s="192"/>
      <c r="HY138" s="192"/>
      <c r="HZ138" s="192"/>
      <c r="IA138" s="192"/>
      <c r="IB138" s="192"/>
      <c r="IC138" s="192"/>
      <c r="ID138" s="193" t="n">
        <v>0</v>
      </c>
      <c r="IE138" s="193" t="n">
        <v>0</v>
      </c>
    </row>
    <row r="139" customFormat="false" ht="12.75" hidden="false" customHeight="false" outlineLevel="0" collapsed="false">
      <c r="A139" s="201" t="s">
        <v>48</v>
      </c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4"/>
      <c r="AI139" s="194"/>
      <c r="AJ139" s="194"/>
      <c r="AK139" s="194"/>
      <c r="AL139" s="194"/>
      <c r="AM139" s="194"/>
      <c r="AN139" s="194"/>
      <c r="AO139" s="194"/>
      <c r="AP139" s="194"/>
      <c r="AQ139" s="194"/>
      <c r="AR139" s="194"/>
      <c r="AS139" s="194"/>
      <c r="AT139" s="194"/>
      <c r="AU139" s="194"/>
      <c r="AV139" s="194"/>
      <c r="AW139" s="194"/>
      <c r="AX139" s="194"/>
      <c r="AY139" s="194"/>
      <c r="AZ139" s="194"/>
      <c r="BA139" s="194"/>
      <c r="BB139" s="194"/>
      <c r="BC139" s="194"/>
      <c r="BD139" s="194"/>
      <c r="BE139" s="194"/>
      <c r="BF139" s="194"/>
      <c r="BG139" s="194"/>
      <c r="BH139" s="194"/>
      <c r="BI139" s="194"/>
      <c r="BJ139" s="194"/>
      <c r="BK139" s="194"/>
      <c r="BL139" s="194"/>
      <c r="BM139" s="194"/>
      <c r="BN139" s="194"/>
      <c r="BO139" s="194"/>
      <c r="BP139" s="194"/>
      <c r="BQ139" s="194"/>
      <c r="BR139" s="194"/>
      <c r="BS139" s="194"/>
      <c r="BT139" s="194"/>
      <c r="BU139" s="194"/>
      <c r="BV139" s="194"/>
      <c r="BW139" s="194"/>
      <c r="BX139" s="194"/>
      <c r="BY139" s="194"/>
      <c r="BZ139" s="194"/>
      <c r="CA139" s="194"/>
      <c r="CB139" s="194"/>
      <c r="CC139" s="194"/>
      <c r="CD139" s="194"/>
      <c r="CE139" s="194"/>
      <c r="CF139" s="194"/>
      <c r="CG139" s="194"/>
      <c r="CH139" s="194"/>
      <c r="CI139" s="194"/>
      <c r="CJ139" s="194"/>
      <c r="CK139" s="194"/>
      <c r="CL139" s="194"/>
      <c r="CM139" s="194"/>
      <c r="CN139" s="194"/>
      <c r="CO139" s="194"/>
      <c r="CP139" s="194"/>
      <c r="CQ139" s="194"/>
      <c r="CR139" s="194"/>
      <c r="CS139" s="194"/>
      <c r="CT139" s="194"/>
      <c r="CU139" s="194"/>
      <c r="CV139" s="194"/>
      <c r="CW139" s="194"/>
      <c r="CX139" s="194"/>
      <c r="CY139" s="194"/>
      <c r="CZ139" s="194"/>
      <c r="DA139" s="194"/>
      <c r="DB139" s="194"/>
      <c r="DC139" s="194"/>
      <c r="DD139" s="194"/>
      <c r="DE139" s="194"/>
      <c r="DF139" s="194"/>
      <c r="DG139" s="194"/>
      <c r="DH139" s="194"/>
      <c r="DI139" s="194"/>
      <c r="DJ139" s="194"/>
      <c r="DK139" s="194"/>
      <c r="DL139" s="194"/>
      <c r="DM139" s="194"/>
      <c r="DN139" s="194"/>
      <c r="DO139" s="194"/>
      <c r="DP139" s="194"/>
      <c r="DQ139" s="194"/>
      <c r="DR139" s="194"/>
      <c r="DS139" s="194"/>
      <c r="DT139" s="194"/>
      <c r="DU139" s="194"/>
      <c r="DV139" s="194"/>
      <c r="DW139" s="194"/>
      <c r="DX139" s="194"/>
      <c r="DY139" s="194"/>
      <c r="DZ139" s="194"/>
      <c r="EA139" s="194"/>
      <c r="EB139" s="194"/>
      <c r="EC139" s="194"/>
      <c r="ED139" s="194"/>
      <c r="EE139" s="194"/>
      <c r="EF139" s="194"/>
      <c r="EG139" s="194"/>
      <c r="EH139" s="194"/>
      <c r="EI139" s="194"/>
      <c r="EJ139" s="194"/>
      <c r="EK139" s="194"/>
      <c r="EL139" s="194"/>
      <c r="EM139" s="194"/>
      <c r="EN139" s="194"/>
      <c r="EO139" s="194"/>
      <c r="EP139" s="194"/>
      <c r="EQ139" s="194"/>
      <c r="ER139" s="194"/>
      <c r="ES139" s="194"/>
      <c r="ET139" s="194"/>
      <c r="EU139" s="194"/>
      <c r="EV139" s="194"/>
      <c r="EW139" s="194"/>
      <c r="EX139" s="194"/>
      <c r="EY139" s="194"/>
      <c r="EZ139" s="194"/>
      <c r="FA139" s="194"/>
      <c r="FB139" s="194"/>
      <c r="FC139" s="194"/>
      <c r="FD139" s="194"/>
      <c r="FE139" s="194"/>
      <c r="FF139" s="194"/>
      <c r="FG139" s="194"/>
      <c r="FH139" s="194"/>
      <c r="FI139" s="194"/>
      <c r="FJ139" s="194"/>
      <c r="FK139" s="194"/>
      <c r="FL139" s="194"/>
      <c r="FM139" s="194"/>
      <c r="FN139" s="194"/>
      <c r="FO139" s="194"/>
      <c r="FP139" s="194"/>
      <c r="FQ139" s="194"/>
      <c r="FR139" s="194"/>
      <c r="FS139" s="194"/>
      <c r="FT139" s="194"/>
      <c r="FU139" s="194"/>
      <c r="FV139" s="194"/>
      <c r="FW139" s="194"/>
      <c r="FX139" s="194"/>
      <c r="FY139" s="194"/>
      <c r="FZ139" s="194"/>
      <c r="GA139" s="194"/>
      <c r="GB139" s="194"/>
      <c r="GC139" s="194"/>
      <c r="GD139" s="194"/>
      <c r="GE139" s="194"/>
      <c r="GF139" s="194"/>
      <c r="GG139" s="194"/>
      <c r="GH139" s="194"/>
      <c r="GI139" s="194"/>
      <c r="GJ139" s="194"/>
      <c r="GK139" s="194"/>
      <c r="GL139" s="194"/>
      <c r="GM139" s="194"/>
      <c r="GN139" s="194"/>
      <c r="GO139" s="194"/>
      <c r="GP139" s="194"/>
      <c r="GQ139" s="194"/>
      <c r="GR139" s="194"/>
      <c r="GS139" s="194"/>
      <c r="GT139" s="194"/>
      <c r="GU139" s="194"/>
      <c r="GV139" s="194"/>
      <c r="GW139" s="194"/>
      <c r="GX139" s="194"/>
      <c r="GY139" s="194"/>
      <c r="GZ139" s="194"/>
      <c r="HA139" s="194"/>
      <c r="HB139" s="194"/>
      <c r="HC139" s="194"/>
      <c r="HD139" s="194"/>
      <c r="HE139" s="194"/>
      <c r="HF139" s="194"/>
      <c r="HG139" s="194"/>
      <c r="HH139" s="194"/>
      <c r="HI139" s="194"/>
      <c r="HJ139" s="194"/>
      <c r="HK139" s="194"/>
      <c r="HL139" s="194"/>
      <c r="HM139" s="194"/>
      <c r="HN139" s="194"/>
      <c r="HO139" s="194"/>
      <c r="HP139" s="194"/>
      <c r="HQ139" s="194"/>
      <c r="HR139" s="194"/>
      <c r="HS139" s="194"/>
      <c r="HT139" s="194"/>
      <c r="HU139" s="194"/>
      <c r="HV139" s="194"/>
      <c r="HW139" s="194"/>
      <c r="HX139" s="194"/>
      <c r="HY139" s="194"/>
      <c r="HZ139" s="194"/>
      <c r="IA139" s="194"/>
      <c r="IB139" s="194"/>
      <c r="IC139" s="194"/>
      <c r="ID139" s="194" t="n">
        <v>0</v>
      </c>
      <c r="IE139" s="194" t="n">
        <v>0</v>
      </c>
    </row>
    <row r="140" customFormat="false" ht="12.75" hidden="false" customHeight="false" outlineLevel="0" collapsed="false">
      <c r="A140" s="201" t="s">
        <v>49</v>
      </c>
      <c r="B140" s="193"/>
      <c r="C140" s="193"/>
      <c r="D140" s="193"/>
      <c r="E140" s="193"/>
      <c r="F140" s="193"/>
      <c r="G140" s="193"/>
      <c r="H140" s="193" t="n">
        <v>-2491.48147704488</v>
      </c>
      <c r="I140" s="193" t="n">
        <v>1316.27595917683</v>
      </c>
      <c r="J140" s="193" t="n">
        <v>1258.45356591741</v>
      </c>
      <c r="K140" s="193" t="n">
        <v>5780.91403277857</v>
      </c>
      <c r="L140" s="193" t="n">
        <v>939.7671953955</v>
      </c>
      <c r="M140" s="193" t="n">
        <v>-19413.7865230629</v>
      </c>
      <c r="N140" s="193" t="n">
        <v>-19678.2404634863</v>
      </c>
      <c r="O140" s="193" t="n">
        <v>-20239.710361665</v>
      </c>
      <c r="P140" s="193" t="n">
        <v>-243.5269268703</v>
      </c>
      <c r="Q140" s="193" t="n">
        <v>48.1766471955</v>
      </c>
      <c r="R140" s="193" t="n">
        <v>339.24900756711</v>
      </c>
      <c r="S140" s="193" t="n">
        <v>-11344.0192826035</v>
      </c>
      <c r="T140" s="193" t="n">
        <v>-10814.4048830637</v>
      </c>
      <c r="U140" s="193" t="n">
        <v>-8177.41621081013</v>
      </c>
      <c r="V140" s="193" t="n">
        <v>1261.57061930918</v>
      </c>
      <c r="W140" s="193" t="n">
        <v>5341.8191674814</v>
      </c>
      <c r="X140" s="193" t="n">
        <v>870.99085191694</v>
      </c>
      <c r="Y140" s="193" t="n">
        <v>-913.72849460858</v>
      </c>
      <c r="Z140" s="193" t="n">
        <v>463.58258618409</v>
      </c>
      <c r="AA140" s="193" t="n">
        <v>-430.26107793582</v>
      </c>
      <c r="AB140" s="193" t="n">
        <v>-291.94865650788</v>
      </c>
      <c r="AC140" s="193" t="n">
        <v>89.28439332909</v>
      </c>
      <c r="AD140" s="193" t="n">
        <v>258.10739215074</v>
      </c>
      <c r="AE140" s="193" t="n">
        <v>-793.5565560863</v>
      </c>
      <c r="AF140" s="193" t="n">
        <v>-953.37601031474</v>
      </c>
      <c r="AG140" s="193" t="n">
        <v>1508.76238784275</v>
      </c>
      <c r="AH140" s="193" t="n">
        <v>-8108.66107137436</v>
      </c>
      <c r="AI140" s="193" t="n">
        <v>-3972.12429342536</v>
      </c>
      <c r="AJ140" s="193" t="n">
        <v>-9099.93618082588</v>
      </c>
      <c r="AK140" s="193" t="n">
        <v>-10103.1884223704</v>
      </c>
      <c r="AL140" s="193" t="n">
        <v>-8745.77115094292</v>
      </c>
      <c r="AM140" s="193" t="n">
        <v>-9832.91061961922</v>
      </c>
      <c r="AN140" s="193" t="n">
        <v>-9591.31729060622</v>
      </c>
      <c r="AO140" s="193" t="n">
        <v>-9310.98121715593</v>
      </c>
      <c r="AP140" s="193" t="n">
        <v>-8922.34827162277</v>
      </c>
      <c r="AQ140" s="193"/>
      <c r="AR140" s="193"/>
      <c r="AS140" s="193"/>
      <c r="AT140" s="193"/>
      <c r="AU140" s="193"/>
      <c r="AV140" s="193"/>
      <c r="AW140" s="193"/>
      <c r="AX140" s="193"/>
      <c r="AY140" s="193"/>
      <c r="AZ140" s="193"/>
      <c r="BA140" s="193"/>
      <c r="BB140" s="193"/>
      <c r="BC140" s="193"/>
      <c r="BD140" s="193"/>
      <c r="BE140" s="193"/>
      <c r="BF140" s="193"/>
      <c r="BG140" s="193"/>
      <c r="BH140" s="193"/>
      <c r="BI140" s="193"/>
      <c r="BJ140" s="193"/>
      <c r="BK140" s="193"/>
      <c r="BL140" s="193"/>
      <c r="BM140" s="193"/>
      <c r="BN140" s="193"/>
      <c r="BO140" s="193"/>
      <c r="BP140" s="193"/>
      <c r="BQ140" s="193"/>
      <c r="BR140" s="193"/>
      <c r="BS140" s="193"/>
      <c r="BT140" s="193"/>
      <c r="BU140" s="193"/>
      <c r="BV140" s="193"/>
      <c r="BW140" s="193"/>
      <c r="BX140" s="193"/>
      <c r="BY140" s="193"/>
      <c r="BZ140" s="193"/>
      <c r="CA140" s="193"/>
      <c r="CB140" s="193"/>
      <c r="CC140" s="193"/>
      <c r="CD140" s="193"/>
      <c r="CE140" s="193"/>
      <c r="CF140" s="193"/>
      <c r="CG140" s="193"/>
      <c r="CH140" s="193"/>
      <c r="CI140" s="193"/>
      <c r="CJ140" s="193"/>
      <c r="CK140" s="193"/>
      <c r="CL140" s="193"/>
      <c r="CM140" s="193"/>
      <c r="CN140" s="193"/>
      <c r="CO140" s="193"/>
      <c r="CP140" s="193"/>
      <c r="CQ140" s="193"/>
      <c r="CR140" s="193"/>
      <c r="CS140" s="193"/>
      <c r="CT140" s="193"/>
      <c r="CU140" s="193"/>
      <c r="CV140" s="193"/>
      <c r="CW140" s="193"/>
      <c r="CX140" s="193"/>
      <c r="CY140" s="193"/>
      <c r="CZ140" s="193"/>
      <c r="DA140" s="193"/>
      <c r="DB140" s="193"/>
      <c r="DC140" s="193"/>
      <c r="DD140" s="193"/>
      <c r="DE140" s="193"/>
      <c r="DF140" s="193"/>
      <c r="DG140" s="193"/>
      <c r="DH140" s="193"/>
      <c r="DI140" s="193"/>
      <c r="DJ140" s="193"/>
      <c r="DK140" s="193"/>
      <c r="DL140" s="193"/>
      <c r="DM140" s="193"/>
      <c r="DN140" s="193"/>
      <c r="DO140" s="193"/>
      <c r="DP140" s="193"/>
      <c r="DQ140" s="193"/>
      <c r="DR140" s="193"/>
      <c r="DS140" s="193"/>
      <c r="DT140" s="193"/>
      <c r="DU140" s="193"/>
      <c r="DV140" s="193"/>
      <c r="DW140" s="193"/>
      <c r="DX140" s="193"/>
      <c r="DY140" s="193"/>
      <c r="DZ140" s="193"/>
      <c r="EA140" s="193"/>
      <c r="EB140" s="193"/>
      <c r="EC140" s="193"/>
      <c r="ED140" s="193"/>
      <c r="EE140" s="193"/>
      <c r="EF140" s="193"/>
      <c r="EG140" s="193"/>
      <c r="EH140" s="193"/>
      <c r="EI140" s="193"/>
      <c r="EJ140" s="193"/>
      <c r="EK140" s="193"/>
      <c r="EL140" s="193"/>
      <c r="EM140" s="193"/>
      <c r="EN140" s="193"/>
      <c r="EO140" s="193"/>
      <c r="EP140" s="193"/>
      <c r="EQ140" s="193"/>
      <c r="ER140" s="193"/>
      <c r="ES140" s="193"/>
      <c r="ET140" s="193"/>
      <c r="EU140" s="193"/>
      <c r="EV140" s="193"/>
      <c r="EW140" s="193"/>
      <c r="EX140" s="193"/>
      <c r="EY140" s="193"/>
      <c r="EZ140" s="193"/>
      <c r="FA140" s="193"/>
      <c r="FB140" s="193"/>
      <c r="FC140" s="193"/>
      <c r="FD140" s="193"/>
      <c r="FE140" s="193"/>
      <c r="FF140" s="193"/>
      <c r="FG140" s="193"/>
      <c r="FH140" s="193"/>
      <c r="FI140" s="193"/>
      <c r="FJ140" s="193"/>
      <c r="FK140" s="193"/>
      <c r="FL140" s="193"/>
      <c r="FM140" s="193"/>
      <c r="FN140" s="193"/>
      <c r="FO140" s="193"/>
      <c r="FP140" s="193"/>
      <c r="FQ140" s="193"/>
      <c r="FR140" s="193"/>
      <c r="FS140" s="193"/>
      <c r="FT140" s="193"/>
      <c r="FU140" s="193"/>
      <c r="FV140" s="193"/>
      <c r="FW140" s="193"/>
      <c r="FX140" s="193"/>
      <c r="FY140" s="193"/>
      <c r="FZ140" s="193"/>
      <c r="GA140" s="193"/>
      <c r="GB140" s="193"/>
      <c r="GC140" s="193"/>
      <c r="GD140" s="193"/>
      <c r="GE140" s="193"/>
      <c r="GF140" s="193"/>
      <c r="GG140" s="193"/>
      <c r="GH140" s="193"/>
      <c r="GI140" s="193"/>
      <c r="GJ140" s="193"/>
      <c r="GK140" s="193"/>
      <c r="GL140" s="193"/>
      <c r="GM140" s="193"/>
      <c r="GN140" s="193"/>
      <c r="GO140" s="193"/>
      <c r="GP140" s="193"/>
      <c r="GQ140" s="193"/>
      <c r="GR140" s="193"/>
      <c r="GS140" s="193"/>
      <c r="GT140" s="193"/>
      <c r="GU140" s="193"/>
      <c r="GV140" s="193"/>
      <c r="GW140" s="193"/>
      <c r="GX140" s="193"/>
      <c r="GY140" s="193"/>
      <c r="GZ140" s="193"/>
      <c r="HA140" s="193"/>
      <c r="HB140" s="193"/>
      <c r="HC140" s="193"/>
      <c r="HD140" s="193"/>
      <c r="HE140" s="193"/>
      <c r="HF140" s="193"/>
      <c r="HG140" s="193"/>
      <c r="HH140" s="193"/>
      <c r="HI140" s="193"/>
      <c r="HJ140" s="193"/>
      <c r="HK140" s="193"/>
      <c r="HL140" s="193"/>
      <c r="HM140" s="193"/>
      <c r="HN140" s="193"/>
      <c r="HO140" s="193"/>
      <c r="HP140" s="193"/>
      <c r="HQ140" s="193"/>
      <c r="HR140" s="193"/>
      <c r="HS140" s="193"/>
      <c r="HT140" s="193"/>
      <c r="HU140" s="193"/>
      <c r="HV140" s="193"/>
      <c r="HW140" s="193"/>
      <c r="HX140" s="193"/>
      <c r="HY140" s="193"/>
      <c r="HZ140" s="193"/>
      <c r="IA140" s="193"/>
      <c r="IB140" s="193"/>
      <c r="IC140" s="193"/>
      <c r="ID140" s="193" t="n">
        <v>-153995.741635758</v>
      </c>
      <c r="IE140" s="193" t="n">
        <v>-153995.741635758</v>
      </c>
    </row>
    <row r="141" customFormat="false" ht="12.75" hidden="false" customHeight="false" outlineLevel="0" collapsed="false"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  <c r="AW141" s="193"/>
      <c r="AX141" s="193"/>
      <c r="AY141" s="193"/>
      <c r="AZ141" s="193"/>
      <c r="BA141" s="193"/>
      <c r="BB141" s="193"/>
      <c r="BC141" s="193"/>
      <c r="BD141" s="193"/>
      <c r="BE141" s="193"/>
      <c r="BF141" s="193"/>
      <c r="BG141" s="193"/>
      <c r="BH141" s="193"/>
      <c r="BI141" s="193"/>
      <c r="BJ141" s="193"/>
      <c r="BK141" s="193"/>
      <c r="BL141" s="193"/>
      <c r="BM141" s="193"/>
      <c r="BN141" s="193"/>
      <c r="BO141" s="193"/>
      <c r="BP141" s="193"/>
      <c r="BQ141" s="193"/>
      <c r="BR141" s="193"/>
      <c r="BS141" s="193"/>
      <c r="BT141" s="193"/>
      <c r="BU141" s="193"/>
      <c r="BV141" s="193"/>
      <c r="BW141" s="193"/>
      <c r="BX141" s="193"/>
      <c r="BY141" s="193"/>
      <c r="BZ141" s="193"/>
      <c r="CA141" s="193"/>
      <c r="CB141" s="193"/>
      <c r="CC141" s="193"/>
      <c r="CD141" s="193"/>
      <c r="CE141" s="193"/>
      <c r="CF141" s="193"/>
      <c r="CG141" s="193"/>
      <c r="CH141" s="193"/>
      <c r="CI141" s="193"/>
      <c r="CJ141" s="193"/>
      <c r="CK141" s="193"/>
      <c r="CL141" s="193"/>
      <c r="CM141" s="193"/>
      <c r="CN141" s="193"/>
      <c r="CO141" s="193"/>
      <c r="CP141" s="193"/>
      <c r="CQ141" s="193"/>
      <c r="CR141" s="193"/>
      <c r="CS141" s="193"/>
      <c r="CT141" s="193"/>
      <c r="CU141" s="193"/>
      <c r="CV141" s="193"/>
      <c r="CW141" s="193"/>
      <c r="CX141" s="193"/>
      <c r="CY141" s="193"/>
      <c r="CZ141" s="193"/>
      <c r="DA141" s="193"/>
      <c r="DB141" s="193"/>
      <c r="DC141" s="193"/>
      <c r="DD141" s="193"/>
      <c r="DE141" s="193"/>
      <c r="DF141" s="193"/>
      <c r="DG141" s="193"/>
      <c r="DH141" s="193"/>
      <c r="DI141" s="193"/>
      <c r="DJ141" s="193"/>
      <c r="DK141" s="193"/>
      <c r="DL141" s="193"/>
      <c r="DM141" s="193"/>
      <c r="DN141" s="193"/>
      <c r="DO141" s="193"/>
      <c r="DP141" s="193"/>
      <c r="DQ141" s="193"/>
      <c r="DR141" s="193"/>
      <c r="DS141" s="193"/>
      <c r="DT141" s="193"/>
      <c r="DU141" s="193"/>
      <c r="DV141" s="193"/>
      <c r="DW141" s="193"/>
      <c r="DX141" s="193"/>
      <c r="DY141" s="193"/>
      <c r="DZ141" s="193"/>
      <c r="EA141" s="193"/>
      <c r="EB141" s="193"/>
      <c r="EC141" s="193"/>
      <c r="ED141" s="193"/>
      <c r="EE141" s="193"/>
      <c r="EF141" s="193"/>
      <c r="EG141" s="193"/>
      <c r="EH141" s="193"/>
      <c r="EI141" s="193"/>
      <c r="EJ141" s="193"/>
      <c r="EK141" s="193"/>
      <c r="EL141" s="193"/>
      <c r="EM141" s="193"/>
      <c r="EN141" s="193"/>
      <c r="EO141" s="193"/>
      <c r="EP141" s="193"/>
      <c r="EQ141" s="193"/>
      <c r="ER141" s="193"/>
      <c r="ES141" s="193"/>
      <c r="ET141" s="193"/>
      <c r="EU141" s="193"/>
      <c r="EV141" s="193"/>
      <c r="EW141" s="193"/>
      <c r="EX141" s="193"/>
      <c r="EY141" s="193"/>
      <c r="EZ141" s="193"/>
      <c r="FA141" s="193"/>
      <c r="FB141" s="193"/>
      <c r="FC141" s="193"/>
      <c r="FD141" s="193"/>
      <c r="FE141" s="193"/>
      <c r="FF141" s="193"/>
      <c r="FG141" s="193"/>
      <c r="FH141" s="193"/>
      <c r="FI141" s="193"/>
      <c r="FJ141" s="193"/>
      <c r="FK141" s="193"/>
      <c r="FL141" s="193"/>
      <c r="FM141" s="193"/>
      <c r="FN141" s="193"/>
      <c r="FO141" s="193"/>
      <c r="FP141" s="193"/>
      <c r="FQ141" s="193"/>
      <c r="FR141" s="193"/>
      <c r="FS141" s="193"/>
      <c r="FT141" s="193"/>
      <c r="FU141" s="193"/>
      <c r="FV141" s="193"/>
      <c r="FW141" s="193"/>
      <c r="FX141" s="193"/>
      <c r="FY141" s="193"/>
      <c r="FZ141" s="193"/>
      <c r="GA141" s="193"/>
      <c r="GB141" s="193"/>
      <c r="GC141" s="193"/>
      <c r="GD141" s="193"/>
      <c r="GE141" s="193"/>
      <c r="GF141" s="193"/>
      <c r="GG141" s="193"/>
      <c r="GH141" s="193"/>
      <c r="GI141" s="193"/>
      <c r="GJ141" s="193"/>
      <c r="GK141" s="193"/>
      <c r="GL141" s="193"/>
      <c r="GM141" s="193"/>
      <c r="GN141" s="193"/>
      <c r="GO141" s="193"/>
      <c r="GP141" s="193"/>
      <c r="GQ141" s="193"/>
      <c r="GR141" s="193"/>
      <c r="GS141" s="193"/>
      <c r="GT141" s="193"/>
      <c r="GU141" s="193"/>
      <c r="GV141" s="193"/>
      <c r="GW141" s="193"/>
      <c r="GX141" s="193"/>
      <c r="GY141" s="193"/>
      <c r="GZ141" s="193"/>
      <c r="HA141" s="193"/>
      <c r="HB141" s="193"/>
      <c r="HC141" s="193"/>
      <c r="HD141" s="193"/>
      <c r="HE141" s="193"/>
      <c r="HF141" s="193"/>
      <c r="HG141" s="193"/>
      <c r="HH141" s="193"/>
      <c r="HI141" s="193"/>
      <c r="HJ141" s="193"/>
      <c r="HK141" s="193"/>
      <c r="HL141" s="193"/>
      <c r="HM141" s="193"/>
      <c r="HN141" s="193"/>
      <c r="HO141" s="193"/>
      <c r="HP141" s="193"/>
      <c r="HQ141" s="193"/>
      <c r="HR141" s="193"/>
      <c r="HS141" s="193"/>
      <c r="HT141" s="193"/>
      <c r="HU141" s="193"/>
      <c r="HV141" s="193"/>
      <c r="HW141" s="193"/>
      <c r="HX141" s="193"/>
      <c r="HY141" s="193"/>
      <c r="HZ141" s="193"/>
      <c r="IA141" s="193"/>
      <c r="IB141" s="193"/>
      <c r="IC141" s="193"/>
      <c r="ID141" s="193" t="n">
        <v>0</v>
      </c>
      <c r="IE141" s="193" t="n">
        <v>0</v>
      </c>
    </row>
    <row r="142" customFormat="false" ht="12.75" hidden="false" customHeight="false" outlineLevel="0" collapsed="false"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  <c r="AW142" s="193"/>
      <c r="AX142" s="193"/>
      <c r="AY142" s="193"/>
      <c r="AZ142" s="193"/>
      <c r="BA142" s="193"/>
      <c r="BB142" s="193"/>
      <c r="BC142" s="193"/>
      <c r="BD142" s="193"/>
      <c r="BE142" s="193"/>
      <c r="BF142" s="193"/>
      <c r="BG142" s="193"/>
      <c r="BH142" s="193"/>
      <c r="BI142" s="193"/>
      <c r="BJ142" s="193"/>
      <c r="BK142" s="193"/>
      <c r="BL142" s="193"/>
      <c r="BM142" s="193"/>
      <c r="BN142" s="193"/>
      <c r="BO142" s="193"/>
      <c r="BP142" s="193"/>
      <c r="BQ142" s="193"/>
      <c r="BR142" s="193"/>
      <c r="BS142" s="193"/>
      <c r="BT142" s="193"/>
      <c r="BU142" s="193"/>
      <c r="BV142" s="193"/>
      <c r="BW142" s="193"/>
      <c r="BX142" s="193"/>
      <c r="BY142" s="193"/>
      <c r="BZ142" s="193"/>
      <c r="CA142" s="193"/>
      <c r="CB142" s="193"/>
      <c r="CC142" s="193"/>
      <c r="CD142" s="193"/>
      <c r="CE142" s="193"/>
      <c r="CF142" s="193"/>
      <c r="CG142" s="193"/>
      <c r="CH142" s="193"/>
      <c r="CI142" s="193"/>
      <c r="CJ142" s="193"/>
      <c r="CK142" s="193"/>
      <c r="CL142" s="193"/>
      <c r="CM142" s="193"/>
      <c r="CN142" s="193"/>
      <c r="CO142" s="193"/>
      <c r="CP142" s="193"/>
      <c r="CQ142" s="193"/>
      <c r="CR142" s="193"/>
      <c r="CS142" s="193"/>
      <c r="CT142" s="193"/>
      <c r="CU142" s="193"/>
      <c r="CV142" s="193"/>
      <c r="CW142" s="193"/>
      <c r="CX142" s="193"/>
      <c r="CY142" s="193"/>
      <c r="CZ142" s="193"/>
      <c r="DA142" s="193"/>
      <c r="DB142" s="193"/>
      <c r="DC142" s="193"/>
      <c r="DD142" s="193"/>
      <c r="DE142" s="193"/>
      <c r="DF142" s="193"/>
      <c r="DG142" s="193"/>
      <c r="DH142" s="193"/>
      <c r="DI142" s="193"/>
      <c r="DJ142" s="193"/>
      <c r="DK142" s="193"/>
      <c r="DL142" s="193"/>
      <c r="DM142" s="193"/>
      <c r="DN142" s="193"/>
      <c r="DO142" s="193"/>
      <c r="DP142" s="193"/>
      <c r="DQ142" s="193"/>
      <c r="DR142" s="193"/>
      <c r="DS142" s="193"/>
      <c r="DT142" s="193"/>
      <c r="DU142" s="193"/>
      <c r="DV142" s="193"/>
      <c r="DW142" s="193"/>
      <c r="DX142" s="193"/>
      <c r="DY142" s="193"/>
      <c r="DZ142" s="193"/>
      <c r="EA142" s="193"/>
      <c r="EB142" s="193"/>
      <c r="EC142" s="193"/>
      <c r="ED142" s="193"/>
      <c r="EE142" s="193"/>
      <c r="EF142" s="193"/>
      <c r="EG142" s="193"/>
      <c r="EH142" s="193"/>
      <c r="EI142" s="193"/>
      <c r="EJ142" s="193"/>
      <c r="EK142" s="193"/>
      <c r="EL142" s="193"/>
      <c r="EM142" s="193"/>
      <c r="EN142" s="193"/>
      <c r="EO142" s="193"/>
      <c r="EP142" s="193"/>
      <c r="EQ142" s="193"/>
      <c r="ER142" s="193"/>
      <c r="ES142" s="193"/>
      <c r="ET142" s="193"/>
      <c r="EU142" s="193"/>
      <c r="EV142" s="193"/>
      <c r="EW142" s="193"/>
      <c r="EX142" s="193"/>
      <c r="EY142" s="193"/>
      <c r="EZ142" s="193"/>
      <c r="FA142" s="193"/>
      <c r="FB142" s="193"/>
      <c r="FC142" s="193"/>
      <c r="FD142" s="193"/>
      <c r="FE142" s="193"/>
      <c r="FF142" s="193"/>
      <c r="FG142" s="193"/>
      <c r="FH142" s="193"/>
      <c r="FI142" s="193"/>
      <c r="FJ142" s="193"/>
      <c r="FK142" s="193"/>
      <c r="FL142" s="193"/>
      <c r="FM142" s="193"/>
      <c r="FN142" s="193"/>
      <c r="FO142" s="193"/>
      <c r="FP142" s="193"/>
      <c r="FQ142" s="193"/>
      <c r="FR142" s="193"/>
      <c r="FS142" s="193"/>
      <c r="FT142" s="193"/>
      <c r="FU142" s="193"/>
      <c r="FV142" s="193"/>
      <c r="FW142" s="193"/>
      <c r="FX142" s="193"/>
      <c r="FY142" s="193"/>
      <c r="FZ142" s="193"/>
      <c r="GA142" s="193"/>
      <c r="GB142" s="193"/>
      <c r="GC142" s="193"/>
      <c r="GD142" s="193"/>
      <c r="GE142" s="193"/>
      <c r="GF142" s="193"/>
      <c r="GG142" s="193"/>
      <c r="GH142" s="193"/>
      <c r="GI142" s="193"/>
      <c r="GJ142" s="193"/>
      <c r="GK142" s="193"/>
      <c r="GL142" s="193"/>
      <c r="GM142" s="193"/>
      <c r="GN142" s="193"/>
      <c r="GO142" s="193"/>
      <c r="GP142" s="193"/>
      <c r="GQ142" s="193"/>
      <c r="GR142" s="193"/>
      <c r="GS142" s="193"/>
      <c r="GT142" s="193"/>
      <c r="GU142" s="193"/>
      <c r="GV142" s="193"/>
      <c r="GW142" s="193"/>
      <c r="GX142" s="193"/>
      <c r="GY142" s="193"/>
      <c r="GZ142" s="193"/>
      <c r="HA142" s="193"/>
      <c r="HB142" s="193"/>
      <c r="HC142" s="193"/>
      <c r="HD142" s="193"/>
      <c r="HE142" s="193"/>
      <c r="HF142" s="193"/>
      <c r="HG142" s="193"/>
      <c r="HH142" s="193"/>
      <c r="HI142" s="193"/>
      <c r="HJ142" s="193"/>
      <c r="HK142" s="193"/>
      <c r="HL142" s="193"/>
      <c r="HM142" s="193"/>
      <c r="HN142" s="193"/>
      <c r="HO142" s="193"/>
      <c r="HP142" s="193"/>
      <c r="HQ142" s="193"/>
      <c r="HR142" s="193"/>
      <c r="HS142" s="193"/>
      <c r="HT142" s="193"/>
      <c r="HU142" s="193"/>
      <c r="HV142" s="193"/>
      <c r="HW142" s="193"/>
      <c r="HX142" s="193"/>
      <c r="HY142" s="193"/>
      <c r="HZ142" s="193"/>
      <c r="IA142" s="193"/>
      <c r="IB142" s="193"/>
      <c r="IC142" s="193"/>
      <c r="ID142" s="193" t="n">
        <v>0</v>
      </c>
      <c r="IE142" s="193" t="n">
        <v>0</v>
      </c>
    </row>
    <row r="143" customFormat="false" ht="12.75" hidden="false" customHeight="false" outlineLevel="0" collapsed="false"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  <c r="AW143" s="193"/>
      <c r="AX143" s="193"/>
      <c r="AY143" s="193"/>
      <c r="AZ143" s="193"/>
      <c r="BA143" s="193"/>
      <c r="BB143" s="193"/>
      <c r="BC143" s="193"/>
      <c r="BD143" s="193"/>
      <c r="BE143" s="193"/>
      <c r="BF143" s="193"/>
      <c r="BG143" s="193"/>
      <c r="BH143" s="193"/>
      <c r="BI143" s="193"/>
      <c r="BJ143" s="193"/>
      <c r="BK143" s="193"/>
      <c r="BL143" s="193"/>
      <c r="BM143" s="193"/>
      <c r="BN143" s="193"/>
      <c r="BO143" s="193"/>
      <c r="BP143" s="193"/>
      <c r="BQ143" s="193"/>
      <c r="BR143" s="193"/>
      <c r="BS143" s="193"/>
      <c r="BT143" s="193"/>
      <c r="BU143" s="193"/>
      <c r="BV143" s="193"/>
      <c r="BW143" s="193"/>
      <c r="BX143" s="193"/>
      <c r="BY143" s="193"/>
      <c r="BZ143" s="193"/>
      <c r="CA143" s="193"/>
      <c r="CB143" s="193"/>
      <c r="CC143" s="193"/>
      <c r="CD143" s="193"/>
      <c r="CE143" s="193"/>
      <c r="CF143" s="193"/>
      <c r="CG143" s="193"/>
      <c r="CH143" s="193"/>
      <c r="CI143" s="193"/>
      <c r="CJ143" s="193"/>
      <c r="CK143" s="193"/>
      <c r="CL143" s="193"/>
      <c r="CM143" s="193"/>
      <c r="CN143" s="193"/>
      <c r="CO143" s="193"/>
      <c r="CP143" s="193"/>
      <c r="CQ143" s="193"/>
      <c r="CR143" s="193"/>
      <c r="CS143" s="193"/>
      <c r="CT143" s="193"/>
      <c r="CU143" s="193"/>
      <c r="CV143" s="193"/>
      <c r="CW143" s="193"/>
      <c r="CX143" s="193"/>
      <c r="CY143" s="193"/>
      <c r="CZ143" s="193"/>
      <c r="DA143" s="193"/>
      <c r="DB143" s="193"/>
      <c r="DC143" s="193"/>
      <c r="DD143" s="193"/>
      <c r="DE143" s="193"/>
      <c r="DF143" s="193"/>
      <c r="DG143" s="193"/>
      <c r="DH143" s="193"/>
      <c r="DI143" s="193"/>
      <c r="DJ143" s="193"/>
      <c r="DK143" s="193"/>
      <c r="DL143" s="193"/>
      <c r="DM143" s="193"/>
      <c r="DN143" s="193"/>
      <c r="DO143" s="193"/>
      <c r="DP143" s="193"/>
      <c r="DQ143" s="193"/>
      <c r="DR143" s="193"/>
      <c r="DS143" s="193"/>
      <c r="DT143" s="193"/>
      <c r="DU143" s="193"/>
      <c r="DV143" s="193"/>
      <c r="DW143" s="193"/>
      <c r="DX143" s="193"/>
      <c r="DY143" s="193"/>
      <c r="DZ143" s="193"/>
      <c r="EA143" s="193"/>
      <c r="EB143" s="193"/>
      <c r="EC143" s="193"/>
      <c r="ED143" s="193"/>
      <c r="EE143" s="193"/>
      <c r="EF143" s="193"/>
      <c r="EG143" s="193"/>
      <c r="EH143" s="193"/>
      <c r="EI143" s="193"/>
      <c r="EJ143" s="193"/>
      <c r="EK143" s="193"/>
      <c r="EL143" s="193"/>
      <c r="EM143" s="193"/>
      <c r="EN143" s="193"/>
      <c r="EO143" s="193"/>
      <c r="EP143" s="193"/>
      <c r="EQ143" s="193"/>
      <c r="ER143" s="193"/>
      <c r="ES143" s="193"/>
      <c r="ET143" s="193"/>
      <c r="EU143" s="193"/>
      <c r="EV143" s="193"/>
      <c r="EW143" s="193"/>
      <c r="EX143" s="193"/>
      <c r="EY143" s="193"/>
      <c r="EZ143" s="193"/>
      <c r="FA143" s="193"/>
      <c r="FB143" s="193"/>
      <c r="FC143" s="193"/>
      <c r="FD143" s="193"/>
      <c r="FE143" s="193"/>
      <c r="FF143" s="193"/>
      <c r="FG143" s="193"/>
      <c r="FH143" s="193"/>
      <c r="FI143" s="193"/>
      <c r="FJ143" s="193"/>
      <c r="FK143" s="193"/>
      <c r="FL143" s="193"/>
      <c r="FM143" s="193"/>
      <c r="FN143" s="193"/>
      <c r="FO143" s="193"/>
      <c r="FP143" s="193"/>
      <c r="FQ143" s="193"/>
      <c r="FR143" s="193"/>
      <c r="FS143" s="193"/>
      <c r="FT143" s="193"/>
      <c r="FU143" s="193"/>
      <c r="FV143" s="193"/>
      <c r="FW143" s="193"/>
      <c r="FX143" s="193"/>
      <c r="FY143" s="193"/>
      <c r="FZ143" s="193"/>
      <c r="GA143" s="193"/>
      <c r="GB143" s="193"/>
      <c r="GC143" s="193"/>
      <c r="GD143" s="193"/>
      <c r="GE143" s="193"/>
      <c r="GF143" s="193"/>
      <c r="GG143" s="193"/>
      <c r="GH143" s="193"/>
      <c r="GI143" s="193"/>
      <c r="GJ143" s="193"/>
      <c r="GK143" s="193"/>
      <c r="GL143" s="193"/>
      <c r="GM143" s="193"/>
      <c r="GN143" s="193"/>
      <c r="GO143" s="193"/>
      <c r="GP143" s="193"/>
      <c r="GQ143" s="193"/>
      <c r="GR143" s="193"/>
      <c r="GS143" s="193"/>
      <c r="GT143" s="193"/>
      <c r="GU143" s="193"/>
      <c r="GV143" s="193"/>
      <c r="GW143" s="193"/>
      <c r="GX143" s="193"/>
      <c r="GY143" s="193"/>
      <c r="GZ143" s="193"/>
      <c r="HA143" s="193"/>
      <c r="HB143" s="193"/>
      <c r="HC143" s="193"/>
      <c r="HD143" s="193"/>
      <c r="HE143" s="193"/>
      <c r="HF143" s="193"/>
      <c r="HG143" s="193"/>
      <c r="HH143" s="193"/>
      <c r="HI143" s="193"/>
      <c r="HJ143" s="193"/>
      <c r="HK143" s="193"/>
      <c r="HL143" s="193"/>
      <c r="HM143" s="193"/>
      <c r="HN143" s="193"/>
      <c r="HO143" s="193"/>
      <c r="HP143" s="193"/>
      <c r="HQ143" s="193"/>
      <c r="HR143" s="193"/>
      <c r="HS143" s="193"/>
      <c r="HT143" s="193"/>
      <c r="HU143" s="193"/>
      <c r="HV143" s="193"/>
      <c r="HW143" s="193"/>
      <c r="HX143" s="193"/>
      <c r="HY143" s="193"/>
      <c r="HZ143" s="193"/>
      <c r="IA143" s="193"/>
      <c r="IB143" s="193"/>
      <c r="IC143" s="193"/>
      <c r="ID143" s="193" t="n">
        <v>0</v>
      </c>
      <c r="IE143" s="193" t="n">
        <v>0</v>
      </c>
    </row>
    <row r="144" customFormat="false" ht="12.75" hidden="false" customHeight="false" outlineLevel="0" collapsed="false"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  <c r="AW144" s="193"/>
      <c r="AX144" s="193"/>
      <c r="AY144" s="193"/>
      <c r="AZ144" s="193"/>
      <c r="BA144" s="193"/>
      <c r="BB144" s="193"/>
      <c r="BC144" s="193"/>
      <c r="BD144" s="193"/>
      <c r="BE144" s="193"/>
      <c r="BF144" s="193"/>
      <c r="BG144" s="193"/>
      <c r="BH144" s="193"/>
      <c r="BI144" s="193"/>
      <c r="BJ144" s="193"/>
      <c r="BK144" s="193"/>
      <c r="BL144" s="193"/>
      <c r="BM144" s="193"/>
      <c r="BN144" s="193"/>
      <c r="BO144" s="193"/>
      <c r="BP144" s="193"/>
      <c r="BQ144" s="193"/>
      <c r="BR144" s="193"/>
      <c r="BS144" s="193"/>
      <c r="BT144" s="193"/>
      <c r="BU144" s="193"/>
      <c r="BV144" s="193"/>
      <c r="BW144" s="193"/>
      <c r="BX144" s="193"/>
      <c r="BY144" s="193"/>
      <c r="BZ144" s="193"/>
      <c r="CA144" s="193"/>
      <c r="CB144" s="193"/>
      <c r="CC144" s="193"/>
      <c r="CD144" s="193"/>
      <c r="CE144" s="193"/>
      <c r="CF144" s="193"/>
      <c r="CG144" s="193"/>
      <c r="CH144" s="193"/>
      <c r="CI144" s="193"/>
      <c r="CJ144" s="193"/>
      <c r="CK144" s="193"/>
      <c r="CL144" s="193"/>
      <c r="CM144" s="193"/>
      <c r="CN144" s="193"/>
      <c r="CO144" s="193"/>
      <c r="CP144" s="193"/>
      <c r="CQ144" s="193"/>
      <c r="CR144" s="193"/>
      <c r="CS144" s="193"/>
      <c r="CT144" s="193"/>
      <c r="CU144" s="193"/>
      <c r="CV144" s="193"/>
      <c r="CW144" s="193"/>
      <c r="CX144" s="193"/>
      <c r="CY144" s="193"/>
      <c r="CZ144" s="193"/>
      <c r="DA144" s="193"/>
      <c r="DB144" s="193"/>
      <c r="DC144" s="193"/>
      <c r="DD144" s="193"/>
      <c r="DE144" s="193"/>
      <c r="DF144" s="193"/>
      <c r="DG144" s="193"/>
      <c r="DH144" s="193"/>
      <c r="DI144" s="193"/>
      <c r="DJ144" s="193"/>
      <c r="DK144" s="193"/>
      <c r="DL144" s="193"/>
      <c r="DM144" s="193"/>
      <c r="DN144" s="193"/>
      <c r="DO144" s="193"/>
      <c r="DP144" s="193"/>
      <c r="DQ144" s="193"/>
      <c r="DR144" s="193"/>
      <c r="DS144" s="193"/>
      <c r="DT144" s="193"/>
      <c r="DU144" s="193"/>
      <c r="DV144" s="193"/>
      <c r="DW144" s="193"/>
      <c r="DX144" s="193"/>
      <c r="DY144" s="193"/>
      <c r="DZ144" s="193"/>
      <c r="EA144" s="193"/>
      <c r="EB144" s="193"/>
      <c r="EC144" s="193"/>
      <c r="ED144" s="193"/>
      <c r="EE144" s="193"/>
      <c r="EF144" s="193"/>
      <c r="EG144" s="193"/>
      <c r="EH144" s="193"/>
      <c r="EI144" s="193"/>
      <c r="EJ144" s="193"/>
      <c r="EK144" s="193"/>
      <c r="EL144" s="193"/>
      <c r="EM144" s="193"/>
      <c r="EN144" s="193"/>
      <c r="EO144" s="193"/>
      <c r="EP144" s="193"/>
      <c r="EQ144" s="193"/>
      <c r="ER144" s="193"/>
      <c r="ES144" s="193"/>
      <c r="ET144" s="193"/>
      <c r="EU144" s="193"/>
      <c r="EV144" s="193"/>
      <c r="EW144" s="193"/>
      <c r="EX144" s="193"/>
      <c r="EY144" s="193"/>
      <c r="EZ144" s="193"/>
      <c r="FA144" s="193"/>
      <c r="FB144" s="193"/>
      <c r="FC144" s="193"/>
      <c r="FD144" s="193"/>
      <c r="FE144" s="193"/>
      <c r="FF144" s="193"/>
      <c r="FG144" s="193"/>
      <c r="FH144" s="193"/>
      <c r="FI144" s="193"/>
      <c r="FJ144" s="193"/>
      <c r="FK144" s="193"/>
      <c r="FL144" s="193"/>
      <c r="FM144" s="193"/>
      <c r="FN144" s="193"/>
      <c r="FO144" s="193"/>
      <c r="FP144" s="193"/>
      <c r="FQ144" s="193"/>
      <c r="FR144" s="193"/>
      <c r="FS144" s="193"/>
      <c r="FT144" s="193"/>
      <c r="FU144" s="193"/>
      <c r="FV144" s="193"/>
      <c r="FW144" s="193"/>
      <c r="FX144" s="193"/>
      <c r="FY144" s="193"/>
      <c r="FZ144" s="193"/>
      <c r="GA144" s="193"/>
      <c r="GB144" s="193"/>
      <c r="GC144" s="193"/>
      <c r="GD144" s="193"/>
      <c r="GE144" s="193"/>
      <c r="GF144" s="193"/>
      <c r="GG144" s="193"/>
      <c r="GH144" s="193"/>
      <c r="GI144" s="193"/>
      <c r="GJ144" s="193"/>
      <c r="GK144" s="193"/>
      <c r="GL144" s="193"/>
      <c r="GM144" s="193"/>
      <c r="GN144" s="193"/>
      <c r="GO144" s="193"/>
      <c r="GP144" s="193"/>
      <c r="GQ144" s="193"/>
      <c r="GR144" s="193"/>
      <c r="GS144" s="193"/>
      <c r="GT144" s="193"/>
      <c r="GU144" s="193"/>
      <c r="GV144" s="193"/>
      <c r="GW144" s="193"/>
      <c r="GX144" s="193"/>
      <c r="GY144" s="193"/>
      <c r="GZ144" s="193"/>
      <c r="HA144" s="193"/>
      <c r="HB144" s="193"/>
      <c r="HC144" s="193"/>
      <c r="HD144" s="193"/>
      <c r="HE144" s="193"/>
      <c r="HF144" s="193"/>
      <c r="HG144" s="193"/>
      <c r="HH144" s="193"/>
      <c r="HI144" s="193"/>
      <c r="HJ144" s="193"/>
      <c r="HK144" s="193"/>
      <c r="HL144" s="193"/>
      <c r="HM144" s="193"/>
      <c r="HN144" s="193"/>
      <c r="HO144" s="193"/>
      <c r="HP144" s="193"/>
      <c r="HQ144" s="193"/>
      <c r="HR144" s="193"/>
      <c r="HS144" s="193"/>
      <c r="HT144" s="193"/>
      <c r="HU144" s="193"/>
      <c r="HV144" s="193"/>
      <c r="HW144" s="193"/>
      <c r="HX144" s="193"/>
      <c r="HY144" s="193"/>
      <c r="HZ144" s="193"/>
      <c r="IA144" s="193"/>
      <c r="IB144" s="193"/>
      <c r="IC144" s="193"/>
      <c r="ID144" s="193" t="n">
        <v>0</v>
      </c>
      <c r="IE144" s="193" t="n">
        <v>0</v>
      </c>
    </row>
    <row r="145" customFormat="false" ht="12.75" hidden="false" customHeight="false" outlineLevel="0" collapsed="false"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  <c r="AW145" s="193"/>
      <c r="AX145" s="193"/>
      <c r="AY145" s="193"/>
      <c r="AZ145" s="193"/>
      <c r="BA145" s="193"/>
      <c r="BB145" s="193"/>
      <c r="BC145" s="193"/>
      <c r="BD145" s="193"/>
      <c r="BE145" s="193"/>
      <c r="BF145" s="193"/>
      <c r="BG145" s="193"/>
      <c r="BH145" s="193"/>
      <c r="BI145" s="193"/>
      <c r="BJ145" s="193"/>
      <c r="BK145" s="193"/>
      <c r="BL145" s="193"/>
      <c r="BM145" s="193"/>
      <c r="BN145" s="193"/>
      <c r="BO145" s="193"/>
      <c r="BP145" s="193"/>
      <c r="BQ145" s="193"/>
      <c r="BR145" s="193"/>
      <c r="BS145" s="193"/>
      <c r="BT145" s="193"/>
      <c r="BU145" s="193"/>
      <c r="BV145" s="193"/>
      <c r="BW145" s="193"/>
      <c r="BX145" s="193"/>
      <c r="BY145" s="193"/>
      <c r="BZ145" s="193"/>
      <c r="CA145" s="193"/>
      <c r="CB145" s="193"/>
      <c r="CC145" s="193"/>
      <c r="CD145" s="193"/>
      <c r="CE145" s="193"/>
      <c r="CF145" s="193"/>
      <c r="CG145" s="193"/>
      <c r="CH145" s="193"/>
      <c r="CI145" s="193"/>
      <c r="CJ145" s="193"/>
      <c r="CK145" s="193"/>
      <c r="CL145" s="193"/>
      <c r="CM145" s="193"/>
      <c r="CN145" s="193"/>
      <c r="CO145" s="193"/>
      <c r="CP145" s="193"/>
      <c r="CQ145" s="193"/>
      <c r="CR145" s="193"/>
      <c r="CS145" s="193"/>
      <c r="CT145" s="193"/>
      <c r="CU145" s="193"/>
      <c r="CV145" s="193"/>
      <c r="CW145" s="193"/>
      <c r="CX145" s="193"/>
      <c r="CY145" s="193"/>
      <c r="CZ145" s="193"/>
      <c r="DA145" s="193"/>
      <c r="DB145" s="193"/>
      <c r="DC145" s="193"/>
      <c r="DD145" s="193"/>
      <c r="DE145" s="193"/>
      <c r="DF145" s="193"/>
      <c r="DG145" s="193"/>
      <c r="DH145" s="193"/>
      <c r="DI145" s="193"/>
      <c r="DJ145" s="193"/>
      <c r="DK145" s="193"/>
      <c r="DL145" s="193"/>
      <c r="DM145" s="193"/>
      <c r="DN145" s="193"/>
      <c r="DO145" s="193"/>
      <c r="DP145" s="193"/>
      <c r="DQ145" s="193"/>
      <c r="DR145" s="193"/>
      <c r="DS145" s="193"/>
      <c r="DT145" s="193"/>
      <c r="DU145" s="193"/>
      <c r="DV145" s="193"/>
      <c r="DW145" s="193"/>
      <c r="DX145" s="193"/>
      <c r="DY145" s="193"/>
      <c r="DZ145" s="193"/>
      <c r="EA145" s="193"/>
      <c r="EB145" s="193"/>
      <c r="EC145" s="193"/>
      <c r="ED145" s="193"/>
      <c r="EE145" s="193"/>
      <c r="EF145" s="193"/>
      <c r="EG145" s="193"/>
      <c r="EH145" s="193"/>
      <c r="EI145" s="193"/>
      <c r="EJ145" s="193"/>
      <c r="EK145" s="193"/>
      <c r="EL145" s="193"/>
      <c r="EM145" s="193"/>
      <c r="EN145" s="193"/>
      <c r="EO145" s="193"/>
      <c r="EP145" s="193"/>
      <c r="EQ145" s="193"/>
      <c r="ER145" s="193"/>
      <c r="ES145" s="193"/>
      <c r="ET145" s="193"/>
      <c r="EU145" s="193"/>
      <c r="EV145" s="193"/>
      <c r="EW145" s="193"/>
      <c r="EX145" s="193"/>
      <c r="EY145" s="193"/>
      <c r="EZ145" s="193"/>
      <c r="FA145" s="193"/>
      <c r="FB145" s="193"/>
      <c r="FC145" s="193"/>
      <c r="FD145" s="193"/>
      <c r="FE145" s="193"/>
      <c r="FF145" s="193"/>
      <c r="FG145" s="193"/>
      <c r="FH145" s="193"/>
      <c r="FI145" s="193"/>
      <c r="FJ145" s="193"/>
      <c r="FK145" s="193"/>
      <c r="FL145" s="193"/>
      <c r="FM145" s="193"/>
      <c r="FN145" s="193"/>
      <c r="FO145" s="193"/>
      <c r="FP145" s="193"/>
      <c r="FQ145" s="193"/>
      <c r="FR145" s="193"/>
      <c r="FS145" s="193"/>
      <c r="FT145" s="193"/>
      <c r="FU145" s="193"/>
      <c r="FV145" s="193"/>
      <c r="FW145" s="193"/>
      <c r="FX145" s="193"/>
      <c r="FY145" s="193"/>
      <c r="FZ145" s="193"/>
      <c r="GA145" s="193"/>
      <c r="GB145" s="193"/>
      <c r="GC145" s="193"/>
      <c r="GD145" s="193"/>
      <c r="GE145" s="193"/>
      <c r="GF145" s="193"/>
      <c r="GG145" s="193"/>
      <c r="GH145" s="193"/>
      <c r="GI145" s="193"/>
      <c r="GJ145" s="193"/>
      <c r="GK145" s="193"/>
      <c r="GL145" s="193"/>
      <c r="GM145" s="193"/>
      <c r="GN145" s="193"/>
      <c r="GO145" s="193"/>
      <c r="GP145" s="193"/>
      <c r="GQ145" s="193"/>
      <c r="GR145" s="193"/>
      <c r="GS145" s="193"/>
      <c r="GT145" s="193"/>
      <c r="GU145" s="193"/>
      <c r="GV145" s="193"/>
      <c r="GW145" s="193"/>
      <c r="GX145" s="193"/>
      <c r="GY145" s="193"/>
      <c r="GZ145" s="193"/>
      <c r="HA145" s="193"/>
      <c r="HB145" s="193"/>
      <c r="HC145" s="193"/>
      <c r="HD145" s="193"/>
      <c r="HE145" s="193"/>
      <c r="HF145" s="193"/>
      <c r="HG145" s="193"/>
      <c r="HH145" s="193"/>
      <c r="HI145" s="193"/>
      <c r="HJ145" s="193"/>
      <c r="HK145" s="193"/>
      <c r="HL145" s="193"/>
      <c r="HM145" s="193"/>
      <c r="HN145" s="193"/>
      <c r="HO145" s="193"/>
      <c r="HP145" s="193"/>
      <c r="HQ145" s="193"/>
      <c r="HR145" s="193"/>
      <c r="HS145" s="193"/>
      <c r="HT145" s="193"/>
      <c r="HU145" s="193"/>
      <c r="HV145" s="193"/>
      <c r="HW145" s="193"/>
      <c r="HX145" s="193"/>
      <c r="HY145" s="193"/>
      <c r="HZ145" s="193"/>
      <c r="IA145" s="193"/>
      <c r="IB145" s="193"/>
      <c r="IC145" s="193"/>
      <c r="ID145" s="193" t="n">
        <v>0</v>
      </c>
      <c r="IE145" s="193" t="n">
        <v>0</v>
      </c>
    </row>
    <row r="146" customFormat="false" ht="12.75" hidden="false" customHeight="false" outlineLevel="0" collapsed="false"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  <c r="AW146" s="193"/>
      <c r="AX146" s="193"/>
      <c r="AY146" s="193"/>
      <c r="AZ146" s="193"/>
      <c r="BA146" s="193"/>
      <c r="BB146" s="193"/>
      <c r="BC146" s="193"/>
      <c r="BD146" s="193"/>
      <c r="BE146" s="193"/>
      <c r="BF146" s="193"/>
      <c r="BG146" s="193"/>
      <c r="BH146" s="193"/>
      <c r="BI146" s="193"/>
      <c r="BJ146" s="193"/>
      <c r="BK146" s="193"/>
      <c r="BL146" s="193"/>
      <c r="BM146" s="193"/>
      <c r="BN146" s="193"/>
      <c r="BO146" s="193"/>
      <c r="BP146" s="193"/>
      <c r="BQ146" s="193"/>
      <c r="BR146" s="193"/>
      <c r="BS146" s="193"/>
      <c r="BT146" s="193"/>
      <c r="BU146" s="193"/>
      <c r="BV146" s="193"/>
      <c r="BW146" s="193"/>
      <c r="BX146" s="193"/>
      <c r="BY146" s="193"/>
      <c r="BZ146" s="193"/>
      <c r="CA146" s="193"/>
      <c r="CB146" s="193"/>
      <c r="CC146" s="193"/>
      <c r="CD146" s="193"/>
      <c r="CE146" s="193"/>
      <c r="CF146" s="193"/>
      <c r="CG146" s="193"/>
      <c r="CH146" s="193"/>
      <c r="CI146" s="193"/>
      <c r="CJ146" s="193"/>
      <c r="CK146" s="193"/>
      <c r="CL146" s="193"/>
      <c r="CM146" s="193"/>
      <c r="CN146" s="193"/>
      <c r="CO146" s="193"/>
      <c r="CP146" s="193"/>
      <c r="CQ146" s="193"/>
      <c r="CR146" s="193"/>
      <c r="CS146" s="193"/>
      <c r="CT146" s="193"/>
      <c r="CU146" s="193"/>
      <c r="CV146" s="193"/>
      <c r="CW146" s="193"/>
      <c r="CX146" s="193"/>
      <c r="CY146" s="193"/>
      <c r="CZ146" s="193"/>
      <c r="DA146" s="193"/>
      <c r="DB146" s="193"/>
      <c r="DC146" s="193"/>
      <c r="DD146" s="193"/>
      <c r="DE146" s="193"/>
      <c r="DF146" s="193"/>
      <c r="DG146" s="193"/>
      <c r="DH146" s="193"/>
      <c r="DI146" s="193"/>
      <c r="DJ146" s="193"/>
      <c r="DK146" s="193"/>
      <c r="DL146" s="193"/>
      <c r="DM146" s="193"/>
      <c r="DN146" s="193"/>
      <c r="DO146" s="193"/>
      <c r="DP146" s="193"/>
      <c r="DQ146" s="193"/>
      <c r="DR146" s="193"/>
      <c r="DS146" s="193"/>
      <c r="DT146" s="193"/>
      <c r="DU146" s="193"/>
      <c r="DV146" s="193"/>
      <c r="DW146" s="193"/>
      <c r="DX146" s="193"/>
      <c r="DY146" s="193"/>
      <c r="DZ146" s="193"/>
      <c r="EA146" s="193"/>
      <c r="EB146" s="193"/>
      <c r="EC146" s="193"/>
      <c r="ED146" s="193"/>
      <c r="EE146" s="193"/>
      <c r="EF146" s="193"/>
      <c r="EG146" s="193"/>
      <c r="EH146" s="193"/>
      <c r="EI146" s="193"/>
      <c r="EJ146" s="193"/>
      <c r="EK146" s="193"/>
      <c r="EL146" s="193"/>
      <c r="EM146" s="193"/>
      <c r="EN146" s="193"/>
      <c r="EO146" s="193"/>
      <c r="EP146" s="193"/>
      <c r="EQ146" s="193"/>
      <c r="ER146" s="193"/>
      <c r="ES146" s="193"/>
      <c r="ET146" s="193"/>
      <c r="EU146" s="193"/>
      <c r="EV146" s="193"/>
      <c r="EW146" s="193"/>
      <c r="EX146" s="193"/>
      <c r="EY146" s="193"/>
      <c r="EZ146" s="193"/>
      <c r="FA146" s="193"/>
      <c r="FB146" s="193"/>
      <c r="FC146" s="193"/>
      <c r="FD146" s="193"/>
      <c r="FE146" s="193"/>
      <c r="FF146" s="193"/>
      <c r="FG146" s="193"/>
      <c r="FH146" s="193"/>
      <c r="FI146" s="193"/>
      <c r="FJ146" s="193"/>
      <c r="FK146" s="193"/>
      <c r="FL146" s="193"/>
      <c r="FM146" s="193"/>
      <c r="FN146" s="193"/>
      <c r="FO146" s="193"/>
      <c r="FP146" s="193"/>
      <c r="FQ146" s="193"/>
      <c r="FR146" s="193"/>
      <c r="FS146" s="193"/>
      <c r="FT146" s="193"/>
      <c r="FU146" s="193"/>
      <c r="FV146" s="193"/>
      <c r="FW146" s="193"/>
      <c r="FX146" s="193"/>
      <c r="FY146" s="193"/>
      <c r="FZ146" s="193"/>
      <c r="GA146" s="193"/>
      <c r="GB146" s="193"/>
      <c r="GC146" s="193"/>
      <c r="GD146" s="193"/>
      <c r="GE146" s="193"/>
      <c r="GF146" s="193"/>
      <c r="GG146" s="193"/>
      <c r="GH146" s="193"/>
      <c r="GI146" s="193"/>
      <c r="GJ146" s="193"/>
      <c r="GK146" s="193"/>
      <c r="GL146" s="193"/>
      <c r="GM146" s="193"/>
      <c r="GN146" s="193"/>
      <c r="GO146" s="193"/>
      <c r="GP146" s="193"/>
      <c r="GQ146" s="193"/>
      <c r="GR146" s="193"/>
      <c r="GS146" s="193"/>
      <c r="GT146" s="193"/>
      <c r="GU146" s="193"/>
      <c r="GV146" s="193"/>
      <c r="GW146" s="193"/>
      <c r="GX146" s="193"/>
      <c r="GY146" s="193"/>
      <c r="GZ146" s="193"/>
      <c r="HA146" s="193"/>
      <c r="HB146" s="193"/>
      <c r="HC146" s="193"/>
      <c r="HD146" s="193"/>
      <c r="HE146" s="193"/>
      <c r="HF146" s="193"/>
      <c r="HG146" s="193"/>
      <c r="HH146" s="193"/>
      <c r="HI146" s="193"/>
      <c r="HJ146" s="193"/>
      <c r="HK146" s="193"/>
      <c r="HL146" s="193"/>
      <c r="HM146" s="193"/>
      <c r="HN146" s="193"/>
      <c r="HO146" s="193"/>
      <c r="HP146" s="193"/>
      <c r="HQ146" s="193"/>
      <c r="HR146" s="193"/>
      <c r="HS146" s="193"/>
      <c r="HT146" s="193"/>
      <c r="HU146" s="193"/>
      <c r="HV146" s="193"/>
      <c r="HW146" s="193"/>
      <c r="HX146" s="193"/>
      <c r="HY146" s="193"/>
      <c r="HZ146" s="193"/>
      <c r="IA146" s="193"/>
      <c r="IB146" s="193"/>
      <c r="IC146" s="193"/>
      <c r="ID146" s="193" t="n">
        <v>0</v>
      </c>
      <c r="IE146" s="193" t="n">
        <v>0</v>
      </c>
    </row>
    <row r="147" customFormat="false" ht="12.75" hidden="false" customHeight="false" outlineLevel="0" collapsed="false"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  <c r="AW147" s="193"/>
      <c r="AX147" s="193"/>
      <c r="AY147" s="193"/>
      <c r="AZ147" s="193"/>
      <c r="BA147" s="193"/>
      <c r="BB147" s="193"/>
      <c r="BC147" s="193"/>
      <c r="BD147" s="193"/>
      <c r="BE147" s="193"/>
      <c r="BF147" s="193"/>
      <c r="BG147" s="193"/>
      <c r="BH147" s="193"/>
      <c r="BI147" s="193"/>
      <c r="BJ147" s="193"/>
      <c r="BK147" s="193"/>
      <c r="BL147" s="193"/>
      <c r="BM147" s="193"/>
      <c r="BN147" s="193"/>
      <c r="BO147" s="193"/>
      <c r="BP147" s="193"/>
      <c r="BQ147" s="193"/>
      <c r="BR147" s="193"/>
      <c r="BS147" s="193"/>
      <c r="BT147" s="193"/>
      <c r="BU147" s="193"/>
      <c r="BV147" s="193"/>
      <c r="BW147" s="193"/>
      <c r="BX147" s="193"/>
      <c r="BY147" s="193"/>
      <c r="BZ147" s="193"/>
      <c r="CA147" s="193"/>
      <c r="CB147" s="193"/>
      <c r="CC147" s="193"/>
      <c r="CD147" s="193"/>
      <c r="CE147" s="193"/>
      <c r="CF147" s="193"/>
      <c r="CG147" s="193"/>
      <c r="CH147" s="193"/>
      <c r="CI147" s="193"/>
      <c r="CJ147" s="193"/>
      <c r="CK147" s="193"/>
      <c r="CL147" s="193"/>
      <c r="CM147" s="193"/>
      <c r="CN147" s="193"/>
      <c r="CO147" s="193"/>
      <c r="CP147" s="193"/>
      <c r="CQ147" s="193"/>
      <c r="CR147" s="193"/>
      <c r="CS147" s="193"/>
      <c r="CT147" s="193"/>
      <c r="CU147" s="193"/>
      <c r="CV147" s="193"/>
      <c r="CW147" s="193"/>
      <c r="CX147" s="193"/>
      <c r="CY147" s="193"/>
      <c r="CZ147" s="193"/>
      <c r="DA147" s="193"/>
      <c r="DB147" s="193"/>
      <c r="DC147" s="193"/>
      <c r="DD147" s="193"/>
      <c r="DE147" s="193"/>
      <c r="DF147" s="193"/>
      <c r="DG147" s="193"/>
      <c r="DH147" s="193"/>
      <c r="DI147" s="193"/>
      <c r="DJ147" s="193"/>
      <c r="DK147" s="193"/>
      <c r="DL147" s="193"/>
      <c r="DM147" s="193"/>
      <c r="DN147" s="193"/>
      <c r="DO147" s="193"/>
      <c r="DP147" s="193"/>
      <c r="DQ147" s="193"/>
      <c r="DR147" s="193"/>
      <c r="DS147" s="193"/>
      <c r="DT147" s="193"/>
      <c r="DU147" s="193"/>
      <c r="DV147" s="193"/>
      <c r="DW147" s="193"/>
      <c r="DX147" s="193"/>
      <c r="DY147" s="193"/>
      <c r="DZ147" s="193"/>
      <c r="EA147" s="193"/>
      <c r="EB147" s="193"/>
      <c r="EC147" s="193"/>
      <c r="ED147" s="193"/>
      <c r="EE147" s="193"/>
      <c r="EF147" s="193"/>
      <c r="EG147" s="193"/>
      <c r="EH147" s="193"/>
      <c r="EI147" s="193"/>
      <c r="EJ147" s="193"/>
      <c r="EK147" s="193"/>
      <c r="EL147" s="193"/>
      <c r="EM147" s="193"/>
      <c r="EN147" s="193"/>
      <c r="EO147" s="193"/>
      <c r="EP147" s="193"/>
      <c r="EQ147" s="193"/>
      <c r="ER147" s="193"/>
      <c r="ES147" s="193"/>
      <c r="ET147" s="193"/>
      <c r="EU147" s="193"/>
      <c r="EV147" s="193"/>
      <c r="EW147" s="193"/>
      <c r="EX147" s="193"/>
      <c r="EY147" s="193"/>
      <c r="EZ147" s="193"/>
      <c r="FA147" s="193"/>
      <c r="FB147" s="193"/>
      <c r="FC147" s="193"/>
      <c r="FD147" s="193"/>
      <c r="FE147" s="193"/>
      <c r="FF147" s="193"/>
      <c r="FG147" s="193"/>
      <c r="FH147" s="193"/>
      <c r="FI147" s="193"/>
      <c r="FJ147" s="193"/>
      <c r="FK147" s="193"/>
      <c r="FL147" s="193"/>
      <c r="FM147" s="193"/>
      <c r="FN147" s="193"/>
      <c r="FO147" s="193"/>
      <c r="FP147" s="193"/>
      <c r="FQ147" s="193"/>
      <c r="FR147" s="193"/>
      <c r="FS147" s="193"/>
      <c r="FT147" s="193"/>
      <c r="FU147" s="193"/>
      <c r="FV147" s="193"/>
      <c r="FW147" s="193"/>
      <c r="FX147" s="193"/>
      <c r="FY147" s="193"/>
      <c r="FZ147" s="193"/>
      <c r="GA147" s="193"/>
      <c r="GB147" s="193"/>
      <c r="GC147" s="193"/>
      <c r="GD147" s="193"/>
      <c r="GE147" s="193"/>
      <c r="GF147" s="193"/>
      <c r="GG147" s="193"/>
      <c r="GH147" s="193"/>
      <c r="GI147" s="193"/>
      <c r="GJ147" s="193"/>
      <c r="GK147" s="193"/>
      <c r="GL147" s="193"/>
      <c r="GM147" s="193"/>
      <c r="GN147" s="193"/>
      <c r="GO147" s="193"/>
      <c r="GP147" s="193"/>
      <c r="GQ147" s="193"/>
      <c r="GR147" s="193"/>
      <c r="GS147" s="193"/>
      <c r="GT147" s="193"/>
      <c r="GU147" s="193"/>
      <c r="GV147" s="193"/>
      <c r="GW147" s="193"/>
      <c r="GX147" s="193"/>
      <c r="GY147" s="193"/>
      <c r="GZ147" s="193"/>
      <c r="HA147" s="193"/>
      <c r="HB147" s="193"/>
      <c r="HC147" s="193"/>
      <c r="HD147" s="193"/>
      <c r="HE147" s="193"/>
      <c r="HF147" s="193"/>
      <c r="HG147" s="193"/>
      <c r="HH147" s="193"/>
      <c r="HI147" s="193"/>
      <c r="HJ147" s="193"/>
      <c r="HK147" s="193"/>
      <c r="HL147" s="193"/>
      <c r="HM147" s="193"/>
      <c r="HN147" s="193"/>
      <c r="HO147" s="193"/>
      <c r="HP147" s="193"/>
      <c r="HQ147" s="193"/>
      <c r="HR147" s="193"/>
      <c r="HS147" s="193"/>
      <c r="HT147" s="193"/>
      <c r="HU147" s="193"/>
      <c r="HV147" s="193"/>
      <c r="HW147" s="193"/>
      <c r="HX147" s="193"/>
      <c r="HY147" s="193"/>
      <c r="HZ147" s="193"/>
      <c r="IA147" s="193"/>
      <c r="IB147" s="193"/>
      <c r="IC147" s="193"/>
      <c r="ID147" s="193" t="n">
        <v>0</v>
      </c>
      <c r="IE147" s="193" t="n">
        <v>0</v>
      </c>
    </row>
    <row r="148" customFormat="false" ht="12.75" hidden="false" customHeight="false" outlineLevel="0" collapsed="false"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  <c r="AW148" s="193"/>
      <c r="AX148" s="193"/>
      <c r="AY148" s="193"/>
      <c r="AZ148" s="193"/>
      <c r="BA148" s="193"/>
      <c r="BB148" s="193"/>
      <c r="BC148" s="193"/>
      <c r="BD148" s="193"/>
      <c r="BE148" s="193"/>
      <c r="BF148" s="193"/>
      <c r="BG148" s="193"/>
      <c r="BH148" s="193"/>
      <c r="BI148" s="193"/>
      <c r="BJ148" s="193"/>
      <c r="BK148" s="193"/>
      <c r="BL148" s="193"/>
      <c r="BM148" s="193"/>
      <c r="BN148" s="193"/>
      <c r="BO148" s="193"/>
      <c r="BP148" s="193"/>
      <c r="BQ148" s="193"/>
      <c r="BR148" s="193"/>
      <c r="BS148" s="193"/>
      <c r="BT148" s="193"/>
      <c r="BU148" s="193"/>
      <c r="BV148" s="193"/>
      <c r="BW148" s="193"/>
      <c r="BX148" s="193"/>
      <c r="BY148" s="193"/>
      <c r="BZ148" s="193"/>
      <c r="CA148" s="193"/>
      <c r="CB148" s="193"/>
      <c r="CC148" s="193"/>
      <c r="CD148" s="193"/>
      <c r="CE148" s="193"/>
      <c r="CF148" s="193"/>
      <c r="CG148" s="193"/>
      <c r="CH148" s="193"/>
      <c r="CI148" s="193"/>
      <c r="CJ148" s="193"/>
      <c r="CK148" s="193"/>
      <c r="CL148" s="193"/>
      <c r="CM148" s="193"/>
      <c r="CN148" s="193"/>
      <c r="CO148" s="193"/>
      <c r="CP148" s="193"/>
      <c r="CQ148" s="193"/>
      <c r="CR148" s="193"/>
      <c r="CS148" s="193"/>
      <c r="CT148" s="193"/>
      <c r="CU148" s="193"/>
      <c r="CV148" s="193"/>
      <c r="CW148" s="193"/>
      <c r="CX148" s="193"/>
      <c r="CY148" s="193"/>
      <c r="CZ148" s="193"/>
      <c r="DA148" s="193"/>
      <c r="DB148" s="193"/>
      <c r="DC148" s="193"/>
      <c r="DD148" s="193"/>
      <c r="DE148" s="193"/>
      <c r="DF148" s="193"/>
      <c r="DG148" s="193"/>
      <c r="DH148" s="193"/>
      <c r="DI148" s="193"/>
      <c r="DJ148" s="193"/>
      <c r="DK148" s="193"/>
      <c r="DL148" s="193"/>
      <c r="DM148" s="193"/>
      <c r="DN148" s="193"/>
      <c r="DO148" s="193"/>
      <c r="DP148" s="193"/>
      <c r="DQ148" s="193"/>
      <c r="DR148" s="193"/>
      <c r="DS148" s="193"/>
      <c r="DT148" s="193"/>
      <c r="DU148" s="193"/>
      <c r="DV148" s="193"/>
      <c r="DW148" s="193"/>
      <c r="DX148" s="193"/>
      <c r="DY148" s="193"/>
      <c r="DZ148" s="193"/>
      <c r="EA148" s="193"/>
      <c r="EB148" s="193"/>
      <c r="EC148" s="193"/>
      <c r="ED148" s="193"/>
      <c r="EE148" s="193"/>
      <c r="EF148" s="193"/>
      <c r="EG148" s="193"/>
      <c r="EH148" s="193"/>
      <c r="EI148" s="193"/>
      <c r="EJ148" s="193"/>
      <c r="EK148" s="193"/>
      <c r="EL148" s="193"/>
      <c r="EM148" s="193"/>
      <c r="EN148" s="193"/>
      <c r="EO148" s="193"/>
      <c r="EP148" s="193"/>
      <c r="EQ148" s="193"/>
      <c r="ER148" s="193"/>
      <c r="ES148" s="193"/>
      <c r="ET148" s="193"/>
      <c r="EU148" s="193"/>
      <c r="EV148" s="193"/>
      <c r="EW148" s="193"/>
      <c r="EX148" s="193"/>
      <c r="EY148" s="193"/>
      <c r="EZ148" s="193"/>
      <c r="FA148" s="193"/>
      <c r="FB148" s="193"/>
      <c r="FC148" s="193"/>
      <c r="FD148" s="193"/>
      <c r="FE148" s="193"/>
      <c r="FF148" s="193"/>
      <c r="FG148" s="193"/>
      <c r="FH148" s="193"/>
      <c r="FI148" s="193"/>
      <c r="FJ148" s="193"/>
      <c r="FK148" s="193"/>
      <c r="FL148" s="193"/>
      <c r="FM148" s="193"/>
      <c r="FN148" s="193"/>
      <c r="FO148" s="193"/>
      <c r="FP148" s="193"/>
      <c r="FQ148" s="193"/>
      <c r="FR148" s="193"/>
      <c r="FS148" s="193"/>
      <c r="FT148" s="193"/>
      <c r="FU148" s="193"/>
      <c r="FV148" s="193"/>
      <c r="FW148" s="193"/>
      <c r="FX148" s="193"/>
      <c r="FY148" s="193"/>
      <c r="FZ148" s="193"/>
      <c r="GA148" s="193"/>
      <c r="GB148" s="193"/>
      <c r="GC148" s="193"/>
      <c r="GD148" s="193"/>
      <c r="GE148" s="193"/>
      <c r="GF148" s="193"/>
      <c r="GG148" s="193"/>
      <c r="GH148" s="193"/>
      <c r="GI148" s="193"/>
      <c r="GJ148" s="193"/>
      <c r="GK148" s="193"/>
      <c r="GL148" s="193"/>
      <c r="GM148" s="193"/>
      <c r="GN148" s="193"/>
      <c r="GO148" s="193"/>
      <c r="GP148" s="193"/>
      <c r="GQ148" s="193"/>
      <c r="GR148" s="193"/>
      <c r="GS148" s="193"/>
      <c r="GT148" s="193"/>
      <c r="GU148" s="193"/>
      <c r="GV148" s="193"/>
      <c r="GW148" s="193"/>
      <c r="GX148" s="193"/>
      <c r="GY148" s="193"/>
      <c r="GZ148" s="193"/>
      <c r="HA148" s="193"/>
      <c r="HB148" s="193"/>
      <c r="HC148" s="193"/>
      <c r="HD148" s="193"/>
      <c r="HE148" s="193"/>
      <c r="HF148" s="193"/>
      <c r="HG148" s="193"/>
      <c r="HH148" s="193"/>
      <c r="HI148" s="193"/>
      <c r="HJ148" s="193"/>
      <c r="HK148" s="193"/>
      <c r="HL148" s="193"/>
      <c r="HM148" s="193"/>
      <c r="HN148" s="193"/>
      <c r="HO148" s="193"/>
      <c r="HP148" s="193"/>
      <c r="HQ148" s="193"/>
      <c r="HR148" s="193"/>
      <c r="HS148" s="193"/>
      <c r="HT148" s="193"/>
      <c r="HU148" s="193"/>
      <c r="HV148" s="193"/>
      <c r="HW148" s="193"/>
      <c r="HX148" s="193"/>
      <c r="HY148" s="193"/>
      <c r="HZ148" s="193"/>
      <c r="IA148" s="193"/>
      <c r="IB148" s="193"/>
      <c r="IC148" s="193"/>
      <c r="ID148" s="193" t="n">
        <v>0</v>
      </c>
      <c r="IE148" s="193" t="n">
        <v>0</v>
      </c>
    </row>
    <row r="149" customFormat="false" ht="12.75" hidden="false" customHeight="false" outlineLevel="0" collapsed="false"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  <c r="AW149" s="193"/>
      <c r="AX149" s="193"/>
      <c r="AY149" s="193"/>
      <c r="AZ149" s="193"/>
      <c r="BA149" s="193"/>
      <c r="BB149" s="193"/>
      <c r="BC149" s="193"/>
      <c r="BD149" s="193"/>
      <c r="BE149" s="193"/>
      <c r="BF149" s="193"/>
      <c r="BG149" s="193"/>
      <c r="BH149" s="193"/>
      <c r="BI149" s="193"/>
      <c r="BJ149" s="193"/>
      <c r="BK149" s="193"/>
      <c r="BL149" s="193"/>
      <c r="BM149" s="193"/>
      <c r="BN149" s="193"/>
      <c r="BO149" s="193"/>
      <c r="BP149" s="193"/>
      <c r="BQ149" s="193"/>
      <c r="BR149" s="193"/>
      <c r="BS149" s="193"/>
      <c r="BT149" s="193"/>
      <c r="BU149" s="193"/>
      <c r="BV149" s="193"/>
      <c r="BW149" s="193"/>
      <c r="BX149" s="193"/>
      <c r="BY149" s="193"/>
      <c r="BZ149" s="193"/>
      <c r="CA149" s="193"/>
      <c r="CB149" s="193"/>
      <c r="CC149" s="193"/>
      <c r="CD149" s="193"/>
      <c r="CE149" s="193"/>
      <c r="CF149" s="193"/>
      <c r="CG149" s="193"/>
      <c r="CH149" s="193"/>
      <c r="CI149" s="193"/>
      <c r="CJ149" s="193"/>
      <c r="CK149" s="193"/>
      <c r="CL149" s="193"/>
      <c r="CM149" s="193"/>
      <c r="CN149" s="193"/>
      <c r="CO149" s="193"/>
      <c r="CP149" s="193"/>
      <c r="CQ149" s="193"/>
      <c r="CR149" s="193"/>
      <c r="CS149" s="193"/>
      <c r="CT149" s="193"/>
      <c r="CU149" s="193"/>
      <c r="CV149" s="193"/>
      <c r="CW149" s="193"/>
      <c r="CX149" s="193"/>
      <c r="CY149" s="193"/>
      <c r="CZ149" s="193"/>
      <c r="DA149" s="193"/>
      <c r="DB149" s="193"/>
      <c r="DC149" s="193"/>
      <c r="DD149" s="193"/>
      <c r="DE149" s="193"/>
      <c r="DF149" s="193"/>
      <c r="DG149" s="193"/>
      <c r="DH149" s="193"/>
      <c r="DI149" s="193"/>
      <c r="DJ149" s="193"/>
      <c r="DK149" s="193"/>
      <c r="DL149" s="193"/>
      <c r="DM149" s="193"/>
      <c r="DN149" s="193"/>
      <c r="DO149" s="193"/>
      <c r="DP149" s="193"/>
      <c r="DQ149" s="193"/>
      <c r="DR149" s="193"/>
      <c r="DS149" s="193"/>
      <c r="DT149" s="193"/>
      <c r="DU149" s="193"/>
      <c r="DV149" s="193"/>
      <c r="DW149" s="193"/>
      <c r="DX149" s="193"/>
      <c r="DY149" s="193"/>
      <c r="DZ149" s="193"/>
      <c r="EA149" s="193"/>
      <c r="EB149" s="193"/>
      <c r="EC149" s="193"/>
      <c r="ED149" s="193"/>
      <c r="EE149" s="193"/>
      <c r="EF149" s="193"/>
      <c r="EG149" s="193"/>
      <c r="EH149" s="193"/>
      <c r="EI149" s="193"/>
      <c r="EJ149" s="193"/>
      <c r="EK149" s="193"/>
      <c r="EL149" s="193"/>
      <c r="EM149" s="193"/>
      <c r="EN149" s="193"/>
      <c r="EO149" s="193"/>
      <c r="EP149" s="193"/>
      <c r="EQ149" s="193"/>
      <c r="ER149" s="193"/>
      <c r="ES149" s="193"/>
      <c r="ET149" s="193"/>
      <c r="EU149" s="193"/>
      <c r="EV149" s="193"/>
      <c r="EW149" s="193"/>
      <c r="EX149" s="193"/>
      <c r="EY149" s="193"/>
      <c r="EZ149" s="193"/>
      <c r="FA149" s="193"/>
      <c r="FB149" s="193"/>
      <c r="FC149" s="193"/>
      <c r="FD149" s="193"/>
      <c r="FE149" s="193"/>
      <c r="FF149" s="193"/>
      <c r="FG149" s="193"/>
      <c r="FH149" s="193"/>
      <c r="FI149" s="193"/>
      <c r="FJ149" s="193"/>
      <c r="FK149" s="193"/>
      <c r="FL149" s="193"/>
      <c r="FM149" s="193"/>
      <c r="FN149" s="193"/>
      <c r="FO149" s="193"/>
      <c r="FP149" s="193"/>
      <c r="FQ149" s="193"/>
      <c r="FR149" s="193"/>
      <c r="FS149" s="193"/>
      <c r="FT149" s="193"/>
      <c r="FU149" s="193"/>
      <c r="FV149" s="193"/>
      <c r="FW149" s="193"/>
      <c r="FX149" s="193"/>
      <c r="FY149" s="193"/>
      <c r="FZ149" s="193"/>
      <c r="GA149" s="193"/>
      <c r="GB149" s="193"/>
      <c r="GC149" s="193"/>
      <c r="GD149" s="193"/>
      <c r="GE149" s="193"/>
      <c r="GF149" s="193"/>
      <c r="GG149" s="193"/>
      <c r="GH149" s="193"/>
      <c r="GI149" s="193"/>
      <c r="GJ149" s="193"/>
      <c r="GK149" s="193"/>
      <c r="GL149" s="193"/>
      <c r="GM149" s="193"/>
      <c r="GN149" s="193"/>
      <c r="GO149" s="193"/>
      <c r="GP149" s="193"/>
      <c r="GQ149" s="193"/>
      <c r="GR149" s="193"/>
      <c r="GS149" s="193"/>
      <c r="GT149" s="193"/>
      <c r="GU149" s="193"/>
      <c r="GV149" s="193"/>
      <c r="GW149" s="193"/>
      <c r="GX149" s="193"/>
      <c r="GY149" s="193"/>
      <c r="GZ149" s="193"/>
      <c r="HA149" s="193"/>
      <c r="HB149" s="193"/>
      <c r="HC149" s="193"/>
      <c r="HD149" s="193"/>
      <c r="HE149" s="193"/>
      <c r="HF149" s="193"/>
      <c r="HG149" s="193"/>
      <c r="HH149" s="193"/>
      <c r="HI149" s="193"/>
      <c r="HJ149" s="193"/>
      <c r="HK149" s="193"/>
      <c r="HL149" s="193"/>
      <c r="HM149" s="193"/>
      <c r="HN149" s="193"/>
      <c r="HO149" s="193"/>
      <c r="HP149" s="193"/>
      <c r="HQ149" s="193"/>
      <c r="HR149" s="193"/>
      <c r="HS149" s="193"/>
      <c r="HT149" s="193"/>
      <c r="HU149" s="193"/>
      <c r="HV149" s="193"/>
      <c r="HW149" s="193"/>
      <c r="HX149" s="193"/>
      <c r="HY149" s="193"/>
      <c r="HZ149" s="193"/>
      <c r="IA149" s="193"/>
      <c r="IB149" s="193"/>
      <c r="IC149" s="193"/>
      <c r="ID149" s="193" t="n">
        <v>0</v>
      </c>
      <c r="IE149" s="193" t="n">
        <v>0</v>
      </c>
    </row>
    <row r="150" customFormat="false" ht="12.75" hidden="false" customHeight="false" outlineLevel="0" collapsed="false"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  <c r="AW150" s="193"/>
      <c r="AX150" s="193"/>
      <c r="AY150" s="193"/>
      <c r="AZ150" s="193"/>
      <c r="BA150" s="193"/>
      <c r="BB150" s="193"/>
      <c r="BC150" s="193"/>
      <c r="BD150" s="193"/>
      <c r="BE150" s="193"/>
      <c r="BF150" s="193"/>
      <c r="BG150" s="193"/>
      <c r="BH150" s="193"/>
      <c r="BI150" s="193"/>
      <c r="BJ150" s="193"/>
      <c r="BK150" s="193"/>
      <c r="BL150" s="193"/>
      <c r="BM150" s="193"/>
      <c r="BN150" s="193"/>
      <c r="BO150" s="193"/>
      <c r="BP150" s="193"/>
      <c r="BQ150" s="193"/>
      <c r="BR150" s="193"/>
      <c r="BS150" s="193"/>
      <c r="BT150" s="193"/>
      <c r="BU150" s="193"/>
      <c r="BV150" s="193"/>
      <c r="BW150" s="193"/>
      <c r="BX150" s="193"/>
      <c r="BY150" s="193"/>
      <c r="BZ150" s="193"/>
      <c r="CA150" s="193"/>
      <c r="CB150" s="193"/>
      <c r="CC150" s="193"/>
      <c r="CD150" s="193"/>
      <c r="CE150" s="193"/>
      <c r="CF150" s="193"/>
      <c r="CG150" s="193"/>
      <c r="CH150" s="193"/>
      <c r="CI150" s="193"/>
      <c r="CJ150" s="193"/>
      <c r="CK150" s="193"/>
      <c r="CL150" s="193"/>
      <c r="CM150" s="193"/>
      <c r="CN150" s="193"/>
      <c r="CO150" s="193"/>
      <c r="CP150" s="193"/>
      <c r="CQ150" s="193"/>
      <c r="CR150" s="193"/>
      <c r="CS150" s="193"/>
      <c r="CT150" s="193"/>
      <c r="CU150" s="193"/>
      <c r="CV150" s="193"/>
      <c r="CW150" s="193"/>
      <c r="CX150" s="193"/>
      <c r="CY150" s="193"/>
      <c r="CZ150" s="193"/>
      <c r="DA150" s="193"/>
      <c r="DB150" s="193"/>
      <c r="DC150" s="193"/>
      <c r="DD150" s="193"/>
      <c r="DE150" s="193"/>
      <c r="DF150" s="193"/>
      <c r="DG150" s="193"/>
      <c r="DH150" s="193"/>
      <c r="DI150" s="193"/>
      <c r="DJ150" s="193"/>
      <c r="DK150" s="193"/>
      <c r="DL150" s="193"/>
      <c r="DM150" s="193"/>
      <c r="DN150" s="193"/>
      <c r="DO150" s="193"/>
      <c r="DP150" s="193"/>
      <c r="DQ150" s="193"/>
      <c r="DR150" s="193"/>
      <c r="DS150" s="193"/>
      <c r="DT150" s="193"/>
      <c r="DU150" s="193"/>
      <c r="DV150" s="193"/>
      <c r="DW150" s="193"/>
      <c r="DX150" s="193"/>
      <c r="DY150" s="193"/>
      <c r="DZ150" s="193"/>
      <c r="EA150" s="193"/>
      <c r="EB150" s="193"/>
      <c r="EC150" s="193"/>
      <c r="ED150" s="193"/>
      <c r="EE150" s="193"/>
      <c r="EF150" s="193"/>
      <c r="EG150" s="193"/>
      <c r="EH150" s="193"/>
      <c r="EI150" s="193"/>
      <c r="EJ150" s="193"/>
      <c r="EK150" s="193"/>
      <c r="EL150" s="193"/>
      <c r="EM150" s="193"/>
      <c r="EN150" s="193"/>
      <c r="EO150" s="193"/>
      <c r="EP150" s="193"/>
      <c r="EQ150" s="193"/>
      <c r="ER150" s="193"/>
      <c r="ES150" s="193"/>
      <c r="ET150" s="193"/>
      <c r="EU150" s="193"/>
      <c r="EV150" s="193"/>
      <c r="EW150" s="193"/>
      <c r="EX150" s="193"/>
      <c r="EY150" s="193"/>
      <c r="EZ150" s="193"/>
      <c r="FA150" s="193"/>
      <c r="FB150" s="193"/>
      <c r="FC150" s="193"/>
      <c r="FD150" s="193"/>
      <c r="FE150" s="193"/>
      <c r="FF150" s="193"/>
      <c r="FG150" s="193"/>
      <c r="FH150" s="193"/>
      <c r="FI150" s="193"/>
      <c r="FJ150" s="193"/>
      <c r="FK150" s="193"/>
      <c r="FL150" s="193"/>
      <c r="FM150" s="193"/>
      <c r="FN150" s="193"/>
      <c r="FO150" s="193"/>
      <c r="FP150" s="193"/>
      <c r="FQ150" s="193"/>
      <c r="FR150" s="193"/>
      <c r="FS150" s="193"/>
      <c r="FT150" s="193"/>
      <c r="FU150" s="193"/>
      <c r="FV150" s="193"/>
      <c r="FW150" s="193"/>
      <c r="FX150" s="193"/>
      <c r="FY150" s="193"/>
      <c r="FZ150" s="193"/>
      <c r="GA150" s="193"/>
      <c r="GB150" s="193"/>
      <c r="GC150" s="193"/>
      <c r="GD150" s="193"/>
      <c r="GE150" s="193"/>
      <c r="GF150" s="193"/>
      <c r="GG150" s="193"/>
      <c r="GH150" s="193"/>
      <c r="GI150" s="193"/>
      <c r="GJ150" s="193"/>
      <c r="GK150" s="193"/>
      <c r="GL150" s="193"/>
      <c r="GM150" s="193"/>
      <c r="GN150" s="193"/>
      <c r="GO150" s="193"/>
      <c r="GP150" s="193"/>
      <c r="GQ150" s="193"/>
      <c r="GR150" s="193"/>
      <c r="GS150" s="193"/>
      <c r="GT150" s="193"/>
      <c r="GU150" s="193"/>
      <c r="GV150" s="193"/>
      <c r="GW150" s="193"/>
      <c r="GX150" s="193"/>
      <c r="GY150" s="193"/>
      <c r="GZ150" s="193"/>
      <c r="HA150" s="193"/>
      <c r="HB150" s="193"/>
      <c r="HC150" s="193"/>
      <c r="HD150" s="193"/>
      <c r="HE150" s="193"/>
      <c r="HF150" s="193"/>
      <c r="HG150" s="193"/>
      <c r="HH150" s="193"/>
      <c r="HI150" s="193"/>
      <c r="HJ150" s="193"/>
      <c r="HK150" s="193"/>
      <c r="HL150" s="193"/>
      <c r="HM150" s="193"/>
      <c r="HN150" s="193"/>
      <c r="HO150" s="193"/>
      <c r="HP150" s="193"/>
      <c r="HQ150" s="193"/>
      <c r="HR150" s="193"/>
      <c r="HS150" s="193"/>
      <c r="HT150" s="193"/>
      <c r="HU150" s="193"/>
      <c r="HV150" s="193"/>
      <c r="HW150" s="193"/>
      <c r="HX150" s="193"/>
      <c r="HY150" s="193"/>
      <c r="HZ150" s="193"/>
      <c r="IA150" s="193"/>
      <c r="IB150" s="193"/>
      <c r="IC150" s="193"/>
      <c r="ID150" s="193" t="n">
        <v>0</v>
      </c>
      <c r="IE150" s="193" t="n">
        <v>0</v>
      </c>
    </row>
    <row r="151" customFormat="false" ht="12.75" hidden="false" customHeight="false" outlineLevel="0" collapsed="false"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  <c r="AW151" s="193"/>
      <c r="AX151" s="193"/>
      <c r="AY151" s="193"/>
      <c r="AZ151" s="193"/>
      <c r="BA151" s="193"/>
      <c r="BB151" s="193"/>
      <c r="BC151" s="193"/>
      <c r="BD151" s="193"/>
      <c r="BE151" s="193"/>
      <c r="BF151" s="193"/>
      <c r="BG151" s="193"/>
      <c r="BH151" s="193"/>
      <c r="BI151" s="193"/>
      <c r="BJ151" s="193"/>
      <c r="BK151" s="193"/>
      <c r="BL151" s="193"/>
      <c r="BM151" s="193"/>
      <c r="BN151" s="193"/>
      <c r="BO151" s="193"/>
      <c r="BP151" s="193"/>
      <c r="BQ151" s="193"/>
      <c r="BR151" s="193"/>
      <c r="BS151" s="193"/>
      <c r="BT151" s="193"/>
      <c r="BU151" s="193"/>
      <c r="BV151" s="193"/>
      <c r="BW151" s="193"/>
      <c r="BX151" s="193"/>
      <c r="BY151" s="193"/>
      <c r="BZ151" s="193"/>
      <c r="CA151" s="193"/>
      <c r="CB151" s="193"/>
      <c r="CC151" s="193"/>
      <c r="CD151" s="193"/>
      <c r="CE151" s="193"/>
      <c r="CF151" s="193"/>
      <c r="CG151" s="193"/>
      <c r="CH151" s="193"/>
      <c r="CI151" s="193"/>
      <c r="CJ151" s="193"/>
      <c r="CK151" s="193"/>
      <c r="CL151" s="193"/>
      <c r="CM151" s="193"/>
      <c r="CN151" s="193"/>
      <c r="CO151" s="193"/>
      <c r="CP151" s="193"/>
      <c r="CQ151" s="193"/>
      <c r="CR151" s="193"/>
      <c r="CS151" s="193"/>
      <c r="CT151" s="193"/>
      <c r="CU151" s="193"/>
      <c r="CV151" s="193"/>
      <c r="CW151" s="193"/>
      <c r="CX151" s="193"/>
      <c r="CY151" s="193"/>
      <c r="CZ151" s="193"/>
      <c r="DA151" s="193"/>
      <c r="DB151" s="193"/>
      <c r="DC151" s="193"/>
      <c r="DD151" s="193"/>
      <c r="DE151" s="193"/>
      <c r="DF151" s="193"/>
      <c r="DG151" s="193"/>
      <c r="DH151" s="193"/>
      <c r="DI151" s="193"/>
      <c r="DJ151" s="193"/>
      <c r="DK151" s="193"/>
      <c r="DL151" s="193"/>
      <c r="DM151" s="193"/>
      <c r="DN151" s="193"/>
      <c r="DO151" s="193"/>
      <c r="DP151" s="193"/>
      <c r="DQ151" s="193"/>
      <c r="DR151" s="193"/>
      <c r="DS151" s="193"/>
      <c r="DT151" s="193"/>
      <c r="DU151" s="193"/>
      <c r="DV151" s="193"/>
      <c r="DW151" s="193"/>
      <c r="DX151" s="193"/>
      <c r="DY151" s="193"/>
      <c r="DZ151" s="193"/>
      <c r="EA151" s="193"/>
      <c r="EB151" s="193"/>
      <c r="EC151" s="193"/>
      <c r="ED151" s="193"/>
      <c r="EE151" s="193"/>
      <c r="EF151" s="193"/>
      <c r="EG151" s="193"/>
      <c r="EH151" s="193"/>
      <c r="EI151" s="193"/>
      <c r="EJ151" s="193"/>
      <c r="EK151" s="193"/>
      <c r="EL151" s="193"/>
      <c r="EM151" s="193"/>
      <c r="EN151" s="193"/>
      <c r="EO151" s="193"/>
      <c r="EP151" s="193"/>
      <c r="EQ151" s="193"/>
      <c r="ER151" s="193"/>
      <c r="ES151" s="193"/>
      <c r="ET151" s="193"/>
      <c r="EU151" s="193"/>
      <c r="EV151" s="193"/>
      <c r="EW151" s="193"/>
      <c r="EX151" s="193"/>
      <c r="EY151" s="193"/>
      <c r="EZ151" s="193"/>
      <c r="FA151" s="193"/>
      <c r="FB151" s="193"/>
      <c r="FC151" s="193"/>
      <c r="FD151" s="193"/>
      <c r="FE151" s="193"/>
      <c r="FF151" s="193"/>
      <c r="FG151" s="193"/>
      <c r="FH151" s="193"/>
      <c r="FI151" s="193"/>
      <c r="FJ151" s="193"/>
      <c r="FK151" s="193"/>
      <c r="FL151" s="193"/>
      <c r="FM151" s="193"/>
      <c r="FN151" s="193"/>
      <c r="FO151" s="193"/>
      <c r="FP151" s="193"/>
      <c r="FQ151" s="193"/>
      <c r="FR151" s="193"/>
      <c r="FS151" s="193"/>
      <c r="FT151" s="193"/>
      <c r="FU151" s="193"/>
      <c r="FV151" s="193"/>
      <c r="FW151" s="193"/>
      <c r="FX151" s="193"/>
      <c r="FY151" s="193"/>
      <c r="FZ151" s="193"/>
      <c r="GA151" s="193"/>
      <c r="GB151" s="193"/>
      <c r="GC151" s="193"/>
      <c r="GD151" s="193"/>
      <c r="GE151" s="193"/>
      <c r="GF151" s="193"/>
      <c r="GG151" s="193"/>
      <c r="GH151" s="193"/>
      <c r="GI151" s="193"/>
      <c r="GJ151" s="193"/>
      <c r="GK151" s="193"/>
      <c r="GL151" s="193"/>
      <c r="GM151" s="193"/>
      <c r="GN151" s="193"/>
      <c r="GO151" s="193"/>
      <c r="GP151" s="193"/>
      <c r="GQ151" s="193"/>
      <c r="GR151" s="193"/>
      <c r="GS151" s="193"/>
      <c r="GT151" s="193"/>
      <c r="GU151" s="193"/>
      <c r="GV151" s="193"/>
      <c r="GW151" s="193"/>
      <c r="GX151" s="193"/>
      <c r="GY151" s="193"/>
      <c r="GZ151" s="193"/>
      <c r="HA151" s="193"/>
      <c r="HB151" s="193"/>
      <c r="HC151" s="193"/>
      <c r="HD151" s="193"/>
      <c r="HE151" s="193"/>
      <c r="HF151" s="193"/>
      <c r="HG151" s="193"/>
      <c r="HH151" s="193"/>
      <c r="HI151" s="193"/>
      <c r="HJ151" s="193"/>
      <c r="HK151" s="193"/>
      <c r="HL151" s="193"/>
      <c r="HM151" s="193"/>
      <c r="HN151" s="193"/>
      <c r="HO151" s="193"/>
      <c r="HP151" s="193"/>
      <c r="HQ151" s="193"/>
      <c r="HR151" s="193"/>
      <c r="HS151" s="193"/>
      <c r="HT151" s="193"/>
      <c r="HU151" s="193"/>
      <c r="HV151" s="193"/>
      <c r="HW151" s="193"/>
      <c r="HX151" s="193"/>
      <c r="HY151" s="193"/>
      <c r="HZ151" s="193"/>
      <c r="IA151" s="193"/>
      <c r="IB151" s="193"/>
      <c r="IC151" s="193"/>
      <c r="ID151" s="193" t="n">
        <v>0</v>
      </c>
      <c r="IE151" s="193" t="n">
        <v>0</v>
      </c>
    </row>
    <row r="152" customFormat="false" ht="12.75" hidden="false" customHeight="false" outlineLevel="0" collapsed="false"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  <c r="AW152" s="193"/>
      <c r="AX152" s="193"/>
      <c r="AY152" s="193"/>
      <c r="AZ152" s="193"/>
      <c r="BA152" s="193"/>
      <c r="BB152" s="193"/>
      <c r="BC152" s="193"/>
      <c r="BD152" s="193"/>
      <c r="BE152" s="193"/>
      <c r="BF152" s="193"/>
      <c r="BG152" s="193"/>
      <c r="BH152" s="193"/>
      <c r="BI152" s="193"/>
      <c r="BJ152" s="193"/>
      <c r="BK152" s="193"/>
      <c r="BL152" s="193"/>
      <c r="BM152" s="193"/>
      <c r="BN152" s="193"/>
      <c r="BO152" s="193"/>
      <c r="BP152" s="193"/>
      <c r="BQ152" s="193"/>
      <c r="BR152" s="193"/>
      <c r="BS152" s="193"/>
      <c r="BT152" s="193"/>
      <c r="BU152" s="193"/>
      <c r="BV152" s="193"/>
      <c r="BW152" s="193"/>
      <c r="BX152" s="193"/>
      <c r="BY152" s="193"/>
      <c r="BZ152" s="193"/>
      <c r="CA152" s="193"/>
      <c r="CB152" s="193"/>
      <c r="CC152" s="193"/>
      <c r="CD152" s="193"/>
      <c r="CE152" s="193"/>
      <c r="CF152" s="193"/>
      <c r="CG152" s="193"/>
      <c r="CH152" s="193"/>
      <c r="CI152" s="193"/>
      <c r="CJ152" s="193"/>
      <c r="CK152" s="193"/>
      <c r="CL152" s="193"/>
      <c r="CM152" s="193"/>
      <c r="CN152" s="193"/>
      <c r="CO152" s="193"/>
      <c r="CP152" s="193"/>
      <c r="CQ152" s="193"/>
      <c r="CR152" s="193"/>
      <c r="CS152" s="193"/>
      <c r="CT152" s="193"/>
      <c r="CU152" s="193"/>
      <c r="CV152" s="193"/>
      <c r="CW152" s="193"/>
      <c r="CX152" s="193"/>
      <c r="CY152" s="193"/>
      <c r="CZ152" s="193"/>
      <c r="DA152" s="193"/>
      <c r="DB152" s="193"/>
      <c r="DC152" s="193"/>
      <c r="DD152" s="193"/>
      <c r="DE152" s="193"/>
      <c r="DF152" s="193"/>
      <c r="DG152" s="193"/>
      <c r="DH152" s="193"/>
      <c r="DI152" s="193"/>
      <c r="DJ152" s="193"/>
      <c r="DK152" s="193"/>
      <c r="DL152" s="193"/>
      <c r="DM152" s="193"/>
      <c r="DN152" s="193"/>
      <c r="DO152" s="193"/>
      <c r="DP152" s="193"/>
      <c r="DQ152" s="193"/>
      <c r="DR152" s="193"/>
      <c r="DS152" s="193"/>
      <c r="DT152" s="193"/>
      <c r="DU152" s="193"/>
      <c r="DV152" s="193"/>
      <c r="DW152" s="193"/>
      <c r="DX152" s="193"/>
      <c r="DY152" s="193"/>
      <c r="DZ152" s="193"/>
      <c r="EA152" s="193"/>
      <c r="EB152" s="193"/>
      <c r="EC152" s="193"/>
      <c r="ED152" s="193"/>
      <c r="EE152" s="193"/>
      <c r="EF152" s="193"/>
      <c r="EG152" s="193"/>
      <c r="EH152" s="193"/>
      <c r="EI152" s="193"/>
      <c r="EJ152" s="193"/>
      <c r="EK152" s="193"/>
      <c r="EL152" s="193"/>
      <c r="EM152" s="193"/>
      <c r="EN152" s="193"/>
      <c r="EO152" s="193"/>
      <c r="EP152" s="193"/>
      <c r="EQ152" s="193"/>
      <c r="ER152" s="193"/>
      <c r="ES152" s="193"/>
      <c r="ET152" s="193"/>
      <c r="EU152" s="193"/>
      <c r="EV152" s="193"/>
      <c r="EW152" s="193"/>
      <c r="EX152" s="193"/>
      <c r="EY152" s="193"/>
      <c r="EZ152" s="193"/>
      <c r="FA152" s="193"/>
      <c r="FB152" s="193"/>
      <c r="FC152" s="193"/>
      <c r="FD152" s="193"/>
      <c r="FE152" s="193"/>
      <c r="FF152" s="193"/>
      <c r="FG152" s="193"/>
      <c r="FH152" s="193"/>
      <c r="FI152" s="193"/>
      <c r="FJ152" s="193"/>
      <c r="FK152" s="193"/>
      <c r="FL152" s="193"/>
      <c r="FM152" s="193"/>
      <c r="FN152" s="193"/>
      <c r="FO152" s="193"/>
      <c r="FP152" s="193"/>
      <c r="FQ152" s="193"/>
      <c r="FR152" s="193"/>
      <c r="FS152" s="193"/>
      <c r="FT152" s="193"/>
      <c r="FU152" s="193"/>
      <c r="FV152" s="193"/>
      <c r="FW152" s="193"/>
      <c r="FX152" s="193"/>
      <c r="FY152" s="193"/>
      <c r="FZ152" s="193"/>
      <c r="GA152" s="193"/>
      <c r="GB152" s="193"/>
      <c r="GC152" s="193"/>
      <c r="GD152" s="193"/>
      <c r="GE152" s="193"/>
      <c r="GF152" s="193"/>
      <c r="GG152" s="193"/>
      <c r="GH152" s="193"/>
      <c r="GI152" s="193"/>
      <c r="GJ152" s="193"/>
      <c r="GK152" s="193"/>
      <c r="GL152" s="193"/>
      <c r="GM152" s="193"/>
      <c r="GN152" s="193"/>
      <c r="GO152" s="193"/>
      <c r="GP152" s="193"/>
      <c r="GQ152" s="193"/>
      <c r="GR152" s="193"/>
      <c r="GS152" s="193"/>
      <c r="GT152" s="193"/>
      <c r="GU152" s="193"/>
      <c r="GV152" s="193"/>
      <c r="GW152" s="193"/>
      <c r="GX152" s="193"/>
      <c r="GY152" s="193"/>
      <c r="GZ152" s="193"/>
      <c r="HA152" s="193"/>
      <c r="HB152" s="193"/>
      <c r="HC152" s="193"/>
      <c r="HD152" s="193"/>
      <c r="HE152" s="193"/>
      <c r="HF152" s="193"/>
      <c r="HG152" s="193"/>
      <c r="HH152" s="193"/>
      <c r="HI152" s="193"/>
      <c r="HJ152" s="193"/>
      <c r="HK152" s="193"/>
      <c r="HL152" s="193"/>
      <c r="HM152" s="193"/>
      <c r="HN152" s="193"/>
      <c r="HO152" s="193"/>
      <c r="HP152" s="193"/>
      <c r="HQ152" s="193"/>
      <c r="HR152" s="193"/>
      <c r="HS152" s="193"/>
      <c r="HT152" s="193"/>
      <c r="HU152" s="193"/>
      <c r="HV152" s="193"/>
      <c r="HW152" s="193"/>
      <c r="HX152" s="193"/>
      <c r="HY152" s="193"/>
      <c r="HZ152" s="193"/>
      <c r="IA152" s="193"/>
      <c r="IB152" s="193"/>
      <c r="IC152" s="193"/>
      <c r="ID152" s="193" t="n">
        <v>0</v>
      </c>
      <c r="IE152" s="193" t="n">
        <v>0</v>
      </c>
    </row>
    <row r="153" customFormat="false" ht="12.75" hidden="false" customHeight="false" outlineLevel="0" collapsed="false"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  <c r="AW153" s="193"/>
      <c r="AX153" s="193"/>
      <c r="AY153" s="193"/>
      <c r="AZ153" s="193"/>
      <c r="BA153" s="193"/>
      <c r="BB153" s="193"/>
      <c r="BC153" s="193"/>
      <c r="BD153" s="193"/>
      <c r="BE153" s="193"/>
      <c r="BF153" s="193"/>
      <c r="BG153" s="193"/>
      <c r="BH153" s="193"/>
      <c r="BI153" s="193"/>
      <c r="BJ153" s="193"/>
      <c r="BK153" s="193"/>
      <c r="BL153" s="193"/>
      <c r="BM153" s="193"/>
      <c r="BN153" s="193"/>
      <c r="BO153" s="193"/>
      <c r="BP153" s="193"/>
      <c r="BQ153" s="193"/>
      <c r="BR153" s="193"/>
      <c r="BS153" s="193"/>
      <c r="BT153" s="193"/>
      <c r="BU153" s="193"/>
      <c r="BV153" s="193"/>
      <c r="BW153" s="193"/>
      <c r="BX153" s="193"/>
      <c r="BY153" s="193"/>
      <c r="BZ153" s="193"/>
      <c r="CA153" s="193"/>
      <c r="CB153" s="193"/>
      <c r="CC153" s="193"/>
      <c r="CD153" s="193"/>
      <c r="CE153" s="193"/>
      <c r="CF153" s="193"/>
      <c r="CG153" s="193"/>
      <c r="CH153" s="193"/>
      <c r="CI153" s="193"/>
      <c r="CJ153" s="193"/>
      <c r="CK153" s="193"/>
      <c r="CL153" s="193"/>
      <c r="CM153" s="193"/>
      <c r="CN153" s="193"/>
      <c r="CO153" s="193"/>
      <c r="CP153" s="193"/>
      <c r="CQ153" s="193"/>
      <c r="CR153" s="193"/>
      <c r="CS153" s="193"/>
      <c r="CT153" s="193"/>
      <c r="CU153" s="193"/>
      <c r="CV153" s="193"/>
      <c r="CW153" s="193"/>
      <c r="CX153" s="193"/>
      <c r="CY153" s="193"/>
      <c r="CZ153" s="193"/>
      <c r="DA153" s="193"/>
      <c r="DB153" s="193"/>
      <c r="DC153" s="193"/>
      <c r="DD153" s="193"/>
      <c r="DE153" s="193"/>
      <c r="DF153" s="193"/>
      <c r="DG153" s="193"/>
      <c r="DH153" s="193"/>
      <c r="DI153" s="193"/>
      <c r="DJ153" s="193"/>
      <c r="DK153" s="193"/>
      <c r="DL153" s="193"/>
      <c r="DM153" s="193"/>
      <c r="DN153" s="193"/>
      <c r="DO153" s="193"/>
      <c r="DP153" s="193"/>
      <c r="DQ153" s="193"/>
      <c r="DR153" s="193"/>
      <c r="DS153" s="193"/>
      <c r="DT153" s="193"/>
      <c r="DU153" s="193"/>
      <c r="DV153" s="193"/>
      <c r="DW153" s="193"/>
      <c r="DX153" s="193"/>
      <c r="DY153" s="193"/>
      <c r="DZ153" s="193"/>
      <c r="EA153" s="193"/>
      <c r="EB153" s="193"/>
      <c r="EC153" s="193"/>
      <c r="ED153" s="193"/>
      <c r="EE153" s="193"/>
      <c r="EF153" s="193"/>
      <c r="EG153" s="193"/>
      <c r="EH153" s="193"/>
      <c r="EI153" s="193"/>
      <c r="EJ153" s="193"/>
      <c r="EK153" s="193"/>
      <c r="EL153" s="193"/>
      <c r="EM153" s="193"/>
      <c r="EN153" s="193"/>
      <c r="EO153" s="193"/>
      <c r="EP153" s="193"/>
      <c r="EQ153" s="193"/>
      <c r="ER153" s="193"/>
      <c r="ES153" s="193"/>
      <c r="ET153" s="193"/>
      <c r="EU153" s="193"/>
      <c r="EV153" s="193"/>
      <c r="EW153" s="193"/>
      <c r="EX153" s="193"/>
      <c r="EY153" s="193"/>
      <c r="EZ153" s="193"/>
      <c r="FA153" s="193"/>
      <c r="FB153" s="193"/>
      <c r="FC153" s="193"/>
      <c r="FD153" s="193"/>
      <c r="FE153" s="193"/>
      <c r="FF153" s="193"/>
      <c r="FG153" s="193"/>
      <c r="FH153" s="193"/>
      <c r="FI153" s="193"/>
      <c r="FJ153" s="193"/>
      <c r="FK153" s="193"/>
      <c r="FL153" s="193"/>
      <c r="FM153" s="193"/>
      <c r="FN153" s="193"/>
      <c r="FO153" s="193"/>
      <c r="FP153" s="193"/>
      <c r="FQ153" s="193"/>
      <c r="FR153" s="193"/>
      <c r="FS153" s="193"/>
      <c r="FT153" s="193"/>
      <c r="FU153" s="193"/>
      <c r="FV153" s="193"/>
      <c r="FW153" s="193"/>
      <c r="FX153" s="193"/>
      <c r="FY153" s="193"/>
      <c r="FZ153" s="193"/>
      <c r="GA153" s="193"/>
      <c r="GB153" s="193"/>
      <c r="GC153" s="193"/>
      <c r="GD153" s="193"/>
      <c r="GE153" s="193"/>
      <c r="GF153" s="193"/>
      <c r="GG153" s="193"/>
      <c r="GH153" s="193"/>
      <c r="GI153" s="193"/>
      <c r="GJ153" s="193"/>
      <c r="GK153" s="193"/>
      <c r="GL153" s="193"/>
      <c r="GM153" s="193"/>
      <c r="GN153" s="193"/>
      <c r="GO153" s="193"/>
      <c r="GP153" s="193"/>
      <c r="GQ153" s="193"/>
      <c r="GR153" s="193"/>
      <c r="GS153" s="193"/>
      <c r="GT153" s="193"/>
      <c r="GU153" s="193"/>
      <c r="GV153" s="193"/>
      <c r="GW153" s="193"/>
      <c r="GX153" s="193"/>
      <c r="GY153" s="193"/>
      <c r="GZ153" s="193"/>
      <c r="HA153" s="193"/>
      <c r="HB153" s="193"/>
      <c r="HC153" s="193"/>
      <c r="HD153" s="193"/>
      <c r="HE153" s="193"/>
      <c r="HF153" s="193"/>
      <c r="HG153" s="193"/>
      <c r="HH153" s="193"/>
      <c r="HI153" s="193"/>
      <c r="HJ153" s="193"/>
      <c r="HK153" s="193"/>
      <c r="HL153" s="193"/>
      <c r="HM153" s="193"/>
      <c r="HN153" s="193"/>
      <c r="HO153" s="193"/>
      <c r="HP153" s="193"/>
      <c r="HQ153" s="193"/>
      <c r="HR153" s="193"/>
      <c r="HS153" s="193"/>
      <c r="HT153" s="193"/>
      <c r="HU153" s="193"/>
      <c r="HV153" s="193"/>
      <c r="HW153" s="193"/>
      <c r="HX153" s="193"/>
      <c r="HY153" s="193"/>
      <c r="HZ153" s="193"/>
      <c r="IA153" s="193"/>
      <c r="IB153" s="193"/>
      <c r="IC153" s="193"/>
      <c r="ID153" s="193" t="n">
        <v>0</v>
      </c>
      <c r="IE153" s="193" t="n">
        <v>0</v>
      </c>
    </row>
    <row r="154" customFormat="false" ht="12.75" hidden="false" customHeight="false" outlineLevel="0" collapsed="false"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  <c r="AW154" s="193"/>
      <c r="AX154" s="193"/>
      <c r="AY154" s="193"/>
      <c r="AZ154" s="193"/>
      <c r="BA154" s="193"/>
      <c r="BB154" s="193"/>
      <c r="BC154" s="193"/>
      <c r="BD154" s="193"/>
      <c r="BE154" s="193"/>
      <c r="BF154" s="193"/>
      <c r="BG154" s="193"/>
      <c r="BH154" s="193"/>
      <c r="BI154" s="193"/>
      <c r="BJ154" s="193"/>
      <c r="BK154" s="193"/>
      <c r="BL154" s="193"/>
      <c r="BM154" s="193"/>
      <c r="BN154" s="193"/>
      <c r="BO154" s="193"/>
      <c r="BP154" s="193"/>
      <c r="BQ154" s="193"/>
      <c r="BR154" s="193"/>
      <c r="BS154" s="193"/>
      <c r="BT154" s="193"/>
      <c r="BU154" s="193"/>
      <c r="BV154" s="193"/>
      <c r="BW154" s="193"/>
      <c r="BX154" s="193"/>
      <c r="BY154" s="193"/>
      <c r="BZ154" s="193"/>
      <c r="CA154" s="193"/>
      <c r="CB154" s="193"/>
      <c r="CC154" s="193"/>
      <c r="CD154" s="193"/>
      <c r="CE154" s="193"/>
      <c r="CF154" s="193"/>
      <c r="CG154" s="193"/>
      <c r="CH154" s="193"/>
      <c r="CI154" s="193"/>
      <c r="CJ154" s="193"/>
      <c r="CK154" s="193"/>
      <c r="CL154" s="193"/>
      <c r="CM154" s="193"/>
      <c r="CN154" s="193"/>
      <c r="CO154" s="193"/>
      <c r="CP154" s="193"/>
      <c r="CQ154" s="193"/>
      <c r="CR154" s="193"/>
      <c r="CS154" s="193"/>
      <c r="CT154" s="193"/>
      <c r="CU154" s="193"/>
      <c r="CV154" s="193"/>
      <c r="CW154" s="193"/>
      <c r="CX154" s="193"/>
      <c r="CY154" s="193"/>
      <c r="CZ154" s="193"/>
      <c r="DA154" s="193"/>
      <c r="DB154" s="193"/>
      <c r="DC154" s="193"/>
      <c r="DD154" s="193"/>
      <c r="DE154" s="193"/>
      <c r="DF154" s="193"/>
      <c r="DG154" s="193"/>
      <c r="DH154" s="193"/>
      <c r="DI154" s="193"/>
      <c r="DJ154" s="193"/>
      <c r="DK154" s="193"/>
      <c r="DL154" s="193"/>
      <c r="DM154" s="193"/>
      <c r="DN154" s="193"/>
      <c r="DO154" s="193"/>
      <c r="DP154" s="193"/>
      <c r="DQ154" s="193"/>
      <c r="DR154" s="193"/>
      <c r="DS154" s="193"/>
      <c r="DT154" s="193"/>
      <c r="DU154" s="193"/>
      <c r="DV154" s="193"/>
      <c r="DW154" s="193"/>
      <c r="DX154" s="193"/>
      <c r="DY154" s="193"/>
      <c r="DZ154" s="193"/>
      <c r="EA154" s="193"/>
      <c r="EB154" s="193"/>
      <c r="EC154" s="193"/>
      <c r="ED154" s="193"/>
      <c r="EE154" s="193"/>
      <c r="EF154" s="193"/>
      <c r="EG154" s="193"/>
      <c r="EH154" s="193"/>
      <c r="EI154" s="193"/>
      <c r="EJ154" s="193"/>
      <c r="EK154" s="193"/>
      <c r="EL154" s="193"/>
      <c r="EM154" s="193"/>
      <c r="EN154" s="193"/>
      <c r="EO154" s="193"/>
      <c r="EP154" s="193"/>
      <c r="EQ154" s="193"/>
      <c r="ER154" s="193"/>
      <c r="ES154" s="193"/>
      <c r="ET154" s="193"/>
      <c r="EU154" s="193"/>
      <c r="EV154" s="193"/>
      <c r="EW154" s="193"/>
      <c r="EX154" s="193"/>
      <c r="EY154" s="193"/>
      <c r="EZ154" s="193"/>
      <c r="FA154" s="193"/>
      <c r="FB154" s="193"/>
      <c r="FC154" s="193"/>
      <c r="FD154" s="193"/>
      <c r="FE154" s="193"/>
      <c r="FF154" s="193"/>
      <c r="FG154" s="193"/>
      <c r="FH154" s="193"/>
      <c r="FI154" s="193"/>
      <c r="FJ154" s="193"/>
      <c r="FK154" s="193"/>
      <c r="FL154" s="193"/>
      <c r="FM154" s="193"/>
      <c r="FN154" s="193"/>
      <c r="FO154" s="193"/>
      <c r="FP154" s="193"/>
      <c r="FQ154" s="193"/>
      <c r="FR154" s="193"/>
      <c r="FS154" s="193"/>
      <c r="FT154" s="193"/>
      <c r="FU154" s="193"/>
      <c r="FV154" s="193"/>
      <c r="FW154" s="193"/>
      <c r="FX154" s="193"/>
      <c r="FY154" s="193"/>
      <c r="FZ154" s="193"/>
      <c r="GA154" s="193"/>
      <c r="GB154" s="193"/>
      <c r="GC154" s="193"/>
      <c r="GD154" s="193"/>
      <c r="GE154" s="193"/>
      <c r="GF154" s="193"/>
      <c r="GG154" s="193"/>
      <c r="GH154" s="193"/>
      <c r="GI154" s="193"/>
      <c r="GJ154" s="193"/>
      <c r="GK154" s="193"/>
      <c r="GL154" s="193"/>
      <c r="GM154" s="193"/>
      <c r="GN154" s="193"/>
      <c r="GO154" s="193"/>
      <c r="GP154" s="193"/>
      <c r="GQ154" s="193"/>
      <c r="GR154" s="193"/>
      <c r="GS154" s="193"/>
      <c r="GT154" s="193"/>
      <c r="GU154" s="193"/>
      <c r="GV154" s="193"/>
      <c r="GW154" s="193"/>
      <c r="GX154" s="193"/>
      <c r="GY154" s="193"/>
      <c r="GZ154" s="193"/>
      <c r="HA154" s="193"/>
      <c r="HB154" s="193"/>
      <c r="HC154" s="193"/>
      <c r="HD154" s="193"/>
      <c r="HE154" s="193"/>
      <c r="HF154" s="193"/>
      <c r="HG154" s="193"/>
      <c r="HH154" s="193"/>
      <c r="HI154" s="193"/>
      <c r="HJ154" s="193"/>
      <c r="HK154" s="193"/>
      <c r="HL154" s="193"/>
      <c r="HM154" s="193"/>
      <c r="HN154" s="193"/>
      <c r="HO154" s="193"/>
      <c r="HP154" s="193"/>
      <c r="HQ154" s="193"/>
      <c r="HR154" s="193"/>
      <c r="HS154" s="193"/>
      <c r="HT154" s="193"/>
      <c r="HU154" s="193"/>
      <c r="HV154" s="193"/>
      <c r="HW154" s="193"/>
      <c r="HX154" s="193"/>
      <c r="HY154" s="193"/>
      <c r="HZ154" s="193"/>
      <c r="IA154" s="193"/>
      <c r="IB154" s="193"/>
      <c r="IC154" s="193"/>
      <c r="ID154" s="193" t="n">
        <v>0</v>
      </c>
      <c r="IE154" s="193" t="n">
        <v>0</v>
      </c>
    </row>
    <row r="155" customFormat="false" ht="12.75" hidden="false" customHeight="false" outlineLevel="0" collapsed="false"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  <c r="AW155" s="193"/>
      <c r="AX155" s="193"/>
      <c r="AY155" s="193"/>
      <c r="AZ155" s="193"/>
      <c r="BA155" s="193"/>
      <c r="BB155" s="193"/>
      <c r="BC155" s="193"/>
      <c r="BD155" s="193"/>
      <c r="BE155" s="193"/>
      <c r="BF155" s="193"/>
      <c r="BG155" s="193"/>
      <c r="BH155" s="193"/>
      <c r="BI155" s="193"/>
      <c r="BJ155" s="193"/>
      <c r="BK155" s="193"/>
      <c r="BL155" s="193"/>
      <c r="BM155" s="193"/>
      <c r="BN155" s="193"/>
      <c r="BO155" s="193"/>
      <c r="BP155" s="193"/>
      <c r="BQ155" s="193"/>
      <c r="BR155" s="193"/>
      <c r="BS155" s="193"/>
      <c r="BT155" s="193"/>
      <c r="BU155" s="193"/>
      <c r="BV155" s="193"/>
      <c r="BW155" s="193"/>
      <c r="BX155" s="193"/>
      <c r="BY155" s="193"/>
      <c r="BZ155" s="193"/>
      <c r="CA155" s="193"/>
      <c r="CB155" s="193"/>
      <c r="CC155" s="193"/>
      <c r="CD155" s="193"/>
      <c r="CE155" s="193"/>
      <c r="CF155" s="193"/>
      <c r="CG155" s="193"/>
      <c r="CH155" s="193"/>
      <c r="CI155" s="193"/>
      <c r="CJ155" s="193"/>
      <c r="CK155" s="193"/>
      <c r="CL155" s="193"/>
      <c r="CM155" s="193"/>
      <c r="CN155" s="193"/>
      <c r="CO155" s="193"/>
      <c r="CP155" s="193"/>
      <c r="CQ155" s="193"/>
      <c r="CR155" s="193"/>
      <c r="CS155" s="193"/>
      <c r="CT155" s="193"/>
      <c r="CU155" s="193"/>
      <c r="CV155" s="193"/>
      <c r="CW155" s="193"/>
      <c r="CX155" s="193"/>
      <c r="CY155" s="193"/>
      <c r="CZ155" s="193"/>
      <c r="DA155" s="193"/>
      <c r="DB155" s="193"/>
      <c r="DC155" s="193"/>
      <c r="DD155" s="193"/>
      <c r="DE155" s="193"/>
      <c r="DF155" s="193"/>
      <c r="DG155" s="193"/>
      <c r="DH155" s="193"/>
      <c r="DI155" s="193"/>
      <c r="DJ155" s="193"/>
      <c r="DK155" s="193"/>
      <c r="DL155" s="193"/>
      <c r="DM155" s="193"/>
      <c r="DN155" s="193"/>
      <c r="DO155" s="193"/>
      <c r="DP155" s="193"/>
      <c r="DQ155" s="193"/>
      <c r="DR155" s="193"/>
      <c r="DS155" s="193"/>
      <c r="DT155" s="193"/>
      <c r="DU155" s="193"/>
      <c r="DV155" s="193"/>
      <c r="DW155" s="193"/>
      <c r="DX155" s="193"/>
      <c r="DY155" s="193"/>
      <c r="DZ155" s="193"/>
      <c r="EA155" s="193"/>
      <c r="EB155" s="193"/>
      <c r="EC155" s="193"/>
      <c r="ED155" s="193"/>
      <c r="EE155" s="193"/>
      <c r="EF155" s="193"/>
      <c r="EG155" s="193"/>
      <c r="EH155" s="193"/>
      <c r="EI155" s="193"/>
      <c r="EJ155" s="193"/>
      <c r="EK155" s="193"/>
      <c r="EL155" s="193"/>
      <c r="EM155" s="193"/>
      <c r="EN155" s="193"/>
      <c r="EO155" s="193"/>
      <c r="EP155" s="193"/>
      <c r="EQ155" s="193"/>
      <c r="ER155" s="193"/>
      <c r="ES155" s="193"/>
      <c r="ET155" s="193"/>
      <c r="EU155" s="193"/>
      <c r="EV155" s="193"/>
      <c r="EW155" s="193"/>
      <c r="EX155" s="193"/>
      <c r="EY155" s="193"/>
      <c r="EZ155" s="193"/>
      <c r="FA155" s="193"/>
      <c r="FB155" s="193"/>
      <c r="FC155" s="193"/>
      <c r="FD155" s="193"/>
      <c r="FE155" s="193"/>
      <c r="FF155" s="193"/>
      <c r="FG155" s="193"/>
      <c r="FH155" s="193"/>
      <c r="FI155" s="193"/>
      <c r="FJ155" s="193"/>
      <c r="FK155" s="193"/>
      <c r="FL155" s="193"/>
      <c r="FM155" s="193"/>
      <c r="FN155" s="193"/>
      <c r="FO155" s="193"/>
      <c r="FP155" s="193"/>
      <c r="FQ155" s="193"/>
      <c r="FR155" s="193"/>
      <c r="FS155" s="193"/>
      <c r="FT155" s="193"/>
      <c r="FU155" s="193"/>
      <c r="FV155" s="193"/>
      <c r="FW155" s="193"/>
      <c r="FX155" s="193"/>
      <c r="FY155" s="193"/>
      <c r="FZ155" s="193"/>
      <c r="GA155" s="193"/>
      <c r="GB155" s="193"/>
      <c r="GC155" s="193"/>
      <c r="GD155" s="193"/>
      <c r="GE155" s="193"/>
      <c r="GF155" s="193"/>
      <c r="GG155" s="193"/>
      <c r="GH155" s="193"/>
      <c r="GI155" s="193"/>
      <c r="GJ155" s="193"/>
      <c r="GK155" s="193"/>
      <c r="GL155" s="193"/>
      <c r="GM155" s="193"/>
      <c r="GN155" s="193"/>
      <c r="GO155" s="193"/>
      <c r="GP155" s="193"/>
      <c r="GQ155" s="193"/>
      <c r="GR155" s="193"/>
      <c r="GS155" s="193"/>
      <c r="GT155" s="193"/>
      <c r="GU155" s="193"/>
      <c r="GV155" s="193"/>
      <c r="GW155" s="193"/>
      <c r="GX155" s="193"/>
      <c r="GY155" s="193"/>
      <c r="GZ155" s="193"/>
      <c r="HA155" s="193"/>
      <c r="HB155" s="193"/>
      <c r="HC155" s="193"/>
      <c r="HD155" s="193"/>
      <c r="HE155" s="193"/>
      <c r="HF155" s="193"/>
      <c r="HG155" s="193"/>
      <c r="HH155" s="193"/>
      <c r="HI155" s="193"/>
      <c r="HJ155" s="193"/>
      <c r="HK155" s="193"/>
      <c r="HL155" s="193"/>
      <c r="HM155" s="193"/>
      <c r="HN155" s="193"/>
      <c r="HO155" s="193"/>
      <c r="HP155" s="193"/>
      <c r="HQ155" s="193"/>
      <c r="HR155" s="193"/>
      <c r="HS155" s="193"/>
      <c r="HT155" s="193"/>
      <c r="HU155" s="193"/>
      <c r="HV155" s="193"/>
      <c r="HW155" s="193"/>
      <c r="HX155" s="193"/>
      <c r="HY155" s="193"/>
      <c r="HZ155" s="193"/>
      <c r="IA155" s="193"/>
      <c r="IB155" s="193"/>
      <c r="IC155" s="193"/>
      <c r="ID155" s="193" t="n">
        <v>0</v>
      </c>
      <c r="IE155" s="193" t="n">
        <v>0</v>
      </c>
    </row>
    <row r="156" customFormat="false" ht="12.75" hidden="false" customHeight="false" outlineLevel="0" collapsed="false"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  <c r="AW156" s="193"/>
      <c r="AX156" s="193"/>
      <c r="AY156" s="193"/>
      <c r="AZ156" s="193"/>
      <c r="BA156" s="193"/>
      <c r="BB156" s="193"/>
      <c r="BC156" s="193"/>
      <c r="BD156" s="193"/>
      <c r="BE156" s="193"/>
      <c r="BF156" s="193"/>
      <c r="BG156" s="193"/>
      <c r="BH156" s="193"/>
      <c r="BI156" s="193"/>
      <c r="BJ156" s="193"/>
      <c r="BK156" s="193"/>
      <c r="BL156" s="193"/>
      <c r="BM156" s="193"/>
      <c r="BN156" s="193"/>
      <c r="BO156" s="193"/>
      <c r="BP156" s="193"/>
      <c r="BQ156" s="193"/>
      <c r="BR156" s="193"/>
      <c r="BS156" s="193"/>
      <c r="BT156" s="193"/>
      <c r="BU156" s="193"/>
      <c r="BV156" s="193"/>
      <c r="BW156" s="193"/>
      <c r="BX156" s="193"/>
      <c r="BY156" s="193"/>
      <c r="BZ156" s="193"/>
      <c r="CA156" s="193"/>
      <c r="CB156" s="193"/>
      <c r="CC156" s="193"/>
      <c r="CD156" s="193"/>
      <c r="CE156" s="193"/>
      <c r="CF156" s="193"/>
      <c r="CG156" s="193"/>
      <c r="CH156" s="193"/>
      <c r="CI156" s="193"/>
      <c r="CJ156" s="193"/>
      <c r="CK156" s="193"/>
      <c r="CL156" s="193"/>
      <c r="CM156" s="193"/>
      <c r="CN156" s="193"/>
      <c r="CO156" s="193"/>
      <c r="CP156" s="193"/>
      <c r="CQ156" s="193"/>
      <c r="CR156" s="193"/>
      <c r="CS156" s="193"/>
      <c r="CT156" s="193"/>
      <c r="CU156" s="193"/>
      <c r="CV156" s="193"/>
      <c r="CW156" s="193"/>
      <c r="CX156" s="193"/>
      <c r="CY156" s="193"/>
      <c r="CZ156" s="193"/>
      <c r="DA156" s="193"/>
      <c r="DB156" s="193"/>
      <c r="DC156" s="193"/>
      <c r="DD156" s="193"/>
      <c r="DE156" s="193"/>
      <c r="DF156" s="193"/>
      <c r="DG156" s="193"/>
      <c r="DH156" s="193"/>
      <c r="DI156" s="193"/>
      <c r="DJ156" s="193"/>
      <c r="DK156" s="193"/>
      <c r="DL156" s="193"/>
      <c r="DM156" s="193"/>
      <c r="DN156" s="193"/>
      <c r="DO156" s="193"/>
      <c r="DP156" s="193"/>
      <c r="DQ156" s="193"/>
      <c r="DR156" s="193"/>
      <c r="DS156" s="193"/>
      <c r="DT156" s="193"/>
      <c r="DU156" s="193"/>
      <c r="DV156" s="193"/>
      <c r="DW156" s="193"/>
      <c r="DX156" s="193"/>
      <c r="DY156" s="193"/>
      <c r="DZ156" s="193"/>
      <c r="EA156" s="193"/>
      <c r="EB156" s="193"/>
      <c r="EC156" s="193"/>
      <c r="ED156" s="193"/>
      <c r="EE156" s="193"/>
      <c r="EF156" s="193"/>
      <c r="EG156" s="193"/>
      <c r="EH156" s="193"/>
      <c r="EI156" s="193"/>
      <c r="EJ156" s="193"/>
      <c r="EK156" s="193"/>
      <c r="EL156" s="193"/>
      <c r="EM156" s="193"/>
      <c r="EN156" s="193"/>
      <c r="EO156" s="193"/>
      <c r="EP156" s="193"/>
      <c r="EQ156" s="193"/>
      <c r="ER156" s="193"/>
      <c r="ES156" s="193"/>
      <c r="ET156" s="193"/>
      <c r="EU156" s="193"/>
      <c r="EV156" s="193"/>
      <c r="EW156" s="193"/>
      <c r="EX156" s="193"/>
      <c r="EY156" s="193"/>
      <c r="EZ156" s="193"/>
      <c r="FA156" s="193"/>
      <c r="FB156" s="193"/>
      <c r="FC156" s="193"/>
      <c r="FD156" s="193"/>
      <c r="FE156" s="193"/>
      <c r="FF156" s="193"/>
      <c r="FG156" s="193"/>
      <c r="FH156" s="193"/>
      <c r="FI156" s="193"/>
      <c r="FJ156" s="193"/>
      <c r="FK156" s="193"/>
      <c r="FL156" s="193"/>
      <c r="FM156" s="193"/>
      <c r="FN156" s="193"/>
      <c r="FO156" s="193"/>
      <c r="FP156" s="193"/>
      <c r="FQ156" s="193"/>
      <c r="FR156" s="193"/>
      <c r="FS156" s="193"/>
      <c r="FT156" s="193"/>
      <c r="FU156" s="193"/>
      <c r="FV156" s="193"/>
      <c r="FW156" s="193"/>
      <c r="FX156" s="193"/>
      <c r="FY156" s="193"/>
      <c r="FZ156" s="193"/>
      <c r="GA156" s="193"/>
      <c r="GB156" s="193"/>
      <c r="GC156" s="193"/>
      <c r="GD156" s="193"/>
      <c r="GE156" s="193"/>
      <c r="GF156" s="193"/>
      <c r="GG156" s="193"/>
      <c r="GH156" s="193"/>
      <c r="GI156" s="193"/>
      <c r="GJ156" s="193"/>
      <c r="GK156" s="193"/>
      <c r="GL156" s="193"/>
      <c r="GM156" s="193"/>
      <c r="GN156" s="193"/>
      <c r="GO156" s="193"/>
      <c r="GP156" s="193"/>
      <c r="GQ156" s="193"/>
      <c r="GR156" s="193"/>
      <c r="GS156" s="193"/>
      <c r="GT156" s="193"/>
      <c r="GU156" s="193"/>
      <c r="GV156" s="193"/>
      <c r="GW156" s="193"/>
      <c r="GX156" s="193"/>
      <c r="GY156" s="193"/>
      <c r="GZ156" s="193"/>
      <c r="HA156" s="193"/>
      <c r="HB156" s="193"/>
      <c r="HC156" s="193"/>
      <c r="HD156" s="193"/>
      <c r="HE156" s="193"/>
      <c r="HF156" s="193"/>
      <c r="HG156" s="193"/>
      <c r="HH156" s="193"/>
      <c r="HI156" s="193"/>
      <c r="HJ156" s="193"/>
      <c r="HK156" s="193"/>
      <c r="HL156" s="193"/>
      <c r="HM156" s="193"/>
      <c r="HN156" s="193"/>
      <c r="HO156" s="193"/>
      <c r="HP156" s="193"/>
      <c r="HQ156" s="193"/>
      <c r="HR156" s="193"/>
      <c r="HS156" s="193"/>
      <c r="HT156" s="193"/>
      <c r="HU156" s="193"/>
      <c r="HV156" s="193"/>
      <c r="HW156" s="193"/>
      <c r="HX156" s="193"/>
      <c r="HY156" s="193"/>
      <c r="HZ156" s="193"/>
      <c r="IA156" s="193"/>
      <c r="IB156" s="193"/>
      <c r="IC156" s="193"/>
      <c r="ID156" s="193" t="n">
        <v>0</v>
      </c>
      <c r="IE156" s="193" t="n">
        <v>0</v>
      </c>
    </row>
    <row r="157" customFormat="false" ht="12.75" hidden="false" customHeight="false" outlineLevel="0" collapsed="false"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  <c r="AW157" s="193"/>
      <c r="AX157" s="193"/>
      <c r="AY157" s="193"/>
      <c r="AZ157" s="193"/>
      <c r="BA157" s="193"/>
      <c r="BB157" s="193"/>
      <c r="BC157" s="193"/>
      <c r="BD157" s="193"/>
      <c r="BE157" s="193"/>
      <c r="BF157" s="193"/>
      <c r="BG157" s="193"/>
      <c r="BH157" s="193"/>
      <c r="BI157" s="193"/>
      <c r="BJ157" s="193"/>
      <c r="BK157" s="193"/>
      <c r="BL157" s="193"/>
      <c r="BM157" s="193"/>
      <c r="BN157" s="193"/>
      <c r="BO157" s="193"/>
      <c r="BP157" s="193"/>
      <c r="BQ157" s="193"/>
      <c r="BR157" s="193"/>
      <c r="BS157" s="193"/>
      <c r="BT157" s="193"/>
      <c r="BU157" s="193"/>
      <c r="BV157" s="193"/>
      <c r="BW157" s="193"/>
      <c r="BX157" s="193"/>
      <c r="BY157" s="193"/>
      <c r="BZ157" s="193"/>
      <c r="CA157" s="193"/>
      <c r="CB157" s="193"/>
      <c r="CC157" s="193"/>
      <c r="CD157" s="193"/>
      <c r="CE157" s="193"/>
      <c r="CF157" s="193"/>
      <c r="CG157" s="193"/>
      <c r="CH157" s="193"/>
      <c r="CI157" s="193"/>
      <c r="CJ157" s="193"/>
      <c r="CK157" s="193"/>
      <c r="CL157" s="193"/>
      <c r="CM157" s="193"/>
      <c r="CN157" s="193"/>
      <c r="CO157" s="193"/>
      <c r="CP157" s="193"/>
      <c r="CQ157" s="193"/>
      <c r="CR157" s="193"/>
      <c r="CS157" s="193"/>
      <c r="CT157" s="193"/>
      <c r="CU157" s="193"/>
      <c r="CV157" s="193"/>
      <c r="CW157" s="193"/>
      <c r="CX157" s="193"/>
      <c r="CY157" s="193"/>
      <c r="CZ157" s="193"/>
      <c r="DA157" s="193"/>
      <c r="DB157" s="193"/>
      <c r="DC157" s="193"/>
      <c r="DD157" s="193"/>
      <c r="DE157" s="193"/>
      <c r="DF157" s="193"/>
      <c r="DG157" s="193"/>
      <c r="DH157" s="193"/>
      <c r="DI157" s="193"/>
      <c r="DJ157" s="193"/>
      <c r="DK157" s="193"/>
      <c r="DL157" s="193"/>
      <c r="DM157" s="193"/>
      <c r="DN157" s="193"/>
      <c r="DO157" s="193"/>
      <c r="DP157" s="193"/>
      <c r="DQ157" s="193"/>
      <c r="DR157" s="193"/>
      <c r="DS157" s="193"/>
      <c r="DT157" s="193"/>
      <c r="DU157" s="193"/>
      <c r="DV157" s="193"/>
      <c r="DW157" s="193"/>
      <c r="DX157" s="193"/>
      <c r="DY157" s="193"/>
      <c r="DZ157" s="193"/>
      <c r="EA157" s="193"/>
      <c r="EB157" s="193"/>
      <c r="EC157" s="193"/>
      <c r="ED157" s="193"/>
      <c r="EE157" s="193"/>
      <c r="EF157" s="193"/>
      <c r="EG157" s="193"/>
      <c r="EH157" s="193"/>
      <c r="EI157" s="193"/>
      <c r="EJ157" s="193"/>
      <c r="EK157" s="193"/>
      <c r="EL157" s="193"/>
      <c r="EM157" s="193"/>
      <c r="EN157" s="193"/>
      <c r="EO157" s="193"/>
      <c r="EP157" s="193"/>
      <c r="EQ157" s="193"/>
      <c r="ER157" s="193"/>
      <c r="ES157" s="193"/>
      <c r="ET157" s="193"/>
      <c r="EU157" s="193"/>
      <c r="EV157" s="193"/>
      <c r="EW157" s="193"/>
      <c r="EX157" s="193"/>
      <c r="EY157" s="193"/>
      <c r="EZ157" s="193"/>
      <c r="FA157" s="193"/>
      <c r="FB157" s="193"/>
      <c r="FC157" s="193"/>
      <c r="FD157" s="193"/>
      <c r="FE157" s="193"/>
      <c r="FF157" s="193"/>
      <c r="FG157" s="193"/>
      <c r="FH157" s="193"/>
      <c r="FI157" s="193"/>
      <c r="FJ157" s="193"/>
      <c r="FK157" s="193"/>
      <c r="FL157" s="193"/>
      <c r="FM157" s="193"/>
      <c r="FN157" s="193"/>
      <c r="FO157" s="193"/>
      <c r="FP157" s="193"/>
      <c r="FQ157" s="193"/>
      <c r="FR157" s="193"/>
      <c r="FS157" s="193"/>
      <c r="FT157" s="193"/>
      <c r="FU157" s="193"/>
      <c r="FV157" s="193"/>
      <c r="FW157" s="193"/>
      <c r="FX157" s="193"/>
      <c r="FY157" s="193"/>
      <c r="FZ157" s="193"/>
      <c r="GA157" s="193"/>
      <c r="GB157" s="193"/>
      <c r="GC157" s="193"/>
      <c r="GD157" s="193"/>
      <c r="GE157" s="193"/>
      <c r="GF157" s="193"/>
      <c r="GG157" s="193"/>
      <c r="GH157" s="193"/>
      <c r="GI157" s="193"/>
      <c r="GJ157" s="193"/>
      <c r="GK157" s="193"/>
      <c r="GL157" s="193"/>
      <c r="GM157" s="193"/>
      <c r="GN157" s="193"/>
      <c r="GO157" s="193"/>
      <c r="GP157" s="193"/>
      <c r="GQ157" s="193"/>
      <c r="GR157" s="193"/>
      <c r="GS157" s="193"/>
      <c r="GT157" s="193"/>
      <c r="GU157" s="193"/>
      <c r="GV157" s="193"/>
      <c r="GW157" s="193"/>
      <c r="GX157" s="193"/>
      <c r="GY157" s="193"/>
      <c r="GZ157" s="193"/>
      <c r="HA157" s="193"/>
      <c r="HB157" s="193"/>
      <c r="HC157" s="193"/>
      <c r="HD157" s="193"/>
      <c r="HE157" s="193"/>
      <c r="HF157" s="193"/>
      <c r="HG157" s="193"/>
      <c r="HH157" s="193"/>
      <c r="HI157" s="193"/>
      <c r="HJ157" s="193"/>
      <c r="HK157" s="193"/>
      <c r="HL157" s="193"/>
      <c r="HM157" s="193"/>
      <c r="HN157" s="193"/>
      <c r="HO157" s="193"/>
      <c r="HP157" s="193"/>
      <c r="HQ157" s="193"/>
      <c r="HR157" s="193"/>
      <c r="HS157" s="193"/>
      <c r="HT157" s="193"/>
      <c r="HU157" s="193"/>
      <c r="HV157" s="193"/>
      <c r="HW157" s="193"/>
      <c r="HX157" s="193"/>
      <c r="HY157" s="193"/>
      <c r="HZ157" s="193"/>
      <c r="IA157" s="193"/>
      <c r="IB157" s="193"/>
      <c r="IC157" s="193"/>
      <c r="ID157" s="193" t="n">
        <v>0</v>
      </c>
      <c r="IE157" s="193" t="n">
        <v>0</v>
      </c>
    </row>
    <row r="158" customFormat="false" ht="12.75" hidden="false" customHeight="false" outlineLevel="0" collapsed="false"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  <c r="AW158" s="193"/>
      <c r="AX158" s="193"/>
      <c r="AY158" s="193"/>
      <c r="AZ158" s="193"/>
      <c r="BA158" s="193"/>
      <c r="BB158" s="193"/>
      <c r="BC158" s="193"/>
      <c r="BD158" s="193"/>
      <c r="BE158" s="193"/>
      <c r="BF158" s="193"/>
      <c r="BG158" s="193"/>
      <c r="BH158" s="193"/>
      <c r="BI158" s="193"/>
      <c r="BJ158" s="193"/>
      <c r="BK158" s="193"/>
      <c r="BL158" s="193"/>
      <c r="BM158" s="193"/>
      <c r="BN158" s="193"/>
      <c r="BO158" s="193"/>
      <c r="BP158" s="193"/>
      <c r="BQ158" s="193"/>
      <c r="BR158" s="193"/>
      <c r="BS158" s="193"/>
      <c r="BT158" s="193"/>
      <c r="BU158" s="193"/>
      <c r="BV158" s="193"/>
      <c r="BW158" s="193"/>
      <c r="BX158" s="193"/>
      <c r="BY158" s="193"/>
      <c r="BZ158" s="193"/>
      <c r="CA158" s="193"/>
      <c r="CB158" s="193"/>
      <c r="CC158" s="193"/>
      <c r="CD158" s="193"/>
      <c r="CE158" s="193"/>
      <c r="CF158" s="193"/>
      <c r="CG158" s="193"/>
      <c r="CH158" s="193"/>
      <c r="CI158" s="193"/>
      <c r="CJ158" s="193"/>
      <c r="CK158" s="193"/>
      <c r="CL158" s="193"/>
      <c r="CM158" s="193"/>
      <c r="CN158" s="193"/>
      <c r="CO158" s="193"/>
      <c r="CP158" s="193"/>
      <c r="CQ158" s="193"/>
      <c r="CR158" s="193"/>
      <c r="CS158" s="193"/>
      <c r="CT158" s="193"/>
      <c r="CU158" s="193"/>
      <c r="CV158" s="193"/>
      <c r="CW158" s="193"/>
      <c r="CX158" s="193"/>
      <c r="CY158" s="193"/>
      <c r="CZ158" s="193"/>
      <c r="DA158" s="193"/>
      <c r="DB158" s="193"/>
      <c r="DC158" s="193"/>
      <c r="DD158" s="193"/>
      <c r="DE158" s="193"/>
      <c r="DF158" s="193"/>
      <c r="DG158" s="193"/>
      <c r="DH158" s="193"/>
      <c r="DI158" s="193"/>
      <c r="DJ158" s="193"/>
      <c r="DK158" s="193"/>
      <c r="DL158" s="193"/>
      <c r="DM158" s="193"/>
      <c r="DN158" s="193"/>
      <c r="DO158" s="193"/>
      <c r="DP158" s="193"/>
      <c r="DQ158" s="193"/>
      <c r="DR158" s="193"/>
      <c r="DS158" s="193"/>
      <c r="DT158" s="193"/>
      <c r="DU158" s="193"/>
      <c r="DV158" s="193"/>
      <c r="DW158" s="193"/>
      <c r="DX158" s="193"/>
      <c r="DY158" s="193"/>
      <c r="DZ158" s="193"/>
      <c r="EA158" s="193"/>
      <c r="EB158" s="193"/>
      <c r="EC158" s="193"/>
      <c r="ED158" s="193"/>
      <c r="EE158" s="193"/>
      <c r="EF158" s="193"/>
      <c r="EG158" s="193"/>
      <c r="EH158" s="193"/>
      <c r="EI158" s="193"/>
      <c r="EJ158" s="193"/>
      <c r="EK158" s="193"/>
      <c r="EL158" s="193"/>
      <c r="EM158" s="193"/>
      <c r="EN158" s="193"/>
      <c r="EO158" s="193"/>
      <c r="EP158" s="193"/>
      <c r="EQ158" s="193"/>
      <c r="ER158" s="193"/>
      <c r="ES158" s="193"/>
      <c r="ET158" s="193"/>
      <c r="EU158" s="193"/>
      <c r="EV158" s="193"/>
      <c r="EW158" s="193"/>
      <c r="EX158" s="193"/>
      <c r="EY158" s="193"/>
      <c r="EZ158" s="193"/>
      <c r="FA158" s="193"/>
      <c r="FB158" s="193"/>
      <c r="FC158" s="193"/>
      <c r="FD158" s="193"/>
      <c r="FE158" s="193"/>
      <c r="FF158" s="193"/>
      <c r="FG158" s="193"/>
      <c r="FH158" s="193"/>
      <c r="FI158" s="193"/>
      <c r="FJ158" s="193"/>
      <c r="FK158" s="193"/>
      <c r="FL158" s="193"/>
      <c r="FM158" s="193"/>
      <c r="FN158" s="193"/>
      <c r="FO158" s="193"/>
      <c r="FP158" s="193"/>
      <c r="FQ158" s="193"/>
      <c r="FR158" s="193"/>
      <c r="FS158" s="193"/>
      <c r="FT158" s="193"/>
      <c r="FU158" s="193"/>
      <c r="FV158" s="193"/>
      <c r="FW158" s="193"/>
      <c r="FX158" s="193"/>
      <c r="FY158" s="193"/>
      <c r="FZ158" s="193"/>
      <c r="GA158" s="193"/>
      <c r="GB158" s="193"/>
      <c r="GC158" s="193"/>
      <c r="GD158" s="193"/>
      <c r="GE158" s="193"/>
      <c r="GF158" s="193"/>
      <c r="GG158" s="193"/>
      <c r="GH158" s="193"/>
      <c r="GI158" s="193"/>
      <c r="GJ158" s="193"/>
      <c r="GK158" s="193"/>
      <c r="GL158" s="193"/>
      <c r="GM158" s="193"/>
      <c r="GN158" s="193"/>
      <c r="GO158" s="193"/>
      <c r="GP158" s="193"/>
      <c r="GQ158" s="193"/>
      <c r="GR158" s="193"/>
      <c r="GS158" s="193"/>
      <c r="GT158" s="193"/>
      <c r="GU158" s="193"/>
      <c r="GV158" s="193"/>
      <c r="GW158" s="193"/>
      <c r="GX158" s="193"/>
      <c r="GY158" s="193"/>
      <c r="GZ158" s="193"/>
      <c r="HA158" s="193"/>
      <c r="HB158" s="193"/>
      <c r="HC158" s="193"/>
      <c r="HD158" s="193"/>
      <c r="HE158" s="193"/>
      <c r="HF158" s="193"/>
      <c r="HG158" s="193"/>
      <c r="HH158" s="193"/>
      <c r="HI158" s="193"/>
      <c r="HJ158" s="193"/>
      <c r="HK158" s="193"/>
      <c r="HL158" s="193"/>
      <c r="HM158" s="193"/>
      <c r="HN158" s="193"/>
      <c r="HO158" s="193"/>
      <c r="HP158" s="193"/>
      <c r="HQ158" s="193"/>
      <c r="HR158" s="193"/>
      <c r="HS158" s="193"/>
      <c r="HT158" s="193"/>
      <c r="HU158" s="193"/>
      <c r="HV158" s="193"/>
      <c r="HW158" s="193"/>
      <c r="HX158" s="193"/>
      <c r="HY158" s="193"/>
      <c r="HZ158" s="193"/>
      <c r="IA158" s="193"/>
      <c r="IB158" s="193"/>
      <c r="IC158" s="193"/>
      <c r="ID158" s="193" t="n">
        <v>0</v>
      </c>
      <c r="IE158" s="193" t="n">
        <v>0</v>
      </c>
    </row>
    <row r="159" customFormat="false" ht="12.75" hidden="false" customHeight="false" outlineLevel="0" collapsed="false"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  <c r="AW159" s="193"/>
      <c r="AX159" s="193"/>
      <c r="AY159" s="193"/>
      <c r="AZ159" s="193"/>
      <c r="BA159" s="193"/>
      <c r="BB159" s="193"/>
      <c r="BC159" s="193"/>
      <c r="BD159" s="193"/>
      <c r="BE159" s="193"/>
      <c r="BF159" s="193"/>
      <c r="BG159" s="193"/>
      <c r="BH159" s="193"/>
      <c r="BI159" s="193"/>
      <c r="BJ159" s="193"/>
      <c r="BK159" s="193"/>
      <c r="BL159" s="193"/>
      <c r="BM159" s="193"/>
      <c r="BN159" s="193"/>
      <c r="BO159" s="193"/>
      <c r="BP159" s="193"/>
      <c r="BQ159" s="193"/>
      <c r="BR159" s="193"/>
      <c r="BS159" s="193"/>
      <c r="BT159" s="193"/>
      <c r="BU159" s="193"/>
      <c r="BV159" s="193"/>
      <c r="BW159" s="193"/>
      <c r="BX159" s="193"/>
      <c r="BY159" s="193"/>
      <c r="BZ159" s="193"/>
      <c r="CA159" s="193"/>
      <c r="CB159" s="193"/>
      <c r="CC159" s="193"/>
      <c r="CD159" s="193"/>
      <c r="CE159" s="193"/>
      <c r="CF159" s="193"/>
      <c r="CG159" s="193"/>
      <c r="CH159" s="193"/>
      <c r="CI159" s="193"/>
      <c r="CJ159" s="193"/>
      <c r="CK159" s="193"/>
      <c r="CL159" s="193"/>
      <c r="CM159" s="193"/>
      <c r="CN159" s="193"/>
      <c r="CO159" s="193"/>
      <c r="CP159" s="193"/>
      <c r="CQ159" s="193"/>
      <c r="CR159" s="193"/>
      <c r="CS159" s="193"/>
      <c r="CT159" s="193"/>
      <c r="CU159" s="193"/>
      <c r="CV159" s="193"/>
      <c r="CW159" s="193"/>
      <c r="CX159" s="193"/>
      <c r="CY159" s="193"/>
      <c r="CZ159" s="193"/>
      <c r="DA159" s="193"/>
      <c r="DB159" s="193"/>
      <c r="DC159" s="193"/>
      <c r="DD159" s="193"/>
      <c r="DE159" s="193"/>
      <c r="DF159" s="193"/>
      <c r="DG159" s="193"/>
      <c r="DH159" s="193"/>
      <c r="DI159" s="193"/>
      <c r="DJ159" s="193"/>
      <c r="DK159" s="193"/>
      <c r="DL159" s="193"/>
      <c r="DM159" s="193"/>
      <c r="DN159" s="193"/>
      <c r="DO159" s="193"/>
      <c r="DP159" s="193"/>
      <c r="DQ159" s="193"/>
      <c r="DR159" s="193"/>
      <c r="DS159" s="193"/>
      <c r="DT159" s="193"/>
      <c r="DU159" s="193"/>
      <c r="DV159" s="193"/>
      <c r="DW159" s="193"/>
      <c r="DX159" s="193"/>
      <c r="DY159" s="193"/>
      <c r="DZ159" s="193"/>
      <c r="EA159" s="193"/>
      <c r="EB159" s="193"/>
      <c r="EC159" s="193"/>
      <c r="ED159" s="193"/>
      <c r="EE159" s="193"/>
      <c r="EF159" s="193"/>
      <c r="EG159" s="193"/>
      <c r="EH159" s="193"/>
      <c r="EI159" s="193"/>
      <c r="EJ159" s="193"/>
      <c r="EK159" s="193"/>
      <c r="EL159" s="193"/>
      <c r="EM159" s="193"/>
      <c r="EN159" s="193"/>
      <c r="EO159" s="193"/>
      <c r="EP159" s="193"/>
      <c r="EQ159" s="193"/>
      <c r="ER159" s="193"/>
      <c r="ES159" s="193"/>
      <c r="ET159" s="193"/>
      <c r="EU159" s="193"/>
      <c r="EV159" s="193"/>
      <c r="EW159" s="193"/>
      <c r="EX159" s="193"/>
      <c r="EY159" s="193"/>
      <c r="EZ159" s="193"/>
      <c r="FA159" s="193"/>
      <c r="FB159" s="193"/>
      <c r="FC159" s="193"/>
      <c r="FD159" s="193"/>
      <c r="FE159" s="193"/>
      <c r="FF159" s="193"/>
      <c r="FG159" s="193"/>
      <c r="FH159" s="193"/>
      <c r="FI159" s="193"/>
      <c r="FJ159" s="193"/>
      <c r="FK159" s="193"/>
      <c r="FL159" s="193"/>
      <c r="FM159" s="193"/>
      <c r="FN159" s="193"/>
      <c r="FO159" s="193"/>
      <c r="FP159" s="193"/>
      <c r="FQ159" s="193"/>
      <c r="FR159" s="193"/>
      <c r="FS159" s="193"/>
      <c r="FT159" s="193"/>
      <c r="FU159" s="193"/>
      <c r="FV159" s="193"/>
      <c r="FW159" s="193"/>
      <c r="FX159" s="193"/>
      <c r="FY159" s="193"/>
      <c r="FZ159" s="193"/>
      <c r="GA159" s="193"/>
      <c r="GB159" s="193"/>
      <c r="GC159" s="193"/>
      <c r="GD159" s="193"/>
      <c r="GE159" s="193"/>
      <c r="GF159" s="193"/>
      <c r="GG159" s="193"/>
      <c r="GH159" s="193"/>
      <c r="GI159" s="193"/>
      <c r="GJ159" s="193"/>
      <c r="GK159" s="193"/>
      <c r="GL159" s="193"/>
      <c r="GM159" s="193"/>
      <c r="GN159" s="193"/>
      <c r="GO159" s="193"/>
      <c r="GP159" s="193"/>
      <c r="GQ159" s="193"/>
      <c r="GR159" s="193"/>
      <c r="GS159" s="193"/>
      <c r="GT159" s="193"/>
      <c r="GU159" s="193"/>
      <c r="GV159" s="193"/>
      <c r="GW159" s="193"/>
      <c r="GX159" s="193"/>
      <c r="GY159" s="193"/>
      <c r="GZ159" s="193"/>
      <c r="HA159" s="193"/>
      <c r="HB159" s="193"/>
      <c r="HC159" s="193"/>
      <c r="HD159" s="193"/>
      <c r="HE159" s="193"/>
      <c r="HF159" s="193"/>
      <c r="HG159" s="193"/>
      <c r="HH159" s="193"/>
      <c r="HI159" s="193"/>
      <c r="HJ159" s="193"/>
      <c r="HK159" s="193"/>
      <c r="HL159" s="193"/>
      <c r="HM159" s="193"/>
      <c r="HN159" s="193"/>
      <c r="HO159" s="193"/>
      <c r="HP159" s="193"/>
      <c r="HQ159" s="193"/>
      <c r="HR159" s="193"/>
      <c r="HS159" s="193"/>
      <c r="HT159" s="193"/>
      <c r="HU159" s="193"/>
      <c r="HV159" s="193"/>
      <c r="HW159" s="193"/>
      <c r="HX159" s="193"/>
      <c r="HY159" s="193"/>
      <c r="HZ159" s="193"/>
      <c r="IA159" s="193"/>
      <c r="IB159" s="193"/>
      <c r="IC159" s="193"/>
      <c r="ID159" s="193" t="n">
        <v>0</v>
      </c>
      <c r="IE159" s="193" t="n">
        <v>0</v>
      </c>
    </row>
    <row r="160" customFormat="false" ht="12.75" hidden="false" customHeight="false" outlineLevel="0" collapsed="false"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  <c r="AW160" s="193"/>
      <c r="AX160" s="193"/>
      <c r="AY160" s="193"/>
      <c r="AZ160" s="193"/>
      <c r="BA160" s="193"/>
      <c r="BB160" s="193"/>
      <c r="BC160" s="193"/>
      <c r="BD160" s="193"/>
      <c r="BE160" s="193"/>
      <c r="BF160" s="193"/>
      <c r="BG160" s="193"/>
      <c r="BH160" s="193"/>
      <c r="BI160" s="193"/>
      <c r="BJ160" s="193"/>
      <c r="BK160" s="193"/>
      <c r="BL160" s="193"/>
      <c r="BM160" s="193"/>
      <c r="BN160" s="193"/>
      <c r="BO160" s="193"/>
      <c r="BP160" s="193"/>
      <c r="BQ160" s="193"/>
      <c r="BR160" s="193"/>
      <c r="BS160" s="193"/>
      <c r="BT160" s="193"/>
      <c r="BU160" s="193"/>
      <c r="BV160" s="193"/>
      <c r="BW160" s="193"/>
      <c r="BX160" s="193"/>
      <c r="BY160" s="193"/>
      <c r="BZ160" s="193"/>
      <c r="CA160" s="193"/>
      <c r="CB160" s="193"/>
      <c r="CC160" s="193"/>
      <c r="CD160" s="193"/>
      <c r="CE160" s="193"/>
      <c r="CF160" s="193"/>
      <c r="CG160" s="193"/>
      <c r="CH160" s="193"/>
      <c r="CI160" s="193"/>
      <c r="CJ160" s="193"/>
      <c r="CK160" s="193"/>
      <c r="CL160" s="193"/>
      <c r="CM160" s="193"/>
      <c r="CN160" s="193"/>
      <c r="CO160" s="193"/>
      <c r="CP160" s="193"/>
      <c r="CQ160" s="193"/>
      <c r="CR160" s="193"/>
      <c r="CS160" s="193"/>
      <c r="CT160" s="193"/>
      <c r="CU160" s="193"/>
      <c r="CV160" s="193"/>
      <c r="CW160" s="193"/>
      <c r="CX160" s="193"/>
      <c r="CY160" s="193"/>
      <c r="CZ160" s="193"/>
      <c r="DA160" s="193"/>
      <c r="DB160" s="193"/>
      <c r="DC160" s="193"/>
      <c r="DD160" s="193"/>
      <c r="DE160" s="193"/>
      <c r="DF160" s="193"/>
      <c r="DG160" s="193"/>
      <c r="DH160" s="193"/>
      <c r="DI160" s="193"/>
      <c r="DJ160" s="193"/>
      <c r="DK160" s="193"/>
      <c r="DL160" s="193"/>
      <c r="DM160" s="193"/>
      <c r="DN160" s="193"/>
      <c r="DO160" s="193"/>
      <c r="DP160" s="193"/>
      <c r="DQ160" s="193"/>
      <c r="DR160" s="193"/>
      <c r="DS160" s="193"/>
      <c r="DT160" s="193"/>
      <c r="DU160" s="193"/>
      <c r="DV160" s="193"/>
      <c r="DW160" s="193"/>
      <c r="DX160" s="193"/>
      <c r="DY160" s="193"/>
      <c r="DZ160" s="193"/>
      <c r="EA160" s="193"/>
      <c r="EB160" s="193"/>
      <c r="EC160" s="193"/>
      <c r="ED160" s="193"/>
      <c r="EE160" s="193"/>
      <c r="EF160" s="193"/>
      <c r="EG160" s="193"/>
      <c r="EH160" s="193"/>
      <c r="EI160" s="193"/>
      <c r="EJ160" s="193"/>
      <c r="EK160" s="193"/>
      <c r="EL160" s="193"/>
      <c r="EM160" s="193"/>
      <c r="EN160" s="193"/>
      <c r="EO160" s="193"/>
      <c r="EP160" s="193"/>
      <c r="EQ160" s="193"/>
      <c r="ER160" s="193"/>
      <c r="ES160" s="193"/>
      <c r="ET160" s="193"/>
      <c r="EU160" s="193"/>
      <c r="EV160" s="193"/>
      <c r="EW160" s="193"/>
      <c r="EX160" s="193"/>
      <c r="EY160" s="193"/>
      <c r="EZ160" s="193"/>
      <c r="FA160" s="193"/>
      <c r="FB160" s="193"/>
      <c r="FC160" s="193"/>
      <c r="FD160" s="193"/>
      <c r="FE160" s="193"/>
      <c r="FF160" s="193"/>
      <c r="FG160" s="193"/>
      <c r="FH160" s="193"/>
      <c r="FI160" s="193"/>
      <c r="FJ160" s="193"/>
      <c r="FK160" s="193"/>
      <c r="FL160" s="193"/>
      <c r="FM160" s="193"/>
      <c r="FN160" s="193"/>
      <c r="FO160" s="193"/>
      <c r="FP160" s="193"/>
      <c r="FQ160" s="193"/>
      <c r="FR160" s="193"/>
      <c r="FS160" s="193"/>
      <c r="FT160" s="193"/>
      <c r="FU160" s="193"/>
      <c r="FV160" s="193"/>
      <c r="FW160" s="193"/>
      <c r="FX160" s="193"/>
      <c r="FY160" s="193"/>
      <c r="FZ160" s="193"/>
      <c r="GA160" s="193"/>
      <c r="GB160" s="193"/>
      <c r="GC160" s="193"/>
      <c r="GD160" s="193"/>
      <c r="GE160" s="193"/>
      <c r="GF160" s="193"/>
      <c r="GG160" s="193"/>
      <c r="GH160" s="193"/>
      <c r="GI160" s="193"/>
      <c r="GJ160" s="193"/>
      <c r="GK160" s="193"/>
      <c r="GL160" s="193"/>
      <c r="GM160" s="193"/>
      <c r="GN160" s="193"/>
      <c r="GO160" s="193"/>
      <c r="GP160" s="193"/>
      <c r="GQ160" s="193"/>
      <c r="GR160" s="193"/>
      <c r="GS160" s="193"/>
      <c r="GT160" s="193"/>
      <c r="GU160" s="193"/>
      <c r="GV160" s="193"/>
      <c r="GW160" s="193"/>
      <c r="GX160" s="193"/>
      <c r="GY160" s="193"/>
      <c r="GZ160" s="193"/>
      <c r="HA160" s="193"/>
      <c r="HB160" s="193"/>
      <c r="HC160" s="193"/>
      <c r="HD160" s="193"/>
      <c r="HE160" s="193"/>
      <c r="HF160" s="193"/>
      <c r="HG160" s="193"/>
      <c r="HH160" s="193"/>
      <c r="HI160" s="193"/>
      <c r="HJ160" s="193"/>
      <c r="HK160" s="193"/>
      <c r="HL160" s="193"/>
      <c r="HM160" s="193"/>
      <c r="HN160" s="193"/>
      <c r="HO160" s="193"/>
      <c r="HP160" s="193"/>
      <c r="HQ160" s="193"/>
      <c r="HR160" s="193"/>
      <c r="HS160" s="193"/>
      <c r="HT160" s="193"/>
      <c r="HU160" s="193"/>
      <c r="HV160" s="193"/>
      <c r="HW160" s="193"/>
      <c r="HX160" s="193"/>
      <c r="HY160" s="193"/>
      <c r="HZ160" s="193"/>
      <c r="IA160" s="193"/>
      <c r="IB160" s="193"/>
      <c r="IC160" s="193"/>
      <c r="ID160" s="193" t="n">
        <v>0</v>
      </c>
      <c r="IE160" s="193" t="n">
        <v>0</v>
      </c>
    </row>
    <row r="161" customFormat="false" ht="12.75" hidden="false" customHeight="false" outlineLevel="0" collapsed="false"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  <c r="AW161" s="193"/>
      <c r="AX161" s="193"/>
      <c r="AY161" s="193"/>
      <c r="AZ161" s="193"/>
      <c r="BA161" s="193"/>
      <c r="BB161" s="193"/>
      <c r="BC161" s="193"/>
      <c r="BD161" s="193"/>
      <c r="BE161" s="193"/>
      <c r="BF161" s="193"/>
      <c r="BG161" s="193"/>
      <c r="BH161" s="193"/>
      <c r="BI161" s="193"/>
      <c r="BJ161" s="193"/>
      <c r="BK161" s="193"/>
      <c r="BL161" s="193"/>
      <c r="BM161" s="193"/>
      <c r="BN161" s="193"/>
      <c r="BO161" s="193"/>
      <c r="BP161" s="193"/>
      <c r="BQ161" s="193"/>
      <c r="BR161" s="193"/>
      <c r="BS161" s="193"/>
      <c r="BT161" s="193"/>
      <c r="BU161" s="193"/>
      <c r="BV161" s="193"/>
      <c r="BW161" s="193"/>
      <c r="BX161" s="193"/>
      <c r="BY161" s="193"/>
      <c r="BZ161" s="193"/>
      <c r="CA161" s="193"/>
      <c r="CB161" s="193"/>
      <c r="CC161" s="193"/>
      <c r="CD161" s="193"/>
      <c r="CE161" s="193"/>
      <c r="CF161" s="193"/>
      <c r="CG161" s="193"/>
      <c r="CH161" s="193"/>
      <c r="CI161" s="193"/>
      <c r="CJ161" s="193"/>
      <c r="CK161" s="193"/>
      <c r="CL161" s="193"/>
      <c r="CM161" s="193"/>
      <c r="CN161" s="193"/>
      <c r="CO161" s="193"/>
      <c r="CP161" s="193"/>
      <c r="CQ161" s="193"/>
      <c r="CR161" s="193"/>
      <c r="CS161" s="193"/>
      <c r="CT161" s="193"/>
      <c r="CU161" s="193"/>
      <c r="CV161" s="193"/>
      <c r="CW161" s="193"/>
      <c r="CX161" s="193"/>
      <c r="CY161" s="193"/>
      <c r="CZ161" s="193"/>
      <c r="DA161" s="193"/>
      <c r="DB161" s="193"/>
      <c r="DC161" s="193"/>
      <c r="DD161" s="193"/>
      <c r="DE161" s="193"/>
      <c r="DF161" s="193"/>
      <c r="DG161" s="193"/>
      <c r="DH161" s="193"/>
      <c r="DI161" s="193"/>
      <c r="DJ161" s="193"/>
      <c r="DK161" s="193"/>
      <c r="DL161" s="193"/>
      <c r="DM161" s="193"/>
      <c r="DN161" s="193"/>
      <c r="DO161" s="193"/>
      <c r="DP161" s="193"/>
      <c r="DQ161" s="193"/>
      <c r="DR161" s="193"/>
      <c r="DS161" s="193"/>
      <c r="DT161" s="193"/>
      <c r="DU161" s="193"/>
      <c r="DV161" s="193"/>
      <c r="DW161" s="193"/>
      <c r="DX161" s="193"/>
      <c r="DY161" s="193"/>
      <c r="DZ161" s="193"/>
      <c r="EA161" s="193"/>
      <c r="EB161" s="193"/>
      <c r="EC161" s="193"/>
      <c r="ED161" s="193"/>
      <c r="EE161" s="193"/>
      <c r="EF161" s="193"/>
      <c r="EG161" s="193"/>
      <c r="EH161" s="193"/>
      <c r="EI161" s="193"/>
      <c r="EJ161" s="193"/>
      <c r="EK161" s="193"/>
      <c r="EL161" s="193"/>
      <c r="EM161" s="193"/>
      <c r="EN161" s="193"/>
      <c r="EO161" s="193"/>
      <c r="EP161" s="193"/>
      <c r="EQ161" s="193"/>
      <c r="ER161" s="193"/>
      <c r="ES161" s="193"/>
      <c r="ET161" s="193"/>
      <c r="EU161" s="193"/>
      <c r="EV161" s="193"/>
      <c r="EW161" s="193"/>
      <c r="EX161" s="193"/>
      <c r="EY161" s="193"/>
      <c r="EZ161" s="193"/>
      <c r="FA161" s="193"/>
      <c r="FB161" s="193"/>
      <c r="FC161" s="193"/>
      <c r="FD161" s="193"/>
      <c r="FE161" s="193"/>
      <c r="FF161" s="193"/>
      <c r="FG161" s="193"/>
      <c r="FH161" s="193"/>
      <c r="FI161" s="193"/>
      <c r="FJ161" s="193"/>
      <c r="FK161" s="193"/>
      <c r="FL161" s="193"/>
      <c r="FM161" s="193"/>
      <c r="FN161" s="193"/>
      <c r="FO161" s="193"/>
      <c r="FP161" s="193"/>
      <c r="FQ161" s="193"/>
      <c r="FR161" s="193"/>
      <c r="FS161" s="193"/>
      <c r="FT161" s="193"/>
      <c r="FU161" s="193"/>
      <c r="FV161" s="193"/>
      <c r="FW161" s="193"/>
      <c r="FX161" s="193"/>
      <c r="FY161" s="193"/>
      <c r="FZ161" s="193"/>
      <c r="GA161" s="193"/>
      <c r="GB161" s="193"/>
      <c r="GC161" s="193"/>
      <c r="GD161" s="193"/>
      <c r="GE161" s="193"/>
      <c r="GF161" s="193"/>
      <c r="GG161" s="193"/>
      <c r="GH161" s="193"/>
      <c r="GI161" s="193"/>
      <c r="GJ161" s="193"/>
      <c r="GK161" s="193"/>
      <c r="GL161" s="193"/>
      <c r="GM161" s="193"/>
      <c r="GN161" s="193"/>
      <c r="GO161" s="193"/>
      <c r="GP161" s="193"/>
      <c r="GQ161" s="193"/>
      <c r="GR161" s="193"/>
      <c r="GS161" s="193"/>
      <c r="GT161" s="193"/>
      <c r="GU161" s="193"/>
      <c r="GV161" s="193"/>
      <c r="GW161" s="193"/>
      <c r="GX161" s="193"/>
      <c r="GY161" s="193"/>
      <c r="GZ161" s="193"/>
      <c r="HA161" s="193"/>
      <c r="HB161" s="193"/>
      <c r="HC161" s="193"/>
      <c r="HD161" s="193"/>
      <c r="HE161" s="193"/>
      <c r="HF161" s="193"/>
      <c r="HG161" s="193"/>
      <c r="HH161" s="193"/>
      <c r="HI161" s="193"/>
      <c r="HJ161" s="193"/>
      <c r="HK161" s="193"/>
      <c r="HL161" s="193"/>
      <c r="HM161" s="193"/>
      <c r="HN161" s="193"/>
      <c r="HO161" s="193"/>
      <c r="HP161" s="193"/>
      <c r="HQ161" s="193"/>
      <c r="HR161" s="193"/>
      <c r="HS161" s="193"/>
      <c r="HT161" s="193"/>
      <c r="HU161" s="193"/>
      <c r="HV161" s="193"/>
      <c r="HW161" s="193"/>
      <c r="HX161" s="193"/>
      <c r="HY161" s="193"/>
      <c r="HZ161" s="193"/>
      <c r="IA161" s="193"/>
      <c r="IB161" s="193"/>
      <c r="IC161" s="193"/>
      <c r="ID161" s="193" t="n">
        <v>0</v>
      </c>
      <c r="IE161" s="193" t="n">
        <v>0</v>
      </c>
    </row>
    <row r="162" customFormat="false" ht="12.75" hidden="false" customHeight="false" outlineLevel="0" collapsed="false"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  <c r="AW162" s="193"/>
      <c r="AX162" s="193"/>
      <c r="AY162" s="193"/>
      <c r="AZ162" s="193"/>
      <c r="BA162" s="193"/>
      <c r="BB162" s="193"/>
      <c r="BC162" s="193"/>
      <c r="BD162" s="193"/>
      <c r="BE162" s="193"/>
      <c r="BF162" s="193"/>
      <c r="BG162" s="193"/>
      <c r="BH162" s="193"/>
      <c r="BI162" s="193"/>
      <c r="BJ162" s="193"/>
      <c r="BK162" s="193"/>
      <c r="BL162" s="193"/>
      <c r="BM162" s="193"/>
      <c r="BN162" s="193"/>
      <c r="BO162" s="193"/>
      <c r="BP162" s="193"/>
      <c r="BQ162" s="193"/>
      <c r="BR162" s="193"/>
      <c r="BS162" s="193"/>
      <c r="BT162" s="193"/>
      <c r="BU162" s="193"/>
      <c r="BV162" s="193"/>
      <c r="BW162" s="193"/>
      <c r="BX162" s="193"/>
      <c r="BY162" s="193"/>
      <c r="BZ162" s="193"/>
      <c r="CA162" s="193"/>
      <c r="CB162" s="193"/>
      <c r="CC162" s="193"/>
      <c r="CD162" s="193"/>
      <c r="CE162" s="193"/>
      <c r="CF162" s="193"/>
      <c r="CG162" s="193"/>
      <c r="CH162" s="193"/>
      <c r="CI162" s="193"/>
      <c r="CJ162" s="193"/>
      <c r="CK162" s="193"/>
      <c r="CL162" s="193"/>
      <c r="CM162" s="193"/>
      <c r="CN162" s="193"/>
      <c r="CO162" s="193"/>
      <c r="CP162" s="193"/>
      <c r="CQ162" s="193"/>
      <c r="CR162" s="193"/>
      <c r="CS162" s="193"/>
      <c r="CT162" s="193"/>
      <c r="CU162" s="193"/>
      <c r="CV162" s="193"/>
      <c r="CW162" s="193"/>
      <c r="CX162" s="193"/>
      <c r="CY162" s="193"/>
      <c r="CZ162" s="193"/>
      <c r="DA162" s="193"/>
      <c r="DB162" s="193"/>
      <c r="DC162" s="193"/>
      <c r="DD162" s="193"/>
      <c r="DE162" s="193"/>
      <c r="DF162" s="193"/>
      <c r="DG162" s="193"/>
      <c r="DH162" s="193"/>
      <c r="DI162" s="193"/>
      <c r="DJ162" s="193"/>
      <c r="DK162" s="193"/>
      <c r="DL162" s="193"/>
      <c r="DM162" s="193"/>
      <c r="DN162" s="193"/>
      <c r="DO162" s="193"/>
      <c r="DP162" s="193"/>
      <c r="DQ162" s="193"/>
      <c r="DR162" s="193"/>
      <c r="DS162" s="193"/>
      <c r="DT162" s="193"/>
      <c r="DU162" s="193"/>
      <c r="DV162" s="193"/>
      <c r="DW162" s="193"/>
      <c r="DX162" s="193"/>
      <c r="DY162" s="193"/>
      <c r="DZ162" s="193"/>
      <c r="EA162" s="193"/>
      <c r="EB162" s="193"/>
      <c r="EC162" s="193"/>
      <c r="ED162" s="193"/>
      <c r="EE162" s="193"/>
      <c r="EF162" s="193"/>
      <c r="EG162" s="193"/>
      <c r="EH162" s="193"/>
      <c r="EI162" s="193"/>
      <c r="EJ162" s="193"/>
      <c r="EK162" s="193"/>
      <c r="EL162" s="193"/>
      <c r="EM162" s="193"/>
      <c r="EN162" s="193"/>
      <c r="EO162" s="193"/>
      <c r="EP162" s="193"/>
      <c r="EQ162" s="193"/>
      <c r="ER162" s="193"/>
      <c r="ES162" s="193"/>
      <c r="ET162" s="193"/>
      <c r="EU162" s="193"/>
      <c r="EV162" s="193"/>
      <c r="EW162" s="193"/>
      <c r="EX162" s="193"/>
      <c r="EY162" s="193"/>
      <c r="EZ162" s="193"/>
      <c r="FA162" s="193"/>
      <c r="FB162" s="193"/>
      <c r="FC162" s="193"/>
      <c r="FD162" s="193"/>
      <c r="FE162" s="193"/>
      <c r="FF162" s="193"/>
      <c r="FG162" s="193"/>
      <c r="FH162" s="193"/>
      <c r="FI162" s="193"/>
      <c r="FJ162" s="193"/>
      <c r="FK162" s="193"/>
      <c r="FL162" s="193"/>
      <c r="FM162" s="193"/>
      <c r="FN162" s="193"/>
      <c r="FO162" s="193"/>
      <c r="FP162" s="193"/>
      <c r="FQ162" s="193"/>
      <c r="FR162" s="193"/>
      <c r="FS162" s="193"/>
      <c r="FT162" s="193"/>
      <c r="FU162" s="193"/>
      <c r="FV162" s="193"/>
      <c r="FW162" s="193"/>
      <c r="FX162" s="193"/>
      <c r="FY162" s="193"/>
      <c r="FZ162" s="193"/>
      <c r="GA162" s="193"/>
      <c r="GB162" s="193"/>
      <c r="GC162" s="193"/>
      <c r="GD162" s="193"/>
      <c r="GE162" s="193"/>
      <c r="GF162" s="193"/>
      <c r="GG162" s="193"/>
      <c r="GH162" s="193"/>
      <c r="GI162" s="193"/>
      <c r="GJ162" s="193"/>
      <c r="GK162" s="193"/>
      <c r="GL162" s="193"/>
      <c r="GM162" s="193"/>
      <c r="GN162" s="193"/>
      <c r="GO162" s="193"/>
      <c r="GP162" s="193"/>
      <c r="GQ162" s="193"/>
      <c r="GR162" s="193"/>
      <c r="GS162" s="193"/>
      <c r="GT162" s="193"/>
      <c r="GU162" s="193"/>
      <c r="GV162" s="193"/>
      <c r="GW162" s="193"/>
      <c r="GX162" s="193"/>
      <c r="GY162" s="193"/>
      <c r="GZ162" s="193"/>
      <c r="HA162" s="193"/>
      <c r="HB162" s="193"/>
      <c r="HC162" s="193"/>
      <c r="HD162" s="193"/>
      <c r="HE162" s="193"/>
      <c r="HF162" s="193"/>
      <c r="HG162" s="193"/>
      <c r="HH162" s="193"/>
      <c r="HI162" s="193"/>
      <c r="HJ162" s="193"/>
      <c r="HK162" s="193"/>
      <c r="HL162" s="193"/>
      <c r="HM162" s="193"/>
      <c r="HN162" s="193"/>
      <c r="HO162" s="193"/>
      <c r="HP162" s="193"/>
      <c r="HQ162" s="193"/>
      <c r="HR162" s="193"/>
      <c r="HS162" s="193"/>
      <c r="HT162" s="193"/>
      <c r="HU162" s="193"/>
      <c r="HV162" s="193"/>
      <c r="HW162" s="193"/>
      <c r="HX162" s="193"/>
      <c r="HY162" s="193"/>
      <c r="HZ162" s="193"/>
      <c r="IA162" s="193"/>
      <c r="IB162" s="193"/>
      <c r="IC162" s="193"/>
      <c r="ID162" s="193" t="n">
        <v>0</v>
      </c>
      <c r="IE162" s="193" t="n">
        <v>0</v>
      </c>
    </row>
    <row r="163" customFormat="false" ht="12.75" hidden="false" customHeight="false" outlineLevel="0" collapsed="false"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  <c r="AW163" s="193"/>
      <c r="AX163" s="193"/>
      <c r="AY163" s="193"/>
      <c r="AZ163" s="193"/>
      <c r="BA163" s="193"/>
      <c r="BB163" s="193"/>
      <c r="BC163" s="193"/>
      <c r="BD163" s="193"/>
      <c r="BE163" s="193"/>
      <c r="BF163" s="193"/>
      <c r="BG163" s="193"/>
      <c r="BH163" s="193"/>
      <c r="BI163" s="193"/>
      <c r="BJ163" s="193"/>
      <c r="BK163" s="193"/>
      <c r="BL163" s="193"/>
      <c r="BM163" s="193"/>
      <c r="BN163" s="193"/>
      <c r="BO163" s="193"/>
      <c r="BP163" s="193"/>
      <c r="BQ163" s="193"/>
      <c r="BR163" s="193"/>
      <c r="BS163" s="193"/>
      <c r="BT163" s="193"/>
      <c r="BU163" s="193"/>
      <c r="BV163" s="193"/>
      <c r="BW163" s="193"/>
      <c r="BX163" s="193"/>
      <c r="BY163" s="193"/>
      <c r="BZ163" s="193"/>
      <c r="CA163" s="193"/>
      <c r="CB163" s="193"/>
      <c r="CC163" s="193"/>
      <c r="CD163" s="193"/>
      <c r="CE163" s="193"/>
      <c r="CF163" s="193"/>
      <c r="CG163" s="193"/>
      <c r="CH163" s="193"/>
      <c r="CI163" s="193"/>
      <c r="CJ163" s="193"/>
      <c r="CK163" s="193"/>
      <c r="CL163" s="193"/>
      <c r="CM163" s="193"/>
      <c r="CN163" s="193"/>
      <c r="CO163" s="193"/>
      <c r="CP163" s="193"/>
      <c r="CQ163" s="193"/>
      <c r="CR163" s="193"/>
      <c r="CS163" s="193"/>
      <c r="CT163" s="193"/>
      <c r="CU163" s="193"/>
      <c r="CV163" s="193"/>
      <c r="CW163" s="193"/>
      <c r="CX163" s="193"/>
      <c r="CY163" s="193"/>
      <c r="CZ163" s="193"/>
      <c r="DA163" s="193"/>
      <c r="DB163" s="193"/>
      <c r="DC163" s="193"/>
      <c r="DD163" s="193"/>
      <c r="DE163" s="193"/>
      <c r="DF163" s="193"/>
      <c r="DG163" s="193"/>
      <c r="DH163" s="193"/>
      <c r="DI163" s="193"/>
      <c r="DJ163" s="193"/>
      <c r="DK163" s="193"/>
      <c r="DL163" s="193"/>
      <c r="DM163" s="193"/>
      <c r="DN163" s="193"/>
      <c r="DO163" s="193"/>
      <c r="DP163" s="193"/>
      <c r="DQ163" s="193"/>
      <c r="DR163" s="193"/>
      <c r="DS163" s="193"/>
      <c r="DT163" s="193"/>
      <c r="DU163" s="193"/>
      <c r="DV163" s="193"/>
      <c r="DW163" s="193"/>
      <c r="DX163" s="193"/>
      <c r="DY163" s="193"/>
      <c r="DZ163" s="193"/>
      <c r="EA163" s="193"/>
      <c r="EB163" s="193"/>
      <c r="EC163" s="193"/>
      <c r="ED163" s="193"/>
      <c r="EE163" s="193"/>
      <c r="EF163" s="193"/>
      <c r="EG163" s="193"/>
      <c r="EH163" s="193"/>
      <c r="EI163" s="193"/>
      <c r="EJ163" s="193"/>
      <c r="EK163" s="193"/>
      <c r="EL163" s="193"/>
      <c r="EM163" s="193"/>
      <c r="EN163" s="193"/>
      <c r="EO163" s="193"/>
      <c r="EP163" s="193"/>
      <c r="EQ163" s="193"/>
      <c r="ER163" s="193"/>
      <c r="ES163" s="193"/>
      <c r="ET163" s="193"/>
      <c r="EU163" s="193"/>
      <c r="EV163" s="193"/>
      <c r="EW163" s="193"/>
      <c r="EX163" s="193"/>
      <c r="EY163" s="193"/>
      <c r="EZ163" s="193"/>
      <c r="FA163" s="193"/>
      <c r="FB163" s="193"/>
      <c r="FC163" s="193"/>
      <c r="FD163" s="193"/>
      <c r="FE163" s="193"/>
      <c r="FF163" s="193"/>
      <c r="FG163" s="193"/>
      <c r="FH163" s="193"/>
      <c r="FI163" s="193"/>
      <c r="FJ163" s="193"/>
      <c r="FK163" s="193"/>
      <c r="FL163" s="193"/>
      <c r="FM163" s="193"/>
      <c r="FN163" s="193"/>
      <c r="FO163" s="193"/>
      <c r="FP163" s="193"/>
      <c r="FQ163" s="193"/>
      <c r="FR163" s="193"/>
      <c r="FS163" s="193"/>
      <c r="FT163" s="193"/>
      <c r="FU163" s="193"/>
      <c r="FV163" s="193"/>
      <c r="FW163" s="193"/>
      <c r="FX163" s="193"/>
      <c r="FY163" s="193"/>
      <c r="FZ163" s="193"/>
      <c r="GA163" s="193"/>
      <c r="GB163" s="193"/>
      <c r="GC163" s="193"/>
      <c r="GD163" s="193"/>
      <c r="GE163" s="193"/>
      <c r="GF163" s="193"/>
      <c r="GG163" s="193"/>
      <c r="GH163" s="193"/>
      <c r="GI163" s="193"/>
      <c r="GJ163" s="193"/>
      <c r="GK163" s="193"/>
      <c r="GL163" s="193"/>
      <c r="GM163" s="193"/>
      <c r="GN163" s="193"/>
      <c r="GO163" s="193"/>
      <c r="GP163" s="193"/>
      <c r="GQ163" s="193"/>
      <c r="GR163" s="193"/>
      <c r="GS163" s="193"/>
      <c r="GT163" s="193"/>
      <c r="GU163" s="193"/>
      <c r="GV163" s="193"/>
      <c r="GW163" s="193"/>
      <c r="GX163" s="193"/>
      <c r="GY163" s="193"/>
      <c r="GZ163" s="193"/>
      <c r="HA163" s="193"/>
      <c r="HB163" s="193"/>
      <c r="HC163" s="193"/>
      <c r="HD163" s="193"/>
      <c r="HE163" s="193"/>
      <c r="HF163" s="193"/>
      <c r="HG163" s="193"/>
      <c r="HH163" s="193"/>
      <c r="HI163" s="193"/>
      <c r="HJ163" s="193"/>
      <c r="HK163" s="193"/>
      <c r="HL163" s="193"/>
      <c r="HM163" s="193"/>
      <c r="HN163" s="193"/>
      <c r="HO163" s="193"/>
      <c r="HP163" s="193"/>
      <c r="HQ163" s="193"/>
      <c r="HR163" s="193"/>
      <c r="HS163" s="193"/>
      <c r="HT163" s="193"/>
      <c r="HU163" s="193"/>
      <c r="HV163" s="193"/>
      <c r="HW163" s="193"/>
      <c r="HX163" s="193"/>
      <c r="HY163" s="193"/>
      <c r="HZ163" s="193"/>
      <c r="IA163" s="193"/>
      <c r="IB163" s="193"/>
      <c r="IC163" s="193"/>
      <c r="ID163" s="193" t="n">
        <v>0</v>
      </c>
      <c r="IE163" s="193" t="n">
        <v>0</v>
      </c>
    </row>
    <row r="164" customFormat="false" ht="12.75" hidden="false" customHeight="false" outlineLevel="0" collapsed="false"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  <c r="AW164" s="193"/>
      <c r="AX164" s="193"/>
      <c r="AY164" s="193"/>
      <c r="AZ164" s="193"/>
      <c r="BA164" s="193"/>
      <c r="BB164" s="193"/>
      <c r="BC164" s="193"/>
      <c r="BD164" s="193"/>
      <c r="BE164" s="193"/>
      <c r="BF164" s="193"/>
      <c r="BG164" s="193"/>
      <c r="BH164" s="193"/>
      <c r="BI164" s="193"/>
      <c r="BJ164" s="193"/>
      <c r="BK164" s="193"/>
      <c r="BL164" s="193"/>
      <c r="BM164" s="193"/>
      <c r="BN164" s="193"/>
      <c r="BO164" s="193"/>
      <c r="BP164" s="193"/>
      <c r="BQ164" s="193"/>
      <c r="BR164" s="193"/>
      <c r="BS164" s="193"/>
      <c r="BT164" s="193"/>
      <c r="BU164" s="193"/>
      <c r="BV164" s="193"/>
      <c r="BW164" s="193"/>
      <c r="BX164" s="193"/>
      <c r="BY164" s="193"/>
      <c r="BZ164" s="193"/>
      <c r="CA164" s="193"/>
      <c r="CB164" s="193"/>
      <c r="CC164" s="193"/>
      <c r="CD164" s="193"/>
      <c r="CE164" s="193"/>
      <c r="CF164" s="193"/>
      <c r="CG164" s="193"/>
      <c r="CH164" s="193"/>
      <c r="CI164" s="193"/>
      <c r="CJ164" s="193"/>
      <c r="CK164" s="193"/>
      <c r="CL164" s="193"/>
      <c r="CM164" s="193"/>
      <c r="CN164" s="193"/>
      <c r="CO164" s="193"/>
      <c r="CP164" s="193"/>
      <c r="CQ164" s="193"/>
      <c r="CR164" s="193"/>
      <c r="CS164" s="193"/>
      <c r="CT164" s="193"/>
      <c r="CU164" s="193"/>
      <c r="CV164" s="193"/>
      <c r="CW164" s="193"/>
      <c r="CX164" s="193"/>
      <c r="CY164" s="193"/>
      <c r="CZ164" s="193"/>
      <c r="DA164" s="193"/>
      <c r="DB164" s="193"/>
      <c r="DC164" s="193"/>
      <c r="DD164" s="193"/>
      <c r="DE164" s="193"/>
      <c r="DF164" s="193"/>
      <c r="DG164" s="193"/>
      <c r="DH164" s="193"/>
      <c r="DI164" s="193"/>
      <c r="DJ164" s="193"/>
      <c r="DK164" s="193"/>
      <c r="DL164" s="193"/>
      <c r="DM164" s="193"/>
      <c r="DN164" s="193"/>
      <c r="DO164" s="193"/>
      <c r="DP164" s="193"/>
      <c r="DQ164" s="193"/>
      <c r="DR164" s="193"/>
      <c r="DS164" s="193"/>
      <c r="DT164" s="193"/>
      <c r="DU164" s="193"/>
      <c r="DV164" s="193"/>
      <c r="DW164" s="193"/>
      <c r="DX164" s="193"/>
      <c r="DY164" s="193"/>
      <c r="DZ164" s="193"/>
      <c r="EA164" s="193"/>
      <c r="EB164" s="193"/>
      <c r="EC164" s="193"/>
      <c r="ED164" s="193"/>
      <c r="EE164" s="193"/>
      <c r="EF164" s="193"/>
      <c r="EG164" s="193"/>
      <c r="EH164" s="193"/>
      <c r="EI164" s="193"/>
      <c r="EJ164" s="193"/>
      <c r="EK164" s="193"/>
      <c r="EL164" s="193"/>
      <c r="EM164" s="193"/>
      <c r="EN164" s="193"/>
      <c r="EO164" s="193"/>
      <c r="EP164" s="193"/>
      <c r="EQ164" s="193"/>
      <c r="ER164" s="193"/>
      <c r="ES164" s="193"/>
      <c r="ET164" s="193"/>
      <c r="EU164" s="193"/>
      <c r="EV164" s="193"/>
      <c r="EW164" s="193"/>
      <c r="EX164" s="193"/>
      <c r="EY164" s="193"/>
      <c r="EZ164" s="193"/>
      <c r="FA164" s="193"/>
      <c r="FB164" s="193"/>
      <c r="FC164" s="193"/>
      <c r="FD164" s="193"/>
      <c r="FE164" s="193"/>
      <c r="FF164" s="193"/>
      <c r="FG164" s="193"/>
      <c r="FH164" s="193"/>
      <c r="FI164" s="193"/>
      <c r="FJ164" s="193"/>
      <c r="FK164" s="193"/>
      <c r="FL164" s="193"/>
      <c r="FM164" s="193"/>
      <c r="FN164" s="193"/>
      <c r="FO164" s="193"/>
      <c r="FP164" s="193"/>
      <c r="FQ164" s="193"/>
      <c r="FR164" s="193"/>
      <c r="FS164" s="193"/>
      <c r="FT164" s="193"/>
      <c r="FU164" s="193"/>
      <c r="FV164" s="193"/>
      <c r="FW164" s="193"/>
      <c r="FX164" s="193"/>
      <c r="FY164" s="193"/>
      <c r="FZ164" s="193"/>
      <c r="GA164" s="193"/>
      <c r="GB164" s="193"/>
      <c r="GC164" s="193"/>
      <c r="GD164" s="193"/>
      <c r="GE164" s="193"/>
      <c r="GF164" s="193"/>
      <c r="GG164" s="193"/>
      <c r="GH164" s="193"/>
      <c r="GI164" s="193"/>
      <c r="GJ164" s="193"/>
      <c r="GK164" s="193"/>
      <c r="GL164" s="193"/>
      <c r="GM164" s="193"/>
      <c r="GN164" s="193"/>
      <c r="GO164" s="193"/>
      <c r="GP164" s="193"/>
      <c r="GQ164" s="193"/>
      <c r="GR164" s="193"/>
      <c r="GS164" s="193"/>
      <c r="GT164" s="193"/>
      <c r="GU164" s="193"/>
      <c r="GV164" s="193"/>
      <c r="GW164" s="193"/>
      <c r="GX164" s="193"/>
      <c r="GY164" s="193"/>
      <c r="GZ164" s="193"/>
      <c r="HA164" s="193"/>
      <c r="HB164" s="193"/>
      <c r="HC164" s="193"/>
      <c r="HD164" s="193"/>
      <c r="HE164" s="193"/>
      <c r="HF164" s="193"/>
      <c r="HG164" s="193"/>
      <c r="HH164" s="193"/>
      <c r="HI164" s="193"/>
      <c r="HJ164" s="193"/>
      <c r="HK164" s="193"/>
      <c r="HL164" s="193"/>
      <c r="HM164" s="193"/>
      <c r="HN164" s="193"/>
      <c r="HO164" s="193"/>
      <c r="HP164" s="193"/>
      <c r="HQ164" s="193"/>
      <c r="HR164" s="193"/>
      <c r="HS164" s="193"/>
      <c r="HT164" s="193"/>
      <c r="HU164" s="193"/>
      <c r="HV164" s="193"/>
      <c r="HW164" s="193"/>
      <c r="HX164" s="193"/>
      <c r="HY164" s="193"/>
      <c r="HZ164" s="193"/>
      <c r="IA164" s="193"/>
      <c r="IB164" s="193"/>
      <c r="IC164" s="193"/>
      <c r="ID164" s="193" t="n">
        <v>0</v>
      </c>
      <c r="IE164" s="193" t="n">
        <v>0</v>
      </c>
    </row>
    <row r="165" customFormat="false" ht="12.75" hidden="false" customHeight="false" outlineLevel="0" collapsed="false"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  <c r="AW165" s="193"/>
      <c r="AX165" s="193"/>
      <c r="AY165" s="193"/>
      <c r="AZ165" s="193"/>
      <c r="BA165" s="193"/>
      <c r="BB165" s="193"/>
      <c r="BC165" s="193"/>
      <c r="BD165" s="193"/>
      <c r="BE165" s="193"/>
      <c r="BF165" s="193"/>
      <c r="BG165" s="193"/>
      <c r="BH165" s="193"/>
      <c r="BI165" s="193"/>
      <c r="BJ165" s="193"/>
      <c r="BK165" s="193"/>
      <c r="BL165" s="193"/>
      <c r="BM165" s="193"/>
      <c r="BN165" s="193"/>
      <c r="BO165" s="193"/>
      <c r="BP165" s="193"/>
      <c r="BQ165" s="193"/>
      <c r="BR165" s="193"/>
      <c r="BS165" s="193"/>
      <c r="BT165" s="193"/>
      <c r="BU165" s="193"/>
      <c r="BV165" s="193"/>
      <c r="BW165" s="193"/>
      <c r="BX165" s="193"/>
      <c r="BY165" s="193"/>
      <c r="BZ165" s="193"/>
      <c r="CA165" s="193"/>
      <c r="CB165" s="193"/>
      <c r="CC165" s="193"/>
      <c r="CD165" s="193"/>
      <c r="CE165" s="193"/>
      <c r="CF165" s="193"/>
      <c r="CG165" s="193"/>
      <c r="CH165" s="193"/>
      <c r="CI165" s="193"/>
      <c r="CJ165" s="193"/>
      <c r="CK165" s="193"/>
      <c r="CL165" s="193"/>
      <c r="CM165" s="193"/>
      <c r="CN165" s="193"/>
      <c r="CO165" s="193"/>
      <c r="CP165" s="193"/>
      <c r="CQ165" s="193"/>
      <c r="CR165" s="193"/>
      <c r="CS165" s="193"/>
      <c r="CT165" s="193"/>
      <c r="CU165" s="193"/>
      <c r="CV165" s="193"/>
      <c r="CW165" s="193"/>
      <c r="CX165" s="193"/>
      <c r="CY165" s="193"/>
      <c r="CZ165" s="193"/>
      <c r="DA165" s="193"/>
      <c r="DB165" s="193"/>
      <c r="DC165" s="193"/>
      <c r="DD165" s="193"/>
      <c r="DE165" s="193"/>
      <c r="DF165" s="193"/>
      <c r="DG165" s="193"/>
      <c r="DH165" s="193"/>
      <c r="DI165" s="193"/>
      <c r="DJ165" s="193"/>
      <c r="DK165" s="193"/>
      <c r="DL165" s="193"/>
      <c r="DM165" s="193"/>
      <c r="DN165" s="193"/>
      <c r="DO165" s="193"/>
      <c r="DP165" s="193"/>
      <c r="DQ165" s="193"/>
      <c r="DR165" s="193"/>
      <c r="DS165" s="193"/>
      <c r="DT165" s="193"/>
      <c r="DU165" s="193"/>
      <c r="DV165" s="193"/>
      <c r="DW165" s="193"/>
      <c r="DX165" s="193"/>
      <c r="DY165" s="193"/>
      <c r="DZ165" s="193"/>
      <c r="EA165" s="193"/>
      <c r="EB165" s="193"/>
      <c r="EC165" s="193"/>
      <c r="ED165" s="193"/>
      <c r="EE165" s="193"/>
      <c r="EF165" s="193"/>
      <c r="EG165" s="193"/>
      <c r="EH165" s="193"/>
      <c r="EI165" s="193"/>
      <c r="EJ165" s="193"/>
      <c r="EK165" s="193"/>
      <c r="EL165" s="193"/>
      <c r="EM165" s="193"/>
      <c r="EN165" s="193"/>
      <c r="EO165" s="193"/>
      <c r="EP165" s="193"/>
      <c r="EQ165" s="193"/>
      <c r="ER165" s="193"/>
      <c r="ES165" s="193"/>
      <c r="ET165" s="193"/>
      <c r="EU165" s="193"/>
      <c r="EV165" s="193"/>
      <c r="EW165" s="193"/>
      <c r="EX165" s="193"/>
      <c r="EY165" s="193"/>
      <c r="EZ165" s="193"/>
      <c r="FA165" s="193"/>
      <c r="FB165" s="193"/>
      <c r="FC165" s="193"/>
      <c r="FD165" s="193"/>
      <c r="FE165" s="193"/>
      <c r="FF165" s="193"/>
      <c r="FG165" s="193"/>
      <c r="FH165" s="193"/>
      <c r="FI165" s="193"/>
      <c r="FJ165" s="193"/>
      <c r="FK165" s="193"/>
      <c r="FL165" s="193"/>
      <c r="FM165" s="193"/>
      <c r="FN165" s="193"/>
      <c r="FO165" s="193"/>
      <c r="FP165" s="193"/>
      <c r="FQ165" s="193"/>
      <c r="FR165" s="193"/>
      <c r="FS165" s="193"/>
      <c r="FT165" s="193"/>
      <c r="FU165" s="193"/>
      <c r="FV165" s="193"/>
      <c r="FW165" s="193"/>
      <c r="FX165" s="193"/>
      <c r="FY165" s="193"/>
      <c r="FZ165" s="193"/>
      <c r="GA165" s="193"/>
      <c r="GB165" s="193"/>
      <c r="GC165" s="193"/>
      <c r="GD165" s="193"/>
      <c r="GE165" s="193"/>
      <c r="GF165" s="193"/>
      <c r="GG165" s="193"/>
      <c r="GH165" s="193"/>
      <c r="GI165" s="193"/>
      <c r="GJ165" s="193"/>
      <c r="GK165" s="193"/>
      <c r="GL165" s="193"/>
      <c r="GM165" s="193"/>
      <c r="GN165" s="193"/>
      <c r="GO165" s="193"/>
      <c r="GP165" s="193"/>
      <c r="GQ165" s="193"/>
      <c r="GR165" s="193"/>
      <c r="GS165" s="193"/>
      <c r="GT165" s="193"/>
      <c r="GU165" s="193"/>
      <c r="GV165" s="193"/>
      <c r="GW165" s="193"/>
      <c r="GX165" s="193"/>
      <c r="GY165" s="193"/>
      <c r="GZ165" s="193"/>
      <c r="HA165" s="193"/>
      <c r="HB165" s="193"/>
      <c r="HC165" s="193"/>
      <c r="HD165" s="193"/>
      <c r="HE165" s="193"/>
      <c r="HF165" s="193"/>
      <c r="HG165" s="193"/>
      <c r="HH165" s="193"/>
      <c r="HI165" s="193"/>
      <c r="HJ165" s="193"/>
      <c r="HK165" s="193"/>
      <c r="HL165" s="193"/>
      <c r="HM165" s="193"/>
      <c r="HN165" s="193"/>
      <c r="HO165" s="193"/>
      <c r="HP165" s="193"/>
      <c r="HQ165" s="193"/>
      <c r="HR165" s="193"/>
      <c r="HS165" s="193"/>
      <c r="HT165" s="193"/>
      <c r="HU165" s="193"/>
      <c r="HV165" s="193"/>
      <c r="HW165" s="193"/>
      <c r="HX165" s="193"/>
      <c r="HY165" s="193"/>
      <c r="HZ165" s="193"/>
      <c r="IA165" s="193"/>
      <c r="IB165" s="193"/>
      <c r="IC165" s="193"/>
      <c r="ID165" s="193" t="n">
        <v>0</v>
      </c>
      <c r="IE165" s="193" t="n">
        <v>0</v>
      </c>
    </row>
    <row r="166" customFormat="false" ht="12.75" hidden="false" customHeight="false" outlineLevel="0" collapsed="false"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  <c r="AW166" s="193"/>
      <c r="AX166" s="193"/>
      <c r="AY166" s="193"/>
      <c r="AZ166" s="193"/>
      <c r="BA166" s="193"/>
      <c r="BB166" s="193"/>
      <c r="BC166" s="193"/>
      <c r="BD166" s="193"/>
      <c r="BE166" s="193"/>
      <c r="BF166" s="193"/>
      <c r="BG166" s="193"/>
      <c r="BH166" s="193"/>
      <c r="BI166" s="193"/>
      <c r="BJ166" s="193"/>
      <c r="BK166" s="193"/>
      <c r="BL166" s="193"/>
      <c r="BM166" s="193"/>
      <c r="BN166" s="193"/>
      <c r="BO166" s="193"/>
      <c r="BP166" s="193"/>
      <c r="BQ166" s="193"/>
      <c r="BR166" s="193"/>
      <c r="BS166" s="193"/>
      <c r="BT166" s="193"/>
      <c r="BU166" s="193"/>
      <c r="BV166" s="193"/>
      <c r="BW166" s="193"/>
      <c r="BX166" s="193"/>
      <c r="BY166" s="193"/>
      <c r="BZ166" s="193"/>
      <c r="CA166" s="193"/>
      <c r="CB166" s="193"/>
      <c r="CC166" s="193"/>
      <c r="CD166" s="193"/>
      <c r="CE166" s="193"/>
      <c r="CF166" s="193"/>
      <c r="CG166" s="193"/>
      <c r="CH166" s="193"/>
      <c r="CI166" s="193"/>
      <c r="CJ166" s="193"/>
      <c r="CK166" s="193"/>
      <c r="CL166" s="193"/>
      <c r="CM166" s="193"/>
      <c r="CN166" s="193"/>
      <c r="CO166" s="193"/>
      <c r="CP166" s="193"/>
      <c r="CQ166" s="193"/>
      <c r="CR166" s="193"/>
      <c r="CS166" s="193"/>
      <c r="CT166" s="193"/>
      <c r="CU166" s="193"/>
      <c r="CV166" s="193"/>
      <c r="CW166" s="193"/>
      <c r="CX166" s="193"/>
      <c r="CY166" s="193"/>
      <c r="CZ166" s="193"/>
      <c r="DA166" s="193"/>
      <c r="DB166" s="193"/>
      <c r="DC166" s="193"/>
      <c r="DD166" s="193"/>
      <c r="DE166" s="193"/>
      <c r="DF166" s="193"/>
      <c r="DG166" s="193"/>
      <c r="DH166" s="193"/>
      <c r="DI166" s="193"/>
      <c r="DJ166" s="193"/>
      <c r="DK166" s="193"/>
      <c r="DL166" s="193"/>
      <c r="DM166" s="193"/>
      <c r="DN166" s="193"/>
      <c r="DO166" s="193"/>
      <c r="DP166" s="193"/>
      <c r="DQ166" s="193"/>
      <c r="DR166" s="193"/>
      <c r="DS166" s="193"/>
      <c r="DT166" s="193"/>
      <c r="DU166" s="193"/>
      <c r="DV166" s="193"/>
      <c r="DW166" s="193"/>
      <c r="DX166" s="193"/>
      <c r="DY166" s="193"/>
      <c r="DZ166" s="193"/>
      <c r="EA166" s="193"/>
      <c r="EB166" s="193"/>
      <c r="EC166" s="193"/>
      <c r="ED166" s="193"/>
      <c r="EE166" s="193"/>
      <c r="EF166" s="193"/>
      <c r="EG166" s="193"/>
      <c r="EH166" s="193"/>
      <c r="EI166" s="193"/>
      <c r="EJ166" s="193"/>
      <c r="EK166" s="193"/>
      <c r="EL166" s="193"/>
      <c r="EM166" s="193"/>
      <c r="EN166" s="193"/>
      <c r="EO166" s="193"/>
      <c r="EP166" s="193"/>
      <c r="EQ166" s="193"/>
      <c r="ER166" s="193"/>
      <c r="ES166" s="193"/>
      <c r="ET166" s="193"/>
      <c r="EU166" s="193"/>
      <c r="EV166" s="193"/>
      <c r="EW166" s="193"/>
      <c r="EX166" s="193"/>
      <c r="EY166" s="193"/>
      <c r="EZ166" s="193"/>
      <c r="FA166" s="193"/>
      <c r="FB166" s="193"/>
      <c r="FC166" s="193"/>
      <c r="FD166" s="193"/>
      <c r="FE166" s="193"/>
      <c r="FF166" s="193"/>
      <c r="FG166" s="193"/>
      <c r="FH166" s="193"/>
      <c r="FI166" s="193"/>
      <c r="FJ166" s="193"/>
      <c r="FK166" s="193"/>
      <c r="FL166" s="193"/>
      <c r="FM166" s="193"/>
      <c r="FN166" s="193"/>
      <c r="FO166" s="193"/>
      <c r="FP166" s="193"/>
      <c r="FQ166" s="193"/>
      <c r="FR166" s="193"/>
      <c r="FS166" s="193"/>
      <c r="FT166" s="193"/>
      <c r="FU166" s="193"/>
      <c r="FV166" s="193"/>
      <c r="FW166" s="193"/>
      <c r="FX166" s="193"/>
      <c r="FY166" s="193"/>
      <c r="FZ166" s="193"/>
      <c r="GA166" s="193"/>
      <c r="GB166" s="193"/>
      <c r="GC166" s="193"/>
      <c r="GD166" s="193"/>
      <c r="GE166" s="193"/>
      <c r="GF166" s="193"/>
      <c r="GG166" s="193"/>
      <c r="GH166" s="193"/>
      <c r="GI166" s="193"/>
      <c r="GJ166" s="193"/>
      <c r="GK166" s="193"/>
      <c r="GL166" s="193"/>
      <c r="GM166" s="193"/>
      <c r="GN166" s="193"/>
      <c r="GO166" s="193"/>
      <c r="GP166" s="193"/>
      <c r="GQ166" s="193"/>
      <c r="GR166" s="193"/>
      <c r="GS166" s="193"/>
      <c r="GT166" s="193"/>
      <c r="GU166" s="193"/>
      <c r="GV166" s="193"/>
      <c r="GW166" s="193"/>
      <c r="GX166" s="193"/>
      <c r="GY166" s="193"/>
      <c r="GZ166" s="193"/>
      <c r="HA166" s="193"/>
      <c r="HB166" s="193"/>
      <c r="HC166" s="193"/>
      <c r="HD166" s="193"/>
      <c r="HE166" s="193"/>
      <c r="HF166" s="193"/>
      <c r="HG166" s="193"/>
      <c r="HH166" s="193"/>
      <c r="HI166" s="193"/>
      <c r="HJ166" s="193"/>
      <c r="HK166" s="193"/>
      <c r="HL166" s="193"/>
      <c r="HM166" s="193"/>
      <c r="HN166" s="193"/>
      <c r="HO166" s="193"/>
      <c r="HP166" s="193"/>
      <c r="HQ166" s="193"/>
      <c r="HR166" s="193"/>
      <c r="HS166" s="193"/>
      <c r="HT166" s="193"/>
      <c r="HU166" s="193"/>
      <c r="HV166" s="193"/>
      <c r="HW166" s="193"/>
      <c r="HX166" s="193"/>
      <c r="HY166" s="193"/>
      <c r="HZ166" s="193"/>
      <c r="IA166" s="193"/>
      <c r="IB166" s="193"/>
      <c r="IC166" s="193"/>
      <c r="ID166" s="193" t="n">
        <v>0</v>
      </c>
      <c r="IE166" s="193" t="n">
        <v>0</v>
      </c>
    </row>
    <row r="167" customFormat="false" ht="12.75" hidden="false" customHeight="false" outlineLevel="0" collapsed="false"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  <c r="AW167" s="193"/>
      <c r="AX167" s="193"/>
      <c r="AY167" s="193"/>
      <c r="AZ167" s="193"/>
      <c r="BA167" s="193"/>
      <c r="BB167" s="193"/>
      <c r="BC167" s="193"/>
      <c r="BD167" s="193"/>
      <c r="BE167" s="193"/>
      <c r="BF167" s="193"/>
      <c r="BG167" s="193"/>
      <c r="BH167" s="193"/>
      <c r="BI167" s="193"/>
      <c r="BJ167" s="193"/>
      <c r="BK167" s="193"/>
      <c r="BL167" s="193"/>
      <c r="BM167" s="193"/>
      <c r="BN167" s="193"/>
      <c r="BO167" s="193"/>
      <c r="BP167" s="193"/>
      <c r="BQ167" s="193"/>
      <c r="BR167" s="193"/>
      <c r="BS167" s="193"/>
      <c r="BT167" s="193"/>
      <c r="BU167" s="193"/>
      <c r="BV167" s="193"/>
      <c r="BW167" s="193"/>
      <c r="BX167" s="193"/>
      <c r="BY167" s="193"/>
      <c r="BZ167" s="193"/>
      <c r="CA167" s="193"/>
      <c r="CB167" s="193"/>
      <c r="CC167" s="193"/>
      <c r="CD167" s="193"/>
      <c r="CE167" s="193"/>
      <c r="CF167" s="193"/>
      <c r="CG167" s="193"/>
      <c r="CH167" s="193"/>
      <c r="CI167" s="193"/>
      <c r="CJ167" s="193"/>
      <c r="CK167" s="193"/>
      <c r="CL167" s="193"/>
      <c r="CM167" s="193"/>
      <c r="CN167" s="193"/>
      <c r="CO167" s="193"/>
      <c r="CP167" s="193"/>
      <c r="CQ167" s="193"/>
      <c r="CR167" s="193"/>
      <c r="CS167" s="193"/>
      <c r="CT167" s="193"/>
      <c r="CU167" s="193"/>
      <c r="CV167" s="193"/>
      <c r="CW167" s="193"/>
      <c r="CX167" s="193"/>
      <c r="CY167" s="193"/>
      <c r="CZ167" s="193"/>
      <c r="DA167" s="193"/>
      <c r="DB167" s="193"/>
      <c r="DC167" s="193"/>
      <c r="DD167" s="193"/>
      <c r="DE167" s="193"/>
      <c r="DF167" s="193"/>
      <c r="DG167" s="193"/>
      <c r="DH167" s="193"/>
      <c r="DI167" s="193"/>
      <c r="DJ167" s="193"/>
      <c r="DK167" s="193"/>
      <c r="DL167" s="193"/>
      <c r="DM167" s="193"/>
      <c r="DN167" s="193"/>
      <c r="DO167" s="193"/>
      <c r="DP167" s="193"/>
      <c r="DQ167" s="193"/>
      <c r="DR167" s="193"/>
      <c r="DS167" s="193"/>
      <c r="DT167" s="193"/>
      <c r="DU167" s="193"/>
      <c r="DV167" s="193"/>
      <c r="DW167" s="193"/>
      <c r="DX167" s="193"/>
      <c r="DY167" s="193"/>
      <c r="DZ167" s="193"/>
      <c r="EA167" s="193"/>
      <c r="EB167" s="193"/>
      <c r="EC167" s="193"/>
      <c r="ED167" s="193"/>
      <c r="EE167" s="193"/>
      <c r="EF167" s="193"/>
      <c r="EG167" s="193"/>
      <c r="EH167" s="193"/>
      <c r="EI167" s="193"/>
      <c r="EJ167" s="193"/>
      <c r="EK167" s="193"/>
      <c r="EL167" s="193"/>
      <c r="EM167" s="193"/>
      <c r="EN167" s="193"/>
      <c r="EO167" s="193"/>
      <c r="EP167" s="193"/>
      <c r="EQ167" s="193"/>
      <c r="ER167" s="193"/>
      <c r="ES167" s="193"/>
      <c r="ET167" s="193"/>
      <c r="EU167" s="193"/>
      <c r="EV167" s="193"/>
      <c r="EW167" s="193"/>
      <c r="EX167" s="193"/>
      <c r="EY167" s="193"/>
      <c r="EZ167" s="193"/>
      <c r="FA167" s="193"/>
      <c r="FB167" s="193"/>
      <c r="FC167" s="193"/>
      <c r="FD167" s="193"/>
      <c r="FE167" s="193"/>
      <c r="FF167" s="193"/>
      <c r="FG167" s="193"/>
      <c r="FH167" s="193"/>
      <c r="FI167" s="193"/>
      <c r="FJ167" s="193"/>
      <c r="FK167" s="193"/>
      <c r="FL167" s="193"/>
      <c r="FM167" s="193"/>
      <c r="FN167" s="193"/>
      <c r="FO167" s="193"/>
      <c r="FP167" s="193"/>
      <c r="FQ167" s="193"/>
      <c r="FR167" s="193"/>
      <c r="FS167" s="193"/>
      <c r="FT167" s="193"/>
      <c r="FU167" s="193"/>
      <c r="FV167" s="193"/>
      <c r="FW167" s="193"/>
      <c r="FX167" s="193"/>
      <c r="FY167" s="193"/>
      <c r="FZ167" s="193"/>
      <c r="GA167" s="193"/>
      <c r="GB167" s="193"/>
      <c r="GC167" s="193"/>
      <c r="GD167" s="193"/>
      <c r="GE167" s="193"/>
      <c r="GF167" s="193"/>
      <c r="GG167" s="193"/>
      <c r="GH167" s="193"/>
      <c r="GI167" s="193"/>
      <c r="GJ167" s="193"/>
      <c r="GK167" s="193"/>
      <c r="GL167" s="193"/>
      <c r="GM167" s="193"/>
      <c r="GN167" s="193"/>
      <c r="GO167" s="193"/>
      <c r="GP167" s="193"/>
      <c r="GQ167" s="193"/>
      <c r="GR167" s="193"/>
      <c r="GS167" s="193"/>
      <c r="GT167" s="193"/>
      <c r="GU167" s="193"/>
      <c r="GV167" s="193"/>
      <c r="GW167" s="193"/>
      <c r="GX167" s="193"/>
      <c r="GY167" s="193"/>
      <c r="GZ167" s="193"/>
      <c r="HA167" s="193"/>
      <c r="HB167" s="193"/>
      <c r="HC167" s="193"/>
      <c r="HD167" s="193"/>
      <c r="HE167" s="193"/>
      <c r="HF167" s="193"/>
      <c r="HG167" s="193"/>
      <c r="HH167" s="193"/>
      <c r="HI167" s="193"/>
      <c r="HJ167" s="193"/>
      <c r="HK167" s="193"/>
      <c r="HL167" s="193"/>
      <c r="HM167" s="193"/>
      <c r="HN167" s="193"/>
      <c r="HO167" s="193"/>
      <c r="HP167" s="193"/>
      <c r="HQ167" s="193"/>
      <c r="HR167" s="193"/>
      <c r="HS167" s="193"/>
      <c r="HT167" s="193"/>
      <c r="HU167" s="193"/>
      <c r="HV167" s="193"/>
      <c r="HW167" s="193"/>
      <c r="HX167" s="193"/>
      <c r="HY167" s="193"/>
      <c r="HZ167" s="193"/>
      <c r="IA167" s="193"/>
      <c r="IB167" s="193"/>
      <c r="IC167" s="193"/>
      <c r="ID167" s="193" t="n">
        <v>0</v>
      </c>
      <c r="IE167" s="193" t="n">
        <v>0</v>
      </c>
    </row>
    <row r="168" customFormat="false" ht="12.75" hidden="false" customHeight="false" outlineLevel="0" collapsed="false"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  <c r="AW168" s="193"/>
      <c r="AX168" s="193"/>
      <c r="AY168" s="193"/>
      <c r="AZ168" s="193"/>
      <c r="BA168" s="193"/>
      <c r="BB168" s="193"/>
      <c r="BC168" s="193"/>
      <c r="BD168" s="193"/>
      <c r="BE168" s="193"/>
      <c r="BF168" s="193"/>
      <c r="BG168" s="193"/>
      <c r="BH168" s="193"/>
      <c r="BI168" s="193"/>
      <c r="BJ168" s="193"/>
      <c r="BK168" s="193"/>
      <c r="BL168" s="193"/>
      <c r="BM168" s="193"/>
      <c r="BN168" s="193"/>
      <c r="BO168" s="193"/>
      <c r="BP168" s="193"/>
      <c r="BQ168" s="193"/>
      <c r="BR168" s="193"/>
      <c r="BS168" s="193"/>
      <c r="BT168" s="193"/>
      <c r="BU168" s="193"/>
      <c r="BV168" s="193"/>
      <c r="BW168" s="193"/>
      <c r="BX168" s="193"/>
      <c r="BY168" s="193"/>
      <c r="BZ168" s="193"/>
      <c r="CA168" s="193"/>
      <c r="CB168" s="193"/>
      <c r="CC168" s="193"/>
      <c r="CD168" s="193"/>
      <c r="CE168" s="193"/>
      <c r="CF168" s="193"/>
      <c r="CG168" s="193"/>
      <c r="CH168" s="193"/>
      <c r="CI168" s="193"/>
      <c r="CJ168" s="193"/>
      <c r="CK168" s="193"/>
      <c r="CL168" s="193"/>
      <c r="CM168" s="193"/>
      <c r="CN168" s="193"/>
      <c r="CO168" s="193"/>
      <c r="CP168" s="193"/>
      <c r="CQ168" s="193"/>
      <c r="CR168" s="193"/>
      <c r="CS168" s="193"/>
      <c r="CT168" s="193"/>
      <c r="CU168" s="193"/>
      <c r="CV168" s="193"/>
      <c r="CW168" s="193"/>
      <c r="CX168" s="193"/>
      <c r="CY168" s="193"/>
      <c r="CZ168" s="193"/>
      <c r="DA168" s="193"/>
      <c r="DB168" s="193"/>
      <c r="DC168" s="193"/>
      <c r="DD168" s="193"/>
      <c r="DE168" s="193"/>
      <c r="DF168" s="193"/>
      <c r="DG168" s="193"/>
      <c r="DH168" s="193"/>
      <c r="DI168" s="193"/>
      <c r="DJ168" s="193"/>
      <c r="DK168" s="193"/>
      <c r="DL168" s="193"/>
      <c r="DM168" s="193"/>
      <c r="DN168" s="193"/>
      <c r="DO168" s="193"/>
      <c r="DP168" s="193"/>
      <c r="DQ168" s="193"/>
      <c r="DR168" s="193"/>
      <c r="DS168" s="193"/>
      <c r="DT168" s="193"/>
      <c r="DU168" s="193"/>
      <c r="DV168" s="193"/>
      <c r="DW168" s="193"/>
      <c r="DX168" s="193"/>
      <c r="DY168" s="193"/>
      <c r="DZ168" s="193"/>
      <c r="EA168" s="193"/>
      <c r="EB168" s="193"/>
      <c r="EC168" s="193"/>
      <c r="ED168" s="193"/>
      <c r="EE168" s="193"/>
      <c r="EF168" s="193"/>
      <c r="EG168" s="193"/>
      <c r="EH168" s="193"/>
      <c r="EI168" s="193"/>
      <c r="EJ168" s="193"/>
      <c r="EK168" s="193"/>
      <c r="EL168" s="193"/>
      <c r="EM168" s="193"/>
      <c r="EN168" s="193"/>
      <c r="EO168" s="193"/>
      <c r="EP168" s="193"/>
      <c r="EQ168" s="193"/>
      <c r="ER168" s="193"/>
      <c r="ES168" s="193"/>
      <c r="ET168" s="193"/>
      <c r="EU168" s="193"/>
      <c r="EV168" s="193"/>
      <c r="EW168" s="193"/>
      <c r="EX168" s="193"/>
      <c r="EY168" s="193"/>
      <c r="EZ168" s="193"/>
      <c r="FA168" s="193"/>
      <c r="FB168" s="193"/>
      <c r="FC168" s="193"/>
      <c r="FD168" s="193"/>
      <c r="FE168" s="193"/>
      <c r="FF168" s="193"/>
      <c r="FG168" s="193"/>
      <c r="FH168" s="193"/>
      <c r="FI168" s="193"/>
      <c r="FJ168" s="193"/>
      <c r="FK168" s="193"/>
      <c r="FL168" s="193"/>
      <c r="FM168" s="193"/>
      <c r="FN168" s="193"/>
      <c r="FO168" s="193"/>
      <c r="FP168" s="193"/>
      <c r="FQ168" s="193"/>
      <c r="FR168" s="193"/>
      <c r="FS168" s="193"/>
      <c r="FT168" s="193"/>
      <c r="FU168" s="193"/>
      <c r="FV168" s="193"/>
      <c r="FW168" s="193"/>
      <c r="FX168" s="193"/>
      <c r="FY168" s="193"/>
      <c r="FZ168" s="193"/>
      <c r="GA168" s="193"/>
      <c r="GB168" s="193"/>
      <c r="GC168" s="193"/>
      <c r="GD168" s="193"/>
      <c r="GE168" s="193"/>
      <c r="GF168" s="193"/>
      <c r="GG168" s="193"/>
      <c r="GH168" s="193"/>
      <c r="GI168" s="193"/>
      <c r="GJ168" s="193"/>
      <c r="GK168" s="193"/>
      <c r="GL168" s="193"/>
      <c r="GM168" s="193"/>
      <c r="GN168" s="193"/>
      <c r="GO168" s="193"/>
      <c r="GP168" s="193"/>
      <c r="GQ168" s="193"/>
      <c r="GR168" s="193"/>
      <c r="GS168" s="193"/>
      <c r="GT168" s="193"/>
      <c r="GU168" s="193"/>
      <c r="GV168" s="193"/>
      <c r="GW168" s="193"/>
      <c r="GX168" s="193"/>
      <c r="GY168" s="193"/>
      <c r="GZ168" s="193"/>
      <c r="HA168" s="193"/>
      <c r="HB168" s="193"/>
      <c r="HC168" s="193"/>
      <c r="HD168" s="193"/>
      <c r="HE168" s="193"/>
      <c r="HF168" s="193"/>
      <c r="HG168" s="193"/>
      <c r="HH168" s="193"/>
      <c r="HI168" s="193"/>
      <c r="HJ168" s="193"/>
      <c r="HK168" s="193"/>
      <c r="HL168" s="193"/>
      <c r="HM168" s="193"/>
      <c r="HN168" s="193"/>
      <c r="HO168" s="193"/>
      <c r="HP168" s="193"/>
      <c r="HQ168" s="193"/>
      <c r="HR168" s="193"/>
      <c r="HS168" s="193"/>
      <c r="HT168" s="193"/>
      <c r="HU168" s="193"/>
      <c r="HV168" s="193"/>
      <c r="HW168" s="193"/>
      <c r="HX168" s="193"/>
      <c r="HY168" s="193"/>
      <c r="HZ168" s="193"/>
      <c r="IA168" s="193"/>
      <c r="IB168" s="193"/>
      <c r="IC168" s="193"/>
      <c r="ID168" s="193" t="n">
        <v>0</v>
      </c>
      <c r="IE168" s="193" t="n">
        <v>0</v>
      </c>
    </row>
    <row r="169" customFormat="false" ht="12.75" hidden="false" customHeight="false" outlineLevel="0" collapsed="false"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  <c r="AW169" s="193"/>
      <c r="AX169" s="193"/>
      <c r="AY169" s="193"/>
      <c r="AZ169" s="193"/>
      <c r="BA169" s="193"/>
      <c r="BB169" s="193"/>
      <c r="BC169" s="193"/>
      <c r="BD169" s="193"/>
      <c r="BE169" s="193"/>
      <c r="BF169" s="193"/>
      <c r="BG169" s="193"/>
      <c r="BH169" s="193"/>
      <c r="BI169" s="193"/>
      <c r="BJ169" s="193"/>
      <c r="BK169" s="193"/>
      <c r="BL169" s="193"/>
      <c r="BM169" s="193"/>
      <c r="BN169" s="193"/>
      <c r="BO169" s="193"/>
      <c r="BP169" s="193"/>
      <c r="BQ169" s="193"/>
      <c r="BR169" s="193"/>
      <c r="BS169" s="193"/>
      <c r="BT169" s="193"/>
      <c r="BU169" s="193"/>
      <c r="BV169" s="193"/>
      <c r="BW169" s="193"/>
      <c r="BX169" s="193"/>
      <c r="BY169" s="193"/>
      <c r="BZ169" s="193"/>
      <c r="CA169" s="193"/>
      <c r="CB169" s="193"/>
      <c r="CC169" s="193"/>
      <c r="CD169" s="193"/>
      <c r="CE169" s="193"/>
      <c r="CF169" s="193"/>
      <c r="CG169" s="193"/>
      <c r="CH169" s="193"/>
      <c r="CI169" s="193"/>
      <c r="CJ169" s="193"/>
      <c r="CK169" s="193"/>
      <c r="CL169" s="193"/>
      <c r="CM169" s="193"/>
      <c r="CN169" s="193"/>
      <c r="CO169" s="193"/>
      <c r="CP169" s="193"/>
      <c r="CQ169" s="193"/>
      <c r="CR169" s="193"/>
      <c r="CS169" s="193"/>
      <c r="CT169" s="193"/>
      <c r="CU169" s="193"/>
      <c r="CV169" s="193"/>
      <c r="CW169" s="193"/>
      <c r="CX169" s="193"/>
      <c r="CY169" s="193"/>
      <c r="CZ169" s="193"/>
      <c r="DA169" s="193"/>
      <c r="DB169" s="193"/>
      <c r="DC169" s="193"/>
      <c r="DD169" s="193"/>
      <c r="DE169" s="193"/>
      <c r="DF169" s="193"/>
      <c r="DG169" s="193"/>
      <c r="DH169" s="193"/>
      <c r="DI169" s="193"/>
      <c r="DJ169" s="193"/>
      <c r="DK169" s="193"/>
      <c r="DL169" s="193"/>
      <c r="DM169" s="193"/>
      <c r="DN169" s="193"/>
      <c r="DO169" s="193"/>
      <c r="DP169" s="193"/>
      <c r="DQ169" s="193"/>
      <c r="DR169" s="193"/>
      <c r="DS169" s="193"/>
      <c r="DT169" s="193"/>
      <c r="DU169" s="193"/>
      <c r="DV169" s="193"/>
      <c r="DW169" s="193"/>
      <c r="DX169" s="193"/>
      <c r="DY169" s="193"/>
      <c r="DZ169" s="193"/>
      <c r="EA169" s="193"/>
      <c r="EB169" s="193"/>
      <c r="EC169" s="193"/>
      <c r="ED169" s="193"/>
      <c r="EE169" s="193"/>
      <c r="EF169" s="193"/>
      <c r="EG169" s="193"/>
      <c r="EH169" s="193"/>
      <c r="EI169" s="193"/>
      <c r="EJ169" s="193"/>
      <c r="EK169" s="193"/>
      <c r="EL169" s="193"/>
      <c r="EM169" s="193"/>
      <c r="EN169" s="193"/>
      <c r="EO169" s="193"/>
      <c r="EP169" s="193"/>
      <c r="EQ169" s="193"/>
      <c r="ER169" s="193"/>
      <c r="ES169" s="193"/>
      <c r="ET169" s="193"/>
      <c r="EU169" s="193"/>
      <c r="EV169" s="193"/>
      <c r="EW169" s="193"/>
      <c r="EX169" s="193"/>
      <c r="EY169" s="193"/>
      <c r="EZ169" s="193"/>
      <c r="FA169" s="193"/>
      <c r="FB169" s="193"/>
      <c r="FC169" s="193"/>
      <c r="FD169" s="193"/>
      <c r="FE169" s="193"/>
      <c r="FF169" s="193"/>
      <c r="FG169" s="193"/>
      <c r="FH169" s="193"/>
      <c r="FI169" s="193"/>
      <c r="FJ169" s="193"/>
      <c r="FK169" s="193"/>
      <c r="FL169" s="193"/>
      <c r="FM169" s="193"/>
      <c r="FN169" s="193"/>
      <c r="FO169" s="193"/>
      <c r="FP169" s="193"/>
      <c r="FQ169" s="193"/>
      <c r="FR169" s="193"/>
      <c r="FS169" s="193"/>
      <c r="FT169" s="193"/>
      <c r="FU169" s="193"/>
      <c r="FV169" s="193"/>
      <c r="FW169" s="193"/>
      <c r="FX169" s="193"/>
      <c r="FY169" s="193"/>
      <c r="FZ169" s="193"/>
      <c r="GA169" s="193"/>
      <c r="GB169" s="193"/>
      <c r="GC169" s="193"/>
      <c r="GD169" s="193"/>
      <c r="GE169" s="193"/>
      <c r="GF169" s="193"/>
      <c r="GG169" s="193"/>
      <c r="GH169" s="193"/>
      <c r="GI169" s="193"/>
      <c r="GJ169" s="193"/>
      <c r="GK169" s="193"/>
      <c r="GL169" s="193"/>
      <c r="GM169" s="193"/>
      <c r="GN169" s="193"/>
      <c r="GO169" s="193"/>
      <c r="GP169" s="193"/>
      <c r="GQ169" s="193"/>
      <c r="GR169" s="193"/>
      <c r="GS169" s="193"/>
      <c r="GT169" s="193"/>
      <c r="GU169" s="193"/>
      <c r="GV169" s="193"/>
      <c r="GW169" s="193"/>
      <c r="GX169" s="193"/>
      <c r="GY169" s="193"/>
      <c r="GZ169" s="193"/>
      <c r="HA169" s="193"/>
      <c r="HB169" s="193"/>
      <c r="HC169" s="193"/>
      <c r="HD169" s="193"/>
      <c r="HE169" s="193"/>
      <c r="HF169" s="193"/>
      <c r="HG169" s="193"/>
      <c r="HH169" s="193"/>
      <c r="HI169" s="193"/>
      <c r="HJ169" s="193"/>
      <c r="HK169" s="193"/>
      <c r="HL169" s="193"/>
      <c r="HM169" s="193"/>
      <c r="HN169" s="193"/>
      <c r="HO169" s="193"/>
      <c r="HP169" s="193"/>
      <c r="HQ169" s="193"/>
      <c r="HR169" s="193"/>
      <c r="HS169" s="193"/>
      <c r="HT169" s="193"/>
      <c r="HU169" s="193"/>
      <c r="HV169" s="193"/>
      <c r="HW169" s="193"/>
      <c r="HX169" s="193"/>
      <c r="HY169" s="193"/>
      <c r="HZ169" s="193"/>
      <c r="IA169" s="193"/>
      <c r="IB169" s="193"/>
      <c r="IC169" s="193"/>
      <c r="ID169" s="193" t="n">
        <v>0</v>
      </c>
      <c r="IE169" s="193" t="n">
        <v>0</v>
      </c>
    </row>
    <row r="170" customFormat="false" ht="12.75" hidden="false" customHeight="false" outlineLevel="0" collapsed="false"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  <c r="AW170" s="193"/>
      <c r="AX170" s="193"/>
      <c r="AY170" s="193"/>
      <c r="AZ170" s="193"/>
      <c r="BA170" s="193"/>
      <c r="BB170" s="193"/>
      <c r="BC170" s="193"/>
      <c r="BD170" s="193"/>
      <c r="BE170" s="193"/>
      <c r="BF170" s="193"/>
      <c r="BG170" s="193"/>
      <c r="BH170" s="193"/>
      <c r="BI170" s="193"/>
      <c r="BJ170" s="193"/>
      <c r="BK170" s="193"/>
      <c r="BL170" s="193"/>
      <c r="BM170" s="193"/>
      <c r="BN170" s="193"/>
      <c r="BO170" s="193"/>
      <c r="BP170" s="193"/>
      <c r="BQ170" s="193"/>
      <c r="BR170" s="193"/>
      <c r="BS170" s="193"/>
      <c r="BT170" s="193"/>
      <c r="BU170" s="193"/>
      <c r="BV170" s="193"/>
      <c r="BW170" s="193"/>
      <c r="BX170" s="193"/>
      <c r="BY170" s="193"/>
      <c r="BZ170" s="193"/>
      <c r="CA170" s="193"/>
      <c r="CB170" s="193"/>
      <c r="CC170" s="193"/>
      <c r="CD170" s="193"/>
      <c r="CE170" s="193"/>
      <c r="CF170" s="193"/>
      <c r="CG170" s="193"/>
      <c r="CH170" s="193"/>
      <c r="CI170" s="193"/>
      <c r="CJ170" s="193"/>
      <c r="CK170" s="193"/>
      <c r="CL170" s="193"/>
      <c r="CM170" s="193"/>
      <c r="CN170" s="193"/>
      <c r="CO170" s="193"/>
      <c r="CP170" s="193"/>
      <c r="CQ170" s="193"/>
      <c r="CR170" s="193"/>
      <c r="CS170" s="193"/>
      <c r="CT170" s="193"/>
      <c r="CU170" s="193"/>
      <c r="CV170" s="193"/>
      <c r="CW170" s="193"/>
      <c r="CX170" s="193"/>
      <c r="CY170" s="193"/>
      <c r="CZ170" s="193"/>
      <c r="DA170" s="193"/>
      <c r="DB170" s="193"/>
      <c r="DC170" s="193"/>
      <c r="DD170" s="193"/>
      <c r="DE170" s="193"/>
      <c r="DF170" s="193"/>
      <c r="DG170" s="193"/>
      <c r="DH170" s="193"/>
      <c r="DI170" s="193"/>
      <c r="DJ170" s="193"/>
      <c r="DK170" s="193"/>
      <c r="DL170" s="193"/>
      <c r="DM170" s="193"/>
      <c r="DN170" s="193"/>
      <c r="DO170" s="193"/>
      <c r="DP170" s="193"/>
      <c r="DQ170" s="193"/>
      <c r="DR170" s="193"/>
      <c r="DS170" s="193"/>
      <c r="DT170" s="193"/>
      <c r="DU170" s="193"/>
      <c r="DV170" s="193"/>
      <c r="DW170" s="193"/>
      <c r="DX170" s="193"/>
      <c r="DY170" s="193"/>
      <c r="DZ170" s="193"/>
      <c r="EA170" s="193"/>
      <c r="EB170" s="193"/>
      <c r="EC170" s="193"/>
      <c r="ED170" s="193"/>
      <c r="EE170" s="193"/>
      <c r="EF170" s="193"/>
      <c r="EG170" s="193"/>
      <c r="EH170" s="193"/>
      <c r="EI170" s="193"/>
      <c r="EJ170" s="193"/>
      <c r="EK170" s="193"/>
      <c r="EL170" s="193"/>
      <c r="EM170" s="193"/>
      <c r="EN170" s="193"/>
      <c r="EO170" s="193"/>
      <c r="EP170" s="193"/>
      <c r="EQ170" s="193"/>
      <c r="ER170" s="193"/>
      <c r="ES170" s="193"/>
      <c r="ET170" s="193"/>
      <c r="EU170" s="193"/>
      <c r="EV170" s="193"/>
      <c r="EW170" s="193"/>
      <c r="EX170" s="193"/>
      <c r="EY170" s="193"/>
      <c r="EZ170" s="193"/>
      <c r="FA170" s="193"/>
      <c r="FB170" s="193"/>
      <c r="FC170" s="193"/>
      <c r="FD170" s="193"/>
      <c r="FE170" s="193"/>
      <c r="FF170" s="193"/>
      <c r="FG170" s="193"/>
      <c r="FH170" s="193"/>
      <c r="FI170" s="193"/>
      <c r="FJ170" s="193"/>
      <c r="FK170" s="193"/>
      <c r="FL170" s="193"/>
      <c r="FM170" s="193"/>
      <c r="FN170" s="193"/>
      <c r="FO170" s="193"/>
      <c r="FP170" s="193"/>
      <c r="FQ170" s="193"/>
      <c r="FR170" s="193"/>
      <c r="FS170" s="193"/>
      <c r="FT170" s="193"/>
      <c r="FU170" s="193"/>
      <c r="FV170" s="193"/>
      <c r="FW170" s="193"/>
      <c r="FX170" s="193"/>
      <c r="FY170" s="193"/>
      <c r="FZ170" s="193"/>
      <c r="GA170" s="193"/>
      <c r="GB170" s="193"/>
      <c r="GC170" s="193"/>
      <c r="GD170" s="193"/>
      <c r="GE170" s="193"/>
      <c r="GF170" s="193"/>
      <c r="GG170" s="193"/>
      <c r="GH170" s="193"/>
      <c r="GI170" s="193"/>
      <c r="GJ170" s="193"/>
      <c r="GK170" s="193"/>
      <c r="GL170" s="193"/>
      <c r="GM170" s="193"/>
      <c r="GN170" s="193"/>
      <c r="GO170" s="193"/>
      <c r="GP170" s="193"/>
      <c r="GQ170" s="193"/>
      <c r="GR170" s="193"/>
      <c r="GS170" s="193"/>
      <c r="GT170" s="193"/>
      <c r="GU170" s="193"/>
      <c r="GV170" s="193"/>
      <c r="GW170" s="193"/>
      <c r="GX170" s="193"/>
      <c r="GY170" s="193"/>
      <c r="GZ170" s="193"/>
      <c r="HA170" s="193"/>
      <c r="HB170" s="193"/>
      <c r="HC170" s="193"/>
      <c r="HD170" s="193"/>
      <c r="HE170" s="193"/>
      <c r="HF170" s="193"/>
      <c r="HG170" s="193"/>
      <c r="HH170" s="193"/>
      <c r="HI170" s="193"/>
      <c r="HJ170" s="193"/>
      <c r="HK170" s="193"/>
      <c r="HL170" s="193"/>
      <c r="HM170" s="193"/>
      <c r="HN170" s="193"/>
      <c r="HO170" s="193"/>
      <c r="HP170" s="193"/>
      <c r="HQ170" s="193"/>
      <c r="HR170" s="193"/>
      <c r="HS170" s="193"/>
      <c r="HT170" s="193"/>
      <c r="HU170" s="193"/>
      <c r="HV170" s="193"/>
      <c r="HW170" s="193"/>
      <c r="HX170" s="193"/>
      <c r="HY170" s="193"/>
      <c r="HZ170" s="193"/>
      <c r="IA170" s="193"/>
      <c r="IB170" s="193"/>
      <c r="IC170" s="193"/>
      <c r="ID170" s="193" t="n">
        <v>0</v>
      </c>
      <c r="IE170" s="193" t="n">
        <v>0</v>
      </c>
    </row>
    <row r="171" customFormat="false" ht="12.75" hidden="false" customHeight="false" outlineLevel="0" collapsed="false"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  <c r="AW171" s="193"/>
      <c r="AX171" s="193"/>
      <c r="AY171" s="193"/>
      <c r="AZ171" s="193"/>
      <c r="BA171" s="193"/>
      <c r="BB171" s="193"/>
      <c r="BC171" s="193"/>
      <c r="BD171" s="193"/>
      <c r="BE171" s="193"/>
      <c r="BF171" s="193"/>
      <c r="BG171" s="193"/>
      <c r="BH171" s="193"/>
      <c r="BI171" s="193"/>
      <c r="BJ171" s="193"/>
      <c r="BK171" s="193"/>
      <c r="BL171" s="193"/>
      <c r="BM171" s="193"/>
      <c r="BN171" s="193"/>
      <c r="BO171" s="193"/>
      <c r="BP171" s="193"/>
      <c r="BQ171" s="193"/>
      <c r="BR171" s="193"/>
      <c r="BS171" s="193"/>
      <c r="BT171" s="193"/>
      <c r="BU171" s="193"/>
      <c r="BV171" s="193"/>
      <c r="BW171" s="193"/>
      <c r="BX171" s="193"/>
      <c r="BY171" s="193"/>
      <c r="BZ171" s="193"/>
      <c r="CA171" s="193"/>
      <c r="CB171" s="193"/>
      <c r="CC171" s="193"/>
      <c r="CD171" s="193"/>
      <c r="CE171" s="193"/>
      <c r="CF171" s="193"/>
      <c r="CG171" s="193"/>
      <c r="CH171" s="193"/>
      <c r="CI171" s="193"/>
      <c r="CJ171" s="193"/>
      <c r="CK171" s="193"/>
      <c r="CL171" s="193"/>
      <c r="CM171" s="193"/>
      <c r="CN171" s="193"/>
      <c r="CO171" s="193"/>
      <c r="CP171" s="193"/>
      <c r="CQ171" s="193"/>
      <c r="CR171" s="193"/>
      <c r="CS171" s="193"/>
      <c r="CT171" s="193"/>
      <c r="CU171" s="193"/>
      <c r="CV171" s="193"/>
      <c r="CW171" s="193"/>
      <c r="CX171" s="193"/>
      <c r="CY171" s="193"/>
      <c r="CZ171" s="193"/>
      <c r="DA171" s="193"/>
      <c r="DB171" s="193"/>
      <c r="DC171" s="193"/>
      <c r="DD171" s="193"/>
      <c r="DE171" s="193"/>
      <c r="DF171" s="193"/>
      <c r="DG171" s="193"/>
      <c r="DH171" s="193"/>
      <c r="DI171" s="193"/>
      <c r="DJ171" s="193"/>
      <c r="DK171" s="193"/>
      <c r="DL171" s="193"/>
      <c r="DM171" s="193"/>
      <c r="DN171" s="193"/>
      <c r="DO171" s="193"/>
      <c r="DP171" s="193"/>
      <c r="DQ171" s="193"/>
      <c r="DR171" s="193"/>
      <c r="DS171" s="193"/>
      <c r="DT171" s="193"/>
      <c r="DU171" s="193"/>
      <c r="DV171" s="193"/>
      <c r="DW171" s="193"/>
      <c r="DX171" s="193"/>
      <c r="DY171" s="193"/>
      <c r="DZ171" s="193"/>
      <c r="EA171" s="193"/>
      <c r="EB171" s="193"/>
      <c r="EC171" s="193"/>
      <c r="ED171" s="193"/>
      <c r="EE171" s="193"/>
      <c r="EF171" s="193"/>
      <c r="EG171" s="193"/>
      <c r="EH171" s="193"/>
      <c r="EI171" s="193"/>
      <c r="EJ171" s="193"/>
      <c r="EK171" s="193"/>
      <c r="EL171" s="193"/>
      <c r="EM171" s="193"/>
      <c r="EN171" s="193"/>
      <c r="EO171" s="193"/>
      <c r="EP171" s="193"/>
      <c r="EQ171" s="193"/>
      <c r="ER171" s="193"/>
      <c r="ES171" s="193"/>
      <c r="ET171" s="193"/>
      <c r="EU171" s="193"/>
      <c r="EV171" s="193"/>
      <c r="EW171" s="193"/>
      <c r="EX171" s="193"/>
      <c r="EY171" s="193"/>
      <c r="EZ171" s="193"/>
      <c r="FA171" s="193"/>
      <c r="FB171" s="193"/>
      <c r="FC171" s="193"/>
      <c r="FD171" s="193"/>
      <c r="FE171" s="193"/>
      <c r="FF171" s="193"/>
      <c r="FG171" s="193"/>
      <c r="FH171" s="193"/>
      <c r="FI171" s="193"/>
      <c r="FJ171" s="193"/>
      <c r="FK171" s="193"/>
      <c r="FL171" s="193"/>
      <c r="FM171" s="193"/>
      <c r="FN171" s="193"/>
      <c r="FO171" s="193"/>
      <c r="FP171" s="193"/>
      <c r="FQ171" s="193"/>
      <c r="FR171" s="193"/>
      <c r="FS171" s="193"/>
      <c r="FT171" s="193"/>
      <c r="FU171" s="193"/>
      <c r="FV171" s="193"/>
      <c r="FW171" s="193"/>
      <c r="FX171" s="193"/>
      <c r="FY171" s="193"/>
      <c r="FZ171" s="193"/>
      <c r="GA171" s="193"/>
      <c r="GB171" s="193"/>
      <c r="GC171" s="193"/>
      <c r="GD171" s="193"/>
      <c r="GE171" s="193"/>
      <c r="GF171" s="193"/>
      <c r="GG171" s="193"/>
      <c r="GH171" s="193"/>
      <c r="GI171" s="193"/>
      <c r="GJ171" s="193"/>
      <c r="GK171" s="193"/>
      <c r="GL171" s="193"/>
      <c r="GM171" s="193"/>
      <c r="GN171" s="193"/>
      <c r="GO171" s="193"/>
      <c r="GP171" s="193"/>
      <c r="GQ171" s="193"/>
      <c r="GR171" s="193"/>
      <c r="GS171" s="193"/>
      <c r="GT171" s="193"/>
      <c r="GU171" s="193"/>
      <c r="GV171" s="193"/>
      <c r="GW171" s="193"/>
      <c r="GX171" s="193"/>
      <c r="GY171" s="193"/>
      <c r="GZ171" s="193"/>
      <c r="HA171" s="193"/>
      <c r="HB171" s="193"/>
      <c r="HC171" s="193"/>
      <c r="HD171" s="193"/>
      <c r="HE171" s="193"/>
      <c r="HF171" s="193"/>
      <c r="HG171" s="193"/>
      <c r="HH171" s="193"/>
      <c r="HI171" s="193"/>
      <c r="HJ171" s="193"/>
      <c r="HK171" s="193"/>
      <c r="HL171" s="193"/>
      <c r="HM171" s="193"/>
      <c r="HN171" s="193"/>
      <c r="HO171" s="193"/>
      <c r="HP171" s="193"/>
      <c r="HQ171" s="193"/>
      <c r="HR171" s="193"/>
      <c r="HS171" s="193"/>
      <c r="HT171" s="193"/>
      <c r="HU171" s="193"/>
      <c r="HV171" s="193"/>
      <c r="HW171" s="193"/>
      <c r="HX171" s="193"/>
      <c r="HY171" s="193"/>
      <c r="HZ171" s="193"/>
      <c r="IA171" s="193"/>
      <c r="IB171" s="193"/>
      <c r="IC171" s="193"/>
      <c r="ID171" s="193" t="n">
        <v>0</v>
      </c>
      <c r="IE171" s="193" t="n">
        <v>0</v>
      </c>
    </row>
    <row r="172" customFormat="false" ht="12.75" hidden="false" customHeight="false" outlineLevel="0" collapsed="false"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  <c r="AW172" s="193"/>
      <c r="AX172" s="193"/>
      <c r="AY172" s="193"/>
      <c r="AZ172" s="193"/>
      <c r="BA172" s="193"/>
      <c r="BB172" s="193"/>
      <c r="BC172" s="193"/>
      <c r="BD172" s="193"/>
      <c r="BE172" s="193"/>
      <c r="BF172" s="193"/>
      <c r="BG172" s="193"/>
      <c r="BH172" s="193"/>
      <c r="BI172" s="193"/>
      <c r="BJ172" s="193"/>
      <c r="BK172" s="193"/>
      <c r="BL172" s="193"/>
      <c r="BM172" s="193"/>
      <c r="BN172" s="193"/>
      <c r="BO172" s="193"/>
      <c r="BP172" s="193"/>
      <c r="BQ172" s="193"/>
      <c r="BR172" s="193"/>
      <c r="BS172" s="193"/>
      <c r="BT172" s="193"/>
      <c r="BU172" s="193"/>
      <c r="BV172" s="193"/>
      <c r="BW172" s="193"/>
      <c r="BX172" s="193"/>
      <c r="BY172" s="193"/>
      <c r="BZ172" s="193"/>
      <c r="CA172" s="193"/>
      <c r="CB172" s="193"/>
      <c r="CC172" s="193"/>
      <c r="CD172" s="193"/>
      <c r="CE172" s="193"/>
      <c r="CF172" s="193"/>
      <c r="CG172" s="193"/>
      <c r="CH172" s="193"/>
      <c r="CI172" s="193"/>
      <c r="CJ172" s="193"/>
      <c r="CK172" s="193"/>
      <c r="CL172" s="193"/>
      <c r="CM172" s="193"/>
      <c r="CN172" s="193"/>
      <c r="CO172" s="193"/>
      <c r="CP172" s="193"/>
      <c r="CQ172" s="193"/>
      <c r="CR172" s="193"/>
      <c r="CS172" s="193"/>
      <c r="CT172" s="193"/>
      <c r="CU172" s="193"/>
      <c r="CV172" s="193"/>
      <c r="CW172" s="193"/>
      <c r="CX172" s="193"/>
      <c r="CY172" s="193"/>
      <c r="CZ172" s="193"/>
      <c r="DA172" s="193"/>
      <c r="DB172" s="193"/>
      <c r="DC172" s="193"/>
      <c r="DD172" s="193"/>
      <c r="DE172" s="193"/>
      <c r="DF172" s="193"/>
      <c r="DG172" s="193"/>
      <c r="DH172" s="193"/>
      <c r="DI172" s="193"/>
      <c r="DJ172" s="193"/>
      <c r="DK172" s="193"/>
      <c r="DL172" s="193"/>
      <c r="DM172" s="193"/>
      <c r="DN172" s="193"/>
      <c r="DO172" s="193"/>
      <c r="DP172" s="193"/>
      <c r="DQ172" s="193"/>
      <c r="DR172" s="193"/>
      <c r="DS172" s="193"/>
      <c r="DT172" s="193"/>
      <c r="DU172" s="193"/>
      <c r="DV172" s="193"/>
      <c r="DW172" s="193"/>
      <c r="DX172" s="193"/>
      <c r="DY172" s="193"/>
      <c r="DZ172" s="193"/>
      <c r="EA172" s="193"/>
      <c r="EB172" s="193"/>
      <c r="EC172" s="193"/>
      <c r="ED172" s="193"/>
      <c r="EE172" s="193"/>
      <c r="EF172" s="193"/>
      <c r="EG172" s="193"/>
      <c r="EH172" s="193"/>
      <c r="EI172" s="193"/>
      <c r="EJ172" s="193"/>
      <c r="EK172" s="193"/>
      <c r="EL172" s="193"/>
      <c r="EM172" s="193"/>
      <c r="EN172" s="193"/>
      <c r="EO172" s="193"/>
      <c r="EP172" s="193"/>
      <c r="EQ172" s="193"/>
      <c r="ER172" s="193"/>
      <c r="ES172" s="193"/>
      <c r="ET172" s="193"/>
      <c r="EU172" s="193"/>
      <c r="EV172" s="193"/>
      <c r="EW172" s="193"/>
      <c r="EX172" s="193"/>
      <c r="EY172" s="193"/>
      <c r="EZ172" s="193"/>
      <c r="FA172" s="193"/>
      <c r="FB172" s="193"/>
      <c r="FC172" s="193"/>
      <c r="FD172" s="193"/>
      <c r="FE172" s="193"/>
      <c r="FF172" s="193"/>
      <c r="FG172" s="193"/>
      <c r="FH172" s="193"/>
      <c r="FI172" s="193"/>
      <c r="FJ172" s="193"/>
      <c r="FK172" s="193"/>
      <c r="FL172" s="193"/>
      <c r="FM172" s="193"/>
      <c r="FN172" s="193"/>
      <c r="FO172" s="193"/>
      <c r="FP172" s="193"/>
      <c r="FQ172" s="193"/>
      <c r="FR172" s="193"/>
      <c r="FS172" s="193"/>
      <c r="FT172" s="193"/>
      <c r="FU172" s="193"/>
      <c r="FV172" s="193"/>
      <c r="FW172" s="193"/>
      <c r="FX172" s="193"/>
      <c r="FY172" s="193"/>
      <c r="FZ172" s="193"/>
      <c r="GA172" s="193"/>
      <c r="GB172" s="193"/>
      <c r="GC172" s="193"/>
      <c r="GD172" s="193"/>
      <c r="GE172" s="193"/>
      <c r="GF172" s="193"/>
      <c r="GG172" s="193"/>
      <c r="GH172" s="193"/>
      <c r="GI172" s="193"/>
      <c r="GJ172" s="193"/>
      <c r="GK172" s="193"/>
      <c r="GL172" s="193"/>
      <c r="GM172" s="193"/>
      <c r="GN172" s="193"/>
      <c r="GO172" s="193"/>
      <c r="GP172" s="193"/>
      <c r="GQ172" s="193"/>
      <c r="GR172" s="193"/>
      <c r="GS172" s="193"/>
      <c r="GT172" s="193"/>
      <c r="GU172" s="193"/>
      <c r="GV172" s="193"/>
      <c r="GW172" s="193"/>
      <c r="GX172" s="193"/>
      <c r="GY172" s="193"/>
      <c r="GZ172" s="193"/>
      <c r="HA172" s="193"/>
      <c r="HB172" s="193"/>
      <c r="HC172" s="193"/>
      <c r="HD172" s="193"/>
      <c r="HE172" s="193"/>
      <c r="HF172" s="193"/>
      <c r="HG172" s="193"/>
      <c r="HH172" s="193"/>
      <c r="HI172" s="193"/>
      <c r="HJ172" s="193"/>
      <c r="HK172" s="193"/>
      <c r="HL172" s="193"/>
      <c r="HM172" s="193"/>
      <c r="HN172" s="193"/>
      <c r="HO172" s="193"/>
      <c r="HP172" s="193"/>
      <c r="HQ172" s="193"/>
      <c r="HR172" s="193"/>
      <c r="HS172" s="193"/>
      <c r="HT172" s="193"/>
      <c r="HU172" s="193"/>
      <c r="HV172" s="193"/>
      <c r="HW172" s="193"/>
      <c r="HX172" s="193"/>
      <c r="HY172" s="193"/>
      <c r="HZ172" s="193"/>
      <c r="IA172" s="193"/>
      <c r="IB172" s="193"/>
      <c r="IC172" s="193"/>
      <c r="ID172" s="193" t="n">
        <v>0</v>
      </c>
      <c r="IE172" s="193" t="n">
        <v>0</v>
      </c>
    </row>
    <row r="173" customFormat="false" ht="12.75" hidden="false" customHeight="false" outlineLevel="0" collapsed="false"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  <c r="AW173" s="193"/>
      <c r="AX173" s="193"/>
      <c r="AY173" s="193"/>
      <c r="AZ173" s="193"/>
      <c r="BA173" s="193"/>
      <c r="BB173" s="193"/>
      <c r="BC173" s="193"/>
      <c r="BD173" s="193"/>
      <c r="BE173" s="193"/>
      <c r="BF173" s="193"/>
      <c r="BG173" s="193"/>
      <c r="BH173" s="193"/>
      <c r="BI173" s="193"/>
      <c r="BJ173" s="193"/>
      <c r="BK173" s="193"/>
      <c r="BL173" s="193"/>
      <c r="BM173" s="193"/>
      <c r="BN173" s="193"/>
      <c r="BO173" s="193"/>
      <c r="BP173" s="193"/>
      <c r="BQ173" s="193"/>
      <c r="BR173" s="193"/>
      <c r="BS173" s="193"/>
      <c r="BT173" s="193"/>
      <c r="BU173" s="193"/>
      <c r="BV173" s="193"/>
      <c r="BW173" s="193"/>
      <c r="BX173" s="193"/>
      <c r="BY173" s="193"/>
      <c r="BZ173" s="193"/>
      <c r="CA173" s="193"/>
      <c r="CB173" s="193"/>
      <c r="CC173" s="193"/>
      <c r="CD173" s="193"/>
      <c r="CE173" s="193"/>
      <c r="CF173" s="193"/>
      <c r="CG173" s="193"/>
      <c r="CH173" s="193"/>
      <c r="CI173" s="193"/>
      <c r="CJ173" s="193"/>
      <c r="CK173" s="193"/>
      <c r="CL173" s="193"/>
      <c r="CM173" s="193"/>
      <c r="CN173" s="193"/>
      <c r="CO173" s="193"/>
      <c r="CP173" s="193"/>
      <c r="CQ173" s="193"/>
      <c r="CR173" s="193"/>
      <c r="CS173" s="193"/>
      <c r="CT173" s="193"/>
      <c r="CU173" s="193"/>
      <c r="CV173" s="193"/>
      <c r="CW173" s="193"/>
      <c r="CX173" s="193"/>
      <c r="CY173" s="193"/>
      <c r="CZ173" s="193"/>
      <c r="DA173" s="193"/>
      <c r="DB173" s="193"/>
      <c r="DC173" s="193"/>
      <c r="DD173" s="193"/>
      <c r="DE173" s="193"/>
      <c r="DF173" s="193"/>
      <c r="DG173" s="193"/>
      <c r="DH173" s="193"/>
      <c r="DI173" s="193"/>
      <c r="DJ173" s="193"/>
      <c r="DK173" s="193"/>
      <c r="DL173" s="193"/>
      <c r="DM173" s="193"/>
      <c r="DN173" s="193"/>
      <c r="DO173" s="193"/>
      <c r="DP173" s="193"/>
      <c r="DQ173" s="193"/>
      <c r="DR173" s="193"/>
      <c r="DS173" s="193"/>
      <c r="DT173" s="193"/>
      <c r="DU173" s="193"/>
      <c r="DV173" s="193"/>
      <c r="DW173" s="193"/>
      <c r="DX173" s="193"/>
      <c r="DY173" s="193"/>
      <c r="DZ173" s="193"/>
      <c r="EA173" s="193"/>
      <c r="EB173" s="193"/>
      <c r="EC173" s="193"/>
      <c r="ED173" s="193"/>
      <c r="EE173" s="193"/>
      <c r="EF173" s="193"/>
      <c r="EG173" s="193"/>
      <c r="EH173" s="193"/>
      <c r="EI173" s="193"/>
      <c r="EJ173" s="193"/>
      <c r="EK173" s="193"/>
      <c r="EL173" s="193"/>
      <c r="EM173" s="193"/>
      <c r="EN173" s="193"/>
      <c r="EO173" s="193"/>
      <c r="EP173" s="193"/>
      <c r="EQ173" s="193"/>
      <c r="ER173" s="193"/>
      <c r="ES173" s="193"/>
      <c r="ET173" s="193"/>
      <c r="EU173" s="193"/>
      <c r="EV173" s="193"/>
      <c r="EW173" s="193"/>
      <c r="EX173" s="193"/>
      <c r="EY173" s="193"/>
      <c r="EZ173" s="193"/>
      <c r="FA173" s="193"/>
      <c r="FB173" s="193"/>
      <c r="FC173" s="193"/>
      <c r="FD173" s="193"/>
      <c r="FE173" s="193"/>
      <c r="FF173" s="193"/>
      <c r="FG173" s="193"/>
      <c r="FH173" s="193"/>
      <c r="FI173" s="193"/>
      <c r="FJ173" s="193"/>
      <c r="FK173" s="193"/>
      <c r="FL173" s="193"/>
      <c r="FM173" s="193"/>
      <c r="FN173" s="193"/>
      <c r="FO173" s="193"/>
      <c r="FP173" s="193"/>
      <c r="FQ173" s="193"/>
      <c r="FR173" s="193"/>
      <c r="FS173" s="193"/>
      <c r="FT173" s="193"/>
      <c r="FU173" s="193"/>
      <c r="FV173" s="193"/>
      <c r="FW173" s="193"/>
      <c r="FX173" s="193"/>
      <c r="FY173" s="193"/>
      <c r="FZ173" s="193"/>
      <c r="GA173" s="193"/>
      <c r="GB173" s="193"/>
      <c r="GC173" s="193"/>
      <c r="GD173" s="193"/>
      <c r="GE173" s="193"/>
      <c r="GF173" s="193"/>
      <c r="GG173" s="193"/>
      <c r="GH173" s="193"/>
      <c r="GI173" s="193"/>
      <c r="GJ173" s="193"/>
      <c r="GK173" s="193"/>
      <c r="GL173" s="193"/>
      <c r="GM173" s="193"/>
      <c r="GN173" s="193"/>
      <c r="GO173" s="193"/>
      <c r="GP173" s="193"/>
      <c r="GQ173" s="193"/>
      <c r="GR173" s="193"/>
      <c r="GS173" s="193"/>
      <c r="GT173" s="193"/>
      <c r="GU173" s="193"/>
      <c r="GV173" s="193"/>
      <c r="GW173" s="193"/>
      <c r="GX173" s="193"/>
      <c r="GY173" s="193"/>
      <c r="GZ173" s="193"/>
      <c r="HA173" s="193"/>
      <c r="HB173" s="193"/>
      <c r="HC173" s="193"/>
      <c r="HD173" s="193"/>
      <c r="HE173" s="193"/>
      <c r="HF173" s="193"/>
      <c r="HG173" s="193"/>
      <c r="HH173" s="193"/>
      <c r="HI173" s="193"/>
      <c r="HJ173" s="193"/>
      <c r="HK173" s="193"/>
      <c r="HL173" s="193"/>
      <c r="HM173" s="193"/>
      <c r="HN173" s="193"/>
      <c r="HO173" s="193"/>
      <c r="HP173" s="193"/>
      <c r="HQ173" s="193"/>
      <c r="HR173" s="193"/>
      <c r="HS173" s="193"/>
      <c r="HT173" s="193"/>
      <c r="HU173" s="193"/>
      <c r="HV173" s="193"/>
      <c r="HW173" s="193"/>
      <c r="HX173" s="193"/>
      <c r="HY173" s="193"/>
      <c r="HZ173" s="193"/>
      <c r="IA173" s="193"/>
      <c r="IB173" s="193"/>
      <c r="IC173" s="193"/>
      <c r="ID173" s="193" t="n">
        <v>0</v>
      </c>
      <c r="IE173" s="193" t="n">
        <v>0</v>
      </c>
    </row>
    <row r="174" customFormat="false" ht="12.75" hidden="false" customHeight="false" outlineLevel="0" collapsed="false"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  <c r="AW174" s="193"/>
      <c r="AX174" s="193"/>
      <c r="AY174" s="193"/>
      <c r="AZ174" s="193"/>
      <c r="BA174" s="193"/>
      <c r="BB174" s="193"/>
      <c r="BC174" s="193"/>
      <c r="BD174" s="193"/>
      <c r="BE174" s="193"/>
      <c r="BF174" s="193"/>
      <c r="BG174" s="193"/>
      <c r="BH174" s="193"/>
      <c r="BI174" s="193"/>
      <c r="BJ174" s="193"/>
      <c r="BK174" s="193"/>
      <c r="BL174" s="193"/>
      <c r="BM174" s="193"/>
      <c r="BN174" s="193"/>
      <c r="BO174" s="193"/>
      <c r="BP174" s="193"/>
      <c r="BQ174" s="193"/>
      <c r="BR174" s="193"/>
      <c r="BS174" s="193"/>
      <c r="BT174" s="193"/>
      <c r="BU174" s="193"/>
      <c r="BV174" s="193"/>
      <c r="BW174" s="193"/>
      <c r="BX174" s="193"/>
      <c r="BY174" s="193"/>
      <c r="BZ174" s="193"/>
      <c r="CA174" s="193"/>
      <c r="CB174" s="193"/>
      <c r="CC174" s="193"/>
      <c r="CD174" s="193"/>
      <c r="CE174" s="193"/>
      <c r="CF174" s="193"/>
      <c r="CG174" s="193"/>
      <c r="CH174" s="193"/>
      <c r="CI174" s="193"/>
      <c r="CJ174" s="193"/>
      <c r="CK174" s="193"/>
      <c r="CL174" s="193"/>
      <c r="CM174" s="193"/>
      <c r="CN174" s="193"/>
      <c r="CO174" s="193"/>
      <c r="CP174" s="193"/>
      <c r="CQ174" s="193"/>
      <c r="CR174" s="193"/>
      <c r="CS174" s="193"/>
      <c r="CT174" s="193"/>
      <c r="CU174" s="193"/>
      <c r="CV174" s="193"/>
      <c r="CW174" s="193"/>
      <c r="CX174" s="193"/>
      <c r="CY174" s="193"/>
      <c r="CZ174" s="193"/>
      <c r="DA174" s="193"/>
      <c r="DB174" s="193"/>
      <c r="DC174" s="193"/>
      <c r="DD174" s="193"/>
      <c r="DE174" s="193"/>
      <c r="DF174" s="193"/>
      <c r="DG174" s="193"/>
      <c r="DH174" s="193"/>
      <c r="DI174" s="193"/>
      <c r="DJ174" s="193"/>
      <c r="DK174" s="193"/>
      <c r="DL174" s="193"/>
      <c r="DM174" s="193"/>
      <c r="DN174" s="193"/>
      <c r="DO174" s="193"/>
      <c r="DP174" s="193"/>
      <c r="DQ174" s="193"/>
      <c r="DR174" s="193"/>
      <c r="DS174" s="193"/>
      <c r="DT174" s="193"/>
      <c r="DU174" s="193"/>
      <c r="DV174" s="193"/>
      <c r="DW174" s="193"/>
      <c r="DX174" s="193"/>
      <c r="DY174" s="193"/>
      <c r="DZ174" s="193"/>
      <c r="EA174" s="193"/>
      <c r="EB174" s="193"/>
      <c r="EC174" s="193"/>
      <c r="ED174" s="193"/>
      <c r="EE174" s="193"/>
      <c r="EF174" s="193"/>
      <c r="EG174" s="193"/>
      <c r="EH174" s="193"/>
      <c r="EI174" s="193"/>
      <c r="EJ174" s="193"/>
      <c r="EK174" s="193"/>
      <c r="EL174" s="193"/>
      <c r="EM174" s="193"/>
      <c r="EN174" s="193"/>
      <c r="EO174" s="193"/>
      <c r="EP174" s="193"/>
      <c r="EQ174" s="193"/>
      <c r="ER174" s="193"/>
      <c r="ES174" s="193"/>
      <c r="ET174" s="193"/>
      <c r="EU174" s="193"/>
      <c r="EV174" s="193"/>
      <c r="EW174" s="193"/>
      <c r="EX174" s="193"/>
      <c r="EY174" s="193"/>
      <c r="EZ174" s="193"/>
      <c r="FA174" s="193"/>
      <c r="FB174" s="193"/>
      <c r="FC174" s="193"/>
      <c r="FD174" s="193"/>
      <c r="FE174" s="193"/>
      <c r="FF174" s="193"/>
      <c r="FG174" s="193"/>
      <c r="FH174" s="193"/>
      <c r="FI174" s="193"/>
      <c r="FJ174" s="193"/>
      <c r="FK174" s="193"/>
      <c r="FL174" s="193"/>
      <c r="FM174" s="193"/>
      <c r="FN174" s="193"/>
      <c r="FO174" s="193"/>
      <c r="FP174" s="193"/>
      <c r="FQ174" s="193"/>
      <c r="FR174" s="193"/>
      <c r="FS174" s="193"/>
      <c r="FT174" s="193"/>
      <c r="FU174" s="193"/>
      <c r="FV174" s="193"/>
      <c r="FW174" s="193"/>
      <c r="FX174" s="193"/>
      <c r="FY174" s="193"/>
      <c r="FZ174" s="193"/>
      <c r="GA174" s="193"/>
      <c r="GB174" s="193"/>
      <c r="GC174" s="193"/>
      <c r="GD174" s="193"/>
      <c r="GE174" s="193"/>
      <c r="GF174" s="193"/>
      <c r="GG174" s="193"/>
      <c r="GH174" s="193"/>
      <c r="GI174" s="193"/>
      <c r="GJ174" s="193"/>
      <c r="GK174" s="193"/>
      <c r="GL174" s="193"/>
      <c r="GM174" s="193"/>
      <c r="GN174" s="193"/>
      <c r="GO174" s="193"/>
      <c r="GP174" s="193"/>
      <c r="GQ174" s="193"/>
      <c r="GR174" s="193"/>
      <c r="GS174" s="193"/>
      <c r="GT174" s="193"/>
      <c r="GU174" s="193"/>
      <c r="GV174" s="193"/>
      <c r="GW174" s="193"/>
      <c r="GX174" s="193"/>
      <c r="GY174" s="193"/>
      <c r="GZ174" s="193"/>
      <c r="HA174" s="193"/>
      <c r="HB174" s="193"/>
      <c r="HC174" s="193"/>
      <c r="HD174" s="193"/>
      <c r="HE174" s="193"/>
      <c r="HF174" s="193"/>
      <c r="HG174" s="193"/>
      <c r="HH174" s="193"/>
      <c r="HI174" s="193"/>
      <c r="HJ174" s="193"/>
      <c r="HK174" s="193"/>
      <c r="HL174" s="193"/>
      <c r="HM174" s="193"/>
      <c r="HN174" s="193"/>
      <c r="HO174" s="193"/>
      <c r="HP174" s="193"/>
      <c r="HQ174" s="193"/>
      <c r="HR174" s="193"/>
      <c r="HS174" s="193"/>
      <c r="HT174" s="193"/>
      <c r="HU174" s="193"/>
      <c r="HV174" s="193"/>
      <c r="HW174" s="193"/>
      <c r="HX174" s="193"/>
      <c r="HY174" s="193"/>
      <c r="HZ174" s="193"/>
      <c r="IA174" s="193"/>
      <c r="IB174" s="193"/>
      <c r="IC174" s="193"/>
      <c r="ID174" s="193" t="n">
        <v>0</v>
      </c>
      <c r="IE174" s="193" t="n">
        <v>0</v>
      </c>
    </row>
    <row r="175" customFormat="false" ht="12.75" hidden="false" customHeight="false" outlineLevel="0" collapsed="false"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  <c r="AW175" s="193"/>
      <c r="AX175" s="193"/>
      <c r="AY175" s="193"/>
      <c r="AZ175" s="193"/>
      <c r="BA175" s="193"/>
      <c r="BB175" s="193"/>
      <c r="BC175" s="193"/>
      <c r="BD175" s="193"/>
      <c r="BE175" s="193"/>
      <c r="BF175" s="193"/>
      <c r="BG175" s="193"/>
      <c r="BH175" s="193"/>
      <c r="BI175" s="193"/>
      <c r="BJ175" s="193"/>
      <c r="BK175" s="193"/>
      <c r="BL175" s="193"/>
      <c r="BM175" s="193"/>
      <c r="BN175" s="193"/>
      <c r="BO175" s="193"/>
      <c r="BP175" s="193"/>
      <c r="BQ175" s="193"/>
      <c r="BR175" s="193"/>
      <c r="BS175" s="193"/>
      <c r="BT175" s="193"/>
      <c r="BU175" s="193"/>
      <c r="BV175" s="193"/>
      <c r="BW175" s="193"/>
      <c r="BX175" s="193"/>
      <c r="BY175" s="193"/>
      <c r="BZ175" s="193"/>
      <c r="CA175" s="193"/>
      <c r="CB175" s="193"/>
      <c r="CC175" s="193"/>
      <c r="CD175" s="193"/>
      <c r="CE175" s="193"/>
      <c r="CF175" s="193"/>
      <c r="CG175" s="193"/>
      <c r="CH175" s="193"/>
      <c r="CI175" s="193"/>
      <c r="CJ175" s="193"/>
      <c r="CK175" s="193"/>
      <c r="CL175" s="193"/>
      <c r="CM175" s="193"/>
      <c r="CN175" s="193"/>
      <c r="CO175" s="193"/>
      <c r="CP175" s="193"/>
      <c r="CQ175" s="193"/>
      <c r="CR175" s="193"/>
      <c r="CS175" s="193"/>
      <c r="CT175" s="193"/>
      <c r="CU175" s="193"/>
      <c r="CV175" s="193"/>
      <c r="CW175" s="193"/>
      <c r="CX175" s="193"/>
      <c r="CY175" s="193"/>
      <c r="CZ175" s="193"/>
      <c r="DA175" s="193"/>
      <c r="DB175" s="193"/>
      <c r="DC175" s="193"/>
      <c r="DD175" s="193"/>
      <c r="DE175" s="193"/>
      <c r="DF175" s="193"/>
      <c r="DG175" s="193"/>
      <c r="DH175" s="193"/>
      <c r="DI175" s="193"/>
      <c r="DJ175" s="193"/>
      <c r="DK175" s="193"/>
      <c r="DL175" s="193"/>
      <c r="DM175" s="193"/>
      <c r="DN175" s="193"/>
      <c r="DO175" s="193"/>
      <c r="DP175" s="193"/>
      <c r="DQ175" s="193"/>
      <c r="DR175" s="193"/>
      <c r="DS175" s="193"/>
      <c r="DT175" s="193"/>
      <c r="DU175" s="193"/>
      <c r="DV175" s="193"/>
      <c r="DW175" s="193"/>
      <c r="DX175" s="193"/>
      <c r="DY175" s="193"/>
      <c r="DZ175" s="193"/>
      <c r="EA175" s="193"/>
      <c r="EB175" s="193"/>
      <c r="EC175" s="193"/>
      <c r="ED175" s="193"/>
      <c r="EE175" s="193"/>
      <c r="EF175" s="193"/>
      <c r="EG175" s="193"/>
      <c r="EH175" s="193"/>
      <c r="EI175" s="193"/>
      <c r="EJ175" s="193"/>
      <c r="EK175" s="193"/>
      <c r="EL175" s="193"/>
      <c r="EM175" s="193"/>
      <c r="EN175" s="193"/>
      <c r="EO175" s="193"/>
      <c r="EP175" s="193"/>
      <c r="EQ175" s="193"/>
      <c r="ER175" s="193"/>
      <c r="ES175" s="193"/>
      <c r="ET175" s="193"/>
      <c r="EU175" s="193"/>
      <c r="EV175" s="193"/>
      <c r="EW175" s="193"/>
      <c r="EX175" s="193"/>
      <c r="EY175" s="193"/>
      <c r="EZ175" s="193"/>
      <c r="FA175" s="193"/>
      <c r="FB175" s="193"/>
      <c r="FC175" s="193"/>
      <c r="FD175" s="193"/>
      <c r="FE175" s="193"/>
      <c r="FF175" s="193"/>
      <c r="FG175" s="193"/>
      <c r="FH175" s="193"/>
      <c r="FI175" s="193"/>
      <c r="FJ175" s="193"/>
      <c r="FK175" s="193"/>
      <c r="FL175" s="193"/>
      <c r="FM175" s="193"/>
      <c r="FN175" s="193"/>
      <c r="FO175" s="193"/>
      <c r="FP175" s="193"/>
      <c r="FQ175" s="193"/>
      <c r="FR175" s="193"/>
      <c r="FS175" s="193"/>
      <c r="FT175" s="193"/>
      <c r="FU175" s="193"/>
      <c r="FV175" s="193"/>
      <c r="FW175" s="193"/>
      <c r="FX175" s="193"/>
      <c r="FY175" s="193"/>
      <c r="FZ175" s="193"/>
      <c r="GA175" s="193"/>
      <c r="GB175" s="193"/>
      <c r="GC175" s="193"/>
      <c r="GD175" s="193"/>
      <c r="GE175" s="193"/>
      <c r="GF175" s="193"/>
      <c r="GG175" s="193"/>
      <c r="GH175" s="193"/>
      <c r="GI175" s="193"/>
      <c r="GJ175" s="193"/>
      <c r="GK175" s="193"/>
      <c r="GL175" s="193"/>
      <c r="GM175" s="193"/>
      <c r="GN175" s="193"/>
      <c r="GO175" s="193"/>
      <c r="GP175" s="193"/>
      <c r="GQ175" s="193"/>
      <c r="GR175" s="193"/>
      <c r="GS175" s="193"/>
      <c r="GT175" s="193"/>
      <c r="GU175" s="193"/>
      <c r="GV175" s="193"/>
      <c r="GW175" s="193"/>
      <c r="GX175" s="193"/>
      <c r="GY175" s="193"/>
      <c r="GZ175" s="193"/>
      <c r="HA175" s="193"/>
      <c r="HB175" s="193"/>
      <c r="HC175" s="193"/>
      <c r="HD175" s="193"/>
      <c r="HE175" s="193"/>
      <c r="HF175" s="193"/>
      <c r="HG175" s="193"/>
      <c r="HH175" s="193"/>
      <c r="HI175" s="193"/>
      <c r="HJ175" s="193"/>
      <c r="HK175" s="193"/>
      <c r="HL175" s="193"/>
      <c r="HM175" s="193"/>
      <c r="HN175" s="193"/>
      <c r="HO175" s="193"/>
      <c r="HP175" s="193"/>
      <c r="HQ175" s="193"/>
      <c r="HR175" s="193"/>
      <c r="HS175" s="193"/>
      <c r="HT175" s="193"/>
      <c r="HU175" s="193"/>
      <c r="HV175" s="193"/>
      <c r="HW175" s="193"/>
      <c r="HX175" s="193"/>
      <c r="HY175" s="193"/>
      <c r="HZ175" s="193"/>
      <c r="IA175" s="193"/>
      <c r="IB175" s="193"/>
      <c r="IC175" s="193"/>
      <c r="ID175" s="193" t="n">
        <v>0</v>
      </c>
      <c r="IE175" s="193" t="n">
        <v>0</v>
      </c>
    </row>
    <row r="176" customFormat="false" ht="12.75" hidden="false" customHeight="false" outlineLevel="0" collapsed="false"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  <c r="AW176" s="193"/>
      <c r="AX176" s="193"/>
      <c r="AY176" s="193"/>
      <c r="AZ176" s="193"/>
      <c r="BA176" s="193"/>
      <c r="BB176" s="193"/>
      <c r="BC176" s="193"/>
      <c r="BD176" s="193"/>
      <c r="BE176" s="193"/>
      <c r="BF176" s="193"/>
      <c r="BG176" s="193"/>
      <c r="BH176" s="193"/>
      <c r="BI176" s="193"/>
      <c r="BJ176" s="193"/>
      <c r="BK176" s="193"/>
      <c r="BL176" s="193"/>
      <c r="BM176" s="193"/>
      <c r="BN176" s="193"/>
      <c r="BO176" s="193"/>
      <c r="BP176" s="193"/>
      <c r="BQ176" s="193"/>
      <c r="BR176" s="193"/>
      <c r="BS176" s="193"/>
      <c r="BT176" s="193"/>
      <c r="BU176" s="193"/>
      <c r="BV176" s="193"/>
      <c r="BW176" s="193"/>
      <c r="BX176" s="193"/>
      <c r="BY176" s="193"/>
      <c r="BZ176" s="193"/>
      <c r="CA176" s="193"/>
      <c r="CB176" s="193"/>
      <c r="CC176" s="193"/>
      <c r="CD176" s="193"/>
      <c r="CE176" s="193"/>
      <c r="CF176" s="193"/>
      <c r="CG176" s="193"/>
      <c r="CH176" s="193"/>
      <c r="CI176" s="193"/>
      <c r="CJ176" s="193"/>
      <c r="CK176" s="193"/>
      <c r="CL176" s="193"/>
      <c r="CM176" s="193"/>
      <c r="CN176" s="193"/>
      <c r="CO176" s="193"/>
      <c r="CP176" s="193"/>
      <c r="CQ176" s="193"/>
      <c r="CR176" s="193"/>
      <c r="CS176" s="193"/>
      <c r="CT176" s="193"/>
      <c r="CU176" s="193"/>
      <c r="CV176" s="193"/>
      <c r="CW176" s="193"/>
      <c r="CX176" s="193"/>
      <c r="CY176" s="193"/>
      <c r="CZ176" s="193"/>
      <c r="DA176" s="193"/>
      <c r="DB176" s="193"/>
      <c r="DC176" s="193"/>
      <c r="DD176" s="193"/>
      <c r="DE176" s="193"/>
      <c r="DF176" s="193"/>
      <c r="DG176" s="193"/>
      <c r="DH176" s="193"/>
      <c r="DI176" s="193"/>
      <c r="DJ176" s="193"/>
      <c r="DK176" s="193"/>
      <c r="DL176" s="193"/>
      <c r="DM176" s="193"/>
      <c r="DN176" s="193"/>
      <c r="DO176" s="193"/>
      <c r="DP176" s="193"/>
      <c r="DQ176" s="193"/>
      <c r="DR176" s="193"/>
      <c r="DS176" s="193"/>
      <c r="DT176" s="193"/>
      <c r="DU176" s="193"/>
      <c r="DV176" s="193"/>
      <c r="DW176" s="193"/>
      <c r="DX176" s="193"/>
      <c r="DY176" s="193"/>
      <c r="DZ176" s="193"/>
      <c r="EA176" s="193"/>
      <c r="EB176" s="193"/>
      <c r="EC176" s="193"/>
      <c r="ED176" s="193"/>
      <c r="EE176" s="193"/>
      <c r="EF176" s="193"/>
      <c r="EG176" s="193"/>
      <c r="EH176" s="193"/>
      <c r="EI176" s="193"/>
      <c r="EJ176" s="193"/>
      <c r="EK176" s="193"/>
      <c r="EL176" s="193"/>
      <c r="EM176" s="193"/>
      <c r="EN176" s="193"/>
      <c r="EO176" s="193"/>
      <c r="EP176" s="193"/>
      <c r="EQ176" s="193"/>
      <c r="ER176" s="193"/>
      <c r="ES176" s="193"/>
      <c r="ET176" s="193"/>
      <c r="EU176" s="193"/>
      <c r="EV176" s="193"/>
      <c r="EW176" s="193"/>
      <c r="EX176" s="193"/>
      <c r="EY176" s="193"/>
      <c r="EZ176" s="193"/>
      <c r="FA176" s="193"/>
      <c r="FB176" s="193"/>
      <c r="FC176" s="193"/>
      <c r="FD176" s="193"/>
      <c r="FE176" s="193"/>
      <c r="FF176" s="193"/>
      <c r="FG176" s="193"/>
      <c r="FH176" s="193"/>
      <c r="FI176" s="193"/>
      <c r="FJ176" s="193"/>
      <c r="FK176" s="193"/>
      <c r="FL176" s="193"/>
      <c r="FM176" s="193"/>
      <c r="FN176" s="193"/>
      <c r="FO176" s="193"/>
      <c r="FP176" s="193"/>
      <c r="FQ176" s="193"/>
      <c r="FR176" s="193"/>
      <c r="FS176" s="193"/>
      <c r="FT176" s="193"/>
      <c r="FU176" s="193"/>
      <c r="FV176" s="193"/>
      <c r="FW176" s="193"/>
      <c r="FX176" s="193"/>
      <c r="FY176" s="193"/>
      <c r="FZ176" s="193"/>
      <c r="GA176" s="193"/>
      <c r="GB176" s="193"/>
      <c r="GC176" s="193"/>
      <c r="GD176" s="193"/>
      <c r="GE176" s="193"/>
      <c r="GF176" s="193"/>
      <c r="GG176" s="193"/>
      <c r="GH176" s="193"/>
      <c r="GI176" s="193"/>
      <c r="GJ176" s="193"/>
      <c r="GK176" s="193"/>
      <c r="GL176" s="193"/>
      <c r="GM176" s="193"/>
      <c r="GN176" s="193"/>
      <c r="GO176" s="193"/>
      <c r="GP176" s="193"/>
      <c r="GQ176" s="193"/>
      <c r="GR176" s="193"/>
      <c r="GS176" s="193"/>
      <c r="GT176" s="193"/>
      <c r="GU176" s="193"/>
      <c r="GV176" s="193"/>
      <c r="GW176" s="193"/>
      <c r="GX176" s="193"/>
      <c r="GY176" s="193"/>
      <c r="GZ176" s="193"/>
      <c r="HA176" s="193"/>
      <c r="HB176" s="193"/>
      <c r="HC176" s="193"/>
      <c r="HD176" s="193"/>
      <c r="HE176" s="193"/>
      <c r="HF176" s="193"/>
      <c r="HG176" s="193"/>
      <c r="HH176" s="193"/>
      <c r="HI176" s="193"/>
      <c r="HJ176" s="193"/>
      <c r="HK176" s="193"/>
      <c r="HL176" s="193"/>
      <c r="HM176" s="193"/>
      <c r="HN176" s="193"/>
      <c r="HO176" s="193"/>
      <c r="HP176" s="193"/>
      <c r="HQ176" s="193"/>
      <c r="HR176" s="193"/>
      <c r="HS176" s="193"/>
      <c r="HT176" s="193"/>
      <c r="HU176" s="193"/>
      <c r="HV176" s="193"/>
      <c r="HW176" s="193"/>
      <c r="HX176" s="193"/>
      <c r="HY176" s="193"/>
      <c r="HZ176" s="193"/>
      <c r="IA176" s="193"/>
      <c r="IB176" s="193"/>
      <c r="IC176" s="193"/>
      <c r="ID176" s="193" t="n">
        <v>0</v>
      </c>
      <c r="IE176" s="193" t="n">
        <v>0</v>
      </c>
    </row>
    <row r="177" customFormat="false" ht="12.75" hidden="false" customHeight="false" outlineLevel="0" collapsed="false"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  <c r="AW177" s="193"/>
      <c r="AX177" s="193"/>
      <c r="AY177" s="193"/>
      <c r="AZ177" s="193"/>
      <c r="BA177" s="193"/>
      <c r="BB177" s="193"/>
      <c r="BC177" s="193"/>
      <c r="BD177" s="193"/>
      <c r="BE177" s="193"/>
      <c r="BF177" s="193"/>
      <c r="BG177" s="193"/>
      <c r="BH177" s="193"/>
      <c r="BI177" s="193"/>
      <c r="BJ177" s="193"/>
      <c r="BK177" s="193"/>
      <c r="BL177" s="193"/>
      <c r="BM177" s="193"/>
      <c r="BN177" s="193"/>
      <c r="BO177" s="193"/>
      <c r="BP177" s="193"/>
      <c r="BQ177" s="193"/>
      <c r="BR177" s="193"/>
      <c r="BS177" s="193"/>
      <c r="BT177" s="193"/>
      <c r="BU177" s="193"/>
      <c r="BV177" s="193"/>
      <c r="BW177" s="193"/>
      <c r="BX177" s="193"/>
      <c r="BY177" s="193"/>
      <c r="BZ177" s="193"/>
      <c r="CA177" s="193"/>
      <c r="CB177" s="193"/>
      <c r="CC177" s="193"/>
      <c r="CD177" s="193"/>
      <c r="CE177" s="193"/>
      <c r="CF177" s="193"/>
      <c r="CG177" s="193"/>
      <c r="CH177" s="193"/>
      <c r="CI177" s="193"/>
      <c r="CJ177" s="193"/>
      <c r="CK177" s="193"/>
      <c r="CL177" s="193"/>
      <c r="CM177" s="193"/>
      <c r="CN177" s="193"/>
      <c r="CO177" s="193"/>
      <c r="CP177" s="193"/>
      <c r="CQ177" s="193"/>
      <c r="CR177" s="193"/>
      <c r="CS177" s="193"/>
      <c r="CT177" s="193"/>
      <c r="CU177" s="193"/>
      <c r="CV177" s="193"/>
      <c r="CW177" s="193"/>
      <c r="CX177" s="193"/>
      <c r="CY177" s="193"/>
      <c r="CZ177" s="193"/>
      <c r="DA177" s="193"/>
      <c r="DB177" s="193"/>
      <c r="DC177" s="193"/>
      <c r="DD177" s="193"/>
      <c r="DE177" s="193"/>
      <c r="DF177" s="193"/>
      <c r="DG177" s="193"/>
      <c r="DH177" s="193"/>
      <c r="DI177" s="193"/>
      <c r="DJ177" s="193"/>
      <c r="DK177" s="193"/>
      <c r="DL177" s="193"/>
      <c r="DM177" s="193"/>
      <c r="DN177" s="193"/>
      <c r="DO177" s="193"/>
      <c r="DP177" s="193"/>
      <c r="DQ177" s="193"/>
      <c r="DR177" s="193"/>
      <c r="DS177" s="193"/>
      <c r="DT177" s="193"/>
      <c r="DU177" s="193"/>
      <c r="DV177" s="193"/>
      <c r="DW177" s="193"/>
      <c r="DX177" s="193"/>
      <c r="DY177" s="193"/>
      <c r="DZ177" s="193"/>
      <c r="EA177" s="193"/>
      <c r="EB177" s="193"/>
      <c r="EC177" s="193"/>
      <c r="ED177" s="193"/>
      <c r="EE177" s="193"/>
      <c r="EF177" s="193"/>
      <c r="EG177" s="193"/>
      <c r="EH177" s="193"/>
      <c r="EI177" s="193"/>
      <c r="EJ177" s="193"/>
      <c r="EK177" s="193"/>
      <c r="EL177" s="193"/>
      <c r="EM177" s="193"/>
      <c r="EN177" s="193"/>
      <c r="EO177" s="193"/>
      <c r="EP177" s="193"/>
      <c r="EQ177" s="193"/>
      <c r="ER177" s="193"/>
      <c r="ES177" s="193"/>
      <c r="ET177" s="193"/>
      <c r="EU177" s="193"/>
      <c r="EV177" s="193"/>
      <c r="EW177" s="193"/>
      <c r="EX177" s="193"/>
      <c r="EY177" s="193"/>
      <c r="EZ177" s="193"/>
      <c r="FA177" s="193"/>
      <c r="FB177" s="193"/>
      <c r="FC177" s="193"/>
      <c r="FD177" s="193"/>
      <c r="FE177" s="193"/>
      <c r="FF177" s="193"/>
      <c r="FG177" s="193"/>
      <c r="FH177" s="193"/>
      <c r="FI177" s="193"/>
      <c r="FJ177" s="193"/>
      <c r="FK177" s="193"/>
      <c r="FL177" s="193"/>
      <c r="FM177" s="193"/>
      <c r="FN177" s="193"/>
      <c r="FO177" s="193"/>
      <c r="FP177" s="193"/>
      <c r="FQ177" s="193"/>
      <c r="FR177" s="193"/>
      <c r="FS177" s="193"/>
      <c r="FT177" s="193"/>
      <c r="FU177" s="193"/>
      <c r="FV177" s="193"/>
      <c r="FW177" s="193"/>
      <c r="FX177" s="193"/>
      <c r="FY177" s="193"/>
      <c r="FZ177" s="193"/>
      <c r="GA177" s="193"/>
      <c r="GB177" s="193"/>
      <c r="GC177" s="193"/>
      <c r="GD177" s="193"/>
      <c r="GE177" s="193"/>
      <c r="GF177" s="193"/>
      <c r="GG177" s="193"/>
      <c r="GH177" s="193"/>
      <c r="GI177" s="193"/>
      <c r="GJ177" s="193"/>
      <c r="GK177" s="193"/>
      <c r="GL177" s="193"/>
      <c r="GM177" s="193"/>
      <c r="GN177" s="193"/>
      <c r="GO177" s="193"/>
      <c r="GP177" s="193"/>
      <c r="GQ177" s="193"/>
      <c r="GR177" s="193"/>
      <c r="GS177" s="193"/>
      <c r="GT177" s="193"/>
      <c r="GU177" s="193"/>
      <c r="GV177" s="193"/>
      <c r="GW177" s="193"/>
      <c r="GX177" s="193"/>
      <c r="GY177" s="193"/>
      <c r="GZ177" s="193"/>
      <c r="HA177" s="193"/>
      <c r="HB177" s="193"/>
      <c r="HC177" s="193"/>
      <c r="HD177" s="193"/>
      <c r="HE177" s="193"/>
      <c r="HF177" s="193"/>
      <c r="HG177" s="193"/>
      <c r="HH177" s="193"/>
      <c r="HI177" s="193"/>
      <c r="HJ177" s="193"/>
      <c r="HK177" s="193"/>
      <c r="HL177" s="193"/>
      <c r="HM177" s="193"/>
      <c r="HN177" s="193"/>
      <c r="HO177" s="193"/>
      <c r="HP177" s="193"/>
      <c r="HQ177" s="193"/>
      <c r="HR177" s="193"/>
      <c r="HS177" s="193"/>
      <c r="HT177" s="193"/>
      <c r="HU177" s="193"/>
      <c r="HV177" s="193"/>
      <c r="HW177" s="193"/>
      <c r="HX177" s="193"/>
      <c r="HY177" s="193"/>
      <c r="HZ177" s="193"/>
      <c r="IA177" s="193"/>
      <c r="IB177" s="193"/>
      <c r="IC177" s="193"/>
      <c r="ID177" s="193" t="n">
        <v>0</v>
      </c>
      <c r="IE177" s="193" t="n">
        <v>0</v>
      </c>
    </row>
    <row r="178" customFormat="false" ht="12.75" hidden="false" customHeight="false" outlineLevel="0" collapsed="false"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  <c r="AW178" s="193"/>
      <c r="AX178" s="193"/>
      <c r="AY178" s="193"/>
      <c r="AZ178" s="193"/>
      <c r="BA178" s="193"/>
      <c r="BB178" s="193"/>
      <c r="BC178" s="193"/>
      <c r="BD178" s="193"/>
      <c r="BE178" s="193"/>
      <c r="BF178" s="193"/>
      <c r="BG178" s="193"/>
      <c r="BH178" s="193"/>
      <c r="BI178" s="193"/>
      <c r="BJ178" s="193"/>
      <c r="BK178" s="193"/>
      <c r="BL178" s="193"/>
      <c r="BM178" s="193"/>
      <c r="BN178" s="193"/>
      <c r="BO178" s="193"/>
      <c r="BP178" s="193"/>
      <c r="BQ178" s="193"/>
      <c r="BR178" s="193"/>
      <c r="BS178" s="193"/>
      <c r="BT178" s="193"/>
      <c r="BU178" s="193"/>
      <c r="BV178" s="193"/>
      <c r="BW178" s="193"/>
      <c r="BX178" s="193"/>
      <c r="BY178" s="193"/>
      <c r="BZ178" s="193"/>
      <c r="CA178" s="193"/>
      <c r="CB178" s="193"/>
      <c r="CC178" s="193"/>
      <c r="CD178" s="193"/>
      <c r="CE178" s="193"/>
      <c r="CF178" s="193"/>
      <c r="CG178" s="193"/>
      <c r="CH178" s="193"/>
      <c r="CI178" s="193"/>
      <c r="CJ178" s="193"/>
      <c r="CK178" s="193"/>
      <c r="CL178" s="193"/>
      <c r="CM178" s="193"/>
      <c r="CN178" s="193"/>
      <c r="CO178" s="193"/>
      <c r="CP178" s="193"/>
      <c r="CQ178" s="193"/>
      <c r="CR178" s="193"/>
      <c r="CS178" s="193"/>
      <c r="CT178" s="193"/>
      <c r="CU178" s="193"/>
      <c r="CV178" s="193"/>
      <c r="CW178" s="193"/>
      <c r="CX178" s="193"/>
      <c r="CY178" s="193"/>
      <c r="CZ178" s="193"/>
      <c r="DA178" s="193"/>
      <c r="DB178" s="193"/>
      <c r="DC178" s="193"/>
      <c r="DD178" s="193"/>
      <c r="DE178" s="193"/>
      <c r="DF178" s="193"/>
      <c r="DG178" s="193"/>
      <c r="DH178" s="193"/>
      <c r="DI178" s="193"/>
      <c r="DJ178" s="193"/>
      <c r="DK178" s="193"/>
      <c r="DL178" s="193"/>
      <c r="DM178" s="193"/>
      <c r="DN178" s="193"/>
      <c r="DO178" s="193"/>
      <c r="DP178" s="193"/>
      <c r="DQ178" s="193"/>
      <c r="DR178" s="193"/>
      <c r="DS178" s="193"/>
      <c r="DT178" s="193"/>
      <c r="DU178" s="193"/>
      <c r="DV178" s="193"/>
      <c r="DW178" s="193"/>
      <c r="DX178" s="193"/>
      <c r="DY178" s="193"/>
      <c r="DZ178" s="193"/>
      <c r="EA178" s="193"/>
      <c r="EB178" s="193"/>
      <c r="EC178" s="193"/>
      <c r="ED178" s="193"/>
      <c r="EE178" s="193"/>
      <c r="EF178" s="193"/>
      <c r="EG178" s="193"/>
      <c r="EH178" s="193"/>
      <c r="EI178" s="193"/>
      <c r="EJ178" s="193"/>
      <c r="EK178" s="193"/>
      <c r="EL178" s="193"/>
      <c r="EM178" s="193"/>
      <c r="EN178" s="193"/>
      <c r="EO178" s="193"/>
      <c r="EP178" s="193"/>
      <c r="EQ178" s="193"/>
      <c r="ER178" s="193"/>
      <c r="ES178" s="193"/>
      <c r="ET178" s="193"/>
      <c r="EU178" s="193"/>
      <c r="EV178" s="193"/>
      <c r="EW178" s="193"/>
      <c r="EX178" s="193"/>
      <c r="EY178" s="193"/>
      <c r="EZ178" s="193"/>
      <c r="FA178" s="193"/>
      <c r="FB178" s="193"/>
      <c r="FC178" s="193"/>
      <c r="FD178" s="193"/>
      <c r="FE178" s="193"/>
      <c r="FF178" s="193"/>
      <c r="FG178" s="193"/>
      <c r="FH178" s="193"/>
      <c r="FI178" s="193"/>
      <c r="FJ178" s="193"/>
      <c r="FK178" s="193"/>
      <c r="FL178" s="193"/>
      <c r="FM178" s="193"/>
      <c r="FN178" s="193"/>
      <c r="FO178" s="193"/>
      <c r="FP178" s="193"/>
      <c r="FQ178" s="193"/>
      <c r="FR178" s="193"/>
      <c r="FS178" s="193"/>
      <c r="FT178" s="193"/>
      <c r="FU178" s="193"/>
      <c r="FV178" s="193"/>
      <c r="FW178" s="193"/>
      <c r="FX178" s="193"/>
      <c r="FY178" s="193"/>
      <c r="FZ178" s="193"/>
      <c r="GA178" s="193"/>
      <c r="GB178" s="193"/>
      <c r="GC178" s="193"/>
      <c r="GD178" s="193"/>
      <c r="GE178" s="193"/>
      <c r="GF178" s="193"/>
      <c r="GG178" s="193"/>
      <c r="GH178" s="193"/>
      <c r="GI178" s="193"/>
      <c r="GJ178" s="193"/>
      <c r="GK178" s="193"/>
      <c r="GL178" s="193"/>
      <c r="GM178" s="193"/>
      <c r="GN178" s="193"/>
      <c r="GO178" s="193"/>
      <c r="GP178" s="193"/>
      <c r="GQ178" s="193"/>
      <c r="GR178" s="193"/>
      <c r="GS178" s="193"/>
      <c r="GT178" s="193"/>
      <c r="GU178" s="193"/>
      <c r="GV178" s="193"/>
      <c r="GW178" s="193"/>
      <c r="GX178" s="193"/>
      <c r="GY178" s="193"/>
      <c r="GZ178" s="193"/>
      <c r="HA178" s="193"/>
      <c r="HB178" s="193"/>
      <c r="HC178" s="193"/>
      <c r="HD178" s="193"/>
      <c r="HE178" s="193"/>
      <c r="HF178" s="193"/>
      <c r="HG178" s="193"/>
      <c r="HH178" s="193"/>
      <c r="HI178" s="193"/>
      <c r="HJ178" s="193"/>
      <c r="HK178" s="193"/>
      <c r="HL178" s="193"/>
      <c r="HM178" s="193"/>
      <c r="HN178" s="193"/>
      <c r="HO178" s="193"/>
      <c r="HP178" s="193"/>
      <c r="HQ178" s="193"/>
      <c r="HR178" s="193"/>
      <c r="HS178" s="193"/>
      <c r="HT178" s="193"/>
      <c r="HU178" s="193"/>
      <c r="HV178" s="193"/>
      <c r="HW178" s="193"/>
      <c r="HX178" s="193"/>
      <c r="HY178" s="193"/>
      <c r="HZ178" s="193"/>
      <c r="IA178" s="193"/>
      <c r="IB178" s="193"/>
      <c r="IC178" s="193"/>
      <c r="ID178" s="193" t="n">
        <v>0</v>
      </c>
      <c r="IE178" s="193" t="n">
        <v>0</v>
      </c>
    </row>
    <row r="179" customFormat="false" ht="12.75" hidden="false" customHeight="false" outlineLevel="0" collapsed="false"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  <c r="AW179" s="193"/>
      <c r="AX179" s="193"/>
      <c r="AY179" s="193"/>
      <c r="AZ179" s="193"/>
      <c r="BA179" s="193"/>
      <c r="BB179" s="193"/>
      <c r="BC179" s="193"/>
      <c r="BD179" s="193"/>
      <c r="BE179" s="193"/>
      <c r="BF179" s="193"/>
      <c r="BG179" s="193"/>
      <c r="BH179" s="193"/>
      <c r="BI179" s="193"/>
      <c r="BJ179" s="193"/>
      <c r="BK179" s="193"/>
      <c r="BL179" s="193"/>
      <c r="BM179" s="193"/>
      <c r="BN179" s="193"/>
      <c r="BO179" s="193"/>
      <c r="BP179" s="193"/>
      <c r="BQ179" s="193"/>
      <c r="BR179" s="193"/>
      <c r="BS179" s="193"/>
      <c r="BT179" s="193"/>
      <c r="BU179" s="193"/>
      <c r="BV179" s="193"/>
      <c r="BW179" s="193"/>
      <c r="BX179" s="193"/>
      <c r="BY179" s="193"/>
      <c r="BZ179" s="193"/>
      <c r="CA179" s="193"/>
      <c r="CB179" s="193"/>
      <c r="CC179" s="193"/>
      <c r="CD179" s="193"/>
      <c r="CE179" s="193"/>
      <c r="CF179" s="193"/>
      <c r="CG179" s="193"/>
      <c r="CH179" s="193"/>
      <c r="CI179" s="193"/>
      <c r="CJ179" s="193"/>
      <c r="CK179" s="193"/>
      <c r="CL179" s="193"/>
      <c r="CM179" s="193"/>
      <c r="CN179" s="193"/>
      <c r="CO179" s="193"/>
      <c r="CP179" s="193"/>
      <c r="CQ179" s="193"/>
      <c r="CR179" s="193"/>
      <c r="CS179" s="193"/>
      <c r="CT179" s="193"/>
      <c r="CU179" s="193"/>
      <c r="CV179" s="193"/>
      <c r="CW179" s="193"/>
      <c r="CX179" s="193"/>
      <c r="CY179" s="193"/>
      <c r="CZ179" s="193"/>
      <c r="DA179" s="193"/>
      <c r="DB179" s="193"/>
      <c r="DC179" s="193"/>
      <c r="DD179" s="193"/>
      <c r="DE179" s="193"/>
      <c r="DF179" s="193"/>
      <c r="DG179" s="193"/>
      <c r="DH179" s="193"/>
      <c r="DI179" s="193"/>
      <c r="DJ179" s="193"/>
      <c r="DK179" s="193"/>
      <c r="DL179" s="193"/>
      <c r="DM179" s="193"/>
      <c r="DN179" s="193"/>
      <c r="DO179" s="193"/>
      <c r="DP179" s="193"/>
      <c r="DQ179" s="193"/>
      <c r="DR179" s="193"/>
      <c r="DS179" s="193"/>
      <c r="DT179" s="193"/>
      <c r="DU179" s="193"/>
      <c r="DV179" s="193"/>
      <c r="DW179" s="193"/>
      <c r="DX179" s="193"/>
      <c r="DY179" s="193"/>
      <c r="DZ179" s="193"/>
      <c r="EA179" s="193"/>
      <c r="EB179" s="193"/>
      <c r="EC179" s="193"/>
      <c r="ED179" s="193"/>
      <c r="EE179" s="193"/>
      <c r="EF179" s="193"/>
      <c r="EG179" s="193"/>
      <c r="EH179" s="193"/>
      <c r="EI179" s="193"/>
      <c r="EJ179" s="193"/>
      <c r="EK179" s="193"/>
      <c r="EL179" s="193"/>
      <c r="EM179" s="193"/>
      <c r="EN179" s="193"/>
      <c r="EO179" s="193"/>
      <c r="EP179" s="193"/>
      <c r="EQ179" s="193"/>
      <c r="ER179" s="193"/>
      <c r="ES179" s="193"/>
      <c r="ET179" s="193"/>
      <c r="EU179" s="193"/>
      <c r="EV179" s="193"/>
      <c r="EW179" s="193"/>
      <c r="EX179" s="193"/>
      <c r="EY179" s="193"/>
      <c r="EZ179" s="193"/>
      <c r="FA179" s="193"/>
      <c r="FB179" s="193"/>
      <c r="FC179" s="193"/>
      <c r="FD179" s="193"/>
      <c r="FE179" s="193"/>
      <c r="FF179" s="193"/>
      <c r="FG179" s="193"/>
      <c r="FH179" s="193"/>
      <c r="FI179" s="193"/>
      <c r="FJ179" s="193"/>
      <c r="FK179" s="193"/>
      <c r="FL179" s="193"/>
      <c r="FM179" s="193"/>
      <c r="FN179" s="193"/>
      <c r="FO179" s="193"/>
      <c r="FP179" s="193"/>
      <c r="FQ179" s="193"/>
      <c r="FR179" s="193"/>
      <c r="FS179" s="193"/>
      <c r="FT179" s="193"/>
      <c r="FU179" s="193"/>
      <c r="FV179" s="193"/>
      <c r="FW179" s="193"/>
      <c r="FX179" s="193"/>
      <c r="FY179" s="193"/>
      <c r="FZ179" s="193"/>
      <c r="GA179" s="193"/>
      <c r="GB179" s="193"/>
      <c r="GC179" s="193"/>
      <c r="GD179" s="193"/>
      <c r="GE179" s="193"/>
      <c r="GF179" s="193"/>
      <c r="GG179" s="193"/>
      <c r="GH179" s="193"/>
      <c r="GI179" s="193"/>
      <c r="GJ179" s="193"/>
      <c r="GK179" s="193"/>
      <c r="GL179" s="193"/>
      <c r="GM179" s="193"/>
      <c r="GN179" s="193"/>
      <c r="GO179" s="193"/>
      <c r="GP179" s="193"/>
      <c r="GQ179" s="193"/>
      <c r="GR179" s="193"/>
      <c r="GS179" s="193"/>
      <c r="GT179" s="193"/>
      <c r="GU179" s="193"/>
      <c r="GV179" s="193"/>
      <c r="GW179" s="193"/>
      <c r="GX179" s="193"/>
      <c r="GY179" s="193"/>
      <c r="GZ179" s="193"/>
      <c r="HA179" s="193"/>
      <c r="HB179" s="193"/>
      <c r="HC179" s="193"/>
      <c r="HD179" s="193"/>
      <c r="HE179" s="193"/>
      <c r="HF179" s="193"/>
      <c r="HG179" s="193"/>
      <c r="HH179" s="193"/>
      <c r="HI179" s="193"/>
      <c r="HJ179" s="193"/>
      <c r="HK179" s="193"/>
      <c r="HL179" s="193"/>
      <c r="HM179" s="193"/>
      <c r="HN179" s="193"/>
      <c r="HO179" s="193"/>
      <c r="HP179" s="193"/>
      <c r="HQ179" s="193"/>
      <c r="HR179" s="193"/>
      <c r="HS179" s="193"/>
      <c r="HT179" s="193"/>
      <c r="HU179" s="193"/>
      <c r="HV179" s="193"/>
      <c r="HW179" s="193"/>
      <c r="HX179" s="193"/>
      <c r="HY179" s="193"/>
      <c r="HZ179" s="193"/>
      <c r="IA179" s="193"/>
      <c r="IB179" s="193"/>
      <c r="IC179" s="193"/>
      <c r="ID179" s="193" t="n">
        <v>0</v>
      </c>
      <c r="IE179" s="193" t="n">
        <v>0</v>
      </c>
    </row>
    <row r="180" customFormat="false" ht="12.75" hidden="false" customHeight="false" outlineLevel="0" collapsed="false"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  <c r="AW180" s="193"/>
      <c r="AX180" s="193"/>
      <c r="AY180" s="193"/>
      <c r="AZ180" s="193"/>
      <c r="BA180" s="193"/>
      <c r="BB180" s="193"/>
      <c r="BC180" s="193"/>
      <c r="BD180" s="193"/>
      <c r="BE180" s="193"/>
      <c r="BF180" s="193"/>
      <c r="BG180" s="193"/>
      <c r="BH180" s="193"/>
      <c r="BI180" s="193"/>
      <c r="BJ180" s="193"/>
      <c r="BK180" s="193"/>
      <c r="BL180" s="193"/>
      <c r="BM180" s="193"/>
      <c r="BN180" s="193"/>
      <c r="BO180" s="193"/>
      <c r="BP180" s="193"/>
      <c r="BQ180" s="193"/>
      <c r="BR180" s="193"/>
      <c r="BS180" s="193"/>
      <c r="BT180" s="193"/>
      <c r="BU180" s="193"/>
      <c r="BV180" s="193"/>
      <c r="BW180" s="193"/>
      <c r="BX180" s="193"/>
      <c r="BY180" s="193"/>
      <c r="BZ180" s="193"/>
      <c r="CA180" s="193"/>
      <c r="CB180" s="193"/>
      <c r="CC180" s="193"/>
      <c r="CD180" s="193"/>
      <c r="CE180" s="193"/>
      <c r="CF180" s="193"/>
      <c r="CG180" s="193"/>
      <c r="CH180" s="193"/>
      <c r="CI180" s="193"/>
      <c r="CJ180" s="193"/>
      <c r="CK180" s="193"/>
      <c r="CL180" s="193"/>
      <c r="CM180" s="193"/>
      <c r="CN180" s="193"/>
      <c r="CO180" s="193"/>
      <c r="CP180" s="193"/>
      <c r="CQ180" s="193"/>
      <c r="CR180" s="193"/>
      <c r="CS180" s="193"/>
      <c r="CT180" s="193"/>
      <c r="CU180" s="193"/>
      <c r="CV180" s="193"/>
      <c r="CW180" s="193"/>
      <c r="CX180" s="193"/>
      <c r="CY180" s="193"/>
      <c r="CZ180" s="193"/>
      <c r="DA180" s="193"/>
      <c r="DB180" s="193"/>
      <c r="DC180" s="193"/>
      <c r="DD180" s="193"/>
      <c r="DE180" s="193"/>
      <c r="DF180" s="193"/>
      <c r="DG180" s="193"/>
      <c r="DH180" s="193"/>
      <c r="DI180" s="193"/>
      <c r="DJ180" s="193"/>
      <c r="DK180" s="193"/>
      <c r="DL180" s="193"/>
      <c r="DM180" s="193"/>
      <c r="DN180" s="193"/>
      <c r="DO180" s="193"/>
      <c r="DP180" s="193"/>
      <c r="DQ180" s="193"/>
      <c r="DR180" s="193"/>
      <c r="DS180" s="193"/>
      <c r="DT180" s="193"/>
      <c r="DU180" s="193"/>
      <c r="DV180" s="193"/>
      <c r="DW180" s="193"/>
      <c r="DX180" s="193"/>
      <c r="DY180" s="193"/>
      <c r="DZ180" s="193"/>
      <c r="EA180" s="193"/>
      <c r="EB180" s="193"/>
      <c r="EC180" s="193"/>
      <c r="ED180" s="193"/>
      <c r="EE180" s="193"/>
      <c r="EF180" s="193"/>
      <c r="EG180" s="193"/>
      <c r="EH180" s="193"/>
      <c r="EI180" s="193"/>
      <c r="EJ180" s="193"/>
      <c r="EK180" s="193"/>
      <c r="EL180" s="193"/>
      <c r="EM180" s="193"/>
      <c r="EN180" s="193"/>
      <c r="EO180" s="193"/>
      <c r="EP180" s="193"/>
      <c r="EQ180" s="193"/>
      <c r="ER180" s="193"/>
      <c r="ES180" s="193"/>
      <c r="ET180" s="193"/>
      <c r="EU180" s="193"/>
      <c r="EV180" s="193"/>
      <c r="EW180" s="193"/>
      <c r="EX180" s="193"/>
      <c r="EY180" s="193"/>
      <c r="EZ180" s="193"/>
      <c r="FA180" s="193"/>
      <c r="FB180" s="193"/>
      <c r="FC180" s="193"/>
      <c r="FD180" s="193"/>
      <c r="FE180" s="193"/>
      <c r="FF180" s="193"/>
      <c r="FG180" s="193"/>
      <c r="FH180" s="193"/>
      <c r="FI180" s="193"/>
      <c r="FJ180" s="193"/>
      <c r="FK180" s="193"/>
      <c r="FL180" s="193"/>
      <c r="FM180" s="193"/>
      <c r="FN180" s="193"/>
      <c r="FO180" s="193"/>
      <c r="FP180" s="193"/>
      <c r="FQ180" s="193"/>
      <c r="FR180" s="193"/>
      <c r="FS180" s="193"/>
      <c r="FT180" s="193"/>
      <c r="FU180" s="193"/>
      <c r="FV180" s="193"/>
      <c r="FW180" s="193"/>
      <c r="FX180" s="193"/>
      <c r="FY180" s="193"/>
      <c r="FZ180" s="193"/>
      <c r="GA180" s="193"/>
      <c r="GB180" s="193"/>
      <c r="GC180" s="193"/>
      <c r="GD180" s="193"/>
      <c r="GE180" s="193"/>
      <c r="GF180" s="193"/>
      <c r="GG180" s="193"/>
      <c r="GH180" s="193"/>
      <c r="GI180" s="193"/>
      <c r="GJ180" s="193"/>
      <c r="GK180" s="193"/>
      <c r="GL180" s="193"/>
      <c r="GM180" s="193"/>
      <c r="GN180" s="193"/>
      <c r="GO180" s="193"/>
      <c r="GP180" s="193"/>
      <c r="GQ180" s="193"/>
      <c r="GR180" s="193"/>
      <c r="GS180" s="193"/>
      <c r="GT180" s="193"/>
      <c r="GU180" s="193"/>
      <c r="GV180" s="193"/>
      <c r="GW180" s="193"/>
      <c r="GX180" s="193"/>
      <c r="GY180" s="193"/>
      <c r="GZ180" s="193"/>
      <c r="HA180" s="193"/>
      <c r="HB180" s="193"/>
      <c r="HC180" s="193"/>
      <c r="HD180" s="193"/>
      <c r="HE180" s="193"/>
      <c r="HF180" s="193"/>
      <c r="HG180" s="193"/>
      <c r="HH180" s="193"/>
      <c r="HI180" s="193"/>
      <c r="HJ180" s="193"/>
      <c r="HK180" s="193"/>
      <c r="HL180" s="193"/>
      <c r="HM180" s="193"/>
      <c r="HN180" s="193"/>
      <c r="HO180" s="193"/>
      <c r="HP180" s="193"/>
      <c r="HQ180" s="193"/>
      <c r="HR180" s="193"/>
      <c r="HS180" s="193"/>
      <c r="HT180" s="193"/>
      <c r="HU180" s="193"/>
      <c r="HV180" s="193"/>
      <c r="HW180" s="193"/>
      <c r="HX180" s="193"/>
      <c r="HY180" s="193"/>
      <c r="HZ180" s="193"/>
      <c r="IA180" s="193"/>
      <c r="IB180" s="193"/>
      <c r="IC180" s="193"/>
      <c r="ID180" s="193" t="n">
        <v>0</v>
      </c>
      <c r="IE180" s="193" t="n">
        <v>0</v>
      </c>
    </row>
    <row r="181" customFormat="false" ht="12.75" hidden="false" customHeight="false" outlineLevel="0" collapsed="false"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  <c r="AW181" s="193"/>
      <c r="AX181" s="193"/>
      <c r="AY181" s="193"/>
      <c r="AZ181" s="193"/>
      <c r="BA181" s="193"/>
      <c r="BB181" s="193"/>
      <c r="BC181" s="193"/>
      <c r="BD181" s="193"/>
      <c r="BE181" s="193"/>
      <c r="BF181" s="193"/>
      <c r="BG181" s="193"/>
      <c r="BH181" s="193"/>
      <c r="BI181" s="193"/>
      <c r="BJ181" s="193"/>
      <c r="BK181" s="193"/>
      <c r="BL181" s="193"/>
      <c r="BM181" s="193"/>
      <c r="BN181" s="193"/>
      <c r="BO181" s="193"/>
      <c r="BP181" s="193"/>
      <c r="BQ181" s="193"/>
      <c r="BR181" s="193"/>
      <c r="BS181" s="193"/>
      <c r="BT181" s="193"/>
      <c r="BU181" s="193"/>
      <c r="BV181" s="193"/>
      <c r="BW181" s="193"/>
      <c r="BX181" s="193"/>
      <c r="BY181" s="193"/>
      <c r="BZ181" s="193"/>
      <c r="CA181" s="193"/>
      <c r="CB181" s="193"/>
      <c r="CC181" s="193"/>
      <c r="CD181" s="193"/>
      <c r="CE181" s="193"/>
      <c r="CF181" s="193"/>
      <c r="CG181" s="193"/>
      <c r="CH181" s="193"/>
      <c r="CI181" s="193"/>
      <c r="CJ181" s="193"/>
      <c r="CK181" s="193"/>
      <c r="CL181" s="193"/>
      <c r="CM181" s="193"/>
      <c r="CN181" s="193"/>
      <c r="CO181" s="193"/>
      <c r="CP181" s="193"/>
      <c r="CQ181" s="193"/>
      <c r="CR181" s="193"/>
      <c r="CS181" s="193"/>
      <c r="CT181" s="193"/>
      <c r="CU181" s="193"/>
      <c r="CV181" s="193"/>
      <c r="CW181" s="193"/>
      <c r="CX181" s="193"/>
      <c r="CY181" s="193"/>
      <c r="CZ181" s="193"/>
      <c r="DA181" s="193"/>
      <c r="DB181" s="193"/>
      <c r="DC181" s="193"/>
      <c r="DD181" s="193"/>
      <c r="DE181" s="193"/>
      <c r="DF181" s="193"/>
      <c r="DG181" s="193"/>
      <c r="DH181" s="193"/>
      <c r="DI181" s="193"/>
      <c r="DJ181" s="193"/>
      <c r="DK181" s="193"/>
      <c r="DL181" s="193"/>
      <c r="DM181" s="193"/>
      <c r="DN181" s="193"/>
      <c r="DO181" s="193"/>
      <c r="DP181" s="193"/>
      <c r="DQ181" s="193"/>
      <c r="DR181" s="193"/>
      <c r="DS181" s="193"/>
      <c r="DT181" s="193"/>
      <c r="DU181" s="193"/>
      <c r="DV181" s="193"/>
      <c r="DW181" s="193"/>
      <c r="DX181" s="193"/>
      <c r="DY181" s="193"/>
      <c r="DZ181" s="193"/>
      <c r="EA181" s="193"/>
      <c r="EB181" s="193"/>
      <c r="EC181" s="193"/>
      <c r="ED181" s="193"/>
      <c r="EE181" s="193"/>
      <c r="EF181" s="193"/>
      <c r="EG181" s="193"/>
      <c r="EH181" s="193"/>
      <c r="EI181" s="193"/>
      <c r="EJ181" s="193"/>
      <c r="EK181" s="193"/>
      <c r="EL181" s="193"/>
      <c r="EM181" s="193"/>
      <c r="EN181" s="193"/>
      <c r="EO181" s="193"/>
      <c r="EP181" s="193"/>
      <c r="EQ181" s="193"/>
      <c r="ER181" s="193"/>
      <c r="ES181" s="193"/>
      <c r="ET181" s="193"/>
      <c r="EU181" s="193"/>
      <c r="EV181" s="193"/>
      <c r="EW181" s="193"/>
      <c r="EX181" s="193"/>
      <c r="EY181" s="193"/>
      <c r="EZ181" s="193"/>
      <c r="FA181" s="193"/>
      <c r="FB181" s="193"/>
      <c r="FC181" s="193"/>
      <c r="FD181" s="193"/>
      <c r="FE181" s="193"/>
      <c r="FF181" s="193"/>
      <c r="FG181" s="193"/>
      <c r="FH181" s="193"/>
      <c r="FI181" s="193"/>
      <c r="FJ181" s="193"/>
      <c r="FK181" s="193"/>
      <c r="FL181" s="193"/>
      <c r="FM181" s="193"/>
      <c r="FN181" s="193"/>
      <c r="FO181" s="193"/>
      <c r="FP181" s="193"/>
      <c r="FQ181" s="193"/>
      <c r="FR181" s="193"/>
      <c r="FS181" s="193"/>
      <c r="FT181" s="193"/>
      <c r="FU181" s="193"/>
      <c r="FV181" s="193"/>
      <c r="FW181" s="193"/>
      <c r="FX181" s="193"/>
      <c r="FY181" s="193"/>
      <c r="FZ181" s="193"/>
      <c r="GA181" s="193"/>
      <c r="GB181" s="193"/>
      <c r="GC181" s="193"/>
      <c r="GD181" s="193"/>
      <c r="GE181" s="193"/>
      <c r="GF181" s="193"/>
      <c r="GG181" s="193"/>
      <c r="GH181" s="193"/>
      <c r="GI181" s="193"/>
      <c r="GJ181" s="193"/>
      <c r="GK181" s="193"/>
      <c r="GL181" s="193"/>
      <c r="GM181" s="193"/>
      <c r="GN181" s="193"/>
      <c r="GO181" s="193"/>
      <c r="GP181" s="193"/>
      <c r="GQ181" s="193"/>
      <c r="GR181" s="193"/>
      <c r="GS181" s="193"/>
      <c r="GT181" s="193"/>
      <c r="GU181" s="193"/>
      <c r="GV181" s="193"/>
      <c r="GW181" s="193"/>
      <c r="GX181" s="193"/>
      <c r="GY181" s="193"/>
      <c r="GZ181" s="193"/>
      <c r="HA181" s="193"/>
      <c r="HB181" s="193"/>
      <c r="HC181" s="193"/>
      <c r="HD181" s="193"/>
      <c r="HE181" s="193"/>
      <c r="HF181" s="193"/>
      <c r="HG181" s="193"/>
      <c r="HH181" s="193"/>
      <c r="HI181" s="193"/>
      <c r="HJ181" s="193"/>
      <c r="HK181" s="193"/>
      <c r="HL181" s="193"/>
      <c r="HM181" s="193"/>
      <c r="HN181" s="193"/>
      <c r="HO181" s="193"/>
      <c r="HP181" s="193"/>
      <c r="HQ181" s="193"/>
      <c r="HR181" s="193"/>
      <c r="HS181" s="193"/>
      <c r="HT181" s="193"/>
      <c r="HU181" s="193"/>
      <c r="HV181" s="193"/>
      <c r="HW181" s="193"/>
      <c r="HX181" s="193"/>
      <c r="HY181" s="193"/>
      <c r="HZ181" s="193"/>
      <c r="IA181" s="193"/>
      <c r="IB181" s="193"/>
      <c r="IC181" s="193"/>
      <c r="ID181" s="193" t="n">
        <v>0</v>
      </c>
      <c r="IE181" s="193" t="n">
        <v>0</v>
      </c>
    </row>
    <row r="182" customFormat="false" ht="12.75" hidden="false" customHeight="false" outlineLevel="0" collapsed="false"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  <c r="AW182" s="193"/>
      <c r="AX182" s="193"/>
      <c r="AY182" s="193"/>
      <c r="AZ182" s="193"/>
      <c r="BA182" s="193"/>
      <c r="BB182" s="193"/>
      <c r="BC182" s="193"/>
      <c r="BD182" s="193"/>
      <c r="BE182" s="193"/>
      <c r="BF182" s="193"/>
      <c r="BG182" s="193"/>
      <c r="BH182" s="193"/>
      <c r="BI182" s="193"/>
      <c r="BJ182" s="193"/>
      <c r="BK182" s="193"/>
      <c r="BL182" s="193"/>
      <c r="BM182" s="193"/>
      <c r="BN182" s="193"/>
      <c r="BO182" s="193"/>
      <c r="BP182" s="193"/>
      <c r="BQ182" s="193"/>
      <c r="BR182" s="193"/>
      <c r="BS182" s="193"/>
      <c r="BT182" s="193"/>
      <c r="BU182" s="193"/>
      <c r="BV182" s="193"/>
      <c r="BW182" s="193"/>
      <c r="BX182" s="193"/>
      <c r="BY182" s="193"/>
      <c r="BZ182" s="193"/>
      <c r="CA182" s="193"/>
      <c r="CB182" s="193"/>
      <c r="CC182" s="193"/>
      <c r="CD182" s="193"/>
      <c r="CE182" s="193"/>
      <c r="CF182" s="193"/>
      <c r="CG182" s="193"/>
      <c r="CH182" s="193"/>
      <c r="CI182" s="193"/>
      <c r="CJ182" s="193"/>
      <c r="CK182" s="193"/>
      <c r="CL182" s="193"/>
      <c r="CM182" s="193"/>
      <c r="CN182" s="193"/>
      <c r="CO182" s="193"/>
      <c r="CP182" s="193"/>
      <c r="CQ182" s="193"/>
      <c r="CR182" s="193"/>
      <c r="CS182" s="193"/>
      <c r="CT182" s="193"/>
      <c r="CU182" s="193"/>
      <c r="CV182" s="193"/>
      <c r="CW182" s="193"/>
      <c r="CX182" s="193"/>
      <c r="CY182" s="193"/>
      <c r="CZ182" s="193"/>
      <c r="DA182" s="193"/>
      <c r="DB182" s="193"/>
      <c r="DC182" s="193"/>
      <c r="DD182" s="193"/>
      <c r="DE182" s="193"/>
      <c r="DF182" s="193"/>
      <c r="DG182" s="193"/>
      <c r="DH182" s="193"/>
      <c r="DI182" s="193"/>
      <c r="DJ182" s="193"/>
      <c r="DK182" s="193"/>
      <c r="DL182" s="193"/>
      <c r="DM182" s="193"/>
      <c r="DN182" s="193"/>
      <c r="DO182" s="193"/>
      <c r="DP182" s="193"/>
      <c r="DQ182" s="193"/>
      <c r="DR182" s="193"/>
      <c r="DS182" s="193"/>
      <c r="DT182" s="193"/>
      <c r="DU182" s="193"/>
      <c r="DV182" s="193"/>
      <c r="DW182" s="193"/>
      <c r="DX182" s="193"/>
      <c r="DY182" s="193"/>
      <c r="DZ182" s="193"/>
      <c r="EA182" s="193"/>
      <c r="EB182" s="193"/>
      <c r="EC182" s="193"/>
      <c r="ED182" s="193"/>
      <c r="EE182" s="193"/>
      <c r="EF182" s="193"/>
      <c r="EG182" s="193"/>
      <c r="EH182" s="193"/>
      <c r="EI182" s="193"/>
      <c r="EJ182" s="193"/>
      <c r="EK182" s="193"/>
      <c r="EL182" s="193"/>
      <c r="EM182" s="193"/>
      <c r="EN182" s="193"/>
      <c r="EO182" s="193"/>
      <c r="EP182" s="193"/>
      <c r="EQ182" s="193"/>
      <c r="ER182" s="193"/>
      <c r="ES182" s="193"/>
      <c r="ET182" s="193"/>
      <c r="EU182" s="193"/>
      <c r="EV182" s="193"/>
      <c r="EW182" s="193"/>
      <c r="EX182" s="193"/>
      <c r="EY182" s="193"/>
      <c r="EZ182" s="193"/>
      <c r="FA182" s="193"/>
      <c r="FB182" s="193"/>
      <c r="FC182" s="193"/>
      <c r="FD182" s="193"/>
      <c r="FE182" s="193"/>
      <c r="FF182" s="193"/>
      <c r="FG182" s="193"/>
      <c r="FH182" s="193"/>
      <c r="FI182" s="193"/>
      <c r="FJ182" s="193"/>
      <c r="FK182" s="193"/>
      <c r="FL182" s="193"/>
      <c r="FM182" s="193"/>
      <c r="FN182" s="193"/>
      <c r="FO182" s="193"/>
      <c r="FP182" s="193"/>
      <c r="FQ182" s="193"/>
      <c r="FR182" s="193"/>
      <c r="FS182" s="193"/>
      <c r="FT182" s="193"/>
      <c r="FU182" s="193"/>
      <c r="FV182" s="193"/>
      <c r="FW182" s="193"/>
      <c r="FX182" s="193"/>
      <c r="FY182" s="193"/>
      <c r="FZ182" s="193"/>
      <c r="GA182" s="193"/>
      <c r="GB182" s="193"/>
      <c r="GC182" s="193"/>
      <c r="GD182" s="193"/>
      <c r="GE182" s="193"/>
      <c r="GF182" s="193"/>
      <c r="GG182" s="193"/>
      <c r="GH182" s="193"/>
      <c r="GI182" s="193"/>
      <c r="GJ182" s="193"/>
      <c r="GK182" s="193"/>
      <c r="GL182" s="193"/>
      <c r="GM182" s="193"/>
      <c r="GN182" s="193"/>
      <c r="GO182" s="193"/>
      <c r="GP182" s="193"/>
      <c r="GQ182" s="193"/>
      <c r="GR182" s="193"/>
      <c r="GS182" s="193"/>
      <c r="GT182" s="193"/>
      <c r="GU182" s="193"/>
      <c r="GV182" s="193"/>
      <c r="GW182" s="193"/>
      <c r="GX182" s="193"/>
      <c r="GY182" s="193"/>
      <c r="GZ182" s="193"/>
      <c r="HA182" s="193"/>
      <c r="HB182" s="193"/>
      <c r="HC182" s="193"/>
      <c r="HD182" s="193"/>
      <c r="HE182" s="193"/>
      <c r="HF182" s="193"/>
      <c r="HG182" s="193"/>
      <c r="HH182" s="193"/>
      <c r="HI182" s="193"/>
      <c r="HJ182" s="193"/>
      <c r="HK182" s="193"/>
      <c r="HL182" s="193"/>
      <c r="HM182" s="193"/>
      <c r="HN182" s="193"/>
      <c r="HO182" s="193"/>
      <c r="HP182" s="193"/>
      <c r="HQ182" s="193"/>
      <c r="HR182" s="193"/>
      <c r="HS182" s="193"/>
      <c r="HT182" s="193"/>
      <c r="HU182" s="193"/>
      <c r="HV182" s="193"/>
      <c r="HW182" s="193"/>
      <c r="HX182" s="193"/>
      <c r="HY182" s="193"/>
      <c r="HZ182" s="193"/>
      <c r="IA182" s="193"/>
      <c r="IB182" s="193"/>
      <c r="IC182" s="193"/>
      <c r="ID182" s="193" t="n">
        <v>0</v>
      </c>
      <c r="IE182" s="193" t="n">
        <v>0</v>
      </c>
    </row>
    <row r="183" customFormat="false" ht="12.75" hidden="false" customHeight="false" outlineLevel="0" collapsed="false"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  <c r="AW183" s="193"/>
      <c r="AX183" s="193"/>
      <c r="AY183" s="193"/>
      <c r="AZ183" s="193"/>
      <c r="BA183" s="193"/>
      <c r="BB183" s="193"/>
      <c r="BC183" s="193"/>
      <c r="BD183" s="193"/>
      <c r="BE183" s="193"/>
      <c r="BF183" s="193"/>
      <c r="BG183" s="193"/>
      <c r="BH183" s="193"/>
      <c r="BI183" s="193"/>
      <c r="BJ183" s="193"/>
      <c r="BK183" s="193"/>
      <c r="BL183" s="193"/>
      <c r="BM183" s="193"/>
      <c r="BN183" s="193"/>
      <c r="BO183" s="193"/>
      <c r="BP183" s="193"/>
      <c r="BQ183" s="193"/>
      <c r="BR183" s="193"/>
      <c r="BS183" s="193"/>
      <c r="BT183" s="193"/>
      <c r="BU183" s="193"/>
      <c r="BV183" s="193"/>
      <c r="BW183" s="193"/>
      <c r="BX183" s="193"/>
      <c r="BY183" s="193"/>
      <c r="BZ183" s="193"/>
      <c r="CA183" s="193"/>
      <c r="CB183" s="193"/>
      <c r="CC183" s="193"/>
      <c r="CD183" s="193"/>
      <c r="CE183" s="193"/>
      <c r="CF183" s="193"/>
      <c r="CG183" s="193"/>
      <c r="CH183" s="193"/>
      <c r="CI183" s="193"/>
      <c r="CJ183" s="193"/>
      <c r="CK183" s="193"/>
      <c r="CL183" s="193"/>
      <c r="CM183" s="193"/>
      <c r="CN183" s="193"/>
      <c r="CO183" s="193"/>
      <c r="CP183" s="193"/>
      <c r="CQ183" s="193"/>
      <c r="CR183" s="193"/>
      <c r="CS183" s="193"/>
      <c r="CT183" s="193"/>
      <c r="CU183" s="193"/>
      <c r="CV183" s="193"/>
      <c r="CW183" s="193"/>
      <c r="CX183" s="193"/>
      <c r="CY183" s="193"/>
      <c r="CZ183" s="193"/>
      <c r="DA183" s="193"/>
      <c r="DB183" s="193"/>
      <c r="DC183" s="193"/>
      <c r="DD183" s="193"/>
      <c r="DE183" s="193"/>
      <c r="DF183" s="193"/>
      <c r="DG183" s="193"/>
      <c r="DH183" s="193"/>
      <c r="DI183" s="193"/>
      <c r="DJ183" s="193"/>
      <c r="DK183" s="193"/>
      <c r="DL183" s="193"/>
      <c r="DM183" s="193"/>
      <c r="DN183" s="193"/>
      <c r="DO183" s="193"/>
      <c r="DP183" s="193"/>
      <c r="DQ183" s="193"/>
      <c r="DR183" s="193"/>
      <c r="DS183" s="193"/>
      <c r="DT183" s="193"/>
      <c r="DU183" s="193"/>
      <c r="DV183" s="193"/>
      <c r="DW183" s="193"/>
      <c r="DX183" s="193"/>
      <c r="DY183" s="193"/>
      <c r="DZ183" s="193"/>
      <c r="EA183" s="193"/>
      <c r="EB183" s="193"/>
      <c r="EC183" s="193"/>
      <c r="ED183" s="193"/>
      <c r="EE183" s="193"/>
      <c r="EF183" s="193"/>
      <c r="EG183" s="193"/>
      <c r="EH183" s="193"/>
      <c r="EI183" s="193"/>
      <c r="EJ183" s="193"/>
      <c r="EK183" s="193"/>
      <c r="EL183" s="193"/>
      <c r="EM183" s="193"/>
      <c r="EN183" s="193"/>
      <c r="EO183" s="193"/>
      <c r="EP183" s="193"/>
      <c r="EQ183" s="193"/>
      <c r="ER183" s="193"/>
      <c r="ES183" s="193"/>
      <c r="ET183" s="193"/>
      <c r="EU183" s="193"/>
      <c r="EV183" s="193"/>
      <c r="EW183" s="193"/>
      <c r="EX183" s="193"/>
      <c r="EY183" s="193"/>
      <c r="EZ183" s="193"/>
      <c r="FA183" s="193"/>
      <c r="FB183" s="193"/>
      <c r="FC183" s="193"/>
      <c r="FD183" s="193"/>
      <c r="FE183" s="193"/>
      <c r="FF183" s="193"/>
      <c r="FG183" s="193"/>
      <c r="FH183" s="193"/>
      <c r="FI183" s="193"/>
      <c r="FJ183" s="193"/>
      <c r="FK183" s="193"/>
      <c r="FL183" s="193"/>
      <c r="FM183" s="193"/>
      <c r="FN183" s="193"/>
      <c r="FO183" s="193"/>
      <c r="FP183" s="193"/>
      <c r="FQ183" s="193"/>
      <c r="FR183" s="193"/>
      <c r="FS183" s="193"/>
      <c r="FT183" s="193"/>
      <c r="FU183" s="193"/>
      <c r="FV183" s="193"/>
      <c r="FW183" s="193"/>
      <c r="FX183" s="193"/>
      <c r="FY183" s="193"/>
      <c r="FZ183" s="193"/>
      <c r="GA183" s="193"/>
      <c r="GB183" s="193"/>
      <c r="GC183" s="193"/>
      <c r="GD183" s="193"/>
      <c r="GE183" s="193"/>
      <c r="GF183" s="193"/>
      <c r="GG183" s="193"/>
      <c r="GH183" s="193"/>
      <c r="GI183" s="193"/>
      <c r="GJ183" s="193"/>
      <c r="GK183" s="193"/>
      <c r="GL183" s="193"/>
      <c r="GM183" s="193"/>
      <c r="GN183" s="193"/>
      <c r="GO183" s="193"/>
      <c r="GP183" s="193"/>
      <c r="GQ183" s="193"/>
      <c r="GR183" s="193"/>
      <c r="GS183" s="193"/>
      <c r="GT183" s="193"/>
      <c r="GU183" s="193"/>
      <c r="GV183" s="193"/>
      <c r="GW183" s="193"/>
      <c r="GX183" s="193"/>
      <c r="GY183" s="193"/>
      <c r="GZ183" s="193"/>
      <c r="HA183" s="193"/>
      <c r="HB183" s="193"/>
      <c r="HC183" s="193"/>
      <c r="HD183" s="193"/>
      <c r="HE183" s="193"/>
      <c r="HF183" s="193"/>
      <c r="HG183" s="193"/>
      <c r="HH183" s="193"/>
      <c r="HI183" s="193"/>
      <c r="HJ183" s="193"/>
      <c r="HK183" s="193"/>
      <c r="HL183" s="193"/>
      <c r="HM183" s="193"/>
      <c r="HN183" s="193"/>
      <c r="HO183" s="193"/>
      <c r="HP183" s="193"/>
      <c r="HQ183" s="193"/>
      <c r="HR183" s="193"/>
      <c r="HS183" s="193"/>
      <c r="HT183" s="193"/>
      <c r="HU183" s="193"/>
      <c r="HV183" s="193"/>
      <c r="HW183" s="193"/>
      <c r="HX183" s="193"/>
      <c r="HY183" s="193"/>
      <c r="HZ183" s="193"/>
      <c r="IA183" s="193"/>
      <c r="IB183" s="193"/>
      <c r="IC183" s="193"/>
      <c r="ID183" s="193" t="n">
        <v>0</v>
      </c>
      <c r="IE183" s="193" t="n">
        <v>0</v>
      </c>
    </row>
    <row r="184" customFormat="false" ht="12.75" hidden="false" customHeight="false" outlineLevel="0" collapsed="false"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  <c r="AW184" s="193"/>
      <c r="AX184" s="193"/>
      <c r="AY184" s="193"/>
      <c r="AZ184" s="193"/>
      <c r="BA184" s="193"/>
      <c r="BB184" s="193"/>
      <c r="BC184" s="193"/>
      <c r="BD184" s="193"/>
      <c r="BE184" s="193"/>
      <c r="BF184" s="193"/>
      <c r="BG184" s="193"/>
      <c r="BH184" s="193"/>
      <c r="BI184" s="193"/>
      <c r="BJ184" s="193"/>
      <c r="BK184" s="193"/>
      <c r="BL184" s="193"/>
      <c r="BM184" s="193"/>
      <c r="BN184" s="193"/>
      <c r="BO184" s="193"/>
      <c r="BP184" s="193"/>
      <c r="BQ184" s="193"/>
      <c r="BR184" s="193"/>
      <c r="BS184" s="193"/>
      <c r="BT184" s="193"/>
      <c r="BU184" s="193"/>
      <c r="BV184" s="193"/>
      <c r="BW184" s="193"/>
      <c r="BX184" s="193"/>
      <c r="BY184" s="193"/>
      <c r="BZ184" s="193"/>
      <c r="CA184" s="193"/>
      <c r="CB184" s="193"/>
      <c r="CC184" s="193"/>
      <c r="CD184" s="193"/>
      <c r="CE184" s="193"/>
      <c r="CF184" s="193"/>
      <c r="CG184" s="193"/>
      <c r="CH184" s="193"/>
      <c r="CI184" s="193"/>
      <c r="CJ184" s="193"/>
      <c r="CK184" s="193"/>
      <c r="CL184" s="193"/>
      <c r="CM184" s="193"/>
      <c r="CN184" s="193"/>
      <c r="CO184" s="193"/>
      <c r="CP184" s="193"/>
      <c r="CQ184" s="193"/>
      <c r="CR184" s="193"/>
      <c r="CS184" s="193"/>
      <c r="CT184" s="193"/>
      <c r="CU184" s="193"/>
      <c r="CV184" s="193"/>
      <c r="CW184" s="193"/>
      <c r="CX184" s="193"/>
      <c r="CY184" s="193"/>
      <c r="CZ184" s="193"/>
      <c r="DA184" s="193"/>
      <c r="DB184" s="193"/>
      <c r="DC184" s="193"/>
      <c r="DD184" s="193"/>
      <c r="DE184" s="193"/>
      <c r="DF184" s="193"/>
      <c r="DG184" s="193"/>
      <c r="DH184" s="193"/>
      <c r="DI184" s="193"/>
      <c r="DJ184" s="193"/>
      <c r="DK184" s="193"/>
      <c r="DL184" s="193"/>
      <c r="DM184" s="193"/>
      <c r="DN184" s="193"/>
      <c r="DO184" s="193"/>
      <c r="DP184" s="193"/>
      <c r="DQ184" s="193"/>
      <c r="DR184" s="193"/>
      <c r="DS184" s="193"/>
      <c r="DT184" s="193"/>
      <c r="DU184" s="193"/>
      <c r="DV184" s="193"/>
      <c r="DW184" s="193"/>
      <c r="DX184" s="193"/>
      <c r="DY184" s="193"/>
      <c r="DZ184" s="193"/>
      <c r="EA184" s="193"/>
      <c r="EB184" s="193"/>
      <c r="EC184" s="193"/>
      <c r="ED184" s="193"/>
      <c r="EE184" s="193"/>
      <c r="EF184" s="193"/>
      <c r="EG184" s="193"/>
      <c r="EH184" s="193"/>
      <c r="EI184" s="193"/>
      <c r="EJ184" s="193"/>
      <c r="EK184" s="193"/>
      <c r="EL184" s="193"/>
      <c r="EM184" s="193"/>
      <c r="EN184" s="193"/>
      <c r="EO184" s="193"/>
      <c r="EP184" s="193"/>
      <c r="EQ184" s="193"/>
      <c r="ER184" s="193"/>
      <c r="ES184" s="193"/>
      <c r="ET184" s="193"/>
      <c r="EU184" s="193"/>
      <c r="EV184" s="193"/>
      <c r="EW184" s="193"/>
      <c r="EX184" s="193"/>
      <c r="EY184" s="193"/>
      <c r="EZ184" s="193"/>
      <c r="FA184" s="193"/>
      <c r="FB184" s="193"/>
      <c r="FC184" s="193"/>
      <c r="FD184" s="193"/>
      <c r="FE184" s="193"/>
      <c r="FF184" s="193"/>
      <c r="FG184" s="193"/>
      <c r="FH184" s="193"/>
      <c r="FI184" s="193"/>
      <c r="FJ184" s="193"/>
      <c r="FK184" s="193"/>
      <c r="FL184" s="193"/>
      <c r="FM184" s="193"/>
      <c r="FN184" s="193"/>
      <c r="FO184" s="193"/>
      <c r="FP184" s="193"/>
      <c r="FQ184" s="193"/>
      <c r="FR184" s="193"/>
      <c r="FS184" s="193"/>
      <c r="FT184" s="193"/>
      <c r="FU184" s="193"/>
      <c r="FV184" s="193"/>
      <c r="FW184" s="193"/>
      <c r="FX184" s="193"/>
      <c r="FY184" s="193"/>
      <c r="FZ184" s="193"/>
      <c r="GA184" s="193"/>
      <c r="GB184" s="193"/>
      <c r="GC184" s="193"/>
      <c r="GD184" s="193"/>
      <c r="GE184" s="193"/>
      <c r="GF184" s="193"/>
      <c r="GG184" s="193"/>
      <c r="GH184" s="193"/>
      <c r="GI184" s="193"/>
      <c r="GJ184" s="193"/>
      <c r="GK184" s="193"/>
      <c r="GL184" s="193"/>
      <c r="GM184" s="193"/>
      <c r="GN184" s="193"/>
      <c r="GO184" s="193"/>
      <c r="GP184" s="193"/>
      <c r="GQ184" s="193"/>
      <c r="GR184" s="193"/>
      <c r="GS184" s="193"/>
      <c r="GT184" s="193"/>
      <c r="GU184" s="193"/>
      <c r="GV184" s="193"/>
      <c r="GW184" s="193"/>
      <c r="GX184" s="193"/>
      <c r="GY184" s="193"/>
      <c r="GZ184" s="193"/>
      <c r="HA184" s="193"/>
      <c r="HB184" s="193"/>
      <c r="HC184" s="193"/>
      <c r="HD184" s="193"/>
      <c r="HE184" s="193"/>
      <c r="HF184" s="193"/>
      <c r="HG184" s="193"/>
      <c r="HH184" s="193"/>
      <c r="HI184" s="193"/>
      <c r="HJ184" s="193"/>
      <c r="HK184" s="193"/>
      <c r="HL184" s="193"/>
      <c r="HM184" s="193"/>
      <c r="HN184" s="193"/>
      <c r="HO184" s="193"/>
      <c r="HP184" s="193"/>
      <c r="HQ184" s="193"/>
      <c r="HR184" s="193"/>
      <c r="HS184" s="193"/>
      <c r="HT184" s="193"/>
      <c r="HU184" s="193"/>
      <c r="HV184" s="193"/>
      <c r="HW184" s="193"/>
      <c r="HX184" s="193"/>
      <c r="HY184" s="193"/>
      <c r="HZ184" s="193"/>
      <c r="IA184" s="193"/>
      <c r="IB184" s="193"/>
      <c r="IC184" s="193"/>
      <c r="ID184" s="193" t="n">
        <v>0</v>
      </c>
      <c r="IE184" s="193" t="n">
        <v>0</v>
      </c>
    </row>
    <row r="185" customFormat="false" ht="12.75" hidden="false" customHeight="false" outlineLevel="0" collapsed="false"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  <c r="AW185" s="193"/>
      <c r="AX185" s="193"/>
      <c r="AY185" s="193"/>
      <c r="AZ185" s="193"/>
      <c r="BA185" s="193"/>
      <c r="BB185" s="193"/>
      <c r="BC185" s="193"/>
      <c r="BD185" s="193"/>
      <c r="BE185" s="193"/>
      <c r="BF185" s="193"/>
      <c r="BG185" s="193"/>
      <c r="BH185" s="193"/>
      <c r="BI185" s="193"/>
      <c r="BJ185" s="193"/>
      <c r="BK185" s="193"/>
      <c r="BL185" s="193"/>
      <c r="BM185" s="193"/>
      <c r="BN185" s="193"/>
      <c r="BO185" s="193"/>
      <c r="BP185" s="193"/>
      <c r="BQ185" s="193"/>
      <c r="BR185" s="193"/>
      <c r="BS185" s="193"/>
      <c r="BT185" s="193"/>
      <c r="BU185" s="193"/>
      <c r="BV185" s="193"/>
      <c r="BW185" s="193"/>
      <c r="BX185" s="193"/>
      <c r="BY185" s="193"/>
      <c r="BZ185" s="193"/>
      <c r="CA185" s="193"/>
      <c r="CB185" s="193"/>
      <c r="CC185" s="193"/>
      <c r="CD185" s="193"/>
      <c r="CE185" s="193"/>
      <c r="CF185" s="193"/>
      <c r="CG185" s="193"/>
      <c r="CH185" s="193"/>
      <c r="CI185" s="193"/>
      <c r="CJ185" s="193"/>
      <c r="CK185" s="193"/>
      <c r="CL185" s="193"/>
      <c r="CM185" s="193"/>
      <c r="CN185" s="193"/>
      <c r="CO185" s="193"/>
      <c r="CP185" s="193"/>
      <c r="CQ185" s="193"/>
      <c r="CR185" s="193"/>
      <c r="CS185" s="193"/>
      <c r="CT185" s="193"/>
      <c r="CU185" s="193"/>
      <c r="CV185" s="193"/>
      <c r="CW185" s="193"/>
      <c r="CX185" s="193"/>
      <c r="CY185" s="193"/>
      <c r="CZ185" s="193"/>
      <c r="DA185" s="193"/>
      <c r="DB185" s="193"/>
      <c r="DC185" s="193"/>
      <c r="DD185" s="193"/>
      <c r="DE185" s="193"/>
      <c r="DF185" s="193"/>
      <c r="DG185" s="193"/>
      <c r="DH185" s="193"/>
      <c r="DI185" s="193"/>
      <c r="DJ185" s="193"/>
      <c r="DK185" s="193"/>
      <c r="DL185" s="193"/>
      <c r="DM185" s="193"/>
      <c r="DN185" s="193"/>
      <c r="DO185" s="193"/>
      <c r="DP185" s="193"/>
      <c r="DQ185" s="193"/>
      <c r="DR185" s="193"/>
      <c r="DS185" s="193"/>
      <c r="DT185" s="193"/>
      <c r="DU185" s="193"/>
      <c r="DV185" s="193"/>
      <c r="DW185" s="193"/>
      <c r="DX185" s="193"/>
      <c r="DY185" s="193"/>
      <c r="DZ185" s="193"/>
      <c r="EA185" s="193"/>
      <c r="EB185" s="193"/>
      <c r="EC185" s="193"/>
      <c r="ED185" s="193"/>
      <c r="EE185" s="193"/>
      <c r="EF185" s="193"/>
      <c r="EG185" s="193"/>
      <c r="EH185" s="193"/>
      <c r="EI185" s="193"/>
      <c r="EJ185" s="193"/>
      <c r="EK185" s="193"/>
      <c r="EL185" s="193"/>
      <c r="EM185" s="193"/>
      <c r="EN185" s="193"/>
      <c r="EO185" s="193"/>
      <c r="EP185" s="193"/>
      <c r="EQ185" s="193"/>
      <c r="ER185" s="193"/>
      <c r="ES185" s="193"/>
      <c r="ET185" s="193"/>
      <c r="EU185" s="193"/>
      <c r="EV185" s="193"/>
      <c r="EW185" s="193"/>
      <c r="EX185" s="193"/>
      <c r="EY185" s="193"/>
      <c r="EZ185" s="193"/>
      <c r="FA185" s="193"/>
      <c r="FB185" s="193"/>
      <c r="FC185" s="193"/>
      <c r="FD185" s="193"/>
      <c r="FE185" s="193"/>
      <c r="FF185" s="193"/>
      <c r="FG185" s="193"/>
      <c r="FH185" s="193"/>
      <c r="FI185" s="193"/>
      <c r="FJ185" s="193"/>
      <c r="FK185" s="193"/>
      <c r="FL185" s="193"/>
      <c r="FM185" s="193"/>
      <c r="FN185" s="193"/>
      <c r="FO185" s="193"/>
      <c r="FP185" s="193"/>
      <c r="FQ185" s="193"/>
      <c r="FR185" s="193"/>
      <c r="FS185" s="193"/>
      <c r="FT185" s="193"/>
      <c r="FU185" s="193"/>
      <c r="FV185" s="193"/>
      <c r="FW185" s="193"/>
      <c r="FX185" s="193"/>
      <c r="FY185" s="193"/>
      <c r="FZ185" s="193"/>
      <c r="GA185" s="193"/>
      <c r="GB185" s="193"/>
      <c r="GC185" s="193"/>
      <c r="GD185" s="193"/>
      <c r="GE185" s="193"/>
      <c r="GF185" s="193"/>
      <c r="GG185" s="193"/>
      <c r="GH185" s="193"/>
      <c r="GI185" s="193"/>
      <c r="GJ185" s="193"/>
      <c r="GK185" s="193"/>
      <c r="GL185" s="193"/>
      <c r="GM185" s="193"/>
      <c r="GN185" s="193"/>
      <c r="GO185" s="193"/>
      <c r="GP185" s="193"/>
      <c r="GQ185" s="193"/>
      <c r="GR185" s="193"/>
      <c r="GS185" s="193"/>
      <c r="GT185" s="193"/>
      <c r="GU185" s="193"/>
      <c r="GV185" s="193"/>
      <c r="GW185" s="193"/>
      <c r="GX185" s="193"/>
      <c r="GY185" s="193"/>
      <c r="GZ185" s="193"/>
      <c r="HA185" s="193"/>
      <c r="HB185" s="193"/>
      <c r="HC185" s="193"/>
      <c r="HD185" s="193"/>
      <c r="HE185" s="193"/>
      <c r="HF185" s="193"/>
      <c r="HG185" s="193"/>
      <c r="HH185" s="193"/>
      <c r="HI185" s="193"/>
      <c r="HJ185" s="193"/>
      <c r="HK185" s="193"/>
      <c r="HL185" s="193"/>
      <c r="HM185" s="193"/>
      <c r="HN185" s="193"/>
      <c r="HO185" s="193"/>
      <c r="HP185" s="193"/>
      <c r="HQ185" s="193"/>
      <c r="HR185" s="193"/>
      <c r="HS185" s="193"/>
      <c r="HT185" s="193"/>
      <c r="HU185" s="193"/>
      <c r="HV185" s="193"/>
      <c r="HW185" s="193"/>
      <c r="HX185" s="193"/>
      <c r="HY185" s="193"/>
      <c r="HZ185" s="193"/>
      <c r="IA185" s="193"/>
      <c r="IB185" s="193"/>
      <c r="IC185" s="193"/>
      <c r="ID185" s="193" t="n">
        <v>0</v>
      </c>
      <c r="IE185" s="193" t="n">
        <v>0</v>
      </c>
    </row>
    <row r="186" customFormat="false" ht="12.75" hidden="false" customHeight="false" outlineLevel="0" collapsed="false"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  <c r="AW186" s="193"/>
      <c r="AX186" s="193"/>
      <c r="AY186" s="193"/>
      <c r="AZ186" s="193"/>
      <c r="BA186" s="193"/>
      <c r="BB186" s="193"/>
      <c r="BC186" s="193"/>
      <c r="BD186" s="193"/>
      <c r="BE186" s="193"/>
      <c r="BF186" s="193"/>
      <c r="BG186" s="193"/>
      <c r="BH186" s="193"/>
      <c r="BI186" s="193"/>
      <c r="BJ186" s="193"/>
      <c r="BK186" s="193"/>
      <c r="BL186" s="193"/>
      <c r="BM186" s="193"/>
      <c r="BN186" s="193"/>
      <c r="BO186" s="193"/>
      <c r="BP186" s="193"/>
      <c r="BQ186" s="193"/>
      <c r="BR186" s="193"/>
      <c r="BS186" s="193"/>
      <c r="BT186" s="193"/>
      <c r="BU186" s="193"/>
      <c r="BV186" s="193"/>
      <c r="BW186" s="193"/>
      <c r="BX186" s="193"/>
      <c r="BY186" s="193"/>
      <c r="BZ186" s="193"/>
      <c r="CA186" s="193"/>
      <c r="CB186" s="193"/>
      <c r="CC186" s="193"/>
      <c r="CD186" s="193"/>
      <c r="CE186" s="193"/>
      <c r="CF186" s="193"/>
      <c r="CG186" s="193"/>
      <c r="CH186" s="193"/>
      <c r="CI186" s="193"/>
      <c r="CJ186" s="193"/>
      <c r="CK186" s="193"/>
      <c r="CL186" s="193"/>
      <c r="CM186" s="193"/>
      <c r="CN186" s="193"/>
      <c r="CO186" s="193"/>
      <c r="CP186" s="193"/>
      <c r="CQ186" s="193"/>
      <c r="CR186" s="193"/>
      <c r="CS186" s="193"/>
      <c r="CT186" s="193"/>
      <c r="CU186" s="193"/>
      <c r="CV186" s="193"/>
      <c r="CW186" s="193"/>
      <c r="CX186" s="193"/>
      <c r="CY186" s="193"/>
      <c r="CZ186" s="193"/>
      <c r="DA186" s="193"/>
      <c r="DB186" s="193"/>
      <c r="DC186" s="193"/>
      <c r="DD186" s="193"/>
      <c r="DE186" s="193"/>
      <c r="DF186" s="193"/>
      <c r="DG186" s="193"/>
      <c r="DH186" s="193"/>
      <c r="DI186" s="193"/>
      <c r="DJ186" s="193"/>
      <c r="DK186" s="193"/>
      <c r="DL186" s="193"/>
      <c r="DM186" s="193"/>
      <c r="DN186" s="193"/>
      <c r="DO186" s="193"/>
      <c r="DP186" s="193"/>
      <c r="DQ186" s="193"/>
      <c r="DR186" s="193"/>
      <c r="DS186" s="193"/>
      <c r="DT186" s="193"/>
      <c r="DU186" s="193"/>
      <c r="DV186" s="193"/>
      <c r="DW186" s="193"/>
      <c r="DX186" s="193"/>
      <c r="DY186" s="193"/>
      <c r="DZ186" s="193"/>
      <c r="EA186" s="193"/>
      <c r="EB186" s="193"/>
      <c r="EC186" s="193"/>
      <c r="ED186" s="193"/>
      <c r="EE186" s="193"/>
      <c r="EF186" s="193"/>
      <c r="EG186" s="193"/>
      <c r="EH186" s="193"/>
      <c r="EI186" s="193"/>
      <c r="EJ186" s="193"/>
      <c r="EK186" s="193"/>
      <c r="EL186" s="193"/>
      <c r="EM186" s="193"/>
      <c r="EN186" s="193"/>
      <c r="EO186" s="193"/>
      <c r="EP186" s="193"/>
      <c r="EQ186" s="193"/>
      <c r="ER186" s="193"/>
      <c r="ES186" s="193"/>
      <c r="ET186" s="193"/>
      <c r="EU186" s="193"/>
      <c r="EV186" s="193"/>
      <c r="EW186" s="193"/>
      <c r="EX186" s="193"/>
      <c r="EY186" s="193"/>
      <c r="EZ186" s="193"/>
      <c r="FA186" s="193"/>
      <c r="FB186" s="193"/>
      <c r="FC186" s="193"/>
      <c r="FD186" s="193"/>
      <c r="FE186" s="193"/>
      <c r="FF186" s="193"/>
      <c r="FG186" s="193"/>
      <c r="FH186" s="193"/>
      <c r="FI186" s="193"/>
      <c r="FJ186" s="193"/>
      <c r="FK186" s="193"/>
      <c r="FL186" s="193"/>
      <c r="FM186" s="193"/>
      <c r="FN186" s="193"/>
      <c r="FO186" s="193"/>
      <c r="FP186" s="193"/>
      <c r="FQ186" s="193"/>
      <c r="FR186" s="193"/>
      <c r="FS186" s="193"/>
      <c r="FT186" s="193"/>
      <c r="FU186" s="193"/>
      <c r="FV186" s="193"/>
      <c r="FW186" s="193"/>
      <c r="FX186" s="193"/>
      <c r="FY186" s="193"/>
      <c r="FZ186" s="193"/>
      <c r="GA186" s="193"/>
      <c r="GB186" s="193"/>
      <c r="GC186" s="193"/>
      <c r="GD186" s="193"/>
      <c r="GE186" s="193"/>
      <c r="GF186" s="193"/>
      <c r="GG186" s="193"/>
      <c r="GH186" s="193"/>
      <c r="GI186" s="193"/>
      <c r="GJ186" s="193"/>
      <c r="GK186" s="193"/>
      <c r="GL186" s="193"/>
      <c r="GM186" s="193"/>
      <c r="GN186" s="193"/>
      <c r="GO186" s="193"/>
      <c r="GP186" s="193"/>
      <c r="GQ186" s="193"/>
      <c r="GR186" s="193"/>
      <c r="GS186" s="193"/>
      <c r="GT186" s="193"/>
      <c r="GU186" s="193"/>
      <c r="GV186" s="193"/>
      <c r="GW186" s="193"/>
      <c r="GX186" s="193"/>
      <c r="GY186" s="193"/>
      <c r="GZ186" s="193"/>
      <c r="HA186" s="193"/>
      <c r="HB186" s="193"/>
      <c r="HC186" s="193"/>
      <c r="HD186" s="193"/>
      <c r="HE186" s="193"/>
      <c r="HF186" s="193"/>
      <c r="HG186" s="193"/>
      <c r="HH186" s="193"/>
      <c r="HI186" s="193"/>
      <c r="HJ186" s="193"/>
      <c r="HK186" s="193"/>
      <c r="HL186" s="193"/>
      <c r="HM186" s="193"/>
      <c r="HN186" s="193"/>
      <c r="HO186" s="193"/>
      <c r="HP186" s="193"/>
      <c r="HQ186" s="193"/>
      <c r="HR186" s="193"/>
      <c r="HS186" s="193"/>
      <c r="HT186" s="193"/>
      <c r="HU186" s="193"/>
      <c r="HV186" s="193"/>
      <c r="HW186" s="193"/>
      <c r="HX186" s="193"/>
      <c r="HY186" s="193"/>
      <c r="HZ186" s="193"/>
      <c r="IA186" s="193"/>
      <c r="IB186" s="193"/>
      <c r="IC186" s="193"/>
      <c r="ID186" s="193" t="n">
        <v>0</v>
      </c>
      <c r="IE186" s="193" t="n">
        <v>0</v>
      </c>
    </row>
    <row r="187" customFormat="false" ht="12.75" hidden="false" customHeight="false" outlineLevel="0" collapsed="false"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  <c r="AW187" s="193"/>
      <c r="AX187" s="193"/>
      <c r="AY187" s="193"/>
      <c r="AZ187" s="193"/>
      <c r="BA187" s="193"/>
      <c r="BB187" s="193"/>
      <c r="BC187" s="193"/>
      <c r="BD187" s="193"/>
      <c r="BE187" s="193"/>
      <c r="BF187" s="193"/>
      <c r="BG187" s="193"/>
      <c r="BH187" s="193"/>
      <c r="BI187" s="193"/>
      <c r="BJ187" s="193"/>
      <c r="BK187" s="193"/>
      <c r="BL187" s="193"/>
      <c r="BM187" s="193"/>
      <c r="BN187" s="193"/>
      <c r="BO187" s="193"/>
      <c r="BP187" s="193"/>
      <c r="BQ187" s="193"/>
      <c r="BR187" s="193"/>
      <c r="BS187" s="193"/>
      <c r="BT187" s="193"/>
      <c r="BU187" s="193"/>
      <c r="BV187" s="193"/>
      <c r="BW187" s="193"/>
      <c r="BX187" s="193"/>
      <c r="BY187" s="193"/>
      <c r="BZ187" s="193"/>
      <c r="CA187" s="193"/>
      <c r="CB187" s="193"/>
      <c r="CC187" s="193"/>
      <c r="CD187" s="193"/>
      <c r="CE187" s="193"/>
      <c r="CF187" s="193"/>
      <c r="CG187" s="193"/>
      <c r="CH187" s="193"/>
      <c r="CI187" s="193"/>
      <c r="CJ187" s="193"/>
      <c r="CK187" s="193"/>
      <c r="CL187" s="193"/>
      <c r="CM187" s="193"/>
      <c r="CN187" s="193"/>
      <c r="CO187" s="193"/>
      <c r="CP187" s="193"/>
      <c r="CQ187" s="193"/>
      <c r="CR187" s="193"/>
      <c r="CS187" s="193"/>
      <c r="CT187" s="193"/>
      <c r="CU187" s="193"/>
      <c r="CV187" s="193"/>
      <c r="CW187" s="193"/>
      <c r="CX187" s="193"/>
      <c r="CY187" s="193"/>
      <c r="CZ187" s="193"/>
      <c r="DA187" s="193"/>
      <c r="DB187" s="193"/>
      <c r="DC187" s="193"/>
      <c r="DD187" s="193"/>
      <c r="DE187" s="193"/>
      <c r="DF187" s="193"/>
      <c r="DG187" s="193"/>
      <c r="DH187" s="193"/>
      <c r="DI187" s="193"/>
      <c r="DJ187" s="193"/>
      <c r="DK187" s="193"/>
      <c r="DL187" s="193"/>
      <c r="DM187" s="193"/>
      <c r="DN187" s="193"/>
      <c r="DO187" s="193"/>
      <c r="DP187" s="193"/>
      <c r="DQ187" s="193"/>
      <c r="DR187" s="193"/>
      <c r="DS187" s="193"/>
      <c r="DT187" s="193"/>
      <c r="DU187" s="193"/>
      <c r="DV187" s="193"/>
      <c r="DW187" s="193"/>
      <c r="DX187" s="193"/>
      <c r="DY187" s="193"/>
      <c r="DZ187" s="193"/>
      <c r="EA187" s="193"/>
      <c r="EB187" s="193"/>
      <c r="EC187" s="193"/>
      <c r="ED187" s="193"/>
      <c r="EE187" s="193"/>
      <c r="EF187" s="193"/>
      <c r="EG187" s="193"/>
      <c r="EH187" s="193"/>
      <c r="EI187" s="193"/>
      <c r="EJ187" s="193"/>
      <c r="EK187" s="193"/>
      <c r="EL187" s="193"/>
      <c r="EM187" s="193"/>
      <c r="EN187" s="193"/>
      <c r="EO187" s="193"/>
      <c r="EP187" s="193"/>
      <c r="EQ187" s="193"/>
      <c r="ER187" s="193"/>
      <c r="ES187" s="193"/>
      <c r="ET187" s="193"/>
      <c r="EU187" s="193"/>
      <c r="EV187" s="193"/>
      <c r="EW187" s="193"/>
      <c r="EX187" s="193"/>
      <c r="EY187" s="193"/>
      <c r="EZ187" s="193"/>
      <c r="FA187" s="193"/>
      <c r="FB187" s="193"/>
      <c r="FC187" s="193"/>
      <c r="FD187" s="193"/>
      <c r="FE187" s="193"/>
      <c r="FF187" s="193"/>
      <c r="FG187" s="193"/>
      <c r="FH187" s="193"/>
      <c r="FI187" s="193"/>
      <c r="FJ187" s="193"/>
      <c r="FK187" s="193"/>
      <c r="FL187" s="193"/>
      <c r="FM187" s="193"/>
      <c r="FN187" s="193"/>
      <c r="FO187" s="193"/>
      <c r="FP187" s="193"/>
      <c r="FQ187" s="193"/>
      <c r="FR187" s="193"/>
      <c r="FS187" s="193"/>
      <c r="FT187" s="193"/>
      <c r="FU187" s="193"/>
      <c r="FV187" s="193"/>
      <c r="FW187" s="193"/>
      <c r="FX187" s="193"/>
      <c r="FY187" s="193"/>
      <c r="FZ187" s="193"/>
      <c r="GA187" s="193"/>
      <c r="GB187" s="193"/>
      <c r="GC187" s="193"/>
      <c r="GD187" s="193"/>
      <c r="GE187" s="193"/>
      <c r="GF187" s="193"/>
      <c r="GG187" s="193"/>
      <c r="GH187" s="193"/>
      <c r="GI187" s="193"/>
      <c r="GJ187" s="193"/>
      <c r="GK187" s="193"/>
      <c r="GL187" s="193"/>
      <c r="GM187" s="193"/>
      <c r="GN187" s="193"/>
      <c r="GO187" s="193"/>
      <c r="GP187" s="193"/>
      <c r="GQ187" s="193"/>
      <c r="GR187" s="193"/>
      <c r="GS187" s="193"/>
      <c r="GT187" s="193"/>
      <c r="GU187" s="193"/>
      <c r="GV187" s="193"/>
      <c r="GW187" s="193"/>
      <c r="GX187" s="193"/>
      <c r="GY187" s="193"/>
      <c r="GZ187" s="193"/>
      <c r="HA187" s="193"/>
      <c r="HB187" s="193"/>
      <c r="HC187" s="193"/>
      <c r="HD187" s="193"/>
      <c r="HE187" s="193"/>
      <c r="HF187" s="193"/>
      <c r="HG187" s="193"/>
      <c r="HH187" s="193"/>
      <c r="HI187" s="193"/>
      <c r="HJ187" s="193"/>
      <c r="HK187" s="193"/>
      <c r="HL187" s="193"/>
      <c r="HM187" s="193"/>
      <c r="HN187" s="193"/>
      <c r="HO187" s="193"/>
      <c r="HP187" s="193"/>
      <c r="HQ187" s="193"/>
      <c r="HR187" s="193"/>
      <c r="HS187" s="193"/>
      <c r="HT187" s="193"/>
      <c r="HU187" s="193"/>
      <c r="HV187" s="193"/>
      <c r="HW187" s="193"/>
      <c r="HX187" s="193"/>
      <c r="HY187" s="193"/>
      <c r="HZ187" s="193"/>
      <c r="IA187" s="193"/>
      <c r="IB187" s="193"/>
      <c r="IC187" s="193"/>
      <c r="ID187" s="193" t="n">
        <v>0</v>
      </c>
      <c r="IE187" s="193" t="n">
        <v>0</v>
      </c>
    </row>
    <row r="188" customFormat="false" ht="12.75" hidden="false" customHeight="false" outlineLevel="0" collapsed="false"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  <c r="AW188" s="193"/>
      <c r="AX188" s="193"/>
      <c r="AY188" s="193"/>
      <c r="AZ188" s="193"/>
      <c r="BA188" s="193"/>
      <c r="BB188" s="193"/>
      <c r="BC188" s="193"/>
      <c r="BD188" s="193"/>
      <c r="BE188" s="193"/>
      <c r="BF188" s="193"/>
      <c r="BG188" s="193"/>
      <c r="BH188" s="193"/>
      <c r="BI188" s="193"/>
      <c r="BJ188" s="193"/>
      <c r="BK188" s="193"/>
      <c r="BL188" s="193"/>
      <c r="BM188" s="193"/>
      <c r="BN188" s="193"/>
      <c r="BO188" s="193"/>
      <c r="BP188" s="193"/>
      <c r="BQ188" s="193"/>
      <c r="BR188" s="193"/>
      <c r="BS188" s="193"/>
      <c r="BT188" s="193"/>
      <c r="BU188" s="193"/>
      <c r="BV188" s="193"/>
      <c r="BW188" s="193"/>
      <c r="BX188" s="193"/>
      <c r="BY188" s="193"/>
      <c r="BZ188" s="193"/>
      <c r="CA188" s="193"/>
      <c r="CB188" s="193"/>
      <c r="CC188" s="193"/>
      <c r="CD188" s="193"/>
      <c r="CE188" s="193"/>
      <c r="CF188" s="193"/>
      <c r="CG188" s="193"/>
      <c r="CH188" s="193"/>
      <c r="CI188" s="193"/>
      <c r="CJ188" s="193"/>
      <c r="CK188" s="193"/>
      <c r="CL188" s="193"/>
      <c r="CM188" s="193"/>
      <c r="CN188" s="193"/>
      <c r="CO188" s="193"/>
      <c r="CP188" s="193"/>
      <c r="CQ188" s="193"/>
      <c r="CR188" s="193"/>
      <c r="CS188" s="193"/>
      <c r="CT188" s="193"/>
      <c r="CU188" s="193"/>
      <c r="CV188" s="193"/>
      <c r="CW188" s="193"/>
      <c r="CX188" s="193"/>
      <c r="CY188" s="193"/>
      <c r="CZ188" s="193"/>
      <c r="DA188" s="193"/>
      <c r="DB188" s="193"/>
      <c r="DC188" s="193"/>
      <c r="DD188" s="193"/>
      <c r="DE188" s="193"/>
      <c r="DF188" s="193"/>
      <c r="DG188" s="193"/>
      <c r="DH188" s="193"/>
      <c r="DI188" s="193"/>
      <c r="DJ188" s="193"/>
      <c r="DK188" s="193"/>
      <c r="DL188" s="193"/>
      <c r="DM188" s="193"/>
      <c r="DN188" s="193"/>
      <c r="DO188" s="193"/>
      <c r="DP188" s="193"/>
      <c r="DQ188" s="193"/>
      <c r="DR188" s="193"/>
      <c r="DS188" s="193"/>
      <c r="DT188" s="193"/>
      <c r="DU188" s="193"/>
      <c r="DV188" s="193"/>
      <c r="DW188" s="193"/>
      <c r="DX188" s="193"/>
      <c r="DY188" s="193"/>
      <c r="DZ188" s="193"/>
      <c r="EA188" s="193"/>
      <c r="EB188" s="193"/>
      <c r="EC188" s="193"/>
      <c r="ED188" s="193"/>
      <c r="EE188" s="193"/>
      <c r="EF188" s="193"/>
      <c r="EG188" s="193"/>
      <c r="EH188" s="193"/>
      <c r="EI188" s="193"/>
      <c r="EJ188" s="193"/>
      <c r="EK188" s="193"/>
      <c r="EL188" s="193"/>
      <c r="EM188" s="193"/>
      <c r="EN188" s="193"/>
      <c r="EO188" s="193"/>
      <c r="EP188" s="193"/>
      <c r="EQ188" s="193"/>
      <c r="ER188" s="193"/>
      <c r="ES188" s="193"/>
      <c r="ET188" s="193"/>
      <c r="EU188" s="193"/>
      <c r="EV188" s="193"/>
      <c r="EW188" s="193"/>
      <c r="EX188" s="193"/>
      <c r="EY188" s="193"/>
      <c r="EZ188" s="193"/>
      <c r="FA188" s="193"/>
      <c r="FB188" s="193"/>
      <c r="FC188" s="193"/>
      <c r="FD188" s="193"/>
      <c r="FE188" s="193"/>
      <c r="FF188" s="193"/>
      <c r="FG188" s="193"/>
      <c r="FH188" s="193"/>
      <c r="FI188" s="193"/>
      <c r="FJ188" s="193"/>
      <c r="FK188" s="193"/>
      <c r="FL188" s="193"/>
      <c r="FM188" s="193"/>
      <c r="FN188" s="193"/>
      <c r="FO188" s="193"/>
      <c r="FP188" s="193"/>
      <c r="FQ188" s="193"/>
      <c r="FR188" s="193"/>
      <c r="FS188" s="193"/>
      <c r="FT188" s="193"/>
      <c r="FU188" s="193"/>
      <c r="FV188" s="193"/>
      <c r="FW188" s="193"/>
      <c r="FX188" s="193"/>
      <c r="FY188" s="193"/>
      <c r="FZ188" s="193"/>
      <c r="GA188" s="193"/>
      <c r="GB188" s="193"/>
      <c r="GC188" s="193"/>
      <c r="GD188" s="193"/>
      <c r="GE188" s="193"/>
      <c r="GF188" s="193"/>
      <c r="GG188" s="193"/>
      <c r="GH188" s="193"/>
      <c r="GI188" s="193"/>
      <c r="GJ188" s="193"/>
      <c r="GK188" s="193"/>
      <c r="GL188" s="193"/>
      <c r="GM188" s="193"/>
      <c r="GN188" s="193"/>
      <c r="GO188" s="193"/>
      <c r="GP188" s="193"/>
      <c r="GQ188" s="193"/>
      <c r="GR188" s="193"/>
      <c r="GS188" s="193"/>
      <c r="GT188" s="193"/>
      <c r="GU188" s="193"/>
      <c r="GV188" s="193"/>
      <c r="GW188" s="193"/>
      <c r="GX188" s="193"/>
      <c r="GY188" s="193"/>
      <c r="GZ188" s="193"/>
      <c r="HA188" s="193"/>
      <c r="HB188" s="193"/>
      <c r="HC188" s="193"/>
      <c r="HD188" s="193"/>
      <c r="HE188" s="193"/>
      <c r="HF188" s="193"/>
      <c r="HG188" s="193"/>
      <c r="HH188" s="193"/>
      <c r="HI188" s="193"/>
      <c r="HJ188" s="193"/>
      <c r="HK188" s="193"/>
      <c r="HL188" s="193"/>
      <c r="HM188" s="193"/>
      <c r="HN188" s="193"/>
      <c r="HO188" s="193"/>
      <c r="HP188" s="193"/>
      <c r="HQ188" s="193"/>
      <c r="HR188" s="193"/>
      <c r="HS188" s="193"/>
      <c r="HT188" s="193"/>
      <c r="HU188" s="193"/>
      <c r="HV188" s="193"/>
      <c r="HW188" s="193"/>
      <c r="HX188" s="193"/>
      <c r="HY188" s="193"/>
      <c r="HZ188" s="193"/>
      <c r="IA188" s="193"/>
      <c r="IB188" s="193"/>
      <c r="IC188" s="193"/>
      <c r="ID188" s="193" t="n">
        <v>0</v>
      </c>
      <c r="IE188" s="193" t="n">
        <v>0</v>
      </c>
    </row>
    <row r="189" customFormat="false" ht="12.75" hidden="false" customHeight="false" outlineLevel="0" collapsed="false"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  <c r="AW189" s="193"/>
      <c r="AX189" s="193"/>
      <c r="AY189" s="193"/>
      <c r="AZ189" s="193"/>
      <c r="BA189" s="193"/>
      <c r="BB189" s="193"/>
      <c r="BC189" s="193"/>
      <c r="BD189" s="193"/>
      <c r="BE189" s="193"/>
      <c r="BF189" s="193"/>
      <c r="BG189" s="193"/>
      <c r="BH189" s="193"/>
      <c r="BI189" s="193"/>
      <c r="BJ189" s="193"/>
      <c r="BK189" s="193"/>
      <c r="BL189" s="193"/>
      <c r="BM189" s="193"/>
      <c r="BN189" s="193"/>
      <c r="BO189" s="193"/>
      <c r="BP189" s="193"/>
      <c r="BQ189" s="193"/>
      <c r="BR189" s="193"/>
      <c r="BS189" s="193"/>
      <c r="BT189" s="193"/>
      <c r="BU189" s="193"/>
      <c r="BV189" s="193"/>
      <c r="BW189" s="193"/>
      <c r="BX189" s="193"/>
      <c r="BY189" s="193"/>
      <c r="BZ189" s="193"/>
      <c r="CA189" s="193"/>
      <c r="CB189" s="193"/>
      <c r="CC189" s="193"/>
      <c r="CD189" s="193"/>
      <c r="CE189" s="193"/>
      <c r="CF189" s="193"/>
      <c r="CG189" s="193"/>
      <c r="CH189" s="193"/>
      <c r="CI189" s="193"/>
      <c r="CJ189" s="193"/>
      <c r="CK189" s="193"/>
      <c r="CL189" s="193"/>
      <c r="CM189" s="193"/>
      <c r="CN189" s="193"/>
      <c r="CO189" s="193"/>
      <c r="CP189" s="193"/>
      <c r="CQ189" s="193"/>
      <c r="CR189" s="193"/>
      <c r="CS189" s="193"/>
      <c r="CT189" s="193"/>
      <c r="CU189" s="193"/>
      <c r="CV189" s="193"/>
      <c r="CW189" s="193"/>
      <c r="CX189" s="193"/>
      <c r="CY189" s="193"/>
      <c r="CZ189" s="193"/>
      <c r="DA189" s="193"/>
      <c r="DB189" s="193"/>
      <c r="DC189" s="193"/>
      <c r="DD189" s="193"/>
      <c r="DE189" s="193"/>
      <c r="DF189" s="193"/>
      <c r="DG189" s="193"/>
      <c r="DH189" s="193"/>
      <c r="DI189" s="193"/>
      <c r="DJ189" s="193"/>
      <c r="DK189" s="193"/>
      <c r="DL189" s="193"/>
      <c r="DM189" s="193"/>
      <c r="DN189" s="193"/>
      <c r="DO189" s="193"/>
      <c r="DP189" s="193"/>
      <c r="DQ189" s="193"/>
      <c r="DR189" s="193"/>
      <c r="DS189" s="193"/>
      <c r="DT189" s="193"/>
      <c r="DU189" s="193"/>
      <c r="DV189" s="193"/>
      <c r="DW189" s="193"/>
      <c r="DX189" s="193"/>
      <c r="DY189" s="193"/>
      <c r="DZ189" s="193"/>
      <c r="EA189" s="193"/>
      <c r="EB189" s="193"/>
      <c r="EC189" s="193"/>
      <c r="ED189" s="193"/>
      <c r="EE189" s="193"/>
      <c r="EF189" s="193"/>
      <c r="EG189" s="193"/>
      <c r="EH189" s="193"/>
      <c r="EI189" s="193"/>
      <c r="EJ189" s="193"/>
      <c r="EK189" s="193"/>
      <c r="EL189" s="193"/>
      <c r="EM189" s="193"/>
      <c r="EN189" s="193"/>
      <c r="EO189" s="193"/>
      <c r="EP189" s="193"/>
      <c r="EQ189" s="193"/>
      <c r="ER189" s="193"/>
      <c r="ES189" s="193"/>
      <c r="ET189" s="193"/>
      <c r="EU189" s="193"/>
      <c r="EV189" s="193"/>
      <c r="EW189" s="193"/>
      <c r="EX189" s="193"/>
      <c r="EY189" s="193"/>
      <c r="EZ189" s="193"/>
      <c r="FA189" s="193"/>
      <c r="FB189" s="193"/>
      <c r="FC189" s="193"/>
      <c r="FD189" s="193"/>
      <c r="FE189" s="193"/>
      <c r="FF189" s="193"/>
      <c r="FG189" s="193"/>
      <c r="FH189" s="193"/>
      <c r="FI189" s="193"/>
      <c r="FJ189" s="193"/>
      <c r="FK189" s="193"/>
      <c r="FL189" s="193"/>
      <c r="FM189" s="193"/>
      <c r="FN189" s="193"/>
      <c r="FO189" s="193"/>
      <c r="FP189" s="193"/>
      <c r="FQ189" s="193"/>
      <c r="FR189" s="193"/>
      <c r="FS189" s="193"/>
      <c r="FT189" s="193"/>
      <c r="FU189" s="193"/>
      <c r="FV189" s="193"/>
      <c r="FW189" s="193"/>
      <c r="FX189" s="193"/>
      <c r="FY189" s="193"/>
      <c r="FZ189" s="193"/>
      <c r="GA189" s="193"/>
      <c r="GB189" s="193"/>
      <c r="GC189" s="193"/>
      <c r="GD189" s="193"/>
      <c r="GE189" s="193"/>
      <c r="GF189" s="193"/>
      <c r="GG189" s="193"/>
      <c r="GH189" s="193"/>
      <c r="GI189" s="193"/>
      <c r="GJ189" s="193"/>
      <c r="GK189" s="193"/>
      <c r="GL189" s="193"/>
      <c r="GM189" s="193"/>
      <c r="GN189" s="193"/>
      <c r="GO189" s="193"/>
      <c r="GP189" s="193"/>
      <c r="GQ189" s="193"/>
      <c r="GR189" s="193"/>
      <c r="GS189" s="193"/>
      <c r="GT189" s="193"/>
      <c r="GU189" s="193"/>
      <c r="GV189" s="193"/>
      <c r="GW189" s="193"/>
      <c r="GX189" s="193"/>
      <c r="GY189" s="193"/>
      <c r="GZ189" s="193"/>
      <c r="HA189" s="193"/>
      <c r="HB189" s="193"/>
      <c r="HC189" s="193"/>
      <c r="HD189" s="193"/>
      <c r="HE189" s="193"/>
      <c r="HF189" s="193"/>
      <c r="HG189" s="193"/>
      <c r="HH189" s="193"/>
      <c r="HI189" s="193"/>
      <c r="HJ189" s="193"/>
      <c r="HK189" s="193"/>
      <c r="HL189" s="193"/>
      <c r="HM189" s="193"/>
      <c r="HN189" s="193"/>
      <c r="HO189" s="193"/>
      <c r="HP189" s="193"/>
      <c r="HQ189" s="193"/>
      <c r="HR189" s="193"/>
      <c r="HS189" s="193"/>
      <c r="HT189" s="193"/>
      <c r="HU189" s="193"/>
      <c r="HV189" s="193"/>
      <c r="HW189" s="193"/>
      <c r="HX189" s="193"/>
      <c r="HY189" s="193"/>
      <c r="HZ189" s="193"/>
      <c r="IA189" s="193"/>
      <c r="IB189" s="193"/>
      <c r="IC189" s="193"/>
      <c r="ID189" s="193" t="n">
        <v>0</v>
      </c>
      <c r="IE189" s="193" t="n">
        <v>0</v>
      </c>
    </row>
    <row r="190" customFormat="false" ht="12.75" hidden="false" customHeight="false" outlineLevel="0" collapsed="false"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  <c r="AW190" s="193"/>
      <c r="AX190" s="193"/>
      <c r="AY190" s="193"/>
      <c r="AZ190" s="193"/>
      <c r="BA190" s="193"/>
      <c r="BB190" s="193"/>
      <c r="BC190" s="193"/>
      <c r="BD190" s="193"/>
      <c r="BE190" s="193"/>
      <c r="BF190" s="193"/>
      <c r="BG190" s="193"/>
      <c r="BH190" s="193"/>
      <c r="BI190" s="193"/>
      <c r="BJ190" s="193"/>
      <c r="BK190" s="193"/>
      <c r="BL190" s="193"/>
      <c r="BM190" s="193"/>
      <c r="BN190" s="193"/>
      <c r="BO190" s="193"/>
      <c r="BP190" s="193"/>
      <c r="BQ190" s="193"/>
      <c r="BR190" s="193"/>
      <c r="BS190" s="193"/>
      <c r="BT190" s="193"/>
      <c r="BU190" s="193"/>
      <c r="BV190" s="193"/>
      <c r="BW190" s="193"/>
      <c r="BX190" s="193"/>
      <c r="BY190" s="193"/>
      <c r="BZ190" s="193"/>
      <c r="CA190" s="193"/>
      <c r="CB190" s="193"/>
      <c r="CC190" s="193"/>
      <c r="CD190" s="193"/>
      <c r="CE190" s="193"/>
      <c r="CF190" s="193"/>
      <c r="CG190" s="193"/>
      <c r="CH190" s="193"/>
      <c r="CI190" s="193"/>
      <c r="CJ190" s="193"/>
      <c r="CK190" s="193"/>
      <c r="CL190" s="193"/>
      <c r="CM190" s="193"/>
      <c r="CN190" s="193"/>
      <c r="CO190" s="193"/>
      <c r="CP190" s="193"/>
      <c r="CQ190" s="193"/>
      <c r="CR190" s="193"/>
      <c r="CS190" s="193"/>
      <c r="CT190" s="193"/>
      <c r="CU190" s="193"/>
      <c r="CV190" s="193"/>
      <c r="CW190" s="193"/>
      <c r="CX190" s="193"/>
      <c r="CY190" s="193"/>
      <c r="CZ190" s="193"/>
      <c r="DA190" s="193"/>
      <c r="DB190" s="193"/>
      <c r="DC190" s="193"/>
      <c r="DD190" s="193"/>
      <c r="DE190" s="193"/>
      <c r="DF190" s="193"/>
      <c r="DG190" s="193"/>
      <c r="DH190" s="193"/>
      <c r="DI190" s="193"/>
      <c r="DJ190" s="193"/>
      <c r="DK190" s="193"/>
      <c r="DL190" s="193"/>
      <c r="DM190" s="193"/>
      <c r="DN190" s="193"/>
      <c r="DO190" s="193"/>
      <c r="DP190" s="193"/>
      <c r="DQ190" s="193"/>
      <c r="DR190" s="193"/>
      <c r="DS190" s="193"/>
      <c r="DT190" s="193"/>
      <c r="DU190" s="193"/>
      <c r="DV190" s="193"/>
      <c r="DW190" s="193"/>
      <c r="DX190" s="193"/>
      <c r="DY190" s="193"/>
      <c r="DZ190" s="193"/>
      <c r="EA190" s="193"/>
      <c r="EB190" s="193"/>
      <c r="EC190" s="193"/>
      <c r="ED190" s="193"/>
      <c r="EE190" s="193"/>
      <c r="EF190" s="193"/>
      <c r="EG190" s="193"/>
      <c r="EH190" s="193"/>
      <c r="EI190" s="193"/>
      <c r="EJ190" s="193"/>
      <c r="EK190" s="193"/>
      <c r="EL190" s="193"/>
      <c r="EM190" s="193"/>
      <c r="EN190" s="193"/>
      <c r="EO190" s="193"/>
      <c r="EP190" s="193"/>
      <c r="EQ190" s="193"/>
      <c r="ER190" s="193"/>
      <c r="ES190" s="193"/>
      <c r="ET190" s="193"/>
      <c r="EU190" s="193"/>
      <c r="EV190" s="193"/>
      <c r="EW190" s="193"/>
      <c r="EX190" s="193"/>
      <c r="EY190" s="193"/>
      <c r="EZ190" s="193"/>
      <c r="FA190" s="193"/>
      <c r="FB190" s="193"/>
      <c r="FC190" s="193"/>
      <c r="FD190" s="193"/>
      <c r="FE190" s="193"/>
      <c r="FF190" s="193"/>
      <c r="FG190" s="193"/>
      <c r="FH190" s="193"/>
      <c r="FI190" s="193"/>
      <c r="FJ190" s="193"/>
      <c r="FK190" s="193"/>
      <c r="FL190" s="193"/>
      <c r="FM190" s="193"/>
      <c r="FN190" s="193"/>
      <c r="FO190" s="193"/>
      <c r="FP190" s="193"/>
      <c r="FQ190" s="193"/>
      <c r="FR190" s="193"/>
      <c r="FS190" s="193"/>
      <c r="FT190" s="193"/>
      <c r="FU190" s="193"/>
      <c r="FV190" s="193"/>
      <c r="FW190" s="193"/>
      <c r="FX190" s="193"/>
      <c r="FY190" s="193"/>
      <c r="FZ190" s="193"/>
      <c r="GA190" s="193"/>
      <c r="GB190" s="193"/>
      <c r="GC190" s="193"/>
      <c r="GD190" s="193"/>
      <c r="GE190" s="193"/>
      <c r="GF190" s="193"/>
      <c r="GG190" s="193"/>
      <c r="GH190" s="193"/>
      <c r="GI190" s="193"/>
      <c r="GJ190" s="193"/>
      <c r="GK190" s="193"/>
      <c r="GL190" s="193"/>
      <c r="GM190" s="193"/>
      <c r="GN190" s="193"/>
      <c r="GO190" s="193"/>
      <c r="GP190" s="193"/>
      <c r="GQ190" s="193"/>
      <c r="GR190" s="193"/>
      <c r="GS190" s="193"/>
      <c r="GT190" s="193"/>
      <c r="GU190" s="193"/>
      <c r="GV190" s="193"/>
      <c r="GW190" s="193"/>
      <c r="GX190" s="193"/>
      <c r="GY190" s="193"/>
      <c r="GZ190" s="193"/>
      <c r="HA190" s="193"/>
      <c r="HB190" s="193"/>
      <c r="HC190" s="193"/>
      <c r="HD190" s="193"/>
      <c r="HE190" s="193"/>
      <c r="HF190" s="193"/>
      <c r="HG190" s="193"/>
      <c r="HH190" s="193"/>
      <c r="HI190" s="193"/>
      <c r="HJ190" s="193"/>
      <c r="HK190" s="193"/>
      <c r="HL190" s="193"/>
      <c r="HM190" s="193"/>
      <c r="HN190" s="193"/>
      <c r="HO190" s="193"/>
      <c r="HP190" s="193"/>
      <c r="HQ190" s="193"/>
      <c r="HR190" s="193"/>
      <c r="HS190" s="193"/>
      <c r="HT190" s="193"/>
      <c r="HU190" s="193"/>
      <c r="HV190" s="193"/>
      <c r="HW190" s="193"/>
      <c r="HX190" s="193"/>
      <c r="HY190" s="193"/>
      <c r="HZ190" s="193"/>
      <c r="IA190" s="193"/>
      <c r="IB190" s="193"/>
      <c r="IC190" s="193"/>
      <c r="ID190" s="193" t="n">
        <v>0</v>
      </c>
      <c r="IE190" s="193" t="n">
        <v>0</v>
      </c>
    </row>
    <row r="191" customFormat="false" ht="12.75" hidden="false" customHeight="false" outlineLevel="0" collapsed="false"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  <c r="AW191" s="193"/>
      <c r="AX191" s="193"/>
      <c r="AY191" s="193"/>
      <c r="AZ191" s="193"/>
      <c r="BA191" s="193"/>
      <c r="BB191" s="193"/>
      <c r="BC191" s="193"/>
      <c r="BD191" s="193"/>
      <c r="BE191" s="193"/>
      <c r="BF191" s="193"/>
      <c r="BG191" s="193"/>
      <c r="BH191" s="193"/>
      <c r="BI191" s="193"/>
      <c r="BJ191" s="193"/>
      <c r="BK191" s="193"/>
      <c r="BL191" s="193"/>
      <c r="BM191" s="193"/>
      <c r="BN191" s="193"/>
      <c r="BO191" s="193"/>
      <c r="BP191" s="193"/>
      <c r="BQ191" s="193"/>
      <c r="BR191" s="193"/>
      <c r="BS191" s="193"/>
      <c r="BT191" s="193"/>
      <c r="BU191" s="193"/>
      <c r="BV191" s="193"/>
      <c r="BW191" s="193"/>
      <c r="BX191" s="193"/>
      <c r="BY191" s="193"/>
      <c r="BZ191" s="193"/>
      <c r="CA191" s="193"/>
      <c r="CB191" s="193"/>
      <c r="CC191" s="193"/>
      <c r="CD191" s="193"/>
      <c r="CE191" s="193"/>
      <c r="CF191" s="193"/>
      <c r="CG191" s="193"/>
      <c r="CH191" s="193"/>
      <c r="CI191" s="193"/>
      <c r="CJ191" s="193"/>
      <c r="CK191" s="193"/>
      <c r="CL191" s="193"/>
      <c r="CM191" s="193"/>
      <c r="CN191" s="193"/>
      <c r="CO191" s="193"/>
      <c r="CP191" s="193"/>
      <c r="CQ191" s="193"/>
      <c r="CR191" s="193"/>
      <c r="CS191" s="193"/>
      <c r="CT191" s="193"/>
      <c r="CU191" s="193"/>
      <c r="CV191" s="193"/>
      <c r="CW191" s="193"/>
      <c r="CX191" s="193"/>
      <c r="CY191" s="193"/>
      <c r="CZ191" s="193"/>
      <c r="DA191" s="193"/>
      <c r="DB191" s="193"/>
      <c r="DC191" s="193"/>
      <c r="DD191" s="193"/>
      <c r="DE191" s="193"/>
      <c r="DF191" s="193"/>
      <c r="DG191" s="193"/>
      <c r="DH191" s="193"/>
      <c r="DI191" s="193"/>
      <c r="DJ191" s="193"/>
      <c r="DK191" s="193"/>
      <c r="DL191" s="193"/>
      <c r="DM191" s="193"/>
      <c r="DN191" s="193"/>
      <c r="DO191" s="193"/>
      <c r="DP191" s="193"/>
      <c r="DQ191" s="193"/>
      <c r="DR191" s="193"/>
      <c r="DS191" s="193"/>
      <c r="DT191" s="193"/>
      <c r="DU191" s="193"/>
      <c r="DV191" s="193"/>
      <c r="DW191" s="193"/>
      <c r="DX191" s="193"/>
      <c r="DY191" s="193"/>
      <c r="DZ191" s="193"/>
      <c r="EA191" s="193"/>
      <c r="EB191" s="193"/>
      <c r="EC191" s="193"/>
      <c r="ED191" s="193"/>
      <c r="EE191" s="193"/>
      <c r="EF191" s="193"/>
      <c r="EG191" s="193"/>
      <c r="EH191" s="193"/>
      <c r="EI191" s="193"/>
      <c r="EJ191" s="193"/>
      <c r="EK191" s="193"/>
      <c r="EL191" s="193"/>
      <c r="EM191" s="193"/>
      <c r="EN191" s="193"/>
      <c r="EO191" s="193"/>
      <c r="EP191" s="193"/>
      <c r="EQ191" s="193"/>
      <c r="ER191" s="193"/>
      <c r="ES191" s="193"/>
      <c r="ET191" s="193"/>
      <c r="EU191" s="193"/>
      <c r="EV191" s="193"/>
      <c r="EW191" s="193"/>
      <c r="EX191" s="193"/>
      <c r="EY191" s="193"/>
      <c r="EZ191" s="193"/>
      <c r="FA191" s="193"/>
      <c r="FB191" s="193"/>
      <c r="FC191" s="193"/>
      <c r="FD191" s="193"/>
      <c r="FE191" s="193"/>
      <c r="FF191" s="193"/>
      <c r="FG191" s="193"/>
      <c r="FH191" s="193"/>
      <c r="FI191" s="193"/>
      <c r="FJ191" s="193"/>
      <c r="FK191" s="193"/>
      <c r="FL191" s="193"/>
      <c r="FM191" s="193"/>
      <c r="FN191" s="193"/>
      <c r="FO191" s="193"/>
      <c r="FP191" s="193"/>
      <c r="FQ191" s="193"/>
      <c r="FR191" s="193"/>
      <c r="FS191" s="193"/>
      <c r="FT191" s="193"/>
      <c r="FU191" s="193"/>
      <c r="FV191" s="193"/>
      <c r="FW191" s="193"/>
      <c r="FX191" s="193"/>
      <c r="FY191" s="193"/>
      <c r="FZ191" s="193"/>
      <c r="GA191" s="193"/>
      <c r="GB191" s="193"/>
      <c r="GC191" s="193"/>
      <c r="GD191" s="193"/>
      <c r="GE191" s="193"/>
      <c r="GF191" s="193"/>
      <c r="GG191" s="193"/>
      <c r="GH191" s="193"/>
      <c r="GI191" s="193"/>
      <c r="GJ191" s="193"/>
      <c r="GK191" s="193"/>
      <c r="GL191" s="193"/>
      <c r="GM191" s="193"/>
      <c r="GN191" s="193"/>
      <c r="GO191" s="193"/>
      <c r="GP191" s="193"/>
      <c r="GQ191" s="193"/>
      <c r="GR191" s="193"/>
      <c r="GS191" s="193"/>
      <c r="GT191" s="193"/>
      <c r="GU191" s="193"/>
      <c r="GV191" s="193"/>
      <c r="GW191" s="193"/>
      <c r="GX191" s="193"/>
      <c r="GY191" s="193"/>
      <c r="GZ191" s="193"/>
      <c r="HA191" s="193"/>
      <c r="HB191" s="193"/>
      <c r="HC191" s="193"/>
      <c r="HD191" s="193"/>
      <c r="HE191" s="193"/>
      <c r="HF191" s="193"/>
      <c r="HG191" s="193"/>
      <c r="HH191" s="193"/>
      <c r="HI191" s="193"/>
      <c r="HJ191" s="193"/>
      <c r="HK191" s="193"/>
      <c r="HL191" s="193"/>
      <c r="HM191" s="193"/>
      <c r="HN191" s="193"/>
      <c r="HO191" s="193"/>
      <c r="HP191" s="193"/>
      <c r="HQ191" s="193"/>
      <c r="HR191" s="193"/>
      <c r="HS191" s="193"/>
      <c r="HT191" s="193"/>
      <c r="HU191" s="193"/>
      <c r="HV191" s="193"/>
      <c r="HW191" s="193"/>
      <c r="HX191" s="193"/>
      <c r="HY191" s="193"/>
      <c r="HZ191" s="193"/>
      <c r="IA191" s="193"/>
      <c r="IB191" s="193"/>
      <c r="IC191" s="193"/>
      <c r="ID191" s="193" t="n">
        <v>0</v>
      </c>
      <c r="IE191" s="193" t="n">
        <v>0</v>
      </c>
    </row>
    <row r="192" customFormat="false" ht="12.75" hidden="false" customHeight="false" outlineLevel="0" collapsed="false"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  <c r="AW192" s="193"/>
      <c r="AX192" s="193"/>
      <c r="AY192" s="193"/>
      <c r="AZ192" s="193"/>
      <c r="BA192" s="193"/>
      <c r="BB192" s="193"/>
      <c r="BC192" s="193"/>
      <c r="BD192" s="193"/>
      <c r="BE192" s="193"/>
      <c r="BF192" s="193"/>
      <c r="BG192" s="193"/>
      <c r="BH192" s="193"/>
      <c r="BI192" s="193"/>
      <c r="BJ192" s="193"/>
      <c r="BK192" s="193"/>
      <c r="BL192" s="193"/>
      <c r="BM192" s="193"/>
      <c r="BN192" s="193"/>
      <c r="BO192" s="193"/>
      <c r="BP192" s="193"/>
      <c r="BQ192" s="193"/>
      <c r="BR192" s="193"/>
      <c r="BS192" s="193"/>
      <c r="BT192" s="193"/>
      <c r="BU192" s="193"/>
      <c r="BV192" s="193"/>
      <c r="BW192" s="193"/>
      <c r="BX192" s="193"/>
      <c r="BY192" s="193"/>
      <c r="BZ192" s="193"/>
      <c r="CA192" s="193"/>
      <c r="CB192" s="193"/>
      <c r="CC192" s="193"/>
      <c r="CD192" s="193"/>
      <c r="CE192" s="193"/>
      <c r="CF192" s="193"/>
      <c r="CG192" s="193"/>
      <c r="CH192" s="193"/>
      <c r="CI192" s="193"/>
      <c r="CJ192" s="193"/>
      <c r="CK192" s="193"/>
      <c r="CL192" s="193"/>
      <c r="CM192" s="193"/>
      <c r="CN192" s="193"/>
      <c r="CO192" s="193"/>
      <c r="CP192" s="193"/>
      <c r="CQ192" s="193"/>
      <c r="CR192" s="193"/>
      <c r="CS192" s="193"/>
      <c r="CT192" s="193"/>
      <c r="CU192" s="193"/>
      <c r="CV192" s="193"/>
      <c r="CW192" s="193"/>
      <c r="CX192" s="193"/>
      <c r="CY192" s="193"/>
      <c r="CZ192" s="193"/>
      <c r="DA192" s="193"/>
      <c r="DB192" s="193"/>
      <c r="DC192" s="193"/>
      <c r="DD192" s="193"/>
      <c r="DE192" s="193"/>
      <c r="DF192" s="193"/>
      <c r="DG192" s="193"/>
      <c r="DH192" s="193"/>
      <c r="DI192" s="193"/>
      <c r="DJ192" s="193"/>
      <c r="DK192" s="193"/>
      <c r="DL192" s="193"/>
      <c r="DM192" s="193"/>
      <c r="DN192" s="193"/>
      <c r="DO192" s="193"/>
      <c r="DP192" s="193"/>
      <c r="DQ192" s="193"/>
      <c r="DR192" s="193"/>
      <c r="DS192" s="193"/>
      <c r="DT192" s="193"/>
      <c r="DU192" s="193"/>
      <c r="DV192" s="193"/>
      <c r="DW192" s="193"/>
      <c r="DX192" s="193"/>
      <c r="DY192" s="193"/>
      <c r="DZ192" s="193"/>
      <c r="EA192" s="193"/>
      <c r="EB192" s="193"/>
      <c r="EC192" s="193"/>
      <c r="ED192" s="193"/>
      <c r="EE192" s="193"/>
      <c r="EF192" s="193"/>
      <c r="EG192" s="193"/>
      <c r="EH192" s="193"/>
      <c r="EI192" s="193"/>
      <c r="EJ192" s="193"/>
      <c r="EK192" s="193"/>
      <c r="EL192" s="193"/>
      <c r="EM192" s="193"/>
      <c r="EN192" s="193"/>
      <c r="EO192" s="193"/>
      <c r="EP192" s="193"/>
      <c r="EQ192" s="193"/>
      <c r="ER192" s="193"/>
      <c r="ES192" s="193"/>
      <c r="ET192" s="193"/>
      <c r="EU192" s="193"/>
      <c r="EV192" s="193"/>
      <c r="EW192" s="193"/>
      <c r="EX192" s="193"/>
      <c r="EY192" s="193"/>
      <c r="EZ192" s="193"/>
      <c r="FA192" s="193"/>
      <c r="FB192" s="193"/>
      <c r="FC192" s="193"/>
      <c r="FD192" s="193"/>
      <c r="FE192" s="193"/>
      <c r="FF192" s="193"/>
      <c r="FG192" s="193"/>
      <c r="FH192" s="193"/>
      <c r="FI192" s="193"/>
      <c r="FJ192" s="193"/>
      <c r="FK192" s="193"/>
      <c r="FL192" s="193"/>
      <c r="FM192" s="193"/>
      <c r="FN192" s="193"/>
      <c r="FO192" s="193"/>
      <c r="FP192" s="193"/>
      <c r="FQ192" s="193"/>
      <c r="FR192" s="193"/>
      <c r="FS192" s="193"/>
      <c r="FT192" s="193"/>
      <c r="FU192" s="193"/>
      <c r="FV192" s="193"/>
      <c r="FW192" s="193"/>
      <c r="FX192" s="193"/>
      <c r="FY192" s="193"/>
      <c r="FZ192" s="193"/>
      <c r="GA192" s="193"/>
      <c r="GB192" s="193"/>
      <c r="GC192" s="193"/>
      <c r="GD192" s="193"/>
      <c r="GE192" s="193"/>
      <c r="GF192" s="193"/>
      <c r="GG192" s="193"/>
      <c r="GH192" s="193"/>
      <c r="GI192" s="193"/>
      <c r="GJ192" s="193"/>
      <c r="GK192" s="193"/>
      <c r="GL192" s="193"/>
      <c r="GM192" s="193"/>
      <c r="GN192" s="193"/>
      <c r="GO192" s="193"/>
      <c r="GP192" s="193"/>
      <c r="GQ192" s="193"/>
      <c r="GR192" s="193"/>
      <c r="GS192" s="193"/>
      <c r="GT192" s="193"/>
      <c r="GU192" s="193"/>
      <c r="GV192" s="193"/>
      <c r="GW192" s="193"/>
      <c r="GX192" s="193"/>
      <c r="GY192" s="193"/>
      <c r="GZ192" s="193"/>
      <c r="HA192" s="193"/>
      <c r="HB192" s="193"/>
      <c r="HC192" s="193"/>
      <c r="HD192" s="193"/>
      <c r="HE192" s="193"/>
      <c r="HF192" s="193"/>
      <c r="HG192" s="193"/>
      <c r="HH192" s="193"/>
      <c r="HI192" s="193"/>
      <c r="HJ192" s="193"/>
      <c r="HK192" s="193"/>
      <c r="HL192" s="193"/>
      <c r="HM192" s="193"/>
      <c r="HN192" s="193"/>
      <c r="HO192" s="193"/>
      <c r="HP192" s="193"/>
      <c r="HQ192" s="193"/>
      <c r="HR192" s="193"/>
      <c r="HS192" s="193"/>
      <c r="HT192" s="193"/>
      <c r="HU192" s="193"/>
      <c r="HV192" s="193"/>
      <c r="HW192" s="193"/>
      <c r="HX192" s="193"/>
      <c r="HY192" s="193"/>
      <c r="HZ192" s="193"/>
      <c r="IA192" s="193"/>
      <c r="IB192" s="193"/>
      <c r="IC192" s="193"/>
      <c r="ID192" s="193" t="n">
        <v>0</v>
      </c>
      <c r="IE192" s="193" t="n">
        <v>0</v>
      </c>
    </row>
    <row r="193" customFormat="false" ht="12.75" hidden="false" customHeight="false" outlineLevel="0" collapsed="false"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  <c r="AW193" s="193"/>
      <c r="AX193" s="193"/>
      <c r="AY193" s="193"/>
      <c r="AZ193" s="193"/>
      <c r="BA193" s="193"/>
      <c r="BB193" s="193"/>
      <c r="BC193" s="193"/>
      <c r="BD193" s="193"/>
      <c r="BE193" s="193"/>
      <c r="BF193" s="193"/>
      <c r="BG193" s="193"/>
      <c r="BH193" s="193"/>
      <c r="BI193" s="193"/>
      <c r="BJ193" s="193"/>
      <c r="BK193" s="193"/>
      <c r="BL193" s="193"/>
      <c r="BM193" s="193"/>
      <c r="BN193" s="193"/>
      <c r="BO193" s="193"/>
      <c r="BP193" s="193"/>
      <c r="BQ193" s="193"/>
      <c r="BR193" s="193"/>
      <c r="BS193" s="193"/>
      <c r="BT193" s="193"/>
      <c r="BU193" s="193"/>
      <c r="BV193" s="193"/>
      <c r="BW193" s="193"/>
      <c r="BX193" s="193"/>
      <c r="BY193" s="193"/>
      <c r="BZ193" s="193"/>
      <c r="CA193" s="193"/>
      <c r="CB193" s="193"/>
      <c r="CC193" s="193"/>
      <c r="CD193" s="193"/>
      <c r="CE193" s="193"/>
      <c r="CF193" s="193"/>
      <c r="CG193" s="193"/>
      <c r="CH193" s="193"/>
      <c r="CI193" s="193"/>
      <c r="CJ193" s="193"/>
      <c r="CK193" s="193"/>
      <c r="CL193" s="193"/>
      <c r="CM193" s="193"/>
      <c r="CN193" s="193"/>
      <c r="CO193" s="193"/>
      <c r="CP193" s="193"/>
      <c r="CQ193" s="193"/>
      <c r="CR193" s="193"/>
      <c r="CS193" s="193"/>
      <c r="CT193" s="193"/>
      <c r="CU193" s="193"/>
      <c r="CV193" s="193"/>
      <c r="CW193" s="193"/>
      <c r="CX193" s="193"/>
      <c r="CY193" s="193"/>
      <c r="CZ193" s="193"/>
      <c r="DA193" s="193"/>
      <c r="DB193" s="193"/>
      <c r="DC193" s="193"/>
      <c r="DD193" s="193"/>
      <c r="DE193" s="193"/>
      <c r="DF193" s="193"/>
      <c r="DG193" s="193"/>
      <c r="DH193" s="193"/>
      <c r="DI193" s="193"/>
      <c r="DJ193" s="193"/>
      <c r="DK193" s="193"/>
      <c r="DL193" s="193"/>
      <c r="DM193" s="193"/>
      <c r="DN193" s="193"/>
      <c r="DO193" s="193"/>
      <c r="DP193" s="193"/>
      <c r="DQ193" s="193"/>
      <c r="DR193" s="193"/>
      <c r="DS193" s="193"/>
      <c r="DT193" s="193"/>
      <c r="DU193" s="193"/>
      <c r="DV193" s="193"/>
      <c r="DW193" s="193"/>
      <c r="DX193" s="193"/>
      <c r="DY193" s="193"/>
      <c r="DZ193" s="193"/>
      <c r="EA193" s="193"/>
      <c r="EB193" s="193"/>
      <c r="EC193" s="193"/>
      <c r="ED193" s="193"/>
      <c r="EE193" s="193"/>
      <c r="EF193" s="193"/>
      <c r="EG193" s="193"/>
      <c r="EH193" s="193"/>
      <c r="EI193" s="193"/>
      <c r="EJ193" s="193"/>
      <c r="EK193" s="193"/>
      <c r="EL193" s="193"/>
      <c r="EM193" s="193"/>
      <c r="EN193" s="193"/>
      <c r="EO193" s="193"/>
      <c r="EP193" s="193"/>
      <c r="EQ193" s="193"/>
      <c r="ER193" s="193"/>
      <c r="ES193" s="193"/>
      <c r="ET193" s="193"/>
      <c r="EU193" s="193"/>
      <c r="EV193" s="193"/>
      <c r="EW193" s="193"/>
      <c r="EX193" s="193"/>
      <c r="EY193" s="193"/>
      <c r="EZ193" s="193"/>
      <c r="FA193" s="193"/>
      <c r="FB193" s="193"/>
      <c r="FC193" s="193"/>
      <c r="FD193" s="193"/>
      <c r="FE193" s="193"/>
      <c r="FF193" s="193"/>
      <c r="FG193" s="193"/>
      <c r="FH193" s="193"/>
      <c r="FI193" s="193"/>
      <c r="FJ193" s="193"/>
      <c r="FK193" s="193"/>
      <c r="FL193" s="193"/>
      <c r="FM193" s="193"/>
      <c r="FN193" s="193"/>
      <c r="FO193" s="193"/>
      <c r="FP193" s="193"/>
      <c r="FQ193" s="193"/>
      <c r="FR193" s="193"/>
      <c r="FS193" s="193"/>
      <c r="FT193" s="193"/>
      <c r="FU193" s="193"/>
      <c r="FV193" s="193"/>
      <c r="FW193" s="193"/>
      <c r="FX193" s="193"/>
      <c r="FY193" s="193"/>
      <c r="FZ193" s="193"/>
      <c r="GA193" s="193"/>
      <c r="GB193" s="193"/>
      <c r="GC193" s="193"/>
      <c r="GD193" s="193"/>
      <c r="GE193" s="193"/>
      <c r="GF193" s="193"/>
      <c r="GG193" s="193"/>
      <c r="GH193" s="193"/>
      <c r="GI193" s="193"/>
      <c r="GJ193" s="193"/>
      <c r="GK193" s="193"/>
      <c r="GL193" s="193"/>
      <c r="GM193" s="193"/>
      <c r="GN193" s="193"/>
      <c r="GO193" s="193"/>
      <c r="GP193" s="193"/>
      <c r="GQ193" s="193"/>
      <c r="GR193" s="193"/>
      <c r="GS193" s="193"/>
      <c r="GT193" s="193"/>
      <c r="GU193" s="193"/>
      <c r="GV193" s="193"/>
      <c r="GW193" s="193"/>
      <c r="GX193" s="193"/>
      <c r="GY193" s="193"/>
      <c r="GZ193" s="193"/>
      <c r="HA193" s="193"/>
      <c r="HB193" s="193"/>
      <c r="HC193" s="193"/>
      <c r="HD193" s="193"/>
      <c r="HE193" s="193"/>
      <c r="HF193" s="193"/>
      <c r="HG193" s="193"/>
      <c r="HH193" s="193"/>
      <c r="HI193" s="193"/>
      <c r="HJ193" s="193"/>
      <c r="HK193" s="193"/>
      <c r="HL193" s="193"/>
      <c r="HM193" s="193"/>
      <c r="HN193" s="193"/>
      <c r="HO193" s="193"/>
      <c r="HP193" s="193"/>
      <c r="HQ193" s="193"/>
      <c r="HR193" s="193"/>
      <c r="HS193" s="193"/>
      <c r="HT193" s="193"/>
      <c r="HU193" s="193"/>
      <c r="HV193" s="193"/>
      <c r="HW193" s="193"/>
      <c r="HX193" s="193"/>
      <c r="HY193" s="193"/>
      <c r="HZ193" s="193"/>
      <c r="IA193" s="193"/>
      <c r="IB193" s="193"/>
      <c r="IC193" s="193"/>
      <c r="ID193" s="193" t="n">
        <v>0</v>
      </c>
      <c r="IE193" s="193" t="n">
        <v>0</v>
      </c>
    </row>
    <row r="194" customFormat="false" ht="12.75" hidden="false" customHeight="false" outlineLevel="0" collapsed="false"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  <c r="AW194" s="193"/>
      <c r="AX194" s="193"/>
      <c r="AY194" s="193"/>
      <c r="AZ194" s="193"/>
      <c r="BA194" s="193"/>
      <c r="BB194" s="193"/>
      <c r="BC194" s="193"/>
      <c r="BD194" s="193"/>
      <c r="BE194" s="193"/>
      <c r="BF194" s="193"/>
      <c r="BG194" s="193"/>
      <c r="BH194" s="193"/>
      <c r="BI194" s="193"/>
      <c r="BJ194" s="193"/>
      <c r="BK194" s="193"/>
      <c r="BL194" s="193"/>
      <c r="BM194" s="193"/>
      <c r="BN194" s="193"/>
      <c r="BO194" s="193"/>
      <c r="BP194" s="193"/>
      <c r="BQ194" s="193"/>
      <c r="BR194" s="193"/>
      <c r="BS194" s="193"/>
      <c r="BT194" s="193"/>
      <c r="BU194" s="193"/>
      <c r="BV194" s="193"/>
      <c r="BW194" s="193"/>
      <c r="BX194" s="193"/>
      <c r="BY194" s="193"/>
      <c r="BZ194" s="193"/>
      <c r="CA194" s="193"/>
      <c r="CB194" s="193"/>
      <c r="CC194" s="193"/>
      <c r="CD194" s="193"/>
      <c r="CE194" s="193"/>
      <c r="CF194" s="193"/>
      <c r="CG194" s="193"/>
      <c r="CH194" s="193"/>
      <c r="CI194" s="193"/>
      <c r="CJ194" s="193"/>
      <c r="CK194" s="193"/>
      <c r="CL194" s="193"/>
      <c r="CM194" s="193"/>
      <c r="CN194" s="193"/>
      <c r="CO194" s="193"/>
      <c r="CP194" s="193"/>
      <c r="CQ194" s="193"/>
      <c r="CR194" s="193"/>
      <c r="CS194" s="193"/>
      <c r="CT194" s="193"/>
      <c r="CU194" s="193"/>
      <c r="CV194" s="193"/>
      <c r="CW194" s="193"/>
      <c r="CX194" s="193"/>
      <c r="CY194" s="193"/>
      <c r="CZ194" s="193"/>
      <c r="DA194" s="193"/>
      <c r="DB194" s="193"/>
      <c r="DC194" s="193"/>
      <c r="DD194" s="193"/>
      <c r="DE194" s="193"/>
      <c r="DF194" s="193"/>
      <c r="DG194" s="193"/>
      <c r="DH194" s="193"/>
      <c r="DI194" s="193"/>
      <c r="DJ194" s="193"/>
      <c r="DK194" s="193"/>
      <c r="DL194" s="193"/>
      <c r="DM194" s="193"/>
      <c r="DN194" s="193"/>
      <c r="DO194" s="193"/>
      <c r="DP194" s="193"/>
      <c r="DQ194" s="193"/>
      <c r="DR194" s="193"/>
      <c r="DS194" s="193"/>
      <c r="DT194" s="193"/>
      <c r="DU194" s="193"/>
      <c r="DV194" s="193"/>
      <c r="DW194" s="193"/>
      <c r="DX194" s="193"/>
      <c r="DY194" s="193"/>
      <c r="DZ194" s="193"/>
      <c r="EA194" s="193"/>
      <c r="EB194" s="193"/>
      <c r="EC194" s="193"/>
      <c r="ED194" s="193"/>
      <c r="EE194" s="193"/>
      <c r="EF194" s="193"/>
      <c r="EG194" s="193"/>
      <c r="EH194" s="193"/>
      <c r="EI194" s="193"/>
      <c r="EJ194" s="193"/>
      <c r="EK194" s="193"/>
      <c r="EL194" s="193"/>
      <c r="EM194" s="193"/>
      <c r="EN194" s="193"/>
      <c r="EO194" s="193"/>
      <c r="EP194" s="193"/>
      <c r="EQ194" s="193"/>
      <c r="ER194" s="193"/>
      <c r="ES194" s="193"/>
      <c r="ET194" s="193"/>
      <c r="EU194" s="193"/>
      <c r="EV194" s="193"/>
      <c r="EW194" s="193"/>
      <c r="EX194" s="193"/>
      <c r="EY194" s="193"/>
      <c r="EZ194" s="193"/>
      <c r="FA194" s="193"/>
      <c r="FB194" s="193"/>
      <c r="FC194" s="193"/>
      <c r="FD194" s="193"/>
      <c r="FE194" s="193"/>
      <c r="FF194" s="193"/>
      <c r="FG194" s="193"/>
      <c r="FH194" s="193"/>
      <c r="FI194" s="193"/>
      <c r="FJ194" s="193"/>
      <c r="FK194" s="193"/>
      <c r="FL194" s="193"/>
      <c r="FM194" s="193"/>
      <c r="FN194" s="193"/>
      <c r="FO194" s="193"/>
      <c r="FP194" s="193"/>
      <c r="FQ194" s="193"/>
      <c r="FR194" s="193"/>
      <c r="FS194" s="193"/>
      <c r="FT194" s="193"/>
      <c r="FU194" s="193"/>
      <c r="FV194" s="193"/>
      <c r="FW194" s="193"/>
      <c r="FX194" s="193"/>
      <c r="FY194" s="193"/>
      <c r="FZ194" s="193"/>
      <c r="GA194" s="193"/>
      <c r="GB194" s="193"/>
      <c r="GC194" s="193"/>
      <c r="GD194" s="193"/>
      <c r="GE194" s="193"/>
      <c r="GF194" s="193"/>
      <c r="GG194" s="193"/>
      <c r="GH194" s="193"/>
      <c r="GI194" s="193"/>
      <c r="GJ194" s="193"/>
      <c r="GK194" s="193"/>
      <c r="GL194" s="193"/>
      <c r="GM194" s="193"/>
      <c r="GN194" s="193"/>
      <c r="GO194" s="193"/>
      <c r="GP194" s="193"/>
      <c r="GQ194" s="193"/>
      <c r="GR194" s="193"/>
      <c r="GS194" s="193"/>
      <c r="GT194" s="193"/>
      <c r="GU194" s="193"/>
      <c r="GV194" s="193"/>
      <c r="GW194" s="193"/>
      <c r="GX194" s="193"/>
      <c r="GY194" s="193"/>
      <c r="GZ194" s="193"/>
      <c r="HA194" s="193"/>
      <c r="HB194" s="193"/>
      <c r="HC194" s="193"/>
      <c r="HD194" s="193"/>
      <c r="HE194" s="193"/>
      <c r="HF194" s="193"/>
      <c r="HG194" s="193"/>
      <c r="HH194" s="193"/>
      <c r="HI194" s="193"/>
      <c r="HJ194" s="193"/>
      <c r="HK194" s="193"/>
      <c r="HL194" s="193"/>
      <c r="HM194" s="193"/>
      <c r="HN194" s="193"/>
      <c r="HO194" s="193"/>
      <c r="HP194" s="193"/>
      <c r="HQ194" s="193"/>
      <c r="HR194" s="193"/>
      <c r="HS194" s="193"/>
      <c r="HT194" s="193"/>
      <c r="HU194" s="193"/>
      <c r="HV194" s="193"/>
      <c r="HW194" s="193"/>
      <c r="HX194" s="193"/>
      <c r="HY194" s="193"/>
      <c r="HZ194" s="193"/>
      <c r="IA194" s="193"/>
      <c r="IB194" s="193"/>
      <c r="IC194" s="193"/>
      <c r="ID194" s="193" t="n">
        <v>0</v>
      </c>
      <c r="IE194" s="193" t="n">
        <v>0</v>
      </c>
    </row>
    <row r="195" customFormat="false" ht="12.75" hidden="false" customHeight="false" outlineLevel="0" collapsed="false"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  <c r="AW195" s="193"/>
      <c r="AX195" s="193"/>
      <c r="AY195" s="193"/>
      <c r="AZ195" s="193"/>
      <c r="BA195" s="193"/>
      <c r="BB195" s="193"/>
      <c r="BC195" s="193"/>
      <c r="BD195" s="193"/>
      <c r="BE195" s="193"/>
      <c r="BF195" s="193"/>
      <c r="BG195" s="193"/>
      <c r="BH195" s="193"/>
      <c r="BI195" s="193"/>
      <c r="BJ195" s="193"/>
      <c r="BK195" s="193"/>
      <c r="BL195" s="193"/>
      <c r="BM195" s="193"/>
      <c r="BN195" s="193"/>
      <c r="BO195" s="193"/>
      <c r="BP195" s="193"/>
      <c r="BQ195" s="193"/>
      <c r="BR195" s="193"/>
      <c r="BS195" s="193"/>
      <c r="BT195" s="193"/>
      <c r="BU195" s="193"/>
      <c r="BV195" s="193"/>
      <c r="BW195" s="193"/>
      <c r="BX195" s="193"/>
      <c r="BY195" s="193"/>
      <c r="BZ195" s="193"/>
      <c r="CA195" s="193"/>
      <c r="CB195" s="193"/>
      <c r="CC195" s="193"/>
      <c r="CD195" s="193"/>
      <c r="CE195" s="193"/>
      <c r="CF195" s="193"/>
      <c r="CG195" s="193"/>
      <c r="CH195" s="193"/>
      <c r="CI195" s="193"/>
      <c r="CJ195" s="193"/>
      <c r="CK195" s="193"/>
      <c r="CL195" s="193"/>
      <c r="CM195" s="193"/>
      <c r="CN195" s="193"/>
      <c r="CO195" s="193"/>
      <c r="CP195" s="193"/>
      <c r="CQ195" s="193"/>
      <c r="CR195" s="193"/>
      <c r="CS195" s="193"/>
      <c r="CT195" s="193"/>
      <c r="CU195" s="193"/>
      <c r="CV195" s="193"/>
      <c r="CW195" s="193"/>
      <c r="CX195" s="193"/>
      <c r="CY195" s="193"/>
      <c r="CZ195" s="193"/>
      <c r="DA195" s="193"/>
      <c r="DB195" s="193"/>
      <c r="DC195" s="193"/>
      <c r="DD195" s="193"/>
      <c r="DE195" s="193"/>
      <c r="DF195" s="193"/>
      <c r="DG195" s="193"/>
      <c r="DH195" s="193"/>
      <c r="DI195" s="193"/>
      <c r="DJ195" s="193"/>
      <c r="DK195" s="193"/>
      <c r="DL195" s="193"/>
      <c r="DM195" s="193"/>
      <c r="DN195" s="193"/>
      <c r="DO195" s="193"/>
      <c r="DP195" s="193"/>
      <c r="DQ195" s="193"/>
      <c r="DR195" s="193"/>
      <c r="DS195" s="193"/>
      <c r="DT195" s="193"/>
      <c r="DU195" s="193"/>
      <c r="DV195" s="193"/>
      <c r="DW195" s="193"/>
      <c r="DX195" s="193"/>
      <c r="DY195" s="193"/>
      <c r="DZ195" s="193"/>
      <c r="EA195" s="193"/>
      <c r="EB195" s="193"/>
      <c r="EC195" s="193"/>
      <c r="ED195" s="193"/>
      <c r="EE195" s="193"/>
      <c r="EF195" s="193"/>
      <c r="EG195" s="193"/>
      <c r="EH195" s="193"/>
      <c r="EI195" s="193"/>
      <c r="EJ195" s="193"/>
      <c r="EK195" s="193"/>
      <c r="EL195" s="193"/>
      <c r="EM195" s="193"/>
      <c r="EN195" s="193"/>
      <c r="EO195" s="193"/>
      <c r="EP195" s="193"/>
      <c r="EQ195" s="193"/>
      <c r="ER195" s="193"/>
      <c r="ES195" s="193"/>
      <c r="ET195" s="193"/>
      <c r="EU195" s="193"/>
      <c r="EV195" s="193"/>
      <c r="EW195" s="193"/>
      <c r="EX195" s="193"/>
      <c r="EY195" s="193"/>
      <c r="EZ195" s="193"/>
      <c r="FA195" s="193"/>
      <c r="FB195" s="193"/>
      <c r="FC195" s="193"/>
      <c r="FD195" s="193"/>
      <c r="FE195" s="193"/>
      <c r="FF195" s="193"/>
      <c r="FG195" s="193"/>
      <c r="FH195" s="193"/>
      <c r="FI195" s="193"/>
      <c r="FJ195" s="193"/>
      <c r="FK195" s="193"/>
      <c r="FL195" s="193"/>
      <c r="FM195" s="193"/>
      <c r="FN195" s="193"/>
      <c r="FO195" s="193"/>
      <c r="FP195" s="193"/>
      <c r="FQ195" s="193"/>
      <c r="FR195" s="193"/>
      <c r="FS195" s="193"/>
      <c r="FT195" s="193"/>
      <c r="FU195" s="193"/>
      <c r="FV195" s="193"/>
      <c r="FW195" s="193"/>
      <c r="FX195" s="193"/>
      <c r="FY195" s="193"/>
      <c r="FZ195" s="193"/>
      <c r="GA195" s="193"/>
      <c r="GB195" s="193"/>
      <c r="GC195" s="193"/>
      <c r="GD195" s="193"/>
      <c r="GE195" s="193"/>
      <c r="GF195" s="193"/>
      <c r="GG195" s="193"/>
      <c r="GH195" s="193"/>
      <c r="GI195" s="193"/>
      <c r="GJ195" s="193"/>
      <c r="GK195" s="193"/>
      <c r="GL195" s="193"/>
      <c r="GM195" s="193"/>
      <c r="GN195" s="193"/>
      <c r="GO195" s="193"/>
      <c r="GP195" s="193"/>
      <c r="GQ195" s="193"/>
      <c r="GR195" s="193"/>
      <c r="GS195" s="193"/>
      <c r="GT195" s="193"/>
      <c r="GU195" s="193"/>
      <c r="GV195" s="193"/>
      <c r="GW195" s="193"/>
      <c r="GX195" s="193"/>
      <c r="GY195" s="193"/>
      <c r="GZ195" s="193"/>
      <c r="HA195" s="193"/>
      <c r="HB195" s="193"/>
      <c r="HC195" s="193"/>
      <c r="HD195" s="193"/>
      <c r="HE195" s="193"/>
      <c r="HF195" s="193"/>
      <c r="HG195" s="193"/>
      <c r="HH195" s="193"/>
      <c r="HI195" s="193"/>
      <c r="HJ195" s="193"/>
      <c r="HK195" s="193"/>
      <c r="HL195" s="193"/>
      <c r="HM195" s="193"/>
      <c r="HN195" s="193"/>
      <c r="HO195" s="193"/>
      <c r="HP195" s="193"/>
      <c r="HQ195" s="193"/>
      <c r="HR195" s="193"/>
      <c r="HS195" s="193"/>
      <c r="HT195" s="193"/>
      <c r="HU195" s="193"/>
      <c r="HV195" s="193"/>
      <c r="HW195" s="193"/>
      <c r="HX195" s="193"/>
      <c r="HY195" s="193"/>
      <c r="HZ195" s="193"/>
      <c r="IA195" s="193"/>
      <c r="IB195" s="193"/>
      <c r="IC195" s="193"/>
      <c r="ID195" s="193" t="n">
        <v>0</v>
      </c>
      <c r="IE195" s="193" t="n">
        <v>0</v>
      </c>
    </row>
    <row r="196" customFormat="false" ht="12.75" hidden="false" customHeight="false" outlineLevel="0" collapsed="false"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  <c r="AW196" s="193"/>
      <c r="AX196" s="193"/>
      <c r="AY196" s="193"/>
      <c r="AZ196" s="193"/>
      <c r="BA196" s="193"/>
      <c r="BB196" s="193"/>
      <c r="BC196" s="193"/>
      <c r="BD196" s="193"/>
      <c r="BE196" s="193"/>
      <c r="BF196" s="193"/>
      <c r="BG196" s="193"/>
      <c r="BH196" s="193"/>
      <c r="BI196" s="193"/>
      <c r="BJ196" s="193"/>
      <c r="BK196" s="193"/>
      <c r="BL196" s="193"/>
      <c r="BM196" s="193"/>
      <c r="BN196" s="193"/>
      <c r="BO196" s="193"/>
      <c r="BP196" s="193"/>
      <c r="BQ196" s="193"/>
      <c r="BR196" s="193"/>
      <c r="BS196" s="193"/>
      <c r="BT196" s="193"/>
      <c r="BU196" s="193"/>
      <c r="BV196" s="193"/>
      <c r="BW196" s="193"/>
      <c r="BX196" s="193"/>
      <c r="BY196" s="193"/>
      <c r="BZ196" s="193"/>
      <c r="CA196" s="193"/>
      <c r="CB196" s="193"/>
      <c r="CC196" s="193"/>
      <c r="CD196" s="193"/>
      <c r="CE196" s="193"/>
      <c r="CF196" s="193"/>
      <c r="CG196" s="193"/>
      <c r="CH196" s="193"/>
      <c r="CI196" s="193"/>
      <c r="CJ196" s="193"/>
      <c r="CK196" s="193"/>
      <c r="CL196" s="193"/>
      <c r="CM196" s="193"/>
      <c r="CN196" s="193"/>
      <c r="CO196" s="193"/>
      <c r="CP196" s="193"/>
      <c r="CQ196" s="193"/>
      <c r="CR196" s="193"/>
      <c r="CS196" s="193"/>
      <c r="CT196" s="193"/>
      <c r="CU196" s="193"/>
      <c r="CV196" s="193"/>
      <c r="CW196" s="193"/>
      <c r="CX196" s="193"/>
      <c r="CY196" s="193"/>
      <c r="CZ196" s="193"/>
      <c r="DA196" s="193"/>
      <c r="DB196" s="193"/>
      <c r="DC196" s="193"/>
      <c r="DD196" s="193"/>
      <c r="DE196" s="193"/>
      <c r="DF196" s="193"/>
      <c r="DG196" s="193"/>
      <c r="DH196" s="193"/>
      <c r="DI196" s="193"/>
      <c r="DJ196" s="193"/>
      <c r="DK196" s="193"/>
      <c r="DL196" s="193"/>
      <c r="DM196" s="193"/>
      <c r="DN196" s="193"/>
      <c r="DO196" s="193"/>
      <c r="DP196" s="193"/>
      <c r="DQ196" s="193"/>
      <c r="DR196" s="193"/>
      <c r="DS196" s="193"/>
      <c r="DT196" s="193"/>
      <c r="DU196" s="193"/>
      <c r="DV196" s="193"/>
      <c r="DW196" s="193"/>
      <c r="DX196" s="193"/>
      <c r="DY196" s="193"/>
      <c r="DZ196" s="193"/>
      <c r="EA196" s="193"/>
      <c r="EB196" s="193"/>
      <c r="EC196" s="193"/>
      <c r="ED196" s="193"/>
      <c r="EE196" s="193"/>
      <c r="EF196" s="193"/>
      <c r="EG196" s="193"/>
      <c r="EH196" s="193"/>
      <c r="EI196" s="193"/>
      <c r="EJ196" s="193"/>
      <c r="EK196" s="193"/>
      <c r="EL196" s="193"/>
      <c r="EM196" s="193"/>
      <c r="EN196" s="193"/>
      <c r="EO196" s="193"/>
      <c r="EP196" s="193"/>
      <c r="EQ196" s="193"/>
      <c r="ER196" s="193"/>
      <c r="ES196" s="193"/>
      <c r="ET196" s="193"/>
      <c r="EU196" s="193"/>
      <c r="EV196" s="193"/>
      <c r="EW196" s="193"/>
      <c r="EX196" s="193"/>
      <c r="EY196" s="193"/>
      <c r="EZ196" s="193"/>
      <c r="FA196" s="193"/>
      <c r="FB196" s="193"/>
      <c r="FC196" s="193"/>
      <c r="FD196" s="193"/>
      <c r="FE196" s="193"/>
      <c r="FF196" s="193"/>
      <c r="FG196" s="193"/>
      <c r="FH196" s="193"/>
      <c r="FI196" s="193"/>
      <c r="FJ196" s="193"/>
      <c r="FK196" s="193"/>
      <c r="FL196" s="193"/>
      <c r="FM196" s="193"/>
      <c r="FN196" s="193"/>
      <c r="FO196" s="193"/>
      <c r="FP196" s="193"/>
      <c r="FQ196" s="193"/>
      <c r="FR196" s="193"/>
      <c r="FS196" s="193"/>
      <c r="FT196" s="193"/>
      <c r="FU196" s="193"/>
      <c r="FV196" s="193"/>
      <c r="FW196" s="193"/>
      <c r="FX196" s="193"/>
      <c r="FY196" s="193"/>
      <c r="FZ196" s="193"/>
      <c r="GA196" s="193"/>
      <c r="GB196" s="193"/>
      <c r="GC196" s="193"/>
      <c r="GD196" s="193"/>
      <c r="GE196" s="193"/>
      <c r="GF196" s="193"/>
      <c r="GG196" s="193"/>
      <c r="GH196" s="193"/>
      <c r="GI196" s="193"/>
      <c r="GJ196" s="193"/>
      <c r="GK196" s="193"/>
      <c r="GL196" s="193"/>
      <c r="GM196" s="193"/>
      <c r="GN196" s="193"/>
      <c r="GO196" s="193"/>
      <c r="GP196" s="193"/>
      <c r="GQ196" s="193"/>
      <c r="GR196" s="193"/>
      <c r="GS196" s="193"/>
      <c r="GT196" s="193"/>
      <c r="GU196" s="193"/>
      <c r="GV196" s="193"/>
      <c r="GW196" s="193"/>
      <c r="GX196" s="193"/>
      <c r="GY196" s="193"/>
      <c r="GZ196" s="193"/>
      <c r="HA196" s="193"/>
      <c r="HB196" s="193"/>
      <c r="HC196" s="193"/>
      <c r="HD196" s="193"/>
      <c r="HE196" s="193"/>
      <c r="HF196" s="193"/>
      <c r="HG196" s="193"/>
      <c r="HH196" s="193"/>
      <c r="HI196" s="193"/>
      <c r="HJ196" s="193"/>
      <c r="HK196" s="193"/>
      <c r="HL196" s="193"/>
      <c r="HM196" s="193"/>
      <c r="HN196" s="193"/>
      <c r="HO196" s="193"/>
      <c r="HP196" s="193"/>
      <c r="HQ196" s="193"/>
      <c r="HR196" s="193"/>
      <c r="HS196" s="193"/>
      <c r="HT196" s="193"/>
      <c r="HU196" s="193"/>
      <c r="HV196" s="193"/>
      <c r="HW196" s="193"/>
      <c r="HX196" s="193"/>
      <c r="HY196" s="193"/>
      <c r="HZ196" s="193"/>
      <c r="IA196" s="193"/>
      <c r="IB196" s="193"/>
      <c r="IC196" s="193"/>
      <c r="ID196" s="193" t="n">
        <v>0</v>
      </c>
      <c r="IE196" s="193" t="n">
        <v>0</v>
      </c>
    </row>
    <row r="197" customFormat="false" ht="12.75" hidden="false" customHeight="false" outlineLevel="0" collapsed="false"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  <c r="AW197" s="193"/>
      <c r="AX197" s="193"/>
      <c r="AY197" s="193"/>
      <c r="AZ197" s="193"/>
      <c r="BA197" s="193"/>
      <c r="BB197" s="193"/>
      <c r="BC197" s="193"/>
      <c r="BD197" s="193"/>
      <c r="BE197" s="193"/>
      <c r="BF197" s="193"/>
      <c r="BG197" s="193"/>
      <c r="BH197" s="193"/>
      <c r="BI197" s="193"/>
      <c r="BJ197" s="193"/>
      <c r="BK197" s="193"/>
      <c r="BL197" s="193"/>
      <c r="BM197" s="193"/>
      <c r="BN197" s="193"/>
      <c r="BO197" s="193"/>
      <c r="BP197" s="193"/>
      <c r="BQ197" s="193"/>
      <c r="BR197" s="193"/>
      <c r="BS197" s="193"/>
      <c r="BT197" s="193"/>
      <c r="BU197" s="193"/>
      <c r="BV197" s="193"/>
      <c r="BW197" s="193"/>
      <c r="BX197" s="193"/>
      <c r="BY197" s="193"/>
      <c r="BZ197" s="193"/>
      <c r="CA197" s="193"/>
      <c r="CB197" s="193"/>
      <c r="CC197" s="193"/>
      <c r="CD197" s="193"/>
      <c r="CE197" s="193"/>
      <c r="CF197" s="193"/>
      <c r="CG197" s="193"/>
      <c r="CH197" s="193"/>
      <c r="CI197" s="193"/>
      <c r="CJ197" s="193"/>
      <c r="CK197" s="193"/>
      <c r="CL197" s="193"/>
      <c r="CM197" s="193"/>
      <c r="CN197" s="193"/>
      <c r="CO197" s="193"/>
      <c r="CP197" s="193"/>
      <c r="CQ197" s="193"/>
      <c r="CR197" s="193"/>
      <c r="CS197" s="193"/>
      <c r="CT197" s="193"/>
      <c r="CU197" s="193"/>
      <c r="CV197" s="193"/>
      <c r="CW197" s="193"/>
      <c r="CX197" s="193"/>
      <c r="CY197" s="193"/>
      <c r="CZ197" s="193"/>
      <c r="DA197" s="193"/>
      <c r="DB197" s="193"/>
      <c r="DC197" s="193"/>
      <c r="DD197" s="193"/>
      <c r="DE197" s="193"/>
      <c r="DF197" s="193"/>
      <c r="DG197" s="193"/>
      <c r="DH197" s="193"/>
      <c r="DI197" s="193"/>
      <c r="DJ197" s="193"/>
      <c r="DK197" s="193"/>
      <c r="DL197" s="193"/>
      <c r="DM197" s="193"/>
      <c r="DN197" s="193"/>
      <c r="DO197" s="193"/>
      <c r="DP197" s="193"/>
      <c r="DQ197" s="193"/>
      <c r="DR197" s="193"/>
      <c r="DS197" s="193"/>
      <c r="DT197" s="193"/>
      <c r="DU197" s="193"/>
      <c r="DV197" s="193"/>
      <c r="DW197" s="193"/>
      <c r="DX197" s="193"/>
      <c r="DY197" s="193"/>
      <c r="DZ197" s="193"/>
      <c r="EA197" s="193"/>
      <c r="EB197" s="193"/>
      <c r="EC197" s="193"/>
      <c r="ED197" s="193"/>
      <c r="EE197" s="193"/>
      <c r="EF197" s="193"/>
      <c r="EG197" s="193"/>
      <c r="EH197" s="193"/>
      <c r="EI197" s="193"/>
      <c r="EJ197" s="193"/>
      <c r="EK197" s="193"/>
      <c r="EL197" s="193"/>
      <c r="EM197" s="193"/>
      <c r="EN197" s="193"/>
      <c r="EO197" s="193"/>
      <c r="EP197" s="193"/>
      <c r="EQ197" s="193"/>
      <c r="ER197" s="193"/>
      <c r="ES197" s="193"/>
      <c r="ET197" s="193"/>
      <c r="EU197" s="193"/>
      <c r="EV197" s="193"/>
      <c r="EW197" s="193"/>
      <c r="EX197" s="193"/>
      <c r="EY197" s="193"/>
      <c r="EZ197" s="193"/>
      <c r="FA197" s="193"/>
      <c r="FB197" s="193"/>
      <c r="FC197" s="193"/>
      <c r="FD197" s="193"/>
      <c r="FE197" s="193"/>
      <c r="FF197" s="193"/>
      <c r="FG197" s="193"/>
      <c r="FH197" s="193"/>
      <c r="FI197" s="193"/>
      <c r="FJ197" s="193"/>
      <c r="FK197" s="193"/>
      <c r="FL197" s="193"/>
      <c r="FM197" s="193"/>
      <c r="FN197" s="193"/>
      <c r="FO197" s="193"/>
      <c r="FP197" s="193"/>
      <c r="FQ197" s="193"/>
      <c r="FR197" s="193"/>
      <c r="FS197" s="193"/>
      <c r="FT197" s="193"/>
      <c r="FU197" s="193"/>
      <c r="FV197" s="193"/>
      <c r="FW197" s="193"/>
      <c r="FX197" s="193"/>
      <c r="FY197" s="193"/>
      <c r="FZ197" s="193"/>
      <c r="GA197" s="193"/>
      <c r="GB197" s="193"/>
      <c r="GC197" s="193"/>
      <c r="GD197" s="193"/>
      <c r="GE197" s="193"/>
      <c r="GF197" s="193"/>
      <c r="GG197" s="193"/>
      <c r="GH197" s="193"/>
      <c r="GI197" s="193"/>
      <c r="GJ197" s="193"/>
      <c r="GK197" s="193"/>
      <c r="GL197" s="193"/>
      <c r="GM197" s="193"/>
      <c r="GN197" s="193"/>
      <c r="GO197" s="193"/>
      <c r="GP197" s="193"/>
      <c r="GQ197" s="193"/>
      <c r="GR197" s="193"/>
      <c r="GS197" s="193"/>
      <c r="GT197" s="193"/>
      <c r="GU197" s="193"/>
      <c r="GV197" s="193"/>
      <c r="GW197" s="193"/>
      <c r="GX197" s="193"/>
      <c r="GY197" s="193"/>
      <c r="GZ197" s="193"/>
      <c r="HA197" s="193"/>
      <c r="HB197" s="193"/>
      <c r="HC197" s="193"/>
      <c r="HD197" s="193"/>
      <c r="HE197" s="193"/>
      <c r="HF197" s="193"/>
      <c r="HG197" s="193"/>
      <c r="HH197" s="193"/>
      <c r="HI197" s="193"/>
      <c r="HJ197" s="193"/>
      <c r="HK197" s="193"/>
      <c r="HL197" s="193"/>
      <c r="HM197" s="193"/>
      <c r="HN197" s="193"/>
      <c r="HO197" s="193"/>
      <c r="HP197" s="193"/>
      <c r="HQ197" s="193"/>
      <c r="HR197" s="193"/>
      <c r="HS197" s="193"/>
      <c r="HT197" s="193"/>
      <c r="HU197" s="193"/>
      <c r="HV197" s="193"/>
      <c r="HW197" s="193"/>
      <c r="HX197" s="193"/>
      <c r="HY197" s="193"/>
      <c r="HZ197" s="193"/>
      <c r="IA197" s="193"/>
      <c r="IB197" s="193"/>
      <c r="IC197" s="193"/>
      <c r="ID197" s="193" t="n">
        <v>0</v>
      </c>
      <c r="IE197" s="193" t="n">
        <v>0</v>
      </c>
    </row>
    <row r="198" customFormat="false" ht="12.75" hidden="false" customHeight="false" outlineLevel="0" collapsed="false"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  <c r="AW198" s="193"/>
      <c r="AX198" s="193"/>
      <c r="AY198" s="193"/>
      <c r="AZ198" s="193"/>
      <c r="BA198" s="193"/>
      <c r="BB198" s="193"/>
      <c r="BC198" s="193"/>
      <c r="BD198" s="193"/>
      <c r="BE198" s="193"/>
      <c r="BF198" s="193"/>
      <c r="BG198" s="193"/>
      <c r="BH198" s="193"/>
      <c r="BI198" s="193"/>
      <c r="BJ198" s="193"/>
      <c r="BK198" s="193"/>
      <c r="BL198" s="193"/>
      <c r="BM198" s="193"/>
      <c r="BN198" s="193"/>
      <c r="BO198" s="193"/>
      <c r="BP198" s="193"/>
      <c r="BQ198" s="193"/>
      <c r="BR198" s="193"/>
      <c r="BS198" s="193"/>
      <c r="BT198" s="193"/>
      <c r="BU198" s="193"/>
      <c r="BV198" s="193"/>
      <c r="BW198" s="193"/>
      <c r="BX198" s="193"/>
      <c r="BY198" s="193"/>
      <c r="BZ198" s="193"/>
      <c r="CA198" s="193"/>
      <c r="CB198" s="193"/>
      <c r="CC198" s="193"/>
      <c r="CD198" s="193"/>
      <c r="CE198" s="193"/>
      <c r="CF198" s="193"/>
      <c r="CG198" s="193"/>
      <c r="CH198" s="193"/>
      <c r="CI198" s="193"/>
      <c r="CJ198" s="193"/>
      <c r="CK198" s="193"/>
      <c r="CL198" s="193"/>
      <c r="CM198" s="193"/>
      <c r="CN198" s="193"/>
      <c r="CO198" s="193"/>
      <c r="CP198" s="193"/>
      <c r="CQ198" s="193"/>
      <c r="CR198" s="193"/>
      <c r="CS198" s="193"/>
      <c r="CT198" s="193"/>
      <c r="CU198" s="193"/>
      <c r="CV198" s="193"/>
      <c r="CW198" s="193"/>
      <c r="CX198" s="193"/>
      <c r="CY198" s="193"/>
      <c r="CZ198" s="193"/>
      <c r="DA198" s="193"/>
      <c r="DB198" s="193"/>
      <c r="DC198" s="193"/>
      <c r="DD198" s="193"/>
      <c r="DE198" s="193"/>
      <c r="DF198" s="193"/>
      <c r="DG198" s="193"/>
      <c r="DH198" s="193"/>
      <c r="DI198" s="193"/>
      <c r="DJ198" s="193"/>
      <c r="DK198" s="193"/>
      <c r="DL198" s="193"/>
      <c r="DM198" s="193"/>
      <c r="DN198" s="193"/>
      <c r="DO198" s="193"/>
      <c r="DP198" s="193"/>
      <c r="DQ198" s="193"/>
      <c r="DR198" s="193"/>
      <c r="DS198" s="193"/>
      <c r="DT198" s="193"/>
      <c r="DU198" s="193"/>
      <c r="DV198" s="193"/>
      <c r="DW198" s="193"/>
      <c r="DX198" s="193"/>
      <c r="DY198" s="193"/>
      <c r="DZ198" s="193"/>
      <c r="EA198" s="193"/>
      <c r="EB198" s="193"/>
      <c r="EC198" s="193"/>
      <c r="ED198" s="193"/>
      <c r="EE198" s="193"/>
      <c r="EF198" s="193"/>
      <c r="EG198" s="193"/>
      <c r="EH198" s="193"/>
      <c r="EI198" s="193"/>
      <c r="EJ198" s="193"/>
      <c r="EK198" s="193"/>
      <c r="EL198" s="193"/>
      <c r="EM198" s="193"/>
      <c r="EN198" s="193"/>
      <c r="EO198" s="193"/>
      <c r="EP198" s="193"/>
      <c r="EQ198" s="193"/>
      <c r="ER198" s="193"/>
      <c r="ES198" s="193"/>
      <c r="ET198" s="193"/>
      <c r="EU198" s="193"/>
      <c r="EV198" s="193"/>
      <c r="EW198" s="193"/>
      <c r="EX198" s="193"/>
      <c r="EY198" s="193"/>
      <c r="EZ198" s="193"/>
      <c r="FA198" s="193"/>
      <c r="FB198" s="193"/>
      <c r="FC198" s="193"/>
      <c r="FD198" s="193"/>
      <c r="FE198" s="193"/>
      <c r="FF198" s="193"/>
      <c r="FG198" s="193"/>
      <c r="FH198" s="193"/>
      <c r="FI198" s="193"/>
      <c r="FJ198" s="193"/>
      <c r="FK198" s="193"/>
      <c r="FL198" s="193"/>
      <c r="FM198" s="193"/>
      <c r="FN198" s="193"/>
      <c r="FO198" s="193"/>
      <c r="FP198" s="193"/>
      <c r="FQ198" s="193"/>
      <c r="FR198" s="193"/>
      <c r="FS198" s="193"/>
      <c r="FT198" s="193"/>
      <c r="FU198" s="193"/>
      <c r="FV198" s="193"/>
      <c r="FW198" s="193"/>
      <c r="FX198" s="193"/>
      <c r="FY198" s="193"/>
      <c r="FZ198" s="193"/>
      <c r="GA198" s="193"/>
      <c r="GB198" s="193"/>
      <c r="GC198" s="193"/>
      <c r="GD198" s="193"/>
      <c r="GE198" s="193"/>
      <c r="GF198" s="193"/>
      <c r="GG198" s="193"/>
      <c r="GH198" s="193"/>
      <c r="GI198" s="193"/>
      <c r="GJ198" s="193"/>
      <c r="GK198" s="193"/>
      <c r="GL198" s="193"/>
      <c r="GM198" s="193"/>
      <c r="GN198" s="193"/>
      <c r="GO198" s="193"/>
      <c r="GP198" s="193"/>
      <c r="GQ198" s="193"/>
      <c r="GR198" s="193"/>
      <c r="GS198" s="193"/>
      <c r="GT198" s="193"/>
      <c r="GU198" s="193"/>
      <c r="GV198" s="193"/>
      <c r="GW198" s="193"/>
      <c r="GX198" s="193"/>
      <c r="GY198" s="193"/>
      <c r="GZ198" s="193"/>
      <c r="HA198" s="193"/>
      <c r="HB198" s="193"/>
      <c r="HC198" s="193"/>
      <c r="HD198" s="193"/>
      <c r="HE198" s="193"/>
      <c r="HF198" s="193"/>
      <c r="HG198" s="193"/>
      <c r="HH198" s="193"/>
      <c r="HI198" s="193"/>
      <c r="HJ198" s="193"/>
      <c r="HK198" s="193"/>
      <c r="HL198" s="193"/>
      <c r="HM198" s="193"/>
      <c r="HN198" s="193"/>
      <c r="HO198" s="193"/>
      <c r="HP198" s="193"/>
      <c r="HQ198" s="193"/>
      <c r="HR198" s="193"/>
      <c r="HS198" s="193"/>
      <c r="HT198" s="193"/>
      <c r="HU198" s="193"/>
      <c r="HV198" s="193"/>
      <c r="HW198" s="193"/>
      <c r="HX198" s="193"/>
      <c r="HY198" s="193"/>
      <c r="HZ198" s="193"/>
      <c r="IA198" s="193"/>
      <c r="IB198" s="193"/>
      <c r="IC198" s="193"/>
      <c r="ID198" s="193" t="n">
        <v>0</v>
      </c>
      <c r="IE198" s="193" t="n">
        <v>0</v>
      </c>
    </row>
    <row r="199" customFormat="false" ht="12.75" hidden="false" customHeight="false" outlineLevel="0" collapsed="false"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  <c r="AW199" s="193"/>
      <c r="AX199" s="193"/>
      <c r="AY199" s="193"/>
      <c r="AZ199" s="193"/>
      <c r="BA199" s="193"/>
      <c r="BB199" s="193"/>
      <c r="BC199" s="193"/>
      <c r="BD199" s="193"/>
      <c r="BE199" s="193"/>
      <c r="BF199" s="193"/>
      <c r="BG199" s="193"/>
      <c r="BH199" s="193"/>
      <c r="BI199" s="193"/>
      <c r="BJ199" s="193"/>
      <c r="BK199" s="193"/>
      <c r="BL199" s="193"/>
      <c r="BM199" s="193"/>
      <c r="BN199" s="193"/>
      <c r="BO199" s="193"/>
      <c r="BP199" s="193"/>
      <c r="BQ199" s="193"/>
      <c r="BR199" s="193"/>
      <c r="BS199" s="193"/>
      <c r="BT199" s="193"/>
      <c r="BU199" s="193"/>
      <c r="BV199" s="193"/>
      <c r="BW199" s="193"/>
      <c r="BX199" s="193"/>
      <c r="BY199" s="193"/>
      <c r="BZ199" s="193"/>
      <c r="CA199" s="193"/>
      <c r="CB199" s="193"/>
      <c r="CC199" s="193"/>
      <c r="CD199" s="193"/>
      <c r="CE199" s="193"/>
      <c r="CF199" s="193"/>
      <c r="CG199" s="193"/>
      <c r="CH199" s="193"/>
      <c r="CI199" s="193"/>
      <c r="CJ199" s="193"/>
      <c r="CK199" s="193"/>
      <c r="CL199" s="193"/>
      <c r="CM199" s="193"/>
      <c r="CN199" s="193"/>
      <c r="CO199" s="193"/>
      <c r="CP199" s="193"/>
      <c r="CQ199" s="193"/>
      <c r="CR199" s="193"/>
      <c r="CS199" s="193"/>
      <c r="CT199" s="193"/>
      <c r="CU199" s="193"/>
      <c r="CV199" s="193"/>
      <c r="CW199" s="193"/>
      <c r="CX199" s="193"/>
      <c r="CY199" s="193"/>
      <c r="CZ199" s="193"/>
      <c r="DA199" s="193"/>
      <c r="DB199" s="193"/>
      <c r="DC199" s="193"/>
      <c r="DD199" s="193"/>
      <c r="DE199" s="193"/>
      <c r="DF199" s="193"/>
      <c r="DG199" s="193"/>
      <c r="DH199" s="193"/>
      <c r="DI199" s="193"/>
      <c r="DJ199" s="193"/>
      <c r="DK199" s="193"/>
      <c r="DL199" s="193"/>
      <c r="DM199" s="193"/>
      <c r="DN199" s="193"/>
      <c r="DO199" s="193"/>
      <c r="DP199" s="193"/>
      <c r="DQ199" s="193"/>
      <c r="DR199" s="193"/>
      <c r="DS199" s="193"/>
      <c r="DT199" s="193"/>
      <c r="DU199" s="193"/>
      <c r="DV199" s="193"/>
      <c r="DW199" s="193"/>
      <c r="DX199" s="193"/>
      <c r="DY199" s="193"/>
      <c r="DZ199" s="193"/>
      <c r="EA199" s="193"/>
      <c r="EB199" s="193"/>
      <c r="EC199" s="193"/>
      <c r="ED199" s="193"/>
      <c r="EE199" s="193"/>
      <c r="EF199" s="193"/>
      <c r="EG199" s="193"/>
      <c r="EH199" s="193"/>
      <c r="EI199" s="193"/>
      <c r="EJ199" s="193"/>
      <c r="EK199" s="193"/>
      <c r="EL199" s="193"/>
      <c r="EM199" s="193"/>
      <c r="EN199" s="193"/>
      <c r="EO199" s="193"/>
      <c r="EP199" s="193"/>
      <c r="EQ199" s="193"/>
      <c r="ER199" s="193"/>
      <c r="ES199" s="193"/>
      <c r="ET199" s="193"/>
      <c r="EU199" s="193"/>
      <c r="EV199" s="193"/>
      <c r="EW199" s="193"/>
      <c r="EX199" s="193"/>
      <c r="EY199" s="193"/>
      <c r="EZ199" s="193"/>
      <c r="FA199" s="193"/>
      <c r="FB199" s="193"/>
      <c r="FC199" s="193"/>
      <c r="FD199" s="193"/>
      <c r="FE199" s="193"/>
      <c r="FF199" s="193"/>
      <c r="FG199" s="193"/>
      <c r="FH199" s="193"/>
      <c r="FI199" s="193"/>
      <c r="FJ199" s="193"/>
      <c r="FK199" s="193"/>
      <c r="FL199" s="193"/>
      <c r="FM199" s="193"/>
      <c r="FN199" s="193"/>
      <c r="FO199" s="193"/>
      <c r="FP199" s="193"/>
      <c r="FQ199" s="193"/>
      <c r="FR199" s="193"/>
      <c r="FS199" s="193"/>
      <c r="FT199" s="193"/>
      <c r="FU199" s="193"/>
      <c r="FV199" s="193"/>
      <c r="FW199" s="193"/>
      <c r="FX199" s="193"/>
      <c r="FY199" s="193"/>
      <c r="FZ199" s="193"/>
      <c r="GA199" s="193"/>
      <c r="GB199" s="193"/>
      <c r="GC199" s="193"/>
      <c r="GD199" s="193"/>
      <c r="GE199" s="193"/>
      <c r="GF199" s="193"/>
      <c r="GG199" s="193"/>
      <c r="GH199" s="193"/>
      <c r="GI199" s="193"/>
      <c r="GJ199" s="193"/>
      <c r="GK199" s="193"/>
      <c r="GL199" s="193"/>
      <c r="GM199" s="193"/>
      <c r="GN199" s="193"/>
      <c r="GO199" s="193"/>
      <c r="GP199" s="193"/>
      <c r="GQ199" s="193"/>
      <c r="GR199" s="193"/>
      <c r="GS199" s="193"/>
      <c r="GT199" s="193"/>
      <c r="GU199" s="193"/>
      <c r="GV199" s="193"/>
      <c r="GW199" s="193"/>
      <c r="GX199" s="193"/>
      <c r="GY199" s="193"/>
      <c r="GZ199" s="193"/>
      <c r="HA199" s="193"/>
      <c r="HB199" s="193"/>
      <c r="HC199" s="193"/>
      <c r="HD199" s="193"/>
      <c r="HE199" s="193"/>
      <c r="HF199" s="193"/>
      <c r="HG199" s="193"/>
      <c r="HH199" s="193"/>
      <c r="HI199" s="193"/>
      <c r="HJ199" s="193"/>
      <c r="HK199" s="193"/>
      <c r="HL199" s="193"/>
      <c r="HM199" s="193"/>
      <c r="HN199" s="193"/>
      <c r="HO199" s="193"/>
      <c r="HP199" s="193"/>
      <c r="HQ199" s="193"/>
      <c r="HR199" s="193"/>
      <c r="HS199" s="193"/>
      <c r="HT199" s="193"/>
      <c r="HU199" s="193"/>
      <c r="HV199" s="193"/>
      <c r="HW199" s="193"/>
      <c r="HX199" s="193"/>
      <c r="HY199" s="193"/>
      <c r="HZ199" s="193"/>
      <c r="IA199" s="193"/>
      <c r="IB199" s="193"/>
      <c r="IC199" s="193"/>
      <c r="ID199" s="193" t="n">
        <v>0</v>
      </c>
      <c r="IE199" s="193" t="n">
        <v>0</v>
      </c>
    </row>
    <row r="200" customFormat="false" ht="12.75" hidden="false" customHeight="false" outlineLevel="0" collapsed="false">
      <c r="A200" s="201" t="s">
        <v>137</v>
      </c>
      <c r="B200" s="193" t="n">
        <v>0</v>
      </c>
      <c r="C200" s="193" t="n">
        <v>0</v>
      </c>
      <c r="D200" s="193" t="n">
        <v>0</v>
      </c>
      <c r="E200" s="193" t="n">
        <v>0</v>
      </c>
      <c r="F200" s="193" t="n">
        <v>0</v>
      </c>
      <c r="G200" s="193" t="n">
        <v>0</v>
      </c>
      <c r="H200" s="193" t="n">
        <v>-2346992.41270257</v>
      </c>
      <c r="I200" s="193" t="n">
        <v>2953139.64792126</v>
      </c>
      <c r="J200" s="193" t="n">
        <v>3466386.42759209</v>
      </c>
      <c r="K200" s="193" t="n">
        <v>354351.383244013</v>
      </c>
      <c r="L200" s="193" t="n">
        <v>-3181803.28202323</v>
      </c>
      <c r="M200" s="193" t="n">
        <v>-2406472.93971836</v>
      </c>
      <c r="N200" s="193" t="n">
        <v>-2400664.42913708</v>
      </c>
      <c r="O200" s="193" t="n">
        <v>-2404218.02054683</v>
      </c>
      <c r="P200" s="193" t="n">
        <v>-4645263.18215349</v>
      </c>
      <c r="Q200" s="193" t="n">
        <v>-4510990.58323423</v>
      </c>
      <c r="R200" s="193" t="n">
        <v>-4038450.80380004</v>
      </c>
      <c r="S200" s="193" t="n">
        <v>-1753416.35124837</v>
      </c>
      <c r="T200" s="193" t="n">
        <v>-2573599.49647812</v>
      </c>
      <c r="U200" s="193" t="n">
        <v>-2643166.76698721</v>
      </c>
      <c r="V200" s="193" t="n">
        <v>-7306068.42262316</v>
      </c>
      <c r="W200" s="193" t="n">
        <v>-6579821.15714971</v>
      </c>
      <c r="X200" s="193" t="n">
        <v>-7284040.15247688</v>
      </c>
      <c r="Y200" s="193" t="n">
        <v>-6434494.4532225</v>
      </c>
      <c r="Z200" s="193" t="n">
        <v>-6588668.72336675</v>
      </c>
      <c r="AA200" s="193" t="n">
        <v>-6412513.62230533</v>
      </c>
      <c r="AB200" s="193" t="n">
        <v>-6604646.74088988</v>
      </c>
      <c r="AC200" s="193" t="n">
        <v>-6580677.94979479</v>
      </c>
      <c r="AD200" s="193" t="n">
        <v>-6333728.97104617</v>
      </c>
      <c r="AE200" s="193" t="n">
        <v>-6441638.60480725</v>
      </c>
      <c r="AF200" s="193" t="n">
        <v>-7039166.55876391</v>
      </c>
      <c r="AG200" s="193" t="n">
        <v>-7261317.54089412</v>
      </c>
      <c r="AH200" s="193" t="n">
        <v>-3858619.94073446</v>
      </c>
      <c r="AI200" s="193" t="n">
        <v>-3592501.36707518</v>
      </c>
      <c r="AJ200" s="193" t="n">
        <v>-3853461.4003846</v>
      </c>
      <c r="AK200" s="193" t="n">
        <v>-3616876.16098213</v>
      </c>
      <c r="AL200" s="193" t="n">
        <v>-3691228.50248946</v>
      </c>
      <c r="AM200" s="193" t="n">
        <v>-3584370.53939768</v>
      </c>
      <c r="AN200" s="193" t="n">
        <v>-3824101.30489436</v>
      </c>
      <c r="AO200" s="193" t="n">
        <v>-3806127.07623393</v>
      </c>
      <c r="AP200" s="193" t="n">
        <v>-3661700.74806762</v>
      </c>
      <c r="AQ200" s="193" t="n">
        <v>-3688373.40586752</v>
      </c>
      <c r="AR200" s="193" t="n">
        <v>-3559498.36664628</v>
      </c>
      <c r="AS200" s="193" t="n">
        <v>-3696879.62579339</v>
      </c>
      <c r="AT200" s="193" t="n">
        <v>-3353869.54747524</v>
      </c>
      <c r="AU200" s="193" t="n">
        <v>-3011452.69729719</v>
      </c>
      <c r="AV200" s="193" t="n">
        <v>-3332835.32362555</v>
      </c>
      <c r="AW200" s="193" t="n">
        <v>-3089790.3464896</v>
      </c>
      <c r="AX200" s="193" t="n">
        <v>-3161302.77622331</v>
      </c>
      <c r="AY200" s="193" t="n">
        <v>-3063334.16874536</v>
      </c>
      <c r="AZ200" s="193" t="n">
        <v>-3234974.33077762</v>
      </c>
      <c r="BA200" s="193" t="n">
        <v>-3211361.24031952</v>
      </c>
      <c r="BB200" s="193" t="n">
        <v>-3096683.13214036</v>
      </c>
      <c r="BC200" s="193" t="n">
        <v>-3156471.77506256</v>
      </c>
      <c r="BD200" s="193" t="n">
        <v>-2912813.19254575</v>
      </c>
      <c r="BE200" s="193" t="n">
        <v>-3018971.08335978</v>
      </c>
      <c r="BF200" s="193" t="n">
        <v>-2845365.30938208</v>
      </c>
      <c r="BG200" s="193" t="n">
        <v>-2550802.81197633</v>
      </c>
      <c r="BH200" s="193" t="n">
        <v>-2823544.41202491</v>
      </c>
      <c r="BI200" s="193" t="n">
        <v>-2638226.00244989</v>
      </c>
      <c r="BJ200" s="193" t="n">
        <v>-2669415.87299692</v>
      </c>
      <c r="BK200" s="193" t="n">
        <v>-2574266.49842318</v>
      </c>
      <c r="BL200" s="193" t="n">
        <v>-2778138.65130447</v>
      </c>
      <c r="BM200" s="193" t="n">
        <v>-2771763.61142239</v>
      </c>
      <c r="BN200" s="193" t="n">
        <v>-2658933.78917886</v>
      </c>
      <c r="BO200" s="193" t="n">
        <v>-2603111.81620256</v>
      </c>
      <c r="BP200" s="193" t="n">
        <v>-2506434.32791331</v>
      </c>
      <c r="BQ200" s="193" t="n">
        <v>-2585314.73705948</v>
      </c>
      <c r="BR200" s="193" t="n">
        <v>-2656744.24103021</v>
      </c>
      <c r="BS200" s="193" t="n">
        <v>-2388865.90549239</v>
      </c>
      <c r="BT200" s="193" t="n">
        <v>-2635274.05746467</v>
      </c>
      <c r="BU200" s="193" t="n">
        <v>-2519596.08229616</v>
      </c>
      <c r="BV200" s="193" t="n">
        <v>-2597450.91121296</v>
      </c>
      <c r="BW200" s="193" t="n">
        <v>-2504542.41048514</v>
      </c>
      <c r="BX200" s="193" t="n">
        <v>-2599538.11890964</v>
      </c>
      <c r="BY200" s="193" t="n">
        <v>-2592634.45344202</v>
      </c>
      <c r="BZ200" s="193" t="n">
        <v>-2484453.92667991</v>
      </c>
      <c r="CA200" s="193" t="n">
        <v>-2525722.85916037</v>
      </c>
      <c r="CB200" s="193" t="n">
        <v>-2429450.07026892</v>
      </c>
      <c r="CC200" s="193" t="n">
        <v>-2496209.70269926</v>
      </c>
      <c r="CD200" s="193" t="n">
        <v>-2437632.04964017</v>
      </c>
      <c r="CE200" s="193" t="n">
        <v>-2268113.31149517</v>
      </c>
      <c r="CF200" s="193" t="n">
        <v>-2412917.7537367</v>
      </c>
      <c r="CG200" s="193" t="n">
        <v>-2336497.08855375</v>
      </c>
      <c r="CH200" s="193" t="n">
        <v>-2407366.43009824</v>
      </c>
      <c r="CI200" s="193" t="n">
        <v>-2317317.84366113</v>
      </c>
      <c r="CJ200" s="193" t="n">
        <v>-2377401.42394465</v>
      </c>
      <c r="CK200" s="193" t="n">
        <v>-2364361.07387561</v>
      </c>
      <c r="CL200" s="193" t="n">
        <v>-2272575.53480985</v>
      </c>
      <c r="CM200" s="193" t="n">
        <v>-2337685.76953114</v>
      </c>
      <c r="CN200" s="193" t="n">
        <v>-2248747.1803328</v>
      </c>
      <c r="CO200" s="193" t="n">
        <v>-2312367.12351906</v>
      </c>
      <c r="CP200" s="193" t="n">
        <v>-2272498.07601144</v>
      </c>
      <c r="CQ200" s="193" t="n">
        <v>-2040654.75965478</v>
      </c>
      <c r="CR200" s="193" t="n">
        <v>-2248193.76089845</v>
      </c>
      <c r="CS200" s="193" t="n">
        <v>-2162791.23491892</v>
      </c>
      <c r="CT200" s="193" t="n">
        <v>-2228996.96996801</v>
      </c>
      <c r="CU200" s="193" t="n">
        <v>-2144137.37099962</v>
      </c>
      <c r="CV200" s="193" t="n">
        <v>-2206181.14392766</v>
      </c>
      <c r="CW200" s="193" t="n">
        <v>-2193409.77413711</v>
      </c>
      <c r="CX200" s="193" t="n">
        <v>-2107689.23166532</v>
      </c>
      <c r="CY200" s="193" t="n">
        <v>-2159566.95402146</v>
      </c>
      <c r="CZ200" s="193" t="n">
        <v>-2078764.38660539</v>
      </c>
      <c r="DA200" s="193" t="n">
        <v>-2129180.50217509</v>
      </c>
      <c r="DB200" s="193" t="n">
        <v>-2087839.31268521</v>
      </c>
      <c r="DC200" s="193" t="n">
        <v>-1871758.38597809</v>
      </c>
      <c r="DD200" s="193" t="n">
        <v>-2060288.46759367</v>
      </c>
      <c r="DE200" s="193" t="n">
        <v>-1981813.99769031</v>
      </c>
      <c r="DF200" s="193" t="n">
        <v>-2044566.69480594</v>
      </c>
      <c r="DG200" s="193" t="n">
        <v>-1963503.47341943</v>
      </c>
      <c r="DH200" s="193" t="n">
        <v>-2019002.18326027</v>
      </c>
      <c r="DI200" s="193" t="n">
        <v>-2006652.40027791</v>
      </c>
      <c r="DJ200" s="193" t="n">
        <v>-1926543.87672975</v>
      </c>
      <c r="DK200" s="193" t="n">
        <v>-1963740.94100669</v>
      </c>
      <c r="DL200" s="193" t="n">
        <v>-1888976.1919008</v>
      </c>
      <c r="DM200" s="193" t="n">
        <v>-1939790.15823882</v>
      </c>
      <c r="DN200" s="193" t="n">
        <v>-461991.733665102</v>
      </c>
      <c r="DO200" s="193" t="n">
        <v>-416290.294514437</v>
      </c>
      <c r="DP200" s="193" t="n">
        <v>-458757.708927446</v>
      </c>
      <c r="DQ200" s="193" t="n">
        <v>-440795.906133511</v>
      </c>
      <c r="DR200" s="193" t="n">
        <v>-455417.808626065</v>
      </c>
      <c r="DS200" s="193" t="n">
        <v>-440252.584066726</v>
      </c>
      <c r="DT200" s="193" t="n">
        <v>-450711.749018616</v>
      </c>
      <c r="DU200" s="193" t="n">
        <v>-450439.432688304</v>
      </c>
      <c r="DV200" s="193" t="n">
        <v>-440025.100987141</v>
      </c>
      <c r="DW200" s="193" t="n">
        <v>-447353.281864367</v>
      </c>
      <c r="DX200" s="193" t="n">
        <v>-429933.656294239</v>
      </c>
      <c r="DY200" s="193" t="n">
        <v>-441946.161487697</v>
      </c>
      <c r="DZ200" s="193" t="n">
        <v>-438124.628840654</v>
      </c>
      <c r="EA200" s="193" t="n">
        <v>-409885.274221603</v>
      </c>
      <c r="EB200" s="193" t="n">
        <v>-436278.860441246</v>
      </c>
      <c r="EC200" s="193" t="n">
        <v>-418328.981744888</v>
      </c>
      <c r="ED200" s="193" t="n">
        <v>-434824.401734289</v>
      </c>
      <c r="EE200" s="193" t="n">
        <v>-419788.270279725</v>
      </c>
      <c r="EF200" s="193" t="n">
        <v>-430785.43680506</v>
      </c>
      <c r="EG200" s="193" t="n">
        <v>-431649.874574191</v>
      </c>
      <c r="EH200" s="193" t="n">
        <v>-409897.286095026</v>
      </c>
      <c r="EI200" s="193" t="n">
        <v>-419938.721218362</v>
      </c>
      <c r="EJ200" s="193" t="n">
        <v>-402632.376839839</v>
      </c>
      <c r="EK200" s="193" t="n">
        <v>-412699.808888962</v>
      </c>
      <c r="EL200" s="193" t="n">
        <v>-406173.238904296</v>
      </c>
      <c r="EM200" s="193" t="n">
        <v>-365401.541993595</v>
      </c>
      <c r="EN200" s="193" t="n">
        <v>-401865.317006648</v>
      </c>
      <c r="EO200" s="193" t="n">
        <v>-387646.153930374</v>
      </c>
      <c r="EP200" s="193" t="n">
        <v>-397445.698620471</v>
      </c>
      <c r="EQ200" s="193" t="n">
        <v>-378130.508434345</v>
      </c>
      <c r="ER200" s="193" t="n">
        <v>-388753.364806414</v>
      </c>
      <c r="ES200" s="193" t="n">
        <v>-387467.405864405</v>
      </c>
      <c r="ET200" s="193" t="n">
        <v>-370934.79454473</v>
      </c>
      <c r="EU200" s="193" t="n">
        <v>-383169.907588717</v>
      </c>
      <c r="EV200" s="193" t="n">
        <v>-367705.150611934</v>
      </c>
      <c r="EW200" s="193" t="n">
        <v>-377131.233145316</v>
      </c>
      <c r="EX200" s="193" t="n">
        <v>-375870.334798685</v>
      </c>
      <c r="EY200" s="193" t="n">
        <v>-338027.232598385</v>
      </c>
      <c r="EZ200" s="193" t="n">
        <v>-371805.301267002</v>
      </c>
      <c r="FA200" s="193" t="n">
        <v>-358490.174314396</v>
      </c>
      <c r="FB200" s="193" t="n">
        <v>-367635.995507856</v>
      </c>
      <c r="FC200" s="193" t="n">
        <v>-353603.82622626</v>
      </c>
      <c r="FD200" s="193" t="n">
        <v>-363500.685714485</v>
      </c>
      <c r="FE200" s="193" t="n">
        <v>-361412.133381644</v>
      </c>
      <c r="FF200" s="193" t="n">
        <v>-347608.023659418</v>
      </c>
      <c r="FG200" s="193" t="n">
        <v>-358170.446239995</v>
      </c>
      <c r="FH200" s="193" t="n">
        <v>-338263.661696884</v>
      </c>
      <c r="FI200" s="193" t="n">
        <v>-348351.301215511</v>
      </c>
      <c r="FJ200" s="193" t="n">
        <v>-329673.2974</v>
      </c>
      <c r="FK200" s="193" t="n">
        <v>-296034.4817</v>
      </c>
      <c r="FL200" s="193" t="n">
        <v>-326024.5611</v>
      </c>
      <c r="FM200" s="193" t="n">
        <v>-313663.8567</v>
      </c>
      <c r="FN200" s="193" t="n">
        <v>-322283.3185</v>
      </c>
      <c r="FO200" s="193" t="n">
        <v>-310058.8536</v>
      </c>
      <c r="FP200" s="193" t="n">
        <v>-318573.6781</v>
      </c>
      <c r="FQ200" s="193" t="n">
        <v>-316700.5298</v>
      </c>
      <c r="FR200" s="193" t="n">
        <v>-304679.5198</v>
      </c>
      <c r="FS200" s="193" t="n">
        <v>-313038.3608</v>
      </c>
      <c r="FT200" s="193" t="n">
        <v>-301150.914</v>
      </c>
      <c r="FU200" s="193" t="n">
        <v>-309407.5376</v>
      </c>
      <c r="FV200" s="193" t="n">
        <v>0</v>
      </c>
      <c r="FW200" s="193" t="n">
        <v>0</v>
      </c>
      <c r="FX200" s="193" t="n">
        <v>0</v>
      </c>
      <c r="FY200" s="193" t="n">
        <v>0</v>
      </c>
      <c r="FZ200" s="193" t="n">
        <v>0</v>
      </c>
      <c r="GA200" s="193" t="n">
        <v>0</v>
      </c>
      <c r="GB200" s="193" t="n">
        <v>0</v>
      </c>
      <c r="GC200" s="193" t="n">
        <v>0</v>
      </c>
      <c r="GD200" s="193" t="n">
        <v>0</v>
      </c>
      <c r="GE200" s="193" t="n">
        <v>0</v>
      </c>
      <c r="GF200" s="193" t="n">
        <v>0</v>
      </c>
      <c r="GG200" s="193" t="n">
        <v>0</v>
      </c>
      <c r="GH200" s="193" t="n">
        <v>0</v>
      </c>
      <c r="GI200" s="193" t="n">
        <v>0</v>
      </c>
      <c r="GJ200" s="193" t="n">
        <v>0</v>
      </c>
      <c r="GK200" s="193" t="n">
        <v>0</v>
      </c>
      <c r="GL200" s="193" t="n">
        <v>0</v>
      </c>
      <c r="GM200" s="193" t="n">
        <v>0</v>
      </c>
      <c r="GN200" s="193" t="n">
        <v>0</v>
      </c>
      <c r="GO200" s="193" t="n">
        <v>0</v>
      </c>
      <c r="GP200" s="193" t="n">
        <v>0</v>
      </c>
      <c r="GQ200" s="193" t="n">
        <v>0</v>
      </c>
      <c r="GR200" s="193" t="n">
        <v>0</v>
      </c>
      <c r="GS200" s="193" t="n">
        <v>0</v>
      </c>
      <c r="GT200" s="193" t="n">
        <v>0</v>
      </c>
      <c r="GU200" s="193" t="n">
        <v>0</v>
      </c>
      <c r="GV200" s="193" t="n">
        <v>0</v>
      </c>
      <c r="GW200" s="193" t="n">
        <v>0</v>
      </c>
      <c r="GX200" s="193" t="n">
        <v>0</v>
      </c>
      <c r="GY200" s="193" t="n">
        <v>0</v>
      </c>
      <c r="GZ200" s="193" t="n">
        <v>0</v>
      </c>
      <c r="HA200" s="193" t="n">
        <v>0</v>
      </c>
      <c r="HB200" s="193" t="n">
        <v>0</v>
      </c>
      <c r="HC200" s="193" t="n">
        <v>0</v>
      </c>
      <c r="HD200" s="193" t="n">
        <v>0</v>
      </c>
      <c r="HE200" s="193" t="n">
        <v>0</v>
      </c>
      <c r="HF200" s="193" t="n">
        <v>0</v>
      </c>
      <c r="HG200" s="193" t="n">
        <v>0</v>
      </c>
      <c r="HH200" s="193" t="n">
        <v>0</v>
      </c>
      <c r="HI200" s="193" t="n">
        <v>0</v>
      </c>
      <c r="HJ200" s="193" t="n">
        <v>0</v>
      </c>
      <c r="HK200" s="193" t="n">
        <v>0</v>
      </c>
      <c r="HL200" s="193" t="n">
        <v>0</v>
      </c>
      <c r="HM200" s="193" t="n">
        <v>0</v>
      </c>
      <c r="HN200" s="193" t="n">
        <v>0</v>
      </c>
      <c r="HO200" s="193" t="n">
        <v>0</v>
      </c>
      <c r="HP200" s="193" t="n">
        <v>0</v>
      </c>
      <c r="HQ200" s="193" t="n">
        <v>0</v>
      </c>
      <c r="HR200" s="193" t="n">
        <v>0</v>
      </c>
      <c r="HS200" s="193" t="n">
        <v>0</v>
      </c>
      <c r="HT200" s="193" t="n">
        <v>0</v>
      </c>
      <c r="HU200" s="193" t="n">
        <v>0</v>
      </c>
      <c r="HV200" s="193" t="n">
        <v>0</v>
      </c>
      <c r="HW200" s="193" t="n">
        <v>0</v>
      </c>
      <c r="HX200" s="193" t="n">
        <v>0</v>
      </c>
      <c r="HY200" s="193" t="n">
        <v>0</v>
      </c>
      <c r="HZ200" s="193" t="n">
        <v>0</v>
      </c>
      <c r="IA200" s="193" t="n">
        <v>0</v>
      </c>
      <c r="IB200" s="193" t="n">
        <v>0</v>
      </c>
      <c r="IC200" s="193" t="n">
        <v>0</v>
      </c>
      <c r="ID200" s="193" t="n">
        <v>-352385466.851615</v>
      </c>
      <c r="IE200" s="193" t="n">
        <v>-352385466.851615</v>
      </c>
    </row>
    <row r="201" customFormat="false" ht="12.75" hidden="false" customHeight="false" outlineLevel="0" collapsed="false"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  <c r="AW201" s="193"/>
      <c r="AX201" s="193"/>
      <c r="AY201" s="193"/>
      <c r="AZ201" s="193"/>
      <c r="BA201" s="193"/>
      <c r="BB201" s="193"/>
      <c r="BC201" s="193"/>
      <c r="BD201" s="193"/>
      <c r="BE201" s="193"/>
      <c r="BF201" s="193"/>
      <c r="BG201" s="193"/>
      <c r="BH201" s="193"/>
      <c r="BI201" s="193"/>
      <c r="BJ201" s="193"/>
      <c r="BK201" s="193"/>
      <c r="BL201" s="193"/>
      <c r="BM201" s="193"/>
      <c r="BN201" s="193"/>
      <c r="BO201" s="193"/>
      <c r="BP201" s="193"/>
      <c r="BQ201" s="193"/>
      <c r="BR201" s="193"/>
      <c r="BS201" s="193"/>
      <c r="BT201" s="193"/>
      <c r="BU201" s="193"/>
      <c r="BV201" s="193"/>
      <c r="BW201" s="193"/>
      <c r="BX201" s="193"/>
      <c r="BY201" s="193"/>
      <c r="BZ201" s="193"/>
      <c r="CA201" s="193"/>
      <c r="CB201" s="193"/>
      <c r="CC201" s="193"/>
      <c r="CD201" s="193"/>
      <c r="CE201" s="193"/>
      <c r="CF201" s="193"/>
      <c r="CG201" s="193"/>
      <c r="CH201" s="193"/>
      <c r="CI201" s="193"/>
      <c r="CJ201" s="193"/>
      <c r="CK201" s="193"/>
      <c r="CL201" s="193"/>
      <c r="CM201" s="193"/>
      <c r="CN201" s="193"/>
      <c r="CO201" s="193"/>
      <c r="CP201" s="193"/>
      <c r="CQ201" s="193"/>
      <c r="CR201" s="193"/>
      <c r="CS201" s="193"/>
      <c r="CT201" s="193"/>
      <c r="CU201" s="193"/>
      <c r="CV201" s="193"/>
      <c r="CW201" s="193"/>
      <c r="CX201" s="193"/>
      <c r="CY201" s="193"/>
      <c r="CZ201" s="193"/>
      <c r="DA201" s="193"/>
      <c r="DB201" s="193"/>
      <c r="DC201" s="193"/>
      <c r="DD201" s="193"/>
      <c r="DE201" s="193"/>
      <c r="DF201" s="193"/>
      <c r="DG201" s="193"/>
      <c r="DH201" s="193"/>
      <c r="DI201" s="193"/>
      <c r="DJ201" s="193"/>
      <c r="DK201" s="193"/>
      <c r="DL201" s="193"/>
      <c r="DM201" s="193"/>
      <c r="DN201" s="193"/>
      <c r="DO201" s="193"/>
      <c r="DP201" s="193"/>
      <c r="DQ201" s="193"/>
      <c r="DR201" s="193"/>
      <c r="DS201" s="193"/>
      <c r="DT201" s="193"/>
      <c r="DU201" s="193"/>
      <c r="DV201" s="193"/>
      <c r="DW201" s="193"/>
      <c r="DX201" s="193"/>
      <c r="DY201" s="193"/>
      <c r="DZ201" s="193"/>
      <c r="EA201" s="193"/>
      <c r="EB201" s="193"/>
      <c r="EC201" s="193"/>
      <c r="ED201" s="193"/>
      <c r="EE201" s="193"/>
      <c r="EF201" s="193"/>
      <c r="EG201" s="193"/>
      <c r="EH201" s="193"/>
      <c r="EI201" s="193"/>
      <c r="EJ201" s="193"/>
      <c r="EK201" s="193"/>
      <c r="EL201" s="193"/>
      <c r="EM201" s="193"/>
      <c r="EN201" s="193"/>
      <c r="EO201" s="193"/>
      <c r="EP201" s="193"/>
      <c r="EQ201" s="193"/>
      <c r="ER201" s="193"/>
      <c r="ES201" s="193"/>
      <c r="ET201" s="193"/>
      <c r="EU201" s="193"/>
      <c r="EV201" s="193"/>
      <c r="EW201" s="193"/>
      <c r="EX201" s="193"/>
      <c r="EY201" s="193"/>
      <c r="EZ201" s="193"/>
      <c r="FA201" s="193"/>
      <c r="FB201" s="193"/>
      <c r="FC201" s="193"/>
      <c r="FD201" s="193"/>
      <c r="FE201" s="193"/>
      <c r="FF201" s="193"/>
      <c r="FG201" s="193"/>
      <c r="FH201" s="193"/>
      <c r="FI201" s="193"/>
      <c r="FJ201" s="193"/>
      <c r="FK201" s="193"/>
      <c r="FL201" s="193"/>
      <c r="FM201" s="193"/>
      <c r="FN201" s="193"/>
      <c r="FO201" s="193"/>
      <c r="FP201" s="193"/>
      <c r="FQ201" s="193"/>
      <c r="FR201" s="193"/>
      <c r="FS201" s="193"/>
      <c r="FT201" s="193"/>
      <c r="FU201" s="193"/>
      <c r="FV201" s="193"/>
      <c r="FW201" s="193"/>
      <c r="FX201" s="193"/>
      <c r="FY201" s="193"/>
      <c r="FZ201" s="193"/>
      <c r="GA201" s="193"/>
      <c r="GB201" s="193"/>
      <c r="GC201" s="193"/>
      <c r="GD201" s="193"/>
      <c r="GE201" s="193"/>
      <c r="GF201" s="193"/>
      <c r="GG201" s="193"/>
      <c r="GH201" s="193"/>
      <c r="GI201" s="193"/>
      <c r="GJ201" s="193"/>
      <c r="GK201" s="193"/>
      <c r="GL201" s="193"/>
      <c r="GM201" s="193"/>
      <c r="GN201" s="193"/>
      <c r="GO201" s="193"/>
      <c r="GP201" s="193"/>
      <c r="GQ201" s="193"/>
      <c r="GR201" s="193"/>
      <c r="GS201" s="193"/>
      <c r="GT201" s="193"/>
      <c r="GU201" s="193"/>
      <c r="GV201" s="193"/>
      <c r="GW201" s="193"/>
      <c r="GX201" s="193"/>
      <c r="GY201" s="193"/>
      <c r="GZ201" s="193"/>
      <c r="HA201" s="193"/>
      <c r="HB201" s="193"/>
      <c r="HC201" s="193"/>
      <c r="HD201" s="193"/>
      <c r="HE201" s="193"/>
      <c r="HF201" s="193"/>
      <c r="HG201" s="193"/>
      <c r="HH201" s="193"/>
      <c r="HI201" s="193"/>
      <c r="HJ201" s="193"/>
      <c r="HK201" s="193"/>
      <c r="HL201" s="193"/>
      <c r="HM201" s="193"/>
      <c r="HN201" s="193"/>
      <c r="HO201" s="193"/>
      <c r="HP201" s="193"/>
      <c r="HQ201" s="193"/>
      <c r="HR201" s="193"/>
      <c r="HS201" s="193"/>
      <c r="HT201" s="193"/>
      <c r="HU201" s="193"/>
      <c r="HV201" s="193"/>
      <c r="HW201" s="193"/>
      <c r="HX201" s="193"/>
      <c r="HY201" s="193"/>
      <c r="HZ201" s="193"/>
      <c r="IA201" s="193"/>
      <c r="IB201" s="193"/>
      <c r="IC201" s="193"/>
      <c r="ID201" s="193" t="n">
        <v>0</v>
      </c>
      <c r="IE201" s="193" t="n">
        <v>0</v>
      </c>
    </row>
    <row r="202" customFormat="false" ht="12.75" hidden="false" customHeight="false" outlineLevel="0" collapsed="false"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3"/>
      <c r="AK202" s="193"/>
      <c r="AL202" s="193"/>
      <c r="AM202" s="193"/>
      <c r="AN202" s="193"/>
      <c r="AO202" s="193"/>
      <c r="AP202" s="193"/>
      <c r="AQ202" s="193"/>
      <c r="AR202" s="193"/>
      <c r="AS202" s="193"/>
      <c r="AT202" s="193"/>
      <c r="AU202" s="193"/>
      <c r="AV202" s="193"/>
      <c r="AW202" s="193"/>
      <c r="AX202" s="193"/>
      <c r="AY202" s="193"/>
      <c r="AZ202" s="193"/>
      <c r="BA202" s="193"/>
      <c r="BB202" s="193"/>
      <c r="BC202" s="193"/>
      <c r="BD202" s="193"/>
      <c r="BE202" s="193"/>
      <c r="BF202" s="193"/>
      <c r="BG202" s="193"/>
      <c r="BH202" s="193"/>
      <c r="BI202" s="193"/>
      <c r="BJ202" s="193"/>
      <c r="BK202" s="193"/>
      <c r="BL202" s="193"/>
      <c r="BM202" s="193"/>
      <c r="BN202" s="193"/>
      <c r="BO202" s="193"/>
      <c r="BP202" s="193"/>
      <c r="BQ202" s="193"/>
      <c r="BR202" s="193"/>
      <c r="BS202" s="193"/>
      <c r="BT202" s="193"/>
      <c r="BU202" s="193"/>
      <c r="BV202" s="193"/>
      <c r="BW202" s="193"/>
      <c r="BX202" s="193"/>
      <c r="BY202" s="193"/>
      <c r="BZ202" s="193"/>
      <c r="CA202" s="193"/>
      <c r="CB202" s="193"/>
      <c r="CC202" s="193"/>
      <c r="CD202" s="193"/>
      <c r="CE202" s="193"/>
      <c r="CF202" s="193"/>
      <c r="CG202" s="193"/>
      <c r="CH202" s="193"/>
      <c r="CI202" s="193"/>
      <c r="CJ202" s="193"/>
      <c r="CK202" s="193"/>
      <c r="CL202" s="193"/>
      <c r="CM202" s="193"/>
      <c r="CN202" s="193"/>
      <c r="CO202" s="193"/>
      <c r="CP202" s="193"/>
      <c r="CQ202" s="193"/>
      <c r="CR202" s="193"/>
      <c r="CS202" s="193"/>
      <c r="CT202" s="193"/>
      <c r="CU202" s="193"/>
      <c r="CV202" s="193"/>
      <c r="CW202" s="193"/>
      <c r="CX202" s="193"/>
      <c r="CY202" s="193"/>
      <c r="CZ202" s="193"/>
      <c r="DA202" s="193"/>
      <c r="DB202" s="193"/>
      <c r="DC202" s="193"/>
      <c r="DD202" s="193"/>
      <c r="DE202" s="193"/>
      <c r="DF202" s="193"/>
      <c r="DG202" s="193"/>
      <c r="DH202" s="193"/>
      <c r="DI202" s="193"/>
      <c r="DJ202" s="193"/>
      <c r="DK202" s="193"/>
      <c r="DL202" s="193"/>
      <c r="DM202" s="193"/>
      <c r="DN202" s="193"/>
      <c r="DO202" s="193"/>
      <c r="DP202" s="193"/>
      <c r="DQ202" s="193"/>
      <c r="DR202" s="193"/>
      <c r="DS202" s="193"/>
      <c r="DT202" s="193"/>
      <c r="DU202" s="193"/>
      <c r="DV202" s="193"/>
      <c r="DW202" s="193"/>
      <c r="DX202" s="193"/>
      <c r="DY202" s="193"/>
      <c r="DZ202" s="193"/>
      <c r="EA202" s="193"/>
      <c r="EB202" s="193"/>
      <c r="EC202" s="193"/>
      <c r="ED202" s="193"/>
      <c r="EE202" s="193"/>
      <c r="EF202" s="193"/>
      <c r="EG202" s="193"/>
      <c r="EH202" s="193"/>
      <c r="EI202" s="193"/>
      <c r="EJ202" s="193"/>
      <c r="EK202" s="193"/>
      <c r="EL202" s="193"/>
      <c r="EM202" s="193"/>
      <c r="EN202" s="193"/>
      <c r="EO202" s="193"/>
      <c r="EP202" s="193"/>
      <c r="EQ202" s="193"/>
      <c r="ER202" s="193"/>
      <c r="ES202" s="193"/>
      <c r="ET202" s="193"/>
      <c r="EU202" s="193"/>
      <c r="EV202" s="193"/>
      <c r="EW202" s="193"/>
      <c r="EX202" s="193"/>
      <c r="EY202" s="193"/>
      <c r="EZ202" s="193"/>
      <c r="FA202" s="193"/>
      <c r="FB202" s="193"/>
      <c r="FC202" s="193"/>
      <c r="FD202" s="193"/>
      <c r="FE202" s="193"/>
      <c r="FF202" s="193"/>
      <c r="FG202" s="193"/>
      <c r="FH202" s="193"/>
      <c r="FI202" s="193"/>
      <c r="FJ202" s="193"/>
      <c r="FK202" s="193"/>
      <c r="FL202" s="193"/>
      <c r="FM202" s="193"/>
      <c r="FN202" s="193"/>
      <c r="FO202" s="193"/>
      <c r="FP202" s="193"/>
      <c r="FQ202" s="193"/>
      <c r="FR202" s="193"/>
      <c r="FS202" s="193"/>
      <c r="FT202" s="193"/>
      <c r="FU202" s="193"/>
      <c r="FV202" s="193"/>
      <c r="FW202" s="193"/>
      <c r="FX202" s="193"/>
      <c r="FY202" s="193"/>
      <c r="FZ202" s="193"/>
      <c r="GA202" s="193"/>
      <c r="GB202" s="193"/>
      <c r="GC202" s="193"/>
      <c r="GD202" s="193"/>
      <c r="GE202" s="193"/>
      <c r="GF202" s="193"/>
      <c r="GG202" s="193"/>
      <c r="GH202" s="193"/>
      <c r="GI202" s="193"/>
      <c r="GJ202" s="193"/>
      <c r="GK202" s="193"/>
      <c r="GL202" s="193"/>
      <c r="GM202" s="193"/>
      <c r="GN202" s="193"/>
      <c r="GO202" s="193"/>
      <c r="GP202" s="193"/>
      <c r="GQ202" s="193"/>
      <c r="GR202" s="193"/>
      <c r="GS202" s="193"/>
      <c r="GT202" s="193"/>
      <c r="GU202" s="193"/>
      <c r="GV202" s="193"/>
      <c r="GW202" s="193"/>
      <c r="GX202" s="193"/>
      <c r="GY202" s="193"/>
      <c r="GZ202" s="193"/>
      <c r="HA202" s="193"/>
      <c r="HB202" s="193"/>
      <c r="HC202" s="193"/>
      <c r="HD202" s="193"/>
      <c r="HE202" s="193"/>
      <c r="HF202" s="193"/>
      <c r="HG202" s="193"/>
      <c r="HH202" s="193"/>
      <c r="HI202" s="193"/>
      <c r="HJ202" s="193"/>
      <c r="HK202" s="193"/>
      <c r="HL202" s="193"/>
      <c r="HM202" s="193"/>
      <c r="HN202" s="193"/>
      <c r="HO202" s="193"/>
      <c r="HP202" s="193"/>
      <c r="HQ202" s="193"/>
      <c r="HR202" s="193"/>
      <c r="HS202" s="193"/>
      <c r="HT202" s="193"/>
      <c r="HU202" s="193"/>
      <c r="HV202" s="193"/>
      <c r="HW202" s="193"/>
      <c r="HX202" s="193"/>
      <c r="HY202" s="193"/>
      <c r="HZ202" s="193"/>
      <c r="IA202" s="193"/>
      <c r="IB202" s="193"/>
      <c r="IC202" s="193"/>
      <c r="ID202" s="193" t="n">
        <v>0</v>
      </c>
      <c r="IE202" s="193" t="n">
        <v>0</v>
      </c>
    </row>
    <row r="203" customFormat="false" ht="12.75" hidden="false" customHeight="false" outlineLevel="0" collapsed="false">
      <c r="A203" s="201" t="s">
        <v>137</v>
      </c>
      <c r="B203" s="199" t="n">
        <v>0</v>
      </c>
      <c r="C203" s="199" t="n">
        <v>0</v>
      </c>
      <c r="D203" s="199" t="n">
        <v>0</v>
      </c>
      <c r="E203" s="199" t="n">
        <v>0</v>
      </c>
      <c r="F203" s="199" t="n">
        <v>0</v>
      </c>
      <c r="G203" s="200" t="n">
        <v>-802038.072838633</v>
      </c>
      <c r="H203" s="200" t="n">
        <v>-493767.776945772</v>
      </c>
      <c r="I203" s="200" t="n">
        <v>404759.023644936</v>
      </c>
      <c r="J203" s="200" t="n">
        <v>-125551.201663476</v>
      </c>
      <c r="K203" s="200" t="n">
        <v>-42596.6395090934</v>
      </c>
      <c r="L203" s="200" t="n">
        <v>-151356.744941082</v>
      </c>
      <c r="M203" s="200" t="n">
        <v>-982417.566589835</v>
      </c>
      <c r="N203" s="200" t="n">
        <v>-854014.919596895</v>
      </c>
      <c r="O203" s="200" t="n">
        <v>-929134.302365848</v>
      </c>
      <c r="P203" s="200" t="n">
        <v>-3345159.9576023</v>
      </c>
      <c r="Q203" s="200" t="n">
        <v>-3253662.0299604</v>
      </c>
      <c r="R203" s="200" t="n">
        <v>-2903555.29284774</v>
      </c>
      <c r="S203" s="200" t="n">
        <v>-965767.805760498</v>
      </c>
      <c r="T203" s="200" t="n">
        <v>-2412699.2561703</v>
      </c>
      <c r="U203" s="200" t="n">
        <v>-2467679.62111054</v>
      </c>
      <c r="V203" s="200" t="n">
        <v>-7656996.25822154</v>
      </c>
      <c r="W203" s="200" t="n">
        <v>-6899857.49005593</v>
      </c>
      <c r="X203" s="200" t="n">
        <v>-7641413.43691328</v>
      </c>
      <c r="Y203" s="200" t="n">
        <v>-6713427.10603675</v>
      </c>
      <c r="Z203" s="200" t="n">
        <v>-6887415.25719035</v>
      </c>
      <c r="AA203" s="200" t="n">
        <v>-6693951.17651465</v>
      </c>
      <c r="AB203" s="200" t="n">
        <v>-6902763.53990479</v>
      </c>
      <c r="AC203" s="200" t="n">
        <v>-6888322.35051597</v>
      </c>
      <c r="AD203" s="200" t="n">
        <v>-6625445.33272339</v>
      </c>
      <c r="AE203" s="200" t="n">
        <v>-6666535.64471114</v>
      </c>
      <c r="AF203" s="200" t="n">
        <v>-7287669.23499245</v>
      </c>
      <c r="AG203" s="200" t="n">
        <v>-7498359.97162615</v>
      </c>
      <c r="AH203" s="200" t="n">
        <v>-3868342.98397988</v>
      </c>
      <c r="AI203" s="200" t="n">
        <v>-3602602.60607121</v>
      </c>
      <c r="AJ203" s="200" t="n">
        <v>-3854385.85179914</v>
      </c>
      <c r="AK203" s="200" t="n">
        <v>-3570278.75810143</v>
      </c>
      <c r="AL203" s="200" t="n">
        <v>-3658782.97089829</v>
      </c>
      <c r="AM203" s="200" t="n">
        <v>-3539136.80383209</v>
      </c>
      <c r="AN203" s="200" t="n">
        <v>-3796544.73406216</v>
      </c>
      <c r="AO203" s="200" t="n">
        <v>-3773847.55252981</v>
      </c>
      <c r="AP203" s="200" t="n">
        <v>-3632661.0833331</v>
      </c>
      <c r="AQ203" s="200" t="n">
        <v>-3672341.74895378</v>
      </c>
      <c r="AR203" s="200" t="n">
        <v>-3540987.10025563</v>
      </c>
      <c r="AS203" s="200" t="n">
        <v>-3672242.58730182</v>
      </c>
      <c r="AT203" s="200" t="n">
        <v>-3371030.91949738</v>
      </c>
      <c r="AU203" s="200" t="n">
        <v>-3021738.92006785</v>
      </c>
      <c r="AV203" s="200" t="n">
        <v>-3340152.13646615</v>
      </c>
      <c r="AW203" s="200" t="n">
        <v>-3104291.69123537</v>
      </c>
      <c r="AX203" s="200" t="n">
        <v>-3180728.42522644</v>
      </c>
      <c r="AY203" s="200" t="n">
        <v>-3073650.6321741</v>
      </c>
      <c r="AZ203" s="200" t="n">
        <v>-3261160.70976285</v>
      </c>
      <c r="BA203" s="200" t="n">
        <v>-3222011.96823467</v>
      </c>
      <c r="BB203" s="200" t="n">
        <v>-3114484.61730791</v>
      </c>
      <c r="BC203" s="200" t="n">
        <v>-3179583.0261829</v>
      </c>
      <c r="BD203" s="200" t="n">
        <v>-2931842.74357125</v>
      </c>
      <c r="BE203" s="200" t="n">
        <v>-3043071.00125374</v>
      </c>
      <c r="BF203" s="200" t="n">
        <v>-2761555.79986977</v>
      </c>
      <c r="BG203" s="200" t="n">
        <v>-2472148.42943889</v>
      </c>
      <c r="BH203" s="200" t="n">
        <v>-2733166.14492528</v>
      </c>
      <c r="BI203" s="200" t="n">
        <v>-2563842.89468626</v>
      </c>
      <c r="BJ203" s="200" t="n">
        <v>-2585759.35066337</v>
      </c>
      <c r="BK203" s="200" t="n">
        <v>-2491644.0503954</v>
      </c>
      <c r="BL203" s="200" t="n">
        <v>-2707845.72797581</v>
      </c>
      <c r="BM203" s="200" t="n">
        <v>-2687927.20621949</v>
      </c>
      <c r="BN203" s="200" t="n">
        <v>-2590905.10773139</v>
      </c>
      <c r="BO203" s="200" t="n">
        <v>-2525679.73729491</v>
      </c>
      <c r="BP203" s="200" t="n">
        <v>-2434837.93428162</v>
      </c>
      <c r="BQ203" s="200" t="n">
        <v>-2522038.13844308</v>
      </c>
      <c r="BR203" s="200" t="n">
        <v>-2559824.07097431</v>
      </c>
      <c r="BS203" s="200" t="n">
        <v>-2301425.02588966</v>
      </c>
      <c r="BT203" s="200" t="n">
        <v>-2540222.75047675</v>
      </c>
      <c r="BU203" s="200" t="n">
        <v>-2429082.85748775</v>
      </c>
      <c r="BV203" s="200" t="n">
        <v>-2502944.55108472</v>
      </c>
      <c r="BW203" s="200" t="n">
        <v>-2415858.94481369</v>
      </c>
      <c r="BX203" s="200" t="n">
        <v>-2496377.61234125</v>
      </c>
      <c r="BY203" s="200" t="n">
        <v>-2478759.66834486</v>
      </c>
      <c r="BZ203" s="200" t="n">
        <v>-2393331.77469318</v>
      </c>
      <c r="CA203" s="200" t="n">
        <v>-2429110.14796422</v>
      </c>
      <c r="CB203" s="200" t="n">
        <v>-2342894.15035012</v>
      </c>
      <c r="CC203" s="200" t="n">
        <v>-2416309.80213734</v>
      </c>
      <c r="CD203" s="200" t="n">
        <v>-2328486.20902219</v>
      </c>
      <c r="CE203" s="200" t="n">
        <v>-2164197.19326476</v>
      </c>
      <c r="CF203" s="200" t="n">
        <v>-2310696.34449909</v>
      </c>
      <c r="CG203" s="200" t="n">
        <v>-2228800.24799923</v>
      </c>
      <c r="CH203" s="200" t="n">
        <v>-2306483.8640865</v>
      </c>
      <c r="CI203" s="200" t="n">
        <v>-2216469.31778951</v>
      </c>
      <c r="CJ203" s="200" t="n">
        <v>-2272119.16033107</v>
      </c>
      <c r="CK203" s="200" t="n">
        <v>-2265195.8946241</v>
      </c>
      <c r="CL203" s="200" t="n">
        <v>-2173424.10187323</v>
      </c>
      <c r="CM203" s="200" t="n">
        <v>-2228760.99949117</v>
      </c>
      <c r="CN203" s="200" t="n">
        <v>-2161572.88761469</v>
      </c>
      <c r="CO203" s="200" t="n">
        <v>-2210053.58140077</v>
      </c>
      <c r="CP203" s="200" t="n">
        <v>-2175929.24043763</v>
      </c>
      <c r="CQ203" s="200" t="n">
        <v>-1948365.72465592</v>
      </c>
      <c r="CR203" s="200" t="n">
        <v>-2147356.08007765</v>
      </c>
      <c r="CS203" s="200" t="n">
        <v>-2061988.80795582</v>
      </c>
      <c r="CT203" s="200" t="n">
        <v>-2139796.94429458</v>
      </c>
      <c r="CU203" s="200" t="n">
        <v>-2044479.41364954</v>
      </c>
      <c r="CV203" s="200" t="n">
        <v>-2102192.14005484</v>
      </c>
      <c r="CW203" s="200" t="n">
        <v>-2100507.52341168</v>
      </c>
      <c r="CX203" s="200" t="n">
        <v>-2014768.39199259</v>
      </c>
      <c r="CY203" s="200" t="n">
        <v>-2062503.12555985</v>
      </c>
      <c r="CZ203" s="200" t="n">
        <v>-1991849.94684867</v>
      </c>
      <c r="DA203" s="200" t="n">
        <v>-2033086.85474737</v>
      </c>
      <c r="DB203" s="200" t="n">
        <v>-2002446.11132649</v>
      </c>
      <c r="DC203" s="200" t="n">
        <v>-1785372.60118337</v>
      </c>
      <c r="DD203" s="200" t="n">
        <v>-1960930.61562335</v>
      </c>
      <c r="DE203" s="200" t="n">
        <v>-1885196.28791025</v>
      </c>
      <c r="DF203" s="200" t="n">
        <v>-1958894.95416001</v>
      </c>
      <c r="DG203" s="200" t="n">
        <v>-1867919.10733031</v>
      </c>
      <c r="DH203" s="200" t="n">
        <v>-1929276.21433875</v>
      </c>
      <c r="DI203" s="200" t="n">
        <v>-1912501.80446123</v>
      </c>
      <c r="DJ203" s="200" t="n">
        <v>-1837258.2501888</v>
      </c>
      <c r="DK203" s="200" t="n">
        <v>-1875205.31934866</v>
      </c>
      <c r="DL203" s="200" t="n">
        <v>-1800459.48585479</v>
      </c>
      <c r="DM203" s="200" t="n">
        <v>-1842606.18268007</v>
      </c>
      <c r="DN203" s="200" t="n">
        <v>-361961.559391877</v>
      </c>
      <c r="DO203" s="200" t="n">
        <v>-321414.97586921</v>
      </c>
      <c r="DP203" s="200" t="n">
        <v>-350217.391669776</v>
      </c>
      <c r="DQ203" s="200" t="n">
        <v>-342439.054179728</v>
      </c>
      <c r="DR203" s="200" t="n">
        <v>-357777.647131611</v>
      </c>
      <c r="DS203" s="200" t="n">
        <v>-338367.263148488</v>
      </c>
      <c r="DT203" s="200" t="n">
        <v>-358992.398024001</v>
      </c>
      <c r="DU203" s="200" t="n">
        <v>-345224.408844989</v>
      </c>
      <c r="DV203" s="200" t="n">
        <v>-344730.471102462</v>
      </c>
      <c r="DW203" s="200" t="n">
        <v>-352634.218563413</v>
      </c>
      <c r="DX203" s="200" t="n">
        <v>-335711.906560828</v>
      </c>
      <c r="DY203" s="200" t="n">
        <v>-348502.283254792</v>
      </c>
      <c r="DZ203" s="200" t="n">
        <v>-345161.192077589</v>
      </c>
      <c r="EA203" s="200" t="n">
        <v>-317215.861835104</v>
      </c>
      <c r="EB203" s="200" t="n">
        <v>-339768.167612114</v>
      </c>
      <c r="EC203" s="200" t="n">
        <v>-326687.825732649</v>
      </c>
      <c r="ED203" s="200" t="n">
        <v>-339328.393756796</v>
      </c>
      <c r="EE203" s="200" t="n">
        <v>-329131.112829654</v>
      </c>
      <c r="EF203" s="200" t="n">
        <v>-340683.957238484</v>
      </c>
      <c r="EG203" s="200" t="n">
        <v>-333264.902468469</v>
      </c>
      <c r="EH203" s="200" t="n">
        <v>-329342.85823763</v>
      </c>
      <c r="EI203" s="200" t="n">
        <v>-322516.88296599</v>
      </c>
      <c r="EJ203" s="200" t="n">
        <v>-314242.082101194</v>
      </c>
      <c r="EK203" s="200" t="n">
        <v>-329117.640179899</v>
      </c>
      <c r="EL203" s="200" t="n">
        <v>-314829.763975043</v>
      </c>
      <c r="EM203" s="200" t="n">
        <v>-282741.818274869</v>
      </c>
      <c r="EN203" s="200" t="n">
        <v>-315633.327151936</v>
      </c>
      <c r="EO203" s="200" t="n">
        <v>-297610.637947334</v>
      </c>
      <c r="EP203" s="200" t="n">
        <v>-307935.931014312</v>
      </c>
      <c r="EQ203" s="200" t="n">
        <v>-297235.08589242</v>
      </c>
      <c r="ER203" s="200" t="n">
        <v>-300128.364647462</v>
      </c>
      <c r="ES203" s="200" t="n">
        <v>-299306.810575391</v>
      </c>
      <c r="ET203" s="200" t="n">
        <v>-291274.68506811</v>
      </c>
      <c r="EU203" s="200" t="n">
        <v>-291885.844577257</v>
      </c>
      <c r="EV203" s="200" t="n">
        <v>-288865.501197255</v>
      </c>
      <c r="EW203" s="200" t="n">
        <v>-294748.104815086</v>
      </c>
      <c r="EX203" s="200" t="n">
        <v>-289960.542359261</v>
      </c>
      <c r="EY203" s="200" t="n">
        <v>-260286.904666181</v>
      </c>
      <c r="EZ203" s="200" t="n">
        <v>-290668.061727687</v>
      </c>
      <c r="FA203" s="200" t="n">
        <v>-273831.060779737</v>
      </c>
      <c r="FB203" s="200" t="n">
        <v>-287328.930164632</v>
      </c>
      <c r="FC203" s="200" t="n">
        <v>-273660.619383217</v>
      </c>
      <c r="FD203" s="200" t="n">
        <v>-280181.001279596</v>
      </c>
      <c r="FE203" s="200" t="n">
        <v>-282331.523406074</v>
      </c>
      <c r="FF203" s="200" t="n">
        <v>-268899.514854918</v>
      </c>
      <c r="FG203" s="200" t="n">
        <v>-272381.372019545</v>
      </c>
      <c r="FH203" s="200" t="n">
        <v>-267812.123188788</v>
      </c>
      <c r="FI203" s="200" t="n">
        <v>-267128.133606496</v>
      </c>
      <c r="FJ203" s="200" t="n">
        <v>-256171.913183965</v>
      </c>
      <c r="FK203" s="200" t="n">
        <v>-226514.326403878</v>
      </c>
      <c r="FL203" s="200" t="n">
        <v>-245937.44606908</v>
      </c>
      <c r="FM203" s="200" t="n">
        <v>-237609.948636923</v>
      </c>
      <c r="FN203" s="200" t="n">
        <v>-250249.316562438</v>
      </c>
      <c r="FO203" s="200" t="n">
        <v>-231202.099799862</v>
      </c>
      <c r="FP203" s="200" t="n">
        <v>-236424.445135264</v>
      </c>
      <c r="FQ203" s="200" t="n">
        <v>-242218.48342095</v>
      </c>
      <c r="FR203" s="200" t="n">
        <v>-230578.987124592</v>
      </c>
      <c r="FS203" s="200" t="n">
        <v>-239326.226896037</v>
      </c>
      <c r="FT203" s="200" t="n">
        <v>-234776.644356041</v>
      </c>
      <c r="FU203" s="200" t="n">
        <v>-232988.291188189</v>
      </c>
      <c r="FV203" s="200" t="n">
        <v>65059.6213942133</v>
      </c>
      <c r="FW203" s="200" t="n">
        <v>70356.751422216</v>
      </c>
      <c r="FX203" s="200" t="n">
        <v>74438.6607993759</v>
      </c>
      <c r="FY203" s="200" t="n">
        <v>70626.3130245908</v>
      </c>
      <c r="FZ203" s="200" t="n">
        <v>70190.1290187559</v>
      </c>
      <c r="GA203" s="200" t="n">
        <v>73092.2468322563</v>
      </c>
      <c r="GB203" s="200" t="n">
        <v>66026.2931762877</v>
      </c>
      <c r="GC203" s="200" t="n">
        <v>75463.9405691538</v>
      </c>
      <c r="GD203" s="200" t="n">
        <v>68489.5722771951</v>
      </c>
      <c r="GE203" s="200" t="n">
        <v>64849.9089032597</v>
      </c>
      <c r="GF203" s="200" t="n">
        <v>64494.551520756</v>
      </c>
      <c r="GG203" s="200" t="n">
        <v>67339.8294439818</v>
      </c>
      <c r="GH203" s="200" t="n">
        <v>63765.3443288611</v>
      </c>
      <c r="GI203" s="200" t="n">
        <v>60266.3953533165</v>
      </c>
      <c r="GJ203" s="200" t="n">
        <v>72539.5730407844</v>
      </c>
      <c r="GK203" s="200" t="n">
        <v>59590.3830235919</v>
      </c>
      <c r="GL203" s="200" t="n">
        <v>68611.0890084466</v>
      </c>
      <c r="GM203" s="200" t="n">
        <v>68239.4015217618</v>
      </c>
      <c r="GN203" s="200" t="n">
        <v>61676.194021973</v>
      </c>
      <c r="GO203" s="200" t="n">
        <v>70525.1537951977</v>
      </c>
      <c r="GP203" s="200" t="n">
        <v>60983.3090326602</v>
      </c>
      <c r="GQ203" s="200" t="n">
        <v>63668.4971293219</v>
      </c>
      <c r="GR203" s="200" t="n">
        <v>63315.9519880237</v>
      </c>
      <c r="GS203" s="200" t="n">
        <v>59957.5465435041</v>
      </c>
      <c r="GT203" s="200" t="n">
        <v>62592.5899342431</v>
      </c>
      <c r="GU203" s="200" t="n">
        <v>56337.9047950333</v>
      </c>
      <c r="GV203" s="200" t="n">
        <v>61908.7338879086</v>
      </c>
      <c r="GW203" s="200" t="n">
        <v>61566.4531444388</v>
      </c>
      <c r="GX203" s="200" t="n">
        <v>64127.2740444196</v>
      </c>
      <c r="GY203" s="200" t="n">
        <v>60875.3584892116</v>
      </c>
      <c r="GZ203" s="200" t="n">
        <v>60520.7462183408</v>
      </c>
      <c r="HA203" s="200" t="n">
        <v>65908.8714676661</v>
      </c>
      <c r="HB203" s="200" t="n">
        <v>54133.5695709238</v>
      </c>
      <c r="HC203" s="200" t="n">
        <v>62323.00618933</v>
      </c>
      <c r="HD203" s="200" t="n">
        <v>59157.313379212</v>
      </c>
      <c r="HE203" s="200" t="n">
        <v>56016.1629422436</v>
      </c>
      <c r="HF203" s="200" t="n">
        <v>56649.4923507704</v>
      </c>
      <c r="HG203" s="200" t="n">
        <v>50985.9311263563</v>
      </c>
      <c r="HH203" s="200" t="n">
        <v>56022.2271265173</v>
      </c>
      <c r="HI203" s="200" t="n">
        <v>55711.2291672298</v>
      </c>
      <c r="HJ203" s="200" t="n">
        <v>58025.0386871228</v>
      </c>
      <c r="HK203" s="200" t="n">
        <v>52454.9285219234</v>
      </c>
      <c r="HL203" s="200" t="n">
        <v>57362.6578554454</v>
      </c>
      <c r="HM203" s="200" t="n">
        <v>57032.3781701843</v>
      </c>
      <c r="HN203" s="200" t="n">
        <v>51551.5678971892</v>
      </c>
      <c r="HO203" s="200" t="n">
        <v>56375.8371348569</v>
      </c>
      <c r="HP203" s="200" t="n">
        <v>48411.3830773269</v>
      </c>
      <c r="HQ203" s="200" t="n">
        <v>53198.1861521526</v>
      </c>
      <c r="HR203" s="200" t="n">
        <v>51394.419322915</v>
      </c>
      <c r="HS203" s="200" t="n">
        <v>46243.3553854689</v>
      </c>
      <c r="HT203" s="200" t="n">
        <v>53233.04187056</v>
      </c>
      <c r="HU203" s="200" t="n">
        <v>50524.9358149457</v>
      </c>
      <c r="HV203" s="200" t="n">
        <v>47833.1776946384</v>
      </c>
      <c r="HW203" s="200" t="n">
        <v>52321.012245014</v>
      </c>
      <c r="HX203" s="200" t="n">
        <v>54481.3636655253</v>
      </c>
      <c r="HY203" s="200" t="n">
        <v>49358.708846336</v>
      </c>
      <c r="HZ203" s="200" t="n">
        <v>49075.6251217467</v>
      </c>
      <c r="IA203" s="200" t="n">
        <v>48784.6214674066</v>
      </c>
      <c r="IB203" s="200" t="n">
        <v>43887.9949522686</v>
      </c>
      <c r="IC203" s="200" t="n">
        <v>50519.4107632131</v>
      </c>
      <c r="ID203" s="200" t="n">
        <v>-334747968.424812</v>
      </c>
      <c r="IE203" s="200" t="n">
        <v>-338328441.590461</v>
      </c>
      <c r="IF203" s="199"/>
      <c r="IG203" s="199"/>
      <c r="IH203" s="199"/>
      <c r="II203" s="19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II20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6" ySplit="4" topLeftCell="G83" activePane="bottomRight" state="frozen"/>
      <selection pane="topLeft" activeCell="A1" activeCellId="0" sqref="A1"/>
      <selection pane="topRight" activeCell="G1" activeCellId="0" sqref="G1"/>
      <selection pane="bottomLeft" activeCell="A83" activeCellId="0" sqref="A83"/>
      <selection pane="bottomRight" activeCell="I95" activeCellId="0" sqref="I9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91" width="18.85"/>
    <col collapsed="false" customWidth="true" hidden="true" outlineLevel="0" max="6" min="2" style="0" width="13.14"/>
    <col collapsed="false" customWidth="true" hidden="false" outlineLevel="0" max="237" min="7" style="0" width="13.14"/>
    <col collapsed="false" customWidth="true" hidden="false" outlineLevel="0" max="238" min="238" style="0" width="16.7"/>
    <col collapsed="false" customWidth="true" hidden="false" outlineLevel="0" max="239" min="239" style="0" width="15.41"/>
    <col collapsed="false" customWidth="true" hidden="false" outlineLevel="0" max="243" min="243" style="0" width="12.7"/>
  </cols>
  <sheetData>
    <row r="3" customFormat="false" ht="12.75" hidden="false" customHeight="false" outlineLevel="0" collapsed="false">
      <c r="AH3" s="194" t="n">
        <v>1</v>
      </c>
      <c r="AI3" s="194" t="n">
        <v>1</v>
      </c>
      <c r="AJ3" s="194" t="n">
        <v>1</v>
      </c>
      <c r="AK3" s="194" t="n">
        <v>2</v>
      </c>
      <c r="AL3" s="194" t="n">
        <v>2</v>
      </c>
      <c r="AM3" s="194" t="n">
        <v>2</v>
      </c>
      <c r="AN3" s="194" t="n">
        <v>3</v>
      </c>
      <c r="AO3" s="194" t="n">
        <v>3</v>
      </c>
      <c r="AP3" s="194" t="n">
        <v>3</v>
      </c>
      <c r="AQ3" s="194" t="n">
        <v>4</v>
      </c>
      <c r="AR3" s="194" t="n">
        <v>4</v>
      </c>
      <c r="AS3" s="194" t="n">
        <v>4</v>
      </c>
      <c r="AT3" s="194" t="n">
        <v>1</v>
      </c>
      <c r="AU3" s="194" t="n">
        <v>1</v>
      </c>
      <c r="AV3" s="194" t="n">
        <v>1</v>
      </c>
      <c r="AW3" s="194" t="n">
        <v>2</v>
      </c>
      <c r="AX3" s="194" t="n">
        <v>2</v>
      </c>
      <c r="AY3" s="194" t="n">
        <v>2</v>
      </c>
      <c r="AZ3" s="194" t="n">
        <v>3</v>
      </c>
      <c r="BA3" s="194" t="n">
        <v>3</v>
      </c>
      <c r="BB3" s="194" t="n">
        <v>3</v>
      </c>
      <c r="BC3" s="194" t="n">
        <v>4</v>
      </c>
      <c r="BD3" s="194" t="n">
        <v>4</v>
      </c>
      <c r="BE3" s="194" t="n">
        <v>4</v>
      </c>
      <c r="BF3" s="194" t="n">
        <v>1</v>
      </c>
      <c r="BG3" s="194" t="n">
        <v>1</v>
      </c>
      <c r="BH3" s="194" t="n">
        <v>1</v>
      </c>
      <c r="BI3" s="194" t="n">
        <v>2</v>
      </c>
      <c r="BJ3" s="194" t="n">
        <v>2</v>
      </c>
      <c r="BK3" s="194" t="n">
        <v>2</v>
      </c>
      <c r="BL3" s="194" t="n">
        <v>3</v>
      </c>
      <c r="BM3" s="194" t="n">
        <v>3</v>
      </c>
      <c r="BN3" s="194" t="n">
        <v>3</v>
      </c>
      <c r="BO3" s="194" t="n">
        <v>4</v>
      </c>
      <c r="BP3" s="194" t="n">
        <v>4</v>
      </c>
      <c r="BQ3" s="194" t="n">
        <v>4</v>
      </c>
      <c r="BR3" s="194" t="n">
        <v>1</v>
      </c>
      <c r="BS3" s="194" t="n">
        <v>1</v>
      </c>
      <c r="BT3" s="194" t="n">
        <v>1</v>
      </c>
      <c r="BU3" s="194" t="n">
        <v>2</v>
      </c>
      <c r="BV3" s="194" t="n">
        <v>2</v>
      </c>
      <c r="BW3" s="194" t="n">
        <v>2</v>
      </c>
      <c r="BX3" s="194" t="n">
        <v>3</v>
      </c>
      <c r="BY3" s="194" t="n">
        <v>3</v>
      </c>
      <c r="BZ3" s="194" t="n">
        <v>3</v>
      </c>
      <c r="CA3" s="194" t="n">
        <v>4</v>
      </c>
      <c r="CB3" s="194" t="n">
        <v>4</v>
      </c>
      <c r="CC3" s="194" t="n">
        <v>4</v>
      </c>
      <c r="CD3" s="194" t="n">
        <v>1</v>
      </c>
      <c r="CE3" s="194" t="n">
        <v>1</v>
      </c>
      <c r="CF3" s="194" t="n">
        <v>1</v>
      </c>
      <c r="CG3" s="194" t="n">
        <v>2</v>
      </c>
      <c r="CH3" s="194" t="n">
        <v>2</v>
      </c>
      <c r="CI3" s="194" t="n">
        <v>2</v>
      </c>
      <c r="CJ3" s="194" t="n">
        <v>3</v>
      </c>
      <c r="CK3" s="194" t="n">
        <v>3</v>
      </c>
      <c r="CL3" s="194" t="n">
        <v>3</v>
      </c>
      <c r="CM3" s="194" t="n">
        <v>4</v>
      </c>
      <c r="CN3" s="194" t="n">
        <v>4</v>
      </c>
      <c r="CO3" s="194" t="n">
        <v>4</v>
      </c>
      <c r="CP3" s="194" t="n">
        <v>1</v>
      </c>
      <c r="CQ3" s="194" t="n">
        <v>1</v>
      </c>
      <c r="CR3" s="194" t="n">
        <v>1</v>
      </c>
      <c r="CS3" s="194" t="n">
        <v>2</v>
      </c>
      <c r="CT3" s="194" t="n">
        <v>2</v>
      </c>
      <c r="CU3" s="194" t="n">
        <v>2</v>
      </c>
      <c r="CV3" s="194" t="n">
        <v>3</v>
      </c>
      <c r="CW3" s="194" t="n">
        <v>3</v>
      </c>
      <c r="CX3" s="194" t="n">
        <v>3</v>
      </c>
      <c r="CY3" s="194" t="n">
        <v>4</v>
      </c>
      <c r="CZ3" s="194" t="n">
        <v>4</v>
      </c>
      <c r="DA3" s="194" t="n">
        <v>4</v>
      </c>
      <c r="DB3" s="194" t="n">
        <v>1</v>
      </c>
      <c r="DC3" s="194" t="n">
        <v>1</v>
      </c>
      <c r="DD3" s="194" t="n">
        <v>1</v>
      </c>
      <c r="DE3" s="194" t="n">
        <v>2</v>
      </c>
      <c r="DF3" s="194" t="n">
        <v>2</v>
      </c>
      <c r="DG3" s="194" t="n">
        <v>2</v>
      </c>
      <c r="DH3" s="194" t="n">
        <v>3</v>
      </c>
      <c r="DI3" s="194" t="n">
        <v>3</v>
      </c>
      <c r="DJ3" s="194" t="n">
        <v>3</v>
      </c>
      <c r="DK3" s="194" t="n">
        <v>4</v>
      </c>
      <c r="DL3" s="194" t="n">
        <v>4</v>
      </c>
      <c r="DM3" s="194" t="n">
        <v>4</v>
      </c>
      <c r="DN3" s="194" t="n">
        <v>1</v>
      </c>
      <c r="DO3" s="194" t="n">
        <v>1</v>
      </c>
      <c r="DP3" s="194" t="n">
        <v>1</v>
      </c>
      <c r="DQ3" s="194" t="n">
        <v>2</v>
      </c>
      <c r="DR3" s="194" t="n">
        <v>2</v>
      </c>
      <c r="DS3" s="194" t="n">
        <v>2</v>
      </c>
      <c r="DT3" s="194" t="n">
        <v>3</v>
      </c>
      <c r="DU3" s="194" t="n">
        <v>3</v>
      </c>
      <c r="DV3" s="194" t="n">
        <v>3</v>
      </c>
      <c r="DW3" s="194" t="n">
        <v>4</v>
      </c>
      <c r="DX3" s="194" t="n">
        <v>4</v>
      </c>
      <c r="DY3" s="194" t="n">
        <v>4</v>
      </c>
      <c r="DZ3" s="194" t="n">
        <v>1</v>
      </c>
      <c r="EA3" s="194" t="n">
        <v>1</v>
      </c>
      <c r="EB3" s="194" t="n">
        <v>1</v>
      </c>
      <c r="EC3" s="194" t="n">
        <v>2</v>
      </c>
      <c r="ED3" s="194" t="n">
        <v>2</v>
      </c>
      <c r="EE3" s="194" t="n">
        <v>2</v>
      </c>
      <c r="EF3" s="194" t="n">
        <v>3</v>
      </c>
      <c r="EG3" s="194" t="n">
        <v>3</v>
      </c>
      <c r="EH3" s="194" t="n">
        <v>3</v>
      </c>
      <c r="EI3" s="194" t="n">
        <v>4</v>
      </c>
      <c r="EJ3" s="194" t="n">
        <v>4</v>
      </c>
      <c r="EK3" s="194" t="n">
        <v>4</v>
      </c>
      <c r="EL3" s="194" t="n">
        <v>1</v>
      </c>
      <c r="EM3" s="194" t="n">
        <v>1</v>
      </c>
      <c r="EN3" s="194" t="n">
        <v>1</v>
      </c>
      <c r="EO3" s="194" t="n">
        <v>2</v>
      </c>
      <c r="EP3" s="194" t="n">
        <v>2</v>
      </c>
      <c r="EQ3" s="194" t="n">
        <v>2</v>
      </c>
      <c r="ER3" s="194" t="n">
        <v>3</v>
      </c>
      <c r="ES3" s="194" t="n">
        <v>3</v>
      </c>
      <c r="ET3" s="194" t="n">
        <v>3</v>
      </c>
      <c r="EU3" s="194" t="n">
        <v>4</v>
      </c>
      <c r="EV3" s="194" t="n">
        <v>4</v>
      </c>
      <c r="EW3" s="194" t="n">
        <v>4</v>
      </c>
      <c r="EX3" s="194" t="n">
        <v>1</v>
      </c>
      <c r="EY3" s="194" t="n">
        <v>1</v>
      </c>
      <c r="EZ3" s="194" t="n">
        <v>1</v>
      </c>
      <c r="FA3" s="194" t="n">
        <v>2</v>
      </c>
      <c r="FB3" s="194" t="n">
        <v>2</v>
      </c>
      <c r="FC3" s="194" t="n">
        <v>2</v>
      </c>
      <c r="FD3" s="194" t="n">
        <v>3</v>
      </c>
      <c r="FE3" s="194" t="n">
        <v>3</v>
      </c>
      <c r="FF3" s="194" t="n">
        <v>3</v>
      </c>
      <c r="FG3" s="194" t="n">
        <v>4</v>
      </c>
      <c r="FH3" s="194" t="n">
        <v>4</v>
      </c>
      <c r="FI3" s="194" t="n">
        <v>4</v>
      </c>
      <c r="FJ3" s="194" t="n">
        <v>1</v>
      </c>
      <c r="FK3" s="194" t="n">
        <v>1</v>
      </c>
      <c r="FL3" s="194" t="n">
        <v>1</v>
      </c>
      <c r="FM3" s="194" t="n">
        <v>2</v>
      </c>
      <c r="FN3" s="194" t="n">
        <v>2</v>
      </c>
      <c r="FO3" s="194" t="n">
        <v>2</v>
      </c>
      <c r="FP3" s="194" t="n">
        <v>3</v>
      </c>
      <c r="FQ3" s="194" t="n">
        <v>3</v>
      </c>
      <c r="FR3" s="194" t="n">
        <v>3</v>
      </c>
      <c r="FS3" s="194" t="n">
        <v>4</v>
      </c>
      <c r="FT3" s="194" t="n">
        <v>4</v>
      </c>
      <c r="FU3" s="194" t="n">
        <v>4</v>
      </c>
      <c r="FV3" s="194" t="n">
        <v>1</v>
      </c>
      <c r="FW3" s="194" t="n">
        <v>1</v>
      </c>
      <c r="FX3" s="194" t="n">
        <v>1</v>
      </c>
      <c r="FY3" s="194" t="n">
        <v>2</v>
      </c>
      <c r="FZ3" s="194" t="n">
        <v>2</v>
      </c>
      <c r="GA3" s="194" t="n">
        <v>2</v>
      </c>
      <c r="GB3" s="194" t="n">
        <v>3</v>
      </c>
      <c r="GC3" s="194" t="n">
        <v>3</v>
      </c>
      <c r="GD3" s="194" t="n">
        <v>3</v>
      </c>
      <c r="GE3" s="194" t="n">
        <v>4</v>
      </c>
      <c r="GF3" s="194" t="n">
        <v>4</v>
      </c>
      <c r="GG3" s="194" t="n">
        <v>4</v>
      </c>
      <c r="GH3" s="194" t="n">
        <v>1</v>
      </c>
      <c r="GI3" s="194" t="n">
        <v>1</v>
      </c>
      <c r="GJ3" s="194" t="n">
        <v>1</v>
      </c>
      <c r="GK3" s="194" t="n">
        <v>2</v>
      </c>
      <c r="GL3" s="194" t="n">
        <v>2</v>
      </c>
      <c r="GM3" s="194" t="n">
        <v>2</v>
      </c>
      <c r="GN3" s="194" t="n">
        <v>3</v>
      </c>
      <c r="GO3" s="194" t="n">
        <v>3</v>
      </c>
      <c r="GP3" s="194" t="n">
        <v>3</v>
      </c>
      <c r="GQ3" s="194" t="n">
        <v>4</v>
      </c>
      <c r="GR3" s="194" t="n">
        <v>4</v>
      </c>
      <c r="GS3" s="194" t="n">
        <v>4</v>
      </c>
      <c r="GT3" s="194" t="n">
        <v>1</v>
      </c>
      <c r="GU3" s="194" t="n">
        <v>1</v>
      </c>
      <c r="GV3" s="194" t="n">
        <v>1</v>
      </c>
      <c r="GW3" s="194" t="n">
        <v>2</v>
      </c>
      <c r="GX3" s="194" t="n">
        <v>2</v>
      </c>
      <c r="GY3" s="194" t="n">
        <v>2</v>
      </c>
      <c r="GZ3" s="194" t="n">
        <v>3</v>
      </c>
      <c r="HA3" s="194" t="n">
        <v>3</v>
      </c>
      <c r="HB3" s="194" t="n">
        <v>3</v>
      </c>
      <c r="HC3" s="194" t="n">
        <v>4</v>
      </c>
      <c r="HD3" s="194" t="n">
        <v>4</v>
      </c>
      <c r="HE3" s="194" t="n">
        <v>4</v>
      </c>
      <c r="HF3" s="194" t="n">
        <v>1</v>
      </c>
      <c r="HG3" s="194" t="n">
        <v>1</v>
      </c>
      <c r="HH3" s="194" t="n">
        <v>1</v>
      </c>
      <c r="HI3" s="194" t="n">
        <v>2</v>
      </c>
      <c r="HJ3" s="194" t="n">
        <v>2</v>
      </c>
      <c r="HK3" s="194" t="n">
        <v>2</v>
      </c>
      <c r="HL3" s="194" t="n">
        <v>3</v>
      </c>
      <c r="HM3" s="194" t="n">
        <v>3</v>
      </c>
      <c r="HN3" s="194" t="n">
        <v>3</v>
      </c>
      <c r="HO3" s="194" t="n">
        <v>4</v>
      </c>
      <c r="HP3" s="194" t="n">
        <v>4</v>
      </c>
      <c r="HQ3" s="194" t="n">
        <v>4</v>
      </c>
      <c r="HR3" s="194" t="n">
        <v>1</v>
      </c>
      <c r="HS3" s="194" t="n">
        <v>1</v>
      </c>
      <c r="HT3" s="194" t="n">
        <v>1</v>
      </c>
      <c r="HU3" s="194" t="n">
        <v>2</v>
      </c>
      <c r="HV3" s="194" t="n">
        <v>2</v>
      </c>
      <c r="HW3" s="194" t="n">
        <v>2</v>
      </c>
      <c r="HX3" s="194" t="n">
        <v>3</v>
      </c>
      <c r="HY3" s="194" t="n">
        <v>3</v>
      </c>
      <c r="HZ3" s="194" t="n">
        <v>3</v>
      </c>
      <c r="IA3" s="194" t="n">
        <v>4</v>
      </c>
      <c r="IB3" s="194" t="n">
        <v>4</v>
      </c>
      <c r="IC3" s="194" t="n">
        <v>4</v>
      </c>
    </row>
    <row r="4" customFormat="false" ht="12.75" hidden="false" customHeight="false" outlineLevel="0" collapsed="false">
      <c r="B4" s="192" t="n">
        <v>37012</v>
      </c>
      <c r="C4" s="192" t="n">
        <v>37043</v>
      </c>
      <c r="D4" s="192" t="n">
        <v>37073</v>
      </c>
      <c r="E4" s="192" t="n">
        <v>37104</v>
      </c>
      <c r="F4" s="192" t="n">
        <v>37135</v>
      </c>
      <c r="G4" s="192" t="n">
        <v>37165</v>
      </c>
      <c r="H4" s="192" t="n">
        <v>37196</v>
      </c>
      <c r="I4" s="192" t="n">
        <v>37226</v>
      </c>
      <c r="J4" s="192" t="n">
        <v>37257</v>
      </c>
      <c r="K4" s="192" t="n">
        <v>37288</v>
      </c>
      <c r="L4" s="192" t="n">
        <v>37316</v>
      </c>
      <c r="M4" s="192" t="n">
        <v>37347</v>
      </c>
      <c r="N4" s="192" t="n">
        <v>37377</v>
      </c>
      <c r="O4" s="192" t="n">
        <v>37408</v>
      </c>
      <c r="P4" s="192" t="n">
        <v>37438</v>
      </c>
      <c r="Q4" s="192" t="n">
        <v>37469</v>
      </c>
      <c r="R4" s="192" t="n">
        <v>37500</v>
      </c>
      <c r="S4" s="192" t="n">
        <v>37530</v>
      </c>
      <c r="T4" s="192" t="n">
        <v>37561</v>
      </c>
      <c r="U4" s="192" t="n">
        <v>37591</v>
      </c>
      <c r="V4" s="192" t="n">
        <v>37622</v>
      </c>
      <c r="W4" s="192" t="n">
        <v>37653</v>
      </c>
      <c r="X4" s="192" t="n">
        <v>37681</v>
      </c>
      <c r="Y4" s="192" t="n">
        <v>37712</v>
      </c>
      <c r="Z4" s="192" t="n">
        <v>37742</v>
      </c>
      <c r="AA4" s="192" t="n">
        <v>37773</v>
      </c>
      <c r="AB4" s="192" t="n">
        <v>37803</v>
      </c>
      <c r="AC4" s="192" t="n">
        <v>37834</v>
      </c>
      <c r="AD4" s="192" t="n">
        <v>37865</v>
      </c>
      <c r="AE4" s="192" t="n">
        <v>37895</v>
      </c>
      <c r="AF4" s="192" t="n">
        <v>37926</v>
      </c>
      <c r="AG4" s="192" t="n">
        <v>37956</v>
      </c>
      <c r="AH4" s="192" t="n">
        <v>37987</v>
      </c>
      <c r="AI4" s="192" t="n">
        <v>38018</v>
      </c>
      <c r="AJ4" s="192" t="n">
        <v>38047</v>
      </c>
      <c r="AK4" s="192" t="n">
        <v>38078</v>
      </c>
      <c r="AL4" s="192" t="n">
        <v>38108</v>
      </c>
      <c r="AM4" s="192" t="n">
        <v>38139</v>
      </c>
      <c r="AN4" s="192" t="n">
        <v>38169</v>
      </c>
      <c r="AO4" s="192" t="n">
        <v>38200</v>
      </c>
      <c r="AP4" s="192" t="n">
        <v>38231</v>
      </c>
      <c r="AQ4" s="192" t="n">
        <v>38261</v>
      </c>
      <c r="AR4" s="192" t="n">
        <v>38292</v>
      </c>
      <c r="AS4" s="192" t="n">
        <v>38322</v>
      </c>
      <c r="AT4" s="192" t="n">
        <v>38353</v>
      </c>
      <c r="AU4" s="192" t="n">
        <v>38384</v>
      </c>
      <c r="AV4" s="192" t="n">
        <v>38412</v>
      </c>
      <c r="AW4" s="192" t="n">
        <v>38443</v>
      </c>
      <c r="AX4" s="192" t="n">
        <v>38473</v>
      </c>
      <c r="AY4" s="192" t="n">
        <v>38504</v>
      </c>
      <c r="AZ4" s="192" t="n">
        <v>38534</v>
      </c>
      <c r="BA4" s="192" t="n">
        <v>38565</v>
      </c>
      <c r="BB4" s="192" t="n">
        <v>38596</v>
      </c>
      <c r="BC4" s="192" t="n">
        <v>38626</v>
      </c>
      <c r="BD4" s="192" t="n">
        <v>38657</v>
      </c>
      <c r="BE4" s="192" t="n">
        <v>38687</v>
      </c>
      <c r="BF4" s="192" t="n">
        <v>38718</v>
      </c>
      <c r="BG4" s="192" t="n">
        <v>38749</v>
      </c>
      <c r="BH4" s="192" t="n">
        <v>38777</v>
      </c>
      <c r="BI4" s="192" t="n">
        <v>38808</v>
      </c>
      <c r="BJ4" s="192" t="n">
        <v>38838</v>
      </c>
      <c r="BK4" s="192" t="n">
        <v>38869</v>
      </c>
      <c r="BL4" s="192" t="n">
        <v>38899</v>
      </c>
      <c r="BM4" s="192" t="n">
        <v>38930</v>
      </c>
      <c r="BN4" s="192" t="n">
        <v>38961</v>
      </c>
      <c r="BO4" s="192" t="n">
        <v>38991</v>
      </c>
      <c r="BP4" s="192" t="n">
        <v>39022</v>
      </c>
      <c r="BQ4" s="192" t="n">
        <v>39052</v>
      </c>
      <c r="BR4" s="192" t="n">
        <v>39083</v>
      </c>
      <c r="BS4" s="192" t="n">
        <v>39114</v>
      </c>
      <c r="BT4" s="192" t="n">
        <v>39142</v>
      </c>
      <c r="BU4" s="192" t="n">
        <v>39173</v>
      </c>
      <c r="BV4" s="192" t="n">
        <v>39203</v>
      </c>
      <c r="BW4" s="192" t="n">
        <v>39234</v>
      </c>
      <c r="BX4" s="192" t="n">
        <v>39264</v>
      </c>
      <c r="BY4" s="192" t="n">
        <v>39295</v>
      </c>
      <c r="BZ4" s="192" t="n">
        <v>39326</v>
      </c>
      <c r="CA4" s="192" t="n">
        <v>39356</v>
      </c>
      <c r="CB4" s="192" t="n">
        <v>39387</v>
      </c>
      <c r="CC4" s="192" t="n">
        <v>39417</v>
      </c>
      <c r="CD4" s="192" t="n">
        <v>39448</v>
      </c>
      <c r="CE4" s="192" t="n">
        <v>39479</v>
      </c>
      <c r="CF4" s="192" t="n">
        <v>39508</v>
      </c>
      <c r="CG4" s="192" t="n">
        <v>39539</v>
      </c>
      <c r="CH4" s="192" t="n">
        <v>39569</v>
      </c>
      <c r="CI4" s="192" t="n">
        <v>39600</v>
      </c>
      <c r="CJ4" s="192" t="n">
        <v>39630</v>
      </c>
      <c r="CK4" s="192" t="n">
        <v>39661</v>
      </c>
      <c r="CL4" s="192" t="n">
        <v>39692</v>
      </c>
      <c r="CM4" s="192" t="n">
        <v>39722</v>
      </c>
      <c r="CN4" s="192" t="n">
        <v>39753</v>
      </c>
      <c r="CO4" s="192" t="n">
        <v>39783</v>
      </c>
      <c r="CP4" s="192" t="n">
        <v>39814</v>
      </c>
      <c r="CQ4" s="192" t="n">
        <v>39845</v>
      </c>
      <c r="CR4" s="192" t="n">
        <v>39873</v>
      </c>
      <c r="CS4" s="192" t="n">
        <v>39904</v>
      </c>
      <c r="CT4" s="192" t="n">
        <v>39934</v>
      </c>
      <c r="CU4" s="192" t="n">
        <v>39965</v>
      </c>
      <c r="CV4" s="192" t="n">
        <v>39995</v>
      </c>
      <c r="CW4" s="192" t="n">
        <v>40026</v>
      </c>
      <c r="CX4" s="192" t="n">
        <v>40057</v>
      </c>
      <c r="CY4" s="192" t="n">
        <v>40087</v>
      </c>
      <c r="CZ4" s="192" t="n">
        <v>40118</v>
      </c>
      <c r="DA4" s="192" t="n">
        <v>40148</v>
      </c>
      <c r="DB4" s="192" t="n">
        <v>40179</v>
      </c>
      <c r="DC4" s="192" t="n">
        <v>40210</v>
      </c>
      <c r="DD4" s="192" t="n">
        <v>40238</v>
      </c>
      <c r="DE4" s="192" t="n">
        <v>40269</v>
      </c>
      <c r="DF4" s="192" t="n">
        <v>40299</v>
      </c>
      <c r="DG4" s="192" t="n">
        <v>40330</v>
      </c>
      <c r="DH4" s="192" t="n">
        <v>40360</v>
      </c>
      <c r="DI4" s="192" t="n">
        <v>40391</v>
      </c>
      <c r="DJ4" s="192" t="n">
        <v>40422</v>
      </c>
      <c r="DK4" s="192" t="n">
        <v>40452</v>
      </c>
      <c r="DL4" s="192" t="n">
        <v>40483</v>
      </c>
      <c r="DM4" s="192" t="n">
        <v>40513</v>
      </c>
      <c r="DN4" s="192" t="n">
        <v>40544</v>
      </c>
      <c r="DO4" s="192" t="n">
        <v>40575</v>
      </c>
      <c r="DP4" s="192" t="n">
        <v>40603</v>
      </c>
      <c r="DQ4" s="192" t="n">
        <v>40634</v>
      </c>
      <c r="DR4" s="192" t="n">
        <v>40664</v>
      </c>
      <c r="DS4" s="192" t="n">
        <v>40695</v>
      </c>
      <c r="DT4" s="192" t="n">
        <v>40725</v>
      </c>
      <c r="DU4" s="192" t="n">
        <v>40756</v>
      </c>
      <c r="DV4" s="192" t="n">
        <v>40787</v>
      </c>
      <c r="DW4" s="192" t="n">
        <v>40817</v>
      </c>
      <c r="DX4" s="192" t="n">
        <v>40848</v>
      </c>
      <c r="DY4" s="192" t="n">
        <v>40878</v>
      </c>
      <c r="DZ4" s="192" t="n">
        <v>40909</v>
      </c>
      <c r="EA4" s="192" t="n">
        <v>40940</v>
      </c>
      <c r="EB4" s="192" t="n">
        <v>40969</v>
      </c>
      <c r="EC4" s="192" t="n">
        <v>41000</v>
      </c>
      <c r="ED4" s="192" t="n">
        <v>41030</v>
      </c>
      <c r="EE4" s="192" t="n">
        <v>41061</v>
      </c>
      <c r="EF4" s="192" t="n">
        <v>41091</v>
      </c>
      <c r="EG4" s="192" t="n">
        <v>41122</v>
      </c>
      <c r="EH4" s="192" t="n">
        <v>41153</v>
      </c>
      <c r="EI4" s="192" t="n">
        <v>41183</v>
      </c>
      <c r="EJ4" s="192" t="n">
        <v>41214</v>
      </c>
      <c r="EK4" s="192" t="n">
        <v>41244</v>
      </c>
      <c r="EL4" s="192" t="n">
        <v>41275</v>
      </c>
      <c r="EM4" s="192" t="n">
        <v>41306</v>
      </c>
      <c r="EN4" s="192" t="n">
        <v>41334</v>
      </c>
      <c r="EO4" s="192" t="n">
        <v>41365</v>
      </c>
      <c r="EP4" s="192" t="n">
        <v>41395</v>
      </c>
      <c r="EQ4" s="192" t="n">
        <v>41426</v>
      </c>
      <c r="ER4" s="192" t="n">
        <v>41456</v>
      </c>
      <c r="ES4" s="192" t="n">
        <v>41487</v>
      </c>
      <c r="ET4" s="192" t="n">
        <v>41518</v>
      </c>
      <c r="EU4" s="192" t="n">
        <v>41548</v>
      </c>
      <c r="EV4" s="192" t="n">
        <v>41579</v>
      </c>
      <c r="EW4" s="192" t="n">
        <v>41609</v>
      </c>
      <c r="EX4" s="192" t="n">
        <v>41640</v>
      </c>
      <c r="EY4" s="192" t="n">
        <v>41671</v>
      </c>
      <c r="EZ4" s="192" t="n">
        <v>41699</v>
      </c>
      <c r="FA4" s="192" t="n">
        <v>41730</v>
      </c>
      <c r="FB4" s="192" t="n">
        <v>41760</v>
      </c>
      <c r="FC4" s="192" t="n">
        <v>41791</v>
      </c>
      <c r="FD4" s="192" t="n">
        <v>41821</v>
      </c>
      <c r="FE4" s="192" t="n">
        <v>41852</v>
      </c>
      <c r="FF4" s="192" t="n">
        <v>41883</v>
      </c>
      <c r="FG4" s="192" t="n">
        <v>41913</v>
      </c>
      <c r="FH4" s="192" t="n">
        <v>41944</v>
      </c>
      <c r="FI4" s="192" t="n">
        <v>41974</v>
      </c>
      <c r="FJ4" s="192" t="n">
        <v>42005</v>
      </c>
      <c r="FK4" s="192" t="n">
        <v>42036</v>
      </c>
      <c r="FL4" s="192" t="n">
        <v>42064</v>
      </c>
      <c r="FM4" s="192" t="n">
        <v>42095</v>
      </c>
      <c r="FN4" s="192" t="n">
        <v>42125</v>
      </c>
      <c r="FO4" s="192" t="n">
        <v>42156</v>
      </c>
      <c r="FP4" s="192" t="n">
        <v>42186</v>
      </c>
      <c r="FQ4" s="192" t="n">
        <v>42217</v>
      </c>
      <c r="FR4" s="192" t="n">
        <v>42248</v>
      </c>
      <c r="FS4" s="192" t="n">
        <v>42278</v>
      </c>
      <c r="FT4" s="192" t="n">
        <v>42309</v>
      </c>
      <c r="FU4" s="192" t="n">
        <v>42339</v>
      </c>
      <c r="FV4" s="192" t="n">
        <v>42370</v>
      </c>
      <c r="FW4" s="192" t="n">
        <v>42401</v>
      </c>
      <c r="FX4" s="192" t="n">
        <v>42430</v>
      </c>
      <c r="FY4" s="192" t="n">
        <v>42461</v>
      </c>
      <c r="FZ4" s="192" t="n">
        <v>42491</v>
      </c>
      <c r="GA4" s="192" t="n">
        <v>42522</v>
      </c>
      <c r="GB4" s="192" t="n">
        <v>42552</v>
      </c>
      <c r="GC4" s="192" t="n">
        <v>42583</v>
      </c>
      <c r="GD4" s="192" t="n">
        <v>42614</v>
      </c>
      <c r="GE4" s="192" t="n">
        <v>42644</v>
      </c>
      <c r="GF4" s="192" t="n">
        <v>42675</v>
      </c>
      <c r="GG4" s="192" t="n">
        <v>42705</v>
      </c>
      <c r="GH4" s="192" t="n">
        <v>42736</v>
      </c>
      <c r="GI4" s="192" t="n">
        <v>42767</v>
      </c>
      <c r="GJ4" s="192" t="n">
        <v>42795</v>
      </c>
      <c r="GK4" s="192" t="n">
        <v>42826</v>
      </c>
      <c r="GL4" s="192" t="n">
        <v>42856</v>
      </c>
      <c r="GM4" s="192" t="n">
        <v>42887</v>
      </c>
      <c r="GN4" s="192" t="n">
        <v>42917</v>
      </c>
      <c r="GO4" s="192" t="n">
        <v>42948</v>
      </c>
      <c r="GP4" s="192" t="n">
        <v>42979</v>
      </c>
      <c r="GQ4" s="192" t="n">
        <v>43009</v>
      </c>
      <c r="GR4" s="192" t="n">
        <v>43040</v>
      </c>
      <c r="GS4" s="192" t="n">
        <v>43070</v>
      </c>
      <c r="GT4" s="192" t="n">
        <v>43101</v>
      </c>
      <c r="GU4" s="192" t="n">
        <v>43132</v>
      </c>
      <c r="GV4" s="192" t="n">
        <v>43160</v>
      </c>
      <c r="GW4" s="192" t="n">
        <v>43191</v>
      </c>
      <c r="GX4" s="192" t="n">
        <v>43221</v>
      </c>
      <c r="GY4" s="192" t="n">
        <v>43252</v>
      </c>
      <c r="GZ4" s="192" t="n">
        <v>43282</v>
      </c>
      <c r="HA4" s="192" t="n">
        <v>43313</v>
      </c>
      <c r="HB4" s="192" t="n">
        <v>43344</v>
      </c>
      <c r="HC4" s="192" t="n">
        <v>43374</v>
      </c>
      <c r="HD4" s="192" t="n">
        <v>43405</v>
      </c>
      <c r="HE4" s="192" t="n">
        <v>43435</v>
      </c>
      <c r="HF4" s="192" t="n">
        <v>43466</v>
      </c>
      <c r="HG4" s="192" t="n">
        <v>43497</v>
      </c>
      <c r="HH4" s="192" t="n">
        <v>43525</v>
      </c>
      <c r="HI4" s="192" t="n">
        <v>43556</v>
      </c>
      <c r="HJ4" s="192" t="n">
        <v>43586</v>
      </c>
      <c r="HK4" s="192" t="n">
        <v>43617</v>
      </c>
      <c r="HL4" s="192" t="n">
        <v>43647</v>
      </c>
      <c r="HM4" s="192" t="n">
        <v>43678</v>
      </c>
      <c r="HN4" s="192" t="n">
        <v>43709</v>
      </c>
      <c r="HO4" s="192" t="n">
        <v>43739</v>
      </c>
      <c r="HP4" s="192" t="n">
        <v>43770</v>
      </c>
      <c r="HQ4" s="192" t="n">
        <v>43800</v>
      </c>
      <c r="HR4" s="192" t="n">
        <v>43831</v>
      </c>
      <c r="HS4" s="192" t="n">
        <v>43862</v>
      </c>
      <c r="HT4" s="192" t="n">
        <v>43891</v>
      </c>
      <c r="HU4" s="192" t="n">
        <v>43922</v>
      </c>
      <c r="HV4" s="192" t="n">
        <v>43952</v>
      </c>
      <c r="HW4" s="192" t="n">
        <v>43983</v>
      </c>
      <c r="HX4" s="192" t="n">
        <v>44013</v>
      </c>
      <c r="HY4" s="192" t="n">
        <v>44044</v>
      </c>
      <c r="HZ4" s="192" t="n">
        <v>44075</v>
      </c>
      <c r="IA4" s="192" t="n">
        <v>44105</v>
      </c>
      <c r="IB4" s="192" t="n">
        <v>44136</v>
      </c>
      <c r="IC4" s="192" t="n">
        <v>44166</v>
      </c>
    </row>
    <row r="5" customFormat="false" ht="12.75" hidden="false" customHeight="false" outlineLevel="0" collapsed="false">
      <c r="A5" s="191" t="s">
        <v>133</v>
      </c>
      <c r="B5" s="0" t="s">
        <v>138</v>
      </c>
      <c r="C5" s="0" t="s">
        <v>138</v>
      </c>
      <c r="D5" s="0" t="s">
        <v>138</v>
      </c>
      <c r="E5" s="0" t="s">
        <v>138</v>
      </c>
      <c r="F5" s="0" t="s">
        <v>138</v>
      </c>
      <c r="G5" s="0" t="s">
        <v>138</v>
      </c>
      <c r="H5" s="0" t="s">
        <v>138</v>
      </c>
      <c r="I5" s="0" t="s">
        <v>138</v>
      </c>
      <c r="J5" s="0" t="s">
        <v>138</v>
      </c>
      <c r="K5" s="0" t="s">
        <v>138</v>
      </c>
      <c r="L5" s="0" t="s">
        <v>138</v>
      </c>
      <c r="M5" s="0" t="s">
        <v>138</v>
      </c>
      <c r="N5" s="0" t="s">
        <v>138</v>
      </c>
      <c r="O5" s="0" t="s">
        <v>138</v>
      </c>
      <c r="P5" s="0" t="s">
        <v>138</v>
      </c>
      <c r="Q5" s="0" t="s">
        <v>138</v>
      </c>
      <c r="R5" s="0" t="s">
        <v>138</v>
      </c>
      <c r="S5" s="0" t="s">
        <v>138</v>
      </c>
      <c r="T5" s="0" t="s">
        <v>138</v>
      </c>
      <c r="U5" s="0" t="s">
        <v>138</v>
      </c>
      <c r="V5" s="0" t="s">
        <v>138</v>
      </c>
      <c r="W5" s="0" t="s">
        <v>138</v>
      </c>
      <c r="X5" s="0" t="s">
        <v>138</v>
      </c>
      <c r="Y5" s="0" t="s">
        <v>138</v>
      </c>
      <c r="Z5" s="0" t="s">
        <v>138</v>
      </c>
      <c r="AA5" s="0" t="s">
        <v>138</v>
      </c>
      <c r="AB5" s="0" t="s">
        <v>138</v>
      </c>
      <c r="AC5" s="0" t="s">
        <v>138</v>
      </c>
      <c r="AD5" s="0" t="s">
        <v>138</v>
      </c>
      <c r="AE5" s="0" t="s">
        <v>138</v>
      </c>
      <c r="AF5" s="0" t="s">
        <v>138</v>
      </c>
      <c r="AG5" s="0" t="s">
        <v>138</v>
      </c>
      <c r="AH5" s="0" t="s">
        <v>138</v>
      </c>
      <c r="AI5" s="0" t="s">
        <v>138</v>
      </c>
      <c r="AJ5" s="0" t="s">
        <v>138</v>
      </c>
      <c r="AK5" s="0" t="s">
        <v>138</v>
      </c>
      <c r="AL5" s="0" t="s">
        <v>138</v>
      </c>
      <c r="AM5" s="0" t="s">
        <v>138</v>
      </c>
      <c r="AN5" s="0" t="s">
        <v>138</v>
      </c>
      <c r="AO5" s="0" t="s">
        <v>138</v>
      </c>
      <c r="AP5" s="0" t="s">
        <v>138</v>
      </c>
      <c r="AQ5" s="0" t="s">
        <v>138</v>
      </c>
      <c r="AR5" s="0" t="s">
        <v>138</v>
      </c>
      <c r="AS5" s="0" t="s">
        <v>138</v>
      </c>
      <c r="AT5" s="0" t="s">
        <v>138</v>
      </c>
      <c r="AU5" s="0" t="s">
        <v>138</v>
      </c>
      <c r="AV5" s="0" t="s">
        <v>138</v>
      </c>
      <c r="AW5" s="0" t="s">
        <v>138</v>
      </c>
      <c r="AX5" s="0" t="s">
        <v>138</v>
      </c>
      <c r="AY5" s="0" t="s">
        <v>138</v>
      </c>
      <c r="AZ5" s="0" t="s">
        <v>138</v>
      </c>
      <c r="BA5" s="0" t="s">
        <v>138</v>
      </c>
      <c r="BB5" s="0" t="s">
        <v>138</v>
      </c>
      <c r="BC5" s="0" t="s">
        <v>138</v>
      </c>
      <c r="BD5" s="0" t="s">
        <v>138</v>
      </c>
      <c r="BE5" s="0" t="s">
        <v>138</v>
      </c>
      <c r="BF5" s="0" t="s">
        <v>138</v>
      </c>
      <c r="BG5" s="0" t="s">
        <v>138</v>
      </c>
      <c r="BH5" s="0" t="s">
        <v>138</v>
      </c>
      <c r="BI5" s="0" t="s">
        <v>138</v>
      </c>
      <c r="BJ5" s="0" t="s">
        <v>138</v>
      </c>
      <c r="BK5" s="0" t="s">
        <v>138</v>
      </c>
      <c r="BL5" s="0" t="s">
        <v>138</v>
      </c>
      <c r="BM5" s="0" t="s">
        <v>138</v>
      </c>
      <c r="BN5" s="0" t="s">
        <v>138</v>
      </c>
      <c r="BO5" s="0" t="s">
        <v>138</v>
      </c>
      <c r="BP5" s="0" t="s">
        <v>138</v>
      </c>
      <c r="BQ5" s="0" t="s">
        <v>138</v>
      </c>
      <c r="BR5" s="0" t="s">
        <v>138</v>
      </c>
      <c r="BS5" s="0" t="s">
        <v>138</v>
      </c>
      <c r="BT5" s="0" t="s">
        <v>138</v>
      </c>
      <c r="BU5" s="0" t="s">
        <v>138</v>
      </c>
      <c r="BV5" s="0" t="s">
        <v>138</v>
      </c>
      <c r="BW5" s="0" t="s">
        <v>138</v>
      </c>
      <c r="BX5" s="0" t="s">
        <v>138</v>
      </c>
      <c r="BY5" s="0" t="s">
        <v>138</v>
      </c>
      <c r="BZ5" s="0" t="s">
        <v>138</v>
      </c>
      <c r="CA5" s="0" t="s">
        <v>138</v>
      </c>
      <c r="CB5" s="0" t="s">
        <v>138</v>
      </c>
      <c r="CC5" s="0" t="s">
        <v>138</v>
      </c>
      <c r="CD5" s="0" t="s">
        <v>138</v>
      </c>
      <c r="CE5" s="0" t="s">
        <v>138</v>
      </c>
      <c r="CF5" s="0" t="s">
        <v>138</v>
      </c>
      <c r="CG5" s="0" t="s">
        <v>138</v>
      </c>
      <c r="CH5" s="0" t="s">
        <v>138</v>
      </c>
      <c r="CI5" s="0" t="s">
        <v>138</v>
      </c>
      <c r="CJ5" s="0" t="s">
        <v>138</v>
      </c>
      <c r="CK5" s="0" t="s">
        <v>138</v>
      </c>
      <c r="CL5" s="0" t="s">
        <v>138</v>
      </c>
      <c r="CM5" s="0" t="s">
        <v>138</v>
      </c>
      <c r="CN5" s="0" t="s">
        <v>138</v>
      </c>
      <c r="CO5" s="0" t="s">
        <v>138</v>
      </c>
      <c r="CP5" s="0" t="s">
        <v>138</v>
      </c>
      <c r="CQ5" s="0" t="s">
        <v>138</v>
      </c>
      <c r="CR5" s="0" t="s">
        <v>138</v>
      </c>
      <c r="CS5" s="0" t="s">
        <v>138</v>
      </c>
      <c r="CT5" s="0" t="s">
        <v>138</v>
      </c>
      <c r="CU5" s="0" t="s">
        <v>138</v>
      </c>
      <c r="CV5" s="0" t="s">
        <v>138</v>
      </c>
      <c r="CW5" s="0" t="s">
        <v>138</v>
      </c>
      <c r="CX5" s="0" t="s">
        <v>138</v>
      </c>
      <c r="CY5" s="0" t="s">
        <v>138</v>
      </c>
      <c r="CZ5" s="0" t="s">
        <v>138</v>
      </c>
      <c r="DA5" s="0" t="s">
        <v>138</v>
      </c>
      <c r="DB5" s="0" t="s">
        <v>138</v>
      </c>
      <c r="DC5" s="0" t="s">
        <v>138</v>
      </c>
      <c r="DD5" s="0" t="s">
        <v>138</v>
      </c>
      <c r="DE5" s="0" t="s">
        <v>138</v>
      </c>
      <c r="DF5" s="0" t="s">
        <v>138</v>
      </c>
      <c r="DG5" s="0" t="s">
        <v>138</v>
      </c>
      <c r="DH5" s="0" t="s">
        <v>138</v>
      </c>
      <c r="DI5" s="0" t="s">
        <v>138</v>
      </c>
      <c r="DJ5" s="0" t="s">
        <v>138</v>
      </c>
      <c r="DK5" s="0" t="s">
        <v>138</v>
      </c>
      <c r="DL5" s="0" t="s">
        <v>138</v>
      </c>
      <c r="DM5" s="0" t="s">
        <v>138</v>
      </c>
      <c r="DN5" s="0" t="s">
        <v>138</v>
      </c>
      <c r="DO5" s="0" t="s">
        <v>138</v>
      </c>
      <c r="DP5" s="0" t="s">
        <v>138</v>
      </c>
      <c r="DQ5" s="0" t="s">
        <v>138</v>
      </c>
      <c r="DR5" s="0" t="s">
        <v>138</v>
      </c>
      <c r="DS5" s="0" t="s">
        <v>138</v>
      </c>
      <c r="DT5" s="0" t="s">
        <v>138</v>
      </c>
      <c r="DU5" s="0" t="s">
        <v>138</v>
      </c>
      <c r="DV5" s="0" t="s">
        <v>138</v>
      </c>
      <c r="DW5" s="0" t="s">
        <v>138</v>
      </c>
      <c r="DX5" s="0" t="s">
        <v>138</v>
      </c>
      <c r="DY5" s="0" t="s">
        <v>138</v>
      </c>
      <c r="DZ5" s="0" t="s">
        <v>138</v>
      </c>
      <c r="EA5" s="0" t="s">
        <v>138</v>
      </c>
      <c r="EB5" s="0" t="s">
        <v>138</v>
      </c>
      <c r="EC5" s="0" t="s">
        <v>138</v>
      </c>
      <c r="ED5" s="0" t="s">
        <v>138</v>
      </c>
      <c r="EE5" s="0" t="s">
        <v>138</v>
      </c>
      <c r="EF5" s="0" t="s">
        <v>138</v>
      </c>
      <c r="EG5" s="0" t="s">
        <v>138</v>
      </c>
      <c r="EH5" s="0" t="s">
        <v>138</v>
      </c>
      <c r="EI5" s="0" t="s">
        <v>138</v>
      </c>
      <c r="EJ5" s="0" t="s">
        <v>138</v>
      </c>
      <c r="EK5" s="0" t="s">
        <v>138</v>
      </c>
      <c r="EL5" s="0" t="s">
        <v>138</v>
      </c>
      <c r="EM5" s="0" t="s">
        <v>138</v>
      </c>
      <c r="EN5" s="0" t="s">
        <v>138</v>
      </c>
      <c r="EO5" s="0" t="s">
        <v>138</v>
      </c>
      <c r="EP5" s="0" t="s">
        <v>138</v>
      </c>
      <c r="EQ5" s="0" t="s">
        <v>138</v>
      </c>
      <c r="ER5" s="0" t="s">
        <v>138</v>
      </c>
      <c r="ES5" s="0" t="s">
        <v>138</v>
      </c>
      <c r="ET5" s="0" t="s">
        <v>138</v>
      </c>
      <c r="EU5" s="0" t="s">
        <v>138</v>
      </c>
      <c r="EV5" s="0" t="s">
        <v>138</v>
      </c>
      <c r="EW5" s="0" t="s">
        <v>138</v>
      </c>
      <c r="EX5" s="0" t="s">
        <v>138</v>
      </c>
      <c r="EY5" s="0" t="s">
        <v>138</v>
      </c>
      <c r="EZ5" s="0" t="s">
        <v>138</v>
      </c>
      <c r="FA5" s="0" t="s">
        <v>138</v>
      </c>
      <c r="FB5" s="0" t="s">
        <v>138</v>
      </c>
      <c r="FC5" s="0" t="s">
        <v>138</v>
      </c>
      <c r="FD5" s="0" t="s">
        <v>138</v>
      </c>
      <c r="FE5" s="0" t="s">
        <v>138</v>
      </c>
      <c r="FF5" s="0" t="s">
        <v>138</v>
      </c>
      <c r="FG5" s="0" t="s">
        <v>138</v>
      </c>
      <c r="FH5" s="0" t="s">
        <v>138</v>
      </c>
      <c r="FI5" s="0" t="s">
        <v>138</v>
      </c>
      <c r="FJ5" s="0" t="s">
        <v>138</v>
      </c>
      <c r="FK5" s="0" t="s">
        <v>138</v>
      </c>
      <c r="FL5" s="0" t="s">
        <v>138</v>
      </c>
      <c r="FM5" s="0" t="s">
        <v>138</v>
      </c>
      <c r="FN5" s="0" t="s">
        <v>138</v>
      </c>
      <c r="FO5" s="0" t="s">
        <v>138</v>
      </c>
      <c r="FP5" s="0" t="s">
        <v>138</v>
      </c>
      <c r="FQ5" s="0" t="s">
        <v>138</v>
      </c>
      <c r="FR5" s="0" t="s">
        <v>138</v>
      </c>
      <c r="FS5" s="0" t="s">
        <v>138</v>
      </c>
      <c r="FT5" s="0" t="s">
        <v>138</v>
      </c>
      <c r="FU5" s="0" t="s">
        <v>138</v>
      </c>
      <c r="FV5" s="0" t="s">
        <v>138</v>
      </c>
      <c r="FW5" s="0" t="s">
        <v>138</v>
      </c>
      <c r="FX5" s="0" t="s">
        <v>138</v>
      </c>
      <c r="FY5" s="0" t="s">
        <v>138</v>
      </c>
      <c r="FZ5" s="0" t="s">
        <v>138</v>
      </c>
      <c r="GA5" s="0" t="s">
        <v>138</v>
      </c>
      <c r="GB5" s="0" t="s">
        <v>138</v>
      </c>
      <c r="GC5" s="0" t="s">
        <v>138</v>
      </c>
      <c r="GD5" s="0" t="s">
        <v>138</v>
      </c>
      <c r="GE5" s="0" t="s">
        <v>138</v>
      </c>
      <c r="GF5" s="0" t="s">
        <v>138</v>
      </c>
      <c r="GG5" s="0" t="s">
        <v>138</v>
      </c>
      <c r="GH5" s="0" t="s">
        <v>138</v>
      </c>
      <c r="GI5" s="0" t="s">
        <v>138</v>
      </c>
      <c r="GJ5" s="0" t="s">
        <v>138</v>
      </c>
      <c r="GK5" s="0" t="s">
        <v>138</v>
      </c>
      <c r="GL5" s="0" t="s">
        <v>138</v>
      </c>
      <c r="GM5" s="0" t="s">
        <v>138</v>
      </c>
      <c r="GN5" s="0" t="s">
        <v>138</v>
      </c>
      <c r="GO5" s="0" t="s">
        <v>138</v>
      </c>
      <c r="GP5" s="0" t="s">
        <v>138</v>
      </c>
      <c r="GQ5" s="0" t="s">
        <v>138</v>
      </c>
      <c r="GR5" s="0" t="s">
        <v>138</v>
      </c>
      <c r="GS5" s="0" t="s">
        <v>138</v>
      </c>
      <c r="GT5" s="0" t="s">
        <v>138</v>
      </c>
      <c r="GU5" s="0" t="s">
        <v>138</v>
      </c>
      <c r="GV5" s="0" t="s">
        <v>138</v>
      </c>
      <c r="GW5" s="0" t="s">
        <v>138</v>
      </c>
      <c r="GX5" s="0" t="s">
        <v>138</v>
      </c>
      <c r="GY5" s="0" t="s">
        <v>138</v>
      </c>
      <c r="GZ5" s="0" t="s">
        <v>138</v>
      </c>
      <c r="HA5" s="0" t="s">
        <v>138</v>
      </c>
      <c r="HB5" s="0" t="s">
        <v>138</v>
      </c>
      <c r="HC5" s="0" t="s">
        <v>138</v>
      </c>
      <c r="HD5" s="0" t="s">
        <v>138</v>
      </c>
      <c r="HE5" s="0" t="s">
        <v>138</v>
      </c>
      <c r="HF5" s="0" t="s">
        <v>138</v>
      </c>
      <c r="HG5" s="0" t="s">
        <v>138</v>
      </c>
      <c r="HH5" s="0" t="s">
        <v>138</v>
      </c>
      <c r="HI5" s="0" t="s">
        <v>138</v>
      </c>
      <c r="HJ5" s="0" t="s">
        <v>138</v>
      </c>
      <c r="HK5" s="0" t="s">
        <v>138</v>
      </c>
      <c r="HL5" s="0" t="s">
        <v>138</v>
      </c>
      <c r="HM5" s="0" t="s">
        <v>138</v>
      </c>
      <c r="HN5" s="0" t="s">
        <v>138</v>
      </c>
      <c r="HO5" s="0" t="s">
        <v>138</v>
      </c>
      <c r="HP5" s="0" t="s">
        <v>138</v>
      </c>
      <c r="HQ5" s="0" t="s">
        <v>138</v>
      </c>
      <c r="HR5" s="0" t="s">
        <v>138</v>
      </c>
      <c r="HS5" s="0" t="s">
        <v>138</v>
      </c>
      <c r="HT5" s="0" t="s">
        <v>138</v>
      </c>
      <c r="HU5" s="0" t="s">
        <v>138</v>
      </c>
      <c r="HV5" s="0" t="s">
        <v>138</v>
      </c>
      <c r="HW5" s="0" t="s">
        <v>138</v>
      </c>
      <c r="HX5" s="0" t="s">
        <v>138</v>
      </c>
      <c r="HY5" s="0" t="s">
        <v>138</v>
      </c>
      <c r="HZ5" s="0" t="s">
        <v>138</v>
      </c>
      <c r="IA5" s="0" t="s">
        <v>138</v>
      </c>
      <c r="IB5" s="0" t="s">
        <v>138</v>
      </c>
      <c r="IC5" s="199" t="s">
        <v>138</v>
      </c>
      <c r="ID5" s="0" t="s">
        <v>135</v>
      </c>
      <c r="IE5" s="0" t="s">
        <v>136</v>
      </c>
    </row>
    <row r="6" customFormat="false" ht="12.75" hidden="false" customHeight="false" outlineLevel="0" collapsed="false">
      <c r="A6" s="201" t="str">
        <f aca="false">IF('Import OffPeak'!A3=0,"",'Import OffPeak'!A3)</f>
        <v>ALBERTA-HOURLY</v>
      </c>
      <c r="B6" s="193"/>
      <c r="C6" s="193"/>
      <c r="D6" s="193"/>
      <c r="E6" s="193"/>
      <c r="F6" s="193"/>
      <c r="G6" s="193" t="n">
        <f aca="false">IF(ISERROR(VLOOKUP($A6,'Import OffPeak'!$A$3:L$99,7,FALSE())-VLOOKUP($A6,'Import OffPeak change'!$A$106:L$202,7,FALSE())),0,(VLOOKUP($A6,'Import OffPeak'!$A$3:L$99,7,FALSE())-VLOOKUP($A6,'Import OffPeak change'!$A$106:L$202,7,FALSE())))</f>
        <v>0</v>
      </c>
      <c r="H6" s="193" t="n">
        <f aca="false">IF(ISERROR(VLOOKUP($A6,'Import OffPeak'!$A$3:M$99,8,FALSE())-VLOOKUP($A6,'Import OffPeak change'!$A$106:M$202,8,FALSE())),0,(VLOOKUP($A6,'Import OffPeak'!$A$3:M$99,8,FALSE())-VLOOKUP($A6,'Import OffPeak change'!$A$106:M$202,8,FALSE())))</f>
        <v>0</v>
      </c>
      <c r="I6" s="193" t="n">
        <f aca="false">IF(ISERROR(VLOOKUP($A6,'Import OffPeak'!$A$3:N$99,9,FALSE())-VLOOKUP($A6,'Import OffPeak change'!$A$106:N$202,9,FALSE())),0,(VLOOKUP($A6,'Import OffPeak'!$A$3:N$99,9,FALSE())-VLOOKUP($A6,'Import OffPeak change'!$A$106:N$202,9,FALSE())))</f>
        <v>0</v>
      </c>
      <c r="J6" s="193" t="n">
        <f aca="false">IF(ISERROR(VLOOKUP($A6,'Import OffPeak'!$A$3:O$99,10,FALSE())-VLOOKUP($A6,'Import OffPeak change'!$A$106:O$202,10,FALSE())),0,(VLOOKUP($A6,'Import OffPeak'!$A$3:O$99,10,FALSE())-VLOOKUP($A6,'Import OffPeak change'!$A$106:O$202,10,FALSE())))</f>
        <v>0</v>
      </c>
      <c r="K6" s="193" t="n">
        <f aca="false">IF(ISERROR(VLOOKUP($A6,'Import OffPeak'!$A$3:P$99,11,FALSE())-VLOOKUP($A6,'Import OffPeak change'!$A$106:P$202,11,FALSE())),0,(VLOOKUP($A6,'Import OffPeak'!$A$3:P$99,11,FALSE())-VLOOKUP($A6,'Import OffPeak change'!$A$106:P$202,11,FALSE())))</f>
        <v>0</v>
      </c>
      <c r="L6" s="193" t="n">
        <f aca="false">IF(ISERROR(VLOOKUP($A6,'Import OffPeak'!$A$3:Q$99,12,FALSE())-VLOOKUP($A6,'Import OffPeak change'!$A$106:Q$202,12,FALSE())),0,(VLOOKUP($A6,'Import OffPeak'!$A$3:Q$99,12,FALSE())-VLOOKUP($A6,'Import OffPeak change'!$A$106:Q$202,12,FALSE())))</f>
        <v>0</v>
      </c>
      <c r="M6" s="193" t="n">
        <f aca="false">IF(ISERROR(VLOOKUP($A6,'Import OffPeak'!$A$3:R$99,13,FALSE())-VLOOKUP($A6,'Import OffPeak change'!$A$106:R$202,13,FALSE())),0,(VLOOKUP($A6,'Import OffPeak'!$A$3:R$99,13,FALSE())-VLOOKUP($A6,'Import OffPeak change'!$A$106:R$202,13,FALSE())))</f>
        <v>0</v>
      </c>
      <c r="N6" s="193" t="n">
        <f aca="false">IF(ISERROR(VLOOKUP($A6,'Import OffPeak'!$A$3:S$99,14,FALSE())-VLOOKUP($A6,'Import OffPeak change'!$A$106:S$202,14,FALSE())),0,(VLOOKUP($A6,'Import OffPeak'!$A$3:S$99,14,FALSE())-VLOOKUP($A6,'Import OffPeak change'!$A$106:S$202,14,FALSE())))</f>
        <v>0</v>
      </c>
      <c r="O6" s="193" t="n">
        <f aca="false">IF(ISERROR(VLOOKUP($A6,'Import OffPeak'!$A$3:T$99,15,FALSE())-VLOOKUP($A6,'Import OffPeak change'!$A$106:T$202,15,FALSE())),0,(VLOOKUP($A6,'Import OffPeak'!$A$3:T$99,15,FALSE())-VLOOKUP($A6,'Import OffPeak change'!$A$106:T$202,15,FALSE())))</f>
        <v>0</v>
      </c>
      <c r="P6" s="193" t="n">
        <f aca="false">IF(ISERROR(VLOOKUP($A6,'Import OffPeak'!$A$3:U$99,16,FALSE())-VLOOKUP($A6,'Import OffPeak change'!$A$106:U$202,16,FALSE())),0,(VLOOKUP($A6,'Import OffPeak'!$A$3:U$99,16,FALSE())-VLOOKUP($A6,'Import OffPeak change'!$A$106:U$202,16,FALSE())))</f>
        <v>0</v>
      </c>
      <c r="Q6" s="193" t="n">
        <f aca="false">IF(ISERROR(VLOOKUP($A6,'Import OffPeak'!$A$3:V$99,17,FALSE())-VLOOKUP($A6,'Import OffPeak change'!$A$106:V$202,17,FALSE())),0,(VLOOKUP($A6,'Import OffPeak'!$A$3:V$99,17,FALSE())-VLOOKUP($A6,'Import OffPeak change'!$A$106:V$202,17,FALSE())))</f>
        <v>0</v>
      </c>
      <c r="R6" s="193" t="n">
        <f aca="false">IF(ISERROR(VLOOKUP($A6,'Import OffPeak'!$A$3:W$99,18,FALSE())-VLOOKUP($A6,'Import OffPeak change'!$A$106:W$202,18,FALSE())),0,(VLOOKUP($A6,'Import OffPeak'!$A$3:W$99,18,FALSE())-VLOOKUP($A6,'Import OffPeak change'!$A$106:W$202,18,FALSE())))</f>
        <v>0</v>
      </c>
      <c r="S6" s="193" t="n">
        <f aca="false">IF(ISERROR(VLOOKUP($A6,'Import OffPeak'!$A$3:X$99,19,FALSE())-VLOOKUP($A6,'Import OffPeak change'!$A$106:X$202,19,FALSE())),0,(VLOOKUP($A6,'Import OffPeak'!$A$3:X$99,19,FALSE())-VLOOKUP($A6,'Import OffPeak change'!$A$106:X$202,19,FALSE())))</f>
        <v>0</v>
      </c>
      <c r="T6" s="193" t="n">
        <f aca="false">IF(ISERROR(VLOOKUP($A6,'Import OffPeak'!$A$3:Y$99,20,FALSE())-VLOOKUP($A6,'Import OffPeak change'!$A$106:Y$202,20,FALSE())),0,(VLOOKUP($A6,'Import OffPeak'!$A$3:Y$99,20,FALSE())-VLOOKUP($A6,'Import OffPeak change'!$A$106:Y$202,20,FALSE())))</f>
        <v>0</v>
      </c>
      <c r="U6" s="193" t="n">
        <f aca="false">IF(ISERROR(VLOOKUP($A6,'Import OffPeak'!$A$3:Z$99,21,FALSE())-VLOOKUP($A6,'Import OffPeak change'!$A$106:Z$202,21,FALSE())),0,(VLOOKUP($A6,'Import OffPeak'!$A$3:Z$99,21,FALSE())-VLOOKUP($A6,'Import OffPeak change'!$A$106:Z$202,21,FALSE())))</f>
        <v>0</v>
      </c>
      <c r="V6" s="193" t="n">
        <f aca="false">IF(ISERROR(VLOOKUP($A6,'Import OffPeak'!$A$3:AA$99,22,FALSE())-VLOOKUP($A6,'Import OffPeak change'!$A$106:AA$202,22,FALSE())),0,(VLOOKUP($A6,'Import OffPeak'!$A$3:AA$99,22,FALSE())-VLOOKUP($A6,'Import OffPeak change'!$A$106:AA$202,22,FALSE())))</f>
        <v>0</v>
      </c>
      <c r="W6" s="193" t="n">
        <f aca="false">IF(ISERROR(VLOOKUP($A6,'Import OffPeak'!$A$3:AB$99,23,FALSE())-VLOOKUP($A6,'Import OffPeak change'!$A$106:AB$202,23,FALSE())),0,(VLOOKUP($A6,'Import OffPeak'!$A$3:AB$99,23,FALSE())-VLOOKUP($A6,'Import OffPeak change'!$A$106:AB$202,23,FALSE())))</f>
        <v>0</v>
      </c>
      <c r="X6" s="193" t="n">
        <f aca="false">IF(ISERROR(VLOOKUP($A6,'Import OffPeak'!$A$3:AC$99,24,FALSE())-VLOOKUP($A6,'Import OffPeak change'!$A$106:AC$202,24,FALSE())),0,(VLOOKUP($A6,'Import OffPeak'!$A$3:AC$99,24,FALSE())-VLOOKUP($A6,'Import OffPeak change'!$A$106:AC$202,24,FALSE())))</f>
        <v>0</v>
      </c>
      <c r="Y6" s="193" t="n">
        <f aca="false">IF(ISERROR(VLOOKUP($A6,'Import OffPeak'!$A$3:AD$99,25,FALSE())-VLOOKUP($A6,'Import OffPeak change'!$A$106:AD$202,25,FALSE())),0,(VLOOKUP($A6,'Import OffPeak'!$A$3:AD$99,25,FALSE())-VLOOKUP($A6,'Import OffPeak change'!$A$106:AD$202,25,FALSE())))</f>
        <v>0</v>
      </c>
      <c r="Z6" s="193" t="n">
        <f aca="false">IF(ISERROR(VLOOKUP($A6,'Import OffPeak'!$A$3:AE$99,26,FALSE())-VLOOKUP($A6,'Import OffPeak change'!$A$106:AE$202,26,FALSE())),0,(VLOOKUP($A6,'Import OffPeak'!$A$3:AE$99,26,FALSE())-VLOOKUP($A6,'Import OffPeak change'!$A$106:AE$202,26,FALSE())))</f>
        <v>0</v>
      </c>
      <c r="AA6" s="193" t="n">
        <f aca="false">IF(ISERROR(VLOOKUP($A6,'Import OffPeak'!$A$3:AF$99,27,FALSE())-VLOOKUP($A6,'Import OffPeak change'!$A$106:AF$202,27,FALSE())),0,(VLOOKUP($A6,'Import OffPeak'!$A$3:AF$99,27,FALSE())-VLOOKUP($A6,'Import OffPeak change'!$A$106:AF$202,27,FALSE())))</f>
        <v>0</v>
      </c>
      <c r="AB6" s="193" t="n">
        <f aca="false">IF(ISERROR(VLOOKUP($A6,'Import OffPeak'!$A$3:AG$99,28,FALSE())-VLOOKUP($A6,'Import OffPeak change'!$A$106:AG$202,28,FALSE())),0,(VLOOKUP($A6,'Import OffPeak'!$A$3:AG$99,28,FALSE())-VLOOKUP($A6,'Import OffPeak change'!$A$106:AG$202,28,FALSE())))</f>
        <v>0</v>
      </c>
      <c r="AC6" s="193" t="n">
        <f aca="false">IF(ISERROR(VLOOKUP($A6,'Import OffPeak'!$A$3:AH$99,29,FALSE())-VLOOKUP($A6,'Import OffPeak change'!$A$106:AH$202,29,FALSE())),0,(VLOOKUP($A6,'Import OffPeak'!$A$3:AH$99,29,FALSE())-VLOOKUP($A6,'Import OffPeak change'!$A$106:AH$202,29,FALSE())))</f>
        <v>0</v>
      </c>
      <c r="AD6" s="193" t="n">
        <f aca="false">IF(ISERROR(VLOOKUP($A6,'Import OffPeak'!$A$3:AI$99,30,FALSE())-VLOOKUP($A6,'Import OffPeak change'!$A$106:AI$202,30,FALSE())),0,(VLOOKUP($A6,'Import OffPeak'!$A$3:AI$99,30,FALSE())-VLOOKUP($A6,'Import OffPeak change'!$A$106:AI$202,30,FALSE())))</f>
        <v>0</v>
      </c>
      <c r="AE6" s="193" t="n">
        <f aca="false">IF(ISERROR(VLOOKUP($A6,'Import OffPeak'!$A$3:AJ$99,31,FALSE())-VLOOKUP($A6,'Import OffPeak change'!$A$106:AJ$202,31,FALSE())),0,(VLOOKUP($A6,'Import OffPeak'!$A$3:AJ$99,31,FALSE())-VLOOKUP($A6,'Import OffPeak change'!$A$106:AJ$202,31,FALSE())))</f>
        <v>0</v>
      </c>
      <c r="AF6" s="193" t="n">
        <f aca="false">IF(ISERROR(VLOOKUP($A6,'Import OffPeak'!$A$3:AK$99,32,FALSE())-VLOOKUP($A6,'Import OffPeak change'!$A$106:AK$202,32,FALSE())),0,(VLOOKUP($A6,'Import OffPeak'!$A$3:AK$99,32,FALSE())-VLOOKUP($A6,'Import OffPeak change'!$A$106:AK$202,32,FALSE())))</f>
        <v>0</v>
      </c>
      <c r="AG6" s="193" t="n">
        <f aca="false">IF(ISERROR(VLOOKUP($A6,'Import OffPeak'!$A$3:AL$99,33,FALSE())-VLOOKUP($A6,'Import OffPeak change'!$A$106:AL$202,33,FALSE())),0,(VLOOKUP($A6,'Import OffPeak'!$A$3:AL$99,33,FALSE())-VLOOKUP($A6,'Import OffPeak change'!$A$106:AL$202,33,FALSE())))</f>
        <v>0</v>
      </c>
      <c r="AH6" s="193" t="n">
        <f aca="false">IF(ISERROR(VLOOKUP($A6,'Import OffPeak'!$A$3:AM$99,34,FALSE())-VLOOKUP($A6,'Import OffPeak change'!$A$106:AM$202,34,FALSE())),0,(VLOOKUP($A6,'Import OffPeak'!$A$3:AM$99,34,FALSE())-VLOOKUP($A6,'Import OffPeak change'!$A$106:AM$202,34,FALSE())))</f>
        <v>0</v>
      </c>
      <c r="AI6" s="193" t="n">
        <f aca="false">IF(ISERROR(VLOOKUP($A6,'Import OffPeak'!$A$3:AN$99,35,FALSE())-VLOOKUP($A6,'Import OffPeak change'!$A$106:AN$202,35,FALSE())),0,(VLOOKUP($A6,'Import OffPeak'!$A$3:AN$99,35,FALSE())-VLOOKUP($A6,'Import OffPeak change'!$A$106:AN$202,35,FALSE())))</f>
        <v>0</v>
      </c>
      <c r="AJ6" s="193" t="n">
        <f aca="false">IF(ISERROR(VLOOKUP($A6,'Import OffPeak'!$A$3:AO$99,36,FALSE())-VLOOKUP($A6,'Import OffPeak change'!$A$106:AO$202,36,FALSE())),0,(VLOOKUP($A6,'Import OffPeak'!$A$3:AO$99,36,FALSE())-VLOOKUP($A6,'Import OffPeak change'!$A$106:AO$202,36,FALSE())))</f>
        <v>0</v>
      </c>
      <c r="AK6" s="193" t="n">
        <f aca="false">IF(ISERROR(VLOOKUP($A6,'Import OffPeak'!$A$3:AP$99,37,FALSE())-VLOOKUP($A6,'Import OffPeak change'!$A$106:AP$202,37,FALSE())),0,(VLOOKUP($A6,'Import OffPeak'!$A$3:AP$99,37,FALSE())-VLOOKUP($A6,'Import OffPeak change'!$A$106:AP$202,37,FALSE())))</f>
        <v>0</v>
      </c>
      <c r="AL6" s="193" t="n">
        <f aca="false">IF(ISERROR(VLOOKUP($A6,'Import OffPeak'!$A$3:AQ$99,38,FALSE())-VLOOKUP($A6,'Import OffPeak change'!$A$106:AQ$202,38,FALSE())),0,(VLOOKUP($A6,'Import OffPeak'!$A$3:AQ$99,38,FALSE())-VLOOKUP($A6,'Import OffPeak change'!$A$106:AQ$202,38,FALSE())))</f>
        <v>0</v>
      </c>
      <c r="AM6" s="193" t="n">
        <f aca="false">IF(ISERROR(VLOOKUP($A6,'Import OffPeak'!$A$3:AR$99,39,FALSE())-VLOOKUP($A6,'Import OffPeak change'!$A$106:AR$202,39,FALSE())),0,(VLOOKUP($A6,'Import OffPeak'!$A$3:AR$99,39,FALSE())-VLOOKUP($A6,'Import OffPeak change'!$A$106:AR$202,39,FALSE())))</f>
        <v>0</v>
      </c>
      <c r="AN6" s="193" t="n">
        <f aca="false">IF(ISERROR(VLOOKUP($A6,'Import OffPeak'!$A$3:AS$99,40,FALSE())-VLOOKUP($A6,'Import OffPeak change'!$A$106:AS$202,40,FALSE())),0,(VLOOKUP($A6,'Import OffPeak'!$A$3:AS$99,40,FALSE())-VLOOKUP($A6,'Import OffPeak change'!$A$106:AS$202,40,FALSE())))</f>
        <v>0</v>
      </c>
      <c r="AO6" s="193" t="n">
        <f aca="false">IF(ISERROR(VLOOKUP($A6,'Import OffPeak'!$A$3:AT$99,41,FALSE())-VLOOKUP($A6,'Import OffPeak change'!$A$106:AT$202,41,FALSE())),0,(VLOOKUP($A6,'Import OffPeak'!$A$3:AT$99,41,FALSE())-VLOOKUP($A6,'Import OffPeak change'!$A$106:AT$202,41,FALSE())))</f>
        <v>0</v>
      </c>
      <c r="AP6" s="193" t="n">
        <f aca="false">IF(ISERROR(VLOOKUP($A6,'Import OffPeak'!$A$3:AU$99,42,FALSE())-VLOOKUP($A6,'Import OffPeak change'!$A$106:AU$202,42,FALSE())),0,(VLOOKUP($A6,'Import OffPeak'!$A$3:AU$99,42,FALSE())-VLOOKUP($A6,'Import OffPeak change'!$A$106:AU$202,42,FALSE())))</f>
        <v>0</v>
      </c>
      <c r="AQ6" s="193" t="n">
        <f aca="false">IF(ISERROR(VLOOKUP($A6,'Import OffPeak'!$A$3:AV$99,43,FALSE())-VLOOKUP($A6,'Import OffPeak change'!$A$106:AV$202,43,FALSE())),0,(VLOOKUP($A6,'Import OffPeak'!$A$3:AV$99,43,FALSE())-VLOOKUP($A6,'Import OffPeak change'!$A$106:AV$202,43,FALSE())))</f>
        <v>0</v>
      </c>
      <c r="AR6" s="193" t="n">
        <f aca="false">IF(ISERROR(VLOOKUP($A6,'Import OffPeak'!$A$3:AW$99,44,FALSE())-VLOOKUP($A6,'Import OffPeak change'!$A$106:AW$202,44,FALSE())),0,(VLOOKUP($A6,'Import OffPeak'!$A$3:AW$99,44,FALSE())-VLOOKUP($A6,'Import OffPeak change'!$A$106:AW$202,44,FALSE())))</f>
        <v>0</v>
      </c>
      <c r="AS6" s="193" t="n">
        <f aca="false">IF(ISERROR(VLOOKUP($A6,'Import OffPeak'!$A$3:AX$99,45,FALSE())-VLOOKUP($A6,'Import OffPeak change'!$A$106:AX$202,45,FALSE())),0,(VLOOKUP($A6,'Import OffPeak'!$A$3:AX$99,45,FALSE())-VLOOKUP($A6,'Import OffPeak change'!$A$106:AX$202,45,FALSE())))</f>
        <v>0</v>
      </c>
      <c r="AT6" s="193" t="n">
        <f aca="false">IF(ISERROR(VLOOKUP($A6,'Import OffPeak'!$A$3:AY$99,46,FALSE())-VLOOKUP($A6,'Import OffPeak change'!$A$106:AY$202,46,FALSE())),0,(VLOOKUP($A6,'Import OffPeak'!$A$3:AY$99,46,FALSE())-VLOOKUP($A6,'Import OffPeak change'!$A$106:AY$202,46,FALSE())))</f>
        <v>0</v>
      </c>
      <c r="AU6" s="193" t="n">
        <f aca="false">IF(ISERROR(VLOOKUP($A6,'Import OffPeak'!$A$3:AZ$99,47,FALSE())-VLOOKUP($A6,'Import OffPeak change'!$A$106:AZ$202,47,FALSE())),0,(VLOOKUP($A6,'Import OffPeak'!$A$3:AZ$99,47,FALSE())-VLOOKUP($A6,'Import OffPeak change'!$A$106:AZ$202,47,FALSE())))</f>
        <v>0</v>
      </c>
      <c r="AV6" s="193" t="n">
        <f aca="false">IF(ISERROR(VLOOKUP($A6,'Import OffPeak'!$A$3:BA$99,48,FALSE())-VLOOKUP($A6,'Import OffPeak change'!$A$106:BA$202,48,FALSE())),0,(VLOOKUP($A6,'Import OffPeak'!$A$3:BA$99,48,FALSE())-VLOOKUP($A6,'Import OffPeak change'!$A$106:BA$202,48,FALSE())))</f>
        <v>0</v>
      </c>
      <c r="AW6" s="193" t="n">
        <f aca="false">IF(ISERROR(VLOOKUP($A6,'Import OffPeak'!$A$3:BB$99,49,FALSE())-VLOOKUP($A6,'Import OffPeak change'!$A$106:BB$202,49,FALSE())),0,(VLOOKUP($A6,'Import OffPeak'!$A$3:BB$99,49,FALSE())-VLOOKUP($A6,'Import OffPeak change'!$A$106:BB$202,49,FALSE())))</f>
        <v>0</v>
      </c>
      <c r="AX6" s="193" t="n">
        <f aca="false">IF(ISERROR(VLOOKUP($A6,'Import OffPeak'!$A$3:BC$99,50,FALSE())-VLOOKUP($A6,'Import OffPeak change'!$A$106:BC$202,50,FALSE())),0,(VLOOKUP($A6,'Import OffPeak'!$A$3:BC$99,50,FALSE())-VLOOKUP($A6,'Import OffPeak change'!$A$106:BC$202,50,FALSE())))</f>
        <v>0</v>
      </c>
      <c r="AY6" s="193" t="n">
        <f aca="false">IF(ISERROR(VLOOKUP($A6,'Import OffPeak'!$A$3:BD$99,51,FALSE())-VLOOKUP($A6,'Import OffPeak change'!$A$106:BD$202,51,FALSE())),0,(VLOOKUP($A6,'Import OffPeak'!$A$3:BD$99,51,FALSE())-VLOOKUP($A6,'Import OffPeak change'!$A$106:BD$202,51,FALSE())))</f>
        <v>0</v>
      </c>
      <c r="AZ6" s="193" t="n">
        <f aca="false">IF(ISERROR(VLOOKUP($A6,'Import OffPeak'!$A$3:BE$99,52,FALSE())-VLOOKUP($A6,'Import OffPeak change'!$A$106:BE$202,52,FALSE())),0,(VLOOKUP($A6,'Import OffPeak'!$A$3:BE$99,52,FALSE())-VLOOKUP($A6,'Import OffPeak change'!$A$106:BE$202,52,FALSE())))</f>
        <v>0</v>
      </c>
      <c r="BA6" s="193" t="n">
        <f aca="false">IF(ISERROR(VLOOKUP($A6,'Import OffPeak'!$A$3:BF$99,53,FALSE())-VLOOKUP($A6,'Import OffPeak change'!$A$106:BF$202,53,FALSE())),0,(VLOOKUP($A6,'Import OffPeak'!$A$3:BF$99,53,FALSE())-VLOOKUP($A6,'Import OffPeak change'!$A$106:BF$202,53,FALSE())))</f>
        <v>0</v>
      </c>
      <c r="BB6" s="193" t="n">
        <f aca="false">IF(ISERROR(VLOOKUP($A6,'Import OffPeak'!$A$3:BG$99,54,FALSE())-VLOOKUP($A6,'Import OffPeak change'!$A$106:BG$202,54,FALSE())),0,(VLOOKUP($A6,'Import OffPeak'!$A$3:BG$99,54,FALSE())-VLOOKUP($A6,'Import OffPeak change'!$A$106:BG$202,54,FALSE())))</f>
        <v>0</v>
      </c>
      <c r="BC6" s="193" t="n">
        <f aca="false">IF(ISERROR(VLOOKUP($A6,'Import OffPeak'!$A$3:BH$99,55,FALSE())-VLOOKUP($A6,'Import OffPeak change'!$A$106:BH$202,55,FALSE())),0,(VLOOKUP($A6,'Import OffPeak'!$A$3:BH$99,55,FALSE())-VLOOKUP($A6,'Import OffPeak change'!$A$106:BH$202,55,FALSE())))</f>
        <v>0</v>
      </c>
      <c r="BD6" s="193" t="n">
        <f aca="false">IF(ISERROR(VLOOKUP($A6,'Import OffPeak'!$A$3:BI$99,56,FALSE())-VLOOKUP($A6,'Import OffPeak change'!$A$106:BI$202,56,FALSE())),0,(VLOOKUP($A6,'Import OffPeak'!$A$3:BI$99,56,FALSE())-VLOOKUP($A6,'Import OffPeak change'!$A$106:BI$202,56,FALSE())))</f>
        <v>0</v>
      </c>
      <c r="BE6" s="193" t="n">
        <f aca="false">IF(ISERROR(VLOOKUP($A6,'Import OffPeak'!$A$3:BJ$99,57,FALSE())-VLOOKUP($A6,'Import OffPeak change'!$A$106:BJ$202,57,FALSE())),0,(VLOOKUP($A6,'Import OffPeak'!$A$3:BJ$99,57,FALSE())-VLOOKUP($A6,'Import OffPeak change'!$A$106:BJ$202,57,FALSE())))</f>
        <v>0</v>
      </c>
      <c r="BF6" s="193" t="n">
        <f aca="false">IF(ISERROR(VLOOKUP($A6,'Import OffPeak'!$A$3:BK$99,58,FALSE())-VLOOKUP($A6,'Import OffPeak change'!$A$106:BK$202,58,FALSE())),0,(VLOOKUP($A6,'Import OffPeak'!$A$3:BK$99,58,FALSE())-VLOOKUP($A6,'Import OffPeak change'!$A$106:BK$202,58,FALSE())))</f>
        <v>0</v>
      </c>
      <c r="BG6" s="193" t="n">
        <f aca="false">IF(ISERROR(VLOOKUP($A6,'Import OffPeak'!$A$3:BL$99,59,FALSE())-VLOOKUP($A6,'Import OffPeak change'!$A$106:BL$202,59,FALSE())),0,(VLOOKUP($A6,'Import OffPeak'!$A$3:BL$99,59,FALSE())-VLOOKUP($A6,'Import OffPeak change'!$A$106:BL$202,59,FALSE())))</f>
        <v>0</v>
      </c>
      <c r="BH6" s="193" t="n">
        <f aca="false">IF(ISERROR(VLOOKUP($A6,'Import OffPeak'!$A$3:BM$99,60,FALSE())-VLOOKUP($A6,'Import OffPeak change'!$A$106:BM$202,60,FALSE())),0,(VLOOKUP($A6,'Import OffPeak'!$A$3:BM$99,60,FALSE())-VLOOKUP($A6,'Import OffPeak change'!$A$106:BM$202,60,FALSE())))</f>
        <v>0</v>
      </c>
      <c r="BI6" s="193" t="n">
        <f aca="false">IF(ISERROR(VLOOKUP($A6,'Import OffPeak'!$A$3:BN$99,61,FALSE())-VLOOKUP($A6,'Import OffPeak change'!$A$106:BN$202,61,FALSE())),0,(VLOOKUP($A6,'Import OffPeak'!$A$3:BN$99,61,FALSE())-VLOOKUP($A6,'Import OffPeak change'!$A$106:BN$202,61,FALSE())))</f>
        <v>0</v>
      </c>
      <c r="BJ6" s="193" t="n">
        <f aca="false">IF(ISERROR(VLOOKUP($A6,'Import OffPeak'!$A$3:BO$99,62,FALSE())-VLOOKUP($A6,'Import OffPeak change'!$A$106:BO$202,62,FALSE())),0,(VLOOKUP($A6,'Import OffPeak'!$A$3:BO$99,62,FALSE())-VLOOKUP($A6,'Import OffPeak change'!$A$106:BO$202,62,FALSE())))</f>
        <v>0</v>
      </c>
      <c r="BK6" s="193" t="n">
        <f aca="false">IF(ISERROR(VLOOKUP($A6,'Import OffPeak'!$A$3:BP$99,63,FALSE())-VLOOKUP($A6,'Import OffPeak change'!$A$106:BP$202,63,FALSE())),0,(VLOOKUP($A6,'Import OffPeak'!$A$3:BP$99,63,FALSE())-VLOOKUP($A6,'Import OffPeak change'!$A$106:BP$202,63,FALSE())))</f>
        <v>0</v>
      </c>
      <c r="BL6" s="193" t="n">
        <f aca="false">IF(ISERROR(VLOOKUP($A6,'Import OffPeak'!$A$3:BQ$99,64,FALSE())-VLOOKUP($A6,'Import OffPeak change'!$A$106:BQ$202,64,FALSE())),0,(VLOOKUP($A6,'Import OffPeak'!$A$3:BQ$99,64,FALSE())-VLOOKUP($A6,'Import OffPeak change'!$A$106:BQ$202,64,FALSE())))</f>
        <v>0</v>
      </c>
      <c r="BM6" s="193" t="n">
        <f aca="false">IF(ISERROR(VLOOKUP($A6,'Import OffPeak'!$A$3:BR$99,65,FALSE())-VLOOKUP($A6,'Import OffPeak change'!$A$106:BR$202,65,FALSE())),0,(VLOOKUP($A6,'Import OffPeak'!$A$3:BR$99,65,FALSE())-VLOOKUP($A6,'Import OffPeak change'!$A$106:BR$202,65,FALSE())))</f>
        <v>0</v>
      </c>
      <c r="BN6" s="193" t="n">
        <f aca="false">IF(ISERROR(VLOOKUP($A6,'Import OffPeak'!$A$3:BS$99,66,FALSE())-VLOOKUP($A6,'Import OffPeak change'!$A$106:BS$202,66,FALSE())),0,(VLOOKUP($A6,'Import OffPeak'!$A$3:BS$99,66,FALSE())-VLOOKUP($A6,'Import OffPeak change'!$A$106:BS$202,66,FALSE())))</f>
        <v>0</v>
      </c>
      <c r="BO6" s="193" t="n">
        <f aca="false">IF(ISERROR(VLOOKUP($A6,'Import OffPeak'!$A$3:BT$99,67,FALSE())-VLOOKUP($A6,'Import OffPeak change'!$A$106:BT$202,67,FALSE())),0,(VLOOKUP($A6,'Import OffPeak'!$A$3:BT$99,67,FALSE())-VLOOKUP($A6,'Import OffPeak change'!$A$106:BT$202,67,FALSE())))</f>
        <v>0</v>
      </c>
      <c r="BP6" s="193" t="n">
        <f aca="false">IF(ISERROR(VLOOKUP($A6,'Import OffPeak'!$A$3:BU$99,68,FALSE())-VLOOKUP($A6,'Import OffPeak change'!$A$106:BU$202,68,FALSE())),0,(VLOOKUP($A6,'Import OffPeak'!$A$3:BU$99,68,FALSE())-VLOOKUP($A6,'Import OffPeak change'!$A$106:BU$202,68,FALSE())))</f>
        <v>0</v>
      </c>
      <c r="BQ6" s="193" t="n">
        <f aca="false">IF(ISERROR(VLOOKUP($A6,'Import OffPeak'!$A$3:BV$99,69,FALSE())-VLOOKUP($A6,'Import OffPeak change'!$A$106:BV$202,69,FALSE())),0,(VLOOKUP($A6,'Import OffPeak'!$A$3:BV$99,69,FALSE())-VLOOKUP($A6,'Import OffPeak change'!$A$106:BV$202,69,FALSE())))</f>
        <v>0</v>
      </c>
      <c r="BR6" s="193" t="n">
        <f aca="false">IF(ISERROR(VLOOKUP($A6,'Import OffPeak'!$A$3:BW$99,70,FALSE())-VLOOKUP($A6,'Import OffPeak change'!$A$106:BW$202,70,FALSE())),0,(VLOOKUP($A6,'Import OffPeak'!$A$3:BW$99,70,FALSE())-VLOOKUP($A6,'Import OffPeak change'!$A$106:BW$202,70,FALSE())))</f>
        <v>0</v>
      </c>
      <c r="BS6" s="193" t="n">
        <f aca="false">IF(ISERROR(VLOOKUP($A6,'Import OffPeak'!$A$3:BX$99,71,FALSE())-VLOOKUP($A6,'Import OffPeak change'!$A$106:BX$202,71,FALSE())),0,(VLOOKUP($A6,'Import OffPeak'!$A$3:BX$99,71,FALSE())-VLOOKUP($A6,'Import OffPeak change'!$A$106:BX$202,71,FALSE())))</f>
        <v>0</v>
      </c>
      <c r="BT6" s="193" t="n">
        <f aca="false">IF(ISERROR(VLOOKUP($A6,'Import OffPeak'!$A$3:BY$99,72,FALSE())-VLOOKUP($A6,'Import OffPeak change'!$A$106:BY$202,72,FALSE())),0,(VLOOKUP($A6,'Import OffPeak'!$A$3:BY$99,72,FALSE())-VLOOKUP($A6,'Import OffPeak change'!$A$106:BY$202,72,FALSE())))</f>
        <v>0</v>
      </c>
      <c r="BU6" s="193" t="n">
        <f aca="false">IF(ISERROR(VLOOKUP($A6,'Import OffPeak'!$A$3:BZ$99,73,FALSE())-VLOOKUP($A6,'Import OffPeak change'!$A$106:BZ$202,73,FALSE())),0,(VLOOKUP($A6,'Import OffPeak'!$A$3:BZ$99,73,FALSE())-VLOOKUP($A6,'Import OffPeak change'!$A$106:BZ$202,73,FALSE())))</f>
        <v>0</v>
      </c>
      <c r="BV6" s="193" t="n">
        <f aca="false">IF(ISERROR(VLOOKUP($A6,'Import OffPeak'!$A$3:CA$99,74,FALSE())-VLOOKUP($A6,'Import OffPeak change'!$A$106:CA$202,74,FALSE())),0,(VLOOKUP($A6,'Import OffPeak'!$A$3:CA$99,74,FALSE())-VLOOKUP($A6,'Import OffPeak change'!$A$106:CA$202,74,FALSE())))</f>
        <v>0</v>
      </c>
      <c r="BW6" s="193" t="n">
        <f aca="false">IF(ISERROR(VLOOKUP($A6,'Import OffPeak'!$A$3:CB$99,75,FALSE())-VLOOKUP($A6,'Import OffPeak change'!$A$106:CB$202,75,FALSE())),0,(VLOOKUP($A6,'Import OffPeak'!$A$3:CB$99,75,FALSE())-VLOOKUP($A6,'Import OffPeak change'!$A$106:CB$202,75,FALSE())))</f>
        <v>0</v>
      </c>
      <c r="BX6" s="193" t="n">
        <f aca="false">IF(ISERROR(VLOOKUP($A6,'Import OffPeak'!$A$3:CC$99,76,FALSE())-VLOOKUP($A6,'Import OffPeak change'!$A$106:CC$202,76,FALSE())),0,(VLOOKUP($A6,'Import OffPeak'!$A$3:CC$99,76,FALSE())-VLOOKUP($A6,'Import OffPeak change'!$A$106:CC$202,76,FALSE())))</f>
        <v>0</v>
      </c>
      <c r="BY6" s="193" t="n">
        <f aca="false">IF(ISERROR(VLOOKUP($A6,'Import OffPeak'!$A$3:CD$99,77,FALSE())-VLOOKUP($A6,'Import OffPeak change'!$A$106:CD$202,77,FALSE())),0,(VLOOKUP($A6,'Import OffPeak'!$A$3:CD$99,77,FALSE())-VLOOKUP($A6,'Import OffPeak change'!$A$106:CD$202,77,FALSE())))</f>
        <v>0</v>
      </c>
      <c r="BZ6" s="193" t="n">
        <f aca="false">IF(ISERROR(VLOOKUP($A6,'Import OffPeak'!$A$3:CE$99,78,FALSE())-VLOOKUP($A6,'Import OffPeak change'!$A$106:CE$202,78,FALSE())),0,(VLOOKUP($A6,'Import OffPeak'!$A$3:CE$99,78,FALSE())-VLOOKUP($A6,'Import OffPeak change'!$A$106:CE$202,78,FALSE())))</f>
        <v>0</v>
      </c>
      <c r="CA6" s="193" t="n">
        <f aca="false">IF(ISERROR(VLOOKUP($A6,'Import OffPeak'!$A$3:CF$99,79,FALSE())-VLOOKUP($A6,'Import OffPeak change'!$A$106:CF$202,79,FALSE())),0,(VLOOKUP($A6,'Import OffPeak'!$A$3:CF$99,79,FALSE())-VLOOKUP($A6,'Import OffPeak change'!$A$106:CF$202,79,FALSE())))</f>
        <v>0</v>
      </c>
      <c r="CB6" s="193" t="n">
        <f aca="false">IF(ISERROR(VLOOKUP($A6,'Import OffPeak'!$A$3:CG$99,80,FALSE())-VLOOKUP($A6,'Import OffPeak change'!$A$106:CG$202,80,FALSE())),0,(VLOOKUP($A6,'Import OffPeak'!$A$3:CG$99,80,FALSE())-VLOOKUP($A6,'Import OffPeak change'!$A$106:CG$202,80,FALSE())))</f>
        <v>0</v>
      </c>
      <c r="CC6" s="193" t="n">
        <f aca="false">IF(ISERROR(VLOOKUP($A6,'Import OffPeak'!$A$3:CH$99,81,FALSE())-VLOOKUP($A6,'Import OffPeak change'!$A$106:CH$202,81,FALSE())),0,(VLOOKUP($A6,'Import OffPeak'!$A$3:CH$99,81,FALSE())-VLOOKUP($A6,'Import OffPeak change'!$A$106:CH$202,81,FALSE())))</f>
        <v>0</v>
      </c>
      <c r="CD6" s="193" t="n">
        <f aca="false">IF(ISERROR(VLOOKUP($A6,'Import OffPeak'!$A$3:CI$99,82,FALSE())-VLOOKUP($A6,'Import OffPeak change'!$A$106:CI$202,82,FALSE())),0,(VLOOKUP($A6,'Import OffPeak'!$A$3:CI$99,82,FALSE())-VLOOKUP($A6,'Import OffPeak change'!$A$106:CI$202,82,FALSE())))</f>
        <v>0</v>
      </c>
      <c r="CE6" s="193" t="n">
        <f aca="false">IF(ISERROR(VLOOKUP($A6,'Import OffPeak'!$A$3:CJ$99,83,FALSE())-VLOOKUP($A6,'Import OffPeak change'!$A$106:CJ$202,83,FALSE())),0,(VLOOKUP($A6,'Import OffPeak'!$A$3:CJ$99,83,FALSE())-VLOOKUP($A6,'Import OffPeak change'!$A$106:CJ$202,83,FALSE())))</f>
        <v>0</v>
      </c>
      <c r="CF6" s="193" t="n">
        <f aca="false">IF(ISERROR(VLOOKUP($A6,'Import OffPeak'!$A$3:CK$99,84,FALSE())-VLOOKUP($A6,'Import OffPeak change'!$A$106:CK$202,84,FALSE())),0,(VLOOKUP($A6,'Import OffPeak'!$A$3:CK$99,84,FALSE())-VLOOKUP($A6,'Import OffPeak change'!$A$106:CK$202,84,FALSE())))</f>
        <v>0</v>
      </c>
      <c r="CG6" s="193" t="n">
        <f aca="false">IF(ISERROR(VLOOKUP($A6,'Import OffPeak'!$A$3:CL$99,85,FALSE())-VLOOKUP($A6,'Import OffPeak change'!$A$106:CL$202,85,FALSE())),0,(VLOOKUP($A6,'Import OffPeak'!$A$3:CL$99,85,FALSE())-VLOOKUP($A6,'Import OffPeak change'!$A$106:CL$202,85,FALSE())))</f>
        <v>0</v>
      </c>
      <c r="CH6" s="193" t="n">
        <f aca="false">IF(ISERROR(VLOOKUP($A6,'Import OffPeak'!$A$3:CM$99,86,FALSE())-VLOOKUP($A6,'Import OffPeak change'!$A$106:CM$202,86,FALSE())),0,(VLOOKUP($A6,'Import OffPeak'!$A$3:CM$99,86,FALSE())-VLOOKUP($A6,'Import OffPeak change'!$A$106:CM$202,86,FALSE())))</f>
        <v>0</v>
      </c>
      <c r="CI6" s="193" t="n">
        <f aca="false">IF(ISERROR(VLOOKUP($A6,'Import OffPeak'!$A$3:CN$99,87,FALSE())-VLOOKUP($A6,'Import OffPeak change'!$A$106:CN$202,87,FALSE())),0,(VLOOKUP($A6,'Import OffPeak'!$A$3:CN$99,87,FALSE())-VLOOKUP($A6,'Import OffPeak change'!$A$106:CN$202,87,FALSE())))</f>
        <v>0</v>
      </c>
      <c r="CJ6" s="193" t="n">
        <f aca="false">IF(ISERROR(VLOOKUP($A6,'Import OffPeak'!$A$3:CO$99,88,FALSE())-VLOOKUP($A6,'Import OffPeak change'!$A$106:CO$202,88,FALSE())),0,(VLOOKUP($A6,'Import OffPeak'!$A$3:CO$99,88,FALSE())-VLOOKUP($A6,'Import OffPeak change'!$A$106:CO$202,88,FALSE())))</f>
        <v>0</v>
      </c>
      <c r="CK6" s="193" t="n">
        <f aca="false">IF(ISERROR(VLOOKUP($A6,'Import OffPeak'!$A$3:CP$99,89,FALSE())-VLOOKUP($A6,'Import OffPeak change'!$A$106:CP$202,89,FALSE())),0,(VLOOKUP($A6,'Import OffPeak'!$A$3:CP$99,89,FALSE())-VLOOKUP($A6,'Import OffPeak change'!$A$106:CP$202,89,FALSE())))</f>
        <v>0</v>
      </c>
      <c r="CL6" s="193" t="n">
        <f aca="false">IF(ISERROR(VLOOKUP($A6,'Import OffPeak'!$A$3:CQ$99,90,FALSE())-VLOOKUP($A6,'Import OffPeak change'!$A$106:CQ$202,90,FALSE())),0,(VLOOKUP($A6,'Import OffPeak'!$A$3:CQ$99,90,FALSE())-VLOOKUP($A6,'Import OffPeak change'!$A$106:CQ$202,90,FALSE())))</f>
        <v>0</v>
      </c>
      <c r="CM6" s="193" t="n">
        <f aca="false">IF(ISERROR(VLOOKUP($A6,'Import OffPeak'!$A$3:CR$99,91,FALSE())-VLOOKUP($A6,'Import OffPeak change'!$A$106:CR$202,91,FALSE())),0,(VLOOKUP($A6,'Import OffPeak'!$A$3:CR$99,91,FALSE())-VLOOKUP($A6,'Import OffPeak change'!$A$106:CR$202,91,FALSE())))</f>
        <v>0</v>
      </c>
      <c r="CN6" s="193" t="n">
        <f aca="false">IF(ISERROR(VLOOKUP($A6,'Import OffPeak'!$A$3:CS$99,92,FALSE())-VLOOKUP($A6,'Import OffPeak change'!$A$106:CS$202,92,FALSE())),0,(VLOOKUP($A6,'Import OffPeak'!$A$3:CS$99,92,FALSE())-VLOOKUP($A6,'Import OffPeak change'!$A$106:CS$202,92,FALSE())))</f>
        <v>0</v>
      </c>
      <c r="CO6" s="193" t="n">
        <f aca="false">IF(ISERROR(VLOOKUP($A6,'Import OffPeak'!$A$3:CT$99,93,FALSE())-VLOOKUP($A6,'Import OffPeak change'!$A$106:CT$202,93,FALSE())),0,(VLOOKUP($A6,'Import OffPeak'!$A$3:CT$99,93,FALSE())-VLOOKUP($A6,'Import OffPeak change'!$A$106:CT$202,93,FALSE())))</f>
        <v>0</v>
      </c>
      <c r="CP6" s="193" t="n">
        <f aca="false">IF(ISERROR(VLOOKUP($A6,'Import OffPeak'!$A$3:CU$99,94,FALSE())-VLOOKUP($A6,'Import OffPeak change'!$A$106:CU$202,94,FALSE())),0,(VLOOKUP($A6,'Import OffPeak'!$A$3:CU$99,94,FALSE())-VLOOKUP($A6,'Import OffPeak change'!$A$106:CU$202,94,FALSE())))</f>
        <v>0</v>
      </c>
      <c r="CQ6" s="193" t="n">
        <f aca="false">IF(ISERROR(VLOOKUP($A6,'Import OffPeak'!$A$3:CV$99,95,FALSE())-VLOOKUP($A6,'Import OffPeak change'!$A$106:CV$202,95,FALSE())),0,(VLOOKUP($A6,'Import OffPeak'!$A$3:CV$99,95,FALSE())-VLOOKUP($A6,'Import OffPeak change'!$A$106:CV$202,95,FALSE())))</f>
        <v>0</v>
      </c>
      <c r="CR6" s="193" t="n">
        <f aca="false">IF(ISERROR(VLOOKUP($A6,'Import OffPeak'!$A$3:CW$99,96,FALSE())-VLOOKUP($A6,'Import OffPeak change'!$A$106:CW$202,96,FALSE())),0,(VLOOKUP($A6,'Import OffPeak'!$A$3:CW$99,96,FALSE())-VLOOKUP($A6,'Import OffPeak change'!$A$106:CW$202,96,FALSE())))</f>
        <v>0</v>
      </c>
      <c r="CS6" s="193" t="n">
        <f aca="false">IF(ISERROR(VLOOKUP($A6,'Import OffPeak'!$A$3:CX$99,97,FALSE())-VLOOKUP($A6,'Import OffPeak change'!$A$106:CX$202,97,FALSE())),0,(VLOOKUP($A6,'Import OffPeak'!$A$3:CX$99,97,FALSE())-VLOOKUP($A6,'Import OffPeak change'!$A$106:CX$202,97,FALSE())))</f>
        <v>0</v>
      </c>
      <c r="CT6" s="193" t="n">
        <f aca="false">IF(ISERROR(VLOOKUP($A6,'Import OffPeak'!$A$3:CY$99,98,FALSE())-VLOOKUP($A6,'Import OffPeak change'!$A$106:CY$202,98,FALSE())),0,(VLOOKUP($A6,'Import OffPeak'!$A$3:CY$99,98,FALSE())-VLOOKUP($A6,'Import OffPeak change'!$A$106:CY$202,98,FALSE())))</f>
        <v>0</v>
      </c>
      <c r="CU6" s="193" t="n">
        <f aca="false">IF(ISERROR(VLOOKUP($A6,'Import OffPeak'!$A$3:CZ$99,99,FALSE())-VLOOKUP($A6,'Import OffPeak change'!$A$106:CZ$202,99,FALSE())),0,(VLOOKUP($A6,'Import OffPeak'!$A$3:CZ$99,99,FALSE())-VLOOKUP($A6,'Import OffPeak change'!$A$106:CZ$202,99,FALSE())))</f>
        <v>0</v>
      </c>
      <c r="CV6" s="193" t="n">
        <f aca="false">IF(ISERROR(VLOOKUP($A6,'Import OffPeak'!$A$3:DA$99,100,FALSE())-VLOOKUP($A6,'Import OffPeak change'!$A$106:DA$202,100,FALSE())),0,(VLOOKUP($A6,'Import OffPeak'!$A$3:DA$99,100,FALSE())-VLOOKUP($A6,'Import OffPeak change'!$A$106:DA$202,100,FALSE())))</f>
        <v>0</v>
      </c>
      <c r="CW6" s="193" t="n">
        <f aca="false">IF(ISERROR(VLOOKUP($A6,'Import OffPeak'!$A$3:DB$99,101,FALSE())-VLOOKUP($A6,'Import OffPeak change'!$A$106:DB$202,101,FALSE())),0,(VLOOKUP($A6,'Import OffPeak'!$A$3:DB$99,101,FALSE())-VLOOKUP($A6,'Import OffPeak change'!$A$106:DB$202,101,FALSE())))</f>
        <v>0</v>
      </c>
      <c r="CX6" s="193" t="n">
        <f aca="false">IF(ISERROR(VLOOKUP($A6,'Import OffPeak'!$A$3:DC$99,102,FALSE())-VLOOKUP($A6,'Import OffPeak change'!$A$106:DC$202,102,FALSE())),0,(VLOOKUP($A6,'Import OffPeak'!$A$3:DC$99,102,FALSE())-VLOOKUP($A6,'Import OffPeak change'!$A$106:DC$202,102,FALSE())))</f>
        <v>0</v>
      </c>
      <c r="CY6" s="193" t="n">
        <f aca="false">IF(ISERROR(VLOOKUP($A6,'Import OffPeak'!$A$3:DD$99,103,FALSE())-VLOOKUP($A6,'Import OffPeak change'!$A$106:DD$202,103,FALSE())),0,(VLOOKUP($A6,'Import OffPeak'!$A$3:DD$99,103,FALSE())-VLOOKUP($A6,'Import OffPeak change'!$A$106:DD$202,103,FALSE())))</f>
        <v>0</v>
      </c>
      <c r="CZ6" s="193" t="n">
        <f aca="false">IF(ISERROR(VLOOKUP($A6,'Import OffPeak'!$A$3:DE$99,104,FALSE())-VLOOKUP($A6,'Import OffPeak change'!$A$106:DE$202,104,FALSE())),0,(VLOOKUP($A6,'Import OffPeak'!$A$3:DE$99,104,FALSE())-VLOOKUP($A6,'Import OffPeak change'!$A$106:DE$202,104,FALSE())))</f>
        <v>0</v>
      </c>
      <c r="DA6" s="193" t="n">
        <f aca="false">IF(ISERROR(VLOOKUP($A6,'Import OffPeak'!$A$3:DF$99,105,FALSE())-VLOOKUP($A6,'Import OffPeak change'!$A$106:DF$202,105,FALSE())),0,(VLOOKUP($A6,'Import OffPeak'!$A$3:DF$99,105,FALSE())-VLOOKUP($A6,'Import OffPeak change'!$A$106:DF$202,105,FALSE())))</f>
        <v>0</v>
      </c>
      <c r="DB6" s="193" t="n">
        <f aca="false">IF(ISERROR(VLOOKUP($A6,'Import OffPeak'!$A$3:DG$99,106,FALSE())-VLOOKUP($A6,'Import OffPeak change'!$A$106:DG$202,106,FALSE())),0,(VLOOKUP($A6,'Import OffPeak'!$A$3:DG$99,106,FALSE())-VLOOKUP($A6,'Import OffPeak change'!$A$106:DG$202,106,FALSE())))</f>
        <v>0</v>
      </c>
      <c r="DC6" s="193" t="n">
        <f aca="false">IF(ISERROR(VLOOKUP($A6,'Import OffPeak'!$A$3:DH$99,107,FALSE())-VLOOKUP($A6,'Import OffPeak change'!$A$106:DH$202,107,FALSE())),0,(VLOOKUP($A6,'Import OffPeak'!$A$3:DH$99,107,FALSE())-VLOOKUP($A6,'Import OffPeak change'!$A$106:DH$202,107,FALSE())))</f>
        <v>0</v>
      </c>
      <c r="DD6" s="193" t="n">
        <f aca="false">IF(ISERROR(VLOOKUP($A6,'Import OffPeak'!$A$3:DI$99,108,FALSE())-VLOOKUP($A6,'Import OffPeak change'!$A$106:DI$202,108,FALSE())),0,(VLOOKUP($A6,'Import OffPeak'!$A$3:DI$99,108,FALSE())-VLOOKUP($A6,'Import OffPeak change'!$A$106:DI$202,108,FALSE())))</f>
        <v>0</v>
      </c>
      <c r="DE6" s="193" t="n">
        <f aca="false">IF(ISERROR(VLOOKUP($A6,'Import OffPeak'!$A$3:DJ$99,109,FALSE())-VLOOKUP($A6,'Import OffPeak change'!$A$106:DJ$202,109,FALSE())),0,(VLOOKUP($A6,'Import OffPeak'!$A$3:DJ$99,109,FALSE())-VLOOKUP($A6,'Import OffPeak change'!$A$106:DJ$202,109,FALSE())))</f>
        <v>0</v>
      </c>
      <c r="DF6" s="193" t="n">
        <f aca="false">IF(ISERROR(VLOOKUP($A6,'Import OffPeak'!$A$3:DK$99,110,FALSE())-VLOOKUP($A6,'Import OffPeak change'!$A$106:DK$202,110,FALSE())),0,(VLOOKUP($A6,'Import OffPeak'!$A$3:DK$99,110,FALSE())-VLOOKUP($A6,'Import OffPeak change'!$A$106:DK$202,110,FALSE())))</f>
        <v>0</v>
      </c>
      <c r="DG6" s="193" t="n">
        <f aca="false">IF(ISERROR(VLOOKUP($A6,'Import OffPeak'!$A$3:DL$99,111,FALSE())-VLOOKUP($A6,'Import OffPeak change'!$A$106:DL$202,111,FALSE())),0,(VLOOKUP($A6,'Import OffPeak'!$A$3:DL$99,111,FALSE())-VLOOKUP($A6,'Import OffPeak change'!$A$106:DL$202,111,FALSE())))</f>
        <v>0</v>
      </c>
      <c r="DH6" s="193" t="n">
        <f aca="false">IF(ISERROR(VLOOKUP($A6,'Import OffPeak'!$A$3:DM$99,112,FALSE())-VLOOKUP($A6,'Import OffPeak change'!$A$106:DM$202,112,FALSE())),0,(VLOOKUP($A6,'Import OffPeak'!$A$3:DM$99,112,FALSE())-VLOOKUP($A6,'Import OffPeak change'!$A$106:DM$202,112,FALSE())))</f>
        <v>0</v>
      </c>
      <c r="DI6" s="193" t="n">
        <f aca="false">IF(ISERROR(VLOOKUP($A6,'Import OffPeak'!$A$3:DN$99,113,FALSE())-VLOOKUP($A6,'Import OffPeak change'!$A$106:DN$202,113,FALSE())),0,(VLOOKUP($A6,'Import OffPeak'!$A$3:DN$99,113,FALSE())-VLOOKUP($A6,'Import OffPeak change'!$A$106:DN$202,113,FALSE())))</f>
        <v>0</v>
      </c>
      <c r="DJ6" s="193" t="n">
        <f aca="false">IF(ISERROR(VLOOKUP($A6,'Import OffPeak'!$A$3:DO$99,114,FALSE())-VLOOKUP($A6,'Import OffPeak change'!$A$106:DO$202,114,FALSE())),0,(VLOOKUP($A6,'Import OffPeak'!$A$3:DO$99,114,FALSE())-VLOOKUP($A6,'Import OffPeak change'!$A$106:DO$202,114,FALSE())))</f>
        <v>0</v>
      </c>
      <c r="DK6" s="193" t="n">
        <f aca="false">IF(ISERROR(VLOOKUP($A6,'Import OffPeak'!$A$3:DP$99,115,FALSE())-VLOOKUP($A6,'Import OffPeak change'!$A$106:DP$202,115,FALSE())),0,(VLOOKUP($A6,'Import OffPeak'!$A$3:DP$99,115,FALSE())-VLOOKUP($A6,'Import OffPeak change'!$A$106:DP$202,115,FALSE())))</f>
        <v>0</v>
      </c>
      <c r="DL6" s="193" t="n">
        <f aca="false">IF(ISERROR(VLOOKUP($A6,'Import OffPeak'!$A$3:DQ$99,116,FALSE())-VLOOKUP($A6,'Import OffPeak change'!$A$106:DQ$202,116,FALSE())),0,(VLOOKUP($A6,'Import OffPeak'!$A$3:DQ$99,116,FALSE())-VLOOKUP($A6,'Import OffPeak change'!$A$106:DQ$202,116,FALSE())))</f>
        <v>0</v>
      </c>
      <c r="DM6" s="193" t="n">
        <f aca="false">IF(ISERROR(VLOOKUP($A6,'Import OffPeak'!$A$3:DR$99,117,FALSE())-VLOOKUP($A6,'Import OffPeak change'!$A$106:DR$202,117,FALSE())),0,(VLOOKUP($A6,'Import OffPeak'!$A$3:DR$99,117,FALSE())-VLOOKUP($A6,'Import OffPeak change'!$A$106:DR$202,117,FALSE())))</f>
        <v>0</v>
      </c>
      <c r="DN6" s="193" t="n">
        <f aca="false">IF(ISERROR(VLOOKUP($A6,'Import OffPeak'!$A$3:DS$99,118,FALSE())-VLOOKUP($A6,'Import OffPeak change'!$A$106:DS$202,118,FALSE())),0,(VLOOKUP($A6,'Import OffPeak'!$A$3:DS$99,118,FALSE())-VLOOKUP($A6,'Import OffPeak change'!$A$106:DS$202,118,FALSE())))</f>
        <v>0</v>
      </c>
      <c r="DO6" s="193" t="n">
        <f aca="false">IF(ISERROR(VLOOKUP($A6,'Import OffPeak'!$A$3:DT$99,119,FALSE())-VLOOKUP($A6,'Import OffPeak change'!$A$106:DT$202,119,FALSE())),0,(VLOOKUP($A6,'Import OffPeak'!$A$3:DT$99,119,FALSE())-VLOOKUP($A6,'Import OffPeak change'!$A$106:DT$202,119,FALSE())))</f>
        <v>0</v>
      </c>
      <c r="DP6" s="193" t="n">
        <f aca="false">IF(ISERROR(VLOOKUP($A6,'Import OffPeak'!$A$3:DU$99,120,FALSE())-VLOOKUP($A6,'Import OffPeak change'!$A$106:DU$202,120,FALSE())),0,(VLOOKUP($A6,'Import OffPeak'!$A$3:DU$99,120,FALSE())-VLOOKUP($A6,'Import OffPeak change'!$A$106:DU$202,120,FALSE())))</f>
        <v>0</v>
      </c>
      <c r="DQ6" s="193" t="n">
        <f aca="false">IF(ISERROR(VLOOKUP($A6,'Import OffPeak'!$A$3:DV$99,121,FALSE())-VLOOKUP($A6,'Import OffPeak change'!$A$106:DV$202,121,FALSE())),0,(VLOOKUP($A6,'Import OffPeak'!$A$3:DV$99,121,FALSE())-VLOOKUP($A6,'Import OffPeak change'!$A$106:DV$202,121,FALSE())))</f>
        <v>0</v>
      </c>
      <c r="DR6" s="193" t="n">
        <f aca="false">IF(ISERROR(VLOOKUP($A6,'Import OffPeak'!$A$3:DW$99,122,FALSE())-VLOOKUP($A6,'Import OffPeak change'!$A$106:DW$202,122,FALSE())),0,(VLOOKUP($A6,'Import OffPeak'!$A$3:DW$99,122,FALSE())-VLOOKUP($A6,'Import OffPeak change'!$A$106:DW$202,122,FALSE())))</f>
        <v>0</v>
      </c>
      <c r="DS6" s="193" t="n">
        <f aca="false">IF(ISERROR(VLOOKUP($A6,'Import OffPeak'!$A$3:DX$99,123,FALSE())-VLOOKUP($A6,'Import OffPeak change'!$A$106:DX$202,123,FALSE())),0,(VLOOKUP($A6,'Import OffPeak'!$A$3:DX$99,123,FALSE())-VLOOKUP($A6,'Import OffPeak change'!$A$106:DX$202,123,FALSE())))</f>
        <v>0</v>
      </c>
      <c r="DT6" s="193" t="n">
        <f aca="false">IF(ISERROR(VLOOKUP($A6,'Import OffPeak'!$A$3:DY$99,124,FALSE())-VLOOKUP($A6,'Import OffPeak change'!$A$106:DY$202,124,FALSE())),0,(VLOOKUP($A6,'Import OffPeak'!$A$3:DY$99,124,FALSE())-VLOOKUP($A6,'Import OffPeak change'!$A$106:DY$202,124,FALSE())))</f>
        <v>0</v>
      </c>
      <c r="DU6" s="193" t="n">
        <f aca="false">IF(ISERROR(VLOOKUP($A6,'Import OffPeak'!$A$3:DZ$99,125,FALSE())-VLOOKUP($A6,'Import OffPeak change'!$A$106:DZ$202,125,FALSE())),0,(VLOOKUP($A6,'Import OffPeak'!$A$3:DZ$99,125,FALSE())-VLOOKUP($A6,'Import OffPeak change'!$A$106:DZ$202,125,FALSE())))</f>
        <v>0</v>
      </c>
      <c r="DV6" s="193" t="n">
        <f aca="false">IF(ISERROR(VLOOKUP($A6,'Import OffPeak'!$A$3:EA$99,126,FALSE())-VLOOKUP($A6,'Import OffPeak change'!$A$106:EA$202,126,FALSE())),0,(VLOOKUP($A6,'Import OffPeak'!$A$3:EA$99,126,FALSE())-VLOOKUP($A6,'Import OffPeak change'!$A$106:EA$202,126,FALSE())))</f>
        <v>0</v>
      </c>
      <c r="DW6" s="193" t="n">
        <f aca="false">IF(ISERROR(VLOOKUP($A6,'Import OffPeak'!$A$3:EB$99,127,FALSE())-VLOOKUP($A6,'Import OffPeak change'!$A$106:EB$202,127,FALSE())),0,(VLOOKUP($A6,'Import OffPeak'!$A$3:EB$99,127,FALSE())-VLOOKUP($A6,'Import OffPeak change'!$A$106:EB$202,127,FALSE())))</f>
        <v>0</v>
      </c>
      <c r="DX6" s="193" t="n">
        <f aca="false">IF(ISERROR(VLOOKUP($A6,'Import OffPeak'!$A$3:EC$99,128,FALSE())-VLOOKUP($A6,'Import OffPeak change'!$A$106:EC$202,128,FALSE())),0,(VLOOKUP($A6,'Import OffPeak'!$A$3:EC$99,128,FALSE())-VLOOKUP($A6,'Import OffPeak change'!$A$106:EC$202,128,FALSE())))</f>
        <v>0</v>
      </c>
      <c r="DY6" s="193" t="n">
        <f aca="false">IF(ISERROR(VLOOKUP($A6,'Import OffPeak'!$A$3:ED$99,129,FALSE())-VLOOKUP($A6,'Import OffPeak change'!$A$106:ED$202,129,FALSE())),0,(VLOOKUP($A6,'Import OffPeak'!$A$3:ED$99,129,FALSE())-VLOOKUP($A6,'Import OffPeak change'!$A$106:ED$202,129,FALSE())))</f>
        <v>0</v>
      </c>
      <c r="DZ6" s="193" t="n">
        <f aca="false">IF(ISERROR(VLOOKUP($A6,'Import OffPeak'!$A$3:EE$99,130,FALSE())-VLOOKUP($A6,'Import OffPeak change'!$A$106:EE$202,130,FALSE())),0,(VLOOKUP($A6,'Import OffPeak'!$A$3:EE$99,130,FALSE())-VLOOKUP($A6,'Import OffPeak change'!$A$106:EE$202,130,FALSE())))</f>
        <v>0</v>
      </c>
      <c r="EA6" s="193" t="n">
        <f aca="false">IF(ISERROR(VLOOKUP($A6,'Import OffPeak'!$A$3:EF$99,131,FALSE())-VLOOKUP($A6,'Import OffPeak change'!$A$106:EF$202,131,FALSE())),0,(VLOOKUP($A6,'Import OffPeak'!$A$3:EF$99,131,FALSE())-VLOOKUP($A6,'Import OffPeak change'!$A$106:EF$202,131,FALSE())))</f>
        <v>0</v>
      </c>
      <c r="EB6" s="193" t="n">
        <f aca="false">IF(ISERROR(VLOOKUP($A6,'Import OffPeak'!$A$3:EG$99,132,FALSE())-VLOOKUP($A6,'Import OffPeak change'!$A$106:EG$202,132,FALSE())),0,(VLOOKUP($A6,'Import OffPeak'!$A$3:EG$99,132,FALSE())-VLOOKUP($A6,'Import OffPeak change'!$A$106:EG$202,132,FALSE())))</f>
        <v>0</v>
      </c>
      <c r="EC6" s="193" t="n">
        <f aca="false">IF(ISERROR(VLOOKUP($A6,'Import OffPeak'!$A$3:EH$99,133,FALSE())-VLOOKUP($A6,'Import OffPeak change'!$A$106:EH$202,133,FALSE())),0,(VLOOKUP($A6,'Import OffPeak'!$A$3:EH$99,133,FALSE())-VLOOKUP($A6,'Import OffPeak change'!$A$106:EH$202,133,FALSE())))</f>
        <v>0</v>
      </c>
      <c r="ED6" s="193" t="n">
        <f aca="false">IF(ISERROR(VLOOKUP($A6,'Import OffPeak'!$A$3:EI$99,134,FALSE())-VLOOKUP($A6,'Import OffPeak change'!$A$106:EI$202,134,FALSE())),0,(VLOOKUP($A6,'Import OffPeak'!$A$3:EI$99,134,FALSE())-VLOOKUP($A6,'Import OffPeak change'!$A$106:EI$202,134,FALSE())))</f>
        <v>0</v>
      </c>
      <c r="EE6" s="193" t="n">
        <f aca="false">IF(ISERROR(VLOOKUP($A6,'Import OffPeak'!$A$3:EJ$99,135,FALSE())-VLOOKUP($A6,'Import OffPeak change'!$A$106:EJ$202,135,FALSE())),0,(VLOOKUP($A6,'Import OffPeak'!$A$3:EJ$99,135,FALSE())-VLOOKUP($A6,'Import OffPeak change'!$A$106:EJ$202,135,FALSE())))</f>
        <v>0</v>
      </c>
      <c r="EF6" s="193" t="n">
        <f aca="false">IF(ISERROR(VLOOKUP($A6,'Import OffPeak'!$A$3:EK$99,136,FALSE())-VLOOKUP($A6,'Import OffPeak change'!$A$106:EK$202,136,FALSE())),0,(VLOOKUP($A6,'Import OffPeak'!$A$3:EK$99,136,FALSE())-VLOOKUP($A6,'Import OffPeak change'!$A$106:EK$202,136,FALSE())))</f>
        <v>0</v>
      </c>
      <c r="EG6" s="193" t="n">
        <f aca="false">IF(ISERROR(VLOOKUP($A6,'Import OffPeak'!$A$3:EL$99,137,FALSE())-VLOOKUP($A6,'Import OffPeak change'!$A$106:EL$202,137,FALSE())),0,(VLOOKUP($A6,'Import OffPeak'!$A$3:EL$99,137,FALSE())-VLOOKUP($A6,'Import OffPeak change'!$A$106:EL$202,137,FALSE())))</f>
        <v>0</v>
      </c>
      <c r="EH6" s="193" t="n">
        <f aca="false">IF(ISERROR(VLOOKUP($A6,'Import OffPeak'!$A$3:EM$99,138,FALSE())-VLOOKUP($A6,'Import OffPeak change'!$A$106:EM$202,138,FALSE())),0,(VLOOKUP($A6,'Import OffPeak'!$A$3:EM$99,138,FALSE())-VLOOKUP($A6,'Import OffPeak change'!$A$106:EM$202,138,FALSE())))</f>
        <v>0</v>
      </c>
      <c r="EI6" s="193" t="n">
        <f aca="false">IF(ISERROR(VLOOKUP($A6,'Import OffPeak'!$A$3:EN$99,139,FALSE())-VLOOKUP($A6,'Import OffPeak change'!$A$106:EN$202,139,FALSE())),0,(VLOOKUP($A6,'Import OffPeak'!$A$3:EN$99,139,FALSE())-VLOOKUP($A6,'Import OffPeak change'!$A$106:EN$202,139,FALSE())))</f>
        <v>0</v>
      </c>
      <c r="EJ6" s="193" t="n">
        <f aca="false">IF(ISERROR(VLOOKUP($A6,'Import OffPeak'!$A$3:EO$99,140,FALSE())-VLOOKUP($A6,'Import OffPeak change'!$A$106:EO$202,140,FALSE())),0,(VLOOKUP($A6,'Import OffPeak'!$A$3:EO$99,140,FALSE())-VLOOKUP($A6,'Import OffPeak change'!$A$106:EO$202,140,FALSE())))</f>
        <v>0</v>
      </c>
      <c r="EK6" s="193" t="n">
        <f aca="false">IF(ISERROR(VLOOKUP($A6,'Import OffPeak'!$A$3:EP$99,141,FALSE())-VLOOKUP($A6,'Import OffPeak change'!$A$106:EP$202,141,FALSE())),0,(VLOOKUP($A6,'Import OffPeak'!$A$3:EP$99,141,FALSE())-VLOOKUP($A6,'Import OffPeak change'!$A$106:EP$202,141,FALSE())))</f>
        <v>0</v>
      </c>
      <c r="EL6" s="193" t="n">
        <f aca="false">IF(ISERROR(VLOOKUP($A6,'Import OffPeak'!$A$3:EQ$99,142,FALSE())-VLOOKUP($A6,'Import OffPeak change'!$A$106:EQ$202,142,FALSE())),0,(VLOOKUP($A6,'Import OffPeak'!$A$3:EQ$99,142,FALSE())-VLOOKUP($A6,'Import OffPeak change'!$A$106:EQ$202,142,FALSE())))</f>
        <v>0</v>
      </c>
      <c r="EM6" s="193" t="n">
        <f aca="false">IF(ISERROR(VLOOKUP($A6,'Import OffPeak'!$A$3:ER$99,143,FALSE())-VLOOKUP($A6,'Import OffPeak change'!$A$106:ER$202,143,FALSE())),0,(VLOOKUP($A6,'Import OffPeak'!$A$3:ER$99,143,FALSE())-VLOOKUP($A6,'Import OffPeak change'!$A$106:ER$202,143,FALSE())))</f>
        <v>0</v>
      </c>
      <c r="EN6" s="193" t="n">
        <f aca="false">IF(ISERROR(VLOOKUP($A6,'Import OffPeak'!$A$3:ES$99,144,FALSE())-VLOOKUP($A6,'Import OffPeak change'!$A$106:ES$202,144,FALSE())),0,(VLOOKUP($A6,'Import OffPeak'!$A$3:ES$99,144,FALSE())-VLOOKUP($A6,'Import OffPeak change'!$A$106:ES$202,144,FALSE())))</f>
        <v>0</v>
      </c>
      <c r="EO6" s="193" t="n">
        <f aca="false">IF(ISERROR(VLOOKUP($A6,'Import OffPeak'!$A$3:ET$99,145,FALSE())-VLOOKUP($A6,'Import OffPeak change'!$A$106:ET$202,145,FALSE())),0,(VLOOKUP($A6,'Import OffPeak'!$A$3:ET$99,145,FALSE())-VLOOKUP($A6,'Import OffPeak change'!$A$106:ET$202,145,FALSE())))</f>
        <v>0</v>
      </c>
      <c r="EP6" s="193" t="n">
        <f aca="false">IF(ISERROR(VLOOKUP($A6,'Import OffPeak'!$A$3:EU$99,146,FALSE())-VLOOKUP($A6,'Import OffPeak change'!$A$106:EU$202,146,FALSE())),0,(VLOOKUP($A6,'Import OffPeak'!$A$3:EU$99,146,FALSE())-VLOOKUP($A6,'Import OffPeak change'!$A$106:EU$202,146,FALSE())))</f>
        <v>0</v>
      </c>
      <c r="EQ6" s="193" t="n">
        <f aca="false">IF(ISERROR(VLOOKUP($A6,'Import OffPeak'!$A$3:EV$99,147,FALSE())-VLOOKUP($A6,'Import OffPeak change'!$A$106:EV$202,147,FALSE())),0,(VLOOKUP($A6,'Import OffPeak'!$A$3:EV$99,147,FALSE())-VLOOKUP($A6,'Import OffPeak change'!$A$106:EV$202,147,FALSE())))</f>
        <v>0</v>
      </c>
      <c r="ER6" s="193" t="n">
        <f aca="false">IF(ISERROR(VLOOKUP($A6,'Import OffPeak'!$A$3:EW$99,148,FALSE())-VLOOKUP($A6,'Import OffPeak change'!$A$106:EW$202,148,FALSE())),0,(VLOOKUP($A6,'Import OffPeak'!$A$3:EW$99,148,FALSE())-VLOOKUP($A6,'Import OffPeak change'!$A$106:EW$202,148,FALSE())))</f>
        <v>0</v>
      </c>
      <c r="ES6" s="193" t="n">
        <f aca="false">IF(ISERROR(VLOOKUP($A6,'Import OffPeak'!$A$3:EX$99,149,FALSE())-VLOOKUP($A6,'Import OffPeak change'!$A$106:EX$202,149,FALSE())),0,(VLOOKUP($A6,'Import OffPeak'!$A$3:EX$99,149,FALSE())-VLOOKUP($A6,'Import OffPeak change'!$A$106:EX$202,149,FALSE())))</f>
        <v>0</v>
      </c>
      <c r="ET6" s="193" t="n">
        <f aca="false">IF(ISERROR(VLOOKUP($A6,'Import OffPeak'!$A$3:EY$99,150,FALSE())-VLOOKUP($A6,'Import OffPeak change'!$A$106:EY$202,150,FALSE())),0,(VLOOKUP($A6,'Import OffPeak'!$A$3:EY$99,150,FALSE())-VLOOKUP($A6,'Import OffPeak change'!$A$106:EY$202,150,FALSE())))</f>
        <v>0</v>
      </c>
      <c r="EU6" s="193" t="n">
        <f aca="false">IF(ISERROR(VLOOKUP($A6,'Import OffPeak'!$A$3:EZ$99,151,FALSE())-VLOOKUP($A6,'Import OffPeak change'!$A$106:EZ$202,151,FALSE())),0,(VLOOKUP($A6,'Import OffPeak'!$A$3:EZ$99,151,FALSE())-VLOOKUP($A6,'Import OffPeak change'!$A$106:EZ$202,151,FALSE())))</f>
        <v>0</v>
      </c>
      <c r="EV6" s="193" t="n">
        <f aca="false">IF(ISERROR(VLOOKUP($A6,'Import OffPeak'!$A$3:FA$99,152,FALSE())-VLOOKUP($A6,'Import OffPeak change'!$A$106:FA$202,152,FALSE())),0,(VLOOKUP($A6,'Import OffPeak'!$A$3:FA$99,152,FALSE())-VLOOKUP($A6,'Import OffPeak change'!$A$106:FA$202,152,FALSE())))</f>
        <v>0</v>
      </c>
      <c r="EW6" s="193" t="n">
        <f aca="false">IF(ISERROR(VLOOKUP($A6,'Import OffPeak'!$A$3:FB$99,153,FALSE())-VLOOKUP($A6,'Import OffPeak change'!$A$106:FB$202,153,FALSE())),0,(VLOOKUP($A6,'Import OffPeak'!$A$3:FB$99,153,FALSE())-VLOOKUP($A6,'Import OffPeak change'!$A$106:FB$202,153,FALSE())))</f>
        <v>0</v>
      </c>
      <c r="EX6" s="193" t="n">
        <f aca="false">IF(ISERROR(VLOOKUP($A6,'Import OffPeak'!$A$3:FC$99,154,FALSE())-VLOOKUP($A6,'Import OffPeak change'!$A$106:FC$202,154,FALSE())),0,(VLOOKUP($A6,'Import OffPeak'!$A$3:FC$99,154,FALSE())-VLOOKUP($A6,'Import OffPeak change'!$A$106:FC$202,154,FALSE())))</f>
        <v>0</v>
      </c>
      <c r="EY6" s="193" t="n">
        <f aca="false">IF(ISERROR(VLOOKUP($A6,'Import OffPeak'!$A$3:FD$99,155,FALSE())-VLOOKUP($A6,'Import OffPeak change'!$A$106:FD$202,155,FALSE())),0,(VLOOKUP($A6,'Import OffPeak'!$A$3:FD$99,155,FALSE())-VLOOKUP($A6,'Import OffPeak change'!$A$106:FD$202,155,FALSE())))</f>
        <v>0</v>
      </c>
      <c r="EZ6" s="193" t="n">
        <f aca="false">IF(ISERROR(VLOOKUP($A6,'Import OffPeak'!$A$3:FE$99,156,FALSE())-VLOOKUP($A6,'Import OffPeak change'!$A$106:FE$202,156,FALSE())),0,(VLOOKUP($A6,'Import OffPeak'!$A$3:FE$99,156,FALSE())-VLOOKUP($A6,'Import OffPeak change'!$A$106:FE$202,156,FALSE())))</f>
        <v>0</v>
      </c>
      <c r="FA6" s="193" t="n">
        <f aca="false">IF(ISERROR(VLOOKUP($A6,'Import OffPeak'!$A$3:FF$99,157,FALSE())-VLOOKUP($A6,'Import OffPeak change'!$A$106:FF$202,157,FALSE())),0,(VLOOKUP($A6,'Import OffPeak'!$A$3:FF$99,157,FALSE())-VLOOKUP($A6,'Import OffPeak change'!$A$106:FF$202,157,FALSE())))</f>
        <v>0</v>
      </c>
      <c r="FB6" s="193" t="n">
        <f aca="false">IF(ISERROR(VLOOKUP($A6,'Import OffPeak'!$A$3:FG$99,158,FALSE())-VLOOKUP($A6,'Import OffPeak change'!$A$106:FG$202,158,FALSE())),0,(VLOOKUP($A6,'Import OffPeak'!$A$3:FG$99,158,FALSE())-VLOOKUP($A6,'Import OffPeak change'!$A$106:FG$202,158,FALSE())))</f>
        <v>0</v>
      </c>
      <c r="FC6" s="193" t="n">
        <f aca="false">IF(ISERROR(VLOOKUP($A6,'Import OffPeak'!$A$3:FH$99,159,FALSE())-VLOOKUP($A6,'Import OffPeak change'!$A$106:FH$202,159,FALSE())),0,(VLOOKUP($A6,'Import OffPeak'!$A$3:FH$99,159,FALSE())-VLOOKUP($A6,'Import OffPeak change'!$A$106:FH$202,159,FALSE())))</f>
        <v>0</v>
      </c>
      <c r="FD6" s="193" t="n">
        <f aca="false">IF(ISERROR(VLOOKUP($A6,'Import OffPeak'!$A$3:FI$99,160,FALSE())-VLOOKUP($A6,'Import OffPeak change'!$A$106:FI$202,160,FALSE())),0,(VLOOKUP($A6,'Import OffPeak'!$A$3:FI$99,160,FALSE())-VLOOKUP($A6,'Import OffPeak change'!$A$106:FI$202,160,FALSE())))</f>
        <v>0</v>
      </c>
      <c r="FE6" s="193" t="n">
        <f aca="false">IF(ISERROR(VLOOKUP($A6,'Import OffPeak'!$A$3:FJ$99,161,FALSE())-VLOOKUP($A6,'Import OffPeak change'!$A$106:FJ$202,161,FALSE())),0,(VLOOKUP($A6,'Import OffPeak'!$A$3:FJ$99,161,FALSE())-VLOOKUP($A6,'Import OffPeak change'!$A$106:FJ$202,161,FALSE())))</f>
        <v>0</v>
      </c>
      <c r="FF6" s="193" t="n">
        <f aca="false">IF(ISERROR(VLOOKUP($A6,'Import OffPeak'!$A$3:FK$99,162,FALSE())-VLOOKUP($A6,'Import OffPeak change'!$A$106:FK$202,162,FALSE())),0,(VLOOKUP($A6,'Import OffPeak'!$A$3:FK$99,162,FALSE())-VLOOKUP($A6,'Import OffPeak change'!$A$106:FK$202,162,FALSE())))</f>
        <v>0</v>
      </c>
      <c r="FG6" s="193" t="n">
        <f aca="false">IF(ISERROR(VLOOKUP($A6,'Import OffPeak'!$A$3:FL$99,163,FALSE())-VLOOKUP($A6,'Import OffPeak change'!$A$106:FL$202,163,FALSE())),0,(VLOOKUP($A6,'Import OffPeak'!$A$3:FL$99,163,FALSE())-VLOOKUP($A6,'Import OffPeak change'!$A$106:FL$202,163,FALSE())))</f>
        <v>0</v>
      </c>
      <c r="FH6" s="193" t="n">
        <f aca="false">IF(ISERROR(VLOOKUP($A6,'Import OffPeak'!$A$3:FM$99,164,FALSE())-VLOOKUP($A6,'Import OffPeak change'!$A$106:FM$202,164,FALSE())),0,(VLOOKUP($A6,'Import OffPeak'!$A$3:FM$99,164,FALSE())-VLOOKUP($A6,'Import OffPeak change'!$A$106:FM$202,164,FALSE())))</f>
        <v>0</v>
      </c>
      <c r="FI6" s="193" t="n">
        <f aca="false">IF(ISERROR(VLOOKUP($A6,'Import OffPeak'!$A$3:FN$99,165,FALSE())-VLOOKUP($A6,'Import OffPeak change'!$A$106:FN$202,165,FALSE())),0,(VLOOKUP($A6,'Import OffPeak'!$A$3:FN$99,165,FALSE())-VLOOKUP($A6,'Import OffPeak change'!$A$106:FN$202,165,FALSE())))</f>
        <v>0</v>
      </c>
      <c r="FJ6" s="193" t="n">
        <f aca="false">IF(ISERROR(VLOOKUP($A6,'Import OffPeak'!$A$3:FO$99,166,FALSE())-VLOOKUP($A6,'Import OffPeak change'!$A$106:FO$202,166,FALSE())),0,(VLOOKUP($A6,'Import OffPeak'!$A$3:FO$99,166,FALSE())-VLOOKUP($A6,'Import OffPeak change'!$A$106:FO$202,166,FALSE())))</f>
        <v>0</v>
      </c>
      <c r="FK6" s="193" t="n">
        <f aca="false">IF(ISERROR(VLOOKUP($A6,'Import OffPeak'!$A$3:FP$99,167,FALSE())-VLOOKUP($A6,'Import OffPeak change'!$A$106:FP$202,167,FALSE())),0,(VLOOKUP($A6,'Import OffPeak'!$A$3:FP$99,167,FALSE())-VLOOKUP($A6,'Import OffPeak change'!$A$106:FP$202,167,FALSE())))</f>
        <v>0</v>
      </c>
      <c r="FL6" s="193" t="n">
        <f aca="false">IF(ISERROR(VLOOKUP($A6,'Import OffPeak'!$A$3:FQ$99,168,FALSE())-VLOOKUP($A6,'Import OffPeak change'!$A$106:FQ$202,168,FALSE())),0,(VLOOKUP($A6,'Import OffPeak'!$A$3:FQ$99,168,FALSE())-VLOOKUP($A6,'Import OffPeak change'!$A$106:FQ$202,168,FALSE())))</f>
        <v>0</v>
      </c>
      <c r="FM6" s="193" t="n">
        <f aca="false">IF(ISERROR(VLOOKUP($A6,'Import OffPeak'!$A$3:FR$99,169,FALSE())-VLOOKUP($A6,'Import OffPeak change'!$A$106:FR$202,169,FALSE())),0,(VLOOKUP($A6,'Import OffPeak'!$A$3:FR$99,169,FALSE())-VLOOKUP($A6,'Import OffPeak change'!$A$106:FR$202,169,FALSE())))</f>
        <v>0</v>
      </c>
      <c r="FN6" s="193" t="n">
        <f aca="false">IF(ISERROR(VLOOKUP($A6,'Import OffPeak'!$A$3:FS$99,170,FALSE())-VLOOKUP($A6,'Import OffPeak change'!$A$106:FS$202,170,FALSE())),0,(VLOOKUP($A6,'Import OffPeak'!$A$3:FS$99,170,FALSE())-VLOOKUP($A6,'Import OffPeak change'!$A$106:FS$202,170,FALSE())))</f>
        <v>0</v>
      </c>
      <c r="FO6" s="193" t="n">
        <f aca="false">IF(ISERROR(VLOOKUP($A6,'Import OffPeak'!$A$3:FT$99,171,FALSE())-VLOOKUP($A6,'Import OffPeak change'!$A$106:FT$202,171,FALSE())),0,(VLOOKUP($A6,'Import OffPeak'!$A$3:FT$99,171,FALSE())-VLOOKUP($A6,'Import OffPeak change'!$A$106:FT$202,171,FALSE())))</f>
        <v>0</v>
      </c>
      <c r="FP6" s="193" t="n">
        <f aca="false">IF(ISERROR(VLOOKUP($A6,'Import OffPeak'!$A$3:FU$99,172,FALSE())-VLOOKUP($A6,'Import OffPeak change'!$A$106:FU$202,172,FALSE())),0,(VLOOKUP($A6,'Import OffPeak'!$A$3:FU$99,172,FALSE())-VLOOKUP($A6,'Import OffPeak change'!$A$106:FU$202,172,FALSE())))</f>
        <v>0</v>
      </c>
      <c r="FQ6" s="193" t="n">
        <f aca="false">IF(ISERROR(VLOOKUP($A6,'Import OffPeak'!$A$3:FV$99,173,FALSE())-VLOOKUP($A6,'Import OffPeak change'!$A$106:FV$202,173,FALSE())),0,(VLOOKUP($A6,'Import OffPeak'!$A$3:FV$99,173,FALSE())-VLOOKUP($A6,'Import OffPeak change'!$A$106:FV$202,173,FALSE())))</f>
        <v>0</v>
      </c>
      <c r="FR6" s="193" t="n">
        <f aca="false">IF(ISERROR(VLOOKUP($A6,'Import OffPeak'!$A$3:FW$99,174,FALSE())-VLOOKUP($A6,'Import OffPeak change'!$A$106:FW$202,174,FALSE())),0,(VLOOKUP($A6,'Import OffPeak'!$A$3:FW$99,174,FALSE())-VLOOKUP($A6,'Import OffPeak change'!$A$106:FW$202,174,FALSE())))</f>
        <v>0</v>
      </c>
      <c r="FS6" s="193" t="n">
        <f aca="false">IF(ISERROR(VLOOKUP($A6,'Import OffPeak'!$A$3:FX$99,175,FALSE())-VLOOKUP($A6,'Import OffPeak change'!$A$106:FX$202,175,FALSE())),0,(VLOOKUP($A6,'Import OffPeak'!$A$3:FX$99,175,FALSE())-VLOOKUP($A6,'Import OffPeak change'!$A$106:FX$202,175,FALSE())))</f>
        <v>0</v>
      </c>
      <c r="FT6" s="193" t="n">
        <f aca="false">IF(ISERROR(VLOOKUP($A6,'Import OffPeak'!$A$3:FY$99,176,FALSE())-VLOOKUP($A6,'Import OffPeak change'!$A$106:FY$202,176,FALSE())),0,(VLOOKUP($A6,'Import OffPeak'!$A$3:FY$99,176,FALSE())-VLOOKUP($A6,'Import OffPeak change'!$A$106:FY$202,176,FALSE())))</f>
        <v>0</v>
      </c>
      <c r="FU6" s="193" t="n">
        <f aca="false">IF(ISERROR(VLOOKUP($A6,'Import OffPeak'!$A$3:FZ$99,177,FALSE())-VLOOKUP($A6,'Import OffPeak change'!$A$106:FZ$202,177,FALSE())),0,(VLOOKUP($A6,'Import OffPeak'!$A$3:FZ$99,177,FALSE())-VLOOKUP($A6,'Import OffPeak change'!$A$106:FZ$202,177,FALSE())))</f>
        <v>0</v>
      </c>
      <c r="FV6" s="193" t="n">
        <f aca="false">IF(ISERROR(VLOOKUP($A6,'Import OffPeak'!$A$3:GA$99,178,FALSE())-VLOOKUP($A6,'Import OffPeak change'!$A$106:GA$202,178,FALSE())),0,(VLOOKUP($A6,'Import OffPeak'!$A$3:GA$99,178,FALSE())-VLOOKUP($A6,'Import OffPeak change'!$A$106:GA$202,178,FALSE())))</f>
        <v>0</v>
      </c>
      <c r="FW6" s="193" t="n">
        <f aca="false">IF(ISERROR(VLOOKUP($A6,'Import OffPeak'!$A$3:GB$99,179,FALSE())-VLOOKUP($A6,'Import OffPeak change'!$A$106:GB$202,179,FALSE())),0,(VLOOKUP($A6,'Import OffPeak'!$A$3:GB$99,179,FALSE())-VLOOKUP($A6,'Import OffPeak change'!$A$106:GB$202,179,FALSE())))</f>
        <v>0</v>
      </c>
      <c r="FX6" s="193" t="n">
        <f aca="false">IF(ISERROR(VLOOKUP($A6,'Import OffPeak'!$A$3:GC$99,180,FALSE())-VLOOKUP($A6,'Import OffPeak change'!$A$106:GC$202,180,FALSE())),0,(VLOOKUP($A6,'Import OffPeak'!$A$3:GC$99,180,FALSE())-VLOOKUP($A6,'Import OffPeak change'!$A$106:GC$202,180,FALSE())))</f>
        <v>0</v>
      </c>
      <c r="FY6" s="193" t="n">
        <f aca="false">IF(ISERROR(VLOOKUP($A6,'Import OffPeak'!$A$3:GD$99,181,FALSE())-VLOOKUP($A6,'Import OffPeak change'!$A$106:GD$202,181,FALSE())),0,(VLOOKUP($A6,'Import OffPeak'!$A$3:GD$99,181,FALSE())-VLOOKUP($A6,'Import OffPeak change'!$A$106:GD$202,181,FALSE())))</f>
        <v>0</v>
      </c>
      <c r="FZ6" s="193" t="n">
        <f aca="false">IF(ISERROR(VLOOKUP($A6,'Import OffPeak'!$A$3:GE$99,182,FALSE())-VLOOKUP($A6,'Import OffPeak change'!$A$106:GE$202,182,FALSE())),0,(VLOOKUP($A6,'Import OffPeak'!$A$3:GE$99,182,FALSE())-VLOOKUP($A6,'Import OffPeak change'!$A$106:GE$202,182,FALSE())))</f>
        <v>0</v>
      </c>
      <c r="GA6" s="193" t="n">
        <f aca="false">IF(ISERROR(VLOOKUP($A6,'Import OffPeak'!$A$3:GF$99,183,FALSE())-VLOOKUP($A6,'Import OffPeak change'!$A$106:GF$202,183,FALSE())),0,(VLOOKUP($A6,'Import OffPeak'!$A$3:GF$99,183,FALSE())-VLOOKUP($A6,'Import OffPeak change'!$A$106:GF$202,183,FALSE())))</f>
        <v>0</v>
      </c>
      <c r="GB6" s="193" t="n">
        <f aca="false">IF(ISERROR(VLOOKUP($A6,'Import OffPeak'!$A$3:GG$99,184,FALSE())-VLOOKUP($A6,'Import OffPeak change'!$A$106:GG$202,184,FALSE())),0,(VLOOKUP($A6,'Import OffPeak'!$A$3:GG$99,184,FALSE())-VLOOKUP($A6,'Import OffPeak change'!$A$106:GG$202,184,FALSE())))</f>
        <v>0</v>
      </c>
      <c r="GC6" s="193" t="n">
        <f aca="false">IF(ISERROR(VLOOKUP($A6,'Import OffPeak'!$A$3:GH$99,185,FALSE())-VLOOKUP($A6,'Import OffPeak change'!$A$106:GH$202,185,FALSE())),0,(VLOOKUP($A6,'Import OffPeak'!$A$3:GH$99,185,FALSE())-VLOOKUP($A6,'Import OffPeak change'!$A$106:GH$202,185,FALSE())))</f>
        <v>0</v>
      </c>
      <c r="GD6" s="193" t="n">
        <f aca="false">IF(ISERROR(VLOOKUP($A6,'Import OffPeak'!$A$3:GI$99,186,FALSE())-VLOOKUP($A6,'Import OffPeak change'!$A$106:GI$202,186,FALSE())),0,(VLOOKUP($A6,'Import OffPeak'!$A$3:GI$99,186,FALSE())-VLOOKUP($A6,'Import OffPeak change'!$A$106:GI$202,186,FALSE())))</f>
        <v>0</v>
      </c>
      <c r="GE6" s="193" t="n">
        <f aca="false">IF(ISERROR(VLOOKUP($A6,'Import OffPeak'!$A$3:GJ$99,187,FALSE())-VLOOKUP($A6,'Import OffPeak change'!$A$106:GJ$202,187,FALSE())),0,(VLOOKUP($A6,'Import OffPeak'!$A$3:GJ$99,187,FALSE())-VLOOKUP($A6,'Import OffPeak change'!$A$106:GJ$202,187,FALSE())))</f>
        <v>0</v>
      </c>
      <c r="GF6" s="193" t="n">
        <f aca="false">IF(ISERROR(VLOOKUP($A6,'Import OffPeak'!$A$3:GK$99,188,FALSE())-VLOOKUP($A6,'Import OffPeak change'!$A$106:GK$202,188,FALSE())),0,(VLOOKUP($A6,'Import OffPeak'!$A$3:GK$99,188,FALSE())-VLOOKUP($A6,'Import OffPeak change'!$A$106:GK$202,188,FALSE())))</f>
        <v>0</v>
      </c>
      <c r="GG6" s="193" t="n">
        <f aca="false">IF(ISERROR(VLOOKUP($A6,'Import OffPeak'!$A$3:GL$99,189,FALSE())-VLOOKUP($A6,'Import OffPeak change'!$A$106:GL$202,189,FALSE())),0,(VLOOKUP($A6,'Import OffPeak'!$A$3:GL$99,189,FALSE())-VLOOKUP($A6,'Import OffPeak change'!$A$106:GL$202,189,FALSE())))</f>
        <v>0</v>
      </c>
      <c r="GH6" s="193" t="n">
        <f aca="false">IF(ISERROR(VLOOKUP($A6,'Import OffPeak'!$A$3:GM$99,190,FALSE())-VLOOKUP($A6,'Import OffPeak change'!$A$106:GM$202,190,FALSE())),0,(VLOOKUP($A6,'Import OffPeak'!$A$3:GM$99,190,FALSE())-VLOOKUP($A6,'Import OffPeak change'!$A$106:GM$202,190,FALSE())))</f>
        <v>0</v>
      </c>
      <c r="GI6" s="193" t="n">
        <f aca="false">IF(ISERROR(VLOOKUP($A6,'Import OffPeak'!$A$3:GN$99,191,FALSE())-VLOOKUP($A6,'Import OffPeak change'!$A$106:GN$202,191,FALSE())),0,(VLOOKUP($A6,'Import OffPeak'!$A$3:GN$99,191,FALSE())-VLOOKUP($A6,'Import OffPeak change'!$A$106:GN$202,191,FALSE())))</f>
        <v>0</v>
      </c>
      <c r="GJ6" s="193" t="n">
        <f aca="false">IF(ISERROR(VLOOKUP($A6,'Import OffPeak'!$A$3:GO$99,192,FALSE())-VLOOKUP($A6,'Import OffPeak change'!$A$106:GO$202,192,FALSE())),0,(VLOOKUP($A6,'Import OffPeak'!$A$3:GO$99,192,FALSE())-VLOOKUP($A6,'Import OffPeak change'!$A$106:GO$202,192,FALSE())))</f>
        <v>0</v>
      </c>
      <c r="GK6" s="193" t="n">
        <f aca="false">IF(ISERROR(VLOOKUP($A6,'Import OffPeak'!$A$3:GP$99,193,FALSE())-VLOOKUP($A6,'Import OffPeak change'!$A$106:GP$202,193,FALSE())),0,(VLOOKUP($A6,'Import OffPeak'!$A$3:GP$99,193,FALSE())-VLOOKUP($A6,'Import OffPeak change'!$A$106:GP$202,193,FALSE())))</f>
        <v>0</v>
      </c>
      <c r="GL6" s="193" t="n">
        <f aca="false">IF(ISERROR(VLOOKUP($A6,'Import OffPeak'!$A$3:GQ$99,194,FALSE())-VLOOKUP($A6,'Import OffPeak change'!$A$106:GQ$202,194,FALSE())),0,(VLOOKUP($A6,'Import OffPeak'!$A$3:GQ$99,194,FALSE())-VLOOKUP($A6,'Import OffPeak change'!$A$106:GQ$202,194,FALSE())))</f>
        <v>0</v>
      </c>
      <c r="GM6" s="193" t="n">
        <f aca="false">IF(ISERROR(VLOOKUP($A6,'Import OffPeak'!$A$3:GR$99,195,FALSE())-VLOOKUP($A6,'Import OffPeak change'!$A$106:GR$202,195,FALSE())),0,(VLOOKUP($A6,'Import OffPeak'!$A$3:GR$99,195,FALSE())-VLOOKUP($A6,'Import OffPeak change'!$A$106:GR$202,195,FALSE())))</f>
        <v>0</v>
      </c>
      <c r="GN6" s="193" t="n">
        <f aca="false">IF(ISERROR(VLOOKUP($A6,'Import OffPeak'!$A$3:GS$99,196,FALSE())-VLOOKUP($A6,'Import OffPeak change'!$A$106:GS$202,196,FALSE())),0,(VLOOKUP($A6,'Import OffPeak'!$A$3:GS$99,196,FALSE())-VLOOKUP($A6,'Import OffPeak change'!$A$106:GS$202,196,FALSE())))</f>
        <v>0</v>
      </c>
      <c r="GO6" s="193" t="n">
        <f aca="false">IF(ISERROR(VLOOKUP($A6,'Import OffPeak'!$A$3:GT$99,197,FALSE())-VLOOKUP($A6,'Import OffPeak change'!$A$106:GT$202,197,FALSE())),0,(VLOOKUP($A6,'Import OffPeak'!$A$3:GT$99,197,FALSE())-VLOOKUP($A6,'Import OffPeak change'!$A$106:GT$202,197,FALSE())))</f>
        <v>0</v>
      </c>
      <c r="GP6" s="193" t="n">
        <f aca="false">IF(ISERROR(VLOOKUP($A6,'Import OffPeak'!$A$3:GU$99,198,FALSE())-VLOOKUP($A6,'Import OffPeak change'!$A$106:GU$202,198,FALSE())),0,(VLOOKUP($A6,'Import OffPeak'!$A$3:GU$99,198,FALSE())-VLOOKUP($A6,'Import OffPeak change'!$A$106:GU$202,198,FALSE())))</f>
        <v>0</v>
      </c>
      <c r="GQ6" s="193" t="n">
        <f aca="false">IF(ISERROR(VLOOKUP($A6,'Import OffPeak'!$A$3:GV$99,199,FALSE())-VLOOKUP($A6,'Import OffPeak change'!$A$106:GV$202,199,FALSE())),0,(VLOOKUP($A6,'Import OffPeak'!$A$3:GV$99,199,FALSE())-VLOOKUP($A6,'Import OffPeak change'!$A$106:GV$202,199,FALSE())))</f>
        <v>0</v>
      </c>
      <c r="GR6" s="193" t="n">
        <f aca="false">IF(ISERROR(VLOOKUP($A6,'Import OffPeak'!$A$3:GW$99,200,FALSE())-VLOOKUP($A6,'Import OffPeak change'!$A$106:GW$202,200,FALSE())),0,(VLOOKUP($A6,'Import OffPeak'!$A$3:GW$99,200,FALSE())-VLOOKUP($A6,'Import OffPeak change'!$A$106:GW$202,200,FALSE())))</f>
        <v>0</v>
      </c>
      <c r="GS6" s="193" t="n">
        <f aca="false">IF(ISERROR(VLOOKUP($A6,'Import OffPeak'!$A$3:GX$99,201,FALSE())-VLOOKUP($A6,'Import OffPeak change'!$A$106:GX$202,201,FALSE())),0,(VLOOKUP($A6,'Import OffPeak'!$A$3:GX$99,201,FALSE())-VLOOKUP($A6,'Import OffPeak change'!$A$106:GX$202,201,FALSE())))</f>
        <v>0</v>
      </c>
      <c r="GT6" s="193" t="n">
        <f aca="false">IF(ISERROR(VLOOKUP($A6,'Import OffPeak'!$A$3:GY$99,202,FALSE())-VLOOKUP($A6,'Import OffPeak change'!$A$106:GY$202,202,FALSE())),0,(VLOOKUP($A6,'Import OffPeak'!$A$3:GY$99,202,FALSE())-VLOOKUP($A6,'Import OffPeak change'!$A$106:GY$202,202,FALSE())))</f>
        <v>0</v>
      </c>
      <c r="GU6" s="193" t="n">
        <f aca="false">IF(ISERROR(VLOOKUP($A6,'Import OffPeak'!$A$3:GZ$99,203,FALSE())-VLOOKUP($A6,'Import OffPeak change'!$A$106:GZ$202,203,FALSE())),0,(VLOOKUP($A6,'Import OffPeak'!$A$3:GZ$99,203,FALSE())-VLOOKUP($A6,'Import OffPeak change'!$A$106:GZ$202,203,FALSE())))</f>
        <v>0</v>
      </c>
      <c r="GV6" s="193" t="n">
        <f aca="false">IF(ISERROR(VLOOKUP($A6,'Import OffPeak'!$A$3:HA$99,204,FALSE())-VLOOKUP($A6,'Import OffPeak change'!$A$106:HA$202,204,FALSE())),0,(VLOOKUP($A6,'Import OffPeak'!$A$3:HA$99,204,FALSE())-VLOOKUP($A6,'Import OffPeak change'!$A$106:HA$202,204,FALSE())))</f>
        <v>0</v>
      </c>
      <c r="GW6" s="193" t="n">
        <f aca="false">IF(ISERROR(VLOOKUP($A6,'Import OffPeak'!$A$3:HB$99,205,FALSE())-VLOOKUP($A6,'Import OffPeak change'!$A$106:HB$202,205,FALSE())),0,(VLOOKUP($A6,'Import OffPeak'!$A$3:HB$99,205,FALSE())-VLOOKUP($A6,'Import OffPeak change'!$A$106:HB$202,205,FALSE())))</f>
        <v>0</v>
      </c>
      <c r="GX6" s="193" t="n">
        <f aca="false">IF(ISERROR(VLOOKUP($A6,'Import OffPeak'!$A$3:HC$99,206,FALSE())-VLOOKUP($A6,'Import OffPeak change'!$A$106:HC$202,206,FALSE())),0,(VLOOKUP($A6,'Import OffPeak'!$A$3:HC$99,206,FALSE())-VLOOKUP($A6,'Import OffPeak change'!$A$106:HC$202,206,FALSE())))</f>
        <v>0</v>
      </c>
      <c r="GY6" s="193" t="n">
        <f aca="false">IF(ISERROR(VLOOKUP($A6,'Import OffPeak'!$A$3:HD$99,207,FALSE())-VLOOKUP($A6,'Import OffPeak change'!$A$106:HD$202,207,FALSE())),0,(VLOOKUP($A6,'Import OffPeak'!$A$3:HD$99,207,FALSE())-VLOOKUP($A6,'Import OffPeak change'!$A$106:HD$202,207,FALSE())))</f>
        <v>0</v>
      </c>
      <c r="GZ6" s="193" t="n">
        <f aca="false">IF(ISERROR(VLOOKUP($A6,'Import OffPeak'!$A$3:HE$99,208,FALSE())-VLOOKUP($A6,'Import OffPeak change'!$A$106:HE$202,208,FALSE())),0,(VLOOKUP($A6,'Import OffPeak'!$A$3:HE$99,208,FALSE())-VLOOKUP($A6,'Import OffPeak change'!$A$106:HE$202,208,FALSE())))</f>
        <v>0</v>
      </c>
      <c r="HA6" s="193" t="n">
        <f aca="false">IF(ISERROR(VLOOKUP($A6,'Import OffPeak'!$A$3:HF$99,209,FALSE())-VLOOKUP($A6,'Import OffPeak change'!$A$106:HF$202,209,FALSE())),0,(VLOOKUP($A6,'Import OffPeak'!$A$3:HF$99,209,FALSE())-VLOOKUP($A6,'Import OffPeak change'!$A$106:HF$202,209,FALSE())))</f>
        <v>0</v>
      </c>
      <c r="HB6" s="193" t="n">
        <f aca="false">IF(ISERROR(VLOOKUP($A6,'Import OffPeak'!$A$3:HG$99,210,FALSE())-VLOOKUP($A6,'Import OffPeak change'!$A$106:HG$202,210,FALSE())),0,(VLOOKUP($A6,'Import OffPeak'!$A$3:HG$99,210,FALSE())-VLOOKUP($A6,'Import OffPeak change'!$A$106:HG$202,210,FALSE())))</f>
        <v>0</v>
      </c>
      <c r="HC6" s="193" t="n">
        <f aca="false">IF(ISERROR(VLOOKUP($A6,'Import OffPeak'!$A$3:HH$99,211,FALSE())-VLOOKUP($A6,'Import OffPeak change'!$A$106:HH$202,211,FALSE())),0,(VLOOKUP($A6,'Import OffPeak'!$A$3:HH$99,211,FALSE())-VLOOKUP($A6,'Import OffPeak change'!$A$106:HH$202,211,FALSE())))</f>
        <v>0</v>
      </c>
      <c r="HD6" s="193" t="n">
        <f aca="false">IF(ISERROR(VLOOKUP($A6,'Import OffPeak'!$A$3:HI$99,212,FALSE())-VLOOKUP($A6,'Import OffPeak change'!$A$106:HI$202,212,FALSE())),0,(VLOOKUP($A6,'Import OffPeak'!$A$3:HI$99,212,FALSE())-VLOOKUP($A6,'Import OffPeak change'!$A$106:HI$202,212,FALSE())))</f>
        <v>0</v>
      </c>
      <c r="HE6" s="193" t="n">
        <f aca="false">IF(ISERROR(VLOOKUP($A6,'Import OffPeak'!$A$3:HJ$99,213,FALSE())-VLOOKUP($A6,'Import OffPeak change'!$A$106:HJ$202,213,FALSE())),0,(VLOOKUP($A6,'Import OffPeak'!$A$3:HJ$99,213,FALSE())-VLOOKUP($A6,'Import OffPeak change'!$A$106:HJ$202,213,FALSE())))</f>
        <v>0</v>
      </c>
      <c r="HF6" s="193" t="n">
        <f aca="false">IF(ISERROR(VLOOKUP($A6,'Import OffPeak'!$A$3:HK$99,214,FALSE())-VLOOKUP($A6,'Import OffPeak change'!$A$106:HK$202,214,FALSE())),0,(VLOOKUP($A6,'Import OffPeak'!$A$3:HK$99,214,FALSE())-VLOOKUP($A6,'Import OffPeak change'!$A$106:HK$202,214,FALSE())))</f>
        <v>0</v>
      </c>
      <c r="HG6" s="193" t="n">
        <f aca="false">IF(ISERROR(VLOOKUP($A6,'Import OffPeak'!$A$3:HL$99,215,FALSE())-VLOOKUP($A6,'Import OffPeak change'!$A$106:HL$202,215,FALSE())),0,(VLOOKUP($A6,'Import OffPeak'!$A$3:HL$99,215,FALSE())-VLOOKUP($A6,'Import OffPeak change'!$A$106:HL$202,215,FALSE())))</f>
        <v>0</v>
      </c>
      <c r="HH6" s="193" t="n">
        <f aca="false">IF(ISERROR(VLOOKUP($A6,'Import OffPeak'!$A$3:HM$99,216,FALSE())-VLOOKUP($A6,'Import OffPeak change'!$A$106:HM$202,216,FALSE())),0,(VLOOKUP($A6,'Import OffPeak'!$A$3:HM$99,216,FALSE())-VLOOKUP($A6,'Import OffPeak change'!$A$106:HM$202,216,FALSE())))</f>
        <v>0</v>
      </c>
      <c r="HI6" s="193" t="n">
        <f aca="false">IF(ISERROR(VLOOKUP($A6,'Import OffPeak'!$A$3:HN$99,217,FALSE())-VLOOKUP($A6,'Import OffPeak change'!$A$106:HN$202,217,FALSE())),0,(VLOOKUP($A6,'Import OffPeak'!$A$3:HN$99,217,FALSE())-VLOOKUP($A6,'Import OffPeak change'!$A$106:HN$202,217,FALSE())))</f>
        <v>0</v>
      </c>
      <c r="HJ6" s="193" t="n">
        <f aca="false">IF(ISERROR(VLOOKUP($A6,'Import OffPeak'!$A$3:HO$99,218,FALSE())-VLOOKUP($A6,'Import OffPeak change'!$A$106:HO$202,218,FALSE())),0,(VLOOKUP($A6,'Import OffPeak'!$A$3:HO$99,218,FALSE())-VLOOKUP($A6,'Import OffPeak change'!$A$106:HO$202,218,FALSE())))</f>
        <v>0</v>
      </c>
      <c r="HK6" s="193" t="n">
        <f aca="false">IF(ISERROR(VLOOKUP($A6,'Import OffPeak'!$A$3:HP$99,219,FALSE())-VLOOKUP($A6,'Import OffPeak change'!$A$106:HP$202,219,FALSE())),0,(VLOOKUP($A6,'Import OffPeak'!$A$3:HP$99,219,FALSE())-VLOOKUP($A6,'Import OffPeak change'!$A$106:HP$202,219,FALSE())))</f>
        <v>0</v>
      </c>
      <c r="HL6" s="193" t="n">
        <f aca="false">IF(ISERROR(VLOOKUP($A6,'Import OffPeak'!$A$3:HQ$99,220,FALSE())-VLOOKUP($A6,'Import OffPeak change'!$A$106:HQ$202,220,FALSE())),0,(VLOOKUP($A6,'Import OffPeak'!$A$3:HQ$99,220,FALSE())-VLOOKUP($A6,'Import OffPeak change'!$A$106:HQ$202,220,FALSE())))</f>
        <v>0</v>
      </c>
      <c r="HM6" s="193" t="n">
        <f aca="false">IF(ISERROR(VLOOKUP($A6,'Import OffPeak'!$A$3:HR$99,221,FALSE())-VLOOKUP($A6,'Import OffPeak change'!$A$106:HR$202,221,FALSE())),0,(VLOOKUP($A6,'Import OffPeak'!$A$3:HR$99,221,FALSE())-VLOOKUP($A6,'Import OffPeak change'!$A$106:HR$202,221,FALSE())))</f>
        <v>0</v>
      </c>
      <c r="HN6" s="193" t="n">
        <f aca="false">IF(ISERROR(VLOOKUP($A6,'Import OffPeak'!$A$3:HS$99,222,FALSE())-VLOOKUP($A6,'Import OffPeak change'!$A$106:HS$202,222,FALSE())),0,(VLOOKUP($A6,'Import OffPeak'!$A$3:HS$99,222,FALSE())-VLOOKUP($A6,'Import OffPeak change'!$A$106:HS$202,222,FALSE())))</f>
        <v>0</v>
      </c>
      <c r="HO6" s="193" t="n">
        <f aca="false">IF(ISERROR(VLOOKUP($A6,'Import OffPeak'!$A$3:HT$99,223,FALSE())-VLOOKUP($A6,'Import OffPeak change'!$A$106:HT$202,223,FALSE())),0,(VLOOKUP($A6,'Import OffPeak'!$A$3:HT$99,223,FALSE())-VLOOKUP($A6,'Import OffPeak change'!$A$106:HT$202,223,FALSE())))</f>
        <v>0</v>
      </c>
      <c r="HP6" s="193" t="n">
        <f aca="false">IF(ISERROR(VLOOKUP($A6,'Import OffPeak'!$A$3:HU$99,224,FALSE())-VLOOKUP($A6,'Import OffPeak change'!$A$106:HU$202,224,FALSE())),0,(VLOOKUP($A6,'Import OffPeak'!$A$3:HU$99,224,FALSE())-VLOOKUP($A6,'Import OffPeak change'!$A$106:HU$202,224,FALSE())))</f>
        <v>0</v>
      </c>
      <c r="HQ6" s="193" t="n">
        <f aca="false">IF(ISERROR(VLOOKUP($A6,'Import OffPeak'!$A$3:HV$99,225,FALSE())-VLOOKUP($A6,'Import OffPeak change'!$A$106:HV$202,225,FALSE())),0,(VLOOKUP($A6,'Import OffPeak'!$A$3:HV$99,225,FALSE())-VLOOKUP($A6,'Import OffPeak change'!$A$106:HV$202,225,FALSE())))</f>
        <v>0</v>
      </c>
      <c r="HR6" s="193" t="n">
        <f aca="false">IF(ISERROR(VLOOKUP($A6,'Import OffPeak'!$A$3:HW$99,226,FALSE())-VLOOKUP($A6,'Import OffPeak change'!$A$106:HW$202,226,FALSE())),0,(VLOOKUP($A6,'Import OffPeak'!$A$3:HW$99,226,FALSE())-VLOOKUP($A6,'Import OffPeak change'!$A$106:HW$202,226,FALSE())))</f>
        <v>0</v>
      </c>
      <c r="HS6" s="193" t="n">
        <f aca="false">IF(ISERROR(VLOOKUP($A6,'Import OffPeak'!$A$3:HX$99,227,FALSE())-VLOOKUP($A6,'Import OffPeak change'!$A$106:HX$202,227,FALSE())),0,(VLOOKUP($A6,'Import OffPeak'!$A$3:HX$99,227,FALSE())-VLOOKUP($A6,'Import OffPeak change'!$A$106:HX$202,227,FALSE())))</f>
        <v>0</v>
      </c>
      <c r="HT6" s="193" t="n">
        <f aca="false">IF(ISERROR(VLOOKUP($A6,'Import OffPeak'!$A$3:HY$99,228,FALSE())-VLOOKUP($A6,'Import OffPeak change'!$A$106:HY$202,228,FALSE())),0,(VLOOKUP($A6,'Import OffPeak'!$A$3:HY$99,228,FALSE())-VLOOKUP($A6,'Import OffPeak change'!$A$106:HY$202,228,FALSE())))</f>
        <v>0</v>
      </c>
      <c r="HU6" s="193" t="n">
        <f aca="false">IF(ISERROR(VLOOKUP($A6,'Import OffPeak'!$A$3:HZ$99,229,FALSE())-VLOOKUP($A6,'Import OffPeak change'!$A$106:HZ$202,229,FALSE())),0,(VLOOKUP($A6,'Import OffPeak'!$A$3:HZ$99,229,FALSE())-VLOOKUP($A6,'Import OffPeak change'!$A$106:HZ$202,229,FALSE())))</f>
        <v>0</v>
      </c>
      <c r="HV6" s="193" t="n">
        <f aca="false">IF(ISERROR(VLOOKUP($A6,'Import OffPeak'!$A$3:IA$99,230,FALSE())-VLOOKUP($A6,'Import OffPeak change'!$A$106:IA$202,230,FALSE())),0,(VLOOKUP($A6,'Import OffPeak'!$A$3:IA$99,230,FALSE())-VLOOKUP($A6,'Import OffPeak change'!$A$106:IA$202,230,FALSE())))</f>
        <v>0</v>
      </c>
      <c r="HW6" s="193" t="n">
        <f aca="false">IF(ISERROR(VLOOKUP($A6,'Import OffPeak'!$A$3:IB$99,231,FALSE())-VLOOKUP($A6,'Import OffPeak change'!$A$106:IB$202,231,FALSE())),0,(VLOOKUP($A6,'Import OffPeak'!$A$3:IB$99,231,FALSE())-VLOOKUP($A6,'Import OffPeak change'!$A$106:IB$202,231,FALSE())))</f>
        <v>0</v>
      </c>
      <c r="HX6" s="193" t="n">
        <f aca="false">IF(ISERROR(VLOOKUP($A6,'Import OffPeak'!$A$3:IC$99,232,FALSE())-VLOOKUP($A6,'Import OffPeak change'!$A$106:IC$202,232,FALSE())),0,(VLOOKUP($A6,'Import OffPeak'!$A$3:IC$99,232,FALSE())-VLOOKUP($A6,'Import OffPeak change'!$A$106:IC$202,232,FALSE())))</f>
        <v>0</v>
      </c>
      <c r="HY6" s="193" t="n">
        <f aca="false">IF(ISERROR(VLOOKUP($A6,'Import OffPeak'!$A$3:ID$99,233,FALSE())-VLOOKUP($A6,'Import OffPeak change'!$A$106:ID$202,233,FALSE())),0,(VLOOKUP($A6,'Import OffPeak'!$A$3:ID$99,233,FALSE())-VLOOKUP($A6,'Import OffPeak change'!$A$106:ID$202,233,FALSE())))</f>
        <v>0</v>
      </c>
      <c r="HZ6" s="193" t="n">
        <f aca="false">IF(ISERROR(VLOOKUP($A6,'Import OffPeak'!$A$3:IE$99,234,FALSE())-VLOOKUP($A6,'Import OffPeak change'!$A$106:IE$202,234,FALSE())),0,(VLOOKUP($A6,'Import OffPeak'!$A$3:IE$99,234,FALSE())-VLOOKUP($A6,'Import OffPeak change'!$A$106:IE$202,234,FALSE())))</f>
        <v>0</v>
      </c>
      <c r="IA6" s="193" t="n">
        <f aca="false">IF(ISERROR(VLOOKUP($A6,'Import OffPeak'!$A$3:IF$99,235,FALSE())-VLOOKUP($A6,'Import OffPeak change'!$A$106:IF$202,235,FALSE())),0,(VLOOKUP($A6,'Import OffPeak'!$A$3:IF$99,235,FALSE())-VLOOKUP($A6,'Import OffPeak change'!$A$106:IF$202,235,FALSE())))</f>
        <v>0</v>
      </c>
      <c r="IB6" s="193" t="n">
        <f aca="false">IF(ISERROR(VLOOKUP($A6,'Import OffPeak'!$A$3:IG$99,236,FALSE())-VLOOKUP($A6,'Import OffPeak change'!$A$106:IG$202,236,FALSE())),0,(VLOOKUP($A6,'Import OffPeak'!$A$3:IG$99,236,FALSE())-VLOOKUP($A6,'Import OffPeak change'!$A$106:IG$202,236,FALSE())))</f>
        <v>0</v>
      </c>
      <c r="IC6" s="193" t="n">
        <f aca="false">IF(ISERROR(VLOOKUP($A6,'Import OffPeak'!$A$3:IH$99,237,FALSE())-VLOOKUP($A6,'Import OffPeak change'!$A$106:IH$202,237,FALSE())),0,(VLOOKUP($A6,'Import OffPeak'!$A$3:IH$99,237,FALSE())-VLOOKUP($A6,'Import OffPeak change'!$A$106:IH$202,237,FALSE())))</f>
        <v>0</v>
      </c>
      <c r="ID6" s="193" t="n">
        <f aca="false">IF(ISERROR(VLOOKUP($A6,'Import OffPeak'!$A$3:II$99,238,FALSE())-VLOOKUP($A6,'Import OffPeak change'!$A$106:II$202,238,FALSE())),0,(VLOOKUP($A6,'Import OffPeak'!$A$3:II$99,238,FALSE())-VLOOKUP($A6,'Import OffPeak change'!$A$106:II$202,238,FALSE())))</f>
        <v>0</v>
      </c>
      <c r="IE6" s="193" t="n">
        <f aca="false">IF(ISERROR(VLOOKUP($A6,'Import OffPeak'!$A$3:IJ$99,239,FALSE())-VLOOKUP($A6,'Import OffPeak change'!$A$106:IJ$202,239,FALSE())),0,(VLOOKUP($A6,'Import OffPeak'!$A$3:IJ$99,239,FALSE())-VLOOKUP($A6,'Import OffPeak change'!$A$106:IJ$202,239,FALSE())))</f>
        <v>0</v>
      </c>
      <c r="IF6" s="193"/>
      <c r="II6" s="193"/>
    </row>
    <row r="7" customFormat="false" ht="12.75" hidden="false" customHeight="false" outlineLevel="0" collapsed="false">
      <c r="A7" s="201" t="str">
        <f aca="false">IF('Import OffPeak'!A4=0,"",'Import OffPeak'!A4)</f>
        <v>ALTAPWROPTION</v>
      </c>
      <c r="B7" s="193"/>
      <c r="C7" s="193"/>
      <c r="D7" s="193"/>
      <c r="E7" s="193"/>
      <c r="F7" s="193"/>
      <c r="G7" s="193" t="n">
        <f aca="false">IF(ISERROR(VLOOKUP($A7,'Import OffPeak'!$A$3:L$99,7,FALSE())-VLOOKUP($A7,'Import OffPeak change'!$A$106:L$202,7,FALSE())),0,(VLOOKUP($A7,'Import OffPeak'!$A$3:L$99,7,FALSE())-VLOOKUP($A7,'Import OffPeak change'!$A$106:L$202,7,FALSE())))</f>
        <v>0</v>
      </c>
      <c r="H7" s="193" t="n">
        <f aca="false">IF(ISERROR(VLOOKUP($A7,'Import OffPeak'!$A$3:M$99,8,FALSE())-VLOOKUP($A7,'Import OffPeak change'!$A$106:M$202,8,FALSE())),0,(VLOOKUP($A7,'Import OffPeak'!$A$3:M$99,8,FALSE())-VLOOKUP($A7,'Import OffPeak change'!$A$106:M$202,8,FALSE())))</f>
        <v>0</v>
      </c>
      <c r="I7" s="193" t="n">
        <f aca="false">IF(ISERROR(VLOOKUP($A7,'Import OffPeak'!$A$3:N$99,9,FALSE())-VLOOKUP($A7,'Import OffPeak change'!$A$106:N$202,9,FALSE())),0,(VLOOKUP($A7,'Import OffPeak'!$A$3:N$99,9,FALSE())-VLOOKUP($A7,'Import OffPeak change'!$A$106:N$202,9,FALSE())))</f>
        <v>0</v>
      </c>
      <c r="J7" s="193" t="n">
        <f aca="false">IF(ISERROR(VLOOKUP($A7,'Import OffPeak'!$A$3:O$99,10,FALSE())-VLOOKUP($A7,'Import OffPeak change'!$A$106:O$202,10,FALSE())),0,(VLOOKUP($A7,'Import OffPeak'!$A$3:O$99,10,FALSE())-VLOOKUP($A7,'Import OffPeak change'!$A$106:O$202,10,FALSE())))</f>
        <v>0</v>
      </c>
      <c r="K7" s="193" t="n">
        <f aca="false">IF(ISERROR(VLOOKUP($A7,'Import OffPeak'!$A$3:P$99,11,FALSE())-VLOOKUP($A7,'Import OffPeak change'!$A$106:P$202,11,FALSE())),0,(VLOOKUP($A7,'Import OffPeak'!$A$3:P$99,11,FALSE())-VLOOKUP($A7,'Import OffPeak change'!$A$106:P$202,11,FALSE())))</f>
        <v>0</v>
      </c>
      <c r="L7" s="193" t="n">
        <f aca="false">IF(ISERROR(VLOOKUP($A7,'Import OffPeak'!$A$3:Q$99,12,FALSE())-VLOOKUP($A7,'Import OffPeak change'!$A$106:Q$202,12,FALSE())),0,(VLOOKUP($A7,'Import OffPeak'!$A$3:Q$99,12,FALSE())-VLOOKUP($A7,'Import OffPeak change'!$A$106:Q$202,12,FALSE())))</f>
        <v>0</v>
      </c>
      <c r="M7" s="193" t="n">
        <f aca="false">IF(ISERROR(VLOOKUP($A7,'Import OffPeak'!$A$3:R$99,13,FALSE())-VLOOKUP($A7,'Import OffPeak change'!$A$106:R$202,13,FALSE())),0,(VLOOKUP($A7,'Import OffPeak'!$A$3:R$99,13,FALSE())-VLOOKUP($A7,'Import OffPeak change'!$A$106:R$202,13,FALSE())))</f>
        <v>0</v>
      </c>
      <c r="N7" s="193" t="n">
        <f aca="false">IF(ISERROR(VLOOKUP($A7,'Import OffPeak'!$A$3:S$99,14,FALSE())-VLOOKUP($A7,'Import OffPeak change'!$A$106:S$202,14,FALSE())),0,(VLOOKUP($A7,'Import OffPeak'!$A$3:S$99,14,FALSE())-VLOOKUP($A7,'Import OffPeak change'!$A$106:S$202,14,FALSE())))</f>
        <v>0</v>
      </c>
      <c r="O7" s="193" t="n">
        <f aca="false">IF(ISERROR(VLOOKUP($A7,'Import OffPeak'!$A$3:T$99,15,FALSE())-VLOOKUP($A7,'Import OffPeak change'!$A$106:T$202,15,FALSE())),0,(VLOOKUP($A7,'Import OffPeak'!$A$3:T$99,15,FALSE())-VLOOKUP($A7,'Import OffPeak change'!$A$106:T$202,15,FALSE())))</f>
        <v>0</v>
      </c>
      <c r="P7" s="193" t="n">
        <f aca="false">IF(ISERROR(VLOOKUP($A7,'Import OffPeak'!$A$3:U$99,16,FALSE())-VLOOKUP($A7,'Import OffPeak change'!$A$106:U$202,16,FALSE())),0,(VLOOKUP($A7,'Import OffPeak'!$A$3:U$99,16,FALSE())-VLOOKUP($A7,'Import OffPeak change'!$A$106:U$202,16,FALSE())))</f>
        <v>0</v>
      </c>
      <c r="Q7" s="193" t="n">
        <f aca="false">IF(ISERROR(VLOOKUP($A7,'Import OffPeak'!$A$3:V$99,17,FALSE())-VLOOKUP($A7,'Import OffPeak change'!$A$106:V$202,17,FALSE())),0,(VLOOKUP($A7,'Import OffPeak'!$A$3:V$99,17,FALSE())-VLOOKUP($A7,'Import OffPeak change'!$A$106:V$202,17,FALSE())))</f>
        <v>0</v>
      </c>
      <c r="R7" s="193" t="n">
        <f aca="false">IF(ISERROR(VLOOKUP($A7,'Import OffPeak'!$A$3:W$99,18,FALSE())-VLOOKUP($A7,'Import OffPeak change'!$A$106:W$202,18,FALSE())),0,(VLOOKUP($A7,'Import OffPeak'!$A$3:W$99,18,FALSE())-VLOOKUP($A7,'Import OffPeak change'!$A$106:W$202,18,FALSE())))</f>
        <v>0</v>
      </c>
      <c r="S7" s="193" t="n">
        <f aca="false">IF(ISERROR(VLOOKUP($A7,'Import OffPeak'!$A$3:X$99,19,FALSE())-VLOOKUP($A7,'Import OffPeak change'!$A$106:X$202,19,FALSE())),0,(VLOOKUP($A7,'Import OffPeak'!$A$3:X$99,19,FALSE())-VLOOKUP($A7,'Import OffPeak change'!$A$106:X$202,19,FALSE())))</f>
        <v>0</v>
      </c>
      <c r="T7" s="193" t="n">
        <f aca="false">IF(ISERROR(VLOOKUP($A7,'Import OffPeak'!$A$3:Y$99,20,FALSE())-VLOOKUP($A7,'Import OffPeak change'!$A$106:Y$202,20,FALSE())),0,(VLOOKUP($A7,'Import OffPeak'!$A$3:Y$99,20,FALSE())-VLOOKUP($A7,'Import OffPeak change'!$A$106:Y$202,20,FALSE())))</f>
        <v>0</v>
      </c>
      <c r="U7" s="193" t="n">
        <f aca="false">IF(ISERROR(VLOOKUP($A7,'Import OffPeak'!$A$3:Z$99,21,FALSE())-VLOOKUP($A7,'Import OffPeak change'!$A$106:Z$202,21,FALSE())),0,(VLOOKUP($A7,'Import OffPeak'!$A$3:Z$99,21,FALSE())-VLOOKUP($A7,'Import OffPeak change'!$A$106:Z$202,21,FALSE())))</f>
        <v>0</v>
      </c>
      <c r="V7" s="193" t="n">
        <f aca="false">IF(ISERROR(VLOOKUP($A7,'Import OffPeak'!$A$3:AA$99,22,FALSE())-VLOOKUP($A7,'Import OffPeak change'!$A$106:AA$202,22,FALSE())),0,(VLOOKUP($A7,'Import OffPeak'!$A$3:AA$99,22,FALSE())-VLOOKUP($A7,'Import OffPeak change'!$A$106:AA$202,22,FALSE())))</f>
        <v>0</v>
      </c>
      <c r="W7" s="193" t="n">
        <f aca="false">IF(ISERROR(VLOOKUP($A7,'Import OffPeak'!$A$3:AB$99,23,FALSE())-VLOOKUP($A7,'Import OffPeak change'!$A$106:AB$202,23,FALSE())),0,(VLOOKUP($A7,'Import OffPeak'!$A$3:AB$99,23,FALSE())-VLOOKUP($A7,'Import OffPeak change'!$A$106:AB$202,23,FALSE())))</f>
        <v>0</v>
      </c>
      <c r="X7" s="193" t="n">
        <f aca="false">IF(ISERROR(VLOOKUP($A7,'Import OffPeak'!$A$3:AC$99,24,FALSE())-VLOOKUP($A7,'Import OffPeak change'!$A$106:AC$202,24,FALSE())),0,(VLOOKUP($A7,'Import OffPeak'!$A$3:AC$99,24,FALSE())-VLOOKUP($A7,'Import OffPeak change'!$A$106:AC$202,24,FALSE())))</f>
        <v>0</v>
      </c>
      <c r="Y7" s="193" t="n">
        <f aca="false">IF(ISERROR(VLOOKUP($A7,'Import OffPeak'!$A$3:AD$99,25,FALSE())-VLOOKUP($A7,'Import OffPeak change'!$A$106:AD$202,25,FALSE())),0,(VLOOKUP($A7,'Import OffPeak'!$A$3:AD$99,25,FALSE())-VLOOKUP($A7,'Import OffPeak change'!$A$106:AD$202,25,FALSE())))</f>
        <v>0</v>
      </c>
      <c r="Z7" s="193" t="n">
        <f aca="false">IF(ISERROR(VLOOKUP($A7,'Import OffPeak'!$A$3:AE$99,26,FALSE())-VLOOKUP($A7,'Import OffPeak change'!$A$106:AE$202,26,FALSE())),0,(VLOOKUP($A7,'Import OffPeak'!$A$3:AE$99,26,FALSE())-VLOOKUP($A7,'Import OffPeak change'!$A$106:AE$202,26,FALSE())))</f>
        <v>0</v>
      </c>
      <c r="AA7" s="193" t="n">
        <f aca="false">IF(ISERROR(VLOOKUP($A7,'Import OffPeak'!$A$3:AF$99,27,FALSE())-VLOOKUP($A7,'Import OffPeak change'!$A$106:AF$202,27,FALSE())),0,(VLOOKUP($A7,'Import OffPeak'!$A$3:AF$99,27,FALSE())-VLOOKUP($A7,'Import OffPeak change'!$A$106:AF$202,27,FALSE())))</f>
        <v>0</v>
      </c>
      <c r="AB7" s="193" t="n">
        <f aca="false">IF(ISERROR(VLOOKUP($A7,'Import OffPeak'!$A$3:AG$99,28,FALSE())-VLOOKUP($A7,'Import OffPeak change'!$A$106:AG$202,28,FALSE())),0,(VLOOKUP($A7,'Import OffPeak'!$A$3:AG$99,28,FALSE())-VLOOKUP($A7,'Import OffPeak change'!$A$106:AG$202,28,FALSE())))</f>
        <v>0</v>
      </c>
      <c r="AC7" s="193" t="n">
        <f aca="false">IF(ISERROR(VLOOKUP($A7,'Import OffPeak'!$A$3:AH$99,29,FALSE())-VLOOKUP($A7,'Import OffPeak change'!$A$106:AH$202,29,FALSE())),0,(VLOOKUP($A7,'Import OffPeak'!$A$3:AH$99,29,FALSE())-VLOOKUP($A7,'Import OffPeak change'!$A$106:AH$202,29,FALSE())))</f>
        <v>0</v>
      </c>
      <c r="AD7" s="193" t="n">
        <f aca="false">IF(ISERROR(VLOOKUP($A7,'Import OffPeak'!$A$3:AI$99,30,FALSE())-VLOOKUP($A7,'Import OffPeak change'!$A$106:AI$202,30,FALSE())),0,(VLOOKUP($A7,'Import OffPeak'!$A$3:AI$99,30,FALSE())-VLOOKUP($A7,'Import OffPeak change'!$A$106:AI$202,30,FALSE())))</f>
        <v>0</v>
      </c>
      <c r="AE7" s="193" t="n">
        <f aca="false">IF(ISERROR(VLOOKUP($A7,'Import OffPeak'!$A$3:AJ$99,31,FALSE())-VLOOKUP($A7,'Import OffPeak change'!$A$106:AJ$202,31,FALSE())),0,(VLOOKUP($A7,'Import OffPeak'!$A$3:AJ$99,31,FALSE())-VLOOKUP($A7,'Import OffPeak change'!$A$106:AJ$202,31,FALSE())))</f>
        <v>0</v>
      </c>
      <c r="AF7" s="193" t="n">
        <f aca="false">IF(ISERROR(VLOOKUP($A7,'Import OffPeak'!$A$3:AK$99,32,FALSE())-VLOOKUP($A7,'Import OffPeak change'!$A$106:AK$202,32,FALSE())),0,(VLOOKUP($A7,'Import OffPeak'!$A$3:AK$99,32,FALSE())-VLOOKUP($A7,'Import OffPeak change'!$A$106:AK$202,32,FALSE())))</f>
        <v>0</v>
      </c>
      <c r="AG7" s="193" t="n">
        <f aca="false">IF(ISERROR(VLOOKUP($A7,'Import OffPeak'!$A$3:AL$99,33,FALSE())-VLOOKUP($A7,'Import OffPeak change'!$A$106:AL$202,33,FALSE())),0,(VLOOKUP($A7,'Import OffPeak'!$A$3:AL$99,33,FALSE())-VLOOKUP($A7,'Import OffPeak change'!$A$106:AL$202,33,FALSE())))</f>
        <v>0</v>
      </c>
      <c r="AH7" s="193" t="n">
        <f aca="false">IF(ISERROR(VLOOKUP($A7,'Import OffPeak'!$A$3:AM$99,34,FALSE())-VLOOKUP($A7,'Import OffPeak change'!$A$106:AM$202,34,FALSE())),0,(VLOOKUP($A7,'Import OffPeak'!$A$3:AM$99,34,FALSE())-VLOOKUP($A7,'Import OffPeak change'!$A$106:AM$202,34,FALSE())))</f>
        <v>0</v>
      </c>
      <c r="AI7" s="193" t="n">
        <f aca="false">IF(ISERROR(VLOOKUP($A7,'Import OffPeak'!$A$3:AN$99,35,FALSE())-VLOOKUP($A7,'Import OffPeak change'!$A$106:AN$202,35,FALSE())),0,(VLOOKUP($A7,'Import OffPeak'!$A$3:AN$99,35,FALSE())-VLOOKUP($A7,'Import OffPeak change'!$A$106:AN$202,35,FALSE())))</f>
        <v>0</v>
      </c>
      <c r="AJ7" s="193" t="n">
        <f aca="false">IF(ISERROR(VLOOKUP($A7,'Import OffPeak'!$A$3:AO$99,36,FALSE())-VLOOKUP($A7,'Import OffPeak change'!$A$106:AO$202,36,FALSE())),0,(VLOOKUP($A7,'Import OffPeak'!$A$3:AO$99,36,FALSE())-VLOOKUP($A7,'Import OffPeak change'!$A$106:AO$202,36,FALSE())))</f>
        <v>0</v>
      </c>
      <c r="AK7" s="193" t="n">
        <f aca="false">IF(ISERROR(VLOOKUP($A7,'Import OffPeak'!$A$3:AP$99,37,FALSE())-VLOOKUP($A7,'Import OffPeak change'!$A$106:AP$202,37,FALSE())),0,(VLOOKUP($A7,'Import OffPeak'!$A$3:AP$99,37,FALSE())-VLOOKUP($A7,'Import OffPeak change'!$A$106:AP$202,37,FALSE())))</f>
        <v>0</v>
      </c>
      <c r="AL7" s="193" t="n">
        <f aca="false">IF(ISERROR(VLOOKUP($A7,'Import OffPeak'!$A$3:AQ$99,38,FALSE())-VLOOKUP($A7,'Import OffPeak change'!$A$106:AQ$202,38,FALSE())),0,(VLOOKUP($A7,'Import OffPeak'!$A$3:AQ$99,38,FALSE())-VLOOKUP($A7,'Import OffPeak change'!$A$106:AQ$202,38,FALSE())))</f>
        <v>0</v>
      </c>
      <c r="AM7" s="193" t="n">
        <f aca="false">IF(ISERROR(VLOOKUP($A7,'Import OffPeak'!$A$3:AR$99,39,FALSE())-VLOOKUP($A7,'Import OffPeak change'!$A$106:AR$202,39,FALSE())),0,(VLOOKUP($A7,'Import OffPeak'!$A$3:AR$99,39,FALSE())-VLOOKUP($A7,'Import OffPeak change'!$A$106:AR$202,39,FALSE())))</f>
        <v>0</v>
      </c>
      <c r="AN7" s="193" t="n">
        <f aca="false">IF(ISERROR(VLOOKUP($A7,'Import OffPeak'!$A$3:AS$99,40,FALSE())-VLOOKUP($A7,'Import OffPeak change'!$A$106:AS$202,40,FALSE())),0,(VLOOKUP($A7,'Import OffPeak'!$A$3:AS$99,40,FALSE())-VLOOKUP($A7,'Import OffPeak change'!$A$106:AS$202,40,FALSE())))</f>
        <v>0</v>
      </c>
      <c r="AO7" s="193" t="n">
        <f aca="false">IF(ISERROR(VLOOKUP($A7,'Import OffPeak'!$A$3:AT$99,41,FALSE())-VLOOKUP($A7,'Import OffPeak change'!$A$106:AT$202,41,FALSE())),0,(VLOOKUP($A7,'Import OffPeak'!$A$3:AT$99,41,FALSE())-VLOOKUP($A7,'Import OffPeak change'!$A$106:AT$202,41,FALSE())))</f>
        <v>0</v>
      </c>
      <c r="AP7" s="193" t="n">
        <f aca="false">IF(ISERROR(VLOOKUP($A7,'Import OffPeak'!$A$3:AU$99,42,FALSE())-VLOOKUP($A7,'Import OffPeak change'!$A$106:AU$202,42,FALSE())),0,(VLOOKUP($A7,'Import OffPeak'!$A$3:AU$99,42,FALSE())-VLOOKUP($A7,'Import OffPeak change'!$A$106:AU$202,42,FALSE())))</f>
        <v>0</v>
      </c>
      <c r="AQ7" s="193" t="n">
        <f aca="false">IF(ISERROR(VLOOKUP($A7,'Import OffPeak'!$A$3:AV$99,43,FALSE())-VLOOKUP($A7,'Import OffPeak change'!$A$106:AV$202,43,FALSE())),0,(VLOOKUP($A7,'Import OffPeak'!$A$3:AV$99,43,FALSE())-VLOOKUP($A7,'Import OffPeak change'!$A$106:AV$202,43,FALSE())))</f>
        <v>0</v>
      </c>
      <c r="AR7" s="193" t="n">
        <f aca="false">IF(ISERROR(VLOOKUP($A7,'Import OffPeak'!$A$3:AW$99,44,FALSE())-VLOOKUP($A7,'Import OffPeak change'!$A$106:AW$202,44,FALSE())),0,(VLOOKUP($A7,'Import OffPeak'!$A$3:AW$99,44,FALSE())-VLOOKUP($A7,'Import OffPeak change'!$A$106:AW$202,44,FALSE())))</f>
        <v>0</v>
      </c>
      <c r="AS7" s="193" t="n">
        <f aca="false">IF(ISERROR(VLOOKUP($A7,'Import OffPeak'!$A$3:AX$99,45,FALSE())-VLOOKUP($A7,'Import OffPeak change'!$A$106:AX$202,45,FALSE())),0,(VLOOKUP($A7,'Import OffPeak'!$A$3:AX$99,45,FALSE())-VLOOKUP($A7,'Import OffPeak change'!$A$106:AX$202,45,FALSE())))</f>
        <v>0</v>
      </c>
      <c r="AT7" s="193" t="n">
        <f aca="false">IF(ISERROR(VLOOKUP($A7,'Import OffPeak'!$A$3:AY$99,46,FALSE())-VLOOKUP($A7,'Import OffPeak change'!$A$106:AY$202,46,FALSE())),0,(VLOOKUP($A7,'Import OffPeak'!$A$3:AY$99,46,FALSE())-VLOOKUP($A7,'Import OffPeak change'!$A$106:AY$202,46,FALSE())))</f>
        <v>0</v>
      </c>
      <c r="AU7" s="193" t="n">
        <f aca="false">IF(ISERROR(VLOOKUP($A7,'Import OffPeak'!$A$3:AZ$99,47,FALSE())-VLOOKUP($A7,'Import OffPeak change'!$A$106:AZ$202,47,FALSE())),0,(VLOOKUP($A7,'Import OffPeak'!$A$3:AZ$99,47,FALSE())-VLOOKUP($A7,'Import OffPeak change'!$A$106:AZ$202,47,FALSE())))</f>
        <v>0</v>
      </c>
      <c r="AV7" s="193" t="n">
        <f aca="false">IF(ISERROR(VLOOKUP($A7,'Import OffPeak'!$A$3:BA$99,48,FALSE())-VLOOKUP($A7,'Import OffPeak change'!$A$106:BA$202,48,FALSE())),0,(VLOOKUP($A7,'Import OffPeak'!$A$3:BA$99,48,FALSE())-VLOOKUP($A7,'Import OffPeak change'!$A$106:BA$202,48,FALSE())))</f>
        <v>0</v>
      </c>
      <c r="AW7" s="193" t="n">
        <f aca="false">IF(ISERROR(VLOOKUP($A7,'Import OffPeak'!$A$3:BB$99,49,FALSE())-VLOOKUP($A7,'Import OffPeak change'!$A$106:BB$202,49,FALSE())),0,(VLOOKUP($A7,'Import OffPeak'!$A$3:BB$99,49,FALSE())-VLOOKUP($A7,'Import OffPeak change'!$A$106:BB$202,49,FALSE())))</f>
        <v>0</v>
      </c>
      <c r="AX7" s="193" t="n">
        <f aca="false">IF(ISERROR(VLOOKUP($A7,'Import OffPeak'!$A$3:BC$99,50,FALSE())-VLOOKUP($A7,'Import OffPeak change'!$A$106:BC$202,50,FALSE())),0,(VLOOKUP($A7,'Import OffPeak'!$A$3:BC$99,50,FALSE())-VLOOKUP($A7,'Import OffPeak change'!$A$106:BC$202,50,FALSE())))</f>
        <v>0</v>
      </c>
      <c r="AY7" s="193" t="n">
        <f aca="false">IF(ISERROR(VLOOKUP($A7,'Import OffPeak'!$A$3:BD$99,51,FALSE())-VLOOKUP($A7,'Import OffPeak change'!$A$106:BD$202,51,FALSE())),0,(VLOOKUP($A7,'Import OffPeak'!$A$3:BD$99,51,FALSE())-VLOOKUP($A7,'Import OffPeak change'!$A$106:BD$202,51,FALSE())))</f>
        <v>0</v>
      </c>
      <c r="AZ7" s="193" t="n">
        <f aca="false">IF(ISERROR(VLOOKUP($A7,'Import OffPeak'!$A$3:BE$99,52,FALSE())-VLOOKUP($A7,'Import OffPeak change'!$A$106:BE$202,52,FALSE())),0,(VLOOKUP($A7,'Import OffPeak'!$A$3:BE$99,52,FALSE())-VLOOKUP($A7,'Import OffPeak change'!$A$106:BE$202,52,FALSE())))</f>
        <v>0</v>
      </c>
      <c r="BA7" s="193" t="n">
        <f aca="false">IF(ISERROR(VLOOKUP($A7,'Import OffPeak'!$A$3:BF$99,53,FALSE())-VLOOKUP($A7,'Import OffPeak change'!$A$106:BF$202,53,FALSE())),0,(VLOOKUP($A7,'Import OffPeak'!$A$3:BF$99,53,FALSE())-VLOOKUP($A7,'Import OffPeak change'!$A$106:BF$202,53,FALSE())))</f>
        <v>0</v>
      </c>
      <c r="BB7" s="193" t="n">
        <f aca="false">IF(ISERROR(VLOOKUP($A7,'Import OffPeak'!$A$3:BG$99,54,FALSE())-VLOOKUP($A7,'Import OffPeak change'!$A$106:BG$202,54,FALSE())),0,(VLOOKUP($A7,'Import OffPeak'!$A$3:BG$99,54,FALSE())-VLOOKUP($A7,'Import OffPeak change'!$A$106:BG$202,54,FALSE())))</f>
        <v>0</v>
      </c>
      <c r="BC7" s="193" t="n">
        <f aca="false">IF(ISERROR(VLOOKUP($A7,'Import OffPeak'!$A$3:BH$99,55,FALSE())-VLOOKUP($A7,'Import OffPeak change'!$A$106:BH$202,55,FALSE())),0,(VLOOKUP($A7,'Import OffPeak'!$A$3:BH$99,55,FALSE())-VLOOKUP($A7,'Import OffPeak change'!$A$106:BH$202,55,FALSE())))</f>
        <v>0</v>
      </c>
      <c r="BD7" s="193" t="n">
        <f aca="false">IF(ISERROR(VLOOKUP($A7,'Import OffPeak'!$A$3:BI$99,56,FALSE())-VLOOKUP($A7,'Import OffPeak change'!$A$106:BI$202,56,FALSE())),0,(VLOOKUP($A7,'Import OffPeak'!$A$3:BI$99,56,FALSE())-VLOOKUP($A7,'Import OffPeak change'!$A$106:BI$202,56,FALSE())))</f>
        <v>0</v>
      </c>
      <c r="BE7" s="193" t="n">
        <f aca="false">IF(ISERROR(VLOOKUP($A7,'Import OffPeak'!$A$3:BJ$99,57,FALSE())-VLOOKUP($A7,'Import OffPeak change'!$A$106:BJ$202,57,FALSE())),0,(VLOOKUP($A7,'Import OffPeak'!$A$3:BJ$99,57,FALSE())-VLOOKUP($A7,'Import OffPeak change'!$A$106:BJ$202,57,FALSE())))</f>
        <v>0</v>
      </c>
      <c r="BF7" s="193" t="n">
        <f aca="false">IF(ISERROR(VLOOKUP($A7,'Import OffPeak'!$A$3:BK$99,58,FALSE())-VLOOKUP($A7,'Import OffPeak change'!$A$106:BK$202,58,FALSE())),0,(VLOOKUP($A7,'Import OffPeak'!$A$3:BK$99,58,FALSE())-VLOOKUP($A7,'Import OffPeak change'!$A$106:BK$202,58,FALSE())))</f>
        <v>0</v>
      </c>
      <c r="BG7" s="193" t="n">
        <f aca="false">IF(ISERROR(VLOOKUP($A7,'Import OffPeak'!$A$3:BL$99,59,FALSE())-VLOOKUP($A7,'Import OffPeak change'!$A$106:BL$202,59,FALSE())),0,(VLOOKUP($A7,'Import OffPeak'!$A$3:BL$99,59,FALSE())-VLOOKUP($A7,'Import OffPeak change'!$A$106:BL$202,59,FALSE())))</f>
        <v>0</v>
      </c>
      <c r="BH7" s="193" t="n">
        <f aca="false">IF(ISERROR(VLOOKUP($A7,'Import OffPeak'!$A$3:BM$99,60,FALSE())-VLOOKUP($A7,'Import OffPeak change'!$A$106:BM$202,60,FALSE())),0,(VLOOKUP($A7,'Import OffPeak'!$A$3:BM$99,60,FALSE())-VLOOKUP($A7,'Import OffPeak change'!$A$106:BM$202,60,FALSE())))</f>
        <v>0</v>
      </c>
      <c r="BI7" s="193" t="n">
        <f aca="false">IF(ISERROR(VLOOKUP($A7,'Import OffPeak'!$A$3:BN$99,61,FALSE())-VLOOKUP($A7,'Import OffPeak change'!$A$106:BN$202,61,FALSE())),0,(VLOOKUP($A7,'Import OffPeak'!$A$3:BN$99,61,FALSE())-VLOOKUP($A7,'Import OffPeak change'!$A$106:BN$202,61,FALSE())))</f>
        <v>0</v>
      </c>
      <c r="BJ7" s="193" t="n">
        <f aca="false">IF(ISERROR(VLOOKUP($A7,'Import OffPeak'!$A$3:BO$99,62,FALSE())-VLOOKUP($A7,'Import OffPeak change'!$A$106:BO$202,62,FALSE())),0,(VLOOKUP($A7,'Import OffPeak'!$A$3:BO$99,62,FALSE())-VLOOKUP($A7,'Import OffPeak change'!$A$106:BO$202,62,FALSE())))</f>
        <v>0</v>
      </c>
      <c r="BK7" s="193" t="n">
        <f aca="false">IF(ISERROR(VLOOKUP($A7,'Import OffPeak'!$A$3:BP$99,63,FALSE())-VLOOKUP($A7,'Import OffPeak change'!$A$106:BP$202,63,FALSE())),0,(VLOOKUP($A7,'Import OffPeak'!$A$3:BP$99,63,FALSE())-VLOOKUP($A7,'Import OffPeak change'!$A$106:BP$202,63,FALSE())))</f>
        <v>0</v>
      </c>
      <c r="BL7" s="193" t="n">
        <f aca="false">IF(ISERROR(VLOOKUP($A7,'Import OffPeak'!$A$3:BQ$99,64,FALSE())-VLOOKUP($A7,'Import OffPeak change'!$A$106:BQ$202,64,FALSE())),0,(VLOOKUP($A7,'Import OffPeak'!$A$3:BQ$99,64,FALSE())-VLOOKUP($A7,'Import OffPeak change'!$A$106:BQ$202,64,FALSE())))</f>
        <v>0</v>
      </c>
      <c r="BM7" s="193" t="n">
        <f aca="false">IF(ISERROR(VLOOKUP($A7,'Import OffPeak'!$A$3:BR$99,65,FALSE())-VLOOKUP($A7,'Import OffPeak change'!$A$106:BR$202,65,FALSE())),0,(VLOOKUP($A7,'Import OffPeak'!$A$3:BR$99,65,FALSE())-VLOOKUP($A7,'Import OffPeak change'!$A$106:BR$202,65,FALSE())))</f>
        <v>0</v>
      </c>
      <c r="BN7" s="193" t="n">
        <f aca="false">IF(ISERROR(VLOOKUP($A7,'Import OffPeak'!$A$3:BS$99,66,FALSE())-VLOOKUP($A7,'Import OffPeak change'!$A$106:BS$202,66,FALSE())),0,(VLOOKUP($A7,'Import OffPeak'!$A$3:BS$99,66,FALSE())-VLOOKUP($A7,'Import OffPeak change'!$A$106:BS$202,66,FALSE())))</f>
        <v>0</v>
      </c>
      <c r="BO7" s="193" t="n">
        <f aca="false">IF(ISERROR(VLOOKUP($A7,'Import OffPeak'!$A$3:BT$99,67,FALSE())-VLOOKUP($A7,'Import OffPeak change'!$A$106:BT$202,67,FALSE())),0,(VLOOKUP($A7,'Import OffPeak'!$A$3:BT$99,67,FALSE())-VLOOKUP($A7,'Import OffPeak change'!$A$106:BT$202,67,FALSE())))</f>
        <v>0</v>
      </c>
      <c r="BP7" s="193" t="n">
        <f aca="false">IF(ISERROR(VLOOKUP($A7,'Import OffPeak'!$A$3:BU$99,68,FALSE())-VLOOKUP($A7,'Import OffPeak change'!$A$106:BU$202,68,FALSE())),0,(VLOOKUP($A7,'Import OffPeak'!$A$3:BU$99,68,FALSE())-VLOOKUP($A7,'Import OffPeak change'!$A$106:BU$202,68,FALSE())))</f>
        <v>0</v>
      </c>
      <c r="BQ7" s="193" t="n">
        <f aca="false">IF(ISERROR(VLOOKUP($A7,'Import OffPeak'!$A$3:BV$99,69,FALSE())-VLOOKUP($A7,'Import OffPeak change'!$A$106:BV$202,69,FALSE())),0,(VLOOKUP($A7,'Import OffPeak'!$A$3:BV$99,69,FALSE())-VLOOKUP($A7,'Import OffPeak change'!$A$106:BV$202,69,FALSE())))</f>
        <v>0</v>
      </c>
      <c r="BR7" s="193" t="n">
        <f aca="false">IF(ISERROR(VLOOKUP($A7,'Import OffPeak'!$A$3:BW$99,70,FALSE())-VLOOKUP($A7,'Import OffPeak change'!$A$106:BW$202,70,FALSE())),0,(VLOOKUP($A7,'Import OffPeak'!$A$3:BW$99,70,FALSE())-VLOOKUP($A7,'Import OffPeak change'!$A$106:BW$202,70,FALSE())))</f>
        <v>0</v>
      </c>
      <c r="BS7" s="193" t="n">
        <f aca="false">IF(ISERROR(VLOOKUP($A7,'Import OffPeak'!$A$3:BX$99,71,FALSE())-VLOOKUP($A7,'Import OffPeak change'!$A$106:BX$202,71,FALSE())),0,(VLOOKUP($A7,'Import OffPeak'!$A$3:BX$99,71,FALSE())-VLOOKUP($A7,'Import OffPeak change'!$A$106:BX$202,71,FALSE())))</f>
        <v>0</v>
      </c>
      <c r="BT7" s="193" t="n">
        <f aca="false">IF(ISERROR(VLOOKUP($A7,'Import OffPeak'!$A$3:BY$99,72,FALSE())-VLOOKUP($A7,'Import OffPeak change'!$A$106:BY$202,72,FALSE())),0,(VLOOKUP($A7,'Import OffPeak'!$A$3:BY$99,72,FALSE())-VLOOKUP($A7,'Import OffPeak change'!$A$106:BY$202,72,FALSE())))</f>
        <v>0</v>
      </c>
      <c r="BU7" s="193" t="n">
        <f aca="false">IF(ISERROR(VLOOKUP($A7,'Import OffPeak'!$A$3:BZ$99,73,FALSE())-VLOOKUP($A7,'Import OffPeak change'!$A$106:BZ$202,73,FALSE())),0,(VLOOKUP($A7,'Import OffPeak'!$A$3:BZ$99,73,FALSE())-VLOOKUP($A7,'Import OffPeak change'!$A$106:BZ$202,73,FALSE())))</f>
        <v>0</v>
      </c>
      <c r="BV7" s="193" t="n">
        <f aca="false">IF(ISERROR(VLOOKUP($A7,'Import OffPeak'!$A$3:CA$99,74,FALSE())-VLOOKUP($A7,'Import OffPeak change'!$A$106:CA$202,74,FALSE())),0,(VLOOKUP($A7,'Import OffPeak'!$A$3:CA$99,74,FALSE())-VLOOKUP($A7,'Import OffPeak change'!$A$106:CA$202,74,FALSE())))</f>
        <v>0</v>
      </c>
      <c r="BW7" s="193" t="n">
        <f aca="false">IF(ISERROR(VLOOKUP($A7,'Import OffPeak'!$A$3:CB$99,75,FALSE())-VLOOKUP($A7,'Import OffPeak change'!$A$106:CB$202,75,FALSE())),0,(VLOOKUP($A7,'Import OffPeak'!$A$3:CB$99,75,FALSE())-VLOOKUP($A7,'Import OffPeak change'!$A$106:CB$202,75,FALSE())))</f>
        <v>0</v>
      </c>
      <c r="BX7" s="193" t="n">
        <f aca="false">IF(ISERROR(VLOOKUP($A7,'Import OffPeak'!$A$3:CC$99,76,FALSE())-VLOOKUP($A7,'Import OffPeak change'!$A$106:CC$202,76,FALSE())),0,(VLOOKUP($A7,'Import OffPeak'!$A$3:CC$99,76,FALSE())-VLOOKUP($A7,'Import OffPeak change'!$A$106:CC$202,76,FALSE())))</f>
        <v>0</v>
      </c>
      <c r="BY7" s="193" t="n">
        <f aca="false">IF(ISERROR(VLOOKUP($A7,'Import OffPeak'!$A$3:CD$99,77,FALSE())-VLOOKUP($A7,'Import OffPeak change'!$A$106:CD$202,77,FALSE())),0,(VLOOKUP($A7,'Import OffPeak'!$A$3:CD$99,77,FALSE())-VLOOKUP($A7,'Import OffPeak change'!$A$106:CD$202,77,FALSE())))</f>
        <v>0</v>
      </c>
      <c r="BZ7" s="193" t="n">
        <f aca="false">IF(ISERROR(VLOOKUP($A7,'Import OffPeak'!$A$3:CE$99,78,FALSE())-VLOOKUP($A7,'Import OffPeak change'!$A$106:CE$202,78,FALSE())),0,(VLOOKUP($A7,'Import OffPeak'!$A$3:CE$99,78,FALSE())-VLOOKUP($A7,'Import OffPeak change'!$A$106:CE$202,78,FALSE())))</f>
        <v>0</v>
      </c>
      <c r="CA7" s="193" t="n">
        <f aca="false">IF(ISERROR(VLOOKUP($A7,'Import OffPeak'!$A$3:CF$99,79,FALSE())-VLOOKUP($A7,'Import OffPeak change'!$A$106:CF$202,79,FALSE())),0,(VLOOKUP($A7,'Import OffPeak'!$A$3:CF$99,79,FALSE())-VLOOKUP($A7,'Import OffPeak change'!$A$106:CF$202,79,FALSE())))</f>
        <v>0</v>
      </c>
      <c r="CB7" s="193" t="n">
        <f aca="false">IF(ISERROR(VLOOKUP($A7,'Import OffPeak'!$A$3:CG$99,80,FALSE())-VLOOKUP($A7,'Import OffPeak change'!$A$106:CG$202,80,FALSE())),0,(VLOOKUP($A7,'Import OffPeak'!$A$3:CG$99,80,FALSE())-VLOOKUP($A7,'Import OffPeak change'!$A$106:CG$202,80,FALSE())))</f>
        <v>0</v>
      </c>
      <c r="CC7" s="193" t="n">
        <f aca="false">IF(ISERROR(VLOOKUP($A7,'Import OffPeak'!$A$3:CH$99,81,FALSE())-VLOOKUP($A7,'Import OffPeak change'!$A$106:CH$202,81,FALSE())),0,(VLOOKUP($A7,'Import OffPeak'!$A$3:CH$99,81,FALSE())-VLOOKUP($A7,'Import OffPeak change'!$A$106:CH$202,81,FALSE())))</f>
        <v>0</v>
      </c>
      <c r="CD7" s="193" t="n">
        <f aca="false">IF(ISERROR(VLOOKUP($A7,'Import OffPeak'!$A$3:CI$99,82,FALSE())-VLOOKUP($A7,'Import OffPeak change'!$A$106:CI$202,82,FALSE())),0,(VLOOKUP($A7,'Import OffPeak'!$A$3:CI$99,82,FALSE())-VLOOKUP($A7,'Import OffPeak change'!$A$106:CI$202,82,FALSE())))</f>
        <v>0</v>
      </c>
      <c r="CE7" s="193" t="n">
        <f aca="false">IF(ISERROR(VLOOKUP($A7,'Import OffPeak'!$A$3:CJ$99,83,FALSE())-VLOOKUP($A7,'Import OffPeak change'!$A$106:CJ$202,83,FALSE())),0,(VLOOKUP($A7,'Import OffPeak'!$A$3:CJ$99,83,FALSE())-VLOOKUP($A7,'Import OffPeak change'!$A$106:CJ$202,83,FALSE())))</f>
        <v>0</v>
      </c>
      <c r="CF7" s="193" t="n">
        <f aca="false">IF(ISERROR(VLOOKUP($A7,'Import OffPeak'!$A$3:CK$99,84,FALSE())-VLOOKUP($A7,'Import OffPeak change'!$A$106:CK$202,84,FALSE())),0,(VLOOKUP($A7,'Import OffPeak'!$A$3:CK$99,84,FALSE())-VLOOKUP($A7,'Import OffPeak change'!$A$106:CK$202,84,FALSE())))</f>
        <v>0</v>
      </c>
      <c r="CG7" s="193" t="n">
        <f aca="false">IF(ISERROR(VLOOKUP($A7,'Import OffPeak'!$A$3:CL$99,85,FALSE())-VLOOKUP($A7,'Import OffPeak change'!$A$106:CL$202,85,FALSE())),0,(VLOOKUP($A7,'Import OffPeak'!$A$3:CL$99,85,FALSE())-VLOOKUP($A7,'Import OffPeak change'!$A$106:CL$202,85,FALSE())))</f>
        <v>0</v>
      </c>
      <c r="CH7" s="193" t="n">
        <f aca="false">IF(ISERROR(VLOOKUP($A7,'Import OffPeak'!$A$3:CM$99,86,FALSE())-VLOOKUP($A7,'Import OffPeak change'!$A$106:CM$202,86,FALSE())),0,(VLOOKUP($A7,'Import OffPeak'!$A$3:CM$99,86,FALSE())-VLOOKUP($A7,'Import OffPeak change'!$A$106:CM$202,86,FALSE())))</f>
        <v>0</v>
      </c>
      <c r="CI7" s="193" t="n">
        <f aca="false">IF(ISERROR(VLOOKUP($A7,'Import OffPeak'!$A$3:CN$99,87,FALSE())-VLOOKUP($A7,'Import OffPeak change'!$A$106:CN$202,87,FALSE())),0,(VLOOKUP($A7,'Import OffPeak'!$A$3:CN$99,87,FALSE())-VLOOKUP($A7,'Import OffPeak change'!$A$106:CN$202,87,FALSE())))</f>
        <v>0</v>
      </c>
      <c r="CJ7" s="193" t="n">
        <f aca="false">IF(ISERROR(VLOOKUP($A7,'Import OffPeak'!$A$3:CO$99,88,FALSE())-VLOOKUP($A7,'Import OffPeak change'!$A$106:CO$202,88,FALSE())),0,(VLOOKUP($A7,'Import OffPeak'!$A$3:CO$99,88,FALSE())-VLOOKUP($A7,'Import OffPeak change'!$A$106:CO$202,88,FALSE())))</f>
        <v>0</v>
      </c>
      <c r="CK7" s="193" t="n">
        <f aca="false">IF(ISERROR(VLOOKUP($A7,'Import OffPeak'!$A$3:CP$99,89,FALSE())-VLOOKUP($A7,'Import OffPeak change'!$A$106:CP$202,89,FALSE())),0,(VLOOKUP($A7,'Import OffPeak'!$A$3:CP$99,89,FALSE())-VLOOKUP($A7,'Import OffPeak change'!$A$106:CP$202,89,FALSE())))</f>
        <v>0</v>
      </c>
      <c r="CL7" s="193" t="n">
        <f aca="false">IF(ISERROR(VLOOKUP($A7,'Import OffPeak'!$A$3:CQ$99,90,FALSE())-VLOOKUP($A7,'Import OffPeak change'!$A$106:CQ$202,90,FALSE())),0,(VLOOKUP($A7,'Import OffPeak'!$A$3:CQ$99,90,FALSE())-VLOOKUP($A7,'Import OffPeak change'!$A$106:CQ$202,90,FALSE())))</f>
        <v>0</v>
      </c>
      <c r="CM7" s="193" t="n">
        <f aca="false">IF(ISERROR(VLOOKUP($A7,'Import OffPeak'!$A$3:CR$99,91,FALSE())-VLOOKUP($A7,'Import OffPeak change'!$A$106:CR$202,91,FALSE())),0,(VLOOKUP($A7,'Import OffPeak'!$A$3:CR$99,91,FALSE())-VLOOKUP($A7,'Import OffPeak change'!$A$106:CR$202,91,FALSE())))</f>
        <v>0</v>
      </c>
      <c r="CN7" s="193" t="n">
        <f aca="false">IF(ISERROR(VLOOKUP($A7,'Import OffPeak'!$A$3:CS$99,92,FALSE())-VLOOKUP($A7,'Import OffPeak change'!$A$106:CS$202,92,FALSE())),0,(VLOOKUP($A7,'Import OffPeak'!$A$3:CS$99,92,FALSE())-VLOOKUP($A7,'Import OffPeak change'!$A$106:CS$202,92,FALSE())))</f>
        <v>0</v>
      </c>
      <c r="CO7" s="193" t="n">
        <f aca="false">IF(ISERROR(VLOOKUP($A7,'Import OffPeak'!$A$3:CT$99,93,FALSE())-VLOOKUP($A7,'Import OffPeak change'!$A$106:CT$202,93,FALSE())),0,(VLOOKUP($A7,'Import OffPeak'!$A$3:CT$99,93,FALSE())-VLOOKUP($A7,'Import OffPeak change'!$A$106:CT$202,93,FALSE())))</f>
        <v>0</v>
      </c>
      <c r="CP7" s="193" t="n">
        <f aca="false">IF(ISERROR(VLOOKUP($A7,'Import OffPeak'!$A$3:CU$99,94,FALSE())-VLOOKUP($A7,'Import OffPeak change'!$A$106:CU$202,94,FALSE())),0,(VLOOKUP($A7,'Import OffPeak'!$A$3:CU$99,94,FALSE())-VLOOKUP($A7,'Import OffPeak change'!$A$106:CU$202,94,FALSE())))</f>
        <v>0</v>
      </c>
      <c r="CQ7" s="193" t="n">
        <f aca="false">IF(ISERROR(VLOOKUP($A7,'Import OffPeak'!$A$3:CV$99,95,FALSE())-VLOOKUP($A7,'Import OffPeak change'!$A$106:CV$202,95,FALSE())),0,(VLOOKUP($A7,'Import OffPeak'!$A$3:CV$99,95,FALSE())-VLOOKUP($A7,'Import OffPeak change'!$A$106:CV$202,95,FALSE())))</f>
        <v>0</v>
      </c>
      <c r="CR7" s="193" t="n">
        <f aca="false">IF(ISERROR(VLOOKUP($A7,'Import OffPeak'!$A$3:CW$99,96,FALSE())-VLOOKUP($A7,'Import OffPeak change'!$A$106:CW$202,96,FALSE())),0,(VLOOKUP($A7,'Import OffPeak'!$A$3:CW$99,96,FALSE())-VLOOKUP($A7,'Import OffPeak change'!$A$106:CW$202,96,FALSE())))</f>
        <v>0</v>
      </c>
      <c r="CS7" s="193" t="n">
        <f aca="false">IF(ISERROR(VLOOKUP($A7,'Import OffPeak'!$A$3:CX$99,97,FALSE())-VLOOKUP($A7,'Import OffPeak change'!$A$106:CX$202,97,FALSE())),0,(VLOOKUP($A7,'Import OffPeak'!$A$3:CX$99,97,FALSE())-VLOOKUP($A7,'Import OffPeak change'!$A$106:CX$202,97,FALSE())))</f>
        <v>0</v>
      </c>
      <c r="CT7" s="193" t="n">
        <f aca="false">IF(ISERROR(VLOOKUP($A7,'Import OffPeak'!$A$3:CY$99,98,FALSE())-VLOOKUP($A7,'Import OffPeak change'!$A$106:CY$202,98,FALSE())),0,(VLOOKUP($A7,'Import OffPeak'!$A$3:CY$99,98,FALSE())-VLOOKUP($A7,'Import OffPeak change'!$A$106:CY$202,98,FALSE())))</f>
        <v>0</v>
      </c>
      <c r="CU7" s="193" t="n">
        <f aca="false">IF(ISERROR(VLOOKUP($A7,'Import OffPeak'!$A$3:CZ$99,99,FALSE())-VLOOKUP($A7,'Import OffPeak change'!$A$106:CZ$202,99,FALSE())),0,(VLOOKUP($A7,'Import OffPeak'!$A$3:CZ$99,99,FALSE())-VLOOKUP($A7,'Import OffPeak change'!$A$106:CZ$202,99,FALSE())))</f>
        <v>0</v>
      </c>
      <c r="CV7" s="193" t="n">
        <f aca="false">IF(ISERROR(VLOOKUP($A7,'Import OffPeak'!$A$3:DA$99,100,FALSE())-VLOOKUP($A7,'Import OffPeak change'!$A$106:DA$202,100,FALSE())),0,(VLOOKUP($A7,'Import OffPeak'!$A$3:DA$99,100,FALSE())-VLOOKUP($A7,'Import OffPeak change'!$A$106:DA$202,100,FALSE())))</f>
        <v>0</v>
      </c>
      <c r="CW7" s="193" t="n">
        <f aca="false">IF(ISERROR(VLOOKUP($A7,'Import OffPeak'!$A$3:DB$99,101,FALSE())-VLOOKUP($A7,'Import OffPeak change'!$A$106:DB$202,101,FALSE())),0,(VLOOKUP($A7,'Import OffPeak'!$A$3:DB$99,101,FALSE())-VLOOKUP($A7,'Import OffPeak change'!$A$106:DB$202,101,FALSE())))</f>
        <v>0</v>
      </c>
      <c r="CX7" s="193" t="n">
        <f aca="false">IF(ISERROR(VLOOKUP($A7,'Import OffPeak'!$A$3:DC$99,102,FALSE())-VLOOKUP($A7,'Import OffPeak change'!$A$106:DC$202,102,FALSE())),0,(VLOOKUP($A7,'Import OffPeak'!$A$3:DC$99,102,FALSE())-VLOOKUP($A7,'Import OffPeak change'!$A$106:DC$202,102,FALSE())))</f>
        <v>0</v>
      </c>
      <c r="CY7" s="193" t="n">
        <f aca="false">IF(ISERROR(VLOOKUP($A7,'Import OffPeak'!$A$3:DD$99,103,FALSE())-VLOOKUP($A7,'Import OffPeak change'!$A$106:DD$202,103,FALSE())),0,(VLOOKUP($A7,'Import OffPeak'!$A$3:DD$99,103,FALSE())-VLOOKUP($A7,'Import OffPeak change'!$A$106:DD$202,103,FALSE())))</f>
        <v>0</v>
      </c>
      <c r="CZ7" s="193" t="n">
        <f aca="false">IF(ISERROR(VLOOKUP($A7,'Import OffPeak'!$A$3:DE$99,104,FALSE())-VLOOKUP($A7,'Import OffPeak change'!$A$106:DE$202,104,FALSE())),0,(VLOOKUP($A7,'Import OffPeak'!$A$3:DE$99,104,FALSE())-VLOOKUP($A7,'Import OffPeak change'!$A$106:DE$202,104,FALSE())))</f>
        <v>0</v>
      </c>
      <c r="DA7" s="193" t="n">
        <f aca="false">IF(ISERROR(VLOOKUP($A7,'Import OffPeak'!$A$3:DF$99,105,FALSE())-VLOOKUP($A7,'Import OffPeak change'!$A$106:DF$202,105,FALSE())),0,(VLOOKUP($A7,'Import OffPeak'!$A$3:DF$99,105,FALSE())-VLOOKUP($A7,'Import OffPeak change'!$A$106:DF$202,105,FALSE())))</f>
        <v>0</v>
      </c>
      <c r="DB7" s="193" t="n">
        <f aca="false">IF(ISERROR(VLOOKUP($A7,'Import OffPeak'!$A$3:DG$99,106,FALSE())-VLOOKUP($A7,'Import OffPeak change'!$A$106:DG$202,106,FALSE())),0,(VLOOKUP($A7,'Import OffPeak'!$A$3:DG$99,106,FALSE())-VLOOKUP($A7,'Import OffPeak change'!$A$106:DG$202,106,FALSE())))</f>
        <v>0</v>
      </c>
      <c r="DC7" s="193" t="n">
        <f aca="false">IF(ISERROR(VLOOKUP($A7,'Import OffPeak'!$A$3:DH$99,107,FALSE())-VLOOKUP($A7,'Import OffPeak change'!$A$106:DH$202,107,FALSE())),0,(VLOOKUP($A7,'Import OffPeak'!$A$3:DH$99,107,FALSE())-VLOOKUP($A7,'Import OffPeak change'!$A$106:DH$202,107,FALSE())))</f>
        <v>0</v>
      </c>
      <c r="DD7" s="193" t="n">
        <f aca="false">IF(ISERROR(VLOOKUP($A7,'Import OffPeak'!$A$3:DI$99,108,FALSE())-VLOOKUP($A7,'Import OffPeak change'!$A$106:DI$202,108,FALSE())),0,(VLOOKUP($A7,'Import OffPeak'!$A$3:DI$99,108,FALSE())-VLOOKUP($A7,'Import OffPeak change'!$A$106:DI$202,108,FALSE())))</f>
        <v>0</v>
      </c>
      <c r="DE7" s="193" t="n">
        <f aca="false">IF(ISERROR(VLOOKUP($A7,'Import OffPeak'!$A$3:DJ$99,109,FALSE())-VLOOKUP($A7,'Import OffPeak change'!$A$106:DJ$202,109,FALSE())),0,(VLOOKUP($A7,'Import OffPeak'!$A$3:DJ$99,109,FALSE())-VLOOKUP($A7,'Import OffPeak change'!$A$106:DJ$202,109,FALSE())))</f>
        <v>0</v>
      </c>
      <c r="DF7" s="193" t="n">
        <f aca="false">IF(ISERROR(VLOOKUP($A7,'Import OffPeak'!$A$3:DK$99,110,FALSE())-VLOOKUP($A7,'Import OffPeak change'!$A$106:DK$202,110,FALSE())),0,(VLOOKUP($A7,'Import OffPeak'!$A$3:DK$99,110,FALSE())-VLOOKUP($A7,'Import OffPeak change'!$A$106:DK$202,110,FALSE())))</f>
        <v>0</v>
      </c>
      <c r="DG7" s="193" t="n">
        <f aca="false">IF(ISERROR(VLOOKUP($A7,'Import OffPeak'!$A$3:DL$99,111,FALSE())-VLOOKUP($A7,'Import OffPeak change'!$A$106:DL$202,111,FALSE())),0,(VLOOKUP($A7,'Import OffPeak'!$A$3:DL$99,111,FALSE())-VLOOKUP($A7,'Import OffPeak change'!$A$106:DL$202,111,FALSE())))</f>
        <v>0</v>
      </c>
      <c r="DH7" s="193" t="n">
        <f aca="false">IF(ISERROR(VLOOKUP($A7,'Import OffPeak'!$A$3:DM$99,112,FALSE())-VLOOKUP($A7,'Import OffPeak change'!$A$106:DM$202,112,FALSE())),0,(VLOOKUP($A7,'Import OffPeak'!$A$3:DM$99,112,FALSE())-VLOOKUP($A7,'Import OffPeak change'!$A$106:DM$202,112,FALSE())))</f>
        <v>0</v>
      </c>
      <c r="DI7" s="193" t="n">
        <f aca="false">IF(ISERROR(VLOOKUP($A7,'Import OffPeak'!$A$3:DN$99,113,FALSE())-VLOOKUP($A7,'Import OffPeak change'!$A$106:DN$202,113,FALSE())),0,(VLOOKUP($A7,'Import OffPeak'!$A$3:DN$99,113,FALSE())-VLOOKUP($A7,'Import OffPeak change'!$A$106:DN$202,113,FALSE())))</f>
        <v>0</v>
      </c>
      <c r="DJ7" s="193" t="n">
        <f aca="false">IF(ISERROR(VLOOKUP($A7,'Import OffPeak'!$A$3:DO$99,114,FALSE())-VLOOKUP($A7,'Import OffPeak change'!$A$106:DO$202,114,FALSE())),0,(VLOOKUP($A7,'Import OffPeak'!$A$3:DO$99,114,FALSE())-VLOOKUP($A7,'Import OffPeak change'!$A$106:DO$202,114,FALSE())))</f>
        <v>0</v>
      </c>
      <c r="DK7" s="193" t="n">
        <f aca="false">IF(ISERROR(VLOOKUP($A7,'Import OffPeak'!$A$3:DP$99,115,FALSE())-VLOOKUP($A7,'Import OffPeak change'!$A$106:DP$202,115,FALSE())),0,(VLOOKUP($A7,'Import OffPeak'!$A$3:DP$99,115,FALSE())-VLOOKUP($A7,'Import OffPeak change'!$A$106:DP$202,115,FALSE())))</f>
        <v>0</v>
      </c>
      <c r="DL7" s="193" t="n">
        <f aca="false">IF(ISERROR(VLOOKUP($A7,'Import OffPeak'!$A$3:DQ$99,116,FALSE())-VLOOKUP($A7,'Import OffPeak change'!$A$106:DQ$202,116,FALSE())),0,(VLOOKUP($A7,'Import OffPeak'!$A$3:DQ$99,116,FALSE())-VLOOKUP($A7,'Import OffPeak change'!$A$106:DQ$202,116,FALSE())))</f>
        <v>0</v>
      </c>
      <c r="DM7" s="193" t="n">
        <f aca="false">IF(ISERROR(VLOOKUP($A7,'Import OffPeak'!$A$3:DR$99,117,FALSE())-VLOOKUP($A7,'Import OffPeak change'!$A$106:DR$202,117,FALSE())),0,(VLOOKUP($A7,'Import OffPeak'!$A$3:DR$99,117,FALSE())-VLOOKUP($A7,'Import OffPeak change'!$A$106:DR$202,117,FALSE())))</f>
        <v>0</v>
      </c>
      <c r="DN7" s="193" t="n">
        <f aca="false">IF(ISERROR(VLOOKUP($A7,'Import OffPeak'!$A$3:DS$99,118,FALSE())-VLOOKUP($A7,'Import OffPeak change'!$A$106:DS$202,118,FALSE())),0,(VLOOKUP($A7,'Import OffPeak'!$A$3:DS$99,118,FALSE())-VLOOKUP($A7,'Import OffPeak change'!$A$106:DS$202,118,FALSE())))</f>
        <v>0</v>
      </c>
      <c r="DO7" s="193" t="n">
        <f aca="false">IF(ISERROR(VLOOKUP($A7,'Import OffPeak'!$A$3:DT$99,119,FALSE())-VLOOKUP($A7,'Import OffPeak change'!$A$106:DT$202,119,FALSE())),0,(VLOOKUP($A7,'Import OffPeak'!$A$3:DT$99,119,FALSE())-VLOOKUP($A7,'Import OffPeak change'!$A$106:DT$202,119,FALSE())))</f>
        <v>0</v>
      </c>
      <c r="DP7" s="193" t="n">
        <f aca="false">IF(ISERROR(VLOOKUP($A7,'Import OffPeak'!$A$3:DU$99,120,FALSE())-VLOOKUP($A7,'Import OffPeak change'!$A$106:DU$202,120,FALSE())),0,(VLOOKUP($A7,'Import OffPeak'!$A$3:DU$99,120,FALSE())-VLOOKUP($A7,'Import OffPeak change'!$A$106:DU$202,120,FALSE())))</f>
        <v>0</v>
      </c>
      <c r="DQ7" s="193" t="n">
        <f aca="false">IF(ISERROR(VLOOKUP($A7,'Import OffPeak'!$A$3:DV$99,121,FALSE())-VLOOKUP($A7,'Import OffPeak change'!$A$106:DV$202,121,FALSE())),0,(VLOOKUP($A7,'Import OffPeak'!$A$3:DV$99,121,FALSE())-VLOOKUP($A7,'Import OffPeak change'!$A$106:DV$202,121,FALSE())))</f>
        <v>0</v>
      </c>
      <c r="DR7" s="193" t="n">
        <f aca="false">IF(ISERROR(VLOOKUP($A7,'Import OffPeak'!$A$3:DW$99,122,FALSE())-VLOOKUP($A7,'Import OffPeak change'!$A$106:DW$202,122,FALSE())),0,(VLOOKUP($A7,'Import OffPeak'!$A$3:DW$99,122,FALSE())-VLOOKUP($A7,'Import OffPeak change'!$A$106:DW$202,122,FALSE())))</f>
        <v>0</v>
      </c>
      <c r="DS7" s="193" t="n">
        <f aca="false">IF(ISERROR(VLOOKUP($A7,'Import OffPeak'!$A$3:DX$99,123,FALSE())-VLOOKUP($A7,'Import OffPeak change'!$A$106:DX$202,123,FALSE())),0,(VLOOKUP($A7,'Import OffPeak'!$A$3:DX$99,123,FALSE())-VLOOKUP($A7,'Import OffPeak change'!$A$106:DX$202,123,FALSE())))</f>
        <v>0</v>
      </c>
      <c r="DT7" s="193" t="n">
        <f aca="false">IF(ISERROR(VLOOKUP($A7,'Import OffPeak'!$A$3:DY$99,124,FALSE())-VLOOKUP($A7,'Import OffPeak change'!$A$106:DY$202,124,FALSE())),0,(VLOOKUP($A7,'Import OffPeak'!$A$3:DY$99,124,FALSE())-VLOOKUP($A7,'Import OffPeak change'!$A$106:DY$202,124,FALSE())))</f>
        <v>0</v>
      </c>
      <c r="DU7" s="193" t="n">
        <f aca="false">IF(ISERROR(VLOOKUP($A7,'Import OffPeak'!$A$3:DZ$99,125,FALSE())-VLOOKUP($A7,'Import OffPeak change'!$A$106:DZ$202,125,FALSE())),0,(VLOOKUP($A7,'Import OffPeak'!$A$3:DZ$99,125,FALSE())-VLOOKUP($A7,'Import OffPeak change'!$A$106:DZ$202,125,FALSE())))</f>
        <v>0</v>
      </c>
      <c r="DV7" s="193" t="n">
        <f aca="false">IF(ISERROR(VLOOKUP($A7,'Import OffPeak'!$A$3:EA$99,126,FALSE())-VLOOKUP($A7,'Import OffPeak change'!$A$106:EA$202,126,FALSE())),0,(VLOOKUP($A7,'Import OffPeak'!$A$3:EA$99,126,FALSE())-VLOOKUP($A7,'Import OffPeak change'!$A$106:EA$202,126,FALSE())))</f>
        <v>0</v>
      </c>
      <c r="DW7" s="193" t="n">
        <f aca="false">IF(ISERROR(VLOOKUP($A7,'Import OffPeak'!$A$3:EB$99,127,FALSE())-VLOOKUP($A7,'Import OffPeak change'!$A$106:EB$202,127,FALSE())),0,(VLOOKUP($A7,'Import OffPeak'!$A$3:EB$99,127,FALSE())-VLOOKUP($A7,'Import OffPeak change'!$A$106:EB$202,127,FALSE())))</f>
        <v>0</v>
      </c>
      <c r="DX7" s="193" t="n">
        <f aca="false">IF(ISERROR(VLOOKUP($A7,'Import OffPeak'!$A$3:EC$99,128,FALSE())-VLOOKUP($A7,'Import OffPeak change'!$A$106:EC$202,128,FALSE())),0,(VLOOKUP($A7,'Import OffPeak'!$A$3:EC$99,128,FALSE())-VLOOKUP($A7,'Import OffPeak change'!$A$106:EC$202,128,FALSE())))</f>
        <v>0</v>
      </c>
      <c r="DY7" s="193" t="n">
        <f aca="false">IF(ISERROR(VLOOKUP($A7,'Import OffPeak'!$A$3:ED$99,129,FALSE())-VLOOKUP($A7,'Import OffPeak change'!$A$106:ED$202,129,FALSE())),0,(VLOOKUP($A7,'Import OffPeak'!$A$3:ED$99,129,FALSE())-VLOOKUP($A7,'Import OffPeak change'!$A$106:ED$202,129,FALSE())))</f>
        <v>0</v>
      </c>
      <c r="DZ7" s="193" t="n">
        <f aca="false">IF(ISERROR(VLOOKUP($A7,'Import OffPeak'!$A$3:EE$99,130,FALSE())-VLOOKUP($A7,'Import OffPeak change'!$A$106:EE$202,130,FALSE())),0,(VLOOKUP($A7,'Import OffPeak'!$A$3:EE$99,130,FALSE())-VLOOKUP($A7,'Import OffPeak change'!$A$106:EE$202,130,FALSE())))</f>
        <v>0</v>
      </c>
      <c r="EA7" s="193" t="n">
        <f aca="false">IF(ISERROR(VLOOKUP($A7,'Import OffPeak'!$A$3:EF$99,131,FALSE())-VLOOKUP($A7,'Import OffPeak change'!$A$106:EF$202,131,FALSE())),0,(VLOOKUP($A7,'Import OffPeak'!$A$3:EF$99,131,FALSE())-VLOOKUP($A7,'Import OffPeak change'!$A$106:EF$202,131,FALSE())))</f>
        <v>0</v>
      </c>
      <c r="EB7" s="193" t="n">
        <f aca="false">IF(ISERROR(VLOOKUP($A7,'Import OffPeak'!$A$3:EG$99,132,FALSE())-VLOOKUP($A7,'Import OffPeak change'!$A$106:EG$202,132,FALSE())),0,(VLOOKUP($A7,'Import OffPeak'!$A$3:EG$99,132,FALSE())-VLOOKUP($A7,'Import OffPeak change'!$A$106:EG$202,132,FALSE())))</f>
        <v>0</v>
      </c>
      <c r="EC7" s="193" t="n">
        <f aca="false">IF(ISERROR(VLOOKUP($A7,'Import OffPeak'!$A$3:EH$99,133,FALSE())-VLOOKUP($A7,'Import OffPeak change'!$A$106:EH$202,133,FALSE())),0,(VLOOKUP($A7,'Import OffPeak'!$A$3:EH$99,133,FALSE())-VLOOKUP($A7,'Import OffPeak change'!$A$106:EH$202,133,FALSE())))</f>
        <v>0</v>
      </c>
      <c r="ED7" s="193" t="n">
        <f aca="false">IF(ISERROR(VLOOKUP($A7,'Import OffPeak'!$A$3:EI$99,134,FALSE())-VLOOKUP($A7,'Import OffPeak change'!$A$106:EI$202,134,FALSE())),0,(VLOOKUP($A7,'Import OffPeak'!$A$3:EI$99,134,FALSE())-VLOOKUP($A7,'Import OffPeak change'!$A$106:EI$202,134,FALSE())))</f>
        <v>0</v>
      </c>
      <c r="EE7" s="193" t="n">
        <f aca="false">IF(ISERROR(VLOOKUP($A7,'Import OffPeak'!$A$3:EJ$99,135,FALSE())-VLOOKUP($A7,'Import OffPeak change'!$A$106:EJ$202,135,FALSE())),0,(VLOOKUP($A7,'Import OffPeak'!$A$3:EJ$99,135,FALSE())-VLOOKUP($A7,'Import OffPeak change'!$A$106:EJ$202,135,FALSE())))</f>
        <v>0</v>
      </c>
      <c r="EF7" s="193" t="n">
        <f aca="false">IF(ISERROR(VLOOKUP($A7,'Import OffPeak'!$A$3:EK$99,136,FALSE())-VLOOKUP($A7,'Import OffPeak change'!$A$106:EK$202,136,FALSE())),0,(VLOOKUP($A7,'Import OffPeak'!$A$3:EK$99,136,FALSE())-VLOOKUP($A7,'Import OffPeak change'!$A$106:EK$202,136,FALSE())))</f>
        <v>0</v>
      </c>
      <c r="EG7" s="193" t="n">
        <f aca="false">IF(ISERROR(VLOOKUP($A7,'Import OffPeak'!$A$3:EL$99,137,FALSE())-VLOOKUP($A7,'Import OffPeak change'!$A$106:EL$202,137,FALSE())),0,(VLOOKUP($A7,'Import OffPeak'!$A$3:EL$99,137,FALSE())-VLOOKUP($A7,'Import OffPeak change'!$A$106:EL$202,137,FALSE())))</f>
        <v>0</v>
      </c>
      <c r="EH7" s="193" t="n">
        <f aca="false">IF(ISERROR(VLOOKUP($A7,'Import OffPeak'!$A$3:EM$99,138,FALSE())-VLOOKUP($A7,'Import OffPeak change'!$A$106:EM$202,138,FALSE())),0,(VLOOKUP($A7,'Import OffPeak'!$A$3:EM$99,138,FALSE())-VLOOKUP($A7,'Import OffPeak change'!$A$106:EM$202,138,FALSE())))</f>
        <v>0</v>
      </c>
      <c r="EI7" s="193" t="n">
        <f aca="false">IF(ISERROR(VLOOKUP($A7,'Import OffPeak'!$A$3:EN$99,139,FALSE())-VLOOKUP($A7,'Import OffPeak change'!$A$106:EN$202,139,FALSE())),0,(VLOOKUP($A7,'Import OffPeak'!$A$3:EN$99,139,FALSE())-VLOOKUP($A7,'Import OffPeak change'!$A$106:EN$202,139,FALSE())))</f>
        <v>0</v>
      </c>
      <c r="EJ7" s="193" t="n">
        <f aca="false">IF(ISERROR(VLOOKUP($A7,'Import OffPeak'!$A$3:EO$99,140,FALSE())-VLOOKUP($A7,'Import OffPeak change'!$A$106:EO$202,140,FALSE())),0,(VLOOKUP($A7,'Import OffPeak'!$A$3:EO$99,140,FALSE())-VLOOKUP($A7,'Import OffPeak change'!$A$106:EO$202,140,FALSE())))</f>
        <v>0</v>
      </c>
      <c r="EK7" s="193" t="n">
        <f aca="false">IF(ISERROR(VLOOKUP($A7,'Import OffPeak'!$A$3:EP$99,141,FALSE())-VLOOKUP($A7,'Import OffPeak change'!$A$106:EP$202,141,FALSE())),0,(VLOOKUP($A7,'Import OffPeak'!$A$3:EP$99,141,FALSE())-VLOOKUP($A7,'Import OffPeak change'!$A$106:EP$202,141,FALSE())))</f>
        <v>0</v>
      </c>
      <c r="EL7" s="193" t="n">
        <f aca="false">IF(ISERROR(VLOOKUP($A7,'Import OffPeak'!$A$3:EQ$99,142,FALSE())-VLOOKUP($A7,'Import OffPeak change'!$A$106:EQ$202,142,FALSE())),0,(VLOOKUP($A7,'Import OffPeak'!$A$3:EQ$99,142,FALSE())-VLOOKUP($A7,'Import OffPeak change'!$A$106:EQ$202,142,FALSE())))</f>
        <v>0</v>
      </c>
      <c r="EM7" s="193" t="n">
        <f aca="false">IF(ISERROR(VLOOKUP($A7,'Import OffPeak'!$A$3:ER$99,143,FALSE())-VLOOKUP($A7,'Import OffPeak change'!$A$106:ER$202,143,FALSE())),0,(VLOOKUP($A7,'Import OffPeak'!$A$3:ER$99,143,FALSE())-VLOOKUP($A7,'Import OffPeak change'!$A$106:ER$202,143,FALSE())))</f>
        <v>0</v>
      </c>
      <c r="EN7" s="193" t="n">
        <f aca="false">IF(ISERROR(VLOOKUP($A7,'Import OffPeak'!$A$3:ES$99,144,FALSE())-VLOOKUP($A7,'Import OffPeak change'!$A$106:ES$202,144,FALSE())),0,(VLOOKUP($A7,'Import OffPeak'!$A$3:ES$99,144,FALSE())-VLOOKUP($A7,'Import OffPeak change'!$A$106:ES$202,144,FALSE())))</f>
        <v>0</v>
      </c>
      <c r="EO7" s="193" t="n">
        <f aca="false">IF(ISERROR(VLOOKUP($A7,'Import OffPeak'!$A$3:ET$99,145,FALSE())-VLOOKUP($A7,'Import OffPeak change'!$A$106:ET$202,145,FALSE())),0,(VLOOKUP($A7,'Import OffPeak'!$A$3:ET$99,145,FALSE())-VLOOKUP($A7,'Import OffPeak change'!$A$106:ET$202,145,FALSE())))</f>
        <v>0</v>
      </c>
      <c r="EP7" s="193" t="n">
        <f aca="false">IF(ISERROR(VLOOKUP($A7,'Import OffPeak'!$A$3:EU$99,146,FALSE())-VLOOKUP($A7,'Import OffPeak change'!$A$106:EU$202,146,FALSE())),0,(VLOOKUP($A7,'Import OffPeak'!$A$3:EU$99,146,FALSE())-VLOOKUP($A7,'Import OffPeak change'!$A$106:EU$202,146,FALSE())))</f>
        <v>0</v>
      </c>
      <c r="EQ7" s="193" t="n">
        <f aca="false">IF(ISERROR(VLOOKUP($A7,'Import OffPeak'!$A$3:EV$99,147,FALSE())-VLOOKUP($A7,'Import OffPeak change'!$A$106:EV$202,147,FALSE())),0,(VLOOKUP($A7,'Import OffPeak'!$A$3:EV$99,147,FALSE())-VLOOKUP($A7,'Import OffPeak change'!$A$106:EV$202,147,FALSE())))</f>
        <v>0</v>
      </c>
      <c r="ER7" s="193" t="n">
        <f aca="false">IF(ISERROR(VLOOKUP($A7,'Import OffPeak'!$A$3:EW$99,148,FALSE())-VLOOKUP($A7,'Import OffPeak change'!$A$106:EW$202,148,FALSE())),0,(VLOOKUP($A7,'Import OffPeak'!$A$3:EW$99,148,FALSE())-VLOOKUP($A7,'Import OffPeak change'!$A$106:EW$202,148,FALSE())))</f>
        <v>0</v>
      </c>
      <c r="ES7" s="193" t="n">
        <f aca="false">IF(ISERROR(VLOOKUP($A7,'Import OffPeak'!$A$3:EX$99,149,FALSE())-VLOOKUP($A7,'Import OffPeak change'!$A$106:EX$202,149,FALSE())),0,(VLOOKUP($A7,'Import OffPeak'!$A$3:EX$99,149,FALSE())-VLOOKUP($A7,'Import OffPeak change'!$A$106:EX$202,149,FALSE())))</f>
        <v>0</v>
      </c>
      <c r="ET7" s="193" t="n">
        <f aca="false">IF(ISERROR(VLOOKUP($A7,'Import OffPeak'!$A$3:EY$99,150,FALSE())-VLOOKUP($A7,'Import OffPeak change'!$A$106:EY$202,150,FALSE())),0,(VLOOKUP($A7,'Import OffPeak'!$A$3:EY$99,150,FALSE())-VLOOKUP($A7,'Import OffPeak change'!$A$106:EY$202,150,FALSE())))</f>
        <v>0</v>
      </c>
      <c r="EU7" s="193" t="n">
        <f aca="false">IF(ISERROR(VLOOKUP($A7,'Import OffPeak'!$A$3:EZ$99,151,FALSE())-VLOOKUP($A7,'Import OffPeak change'!$A$106:EZ$202,151,FALSE())),0,(VLOOKUP($A7,'Import OffPeak'!$A$3:EZ$99,151,FALSE())-VLOOKUP($A7,'Import OffPeak change'!$A$106:EZ$202,151,FALSE())))</f>
        <v>0</v>
      </c>
      <c r="EV7" s="193" t="n">
        <f aca="false">IF(ISERROR(VLOOKUP($A7,'Import OffPeak'!$A$3:FA$99,152,FALSE())-VLOOKUP($A7,'Import OffPeak change'!$A$106:FA$202,152,FALSE())),0,(VLOOKUP($A7,'Import OffPeak'!$A$3:FA$99,152,FALSE())-VLOOKUP($A7,'Import OffPeak change'!$A$106:FA$202,152,FALSE())))</f>
        <v>0</v>
      </c>
      <c r="EW7" s="193" t="n">
        <f aca="false">IF(ISERROR(VLOOKUP($A7,'Import OffPeak'!$A$3:FB$99,153,FALSE())-VLOOKUP($A7,'Import OffPeak change'!$A$106:FB$202,153,FALSE())),0,(VLOOKUP($A7,'Import OffPeak'!$A$3:FB$99,153,FALSE())-VLOOKUP($A7,'Import OffPeak change'!$A$106:FB$202,153,FALSE())))</f>
        <v>0</v>
      </c>
      <c r="EX7" s="193" t="n">
        <f aca="false">IF(ISERROR(VLOOKUP($A7,'Import OffPeak'!$A$3:FC$99,154,FALSE())-VLOOKUP($A7,'Import OffPeak change'!$A$106:FC$202,154,FALSE())),0,(VLOOKUP($A7,'Import OffPeak'!$A$3:FC$99,154,FALSE())-VLOOKUP($A7,'Import OffPeak change'!$A$106:FC$202,154,FALSE())))</f>
        <v>0</v>
      </c>
      <c r="EY7" s="193" t="n">
        <f aca="false">IF(ISERROR(VLOOKUP($A7,'Import OffPeak'!$A$3:FD$99,155,FALSE())-VLOOKUP($A7,'Import OffPeak change'!$A$106:FD$202,155,FALSE())),0,(VLOOKUP($A7,'Import OffPeak'!$A$3:FD$99,155,FALSE())-VLOOKUP($A7,'Import OffPeak change'!$A$106:FD$202,155,FALSE())))</f>
        <v>0</v>
      </c>
      <c r="EZ7" s="193" t="n">
        <f aca="false">IF(ISERROR(VLOOKUP($A7,'Import OffPeak'!$A$3:FE$99,156,FALSE())-VLOOKUP($A7,'Import OffPeak change'!$A$106:FE$202,156,FALSE())),0,(VLOOKUP($A7,'Import OffPeak'!$A$3:FE$99,156,FALSE())-VLOOKUP($A7,'Import OffPeak change'!$A$106:FE$202,156,FALSE())))</f>
        <v>0</v>
      </c>
      <c r="FA7" s="193" t="n">
        <f aca="false">IF(ISERROR(VLOOKUP($A7,'Import OffPeak'!$A$3:FF$99,157,FALSE())-VLOOKUP($A7,'Import OffPeak change'!$A$106:FF$202,157,FALSE())),0,(VLOOKUP($A7,'Import OffPeak'!$A$3:FF$99,157,FALSE())-VLOOKUP($A7,'Import OffPeak change'!$A$106:FF$202,157,FALSE())))</f>
        <v>0</v>
      </c>
      <c r="FB7" s="193" t="n">
        <f aca="false">IF(ISERROR(VLOOKUP($A7,'Import OffPeak'!$A$3:FG$99,158,FALSE())-VLOOKUP($A7,'Import OffPeak change'!$A$106:FG$202,158,FALSE())),0,(VLOOKUP($A7,'Import OffPeak'!$A$3:FG$99,158,FALSE())-VLOOKUP($A7,'Import OffPeak change'!$A$106:FG$202,158,FALSE())))</f>
        <v>0</v>
      </c>
      <c r="FC7" s="193" t="n">
        <f aca="false">IF(ISERROR(VLOOKUP($A7,'Import OffPeak'!$A$3:FH$99,159,FALSE())-VLOOKUP($A7,'Import OffPeak change'!$A$106:FH$202,159,FALSE())),0,(VLOOKUP($A7,'Import OffPeak'!$A$3:FH$99,159,FALSE())-VLOOKUP($A7,'Import OffPeak change'!$A$106:FH$202,159,FALSE())))</f>
        <v>0</v>
      </c>
      <c r="FD7" s="193" t="n">
        <f aca="false">IF(ISERROR(VLOOKUP($A7,'Import OffPeak'!$A$3:FI$99,160,FALSE())-VLOOKUP($A7,'Import OffPeak change'!$A$106:FI$202,160,FALSE())),0,(VLOOKUP($A7,'Import OffPeak'!$A$3:FI$99,160,FALSE())-VLOOKUP($A7,'Import OffPeak change'!$A$106:FI$202,160,FALSE())))</f>
        <v>0</v>
      </c>
      <c r="FE7" s="193" t="n">
        <f aca="false">IF(ISERROR(VLOOKUP($A7,'Import OffPeak'!$A$3:FJ$99,161,FALSE())-VLOOKUP($A7,'Import OffPeak change'!$A$106:FJ$202,161,FALSE())),0,(VLOOKUP($A7,'Import OffPeak'!$A$3:FJ$99,161,FALSE())-VLOOKUP($A7,'Import OffPeak change'!$A$106:FJ$202,161,FALSE())))</f>
        <v>0</v>
      </c>
      <c r="FF7" s="193" t="n">
        <f aca="false">IF(ISERROR(VLOOKUP($A7,'Import OffPeak'!$A$3:FK$99,162,FALSE())-VLOOKUP($A7,'Import OffPeak change'!$A$106:FK$202,162,FALSE())),0,(VLOOKUP($A7,'Import OffPeak'!$A$3:FK$99,162,FALSE())-VLOOKUP($A7,'Import OffPeak change'!$A$106:FK$202,162,FALSE())))</f>
        <v>0</v>
      </c>
      <c r="FG7" s="193" t="n">
        <f aca="false">IF(ISERROR(VLOOKUP($A7,'Import OffPeak'!$A$3:FL$99,163,FALSE())-VLOOKUP($A7,'Import OffPeak change'!$A$106:FL$202,163,FALSE())),0,(VLOOKUP($A7,'Import OffPeak'!$A$3:FL$99,163,FALSE())-VLOOKUP($A7,'Import OffPeak change'!$A$106:FL$202,163,FALSE())))</f>
        <v>0</v>
      </c>
      <c r="FH7" s="193" t="n">
        <f aca="false">IF(ISERROR(VLOOKUP($A7,'Import OffPeak'!$A$3:FM$99,164,FALSE())-VLOOKUP($A7,'Import OffPeak change'!$A$106:FM$202,164,FALSE())),0,(VLOOKUP($A7,'Import OffPeak'!$A$3:FM$99,164,FALSE())-VLOOKUP($A7,'Import OffPeak change'!$A$106:FM$202,164,FALSE())))</f>
        <v>0</v>
      </c>
      <c r="FI7" s="193" t="n">
        <f aca="false">IF(ISERROR(VLOOKUP($A7,'Import OffPeak'!$A$3:FN$99,165,FALSE())-VLOOKUP($A7,'Import OffPeak change'!$A$106:FN$202,165,FALSE())),0,(VLOOKUP($A7,'Import OffPeak'!$A$3:FN$99,165,FALSE())-VLOOKUP($A7,'Import OffPeak change'!$A$106:FN$202,165,FALSE())))</f>
        <v>0</v>
      </c>
      <c r="FJ7" s="193" t="n">
        <f aca="false">IF(ISERROR(VLOOKUP($A7,'Import OffPeak'!$A$3:FO$99,166,FALSE())-VLOOKUP($A7,'Import OffPeak change'!$A$106:FO$202,166,FALSE())),0,(VLOOKUP($A7,'Import OffPeak'!$A$3:FO$99,166,FALSE())-VLOOKUP($A7,'Import OffPeak change'!$A$106:FO$202,166,FALSE())))</f>
        <v>0</v>
      </c>
      <c r="FK7" s="193" t="n">
        <f aca="false">IF(ISERROR(VLOOKUP($A7,'Import OffPeak'!$A$3:FP$99,167,FALSE())-VLOOKUP($A7,'Import OffPeak change'!$A$106:FP$202,167,FALSE())),0,(VLOOKUP($A7,'Import OffPeak'!$A$3:FP$99,167,FALSE())-VLOOKUP($A7,'Import OffPeak change'!$A$106:FP$202,167,FALSE())))</f>
        <v>0</v>
      </c>
      <c r="FL7" s="193" t="n">
        <f aca="false">IF(ISERROR(VLOOKUP($A7,'Import OffPeak'!$A$3:FQ$99,168,FALSE())-VLOOKUP($A7,'Import OffPeak change'!$A$106:FQ$202,168,FALSE())),0,(VLOOKUP($A7,'Import OffPeak'!$A$3:FQ$99,168,FALSE())-VLOOKUP($A7,'Import OffPeak change'!$A$106:FQ$202,168,FALSE())))</f>
        <v>0</v>
      </c>
      <c r="FM7" s="193" t="n">
        <f aca="false">IF(ISERROR(VLOOKUP($A7,'Import OffPeak'!$A$3:FR$99,169,FALSE())-VLOOKUP($A7,'Import OffPeak change'!$A$106:FR$202,169,FALSE())),0,(VLOOKUP($A7,'Import OffPeak'!$A$3:FR$99,169,FALSE())-VLOOKUP($A7,'Import OffPeak change'!$A$106:FR$202,169,FALSE())))</f>
        <v>0</v>
      </c>
      <c r="FN7" s="193" t="n">
        <f aca="false">IF(ISERROR(VLOOKUP($A7,'Import OffPeak'!$A$3:FS$99,170,FALSE())-VLOOKUP($A7,'Import OffPeak change'!$A$106:FS$202,170,FALSE())),0,(VLOOKUP($A7,'Import OffPeak'!$A$3:FS$99,170,FALSE())-VLOOKUP($A7,'Import OffPeak change'!$A$106:FS$202,170,FALSE())))</f>
        <v>0</v>
      </c>
      <c r="FO7" s="193" t="n">
        <f aca="false">IF(ISERROR(VLOOKUP($A7,'Import OffPeak'!$A$3:FT$99,171,FALSE())-VLOOKUP($A7,'Import OffPeak change'!$A$106:FT$202,171,FALSE())),0,(VLOOKUP($A7,'Import OffPeak'!$A$3:FT$99,171,FALSE())-VLOOKUP($A7,'Import OffPeak change'!$A$106:FT$202,171,FALSE())))</f>
        <v>0</v>
      </c>
      <c r="FP7" s="193" t="n">
        <f aca="false">IF(ISERROR(VLOOKUP($A7,'Import OffPeak'!$A$3:FU$99,172,FALSE())-VLOOKUP($A7,'Import OffPeak change'!$A$106:FU$202,172,FALSE())),0,(VLOOKUP($A7,'Import OffPeak'!$A$3:FU$99,172,FALSE())-VLOOKUP($A7,'Import OffPeak change'!$A$106:FU$202,172,FALSE())))</f>
        <v>0</v>
      </c>
      <c r="FQ7" s="193" t="n">
        <f aca="false">IF(ISERROR(VLOOKUP($A7,'Import OffPeak'!$A$3:FV$99,173,FALSE())-VLOOKUP($A7,'Import OffPeak change'!$A$106:FV$202,173,FALSE())),0,(VLOOKUP($A7,'Import OffPeak'!$A$3:FV$99,173,FALSE())-VLOOKUP($A7,'Import OffPeak change'!$A$106:FV$202,173,FALSE())))</f>
        <v>0</v>
      </c>
      <c r="FR7" s="193" t="n">
        <f aca="false">IF(ISERROR(VLOOKUP($A7,'Import OffPeak'!$A$3:FW$99,174,FALSE())-VLOOKUP($A7,'Import OffPeak change'!$A$106:FW$202,174,FALSE())),0,(VLOOKUP($A7,'Import OffPeak'!$A$3:FW$99,174,FALSE())-VLOOKUP($A7,'Import OffPeak change'!$A$106:FW$202,174,FALSE())))</f>
        <v>0</v>
      </c>
      <c r="FS7" s="193" t="n">
        <f aca="false">IF(ISERROR(VLOOKUP($A7,'Import OffPeak'!$A$3:FX$99,175,FALSE())-VLOOKUP($A7,'Import OffPeak change'!$A$106:FX$202,175,FALSE())),0,(VLOOKUP($A7,'Import OffPeak'!$A$3:FX$99,175,FALSE())-VLOOKUP($A7,'Import OffPeak change'!$A$106:FX$202,175,FALSE())))</f>
        <v>0</v>
      </c>
      <c r="FT7" s="193" t="n">
        <f aca="false">IF(ISERROR(VLOOKUP($A7,'Import OffPeak'!$A$3:FY$99,176,FALSE())-VLOOKUP($A7,'Import OffPeak change'!$A$106:FY$202,176,FALSE())),0,(VLOOKUP($A7,'Import OffPeak'!$A$3:FY$99,176,FALSE())-VLOOKUP($A7,'Import OffPeak change'!$A$106:FY$202,176,FALSE())))</f>
        <v>0</v>
      </c>
      <c r="FU7" s="193" t="n">
        <f aca="false">IF(ISERROR(VLOOKUP($A7,'Import OffPeak'!$A$3:FZ$99,177,FALSE())-VLOOKUP($A7,'Import OffPeak change'!$A$106:FZ$202,177,FALSE())),0,(VLOOKUP($A7,'Import OffPeak'!$A$3:FZ$99,177,FALSE())-VLOOKUP($A7,'Import OffPeak change'!$A$106:FZ$202,177,FALSE())))</f>
        <v>0</v>
      </c>
      <c r="FV7" s="193" t="n">
        <f aca="false">IF(ISERROR(VLOOKUP($A7,'Import OffPeak'!$A$3:GA$99,178,FALSE())-VLOOKUP($A7,'Import OffPeak change'!$A$106:GA$202,178,FALSE())),0,(VLOOKUP($A7,'Import OffPeak'!$A$3:GA$99,178,FALSE())-VLOOKUP($A7,'Import OffPeak change'!$A$106:GA$202,178,FALSE())))</f>
        <v>0</v>
      </c>
      <c r="FW7" s="193" t="n">
        <f aca="false">IF(ISERROR(VLOOKUP($A7,'Import OffPeak'!$A$3:GB$99,179,FALSE())-VLOOKUP($A7,'Import OffPeak change'!$A$106:GB$202,179,FALSE())),0,(VLOOKUP($A7,'Import OffPeak'!$A$3:GB$99,179,FALSE())-VLOOKUP($A7,'Import OffPeak change'!$A$106:GB$202,179,FALSE())))</f>
        <v>0</v>
      </c>
      <c r="FX7" s="193" t="n">
        <f aca="false">IF(ISERROR(VLOOKUP($A7,'Import OffPeak'!$A$3:GC$99,180,FALSE())-VLOOKUP($A7,'Import OffPeak change'!$A$106:GC$202,180,FALSE())),0,(VLOOKUP($A7,'Import OffPeak'!$A$3:GC$99,180,FALSE())-VLOOKUP($A7,'Import OffPeak change'!$A$106:GC$202,180,FALSE())))</f>
        <v>0</v>
      </c>
      <c r="FY7" s="193" t="n">
        <f aca="false">IF(ISERROR(VLOOKUP($A7,'Import OffPeak'!$A$3:GD$99,181,FALSE())-VLOOKUP($A7,'Import OffPeak change'!$A$106:GD$202,181,FALSE())),0,(VLOOKUP($A7,'Import OffPeak'!$A$3:GD$99,181,FALSE())-VLOOKUP($A7,'Import OffPeak change'!$A$106:GD$202,181,FALSE())))</f>
        <v>0</v>
      </c>
      <c r="FZ7" s="193" t="n">
        <f aca="false">IF(ISERROR(VLOOKUP($A7,'Import OffPeak'!$A$3:GE$99,182,FALSE())-VLOOKUP($A7,'Import OffPeak change'!$A$106:GE$202,182,FALSE())),0,(VLOOKUP($A7,'Import OffPeak'!$A$3:GE$99,182,FALSE())-VLOOKUP($A7,'Import OffPeak change'!$A$106:GE$202,182,FALSE())))</f>
        <v>0</v>
      </c>
      <c r="GA7" s="193" t="n">
        <f aca="false">IF(ISERROR(VLOOKUP($A7,'Import OffPeak'!$A$3:GF$99,183,FALSE())-VLOOKUP($A7,'Import OffPeak change'!$A$106:GF$202,183,FALSE())),0,(VLOOKUP($A7,'Import OffPeak'!$A$3:GF$99,183,FALSE())-VLOOKUP($A7,'Import OffPeak change'!$A$106:GF$202,183,FALSE())))</f>
        <v>0</v>
      </c>
      <c r="GB7" s="193" t="n">
        <f aca="false">IF(ISERROR(VLOOKUP($A7,'Import OffPeak'!$A$3:GG$99,184,FALSE())-VLOOKUP($A7,'Import OffPeak change'!$A$106:GG$202,184,FALSE())),0,(VLOOKUP($A7,'Import OffPeak'!$A$3:GG$99,184,FALSE())-VLOOKUP($A7,'Import OffPeak change'!$A$106:GG$202,184,FALSE())))</f>
        <v>0</v>
      </c>
      <c r="GC7" s="193" t="n">
        <f aca="false">IF(ISERROR(VLOOKUP($A7,'Import OffPeak'!$A$3:GH$99,185,FALSE())-VLOOKUP($A7,'Import OffPeak change'!$A$106:GH$202,185,FALSE())),0,(VLOOKUP($A7,'Import OffPeak'!$A$3:GH$99,185,FALSE())-VLOOKUP($A7,'Import OffPeak change'!$A$106:GH$202,185,FALSE())))</f>
        <v>0</v>
      </c>
      <c r="GD7" s="193" t="n">
        <f aca="false">IF(ISERROR(VLOOKUP($A7,'Import OffPeak'!$A$3:GI$99,186,FALSE())-VLOOKUP($A7,'Import OffPeak change'!$A$106:GI$202,186,FALSE())),0,(VLOOKUP($A7,'Import OffPeak'!$A$3:GI$99,186,FALSE())-VLOOKUP($A7,'Import OffPeak change'!$A$106:GI$202,186,FALSE())))</f>
        <v>0</v>
      </c>
      <c r="GE7" s="193" t="n">
        <f aca="false">IF(ISERROR(VLOOKUP($A7,'Import OffPeak'!$A$3:GJ$99,187,FALSE())-VLOOKUP($A7,'Import OffPeak change'!$A$106:GJ$202,187,FALSE())),0,(VLOOKUP($A7,'Import OffPeak'!$A$3:GJ$99,187,FALSE())-VLOOKUP($A7,'Import OffPeak change'!$A$106:GJ$202,187,FALSE())))</f>
        <v>0</v>
      </c>
      <c r="GF7" s="193" t="n">
        <f aca="false">IF(ISERROR(VLOOKUP($A7,'Import OffPeak'!$A$3:GK$99,188,FALSE())-VLOOKUP($A7,'Import OffPeak change'!$A$106:GK$202,188,FALSE())),0,(VLOOKUP($A7,'Import OffPeak'!$A$3:GK$99,188,FALSE())-VLOOKUP($A7,'Import OffPeak change'!$A$106:GK$202,188,FALSE())))</f>
        <v>0</v>
      </c>
      <c r="GG7" s="193" t="n">
        <f aca="false">IF(ISERROR(VLOOKUP($A7,'Import OffPeak'!$A$3:GL$99,189,FALSE())-VLOOKUP($A7,'Import OffPeak change'!$A$106:GL$202,189,FALSE())),0,(VLOOKUP($A7,'Import OffPeak'!$A$3:GL$99,189,FALSE())-VLOOKUP($A7,'Import OffPeak change'!$A$106:GL$202,189,FALSE())))</f>
        <v>0</v>
      </c>
      <c r="GH7" s="193" t="n">
        <f aca="false">IF(ISERROR(VLOOKUP($A7,'Import OffPeak'!$A$3:GM$99,190,FALSE())-VLOOKUP($A7,'Import OffPeak change'!$A$106:GM$202,190,FALSE())),0,(VLOOKUP($A7,'Import OffPeak'!$A$3:GM$99,190,FALSE())-VLOOKUP($A7,'Import OffPeak change'!$A$106:GM$202,190,FALSE())))</f>
        <v>0</v>
      </c>
      <c r="GI7" s="193" t="n">
        <f aca="false">IF(ISERROR(VLOOKUP($A7,'Import OffPeak'!$A$3:GN$99,191,FALSE())-VLOOKUP($A7,'Import OffPeak change'!$A$106:GN$202,191,FALSE())),0,(VLOOKUP($A7,'Import OffPeak'!$A$3:GN$99,191,FALSE())-VLOOKUP($A7,'Import OffPeak change'!$A$106:GN$202,191,FALSE())))</f>
        <v>0</v>
      </c>
      <c r="GJ7" s="193" t="n">
        <f aca="false">IF(ISERROR(VLOOKUP($A7,'Import OffPeak'!$A$3:GO$99,192,FALSE())-VLOOKUP($A7,'Import OffPeak change'!$A$106:GO$202,192,FALSE())),0,(VLOOKUP($A7,'Import OffPeak'!$A$3:GO$99,192,FALSE())-VLOOKUP($A7,'Import OffPeak change'!$A$106:GO$202,192,FALSE())))</f>
        <v>0</v>
      </c>
      <c r="GK7" s="193" t="n">
        <f aca="false">IF(ISERROR(VLOOKUP($A7,'Import OffPeak'!$A$3:GP$99,193,FALSE())-VLOOKUP($A7,'Import OffPeak change'!$A$106:GP$202,193,FALSE())),0,(VLOOKUP($A7,'Import OffPeak'!$A$3:GP$99,193,FALSE())-VLOOKUP($A7,'Import OffPeak change'!$A$106:GP$202,193,FALSE())))</f>
        <v>0</v>
      </c>
      <c r="GL7" s="193" t="n">
        <f aca="false">IF(ISERROR(VLOOKUP($A7,'Import OffPeak'!$A$3:GQ$99,194,FALSE())-VLOOKUP($A7,'Import OffPeak change'!$A$106:GQ$202,194,FALSE())),0,(VLOOKUP($A7,'Import OffPeak'!$A$3:GQ$99,194,FALSE())-VLOOKUP($A7,'Import OffPeak change'!$A$106:GQ$202,194,FALSE())))</f>
        <v>0</v>
      </c>
      <c r="GM7" s="193" t="n">
        <f aca="false">IF(ISERROR(VLOOKUP($A7,'Import OffPeak'!$A$3:GR$99,195,FALSE())-VLOOKUP($A7,'Import OffPeak change'!$A$106:GR$202,195,FALSE())),0,(VLOOKUP($A7,'Import OffPeak'!$A$3:GR$99,195,FALSE())-VLOOKUP($A7,'Import OffPeak change'!$A$106:GR$202,195,FALSE())))</f>
        <v>0</v>
      </c>
      <c r="GN7" s="193" t="n">
        <f aca="false">IF(ISERROR(VLOOKUP($A7,'Import OffPeak'!$A$3:GS$99,196,FALSE())-VLOOKUP($A7,'Import OffPeak change'!$A$106:GS$202,196,FALSE())),0,(VLOOKUP($A7,'Import OffPeak'!$A$3:GS$99,196,FALSE())-VLOOKUP($A7,'Import OffPeak change'!$A$106:GS$202,196,FALSE())))</f>
        <v>0</v>
      </c>
      <c r="GO7" s="193" t="n">
        <f aca="false">IF(ISERROR(VLOOKUP($A7,'Import OffPeak'!$A$3:GT$99,197,FALSE())-VLOOKUP($A7,'Import OffPeak change'!$A$106:GT$202,197,FALSE())),0,(VLOOKUP($A7,'Import OffPeak'!$A$3:GT$99,197,FALSE())-VLOOKUP($A7,'Import OffPeak change'!$A$106:GT$202,197,FALSE())))</f>
        <v>0</v>
      </c>
      <c r="GP7" s="193" t="n">
        <f aca="false">IF(ISERROR(VLOOKUP($A7,'Import OffPeak'!$A$3:GU$99,198,FALSE())-VLOOKUP($A7,'Import OffPeak change'!$A$106:GU$202,198,FALSE())),0,(VLOOKUP($A7,'Import OffPeak'!$A$3:GU$99,198,FALSE())-VLOOKUP($A7,'Import OffPeak change'!$A$106:GU$202,198,FALSE())))</f>
        <v>0</v>
      </c>
      <c r="GQ7" s="193" t="n">
        <f aca="false">IF(ISERROR(VLOOKUP($A7,'Import OffPeak'!$A$3:GV$99,199,FALSE())-VLOOKUP($A7,'Import OffPeak change'!$A$106:GV$202,199,FALSE())),0,(VLOOKUP($A7,'Import OffPeak'!$A$3:GV$99,199,FALSE())-VLOOKUP($A7,'Import OffPeak change'!$A$106:GV$202,199,FALSE())))</f>
        <v>0</v>
      </c>
      <c r="GR7" s="193" t="n">
        <f aca="false">IF(ISERROR(VLOOKUP($A7,'Import OffPeak'!$A$3:GW$99,200,FALSE())-VLOOKUP($A7,'Import OffPeak change'!$A$106:GW$202,200,FALSE())),0,(VLOOKUP($A7,'Import OffPeak'!$A$3:GW$99,200,FALSE())-VLOOKUP($A7,'Import OffPeak change'!$A$106:GW$202,200,FALSE())))</f>
        <v>0</v>
      </c>
      <c r="GS7" s="193" t="n">
        <f aca="false">IF(ISERROR(VLOOKUP($A7,'Import OffPeak'!$A$3:GX$99,201,FALSE())-VLOOKUP($A7,'Import OffPeak change'!$A$106:GX$202,201,FALSE())),0,(VLOOKUP($A7,'Import OffPeak'!$A$3:GX$99,201,FALSE())-VLOOKUP($A7,'Import OffPeak change'!$A$106:GX$202,201,FALSE())))</f>
        <v>0</v>
      </c>
      <c r="GT7" s="193" t="n">
        <f aca="false">IF(ISERROR(VLOOKUP($A7,'Import OffPeak'!$A$3:GY$99,202,FALSE())-VLOOKUP($A7,'Import OffPeak change'!$A$106:GY$202,202,FALSE())),0,(VLOOKUP($A7,'Import OffPeak'!$A$3:GY$99,202,FALSE())-VLOOKUP($A7,'Import OffPeak change'!$A$106:GY$202,202,FALSE())))</f>
        <v>0</v>
      </c>
      <c r="GU7" s="193" t="n">
        <f aca="false">IF(ISERROR(VLOOKUP($A7,'Import OffPeak'!$A$3:GZ$99,203,FALSE())-VLOOKUP($A7,'Import OffPeak change'!$A$106:GZ$202,203,FALSE())),0,(VLOOKUP($A7,'Import OffPeak'!$A$3:GZ$99,203,FALSE())-VLOOKUP($A7,'Import OffPeak change'!$A$106:GZ$202,203,FALSE())))</f>
        <v>0</v>
      </c>
      <c r="GV7" s="193" t="n">
        <f aca="false">IF(ISERROR(VLOOKUP($A7,'Import OffPeak'!$A$3:HA$99,204,FALSE())-VLOOKUP($A7,'Import OffPeak change'!$A$106:HA$202,204,FALSE())),0,(VLOOKUP($A7,'Import OffPeak'!$A$3:HA$99,204,FALSE())-VLOOKUP($A7,'Import OffPeak change'!$A$106:HA$202,204,FALSE())))</f>
        <v>0</v>
      </c>
      <c r="GW7" s="193" t="n">
        <f aca="false">IF(ISERROR(VLOOKUP($A7,'Import OffPeak'!$A$3:HB$99,205,FALSE())-VLOOKUP($A7,'Import OffPeak change'!$A$106:HB$202,205,FALSE())),0,(VLOOKUP($A7,'Import OffPeak'!$A$3:HB$99,205,FALSE())-VLOOKUP($A7,'Import OffPeak change'!$A$106:HB$202,205,FALSE())))</f>
        <v>0</v>
      </c>
      <c r="GX7" s="193" t="n">
        <f aca="false">IF(ISERROR(VLOOKUP($A7,'Import OffPeak'!$A$3:HC$99,206,FALSE())-VLOOKUP($A7,'Import OffPeak change'!$A$106:HC$202,206,FALSE())),0,(VLOOKUP($A7,'Import OffPeak'!$A$3:HC$99,206,FALSE())-VLOOKUP($A7,'Import OffPeak change'!$A$106:HC$202,206,FALSE())))</f>
        <v>0</v>
      </c>
      <c r="GY7" s="193" t="n">
        <f aca="false">IF(ISERROR(VLOOKUP($A7,'Import OffPeak'!$A$3:HD$99,207,FALSE())-VLOOKUP($A7,'Import OffPeak change'!$A$106:HD$202,207,FALSE())),0,(VLOOKUP($A7,'Import OffPeak'!$A$3:HD$99,207,FALSE())-VLOOKUP($A7,'Import OffPeak change'!$A$106:HD$202,207,FALSE())))</f>
        <v>0</v>
      </c>
      <c r="GZ7" s="193" t="n">
        <f aca="false">IF(ISERROR(VLOOKUP($A7,'Import OffPeak'!$A$3:HE$99,208,FALSE())-VLOOKUP($A7,'Import OffPeak change'!$A$106:HE$202,208,FALSE())),0,(VLOOKUP($A7,'Import OffPeak'!$A$3:HE$99,208,FALSE())-VLOOKUP($A7,'Import OffPeak change'!$A$106:HE$202,208,FALSE())))</f>
        <v>0</v>
      </c>
      <c r="HA7" s="193" t="n">
        <f aca="false">IF(ISERROR(VLOOKUP($A7,'Import OffPeak'!$A$3:HF$99,209,FALSE())-VLOOKUP($A7,'Import OffPeak change'!$A$106:HF$202,209,FALSE())),0,(VLOOKUP($A7,'Import OffPeak'!$A$3:HF$99,209,FALSE())-VLOOKUP($A7,'Import OffPeak change'!$A$106:HF$202,209,FALSE())))</f>
        <v>0</v>
      </c>
      <c r="HB7" s="193" t="n">
        <f aca="false">IF(ISERROR(VLOOKUP($A7,'Import OffPeak'!$A$3:HG$99,210,FALSE())-VLOOKUP($A7,'Import OffPeak change'!$A$106:HG$202,210,FALSE())),0,(VLOOKUP($A7,'Import OffPeak'!$A$3:HG$99,210,FALSE())-VLOOKUP($A7,'Import OffPeak change'!$A$106:HG$202,210,FALSE())))</f>
        <v>0</v>
      </c>
      <c r="HC7" s="193" t="n">
        <f aca="false">IF(ISERROR(VLOOKUP($A7,'Import OffPeak'!$A$3:HH$99,211,FALSE())-VLOOKUP($A7,'Import OffPeak change'!$A$106:HH$202,211,FALSE())),0,(VLOOKUP($A7,'Import OffPeak'!$A$3:HH$99,211,FALSE())-VLOOKUP($A7,'Import OffPeak change'!$A$106:HH$202,211,FALSE())))</f>
        <v>0</v>
      </c>
      <c r="HD7" s="193" t="n">
        <f aca="false">IF(ISERROR(VLOOKUP($A7,'Import OffPeak'!$A$3:HI$99,212,FALSE())-VLOOKUP($A7,'Import OffPeak change'!$A$106:HI$202,212,FALSE())),0,(VLOOKUP($A7,'Import OffPeak'!$A$3:HI$99,212,FALSE())-VLOOKUP($A7,'Import OffPeak change'!$A$106:HI$202,212,FALSE())))</f>
        <v>0</v>
      </c>
      <c r="HE7" s="193" t="n">
        <f aca="false">IF(ISERROR(VLOOKUP($A7,'Import OffPeak'!$A$3:HJ$99,213,FALSE())-VLOOKUP($A7,'Import OffPeak change'!$A$106:HJ$202,213,FALSE())),0,(VLOOKUP($A7,'Import OffPeak'!$A$3:HJ$99,213,FALSE())-VLOOKUP($A7,'Import OffPeak change'!$A$106:HJ$202,213,FALSE())))</f>
        <v>0</v>
      </c>
      <c r="HF7" s="193" t="n">
        <f aca="false">IF(ISERROR(VLOOKUP($A7,'Import OffPeak'!$A$3:HK$99,214,FALSE())-VLOOKUP($A7,'Import OffPeak change'!$A$106:HK$202,214,FALSE())),0,(VLOOKUP($A7,'Import OffPeak'!$A$3:HK$99,214,FALSE())-VLOOKUP($A7,'Import OffPeak change'!$A$106:HK$202,214,FALSE())))</f>
        <v>0</v>
      </c>
      <c r="HG7" s="193" t="n">
        <f aca="false">IF(ISERROR(VLOOKUP($A7,'Import OffPeak'!$A$3:HL$99,215,FALSE())-VLOOKUP($A7,'Import OffPeak change'!$A$106:HL$202,215,FALSE())),0,(VLOOKUP($A7,'Import OffPeak'!$A$3:HL$99,215,FALSE())-VLOOKUP($A7,'Import OffPeak change'!$A$106:HL$202,215,FALSE())))</f>
        <v>0</v>
      </c>
      <c r="HH7" s="193" t="n">
        <f aca="false">IF(ISERROR(VLOOKUP($A7,'Import OffPeak'!$A$3:HM$99,216,FALSE())-VLOOKUP($A7,'Import OffPeak change'!$A$106:HM$202,216,FALSE())),0,(VLOOKUP($A7,'Import OffPeak'!$A$3:HM$99,216,FALSE())-VLOOKUP($A7,'Import OffPeak change'!$A$106:HM$202,216,FALSE())))</f>
        <v>0</v>
      </c>
      <c r="HI7" s="193" t="n">
        <f aca="false">IF(ISERROR(VLOOKUP($A7,'Import OffPeak'!$A$3:HN$99,217,FALSE())-VLOOKUP($A7,'Import OffPeak change'!$A$106:HN$202,217,FALSE())),0,(VLOOKUP($A7,'Import OffPeak'!$A$3:HN$99,217,FALSE())-VLOOKUP($A7,'Import OffPeak change'!$A$106:HN$202,217,FALSE())))</f>
        <v>0</v>
      </c>
      <c r="HJ7" s="193" t="n">
        <f aca="false">IF(ISERROR(VLOOKUP($A7,'Import OffPeak'!$A$3:HO$99,218,FALSE())-VLOOKUP($A7,'Import OffPeak change'!$A$106:HO$202,218,FALSE())),0,(VLOOKUP($A7,'Import OffPeak'!$A$3:HO$99,218,FALSE())-VLOOKUP($A7,'Import OffPeak change'!$A$106:HO$202,218,FALSE())))</f>
        <v>0</v>
      </c>
      <c r="HK7" s="193" t="n">
        <f aca="false">IF(ISERROR(VLOOKUP($A7,'Import OffPeak'!$A$3:HP$99,219,FALSE())-VLOOKUP($A7,'Import OffPeak change'!$A$106:HP$202,219,FALSE())),0,(VLOOKUP($A7,'Import OffPeak'!$A$3:HP$99,219,FALSE())-VLOOKUP($A7,'Import OffPeak change'!$A$106:HP$202,219,FALSE())))</f>
        <v>0</v>
      </c>
      <c r="HL7" s="193" t="n">
        <f aca="false">IF(ISERROR(VLOOKUP($A7,'Import OffPeak'!$A$3:HQ$99,220,FALSE())-VLOOKUP($A7,'Import OffPeak change'!$A$106:HQ$202,220,FALSE())),0,(VLOOKUP($A7,'Import OffPeak'!$A$3:HQ$99,220,FALSE())-VLOOKUP($A7,'Import OffPeak change'!$A$106:HQ$202,220,FALSE())))</f>
        <v>0</v>
      </c>
      <c r="HM7" s="193" t="n">
        <f aca="false">IF(ISERROR(VLOOKUP($A7,'Import OffPeak'!$A$3:HR$99,221,FALSE())-VLOOKUP($A7,'Import OffPeak change'!$A$106:HR$202,221,FALSE())),0,(VLOOKUP($A7,'Import OffPeak'!$A$3:HR$99,221,FALSE())-VLOOKUP($A7,'Import OffPeak change'!$A$106:HR$202,221,FALSE())))</f>
        <v>0</v>
      </c>
      <c r="HN7" s="193" t="n">
        <f aca="false">IF(ISERROR(VLOOKUP($A7,'Import OffPeak'!$A$3:HS$99,222,FALSE())-VLOOKUP($A7,'Import OffPeak change'!$A$106:HS$202,222,FALSE())),0,(VLOOKUP($A7,'Import OffPeak'!$A$3:HS$99,222,FALSE())-VLOOKUP($A7,'Import OffPeak change'!$A$106:HS$202,222,FALSE())))</f>
        <v>0</v>
      </c>
      <c r="HO7" s="193" t="n">
        <f aca="false">IF(ISERROR(VLOOKUP($A7,'Import OffPeak'!$A$3:HT$99,223,FALSE())-VLOOKUP($A7,'Import OffPeak change'!$A$106:HT$202,223,FALSE())),0,(VLOOKUP($A7,'Import OffPeak'!$A$3:HT$99,223,FALSE())-VLOOKUP($A7,'Import OffPeak change'!$A$106:HT$202,223,FALSE())))</f>
        <v>0</v>
      </c>
      <c r="HP7" s="193" t="n">
        <f aca="false">IF(ISERROR(VLOOKUP($A7,'Import OffPeak'!$A$3:HU$99,224,FALSE())-VLOOKUP($A7,'Import OffPeak change'!$A$106:HU$202,224,FALSE())),0,(VLOOKUP($A7,'Import OffPeak'!$A$3:HU$99,224,FALSE())-VLOOKUP($A7,'Import OffPeak change'!$A$106:HU$202,224,FALSE())))</f>
        <v>0</v>
      </c>
      <c r="HQ7" s="193" t="n">
        <f aca="false">IF(ISERROR(VLOOKUP($A7,'Import OffPeak'!$A$3:HV$99,225,FALSE())-VLOOKUP($A7,'Import OffPeak change'!$A$106:HV$202,225,FALSE())),0,(VLOOKUP($A7,'Import OffPeak'!$A$3:HV$99,225,FALSE())-VLOOKUP($A7,'Import OffPeak change'!$A$106:HV$202,225,FALSE())))</f>
        <v>0</v>
      </c>
      <c r="HR7" s="193" t="n">
        <f aca="false">IF(ISERROR(VLOOKUP($A7,'Import OffPeak'!$A$3:HW$99,226,FALSE())-VLOOKUP($A7,'Import OffPeak change'!$A$106:HW$202,226,FALSE())),0,(VLOOKUP($A7,'Import OffPeak'!$A$3:HW$99,226,FALSE())-VLOOKUP($A7,'Import OffPeak change'!$A$106:HW$202,226,FALSE())))</f>
        <v>0</v>
      </c>
      <c r="HS7" s="193" t="n">
        <f aca="false">IF(ISERROR(VLOOKUP($A7,'Import OffPeak'!$A$3:HX$99,227,FALSE())-VLOOKUP($A7,'Import OffPeak change'!$A$106:HX$202,227,FALSE())),0,(VLOOKUP($A7,'Import OffPeak'!$A$3:HX$99,227,FALSE())-VLOOKUP($A7,'Import OffPeak change'!$A$106:HX$202,227,FALSE())))</f>
        <v>0</v>
      </c>
      <c r="HT7" s="193" t="n">
        <f aca="false">IF(ISERROR(VLOOKUP($A7,'Import OffPeak'!$A$3:HY$99,228,FALSE())-VLOOKUP($A7,'Import OffPeak change'!$A$106:HY$202,228,FALSE())),0,(VLOOKUP($A7,'Import OffPeak'!$A$3:HY$99,228,FALSE())-VLOOKUP($A7,'Import OffPeak change'!$A$106:HY$202,228,FALSE())))</f>
        <v>0</v>
      </c>
      <c r="HU7" s="193" t="n">
        <f aca="false">IF(ISERROR(VLOOKUP($A7,'Import OffPeak'!$A$3:HZ$99,229,FALSE())-VLOOKUP($A7,'Import OffPeak change'!$A$106:HZ$202,229,FALSE())),0,(VLOOKUP($A7,'Import OffPeak'!$A$3:HZ$99,229,FALSE())-VLOOKUP($A7,'Import OffPeak change'!$A$106:HZ$202,229,FALSE())))</f>
        <v>0</v>
      </c>
      <c r="HV7" s="193" t="n">
        <f aca="false">IF(ISERROR(VLOOKUP($A7,'Import OffPeak'!$A$3:IA$99,230,FALSE())-VLOOKUP($A7,'Import OffPeak change'!$A$106:IA$202,230,FALSE())),0,(VLOOKUP($A7,'Import OffPeak'!$A$3:IA$99,230,FALSE())-VLOOKUP($A7,'Import OffPeak change'!$A$106:IA$202,230,FALSE())))</f>
        <v>0</v>
      </c>
      <c r="HW7" s="193" t="n">
        <f aca="false">IF(ISERROR(VLOOKUP($A7,'Import OffPeak'!$A$3:IB$99,231,FALSE())-VLOOKUP($A7,'Import OffPeak change'!$A$106:IB$202,231,FALSE())),0,(VLOOKUP($A7,'Import OffPeak'!$A$3:IB$99,231,FALSE())-VLOOKUP($A7,'Import OffPeak change'!$A$106:IB$202,231,FALSE())))</f>
        <v>0</v>
      </c>
      <c r="HX7" s="193" t="n">
        <f aca="false">IF(ISERROR(VLOOKUP($A7,'Import OffPeak'!$A$3:IC$99,232,FALSE())-VLOOKUP($A7,'Import OffPeak change'!$A$106:IC$202,232,FALSE())),0,(VLOOKUP($A7,'Import OffPeak'!$A$3:IC$99,232,FALSE())-VLOOKUP($A7,'Import OffPeak change'!$A$106:IC$202,232,FALSE())))</f>
        <v>0</v>
      </c>
      <c r="HY7" s="193" t="n">
        <f aca="false">IF(ISERROR(VLOOKUP($A7,'Import OffPeak'!$A$3:ID$99,233,FALSE())-VLOOKUP($A7,'Import OffPeak change'!$A$106:ID$202,233,FALSE())),0,(VLOOKUP($A7,'Import OffPeak'!$A$3:ID$99,233,FALSE())-VLOOKUP($A7,'Import OffPeak change'!$A$106:ID$202,233,FALSE())))</f>
        <v>0</v>
      </c>
      <c r="HZ7" s="193" t="n">
        <f aca="false">IF(ISERROR(VLOOKUP($A7,'Import OffPeak'!$A$3:IE$99,234,FALSE())-VLOOKUP($A7,'Import OffPeak change'!$A$106:IE$202,234,FALSE())),0,(VLOOKUP($A7,'Import OffPeak'!$A$3:IE$99,234,FALSE())-VLOOKUP($A7,'Import OffPeak change'!$A$106:IE$202,234,FALSE())))</f>
        <v>0</v>
      </c>
      <c r="IA7" s="193" t="n">
        <f aca="false">IF(ISERROR(VLOOKUP($A7,'Import OffPeak'!$A$3:IF$99,235,FALSE())-VLOOKUP($A7,'Import OffPeak change'!$A$106:IF$202,235,FALSE())),0,(VLOOKUP($A7,'Import OffPeak'!$A$3:IF$99,235,FALSE())-VLOOKUP($A7,'Import OffPeak change'!$A$106:IF$202,235,FALSE())))</f>
        <v>0</v>
      </c>
      <c r="IB7" s="193" t="n">
        <f aca="false">IF(ISERROR(VLOOKUP($A7,'Import OffPeak'!$A$3:IG$99,236,FALSE())-VLOOKUP($A7,'Import OffPeak change'!$A$106:IG$202,236,FALSE())),0,(VLOOKUP($A7,'Import OffPeak'!$A$3:IG$99,236,FALSE())-VLOOKUP($A7,'Import OffPeak change'!$A$106:IG$202,236,FALSE())))</f>
        <v>0</v>
      </c>
      <c r="IC7" s="193" t="n">
        <f aca="false">IF(ISERROR(VLOOKUP($A7,'Import OffPeak'!$A$3:IH$99,237,FALSE())-VLOOKUP($A7,'Import OffPeak change'!$A$106:IH$202,237,FALSE())),0,(VLOOKUP($A7,'Import OffPeak'!$A$3:IH$99,237,FALSE())-VLOOKUP($A7,'Import OffPeak change'!$A$106:IH$202,237,FALSE())))</f>
        <v>0</v>
      </c>
      <c r="ID7" s="193" t="n">
        <f aca="false">IF(ISERROR(VLOOKUP($A7,'Import OffPeak'!$A$3:II$99,238,FALSE())-VLOOKUP($A7,'Import OffPeak change'!$A$106:II$202,238,FALSE())),0,(VLOOKUP($A7,'Import OffPeak'!$A$3:II$99,238,FALSE())-VLOOKUP($A7,'Import OffPeak change'!$A$106:II$202,238,FALSE())))</f>
        <v>0</v>
      </c>
      <c r="IE7" s="193" t="n">
        <f aca="false">IF(ISERROR(VLOOKUP($A7,'Import OffPeak'!$A$3:IJ$99,239,FALSE())-VLOOKUP($A7,'Import OffPeak change'!$A$106:IJ$202,239,FALSE())),0,(VLOOKUP($A7,'Import OffPeak'!$A$3:IJ$99,239,FALSE())-VLOOKUP($A7,'Import OffPeak change'!$A$106:IJ$202,239,FALSE())))</f>
        <v>0</v>
      </c>
      <c r="IF7" s="193"/>
      <c r="II7" s="193"/>
    </row>
    <row r="8" customFormat="false" ht="10.5" hidden="false" customHeight="true" outlineLevel="0" collapsed="false">
      <c r="A8" s="201" t="str">
        <f aca="false">IF('Import OffPeak'!A5=0,"",'Import OffPeak'!A5)</f>
        <v>CAND-POWER-GD</v>
      </c>
      <c r="B8" s="193"/>
      <c r="C8" s="193"/>
      <c r="D8" s="193"/>
      <c r="E8" s="193"/>
      <c r="F8" s="193"/>
      <c r="G8" s="193" t="n">
        <f aca="false">IF(ISERROR(VLOOKUP($A8,'Import OffPeak'!$A$3:L$99,7,FALSE())-VLOOKUP($A8,'Import OffPeak change'!$A$106:L$202,7,FALSE())),0,(VLOOKUP($A8,'Import OffPeak'!$A$3:L$99,7,FALSE())-VLOOKUP($A8,'Import OffPeak change'!$A$106:L$202,7,FALSE())))</f>
        <v>0</v>
      </c>
      <c r="H8" s="193" t="n">
        <f aca="false">IF(ISERROR(VLOOKUP($A8,'Import OffPeak'!$A$3:M$99,8,FALSE())-VLOOKUP($A8,'Import OffPeak change'!$A$106:M$202,8,FALSE())),0,(VLOOKUP($A8,'Import OffPeak'!$A$3:M$99,8,FALSE())-VLOOKUP($A8,'Import OffPeak change'!$A$106:M$202,8,FALSE())))</f>
        <v>0</v>
      </c>
      <c r="I8" s="193" t="n">
        <f aca="false">IF(ISERROR(VLOOKUP($A8,'Import OffPeak'!$A$3:N$99,9,FALSE())-VLOOKUP($A8,'Import OffPeak change'!$A$106:N$202,9,FALSE())),0,(VLOOKUP($A8,'Import OffPeak'!$A$3:N$99,9,FALSE())-VLOOKUP($A8,'Import OffPeak change'!$A$106:N$202,9,FALSE())))</f>
        <v>0</v>
      </c>
      <c r="J8" s="193" t="n">
        <f aca="false">IF(ISERROR(VLOOKUP($A8,'Import OffPeak'!$A$3:O$99,10,FALSE())-VLOOKUP($A8,'Import OffPeak change'!$A$106:O$202,10,FALSE())),0,(VLOOKUP($A8,'Import OffPeak'!$A$3:O$99,10,FALSE())-VLOOKUP($A8,'Import OffPeak change'!$A$106:O$202,10,FALSE())))</f>
        <v>0</v>
      </c>
      <c r="K8" s="193" t="n">
        <f aca="false">IF(ISERROR(VLOOKUP($A8,'Import OffPeak'!$A$3:P$99,11,FALSE())-VLOOKUP($A8,'Import OffPeak change'!$A$106:P$202,11,FALSE())),0,(VLOOKUP($A8,'Import OffPeak'!$A$3:P$99,11,FALSE())-VLOOKUP($A8,'Import OffPeak change'!$A$106:P$202,11,FALSE())))</f>
        <v>0</v>
      </c>
      <c r="L8" s="193" t="n">
        <f aca="false">IF(ISERROR(VLOOKUP($A8,'Import OffPeak'!$A$3:Q$99,12,FALSE())-VLOOKUP($A8,'Import OffPeak change'!$A$106:Q$202,12,FALSE())),0,(VLOOKUP($A8,'Import OffPeak'!$A$3:Q$99,12,FALSE())-VLOOKUP($A8,'Import OffPeak change'!$A$106:Q$202,12,FALSE())))</f>
        <v>0</v>
      </c>
      <c r="M8" s="193" t="n">
        <f aca="false">IF(ISERROR(VLOOKUP($A8,'Import OffPeak'!$A$3:R$99,13,FALSE())-VLOOKUP($A8,'Import OffPeak change'!$A$106:R$202,13,FALSE())),0,(VLOOKUP($A8,'Import OffPeak'!$A$3:R$99,13,FALSE())-VLOOKUP($A8,'Import OffPeak change'!$A$106:R$202,13,FALSE())))</f>
        <v>0</v>
      </c>
      <c r="N8" s="193" t="n">
        <f aca="false">IF(ISERROR(VLOOKUP($A8,'Import OffPeak'!$A$3:S$99,14,FALSE())-VLOOKUP($A8,'Import OffPeak change'!$A$106:S$202,14,FALSE())),0,(VLOOKUP($A8,'Import OffPeak'!$A$3:S$99,14,FALSE())-VLOOKUP($A8,'Import OffPeak change'!$A$106:S$202,14,FALSE())))</f>
        <v>0</v>
      </c>
      <c r="O8" s="193" t="n">
        <f aca="false">IF(ISERROR(VLOOKUP($A8,'Import OffPeak'!$A$3:T$99,15,FALSE())-VLOOKUP($A8,'Import OffPeak change'!$A$106:T$202,15,FALSE())),0,(VLOOKUP($A8,'Import OffPeak'!$A$3:T$99,15,FALSE())-VLOOKUP($A8,'Import OffPeak change'!$A$106:T$202,15,FALSE())))</f>
        <v>0</v>
      </c>
      <c r="P8" s="193" t="n">
        <f aca="false">IF(ISERROR(VLOOKUP($A8,'Import OffPeak'!$A$3:U$99,16,FALSE())-VLOOKUP($A8,'Import OffPeak change'!$A$106:U$202,16,FALSE())),0,(VLOOKUP($A8,'Import OffPeak'!$A$3:U$99,16,FALSE())-VLOOKUP($A8,'Import OffPeak change'!$A$106:U$202,16,FALSE())))</f>
        <v>0</v>
      </c>
      <c r="Q8" s="193" t="n">
        <f aca="false">IF(ISERROR(VLOOKUP($A8,'Import OffPeak'!$A$3:V$99,17,FALSE())-VLOOKUP($A8,'Import OffPeak change'!$A$106:V$202,17,FALSE())),0,(VLOOKUP($A8,'Import OffPeak'!$A$3:V$99,17,FALSE())-VLOOKUP($A8,'Import OffPeak change'!$A$106:V$202,17,FALSE())))</f>
        <v>0</v>
      </c>
      <c r="R8" s="193" t="n">
        <f aca="false">IF(ISERROR(VLOOKUP($A8,'Import OffPeak'!$A$3:W$99,18,FALSE())-VLOOKUP($A8,'Import OffPeak change'!$A$106:W$202,18,FALSE())),0,(VLOOKUP($A8,'Import OffPeak'!$A$3:W$99,18,FALSE())-VLOOKUP($A8,'Import OffPeak change'!$A$106:W$202,18,FALSE())))</f>
        <v>0</v>
      </c>
      <c r="S8" s="193" t="n">
        <f aca="false">IF(ISERROR(VLOOKUP($A8,'Import OffPeak'!$A$3:X$99,19,FALSE())-VLOOKUP($A8,'Import OffPeak change'!$A$106:X$202,19,FALSE())),0,(VLOOKUP($A8,'Import OffPeak'!$A$3:X$99,19,FALSE())-VLOOKUP($A8,'Import OffPeak change'!$A$106:X$202,19,FALSE())))</f>
        <v>0</v>
      </c>
      <c r="T8" s="193" t="n">
        <f aca="false">IF(ISERROR(VLOOKUP($A8,'Import OffPeak'!$A$3:Y$99,20,FALSE())-VLOOKUP($A8,'Import OffPeak change'!$A$106:Y$202,20,FALSE())),0,(VLOOKUP($A8,'Import OffPeak'!$A$3:Y$99,20,FALSE())-VLOOKUP($A8,'Import OffPeak change'!$A$106:Y$202,20,FALSE())))</f>
        <v>0</v>
      </c>
      <c r="U8" s="193" t="n">
        <f aca="false">IF(ISERROR(VLOOKUP($A8,'Import OffPeak'!$A$3:Z$99,21,FALSE())-VLOOKUP($A8,'Import OffPeak change'!$A$106:Z$202,21,FALSE())),0,(VLOOKUP($A8,'Import OffPeak'!$A$3:Z$99,21,FALSE())-VLOOKUP($A8,'Import OffPeak change'!$A$106:Z$202,21,FALSE())))</f>
        <v>0</v>
      </c>
      <c r="V8" s="193" t="n">
        <f aca="false">IF(ISERROR(VLOOKUP($A8,'Import OffPeak'!$A$3:AA$99,22,FALSE())-VLOOKUP($A8,'Import OffPeak change'!$A$106:AA$202,22,FALSE())),0,(VLOOKUP($A8,'Import OffPeak'!$A$3:AA$99,22,FALSE())-VLOOKUP($A8,'Import OffPeak change'!$A$106:AA$202,22,FALSE())))</f>
        <v>0</v>
      </c>
      <c r="W8" s="193" t="n">
        <f aca="false">IF(ISERROR(VLOOKUP($A8,'Import OffPeak'!$A$3:AB$99,23,FALSE())-VLOOKUP($A8,'Import OffPeak change'!$A$106:AB$202,23,FALSE())),0,(VLOOKUP($A8,'Import OffPeak'!$A$3:AB$99,23,FALSE())-VLOOKUP($A8,'Import OffPeak change'!$A$106:AB$202,23,FALSE())))</f>
        <v>0</v>
      </c>
      <c r="X8" s="193" t="n">
        <f aca="false">IF(ISERROR(VLOOKUP($A8,'Import OffPeak'!$A$3:AC$99,24,FALSE())-VLOOKUP($A8,'Import OffPeak change'!$A$106:AC$202,24,FALSE())),0,(VLOOKUP($A8,'Import OffPeak'!$A$3:AC$99,24,FALSE())-VLOOKUP($A8,'Import OffPeak change'!$A$106:AC$202,24,FALSE())))</f>
        <v>0</v>
      </c>
      <c r="Y8" s="193" t="n">
        <f aca="false">IF(ISERROR(VLOOKUP($A8,'Import OffPeak'!$A$3:AD$99,25,FALSE())-VLOOKUP($A8,'Import OffPeak change'!$A$106:AD$202,25,FALSE())),0,(VLOOKUP($A8,'Import OffPeak'!$A$3:AD$99,25,FALSE())-VLOOKUP($A8,'Import OffPeak change'!$A$106:AD$202,25,FALSE())))</f>
        <v>0</v>
      </c>
      <c r="Z8" s="193" t="n">
        <f aca="false">IF(ISERROR(VLOOKUP($A8,'Import OffPeak'!$A$3:AE$99,26,FALSE())-VLOOKUP($A8,'Import OffPeak change'!$A$106:AE$202,26,FALSE())),0,(VLOOKUP($A8,'Import OffPeak'!$A$3:AE$99,26,FALSE())-VLOOKUP($A8,'Import OffPeak change'!$A$106:AE$202,26,FALSE())))</f>
        <v>0</v>
      </c>
      <c r="AA8" s="193" t="n">
        <f aca="false">IF(ISERROR(VLOOKUP($A8,'Import OffPeak'!$A$3:AF$99,27,FALSE())-VLOOKUP($A8,'Import OffPeak change'!$A$106:AF$202,27,FALSE())),0,(VLOOKUP($A8,'Import OffPeak'!$A$3:AF$99,27,FALSE())-VLOOKUP($A8,'Import OffPeak change'!$A$106:AF$202,27,FALSE())))</f>
        <v>0</v>
      </c>
      <c r="AB8" s="193" t="n">
        <f aca="false">IF(ISERROR(VLOOKUP($A8,'Import OffPeak'!$A$3:AG$99,28,FALSE())-VLOOKUP($A8,'Import OffPeak change'!$A$106:AG$202,28,FALSE())),0,(VLOOKUP($A8,'Import OffPeak'!$A$3:AG$99,28,FALSE())-VLOOKUP($A8,'Import OffPeak change'!$A$106:AG$202,28,FALSE())))</f>
        <v>0</v>
      </c>
      <c r="AC8" s="193" t="n">
        <f aca="false">IF(ISERROR(VLOOKUP($A8,'Import OffPeak'!$A$3:AH$99,29,FALSE())-VLOOKUP($A8,'Import OffPeak change'!$A$106:AH$202,29,FALSE())),0,(VLOOKUP($A8,'Import OffPeak'!$A$3:AH$99,29,FALSE())-VLOOKUP($A8,'Import OffPeak change'!$A$106:AH$202,29,FALSE())))</f>
        <v>0</v>
      </c>
      <c r="AD8" s="193" t="n">
        <f aca="false">IF(ISERROR(VLOOKUP($A8,'Import OffPeak'!$A$3:AI$99,30,FALSE())-VLOOKUP($A8,'Import OffPeak change'!$A$106:AI$202,30,FALSE())),0,(VLOOKUP($A8,'Import OffPeak'!$A$3:AI$99,30,FALSE())-VLOOKUP($A8,'Import OffPeak change'!$A$106:AI$202,30,FALSE())))</f>
        <v>0</v>
      </c>
      <c r="AE8" s="193" t="n">
        <f aca="false">IF(ISERROR(VLOOKUP($A8,'Import OffPeak'!$A$3:AJ$99,31,FALSE())-VLOOKUP($A8,'Import OffPeak change'!$A$106:AJ$202,31,FALSE())),0,(VLOOKUP($A8,'Import OffPeak'!$A$3:AJ$99,31,FALSE())-VLOOKUP($A8,'Import OffPeak change'!$A$106:AJ$202,31,FALSE())))</f>
        <v>0</v>
      </c>
      <c r="AF8" s="193" t="n">
        <f aca="false">IF(ISERROR(VLOOKUP($A8,'Import OffPeak'!$A$3:AK$99,32,FALSE())-VLOOKUP($A8,'Import OffPeak change'!$A$106:AK$202,32,FALSE())),0,(VLOOKUP($A8,'Import OffPeak'!$A$3:AK$99,32,FALSE())-VLOOKUP($A8,'Import OffPeak change'!$A$106:AK$202,32,FALSE())))</f>
        <v>0</v>
      </c>
      <c r="AG8" s="193" t="n">
        <f aca="false">IF(ISERROR(VLOOKUP($A8,'Import OffPeak'!$A$3:AL$99,33,FALSE())-VLOOKUP($A8,'Import OffPeak change'!$A$106:AL$202,33,FALSE())),0,(VLOOKUP($A8,'Import OffPeak'!$A$3:AL$99,33,FALSE())-VLOOKUP($A8,'Import OffPeak change'!$A$106:AL$202,33,FALSE())))</f>
        <v>0</v>
      </c>
      <c r="AH8" s="193" t="n">
        <f aca="false">IF(ISERROR(VLOOKUP($A8,'Import OffPeak'!$A$3:AM$99,34,FALSE())-VLOOKUP($A8,'Import OffPeak change'!$A$106:AM$202,34,FALSE())),0,(VLOOKUP($A8,'Import OffPeak'!$A$3:AM$99,34,FALSE())-VLOOKUP($A8,'Import OffPeak change'!$A$106:AM$202,34,FALSE())))</f>
        <v>0</v>
      </c>
      <c r="AI8" s="193" t="n">
        <f aca="false">IF(ISERROR(VLOOKUP($A8,'Import OffPeak'!$A$3:AN$99,35,FALSE())-VLOOKUP($A8,'Import OffPeak change'!$A$106:AN$202,35,FALSE())),0,(VLOOKUP($A8,'Import OffPeak'!$A$3:AN$99,35,FALSE())-VLOOKUP($A8,'Import OffPeak change'!$A$106:AN$202,35,FALSE())))</f>
        <v>0</v>
      </c>
      <c r="AJ8" s="193" t="n">
        <f aca="false">IF(ISERROR(VLOOKUP($A8,'Import OffPeak'!$A$3:AO$99,36,FALSE())-VLOOKUP($A8,'Import OffPeak change'!$A$106:AO$202,36,FALSE())),0,(VLOOKUP($A8,'Import OffPeak'!$A$3:AO$99,36,FALSE())-VLOOKUP($A8,'Import OffPeak change'!$A$106:AO$202,36,FALSE())))</f>
        <v>0</v>
      </c>
      <c r="AK8" s="193" t="n">
        <f aca="false">IF(ISERROR(VLOOKUP($A8,'Import OffPeak'!$A$3:AP$99,37,FALSE())-VLOOKUP($A8,'Import OffPeak change'!$A$106:AP$202,37,FALSE())),0,(VLOOKUP($A8,'Import OffPeak'!$A$3:AP$99,37,FALSE())-VLOOKUP($A8,'Import OffPeak change'!$A$106:AP$202,37,FALSE())))</f>
        <v>0</v>
      </c>
      <c r="AL8" s="193" t="n">
        <f aca="false">IF(ISERROR(VLOOKUP($A8,'Import OffPeak'!$A$3:AQ$99,38,FALSE())-VLOOKUP($A8,'Import OffPeak change'!$A$106:AQ$202,38,FALSE())),0,(VLOOKUP($A8,'Import OffPeak'!$A$3:AQ$99,38,FALSE())-VLOOKUP($A8,'Import OffPeak change'!$A$106:AQ$202,38,FALSE())))</f>
        <v>0</v>
      </c>
      <c r="AM8" s="193" t="n">
        <f aca="false">IF(ISERROR(VLOOKUP($A8,'Import OffPeak'!$A$3:AR$99,39,FALSE())-VLOOKUP($A8,'Import OffPeak change'!$A$106:AR$202,39,FALSE())),0,(VLOOKUP($A8,'Import OffPeak'!$A$3:AR$99,39,FALSE())-VLOOKUP($A8,'Import OffPeak change'!$A$106:AR$202,39,FALSE())))</f>
        <v>0</v>
      </c>
      <c r="AN8" s="193" t="n">
        <f aca="false">IF(ISERROR(VLOOKUP($A8,'Import OffPeak'!$A$3:AS$99,40,FALSE())-VLOOKUP($A8,'Import OffPeak change'!$A$106:AS$202,40,FALSE())),0,(VLOOKUP($A8,'Import OffPeak'!$A$3:AS$99,40,FALSE())-VLOOKUP($A8,'Import OffPeak change'!$A$106:AS$202,40,FALSE())))</f>
        <v>0</v>
      </c>
      <c r="AO8" s="193" t="n">
        <f aca="false">IF(ISERROR(VLOOKUP($A8,'Import OffPeak'!$A$3:AT$99,41,FALSE())-VLOOKUP($A8,'Import OffPeak change'!$A$106:AT$202,41,FALSE())),0,(VLOOKUP($A8,'Import OffPeak'!$A$3:AT$99,41,FALSE())-VLOOKUP($A8,'Import OffPeak change'!$A$106:AT$202,41,FALSE())))</f>
        <v>0</v>
      </c>
      <c r="AP8" s="193" t="n">
        <f aca="false">IF(ISERROR(VLOOKUP($A8,'Import OffPeak'!$A$3:AU$99,42,FALSE())-VLOOKUP($A8,'Import OffPeak change'!$A$106:AU$202,42,FALSE())),0,(VLOOKUP($A8,'Import OffPeak'!$A$3:AU$99,42,FALSE())-VLOOKUP($A8,'Import OffPeak change'!$A$106:AU$202,42,FALSE())))</f>
        <v>0</v>
      </c>
      <c r="AQ8" s="193" t="n">
        <f aca="false">IF(ISERROR(VLOOKUP($A8,'Import OffPeak'!$A$3:AV$99,43,FALSE())-VLOOKUP($A8,'Import OffPeak change'!$A$106:AV$202,43,FALSE())),0,(VLOOKUP($A8,'Import OffPeak'!$A$3:AV$99,43,FALSE())-VLOOKUP($A8,'Import OffPeak change'!$A$106:AV$202,43,FALSE())))</f>
        <v>0</v>
      </c>
      <c r="AR8" s="193" t="n">
        <f aca="false">IF(ISERROR(VLOOKUP($A8,'Import OffPeak'!$A$3:AW$99,44,FALSE())-VLOOKUP($A8,'Import OffPeak change'!$A$106:AW$202,44,FALSE())),0,(VLOOKUP($A8,'Import OffPeak'!$A$3:AW$99,44,FALSE())-VLOOKUP($A8,'Import OffPeak change'!$A$106:AW$202,44,FALSE())))</f>
        <v>0</v>
      </c>
      <c r="AS8" s="193" t="n">
        <f aca="false">IF(ISERROR(VLOOKUP($A8,'Import OffPeak'!$A$3:AX$99,45,FALSE())-VLOOKUP($A8,'Import OffPeak change'!$A$106:AX$202,45,FALSE())),0,(VLOOKUP($A8,'Import OffPeak'!$A$3:AX$99,45,FALSE())-VLOOKUP($A8,'Import OffPeak change'!$A$106:AX$202,45,FALSE())))</f>
        <v>0</v>
      </c>
      <c r="AT8" s="193" t="n">
        <f aca="false">IF(ISERROR(VLOOKUP($A8,'Import OffPeak'!$A$3:AY$99,46,FALSE())-VLOOKUP($A8,'Import OffPeak change'!$A$106:AY$202,46,FALSE())),0,(VLOOKUP($A8,'Import OffPeak'!$A$3:AY$99,46,FALSE())-VLOOKUP($A8,'Import OffPeak change'!$A$106:AY$202,46,FALSE())))</f>
        <v>0</v>
      </c>
      <c r="AU8" s="193" t="n">
        <f aca="false">IF(ISERROR(VLOOKUP($A8,'Import OffPeak'!$A$3:AZ$99,47,FALSE())-VLOOKUP($A8,'Import OffPeak change'!$A$106:AZ$202,47,FALSE())),0,(VLOOKUP($A8,'Import OffPeak'!$A$3:AZ$99,47,FALSE())-VLOOKUP($A8,'Import OffPeak change'!$A$106:AZ$202,47,FALSE())))</f>
        <v>0</v>
      </c>
      <c r="AV8" s="193" t="n">
        <f aca="false">IF(ISERROR(VLOOKUP($A8,'Import OffPeak'!$A$3:BA$99,48,FALSE())-VLOOKUP($A8,'Import OffPeak change'!$A$106:BA$202,48,FALSE())),0,(VLOOKUP($A8,'Import OffPeak'!$A$3:BA$99,48,FALSE())-VLOOKUP($A8,'Import OffPeak change'!$A$106:BA$202,48,FALSE())))</f>
        <v>0</v>
      </c>
      <c r="AW8" s="193" t="n">
        <f aca="false">IF(ISERROR(VLOOKUP($A8,'Import OffPeak'!$A$3:BB$99,49,FALSE())-VLOOKUP($A8,'Import OffPeak change'!$A$106:BB$202,49,FALSE())),0,(VLOOKUP($A8,'Import OffPeak'!$A$3:BB$99,49,FALSE())-VLOOKUP($A8,'Import OffPeak change'!$A$106:BB$202,49,FALSE())))</f>
        <v>0</v>
      </c>
      <c r="AX8" s="193" t="n">
        <f aca="false">IF(ISERROR(VLOOKUP($A8,'Import OffPeak'!$A$3:BC$99,50,FALSE())-VLOOKUP($A8,'Import OffPeak change'!$A$106:BC$202,50,FALSE())),0,(VLOOKUP($A8,'Import OffPeak'!$A$3:BC$99,50,FALSE())-VLOOKUP($A8,'Import OffPeak change'!$A$106:BC$202,50,FALSE())))</f>
        <v>0</v>
      </c>
      <c r="AY8" s="193" t="n">
        <f aca="false">IF(ISERROR(VLOOKUP($A8,'Import OffPeak'!$A$3:BD$99,51,FALSE())-VLOOKUP($A8,'Import OffPeak change'!$A$106:BD$202,51,FALSE())),0,(VLOOKUP($A8,'Import OffPeak'!$A$3:BD$99,51,FALSE())-VLOOKUP($A8,'Import OffPeak change'!$A$106:BD$202,51,FALSE())))</f>
        <v>0</v>
      </c>
      <c r="AZ8" s="193" t="n">
        <f aca="false">IF(ISERROR(VLOOKUP($A8,'Import OffPeak'!$A$3:BE$99,52,FALSE())-VLOOKUP($A8,'Import OffPeak change'!$A$106:BE$202,52,FALSE())),0,(VLOOKUP($A8,'Import OffPeak'!$A$3:BE$99,52,FALSE())-VLOOKUP($A8,'Import OffPeak change'!$A$106:BE$202,52,FALSE())))</f>
        <v>0</v>
      </c>
      <c r="BA8" s="193" t="n">
        <f aca="false">IF(ISERROR(VLOOKUP($A8,'Import OffPeak'!$A$3:BF$99,53,FALSE())-VLOOKUP($A8,'Import OffPeak change'!$A$106:BF$202,53,FALSE())),0,(VLOOKUP($A8,'Import OffPeak'!$A$3:BF$99,53,FALSE())-VLOOKUP($A8,'Import OffPeak change'!$A$106:BF$202,53,FALSE())))</f>
        <v>0</v>
      </c>
      <c r="BB8" s="193" t="n">
        <f aca="false">IF(ISERROR(VLOOKUP($A8,'Import OffPeak'!$A$3:BG$99,54,FALSE())-VLOOKUP($A8,'Import OffPeak change'!$A$106:BG$202,54,FALSE())),0,(VLOOKUP($A8,'Import OffPeak'!$A$3:BG$99,54,FALSE())-VLOOKUP($A8,'Import OffPeak change'!$A$106:BG$202,54,FALSE())))</f>
        <v>0</v>
      </c>
      <c r="BC8" s="193" t="n">
        <f aca="false">IF(ISERROR(VLOOKUP($A8,'Import OffPeak'!$A$3:BH$99,55,FALSE())-VLOOKUP($A8,'Import OffPeak change'!$A$106:BH$202,55,FALSE())),0,(VLOOKUP($A8,'Import OffPeak'!$A$3:BH$99,55,FALSE())-VLOOKUP($A8,'Import OffPeak change'!$A$106:BH$202,55,FALSE())))</f>
        <v>0</v>
      </c>
      <c r="BD8" s="193" t="n">
        <f aca="false">IF(ISERROR(VLOOKUP($A8,'Import OffPeak'!$A$3:BI$99,56,FALSE())-VLOOKUP($A8,'Import OffPeak change'!$A$106:BI$202,56,FALSE())),0,(VLOOKUP($A8,'Import OffPeak'!$A$3:BI$99,56,FALSE())-VLOOKUP($A8,'Import OffPeak change'!$A$106:BI$202,56,FALSE())))</f>
        <v>0</v>
      </c>
      <c r="BE8" s="193" t="n">
        <f aca="false">IF(ISERROR(VLOOKUP($A8,'Import OffPeak'!$A$3:BJ$99,57,FALSE())-VLOOKUP($A8,'Import OffPeak change'!$A$106:BJ$202,57,FALSE())),0,(VLOOKUP($A8,'Import OffPeak'!$A$3:BJ$99,57,FALSE())-VLOOKUP($A8,'Import OffPeak change'!$A$106:BJ$202,57,FALSE())))</f>
        <v>0</v>
      </c>
      <c r="BF8" s="193" t="n">
        <f aca="false">IF(ISERROR(VLOOKUP($A8,'Import OffPeak'!$A$3:BK$99,58,FALSE())-VLOOKUP($A8,'Import OffPeak change'!$A$106:BK$202,58,FALSE())),0,(VLOOKUP($A8,'Import OffPeak'!$A$3:BK$99,58,FALSE())-VLOOKUP($A8,'Import OffPeak change'!$A$106:BK$202,58,FALSE())))</f>
        <v>0</v>
      </c>
      <c r="BG8" s="193" t="n">
        <f aca="false">IF(ISERROR(VLOOKUP($A8,'Import OffPeak'!$A$3:BL$99,59,FALSE())-VLOOKUP($A8,'Import OffPeak change'!$A$106:BL$202,59,FALSE())),0,(VLOOKUP($A8,'Import OffPeak'!$A$3:BL$99,59,FALSE())-VLOOKUP($A8,'Import OffPeak change'!$A$106:BL$202,59,FALSE())))</f>
        <v>0</v>
      </c>
      <c r="BH8" s="193" t="n">
        <f aca="false">IF(ISERROR(VLOOKUP($A8,'Import OffPeak'!$A$3:BM$99,60,FALSE())-VLOOKUP($A8,'Import OffPeak change'!$A$106:BM$202,60,FALSE())),0,(VLOOKUP($A8,'Import OffPeak'!$A$3:BM$99,60,FALSE())-VLOOKUP($A8,'Import OffPeak change'!$A$106:BM$202,60,FALSE())))</f>
        <v>0</v>
      </c>
      <c r="BI8" s="193" t="n">
        <f aca="false">IF(ISERROR(VLOOKUP($A8,'Import OffPeak'!$A$3:BN$99,61,FALSE())-VLOOKUP($A8,'Import OffPeak change'!$A$106:BN$202,61,FALSE())),0,(VLOOKUP($A8,'Import OffPeak'!$A$3:BN$99,61,FALSE())-VLOOKUP($A8,'Import OffPeak change'!$A$106:BN$202,61,FALSE())))</f>
        <v>0</v>
      </c>
      <c r="BJ8" s="193" t="n">
        <f aca="false">IF(ISERROR(VLOOKUP($A8,'Import OffPeak'!$A$3:BO$99,62,FALSE())-VLOOKUP($A8,'Import OffPeak change'!$A$106:BO$202,62,FALSE())),0,(VLOOKUP($A8,'Import OffPeak'!$A$3:BO$99,62,FALSE())-VLOOKUP($A8,'Import OffPeak change'!$A$106:BO$202,62,FALSE())))</f>
        <v>0</v>
      </c>
      <c r="BK8" s="193" t="n">
        <f aca="false">IF(ISERROR(VLOOKUP($A8,'Import OffPeak'!$A$3:BP$99,63,FALSE())-VLOOKUP($A8,'Import OffPeak change'!$A$106:BP$202,63,FALSE())),0,(VLOOKUP($A8,'Import OffPeak'!$A$3:BP$99,63,FALSE())-VLOOKUP($A8,'Import OffPeak change'!$A$106:BP$202,63,FALSE())))</f>
        <v>0</v>
      </c>
      <c r="BL8" s="193" t="n">
        <f aca="false">IF(ISERROR(VLOOKUP($A8,'Import OffPeak'!$A$3:BQ$99,64,FALSE())-VLOOKUP($A8,'Import OffPeak change'!$A$106:BQ$202,64,FALSE())),0,(VLOOKUP($A8,'Import OffPeak'!$A$3:BQ$99,64,FALSE())-VLOOKUP($A8,'Import OffPeak change'!$A$106:BQ$202,64,FALSE())))</f>
        <v>0</v>
      </c>
      <c r="BM8" s="193" t="n">
        <f aca="false">IF(ISERROR(VLOOKUP($A8,'Import OffPeak'!$A$3:BR$99,65,FALSE())-VLOOKUP($A8,'Import OffPeak change'!$A$106:BR$202,65,FALSE())),0,(VLOOKUP($A8,'Import OffPeak'!$A$3:BR$99,65,FALSE())-VLOOKUP($A8,'Import OffPeak change'!$A$106:BR$202,65,FALSE())))</f>
        <v>0</v>
      </c>
      <c r="BN8" s="193" t="n">
        <f aca="false">IF(ISERROR(VLOOKUP($A8,'Import OffPeak'!$A$3:BS$99,66,FALSE())-VLOOKUP($A8,'Import OffPeak change'!$A$106:BS$202,66,FALSE())),0,(VLOOKUP($A8,'Import OffPeak'!$A$3:BS$99,66,FALSE())-VLOOKUP($A8,'Import OffPeak change'!$A$106:BS$202,66,FALSE())))</f>
        <v>0</v>
      </c>
      <c r="BO8" s="193" t="n">
        <f aca="false">IF(ISERROR(VLOOKUP($A8,'Import OffPeak'!$A$3:BT$99,67,FALSE())-VLOOKUP($A8,'Import OffPeak change'!$A$106:BT$202,67,FALSE())),0,(VLOOKUP($A8,'Import OffPeak'!$A$3:BT$99,67,FALSE())-VLOOKUP($A8,'Import OffPeak change'!$A$106:BT$202,67,FALSE())))</f>
        <v>0</v>
      </c>
      <c r="BP8" s="193" t="n">
        <f aca="false">IF(ISERROR(VLOOKUP($A8,'Import OffPeak'!$A$3:BU$99,68,FALSE())-VLOOKUP($A8,'Import OffPeak change'!$A$106:BU$202,68,FALSE())),0,(VLOOKUP($A8,'Import OffPeak'!$A$3:BU$99,68,FALSE())-VLOOKUP($A8,'Import OffPeak change'!$A$106:BU$202,68,FALSE())))</f>
        <v>0</v>
      </c>
      <c r="BQ8" s="193" t="n">
        <f aca="false">IF(ISERROR(VLOOKUP($A8,'Import OffPeak'!$A$3:BV$99,69,FALSE())-VLOOKUP($A8,'Import OffPeak change'!$A$106:BV$202,69,FALSE())),0,(VLOOKUP($A8,'Import OffPeak'!$A$3:BV$99,69,FALSE())-VLOOKUP($A8,'Import OffPeak change'!$A$106:BV$202,69,FALSE())))</f>
        <v>0</v>
      </c>
      <c r="BR8" s="193" t="n">
        <f aca="false">IF(ISERROR(VLOOKUP($A8,'Import OffPeak'!$A$3:BW$99,70,FALSE())-VLOOKUP($A8,'Import OffPeak change'!$A$106:BW$202,70,FALSE())),0,(VLOOKUP($A8,'Import OffPeak'!$A$3:BW$99,70,FALSE())-VLOOKUP($A8,'Import OffPeak change'!$A$106:BW$202,70,FALSE())))</f>
        <v>0</v>
      </c>
      <c r="BS8" s="193" t="n">
        <f aca="false">IF(ISERROR(VLOOKUP($A8,'Import OffPeak'!$A$3:BX$99,71,FALSE())-VLOOKUP($A8,'Import OffPeak change'!$A$106:BX$202,71,FALSE())),0,(VLOOKUP($A8,'Import OffPeak'!$A$3:BX$99,71,FALSE())-VLOOKUP($A8,'Import OffPeak change'!$A$106:BX$202,71,FALSE())))</f>
        <v>0</v>
      </c>
      <c r="BT8" s="193" t="n">
        <f aca="false">IF(ISERROR(VLOOKUP($A8,'Import OffPeak'!$A$3:BY$99,72,FALSE())-VLOOKUP($A8,'Import OffPeak change'!$A$106:BY$202,72,FALSE())),0,(VLOOKUP($A8,'Import OffPeak'!$A$3:BY$99,72,FALSE())-VLOOKUP($A8,'Import OffPeak change'!$A$106:BY$202,72,FALSE())))</f>
        <v>0</v>
      </c>
      <c r="BU8" s="193" t="n">
        <f aca="false">IF(ISERROR(VLOOKUP($A8,'Import OffPeak'!$A$3:BZ$99,73,FALSE())-VLOOKUP($A8,'Import OffPeak change'!$A$106:BZ$202,73,FALSE())),0,(VLOOKUP($A8,'Import OffPeak'!$A$3:BZ$99,73,FALSE())-VLOOKUP($A8,'Import OffPeak change'!$A$106:BZ$202,73,FALSE())))</f>
        <v>0</v>
      </c>
      <c r="BV8" s="193" t="n">
        <f aca="false">IF(ISERROR(VLOOKUP($A8,'Import OffPeak'!$A$3:CA$99,74,FALSE())-VLOOKUP($A8,'Import OffPeak change'!$A$106:CA$202,74,FALSE())),0,(VLOOKUP($A8,'Import OffPeak'!$A$3:CA$99,74,FALSE())-VLOOKUP($A8,'Import OffPeak change'!$A$106:CA$202,74,FALSE())))</f>
        <v>0</v>
      </c>
      <c r="BW8" s="193" t="n">
        <f aca="false">IF(ISERROR(VLOOKUP($A8,'Import OffPeak'!$A$3:CB$99,75,FALSE())-VLOOKUP($A8,'Import OffPeak change'!$A$106:CB$202,75,FALSE())),0,(VLOOKUP($A8,'Import OffPeak'!$A$3:CB$99,75,FALSE())-VLOOKUP($A8,'Import OffPeak change'!$A$106:CB$202,75,FALSE())))</f>
        <v>0</v>
      </c>
      <c r="BX8" s="193" t="n">
        <f aca="false">IF(ISERROR(VLOOKUP($A8,'Import OffPeak'!$A$3:CC$99,76,FALSE())-VLOOKUP($A8,'Import OffPeak change'!$A$106:CC$202,76,FALSE())),0,(VLOOKUP($A8,'Import OffPeak'!$A$3:CC$99,76,FALSE())-VLOOKUP($A8,'Import OffPeak change'!$A$106:CC$202,76,FALSE())))</f>
        <v>0</v>
      </c>
      <c r="BY8" s="193" t="n">
        <f aca="false">IF(ISERROR(VLOOKUP($A8,'Import OffPeak'!$A$3:CD$99,77,FALSE())-VLOOKUP($A8,'Import OffPeak change'!$A$106:CD$202,77,FALSE())),0,(VLOOKUP($A8,'Import OffPeak'!$A$3:CD$99,77,FALSE())-VLOOKUP($A8,'Import OffPeak change'!$A$106:CD$202,77,FALSE())))</f>
        <v>0</v>
      </c>
      <c r="BZ8" s="193" t="n">
        <f aca="false">IF(ISERROR(VLOOKUP($A8,'Import OffPeak'!$A$3:CE$99,78,FALSE())-VLOOKUP($A8,'Import OffPeak change'!$A$106:CE$202,78,FALSE())),0,(VLOOKUP($A8,'Import OffPeak'!$A$3:CE$99,78,FALSE())-VLOOKUP($A8,'Import OffPeak change'!$A$106:CE$202,78,FALSE())))</f>
        <v>0</v>
      </c>
      <c r="CA8" s="193" t="n">
        <f aca="false">IF(ISERROR(VLOOKUP($A8,'Import OffPeak'!$A$3:CF$99,79,FALSE())-VLOOKUP($A8,'Import OffPeak change'!$A$106:CF$202,79,FALSE())),0,(VLOOKUP($A8,'Import OffPeak'!$A$3:CF$99,79,FALSE())-VLOOKUP($A8,'Import OffPeak change'!$A$106:CF$202,79,FALSE())))</f>
        <v>0</v>
      </c>
      <c r="CB8" s="193" t="n">
        <f aca="false">IF(ISERROR(VLOOKUP($A8,'Import OffPeak'!$A$3:CG$99,80,FALSE())-VLOOKUP($A8,'Import OffPeak change'!$A$106:CG$202,80,FALSE())),0,(VLOOKUP($A8,'Import OffPeak'!$A$3:CG$99,80,FALSE())-VLOOKUP($A8,'Import OffPeak change'!$A$106:CG$202,80,FALSE())))</f>
        <v>0</v>
      </c>
      <c r="CC8" s="193" t="n">
        <f aca="false">IF(ISERROR(VLOOKUP($A8,'Import OffPeak'!$A$3:CH$99,81,FALSE())-VLOOKUP($A8,'Import OffPeak change'!$A$106:CH$202,81,FALSE())),0,(VLOOKUP($A8,'Import OffPeak'!$A$3:CH$99,81,FALSE())-VLOOKUP($A8,'Import OffPeak change'!$A$106:CH$202,81,FALSE())))</f>
        <v>0</v>
      </c>
      <c r="CD8" s="193" t="n">
        <f aca="false">IF(ISERROR(VLOOKUP($A8,'Import OffPeak'!$A$3:CI$99,82,FALSE())-VLOOKUP($A8,'Import OffPeak change'!$A$106:CI$202,82,FALSE())),0,(VLOOKUP($A8,'Import OffPeak'!$A$3:CI$99,82,FALSE())-VLOOKUP($A8,'Import OffPeak change'!$A$106:CI$202,82,FALSE())))</f>
        <v>0</v>
      </c>
      <c r="CE8" s="193" t="n">
        <f aca="false">IF(ISERROR(VLOOKUP($A8,'Import OffPeak'!$A$3:CJ$99,83,FALSE())-VLOOKUP($A8,'Import OffPeak change'!$A$106:CJ$202,83,FALSE())),0,(VLOOKUP($A8,'Import OffPeak'!$A$3:CJ$99,83,FALSE())-VLOOKUP($A8,'Import OffPeak change'!$A$106:CJ$202,83,FALSE())))</f>
        <v>0</v>
      </c>
      <c r="CF8" s="193" t="n">
        <f aca="false">IF(ISERROR(VLOOKUP($A8,'Import OffPeak'!$A$3:CK$99,84,FALSE())-VLOOKUP($A8,'Import OffPeak change'!$A$106:CK$202,84,FALSE())),0,(VLOOKUP($A8,'Import OffPeak'!$A$3:CK$99,84,FALSE())-VLOOKUP($A8,'Import OffPeak change'!$A$106:CK$202,84,FALSE())))</f>
        <v>0</v>
      </c>
      <c r="CG8" s="193" t="n">
        <f aca="false">IF(ISERROR(VLOOKUP($A8,'Import OffPeak'!$A$3:CL$99,85,FALSE())-VLOOKUP($A8,'Import OffPeak change'!$A$106:CL$202,85,FALSE())),0,(VLOOKUP($A8,'Import OffPeak'!$A$3:CL$99,85,FALSE())-VLOOKUP($A8,'Import OffPeak change'!$A$106:CL$202,85,FALSE())))</f>
        <v>0</v>
      </c>
      <c r="CH8" s="193" t="n">
        <f aca="false">IF(ISERROR(VLOOKUP($A8,'Import OffPeak'!$A$3:CM$99,86,FALSE())-VLOOKUP($A8,'Import OffPeak change'!$A$106:CM$202,86,FALSE())),0,(VLOOKUP($A8,'Import OffPeak'!$A$3:CM$99,86,FALSE())-VLOOKUP($A8,'Import OffPeak change'!$A$106:CM$202,86,FALSE())))</f>
        <v>0</v>
      </c>
      <c r="CI8" s="193" t="n">
        <f aca="false">IF(ISERROR(VLOOKUP($A8,'Import OffPeak'!$A$3:CN$99,87,FALSE())-VLOOKUP($A8,'Import OffPeak change'!$A$106:CN$202,87,FALSE())),0,(VLOOKUP($A8,'Import OffPeak'!$A$3:CN$99,87,FALSE())-VLOOKUP($A8,'Import OffPeak change'!$A$106:CN$202,87,FALSE())))</f>
        <v>0</v>
      </c>
      <c r="CJ8" s="193" t="n">
        <f aca="false">IF(ISERROR(VLOOKUP($A8,'Import OffPeak'!$A$3:CO$99,88,FALSE())-VLOOKUP($A8,'Import OffPeak change'!$A$106:CO$202,88,FALSE())),0,(VLOOKUP($A8,'Import OffPeak'!$A$3:CO$99,88,FALSE())-VLOOKUP($A8,'Import OffPeak change'!$A$106:CO$202,88,FALSE())))</f>
        <v>0</v>
      </c>
      <c r="CK8" s="193" t="n">
        <f aca="false">IF(ISERROR(VLOOKUP($A8,'Import OffPeak'!$A$3:CP$99,89,FALSE())-VLOOKUP($A8,'Import OffPeak change'!$A$106:CP$202,89,FALSE())),0,(VLOOKUP($A8,'Import OffPeak'!$A$3:CP$99,89,FALSE())-VLOOKUP($A8,'Import OffPeak change'!$A$106:CP$202,89,FALSE())))</f>
        <v>0</v>
      </c>
      <c r="CL8" s="193" t="n">
        <f aca="false">IF(ISERROR(VLOOKUP($A8,'Import OffPeak'!$A$3:CQ$99,90,FALSE())-VLOOKUP($A8,'Import OffPeak change'!$A$106:CQ$202,90,FALSE())),0,(VLOOKUP($A8,'Import OffPeak'!$A$3:CQ$99,90,FALSE())-VLOOKUP($A8,'Import OffPeak change'!$A$106:CQ$202,90,FALSE())))</f>
        <v>0</v>
      </c>
      <c r="CM8" s="193" t="n">
        <f aca="false">IF(ISERROR(VLOOKUP($A8,'Import OffPeak'!$A$3:CR$99,91,FALSE())-VLOOKUP($A8,'Import OffPeak change'!$A$106:CR$202,91,FALSE())),0,(VLOOKUP($A8,'Import OffPeak'!$A$3:CR$99,91,FALSE())-VLOOKUP($A8,'Import OffPeak change'!$A$106:CR$202,91,FALSE())))</f>
        <v>0</v>
      </c>
      <c r="CN8" s="193" t="n">
        <f aca="false">IF(ISERROR(VLOOKUP($A8,'Import OffPeak'!$A$3:CS$99,92,FALSE())-VLOOKUP($A8,'Import OffPeak change'!$A$106:CS$202,92,FALSE())),0,(VLOOKUP($A8,'Import OffPeak'!$A$3:CS$99,92,FALSE())-VLOOKUP($A8,'Import OffPeak change'!$A$106:CS$202,92,FALSE())))</f>
        <v>0</v>
      </c>
      <c r="CO8" s="193" t="n">
        <f aca="false">IF(ISERROR(VLOOKUP($A8,'Import OffPeak'!$A$3:CT$99,93,FALSE())-VLOOKUP($A8,'Import OffPeak change'!$A$106:CT$202,93,FALSE())),0,(VLOOKUP($A8,'Import OffPeak'!$A$3:CT$99,93,FALSE())-VLOOKUP($A8,'Import OffPeak change'!$A$106:CT$202,93,FALSE())))</f>
        <v>0</v>
      </c>
      <c r="CP8" s="193" t="n">
        <f aca="false">IF(ISERROR(VLOOKUP($A8,'Import OffPeak'!$A$3:CU$99,94,FALSE())-VLOOKUP($A8,'Import OffPeak change'!$A$106:CU$202,94,FALSE())),0,(VLOOKUP($A8,'Import OffPeak'!$A$3:CU$99,94,FALSE())-VLOOKUP($A8,'Import OffPeak change'!$A$106:CU$202,94,FALSE())))</f>
        <v>0</v>
      </c>
      <c r="CQ8" s="193" t="n">
        <f aca="false">IF(ISERROR(VLOOKUP($A8,'Import OffPeak'!$A$3:CV$99,95,FALSE())-VLOOKUP($A8,'Import OffPeak change'!$A$106:CV$202,95,FALSE())),0,(VLOOKUP($A8,'Import OffPeak'!$A$3:CV$99,95,FALSE())-VLOOKUP($A8,'Import OffPeak change'!$A$106:CV$202,95,FALSE())))</f>
        <v>0</v>
      </c>
      <c r="CR8" s="193" t="n">
        <f aca="false">IF(ISERROR(VLOOKUP($A8,'Import OffPeak'!$A$3:CW$99,96,FALSE())-VLOOKUP($A8,'Import OffPeak change'!$A$106:CW$202,96,FALSE())),0,(VLOOKUP($A8,'Import OffPeak'!$A$3:CW$99,96,FALSE())-VLOOKUP($A8,'Import OffPeak change'!$A$106:CW$202,96,FALSE())))</f>
        <v>0</v>
      </c>
      <c r="CS8" s="193" t="n">
        <f aca="false">IF(ISERROR(VLOOKUP($A8,'Import OffPeak'!$A$3:CX$99,97,FALSE())-VLOOKUP($A8,'Import OffPeak change'!$A$106:CX$202,97,FALSE())),0,(VLOOKUP($A8,'Import OffPeak'!$A$3:CX$99,97,FALSE())-VLOOKUP($A8,'Import OffPeak change'!$A$106:CX$202,97,FALSE())))</f>
        <v>0</v>
      </c>
      <c r="CT8" s="193" t="n">
        <f aca="false">IF(ISERROR(VLOOKUP($A8,'Import OffPeak'!$A$3:CY$99,98,FALSE())-VLOOKUP($A8,'Import OffPeak change'!$A$106:CY$202,98,FALSE())),0,(VLOOKUP($A8,'Import OffPeak'!$A$3:CY$99,98,FALSE())-VLOOKUP($A8,'Import OffPeak change'!$A$106:CY$202,98,FALSE())))</f>
        <v>0</v>
      </c>
      <c r="CU8" s="193" t="n">
        <f aca="false">IF(ISERROR(VLOOKUP($A8,'Import OffPeak'!$A$3:CZ$99,99,FALSE())-VLOOKUP($A8,'Import OffPeak change'!$A$106:CZ$202,99,FALSE())),0,(VLOOKUP($A8,'Import OffPeak'!$A$3:CZ$99,99,FALSE())-VLOOKUP($A8,'Import OffPeak change'!$A$106:CZ$202,99,FALSE())))</f>
        <v>0</v>
      </c>
      <c r="CV8" s="193" t="n">
        <f aca="false">IF(ISERROR(VLOOKUP($A8,'Import OffPeak'!$A$3:DA$99,100,FALSE())-VLOOKUP($A8,'Import OffPeak change'!$A$106:DA$202,100,FALSE())),0,(VLOOKUP($A8,'Import OffPeak'!$A$3:DA$99,100,FALSE())-VLOOKUP($A8,'Import OffPeak change'!$A$106:DA$202,100,FALSE())))</f>
        <v>0</v>
      </c>
      <c r="CW8" s="193" t="n">
        <f aca="false">IF(ISERROR(VLOOKUP($A8,'Import OffPeak'!$A$3:DB$99,101,FALSE())-VLOOKUP($A8,'Import OffPeak change'!$A$106:DB$202,101,FALSE())),0,(VLOOKUP($A8,'Import OffPeak'!$A$3:DB$99,101,FALSE())-VLOOKUP($A8,'Import OffPeak change'!$A$106:DB$202,101,FALSE())))</f>
        <v>0</v>
      </c>
      <c r="CX8" s="193" t="n">
        <f aca="false">IF(ISERROR(VLOOKUP($A8,'Import OffPeak'!$A$3:DC$99,102,FALSE())-VLOOKUP($A8,'Import OffPeak change'!$A$106:DC$202,102,FALSE())),0,(VLOOKUP($A8,'Import OffPeak'!$A$3:DC$99,102,FALSE())-VLOOKUP($A8,'Import OffPeak change'!$A$106:DC$202,102,FALSE())))</f>
        <v>0</v>
      </c>
      <c r="CY8" s="193" t="n">
        <f aca="false">IF(ISERROR(VLOOKUP($A8,'Import OffPeak'!$A$3:DD$99,103,FALSE())-VLOOKUP($A8,'Import OffPeak change'!$A$106:DD$202,103,FALSE())),0,(VLOOKUP($A8,'Import OffPeak'!$A$3:DD$99,103,FALSE())-VLOOKUP($A8,'Import OffPeak change'!$A$106:DD$202,103,FALSE())))</f>
        <v>0</v>
      </c>
      <c r="CZ8" s="193" t="n">
        <f aca="false">IF(ISERROR(VLOOKUP($A8,'Import OffPeak'!$A$3:DE$99,104,FALSE())-VLOOKUP($A8,'Import OffPeak change'!$A$106:DE$202,104,FALSE())),0,(VLOOKUP($A8,'Import OffPeak'!$A$3:DE$99,104,FALSE())-VLOOKUP($A8,'Import OffPeak change'!$A$106:DE$202,104,FALSE())))</f>
        <v>0</v>
      </c>
      <c r="DA8" s="193" t="n">
        <f aca="false">IF(ISERROR(VLOOKUP($A8,'Import OffPeak'!$A$3:DF$99,105,FALSE())-VLOOKUP($A8,'Import OffPeak change'!$A$106:DF$202,105,FALSE())),0,(VLOOKUP($A8,'Import OffPeak'!$A$3:DF$99,105,FALSE())-VLOOKUP($A8,'Import OffPeak change'!$A$106:DF$202,105,FALSE())))</f>
        <v>0</v>
      </c>
      <c r="DB8" s="193" t="n">
        <f aca="false">IF(ISERROR(VLOOKUP($A8,'Import OffPeak'!$A$3:DG$99,106,FALSE())-VLOOKUP($A8,'Import OffPeak change'!$A$106:DG$202,106,FALSE())),0,(VLOOKUP($A8,'Import OffPeak'!$A$3:DG$99,106,FALSE())-VLOOKUP($A8,'Import OffPeak change'!$A$106:DG$202,106,FALSE())))</f>
        <v>0</v>
      </c>
      <c r="DC8" s="193" t="n">
        <f aca="false">IF(ISERROR(VLOOKUP($A8,'Import OffPeak'!$A$3:DH$99,107,FALSE())-VLOOKUP($A8,'Import OffPeak change'!$A$106:DH$202,107,FALSE())),0,(VLOOKUP($A8,'Import OffPeak'!$A$3:DH$99,107,FALSE())-VLOOKUP($A8,'Import OffPeak change'!$A$106:DH$202,107,FALSE())))</f>
        <v>0</v>
      </c>
      <c r="DD8" s="193" t="n">
        <f aca="false">IF(ISERROR(VLOOKUP($A8,'Import OffPeak'!$A$3:DI$99,108,FALSE())-VLOOKUP($A8,'Import OffPeak change'!$A$106:DI$202,108,FALSE())),0,(VLOOKUP($A8,'Import OffPeak'!$A$3:DI$99,108,FALSE())-VLOOKUP($A8,'Import OffPeak change'!$A$106:DI$202,108,FALSE())))</f>
        <v>0</v>
      </c>
      <c r="DE8" s="193" t="n">
        <f aca="false">IF(ISERROR(VLOOKUP($A8,'Import OffPeak'!$A$3:DJ$99,109,FALSE())-VLOOKUP($A8,'Import OffPeak change'!$A$106:DJ$202,109,FALSE())),0,(VLOOKUP($A8,'Import OffPeak'!$A$3:DJ$99,109,FALSE())-VLOOKUP($A8,'Import OffPeak change'!$A$106:DJ$202,109,FALSE())))</f>
        <v>0</v>
      </c>
      <c r="DF8" s="193" t="n">
        <f aca="false">IF(ISERROR(VLOOKUP($A8,'Import OffPeak'!$A$3:DK$99,110,FALSE())-VLOOKUP($A8,'Import OffPeak change'!$A$106:DK$202,110,FALSE())),0,(VLOOKUP($A8,'Import OffPeak'!$A$3:DK$99,110,FALSE())-VLOOKUP($A8,'Import OffPeak change'!$A$106:DK$202,110,FALSE())))</f>
        <v>0</v>
      </c>
      <c r="DG8" s="193" t="n">
        <f aca="false">IF(ISERROR(VLOOKUP($A8,'Import OffPeak'!$A$3:DL$99,111,FALSE())-VLOOKUP($A8,'Import OffPeak change'!$A$106:DL$202,111,FALSE())),0,(VLOOKUP($A8,'Import OffPeak'!$A$3:DL$99,111,FALSE())-VLOOKUP($A8,'Import OffPeak change'!$A$106:DL$202,111,FALSE())))</f>
        <v>0</v>
      </c>
      <c r="DH8" s="193" t="n">
        <f aca="false">IF(ISERROR(VLOOKUP($A8,'Import OffPeak'!$A$3:DM$99,112,FALSE())-VLOOKUP($A8,'Import OffPeak change'!$A$106:DM$202,112,FALSE())),0,(VLOOKUP($A8,'Import OffPeak'!$A$3:DM$99,112,FALSE())-VLOOKUP($A8,'Import OffPeak change'!$A$106:DM$202,112,FALSE())))</f>
        <v>0</v>
      </c>
      <c r="DI8" s="193" t="n">
        <f aca="false">IF(ISERROR(VLOOKUP($A8,'Import OffPeak'!$A$3:DN$99,113,FALSE())-VLOOKUP($A8,'Import OffPeak change'!$A$106:DN$202,113,FALSE())),0,(VLOOKUP($A8,'Import OffPeak'!$A$3:DN$99,113,FALSE())-VLOOKUP($A8,'Import OffPeak change'!$A$106:DN$202,113,FALSE())))</f>
        <v>0</v>
      </c>
      <c r="DJ8" s="193" t="n">
        <f aca="false">IF(ISERROR(VLOOKUP($A8,'Import OffPeak'!$A$3:DO$99,114,FALSE())-VLOOKUP($A8,'Import OffPeak change'!$A$106:DO$202,114,FALSE())),0,(VLOOKUP($A8,'Import OffPeak'!$A$3:DO$99,114,FALSE())-VLOOKUP($A8,'Import OffPeak change'!$A$106:DO$202,114,FALSE())))</f>
        <v>0</v>
      </c>
      <c r="DK8" s="193" t="n">
        <f aca="false">IF(ISERROR(VLOOKUP($A8,'Import OffPeak'!$A$3:DP$99,115,FALSE())-VLOOKUP($A8,'Import OffPeak change'!$A$106:DP$202,115,FALSE())),0,(VLOOKUP($A8,'Import OffPeak'!$A$3:DP$99,115,FALSE())-VLOOKUP($A8,'Import OffPeak change'!$A$106:DP$202,115,FALSE())))</f>
        <v>0</v>
      </c>
      <c r="DL8" s="193" t="n">
        <f aca="false">IF(ISERROR(VLOOKUP($A8,'Import OffPeak'!$A$3:DQ$99,116,FALSE())-VLOOKUP($A8,'Import OffPeak change'!$A$106:DQ$202,116,FALSE())),0,(VLOOKUP($A8,'Import OffPeak'!$A$3:DQ$99,116,FALSE())-VLOOKUP($A8,'Import OffPeak change'!$A$106:DQ$202,116,FALSE())))</f>
        <v>0</v>
      </c>
      <c r="DM8" s="193" t="n">
        <f aca="false">IF(ISERROR(VLOOKUP($A8,'Import OffPeak'!$A$3:DR$99,117,FALSE())-VLOOKUP($A8,'Import OffPeak change'!$A$106:DR$202,117,FALSE())),0,(VLOOKUP($A8,'Import OffPeak'!$A$3:DR$99,117,FALSE())-VLOOKUP($A8,'Import OffPeak change'!$A$106:DR$202,117,FALSE())))</f>
        <v>0</v>
      </c>
      <c r="DN8" s="193" t="n">
        <f aca="false">IF(ISERROR(VLOOKUP($A8,'Import OffPeak'!$A$3:DS$99,118,FALSE())-VLOOKUP($A8,'Import OffPeak change'!$A$106:DS$202,118,FALSE())),0,(VLOOKUP($A8,'Import OffPeak'!$A$3:DS$99,118,FALSE())-VLOOKUP($A8,'Import OffPeak change'!$A$106:DS$202,118,FALSE())))</f>
        <v>0</v>
      </c>
      <c r="DO8" s="193" t="n">
        <f aca="false">IF(ISERROR(VLOOKUP($A8,'Import OffPeak'!$A$3:DT$99,119,FALSE())-VLOOKUP($A8,'Import OffPeak change'!$A$106:DT$202,119,FALSE())),0,(VLOOKUP($A8,'Import OffPeak'!$A$3:DT$99,119,FALSE())-VLOOKUP($A8,'Import OffPeak change'!$A$106:DT$202,119,FALSE())))</f>
        <v>0</v>
      </c>
      <c r="DP8" s="193" t="n">
        <f aca="false">IF(ISERROR(VLOOKUP($A8,'Import OffPeak'!$A$3:DU$99,120,FALSE())-VLOOKUP($A8,'Import OffPeak change'!$A$106:DU$202,120,FALSE())),0,(VLOOKUP($A8,'Import OffPeak'!$A$3:DU$99,120,FALSE())-VLOOKUP($A8,'Import OffPeak change'!$A$106:DU$202,120,FALSE())))</f>
        <v>0</v>
      </c>
      <c r="DQ8" s="193" t="n">
        <f aca="false">IF(ISERROR(VLOOKUP($A8,'Import OffPeak'!$A$3:DV$99,121,FALSE())-VLOOKUP($A8,'Import OffPeak change'!$A$106:DV$202,121,FALSE())),0,(VLOOKUP($A8,'Import OffPeak'!$A$3:DV$99,121,FALSE())-VLOOKUP($A8,'Import OffPeak change'!$A$106:DV$202,121,FALSE())))</f>
        <v>0</v>
      </c>
      <c r="DR8" s="193" t="n">
        <f aca="false">IF(ISERROR(VLOOKUP($A8,'Import OffPeak'!$A$3:DW$99,122,FALSE())-VLOOKUP($A8,'Import OffPeak change'!$A$106:DW$202,122,FALSE())),0,(VLOOKUP($A8,'Import OffPeak'!$A$3:DW$99,122,FALSE())-VLOOKUP($A8,'Import OffPeak change'!$A$106:DW$202,122,FALSE())))</f>
        <v>0</v>
      </c>
      <c r="DS8" s="193" t="n">
        <f aca="false">IF(ISERROR(VLOOKUP($A8,'Import OffPeak'!$A$3:DX$99,123,FALSE())-VLOOKUP($A8,'Import OffPeak change'!$A$106:DX$202,123,FALSE())),0,(VLOOKUP($A8,'Import OffPeak'!$A$3:DX$99,123,FALSE())-VLOOKUP($A8,'Import OffPeak change'!$A$106:DX$202,123,FALSE())))</f>
        <v>0</v>
      </c>
      <c r="DT8" s="193" t="n">
        <f aca="false">IF(ISERROR(VLOOKUP($A8,'Import OffPeak'!$A$3:DY$99,124,FALSE())-VLOOKUP($A8,'Import OffPeak change'!$A$106:DY$202,124,FALSE())),0,(VLOOKUP($A8,'Import OffPeak'!$A$3:DY$99,124,FALSE())-VLOOKUP($A8,'Import OffPeak change'!$A$106:DY$202,124,FALSE())))</f>
        <v>0</v>
      </c>
      <c r="DU8" s="193" t="n">
        <f aca="false">IF(ISERROR(VLOOKUP($A8,'Import OffPeak'!$A$3:DZ$99,125,FALSE())-VLOOKUP($A8,'Import OffPeak change'!$A$106:DZ$202,125,FALSE())),0,(VLOOKUP($A8,'Import OffPeak'!$A$3:DZ$99,125,FALSE())-VLOOKUP($A8,'Import OffPeak change'!$A$106:DZ$202,125,FALSE())))</f>
        <v>0</v>
      </c>
      <c r="DV8" s="193" t="n">
        <f aca="false">IF(ISERROR(VLOOKUP($A8,'Import OffPeak'!$A$3:EA$99,126,FALSE())-VLOOKUP($A8,'Import OffPeak change'!$A$106:EA$202,126,FALSE())),0,(VLOOKUP($A8,'Import OffPeak'!$A$3:EA$99,126,FALSE())-VLOOKUP($A8,'Import OffPeak change'!$A$106:EA$202,126,FALSE())))</f>
        <v>0</v>
      </c>
      <c r="DW8" s="193" t="n">
        <f aca="false">IF(ISERROR(VLOOKUP($A8,'Import OffPeak'!$A$3:EB$99,127,FALSE())-VLOOKUP($A8,'Import OffPeak change'!$A$106:EB$202,127,FALSE())),0,(VLOOKUP($A8,'Import OffPeak'!$A$3:EB$99,127,FALSE())-VLOOKUP($A8,'Import OffPeak change'!$A$106:EB$202,127,FALSE())))</f>
        <v>0</v>
      </c>
      <c r="DX8" s="193" t="n">
        <f aca="false">IF(ISERROR(VLOOKUP($A8,'Import OffPeak'!$A$3:EC$99,128,FALSE())-VLOOKUP($A8,'Import OffPeak change'!$A$106:EC$202,128,FALSE())),0,(VLOOKUP($A8,'Import OffPeak'!$A$3:EC$99,128,FALSE())-VLOOKUP($A8,'Import OffPeak change'!$A$106:EC$202,128,FALSE())))</f>
        <v>0</v>
      </c>
      <c r="DY8" s="193" t="n">
        <f aca="false">IF(ISERROR(VLOOKUP($A8,'Import OffPeak'!$A$3:ED$99,129,FALSE())-VLOOKUP($A8,'Import OffPeak change'!$A$106:ED$202,129,FALSE())),0,(VLOOKUP($A8,'Import OffPeak'!$A$3:ED$99,129,FALSE())-VLOOKUP($A8,'Import OffPeak change'!$A$106:ED$202,129,FALSE())))</f>
        <v>0</v>
      </c>
      <c r="DZ8" s="193" t="n">
        <f aca="false">IF(ISERROR(VLOOKUP($A8,'Import OffPeak'!$A$3:EE$99,130,FALSE())-VLOOKUP($A8,'Import OffPeak change'!$A$106:EE$202,130,FALSE())),0,(VLOOKUP($A8,'Import OffPeak'!$A$3:EE$99,130,FALSE())-VLOOKUP($A8,'Import OffPeak change'!$A$106:EE$202,130,FALSE())))</f>
        <v>0</v>
      </c>
      <c r="EA8" s="193" t="n">
        <f aca="false">IF(ISERROR(VLOOKUP($A8,'Import OffPeak'!$A$3:EF$99,131,FALSE())-VLOOKUP($A8,'Import OffPeak change'!$A$106:EF$202,131,FALSE())),0,(VLOOKUP($A8,'Import OffPeak'!$A$3:EF$99,131,FALSE())-VLOOKUP($A8,'Import OffPeak change'!$A$106:EF$202,131,FALSE())))</f>
        <v>0</v>
      </c>
      <c r="EB8" s="193" t="n">
        <f aca="false">IF(ISERROR(VLOOKUP($A8,'Import OffPeak'!$A$3:EG$99,132,FALSE())-VLOOKUP($A8,'Import OffPeak change'!$A$106:EG$202,132,FALSE())),0,(VLOOKUP($A8,'Import OffPeak'!$A$3:EG$99,132,FALSE())-VLOOKUP($A8,'Import OffPeak change'!$A$106:EG$202,132,FALSE())))</f>
        <v>0</v>
      </c>
      <c r="EC8" s="193" t="n">
        <f aca="false">IF(ISERROR(VLOOKUP($A8,'Import OffPeak'!$A$3:EH$99,133,FALSE())-VLOOKUP($A8,'Import OffPeak change'!$A$106:EH$202,133,FALSE())),0,(VLOOKUP($A8,'Import OffPeak'!$A$3:EH$99,133,FALSE())-VLOOKUP($A8,'Import OffPeak change'!$A$106:EH$202,133,FALSE())))</f>
        <v>0</v>
      </c>
      <c r="ED8" s="193" t="n">
        <f aca="false">IF(ISERROR(VLOOKUP($A8,'Import OffPeak'!$A$3:EI$99,134,FALSE())-VLOOKUP($A8,'Import OffPeak change'!$A$106:EI$202,134,FALSE())),0,(VLOOKUP($A8,'Import OffPeak'!$A$3:EI$99,134,FALSE())-VLOOKUP($A8,'Import OffPeak change'!$A$106:EI$202,134,FALSE())))</f>
        <v>0</v>
      </c>
      <c r="EE8" s="193" t="n">
        <f aca="false">IF(ISERROR(VLOOKUP($A8,'Import OffPeak'!$A$3:EJ$99,135,FALSE())-VLOOKUP($A8,'Import OffPeak change'!$A$106:EJ$202,135,FALSE())),0,(VLOOKUP($A8,'Import OffPeak'!$A$3:EJ$99,135,FALSE())-VLOOKUP($A8,'Import OffPeak change'!$A$106:EJ$202,135,FALSE())))</f>
        <v>0</v>
      </c>
      <c r="EF8" s="193" t="n">
        <f aca="false">IF(ISERROR(VLOOKUP($A8,'Import OffPeak'!$A$3:EK$99,136,FALSE())-VLOOKUP($A8,'Import OffPeak change'!$A$106:EK$202,136,FALSE())),0,(VLOOKUP($A8,'Import OffPeak'!$A$3:EK$99,136,FALSE())-VLOOKUP($A8,'Import OffPeak change'!$A$106:EK$202,136,FALSE())))</f>
        <v>0</v>
      </c>
      <c r="EG8" s="193" t="n">
        <f aca="false">IF(ISERROR(VLOOKUP($A8,'Import OffPeak'!$A$3:EL$99,137,FALSE())-VLOOKUP($A8,'Import OffPeak change'!$A$106:EL$202,137,FALSE())),0,(VLOOKUP($A8,'Import OffPeak'!$A$3:EL$99,137,FALSE())-VLOOKUP($A8,'Import OffPeak change'!$A$106:EL$202,137,FALSE())))</f>
        <v>0</v>
      </c>
      <c r="EH8" s="193" t="n">
        <f aca="false">IF(ISERROR(VLOOKUP($A8,'Import OffPeak'!$A$3:EM$99,138,FALSE())-VLOOKUP($A8,'Import OffPeak change'!$A$106:EM$202,138,FALSE())),0,(VLOOKUP($A8,'Import OffPeak'!$A$3:EM$99,138,FALSE())-VLOOKUP($A8,'Import OffPeak change'!$A$106:EM$202,138,FALSE())))</f>
        <v>0</v>
      </c>
      <c r="EI8" s="193" t="n">
        <f aca="false">IF(ISERROR(VLOOKUP($A8,'Import OffPeak'!$A$3:EN$99,139,FALSE())-VLOOKUP($A8,'Import OffPeak change'!$A$106:EN$202,139,FALSE())),0,(VLOOKUP($A8,'Import OffPeak'!$A$3:EN$99,139,FALSE())-VLOOKUP($A8,'Import OffPeak change'!$A$106:EN$202,139,FALSE())))</f>
        <v>0</v>
      </c>
      <c r="EJ8" s="193" t="n">
        <f aca="false">IF(ISERROR(VLOOKUP($A8,'Import OffPeak'!$A$3:EO$99,140,FALSE())-VLOOKUP($A8,'Import OffPeak change'!$A$106:EO$202,140,FALSE())),0,(VLOOKUP($A8,'Import OffPeak'!$A$3:EO$99,140,FALSE())-VLOOKUP($A8,'Import OffPeak change'!$A$106:EO$202,140,FALSE())))</f>
        <v>0</v>
      </c>
      <c r="EK8" s="193" t="n">
        <f aca="false">IF(ISERROR(VLOOKUP($A8,'Import OffPeak'!$A$3:EP$99,141,FALSE())-VLOOKUP($A8,'Import OffPeak change'!$A$106:EP$202,141,FALSE())),0,(VLOOKUP($A8,'Import OffPeak'!$A$3:EP$99,141,FALSE())-VLOOKUP($A8,'Import OffPeak change'!$A$106:EP$202,141,FALSE())))</f>
        <v>0</v>
      </c>
      <c r="EL8" s="193" t="n">
        <f aca="false">IF(ISERROR(VLOOKUP($A8,'Import OffPeak'!$A$3:EQ$99,142,FALSE())-VLOOKUP($A8,'Import OffPeak change'!$A$106:EQ$202,142,FALSE())),0,(VLOOKUP($A8,'Import OffPeak'!$A$3:EQ$99,142,FALSE())-VLOOKUP($A8,'Import OffPeak change'!$A$106:EQ$202,142,FALSE())))</f>
        <v>0</v>
      </c>
      <c r="EM8" s="193" t="n">
        <f aca="false">IF(ISERROR(VLOOKUP($A8,'Import OffPeak'!$A$3:ER$99,143,FALSE())-VLOOKUP($A8,'Import OffPeak change'!$A$106:ER$202,143,FALSE())),0,(VLOOKUP($A8,'Import OffPeak'!$A$3:ER$99,143,FALSE())-VLOOKUP($A8,'Import OffPeak change'!$A$106:ER$202,143,FALSE())))</f>
        <v>0</v>
      </c>
      <c r="EN8" s="193" t="n">
        <f aca="false">IF(ISERROR(VLOOKUP($A8,'Import OffPeak'!$A$3:ES$99,144,FALSE())-VLOOKUP($A8,'Import OffPeak change'!$A$106:ES$202,144,FALSE())),0,(VLOOKUP($A8,'Import OffPeak'!$A$3:ES$99,144,FALSE())-VLOOKUP($A8,'Import OffPeak change'!$A$106:ES$202,144,FALSE())))</f>
        <v>0</v>
      </c>
      <c r="EO8" s="193" t="n">
        <f aca="false">IF(ISERROR(VLOOKUP($A8,'Import OffPeak'!$A$3:ET$99,145,FALSE())-VLOOKUP($A8,'Import OffPeak change'!$A$106:ET$202,145,FALSE())),0,(VLOOKUP($A8,'Import OffPeak'!$A$3:ET$99,145,FALSE())-VLOOKUP($A8,'Import OffPeak change'!$A$106:ET$202,145,FALSE())))</f>
        <v>0</v>
      </c>
      <c r="EP8" s="193" t="n">
        <f aca="false">IF(ISERROR(VLOOKUP($A8,'Import OffPeak'!$A$3:EU$99,146,FALSE())-VLOOKUP($A8,'Import OffPeak change'!$A$106:EU$202,146,FALSE())),0,(VLOOKUP($A8,'Import OffPeak'!$A$3:EU$99,146,FALSE())-VLOOKUP($A8,'Import OffPeak change'!$A$106:EU$202,146,FALSE())))</f>
        <v>0</v>
      </c>
      <c r="EQ8" s="193" t="n">
        <f aca="false">IF(ISERROR(VLOOKUP($A8,'Import OffPeak'!$A$3:EV$99,147,FALSE())-VLOOKUP($A8,'Import OffPeak change'!$A$106:EV$202,147,FALSE())),0,(VLOOKUP($A8,'Import OffPeak'!$A$3:EV$99,147,FALSE())-VLOOKUP($A8,'Import OffPeak change'!$A$106:EV$202,147,FALSE())))</f>
        <v>0</v>
      </c>
      <c r="ER8" s="193" t="n">
        <f aca="false">IF(ISERROR(VLOOKUP($A8,'Import OffPeak'!$A$3:EW$99,148,FALSE())-VLOOKUP($A8,'Import OffPeak change'!$A$106:EW$202,148,FALSE())),0,(VLOOKUP($A8,'Import OffPeak'!$A$3:EW$99,148,FALSE())-VLOOKUP($A8,'Import OffPeak change'!$A$106:EW$202,148,FALSE())))</f>
        <v>0</v>
      </c>
      <c r="ES8" s="193" t="n">
        <f aca="false">IF(ISERROR(VLOOKUP($A8,'Import OffPeak'!$A$3:EX$99,149,FALSE())-VLOOKUP($A8,'Import OffPeak change'!$A$106:EX$202,149,FALSE())),0,(VLOOKUP($A8,'Import OffPeak'!$A$3:EX$99,149,FALSE())-VLOOKUP($A8,'Import OffPeak change'!$A$106:EX$202,149,FALSE())))</f>
        <v>0</v>
      </c>
      <c r="ET8" s="193" t="n">
        <f aca="false">IF(ISERROR(VLOOKUP($A8,'Import OffPeak'!$A$3:EY$99,150,FALSE())-VLOOKUP($A8,'Import OffPeak change'!$A$106:EY$202,150,FALSE())),0,(VLOOKUP($A8,'Import OffPeak'!$A$3:EY$99,150,FALSE())-VLOOKUP($A8,'Import OffPeak change'!$A$106:EY$202,150,FALSE())))</f>
        <v>0</v>
      </c>
      <c r="EU8" s="193" t="n">
        <f aca="false">IF(ISERROR(VLOOKUP($A8,'Import OffPeak'!$A$3:EZ$99,151,FALSE())-VLOOKUP($A8,'Import OffPeak change'!$A$106:EZ$202,151,FALSE())),0,(VLOOKUP($A8,'Import OffPeak'!$A$3:EZ$99,151,FALSE())-VLOOKUP($A8,'Import OffPeak change'!$A$106:EZ$202,151,FALSE())))</f>
        <v>0</v>
      </c>
      <c r="EV8" s="193" t="n">
        <f aca="false">IF(ISERROR(VLOOKUP($A8,'Import OffPeak'!$A$3:FA$99,152,FALSE())-VLOOKUP($A8,'Import OffPeak change'!$A$106:FA$202,152,FALSE())),0,(VLOOKUP($A8,'Import OffPeak'!$A$3:FA$99,152,FALSE())-VLOOKUP($A8,'Import OffPeak change'!$A$106:FA$202,152,FALSE())))</f>
        <v>0</v>
      </c>
      <c r="EW8" s="193" t="n">
        <f aca="false">IF(ISERROR(VLOOKUP($A8,'Import OffPeak'!$A$3:FB$99,153,FALSE())-VLOOKUP($A8,'Import OffPeak change'!$A$106:FB$202,153,FALSE())),0,(VLOOKUP($A8,'Import OffPeak'!$A$3:FB$99,153,FALSE())-VLOOKUP($A8,'Import OffPeak change'!$A$106:FB$202,153,FALSE())))</f>
        <v>0</v>
      </c>
      <c r="EX8" s="193" t="n">
        <f aca="false">IF(ISERROR(VLOOKUP($A8,'Import OffPeak'!$A$3:FC$99,154,FALSE())-VLOOKUP($A8,'Import OffPeak change'!$A$106:FC$202,154,FALSE())),0,(VLOOKUP($A8,'Import OffPeak'!$A$3:FC$99,154,FALSE())-VLOOKUP($A8,'Import OffPeak change'!$A$106:FC$202,154,FALSE())))</f>
        <v>0</v>
      </c>
      <c r="EY8" s="193" t="n">
        <f aca="false">IF(ISERROR(VLOOKUP($A8,'Import OffPeak'!$A$3:FD$99,155,FALSE())-VLOOKUP($A8,'Import OffPeak change'!$A$106:FD$202,155,FALSE())),0,(VLOOKUP($A8,'Import OffPeak'!$A$3:FD$99,155,FALSE())-VLOOKUP($A8,'Import OffPeak change'!$A$106:FD$202,155,FALSE())))</f>
        <v>0</v>
      </c>
      <c r="EZ8" s="193" t="n">
        <f aca="false">IF(ISERROR(VLOOKUP($A8,'Import OffPeak'!$A$3:FE$99,156,FALSE())-VLOOKUP($A8,'Import OffPeak change'!$A$106:FE$202,156,FALSE())),0,(VLOOKUP($A8,'Import OffPeak'!$A$3:FE$99,156,FALSE())-VLOOKUP($A8,'Import OffPeak change'!$A$106:FE$202,156,FALSE())))</f>
        <v>0</v>
      </c>
      <c r="FA8" s="193" t="n">
        <f aca="false">IF(ISERROR(VLOOKUP($A8,'Import OffPeak'!$A$3:FF$99,157,FALSE())-VLOOKUP($A8,'Import OffPeak change'!$A$106:FF$202,157,FALSE())),0,(VLOOKUP($A8,'Import OffPeak'!$A$3:FF$99,157,FALSE())-VLOOKUP($A8,'Import OffPeak change'!$A$106:FF$202,157,FALSE())))</f>
        <v>0</v>
      </c>
      <c r="FB8" s="193" t="n">
        <f aca="false">IF(ISERROR(VLOOKUP($A8,'Import OffPeak'!$A$3:FG$99,158,FALSE())-VLOOKUP($A8,'Import OffPeak change'!$A$106:FG$202,158,FALSE())),0,(VLOOKUP($A8,'Import OffPeak'!$A$3:FG$99,158,FALSE())-VLOOKUP($A8,'Import OffPeak change'!$A$106:FG$202,158,FALSE())))</f>
        <v>0</v>
      </c>
      <c r="FC8" s="193" t="n">
        <f aca="false">IF(ISERROR(VLOOKUP($A8,'Import OffPeak'!$A$3:FH$99,159,FALSE())-VLOOKUP($A8,'Import OffPeak change'!$A$106:FH$202,159,FALSE())),0,(VLOOKUP($A8,'Import OffPeak'!$A$3:FH$99,159,FALSE())-VLOOKUP($A8,'Import OffPeak change'!$A$106:FH$202,159,FALSE())))</f>
        <v>0</v>
      </c>
      <c r="FD8" s="193" t="n">
        <f aca="false">IF(ISERROR(VLOOKUP($A8,'Import OffPeak'!$A$3:FI$99,160,FALSE())-VLOOKUP($A8,'Import OffPeak change'!$A$106:FI$202,160,FALSE())),0,(VLOOKUP($A8,'Import OffPeak'!$A$3:FI$99,160,FALSE())-VLOOKUP($A8,'Import OffPeak change'!$A$106:FI$202,160,FALSE())))</f>
        <v>0</v>
      </c>
      <c r="FE8" s="193" t="n">
        <f aca="false">IF(ISERROR(VLOOKUP($A8,'Import OffPeak'!$A$3:FJ$99,161,FALSE())-VLOOKUP($A8,'Import OffPeak change'!$A$106:FJ$202,161,FALSE())),0,(VLOOKUP($A8,'Import OffPeak'!$A$3:FJ$99,161,FALSE())-VLOOKUP($A8,'Import OffPeak change'!$A$106:FJ$202,161,FALSE())))</f>
        <v>0</v>
      </c>
      <c r="FF8" s="193" t="n">
        <f aca="false">IF(ISERROR(VLOOKUP($A8,'Import OffPeak'!$A$3:FK$99,162,FALSE())-VLOOKUP($A8,'Import OffPeak change'!$A$106:FK$202,162,FALSE())),0,(VLOOKUP($A8,'Import OffPeak'!$A$3:FK$99,162,FALSE())-VLOOKUP($A8,'Import OffPeak change'!$A$106:FK$202,162,FALSE())))</f>
        <v>0</v>
      </c>
      <c r="FG8" s="193" t="n">
        <f aca="false">IF(ISERROR(VLOOKUP($A8,'Import OffPeak'!$A$3:FL$99,163,FALSE())-VLOOKUP($A8,'Import OffPeak change'!$A$106:FL$202,163,FALSE())),0,(VLOOKUP($A8,'Import OffPeak'!$A$3:FL$99,163,FALSE())-VLOOKUP($A8,'Import OffPeak change'!$A$106:FL$202,163,FALSE())))</f>
        <v>0</v>
      </c>
      <c r="FH8" s="193" t="n">
        <f aca="false">IF(ISERROR(VLOOKUP($A8,'Import OffPeak'!$A$3:FM$99,164,FALSE())-VLOOKUP($A8,'Import OffPeak change'!$A$106:FM$202,164,FALSE())),0,(VLOOKUP($A8,'Import OffPeak'!$A$3:FM$99,164,FALSE())-VLOOKUP($A8,'Import OffPeak change'!$A$106:FM$202,164,FALSE())))</f>
        <v>0</v>
      </c>
      <c r="FI8" s="193" t="n">
        <f aca="false">IF(ISERROR(VLOOKUP($A8,'Import OffPeak'!$A$3:FN$99,165,FALSE())-VLOOKUP($A8,'Import OffPeak change'!$A$106:FN$202,165,FALSE())),0,(VLOOKUP($A8,'Import OffPeak'!$A$3:FN$99,165,FALSE())-VLOOKUP($A8,'Import OffPeak change'!$A$106:FN$202,165,FALSE())))</f>
        <v>0</v>
      </c>
      <c r="FJ8" s="193" t="n">
        <f aca="false">IF(ISERROR(VLOOKUP($A8,'Import OffPeak'!$A$3:FO$99,166,FALSE())-VLOOKUP($A8,'Import OffPeak change'!$A$106:FO$202,166,FALSE())),0,(VLOOKUP($A8,'Import OffPeak'!$A$3:FO$99,166,FALSE())-VLOOKUP($A8,'Import OffPeak change'!$A$106:FO$202,166,FALSE())))</f>
        <v>0</v>
      </c>
      <c r="FK8" s="193" t="n">
        <f aca="false">IF(ISERROR(VLOOKUP($A8,'Import OffPeak'!$A$3:FP$99,167,FALSE())-VLOOKUP($A8,'Import OffPeak change'!$A$106:FP$202,167,FALSE())),0,(VLOOKUP($A8,'Import OffPeak'!$A$3:FP$99,167,FALSE())-VLOOKUP($A8,'Import OffPeak change'!$A$106:FP$202,167,FALSE())))</f>
        <v>0</v>
      </c>
      <c r="FL8" s="193" t="n">
        <f aca="false">IF(ISERROR(VLOOKUP($A8,'Import OffPeak'!$A$3:FQ$99,168,FALSE())-VLOOKUP($A8,'Import OffPeak change'!$A$106:FQ$202,168,FALSE())),0,(VLOOKUP($A8,'Import OffPeak'!$A$3:FQ$99,168,FALSE())-VLOOKUP($A8,'Import OffPeak change'!$A$106:FQ$202,168,FALSE())))</f>
        <v>0</v>
      </c>
      <c r="FM8" s="193" t="n">
        <f aca="false">IF(ISERROR(VLOOKUP($A8,'Import OffPeak'!$A$3:FR$99,169,FALSE())-VLOOKUP($A8,'Import OffPeak change'!$A$106:FR$202,169,FALSE())),0,(VLOOKUP($A8,'Import OffPeak'!$A$3:FR$99,169,FALSE())-VLOOKUP($A8,'Import OffPeak change'!$A$106:FR$202,169,FALSE())))</f>
        <v>0</v>
      </c>
      <c r="FN8" s="193" t="n">
        <f aca="false">IF(ISERROR(VLOOKUP($A8,'Import OffPeak'!$A$3:FS$99,170,FALSE())-VLOOKUP($A8,'Import OffPeak change'!$A$106:FS$202,170,FALSE())),0,(VLOOKUP($A8,'Import OffPeak'!$A$3:FS$99,170,FALSE())-VLOOKUP($A8,'Import OffPeak change'!$A$106:FS$202,170,FALSE())))</f>
        <v>0</v>
      </c>
      <c r="FO8" s="193" t="n">
        <f aca="false">IF(ISERROR(VLOOKUP($A8,'Import OffPeak'!$A$3:FT$99,171,FALSE())-VLOOKUP($A8,'Import OffPeak change'!$A$106:FT$202,171,FALSE())),0,(VLOOKUP($A8,'Import OffPeak'!$A$3:FT$99,171,FALSE())-VLOOKUP($A8,'Import OffPeak change'!$A$106:FT$202,171,FALSE())))</f>
        <v>0</v>
      </c>
      <c r="FP8" s="193" t="n">
        <f aca="false">IF(ISERROR(VLOOKUP($A8,'Import OffPeak'!$A$3:FU$99,172,FALSE())-VLOOKUP($A8,'Import OffPeak change'!$A$106:FU$202,172,FALSE())),0,(VLOOKUP($A8,'Import OffPeak'!$A$3:FU$99,172,FALSE())-VLOOKUP($A8,'Import OffPeak change'!$A$106:FU$202,172,FALSE())))</f>
        <v>0</v>
      </c>
      <c r="FQ8" s="193" t="n">
        <f aca="false">IF(ISERROR(VLOOKUP($A8,'Import OffPeak'!$A$3:FV$99,173,FALSE())-VLOOKUP($A8,'Import OffPeak change'!$A$106:FV$202,173,FALSE())),0,(VLOOKUP($A8,'Import OffPeak'!$A$3:FV$99,173,FALSE())-VLOOKUP($A8,'Import OffPeak change'!$A$106:FV$202,173,FALSE())))</f>
        <v>0</v>
      </c>
      <c r="FR8" s="193" t="n">
        <f aca="false">IF(ISERROR(VLOOKUP($A8,'Import OffPeak'!$A$3:FW$99,174,FALSE())-VLOOKUP($A8,'Import OffPeak change'!$A$106:FW$202,174,FALSE())),0,(VLOOKUP($A8,'Import OffPeak'!$A$3:FW$99,174,FALSE())-VLOOKUP($A8,'Import OffPeak change'!$A$106:FW$202,174,FALSE())))</f>
        <v>0</v>
      </c>
      <c r="FS8" s="193" t="n">
        <f aca="false">IF(ISERROR(VLOOKUP($A8,'Import OffPeak'!$A$3:FX$99,175,FALSE())-VLOOKUP($A8,'Import OffPeak change'!$A$106:FX$202,175,FALSE())),0,(VLOOKUP($A8,'Import OffPeak'!$A$3:FX$99,175,FALSE())-VLOOKUP($A8,'Import OffPeak change'!$A$106:FX$202,175,FALSE())))</f>
        <v>0</v>
      </c>
      <c r="FT8" s="193" t="n">
        <f aca="false">IF(ISERROR(VLOOKUP($A8,'Import OffPeak'!$A$3:FY$99,176,FALSE())-VLOOKUP($A8,'Import OffPeak change'!$A$106:FY$202,176,FALSE())),0,(VLOOKUP($A8,'Import OffPeak'!$A$3:FY$99,176,FALSE())-VLOOKUP($A8,'Import OffPeak change'!$A$106:FY$202,176,FALSE())))</f>
        <v>0</v>
      </c>
      <c r="FU8" s="193" t="n">
        <f aca="false">IF(ISERROR(VLOOKUP($A8,'Import OffPeak'!$A$3:FZ$99,177,FALSE())-VLOOKUP($A8,'Import OffPeak change'!$A$106:FZ$202,177,FALSE())),0,(VLOOKUP($A8,'Import OffPeak'!$A$3:FZ$99,177,FALSE())-VLOOKUP($A8,'Import OffPeak change'!$A$106:FZ$202,177,FALSE())))</f>
        <v>0</v>
      </c>
      <c r="FV8" s="193" t="n">
        <f aca="false">IF(ISERROR(VLOOKUP($A8,'Import OffPeak'!$A$3:GA$99,178,FALSE())-VLOOKUP($A8,'Import OffPeak change'!$A$106:GA$202,178,FALSE())),0,(VLOOKUP($A8,'Import OffPeak'!$A$3:GA$99,178,FALSE())-VLOOKUP($A8,'Import OffPeak change'!$A$106:GA$202,178,FALSE())))</f>
        <v>0</v>
      </c>
      <c r="FW8" s="193" t="n">
        <f aca="false">IF(ISERROR(VLOOKUP($A8,'Import OffPeak'!$A$3:GB$99,179,FALSE())-VLOOKUP($A8,'Import OffPeak change'!$A$106:GB$202,179,FALSE())),0,(VLOOKUP($A8,'Import OffPeak'!$A$3:GB$99,179,FALSE())-VLOOKUP($A8,'Import OffPeak change'!$A$106:GB$202,179,FALSE())))</f>
        <v>0</v>
      </c>
      <c r="FX8" s="193" t="n">
        <f aca="false">IF(ISERROR(VLOOKUP($A8,'Import OffPeak'!$A$3:GC$99,180,FALSE())-VLOOKUP($A8,'Import OffPeak change'!$A$106:GC$202,180,FALSE())),0,(VLOOKUP($A8,'Import OffPeak'!$A$3:GC$99,180,FALSE())-VLOOKUP($A8,'Import OffPeak change'!$A$106:GC$202,180,FALSE())))</f>
        <v>0</v>
      </c>
      <c r="FY8" s="193" t="n">
        <f aca="false">IF(ISERROR(VLOOKUP($A8,'Import OffPeak'!$A$3:GD$99,181,FALSE())-VLOOKUP($A8,'Import OffPeak change'!$A$106:GD$202,181,FALSE())),0,(VLOOKUP($A8,'Import OffPeak'!$A$3:GD$99,181,FALSE())-VLOOKUP($A8,'Import OffPeak change'!$A$106:GD$202,181,FALSE())))</f>
        <v>0</v>
      </c>
      <c r="FZ8" s="193" t="n">
        <f aca="false">IF(ISERROR(VLOOKUP($A8,'Import OffPeak'!$A$3:GE$99,182,FALSE())-VLOOKUP($A8,'Import OffPeak change'!$A$106:GE$202,182,FALSE())),0,(VLOOKUP($A8,'Import OffPeak'!$A$3:GE$99,182,FALSE())-VLOOKUP($A8,'Import OffPeak change'!$A$106:GE$202,182,FALSE())))</f>
        <v>0</v>
      </c>
      <c r="GA8" s="193" t="n">
        <f aca="false">IF(ISERROR(VLOOKUP($A8,'Import OffPeak'!$A$3:GF$99,183,FALSE())-VLOOKUP($A8,'Import OffPeak change'!$A$106:GF$202,183,FALSE())),0,(VLOOKUP($A8,'Import OffPeak'!$A$3:GF$99,183,FALSE())-VLOOKUP($A8,'Import OffPeak change'!$A$106:GF$202,183,FALSE())))</f>
        <v>0</v>
      </c>
      <c r="GB8" s="193" t="n">
        <f aca="false">IF(ISERROR(VLOOKUP($A8,'Import OffPeak'!$A$3:GG$99,184,FALSE())-VLOOKUP($A8,'Import OffPeak change'!$A$106:GG$202,184,FALSE())),0,(VLOOKUP($A8,'Import OffPeak'!$A$3:GG$99,184,FALSE())-VLOOKUP($A8,'Import OffPeak change'!$A$106:GG$202,184,FALSE())))</f>
        <v>0</v>
      </c>
      <c r="GC8" s="193" t="n">
        <f aca="false">IF(ISERROR(VLOOKUP($A8,'Import OffPeak'!$A$3:GH$99,185,FALSE())-VLOOKUP($A8,'Import OffPeak change'!$A$106:GH$202,185,FALSE())),0,(VLOOKUP($A8,'Import OffPeak'!$A$3:GH$99,185,FALSE())-VLOOKUP($A8,'Import OffPeak change'!$A$106:GH$202,185,FALSE())))</f>
        <v>0</v>
      </c>
      <c r="GD8" s="193" t="n">
        <f aca="false">IF(ISERROR(VLOOKUP($A8,'Import OffPeak'!$A$3:GI$99,186,FALSE())-VLOOKUP($A8,'Import OffPeak change'!$A$106:GI$202,186,FALSE())),0,(VLOOKUP($A8,'Import OffPeak'!$A$3:GI$99,186,FALSE())-VLOOKUP($A8,'Import OffPeak change'!$A$106:GI$202,186,FALSE())))</f>
        <v>0</v>
      </c>
      <c r="GE8" s="193" t="n">
        <f aca="false">IF(ISERROR(VLOOKUP($A8,'Import OffPeak'!$A$3:GJ$99,187,FALSE())-VLOOKUP($A8,'Import OffPeak change'!$A$106:GJ$202,187,FALSE())),0,(VLOOKUP($A8,'Import OffPeak'!$A$3:GJ$99,187,FALSE())-VLOOKUP($A8,'Import OffPeak change'!$A$106:GJ$202,187,FALSE())))</f>
        <v>0</v>
      </c>
      <c r="GF8" s="193" t="n">
        <f aca="false">IF(ISERROR(VLOOKUP($A8,'Import OffPeak'!$A$3:GK$99,188,FALSE())-VLOOKUP($A8,'Import OffPeak change'!$A$106:GK$202,188,FALSE())),0,(VLOOKUP($A8,'Import OffPeak'!$A$3:GK$99,188,FALSE())-VLOOKUP($A8,'Import OffPeak change'!$A$106:GK$202,188,FALSE())))</f>
        <v>0</v>
      </c>
      <c r="GG8" s="193" t="n">
        <f aca="false">IF(ISERROR(VLOOKUP($A8,'Import OffPeak'!$A$3:GL$99,189,FALSE())-VLOOKUP($A8,'Import OffPeak change'!$A$106:GL$202,189,FALSE())),0,(VLOOKUP($A8,'Import OffPeak'!$A$3:GL$99,189,FALSE())-VLOOKUP($A8,'Import OffPeak change'!$A$106:GL$202,189,FALSE())))</f>
        <v>0</v>
      </c>
      <c r="GH8" s="193" t="n">
        <f aca="false">IF(ISERROR(VLOOKUP($A8,'Import OffPeak'!$A$3:GM$99,190,FALSE())-VLOOKUP($A8,'Import OffPeak change'!$A$106:GM$202,190,FALSE())),0,(VLOOKUP($A8,'Import OffPeak'!$A$3:GM$99,190,FALSE())-VLOOKUP($A8,'Import OffPeak change'!$A$106:GM$202,190,FALSE())))</f>
        <v>0</v>
      </c>
      <c r="GI8" s="193" t="n">
        <f aca="false">IF(ISERROR(VLOOKUP($A8,'Import OffPeak'!$A$3:GN$99,191,FALSE())-VLOOKUP($A8,'Import OffPeak change'!$A$106:GN$202,191,FALSE())),0,(VLOOKUP($A8,'Import OffPeak'!$A$3:GN$99,191,FALSE())-VLOOKUP($A8,'Import OffPeak change'!$A$106:GN$202,191,FALSE())))</f>
        <v>0</v>
      </c>
      <c r="GJ8" s="193" t="n">
        <f aca="false">IF(ISERROR(VLOOKUP($A8,'Import OffPeak'!$A$3:GO$99,192,FALSE())-VLOOKUP($A8,'Import OffPeak change'!$A$106:GO$202,192,FALSE())),0,(VLOOKUP($A8,'Import OffPeak'!$A$3:GO$99,192,FALSE())-VLOOKUP($A8,'Import OffPeak change'!$A$106:GO$202,192,FALSE())))</f>
        <v>0</v>
      </c>
      <c r="GK8" s="193" t="n">
        <f aca="false">IF(ISERROR(VLOOKUP($A8,'Import OffPeak'!$A$3:GP$99,193,FALSE())-VLOOKUP($A8,'Import OffPeak change'!$A$106:GP$202,193,FALSE())),0,(VLOOKUP($A8,'Import OffPeak'!$A$3:GP$99,193,FALSE())-VLOOKUP($A8,'Import OffPeak change'!$A$106:GP$202,193,FALSE())))</f>
        <v>0</v>
      </c>
      <c r="GL8" s="193" t="n">
        <f aca="false">IF(ISERROR(VLOOKUP($A8,'Import OffPeak'!$A$3:GQ$99,194,FALSE())-VLOOKUP($A8,'Import OffPeak change'!$A$106:GQ$202,194,FALSE())),0,(VLOOKUP($A8,'Import OffPeak'!$A$3:GQ$99,194,FALSE())-VLOOKUP($A8,'Import OffPeak change'!$A$106:GQ$202,194,FALSE())))</f>
        <v>0</v>
      </c>
      <c r="GM8" s="193" t="n">
        <f aca="false">IF(ISERROR(VLOOKUP($A8,'Import OffPeak'!$A$3:GR$99,195,FALSE())-VLOOKUP($A8,'Import OffPeak change'!$A$106:GR$202,195,FALSE())),0,(VLOOKUP($A8,'Import OffPeak'!$A$3:GR$99,195,FALSE())-VLOOKUP($A8,'Import OffPeak change'!$A$106:GR$202,195,FALSE())))</f>
        <v>0</v>
      </c>
      <c r="GN8" s="193" t="n">
        <f aca="false">IF(ISERROR(VLOOKUP($A8,'Import OffPeak'!$A$3:GS$99,196,FALSE())-VLOOKUP($A8,'Import OffPeak change'!$A$106:GS$202,196,FALSE())),0,(VLOOKUP($A8,'Import OffPeak'!$A$3:GS$99,196,FALSE())-VLOOKUP($A8,'Import OffPeak change'!$A$106:GS$202,196,FALSE())))</f>
        <v>0</v>
      </c>
      <c r="GO8" s="193" t="n">
        <f aca="false">IF(ISERROR(VLOOKUP($A8,'Import OffPeak'!$A$3:GT$99,197,FALSE())-VLOOKUP($A8,'Import OffPeak change'!$A$106:GT$202,197,FALSE())),0,(VLOOKUP($A8,'Import OffPeak'!$A$3:GT$99,197,FALSE())-VLOOKUP($A8,'Import OffPeak change'!$A$106:GT$202,197,FALSE())))</f>
        <v>0</v>
      </c>
      <c r="GP8" s="193" t="n">
        <f aca="false">IF(ISERROR(VLOOKUP($A8,'Import OffPeak'!$A$3:GU$99,198,FALSE())-VLOOKUP($A8,'Import OffPeak change'!$A$106:GU$202,198,FALSE())),0,(VLOOKUP($A8,'Import OffPeak'!$A$3:GU$99,198,FALSE())-VLOOKUP($A8,'Import OffPeak change'!$A$106:GU$202,198,FALSE())))</f>
        <v>0</v>
      </c>
      <c r="GQ8" s="193" t="n">
        <f aca="false">IF(ISERROR(VLOOKUP($A8,'Import OffPeak'!$A$3:GV$99,199,FALSE())-VLOOKUP($A8,'Import OffPeak change'!$A$106:GV$202,199,FALSE())),0,(VLOOKUP($A8,'Import OffPeak'!$A$3:GV$99,199,FALSE())-VLOOKUP($A8,'Import OffPeak change'!$A$106:GV$202,199,FALSE())))</f>
        <v>0</v>
      </c>
      <c r="GR8" s="193" t="n">
        <f aca="false">IF(ISERROR(VLOOKUP($A8,'Import OffPeak'!$A$3:GW$99,200,FALSE())-VLOOKUP($A8,'Import OffPeak change'!$A$106:GW$202,200,FALSE())),0,(VLOOKUP($A8,'Import OffPeak'!$A$3:GW$99,200,FALSE())-VLOOKUP($A8,'Import OffPeak change'!$A$106:GW$202,200,FALSE())))</f>
        <v>0</v>
      </c>
      <c r="GS8" s="193" t="n">
        <f aca="false">IF(ISERROR(VLOOKUP($A8,'Import OffPeak'!$A$3:GX$99,201,FALSE())-VLOOKUP($A8,'Import OffPeak change'!$A$106:GX$202,201,FALSE())),0,(VLOOKUP($A8,'Import OffPeak'!$A$3:GX$99,201,FALSE())-VLOOKUP($A8,'Import OffPeak change'!$A$106:GX$202,201,FALSE())))</f>
        <v>0</v>
      </c>
      <c r="GT8" s="193" t="n">
        <f aca="false">IF(ISERROR(VLOOKUP($A8,'Import OffPeak'!$A$3:GY$99,202,FALSE())-VLOOKUP($A8,'Import OffPeak change'!$A$106:GY$202,202,FALSE())),0,(VLOOKUP($A8,'Import OffPeak'!$A$3:GY$99,202,FALSE())-VLOOKUP($A8,'Import OffPeak change'!$A$106:GY$202,202,FALSE())))</f>
        <v>0</v>
      </c>
      <c r="GU8" s="193" t="n">
        <f aca="false">IF(ISERROR(VLOOKUP($A8,'Import OffPeak'!$A$3:GZ$99,203,FALSE())-VLOOKUP($A8,'Import OffPeak change'!$A$106:GZ$202,203,FALSE())),0,(VLOOKUP($A8,'Import OffPeak'!$A$3:GZ$99,203,FALSE())-VLOOKUP($A8,'Import OffPeak change'!$A$106:GZ$202,203,FALSE())))</f>
        <v>0</v>
      </c>
      <c r="GV8" s="193" t="n">
        <f aca="false">IF(ISERROR(VLOOKUP($A8,'Import OffPeak'!$A$3:HA$99,204,FALSE())-VLOOKUP($A8,'Import OffPeak change'!$A$106:HA$202,204,FALSE())),0,(VLOOKUP($A8,'Import OffPeak'!$A$3:HA$99,204,FALSE())-VLOOKUP($A8,'Import OffPeak change'!$A$106:HA$202,204,FALSE())))</f>
        <v>0</v>
      </c>
      <c r="GW8" s="193" t="n">
        <f aca="false">IF(ISERROR(VLOOKUP($A8,'Import OffPeak'!$A$3:HB$99,205,FALSE())-VLOOKUP($A8,'Import OffPeak change'!$A$106:HB$202,205,FALSE())),0,(VLOOKUP($A8,'Import OffPeak'!$A$3:HB$99,205,FALSE())-VLOOKUP($A8,'Import OffPeak change'!$A$106:HB$202,205,FALSE())))</f>
        <v>0</v>
      </c>
      <c r="GX8" s="193" t="n">
        <f aca="false">IF(ISERROR(VLOOKUP($A8,'Import OffPeak'!$A$3:HC$99,206,FALSE())-VLOOKUP($A8,'Import OffPeak change'!$A$106:HC$202,206,FALSE())),0,(VLOOKUP($A8,'Import OffPeak'!$A$3:HC$99,206,FALSE())-VLOOKUP($A8,'Import OffPeak change'!$A$106:HC$202,206,FALSE())))</f>
        <v>0</v>
      </c>
      <c r="GY8" s="193" t="n">
        <f aca="false">IF(ISERROR(VLOOKUP($A8,'Import OffPeak'!$A$3:HD$99,207,FALSE())-VLOOKUP($A8,'Import OffPeak change'!$A$106:HD$202,207,FALSE())),0,(VLOOKUP($A8,'Import OffPeak'!$A$3:HD$99,207,FALSE())-VLOOKUP($A8,'Import OffPeak change'!$A$106:HD$202,207,FALSE())))</f>
        <v>0</v>
      </c>
      <c r="GZ8" s="193" t="n">
        <f aca="false">IF(ISERROR(VLOOKUP($A8,'Import OffPeak'!$A$3:HE$99,208,FALSE())-VLOOKUP($A8,'Import OffPeak change'!$A$106:HE$202,208,FALSE())),0,(VLOOKUP($A8,'Import OffPeak'!$A$3:HE$99,208,FALSE())-VLOOKUP($A8,'Import OffPeak change'!$A$106:HE$202,208,FALSE())))</f>
        <v>0</v>
      </c>
      <c r="HA8" s="193" t="n">
        <f aca="false">IF(ISERROR(VLOOKUP($A8,'Import OffPeak'!$A$3:HF$99,209,FALSE())-VLOOKUP($A8,'Import OffPeak change'!$A$106:HF$202,209,FALSE())),0,(VLOOKUP($A8,'Import OffPeak'!$A$3:HF$99,209,FALSE())-VLOOKUP($A8,'Import OffPeak change'!$A$106:HF$202,209,FALSE())))</f>
        <v>0</v>
      </c>
      <c r="HB8" s="193" t="n">
        <f aca="false">IF(ISERROR(VLOOKUP($A8,'Import OffPeak'!$A$3:HG$99,210,FALSE())-VLOOKUP($A8,'Import OffPeak change'!$A$106:HG$202,210,FALSE())),0,(VLOOKUP($A8,'Import OffPeak'!$A$3:HG$99,210,FALSE())-VLOOKUP($A8,'Import OffPeak change'!$A$106:HG$202,210,FALSE())))</f>
        <v>0</v>
      </c>
      <c r="HC8" s="193" t="n">
        <f aca="false">IF(ISERROR(VLOOKUP($A8,'Import OffPeak'!$A$3:HH$99,211,FALSE())-VLOOKUP($A8,'Import OffPeak change'!$A$106:HH$202,211,FALSE())),0,(VLOOKUP($A8,'Import OffPeak'!$A$3:HH$99,211,FALSE())-VLOOKUP($A8,'Import OffPeak change'!$A$106:HH$202,211,FALSE())))</f>
        <v>0</v>
      </c>
      <c r="HD8" s="193" t="n">
        <f aca="false">IF(ISERROR(VLOOKUP($A8,'Import OffPeak'!$A$3:HI$99,212,FALSE())-VLOOKUP($A8,'Import OffPeak change'!$A$106:HI$202,212,FALSE())),0,(VLOOKUP($A8,'Import OffPeak'!$A$3:HI$99,212,FALSE())-VLOOKUP($A8,'Import OffPeak change'!$A$106:HI$202,212,FALSE())))</f>
        <v>0</v>
      </c>
      <c r="HE8" s="193" t="n">
        <f aca="false">IF(ISERROR(VLOOKUP($A8,'Import OffPeak'!$A$3:HJ$99,213,FALSE())-VLOOKUP($A8,'Import OffPeak change'!$A$106:HJ$202,213,FALSE())),0,(VLOOKUP($A8,'Import OffPeak'!$A$3:HJ$99,213,FALSE())-VLOOKUP($A8,'Import OffPeak change'!$A$106:HJ$202,213,FALSE())))</f>
        <v>0</v>
      </c>
      <c r="HF8" s="193" t="n">
        <f aca="false">IF(ISERROR(VLOOKUP($A8,'Import OffPeak'!$A$3:HK$99,214,FALSE())-VLOOKUP($A8,'Import OffPeak change'!$A$106:HK$202,214,FALSE())),0,(VLOOKUP($A8,'Import OffPeak'!$A$3:HK$99,214,FALSE())-VLOOKUP($A8,'Import OffPeak change'!$A$106:HK$202,214,FALSE())))</f>
        <v>0</v>
      </c>
      <c r="HG8" s="193" t="n">
        <f aca="false">IF(ISERROR(VLOOKUP($A8,'Import OffPeak'!$A$3:HL$99,215,FALSE())-VLOOKUP($A8,'Import OffPeak change'!$A$106:HL$202,215,FALSE())),0,(VLOOKUP($A8,'Import OffPeak'!$A$3:HL$99,215,FALSE())-VLOOKUP($A8,'Import OffPeak change'!$A$106:HL$202,215,FALSE())))</f>
        <v>0</v>
      </c>
      <c r="HH8" s="193" t="n">
        <f aca="false">IF(ISERROR(VLOOKUP($A8,'Import OffPeak'!$A$3:HM$99,216,FALSE())-VLOOKUP($A8,'Import OffPeak change'!$A$106:HM$202,216,FALSE())),0,(VLOOKUP($A8,'Import OffPeak'!$A$3:HM$99,216,FALSE())-VLOOKUP($A8,'Import OffPeak change'!$A$106:HM$202,216,FALSE())))</f>
        <v>0</v>
      </c>
      <c r="HI8" s="193" t="n">
        <f aca="false">IF(ISERROR(VLOOKUP($A8,'Import OffPeak'!$A$3:HN$99,217,FALSE())-VLOOKUP($A8,'Import OffPeak change'!$A$106:HN$202,217,FALSE())),0,(VLOOKUP($A8,'Import OffPeak'!$A$3:HN$99,217,FALSE())-VLOOKUP($A8,'Import OffPeak change'!$A$106:HN$202,217,FALSE())))</f>
        <v>0</v>
      </c>
      <c r="HJ8" s="193" t="n">
        <f aca="false">IF(ISERROR(VLOOKUP($A8,'Import OffPeak'!$A$3:HO$99,218,FALSE())-VLOOKUP($A8,'Import OffPeak change'!$A$106:HO$202,218,FALSE())),0,(VLOOKUP($A8,'Import OffPeak'!$A$3:HO$99,218,FALSE())-VLOOKUP($A8,'Import OffPeak change'!$A$106:HO$202,218,FALSE())))</f>
        <v>0</v>
      </c>
      <c r="HK8" s="193" t="n">
        <f aca="false">IF(ISERROR(VLOOKUP($A8,'Import OffPeak'!$A$3:HP$99,219,FALSE())-VLOOKUP($A8,'Import OffPeak change'!$A$106:HP$202,219,FALSE())),0,(VLOOKUP($A8,'Import OffPeak'!$A$3:HP$99,219,FALSE())-VLOOKUP($A8,'Import OffPeak change'!$A$106:HP$202,219,FALSE())))</f>
        <v>0</v>
      </c>
      <c r="HL8" s="193" t="n">
        <f aca="false">IF(ISERROR(VLOOKUP($A8,'Import OffPeak'!$A$3:HQ$99,220,FALSE())-VLOOKUP($A8,'Import OffPeak change'!$A$106:HQ$202,220,FALSE())),0,(VLOOKUP($A8,'Import OffPeak'!$A$3:HQ$99,220,FALSE())-VLOOKUP($A8,'Import OffPeak change'!$A$106:HQ$202,220,FALSE())))</f>
        <v>0</v>
      </c>
      <c r="HM8" s="193" t="n">
        <f aca="false">IF(ISERROR(VLOOKUP($A8,'Import OffPeak'!$A$3:HR$99,221,FALSE())-VLOOKUP($A8,'Import OffPeak change'!$A$106:HR$202,221,FALSE())),0,(VLOOKUP($A8,'Import OffPeak'!$A$3:HR$99,221,FALSE())-VLOOKUP($A8,'Import OffPeak change'!$A$106:HR$202,221,FALSE())))</f>
        <v>0</v>
      </c>
      <c r="HN8" s="193" t="n">
        <f aca="false">IF(ISERROR(VLOOKUP($A8,'Import OffPeak'!$A$3:HS$99,222,FALSE())-VLOOKUP($A8,'Import OffPeak change'!$A$106:HS$202,222,FALSE())),0,(VLOOKUP($A8,'Import OffPeak'!$A$3:HS$99,222,FALSE())-VLOOKUP($A8,'Import OffPeak change'!$A$106:HS$202,222,FALSE())))</f>
        <v>0</v>
      </c>
      <c r="HO8" s="193" t="n">
        <f aca="false">IF(ISERROR(VLOOKUP($A8,'Import OffPeak'!$A$3:HT$99,223,FALSE())-VLOOKUP($A8,'Import OffPeak change'!$A$106:HT$202,223,FALSE())),0,(VLOOKUP($A8,'Import OffPeak'!$A$3:HT$99,223,FALSE())-VLOOKUP($A8,'Import OffPeak change'!$A$106:HT$202,223,FALSE())))</f>
        <v>0</v>
      </c>
      <c r="HP8" s="193" t="n">
        <f aca="false">IF(ISERROR(VLOOKUP($A8,'Import OffPeak'!$A$3:HU$99,224,FALSE())-VLOOKUP($A8,'Import OffPeak change'!$A$106:HU$202,224,FALSE())),0,(VLOOKUP($A8,'Import OffPeak'!$A$3:HU$99,224,FALSE())-VLOOKUP($A8,'Import OffPeak change'!$A$106:HU$202,224,FALSE())))</f>
        <v>0</v>
      </c>
      <c r="HQ8" s="193" t="n">
        <f aca="false">IF(ISERROR(VLOOKUP($A8,'Import OffPeak'!$A$3:HV$99,225,FALSE())-VLOOKUP($A8,'Import OffPeak change'!$A$106:HV$202,225,FALSE())),0,(VLOOKUP($A8,'Import OffPeak'!$A$3:HV$99,225,FALSE())-VLOOKUP($A8,'Import OffPeak change'!$A$106:HV$202,225,FALSE())))</f>
        <v>0</v>
      </c>
      <c r="HR8" s="193" t="n">
        <f aca="false">IF(ISERROR(VLOOKUP($A8,'Import OffPeak'!$A$3:HW$99,226,FALSE())-VLOOKUP($A8,'Import OffPeak change'!$A$106:HW$202,226,FALSE())),0,(VLOOKUP($A8,'Import OffPeak'!$A$3:HW$99,226,FALSE())-VLOOKUP($A8,'Import OffPeak change'!$A$106:HW$202,226,FALSE())))</f>
        <v>0</v>
      </c>
      <c r="HS8" s="193" t="n">
        <f aca="false">IF(ISERROR(VLOOKUP($A8,'Import OffPeak'!$A$3:HX$99,227,FALSE())-VLOOKUP($A8,'Import OffPeak change'!$A$106:HX$202,227,FALSE())),0,(VLOOKUP($A8,'Import OffPeak'!$A$3:HX$99,227,FALSE())-VLOOKUP($A8,'Import OffPeak change'!$A$106:HX$202,227,FALSE())))</f>
        <v>0</v>
      </c>
      <c r="HT8" s="193" t="n">
        <f aca="false">IF(ISERROR(VLOOKUP($A8,'Import OffPeak'!$A$3:HY$99,228,FALSE())-VLOOKUP($A8,'Import OffPeak change'!$A$106:HY$202,228,FALSE())),0,(VLOOKUP($A8,'Import OffPeak'!$A$3:HY$99,228,FALSE())-VLOOKUP($A8,'Import OffPeak change'!$A$106:HY$202,228,FALSE())))</f>
        <v>0</v>
      </c>
      <c r="HU8" s="193" t="n">
        <f aca="false">IF(ISERROR(VLOOKUP($A8,'Import OffPeak'!$A$3:HZ$99,229,FALSE())-VLOOKUP($A8,'Import OffPeak change'!$A$106:HZ$202,229,FALSE())),0,(VLOOKUP($A8,'Import OffPeak'!$A$3:HZ$99,229,FALSE())-VLOOKUP($A8,'Import OffPeak change'!$A$106:HZ$202,229,FALSE())))</f>
        <v>0</v>
      </c>
      <c r="HV8" s="193" t="n">
        <f aca="false">IF(ISERROR(VLOOKUP($A8,'Import OffPeak'!$A$3:IA$99,230,FALSE())-VLOOKUP($A8,'Import OffPeak change'!$A$106:IA$202,230,FALSE())),0,(VLOOKUP($A8,'Import OffPeak'!$A$3:IA$99,230,FALSE())-VLOOKUP($A8,'Import OffPeak change'!$A$106:IA$202,230,FALSE())))</f>
        <v>0</v>
      </c>
      <c r="HW8" s="193" t="n">
        <f aca="false">IF(ISERROR(VLOOKUP($A8,'Import OffPeak'!$A$3:IB$99,231,FALSE())-VLOOKUP($A8,'Import OffPeak change'!$A$106:IB$202,231,FALSE())),0,(VLOOKUP($A8,'Import OffPeak'!$A$3:IB$99,231,FALSE())-VLOOKUP($A8,'Import OffPeak change'!$A$106:IB$202,231,FALSE())))</f>
        <v>0</v>
      </c>
      <c r="HX8" s="193" t="n">
        <f aca="false">IF(ISERROR(VLOOKUP($A8,'Import OffPeak'!$A$3:IC$99,232,FALSE())-VLOOKUP($A8,'Import OffPeak change'!$A$106:IC$202,232,FALSE())),0,(VLOOKUP($A8,'Import OffPeak'!$A$3:IC$99,232,FALSE())-VLOOKUP($A8,'Import OffPeak change'!$A$106:IC$202,232,FALSE())))</f>
        <v>0</v>
      </c>
      <c r="HY8" s="193" t="n">
        <f aca="false">IF(ISERROR(VLOOKUP($A8,'Import OffPeak'!$A$3:ID$99,233,FALSE())-VLOOKUP($A8,'Import OffPeak change'!$A$106:ID$202,233,FALSE())),0,(VLOOKUP($A8,'Import OffPeak'!$A$3:ID$99,233,FALSE())-VLOOKUP($A8,'Import OffPeak change'!$A$106:ID$202,233,FALSE())))</f>
        <v>0</v>
      </c>
      <c r="HZ8" s="193" t="n">
        <f aca="false">IF(ISERROR(VLOOKUP($A8,'Import OffPeak'!$A$3:IE$99,234,FALSE())-VLOOKUP($A8,'Import OffPeak change'!$A$106:IE$202,234,FALSE())),0,(VLOOKUP($A8,'Import OffPeak'!$A$3:IE$99,234,FALSE())-VLOOKUP($A8,'Import OffPeak change'!$A$106:IE$202,234,FALSE())))</f>
        <v>0</v>
      </c>
      <c r="IA8" s="193" t="n">
        <f aca="false">IF(ISERROR(VLOOKUP($A8,'Import OffPeak'!$A$3:IF$99,235,FALSE())-VLOOKUP($A8,'Import OffPeak change'!$A$106:IF$202,235,FALSE())),0,(VLOOKUP($A8,'Import OffPeak'!$A$3:IF$99,235,FALSE())-VLOOKUP($A8,'Import OffPeak change'!$A$106:IF$202,235,FALSE())))</f>
        <v>0</v>
      </c>
      <c r="IB8" s="193" t="n">
        <f aca="false">IF(ISERROR(VLOOKUP($A8,'Import OffPeak'!$A$3:IG$99,236,FALSE())-VLOOKUP($A8,'Import OffPeak change'!$A$106:IG$202,236,FALSE())),0,(VLOOKUP($A8,'Import OffPeak'!$A$3:IG$99,236,FALSE())-VLOOKUP($A8,'Import OffPeak change'!$A$106:IG$202,236,FALSE())))</f>
        <v>0</v>
      </c>
      <c r="IC8" s="193" t="n">
        <f aca="false">IF(ISERROR(VLOOKUP($A8,'Import OffPeak'!$A$3:IH$99,237,FALSE())-VLOOKUP($A8,'Import OffPeak change'!$A$106:IH$202,237,FALSE())),0,(VLOOKUP($A8,'Import OffPeak'!$A$3:IH$99,237,FALSE())-VLOOKUP($A8,'Import OffPeak change'!$A$106:IH$202,237,FALSE())))</f>
        <v>0</v>
      </c>
      <c r="ID8" s="193" t="n">
        <f aca="false">IF(ISERROR(VLOOKUP($A8,'Import OffPeak'!$A$3:II$99,238,FALSE())-VLOOKUP($A8,'Import OffPeak change'!$A$106:II$202,238,FALSE())),0,(VLOOKUP($A8,'Import OffPeak'!$A$3:II$99,238,FALSE())-VLOOKUP($A8,'Import OffPeak change'!$A$106:II$202,238,FALSE())))</f>
        <v>0</v>
      </c>
      <c r="IE8" s="193" t="n">
        <f aca="false">IF(ISERROR(VLOOKUP($A8,'Import OffPeak'!$A$3:IJ$99,239,FALSE())-VLOOKUP($A8,'Import OffPeak change'!$A$106:IJ$202,239,FALSE())),0,(VLOOKUP($A8,'Import OffPeak'!$A$3:IJ$99,239,FALSE())-VLOOKUP($A8,'Import OffPeak change'!$A$106:IJ$202,239,FALSE())))</f>
        <v>0</v>
      </c>
      <c r="IF8" s="193"/>
      <c r="II8" s="194"/>
    </row>
    <row r="9" customFormat="false" ht="10.5" hidden="false" customHeight="true" outlineLevel="0" collapsed="false">
      <c r="A9" s="201" t="str">
        <f aca="false">IF('Import OffPeak'!A6=0,"",'Import OffPeak'!A6)</f>
        <v>CAND-PWR-PR</v>
      </c>
      <c r="B9" s="193"/>
      <c r="C9" s="193"/>
      <c r="D9" s="193"/>
      <c r="E9" s="193"/>
      <c r="F9" s="193"/>
      <c r="G9" s="193" t="n">
        <f aca="false">IF(ISERROR(VLOOKUP($A9,'Import OffPeak'!$A$3:L$99,7,FALSE())-VLOOKUP($A9,'Import OffPeak change'!$A$106:L$202,7,FALSE())),0,(VLOOKUP($A9,'Import OffPeak'!$A$3:L$99,7,FALSE())-VLOOKUP($A9,'Import OffPeak change'!$A$106:L$202,7,FALSE())))</f>
        <v>0</v>
      </c>
      <c r="H9" s="193" t="n">
        <f aca="false">IF(ISERROR(VLOOKUP($A9,'Import OffPeak'!$A$3:M$99,8,FALSE())-VLOOKUP($A9,'Import OffPeak change'!$A$106:M$202,8,FALSE())),0,(VLOOKUP($A9,'Import OffPeak'!$A$3:M$99,8,FALSE())-VLOOKUP($A9,'Import OffPeak change'!$A$106:M$202,8,FALSE())))</f>
        <v>0</v>
      </c>
      <c r="I9" s="193" t="n">
        <f aca="false">IF(ISERROR(VLOOKUP($A9,'Import OffPeak'!$A$3:N$99,9,FALSE())-VLOOKUP($A9,'Import OffPeak change'!$A$106:N$202,9,FALSE())),0,(VLOOKUP($A9,'Import OffPeak'!$A$3:N$99,9,FALSE())-VLOOKUP($A9,'Import OffPeak change'!$A$106:N$202,9,FALSE())))</f>
        <v>0</v>
      </c>
      <c r="J9" s="193" t="n">
        <f aca="false">IF(ISERROR(VLOOKUP($A9,'Import OffPeak'!$A$3:O$99,10,FALSE())-VLOOKUP($A9,'Import OffPeak change'!$A$106:O$202,10,FALSE())),0,(VLOOKUP($A9,'Import OffPeak'!$A$3:O$99,10,FALSE())-VLOOKUP($A9,'Import OffPeak change'!$A$106:O$202,10,FALSE())))</f>
        <v>0</v>
      </c>
      <c r="K9" s="193" t="n">
        <f aca="false">IF(ISERROR(VLOOKUP($A9,'Import OffPeak'!$A$3:P$99,11,FALSE())-VLOOKUP($A9,'Import OffPeak change'!$A$106:P$202,11,FALSE())),0,(VLOOKUP($A9,'Import OffPeak'!$A$3:P$99,11,FALSE())-VLOOKUP($A9,'Import OffPeak change'!$A$106:P$202,11,FALSE())))</f>
        <v>0</v>
      </c>
      <c r="L9" s="193" t="n">
        <f aca="false">IF(ISERROR(VLOOKUP($A9,'Import OffPeak'!$A$3:Q$99,12,FALSE())-VLOOKUP($A9,'Import OffPeak change'!$A$106:Q$202,12,FALSE())),0,(VLOOKUP($A9,'Import OffPeak'!$A$3:Q$99,12,FALSE())-VLOOKUP($A9,'Import OffPeak change'!$A$106:Q$202,12,FALSE())))</f>
        <v>0</v>
      </c>
      <c r="M9" s="193" t="n">
        <f aca="false">IF(ISERROR(VLOOKUP($A9,'Import OffPeak'!$A$3:R$99,13,FALSE())-VLOOKUP($A9,'Import OffPeak change'!$A$106:R$202,13,FALSE())),0,(VLOOKUP($A9,'Import OffPeak'!$A$3:R$99,13,FALSE())-VLOOKUP($A9,'Import OffPeak change'!$A$106:R$202,13,FALSE())))</f>
        <v>0</v>
      </c>
      <c r="N9" s="193" t="n">
        <f aca="false">IF(ISERROR(VLOOKUP($A9,'Import OffPeak'!$A$3:S$99,14,FALSE())-VLOOKUP($A9,'Import OffPeak change'!$A$106:S$202,14,FALSE())),0,(VLOOKUP($A9,'Import OffPeak'!$A$3:S$99,14,FALSE())-VLOOKUP($A9,'Import OffPeak change'!$A$106:S$202,14,FALSE())))</f>
        <v>0</v>
      </c>
      <c r="O9" s="193" t="n">
        <f aca="false">IF(ISERROR(VLOOKUP($A9,'Import OffPeak'!$A$3:T$99,15,FALSE())-VLOOKUP($A9,'Import OffPeak change'!$A$106:T$202,15,FALSE())),0,(VLOOKUP($A9,'Import OffPeak'!$A$3:T$99,15,FALSE())-VLOOKUP($A9,'Import OffPeak change'!$A$106:T$202,15,FALSE())))</f>
        <v>0</v>
      </c>
      <c r="P9" s="193" t="n">
        <f aca="false">IF(ISERROR(VLOOKUP($A9,'Import OffPeak'!$A$3:U$99,16,FALSE())-VLOOKUP($A9,'Import OffPeak change'!$A$106:U$202,16,FALSE())),0,(VLOOKUP($A9,'Import OffPeak'!$A$3:U$99,16,FALSE())-VLOOKUP($A9,'Import OffPeak change'!$A$106:U$202,16,FALSE())))</f>
        <v>0</v>
      </c>
      <c r="Q9" s="193" t="n">
        <f aca="false">IF(ISERROR(VLOOKUP($A9,'Import OffPeak'!$A$3:V$99,17,FALSE())-VLOOKUP($A9,'Import OffPeak change'!$A$106:V$202,17,FALSE())),0,(VLOOKUP($A9,'Import OffPeak'!$A$3:V$99,17,FALSE())-VLOOKUP($A9,'Import OffPeak change'!$A$106:V$202,17,FALSE())))</f>
        <v>0</v>
      </c>
      <c r="R9" s="193" t="n">
        <f aca="false">IF(ISERROR(VLOOKUP($A9,'Import OffPeak'!$A$3:W$99,18,FALSE())-VLOOKUP($A9,'Import OffPeak change'!$A$106:W$202,18,FALSE())),0,(VLOOKUP($A9,'Import OffPeak'!$A$3:W$99,18,FALSE())-VLOOKUP($A9,'Import OffPeak change'!$A$106:W$202,18,FALSE())))</f>
        <v>0</v>
      </c>
      <c r="S9" s="193" t="n">
        <f aca="false">IF(ISERROR(VLOOKUP($A9,'Import OffPeak'!$A$3:X$99,19,FALSE())-VLOOKUP($A9,'Import OffPeak change'!$A$106:X$202,19,FALSE())),0,(VLOOKUP($A9,'Import OffPeak'!$A$3:X$99,19,FALSE())-VLOOKUP($A9,'Import OffPeak change'!$A$106:X$202,19,FALSE())))</f>
        <v>0</v>
      </c>
      <c r="T9" s="193" t="n">
        <f aca="false">IF(ISERROR(VLOOKUP($A9,'Import OffPeak'!$A$3:Y$99,20,FALSE())-VLOOKUP($A9,'Import OffPeak change'!$A$106:Y$202,20,FALSE())),0,(VLOOKUP($A9,'Import OffPeak'!$A$3:Y$99,20,FALSE())-VLOOKUP($A9,'Import OffPeak change'!$A$106:Y$202,20,FALSE())))</f>
        <v>0</v>
      </c>
      <c r="U9" s="193" t="n">
        <f aca="false">IF(ISERROR(VLOOKUP($A9,'Import OffPeak'!$A$3:Z$99,21,FALSE())-VLOOKUP($A9,'Import OffPeak change'!$A$106:Z$202,21,FALSE())),0,(VLOOKUP($A9,'Import OffPeak'!$A$3:Z$99,21,FALSE())-VLOOKUP($A9,'Import OffPeak change'!$A$106:Z$202,21,FALSE())))</f>
        <v>0</v>
      </c>
      <c r="V9" s="193" t="n">
        <f aca="false">IF(ISERROR(VLOOKUP($A9,'Import OffPeak'!$A$3:AA$99,22,FALSE())-VLOOKUP($A9,'Import OffPeak change'!$A$106:AA$202,22,FALSE())),0,(VLOOKUP($A9,'Import OffPeak'!$A$3:AA$99,22,FALSE())-VLOOKUP($A9,'Import OffPeak change'!$A$106:AA$202,22,FALSE())))</f>
        <v>0</v>
      </c>
      <c r="W9" s="193" t="n">
        <f aca="false">IF(ISERROR(VLOOKUP($A9,'Import OffPeak'!$A$3:AB$99,23,FALSE())-VLOOKUP($A9,'Import OffPeak change'!$A$106:AB$202,23,FALSE())),0,(VLOOKUP($A9,'Import OffPeak'!$A$3:AB$99,23,FALSE())-VLOOKUP($A9,'Import OffPeak change'!$A$106:AB$202,23,FALSE())))</f>
        <v>0</v>
      </c>
      <c r="X9" s="193" t="n">
        <f aca="false">IF(ISERROR(VLOOKUP($A9,'Import OffPeak'!$A$3:AC$99,24,FALSE())-VLOOKUP($A9,'Import OffPeak change'!$A$106:AC$202,24,FALSE())),0,(VLOOKUP($A9,'Import OffPeak'!$A$3:AC$99,24,FALSE())-VLOOKUP($A9,'Import OffPeak change'!$A$106:AC$202,24,FALSE())))</f>
        <v>0</v>
      </c>
      <c r="Y9" s="193" t="n">
        <f aca="false">IF(ISERROR(VLOOKUP($A9,'Import OffPeak'!$A$3:AD$99,25,FALSE())-VLOOKUP($A9,'Import OffPeak change'!$A$106:AD$202,25,FALSE())),0,(VLOOKUP($A9,'Import OffPeak'!$A$3:AD$99,25,FALSE())-VLOOKUP($A9,'Import OffPeak change'!$A$106:AD$202,25,FALSE())))</f>
        <v>0</v>
      </c>
      <c r="Z9" s="193" t="n">
        <f aca="false">IF(ISERROR(VLOOKUP($A9,'Import OffPeak'!$A$3:AE$99,26,FALSE())-VLOOKUP($A9,'Import OffPeak change'!$A$106:AE$202,26,FALSE())),0,(VLOOKUP($A9,'Import OffPeak'!$A$3:AE$99,26,FALSE())-VLOOKUP($A9,'Import OffPeak change'!$A$106:AE$202,26,FALSE())))</f>
        <v>0</v>
      </c>
      <c r="AA9" s="193" t="n">
        <f aca="false">IF(ISERROR(VLOOKUP($A9,'Import OffPeak'!$A$3:AF$99,27,FALSE())-VLOOKUP($A9,'Import OffPeak change'!$A$106:AF$202,27,FALSE())),0,(VLOOKUP($A9,'Import OffPeak'!$A$3:AF$99,27,FALSE())-VLOOKUP($A9,'Import OffPeak change'!$A$106:AF$202,27,FALSE())))</f>
        <v>0</v>
      </c>
      <c r="AB9" s="193" t="n">
        <f aca="false">IF(ISERROR(VLOOKUP($A9,'Import OffPeak'!$A$3:AG$99,28,FALSE())-VLOOKUP($A9,'Import OffPeak change'!$A$106:AG$202,28,FALSE())),0,(VLOOKUP($A9,'Import OffPeak'!$A$3:AG$99,28,FALSE())-VLOOKUP($A9,'Import OffPeak change'!$A$106:AG$202,28,FALSE())))</f>
        <v>0</v>
      </c>
      <c r="AC9" s="193" t="n">
        <f aca="false">IF(ISERROR(VLOOKUP($A9,'Import OffPeak'!$A$3:AH$99,29,FALSE())-VLOOKUP($A9,'Import OffPeak change'!$A$106:AH$202,29,FALSE())),0,(VLOOKUP($A9,'Import OffPeak'!$A$3:AH$99,29,FALSE())-VLOOKUP($A9,'Import OffPeak change'!$A$106:AH$202,29,FALSE())))</f>
        <v>0</v>
      </c>
      <c r="AD9" s="193" t="n">
        <f aca="false">IF(ISERROR(VLOOKUP($A9,'Import OffPeak'!$A$3:AI$99,30,FALSE())-VLOOKUP($A9,'Import OffPeak change'!$A$106:AI$202,30,FALSE())),0,(VLOOKUP($A9,'Import OffPeak'!$A$3:AI$99,30,FALSE())-VLOOKUP($A9,'Import OffPeak change'!$A$106:AI$202,30,FALSE())))</f>
        <v>0</v>
      </c>
      <c r="AE9" s="193" t="n">
        <f aca="false">IF(ISERROR(VLOOKUP($A9,'Import OffPeak'!$A$3:AJ$99,31,FALSE())-VLOOKUP($A9,'Import OffPeak change'!$A$106:AJ$202,31,FALSE())),0,(VLOOKUP($A9,'Import OffPeak'!$A$3:AJ$99,31,FALSE())-VLOOKUP($A9,'Import OffPeak change'!$A$106:AJ$202,31,FALSE())))</f>
        <v>0</v>
      </c>
      <c r="AF9" s="193" t="n">
        <f aca="false">IF(ISERROR(VLOOKUP($A9,'Import OffPeak'!$A$3:AK$99,32,FALSE())-VLOOKUP($A9,'Import OffPeak change'!$A$106:AK$202,32,FALSE())),0,(VLOOKUP($A9,'Import OffPeak'!$A$3:AK$99,32,FALSE())-VLOOKUP($A9,'Import OffPeak change'!$A$106:AK$202,32,FALSE())))</f>
        <v>0</v>
      </c>
      <c r="AG9" s="193" t="n">
        <f aca="false">IF(ISERROR(VLOOKUP($A9,'Import OffPeak'!$A$3:AL$99,33,FALSE())-VLOOKUP($A9,'Import OffPeak change'!$A$106:AL$202,33,FALSE())),0,(VLOOKUP($A9,'Import OffPeak'!$A$3:AL$99,33,FALSE())-VLOOKUP($A9,'Import OffPeak change'!$A$106:AL$202,33,FALSE())))</f>
        <v>0</v>
      </c>
      <c r="AH9" s="193" t="n">
        <f aca="false">IF(ISERROR(VLOOKUP($A9,'Import OffPeak'!$A$3:AM$99,34,FALSE())-VLOOKUP($A9,'Import OffPeak change'!$A$106:AM$202,34,FALSE())),0,(VLOOKUP($A9,'Import OffPeak'!$A$3:AM$99,34,FALSE())-VLOOKUP($A9,'Import OffPeak change'!$A$106:AM$202,34,FALSE())))</f>
        <v>0</v>
      </c>
      <c r="AI9" s="193" t="n">
        <f aca="false">IF(ISERROR(VLOOKUP($A9,'Import OffPeak'!$A$3:AN$99,35,FALSE())-VLOOKUP($A9,'Import OffPeak change'!$A$106:AN$202,35,FALSE())),0,(VLOOKUP($A9,'Import OffPeak'!$A$3:AN$99,35,FALSE())-VLOOKUP($A9,'Import OffPeak change'!$A$106:AN$202,35,FALSE())))</f>
        <v>0</v>
      </c>
      <c r="AJ9" s="193" t="n">
        <f aca="false">IF(ISERROR(VLOOKUP($A9,'Import OffPeak'!$A$3:AO$99,36,FALSE())-VLOOKUP($A9,'Import OffPeak change'!$A$106:AO$202,36,FALSE())),0,(VLOOKUP($A9,'Import OffPeak'!$A$3:AO$99,36,FALSE())-VLOOKUP($A9,'Import OffPeak change'!$A$106:AO$202,36,FALSE())))</f>
        <v>0</v>
      </c>
      <c r="AK9" s="193" t="n">
        <f aca="false">IF(ISERROR(VLOOKUP($A9,'Import OffPeak'!$A$3:AP$99,37,FALSE())-VLOOKUP($A9,'Import OffPeak change'!$A$106:AP$202,37,FALSE())),0,(VLOOKUP($A9,'Import OffPeak'!$A$3:AP$99,37,FALSE())-VLOOKUP($A9,'Import OffPeak change'!$A$106:AP$202,37,FALSE())))</f>
        <v>0</v>
      </c>
      <c r="AL9" s="193" t="n">
        <f aca="false">IF(ISERROR(VLOOKUP($A9,'Import OffPeak'!$A$3:AQ$99,38,FALSE())-VLOOKUP($A9,'Import OffPeak change'!$A$106:AQ$202,38,FALSE())),0,(VLOOKUP($A9,'Import OffPeak'!$A$3:AQ$99,38,FALSE())-VLOOKUP($A9,'Import OffPeak change'!$A$106:AQ$202,38,FALSE())))</f>
        <v>0</v>
      </c>
      <c r="AM9" s="193" t="n">
        <f aca="false">IF(ISERROR(VLOOKUP($A9,'Import OffPeak'!$A$3:AR$99,39,FALSE())-VLOOKUP($A9,'Import OffPeak change'!$A$106:AR$202,39,FALSE())),0,(VLOOKUP($A9,'Import OffPeak'!$A$3:AR$99,39,FALSE())-VLOOKUP($A9,'Import OffPeak change'!$A$106:AR$202,39,FALSE())))</f>
        <v>0</v>
      </c>
      <c r="AN9" s="193" t="n">
        <f aca="false">IF(ISERROR(VLOOKUP($A9,'Import OffPeak'!$A$3:AS$99,40,FALSE())-VLOOKUP($A9,'Import OffPeak change'!$A$106:AS$202,40,FALSE())),0,(VLOOKUP($A9,'Import OffPeak'!$A$3:AS$99,40,FALSE())-VLOOKUP($A9,'Import OffPeak change'!$A$106:AS$202,40,FALSE())))</f>
        <v>0</v>
      </c>
      <c r="AO9" s="193" t="n">
        <f aca="false">IF(ISERROR(VLOOKUP($A9,'Import OffPeak'!$A$3:AT$99,41,FALSE())-VLOOKUP($A9,'Import OffPeak change'!$A$106:AT$202,41,FALSE())),0,(VLOOKUP($A9,'Import OffPeak'!$A$3:AT$99,41,FALSE())-VLOOKUP($A9,'Import OffPeak change'!$A$106:AT$202,41,FALSE())))</f>
        <v>0</v>
      </c>
      <c r="AP9" s="193" t="n">
        <f aca="false">IF(ISERROR(VLOOKUP($A9,'Import OffPeak'!$A$3:AU$99,42,FALSE())-VLOOKUP($A9,'Import OffPeak change'!$A$106:AU$202,42,FALSE())),0,(VLOOKUP($A9,'Import OffPeak'!$A$3:AU$99,42,FALSE())-VLOOKUP($A9,'Import OffPeak change'!$A$106:AU$202,42,FALSE())))</f>
        <v>0</v>
      </c>
      <c r="AQ9" s="193" t="n">
        <f aca="false">IF(ISERROR(VLOOKUP($A9,'Import OffPeak'!$A$3:AV$99,43,FALSE())-VLOOKUP($A9,'Import OffPeak change'!$A$106:AV$202,43,FALSE())),0,(VLOOKUP($A9,'Import OffPeak'!$A$3:AV$99,43,FALSE())-VLOOKUP($A9,'Import OffPeak change'!$A$106:AV$202,43,FALSE())))</f>
        <v>0</v>
      </c>
      <c r="AR9" s="193" t="n">
        <f aca="false">IF(ISERROR(VLOOKUP($A9,'Import OffPeak'!$A$3:AW$99,44,FALSE())-VLOOKUP($A9,'Import OffPeak change'!$A$106:AW$202,44,FALSE())),0,(VLOOKUP($A9,'Import OffPeak'!$A$3:AW$99,44,FALSE())-VLOOKUP($A9,'Import OffPeak change'!$A$106:AW$202,44,FALSE())))</f>
        <v>0</v>
      </c>
      <c r="AS9" s="193" t="n">
        <f aca="false">IF(ISERROR(VLOOKUP($A9,'Import OffPeak'!$A$3:AX$99,45,FALSE())-VLOOKUP($A9,'Import OffPeak change'!$A$106:AX$202,45,FALSE())),0,(VLOOKUP($A9,'Import OffPeak'!$A$3:AX$99,45,FALSE())-VLOOKUP($A9,'Import OffPeak change'!$A$106:AX$202,45,FALSE())))</f>
        <v>0</v>
      </c>
      <c r="AT9" s="193" t="n">
        <f aca="false">IF(ISERROR(VLOOKUP($A9,'Import OffPeak'!$A$3:AY$99,46,FALSE())-VLOOKUP($A9,'Import OffPeak change'!$A$106:AY$202,46,FALSE())),0,(VLOOKUP($A9,'Import OffPeak'!$A$3:AY$99,46,FALSE())-VLOOKUP($A9,'Import OffPeak change'!$A$106:AY$202,46,FALSE())))</f>
        <v>0</v>
      </c>
      <c r="AU9" s="193" t="n">
        <f aca="false">IF(ISERROR(VLOOKUP($A9,'Import OffPeak'!$A$3:AZ$99,47,FALSE())-VLOOKUP($A9,'Import OffPeak change'!$A$106:AZ$202,47,FALSE())),0,(VLOOKUP($A9,'Import OffPeak'!$A$3:AZ$99,47,FALSE())-VLOOKUP($A9,'Import OffPeak change'!$A$106:AZ$202,47,FALSE())))</f>
        <v>0</v>
      </c>
      <c r="AV9" s="193" t="n">
        <f aca="false">IF(ISERROR(VLOOKUP($A9,'Import OffPeak'!$A$3:BA$99,48,FALSE())-VLOOKUP($A9,'Import OffPeak change'!$A$106:BA$202,48,FALSE())),0,(VLOOKUP($A9,'Import OffPeak'!$A$3:BA$99,48,FALSE())-VLOOKUP($A9,'Import OffPeak change'!$A$106:BA$202,48,FALSE())))</f>
        <v>0</v>
      </c>
      <c r="AW9" s="193" t="n">
        <f aca="false">IF(ISERROR(VLOOKUP($A9,'Import OffPeak'!$A$3:BB$99,49,FALSE())-VLOOKUP($A9,'Import OffPeak change'!$A$106:BB$202,49,FALSE())),0,(VLOOKUP($A9,'Import OffPeak'!$A$3:BB$99,49,FALSE())-VLOOKUP($A9,'Import OffPeak change'!$A$106:BB$202,49,FALSE())))</f>
        <v>0</v>
      </c>
      <c r="AX9" s="193" t="n">
        <f aca="false">IF(ISERROR(VLOOKUP($A9,'Import OffPeak'!$A$3:BC$99,50,FALSE())-VLOOKUP($A9,'Import OffPeak change'!$A$106:BC$202,50,FALSE())),0,(VLOOKUP($A9,'Import OffPeak'!$A$3:BC$99,50,FALSE())-VLOOKUP($A9,'Import OffPeak change'!$A$106:BC$202,50,FALSE())))</f>
        <v>0</v>
      </c>
      <c r="AY9" s="193" t="n">
        <f aca="false">IF(ISERROR(VLOOKUP($A9,'Import OffPeak'!$A$3:BD$99,51,FALSE())-VLOOKUP($A9,'Import OffPeak change'!$A$106:BD$202,51,FALSE())),0,(VLOOKUP($A9,'Import OffPeak'!$A$3:BD$99,51,FALSE())-VLOOKUP($A9,'Import OffPeak change'!$A$106:BD$202,51,FALSE())))</f>
        <v>0</v>
      </c>
      <c r="AZ9" s="193" t="n">
        <f aca="false">IF(ISERROR(VLOOKUP($A9,'Import OffPeak'!$A$3:BE$99,52,FALSE())-VLOOKUP($A9,'Import OffPeak change'!$A$106:BE$202,52,FALSE())),0,(VLOOKUP($A9,'Import OffPeak'!$A$3:BE$99,52,FALSE())-VLOOKUP($A9,'Import OffPeak change'!$A$106:BE$202,52,FALSE())))</f>
        <v>0</v>
      </c>
      <c r="BA9" s="193" t="n">
        <f aca="false">IF(ISERROR(VLOOKUP($A9,'Import OffPeak'!$A$3:BF$99,53,FALSE())-VLOOKUP($A9,'Import OffPeak change'!$A$106:BF$202,53,FALSE())),0,(VLOOKUP($A9,'Import OffPeak'!$A$3:BF$99,53,FALSE())-VLOOKUP($A9,'Import OffPeak change'!$A$106:BF$202,53,FALSE())))</f>
        <v>0</v>
      </c>
      <c r="BB9" s="193" t="n">
        <f aca="false">IF(ISERROR(VLOOKUP($A9,'Import OffPeak'!$A$3:BG$99,54,FALSE())-VLOOKUP($A9,'Import OffPeak change'!$A$106:BG$202,54,FALSE())),0,(VLOOKUP($A9,'Import OffPeak'!$A$3:BG$99,54,FALSE())-VLOOKUP($A9,'Import OffPeak change'!$A$106:BG$202,54,FALSE())))</f>
        <v>0</v>
      </c>
      <c r="BC9" s="193" t="n">
        <f aca="false">IF(ISERROR(VLOOKUP($A9,'Import OffPeak'!$A$3:BH$99,55,FALSE())-VLOOKUP($A9,'Import OffPeak change'!$A$106:BH$202,55,FALSE())),0,(VLOOKUP($A9,'Import OffPeak'!$A$3:BH$99,55,FALSE())-VLOOKUP($A9,'Import OffPeak change'!$A$106:BH$202,55,FALSE())))</f>
        <v>0</v>
      </c>
      <c r="BD9" s="193" t="n">
        <f aca="false">IF(ISERROR(VLOOKUP($A9,'Import OffPeak'!$A$3:BI$99,56,FALSE())-VLOOKUP($A9,'Import OffPeak change'!$A$106:BI$202,56,FALSE())),0,(VLOOKUP($A9,'Import OffPeak'!$A$3:BI$99,56,FALSE())-VLOOKUP($A9,'Import OffPeak change'!$A$106:BI$202,56,FALSE())))</f>
        <v>0</v>
      </c>
      <c r="BE9" s="193" t="n">
        <f aca="false">IF(ISERROR(VLOOKUP($A9,'Import OffPeak'!$A$3:BJ$99,57,FALSE())-VLOOKUP($A9,'Import OffPeak change'!$A$106:BJ$202,57,FALSE())),0,(VLOOKUP($A9,'Import OffPeak'!$A$3:BJ$99,57,FALSE())-VLOOKUP($A9,'Import OffPeak change'!$A$106:BJ$202,57,FALSE())))</f>
        <v>0</v>
      </c>
      <c r="BF9" s="193" t="n">
        <f aca="false">IF(ISERROR(VLOOKUP($A9,'Import OffPeak'!$A$3:BK$99,58,FALSE())-VLOOKUP($A9,'Import OffPeak change'!$A$106:BK$202,58,FALSE())),0,(VLOOKUP($A9,'Import OffPeak'!$A$3:BK$99,58,FALSE())-VLOOKUP($A9,'Import OffPeak change'!$A$106:BK$202,58,FALSE())))</f>
        <v>0</v>
      </c>
      <c r="BG9" s="193" t="n">
        <f aca="false">IF(ISERROR(VLOOKUP($A9,'Import OffPeak'!$A$3:BL$99,59,FALSE())-VLOOKUP($A9,'Import OffPeak change'!$A$106:BL$202,59,FALSE())),0,(VLOOKUP($A9,'Import OffPeak'!$A$3:BL$99,59,FALSE())-VLOOKUP($A9,'Import OffPeak change'!$A$106:BL$202,59,FALSE())))</f>
        <v>0</v>
      </c>
      <c r="BH9" s="193" t="n">
        <f aca="false">IF(ISERROR(VLOOKUP($A9,'Import OffPeak'!$A$3:BM$99,60,FALSE())-VLOOKUP($A9,'Import OffPeak change'!$A$106:BM$202,60,FALSE())),0,(VLOOKUP($A9,'Import OffPeak'!$A$3:BM$99,60,FALSE())-VLOOKUP($A9,'Import OffPeak change'!$A$106:BM$202,60,FALSE())))</f>
        <v>0</v>
      </c>
      <c r="BI9" s="193" t="n">
        <f aca="false">IF(ISERROR(VLOOKUP($A9,'Import OffPeak'!$A$3:BN$99,61,FALSE())-VLOOKUP($A9,'Import OffPeak change'!$A$106:BN$202,61,FALSE())),0,(VLOOKUP($A9,'Import OffPeak'!$A$3:BN$99,61,FALSE())-VLOOKUP($A9,'Import OffPeak change'!$A$106:BN$202,61,FALSE())))</f>
        <v>0</v>
      </c>
      <c r="BJ9" s="193" t="n">
        <f aca="false">IF(ISERROR(VLOOKUP($A9,'Import OffPeak'!$A$3:BO$99,62,FALSE())-VLOOKUP($A9,'Import OffPeak change'!$A$106:BO$202,62,FALSE())),0,(VLOOKUP($A9,'Import OffPeak'!$A$3:BO$99,62,FALSE())-VLOOKUP($A9,'Import OffPeak change'!$A$106:BO$202,62,FALSE())))</f>
        <v>0</v>
      </c>
      <c r="BK9" s="193" t="n">
        <f aca="false">IF(ISERROR(VLOOKUP($A9,'Import OffPeak'!$A$3:BP$99,63,FALSE())-VLOOKUP($A9,'Import OffPeak change'!$A$106:BP$202,63,FALSE())),0,(VLOOKUP($A9,'Import OffPeak'!$A$3:BP$99,63,FALSE())-VLOOKUP($A9,'Import OffPeak change'!$A$106:BP$202,63,FALSE())))</f>
        <v>0</v>
      </c>
      <c r="BL9" s="193" t="n">
        <f aca="false">IF(ISERROR(VLOOKUP($A9,'Import OffPeak'!$A$3:BQ$99,64,FALSE())-VLOOKUP($A9,'Import OffPeak change'!$A$106:BQ$202,64,FALSE())),0,(VLOOKUP($A9,'Import OffPeak'!$A$3:BQ$99,64,FALSE())-VLOOKUP($A9,'Import OffPeak change'!$A$106:BQ$202,64,FALSE())))</f>
        <v>0</v>
      </c>
      <c r="BM9" s="193" t="n">
        <f aca="false">IF(ISERROR(VLOOKUP($A9,'Import OffPeak'!$A$3:BR$99,65,FALSE())-VLOOKUP($A9,'Import OffPeak change'!$A$106:BR$202,65,FALSE())),0,(VLOOKUP($A9,'Import OffPeak'!$A$3:BR$99,65,FALSE())-VLOOKUP($A9,'Import OffPeak change'!$A$106:BR$202,65,FALSE())))</f>
        <v>0</v>
      </c>
      <c r="BN9" s="193" t="n">
        <f aca="false">IF(ISERROR(VLOOKUP($A9,'Import OffPeak'!$A$3:BS$99,66,FALSE())-VLOOKUP($A9,'Import OffPeak change'!$A$106:BS$202,66,FALSE())),0,(VLOOKUP($A9,'Import OffPeak'!$A$3:BS$99,66,FALSE())-VLOOKUP($A9,'Import OffPeak change'!$A$106:BS$202,66,FALSE())))</f>
        <v>0</v>
      </c>
      <c r="BO9" s="193" t="n">
        <f aca="false">IF(ISERROR(VLOOKUP($A9,'Import OffPeak'!$A$3:BT$99,67,FALSE())-VLOOKUP($A9,'Import OffPeak change'!$A$106:BT$202,67,FALSE())),0,(VLOOKUP($A9,'Import OffPeak'!$A$3:BT$99,67,FALSE())-VLOOKUP($A9,'Import OffPeak change'!$A$106:BT$202,67,FALSE())))</f>
        <v>0</v>
      </c>
      <c r="BP9" s="193" t="n">
        <f aca="false">IF(ISERROR(VLOOKUP($A9,'Import OffPeak'!$A$3:BU$99,68,FALSE())-VLOOKUP($A9,'Import OffPeak change'!$A$106:BU$202,68,FALSE())),0,(VLOOKUP($A9,'Import OffPeak'!$A$3:BU$99,68,FALSE())-VLOOKUP($A9,'Import OffPeak change'!$A$106:BU$202,68,FALSE())))</f>
        <v>0</v>
      </c>
      <c r="BQ9" s="193" t="n">
        <f aca="false">IF(ISERROR(VLOOKUP($A9,'Import OffPeak'!$A$3:BV$99,69,FALSE())-VLOOKUP($A9,'Import OffPeak change'!$A$106:BV$202,69,FALSE())),0,(VLOOKUP($A9,'Import OffPeak'!$A$3:BV$99,69,FALSE())-VLOOKUP($A9,'Import OffPeak change'!$A$106:BV$202,69,FALSE())))</f>
        <v>0</v>
      </c>
      <c r="BR9" s="193" t="n">
        <f aca="false">IF(ISERROR(VLOOKUP($A9,'Import OffPeak'!$A$3:BW$99,70,FALSE())-VLOOKUP($A9,'Import OffPeak change'!$A$106:BW$202,70,FALSE())),0,(VLOOKUP($A9,'Import OffPeak'!$A$3:BW$99,70,FALSE())-VLOOKUP($A9,'Import OffPeak change'!$A$106:BW$202,70,FALSE())))</f>
        <v>0</v>
      </c>
      <c r="BS9" s="193" t="n">
        <f aca="false">IF(ISERROR(VLOOKUP($A9,'Import OffPeak'!$A$3:BX$99,71,FALSE())-VLOOKUP($A9,'Import OffPeak change'!$A$106:BX$202,71,FALSE())),0,(VLOOKUP($A9,'Import OffPeak'!$A$3:BX$99,71,FALSE())-VLOOKUP($A9,'Import OffPeak change'!$A$106:BX$202,71,FALSE())))</f>
        <v>0</v>
      </c>
      <c r="BT9" s="193" t="n">
        <f aca="false">IF(ISERROR(VLOOKUP($A9,'Import OffPeak'!$A$3:BY$99,72,FALSE())-VLOOKUP($A9,'Import OffPeak change'!$A$106:BY$202,72,FALSE())),0,(VLOOKUP($A9,'Import OffPeak'!$A$3:BY$99,72,FALSE())-VLOOKUP($A9,'Import OffPeak change'!$A$106:BY$202,72,FALSE())))</f>
        <v>0</v>
      </c>
      <c r="BU9" s="193" t="n">
        <f aca="false">IF(ISERROR(VLOOKUP($A9,'Import OffPeak'!$A$3:BZ$99,73,FALSE())-VLOOKUP($A9,'Import OffPeak change'!$A$106:BZ$202,73,FALSE())),0,(VLOOKUP($A9,'Import OffPeak'!$A$3:BZ$99,73,FALSE())-VLOOKUP($A9,'Import OffPeak change'!$A$106:BZ$202,73,FALSE())))</f>
        <v>0</v>
      </c>
      <c r="BV9" s="193" t="n">
        <f aca="false">IF(ISERROR(VLOOKUP($A9,'Import OffPeak'!$A$3:CA$99,74,FALSE())-VLOOKUP($A9,'Import OffPeak change'!$A$106:CA$202,74,FALSE())),0,(VLOOKUP($A9,'Import OffPeak'!$A$3:CA$99,74,FALSE())-VLOOKUP($A9,'Import OffPeak change'!$A$106:CA$202,74,FALSE())))</f>
        <v>0</v>
      </c>
      <c r="BW9" s="193" t="n">
        <f aca="false">IF(ISERROR(VLOOKUP($A9,'Import OffPeak'!$A$3:CB$99,75,FALSE())-VLOOKUP($A9,'Import OffPeak change'!$A$106:CB$202,75,FALSE())),0,(VLOOKUP($A9,'Import OffPeak'!$A$3:CB$99,75,FALSE())-VLOOKUP($A9,'Import OffPeak change'!$A$106:CB$202,75,FALSE())))</f>
        <v>0</v>
      </c>
      <c r="BX9" s="193" t="n">
        <f aca="false">IF(ISERROR(VLOOKUP($A9,'Import OffPeak'!$A$3:CC$99,76,FALSE())-VLOOKUP($A9,'Import OffPeak change'!$A$106:CC$202,76,FALSE())),0,(VLOOKUP($A9,'Import OffPeak'!$A$3:CC$99,76,FALSE())-VLOOKUP($A9,'Import OffPeak change'!$A$106:CC$202,76,FALSE())))</f>
        <v>0</v>
      </c>
      <c r="BY9" s="193" t="n">
        <f aca="false">IF(ISERROR(VLOOKUP($A9,'Import OffPeak'!$A$3:CD$99,77,FALSE())-VLOOKUP($A9,'Import OffPeak change'!$A$106:CD$202,77,FALSE())),0,(VLOOKUP($A9,'Import OffPeak'!$A$3:CD$99,77,FALSE())-VLOOKUP($A9,'Import OffPeak change'!$A$106:CD$202,77,FALSE())))</f>
        <v>0</v>
      </c>
      <c r="BZ9" s="193" t="n">
        <f aca="false">IF(ISERROR(VLOOKUP($A9,'Import OffPeak'!$A$3:CE$99,78,FALSE())-VLOOKUP($A9,'Import OffPeak change'!$A$106:CE$202,78,FALSE())),0,(VLOOKUP($A9,'Import OffPeak'!$A$3:CE$99,78,FALSE())-VLOOKUP($A9,'Import OffPeak change'!$A$106:CE$202,78,FALSE())))</f>
        <v>0</v>
      </c>
      <c r="CA9" s="193" t="n">
        <f aca="false">IF(ISERROR(VLOOKUP($A9,'Import OffPeak'!$A$3:CF$99,79,FALSE())-VLOOKUP($A9,'Import OffPeak change'!$A$106:CF$202,79,FALSE())),0,(VLOOKUP($A9,'Import OffPeak'!$A$3:CF$99,79,FALSE())-VLOOKUP($A9,'Import OffPeak change'!$A$106:CF$202,79,FALSE())))</f>
        <v>0</v>
      </c>
      <c r="CB9" s="193" t="n">
        <f aca="false">IF(ISERROR(VLOOKUP($A9,'Import OffPeak'!$A$3:CG$99,80,FALSE())-VLOOKUP($A9,'Import OffPeak change'!$A$106:CG$202,80,FALSE())),0,(VLOOKUP($A9,'Import OffPeak'!$A$3:CG$99,80,FALSE())-VLOOKUP($A9,'Import OffPeak change'!$A$106:CG$202,80,FALSE())))</f>
        <v>0</v>
      </c>
      <c r="CC9" s="193" t="n">
        <f aca="false">IF(ISERROR(VLOOKUP($A9,'Import OffPeak'!$A$3:CH$99,81,FALSE())-VLOOKUP($A9,'Import OffPeak change'!$A$106:CH$202,81,FALSE())),0,(VLOOKUP($A9,'Import OffPeak'!$A$3:CH$99,81,FALSE())-VLOOKUP($A9,'Import OffPeak change'!$A$106:CH$202,81,FALSE())))</f>
        <v>0</v>
      </c>
      <c r="CD9" s="193" t="n">
        <f aca="false">IF(ISERROR(VLOOKUP($A9,'Import OffPeak'!$A$3:CI$99,82,FALSE())-VLOOKUP($A9,'Import OffPeak change'!$A$106:CI$202,82,FALSE())),0,(VLOOKUP($A9,'Import OffPeak'!$A$3:CI$99,82,FALSE())-VLOOKUP($A9,'Import OffPeak change'!$A$106:CI$202,82,FALSE())))</f>
        <v>0</v>
      </c>
      <c r="CE9" s="193" t="n">
        <f aca="false">IF(ISERROR(VLOOKUP($A9,'Import OffPeak'!$A$3:CJ$99,83,FALSE())-VLOOKUP($A9,'Import OffPeak change'!$A$106:CJ$202,83,FALSE())),0,(VLOOKUP($A9,'Import OffPeak'!$A$3:CJ$99,83,FALSE())-VLOOKUP($A9,'Import OffPeak change'!$A$106:CJ$202,83,FALSE())))</f>
        <v>0</v>
      </c>
      <c r="CF9" s="193" t="n">
        <f aca="false">IF(ISERROR(VLOOKUP($A9,'Import OffPeak'!$A$3:CK$99,84,FALSE())-VLOOKUP($A9,'Import OffPeak change'!$A$106:CK$202,84,FALSE())),0,(VLOOKUP($A9,'Import OffPeak'!$A$3:CK$99,84,FALSE())-VLOOKUP($A9,'Import OffPeak change'!$A$106:CK$202,84,FALSE())))</f>
        <v>0</v>
      </c>
      <c r="CG9" s="193" t="n">
        <f aca="false">IF(ISERROR(VLOOKUP($A9,'Import OffPeak'!$A$3:CL$99,85,FALSE())-VLOOKUP($A9,'Import OffPeak change'!$A$106:CL$202,85,FALSE())),0,(VLOOKUP($A9,'Import OffPeak'!$A$3:CL$99,85,FALSE())-VLOOKUP($A9,'Import OffPeak change'!$A$106:CL$202,85,FALSE())))</f>
        <v>0</v>
      </c>
      <c r="CH9" s="193" t="n">
        <f aca="false">IF(ISERROR(VLOOKUP($A9,'Import OffPeak'!$A$3:CM$99,86,FALSE())-VLOOKUP($A9,'Import OffPeak change'!$A$106:CM$202,86,FALSE())),0,(VLOOKUP($A9,'Import OffPeak'!$A$3:CM$99,86,FALSE())-VLOOKUP($A9,'Import OffPeak change'!$A$106:CM$202,86,FALSE())))</f>
        <v>0</v>
      </c>
      <c r="CI9" s="193" t="n">
        <f aca="false">IF(ISERROR(VLOOKUP($A9,'Import OffPeak'!$A$3:CN$99,87,FALSE())-VLOOKUP($A9,'Import OffPeak change'!$A$106:CN$202,87,FALSE())),0,(VLOOKUP($A9,'Import OffPeak'!$A$3:CN$99,87,FALSE())-VLOOKUP($A9,'Import OffPeak change'!$A$106:CN$202,87,FALSE())))</f>
        <v>0</v>
      </c>
      <c r="CJ9" s="193" t="n">
        <f aca="false">IF(ISERROR(VLOOKUP($A9,'Import OffPeak'!$A$3:CO$99,88,FALSE())-VLOOKUP($A9,'Import OffPeak change'!$A$106:CO$202,88,FALSE())),0,(VLOOKUP($A9,'Import OffPeak'!$A$3:CO$99,88,FALSE())-VLOOKUP($A9,'Import OffPeak change'!$A$106:CO$202,88,FALSE())))</f>
        <v>0</v>
      </c>
      <c r="CK9" s="193" t="n">
        <f aca="false">IF(ISERROR(VLOOKUP($A9,'Import OffPeak'!$A$3:CP$99,89,FALSE())-VLOOKUP($A9,'Import OffPeak change'!$A$106:CP$202,89,FALSE())),0,(VLOOKUP($A9,'Import OffPeak'!$A$3:CP$99,89,FALSE())-VLOOKUP($A9,'Import OffPeak change'!$A$106:CP$202,89,FALSE())))</f>
        <v>0</v>
      </c>
      <c r="CL9" s="193" t="n">
        <f aca="false">IF(ISERROR(VLOOKUP($A9,'Import OffPeak'!$A$3:CQ$99,90,FALSE())-VLOOKUP($A9,'Import OffPeak change'!$A$106:CQ$202,90,FALSE())),0,(VLOOKUP($A9,'Import OffPeak'!$A$3:CQ$99,90,FALSE())-VLOOKUP($A9,'Import OffPeak change'!$A$106:CQ$202,90,FALSE())))</f>
        <v>0</v>
      </c>
      <c r="CM9" s="193" t="n">
        <f aca="false">IF(ISERROR(VLOOKUP($A9,'Import OffPeak'!$A$3:CR$99,91,FALSE())-VLOOKUP($A9,'Import OffPeak change'!$A$106:CR$202,91,FALSE())),0,(VLOOKUP($A9,'Import OffPeak'!$A$3:CR$99,91,FALSE())-VLOOKUP($A9,'Import OffPeak change'!$A$106:CR$202,91,FALSE())))</f>
        <v>0</v>
      </c>
      <c r="CN9" s="193" t="n">
        <f aca="false">IF(ISERROR(VLOOKUP($A9,'Import OffPeak'!$A$3:CS$99,92,FALSE())-VLOOKUP($A9,'Import OffPeak change'!$A$106:CS$202,92,FALSE())),0,(VLOOKUP($A9,'Import OffPeak'!$A$3:CS$99,92,FALSE())-VLOOKUP($A9,'Import OffPeak change'!$A$106:CS$202,92,FALSE())))</f>
        <v>0</v>
      </c>
      <c r="CO9" s="193" t="n">
        <f aca="false">IF(ISERROR(VLOOKUP($A9,'Import OffPeak'!$A$3:CT$99,93,FALSE())-VLOOKUP($A9,'Import OffPeak change'!$A$106:CT$202,93,FALSE())),0,(VLOOKUP($A9,'Import OffPeak'!$A$3:CT$99,93,FALSE())-VLOOKUP($A9,'Import OffPeak change'!$A$106:CT$202,93,FALSE())))</f>
        <v>0</v>
      </c>
      <c r="CP9" s="193" t="n">
        <f aca="false">IF(ISERROR(VLOOKUP($A9,'Import OffPeak'!$A$3:CU$99,94,FALSE())-VLOOKUP($A9,'Import OffPeak change'!$A$106:CU$202,94,FALSE())),0,(VLOOKUP($A9,'Import OffPeak'!$A$3:CU$99,94,FALSE())-VLOOKUP($A9,'Import OffPeak change'!$A$106:CU$202,94,FALSE())))</f>
        <v>0</v>
      </c>
      <c r="CQ9" s="193" t="n">
        <f aca="false">IF(ISERROR(VLOOKUP($A9,'Import OffPeak'!$A$3:CV$99,95,FALSE())-VLOOKUP($A9,'Import OffPeak change'!$A$106:CV$202,95,FALSE())),0,(VLOOKUP($A9,'Import OffPeak'!$A$3:CV$99,95,FALSE())-VLOOKUP($A9,'Import OffPeak change'!$A$106:CV$202,95,FALSE())))</f>
        <v>0</v>
      </c>
      <c r="CR9" s="193" t="n">
        <f aca="false">IF(ISERROR(VLOOKUP($A9,'Import OffPeak'!$A$3:CW$99,96,FALSE())-VLOOKUP($A9,'Import OffPeak change'!$A$106:CW$202,96,FALSE())),0,(VLOOKUP($A9,'Import OffPeak'!$A$3:CW$99,96,FALSE())-VLOOKUP($A9,'Import OffPeak change'!$A$106:CW$202,96,FALSE())))</f>
        <v>0</v>
      </c>
      <c r="CS9" s="193" t="n">
        <f aca="false">IF(ISERROR(VLOOKUP($A9,'Import OffPeak'!$A$3:CX$99,97,FALSE())-VLOOKUP($A9,'Import OffPeak change'!$A$106:CX$202,97,FALSE())),0,(VLOOKUP($A9,'Import OffPeak'!$A$3:CX$99,97,FALSE())-VLOOKUP($A9,'Import OffPeak change'!$A$106:CX$202,97,FALSE())))</f>
        <v>0</v>
      </c>
      <c r="CT9" s="193" t="n">
        <f aca="false">IF(ISERROR(VLOOKUP($A9,'Import OffPeak'!$A$3:CY$99,98,FALSE())-VLOOKUP($A9,'Import OffPeak change'!$A$106:CY$202,98,FALSE())),0,(VLOOKUP($A9,'Import OffPeak'!$A$3:CY$99,98,FALSE())-VLOOKUP($A9,'Import OffPeak change'!$A$106:CY$202,98,FALSE())))</f>
        <v>0</v>
      </c>
      <c r="CU9" s="193" t="n">
        <f aca="false">IF(ISERROR(VLOOKUP($A9,'Import OffPeak'!$A$3:CZ$99,99,FALSE())-VLOOKUP($A9,'Import OffPeak change'!$A$106:CZ$202,99,FALSE())),0,(VLOOKUP($A9,'Import OffPeak'!$A$3:CZ$99,99,FALSE())-VLOOKUP($A9,'Import OffPeak change'!$A$106:CZ$202,99,FALSE())))</f>
        <v>0</v>
      </c>
      <c r="CV9" s="193" t="n">
        <f aca="false">IF(ISERROR(VLOOKUP($A9,'Import OffPeak'!$A$3:DA$99,100,FALSE())-VLOOKUP($A9,'Import OffPeak change'!$A$106:DA$202,100,FALSE())),0,(VLOOKUP($A9,'Import OffPeak'!$A$3:DA$99,100,FALSE())-VLOOKUP($A9,'Import OffPeak change'!$A$106:DA$202,100,FALSE())))</f>
        <v>0</v>
      </c>
      <c r="CW9" s="193" t="n">
        <f aca="false">IF(ISERROR(VLOOKUP($A9,'Import OffPeak'!$A$3:DB$99,101,FALSE())-VLOOKUP($A9,'Import OffPeak change'!$A$106:DB$202,101,FALSE())),0,(VLOOKUP($A9,'Import OffPeak'!$A$3:DB$99,101,FALSE())-VLOOKUP($A9,'Import OffPeak change'!$A$106:DB$202,101,FALSE())))</f>
        <v>0</v>
      </c>
      <c r="CX9" s="193" t="n">
        <f aca="false">IF(ISERROR(VLOOKUP($A9,'Import OffPeak'!$A$3:DC$99,102,FALSE())-VLOOKUP($A9,'Import OffPeak change'!$A$106:DC$202,102,FALSE())),0,(VLOOKUP($A9,'Import OffPeak'!$A$3:DC$99,102,FALSE())-VLOOKUP($A9,'Import OffPeak change'!$A$106:DC$202,102,FALSE())))</f>
        <v>0</v>
      </c>
      <c r="CY9" s="193" t="n">
        <f aca="false">IF(ISERROR(VLOOKUP($A9,'Import OffPeak'!$A$3:DD$99,103,FALSE())-VLOOKUP($A9,'Import OffPeak change'!$A$106:DD$202,103,FALSE())),0,(VLOOKUP($A9,'Import OffPeak'!$A$3:DD$99,103,FALSE())-VLOOKUP($A9,'Import OffPeak change'!$A$106:DD$202,103,FALSE())))</f>
        <v>0</v>
      </c>
      <c r="CZ9" s="193" t="n">
        <f aca="false">IF(ISERROR(VLOOKUP($A9,'Import OffPeak'!$A$3:DE$99,104,FALSE())-VLOOKUP($A9,'Import OffPeak change'!$A$106:DE$202,104,FALSE())),0,(VLOOKUP($A9,'Import OffPeak'!$A$3:DE$99,104,FALSE())-VLOOKUP($A9,'Import OffPeak change'!$A$106:DE$202,104,FALSE())))</f>
        <v>0</v>
      </c>
      <c r="DA9" s="193" t="n">
        <f aca="false">IF(ISERROR(VLOOKUP($A9,'Import OffPeak'!$A$3:DF$99,105,FALSE())-VLOOKUP($A9,'Import OffPeak change'!$A$106:DF$202,105,FALSE())),0,(VLOOKUP($A9,'Import OffPeak'!$A$3:DF$99,105,FALSE())-VLOOKUP($A9,'Import OffPeak change'!$A$106:DF$202,105,FALSE())))</f>
        <v>0</v>
      </c>
      <c r="DB9" s="193" t="n">
        <f aca="false">IF(ISERROR(VLOOKUP($A9,'Import OffPeak'!$A$3:DG$99,106,FALSE())-VLOOKUP($A9,'Import OffPeak change'!$A$106:DG$202,106,FALSE())),0,(VLOOKUP($A9,'Import OffPeak'!$A$3:DG$99,106,FALSE())-VLOOKUP($A9,'Import OffPeak change'!$A$106:DG$202,106,FALSE())))</f>
        <v>0</v>
      </c>
      <c r="DC9" s="193" t="n">
        <f aca="false">IF(ISERROR(VLOOKUP($A9,'Import OffPeak'!$A$3:DH$99,107,FALSE())-VLOOKUP($A9,'Import OffPeak change'!$A$106:DH$202,107,FALSE())),0,(VLOOKUP($A9,'Import OffPeak'!$A$3:DH$99,107,FALSE())-VLOOKUP($A9,'Import OffPeak change'!$A$106:DH$202,107,FALSE())))</f>
        <v>0</v>
      </c>
      <c r="DD9" s="193" t="n">
        <f aca="false">IF(ISERROR(VLOOKUP($A9,'Import OffPeak'!$A$3:DI$99,108,FALSE())-VLOOKUP($A9,'Import OffPeak change'!$A$106:DI$202,108,FALSE())),0,(VLOOKUP($A9,'Import OffPeak'!$A$3:DI$99,108,FALSE())-VLOOKUP($A9,'Import OffPeak change'!$A$106:DI$202,108,FALSE())))</f>
        <v>0</v>
      </c>
      <c r="DE9" s="193" t="n">
        <f aca="false">IF(ISERROR(VLOOKUP($A9,'Import OffPeak'!$A$3:DJ$99,109,FALSE())-VLOOKUP($A9,'Import OffPeak change'!$A$106:DJ$202,109,FALSE())),0,(VLOOKUP($A9,'Import OffPeak'!$A$3:DJ$99,109,FALSE())-VLOOKUP($A9,'Import OffPeak change'!$A$106:DJ$202,109,FALSE())))</f>
        <v>0</v>
      </c>
      <c r="DF9" s="193" t="n">
        <f aca="false">IF(ISERROR(VLOOKUP($A9,'Import OffPeak'!$A$3:DK$99,110,FALSE())-VLOOKUP($A9,'Import OffPeak change'!$A$106:DK$202,110,FALSE())),0,(VLOOKUP($A9,'Import OffPeak'!$A$3:DK$99,110,FALSE())-VLOOKUP($A9,'Import OffPeak change'!$A$106:DK$202,110,FALSE())))</f>
        <v>0</v>
      </c>
      <c r="DG9" s="193" t="n">
        <f aca="false">IF(ISERROR(VLOOKUP($A9,'Import OffPeak'!$A$3:DL$99,111,FALSE())-VLOOKUP($A9,'Import OffPeak change'!$A$106:DL$202,111,FALSE())),0,(VLOOKUP($A9,'Import OffPeak'!$A$3:DL$99,111,FALSE())-VLOOKUP($A9,'Import OffPeak change'!$A$106:DL$202,111,FALSE())))</f>
        <v>0</v>
      </c>
      <c r="DH9" s="193" t="n">
        <f aca="false">IF(ISERROR(VLOOKUP($A9,'Import OffPeak'!$A$3:DM$99,112,FALSE())-VLOOKUP($A9,'Import OffPeak change'!$A$106:DM$202,112,FALSE())),0,(VLOOKUP($A9,'Import OffPeak'!$A$3:DM$99,112,FALSE())-VLOOKUP($A9,'Import OffPeak change'!$A$106:DM$202,112,FALSE())))</f>
        <v>0</v>
      </c>
      <c r="DI9" s="193" t="n">
        <f aca="false">IF(ISERROR(VLOOKUP($A9,'Import OffPeak'!$A$3:DN$99,113,FALSE())-VLOOKUP($A9,'Import OffPeak change'!$A$106:DN$202,113,FALSE())),0,(VLOOKUP($A9,'Import OffPeak'!$A$3:DN$99,113,FALSE())-VLOOKUP($A9,'Import OffPeak change'!$A$106:DN$202,113,FALSE())))</f>
        <v>0</v>
      </c>
      <c r="DJ9" s="193" t="n">
        <f aca="false">IF(ISERROR(VLOOKUP($A9,'Import OffPeak'!$A$3:DO$99,114,FALSE())-VLOOKUP($A9,'Import OffPeak change'!$A$106:DO$202,114,FALSE())),0,(VLOOKUP($A9,'Import OffPeak'!$A$3:DO$99,114,FALSE())-VLOOKUP($A9,'Import OffPeak change'!$A$106:DO$202,114,FALSE())))</f>
        <v>0</v>
      </c>
      <c r="DK9" s="193" t="n">
        <f aca="false">IF(ISERROR(VLOOKUP($A9,'Import OffPeak'!$A$3:DP$99,115,FALSE())-VLOOKUP($A9,'Import OffPeak change'!$A$106:DP$202,115,FALSE())),0,(VLOOKUP($A9,'Import OffPeak'!$A$3:DP$99,115,FALSE())-VLOOKUP($A9,'Import OffPeak change'!$A$106:DP$202,115,FALSE())))</f>
        <v>0</v>
      </c>
      <c r="DL9" s="193" t="n">
        <f aca="false">IF(ISERROR(VLOOKUP($A9,'Import OffPeak'!$A$3:DQ$99,116,FALSE())-VLOOKUP($A9,'Import OffPeak change'!$A$106:DQ$202,116,FALSE())),0,(VLOOKUP($A9,'Import OffPeak'!$A$3:DQ$99,116,FALSE())-VLOOKUP($A9,'Import OffPeak change'!$A$106:DQ$202,116,FALSE())))</f>
        <v>0</v>
      </c>
      <c r="DM9" s="193" t="n">
        <f aca="false">IF(ISERROR(VLOOKUP($A9,'Import OffPeak'!$A$3:DR$99,117,FALSE())-VLOOKUP($A9,'Import OffPeak change'!$A$106:DR$202,117,FALSE())),0,(VLOOKUP($A9,'Import OffPeak'!$A$3:DR$99,117,FALSE())-VLOOKUP($A9,'Import OffPeak change'!$A$106:DR$202,117,FALSE())))</f>
        <v>0</v>
      </c>
      <c r="DN9" s="193" t="n">
        <f aca="false">IF(ISERROR(VLOOKUP($A9,'Import OffPeak'!$A$3:DS$99,118,FALSE())-VLOOKUP($A9,'Import OffPeak change'!$A$106:DS$202,118,FALSE())),0,(VLOOKUP($A9,'Import OffPeak'!$A$3:DS$99,118,FALSE())-VLOOKUP($A9,'Import OffPeak change'!$A$106:DS$202,118,FALSE())))</f>
        <v>0</v>
      </c>
      <c r="DO9" s="193" t="n">
        <f aca="false">IF(ISERROR(VLOOKUP($A9,'Import OffPeak'!$A$3:DT$99,119,FALSE())-VLOOKUP($A9,'Import OffPeak change'!$A$106:DT$202,119,FALSE())),0,(VLOOKUP($A9,'Import OffPeak'!$A$3:DT$99,119,FALSE())-VLOOKUP($A9,'Import OffPeak change'!$A$106:DT$202,119,FALSE())))</f>
        <v>0</v>
      </c>
      <c r="DP9" s="193" t="n">
        <f aca="false">IF(ISERROR(VLOOKUP($A9,'Import OffPeak'!$A$3:DU$99,120,FALSE())-VLOOKUP($A9,'Import OffPeak change'!$A$106:DU$202,120,FALSE())),0,(VLOOKUP($A9,'Import OffPeak'!$A$3:DU$99,120,FALSE())-VLOOKUP($A9,'Import OffPeak change'!$A$106:DU$202,120,FALSE())))</f>
        <v>0</v>
      </c>
      <c r="DQ9" s="193" t="n">
        <f aca="false">IF(ISERROR(VLOOKUP($A9,'Import OffPeak'!$A$3:DV$99,121,FALSE())-VLOOKUP($A9,'Import OffPeak change'!$A$106:DV$202,121,FALSE())),0,(VLOOKUP($A9,'Import OffPeak'!$A$3:DV$99,121,FALSE())-VLOOKUP($A9,'Import OffPeak change'!$A$106:DV$202,121,FALSE())))</f>
        <v>0</v>
      </c>
      <c r="DR9" s="193" t="n">
        <f aca="false">IF(ISERROR(VLOOKUP($A9,'Import OffPeak'!$A$3:DW$99,122,FALSE())-VLOOKUP($A9,'Import OffPeak change'!$A$106:DW$202,122,FALSE())),0,(VLOOKUP($A9,'Import OffPeak'!$A$3:DW$99,122,FALSE())-VLOOKUP($A9,'Import OffPeak change'!$A$106:DW$202,122,FALSE())))</f>
        <v>0</v>
      </c>
      <c r="DS9" s="193" t="n">
        <f aca="false">IF(ISERROR(VLOOKUP($A9,'Import OffPeak'!$A$3:DX$99,123,FALSE())-VLOOKUP($A9,'Import OffPeak change'!$A$106:DX$202,123,FALSE())),0,(VLOOKUP($A9,'Import OffPeak'!$A$3:DX$99,123,FALSE())-VLOOKUP($A9,'Import OffPeak change'!$A$106:DX$202,123,FALSE())))</f>
        <v>0</v>
      </c>
      <c r="DT9" s="193" t="n">
        <f aca="false">IF(ISERROR(VLOOKUP($A9,'Import OffPeak'!$A$3:DY$99,124,FALSE())-VLOOKUP($A9,'Import OffPeak change'!$A$106:DY$202,124,FALSE())),0,(VLOOKUP($A9,'Import OffPeak'!$A$3:DY$99,124,FALSE())-VLOOKUP($A9,'Import OffPeak change'!$A$106:DY$202,124,FALSE())))</f>
        <v>0</v>
      </c>
      <c r="DU9" s="193" t="n">
        <f aca="false">IF(ISERROR(VLOOKUP($A9,'Import OffPeak'!$A$3:DZ$99,125,FALSE())-VLOOKUP($A9,'Import OffPeak change'!$A$106:DZ$202,125,FALSE())),0,(VLOOKUP($A9,'Import OffPeak'!$A$3:DZ$99,125,FALSE())-VLOOKUP($A9,'Import OffPeak change'!$A$106:DZ$202,125,FALSE())))</f>
        <v>0</v>
      </c>
      <c r="DV9" s="193" t="n">
        <f aca="false">IF(ISERROR(VLOOKUP($A9,'Import OffPeak'!$A$3:EA$99,126,FALSE())-VLOOKUP($A9,'Import OffPeak change'!$A$106:EA$202,126,FALSE())),0,(VLOOKUP($A9,'Import OffPeak'!$A$3:EA$99,126,FALSE())-VLOOKUP($A9,'Import OffPeak change'!$A$106:EA$202,126,FALSE())))</f>
        <v>0</v>
      </c>
      <c r="DW9" s="193" t="n">
        <f aca="false">IF(ISERROR(VLOOKUP($A9,'Import OffPeak'!$A$3:EB$99,127,FALSE())-VLOOKUP($A9,'Import OffPeak change'!$A$106:EB$202,127,FALSE())),0,(VLOOKUP($A9,'Import OffPeak'!$A$3:EB$99,127,FALSE())-VLOOKUP($A9,'Import OffPeak change'!$A$106:EB$202,127,FALSE())))</f>
        <v>0</v>
      </c>
      <c r="DX9" s="193" t="n">
        <f aca="false">IF(ISERROR(VLOOKUP($A9,'Import OffPeak'!$A$3:EC$99,128,FALSE())-VLOOKUP($A9,'Import OffPeak change'!$A$106:EC$202,128,FALSE())),0,(VLOOKUP($A9,'Import OffPeak'!$A$3:EC$99,128,FALSE())-VLOOKUP($A9,'Import OffPeak change'!$A$106:EC$202,128,FALSE())))</f>
        <v>0</v>
      </c>
      <c r="DY9" s="193" t="n">
        <f aca="false">IF(ISERROR(VLOOKUP($A9,'Import OffPeak'!$A$3:ED$99,129,FALSE())-VLOOKUP($A9,'Import OffPeak change'!$A$106:ED$202,129,FALSE())),0,(VLOOKUP($A9,'Import OffPeak'!$A$3:ED$99,129,FALSE())-VLOOKUP($A9,'Import OffPeak change'!$A$106:ED$202,129,FALSE())))</f>
        <v>0</v>
      </c>
      <c r="DZ9" s="193" t="n">
        <f aca="false">IF(ISERROR(VLOOKUP($A9,'Import OffPeak'!$A$3:EE$99,130,FALSE())-VLOOKUP($A9,'Import OffPeak change'!$A$106:EE$202,130,FALSE())),0,(VLOOKUP($A9,'Import OffPeak'!$A$3:EE$99,130,FALSE())-VLOOKUP($A9,'Import OffPeak change'!$A$106:EE$202,130,FALSE())))</f>
        <v>0</v>
      </c>
      <c r="EA9" s="193" t="n">
        <f aca="false">IF(ISERROR(VLOOKUP($A9,'Import OffPeak'!$A$3:EF$99,131,FALSE())-VLOOKUP($A9,'Import OffPeak change'!$A$106:EF$202,131,FALSE())),0,(VLOOKUP($A9,'Import OffPeak'!$A$3:EF$99,131,FALSE())-VLOOKUP($A9,'Import OffPeak change'!$A$106:EF$202,131,FALSE())))</f>
        <v>0</v>
      </c>
      <c r="EB9" s="193" t="n">
        <f aca="false">IF(ISERROR(VLOOKUP($A9,'Import OffPeak'!$A$3:EG$99,132,FALSE())-VLOOKUP($A9,'Import OffPeak change'!$A$106:EG$202,132,FALSE())),0,(VLOOKUP($A9,'Import OffPeak'!$A$3:EG$99,132,FALSE())-VLOOKUP($A9,'Import OffPeak change'!$A$106:EG$202,132,FALSE())))</f>
        <v>0</v>
      </c>
      <c r="EC9" s="193" t="n">
        <f aca="false">IF(ISERROR(VLOOKUP($A9,'Import OffPeak'!$A$3:EH$99,133,FALSE())-VLOOKUP($A9,'Import OffPeak change'!$A$106:EH$202,133,FALSE())),0,(VLOOKUP($A9,'Import OffPeak'!$A$3:EH$99,133,FALSE())-VLOOKUP($A9,'Import OffPeak change'!$A$106:EH$202,133,FALSE())))</f>
        <v>0</v>
      </c>
      <c r="ED9" s="193" t="n">
        <f aca="false">IF(ISERROR(VLOOKUP($A9,'Import OffPeak'!$A$3:EI$99,134,FALSE())-VLOOKUP($A9,'Import OffPeak change'!$A$106:EI$202,134,FALSE())),0,(VLOOKUP($A9,'Import OffPeak'!$A$3:EI$99,134,FALSE())-VLOOKUP($A9,'Import OffPeak change'!$A$106:EI$202,134,FALSE())))</f>
        <v>0</v>
      </c>
      <c r="EE9" s="193" t="n">
        <f aca="false">IF(ISERROR(VLOOKUP($A9,'Import OffPeak'!$A$3:EJ$99,135,FALSE())-VLOOKUP($A9,'Import OffPeak change'!$A$106:EJ$202,135,FALSE())),0,(VLOOKUP($A9,'Import OffPeak'!$A$3:EJ$99,135,FALSE())-VLOOKUP($A9,'Import OffPeak change'!$A$106:EJ$202,135,FALSE())))</f>
        <v>0</v>
      </c>
      <c r="EF9" s="193" t="n">
        <f aca="false">IF(ISERROR(VLOOKUP($A9,'Import OffPeak'!$A$3:EK$99,136,FALSE())-VLOOKUP($A9,'Import OffPeak change'!$A$106:EK$202,136,FALSE())),0,(VLOOKUP($A9,'Import OffPeak'!$A$3:EK$99,136,FALSE())-VLOOKUP($A9,'Import OffPeak change'!$A$106:EK$202,136,FALSE())))</f>
        <v>0</v>
      </c>
      <c r="EG9" s="193" t="n">
        <f aca="false">IF(ISERROR(VLOOKUP($A9,'Import OffPeak'!$A$3:EL$99,137,FALSE())-VLOOKUP($A9,'Import OffPeak change'!$A$106:EL$202,137,FALSE())),0,(VLOOKUP($A9,'Import OffPeak'!$A$3:EL$99,137,FALSE())-VLOOKUP($A9,'Import OffPeak change'!$A$106:EL$202,137,FALSE())))</f>
        <v>0</v>
      </c>
      <c r="EH9" s="193" t="n">
        <f aca="false">IF(ISERROR(VLOOKUP($A9,'Import OffPeak'!$A$3:EM$99,138,FALSE())-VLOOKUP($A9,'Import OffPeak change'!$A$106:EM$202,138,FALSE())),0,(VLOOKUP($A9,'Import OffPeak'!$A$3:EM$99,138,FALSE())-VLOOKUP($A9,'Import OffPeak change'!$A$106:EM$202,138,FALSE())))</f>
        <v>0</v>
      </c>
      <c r="EI9" s="193" t="n">
        <f aca="false">IF(ISERROR(VLOOKUP($A9,'Import OffPeak'!$A$3:EN$99,139,FALSE())-VLOOKUP($A9,'Import OffPeak change'!$A$106:EN$202,139,FALSE())),0,(VLOOKUP($A9,'Import OffPeak'!$A$3:EN$99,139,FALSE())-VLOOKUP($A9,'Import OffPeak change'!$A$106:EN$202,139,FALSE())))</f>
        <v>0</v>
      </c>
      <c r="EJ9" s="193" t="n">
        <f aca="false">IF(ISERROR(VLOOKUP($A9,'Import OffPeak'!$A$3:EO$99,140,FALSE())-VLOOKUP($A9,'Import OffPeak change'!$A$106:EO$202,140,FALSE())),0,(VLOOKUP($A9,'Import OffPeak'!$A$3:EO$99,140,FALSE())-VLOOKUP($A9,'Import OffPeak change'!$A$106:EO$202,140,FALSE())))</f>
        <v>0</v>
      </c>
      <c r="EK9" s="193" t="n">
        <f aca="false">IF(ISERROR(VLOOKUP($A9,'Import OffPeak'!$A$3:EP$99,141,FALSE())-VLOOKUP($A9,'Import OffPeak change'!$A$106:EP$202,141,FALSE())),0,(VLOOKUP($A9,'Import OffPeak'!$A$3:EP$99,141,FALSE())-VLOOKUP($A9,'Import OffPeak change'!$A$106:EP$202,141,FALSE())))</f>
        <v>0</v>
      </c>
      <c r="EL9" s="193" t="n">
        <f aca="false">IF(ISERROR(VLOOKUP($A9,'Import OffPeak'!$A$3:EQ$99,142,FALSE())-VLOOKUP($A9,'Import OffPeak change'!$A$106:EQ$202,142,FALSE())),0,(VLOOKUP($A9,'Import OffPeak'!$A$3:EQ$99,142,FALSE())-VLOOKUP($A9,'Import OffPeak change'!$A$106:EQ$202,142,FALSE())))</f>
        <v>0</v>
      </c>
      <c r="EM9" s="193" t="n">
        <f aca="false">IF(ISERROR(VLOOKUP($A9,'Import OffPeak'!$A$3:ER$99,143,FALSE())-VLOOKUP($A9,'Import OffPeak change'!$A$106:ER$202,143,FALSE())),0,(VLOOKUP($A9,'Import OffPeak'!$A$3:ER$99,143,FALSE())-VLOOKUP($A9,'Import OffPeak change'!$A$106:ER$202,143,FALSE())))</f>
        <v>0</v>
      </c>
      <c r="EN9" s="193" t="n">
        <f aca="false">IF(ISERROR(VLOOKUP($A9,'Import OffPeak'!$A$3:ES$99,144,FALSE())-VLOOKUP($A9,'Import OffPeak change'!$A$106:ES$202,144,FALSE())),0,(VLOOKUP($A9,'Import OffPeak'!$A$3:ES$99,144,FALSE())-VLOOKUP($A9,'Import OffPeak change'!$A$106:ES$202,144,FALSE())))</f>
        <v>0</v>
      </c>
      <c r="EO9" s="193" t="n">
        <f aca="false">IF(ISERROR(VLOOKUP($A9,'Import OffPeak'!$A$3:ET$99,145,FALSE())-VLOOKUP($A9,'Import OffPeak change'!$A$106:ET$202,145,FALSE())),0,(VLOOKUP($A9,'Import OffPeak'!$A$3:ET$99,145,FALSE())-VLOOKUP($A9,'Import OffPeak change'!$A$106:ET$202,145,FALSE())))</f>
        <v>0</v>
      </c>
      <c r="EP9" s="193" t="n">
        <f aca="false">IF(ISERROR(VLOOKUP($A9,'Import OffPeak'!$A$3:EU$99,146,FALSE())-VLOOKUP($A9,'Import OffPeak change'!$A$106:EU$202,146,FALSE())),0,(VLOOKUP($A9,'Import OffPeak'!$A$3:EU$99,146,FALSE())-VLOOKUP($A9,'Import OffPeak change'!$A$106:EU$202,146,FALSE())))</f>
        <v>0</v>
      </c>
      <c r="EQ9" s="193" t="n">
        <f aca="false">IF(ISERROR(VLOOKUP($A9,'Import OffPeak'!$A$3:EV$99,147,FALSE())-VLOOKUP($A9,'Import OffPeak change'!$A$106:EV$202,147,FALSE())),0,(VLOOKUP($A9,'Import OffPeak'!$A$3:EV$99,147,FALSE())-VLOOKUP($A9,'Import OffPeak change'!$A$106:EV$202,147,FALSE())))</f>
        <v>0</v>
      </c>
      <c r="ER9" s="193" t="n">
        <f aca="false">IF(ISERROR(VLOOKUP($A9,'Import OffPeak'!$A$3:EW$99,148,FALSE())-VLOOKUP($A9,'Import OffPeak change'!$A$106:EW$202,148,FALSE())),0,(VLOOKUP($A9,'Import OffPeak'!$A$3:EW$99,148,FALSE())-VLOOKUP($A9,'Import OffPeak change'!$A$106:EW$202,148,FALSE())))</f>
        <v>0</v>
      </c>
      <c r="ES9" s="193" t="n">
        <f aca="false">IF(ISERROR(VLOOKUP($A9,'Import OffPeak'!$A$3:EX$99,149,FALSE())-VLOOKUP($A9,'Import OffPeak change'!$A$106:EX$202,149,FALSE())),0,(VLOOKUP($A9,'Import OffPeak'!$A$3:EX$99,149,FALSE())-VLOOKUP($A9,'Import OffPeak change'!$A$106:EX$202,149,FALSE())))</f>
        <v>0</v>
      </c>
      <c r="ET9" s="193" t="n">
        <f aca="false">IF(ISERROR(VLOOKUP($A9,'Import OffPeak'!$A$3:EY$99,150,FALSE())-VLOOKUP($A9,'Import OffPeak change'!$A$106:EY$202,150,FALSE())),0,(VLOOKUP($A9,'Import OffPeak'!$A$3:EY$99,150,FALSE())-VLOOKUP($A9,'Import OffPeak change'!$A$106:EY$202,150,FALSE())))</f>
        <v>0</v>
      </c>
      <c r="EU9" s="193" t="n">
        <f aca="false">IF(ISERROR(VLOOKUP($A9,'Import OffPeak'!$A$3:EZ$99,151,FALSE())-VLOOKUP($A9,'Import OffPeak change'!$A$106:EZ$202,151,FALSE())),0,(VLOOKUP($A9,'Import OffPeak'!$A$3:EZ$99,151,FALSE())-VLOOKUP($A9,'Import OffPeak change'!$A$106:EZ$202,151,FALSE())))</f>
        <v>0</v>
      </c>
      <c r="EV9" s="193" t="n">
        <f aca="false">IF(ISERROR(VLOOKUP($A9,'Import OffPeak'!$A$3:FA$99,152,FALSE())-VLOOKUP($A9,'Import OffPeak change'!$A$106:FA$202,152,FALSE())),0,(VLOOKUP($A9,'Import OffPeak'!$A$3:FA$99,152,FALSE())-VLOOKUP($A9,'Import OffPeak change'!$A$106:FA$202,152,FALSE())))</f>
        <v>0</v>
      </c>
      <c r="EW9" s="193" t="n">
        <f aca="false">IF(ISERROR(VLOOKUP($A9,'Import OffPeak'!$A$3:FB$99,153,FALSE())-VLOOKUP($A9,'Import OffPeak change'!$A$106:FB$202,153,FALSE())),0,(VLOOKUP($A9,'Import OffPeak'!$A$3:FB$99,153,FALSE())-VLOOKUP($A9,'Import OffPeak change'!$A$106:FB$202,153,FALSE())))</f>
        <v>0</v>
      </c>
      <c r="EX9" s="193" t="n">
        <f aca="false">IF(ISERROR(VLOOKUP($A9,'Import OffPeak'!$A$3:FC$99,154,FALSE())-VLOOKUP($A9,'Import OffPeak change'!$A$106:FC$202,154,FALSE())),0,(VLOOKUP($A9,'Import OffPeak'!$A$3:FC$99,154,FALSE())-VLOOKUP($A9,'Import OffPeak change'!$A$106:FC$202,154,FALSE())))</f>
        <v>0</v>
      </c>
      <c r="EY9" s="193" t="n">
        <f aca="false">IF(ISERROR(VLOOKUP($A9,'Import OffPeak'!$A$3:FD$99,155,FALSE())-VLOOKUP($A9,'Import OffPeak change'!$A$106:FD$202,155,FALSE())),0,(VLOOKUP($A9,'Import OffPeak'!$A$3:FD$99,155,FALSE())-VLOOKUP($A9,'Import OffPeak change'!$A$106:FD$202,155,FALSE())))</f>
        <v>0</v>
      </c>
      <c r="EZ9" s="193" t="n">
        <f aca="false">IF(ISERROR(VLOOKUP($A9,'Import OffPeak'!$A$3:FE$99,156,FALSE())-VLOOKUP($A9,'Import OffPeak change'!$A$106:FE$202,156,FALSE())),0,(VLOOKUP($A9,'Import OffPeak'!$A$3:FE$99,156,FALSE())-VLOOKUP($A9,'Import OffPeak change'!$A$106:FE$202,156,FALSE())))</f>
        <v>0</v>
      </c>
      <c r="FA9" s="193" t="n">
        <f aca="false">IF(ISERROR(VLOOKUP($A9,'Import OffPeak'!$A$3:FF$99,157,FALSE())-VLOOKUP($A9,'Import OffPeak change'!$A$106:FF$202,157,FALSE())),0,(VLOOKUP($A9,'Import OffPeak'!$A$3:FF$99,157,FALSE())-VLOOKUP($A9,'Import OffPeak change'!$A$106:FF$202,157,FALSE())))</f>
        <v>0</v>
      </c>
      <c r="FB9" s="193" t="n">
        <f aca="false">IF(ISERROR(VLOOKUP($A9,'Import OffPeak'!$A$3:FG$99,158,FALSE())-VLOOKUP($A9,'Import OffPeak change'!$A$106:FG$202,158,FALSE())),0,(VLOOKUP($A9,'Import OffPeak'!$A$3:FG$99,158,FALSE())-VLOOKUP($A9,'Import OffPeak change'!$A$106:FG$202,158,FALSE())))</f>
        <v>0</v>
      </c>
      <c r="FC9" s="193" t="n">
        <f aca="false">IF(ISERROR(VLOOKUP($A9,'Import OffPeak'!$A$3:FH$99,159,FALSE())-VLOOKUP($A9,'Import OffPeak change'!$A$106:FH$202,159,FALSE())),0,(VLOOKUP($A9,'Import OffPeak'!$A$3:FH$99,159,FALSE())-VLOOKUP($A9,'Import OffPeak change'!$A$106:FH$202,159,FALSE())))</f>
        <v>0</v>
      </c>
      <c r="FD9" s="193" t="n">
        <f aca="false">IF(ISERROR(VLOOKUP($A9,'Import OffPeak'!$A$3:FI$99,160,FALSE())-VLOOKUP($A9,'Import OffPeak change'!$A$106:FI$202,160,FALSE())),0,(VLOOKUP($A9,'Import OffPeak'!$A$3:FI$99,160,FALSE())-VLOOKUP($A9,'Import OffPeak change'!$A$106:FI$202,160,FALSE())))</f>
        <v>0</v>
      </c>
      <c r="FE9" s="193" t="n">
        <f aca="false">IF(ISERROR(VLOOKUP($A9,'Import OffPeak'!$A$3:FJ$99,161,FALSE())-VLOOKUP($A9,'Import OffPeak change'!$A$106:FJ$202,161,FALSE())),0,(VLOOKUP($A9,'Import OffPeak'!$A$3:FJ$99,161,FALSE())-VLOOKUP($A9,'Import OffPeak change'!$A$106:FJ$202,161,FALSE())))</f>
        <v>0</v>
      </c>
      <c r="FF9" s="193" t="n">
        <f aca="false">IF(ISERROR(VLOOKUP($A9,'Import OffPeak'!$A$3:FK$99,162,FALSE())-VLOOKUP($A9,'Import OffPeak change'!$A$106:FK$202,162,FALSE())),0,(VLOOKUP($A9,'Import OffPeak'!$A$3:FK$99,162,FALSE())-VLOOKUP($A9,'Import OffPeak change'!$A$106:FK$202,162,FALSE())))</f>
        <v>0</v>
      </c>
      <c r="FG9" s="193" t="n">
        <f aca="false">IF(ISERROR(VLOOKUP($A9,'Import OffPeak'!$A$3:FL$99,163,FALSE())-VLOOKUP($A9,'Import OffPeak change'!$A$106:FL$202,163,FALSE())),0,(VLOOKUP($A9,'Import OffPeak'!$A$3:FL$99,163,FALSE())-VLOOKUP($A9,'Import OffPeak change'!$A$106:FL$202,163,FALSE())))</f>
        <v>0</v>
      </c>
      <c r="FH9" s="193" t="n">
        <f aca="false">IF(ISERROR(VLOOKUP($A9,'Import OffPeak'!$A$3:FM$99,164,FALSE())-VLOOKUP($A9,'Import OffPeak change'!$A$106:FM$202,164,FALSE())),0,(VLOOKUP($A9,'Import OffPeak'!$A$3:FM$99,164,FALSE())-VLOOKUP($A9,'Import OffPeak change'!$A$106:FM$202,164,FALSE())))</f>
        <v>0</v>
      </c>
      <c r="FI9" s="193" t="n">
        <f aca="false">IF(ISERROR(VLOOKUP($A9,'Import OffPeak'!$A$3:FN$99,165,FALSE())-VLOOKUP($A9,'Import OffPeak change'!$A$106:FN$202,165,FALSE())),0,(VLOOKUP($A9,'Import OffPeak'!$A$3:FN$99,165,FALSE())-VLOOKUP($A9,'Import OffPeak change'!$A$106:FN$202,165,FALSE())))</f>
        <v>0</v>
      </c>
      <c r="FJ9" s="193" t="n">
        <f aca="false">IF(ISERROR(VLOOKUP($A9,'Import OffPeak'!$A$3:FO$99,166,FALSE())-VLOOKUP($A9,'Import OffPeak change'!$A$106:FO$202,166,FALSE())),0,(VLOOKUP($A9,'Import OffPeak'!$A$3:FO$99,166,FALSE())-VLOOKUP($A9,'Import OffPeak change'!$A$106:FO$202,166,FALSE())))</f>
        <v>0</v>
      </c>
      <c r="FK9" s="193" t="n">
        <f aca="false">IF(ISERROR(VLOOKUP($A9,'Import OffPeak'!$A$3:FP$99,167,FALSE())-VLOOKUP($A9,'Import OffPeak change'!$A$106:FP$202,167,FALSE())),0,(VLOOKUP($A9,'Import OffPeak'!$A$3:FP$99,167,FALSE())-VLOOKUP($A9,'Import OffPeak change'!$A$106:FP$202,167,FALSE())))</f>
        <v>0</v>
      </c>
      <c r="FL9" s="193" t="n">
        <f aca="false">IF(ISERROR(VLOOKUP($A9,'Import OffPeak'!$A$3:FQ$99,168,FALSE())-VLOOKUP($A9,'Import OffPeak change'!$A$106:FQ$202,168,FALSE())),0,(VLOOKUP($A9,'Import OffPeak'!$A$3:FQ$99,168,FALSE())-VLOOKUP($A9,'Import OffPeak change'!$A$106:FQ$202,168,FALSE())))</f>
        <v>0</v>
      </c>
      <c r="FM9" s="193" t="n">
        <f aca="false">IF(ISERROR(VLOOKUP($A9,'Import OffPeak'!$A$3:FR$99,169,FALSE())-VLOOKUP($A9,'Import OffPeak change'!$A$106:FR$202,169,FALSE())),0,(VLOOKUP($A9,'Import OffPeak'!$A$3:FR$99,169,FALSE())-VLOOKUP($A9,'Import OffPeak change'!$A$106:FR$202,169,FALSE())))</f>
        <v>0</v>
      </c>
      <c r="FN9" s="193" t="n">
        <f aca="false">IF(ISERROR(VLOOKUP($A9,'Import OffPeak'!$A$3:FS$99,170,FALSE())-VLOOKUP($A9,'Import OffPeak change'!$A$106:FS$202,170,FALSE())),0,(VLOOKUP($A9,'Import OffPeak'!$A$3:FS$99,170,FALSE())-VLOOKUP($A9,'Import OffPeak change'!$A$106:FS$202,170,FALSE())))</f>
        <v>0</v>
      </c>
      <c r="FO9" s="193" t="n">
        <f aca="false">IF(ISERROR(VLOOKUP($A9,'Import OffPeak'!$A$3:FT$99,171,FALSE())-VLOOKUP($A9,'Import OffPeak change'!$A$106:FT$202,171,FALSE())),0,(VLOOKUP($A9,'Import OffPeak'!$A$3:FT$99,171,FALSE())-VLOOKUP($A9,'Import OffPeak change'!$A$106:FT$202,171,FALSE())))</f>
        <v>0</v>
      </c>
      <c r="FP9" s="193" t="n">
        <f aca="false">IF(ISERROR(VLOOKUP($A9,'Import OffPeak'!$A$3:FU$99,172,FALSE())-VLOOKUP($A9,'Import OffPeak change'!$A$106:FU$202,172,FALSE())),0,(VLOOKUP($A9,'Import OffPeak'!$A$3:FU$99,172,FALSE())-VLOOKUP($A9,'Import OffPeak change'!$A$106:FU$202,172,FALSE())))</f>
        <v>0</v>
      </c>
      <c r="FQ9" s="193" t="n">
        <f aca="false">IF(ISERROR(VLOOKUP($A9,'Import OffPeak'!$A$3:FV$99,173,FALSE())-VLOOKUP($A9,'Import OffPeak change'!$A$106:FV$202,173,FALSE())),0,(VLOOKUP($A9,'Import OffPeak'!$A$3:FV$99,173,FALSE())-VLOOKUP($A9,'Import OffPeak change'!$A$106:FV$202,173,FALSE())))</f>
        <v>0</v>
      </c>
      <c r="FR9" s="193" t="n">
        <f aca="false">IF(ISERROR(VLOOKUP($A9,'Import OffPeak'!$A$3:FW$99,174,FALSE())-VLOOKUP($A9,'Import OffPeak change'!$A$106:FW$202,174,FALSE())),0,(VLOOKUP($A9,'Import OffPeak'!$A$3:FW$99,174,FALSE())-VLOOKUP($A9,'Import OffPeak change'!$A$106:FW$202,174,FALSE())))</f>
        <v>0</v>
      </c>
      <c r="FS9" s="193" t="n">
        <f aca="false">IF(ISERROR(VLOOKUP($A9,'Import OffPeak'!$A$3:FX$99,175,FALSE())-VLOOKUP($A9,'Import OffPeak change'!$A$106:FX$202,175,FALSE())),0,(VLOOKUP($A9,'Import OffPeak'!$A$3:FX$99,175,FALSE())-VLOOKUP($A9,'Import OffPeak change'!$A$106:FX$202,175,FALSE())))</f>
        <v>0</v>
      </c>
      <c r="FT9" s="193" t="n">
        <f aca="false">IF(ISERROR(VLOOKUP($A9,'Import OffPeak'!$A$3:FY$99,176,FALSE())-VLOOKUP($A9,'Import OffPeak change'!$A$106:FY$202,176,FALSE())),0,(VLOOKUP($A9,'Import OffPeak'!$A$3:FY$99,176,FALSE())-VLOOKUP($A9,'Import OffPeak change'!$A$106:FY$202,176,FALSE())))</f>
        <v>0</v>
      </c>
      <c r="FU9" s="193" t="n">
        <f aca="false">IF(ISERROR(VLOOKUP($A9,'Import OffPeak'!$A$3:FZ$99,177,FALSE())-VLOOKUP($A9,'Import OffPeak change'!$A$106:FZ$202,177,FALSE())),0,(VLOOKUP($A9,'Import OffPeak'!$A$3:FZ$99,177,FALSE())-VLOOKUP($A9,'Import OffPeak change'!$A$106:FZ$202,177,FALSE())))</f>
        <v>0</v>
      </c>
      <c r="FV9" s="193" t="n">
        <f aca="false">IF(ISERROR(VLOOKUP($A9,'Import OffPeak'!$A$3:GA$99,178,FALSE())-VLOOKUP($A9,'Import OffPeak change'!$A$106:GA$202,178,FALSE())),0,(VLOOKUP($A9,'Import OffPeak'!$A$3:GA$99,178,FALSE())-VLOOKUP($A9,'Import OffPeak change'!$A$106:GA$202,178,FALSE())))</f>
        <v>0</v>
      </c>
      <c r="FW9" s="193" t="n">
        <f aca="false">IF(ISERROR(VLOOKUP($A9,'Import OffPeak'!$A$3:GB$99,179,FALSE())-VLOOKUP($A9,'Import OffPeak change'!$A$106:GB$202,179,FALSE())),0,(VLOOKUP($A9,'Import OffPeak'!$A$3:GB$99,179,FALSE())-VLOOKUP($A9,'Import OffPeak change'!$A$106:GB$202,179,FALSE())))</f>
        <v>0</v>
      </c>
      <c r="FX9" s="193" t="n">
        <f aca="false">IF(ISERROR(VLOOKUP($A9,'Import OffPeak'!$A$3:GC$99,180,FALSE())-VLOOKUP($A9,'Import OffPeak change'!$A$106:GC$202,180,FALSE())),0,(VLOOKUP($A9,'Import OffPeak'!$A$3:GC$99,180,FALSE())-VLOOKUP($A9,'Import OffPeak change'!$A$106:GC$202,180,FALSE())))</f>
        <v>0</v>
      </c>
      <c r="FY9" s="193" t="n">
        <f aca="false">IF(ISERROR(VLOOKUP($A9,'Import OffPeak'!$A$3:GD$99,181,FALSE())-VLOOKUP($A9,'Import OffPeak change'!$A$106:GD$202,181,FALSE())),0,(VLOOKUP($A9,'Import OffPeak'!$A$3:GD$99,181,FALSE())-VLOOKUP($A9,'Import OffPeak change'!$A$106:GD$202,181,FALSE())))</f>
        <v>0</v>
      </c>
      <c r="FZ9" s="193" t="n">
        <f aca="false">IF(ISERROR(VLOOKUP($A9,'Import OffPeak'!$A$3:GE$99,182,FALSE())-VLOOKUP($A9,'Import OffPeak change'!$A$106:GE$202,182,FALSE())),0,(VLOOKUP($A9,'Import OffPeak'!$A$3:GE$99,182,FALSE())-VLOOKUP($A9,'Import OffPeak change'!$A$106:GE$202,182,FALSE())))</f>
        <v>0</v>
      </c>
      <c r="GA9" s="193" t="n">
        <f aca="false">IF(ISERROR(VLOOKUP($A9,'Import OffPeak'!$A$3:GF$99,183,FALSE())-VLOOKUP($A9,'Import OffPeak change'!$A$106:GF$202,183,FALSE())),0,(VLOOKUP($A9,'Import OffPeak'!$A$3:GF$99,183,FALSE())-VLOOKUP($A9,'Import OffPeak change'!$A$106:GF$202,183,FALSE())))</f>
        <v>0</v>
      </c>
      <c r="GB9" s="193" t="n">
        <f aca="false">IF(ISERROR(VLOOKUP($A9,'Import OffPeak'!$A$3:GG$99,184,FALSE())-VLOOKUP($A9,'Import OffPeak change'!$A$106:GG$202,184,FALSE())),0,(VLOOKUP($A9,'Import OffPeak'!$A$3:GG$99,184,FALSE())-VLOOKUP($A9,'Import OffPeak change'!$A$106:GG$202,184,FALSE())))</f>
        <v>0</v>
      </c>
      <c r="GC9" s="193" t="n">
        <f aca="false">IF(ISERROR(VLOOKUP($A9,'Import OffPeak'!$A$3:GH$99,185,FALSE())-VLOOKUP($A9,'Import OffPeak change'!$A$106:GH$202,185,FALSE())),0,(VLOOKUP($A9,'Import OffPeak'!$A$3:GH$99,185,FALSE())-VLOOKUP($A9,'Import OffPeak change'!$A$106:GH$202,185,FALSE())))</f>
        <v>0</v>
      </c>
      <c r="GD9" s="193" t="n">
        <f aca="false">IF(ISERROR(VLOOKUP($A9,'Import OffPeak'!$A$3:GI$99,186,FALSE())-VLOOKUP($A9,'Import OffPeak change'!$A$106:GI$202,186,FALSE())),0,(VLOOKUP($A9,'Import OffPeak'!$A$3:GI$99,186,FALSE())-VLOOKUP($A9,'Import OffPeak change'!$A$106:GI$202,186,FALSE())))</f>
        <v>0</v>
      </c>
      <c r="GE9" s="193" t="n">
        <f aca="false">IF(ISERROR(VLOOKUP($A9,'Import OffPeak'!$A$3:GJ$99,187,FALSE())-VLOOKUP($A9,'Import OffPeak change'!$A$106:GJ$202,187,FALSE())),0,(VLOOKUP($A9,'Import OffPeak'!$A$3:GJ$99,187,FALSE())-VLOOKUP($A9,'Import OffPeak change'!$A$106:GJ$202,187,FALSE())))</f>
        <v>0</v>
      </c>
      <c r="GF9" s="193" t="n">
        <f aca="false">IF(ISERROR(VLOOKUP($A9,'Import OffPeak'!$A$3:GK$99,188,FALSE())-VLOOKUP($A9,'Import OffPeak change'!$A$106:GK$202,188,FALSE())),0,(VLOOKUP($A9,'Import OffPeak'!$A$3:GK$99,188,FALSE())-VLOOKUP($A9,'Import OffPeak change'!$A$106:GK$202,188,FALSE())))</f>
        <v>0</v>
      </c>
      <c r="GG9" s="193" t="n">
        <f aca="false">IF(ISERROR(VLOOKUP($A9,'Import OffPeak'!$A$3:GL$99,189,FALSE())-VLOOKUP($A9,'Import OffPeak change'!$A$106:GL$202,189,FALSE())),0,(VLOOKUP($A9,'Import OffPeak'!$A$3:GL$99,189,FALSE())-VLOOKUP($A9,'Import OffPeak change'!$A$106:GL$202,189,FALSE())))</f>
        <v>0</v>
      </c>
      <c r="GH9" s="193" t="n">
        <f aca="false">IF(ISERROR(VLOOKUP($A9,'Import OffPeak'!$A$3:GM$99,190,FALSE())-VLOOKUP($A9,'Import OffPeak change'!$A$106:GM$202,190,FALSE())),0,(VLOOKUP($A9,'Import OffPeak'!$A$3:GM$99,190,FALSE())-VLOOKUP($A9,'Import OffPeak change'!$A$106:GM$202,190,FALSE())))</f>
        <v>0</v>
      </c>
      <c r="GI9" s="193" t="n">
        <f aca="false">IF(ISERROR(VLOOKUP($A9,'Import OffPeak'!$A$3:GN$99,191,FALSE())-VLOOKUP($A9,'Import OffPeak change'!$A$106:GN$202,191,FALSE())),0,(VLOOKUP($A9,'Import OffPeak'!$A$3:GN$99,191,FALSE())-VLOOKUP($A9,'Import OffPeak change'!$A$106:GN$202,191,FALSE())))</f>
        <v>0</v>
      </c>
      <c r="GJ9" s="193" t="n">
        <f aca="false">IF(ISERROR(VLOOKUP($A9,'Import OffPeak'!$A$3:GO$99,192,FALSE())-VLOOKUP($A9,'Import OffPeak change'!$A$106:GO$202,192,FALSE())),0,(VLOOKUP($A9,'Import OffPeak'!$A$3:GO$99,192,FALSE())-VLOOKUP($A9,'Import OffPeak change'!$A$106:GO$202,192,FALSE())))</f>
        <v>0</v>
      </c>
      <c r="GK9" s="193" t="n">
        <f aca="false">IF(ISERROR(VLOOKUP($A9,'Import OffPeak'!$A$3:GP$99,193,FALSE())-VLOOKUP($A9,'Import OffPeak change'!$A$106:GP$202,193,FALSE())),0,(VLOOKUP($A9,'Import OffPeak'!$A$3:GP$99,193,FALSE())-VLOOKUP($A9,'Import OffPeak change'!$A$106:GP$202,193,FALSE())))</f>
        <v>0</v>
      </c>
      <c r="GL9" s="193" t="n">
        <f aca="false">IF(ISERROR(VLOOKUP($A9,'Import OffPeak'!$A$3:GQ$99,194,FALSE())-VLOOKUP($A9,'Import OffPeak change'!$A$106:GQ$202,194,FALSE())),0,(VLOOKUP($A9,'Import OffPeak'!$A$3:GQ$99,194,FALSE())-VLOOKUP($A9,'Import OffPeak change'!$A$106:GQ$202,194,FALSE())))</f>
        <v>0</v>
      </c>
      <c r="GM9" s="193" t="n">
        <f aca="false">IF(ISERROR(VLOOKUP($A9,'Import OffPeak'!$A$3:GR$99,195,FALSE())-VLOOKUP($A9,'Import OffPeak change'!$A$106:GR$202,195,FALSE())),0,(VLOOKUP($A9,'Import OffPeak'!$A$3:GR$99,195,FALSE())-VLOOKUP($A9,'Import OffPeak change'!$A$106:GR$202,195,FALSE())))</f>
        <v>0</v>
      </c>
      <c r="GN9" s="193" t="n">
        <f aca="false">IF(ISERROR(VLOOKUP($A9,'Import OffPeak'!$A$3:GS$99,196,FALSE())-VLOOKUP($A9,'Import OffPeak change'!$A$106:GS$202,196,FALSE())),0,(VLOOKUP($A9,'Import OffPeak'!$A$3:GS$99,196,FALSE())-VLOOKUP($A9,'Import OffPeak change'!$A$106:GS$202,196,FALSE())))</f>
        <v>0</v>
      </c>
      <c r="GO9" s="193" t="n">
        <f aca="false">IF(ISERROR(VLOOKUP($A9,'Import OffPeak'!$A$3:GT$99,197,FALSE())-VLOOKUP($A9,'Import OffPeak change'!$A$106:GT$202,197,FALSE())),0,(VLOOKUP($A9,'Import OffPeak'!$A$3:GT$99,197,FALSE())-VLOOKUP($A9,'Import OffPeak change'!$A$106:GT$202,197,FALSE())))</f>
        <v>0</v>
      </c>
      <c r="GP9" s="193" t="n">
        <f aca="false">IF(ISERROR(VLOOKUP($A9,'Import OffPeak'!$A$3:GU$99,198,FALSE())-VLOOKUP($A9,'Import OffPeak change'!$A$106:GU$202,198,FALSE())),0,(VLOOKUP($A9,'Import OffPeak'!$A$3:GU$99,198,FALSE())-VLOOKUP($A9,'Import OffPeak change'!$A$106:GU$202,198,FALSE())))</f>
        <v>0</v>
      </c>
      <c r="GQ9" s="193" t="n">
        <f aca="false">IF(ISERROR(VLOOKUP($A9,'Import OffPeak'!$A$3:GV$99,199,FALSE())-VLOOKUP($A9,'Import OffPeak change'!$A$106:GV$202,199,FALSE())),0,(VLOOKUP($A9,'Import OffPeak'!$A$3:GV$99,199,FALSE())-VLOOKUP($A9,'Import OffPeak change'!$A$106:GV$202,199,FALSE())))</f>
        <v>0</v>
      </c>
      <c r="GR9" s="193" t="n">
        <f aca="false">IF(ISERROR(VLOOKUP($A9,'Import OffPeak'!$A$3:GW$99,200,FALSE())-VLOOKUP($A9,'Import OffPeak change'!$A$106:GW$202,200,FALSE())),0,(VLOOKUP($A9,'Import OffPeak'!$A$3:GW$99,200,FALSE())-VLOOKUP($A9,'Import OffPeak change'!$A$106:GW$202,200,FALSE())))</f>
        <v>0</v>
      </c>
      <c r="GS9" s="193" t="n">
        <f aca="false">IF(ISERROR(VLOOKUP($A9,'Import OffPeak'!$A$3:GX$99,201,FALSE())-VLOOKUP($A9,'Import OffPeak change'!$A$106:GX$202,201,FALSE())),0,(VLOOKUP($A9,'Import OffPeak'!$A$3:GX$99,201,FALSE())-VLOOKUP($A9,'Import OffPeak change'!$A$106:GX$202,201,FALSE())))</f>
        <v>0</v>
      </c>
      <c r="GT9" s="193" t="n">
        <f aca="false">IF(ISERROR(VLOOKUP($A9,'Import OffPeak'!$A$3:GY$99,202,FALSE())-VLOOKUP($A9,'Import OffPeak change'!$A$106:GY$202,202,FALSE())),0,(VLOOKUP($A9,'Import OffPeak'!$A$3:GY$99,202,FALSE())-VLOOKUP($A9,'Import OffPeak change'!$A$106:GY$202,202,FALSE())))</f>
        <v>0</v>
      </c>
      <c r="GU9" s="193" t="n">
        <f aca="false">IF(ISERROR(VLOOKUP($A9,'Import OffPeak'!$A$3:GZ$99,203,FALSE())-VLOOKUP($A9,'Import OffPeak change'!$A$106:GZ$202,203,FALSE())),0,(VLOOKUP($A9,'Import OffPeak'!$A$3:GZ$99,203,FALSE())-VLOOKUP($A9,'Import OffPeak change'!$A$106:GZ$202,203,FALSE())))</f>
        <v>0</v>
      </c>
      <c r="GV9" s="193" t="n">
        <f aca="false">IF(ISERROR(VLOOKUP($A9,'Import OffPeak'!$A$3:HA$99,204,FALSE())-VLOOKUP($A9,'Import OffPeak change'!$A$106:HA$202,204,FALSE())),0,(VLOOKUP($A9,'Import OffPeak'!$A$3:HA$99,204,FALSE())-VLOOKUP($A9,'Import OffPeak change'!$A$106:HA$202,204,FALSE())))</f>
        <v>0</v>
      </c>
      <c r="GW9" s="193" t="n">
        <f aca="false">IF(ISERROR(VLOOKUP($A9,'Import OffPeak'!$A$3:HB$99,205,FALSE())-VLOOKUP($A9,'Import OffPeak change'!$A$106:HB$202,205,FALSE())),0,(VLOOKUP($A9,'Import OffPeak'!$A$3:HB$99,205,FALSE())-VLOOKUP($A9,'Import OffPeak change'!$A$106:HB$202,205,FALSE())))</f>
        <v>0</v>
      </c>
      <c r="GX9" s="193" t="n">
        <f aca="false">IF(ISERROR(VLOOKUP($A9,'Import OffPeak'!$A$3:HC$99,206,FALSE())-VLOOKUP($A9,'Import OffPeak change'!$A$106:HC$202,206,FALSE())),0,(VLOOKUP($A9,'Import OffPeak'!$A$3:HC$99,206,FALSE())-VLOOKUP($A9,'Import OffPeak change'!$A$106:HC$202,206,FALSE())))</f>
        <v>0</v>
      </c>
      <c r="GY9" s="193" t="n">
        <f aca="false">IF(ISERROR(VLOOKUP($A9,'Import OffPeak'!$A$3:HD$99,207,FALSE())-VLOOKUP($A9,'Import OffPeak change'!$A$106:HD$202,207,FALSE())),0,(VLOOKUP($A9,'Import OffPeak'!$A$3:HD$99,207,FALSE())-VLOOKUP($A9,'Import OffPeak change'!$A$106:HD$202,207,FALSE())))</f>
        <v>0</v>
      </c>
      <c r="GZ9" s="193" t="n">
        <f aca="false">IF(ISERROR(VLOOKUP($A9,'Import OffPeak'!$A$3:HE$99,208,FALSE())-VLOOKUP($A9,'Import OffPeak change'!$A$106:HE$202,208,FALSE())),0,(VLOOKUP($A9,'Import OffPeak'!$A$3:HE$99,208,FALSE())-VLOOKUP($A9,'Import OffPeak change'!$A$106:HE$202,208,FALSE())))</f>
        <v>0</v>
      </c>
      <c r="HA9" s="193" t="n">
        <f aca="false">IF(ISERROR(VLOOKUP($A9,'Import OffPeak'!$A$3:HF$99,209,FALSE())-VLOOKUP($A9,'Import OffPeak change'!$A$106:HF$202,209,FALSE())),0,(VLOOKUP($A9,'Import OffPeak'!$A$3:HF$99,209,FALSE())-VLOOKUP($A9,'Import OffPeak change'!$A$106:HF$202,209,FALSE())))</f>
        <v>0</v>
      </c>
      <c r="HB9" s="193" t="n">
        <f aca="false">IF(ISERROR(VLOOKUP($A9,'Import OffPeak'!$A$3:HG$99,210,FALSE())-VLOOKUP($A9,'Import OffPeak change'!$A$106:HG$202,210,FALSE())),0,(VLOOKUP($A9,'Import OffPeak'!$A$3:HG$99,210,FALSE())-VLOOKUP($A9,'Import OffPeak change'!$A$106:HG$202,210,FALSE())))</f>
        <v>0</v>
      </c>
      <c r="HC9" s="193" t="n">
        <f aca="false">IF(ISERROR(VLOOKUP($A9,'Import OffPeak'!$A$3:HH$99,211,FALSE())-VLOOKUP($A9,'Import OffPeak change'!$A$106:HH$202,211,FALSE())),0,(VLOOKUP($A9,'Import OffPeak'!$A$3:HH$99,211,FALSE())-VLOOKUP($A9,'Import OffPeak change'!$A$106:HH$202,211,FALSE())))</f>
        <v>0</v>
      </c>
      <c r="HD9" s="193" t="n">
        <f aca="false">IF(ISERROR(VLOOKUP($A9,'Import OffPeak'!$A$3:HI$99,212,FALSE())-VLOOKUP($A9,'Import OffPeak change'!$A$106:HI$202,212,FALSE())),0,(VLOOKUP($A9,'Import OffPeak'!$A$3:HI$99,212,FALSE())-VLOOKUP($A9,'Import OffPeak change'!$A$106:HI$202,212,FALSE())))</f>
        <v>0</v>
      </c>
      <c r="HE9" s="193" t="n">
        <f aca="false">IF(ISERROR(VLOOKUP($A9,'Import OffPeak'!$A$3:HJ$99,213,FALSE())-VLOOKUP($A9,'Import OffPeak change'!$A$106:HJ$202,213,FALSE())),0,(VLOOKUP($A9,'Import OffPeak'!$A$3:HJ$99,213,FALSE())-VLOOKUP($A9,'Import OffPeak change'!$A$106:HJ$202,213,FALSE())))</f>
        <v>0</v>
      </c>
      <c r="HF9" s="193" t="n">
        <f aca="false">IF(ISERROR(VLOOKUP($A9,'Import OffPeak'!$A$3:HK$99,214,FALSE())-VLOOKUP($A9,'Import OffPeak change'!$A$106:HK$202,214,FALSE())),0,(VLOOKUP($A9,'Import OffPeak'!$A$3:HK$99,214,FALSE())-VLOOKUP($A9,'Import OffPeak change'!$A$106:HK$202,214,FALSE())))</f>
        <v>0</v>
      </c>
      <c r="HG9" s="193" t="n">
        <f aca="false">IF(ISERROR(VLOOKUP($A9,'Import OffPeak'!$A$3:HL$99,215,FALSE())-VLOOKUP($A9,'Import OffPeak change'!$A$106:HL$202,215,FALSE())),0,(VLOOKUP($A9,'Import OffPeak'!$A$3:HL$99,215,FALSE())-VLOOKUP($A9,'Import OffPeak change'!$A$106:HL$202,215,FALSE())))</f>
        <v>0</v>
      </c>
      <c r="HH9" s="193" t="n">
        <f aca="false">IF(ISERROR(VLOOKUP($A9,'Import OffPeak'!$A$3:HM$99,216,FALSE())-VLOOKUP($A9,'Import OffPeak change'!$A$106:HM$202,216,FALSE())),0,(VLOOKUP($A9,'Import OffPeak'!$A$3:HM$99,216,FALSE())-VLOOKUP($A9,'Import OffPeak change'!$A$106:HM$202,216,FALSE())))</f>
        <v>0</v>
      </c>
      <c r="HI9" s="193" t="n">
        <f aca="false">IF(ISERROR(VLOOKUP($A9,'Import OffPeak'!$A$3:HN$99,217,FALSE())-VLOOKUP($A9,'Import OffPeak change'!$A$106:HN$202,217,FALSE())),0,(VLOOKUP($A9,'Import OffPeak'!$A$3:HN$99,217,FALSE())-VLOOKUP($A9,'Import OffPeak change'!$A$106:HN$202,217,FALSE())))</f>
        <v>0</v>
      </c>
      <c r="HJ9" s="193" t="n">
        <f aca="false">IF(ISERROR(VLOOKUP($A9,'Import OffPeak'!$A$3:HO$99,218,FALSE())-VLOOKUP($A9,'Import OffPeak change'!$A$106:HO$202,218,FALSE())),0,(VLOOKUP($A9,'Import OffPeak'!$A$3:HO$99,218,FALSE())-VLOOKUP($A9,'Import OffPeak change'!$A$106:HO$202,218,FALSE())))</f>
        <v>0</v>
      </c>
      <c r="HK9" s="193" t="n">
        <f aca="false">IF(ISERROR(VLOOKUP($A9,'Import OffPeak'!$A$3:HP$99,219,FALSE())-VLOOKUP($A9,'Import OffPeak change'!$A$106:HP$202,219,FALSE())),0,(VLOOKUP($A9,'Import OffPeak'!$A$3:HP$99,219,FALSE())-VLOOKUP($A9,'Import OffPeak change'!$A$106:HP$202,219,FALSE())))</f>
        <v>0</v>
      </c>
      <c r="HL9" s="193" t="n">
        <f aca="false">IF(ISERROR(VLOOKUP($A9,'Import OffPeak'!$A$3:HQ$99,220,FALSE())-VLOOKUP($A9,'Import OffPeak change'!$A$106:HQ$202,220,FALSE())),0,(VLOOKUP($A9,'Import OffPeak'!$A$3:HQ$99,220,FALSE())-VLOOKUP($A9,'Import OffPeak change'!$A$106:HQ$202,220,FALSE())))</f>
        <v>0</v>
      </c>
      <c r="HM9" s="193" t="n">
        <f aca="false">IF(ISERROR(VLOOKUP($A9,'Import OffPeak'!$A$3:HR$99,221,FALSE())-VLOOKUP($A9,'Import OffPeak change'!$A$106:HR$202,221,FALSE())),0,(VLOOKUP($A9,'Import OffPeak'!$A$3:HR$99,221,FALSE())-VLOOKUP($A9,'Import OffPeak change'!$A$106:HR$202,221,FALSE())))</f>
        <v>0</v>
      </c>
      <c r="HN9" s="193" t="n">
        <f aca="false">IF(ISERROR(VLOOKUP($A9,'Import OffPeak'!$A$3:HS$99,222,FALSE())-VLOOKUP($A9,'Import OffPeak change'!$A$106:HS$202,222,FALSE())),0,(VLOOKUP($A9,'Import OffPeak'!$A$3:HS$99,222,FALSE())-VLOOKUP($A9,'Import OffPeak change'!$A$106:HS$202,222,FALSE())))</f>
        <v>0</v>
      </c>
      <c r="HO9" s="193" t="n">
        <f aca="false">IF(ISERROR(VLOOKUP($A9,'Import OffPeak'!$A$3:HT$99,223,FALSE())-VLOOKUP($A9,'Import OffPeak change'!$A$106:HT$202,223,FALSE())),0,(VLOOKUP($A9,'Import OffPeak'!$A$3:HT$99,223,FALSE())-VLOOKUP($A9,'Import OffPeak change'!$A$106:HT$202,223,FALSE())))</f>
        <v>0</v>
      </c>
      <c r="HP9" s="193" t="n">
        <f aca="false">IF(ISERROR(VLOOKUP($A9,'Import OffPeak'!$A$3:HU$99,224,FALSE())-VLOOKUP($A9,'Import OffPeak change'!$A$106:HU$202,224,FALSE())),0,(VLOOKUP($A9,'Import OffPeak'!$A$3:HU$99,224,FALSE())-VLOOKUP($A9,'Import OffPeak change'!$A$106:HU$202,224,FALSE())))</f>
        <v>0</v>
      </c>
      <c r="HQ9" s="193" t="n">
        <f aca="false">IF(ISERROR(VLOOKUP($A9,'Import OffPeak'!$A$3:HV$99,225,FALSE())-VLOOKUP($A9,'Import OffPeak change'!$A$106:HV$202,225,FALSE())),0,(VLOOKUP($A9,'Import OffPeak'!$A$3:HV$99,225,FALSE())-VLOOKUP($A9,'Import OffPeak change'!$A$106:HV$202,225,FALSE())))</f>
        <v>0</v>
      </c>
      <c r="HR9" s="193" t="n">
        <f aca="false">IF(ISERROR(VLOOKUP($A9,'Import OffPeak'!$A$3:HW$99,226,FALSE())-VLOOKUP($A9,'Import OffPeak change'!$A$106:HW$202,226,FALSE())),0,(VLOOKUP($A9,'Import OffPeak'!$A$3:HW$99,226,FALSE())-VLOOKUP($A9,'Import OffPeak change'!$A$106:HW$202,226,FALSE())))</f>
        <v>0</v>
      </c>
      <c r="HS9" s="193" t="n">
        <f aca="false">IF(ISERROR(VLOOKUP($A9,'Import OffPeak'!$A$3:HX$99,227,FALSE())-VLOOKUP($A9,'Import OffPeak change'!$A$106:HX$202,227,FALSE())),0,(VLOOKUP($A9,'Import OffPeak'!$A$3:HX$99,227,FALSE())-VLOOKUP($A9,'Import OffPeak change'!$A$106:HX$202,227,FALSE())))</f>
        <v>0</v>
      </c>
      <c r="HT9" s="193" t="n">
        <f aca="false">IF(ISERROR(VLOOKUP($A9,'Import OffPeak'!$A$3:HY$99,228,FALSE())-VLOOKUP($A9,'Import OffPeak change'!$A$106:HY$202,228,FALSE())),0,(VLOOKUP($A9,'Import OffPeak'!$A$3:HY$99,228,FALSE())-VLOOKUP($A9,'Import OffPeak change'!$A$106:HY$202,228,FALSE())))</f>
        <v>0</v>
      </c>
      <c r="HU9" s="193" t="n">
        <f aca="false">IF(ISERROR(VLOOKUP($A9,'Import OffPeak'!$A$3:HZ$99,229,FALSE())-VLOOKUP($A9,'Import OffPeak change'!$A$106:HZ$202,229,FALSE())),0,(VLOOKUP($A9,'Import OffPeak'!$A$3:HZ$99,229,FALSE())-VLOOKUP($A9,'Import OffPeak change'!$A$106:HZ$202,229,FALSE())))</f>
        <v>0</v>
      </c>
      <c r="HV9" s="193" t="n">
        <f aca="false">IF(ISERROR(VLOOKUP($A9,'Import OffPeak'!$A$3:IA$99,230,FALSE())-VLOOKUP($A9,'Import OffPeak change'!$A$106:IA$202,230,FALSE())),0,(VLOOKUP($A9,'Import OffPeak'!$A$3:IA$99,230,FALSE())-VLOOKUP($A9,'Import OffPeak change'!$A$106:IA$202,230,FALSE())))</f>
        <v>0</v>
      </c>
      <c r="HW9" s="193" t="n">
        <f aca="false">IF(ISERROR(VLOOKUP($A9,'Import OffPeak'!$A$3:IB$99,231,FALSE())-VLOOKUP($A9,'Import OffPeak change'!$A$106:IB$202,231,FALSE())),0,(VLOOKUP($A9,'Import OffPeak'!$A$3:IB$99,231,FALSE())-VLOOKUP($A9,'Import OffPeak change'!$A$106:IB$202,231,FALSE())))</f>
        <v>0</v>
      </c>
      <c r="HX9" s="193" t="n">
        <f aca="false">IF(ISERROR(VLOOKUP($A9,'Import OffPeak'!$A$3:IC$99,232,FALSE())-VLOOKUP($A9,'Import OffPeak change'!$A$106:IC$202,232,FALSE())),0,(VLOOKUP($A9,'Import OffPeak'!$A$3:IC$99,232,FALSE())-VLOOKUP($A9,'Import OffPeak change'!$A$106:IC$202,232,FALSE())))</f>
        <v>0</v>
      </c>
      <c r="HY9" s="193" t="n">
        <f aca="false">IF(ISERROR(VLOOKUP($A9,'Import OffPeak'!$A$3:ID$99,233,FALSE())-VLOOKUP($A9,'Import OffPeak change'!$A$106:ID$202,233,FALSE())),0,(VLOOKUP($A9,'Import OffPeak'!$A$3:ID$99,233,FALSE())-VLOOKUP($A9,'Import OffPeak change'!$A$106:ID$202,233,FALSE())))</f>
        <v>0</v>
      </c>
      <c r="HZ9" s="193" t="n">
        <f aca="false">IF(ISERROR(VLOOKUP($A9,'Import OffPeak'!$A$3:IE$99,234,FALSE())-VLOOKUP($A9,'Import OffPeak change'!$A$106:IE$202,234,FALSE())),0,(VLOOKUP($A9,'Import OffPeak'!$A$3:IE$99,234,FALSE())-VLOOKUP($A9,'Import OffPeak change'!$A$106:IE$202,234,FALSE())))</f>
        <v>0</v>
      </c>
      <c r="IA9" s="193" t="n">
        <f aca="false">IF(ISERROR(VLOOKUP($A9,'Import OffPeak'!$A$3:IF$99,235,FALSE())-VLOOKUP($A9,'Import OffPeak change'!$A$106:IF$202,235,FALSE())),0,(VLOOKUP($A9,'Import OffPeak'!$A$3:IF$99,235,FALSE())-VLOOKUP($A9,'Import OffPeak change'!$A$106:IF$202,235,FALSE())))</f>
        <v>0</v>
      </c>
      <c r="IB9" s="193" t="n">
        <f aca="false">IF(ISERROR(VLOOKUP($A9,'Import OffPeak'!$A$3:IG$99,236,FALSE())-VLOOKUP($A9,'Import OffPeak change'!$A$106:IG$202,236,FALSE())),0,(VLOOKUP($A9,'Import OffPeak'!$A$3:IG$99,236,FALSE())-VLOOKUP($A9,'Import OffPeak change'!$A$106:IG$202,236,FALSE())))</f>
        <v>0</v>
      </c>
      <c r="IC9" s="193" t="n">
        <f aca="false">IF(ISERROR(VLOOKUP($A9,'Import OffPeak'!$A$3:IH$99,237,FALSE())-VLOOKUP($A9,'Import OffPeak change'!$A$106:IH$202,237,FALSE())),0,(VLOOKUP($A9,'Import OffPeak'!$A$3:IH$99,237,FALSE())-VLOOKUP($A9,'Import OffPeak change'!$A$106:IH$202,237,FALSE())))</f>
        <v>0</v>
      </c>
      <c r="ID9" s="193" t="n">
        <f aca="false">IF(ISERROR(VLOOKUP($A9,'Import OffPeak'!$A$3:II$99,238,FALSE())-VLOOKUP($A9,'Import OffPeak change'!$A$106:II$202,238,FALSE())),0,(VLOOKUP($A9,'Import OffPeak'!$A$3:II$99,238,FALSE())-VLOOKUP($A9,'Import OffPeak change'!$A$106:II$202,238,FALSE())))</f>
        <v>0</v>
      </c>
      <c r="IE9" s="193" t="n">
        <f aca="false">IF(ISERROR(VLOOKUP($A9,'Import OffPeak'!$A$3:IJ$99,239,FALSE())-VLOOKUP($A9,'Import OffPeak change'!$A$106:IJ$202,239,FALSE())),0,(VLOOKUP($A9,'Import OffPeak'!$A$3:IJ$99,239,FALSE())-VLOOKUP($A9,'Import OffPeak change'!$A$106:IJ$202,239,FALSE())))</f>
        <v>0</v>
      </c>
      <c r="IF9" s="193"/>
      <c r="II9" s="193"/>
    </row>
    <row r="10" customFormat="false" ht="12.75" hidden="false" customHeight="false" outlineLevel="0" collapsed="false">
      <c r="A10" s="201" t="str">
        <f aca="false">IF('Import OffPeak'!A7=0,"",'Import OffPeak'!A7)</f>
        <v>ECC-ST-TRANS</v>
      </c>
      <c r="B10" s="193"/>
      <c r="C10" s="193"/>
      <c r="D10" s="193"/>
      <c r="E10" s="193"/>
      <c r="F10" s="193"/>
      <c r="G10" s="193" t="n">
        <f aca="false">IF(ISERROR(VLOOKUP($A10,'Import OffPeak'!$A$3:L$99,7,FALSE())-VLOOKUP($A10,'Import OffPeak change'!$A$106:L$202,7,FALSE())),0,(VLOOKUP($A10,'Import OffPeak'!$A$3:L$99,7,FALSE())-VLOOKUP($A10,'Import OffPeak change'!$A$106:L$202,7,FALSE())))</f>
        <v>0</v>
      </c>
      <c r="H10" s="193" t="n">
        <f aca="false">IF(ISERROR(VLOOKUP($A10,'Import OffPeak'!$A$3:M$99,8,FALSE())-VLOOKUP($A10,'Import OffPeak change'!$A$106:M$202,8,FALSE())),0,(VLOOKUP($A10,'Import OffPeak'!$A$3:M$99,8,FALSE())-VLOOKUP($A10,'Import OffPeak change'!$A$106:M$202,8,FALSE())))</f>
        <v>0</v>
      </c>
      <c r="I10" s="193" t="n">
        <f aca="false">IF(ISERROR(VLOOKUP($A10,'Import OffPeak'!$A$3:N$99,9,FALSE())-VLOOKUP($A10,'Import OffPeak change'!$A$106:N$202,9,FALSE())),0,(VLOOKUP($A10,'Import OffPeak'!$A$3:N$99,9,FALSE())-VLOOKUP($A10,'Import OffPeak change'!$A$106:N$202,9,FALSE())))</f>
        <v>0</v>
      </c>
      <c r="J10" s="193" t="n">
        <f aca="false">IF(ISERROR(VLOOKUP($A10,'Import OffPeak'!$A$3:O$99,10,FALSE())-VLOOKUP($A10,'Import OffPeak change'!$A$106:O$202,10,FALSE())),0,(VLOOKUP($A10,'Import OffPeak'!$A$3:O$99,10,FALSE())-VLOOKUP($A10,'Import OffPeak change'!$A$106:O$202,10,FALSE())))</f>
        <v>0</v>
      </c>
      <c r="K10" s="193" t="n">
        <f aca="false">IF(ISERROR(VLOOKUP($A10,'Import OffPeak'!$A$3:P$99,11,FALSE())-VLOOKUP($A10,'Import OffPeak change'!$A$106:P$202,11,FALSE())),0,(VLOOKUP($A10,'Import OffPeak'!$A$3:P$99,11,FALSE())-VLOOKUP($A10,'Import OffPeak change'!$A$106:P$202,11,FALSE())))</f>
        <v>0</v>
      </c>
      <c r="L10" s="193" t="n">
        <f aca="false">IF(ISERROR(VLOOKUP($A10,'Import OffPeak'!$A$3:Q$99,12,FALSE())-VLOOKUP($A10,'Import OffPeak change'!$A$106:Q$202,12,FALSE())),0,(VLOOKUP($A10,'Import OffPeak'!$A$3:Q$99,12,FALSE())-VLOOKUP($A10,'Import OffPeak change'!$A$106:Q$202,12,FALSE())))</f>
        <v>0</v>
      </c>
      <c r="M10" s="193" t="n">
        <f aca="false">IF(ISERROR(VLOOKUP($A10,'Import OffPeak'!$A$3:R$99,13,FALSE())-VLOOKUP($A10,'Import OffPeak change'!$A$106:R$202,13,FALSE())),0,(VLOOKUP($A10,'Import OffPeak'!$A$3:R$99,13,FALSE())-VLOOKUP($A10,'Import OffPeak change'!$A$106:R$202,13,FALSE())))</f>
        <v>0</v>
      </c>
      <c r="N10" s="193" t="n">
        <f aca="false">IF(ISERROR(VLOOKUP($A10,'Import OffPeak'!$A$3:S$99,14,FALSE())-VLOOKUP($A10,'Import OffPeak change'!$A$106:S$202,14,FALSE())),0,(VLOOKUP($A10,'Import OffPeak'!$A$3:S$99,14,FALSE())-VLOOKUP($A10,'Import OffPeak change'!$A$106:S$202,14,FALSE())))</f>
        <v>0</v>
      </c>
      <c r="O10" s="193" t="n">
        <f aca="false">IF(ISERROR(VLOOKUP($A10,'Import OffPeak'!$A$3:T$99,15,FALSE())-VLOOKUP($A10,'Import OffPeak change'!$A$106:T$202,15,FALSE())),0,(VLOOKUP($A10,'Import OffPeak'!$A$3:T$99,15,FALSE())-VLOOKUP($A10,'Import OffPeak change'!$A$106:T$202,15,FALSE())))</f>
        <v>0</v>
      </c>
      <c r="P10" s="193" t="n">
        <f aca="false">IF(ISERROR(VLOOKUP($A10,'Import OffPeak'!$A$3:U$99,16,FALSE())-VLOOKUP($A10,'Import OffPeak change'!$A$106:U$202,16,FALSE())),0,(VLOOKUP($A10,'Import OffPeak'!$A$3:U$99,16,FALSE())-VLOOKUP($A10,'Import OffPeak change'!$A$106:U$202,16,FALSE())))</f>
        <v>0</v>
      </c>
      <c r="Q10" s="193" t="n">
        <f aca="false">IF(ISERROR(VLOOKUP($A10,'Import OffPeak'!$A$3:V$99,17,FALSE())-VLOOKUP($A10,'Import OffPeak change'!$A$106:V$202,17,FALSE())),0,(VLOOKUP($A10,'Import OffPeak'!$A$3:V$99,17,FALSE())-VLOOKUP($A10,'Import OffPeak change'!$A$106:V$202,17,FALSE())))</f>
        <v>0</v>
      </c>
      <c r="R10" s="193" t="n">
        <f aca="false">IF(ISERROR(VLOOKUP($A10,'Import OffPeak'!$A$3:W$99,18,FALSE())-VLOOKUP($A10,'Import OffPeak change'!$A$106:W$202,18,FALSE())),0,(VLOOKUP($A10,'Import OffPeak'!$A$3:W$99,18,FALSE())-VLOOKUP($A10,'Import OffPeak change'!$A$106:W$202,18,FALSE())))</f>
        <v>0</v>
      </c>
      <c r="S10" s="193" t="n">
        <f aca="false">IF(ISERROR(VLOOKUP($A10,'Import OffPeak'!$A$3:X$99,19,FALSE())-VLOOKUP($A10,'Import OffPeak change'!$A$106:X$202,19,FALSE())),0,(VLOOKUP($A10,'Import OffPeak'!$A$3:X$99,19,FALSE())-VLOOKUP($A10,'Import OffPeak change'!$A$106:X$202,19,FALSE())))</f>
        <v>0</v>
      </c>
      <c r="T10" s="193" t="n">
        <f aca="false">IF(ISERROR(VLOOKUP($A10,'Import OffPeak'!$A$3:Y$99,20,FALSE())-VLOOKUP($A10,'Import OffPeak change'!$A$106:Y$202,20,FALSE())),0,(VLOOKUP($A10,'Import OffPeak'!$A$3:Y$99,20,FALSE())-VLOOKUP($A10,'Import OffPeak change'!$A$106:Y$202,20,FALSE())))</f>
        <v>0</v>
      </c>
      <c r="U10" s="193" t="n">
        <f aca="false">IF(ISERROR(VLOOKUP($A10,'Import OffPeak'!$A$3:Z$99,21,FALSE())-VLOOKUP($A10,'Import OffPeak change'!$A$106:Z$202,21,FALSE())),0,(VLOOKUP($A10,'Import OffPeak'!$A$3:Z$99,21,FALSE())-VLOOKUP($A10,'Import OffPeak change'!$A$106:Z$202,21,FALSE())))</f>
        <v>0</v>
      </c>
      <c r="V10" s="193" t="n">
        <f aca="false">IF(ISERROR(VLOOKUP($A10,'Import OffPeak'!$A$3:AA$99,22,FALSE())-VLOOKUP($A10,'Import OffPeak change'!$A$106:AA$202,22,FALSE())),0,(VLOOKUP($A10,'Import OffPeak'!$A$3:AA$99,22,FALSE())-VLOOKUP($A10,'Import OffPeak change'!$A$106:AA$202,22,FALSE())))</f>
        <v>0</v>
      </c>
      <c r="W10" s="193" t="n">
        <f aca="false">IF(ISERROR(VLOOKUP($A10,'Import OffPeak'!$A$3:AB$99,23,FALSE())-VLOOKUP($A10,'Import OffPeak change'!$A$106:AB$202,23,FALSE())),0,(VLOOKUP($A10,'Import OffPeak'!$A$3:AB$99,23,FALSE())-VLOOKUP($A10,'Import OffPeak change'!$A$106:AB$202,23,FALSE())))</f>
        <v>0</v>
      </c>
      <c r="X10" s="193" t="n">
        <f aca="false">IF(ISERROR(VLOOKUP($A10,'Import OffPeak'!$A$3:AC$99,24,FALSE())-VLOOKUP($A10,'Import OffPeak change'!$A$106:AC$202,24,FALSE())),0,(VLOOKUP($A10,'Import OffPeak'!$A$3:AC$99,24,FALSE())-VLOOKUP($A10,'Import OffPeak change'!$A$106:AC$202,24,FALSE())))</f>
        <v>0</v>
      </c>
      <c r="Y10" s="193" t="n">
        <f aca="false">IF(ISERROR(VLOOKUP($A10,'Import OffPeak'!$A$3:AD$99,25,FALSE())-VLOOKUP($A10,'Import OffPeak change'!$A$106:AD$202,25,FALSE())),0,(VLOOKUP($A10,'Import OffPeak'!$A$3:AD$99,25,FALSE())-VLOOKUP($A10,'Import OffPeak change'!$A$106:AD$202,25,FALSE())))</f>
        <v>0</v>
      </c>
      <c r="Z10" s="193" t="n">
        <f aca="false">IF(ISERROR(VLOOKUP($A10,'Import OffPeak'!$A$3:AE$99,26,FALSE())-VLOOKUP($A10,'Import OffPeak change'!$A$106:AE$202,26,FALSE())),0,(VLOOKUP($A10,'Import OffPeak'!$A$3:AE$99,26,FALSE())-VLOOKUP($A10,'Import OffPeak change'!$A$106:AE$202,26,FALSE())))</f>
        <v>0</v>
      </c>
      <c r="AA10" s="193" t="n">
        <f aca="false">IF(ISERROR(VLOOKUP($A10,'Import OffPeak'!$A$3:AF$99,27,FALSE())-VLOOKUP($A10,'Import OffPeak change'!$A$106:AF$202,27,FALSE())),0,(VLOOKUP($A10,'Import OffPeak'!$A$3:AF$99,27,FALSE())-VLOOKUP($A10,'Import OffPeak change'!$A$106:AF$202,27,FALSE())))</f>
        <v>0</v>
      </c>
      <c r="AB10" s="193" t="n">
        <f aca="false">IF(ISERROR(VLOOKUP($A10,'Import OffPeak'!$A$3:AG$99,28,FALSE())-VLOOKUP($A10,'Import OffPeak change'!$A$106:AG$202,28,FALSE())),0,(VLOOKUP($A10,'Import OffPeak'!$A$3:AG$99,28,FALSE())-VLOOKUP($A10,'Import OffPeak change'!$A$106:AG$202,28,FALSE())))</f>
        <v>0</v>
      </c>
      <c r="AC10" s="193" t="n">
        <f aca="false">IF(ISERROR(VLOOKUP($A10,'Import OffPeak'!$A$3:AH$99,29,FALSE())-VLOOKUP($A10,'Import OffPeak change'!$A$106:AH$202,29,FALSE())),0,(VLOOKUP($A10,'Import OffPeak'!$A$3:AH$99,29,FALSE())-VLOOKUP($A10,'Import OffPeak change'!$A$106:AH$202,29,FALSE())))</f>
        <v>0</v>
      </c>
      <c r="AD10" s="193" t="n">
        <f aca="false">IF(ISERROR(VLOOKUP($A10,'Import OffPeak'!$A$3:AI$99,30,FALSE())-VLOOKUP($A10,'Import OffPeak change'!$A$106:AI$202,30,FALSE())),0,(VLOOKUP($A10,'Import OffPeak'!$A$3:AI$99,30,FALSE())-VLOOKUP($A10,'Import OffPeak change'!$A$106:AI$202,30,FALSE())))</f>
        <v>0</v>
      </c>
      <c r="AE10" s="193" t="n">
        <f aca="false">IF(ISERROR(VLOOKUP($A10,'Import OffPeak'!$A$3:AJ$99,31,FALSE())-VLOOKUP($A10,'Import OffPeak change'!$A$106:AJ$202,31,FALSE())),0,(VLOOKUP($A10,'Import OffPeak'!$A$3:AJ$99,31,FALSE())-VLOOKUP($A10,'Import OffPeak change'!$A$106:AJ$202,31,FALSE())))</f>
        <v>0</v>
      </c>
      <c r="AF10" s="193" t="n">
        <f aca="false">IF(ISERROR(VLOOKUP($A10,'Import OffPeak'!$A$3:AK$99,32,FALSE())-VLOOKUP($A10,'Import OffPeak change'!$A$106:AK$202,32,FALSE())),0,(VLOOKUP($A10,'Import OffPeak'!$A$3:AK$99,32,FALSE())-VLOOKUP($A10,'Import OffPeak change'!$A$106:AK$202,32,FALSE())))</f>
        <v>0</v>
      </c>
      <c r="AG10" s="193" t="n">
        <f aca="false">IF(ISERROR(VLOOKUP($A10,'Import OffPeak'!$A$3:AL$99,33,FALSE())-VLOOKUP($A10,'Import OffPeak change'!$A$106:AL$202,33,FALSE())),0,(VLOOKUP($A10,'Import OffPeak'!$A$3:AL$99,33,FALSE())-VLOOKUP($A10,'Import OffPeak change'!$A$106:AL$202,33,FALSE())))</f>
        <v>0</v>
      </c>
      <c r="AH10" s="193" t="n">
        <f aca="false">IF(ISERROR(VLOOKUP($A10,'Import OffPeak'!$A$3:AM$99,34,FALSE())-VLOOKUP($A10,'Import OffPeak change'!$A$106:AM$202,34,FALSE())),0,(VLOOKUP($A10,'Import OffPeak'!$A$3:AM$99,34,FALSE())-VLOOKUP($A10,'Import OffPeak change'!$A$106:AM$202,34,FALSE())))</f>
        <v>0</v>
      </c>
      <c r="AI10" s="193" t="n">
        <f aca="false">IF(ISERROR(VLOOKUP($A10,'Import OffPeak'!$A$3:AN$99,35,FALSE())-VLOOKUP($A10,'Import OffPeak change'!$A$106:AN$202,35,FALSE())),0,(VLOOKUP($A10,'Import OffPeak'!$A$3:AN$99,35,FALSE())-VLOOKUP($A10,'Import OffPeak change'!$A$106:AN$202,35,FALSE())))</f>
        <v>0</v>
      </c>
      <c r="AJ10" s="193" t="n">
        <f aca="false">IF(ISERROR(VLOOKUP($A10,'Import OffPeak'!$A$3:AO$99,36,FALSE())-VLOOKUP($A10,'Import OffPeak change'!$A$106:AO$202,36,FALSE())),0,(VLOOKUP($A10,'Import OffPeak'!$A$3:AO$99,36,FALSE())-VLOOKUP($A10,'Import OffPeak change'!$A$106:AO$202,36,FALSE())))</f>
        <v>0</v>
      </c>
      <c r="AK10" s="193" t="n">
        <f aca="false">IF(ISERROR(VLOOKUP($A10,'Import OffPeak'!$A$3:AP$99,37,FALSE())-VLOOKUP($A10,'Import OffPeak change'!$A$106:AP$202,37,FALSE())),0,(VLOOKUP($A10,'Import OffPeak'!$A$3:AP$99,37,FALSE())-VLOOKUP($A10,'Import OffPeak change'!$A$106:AP$202,37,FALSE())))</f>
        <v>0</v>
      </c>
      <c r="AL10" s="193" t="n">
        <f aca="false">IF(ISERROR(VLOOKUP($A10,'Import OffPeak'!$A$3:AQ$99,38,FALSE())-VLOOKUP($A10,'Import OffPeak change'!$A$106:AQ$202,38,FALSE())),0,(VLOOKUP($A10,'Import OffPeak'!$A$3:AQ$99,38,FALSE())-VLOOKUP($A10,'Import OffPeak change'!$A$106:AQ$202,38,FALSE())))</f>
        <v>0</v>
      </c>
      <c r="AM10" s="193" t="n">
        <f aca="false">IF(ISERROR(VLOOKUP($A10,'Import OffPeak'!$A$3:AR$99,39,FALSE())-VLOOKUP($A10,'Import OffPeak change'!$A$106:AR$202,39,FALSE())),0,(VLOOKUP($A10,'Import OffPeak'!$A$3:AR$99,39,FALSE())-VLOOKUP($A10,'Import OffPeak change'!$A$106:AR$202,39,FALSE())))</f>
        <v>0</v>
      </c>
      <c r="AN10" s="193" t="n">
        <f aca="false">IF(ISERROR(VLOOKUP($A10,'Import OffPeak'!$A$3:AS$99,40,FALSE())-VLOOKUP($A10,'Import OffPeak change'!$A$106:AS$202,40,FALSE())),0,(VLOOKUP($A10,'Import OffPeak'!$A$3:AS$99,40,FALSE())-VLOOKUP($A10,'Import OffPeak change'!$A$106:AS$202,40,FALSE())))</f>
        <v>0</v>
      </c>
      <c r="AO10" s="193" t="n">
        <f aca="false">IF(ISERROR(VLOOKUP($A10,'Import OffPeak'!$A$3:AT$99,41,FALSE())-VLOOKUP($A10,'Import OffPeak change'!$A$106:AT$202,41,FALSE())),0,(VLOOKUP($A10,'Import OffPeak'!$A$3:AT$99,41,FALSE())-VLOOKUP($A10,'Import OffPeak change'!$A$106:AT$202,41,FALSE())))</f>
        <v>0</v>
      </c>
      <c r="AP10" s="193" t="n">
        <f aca="false">IF(ISERROR(VLOOKUP($A10,'Import OffPeak'!$A$3:AU$99,42,FALSE())-VLOOKUP($A10,'Import OffPeak change'!$A$106:AU$202,42,FALSE())),0,(VLOOKUP($A10,'Import OffPeak'!$A$3:AU$99,42,FALSE())-VLOOKUP($A10,'Import OffPeak change'!$A$106:AU$202,42,FALSE())))</f>
        <v>0</v>
      </c>
      <c r="AQ10" s="193" t="n">
        <f aca="false">IF(ISERROR(VLOOKUP($A10,'Import OffPeak'!$A$3:AV$99,43,FALSE())-VLOOKUP($A10,'Import OffPeak change'!$A$106:AV$202,43,FALSE())),0,(VLOOKUP($A10,'Import OffPeak'!$A$3:AV$99,43,FALSE())-VLOOKUP($A10,'Import OffPeak change'!$A$106:AV$202,43,FALSE())))</f>
        <v>0</v>
      </c>
      <c r="AR10" s="193" t="n">
        <f aca="false">IF(ISERROR(VLOOKUP($A10,'Import OffPeak'!$A$3:AW$99,44,FALSE())-VLOOKUP($A10,'Import OffPeak change'!$A$106:AW$202,44,FALSE())),0,(VLOOKUP($A10,'Import OffPeak'!$A$3:AW$99,44,FALSE())-VLOOKUP($A10,'Import OffPeak change'!$A$106:AW$202,44,FALSE())))</f>
        <v>0</v>
      </c>
      <c r="AS10" s="193" t="n">
        <f aca="false">IF(ISERROR(VLOOKUP($A10,'Import OffPeak'!$A$3:AX$99,45,FALSE())-VLOOKUP($A10,'Import OffPeak change'!$A$106:AX$202,45,FALSE())),0,(VLOOKUP($A10,'Import OffPeak'!$A$3:AX$99,45,FALSE())-VLOOKUP($A10,'Import OffPeak change'!$A$106:AX$202,45,FALSE())))</f>
        <v>0</v>
      </c>
      <c r="AT10" s="193" t="n">
        <f aca="false">IF(ISERROR(VLOOKUP($A10,'Import OffPeak'!$A$3:AY$99,46,FALSE())-VLOOKUP($A10,'Import OffPeak change'!$A$106:AY$202,46,FALSE())),0,(VLOOKUP($A10,'Import OffPeak'!$A$3:AY$99,46,FALSE())-VLOOKUP($A10,'Import OffPeak change'!$A$106:AY$202,46,FALSE())))</f>
        <v>0</v>
      </c>
      <c r="AU10" s="193" t="n">
        <f aca="false">IF(ISERROR(VLOOKUP($A10,'Import OffPeak'!$A$3:AZ$99,47,FALSE())-VLOOKUP($A10,'Import OffPeak change'!$A$106:AZ$202,47,FALSE())),0,(VLOOKUP($A10,'Import OffPeak'!$A$3:AZ$99,47,FALSE())-VLOOKUP($A10,'Import OffPeak change'!$A$106:AZ$202,47,FALSE())))</f>
        <v>0</v>
      </c>
      <c r="AV10" s="193" t="n">
        <f aca="false">IF(ISERROR(VLOOKUP($A10,'Import OffPeak'!$A$3:BA$99,48,FALSE())-VLOOKUP($A10,'Import OffPeak change'!$A$106:BA$202,48,FALSE())),0,(VLOOKUP($A10,'Import OffPeak'!$A$3:BA$99,48,FALSE())-VLOOKUP($A10,'Import OffPeak change'!$A$106:BA$202,48,FALSE())))</f>
        <v>0</v>
      </c>
      <c r="AW10" s="193" t="n">
        <f aca="false">IF(ISERROR(VLOOKUP($A10,'Import OffPeak'!$A$3:BB$99,49,FALSE())-VLOOKUP($A10,'Import OffPeak change'!$A$106:BB$202,49,FALSE())),0,(VLOOKUP($A10,'Import OffPeak'!$A$3:BB$99,49,FALSE())-VLOOKUP($A10,'Import OffPeak change'!$A$106:BB$202,49,FALSE())))</f>
        <v>0</v>
      </c>
      <c r="AX10" s="193" t="n">
        <f aca="false">IF(ISERROR(VLOOKUP($A10,'Import OffPeak'!$A$3:BC$99,50,FALSE())-VLOOKUP($A10,'Import OffPeak change'!$A$106:BC$202,50,FALSE())),0,(VLOOKUP($A10,'Import OffPeak'!$A$3:BC$99,50,FALSE())-VLOOKUP($A10,'Import OffPeak change'!$A$106:BC$202,50,FALSE())))</f>
        <v>0</v>
      </c>
      <c r="AY10" s="193" t="n">
        <f aca="false">IF(ISERROR(VLOOKUP($A10,'Import OffPeak'!$A$3:BD$99,51,FALSE())-VLOOKUP($A10,'Import OffPeak change'!$A$106:BD$202,51,FALSE())),0,(VLOOKUP($A10,'Import OffPeak'!$A$3:BD$99,51,FALSE())-VLOOKUP($A10,'Import OffPeak change'!$A$106:BD$202,51,FALSE())))</f>
        <v>0</v>
      </c>
      <c r="AZ10" s="193" t="n">
        <f aca="false">IF(ISERROR(VLOOKUP($A10,'Import OffPeak'!$A$3:BE$99,52,FALSE())-VLOOKUP($A10,'Import OffPeak change'!$A$106:BE$202,52,FALSE())),0,(VLOOKUP($A10,'Import OffPeak'!$A$3:BE$99,52,FALSE())-VLOOKUP($A10,'Import OffPeak change'!$A$106:BE$202,52,FALSE())))</f>
        <v>0</v>
      </c>
      <c r="BA10" s="193" t="n">
        <f aca="false">IF(ISERROR(VLOOKUP($A10,'Import OffPeak'!$A$3:BF$99,53,FALSE())-VLOOKUP($A10,'Import OffPeak change'!$A$106:BF$202,53,FALSE())),0,(VLOOKUP($A10,'Import OffPeak'!$A$3:BF$99,53,FALSE())-VLOOKUP($A10,'Import OffPeak change'!$A$106:BF$202,53,FALSE())))</f>
        <v>0</v>
      </c>
      <c r="BB10" s="193" t="n">
        <f aca="false">IF(ISERROR(VLOOKUP($A10,'Import OffPeak'!$A$3:BG$99,54,FALSE())-VLOOKUP($A10,'Import OffPeak change'!$A$106:BG$202,54,FALSE())),0,(VLOOKUP($A10,'Import OffPeak'!$A$3:BG$99,54,FALSE())-VLOOKUP($A10,'Import OffPeak change'!$A$106:BG$202,54,FALSE())))</f>
        <v>0</v>
      </c>
      <c r="BC10" s="193" t="n">
        <f aca="false">IF(ISERROR(VLOOKUP($A10,'Import OffPeak'!$A$3:BH$99,55,FALSE())-VLOOKUP($A10,'Import OffPeak change'!$A$106:BH$202,55,FALSE())),0,(VLOOKUP($A10,'Import OffPeak'!$A$3:BH$99,55,FALSE())-VLOOKUP($A10,'Import OffPeak change'!$A$106:BH$202,55,FALSE())))</f>
        <v>0</v>
      </c>
      <c r="BD10" s="193" t="n">
        <f aca="false">IF(ISERROR(VLOOKUP($A10,'Import OffPeak'!$A$3:BI$99,56,FALSE())-VLOOKUP($A10,'Import OffPeak change'!$A$106:BI$202,56,FALSE())),0,(VLOOKUP($A10,'Import OffPeak'!$A$3:BI$99,56,FALSE())-VLOOKUP($A10,'Import OffPeak change'!$A$106:BI$202,56,FALSE())))</f>
        <v>0</v>
      </c>
      <c r="BE10" s="193" t="n">
        <f aca="false">IF(ISERROR(VLOOKUP($A10,'Import OffPeak'!$A$3:BJ$99,57,FALSE())-VLOOKUP($A10,'Import OffPeak change'!$A$106:BJ$202,57,FALSE())),0,(VLOOKUP($A10,'Import OffPeak'!$A$3:BJ$99,57,FALSE())-VLOOKUP($A10,'Import OffPeak change'!$A$106:BJ$202,57,FALSE())))</f>
        <v>0</v>
      </c>
      <c r="BF10" s="193" t="n">
        <f aca="false">IF(ISERROR(VLOOKUP($A10,'Import OffPeak'!$A$3:BK$99,58,FALSE())-VLOOKUP($A10,'Import OffPeak change'!$A$106:BK$202,58,FALSE())),0,(VLOOKUP($A10,'Import OffPeak'!$A$3:BK$99,58,FALSE())-VLOOKUP($A10,'Import OffPeak change'!$A$106:BK$202,58,FALSE())))</f>
        <v>0</v>
      </c>
      <c r="BG10" s="193" t="n">
        <f aca="false">IF(ISERROR(VLOOKUP($A10,'Import OffPeak'!$A$3:BL$99,59,FALSE())-VLOOKUP($A10,'Import OffPeak change'!$A$106:BL$202,59,FALSE())),0,(VLOOKUP($A10,'Import OffPeak'!$A$3:BL$99,59,FALSE())-VLOOKUP($A10,'Import OffPeak change'!$A$106:BL$202,59,FALSE())))</f>
        <v>0</v>
      </c>
      <c r="BH10" s="193" t="n">
        <f aca="false">IF(ISERROR(VLOOKUP($A10,'Import OffPeak'!$A$3:BM$99,60,FALSE())-VLOOKUP($A10,'Import OffPeak change'!$A$106:BM$202,60,FALSE())),0,(VLOOKUP($A10,'Import OffPeak'!$A$3:BM$99,60,FALSE())-VLOOKUP($A10,'Import OffPeak change'!$A$106:BM$202,60,FALSE())))</f>
        <v>0</v>
      </c>
      <c r="BI10" s="193" t="n">
        <f aca="false">IF(ISERROR(VLOOKUP($A10,'Import OffPeak'!$A$3:BN$99,61,FALSE())-VLOOKUP($A10,'Import OffPeak change'!$A$106:BN$202,61,FALSE())),0,(VLOOKUP($A10,'Import OffPeak'!$A$3:BN$99,61,FALSE())-VLOOKUP($A10,'Import OffPeak change'!$A$106:BN$202,61,FALSE())))</f>
        <v>0</v>
      </c>
      <c r="BJ10" s="193" t="n">
        <f aca="false">IF(ISERROR(VLOOKUP($A10,'Import OffPeak'!$A$3:BO$99,62,FALSE())-VLOOKUP($A10,'Import OffPeak change'!$A$106:BO$202,62,FALSE())),0,(VLOOKUP($A10,'Import OffPeak'!$A$3:BO$99,62,FALSE())-VLOOKUP($A10,'Import OffPeak change'!$A$106:BO$202,62,FALSE())))</f>
        <v>0</v>
      </c>
      <c r="BK10" s="193" t="n">
        <f aca="false">IF(ISERROR(VLOOKUP($A10,'Import OffPeak'!$A$3:BP$99,63,FALSE())-VLOOKUP($A10,'Import OffPeak change'!$A$106:BP$202,63,FALSE())),0,(VLOOKUP($A10,'Import OffPeak'!$A$3:BP$99,63,FALSE())-VLOOKUP($A10,'Import OffPeak change'!$A$106:BP$202,63,FALSE())))</f>
        <v>0</v>
      </c>
      <c r="BL10" s="193" t="n">
        <f aca="false">IF(ISERROR(VLOOKUP($A10,'Import OffPeak'!$A$3:BQ$99,64,FALSE())-VLOOKUP($A10,'Import OffPeak change'!$A$106:BQ$202,64,FALSE())),0,(VLOOKUP($A10,'Import OffPeak'!$A$3:BQ$99,64,FALSE())-VLOOKUP($A10,'Import OffPeak change'!$A$106:BQ$202,64,FALSE())))</f>
        <v>0</v>
      </c>
      <c r="BM10" s="193" t="n">
        <f aca="false">IF(ISERROR(VLOOKUP($A10,'Import OffPeak'!$A$3:BR$99,65,FALSE())-VLOOKUP($A10,'Import OffPeak change'!$A$106:BR$202,65,FALSE())),0,(VLOOKUP($A10,'Import OffPeak'!$A$3:BR$99,65,FALSE())-VLOOKUP($A10,'Import OffPeak change'!$A$106:BR$202,65,FALSE())))</f>
        <v>0</v>
      </c>
      <c r="BN10" s="193" t="n">
        <f aca="false">IF(ISERROR(VLOOKUP($A10,'Import OffPeak'!$A$3:BS$99,66,FALSE())-VLOOKUP($A10,'Import OffPeak change'!$A$106:BS$202,66,FALSE())),0,(VLOOKUP($A10,'Import OffPeak'!$A$3:BS$99,66,FALSE())-VLOOKUP($A10,'Import OffPeak change'!$A$106:BS$202,66,FALSE())))</f>
        <v>0</v>
      </c>
      <c r="BO10" s="193" t="n">
        <f aca="false">IF(ISERROR(VLOOKUP($A10,'Import OffPeak'!$A$3:BT$99,67,FALSE())-VLOOKUP($A10,'Import OffPeak change'!$A$106:BT$202,67,FALSE())),0,(VLOOKUP($A10,'Import OffPeak'!$A$3:BT$99,67,FALSE())-VLOOKUP($A10,'Import OffPeak change'!$A$106:BT$202,67,FALSE())))</f>
        <v>0</v>
      </c>
      <c r="BP10" s="193" t="n">
        <f aca="false">IF(ISERROR(VLOOKUP($A10,'Import OffPeak'!$A$3:BU$99,68,FALSE())-VLOOKUP($A10,'Import OffPeak change'!$A$106:BU$202,68,FALSE())),0,(VLOOKUP($A10,'Import OffPeak'!$A$3:BU$99,68,FALSE())-VLOOKUP($A10,'Import OffPeak change'!$A$106:BU$202,68,FALSE())))</f>
        <v>0</v>
      </c>
      <c r="BQ10" s="193" t="n">
        <f aca="false">IF(ISERROR(VLOOKUP($A10,'Import OffPeak'!$A$3:BV$99,69,FALSE())-VLOOKUP($A10,'Import OffPeak change'!$A$106:BV$202,69,FALSE())),0,(VLOOKUP($A10,'Import OffPeak'!$A$3:BV$99,69,FALSE())-VLOOKUP($A10,'Import OffPeak change'!$A$106:BV$202,69,FALSE())))</f>
        <v>0</v>
      </c>
      <c r="BR10" s="193" t="n">
        <f aca="false">IF(ISERROR(VLOOKUP($A10,'Import OffPeak'!$A$3:BW$99,70,FALSE())-VLOOKUP($A10,'Import OffPeak change'!$A$106:BW$202,70,FALSE())),0,(VLOOKUP($A10,'Import OffPeak'!$A$3:BW$99,70,FALSE())-VLOOKUP($A10,'Import OffPeak change'!$A$106:BW$202,70,FALSE())))</f>
        <v>0</v>
      </c>
      <c r="BS10" s="193" t="n">
        <f aca="false">IF(ISERROR(VLOOKUP($A10,'Import OffPeak'!$A$3:BX$99,71,FALSE())-VLOOKUP($A10,'Import OffPeak change'!$A$106:BX$202,71,FALSE())),0,(VLOOKUP($A10,'Import OffPeak'!$A$3:BX$99,71,FALSE())-VLOOKUP($A10,'Import OffPeak change'!$A$106:BX$202,71,FALSE())))</f>
        <v>0</v>
      </c>
      <c r="BT10" s="193" t="n">
        <f aca="false">IF(ISERROR(VLOOKUP($A10,'Import OffPeak'!$A$3:BY$99,72,FALSE())-VLOOKUP($A10,'Import OffPeak change'!$A$106:BY$202,72,FALSE())),0,(VLOOKUP($A10,'Import OffPeak'!$A$3:BY$99,72,FALSE())-VLOOKUP($A10,'Import OffPeak change'!$A$106:BY$202,72,FALSE())))</f>
        <v>0</v>
      </c>
      <c r="BU10" s="193" t="n">
        <f aca="false">IF(ISERROR(VLOOKUP($A10,'Import OffPeak'!$A$3:BZ$99,73,FALSE())-VLOOKUP($A10,'Import OffPeak change'!$A$106:BZ$202,73,FALSE())),0,(VLOOKUP($A10,'Import OffPeak'!$A$3:BZ$99,73,FALSE())-VLOOKUP($A10,'Import OffPeak change'!$A$106:BZ$202,73,FALSE())))</f>
        <v>0</v>
      </c>
      <c r="BV10" s="193" t="n">
        <f aca="false">IF(ISERROR(VLOOKUP($A10,'Import OffPeak'!$A$3:CA$99,74,FALSE())-VLOOKUP($A10,'Import OffPeak change'!$A$106:CA$202,74,FALSE())),0,(VLOOKUP($A10,'Import OffPeak'!$A$3:CA$99,74,FALSE())-VLOOKUP($A10,'Import OffPeak change'!$A$106:CA$202,74,FALSE())))</f>
        <v>0</v>
      </c>
      <c r="BW10" s="193" t="n">
        <f aca="false">IF(ISERROR(VLOOKUP($A10,'Import OffPeak'!$A$3:CB$99,75,FALSE())-VLOOKUP($A10,'Import OffPeak change'!$A$106:CB$202,75,FALSE())),0,(VLOOKUP($A10,'Import OffPeak'!$A$3:CB$99,75,FALSE())-VLOOKUP($A10,'Import OffPeak change'!$A$106:CB$202,75,FALSE())))</f>
        <v>0</v>
      </c>
      <c r="BX10" s="193" t="n">
        <f aca="false">IF(ISERROR(VLOOKUP($A10,'Import OffPeak'!$A$3:CC$99,76,FALSE())-VLOOKUP($A10,'Import OffPeak change'!$A$106:CC$202,76,FALSE())),0,(VLOOKUP($A10,'Import OffPeak'!$A$3:CC$99,76,FALSE())-VLOOKUP($A10,'Import OffPeak change'!$A$106:CC$202,76,FALSE())))</f>
        <v>0</v>
      </c>
      <c r="BY10" s="193" t="n">
        <f aca="false">IF(ISERROR(VLOOKUP($A10,'Import OffPeak'!$A$3:CD$99,77,FALSE())-VLOOKUP($A10,'Import OffPeak change'!$A$106:CD$202,77,FALSE())),0,(VLOOKUP($A10,'Import OffPeak'!$A$3:CD$99,77,FALSE())-VLOOKUP($A10,'Import OffPeak change'!$A$106:CD$202,77,FALSE())))</f>
        <v>0</v>
      </c>
      <c r="BZ10" s="193" t="n">
        <f aca="false">IF(ISERROR(VLOOKUP($A10,'Import OffPeak'!$A$3:CE$99,78,FALSE())-VLOOKUP($A10,'Import OffPeak change'!$A$106:CE$202,78,FALSE())),0,(VLOOKUP($A10,'Import OffPeak'!$A$3:CE$99,78,FALSE())-VLOOKUP($A10,'Import OffPeak change'!$A$106:CE$202,78,FALSE())))</f>
        <v>0</v>
      </c>
      <c r="CA10" s="193" t="n">
        <f aca="false">IF(ISERROR(VLOOKUP($A10,'Import OffPeak'!$A$3:CF$99,79,FALSE())-VLOOKUP($A10,'Import OffPeak change'!$A$106:CF$202,79,FALSE())),0,(VLOOKUP($A10,'Import OffPeak'!$A$3:CF$99,79,FALSE())-VLOOKUP($A10,'Import OffPeak change'!$A$106:CF$202,79,FALSE())))</f>
        <v>0</v>
      </c>
      <c r="CB10" s="193" t="n">
        <f aca="false">IF(ISERROR(VLOOKUP($A10,'Import OffPeak'!$A$3:CG$99,80,FALSE())-VLOOKUP($A10,'Import OffPeak change'!$A$106:CG$202,80,FALSE())),0,(VLOOKUP($A10,'Import OffPeak'!$A$3:CG$99,80,FALSE())-VLOOKUP($A10,'Import OffPeak change'!$A$106:CG$202,80,FALSE())))</f>
        <v>0</v>
      </c>
      <c r="CC10" s="193" t="n">
        <f aca="false">IF(ISERROR(VLOOKUP($A10,'Import OffPeak'!$A$3:CH$99,81,FALSE())-VLOOKUP($A10,'Import OffPeak change'!$A$106:CH$202,81,FALSE())),0,(VLOOKUP($A10,'Import OffPeak'!$A$3:CH$99,81,FALSE())-VLOOKUP($A10,'Import OffPeak change'!$A$106:CH$202,81,FALSE())))</f>
        <v>0</v>
      </c>
      <c r="CD10" s="193" t="n">
        <f aca="false">IF(ISERROR(VLOOKUP($A10,'Import OffPeak'!$A$3:CI$99,82,FALSE())-VLOOKUP($A10,'Import OffPeak change'!$A$106:CI$202,82,FALSE())),0,(VLOOKUP($A10,'Import OffPeak'!$A$3:CI$99,82,FALSE())-VLOOKUP($A10,'Import OffPeak change'!$A$106:CI$202,82,FALSE())))</f>
        <v>0</v>
      </c>
      <c r="CE10" s="193" t="n">
        <f aca="false">IF(ISERROR(VLOOKUP($A10,'Import OffPeak'!$A$3:CJ$99,83,FALSE())-VLOOKUP($A10,'Import OffPeak change'!$A$106:CJ$202,83,FALSE())),0,(VLOOKUP($A10,'Import OffPeak'!$A$3:CJ$99,83,FALSE())-VLOOKUP($A10,'Import OffPeak change'!$A$106:CJ$202,83,FALSE())))</f>
        <v>0</v>
      </c>
      <c r="CF10" s="193" t="n">
        <f aca="false">IF(ISERROR(VLOOKUP($A10,'Import OffPeak'!$A$3:CK$99,84,FALSE())-VLOOKUP($A10,'Import OffPeak change'!$A$106:CK$202,84,FALSE())),0,(VLOOKUP($A10,'Import OffPeak'!$A$3:CK$99,84,FALSE())-VLOOKUP($A10,'Import OffPeak change'!$A$106:CK$202,84,FALSE())))</f>
        <v>0</v>
      </c>
      <c r="CG10" s="193" t="n">
        <f aca="false">IF(ISERROR(VLOOKUP($A10,'Import OffPeak'!$A$3:CL$99,85,FALSE())-VLOOKUP($A10,'Import OffPeak change'!$A$106:CL$202,85,FALSE())),0,(VLOOKUP($A10,'Import OffPeak'!$A$3:CL$99,85,FALSE())-VLOOKUP($A10,'Import OffPeak change'!$A$106:CL$202,85,FALSE())))</f>
        <v>0</v>
      </c>
      <c r="CH10" s="193" t="n">
        <f aca="false">IF(ISERROR(VLOOKUP($A10,'Import OffPeak'!$A$3:CM$99,86,FALSE())-VLOOKUP($A10,'Import OffPeak change'!$A$106:CM$202,86,FALSE())),0,(VLOOKUP($A10,'Import OffPeak'!$A$3:CM$99,86,FALSE())-VLOOKUP($A10,'Import OffPeak change'!$A$106:CM$202,86,FALSE())))</f>
        <v>0</v>
      </c>
      <c r="CI10" s="193" t="n">
        <f aca="false">IF(ISERROR(VLOOKUP($A10,'Import OffPeak'!$A$3:CN$99,87,FALSE())-VLOOKUP($A10,'Import OffPeak change'!$A$106:CN$202,87,FALSE())),0,(VLOOKUP($A10,'Import OffPeak'!$A$3:CN$99,87,FALSE())-VLOOKUP($A10,'Import OffPeak change'!$A$106:CN$202,87,FALSE())))</f>
        <v>0</v>
      </c>
      <c r="CJ10" s="193" t="n">
        <f aca="false">IF(ISERROR(VLOOKUP($A10,'Import OffPeak'!$A$3:CO$99,88,FALSE())-VLOOKUP($A10,'Import OffPeak change'!$A$106:CO$202,88,FALSE())),0,(VLOOKUP($A10,'Import OffPeak'!$A$3:CO$99,88,FALSE())-VLOOKUP($A10,'Import OffPeak change'!$A$106:CO$202,88,FALSE())))</f>
        <v>0</v>
      </c>
      <c r="CK10" s="193" t="n">
        <f aca="false">IF(ISERROR(VLOOKUP($A10,'Import OffPeak'!$A$3:CP$99,89,FALSE())-VLOOKUP($A10,'Import OffPeak change'!$A$106:CP$202,89,FALSE())),0,(VLOOKUP($A10,'Import OffPeak'!$A$3:CP$99,89,FALSE())-VLOOKUP($A10,'Import OffPeak change'!$A$106:CP$202,89,FALSE())))</f>
        <v>0</v>
      </c>
      <c r="CL10" s="193" t="n">
        <f aca="false">IF(ISERROR(VLOOKUP($A10,'Import OffPeak'!$A$3:CQ$99,90,FALSE())-VLOOKUP($A10,'Import OffPeak change'!$A$106:CQ$202,90,FALSE())),0,(VLOOKUP($A10,'Import OffPeak'!$A$3:CQ$99,90,FALSE())-VLOOKUP($A10,'Import OffPeak change'!$A$106:CQ$202,90,FALSE())))</f>
        <v>0</v>
      </c>
      <c r="CM10" s="193" t="n">
        <f aca="false">IF(ISERROR(VLOOKUP($A10,'Import OffPeak'!$A$3:CR$99,91,FALSE())-VLOOKUP($A10,'Import OffPeak change'!$A$106:CR$202,91,FALSE())),0,(VLOOKUP($A10,'Import OffPeak'!$A$3:CR$99,91,FALSE())-VLOOKUP($A10,'Import OffPeak change'!$A$106:CR$202,91,FALSE())))</f>
        <v>0</v>
      </c>
      <c r="CN10" s="193" t="n">
        <f aca="false">IF(ISERROR(VLOOKUP($A10,'Import OffPeak'!$A$3:CS$99,92,FALSE())-VLOOKUP($A10,'Import OffPeak change'!$A$106:CS$202,92,FALSE())),0,(VLOOKUP($A10,'Import OffPeak'!$A$3:CS$99,92,FALSE())-VLOOKUP($A10,'Import OffPeak change'!$A$106:CS$202,92,FALSE())))</f>
        <v>0</v>
      </c>
      <c r="CO10" s="193" t="n">
        <f aca="false">IF(ISERROR(VLOOKUP($A10,'Import OffPeak'!$A$3:CT$99,93,FALSE())-VLOOKUP($A10,'Import OffPeak change'!$A$106:CT$202,93,FALSE())),0,(VLOOKUP($A10,'Import OffPeak'!$A$3:CT$99,93,FALSE())-VLOOKUP($A10,'Import OffPeak change'!$A$106:CT$202,93,FALSE())))</f>
        <v>0</v>
      </c>
      <c r="CP10" s="193" t="n">
        <f aca="false">IF(ISERROR(VLOOKUP($A10,'Import OffPeak'!$A$3:CU$99,94,FALSE())-VLOOKUP($A10,'Import OffPeak change'!$A$106:CU$202,94,FALSE())),0,(VLOOKUP($A10,'Import OffPeak'!$A$3:CU$99,94,FALSE())-VLOOKUP($A10,'Import OffPeak change'!$A$106:CU$202,94,FALSE())))</f>
        <v>0</v>
      </c>
      <c r="CQ10" s="193" t="n">
        <f aca="false">IF(ISERROR(VLOOKUP($A10,'Import OffPeak'!$A$3:CV$99,95,FALSE())-VLOOKUP($A10,'Import OffPeak change'!$A$106:CV$202,95,FALSE())),0,(VLOOKUP($A10,'Import OffPeak'!$A$3:CV$99,95,FALSE())-VLOOKUP($A10,'Import OffPeak change'!$A$106:CV$202,95,FALSE())))</f>
        <v>0</v>
      </c>
      <c r="CR10" s="193" t="n">
        <f aca="false">IF(ISERROR(VLOOKUP($A10,'Import OffPeak'!$A$3:CW$99,96,FALSE())-VLOOKUP($A10,'Import OffPeak change'!$A$106:CW$202,96,FALSE())),0,(VLOOKUP($A10,'Import OffPeak'!$A$3:CW$99,96,FALSE())-VLOOKUP($A10,'Import OffPeak change'!$A$106:CW$202,96,FALSE())))</f>
        <v>0</v>
      </c>
      <c r="CS10" s="193" t="n">
        <f aca="false">IF(ISERROR(VLOOKUP($A10,'Import OffPeak'!$A$3:CX$99,97,FALSE())-VLOOKUP($A10,'Import OffPeak change'!$A$106:CX$202,97,FALSE())),0,(VLOOKUP($A10,'Import OffPeak'!$A$3:CX$99,97,FALSE())-VLOOKUP($A10,'Import OffPeak change'!$A$106:CX$202,97,FALSE())))</f>
        <v>0</v>
      </c>
      <c r="CT10" s="193" t="n">
        <f aca="false">IF(ISERROR(VLOOKUP($A10,'Import OffPeak'!$A$3:CY$99,98,FALSE())-VLOOKUP($A10,'Import OffPeak change'!$A$106:CY$202,98,FALSE())),0,(VLOOKUP($A10,'Import OffPeak'!$A$3:CY$99,98,FALSE())-VLOOKUP($A10,'Import OffPeak change'!$A$106:CY$202,98,FALSE())))</f>
        <v>0</v>
      </c>
      <c r="CU10" s="193" t="n">
        <f aca="false">IF(ISERROR(VLOOKUP($A10,'Import OffPeak'!$A$3:CZ$99,99,FALSE())-VLOOKUP($A10,'Import OffPeak change'!$A$106:CZ$202,99,FALSE())),0,(VLOOKUP($A10,'Import OffPeak'!$A$3:CZ$99,99,FALSE())-VLOOKUP($A10,'Import OffPeak change'!$A$106:CZ$202,99,FALSE())))</f>
        <v>0</v>
      </c>
      <c r="CV10" s="193" t="n">
        <f aca="false">IF(ISERROR(VLOOKUP($A10,'Import OffPeak'!$A$3:DA$99,100,FALSE())-VLOOKUP($A10,'Import OffPeak change'!$A$106:DA$202,100,FALSE())),0,(VLOOKUP($A10,'Import OffPeak'!$A$3:DA$99,100,FALSE())-VLOOKUP($A10,'Import OffPeak change'!$A$106:DA$202,100,FALSE())))</f>
        <v>0</v>
      </c>
      <c r="CW10" s="193" t="n">
        <f aca="false">IF(ISERROR(VLOOKUP($A10,'Import OffPeak'!$A$3:DB$99,101,FALSE())-VLOOKUP($A10,'Import OffPeak change'!$A$106:DB$202,101,FALSE())),0,(VLOOKUP($A10,'Import OffPeak'!$A$3:DB$99,101,FALSE())-VLOOKUP($A10,'Import OffPeak change'!$A$106:DB$202,101,FALSE())))</f>
        <v>0</v>
      </c>
      <c r="CX10" s="193" t="n">
        <f aca="false">IF(ISERROR(VLOOKUP($A10,'Import OffPeak'!$A$3:DC$99,102,FALSE())-VLOOKUP($A10,'Import OffPeak change'!$A$106:DC$202,102,FALSE())),0,(VLOOKUP($A10,'Import OffPeak'!$A$3:DC$99,102,FALSE())-VLOOKUP($A10,'Import OffPeak change'!$A$106:DC$202,102,FALSE())))</f>
        <v>0</v>
      </c>
      <c r="CY10" s="193" t="n">
        <f aca="false">IF(ISERROR(VLOOKUP($A10,'Import OffPeak'!$A$3:DD$99,103,FALSE())-VLOOKUP($A10,'Import OffPeak change'!$A$106:DD$202,103,FALSE())),0,(VLOOKUP($A10,'Import OffPeak'!$A$3:DD$99,103,FALSE())-VLOOKUP($A10,'Import OffPeak change'!$A$106:DD$202,103,FALSE())))</f>
        <v>0</v>
      </c>
      <c r="CZ10" s="193" t="n">
        <f aca="false">IF(ISERROR(VLOOKUP($A10,'Import OffPeak'!$A$3:DE$99,104,FALSE())-VLOOKUP($A10,'Import OffPeak change'!$A$106:DE$202,104,FALSE())),0,(VLOOKUP($A10,'Import OffPeak'!$A$3:DE$99,104,FALSE())-VLOOKUP($A10,'Import OffPeak change'!$A$106:DE$202,104,FALSE())))</f>
        <v>0</v>
      </c>
      <c r="DA10" s="193" t="n">
        <f aca="false">IF(ISERROR(VLOOKUP($A10,'Import OffPeak'!$A$3:DF$99,105,FALSE())-VLOOKUP($A10,'Import OffPeak change'!$A$106:DF$202,105,FALSE())),0,(VLOOKUP($A10,'Import OffPeak'!$A$3:DF$99,105,FALSE())-VLOOKUP($A10,'Import OffPeak change'!$A$106:DF$202,105,FALSE())))</f>
        <v>0</v>
      </c>
      <c r="DB10" s="193" t="n">
        <f aca="false">IF(ISERROR(VLOOKUP($A10,'Import OffPeak'!$A$3:DG$99,106,FALSE())-VLOOKUP($A10,'Import OffPeak change'!$A$106:DG$202,106,FALSE())),0,(VLOOKUP($A10,'Import OffPeak'!$A$3:DG$99,106,FALSE())-VLOOKUP($A10,'Import OffPeak change'!$A$106:DG$202,106,FALSE())))</f>
        <v>0</v>
      </c>
      <c r="DC10" s="193" t="n">
        <f aca="false">IF(ISERROR(VLOOKUP($A10,'Import OffPeak'!$A$3:DH$99,107,FALSE())-VLOOKUP($A10,'Import OffPeak change'!$A$106:DH$202,107,FALSE())),0,(VLOOKUP($A10,'Import OffPeak'!$A$3:DH$99,107,FALSE())-VLOOKUP($A10,'Import OffPeak change'!$A$106:DH$202,107,FALSE())))</f>
        <v>0</v>
      </c>
      <c r="DD10" s="193" t="n">
        <f aca="false">IF(ISERROR(VLOOKUP($A10,'Import OffPeak'!$A$3:DI$99,108,FALSE())-VLOOKUP($A10,'Import OffPeak change'!$A$106:DI$202,108,FALSE())),0,(VLOOKUP($A10,'Import OffPeak'!$A$3:DI$99,108,FALSE())-VLOOKUP($A10,'Import OffPeak change'!$A$106:DI$202,108,FALSE())))</f>
        <v>0</v>
      </c>
      <c r="DE10" s="193" t="n">
        <f aca="false">IF(ISERROR(VLOOKUP($A10,'Import OffPeak'!$A$3:DJ$99,109,FALSE())-VLOOKUP($A10,'Import OffPeak change'!$A$106:DJ$202,109,FALSE())),0,(VLOOKUP($A10,'Import OffPeak'!$A$3:DJ$99,109,FALSE())-VLOOKUP($A10,'Import OffPeak change'!$A$106:DJ$202,109,FALSE())))</f>
        <v>0</v>
      </c>
      <c r="DF10" s="193" t="n">
        <f aca="false">IF(ISERROR(VLOOKUP($A10,'Import OffPeak'!$A$3:DK$99,110,FALSE())-VLOOKUP($A10,'Import OffPeak change'!$A$106:DK$202,110,FALSE())),0,(VLOOKUP($A10,'Import OffPeak'!$A$3:DK$99,110,FALSE())-VLOOKUP($A10,'Import OffPeak change'!$A$106:DK$202,110,FALSE())))</f>
        <v>0</v>
      </c>
      <c r="DG10" s="193" t="n">
        <f aca="false">IF(ISERROR(VLOOKUP($A10,'Import OffPeak'!$A$3:DL$99,111,FALSE())-VLOOKUP($A10,'Import OffPeak change'!$A$106:DL$202,111,FALSE())),0,(VLOOKUP($A10,'Import OffPeak'!$A$3:DL$99,111,FALSE())-VLOOKUP($A10,'Import OffPeak change'!$A$106:DL$202,111,FALSE())))</f>
        <v>0</v>
      </c>
      <c r="DH10" s="193" t="n">
        <f aca="false">IF(ISERROR(VLOOKUP($A10,'Import OffPeak'!$A$3:DM$99,112,FALSE())-VLOOKUP($A10,'Import OffPeak change'!$A$106:DM$202,112,FALSE())),0,(VLOOKUP($A10,'Import OffPeak'!$A$3:DM$99,112,FALSE())-VLOOKUP($A10,'Import OffPeak change'!$A$106:DM$202,112,FALSE())))</f>
        <v>0</v>
      </c>
      <c r="DI10" s="193" t="n">
        <f aca="false">IF(ISERROR(VLOOKUP($A10,'Import OffPeak'!$A$3:DN$99,113,FALSE())-VLOOKUP($A10,'Import OffPeak change'!$A$106:DN$202,113,FALSE())),0,(VLOOKUP($A10,'Import OffPeak'!$A$3:DN$99,113,FALSE())-VLOOKUP($A10,'Import OffPeak change'!$A$106:DN$202,113,FALSE())))</f>
        <v>0</v>
      </c>
      <c r="DJ10" s="193" t="n">
        <f aca="false">IF(ISERROR(VLOOKUP($A10,'Import OffPeak'!$A$3:DO$99,114,FALSE())-VLOOKUP($A10,'Import OffPeak change'!$A$106:DO$202,114,FALSE())),0,(VLOOKUP($A10,'Import OffPeak'!$A$3:DO$99,114,FALSE())-VLOOKUP($A10,'Import OffPeak change'!$A$106:DO$202,114,FALSE())))</f>
        <v>0</v>
      </c>
      <c r="DK10" s="193" t="n">
        <f aca="false">IF(ISERROR(VLOOKUP($A10,'Import OffPeak'!$A$3:DP$99,115,FALSE())-VLOOKUP($A10,'Import OffPeak change'!$A$106:DP$202,115,FALSE())),0,(VLOOKUP($A10,'Import OffPeak'!$A$3:DP$99,115,FALSE())-VLOOKUP($A10,'Import OffPeak change'!$A$106:DP$202,115,FALSE())))</f>
        <v>0</v>
      </c>
      <c r="DL10" s="193" t="n">
        <f aca="false">IF(ISERROR(VLOOKUP($A10,'Import OffPeak'!$A$3:DQ$99,116,FALSE())-VLOOKUP($A10,'Import OffPeak change'!$A$106:DQ$202,116,FALSE())),0,(VLOOKUP($A10,'Import OffPeak'!$A$3:DQ$99,116,FALSE())-VLOOKUP($A10,'Import OffPeak change'!$A$106:DQ$202,116,FALSE())))</f>
        <v>0</v>
      </c>
      <c r="DM10" s="193" t="n">
        <f aca="false">IF(ISERROR(VLOOKUP($A10,'Import OffPeak'!$A$3:DR$99,117,FALSE())-VLOOKUP($A10,'Import OffPeak change'!$A$106:DR$202,117,FALSE())),0,(VLOOKUP($A10,'Import OffPeak'!$A$3:DR$99,117,FALSE())-VLOOKUP($A10,'Import OffPeak change'!$A$106:DR$202,117,FALSE())))</f>
        <v>0</v>
      </c>
      <c r="DN10" s="193" t="n">
        <f aca="false">IF(ISERROR(VLOOKUP($A10,'Import OffPeak'!$A$3:DS$99,118,FALSE())-VLOOKUP($A10,'Import OffPeak change'!$A$106:DS$202,118,FALSE())),0,(VLOOKUP($A10,'Import OffPeak'!$A$3:DS$99,118,FALSE())-VLOOKUP($A10,'Import OffPeak change'!$A$106:DS$202,118,FALSE())))</f>
        <v>0</v>
      </c>
      <c r="DO10" s="193" t="n">
        <f aca="false">IF(ISERROR(VLOOKUP($A10,'Import OffPeak'!$A$3:DT$99,119,FALSE())-VLOOKUP($A10,'Import OffPeak change'!$A$106:DT$202,119,FALSE())),0,(VLOOKUP($A10,'Import OffPeak'!$A$3:DT$99,119,FALSE())-VLOOKUP($A10,'Import OffPeak change'!$A$106:DT$202,119,FALSE())))</f>
        <v>0</v>
      </c>
      <c r="DP10" s="193" t="n">
        <f aca="false">IF(ISERROR(VLOOKUP($A10,'Import OffPeak'!$A$3:DU$99,120,FALSE())-VLOOKUP($A10,'Import OffPeak change'!$A$106:DU$202,120,FALSE())),0,(VLOOKUP($A10,'Import OffPeak'!$A$3:DU$99,120,FALSE())-VLOOKUP($A10,'Import OffPeak change'!$A$106:DU$202,120,FALSE())))</f>
        <v>0</v>
      </c>
      <c r="DQ10" s="193" t="n">
        <f aca="false">IF(ISERROR(VLOOKUP($A10,'Import OffPeak'!$A$3:DV$99,121,FALSE())-VLOOKUP($A10,'Import OffPeak change'!$A$106:DV$202,121,FALSE())),0,(VLOOKUP($A10,'Import OffPeak'!$A$3:DV$99,121,FALSE())-VLOOKUP($A10,'Import OffPeak change'!$A$106:DV$202,121,FALSE())))</f>
        <v>0</v>
      </c>
      <c r="DR10" s="193" t="n">
        <f aca="false">IF(ISERROR(VLOOKUP($A10,'Import OffPeak'!$A$3:DW$99,122,FALSE())-VLOOKUP($A10,'Import OffPeak change'!$A$106:DW$202,122,FALSE())),0,(VLOOKUP($A10,'Import OffPeak'!$A$3:DW$99,122,FALSE())-VLOOKUP($A10,'Import OffPeak change'!$A$106:DW$202,122,FALSE())))</f>
        <v>0</v>
      </c>
      <c r="DS10" s="193" t="n">
        <f aca="false">IF(ISERROR(VLOOKUP($A10,'Import OffPeak'!$A$3:DX$99,123,FALSE())-VLOOKUP($A10,'Import OffPeak change'!$A$106:DX$202,123,FALSE())),0,(VLOOKUP($A10,'Import OffPeak'!$A$3:DX$99,123,FALSE())-VLOOKUP($A10,'Import OffPeak change'!$A$106:DX$202,123,FALSE())))</f>
        <v>0</v>
      </c>
      <c r="DT10" s="193" t="n">
        <f aca="false">IF(ISERROR(VLOOKUP($A10,'Import OffPeak'!$A$3:DY$99,124,FALSE())-VLOOKUP($A10,'Import OffPeak change'!$A$106:DY$202,124,FALSE())),0,(VLOOKUP($A10,'Import OffPeak'!$A$3:DY$99,124,FALSE())-VLOOKUP($A10,'Import OffPeak change'!$A$106:DY$202,124,FALSE())))</f>
        <v>0</v>
      </c>
      <c r="DU10" s="193" t="n">
        <f aca="false">IF(ISERROR(VLOOKUP($A10,'Import OffPeak'!$A$3:DZ$99,125,FALSE())-VLOOKUP($A10,'Import OffPeak change'!$A$106:DZ$202,125,FALSE())),0,(VLOOKUP($A10,'Import OffPeak'!$A$3:DZ$99,125,FALSE())-VLOOKUP($A10,'Import OffPeak change'!$A$106:DZ$202,125,FALSE())))</f>
        <v>0</v>
      </c>
      <c r="DV10" s="193" t="n">
        <f aca="false">IF(ISERROR(VLOOKUP($A10,'Import OffPeak'!$A$3:EA$99,126,FALSE())-VLOOKUP($A10,'Import OffPeak change'!$A$106:EA$202,126,FALSE())),0,(VLOOKUP($A10,'Import OffPeak'!$A$3:EA$99,126,FALSE())-VLOOKUP($A10,'Import OffPeak change'!$A$106:EA$202,126,FALSE())))</f>
        <v>0</v>
      </c>
      <c r="DW10" s="193" t="n">
        <f aca="false">IF(ISERROR(VLOOKUP($A10,'Import OffPeak'!$A$3:EB$99,127,FALSE())-VLOOKUP($A10,'Import OffPeak change'!$A$106:EB$202,127,FALSE())),0,(VLOOKUP($A10,'Import OffPeak'!$A$3:EB$99,127,FALSE())-VLOOKUP($A10,'Import OffPeak change'!$A$106:EB$202,127,FALSE())))</f>
        <v>0</v>
      </c>
      <c r="DX10" s="193" t="n">
        <f aca="false">IF(ISERROR(VLOOKUP($A10,'Import OffPeak'!$A$3:EC$99,128,FALSE())-VLOOKUP($A10,'Import OffPeak change'!$A$106:EC$202,128,FALSE())),0,(VLOOKUP($A10,'Import OffPeak'!$A$3:EC$99,128,FALSE())-VLOOKUP($A10,'Import OffPeak change'!$A$106:EC$202,128,FALSE())))</f>
        <v>0</v>
      </c>
      <c r="DY10" s="193" t="n">
        <f aca="false">IF(ISERROR(VLOOKUP($A10,'Import OffPeak'!$A$3:ED$99,129,FALSE())-VLOOKUP($A10,'Import OffPeak change'!$A$106:ED$202,129,FALSE())),0,(VLOOKUP($A10,'Import OffPeak'!$A$3:ED$99,129,FALSE())-VLOOKUP($A10,'Import OffPeak change'!$A$106:ED$202,129,FALSE())))</f>
        <v>0</v>
      </c>
      <c r="DZ10" s="193" t="n">
        <f aca="false">IF(ISERROR(VLOOKUP($A10,'Import OffPeak'!$A$3:EE$99,130,FALSE())-VLOOKUP($A10,'Import OffPeak change'!$A$106:EE$202,130,FALSE())),0,(VLOOKUP($A10,'Import OffPeak'!$A$3:EE$99,130,FALSE())-VLOOKUP($A10,'Import OffPeak change'!$A$106:EE$202,130,FALSE())))</f>
        <v>0</v>
      </c>
      <c r="EA10" s="193" t="n">
        <f aca="false">IF(ISERROR(VLOOKUP($A10,'Import OffPeak'!$A$3:EF$99,131,FALSE())-VLOOKUP($A10,'Import OffPeak change'!$A$106:EF$202,131,FALSE())),0,(VLOOKUP($A10,'Import OffPeak'!$A$3:EF$99,131,FALSE())-VLOOKUP($A10,'Import OffPeak change'!$A$106:EF$202,131,FALSE())))</f>
        <v>0</v>
      </c>
      <c r="EB10" s="193" t="n">
        <f aca="false">IF(ISERROR(VLOOKUP($A10,'Import OffPeak'!$A$3:EG$99,132,FALSE())-VLOOKUP($A10,'Import OffPeak change'!$A$106:EG$202,132,FALSE())),0,(VLOOKUP($A10,'Import OffPeak'!$A$3:EG$99,132,FALSE())-VLOOKUP($A10,'Import OffPeak change'!$A$106:EG$202,132,FALSE())))</f>
        <v>0</v>
      </c>
      <c r="EC10" s="193" t="n">
        <f aca="false">IF(ISERROR(VLOOKUP($A10,'Import OffPeak'!$A$3:EH$99,133,FALSE())-VLOOKUP($A10,'Import OffPeak change'!$A$106:EH$202,133,FALSE())),0,(VLOOKUP($A10,'Import OffPeak'!$A$3:EH$99,133,FALSE())-VLOOKUP($A10,'Import OffPeak change'!$A$106:EH$202,133,FALSE())))</f>
        <v>0</v>
      </c>
      <c r="ED10" s="193" t="n">
        <f aca="false">IF(ISERROR(VLOOKUP($A10,'Import OffPeak'!$A$3:EI$99,134,FALSE())-VLOOKUP($A10,'Import OffPeak change'!$A$106:EI$202,134,FALSE())),0,(VLOOKUP($A10,'Import OffPeak'!$A$3:EI$99,134,FALSE())-VLOOKUP($A10,'Import OffPeak change'!$A$106:EI$202,134,FALSE())))</f>
        <v>0</v>
      </c>
      <c r="EE10" s="193" t="n">
        <f aca="false">IF(ISERROR(VLOOKUP($A10,'Import OffPeak'!$A$3:EJ$99,135,FALSE())-VLOOKUP($A10,'Import OffPeak change'!$A$106:EJ$202,135,FALSE())),0,(VLOOKUP($A10,'Import OffPeak'!$A$3:EJ$99,135,FALSE())-VLOOKUP($A10,'Import OffPeak change'!$A$106:EJ$202,135,FALSE())))</f>
        <v>0</v>
      </c>
      <c r="EF10" s="193" t="n">
        <f aca="false">IF(ISERROR(VLOOKUP($A10,'Import OffPeak'!$A$3:EK$99,136,FALSE())-VLOOKUP($A10,'Import OffPeak change'!$A$106:EK$202,136,FALSE())),0,(VLOOKUP($A10,'Import OffPeak'!$A$3:EK$99,136,FALSE())-VLOOKUP($A10,'Import OffPeak change'!$A$106:EK$202,136,FALSE())))</f>
        <v>0</v>
      </c>
      <c r="EG10" s="193" t="n">
        <f aca="false">IF(ISERROR(VLOOKUP($A10,'Import OffPeak'!$A$3:EL$99,137,FALSE())-VLOOKUP($A10,'Import OffPeak change'!$A$106:EL$202,137,FALSE())),0,(VLOOKUP($A10,'Import OffPeak'!$A$3:EL$99,137,FALSE())-VLOOKUP($A10,'Import OffPeak change'!$A$106:EL$202,137,FALSE())))</f>
        <v>0</v>
      </c>
      <c r="EH10" s="193" t="n">
        <f aca="false">IF(ISERROR(VLOOKUP($A10,'Import OffPeak'!$A$3:EM$99,138,FALSE())-VLOOKUP($A10,'Import OffPeak change'!$A$106:EM$202,138,FALSE())),0,(VLOOKUP($A10,'Import OffPeak'!$A$3:EM$99,138,FALSE())-VLOOKUP($A10,'Import OffPeak change'!$A$106:EM$202,138,FALSE())))</f>
        <v>0</v>
      </c>
      <c r="EI10" s="193" t="n">
        <f aca="false">IF(ISERROR(VLOOKUP($A10,'Import OffPeak'!$A$3:EN$99,139,FALSE())-VLOOKUP($A10,'Import OffPeak change'!$A$106:EN$202,139,FALSE())),0,(VLOOKUP($A10,'Import OffPeak'!$A$3:EN$99,139,FALSE())-VLOOKUP($A10,'Import OffPeak change'!$A$106:EN$202,139,FALSE())))</f>
        <v>0</v>
      </c>
      <c r="EJ10" s="193" t="n">
        <f aca="false">IF(ISERROR(VLOOKUP($A10,'Import OffPeak'!$A$3:EO$99,140,FALSE())-VLOOKUP($A10,'Import OffPeak change'!$A$106:EO$202,140,FALSE())),0,(VLOOKUP($A10,'Import OffPeak'!$A$3:EO$99,140,FALSE())-VLOOKUP($A10,'Import OffPeak change'!$A$106:EO$202,140,FALSE())))</f>
        <v>0</v>
      </c>
      <c r="EK10" s="193" t="n">
        <f aca="false">IF(ISERROR(VLOOKUP($A10,'Import OffPeak'!$A$3:EP$99,141,FALSE())-VLOOKUP($A10,'Import OffPeak change'!$A$106:EP$202,141,FALSE())),0,(VLOOKUP($A10,'Import OffPeak'!$A$3:EP$99,141,FALSE())-VLOOKUP($A10,'Import OffPeak change'!$A$106:EP$202,141,FALSE())))</f>
        <v>0</v>
      </c>
      <c r="EL10" s="193" t="n">
        <f aca="false">IF(ISERROR(VLOOKUP($A10,'Import OffPeak'!$A$3:EQ$99,142,FALSE())-VLOOKUP($A10,'Import OffPeak change'!$A$106:EQ$202,142,FALSE())),0,(VLOOKUP($A10,'Import OffPeak'!$A$3:EQ$99,142,FALSE())-VLOOKUP($A10,'Import OffPeak change'!$A$106:EQ$202,142,FALSE())))</f>
        <v>0</v>
      </c>
      <c r="EM10" s="193" t="n">
        <f aca="false">IF(ISERROR(VLOOKUP($A10,'Import OffPeak'!$A$3:ER$99,143,FALSE())-VLOOKUP($A10,'Import OffPeak change'!$A$106:ER$202,143,FALSE())),0,(VLOOKUP($A10,'Import OffPeak'!$A$3:ER$99,143,FALSE())-VLOOKUP($A10,'Import OffPeak change'!$A$106:ER$202,143,FALSE())))</f>
        <v>0</v>
      </c>
      <c r="EN10" s="193" t="n">
        <f aca="false">IF(ISERROR(VLOOKUP($A10,'Import OffPeak'!$A$3:ES$99,144,FALSE())-VLOOKUP($A10,'Import OffPeak change'!$A$106:ES$202,144,FALSE())),0,(VLOOKUP($A10,'Import OffPeak'!$A$3:ES$99,144,FALSE())-VLOOKUP($A10,'Import OffPeak change'!$A$106:ES$202,144,FALSE())))</f>
        <v>0</v>
      </c>
      <c r="EO10" s="193" t="n">
        <f aca="false">IF(ISERROR(VLOOKUP($A10,'Import OffPeak'!$A$3:ET$99,145,FALSE())-VLOOKUP($A10,'Import OffPeak change'!$A$106:ET$202,145,FALSE())),0,(VLOOKUP($A10,'Import OffPeak'!$A$3:ET$99,145,FALSE())-VLOOKUP($A10,'Import OffPeak change'!$A$106:ET$202,145,FALSE())))</f>
        <v>0</v>
      </c>
      <c r="EP10" s="193" t="n">
        <f aca="false">IF(ISERROR(VLOOKUP($A10,'Import OffPeak'!$A$3:EU$99,146,FALSE())-VLOOKUP($A10,'Import OffPeak change'!$A$106:EU$202,146,FALSE())),0,(VLOOKUP($A10,'Import OffPeak'!$A$3:EU$99,146,FALSE())-VLOOKUP($A10,'Import OffPeak change'!$A$106:EU$202,146,FALSE())))</f>
        <v>0</v>
      </c>
      <c r="EQ10" s="193" t="n">
        <f aca="false">IF(ISERROR(VLOOKUP($A10,'Import OffPeak'!$A$3:EV$99,147,FALSE())-VLOOKUP($A10,'Import OffPeak change'!$A$106:EV$202,147,FALSE())),0,(VLOOKUP($A10,'Import OffPeak'!$A$3:EV$99,147,FALSE())-VLOOKUP($A10,'Import OffPeak change'!$A$106:EV$202,147,FALSE())))</f>
        <v>0</v>
      </c>
      <c r="ER10" s="193" t="n">
        <f aca="false">IF(ISERROR(VLOOKUP($A10,'Import OffPeak'!$A$3:EW$99,148,FALSE())-VLOOKUP($A10,'Import OffPeak change'!$A$106:EW$202,148,FALSE())),0,(VLOOKUP($A10,'Import OffPeak'!$A$3:EW$99,148,FALSE())-VLOOKUP($A10,'Import OffPeak change'!$A$106:EW$202,148,FALSE())))</f>
        <v>0</v>
      </c>
      <c r="ES10" s="193" t="n">
        <f aca="false">IF(ISERROR(VLOOKUP($A10,'Import OffPeak'!$A$3:EX$99,149,FALSE())-VLOOKUP($A10,'Import OffPeak change'!$A$106:EX$202,149,FALSE())),0,(VLOOKUP($A10,'Import OffPeak'!$A$3:EX$99,149,FALSE())-VLOOKUP($A10,'Import OffPeak change'!$A$106:EX$202,149,FALSE())))</f>
        <v>0</v>
      </c>
      <c r="ET10" s="193" t="n">
        <f aca="false">IF(ISERROR(VLOOKUP($A10,'Import OffPeak'!$A$3:EY$99,150,FALSE())-VLOOKUP($A10,'Import OffPeak change'!$A$106:EY$202,150,FALSE())),0,(VLOOKUP($A10,'Import OffPeak'!$A$3:EY$99,150,FALSE())-VLOOKUP($A10,'Import OffPeak change'!$A$106:EY$202,150,FALSE())))</f>
        <v>0</v>
      </c>
      <c r="EU10" s="193" t="n">
        <f aca="false">IF(ISERROR(VLOOKUP($A10,'Import OffPeak'!$A$3:EZ$99,151,FALSE())-VLOOKUP($A10,'Import OffPeak change'!$A$106:EZ$202,151,FALSE())),0,(VLOOKUP($A10,'Import OffPeak'!$A$3:EZ$99,151,FALSE())-VLOOKUP($A10,'Import OffPeak change'!$A$106:EZ$202,151,FALSE())))</f>
        <v>0</v>
      </c>
      <c r="EV10" s="193" t="n">
        <f aca="false">IF(ISERROR(VLOOKUP($A10,'Import OffPeak'!$A$3:FA$99,152,FALSE())-VLOOKUP($A10,'Import OffPeak change'!$A$106:FA$202,152,FALSE())),0,(VLOOKUP($A10,'Import OffPeak'!$A$3:FA$99,152,FALSE())-VLOOKUP($A10,'Import OffPeak change'!$A$106:FA$202,152,FALSE())))</f>
        <v>0</v>
      </c>
      <c r="EW10" s="193" t="n">
        <f aca="false">IF(ISERROR(VLOOKUP($A10,'Import OffPeak'!$A$3:FB$99,153,FALSE())-VLOOKUP($A10,'Import OffPeak change'!$A$106:FB$202,153,FALSE())),0,(VLOOKUP($A10,'Import OffPeak'!$A$3:FB$99,153,FALSE())-VLOOKUP($A10,'Import OffPeak change'!$A$106:FB$202,153,FALSE())))</f>
        <v>0</v>
      </c>
      <c r="EX10" s="193" t="n">
        <f aca="false">IF(ISERROR(VLOOKUP($A10,'Import OffPeak'!$A$3:FC$99,154,FALSE())-VLOOKUP($A10,'Import OffPeak change'!$A$106:FC$202,154,FALSE())),0,(VLOOKUP($A10,'Import OffPeak'!$A$3:FC$99,154,FALSE())-VLOOKUP($A10,'Import OffPeak change'!$A$106:FC$202,154,FALSE())))</f>
        <v>0</v>
      </c>
      <c r="EY10" s="193" t="n">
        <f aca="false">IF(ISERROR(VLOOKUP($A10,'Import OffPeak'!$A$3:FD$99,155,FALSE())-VLOOKUP($A10,'Import OffPeak change'!$A$106:FD$202,155,FALSE())),0,(VLOOKUP($A10,'Import OffPeak'!$A$3:FD$99,155,FALSE())-VLOOKUP($A10,'Import OffPeak change'!$A$106:FD$202,155,FALSE())))</f>
        <v>0</v>
      </c>
      <c r="EZ10" s="193" t="n">
        <f aca="false">IF(ISERROR(VLOOKUP($A10,'Import OffPeak'!$A$3:FE$99,156,FALSE())-VLOOKUP($A10,'Import OffPeak change'!$A$106:FE$202,156,FALSE())),0,(VLOOKUP($A10,'Import OffPeak'!$A$3:FE$99,156,FALSE())-VLOOKUP($A10,'Import OffPeak change'!$A$106:FE$202,156,FALSE())))</f>
        <v>0</v>
      </c>
      <c r="FA10" s="193" t="n">
        <f aca="false">IF(ISERROR(VLOOKUP($A10,'Import OffPeak'!$A$3:FF$99,157,FALSE())-VLOOKUP($A10,'Import OffPeak change'!$A$106:FF$202,157,FALSE())),0,(VLOOKUP($A10,'Import OffPeak'!$A$3:FF$99,157,FALSE())-VLOOKUP($A10,'Import OffPeak change'!$A$106:FF$202,157,FALSE())))</f>
        <v>0</v>
      </c>
      <c r="FB10" s="193" t="n">
        <f aca="false">IF(ISERROR(VLOOKUP($A10,'Import OffPeak'!$A$3:FG$99,158,FALSE())-VLOOKUP($A10,'Import OffPeak change'!$A$106:FG$202,158,FALSE())),0,(VLOOKUP($A10,'Import OffPeak'!$A$3:FG$99,158,FALSE())-VLOOKUP($A10,'Import OffPeak change'!$A$106:FG$202,158,FALSE())))</f>
        <v>0</v>
      </c>
      <c r="FC10" s="193" t="n">
        <f aca="false">IF(ISERROR(VLOOKUP($A10,'Import OffPeak'!$A$3:FH$99,159,FALSE())-VLOOKUP($A10,'Import OffPeak change'!$A$106:FH$202,159,FALSE())),0,(VLOOKUP($A10,'Import OffPeak'!$A$3:FH$99,159,FALSE())-VLOOKUP($A10,'Import OffPeak change'!$A$106:FH$202,159,FALSE())))</f>
        <v>0</v>
      </c>
      <c r="FD10" s="193" t="n">
        <f aca="false">IF(ISERROR(VLOOKUP($A10,'Import OffPeak'!$A$3:FI$99,160,FALSE())-VLOOKUP($A10,'Import OffPeak change'!$A$106:FI$202,160,FALSE())),0,(VLOOKUP($A10,'Import OffPeak'!$A$3:FI$99,160,FALSE())-VLOOKUP($A10,'Import OffPeak change'!$A$106:FI$202,160,FALSE())))</f>
        <v>0</v>
      </c>
      <c r="FE10" s="193" t="n">
        <f aca="false">IF(ISERROR(VLOOKUP($A10,'Import OffPeak'!$A$3:FJ$99,161,FALSE())-VLOOKUP($A10,'Import OffPeak change'!$A$106:FJ$202,161,FALSE())),0,(VLOOKUP($A10,'Import OffPeak'!$A$3:FJ$99,161,FALSE())-VLOOKUP($A10,'Import OffPeak change'!$A$106:FJ$202,161,FALSE())))</f>
        <v>0</v>
      </c>
      <c r="FF10" s="193" t="n">
        <f aca="false">IF(ISERROR(VLOOKUP($A10,'Import OffPeak'!$A$3:FK$99,162,FALSE())-VLOOKUP($A10,'Import OffPeak change'!$A$106:FK$202,162,FALSE())),0,(VLOOKUP($A10,'Import OffPeak'!$A$3:FK$99,162,FALSE())-VLOOKUP($A10,'Import OffPeak change'!$A$106:FK$202,162,FALSE())))</f>
        <v>0</v>
      </c>
      <c r="FG10" s="193" t="n">
        <f aca="false">IF(ISERROR(VLOOKUP($A10,'Import OffPeak'!$A$3:FL$99,163,FALSE())-VLOOKUP($A10,'Import OffPeak change'!$A$106:FL$202,163,FALSE())),0,(VLOOKUP($A10,'Import OffPeak'!$A$3:FL$99,163,FALSE())-VLOOKUP($A10,'Import OffPeak change'!$A$106:FL$202,163,FALSE())))</f>
        <v>0</v>
      </c>
      <c r="FH10" s="193" t="n">
        <f aca="false">IF(ISERROR(VLOOKUP($A10,'Import OffPeak'!$A$3:FM$99,164,FALSE())-VLOOKUP($A10,'Import OffPeak change'!$A$106:FM$202,164,FALSE())),0,(VLOOKUP($A10,'Import OffPeak'!$A$3:FM$99,164,FALSE())-VLOOKUP($A10,'Import OffPeak change'!$A$106:FM$202,164,FALSE())))</f>
        <v>0</v>
      </c>
      <c r="FI10" s="193" t="n">
        <f aca="false">IF(ISERROR(VLOOKUP($A10,'Import OffPeak'!$A$3:FN$99,165,FALSE())-VLOOKUP($A10,'Import OffPeak change'!$A$106:FN$202,165,FALSE())),0,(VLOOKUP($A10,'Import OffPeak'!$A$3:FN$99,165,FALSE())-VLOOKUP($A10,'Import OffPeak change'!$A$106:FN$202,165,FALSE())))</f>
        <v>0</v>
      </c>
      <c r="FJ10" s="193" t="n">
        <f aca="false">IF(ISERROR(VLOOKUP($A10,'Import OffPeak'!$A$3:FO$99,166,FALSE())-VLOOKUP($A10,'Import OffPeak change'!$A$106:FO$202,166,FALSE())),0,(VLOOKUP($A10,'Import OffPeak'!$A$3:FO$99,166,FALSE())-VLOOKUP($A10,'Import OffPeak change'!$A$106:FO$202,166,FALSE())))</f>
        <v>0</v>
      </c>
      <c r="FK10" s="193" t="n">
        <f aca="false">IF(ISERROR(VLOOKUP($A10,'Import OffPeak'!$A$3:FP$99,167,FALSE())-VLOOKUP($A10,'Import OffPeak change'!$A$106:FP$202,167,FALSE())),0,(VLOOKUP($A10,'Import OffPeak'!$A$3:FP$99,167,FALSE())-VLOOKUP($A10,'Import OffPeak change'!$A$106:FP$202,167,FALSE())))</f>
        <v>0</v>
      </c>
      <c r="FL10" s="193" t="n">
        <f aca="false">IF(ISERROR(VLOOKUP($A10,'Import OffPeak'!$A$3:FQ$99,168,FALSE())-VLOOKUP($A10,'Import OffPeak change'!$A$106:FQ$202,168,FALSE())),0,(VLOOKUP($A10,'Import OffPeak'!$A$3:FQ$99,168,FALSE())-VLOOKUP($A10,'Import OffPeak change'!$A$106:FQ$202,168,FALSE())))</f>
        <v>0</v>
      </c>
      <c r="FM10" s="193" t="n">
        <f aca="false">IF(ISERROR(VLOOKUP($A10,'Import OffPeak'!$A$3:FR$99,169,FALSE())-VLOOKUP($A10,'Import OffPeak change'!$A$106:FR$202,169,FALSE())),0,(VLOOKUP($A10,'Import OffPeak'!$A$3:FR$99,169,FALSE())-VLOOKUP($A10,'Import OffPeak change'!$A$106:FR$202,169,FALSE())))</f>
        <v>0</v>
      </c>
      <c r="FN10" s="193" t="n">
        <f aca="false">IF(ISERROR(VLOOKUP($A10,'Import OffPeak'!$A$3:FS$99,170,FALSE())-VLOOKUP($A10,'Import OffPeak change'!$A$106:FS$202,170,FALSE())),0,(VLOOKUP($A10,'Import OffPeak'!$A$3:FS$99,170,FALSE())-VLOOKUP($A10,'Import OffPeak change'!$A$106:FS$202,170,FALSE())))</f>
        <v>0</v>
      </c>
      <c r="FO10" s="193" t="n">
        <f aca="false">IF(ISERROR(VLOOKUP($A10,'Import OffPeak'!$A$3:FT$99,171,FALSE())-VLOOKUP($A10,'Import OffPeak change'!$A$106:FT$202,171,FALSE())),0,(VLOOKUP($A10,'Import OffPeak'!$A$3:FT$99,171,FALSE())-VLOOKUP($A10,'Import OffPeak change'!$A$106:FT$202,171,FALSE())))</f>
        <v>0</v>
      </c>
      <c r="FP10" s="193" t="n">
        <f aca="false">IF(ISERROR(VLOOKUP($A10,'Import OffPeak'!$A$3:FU$99,172,FALSE())-VLOOKUP($A10,'Import OffPeak change'!$A$106:FU$202,172,FALSE())),0,(VLOOKUP($A10,'Import OffPeak'!$A$3:FU$99,172,FALSE())-VLOOKUP($A10,'Import OffPeak change'!$A$106:FU$202,172,FALSE())))</f>
        <v>0</v>
      </c>
      <c r="FQ10" s="193" t="n">
        <f aca="false">IF(ISERROR(VLOOKUP($A10,'Import OffPeak'!$A$3:FV$99,173,FALSE())-VLOOKUP($A10,'Import OffPeak change'!$A$106:FV$202,173,FALSE())),0,(VLOOKUP($A10,'Import OffPeak'!$A$3:FV$99,173,FALSE())-VLOOKUP($A10,'Import OffPeak change'!$A$106:FV$202,173,FALSE())))</f>
        <v>0</v>
      </c>
      <c r="FR10" s="193" t="n">
        <f aca="false">IF(ISERROR(VLOOKUP($A10,'Import OffPeak'!$A$3:FW$99,174,FALSE())-VLOOKUP($A10,'Import OffPeak change'!$A$106:FW$202,174,FALSE())),0,(VLOOKUP($A10,'Import OffPeak'!$A$3:FW$99,174,FALSE())-VLOOKUP($A10,'Import OffPeak change'!$A$106:FW$202,174,FALSE())))</f>
        <v>0</v>
      </c>
      <c r="FS10" s="193" t="n">
        <f aca="false">IF(ISERROR(VLOOKUP($A10,'Import OffPeak'!$A$3:FX$99,175,FALSE())-VLOOKUP($A10,'Import OffPeak change'!$A$106:FX$202,175,FALSE())),0,(VLOOKUP($A10,'Import OffPeak'!$A$3:FX$99,175,FALSE())-VLOOKUP($A10,'Import OffPeak change'!$A$106:FX$202,175,FALSE())))</f>
        <v>0</v>
      </c>
      <c r="FT10" s="193" t="n">
        <f aca="false">IF(ISERROR(VLOOKUP($A10,'Import OffPeak'!$A$3:FY$99,176,FALSE())-VLOOKUP($A10,'Import OffPeak change'!$A$106:FY$202,176,FALSE())),0,(VLOOKUP($A10,'Import OffPeak'!$A$3:FY$99,176,FALSE())-VLOOKUP($A10,'Import OffPeak change'!$A$106:FY$202,176,FALSE())))</f>
        <v>0</v>
      </c>
      <c r="FU10" s="193" t="n">
        <f aca="false">IF(ISERROR(VLOOKUP($A10,'Import OffPeak'!$A$3:FZ$99,177,FALSE())-VLOOKUP($A10,'Import OffPeak change'!$A$106:FZ$202,177,FALSE())),0,(VLOOKUP($A10,'Import OffPeak'!$A$3:FZ$99,177,FALSE())-VLOOKUP($A10,'Import OffPeak change'!$A$106:FZ$202,177,FALSE())))</f>
        <v>0</v>
      </c>
      <c r="FV10" s="193" t="n">
        <f aca="false">IF(ISERROR(VLOOKUP($A10,'Import OffPeak'!$A$3:GA$99,178,FALSE())-VLOOKUP($A10,'Import OffPeak change'!$A$106:GA$202,178,FALSE())),0,(VLOOKUP($A10,'Import OffPeak'!$A$3:GA$99,178,FALSE())-VLOOKUP($A10,'Import OffPeak change'!$A$106:GA$202,178,FALSE())))</f>
        <v>0</v>
      </c>
      <c r="FW10" s="193" t="n">
        <f aca="false">IF(ISERROR(VLOOKUP($A10,'Import OffPeak'!$A$3:GB$99,179,FALSE())-VLOOKUP($A10,'Import OffPeak change'!$A$106:GB$202,179,FALSE())),0,(VLOOKUP($A10,'Import OffPeak'!$A$3:GB$99,179,FALSE())-VLOOKUP($A10,'Import OffPeak change'!$A$106:GB$202,179,FALSE())))</f>
        <v>0</v>
      </c>
      <c r="FX10" s="193" t="n">
        <f aca="false">IF(ISERROR(VLOOKUP($A10,'Import OffPeak'!$A$3:GC$99,180,FALSE())-VLOOKUP($A10,'Import OffPeak change'!$A$106:GC$202,180,FALSE())),0,(VLOOKUP($A10,'Import OffPeak'!$A$3:GC$99,180,FALSE())-VLOOKUP($A10,'Import OffPeak change'!$A$106:GC$202,180,FALSE())))</f>
        <v>0</v>
      </c>
      <c r="FY10" s="193" t="n">
        <f aca="false">IF(ISERROR(VLOOKUP($A10,'Import OffPeak'!$A$3:GD$99,181,FALSE())-VLOOKUP($A10,'Import OffPeak change'!$A$106:GD$202,181,FALSE())),0,(VLOOKUP($A10,'Import OffPeak'!$A$3:GD$99,181,FALSE())-VLOOKUP($A10,'Import OffPeak change'!$A$106:GD$202,181,FALSE())))</f>
        <v>0</v>
      </c>
      <c r="FZ10" s="193" t="n">
        <f aca="false">IF(ISERROR(VLOOKUP($A10,'Import OffPeak'!$A$3:GE$99,182,FALSE())-VLOOKUP($A10,'Import OffPeak change'!$A$106:GE$202,182,FALSE())),0,(VLOOKUP($A10,'Import OffPeak'!$A$3:GE$99,182,FALSE())-VLOOKUP($A10,'Import OffPeak change'!$A$106:GE$202,182,FALSE())))</f>
        <v>0</v>
      </c>
      <c r="GA10" s="193" t="n">
        <f aca="false">IF(ISERROR(VLOOKUP($A10,'Import OffPeak'!$A$3:GF$99,183,FALSE())-VLOOKUP($A10,'Import OffPeak change'!$A$106:GF$202,183,FALSE())),0,(VLOOKUP($A10,'Import OffPeak'!$A$3:GF$99,183,FALSE())-VLOOKUP($A10,'Import OffPeak change'!$A$106:GF$202,183,FALSE())))</f>
        <v>0</v>
      </c>
      <c r="GB10" s="193" t="n">
        <f aca="false">IF(ISERROR(VLOOKUP($A10,'Import OffPeak'!$A$3:GG$99,184,FALSE())-VLOOKUP($A10,'Import OffPeak change'!$A$106:GG$202,184,FALSE())),0,(VLOOKUP($A10,'Import OffPeak'!$A$3:GG$99,184,FALSE())-VLOOKUP($A10,'Import OffPeak change'!$A$106:GG$202,184,FALSE())))</f>
        <v>0</v>
      </c>
      <c r="GC10" s="193" t="n">
        <f aca="false">IF(ISERROR(VLOOKUP($A10,'Import OffPeak'!$A$3:GH$99,185,FALSE())-VLOOKUP($A10,'Import OffPeak change'!$A$106:GH$202,185,FALSE())),0,(VLOOKUP($A10,'Import OffPeak'!$A$3:GH$99,185,FALSE())-VLOOKUP($A10,'Import OffPeak change'!$A$106:GH$202,185,FALSE())))</f>
        <v>0</v>
      </c>
      <c r="GD10" s="193" t="n">
        <f aca="false">IF(ISERROR(VLOOKUP($A10,'Import OffPeak'!$A$3:GI$99,186,FALSE())-VLOOKUP($A10,'Import OffPeak change'!$A$106:GI$202,186,FALSE())),0,(VLOOKUP($A10,'Import OffPeak'!$A$3:GI$99,186,FALSE())-VLOOKUP($A10,'Import OffPeak change'!$A$106:GI$202,186,FALSE())))</f>
        <v>0</v>
      </c>
      <c r="GE10" s="193" t="n">
        <f aca="false">IF(ISERROR(VLOOKUP($A10,'Import OffPeak'!$A$3:GJ$99,187,FALSE())-VLOOKUP($A10,'Import OffPeak change'!$A$106:GJ$202,187,FALSE())),0,(VLOOKUP($A10,'Import OffPeak'!$A$3:GJ$99,187,FALSE())-VLOOKUP($A10,'Import OffPeak change'!$A$106:GJ$202,187,FALSE())))</f>
        <v>0</v>
      </c>
      <c r="GF10" s="193" t="n">
        <f aca="false">IF(ISERROR(VLOOKUP($A10,'Import OffPeak'!$A$3:GK$99,188,FALSE())-VLOOKUP($A10,'Import OffPeak change'!$A$106:GK$202,188,FALSE())),0,(VLOOKUP($A10,'Import OffPeak'!$A$3:GK$99,188,FALSE())-VLOOKUP($A10,'Import OffPeak change'!$A$106:GK$202,188,FALSE())))</f>
        <v>0</v>
      </c>
      <c r="GG10" s="193" t="n">
        <f aca="false">IF(ISERROR(VLOOKUP($A10,'Import OffPeak'!$A$3:GL$99,189,FALSE())-VLOOKUP($A10,'Import OffPeak change'!$A$106:GL$202,189,FALSE())),0,(VLOOKUP($A10,'Import OffPeak'!$A$3:GL$99,189,FALSE())-VLOOKUP($A10,'Import OffPeak change'!$A$106:GL$202,189,FALSE())))</f>
        <v>0</v>
      </c>
      <c r="GH10" s="193" t="n">
        <f aca="false">IF(ISERROR(VLOOKUP($A10,'Import OffPeak'!$A$3:GM$99,190,FALSE())-VLOOKUP($A10,'Import OffPeak change'!$A$106:GM$202,190,FALSE())),0,(VLOOKUP($A10,'Import OffPeak'!$A$3:GM$99,190,FALSE())-VLOOKUP($A10,'Import OffPeak change'!$A$106:GM$202,190,FALSE())))</f>
        <v>0</v>
      </c>
      <c r="GI10" s="193" t="n">
        <f aca="false">IF(ISERROR(VLOOKUP($A10,'Import OffPeak'!$A$3:GN$99,191,FALSE())-VLOOKUP($A10,'Import OffPeak change'!$A$106:GN$202,191,FALSE())),0,(VLOOKUP($A10,'Import OffPeak'!$A$3:GN$99,191,FALSE())-VLOOKUP($A10,'Import OffPeak change'!$A$106:GN$202,191,FALSE())))</f>
        <v>0</v>
      </c>
      <c r="GJ10" s="193" t="n">
        <f aca="false">IF(ISERROR(VLOOKUP($A10,'Import OffPeak'!$A$3:GO$99,192,FALSE())-VLOOKUP($A10,'Import OffPeak change'!$A$106:GO$202,192,FALSE())),0,(VLOOKUP($A10,'Import OffPeak'!$A$3:GO$99,192,FALSE())-VLOOKUP($A10,'Import OffPeak change'!$A$106:GO$202,192,FALSE())))</f>
        <v>0</v>
      </c>
      <c r="GK10" s="193" t="n">
        <f aca="false">IF(ISERROR(VLOOKUP($A10,'Import OffPeak'!$A$3:GP$99,193,FALSE())-VLOOKUP($A10,'Import OffPeak change'!$A$106:GP$202,193,FALSE())),0,(VLOOKUP($A10,'Import OffPeak'!$A$3:GP$99,193,FALSE())-VLOOKUP($A10,'Import OffPeak change'!$A$106:GP$202,193,FALSE())))</f>
        <v>0</v>
      </c>
      <c r="GL10" s="193" t="n">
        <f aca="false">IF(ISERROR(VLOOKUP($A10,'Import OffPeak'!$A$3:GQ$99,194,FALSE())-VLOOKUP($A10,'Import OffPeak change'!$A$106:GQ$202,194,FALSE())),0,(VLOOKUP($A10,'Import OffPeak'!$A$3:GQ$99,194,FALSE())-VLOOKUP($A10,'Import OffPeak change'!$A$106:GQ$202,194,FALSE())))</f>
        <v>0</v>
      </c>
      <c r="GM10" s="193" t="n">
        <f aca="false">IF(ISERROR(VLOOKUP($A10,'Import OffPeak'!$A$3:GR$99,195,FALSE())-VLOOKUP($A10,'Import OffPeak change'!$A$106:GR$202,195,FALSE())),0,(VLOOKUP($A10,'Import OffPeak'!$A$3:GR$99,195,FALSE())-VLOOKUP($A10,'Import OffPeak change'!$A$106:GR$202,195,FALSE())))</f>
        <v>0</v>
      </c>
      <c r="GN10" s="193" t="n">
        <f aca="false">IF(ISERROR(VLOOKUP($A10,'Import OffPeak'!$A$3:GS$99,196,FALSE())-VLOOKUP($A10,'Import OffPeak change'!$A$106:GS$202,196,FALSE())),0,(VLOOKUP($A10,'Import OffPeak'!$A$3:GS$99,196,FALSE())-VLOOKUP($A10,'Import OffPeak change'!$A$106:GS$202,196,FALSE())))</f>
        <v>0</v>
      </c>
      <c r="GO10" s="193" t="n">
        <f aca="false">IF(ISERROR(VLOOKUP($A10,'Import OffPeak'!$A$3:GT$99,197,FALSE())-VLOOKUP($A10,'Import OffPeak change'!$A$106:GT$202,197,FALSE())),0,(VLOOKUP($A10,'Import OffPeak'!$A$3:GT$99,197,FALSE())-VLOOKUP($A10,'Import OffPeak change'!$A$106:GT$202,197,FALSE())))</f>
        <v>0</v>
      </c>
      <c r="GP10" s="193" t="n">
        <f aca="false">IF(ISERROR(VLOOKUP($A10,'Import OffPeak'!$A$3:GU$99,198,FALSE())-VLOOKUP($A10,'Import OffPeak change'!$A$106:GU$202,198,FALSE())),0,(VLOOKUP($A10,'Import OffPeak'!$A$3:GU$99,198,FALSE())-VLOOKUP($A10,'Import OffPeak change'!$A$106:GU$202,198,FALSE())))</f>
        <v>0</v>
      </c>
      <c r="GQ10" s="193" t="n">
        <f aca="false">IF(ISERROR(VLOOKUP($A10,'Import OffPeak'!$A$3:GV$99,199,FALSE())-VLOOKUP($A10,'Import OffPeak change'!$A$106:GV$202,199,FALSE())),0,(VLOOKUP($A10,'Import OffPeak'!$A$3:GV$99,199,FALSE())-VLOOKUP($A10,'Import OffPeak change'!$A$106:GV$202,199,FALSE())))</f>
        <v>0</v>
      </c>
      <c r="GR10" s="193" t="n">
        <f aca="false">IF(ISERROR(VLOOKUP($A10,'Import OffPeak'!$A$3:GW$99,200,FALSE())-VLOOKUP($A10,'Import OffPeak change'!$A$106:GW$202,200,FALSE())),0,(VLOOKUP($A10,'Import OffPeak'!$A$3:GW$99,200,FALSE())-VLOOKUP($A10,'Import OffPeak change'!$A$106:GW$202,200,FALSE())))</f>
        <v>0</v>
      </c>
      <c r="GS10" s="193" t="n">
        <f aca="false">IF(ISERROR(VLOOKUP($A10,'Import OffPeak'!$A$3:GX$99,201,FALSE())-VLOOKUP($A10,'Import OffPeak change'!$A$106:GX$202,201,FALSE())),0,(VLOOKUP($A10,'Import OffPeak'!$A$3:GX$99,201,FALSE())-VLOOKUP($A10,'Import OffPeak change'!$A$106:GX$202,201,FALSE())))</f>
        <v>0</v>
      </c>
      <c r="GT10" s="193" t="n">
        <f aca="false">IF(ISERROR(VLOOKUP($A10,'Import OffPeak'!$A$3:GY$99,202,FALSE())-VLOOKUP($A10,'Import OffPeak change'!$A$106:GY$202,202,FALSE())),0,(VLOOKUP($A10,'Import OffPeak'!$A$3:GY$99,202,FALSE())-VLOOKUP($A10,'Import OffPeak change'!$A$106:GY$202,202,FALSE())))</f>
        <v>0</v>
      </c>
      <c r="GU10" s="193" t="n">
        <f aca="false">IF(ISERROR(VLOOKUP($A10,'Import OffPeak'!$A$3:GZ$99,203,FALSE())-VLOOKUP($A10,'Import OffPeak change'!$A$106:GZ$202,203,FALSE())),0,(VLOOKUP($A10,'Import OffPeak'!$A$3:GZ$99,203,FALSE())-VLOOKUP($A10,'Import OffPeak change'!$A$106:GZ$202,203,FALSE())))</f>
        <v>0</v>
      </c>
      <c r="GV10" s="193" t="n">
        <f aca="false">IF(ISERROR(VLOOKUP($A10,'Import OffPeak'!$A$3:HA$99,204,FALSE())-VLOOKUP($A10,'Import OffPeak change'!$A$106:HA$202,204,FALSE())),0,(VLOOKUP($A10,'Import OffPeak'!$A$3:HA$99,204,FALSE())-VLOOKUP($A10,'Import OffPeak change'!$A$106:HA$202,204,FALSE())))</f>
        <v>0</v>
      </c>
      <c r="GW10" s="193" t="n">
        <f aca="false">IF(ISERROR(VLOOKUP($A10,'Import OffPeak'!$A$3:HB$99,205,FALSE())-VLOOKUP($A10,'Import OffPeak change'!$A$106:HB$202,205,FALSE())),0,(VLOOKUP($A10,'Import OffPeak'!$A$3:HB$99,205,FALSE())-VLOOKUP($A10,'Import OffPeak change'!$A$106:HB$202,205,FALSE())))</f>
        <v>0</v>
      </c>
      <c r="GX10" s="193" t="n">
        <f aca="false">IF(ISERROR(VLOOKUP($A10,'Import OffPeak'!$A$3:HC$99,206,FALSE())-VLOOKUP($A10,'Import OffPeak change'!$A$106:HC$202,206,FALSE())),0,(VLOOKUP($A10,'Import OffPeak'!$A$3:HC$99,206,FALSE())-VLOOKUP($A10,'Import OffPeak change'!$A$106:HC$202,206,FALSE())))</f>
        <v>0</v>
      </c>
      <c r="GY10" s="193" t="n">
        <f aca="false">IF(ISERROR(VLOOKUP($A10,'Import OffPeak'!$A$3:HD$99,207,FALSE())-VLOOKUP($A10,'Import OffPeak change'!$A$106:HD$202,207,FALSE())),0,(VLOOKUP($A10,'Import OffPeak'!$A$3:HD$99,207,FALSE())-VLOOKUP($A10,'Import OffPeak change'!$A$106:HD$202,207,FALSE())))</f>
        <v>0</v>
      </c>
      <c r="GZ10" s="193" t="n">
        <f aca="false">IF(ISERROR(VLOOKUP($A10,'Import OffPeak'!$A$3:HE$99,208,FALSE())-VLOOKUP($A10,'Import OffPeak change'!$A$106:HE$202,208,FALSE())),0,(VLOOKUP($A10,'Import OffPeak'!$A$3:HE$99,208,FALSE())-VLOOKUP($A10,'Import OffPeak change'!$A$106:HE$202,208,FALSE())))</f>
        <v>0</v>
      </c>
      <c r="HA10" s="193" t="n">
        <f aca="false">IF(ISERROR(VLOOKUP($A10,'Import OffPeak'!$A$3:HF$99,209,FALSE())-VLOOKUP($A10,'Import OffPeak change'!$A$106:HF$202,209,FALSE())),0,(VLOOKUP($A10,'Import OffPeak'!$A$3:HF$99,209,FALSE())-VLOOKUP($A10,'Import OffPeak change'!$A$106:HF$202,209,FALSE())))</f>
        <v>0</v>
      </c>
      <c r="HB10" s="193" t="n">
        <f aca="false">IF(ISERROR(VLOOKUP($A10,'Import OffPeak'!$A$3:HG$99,210,FALSE())-VLOOKUP($A10,'Import OffPeak change'!$A$106:HG$202,210,FALSE())),0,(VLOOKUP($A10,'Import OffPeak'!$A$3:HG$99,210,FALSE())-VLOOKUP($A10,'Import OffPeak change'!$A$106:HG$202,210,FALSE())))</f>
        <v>0</v>
      </c>
      <c r="HC10" s="193" t="n">
        <f aca="false">IF(ISERROR(VLOOKUP($A10,'Import OffPeak'!$A$3:HH$99,211,FALSE())-VLOOKUP($A10,'Import OffPeak change'!$A$106:HH$202,211,FALSE())),0,(VLOOKUP($A10,'Import OffPeak'!$A$3:HH$99,211,FALSE())-VLOOKUP($A10,'Import OffPeak change'!$A$106:HH$202,211,FALSE())))</f>
        <v>0</v>
      </c>
      <c r="HD10" s="193" t="n">
        <f aca="false">IF(ISERROR(VLOOKUP($A10,'Import OffPeak'!$A$3:HI$99,212,FALSE())-VLOOKUP($A10,'Import OffPeak change'!$A$106:HI$202,212,FALSE())),0,(VLOOKUP($A10,'Import OffPeak'!$A$3:HI$99,212,FALSE())-VLOOKUP($A10,'Import OffPeak change'!$A$106:HI$202,212,FALSE())))</f>
        <v>0</v>
      </c>
      <c r="HE10" s="193" t="n">
        <f aca="false">IF(ISERROR(VLOOKUP($A10,'Import OffPeak'!$A$3:HJ$99,213,FALSE())-VLOOKUP($A10,'Import OffPeak change'!$A$106:HJ$202,213,FALSE())),0,(VLOOKUP($A10,'Import OffPeak'!$A$3:HJ$99,213,FALSE())-VLOOKUP($A10,'Import OffPeak change'!$A$106:HJ$202,213,FALSE())))</f>
        <v>0</v>
      </c>
      <c r="HF10" s="193" t="n">
        <f aca="false">IF(ISERROR(VLOOKUP($A10,'Import OffPeak'!$A$3:HK$99,214,FALSE())-VLOOKUP($A10,'Import OffPeak change'!$A$106:HK$202,214,FALSE())),0,(VLOOKUP($A10,'Import OffPeak'!$A$3:HK$99,214,FALSE())-VLOOKUP($A10,'Import OffPeak change'!$A$106:HK$202,214,FALSE())))</f>
        <v>0</v>
      </c>
      <c r="HG10" s="193" t="n">
        <f aca="false">IF(ISERROR(VLOOKUP($A10,'Import OffPeak'!$A$3:HL$99,215,FALSE())-VLOOKUP($A10,'Import OffPeak change'!$A$106:HL$202,215,FALSE())),0,(VLOOKUP($A10,'Import OffPeak'!$A$3:HL$99,215,FALSE())-VLOOKUP($A10,'Import OffPeak change'!$A$106:HL$202,215,FALSE())))</f>
        <v>0</v>
      </c>
      <c r="HH10" s="193" t="n">
        <f aca="false">IF(ISERROR(VLOOKUP($A10,'Import OffPeak'!$A$3:HM$99,216,FALSE())-VLOOKUP($A10,'Import OffPeak change'!$A$106:HM$202,216,FALSE())),0,(VLOOKUP($A10,'Import OffPeak'!$A$3:HM$99,216,FALSE())-VLOOKUP($A10,'Import OffPeak change'!$A$106:HM$202,216,FALSE())))</f>
        <v>0</v>
      </c>
      <c r="HI10" s="193" t="n">
        <f aca="false">IF(ISERROR(VLOOKUP($A10,'Import OffPeak'!$A$3:HN$99,217,FALSE())-VLOOKUP($A10,'Import OffPeak change'!$A$106:HN$202,217,FALSE())),0,(VLOOKUP($A10,'Import OffPeak'!$A$3:HN$99,217,FALSE())-VLOOKUP($A10,'Import OffPeak change'!$A$106:HN$202,217,FALSE())))</f>
        <v>0</v>
      </c>
      <c r="HJ10" s="193" t="n">
        <f aca="false">IF(ISERROR(VLOOKUP($A10,'Import OffPeak'!$A$3:HO$99,218,FALSE())-VLOOKUP($A10,'Import OffPeak change'!$A$106:HO$202,218,FALSE())),0,(VLOOKUP($A10,'Import OffPeak'!$A$3:HO$99,218,FALSE())-VLOOKUP($A10,'Import OffPeak change'!$A$106:HO$202,218,FALSE())))</f>
        <v>0</v>
      </c>
      <c r="HK10" s="193" t="n">
        <f aca="false">IF(ISERROR(VLOOKUP($A10,'Import OffPeak'!$A$3:HP$99,219,FALSE())-VLOOKUP($A10,'Import OffPeak change'!$A$106:HP$202,219,FALSE())),0,(VLOOKUP($A10,'Import OffPeak'!$A$3:HP$99,219,FALSE())-VLOOKUP($A10,'Import OffPeak change'!$A$106:HP$202,219,FALSE())))</f>
        <v>0</v>
      </c>
      <c r="HL10" s="193" t="n">
        <f aca="false">IF(ISERROR(VLOOKUP($A10,'Import OffPeak'!$A$3:HQ$99,220,FALSE())-VLOOKUP($A10,'Import OffPeak change'!$A$106:HQ$202,220,FALSE())),0,(VLOOKUP($A10,'Import OffPeak'!$A$3:HQ$99,220,FALSE())-VLOOKUP($A10,'Import OffPeak change'!$A$106:HQ$202,220,FALSE())))</f>
        <v>0</v>
      </c>
      <c r="HM10" s="193" t="n">
        <f aca="false">IF(ISERROR(VLOOKUP($A10,'Import OffPeak'!$A$3:HR$99,221,FALSE())-VLOOKUP($A10,'Import OffPeak change'!$A$106:HR$202,221,FALSE())),0,(VLOOKUP($A10,'Import OffPeak'!$A$3:HR$99,221,FALSE())-VLOOKUP($A10,'Import OffPeak change'!$A$106:HR$202,221,FALSE())))</f>
        <v>0</v>
      </c>
      <c r="HN10" s="193" t="n">
        <f aca="false">IF(ISERROR(VLOOKUP($A10,'Import OffPeak'!$A$3:HS$99,222,FALSE())-VLOOKUP($A10,'Import OffPeak change'!$A$106:HS$202,222,FALSE())),0,(VLOOKUP($A10,'Import OffPeak'!$A$3:HS$99,222,FALSE())-VLOOKUP($A10,'Import OffPeak change'!$A$106:HS$202,222,FALSE())))</f>
        <v>0</v>
      </c>
      <c r="HO10" s="193" t="n">
        <f aca="false">IF(ISERROR(VLOOKUP($A10,'Import OffPeak'!$A$3:HT$99,223,FALSE())-VLOOKUP($A10,'Import OffPeak change'!$A$106:HT$202,223,FALSE())),0,(VLOOKUP($A10,'Import OffPeak'!$A$3:HT$99,223,FALSE())-VLOOKUP($A10,'Import OffPeak change'!$A$106:HT$202,223,FALSE())))</f>
        <v>0</v>
      </c>
      <c r="HP10" s="193" t="n">
        <f aca="false">IF(ISERROR(VLOOKUP($A10,'Import OffPeak'!$A$3:HU$99,224,FALSE())-VLOOKUP($A10,'Import OffPeak change'!$A$106:HU$202,224,FALSE())),0,(VLOOKUP($A10,'Import OffPeak'!$A$3:HU$99,224,FALSE())-VLOOKUP($A10,'Import OffPeak change'!$A$106:HU$202,224,FALSE())))</f>
        <v>0</v>
      </c>
      <c r="HQ10" s="193" t="n">
        <f aca="false">IF(ISERROR(VLOOKUP($A10,'Import OffPeak'!$A$3:HV$99,225,FALSE())-VLOOKUP($A10,'Import OffPeak change'!$A$106:HV$202,225,FALSE())),0,(VLOOKUP($A10,'Import OffPeak'!$A$3:HV$99,225,FALSE())-VLOOKUP($A10,'Import OffPeak change'!$A$106:HV$202,225,FALSE())))</f>
        <v>0</v>
      </c>
      <c r="HR10" s="193" t="n">
        <f aca="false">IF(ISERROR(VLOOKUP($A10,'Import OffPeak'!$A$3:HW$99,226,FALSE())-VLOOKUP($A10,'Import OffPeak change'!$A$106:HW$202,226,FALSE())),0,(VLOOKUP($A10,'Import OffPeak'!$A$3:HW$99,226,FALSE())-VLOOKUP($A10,'Import OffPeak change'!$A$106:HW$202,226,FALSE())))</f>
        <v>0</v>
      </c>
      <c r="HS10" s="193" t="n">
        <f aca="false">IF(ISERROR(VLOOKUP($A10,'Import OffPeak'!$A$3:HX$99,227,FALSE())-VLOOKUP($A10,'Import OffPeak change'!$A$106:HX$202,227,FALSE())),0,(VLOOKUP($A10,'Import OffPeak'!$A$3:HX$99,227,FALSE())-VLOOKUP($A10,'Import OffPeak change'!$A$106:HX$202,227,FALSE())))</f>
        <v>0</v>
      </c>
      <c r="HT10" s="193" t="n">
        <f aca="false">IF(ISERROR(VLOOKUP($A10,'Import OffPeak'!$A$3:HY$99,228,FALSE())-VLOOKUP($A10,'Import OffPeak change'!$A$106:HY$202,228,FALSE())),0,(VLOOKUP($A10,'Import OffPeak'!$A$3:HY$99,228,FALSE())-VLOOKUP($A10,'Import OffPeak change'!$A$106:HY$202,228,FALSE())))</f>
        <v>0</v>
      </c>
      <c r="HU10" s="193" t="n">
        <f aca="false">IF(ISERROR(VLOOKUP($A10,'Import OffPeak'!$A$3:HZ$99,229,FALSE())-VLOOKUP($A10,'Import OffPeak change'!$A$106:HZ$202,229,FALSE())),0,(VLOOKUP($A10,'Import OffPeak'!$A$3:HZ$99,229,FALSE())-VLOOKUP($A10,'Import OffPeak change'!$A$106:HZ$202,229,FALSE())))</f>
        <v>0</v>
      </c>
      <c r="HV10" s="193" t="n">
        <f aca="false">IF(ISERROR(VLOOKUP($A10,'Import OffPeak'!$A$3:IA$99,230,FALSE())-VLOOKUP($A10,'Import OffPeak change'!$A$106:IA$202,230,FALSE())),0,(VLOOKUP($A10,'Import OffPeak'!$A$3:IA$99,230,FALSE())-VLOOKUP($A10,'Import OffPeak change'!$A$106:IA$202,230,FALSE())))</f>
        <v>0</v>
      </c>
      <c r="HW10" s="193" t="n">
        <f aca="false">IF(ISERROR(VLOOKUP($A10,'Import OffPeak'!$A$3:IB$99,231,FALSE())-VLOOKUP($A10,'Import OffPeak change'!$A$106:IB$202,231,FALSE())),0,(VLOOKUP($A10,'Import OffPeak'!$A$3:IB$99,231,FALSE())-VLOOKUP($A10,'Import OffPeak change'!$A$106:IB$202,231,FALSE())))</f>
        <v>0</v>
      </c>
      <c r="HX10" s="193" t="n">
        <f aca="false">IF(ISERROR(VLOOKUP($A10,'Import OffPeak'!$A$3:IC$99,232,FALSE())-VLOOKUP($A10,'Import OffPeak change'!$A$106:IC$202,232,FALSE())),0,(VLOOKUP($A10,'Import OffPeak'!$A$3:IC$99,232,FALSE())-VLOOKUP($A10,'Import OffPeak change'!$A$106:IC$202,232,FALSE())))</f>
        <v>0</v>
      </c>
      <c r="HY10" s="193" t="n">
        <f aca="false">IF(ISERROR(VLOOKUP($A10,'Import OffPeak'!$A$3:ID$99,233,FALSE())-VLOOKUP($A10,'Import OffPeak change'!$A$106:ID$202,233,FALSE())),0,(VLOOKUP($A10,'Import OffPeak'!$A$3:ID$99,233,FALSE())-VLOOKUP($A10,'Import OffPeak change'!$A$106:ID$202,233,FALSE())))</f>
        <v>0</v>
      </c>
      <c r="HZ10" s="193" t="n">
        <f aca="false">IF(ISERROR(VLOOKUP($A10,'Import OffPeak'!$A$3:IE$99,234,FALSE())-VLOOKUP($A10,'Import OffPeak change'!$A$106:IE$202,234,FALSE())),0,(VLOOKUP($A10,'Import OffPeak'!$A$3:IE$99,234,FALSE())-VLOOKUP($A10,'Import OffPeak change'!$A$106:IE$202,234,FALSE())))</f>
        <v>0</v>
      </c>
      <c r="IA10" s="193" t="n">
        <f aca="false">IF(ISERROR(VLOOKUP($A10,'Import OffPeak'!$A$3:IF$99,235,FALSE())-VLOOKUP($A10,'Import OffPeak change'!$A$106:IF$202,235,FALSE())),0,(VLOOKUP($A10,'Import OffPeak'!$A$3:IF$99,235,FALSE())-VLOOKUP($A10,'Import OffPeak change'!$A$106:IF$202,235,FALSE())))</f>
        <v>0</v>
      </c>
      <c r="IB10" s="193" t="n">
        <f aca="false">IF(ISERROR(VLOOKUP($A10,'Import OffPeak'!$A$3:IG$99,236,FALSE())-VLOOKUP($A10,'Import OffPeak change'!$A$106:IG$202,236,FALSE())),0,(VLOOKUP($A10,'Import OffPeak'!$A$3:IG$99,236,FALSE())-VLOOKUP($A10,'Import OffPeak change'!$A$106:IG$202,236,FALSE())))</f>
        <v>0</v>
      </c>
      <c r="IC10" s="193" t="n">
        <f aca="false">IF(ISERROR(VLOOKUP($A10,'Import OffPeak'!$A$3:IH$99,237,FALSE())-VLOOKUP($A10,'Import OffPeak change'!$A$106:IH$202,237,FALSE())),0,(VLOOKUP($A10,'Import OffPeak'!$A$3:IH$99,237,FALSE())-VLOOKUP($A10,'Import OffPeak change'!$A$106:IH$202,237,FALSE())))</f>
        <v>0</v>
      </c>
      <c r="ID10" s="193" t="n">
        <f aca="false">IF(ISERROR(VLOOKUP($A10,'Import OffPeak'!$A$3:II$99,238,FALSE())-VLOOKUP($A10,'Import OffPeak change'!$A$106:II$202,238,FALSE())),0,(VLOOKUP($A10,'Import OffPeak'!$A$3:II$99,238,FALSE())-VLOOKUP($A10,'Import OffPeak change'!$A$106:II$202,238,FALSE())))</f>
        <v>0</v>
      </c>
      <c r="IE10" s="193" t="n">
        <f aca="false">IF(ISERROR(VLOOKUP($A10,'Import OffPeak'!$A$3:IJ$99,239,FALSE())-VLOOKUP($A10,'Import OffPeak change'!$A$106:IJ$202,239,FALSE())),0,(VLOOKUP($A10,'Import OffPeak'!$A$3:IJ$99,239,FALSE())-VLOOKUP($A10,'Import OffPeak change'!$A$106:IJ$202,239,FALSE())))</f>
        <v>0</v>
      </c>
      <c r="IF10" s="193"/>
      <c r="IH10" s="164"/>
      <c r="II10" s="193"/>
    </row>
    <row r="11" customFormat="false" ht="12.75" hidden="false" customHeight="false" outlineLevel="0" collapsed="false">
      <c r="A11" s="201" t="str">
        <f aca="false">IF('Import OffPeak'!A8=0,"",'Import OffPeak'!A8)</f>
        <v>ECPC</v>
      </c>
      <c r="B11" s="193"/>
      <c r="C11" s="193"/>
      <c r="D11" s="193"/>
      <c r="E11" s="193"/>
      <c r="F11" s="193"/>
      <c r="G11" s="193" t="n">
        <f aca="false">IF(ISERROR(VLOOKUP($A11,'Import OffPeak'!$A$3:L$99,7,FALSE())-VLOOKUP($A11,'Import OffPeak change'!$A$106:L$202,7,FALSE())),0,(VLOOKUP($A11,'Import OffPeak'!$A$3:L$99,7,FALSE())-VLOOKUP($A11,'Import OffPeak change'!$A$106:L$202,7,FALSE())))</f>
        <v>0</v>
      </c>
      <c r="H11" s="193" t="n">
        <f aca="false">IF(ISERROR(VLOOKUP($A11,'Import OffPeak'!$A$3:M$99,8,FALSE())-VLOOKUP($A11,'Import OffPeak change'!$A$106:M$202,8,FALSE())),0,(VLOOKUP($A11,'Import OffPeak'!$A$3:M$99,8,FALSE())-VLOOKUP($A11,'Import OffPeak change'!$A$106:M$202,8,FALSE())))</f>
        <v>0</v>
      </c>
      <c r="I11" s="193" t="n">
        <f aca="false">IF(ISERROR(VLOOKUP($A11,'Import OffPeak'!$A$3:N$99,9,FALSE())-VLOOKUP($A11,'Import OffPeak change'!$A$106:N$202,9,FALSE())),0,(VLOOKUP($A11,'Import OffPeak'!$A$3:N$99,9,FALSE())-VLOOKUP($A11,'Import OffPeak change'!$A$106:N$202,9,FALSE())))</f>
        <v>0</v>
      </c>
      <c r="J11" s="193" t="n">
        <f aca="false">IF(ISERROR(VLOOKUP($A11,'Import OffPeak'!$A$3:O$99,10,FALSE())-VLOOKUP($A11,'Import OffPeak change'!$A$106:O$202,10,FALSE())),0,(VLOOKUP($A11,'Import OffPeak'!$A$3:O$99,10,FALSE())-VLOOKUP($A11,'Import OffPeak change'!$A$106:O$202,10,FALSE())))</f>
        <v>0</v>
      </c>
      <c r="K11" s="193" t="n">
        <f aca="false">IF(ISERROR(VLOOKUP($A11,'Import OffPeak'!$A$3:P$99,11,FALSE())-VLOOKUP($A11,'Import OffPeak change'!$A$106:P$202,11,FALSE())),0,(VLOOKUP($A11,'Import OffPeak'!$A$3:P$99,11,FALSE())-VLOOKUP($A11,'Import OffPeak change'!$A$106:P$202,11,FALSE())))</f>
        <v>0</v>
      </c>
      <c r="L11" s="193" t="n">
        <f aca="false">IF(ISERROR(VLOOKUP($A11,'Import OffPeak'!$A$3:Q$99,12,FALSE())-VLOOKUP($A11,'Import OffPeak change'!$A$106:Q$202,12,FALSE())),0,(VLOOKUP($A11,'Import OffPeak'!$A$3:Q$99,12,FALSE())-VLOOKUP($A11,'Import OffPeak change'!$A$106:Q$202,12,FALSE())))</f>
        <v>0</v>
      </c>
      <c r="M11" s="193" t="n">
        <f aca="false">IF(ISERROR(VLOOKUP($A11,'Import OffPeak'!$A$3:R$99,13,FALSE())-VLOOKUP($A11,'Import OffPeak change'!$A$106:R$202,13,FALSE())),0,(VLOOKUP($A11,'Import OffPeak'!$A$3:R$99,13,FALSE())-VLOOKUP($A11,'Import OffPeak change'!$A$106:R$202,13,FALSE())))</f>
        <v>0</v>
      </c>
      <c r="N11" s="193" t="n">
        <f aca="false">IF(ISERROR(VLOOKUP($A11,'Import OffPeak'!$A$3:S$99,14,FALSE())-VLOOKUP($A11,'Import OffPeak change'!$A$106:S$202,14,FALSE())),0,(VLOOKUP($A11,'Import OffPeak'!$A$3:S$99,14,FALSE())-VLOOKUP($A11,'Import OffPeak change'!$A$106:S$202,14,FALSE())))</f>
        <v>0</v>
      </c>
      <c r="O11" s="193" t="n">
        <f aca="false">IF(ISERROR(VLOOKUP($A11,'Import OffPeak'!$A$3:T$99,15,FALSE())-VLOOKUP($A11,'Import OffPeak change'!$A$106:T$202,15,FALSE())),0,(VLOOKUP($A11,'Import OffPeak'!$A$3:T$99,15,FALSE())-VLOOKUP($A11,'Import OffPeak change'!$A$106:T$202,15,FALSE())))</f>
        <v>0</v>
      </c>
      <c r="P11" s="193" t="n">
        <f aca="false">IF(ISERROR(VLOOKUP($A11,'Import OffPeak'!$A$3:U$99,16,FALSE())-VLOOKUP($A11,'Import OffPeak change'!$A$106:U$202,16,FALSE())),0,(VLOOKUP($A11,'Import OffPeak'!$A$3:U$99,16,FALSE())-VLOOKUP($A11,'Import OffPeak change'!$A$106:U$202,16,FALSE())))</f>
        <v>0</v>
      </c>
      <c r="Q11" s="193" t="n">
        <f aca="false">IF(ISERROR(VLOOKUP($A11,'Import OffPeak'!$A$3:V$99,17,FALSE())-VLOOKUP($A11,'Import OffPeak change'!$A$106:V$202,17,FALSE())),0,(VLOOKUP($A11,'Import OffPeak'!$A$3:V$99,17,FALSE())-VLOOKUP($A11,'Import OffPeak change'!$A$106:V$202,17,FALSE())))</f>
        <v>0</v>
      </c>
      <c r="R11" s="193" t="n">
        <f aca="false">IF(ISERROR(VLOOKUP($A11,'Import OffPeak'!$A$3:W$99,18,FALSE())-VLOOKUP($A11,'Import OffPeak change'!$A$106:W$202,18,FALSE())),0,(VLOOKUP($A11,'Import OffPeak'!$A$3:W$99,18,FALSE())-VLOOKUP($A11,'Import OffPeak change'!$A$106:W$202,18,FALSE())))</f>
        <v>0</v>
      </c>
      <c r="S11" s="193" t="n">
        <f aca="false">IF(ISERROR(VLOOKUP($A11,'Import OffPeak'!$A$3:X$99,19,FALSE())-VLOOKUP($A11,'Import OffPeak change'!$A$106:X$202,19,FALSE())),0,(VLOOKUP($A11,'Import OffPeak'!$A$3:X$99,19,FALSE())-VLOOKUP($A11,'Import OffPeak change'!$A$106:X$202,19,FALSE())))</f>
        <v>0</v>
      </c>
      <c r="T11" s="193" t="n">
        <f aca="false">IF(ISERROR(VLOOKUP($A11,'Import OffPeak'!$A$3:Y$99,20,FALSE())-VLOOKUP($A11,'Import OffPeak change'!$A$106:Y$202,20,FALSE())),0,(VLOOKUP($A11,'Import OffPeak'!$A$3:Y$99,20,FALSE())-VLOOKUP($A11,'Import OffPeak change'!$A$106:Y$202,20,FALSE())))</f>
        <v>0</v>
      </c>
      <c r="U11" s="193" t="n">
        <f aca="false">IF(ISERROR(VLOOKUP($A11,'Import OffPeak'!$A$3:Z$99,21,FALSE())-VLOOKUP($A11,'Import OffPeak change'!$A$106:Z$202,21,FALSE())),0,(VLOOKUP($A11,'Import OffPeak'!$A$3:Z$99,21,FALSE())-VLOOKUP($A11,'Import OffPeak change'!$A$106:Z$202,21,FALSE())))</f>
        <v>0</v>
      </c>
      <c r="V11" s="193" t="n">
        <f aca="false">IF(ISERROR(VLOOKUP($A11,'Import OffPeak'!$A$3:AA$99,22,FALSE())-VLOOKUP($A11,'Import OffPeak change'!$A$106:AA$202,22,FALSE())),0,(VLOOKUP($A11,'Import OffPeak'!$A$3:AA$99,22,FALSE())-VLOOKUP($A11,'Import OffPeak change'!$A$106:AA$202,22,FALSE())))</f>
        <v>0</v>
      </c>
      <c r="W11" s="193" t="n">
        <f aca="false">IF(ISERROR(VLOOKUP($A11,'Import OffPeak'!$A$3:AB$99,23,FALSE())-VLOOKUP($A11,'Import OffPeak change'!$A$106:AB$202,23,FALSE())),0,(VLOOKUP($A11,'Import OffPeak'!$A$3:AB$99,23,FALSE())-VLOOKUP($A11,'Import OffPeak change'!$A$106:AB$202,23,FALSE())))</f>
        <v>0</v>
      </c>
      <c r="X11" s="193" t="n">
        <f aca="false">IF(ISERROR(VLOOKUP($A11,'Import OffPeak'!$A$3:AC$99,24,FALSE())-VLOOKUP($A11,'Import OffPeak change'!$A$106:AC$202,24,FALSE())),0,(VLOOKUP($A11,'Import OffPeak'!$A$3:AC$99,24,FALSE())-VLOOKUP($A11,'Import OffPeak change'!$A$106:AC$202,24,FALSE())))</f>
        <v>0</v>
      </c>
      <c r="Y11" s="193" t="n">
        <f aca="false">IF(ISERROR(VLOOKUP($A11,'Import OffPeak'!$A$3:AD$99,25,FALSE())-VLOOKUP($A11,'Import OffPeak change'!$A$106:AD$202,25,FALSE())),0,(VLOOKUP($A11,'Import OffPeak'!$A$3:AD$99,25,FALSE())-VLOOKUP($A11,'Import OffPeak change'!$A$106:AD$202,25,FALSE())))</f>
        <v>0</v>
      </c>
      <c r="Z11" s="193" t="n">
        <f aca="false">IF(ISERROR(VLOOKUP($A11,'Import OffPeak'!$A$3:AE$99,26,FALSE())-VLOOKUP($A11,'Import OffPeak change'!$A$106:AE$202,26,FALSE())),0,(VLOOKUP($A11,'Import OffPeak'!$A$3:AE$99,26,FALSE())-VLOOKUP($A11,'Import OffPeak change'!$A$106:AE$202,26,FALSE())))</f>
        <v>0</v>
      </c>
      <c r="AA11" s="193" t="n">
        <f aca="false">IF(ISERROR(VLOOKUP($A11,'Import OffPeak'!$A$3:AF$99,27,FALSE())-VLOOKUP($A11,'Import OffPeak change'!$A$106:AF$202,27,FALSE())),0,(VLOOKUP($A11,'Import OffPeak'!$A$3:AF$99,27,FALSE())-VLOOKUP($A11,'Import OffPeak change'!$A$106:AF$202,27,FALSE())))</f>
        <v>0</v>
      </c>
      <c r="AB11" s="193" t="n">
        <f aca="false">IF(ISERROR(VLOOKUP($A11,'Import OffPeak'!$A$3:AG$99,28,FALSE())-VLOOKUP($A11,'Import OffPeak change'!$A$106:AG$202,28,FALSE())),0,(VLOOKUP($A11,'Import OffPeak'!$A$3:AG$99,28,FALSE())-VLOOKUP($A11,'Import OffPeak change'!$A$106:AG$202,28,FALSE())))</f>
        <v>0</v>
      </c>
      <c r="AC11" s="193" t="n">
        <f aca="false">IF(ISERROR(VLOOKUP($A11,'Import OffPeak'!$A$3:AH$99,29,FALSE())-VLOOKUP($A11,'Import OffPeak change'!$A$106:AH$202,29,FALSE())),0,(VLOOKUP($A11,'Import OffPeak'!$A$3:AH$99,29,FALSE())-VLOOKUP($A11,'Import OffPeak change'!$A$106:AH$202,29,FALSE())))</f>
        <v>0</v>
      </c>
      <c r="AD11" s="193" t="n">
        <f aca="false">IF(ISERROR(VLOOKUP($A11,'Import OffPeak'!$A$3:AI$99,30,FALSE())-VLOOKUP($A11,'Import OffPeak change'!$A$106:AI$202,30,FALSE())),0,(VLOOKUP($A11,'Import OffPeak'!$A$3:AI$99,30,FALSE())-VLOOKUP($A11,'Import OffPeak change'!$A$106:AI$202,30,FALSE())))</f>
        <v>0</v>
      </c>
      <c r="AE11" s="193" t="n">
        <f aca="false">IF(ISERROR(VLOOKUP($A11,'Import OffPeak'!$A$3:AJ$99,31,FALSE())-VLOOKUP($A11,'Import OffPeak change'!$A$106:AJ$202,31,FALSE())),0,(VLOOKUP($A11,'Import OffPeak'!$A$3:AJ$99,31,FALSE())-VLOOKUP($A11,'Import OffPeak change'!$A$106:AJ$202,31,FALSE())))</f>
        <v>0</v>
      </c>
      <c r="AF11" s="193" t="n">
        <f aca="false">IF(ISERROR(VLOOKUP($A11,'Import OffPeak'!$A$3:AK$99,32,FALSE())-VLOOKUP($A11,'Import OffPeak change'!$A$106:AK$202,32,FALSE())),0,(VLOOKUP($A11,'Import OffPeak'!$A$3:AK$99,32,FALSE())-VLOOKUP($A11,'Import OffPeak change'!$A$106:AK$202,32,FALSE())))</f>
        <v>0</v>
      </c>
      <c r="AG11" s="193" t="n">
        <f aca="false">IF(ISERROR(VLOOKUP($A11,'Import OffPeak'!$A$3:AL$99,33,FALSE())-VLOOKUP($A11,'Import OffPeak change'!$A$106:AL$202,33,FALSE())),0,(VLOOKUP($A11,'Import OffPeak'!$A$3:AL$99,33,FALSE())-VLOOKUP($A11,'Import OffPeak change'!$A$106:AL$202,33,FALSE())))</f>
        <v>0</v>
      </c>
      <c r="AH11" s="193" t="n">
        <f aca="false">IF(ISERROR(VLOOKUP($A11,'Import OffPeak'!$A$3:AM$99,34,FALSE())-VLOOKUP($A11,'Import OffPeak change'!$A$106:AM$202,34,FALSE())),0,(VLOOKUP($A11,'Import OffPeak'!$A$3:AM$99,34,FALSE())-VLOOKUP($A11,'Import OffPeak change'!$A$106:AM$202,34,FALSE())))</f>
        <v>0</v>
      </c>
      <c r="AI11" s="193" t="n">
        <f aca="false">IF(ISERROR(VLOOKUP($A11,'Import OffPeak'!$A$3:AN$99,35,FALSE())-VLOOKUP($A11,'Import OffPeak change'!$A$106:AN$202,35,FALSE())),0,(VLOOKUP($A11,'Import OffPeak'!$A$3:AN$99,35,FALSE())-VLOOKUP($A11,'Import OffPeak change'!$A$106:AN$202,35,FALSE())))</f>
        <v>0</v>
      </c>
      <c r="AJ11" s="193" t="n">
        <f aca="false">IF(ISERROR(VLOOKUP($A11,'Import OffPeak'!$A$3:AO$99,36,FALSE())-VLOOKUP($A11,'Import OffPeak change'!$A$106:AO$202,36,FALSE())),0,(VLOOKUP($A11,'Import OffPeak'!$A$3:AO$99,36,FALSE())-VLOOKUP($A11,'Import OffPeak change'!$A$106:AO$202,36,FALSE())))</f>
        <v>0</v>
      </c>
      <c r="AK11" s="193" t="n">
        <f aca="false">IF(ISERROR(VLOOKUP($A11,'Import OffPeak'!$A$3:AP$99,37,FALSE())-VLOOKUP($A11,'Import OffPeak change'!$A$106:AP$202,37,FALSE())),0,(VLOOKUP($A11,'Import OffPeak'!$A$3:AP$99,37,FALSE())-VLOOKUP($A11,'Import OffPeak change'!$A$106:AP$202,37,FALSE())))</f>
        <v>0</v>
      </c>
      <c r="AL11" s="193" t="n">
        <f aca="false">IF(ISERROR(VLOOKUP($A11,'Import OffPeak'!$A$3:AQ$99,38,FALSE())-VLOOKUP($A11,'Import OffPeak change'!$A$106:AQ$202,38,FALSE())),0,(VLOOKUP($A11,'Import OffPeak'!$A$3:AQ$99,38,FALSE())-VLOOKUP($A11,'Import OffPeak change'!$A$106:AQ$202,38,FALSE())))</f>
        <v>0</v>
      </c>
      <c r="AM11" s="193" t="n">
        <f aca="false">IF(ISERROR(VLOOKUP($A11,'Import OffPeak'!$A$3:AR$99,39,FALSE())-VLOOKUP($A11,'Import OffPeak change'!$A$106:AR$202,39,FALSE())),0,(VLOOKUP($A11,'Import OffPeak'!$A$3:AR$99,39,FALSE())-VLOOKUP($A11,'Import OffPeak change'!$A$106:AR$202,39,FALSE())))</f>
        <v>0</v>
      </c>
      <c r="AN11" s="193" t="n">
        <f aca="false">IF(ISERROR(VLOOKUP($A11,'Import OffPeak'!$A$3:AS$99,40,FALSE())-VLOOKUP($A11,'Import OffPeak change'!$A$106:AS$202,40,FALSE())),0,(VLOOKUP($A11,'Import OffPeak'!$A$3:AS$99,40,FALSE())-VLOOKUP($A11,'Import OffPeak change'!$A$106:AS$202,40,FALSE())))</f>
        <v>0</v>
      </c>
      <c r="AO11" s="193" t="n">
        <f aca="false">IF(ISERROR(VLOOKUP($A11,'Import OffPeak'!$A$3:AT$99,41,FALSE())-VLOOKUP($A11,'Import OffPeak change'!$A$106:AT$202,41,FALSE())),0,(VLOOKUP($A11,'Import OffPeak'!$A$3:AT$99,41,FALSE())-VLOOKUP($A11,'Import OffPeak change'!$A$106:AT$202,41,FALSE())))</f>
        <v>0</v>
      </c>
      <c r="AP11" s="193" t="n">
        <f aca="false">IF(ISERROR(VLOOKUP($A11,'Import OffPeak'!$A$3:AU$99,42,FALSE())-VLOOKUP($A11,'Import OffPeak change'!$A$106:AU$202,42,FALSE())),0,(VLOOKUP($A11,'Import OffPeak'!$A$3:AU$99,42,FALSE())-VLOOKUP($A11,'Import OffPeak change'!$A$106:AU$202,42,FALSE())))</f>
        <v>0</v>
      </c>
      <c r="AQ11" s="193" t="n">
        <f aca="false">IF(ISERROR(VLOOKUP($A11,'Import OffPeak'!$A$3:AV$99,43,FALSE())-VLOOKUP($A11,'Import OffPeak change'!$A$106:AV$202,43,FALSE())),0,(VLOOKUP($A11,'Import OffPeak'!$A$3:AV$99,43,FALSE())-VLOOKUP($A11,'Import OffPeak change'!$A$106:AV$202,43,FALSE())))</f>
        <v>0</v>
      </c>
      <c r="AR11" s="193" t="n">
        <f aca="false">IF(ISERROR(VLOOKUP($A11,'Import OffPeak'!$A$3:AW$99,44,FALSE())-VLOOKUP($A11,'Import OffPeak change'!$A$106:AW$202,44,FALSE())),0,(VLOOKUP($A11,'Import OffPeak'!$A$3:AW$99,44,FALSE())-VLOOKUP($A11,'Import OffPeak change'!$A$106:AW$202,44,FALSE())))</f>
        <v>0</v>
      </c>
      <c r="AS11" s="193" t="n">
        <f aca="false">IF(ISERROR(VLOOKUP($A11,'Import OffPeak'!$A$3:AX$99,45,FALSE())-VLOOKUP($A11,'Import OffPeak change'!$A$106:AX$202,45,FALSE())),0,(VLOOKUP($A11,'Import OffPeak'!$A$3:AX$99,45,FALSE())-VLOOKUP($A11,'Import OffPeak change'!$A$106:AX$202,45,FALSE())))</f>
        <v>0</v>
      </c>
      <c r="AT11" s="193" t="n">
        <f aca="false">IF(ISERROR(VLOOKUP($A11,'Import OffPeak'!$A$3:AY$99,46,FALSE())-VLOOKUP($A11,'Import OffPeak change'!$A$106:AY$202,46,FALSE())),0,(VLOOKUP($A11,'Import OffPeak'!$A$3:AY$99,46,FALSE())-VLOOKUP($A11,'Import OffPeak change'!$A$106:AY$202,46,FALSE())))</f>
        <v>0</v>
      </c>
      <c r="AU11" s="193" t="n">
        <f aca="false">IF(ISERROR(VLOOKUP($A11,'Import OffPeak'!$A$3:AZ$99,47,FALSE())-VLOOKUP($A11,'Import OffPeak change'!$A$106:AZ$202,47,FALSE())),0,(VLOOKUP($A11,'Import OffPeak'!$A$3:AZ$99,47,FALSE())-VLOOKUP($A11,'Import OffPeak change'!$A$106:AZ$202,47,FALSE())))</f>
        <v>0</v>
      </c>
      <c r="AV11" s="193" t="n">
        <f aca="false">IF(ISERROR(VLOOKUP($A11,'Import OffPeak'!$A$3:BA$99,48,FALSE())-VLOOKUP($A11,'Import OffPeak change'!$A$106:BA$202,48,FALSE())),0,(VLOOKUP($A11,'Import OffPeak'!$A$3:BA$99,48,FALSE())-VLOOKUP($A11,'Import OffPeak change'!$A$106:BA$202,48,FALSE())))</f>
        <v>0</v>
      </c>
      <c r="AW11" s="193" t="n">
        <f aca="false">IF(ISERROR(VLOOKUP($A11,'Import OffPeak'!$A$3:BB$99,49,FALSE())-VLOOKUP($A11,'Import OffPeak change'!$A$106:BB$202,49,FALSE())),0,(VLOOKUP($A11,'Import OffPeak'!$A$3:BB$99,49,FALSE())-VLOOKUP($A11,'Import OffPeak change'!$A$106:BB$202,49,FALSE())))</f>
        <v>0</v>
      </c>
      <c r="AX11" s="193" t="n">
        <f aca="false">IF(ISERROR(VLOOKUP($A11,'Import OffPeak'!$A$3:BC$99,50,FALSE())-VLOOKUP($A11,'Import OffPeak change'!$A$106:BC$202,50,FALSE())),0,(VLOOKUP($A11,'Import OffPeak'!$A$3:BC$99,50,FALSE())-VLOOKUP($A11,'Import OffPeak change'!$A$106:BC$202,50,FALSE())))</f>
        <v>0</v>
      </c>
      <c r="AY11" s="193" t="n">
        <f aca="false">IF(ISERROR(VLOOKUP($A11,'Import OffPeak'!$A$3:BD$99,51,FALSE())-VLOOKUP($A11,'Import OffPeak change'!$A$106:BD$202,51,FALSE())),0,(VLOOKUP($A11,'Import OffPeak'!$A$3:BD$99,51,FALSE())-VLOOKUP($A11,'Import OffPeak change'!$A$106:BD$202,51,FALSE())))</f>
        <v>0</v>
      </c>
      <c r="AZ11" s="193" t="n">
        <f aca="false">IF(ISERROR(VLOOKUP($A11,'Import OffPeak'!$A$3:BE$99,52,FALSE())-VLOOKUP($A11,'Import OffPeak change'!$A$106:BE$202,52,FALSE())),0,(VLOOKUP($A11,'Import OffPeak'!$A$3:BE$99,52,FALSE())-VLOOKUP($A11,'Import OffPeak change'!$A$106:BE$202,52,FALSE())))</f>
        <v>0</v>
      </c>
      <c r="BA11" s="193" t="n">
        <f aca="false">IF(ISERROR(VLOOKUP($A11,'Import OffPeak'!$A$3:BF$99,53,FALSE())-VLOOKUP($A11,'Import OffPeak change'!$A$106:BF$202,53,FALSE())),0,(VLOOKUP($A11,'Import OffPeak'!$A$3:BF$99,53,FALSE())-VLOOKUP($A11,'Import OffPeak change'!$A$106:BF$202,53,FALSE())))</f>
        <v>0</v>
      </c>
      <c r="BB11" s="193" t="n">
        <f aca="false">IF(ISERROR(VLOOKUP($A11,'Import OffPeak'!$A$3:BG$99,54,FALSE())-VLOOKUP($A11,'Import OffPeak change'!$A$106:BG$202,54,FALSE())),0,(VLOOKUP($A11,'Import OffPeak'!$A$3:BG$99,54,FALSE())-VLOOKUP($A11,'Import OffPeak change'!$A$106:BG$202,54,FALSE())))</f>
        <v>0</v>
      </c>
      <c r="BC11" s="193" t="n">
        <f aca="false">IF(ISERROR(VLOOKUP($A11,'Import OffPeak'!$A$3:BH$99,55,FALSE())-VLOOKUP($A11,'Import OffPeak change'!$A$106:BH$202,55,FALSE())),0,(VLOOKUP($A11,'Import OffPeak'!$A$3:BH$99,55,FALSE())-VLOOKUP($A11,'Import OffPeak change'!$A$106:BH$202,55,FALSE())))</f>
        <v>0</v>
      </c>
      <c r="BD11" s="193" t="n">
        <f aca="false">IF(ISERROR(VLOOKUP($A11,'Import OffPeak'!$A$3:BI$99,56,FALSE())-VLOOKUP($A11,'Import OffPeak change'!$A$106:BI$202,56,FALSE())),0,(VLOOKUP($A11,'Import OffPeak'!$A$3:BI$99,56,FALSE())-VLOOKUP($A11,'Import OffPeak change'!$A$106:BI$202,56,FALSE())))</f>
        <v>0</v>
      </c>
      <c r="BE11" s="193" t="n">
        <f aca="false">IF(ISERROR(VLOOKUP($A11,'Import OffPeak'!$A$3:BJ$99,57,FALSE())-VLOOKUP($A11,'Import OffPeak change'!$A$106:BJ$202,57,FALSE())),0,(VLOOKUP($A11,'Import OffPeak'!$A$3:BJ$99,57,FALSE())-VLOOKUP($A11,'Import OffPeak change'!$A$106:BJ$202,57,FALSE())))</f>
        <v>0</v>
      </c>
      <c r="BF11" s="193" t="n">
        <f aca="false">IF(ISERROR(VLOOKUP($A11,'Import OffPeak'!$A$3:BK$99,58,FALSE())-VLOOKUP($A11,'Import OffPeak change'!$A$106:BK$202,58,FALSE())),0,(VLOOKUP($A11,'Import OffPeak'!$A$3:BK$99,58,FALSE())-VLOOKUP($A11,'Import OffPeak change'!$A$106:BK$202,58,FALSE())))</f>
        <v>0</v>
      </c>
      <c r="BG11" s="193" t="n">
        <f aca="false">IF(ISERROR(VLOOKUP($A11,'Import OffPeak'!$A$3:BL$99,59,FALSE())-VLOOKUP($A11,'Import OffPeak change'!$A$106:BL$202,59,FALSE())),0,(VLOOKUP($A11,'Import OffPeak'!$A$3:BL$99,59,FALSE())-VLOOKUP($A11,'Import OffPeak change'!$A$106:BL$202,59,FALSE())))</f>
        <v>0</v>
      </c>
      <c r="BH11" s="193" t="n">
        <f aca="false">IF(ISERROR(VLOOKUP($A11,'Import OffPeak'!$A$3:BM$99,60,FALSE())-VLOOKUP($A11,'Import OffPeak change'!$A$106:BM$202,60,FALSE())),0,(VLOOKUP($A11,'Import OffPeak'!$A$3:BM$99,60,FALSE())-VLOOKUP($A11,'Import OffPeak change'!$A$106:BM$202,60,FALSE())))</f>
        <v>0</v>
      </c>
      <c r="BI11" s="193" t="n">
        <f aca="false">IF(ISERROR(VLOOKUP($A11,'Import OffPeak'!$A$3:BN$99,61,FALSE())-VLOOKUP($A11,'Import OffPeak change'!$A$106:BN$202,61,FALSE())),0,(VLOOKUP($A11,'Import OffPeak'!$A$3:BN$99,61,FALSE())-VLOOKUP($A11,'Import OffPeak change'!$A$106:BN$202,61,FALSE())))</f>
        <v>0</v>
      </c>
      <c r="BJ11" s="193" t="n">
        <f aca="false">IF(ISERROR(VLOOKUP($A11,'Import OffPeak'!$A$3:BO$99,62,FALSE())-VLOOKUP($A11,'Import OffPeak change'!$A$106:BO$202,62,FALSE())),0,(VLOOKUP($A11,'Import OffPeak'!$A$3:BO$99,62,FALSE())-VLOOKUP($A11,'Import OffPeak change'!$A$106:BO$202,62,FALSE())))</f>
        <v>0</v>
      </c>
      <c r="BK11" s="193" t="n">
        <f aca="false">IF(ISERROR(VLOOKUP($A11,'Import OffPeak'!$A$3:BP$99,63,FALSE())-VLOOKUP($A11,'Import OffPeak change'!$A$106:BP$202,63,FALSE())),0,(VLOOKUP($A11,'Import OffPeak'!$A$3:BP$99,63,FALSE())-VLOOKUP($A11,'Import OffPeak change'!$A$106:BP$202,63,FALSE())))</f>
        <v>0</v>
      </c>
      <c r="BL11" s="193" t="n">
        <f aca="false">IF(ISERROR(VLOOKUP($A11,'Import OffPeak'!$A$3:BQ$99,64,FALSE())-VLOOKUP($A11,'Import OffPeak change'!$A$106:BQ$202,64,FALSE())),0,(VLOOKUP($A11,'Import OffPeak'!$A$3:BQ$99,64,FALSE())-VLOOKUP($A11,'Import OffPeak change'!$A$106:BQ$202,64,FALSE())))</f>
        <v>0</v>
      </c>
      <c r="BM11" s="193" t="n">
        <f aca="false">IF(ISERROR(VLOOKUP($A11,'Import OffPeak'!$A$3:BR$99,65,FALSE())-VLOOKUP($A11,'Import OffPeak change'!$A$106:BR$202,65,FALSE())),0,(VLOOKUP($A11,'Import OffPeak'!$A$3:BR$99,65,FALSE())-VLOOKUP($A11,'Import OffPeak change'!$A$106:BR$202,65,FALSE())))</f>
        <v>0</v>
      </c>
      <c r="BN11" s="193" t="n">
        <f aca="false">IF(ISERROR(VLOOKUP($A11,'Import OffPeak'!$A$3:BS$99,66,FALSE())-VLOOKUP($A11,'Import OffPeak change'!$A$106:BS$202,66,FALSE())),0,(VLOOKUP($A11,'Import OffPeak'!$A$3:BS$99,66,FALSE())-VLOOKUP($A11,'Import OffPeak change'!$A$106:BS$202,66,FALSE())))</f>
        <v>0</v>
      </c>
      <c r="BO11" s="193" t="n">
        <f aca="false">IF(ISERROR(VLOOKUP($A11,'Import OffPeak'!$A$3:BT$99,67,FALSE())-VLOOKUP($A11,'Import OffPeak change'!$A$106:BT$202,67,FALSE())),0,(VLOOKUP($A11,'Import OffPeak'!$A$3:BT$99,67,FALSE())-VLOOKUP($A11,'Import OffPeak change'!$A$106:BT$202,67,FALSE())))</f>
        <v>0</v>
      </c>
      <c r="BP11" s="193" t="n">
        <f aca="false">IF(ISERROR(VLOOKUP($A11,'Import OffPeak'!$A$3:BU$99,68,FALSE())-VLOOKUP($A11,'Import OffPeak change'!$A$106:BU$202,68,FALSE())),0,(VLOOKUP($A11,'Import OffPeak'!$A$3:BU$99,68,FALSE())-VLOOKUP($A11,'Import OffPeak change'!$A$106:BU$202,68,FALSE())))</f>
        <v>0</v>
      </c>
      <c r="BQ11" s="193" t="n">
        <f aca="false">IF(ISERROR(VLOOKUP($A11,'Import OffPeak'!$A$3:BV$99,69,FALSE())-VLOOKUP($A11,'Import OffPeak change'!$A$106:BV$202,69,FALSE())),0,(VLOOKUP($A11,'Import OffPeak'!$A$3:BV$99,69,FALSE())-VLOOKUP($A11,'Import OffPeak change'!$A$106:BV$202,69,FALSE())))</f>
        <v>0</v>
      </c>
      <c r="BR11" s="193" t="n">
        <f aca="false">IF(ISERROR(VLOOKUP($A11,'Import OffPeak'!$A$3:BW$99,70,FALSE())-VLOOKUP($A11,'Import OffPeak change'!$A$106:BW$202,70,FALSE())),0,(VLOOKUP($A11,'Import OffPeak'!$A$3:BW$99,70,FALSE())-VLOOKUP($A11,'Import OffPeak change'!$A$106:BW$202,70,FALSE())))</f>
        <v>0</v>
      </c>
      <c r="BS11" s="193" t="n">
        <f aca="false">IF(ISERROR(VLOOKUP($A11,'Import OffPeak'!$A$3:BX$99,71,FALSE())-VLOOKUP($A11,'Import OffPeak change'!$A$106:BX$202,71,FALSE())),0,(VLOOKUP($A11,'Import OffPeak'!$A$3:BX$99,71,FALSE())-VLOOKUP($A11,'Import OffPeak change'!$A$106:BX$202,71,FALSE())))</f>
        <v>0</v>
      </c>
      <c r="BT11" s="193" t="n">
        <f aca="false">IF(ISERROR(VLOOKUP($A11,'Import OffPeak'!$A$3:BY$99,72,FALSE())-VLOOKUP($A11,'Import OffPeak change'!$A$106:BY$202,72,FALSE())),0,(VLOOKUP($A11,'Import OffPeak'!$A$3:BY$99,72,FALSE())-VLOOKUP($A11,'Import OffPeak change'!$A$106:BY$202,72,FALSE())))</f>
        <v>0</v>
      </c>
      <c r="BU11" s="193" t="n">
        <f aca="false">IF(ISERROR(VLOOKUP($A11,'Import OffPeak'!$A$3:BZ$99,73,FALSE())-VLOOKUP($A11,'Import OffPeak change'!$A$106:BZ$202,73,FALSE())),0,(VLOOKUP($A11,'Import OffPeak'!$A$3:BZ$99,73,FALSE())-VLOOKUP($A11,'Import OffPeak change'!$A$106:BZ$202,73,FALSE())))</f>
        <v>0</v>
      </c>
      <c r="BV11" s="193" t="n">
        <f aca="false">IF(ISERROR(VLOOKUP($A11,'Import OffPeak'!$A$3:CA$99,74,FALSE())-VLOOKUP($A11,'Import OffPeak change'!$A$106:CA$202,74,FALSE())),0,(VLOOKUP($A11,'Import OffPeak'!$A$3:CA$99,74,FALSE())-VLOOKUP($A11,'Import OffPeak change'!$A$106:CA$202,74,FALSE())))</f>
        <v>0</v>
      </c>
      <c r="BW11" s="193" t="n">
        <f aca="false">IF(ISERROR(VLOOKUP($A11,'Import OffPeak'!$A$3:CB$99,75,FALSE())-VLOOKUP($A11,'Import OffPeak change'!$A$106:CB$202,75,FALSE())),0,(VLOOKUP($A11,'Import OffPeak'!$A$3:CB$99,75,FALSE())-VLOOKUP($A11,'Import OffPeak change'!$A$106:CB$202,75,FALSE())))</f>
        <v>0</v>
      </c>
      <c r="BX11" s="193" t="n">
        <f aca="false">IF(ISERROR(VLOOKUP($A11,'Import OffPeak'!$A$3:CC$99,76,FALSE())-VLOOKUP($A11,'Import OffPeak change'!$A$106:CC$202,76,FALSE())),0,(VLOOKUP($A11,'Import OffPeak'!$A$3:CC$99,76,FALSE())-VLOOKUP($A11,'Import OffPeak change'!$A$106:CC$202,76,FALSE())))</f>
        <v>0</v>
      </c>
      <c r="BY11" s="193" t="n">
        <f aca="false">IF(ISERROR(VLOOKUP($A11,'Import OffPeak'!$A$3:CD$99,77,FALSE())-VLOOKUP($A11,'Import OffPeak change'!$A$106:CD$202,77,FALSE())),0,(VLOOKUP($A11,'Import OffPeak'!$A$3:CD$99,77,FALSE())-VLOOKUP($A11,'Import OffPeak change'!$A$106:CD$202,77,FALSE())))</f>
        <v>0</v>
      </c>
      <c r="BZ11" s="193" t="n">
        <f aca="false">IF(ISERROR(VLOOKUP($A11,'Import OffPeak'!$A$3:CE$99,78,FALSE())-VLOOKUP($A11,'Import OffPeak change'!$A$106:CE$202,78,FALSE())),0,(VLOOKUP($A11,'Import OffPeak'!$A$3:CE$99,78,FALSE())-VLOOKUP($A11,'Import OffPeak change'!$A$106:CE$202,78,FALSE())))</f>
        <v>0</v>
      </c>
      <c r="CA11" s="193" t="n">
        <f aca="false">IF(ISERROR(VLOOKUP($A11,'Import OffPeak'!$A$3:CF$99,79,FALSE())-VLOOKUP($A11,'Import OffPeak change'!$A$106:CF$202,79,FALSE())),0,(VLOOKUP($A11,'Import OffPeak'!$A$3:CF$99,79,FALSE())-VLOOKUP($A11,'Import OffPeak change'!$A$106:CF$202,79,FALSE())))</f>
        <v>0</v>
      </c>
      <c r="CB11" s="193" t="n">
        <f aca="false">IF(ISERROR(VLOOKUP($A11,'Import OffPeak'!$A$3:CG$99,80,FALSE())-VLOOKUP($A11,'Import OffPeak change'!$A$106:CG$202,80,FALSE())),0,(VLOOKUP($A11,'Import OffPeak'!$A$3:CG$99,80,FALSE())-VLOOKUP($A11,'Import OffPeak change'!$A$106:CG$202,80,FALSE())))</f>
        <v>0</v>
      </c>
      <c r="CC11" s="193" t="n">
        <f aca="false">IF(ISERROR(VLOOKUP($A11,'Import OffPeak'!$A$3:CH$99,81,FALSE())-VLOOKUP($A11,'Import OffPeak change'!$A$106:CH$202,81,FALSE())),0,(VLOOKUP($A11,'Import OffPeak'!$A$3:CH$99,81,FALSE())-VLOOKUP($A11,'Import OffPeak change'!$A$106:CH$202,81,FALSE())))</f>
        <v>0</v>
      </c>
      <c r="CD11" s="193" t="n">
        <f aca="false">IF(ISERROR(VLOOKUP($A11,'Import OffPeak'!$A$3:CI$99,82,FALSE())-VLOOKUP($A11,'Import OffPeak change'!$A$106:CI$202,82,FALSE())),0,(VLOOKUP($A11,'Import OffPeak'!$A$3:CI$99,82,FALSE())-VLOOKUP($A11,'Import OffPeak change'!$A$106:CI$202,82,FALSE())))</f>
        <v>0</v>
      </c>
      <c r="CE11" s="193" t="n">
        <f aca="false">IF(ISERROR(VLOOKUP($A11,'Import OffPeak'!$A$3:CJ$99,83,FALSE())-VLOOKUP($A11,'Import OffPeak change'!$A$106:CJ$202,83,FALSE())),0,(VLOOKUP($A11,'Import OffPeak'!$A$3:CJ$99,83,FALSE())-VLOOKUP($A11,'Import OffPeak change'!$A$106:CJ$202,83,FALSE())))</f>
        <v>0</v>
      </c>
      <c r="CF11" s="193" t="n">
        <f aca="false">IF(ISERROR(VLOOKUP($A11,'Import OffPeak'!$A$3:CK$99,84,FALSE())-VLOOKUP($A11,'Import OffPeak change'!$A$106:CK$202,84,FALSE())),0,(VLOOKUP($A11,'Import OffPeak'!$A$3:CK$99,84,FALSE())-VLOOKUP($A11,'Import OffPeak change'!$A$106:CK$202,84,FALSE())))</f>
        <v>0</v>
      </c>
      <c r="CG11" s="193" t="n">
        <f aca="false">IF(ISERROR(VLOOKUP($A11,'Import OffPeak'!$A$3:CL$99,85,FALSE())-VLOOKUP($A11,'Import OffPeak change'!$A$106:CL$202,85,FALSE())),0,(VLOOKUP($A11,'Import OffPeak'!$A$3:CL$99,85,FALSE())-VLOOKUP($A11,'Import OffPeak change'!$A$106:CL$202,85,FALSE())))</f>
        <v>0</v>
      </c>
      <c r="CH11" s="193" t="n">
        <f aca="false">IF(ISERROR(VLOOKUP($A11,'Import OffPeak'!$A$3:CM$99,86,FALSE())-VLOOKUP($A11,'Import OffPeak change'!$A$106:CM$202,86,FALSE())),0,(VLOOKUP($A11,'Import OffPeak'!$A$3:CM$99,86,FALSE())-VLOOKUP($A11,'Import OffPeak change'!$A$106:CM$202,86,FALSE())))</f>
        <v>0</v>
      </c>
      <c r="CI11" s="193" t="n">
        <f aca="false">IF(ISERROR(VLOOKUP($A11,'Import OffPeak'!$A$3:CN$99,87,FALSE())-VLOOKUP($A11,'Import OffPeak change'!$A$106:CN$202,87,FALSE())),0,(VLOOKUP($A11,'Import OffPeak'!$A$3:CN$99,87,FALSE())-VLOOKUP($A11,'Import OffPeak change'!$A$106:CN$202,87,FALSE())))</f>
        <v>0</v>
      </c>
      <c r="CJ11" s="193" t="n">
        <f aca="false">IF(ISERROR(VLOOKUP($A11,'Import OffPeak'!$A$3:CO$99,88,FALSE())-VLOOKUP($A11,'Import OffPeak change'!$A$106:CO$202,88,FALSE())),0,(VLOOKUP($A11,'Import OffPeak'!$A$3:CO$99,88,FALSE())-VLOOKUP($A11,'Import OffPeak change'!$A$106:CO$202,88,FALSE())))</f>
        <v>0</v>
      </c>
      <c r="CK11" s="193" t="n">
        <f aca="false">IF(ISERROR(VLOOKUP($A11,'Import OffPeak'!$A$3:CP$99,89,FALSE())-VLOOKUP($A11,'Import OffPeak change'!$A$106:CP$202,89,FALSE())),0,(VLOOKUP($A11,'Import OffPeak'!$A$3:CP$99,89,FALSE())-VLOOKUP($A11,'Import OffPeak change'!$A$106:CP$202,89,FALSE())))</f>
        <v>0</v>
      </c>
      <c r="CL11" s="193" t="n">
        <f aca="false">IF(ISERROR(VLOOKUP($A11,'Import OffPeak'!$A$3:CQ$99,90,FALSE())-VLOOKUP($A11,'Import OffPeak change'!$A$106:CQ$202,90,FALSE())),0,(VLOOKUP($A11,'Import OffPeak'!$A$3:CQ$99,90,FALSE())-VLOOKUP($A11,'Import OffPeak change'!$A$106:CQ$202,90,FALSE())))</f>
        <v>0</v>
      </c>
      <c r="CM11" s="193" t="n">
        <f aca="false">IF(ISERROR(VLOOKUP($A11,'Import OffPeak'!$A$3:CR$99,91,FALSE())-VLOOKUP($A11,'Import OffPeak change'!$A$106:CR$202,91,FALSE())),0,(VLOOKUP($A11,'Import OffPeak'!$A$3:CR$99,91,FALSE())-VLOOKUP($A11,'Import OffPeak change'!$A$106:CR$202,91,FALSE())))</f>
        <v>0</v>
      </c>
      <c r="CN11" s="193" t="n">
        <f aca="false">IF(ISERROR(VLOOKUP($A11,'Import OffPeak'!$A$3:CS$99,92,FALSE())-VLOOKUP($A11,'Import OffPeak change'!$A$106:CS$202,92,FALSE())),0,(VLOOKUP($A11,'Import OffPeak'!$A$3:CS$99,92,FALSE())-VLOOKUP($A11,'Import OffPeak change'!$A$106:CS$202,92,FALSE())))</f>
        <v>0</v>
      </c>
      <c r="CO11" s="193" t="n">
        <f aca="false">IF(ISERROR(VLOOKUP($A11,'Import OffPeak'!$A$3:CT$99,93,FALSE())-VLOOKUP($A11,'Import OffPeak change'!$A$106:CT$202,93,FALSE())),0,(VLOOKUP($A11,'Import OffPeak'!$A$3:CT$99,93,FALSE())-VLOOKUP($A11,'Import OffPeak change'!$A$106:CT$202,93,FALSE())))</f>
        <v>0</v>
      </c>
      <c r="CP11" s="193" t="n">
        <f aca="false">IF(ISERROR(VLOOKUP($A11,'Import OffPeak'!$A$3:CU$99,94,FALSE())-VLOOKUP($A11,'Import OffPeak change'!$A$106:CU$202,94,FALSE())),0,(VLOOKUP($A11,'Import OffPeak'!$A$3:CU$99,94,FALSE())-VLOOKUP($A11,'Import OffPeak change'!$A$106:CU$202,94,FALSE())))</f>
        <v>0</v>
      </c>
      <c r="CQ11" s="193" t="n">
        <f aca="false">IF(ISERROR(VLOOKUP($A11,'Import OffPeak'!$A$3:CV$99,95,FALSE())-VLOOKUP($A11,'Import OffPeak change'!$A$106:CV$202,95,FALSE())),0,(VLOOKUP($A11,'Import OffPeak'!$A$3:CV$99,95,FALSE())-VLOOKUP($A11,'Import OffPeak change'!$A$106:CV$202,95,FALSE())))</f>
        <v>0</v>
      </c>
      <c r="CR11" s="193" t="n">
        <f aca="false">IF(ISERROR(VLOOKUP($A11,'Import OffPeak'!$A$3:CW$99,96,FALSE())-VLOOKUP($A11,'Import OffPeak change'!$A$106:CW$202,96,FALSE())),0,(VLOOKUP($A11,'Import OffPeak'!$A$3:CW$99,96,FALSE())-VLOOKUP($A11,'Import OffPeak change'!$A$106:CW$202,96,FALSE())))</f>
        <v>0</v>
      </c>
      <c r="CS11" s="193" t="n">
        <f aca="false">IF(ISERROR(VLOOKUP($A11,'Import OffPeak'!$A$3:CX$99,97,FALSE())-VLOOKUP($A11,'Import OffPeak change'!$A$106:CX$202,97,FALSE())),0,(VLOOKUP($A11,'Import OffPeak'!$A$3:CX$99,97,FALSE())-VLOOKUP($A11,'Import OffPeak change'!$A$106:CX$202,97,FALSE())))</f>
        <v>0</v>
      </c>
      <c r="CT11" s="193" t="n">
        <f aca="false">IF(ISERROR(VLOOKUP($A11,'Import OffPeak'!$A$3:CY$99,98,FALSE())-VLOOKUP($A11,'Import OffPeak change'!$A$106:CY$202,98,FALSE())),0,(VLOOKUP($A11,'Import OffPeak'!$A$3:CY$99,98,FALSE())-VLOOKUP($A11,'Import OffPeak change'!$A$106:CY$202,98,FALSE())))</f>
        <v>0</v>
      </c>
      <c r="CU11" s="193" t="n">
        <f aca="false">IF(ISERROR(VLOOKUP($A11,'Import OffPeak'!$A$3:CZ$99,99,FALSE())-VLOOKUP($A11,'Import OffPeak change'!$A$106:CZ$202,99,FALSE())),0,(VLOOKUP($A11,'Import OffPeak'!$A$3:CZ$99,99,FALSE())-VLOOKUP($A11,'Import OffPeak change'!$A$106:CZ$202,99,FALSE())))</f>
        <v>0</v>
      </c>
      <c r="CV11" s="193" t="n">
        <f aca="false">IF(ISERROR(VLOOKUP($A11,'Import OffPeak'!$A$3:DA$99,100,FALSE())-VLOOKUP($A11,'Import OffPeak change'!$A$106:DA$202,100,FALSE())),0,(VLOOKUP($A11,'Import OffPeak'!$A$3:DA$99,100,FALSE())-VLOOKUP($A11,'Import OffPeak change'!$A$106:DA$202,100,FALSE())))</f>
        <v>0</v>
      </c>
      <c r="CW11" s="193" t="n">
        <f aca="false">IF(ISERROR(VLOOKUP($A11,'Import OffPeak'!$A$3:DB$99,101,FALSE())-VLOOKUP($A11,'Import OffPeak change'!$A$106:DB$202,101,FALSE())),0,(VLOOKUP($A11,'Import OffPeak'!$A$3:DB$99,101,FALSE())-VLOOKUP($A11,'Import OffPeak change'!$A$106:DB$202,101,FALSE())))</f>
        <v>0</v>
      </c>
      <c r="CX11" s="193" t="n">
        <f aca="false">IF(ISERROR(VLOOKUP($A11,'Import OffPeak'!$A$3:DC$99,102,FALSE())-VLOOKUP($A11,'Import OffPeak change'!$A$106:DC$202,102,FALSE())),0,(VLOOKUP($A11,'Import OffPeak'!$A$3:DC$99,102,FALSE())-VLOOKUP($A11,'Import OffPeak change'!$A$106:DC$202,102,FALSE())))</f>
        <v>0</v>
      </c>
      <c r="CY11" s="193" t="n">
        <f aca="false">IF(ISERROR(VLOOKUP($A11,'Import OffPeak'!$A$3:DD$99,103,FALSE())-VLOOKUP($A11,'Import OffPeak change'!$A$106:DD$202,103,FALSE())),0,(VLOOKUP($A11,'Import OffPeak'!$A$3:DD$99,103,FALSE())-VLOOKUP($A11,'Import OffPeak change'!$A$106:DD$202,103,FALSE())))</f>
        <v>0</v>
      </c>
      <c r="CZ11" s="193" t="n">
        <f aca="false">IF(ISERROR(VLOOKUP($A11,'Import OffPeak'!$A$3:DE$99,104,FALSE())-VLOOKUP($A11,'Import OffPeak change'!$A$106:DE$202,104,FALSE())),0,(VLOOKUP($A11,'Import OffPeak'!$A$3:DE$99,104,FALSE())-VLOOKUP($A11,'Import OffPeak change'!$A$106:DE$202,104,FALSE())))</f>
        <v>0</v>
      </c>
      <c r="DA11" s="193" t="n">
        <f aca="false">IF(ISERROR(VLOOKUP($A11,'Import OffPeak'!$A$3:DF$99,105,FALSE())-VLOOKUP($A11,'Import OffPeak change'!$A$106:DF$202,105,FALSE())),0,(VLOOKUP($A11,'Import OffPeak'!$A$3:DF$99,105,FALSE())-VLOOKUP($A11,'Import OffPeak change'!$A$106:DF$202,105,FALSE())))</f>
        <v>0</v>
      </c>
      <c r="DB11" s="193" t="n">
        <f aca="false">IF(ISERROR(VLOOKUP($A11,'Import OffPeak'!$A$3:DG$99,106,FALSE())-VLOOKUP($A11,'Import OffPeak change'!$A$106:DG$202,106,FALSE())),0,(VLOOKUP($A11,'Import OffPeak'!$A$3:DG$99,106,FALSE())-VLOOKUP($A11,'Import OffPeak change'!$A$106:DG$202,106,FALSE())))</f>
        <v>0</v>
      </c>
      <c r="DC11" s="193" t="n">
        <f aca="false">IF(ISERROR(VLOOKUP($A11,'Import OffPeak'!$A$3:DH$99,107,FALSE())-VLOOKUP($A11,'Import OffPeak change'!$A$106:DH$202,107,FALSE())),0,(VLOOKUP($A11,'Import OffPeak'!$A$3:DH$99,107,FALSE())-VLOOKUP($A11,'Import OffPeak change'!$A$106:DH$202,107,FALSE())))</f>
        <v>0</v>
      </c>
      <c r="DD11" s="193" t="n">
        <f aca="false">IF(ISERROR(VLOOKUP($A11,'Import OffPeak'!$A$3:DI$99,108,FALSE())-VLOOKUP($A11,'Import OffPeak change'!$A$106:DI$202,108,FALSE())),0,(VLOOKUP($A11,'Import OffPeak'!$A$3:DI$99,108,FALSE())-VLOOKUP($A11,'Import OffPeak change'!$A$106:DI$202,108,FALSE())))</f>
        <v>0</v>
      </c>
      <c r="DE11" s="193" t="n">
        <f aca="false">IF(ISERROR(VLOOKUP($A11,'Import OffPeak'!$A$3:DJ$99,109,FALSE())-VLOOKUP($A11,'Import OffPeak change'!$A$106:DJ$202,109,FALSE())),0,(VLOOKUP($A11,'Import OffPeak'!$A$3:DJ$99,109,FALSE())-VLOOKUP($A11,'Import OffPeak change'!$A$106:DJ$202,109,FALSE())))</f>
        <v>0</v>
      </c>
      <c r="DF11" s="193" t="n">
        <f aca="false">IF(ISERROR(VLOOKUP($A11,'Import OffPeak'!$A$3:DK$99,110,FALSE())-VLOOKUP($A11,'Import OffPeak change'!$A$106:DK$202,110,FALSE())),0,(VLOOKUP($A11,'Import OffPeak'!$A$3:DK$99,110,FALSE())-VLOOKUP($A11,'Import OffPeak change'!$A$106:DK$202,110,FALSE())))</f>
        <v>0</v>
      </c>
      <c r="DG11" s="193" t="n">
        <f aca="false">IF(ISERROR(VLOOKUP($A11,'Import OffPeak'!$A$3:DL$99,111,FALSE())-VLOOKUP($A11,'Import OffPeak change'!$A$106:DL$202,111,FALSE())),0,(VLOOKUP($A11,'Import OffPeak'!$A$3:DL$99,111,FALSE())-VLOOKUP($A11,'Import OffPeak change'!$A$106:DL$202,111,FALSE())))</f>
        <v>0</v>
      </c>
      <c r="DH11" s="193" t="n">
        <f aca="false">IF(ISERROR(VLOOKUP($A11,'Import OffPeak'!$A$3:DM$99,112,FALSE())-VLOOKUP($A11,'Import OffPeak change'!$A$106:DM$202,112,FALSE())),0,(VLOOKUP($A11,'Import OffPeak'!$A$3:DM$99,112,FALSE())-VLOOKUP($A11,'Import OffPeak change'!$A$106:DM$202,112,FALSE())))</f>
        <v>0</v>
      </c>
      <c r="DI11" s="193" t="n">
        <f aca="false">IF(ISERROR(VLOOKUP($A11,'Import OffPeak'!$A$3:DN$99,113,FALSE())-VLOOKUP($A11,'Import OffPeak change'!$A$106:DN$202,113,FALSE())),0,(VLOOKUP($A11,'Import OffPeak'!$A$3:DN$99,113,FALSE())-VLOOKUP($A11,'Import OffPeak change'!$A$106:DN$202,113,FALSE())))</f>
        <v>0</v>
      </c>
      <c r="DJ11" s="193" t="n">
        <f aca="false">IF(ISERROR(VLOOKUP($A11,'Import OffPeak'!$A$3:DO$99,114,FALSE())-VLOOKUP($A11,'Import OffPeak change'!$A$106:DO$202,114,FALSE())),0,(VLOOKUP($A11,'Import OffPeak'!$A$3:DO$99,114,FALSE())-VLOOKUP($A11,'Import OffPeak change'!$A$106:DO$202,114,FALSE())))</f>
        <v>0</v>
      </c>
      <c r="DK11" s="193" t="n">
        <f aca="false">IF(ISERROR(VLOOKUP($A11,'Import OffPeak'!$A$3:DP$99,115,FALSE())-VLOOKUP($A11,'Import OffPeak change'!$A$106:DP$202,115,FALSE())),0,(VLOOKUP($A11,'Import OffPeak'!$A$3:DP$99,115,FALSE())-VLOOKUP($A11,'Import OffPeak change'!$A$106:DP$202,115,FALSE())))</f>
        <v>0</v>
      </c>
      <c r="DL11" s="193" t="n">
        <f aca="false">IF(ISERROR(VLOOKUP($A11,'Import OffPeak'!$A$3:DQ$99,116,FALSE())-VLOOKUP($A11,'Import OffPeak change'!$A$106:DQ$202,116,FALSE())),0,(VLOOKUP($A11,'Import OffPeak'!$A$3:DQ$99,116,FALSE())-VLOOKUP($A11,'Import OffPeak change'!$A$106:DQ$202,116,FALSE())))</f>
        <v>0</v>
      </c>
      <c r="DM11" s="193" t="n">
        <f aca="false">IF(ISERROR(VLOOKUP($A11,'Import OffPeak'!$A$3:DR$99,117,FALSE())-VLOOKUP($A11,'Import OffPeak change'!$A$106:DR$202,117,FALSE())),0,(VLOOKUP($A11,'Import OffPeak'!$A$3:DR$99,117,FALSE())-VLOOKUP($A11,'Import OffPeak change'!$A$106:DR$202,117,FALSE())))</f>
        <v>0</v>
      </c>
      <c r="DN11" s="193" t="n">
        <f aca="false">IF(ISERROR(VLOOKUP($A11,'Import OffPeak'!$A$3:DS$99,118,FALSE())-VLOOKUP($A11,'Import OffPeak change'!$A$106:DS$202,118,FALSE())),0,(VLOOKUP($A11,'Import OffPeak'!$A$3:DS$99,118,FALSE())-VLOOKUP($A11,'Import OffPeak change'!$A$106:DS$202,118,FALSE())))</f>
        <v>0</v>
      </c>
      <c r="DO11" s="193" t="n">
        <f aca="false">IF(ISERROR(VLOOKUP($A11,'Import OffPeak'!$A$3:DT$99,119,FALSE())-VLOOKUP($A11,'Import OffPeak change'!$A$106:DT$202,119,FALSE())),0,(VLOOKUP($A11,'Import OffPeak'!$A$3:DT$99,119,FALSE())-VLOOKUP($A11,'Import OffPeak change'!$A$106:DT$202,119,FALSE())))</f>
        <v>0</v>
      </c>
      <c r="DP11" s="193" t="n">
        <f aca="false">IF(ISERROR(VLOOKUP($A11,'Import OffPeak'!$A$3:DU$99,120,FALSE())-VLOOKUP($A11,'Import OffPeak change'!$A$106:DU$202,120,FALSE())),0,(VLOOKUP($A11,'Import OffPeak'!$A$3:DU$99,120,FALSE())-VLOOKUP($A11,'Import OffPeak change'!$A$106:DU$202,120,FALSE())))</f>
        <v>0</v>
      </c>
      <c r="DQ11" s="193" t="n">
        <f aca="false">IF(ISERROR(VLOOKUP($A11,'Import OffPeak'!$A$3:DV$99,121,FALSE())-VLOOKUP($A11,'Import OffPeak change'!$A$106:DV$202,121,FALSE())),0,(VLOOKUP($A11,'Import OffPeak'!$A$3:DV$99,121,FALSE())-VLOOKUP($A11,'Import OffPeak change'!$A$106:DV$202,121,FALSE())))</f>
        <v>0</v>
      </c>
      <c r="DR11" s="193" t="n">
        <f aca="false">IF(ISERROR(VLOOKUP($A11,'Import OffPeak'!$A$3:DW$99,122,FALSE())-VLOOKUP($A11,'Import OffPeak change'!$A$106:DW$202,122,FALSE())),0,(VLOOKUP($A11,'Import OffPeak'!$A$3:DW$99,122,FALSE())-VLOOKUP($A11,'Import OffPeak change'!$A$106:DW$202,122,FALSE())))</f>
        <v>0</v>
      </c>
      <c r="DS11" s="193" t="n">
        <f aca="false">IF(ISERROR(VLOOKUP($A11,'Import OffPeak'!$A$3:DX$99,123,FALSE())-VLOOKUP($A11,'Import OffPeak change'!$A$106:DX$202,123,FALSE())),0,(VLOOKUP($A11,'Import OffPeak'!$A$3:DX$99,123,FALSE())-VLOOKUP($A11,'Import OffPeak change'!$A$106:DX$202,123,FALSE())))</f>
        <v>0</v>
      </c>
      <c r="DT11" s="193" t="n">
        <f aca="false">IF(ISERROR(VLOOKUP($A11,'Import OffPeak'!$A$3:DY$99,124,FALSE())-VLOOKUP($A11,'Import OffPeak change'!$A$106:DY$202,124,FALSE())),0,(VLOOKUP($A11,'Import OffPeak'!$A$3:DY$99,124,FALSE())-VLOOKUP($A11,'Import OffPeak change'!$A$106:DY$202,124,FALSE())))</f>
        <v>0</v>
      </c>
      <c r="DU11" s="193" t="n">
        <f aca="false">IF(ISERROR(VLOOKUP($A11,'Import OffPeak'!$A$3:DZ$99,125,FALSE())-VLOOKUP($A11,'Import OffPeak change'!$A$106:DZ$202,125,FALSE())),0,(VLOOKUP($A11,'Import OffPeak'!$A$3:DZ$99,125,FALSE())-VLOOKUP($A11,'Import OffPeak change'!$A$106:DZ$202,125,FALSE())))</f>
        <v>0</v>
      </c>
      <c r="DV11" s="193" t="n">
        <f aca="false">IF(ISERROR(VLOOKUP($A11,'Import OffPeak'!$A$3:EA$99,126,FALSE())-VLOOKUP($A11,'Import OffPeak change'!$A$106:EA$202,126,FALSE())),0,(VLOOKUP($A11,'Import OffPeak'!$A$3:EA$99,126,FALSE())-VLOOKUP($A11,'Import OffPeak change'!$A$106:EA$202,126,FALSE())))</f>
        <v>0</v>
      </c>
      <c r="DW11" s="193" t="n">
        <f aca="false">IF(ISERROR(VLOOKUP($A11,'Import OffPeak'!$A$3:EB$99,127,FALSE())-VLOOKUP($A11,'Import OffPeak change'!$A$106:EB$202,127,FALSE())),0,(VLOOKUP($A11,'Import OffPeak'!$A$3:EB$99,127,FALSE())-VLOOKUP($A11,'Import OffPeak change'!$A$106:EB$202,127,FALSE())))</f>
        <v>0</v>
      </c>
      <c r="DX11" s="193" t="n">
        <f aca="false">IF(ISERROR(VLOOKUP($A11,'Import OffPeak'!$A$3:EC$99,128,FALSE())-VLOOKUP($A11,'Import OffPeak change'!$A$106:EC$202,128,FALSE())),0,(VLOOKUP($A11,'Import OffPeak'!$A$3:EC$99,128,FALSE())-VLOOKUP($A11,'Import OffPeak change'!$A$106:EC$202,128,FALSE())))</f>
        <v>0</v>
      </c>
      <c r="DY11" s="193" t="n">
        <f aca="false">IF(ISERROR(VLOOKUP($A11,'Import OffPeak'!$A$3:ED$99,129,FALSE())-VLOOKUP($A11,'Import OffPeak change'!$A$106:ED$202,129,FALSE())),0,(VLOOKUP($A11,'Import OffPeak'!$A$3:ED$99,129,FALSE())-VLOOKUP($A11,'Import OffPeak change'!$A$106:ED$202,129,FALSE())))</f>
        <v>0</v>
      </c>
      <c r="DZ11" s="193" t="n">
        <f aca="false">IF(ISERROR(VLOOKUP($A11,'Import OffPeak'!$A$3:EE$99,130,FALSE())-VLOOKUP($A11,'Import OffPeak change'!$A$106:EE$202,130,FALSE())),0,(VLOOKUP($A11,'Import OffPeak'!$A$3:EE$99,130,FALSE())-VLOOKUP($A11,'Import OffPeak change'!$A$106:EE$202,130,FALSE())))</f>
        <v>0</v>
      </c>
      <c r="EA11" s="193" t="n">
        <f aca="false">IF(ISERROR(VLOOKUP($A11,'Import OffPeak'!$A$3:EF$99,131,FALSE())-VLOOKUP($A11,'Import OffPeak change'!$A$106:EF$202,131,FALSE())),0,(VLOOKUP($A11,'Import OffPeak'!$A$3:EF$99,131,FALSE())-VLOOKUP($A11,'Import OffPeak change'!$A$106:EF$202,131,FALSE())))</f>
        <v>0</v>
      </c>
      <c r="EB11" s="193" t="n">
        <f aca="false">IF(ISERROR(VLOOKUP($A11,'Import OffPeak'!$A$3:EG$99,132,FALSE())-VLOOKUP($A11,'Import OffPeak change'!$A$106:EG$202,132,FALSE())),0,(VLOOKUP($A11,'Import OffPeak'!$A$3:EG$99,132,FALSE())-VLOOKUP($A11,'Import OffPeak change'!$A$106:EG$202,132,FALSE())))</f>
        <v>0</v>
      </c>
      <c r="EC11" s="193" t="n">
        <f aca="false">IF(ISERROR(VLOOKUP($A11,'Import OffPeak'!$A$3:EH$99,133,FALSE())-VLOOKUP($A11,'Import OffPeak change'!$A$106:EH$202,133,FALSE())),0,(VLOOKUP($A11,'Import OffPeak'!$A$3:EH$99,133,FALSE())-VLOOKUP($A11,'Import OffPeak change'!$A$106:EH$202,133,FALSE())))</f>
        <v>0</v>
      </c>
      <c r="ED11" s="193" t="n">
        <f aca="false">IF(ISERROR(VLOOKUP($A11,'Import OffPeak'!$A$3:EI$99,134,FALSE())-VLOOKUP($A11,'Import OffPeak change'!$A$106:EI$202,134,FALSE())),0,(VLOOKUP($A11,'Import OffPeak'!$A$3:EI$99,134,FALSE())-VLOOKUP($A11,'Import OffPeak change'!$A$106:EI$202,134,FALSE())))</f>
        <v>0</v>
      </c>
      <c r="EE11" s="193" t="n">
        <f aca="false">IF(ISERROR(VLOOKUP($A11,'Import OffPeak'!$A$3:EJ$99,135,FALSE())-VLOOKUP($A11,'Import OffPeak change'!$A$106:EJ$202,135,FALSE())),0,(VLOOKUP($A11,'Import OffPeak'!$A$3:EJ$99,135,FALSE())-VLOOKUP($A11,'Import OffPeak change'!$A$106:EJ$202,135,FALSE())))</f>
        <v>0</v>
      </c>
      <c r="EF11" s="193" t="n">
        <f aca="false">IF(ISERROR(VLOOKUP($A11,'Import OffPeak'!$A$3:EK$99,136,FALSE())-VLOOKUP($A11,'Import OffPeak change'!$A$106:EK$202,136,FALSE())),0,(VLOOKUP($A11,'Import OffPeak'!$A$3:EK$99,136,FALSE())-VLOOKUP($A11,'Import OffPeak change'!$A$106:EK$202,136,FALSE())))</f>
        <v>0</v>
      </c>
      <c r="EG11" s="193" t="n">
        <f aca="false">IF(ISERROR(VLOOKUP($A11,'Import OffPeak'!$A$3:EL$99,137,FALSE())-VLOOKUP($A11,'Import OffPeak change'!$A$106:EL$202,137,FALSE())),0,(VLOOKUP($A11,'Import OffPeak'!$A$3:EL$99,137,FALSE())-VLOOKUP($A11,'Import OffPeak change'!$A$106:EL$202,137,FALSE())))</f>
        <v>0</v>
      </c>
      <c r="EH11" s="193" t="n">
        <f aca="false">IF(ISERROR(VLOOKUP($A11,'Import OffPeak'!$A$3:EM$99,138,FALSE())-VLOOKUP($A11,'Import OffPeak change'!$A$106:EM$202,138,FALSE())),0,(VLOOKUP($A11,'Import OffPeak'!$A$3:EM$99,138,FALSE())-VLOOKUP($A11,'Import OffPeak change'!$A$106:EM$202,138,FALSE())))</f>
        <v>0</v>
      </c>
      <c r="EI11" s="193" t="n">
        <f aca="false">IF(ISERROR(VLOOKUP($A11,'Import OffPeak'!$A$3:EN$99,139,FALSE())-VLOOKUP($A11,'Import OffPeak change'!$A$106:EN$202,139,FALSE())),0,(VLOOKUP($A11,'Import OffPeak'!$A$3:EN$99,139,FALSE())-VLOOKUP($A11,'Import OffPeak change'!$A$106:EN$202,139,FALSE())))</f>
        <v>0</v>
      </c>
      <c r="EJ11" s="193" t="n">
        <f aca="false">IF(ISERROR(VLOOKUP($A11,'Import OffPeak'!$A$3:EO$99,140,FALSE())-VLOOKUP($A11,'Import OffPeak change'!$A$106:EO$202,140,FALSE())),0,(VLOOKUP($A11,'Import OffPeak'!$A$3:EO$99,140,FALSE())-VLOOKUP($A11,'Import OffPeak change'!$A$106:EO$202,140,FALSE())))</f>
        <v>0</v>
      </c>
      <c r="EK11" s="193" t="n">
        <f aca="false">IF(ISERROR(VLOOKUP($A11,'Import OffPeak'!$A$3:EP$99,141,FALSE())-VLOOKUP($A11,'Import OffPeak change'!$A$106:EP$202,141,FALSE())),0,(VLOOKUP($A11,'Import OffPeak'!$A$3:EP$99,141,FALSE())-VLOOKUP($A11,'Import OffPeak change'!$A$106:EP$202,141,FALSE())))</f>
        <v>0</v>
      </c>
      <c r="EL11" s="193" t="n">
        <f aca="false">IF(ISERROR(VLOOKUP($A11,'Import OffPeak'!$A$3:EQ$99,142,FALSE())-VLOOKUP($A11,'Import OffPeak change'!$A$106:EQ$202,142,FALSE())),0,(VLOOKUP($A11,'Import OffPeak'!$A$3:EQ$99,142,FALSE())-VLOOKUP($A11,'Import OffPeak change'!$A$106:EQ$202,142,FALSE())))</f>
        <v>0</v>
      </c>
      <c r="EM11" s="193" t="n">
        <f aca="false">IF(ISERROR(VLOOKUP($A11,'Import OffPeak'!$A$3:ER$99,143,FALSE())-VLOOKUP($A11,'Import OffPeak change'!$A$106:ER$202,143,FALSE())),0,(VLOOKUP($A11,'Import OffPeak'!$A$3:ER$99,143,FALSE())-VLOOKUP($A11,'Import OffPeak change'!$A$106:ER$202,143,FALSE())))</f>
        <v>0</v>
      </c>
      <c r="EN11" s="193" t="n">
        <f aca="false">IF(ISERROR(VLOOKUP($A11,'Import OffPeak'!$A$3:ES$99,144,FALSE())-VLOOKUP($A11,'Import OffPeak change'!$A$106:ES$202,144,FALSE())),0,(VLOOKUP($A11,'Import OffPeak'!$A$3:ES$99,144,FALSE())-VLOOKUP($A11,'Import OffPeak change'!$A$106:ES$202,144,FALSE())))</f>
        <v>0</v>
      </c>
      <c r="EO11" s="193" t="n">
        <f aca="false">IF(ISERROR(VLOOKUP($A11,'Import OffPeak'!$A$3:ET$99,145,FALSE())-VLOOKUP($A11,'Import OffPeak change'!$A$106:ET$202,145,FALSE())),0,(VLOOKUP($A11,'Import OffPeak'!$A$3:ET$99,145,FALSE())-VLOOKUP($A11,'Import OffPeak change'!$A$106:ET$202,145,FALSE())))</f>
        <v>0</v>
      </c>
      <c r="EP11" s="193" t="n">
        <f aca="false">IF(ISERROR(VLOOKUP($A11,'Import OffPeak'!$A$3:EU$99,146,FALSE())-VLOOKUP($A11,'Import OffPeak change'!$A$106:EU$202,146,FALSE())),0,(VLOOKUP($A11,'Import OffPeak'!$A$3:EU$99,146,FALSE())-VLOOKUP($A11,'Import OffPeak change'!$A$106:EU$202,146,FALSE())))</f>
        <v>0</v>
      </c>
      <c r="EQ11" s="193" t="n">
        <f aca="false">IF(ISERROR(VLOOKUP($A11,'Import OffPeak'!$A$3:EV$99,147,FALSE())-VLOOKUP($A11,'Import OffPeak change'!$A$106:EV$202,147,FALSE())),0,(VLOOKUP($A11,'Import OffPeak'!$A$3:EV$99,147,FALSE())-VLOOKUP($A11,'Import OffPeak change'!$A$106:EV$202,147,FALSE())))</f>
        <v>0</v>
      </c>
      <c r="ER11" s="193" t="n">
        <f aca="false">IF(ISERROR(VLOOKUP($A11,'Import OffPeak'!$A$3:EW$99,148,FALSE())-VLOOKUP($A11,'Import OffPeak change'!$A$106:EW$202,148,FALSE())),0,(VLOOKUP($A11,'Import OffPeak'!$A$3:EW$99,148,FALSE())-VLOOKUP($A11,'Import OffPeak change'!$A$106:EW$202,148,FALSE())))</f>
        <v>0</v>
      </c>
      <c r="ES11" s="193" t="n">
        <f aca="false">IF(ISERROR(VLOOKUP($A11,'Import OffPeak'!$A$3:EX$99,149,FALSE())-VLOOKUP($A11,'Import OffPeak change'!$A$106:EX$202,149,FALSE())),0,(VLOOKUP($A11,'Import OffPeak'!$A$3:EX$99,149,FALSE())-VLOOKUP($A11,'Import OffPeak change'!$A$106:EX$202,149,FALSE())))</f>
        <v>0</v>
      </c>
      <c r="ET11" s="193" t="n">
        <f aca="false">IF(ISERROR(VLOOKUP($A11,'Import OffPeak'!$A$3:EY$99,150,FALSE())-VLOOKUP($A11,'Import OffPeak change'!$A$106:EY$202,150,FALSE())),0,(VLOOKUP($A11,'Import OffPeak'!$A$3:EY$99,150,FALSE())-VLOOKUP($A11,'Import OffPeak change'!$A$106:EY$202,150,FALSE())))</f>
        <v>0</v>
      </c>
      <c r="EU11" s="193" t="n">
        <f aca="false">IF(ISERROR(VLOOKUP($A11,'Import OffPeak'!$A$3:EZ$99,151,FALSE())-VLOOKUP($A11,'Import OffPeak change'!$A$106:EZ$202,151,FALSE())),0,(VLOOKUP($A11,'Import OffPeak'!$A$3:EZ$99,151,FALSE())-VLOOKUP($A11,'Import OffPeak change'!$A$106:EZ$202,151,FALSE())))</f>
        <v>0</v>
      </c>
      <c r="EV11" s="193" t="n">
        <f aca="false">IF(ISERROR(VLOOKUP($A11,'Import OffPeak'!$A$3:FA$99,152,FALSE())-VLOOKUP($A11,'Import OffPeak change'!$A$106:FA$202,152,FALSE())),0,(VLOOKUP($A11,'Import OffPeak'!$A$3:FA$99,152,FALSE())-VLOOKUP($A11,'Import OffPeak change'!$A$106:FA$202,152,FALSE())))</f>
        <v>0</v>
      </c>
      <c r="EW11" s="193" t="n">
        <f aca="false">IF(ISERROR(VLOOKUP($A11,'Import OffPeak'!$A$3:FB$99,153,FALSE())-VLOOKUP($A11,'Import OffPeak change'!$A$106:FB$202,153,FALSE())),0,(VLOOKUP($A11,'Import OffPeak'!$A$3:FB$99,153,FALSE())-VLOOKUP($A11,'Import OffPeak change'!$A$106:FB$202,153,FALSE())))</f>
        <v>0</v>
      </c>
      <c r="EX11" s="193" t="n">
        <f aca="false">IF(ISERROR(VLOOKUP($A11,'Import OffPeak'!$A$3:FC$99,154,FALSE())-VLOOKUP($A11,'Import OffPeak change'!$A$106:FC$202,154,FALSE())),0,(VLOOKUP($A11,'Import OffPeak'!$A$3:FC$99,154,FALSE())-VLOOKUP($A11,'Import OffPeak change'!$A$106:FC$202,154,FALSE())))</f>
        <v>0</v>
      </c>
      <c r="EY11" s="193" t="n">
        <f aca="false">IF(ISERROR(VLOOKUP($A11,'Import OffPeak'!$A$3:FD$99,155,FALSE())-VLOOKUP($A11,'Import OffPeak change'!$A$106:FD$202,155,FALSE())),0,(VLOOKUP($A11,'Import OffPeak'!$A$3:FD$99,155,FALSE())-VLOOKUP($A11,'Import OffPeak change'!$A$106:FD$202,155,FALSE())))</f>
        <v>0</v>
      </c>
      <c r="EZ11" s="193" t="n">
        <f aca="false">IF(ISERROR(VLOOKUP($A11,'Import OffPeak'!$A$3:FE$99,156,FALSE())-VLOOKUP($A11,'Import OffPeak change'!$A$106:FE$202,156,FALSE())),0,(VLOOKUP($A11,'Import OffPeak'!$A$3:FE$99,156,FALSE())-VLOOKUP($A11,'Import OffPeak change'!$A$106:FE$202,156,FALSE())))</f>
        <v>0</v>
      </c>
      <c r="FA11" s="193" t="n">
        <f aca="false">IF(ISERROR(VLOOKUP($A11,'Import OffPeak'!$A$3:FF$99,157,FALSE())-VLOOKUP($A11,'Import OffPeak change'!$A$106:FF$202,157,FALSE())),0,(VLOOKUP($A11,'Import OffPeak'!$A$3:FF$99,157,FALSE())-VLOOKUP($A11,'Import OffPeak change'!$A$106:FF$202,157,FALSE())))</f>
        <v>0</v>
      </c>
      <c r="FB11" s="193" t="n">
        <f aca="false">IF(ISERROR(VLOOKUP($A11,'Import OffPeak'!$A$3:FG$99,158,FALSE())-VLOOKUP($A11,'Import OffPeak change'!$A$106:FG$202,158,FALSE())),0,(VLOOKUP($A11,'Import OffPeak'!$A$3:FG$99,158,FALSE())-VLOOKUP($A11,'Import OffPeak change'!$A$106:FG$202,158,FALSE())))</f>
        <v>0</v>
      </c>
      <c r="FC11" s="193" t="n">
        <f aca="false">IF(ISERROR(VLOOKUP($A11,'Import OffPeak'!$A$3:FH$99,159,FALSE())-VLOOKUP($A11,'Import OffPeak change'!$A$106:FH$202,159,FALSE())),0,(VLOOKUP($A11,'Import OffPeak'!$A$3:FH$99,159,FALSE())-VLOOKUP($A11,'Import OffPeak change'!$A$106:FH$202,159,FALSE())))</f>
        <v>0</v>
      </c>
      <c r="FD11" s="193" t="n">
        <f aca="false">IF(ISERROR(VLOOKUP($A11,'Import OffPeak'!$A$3:FI$99,160,FALSE())-VLOOKUP($A11,'Import OffPeak change'!$A$106:FI$202,160,FALSE())),0,(VLOOKUP($A11,'Import OffPeak'!$A$3:FI$99,160,FALSE())-VLOOKUP($A11,'Import OffPeak change'!$A$106:FI$202,160,FALSE())))</f>
        <v>0</v>
      </c>
      <c r="FE11" s="193" t="n">
        <f aca="false">IF(ISERROR(VLOOKUP($A11,'Import OffPeak'!$A$3:FJ$99,161,FALSE())-VLOOKUP($A11,'Import OffPeak change'!$A$106:FJ$202,161,FALSE())),0,(VLOOKUP($A11,'Import OffPeak'!$A$3:FJ$99,161,FALSE())-VLOOKUP($A11,'Import OffPeak change'!$A$106:FJ$202,161,FALSE())))</f>
        <v>0</v>
      </c>
      <c r="FF11" s="193" t="n">
        <f aca="false">IF(ISERROR(VLOOKUP($A11,'Import OffPeak'!$A$3:FK$99,162,FALSE())-VLOOKUP($A11,'Import OffPeak change'!$A$106:FK$202,162,FALSE())),0,(VLOOKUP($A11,'Import OffPeak'!$A$3:FK$99,162,FALSE())-VLOOKUP($A11,'Import OffPeak change'!$A$106:FK$202,162,FALSE())))</f>
        <v>0</v>
      </c>
      <c r="FG11" s="193" t="n">
        <f aca="false">IF(ISERROR(VLOOKUP($A11,'Import OffPeak'!$A$3:FL$99,163,FALSE())-VLOOKUP($A11,'Import OffPeak change'!$A$106:FL$202,163,FALSE())),0,(VLOOKUP($A11,'Import OffPeak'!$A$3:FL$99,163,FALSE())-VLOOKUP($A11,'Import OffPeak change'!$A$106:FL$202,163,FALSE())))</f>
        <v>0</v>
      </c>
      <c r="FH11" s="193" t="n">
        <f aca="false">IF(ISERROR(VLOOKUP($A11,'Import OffPeak'!$A$3:FM$99,164,FALSE())-VLOOKUP($A11,'Import OffPeak change'!$A$106:FM$202,164,FALSE())),0,(VLOOKUP($A11,'Import OffPeak'!$A$3:FM$99,164,FALSE())-VLOOKUP($A11,'Import OffPeak change'!$A$106:FM$202,164,FALSE())))</f>
        <v>0</v>
      </c>
      <c r="FI11" s="193" t="n">
        <f aca="false">IF(ISERROR(VLOOKUP($A11,'Import OffPeak'!$A$3:FN$99,165,FALSE())-VLOOKUP($A11,'Import OffPeak change'!$A$106:FN$202,165,FALSE())),0,(VLOOKUP($A11,'Import OffPeak'!$A$3:FN$99,165,FALSE())-VLOOKUP($A11,'Import OffPeak change'!$A$106:FN$202,165,FALSE())))</f>
        <v>0</v>
      </c>
      <c r="FJ11" s="193" t="n">
        <f aca="false">IF(ISERROR(VLOOKUP($A11,'Import OffPeak'!$A$3:FO$99,166,FALSE())-VLOOKUP($A11,'Import OffPeak change'!$A$106:FO$202,166,FALSE())),0,(VLOOKUP($A11,'Import OffPeak'!$A$3:FO$99,166,FALSE())-VLOOKUP($A11,'Import OffPeak change'!$A$106:FO$202,166,FALSE())))</f>
        <v>0</v>
      </c>
      <c r="FK11" s="193" t="n">
        <f aca="false">IF(ISERROR(VLOOKUP($A11,'Import OffPeak'!$A$3:FP$99,167,FALSE())-VLOOKUP($A11,'Import OffPeak change'!$A$106:FP$202,167,FALSE())),0,(VLOOKUP($A11,'Import OffPeak'!$A$3:FP$99,167,FALSE())-VLOOKUP($A11,'Import OffPeak change'!$A$106:FP$202,167,FALSE())))</f>
        <v>0</v>
      </c>
      <c r="FL11" s="193" t="n">
        <f aca="false">IF(ISERROR(VLOOKUP($A11,'Import OffPeak'!$A$3:FQ$99,168,FALSE())-VLOOKUP($A11,'Import OffPeak change'!$A$106:FQ$202,168,FALSE())),0,(VLOOKUP($A11,'Import OffPeak'!$A$3:FQ$99,168,FALSE())-VLOOKUP($A11,'Import OffPeak change'!$A$106:FQ$202,168,FALSE())))</f>
        <v>0</v>
      </c>
      <c r="FM11" s="193" t="n">
        <f aca="false">IF(ISERROR(VLOOKUP($A11,'Import OffPeak'!$A$3:FR$99,169,FALSE())-VLOOKUP($A11,'Import OffPeak change'!$A$106:FR$202,169,FALSE())),0,(VLOOKUP($A11,'Import OffPeak'!$A$3:FR$99,169,FALSE())-VLOOKUP($A11,'Import OffPeak change'!$A$106:FR$202,169,FALSE())))</f>
        <v>0</v>
      </c>
      <c r="FN11" s="193" t="n">
        <f aca="false">IF(ISERROR(VLOOKUP($A11,'Import OffPeak'!$A$3:FS$99,170,FALSE())-VLOOKUP($A11,'Import OffPeak change'!$A$106:FS$202,170,FALSE())),0,(VLOOKUP($A11,'Import OffPeak'!$A$3:FS$99,170,FALSE())-VLOOKUP($A11,'Import OffPeak change'!$A$106:FS$202,170,FALSE())))</f>
        <v>0</v>
      </c>
      <c r="FO11" s="193" t="n">
        <f aca="false">IF(ISERROR(VLOOKUP($A11,'Import OffPeak'!$A$3:FT$99,171,FALSE())-VLOOKUP($A11,'Import OffPeak change'!$A$106:FT$202,171,FALSE())),0,(VLOOKUP($A11,'Import OffPeak'!$A$3:FT$99,171,FALSE())-VLOOKUP($A11,'Import OffPeak change'!$A$106:FT$202,171,FALSE())))</f>
        <v>0</v>
      </c>
      <c r="FP11" s="193" t="n">
        <f aca="false">IF(ISERROR(VLOOKUP($A11,'Import OffPeak'!$A$3:FU$99,172,FALSE())-VLOOKUP($A11,'Import OffPeak change'!$A$106:FU$202,172,FALSE())),0,(VLOOKUP($A11,'Import OffPeak'!$A$3:FU$99,172,FALSE())-VLOOKUP($A11,'Import OffPeak change'!$A$106:FU$202,172,FALSE())))</f>
        <v>0</v>
      </c>
      <c r="FQ11" s="193" t="n">
        <f aca="false">IF(ISERROR(VLOOKUP($A11,'Import OffPeak'!$A$3:FV$99,173,FALSE())-VLOOKUP($A11,'Import OffPeak change'!$A$106:FV$202,173,FALSE())),0,(VLOOKUP($A11,'Import OffPeak'!$A$3:FV$99,173,FALSE())-VLOOKUP($A11,'Import OffPeak change'!$A$106:FV$202,173,FALSE())))</f>
        <v>0</v>
      </c>
      <c r="FR11" s="193" t="n">
        <f aca="false">IF(ISERROR(VLOOKUP($A11,'Import OffPeak'!$A$3:FW$99,174,FALSE())-VLOOKUP($A11,'Import OffPeak change'!$A$106:FW$202,174,FALSE())),0,(VLOOKUP($A11,'Import OffPeak'!$A$3:FW$99,174,FALSE())-VLOOKUP($A11,'Import OffPeak change'!$A$106:FW$202,174,FALSE())))</f>
        <v>0</v>
      </c>
      <c r="FS11" s="193" t="n">
        <f aca="false">IF(ISERROR(VLOOKUP($A11,'Import OffPeak'!$A$3:FX$99,175,FALSE())-VLOOKUP($A11,'Import OffPeak change'!$A$106:FX$202,175,FALSE())),0,(VLOOKUP($A11,'Import OffPeak'!$A$3:FX$99,175,FALSE())-VLOOKUP($A11,'Import OffPeak change'!$A$106:FX$202,175,FALSE())))</f>
        <v>0</v>
      </c>
      <c r="FT11" s="193" t="n">
        <f aca="false">IF(ISERROR(VLOOKUP($A11,'Import OffPeak'!$A$3:FY$99,176,FALSE())-VLOOKUP($A11,'Import OffPeak change'!$A$106:FY$202,176,FALSE())),0,(VLOOKUP($A11,'Import OffPeak'!$A$3:FY$99,176,FALSE())-VLOOKUP($A11,'Import OffPeak change'!$A$106:FY$202,176,FALSE())))</f>
        <v>0</v>
      </c>
      <c r="FU11" s="193" t="n">
        <f aca="false">IF(ISERROR(VLOOKUP($A11,'Import OffPeak'!$A$3:FZ$99,177,FALSE())-VLOOKUP($A11,'Import OffPeak change'!$A$106:FZ$202,177,FALSE())),0,(VLOOKUP($A11,'Import OffPeak'!$A$3:FZ$99,177,FALSE())-VLOOKUP($A11,'Import OffPeak change'!$A$106:FZ$202,177,FALSE())))</f>
        <v>0</v>
      </c>
      <c r="FV11" s="193" t="n">
        <f aca="false">IF(ISERROR(VLOOKUP($A11,'Import OffPeak'!$A$3:GA$99,178,FALSE())-VLOOKUP($A11,'Import OffPeak change'!$A$106:GA$202,178,FALSE())),0,(VLOOKUP($A11,'Import OffPeak'!$A$3:GA$99,178,FALSE())-VLOOKUP($A11,'Import OffPeak change'!$A$106:GA$202,178,FALSE())))</f>
        <v>0</v>
      </c>
      <c r="FW11" s="193" t="n">
        <f aca="false">IF(ISERROR(VLOOKUP($A11,'Import OffPeak'!$A$3:GB$99,179,FALSE())-VLOOKUP($A11,'Import OffPeak change'!$A$106:GB$202,179,FALSE())),0,(VLOOKUP($A11,'Import OffPeak'!$A$3:GB$99,179,FALSE())-VLOOKUP($A11,'Import OffPeak change'!$A$106:GB$202,179,FALSE())))</f>
        <v>0</v>
      </c>
      <c r="FX11" s="193" t="n">
        <f aca="false">IF(ISERROR(VLOOKUP($A11,'Import OffPeak'!$A$3:GC$99,180,FALSE())-VLOOKUP($A11,'Import OffPeak change'!$A$106:GC$202,180,FALSE())),0,(VLOOKUP($A11,'Import OffPeak'!$A$3:GC$99,180,FALSE())-VLOOKUP($A11,'Import OffPeak change'!$A$106:GC$202,180,FALSE())))</f>
        <v>0</v>
      </c>
      <c r="FY11" s="193" t="n">
        <f aca="false">IF(ISERROR(VLOOKUP($A11,'Import OffPeak'!$A$3:GD$99,181,FALSE())-VLOOKUP($A11,'Import OffPeak change'!$A$106:GD$202,181,FALSE())),0,(VLOOKUP($A11,'Import OffPeak'!$A$3:GD$99,181,FALSE())-VLOOKUP($A11,'Import OffPeak change'!$A$106:GD$202,181,FALSE())))</f>
        <v>0</v>
      </c>
      <c r="FZ11" s="193" t="n">
        <f aca="false">IF(ISERROR(VLOOKUP($A11,'Import OffPeak'!$A$3:GE$99,182,FALSE())-VLOOKUP($A11,'Import OffPeak change'!$A$106:GE$202,182,FALSE())),0,(VLOOKUP($A11,'Import OffPeak'!$A$3:GE$99,182,FALSE())-VLOOKUP($A11,'Import OffPeak change'!$A$106:GE$202,182,FALSE())))</f>
        <v>0</v>
      </c>
      <c r="GA11" s="193" t="n">
        <f aca="false">IF(ISERROR(VLOOKUP($A11,'Import OffPeak'!$A$3:GF$99,183,FALSE())-VLOOKUP($A11,'Import OffPeak change'!$A$106:GF$202,183,FALSE())),0,(VLOOKUP($A11,'Import OffPeak'!$A$3:GF$99,183,FALSE())-VLOOKUP($A11,'Import OffPeak change'!$A$106:GF$202,183,FALSE())))</f>
        <v>0</v>
      </c>
      <c r="GB11" s="193" t="n">
        <f aca="false">IF(ISERROR(VLOOKUP($A11,'Import OffPeak'!$A$3:GG$99,184,FALSE())-VLOOKUP($A11,'Import OffPeak change'!$A$106:GG$202,184,FALSE())),0,(VLOOKUP($A11,'Import OffPeak'!$A$3:GG$99,184,FALSE())-VLOOKUP($A11,'Import OffPeak change'!$A$106:GG$202,184,FALSE())))</f>
        <v>0</v>
      </c>
      <c r="GC11" s="193" t="n">
        <f aca="false">IF(ISERROR(VLOOKUP($A11,'Import OffPeak'!$A$3:GH$99,185,FALSE())-VLOOKUP($A11,'Import OffPeak change'!$A$106:GH$202,185,FALSE())),0,(VLOOKUP($A11,'Import OffPeak'!$A$3:GH$99,185,FALSE())-VLOOKUP($A11,'Import OffPeak change'!$A$106:GH$202,185,FALSE())))</f>
        <v>0</v>
      </c>
      <c r="GD11" s="193" t="n">
        <f aca="false">IF(ISERROR(VLOOKUP($A11,'Import OffPeak'!$A$3:GI$99,186,FALSE())-VLOOKUP($A11,'Import OffPeak change'!$A$106:GI$202,186,FALSE())),0,(VLOOKUP($A11,'Import OffPeak'!$A$3:GI$99,186,FALSE())-VLOOKUP($A11,'Import OffPeak change'!$A$106:GI$202,186,FALSE())))</f>
        <v>0</v>
      </c>
      <c r="GE11" s="193" t="n">
        <f aca="false">IF(ISERROR(VLOOKUP($A11,'Import OffPeak'!$A$3:GJ$99,187,FALSE())-VLOOKUP($A11,'Import OffPeak change'!$A$106:GJ$202,187,FALSE())),0,(VLOOKUP($A11,'Import OffPeak'!$A$3:GJ$99,187,FALSE())-VLOOKUP($A11,'Import OffPeak change'!$A$106:GJ$202,187,FALSE())))</f>
        <v>0</v>
      </c>
      <c r="GF11" s="193" t="n">
        <f aca="false">IF(ISERROR(VLOOKUP($A11,'Import OffPeak'!$A$3:GK$99,188,FALSE())-VLOOKUP($A11,'Import OffPeak change'!$A$106:GK$202,188,FALSE())),0,(VLOOKUP($A11,'Import OffPeak'!$A$3:GK$99,188,FALSE())-VLOOKUP($A11,'Import OffPeak change'!$A$106:GK$202,188,FALSE())))</f>
        <v>0</v>
      </c>
      <c r="GG11" s="193" t="n">
        <f aca="false">IF(ISERROR(VLOOKUP($A11,'Import OffPeak'!$A$3:GL$99,189,FALSE())-VLOOKUP($A11,'Import OffPeak change'!$A$106:GL$202,189,FALSE())),0,(VLOOKUP($A11,'Import OffPeak'!$A$3:GL$99,189,FALSE())-VLOOKUP($A11,'Import OffPeak change'!$A$106:GL$202,189,FALSE())))</f>
        <v>0</v>
      </c>
      <c r="GH11" s="193" t="n">
        <f aca="false">IF(ISERROR(VLOOKUP($A11,'Import OffPeak'!$A$3:GM$99,190,FALSE())-VLOOKUP($A11,'Import OffPeak change'!$A$106:GM$202,190,FALSE())),0,(VLOOKUP($A11,'Import OffPeak'!$A$3:GM$99,190,FALSE())-VLOOKUP($A11,'Import OffPeak change'!$A$106:GM$202,190,FALSE())))</f>
        <v>0</v>
      </c>
      <c r="GI11" s="193" t="n">
        <f aca="false">IF(ISERROR(VLOOKUP($A11,'Import OffPeak'!$A$3:GN$99,191,FALSE())-VLOOKUP($A11,'Import OffPeak change'!$A$106:GN$202,191,FALSE())),0,(VLOOKUP($A11,'Import OffPeak'!$A$3:GN$99,191,FALSE())-VLOOKUP($A11,'Import OffPeak change'!$A$106:GN$202,191,FALSE())))</f>
        <v>0</v>
      </c>
      <c r="GJ11" s="193" t="n">
        <f aca="false">IF(ISERROR(VLOOKUP($A11,'Import OffPeak'!$A$3:GO$99,192,FALSE())-VLOOKUP($A11,'Import OffPeak change'!$A$106:GO$202,192,FALSE())),0,(VLOOKUP($A11,'Import OffPeak'!$A$3:GO$99,192,FALSE())-VLOOKUP($A11,'Import OffPeak change'!$A$106:GO$202,192,FALSE())))</f>
        <v>0</v>
      </c>
      <c r="GK11" s="193" t="n">
        <f aca="false">IF(ISERROR(VLOOKUP($A11,'Import OffPeak'!$A$3:GP$99,193,FALSE())-VLOOKUP($A11,'Import OffPeak change'!$A$106:GP$202,193,FALSE())),0,(VLOOKUP($A11,'Import OffPeak'!$A$3:GP$99,193,FALSE())-VLOOKUP($A11,'Import OffPeak change'!$A$106:GP$202,193,FALSE())))</f>
        <v>0</v>
      </c>
      <c r="GL11" s="193" t="n">
        <f aca="false">IF(ISERROR(VLOOKUP($A11,'Import OffPeak'!$A$3:GQ$99,194,FALSE())-VLOOKUP($A11,'Import OffPeak change'!$A$106:GQ$202,194,FALSE())),0,(VLOOKUP($A11,'Import OffPeak'!$A$3:GQ$99,194,FALSE())-VLOOKUP($A11,'Import OffPeak change'!$A$106:GQ$202,194,FALSE())))</f>
        <v>0</v>
      </c>
      <c r="GM11" s="193" t="n">
        <f aca="false">IF(ISERROR(VLOOKUP($A11,'Import OffPeak'!$A$3:GR$99,195,FALSE())-VLOOKUP($A11,'Import OffPeak change'!$A$106:GR$202,195,FALSE())),0,(VLOOKUP($A11,'Import OffPeak'!$A$3:GR$99,195,FALSE())-VLOOKUP($A11,'Import OffPeak change'!$A$106:GR$202,195,FALSE())))</f>
        <v>0</v>
      </c>
      <c r="GN11" s="193" t="n">
        <f aca="false">IF(ISERROR(VLOOKUP($A11,'Import OffPeak'!$A$3:GS$99,196,FALSE())-VLOOKUP($A11,'Import OffPeak change'!$A$106:GS$202,196,FALSE())),0,(VLOOKUP($A11,'Import OffPeak'!$A$3:GS$99,196,FALSE())-VLOOKUP($A11,'Import OffPeak change'!$A$106:GS$202,196,FALSE())))</f>
        <v>0</v>
      </c>
      <c r="GO11" s="193" t="n">
        <f aca="false">IF(ISERROR(VLOOKUP($A11,'Import OffPeak'!$A$3:GT$99,197,FALSE())-VLOOKUP($A11,'Import OffPeak change'!$A$106:GT$202,197,FALSE())),0,(VLOOKUP($A11,'Import OffPeak'!$A$3:GT$99,197,FALSE())-VLOOKUP($A11,'Import OffPeak change'!$A$106:GT$202,197,FALSE())))</f>
        <v>0</v>
      </c>
      <c r="GP11" s="193" t="n">
        <f aca="false">IF(ISERROR(VLOOKUP($A11,'Import OffPeak'!$A$3:GU$99,198,FALSE())-VLOOKUP($A11,'Import OffPeak change'!$A$106:GU$202,198,FALSE())),0,(VLOOKUP($A11,'Import OffPeak'!$A$3:GU$99,198,FALSE())-VLOOKUP($A11,'Import OffPeak change'!$A$106:GU$202,198,FALSE())))</f>
        <v>0</v>
      </c>
      <c r="GQ11" s="193" t="n">
        <f aca="false">IF(ISERROR(VLOOKUP($A11,'Import OffPeak'!$A$3:GV$99,199,FALSE())-VLOOKUP($A11,'Import OffPeak change'!$A$106:GV$202,199,FALSE())),0,(VLOOKUP($A11,'Import OffPeak'!$A$3:GV$99,199,FALSE())-VLOOKUP($A11,'Import OffPeak change'!$A$106:GV$202,199,FALSE())))</f>
        <v>0</v>
      </c>
      <c r="GR11" s="193" t="n">
        <f aca="false">IF(ISERROR(VLOOKUP($A11,'Import OffPeak'!$A$3:GW$99,200,FALSE())-VLOOKUP($A11,'Import OffPeak change'!$A$106:GW$202,200,FALSE())),0,(VLOOKUP($A11,'Import OffPeak'!$A$3:GW$99,200,FALSE())-VLOOKUP($A11,'Import OffPeak change'!$A$106:GW$202,200,FALSE())))</f>
        <v>0</v>
      </c>
      <c r="GS11" s="193" t="n">
        <f aca="false">IF(ISERROR(VLOOKUP($A11,'Import OffPeak'!$A$3:GX$99,201,FALSE())-VLOOKUP($A11,'Import OffPeak change'!$A$106:GX$202,201,FALSE())),0,(VLOOKUP($A11,'Import OffPeak'!$A$3:GX$99,201,FALSE())-VLOOKUP($A11,'Import OffPeak change'!$A$106:GX$202,201,FALSE())))</f>
        <v>0</v>
      </c>
      <c r="GT11" s="193" t="n">
        <f aca="false">IF(ISERROR(VLOOKUP($A11,'Import OffPeak'!$A$3:GY$99,202,FALSE())-VLOOKUP($A11,'Import OffPeak change'!$A$106:GY$202,202,FALSE())),0,(VLOOKUP($A11,'Import OffPeak'!$A$3:GY$99,202,FALSE())-VLOOKUP($A11,'Import OffPeak change'!$A$106:GY$202,202,FALSE())))</f>
        <v>0</v>
      </c>
      <c r="GU11" s="193" t="n">
        <f aca="false">IF(ISERROR(VLOOKUP($A11,'Import OffPeak'!$A$3:GZ$99,203,FALSE())-VLOOKUP($A11,'Import OffPeak change'!$A$106:GZ$202,203,FALSE())),0,(VLOOKUP($A11,'Import OffPeak'!$A$3:GZ$99,203,FALSE())-VLOOKUP($A11,'Import OffPeak change'!$A$106:GZ$202,203,FALSE())))</f>
        <v>0</v>
      </c>
      <c r="GV11" s="193" t="n">
        <f aca="false">IF(ISERROR(VLOOKUP($A11,'Import OffPeak'!$A$3:HA$99,204,FALSE())-VLOOKUP($A11,'Import OffPeak change'!$A$106:HA$202,204,FALSE())),0,(VLOOKUP($A11,'Import OffPeak'!$A$3:HA$99,204,FALSE())-VLOOKUP($A11,'Import OffPeak change'!$A$106:HA$202,204,FALSE())))</f>
        <v>0</v>
      </c>
      <c r="GW11" s="193" t="n">
        <f aca="false">IF(ISERROR(VLOOKUP($A11,'Import OffPeak'!$A$3:HB$99,205,FALSE())-VLOOKUP($A11,'Import OffPeak change'!$A$106:HB$202,205,FALSE())),0,(VLOOKUP($A11,'Import OffPeak'!$A$3:HB$99,205,FALSE())-VLOOKUP($A11,'Import OffPeak change'!$A$106:HB$202,205,FALSE())))</f>
        <v>0</v>
      </c>
      <c r="GX11" s="193" t="n">
        <f aca="false">IF(ISERROR(VLOOKUP($A11,'Import OffPeak'!$A$3:HC$99,206,FALSE())-VLOOKUP($A11,'Import OffPeak change'!$A$106:HC$202,206,FALSE())),0,(VLOOKUP($A11,'Import OffPeak'!$A$3:HC$99,206,FALSE())-VLOOKUP($A11,'Import OffPeak change'!$A$106:HC$202,206,FALSE())))</f>
        <v>0</v>
      </c>
      <c r="GY11" s="193" t="n">
        <f aca="false">IF(ISERROR(VLOOKUP($A11,'Import OffPeak'!$A$3:HD$99,207,FALSE())-VLOOKUP($A11,'Import OffPeak change'!$A$106:HD$202,207,FALSE())),0,(VLOOKUP($A11,'Import OffPeak'!$A$3:HD$99,207,FALSE())-VLOOKUP($A11,'Import OffPeak change'!$A$106:HD$202,207,FALSE())))</f>
        <v>0</v>
      </c>
      <c r="GZ11" s="193" t="n">
        <f aca="false">IF(ISERROR(VLOOKUP($A11,'Import OffPeak'!$A$3:HE$99,208,FALSE())-VLOOKUP($A11,'Import OffPeak change'!$A$106:HE$202,208,FALSE())),0,(VLOOKUP($A11,'Import OffPeak'!$A$3:HE$99,208,FALSE())-VLOOKUP($A11,'Import OffPeak change'!$A$106:HE$202,208,FALSE())))</f>
        <v>0</v>
      </c>
      <c r="HA11" s="193" t="n">
        <f aca="false">IF(ISERROR(VLOOKUP($A11,'Import OffPeak'!$A$3:HF$99,209,FALSE())-VLOOKUP($A11,'Import OffPeak change'!$A$106:HF$202,209,FALSE())),0,(VLOOKUP($A11,'Import OffPeak'!$A$3:HF$99,209,FALSE())-VLOOKUP($A11,'Import OffPeak change'!$A$106:HF$202,209,FALSE())))</f>
        <v>0</v>
      </c>
      <c r="HB11" s="193" t="n">
        <f aca="false">IF(ISERROR(VLOOKUP($A11,'Import OffPeak'!$A$3:HG$99,210,FALSE())-VLOOKUP($A11,'Import OffPeak change'!$A$106:HG$202,210,FALSE())),0,(VLOOKUP($A11,'Import OffPeak'!$A$3:HG$99,210,FALSE())-VLOOKUP($A11,'Import OffPeak change'!$A$106:HG$202,210,FALSE())))</f>
        <v>0</v>
      </c>
      <c r="HC11" s="193" t="n">
        <f aca="false">IF(ISERROR(VLOOKUP($A11,'Import OffPeak'!$A$3:HH$99,211,FALSE())-VLOOKUP($A11,'Import OffPeak change'!$A$106:HH$202,211,FALSE())),0,(VLOOKUP($A11,'Import OffPeak'!$A$3:HH$99,211,FALSE())-VLOOKUP($A11,'Import OffPeak change'!$A$106:HH$202,211,FALSE())))</f>
        <v>0</v>
      </c>
      <c r="HD11" s="193" t="n">
        <f aca="false">IF(ISERROR(VLOOKUP($A11,'Import OffPeak'!$A$3:HI$99,212,FALSE())-VLOOKUP($A11,'Import OffPeak change'!$A$106:HI$202,212,FALSE())),0,(VLOOKUP($A11,'Import OffPeak'!$A$3:HI$99,212,FALSE())-VLOOKUP($A11,'Import OffPeak change'!$A$106:HI$202,212,FALSE())))</f>
        <v>0</v>
      </c>
      <c r="HE11" s="193" t="n">
        <f aca="false">IF(ISERROR(VLOOKUP($A11,'Import OffPeak'!$A$3:HJ$99,213,FALSE())-VLOOKUP($A11,'Import OffPeak change'!$A$106:HJ$202,213,FALSE())),0,(VLOOKUP($A11,'Import OffPeak'!$A$3:HJ$99,213,FALSE())-VLOOKUP($A11,'Import OffPeak change'!$A$106:HJ$202,213,FALSE())))</f>
        <v>0</v>
      </c>
      <c r="HF11" s="193" t="n">
        <f aca="false">IF(ISERROR(VLOOKUP($A11,'Import OffPeak'!$A$3:HK$99,214,FALSE())-VLOOKUP($A11,'Import OffPeak change'!$A$106:HK$202,214,FALSE())),0,(VLOOKUP($A11,'Import OffPeak'!$A$3:HK$99,214,FALSE())-VLOOKUP($A11,'Import OffPeak change'!$A$106:HK$202,214,FALSE())))</f>
        <v>0</v>
      </c>
      <c r="HG11" s="193" t="n">
        <f aca="false">IF(ISERROR(VLOOKUP($A11,'Import OffPeak'!$A$3:HL$99,215,FALSE())-VLOOKUP($A11,'Import OffPeak change'!$A$106:HL$202,215,FALSE())),0,(VLOOKUP($A11,'Import OffPeak'!$A$3:HL$99,215,FALSE())-VLOOKUP($A11,'Import OffPeak change'!$A$106:HL$202,215,FALSE())))</f>
        <v>0</v>
      </c>
      <c r="HH11" s="193" t="n">
        <f aca="false">IF(ISERROR(VLOOKUP($A11,'Import OffPeak'!$A$3:HM$99,216,FALSE())-VLOOKUP($A11,'Import OffPeak change'!$A$106:HM$202,216,FALSE())),0,(VLOOKUP($A11,'Import OffPeak'!$A$3:HM$99,216,FALSE())-VLOOKUP($A11,'Import OffPeak change'!$A$106:HM$202,216,FALSE())))</f>
        <v>0</v>
      </c>
      <c r="HI11" s="193" t="n">
        <f aca="false">IF(ISERROR(VLOOKUP($A11,'Import OffPeak'!$A$3:HN$99,217,FALSE())-VLOOKUP($A11,'Import OffPeak change'!$A$106:HN$202,217,FALSE())),0,(VLOOKUP($A11,'Import OffPeak'!$A$3:HN$99,217,FALSE())-VLOOKUP($A11,'Import OffPeak change'!$A$106:HN$202,217,FALSE())))</f>
        <v>0</v>
      </c>
      <c r="HJ11" s="193" t="n">
        <f aca="false">IF(ISERROR(VLOOKUP($A11,'Import OffPeak'!$A$3:HO$99,218,FALSE())-VLOOKUP($A11,'Import OffPeak change'!$A$106:HO$202,218,FALSE())),0,(VLOOKUP($A11,'Import OffPeak'!$A$3:HO$99,218,FALSE())-VLOOKUP($A11,'Import OffPeak change'!$A$106:HO$202,218,FALSE())))</f>
        <v>0</v>
      </c>
      <c r="HK11" s="193" t="n">
        <f aca="false">IF(ISERROR(VLOOKUP($A11,'Import OffPeak'!$A$3:HP$99,219,FALSE())-VLOOKUP($A11,'Import OffPeak change'!$A$106:HP$202,219,FALSE())),0,(VLOOKUP($A11,'Import OffPeak'!$A$3:HP$99,219,FALSE())-VLOOKUP($A11,'Import OffPeak change'!$A$106:HP$202,219,FALSE())))</f>
        <v>0</v>
      </c>
      <c r="HL11" s="193" t="n">
        <f aca="false">IF(ISERROR(VLOOKUP($A11,'Import OffPeak'!$A$3:HQ$99,220,FALSE())-VLOOKUP($A11,'Import OffPeak change'!$A$106:HQ$202,220,FALSE())),0,(VLOOKUP($A11,'Import OffPeak'!$A$3:HQ$99,220,FALSE())-VLOOKUP($A11,'Import OffPeak change'!$A$106:HQ$202,220,FALSE())))</f>
        <v>0</v>
      </c>
      <c r="HM11" s="193" t="n">
        <f aca="false">IF(ISERROR(VLOOKUP($A11,'Import OffPeak'!$A$3:HR$99,221,FALSE())-VLOOKUP($A11,'Import OffPeak change'!$A$106:HR$202,221,FALSE())),0,(VLOOKUP($A11,'Import OffPeak'!$A$3:HR$99,221,FALSE())-VLOOKUP($A11,'Import OffPeak change'!$A$106:HR$202,221,FALSE())))</f>
        <v>0</v>
      </c>
      <c r="HN11" s="193" t="n">
        <f aca="false">IF(ISERROR(VLOOKUP($A11,'Import OffPeak'!$A$3:HS$99,222,FALSE())-VLOOKUP($A11,'Import OffPeak change'!$A$106:HS$202,222,FALSE())),0,(VLOOKUP($A11,'Import OffPeak'!$A$3:HS$99,222,FALSE())-VLOOKUP($A11,'Import OffPeak change'!$A$106:HS$202,222,FALSE())))</f>
        <v>0</v>
      </c>
      <c r="HO11" s="193" t="n">
        <f aca="false">IF(ISERROR(VLOOKUP($A11,'Import OffPeak'!$A$3:HT$99,223,FALSE())-VLOOKUP($A11,'Import OffPeak change'!$A$106:HT$202,223,FALSE())),0,(VLOOKUP($A11,'Import OffPeak'!$A$3:HT$99,223,FALSE())-VLOOKUP($A11,'Import OffPeak change'!$A$106:HT$202,223,FALSE())))</f>
        <v>0</v>
      </c>
      <c r="HP11" s="193" t="n">
        <f aca="false">IF(ISERROR(VLOOKUP($A11,'Import OffPeak'!$A$3:HU$99,224,FALSE())-VLOOKUP($A11,'Import OffPeak change'!$A$106:HU$202,224,FALSE())),0,(VLOOKUP($A11,'Import OffPeak'!$A$3:HU$99,224,FALSE())-VLOOKUP($A11,'Import OffPeak change'!$A$106:HU$202,224,FALSE())))</f>
        <v>0</v>
      </c>
      <c r="HQ11" s="193" t="n">
        <f aca="false">IF(ISERROR(VLOOKUP($A11,'Import OffPeak'!$A$3:HV$99,225,FALSE())-VLOOKUP($A11,'Import OffPeak change'!$A$106:HV$202,225,FALSE())),0,(VLOOKUP($A11,'Import OffPeak'!$A$3:HV$99,225,FALSE())-VLOOKUP($A11,'Import OffPeak change'!$A$106:HV$202,225,FALSE())))</f>
        <v>0</v>
      </c>
      <c r="HR11" s="193" t="n">
        <f aca="false">IF(ISERROR(VLOOKUP($A11,'Import OffPeak'!$A$3:HW$99,226,FALSE())-VLOOKUP($A11,'Import OffPeak change'!$A$106:HW$202,226,FALSE())),0,(VLOOKUP($A11,'Import OffPeak'!$A$3:HW$99,226,FALSE())-VLOOKUP($A11,'Import OffPeak change'!$A$106:HW$202,226,FALSE())))</f>
        <v>0</v>
      </c>
      <c r="HS11" s="193" t="n">
        <f aca="false">IF(ISERROR(VLOOKUP($A11,'Import OffPeak'!$A$3:HX$99,227,FALSE())-VLOOKUP($A11,'Import OffPeak change'!$A$106:HX$202,227,FALSE())),0,(VLOOKUP($A11,'Import OffPeak'!$A$3:HX$99,227,FALSE())-VLOOKUP($A11,'Import OffPeak change'!$A$106:HX$202,227,FALSE())))</f>
        <v>0</v>
      </c>
      <c r="HT11" s="193" t="n">
        <f aca="false">IF(ISERROR(VLOOKUP($A11,'Import OffPeak'!$A$3:HY$99,228,FALSE())-VLOOKUP($A11,'Import OffPeak change'!$A$106:HY$202,228,FALSE())),0,(VLOOKUP($A11,'Import OffPeak'!$A$3:HY$99,228,FALSE())-VLOOKUP($A11,'Import OffPeak change'!$A$106:HY$202,228,FALSE())))</f>
        <v>0</v>
      </c>
      <c r="HU11" s="193" t="n">
        <f aca="false">IF(ISERROR(VLOOKUP($A11,'Import OffPeak'!$A$3:HZ$99,229,FALSE())-VLOOKUP($A11,'Import OffPeak change'!$A$106:HZ$202,229,FALSE())),0,(VLOOKUP($A11,'Import OffPeak'!$A$3:HZ$99,229,FALSE())-VLOOKUP($A11,'Import OffPeak change'!$A$106:HZ$202,229,FALSE())))</f>
        <v>0</v>
      </c>
      <c r="HV11" s="193" t="n">
        <f aca="false">IF(ISERROR(VLOOKUP($A11,'Import OffPeak'!$A$3:IA$99,230,FALSE())-VLOOKUP($A11,'Import OffPeak change'!$A$106:IA$202,230,FALSE())),0,(VLOOKUP($A11,'Import OffPeak'!$A$3:IA$99,230,FALSE())-VLOOKUP($A11,'Import OffPeak change'!$A$106:IA$202,230,FALSE())))</f>
        <v>0</v>
      </c>
      <c r="HW11" s="193" t="n">
        <f aca="false">IF(ISERROR(VLOOKUP($A11,'Import OffPeak'!$A$3:IB$99,231,FALSE())-VLOOKUP($A11,'Import OffPeak change'!$A$106:IB$202,231,FALSE())),0,(VLOOKUP($A11,'Import OffPeak'!$A$3:IB$99,231,FALSE())-VLOOKUP($A11,'Import OffPeak change'!$A$106:IB$202,231,FALSE())))</f>
        <v>0</v>
      </c>
      <c r="HX11" s="193" t="n">
        <f aca="false">IF(ISERROR(VLOOKUP($A11,'Import OffPeak'!$A$3:IC$99,232,FALSE())-VLOOKUP($A11,'Import OffPeak change'!$A$106:IC$202,232,FALSE())),0,(VLOOKUP($A11,'Import OffPeak'!$A$3:IC$99,232,FALSE())-VLOOKUP($A11,'Import OffPeak change'!$A$106:IC$202,232,FALSE())))</f>
        <v>0</v>
      </c>
      <c r="HY11" s="193" t="n">
        <f aca="false">IF(ISERROR(VLOOKUP($A11,'Import OffPeak'!$A$3:ID$99,233,FALSE())-VLOOKUP($A11,'Import OffPeak change'!$A$106:ID$202,233,FALSE())),0,(VLOOKUP($A11,'Import OffPeak'!$A$3:ID$99,233,FALSE())-VLOOKUP($A11,'Import OffPeak change'!$A$106:ID$202,233,FALSE())))</f>
        <v>0</v>
      </c>
      <c r="HZ11" s="193" t="n">
        <f aca="false">IF(ISERROR(VLOOKUP($A11,'Import OffPeak'!$A$3:IE$99,234,FALSE())-VLOOKUP($A11,'Import OffPeak change'!$A$106:IE$202,234,FALSE())),0,(VLOOKUP($A11,'Import OffPeak'!$A$3:IE$99,234,FALSE())-VLOOKUP($A11,'Import OffPeak change'!$A$106:IE$202,234,FALSE())))</f>
        <v>0</v>
      </c>
      <c r="IA11" s="193" t="n">
        <f aca="false">IF(ISERROR(VLOOKUP($A11,'Import OffPeak'!$A$3:IF$99,235,FALSE())-VLOOKUP($A11,'Import OffPeak change'!$A$106:IF$202,235,FALSE())),0,(VLOOKUP($A11,'Import OffPeak'!$A$3:IF$99,235,FALSE())-VLOOKUP($A11,'Import OffPeak change'!$A$106:IF$202,235,FALSE())))</f>
        <v>0</v>
      </c>
      <c r="IB11" s="193" t="n">
        <f aca="false">IF(ISERROR(VLOOKUP($A11,'Import OffPeak'!$A$3:IG$99,236,FALSE())-VLOOKUP($A11,'Import OffPeak change'!$A$106:IG$202,236,FALSE())),0,(VLOOKUP($A11,'Import OffPeak'!$A$3:IG$99,236,FALSE())-VLOOKUP($A11,'Import OffPeak change'!$A$106:IG$202,236,FALSE())))</f>
        <v>0</v>
      </c>
      <c r="IC11" s="193" t="n">
        <f aca="false">IF(ISERROR(VLOOKUP($A11,'Import OffPeak'!$A$3:IH$99,237,FALSE())-VLOOKUP($A11,'Import OffPeak change'!$A$106:IH$202,237,FALSE())),0,(VLOOKUP($A11,'Import OffPeak'!$A$3:IH$99,237,FALSE())-VLOOKUP($A11,'Import OffPeak change'!$A$106:IH$202,237,FALSE())))</f>
        <v>0</v>
      </c>
      <c r="ID11" s="193" t="n">
        <f aca="false">IF(ISERROR(VLOOKUP($A11,'Import OffPeak'!$A$3:II$99,238,FALSE())-VLOOKUP($A11,'Import OffPeak change'!$A$106:II$202,238,FALSE())),0,(VLOOKUP($A11,'Import OffPeak'!$A$3:II$99,238,FALSE())-VLOOKUP($A11,'Import OffPeak change'!$A$106:II$202,238,FALSE())))</f>
        <v>0</v>
      </c>
      <c r="IE11" s="193" t="n">
        <f aca="false">IF(ISERROR(VLOOKUP($A11,'Import OffPeak'!$A$3:IJ$99,239,FALSE())-VLOOKUP($A11,'Import OffPeak change'!$A$106:IJ$202,239,FALSE())),0,(VLOOKUP($A11,'Import OffPeak'!$A$3:IJ$99,239,FALSE())-VLOOKUP($A11,'Import OffPeak change'!$A$106:IJ$202,239,FALSE())))</f>
        <v>0</v>
      </c>
      <c r="IF11" s="193"/>
      <c r="IH11" s="164"/>
      <c r="II11" s="193"/>
    </row>
    <row r="12" customFormat="false" ht="12.75" hidden="false" customHeight="false" outlineLevel="0" collapsed="false">
      <c r="A12" s="201" t="str">
        <f aca="false">IF('Import OffPeak'!A9=0,"",'Import OffPeak'!A9)</f>
        <v>FT-CAND-PWR</v>
      </c>
      <c r="B12" s="193"/>
      <c r="C12" s="193"/>
      <c r="D12" s="193"/>
      <c r="E12" s="193"/>
      <c r="F12" s="193"/>
      <c r="G12" s="193" t="n">
        <f aca="false">IF(ISERROR(VLOOKUP($A12,'Import OffPeak'!$A$3:L$99,7,FALSE())-VLOOKUP($A12,'Import OffPeak change'!$A$106:L$202,7,FALSE())),0,(VLOOKUP($A12,'Import OffPeak'!$A$3:L$99,7,FALSE())-VLOOKUP($A12,'Import OffPeak change'!$A$106:L$202,7,FALSE())))</f>
        <v>0</v>
      </c>
      <c r="H12" s="193" t="n">
        <f aca="false">IF(ISERROR(VLOOKUP($A12,'Import OffPeak'!$A$3:M$99,8,FALSE())-VLOOKUP($A12,'Import OffPeak change'!$A$106:M$202,8,FALSE())),0,(VLOOKUP($A12,'Import OffPeak'!$A$3:M$99,8,FALSE())-VLOOKUP($A12,'Import OffPeak change'!$A$106:M$202,8,FALSE())))</f>
        <v>0</v>
      </c>
      <c r="I12" s="193" t="n">
        <f aca="false">IF(ISERROR(VLOOKUP($A12,'Import OffPeak'!$A$3:N$99,9,FALSE())-VLOOKUP($A12,'Import OffPeak change'!$A$106:N$202,9,FALSE())),0,(VLOOKUP($A12,'Import OffPeak'!$A$3:N$99,9,FALSE())-VLOOKUP($A12,'Import OffPeak change'!$A$106:N$202,9,FALSE())))</f>
        <v>0</v>
      </c>
      <c r="J12" s="193" t="n">
        <f aca="false">IF(ISERROR(VLOOKUP($A12,'Import OffPeak'!$A$3:O$99,10,FALSE())-VLOOKUP($A12,'Import OffPeak change'!$A$106:O$202,10,FALSE())),0,(VLOOKUP($A12,'Import OffPeak'!$A$3:O$99,10,FALSE())-VLOOKUP($A12,'Import OffPeak change'!$A$106:O$202,10,FALSE())))</f>
        <v>0</v>
      </c>
      <c r="K12" s="193" t="n">
        <f aca="false">IF(ISERROR(VLOOKUP($A12,'Import OffPeak'!$A$3:P$99,11,FALSE())-VLOOKUP($A12,'Import OffPeak change'!$A$106:P$202,11,FALSE())),0,(VLOOKUP($A12,'Import OffPeak'!$A$3:P$99,11,FALSE())-VLOOKUP($A12,'Import OffPeak change'!$A$106:P$202,11,FALSE())))</f>
        <v>0</v>
      </c>
      <c r="L12" s="193" t="n">
        <f aca="false">IF(ISERROR(VLOOKUP($A12,'Import OffPeak'!$A$3:Q$99,12,FALSE())-VLOOKUP($A12,'Import OffPeak change'!$A$106:Q$202,12,FALSE())),0,(VLOOKUP($A12,'Import OffPeak'!$A$3:Q$99,12,FALSE())-VLOOKUP($A12,'Import OffPeak change'!$A$106:Q$202,12,FALSE())))</f>
        <v>0</v>
      </c>
      <c r="M12" s="193" t="n">
        <f aca="false">IF(ISERROR(VLOOKUP($A12,'Import OffPeak'!$A$3:R$99,13,FALSE())-VLOOKUP($A12,'Import OffPeak change'!$A$106:R$202,13,FALSE())),0,(VLOOKUP($A12,'Import OffPeak'!$A$3:R$99,13,FALSE())-VLOOKUP($A12,'Import OffPeak change'!$A$106:R$202,13,FALSE())))</f>
        <v>0</v>
      </c>
      <c r="N12" s="193" t="n">
        <f aca="false">IF(ISERROR(VLOOKUP($A12,'Import OffPeak'!$A$3:S$99,14,FALSE())-VLOOKUP($A12,'Import OffPeak change'!$A$106:S$202,14,FALSE())),0,(VLOOKUP($A12,'Import OffPeak'!$A$3:S$99,14,FALSE())-VLOOKUP($A12,'Import OffPeak change'!$A$106:S$202,14,FALSE())))</f>
        <v>0</v>
      </c>
      <c r="O12" s="193" t="n">
        <f aca="false">IF(ISERROR(VLOOKUP($A12,'Import OffPeak'!$A$3:T$99,15,FALSE())-VLOOKUP($A12,'Import OffPeak change'!$A$106:T$202,15,FALSE())),0,(VLOOKUP($A12,'Import OffPeak'!$A$3:T$99,15,FALSE())-VLOOKUP($A12,'Import OffPeak change'!$A$106:T$202,15,FALSE())))</f>
        <v>0</v>
      </c>
      <c r="P12" s="193" t="n">
        <f aca="false">IF(ISERROR(VLOOKUP($A12,'Import OffPeak'!$A$3:U$99,16,FALSE())-VLOOKUP($A12,'Import OffPeak change'!$A$106:U$202,16,FALSE())),0,(VLOOKUP($A12,'Import OffPeak'!$A$3:U$99,16,FALSE())-VLOOKUP($A12,'Import OffPeak change'!$A$106:U$202,16,FALSE())))</f>
        <v>0</v>
      </c>
      <c r="Q12" s="193" t="n">
        <f aca="false">IF(ISERROR(VLOOKUP($A12,'Import OffPeak'!$A$3:V$99,17,FALSE())-VLOOKUP($A12,'Import OffPeak change'!$A$106:V$202,17,FALSE())),0,(VLOOKUP($A12,'Import OffPeak'!$A$3:V$99,17,FALSE())-VLOOKUP($A12,'Import OffPeak change'!$A$106:V$202,17,FALSE())))</f>
        <v>0</v>
      </c>
      <c r="R12" s="193" t="n">
        <f aca="false">IF(ISERROR(VLOOKUP($A12,'Import OffPeak'!$A$3:W$99,18,FALSE())-VLOOKUP($A12,'Import OffPeak change'!$A$106:W$202,18,FALSE())),0,(VLOOKUP($A12,'Import OffPeak'!$A$3:W$99,18,FALSE())-VLOOKUP($A12,'Import OffPeak change'!$A$106:W$202,18,FALSE())))</f>
        <v>0</v>
      </c>
      <c r="S12" s="193" t="n">
        <f aca="false">IF(ISERROR(VLOOKUP($A12,'Import OffPeak'!$A$3:X$99,19,FALSE())-VLOOKUP($A12,'Import OffPeak change'!$A$106:X$202,19,FALSE())),0,(VLOOKUP($A12,'Import OffPeak'!$A$3:X$99,19,FALSE())-VLOOKUP($A12,'Import OffPeak change'!$A$106:X$202,19,FALSE())))</f>
        <v>0</v>
      </c>
      <c r="T12" s="193" t="n">
        <f aca="false">IF(ISERROR(VLOOKUP($A12,'Import OffPeak'!$A$3:Y$99,20,FALSE())-VLOOKUP($A12,'Import OffPeak change'!$A$106:Y$202,20,FALSE())),0,(VLOOKUP($A12,'Import OffPeak'!$A$3:Y$99,20,FALSE())-VLOOKUP($A12,'Import OffPeak change'!$A$106:Y$202,20,FALSE())))</f>
        <v>0</v>
      </c>
      <c r="U12" s="193" t="n">
        <f aca="false">IF(ISERROR(VLOOKUP($A12,'Import OffPeak'!$A$3:Z$99,21,FALSE())-VLOOKUP($A12,'Import OffPeak change'!$A$106:Z$202,21,FALSE())),0,(VLOOKUP($A12,'Import OffPeak'!$A$3:Z$99,21,FALSE())-VLOOKUP($A12,'Import OffPeak change'!$A$106:Z$202,21,FALSE())))</f>
        <v>0</v>
      </c>
      <c r="V12" s="193" t="n">
        <f aca="false">IF(ISERROR(VLOOKUP($A12,'Import OffPeak'!$A$3:AA$99,22,FALSE())-VLOOKUP($A12,'Import OffPeak change'!$A$106:AA$202,22,FALSE())),0,(VLOOKUP($A12,'Import OffPeak'!$A$3:AA$99,22,FALSE())-VLOOKUP($A12,'Import OffPeak change'!$A$106:AA$202,22,FALSE())))</f>
        <v>0</v>
      </c>
      <c r="W12" s="193" t="n">
        <f aca="false">IF(ISERROR(VLOOKUP($A12,'Import OffPeak'!$A$3:AB$99,23,FALSE())-VLOOKUP($A12,'Import OffPeak change'!$A$106:AB$202,23,FALSE())),0,(VLOOKUP($A12,'Import OffPeak'!$A$3:AB$99,23,FALSE())-VLOOKUP($A12,'Import OffPeak change'!$A$106:AB$202,23,FALSE())))</f>
        <v>0</v>
      </c>
      <c r="X12" s="193" t="n">
        <f aca="false">IF(ISERROR(VLOOKUP($A12,'Import OffPeak'!$A$3:AC$99,24,FALSE())-VLOOKUP($A12,'Import OffPeak change'!$A$106:AC$202,24,FALSE())),0,(VLOOKUP($A12,'Import OffPeak'!$A$3:AC$99,24,FALSE())-VLOOKUP($A12,'Import OffPeak change'!$A$106:AC$202,24,FALSE())))</f>
        <v>0</v>
      </c>
      <c r="Y12" s="193" t="n">
        <f aca="false">IF(ISERROR(VLOOKUP($A12,'Import OffPeak'!$A$3:AD$99,25,FALSE())-VLOOKUP($A12,'Import OffPeak change'!$A$106:AD$202,25,FALSE())),0,(VLOOKUP($A12,'Import OffPeak'!$A$3:AD$99,25,FALSE())-VLOOKUP($A12,'Import OffPeak change'!$A$106:AD$202,25,FALSE())))</f>
        <v>0</v>
      </c>
      <c r="Z12" s="193" t="n">
        <f aca="false">IF(ISERROR(VLOOKUP($A12,'Import OffPeak'!$A$3:AE$99,26,FALSE())-VLOOKUP($A12,'Import OffPeak change'!$A$106:AE$202,26,FALSE())),0,(VLOOKUP($A12,'Import OffPeak'!$A$3:AE$99,26,FALSE())-VLOOKUP($A12,'Import OffPeak change'!$A$106:AE$202,26,FALSE())))</f>
        <v>0</v>
      </c>
      <c r="AA12" s="193" t="n">
        <f aca="false">IF(ISERROR(VLOOKUP($A12,'Import OffPeak'!$A$3:AF$99,27,FALSE())-VLOOKUP($A12,'Import OffPeak change'!$A$106:AF$202,27,FALSE())),0,(VLOOKUP($A12,'Import OffPeak'!$A$3:AF$99,27,FALSE())-VLOOKUP($A12,'Import OffPeak change'!$A$106:AF$202,27,FALSE())))</f>
        <v>0</v>
      </c>
      <c r="AB12" s="193" t="n">
        <f aca="false">IF(ISERROR(VLOOKUP($A12,'Import OffPeak'!$A$3:AG$99,28,FALSE())-VLOOKUP($A12,'Import OffPeak change'!$A$106:AG$202,28,FALSE())),0,(VLOOKUP($A12,'Import OffPeak'!$A$3:AG$99,28,FALSE())-VLOOKUP($A12,'Import OffPeak change'!$A$106:AG$202,28,FALSE())))</f>
        <v>0</v>
      </c>
      <c r="AC12" s="193" t="n">
        <f aca="false">IF(ISERROR(VLOOKUP($A12,'Import OffPeak'!$A$3:AH$99,29,FALSE())-VLOOKUP($A12,'Import OffPeak change'!$A$106:AH$202,29,FALSE())),0,(VLOOKUP($A12,'Import OffPeak'!$A$3:AH$99,29,FALSE())-VLOOKUP($A12,'Import OffPeak change'!$A$106:AH$202,29,FALSE())))</f>
        <v>0</v>
      </c>
      <c r="AD12" s="193" t="n">
        <f aca="false">IF(ISERROR(VLOOKUP($A12,'Import OffPeak'!$A$3:AI$99,30,FALSE())-VLOOKUP($A12,'Import OffPeak change'!$A$106:AI$202,30,FALSE())),0,(VLOOKUP($A12,'Import OffPeak'!$A$3:AI$99,30,FALSE())-VLOOKUP($A12,'Import OffPeak change'!$A$106:AI$202,30,FALSE())))</f>
        <v>0</v>
      </c>
      <c r="AE12" s="193" t="n">
        <f aca="false">IF(ISERROR(VLOOKUP($A12,'Import OffPeak'!$A$3:AJ$99,31,FALSE())-VLOOKUP($A12,'Import OffPeak change'!$A$106:AJ$202,31,FALSE())),0,(VLOOKUP($A12,'Import OffPeak'!$A$3:AJ$99,31,FALSE())-VLOOKUP($A12,'Import OffPeak change'!$A$106:AJ$202,31,FALSE())))</f>
        <v>0</v>
      </c>
      <c r="AF12" s="193" t="n">
        <f aca="false">IF(ISERROR(VLOOKUP($A12,'Import OffPeak'!$A$3:AK$99,32,FALSE())-VLOOKUP($A12,'Import OffPeak change'!$A$106:AK$202,32,FALSE())),0,(VLOOKUP($A12,'Import OffPeak'!$A$3:AK$99,32,FALSE())-VLOOKUP($A12,'Import OffPeak change'!$A$106:AK$202,32,FALSE())))</f>
        <v>0</v>
      </c>
      <c r="AG12" s="193" t="n">
        <f aca="false">IF(ISERROR(VLOOKUP($A12,'Import OffPeak'!$A$3:AL$99,33,FALSE())-VLOOKUP($A12,'Import OffPeak change'!$A$106:AL$202,33,FALSE())),0,(VLOOKUP($A12,'Import OffPeak'!$A$3:AL$99,33,FALSE())-VLOOKUP($A12,'Import OffPeak change'!$A$106:AL$202,33,FALSE())))</f>
        <v>0</v>
      </c>
      <c r="AH12" s="193" t="n">
        <f aca="false">IF(ISERROR(VLOOKUP($A12,'Import OffPeak'!$A$3:AM$99,34,FALSE())-VLOOKUP($A12,'Import OffPeak change'!$A$106:AM$202,34,FALSE())),0,(VLOOKUP($A12,'Import OffPeak'!$A$3:AM$99,34,FALSE())-VLOOKUP($A12,'Import OffPeak change'!$A$106:AM$202,34,FALSE())))</f>
        <v>0</v>
      </c>
      <c r="AI12" s="193" t="n">
        <f aca="false">IF(ISERROR(VLOOKUP($A12,'Import OffPeak'!$A$3:AN$99,35,FALSE())-VLOOKUP($A12,'Import OffPeak change'!$A$106:AN$202,35,FALSE())),0,(VLOOKUP($A12,'Import OffPeak'!$A$3:AN$99,35,FALSE())-VLOOKUP($A12,'Import OffPeak change'!$A$106:AN$202,35,FALSE())))</f>
        <v>0</v>
      </c>
      <c r="AJ12" s="193" t="n">
        <f aca="false">IF(ISERROR(VLOOKUP($A12,'Import OffPeak'!$A$3:AO$99,36,FALSE())-VLOOKUP($A12,'Import OffPeak change'!$A$106:AO$202,36,FALSE())),0,(VLOOKUP($A12,'Import OffPeak'!$A$3:AO$99,36,FALSE())-VLOOKUP($A12,'Import OffPeak change'!$A$106:AO$202,36,FALSE())))</f>
        <v>0</v>
      </c>
      <c r="AK12" s="193" t="n">
        <f aca="false">IF(ISERROR(VLOOKUP($A12,'Import OffPeak'!$A$3:AP$99,37,FALSE())-VLOOKUP($A12,'Import OffPeak change'!$A$106:AP$202,37,FALSE())),0,(VLOOKUP($A12,'Import OffPeak'!$A$3:AP$99,37,FALSE())-VLOOKUP($A12,'Import OffPeak change'!$A$106:AP$202,37,FALSE())))</f>
        <v>0</v>
      </c>
      <c r="AL12" s="193" t="n">
        <f aca="false">IF(ISERROR(VLOOKUP($A12,'Import OffPeak'!$A$3:AQ$99,38,FALSE())-VLOOKUP($A12,'Import OffPeak change'!$A$106:AQ$202,38,FALSE())),0,(VLOOKUP($A12,'Import OffPeak'!$A$3:AQ$99,38,FALSE())-VLOOKUP($A12,'Import OffPeak change'!$A$106:AQ$202,38,FALSE())))</f>
        <v>0</v>
      </c>
      <c r="AM12" s="193" t="n">
        <f aca="false">IF(ISERROR(VLOOKUP($A12,'Import OffPeak'!$A$3:AR$99,39,FALSE())-VLOOKUP($A12,'Import OffPeak change'!$A$106:AR$202,39,FALSE())),0,(VLOOKUP($A12,'Import OffPeak'!$A$3:AR$99,39,FALSE())-VLOOKUP($A12,'Import OffPeak change'!$A$106:AR$202,39,FALSE())))</f>
        <v>0</v>
      </c>
      <c r="AN12" s="193" t="n">
        <f aca="false">IF(ISERROR(VLOOKUP($A12,'Import OffPeak'!$A$3:AS$99,40,FALSE())-VLOOKUP($A12,'Import OffPeak change'!$A$106:AS$202,40,FALSE())),0,(VLOOKUP($A12,'Import OffPeak'!$A$3:AS$99,40,FALSE())-VLOOKUP($A12,'Import OffPeak change'!$A$106:AS$202,40,FALSE())))</f>
        <v>0</v>
      </c>
      <c r="AO12" s="193" t="n">
        <f aca="false">IF(ISERROR(VLOOKUP($A12,'Import OffPeak'!$A$3:AT$99,41,FALSE())-VLOOKUP($A12,'Import OffPeak change'!$A$106:AT$202,41,FALSE())),0,(VLOOKUP($A12,'Import OffPeak'!$A$3:AT$99,41,FALSE())-VLOOKUP($A12,'Import OffPeak change'!$A$106:AT$202,41,FALSE())))</f>
        <v>0</v>
      </c>
      <c r="AP12" s="193" t="n">
        <f aca="false">IF(ISERROR(VLOOKUP($A12,'Import OffPeak'!$A$3:AU$99,42,FALSE())-VLOOKUP($A12,'Import OffPeak change'!$A$106:AU$202,42,FALSE())),0,(VLOOKUP($A12,'Import OffPeak'!$A$3:AU$99,42,FALSE())-VLOOKUP($A12,'Import OffPeak change'!$A$106:AU$202,42,FALSE())))</f>
        <v>0</v>
      </c>
      <c r="AQ12" s="193" t="n">
        <f aca="false">IF(ISERROR(VLOOKUP($A12,'Import OffPeak'!$A$3:AV$99,43,FALSE())-VLOOKUP($A12,'Import OffPeak change'!$A$106:AV$202,43,FALSE())),0,(VLOOKUP($A12,'Import OffPeak'!$A$3:AV$99,43,FALSE())-VLOOKUP($A12,'Import OffPeak change'!$A$106:AV$202,43,FALSE())))</f>
        <v>0</v>
      </c>
      <c r="AR12" s="193" t="n">
        <f aca="false">IF(ISERROR(VLOOKUP($A12,'Import OffPeak'!$A$3:AW$99,44,FALSE())-VLOOKUP($A12,'Import OffPeak change'!$A$106:AW$202,44,FALSE())),0,(VLOOKUP($A12,'Import OffPeak'!$A$3:AW$99,44,FALSE())-VLOOKUP($A12,'Import OffPeak change'!$A$106:AW$202,44,FALSE())))</f>
        <v>0</v>
      </c>
      <c r="AS12" s="193" t="n">
        <f aca="false">IF(ISERROR(VLOOKUP($A12,'Import OffPeak'!$A$3:AX$99,45,FALSE())-VLOOKUP($A12,'Import OffPeak change'!$A$106:AX$202,45,FALSE())),0,(VLOOKUP($A12,'Import OffPeak'!$A$3:AX$99,45,FALSE())-VLOOKUP($A12,'Import OffPeak change'!$A$106:AX$202,45,FALSE())))</f>
        <v>0</v>
      </c>
      <c r="AT12" s="193" t="n">
        <f aca="false">IF(ISERROR(VLOOKUP($A12,'Import OffPeak'!$A$3:AY$99,46,FALSE())-VLOOKUP($A12,'Import OffPeak change'!$A$106:AY$202,46,FALSE())),0,(VLOOKUP($A12,'Import OffPeak'!$A$3:AY$99,46,FALSE())-VLOOKUP($A12,'Import OffPeak change'!$A$106:AY$202,46,FALSE())))</f>
        <v>0</v>
      </c>
      <c r="AU12" s="193" t="n">
        <f aca="false">IF(ISERROR(VLOOKUP($A12,'Import OffPeak'!$A$3:AZ$99,47,FALSE())-VLOOKUP($A12,'Import OffPeak change'!$A$106:AZ$202,47,FALSE())),0,(VLOOKUP($A12,'Import OffPeak'!$A$3:AZ$99,47,FALSE())-VLOOKUP($A12,'Import OffPeak change'!$A$106:AZ$202,47,FALSE())))</f>
        <v>0</v>
      </c>
      <c r="AV12" s="193" t="n">
        <f aca="false">IF(ISERROR(VLOOKUP($A12,'Import OffPeak'!$A$3:BA$99,48,FALSE())-VLOOKUP($A12,'Import OffPeak change'!$A$106:BA$202,48,FALSE())),0,(VLOOKUP($A12,'Import OffPeak'!$A$3:BA$99,48,FALSE())-VLOOKUP($A12,'Import OffPeak change'!$A$106:BA$202,48,FALSE())))</f>
        <v>0</v>
      </c>
      <c r="AW12" s="193" t="n">
        <f aca="false">IF(ISERROR(VLOOKUP($A12,'Import OffPeak'!$A$3:BB$99,49,FALSE())-VLOOKUP($A12,'Import OffPeak change'!$A$106:BB$202,49,FALSE())),0,(VLOOKUP($A12,'Import OffPeak'!$A$3:BB$99,49,FALSE())-VLOOKUP($A12,'Import OffPeak change'!$A$106:BB$202,49,FALSE())))</f>
        <v>0</v>
      </c>
      <c r="AX12" s="193" t="n">
        <f aca="false">IF(ISERROR(VLOOKUP($A12,'Import OffPeak'!$A$3:BC$99,50,FALSE())-VLOOKUP($A12,'Import OffPeak change'!$A$106:BC$202,50,FALSE())),0,(VLOOKUP($A12,'Import OffPeak'!$A$3:BC$99,50,FALSE())-VLOOKUP($A12,'Import OffPeak change'!$A$106:BC$202,50,FALSE())))</f>
        <v>0</v>
      </c>
      <c r="AY12" s="193" t="n">
        <f aca="false">IF(ISERROR(VLOOKUP($A12,'Import OffPeak'!$A$3:BD$99,51,FALSE())-VLOOKUP($A12,'Import OffPeak change'!$A$106:BD$202,51,FALSE())),0,(VLOOKUP($A12,'Import OffPeak'!$A$3:BD$99,51,FALSE())-VLOOKUP($A12,'Import OffPeak change'!$A$106:BD$202,51,FALSE())))</f>
        <v>0</v>
      </c>
      <c r="AZ12" s="193" t="n">
        <f aca="false">IF(ISERROR(VLOOKUP($A12,'Import OffPeak'!$A$3:BE$99,52,FALSE())-VLOOKUP($A12,'Import OffPeak change'!$A$106:BE$202,52,FALSE())),0,(VLOOKUP($A12,'Import OffPeak'!$A$3:BE$99,52,FALSE())-VLOOKUP($A12,'Import OffPeak change'!$A$106:BE$202,52,FALSE())))</f>
        <v>0</v>
      </c>
      <c r="BA12" s="193" t="n">
        <f aca="false">IF(ISERROR(VLOOKUP($A12,'Import OffPeak'!$A$3:BF$99,53,FALSE())-VLOOKUP($A12,'Import OffPeak change'!$A$106:BF$202,53,FALSE())),0,(VLOOKUP($A12,'Import OffPeak'!$A$3:BF$99,53,FALSE())-VLOOKUP($A12,'Import OffPeak change'!$A$106:BF$202,53,FALSE())))</f>
        <v>0</v>
      </c>
      <c r="BB12" s="193" t="n">
        <f aca="false">IF(ISERROR(VLOOKUP($A12,'Import OffPeak'!$A$3:BG$99,54,FALSE())-VLOOKUP($A12,'Import OffPeak change'!$A$106:BG$202,54,FALSE())),0,(VLOOKUP($A12,'Import OffPeak'!$A$3:BG$99,54,FALSE())-VLOOKUP($A12,'Import OffPeak change'!$A$106:BG$202,54,FALSE())))</f>
        <v>0</v>
      </c>
      <c r="BC12" s="193" t="n">
        <f aca="false">IF(ISERROR(VLOOKUP($A12,'Import OffPeak'!$A$3:BH$99,55,FALSE())-VLOOKUP($A12,'Import OffPeak change'!$A$106:BH$202,55,FALSE())),0,(VLOOKUP($A12,'Import OffPeak'!$A$3:BH$99,55,FALSE())-VLOOKUP($A12,'Import OffPeak change'!$A$106:BH$202,55,FALSE())))</f>
        <v>0</v>
      </c>
      <c r="BD12" s="193" t="n">
        <f aca="false">IF(ISERROR(VLOOKUP($A12,'Import OffPeak'!$A$3:BI$99,56,FALSE())-VLOOKUP($A12,'Import OffPeak change'!$A$106:BI$202,56,FALSE())),0,(VLOOKUP($A12,'Import OffPeak'!$A$3:BI$99,56,FALSE())-VLOOKUP($A12,'Import OffPeak change'!$A$106:BI$202,56,FALSE())))</f>
        <v>0</v>
      </c>
      <c r="BE12" s="193" t="n">
        <f aca="false">IF(ISERROR(VLOOKUP($A12,'Import OffPeak'!$A$3:BJ$99,57,FALSE())-VLOOKUP($A12,'Import OffPeak change'!$A$106:BJ$202,57,FALSE())),0,(VLOOKUP($A12,'Import OffPeak'!$A$3:BJ$99,57,FALSE())-VLOOKUP($A12,'Import OffPeak change'!$A$106:BJ$202,57,FALSE())))</f>
        <v>0</v>
      </c>
      <c r="BF12" s="193" t="n">
        <f aca="false">IF(ISERROR(VLOOKUP($A12,'Import OffPeak'!$A$3:BK$99,58,FALSE())-VLOOKUP($A12,'Import OffPeak change'!$A$106:BK$202,58,FALSE())),0,(VLOOKUP($A12,'Import OffPeak'!$A$3:BK$99,58,FALSE())-VLOOKUP($A12,'Import OffPeak change'!$A$106:BK$202,58,FALSE())))</f>
        <v>0</v>
      </c>
      <c r="BG12" s="193" t="n">
        <f aca="false">IF(ISERROR(VLOOKUP($A12,'Import OffPeak'!$A$3:BL$99,59,FALSE())-VLOOKUP($A12,'Import OffPeak change'!$A$106:BL$202,59,FALSE())),0,(VLOOKUP($A12,'Import OffPeak'!$A$3:BL$99,59,FALSE())-VLOOKUP($A12,'Import OffPeak change'!$A$106:BL$202,59,FALSE())))</f>
        <v>0</v>
      </c>
      <c r="BH12" s="193" t="n">
        <f aca="false">IF(ISERROR(VLOOKUP($A12,'Import OffPeak'!$A$3:BM$99,60,FALSE())-VLOOKUP($A12,'Import OffPeak change'!$A$106:BM$202,60,FALSE())),0,(VLOOKUP($A12,'Import OffPeak'!$A$3:BM$99,60,FALSE())-VLOOKUP($A12,'Import OffPeak change'!$A$106:BM$202,60,FALSE())))</f>
        <v>0</v>
      </c>
      <c r="BI12" s="193" t="n">
        <f aca="false">IF(ISERROR(VLOOKUP($A12,'Import OffPeak'!$A$3:BN$99,61,FALSE())-VLOOKUP($A12,'Import OffPeak change'!$A$106:BN$202,61,FALSE())),0,(VLOOKUP($A12,'Import OffPeak'!$A$3:BN$99,61,FALSE())-VLOOKUP($A12,'Import OffPeak change'!$A$106:BN$202,61,FALSE())))</f>
        <v>0</v>
      </c>
      <c r="BJ12" s="193" t="n">
        <f aca="false">IF(ISERROR(VLOOKUP($A12,'Import OffPeak'!$A$3:BO$99,62,FALSE())-VLOOKUP($A12,'Import OffPeak change'!$A$106:BO$202,62,FALSE())),0,(VLOOKUP($A12,'Import OffPeak'!$A$3:BO$99,62,FALSE())-VLOOKUP($A12,'Import OffPeak change'!$A$106:BO$202,62,FALSE())))</f>
        <v>0</v>
      </c>
      <c r="BK12" s="193" t="n">
        <f aca="false">IF(ISERROR(VLOOKUP($A12,'Import OffPeak'!$A$3:BP$99,63,FALSE())-VLOOKUP($A12,'Import OffPeak change'!$A$106:BP$202,63,FALSE())),0,(VLOOKUP($A12,'Import OffPeak'!$A$3:BP$99,63,FALSE())-VLOOKUP($A12,'Import OffPeak change'!$A$106:BP$202,63,FALSE())))</f>
        <v>0</v>
      </c>
      <c r="BL12" s="193" t="n">
        <f aca="false">IF(ISERROR(VLOOKUP($A12,'Import OffPeak'!$A$3:BQ$99,64,FALSE())-VLOOKUP($A12,'Import OffPeak change'!$A$106:BQ$202,64,FALSE())),0,(VLOOKUP($A12,'Import OffPeak'!$A$3:BQ$99,64,FALSE())-VLOOKUP($A12,'Import OffPeak change'!$A$106:BQ$202,64,FALSE())))</f>
        <v>0</v>
      </c>
      <c r="BM12" s="193" t="n">
        <f aca="false">IF(ISERROR(VLOOKUP($A12,'Import OffPeak'!$A$3:BR$99,65,FALSE())-VLOOKUP($A12,'Import OffPeak change'!$A$106:BR$202,65,FALSE())),0,(VLOOKUP($A12,'Import OffPeak'!$A$3:BR$99,65,FALSE())-VLOOKUP($A12,'Import OffPeak change'!$A$106:BR$202,65,FALSE())))</f>
        <v>0</v>
      </c>
      <c r="BN12" s="193" t="n">
        <f aca="false">IF(ISERROR(VLOOKUP($A12,'Import OffPeak'!$A$3:BS$99,66,FALSE())-VLOOKUP($A12,'Import OffPeak change'!$A$106:BS$202,66,FALSE())),0,(VLOOKUP($A12,'Import OffPeak'!$A$3:BS$99,66,FALSE())-VLOOKUP($A12,'Import OffPeak change'!$A$106:BS$202,66,FALSE())))</f>
        <v>0</v>
      </c>
      <c r="BO12" s="193" t="n">
        <f aca="false">IF(ISERROR(VLOOKUP($A12,'Import OffPeak'!$A$3:BT$99,67,FALSE())-VLOOKUP($A12,'Import OffPeak change'!$A$106:BT$202,67,FALSE())),0,(VLOOKUP($A12,'Import OffPeak'!$A$3:BT$99,67,FALSE())-VLOOKUP($A12,'Import OffPeak change'!$A$106:BT$202,67,FALSE())))</f>
        <v>0</v>
      </c>
      <c r="BP12" s="193" t="n">
        <f aca="false">IF(ISERROR(VLOOKUP($A12,'Import OffPeak'!$A$3:BU$99,68,FALSE())-VLOOKUP($A12,'Import OffPeak change'!$A$106:BU$202,68,FALSE())),0,(VLOOKUP($A12,'Import OffPeak'!$A$3:BU$99,68,FALSE())-VLOOKUP($A12,'Import OffPeak change'!$A$106:BU$202,68,FALSE())))</f>
        <v>0</v>
      </c>
      <c r="BQ12" s="193" t="n">
        <f aca="false">IF(ISERROR(VLOOKUP($A12,'Import OffPeak'!$A$3:BV$99,69,FALSE())-VLOOKUP($A12,'Import OffPeak change'!$A$106:BV$202,69,FALSE())),0,(VLOOKUP($A12,'Import OffPeak'!$A$3:BV$99,69,FALSE())-VLOOKUP($A12,'Import OffPeak change'!$A$106:BV$202,69,FALSE())))</f>
        <v>0</v>
      </c>
      <c r="BR12" s="193" t="n">
        <f aca="false">IF(ISERROR(VLOOKUP($A12,'Import OffPeak'!$A$3:BW$99,70,FALSE())-VLOOKUP($A12,'Import OffPeak change'!$A$106:BW$202,70,FALSE())),0,(VLOOKUP($A12,'Import OffPeak'!$A$3:BW$99,70,FALSE())-VLOOKUP($A12,'Import OffPeak change'!$A$106:BW$202,70,FALSE())))</f>
        <v>0</v>
      </c>
      <c r="BS12" s="193" t="n">
        <f aca="false">IF(ISERROR(VLOOKUP($A12,'Import OffPeak'!$A$3:BX$99,71,FALSE())-VLOOKUP($A12,'Import OffPeak change'!$A$106:BX$202,71,FALSE())),0,(VLOOKUP($A12,'Import OffPeak'!$A$3:BX$99,71,FALSE())-VLOOKUP($A12,'Import OffPeak change'!$A$106:BX$202,71,FALSE())))</f>
        <v>0</v>
      </c>
      <c r="BT12" s="193" t="n">
        <f aca="false">IF(ISERROR(VLOOKUP($A12,'Import OffPeak'!$A$3:BY$99,72,FALSE())-VLOOKUP($A12,'Import OffPeak change'!$A$106:BY$202,72,FALSE())),0,(VLOOKUP($A12,'Import OffPeak'!$A$3:BY$99,72,FALSE())-VLOOKUP($A12,'Import OffPeak change'!$A$106:BY$202,72,FALSE())))</f>
        <v>0</v>
      </c>
      <c r="BU12" s="193" t="n">
        <f aca="false">IF(ISERROR(VLOOKUP($A12,'Import OffPeak'!$A$3:BZ$99,73,FALSE())-VLOOKUP($A12,'Import OffPeak change'!$A$106:BZ$202,73,FALSE())),0,(VLOOKUP($A12,'Import OffPeak'!$A$3:BZ$99,73,FALSE())-VLOOKUP($A12,'Import OffPeak change'!$A$106:BZ$202,73,FALSE())))</f>
        <v>0</v>
      </c>
      <c r="BV12" s="193" t="n">
        <f aca="false">IF(ISERROR(VLOOKUP($A12,'Import OffPeak'!$A$3:CA$99,74,FALSE())-VLOOKUP($A12,'Import OffPeak change'!$A$106:CA$202,74,FALSE())),0,(VLOOKUP($A12,'Import OffPeak'!$A$3:CA$99,74,FALSE())-VLOOKUP($A12,'Import OffPeak change'!$A$106:CA$202,74,FALSE())))</f>
        <v>0</v>
      </c>
      <c r="BW12" s="193" t="n">
        <f aca="false">IF(ISERROR(VLOOKUP($A12,'Import OffPeak'!$A$3:CB$99,75,FALSE())-VLOOKUP($A12,'Import OffPeak change'!$A$106:CB$202,75,FALSE())),0,(VLOOKUP($A12,'Import OffPeak'!$A$3:CB$99,75,FALSE())-VLOOKUP($A12,'Import OffPeak change'!$A$106:CB$202,75,FALSE())))</f>
        <v>0</v>
      </c>
      <c r="BX12" s="193" t="n">
        <f aca="false">IF(ISERROR(VLOOKUP($A12,'Import OffPeak'!$A$3:CC$99,76,FALSE())-VLOOKUP($A12,'Import OffPeak change'!$A$106:CC$202,76,FALSE())),0,(VLOOKUP($A12,'Import OffPeak'!$A$3:CC$99,76,FALSE())-VLOOKUP($A12,'Import OffPeak change'!$A$106:CC$202,76,FALSE())))</f>
        <v>0</v>
      </c>
      <c r="BY12" s="193" t="n">
        <f aca="false">IF(ISERROR(VLOOKUP($A12,'Import OffPeak'!$A$3:CD$99,77,FALSE())-VLOOKUP($A12,'Import OffPeak change'!$A$106:CD$202,77,FALSE())),0,(VLOOKUP($A12,'Import OffPeak'!$A$3:CD$99,77,FALSE())-VLOOKUP($A12,'Import OffPeak change'!$A$106:CD$202,77,FALSE())))</f>
        <v>0</v>
      </c>
      <c r="BZ12" s="193" t="n">
        <f aca="false">IF(ISERROR(VLOOKUP($A12,'Import OffPeak'!$A$3:CE$99,78,FALSE())-VLOOKUP($A12,'Import OffPeak change'!$A$106:CE$202,78,FALSE())),0,(VLOOKUP($A12,'Import OffPeak'!$A$3:CE$99,78,FALSE())-VLOOKUP($A12,'Import OffPeak change'!$A$106:CE$202,78,FALSE())))</f>
        <v>0</v>
      </c>
      <c r="CA12" s="193" t="n">
        <f aca="false">IF(ISERROR(VLOOKUP($A12,'Import OffPeak'!$A$3:CF$99,79,FALSE())-VLOOKUP($A12,'Import OffPeak change'!$A$106:CF$202,79,FALSE())),0,(VLOOKUP($A12,'Import OffPeak'!$A$3:CF$99,79,FALSE())-VLOOKUP($A12,'Import OffPeak change'!$A$106:CF$202,79,FALSE())))</f>
        <v>0</v>
      </c>
      <c r="CB12" s="193" t="n">
        <f aca="false">IF(ISERROR(VLOOKUP($A12,'Import OffPeak'!$A$3:CG$99,80,FALSE())-VLOOKUP($A12,'Import OffPeak change'!$A$106:CG$202,80,FALSE())),0,(VLOOKUP($A12,'Import OffPeak'!$A$3:CG$99,80,FALSE())-VLOOKUP($A12,'Import OffPeak change'!$A$106:CG$202,80,FALSE())))</f>
        <v>0</v>
      </c>
      <c r="CC12" s="193" t="n">
        <f aca="false">IF(ISERROR(VLOOKUP($A12,'Import OffPeak'!$A$3:CH$99,81,FALSE())-VLOOKUP($A12,'Import OffPeak change'!$A$106:CH$202,81,FALSE())),0,(VLOOKUP($A12,'Import OffPeak'!$A$3:CH$99,81,FALSE())-VLOOKUP($A12,'Import OffPeak change'!$A$106:CH$202,81,FALSE())))</f>
        <v>0</v>
      </c>
      <c r="CD12" s="193" t="n">
        <f aca="false">IF(ISERROR(VLOOKUP($A12,'Import OffPeak'!$A$3:CI$99,82,FALSE())-VLOOKUP($A12,'Import OffPeak change'!$A$106:CI$202,82,FALSE())),0,(VLOOKUP($A12,'Import OffPeak'!$A$3:CI$99,82,FALSE())-VLOOKUP($A12,'Import OffPeak change'!$A$106:CI$202,82,FALSE())))</f>
        <v>0</v>
      </c>
      <c r="CE12" s="193" t="n">
        <f aca="false">IF(ISERROR(VLOOKUP($A12,'Import OffPeak'!$A$3:CJ$99,83,FALSE())-VLOOKUP($A12,'Import OffPeak change'!$A$106:CJ$202,83,FALSE())),0,(VLOOKUP($A12,'Import OffPeak'!$A$3:CJ$99,83,FALSE())-VLOOKUP($A12,'Import OffPeak change'!$A$106:CJ$202,83,FALSE())))</f>
        <v>0</v>
      </c>
      <c r="CF12" s="193" t="n">
        <f aca="false">IF(ISERROR(VLOOKUP($A12,'Import OffPeak'!$A$3:CK$99,84,FALSE())-VLOOKUP($A12,'Import OffPeak change'!$A$106:CK$202,84,FALSE())),0,(VLOOKUP($A12,'Import OffPeak'!$A$3:CK$99,84,FALSE())-VLOOKUP($A12,'Import OffPeak change'!$A$106:CK$202,84,FALSE())))</f>
        <v>0</v>
      </c>
      <c r="CG12" s="193" t="n">
        <f aca="false">IF(ISERROR(VLOOKUP($A12,'Import OffPeak'!$A$3:CL$99,85,FALSE())-VLOOKUP($A12,'Import OffPeak change'!$A$106:CL$202,85,FALSE())),0,(VLOOKUP($A12,'Import OffPeak'!$A$3:CL$99,85,FALSE())-VLOOKUP($A12,'Import OffPeak change'!$A$106:CL$202,85,FALSE())))</f>
        <v>0</v>
      </c>
      <c r="CH12" s="193" t="n">
        <f aca="false">IF(ISERROR(VLOOKUP($A12,'Import OffPeak'!$A$3:CM$99,86,FALSE())-VLOOKUP($A12,'Import OffPeak change'!$A$106:CM$202,86,FALSE())),0,(VLOOKUP($A12,'Import OffPeak'!$A$3:CM$99,86,FALSE())-VLOOKUP($A12,'Import OffPeak change'!$A$106:CM$202,86,FALSE())))</f>
        <v>0</v>
      </c>
      <c r="CI12" s="193" t="n">
        <f aca="false">IF(ISERROR(VLOOKUP($A12,'Import OffPeak'!$A$3:CN$99,87,FALSE())-VLOOKUP($A12,'Import OffPeak change'!$A$106:CN$202,87,FALSE())),0,(VLOOKUP($A12,'Import OffPeak'!$A$3:CN$99,87,FALSE())-VLOOKUP($A12,'Import OffPeak change'!$A$106:CN$202,87,FALSE())))</f>
        <v>0</v>
      </c>
      <c r="CJ12" s="193" t="n">
        <f aca="false">IF(ISERROR(VLOOKUP($A12,'Import OffPeak'!$A$3:CO$99,88,FALSE())-VLOOKUP($A12,'Import OffPeak change'!$A$106:CO$202,88,FALSE())),0,(VLOOKUP($A12,'Import OffPeak'!$A$3:CO$99,88,FALSE())-VLOOKUP($A12,'Import OffPeak change'!$A$106:CO$202,88,FALSE())))</f>
        <v>0</v>
      </c>
      <c r="CK12" s="193" t="n">
        <f aca="false">IF(ISERROR(VLOOKUP($A12,'Import OffPeak'!$A$3:CP$99,89,FALSE())-VLOOKUP($A12,'Import OffPeak change'!$A$106:CP$202,89,FALSE())),0,(VLOOKUP($A12,'Import OffPeak'!$A$3:CP$99,89,FALSE())-VLOOKUP($A12,'Import OffPeak change'!$A$106:CP$202,89,FALSE())))</f>
        <v>0</v>
      </c>
      <c r="CL12" s="193" t="n">
        <f aca="false">IF(ISERROR(VLOOKUP($A12,'Import OffPeak'!$A$3:CQ$99,90,FALSE())-VLOOKUP($A12,'Import OffPeak change'!$A$106:CQ$202,90,FALSE())),0,(VLOOKUP($A12,'Import OffPeak'!$A$3:CQ$99,90,FALSE())-VLOOKUP($A12,'Import OffPeak change'!$A$106:CQ$202,90,FALSE())))</f>
        <v>0</v>
      </c>
      <c r="CM12" s="193" t="n">
        <f aca="false">IF(ISERROR(VLOOKUP($A12,'Import OffPeak'!$A$3:CR$99,91,FALSE())-VLOOKUP($A12,'Import OffPeak change'!$A$106:CR$202,91,FALSE())),0,(VLOOKUP($A12,'Import OffPeak'!$A$3:CR$99,91,FALSE())-VLOOKUP($A12,'Import OffPeak change'!$A$106:CR$202,91,FALSE())))</f>
        <v>0</v>
      </c>
      <c r="CN12" s="193" t="n">
        <f aca="false">IF(ISERROR(VLOOKUP($A12,'Import OffPeak'!$A$3:CS$99,92,FALSE())-VLOOKUP($A12,'Import OffPeak change'!$A$106:CS$202,92,FALSE())),0,(VLOOKUP($A12,'Import OffPeak'!$A$3:CS$99,92,FALSE())-VLOOKUP($A12,'Import OffPeak change'!$A$106:CS$202,92,FALSE())))</f>
        <v>0</v>
      </c>
      <c r="CO12" s="193" t="n">
        <f aca="false">IF(ISERROR(VLOOKUP($A12,'Import OffPeak'!$A$3:CT$99,93,FALSE())-VLOOKUP($A12,'Import OffPeak change'!$A$106:CT$202,93,FALSE())),0,(VLOOKUP($A12,'Import OffPeak'!$A$3:CT$99,93,FALSE())-VLOOKUP($A12,'Import OffPeak change'!$A$106:CT$202,93,FALSE())))</f>
        <v>0</v>
      </c>
      <c r="CP12" s="193" t="n">
        <f aca="false">IF(ISERROR(VLOOKUP($A12,'Import OffPeak'!$A$3:CU$99,94,FALSE())-VLOOKUP($A12,'Import OffPeak change'!$A$106:CU$202,94,FALSE())),0,(VLOOKUP($A12,'Import OffPeak'!$A$3:CU$99,94,FALSE())-VLOOKUP($A12,'Import OffPeak change'!$A$106:CU$202,94,FALSE())))</f>
        <v>0</v>
      </c>
      <c r="CQ12" s="193" t="n">
        <f aca="false">IF(ISERROR(VLOOKUP($A12,'Import OffPeak'!$A$3:CV$99,95,FALSE())-VLOOKUP($A12,'Import OffPeak change'!$A$106:CV$202,95,FALSE())),0,(VLOOKUP($A12,'Import OffPeak'!$A$3:CV$99,95,FALSE())-VLOOKUP($A12,'Import OffPeak change'!$A$106:CV$202,95,FALSE())))</f>
        <v>0</v>
      </c>
      <c r="CR12" s="193" t="n">
        <f aca="false">IF(ISERROR(VLOOKUP($A12,'Import OffPeak'!$A$3:CW$99,96,FALSE())-VLOOKUP($A12,'Import OffPeak change'!$A$106:CW$202,96,FALSE())),0,(VLOOKUP($A12,'Import OffPeak'!$A$3:CW$99,96,FALSE())-VLOOKUP($A12,'Import OffPeak change'!$A$106:CW$202,96,FALSE())))</f>
        <v>0</v>
      </c>
      <c r="CS12" s="193" t="n">
        <f aca="false">IF(ISERROR(VLOOKUP($A12,'Import OffPeak'!$A$3:CX$99,97,FALSE())-VLOOKUP($A12,'Import OffPeak change'!$A$106:CX$202,97,FALSE())),0,(VLOOKUP($A12,'Import OffPeak'!$A$3:CX$99,97,FALSE())-VLOOKUP($A12,'Import OffPeak change'!$A$106:CX$202,97,FALSE())))</f>
        <v>0</v>
      </c>
      <c r="CT12" s="193" t="n">
        <f aca="false">IF(ISERROR(VLOOKUP($A12,'Import OffPeak'!$A$3:CY$99,98,FALSE())-VLOOKUP($A12,'Import OffPeak change'!$A$106:CY$202,98,FALSE())),0,(VLOOKUP($A12,'Import OffPeak'!$A$3:CY$99,98,FALSE())-VLOOKUP($A12,'Import OffPeak change'!$A$106:CY$202,98,FALSE())))</f>
        <v>0</v>
      </c>
      <c r="CU12" s="193" t="n">
        <f aca="false">IF(ISERROR(VLOOKUP($A12,'Import OffPeak'!$A$3:CZ$99,99,FALSE())-VLOOKUP($A12,'Import OffPeak change'!$A$106:CZ$202,99,FALSE())),0,(VLOOKUP($A12,'Import OffPeak'!$A$3:CZ$99,99,FALSE())-VLOOKUP($A12,'Import OffPeak change'!$A$106:CZ$202,99,FALSE())))</f>
        <v>0</v>
      </c>
      <c r="CV12" s="193" t="n">
        <f aca="false">IF(ISERROR(VLOOKUP($A12,'Import OffPeak'!$A$3:DA$99,100,FALSE())-VLOOKUP($A12,'Import OffPeak change'!$A$106:DA$202,100,FALSE())),0,(VLOOKUP($A12,'Import OffPeak'!$A$3:DA$99,100,FALSE())-VLOOKUP($A12,'Import OffPeak change'!$A$106:DA$202,100,FALSE())))</f>
        <v>0</v>
      </c>
      <c r="CW12" s="193" t="n">
        <f aca="false">IF(ISERROR(VLOOKUP($A12,'Import OffPeak'!$A$3:DB$99,101,FALSE())-VLOOKUP($A12,'Import OffPeak change'!$A$106:DB$202,101,FALSE())),0,(VLOOKUP($A12,'Import OffPeak'!$A$3:DB$99,101,FALSE())-VLOOKUP($A12,'Import OffPeak change'!$A$106:DB$202,101,FALSE())))</f>
        <v>0</v>
      </c>
      <c r="CX12" s="193" t="n">
        <f aca="false">IF(ISERROR(VLOOKUP($A12,'Import OffPeak'!$A$3:DC$99,102,FALSE())-VLOOKUP($A12,'Import OffPeak change'!$A$106:DC$202,102,FALSE())),0,(VLOOKUP($A12,'Import OffPeak'!$A$3:DC$99,102,FALSE())-VLOOKUP($A12,'Import OffPeak change'!$A$106:DC$202,102,FALSE())))</f>
        <v>0</v>
      </c>
      <c r="CY12" s="193" t="n">
        <f aca="false">IF(ISERROR(VLOOKUP($A12,'Import OffPeak'!$A$3:DD$99,103,FALSE())-VLOOKUP($A12,'Import OffPeak change'!$A$106:DD$202,103,FALSE())),0,(VLOOKUP($A12,'Import OffPeak'!$A$3:DD$99,103,FALSE())-VLOOKUP($A12,'Import OffPeak change'!$A$106:DD$202,103,FALSE())))</f>
        <v>0</v>
      </c>
      <c r="CZ12" s="193" t="n">
        <f aca="false">IF(ISERROR(VLOOKUP($A12,'Import OffPeak'!$A$3:DE$99,104,FALSE())-VLOOKUP($A12,'Import OffPeak change'!$A$106:DE$202,104,FALSE())),0,(VLOOKUP($A12,'Import OffPeak'!$A$3:DE$99,104,FALSE())-VLOOKUP($A12,'Import OffPeak change'!$A$106:DE$202,104,FALSE())))</f>
        <v>0</v>
      </c>
      <c r="DA12" s="193" t="n">
        <f aca="false">IF(ISERROR(VLOOKUP($A12,'Import OffPeak'!$A$3:DF$99,105,FALSE())-VLOOKUP($A12,'Import OffPeak change'!$A$106:DF$202,105,FALSE())),0,(VLOOKUP($A12,'Import OffPeak'!$A$3:DF$99,105,FALSE())-VLOOKUP($A12,'Import OffPeak change'!$A$106:DF$202,105,FALSE())))</f>
        <v>0</v>
      </c>
      <c r="DB12" s="193" t="n">
        <f aca="false">IF(ISERROR(VLOOKUP($A12,'Import OffPeak'!$A$3:DG$99,106,FALSE())-VLOOKUP($A12,'Import OffPeak change'!$A$106:DG$202,106,FALSE())),0,(VLOOKUP($A12,'Import OffPeak'!$A$3:DG$99,106,FALSE())-VLOOKUP($A12,'Import OffPeak change'!$A$106:DG$202,106,FALSE())))</f>
        <v>0</v>
      </c>
      <c r="DC12" s="193" t="n">
        <f aca="false">IF(ISERROR(VLOOKUP($A12,'Import OffPeak'!$A$3:DH$99,107,FALSE())-VLOOKUP($A12,'Import OffPeak change'!$A$106:DH$202,107,FALSE())),0,(VLOOKUP($A12,'Import OffPeak'!$A$3:DH$99,107,FALSE())-VLOOKUP($A12,'Import OffPeak change'!$A$106:DH$202,107,FALSE())))</f>
        <v>0</v>
      </c>
      <c r="DD12" s="193" t="n">
        <f aca="false">IF(ISERROR(VLOOKUP($A12,'Import OffPeak'!$A$3:DI$99,108,FALSE())-VLOOKUP($A12,'Import OffPeak change'!$A$106:DI$202,108,FALSE())),0,(VLOOKUP($A12,'Import OffPeak'!$A$3:DI$99,108,FALSE())-VLOOKUP($A12,'Import OffPeak change'!$A$106:DI$202,108,FALSE())))</f>
        <v>0</v>
      </c>
      <c r="DE12" s="193" t="n">
        <f aca="false">IF(ISERROR(VLOOKUP($A12,'Import OffPeak'!$A$3:DJ$99,109,FALSE())-VLOOKUP($A12,'Import OffPeak change'!$A$106:DJ$202,109,FALSE())),0,(VLOOKUP($A12,'Import OffPeak'!$A$3:DJ$99,109,FALSE())-VLOOKUP($A12,'Import OffPeak change'!$A$106:DJ$202,109,FALSE())))</f>
        <v>0</v>
      </c>
      <c r="DF12" s="193" t="n">
        <f aca="false">IF(ISERROR(VLOOKUP($A12,'Import OffPeak'!$A$3:DK$99,110,FALSE())-VLOOKUP($A12,'Import OffPeak change'!$A$106:DK$202,110,FALSE())),0,(VLOOKUP($A12,'Import OffPeak'!$A$3:DK$99,110,FALSE())-VLOOKUP($A12,'Import OffPeak change'!$A$106:DK$202,110,FALSE())))</f>
        <v>0</v>
      </c>
      <c r="DG12" s="193" t="n">
        <f aca="false">IF(ISERROR(VLOOKUP($A12,'Import OffPeak'!$A$3:DL$99,111,FALSE())-VLOOKUP($A12,'Import OffPeak change'!$A$106:DL$202,111,FALSE())),0,(VLOOKUP($A12,'Import OffPeak'!$A$3:DL$99,111,FALSE())-VLOOKUP($A12,'Import OffPeak change'!$A$106:DL$202,111,FALSE())))</f>
        <v>0</v>
      </c>
      <c r="DH12" s="193" t="n">
        <f aca="false">IF(ISERROR(VLOOKUP($A12,'Import OffPeak'!$A$3:DM$99,112,FALSE())-VLOOKUP($A12,'Import OffPeak change'!$A$106:DM$202,112,FALSE())),0,(VLOOKUP($A12,'Import OffPeak'!$A$3:DM$99,112,FALSE())-VLOOKUP($A12,'Import OffPeak change'!$A$106:DM$202,112,FALSE())))</f>
        <v>0</v>
      </c>
      <c r="DI12" s="193" t="n">
        <f aca="false">IF(ISERROR(VLOOKUP($A12,'Import OffPeak'!$A$3:DN$99,113,FALSE())-VLOOKUP($A12,'Import OffPeak change'!$A$106:DN$202,113,FALSE())),0,(VLOOKUP($A12,'Import OffPeak'!$A$3:DN$99,113,FALSE())-VLOOKUP($A12,'Import OffPeak change'!$A$106:DN$202,113,FALSE())))</f>
        <v>0</v>
      </c>
      <c r="DJ12" s="193" t="n">
        <f aca="false">IF(ISERROR(VLOOKUP($A12,'Import OffPeak'!$A$3:DO$99,114,FALSE())-VLOOKUP($A12,'Import OffPeak change'!$A$106:DO$202,114,FALSE())),0,(VLOOKUP($A12,'Import OffPeak'!$A$3:DO$99,114,FALSE())-VLOOKUP($A12,'Import OffPeak change'!$A$106:DO$202,114,FALSE())))</f>
        <v>0</v>
      </c>
      <c r="DK12" s="193" t="n">
        <f aca="false">IF(ISERROR(VLOOKUP($A12,'Import OffPeak'!$A$3:DP$99,115,FALSE())-VLOOKUP($A12,'Import OffPeak change'!$A$106:DP$202,115,FALSE())),0,(VLOOKUP($A12,'Import OffPeak'!$A$3:DP$99,115,FALSE())-VLOOKUP($A12,'Import OffPeak change'!$A$106:DP$202,115,FALSE())))</f>
        <v>0</v>
      </c>
      <c r="DL12" s="193" t="n">
        <f aca="false">IF(ISERROR(VLOOKUP($A12,'Import OffPeak'!$A$3:DQ$99,116,FALSE())-VLOOKUP($A12,'Import OffPeak change'!$A$106:DQ$202,116,FALSE())),0,(VLOOKUP($A12,'Import OffPeak'!$A$3:DQ$99,116,FALSE())-VLOOKUP($A12,'Import OffPeak change'!$A$106:DQ$202,116,FALSE())))</f>
        <v>0</v>
      </c>
      <c r="DM12" s="193" t="n">
        <f aca="false">IF(ISERROR(VLOOKUP($A12,'Import OffPeak'!$A$3:DR$99,117,FALSE())-VLOOKUP($A12,'Import OffPeak change'!$A$106:DR$202,117,FALSE())),0,(VLOOKUP($A12,'Import OffPeak'!$A$3:DR$99,117,FALSE())-VLOOKUP($A12,'Import OffPeak change'!$A$106:DR$202,117,FALSE())))</f>
        <v>0</v>
      </c>
      <c r="DN12" s="193" t="n">
        <f aca="false">IF(ISERROR(VLOOKUP($A12,'Import OffPeak'!$A$3:DS$99,118,FALSE())-VLOOKUP($A12,'Import OffPeak change'!$A$106:DS$202,118,FALSE())),0,(VLOOKUP($A12,'Import OffPeak'!$A$3:DS$99,118,FALSE())-VLOOKUP($A12,'Import OffPeak change'!$A$106:DS$202,118,FALSE())))</f>
        <v>0</v>
      </c>
      <c r="DO12" s="193" t="n">
        <f aca="false">IF(ISERROR(VLOOKUP($A12,'Import OffPeak'!$A$3:DT$99,119,FALSE())-VLOOKUP($A12,'Import OffPeak change'!$A$106:DT$202,119,FALSE())),0,(VLOOKUP($A12,'Import OffPeak'!$A$3:DT$99,119,FALSE())-VLOOKUP($A12,'Import OffPeak change'!$A$106:DT$202,119,FALSE())))</f>
        <v>0</v>
      </c>
      <c r="DP12" s="193" t="n">
        <f aca="false">IF(ISERROR(VLOOKUP($A12,'Import OffPeak'!$A$3:DU$99,120,FALSE())-VLOOKUP($A12,'Import OffPeak change'!$A$106:DU$202,120,FALSE())),0,(VLOOKUP($A12,'Import OffPeak'!$A$3:DU$99,120,FALSE())-VLOOKUP($A12,'Import OffPeak change'!$A$106:DU$202,120,FALSE())))</f>
        <v>0</v>
      </c>
      <c r="DQ12" s="193" t="n">
        <f aca="false">IF(ISERROR(VLOOKUP($A12,'Import OffPeak'!$A$3:DV$99,121,FALSE())-VLOOKUP($A12,'Import OffPeak change'!$A$106:DV$202,121,FALSE())),0,(VLOOKUP($A12,'Import OffPeak'!$A$3:DV$99,121,FALSE())-VLOOKUP($A12,'Import OffPeak change'!$A$106:DV$202,121,FALSE())))</f>
        <v>0</v>
      </c>
      <c r="DR12" s="193" t="n">
        <f aca="false">IF(ISERROR(VLOOKUP($A12,'Import OffPeak'!$A$3:DW$99,122,FALSE())-VLOOKUP($A12,'Import OffPeak change'!$A$106:DW$202,122,FALSE())),0,(VLOOKUP($A12,'Import OffPeak'!$A$3:DW$99,122,FALSE())-VLOOKUP($A12,'Import OffPeak change'!$A$106:DW$202,122,FALSE())))</f>
        <v>0</v>
      </c>
      <c r="DS12" s="193" t="n">
        <f aca="false">IF(ISERROR(VLOOKUP($A12,'Import OffPeak'!$A$3:DX$99,123,FALSE())-VLOOKUP($A12,'Import OffPeak change'!$A$106:DX$202,123,FALSE())),0,(VLOOKUP($A12,'Import OffPeak'!$A$3:DX$99,123,FALSE())-VLOOKUP($A12,'Import OffPeak change'!$A$106:DX$202,123,FALSE())))</f>
        <v>0</v>
      </c>
      <c r="DT12" s="193" t="n">
        <f aca="false">IF(ISERROR(VLOOKUP($A12,'Import OffPeak'!$A$3:DY$99,124,FALSE())-VLOOKUP($A12,'Import OffPeak change'!$A$106:DY$202,124,FALSE())),0,(VLOOKUP($A12,'Import OffPeak'!$A$3:DY$99,124,FALSE())-VLOOKUP($A12,'Import OffPeak change'!$A$106:DY$202,124,FALSE())))</f>
        <v>0</v>
      </c>
      <c r="DU12" s="193" t="n">
        <f aca="false">IF(ISERROR(VLOOKUP($A12,'Import OffPeak'!$A$3:DZ$99,125,FALSE())-VLOOKUP($A12,'Import OffPeak change'!$A$106:DZ$202,125,FALSE())),0,(VLOOKUP($A12,'Import OffPeak'!$A$3:DZ$99,125,FALSE())-VLOOKUP($A12,'Import OffPeak change'!$A$106:DZ$202,125,FALSE())))</f>
        <v>0</v>
      </c>
      <c r="DV12" s="193" t="n">
        <f aca="false">IF(ISERROR(VLOOKUP($A12,'Import OffPeak'!$A$3:EA$99,126,FALSE())-VLOOKUP($A12,'Import OffPeak change'!$A$106:EA$202,126,FALSE())),0,(VLOOKUP($A12,'Import OffPeak'!$A$3:EA$99,126,FALSE())-VLOOKUP($A12,'Import OffPeak change'!$A$106:EA$202,126,FALSE())))</f>
        <v>0</v>
      </c>
      <c r="DW12" s="193" t="n">
        <f aca="false">IF(ISERROR(VLOOKUP($A12,'Import OffPeak'!$A$3:EB$99,127,FALSE())-VLOOKUP($A12,'Import OffPeak change'!$A$106:EB$202,127,FALSE())),0,(VLOOKUP($A12,'Import OffPeak'!$A$3:EB$99,127,FALSE())-VLOOKUP($A12,'Import OffPeak change'!$A$106:EB$202,127,FALSE())))</f>
        <v>0</v>
      </c>
      <c r="DX12" s="193" t="n">
        <f aca="false">IF(ISERROR(VLOOKUP($A12,'Import OffPeak'!$A$3:EC$99,128,FALSE())-VLOOKUP($A12,'Import OffPeak change'!$A$106:EC$202,128,FALSE())),0,(VLOOKUP($A12,'Import OffPeak'!$A$3:EC$99,128,FALSE())-VLOOKUP($A12,'Import OffPeak change'!$A$106:EC$202,128,FALSE())))</f>
        <v>0</v>
      </c>
      <c r="DY12" s="193" t="n">
        <f aca="false">IF(ISERROR(VLOOKUP($A12,'Import OffPeak'!$A$3:ED$99,129,FALSE())-VLOOKUP($A12,'Import OffPeak change'!$A$106:ED$202,129,FALSE())),0,(VLOOKUP($A12,'Import OffPeak'!$A$3:ED$99,129,FALSE())-VLOOKUP($A12,'Import OffPeak change'!$A$106:ED$202,129,FALSE())))</f>
        <v>0</v>
      </c>
      <c r="DZ12" s="193" t="n">
        <f aca="false">IF(ISERROR(VLOOKUP($A12,'Import OffPeak'!$A$3:EE$99,130,FALSE())-VLOOKUP($A12,'Import OffPeak change'!$A$106:EE$202,130,FALSE())),0,(VLOOKUP($A12,'Import OffPeak'!$A$3:EE$99,130,FALSE())-VLOOKUP($A12,'Import OffPeak change'!$A$106:EE$202,130,FALSE())))</f>
        <v>0</v>
      </c>
      <c r="EA12" s="193" t="n">
        <f aca="false">IF(ISERROR(VLOOKUP($A12,'Import OffPeak'!$A$3:EF$99,131,FALSE())-VLOOKUP($A12,'Import OffPeak change'!$A$106:EF$202,131,FALSE())),0,(VLOOKUP($A12,'Import OffPeak'!$A$3:EF$99,131,FALSE())-VLOOKUP($A12,'Import OffPeak change'!$A$106:EF$202,131,FALSE())))</f>
        <v>0</v>
      </c>
      <c r="EB12" s="193" t="n">
        <f aca="false">IF(ISERROR(VLOOKUP($A12,'Import OffPeak'!$A$3:EG$99,132,FALSE())-VLOOKUP($A12,'Import OffPeak change'!$A$106:EG$202,132,FALSE())),0,(VLOOKUP($A12,'Import OffPeak'!$A$3:EG$99,132,FALSE())-VLOOKUP($A12,'Import OffPeak change'!$A$106:EG$202,132,FALSE())))</f>
        <v>0</v>
      </c>
      <c r="EC12" s="193" t="n">
        <f aca="false">IF(ISERROR(VLOOKUP($A12,'Import OffPeak'!$A$3:EH$99,133,FALSE())-VLOOKUP($A12,'Import OffPeak change'!$A$106:EH$202,133,FALSE())),0,(VLOOKUP($A12,'Import OffPeak'!$A$3:EH$99,133,FALSE())-VLOOKUP($A12,'Import OffPeak change'!$A$106:EH$202,133,FALSE())))</f>
        <v>0</v>
      </c>
      <c r="ED12" s="193" t="n">
        <f aca="false">IF(ISERROR(VLOOKUP($A12,'Import OffPeak'!$A$3:EI$99,134,FALSE())-VLOOKUP($A12,'Import OffPeak change'!$A$106:EI$202,134,FALSE())),0,(VLOOKUP($A12,'Import OffPeak'!$A$3:EI$99,134,FALSE())-VLOOKUP($A12,'Import OffPeak change'!$A$106:EI$202,134,FALSE())))</f>
        <v>0</v>
      </c>
      <c r="EE12" s="193" t="n">
        <f aca="false">IF(ISERROR(VLOOKUP($A12,'Import OffPeak'!$A$3:EJ$99,135,FALSE())-VLOOKUP($A12,'Import OffPeak change'!$A$106:EJ$202,135,FALSE())),0,(VLOOKUP($A12,'Import OffPeak'!$A$3:EJ$99,135,FALSE())-VLOOKUP($A12,'Import OffPeak change'!$A$106:EJ$202,135,FALSE())))</f>
        <v>0</v>
      </c>
      <c r="EF12" s="193" t="n">
        <f aca="false">IF(ISERROR(VLOOKUP($A12,'Import OffPeak'!$A$3:EK$99,136,FALSE())-VLOOKUP($A12,'Import OffPeak change'!$A$106:EK$202,136,FALSE())),0,(VLOOKUP($A12,'Import OffPeak'!$A$3:EK$99,136,FALSE())-VLOOKUP($A12,'Import OffPeak change'!$A$106:EK$202,136,FALSE())))</f>
        <v>0</v>
      </c>
      <c r="EG12" s="193" t="n">
        <f aca="false">IF(ISERROR(VLOOKUP($A12,'Import OffPeak'!$A$3:EL$99,137,FALSE())-VLOOKUP($A12,'Import OffPeak change'!$A$106:EL$202,137,FALSE())),0,(VLOOKUP($A12,'Import OffPeak'!$A$3:EL$99,137,FALSE())-VLOOKUP($A12,'Import OffPeak change'!$A$106:EL$202,137,FALSE())))</f>
        <v>0</v>
      </c>
      <c r="EH12" s="193" t="n">
        <f aca="false">IF(ISERROR(VLOOKUP($A12,'Import OffPeak'!$A$3:EM$99,138,FALSE())-VLOOKUP($A12,'Import OffPeak change'!$A$106:EM$202,138,FALSE())),0,(VLOOKUP($A12,'Import OffPeak'!$A$3:EM$99,138,FALSE())-VLOOKUP($A12,'Import OffPeak change'!$A$106:EM$202,138,FALSE())))</f>
        <v>0</v>
      </c>
      <c r="EI12" s="193" t="n">
        <f aca="false">IF(ISERROR(VLOOKUP($A12,'Import OffPeak'!$A$3:EN$99,139,FALSE())-VLOOKUP($A12,'Import OffPeak change'!$A$106:EN$202,139,FALSE())),0,(VLOOKUP($A12,'Import OffPeak'!$A$3:EN$99,139,FALSE())-VLOOKUP($A12,'Import OffPeak change'!$A$106:EN$202,139,FALSE())))</f>
        <v>0</v>
      </c>
      <c r="EJ12" s="193" t="n">
        <f aca="false">IF(ISERROR(VLOOKUP($A12,'Import OffPeak'!$A$3:EO$99,140,FALSE())-VLOOKUP($A12,'Import OffPeak change'!$A$106:EO$202,140,FALSE())),0,(VLOOKUP($A12,'Import OffPeak'!$A$3:EO$99,140,FALSE())-VLOOKUP($A12,'Import OffPeak change'!$A$106:EO$202,140,FALSE())))</f>
        <v>0</v>
      </c>
      <c r="EK12" s="193" t="n">
        <f aca="false">IF(ISERROR(VLOOKUP($A12,'Import OffPeak'!$A$3:EP$99,141,FALSE())-VLOOKUP($A12,'Import OffPeak change'!$A$106:EP$202,141,FALSE())),0,(VLOOKUP($A12,'Import OffPeak'!$A$3:EP$99,141,FALSE())-VLOOKUP($A12,'Import OffPeak change'!$A$106:EP$202,141,FALSE())))</f>
        <v>0</v>
      </c>
      <c r="EL12" s="193" t="n">
        <f aca="false">IF(ISERROR(VLOOKUP($A12,'Import OffPeak'!$A$3:EQ$99,142,FALSE())-VLOOKUP($A12,'Import OffPeak change'!$A$106:EQ$202,142,FALSE())),0,(VLOOKUP($A12,'Import OffPeak'!$A$3:EQ$99,142,FALSE())-VLOOKUP($A12,'Import OffPeak change'!$A$106:EQ$202,142,FALSE())))</f>
        <v>0</v>
      </c>
      <c r="EM12" s="193" t="n">
        <f aca="false">IF(ISERROR(VLOOKUP($A12,'Import OffPeak'!$A$3:ER$99,143,FALSE())-VLOOKUP($A12,'Import OffPeak change'!$A$106:ER$202,143,FALSE())),0,(VLOOKUP($A12,'Import OffPeak'!$A$3:ER$99,143,FALSE())-VLOOKUP($A12,'Import OffPeak change'!$A$106:ER$202,143,FALSE())))</f>
        <v>0</v>
      </c>
      <c r="EN12" s="193" t="n">
        <f aca="false">IF(ISERROR(VLOOKUP($A12,'Import OffPeak'!$A$3:ES$99,144,FALSE())-VLOOKUP($A12,'Import OffPeak change'!$A$106:ES$202,144,FALSE())),0,(VLOOKUP($A12,'Import OffPeak'!$A$3:ES$99,144,FALSE())-VLOOKUP($A12,'Import OffPeak change'!$A$106:ES$202,144,FALSE())))</f>
        <v>0</v>
      </c>
      <c r="EO12" s="193" t="n">
        <f aca="false">IF(ISERROR(VLOOKUP($A12,'Import OffPeak'!$A$3:ET$99,145,FALSE())-VLOOKUP($A12,'Import OffPeak change'!$A$106:ET$202,145,FALSE())),0,(VLOOKUP($A12,'Import OffPeak'!$A$3:ET$99,145,FALSE())-VLOOKUP($A12,'Import OffPeak change'!$A$106:ET$202,145,FALSE())))</f>
        <v>0</v>
      </c>
      <c r="EP12" s="193" t="n">
        <f aca="false">IF(ISERROR(VLOOKUP($A12,'Import OffPeak'!$A$3:EU$99,146,FALSE())-VLOOKUP($A12,'Import OffPeak change'!$A$106:EU$202,146,FALSE())),0,(VLOOKUP($A12,'Import OffPeak'!$A$3:EU$99,146,FALSE())-VLOOKUP($A12,'Import OffPeak change'!$A$106:EU$202,146,FALSE())))</f>
        <v>0</v>
      </c>
      <c r="EQ12" s="193" t="n">
        <f aca="false">IF(ISERROR(VLOOKUP($A12,'Import OffPeak'!$A$3:EV$99,147,FALSE())-VLOOKUP($A12,'Import OffPeak change'!$A$106:EV$202,147,FALSE())),0,(VLOOKUP($A12,'Import OffPeak'!$A$3:EV$99,147,FALSE())-VLOOKUP($A12,'Import OffPeak change'!$A$106:EV$202,147,FALSE())))</f>
        <v>0</v>
      </c>
      <c r="ER12" s="193" t="n">
        <f aca="false">IF(ISERROR(VLOOKUP($A12,'Import OffPeak'!$A$3:EW$99,148,FALSE())-VLOOKUP($A12,'Import OffPeak change'!$A$106:EW$202,148,FALSE())),0,(VLOOKUP($A12,'Import OffPeak'!$A$3:EW$99,148,FALSE())-VLOOKUP($A12,'Import OffPeak change'!$A$106:EW$202,148,FALSE())))</f>
        <v>0</v>
      </c>
      <c r="ES12" s="193" t="n">
        <f aca="false">IF(ISERROR(VLOOKUP($A12,'Import OffPeak'!$A$3:EX$99,149,FALSE())-VLOOKUP($A12,'Import OffPeak change'!$A$106:EX$202,149,FALSE())),0,(VLOOKUP($A12,'Import OffPeak'!$A$3:EX$99,149,FALSE())-VLOOKUP($A12,'Import OffPeak change'!$A$106:EX$202,149,FALSE())))</f>
        <v>0</v>
      </c>
      <c r="ET12" s="193" t="n">
        <f aca="false">IF(ISERROR(VLOOKUP($A12,'Import OffPeak'!$A$3:EY$99,150,FALSE())-VLOOKUP($A12,'Import OffPeak change'!$A$106:EY$202,150,FALSE())),0,(VLOOKUP($A12,'Import OffPeak'!$A$3:EY$99,150,FALSE())-VLOOKUP($A12,'Import OffPeak change'!$A$106:EY$202,150,FALSE())))</f>
        <v>0</v>
      </c>
      <c r="EU12" s="193" t="n">
        <f aca="false">IF(ISERROR(VLOOKUP($A12,'Import OffPeak'!$A$3:EZ$99,151,FALSE())-VLOOKUP($A12,'Import OffPeak change'!$A$106:EZ$202,151,FALSE())),0,(VLOOKUP($A12,'Import OffPeak'!$A$3:EZ$99,151,FALSE())-VLOOKUP($A12,'Import OffPeak change'!$A$106:EZ$202,151,FALSE())))</f>
        <v>0</v>
      </c>
      <c r="EV12" s="193" t="n">
        <f aca="false">IF(ISERROR(VLOOKUP($A12,'Import OffPeak'!$A$3:FA$99,152,FALSE())-VLOOKUP($A12,'Import OffPeak change'!$A$106:FA$202,152,FALSE())),0,(VLOOKUP($A12,'Import OffPeak'!$A$3:FA$99,152,FALSE())-VLOOKUP($A12,'Import OffPeak change'!$A$106:FA$202,152,FALSE())))</f>
        <v>0</v>
      </c>
      <c r="EW12" s="193" t="n">
        <f aca="false">IF(ISERROR(VLOOKUP($A12,'Import OffPeak'!$A$3:FB$99,153,FALSE())-VLOOKUP($A12,'Import OffPeak change'!$A$106:FB$202,153,FALSE())),0,(VLOOKUP($A12,'Import OffPeak'!$A$3:FB$99,153,FALSE())-VLOOKUP($A12,'Import OffPeak change'!$A$106:FB$202,153,FALSE())))</f>
        <v>0</v>
      </c>
      <c r="EX12" s="193" t="n">
        <f aca="false">IF(ISERROR(VLOOKUP($A12,'Import OffPeak'!$A$3:FC$99,154,FALSE())-VLOOKUP($A12,'Import OffPeak change'!$A$106:FC$202,154,FALSE())),0,(VLOOKUP($A12,'Import OffPeak'!$A$3:FC$99,154,FALSE())-VLOOKUP($A12,'Import OffPeak change'!$A$106:FC$202,154,FALSE())))</f>
        <v>0</v>
      </c>
      <c r="EY12" s="193" t="n">
        <f aca="false">IF(ISERROR(VLOOKUP($A12,'Import OffPeak'!$A$3:FD$99,155,FALSE())-VLOOKUP($A12,'Import OffPeak change'!$A$106:FD$202,155,FALSE())),0,(VLOOKUP($A12,'Import OffPeak'!$A$3:FD$99,155,FALSE())-VLOOKUP($A12,'Import OffPeak change'!$A$106:FD$202,155,FALSE())))</f>
        <v>0</v>
      </c>
      <c r="EZ12" s="193" t="n">
        <f aca="false">IF(ISERROR(VLOOKUP($A12,'Import OffPeak'!$A$3:FE$99,156,FALSE())-VLOOKUP($A12,'Import OffPeak change'!$A$106:FE$202,156,FALSE())),0,(VLOOKUP($A12,'Import OffPeak'!$A$3:FE$99,156,FALSE())-VLOOKUP($A12,'Import OffPeak change'!$A$106:FE$202,156,FALSE())))</f>
        <v>0</v>
      </c>
      <c r="FA12" s="193" t="n">
        <f aca="false">IF(ISERROR(VLOOKUP($A12,'Import OffPeak'!$A$3:FF$99,157,FALSE())-VLOOKUP($A12,'Import OffPeak change'!$A$106:FF$202,157,FALSE())),0,(VLOOKUP($A12,'Import OffPeak'!$A$3:FF$99,157,FALSE())-VLOOKUP($A12,'Import OffPeak change'!$A$106:FF$202,157,FALSE())))</f>
        <v>0</v>
      </c>
      <c r="FB12" s="193" t="n">
        <f aca="false">IF(ISERROR(VLOOKUP($A12,'Import OffPeak'!$A$3:FG$99,158,FALSE())-VLOOKUP($A12,'Import OffPeak change'!$A$106:FG$202,158,FALSE())),0,(VLOOKUP($A12,'Import OffPeak'!$A$3:FG$99,158,FALSE())-VLOOKUP($A12,'Import OffPeak change'!$A$106:FG$202,158,FALSE())))</f>
        <v>0</v>
      </c>
      <c r="FC12" s="193" t="n">
        <f aca="false">IF(ISERROR(VLOOKUP($A12,'Import OffPeak'!$A$3:FH$99,159,FALSE())-VLOOKUP($A12,'Import OffPeak change'!$A$106:FH$202,159,FALSE())),0,(VLOOKUP($A12,'Import OffPeak'!$A$3:FH$99,159,FALSE())-VLOOKUP($A12,'Import OffPeak change'!$A$106:FH$202,159,FALSE())))</f>
        <v>0</v>
      </c>
      <c r="FD12" s="193" t="n">
        <f aca="false">IF(ISERROR(VLOOKUP($A12,'Import OffPeak'!$A$3:FI$99,160,FALSE())-VLOOKUP($A12,'Import OffPeak change'!$A$106:FI$202,160,FALSE())),0,(VLOOKUP($A12,'Import OffPeak'!$A$3:FI$99,160,FALSE())-VLOOKUP($A12,'Import OffPeak change'!$A$106:FI$202,160,FALSE())))</f>
        <v>0</v>
      </c>
      <c r="FE12" s="193" t="n">
        <f aca="false">IF(ISERROR(VLOOKUP($A12,'Import OffPeak'!$A$3:FJ$99,161,FALSE())-VLOOKUP($A12,'Import OffPeak change'!$A$106:FJ$202,161,FALSE())),0,(VLOOKUP($A12,'Import OffPeak'!$A$3:FJ$99,161,FALSE())-VLOOKUP($A12,'Import OffPeak change'!$A$106:FJ$202,161,FALSE())))</f>
        <v>0</v>
      </c>
      <c r="FF12" s="193" t="n">
        <f aca="false">IF(ISERROR(VLOOKUP($A12,'Import OffPeak'!$A$3:FK$99,162,FALSE())-VLOOKUP($A12,'Import OffPeak change'!$A$106:FK$202,162,FALSE())),0,(VLOOKUP($A12,'Import OffPeak'!$A$3:FK$99,162,FALSE())-VLOOKUP($A12,'Import OffPeak change'!$A$106:FK$202,162,FALSE())))</f>
        <v>0</v>
      </c>
      <c r="FG12" s="193" t="n">
        <f aca="false">IF(ISERROR(VLOOKUP($A12,'Import OffPeak'!$A$3:FL$99,163,FALSE())-VLOOKUP($A12,'Import OffPeak change'!$A$106:FL$202,163,FALSE())),0,(VLOOKUP($A12,'Import OffPeak'!$A$3:FL$99,163,FALSE())-VLOOKUP($A12,'Import OffPeak change'!$A$106:FL$202,163,FALSE())))</f>
        <v>0</v>
      </c>
      <c r="FH12" s="193" t="n">
        <f aca="false">IF(ISERROR(VLOOKUP($A12,'Import OffPeak'!$A$3:FM$99,164,FALSE())-VLOOKUP($A12,'Import OffPeak change'!$A$106:FM$202,164,FALSE())),0,(VLOOKUP($A12,'Import OffPeak'!$A$3:FM$99,164,FALSE())-VLOOKUP($A12,'Import OffPeak change'!$A$106:FM$202,164,FALSE())))</f>
        <v>0</v>
      </c>
      <c r="FI12" s="193" t="n">
        <f aca="false">IF(ISERROR(VLOOKUP($A12,'Import OffPeak'!$A$3:FN$99,165,FALSE())-VLOOKUP($A12,'Import OffPeak change'!$A$106:FN$202,165,FALSE())),0,(VLOOKUP($A12,'Import OffPeak'!$A$3:FN$99,165,FALSE())-VLOOKUP($A12,'Import OffPeak change'!$A$106:FN$202,165,FALSE())))</f>
        <v>0</v>
      </c>
      <c r="FJ12" s="193" t="n">
        <f aca="false">IF(ISERROR(VLOOKUP($A12,'Import OffPeak'!$A$3:FO$99,166,FALSE())-VLOOKUP($A12,'Import OffPeak change'!$A$106:FO$202,166,FALSE())),0,(VLOOKUP($A12,'Import OffPeak'!$A$3:FO$99,166,FALSE())-VLOOKUP($A12,'Import OffPeak change'!$A$106:FO$202,166,FALSE())))</f>
        <v>0</v>
      </c>
      <c r="FK12" s="193" t="n">
        <f aca="false">IF(ISERROR(VLOOKUP($A12,'Import OffPeak'!$A$3:FP$99,167,FALSE())-VLOOKUP($A12,'Import OffPeak change'!$A$106:FP$202,167,FALSE())),0,(VLOOKUP($A12,'Import OffPeak'!$A$3:FP$99,167,FALSE())-VLOOKUP($A12,'Import OffPeak change'!$A$106:FP$202,167,FALSE())))</f>
        <v>0</v>
      </c>
      <c r="FL12" s="193" t="n">
        <f aca="false">IF(ISERROR(VLOOKUP($A12,'Import OffPeak'!$A$3:FQ$99,168,FALSE())-VLOOKUP($A12,'Import OffPeak change'!$A$106:FQ$202,168,FALSE())),0,(VLOOKUP($A12,'Import OffPeak'!$A$3:FQ$99,168,FALSE())-VLOOKUP($A12,'Import OffPeak change'!$A$106:FQ$202,168,FALSE())))</f>
        <v>0</v>
      </c>
      <c r="FM12" s="193" t="n">
        <f aca="false">IF(ISERROR(VLOOKUP($A12,'Import OffPeak'!$A$3:FR$99,169,FALSE())-VLOOKUP($A12,'Import OffPeak change'!$A$106:FR$202,169,FALSE())),0,(VLOOKUP($A12,'Import OffPeak'!$A$3:FR$99,169,FALSE())-VLOOKUP($A12,'Import OffPeak change'!$A$106:FR$202,169,FALSE())))</f>
        <v>0</v>
      </c>
      <c r="FN12" s="193" t="n">
        <f aca="false">IF(ISERROR(VLOOKUP($A12,'Import OffPeak'!$A$3:FS$99,170,FALSE())-VLOOKUP($A12,'Import OffPeak change'!$A$106:FS$202,170,FALSE())),0,(VLOOKUP($A12,'Import OffPeak'!$A$3:FS$99,170,FALSE())-VLOOKUP($A12,'Import OffPeak change'!$A$106:FS$202,170,FALSE())))</f>
        <v>0</v>
      </c>
      <c r="FO12" s="193" t="n">
        <f aca="false">IF(ISERROR(VLOOKUP($A12,'Import OffPeak'!$A$3:FT$99,171,FALSE())-VLOOKUP($A12,'Import OffPeak change'!$A$106:FT$202,171,FALSE())),0,(VLOOKUP($A12,'Import OffPeak'!$A$3:FT$99,171,FALSE())-VLOOKUP($A12,'Import OffPeak change'!$A$106:FT$202,171,FALSE())))</f>
        <v>0</v>
      </c>
      <c r="FP12" s="193" t="n">
        <f aca="false">IF(ISERROR(VLOOKUP($A12,'Import OffPeak'!$A$3:FU$99,172,FALSE())-VLOOKUP($A12,'Import OffPeak change'!$A$106:FU$202,172,FALSE())),0,(VLOOKUP($A12,'Import OffPeak'!$A$3:FU$99,172,FALSE())-VLOOKUP($A12,'Import OffPeak change'!$A$106:FU$202,172,FALSE())))</f>
        <v>0</v>
      </c>
      <c r="FQ12" s="193" t="n">
        <f aca="false">IF(ISERROR(VLOOKUP($A12,'Import OffPeak'!$A$3:FV$99,173,FALSE())-VLOOKUP($A12,'Import OffPeak change'!$A$106:FV$202,173,FALSE())),0,(VLOOKUP($A12,'Import OffPeak'!$A$3:FV$99,173,FALSE())-VLOOKUP($A12,'Import OffPeak change'!$A$106:FV$202,173,FALSE())))</f>
        <v>0</v>
      </c>
      <c r="FR12" s="193" t="n">
        <f aca="false">IF(ISERROR(VLOOKUP($A12,'Import OffPeak'!$A$3:FW$99,174,FALSE())-VLOOKUP($A12,'Import OffPeak change'!$A$106:FW$202,174,FALSE())),0,(VLOOKUP($A12,'Import OffPeak'!$A$3:FW$99,174,FALSE())-VLOOKUP($A12,'Import OffPeak change'!$A$106:FW$202,174,FALSE())))</f>
        <v>0</v>
      </c>
      <c r="FS12" s="193" t="n">
        <f aca="false">IF(ISERROR(VLOOKUP($A12,'Import OffPeak'!$A$3:FX$99,175,FALSE())-VLOOKUP($A12,'Import OffPeak change'!$A$106:FX$202,175,FALSE())),0,(VLOOKUP($A12,'Import OffPeak'!$A$3:FX$99,175,FALSE())-VLOOKUP($A12,'Import OffPeak change'!$A$106:FX$202,175,FALSE())))</f>
        <v>0</v>
      </c>
      <c r="FT12" s="193" t="n">
        <f aca="false">IF(ISERROR(VLOOKUP($A12,'Import OffPeak'!$A$3:FY$99,176,FALSE())-VLOOKUP($A12,'Import OffPeak change'!$A$106:FY$202,176,FALSE())),0,(VLOOKUP($A12,'Import OffPeak'!$A$3:FY$99,176,FALSE())-VLOOKUP($A12,'Import OffPeak change'!$A$106:FY$202,176,FALSE())))</f>
        <v>0</v>
      </c>
      <c r="FU12" s="193" t="n">
        <f aca="false">IF(ISERROR(VLOOKUP($A12,'Import OffPeak'!$A$3:FZ$99,177,FALSE())-VLOOKUP($A12,'Import OffPeak change'!$A$106:FZ$202,177,FALSE())),0,(VLOOKUP($A12,'Import OffPeak'!$A$3:FZ$99,177,FALSE())-VLOOKUP($A12,'Import OffPeak change'!$A$106:FZ$202,177,FALSE())))</f>
        <v>0</v>
      </c>
      <c r="FV12" s="193" t="n">
        <f aca="false">IF(ISERROR(VLOOKUP($A12,'Import OffPeak'!$A$3:GA$99,178,FALSE())-VLOOKUP($A12,'Import OffPeak change'!$A$106:GA$202,178,FALSE())),0,(VLOOKUP($A12,'Import OffPeak'!$A$3:GA$99,178,FALSE())-VLOOKUP($A12,'Import OffPeak change'!$A$106:GA$202,178,FALSE())))</f>
        <v>0</v>
      </c>
      <c r="FW12" s="193" t="n">
        <f aca="false">IF(ISERROR(VLOOKUP($A12,'Import OffPeak'!$A$3:GB$99,179,FALSE())-VLOOKUP($A12,'Import OffPeak change'!$A$106:GB$202,179,FALSE())),0,(VLOOKUP($A12,'Import OffPeak'!$A$3:GB$99,179,FALSE())-VLOOKUP($A12,'Import OffPeak change'!$A$106:GB$202,179,FALSE())))</f>
        <v>0</v>
      </c>
      <c r="FX12" s="193" t="n">
        <f aca="false">IF(ISERROR(VLOOKUP($A12,'Import OffPeak'!$A$3:GC$99,180,FALSE())-VLOOKUP($A12,'Import OffPeak change'!$A$106:GC$202,180,FALSE())),0,(VLOOKUP($A12,'Import OffPeak'!$A$3:GC$99,180,FALSE())-VLOOKUP($A12,'Import OffPeak change'!$A$106:GC$202,180,FALSE())))</f>
        <v>0</v>
      </c>
      <c r="FY12" s="193" t="n">
        <f aca="false">IF(ISERROR(VLOOKUP($A12,'Import OffPeak'!$A$3:GD$99,181,FALSE())-VLOOKUP($A12,'Import OffPeak change'!$A$106:GD$202,181,FALSE())),0,(VLOOKUP($A12,'Import OffPeak'!$A$3:GD$99,181,FALSE())-VLOOKUP($A12,'Import OffPeak change'!$A$106:GD$202,181,FALSE())))</f>
        <v>0</v>
      </c>
      <c r="FZ12" s="193" t="n">
        <f aca="false">IF(ISERROR(VLOOKUP($A12,'Import OffPeak'!$A$3:GE$99,182,FALSE())-VLOOKUP($A12,'Import OffPeak change'!$A$106:GE$202,182,FALSE())),0,(VLOOKUP($A12,'Import OffPeak'!$A$3:GE$99,182,FALSE())-VLOOKUP($A12,'Import OffPeak change'!$A$106:GE$202,182,FALSE())))</f>
        <v>0</v>
      </c>
      <c r="GA12" s="193" t="n">
        <f aca="false">IF(ISERROR(VLOOKUP($A12,'Import OffPeak'!$A$3:GF$99,183,FALSE())-VLOOKUP($A12,'Import OffPeak change'!$A$106:GF$202,183,FALSE())),0,(VLOOKUP($A12,'Import OffPeak'!$A$3:GF$99,183,FALSE())-VLOOKUP($A12,'Import OffPeak change'!$A$106:GF$202,183,FALSE())))</f>
        <v>0</v>
      </c>
      <c r="GB12" s="193" t="n">
        <f aca="false">IF(ISERROR(VLOOKUP($A12,'Import OffPeak'!$A$3:GG$99,184,FALSE())-VLOOKUP($A12,'Import OffPeak change'!$A$106:GG$202,184,FALSE())),0,(VLOOKUP($A12,'Import OffPeak'!$A$3:GG$99,184,FALSE())-VLOOKUP($A12,'Import OffPeak change'!$A$106:GG$202,184,FALSE())))</f>
        <v>0</v>
      </c>
      <c r="GC12" s="193" t="n">
        <f aca="false">IF(ISERROR(VLOOKUP($A12,'Import OffPeak'!$A$3:GH$99,185,FALSE())-VLOOKUP($A12,'Import OffPeak change'!$A$106:GH$202,185,FALSE())),0,(VLOOKUP($A12,'Import OffPeak'!$A$3:GH$99,185,FALSE())-VLOOKUP($A12,'Import OffPeak change'!$A$106:GH$202,185,FALSE())))</f>
        <v>0</v>
      </c>
      <c r="GD12" s="193" t="n">
        <f aca="false">IF(ISERROR(VLOOKUP($A12,'Import OffPeak'!$A$3:GI$99,186,FALSE())-VLOOKUP($A12,'Import OffPeak change'!$A$106:GI$202,186,FALSE())),0,(VLOOKUP($A12,'Import OffPeak'!$A$3:GI$99,186,FALSE())-VLOOKUP($A12,'Import OffPeak change'!$A$106:GI$202,186,FALSE())))</f>
        <v>0</v>
      </c>
      <c r="GE12" s="193" t="n">
        <f aca="false">IF(ISERROR(VLOOKUP($A12,'Import OffPeak'!$A$3:GJ$99,187,FALSE())-VLOOKUP($A12,'Import OffPeak change'!$A$106:GJ$202,187,FALSE())),0,(VLOOKUP($A12,'Import OffPeak'!$A$3:GJ$99,187,FALSE())-VLOOKUP($A12,'Import OffPeak change'!$A$106:GJ$202,187,FALSE())))</f>
        <v>0</v>
      </c>
      <c r="GF12" s="193" t="n">
        <f aca="false">IF(ISERROR(VLOOKUP($A12,'Import OffPeak'!$A$3:GK$99,188,FALSE())-VLOOKUP($A12,'Import OffPeak change'!$A$106:GK$202,188,FALSE())),0,(VLOOKUP($A12,'Import OffPeak'!$A$3:GK$99,188,FALSE())-VLOOKUP($A12,'Import OffPeak change'!$A$106:GK$202,188,FALSE())))</f>
        <v>0</v>
      </c>
      <c r="GG12" s="193" t="n">
        <f aca="false">IF(ISERROR(VLOOKUP($A12,'Import OffPeak'!$A$3:GL$99,189,FALSE())-VLOOKUP($A12,'Import OffPeak change'!$A$106:GL$202,189,FALSE())),0,(VLOOKUP($A12,'Import OffPeak'!$A$3:GL$99,189,FALSE())-VLOOKUP($A12,'Import OffPeak change'!$A$106:GL$202,189,FALSE())))</f>
        <v>0</v>
      </c>
      <c r="GH12" s="193" t="n">
        <f aca="false">IF(ISERROR(VLOOKUP($A12,'Import OffPeak'!$A$3:GM$99,190,FALSE())-VLOOKUP($A12,'Import OffPeak change'!$A$106:GM$202,190,FALSE())),0,(VLOOKUP($A12,'Import OffPeak'!$A$3:GM$99,190,FALSE())-VLOOKUP($A12,'Import OffPeak change'!$A$106:GM$202,190,FALSE())))</f>
        <v>0</v>
      </c>
      <c r="GI12" s="193" t="n">
        <f aca="false">IF(ISERROR(VLOOKUP($A12,'Import OffPeak'!$A$3:GN$99,191,FALSE())-VLOOKUP($A12,'Import OffPeak change'!$A$106:GN$202,191,FALSE())),0,(VLOOKUP($A12,'Import OffPeak'!$A$3:GN$99,191,FALSE())-VLOOKUP($A12,'Import OffPeak change'!$A$106:GN$202,191,FALSE())))</f>
        <v>0</v>
      </c>
      <c r="GJ12" s="193" t="n">
        <f aca="false">IF(ISERROR(VLOOKUP($A12,'Import OffPeak'!$A$3:GO$99,192,FALSE())-VLOOKUP($A12,'Import OffPeak change'!$A$106:GO$202,192,FALSE())),0,(VLOOKUP($A12,'Import OffPeak'!$A$3:GO$99,192,FALSE())-VLOOKUP($A12,'Import OffPeak change'!$A$106:GO$202,192,FALSE())))</f>
        <v>0</v>
      </c>
      <c r="GK12" s="193" t="n">
        <f aca="false">IF(ISERROR(VLOOKUP($A12,'Import OffPeak'!$A$3:GP$99,193,FALSE())-VLOOKUP($A12,'Import OffPeak change'!$A$106:GP$202,193,FALSE())),0,(VLOOKUP($A12,'Import OffPeak'!$A$3:GP$99,193,FALSE())-VLOOKUP($A12,'Import OffPeak change'!$A$106:GP$202,193,FALSE())))</f>
        <v>0</v>
      </c>
      <c r="GL12" s="193" t="n">
        <f aca="false">IF(ISERROR(VLOOKUP($A12,'Import OffPeak'!$A$3:GQ$99,194,FALSE())-VLOOKUP($A12,'Import OffPeak change'!$A$106:GQ$202,194,FALSE())),0,(VLOOKUP($A12,'Import OffPeak'!$A$3:GQ$99,194,FALSE())-VLOOKUP($A12,'Import OffPeak change'!$A$106:GQ$202,194,FALSE())))</f>
        <v>0</v>
      </c>
      <c r="GM12" s="193" t="n">
        <f aca="false">IF(ISERROR(VLOOKUP($A12,'Import OffPeak'!$A$3:GR$99,195,FALSE())-VLOOKUP($A12,'Import OffPeak change'!$A$106:GR$202,195,FALSE())),0,(VLOOKUP($A12,'Import OffPeak'!$A$3:GR$99,195,FALSE())-VLOOKUP($A12,'Import OffPeak change'!$A$106:GR$202,195,FALSE())))</f>
        <v>0</v>
      </c>
      <c r="GN12" s="193" t="n">
        <f aca="false">IF(ISERROR(VLOOKUP($A12,'Import OffPeak'!$A$3:GS$99,196,FALSE())-VLOOKUP($A12,'Import OffPeak change'!$A$106:GS$202,196,FALSE())),0,(VLOOKUP($A12,'Import OffPeak'!$A$3:GS$99,196,FALSE())-VLOOKUP($A12,'Import OffPeak change'!$A$106:GS$202,196,FALSE())))</f>
        <v>0</v>
      </c>
      <c r="GO12" s="193" t="n">
        <f aca="false">IF(ISERROR(VLOOKUP($A12,'Import OffPeak'!$A$3:GT$99,197,FALSE())-VLOOKUP($A12,'Import OffPeak change'!$A$106:GT$202,197,FALSE())),0,(VLOOKUP($A12,'Import OffPeak'!$A$3:GT$99,197,FALSE())-VLOOKUP($A12,'Import OffPeak change'!$A$106:GT$202,197,FALSE())))</f>
        <v>0</v>
      </c>
      <c r="GP12" s="193" t="n">
        <f aca="false">IF(ISERROR(VLOOKUP($A12,'Import OffPeak'!$A$3:GU$99,198,FALSE())-VLOOKUP($A12,'Import OffPeak change'!$A$106:GU$202,198,FALSE())),0,(VLOOKUP($A12,'Import OffPeak'!$A$3:GU$99,198,FALSE())-VLOOKUP($A12,'Import OffPeak change'!$A$106:GU$202,198,FALSE())))</f>
        <v>0</v>
      </c>
      <c r="GQ12" s="193" t="n">
        <f aca="false">IF(ISERROR(VLOOKUP($A12,'Import OffPeak'!$A$3:GV$99,199,FALSE())-VLOOKUP($A12,'Import OffPeak change'!$A$106:GV$202,199,FALSE())),0,(VLOOKUP($A12,'Import OffPeak'!$A$3:GV$99,199,FALSE())-VLOOKUP($A12,'Import OffPeak change'!$A$106:GV$202,199,FALSE())))</f>
        <v>0</v>
      </c>
      <c r="GR12" s="193" t="n">
        <f aca="false">IF(ISERROR(VLOOKUP($A12,'Import OffPeak'!$A$3:GW$99,200,FALSE())-VLOOKUP($A12,'Import OffPeak change'!$A$106:GW$202,200,FALSE())),0,(VLOOKUP($A12,'Import OffPeak'!$A$3:GW$99,200,FALSE())-VLOOKUP($A12,'Import OffPeak change'!$A$106:GW$202,200,FALSE())))</f>
        <v>0</v>
      </c>
      <c r="GS12" s="193" t="n">
        <f aca="false">IF(ISERROR(VLOOKUP($A12,'Import OffPeak'!$A$3:GX$99,201,FALSE())-VLOOKUP($A12,'Import OffPeak change'!$A$106:GX$202,201,FALSE())),0,(VLOOKUP($A12,'Import OffPeak'!$A$3:GX$99,201,FALSE())-VLOOKUP($A12,'Import OffPeak change'!$A$106:GX$202,201,FALSE())))</f>
        <v>0</v>
      </c>
      <c r="GT12" s="193" t="n">
        <f aca="false">IF(ISERROR(VLOOKUP($A12,'Import OffPeak'!$A$3:GY$99,202,FALSE())-VLOOKUP($A12,'Import OffPeak change'!$A$106:GY$202,202,FALSE())),0,(VLOOKUP($A12,'Import OffPeak'!$A$3:GY$99,202,FALSE())-VLOOKUP($A12,'Import OffPeak change'!$A$106:GY$202,202,FALSE())))</f>
        <v>0</v>
      </c>
      <c r="GU12" s="193" t="n">
        <f aca="false">IF(ISERROR(VLOOKUP($A12,'Import OffPeak'!$A$3:GZ$99,203,FALSE())-VLOOKUP($A12,'Import OffPeak change'!$A$106:GZ$202,203,FALSE())),0,(VLOOKUP($A12,'Import OffPeak'!$A$3:GZ$99,203,FALSE())-VLOOKUP($A12,'Import OffPeak change'!$A$106:GZ$202,203,FALSE())))</f>
        <v>0</v>
      </c>
      <c r="GV12" s="193" t="n">
        <f aca="false">IF(ISERROR(VLOOKUP($A12,'Import OffPeak'!$A$3:HA$99,204,FALSE())-VLOOKUP($A12,'Import OffPeak change'!$A$106:HA$202,204,FALSE())),0,(VLOOKUP($A12,'Import OffPeak'!$A$3:HA$99,204,FALSE())-VLOOKUP($A12,'Import OffPeak change'!$A$106:HA$202,204,FALSE())))</f>
        <v>0</v>
      </c>
      <c r="GW12" s="193" t="n">
        <f aca="false">IF(ISERROR(VLOOKUP($A12,'Import OffPeak'!$A$3:HB$99,205,FALSE())-VLOOKUP($A12,'Import OffPeak change'!$A$106:HB$202,205,FALSE())),0,(VLOOKUP($A12,'Import OffPeak'!$A$3:HB$99,205,FALSE())-VLOOKUP($A12,'Import OffPeak change'!$A$106:HB$202,205,FALSE())))</f>
        <v>0</v>
      </c>
      <c r="GX12" s="193" t="n">
        <f aca="false">IF(ISERROR(VLOOKUP($A12,'Import OffPeak'!$A$3:HC$99,206,FALSE())-VLOOKUP($A12,'Import OffPeak change'!$A$106:HC$202,206,FALSE())),0,(VLOOKUP($A12,'Import OffPeak'!$A$3:HC$99,206,FALSE())-VLOOKUP($A12,'Import OffPeak change'!$A$106:HC$202,206,FALSE())))</f>
        <v>0</v>
      </c>
      <c r="GY12" s="193" t="n">
        <f aca="false">IF(ISERROR(VLOOKUP($A12,'Import OffPeak'!$A$3:HD$99,207,FALSE())-VLOOKUP($A12,'Import OffPeak change'!$A$106:HD$202,207,FALSE())),0,(VLOOKUP($A12,'Import OffPeak'!$A$3:HD$99,207,FALSE())-VLOOKUP($A12,'Import OffPeak change'!$A$106:HD$202,207,FALSE())))</f>
        <v>0</v>
      </c>
      <c r="GZ12" s="193" t="n">
        <f aca="false">IF(ISERROR(VLOOKUP($A12,'Import OffPeak'!$A$3:HE$99,208,FALSE())-VLOOKUP($A12,'Import OffPeak change'!$A$106:HE$202,208,FALSE())),0,(VLOOKUP($A12,'Import OffPeak'!$A$3:HE$99,208,FALSE())-VLOOKUP($A12,'Import OffPeak change'!$A$106:HE$202,208,FALSE())))</f>
        <v>0</v>
      </c>
      <c r="HA12" s="193" t="n">
        <f aca="false">IF(ISERROR(VLOOKUP($A12,'Import OffPeak'!$A$3:HF$99,209,FALSE())-VLOOKUP($A12,'Import OffPeak change'!$A$106:HF$202,209,FALSE())),0,(VLOOKUP($A12,'Import OffPeak'!$A$3:HF$99,209,FALSE())-VLOOKUP($A12,'Import OffPeak change'!$A$106:HF$202,209,FALSE())))</f>
        <v>0</v>
      </c>
      <c r="HB12" s="193" t="n">
        <f aca="false">IF(ISERROR(VLOOKUP($A12,'Import OffPeak'!$A$3:HG$99,210,FALSE())-VLOOKUP($A12,'Import OffPeak change'!$A$106:HG$202,210,FALSE())),0,(VLOOKUP($A12,'Import OffPeak'!$A$3:HG$99,210,FALSE())-VLOOKUP($A12,'Import OffPeak change'!$A$106:HG$202,210,FALSE())))</f>
        <v>0</v>
      </c>
      <c r="HC12" s="193" t="n">
        <f aca="false">IF(ISERROR(VLOOKUP($A12,'Import OffPeak'!$A$3:HH$99,211,FALSE())-VLOOKUP($A12,'Import OffPeak change'!$A$106:HH$202,211,FALSE())),0,(VLOOKUP($A12,'Import OffPeak'!$A$3:HH$99,211,FALSE())-VLOOKUP($A12,'Import OffPeak change'!$A$106:HH$202,211,FALSE())))</f>
        <v>0</v>
      </c>
      <c r="HD12" s="193" t="n">
        <f aca="false">IF(ISERROR(VLOOKUP($A12,'Import OffPeak'!$A$3:HI$99,212,FALSE())-VLOOKUP($A12,'Import OffPeak change'!$A$106:HI$202,212,FALSE())),0,(VLOOKUP($A12,'Import OffPeak'!$A$3:HI$99,212,FALSE())-VLOOKUP($A12,'Import OffPeak change'!$A$106:HI$202,212,FALSE())))</f>
        <v>0</v>
      </c>
      <c r="HE12" s="193" t="n">
        <f aca="false">IF(ISERROR(VLOOKUP($A12,'Import OffPeak'!$A$3:HJ$99,213,FALSE())-VLOOKUP($A12,'Import OffPeak change'!$A$106:HJ$202,213,FALSE())),0,(VLOOKUP($A12,'Import OffPeak'!$A$3:HJ$99,213,FALSE())-VLOOKUP($A12,'Import OffPeak change'!$A$106:HJ$202,213,FALSE())))</f>
        <v>0</v>
      </c>
      <c r="HF12" s="193" t="n">
        <f aca="false">IF(ISERROR(VLOOKUP($A12,'Import OffPeak'!$A$3:HK$99,214,FALSE())-VLOOKUP($A12,'Import OffPeak change'!$A$106:HK$202,214,FALSE())),0,(VLOOKUP($A12,'Import OffPeak'!$A$3:HK$99,214,FALSE())-VLOOKUP($A12,'Import OffPeak change'!$A$106:HK$202,214,FALSE())))</f>
        <v>0</v>
      </c>
      <c r="HG12" s="193" t="n">
        <f aca="false">IF(ISERROR(VLOOKUP($A12,'Import OffPeak'!$A$3:HL$99,215,FALSE())-VLOOKUP($A12,'Import OffPeak change'!$A$106:HL$202,215,FALSE())),0,(VLOOKUP($A12,'Import OffPeak'!$A$3:HL$99,215,FALSE())-VLOOKUP($A12,'Import OffPeak change'!$A$106:HL$202,215,FALSE())))</f>
        <v>0</v>
      </c>
      <c r="HH12" s="193" t="n">
        <f aca="false">IF(ISERROR(VLOOKUP($A12,'Import OffPeak'!$A$3:HM$99,216,FALSE())-VLOOKUP($A12,'Import OffPeak change'!$A$106:HM$202,216,FALSE())),0,(VLOOKUP($A12,'Import OffPeak'!$A$3:HM$99,216,FALSE())-VLOOKUP($A12,'Import OffPeak change'!$A$106:HM$202,216,FALSE())))</f>
        <v>0</v>
      </c>
      <c r="HI12" s="193" t="n">
        <f aca="false">IF(ISERROR(VLOOKUP($A12,'Import OffPeak'!$A$3:HN$99,217,FALSE())-VLOOKUP($A12,'Import OffPeak change'!$A$106:HN$202,217,FALSE())),0,(VLOOKUP($A12,'Import OffPeak'!$A$3:HN$99,217,FALSE())-VLOOKUP($A12,'Import OffPeak change'!$A$106:HN$202,217,FALSE())))</f>
        <v>0</v>
      </c>
      <c r="HJ12" s="193" t="n">
        <f aca="false">IF(ISERROR(VLOOKUP($A12,'Import OffPeak'!$A$3:HO$99,218,FALSE())-VLOOKUP($A12,'Import OffPeak change'!$A$106:HO$202,218,FALSE())),0,(VLOOKUP($A12,'Import OffPeak'!$A$3:HO$99,218,FALSE())-VLOOKUP($A12,'Import OffPeak change'!$A$106:HO$202,218,FALSE())))</f>
        <v>0</v>
      </c>
      <c r="HK12" s="193" t="n">
        <f aca="false">IF(ISERROR(VLOOKUP($A12,'Import OffPeak'!$A$3:HP$99,219,FALSE())-VLOOKUP($A12,'Import OffPeak change'!$A$106:HP$202,219,FALSE())),0,(VLOOKUP($A12,'Import OffPeak'!$A$3:HP$99,219,FALSE())-VLOOKUP($A12,'Import OffPeak change'!$A$106:HP$202,219,FALSE())))</f>
        <v>0</v>
      </c>
      <c r="HL12" s="193" t="n">
        <f aca="false">IF(ISERROR(VLOOKUP($A12,'Import OffPeak'!$A$3:HQ$99,220,FALSE())-VLOOKUP($A12,'Import OffPeak change'!$A$106:HQ$202,220,FALSE())),0,(VLOOKUP($A12,'Import OffPeak'!$A$3:HQ$99,220,FALSE())-VLOOKUP($A12,'Import OffPeak change'!$A$106:HQ$202,220,FALSE())))</f>
        <v>0</v>
      </c>
      <c r="HM12" s="193" t="n">
        <f aca="false">IF(ISERROR(VLOOKUP($A12,'Import OffPeak'!$A$3:HR$99,221,FALSE())-VLOOKUP($A12,'Import OffPeak change'!$A$106:HR$202,221,FALSE())),0,(VLOOKUP($A12,'Import OffPeak'!$A$3:HR$99,221,FALSE())-VLOOKUP($A12,'Import OffPeak change'!$A$106:HR$202,221,FALSE())))</f>
        <v>0</v>
      </c>
      <c r="HN12" s="193" t="n">
        <f aca="false">IF(ISERROR(VLOOKUP($A12,'Import OffPeak'!$A$3:HS$99,222,FALSE())-VLOOKUP($A12,'Import OffPeak change'!$A$106:HS$202,222,FALSE())),0,(VLOOKUP($A12,'Import OffPeak'!$A$3:HS$99,222,FALSE())-VLOOKUP($A12,'Import OffPeak change'!$A$106:HS$202,222,FALSE())))</f>
        <v>0</v>
      </c>
      <c r="HO12" s="193" t="n">
        <f aca="false">IF(ISERROR(VLOOKUP($A12,'Import OffPeak'!$A$3:HT$99,223,FALSE())-VLOOKUP($A12,'Import OffPeak change'!$A$106:HT$202,223,FALSE())),0,(VLOOKUP($A12,'Import OffPeak'!$A$3:HT$99,223,FALSE())-VLOOKUP($A12,'Import OffPeak change'!$A$106:HT$202,223,FALSE())))</f>
        <v>0</v>
      </c>
      <c r="HP12" s="193" t="n">
        <f aca="false">IF(ISERROR(VLOOKUP($A12,'Import OffPeak'!$A$3:HU$99,224,FALSE())-VLOOKUP($A12,'Import OffPeak change'!$A$106:HU$202,224,FALSE())),0,(VLOOKUP($A12,'Import OffPeak'!$A$3:HU$99,224,FALSE())-VLOOKUP($A12,'Import OffPeak change'!$A$106:HU$202,224,FALSE())))</f>
        <v>0</v>
      </c>
      <c r="HQ12" s="193" t="n">
        <f aca="false">IF(ISERROR(VLOOKUP($A12,'Import OffPeak'!$A$3:HV$99,225,FALSE())-VLOOKUP($A12,'Import OffPeak change'!$A$106:HV$202,225,FALSE())),0,(VLOOKUP($A12,'Import OffPeak'!$A$3:HV$99,225,FALSE())-VLOOKUP($A12,'Import OffPeak change'!$A$106:HV$202,225,FALSE())))</f>
        <v>0</v>
      </c>
      <c r="HR12" s="193" t="n">
        <f aca="false">IF(ISERROR(VLOOKUP($A12,'Import OffPeak'!$A$3:HW$99,226,FALSE())-VLOOKUP($A12,'Import OffPeak change'!$A$106:HW$202,226,FALSE())),0,(VLOOKUP($A12,'Import OffPeak'!$A$3:HW$99,226,FALSE())-VLOOKUP($A12,'Import OffPeak change'!$A$106:HW$202,226,FALSE())))</f>
        <v>0</v>
      </c>
      <c r="HS12" s="193" t="n">
        <f aca="false">IF(ISERROR(VLOOKUP($A12,'Import OffPeak'!$A$3:HX$99,227,FALSE())-VLOOKUP($A12,'Import OffPeak change'!$A$106:HX$202,227,FALSE())),0,(VLOOKUP($A12,'Import OffPeak'!$A$3:HX$99,227,FALSE())-VLOOKUP($A12,'Import OffPeak change'!$A$106:HX$202,227,FALSE())))</f>
        <v>0</v>
      </c>
      <c r="HT12" s="193" t="n">
        <f aca="false">IF(ISERROR(VLOOKUP($A12,'Import OffPeak'!$A$3:HY$99,228,FALSE())-VLOOKUP($A12,'Import OffPeak change'!$A$106:HY$202,228,FALSE())),0,(VLOOKUP($A12,'Import OffPeak'!$A$3:HY$99,228,FALSE())-VLOOKUP($A12,'Import OffPeak change'!$A$106:HY$202,228,FALSE())))</f>
        <v>0</v>
      </c>
      <c r="HU12" s="193" t="n">
        <f aca="false">IF(ISERROR(VLOOKUP($A12,'Import OffPeak'!$A$3:HZ$99,229,FALSE())-VLOOKUP($A12,'Import OffPeak change'!$A$106:HZ$202,229,FALSE())),0,(VLOOKUP($A12,'Import OffPeak'!$A$3:HZ$99,229,FALSE())-VLOOKUP($A12,'Import OffPeak change'!$A$106:HZ$202,229,FALSE())))</f>
        <v>0</v>
      </c>
      <c r="HV12" s="193" t="n">
        <f aca="false">IF(ISERROR(VLOOKUP($A12,'Import OffPeak'!$A$3:IA$99,230,FALSE())-VLOOKUP($A12,'Import OffPeak change'!$A$106:IA$202,230,FALSE())),0,(VLOOKUP($A12,'Import OffPeak'!$A$3:IA$99,230,FALSE())-VLOOKUP($A12,'Import OffPeak change'!$A$106:IA$202,230,FALSE())))</f>
        <v>0</v>
      </c>
      <c r="HW12" s="193" t="n">
        <f aca="false">IF(ISERROR(VLOOKUP($A12,'Import OffPeak'!$A$3:IB$99,231,FALSE())-VLOOKUP($A12,'Import OffPeak change'!$A$106:IB$202,231,FALSE())),0,(VLOOKUP($A12,'Import OffPeak'!$A$3:IB$99,231,FALSE())-VLOOKUP($A12,'Import OffPeak change'!$A$106:IB$202,231,FALSE())))</f>
        <v>0</v>
      </c>
      <c r="HX12" s="193" t="n">
        <f aca="false">IF(ISERROR(VLOOKUP($A12,'Import OffPeak'!$A$3:IC$99,232,FALSE())-VLOOKUP($A12,'Import OffPeak change'!$A$106:IC$202,232,FALSE())),0,(VLOOKUP($A12,'Import OffPeak'!$A$3:IC$99,232,FALSE())-VLOOKUP($A12,'Import OffPeak change'!$A$106:IC$202,232,FALSE())))</f>
        <v>0</v>
      </c>
      <c r="HY12" s="193" t="n">
        <f aca="false">IF(ISERROR(VLOOKUP($A12,'Import OffPeak'!$A$3:ID$99,233,FALSE())-VLOOKUP($A12,'Import OffPeak change'!$A$106:ID$202,233,FALSE())),0,(VLOOKUP($A12,'Import OffPeak'!$A$3:ID$99,233,FALSE())-VLOOKUP($A12,'Import OffPeak change'!$A$106:ID$202,233,FALSE())))</f>
        <v>0</v>
      </c>
      <c r="HZ12" s="193" t="n">
        <f aca="false">IF(ISERROR(VLOOKUP($A12,'Import OffPeak'!$A$3:IE$99,234,FALSE())-VLOOKUP($A12,'Import OffPeak change'!$A$106:IE$202,234,FALSE())),0,(VLOOKUP($A12,'Import OffPeak'!$A$3:IE$99,234,FALSE())-VLOOKUP($A12,'Import OffPeak change'!$A$106:IE$202,234,FALSE())))</f>
        <v>0</v>
      </c>
      <c r="IA12" s="193" t="n">
        <f aca="false">IF(ISERROR(VLOOKUP($A12,'Import OffPeak'!$A$3:IF$99,235,FALSE())-VLOOKUP($A12,'Import OffPeak change'!$A$106:IF$202,235,FALSE())),0,(VLOOKUP($A12,'Import OffPeak'!$A$3:IF$99,235,FALSE())-VLOOKUP($A12,'Import OffPeak change'!$A$106:IF$202,235,FALSE())))</f>
        <v>0</v>
      </c>
      <c r="IB12" s="193" t="n">
        <f aca="false">IF(ISERROR(VLOOKUP($A12,'Import OffPeak'!$A$3:IG$99,236,FALSE())-VLOOKUP($A12,'Import OffPeak change'!$A$106:IG$202,236,FALSE())),0,(VLOOKUP($A12,'Import OffPeak'!$A$3:IG$99,236,FALSE())-VLOOKUP($A12,'Import OffPeak change'!$A$106:IG$202,236,FALSE())))</f>
        <v>0</v>
      </c>
      <c r="IC12" s="193" t="n">
        <f aca="false">IF(ISERROR(VLOOKUP($A12,'Import OffPeak'!$A$3:IH$99,237,FALSE())-VLOOKUP($A12,'Import OffPeak change'!$A$106:IH$202,237,FALSE())),0,(VLOOKUP($A12,'Import OffPeak'!$A$3:IH$99,237,FALSE())-VLOOKUP($A12,'Import OffPeak change'!$A$106:IH$202,237,FALSE())))</f>
        <v>0</v>
      </c>
      <c r="ID12" s="193" t="n">
        <f aca="false">IF(ISERROR(VLOOKUP($A12,'Import OffPeak'!$A$3:II$99,238,FALSE())-VLOOKUP($A12,'Import OffPeak change'!$A$106:II$202,238,FALSE())),0,(VLOOKUP($A12,'Import OffPeak'!$A$3:II$99,238,FALSE())-VLOOKUP($A12,'Import OffPeak change'!$A$106:II$202,238,FALSE())))</f>
        <v>0</v>
      </c>
      <c r="IE12" s="193" t="n">
        <f aca="false">IF(ISERROR(VLOOKUP($A12,'Import OffPeak'!$A$3:IJ$99,239,FALSE())-VLOOKUP($A12,'Import OffPeak change'!$A$106:IJ$202,239,FALSE())),0,(VLOOKUP($A12,'Import OffPeak'!$A$3:IJ$99,239,FALSE())-VLOOKUP($A12,'Import OffPeak change'!$A$106:IJ$202,239,FALSE())))</f>
        <v>0</v>
      </c>
      <c r="IF12" s="193"/>
      <c r="IH12" s="164"/>
      <c r="II12" s="193"/>
    </row>
    <row r="13" customFormat="false" ht="12.75" hidden="false" customHeight="false" outlineLevel="0" collapsed="false">
      <c r="A13" s="201" t="str">
        <f aca="false">IF('Import OffPeak'!A10=0,"",'Import OffPeak'!A10)</f>
        <v>FT-CND-PWR-DT</v>
      </c>
      <c r="B13" s="193"/>
      <c r="C13" s="193"/>
      <c r="D13" s="193"/>
      <c r="E13" s="193"/>
      <c r="F13" s="193"/>
      <c r="G13" s="193" t="n">
        <f aca="false">IF(ISERROR(VLOOKUP($A13,'Import OffPeak'!$A$3:L$99,7,FALSE())-VLOOKUP($A13,'Import OffPeak change'!$A$106:L$202,7,FALSE())),0,(VLOOKUP($A13,'Import OffPeak'!$A$3:L$99,7,FALSE())-VLOOKUP($A13,'Import OffPeak change'!$A$106:L$202,7,FALSE())))</f>
        <v>0</v>
      </c>
      <c r="H13" s="193" t="n">
        <f aca="false">IF(ISERROR(VLOOKUP($A13,'Import OffPeak'!$A$3:M$99,8,FALSE())-VLOOKUP($A13,'Import OffPeak change'!$A$106:M$202,8,FALSE())),0,(VLOOKUP($A13,'Import OffPeak'!$A$3:M$99,8,FALSE())-VLOOKUP($A13,'Import OffPeak change'!$A$106:M$202,8,FALSE())))</f>
        <v>0</v>
      </c>
      <c r="I13" s="193" t="n">
        <f aca="false">IF(ISERROR(VLOOKUP($A13,'Import OffPeak'!$A$3:N$99,9,FALSE())-VLOOKUP($A13,'Import OffPeak change'!$A$106:N$202,9,FALSE())),0,(VLOOKUP($A13,'Import OffPeak'!$A$3:N$99,9,FALSE())-VLOOKUP($A13,'Import OffPeak change'!$A$106:N$202,9,FALSE())))</f>
        <v>0</v>
      </c>
      <c r="J13" s="193" t="n">
        <f aca="false">IF(ISERROR(VLOOKUP($A13,'Import OffPeak'!$A$3:O$99,10,FALSE())-VLOOKUP($A13,'Import OffPeak change'!$A$106:O$202,10,FALSE())),0,(VLOOKUP($A13,'Import OffPeak'!$A$3:O$99,10,FALSE())-VLOOKUP($A13,'Import OffPeak change'!$A$106:O$202,10,FALSE())))</f>
        <v>0</v>
      </c>
      <c r="K13" s="193" t="n">
        <f aca="false">IF(ISERROR(VLOOKUP($A13,'Import OffPeak'!$A$3:P$99,11,FALSE())-VLOOKUP($A13,'Import OffPeak change'!$A$106:P$202,11,FALSE())),0,(VLOOKUP($A13,'Import OffPeak'!$A$3:P$99,11,FALSE())-VLOOKUP($A13,'Import OffPeak change'!$A$106:P$202,11,FALSE())))</f>
        <v>0</v>
      </c>
      <c r="L13" s="193" t="n">
        <f aca="false">IF(ISERROR(VLOOKUP($A13,'Import OffPeak'!$A$3:Q$99,12,FALSE())-VLOOKUP($A13,'Import OffPeak change'!$A$106:Q$202,12,FALSE())),0,(VLOOKUP($A13,'Import OffPeak'!$A$3:Q$99,12,FALSE())-VLOOKUP($A13,'Import OffPeak change'!$A$106:Q$202,12,FALSE())))</f>
        <v>0</v>
      </c>
      <c r="M13" s="193" t="n">
        <f aca="false">IF(ISERROR(VLOOKUP($A13,'Import OffPeak'!$A$3:R$99,13,FALSE())-VLOOKUP($A13,'Import OffPeak change'!$A$106:R$202,13,FALSE())),0,(VLOOKUP($A13,'Import OffPeak'!$A$3:R$99,13,FALSE())-VLOOKUP($A13,'Import OffPeak change'!$A$106:R$202,13,FALSE())))</f>
        <v>0</v>
      </c>
      <c r="N13" s="193" t="n">
        <f aca="false">IF(ISERROR(VLOOKUP($A13,'Import OffPeak'!$A$3:S$99,14,FALSE())-VLOOKUP($A13,'Import OffPeak change'!$A$106:S$202,14,FALSE())),0,(VLOOKUP($A13,'Import OffPeak'!$A$3:S$99,14,FALSE())-VLOOKUP($A13,'Import OffPeak change'!$A$106:S$202,14,FALSE())))</f>
        <v>0</v>
      </c>
      <c r="O13" s="193" t="n">
        <f aca="false">IF(ISERROR(VLOOKUP($A13,'Import OffPeak'!$A$3:T$99,15,FALSE())-VLOOKUP($A13,'Import OffPeak change'!$A$106:T$202,15,FALSE())),0,(VLOOKUP($A13,'Import OffPeak'!$A$3:T$99,15,FALSE())-VLOOKUP($A13,'Import OffPeak change'!$A$106:T$202,15,FALSE())))</f>
        <v>0</v>
      </c>
      <c r="P13" s="193" t="n">
        <f aca="false">IF(ISERROR(VLOOKUP($A13,'Import OffPeak'!$A$3:U$99,16,FALSE())-VLOOKUP($A13,'Import OffPeak change'!$A$106:U$202,16,FALSE())),0,(VLOOKUP($A13,'Import OffPeak'!$A$3:U$99,16,FALSE())-VLOOKUP($A13,'Import OffPeak change'!$A$106:U$202,16,FALSE())))</f>
        <v>0</v>
      </c>
      <c r="Q13" s="193" t="n">
        <f aca="false">IF(ISERROR(VLOOKUP($A13,'Import OffPeak'!$A$3:V$99,17,FALSE())-VLOOKUP($A13,'Import OffPeak change'!$A$106:V$202,17,FALSE())),0,(VLOOKUP($A13,'Import OffPeak'!$A$3:V$99,17,FALSE())-VLOOKUP($A13,'Import OffPeak change'!$A$106:V$202,17,FALSE())))</f>
        <v>0</v>
      </c>
      <c r="R13" s="193" t="n">
        <f aca="false">IF(ISERROR(VLOOKUP($A13,'Import OffPeak'!$A$3:W$99,18,FALSE())-VLOOKUP($A13,'Import OffPeak change'!$A$106:W$202,18,FALSE())),0,(VLOOKUP($A13,'Import OffPeak'!$A$3:W$99,18,FALSE())-VLOOKUP($A13,'Import OffPeak change'!$A$106:W$202,18,FALSE())))</f>
        <v>0</v>
      </c>
      <c r="S13" s="193" t="n">
        <f aca="false">IF(ISERROR(VLOOKUP($A13,'Import OffPeak'!$A$3:X$99,19,FALSE())-VLOOKUP($A13,'Import OffPeak change'!$A$106:X$202,19,FALSE())),0,(VLOOKUP($A13,'Import OffPeak'!$A$3:X$99,19,FALSE())-VLOOKUP($A13,'Import OffPeak change'!$A$106:X$202,19,FALSE())))</f>
        <v>0</v>
      </c>
      <c r="T13" s="193" t="n">
        <f aca="false">IF(ISERROR(VLOOKUP($A13,'Import OffPeak'!$A$3:Y$99,20,FALSE())-VLOOKUP($A13,'Import OffPeak change'!$A$106:Y$202,20,FALSE())),0,(VLOOKUP($A13,'Import OffPeak'!$A$3:Y$99,20,FALSE())-VLOOKUP($A13,'Import OffPeak change'!$A$106:Y$202,20,FALSE())))</f>
        <v>0</v>
      </c>
      <c r="U13" s="193" t="n">
        <f aca="false">IF(ISERROR(VLOOKUP($A13,'Import OffPeak'!$A$3:Z$99,21,FALSE())-VLOOKUP($A13,'Import OffPeak change'!$A$106:Z$202,21,FALSE())),0,(VLOOKUP($A13,'Import OffPeak'!$A$3:Z$99,21,FALSE())-VLOOKUP($A13,'Import OffPeak change'!$A$106:Z$202,21,FALSE())))</f>
        <v>0</v>
      </c>
      <c r="V13" s="193" t="n">
        <f aca="false">IF(ISERROR(VLOOKUP($A13,'Import OffPeak'!$A$3:AA$99,22,FALSE())-VLOOKUP($A13,'Import OffPeak change'!$A$106:AA$202,22,FALSE())),0,(VLOOKUP($A13,'Import OffPeak'!$A$3:AA$99,22,FALSE())-VLOOKUP($A13,'Import OffPeak change'!$A$106:AA$202,22,FALSE())))</f>
        <v>0</v>
      </c>
      <c r="W13" s="193" t="n">
        <f aca="false">IF(ISERROR(VLOOKUP($A13,'Import OffPeak'!$A$3:AB$99,23,FALSE())-VLOOKUP($A13,'Import OffPeak change'!$A$106:AB$202,23,FALSE())),0,(VLOOKUP($A13,'Import OffPeak'!$A$3:AB$99,23,FALSE())-VLOOKUP($A13,'Import OffPeak change'!$A$106:AB$202,23,FALSE())))</f>
        <v>0</v>
      </c>
      <c r="X13" s="193" t="n">
        <f aca="false">IF(ISERROR(VLOOKUP($A13,'Import OffPeak'!$A$3:AC$99,24,FALSE())-VLOOKUP($A13,'Import OffPeak change'!$A$106:AC$202,24,FALSE())),0,(VLOOKUP($A13,'Import OffPeak'!$A$3:AC$99,24,FALSE())-VLOOKUP($A13,'Import OffPeak change'!$A$106:AC$202,24,FALSE())))</f>
        <v>0</v>
      </c>
      <c r="Y13" s="193" t="n">
        <f aca="false">IF(ISERROR(VLOOKUP($A13,'Import OffPeak'!$A$3:AD$99,25,FALSE())-VLOOKUP($A13,'Import OffPeak change'!$A$106:AD$202,25,FALSE())),0,(VLOOKUP($A13,'Import OffPeak'!$A$3:AD$99,25,FALSE())-VLOOKUP($A13,'Import OffPeak change'!$A$106:AD$202,25,FALSE())))</f>
        <v>0</v>
      </c>
      <c r="Z13" s="193" t="n">
        <f aca="false">IF(ISERROR(VLOOKUP($A13,'Import OffPeak'!$A$3:AE$99,26,FALSE())-VLOOKUP($A13,'Import OffPeak change'!$A$106:AE$202,26,FALSE())),0,(VLOOKUP($A13,'Import OffPeak'!$A$3:AE$99,26,FALSE())-VLOOKUP($A13,'Import OffPeak change'!$A$106:AE$202,26,FALSE())))</f>
        <v>0</v>
      </c>
      <c r="AA13" s="193" t="n">
        <f aca="false">IF(ISERROR(VLOOKUP($A13,'Import OffPeak'!$A$3:AF$99,27,FALSE())-VLOOKUP($A13,'Import OffPeak change'!$A$106:AF$202,27,FALSE())),0,(VLOOKUP($A13,'Import OffPeak'!$A$3:AF$99,27,FALSE())-VLOOKUP($A13,'Import OffPeak change'!$A$106:AF$202,27,FALSE())))</f>
        <v>0</v>
      </c>
      <c r="AB13" s="193" t="n">
        <f aca="false">IF(ISERROR(VLOOKUP($A13,'Import OffPeak'!$A$3:AG$99,28,FALSE())-VLOOKUP($A13,'Import OffPeak change'!$A$106:AG$202,28,FALSE())),0,(VLOOKUP($A13,'Import OffPeak'!$A$3:AG$99,28,FALSE())-VLOOKUP($A13,'Import OffPeak change'!$A$106:AG$202,28,FALSE())))</f>
        <v>0</v>
      </c>
      <c r="AC13" s="193" t="n">
        <f aca="false">IF(ISERROR(VLOOKUP($A13,'Import OffPeak'!$A$3:AH$99,29,FALSE())-VLOOKUP($A13,'Import OffPeak change'!$A$106:AH$202,29,FALSE())),0,(VLOOKUP($A13,'Import OffPeak'!$A$3:AH$99,29,FALSE())-VLOOKUP($A13,'Import OffPeak change'!$A$106:AH$202,29,FALSE())))</f>
        <v>0</v>
      </c>
      <c r="AD13" s="193" t="n">
        <f aca="false">IF(ISERROR(VLOOKUP($A13,'Import OffPeak'!$A$3:AI$99,30,FALSE())-VLOOKUP($A13,'Import OffPeak change'!$A$106:AI$202,30,FALSE())),0,(VLOOKUP($A13,'Import OffPeak'!$A$3:AI$99,30,FALSE())-VLOOKUP($A13,'Import OffPeak change'!$A$106:AI$202,30,FALSE())))</f>
        <v>0</v>
      </c>
      <c r="AE13" s="193" t="n">
        <f aca="false">IF(ISERROR(VLOOKUP($A13,'Import OffPeak'!$A$3:AJ$99,31,FALSE())-VLOOKUP($A13,'Import OffPeak change'!$A$106:AJ$202,31,FALSE())),0,(VLOOKUP($A13,'Import OffPeak'!$A$3:AJ$99,31,FALSE())-VLOOKUP($A13,'Import OffPeak change'!$A$106:AJ$202,31,FALSE())))</f>
        <v>0</v>
      </c>
      <c r="AF13" s="193" t="n">
        <f aca="false">IF(ISERROR(VLOOKUP($A13,'Import OffPeak'!$A$3:AK$99,32,FALSE())-VLOOKUP($A13,'Import OffPeak change'!$A$106:AK$202,32,FALSE())),0,(VLOOKUP($A13,'Import OffPeak'!$A$3:AK$99,32,FALSE())-VLOOKUP($A13,'Import OffPeak change'!$A$106:AK$202,32,FALSE())))</f>
        <v>0</v>
      </c>
      <c r="AG13" s="193" t="n">
        <f aca="false">IF(ISERROR(VLOOKUP($A13,'Import OffPeak'!$A$3:AL$99,33,FALSE())-VLOOKUP($A13,'Import OffPeak change'!$A$106:AL$202,33,FALSE())),0,(VLOOKUP($A13,'Import OffPeak'!$A$3:AL$99,33,FALSE())-VLOOKUP($A13,'Import OffPeak change'!$A$106:AL$202,33,FALSE())))</f>
        <v>0</v>
      </c>
      <c r="AH13" s="193" t="n">
        <f aca="false">IF(ISERROR(VLOOKUP($A13,'Import OffPeak'!$A$3:AM$99,34,FALSE())-VLOOKUP($A13,'Import OffPeak change'!$A$106:AM$202,34,FALSE())),0,(VLOOKUP($A13,'Import OffPeak'!$A$3:AM$99,34,FALSE())-VLOOKUP($A13,'Import OffPeak change'!$A$106:AM$202,34,FALSE())))</f>
        <v>0</v>
      </c>
      <c r="AI13" s="193" t="n">
        <f aca="false">IF(ISERROR(VLOOKUP($A13,'Import OffPeak'!$A$3:AN$99,35,FALSE())-VLOOKUP($A13,'Import OffPeak change'!$A$106:AN$202,35,FALSE())),0,(VLOOKUP($A13,'Import OffPeak'!$A$3:AN$99,35,FALSE())-VLOOKUP($A13,'Import OffPeak change'!$A$106:AN$202,35,FALSE())))</f>
        <v>0</v>
      </c>
      <c r="AJ13" s="193" t="n">
        <f aca="false">IF(ISERROR(VLOOKUP($A13,'Import OffPeak'!$A$3:AO$99,36,FALSE())-VLOOKUP($A13,'Import OffPeak change'!$A$106:AO$202,36,FALSE())),0,(VLOOKUP($A13,'Import OffPeak'!$A$3:AO$99,36,FALSE())-VLOOKUP($A13,'Import OffPeak change'!$A$106:AO$202,36,FALSE())))</f>
        <v>0</v>
      </c>
      <c r="AK13" s="193" t="n">
        <f aca="false">IF(ISERROR(VLOOKUP($A13,'Import OffPeak'!$A$3:AP$99,37,FALSE())-VLOOKUP($A13,'Import OffPeak change'!$A$106:AP$202,37,FALSE())),0,(VLOOKUP($A13,'Import OffPeak'!$A$3:AP$99,37,FALSE())-VLOOKUP($A13,'Import OffPeak change'!$A$106:AP$202,37,FALSE())))</f>
        <v>0</v>
      </c>
      <c r="AL13" s="193" t="n">
        <f aca="false">IF(ISERROR(VLOOKUP($A13,'Import OffPeak'!$A$3:AQ$99,38,FALSE())-VLOOKUP($A13,'Import OffPeak change'!$A$106:AQ$202,38,FALSE())),0,(VLOOKUP($A13,'Import OffPeak'!$A$3:AQ$99,38,FALSE())-VLOOKUP($A13,'Import OffPeak change'!$A$106:AQ$202,38,FALSE())))</f>
        <v>0</v>
      </c>
      <c r="AM13" s="193" t="n">
        <f aca="false">IF(ISERROR(VLOOKUP($A13,'Import OffPeak'!$A$3:AR$99,39,FALSE())-VLOOKUP($A13,'Import OffPeak change'!$A$106:AR$202,39,FALSE())),0,(VLOOKUP($A13,'Import OffPeak'!$A$3:AR$99,39,FALSE())-VLOOKUP($A13,'Import OffPeak change'!$A$106:AR$202,39,FALSE())))</f>
        <v>0</v>
      </c>
      <c r="AN13" s="193" t="n">
        <f aca="false">IF(ISERROR(VLOOKUP($A13,'Import OffPeak'!$A$3:AS$99,40,FALSE())-VLOOKUP($A13,'Import OffPeak change'!$A$106:AS$202,40,FALSE())),0,(VLOOKUP($A13,'Import OffPeak'!$A$3:AS$99,40,FALSE())-VLOOKUP($A13,'Import OffPeak change'!$A$106:AS$202,40,FALSE())))</f>
        <v>0</v>
      </c>
      <c r="AO13" s="193" t="n">
        <f aca="false">IF(ISERROR(VLOOKUP($A13,'Import OffPeak'!$A$3:AT$99,41,FALSE())-VLOOKUP($A13,'Import OffPeak change'!$A$106:AT$202,41,FALSE())),0,(VLOOKUP($A13,'Import OffPeak'!$A$3:AT$99,41,FALSE())-VLOOKUP($A13,'Import OffPeak change'!$A$106:AT$202,41,FALSE())))</f>
        <v>0</v>
      </c>
      <c r="AP13" s="193" t="n">
        <f aca="false">IF(ISERROR(VLOOKUP($A13,'Import OffPeak'!$A$3:AU$99,42,FALSE())-VLOOKUP($A13,'Import OffPeak change'!$A$106:AU$202,42,FALSE())),0,(VLOOKUP($A13,'Import OffPeak'!$A$3:AU$99,42,FALSE())-VLOOKUP($A13,'Import OffPeak change'!$A$106:AU$202,42,FALSE())))</f>
        <v>0</v>
      </c>
      <c r="AQ13" s="193" t="n">
        <f aca="false">IF(ISERROR(VLOOKUP($A13,'Import OffPeak'!$A$3:AV$99,43,FALSE())-VLOOKUP($A13,'Import OffPeak change'!$A$106:AV$202,43,FALSE())),0,(VLOOKUP($A13,'Import OffPeak'!$A$3:AV$99,43,FALSE())-VLOOKUP($A13,'Import OffPeak change'!$A$106:AV$202,43,FALSE())))</f>
        <v>0</v>
      </c>
      <c r="AR13" s="193" t="n">
        <f aca="false">IF(ISERROR(VLOOKUP($A13,'Import OffPeak'!$A$3:AW$99,44,FALSE())-VLOOKUP($A13,'Import OffPeak change'!$A$106:AW$202,44,FALSE())),0,(VLOOKUP($A13,'Import OffPeak'!$A$3:AW$99,44,FALSE())-VLOOKUP($A13,'Import OffPeak change'!$A$106:AW$202,44,FALSE())))</f>
        <v>0</v>
      </c>
      <c r="AS13" s="193" t="n">
        <f aca="false">IF(ISERROR(VLOOKUP($A13,'Import OffPeak'!$A$3:AX$99,45,FALSE())-VLOOKUP($A13,'Import OffPeak change'!$A$106:AX$202,45,FALSE())),0,(VLOOKUP($A13,'Import OffPeak'!$A$3:AX$99,45,FALSE())-VLOOKUP($A13,'Import OffPeak change'!$A$106:AX$202,45,FALSE())))</f>
        <v>0</v>
      </c>
      <c r="AT13" s="193" t="n">
        <f aca="false">IF(ISERROR(VLOOKUP($A13,'Import OffPeak'!$A$3:AY$99,46,FALSE())-VLOOKUP($A13,'Import OffPeak change'!$A$106:AY$202,46,FALSE())),0,(VLOOKUP($A13,'Import OffPeak'!$A$3:AY$99,46,FALSE())-VLOOKUP($A13,'Import OffPeak change'!$A$106:AY$202,46,FALSE())))</f>
        <v>0</v>
      </c>
      <c r="AU13" s="193" t="n">
        <f aca="false">IF(ISERROR(VLOOKUP($A13,'Import OffPeak'!$A$3:AZ$99,47,FALSE())-VLOOKUP($A13,'Import OffPeak change'!$A$106:AZ$202,47,FALSE())),0,(VLOOKUP($A13,'Import OffPeak'!$A$3:AZ$99,47,FALSE())-VLOOKUP($A13,'Import OffPeak change'!$A$106:AZ$202,47,FALSE())))</f>
        <v>0</v>
      </c>
      <c r="AV13" s="193" t="n">
        <f aca="false">IF(ISERROR(VLOOKUP($A13,'Import OffPeak'!$A$3:BA$99,48,FALSE())-VLOOKUP($A13,'Import OffPeak change'!$A$106:BA$202,48,FALSE())),0,(VLOOKUP($A13,'Import OffPeak'!$A$3:BA$99,48,FALSE())-VLOOKUP($A13,'Import OffPeak change'!$A$106:BA$202,48,FALSE())))</f>
        <v>0</v>
      </c>
      <c r="AW13" s="193" t="n">
        <f aca="false">IF(ISERROR(VLOOKUP($A13,'Import OffPeak'!$A$3:BB$99,49,FALSE())-VLOOKUP($A13,'Import OffPeak change'!$A$106:BB$202,49,FALSE())),0,(VLOOKUP($A13,'Import OffPeak'!$A$3:BB$99,49,FALSE())-VLOOKUP($A13,'Import OffPeak change'!$A$106:BB$202,49,FALSE())))</f>
        <v>0</v>
      </c>
      <c r="AX13" s="193" t="n">
        <f aca="false">IF(ISERROR(VLOOKUP($A13,'Import OffPeak'!$A$3:BC$99,50,FALSE())-VLOOKUP($A13,'Import OffPeak change'!$A$106:BC$202,50,FALSE())),0,(VLOOKUP($A13,'Import OffPeak'!$A$3:BC$99,50,FALSE())-VLOOKUP($A13,'Import OffPeak change'!$A$106:BC$202,50,FALSE())))</f>
        <v>0</v>
      </c>
      <c r="AY13" s="193" t="n">
        <f aca="false">IF(ISERROR(VLOOKUP($A13,'Import OffPeak'!$A$3:BD$99,51,FALSE())-VLOOKUP($A13,'Import OffPeak change'!$A$106:BD$202,51,FALSE())),0,(VLOOKUP($A13,'Import OffPeak'!$A$3:BD$99,51,FALSE())-VLOOKUP($A13,'Import OffPeak change'!$A$106:BD$202,51,FALSE())))</f>
        <v>0</v>
      </c>
      <c r="AZ13" s="193" t="n">
        <f aca="false">IF(ISERROR(VLOOKUP($A13,'Import OffPeak'!$A$3:BE$99,52,FALSE())-VLOOKUP($A13,'Import OffPeak change'!$A$106:BE$202,52,FALSE())),0,(VLOOKUP($A13,'Import OffPeak'!$A$3:BE$99,52,FALSE())-VLOOKUP($A13,'Import OffPeak change'!$A$106:BE$202,52,FALSE())))</f>
        <v>0</v>
      </c>
      <c r="BA13" s="193" t="n">
        <f aca="false">IF(ISERROR(VLOOKUP($A13,'Import OffPeak'!$A$3:BF$99,53,FALSE())-VLOOKUP($A13,'Import OffPeak change'!$A$106:BF$202,53,FALSE())),0,(VLOOKUP($A13,'Import OffPeak'!$A$3:BF$99,53,FALSE())-VLOOKUP($A13,'Import OffPeak change'!$A$106:BF$202,53,FALSE())))</f>
        <v>0</v>
      </c>
      <c r="BB13" s="193" t="n">
        <f aca="false">IF(ISERROR(VLOOKUP($A13,'Import OffPeak'!$A$3:BG$99,54,FALSE())-VLOOKUP($A13,'Import OffPeak change'!$A$106:BG$202,54,FALSE())),0,(VLOOKUP($A13,'Import OffPeak'!$A$3:BG$99,54,FALSE())-VLOOKUP($A13,'Import OffPeak change'!$A$106:BG$202,54,FALSE())))</f>
        <v>0</v>
      </c>
      <c r="BC13" s="193" t="n">
        <f aca="false">IF(ISERROR(VLOOKUP($A13,'Import OffPeak'!$A$3:BH$99,55,FALSE())-VLOOKUP($A13,'Import OffPeak change'!$A$106:BH$202,55,FALSE())),0,(VLOOKUP($A13,'Import OffPeak'!$A$3:BH$99,55,FALSE())-VLOOKUP($A13,'Import OffPeak change'!$A$106:BH$202,55,FALSE())))</f>
        <v>0</v>
      </c>
      <c r="BD13" s="193" t="n">
        <f aca="false">IF(ISERROR(VLOOKUP($A13,'Import OffPeak'!$A$3:BI$99,56,FALSE())-VLOOKUP($A13,'Import OffPeak change'!$A$106:BI$202,56,FALSE())),0,(VLOOKUP($A13,'Import OffPeak'!$A$3:BI$99,56,FALSE())-VLOOKUP($A13,'Import OffPeak change'!$A$106:BI$202,56,FALSE())))</f>
        <v>0</v>
      </c>
      <c r="BE13" s="193" t="n">
        <f aca="false">IF(ISERROR(VLOOKUP($A13,'Import OffPeak'!$A$3:BJ$99,57,FALSE())-VLOOKUP($A13,'Import OffPeak change'!$A$106:BJ$202,57,FALSE())),0,(VLOOKUP($A13,'Import OffPeak'!$A$3:BJ$99,57,FALSE())-VLOOKUP($A13,'Import OffPeak change'!$A$106:BJ$202,57,FALSE())))</f>
        <v>0</v>
      </c>
      <c r="BF13" s="193" t="n">
        <f aca="false">IF(ISERROR(VLOOKUP($A13,'Import OffPeak'!$A$3:BK$99,58,FALSE())-VLOOKUP($A13,'Import OffPeak change'!$A$106:BK$202,58,FALSE())),0,(VLOOKUP($A13,'Import OffPeak'!$A$3:BK$99,58,FALSE())-VLOOKUP($A13,'Import OffPeak change'!$A$106:BK$202,58,FALSE())))</f>
        <v>0</v>
      </c>
      <c r="BG13" s="193" t="n">
        <f aca="false">IF(ISERROR(VLOOKUP($A13,'Import OffPeak'!$A$3:BL$99,59,FALSE())-VLOOKUP($A13,'Import OffPeak change'!$A$106:BL$202,59,FALSE())),0,(VLOOKUP($A13,'Import OffPeak'!$A$3:BL$99,59,FALSE())-VLOOKUP($A13,'Import OffPeak change'!$A$106:BL$202,59,FALSE())))</f>
        <v>0</v>
      </c>
      <c r="BH13" s="193" t="n">
        <f aca="false">IF(ISERROR(VLOOKUP($A13,'Import OffPeak'!$A$3:BM$99,60,FALSE())-VLOOKUP($A13,'Import OffPeak change'!$A$106:BM$202,60,FALSE())),0,(VLOOKUP($A13,'Import OffPeak'!$A$3:BM$99,60,FALSE())-VLOOKUP($A13,'Import OffPeak change'!$A$106:BM$202,60,FALSE())))</f>
        <v>0</v>
      </c>
      <c r="BI13" s="193" t="n">
        <f aca="false">IF(ISERROR(VLOOKUP($A13,'Import OffPeak'!$A$3:BN$99,61,FALSE())-VLOOKUP($A13,'Import OffPeak change'!$A$106:BN$202,61,FALSE())),0,(VLOOKUP($A13,'Import OffPeak'!$A$3:BN$99,61,FALSE())-VLOOKUP($A13,'Import OffPeak change'!$A$106:BN$202,61,FALSE())))</f>
        <v>0</v>
      </c>
      <c r="BJ13" s="193" t="n">
        <f aca="false">IF(ISERROR(VLOOKUP($A13,'Import OffPeak'!$A$3:BO$99,62,FALSE())-VLOOKUP($A13,'Import OffPeak change'!$A$106:BO$202,62,FALSE())),0,(VLOOKUP($A13,'Import OffPeak'!$A$3:BO$99,62,FALSE())-VLOOKUP($A13,'Import OffPeak change'!$A$106:BO$202,62,FALSE())))</f>
        <v>0</v>
      </c>
      <c r="BK13" s="193" t="n">
        <f aca="false">IF(ISERROR(VLOOKUP($A13,'Import OffPeak'!$A$3:BP$99,63,FALSE())-VLOOKUP($A13,'Import OffPeak change'!$A$106:BP$202,63,FALSE())),0,(VLOOKUP($A13,'Import OffPeak'!$A$3:BP$99,63,FALSE())-VLOOKUP($A13,'Import OffPeak change'!$A$106:BP$202,63,FALSE())))</f>
        <v>0</v>
      </c>
      <c r="BL13" s="193" t="n">
        <f aca="false">IF(ISERROR(VLOOKUP($A13,'Import OffPeak'!$A$3:BQ$99,64,FALSE())-VLOOKUP($A13,'Import OffPeak change'!$A$106:BQ$202,64,FALSE())),0,(VLOOKUP($A13,'Import OffPeak'!$A$3:BQ$99,64,FALSE())-VLOOKUP($A13,'Import OffPeak change'!$A$106:BQ$202,64,FALSE())))</f>
        <v>0</v>
      </c>
      <c r="BM13" s="193" t="n">
        <f aca="false">IF(ISERROR(VLOOKUP($A13,'Import OffPeak'!$A$3:BR$99,65,FALSE())-VLOOKUP($A13,'Import OffPeak change'!$A$106:BR$202,65,FALSE())),0,(VLOOKUP($A13,'Import OffPeak'!$A$3:BR$99,65,FALSE())-VLOOKUP($A13,'Import OffPeak change'!$A$106:BR$202,65,FALSE())))</f>
        <v>0</v>
      </c>
      <c r="BN13" s="193" t="n">
        <f aca="false">IF(ISERROR(VLOOKUP($A13,'Import OffPeak'!$A$3:BS$99,66,FALSE())-VLOOKUP($A13,'Import OffPeak change'!$A$106:BS$202,66,FALSE())),0,(VLOOKUP($A13,'Import OffPeak'!$A$3:BS$99,66,FALSE())-VLOOKUP($A13,'Import OffPeak change'!$A$106:BS$202,66,FALSE())))</f>
        <v>0</v>
      </c>
      <c r="BO13" s="193" t="n">
        <f aca="false">IF(ISERROR(VLOOKUP($A13,'Import OffPeak'!$A$3:BT$99,67,FALSE())-VLOOKUP($A13,'Import OffPeak change'!$A$106:BT$202,67,FALSE())),0,(VLOOKUP($A13,'Import OffPeak'!$A$3:BT$99,67,FALSE())-VLOOKUP($A13,'Import OffPeak change'!$A$106:BT$202,67,FALSE())))</f>
        <v>0</v>
      </c>
      <c r="BP13" s="193" t="n">
        <f aca="false">IF(ISERROR(VLOOKUP($A13,'Import OffPeak'!$A$3:BU$99,68,FALSE())-VLOOKUP($A13,'Import OffPeak change'!$A$106:BU$202,68,FALSE())),0,(VLOOKUP($A13,'Import OffPeak'!$A$3:BU$99,68,FALSE())-VLOOKUP($A13,'Import OffPeak change'!$A$106:BU$202,68,FALSE())))</f>
        <v>0</v>
      </c>
      <c r="BQ13" s="193" t="n">
        <f aca="false">IF(ISERROR(VLOOKUP($A13,'Import OffPeak'!$A$3:BV$99,69,FALSE())-VLOOKUP($A13,'Import OffPeak change'!$A$106:BV$202,69,FALSE())),0,(VLOOKUP($A13,'Import OffPeak'!$A$3:BV$99,69,FALSE())-VLOOKUP($A13,'Import OffPeak change'!$A$106:BV$202,69,FALSE())))</f>
        <v>0</v>
      </c>
      <c r="BR13" s="193" t="n">
        <f aca="false">IF(ISERROR(VLOOKUP($A13,'Import OffPeak'!$A$3:BW$99,70,FALSE())-VLOOKUP($A13,'Import OffPeak change'!$A$106:BW$202,70,FALSE())),0,(VLOOKUP($A13,'Import OffPeak'!$A$3:BW$99,70,FALSE())-VLOOKUP($A13,'Import OffPeak change'!$A$106:BW$202,70,FALSE())))</f>
        <v>0</v>
      </c>
      <c r="BS13" s="193" t="n">
        <f aca="false">IF(ISERROR(VLOOKUP($A13,'Import OffPeak'!$A$3:BX$99,71,FALSE())-VLOOKUP($A13,'Import OffPeak change'!$A$106:BX$202,71,FALSE())),0,(VLOOKUP($A13,'Import OffPeak'!$A$3:BX$99,71,FALSE())-VLOOKUP($A13,'Import OffPeak change'!$A$106:BX$202,71,FALSE())))</f>
        <v>0</v>
      </c>
      <c r="BT13" s="193" t="n">
        <f aca="false">IF(ISERROR(VLOOKUP($A13,'Import OffPeak'!$A$3:BY$99,72,FALSE())-VLOOKUP($A13,'Import OffPeak change'!$A$106:BY$202,72,FALSE())),0,(VLOOKUP($A13,'Import OffPeak'!$A$3:BY$99,72,FALSE())-VLOOKUP($A13,'Import OffPeak change'!$A$106:BY$202,72,FALSE())))</f>
        <v>0</v>
      </c>
      <c r="BU13" s="193" t="n">
        <f aca="false">IF(ISERROR(VLOOKUP($A13,'Import OffPeak'!$A$3:BZ$99,73,FALSE())-VLOOKUP($A13,'Import OffPeak change'!$A$106:BZ$202,73,FALSE())),0,(VLOOKUP($A13,'Import OffPeak'!$A$3:BZ$99,73,FALSE())-VLOOKUP($A13,'Import OffPeak change'!$A$106:BZ$202,73,FALSE())))</f>
        <v>0</v>
      </c>
      <c r="BV13" s="193" t="n">
        <f aca="false">IF(ISERROR(VLOOKUP($A13,'Import OffPeak'!$A$3:CA$99,74,FALSE())-VLOOKUP($A13,'Import OffPeak change'!$A$106:CA$202,74,FALSE())),0,(VLOOKUP($A13,'Import OffPeak'!$A$3:CA$99,74,FALSE())-VLOOKUP($A13,'Import OffPeak change'!$A$106:CA$202,74,FALSE())))</f>
        <v>0</v>
      </c>
      <c r="BW13" s="193" t="n">
        <f aca="false">IF(ISERROR(VLOOKUP($A13,'Import OffPeak'!$A$3:CB$99,75,FALSE())-VLOOKUP($A13,'Import OffPeak change'!$A$106:CB$202,75,FALSE())),0,(VLOOKUP($A13,'Import OffPeak'!$A$3:CB$99,75,FALSE())-VLOOKUP($A13,'Import OffPeak change'!$A$106:CB$202,75,FALSE())))</f>
        <v>0</v>
      </c>
      <c r="BX13" s="193" t="n">
        <f aca="false">IF(ISERROR(VLOOKUP($A13,'Import OffPeak'!$A$3:CC$99,76,FALSE())-VLOOKUP($A13,'Import OffPeak change'!$A$106:CC$202,76,FALSE())),0,(VLOOKUP($A13,'Import OffPeak'!$A$3:CC$99,76,FALSE())-VLOOKUP($A13,'Import OffPeak change'!$A$106:CC$202,76,FALSE())))</f>
        <v>0</v>
      </c>
      <c r="BY13" s="193" t="n">
        <f aca="false">IF(ISERROR(VLOOKUP($A13,'Import OffPeak'!$A$3:CD$99,77,FALSE())-VLOOKUP($A13,'Import OffPeak change'!$A$106:CD$202,77,FALSE())),0,(VLOOKUP($A13,'Import OffPeak'!$A$3:CD$99,77,FALSE())-VLOOKUP($A13,'Import OffPeak change'!$A$106:CD$202,77,FALSE())))</f>
        <v>0</v>
      </c>
      <c r="BZ13" s="193" t="n">
        <f aca="false">IF(ISERROR(VLOOKUP($A13,'Import OffPeak'!$A$3:CE$99,78,FALSE())-VLOOKUP($A13,'Import OffPeak change'!$A$106:CE$202,78,FALSE())),0,(VLOOKUP($A13,'Import OffPeak'!$A$3:CE$99,78,FALSE())-VLOOKUP($A13,'Import OffPeak change'!$A$106:CE$202,78,FALSE())))</f>
        <v>0</v>
      </c>
      <c r="CA13" s="193" t="n">
        <f aca="false">IF(ISERROR(VLOOKUP($A13,'Import OffPeak'!$A$3:CF$99,79,FALSE())-VLOOKUP($A13,'Import OffPeak change'!$A$106:CF$202,79,FALSE())),0,(VLOOKUP($A13,'Import OffPeak'!$A$3:CF$99,79,FALSE())-VLOOKUP($A13,'Import OffPeak change'!$A$106:CF$202,79,FALSE())))</f>
        <v>0</v>
      </c>
      <c r="CB13" s="193" t="n">
        <f aca="false">IF(ISERROR(VLOOKUP($A13,'Import OffPeak'!$A$3:CG$99,80,FALSE())-VLOOKUP($A13,'Import OffPeak change'!$A$106:CG$202,80,FALSE())),0,(VLOOKUP($A13,'Import OffPeak'!$A$3:CG$99,80,FALSE())-VLOOKUP($A13,'Import OffPeak change'!$A$106:CG$202,80,FALSE())))</f>
        <v>0</v>
      </c>
      <c r="CC13" s="193" t="n">
        <f aca="false">IF(ISERROR(VLOOKUP($A13,'Import OffPeak'!$A$3:CH$99,81,FALSE())-VLOOKUP($A13,'Import OffPeak change'!$A$106:CH$202,81,FALSE())),0,(VLOOKUP($A13,'Import OffPeak'!$A$3:CH$99,81,FALSE())-VLOOKUP($A13,'Import OffPeak change'!$A$106:CH$202,81,FALSE())))</f>
        <v>0</v>
      </c>
      <c r="CD13" s="193" t="n">
        <f aca="false">IF(ISERROR(VLOOKUP($A13,'Import OffPeak'!$A$3:CI$99,82,FALSE())-VLOOKUP($A13,'Import OffPeak change'!$A$106:CI$202,82,FALSE())),0,(VLOOKUP($A13,'Import OffPeak'!$A$3:CI$99,82,FALSE())-VLOOKUP($A13,'Import OffPeak change'!$A$106:CI$202,82,FALSE())))</f>
        <v>0</v>
      </c>
      <c r="CE13" s="193" t="n">
        <f aca="false">IF(ISERROR(VLOOKUP($A13,'Import OffPeak'!$A$3:CJ$99,83,FALSE())-VLOOKUP($A13,'Import OffPeak change'!$A$106:CJ$202,83,FALSE())),0,(VLOOKUP($A13,'Import OffPeak'!$A$3:CJ$99,83,FALSE())-VLOOKUP($A13,'Import OffPeak change'!$A$106:CJ$202,83,FALSE())))</f>
        <v>0</v>
      </c>
      <c r="CF13" s="193" t="n">
        <f aca="false">IF(ISERROR(VLOOKUP($A13,'Import OffPeak'!$A$3:CK$99,84,FALSE())-VLOOKUP($A13,'Import OffPeak change'!$A$106:CK$202,84,FALSE())),0,(VLOOKUP($A13,'Import OffPeak'!$A$3:CK$99,84,FALSE())-VLOOKUP($A13,'Import OffPeak change'!$A$106:CK$202,84,FALSE())))</f>
        <v>0</v>
      </c>
      <c r="CG13" s="193" t="n">
        <f aca="false">IF(ISERROR(VLOOKUP($A13,'Import OffPeak'!$A$3:CL$99,85,FALSE())-VLOOKUP($A13,'Import OffPeak change'!$A$106:CL$202,85,FALSE())),0,(VLOOKUP($A13,'Import OffPeak'!$A$3:CL$99,85,FALSE())-VLOOKUP($A13,'Import OffPeak change'!$A$106:CL$202,85,FALSE())))</f>
        <v>0</v>
      </c>
      <c r="CH13" s="193" t="n">
        <f aca="false">IF(ISERROR(VLOOKUP($A13,'Import OffPeak'!$A$3:CM$99,86,FALSE())-VLOOKUP($A13,'Import OffPeak change'!$A$106:CM$202,86,FALSE())),0,(VLOOKUP($A13,'Import OffPeak'!$A$3:CM$99,86,FALSE())-VLOOKUP($A13,'Import OffPeak change'!$A$106:CM$202,86,FALSE())))</f>
        <v>0</v>
      </c>
      <c r="CI13" s="193" t="n">
        <f aca="false">IF(ISERROR(VLOOKUP($A13,'Import OffPeak'!$A$3:CN$99,87,FALSE())-VLOOKUP($A13,'Import OffPeak change'!$A$106:CN$202,87,FALSE())),0,(VLOOKUP($A13,'Import OffPeak'!$A$3:CN$99,87,FALSE())-VLOOKUP($A13,'Import OffPeak change'!$A$106:CN$202,87,FALSE())))</f>
        <v>0</v>
      </c>
      <c r="CJ13" s="193" t="n">
        <f aca="false">IF(ISERROR(VLOOKUP($A13,'Import OffPeak'!$A$3:CO$99,88,FALSE())-VLOOKUP($A13,'Import OffPeak change'!$A$106:CO$202,88,FALSE())),0,(VLOOKUP($A13,'Import OffPeak'!$A$3:CO$99,88,FALSE())-VLOOKUP($A13,'Import OffPeak change'!$A$106:CO$202,88,FALSE())))</f>
        <v>0</v>
      </c>
      <c r="CK13" s="193" t="n">
        <f aca="false">IF(ISERROR(VLOOKUP($A13,'Import OffPeak'!$A$3:CP$99,89,FALSE())-VLOOKUP($A13,'Import OffPeak change'!$A$106:CP$202,89,FALSE())),0,(VLOOKUP($A13,'Import OffPeak'!$A$3:CP$99,89,FALSE())-VLOOKUP($A13,'Import OffPeak change'!$A$106:CP$202,89,FALSE())))</f>
        <v>0</v>
      </c>
      <c r="CL13" s="193" t="n">
        <f aca="false">IF(ISERROR(VLOOKUP($A13,'Import OffPeak'!$A$3:CQ$99,90,FALSE())-VLOOKUP($A13,'Import OffPeak change'!$A$106:CQ$202,90,FALSE())),0,(VLOOKUP($A13,'Import OffPeak'!$A$3:CQ$99,90,FALSE())-VLOOKUP($A13,'Import OffPeak change'!$A$106:CQ$202,90,FALSE())))</f>
        <v>0</v>
      </c>
      <c r="CM13" s="193" t="n">
        <f aca="false">IF(ISERROR(VLOOKUP($A13,'Import OffPeak'!$A$3:CR$99,91,FALSE())-VLOOKUP($A13,'Import OffPeak change'!$A$106:CR$202,91,FALSE())),0,(VLOOKUP($A13,'Import OffPeak'!$A$3:CR$99,91,FALSE())-VLOOKUP($A13,'Import OffPeak change'!$A$106:CR$202,91,FALSE())))</f>
        <v>0</v>
      </c>
      <c r="CN13" s="193" t="n">
        <f aca="false">IF(ISERROR(VLOOKUP($A13,'Import OffPeak'!$A$3:CS$99,92,FALSE())-VLOOKUP($A13,'Import OffPeak change'!$A$106:CS$202,92,FALSE())),0,(VLOOKUP($A13,'Import OffPeak'!$A$3:CS$99,92,FALSE())-VLOOKUP($A13,'Import OffPeak change'!$A$106:CS$202,92,FALSE())))</f>
        <v>0</v>
      </c>
      <c r="CO13" s="193" t="n">
        <f aca="false">IF(ISERROR(VLOOKUP($A13,'Import OffPeak'!$A$3:CT$99,93,FALSE())-VLOOKUP($A13,'Import OffPeak change'!$A$106:CT$202,93,FALSE())),0,(VLOOKUP($A13,'Import OffPeak'!$A$3:CT$99,93,FALSE())-VLOOKUP($A13,'Import OffPeak change'!$A$106:CT$202,93,FALSE())))</f>
        <v>0</v>
      </c>
      <c r="CP13" s="193" t="n">
        <f aca="false">IF(ISERROR(VLOOKUP($A13,'Import OffPeak'!$A$3:CU$99,94,FALSE())-VLOOKUP($A13,'Import OffPeak change'!$A$106:CU$202,94,FALSE())),0,(VLOOKUP($A13,'Import OffPeak'!$A$3:CU$99,94,FALSE())-VLOOKUP($A13,'Import OffPeak change'!$A$106:CU$202,94,FALSE())))</f>
        <v>0</v>
      </c>
      <c r="CQ13" s="193" t="n">
        <f aca="false">IF(ISERROR(VLOOKUP($A13,'Import OffPeak'!$A$3:CV$99,95,FALSE())-VLOOKUP($A13,'Import OffPeak change'!$A$106:CV$202,95,FALSE())),0,(VLOOKUP($A13,'Import OffPeak'!$A$3:CV$99,95,FALSE())-VLOOKUP($A13,'Import OffPeak change'!$A$106:CV$202,95,FALSE())))</f>
        <v>0</v>
      </c>
      <c r="CR13" s="193" t="n">
        <f aca="false">IF(ISERROR(VLOOKUP($A13,'Import OffPeak'!$A$3:CW$99,96,FALSE())-VLOOKUP($A13,'Import OffPeak change'!$A$106:CW$202,96,FALSE())),0,(VLOOKUP($A13,'Import OffPeak'!$A$3:CW$99,96,FALSE())-VLOOKUP($A13,'Import OffPeak change'!$A$106:CW$202,96,FALSE())))</f>
        <v>0</v>
      </c>
      <c r="CS13" s="193" t="n">
        <f aca="false">IF(ISERROR(VLOOKUP($A13,'Import OffPeak'!$A$3:CX$99,97,FALSE())-VLOOKUP($A13,'Import OffPeak change'!$A$106:CX$202,97,FALSE())),0,(VLOOKUP($A13,'Import OffPeak'!$A$3:CX$99,97,FALSE())-VLOOKUP($A13,'Import OffPeak change'!$A$106:CX$202,97,FALSE())))</f>
        <v>0</v>
      </c>
      <c r="CT13" s="193" t="n">
        <f aca="false">IF(ISERROR(VLOOKUP($A13,'Import OffPeak'!$A$3:CY$99,98,FALSE())-VLOOKUP($A13,'Import OffPeak change'!$A$106:CY$202,98,FALSE())),0,(VLOOKUP($A13,'Import OffPeak'!$A$3:CY$99,98,FALSE())-VLOOKUP($A13,'Import OffPeak change'!$A$106:CY$202,98,FALSE())))</f>
        <v>0</v>
      </c>
      <c r="CU13" s="193" t="n">
        <f aca="false">IF(ISERROR(VLOOKUP($A13,'Import OffPeak'!$A$3:CZ$99,99,FALSE())-VLOOKUP($A13,'Import OffPeak change'!$A$106:CZ$202,99,FALSE())),0,(VLOOKUP($A13,'Import OffPeak'!$A$3:CZ$99,99,FALSE())-VLOOKUP($A13,'Import OffPeak change'!$A$106:CZ$202,99,FALSE())))</f>
        <v>0</v>
      </c>
      <c r="CV13" s="193" t="n">
        <f aca="false">IF(ISERROR(VLOOKUP($A13,'Import OffPeak'!$A$3:DA$99,100,FALSE())-VLOOKUP($A13,'Import OffPeak change'!$A$106:DA$202,100,FALSE())),0,(VLOOKUP($A13,'Import OffPeak'!$A$3:DA$99,100,FALSE())-VLOOKUP($A13,'Import OffPeak change'!$A$106:DA$202,100,FALSE())))</f>
        <v>0</v>
      </c>
      <c r="CW13" s="193" t="n">
        <f aca="false">IF(ISERROR(VLOOKUP($A13,'Import OffPeak'!$A$3:DB$99,101,FALSE())-VLOOKUP($A13,'Import OffPeak change'!$A$106:DB$202,101,FALSE())),0,(VLOOKUP($A13,'Import OffPeak'!$A$3:DB$99,101,FALSE())-VLOOKUP($A13,'Import OffPeak change'!$A$106:DB$202,101,FALSE())))</f>
        <v>0</v>
      </c>
      <c r="CX13" s="193" t="n">
        <f aca="false">IF(ISERROR(VLOOKUP($A13,'Import OffPeak'!$A$3:DC$99,102,FALSE())-VLOOKUP($A13,'Import OffPeak change'!$A$106:DC$202,102,FALSE())),0,(VLOOKUP($A13,'Import OffPeak'!$A$3:DC$99,102,FALSE())-VLOOKUP($A13,'Import OffPeak change'!$A$106:DC$202,102,FALSE())))</f>
        <v>0</v>
      </c>
      <c r="CY13" s="193" t="n">
        <f aca="false">IF(ISERROR(VLOOKUP($A13,'Import OffPeak'!$A$3:DD$99,103,FALSE())-VLOOKUP($A13,'Import OffPeak change'!$A$106:DD$202,103,FALSE())),0,(VLOOKUP($A13,'Import OffPeak'!$A$3:DD$99,103,FALSE())-VLOOKUP($A13,'Import OffPeak change'!$A$106:DD$202,103,FALSE())))</f>
        <v>0</v>
      </c>
      <c r="CZ13" s="193" t="n">
        <f aca="false">IF(ISERROR(VLOOKUP($A13,'Import OffPeak'!$A$3:DE$99,104,FALSE())-VLOOKUP($A13,'Import OffPeak change'!$A$106:DE$202,104,FALSE())),0,(VLOOKUP($A13,'Import OffPeak'!$A$3:DE$99,104,FALSE())-VLOOKUP($A13,'Import OffPeak change'!$A$106:DE$202,104,FALSE())))</f>
        <v>0</v>
      </c>
      <c r="DA13" s="193" t="n">
        <f aca="false">IF(ISERROR(VLOOKUP($A13,'Import OffPeak'!$A$3:DF$99,105,FALSE())-VLOOKUP($A13,'Import OffPeak change'!$A$106:DF$202,105,FALSE())),0,(VLOOKUP($A13,'Import OffPeak'!$A$3:DF$99,105,FALSE())-VLOOKUP($A13,'Import OffPeak change'!$A$106:DF$202,105,FALSE())))</f>
        <v>0</v>
      </c>
      <c r="DB13" s="193" t="n">
        <f aca="false">IF(ISERROR(VLOOKUP($A13,'Import OffPeak'!$A$3:DG$99,106,FALSE())-VLOOKUP($A13,'Import OffPeak change'!$A$106:DG$202,106,FALSE())),0,(VLOOKUP($A13,'Import OffPeak'!$A$3:DG$99,106,FALSE())-VLOOKUP($A13,'Import OffPeak change'!$A$106:DG$202,106,FALSE())))</f>
        <v>0</v>
      </c>
      <c r="DC13" s="193" t="n">
        <f aca="false">IF(ISERROR(VLOOKUP($A13,'Import OffPeak'!$A$3:DH$99,107,FALSE())-VLOOKUP($A13,'Import OffPeak change'!$A$106:DH$202,107,FALSE())),0,(VLOOKUP($A13,'Import OffPeak'!$A$3:DH$99,107,FALSE())-VLOOKUP($A13,'Import OffPeak change'!$A$106:DH$202,107,FALSE())))</f>
        <v>0</v>
      </c>
      <c r="DD13" s="193" t="n">
        <f aca="false">IF(ISERROR(VLOOKUP($A13,'Import OffPeak'!$A$3:DI$99,108,FALSE())-VLOOKUP($A13,'Import OffPeak change'!$A$106:DI$202,108,FALSE())),0,(VLOOKUP($A13,'Import OffPeak'!$A$3:DI$99,108,FALSE())-VLOOKUP($A13,'Import OffPeak change'!$A$106:DI$202,108,FALSE())))</f>
        <v>0</v>
      </c>
      <c r="DE13" s="193" t="n">
        <f aca="false">IF(ISERROR(VLOOKUP($A13,'Import OffPeak'!$A$3:DJ$99,109,FALSE())-VLOOKUP($A13,'Import OffPeak change'!$A$106:DJ$202,109,FALSE())),0,(VLOOKUP($A13,'Import OffPeak'!$A$3:DJ$99,109,FALSE())-VLOOKUP($A13,'Import OffPeak change'!$A$106:DJ$202,109,FALSE())))</f>
        <v>0</v>
      </c>
      <c r="DF13" s="193" t="n">
        <f aca="false">IF(ISERROR(VLOOKUP($A13,'Import OffPeak'!$A$3:DK$99,110,FALSE())-VLOOKUP($A13,'Import OffPeak change'!$A$106:DK$202,110,FALSE())),0,(VLOOKUP($A13,'Import OffPeak'!$A$3:DK$99,110,FALSE())-VLOOKUP($A13,'Import OffPeak change'!$A$106:DK$202,110,FALSE())))</f>
        <v>0</v>
      </c>
      <c r="DG13" s="193" t="n">
        <f aca="false">IF(ISERROR(VLOOKUP($A13,'Import OffPeak'!$A$3:DL$99,111,FALSE())-VLOOKUP($A13,'Import OffPeak change'!$A$106:DL$202,111,FALSE())),0,(VLOOKUP($A13,'Import OffPeak'!$A$3:DL$99,111,FALSE())-VLOOKUP($A13,'Import OffPeak change'!$A$106:DL$202,111,FALSE())))</f>
        <v>0</v>
      </c>
      <c r="DH13" s="193" t="n">
        <f aca="false">IF(ISERROR(VLOOKUP($A13,'Import OffPeak'!$A$3:DM$99,112,FALSE())-VLOOKUP($A13,'Import OffPeak change'!$A$106:DM$202,112,FALSE())),0,(VLOOKUP($A13,'Import OffPeak'!$A$3:DM$99,112,FALSE())-VLOOKUP($A13,'Import OffPeak change'!$A$106:DM$202,112,FALSE())))</f>
        <v>0</v>
      </c>
      <c r="DI13" s="193" t="n">
        <f aca="false">IF(ISERROR(VLOOKUP($A13,'Import OffPeak'!$A$3:DN$99,113,FALSE())-VLOOKUP($A13,'Import OffPeak change'!$A$106:DN$202,113,FALSE())),0,(VLOOKUP($A13,'Import OffPeak'!$A$3:DN$99,113,FALSE())-VLOOKUP($A13,'Import OffPeak change'!$A$106:DN$202,113,FALSE())))</f>
        <v>0</v>
      </c>
      <c r="DJ13" s="193" t="n">
        <f aca="false">IF(ISERROR(VLOOKUP($A13,'Import OffPeak'!$A$3:DO$99,114,FALSE())-VLOOKUP($A13,'Import OffPeak change'!$A$106:DO$202,114,FALSE())),0,(VLOOKUP($A13,'Import OffPeak'!$A$3:DO$99,114,FALSE())-VLOOKUP($A13,'Import OffPeak change'!$A$106:DO$202,114,FALSE())))</f>
        <v>0</v>
      </c>
      <c r="DK13" s="193" t="n">
        <f aca="false">IF(ISERROR(VLOOKUP($A13,'Import OffPeak'!$A$3:DP$99,115,FALSE())-VLOOKUP($A13,'Import OffPeak change'!$A$106:DP$202,115,FALSE())),0,(VLOOKUP($A13,'Import OffPeak'!$A$3:DP$99,115,FALSE())-VLOOKUP($A13,'Import OffPeak change'!$A$106:DP$202,115,FALSE())))</f>
        <v>0</v>
      </c>
      <c r="DL13" s="193" t="n">
        <f aca="false">IF(ISERROR(VLOOKUP($A13,'Import OffPeak'!$A$3:DQ$99,116,FALSE())-VLOOKUP($A13,'Import OffPeak change'!$A$106:DQ$202,116,FALSE())),0,(VLOOKUP($A13,'Import OffPeak'!$A$3:DQ$99,116,FALSE())-VLOOKUP($A13,'Import OffPeak change'!$A$106:DQ$202,116,FALSE())))</f>
        <v>0</v>
      </c>
      <c r="DM13" s="193" t="n">
        <f aca="false">IF(ISERROR(VLOOKUP($A13,'Import OffPeak'!$A$3:DR$99,117,FALSE())-VLOOKUP($A13,'Import OffPeak change'!$A$106:DR$202,117,FALSE())),0,(VLOOKUP($A13,'Import OffPeak'!$A$3:DR$99,117,FALSE())-VLOOKUP($A13,'Import OffPeak change'!$A$106:DR$202,117,FALSE())))</f>
        <v>0</v>
      </c>
      <c r="DN13" s="193" t="n">
        <f aca="false">IF(ISERROR(VLOOKUP($A13,'Import OffPeak'!$A$3:DS$99,118,FALSE())-VLOOKUP($A13,'Import OffPeak change'!$A$106:DS$202,118,FALSE())),0,(VLOOKUP($A13,'Import OffPeak'!$A$3:DS$99,118,FALSE())-VLOOKUP($A13,'Import OffPeak change'!$A$106:DS$202,118,FALSE())))</f>
        <v>0</v>
      </c>
      <c r="DO13" s="193" t="n">
        <f aca="false">IF(ISERROR(VLOOKUP($A13,'Import OffPeak'!$A$3:DT$99,119,FALSE())-VLOOKUP($A13,'Import OffPeak change'!$A$106:DT$202,119,FALSE())),0,(VLOOKUP($A13,'Import OffPeak'!$A$3:DT$99,119,FALSE())-VLOOKUP($A13,'Import OffPeak change'!$A$106:DT$202,119,FALSE())))</f>
        <v>0</v>
      </c>
      <c r="DP13" s="193" t="n">
        <f aca="false">IF(ISERROR(VLOOKUP($A13,'Import OffPeak'!$A$3:DU$99,120,FALSE())-VLOOKUP($A13,'Import OffPeak change'!$A$106:DU$202,120,FALSE())),0,(VLOOKUP($A13,'Import OffPeak'!$A$3:DU$99,120,FALSE())-VLOOKUP($A13,'Import OffPeak change'!$A$106:DU$202,120,FALSE())))</f>
        <v>0</v>
      </c>
      <c r="DQ13" s="193" t="n">
        <f aca="false">IF(ISERROR(VLOOKUP($A13,'Import OffPeak'!$A$3:DV$99,121,FALSE())-VLOOKUP($A13,'Import OffPeak change'!$A$106:DV$202,121,FALSE())),0,(VLOOKUP($A13,'Import OffPeak'!$A$3:DV$99,121,FALSE())-VLOOKUP($A13,'Import OffPeak change'!$A$106:DV$202,121,FALSE())))</f>
        <v>0</v>
      </c>
      <c r="DR13" s="193" t="n">
        <f aca="false">IF(ISERROR(VLOOKUP($A13,'Import OffPeak'!$A$3:DW$99,122,FALSE())-VLOOKUP($A13,'Import OffPeak change'!$A$106:DW$202,122,FALSE())),0,(VLOOKUP($A13,'Import OffPeak'!$A$3:DW$99,122,FALSE())-VLOOKUP($A13,'Import OffPeak change'!$A$106:DW$202,122,FALSE())))</f>
        <v>0</v>
      </c>
      <c r="DS13" s="193" t="n">
        <f aca="false">IF(ISERROR(VLOOKUP($A13,'Import OffPeak'!$A$3:DX$99,123,FALSE())-VLOOKUP($A13,'Import OffPeak change'!$A$106:DX$202,123,FALSE())),0,(VLOOKUP($A13,'Import OffPeak'!$A$3:DX$99,123,FALSE())-VLOOKUP($A13,'Import OffPeak change'!$A$106:DX$202,123,FALSE())))</f>
        <v>0</v>
      </c>
      <c r="DT13" s="193" t="n">
        <f aca="false">IF(ISERROR(VLOOKUP($A13,'Import OffPeak'!$A$3:DY$99,124,FALSE())-VLOOKUP($A13,'Import OffPeak change'!$A$106:DY$202,124,FALSE())),0,(VLOOKUP($A13,'Import OffPeak'!$A$3:DY$99,124,FALSE())-VLOOKUP($A13,'Import OffPeak change'!$A$106:DY$202,124,FALSE())))</f>
        <v>0</v>
      </c>
      <c r="DU13" s="193" t="n">
        <f aca="false">IF(ISERROR(VLOOKUP($A13,'Import OffPeak'!$A$3:DZ$99,125,FALSE())-VLOOKUP($A13,'Import OffPeak change'!$A$106:DZ$202,125,FALSE())),0,(VLOOKUP($A13,'Import OffPeak'!$A$3:DZ$99,125,FALSE())-VLOOKUP($A13,'Import OffPeak change'!$A$106:DZ$202,125,FALSE())))</f>
        <v>0</v>
      </c>
      <c r="DV13" s="193" t="n">
        <f aca="false">IF(ISERROR(VLOOKUP($A13,'Import OffPeak'!$A$3:EA$99,126,FALSE())-VLOOKUP($A13,'Import OffPeak change'!$A$106:EA$202,126,FALSE())),0,(VLOOKUP($A13,'Import OffPeak'!$A$3:EA$99,126,FALSE())-VLOOKUP($A13,'Import OffPeak change'!$A$106:EA$202,126,FALSE())))</f>
        <v>0</v>
      </c>
      <c r="DW13" s="193" t="n">
        <f aca="false">IF(ISERROR(VLOOKUP($A13,'Import OffPeak'!$A$3:EB$99,127,FALSE())-VLOOKUP($A13,'Import OffPeak change'!$A$106:EB$202,127,FALSE())),0,(VLOOKUP($A13,'Import OffPeak'!$A$3:EB$99,127,FALSE())-VLOOKUP($A13,'Import OffPeak change'!$A$106:EB$202,127,FALSE())))</f>
        <v>0</v>
      </c>
      <c r="DX13" s="193" t="n">
        <f aca="false">IF(ISERROR(VLOOKUP($A13,'Import OffPeak'!$A$3:EC$99,128,FALSE())-VLOOKUP($A13,'Import OffPeak change'!$A$106:EC$202,128,FALSE())),0,(VLOOKUP($A13,'Import OffPeak'!$A$3:EC$99,128,FALSE())-VLOOKUP($A13,'Import OffPeak change'!$A$106:EC$202,128,FALSE())))</f>
        <v>0</v>
      </c>
      <c r="DY13" s="193" t="n">
        <f aca="false">IF(ISERROR(VLOOKUP($A13,'Import OffPeak'!$A$3:ED$99,129,FALSE())-VLOOKUP($A13,'Import OffPeak change'!$A$106:ED$202,129,FALSE())),0,(VLOOKUP($A13,'Import OffPeak'!$A$3:ED$99,129,FALSE())-VLOOKUP($A13,'Import OffPeak change'!$A$106:ED$202,129,FALSE())))</f>
        <v>0</v>
      </c>
      <c r="DZ13" s="193" t="n">
        <f aca="false">IF(ISERROR(VLOOKUP($A13,'Import OffPeak'!$A$3:EE$99,130,FALSE())-VLOOKUP($A13,'Import OffPeak change'!$A$106:EE$202,130,FALSE())),0,(VLOOKUP($A13,'Import OffPeak'!$A$3:EE$99,130,FALSE())-VLOOKUP($A13,'Import OffPeak change'!$A$106:EE$202,130,FALSE())))</f>
        <v>0</v>
      </c>
      <c r="EA13" s="193" t="n">
        <f aca="false">IF(ISERROR(VLOOKUP($A13,'Import OffPeak'!$A$3:EF$99,131,FALSE())-VLOOKUP($A13,'Import OffPeak change'!$A$106:EF$202,131,FALSE())),0,(VLOOKUP($A13,'Import OffPeak'!$A$3:EF$99,131,FALSE())-VLOOKUP($A13,'Import OffPeak change'!$A$106:EF$202,131,FALSE())))</f>
        <v>0</v>
      </c>
      <c r="EB13" s="193" t="n">
        <f aca="false">IF(ISERROR(VLOOKUP($A13,'Import OffPeak'!$A$3:EG$99,132,FALSE())-VLOOKUP($A13,'Import OffPeak change'!$A$106:EG$202,132,FALSE())),0,(VLOOKUP($A13,'Import OffPeak'!$A$3:EG$99,132,FALSE())-VLOOKUP($A13,'Import OffPeak change'!$A$106:EG$202,132,FALSE())))</f>
        <v>0</v>
      </c>
      <c r="EC13" s="193" t="n">
        <f aca="false">IF(ISERROR(VLOOKUP($A13,'Import OffPeak'!$A$3:EH$99,133,FALSE())-VLOOKUP($A13,'Import OffPeak change'!$A$106:EH$202,133,FALSE())),0,(VLOOKUP($A13,'Import OffPeak'!$A$3:EH$99,133,FALSE())-VLOOKUP($A13,'Import OffPeak change'!$A$106:EH$202,133,FALSE())))</f>
        <v>0</v>
      </c>
      <c r="ED13" s="193" t="n">
        <f aca="false">IF(ISERROR(VLOOKUP($A13,'Import OffPeak'!$A$3:EI$99,134,FALSE())-VLOOKUP($A13,'Import OffPeak change'!$A$106:EI$202,134,FALSE())),0,(VLOOKUP($A13,'Import OffPeak'!$A$3:EI$99,134,FALSE())-VLOOKUP($A13,'Import OffPeak change'!$A$106:EI$202,134,FALSE())))</f>
        <v>0</v>
      </c>
      <c r="EE13" s="193" t="n">
        <f aca="false">IF(ISERROR(VLOOKUP($A13,'Import OffPeak'!$A$3:EJ$99,135,FALSE())-VLOOKUP($A13,'Import OffPeak change'!$A$106:EJ$202,135,FALSE())),0,(VLOOKUP($A13,'Import OffPeak'!$A$3:EJ$99,135,FALSE())-VLOOKUP($A13,'Import OffPeak change'!$A$106:EJ$202,135,FALSE())))</f>
        <v>0</v>
      </c>
      <c r="EF13" s="193" t="n">
        <f aca="false">IF(ISERROR(VLOOKUP($A13,'Import OffPeak'!$A$3:EK$99,136,FALSE())-VLOOKUP($A13,'Import OffPeak change'!$A$106:EK$202,136,FALSE())),0,(VLOOKUP($A13,'Import OffPeak'!$A$3:EK$99,136,FALSE())-VLOOKUP($A13,'Import OffPeak change'!$A$106:EK$202,136,FALSE())))</f>
        <v>0</v>
      </c>
      <c r="EG13" s="193" t="n">
        <f aca="false">IF(ISERROR(VLOOKUP($A13,'Import OffPeak'!$A$3:EL$99,137,FALSE())-VLOOKUP($A13,'Import OffPeak change'!$A$106:EL$202,137,FALSE())),0,(VLOOKUP($A13,'Import OffPeak'!$A$3:EL$99,137,FALSE())-VLOOKUP($A13,'Import OffPeak change'!$A$106:EL$202,137,FALSE())))</f>
        <v>0</v>
      </c>
      <c r="EH13" s="193" t="n">
        <f aca="false">IF(ISERROR(VLOOKUP($A13,'Import OffPeak'!$A$3:EM$99,138,FALSE())-VLOOKUP($A13,'Import OffPeak change'!$A$106:EM$202,138,FALSE())),0,(VLOOKUP($A13,'Import OffPeak'!$A$3:EM$99,138,FALSE())-VLOOKUP($A13,'Import OffPeak change'!$A$106:EM$202,138,FALSE())))</f>
        <v>0</v>
      </c>
      <c r="EI13" s="193" t="n">
        <f aca="false">IF(ISERROR(VLOOKUP($A13,'Import OffPeak'!$A$3:EN$99,139,FALSE())-VLOOKUP($A13,'Import OffPeak change'!$A$106:EN$202,139,FALSE())),0,(VLOOKUP($A13,'Import OffPeak'!$A$3:EN$99,139,FALSE())-VLOOKUP($A13,'Import OffPeak change'!$A$106:EN$202,139,FALSE())))</f>
        <v>0</v>
      </c>
      <c r="EJ13" s="193" t="n">
        <f aca="false">IF(ISERROR(VLOOKUP($A13,'Import OffPeak'!$A$3:EO$99,140,FALSE())-VLOOKUP($A13,'Import OffPeak change'!$A$106:EO$202,140,FALSE())),0,(VLOOKUP($A13,'Import OffPeak'!$A$3:EO$99,140,FALSE())-VLOOKUP($A13,'Import OffPeak change'!$A$106:EO$202,140,FALSE())))</f>
        <v>0</v>
      </c>
      <c r="EK13" s="193" t="n">
        <f aca="false">IF(ISERROR(VLOOKUP($A13,'Import OffPeak'!$A$3:EP$99,141,FALSE())-VLOOKUP($A13,'Import OffPeak change'!$A$106:EP$202,141,FALSE())),0,(VLOOKUP($A13,'Import OffPeak'!$A$3:EP$99,141,FALSE())-VLOOKUP($A13,'Import OffPeak change'!$A$106:EP$202,141,FALSE())))</f>
        <v>0</v>
      </c>
      <c r="EL13" s="193" t="n">
        <f aca="false">IF(ISERROR(VLOOKUP($A13,'Import OffPeak'!$A$3:EQ$99,142,FALSE())-VLOOKUP($A13,'Import OffPeak change'!$A$106:EQ$202,142,FALSE())),0,(VLOOKUP($A13,'Import OffPeak'!$A$3:EQ$99,142,FALSE())-VLOOKUP($A13,'Import OffPeak change'!$A$106:EQ$202,142,FALSE())))</f>
        <v>0</v>
      </c>
      <c r="EM13" s="193" t="n">
        <f aca="false">IF(ISERROR(VLOOKUP($A13,'Import OffPeak'!$A$3:ER$99,143,FALSE())-VLOOKUP($A13,'Import OffPeak change'!$A$106:ER$202,143,FALSE())),0,(VLOOKUP($A13,'Import OffPeak'!$A$3:ER$99,143,FALSE())-VLOOKUP($A13,'Import OffPeak change'!$A$106:ER$202,143,FALSE())))</f>
        <v>0</v>
      </c>
      <c r="EN13" s="193" t="n">
        <f aca="false">IF(ISERROR(VLOOKUP($A13,'Import OffPeak'!$A$3:ES$99,144,FALSE())-VLOOKUP($A13,'Import OffPeak change'!$A$106:ES$202,144,FALSE())),0,(VLOOKUP($A13,'Import OffPeak'!$A$3:ES$99,144,FALSE())-VLOOKUP($A13,'Import OffPeak change'!$A$106:ES$202,144,FALSE())))</f>
        <v>0</v>
      </c>
      <c r="EO13" s="193" t="n">
        <f aca="false">IF(ISERROR(VLOOKUP($A13,'Import OffPeak'!$A$3:ET$99,145,FALSE())-VLOOKUP($A13,'Import OffPeak change'!$A$106:ET$202,145,FALSE())),0,(VLOOKUP($A13,'Import OffPeak'!$A$3:ET$99,145,FALSE())-VLOOKUP($A13,'Import OffPeak change'!$A$106:ET$202,145,FALSE())))</f>
        <v>0</v>
      </c>
      <c r="EP13" s="193" t="n">
        <f aca="false">IF(ISERROR(VLOOKUP($A13,'Import OffPeak'!$A$3:EU$99,146,FALSE())-VLOOKUP($A13,'Import OffPeak change'!$A$106:EU$202,146,FALSE())),0,(VLOOKUP($A13,'Import OffPeak'!$A$3:EU$99,146,FALSE())-VLOOKUP($A13,'Import OffPeak change'!$A$106:EU$202,146,FALSE())))</f>
        <v>0</v>
      </c>
      <c r="EQ13" s="193" t="n">
        <f aca="false">IF(ISERROR(VLOOKUP($A13,'Import OffPeak'!$A$3:EV$99,147,FALSE())-VLOOKUP($A13,'Import OffPeak change'!$A$106:EV$202,147,FALSE())),0,(VLOOKUP($A13,'Import OffPeak'!$A$3:EV$99,147,FALSE())-VLOOKUP($A13,'Import OffPeak change'!$A$106:EV$202,147,FALSE())))</f>
        <v>0</v>
      </c>
      <c r="ER13" s="193" t="n">
        <f aca="false">IF(ISERROR(VLOOKUP($A13,'Import OffPeak'!$A$3:EW$99,148,FALSE())-VLOOKUP($A13,'Import OffPeak change'!$A$106:EW$202,148,FALSE())),0,(VLOOKUP($A13,'Import OffPeak'!$A$3:EW$99,148,FALSE())-VLOOKUP($A13,'Import OffPeak change'!$A$106:EW$202,148,FALSE())))</f>
        <v>0</v>
      </c>
      <c r="ES13" s="193" t="n">
        <f aca="false">IF(ISERROR(VLOOKUP($A13,'Import OffPeak'!$A$3:EX$99,149,FALSE())-VLOOKUP($A13,'Import OffPeak change'!$A$106:EX$202,149,FALSE())),0,(VLOOKUP($A13,'Import OffPeak'!$A$3:EX$99,149,FALSE())-VLOOKUP($A13,'Import OffPeak change'!$A$106:EX$202,149,FALSE())))</f>
        <v>0</v>
      </c>
      <c r="ET13" s="193" t="n">
        <f aca="false">IF(ISERROR(VLOOKUP($A13,'Import OffPeak'!$A$3:EY$99,150,FALSE())-VLOOKUP($A13,'Import OffPeak change'!$A$106:EY$202,150,FALSE())),0,(VLOOKUP($A13,'Import OffPeak'!$A$3:EY$99,150,FALSE())-VLOOKUP($A13,'Import OffPeak change'!$A$106:EY$202,150,FALSE())))</f>
        <v>0</v>
      </c>
      <c r="EU13" s="193" t="n">
        <f aca="false">IF(ISERROR(VLOOKUP($A13,'Import OffPeak'!$A$3:EZ$99,151,FALSE())-VLOOKUP($A13,'Import OffPeak change'!$A$106:EZ$202,151,FALSE())),0,(VLOOKUP($A13,'Import OffPeak'!$A$3:EZ$99,151,FALSE())-VLOOKUP($A13,'Import OffPeak change'!$A$106:EZ$202,151,FALSE())))</f>
        <v>0</v>
      </c>
      <c r="EV13" s="193" t="n">
        <f aca="false">IF(ISERROR(VLOOKUP($A13,'Import OffPeak'!$A$3:FA$99,152,FALSE())-VLOOKUP($A13,'Import OffPeak change'!$A$106:FA$202,152,FALSE())),0,(VLOOKUP($A13,'Import OffPeak'!$A$3:FA$99,152,FALSE())-VLOOKUP($A13,'Import OffPeak change'!$A$106:FA$202,152,FALSE())))</f>
        <v>0</v>
      </c>
      <c r="EW13" s="193" t="n">
        <f aca="false">IF(ISERROR(VLOOKUP($A13,'Import OffPeak'!$A$3:FB$99,153,FALSE())-VLOOKUP($A13,'Import OffPeak change'!$A$106:FB$202,153,FALSE())),0,(VLOOKUP($A13,'Import OffPeak'!$A$3:FB$99,153,FALSE())-VLOOKUP($A13,'Import OffPeak change'!$A$106:FB$202,153,FALSE())))</f>
        <v>0</v>
      </c>
      <c r="EX13" s="193" t="n">
        <f aca="false">IF(ISERROR(VLOOKUP($A13,'Import OffPeak'!$A$3:FC$99,154,FALSE())-VLOOKUP($A13,'Import OffPeak change'!$A$106:FC$202,154,FALSE())),0,(VLOOKUP($A13,'Import OffPeak'!$A$3:FC$99,154,FALSE())-VLOOKUP($A13,'Import OffPeak change'!$A$106:FC$202,154,FALSE())))</f>
        <v>0</v>
      </c>
      <c r="EY13" s="193" t="n">
        <f aca="false">IF(ISERROR(VLOOKUP($A13,'Import OffPeak'!$A$3:FD$99,155,FALSE())-VLOOKUP($A13,'Import OffPeak change'!$A$106:FD$202,155,FALSE())),0,(VLOOKUP($A13,'Import OffPeak'!$A$3:FD$99,155,FALSE())-VLOOKUP($A13,'Import OffPeak change'!$A$106:FD$202,155,FALSE())))</f>
        <v>0</v>
      </c>
      <c r="EZ13" s="193" t="n">
        <f aca="false">IF(ISERROR(VLOOKUP($A13,'Import OffPeak'!$A$3:FE$99,156,FALSE())-VLOOKUP($A13,'Import OffPeak change'!$A$106:FE$202,156,FALSE())),0,(VLOOKUP($A13,'Import OffPeak'!$A$3:FE$99,156,FALSE())-VLOOKUP($A13,'Import OffPeak change'!$A$106:FE$202,156,FALSE())))</f>
        <v>0</v>
      </c>
      <c r="FA13" s="193" t="n">
        <f aca="false">IF(ISERROR(VLOOKUP($A13,'Import OffPeak'!$A$3:FF$99,157,FALSE())-VLOOKUP($A13,'Import OffPeak change'!$A$106:FF$202,157,FALSE())),0,(VLOOKUP($A13,'Import OffPeak'!$A$3:FF$99,157,FALSE())-VLOOKUP($A13,'Import OffPeak change'!$A$106:FF$202,157,FALSE())))</f>
        <v>0</v>
      </c>
      <c r="FB13" s="193" t="n">
        <f aca="false">IF(ISERROR(VLOOKUP($A13,'Import OffPeak'!$A$3:FG$99,158,FALSE())-VLOOKUP($A13,'Import OffPeak change'!$A$106:FG$202,158,FALSE())),0,(VLOOKUP($A13,'Import OffPeak'!$A$3:FG$99,158,FALSE())-VLOOKUP($A13,'Import OffPeak change'!$A$106:FG$202,158,FALSE())))</f>
        <v>0</v>
      </c>
      <c r="FC13" s="193" t="n">
        <f aca="false">IF(ISERROR(VLOOKUP($A13,'Import OffPeak'!$A$3:FH$99,159,FALSE())-VLOOKUP($A13,'Import OffPeak change'!$A$106:FH$202,159,FALSE())),0,(VLOOKUP($A13,'Import OffPeak'!$A$3:FH$99,159,FALSE())-VLOOKUP($A13,'Import OffPeak change'!$A$106:FH$202,159,FALSE())))</f>
        <v>0</v>
      </c>
      <c r="FD13" s="193" t="n">
        <f aca="false">IF(ISERROR(VLOOKUP($A13,'Import OffPeak'!$A$3:FI$99,160,FALSE())-VLOOKUP($A13,'Import OffPeak change'!$A$106:FI$202,160,FALSE())),0,(VLOOKUP($A13,'Import OffPeak'!$A$3:FI$99,160,FALSE())-VLOOKUP($A13,'Import OffPeak change'!$A$106:FI$202,160,FALSE())))</f>
        <v>0</v>
      </c>
      <c r="FE13" s="193" t="n">
        <f aca="false">IF(ISERROR(VLOOKUP($A13,'Import OffPeak'!$A$3:FJ$99,161,FALSE())-VLOOKUP($A13,'Import OffPeak change'!$A$106:FJ$202,161,FALSE())),0,(VLOOKUP($A13,'Import OffPeak'!$A$3:FJ$99,161,FALSE())-VLOOKUP($A13,'Import OffPeak change'!$A$106:FJ$202,161,FALSE())))</f>
        <v>0</v>
      </c>
      <c r="FF13" s="193" t="n">
        <f aca="false">IF(ISERROR(VLOOKUP($A13,'Import OffPeak'!$A$3:FK$99,162,FALSE())-VLOOKUP($A13,'Import OffPeak change'!$A$106:FK$202,162,FALSE())),0,(VLOOKUP($A13,'Import OffPeak'!$A$3:FK$99,162,FALSE())-VLOOKUP($A13,'Import OffPeak change'!$A$106:FK$202,162,FALSE())))</f>
        <v>0</v>
      </c>
      <c r="FG13" s="193" t="n">
        <f aca="false">IF(ISERROR(VLOOKUP($A13,'Import OffPeak'!$A$3:FL$99,163,FALSE())-VLOOKUP($A13,'Import OffPeak change'!$A$106:FL$202,163,FALSE())),0,(VLOOKUP($A13,'Import OffPeak'!$A$3:FL$99,163,FALSE())-VLOOKUP($A13,'Import OffPeak change'!$A$106:FL$202,163,FALSE())))</f>
        <v>0</v>
      </c>
      <c r="FH13" s="193" t="n">
        <f aca="false">IF(ISERROR(VLOOKUP($A13,'Import OffPeak'!$A$3:FM$99,164,FALSE())-VLOOKUP($A13,'Import OffPeak change'!$A$106:FM$202,164,FALSE())),0,(VLOOKUP($A13,'Import OffPeak'!$A$3:FM$99,164,FALSE())-VLOOKUP($A13,'Import OffPeak change'!$A$106:FM$202,164,FALSE())))</f>
        <v>0</v>
      </c>
      <c r="FI13" s="193" t="n">
        <f aca="false">IF(ISERROR(VLOOKUP($A13,'Import OffPeak'!$A$3:FN$99,165,FALSE())-VLOOKUP($A13,'Import OffPeak change'!$A$106:FN$202,165,FALSE())),0,(VLOOKUP($A13,'Import OffPeak'!$A$3:FN$99,165,FALSE())-VLOOKUP($A13,'Import OffPeak change'!$A$106:FN$202,165,FALSE())))</f>
        <v>0</v>
      </c>
      <c r="FJ13" s="193" t="n">
        <f aca="false">IF(ISERROR(VLOOKUP($A13,'Import OffPeak'!$A$3:FO$99,166,FALSE())-VLOOKUP($A13,'Import OffPeak change'!$A$106:FO$202,166,FALSE())),0,(VLOOKUP($A13,'Import OffPeak'!$A$3:FO$99,166,FALSE())-VLOOKUP($A13,'Import OffPeak change'!$A$106:FO$202,166,FALSE())))</f>
        <v>0</v>
      </c>
      <c r="FK13" s="193" t="n">
        <f aca="false">IF(ISERROR(VLOOKUP($A13,'Import OffPeak'!$A$3:FP$99,167,FALSE())-VLOOKUP($A13,'Import OffPeak change'!$A$106:FP$202,167,FALSE())),0,(VLOOKUP($A13,'Import OffPeak'!$A$3:FP$99,167,FALSE())-VLOOKUP($A13,'Import OffPeak change'!$A$106:FP$202,167,FALSE())))</f>
        <v>0</v>
      </c>
      <c r="FL13" s="193" t="n">
        <f aca="false">IF(ISERROR(VLOOKUP($A13,'Import OffPeak'!$A$3:FQ$99,168,FALSE())-VLOOKUP($A13,'Import OffPeak change'!$A$106:FQ$202,168,FALSE())),0,(VLOOKUP($A13,'Import OffPeak'!$A$3:FQ$99,168,FALSE())-VLOOKUP($A13,'Import OffPeak change'!$A$106:FQ$202,168,FALSE())))</f>
        <v>0</v>
      </c>
      <c r="FM13" s="193" t="n">
        <f aca="false">IF(ISERROR(VLOOKUP($A13,'Import OffPeak'!$A$3:FR$99,169,FALSE())-VLOOKUP($A13,'Import OffPeak change'!$A$106:FR$202,169,FALSE())),0,(VLOOKUP($A13,'Import OffPeak'!$A$3:FR$99,169,FALSE())-VLOOKUP($A13,'Import OffPeak change'!$A$106:FR$202,169,FALSE())))</f>
        <v>0</v>
      </c>
      <c r="FN13" s="193" t="n">
        <f aca="false">IF(ISERROR(VLOOKUP($A13,'Import OffPeak'!$A$3:FS$99,170,FALSE())-VLOOKUP($A13,'Import OffPeak change'!$A$106:FS$202,170,FALSE())),0,(VLOOKUP($A13,'Import OffPeak'!$A$3:FS$99,170,FALSE())-VLOOKUP($A13,'Import OffPeak change'!$A$106:FS$202,170,FALSE())))</f>
        <v>0</v>
      </c>
      <c r="FO13" s="193" t="n">
        <f aca="false">IF(ISERROR(VLOOKUP($A13,'Import OffPeak'!$A$3:FT$99,171,FALSE())-VLOOKUP($A13,'Import OffPeak change'!$A$106:FT$202,171,FALSE())),0,(VLOOKUP($A13,'Import OffPeak'!$A$3:FT$99,171,FALSE())-VLOOKUP($A13,'Import OffPeak change'!$A$106:FT$202,171,FALSE())))</f>
        <v>0</v>
      </c>
      <c r="FP13" s="193" t="n">
        <f aca="false">IF(ISERROR(VLOOKUP($A13,'Import OffPeak'!$A$3:FU$99,172,FALSE())-VLOOKUP($A13,'Import OffPeak change'!$A$106:FU$202,172,FALSE())),0,(VLOOKUP($A13,'Import OffPeak'!$A$3:FU$99,172,FALSE())-VLOOKUP($A13,'Import OffPeak change'!$A$106:FU$202,172,FALSE())))</f>
        <v>0</v>
      </c>
      <c r="FQ13" s="193" t="n">
        <f aca="false">IF(ISERROR(VLOOKUP($A13,'Import OffPeak'!$A$3:FV$99,173,FALSE())-VLOOKUP($A13,'Import OffPeak change'!$A$106:FV$202,173,FALSE())),0,(VLOOKUP($A13,'Import OffPeak'!$A$3:FV$99,173,FALSE())-VLOOKUP($A13,'Import OffPeak change'!$A$106:FV$202,173,FALSE())))</f>
        <v>0</v>
      </c>
      <c r="FR13" s="193" t="n">
        <f aca="false">IF(ISERROR(VLOOKUP($A13,'Import OffPeak'!$A$3:FW$99,174,FALSE())-VLOOKUP($A13,'Import OffPeak change'!$A$106:FW$202,174,FALSE())),0,(VLOOKUP($A13,'Import OffPeak'!$A$3:FW$99,174,FALSE())-VLOOKUP($A13,'Import OffPeak change'!$A$106:FW$202,174,FALSE())))</f>
        <v>0</v>
      </c>
      <c r="FS13" s="193" t="n">
        <f aca="false">IF(ISERROR(VLOOKUP($A13,'Import OffPeak'!$A$3:FX$99,175,FALSE())-VLOOKUP($A13,'Import OffPeak change'!$A$106:FX$202,175,FALSE())),0,(VLOOKUP($A13,'Import OffPeak'!$A$3:FX$99,175,FALSE())-VLOOKUP($A13,'Import OffPeak change'!$A$106:FX$202,175,FALSE())))</f>
        <v>0</v>
      </c>
      <c r="FT13" s="193" t="n">
        <f aca="false">IF(ISERROR(VLOOKUP($A13,'Import OffPeak'!$A$3:FY$99,176,FALSE())-VLOOKUP($A13,'Import OffPeak change'!$A$106:FY$202,176,FALSE())),0,(VLOOKUP($A13,'Import OffPeak'!$A$3:FY$99,176,FALSE())-VLOOKUP($A13,'Import OffPeak change'!$A$106:FY$202,176,FALSE())))</f>
        <v>0</v>
      </c>
      <c r="FU13" s="193" t="n">
        <f aca="false">IF(ISERROR(VLOOKUP($A13,'Import OffPeak'!$A$3:FZ$99,177,FALSE())-VLOOKUP($A13,'Import OffPeak change'!$A$106:FZ$202,177,FALSE())),0,(VLOOKUP($A13,'Import OffPeak'!$A$3:FZ$99,177,FALSE())-VLOOKUP($A13,'Import OffPeak change'!$A$106:FZ$202,177,FALSE())))</f>
        <v>0</v>
      </c>
      <c r="FV13" s="193" t="n">
        <f aca="false">IF(ISERROR(VLOOKUP($A13,'Import OffPeak'!$A$3:GA$99,178,FALSE())-VLOOKUP($A13,'Import OffPeak change'!$A$106:GA$202,178,FALSE())),0,(VLOOKUP($A13,'Import OffPeak'!$A$3:GA$99,178,FALSE())-VLOOKUP($A13,'Import OffPeak change'!$A$106:GA$202,178,FALSE())))</f>
        <v>0</v>
      </c>
      <c r="FW13" s="193" t="n">
        <f aca="false">IF(ISERROR(VLOOKUP($A13,'Import OffPeak'!$A$3:GB$99,179,FALSE())-VLOOKUP($A13,'Import OffPeak change'!$A$106:GB$202,179,FALSE())),0,(VLOOKUP($A13,'Import OffPeak'!$A$3:GB$99,179,FALSE())-VLOOKUP($A13,'Import OffPeak change'!$A$106:GB$202,179,FALSE())))</f>
        <v>0</v>
      </c>
      <c r="FX13" s="193" t="n">
        <f aca="false">IF(ISERROR(VLOOKUP($A13,'Import OffPeak'!$A$3:GC$99,180,FALSE())-VLOOKUP($A13,'Import OffPeak change'!$A$106:GC$202,180,FALSE())),0,(VLOOKUP($A13,'Import OffPeak'!$A$3:GC$99,180,FALSE())-VLOOKUP($A13,'Import OffPeak change'!$A$106:GC$202,180,FALSE())))</f>
        <v>0</v>
      </c>
      <c r="FY13" s="193" t="n">
        <f aca="false">IF(ISERROR(VLOOKUP($A13,'Import OffPeak'!$A$3:GD$99,181,FALSE())-VLOOKUP($A13,'Import OffPeak change'!$A$106:GD$202,181,FALSE())),0,(VLOOKUP($A13,'Import OffPeak'!$A$3:GD$99,181,FALSE())-VLOOKUP($A13,'Import OffPeak change'!$A$106:GD$202,181,FALSE())))</f>
        <v>0</v>
      </c>
      <c r="FZ13" s="193" t="n">
        <f aca="false">IF(ISERROR(VLOOKUP($A13,'Import OffPeak'!$A$3:GE$99,182,FALSE())-VLOOKUP($A13,'Import OffPeak change'!$A$106:GE$202,182,FALSE())),0,(VLOOKUP($A13,'Import OffPeak'!$A$3:GE$99,182,FALSE())-VLOOKUP($A13,'Import OffPeak change'!$A$106:GE$202,182,FALSE())))</f>
        <v>0</v>
      </c>
      <c r="GA13" s="193" t="n">
        <f aca="false">IF(ISERROR(VLOOKUP($A13,'Import OffPeak'!$A$3:GF$99,183,FALSE())-VLOOKUP($A13,'Import OffPeak change'!$A$106:GF$202,183,FALSE())),0,(VLOOKUP($A13,'Import OffPeak'!$A$3:GF$99,183,FALSE())-VLOOKUP($A13,'Import OffPeak change'!$A$106:GF$202,183,FALSE())))</f>
        <v>0</v>
      </c>
      <c r="GB13" s="193" t="n">
        <f aca="false">IF(ISERROR(VLOOKUP($A13,'Import OffPeak'!$A$3:GG$99,184,FALSE())-VLOOKUP($A13,'Import OffPeak change'!$A$106:GG$202,184,FALSE())),0,(VLOOKUP($A13,'Import OffPeak'!$A$3:GG$99,184,FALSE())-VLOOKUP($A13,'Import OffPeak change'!$A$106:GG$202,184,FALSE())))</f>
        <v>0</v>
      </c>
      <c r="GC13" s="193" t="n">
        <f aca="false">IF(ISERROR(VLOOKUP($A13,'Import OffPeak'!$A$3:GH$99,185,FALSE())-VLOOKUP($A13,'Import OffPeak change'!$A$106:GH$202,185,FALSE())),0,(VLOOKUP($A13,'Import OffPeak'!$A$3:GH$99,185,FALSE())-VLOOKUP($A13,'Import OffPeak change'!$A$106:GH$202,185,FALSE())))</f>
        <v>0</v>
      </c>
      <c r="GD13" s="193" t="n">
        <f aca="false">IF(ISERROR(VLOOKUP($A13,'Import OffPeak'!$A$3:GI$99,186,FALSE())-VLOOKUP($A13,'Import OffPeak change'!$A$106:GI$202,186,FALSE())),0,(VLOOKUP($A13,'Import OffPeak'!$A$3:GI$99,186,FALSE())-VLOOKUP($A13,'Import OffPeak change'!$A$106:GI$202,186,FALSE())))</f>
        <v>0</v>
      </c>
      <c r="GE13" s="193" t="n">
        <f aca="false">IF(ISERROR(VLOOKUP($A13,'Import OffPeak'!$A$3:GJ$99,187,FALSE())-VLOOKUP($A13,'Import OffPeak change'!$A$106:GJ$202,187,FALSE())),0,(VLOOKUP($A13,'Import OffPeak'!$A$3:GJ$99,187,FALSE())-VLOOKUP($A13,'Import OffPeak change'!$A$106:GJ$202,187,FALSE())))</f>
        <v>0</v>
      </c>
      <c r="GF13" s="193" t="n">
        <f aca="false">IF(ISERROR(VLOOKUP($A13,'Import OffPeak'!$A$3:GK$99,188,FALSE())-VLOOKUP($A13,'Import OffPeak change'!$A$106:GK$202,188,FALSE())),0,(VLOOKUP($A13,'Import OffPeak'!$A$3:GK$99,188,FALSE())-VLOOKUP($A13,'Import OffPeak change'!$A$106:GK$202,188,FALSE())))</f>
        <v>0</v>
      </c>
      <c r="GG13" s="193" t="n">
        <f aca="false">IF(ISERROR(VLOOKUP($A13,'Import OffPeak'!$A$3:GL$99,189,FALSE())-VLOOKUP($A13,'Import OffPeak change'!$A$106:GL$202,189,FALSE())),0,(VLOOKUP($A13,'Import OffPeak'!$A$3:GL$99,189,FALSE())-VLOOKUP($A13,'Import OffPeak change'!$A$106:GL$202,189,FALSE())))</f>
        <v>0</v>
      </c>
      <c r="GH13" s="193" t="n">
        <f aca="false">IF(ISERROR(VLOOKUP($A13,'Import OffPeak'!$A$3:GM$99,190,FALSE())-VLOOKUP($A13,'Import OffPeak change'!$A$106:GM$202,190,FALSE())),0,(VLOOKUP($A13,'Import OffPeak'!$A$3:GM$99,190,FALSE())-VLOOKUP($A13,'Import OffPeak change'!$A$106:GM$202,190,FALSE())))</f>
        <v>0</v>
      </c>
      <c r="GI13" s="193" t="n">
        <f aca="false">IF(ISERROR(VLOOKUP($A13,'Import OffPeak'!$A$3:GN$99,191,FALSE())-VLOOKUP($A13,'Import OffPeak change'!$A$106:GN$202,191,FALSE())),0,(VLOOKUP($A13,'Import OffPeak'!$A$3:GN$99,191,FALSE())-VLOOKUP($A13,'Import OffPeak change'!$A$106:GN$202,191,FALSE())))</f>
        <v>0</v>
      </c>
      <c r="GJ13" s="193" t="n">
        <f aca="false">IF(ISERROR(VLOOKUP($A13,'Import OffPeak'!$A$3:GO$99,192,FALSE())-VLOOKUP($A13,'Import OffPeak change'!$A$106:GO$202,192,FALSE())),0,(VLOOKUP($A13,'Import OffPeak'!$A$3:GO$99,192,FALSE())-VLOOKUP($A13,'Import OffPeak change'!$A$106:GO$202,192,FALSE())))</f>
        <v>0</v>
      </c>
      <c r="GK13" s="193" t="n">
        <f aca="false">IF(ISERROR(VLOOKUP($A13,'Import OffPeak'!$A$3:GP$99,193,FALSE())-VLOOKUP($A13,'Import OffPeak change'!$A$106:GP$202,193,FALSE())),0,(VLOOKUP($A13,'Import OffPeak'!$A$3:GP$99,193,FALSE())-VLOOKUP($A13,'Import OffPeak change'!$A$106:GP$202,193,FALSE())))</f>
        <v>0</v>
      </c>
      <c r="GL13" s="193" t="n">
        <f aca="false">IF(ISERROR(VLOOKUP($A13,'Import OffPeak'!$A$3:GQ$99,194,FALSE())-VLOOKUP($A13,'Import OffPeak change'!$A$106:GQ$202,194,FALSE())),0,(VLOOKUP($A13,'Import OffPeak'!$A$3:GQ$99,194,FALSE())-VLOOKUP($A13,'Import OffPeak change'!$A$106:GQ$202,194,FALSE())))</f>
        <v>0</v>
      </c>
      <c r="GM13" s="193" t="n">
        <f aca="false">IF(ISERROR(VLOOKUP($A13,'Import OffPeak'!$A$3:GR$99,195,FALSE())-VLOOKUP($A13,'Import OffPeak change'!$A$106:GR$202,195,FALSE())),0,(VLOOKUP($A13,'Import OffPeak'!$A$3:GR$99,195,FALSE())-VLOOKUP($A13,'Import OffPeak change'!$A$106:GR$202,195,FALSE())))</f>
        <v>0</v>
      </c>
      <c r="GN13" s="193" t="n">
        <f aca="false">IF(ISERROR(VLOOKUP($A13,'Import OffPeak'!$A$3:GS$99,196,FALSE())-VLOOKUP($A13,'Import OffPeak change'!$A$106:GS$202,196,FALSE())),0,(VLOOKUP($A13,'Import OffPeak'!$A$3:GS$99,196,FALSE())-VLOOKUP($A13,'Import OffPeak change'!$A$106:GS$202,196,FALSE())))</f>
        <v>0</v>
      </c>
      <c r="GO13" s="193" t="n">
        <f aca="false">IF(ISERROR(VLOOKUP($A13,'Import OffPeak'!$A$3:GT$99,197,FALSE())-VLOOKUP($A13,'Import OffPeak change'!$A$106:GT$202,197,FALSE())),0,(VLOOKUP($A13,'Import OffPeak'!$A$3:GT$99,197,FALSE())-VLOOKUP($A13,'Import OffPeak change'!$A$106:GT$202,197,FALSE())))</f>
        <v>0</v>
      </c>
      <c r="GP13" s="193" t="n">
        <f aca="false">IF(ISERROR(VLOOKUP($A13,'Import OffPeak'!$A$3:GU$99,198,FALSE())-VLOOKUP($A13,'Import OffPeak change'!$A$106:GU$202,198,FALSE())),0,(VLOOKUP($A13,'Import OffPeak'!$A$3:GU$99,198,FALSE())-VLOOKUP($A13,'Import OffPeak change'!$A$106:GU$202,198,FALSE())))</f>
        <v>0</v>
      </c>
      <c r="GQ13" s="193" t="n">
        <f aca="false">IF(ISERROR(VLOOKUP($A13,'Import OffPeak'!$A$3:GV$99,199,FALSE())-VLOOKUP($A13,'Import OffPeak change'!$A$106:GV$202,199,FALSE())),0,(VLOOKUP($A13,'Import OffPeak'!$A$3:GV$99,199,FALSE())-VLOOKUP($A13,'Import OffPeak change'!$A$106:GV$202,199,FALSE())))</f>
        <v>0</v>
      </c>
      <c r="GR13" s="193" t="n">
        <f aca="false">IF(ISERROR(VLOOKUP($A13,'Import OffPeak'!$A$3:GW$99,200,FALSE())-VLOOKUP($A13,'Import OffPeak change'!$A$106:GW$202,200,FALSE())),0,(VLOOKUP($A13,'Import OffPeak'!$A$3:GW$99,200,FALSE())-VLOOKUP($A13,'Import OffPeak change'!$A$106:GW$202,200,FALSE())))</f>
        <v>0</v>
      </c>
      <c r="GS13" s="193" t="n">
        <f aca="false">IF(ISERROR(VLOOKUP($A13,'Import OffPeak'!$A$3:GX$99,201,FALSE())-VLOOKUP($A13,'Import OffPeak change'!$A$106:GX$202,201,FALSE())),0,(VLOOKUP($A13,'Import OffPeak'!$A$3:GX$99,201,FALSE())-VLOOKUP($A13,'Import OffPeak change'!$A$106:GX$202,201,FALSE())))</f>
        <v>0</v>
      </c>
      <c r="GT13" s="193" t="n">
        <f aca="false">IF(ISERROR(VLOOKUP($A13,'Import OffPeak'!$A$3:GY$99,202,FALSE())-VLOOKUP($A13,'Import OffPeak change'!$A$106:GY$202,202,FALSE())),0,(VLOOKUP($A13,'Import OffPeak'!$A$3:GY$99,202,FALSE())-VLOOKUP($A13,'Import OffPeak change'!$A$106:GY$202,202,FALSE())))</f>
        <v>0</v>
      </c>
      <c r="GU13" s="193" t="n">
        <f aca="false">IF(ISERROR(VLOOKUP($A13,'Import OffPeak'!$A$3:GZ$99,203,FALSE())-VLOOKUP($A13,'Import OffPeak change'!$A$106:GZ$202,203,FALSE())),0,(VLOOKUP($A13,'Import OffPeak'!$A$3:GZ$99,203,FALSE())-VLOOKUP($A13,'Import OffPeak change'!$A$106:GZ$202,203,FALSE())))</f>
        <v>0</v>
      </c>
      <c r="GV13" s="193" t="n">
        <f aca="false">IF(ISERROR(VLOOKUP($A13,'Import OffPeak'!$A$3:HA$99,204,FALSE())-VLOOKUP($A13,'Import OffPeak change'!$A$106:HA$202,204,FALSE())),0,(VLOOKUP($A13,'Import OffPeak'!$A$3:HA$99,204,FALSE())-VLOOKUP($A13,'Import OffPeak change'!$A$106:HA$202,204,FALSE())))</f>
        <v>0</v>
      </c>
      <c r="GW13" s="193" t="n">
        <f aca="false">IF(ISERROR(VLOOKUP($A13,'Import OffPeak'!$A$3:HB$99,205,FALSE())-VLOOKUP($A13,'Import OffPeak change'!$A$106:HB$202,205,FALSE())),0,(VLOOKUP($A13,'Import OffPeak'!$A$3:HB$99,205,FALSE())-VLOOKUP($A13,'Import OffPeak change'!$A$106:HB$202,205,FALSE())))</f>
        <v>0</v>
      </c>
      <c r="GX13" s="193" t="n">
        <f aca="false">IF(ISERROR(VLOOKUP($A13,'Import OffPeak'!$A$3:HC$99,206,FALSE())-VLOOKUP($A13,'Import OffPeak change'!$A$106:HC$202,206,FALSE())),0,(VLOOKUP($A13,'Import OffPeak'!$A$3:HC$99,206,FALSE())-VLOOKUP($A13,'Import OffPeak change'!$A$106:HC$202,206,FALSE())))</f>
        <v>0</v>
      </c>
      <c r="GY13" s="193" t="n">
        <f aca="false">IF(ISERROR(VLOOKUP($A13,'Import OffPeak'!$A$3:HD$99,207,FALSE())-VLOOKUP($A13,'Import OffPeak change'!$A$106:HD$202,207,FALSE())),0,(VLOOKUP($A13,'Import OffPeak'!$A$3:HD$99,207,FALSE())-VLOOKUP($A13,'Import OffPeak change'!$A$106:HD$202,207,FALSE())))</f>
        <v>0</v>
      </c>
      <c r="GZ13" s="193" t="n">
        <f aca="false">IF(ISERROR(VLOOKUP($A13,'Import OffPeak'!$A$3:HE$99,208,FALSE())-VLOOKUP($A13,'Import OffPeak change'!$A$106:HE$202,208,FALSE())),0,(VLOOKUP($A13,'Import OffPeak'!$A$3:HE$99,208,FALSE())-VLOOKUP($A13,'Import OffPeak change'!$A$106:HE$202,208,FALSE())))</f>
        <v>0</v>
      </c>
      <c r="HA13" s="193" t="n">
        <f aca="false">IF(ISERROR(VLOOKUP($A13,'Import OffPeak'!$A$3:HF$99,209,FALSE())-VLOOKUP($A13,'Import OffPeak change'!$A$106:HF$202,209,FALSE())),0,(VLOOKUP($A13,'Import OffPeak'!$A$3:HF$99,209,FALSE())-VLOOKUP($A13,'Import OffPeak change'!$A$106:HF$202,209,FALSE())))</f>
        <v>0</v>
      </c>
      <c r="HB13" s="193" t="n">
        <f aca="false">IF(ISERROR(VLOOKUP($A13,'Import OffPeak'!$A$3:HG$99,210,FALSE())-VLOOKUP($A13,'Import OffPeak change'!$A$106:HG$202,210,FALSE())),0,(VLOOKUP($A13,'Import OffPeak'!$A$3:HG$99,210,FALSE())-VLOOKUP($A13,'Import OffPeak change'!$A$106:HG$202,210,FALSE())))</f>
        <v>0</v>
      </c>
      <c r="HC13" s="193" t="n">
        <f aca="false">IF(ISERROR(VLOOKUP($A13,'Import OffPeak'!$A$3:HH$99,211,FALSE())-VLOOKUP($A13,'Import OffPeak change'!$A$106:HH$202,211,FALSE())),0,(VLOOKUP($A13,'Import OffPeak'!$A$3:HH$99,211,FALSE())-VLOOKUP($A13,'Import OffPeak change'!$A$106:HH$202,211,FALSE())))</f>
        <v>0</v>
      </c>
      <c r="HD13" s="193" t="n">
        <f aca="false">IF(ISERROR(VLOOKUP($A13,'Import OffPeak'!$A$3:HI$99,212,FALSE())-VLOOKUP($A13,'Import OffPeak change'!$A$106:HI$202,212,FALSE())),0,(VLOOKUP($A13,'Import OffPeak'!$A$3:HI$99,212,FALSE())-VLOOKUP($A13,'Import OffPeak change'!$A$106:HI$202,212,FALSE())))</f>
        <v>0</v>
      </c>
      <c r="HE13" s="193" t="n">
        <f aca="false">IF(ISERROR(VLOOKUP($A13,'Import OffPeak'!$A$3:HJ$99,213,FALSE())-VLOOKUP($A13,'Import OffPeak change'!$A$106:HJ$202,213,FALSE())),0,(VLOOKUP($A13,'Import OffPeak'!$A$3:HJ$99,213,FALSE())-VLOOKUP($A13,'Import OffPeak change'!$A$106:HJ$202,213,FALSE())))</f>
        <v>0</v>
      </c>
      <c r="HF13" s="193" t="n">
        <f aca="false">IF(ISERROR(VLOOKUP($A13,'Import OffPeak'!$A$3:HK$99,214,FALSE())-VLOOKUP($A13,'Import OffPeak change'!$A$106:HK$202,214,FALSE())),0,(VLOOKUP($A13,'Import OffPeak'!$A$3:HK$99,214,FALSE())-VLOOKUP($A13,'Import OffPeak change'!$A$106:HK$202,214,FALSE())))</f>
        <v>0</v>
      </c>
      <c r="HG13" s="193" t="n">
        <f aca="false">IF(ISERROR(VLOOKUP($A13,'Import OffPeak'!$A$3:HL$99,215,FALSE())-VLOOKUP($A13,'Import OffPeak change'!$A$106:HL$202,215,FALSE())),0,(VLOOKUP($A13,'Import OffPeak'!$A$3:HL$99,215,FALSE())-VLOOKUP($A13,'Import OffPeak change'!$A$106:HL$202,215,FALSE())))</f>
        <v>0</v>
      </c>
      <c r="HH13" s="193" t="n">
        <f aca="false">IF(ISERROR(VLOOKUP($A13,'Import OffPeak'!$A$3:HM$99,216,FALSE())-VLOOKUP($A13,'Import OffPeak change'!$A$106:HM$202,216,FALSE())),0,(VLOOKUP($A13,'Import OffPeak'!$A$3:HM$99,216,FALSE())-VLOOKUP($A13,'Import OffPeak change'!$A$106:HM$202,216,FALSE())))</f>
        <v>0</v>
      </c>
      <c r="HI13" s="193" t="n">
        <f aca="false">IF(ISERROR(VLOOKUP($A13,'Import OffPeak'!$A$3:HN$99,217,FALSE())-VLOOKUP($A13,'Import OffPeak change'!$A$106:HN$202,217,FALSE())),0,(VLOOKUP($A13,'Import OffPeak'!$A$3:HN$99,217,FALSE())-VLOOKUP($A13,'Import OffPeak change'!$A$106:HN$202,217,FALSE())))</f>
        <v>0</v>
      </c>
      <c r="HJ13" s="193" t="n">
        <f aca="false">IF(ISERROR(VLOOKUP($A13,'Import OffPeak'!$A$3:HO$99,218,FALSE())-VLOOKUP($A13,'Import OffPeak change'!$A$106:HO$202,218,FALSE())),0,(VLOOKUP($A13,'Import OffPeak'!$A$3:HO$99,218,FALSE())-VLOOKUP($A13,'Import OffPeak change'!$A$106:HO$202,218,FALSE())))</f>
        <v>0</v>
      </c>
      <c r="HK13" s="193" t="n">
        <f aca="false">IF(ISERROR(VLOOKUP($A13,'Import OffPeak'!$A$3:HP$99,219,FALSE())-VLOOKUP($A13,'Import OffPeak change'!$A$106:HP$202,219,FALSE())),0,(VLOOKUP($A13,'Import OffPeak'!$A$3:HP$99,219,FALSE())-VLOOKUP($A13,'Import OffPeak change'!$A$106:HP$202,219,FALSE())))</f>
        <v>0</v>
      </c>
      <c r="HL13" s="193" t="n">
        <f aca="false">IF(ISERROR(VLOOKUP($A13,'Import OffPeak'!$A$3:HQ$99,220,FALSE())-VLOOKUP($A13,'Import OffPeak change'!$A$106:HQ$202,220,FALSE())),0,(VLOOKUP($A13,'Import OffPeak'!$A$3:HQ$99,220,FALSE())-VLOOKUP($A13,'Import OffPeak change'!$A$106:HQ$202,220,FALSE())))</f>
        <v>0</v>
      </c>
      <c r="HM13" s="193" t="n">
        <f aca="false">IF(ISERROR(VLOOKUP($A13,'Import OffPeak'!$A$3:HR$99,221,FALSE())-VLOOKUP($A13,'Import OffPeak change'!$A$106:HR$202,221,FALSE())),0,(VLOOKUP($A13,'Import OffPeak'!$A$3:HR$99,221,FALSE())-VLOOKUP($A13,'Import OffPeak change'!$A$106:HR$202,221,FALSE())))</f>
        <v>0</v>
      </c>
      <c r="HN13" s="193" t="n">
        <f aca="false">IF(ISERROR(VLOOKUP($A13,'Import OffPeak'!$A$3:HS$99,222,FALSE())-VLOOKUP($A13,'Import OffPeak change'!$A$106:HS$202,222,FALSE())),0,(VLOOKUP($A13,'Import OffPeak'!$A$3:HS$99,222,FALSE())-VLOOKUP($A13,'Import OffPeak change'!$A$106:HS$202,222,FALSE())))</f>
        <v>0</v>
      </c>
      <c r="HO13" s="193" t="n">
        <f aca="false">IF(ISERROR(VLOOKUP($A13,'Import OffPeak'!$A$3:HT$99,223,FALSE())-VLOOKUP($A13,'Import OffPeak change'!$A$106:HT$202,223,FALSE())),0,(VLOOKUP($A13,'Import OffPeak'!$A$3:HT$99,223,FALSE())-VLOOKUP($A13,'Import OffPeak change'!$A$106:HT$202,223,FALSE())))</f>
        <v>0</v>
      </c>
      <c r="HP13" s="193" t="n">
        <f aca="false">IF(ISERROR(VLOOKUP($A13,'Import OffPeak'!$A$3:HU$99,224,FALSE())-VLOOKUP($A13,'Import OffPeak change'!$A$106:HU$202,224,FALSE())),0,(VLOOKUP($A13,'Import OffPeak'!$A$3:HU$99,224,FALSE())-VLOOKUP($A13,'Import OffPeak change'!$A$106:HU$202,224,FALSE())))</f>
        <v>0</v>
      </c>
      <c r="HQ13" s="193" t="n">
        <f aca="false">IF(ISERROR(VLOOKUP($A13,'Import OffPeak'!$A$3:HV$99,225,FALSE())-VLOOKUP($A13,'Import OffPeak change'!$A$106:HV$202,225,FALSE())),0,(VLOOKUP($A13,'Import OffPeak'!$A$3:HV$99,225,FALSE())-VLOOKUP($A13,'Import OffPeak change'!$A$106:HV$202,225,FALSE())))</f>
        <v>0</v>
      </c>
      <c r="HR13" s="193" t="n">
        <f aca="false">IF(ISERROR(VLOOKUP($A13,'Import OffPeak'!$A$3:HW$99,226,FALSE())-VLOOKUP($A13,'Import OffPeak change'!$A$106:HW$202,226,FALSE())),0,(VLOOKUP($A13,'Import OffPeak'!$A$3:HW$99,226,FALSE())-VLOOKUP($A13,'Import OffPeak change'!$A$106:HW$202,226,FALSE())))</f>
        <v>0</v>
      </c>
      <c r="HS13" s="193" t="n">
        <f aca="false">IF(ISERROR(VLOOKUP($A13,'Import OffPeak'!$A$3:HX$99,227,FALSE())-VLOOKUP($A13,'Import OffPeak change'!$A$106:HX$202,227,FALSE())),0,(VLOOKUP($A13,'Import OffPeak'!$A$3:HX$99,227,FALSE())-VLOOKUP($A13,'Import OffPeak change'!$A$106:HX$202,227,FALSE())))</f>
        <v>0</v>
      </c>
      <c r="HT13" s="193" t="n">
        <f aca="false">IF(ISERROR(VLOOKUP($A13,'Import OffPeak'!$A$3:HY$99,228,FALSE())-VLOOKUP($A13,'Import OffPeak change'!$A$106:HY$202,228,FALSE())),0,(VLOOKUP($A13,'Import OffPeak'!$A$3:HY$99,228,FALSE())-VLOOKUP($A13,'Import OffPeak change'!$A$106:HY$202,228,FALSE())))</f>
        <v>0</v>
      </c>
      <c r="HU13" s="193" t="n">
        <f aca="false">IF(ISERROR(VLOOKUP($A13,'Import OffPeak'!$A$3:HZ$99,229,FALSE())-VLOOKUP($A13,'Import OffPeak change'!$A$106:HZ$202,229,FALSE())),0,(VLOOKUP($A13,'Import OffPeak'!$A$3:HZ$99,229,FALSE())-VLOOKUP($A13,'Import OffPeak change'!$A$106:HZ$202,229,FALSE())))</f>
        <v>0</v>
      </c>
      <c r="HV13" s="193" t="n">
        <f aca="false">IF(ISERROR(VLOOKUP($A13,'Import OffPeak'!$A$3:IA$99,230,FALSE())-VLOOKUP($A13,'Import OffPeak change'!$A$106:IA$202,230,FALSE())),0,(VLOOKUP($A13,'Import OffPeak'!$A$3:IA$99,230,FALSE())-VLOOKUP($A13,'Import OffPeak change'!$A$106:IA$202,230,FALSE())))</f>
        <v>0</v>
      </c>
      <c r="HW13" s="193" t="n">
        <f aca="false">IF(ISERROR(VLOOKUP($A13,'Import OffPeak'!$A$3:IB$99,231,FALSE())-VLOOKUP($A13,'Import OffPeak change'!$A$106:IB$202,231,FALSE())),0,(VLOOKUP($A13,'Import OffPeak'!$A$3:IB$99,231,FALSE())-VLOOKUP($A13,'Import OffPeak change'!$A$106:IB$202,231,FALSE())))</f>
        <v>0</v>
      </c>
      <c r="HX13" s="193" t="n">
        <f aca="false">IF(ISERROR(VLOOKUP($A13,'Import OffPeak'!$A$3:IC$99,232,FALSE())-VLOOKUP($A13,'Import OffPeak change'!$A$106:IC$202,232,FALSE())),0,(VLOOKUP($A13,'Import OffPeak'!$A$3:IC$99,232,FALSE())-VLOOKUP($A13,'Import OffPeak change'!$A$106:IC$202,232,FALSE())))</f>
        <v>0</v>
      </c>
      <c r="HY13" s="193" t="n">
        <f aca="false">IF(ISERROR(VLOOKUP($A13,'Import OffPeak'!$A$3:ID$99,233,FALSE())-VLOOKUP($A13,'Import OffPeak change'!$A$106:ID$202,233,FALSE())),0,(VLOOKUP($A13,'Import OffPeak'!$A$3:ID$99,233,FALSE())-VLOOKUP($A13,'Import OffPeak change'!$A$106:ID$202,233,FALSE())))</f>
        <v>0</v>
      </c>
      <c r="HZ13" s="193" t="n">
        <f aca="false">IF(ISERROR(VLOOKUP($A13,'Import OffPeak'!$A$3:IE$99,234,FALSE())-VLOOKUP($A13,'Import OffPeak change'!$A$106:IE$202,234,FALSE())),0,(VLOOKUP($A13,'Import OffPeak'!$A$3:IE$99,234,FALSE())-VLOOKUP($A13,'Import OffPeak change'!$A$106:IE$202,234,FALSE())))</f>
        <v>0</v>
      </c>
      <c r="IA13" s="193" t="n">
        <f aca="false">IF(ISERROR(VLOOKUP($A13,'Import OffPeak'!$A$3:IF$99,235,FALSE())-VLOOKUP($A13,'Import OffPeak change'!$A$106:IF$202,235,FALSE())),0,(VLOOKUP($A13,'Import OffPeak'!$A$3:IF$99,235,FALSE())-VLOOKUP($A13,'Import OffPeak change'!$A$106:IF$202,235,FALSE())))</f>
        <v>0</v>
      </c>
      <c r="IB13" s="193" t="n">
        <f aca="false">IF(ISERROR(VLOOKUP($A13,'Import OffPeak'!$A$3:IG$99,236,FALSE())-VLOOKUP($A13,'Import OffPeak change'!$A$106:IG$202,236,FALSE())),0,(VLOOKUP($A13,'Import OffPeak'!$A$3:IG$99,236,FALSE())-VLOOKUP($A13,'Import OffPeak change'!$A$106:IG$202,236,FALSE())))</f>
        <v>0</v>
      </c>
      <c r="IC13" s="193" t="n">
        <f aca="false">IF(ISERROR(VLOOKUP($A13,'Import OffPeak'!$A$3:IH$99,237,FALSE())-VLOOKUP($A13,'Import OffPeak change'!$A$106:IH$202,237,FALSE())),0,(VLOOKUP($A13,'Import OffPeak'!$A$3:IH$99,237,FALSE())-VLOOKUP($A13,'Import OffPeak change'!$A$106:IH$202,237,FALSE())))</f>
        <v>0</v>
      </c>
      <c r="ID13" s="193" t="n">
        <f aca="false">IF(ISERROR(VLOOKUP($A13,'Import OffPeak'!$A$3:II$99,238,FALSE())-VLOOKUP($A13,'Import OffPeak change'!$A$106:II$202,238,FALSE())),0,(VLOOKUP($A13,'Import OffPeak'!$A$3:II$99,238,FALSE())-VLOOKUP($A13,'Import OffPeak change'!$A$106:II$202,238,FALSE())))</f>
        <v>0</v>
      </c>
      <c r="IE13" s="193" t="n">
        <f aca="false">IF(ISERROR(VLOOKUP($A13,'Import OffPeak'!$A$3:IJ$99,239,FALSE())-VLOOKUP($A13,'Import OffPeak change'!$A$106:IJ$202,239,FALSE())),0,(VLOOKUP($A13,'Import OffPeak'!$A$3:IJ$99,239,FALSE())-VLOOKUP($A13,'Import OffPeak change'!$A$106:IJ$202,239,FALSE())))</f>
        <v>0</v>
      </c>
      <c r="IF13" s="193"/>
      <c r="IH13" s="164"/>
      <c r="II13" s="193"/>
    </row>
    <row r="14" customFormat="false" ht="12.75" hidden="false" customHeight="false" outlineLevel="0" collapsed="false">
      <c r="A14" s="201" t="str">
        <f aca="false">IF('Import OffPeak'!A11=0,"",'Import OffPeak'!A11)</f>
        <v>HEDGECDN</v>
      </c>
      <c r="B14" s="193"/>
      <c r="C14" s="193"/>
      <c r="D14" s="193"/>
      <c r="E14" s="193"/>
      <c r="F14" s="193"/>
      <c r="G14" s="193" t="n">
        <f aca="false">IF(ISERROR(VLOOKUP($A14,'Import OffPeak'!$A$3:L$99,7,FALSE())-VLOOKUP($A14,'Import OffPeak change'!$A$106:L$202,7,FALSE())),0,(VLOOKUP($A14,'Import OffPeak'!$A$3:L$99,7,FALSE())-VLOOKUP($A14,'Import OffPeak change'!$A$106:L$202,7,FALSE())))</f>
        <v>0</v>
      </c>
      <c r="H14" s="193" t="n">
        <f aca="false">IF(ISERROR(VLOOKUP($A14,'Import OffPeak'!$A$3:M$99,8,FALSE())-VLOOKUP($A14,'Import OffPeak change'!$A$106:M$202,8,FALSE())),0,(VLOOKUP($A14,'Import OffPeak'!$A$3:M$99,8,FALSE())-VLOOKUP($A14,'Import OffPeak change'!$A$106:M$202,8,FALSE())))</f>
        <v>0</v>
      </c>
      <c r="I14" s="193" t="n">
        <f aca="false">IF(ISERROR(VLOOKUP($A14,'Import OffPeak'!$A$3:N$99,9,FALSE())-VLOOKUP($A14,'Import OffPeak change'!$A$106:N$202,9,FALSE())),0,(VLOOKUP($A14,'Import OffPeak'!$A$3:N$99,9,FALSE())-VLOOKUP($A14,'Import OffPeak change'!$A$106:N$202,9,FALSE())))</f>
        <v>0</v>
      </c>
      <c r="J14" s="193" t="n">
        <f aca="false">IF(ISERROR(VLOOKUP($A14,'Import OffPeak'!$A$3:O$99,10,FALSE())-VLOOKUP($A14,'Import OffPeak change'!$A$106:O$202,10,FALSE())),0,(VLOOKUP($A14,'Import OffPeak'!$A$3:O$99,10,FALSE())-VLOOKUP($A14,'Import OffPeak change'!$A$106:O$202,10,FALSE())))</f>
        <v>0</v>
      </c>
      <c r="K14" s="193" t="n">
        <f aca="false">IF(ISERROR(VLOOKUP($A14,'Import OffPeak'!$A$3:P$99,11,FALSE())-VLOOKUP($A14,'Import OffPeak change'!$A$106:P$202,11,FALSE())),0,(VLOOKUP($A14,'Import OffPeak'!$A$3:P$99,11,FALSE())-VLOOKUP($A14,'Import OffPeak change'!$A$106:P$202,11,FALSE())))</f>
        <v>0</v>
      </c>
      <c r="L14" s="193" t="n">
        <f aca="false">IF(ISERROR(VLOOKUP($A14,'Import OffPeak'!$A$3:Q$99,12,FALSE())-VLOOKUP($A14,'Import OffPeak change'!$A$106:Q$202,12,FALSE())),0,(VLOOKUP($A14,'Import OffPeak'!$A$3:Q$99,12,FALSE())-VLOOKUP($A14,'Import OffPeak change'!$A$106:Q$202,12,FALSE())))</f>
        <v>0</v>
      </c>
      <c r="M14" s="193" t="n">
        <f aca="false">IF(ISERROR(VLOOKUP($A14,'Import OffPeak'!$A$3:R$99,13,FALSE())-VLOOKUP($A14,'Import OffPeak change'!$A$106:R$202,13,FALSE())),0,(VLOOKUP($A14,'Import OffPeak'!$A$3:R$99,13,FALSE())-VLOOKUP($A14,'Import OffPeak change'!$A$106:R$202,13,FALSE())))</f>
        <v>0</v>
      </c>
      <c r="N14" s="193" t="n">
        <f aca="false">IF(ISERROR(VLOOKUP($A14,'Import OffPeak'!$A$3:S$99,14,FALSE())-VLOOKUP($A14,'Import OffPeak change'!$A$106:S$202,14,FALSE())),0,(VLOOKUP($A14,'Import OffPeak'!$A$3:S$99,14,FALSE())-VLOOKUP($A14,'Import OffPeak change'!$A$106:S$202,14,FALSE())))</f>
        <v>0</v>
      </c>
      <c r="O14" s="193" t="n">
        <f aca="false">IF(ISERROR(VLOOKUP($A14,'Import OffPeak'!$A$3:T$99,15,FALSE())-VLOOKUP($A14,'Import OffPeak change'!$A$106:T$202,15,FALSE())),0,(VLOOKUP($A14,'Import OffPeak'!$A$3:T$99,15,FALSE())-VLOOKUP($A14,'Import OffPeak change'!$A$106:T$202,15,FALSE())))</f>
        <v>0</v>
      </c>
      <c r="P14" s="193" t="n">
        <f aca="false">IF(ISERROR(VLOOKUP($A14,'Import OffPeak'!$A$3:U$99,16,FALSE())-VLOOKUP($A14,'Import OffPeak change'!$A$106:U$202,16,FALSE())),0,(VLOOKUP($A14,'Import OffPeak'!$A$3:U$99,16,FALSE())-VLOOKUP($A14,'Import OffPeak change'!$A$106:U$202,16,FALSE())))</f>
        <v>0</v>
      </c>
      <c r="Q14" s="193" t="n">
        <f aca="false">IF(ISERROR(VLOOKUP($A14,'Import OffPeak'!$A$3:V$99,17,FALSE())-VLOOKUP($A14,'Import OffPeak change'!$A$106:V$202,17,FALSE())),0,(VLOOKUP($A14,'Import OffPeak'!$A$3:V$99,17,FALSE())-VLOOKUP($A14,'Import OffPeak change'!$A$106:V$202,17,FALSE())))</f>
        <v>0</v>
      </c>
      <c r="R14" s="193" t="n">
        <f aca="false">IF(ISERROR(VLOOKUP($A14,'Import OffPeak'!$A$3:W$99,18,FALSE())-VLOOKUP($A14,'Import OffPeak change'!$A$106:W$202,18,FALSE())),0,(VLOOKUP($A14,'Import OffPeak'!$A$3:W$99,18,FALSE())-VLOOKUP($A14,'Import OffPeak change'!$A$106:W$202,18,FALSE())))</f>
        <v>0</v>
      </c>
      <c r="S14" s="193" t="n">
        <f aca="false">IF(ISERROR(VLOOKUP($A14,'Import OffPeak'!$A$3:X$99,19,FALSE())-VLOOKUP($A14,'Import OffPeak change'!$A$106:X$202,19,FALSE())),0,(VLOOKUP($A14,'Import OffPeak'!$A$3:X$99,19,FALSE())-VLOOKUP($A14,'Import OffPeak change'!$A$106:X$202,19,FALSE())))</f>
        <v>0</v>
      </c>
      <c r="T14" s="193" t="n">
        <f aca="false">IF(ISERROR(VLOOKUP($A14,'Import OffPeak'!$A$3:Y$99,20,FALSE())-VLOOKUP($A14,'Import OffPeak change'!$A$106:Y$202,20,FALSE())),0,(VLOOKUP($A14,'Import OffPeak'!$A$3:Y$99,20,FALSE())-VLOOKUP($A14,'Import OffPeak change'!$A$106:Y$202,20,FALSE())))</f>
        <v>0</v>
      </c>
      <c r="U14" s="193" t="n">
        <f aca="false">IF(ISERROR(VLOOKUP($A14,'Import OffPeak'!$A$3:Z$99,21,FALSE())-VLOOKUP($A14,'Import OffPeak change'!$A$106:Z$202,21,FALSE())),0,(VLOOKUP($A14,'Import OffPeak'!$A$3:Z$99,21,FALSE())-VLOOKUP($A14,'Import OffPeak change'!$A$106:Z$202,21,FALSE())))</f>
        <v>0</v>
      </c>
      <c r="V14" s="193" t="n">
        <f aca="false">IF(ISERROR(VLOOKUP($A14,'Import OffPeak'!$A$3:AA$99,22,FALSE())-VLOOKUP($A14,'Import OffPeak change'!$A$106:AA$202,22,FALSE())),0,(VLOOKUP($A14,'Import OffPeak'!$A$3:AA$99,22,FALSE())-VLOOKUP($A14,'Import OffPeak change'!$A$106:AA$202,22,FALSE())))</f>
        <v>0</v>
      </c>
      <c r="W14" s="193" t="n">
        <f aca="false">IF(ISERROR(VLOOKUP($A14,'Import OffPeak'!$A$3:AB$99,23,FALSE())-VLOOKUP($A14,'Import OffPeak change'!$A$106:AB$202,23,FALSE())),0,(VLOOKUP($A14,'Import OffPeak'!$A$3:AB$99,23,FALSE())-VLOOKUP($A14,'Import OffPeak change'!$A$106:AB$202,23,FALSE())))</f>
        <v>0</v>
      </c>
      <c r="X14" s="193" t="n">
        <f aca="false">IF(ISERROR(VLOOKUP($A14,'Import OffPeak'!$A$3:AC$99,24,FALSE())-VLOOKUP($A14,'Import OffPeak change'!$A$106:AC$202,24,FALSE())),0,(VLOOKUP($A14,'Import OffPeak'!$A$3:AC$99,24,FALSE())-VLOOKUP($A14,'Import OffPeak change'!$A$106:AC$202,24,FALSE())))</f>
        <v>0</v>
      </c>
      <c r="Y14" s="193" t="n">
        <f aca="false">IF(ISERROR(VLOOKUP($A14,'Import OffPeak'!$A$3:AD$99,25,FALSE())-VLOOKUP($A14,'Import OffPeak change'!$A$106:AD$202,25,FALSE())),0,(VLOOKUP($A14,'Import OffPeak'!$A$3:AD$99,25,FALSE())-VLOOKUP($A14,'Import OffPeak change'!$A$106:AD$202,25,FALSE())))</f>
        <v>0</v>
      </c>
      <c r="Z14" s="193" t="n">
        <f aca="false">IF(ISERROR(VLOOKUP($A14,'Import OffPeak'!$A$3:AE$99,26,FALSE())-VLOOKUP($A14,'Import OffPeak change'!$A$106:AE$202,26,FALSE())),0,(VLOOKUP($A14,'Import OffPeak'!$A$3:AE$99,26,FALSE())-VLOOKUP($A14,'Import OffPeak change'!$A$106:AE$202,26,FALSE())))</f>
        <v>0</v>
      </c>
      <c r="AA14" s="193" t="n">
        <f aca="false">IF(ISERROR(VLOOKUP($A14,'Import OffPeak'!$A$3:AF$99,27,FALSE())-VLOOKUP($A14,'Import OffPeak change'!$A$106:AF$202,27,FALSE())),0,(VLOOKUP($A14,'Import OffPeak'!$A$3:AF$99,27,FALSE())-VLOOKUP($A14,'Import OffPeak change'!$A$106:AF$202,27,FALSE())))</f>
        <v>0</v>
      </c>
      <c r="AB14" s="193" t="n">
        <f aca="false">IF(ISERROR(VLOOKUP($A14,'Import OffPeak'!$A$3:AG$99,28,FALSE())-VLOOKUP($A14,'Import OffPeak change'!$A$106:AG$202,28,FALSE())),0,(VLOOKUP($A14,'Import OffPeak'!$A$3:AG$99,28,FALSE())-VLOOKUP($A14,'Import OffPeak change'!$A$106:AG$202,28,FALSE())))</f>
        <v>0</v>
      </c>
      <c r="AC14" s="193" t="n">
        <f aca="false">IF(ISERROR(VLOOKUP($A14,'Import OffPeak'!$A$3:AH$99,29,FALSE())-VLOOKUP($A14,'Import OffPeak change'!$A$106:AH$202,29,FALSE())),0,(VLOOKUP($A14,'Import OffPeak'!$A$3:AH$99,29,FALSE())-VLOOKUP($A14,'Import OffPeak change'!$A$106:AH$202,29,FALSE())))</f>
        <v>0</v>
      </c>
      <c r="AD14" s="193" t="n">
        <f aca="false">IF(ISERROR(VLOOKUP($A14,'Import OffPeak'!$A$3:AI$99,30,FALSE())-VLOOKUP($A14,'Import OffPeak change'!$A$106:AI$202,30,FALSE())),0,(VLOOKUP($A14,'Import OffPeak'!$A$3:AI$99,30,FALSE())-VLOOKUP($A14,'Import OffPeak change'!$A$106:AI$202,30,FALSE())))</f>
        <v>0</v>
      </c>
      <c r="AE14" s="193" t="n">
        <f aca="false">IF(ISERROR(VLOOKUP($A14,'Import OffPeak'!$A$3:AJ$99,31,FALSE())-VLOOKUP($A14,'Import OffPeak change'!$A$106:AJ$202,31,FALSE())),0,(VLOOKUP($A14,'Import OffPeak'!$A$3:AJ$99,31,FALSE())-VLOOKUP($A14,'Import OffPeak change'!$A$106:AJ$202,31,FALSE())))</f>
        <v>0</v>
      </c>
      <c r="AF14" s="193" t="n">
        <f aca="false">IF(ISERROR(VLOOKUP($A14,'Import OffPeak'!$A$3:AK$99,32,FALSE())-VLOOKUP($A14,'Import OffPeak change'!$A$106:AK$202,32,FALSE())),0,(VLOOKUP($A14,'Import OffPeak'!$A$3:AK$99,32,FALSE())-VLOOKUP($A14,'Import OffPeak change'!$A$106:AK$202,32,FALSE())))</f>
        <v>0</v>
      </c>
      <c r="AG14" s="193" t="n">
        <f aca="false">IF(ISERROR(VLOOKUP($A14,'Import OffPeak'!$A$3:AL$99,33,FALSE())-VLOOKUP($A14,'Import OffPeak change'!$A$106:AL$202,33,FALSE())),0,(VLOOKUP($A14,'Import OffPeak'!$A$3:AL$99,33,FALSE())-VLOOKUP($A14,'Import OffPeak change'!$A$106:AL$202,33,FALSE())))</f>
        <v>0</v>
      </c>
      <c r="AH14" s="193" t="n">
        <f aca="false">IF(ISERROR(VLOOKUP($A14,'Import OffPeak'!$A$3:AM$99,34,FALSE())-VLOOKUP($A14,'Import OffPeak change'!$A$106:AM$202,34,FALSE())),0,(VLOOKUP($A14,'Import OffPeak'!$A$3:AM$99,34,FALSE())-VLOOKUP($A14,'Import OffPeak change'!$A$106:AM$202,34,FALSE())))</f>
        <v>0</v>
      </c>
      <c r="AI14" s="193" t="n">
        <f aca="false">IF(ISERROR(VLOOKUP($A14,'Import OffPeak'!$A$3:AN$99,35,FALSE())-VLOOKUP($A14,'Import OffPeak change'!$A$106:AN$202,35,FALSE())),0,(VLOOKUP($A14,'Import OffPeak'!$A$3:AN$99,35,FALSE())-VLOOKUP($A14,'Import OffPeak change'!$A$106:AN$202,35,FALSE())))</f>
        <v>0</v>
      </c>
      <c r="AJ14" s="193" t="n">
        <f aca="false">IF(ISERROR(VLOOKUP($A14,'Import OffPeak'!$A$3:AO$99,36,FALSE())-VLOOKUP($A14,'Import OffPeak change'!$A$106:AO$202,36,FALSE())),0,(VLOOKUP($A14,'Import OffPeak'!$A$3:AO$99,36,FALSE())-VLOOKUP($A14,'Import OffPeak change'!$A$106:AO$202,36,FALSE())))</f>
        <v>0</v>
      </c>
      <c r="AK14" s="193" t="n">
        <f aca="false">IF(ISERROR(VLOOKUP($A14,'Import OffPeak'!$A$3:AP$99,37,FALSE())-VLOOKUP($A14,'Import OffPeak change'!$A$106:AP$202,37,FALSE())),0,(VLOOKUP($A14,'Import OffPeak'!$A$3:AP$99,37,FALSE())-VLOOKUP($A14,'Import OffPeak change'!$A$106:AP$202,37,FALSE())))</f>
        <v>0</v>
      </c>
      <c r="AL14" s="193" t="n">
        <f aca="false">IF(ISERROR(VLOOKUP($A14,'Import OffPeak'!$A$3:AQ$99,38,FALSE())-VLOOKUP($A14,'Import OffPeak change'!$A$106:AQ$202,38,FALSE())),0,(VLOOKUP($A14,'Import OffPeak'!$A$3:AQ$99,38,FALSE())-VLOOKUP($A14,'Import OffPeak change'!$A$106:AQ$202,38,FALSE())))</f>
        <v>0</v>
      </c>
      <c r="AM14" s="193" t="n">
        <f aca="false">IF(ISERROR(VLOOKUP($A14,'Import OffPeak'!$A$3:AR$99,39,FALSE())-VLOOKUP($A14,'Import OffPeak change'!$A$106:AR$202,39,FALSE())),0,(VLOOKUP($A14,'Import OffPeak'!$A$3:AR$99,39,FALSE())-VLOOKUP($A14,'Import OffPeak change'!$A$106:AR$202,39,FALSE())))</f>
        <v>0</v>
      </c>
      <c r="AN14" s="193" t="n">
        <f aca="false">IF(ISERROR(VLOOKUP($A14,'Import OffPeak'!$A$3:AS$99,40,FALSE())-VLOOKUP($A14,'Import OffPeak change'!$A$106:AS$202,40,FALSE())),0,(VLOOKUP($A14,'Import OffPeak'!$A$3:AS$99,40,FALSE())-VLOOKUP($A14,'Import OffPeak change'!$A$106:AS$202,40,FALSE())))</f>
        <v>0</v>
      </c>
      <c r="AO14" s="193" t="n">
        <f aca="false">IF(ISERROR(VLOOKUP($A14,'Import OffPeak'!$A$3:AT$99,41,FALSE())-VLOOKUP($A14,'Import OffPeak change'!$A$106:AT$202,41,FALSE())),0,(VLOOKUP($A14,'Import OffPeak'!$A$3:AT$99,41,FALSE())-VLOOKUP($A14,'Import OffPeak change'!$A$106:AT$202,41,FALSE())))</f>
        <v>0</v>
      </c>
      <c r="AP14" s="193" t="n">
        <f aca="false">IF(ISERROR(VLOOKUP($A14,'Import OffPeak'!$A$3:AU$99,42,FALSE())-VLOOKUP($A14,'Import OffPeak change'!$A$106:AU$202,42,FALSE())),0,(VLOOKUP($A14,'Import OffPeak'!$A$3:AU$99,42,FALSE())-VLOOKUP($A14,'Import OffPeak change'!$A$106:AU$202,42,FALSE())))</f>
        <v>0</v>
      </c>
      <c r="AQ14" s="193" t="n">
        <f aca="false">IF(ISERROR(VLOOKUP($A14,'Import OffPeak'!$A$3:AV$99,43,FALSE())-VLOOKUP($A14,'Import OffPeak change'!$A$106:AV$202,43,FALSE())),0,(VLOOKUP($A14,'Import OffPeak'!$A$3:AV$99,43,FALSE())-VLOOKUP($A14,'Import OffPeak change'!$A$106:AV$202,43,FALSE())))</f>
        <v>0</v>
      </c>
      <c r="AR14" s="193" t="n">
        <f aca="false">IF(ISERROR(VLOOKUP($A14,'Import OffPeak'!$A$3:AW$99,44,FALSE())-VLOOKUP($A14,'Import OffPeak change'!$A$106:AW$202,44,FALSE())),0,(VLOOKUP($A14,'Import OffPeak'!$A$3:AW$99,44,FALSE())-VLOOKUP($A14,'Import OffPeak change'!$A$106:AW$202,44,FALSE())))</f>
        <v>0</v>
      </c>
      <c r="AS14" s="193" t="n">
        <f aca="false">IF(ISERROR(VLOOKUP($A14,'Import OffPeak'!$A$3:AX$99,45,FALSE())-VLOOKUP($A14,'Import OffPeak change'!$A$106:AX$202,45,FALSE())),0,(VLOOKUP($A14,'Import OffPeak'!$A$3:AX$99,45,FALSE())-VLOOKUP($A14,'Import OffPeak change'!$A$106:AX$202,45,FALSE())))</f>
        <v>0</v>
      </c>
      <c r="AT14" s="193" t="n">
        <f aca="false">IF(ISERROR(VLOOKUP($A14,'Import OffPeak'!$A$3:AY$99,46,FALSE())-VLOOKUP($A14,'Import OffPeak change'!$A$106:AY$202,46,FALSE())),0,(VLOOKUP($A14,'Import OffPeak'!$A$3:AY$99,46,FALSE())-VLOOKUP($A14,'Import OffPeak change'!$A$106:AY$202,46,FALSE())))</f>
        <v>0</v>
      </c>
      <c r="AU14" s="193" t="n">
        <f aca="false">IF(ISERROR(VLOOKUP($A14,'Import OffPeak'!$A$3:AZ$99,47,FALSE())-VLOOKUP($A14,'Import OffPeak change'!$A$106:AZ$202,47,FALSE())),0,(VLOOKUP($A14,'Import OffPeak'!$A$3:AZ$99,47,FALSE())-VLOOKUP($A14,'Import OffPeak change'!$A$106:AZ$202,47,FALSE())))</f>
        <v>0</v>
      </c>
      <c r="AV14" s="193" t="n">
        <f aca="false">IF(ISERROR(VLOOKUP($A14,'Import OffPeak'!$A$3:BA$99,48,FALSE())-VLOOKUP($A14,'Import OffPeak change'!$A$106:BA$202,48,FALSE())),0,(VLOOKUP($A14,'Import OffPeak'!$A$3:BA$99,48,FALSE())-VLOOKUP($A14,'Import OffPeak change'!$A$106:BA$202,48,FALSE())))</f>
        <v>0</v>
      </c>
      <c r="AW14" s="193" t="n">
        <f aca="false">IF(ISERROR(VLOOKUP($A14,'Import OffPeak'!$A$3:BB$99,49,FALSE())-VLOOKUP($A14,'Import OffPeak change'!$A$106:BB$202,49,FALSE())),0,(VLOOKUP($A14,'Import OffPeak'!$A$3:BB$99,49,FALSE())-VLOOKUP($A14,'Import OffPeak change'!$A$106:BB$202,49,FALSE())))</f>
        <v>0</v>
      </c>
      <c r="AX14" s="193" t="n">
        <f aca="false">IF(ISERROR(VLOOKUP($A14,'Import OffPeak'!$A$3:BC$99,50,FALSE())-VLOOKUP($A14,'Import OffPeak change'!$A$106:BC$202,50,FALSE())),0,(VLOOKUP($A14,'Import OffPeak'!$A$3:BC$99,50,FALSE())-VLOOKUP($A14,'Import OffPeak change'!$A$106:BC$202,50,FALSE())))</f>
        <v>0</v>
      </c>
      <c r="AY14" s="193" t="n">
        <f aca="false">IF(ISERROR(VLOOKUP($A14,'Import OffPeak'!$A$3:BD$99,51,FALSE())-VLOOKUP($A14,'Import OffPeak change'!$A$106:BD$202,51,FALSE())),0,(VLOOKUP($A14,'Import OffPeak'!$A$3:BD$99,51,FALSE())-VLOOKUP($A14,'Import OffPeak change'!$A$106:BD$202,51,FALSE())))</f>
        <v>0</v>
      </c>
      <c r="AZ14" s="193" t="n">
        <f aca="false">IF(ISERROR(VLOOKUP($A14,'Import OffPeak'!$A$3:BE$99,52,FALSE())-VLOOKUP($A14,'Import OffPeak change'!$A$106:BE$202,52,FALSE())),0,(VLOOKUP($A14,'Import OffPeak'!$A$3:BE$99,52,FALSE())-VLOOKUP($A14,'Import OffPeak change'!$A$106:BE$202,52,FALSE())))</f>
        <v>0</v>
      </c>
      <c r="BA14" s="193" t="n">
        <f aca="false">IF(ISERROR(VLOOKUP($A14,'Import OffPeak'!$A$3:BF$99,53,FALSE())-VLOOKUP($A14,'Import OffPeak change'!$A$106:BF$202,53,FALSE())),0,(VLOOKUP($A14,'Import OffPeak'!$A$3:BF$99,53,FALSE())-VLOOKUP($A14,'Import OffPeak change'!$A$106:BF$202,53,FALSE())))</f>
        <v>0</v>
      </c>
      <c r="BB14" s="193" t="n">
        <f aca="false">IF(ISERROR(VLOOKUP($A14,'Import OffPeak'!$A$3:BG$99,54,FALSE())-VLOOKUP($A14,'Import OffPeak change'!$A$106:BG$202,54,FALSE())),0,(VLOOKUP($A14,'Import OffPeak'!$A$3:BG$99,54,FALSE())-VLOOKUP($A14,'Import OffPeak change'!$A$106:BG$202,54,FALSE())))</f>
        <v>0</v>
      </c>
      <c r="BC14" s="193" t="n">
        <f aca="false">IF(ISERROR(VLOOKUP($A14,'Import OffPeak'!$A$3:BH$99,55,FALSE())-VLOOKUP($A14,'Import OffPeak change'!$A$106:BH$202,55,FALSE())),0,(VLOOKUP($A14,'Import OffPeak'!$A$3:BH$99,55,FALSE())-VLOOKUP($A14,'Import OffPeak change'!$A$106:BH$202,55,FALSE())))</f>
        <v>0</v>
      </c>
      <c r="BD14" s="193" t="n">
        <f aca="false">IF(ISERROR(VLOOKUP($A14,'Import OffPeak'!$A$3:BI$99,56,FALSE())-VLOOKUP($A14,'Import OffPeak change'!$A$106:BI$202,56,FALSE())),0,(VLOOKUP($A14,'Import OffPeak'!$A$3:BI$99,56,FALSE())-VLOOKUP($A14,'Import OffPeak change'!$A$106:BI$202,56,FALSE())))</f>
        <v>0</v>
      </c>
      <c r="BE14" s="193" t="n">
        <f aca="false">IF(ISERROR(VLOOKUP($A14,'Import OffPeak'!$A$3:BJ$99,57,FALSE())-VLOOKUP($A14,'Import OffPeak change'!$A$106:BJ$202,57,FALSE())),0,(VLOOKUP($A14,'Import OffPeak'!$A$3:BJ$99,57,FALSE())-VLOOKUP($A14,'Import OffPeak change'!$A$106:BJ$202,57,FALSE())))</f>
        <v>0</v>
      </c>
      <c r="BF14" s="193" t="n">
        <f aca="false">IF(ISERROR(VLOOKUP($A14,'Import OffPeak'!$A$3:BK$99,58,FALSE())-VLOOKUP($A14,'Import OffPeak change'!$A$106:BK$202,58,FALSE())),0,(VLOOKUP($A14,'Import OffPeak'!$A$3:BK$99,58,FALSE())-VLOOKUP($A14,'Import OffPeak change'!$A$106:BK$202,58,FALSE())))</f>
        <v>0</v>
      </c>
      <c r="BG14" s="193" t="n">
        <f aca="false">IF(ISERROR(VLOOKUP($A14,'Import OffPeak'!$A$3:BL$99,59,FALSE())-VLOOKUP($A14,'Import OffPeak change'!$A$106:BL$202,59,FALSE())),0,(VLOOKUP($A14,'Import OffPeak'!$A$3:BL$99,59,FALSE())-VLOOKUP($A14,'Import OffPeak change'!$A$106:BL$202,59,FALSE())))</f>
        <v>0</v>
      </c>
      <c r="BH14" s="193" t="n">
        <f aca="false">IF(ISERROR(VLOOKUP($A14,'Import OffPeak'!$A$3:BM$99,60,FALSE())-VLOOKUP($A14,'Import OffPeak change'!$A$106:BM$202,60,FALSE())),0,(VLOOKUP($A14,'Import OffPeak'!$A$3:BM$99,60,FALSE())-VLOOKUP($A14,'Import OffPeak change'!$A$106:BM$202,60,FALSE())))</f>
        <v>0</v>
      </c>
      <c r="BI14" s="193" t="n">
        <f aca="false">IF(ISERROR(VLOOKUP($A14,'Import OffPeak'!$A$3:BN$99,61,FALSE())-VLOOKUP($A14,'Import OffPeak change'!$A$106:BN$202,61,FALSE())),0,(VLOOKUP($A14,'Import OffPeak'!$A$3:BN$99,61,FALSE())-VLOOKUP($A14,'Import OffPeak change'!$A$106:BN$202,61,FALSE())))</f>
        <v>0</v>
      </c>
      <c r="BJ14" s="193" t="n">
        <f aca="false">IF(ISERROR(VLOOKUP($A14,'Import OffPeak'!$A$3:BO$99,62,FALSE())-VLOOKUP($A14,'Import OffPeak change'!$A$106:BO$202,62,FALSE())),0,(VLOOKUP($A14,'Import OffPeak'!$A$3:BO$99,62,FALSE())-VLOOKUP($A14,'Import OffPeak change'!$A$106:BO$202,62,FALSE())))</f>
        <v>0</v>
      </c>
      <c r="BK14" s="193" t="n">
        <f aca="false">IF(ISERROR(VLOOKUP($A14,'Import OffPeak'!$A$3:BP$99,63,FALSE())-VLOOKUP($A14,'Import OffPeak change'!$A$106:BP$202,63,FALSE())),0,(VLOOKUP($A14,'Import OffPeak'!$A$3:BP$99,63,FALSE())-VLOOKUP($A14,'Import OffPeak change'!$A$106:BP$202,63,FALSE())))</f>
        <v>0</v>
      </c>
      <c r="BL14" s="193" t="n">
        <f aca="false">IF(ISERROR(VLOOKUP($A14,'Import OffPeak'!$A$3:BQ$99,64,FALSE())-VLOOKUP($A14,'Import OffPeak change'!$A$106:BQ$202,64,FALSE())),0,(VLOOKUP($A14,'Import OffPeak'!$A$3:BQ$99,64,FALSE())-VLOOKUP($A14,'Import OffPeak change'!$A$106:BQ$202,64,FALSE())))</f>
        <v>0</v>
      </c>
      <c r="BM14" s="193" t="n">
        <f aca="false">IF(ISERROR(VLOOKUP($A14,'Import OffPeak'!$A$3:BR$99,65,FALSE())-VLOOKUP($A14,'Import OffPeak change'!$A$106:BR$202,65,FALSE())),0,(VLOOKUP($A14,'Import OffPeak'!$A$3:BR$99,65,FALSE())-VLOOKUP($A14,'Import OffPeak change'!$A$106:BR$202,65,FALSE())))</f>
        <v>0</v>
      </c>
      <c r="BN14" s="193" t="n">
        <f aca="false">IF(ISERROR(VLOOKUP($A14,'Import OffPeak'!$A$3:BS$99,66,FALSE())-VLOOKUP($A14,'Import OffPeak change'!$A$106:BS$202,66,FALSE())),0,(VLOOKUP($A14,'Import OffPeak'!$A$3:BS$99,66,FALSE())-VLOOKUP($A14,'Import OffPeak change'!$A$106:BS$202,66,FALSE())))</f>
        <v>0</v>
      </c>
      <c r="BO14" s="193" t="n">
        <f aca="false">IF(ISERROR(VLOOKUP($A14,'Import OffPeak'!$A$3:BT$99,67,FALSE())-VLOOKUP($A14,'Import OffPeak change'!$A$106:BT$202,67,FALSE())),0,(VLOOKUP($A14,'Import OffPeak'!$A$3:BT$99,67,FALSE())-VLOOKUP($A14,'Import OffPeak change'!$A$106:BT$202,67,FALSE())))</f>
        <v>0</v>
      </c>
      <c r="BP14" s="193" t="n">
        <f aca="false">IF(ISERROR(VLOOKUP($A14,'Import OffPeak'!$A$3:BU$99,68,FALSE())-VLOOKUP($A14,'Import OffPeak change'!$A$106:BU$202,68,FALSE())),0,(VLOOKUP($A14,'Import OffPeak'!$A$3:BU$99,68,FALSE())-VLOOKUP($A14,'Import OffPeak change'!$A$106:BU$202,68,FALSE())))</f>
        <v>0</v>
      </c>
      <c r="BQ14" s="193" t="n">
        <f aca="false">IF(ISERROR(VLOOKUP($A14,'Import OffPeak'!$A$3:BV$99,69,FALSE())-VLOOKUP($A14,'Import OffPeak change'!$A$106:BV$202,69,FALSE())),0,(VLOOKUP($A14,'Import OffPeak'!$A$3:BV$99,69,FALSE())-VLOOKUP($A14,'Import OffPeak change'!$A$106:BV$202,69,FALSE())))</f>
        <v>0</v>
      </c>
      <c r="BR14" s="193" t="n">
        <f aca="false">IF(ISERROR(VLOOKUP($A14,'Import OffPeak'!$A$3:BW$99,70,FALSE())-VLOOKUP($A14,'Import OffPeak change'!$A$106:BW$202,70,FALSE())),0,(VLOOKUP($A14,'Import OffPeak'!$A$3:BW$99,70,FALSE())-VLOOKUP($A14,'Import OffPeak change'!$A$106:BW$202,70,FALSE())))</f>
        <v>0</v>
      </c>
      <c r="BS14" s="193" t="n">
        <f aca="false">IF(ISERROR(VLOOKUP($A14,'Import OffPeak'!$A$3:BX$99,71,FALSE())-VLOOKUP($A14,'Import OffPeak change'!$A$106:BX$202,71,FALSE())),0,(VLOOKUP($A14,'Import OffPeak'!$A$3:BX$99,71,FALSE())-VLOOKUP($A14,'Import OffPeak change'!$A$106:BX$202,71,FALSE())))</f>
        <v>0</v>
      </c>
      <c r="BT14" s="193" t="n">
        <f aca="false">IF(ISERROR(VLOOKUP($A14,'Import OffPeak'!$A$3:BY$99,72,FALSE())-VLOOKUP($A14,'Import OffPeak change'!$A$106:BY$202,72,FALSE())),0,(VLOOKUP($A14,'Import OffPeak'!$A$3:BY$99,72,FALSE())-VLOOKUP($A14,'Import OffPeak change'!$A$106:BY$202,72,FALSE())))</f>
        <v>0</v>
      </c>
      <c r="BU14" s="193" t="n">
        <f aca="false">IF(ISERROR(VLOOKUP($A14,'Import OffPeak'!$A$3:BZ$99,73,FALSE())-VLOOKUP($A14,'Import OffPeak change'!$A$106:BZ$202,73,FALSE())),0,(VLOOKUP($A14,'Import OffPeak'!$A$3:BZ$99,73,FALSE())-VLOOKUP($A14,'Import OffPeak change'!$A$106:BZ$202,73,FALSE())))</f>
        <v>0</v>
      </c>
      <c r="BV14" s="193" t="n">
        <f aca="false">IF(ISERROR(VLOOKUP($A14,'Import OffPeak'!$A$3:CA$99,74,FALSE())-VLOOKUP($A14,'Import OffPeak change'!$A$106:CA$202,74,FALSE())),0,(VLOOKUP($A14,'Import OffPeak'!$A$3:CA$99,74,FALSE())-VLOOKUP($A14,'Import OffPeak change'!$A$106:CA$202,74,FALSE())))</f>
        <v>0</v>
      </c>
      <c r="BW14" s="193" t="n">
        <f aca="false">IF(ISERROR(VLOOKUP($A14,'Import OffPeak'!$A$3:CB$99,75,FALSE())-VLOOKUP($A14,'Import OffPeak change'!$A$106:CB$202,75,FALSE())),0,(VLOOKUP($A14,'Import OffPeak'!$A$3:CB$99,75,FALSE())-VLOOKUP($A14,'Import OffPeak change'!$A$106:CB$202,75,FALSE())))</f>
        <v>0</v>
      </c>
      <c r="BX14" s="193" t="n">
        <f aca="false">IF(ISERROR(VLOOKUP($A14,'Import OffPeak'!$A$3:CC$99,76,FALSE())-VLOOKUP($A14,'Import OffPeak change'!$A$106:CC$202,76,FALSE())),0,(VLOOKUP($A14,'Import OffPeak'!$A$3:CC$99,76,FALSE())-VLOOKUP($A14,'Import OffPeak change'!$A$106:CC$202,76,FALSE())))</f>
        <v>0</v>
      </c>
      <c r="BY14" s="193" t="n">
        <f aca="false">IF(ISERROR(VLOOKUP($A14,'Import OffPeak'!$A$3:CD$99,77,FALSE())-VLOOKUP($A14,'Import OffPeak change'!$A$106:CD$202,77,FALSE())),0,(VLOOKUP($A14,'Import OffPeak'!$A$3:CD$99,77,FALSE())-VLOOKUP($A14,'Import OffPeak change'!$A$106:CD$202,77,FALSE())))</f>
        <v>0</v>
      </c>
      <c r="BZ14" s="193" t="n">
        <f aca="false">IF(ISERROR(VLOOKUP($A14,'Import OffPeak'!$A$3:CE$99,78,FALSE())-VLOOKUP($A14,'Import OffPeak change'!$A$106:CE$202,78,FALSE())),0,(VLOOKUP($A14,'Import OffPeak'!$A$3:CE$99,78,FALSE())-VLOOKUP($A14,'Import OffPeak change'!$A$106:CE$202,78,FALSE())))</f>
        <v>0</v>
      </c>
      <c r="CA14" s="193" t="n">
        <f aca="false">IF(ISERROR(VLOOKUP($A14,'Import OffPeak'!$A$3:CF$99,79,FALSE())-VLOOKUP($A14,'Import OffPeak change'!$A$106:CF$202,79,FALSE())),0,(VLOOKUP($A14,'Import OffPeak'!$A$3:CF$99,79,FALSE())-VLOOKUP($A14,'Import OffPeak change'!$A$106:CF$202,79,FALSE())))</f>
        <v>0</v>
      </c>
      <c r="CB14" s="193" t="n">
        <f aca="false">IF(ISERROR(VLOOKUP($A14,'Import OffPeak'!$A$3:CG$99,80,FALSE())-VLOOKUP($A14,'Import OffPeak change'!$A$106:CG$202,80,FALSE())),0,(VLOOKUP($A14,'Import OffPeak'!$A$3:CG$99,80,FALSE())-VLOOKUP($A14,'Import OffPeak change'!$A$106:CG$202,80,FALSE())))</f>
        <v>0</v>
      </c>
      <c r="CC14" s="193" t="n">
        <f aca="false">IF(ISERROR(VLOOKUP($A14,'Import OffPeak'!$A$3:CH$99,81,FALSE())-VLOOKUP($A14,'Import OffPeak change'!$A$106:CH$202,81,FALSE())),0,(VLOOKUP($A14,'Import OffPeak'!$A$3:CH$99,81,FALSE())-VLOOKUP($A14,'Import OffPeak change'!$A$106:CH$202,81,FALSE())))</f>
        <v>0</v>
      </c>
      <c r="CD14" s="193" t="n">
        <f aca="false">IF(ISERROR(VLOOKUP($A14,'Import OffPeak'!$A$3:CI$99,82,FALSE())-VLOOKUP($A14,'Import OffPeak change'!$A$106:CI$202,82,FALSE())),0,(VLOOKUP($A14,'Import OffPeak'!$A$3:CI$99,82,FALSE())-VLOOKUP($A14,'Import OffPeak change'!$A$106:CI$202,82,FALSE())))</f>
        <v>0</v>
      </c>
      <c r="CE14" s="193" t="n">
        <f aca="false">IF(ISERROR(VLOOKUP($A14,'Import OffPeak'!$A$3:CJ$99,83,FALSE())-VLOOKUP($A14,'Import OffPeak change'!$A$106:CJ$202,83,FALSE())),0,(VLOOKUP($A14,'Import OffPeak'!$A$3:CJ$99,83,FALSE())-VLOOKUP($A14,'Import OffPeak change'!$A$106:CJ$202,83,FALSE())))</f>
        <v>0</v>
      </c>
      <c r="CF14" s="193" t="n">
        <f aca="false">IF(ISERROR(VLOOKUP($A14,'Import OffPeak'!$A$3:CK$99,84,FALSE())-VLOOKUP($A14,'Import OffPeak change'!$A$106:CK$202,84,FALSE())),0,(VLOOKUP($A14,'Import OffPeak'!$A$3:CK$99,84,FALSE())-VLOOKUP($A14,'Import OffPeak change'!$A$106:CK$202,84,FALSE())))</f>
        <v>0</v>
      </c>
      <c r="CG14" s="193" t="n">
        <f aca="false">IF(ISERROR(VLOOKUP($A14,'Import OffPeak'!$A$3:CL$99,85,FALSE())-VLOOKUP($A14,'Import OffPeak change'!$A$106:CL$202,85,FALSE())),0,(VLOOKUP($A14,'Import OffPeak'!$A$3:CL$99,85,FALSE())-VLOOKUP($A14,'Import OffPeak change'!$A$106:CL$202,85,FALSE())))</f>
        <v>0</v>
      </c>
      <c r="CH14" s="193" t="n">
        <f aca="false">IF(ISERROR(VLOOKUP($A14,'Import OffPeak'!$A$3:CM$99,86,FALSE())-VLOOKUP($A14,'Import OffPeak change'!$A$106:CM$202,86,FALSE())),0,(VLOOKUP($A14,'Import OffPeak'!$A$3:CM$99,86,FALSE())-VLOOKUP($A14,'Import OffPeak change'!$A$106:CM$202,86,FALSE())))</f>
        <v>0</v>
      </c>
      <c r="CI14" s="193" t="n">
        <f aca="false">IF(ISERROR(VLOOKUP($A14,'Import OffPeak'!$A$3:CN$99,87,FALSE())-VLOOKUP($A14,'Import OffPeak change'!$A$106:CN$202,87,FALSE())),0,(VLOOKUP($A14,'Import OffPeak'!$A$3:CN$99,87,FALSE())-VLOOKUP($A14,'Import OffPeak change'!$A$106:CN$202,87,FALSE())))</f>
        <v>0</v>
      </c>
      <c r="CJ14" s="193" t="n">
        <f aca="false">IF(ISERROR(VLOOKUP($A14,'Import OffPeak'!$A$3:CO$99,88,FALSE())-VLOOKUP($A14,'Import OffPeak change'!$A$106:CO$202,88,FALSE())),0,(VLOOKUP($A14,'Import OffPeak'!$A$3:CO$99,88,FALSE())-VLOOKUP($A14,'Import OffPeak change'!$A$106:CO$202,88,FALSE())))</f>
        <v>0</v>
      </c>
      <c r="CK14" s="193" t="n">
        <f aca="false">IF(ISERROR(VLOOKUP($A14,'Import OffPeak'!$A$3:CP$99,89,FALSE())-VLOOKUP($A14,'Import OffPeak change'!$A$106:CP$202,89,FALSE())),0,(VLOOKUP($A14,'Import OffPeak'!$A$3:CP$99,89,FALSE())-VLOOKUP($A14,'Import OffPeak change'!$A$106:CP$202,89,FALSE())))</f>
        <v>0</v>
      </c>
      <c r="CL14" s="193" t="n">
        <f aca="false">IF(ISERROR(VLOOKUP($A14,'Import OffPeak'!$A$3:CQ$99,90,FALSE())-VLOOKUP($A14,'Import OffPeak change'!$A$106:CQ$202,90,FALSE())),0,(VLOOKUP($A14,'Import OffPeak'!$A$3:CQ$99,90,FALSE())-VLOOKUP($A14,'Import OffPeak change'!$A$106:CQ$202,90,FALSE())))</f>
        <v>0</v>
      </c>
      <c r="CM14" s="193" t="n">
        <f aca="false">IF(ISERROR(VLOOKUP($A14,'Import OffPeak'!$A$3:CR$99,91,FALSE())-VLOOKUP($A14,'Import OffPeak change'!$A$106:CR$202,91,FALSE())),0,(VLOOKUP($A14,'Import OffPeak'!$A$3:CR$99,91,FALSE())-VLOOKUP($A14,'Import OffPeak change'!$A$106:CR$202,91,FALSE())))</f>
        <v>0</v>
      </c>
      <c r="CN14" s="193" t="n">
        <f aca="false">IF(ISERROR(VLOOKUP($A14,'Import OffPeak'!$A$3:CS$99,92,FALSE())-VLOOKUP($A14,'Import OffPeak change'!$A$106:CS$202,92,FALSE())),0,(VLOOKUP($A14,'Import OffPeak'!$A$3:CS$99,92,FALSE())-VLOOKUP($A14,'Import OffPeak change'!$A$106:CS$202,92,FALSE())))</f>
        <v>0</v>
      </c>
      <c r="CO14" s="193" t="n">
        <f aca="false">IF(ISERROR(VLOOKUP($A14,'Import OffPeak'!$A$3:CT$99,93,FALSE())-VLOOKUP($A14,'Import OffPeak change'!$A$106:CT$202,93,FALSE())),0,(VLOOKUP($A14,'Import OffPeak'!$A$3:CT$99,93,FALSE())-VLOOKUP($A14,'Import OffPeak change'!$A$106:CT$202,93,FALSE())))</f>
        <v>0</v>
      </c>
      <c r="CP14" s="193" t="n">
        <f aca="false">IF(ISERROR(VLOOKUP($A14,'Import OffPeak'!$A$3:CU$99,94,FALSE())-VLOOKUP($A14,'Import OffPeak change'!$A$106:CU$202,94,FALSE())),0,(VLOOKUP($A14,'Import OffPeak'!$A$3:CU$99,94,FALSE())-VLOOKUP($A14,'Import OffPeak change'!$A$106:CU$202,94,FALSE())))</f>
        <v>0</v>
      </c>
      <c r="CQ14" s="193" t="n">
        <f aca="false">IF(ISERROR(VLOOKUP($A14,'Import OffPeak'!$A$3:CV$99,95,FALSE())-VLOOKUP($A14,'Import OffPeak change'!$A$106:CV$202,95,FALSE())),0,(VLOOKUP($A14,'Import OffPeak'!$A$3:CV$99,95,FALSE())-VLOOKUP($A14,'Import OffPeak change'!$A$106:CV$202,95,FALSE())))</f>
        <v>0</v>
      </c>
      <c r="CR14" s="193" t="n">
        <f aca="false">IF(ISERROR(VLOOKUP($A14,'Import OffPeak'!$A$3:CW$99,96,FALSE())-VLOOKUP($A14,'Import OffPeak change'!$A$106:CW$202,96,FALSE())),0,(VLOOKUP($A14,'Import OffPeak'!$A$3:CW$99,96,FALSE())-VLOOKUP($A14,'Import OffPeak change'!$A$106:CW$202,96,FALSE())))</f>
        <v>0</v>
      </c>
      <c r="CS14" s="193" t="n">
        <f aca="false">IF(ISERROR(VLOOKUP($A14,'Import OffPeak'!$A$3:CX$99,97,FALSE())-VLOOKUP($A14,'Import OffPeak change'!$A$106:CX$202,97,FALSE())),0,(VLOOKUP($A14,'Import OffPeak'!$A$3:CX$99,97,FALSE())-VLOOKUP($A14,'Import OffPeak change'!$A$106:CX$202,97,FALSE())))</f>
        <v>0</v>
      </c>
      <c r="CT14" s="193" t="n">
        <f aca="false">IF(ISERROR(VLOOKUP($A14,'Import OffPeak'!$A$3:CY$99,98,FALSE())-VLOOKUP($A14,'Import OffPeak change'!$A$106:CY$202,98,FALSE())),0,(VLOOKUP($A14,'Import OffPeak'!$A$3:CY$99,98,FALSE())-VLOOKUP($A14,'Import OffPeak change'!$A$106:CY$202,98,FALSE())))</f>
        <v>0</v>
      </c>
      <c r="CU14" s="193" t="n">
        <f aca="false">IF(ISERROR(VLOOKUP($A14,'Import OffPeak'!$A$3:CZ$99,99,FALSE())-VLOOKUP($A14,'Import OffPeak change'!$A$106:CZ$202,99,FALSE())),0,(VLOOKUP($A14,'Import OffPeak'!$A$3:CZ$99,99,FALSE())-VLOOKUP($A14,'Import OffPeak change'!$A$106:CZ$202,99,FALSE())))</f>
        <v>0</v>
      </c>
      <c r="CV14" s="193" t="n">
        <f aca="false">IF(ISERROR(VLOOKUP($A14,'Import OffPeak'!$A$3:DA$99,100,FALSE())-VLOOKUP($A14,'Import OffPeak change'!$A$106:DA$202,100,FALSE())),0,(VLOOKUP($A14,'Import OffPeak'!$A$3:DA$99,100,FALSE())-VLOOKUP($A14,'Import OffPeak change'!$A$106:DA$202,100,FALSE())))</f>
        <v>0</v>
      </c>
      <c r="CW14" s="193" t="n">
        <f aca="false">IF(ISERROR(VLOOKUP($A14,'Import OffPeak'!$A$3:DB$99,101,FALSE())-VLOOKUP($A14,'Import OffPeak change'!$A$106:DB$202,101,FALSE())),0,(VLOOKUP($A14,'Import OffPeak'!$A$3:DB$99,101,FALSE())-VLOOKUP($A14,'Import OffPeak change'!$A$106:DB$202,101,FALSE())))</f>
        <v>0</v>
      </c>
      <c r="CX14" s="193" t="n">
        <f aca="false">IF(ISERROR(VLOOKUP($A14,'Import OffPeak'!$A$3:DC$99,102,FALSE())-VLOOKUP($A14,'Import OffPeak change'!$A$106:DC$202,102,FALSE())),0,(VLOOKUP($A14,'Import OffPeak'!$A$3:DC$99,102,FALSE())-VLOOKUP($A14,'Import OffPeak change'!$A$106:DC$202,102,FALSE())))</f>
        <v>0</v>
      </c>
      <c r="CY14" s="193" t="n">
        <f aca="false">IF(ISERROR(VLOOKUP($A14,'Import OffPeak'!$A$3:DD$99,103,FALSE())-VLOOKUP($A14,'Import OffPeak change'!$A$106:DD$202,103,FALSE())),0,(VLOOKUP($A14,'Import OffPeak'!$A$3:DD$99,103,FALSE())-VLOOKUP($A14,'Import OffPeak change'!$A$106:DD$202,103,FALSE())))</f>
        <v>0</v>
      </c>
      <c r="CZ14" s="193" t="n">
        <f aca="false">IF(ISERROR(VLOOKUP($A14,'Import OffPeak'!$A$3:DE$99,104,FALSE())-VLOOKUP($A14,'Import OffPeak change'!$A$106:DE$202,104,FALSE())),0,(VLOOKUP($A14,'Import OffPeak'!$A$3:DE$99,104,FALSE())-VLOOKUP($A14,'Import OffPeak change'!$A$106:DE$202,104,FALSE())))</f>
        <v>0</v>
      </c>
      <c r="DA14" s="193" t="n">
        <f aca="false">IF(ISERROR(VLOOKUP($A14,'Import OffPeak'!$A$3:DF$99,105,FALSE())-VLOOKUP($A14,'Import OffPeak change'!$A$106:DF$202,105,FALSE())),0,(VLOOKUP($A14,'Import OffPeak'!$A$3:DF$99,105,FALSE())-VLOOKUP($A14,'Import OffPeak change'!$A$106:DF$202,105,FALSE())))</f>
        <v>0</v>
      </c>
      <c r="DB14" s="193" t="n">
        <f aca="false">IF(ISERROR(VLOOKUP($A14,'Import OffPeak'!$A$3:DG$99,106,FALSE())-VLOOKUP($A14,'Import OffPeak change'!$A$106:DG$202,106,FALSE())),0,(VLOOKUP($A14,'Import OffPeak'!$A$3:DG$99,106,FALSE())-VLOOKUP($A14,'Import OffPeak change'!$A$106:DG$202,106,FALSE())))</f>
        <v>0</v>
      </c>
      <c r="DC14" s="193" t="n">
        <f aca="false">IF(ISERROR(VLOOKUP($A14,'Import OffPeak'!$A$3:DH$99,107,FALSE())-VLOOKUP($A14,'Import OffPeak change'!$A$106:DH$202,107,FALSE())),0,(VLOOKUP($A14,'Import OffPeak'!$A$3:DH$99,107,FALSE())-VLOOKUP($A14,'Import OffPeak change'!$A$106:DH$202,107,FALSE())))</f>
        <v>0</v>
      </c>
      <c r="DD14" s="193" t="n">
        <f aca="false">IF(ISERROR(VLOOKUP($A14,'Import OffPeak'!$A$3:DI$99,108,FALSE())-VLOOKUP($A14,'Import OffPeak change'!$A$106:DI$202,108,FALSE())),0,(VLOOKUP($A14,'Import OffPeak'!$A$3:DI$99,108,FALSE())-VLOOKUP($A14,'Import OffPeak change'!$A$106:DI$202,108,FALSE())))</f>
        <v>0</v>
      </c>
      <c r="DE14" s="193" t="n">
        <f aca="false">IF(ISERROR(VLOOKUP($A14,'Import OffPeak'!$A$3:DJ$99,109,FALSE())-VLOOKUP($A14,'Import OffPeak change'!$A$106:DJ$202,109,FALSE())),0,(VLOOKUP($A14,'Import OffPeak'!$A$3:DJ$99,109,FALSE())-VLOOKUP($A14,'Import OffPeak change'!$A$106:DJ$202,109,FALSE())))</f>
        <v>0</v>
      </c>
      <c r="DF14" s="193" t="n">
        <f aca="false">IF(ISERROR(VLOOKUP($A14,'Import OffPeak'!$A$3:DK$99,110,FALSE())-VLOOKUP($A14,'Import OffPeak change'!$A$106:DK$202,110,FALSE())),0,(VLOOKUP($A14,'Import OffPeak'!$A$3:DK$99,110,FALSE())-VLOOKUP($A14,'Import OffPeak change'!$A$106:DK$202,110,FALSE())))</f>
        <v>0</v>
      </c>
      <c r="DG14" s="193" t="n">
        <f aca="false">IF(ISERROR(VLOOKUP($A14,'Import OffPeak'!$A$3:DL$99,111,FALSE())-VLOOKUP($A14,'Import OffPeak change'!$A$106:DL$202,111,FALSE())),0,(VLOOKUP($A14,'Import OffPeak'!$A$3:DL$99,111,FALSE())-VLOOKUP($A14,'Import OffPeak change'!$A$106:DL$202,111,FALSE())))</f>
        <v>0</v>
      </c>
      <c r="DH14" s="193" t="n">
        <f aca="false">IF(ISERROR(VLOOKUP($A14,'Import OffPeak'!$A$3:DM$99,112,FALSE())-VLOOKUP($A14,'Import OffPeak change'!$A$106:DM$202,112,FALSE())),0,(VLOOKUP($A14,'Import OffPeak'!$A$3:DM$99,112,FALSE())-VLOOKUP($A14,'Import OffPeak change'!$A$106:DM$202,112,FALSE())))</f>
        <v>0</v>
      </c>
      <c r="DI14" s="193" t="n">
        <f aca="false">IF(ISERROR(VLOOKUP($A14,'Import OffPeak'!$A$3:DN$99,113,FALSE())-VLOOKUP($A14,'Import OffPeak change'!$A$106:DN$202,113,FALSE())),0,(VLOOKUP($A14,'Import OffPeak'!$A$3:DN$99,113,FALSE())-VLOOKUP($A14,'Import OffPeak change'!$A$106:DN$202,113,FALSE())))</f>
        <v>0</v>
      </c>
      <c r="DJ14" s="193" t="n">
        <f aca="false">IF(ISERROR(VLOOKUP($A14,'Import OffPeak'!$A$3:DO$99,114,FALSE())-VLOOKUP($A14,'Import OffPeak change'!$A$106:DO$202,114,FALSE())),0,(VLOOKUP($A14,'Import OffPeak'!$A$3:DO$99,114,FALSE())-VLOOKUP($A14,'Import OffPeak change'!$A$106:DO$202,114,FALSE())))</f>
        <v>0</v>
      </c>
      <c r="DK14" s="193" t="n">
        <f aca="false">IF(ISERROR(VLOOKUP($A14,'Import OffPeak'!$A$3:DP$99,115,FALSE())-VLOOKUP($A14,'Import OffPeak change'!$A$106:DP$202,115,FALSE())),0,(VLOOKUP($A14,'Import OffPeak'!$A$3:DP$99,115,FALSE())-VLOOKUP($A14,'Import OffPeak change'!$A$106:DP$202,115,FALSE())))</f>
        <v>0</v>
      </c>
      <c r="DL14" s="193" t="n">
        <f aca="false">IF(ISERROR(VLOOKUP($A14,'Import OffPeak'!$A$3:DQ$99,116,FALSE())-VLOOKUP($A14,'Import OffPeak change'!$A$106:DQ$202,116,FALSE())),0,(VLOOKUP($A14,'Import OffPeak'!$A$3:DQ$99,116,FALSE())-VLOOKUP($A14,'Import OffPeak change'!$A$106:DQ$202,116,FALSE())))</f>
        <v>0</v>
      </c>
      <c r="DM14" s="193" t="n">
        <f aca="false">IF(ISERROR(VLOOKUP($A14,'Import OffPeak'!$A$3:DR$99,117,FALSE())-VLOOKUP($A14,'Import OffPeak change'!$A$106:DR$202,117,FALSE())),0,(VLOOKUP($A14,'Import OffPeak'!$A$3:DR$99,117,FALSE())-VLOOKUP($A14,'Import OffPeak change'!$A$106:DR$202,117,FALSE())))</f>
        <v>0</v>
      </c>
      <c r="DN14" s="193" t="n">
        <f aca="false">IF(ISERROR(VLOOKUP($A14,'Import OffPeak'!$A$3:DS$99,118,FALSE())-VLOOKUP($A14,'Import OffPeak change'!$A$106:DS$202,118,FALSE())),0,(VLOOKUP($A14,'Import OffPeak'!$A$3:DS$99,118,FALSE())-VLOOKUP($A14,'Import OffPeak change'!$A$106:DS$202,118,FALSE())))</f>
        <v>0</v>
      </c>
      <c r="DO14" s="193" t="n">
        <f aca="false">IF(ISERROR(VLOOKUP($A14,'Import OffPeak'!$A$3:DT$99,119,FALSE())-VLOOKUP($A14,'Import OffPeak change'!$A$106:DT$202,119,FALSE())),0,(VLOOKUP($A14,'Import OffPeak'!$A$3:DT$99,119,FALSE())-VLOOKUP($A14,'Import OffPeak change'!$A$106:DT$202,119,FALSE())))</f>
        <v>0</v>
      </c>
      <c r="DP14" s="193" t="n">
        <f aca="false">IF(ISERROR(VLOOKUP($A14,'Import OffPeak'!$A$3:DU$99,120,FALSE())-VLOOKUP($A14,'Import OffPeak change'!$A$106:DU$202,120,FALSE())),0,(VLOOKUP($A14,'Import OffPeak'!$A$3:DU$99,120,FALSE())-VLOOKUP($A14,'Import OffPeak change'!$A$106:DU$202,120,FALSE())))</f>
        <v>0</v>
      </c>
      <c r="DQ14" s="193" t="n">
        <f aca="false">IF(ISERROR(VLOOKUP($A14,'Import OffPeak'!$A$3:DV$99,121,FALSE())-VLOOKUP($A14,'Import OffPeak change'!$A$106:DV$202,121,FALSE())),0,(VLOOKUP($A14,'Import OffPeak'!$A$3:DV$99,121,FALSE())-VLOOKUP($A14,'Import OffPeak change'!$A$106:DV$202,121,FALSE())))</f>
        <v>0</v>
      </c>
      <c r="DR14" s="193" t="n">
        <f aca="false">IF(ISERROR(VLOOKUP($A14,'Import OffPeak'!$A$3:DW$99,122,FALSE())-VLOOKUP($A14,'Import OffPeak change'!$A$106:DW$202,122,FALSE())),0,(VLOOKUP($A14,'Import OffPeak'!$A$3:DW$99,122,FALSE())-VLOOKUP($A14,'Import OffPeak change'!$A$106:DW$202,122,FALSE())))</f>
        <v>0</v>
      </c>
      <c r="DS14" s="193" t="n">
        <f aca="false">IF(ISERROR(VLOOKUP($A14,'Import OffPeak'!$A$3:DX$99,123,FALSE())-VLOOKUP($A14,'Import OffPeak change'!$A$106:DX$202,123,FALSE())),0,(VLOOKUP($A14,'Import OffPeak'!$A$3:DX$99,123,FALSE())-VLOOKUP($A14,'Import OffPeak change'!$A$106:DX$202,123,FALSE())))</f>
        <v>0</v>
      </c>
      <c r="DT14" s="193" t="n">
        <f aca="false">IF(ISERROR(VLOOKUP($A14,'Import OffPeak'!$A$3:DY$99,124,FALSE())-VLOOKUP($A14,'Import OffPeak change'!$A$106:DY$202,124,FALSE())),0,(VLOOKUP($A14,'Import OffPeak'!$A$3:DY$99,124,FALSE())-VLOOKUP($A14,'Import OffPeak change'!$A$106:DY$202,124,FALSE())))</f>
        <v>0</v>
      </c>
      <c r="DU14" s="193" t="n">
        <f aca="false">IF(ISERROR(VLOOKUP($A14,'Import OffPeak'!$A$3:DZ$99,125,FALSE())-VLOOKUP($A14,'Import OffPeak change'!$A$106:DZ$202,125,FALSE())),0,(VLOOKUP($A14,'Import OffPeak'!$A$3:DZ$99,125,FALSE())-VLOOKUP($A14,'Import OffPeak change'!$A$106:DZ$202,125,FALSE())))</f>
        <v>0</v>
      </c>
      <c r="DV14" s="193" t="n">
        <f aca="false">IF(ISERROR(VLOOKUP($A14,'Import OffPeak'!$A$3:EA$99,126,FALSE())-VLOOKUP($A14,'Import OffPeak change'!$A$106:EA$202,126,FALSE())),0,(VLOOKUP($A14,'Import OffPeak'!$A$3:EA$99,126,FALSE())-VLOOKUP($A14,'Import OffPeak change'!$A$106:EA$202,126,FALSE())))</f>
        <v>0</v>
      </c>
      <c r="DW14" s="193" t="n">
        <f aca="false">IF(ISERROR(VLOOKUP($A14,'Import OffPeak'!$A$3:EB$99,127,FALSE())-VLOOKUP($A14,'Import OffPeak change'!$A$106:EB$202,127,FALSE())),0,(VLOOKUP($A14,'Import OffPeak'!$A$3:EB$99,127,FALSE())-VLOOKUP($A14,'Import OffPeak change'!$A$106:EB$202,127,FALSE())))</f>
        <v>0</v>
      </c>
      <c r="DX14" s="193" t="n">
        <f aca="false">IF(ISERROR(VLOOKUP($A14,'Import OffPeak'!$A$3:EC$99,128,FALSE())-VLOOKUP($A14,'Import OffPeak change'!$A$106:EC$202,128,FALSE())),0,(VLOOKUP($A14,'Import OffPeak'!$A$3:EC$99,128,FALSE())-VLOOKUP($A14,'Import OffPeak change'!$A$106:EC$202,128,FALSE())))</f>
        <v>0</v>
      </c>
      <c r="DY14" s="193" t="n">
        <f aca="false">IF(ISERROR(VLOOKUP($A14,'Import OffPeak'!$A$3:ED$99,129,FALSE())-VLOOKUP($A14,'Import OffPeak change'!$A$106:ED$202,129,FALSE())),0,(VLOOKUP($A14,'Import OffPeak'!$A$3:ED$99,129,FALSE())-VLOOKUP($A14,'Import OffPeak change'!$A$106:ED$202,129,FALSE())))</f>
        <v>0</v>
      </c>
      <c r="DZ14" s="193" t="n">
        <f aca="false">IF(ISERROR(VLOOKUP($A14,'Import OffPeak'!$A$3:EE$99,130,FALSE())-VLOOKUP($A14,'Import OffPeak change'!$A$106:EE$202,130,FALSE())),0,(VLOOKUP($A14,'Import OffPeak'!$A$3:EE$99,130,FALSE())-VLOOKUP($A14,'Import OffPeak change'!$A$106:EE$202,130,FALSE())))</f>
        <v>0</v>
      </c>
      <c r="EA14" s="193" t="n">
        <f aca="false">IF(ISERROR(VLOOKUP($A14,'Import OffPeak'!$A$3:EF$99,131,FALSE())-VLOOKUP($A14,'Import OffPeak change'!$A$106:EF$202,131,FALSE())),0,(VLOOKUP($A14,'Import OffPeak'!$A$3:EF$99,131,FALSE())-VLOOKUP($A14,'Import OffPeak change'!$A$106:EF$202,131,FALSE())))</f>
        <v>0</v>
      </c>
      <c r="EB14" s="193" t="n">
        <f aca="false">IF(ISERROR(VLOOKUP($A14,'Import OffPeak'!$A$3:EG$99,132,FALSE())-VLOOKUP($A14,'Import OffPeak change'!$A$106:EG$202,132,FALSE())),0,(VLOOKUP($A14,'Import OffPeak'!$A$3:EG$99,132,FALSE())-VLOOKUP($A14,'Import OffPeak change'!$A$106:EG$202,132,FALSE())))</f>
        <v>0</v>
      </c>
      <c r="EC14" s="193" t="n">
        <f aca="false">IF(ISERROR(VLOOKUP($A14,'Import OffPeak'!$A$3:EH$99,133,FALSE())-VLOOKUP($A14,'Import OffPeak change'!$A$106:EH$202,133,FALSE())),0,(VLOOKUP($A14,'Import OffPeak'!$A$3:EH$99,133,FALSE())-VLOOKUP($A14,'Import OffPeak change'!$A$106:EH$202,133,FALSE())))</f>
        <v>0</v>
      </c>
      <c r="ED14" s="193" t="n">
        <f aca="false">IF(ISERROR(VLOOKUP($A14,'Import OffPeak'!$A$3:EI$99,134,FALSE())-VLOOKUP($A14,'Import OffPeak change'!$A$106:EI$202,134,FALSE())),0,(VLOOKUP($A14,'Import OffPeak'!$A$3:EI$99,134,FALSE())-VLOOKUP($A14,'Import OffPeak change'!$A$106:EI$202,134,FALSE())))</f>
        <v>0</v>
      </c>
      <c r="EE14" s="193" t="n">
        <f aca="false">IF(ISERROR(VLOOKUP($A14,'Import OffPeak'!$A$3:EJ$99,135,FALSE())-VLOOKUP($A14,'Import OffPeak change'!$A$106:EJ$202,135,FALSE())),0,(VLOOKUP($A14,'Import OffPeak'!$A$3:EJ$99,135,FALSE())-VLOOKUP($A14,'Import OffPeak change'!$A$106:EJ$202,135,FALSE())))</f>
        <v>0</v>
      </c>
      <c r="EF14" s="193" t="n">
        <f aca="false">IF(ISERROR(VLOOKUP($A14,'Import OffPeak'!$A$3:EK$99,136,FALSE())-VLOOKUP($A14,'Import OffPeak change'!$A$106:EK$202,136,FALSE())),0,(VLOOKUP($A14,'Import OffPeak'!$A$3:EK$99,136,FALSE())-VLOOKUP($A14,'Import OffPeak change'!$A$106:EK$202,136,FALSE())))</f>
        <v>0</v>
      </c>
      <c r="EG14" s="193" t="n">
        <f aca="false">IF(ISERROR(VLOOKUP($A14,'Import OffPeak'!$A$3:EL$99,137,FALSE())-VLOOKUP($A14,'Import OffPeak change'!$A$106:EL$202,137,FALSE())),0,(VLOOKUP($A14,'Import OffPeak'!$A$3:EL$99,137,FALSE())-VLOOKUP($A14,'Import OffPeak change'!$A$106:EL$202,137,FALSE())))</f>
        <v>0</v>
      </c>
      <c r="EH14" s="193" t="n">
        <f aca="false">IF(ISERROR(VLOOKUP($A14,'Import OffPeak'!$A$3:EM$99,138,FALSE())-VLOOKUP($A14,'Import OffPeak change'!$A$106:EM$202,138,FALSE())),0,(VLOOKUP($A14,'Import OffPeak'!$A$3:EM$99,138,FALSE())-VLOOKUP($A14,'Import OffPeak change'!$A$106:EM$202,138,FALSE())))</f>
        <v>0</v>
      </c>
      <c r="EI14" s="193" t="n">
        <f aca="false">IF(ISERROR(VLOOKUP($A14,'Import OffPeak'!$A$3:EN$99,139,FALSE())-VLOOKUP($A14,'Import OffPeak change'!$A$106:EN$202,139,FALSE())),0,(VLOOKUP($A14,'Import OffPeak'!$A$3:EN$99,139,FALSE())-VLOOKUP($A14,'Import OffPeak change'!$A$106:EN$202,139,FALSE())))</f>
        <v>0</v>
      </c>
      <c r="EJ14" s="193" t="n">
        <f aca="false">IF(ISERROR(VLOOKUP($A14,'Import OffPeak'!$A$3:EO$99,140,FALSE())-VLOOKUP($A14,'Import OffPeak change'!$A$106:EO$202,140,FALSE())),0,(VLOOKUP($A14,'Import OffPeak'!$A$3:EO$99,140,FALSE())-VLOOKUP($A14,'Import OffPeak change'!$A$106:EO$202,140,FALSE())))</f>
        <v>0</v>
      </c>
      <c r="EK14" s="193" t="n">
        <f aca="false">IF(ISERROR(VLOOKUP($A14,'Import OffPeak'!$A$3:EP$99,141,FALSE())-VLOOKUP($A14,'Import OffPeak change'!$A$106:EP$202,141,FALSE())),0,(VLOOKUP($A14,'Import OffPeak'!$A$3:EP$99,141,FALSE())-VLOOKUP($A14,'Import OffPeak change'!$A$106:EP$202,141,FALSE())))</f>
        <v>0</v>
      </c>
      <c r="EL14" s="193" t="n">
        <f aca="false">IF(ISERROR(VLOOKUP($A14,'Import OffPeak'!$A$3:EQ$99,142,FALSE())-VLOOKUP($A14,'Import OffPeak change'!$A$106:EQ$202,142,FALSE())),0,(VLOOKUP($A14,'Import OffPeak'!$A$3:EQ$99,142,FALSE())-VLOOKUP($A14,'Import OffPeak change'!$A$106:EQ$202,142,FALSE())))</f>
        <v>0</v>
      </c>
      <c r="EM14" s="193" t="n">
        <f aca="false">IF(ISERROR(VLOOKUP($A14,'Import OffPeak'!$A$3:ER$99,143,FALSE())-VLOOKUP($A14,'Import OffPeak change'!$A$106:ER$202,143,FALSE())),0,(VLOOKUP($A14,'Import OffPeak'!$A$3:ER$99,143,FALSE())-VLOOKUP($A14,'Import OffPeak change'!$A$106:ER$202,143,FALSE())))</f>
        <v>0</v>
      </c>
      <c r="EN14" s="193" t="n">
        <f aca="false">IF(ISERROR(VLOOKUP($A14,'Import OffPeak'!$A$3:ES$99,144,FALSE())-VLOOKUP($A14,'Import OffPeak change'!$A$106:ES$202,144,FALSE())),0,(VLOOKUP($A14,'Import OffPeak'!$A$3:ES$99,144,FALSE())-VLOOKUP($A14,'Import OffPeak change'!$A$106:ES$202,144,FALSE())))</f>
        <v>0</v>
      </c>
      <c r="EO14" s="193" t="n">
        <f aca="false">IF(ISERROR(VLOOKUP($A14,'Import OffPeak'!$A$3:ET$99,145,FALSE())-VLOOKUP($A14,'Import OffPeak change'!$A$106:ET$202,145,FALSE())),0,(VLOOKUP($A14,'Import OffPeak'!$A$3:ET$99,145,FALSE())-VLOOKUP($A14,'Import OffPeak change'!$A$106:ET$202,145,FALSE())))</f>
        <v>0</v>
      </c>
      <c r="EP14" s="193" t="n">
        <f aca="false">IF(ISERROR(VLOOKUP($A14,'Import OffPeak'!$A$3:EU$99,146,FALSE())-VLOOKUP($A14,'Import OffPeak change'!$A$106:EU$202,146,FALSE())),0,(VLOOKUP($A14,'Import OffPeak'!$A$3:EU$99,146,FALSE())-VLOOKUP($A14,'Import OffPeak change'!$A$106:EU$202,146,FALSE())))</f>
        <v>0</v>
      </c>
      <c r="EQ14" s="193" t="n">
        <f aca="false">IF(ISERROR(VLOOKUP($A14,'Import OffPeak'!$A$3:EV$99,147,FALSE())-VLOOKUP($A14,'Import OffPeak change'!$A$106:EV$202,147,FALSE())),0,(VLOOKUP($A14,'Import OffPeak'!$A$3:EV$99,147,FALSE())-VLOOKUP($A14,'Import OffPeak change'!$A$106:EV$202,147,FALSE())))</f>
        <v>0</v>
      </c>
      <c r="ER14" s="193" t="n">
        <f aca="false">IF(ISERROR(VLOOKUP($A14,'Import OffPeak'!$A$3:EW$99,148,FALSE())-VLOOKUP($A14,'Import OffPeak change'!$A$106:EW$202,148,FALSE())),0,(VLOOKUP($A14,'Import OffPeak'!$A$3:EW$99,148,FALSE())-VLOOKUP($A14,'Import OffPeak change'!$A$106:EW$202,148,FALSE())))</f>
        <v>0</v>
      </c>
      <c r="ES14" s="193" t="n">
        <f aca="false">IF(ISERROR(VLOOKUP($A14,'Import OffPeak'!$A$3:EX$99,149,FALSE())-VLOOKUP($A14,'Import OffPeak change'!$A$106:EX$202,149,FALSE())),0,(VLOOKUP($A14,'Import OffPeak'!$A$3:EX$99,149,FALSE())-VLOOKUP($A14,'Import OffPeak change'!$A$106:EX$202,149,FALSE())))</f>
        <v>0</v>
      </c>
      <c r="ET14" s="193" t="n">
        <f aca="false">IF(ISERROR(VLOOKUP($A14,'Import OffPeak'!$A$3:EY$99,150,FALSE())-VLOOKUP($A14,'Import OffPeak change'!$A$106:EY$202,150,FALSE())),0,(VLOOKUP($A14,'Import OffPeak'!$A$3:EY$99,150,FALSE())-VLOOKUP($A14,'Import OffPeak change'!$A$106:EY$202,150,FALSE())))</f>
        <v>0</v>
      </c>
      <c r="EU14" s="193" t="n">
        <f aca="false">IF(ISERROR(VLOOKUP($A14,'Import OffPeak'!$A$3:EZ$99,151,FALSE())-VLOOKUP($A14,'Import OffPeak change'!$A$106:EZ$202,151,FALSE())),0,(VLOOKUP($A14,'Import OffPeak'!$A$3:EZ$99,151,FALSE())-VLOOKUP($A14,'Import OffPeak change'!$A$106:EZ$202,151,FALSE())))</f>
        <v>0</v>
      </c>
      <c r="EV14" s="193" t="n">
        <f aca="false">IF(ISERROR(VLOOKUP($A14,'Import OffPeak'!$A$3:FA$99,152,FALSE())-VLOOKUP($A14,'Import OffPeak change'!$A$106:FA$202,152,FALSE())),0,(VLOOKUP($A14,'Import OffPeak'!$A$3:FA$99,152,FALSE())-VLOOKUP($A14,'Import OffPeak change'!$A$106:FA$202,152,FALSE())))</f>
        <v>0</v>
      </c>
      <c r="EW14" s="193" t="n">
        <f aca="false">IF(ISERROR(VLOOKUP($A14,'Import OffPeak'!$A$3:FB$99,153,FALSE())-VLOOKUP($A14,'Import OffPeak change'!$A$106:FB$202,153,FALSE())),0,(VLOOKUP($A14,'Import OffPeak'!$A$3:FB$99,153,FALSE())-VLOOKUP($A14,'Import OffPeak change'!$A$106:FB$202,153,FALSE())))</f>
        <v>0</v>
      </c>
      <c r="EX14" s="193" t="n">
        <f aca="false">IF(ISERROR(VLOOKUP($A14,'Import OffPeak'!$A$3:FC$99,154,FALSE())-VLOOKUP($A14,'Import OffPeak change'!$A$106:FC$202,154,FALSE())),0,(VLOOKUP($A14,'Import OffPeak'!$A$3:FC$99,154,FALSE())-VLOOKUP($A14,'Import OffPeak change'!$A$106:FC$202,154,FALSE())))</f>
        <v>0</v>
      </c>
      <c r="EY14" s="193" t="n">
        <f aca="false">IF(ISERROR(VLOOKUP($A14,'Import OffPeak'!$A$3:FD$99,155,FALSE())-VLOOKUP($A14,'Import OffPeak change'!$A$106:FD$202,155,FALSE())),0,(VLOOKUP($A14,'Import OffPeak'!$A$3:FD$99,155,FALSE())-VLOOKUP($A14,'Import OffPeak change'!$A$106:FD$202,155,FALSE())))</f>
        <v>0</v>
      </c>
      <c r="EZ14" s="193" t="n">
        <f aca="false">IF(ISERROR(VLOOKUP($A14,'Import OffPeak'!$A$3:FE$99,156,FALSE())-VLOOKUP($A14,'Import OffPeak change'!$A$106:FE$202,156,FALSE())),0,(VLOOKUP($A14,'Import OffPeak'!$A$3:FE$99,156,FALSE())-VLOOKUP($A14,'Import OffPeak change'!$A$106:FE$202,156,FALSE())))</f>
        <v>0</v>
      </c>
      <c r="FA14" s="193" t="n">
        <f aca="false">IF(ISERROR(VLOOKUP($A14,'Import OffPeak'!$A$3:FF$99,157,FALSE())-VLOOKUP($A14,'Import OffPeak change'!$A$106:FF$202,157,FALSE())),0,(VLOOKUP($A14,'Import OffPeak'!$A$3:FF$99,157,FALSE())-VLOOKUP($A14,'Import OffPeak change'!$A$106:FF$202,157,FALSE())))</f>
        <v>0</v>
      </c>
      <c r="FB14" s="193" t="n">
        <f aca="false">IF(ISERROR(VLOOKUP($A14,'Import OffPeak'!$A$3:FG$99,158,FALSE())-VLOOKUP($A14,'Import OffPeak change'!$A$106:FG$202,158,FALSE())),0,(VLOOKUP($A14,'Import OffPeak'!$A$3:FG$99,158,FALSE())-VLOOKUP($A14,'Import OffPeak change'!$A$106:FG$202,158,FALSE())))</f>
        <v>0</v>
      </c>
      <c r="FC14" s="193" t="n">
        <f aca="false">IF(ISERROR(VLOOKUP($A14,'Import OffPeak'!$A$3:FH$99,159,FALSE())-VLOOKUP($A14,'Import OffPeak change'!$A$106:FH$202,159,FALSE())),0,(VLOOKUP($A14,'Import OffPeak'!$A$3:FH$99,159,FALSE())-VLOOKUP($A14,'Import OffPeak change'!$A$106:FH$202,159,FALSE())))</f>
        <v>0</v>
      </c>
      <c r="FD14" s="193" t="n">
        <f aca="false">IF(ISERROR(VLOOKUP($A14,'Import OffPeak'!$A$3:FI$99,160,FALSE())-VLOOKUP($A14,'Import OffPeak change'!$A$106:FI$202,160,FALSE())),0,(VLOOKUP($A14,'Import OffPeak'!$A$3:FI$99,160,FALSE())-VLOOKUP($A14,'Import OffPeak change'!$A$106:FI$202,160,FALSE())))</f>
        <v>0</v>
      </c>
      <c r="FE14" s="193" t="n">
        <f aca="false">IF(ISERROR(VLOOKUP($A14,'Import OffPeak'!$A$3:FJ$99,161,FALSE())-VLOOKUP($A14,'Import OffPeak change'!$A$106:FJ$202,161,FALSE())),0,(VLOOKUP($A14,'Import OffPeak'!$A$3:FJ$99,161,FALSE())-VLOOKUP($A14,'Import OffPeak change'!$A$106:FJ$202,161,FALSE())))</f>
        <v>0</v>
      </c>
      <c r="FF14" s="193" t="n">
        <f aca="false">IF(ISERROR(VLOOKUP($A14,'Import OffPeak'!$A$3:FK$99,162,FALSE())-VLOOKUP($A14,'Import OffPeak change'!$A$106:FK$202,162,FALSE())),0,(VLOOKUP($A14,'Import OffPeak'!$A$3:FK$99,162,FALSE())-VLOOKUP($A14,'Import OffPeak change'!$A$106:FK$202,162,FALSE())))</f>
        <v>0</v>
      </c>
      <c r="FG14" s="193" t="n">
        <f aca="false">IF(ISERROR(VLOOKUP($A14,'Import OffPeak'!$A$3:FL$99,163,FALSE())-VLOOKUP($A14,'Import OffPeak change'!$A$106:FL$202,163,FALSE())),0,(VLOOKUP($A14,'Import OffPeak'!$A$3:FL$99,163,FALSE())-VLOOKUP($A14,'Import OffPeak change'!$A$106:FL$202,163,FALSE())))</f>
        <v>0</v>
      </c>
      <c r="FH14" s="193" t="n">
        <f aca="false">IF(ISERROR(VLOOKUP($A14,'Import OffPeak'!$A$3:FM$99,164,FALSE())-VLOOKUP($A14,'Import OffPeak change'!$A$106:FM$202,164,FALSE())),0,(VLOOKUP($A14,'Import OffPeak'!$A$3:FM$99,164,FALSE())-VLOOKUP($A14,'Import OffPeak change'!$A$106:FM$202,164,FALSE())))</f>
        <v>0</v>
      </c>
      <c r="FI14" s="193" t="n">
        <f aca="false">IF(ISERROR(VLOOKUP($A14,'Import OffPeak'!$A$3:FN$99,165,FALSE())-VLOOKUP($A14,'Import OffPeak change'!$A$106:FN$202,165,FALSE())),0,(VLOOKUP($A14,'Import OffPeak'!$A$3:FN$99,165,FALSE())-VLOOKUP($A14,'Import OffPeak change'!$A$106:FN$202,165,FALSE())))</f>
        <v>0</v>
      </c>
      <c r="FJ14" s="193" t="n">
        <f aca="false">IF(ISERROR(VLOOKUP($A14,'Import OffPeak'!$A$3:FO$99,166,FALSE())-VLOOKUP($A14,'Import OffPeak change'!$A$106:FO$202,166,FALSE())),0,(VLOOKUP($A14,'Import OffPeak'!$A$3:FO$99,166,FALSE())-VLOOKUP($A14,'Import OffPeak change'!$A$106:FO$202,166,FALSE())))</f>
        <v>0</v>
      </c>
      <c r="FK14" s="193" t="n">
        <f aca="false">IF(ISERROR(VLOOKUP($A14,'Import OffPeak'!$A$3:FP$99,167,FALSE())-VLOOKUP($A14,'Import OffPeak change'!$A$106:FP$202,167,FALSE())),0,(VLOOKUP($A14,'Import OffPeak'!$A$3:FP$99,167,FALSE())-VLOOKUP($A14,'Import OffPeak change'!$A$106:FP$202,167,FALSE())))</f>
        <v>0</v>
      </c>
      <c r="FL14" s="193" t="n">
        <f aca="false">IF(ISERROR(VLOOKUP($A14,'Import OffPeak'!$A$3:FQ$99,168,FALSE())-VLOOKUP($A14,'Import OffPeak change'!$A$106:FQ$202,168,FALSE())),0,(VLOOKUP($A14,'Import OffPeak'!$A$3:FQ$99,168,FALSE())-VLOOKUP($A14,'Import OffPeak change'!$A$106:FQ$202,168,FALSE())))</f>
        <v>0</v>
      </c>
      <c r="FM14" s="193" t="n">
        <f aca="false">IF(ISERROR(VLOOKUP($A14,'Import OffPeak'!$A$3:FR$99,169,FALSE())-VLOOKUP($A14,'Import OffPeak change'!$A$106:FR$202,169,FALSE())),0,(VLOOKUP($A14,'Import OffPeak'!$A$3:FR$99,169,FALSE())-VLOOKUP($A14,'Import OffPeak change'!$A$106:FR$202,169,FALSE())))</f>
        <v>0</v>
      </c>
      <c r="FN14" s="193" t="n">
        <f aca="false">IF(ISERROR(VLOOKUP($A14,'Import OffPeak'!$A$3:FS$99,170,FALSE())-VLOOKUP($A14,'Import OffPeak change'!$A$106:FS$202,170,FALSE())),0,(VLOOKUP($A14,'Import OffPeak'!$A$3:FS$99,170,FALSE())-VLOOKUP($A14,'Import OffPeak change'!$A$106:FS$202,170,FALSE())))</f>
        <v>0</v>
      </c>
      <c r="FO14" s="193" t="n">
        <f aca="false">IF(ISERROR(VLOOKUP($A14,'Import OffPeak'!$A$3:FT$99,171,FALSE())-VLOOKUP($A14,'Import OffPeak change'!$A$106:FT$202,171,FALSE())),0,(VLOOKUP($A14,'Import OffPeak'!$A$3:FT$99,171,FALSE())-VLOOKUP($A14,'Import OffPeak change'!$A$106:FT$202,171,FALSE())))</f>
        <v>0</v>
      </c>
      <c r="FP14" s="193" t="n">
        <f aca="false">IF(ISERROR(VLOOKUP($A14,'Import OffPeak'!$A$3:FU$99,172,FALSE())-VLOOKUP($A14,'Import OffPeak change'!$A$106:FU$202,172,FALSE())),0,(VLOOKUP($A14,'Import OffPeak'!$A$3:FU$99,172,FALSE())-VLOOKUP($A14,'Import OffPeak change'!$A$106:FU$202,172,FALSE())))</f>
        <v>0</v>
      </c>
      <c r="FQ14" s="193" t="n">
        <f aca="false">IF(ISERROR(VLOOKUP($A14,'Import OffPeak'!$A$3:FV$99,173,FALSE())-VLOOKUP($A14,'Import OffPeak change'!$A$106:FV$202,173,FALSE())),0,(VLOOKUP($A14,'Import OffPeak'!$A$3:FV$99,173,FALSE())-VLOOKUP($A14,'Import OffPeak change'!$A$106:FV$202,173,FALSE())))</f>
        <v>0</v>
      </c>
      <c r="FR14" s="193" t="n">
        <f aca="false">IF(ISERROR(VLOOKUP($A14,'Import OffPeak'!$A$3:FW$99,174,FALSE())-VLOOKUP($A14,'Import OffPeak change'!$A$106:FW$202,174,FALSE())),0,(VLOOKUP($A14,'Import OffPeak'!$A$3:FW$99,174,FALSE())-VLOOKUP($A14,'Import OffPeak change'!$A$106:FW$202,174,FALSE())))</f>
        <v>0</v>
      </c>
      <c r="FS14" s="193" t="n">
        <f aca="false">IF(ISERROR(VLOOKUP($A14,'Import OffPeak'!$A$3:FX$99,175,FALSE())-VLOOKUP($A14,'Import OffPeak change'!$A$106:FX$202,175,FALSE())),0,(VLOOKUP($A14,'Import OffPeak'!$A$3:FX$99,175,FALSE())-VLOOKUP($A14,'Import OffPeak change'!$A$106:FX$202,175,FALSE())))</f>
        <v>0</v>
      </c>
      <c r="FT14" s="193" t="n">
        <f aca="false">IF(ISERROR(VLOOKUP($A14,'Import OffPeak'!$A$3:FY$99,176,FALSE())-VLOOKUP($A14,'Import OffPeak change'!$A$106:FY$202,176,FALSE())),0,(VLOOKUP($A14,'Import OffPeak'!$A$3:FY$99,176,FALSE())-VLOOKUP($A14,'Import OffPeak change'!$A$106:FY$202,176,FALSE())))</f>
        <v>0</v>
      </c>
      <c r="FU14" s="193" t="n">
        <f aca="false">IF(ISERROR(VLOOKUP($A14,'Import OffPeak'!$A$3:FZ$99,177,FALSE())-VLOOKUP($A14,'Import OffPeak change'!$A$106:FZ$202,177,FALSE())),0,(VLOOKUP($A14,'Import OffPeak'!$A$3:FZ$99,177,FALSE())-VLOOKUP($A14,'Import OffPeak change'!$A$106:FZ$202,177,FALSE())))</f>
        <v>0</v>
      </c>
      <c r="FV14" s="193" t="n">
        <f aca="false">IF(ISERROR(VLOOKUP($A14,'Import OffPeak'!$A$3:GA$99,178,FALSE())-VLOOKUP($A14,'Import OffPeak change'!$A$106:GA$202,178,FALSE())),0,(VLOOKUP($A14,'Import OffPeak'!$A$3:GA$99,178,FALSE())-VLOOKUP($A14,'Import OffPeak change'!$A$106:GA$202,178,FALSE())))</f>
        <v>0</v>
      </c>
      <c r="FW14" s="193" t="n">
        <f aca="false">IF(ISERROR(VLOOKUP($A14,'Import OffPeak'!$A$3:GB$99,179,FALSE())-VLOOKUP($A14,'Import OffPeak change'!$A$106:GB$202,179,FALSE())),0,(VLOOKUP($A14,'Import OffPeak'!$A$3:GB$99,179,FALSE())-VLOOKUP($A14,'Import OffPeak change'!$A$106:GB$202,179,FALSE())))</f>
        <v>0</v>
      </c>
      <c r="FX14" s="193" t="n">
        <f aca="false">IF(ISERROR(VLOOKUP($A14,'Import OffPeak'!$A$3:GC$99,180,FALSE())-VLOOKUP($A14,'Import OffPeak change'!$A$106:GC$202,180,FALSE())),0,(VLOOKUP($A14,'Import OffPeak'!$A$3:GC$99,180,FALSE())-VLOOKUP($A14,'Import OffPeak change'!$A$106:GC$202,180,FALSE())))</f>
        <v>0</v>
      </c>
      <c r="FY14" s="193" t="n">
        <f aca="false">IF(ISERROR(VLOOKUP($A14,'Import OffPeak'!$A$3:GD$99,181,FALSE())-VLOOKUP($A14,'Import OffPeak change'!$A$106:GD$202,181,FALSE())),0,(VLOOKUP($A14,'Import OffPeak'!$A$3:GD$99,181,FALSE())-VLOOKUP($A14,'Import OffPeak change'!$A$106:GD$202,181,FALSE())))</f>
        <v>0</v>
      </c>
      <c r="FZ14" s="193" t="n">
        <f aca="false">IF(ISERROR(VLOOKUP($A14,'Import OffPeak'!$A$3:GE$99,182,FALSE())-VLOOKUP($A14,'Import OffPeak change'!$A$106:GE$202,182,FALSE())),0,(VLOOKUP($A14,'Import OffPeak'!$A$3:GE$99,182,FALSE())-VLOOKUP($A14,'Import OffPeak change'!$A$106:GE$202,182,FALSE())))</f>
        <v>0</v>
      </c>
      <c r="GA14" s="193" t="n">
        <f aca="false">IF(ISERROR(VLOOKUP($A14,'Import OffPeak'!$A$3:GF$99,183,FALSE())-VLOOKUP($A14,'Import OffPeak change'!$A$106:GF$202,183,FALSE())),0,(VLOOKUP($A14,'Import OffPeak'!$A$3:GF$99,183,FALSE())-VLOOKUP($A14,'Import OffPeak change'!$A$106:GF$202,183,FALSE())))</f>
        <v>0</v>
      </c>
      <c r="GB14" s="193" t="n">
        <f aca="false">IF(ISERROR(VLOOKUP($A14,'Import OffPeak'!$A$3:GG$99,184,FALSE())-VLOOKUP($A14,'Import OffPeak change'!$A$106:GG$202,184,FALSE())),0,(VLOOKUP($A14,'Import OffPeak'!$A$3:GG$99,184,FALSE())-VLOOKUP($A14,'Import OffPeak change'!$A$106:GG$202,184,FALSE())))</f>
        <v>0</v>
      </c>
      <c r="GC14" s="193" t="n">
        <f aca="false">IF(ISERROR(VLOOKUP($A14,'Import OffPeak'!$A$3:GH$99,185,FALSE())-VLOOKUP($A14,'Import OffPeak change'!$A$106:GH$202,185,FALSE())),0,(VLOOKUP($A14,'Import OffPeak'!$A$3:GH$99,185,FALSE())-VLOOKUP($A14,'Import OffPeak change'!$A$106:GH$202,185,FALSE())))</f>
        <v>0</v>
      </c>
      <c r="GD14" s="193" t="n">
        <f aca="false">IF(ISERROR(VLOOKUP($A14,'Import OffPeak'!$A$3:GI$99,186,FALSE())-VLOOKUP($A14,'Import OffPeak change'!$A$106:GI$202,186,FALSE())),0,(VLOOKUP($A14,'Import OffPeak'!$A$3:GI$99,186,FALSE())-VLOOKUP($A14,'Import OffPeak change'!$A$106:GI$202,186,FALSE())))</f>
        <v>0</v>
      </c>
      <c r="GE14" s="193" t="n">
        <f aca="false">IF(ISERROR(VLOOKUP($A14,'Import OffPeak'!$A$3:GJ$99,187,FALSE())-VLOOKUP($A14,'Import OffPeak change'!$A$106:GJ$202,187,FALSE())),0,(VLOOKUP($A14,'Import OffPeak'!$A$3:GJ$99,187,FALSE())-VLOOKUP($A14,'Import OffPeak change'!$A$106:GJ$202,187,FALSE())))</f>
        <v>0</v>
      </c>
      <c r="GF14" s="193" t="n">
        <f aca="false">IF(ISERROR(VLOOKUP($A14,'Import OffPeak'!$A$3:GK$99,188,FALSE())-VLOOKUP($A14,'Import OffPeak change'!$A$106:GK$202,188,FALSE())),0,(VLOOKUP($A14,'Import OffPeak'!$A$3:GK$99,188,FALSE())-VLOOKUP($A14,'Import OffPeak change'!$A$106:GK$202,188,FALSE())))</f>
        <v>0</v>
      </c>
      <c r="GG14" s="193" t="n">
        <f aca="false">IF(ISERROR(VLOOKUP($A14,'Import OffPeak'!$A$3:GL$99,189,FALSE())-VLOOKUP($A14,'Import OffPeak change'!$A$106:GL$202,189,FALSE())),0,(VLOOKUP($A14,'Import OffPeak'!$A$3:GL$99,189,FALSE())-VLOOKUP($A14,'Import OffPeak change'!$A$106:GL$202,189,FALSE())))</f>
        <v>0</v>
      </c>
      <c r="GH14" s="193" t="n">
        <f aca="false">IF(ISERROR(VLOOKUP($A14,'Import OffPeak'!$A$3:GM$99,190,FALSE())-VLOOKUP($A14,'Import OffPeak change'!$A$106:GM$202,190,FALSE())),0,(VLOOKUP($A14,'Import OffPeak'!$A$3:GM$99,190,FALSE())-VLOOKUP($A14,'Import OffPeak change'!$A$106:GM$202,190,FALSE())))</f>
        <v>0</v>
      </c>
      <c r="GI14" s="193" t="n">
        <f aca="false">IF(ISERROR(VLOOKUP($A14,'Import OffPeak'!$A$3:GN$99,191,FALSE())-VLOOKUP($A14,'Import OffPeak change'!$A$106:GN$202,191,FALSE())),0,(VLOOKUP($A14,'Import OffPeak'!$A$3:GN$99,191,FALSE())-VLOOKUP($A14,'Import OffPeak change'!$A$106:GN$202,191,FALSE())))</f>
        <v>0</v>
      </c>
      <c r="GJ14" s="193" t="n">
        <f aca="false">IF(ISERROR(VLOOKUP($A14,'Import OffPeak'!$A$3:GO$99,192,FALSE())-VLOOKUP($A14,'Import OffPeak change'!$A$106:GO$202,192,FALSE())),0,(VLOOKUP($A14,'Import OffPeak'!$A$3:GO$99,192,FALSE())-VLOOKUP($A14,'Import OffPeak change'!$A$106:GO$202,192,FALSE())))</f>
        <v>0</v>
      </c>
      <c r="GK14" s="193" t="n">
        <f aca="false">IF(ISERROR(VLOOKUP($A14,'Import OffPeak'!$A$3:GP$99,193,FALSE())-VLOOKUP($A14,'Import OffPeak change'!$A$106:GP$202,193,FALSE())),0,(VLOOKUP($A14,'Import OffPeak'!$A$3:GP$99,193,FALSE())-VLOOKUP($A14,'Import OffPeak change'!$A$106:GP$202,193,FALSE())))</f>
        <v>0</v>
      </c>
      <c r="GL14" s="193" t="n">
        <f aca="false">IF(ISERROR(VLOOKUP($A14,'Import OffPeak'!$A$3:GQ$99,194,FALSE())-VLOOKUP($A14,'Import OffPeak change'!$A$106:GQ$202,194,FALSE())),0,(VLOOKUP($A14,'Import OffPeak'!$A$3:GQ$99,194,FALSE())-VLOOKUP($A14,'Import OffPeak change'!$A$106:GQ$202,194,FALSE())))</f>
        <v>0</v>
      </c>
      <c r="GM14" s="193" t="n">
        <f aca="false">IF(ISERROR(VLOOKUP($A14,'Import OffPeak'!$A$3:GR$99,195,FALSE())-VLOOKUP($A14,'Import OffPeak change'!$A$106:GR$202,195,FALSE())),0,(VLOOKUP($A14,'Import OffPeak'!$A$3:GR$99,195,FALSE())-VLOOKUP($A14,'Import OffPeak change'!$A$106:GR$202,195,FALSE())))</f>
        <v>0</v>
      </c>
      <c r="GN14" s="193" t="n">
        <f aca="false">IF(ISERROR(VLOOKUP($A14,'Import OffPeak'!$A$3:GS$99,196,FALSE())-VLOOKUP($A14,'Import OffPeak change'!$A$106:GS$202,196,FALSE())),0,(VLOOKUP($A14,'Import OffPeak'!$A$3:GS$99,196,FALSE())-VLOOKUP($A14,'Import OffPeak change'!$A$106:GS$202,196,FALSE())))</f>
        <v>0</v>
      </c>
      <c r="GO14" s="193" t="n">
        <f aca="false">IF(ISERROR(VLOOKUP($A14,'Import OffPeak'!$A$3:GT$99,197,FALSE())-VLOOKUP($A14,'Import OffPeak change'!$A$106:GT$202,197,FALSE())),0,(VLOOKUP($A14,'Import OffPeak'!$A$3:GT$99,197,FALSE())-VLOOKUP($A14,'Import OffPeak change'!$A$106:GT$202,197,FALSE())))</f>
        <v>0</v>
      </c>
      <c r="GP14" s="193" t="n">
        <f aca="false">IF(ISERROR(VLOOKUP($A14,'Import OffPeak'!$A$3:GU$99,198,FALSE())-VLOOKUP($A14,'Import OffPeak change'!$A$106:GU$202,198,FALSE())),0,(VLOOKUP($A14,'Import OffPeak'!$A$3:GU$99,198,FALSE())-VLOOKUP($A14,'Import OffPeak change'!$A$106:GU$202,198,FALSE())))</f>
        <v>0</v>
      </c>
      <c r="GQ14" s="193" t="n">
        <f aca="false">IF(ISERROR(VLOOKUP($A14,'Import OffPeak'!$A$3:GV$99,199,FALSE())-VLOOKUP($A14,'Import OffPeak change'!$A$106:GV$202,199,FALSE())),0,(VLOOKUP($A14,'Import OffPeak'!$A$3:GV$99,199,FALSE())-VLOOKUP($A14,'Import OffPeak change'!$A$106:GV$202,199,FALSE())))</f>
        <v>0</v>
      </c>
      <c r="GR14" s="193" t="n">
        <f aca="false">IF(ISERROR(VLOOKUP($A14,'Import OffPeak'!$A$3:GW$99,200,FALSE())-VLOOKUP($A14,'Import OffPeak change'!$A$106:GW$202,200,FALSE())),0,(VLOOKUP($A14,'Import OffPeak'!$A$3:GW$99,200,FALSE())-VLOOKUP($A14,'Import OffPeak change'!$A$106:GW$202,200,FALSE())))</f>
        <v>0</v>
      </c>
      <c r="GS14" s="193" t="n">
        <f aca="false">IF(ISERROR(VLOOKUP($A14,'Import OffPeak'!$A$3:GX$99,201,FALSE())-VLOOKUP($A14,'Import OffPeak change'!$A$106:GX$202,201,FALSE())),0,(VLOOKUP($A14,'Import OffPeak'!$A$3:GX$99,201,FALSE())-VLOOKUP($A14,'Import OffPeak change'!$A$106:GX$202,201,FALSE())))</f>
        <v>0</v>
      </c>
      <c r="GT14" s="193" t="n">
        <f aca="false">IF(ISERROR(VLOOKUP($A14,'Import OffPeak'!$A$3:GY$99,202,FALSE())-VLOOKUP($A14,'Import OffPeak change'!$A$106:GY$202,202,FALSE())),0,(VLOOKUP($A14,'Import OffPeak'!$A$3:GY$99,202,FALSE())-VLOOKUP($A14,'Import OffPeak change'!$A$106:GY$202,202,FALSE())))</f>
        <v>0</v>
      </c>
      <c r="GU14" s="193" t="n">
        <f aca="false">IF(ISERROR(VLOOKUP($A14,'Import OffPeak'!$A$3:GZ$99,203,FALSE())-VLOOKUP($A14,'Import OffPeak change'!$A$106:GZ$202,203,FALSE())),0,(VLOOKUP($A14,'Import OffPeak'!$A$3:GZ$99,203,FALSE())-VLOOKUP($A14,'Import OffPeak change'!$A$106:GZ$202,203,FALSE())))</f>
        <v>0</v>
      </c>
      <c r="GV14" s="193" t="n">
        <f aca="false">IF(ISERROR(VLOOKUP($A14,'Import OffPeak'!$A$3:HA$99,204,FALSE())-VLOOKUP($A14,'Import OffPeak change'!$A$106:HA$202,204,FALSE())),0,(VLOOKUP($A14,'Import OffPeak'!$A$3:HA$99,204,FALSE())-VLOOKUP($A14,'Import OffPeak change'!$A$106:HA$202,204,FALSE())))</f>
        <v>0</v>
      </c>
      <c r="GW14" s="193" t="n">
        <f aca="false">IF(ISERROR(VLOOKUP($A14,'Import OffPeak'!$A$3:HB$99,205,FALSE())-VLOOKUP($A14,'Import OffPeak change'!$A$106:HB$202,205,FALSE())),0,(VLOOKUP($A14,'Import OffPeak'!$A$3:HB$99,205,FALSE())-VLOOKUP($A14,'Import OffPeak change'!$A$106:HB$202,205,FALSE())))</f>
        <v>0</v>
      </c>
      <c r="GX14" s="193" t="n">
        <f aca="false">IF(ISERROR(VLOOKUP($A14,'Import OffPeak'!$A$3:HC$99,206,FALSE())-VLOOKUP($A14,'Import OffPeak change'!$A$106:HC$202,206,FALSE())),0,(VLOOKUP($A14,'Import OffPeak'!$A$3:HC$99,206,FALSE())-VLOOKUP($A14,'Import OffPeak change'!$A$106:HC$202,206,FALSE())))</f>
        <v>0</v>
      </c>
      <c r="GY14" s="193" t="n">
        <f aca="false">IF(ISERROR(VLOOKUP($A14,'Import OffPeak'!$A$3:HD$99,207,FALSE())-VLOOKUP($A14,'Import OffPeak change'!$A$106:HD$202,207,FALSE())),0,(VLOOKUP($A14,'Import OffPeak'!$A$3:HD$99,207,FALSE())-VLOOKUP($A14,'Import OffPeak change'!$A$106:HD$202,207,FALSE())))</f>
        <v>0</v>
      </c>
      <c r="GZ14" s="193" t="n">
        <f aca="false">IF(ISERROR(VLOOKUP($A14,'Import OffPeak'!$A$3:HE$99,208,FALSE())-VLOOKUP($A14,'Import OffPeak change'!$A$106:HE$202,208,FALSE())),0,(VLOOKUP($A14,'Import OffPeak'!$A$3:HE$99,208,FALSE())-VLOOKUP($A14,'Import OffPeak change'!$A$106:HE$202,208,FALSE())))</f>
        <v>0</v>
      </c>
      <c r="HA14" s="193" t="n">
        <f aca="false">IF(ISERROR(VLOOKUP($A14,'Import OffPeak'!$A$3:HF$99,209,FALSE())-VLOOKUP($A14,'Import OffPeak change'!$A$106:HF$202,209,FALSE())),0,(VLOOKUP($A14,'Import OffPeak'!$A$3:HF$99,209,FALSE())-VLOOKUP($A14,'Import OffPeak change'!$A$106:HF$202,209,FALSE())))</f>
        <v>0</v>
      </c>
      <c r="HB14" s="193" t="n">
        <f aca="false">IF(ISERROR(VLOOKUP($A14,'Import OffPeak'!$A$3:HG$99,210,FALSE())-VLOOKUP($A14,'Import OffPeak change'!$A$106:HG$202,210,FALSE())),0,(VLOOKUP($A14,'Import OffPeak'!$A$3:HG$99,210,FALSE())-VLOOKUP($A14,'Import OffPeak change'!$A$106:HG$202,210,FALSE())))</f>
        <v>0</v>
      </c>
      <c r="HC14" s="193" t="n">
        <f aca="false">IF(ISERROR(VLOOKUP($A14,'Import OffPeak'!$A$3:HH$99,211,FALSE())-VLOOKUP($A14,'Import OffPeak change'!$A$106:HH$202,211,FALSE())),0,(VLOOKUP($A14,'Import OffPeak'!$A$3:HH$99,211,FALSE())-VLOOKUP($A14,'Import OffPeak change'!$A$106:HH$202,211,FALSE())))</f>
        <v>0</v>
      </c>
      <c r="HD14" s="193" t="n">
        <f aca="false">IF(ISERROR(VLOOKUP($A14,'Import OffPeak'!$A$3:HI$99,212,FALSE())-VLOOKUP($A14,'Import OffPeak change'!$A$106:HI$202,212,FALSE())),0,(VLOOKUP($A14,'Import OffPeak'!$A$3:HI$99,212,FALSE())-VLOOKUP($A14,'Import OffPeak change'!$A$106:HI$202,212,FALSE())))</f>
        <v>0</v>
      </c>
      <c r="HE14" s="193" t="n">
        <f aca="false">IF(ISERROR(VLOOKUP($A14,'Import OffPeak'!$A$3:HJ$99,213,FALSE())-VLOOKUP($A14,'Import OffPeak change'!$A$106:HJ$202,213,FALSE())),0,(VLOOKUP($A14,'Import OffPeak'!$A$3:HJ$99,213,FALSE())-VLOOKUP($A14,'Import OffPeak change'!$A$106:HJ$202,213,FALSE())))</f>
        <v>0</v>
      </c>
      <c r="HF14" s="193" t="n">
        <f aca="false">IF(ISERROR(VLOOKUP($A14,'Import OffPeak'!$A$3:HK$99,214,FALSE())-VLOOKUP($A14,'Import OffPeak change'!$A$106:HK$202,214,FALSE())),0,(VLOOKUP($A14,'Import OffPeak'!$A$3:HK$99,214,FALSE())-VLOOKUP($A14,'Import OffPeak change'!$A$106:HK$202,214,FALSE())))</f>
        <v>0</v>
      </c>
      <c r="HG14" s="193" t="n">
        <f aca="false">IF(ISERROR(VLOOKUP($A14,'Import OffPeak'!$A$3:HL$99,215,FALSE())-VLOOKUP($A14,'Import OffPeak change'!$A$106:HL$202,215,FALSE())),0,(VLOOKUP($A14,'Import OffPeak'!$A$3:HL$99,215,FALSE())-VLOOKUP($A14,'Import OffPeak change'!$A$106:HL$202,215,FALSE())))</f>
        <v>0</v>
      </c>
      <c r="HH14" s="193" t="n">
        <f aca="false">IF(ISERROR(VLOOKUP($A14,'Import OffPeak'!$A$3:HM$99,216,FALSE())-VLOOKUP($A14,'Import OffPeak change'!$A$106:HM$202,216,FALSE())),0,(VLOOKUP($A14,'Import OffPeak'!$A$3:HM$99,216,FALSE())-VLOOKUP($A14,'Import OffPeak change'!$A$106:HM$202,216,FALSE())))</f>
        <v>0</v>
      </c>
      <c r="HI14" s="193" t="n">
        <f aca="false">IF(ISERROR(VLOOKUP($A14,'Import OffPeak'!$A$3:HN$99,217,FALSE())-VLOOKUP($A14,'Import OffPeak change'!$A$106:HN$202,217,FALSE())),0,(VLOOKUP($A14,'Import OffPeak'!$A$3:HN$99,217,FALSE())-VLOOKUP($A14,'Import OffPeak change'!$A$106:HN$202,217,FALSE())))</f>
        <v>0</v>
      </c>
      <c r="HJ14" s="193" t="n">
        <f aca="false">IF(ISERROR(VLOOKUP($A14,'Import OffPeak'!$A$3:HO$99,218,FALSE())-VLOOKUP($A14,'Import OffPeak change'!$A$106:HO$202,218,FALSE())),0,(VLOOKUP($A14,'Import OffPeak'!$A$3:HO$99,218,FALSE())-VLOOKUP($A14,'Import OffPeak change'!$A$106:HO$202,218,FALSE())))</f>
        <v>0</v>
      </c>
      <c r="HK14" s="193" t="n">
        <f aca="false">IF(ISERROR(VLOOKUP($A14,'Import OffPeak'!$A$3:HP$99,219,FALSE())-VLOOKUP($A14,'Import OffPeak change'!$A$106:HP$202,219,FALSE())),0,(VLOOKUP($A14,'Import OffPeak'!$A$3:HP$99,219,FALSE())-VLOOKUP($A14,'Import OffPeak change'!$A$106:HP$202,219,FALSE())))</f>
        <v>0</v>
      </c>
      <c r="HL14" s="193" t="n">
        <f aca="false">IF(ISERROR(VLOOKUP($A14,'Import OffPeak'!$A$3:HQ$99,220,FALSE())-VLOOKUP($A14,'Import OffPeak change'!$A$106:HQ$202,220,FALSE())),0,(VLOOKUP($A14,'Import OffPeak'!$A$3:HQ$99,220,FALSE())-VLOOKUP($A14,'Import OffPeak change'!$A$106:HQ$202,220,FALSE())))</f>
        <v>0</v>
      </c>
      <c r="HM14" s="193" t="n">
        <f aca="false">IF(ISERROR(VLOOKUP($A14,'Import OffPeak'!$A$3:HR$99,221,FALSE())-VLOOKUP($A14,'Import OffPeak change'!$A$106:HR$202,221,FALSE())),0,(VLOOKUP($A14,'Import OffPeak'!$A$3:HR$99,221,FALSE())-VLOOKUP($A14,'Import OffPeak change'!$A$106:HR$202,221,FALSE())))</f>
        <v>0</v>
      </c>
      <c r="HN14" s="193" t="n">
        <f aca="false">IF(ISERROR(VLOOKUP($A14,'Import OffPeak'!$A$3:HS$99,222,FALSE())-VLOOKUP($A14,'Import OffPeak change'!$A$106:HS$202,222,FALSE())),0,(VLOOKUP($A14,'Import OffPeak'!$A$3:HS$99,222,FALSE())-VLOOKUP($A14,'Import OffPeak change'!$A$106:HS$202,222,FALSE())))</f>
        <v>0</v>
      </c>
      <c r="HO14" s="193" t="n">
        <f aca="false">IF(ISERROR(VLOOKUP($A14,'Import OffPeak'!$A$3:HT$99,223,FALSE())-VLOOKUP($A14,'Import OffPeak change'!$A$106:HT$202,223,FALSE())),0,(VLOOKUP($A14,'Import OffPeak'!$A$3:HT$99,223,FALSE())-VLOOKUP($A14,'Import OffPeak change'!$A$106:HT$202,223,FALSE())))</f>
        <v>0</v>
      </c>
      <c r="HP14" s="193" t="n">
        <f aca="false">IF(ISERROR(VLOOKUP($A14,'Import OffPeak'!$A$3:HU$99,224,FALSE())-VLOOKUP($A14,'Import OffPeak change'!$A$106:HU$202,224,FALSE())),0,(VLOOKUP($A14,'Import OffPeak'!$A$3:HU$99,224,FALSE())-VLOOKUP($A14,'Import OffPeak change'!$A$106:HU$202,224,FALSE())))</f>
        <v>0</v>
      </c>
      <c r="HQ14" s="193" t="n">
        <f aca="false">IF(ISERROR(VLOOKUP($A14,'Import OffPeak'!$A$3:HV$99,225,FALSE())-VLOOKUP($A14,'Import OffPeak change'!$A$106:HV$202,225,FALSE())),0,(VLOOKUP($A14,'Import OffPeak'!$A$3:HV$99,225,FALSE())-VLOOKUP($A14,'Import OffPeak change'!$A$106:HV$202,225,FALSE())))</f>
        <v>0</v>
      </c>
      <c r="HR14" s="193" t="n">
        <f aca="false">IF(ISERROR(VLOOKUP($A14,'Import OffPeak'!$A$3:HW$99,226,FALSE())-VLOOKUP($A14,'Import OffPeak change'!$A$106:HW$202,226,FALSE())),0,(VLOOKUP($A14,'Import OffPeak'!$A$3:HW$99,226,FALSE())-VLOOKUP($A14,'Import OffPeak change'!$A$106:HW$202,226,FALSE())))</f>
        <v>0</v>
      </c>
      <c r="HS14" s="193" t="n">
        <f aca="false">IF(ISERROR(VLOOKUP($A14,'Import OffPeak'!$A$3:HX$99,227,FALSE())-VLOOKUP($A14,'Import OffPeak change'!$A$106:HX$202,227,FALSE())),0,(VLOOKUP($A14,'Import OffPeak'!$A$3:HX$99,227,FALSE())-VLOOKUP($A14,'Import OffPeak change'!$A$106:HX$202,227,FALSE())))</f>
        <v>0</v>
      </c>
      <c r="HT14" s="193" t="n">
        <f aca="false">IF(ISERROR(VLOOKUP($A14,'Import OffPeak'!$A$3:HY$99,228,FALSE())-VLOOKUP($A14,'Import OffPeak change'!$A$106:HY$202,228,FALSE())),0,(VLOOKUP($A14,'Import OffPeak'!$A$3:HY$99,228,FALSE())-VLOOKUP($A14,'Import OffPeak change'!$A$106:HY$202,228,FALSE())))</f>
        <v>0</v>
      </c>
      <c r="HU14" s="193" t="n">
        <f aca="false">IF(ISERROR(VLOOKUP($A14,'Import OffPeak'!$A$3:HZ$99,229,FALSE())-VLOOKUP($A14,'Import OffPeak change'!$A$106:HZ$202,229,FALSE())),0,(VLOOKUP($A14,'Import OffPeak'!$A$3:HZ$99,229,FALSE())-VLOOKUP($A14,'Import OffPeak change'!$A$106:HZ$202,229,FALSE())))</f>
        <v>0</v>
      </c>
      <c r="HV14" s="193" t="n">
        <f aca="false">IF(ISERROR(VLOOKUP($A14,'Import OffPeak'!$A$3:IA$99,230,FALSE())-VLOOKUP($A14,'Import OffPeak change'!$A$106:IA$202,230,FALSE())),0,(VLOOKUP($A14,'Import OffPeak'!$A$3:IA$99,230,FALSE())-VLOOKUP($A14,'Import OffPeak change'!$A$106:IA$202,230,FALSE())))</f>
        <v>0</v>
      </c>
      <c r="HW14" s="193" t="n">
        <f aca="false">IF(ISERROR(VLOOKUP($A14,'Import OffPeak'!$A$3:IB$99,231,FALSE())-VLOOKUP($A14,'Import OffPeak change'!$A$106:IB$202,231,FALSE())),0,(VLOOKUP($A14,'Import OffPeak'!$A$3:IB$99,231,FALSE())-VLOOKUP($A14,'Import OffPeak change'!$A$106:IB$202,231,FALSE())))</f>
        <v>0</v>
      </c>
      <c r="HX14" s="193" t="n">
        <f aca="false">IF(ISERROR(VLOOKUP($A14,'Import OffPeak'!$A$3:IC$99,232,FALSE())-VLOOKUP($A14,'Import OffPeak change'!$A$106:IC$202,232,FALSE())),0,(VLOOKUP($A14,'Import OffPeak'!$A$3:IC$99,232,FALSE())-VLOOKUP($A14,'Import OffPeak change'!$A$106:IC$202,232,FALSE())))</f>
        <v>0</v>
      </c>
      <c r="HY14" s="193" t="n">
        <f aca="false">IF(ISERROR(VLOOKUP($A14,'Import OffPeak'!$A$3:ID$99,233,FALSE())-VLOOKUP($A14,'Import OffPeak change'!$A$106:ID$202,233,FALSE())),0,(VLOOKUP($A14,'Import OffPeak'!$A$3:ID$99,233,FALSE())-VLOOKUP($A14,'Import OffPeak change'!$A$106:ID$202,233,FALSE())))</f>
        <v>0</v>
      </c>
      <c r="HZ14" s="193" t="n">
        <f aca="false">IF(ISERROR(VLOOKUP($A14,'Import OffPeak'!$A$3:IE$99,234,FALSE())-VLOOKUP($A14,'Import OffPeak change'!$A$106:IE$202,234,FALSE())),0,(VLOOKUP($A14,'Import OffPeak'!$A$3:IE$99,234,FALSE())-VLOOKUP($A14,'Import OffPeak change'!$A$106:IE$202,234,FALSE())))</f>
        <v>0</v>
      </c>
      <c r="IA14" s="193" t="n">
        <f aca="false">IF(ISERROR(VLOOKUP($A14,'Import OffPeak'!$A$3:IF$99,235,FALSE())-VLOOKUP($A14,'Import OffPeak change'!$A$106:IF$202,235,FALSE())),0,(VLOOKUP($A14,'Import OffPeak'!$A$3:IF$99,235,FALSE())-VLOOKUP($A14,'Import OffPeak change'!$A$106:IF$202,235,FALSE())))</f>
        <v>0</v>
      </c>
      <c r="IB14" s="193" t="n">
        <f aca="false">IF(ISERROR(VLOOKUP($A14,'Import OffPeak'!$A$3:IG$99,236,FALSE())-VLOOKUP($A14,'Import OffPeak change'!$A$106:IG$202,236,FALSE())),0,(VLOOKUP($A14,'Import OffPeak'!$A$3:IG$99,236,FALSE())-VLOOKUP($A14,'Import OffPeak change'!$A$106:IG$202,236,FALSE())))</f>
        <v>0</v>
      </c>
      <c r="IC14" s="193" t="n">
        <f aca="false">IF(ISERROR(VLOOKUP($A14,'Import OffPeak'!$A$3:IH$99,237,FALSE())-VLOOKUP($A14,'Import OffPeak change'!$A$106:IH$202,237,FALSE())),0,(VLOOKUP($A14,'Import OffPeak'!$A$3:IH$99,237,FALSE())-VLOOKUP($A14,'Import OffPeak change'!$A$106:IH$202,237,FALSE())))</f>
        <v>0</v>
      </c>
      <c r="ID14" s="193" t="n">
        <f aca="false">IF(ISERROR(VLOOKUP($A14,'Import OffPeak'!$A$3:II$99,238,FALSE())-VLOOKUP($A14,'Import OffPeak change'!$A$106:II$202,238,FALSE())),0,(VLOOKUP($A14,'Import OffPeak'!$A$3:II$99,238,FALSE())-VLOOKUP($A14,'Import OffPeak change'!$A$106:II$202,238,FALSE())))</f>
        <v>0</v>
      </c>
      <c r="IE14" s="193" t="n">
        <f aca="false">IF(ISERROR(VLOOKUP($A14,'Import OffPeak'!$A$3:IJ$99,239,FALSE())-VLOOKUP($A14,'Import OffPeak change'!$A$106:IJ$202,239,FALSE())),0,(VLOOKUP($A14,'Import OffPeak'!$A$3:IJ$99,239,FALSE())-VLOOKUP($A14,'Import OffPeak change'!$A$106:IJ$202,239,FALSE())))</f>
        <v>0</v>
      </c>
      <c r="IF14" s="193"/>
      <c r="IG14" s="164"/>
      <c r="IH14" s="164"/>
      <c r="II14" s="164"/>
    </row>
    <row r="15" customFormat="false" ht="12.75" hidden="false" customHeight="false" outlineLevel="0" collapsed="false">
      <c r="A15" s="201" t="str">
        <f aca="false">IF('Import OffPeak'!A12=0,"",'Import OffPeak'!A12)</f>
        <v>HEDGEUS</v>
      </c>
      <c r="B15" s="193"/>
      <c r="C15" s="193"/>
      <c r="D15" s="193"/>
      <c r="E15" s="193"/>
      <c r="F15" s="193"/>
      <c r="G15" s="193" t="n">
        <f aca="false">IF(ISERROR(VLOOKUP($A15,'Import OffPeak'!$A$3:L$99,7,FALSE())-VLOOKUP($A15,'Import OffPeak change'!$A$106:L$202,7,FALSE())),0,(VLOOKUP($A15,'Import OffPeak'!$A$3:L$99,7,FALSE())-VLOOKUP($A15,'Import OffPeak change'!$A$106:L$202,7,FALSE())))</f>
        <v>0</v>
      </c>
      <c r="H15" s="193" t="n">
        <f aca="false">IF(ISERROR(VLOOKUP($A15,'Import OffPeak'!$A$3:M$99,8,FALSE())-VLOOKUP($A15,'Import OffPeak change'!$A$106:M$202,8,FALSE())),0,(VLOOKUP($A15,'Import OffPeak'!$A$3:M$99,8,FALSE())-VLOOKUP($A15,'Import OffPeak change'!$A$106:M$202,8,FALSE())))</f>
        <v>0</v>
      </c>
      <c r="I15" s="193" t="n">
        <f aca="false">IF(ISERROR(VLOOKUP($A15,'Import OffPeak'!$A$3:N$99,9,FALSE())-VLOOKUP($A15,'Import OffPeak change'!$A$106:N$202,9,FALSE())),0,(VLOOKUP($A15,'Import OffPeak'!$A$3:N$99,9,FALSE())-VLOOKUP($A15,'Import OffPeak change'!$A$106:N$202,9,FALSE())))</f>
        <v>0</v>
      </c>
      <c r="J15" s="193" t="n">
        <f aca="false">IF(ISERROR(VLOOKUP($A15,'Import OffPeak'!$A$3:O$99,10,FALSE())-VLOOKUP($A15,'Import OffPeak change'!$A$106:O$202,10,FALSE())),0,(VLOOKUP($A15,'Import OffPeak'!$A$3:O$99,10,FALSE())-VLOOKUP($A15,'Import OffPeak change'!$A$106:O$202,10,FALSE())))</f>
        <v>0</v>
      </c>
      <c r="K15" s="193" t="n">
        <f aca="false">IF(ISERROR(VLOOKUP($A15,'Import OffPeak'!$A$3:P$99,11,FALSE())-VLOOKUP($A15,'Import OffPeak change'!$A$106:P$202,11,FALSE())),0,(VLOOKUP($A15,'Import OffPeak'!$A$3:P$99,11,FALSE())-VLOOKUP($A15,'Import OffPeak change'!$A$106:P$202,11,FALSE())))</f>
        <v>0</v>
      </c>
      <c r="L15" s="193" t="n">
        <f aca="false">IF(ISERROR(VLOOKUP($A15,'Import OffPeak'!$A$3:Q$99,12,FALSE())-VLOOKUP($A15,'Import OffPeak change'!$A$106:Q$202,12,FALSE())),0,(VLOOKUP($A15,'Import OffPeak'!$A$3:Q$99,12,FALSE())-VLOOKUP($A15,'Import OffPeak change'!$A$106:Q$202,12,FALSE())))</f>
        <v>0</v>
      </c>
      <c r="M15" s="193" t="n">
        <f aca="false">IF(ISERROR(VLOOKUP($A15,'Import OffPeak'!$A$3:R$99,13,FALSE())-VLOOKUP($A15,'Import OffPeak change'!$A$106:R$202,13,FALSE())),0,(VLOOKUP($A15,'Import OffPeak'!$A$3:R$99,13,FALSE())-VLOOKUP($A15,'Import OffPeak change'!$A$106:R$202,13,FALSE())))</f>
        <v>0</v>
      </c>
      <c r="N15" s="193" t="n">
        <f aca="false">IF(ISERROR(VLOOKUP($A15,'Import OffPeak'!$A$3:S$99,14,FALSE())-VLOOKUP($A15,'Import OffPeak change'!$A$106:S$202,14,FALSE())),0,(VLOOKUP($A15,'Import OffPeak'!$A$3:S$99,14,FALSE())-VLOOKUP($A15,'Import OffPeak change'!$A$106:S$202,14,FALSE())))</f>
        <v>0</v>
      </c>
      <c r="O15" s="193" t="n">
        <f aca="false">IF(ISERROR(VLOOKUP($A15,'Import OffPeak'!$A$3:T$99,15,FALSE())-VLOOKUP($A15,'Import OffPeak change'!$A$106:T$202,15,FALSE())),0,(VLOOKUP($A15,'Import OffPeak'!$A$3:T$99,15,FALSE())-VLOOKUP($A15,'Import OffPeak change'!$A$106:T$202,15,FALSE())))</f>
        <v>0</v>
      </c>
      <c r="P15" s="193" t="n">
        <f aca="false">IF(ISERROR(VLOOKUP($A15,'Import OffPeak'!$A$3:U$99,16,FALSE())-VLOOKUP($A15,'Import OffPeak change'!$A$106:U$202,16,FALSE())),0,(VLOOKUP($A15,'Import OffPeak'!$A$3:U$99,16,FALSE())-VLOOKUP($A15,'Import OffPeak change'!$A$106:U$202,16,FALSE())))</f>
        <v>0</v>
      </c>
      <c r="Q15" s="193" t="n">
        <f aca="false">IF(ISERROR(VLOOKUP($A15,'Import OffPeak'!$A$3:V$99,17,FALSE())-VLOOKUP($A15,'Import OffPeak change'!$A$106:V$202,17,FALSE())),0,(VLOOKUP($A15,'Import OffPeak'!$A$3:V$99,17,FALSE())-VLOOKUP($A15,'Import OffPeak change'!$A$106:V$202,17,FALSE())))</f>
        <v>0</v>
      </c>
      <c r="R15" s="193" t="n">
        <f aca="false">IF(ISERROR(VLOOKUP($A15,'Import OffPeak'!$A$3:W$99,18,FALSE())-VLOOKUP($A15,'Import OffPeak change'!$A$106:W$202,18,FALSE())),0,(VLOOKUP($A15,'Import OffPeak'!$A$3:W$99,18,FALSE())-VLOOKUP($A15,'Import OffPeak change'!$A$106:W$202,18,FALSE())))</f>
        <v>0</v>
      </c>
      <c r="S15" s="193" t="n">
        <f aca="false">IF(ISERROR(VLOOKUP($A15,'Import OffPeak'!$A$3:X$99,19,FALSE())-VLOOKUP($A15,'Import OffPeak change'!$A$106:X$202,19,FALSE())),0,(VLOOKUP($A15,'Import OffPeak'!$A$3:X$99,19,FALSE())-VLOOKUP($A15,'Import OffPeak change'!$A$106:X$202,19,FALSE())))</f>
        <v>0</v>
      </c>
      <c r="T15" s="193" t="n">
        <f aca="false">IF(ISERROR(VLOOKUP($A15,'Import OffPeak'!$A$3:Y$99,20,FALSE())-VLOOKUP($A15,'Import OffPeak change'!$A$106:Y$202,20,FALSE())),0,(VLOOKUP($A15,'Import OffPeak'!$A$3:Y$99,20,FALSE())-VLOOKUP($A15,'Import OffPeak change'!$A$106:Y$202,20,FALSE())))</f>
        <v>0</v>
      </c>
      <c r="U15" s="193" t="n">
        <f aca="false">IF(ISERROR(VLOOKUP($A15,'Import OffPeak'!$A$3:Z$99,21,FALSE())-VLOOKUP($A15,'Import OffPeak change'!$A$106:Z$202,21,FALSE())),0,(VLOOKUP($A15,'Import OffPeak'!$A$3:Z$99,21,FALSE())-VLOOKUP($A15,'Import OffPeak change'!$A$106:Z$202,21,FALSE())))</f>
        <v>0</v>
      </c>
      <c r="V15" s="193" t="n">
        <f aca="false">IF(ISERROR(VLOOKUP($A15,'Import OffPeak'!$A$3:AA$99,22,FALSE())-VLOOKUP($A15,'Import OffPeak change'!$A$106:AA$202,22,FALSE())),0,(VLOOKUP($A15,'Import OffPeak'!$A$3:AA$99,22,FALSE())-VLOOKUP($A15,'Import OffPeak change'!$A$106:AA$202,22,FALSE())))</f>
        <v>0</v>
      </c>
      <c r="W15" s="193" t="n">
        <f aca="false">IF(ISERROR(VLOOKUP($A15,'Import OffPeak'!$A$3:AB$99,23,FALSE())-VLOOKUP($A15,'Import OffPeak change'!$A$106:AB$202,23,FALSE())),0,(VLOOKUP($A15,'Import OffPeak'!$A$3:AB$99,23,FALSE())-VLOOKUP($A15,'Import OffPeak change'!$A$106:AB$202,23,FALSE())))</f>
        <v>0</v>
      </c>
      <c r="X15" s="193" t="n">
        <f aca="false">IF(ISERROR(VLOOKUP($A15,'Import OffPeak'!$A$3:AC$99,24,FALSE())-VLOOKUP($A15,'Import OffPeak change'!$A$106:AC$202,24,FALSE())),0,(VLOOKUP($A15,'Import OffPeak'!$A$3:AC$99,24,FALSE())-VLOOKUP($A15,'Import OffPeak change'!$A$106:AC$202,24,FALSE())))</f>
        <v>0</v>
      </c>
      <c r="Y15" s="193" t="n">
        <f aca="false">IF(ISERROR(VLOOKUP($A15,'Import OffPeak'!$A$3:AD$99,25,FALSE())-VLOOKUP($A15,'Import OffPeak change'!$A$106:AD$202,25,FALSE())),0,(VLOOKUP($A15,'Import OffPeak'!$A$3:AD$99,25,FALSE())-VLOOKUP($A15,'Import OffPeak change'!$A$106:AD$202,25,FALSE())))</f>
        <v>0</v>
      </c>
      <c r="Z15" s="193" t="n">
        <f aca="false">IF(ISERROR(VLOOKUP($A15,'Import OffPeak'!$A$3:AE$99,26,FALSE())-VLOOKUP($A15,'Import OffPeak change'!$A$106:AE$202,26,FALSE())),0,(VLOOKUP($A15,'Import OffPeak'!$A$3:AE$99,26,FALSE())-VLOOKUP($A15,'Import OffPeak change'!$A$106:AE$202,26,FALSE())))</f>
        <v>0</v>
      </c>
      <c r="AA15" s="193" t="n">
        <f aca="false">IF(ISERROR(VLOOKUP($A15,'Import OffPeak'!$A$3:AF$99,27,FALSE())-VLOOKUP($A15,'Import OffPeak change'!$A$106:AF$202,27,FALSE())),0,(VLOOKUP($A15,'Import OffPeak'!$A$3:AF$99,27,FALSE())-VLOOKUP($A15,'Import OffPeak change'!$A$106:AF$202,27,FALSE())))</f>
        <v>0</v>
      </c>
      <c r="AB15" s="193" t="n">
        <f aca="false">IF(ISERROR(VLOOKUP($A15,'Import OffPeak'!$A$3:AG$99,28,FALSE())-VLOOKUP($A15,'Import OffPeak change'!$A$106:AG$202,28,FALSE())),0,(VLOOKUP($A15,'Import OffPeak'!$A$3:AG$99,28,FALSE())-VLOOKUP($A15,'Import OffPeak change'!$A$106:AG$202,28,FALSE())))</f>
        <v>0</v>
      </c>
      <c r="AC15" s="193" t="n">
        <f aca="false">IF(ISERROR(VLOOKUP($A15,'Import OffPeak'!$A$3:AH$99,29,FALSE())-VLOOKUP($A15,'Import OffPeak change'!$A$106:AH$202,29,FALSE())),0,(VLOOKUP($A15,'Import OffPeak'!$A$3:AH$99,29,FALSE())-VLOOKUP($A15,'Import OffPeak change'!$A$106:AH$202,29,FALSE())))</f>
        <v>0</v>
      </c>
      <c r="AD15" s="193" t="n">
        <f aca="false">IF(ISERROR(VLOOKUP($A15,'Import OffPeak'!$A$3:AI$99,30,FALSE())-VLOOKUP($A15,'Import OffPeak change'!$A$106:AI$202,30,FALSE())),0,(VLOOKUP($A15,'Import OffPeak'!$A$3:AI$99,30,FALSE())-VLOOKUP($A15,'Import OffPeak change'!$A$106:AI$202,30,FALSE())))</f>
        <v>0</v>
      </c>
      <c r="AE15" s="193" t="n">
        <f aca="false">IF(ISERROR(VLOOKUP($A15,'Import OffPeak'!$A$3:AJ$99,31,FALSE())-VLOOKUP($A15,'Import OffPeak change'!$A$106:AJ$202,31,FALSE())),0,(VLOOKUP($A15,'Import OffPeak'!$A$3:AJ$99,31,FALSE())-VLOOKUP($A15,'Import OffPeak change'!$A$106:AJ$202,31,FALSE())))</f>
        <v>0</v>
      </c>
      <c r="AF15" s="193" t="n">
        <f aca="false">IF(ISERROR(VLOOKUP($A15,'Import OffPeak'!$A$3:AK$99,32,FALSE())-VLOOKUP($A15,'Import OffPeak change'!$A$106:AK$202,32,FALSE())),0,(VLOOKUP($A15,'Import OffPeak'!$A$3:AK$99,32,FALSE())-VLOOKUP($A15,'Import OffPeak change'!$A$106:AK$202,32,FALSE())))</f>
        <v>0</v>
      </c>
      <c r="AG15" s="193" t="n">
        <f aca="false">IF(ISERROR(VLOOKUP($A15,'Import OffPeak'!$A$3:AL$99,33,FALSE())-VLOOKUP($A15,'Import OffPeak change'!$A$106:AL$202,33,FALSE())),0,(VLOOKUP($A15,'Import OffPeak'!$A$3:AL$99,33,FALSE())-VLOOKUP($A15,'Import OffPeak change'!$A$106:AL$202,33,FALSE())))</f>
        <v>0</v>
      </c>
      <c r="AH15" s="193" t="n">
        <f aca="false">IF(ISERROR(VLOOKUP($A15,'Import OffPeak'!$A$3:AM$99,34,FALSE())-VLOOKUP($A15,'Import OffPeak change'!$A$106:AM$202,34,FALSE())),0,(VLOOKUP($A15,'Import OffPeak'!$A$3:AM$99,34,FALSE())-VLOOKUP($A15,'Import OffPeak change'!$A$106:AM$202,34,FALSE())))</f>
        <v>0</v>
      </c>
      <c r="AI15" s="193" t="n">
        <f aca="false">IF(ISERROR(VLOOKUP($A15,'Import OffPeak'!$A$3:AN$99,35,FALSE())-VLOOKUP($A15,'Import OffPeak change'!$A$106:AN$202,35,FALSE())),0,(VLOOKUP($A15,'Import OffPeak'!$A$3:AN$99,35,FALSE())-VLOOKUP($A15,'Import OffPeak change'!$A$106:AN$202,35,FALSE())))</f>
        <v>0</v>
      </c>
      <c r="AJ15" s="193" t="n">
        <f aca="false">IF(ISERROR(VLOOKUP($A15,'Import OffPeak'!$A$3:AO$99,36,FALSE())-VLOOKUP($A15,'Import OffPeak change'!$A$106:AO$202,36,FALSE())),0,(VLOOKUP($A15,'Import OffPeak'!$A$3:AO$99,36,FALSE())-VLOOKUP($A15,'Import OffPeak change'!$A$106:AO$202,36,FALSE())))</f>
        <v>0</v>
      </c>
      <c r="AK15" s="193" t="n">
        <f aca="false">IF(ISERROR(VLOOKUP($A15,'Import OffPeak'!$A$3:AP$99,37,FALSE())-VLOOKUP($A15,'Import OffPeak change'!$A$106:AP$202,37,FALSE())),0,(VLOOKUP($A15,'Import OffPeak'!$A$3:AP$99,37,FALSE())-VLOOKUP($A15,'Import OffPeak change'!$A$106:AP$202,37,FALSE())))</f>
        <v>0</v>
      </c>
      <c r="AL15" s="193" t="n">
        <f aca="false">IF(ISERROR(VLOOKUP($A15,'Import OffPeak'!$A$3:AQ$99,38,FALSE())-VLOOKUP($A15,'Import OffPeak change'!$A$106:AQ$202,38,FALSE())),0,(VLOOKUP($A15,'Import OffPeak'!$A$3:AQ$99,38,FALSE())-VLOOKUP($A15,'Import OffPeak change'!$A$106:AQ$202,38,FALSE())))</f>
        <v>0</v>
      </c>
      <c r="AM15" s="193" t="n">
        <f aca="false">IF(ISERROR(VLOOKUP($A15,'Import OffPeak'!$A$3:AR$99,39,FALSE())-VLOOKUP($A15,'Import OffPeak change'!$A$106:AR$202,39,FALSE())),0,(VLOOKUP($A15,'Import OffPeak'!$A$3:AR$99,39,FALSE())-VLOOKUP($A15,'Import OffPeak change'!$A$106:AR$202,39,FALSE())))</f>
        <v>0</v>
      </c>
      <c r="AN15" s="193" t="n">
        <f aca="false">IF(ISERROR(VLOOKUP($A15,'Import OffPeak'!$A$3:AS$99,40,FALSE())-VLOOKUP($A15,'Import OffPeak change'!$A$106:AS$202,40,FALSE())),0,(VLOOKUP($A15,'Import OffPeak'!$A$3:AS$99,40,FALSE())-VLOOKUP($A15,'Import OffPeak change'!$A$106:AS$202,40,FALSE())))</f>
        <v>0</v>
      </c>
      <c r="AO15" s="193" t="n">
        <f aca="false">IF(ISERROR(VLOOKUP($A15,'Import OffPeak'!$A$3:AT$99,41,FALSE())-VLOOKUP($A15,'Import OffPeak change'!$A$106:AT$202,41,FALSE())),0,(VLOOKUP($A15,'Import OffPeak'!$A$3:AT$99,41,FALSE())-VLOOKUP($A15,'Import OffPeak change'!$A$106:AT$202,41,FALSE())))</f>
        <v>0</v>
      </c>
      <c r="AP15" s="193" t="n">
        <f aca="false">IF(ISERROR(VLOOKUP($A15,'Import OffPeak'!$A$3:AU$99,42,FALSE())-VLOOKUP($A15,'Import OffPeak change'!$A$106:AU$202,42,FALSE())),0,(VLOOKUP($A15,'Import OffPeak'!$A$3:AU$99,42,FALSE())-VLOOKUP($A15,'Import OffPeak change'!$A$106:AU$202,42,FALSE())))</f>
        <v>0</v>
      </c>
      <c r="AQ15" s="193" t="n">
        <f aca="false">IF(ISERROR(VLOOKUP($A15,'Import OffPeak'!$A$3:AV$99,43,FALSE())-VLOOKUP($A15,'Import OffPeak change'!$A$106:AV$202,43,FALSE())),0,(VLOOKUP($A15,'Import OffPeak'!$A$3:AV$99,43,FALSE())-VLOOKUP($A15,'Import OffPeak change'!$A$106:AV$202,43,FALSE())))</f>
        <v>0</v>
      </c>
      <c r="AR15" s="193" t="n">
        <f aca="false">IF(ISERROR(VLOOKUP($A15,'Import OffPeak'!$A$3:AW$99,44,FALSE())-VLOOKUP($A15,'Import OffPeak change'!$A$106:AW$202,44,FALSE())),0,(VLOOKUP($A15,'Import OffPeak'!$A$3:AW$99,44,FALSE())-VLOOKUP($A15,'Import OffPeak change'!$A$106:AW$202,44,FALSE())))</f>
        <v>0</v>
      </c>
      <c r="AS15" s="193" t="n">
        <f aca="false">IF(ISERROR(VLOOKUP($A15,'Import OffPeak'!$A$3:AX$99,45,FALSE())-VLOOKUP($A15,'Import OffPeak change'!$A$106:AX$202,45,FALSE())),0,(VLOOKUP($A15,'Import OffPeak'!$A$3:AX$99,45,FALSE())-VLOOKUP($A15,'Import OffPeak change'!$A$106:AX$202,45,FALSE())))</f>
        <v>0</v>
      </c>
      <c r="AT15" s="193" t="n">
        <f aca="false">IF(ISERROR(VLOOKUP($A15,'Import OffPeak'!$A$3:AY$99,46,FALSE())-VLOOKUP($A15,'Import OffPeak change'!$A$106:AY$202,46,FALSE())),0,(VLOOKUP($A15,'Import OffPeak'!$A$3:AY$99,46,FALSE())-VLOOKUP($A15,'Import OffPeak change'!$A$106:AY$202,46,FALSE())))</f>
        <v>0</v>
      </c>
      <c r="AU15" s="193" t="n">
        <f aca="false">IF(ISERROR(VLOOKUP($A15,'Import OffPeak'!$A$3:AZ$99,47,FALSE())-VLOOKUP($A15,'Import OffPeak change'!$A$106:AZ$202,47,FALSE())),0,(VLOOKUP($A15,'Import OffPeak'!$A$3:AZ$99,47,FALSE())-VLOOKUP($A15,'Import OffPeak change'!$A$106:AZ$202,47,FALSE())))</f>
        <v>0</v>
      </c>
      <c r="AV15" s="193" t="n">
        <f aca="false">IF(ISERROR(VLOOKUP($A15,'Import OffPeak'!$A$3:BA$99,48,FALSE())-VLOOKUP($A15,'Import OffPeak change'!$A$106:BA$202,48,FALSE())),0,(VLOOKUP($A15,'Import OffPeak'!$A$3:BA$99,48,FALSE())-VLOOKUP($A15,'Import OffPeak change'!$A$106:BA$202,48,FALSE())))</f>
        <v>0</v>
      </c>
      <c r="AW15" s="193" t="n">
        <f aca="false">IF(ISERROR(VLOOKUP($A15,'Import OffPeak'!$A$3:BB$99,49,FALSE())-VLOOKUP($A15,'Import OffPeak change'!$A$106:BB$202,49,FALSE())),0,(VLOOKUP($A15,'Import OffPeak'!$A$3:BB$99,49,FALSE())-VLOOKUP($A15,'Import OffPeak change'!$A$106:BB$202,49,FALSE())))</f>
        <v>0</v>
      </c>
      <c r="AX15" s="193" t="n">
        <f aca="false">IF(ISERROR(VLOOKUP($A15,'Import OffPeak'!$A$3:BC$99,50,FALSE())-VLOOKUP($A15,'Import OffPeak change'!$A$106:BC$202,50,FALSE())),0,(VLOOKUP($A15,'Import OffPeak'!$A$3:BC$99,50,FALSE())-VLOOKUP($A15,'Import OffPeak change'!$A$106:BC$202,50,FALSE())))</f>
        <v>0</v>
      </c>
      <c r="AY15" s="193" t="n">
        <f aca="false">IF(ISERROR(VLOOKUP($A15,'Import OffPeak'!$A$3:BD$99,51,FALSE())-VLOOKUP($A15,'Import OffPeak change'!$A$106:BD$202,51,FALSE())),0,(VLOOKUP($A15,'Import OffPeak'!$A$3:BD$99,51,FALSE())-VLOOKUP($A15,'Import OffPeak change'!$A$106:BD$202,51,FALSE())))</f>
        <v>0</v>
      </c>
      <c r="AZ15" s="193" t="n">
        <f aca="false">IF(ISERROR(VLOOKUP($A15,'Import OffPeak'!$A$3:BE$99,52,FALSE())-VLOOKUP($A15,'Import OffPeak change'!$A$106:BE$202,52,FALSE())),0,(VLOOKUP($A15,'Import OffPeak'!$A$3:BE$99,52,FALSE())-VLOOKUP($A15,'Import OffPeak change'!$A$106:BE$202,52,FALSE())))</f>
        <v>0</v>
      </c>
      <c r="BA15" s="193" t="n">
        <f aca="false">IF(ISERROR(VLOOKUP($A15,'Import OffPeak'!$A$3:BF$99,53,FALSE())-VLOOKUP($A15,'Import OffPeak change'!$A$106:BF$202,53,FALSE())),0,(VLOOKUP($A15,'Import OffPeak'!$A$3:BF$99,53,FALSE())-VLOOKUP($A15,'Import OffPeak change'!$A$106:BF$202,53,FALSE())))</f>
        <v>0</v>
      </c>
      <c r="BB15" s="193" t="n">
        <f aca="false">IF(ISERROR(VLOOKUP($A15,'Import OffPeak'!$A$3:BG$99,54,FALSE())-VLOOKUP($A15,'Import OffPeak change'!$A$106:BG$202,54,FALSE())),0,(VLOOKUP($A15,'Import OffPeak'!$A$3:BG$99,54,FALSE())-VLOOKUP($A15,'Import OffPeak change'!$A$106:BG$202,54,FALSE())))</f>
        <v>0</v>
      </c>
      <c r="BC15" s="193" t="n">
        <f aca="false">IF(ISERROR(VLOOKUP($A15,'Import OffPeak'!$A$3:BH$99,55,FALSE())-VLOOKUP($A15,'Import OffPeak change'!$A$106:BH$202,55,FALSE())),0,(VLOOKUP($A15,'Import OffPeak'!$A$3:BH$99,55,FALSE())-VLOOKUP($A15,'Import OffPeak change'!$A$106:BH$202,55,FALSE())))</f>
        <v>0</v>
      </c>
      <c r="BD15" s="193" t="n">
        <f aca="false">IF(ISERROR(VLOOKUP($A15,'Import OffPeak'!$A$3:BI$99,56,FALSE())-VLOOKUP($A15,'Import OffPeak change'!$A$106:BI$202,56,FALSE())),0,(VLOOKUP($A15,'Import OffPeak'!$A$3:BI$99,56,FALSE())-VLOOKUP($A15,'Import OffPeak change'!$A$106:BI$202,56,FALSE())))</f>
        <v>0</v>
      </c>
      <c r="BE15" s="193" t="n">
        <f aca="false">IF(ISERROR(VLOOKUP($A15,'Import OffPeak'!$A$3:BJ$99,57,FALSE())-VLOOKUP($A15,'Import OffPeak change'!$A$106:BJ$202,57,FALSE())),0,(VLOOKUP($A15,'Import OffPeak'!$A$3:BJ$99,57,FALSE())-VLOOKUP($A15,'Import OffPeak change'!$A$106:BJ$202,57,FALSE())))</f>
        <v>0</v>
      </c>
      <c r="BF15" s="193" t="n">
        <f aca="false">IF(ISERROR(VLOOKUP($A15,'Import OffPeak'!$A$3:BK$99,58,FALSE())-VLOOKUP($A15,'Import OffPeak change'!$A$106:BK$202,58,FALSE())),0,(VLOOKUP($A15,'Import OffPeak'!$A$3:BK$99,58,FALSE())-VLOOKUP($A15,'Import OffPeak change'!$A$106:BK$202,58,FALSE())))</f>
        <v>0</v>
      </c>
      <c r="BG15" s="193" t="n">
        <f aca="false">IF(ISERROR(VLOOKUP($A15,'Import OffPeak'!$A$3:BL$99,59,FALSE())-VLOOKUP($A15,'Import OffPeak change'!$A$106:BL$202,59,FALSE())),0,(VLOOKUP($A15,'Import OffPeak'!$A$3:BL$99,59,FALSE())-VLOOKUP($A15,'Import OffPeak change'!$A$106:BL$202,59,FALSE())))</f>
        <v>0</v>
      </c>
      <c r="BH15" s="193" t="n">
        <f aca="false">IF(ISERROR(VLOOKUP($A15,'Import OffPeak'!$A$3:BM$99,60,FALSE())-VLOOKUP($A15,'Import OffPeak change'!$A$106:BM$202,60,FALSE())),0,(VLOOKUP($A15,'Import OffPeak'!$A$3:BM$99,60,FALSE())-VLOOKUP($A15,'Import OffPeak change'!$A$106:BM$202,60,FALSE())))</f>
        <v>0</v>
      </c>
      <c r="BI15" s="193" t="n">
        <f aca="false">IF(ISERROR(VLOOKUP($A15,'Import OffPeak'!$A$3:BN$99,61,FALSE())-VLOOKUP($A15,'Import OffPeak change'!$A$106:BN$202,61,FALSE())),0,(VLOOKUP($A15,'Import OffPeak'!$A$3:BN$99,61,FALSE())-VLOOKUP($A15,'Import OffPeak change'!$A$106:BN$202,61,FALSE())))</f>
        <v>0</v>
      </c>
      <c r="BJ15" s="193" t="n">
        <f aca="false">IF(ISERROR(VLOOKUP($A15,'Import OffPeak'!$A$3:BO$99,62,FALSE())-VLOOKUP($A15,'Import OffPeak change'!$A$106:BO$202,62,FALSE())),0,(VLOOKUP($A15,'Import OffPeak'!$A$3:BO$99,62,FALSE())-VLOOKUP($A15,'Import OffPeak change'!$A$106:BO$202,62,FALSE())))</f>
        <v>0</v>
      </c>
      <c r="BK15" s="193" t="n">
        <f aca="false">IF(ISERROR(VLOOKUP($A15,'Import OffPeak'!$A$3:BP$99,63,FALSE())-VLOOKUP($A15,'Import OffPeak change'!$A$106:BP$202,63,FALSE())),0,(VLOOKUP($A15,'Import OffPeak'!$A$3:BP$99,63,FALSE())-VLOOKUP($A15,'Import OffPeak change'!$A$106:BP$202,63,FALSE())))</f>
        <v>0</v>
      </c>
      <c r="BL15" s="193" t="n">
        <f aca="false">IF(ISERROR(VLOOKUP($A15,'Import OffPeak'!$A$3:BQ$99,64,FALSE())-VLOOKUP($A15,'Import OffPeak change'!$A$106:BQ$202,64,FALSE())),0,(VLOOKUP($A15,'Import OffPeak'!$A$3:BQ$99,64,FALSE())-VLOOKUP($A15,'Import OffPeak change'!$A$106:BQ$202,64,FALSE())))</f>
        <v>0</v>
      </c>
      <c r="BM15" s="193" t="n">
        <f aca="false">IF(ISERROR(VLOOKUP($A15,'Import OffPeak'!$A$3:BR$99,65,FALSE())-VLOOKUP($A15,'Import OffPeak change'!$A$106:BR$202,65,FALSE())),0,(VLOOKUP($A15,'Import OffPeak'!$A$3:BR$99,65,FALSE())-VLOOKUP($A15,'Import OffPeak change'!$A$106:BR$202,65,FALSE())))</f>
        <v>0</v>
      </c>
      <c r="BN15" s="193" t="n">
        <f aca="false">IF(ISERROR(VLOOKUP($A15,'Import OffPeak'!$A$3:BS$99,66,FALSE())-VLOOKUP($A15,'Import OffPeak change'!$A$106:BS$202,66,FALSE())),0,(VLOOKUP($A15,'Import OffPeak'!$A$3:BS$99,66,FALSE())-VLOOKUP($A15,'Import OffPeak change'!$A$106:BS$202,66,FALSE())))</f>
        <v>0</v>
      </c>
      <c r="BO15" s="193" t="n">
        <f aca="false">IF(ISERROR(VLOOKUP($A15,'Import OffPeak'!$A$3:BT$99,67,FALSE())-VLOOKUP($A15,'Import OffPeak change'!$A$106:BT$202,67,FALSE())),0,(VLOOKUP($A15,'Import OffPeak'!$A$3:BT$99,67,FALSE())-VLOOKUP($A15,'Import OffPeak change'!$A$106:BT$202,67,FALSE())))</f>
        <v>0</v>
      </c>
      <c r="BP15" s="193" t="n">
        <f aca="false">IF(ISERROR(VLOOKUP($A15,'Import OffPeak'!$A$3:BU$99,68,FALSE())-VLOOKUP($A15,'Import OffPeak change'!$A$106:BU$202,68,FALSE())),0,(VLOOKUP($A15,'Import OffPeak'!$A$3:BU$99,68,FALSE())-VLOOKUP($A15,'Import OffPeak change'!$A$106:BU$202,68,FALSE())))</f>
        <v>0</v>
      </c>
      <c r="BQ15" s="193" t="n">
        <f aca="false">IF(ISERROR(VLOOKUP($A15,'Import OffPeak'!$A$3:BV$99,69,FALSE())-VLOOKUP($A15,'Import OffPeak change'!$A$106:BV$202,69,FALSE())),0,(VLOOKUP($A15,'Import OffPeak'!$A$3:BV$99,69,FALSE())-VLOOKUP($A15,'Import OffPeak change'!$A$106:BV$202,69,FALSE())))</f>
        <v>0</v>
      </c>
      <c r="BR15" s="193" t="n">
        <f aca="false">IF(ISERROR(VLOOKUP($A15,'Import OffPeak'!$A$3:BW$99,70,FALSE())-VLOOKUP($A15,'Import OffPeak change'!$A$106:BW$202,70,FALSE())),0,(VLOOKUP($A15,'Import OffPeak'!$A$3:BW$99,70,FALSE())-VLOOKUP($A15,'Import OffPeak change'!$A$106:BW$202,70,FALSE())))</f>
        <v>0</v>
      </c>
      <c r="BS15" s="193" t="n">
        <f aca="false">IF(ISERROR(VLOOKUP($A15,'Import OffPeak'!$A$3:BX$99,71,FALSE())-VLOOKUP($A15,'Import OffPeak change'!$A$106:BX$202,71,FALSE())),0,(VLOOKUP($A15,'Import OffPeak'!$A$3:BX$99,71,FALSE())-VLOOKUP($A15,'Import OffPeak change'!$A$106:BX$202,71,FALSE())))</f>
        <v>0</v>
      </c>
      <c r="BT15" s="193" t="n">
        <f aca="false">IF(ISERROR(VLOOKUP($A15,'Import OffPeak'!$A$3:BY$99,72,FALSE())-VLOOKUP($A15,'Import OffPeak change'!$A$106:BY$202,72,FALSE())),0,(VLOOKUP($A15,'Import OffPeak'!$A$3:BY$99,72,FALSE())-VLOOKUP($A15,'Import OffPeak change'!$A$106:BY$202,72,FALSE())))</f>
        <v>0</v>
      </c>
      <c r="BU15" s="193" t="n">
        <f aca="false">IF(ISERROR(VLOOKUP($A15,'Import OffPeak'!$A$3:BZ$99,73,FALSE())-VLOOKUP($A15,'Import OffPeak change'!$A$106:BZ$202,73,FALSE())),0,(VLOOKUP($A15,'Import OffPeak'!$A$3:BZ$99,73,FALSE())-VLOOKUP($A15,'Import OffPeak change'!$A$106:BZ$202,73,FALSE())))</f>
        <v>0</v>
      </c>
      <c r="BV15" s="193" t="n">
        <f aca="false">IF(ISERROR(VLOOKUP($A15,'Import OffPeak'!$A$3:CA$99,74,FALSE())-VLOOKUP($A15,'Import OffPeak change'!$A$106:CA$202,74,FALSE())),0,(VLOOKUP($A15,'Import OffPeak'!$A$3:CA$99,74,FALSE())-VLOOKUP($A15,'Import OffPeak change'!$A$106:CA$202,74,FALSE())))</f>
        <v>0</v>
      </c>
      <c r="BW15" s="193" t="n">
        <f aca="false">IF(ISERROR(VLOOKUP($A15,'Import OffPeak'!$A$3:CB$99,75,FALSE())-VLOOKUP($A15,'Import OffPeak change'!$A$106:CB$202,75,FALSE())),0,(VLOOKUP($A15,'Import OffPeak'!$A$3:CB$99,75,FALSE())-VLOOKUP($A15,'Import OffPeak change'!$A$106:CB$202,75,FALSE())))</f>
        <v>0</v>
      </c>
      <c r="BX15" s="193" t="n">
        <f aca="false">IF(ISERROR(VLOOKUP($A15,'Import OffPeak'!$A$3:CC$99,76,FALSE())-VLOOKUP($A15,'Import OffPeak change'!$A$106:CC$202,76,FALSE())),0,(VLOOKUP($A15,'Import OffPeak'!$A$3:CC$99,76,FALSE())-VLOOKUP($A15,'Import OffPeak change'!$A$106:CC$202,76,FALSE())))</f>
        <v>0</v>
      </c>
      <c r="BY15" s="193" t="n">
        <f aca="false">IF(ISERROR(VLOOKUP($A15,'Import OffPeak'!$A$3:CD$99,77,FALSE())-VLOOKUP($A15,'Import OffPeak change'!$A$106:CD$202,77,FALSE())),0,(VLOOKUP($A15,'Import OffPeak'!$A$3:CD$99,77,FALSE())-VLOOKUP($A15,'Import OffPeak change'!$A$106:CD$202,77,FALSE())))</f>
        <v>0</v>
      </c>
      <c r="BZ15" s="193" t="n">
        <f aca="false">IF(ISERROR(VLOOKUP($A15,'Import OffPeak'!$A$3:CE$99,78,FALSE())-VLOOKUP($A15,'Import OffPeak change'!$A$106:CE$202,78,FALSE())),0,(VLOOKUP($A15,'Import OffPeak'!$A$3:CE$99,78,FALSE())-VLOOKUP($A15,'Import OffPeak change'!$A$106:CE$202,78,FALSE())))</f>
        <v>0</v>
      </c>
      <c r="CA15" s="193" t="n">
        <f aca="false">IF(ISERROR(VLOOKUP($A15,'Import OffPeak'!$A$3:CF$99,79,FALSE())-VLOOKUP($A15,'Import OffPeak change'!$A$106:CF$202,79,FALSE())),0,(VLOOKUP($A15,'Import OffPeak'!$A$3:CF$99,79,FALSE())-VLOOKUP($A15,'Import OffPeak change'!$A$106:CF$202,79,FALSE())))</f>
        <v>0</v>
      </c>
      <c r="CB15" s="193" t="n">
        <f aca="false">IF(ISERROR(VLOOKUP($A15,'Import OffPeak'!$A$3:CG$99,80,FALSE())-VLOOKUP($A15,'Import OffPeak change'!$A$106:CG$202,80,FALSE())),0,(VLOOKUP($A15,'Import OffPeak'!$A$3:CG$99,80,FALSE())-VLOOKUP($A15,'Import OffPeak change'!$A$106:CG$202,80,FALSE())))</f>
        <v>0</v>
      </c>
      <c r="CC15" s="193" t="n">
        <f aca="false">IF(ISERROR(VLOOKUP($A15,'Import OffPeak'!$A$3:CH$99,81,FALSE())-VLOOKUP($A15,'Import OffPeak change'!$A$106:CH$202,81,FALSE())),0,(VLOOKUP($A15,'Import OffPeak'!$A$3:CH$99,81,FALSE())-VLOOKUP($A15,'Import OffPeak change'!$A$106:CH$202,81,FALSE())))</f>
        <v>0</v>
      </c>
      <c r="CD15" s="193" t="n">
        <f aca="false">IF(ISERROR(VLOOKUP($A15,'Import OffPeak'!$A$3:CI$99,82,FALSE())-VLOOKUP($A15,'Import OffPeak change'!$A$106:CI$202,82,FALSE())),0,(VLOOKUP($A15,'Import OffPeak'!$A$3:CI$99,82,FALSE())-VLOOKUP($A15,'Import OffPeak change'!$A$106:CI$202,82,FALSE())))</f>
        <v>0</v>
      </c>
      <c r="CE15" s="193" t="n">
        <f aca="false">IF(ISERROR(VLOOKUP($A15,'Import OffPeak'!$A$3:CJ$99,83,FALSE())-VLOOKUP($A15,'Import OffPeak change'!$A$106:CJ$202,83,FALSE())),0,(VLOOKUP($A15,'Import OffPeak'!$A$3:CJ$99,83,FALSE())-VLOOKUP($A15,'Import OffPeak change'!$A$106:CJ$202,83,FALSE())))</f>
        <v>0</v>
      </c>
      <c r="CF15" s="193" t="n">
        <f aca="false">IF(ISERROR(VLOOKUP($A15,'Import OffPeak'!$A$3:CK$99,84,FALSE())-VLOOKUP($A15,'Import OffPeak change'!$A$106:CK$202,84,FALSE())),0,(VLOOKUP($A15,'Import OffPeak'!$A$3:CK$99,84,FALSE())-VLOOKUP($A15,'Import OffPeak change'!$A$106:CK$202,84,FALSE())))</f>
        <v>0</v>
      </c>
      <c r="CG15" s="193" t="n">
        <f aca="false">IF(ISERROR(VLOOKUP($A15,'Import OffPeak'!$A$3:CL$99,85,FALSE())-VLOOKUP($A15,'Import OffPeak change'!$A$106:CL$202,85,FALSE())),0,(VLOOKUP($A15,'Import OffPeak'!$A$3:CL$99,85,FALSE())-VLOOKUP($A15,'Import OffPeak change'!$A$106:CL$202,85,FALSE())))</f>
        <v>0</v>
      </c>
      <c r="CH15" s="193" t="n">
        <f aca="false">IF(ISERROR(VLOOKUP($A15,'Import OffPeak'!$A$3:CM$99,86,FALSE())-VLOOKUP($A15,'Import OffPeak change'!$A$106:CM$202,86,FALSE())),0,(VLOOKUP($A15,'Import OffPeak'!$A$3:CM$99,86,FALSE())-VLOOKUP($A15,'Import OffPeak change'!$A$106:CM$202,86,FALSE())))</f>
        <v>0</v>
      </c>
      <c r="CI15" s="193" t="n">
        <f aca="false">IF(ISERROR(VLOOKUP($A15,'Import OffPeak'!$A$3:CN$99,87,FALSE())-VLOOKUP($A15,'Import OffPeak change'!$A$106:CN$202,87,FALSE())),0,(VLOOKUP($A15,'Import OffPeak'!$A$3:CN$99,87,FALSE())-VLOOKUP($A15,'Import OffPeak change'!$A$106:CN$202,87,FALSE())))</f>
        <v>0</v>
      </c>
      <c r="CJ15" s="193" t="n">
        <f aca="false">IF(ISERROR(VLOOKUP($A15,'Import OffPeak'!$A$3:CO$99,88,FALSE())-VLOOKUP($A15,'Import OffPeak change'!$A$106:CO$202,88,FALSE())),0,(VLOOKUP($A15,'Import OffPeak'!$A$3:CO$99,88,FALSE())-VLOOKUP($A15,'Import OffPeak change'!$A$106:CO$202,88,FALSE())))</f>
        <v>0</v>
      </c>
      <c r="CK15" s="193" t="n">
        <f aca="false">IF(ISERROR(VLOOKUP($A15,'Import OffPeak'!$A$3:CP$99,89,FALSE())-VLOOKUP($A15,'Import OffPeak change'!$A$106:CP$202,89,FALSE())),0,(VLOOKUP($A15,'Import OffPeak'!$A$3:CP$99,89,FALSE())-VLOOKUP($A15,'Import OffPeak change'!$A$106:CP$202,89,FALSE())))</f>
        <v>0</v>
      </c>
      <c r="CL15" s="193" t="n">
        <f aca="false">IF(ISERROR(VLOOKUP($A15,'Import OffPeak'!$A$3:CQ$99,90,FALSE())-VLOOKUP($A15,'Import OffPeak change'!$A$106:CQ$202,90,FALSE())),0,(VLOOKUP($A15,'Import OffPeak'!$A$3:CQ$99,90,FALSE())-VLOOKUP($A15,'Import OffPeak change'!$A$106:CQ$202,90,FALSE())))</f>
        <v>0</v>
      </c>
      <c r="CM15" s="193" t="n">
        <f aca="false">IF(ISERROR(VLOOKUP($A15,'Import OffPeak'!$A$3:CR$99,91,FALSE())-VLOOKUP($A15,'Import OffPeak change'!$A$106:CR$202,91,FALSE())),0,(VLOOKUP($A15,'Import OffPeak'!$A$3:CR$99,91,FALSE())-VLOOKUP($A15,'Import OffPeak change'!$A$106:CR$202,91,FALSE())))</f>
        <v>0</v>
      </c>
      <c r="CN15" s="193" t="n">
        <f aca="false">IF(ISERROR(VLOOKUP($A15,'Import OffPeak'!$A$3:CS$99,92,FALSE())-VLOOKUP($A15,'Import OffPeak change'!$A$106:CS$202,92,FALSE())),0,(VLOOKUP($A15,'Import OffPeak'!$A$3:CS$99,92,FALSE())-VLOOKUP($A15,'Import OffPeak change'!$A$106:CS$202,92,FALSE())))</f>
        <v>0</v>
      </c>
      <c r="CO15" s="193" t="n">
        <f aca="false">IF(ISERROR(VLOOKUP($A15,'Import OffPeak'!$A$3:CT$99,93,FALSE())-VLOOKUP($A15,'Import OffPeak change'!$A$106:CT$202,93,FALSE())),0,(VLOOKUP($A15,'Import OffPeak'!$A$3:CT$99,93,FALSE())-VLOOKUP($A15,'Import OffPeak change'!$A$106:CT$202,93,FALSE())))</f>
        <v>0</v>
      </c>
      <c r="CP15" s="193" t="n">
        <f aca="false">IF(ISERROR(VLOOKUP($A15,'Import OffPeak'!$A$3:CU$99,94,FALSE())-VLOOKUP($A15,'Import OffPeak change'!$A$106:CU$202,94,FALSE())),0,(VLOOKUP($A15,'Import OffPeak'!$A$3:CU$99,94,FALSE())-VLOOKUP($A15,'Import OffPeak change'!$A$106:CU$202,94,FALSE())))</f>
        <v>0</v>
      </c>
      <c r="CQ15" s="193" t="n">
        <f aca="false">IF(ISERROR(VLOOKUP($A15,'Import OffPeak'!$A$3:CV$99,95,FALSE())-VLOOKUP($A15,'Import OffPeak change'!$A$106:CV$202,95,FALSE())),0,(VLOOKUP($A15,'Import OffPeak'!$A$3:CV$99,95,FALSE())-VLOOKUP($A15,'Import OffPeak change'!$A$106:CV$202,95,FALSE())))</f>
        <v>0</v>
      </c>
      <c r="CR15" s="193" t="n">
        <f aca="false">IF(ISERROR(VLOOKUP($A15,'Import OffPeak'!$A$3:CW$99,96,FALSE())-VLOOKUP($A15,'Import OffPeak change'!$A$106:CW$202,96,FALSE())),0,(VLOOKUP($A15,'Import OffPeak'!$A$3:CW$99,96,FALSE())-VLOOKUP($A15,'Import OffPeak change'!$A$106:CW$202,96,FALSE())))</f>
        <v>0</v>
      </c>
      <c r="CS15" s="193" t="n">
        <f aca="false">IF(ISERROR(VLOOKUP($A15,'Import OffPeak'!$A$3:CX$99,97,FALSE())-VLOOKUP($A15,'Import OffPeak change'!$A$106:CX$202,97,FALSE())),0,(VLOOKUP($A15,'Import OffPeak'!$A$3:CX$99,97,FALSE())-VLOOKUP($A15,'Import OffPeak change'!$A$106:CX$202,97,FALSE())))</f>
        <v>0</v>
      </c>
      <c r="CT15" s="193" t="n">
        <f aca="false">IF(ISERROR(VLOOKUP($A15,'Import OffPeak'!$A$3:CY$99,98,FALSE())-VLOOKUP($A15,'Import OffPeak change'!$A$106:CY$202,98,FALSE())),0,(VLOOKUP($A15,'Import OffPeak'!$A$3:CY$99,98,FALSE())-VLOOKUP($A15,'Import OffPeak change'!$A$106:CY$202,98,FALSE())))</f>
        <v>0</v>
      </c>
      <c r="CU15" s="193" t="n">
        <f aca="false">IF(ISERROR(VLOOKUP($A15,'Import OffPeak'!$A$3:CZ$99,99,FALSE())-VLOOKUP($A15,'Import OffPeak change'!$A$106:CZ$202,99,FALSE())),0,(VLOOKUP($A15,'Import OffPeak'!$A$3:CZ$99,99,FALSE())-VLOOKUP($A15,'Import OffPeak change'!$A$106:CZ$202,99,FALSE())))</f>
        <v>0</v>
      </c>
      <c r="CV15" s="193" t="n">
        <f aca="false">IF(ISERROR(VLOOKUP($A15,'Import OffPeak'!$A$3:DA$99,100,FALSE())-VLOOKUP($A15,'Import OffPeak change'!$A$106:DA$202,100,FALSE())),0,(VLOOKUP($A15,'Import OffPeak'!$A$3:DA$99,100,FALSE())-VLOOKUP($A15,'Import OffPeak change'!$A$106:DA$202,100,FALSE())))</f>
        <v>0</v>
      </c>
      <c r="CW15" s="193" t="n">
        <f aca="false">IF(ISERROR(VLOOKUP($A15,'Import OffPeak'!$A$3:DB$99,101,FALSE())-VLOOKUP($A15,'Import OffPeak change'!$A$106:DB$202,101,FALSE())),0,(VLOOKUP($A15,'Import OffPeak'!$A$3:DB$99,101,FALSE())-VLOOKUP($A15,'Import OffPeak change'!$A$106:DB$202,101,FALSE())))</f>
        <v>0</v>
      </c>
      <c r="CX15" s="193" t="n">
        <f aca="false">IF(ISERROR(VLOOKUP($A15,'Import OffPeak'!$A$3:DC$99,102,FALSE())-VLOOKUP($A15,'Import OffPeak change'!$A$106:DC$202,102,FALSE())),0,(VLOOKUP($A15,'Import OffPeak'!$A$3:DC$99,102,FALSE())-VLOOKUP($A15,'Import OffPeak change'!$A$106:DC$202,102,FALSE())))</f>
        <v>0</v>
      </c>
      <c r="CY15" s="193" t="n">
        <f aca="false">IF(ISERROR(VLOOKUP($A15,'Import OffPeak'!$A$3:DD$99,103,FALSE())-VLOOKUP($A15,'Import OffPeak change'!$A$106:DD$202,103,FALSE())),0,(VLOOKUP($A15,'Import OffPeak'!$A$3:DD$99,103,FALSE())-VLOOKUP($A15,'Import OffPeak change'!$A$106:DD$202,103,FALSE())))</f>
        <v>0</v>
      </c>
      <c r="CZ15" s="193" t="n">
        <f aca="false">IF(ISERROR(VLOOKUP($A15,'Import OffPeak'!$A$3:DE$99,104,FALSE())-VLOOKUP($A15,'Import OffPeak change'!$A$106:DE$202,104,FALSE())),0,(VLOOKUP($A15,'Import OffPeak'!$A$3:DE$99,104,FALSE())-VLOOKUP($A15,'Import OffPeak change'!$A$106:DE$202,104,FALSE())))</f>
        <v>0</v>
      </c>
      <c r="DA15" s="193" t="n">
        <f aca="false">IF(ISERROR(VLOOKUP($A15,'Import OffPeak'!$A$3:DF$99,105,FALSE())-VLOOKUP($A15,'Import OffPeak change'!$A$106:DF$202,105,FALSE())),0,(VLOOKUP($A15,'Import OffPeak'!$A$3:DF$99,105,FALSE())-VLOOKUP($A15,'Import OffPeak change'!$A$106:DF$202,105,FALSE())))</f>
        <v>0</v>
      </c>
      <c r="DB15" s="193" t="n">
        <f aca="false">IF(ISERROR(VLOOKUP($A15,'Import OffPeak'!$A$3:DG$99,106,FALSE())-VLOOKUP($A15,'Import OffPeak change'!$A$106:DG$202,106,FALSE())),0,(VLOOKUP($A15,'Import OffPeak'!$A$3:DG$99,106,FALSE())-VLOOKUP($A15,'Import OffPeak change'!$A$106:DG$202,106,FALSE())))</f>
        <v>0</v>
      </c>
      <c r="DC15" s="193" t="n">
        <f aca="false">IF(ISERROR(VLOOKUP($A15,'Import OffPeak'!$A$3:DH$99,107,FALSE())-VLOOKUP($A15,'Import OffPeak change'!$A$106:DH$202,107,FALSE())),0,(VLOOKUP($A15,'Import OffPeak'!$A$3:DH$99,107,FALSE())-VLOOKUP($A15,'Import OffPeak change'!$A$106:DH$202,107,FALSE())))</f>
        <v>0</v>
      </c>
      <c r="DD15" s="193" t="n">
        <f aca="false">IF(ISERROR(VLOOKUP($A15,'Import OffPeak'!$A$3:DI$99,108,FALSE())-VLOOKUP($A15,'Import OffPeak change'!$A$106:DI$202,108,FALSE())),0,(VLOOKUP($A15,'Import OffPeak'!$A$3:DI$99,108,FALSE())-VLOOKUP($A15,'Import OffPeak change'!$A$106:DI$202,108,FALSE())))</f>
        <v>0</v>
      </c>
      <c r="DE15" s="193" t="n">
        <f aca="false">IF(ISERROR(VLOOKUP($A15,'Import OffPeak'!$A$3:DJ$99,109,FALSE())-VLOOKUP($A15,'Import OffPeak change'!$A$106:DJ$202,109,FALSE())),0,(VLOOKUP($A15,'Import OffPeak'!$A$3:DJ$99,109,FALSE())-VLOOKUP($A15,'Import OffPeak change'!$A$106:DJ$202,109,FALSE())))</f>
        <v>0</v>
      </c>
      <c r="DF15" s="193" t="n">
        <f aca="false">IF(ISERROR(VLOOKUP($A15,'Import OffPeak'!$A$3:DK$99,110,FALSE())-VLOOKUP($A15,'Import OffPeak change'!$A$106:DK$202,110,FALSE())),0,(VLOOKUP($A15,'Import OffPeak'!$A$3:DK$99,110,FALSE())-VLOOKUP($A15,'Import OffPeak change'!$A$106:DK$202,110,FALSE())))</f>
        <v>0</v>
      </c>
      <c r="DG15" s="193" t="n">
        <f aca="false">IF(ISERROR(VLOOKUP($A15,'Import OffPeak'!$A$3:DL$99,111,FALSE())-VLOOKUP($A15,'Import OffPeak change'!$A$106:DL$202,111,FALSE())),0,(VLOOKUP($A15,'Import OffPeak'!$A$3:DL$99,111,FALSE())-VLOOKUP($A15,'Import OffPeak change'!$A$106:DL$202,111,FALSE())))</f>
        <v>0</v>
      </c>
      <c r="DH15" s="193" t="n">
        <f aca="false">IF(ISERROR(VLOOKUP($A15,'Import OffPeak'!$A$3:DM$99,112,FALSE())-VLOOKUP($A15,'Import OffPeak change'!$A$106:DM$202,112,FALSE())),0,(VLOOKUP($A15,'Import OffPeak'!$A$3:DM$99,112,FALSE())-VLOOKUP($A15,'Import OffPeak change'!$A$106:DM$202,112,FALSE())))</f>
        <v>0</v>
      </c>
      <c r="DI15" s="193" t="n">
        <f aca="false">IF(ISERROR(VLOOKUP($A15,'Import OffPeak'!$A$3:DN$99,113,FALSE())-VLOOKUP($A15,'Import OffPeak change'!$A$106:DN$202,113,FALSE())),0,(VLOOKUP($A15,'Import OffPeak'!$A$3:DN$99,113,FALSE())-VLOOKUP($A15,'Import OffPeak change'!$A$106:DN$202,113,FALSE())))</f>
        <v>0</v>
      </c>
      <c r="DJ15" s="193" t="n">
        <f aca="false">IF(ISERROR(VLOOKUP($A15,'Import OffPeak'!$A$3:DO$99,114,FALSE())-VLOOKUP($A15,'Import OffPeak change'!$A$106:DO$202,114,FALSE())),0,(VLOOKUP($A15,'Import OffPeak'!$A$3:DO$99,114,FALSE())-VLOOKUP($A15,'Import OffPeak change'!$A$106:DO$202,114,FALSE())))</f>
        <v>0</v>
      </c>
      <c r="DK15" s="193" t="n">
        <f aca="false">IF(ISERROR(VLOOKUP($A15,'Import OffPeak'!$A$3:DP$99,115,FALSE())-VLOOKUP($A15,'Import OffPeak change'!$A$106:DP$202,115,FALSE())),0,(VLOOKUP($A15,'Import OffPeak'!$A$3:DP$99,115,FALSE())-VLOOKUP($A15,'Import OffPeak change'!$A$106:DP$202,115,FALSE())))</f>
        <v>0</v>
      </c>
      <c r="DL15" s="193" t="n">
        <f aca="false">IF(ISERROR(VLOOKUP($A15,'Import OffPeak'!$A$3:DQ$99,116,FALSE())-VLOOKUP($A15,'Import OffPeak change'!$A$106:DQ$202,116,FALSE())),0,(VLOOKUP($A15,'Import OffPeak'!$A$3:DQ$99,116,FALSE())-VLOOKUP($A15,'Import OffPeak change'!$A$106:DQ$202,116,FALSE())))</f>
        <v>0</v>
      </c>
      <c r="DM15" s="193" t="n">
        <f aca="false">IF(ISERROR(VLOOKUP($A15,'Import OffPeak'!$A$3:DR$99,117,FALSE())-VLOOKUP($A15,'Import OffPeak change'!$A$106:DR$202,117,FALSE())),0,(VLOOKUP($A15,'Import OffPeak'!$A$3:DR$99,117,FALSE())-VLOOKUP($A15,'Import OffPeak change'!$A$106:DR$202,117,FALSE())))</f>
        <v>0</v>
      </c>
      <c r="DN15" s="193" t="n">
        <f aca="false">IF(ISERROR(VLOOKUP($A15,'Import OffPeak'!$A$3:DS$99,118,FALSE())-VLOOKUP($A15,'Import OffPeak change'!$A$106:DS$202,118,FALSE())),0,(VLOOKUP($A15,'Import OffPeak'!$A$3:DS$99,118,FALSE())-VLOOKUP($A15,'Import OffPeak change'!$A$106:DS$202,118,FALSE())))</f>
        <v>0</v>
      </c>
      <c r="DO15" s="193" t="n">
        <f aca="false">IF(ISERROR(VLOOKUP($A15,'Import OffPeak'!$A$3:DT$99,119,FALSE())-VLOOKUP($A15,'Import OffPeak change'!$A$106:DT$202,119,FALSE())),0,(VLOOKUP($A15,'Import OffPeak'!$A$3:DT$99,119,FALSE())-VLOOKUP($A15,'Import OffPeak change'!$A$106:DT$202,119,FALSE())))</f>
        <v>0</v>
      </c>
      <c r="DP15" s="193" t="n">
        <f aca="false">IF(ISERROR(VLOOKUP($A15,'Import OffPeak'!$A$3:DU$99,120,FALSE())-VLOOKUP($A15,'Import OffPeak change'!$A$106:DU$202,120,FALSE())),0,(VLOOKUP($A15,'Import OffPeak'!$A$3:DU$99,120,FALSE())-VLOOKUP($A15,'Import OffPeak change'!$A$106:DU$202,120,FALSE())))</f>
        <v>0</v>
      </c>
      <c r="DQ15" s="193" t="n">
        <f aca="false">IF(ISERROR(VLOOKUP($A15,'Import OffPeak'!$A$3:DV$99,121,FALSE())-VLOOKUP($A15,'Import OffPeak change'!$A$106:DV$202,121,FALSE())),0,(VLOOKUP($A15,'Import OffPeak'!$A$3:DV$99,121,FALSE())-VLOOKUP($A15,'Import OffPeak change'!$A$106:DV$202,121,FALSE())))</f>
        <v>0</v>
      </c>
      <c r="DR15" s="193" t="n">
        <f aca="false">IF(ISERROR(VLOOKUP($A15,'Import OffPeak'!$A$3:DW$99,122,FALSE())-VLOOKUP($A15,'Import OffPeak change'!$A$106:DW$202,122,FALSE())),0,(VLOOKUP($A15,'Import OffPeak'!$A$3:DW$99,122,FALSE())-VLOOKUP($A15,'Import OffPeak change'!$A$106:DW$202,122,FALSE())))</f>
        <v>0</v>
      </c>
      <c r="DS15" s="193" t="n">
        <f aca="false">IF(ISERROR(VLOOKUP($A15,'Import OffPeak'!$A$3:DX$99,123,FALSE())-VLOOKUP($A15,'Import OffPeak change'!$A$106:DX$202,123,FALSE())),0,(VLOOKUP($A15,'Import OffPeak'!$A$3:DX$99,123,FALSE())-VLOOKUP($A15,'Import OffPeak change'!$A$106:DX$202,123,FALSE())))</f>
        <v>0</v>
      </c>
      <c r="DT15" s="193" t="n">
        <f aca="false">IF(ISERROR(VLOOKUP($A15,'Import OffPeak'!$A$3:DY$99,124,FALSE())-VLOOKUP($A15,'Import OffPeak change'!$A$106:DY$202,124,FALSE())),0,(VLOOKUP($A15,'Import OffPeak'!$A$3:DY$99,124,FALSE())-VLOOKUP($A15,'Import OffPeak change'!$A$106:DY$202,124,FALSE())))</f>
        <v>0</v>
      </c>
      <c r="DU15" s="193" t="n">
        <f aca="false">IF(ISERROR(VLOOKUP($A15,'Import OffPeak'!$A$3:DZ$99,125,FALSE())-VLOOKUP($A15,'Import OffPeak change'!$A$106:DZ$202,125,FALSE())),0,(VLOOKUP($A15,'Import OffPeak'!$A$3:DZ$99,125,FALSE())-VLOOKUP($A15,'Import OffPeak change'!$A$106:DZ$202,125,FALSE())))</f>
        <v>0</v>
      </c>
      <c r="DV15" s="193" t="n">
        <f aca="false">IF(ISERROR(VLOOKUP($A15,'Import OffPeak'!$A$3:EA$99,126,FALSE())-VLOOKUP($A15,'Import OffPeak change'!$A$106:EA$202,126,FALSE())),0,(VLOOKUP($A15,'Import OffPeak'!$A$3:EA$99,126,FALSE())-VLOOKUP($A15,'Import OffPeak change'!$A$106:EA$202,126,FALSE())))</f>
        <v>0</v>
      </c>
      <c r="DW15" s="193" t="n">
        <f aca="false">IF(ISERROR(VLOOKUP($A15,'Import OffPeak'!$A$3:EB$99,127,FALSE())-VLOOKUP($A15,'Import OffPeak change'!$A$106:EB$202,127,FALSE())),0,(VLOOKUP($A15,'Import OffPeak'!$A$3:EB$99,127,FALSE())-VLOOKUP($A15,'Import OffPeak change'!$A$106:EB$202,127,FALSE())))</f>
        <v>0</v>
      </c>
      <c r="DX15" s="193" t="n">
        <f aca="false">IF(ISERROR(VLOOKUP($A15,'Import OffPeak'!$A$3:EC$99,128,FALSE())-VLOOKUP($A15,'Import OffPeak change'!$A$106:EC$202,128,FALSE())),0,(VLOOKUP($A15,'Import OffPeak'!$A$3:EC$99,128,FALSE())-VLOOKUP($A15,'Import OffPeak change'!$A$106:EC$202,128,FALSE())))</f>
        <v>0</v>
      </c>
      <c r="DY15" s="193" t="n">
        <f aca="false">IF(ISERROR(VLOOKUP($A15,'Import OffPeak'!$A$3:ED$99,129,FALSE())-VLOOKUP($A15,'Import OffPeak change'!$A$106:ED$202,129,FALSE())),0,(VLOOKUP($A15,'Import OffPeak'!$A$3:ED$99,129,FALSE())-VLOOKUP($A15,'Import OffPeak change'!$A$106:ED$202,129,FALSE())))</f>
        <v>0</v>
      </c>
      <c r="DZ15" s="193" t="n">
        <f aca="false">IF(ISERROR(VLOOKUP($A15,'Import OffPeak'!$A$3:EE$99,130,FALSE())-VLOOKUP($A15,'Import OffPeak change'!$A$106:EE$202,130,FALSE())),0,(VLOOKUP($A15,'Import OffPeak'!$A$3:EE$99,130,FALSE())-VLOOKUP($A15,'Import OffPeak change'!$A$106:EE$202,130,FALSE())))</f>
        <v>0</v>
      </c>
      <c r="EA15" s="193" t="n">
        <f aca="false">IF(ISERROR(VLOOKUP($A15,'Import OffPeak'!$A$3:EF$99,131,FALSE())-VLOOKUP($A15,'Import OffPeak change'!$A$106:EF$202,131,FALSE())),0,(VLOOKUP($A15,'Import OffPeak'!$A$3:EF$99,131,FALSE())-VLOOKUP($A15,'Import OffPeak change'!$A$106:EF$202,131,FALSE())))</f>
        <v>0</v>
      </c>
      <c r="EB15" s="193" t="n">
        <f aca="false">IF(ISERROR(VLOOKUP($A15,'Import OffPeak'!$A$3:EG$99,132,FALSE())-VLOOKUP($A15,'Import OffPeak change'!$A$106:EG$202,132,FALSE())),0,(VLOOKUP($A15,'Import OffPeak'!$A$3:EG$99,132,FALSE())-VLOOKUP($A15,'Import OffPeak change'!$A$106:EG$202,132,FALSE())))</f>
        <v>0</v>
      </c>
      <c r="EC15" s="193" t="n">
        <f aca="false">IF(ISERROR(VLOOKUP($A15,'Import OffPeak'!$A$3:EH$99,133,FALSE())-VLOOKUP($A15,'Import OffPeak change'!$A$106:EH$202,133,FALSE())),0,(VLOOKUP($A15,'Import OffPeak'!$A$3:EH$99,133,FALSE())-VLOOKUP($A15,'Import OffPeak change'!$A$106:EH$202,133,FALSE())))</f>
        <v>0</v>
      </c>
      <c r="ED15" s="193" t="n">
        <f aca="false">IF(ISERROR(VLOOKUP($A15,'Import OffPeak'!$A$3:EI$99,134,FALSE())-VLOOKUP($A15,'Import OffPeak change'!$A$106:EI$202,134,FALSE())),0,(VLOOKUP($A15,'Import OffPeak'!$A$3:EI$99,134,FALSE())-VLOOKUP($A15,'Import OffPeak change'!$A$106:EI$202,134,FALSE())))</f>
        <v>0</v>
      </c>
      <c r="EE15" s="193" t="n">
        <f aca="false">IF(ISERROR(VLOOKUP($A15,'Import OffPeak'!$A$3:EJ$99,135,FALSE())-VLOOKUP($A15,'Import OffPeak change'!$A$106:EJ$202,135,FALSE())),0,(VLOOKUP($A15,'Import OffPeak'!$A$3:EJ$99,135,FALSE())-VLOOKUP($A15,'Import OffPeak change'!$A$106:EJ$202,135,FALSE())))</f>
        <v>0</v>
      </c>
      <c r="EF15" s="193" t="n">
        <f aca="false">IF(ISERROR(VLOOKUP($A15,'Import OffPeak'!$A$3:EK$99,136,FALSE())-VLOOKUP($A15,'Import OffPeak change'!$A$106:EK$202,136,FALSE())),0,(VLOOKUP($A15,'Import OffPeak'!$A$3:EK$99,136,FALSE())-VLOOKUP($A15,'Import OffPeak change'!$A$106:EK$202,136,FALSE())))</f>
        <v>0</v>
      </c>
      <c r="EG15" s="193" t="n">
        <f aca="false">IF(ISERROR(VLOOKUP($A15,'Import OffPeak'!$A$3:EL$99,137,FALSE())-VLOOKUP($A15,'Import OffPeak change'!$A$106:EL$202,137,FALSE())),0,(VLOOKUP($A15,'Import OffPeak'!$A$3:EL$99,137,FALSE())-VLOOKUP($A15,'Import OffPeak change'!$A$106:EL$202,137,FALSE())))</f>
        <v>0</v>
      </c>
      <c r="EH15" s="193" t="n">
        <f aca="false">IF(ISERROR(VLOOKUP($A15,'Import OffPeak'!$A$3:EM$99,138,FALSE())-VLOOKUP($A15,'Import OffPeak change'!$A$106:EM$202,138,FALSE())),0,(VLOOKUP($A15,'Import OffPeak'!$A$3:EM$99,138,FALSE())-VLOOKUP($A15,'Import OffPeak change'!$A$106:EM$202,138,FALSE())))</f>
        <v>0</v>
      </c>
      <c r="EI15" s="193" t="n">
        <f aca="false">IF(ISERROR(VLOOKUP($A15,'Import OffPeak'!$A$3:EN$99,139,FALSE())-VLOOKUP($A15,'Import OffPeak change'!$A$106:EN$202,139,FALSE())),0,(VLOOKUP($A15,'Import OffPeak'!$A$3:EN$99,139,FALSE())-VLOOKUP($A15,'Import OffPeak change'!$A$106:EN$202,139,FALSE())))</f>
        <v>0</v>
      </c>
      <c r="EJ15" s="193" t="n">
        <f aca="false">IF(ISERROR(VLOOKUP($A15,'Import OffPeak'!$A$3:EO$99,140,FALSE())-VLOOKUP($A15,'Import OffPeak change'!$A$106:EO$202,140,FALSE())),0,(VLOOKUP($A15,'Import OffPeak'!$A$3:EO$99,140,FALSE())-VLOOKUP($A15,'Import OffPeak change'!$A$106:EO$202,140,FALSE())))</f>
        <v>0</v>
      </c>
      <c r="EK15" s="193" t="n">
        <f aca="false">IF(ISERROR(VLOOKUP($A15,'Import OffPeak'!$A$3:EP$99,141,FALSE())-VLOOKUP($A15,'Import OffPeak change'!$A$106:EP$202,141,FALSE())),0,(VLOOKUP($A15,'Import OffPeak'!$A$3:EP$99,141,FALSE())-VLOOKUP($A15,'Import OffPeak change'!$A$106:EP$202,141,FALSE())))</f>
        <v>0</v>
      </c>
      <c r="EL15" s="193" t="n">
        <f aca="false">IF(ISERROR(VLOOKUP($A15,'Import OffPeak'!$A$3:EQ$99,142,FALSE())-VLOOKUP($A15,'Import OffPeak change'!$A$106:EQ$202,142,FALSE())),0,(VLOOKUP($A15,'Import OffPeak'!$A$3:EQ$99,142,FALSE())-VLOOKUP($A15,'Import OffPeak change'!$A$106:EQ$202,142,FALSE())))</f>
        <v>0</v>
      </c>
      <c r="EM15" s="193" t="n">
        <f aca="false">IF(ISERROR(VLOOKUP($A15,'Import OffPeak'!$A$3:ER$99,143,FALSE())-VLOOKUP($A15,'Import OffPeak change'!$A$106:ER$202,143,FALSE())),0,(VLOOKUP($A15,'Import OffPeak'!$A$3:ER$99,143,FALSE())-VLOOKUP($A15,'Import OffPeak change'!$A$106:ER$202,143,FALSE())))</f>
        <v>0</v>
      </c>
      <c r="EN15" s="193" t="n">
        <f aca="false">IF(ISERROR(VLOOKUP($A15,'Import OffPeak'!$A$3:ES$99,144,FALSE())-VLOOKUP($A15,'Import OffPeak change'!$A$106:ES$202,144,FALSE())),0,(VLOOKUP($A15,'Import OffPeak'!$A$3:ES$99,144,FALSE())-VLOOKUP($A15,'Import OffPeak change'!$A$106:ES$202,144,FALSE())))</f>
        <v>0</v>
      </c>
      <c r="EO15" s="193" t="n">
        <f aca="false">IF(ISERROR(VLOOKUP($A15,'Import OffPeak'!$A$3:ET$99,145,FALSE())-VLOOKUP($A15,'Import OffPeak change'!$A$106:ET$202,145,FALSE())),0,(VLOOKUP($A15,'Import OffPeak'!$A$3:ET$99,145,FALSE())-VLOOKUP($A15,'Import OffPeak change'!$A$106:ET$202,145,FALSE())))</f>
        <v>0</v>
      </c>
      <c r="EP15" s="193" t="n">
        <f aca="false">IF(ISERROR(VLOOKUP($A15,'Import OffPeak'!$A$3:EU$99,146,FALSE())-VLOOKUP($A15,'Import OffPeak change'!$A$106:EU$202,146,FALSE())),0,(VLOOKUP($A15,'Import OffPeak'!$A$3:EU$99,146,FALSE())-VLOOKUP($A15,'Import OffPeak change'!$A$106:EU$202,146,FALSE())))</f>
        <v>0</v>
      </c>
      <c r="EQ15" s="193" t="n">
        <f aca="false">IF(ISERROR(VLOOKUP($A15,'Import OffPeak'!$A$3:EV$99,147,FALSE())-VLOOKUP($A15,'Import OffPeak change'!$A$106:EV$202,147,FALSE())),0,(VLOOKUP($A15,'Import OffPeak'!$A$3:EV$99,147,FALSE())-VLOOKUP($A15,'Import OffPeak change'!$A$106:EV$202,147,FALSE())))</f>
        <v>0</v>
      </c>
      <c r="ER15" s="193" t="n">
        <f aca="false">IF(ISERROR(VLOOKUP($A15,'Import OffPeak'!$A$3:EW$99,148,FALSE())-VLOOKUP($A15,'Import OffPeak change'!$A$106:EW$202,148,FALSE())),0,(VLOOKUP($A15,'Import OffPeak'!$A$3:EW$99,148,FALSE())-VLOOKUP($A15,'Import OffPeak change'!$A$106:EW$202,148,FALSE())))</f>
        <v>0</v>
      </c>
      <c r="ES15" s="193" t="n">
        <f aca="false">IF(ISERROR(VLOOKUP($A15,'Import OffPeak'!$A$3:EX$99,149,FALSE())-VLOOKUP($A15,'Import OffPeak change'!$A$106:EX$202,149,FALSE())),0,(VLOOKUP($A15,'Import OffPeak'!$A$3:EX$99,149,FALSE())-VLOOKUP($A15,'Import OffPeak change'!$A$106:EX$202,149,FALSE())))</f>
        <v>0</v>
      </c>
      <c r="ET15" s="193" t="n">
        <f aca="false">IF(ISERROR(VLOOKUP($A15,'Import OffPeak'!$A$3:EY$99,150,FALSE())-VLOOKUP($A15,'Import OffPeak change'!$A$106:EY$202,150,FALSE())),0,(VLOOKUP($A15,'Import OffPeak'!$A$3:EY$99,150,FALSE())-VLOOKUP($A15,'Import OffPeak change'!$A$106:EY$202,150,FALSE())))</f>
        <v>0</v>
      </c>
      <c r="EU15" s="193" t="n">
        <f aca="false">IF(ISERROR(VLOOKUP($A15,'Import OffPeak'!$A$3:EZ$99,151,FALSE())-VLOOKUP($A15,'Import OffPeak change'!$A$106:EZ$202,151,FALSE())),0,(VLOOKUP($A15,'Import OffPeak'!$A$3:EZ$99,151,FALSE())-VLOOKUP($A15,'Import OffPeak change'!$A$106:EZ$202,151,FALSE())))</f>
        <v>0</v>
      </c>
      <c r="EV15" s="193" t="n">
        <f aca="false">IF(ISERROR(VLOOKUP($A15,'Import OffPeak'!$A$3:FA$99,152,FALSE())-VLOOKUP($A15,'Import OffPeak change'!$A$106:FA$202,152,FALSE())),0,(VLOOKUP($A15,'Import OffPeak'!$A$3:FA$99,152,FALSE())-VLOOKUP($A15,'Import OffPeak change'!$A$106:FA$202,152,FALSE())))</f>
        <v>0</v>
      </c>
      <c r="EW15" s="193" t="n">
        <f aca="false">IF(ISERROR(VLOOKUP($A15,'Import OffPeak'!$A$3:FB$99,153,FALSE())-VLOOKUP($A15,'Import OffPeak change'!$A$106:FB$202,153,FALSE())),0,(VLOOKUP($A15,'Import OffPeak'!$A$3:FB$99,153,FALSE())-VLOOKUP($A15,'Import OffPeak change'!$A$106:FB$202,153,FALSE())))</f>
        <v>0</v>
      </c>
      <c r="EX15" s="193" t="n">
        <f aca="false">IF(ISERROR(VLOOKUP($A15,'Import OffPeak'!$A$3:FC$99,154,FALSE())-VLOOKUP($A15,'Import OffPeak change'!$A$106:FC$202,154,FALSE())),0,(VLOOKUP($A15,'Import OffPeak'!$A$3:FC$99,154,FALSE())-VLOOKUP($A15,'Import OffPeak change'!$A$106:FC$202,154,FALSE())))</f>
        <v>0</v>
      </c>
      <c r="EY15" s="193" t="n">
        <f aca="false">IF(ISERROR(VLOOKUP($A15,'Import OffPeak'!$A$3:FD$99,155,FALSE())-VLOOKUP($A15,'Import OffPeak change'!$A$106:FD$202,155,FALSE())),0,(VLOOKUP($A15,'Import OffPeak'!$A$3:FD$99,155,FALSE())-VLOOKUP($A15,'Import OffPeak change'!$A$106:FD$202,155,FALSE())))</f>
        <v>0</v>
      </c>
      <c r="EZ15" s="193" t="n">
        <f aca="false">IF(ISERROR(VLOOKUP($A15,'Import OffPeak'!$A$3:FE$99,156,FALSE())-VLOOKUP($A15,'Import OffPeak change'!$A$106:FE$202,156,FALSE())),0,(VLOOKUP($A15,'Import OffPeak'!$A$3:FE$99,156,FALSE())-VLOOKUP($A15,'Import OffPeak change'!$A$106:FE$202,156,FALSE())))</f>
        <v>0</v>
      </c>
      <c r="FA15" s="193" t="n">
        <f aca="false">IF(ISERROR(VLOOKUP($A15,'Import OffPeak'!$A$3:FF$99,157,FALSE())-VLOOKUP($A15,'Import OffPeak change'!$A$106:FF$202,157,FALSE())),0,(VLOOKUP($A15,'Import OffPeak'!$A$3:FF$99,157,FALSE())-VLOOKUP($A15,'Import OffPeak change'!$A$106:FF$202,157,FALSE())))</f>
        <v>0</v>
      </c>
      <c r="FB15" s="193" t="n">
        <f aca="false">IF(ISERROR(VLOOKUP($A15,'Import OffPeak'!$A$3:FG$99,158,FALSE())-VLOOKUP($A15,'Import OffPeak change'!$A$106:FG$202,158,FALSE())),0,(VLOOKUP($A15,'Import OffPeak'!$A$3:FG$99,158,FALSE())-VLOOKUP($A15,'Import OffPeak change'!$A$106:FG$202,158,FALSE())))</f>
        <v>0</v>
      </c>
      <c r="FC15" s="193" t="n">
        <f aca="false">IF(ISERROR(VLOOKUP($A15,'Import OffPeak'!$A$3:FH$99,159,FALSE())-VLOOKUP($A15,'Import OffPeak change'!$A$106:FH$202,159,FALSE())),0,(VLOOKUP($A15,'Import OffPeak'!$A$3:FH$99,159,FALSE())-VLOOKUP($A15,'Import OffPeak change'!$A$106:FH$202,159,FALSE())))</f>
        <v>0</v>
      </c>
      <c r="FD15" s="193" t="n">
        <f aca="false">IF(ISERROR(VLOOKUP($A15,'Import OffPeak'!$A$3:FI$99,160,FALSE())-VLOOKUP($A15,'Import OffPeak change'!$A$106:FI$202,160,FALSE())),0,(VLOOKUP($A15,'Import OffPeak'!$A$3:FI$99,160,FALSE())-VLOOKUP($A15,'Import OffPeak change'!$A$106:FI$202,160,FALSE())))</f>
        <v>0</v>
      </c>
      <c r="FE15" s="193" t="n">
        <f aca="false">IF(ISERROR(VLOOKUP($A15,'Import OffPeak'!$A$3:FJ$99,161,FALSE())-VLOOKUP($A15,'Import OffPeak change'!$A$106:FJ$202,161,FALSE())),0,(VLOOKUP($A15,'Import OffPeak'!$A$3:FJ$99,161,FALSE())-VLOOKUP($A15,'Import OffPeak change'!$A$106:FJ$202,161,FALSE())))</f>
        <v>0</v>
      </c>
      <c r="FF15" s="193" t="n">
        <f aca="false">IF(ISERROR(VLOOKUP($A15,'Import OffPeak'!$A$3:FK$99,162,FALSE())-VLOOKUP($A15,'Import OffPeak change'!$A$106:FK$202,162,FALSE())),0,(VLOOKUP($A15,'Import OffPeak'!$A$3:FK$99,162,FALSE())-VLOOKUP($A15,'Import OffPeak change'!$A$106:FK$202,162,FALSE())))</f>
        <v>0</v>
      </c>
      <c r="FG15" s="193" t="n">
        <f aca="false">IF(ISERROR(VLOOKUP($A15,'Import OffPeak'!$A$3:FL$99,163,FALSE())-VLOOKUP($A15,'Import OffPeak change'!$A$106:FL$202,163,FALSE())),0,(VLOOKUP($A15,'Import OffPeak'!$A$3:FL$99,163,FALSE())-VLOOKUP($A15,'Import OffPeak change'!$A$106:FL$202,163,FALSE())))</f>
        <v>0</v>
      </c>
      <c r="FH15" s="193" t="n">
        <f aca="false">IF(ISERROR(VLOOKUP($A15,'Import OffPeak'!$A$3:FM$99,164,FALSE())-VLOOKUP($A15,'Import OffPeak change'!$A$106:FM$202,164,FALSE())),0,(VLOOKUP($A15,'Import OffPeak'!$A$3:FM$99,164,FALSE())-VLOOKUP($A15,'Import OffPeak change'!$A$106:FM$202,164,FALSE())))</f>
        <v>0</v>
      </c>
      <c r="FI15" s="193" t="n">
        <f aca="false">IF(ISERROR(VLOOKUP($A15,'Import OffPeak'!$A$3:FN$99,165,FALSE())-VLOOKUP($A15,'Import OffPeak change'!$A$106:FN$202,165,FALSE())),0,(VLOOKUP($A15,'Import OffPeak'!$A$3:FN$99,165,FALSE())-VLOOKUP($A15,'Import OffPeak change'!$A$106:FN$202,165,FALSE())))</f>
        <v>0</v>
      </c>
      <c r="FJ15" s="193" t="n">
        <f aca="false">IF(ISERROR(VLOOKUP($A15,'Import OffPeak'!$A$3:FO$99,166,FALSE())-VLOOKUP($A15,'Import OffPeak change'!$A$106:FO$202,166,FALSE())),0,(VLOOKUP($A15,'Import OffPeak'!$A$3:FO$99,166,FALSE())-VLOOKUP($A15,'Import OffPeak change'!$A$106:FO$202,166,FALSE())))</f>
        <v>0</v>
      </c>
      <c r="FK15" s="193" t="n">
        <f aca="false">IF(ISERROR(VLOOKUP($A15,'Import OffPeak'!$A$3:FP$99,167,FALSE())-VLOOKUP($A15,'Import OffPeak change'!$A$106:FP$202,167,FALSE())),0,(VLOOKUP($A15,'Import OffPeak'!$A$3:FP$99,167,FALSE())-VLOOKUP($A15,'Import OffPeak change'!$A$106:FP$202,167,FALSE())))</f>
        <v>0</v>
      </c>
      <c r="FL15" s="193" t="n">
        <f aca="false">IF(ISERROR(VLOOKUP($A15,'Import OffPeak'!$A$3:FQ$99,168,FALSE())-VLOOKUP($A15,'Import OffPeak change'!$A$106:FQ$202,168,FALSE())),0,(VLOOKUP($A15,'Import OffPeak'!$A$3:FQ$99,168,FALSE())-VLOOKUP($A15,'Import OffPeak change'!$A$106:FQ$202,168,FALSE())))</f>
        <v>0</v>
      </c>
      <c r="FM15" s="193" t="n">
        <f aca="false">IF(ISERROR(VLOOKUP($A15,'Import OffPeak'!$A$3:FR$99,169,FALSE())-VLOOKUP($A15,'Import OffPeak change'!$A$106:FR$202,169,FALSE())),0,(VLOOKUP($A15,'Import OffPeak'!$A$3:FR$99,169,FALSE())-VLOOKUP($A15,'Import OffPeak change'!$A$106:FR$202,169,FALSE())))</f>
        <v>0</v>
      </c>
      <c r="FN15" s="193" t="n">
        <f aca="false">IF(ISERROR(VLOOKUP($A15,'Import OffPeak'!$A$3:FS$99,170,FALSE())-VLOOKUP($A15,'Import OffPeak change'!$A$106:FS$202,170,FALSE())),0,(VLOOKUP($A15,'Import OffPeak'!$A$3:FS$99,170,FALSE())-VLOOKUP($A15,'Import OffPeak change'!$A$106:FS$202,170,FALSE())))</f>
        <v>0</v>
      </c>
      <c r="FO15" s="193" t="n">
        <f aca="false">IF(ISERROR(VLOOKUP($A15,'Import OffPeak'!$A$3:FT$99,171,FALSE())-VLOOKUP($A15,'Import OffPeak change'!$A$106:FT$202,171,FALSE())),0,(VLOOKUP($A15,'Import OffPeak'!$A$3:FT$99,171,FALSE())-VLOOKUP($A15,'Import OffPeak change'!$A$106:FT$202,171,FALSE())))</f>
        <v>0</v>
      </c>
      <c r="FP15" s="193" t="n">
        <f aca="false">IF(ISERROR(VLOOKUP($A15,'Import OffPeak'!$A$3:FU$99,172,FALSE())-VLOOKUP($A15,'Import OffPeak change'!$A$106:FU$202,172,FALSE())),0,(VLOOKUP($A15,'Import OffPeak'!$A$3:FU$99,172,FALSE())-VLOOKUP($A15,'Import OffPeak change'!$A$106:FU$202,172,FALSE())))</f>
        <v>0</v>
      </c>
      <c r="FQ15" s="193" t="n">
        <f aca="false">IF(ISERROR(VLOOKUP($A15,'Import OffPeak'!$A$3:FV$99,173,FALSE())-VLOOKUP($A15,'Import OffPeak change'!$A$106:FV$202,173,FALSE())),0,(VLOOKUP($A15,'Import OffPeak'!$A$3:FV$99,173,FALSE())-VLOOKUP($A15,'Import OffPeak change'!$A$106:FV$202,173,FALSE())))</f>
        <v>0</v>
      </c>
      <c r="FR15" s="193" t="n">
        <f aca="false">IF(ISERROR(VLOOKUP($A15,'Import OffPeak'!$A$3:FW$99,174,FALSE())-VLOOKUP($A15,'Import OffPeak change'!$A$106:FW$202,174,FALSE())),0,(VLOOKUP($A15,'Import OffPeak'!$A$3:FW$99,174,FALSE())-VLOOKUP($A15,'Import OffPeak change'!$A$106:FW$202,174,FALSE())))</f>
        <v>0</v>
      </c>
      <c r="FS15" s="193" t="n">
        <f aca="false">IF(ISERROR(VLOOKUP($A15,'Import OffPeak'!$A$3:FX$99,175,FALSE())-VLOOKUP($A15,'Import OffPeak change'!$A$106:FX$202,175,FALSE())),0,(VLOOKUP($A15,'Import OffPeak'!$A$3:FX$99,175,FALSE())-VLOOKUP($A15,'Import OffPeak change'!$A$106:FX$202,175,FALSE())))</f>
        <v>0</v>
      </c>
      <c r="FT15" s="193" t="n">
        <f aca="false">IF(ISERROR(VLOOKUP($A15,'Import OffPeak'!$A$3:FY$99,176,FALSE())-VLOOKUP($A15,'Import OffPeak change'!$A$106:FY$202,176,FALSE())),0,(VLOOKUP($A15,'Import OffPeak'!$A$3:FY$99,176,FALSE())-VLOOKUP($A15,'Import OffPeak change'!$A$106:FY$202,176,FALSE())))</f>
        <v>0</v>
      </c>
      <c r="FU15" s="193" t="n">
        <f aca="false">IF(ISERROR(VLOOKUP($A15,'Import OffPeak'!$A$3:FZ$99,177,FALSE())-VLOOKUP($A15,'Import OffPeak change'!$A$106:FZ$202,177,FALSE())),0,(VLOOKUP($A15,'Import OffPeak'!$A$3:FZ$99,177,FALSE())-VLOOKUP($A15,'Import OffPeak change'!$A$106:FZ$202,177,FALSE())))</f>
        <v>0</v>
      </c>
      <c r="FV15" s="193" t="n">
        <f aca="false">IF(ISERROR(VLOOKUP($A15,'Import OffPeak'!$A$3:GA$99,178,FALSE())-VLOOKUP($A15,'Import OffPeak change'!$A$106:GA$202,178,FALSE())),0,(VLOOKUP($A15,'Import OffPeak'!$A$3:GA$99,178,FALSE())-VLOOKUP($A15,'Import OffPeak change'!$A$106:GA$202,178,FALSE())))</f>
        <v>0</v>
      </c>
      <c r="FW15" s="193" t="n">
        <f aca="false">IF(ISERROR(VLOOKUP($A15,'Import OffPeak'!$A$3:GB$99,179,FALSE())-VLOOKUP($A15,'Import OffPeak change'!$A$106:GB$202,179,FALSE())),0,(VLOOKUP($A15,'Import OffPeak'!$A$3:GB$99,179,FALSE())-VLOOKUP($A15,'Import OffPeak change'!$A$106:GB$202,179,FALSE())))</f>
        <v>0</v>
      </c>
      <c r="FX15" s="193" t="n">
        <f aca="false">IF(ISERROR(VLOOKUP($A15,'Import OffPeak'!$A$3:GC$99,180,FALSE())-VLOOKUP($A15,'Import OffPeak change'!$A$106:GC$202,180,FALSE())),0,(VLOOKUP($A15,'Import OffPeak'!$A$3:GC$99,180,FALSE())-VLOOKUP($A15,'Import OffPeak change'!$A$106:GC$202,180,FALSE())))</f>
        <v>0</v>
      </c>
      <c r="FY15" s="193" t="n">
        <f aca="false">IF(ISERROR(VLOOKUP($A15,'Import OffPeak'!$A$3:GD$99,181,FALSE())-VLOOKUP($A15,'Import OffPeak change'!$A$106:GD$202,181,FALSE())),0,(VLOOKUP($A15,'Import OffPeak'!$A$3:GD$99,181,FALSE())-VLOOKUP($A15,'Import OffPeak change'!$A$106:GD$202,181,FALSE())))</f>
        <v>0</v>
      </c>
      <c r="FZ15" s="193" t="n">
        <f aca="false">IF(ISERROR(VLOOKUP($A15,'Import OffPeak'!$A$3:GE$99,182,FALSE())-VLOOKUP($A15,'Import OffPeak change'!$A$106:GE$202,182,FALSE())),0,(VLOOKUP($A15,'Import OffPeak'!$A$3:GE$99,182,FALSE())-VLOOKUP($A15,'Import OffPeak change'!$A$106:GE$202,182,FALSE())))</f>
        <v>0</v>
      </c>
      <c r="GA15" s="193" t="n">
        <f aca="false">IF(ISERROR(VLOOKUP($A15,'Import OffPeak'!$A$3:GF$99,183,FALSE())-VLOOKUP($A15,'Import OffPeak change'!$A$106:GF$202,183,FALSE())),0,(VLOOKUP($A15,'Import OffPeak'!$A$3:GF$99,183,FALSE())-VLOOKUP($A15,'Import OffPeak change'!$A$106:GF$202,183,FALSE())))</f>
        <v>0</v>
      </c>
      <c r="GB15" s="193" t="n">
        <f aca="false">IF(ISERROR(VLOOKUP($A15,'Import OffPeak'!$A$3:GG$99,184,FALSE())-VLOOKUP($A15,'Import OffPeak change'!$A$106:GG$202,184,FALSE())),0,(VLOOKUP($A15,'Import OffPeak'!$A$3:GG$99,184,FALSE())-VLOOKUP($A15,'Import OffPeak change'!$A$106:GG$202,184,FALSE())))</f>
        <v>0</v>
      </c>
      <c r="GC15" s="193" t="n">
        <f aca="false">IF(ISERROR(VLOOKUP($A15,'Import OffPeak'!$A$3:GH$99,185,FALSE())-VLOOKUP($A15,'Import OffPeak change'!$A$106:GH$202,185,FALSE())),0,(VLOOKUP($A15,'Import OffPeak'!$A$3:GH$99,185,FALSE())-VLOOKUP($A15,'Import OffPeak change'!$A$106:GH$202,185,FALSE())))</f>
        <v>0</v>
      </c>
      <c r="GD15" s="193" t="n">
        <f aca="false">IF(ISERROR(VLOOKUP($A15,'Import OffPeak'!$A$3:GI$99,186,FALSE())-VLOOKUP($A15,'Import OffPeak change'!$A$106:GI$202,186,FALSE())),0,(VLOOKUP($A15,'Import OffPeak'!$A$3:GI$99,186,FALSE())-VLOOKUP($A15,'Import OffPeak change'!$A$106:GI$202,186,FALSE())))</f>
        <v>0</v>
      </c>
      <c r="GE15" s="193" t="n">
        <f aca="false">IF(ISERROR(VLOOKUP($A15,'Import OffPeak'!$A$3:GJ$99,187,FALSE())-VLOOKUP($A15,'Import OffPeak change'!$A$106:GJ$202,187,FALSE())),0,(VLOOKUP($A15,'Import OffPeak'!$A$3:GJ$99,187,FALSE())-VLOOKUP($A15,'Import OffPeak change'!$A$106:GJ$202,187,FALSE())))</f>
        <v>0</v>
      </c>
      <c r="GF15" s="193" t="n">
        <f aca="false">IF(ISERROR(VLOOKUP($A15,'Import OffPeak'!$A$3:GK$99,188,FALSE())-VLOOKUP($A15,'Import OffPeak change'!$A$106:GK$202,188,FALSE())),0,(VLOOKUP($A15,'Import OffPeak'!$A$3:GK$99,188,FALSE())-VLOOKUP($A15,'Import OffPeak change'!$A$106:GK$202,188,FALSE())))</f>
        <v>0</v>
      </c>
      <c r="GG15" s="193" t="n">
        <f aca="false">IF(ISERROR(VLOOKUP($A15,'Import OffPeak'!$A$3:GL$99,189,FALSE())-VLOOKUP($A15,'Import OffPeak change'!$A$106:GL$202,189,FALSE())),0,(VLOOKUP($A15,'Import OffPeak'!$A$3:GL$99,189,FALSE())-VLOOKUP($A15,'Import OffPeak change'!$A$106:GL$202,189,FALSE())))</f>
        <v>0</v>
      </c>
      <c r="GH15" s="193" t="n">
        <f aca="false">IF(ISERROR(VLOOKUP($A15,'Import OffPeak'!$A$3:GM$99,190,FALSE())-VLOOKUP($A15,'Import OffPeak change'!$A$106:GM$202,190,FALSE())),0,(VLOOKUP($A15,'Import OffPeak'!$A$3:GM$99,190,FALSE())-VLOOKUP($A15,'Import OffPeak change'!$A$106:GM$202,190,FALSE())))</f>
        <v>0</v>
      </c>
      <c r="GI15" s="193" t="n">
        <f aca="false">IF(ISERROR(VLOOKUP($A15,'Import OffPeak'!$A$3:GN$99,191,FALSE())-VLOOKUP($A15,'Import OffPeak change'!$A$106:GN$202,191,FALSE())),0,(VLOOKUP($A15,'Import OffPeak'!$A$3:GN$99,191,FALSE())-VLOOKUP($A15,'Import OffPeak change'!$A$106:GN$202,191,FALSE())))</f>
        <v>0</v>
      </c>
      <c r="GJ15" s="193" t="n">
        <f aca="false">IF(ISERROR(VLOOKUP($A15,'Import OffPeak'!$A$3:GO$99,192,FALSE())-VLOOKUP($A15,'Import OffPeak change'!$A$106:GO$202,192,FALSE())),0,(VLOOKUP($A15,'Import OffPeak'!$A$3:GO$99,192,FALSE())-VLOOKUP($A15,'Import OffPeak change'!$A$106:GO$202,192,FALSE())))</f>
        <v>0</v>
      </c>
      <c r="GK15" s="193" t="n">
        <f aca="false">IF(ISERROR(VLOOKUP($A15,'Import OffPeak'!$A$3:GP$99,193,FALSE())-VLOOKUP($A15,'Import OffPeak change'!$A$106:GP$202,193,FALSE())),0,(VLOOKUP($A15,'Import OffPeak'!$A$3:GP$99,193,FALSE())-VLOOKUP($A15,'Import OffPeak change'!$A$106:GP$202,193,FALSE())))</f>
        <v>0</v>
      </c>
      <c r="GL15" s="193" t="n">
        <f aca="false">IF(ISERROR(VLOOKUP($A15,'Import OffPeak'!$A$3:GQ$99,194,FALSE())-VLOOKUP($A15,'Import OffPeak change'!$A$106:GQ$202,194,FALSE())),0,(VLOOKUP($A15,'Import OffPeak'!$A$3:GQ$99,194,FALSE())-VLOOKUP($A15,'Import OffPeak change'!$A$106:GQ$202,194,FALSE())))</f>
        <v>0</v>
      </c>
      <c r="GM15" s="193" t="n">
        <f aca="false">IF(ISERROR(VLOOKUP($A15,'Import OffPeak'!$A$3:GR$99,195,FALSE())-VLOOKUP($A15,'Import OffPeak change'!$A$106:GR$202,195,FALSE())),0,(VLOOKUP($A15,'Import OffPeak'!$A$3:GR$99,195,FALSE())-VLOOKUP($A15,'Import OffPeak change'!$A$106:GR$202,195,FALSE())))</f>
        <v>0</v>
      </c>
      <c r="GN15" s="193" t="n">
        <f aca="false">IF(ISERROR(VLOOKUP($A15,'Import OffPeak'!$A$3:GS$99,196,FALSE())-VLOOKUP($A15,'Import OffPeak change'!$A$106:GS$202,196,FALSE())),0,(VLOOKUP($A15,'Import OffPeak'!$A$3:GS$99,196,FALSE())-VLOOKUP($A15,'Import OffPeak change'!$A$106:GS$202,196,FALSE())))</f>
        <v>0</v>
      </c>
      <c r="GO15" s="193" t="n">
        <f aca="false">IF(ISERROR(VLOOKUP($A15,'Import OffPeak'!$A$3:GT$99,197,FALSE())-VLOOKUP($A15,'Import OffPeak change'!$A$106:GT$202,197,FALSE())),0,(VLOOKUP($A15,'Import OffPeak'!$A$3:GT$99,197,FALSE())-VLOOKUP($A15,'Import OffPeak change'!$A$106:GT$202,197,FALSE())))</f>
        <v>0</v>
      </c>
      <c r="GP15" s="193" t="n">
        <f aca="false">IF(ISERROR(VLOOKUP($A15,'Import OffPeak'!$A$3:GU$99,198,FALSE())-VLOOKUP($A15,'Import OffPeak change'!$A$106:GU$202,198,FALSE())),0,(VLOOKUP($A15,'Import OffPeak'!$A$3:GU$99,198,FALSE())-VLOOKUP($A15,'Import OffPeak change'!$A$106:GU$202,198,FALSE())))</f>
        <v>0</v>
      </c>
      <c r="GQ15" s="193" t="n">
        <f aca="false">IF(ISERROR(VLOOKUP($A15,'Import OffPeak'!$A$3:GV$99,199,FALSE())-VLOOKUP($A15,'Import OffPeak change'!$A$106:GV$202,199,FALSE())),0,(VLOOKUP($A15,'Import OffPeak'!$A$3:GV$99,199,FALSE())-VLOOKUP($A15,'Import OffPeak change'!$A$106:GV$202,199,FALSE())))</f>
        <v>0</v>
      </c>
      <c r="GR15" s="193" t="n">
        <f aca="false">IF(ISERROR(VLOOKUP($A15,'Import OffPeak'!$A$3:GW$99,200,FALSE())-VLOOKUP($A15,'Import OffPeak change'!$A$106:GW$202,200,FALSE())),0,(VLOOKUP($A15,'Import OffPeak'!$A$3:GW$99,200,FALSE())-VLOOKUP($A15,'Import OffPeak change'!$A$106:GW$202,200,FALSE())))</f>
        <v>0</v>
      </c>
      <c r="GS15" s="193" t="n">
        <f aca="false">IF(ISERROR(VLOOKUP($A15,'Import OffPeak'!$A$3:GX$99,201,FALSE())-VLOOKUP($A15,'Import OffPeak change'!$A$106:GX$202,201,FALSE())),0,(VLOOKUP($A15,'Import OffPeak'!$A$3:GX$99,201,FALSE())-VLOOKUP($A15,'Import OffPeak change'!$A$106:GX$202,201,FALSE())))</f>
        <v>0</v>
      </c>
      <c r="GT15" s="193" t="n">
        <f aca="false">IF(ISERROR(VLOOKUP($A15,'Import OffPeak'!$A$3:GY$99,202,FALSE())-VLOOKUP($A15,'Import OffPeak change'!$A$106:GY$202,202,FALSE())),0,(VLOOKUP($A15,'Import OffPeak'!$A$3:GY$99,202,FALSE())-VLOOKUP($A15,'Import OffPeak change'!$A$106:GY$202,202,FALSE())))</f>
        <v>0</v>
      </c>
      <c r="GU15" s="193" t="n">
        <f aca="false">IF(ISERROR(VLOOKUP($A15,'Import OffPeak'!$A$3:GZ$99,203,FALSE())-VLOOKUP($A15,'Import OffPeak change'!$A$106:GZ$202,203,FALSE())),0,(VLOOKUP($A15,'Import OffPeak'!$A$3:GZ$99,203,FALSE())-VLOOKUP($A15,'Import OffPeak change'!$A$106:GZ$202,203,FALSE())))</f>
        <v>0</v>
      </c>
      <c r="GV15" s="193" t="n">
        <f aca="false">IF(ISERROR(VLOOKUP($A15,'Import OffPeak'!$A$3:HA$99,204,FALSE())-VLOOKUP($A15,'Import OffPeak change'!$A$106:HA$202,204,FALSE())),0,(VLOOKUP($A15,'Import OffPeak'!$A$3:HA$99,204,FALSE())-VLOOKUP($A15,'Import OffPeak change'!$A$106:HA$202,204,FALSE())))</f>
        <v>0</v>
      </c>
      <c r="GW15" s="193" t="n">
        <f aca="false">IF(ISERROR(VLOOKUP($A15,'Import OffPeak'!$A$3:HB$99,205,FALSE())-VLOOKUP($A15,'Import OffPeak change'!$A$106:HB$202,205,FALSE())),0,(VLOOKUP($A15,'Import OffPeak'!$A$3:HB$99,205,FALSE())-VLOOKUP($A15,'Import OffPeak change'!$A$106:HB$202,205,FALSE())))</f>
        <v>0</v>
      </c>
      <c r="GX15" s="193" t="n">
        <f aca="false">IF(ISERROR(VLOOKUP($A15,'Import OffPeak'!$A$3:HC$99,206,FALSE())-VLOOKUP($A15,'Import OffPeak change'!$A$106:HC$202,206,FALSE())),0,(VLOOKUP($A15,'Import OffPeak'!$A$3:HC$99,206,FALSE())-VLOOKUP($A15,'Import OffPeak change'!$A$106:HC$202,206,FALSE())))</f>
        <v>0</v>
      </c>
      <c r="GY15" s="193" t="n">
        <f aca="false">IF(ISERROR(VLOOKUP($A15,'Import OffPeak'!$A$3:HD$99,207,FALSE())-VLOOKUP($A15,'Import OffPeak change'!$A$106:HD$202,207,FALSE())),0,(VLOOKUP($A15,'Import OffPeak'!$A$3:HD$99,207,FALSE())-VLOOKUP($A15,'Import OffPeak change'!$A$106:HD$202,207,FALSE())))</f>
        <v>0</v>
      </c>
      <c r="GZ15" s="193" t="n">
        <f aca="false">IF(ISERROR(VLOOKUP($A15,'Import OffPeak'!$A$3:HE$99,208,FALSE())-VLOOKUP($A15,'Import OffPeak change'!$A$106:HE$202,208,FALSE())),0,(VLOOKUP($A15,'Import OffPeak'!$A$3:HE$99,208,FALSE())-VLOOKUP($A15,'Import OffPeak change'!$A$106:HE$202,208,FALSE())))</f>
        <v>0</v>
      </c>
      <c r="HA15" s="193" t="n">
        <f aca="false">IF(ISERROR(VLOOKUP($A15,'Import OffPeak'!$A$3:HF$99,209,FALSE())-VLOOKUP($A15,'Import OffPeak change'!$A$106:HF$202,209,FALSE())),0,(VLOOKUP($A15,'Import OffPeak'!$A$3:HF$99,209,FALSE())-VLOOKUP($A15,'Import OffPeak change'!$A$106:HF$202,209,FALSE())))</f>
        <v>0</v>
      </c>
      <c r="HB15" s="193" t="n">
        <f aca="false">IF(ISERROR(VLOOKUP($A15,'Import OffPeak'!$A$3:HG$99,210,FALSE())-VLOOKUP($A15,'Import OffPeak change'!$A$106:HG$202,210,FALSE())),0,(VLOOKUP($A15,'Import OffPeak'!$A$3:HG$99,210,FALSE())-VLOOKUP($A15,'Import OffPeak change'!$A$106:HG$202,210,FALSE())))</f>
        <v>0</v>
      </c>
      <c r="HC15" s="193" t="n">
        <f aca="false">IF(ISERROR(VLOOKUP($A15,'Import OffPeak'!$A$3:HH$99,211,FALSE())-VLOOKUP($A15,'Import OffPeak change'!$A$106:HH$202,211,FALSE())),0,(VLOOKUP($A15,'Import OffPeak'!$A$3:HH$99,211,FALSE())-VLOOKUP($A15,'Import OffPeak change'!$A$106:HH$202,211,FALSE())))</f>
        <v>0</v>
      </c>
      <c r="HD15" s="193" t="n">
        <f aca="false">IF(ISERROR(VLOOKUP($A15,'Import OffPeak'!$A$3:HI$99,212,FALSE())-VLOOKUP($A15,'Import OffPeak change'!$A$106:HI$202,212,FALSE())),0,(VLOOKUP($A15,'Import OffPeak'!$A$3:HI$99,212,FALSE())-VLOOKUP($A15,'Import OffPeak change'!$A$106:HI$202,212,FALSE())))</f>
        <v>0</v>
      </c>
      <c r="HE15" s="193" t="n">
        <f aca="false">IF(ISERROR(VLOOKUP($A15,'Import OffPeak'!$A$3:HJ$99,213,FALSE())-VLOOKUP($A15,'Import OffPeak change'!$A$106:HJ$202,213,FALSE())),0,(VLOOKUP($A15,'Import OffPeak'!$A$3:HJ$99,213,FALSE())-VLOOKUP($A15,'Import OffPeak change'!$A$106:HJ$202,213,FALSE())))</f>
        <v>0</v>
      </c>
      <c r="HF15" s="193" t="n">
        <f aca="false">IF(ISERROR(VLOOKUP($A15,'Import OffPeak'!$A$3:HK$99,214,FALSE())-VLOOKUP($A15,'Import OffPeak change'!$A$106:HK$202,214,FALSE())),0,(VLOOKUP($A15,'Import OffPeak'!$A$3:HK$99,214,FALSE())-VLOOKUP($A15,'Import OffPeak change'!$A$106:HK$202,214,FALSE())))</f>
        <v>0</v>
      </c>
      <c r="HG15" s="193" t="n">
        <f aca="false">IF(ISERROR(VLOOKUP($A15,'Import OffPeak'!$A$3:HL$99,215,FALSE())-VLOOKUP($A15,'Import OffPeak change'!$A$106:HL$202,215,FALSE())),0,(VLOOKUP($A15,'Import OffPeak'!$A$3:HL$99,215,FALSE())-VLOOKUP($A15,'Import OffPeak change'!$A$106:HL$202,215,FALSE())))</f>
        <v>0</v>
      </c>
      <c r="HH15" s="193" t="n">
        <f aca="false">IF(ISERROR(VLOOKUP($A15,'Import OffPeak'!$A$3:HM$99,216,FALSE())-VLOOKUP($A15,'Import OffPeak change'!$A$106:HM$202,216,FALSE())),0,(VLOOKUP($A15,'Import OffPeak'!$A$3:HM$99,216,FALSE())-VLOOKUP($A15,'Import OffPeak change'!$A$106:HM$202,216,FALSE())))</f>
        <v>0</v>
      </c>
      <c r="HI15" s="193" t="n">
        <f aca="false">IF(ISERROR(VLOOKUP($A15,'Import OffPeak'!$A$3:HN$99,217,FALSE())-VLOOKUP($A15,'Import OffPeak change'!$A$106:HN$202,217,FALSE())),0,(VLOOKUP($A15,'Import OffPeak'!$A$3:HN$99,217,FALSE())-VLOOKUP($A15,'Import OffPeak change'!$A$106:HN$202,217,FALSE())))</f>
        <v>0</v>
      </c>
      <c r="HJ15" s="193" t="n">
        <f aca="false">IF(ISERROR(VLOOKUP($A15,'Import OffPeak'!$A$3:HO$99,218,FALSE())-VLOOKUP($A15,'Import OffPeak change'!$A$106:HO$202,218,FALSE())),0,(VLOOKUP($A15,'Import OffPeak'!$A$3:HO$99,218,FALSE())-VLOOKUP($A15,'Import OffPeak change'!$A$106:HO$202,218,FALSE())))</f>
        <v>0</v>
      </c>
      <c r="HK15" s="193" t="n">
        <f aca="false">IF(ISERROR(VLOOKUP($A15,'Import OffPeak'!$A$3:HP$99,219,FALSE())-VLOOKUP($A15,'Import OffPeak change'!$A$106:HP$202,219,FALSE())),0,(VLOOKUP($A15,'Import OffPeak'!$A$3:HP$99,219,FALSE())-VLOOKUP($A15,'Import OffPeak change'!$A$106:HP$202,219,FALSE())))</f>
        <v>0</v>
      </c>
      <c r="HL15" s="193" t="n">
        <f aca="false">IF(ISERROR(VLOOKUP($A15,'Import OffPeak'!$A$3:HQ$99,220,FALSE())-VLOOKUP($A15,'Import OffPeak change'!$A$106:HQ$202,220,FALSE())),0,(VLOOKUP($A15,'Import OffPeak'!$A$3:HQ$99,220,FALSE())-VLOOKUP($A15,'Import OffPeak change'!$A$106:HQ$202,220,FALSE())))</f>
        <v>0</v>
      </c>
      <c r="HM15" s="193" t="n">
        <f aca="false">IF(ISERROR(VLOOKUP($A15,'Import OffPeak'!$A$3:HR$99,221,FALSE())-VLOOKUP($A15,'Import OffPeak change'!$A$106:HR$202,221,FALSE())),0,(VLOOKUP($A15,'Import OffPeak'!$A$3:HR$99,221,FALSE())-VLOOKUP($A15,'Import OffPeak change'!$A$106:HR$202,221,FALSE())))</f>
        <v>0</v>
      </c>
      <c r="HN15" s="193" t="n">
        <f aca="false">IF(ISERROR(VLOOKUP($A15,'Import OffPeak'!$A$3:HS$99,222,FALSE())-VLOOKUP($A15,'Import OffPeak change'!$A$106:HS$202,222,FALSE())),0,(VLOOKUP($A15,'Import OffPeak'!$A$3:HS$99,222,FALSE())-VLOOKUP($A15,'Import OffPeak change'!$A$106:HS$202,222,FALSE())))</f>
        <v>0</v>
      </c>
      <c r="HO15" s="193" t="n">
        <f aca="false">IF(ISERROR(VLOOKUP($A15,'Import OffPeak'!$A$3:HT$99,223,FALSE())-VLOOKUP($A15,'Import OffPeak change'!$A$106:HT$202,223,FALSE())),0,(VLOOKUP($A15,'Import OffPeak'!$A$3:HT$99,223,FALSE())-VLOOKUP($A15,'Import OffPeak change'!$A$106:HT$202,223,FALSE())))</f>
        <v>0</v>
      </c>
      <c r="HP15" s="193" t="n">
        <f aca="false">IF(ISERROR(VLOOKUP($A15,'Import OffPeak'!$A$3:HU$99,224,FALSE())-VLOOKUP($A15,'Import OffPeak change'!$A$106:HU$202,224,FALSE())),0,(VLOOKUP($A15,'Import OffPeak'!$A$3:HU$99,224,FALSE())-VLOOKUP($A15,'Import OffPeak change'!$A$106:HU$202,224,FALSE())))</f>
        <v>0</v>
      </c>
      <c r="HQ15" s="193" t="n">
        <f aca="false">IF(ISERROR(VLOOKUP($A15,'Import OffPeak'!$A$3:HV$99,225,FALSE())-VLOOKUP($A15,'Import OffPeak change'!$A$106:HV$202,225,FALSE())),0,(VLOOKUP($A15,'Import OffPeak'!$A$3:HV$99,225,FALSE())-VLOOKUP($A15,'Import OffPeak change'!$A$106:HV$202,225,FALSE())))</f>
        <v>0</v>
      </c>
      <c r="HR15" s="193" t="n">
        <f aca="false">IF(ISERROR(VLOOKUP($A15,'Import OffPeak'!$A$3:HW$99,226,FALSE())-VLOOKUP($A15,'Import OffPeak change'!$A$106:HW$202,226,FALSE())),0,(VLOOKUP($A15,'Import OffPeak'!$A$3:HW$99,226,FALSE())-VLOOKUP($A15,'Import OffPeak change'!$A$106:HW$202,226,FALSE())))</f>
        <v>0</v>
      </c>
      <c r="HS15" s="193" t="n">
        <f aca="false">IF(ISERROR(VLOOKUP($A15,'Import OffPeak'!$A$3:HX$99,227,FALSE())-VLOOKUP($A15,'Import OffPeak change'!$A$106:HX$202,227,FALSE())),0,(VLOOKUP($A15,'Import OffPeak'!$A$3:HX$99,227,FALSE())-VLOOKUP($A15,'Import OffPeak change'!$A$106:HX$202,227,FALSE())))</f>
        <v>0</v>
      </c>
      <c r="HT15" s="193" t="n">
        <f aca="false">IF(ISERROR(VLOOKUP($A15,'Import OffPeak'!$A$3:HY$99,228,FALSE())-VLOOKUP($A15,'Import OffPeak change'!$A$106:HY$202,228,FALSE())),0,(VLOOKUP($A15,'Import OffPeak'!$A$3:HY$99,228,FALSE())-VLOOKUP($A15,'Import OffPeak change'!$A$106:HY$202,228,FALSE())))</f>
        <v>0</v>
      </c>
      <c r="HU15" s="193" t="n">
        <f aca="false">IF(ISERROR(VLOOKUP($A15,'Import OffPeak'!$A$3:HZ$99,229,FALSE())-VLOOKUP($A15,'Import OffPeak change'!$A$106:HZ$202,229,FALSE())),0,(VLOOKUP($A15,'Import OffPeak'!$A$3:HZ$99,229,FALSE())-VLOOKUP($A15,'Import OffPeak change'!$A$106:HZ$202,229,FALSE())))</f>
        <v>0</v>
      </c>
      <c r="HV15" s="193" t="n">
        <f aca="false">IF(ISERROR(VLOOKUP($A15,'Import OffPeak'!$A$3:IA$99,230,FALSE())-VLOOKUP($A15,'Import OffPeak change'!$A$106:IA$202,230,FALSE())),0,(VLOOKUP($A15,'Import OffPeak'!$A$3:IA$99,230,FALSE())-VLOOKUP($A15,'Import OffPeak change'!$A$106:IA$202,230,FALSE())))</f>
        <v>0</v>
      </c>
      <c r="HW15" s="193" t="n">
        <f aca="false">IF(ISERROR(VLOOKUP($A15,'Import OffPeak'!$A$3:IB$99,231,FALSE())-VLOOKUP($A15,'Import OffPeak change'!$A$106:IB$202,231,FALSE())),0,(VLOOKUP($A15,'Import OffPeak'!$A$3:IB$99,231,FALSE())-VLOOKUP($A15,'Import OffPeak change'!$A$106:IB$202,231,FALSE())))</f>
        <v>0</v>
      </c>
      <c r="HX15" s="193" t="n">
        <f aca="false">IF(ISERROR(VLOOKUP($A15,'Import OffPeak'!$A$3:IC$99,232,FALSE())-VLOOKUP($A15,'Import OffPeak change'!$A$106:IC$202,232,FALSE())),0,(VLOOKUP($A15,'Import OffPeak'!$A$3:IC$99,232,FALSE())-VLOOKUP($A15,'Import OffPeak change'!$A$106:IC$202,232,FALSE())))</f>
        <v>0</v>
      </c>
      <c r="HY15" s="193" t="n">
        <f aca="false">IF(ISERROR(VLOOKUP($A15,'Import OffPeak'!$A$3:ID$99,233,FALSE())-VLOOKUP($A15,'Import OffPeak change'!$A$106:ID$202,233,FALSE())),0,(VLOOKUP($A15,'Import OffPeak'!$A$3:ID$99,233,FALSE())-VLOOKUP($A15,'Import OffPeak change'!$A$106:ID$202,233,FALSE())))</f>
        <v>0</v>
      </c>
      <c r="HZ15" s="193" t="n">
        <f aca="false">IF(ISERROR(VLOOKUP($A15,'Import OffPeak'!$A$3:IE$99,234,FALSE())-VLOOKUP($A15,'Import OffPeak change'!$A$106:IE$202,234,FALSE())),0,(VLOOKUP($A15,'Import OffPeak'!$A$3:IE$99,234,FALSE())-VLOOKUP($A15,'Import OffPeak change'!$A$106:IE$202,234,FALSE())))</f>
        <v>0</v>
      </c>
      <c r="IA15" s="193" t="n">
        <f aca="false">IF(ISERROR(VLOOKUP($A15,'Import OffPeak'!$A$3:IF$99,235,FALSE())-VLOOKUP($A15,'Import OffPeak change'!$A$106:IF$202,235,FALSE())),0,(VLOOKUP($A15,'Import OffPeak'!$A$3:IF$99,235,FALSE())-VLOOKUP($A15,'Import OffPeak change'!$A$106:IF$202,235,FALSE())))</f>
        <v>0</v>
      </c>
      <c r="IB15" s="193" t="n">
        <f aca="false">IF(ISERROR(VLOOKUP($A15,'Import OffPeak'!$A$3:IG$99,236,FALSE())-VLOOKUP($A15,'Import OffPeak change'!$A$106:IG$202,236,FALSE())),0,(VLOOKUP($A15,'Import OffPeak'!$A$3:IG$99,236,FALSE())-VLOOKUP($A15,'Import OffPeak change'!$A$106:IG$202,236,FALSE())))</f>
        <v>0</v>
      </c>
      <c r="IC15" s="193" t="n">
        <f aca="false">IF(ISERROR(VLOOKUP($A15,'Import OffPeak'!$A$3:IH$99,237,FALSE())-VLOOKUP($A15,'Import OffPeak change'!$A$106:IH$202,237,FALSE())),0,(VLOOKUP($A15,'Import OffPeak'!$A$3:IH$99,237,FALSE())-VLOOKUP($A15,'Import OffPeak change'!$A$106:IH$202,237,FALSE())))</f>
        <v>0</v>
      </c>
      <c r="ID15" s="193" t="n">
        <f aca="false">IF(ISERROR(VLOOKUP($A15,'Import OffPeak'!$A$3:II$99,238,FALSE())-VLOOKUP($A15,'Import OffPeak change'!$A$106:II$202,238,FALSE())),0,(VLOOKUP($A15,'Import OffPeak'!$A$3:II$99,238,FALSE())-VLOOKUP($A15,'Import OffPeak change'!$A$106:II$202,238,FALSE())))</f>
        <v>0</v>
      </c>
      <c r="IE15" s="193" t="n">
        <f aca="false">IF(ISERROR(VLOOKUP($A15,'Import OffPeak'!$A$3:IJ$99,239,FALSE())-VLOOKUP($A15,'Import OffPeak change'!$A$106:IJ$202,239,FALSE())),0,(VLOOKUP($A15,'Import OffPeak'!$A$3:IJ$99,239,FALSE())-VLOOKUP($A15,'Import OffPeak change'!$A$106:IJ$202,239,FALSE())))</f>
        <v>0</v>
      </c>
      <c r="IF15" s="193"/>
      <c r="IG15" s="164"/>
      <c r="IH15" s="164"/>
      <c r="II15" s="164"/>
    </row>
    <row r="16" customFormat="false" ht="12.75" hidden="false" customHeight="false" outlineLevel="0" collapsed="false">
      <c r="A16" s="201" t="str">
        <f aca="false">IF('Import OffPeak'!A13=0,"",'Import OffPeak'!A13)</f>
        <v>ST ALBERTA</v>
      </c>
      <c r="B16" s="193"/>
      <c r="C16" s="193"/>
      <c r="D16" s="193"/>
      <c r="E16" s="193"/>
      <c r="F16" s="193"/>
      <c r="G16" s="193" t="n">
        <f aca="false">IF(ISERROR(VLOOKUP($A16,'Import OffPeak'!$A$3:L$99,7,FALSE())-VLOOKUP($A16,'Import OffPeak change'!$A$106:L$202,7,FALSE())),0,(VLOOKUP($A16,'Import OffPeak'!$A$3:L$99,7,FALSE())-VLOOKUP($A16,'Import OffPeak change'!$A$106:L$202,7,FALSE())))</f>
        <v>0</v>
      </c>
      <c r="H16" s="193" t="n">
        <f aca="false">IF(ISERROR(VLOOKUP($A16,'Import OffPeak'!$A$3:M$99,8,FALSE())-VLOOKUP($A16,'Import OffPeak change'!$A$106:M$202,8,FALSE())),0,(VLOOKUP($A16,'Import OffPeak'!$A$3:M$99,8,FALSE())-VLOOKUP($A16,'Import OffPeak change'!$A$106:M$202,8,FALSE())))</f>
        <v>0</v>
      </c>
      <c r="I16" s="193" t="n">
        <f aca="false">IF(ISERROR(VLOOKUP($A16,'Import OffPeak'!$A$3:N$99,9,FALSE())-VLOOKUP($A16,'Import OffPeak change'!$A$106:N$202,9,FALSE())),0,(VLOOKUP($A16,'Import OffPeak'!$A$3:N$99,9,FALSE())-VLOOKUP($A16,'Import OffPeak change'!$A$106:N$202,9,FALSE())))</f>
        <v>0</v>
      </c>
      <c r="J16" s="193" t="n">
        <f aca="false">IF(ISERROR(VLOOKUP($A16,'Import OffPeak'!$A$3:O$99,10,FALSE())-VLOOKUP($A16,'Import OffPeak change'!$A$106:O$202,10,FALSE())),0,(VLOOKUP($A16,'Import OffPeak'!$A$3:O$99,10,FALSE())-VLOOKUP($A16,'Import OffPeak change'!$A$106:O$202,10,FALSE())))</f>
        <v>0</v>
      </c>
      <c r="K16" s="193" t="n">
        <f aca="false">IF(ISERROR(VLOOKUP($A16,'Import OffPeak'!$A$3:P$99,11,FALSE())-VLOOKUP($A16,'Import OffPeak change'!$A$106:P$202,11,FALSE())),0,(VLOOKUP($A16,'Import OffPeak'!$A$3:P$99,11,FALSE())-VLOOKUP($A16,'Import OffPeak change'!$A$106:P$202,11,FALSE())))</f>
        <v>0</v>
      </c>
      <c r="L16" s="193" t="n">
        <f aca="false">IF(ISERROR(VLOOKUP($A16,'Import OffPeak'!$A$3:Q$99,12,FALSE())-VLOOKUP($A16,'Import OffPeak change'!$A$106:Q$202,12,FALSE())),0,(VLOOKUP($A16,'Import OffPeak'!$A$3:Q$99,12,FALSE())-VLOOKUP($A16,'Import OffPeak change'!$A$106:Q$202,12,FALSE())))</f>
        <v>0</v>
      </c>
      <c r="M16" s="193" t="n">
        <f aca="false">IF(ISERROR(VLOOKUP($A16,'Import OffPeak'!$A$3:R$99,13,FALSE())-VLOOKUP($A16,'Import OffPeak change'!$A$106:R$202,13,FALSE())),0,(VLOOKUP($A16,'Import OffPeak'!$A$3:R$99,13,FALSE())-VLOOKUP($A16,'Import OffPeak change'!$A$106:R$202,13,FALSE())))</f>
        <v>0</v>
      </c>
      <c r="N16" s="193" t="n">
        <f aca="false">IF(ISERROR(VLOOKUP($A16,'Import OffPeak'!$A$3:S$99,14,FALSE())-VLOOKUP($A16,'Import OffPeak change'!$A$106:S$202,14,FALSE())),0,(VLOOKUP($A16,'Import OffPeak'!$A$3:S$99,14,FALSE())-VLOOKUP($A16,'Import OffPeak change'!$A$106:S$202,14,FALSE())))</f>
        <v>0</v>
      </c>
      <c r="O16" s="193" t="n">
        <f aca="false">IF(ISERROR(VLOOKUP($A16,'Import OffPeak'!$A$3:T$99,15,FALSE())-VLOOKUP($A16,'Import OffPeak change'!$A$106:T$202,15,FALSE())),0,(VLOOKUP($A16,'Import OffPeak'!$A$3:T$99,15,FALSE())-VLOOKUP($A16,'Import OffPeak change'!$A$106:T$202,15,FALSE())))</f>
        <v>0</v>
      </c>
      <c r="P16" s="193" t="n">
        <f aca="false">IF(ISERROR(VLOOKUP($A16,'Import OffPeak'!$A$3:U$99,16,FALSE())-VLOOKUP($A16,'Import OffPeak change'!$A$106:U$202,16,FALSE())),0,(VLOOKUP($A16,'Import OffPeak'!$A$3:U$99,16,FALSE())-VLOOKUP($A16,'Import OffPeak change'!$A$106:U$202,16,FALSE())))</f>
        <v>0</v>
      </c>
      <c r="Q16" s="193" t="n">
        <f aca="false">IF(ISERROR(VLOOKUP($A16,'Import OffPeak'!$A$3:V$99,17,FALSE())-VLOOKUP($A16,'Import OffPeak change'!$A$106:V$202,17,FALSE())),0,(VLOOKUP($A16,'Import OffPeak'!$A$3:V$99,17,FALSE())-VLOOKUP($A16,'Import OffPeak change'!$A$106:V$202,17,FALSE())))</f>
        <v>0</v>
      </c>
      <c r="R16" s="193" t="n">
        <f aca="false">IF(ISERROR(VLOOKUP($A16,'Import OffPeak'!$A$3:W$99,18,FALSE())-VLOOKUP($A16,'Import OffPeak change'!$A$106:W$202,18,FALSE())),0,(VLOOKUP($A16,'Import OffPeak'!$A$3:W$99,18,FALSE())-VLOOKUP($A16,'Import OffPeak change'!$A$106:W$202,18,FALSE())))</f>
        <v>0</v>
      </c>
      <c r="S16" s="193" t="n">
        <f aca="false">IF(ISERROR(VLOOKUP($A16,'Import OffPeak'!$A$3:X$99,19,FALSE())-VLOOKUP($A16,'Import OffPeak change'!$A$106:X$202,19,FALSE())),0,(VLOOKUP($A16,'Import OffPeak'!$A$3:X$99,19,FALSE())-VLOOKUP($A16,'Import OffPeak change'!$A$106:X$202,19,FALSE())))</f>
        <v>0</v>
      </c>
      <c r="T16" s="193" t="n">
        <f aca="false">IF(ISERROR(VLOOKUP($A16,'Import OffPeak'!$A$3:Y$99,20,FALSE())-VLOOKUP($A16,'Import OffPeak change'!$A$106:Y$202,20,FALSE())),0,(VLOOKUP($A16,'Import OffPeak'!$A$3:Y$99,20,FALSE())-VLOOKUP($A16,'Import OffPeak change'!$A$106:Y$202,20,FALSE())))</f>
        <v>0</v>
      </c>
      <c r="U16" s="193" t="n">
        <f aca="false">IF(ISERROR(VLOOKUP($A16,'Import OffPeak'!$A$3:Z$99,21,FALSE())-VLOOKUP($A16,'Import OffPeak change'!$A$106:Z$202,21,FALSE())),0,(VLOOKUP($A16,'Import OffPeak'!$A$3:Z$99,21,FALSE())-VLOOKUP($A16,'Import OffPeak change'!$A$106:Z$202,21,FALSE())))</f>
        <v>0</v>
      </c>
      <c r="V16" s="193" t="n">
        <f aca="false">IF(ISERROR(VLOOKUP($A16,'Import OffPeak'!$A$3:AA$99,22,FALSE())-VLOOKUP($A16,'Import OffPeak change'!$A$106:AA$202,22,FALSE())),0,(VLOOKUP($A16,'Import OffPeak'!$A$3:AA$99,22,FALSE())-VLOOKUP($A16,'Import OffPeak change'!$A$106:AA$202,22,FALSE())))</f>
        <v>0</v>
      </c>
      <c r="W16" s="193" t="n">
        <f aca="false">IF(ISERROR(VLOOKUP($A16,'Import OffPeak'!$A$3:AB$99,23,FALSE())-VLOOKUP($A16,'Import OffPeak change'!$A$106:AB$202,23,FALSE())),0,(VLOOKUP($A16,'Import OffPeak'!$A$3:AB$99,23,FALSE())-VLOOKUP($A16,'Import OffPeak change'!$A$106:AB$202,23,FALSE())))</f>
        <v>0</v>
      </c>
      <c r="X16" s="193" t="n">
        <f aca="false">IF(ISERROR(VLOOKUP($A16,'Import OffPeak'!$A$3:AC$99,24,FALSE())-VLOOKUP($A16,'Import OffPeak change'!$A$106:AC$202,24,FALSE())),0,(VLOOKUP($A16,'Import OffPeak'!$A$3:AC$99,24,FALSE())-VLOOKUP($A16,'Import OffPeak change'!$A$106:AC$202,24,FALSE())))</f>
        <v>0</v>
      </c>
      <c r="Y16" s="193" t="n">
        <f aca="false">IF(ISERROR(VLOOKUP($A16,'Import OffPeak'!$A$3:AD$99,25,FALSE())-VLOOKUP($A16,'Import OffPeak change'!$A$106:AD$202,25,FALSE())),0,(VLOOKUP($A16,'Import OffPeak'!$A$3:AD$99,25,FALSE())-VLOOKUP($A16,'Import OffPeak change'!$A$106:AD$202,25,FALSE())))</f>
        <v>0</v>
      </c>
      <c r="Z16" s="193" t="n">
        <f aca="false">IF(ISERROR(VLOOKUP($A16,'Import OffPeak'!$A$3:AE$99,26,FALSE())-VLOOKUP($A16,'Import OffPeak change'!$A$106:AE$202,26,FALSE())),0,(VLOOKUP($A16,'Import OffPeak'!$A$3:AE$99,26,FALSE())-VLOOKUP($A16,'Import OffPeak change'!$A$106:AE$202,26,FALSE())))</f>
        <v>0</v>
      </c>
      <c r="AA16" s="193" t="n">
        <f aca="false">IF(ISERROR(VLOOKUP($A16,'Import OffPeak'!$A$3:AF$99,27,FALSE())-VLOOKUP($A16,'Import OffPeak change'!$A$106:AF$202,27,FALSE())),0,(VLOOKUP($A16,'Import OffPeak'!$A$3:AF$99,27,FALSE())-VLOOKUP($A16,'Import OffPeak change'!$A$106:AF$202,27,FALSE())))</f>
        <v>0</v>
      </c>
      <c r="AB16" s="193" t="n">
        <f aca="false">IF(ISERROR(VLOOKUP($A16,'Import OffPeak'!$A$3:AG$99,28,FALSE())-VLOOKUP($A16,'Import OffPeak change'!$A$106:AG$202,28,FALSE())),0,(VLOOKUP($A16,'Import OffPeak'!$A$3:AG$99,28,FALSE())-VLOOKUP($A16,'Import OffPeak change'!$A$106:AG$202,28,FALSE())))</f>
        <v>0</v>
      </c>
      <c r="AC16" s="193" t="n">
        <f aca="false">IF(ISERROR(VLOOKUP($A16,'Import OffPeak'!$A$3:AH$99,29,FALSE())-VLOOKUP($A16,'Import OffPeak change'!$A$106:AH$202,29,FALSE())),0,(VLOOKUP($A16,'Import OffPeak'!$A$3:AH$99,29,FALSE())-VLOOKUP($A16,'Import OffPeak change'!$A$106:AH$202,29,FALSE())))</f>
        <v>0</v>
      </c>
      <c r="AD16" s="193" t="n">
        <f aca="false">IF(ISERROR(VLOOKUP($A16,'Import OffPeak'!$A$3:AI$99,30,FALSE())-VLOOKUP($A16,'Import OffPeak change'!$A$106:AI$202,30,FALSE())),0,(VLOOKUP($A16,'Import OffPeak'!$A$3:AI$99,30,FALSE())-VLOOKUP($A16,'Import OffPeak change'!$A$106:AI$202,30,FALSE())))</f>
        <v>0</v>
      </c>
      <c r="AE16" s="193" t="n">
        <f aca="false">IF(ISERROR(VLOOKUP($A16,'Import OffPeak'!$A$3:AJ$99,31,FALSE())-VLOOKUP($A16,'Import OffPeak change'!$A$106:AJ$202,31,FALSE())),0,(VLOOKUP($A16,'Import OffPeak'!$A$3:AJ$99,31,FALSE())-VLOOKUP($A16,'Import OffPeak change'!$A$106:AJ$202,31,FALSE())))</f>
        <v>0</v>
      </c>
      <c r="AF16" s="193" t="n">
        <f aca="false">IF(ISERROR(VLOOKUP($A16,'Import OffPeak'!$A$3:AK$99,32,FALSE())-VLOOKUP($A16,'Import OffPeak change'!$A$106:AK$202,32,FALSE())),0,(VLOOKUP($A16,'Import OffPeak'!$A$3:AK$99,32,FALSE())-VLOOKUP($A16,'Import OffPeak change'!$A$106:AK$202,32,FALSE())))</f>
        <v>0</v>
      </c>
      <c r="AG16" s="193" t="n">
        <f aca="false">IF(ISERROR(VLOOKUP($A16,'Import OffPeak'!$A$3:AL$99,33,FALSE())-VLOOKUP($A16,'Import OffPeak change'!$A$106:AL$202,33,FALSE())),0,(VLOOKUP($A16,'Import OffPeak'!$A$3:AL$99,33,FALSE())-VLOOKUP($A16,'Import OffPeak change'!$A$106:AL$202,33,FALSE())))</f>
        <v>0</v>
      </c>
      <c r="AH16" s="193" t="n">
        <f aca="false">IF(ISERROR(VLOOKUP($A16,'Import OffPeak'!$A$3:AM$99,34,FALSE())-VLOOKUP($A16,'Import OffPeak change'!$A$106:AM$202,34,FALSE())),0,(VLOOKUP($A16,'Import OffPeak'!$A$3:AM$99,34,FALSE())-VLOOKUP($A16,'Import OffPeak change'!$A$106:AM$202,34,FALSE())))</f>
        <v>0</v>
      </c>
      <c r="AI16" s="193" t="n">
        <f aca="false">IF(ISERROR(VLOOKUP($A16,'Import OffPeak'!$A$3:AN$99,35,FALSE())-VLOOKUP($A16,'Import OffPeak change'!$A$106:AN$202,35,FALSE())),0,(VLOOKUP($A16,'Import OffPeak'!$A$3:AN$99,35,FALSE())-VLOOKUP($A16,'Import OffPeak change'!$A$106:AN$202,35,FALSE())))</f>
        <v>0</v>
      </c>
      <c r="AJ16" s="193" t="n">
        <f aca="false">IF(ISERROR(VLOOKUP($A16,'Import OffPeak'!$A$3:AO$99,36,FALSE())-VLOOKUP($A16,'Import OffPeak change'!$A$106:AO$202,36,FALSE())),0,(VLOOKUP($A16,'Import OffPeak'!$A$3:AO$99,36,FALSE())-VLOOKUP($A16,'Import OffPeak change'!$A$106:AO$202,36,FALSE())))</f>
        <v>0</v>
      </c>
      <c r="AK16" s="193" t="n">
        <f aca="false">IF(ISERROR(VLOOKUP($A16,'Import OffPeak'!$A$3:AP$99,37,FALSE())-VLOOKUP($A16,'Import OffPeak change'!$A$106:AP$202,37,FALSE())),0,(VLOOKUP($A16,'Import OffPeak'!$A$3:AP$99,37,FALSE())-VLOOKUP($A16,'Import OffPeak change'!$A$106:AP$202,37,FALSE())))</f>
        <v>0</v>
      </c>
      <c r="AL16" s="193" t="n">
        <f aca="false">IF(ISERROR(VLOOKUP($A16,'Import OffPeak'!$A$3:AQ$99,38,FALSE())-VLOOKUP($A16,'Import OffPeak change'!$A$106:AQ$202,38,FALSE())),0,(VLOOKUP($A16,'Import OffPeak'!$A$3:AQ$99,38,FALSE())-VLOOKUP($A16,'Import OffPeak change'!$A$106:AQ$202,38,FALSE())))</f>
        <v>0</v>
      </c>
      <c r="AM16" s="193" t="n">
        <f aca="false">IF(ISERROR(VLOOKUP($A16,'Import OffPeak'!$A$3:AR$99,39,FALSE())-VLOOKUP($A16,'Import OffPeak change'!$A$106:AR$202,39,FALSE())),0,(VLOOKUP($A16,'Import OffPeak'!$A$3:AR$99,39,FALSE())-VLOOKUP($A16,'Import OffPeak change'!$A$106:AR$202,39,FALSE())))</f>
        <v>0</v>
      </c>
      <c r="AN16" s="193" t="n">
        <f aca="false">IF(ISERROR(VLOOKUP($A16,'Import OffPeak'!$A$3:AS$99,40,FALSE())-VLOOKUP($A16,'Import OffPeak change'!$A$106:AS$202,40,FALSE())),0,(VLOOKUP($A16,'Import OffPeak'!$A$3:AS$99,40,FALSE())-VLOOKUP($A16,'Import OffPeak change'!$A$106:AS$202,40,FALSE())))</f>
        <v>0</v>
      </c>
      <c r="AO16" s="193" t="n">
        <f aca="false">IF(ISERROR(VLOOKUP($A16,'Import OffPeak'!$A$3:AT$99,41,FALSE())-VLOOKUP($A16,'Import OffPeak change'!$A$106:AT$202,41,FALSE())),0,(VLOOKUP($A16,'Import OffPeak'!$A$3:AT$99,41,FALSE())-VLOOKUP($A16,'Import OffPeak change'!$A$106:AT$202,41,FALSE())))</f>
        <v>0</v>
      </c>
      <c r="AP16" s="193" t="n">
        <f aca="false">IF(ISERROR(VLOOKUP($A16,'Import OffPeak'!$A$3:AU$99,42,FALSE())-VLOOKUP($A16,'Import OffPeak change'!$A$106:AU$202,42,FALSE())),0,(VLOOKUP($A16,'Import OffPeak'!$A$3:AU$99,42,FALSE())-VLOOKUP($A16,'Import OffPeak change'!$A$106:AU$202,42,FALSE())))</f>
        <v>0</v>
      </c>
      <c r="AQ16" s="193" t="n">
        <f aca="false">IF(ISERROR(VLOOKUP($A16,'Import OffPeak'!$A$3:AV$99,43,FALSE())-VLOOKUP($A16,'Import OffPeak change'!$A$106:AV$202,43,FALSE())),0,(VLOOKUP($A16,'Import OffPeak'!$A$3:AV$99,43,FALSE())-VLOOKUP($A16,'Import OffPeak change'!$A$106:AV$202,43,FALSE())))</f>
        <v>0</v>
      </c>
      <c r="AR16" s="193" t="n">
        <f aca="false">IF(ISERROR(VLOOKUP($A16,'Import OffPeak'!$A$3:AW$99,44,FALSE())-VLOOKUP($A16,'Import OffPeak change'!$A$106:AW$202,44,FALSE())),0,(VLOOKUP($A16,'Import OffPeak'!$A$3:AW$99,44,FALSE())-VLOOKUP($A16,'Import OffPeak change'!$A$106:AW$202,44,FALSE())))</f>
        <v>0</v>
      </c>
      <c r="AS16" s="193" t="n">
        <f aca="false">IF(ISERROR(VLOOKUP($A16,'Import OffPeak'!$A$3:AX$99,45,FALSE())-VLOOKUP($A16,'Import OffPeak change'!$A$106:AX$202,45,FALSE())),0,(VLOOKUP($A16,'Import OffPeak'!$A$3:AX$99,45,FALSE())-VLOOKUP($A16,'Import OffPeak change'!$A$106:AX$202,45,FALSE())))</f>
        <v>0</v>
      </c>
      <c r="AT16" s="193" t="n">
        <f aca="false">IF(ISERROR(VLOOKUP($A16,'Import OffPeak'!$A$3:AY$99,46,FALSE())-VLOOKUP($A16,'Import OffPeak change'!$A$106:AY$202,46,FALSE())),0,(VLOOKUP($A16,'Import OffPeak'!$A$3:AY$99,46,FALSE())-VLOOKUP($A16,'Import OffPeak change'!$A$106:AY$202,46,FALSE())))</f>
        <v>0</v>
      </c>
      <c r="AU16" s="193" t="n">
        <f aca="false">IF(ISERROR(VLOOKUP($A16,'Import OffPeak'!$A$3:AZ$99,47,FALSE())-VLOOKUP($A16,'Import OffPeak change'!$A$106:AZ$202,47,FALSE())),0,(VLOOKUP($A16,'Import OffPeak'!$A$3:AZ$99,47,FALSE())-VLOOKUP($A16,'Import OffPeak change'!$A$106:AZ$202,47,FALSE())))</f>
        <v>0</v>
      </c>
      <c r="AV16" s="193" t="n">
        <f aca="false">IF(ISERROR(VLOOKUP($A16,'Import OffPeak'!$A$3:BA$99,48,FALSE())-VLOOKUP($A16,'Import OffPeak change'!$A$106:BA$202,48,FALSE())),0,(VLOOKUP($A16,'Import OffPeak'!$A$3:BA$99,48,FALSE())-VLOOKUP($A16,'Import OffPeak change'!$A$106:BA$202,48,FALSE())))</f>
        <v>0</v>
      </c>
      <c r="AW16" s="193" t="n">
        <f aca="false">IF(ISERROR(VLOOKUP($A16,'Import OffPeak'!$A$3:BB$99,49,FALSE())-VLOOKUP($A16,'Import OffPeak change'!$A$106:BB$202,49,FALSE())),0,(VLOOKUP($A16,'Import OffPeak'!$A$3:BB$99,49,FALSE())-VLOOKUP($A16,'Import OffPeak change'!$A$106:BB$202,49,FALSE())))</f>
        <v>0</v>
      </c>
      <c r="AX16" s="193" t="n">
        <f aca="false">IF(ISERROR(VLOOKUP($A16,'Import OffPeak'!$A$3:BC$99,50,FALSE())-VLOOKUP($A16,'Import OffPeak change'!$A$106:BC$202,50,FALSE())),0,(VLOOKUP($A16,'Import OffPeak'!$A$3:BC$99,50,FALSE())-VLOOKUP($A16,'Import OffPeak change'!$A$106:BC$202,50,FALSE())))</f>
        <v>0</v>
      </c>
      <c r="AY16" s="193" t="n">
        <f aca="false">IF(ISERROR(VLOOKUP($A16,'Import OffPeak'!$A$3:BD$99,51,FALSE())-VLOOKUP($A16,'Import OffPeak change'!$A$106:BD$202,51,FALSE())),0,(VLOOKUP($A16,'Import OffPeak'!$A$3:BD$99,51,FALSE())-VLOOKUP($A16,'Import OffPeak change'!$A$106:BD$202,51,FALSE())))</f>
        <v>0</v>
      </c>
      <c r="AZ16" s="193" t="n">
        <f aca="false">IF(ISERROR(VLOOKUP($A16,'Import OffPeak'!$A$3:BE$99,52,FALSE())-VLOOKUP($A16,'Import OffPeak change'!$A$106:BE$202,52,FALSE())),0,(VLOOKUP($A16,'Import OffPeak'!$A$3:BE$99,52,FALSE())-VLOOKUP($A16,'Import OffPeak change'!$A$106:BE$202,52,FALSE())))</f>
        <v>0</v>
      </c>
      <c r="BA16" s="193" t="n">
        <f aca="false">IF(ISERROR(VLOOKUP($A16,'Import OffPeak'!$A$3:BF$99,53,FALSE())-VLOOKUP($A16,'Import OffPeak change'!$A$106:BF$202,53,FALSE())),0,(VLOOKUP($A16,'Import OffPeak'!$A$3:BF$99,53,FALSE())-VLOOKUP($A16,'Import OffPeak change'!$A$106:BF$202,53,FALSE())))</f>
        <v>0</v>
      </c>
      <c r="BB16" s="193" t="n">
        <f aca="false">IF(ISERROR(VLOOKUP($A16,'Import OffPeak'!$A$3:BG$99,54,FALSE())-VLOOKUP($A16,'Import OffPeak change'!$A$106:BG$202,54,FALSE())),0,(VLOOKUP($A16,'Import OffPeak'!$A$3:BG$99,54,FALSE())-VLOOKUP($A16,'Import OffPeak change'!$A$106:BG$202,54,FALSE())))</f>
        <v>0</v>
      </c>
      <c r="BC16" s="193" t="n">
        <f aca="false">IF(ISERROR(VLOOKUP($A16,'Import OffPeak'!$A$3:BH$99,55,FALSE())-VLOOKUP($A16,'Import OffPeak change'!$A$106:BH$202,55,FALSE())),0,(VLOOKUP($A16,'Import OffPeak'!$A$3:BH$99,55,FALSE())-VLOOKUP($A16,'Import OffPeak change'!$A$106:BH$202,55,FALSE())))</f>
        <v>0</v>
      </c>
      <c r="BD16" s="193" t="n">
        <f aca="false">IF(ISERROR(VLOOKUP($A16,'Import OffPeak'!$A$3:BI$99,56,FALSE())-VLOOKUP($A16,'Import OffPeak change'!$A$106:BI$202,56,FALSE())),0,(VLOOKUP($A16,'Import OffPeak'!$A$3:BI$99,56,FALSE())-VLOOKUP($A16,'Import OffPeak change'!$A$106:BI$202,56,FALSE())))</f>
        <v>0</v>
      </c>
      <c r="BE16" s="193" t="n">
        <f aca="false">IF(ISERROR(VLOOKUP($A16,'Import OffPeak'!$A$3:BJ$99,57,FALSE())-VLOOKUP($A16,'Import OffPeak change'!$A$106:BJ$202,57,FALSE())),0,(VLOOKUP($A16,'Import OffPeak'!$A$3:BJ$99,57,FALSE())-VLOOKUP($A16,'Import OffPeak change'!$A$106:BJ$202,57,FALSE())))</f>
        <v>0</v>
      </c>
      <c r="BF16" s="193" t="n">
        <f aca="false">IF(ISERROR(VLOOKUP($A16,'Import OffPeak'!$A$3:BK$99,58,FALSE())-VLOOKUP($A16,'Import OffPeak change'!$A$106:BK$202,58,FALSE())),0,(VLOOKUP($A16,'Import OffPeak'!$A$3:BK$99,58,FALSE())-VLOOKUP($A16,'Import OffPeak change'!$A$106:BK$202,58,FALSE())))</f>
        <v>0</v>
      </c>
      <c r="BG16" s="193" t="n">
        <f aca="false">IF(ISERROR(VLOOKUP($A16,'Import OffPeak'!$A$3:BL$99,59,FALSE())-VLOOKUP($A16,'Import OffPeak change'!$A$106:BL$202,59,FALSE())),0,(VLOOKUP($A16,'Import OffPeak'!$A$3:BL$99,59,FALSE())-VLOOKUP($A16,'Import OffPeak change'!$A$106:BL$202,59,FALSE())))</f>
        <v>0</v>
      </c>
      <c r="BH16" s="193" t="n">
        <f aca="false">IF(ISERROR(VLOOKUP($A16,'Import OffPeak'!$A$3:BM$99,60,FALSE())-VLOOKUP($A16,'Import OffPeak change'!$A$106:BM$202,60,FALSE())),0,(VLOOKUP($A16,'Import OffPeak'!$A$3:BM$99,60,FALSE())-VLOOKUP($A16,'Import OffPeak change'!$A$106:BM$202,60,FALSE())))</f>
        <v>0</v>
      </c>
      <c r="BI16" s="193" t="n">
        <f aca="false">IF(ISERROR(VLOOKUP($A16,'Import OffPeak'!$A$3:BN$99,61,FALSE())-VLOOKUP($A16,'Import OffPeak change'!$A$106:BN$202,61,FALSE())),0,(VLOOKUP($A16,'Import OffPeak'!$A$3:BN$99,61,FALSE())-VLOOKUP($A16,'Import OffPeak change'!$A$106:BN$202,61,FALSE())))</f>
        <v>0</v>
      </c>
      <c r="BJ16" s="193" t="n">
        <f aca="false">IF(ISERROR(VLOOKUP($A16,'Import OffPeak'!$A$3:BO$99,62,FALSE())-VLOOKUP($A16,'Import OffPeak change'!$A$106:BO$202,62,FALSE())),0,(VLOOKUP($A16,'Import OffPeak'!$A$3:BO$99,62,FALSE())-VLOOKUP($A16,'Import OffPeak change'!$A$106:BO$202,62,FALSE())))</f>
        <v>0</v>
      </c>
      <c r="BK16" s="193" t="n">
        <f aca="false">IF(ISERROR(VLOOKUP($A16,'Import OffPeak'!$A$3:BP$99,63,FALSE())-VLOOKUP($A16,'Import OffPeak change'!$A$106:BP$202,63,FALSE())),0,(VLOOKUP($A16,'Import OffPeak'!$A$3:BP$99,63,FALSE())-VLOOKUP($A16,'Import OffPeak change'!$A$106:BP$202,63,FALSE())))</f>
        <v>0</v>
      </c>
      <c r="BL16" s="193" t="n">
        <f aca="false">IF(ISERROR(VLOOKUP($A16,'Import OffPeak'!$A$3:BQ$99,64,FALSE())-VLOOKUP($A16,'Import OffPeak change'!$A$106:BQ$202,64,FALSE())),0,(VLOOKUP($A16,'Import OffPeak'!$A$3:BQ$99,64,FALSE())-VLOOKUP($A16,'Import OffPeak change'!$A$106:BQ$202,64,FALSE())))</f>
        <v>0</v>
      </c>
      <c r="BM16" s="193" t="n">
        <f aca="false">IF(ISERROR(VLOOKUP($A16,'Import OffPeak'!$A$3:BR$99,65,FALSE())-VLOOKUP($A16,'Import OffPeak change'!$A$106:BR$202,65,FALSE())),0,(VLOOKUP($A16,'Import OffPeak'!$A$3:BR$99,65,FALSE())-VLOOKUP($A16,'Import OffPeak change'!$A$106:BR$202,65,FALSE())))</f>
        <v>0</v>
      </c>
      <c r="BN16" s="193" t="n">
        <f aca="false">IF(ISERROR(VLOOKUP($A16,'Import OffPeak'!$A$3:BS$99,66,FALSE())-VLOOKUP($A16,'Import OffPeak change'!$A$106:BS$202,66,FALSE())),0,(VLOOKUP($A16,'Import OffPeak'!$A$3:BS$99,66,FALSE())-VLOOKUP($A16,'Import OffPeak change'!$A$106:BS$202,66,FALSE())))</f>
        <v>0</v>
      </c>
      <c r="BO16" s="193" t="n">
        <f aca="false">IF(ISERROR(VLOOKUP($A16,'Import OffPeak'!$A$3:BT$99,67,FALSE())-VLOOKUP($A16,'Import OffPeak change'!$A$106:BT$202,67,FALSE())),0,(VLOOKUP($A16,'Import OffPeak'!$A$3:BT$99,67,FALSE())-VLOOKUP($A16,'Import OffPeak change'!$A$106:BT$202,67,FALSE())))</f>
        <v>0</v>
      </c>
      <c r="BP16" s="193" t="n">
        <f aca="false">IF(ISERROR(VLOOKUP($A16,'Import OffPeak'!$A$3:BU$99,68,FALSE())-VLOOKUP($A16,'Import OffPeak change'!$A$106:BU$202,68,FALSE())),0,(VLOOKUP($A16,'Import OffPeak'!$A$3:BU$99,68,FALSE())-VLOOKUP($A16,'Import OffPeak change'!$A$106:BU$202,68,FALSE())))</f>
        <v>0</v>
      </c>
      <c r="BQ16" s="193" t="n">
        <f aca="false">IF(ISERROR(VLOOKUP($A16,'Import OffPeak'!$A$3:BV$99,69,FALSE())-VLOOKUP($A16,'Import OffPeak change'!$A$106:BV$202,69,FALSE())),0,(VLOOKUP($A16,'Import OffPeak'!$A$3:BV$99,69,FALSE())-VLOOKUP($A16,'Import OffPeak change'!$A$106:BV$202,69,FALSE())))</f>
        <v>0</v>
      </c>
      <c r="BR16" s="193" t="n">
        <f aca="false">IF(ISERROR(VLOOKUP($A16,'Import OffPeak'!$A$3:BW$99,70,FALSE())-VLOOKUP($A16,'Import OffPeak change'!$A$106:BW$202,70,FALSE())),0,(VLOOKUP($A16,'Import OffPeak'!$A$3:BW$99,70,FALSE())-VLOOKUP($A16,'Import OffPeak change'!$A$106:BW$202,70,FALSE())))</f>
        <v>0</v>
      </c>
      <c r="BS16" s="193" t="n">
        <f aca="false">IF(ISERROR(VLOOKUP($A16,'Import OffPeak'!$A$3:BX$99,71,FALSE())-VLOOKUP($A16,'Import OffPeak change'!$A$106:BX$202,71,FALSE())),0,(VLOOKUP($A16,'Import OffPeak'!$A$3:BX$99,71,FALSE())-VLOOKUP($A16,'Import OffPeak change'!$A$106:BX$202,71,FALSE())))</f>
        <v>0</v>
      </c>
      <c r="BT16" s="193" t="n">
        <f aca="false">IF(ISERROR(VLOOKUP($A16,'Import OffPeak'!$A$3:BY$99,72,FALSE())-VLOOKUP($A16,'Import OffPeak change'!$A$106:BY$202,72,FALSE())),0,(VLOOKUP($A16,'Import OffPeak'!$A$3:BY$99,72,FALSE())-VLOOKUP($A16,'Import OffPeak change'!$A$106:BY$202,72,FALSE())))</f>
        <v>0</v>
      </c>
      <c r="BU16" s="193" t="n">
        <f aca="false">IF(ISERROR(VLOOKUP($A16,'Import OffPeak'!$A$3:BZ$99,73,FALSE())-VLOOKUP($A16,'Import OffPeak change'!$A$106:BZ$202,73,FALSE())),0,(VLOOKUP($A16,'Import OffPeak'!$A$3:BZ$99,73,FALSE())-VLOOKUP($A16,'Import OffPeak change'!$A$106:BZ$202,73,FALSE())))</f>
        <v>0</v>
      </c>
      <c r="BV16" s="193" t="n">
        <f aca="false">IF(ISERROR(VLOOKUP($A16,'Import OffPeak'!$A$3:CA$99,74,FALSE())-VLOOKUP($A16,'Import OffPeak change'!$A$106:CA$202,74,FALSE())),0,(VLOOKUP($A16,'Import OffPeak'!$A$3:CA$99,74,FALSE())-VLOOKUP($A16,'Import OffPeak change'!$A$106:CA$202,74,FALSE())))</f>
        <v>0</v>
      </c>
      <c r="BW16" s="193" t="n">
        <f aca="false">IF(ISERROR(VLOOKUP($A16,'Import OffPeak'!$A$3:CB$99,75,FALSE())-VLOOKUP($A16,'Import OffPeak change'!$A$106:CB$202,75,FALSE())),0,(VLOOKUP($A16,'Import OffPeak'!$A$3:CB$99,75,FALSE())-VLOOKUP($A16,'Import OffPeak change'!$A$106:CB$202,75,FALSE())))</f>
        <v>0</v>
      </c>
      <c r="BX16" s="193" t="n">
        <f aca="false">IF(ISERROR(VLOOKUP($A16,'Import OffPeak'!$A$3:CC$99,76,FALSE())-VLOOKUP($A16,'Import OffPeak change'!$A$106:CC$202,76,FALSE())),0,(VLOOKUP($A16,'Import OffPeak'!$A$3:CC$99,76,FALSE())-VLOOKUP($A16,'Import OffPeak change'!$A$106:CC$202,76,FALSE())))</f>
        <v>0</v>
      </c>
      <c r="BY16" s="193" t="n">
        <f aca="false">IF(ISERROR(VLOOKUP($A16,'Import OffPeak'!$A$3:CD$99,77,FALSE())-VLOOKUP($A16,'Import OffPeak change'!$A$106:CD$202,77,FALSE())),0,(VLOOKUP($A16,'Import OffPeak'!$A$3:CD$99,77,FALSE())-VLOOKUP($A16,'Import OffPeak change'!$A$106:CD$202,77,FALSE())))</f>
        <v>0</v>
      </c>
      <c r="BZ16" s="193" t="n">
        <f aca="false">IF(ISERROR(VLOOKUP($A16,'Import OffPeak'!$A$3:CE$99,78,FALSE())-VLOOKUP($A16,'Import OffPeak change'!$A$106:CE$202,78,FALSE())),0,(VLOOKUP($A16,'Import OffPeak'!$A$3:CE$99,78,FALSE())-VLOOKUP($A16,'Import OffPeak change'!$A$106:CE$202,78,FALSE())))</f>
        <v>0</v>
      </c>
      <c r="CA16" s="193" t="n">
        <f aca="false">IF(ISERROR(VLOOKUP($A16,'Import OffPeak'!$A$3:CF$99,79,FALSE())-VLOOKUP($A16,'Import OffPeak change'!$A$106:CF$202,79,FALSE())),0,(VLOOKUP($A16,'Import OffPeak'!$A$3:CF$99,79,FALSE())-VLOOKUP($A16,'Import OffPeak change'!$A$106:CF$202,79,FALSE())))</f>
        <v>0</v>
      </c>
      <c r="CB16" s="193" t="n">
        <f aca="false">IF(ISERROR(VLOOKUP($A16,'Import OffPeak'!$A$3:CG$99,80,FALSE())-VLOOKUP($A16,'Import OffPeak change'!$A$106:CG$202,80,FALSE())),0,(VLOOKUP($A16,'Import OffPeak'!$A$3:CG$99,80,FALSE())-VLOOKUP($A16,'Import OffPeak change'!$A$106:CG$202,80,FALSE())))</f>
        <v>0</v>
      </c>
      <c r="CC16" s="193" t="n">
        <f aca="false">IF(ISERROR(VLOOKUP($A16,'Import OffPeak'!$A$3:CH$99,81,FALSE())-VLOOKUP($A16,'Import OffPeak change'!$A$106:CH$202,81,FALSE())),0,(VLOOKUP($A16,'Import OffPeak'!$A$3:CH$99,81,FALSE())-VLOOKUP($A16,'Import OffPeak change'!$A$106:CH$202,81,FALSE())))</f>
        <v>0</v>
      </c>
      <c r="CD16" s="193" t="n">
        <f aca="false">IF(ISERROR(VLOOKUP($A16,'Import OffPeak'!$A$3:CI$99,82,FALSE())-VLOOKUP($A16,'Import OffPeak change'!$A$106:CI$202,82,FALSE())),0,(VLOOKUP($A16,'Import OffPeak'!$A$3:CI$99,82,FALSE())-VLOOKUP($A16,'Import OffPeak change'!$A$106:CI$202,82,FALSE())))</f>
        <v>0</v>
      </c>
      <c r="CE16" s="193" t="n">
        <f aca="false">IF(ISERROR(VLOOKUP($A16,'Import OffPeak'!$A$3:CJ$99,83,FALSE())-VLOOKUP($A16,'Import OffPeak change'!$A$106:CJ$202,83,FALSE())),0,(VLOOKUP($A16,'Import OffPeak'!$A$3:CJ$99,83,FALSE())-VLOOKUP($A16,'Import OffPeak change'!$A$106:CJ$202,83,FALSE())))</f>
        <v>0</v>
      </c>
      <c r="CF16" s="193" t="n">
        <f aca="false">IF(ISERROR(VLOOKUP($A16,'Import OffPeak'!$A$3:CK$99,84,FALSE())-VLOOKUP($A16,'Import OffPeak change'!$A$106:CK$202,84,FALSE())),0,(VLOOKUP($A16,'Import OffPeak'!$A$3:CK$99,84,FALSE())-VLOOKUP($A16,'Import OffPeak change'!$A$106:CK$202,84,FALSE())))</f>
        <v>0</v>
      </c>
      <c r="CG16" s="193" t="n">
        <f aca="false">IF(ISERROR(VLOOKUP($A16,'Import OffPeak'!$A$3:CL$99,85,FALSE())-VLOOKUP($A16,'Import OffPeak change'!$A$106:CL$202,85,FALSE())),0,(VLOOKUP($A16,'Import OffPeak'!$A$3:CL$99,85,FALSE())-VLOOKUP($A16,'Import OffPeak change'!$A$106:CL$202,85,FALSE())))</f>
        <v>0</v>
      </c>
      <c r="CH16" s="193" t="n">
        <f aca="false">IF(ISERROR(VLOOKUP($A16,'Import OffPeak'!$A$3:CM$99,86,FALSE())-VLOOKUP($A16,'Import OffPeak change'!$A$106:CM$202,86,FALSE())),0,(VLOOKUP($A16,'Import OffPeak'!$A$3:CM$99,86,FALSE())-VLOOKUP($A16,'Import OffPeak change'!$A$106:CM$202,86,FALSE())))</f>
        <v>0</v>
      </c>
      <c r="CI16" s="193" t="n">
        <f aca="false">IF(ISERROR(VLOOKUP($A16,'Import OffPeak'!$A$3:CN$99,87,FALSE())-VLOOKUP($A16,'Import OffPeak change'!$A$106:CN$202,87,FALSE())),0,(VLOOKUP($A16,'Import OffPeak'!$A$3:CN$99,87,FALSE())-VLOOKUP($A16,'Import OffPeak change'!$A$106:CN$202,87,FALSE())))</f>
        <v>0</v>
      </c>
      <c r="CJ16" s="193" t="n">
        <f aca="false">IF(ISERROR(VLOOKUP($A16,'Import OffPeak'!$A$3:CO$99,88,FALSE())-VLOOKUP($A16,'Import OffPeak change'!$A$106:CO$202,88,FALSE())),0,(VLOOKUP($A16,'Import OffPeak'!$A$3:CO$99,88,FALSE())-VLOOKUP($A16,'Import OffPeak change'!$A$106:CO$202,88,FALSE())))</f>
        <v>0</v>
      </c>
      <c r="CK16" s="193" t="n">
        <f aca="false">IF(ISERROR(VLOOKUP($A16,'Import OffPeak'!$A$3:CP$99,89,FALSE())-VLOOKUP($A16,'Import OffPeak change'!$A$106:CP$202,89,FALSE())),0,(VLOOKUP($A16,'Import OffPeak'!$A$3:CP$99,89,FALSE())-VLOOKUP($A16,'Import OffPeak change'!$A$106:CP$202,89,FALSE())))</f>
        <v>0</v>
      </c>
      <c r="CL16" s="193" t="n">
        <f aca="false">IF(ISERROR(VLOOKUP($A16,'Import OffPeak'!$A$3:CQ$99,90,FALSE())-VLOOKUP($A16,'Import OffPeak change'!$A$106:CQ$202,90,FALSE())),0,(VLOOKUP($A16,'Import OffPeak'!$A$3:CQ$99,90,FALSE())-VLOOKUP($A16,'Import OffPeak change'!$A$106:CQ$202,90,FALSE())))</f>
        <v>0</v>
      </c>
      <c r="CM16" s="193" t="n">
        <f aca="false">IF(ISERROR(VLOOKUP($A16,'Import OffPeak'!$A$3:CR$99,91,FALSE())-VLOOKUP($A16,'Import OffPeak change'!$A$106:CR$202,91,FALSE())),0,(VLOOKUP($A16,'Import OffPeak'!$A$3:CR$99,91,FALSE())-VLOOKUP($A16,'Import OffPeak change'!$A$106:CR$202,91,FALSE())))</f>
        <v>0</v>
      </c>
      <c r="CN16" s="193" t="n">
        <f aca="false">IF(ISERROR(VLOOKUP($A16,'Import OffPeak'!$A$3:CS$99,92,FALSE())-VLOOKUP($A16,'Import OffPeak change'!$A$106:CS$202,92,FALSE())),0,(VLOOKUP($A16,'Import OffPeak'!$A$3:CS$99,92,FALSE())-VLOOKUP($A16,'Import OffPeak change'!$A$106:CS$202,92,FALSE())))</f>
        <v>0</v>
      </c>
      <c r="CO16" s="193" t="n">
        <f aca="false">IF(ISERROR(VLOOKUP($A16,'Import OffPeak'!$A$3:CT$99,93,FALSE())-VLOOKUP($A16,'Import OffPeak change'!$A$106:CT$202,93,FALSE())),0,(VLOOKUP($A16,'Import OffPeak'!$A$3:CT$99,93,FALSE())-VLOOKUP($A16,'Import OffPeak change'!$A$106:CT$202,93,FALSE())))</f>
        <v>0</v>
      </c>
      <c r="CP16" s="193" t="n">
        <f aca="false">IF(ISERROR(VLOOKUP($A16,'Import OffPeak'!$A$3:CU$99,94,FALSE())-VLOOKUP($A16,'Import OffPeak change'!$A$106:CU$202,94,FALSE())),0,(VLOOKUP($A16,'Import OffPeak'!$A$3:CU$99,94,FALSE())-VLOOKUP($A16,'Import OffPeak change'!$A$106:CU$202,94,FALSE())))</f>
        <v>0</v>
      </c>
      <c r="CQ16" s="193" t="n">
        <f aca="false">IF(ISERROR(VLOOKUP($A16,'Import OffPeak'!$A$3:CV$99,95,FALSE())-VLOOKUP($A16,'Import OffPeak change'!$A$106:CV$202,95,FALSE())),0,(VLOOKUP($A16,'Import OffPeak'!$A$3:CV$99,95,FALSE())-VLOOKUP($A16,'Import OffPeak change'!$A$106:CV$202,95,FALSE())))</f>
        <v>0</v>
      </c>
      <c r="CR16" s="193" t="n">
        <f aca="false">IF(ISERROR(VLOOKUP($A16,'Import OffPeak'!$A$3:CW$99,96,FALSE())-VLOOKUP($A16,'Import OffPeak change'!$A$106:CW$202,96,FALSE())),0,(VLOOKUP($A16,'Import OffPeak'!$A$3:CW$99,96,FALSE())-VLOOKUP($A16,'Import OffPeak change'!$A$106:CW$202,96,FALSE())))</f>
        <v>0</v>
      </c>
      <c r="CS16" s="193" t="n">
        <f aca="false">IF(ISERROR(VLOOKUP($A16,'Import OffPeak'!$A$3:CX$99,97,FALSE())-VLOOKUP($A16,'Import OffPeak change'!$A$106:CX$202,97,FALSE())),0,(VLOOKUP($A16,'Import OffPeak'!$A$3:CX$99,97,FALSE())-VLOOKUP($A16,'Import OffPeak change'!$A$106:CX$202,97,FALSE())))</f>
        <v>0</v>
      </c>
      <c r="CT16" s="193" t="n">
        <f aca="false">IF(ISERROR(VLOOKUP($A16,'Import OffPeak'!$A$3:CY$99,98,FALSE())-VLOOKUP($A16,'Import OffPeak change'!$A$106:CY$202,98,FALSE())),0,(VLOOKUP($A16,'Import OffPeak'!$A$3:CY$99,98,FALSE())-VLOOKUP($A16,'Import OffPeak change'!$A$106:CY$202,98,FALSE())))</f>
        <v>0</v>
      </c>
      <c r="CU16" s="193" t="n">
        <f aca="false">IF(ISERROR(VLOOKUP($A16,'Import OffPeak'!$A$3:CZ$99,99,FALSE())-VLOOKUP($A16,'Import OffPeak change'!$A$106:CZ$202,99,FALSE())),0,(VLOOKUP($A16,'Import OffPeak'!$A$3:CZ$99,99,FALSE())-VLOOKUP($A16,'Import OffPeak change'!$A$106:CZ$202,99,FALSE())))</f>
        <v>0</v>
      </c>
      <c r="CV16" s="193" t="n">
        <f aca="false">IF(ISERROR(VLOOKUP($A16,'Import OffPeak'!$A$3:DA$99,100,FALSE())-VLOOKUP($A16,'Import OffPeak change'!$A$106:DA$202,100,FALSE())),0,(VLOOKUP($A16,'Import OffPeak'!$A$3:DA$99,100,FALSE())-VLOOKUP($A16,'Import OffPeak change'!$A$106:DA$202,100,FALSE())))</f>
        <v>0</v>
      </c>
      <c r="CW16" s="193" t="n">
        <f aca="false">IF(ISERROR(VLOOKUP($A16,'Import OffPeak'!$A$3:DB$99,101,FALSE())-VLOOKUP($A16,'Import OffPeak change'!$A$106:DB$202,101,FALSE())),0,(VLOOKUP($A16,'Import OffPeak'!$A$3:DB$99,101,FALSE())-VLOOKUP($A16,'Import OffPeak change'!$A$106:DB$202,101,FALSE())))</f>
        <v>0</v>
      </c>
      <c r="CX16" s="193" t="n">
        <f aca="false">IF(ISERROR(VLOOKUP($A16,'Import OffPeak'!$A$3:DC$99,102,FALSE())-VLOOKUP($A16,'Import OffPeak change'!$A$106:DC$202,102,FALSE())),0,(VLOOKUP($A16,'Import OffPeak'!$A$3:DC$99,102,FALSE())-VLOOKUP($A16,'Import OffPeak change'!$A$106:DC$202,102,FALSE())))</f>
        <v>0</v>
      </c>
      <c r="CY16" s="193" t="n">
        <f aca="false">IF(ISERROR(VLOOKUP($A16,'Import OffPeak'!$A$3:DD$99,103,FALSE())-VLOOKUP($A16,'Import OffPeak change'!$A$106:DD$202,103,FALSE())),0,(VLOOKUP($A16,'Import OffPeak'!$A$3:DD$99,103,FALSE())-VLOOKUP($A16,'Import OffPeak change'!$A$106:DD$202,103,FALSE())))</f>
        <v>0</v>
      </c>
      <c r="CZ16" s="193" t="n">
        <f aca="false">IF(ISERROR(VLOOKUP($A16,'Import OffPeak'!$A$3:DE$99,104,FALSE())-VLOOKUP($A16,'Import OffPeak change'!$A$106:DE$202,104,FALSE())),0,(VLOOKUP($A16,'Import OffPeak'!$A$3:DE$99,104,FALSE())-VLOOKUP($A16,'Import OffPeak change'!$A$106:DE$202,104,FALSE())))</f>
        <v>0</v>
      </c>
      <c r="DA16" s="193" t="n">
        <f aca="false">IF(ISERROR(VLOOKUP($A16,'Import OffPeak'!$A$3:DF$99,105,FALSE())-VLOOKUP($A16,'Import OffPeak change'!$A$106:DF$202,105,FALSE())),0,(VLOOKUP($A16,'Import OffPeak'!$A$3:DF$99,105,FALSE())-VLOOKUP($A16,'Import OffPeak change'!$A$106:DF$202,105,FALSE())))</f>
        <v>0</v>
      </c>
      <c r="DB16" s="193" t="n">
        <f aca="false">IF(ISERROR(VLOOKUP($A16,'Import OffPeak'!$A$3:DG$99,106,FALSE())-VLOOKUP($A16,'Import OffPeak change'!$A$106:DG$202,106,FALSE())),0,(VLOOKUP($A16,'Import OffPeak'!$A$3:DG$99,106,FALSE())-VLOOKUP($A16,'Import OffPeak change'!$A$106:DG$202,106,FALSE())))</f>
        <v>0</v>
      </c>
      <c r="DC16" s="193" t="n">
        <f aca="false">IF(ISERROR(VLOOKUP($A16,'Import OffPeak'!$A$3:DH$99,107,FALSE())-VLOOKUP($A16,'Import OffPeak change'!$A$106:DH$202,107,FALSE())),0,(VLOOKUP($A16,'Import OffPeak'!$A$3:DH$99,107,FALSE())-VLOOKUP($A16,'Import OffPeak change'!$A$106:DH$202,107,FALSE())))</f>
        <v>0</v>
      </c>
      <c r="DD16" s="193" t="n">
        <f aca="false">IF(ISERROR(VLOOKUP($A16,'Import OffPeak'!$A$3:DI$99,108,FALSE())-VLOOKUP($A16,'Import OffPeak change'!$A$106:DI$202,108,FALSE())),0,(VLOOKUP($A16,'Import OffPeak'!$A$3:DI$99,108,FALSE())-VLOOKUP($A16,'Import OffPeak change'!$A$106:DI$202,108,FALSE())))</f>
        <v>0</v>
      </c>
      <c r="DE16" s="193" t="n">
        <f aca="false">IF(ISERROR(VLOOKUP($A16,'Import OffPeak'!$A$3:DJ$99,109,FALSE())-VLOOKUP($A16,'Import OffPeak change'!$A$106:DJ$202,109,FALSE())),0,(VLOOKUP($A16,'Import OffPeak'!$A$3:DJ$99,109,FALSE())-VLOOKUP($A16,'Import OffPeak change'!$A$106:DJ$202,109,FALSE())))</f>
        <v>0</v>
      </c>
      <c r="DF16" s="193" t="n">
        <f aca="false">IF(ISERROR(VLOOKUP($A16,'Import OffPeak'!$A$3:DK$99,110,FALSE())-VLOOKUP($A16,'Import OffPeak change'!$A$106:DK$202,110,FALSE())),0,(VLOOKUP($A16,'Import OffPeak'!$A$3:DK$99,110,FALSE())-VLOOKUP($A16,'Import OffPeak change'!$A$106:DK$202,110,FALSE())))</f>
        <v>0</v>
      </c>
      <c r="DG16" s="193" t="n">
        <f aca="false">IF(ISERROR(VLOOKUP($A16,'Import OffPeak'!$A$3:DL$99,111,FALSE())-VLOOKUP($A16,'Import OffPeak change'!$A$106:DL$202,111,FALSE())),0,(VLOOKUP($A16,'Import OffPeak'!$A$3:DL$99,111,FALSE())-VLOOKUP($A16,'Import OffPeak change'!$A$106:DL$202,111,FALSE())))</f>
        <v>0</v>
      </c>
      <c r="DH16" s="193" t="n">
        <f aca="false">IF(ISERROR(VLOOKUP($A16,'Import OffPeak'!$A$3:DM$99,112,FALSE())-VLOOKUP($A16,'Import OffPeak change'!$A$106:DM$202,112,FALSE())),0,(VLOOKUP($A16,'Import OffPeak'!$A$3:DM$99,112,FALSE())-VLOOKUP($A16,'Import OffPeak change'!$A$106:DM$202,112,FALSE())))</f>
        <v>0</v>
      </c>
      <c r="DI16" s="193" t="n">
        <f aca="false">IF(ISERROR(VLOOKUP($A16,'Import OffPeak'!$A$3:DN$99,113,FALSE())-VLOOKUP($A16,'Import OffPeak change'!$A$106:DN$202,113,FALSE())),0,(VLOOKUP($A16,'Import OffPeak'!$A$3:DN$99,113,FALSE())-VLOOKUP($A16,'Import OffPeak change'!$A$106:DN$202,113,FALSE())))</f>
        <v>0</v>
      </c>
      <c r="DJ16" s="193" t="n">
        <f aca="false">IF(ISERROR(VLOOKUP($A16,'Import OffPeak'!$A$3:DO$99,114,FALSE())-VLOOKUP($A16,'Import OffPeak change'!$A$106:DO$202,114,FALSE())),0,(VLOOKUP($A16,'Import OffPeak'!$A$3:DO$99,114,FALSE())-VLOOKUP($A16,'Import OffPeak change'!$A$106:DO$202,114,FALSE())))</f>
        <v>0</v>
      </c>
      <c r="DK16" s="193" t="n">
        <f aca="false">IF(ISERROR(VLOOKUP($A16,'Import OffPeak'!$A$3:DP$99,115,FALSE())-VLOOKUP($A16,'Import OffPeak change'!$A$106:DP$202,115,FALSE())),0,(VLOOKUP($A16,'Import OffPeak'!$A$3:DP$99,115,FALSE())-VLOOKUP($A16,'Import OffPeak change'!$A$106:DP$202,115,FALSE())))</f>
        <v>0</v>
      </c>
      <c r="DL16" s="193" t="n">
        <f aca="false">IF(ISERROR(VLOOKUP($A16,'Import OffPeak'!$A$3:DQ$99,116,FALSE())-VLOOKUP($A16,'Import OffPeak change'!$A$106:DQ$202,116,FALSE())),0,(VLOOKUP($A16,'Import OffPeak'!$A$3:DQ$99,116,FALSE())-VLOOKUP($A16,'Import OffPeak change'!$A$106:DQ$202,116,FALSE())))</f>
        <v>0</v>
      </c>
      <c r="DM16" s="193" t="n">
        <f aca="false">IF(ISERROR(VLOOKUP($A16,'Import OffPeak'!$A$3:DR$99,117,FALSE())-VLOOKUP($A16,'Import OffPeak change'!$A$106:DR$202,117,FALSE())),0,(VLOOKUP($A16,'Import OffPeak'!$A$3:DR$99,117,FALSE())-VLOOKUP($A16,'Import OffPeak change'!$A$106:DR$202,117,FALSE())))</f>
        <v>0</v>
      </c>
      <c r="DN16" s="193" t="n">
        <f aca="false">IF(ISERROR(VLOOKUP($A16,'Import OffPeak'!$A$3:DS$99,118,FALSE())-VLOOKUP($A16,'Import OffPeak change'!$A$106:DS$202,118,FALSE())),0,(VLOOKUP($A16,'Import OffPeak'!$A$3:DS$99,118,FALSE())-VLOOKUP($A16,'Import OffPeak change'!$A$106:DS$202,118,FALSE())))</f>
        <v>0</v>
      </c>
      <c r="DO16" s="193" t="n">
        <f aca="false">IF(ISERROR(VLOOKUP($A16,'Import OffPeak'!$A$3:DT$99,119,FALSE())-VLOOKUP($A16,'Import OffPeak change'!$A$106:DT$202,119,FALSE())),0,(VLOOKUP($A16,'Import OffPeak'!$A$3:DT$99,119,FALSE())-VLOOKUP($A16,'Import OffPeak change'!$A$106:DT$202,119,FALSE())))</f>
        <v>0</v>
      </c>
      <c r="DP16" s="193" t="n">
        <f aca="false">IF(ISERROR(VLOOKUP($A16,'Import OffPeak'!$A$3:DU$99,120,FALSE())-VLOOKUP($A16,'Import OffPeak change'!$A$106:DU$202,120,FALSE())),0,(VLOOKUP($A16,'Import OffPeak'!$A$3:DU$99,120,FALSE())-VLOOKUP($A16,'Import OffPeak change'!$A$106:DU$202,120,FALSE())))</f>
        <v>0</v>
      </c>
      <c r="DQ16" s="193" t="n">
        <f aca="false">IF(ISERROR(VLOOKUP($A16,'Import OffPeak'!$A$3:DV$99,121,FALSE())-VLOOKUP($A16,'Import OffPeak change'!$A$106:DV$202,121,FALSE())),0,(VLOOKUP($A16,'Import OffPeak'!$A$3:DV$99,121,FALSE())-VLOOKUP($A16,'Import OffPeak change'!$A$106:DV$202,121,FALSE())))</f>
        <v>0</v>
      </c>
      <c r="DR16" s="193" t="n">
        <f aca="false">IF(ISERROR(VLOOKUP($A16,'Import OffPeak'!$A$3:DW$99,122,FALSE())-VLOOKUP($A16,'Import OffPeak change'!$A$106:DW$202,122,FALSE())),0,(VLOOKUP($A16,'Import OffPeak'!$A$3:DW$99,122,FALSE())-VLOOKUP($A16,'Import OffPeak change'!$A$106:DW$202,122,FALSE())))</f>
        <v>0</v>
      </c>
      <c r="DS16" s="193" t="n">
        <f aca="false">IF(ISERROR(VLOOKUP($A16,'Import OffPeak'!$A$3:DX$99,123,FALSE())-VLOOKUP($A16,'Import OffPeak change'!$A$106:DX$202,123,FALSE())),0,(VLOOKUP($A16,'Import OffPeak'!$A$3:DX$99,123,FALSE())-VLOOKUP($A16,'Import OffPeak change'!$A$106:DX$202,123,FALSE())))</f>
        <v>0</v>
      </c>
      <c r="DT16" s="193" t="n">
        <f aca="false">IF(ISERROR(VLOOKUP($A16,'Import OffPeak'!$A$3:DY$99,124,FALSE())-VLOOKUP($A16,'Import OffPeak change'!$A$106:DY$202,124,FALSE())),0,(VLOOKUP($A16,'Import OffPeak'!$A$3:DY$99,124,FALSE())-VLOOKUP($A16,'Import OffPeak change'!$A$106:DY$202,124,FALSE())))</f>
        <v>0</v>
      </c>
      <c r="DU16" s="193" t="n">
        <f aca="false">IF(ISERROR(VLOOKUP($A16,'Import OffPeak'!$A$3:DZ$99,125,FALSE())-VLOOKUP($A16,'Import OffPeak change'!$A$106:DZ$202,125,FALSE())),0,(VLOOKUP($A16,'Import OffPeak'!$A$3:DZ$99,125,FALSE())-VLOOKUP($A16,'Import OffPeak change'!$A$106:DZ$202,125,FALSE())))</f>
        <v>0</v>
      </c>
      <c r="DV16" s="193" t="n">
        <f aca="false">IF(ISERROR(VLOOKUP($A16,'Import OffPeak'!$A$3:EA$99,126,FALSE())-VLOOKUP($A16,'Import OffPeak change'!$A$106:EA$202,126,FALSE())),0,(VLOOKUP($A16,'Import OffPeak'!$A$3:EA$99,126,FALSE())-VLOOKUP($A16,'Import OffPeak change'!$A$106:EA$202,126,FALSE())))</f>
        <v>0</v>
      </c>
      <c r="DW16" s="193" t="n">
        <f aca="false">IF(ISERROR(VLOOKUP($A16,'Import OffPeak'!$A$3:EB$99,127,FALSE())-VLOOKUP($A16,'Import OffPeak change'!$A$106:EB$202,127,FALSE())),0,(VLOOKUP($A16,'Import OffPeak'!$A$3:EB$99,127,FALSE())-VLOOKUP($A16,'Import OffPeak change'!$A$106:EB$202,127,FALSE())))</f>
        <v>0</v>
      </c>
      <c r="DX16" s="193" t="n">
        <f aca="false">IF(ISERROR(VLOOKUP($A16,'Import OffPeak'!$A$3:EC$99,128,FALSE())-VLOOKUP($A16,'Import OffPeak change'!$A$106:EC$202,128,FALSE())),0,(VLOOKUP($A16,'Import OffPeak'!$A$3:EC$99,128,FALSE())-VLOOKUP($A16,'Import OffPeak change'!$A$106:EC$202,128,FALSE())))</f>
        <v>0</v>
      </c>
      <c r="DY16" s="193" t="n">
        <f aca="false">IF(ISERROR(VLOOKUP($A16,'Import OffPeak'!$A$3:ED$99,129,FALSE())-VLOOKUP($A16,'Import OffPeak change'!$A$106:ED$202,129,FALSE())),0,(VLOOKUP($A16,'Import OffPeak'!$A$3:ED$99,129,FALSE())-VLOOKUP($A16,'Import OffPeak change'!$A$106:ED$202,129,FALSE())))</f>
        <v>0</v>
      </c>
      <c r="DZ16" s="193" t="n">
        <f aca="false">IF(ISERROR(VLOOKUP($A16,'Import OffPeak'!$A$3:EE$99,130,FALSE())-VLOOKUP($A16,'Import OffPeak change'!$A$106:EE$202,130,FALSE())),0,(VLOOKUP($A16,'Import OffPeak'!$A$3:EE$99,130,FALSE())-VLOOKUP($A16,'Import OffPeak change'!$A$106:EE$202,130,FALSE())))</f>
        <v>0</v>
      </c>
      <c r="EA16" s="193" t="n">
        <f aca="false">IF(ISERROR(VLOOKUP($A16,'Import OffPeak'!$A$3:EF$99,131,FALSE())-VLOOKUP($A16,'Import OffPeak change'!$A$106:EF$202,131,FALSE())),0,(VLOOKUP($A16,'Import OffPeak'!$A$3:EF$99,131,FALSE())-VLOOKUP($A16,'Import OffPeak change'!$A$106:EF$202,131,FALSE())))</f>
        <v>0</v>
      </c>
      <c r="EB16" s="193" t="n">
        <f aca="false">IF(ISERROR(VLOOKUP($A16,'Import OffPeak'!$A$3:EG$99,132,FALSE())-VLOOKUP($A16,'Import OffPeak change'!$A$106:EG$202,132,FALSE())),0,(VLOOKUP($A16,'Import OffPeak'!$A$3:EG$99,132,FALSE())-VLOOKUP($A16,'Import OffPeak change'!$A$106:EG$202,132,FALSE())))</f>
        <v>0</v>
      </c>
      <c r="EC16" s="193" t="n">
        <f aca="false">IF(ISERROR(VLOOKUP($A16,'Import OffPeak'!$A$3:EH$99,133,FALSE())-VLOOKUP($A16,'Import OffPeak change'!$A$106:EH$202,133,FALSE())),0,(VLOOKUP($A16,'Import OffPeak'!$A$3:EH$99,133,FALSE())-VLOOKUP($A16,'Import OffPeak change'!$A$106:EH$202,133,FALSE())))</f>
        <v>0</v>
      </c>
      <c r="ED16" s="193" t="n">
        <f aca="false">IF(ISERROR(VLOOKUP($A16,'Import OffPeak'!$A$3:EI$99,134,FALSE())-VLOOKUP($A16,'Import OffPeak change'!$A$106:EI$202,134,FALSE())),0,(VLOOKUP($A16,'Import OffPeak'!$A$3:EI$99,134,FALSE())-VLOOKUP($A16,'Import OffPeak change'!$A$106:EI$202,134,FALSE())))</f>
        <v>0</v>
      </c>
      <c r="EE16" s="193" t="n">
        <f aca="false">IF(ISERROR(VLOOKUP($A16,'Import OffPeak'!$A$3:EJ$99,135,FALSE())-VLOOKUP($A16,'Import OffPeak change'!$A$106:EJ$202,135,FALSE())),0,(VLOOKUP($A16,'Import OffPeak'!$A$3:EJ$99,135,FALSE())-VLOOKUP($A16,'Import OffPeak change'!$A$106:EJ$202,135,FALSE())))</f>
        <v>0</v>
      </c>
      <c r="EF16" s="193" t="n">
        <f aca="false">IF(ISERROR(VLOOKUP($A16,'Import OffPeak'!$A$3:EK$99,136,FALSE())-VLOOKUP($A16,'Import OffPeak change'!$A$106:EK$202,136,FALSE())),0,(VLOOKUP($A16,'Import OffPeak'!$A$3:EK$99,136,FALSE())-VLOOKUP($A16,'Import OffPeak change'!$A$106:EK$202,136,FALSE())))</f>
        <v>0</v>
      </c>
      <c r="EG16" s="193" t="n">
        <f aca="false">IF(ISERROR(VLOOKUP($A16,'Import OffPeak'!$A$3:EL$99,137,FALSE())-VLOOKUP($A16,'Import OffPeak change'!$A$106:EL$202,137,FALSE())),0,(VLOOKUP($A16,'Import OffPeak'!$A$3:EL$99,137,FALSE())-VLOOKUP($A16,'Import OffPeak change'!$A$106:EL$202,137,FALSE())))</f>
        <v>0</v>
      </c>
      <c r="EH16" s="193" t="n">
        <f aca="false">IF(ISERROR(VLOOKUP($A16,'Import OffPeak'!$A$3:EM$99,138,FALSE())-VLOOKUP($A16,'Import OffPeak change'!$A$106:EM$202,138,FALSE())),0,(VLOOKUP($A16,'Import OffPeak'!$A$3:EM$99,138,FALSE())-VLOOKUP($A16,'Import OffPeak change'!$A$106:EM$202,138,FALSE())))</f>
        <v>0</v>
      </c>
      <c r="EI16" s="193" t="n">
        <f aca="false">IF(ISERROR(VLOOKUP($A16,'Import OffPeak'!$A$3:EN$99,139,FALSE())-VLOOKUP($A16,'Import OffPeak change'!$A$106:EN$202,139,FALSE())),0,(VLOOKUP($A16,'Import OffPeak'!$A$3:EN$99,139,FALSE())-VLOOKUP($A16,'Import OffPeak change'!$A$106:EN$202,139,FALSE())))</f>
        <v>0</v>
      </c>
      <c r="EJ16" s="193" t="n">
        <f aca="false">IF(ISERROR(VLOOKUP($A16,'Import OffPeak'!$A$3:EO$99,140,FALSE())-VLOOKUP($A16,'Import OffPeak change'!$A$106:EO$202,140,FALSE())),0,(VLOOKUP($A16,'Import OffPeak'!$A$3:EO$99,140,FALSE())-VLOOKUP($A16,'Import OffPeak change'!$A$106:EO$202,140,FALSE())))</f>
        <v>0</v>
      </c>
      <c r="EK16" s="193" t="n">
        <f aca="false">IF(ISERROR(VLOOKUP($A16,'Import OffPeak'!$A$3:EP$99,141,FALSE())-VLOOKUP($A16,'Import OffPeak change'!$A$106:EP$202,141,FALSE())),0,(VLOOKUP($A16,'Import OffPeak'!$A$3:EP$99,141,FALSE())-VLOOKUP($A16,'Import OffPeak change'!$A$106:EP$202,141,FALSE())))</f>
        <v>0</v>
      </c>
      <c r="EL16" s="193" t="n">
        <f aca="false">IF(ISERROR(VLOOKUP($A16,'Import OffPeak'!$A$3:EQ$99,142,FALSE())-VLOOKUP($A16,'Import OffPeak change'!$A$106:EQ$202,142,FALSE())),0,(VLOOKUP($A16,'Import OffPeak'!$A$3:EQ$99,142,FALSE())-VLOOKUP($A16,'Import OffPeak change'!$A$106:EQ$202,142,FALSE())))</f>
        <v>0</v>
      </c>
      <c r="EM16" s="193" t="n">
        <f aca="false">IF(ISERROR(VLOOKUP($A16,'Import OffPeak'!$A$3:ER$99,143,FALSE())-VLOOKUP($A16,'Import OffPeak change'!$A$106:ER$202,143,FALSE())),0,(VLOOKUP($A16,'Import OffPeak'!$A$3:ER$99,143,FALSE())-VLOOKUP($A16,'Import OffPeak change'!$A$106:ER$202,143,FALSE())))</f>
        <v>0</v>
      </c>
      <c r="EN16" s="193" t="n">
        <f aca="false">IF(ISERROR(VLOOKUP($A16,'Import OffPeak'!$A$3:ES$99,144,FALSE())-VLOOKUP($A16,'Import OffPeak change'!$A$106:ES$202,144,FALSE())),0,(VLOOKUP($A16,'Import OffPeak'!$A$3:ES$99,144,FALSE())-VLOOKUP($A16,'Import OffPeak change'!$A$106:ES$202,144,FALSE())))</f>
        <v>0</v>
      </c>
      <c r="EO16" s="193" t="n">
        <f aca="false">IF(ISERROR(VLOOKUP($A16,'Import OffPeak'!$A$3:ET$99,145,FALSE())-VLOOKUP($A16,'Import OffPeak change'!$A$106:ET$202,145,FALSE())),0,(VLOOKUP($A16,'Import OffPeak'!$A$3:ET$99,145,FALSE())-VLOOKUP($A16,'Import OffPeak change'!$A$106:ET$202,145,FALSE())))</f>
        <v>0</v>
      </c>
      <c r="EP16" s="193" t="n">
        <f aca="false">IF(ISERROR(VLOOKUP($A16,'Import OffPeak'!$A$3:EU$99,146,FALSE())-VLOOKUP($A16,'Import OffPeak change'!$A$106:EU$202,146,FALSE())),0,(VLOOKUP($A16,'Import OffPeak'!$A$3:EU$99,146,FALSE())-VLOOKUP($A16,'Import OffPeak change'!$A$106:EU$202,146,FALSE())))</f>
        <v>0</v>
      </c>
      <c r="EQ16" s="193" t="n">
        <f aca="false">IF(ISERROR(VLOOKUP($A16,'Import OffPeak'!$A$3:EV$99,147,FALSE())-VLOOKUP($A16,'Import OffPeak change'!$A$106:EV$202,147,FALSE())),0,(VLOOKUP($A16,'Import OffPeak'!$A$3:EV$99,147,FALSE())-VLOOKUP($A16,'Import OffPeak change'!$A$106:EV$202,147,FALSE())))</f>
        <v>0</v>
      </c>
      <c r="ER16" s="193" t="n">
        <f aca="false">IF(ISERROR(VLOOKUP($A16,'Import OffPeak'!$A$3:EW$99,148,FALSE())-VLOOKUP($A16,'Import OffPeak change'!$A$106:EW$202,148,FALSE())),0,(VLOOKUP($A16,'Import OffPeak'!$A$3:EW$99,148,FALSE())-VLOOKUP($A16,'Import OffPeak change'!$A$106:EW$202,148,FALSE())))</f>
        <v>0</v>
      </c>
      <c r="ES16" s="193" t="n">
        <f aca="false">IF(ISERROR(VLOOKUP($A16,'Import OffPeak'!$A$3:EX$99,149,FALSE())-VLOOKUP($A16,'Import OffPeak change'!$A$106:EX$202,149,FALSE())),0,(VLOOKUP($A16,'Import OffPeak'!$A$3:EX$99,149,FALSE())-VLOOKUP($A16,'Import OffPeak change'!$A$106:EX$202,149,FALSE())))</f>
        <v>0</v>
      </c>
      <c r="ET16" s="193" t="n">
        <f aca="false">IF(ISERROR(VLOOKUP($A16,'Import OffPeak'!$A$3:EY$99,150,FALSE())-VLOOKUP($A16,'Import OffPeak change'!$A$106:EY$202,150,FALSE())),0,(VLOOKUP($A16,'Import OffPeak'!$A$3:EY$99,150,FALSE())-VLOOKUP($A16,'Import OffPeak change'!$A$106:EY$202,150,FALSE())))</f>
        <v>0</v>
      </c>
      <c r="EU16" s="193" t="n">
        <f aca="false">IF(ISERROR(VLOOKUP($A16,'Import OffPeak'!$A$3:EZ$99,151,FALSE())-VLOOKUP($A16,'Import OffPeak change'!$A$106:EZ$202,151,FALSE())),0,(VLOOKUP($A16,'Import OffPeak'!$A$3:EZ$99,151,FALSE())-VLOOKUP($A16,'Import OffPeak change'!$A$106:EZ$202,151,FALSE())))</f>
        <v>0</v>
      </c>
      <c r="EV16" s="193" t="n">
        <f aca="false">IF(ISERROR(VLOOKUP($A16,'Import OffPeak'!$A$3:FA$99,152,FALSE())-VLOOKUP($A16,'Import OffPeak change'!$A$106:FA$202,152,FALSE())),0,(VLOOKUP($A16,'Import OffPeak'!$A$3:FA$99,152,FALSE())-VLOOKUP($A16,'Import OffPeak change'!$A$106:FA$202,152,FALSE())))</f>
        <v>0</v>
      </c>
      <c r="EW16" s="193" t="n">
        <f aca="false">IF(ISERROR(VLOOKUP($A16,'Import OffPeak'!$A$3:FB$99,153,FALSE())-VLOOKUP($A16,'Import OffPeak change'!$A$106:FB$202,153,FALSE())),0,(VLOOKUP($A16,'Import OffPeak'!$A$3:FB$99,153,FALSE())-VLOOKUP($A16,'Import OffPeak change'!$A$106:FB$202,153,FALSE())))</f>
        <v>0</v>
      </c>
      <c r="EX16" s="193" t="n">
        <f aca="false">IF(ISERROR(VLOOKUP($A16,'Import OffPeak'!$A$3:FC$99,154,FALSE())-VLOOKUP($A16,'Import OffPeak change'!$A$106:FC$202,154,FALSE())),0,(VLOOKUP($A16,'Import OffPeak'!$A$3:FC$99,154,FALSE())-VLOOKUP($A16,'Import OffPeak change'!$A$106:FC$202,154,FALSE())))</f>
        <v>0</v>
      </c>
      <c r="EY16" s="193" t="n">
        <f aca="false">IF(ISERROR(VLOOKUP($A16,'Import OffPeak'!$A$3:FD$99,155,FALSE())-VLOOKUP($A16,'Import OffPeak change'!$A$106:FD$202,155,FALSE())),0,(VLOOKUP($A16,'Import OffPeak'!$A$3:FD$99,155,FALSE())-VLOOKUP($A16,'Import OffPeak change'!$A$106:FD$202,155,FALSE())))</f>
        <v>0</v>
      </c>
      <c r="EZ16" s="193" t="n">
        <f aca="false">IF(ISERROR(VLOOKUP($A16,'Import OffPeak'!$A$3:FE$99,156,FALSE())-VLOOKUP($A16,'Import OffPeak change'!$A$106:FE$202,156,FALSE())),0,(VLOOKUP($A16,'Import OffPeak'!$A$3:FE$99,156,FALSE())-VLOOKUP($A16,'Import OffPeak change'!$A$106:FE$202,156,FALSE())))</f>
        <v>0</v>
      </c>
      <c r="FA16" s="193" t="n">
        <f aca="false">IF(ISERROR(VLOOKUP($A16,'Import OffPeak'!$A$3:FF$99,157,FALSE())-VLOOKUP($A16,'Import OffPeak change'!$A$106:FF$202,157,FALSE())),0,(VLOOKUP($A16,'Import OffPeak'!$A$3:FF$99,157,FALSE())-VLOOKUP($A16,'Import OffPeak change'!$A$106:FF$202,157,FALSE())))</f>
        <v>0</v>
      </c>
      <c r="FB16" s="193" t="n">
        <f aca="false">IF(ISERROR(VLOOKUP($A16,'Import OffPeak'!$A$3:FG$99,158,FALSE())-VLOOKUP($A16,'Import OffPeak change'!$A$106:FG$202,158,FALSE())),0,(VLOOKUP($A16,'Import OffPeak'!$A$3:FG$99,158,FALSE())-VLOOKUP($A16,'Import OffPeak change'!$A$106:FG$202,158,FALSE())))</f>
        <v>0</v>
      </c>
      <c r="FC16" s="193" t="n">
        <f aca="false">IF(ISERROR(VLOOKUP($A16,'Import OffPeak'!$A$3:FH$99,159,FALSE())-VLOOKUP($A16,'Import OffPeak change'!$A$106:FH$202,159,FALSE())),0,(VLOOKUP($A16,'Import OffPeak'!$A$3:FH$99,159,FALSE())-VLOOKUP($A16,'Import OffPeak change'!$A$106:FH$202,159,FALSE())))</f>
        <v>0</v>
      </c>
      <c r="FD16" s="193" t="n">
        <f aca="false">IF(ISERROR(VLOOKUP($A16,'Import OffPeak'!$A$3:FI$99,160,FALSE())-VLOOKUP($A16,'Import OffPeak change'!$A$106:FI$202,160,FALSE())),0,(VLOOKUP($A16,'Import OffPeak'!$A$3:FI$99,160,FALSE())-VLOOKUP($A16,'Import OffPeak change'!$A$106:FI$202,160,FALSE())))</f>
        <v>0</v>
      </c>
      <c r="FE16" s="193" t="n">
        <f aca="false">IF(ISERROR(VLOOKUP($A16,'Import OffPeak'!$A$3:FJ$99,161,FALSE())-VLOOKUP($A16,'Import OffPeak change'!$A$106:FJ$202,161,FALSE())),0,(VLOOKUP($A16,'Import OffPeak'!$A$3:FJ$99,161,FALSE())-VLOOKUP($A16,'Import OffPeak change'!$A$106:FJ$202,161,FALSE())))</f>
        <v>0</v>
      </c>
      <c r="FF16" s="193" t="n">
        <f aca="false">IF(ISERROR(VLOOKUP($A16,'Import OffPeak'!$A$3:FK$99,162,FALSE())-VLOOKUP($A16,'Import OffPeak change'!$A$106:FK$202,162,FALSE())),0,(VLOOKUP($A16,'Import OffPeak'!$A$3:FK$99,162,FALSE())-VLOOKUP($A16,'Import OffPeak change'!$A$106:FK$202,162,FALSE())))</f>
        <v>0</v>
      </c>
      <c r="FG16" s="193" t="n">
        <f aca="false">IF(ISERROR(VLOOKUP($A16,'Import OffPeak'!$A$3:FL$99,163,FALSE())-VLOOKUP($A16,'Import OffPeak change'!$A$106:FL$202,163,FALSE())),0,(VLOOKUP($A16,'Import OffPeak'!$A$3:FL$99,163,FALSE())-VLOOKUP($A16,'Import OffPeak change'!$A$106:FL$202,163,FALSE())))</f>
        <v>0</v>
      </c>
      <c r="FH16" s="193" t="n">
        <f aca="false">IF(ISERROR(VLOOKUP($A16,'Import OffPeak'!$A$3:FM$99,164,FALSE())-VLOOKUP($A16,'Import OffPeak change'!$A$106:FM$202,164,FALSE())),0,(VLOOKUP($A16,'Import OffPeak'!$A$3:FM$99,164,FALSE())-VLOOKUP($A16,'Import OffPeak change'!$A$106:FM$202,164,FALSE())))</f>
        <v>0</v>
      </c>
      <c r="FI16" s="193" t="n">
        <f aca="false">IF(ISERROR(VLOOKUP($A16,'Import OffPeak'!$A$3:FN$99,165,FALSE())-VLOOKUP($A16,'Import OffPeak change'!$A$106:FN$202,165,FALSE())),0,(VLOOKUP($A16,'Import OffPeak'!$A$3:FN$99,165,FALSE())-VLOOKUP($A16,'Import OffPeak change'!$A$106:FN$202,165,FALSE())))</f>
        <v>0</v>
      </c>
      <c r="FJ16" s="193" t="n">
        <f aca="false">IF(ISERROR(VLOOKUP($A16,'Import OffPeak'!$A$3:FO$99,166,FALSE())-VLOOKUP($A16,'Import OffPeak change'!$A$106:FO$202,166,FALSE())),0,(VLOOKUP($A16,'Import OffPeak'!$A$3:FO$99,166,FALSE())-VLOOKUP($A16,'Import OffPeak change'!$A$106:FO$202,166,FALSE())))</f>
        <v>0</v>
      </c>
      <c r="FK16" s="193" t="n">
        <f aca="false">IF(ISERROR(VLOOKUP($A16,'Import OffPeak'!$A$3:FP$99,167,FALSE())-VLOOKUP($A16,'Import OffPeak change'!$A$106:FP$202,167,FALSE())),0,(VLOOKUP($A16,'Import OffPeak'!$A$3:FP$99,167,FALSE())-VLOOKUP($A16,'Import OffPeak change'!$A$106:FP$202,167,FALSE())))</f>
        <v>0</v>
      </c>
      <c r="FL16" s="193" t="n">
        <f aca="false">IF(ISERROR(VLOOKUP($A16,'Import OffPeak'!$A$3:FQ$99,168,FALSE())-VLOOKUP($A16,'Import OffPeak change'!$A$106:FQ$202,168,FALSE())),0,(VLOOKUP($A16,'Import OffPeak'!$A$3:FQ$99,168,FALSE())-VLOOKUP($A16,'Import OffPeak change'!$A$106:FQ$202,168,FALSE())))</f>
        <v>0</v>
      </c>
      <c r="FM16" s="193" t="n">
        <f aca="false">IF(ISERROR(VLOOKUP($A16,'Import OffPeak'!$A$3:FR$99,169,FALSE())-VLOOKUP($A16,'Import OffPeak change'!$A$106:FR$202,169,FALSE())),0,(VLOOKUP($A16,'Import OffPeak'!$A$3:FR$99,169,FALSE())-VLOOKUP($A16,'Import OffPeak change'!$A$106:FR$202,169,FALSE())))</f>
        <v>0</v>
      </c>
      <c r="FN16" s="193" t="n">
        <f aca="false">IF(ISERROR(VLOOKUP($A16,'Import OffPeak'!$A$3:FS$99,170,FALSE())-VLOOKUP($A16,'Import OffPeak change'!$A$106:FS$202,170,FALSE())),0,(VLOOKUP($A16,'Import OffPeak'!$A$3:FS$99,170,FALSE())-VLOOKUP($A16,'Import OffPeak change'!$A$106:FS$202,170,FALSE())))</f>
        <v>0</v>
      </c>
      <c r="FO16" s="193" t="n">
        <f aca="false">IF(ISERROR(VLOOKUP($A16,'Import OffPeak'!$A$3:FT$99,171,FALSE())-VLOOKUP($A16,'Import OffPeak change'!$A$106:FT$202,171,FALSE())),0,(VLOOKUP($A16,'Import OffPeak'!$A$3:FT$99,171,FALSE())-VLOOKUP($A16,'Import OffPeak change'!$A$106:FT$202,171,FALSE())))</f>
        <v>0</v>
      </c>
      <c r="FP16" s="193" t="n">
        <f aca="false">IF(ISERROR(VLOOKUP($A16,'Import OffPeak'!$A$3:FU$99,172,FALSE())-VLOOKUP($A16,'Import OffPeak change'!$A$106:FU$202,172,FALSE())),0,(VLOOKUP($A16,'Import OffPeak'!$A$3:FU$99,172,FALSE())-VLOOKUP($A16,'Import OffPeak change'!$A$106:FU$202,172,FALSE())))</f>
        <v>0</v>
      </c>
      <c r="FQ16" s="193" t="n">
        <f aca="false">IF(ISERROR(VLOOKUP($A16,'Import OffPeak'!$A$3:FV$99,173,FALSE())-VLOOKUP($A16,'Import OffPeak change'!$A$106:FV$202,173,FALSE())),0,(VLOOKUP($A16,'Import OffPeak'!$A$3:FV$99,173,FALSE())-VLOOKUP($A16,'Import OffPeak change'!$A$106:FV$202,173,FALSE())))</f>
        <v>0</v>
      </c>
      <c r="FR16" s="193" t="n">
        <f aca="false">IF(ISERROR(VLOOKUP($A16,'Import OffPeak'!$A$3:FW$99,174,FALSE())-VLOOKUP($A16,'Import OffPeak change'!$A$106:FW$202,174,FALSE())),0,(VLOOKUP($A16,'Import OffPeak'!$A$3:FW$99,174,FALSE())-VLOOKUP($A16,'Import OffPeak change'!$A$106:FW$202,174,FALSE())))</f>
        <v>0</v>
      </c>
      <c r="FS16" s="193" t="n">
        <f aca="false">IF(ISERROR(VLOOKUP($A16,'Import OffPeak'!$A$3:FX$99,175,FALSE())-VLOOKUP($A16,'Import OffPeak change'!$A$106:FX$202,175,FALSE())),0,(VLOOKUP($A16,'Import OffPeak'!$A$3:FX$99,175,FALSE())-VLOOKUP($A16,'Import OffPeak change'!$A$106:FX$202,175,FALSE())))</f>
        <v>0</v>
      </c>
      <c r="FT16" s="193" t="n">
        <f aca="false">IF(ISERROR(VLOOKUP($A16,'Import OffPeak'!$A$3:FY$99,176,FALSE())-VLOOKUP($A16,'Import OffPeak change'!$A$106:FY$202,176,FALSE())),0,(VLOOKUP($A16,'Import OffPeak'!$A$3:FY$99,176,FALSE())-VLOOKUP($A16,'Import OffPeak change'!$A$106:FY$202,176,FALSE())))</f>
        <v>0</v>
      </c>
      <c r="FU16" s="193" t="n">
        <f aca="false">IF(ISERROR(VLOOKUP($A16,'Import OffPeak'!$A$3:FZ$99,177,FALSE())-VLOOKUP($A16,'Import OffPeak change'!$A$106:FZ$202,177,FALSE())),0,(VLOOKUP($A16,'Import OffPeak'!$A$3:FZ$99,177,FALSE())-VLOOKUP($A16,'Import OffPeak change'!$A$106:FZ$202,177,FALSE())))</f>
        <v>0</v>
      </c>
      <c r="FV16" s="193" t="n">
        <f aca="false">IF(ISERROR(VLOOKUP($A16,'Import OffPeak'!$A$3:GA$99,178,FALSE())-VLOOKUP($A16,'Import OffPeak change'!$A$106:GA$202,178,FALSE())),0,(VLOOKUP($A16,'Import OffPeak'!$A$3:GA$99,178,FALSE())-VLOOKUP($A16,'Import OffPeak change'!$A$106:GA$202,178,FALSE())))</f>
        <v>0</v>
      </c>
      <c r="FW16" s="193" t="n">
        <f aca="false">IF(ISERROR(VLOOKUP($A16,'Import OffPeak'!$A$3:GB$99,179,FALSE())-VLOOKUP($A16,'Import OffPeak change'!$A$106:GB$202,179,FALSE())),0,(VLOOKUP($A16,'Import OffPeak'!$A$3:GB$99,179,FALSE())-VLOOKUP($A16,'Import OffPeak change'!$A$106:GB$202,179,FALSE())))</f>
        <v>0</v>
      </c>
      <c r="FX16" s="193" t="n">
        <f aca="false">IF(ISERROR(VLOOKUP($A16,'Import OffPeak'!$A$3:GC$99,180,FALSE())-VLOOKUP($A16,'Import OffPeak change'!$A$106:GC$202,180,FALSE())),0,(VLOOKUP($A16,'Import OffPeak'!$A$3:GC$99,180,FALSE())-VLOOKUP($A16,'Import OffPeak change'!$A$106:GC$202,180,FALSE())))</f>
        <v>0</v>
      </c>
      <c r="FY16" s="193" t="n">
        <f aca="false">IF(ISERROR(VLOOKUP($A16,'Import OffPeak'!$A$3:GD$99,181,FALSE())-VLOOKUP($A16,'Import OffPeak change'!$A$106:GD$202,181,FALSE())),0,(VLOOKUP($A16,'Import OffPeak'!$A$3:GD$99,181,FALSE())-VLOOKUP($A16,'Import OffPeak change'!$A$106:GD$202,181,FALSE())))</f>
        <v>0</v>
      </c>
      <c r="FZ16" s="193" t="n">
        <f aca="false">IF(ISERROR(VLOOKUP($A16,'Import OffPeak'!$A$3:GE$99,182,FALSE())-VLOOKUP($A16,'Import OffPeak change'!$A$106:GE$202,182,FALSE())),0,(VLOOKUP($A16,'Import OffPeak'!$A$3:GE$99,182,FALSE())-VLOOKUP($A16,'Import OffPeak change'!$A$106:GE$202,182,FALSE())))</f>
        <v>0</v>
      </c>
      <c r="GA16" s="193" t="n">
        <f aca="false">IF(ISERROR(VLOOKUP($A16,'Import OffPeak'!$A$3:GF$99,183,FALSE())-VLOOKUP($A16,'Import OffPeak change'!$A$106:GF$202,183,FALSE())),0,(VLOOKUP($A16,'Import OffPeak'!$A$3:GF$99,183,FALSE())-VLOOKUP($A16,'Import OffPeak change'!$A$106:GF$202,183,FALSE())))</f>
        <v>0</v>
      </c>
      <c r="GB16" s="193" t="n">
        <f aca="false">IF(ISERROR(VLOOKUP($A16,'Import OffPeak'!$A$3:GG$99,184,FALSE())-VLOOKUP($A16,'Import OffPeak change'!$A$106:GG$202,184,FALSE())),0,(VLOOKUP($A16,'Import OffPeak'!$A$3:GG$99,184,FALSE())-VLOOKUP($A16,'Import OffPeak change'!$A$106:GG$202,184,FALSE())))</f>
        <v>0</v>
      </c>
      <c r="GC16" s="193" t="n">
        <f aca="false">IF(ISERROR(VLOOKUP($A16,'Import OffPeak'!$A$3:GH$99,185,FALSE())-VLOOKUP($A16,'Import OffPeak change'!$A$106:GH$202,185,FALSE())),0,(VLOOKUP($A16,'Import OffPeak'!$A$3:GH$99,185,FALSE())-VLOOKUP($A16,'Import OffPeak change'!$A$106:GH$202,185,FALSE())))</f>
        <v>0</v>
      </c>
      <c r="GD16" s="193" t="n">
        <f aca="false">IF(ISERROR(VLOOKUP($A16,'Import OffPeak'!$A$3:GI$99,186,FALSE())-VLOOKUP($A16,'Import OffPeak change'!$A$106:GI$202,186,FALSE())),0,(VLOOKUP($A16,'Import OffPeak'!$A$3:GI$99,186,FALSE())-VLOOKUP($A16,'Import OffPeak change'!$A$106:GI$202,186,FALSE())))</f>
        <v>0</v>
      </c>
      <c r="GE16" s="193" t="n">
        <f aca="false">IF(ISERROR(VLOOKUP($A16,'Import OffPeak'!$A$3:GJ$99,187,FALSE())-VLOOKUP($A16,'Import OffPeak change'!$A$106:GJ$202,187,FALSE())),0,(VLOOKUP($A16,'Import OffPeak'!$A$3:GJ$99,187,FALSE())-VLOOKUP($A16,'Import OffPeak change'!$A$106:GJ$202,187,FALSE())))</f>
        <v>0</v>
      </c>
      <c r="GF16" s="193" t="n">
        <f aca="false">IF(ISERROR(VLOOKUP($A16,'Import OffPeak'!$A$3:GK$99,188,FALSE())-VLOOKUP($A16,'Import OffPeak change'!$A$106:GK$202,188,FALSE())),0,(VLOOKUP($A16,'Import OffPeak'!$A$3:GK$99,188,FALSE())-VLOOKUP($A16,'Import OffPeak change'!$A$106:GK$202,188,FALSE())))</f>
        <v>0</v>
      </c>
      <c r="GG16" s="193" t="n">
        <f aca="false">IF(ISERROR(VLOOKUP($A16,'Import OffPeak'!$A$3:GL$99,189,FALSE())-VLOOKUP($A16,'Import OffPeak change'!$A$106:GL$202,189,FALSE())),0,(VLOOKUP($A16,'Import OffPeak'!$A$3:GL$99,189,FALSE())-VLOOKUP($A16,'Import OffPeak change'!$A$106:GL$202,189,FALSE())))</f>
        <v>0</v>
      </c>
      <c r="GH16" s="193" t="n">
        <f aca="false">IF(ISERROR(VLOOKUP($A16,'Import OffPeak'!$A$3:GM$99,190,FALSE())-VLOOKUP($A16,'Import OffPeak change'!$A$106:GM$202,190,FALSE())),0,(VLOOKUP($A16,'Import OffPeak'!$A$3:GM$99,190,FALSE())-VLOOKUP($A16,'Import OffPeak change'!$A$106:GM$202,190,FALSE())))</f>
        <v>0</v>
      </c>
      <c r="GI16" s="193" t="n">
        <f aca="false">IF(ISERROR(VLOOKUP($A16,'Import OffPeak'!$A$3:GN$99,191,FALSE())-VLOOKUP($A16,'Import OffPeak change'!$A$106:GN$202,191,FALSE())),0,(VLOOKUP($A16,'Import OffPeak'!$A$3:GN$99,191,FALSE())-VLOOKUP($A16,'Import OffPeak change'!$A$106:GN$202,191,FALSE())))</f>
        <v>0</v>
      </c>
      <c r="GJ16" s="193" t="n">
        <f aca="false">IF(ISERROR(VLOOKUP($A16,'Import OffPeak'!$A$3:GO$99,192,FALSE())-VLOOKUP($A16,'Import OffPeak change'!$A$106:GO$202,192,FALSE())),0,(VLOOKUP($A16,'Import OffPeak'!$A$3:GO$99,192,FALSE())-VLOOKUP($A16,'Import OffPeak change'!$A$106:GO$202,192,FALSE())))</f>
        <v>0</v>
      </c>
      <c r="GK16" s="193" t="n">
        <f aca="false">IF(ISERROR(VLOOKUP($A16,'Import OffPeak'!$A$3:GP$99,193,FALSE())-VLOOKUP($A16,'Import OffPeak change'!$A$106:GP$202,193,FALSE())),0,(VLOOKUP($A16,'Import OffPeak'!$A$3:GP$99,193,FALSE())-VLOOKUP($A16,'Import OffPeak change'!$A$106:GP$202,193,FALSE())))</f>
        <v>0</v>
      </c>
      <c r="GL16" s="193" t="n">
        <f aca="false">IF(ISERROR(VLOOKUP($A16,'Import OffPeak'!$A$3:GQ$99,194,FALSE())-VLOOKUP($A16,'Import OffPeak change'!$A$106:GQ$202,194,FALSE())),0,(VLOOKUP($A16,'Import OffPeak'!$A$3:GQ$99,194,FALSE())-VLOOKUP($A16,'Import OffPeak change'!$A$106:GQ$202,194,FALSE())))</f>
        <v>0</v>
      </c>
      <c r="GM16" s="193" t="n">
        <f aca="false">IF(ISERROR(VLOOKUP($A16,'Import OffPeak'!$A$3:GR$99,195,FALSE())-VLOOKUP($A16,'Import OffPeak change'!$A$106:GR$202,195,FALSE())),0,(VLOOKUP($A16,'Import OffPeak'!$A$3:GR$99,195,FALSE())-VLOOKUP($A16,'Import OffPeak change'!$A$106:GR$202,195,FALSE())))</f>
        <v>0</v>
      </c>
      <c r="GN16" s="193" t="n">
        <f aca="false">IF(ISERROR(VLOOKUP($A16,'Import OffPeak'!$A$3:GS$99,196,FALSE())-VLOOKUP($A16,'Import OffPeak change'!$A$106:GS$202,196,FALSE())),0,(VLOOKUP($A16,'Import OffPeak'!$A$3:GS$99,196,FALSE())-VLOOKUP($A16,'Import OffPeak change'!$A$106:GS$202,196,FALSE())))</f>
        <v>0</v>
      </c>
      <c r="GO16" s="193" t="n">
        <f aca="false">IF(ISERROR(VLOOKUP($A16,'Import OffPeak'!$A$3:GT$99,197,FALSE())-VLOOKUP($A16,'Import OffPeak change'!$A$106:GT$202,197,FALSE())),0,(VLOOKUP($A16,'Import OffPeak'!$A$3:GT$99,197,FALSE())-VLOOKUP($A16,'Import OffPeak change'!$A$106:GT$202,197,FALSE())))</f>
        <v>0</v>
      </c>
      <c r="GP16" s="193" t="n">
        <f aca="false">IF(ISERROR(VLOOKUP($A16,'Import OffPeak'!$A$3:GU$99,198,FALSE())-VLOOKUP($A16,'Import OffPeak change'!$A$106:GU$202,198,FALSE())),0,(VLOOKUP($A16,'Import OffPeak'!$A$3:GU$99,198,FALSE())-VLOOKUP($A16,'Import OffPeak change'!$A$106:GU$202,198,FALSE())))</f>
        <v>0</v>
      </c>
      <c r="GQ16" s="193" t="n">
        <f aca="false">IF(ISERROR(VLOOKUP($A16,'Import OffPeak'!$A$3:GV$99,199,FALSE())-VLOOKUP($A16,'Import OffPeak change'!$A$106:GV$202,199,FALSE())),0,(VLOOKUP($A16,'Import OffPeak'!$A$3:GV$99,199,FALSE())-VLOOKUP($A16,'Import OffPeak change'!$A$106:GV$202,199,FALSE())))</f>
        <v>0</v>
      </c>
      <c r="GR16" s="193" t="n">
        <f aca="false">IF(ISERROR(VLOOKUP($A16,'Import OffPeak'!$A$3:GW$99,200,FALSE())-VLOOKUP($A16,'Import OffPeak change'!$A$106:GW$202,200,FALSE())),0,(VLOOKUP($A16,'Import OffPeak'!$A$3:GW$99,200,FALSE())-VLOOKUP($A16,'Import OffPeak change'!$A$106:GW$202,200,FALSE())))</f>
        <v>0</v>
      </c>
      <c r="GS16" s="193" t="n">
        <f aca="false">IF(ISERROR(VLOOKUP($A16,'Import OffPeak'!$A$3:GX$99,201,FALSE())-VLOOKUP($A16,'Import OffPeak change'!$A$106:GX$202,201,FALSE())),0,(VLOOKUP($A16,'Import OffPeak'!$A$3:GX$99,201,FALSE())-VLOOKUP($A16,'Import OffPeak change'!$A$106:GX$202,201,FALSE())))</f>
        <v>0</v>
      </c>
      <c r="GT16" s="193" t="n">
        <f aca="false">IF(ISERROR(VLOOKUP($A16,'Import OffPeak'!$A$3:GY$99,202,FALSE())-VLOOKUP($A16,'Import OffPeak change'!$A$106:GY$202,202,FALSE())),0,(VLOOKUP($A16,'Import OffPeak'!$A$3:GY$99,202,FALSE())-VLOOKUP($A16,'Import OffPeak change'!$A$106:GY$202,202,FALSE())))</f>
        <v>0</v>
      </c>
      <c r="GU16" s="193" t="n">
        <f aca="false">IF(ISERROR(VLOOKUP($A16,'Import OffPeak'!$A$3:GZ$99,203,FALSE())-VLOOKUP($A16,'Import OffPeak change'!$A$106:GZ$202,203,FALSE())),0,(VLOOKUP($A16,'Import OffPeak'!$A$3:GZ$99,203,FALSE())-VLOOKUP($A16,'Import OffPeak change'!$A$106:GZ$202,203,FALSE())))</f>
        <v>0</v>
      </c>
      <c r="GV16" s="193" t="n">
        <f aca="false">IF(ISERROR(VLOOKUP($A16,'Import OffPeak'!$A$3:HA$99,204,FALSE())-VLOOKUP($A16,'Import OffPeak change'!$A$106:HA$202,204,FALSE())),0,(VLOOKUP($A16,'Import OffPeak'!$A$3:HA$99,204,FALSE())-VLOOKUP($A16,'Import OffPeak change'!$A$106:HA$202,204,FALSE())))</f>
        <v>0</v>
      </c>
      <c r="GW16" s="193" t="n">
        <f aca="false">IF(ISERROR(VLOOKUP($A16,'Import OffPeak'!$A$3:HB$99,205,FALSE())-VLOOKUP($A16,'Import OffPeak change'!$A$106:HB$202,205,FALSE())),0,(VLOOKUP($A16,'Import OffPeak'!$A$3:HB$99,205,FALSE())-VLOOKUP($A16,'Import OffPeak change'!$A$106:HB$202,205,FALSE())))</f>
        <v>0</v>
      </c>
      <c r="GX16" s="193" t="n">
        <f aca="false">IF(ISERROR(VLOOKUP($A16,'Import OffPeak'!$A$3:HC$99,206,FALSE())-VLOOKUP($A16,'Import OffPeak change'!$A$106:HC$202,206,FALSE())),0,(VLOOKUP($A16,'Import OffPeak'!$A$3:HC$99,206,FALSE())-VLOOKUP($A16,'Import OffPeak change'!$A$106:HC$202,206,FALSE())))</f>
        <v>0</v>
      </c>
      <c r="GY16" s="193" t="n">
        <f aca="false">IF(ISERROR(VLOOKUP($A16,'Import OffPeak'!$A$3:HD$99,207,FALSE())-VLOOKUP($A16,'Import OffPeak change'!$A$106:HD$202,207,FALSE())),0,(VLOOKUP($A16,'Import OffPeak'!$A$3:HD$99,207,FALSE())-VLOOKUP($A16,'Import OffPeak change'!$A$106:HD$202,207,FALSE())))</f>
        <v>0</v>
      </c>
      <c r="GZ16" s="193" t="n">
        <f aca="false">IF(ISERROR(VLOOKUP($A16,'Import OffPeak'!$A$3:HE$99,208,FALSE())-VLOOKUP($A16,'Import OffPeak change'!$A$106:HE$202,208,FALSE())),0,(VLOOKUP($A16,'Import OffPeak'!$A$3:HE$99,208,FALSE())-VLOOKUP($A16,'Import OffPeak change'!$A$106:HE$202,208,FALSE())))</f>
        <v>0</v>
      </c>
      <c r="HA16" s="193" t="n">
        <f aca="false">IF(ISERROR(VLOOKUP($A16,'Import OffPeak'!$A$3:HF$99,209,FALSE())-VLOOKUP($A16,'Import OffPeak change'!$A$106:HF$202,209,FALSE())),0,(VLOOKUP($A16,'Import OffPeak'!$A$3:HF$99,209,FALSE())-VLOOKUP($A16,'Import OffPeak change'!$A$106:HF$202,209,FALSE())))</f>
        <v>0</v>
      </c>
      <c r="HB16" s="193" t="n">
        <f aca="false">IF(ISERROR(VLOOKUP($A16,'Import OffPeak'!$A$3:HG$99,210,FALSE())-VLOOKUP($A16,'Import OffPeak change'!$A$106:HG$202,210,FALSE())),0,(VLOOKUP($A16,'Import OffPeak'!$A$3:HG$99,210,FALSE())-VLOOKUP($A16,'Import OffPeak change'!$A$106:HG$202,210,FALSE())))</f>
        <v>0</v>
      </c>
      <c r="HC16" s="193" t="n">
        <f aca="false">IF(ISERROR(VLOOKUP($A16,'Import OffPeak'!$A$3:HH$99,211,FALSE())-VLOOKUP($A16,'Import OffPeak change'!$A$106:HH$202,211,FALSE())),0,(VLOOKUP($A16,'Import OffPeak'!$A$3:HH$99,211,FALSE())-VLOOKUP($A16,'Import OffPeak change'!$A$106:HH$202,211,FALSE())))</f>
        <v>0</v>
      </c>
      <c r="HD16" s="193" t="n">
        <f aca="false">IF(ISERROR(VLOOKUP($A16,'Import OffPeak'!$A$3:HI$99,212,FALSE())-VLOOKUP($A16,'Import OffPeak change'!$A$106:HI$202,212,FALSE())),0,(VLOOKUP($A16,'Import OffPeak'!$A$3:HI$99,212,FALSE())-VLOOKUP($A16,'Import OffPeak change'!$A$106:HI$202,212,FALSE())))</f>
        <v>0</v>
      </c>
      <c r="HE16" s="193" t="n">
        <f aca="false">IF(ISERROR(VLOOKUP($A16,'Import OffPeak'!$A$3:HJ$99,213,FALSE())-VLOOKUP($A16,'Import OffPeak change'!$A$106:HJ$202,213,FALSE())),0,(VLOOKUP($A16,'Import OffPeak'!$A$3:HJ$99,213,FALSE())-VLOOKUP($A16,'Import OffPeak change'!$A$106:HJ$202,213,FALSE())))</f>
        <v>0</v>
      </c>
      <c r="HF16" s="193" t="n">
        <f aca="false">IF(ISERROR(VLOOKUP($A16,'Import OffPeak'!$A$3:HK$99,214,FALSE())-VLOOKUP($A16,'Import OffPeak change'!$A$106:HK$202,214,FALSE())),0,(VLOOKUP($A16,'Import OffPeak'!$A$3:HK$99,214,FALSE())-VLOOKUP($A16,'Import OffPeak change'!$A$106:HK$202,214,FALSE())))</f>
        <v>0</v>
      </c>
      <c r="HG16" s="193" t="n">
        <f aca="false">IF(ISERROR(VLOOKUP($A16,'Import OffPeak'!$A$3:HL$99,215,FALSE())-VLOOKUP($A16,'Import OffPeak change'!$A$106:HL$202,215,FALSE())),0,(VLOOKUP($A16,'Import OffPeak'!$A$3:HL$99,215,FALSE())-VLOOKUP($A16,'Import OffPeak change'!$A$106:HL$202,215,FALSE())))</f>
        <v>0</v>
      </c>
      <c r="HH16" s="193" t="n">
        <f aca="false">IF(ISERROR(VLOOKUP($A16,'Import OffPeak'!$A$3:HM$99,216,FALSE())-VLOOKUP($A16,'Import OffPeak change'!$A$106:HM$202,216,FALSE())),0,(VLOOKUP($A16,'Import OffPeak'!$A$3:HM$99,216,FALSE())-VLOOKUP($A16,'Import OffPeak change'!$A$106:HM$202,216,FALSE())))</f>
        <v>0</v>
      </c>
      <c r="HI16" s="193" t="n">
        <f aca="false">IF(ISERROR(VLOOKUP($A16,'Import OffPeak'!$A$3:HN$99,217,FALSE())-VLOOKUP($A16,'Import OffPeak change'!$A$106:HN$202,217,FALSE())),0,(VLOOKUP($A16,'Import OffPeak'!$A$3:HN$99,217,FALSE())-VLOOKUP($A16,'Import OffPeak change'!$A$106:HN$202,217,FALSE())))</f>
        <v>0</v>
      </c>
      <c r="HJ16" s="193" t="n">
        <f aca="false">IF(ISERROR(VLOOKUP($A16,'Import OffPeak'!$A$3:HO$99,218,FALSE())-VLOOKUP($A16,'Import OffPeak change'!$A$106:HO$202,218,FALSE())),0,(VLOOKUP($A16,'Import OffPeak'!$A$3:HO$99,218,FALSE())-VLOOKUP($A16,'Import OffPeak change'!$A$106:HO$202,218,FALSE())))</f>
        <v>0</v>
      </c>
      <c r="HK16" s="193" t="n">
        <f aca="false">IF(ISERROR(VLOOKUP($A16,'Import OffPeak'!$A$3:HP$99,219,FALSE())-VLOOKUP($A16,'Import OffPeak change'!$A$106:HP$202,219,FALSE())),0,(VLOOKUP($A16,'Import OffPeak'!$A$3:HP$99,219,FALSE())-VLOOKUP($A16,'Import OffPeak change'!$A$106:HP$202,219,FALSE())))</f>
        <v>0</v>
      </c>
      <c r="HL16" s="193" t="n">
        <f aca="false">IF(ISERROR(VLOOKUP($A16,'Import OffPeak'!$A$3:HQ$99,220,FALSE())-VLOOKUP($A16,'Import OffPeak change'!$A$106:HQ$202,220,FALSE())),0,(VLOOKUP($A16,'Import OffPeak'!$A$3:HQ$99,220,FALSE())-VLOOKUP($A16,'Import OffPeak change'!$A$106:HQ$202,220,FALSE())))</f>
        <v>0</v>
      </c>
      <c r="HM16" s="193" t="n">
        <f aca="false">IF(ISERROR(VLOOKUP($A16,'Import OffPeak'!$A$3:HR$99,221,FALSE())-VLOOKUP($A16,'Import OffPeak change'!$A$106:HR$202,221,FALSE())),0,(VLOOKUP($A16,'Import OffPeak'!$A$3:HR$99,221,FALSE())-VLOOKUP($A16,'Import OffPeak change'!$A$106:HR$202,221,FALSE())))</f>
        <v>0</v>
      </c>
      <c r="HN16" s="193" t="n">
        <f aca="false">IF(ISERROR(VLOOKUP($A16,'Import OffPeak'!$A$3:HS$99,222,FALSE())-VLOOKUP($A16,'Import OffPeak change'!$A$106:HS$202,222,FALSE())),0,(VLOOKUP($A16,'Import OffPeak'!$A$3:HS$99,222,FALSE())-VLOOKUP($A16,'Import OffPeak change'!$A$106:HS$202,222,FALSE())))</f>
        <v>0</v>
      </c>
      <c r="HO16" s="193" t="n">
        <f aca="false">IF(ISERROR(VLOOKUP($A16,'Import OffPeak'!$A$3:HT$99,223,FALSE())-VLOOKUP($A16,'Import OffPeak change'!$A$106:HT$202,223,FALSE())),0,(VLOOKUP($A16,'Import OffPeak'!$A$3:HT$99,223,FALSE())-VLOOKUP($A16,'Import OffPeak change'!$A$106:HT$202,223,FALSE())))</f>
        <v>0</v>
      </c>
      <c r="HP16" s="193" t="n">
        <f aca="false">IF(ISERROR(VLOOKUP($A16,'Import OffPeak'!$A$3:HU$99,224,FALSE())-VLOOKUP($A16,'Import OffPeak change'!$A$106:HU$202,224,FALSE())),0,(VLOOKUP($A16,'Import OffPeak'!$A$3:HU$99,224,FALSE())-VLOOKUP($A16,'Import OffPeak change'!$A$106:HU$202,224,FALSE())))</f>
        <v>0</v>
      </c>
      <c r="HQ16" s="193" t="n">
        <f aca="false">IF(ISERROR(VLOOKUP($A16,'Import OffPeak'!$A$3:HV$99,225,FALSE())-VLOOKUP($A16,'Import OffPeak change'!$A$106:HV$202,225,FALSE())),0,(VLOOKUP($A16,'Import OffPeak'!$A$3:HV$99,225,FALSE())-VLOOKUP($A16,'Import OffPeak change'!$A$106:HV$202,225,FALSE())))</f>
        <v>0</v>
      </c>
      <c r="HR16" s="193" t="n">
        <f aca="false">IF(ISERROR(VLOOKUP($A16,'Import OffPeak'!$A$3:HW$99,226,FALSE())-VLOOKUP($A16,'Import OffPeak change'!$A$106:HW$202,226,FALSE())),0,(VLOOKUP($A16,'Import OffPeak'!$A$3:HW$99,226,FALSE())-VLOOKUP($A16,'Import OffPeak change'!$A$106:HW$202,226,FALSE())))</f>
        <v>0</v>
      </c>
      <c r="HS16" s="193" t="n">
        <f aca="false">IF(ISERROR(VLOOKUP($A16,'Import OffPeak'!$A$3:HX$99,227,FALSE())-VLOOKUP($A16,'Import OffPeak change'!$A$106:HX$202,227,FALSE())),0,(VLOOKUP($A16,'Import OffPeak'!$A$3:HX$99,227,FALSE())-VLOOKUP($A16,'Import OffPeak change'!$A$106:HX$202,227,FALSE())))</f>
        <v>0</v>
      </c>
      <c r="HT16" s="193" t="n">
        <f aca="false">IF(ISERROR(VLOOKUP($A16,'Import OffPeak'!$A$3:HY$99,228,FALSE())-VLOOKUP($A16,'Import OffPeak change'!$A$106:HY$202,228,FALSE())),0,(VLOOKUP($A16,'Import OffPeak'!$A$3:HY$99,228,FALSE())-VLOOKUP($A16,'Import OffPeak change'!$A$106:HY$202,228,FALSE())))</f>
        <v>0</v>
      </c>
      <c r="HU16" s="193" t="n">
        <f aca="false">IF(ISERROR(VLOOKUP($A16,'Import OffPeak'!$A$3:HZ$99,229,FALSE())-VLOOKUP($A16,'Import OffPeak change'!$A$106:HZ$202,229,FALSE())),0,(VLOOKUP($A16,'Import OffPeak'!$A$3:HZ$99,229,FALSE())-VLOOKUP($A16,'Import OffPeak change'!$A$106:HZ$202,229,FALSE())))</f>
        <v>0</v>
      </c>
      <c r="HV16" s="193" t="n">
        <f aca="false">IF(ISERROR(VLOOKUP($A16,'Import OffPeak'!$A$3:IA$99,230,FALSE())-VLOOKUP($A16,'Import OffPeak change'!$A$106:IA$202,230,FALSE())),0,(VLOOKUP($A16,'Import OffPeak'!$A$3:IA$99,230,FALSE())-VLOOKUP($A16,'Import OffPeak change'!$A$106:IA$202,230,FALSE())))</f>
        <v>0</v>
      </c>
      <c r="HW16" s="193" t="n">
        <f aca="false">IF(ISERROR(VLOOKUP($A16,'Import OffPeak'!$A$3:IB$99,231,FALSE())-VLOOKUP($A16,'Import OffPeak change'!$A$106:IB$202,231,FALSE())),0,(VLOOKUP($A16,'Import OffPeak'!$A$3:IB$99,231,FALSE())-VLOOKUP($A16,'Import OffPeak change'!$A$106:IB$202,231,FALSE())))</f>
        <v>0</v>
      </c>
      <c r="HX16" s="193" t="n">
        <f aca="false">IF(ISERROR(VLOOKUP($A16,'Import OffPeak'!$A$3:IC$99,232,FALSE())-VLOOKUP($A16,'Import OffPeak change'!$A$106:IC$202,232,FALSE())),0,(VLOOKUP($A16,'Import OffPeak'!$A$3:IC$99,232,FALSE())-VLOOKUP($A16,'Import OffPeak change'!$A$106:IC$202,232,FALSE())))</f>
        <v>0</v>
      </c>
      <c r="HY16" s="193" t="n">
        <f aca="false">IF(ISERROR(VLOOKUP($A16,'Import OffPeak'!$A$3:ID$99,233,FALSE())-VLOOKUP($A16,'Import OffPeak change'!$A$106:ID$202,233,FALSE())),0,(VLOOKUP($A16,'Import OffPeak'!$A$3:ID$99,233,FALSE())-VLOOKUP($A16,'Import OffPeak change'!$A$106:ID$202,233,FALSE())))</f>
        <v>0</v>
      </c>
      <c r="HZ16" s="193" t="n">
        <f aca="false">IF(ISERROR(VLOOKUP($A16,'Import OffPeak'!$A$3:IE$99,234,FALSE())-VLOOKUP($A16,'Import OffPeak change'!$A$106:IE$202,234,FALSE())),0,(VLOOKUP($A16,'Import OffPeak'!$A$3:IE$99,234,FALSE())-VLOOKUP($A16,'Import OffPeak change'!$A$106:IE$202,234,FALSE())))</f>
        <v>0</v>
      </c>
      <c r="IA16" s="193" t="n">
        <f aca="false">IF(ISERROR(VLOOKUP($A16,'Import OffPeak'!$A$3:IF$99,235,FALSE())-VLOOKUP($A16,'Import OffPeak change'!$A$106:IF$202,235,FALSE())),0,(VLOOKUP($A16,'Import OffPeak'!$A$3:IF$99,235,FALSE())-VLOOKUP($A16,'Import OffPeak change'!$A$106:IF$202,235,FALSE())))</f>
        <v>0</v>
      </c>
      <c r="IB16" s="193" t="n">
        <f aca="false">IF(ISERROR(VLOOKUP($A16,'Import OffPeak'!$A$3:IG$99,236,FALSE())-VLOOKUP($A16,'Import OffPeak change'!$A$106:IG$202,236,FALSE())),0,(VLOOKUP($A16,'Import OffPeak'!$A$3:IG$99,236,FALSE())-VLOOKUP($A16,'Import OffPeak change'!$A$106:IG$202,236,FALSE())))</f>
        <v>0</v>
      </c>
      <c r="IC16" s="193" t="n">
        <f aca="false">IF(ISERROR(VLOOKUP($A16,'Import OffPeak'!$A$3:IH$99,237,FALSE())-VLOOKUP($A16,'Import OffPeak change'!$A$106:IH$202,237,FALSE())),0,(VLOOKUP($A16,'Import OffPeak'!$A$3:IH$99,237,FALSE())-VLOOKUP($A16,'Import OffPeak change'!$A$106:IH$202,237,FALSE())))</f>
        <v>0</v>
      </c>
      <c r="ID16" s="193" t="n">
        <f aca="false">IF(ISERROR(VLOOKUP($A16,'Import OffPeak'!$A$3:II$99,238,FALSE())-VLOOKUP($A16,'Import OffPeak change'!$A$106:II$202,238,FALSE())),0,(VLOOKUP($A16,'Import OffPeak'!$A$3:II$99,238,FALSE())-VLOOKUP($A16,'Import OffPeak change'!$A$106:II$202,238,FALSE())))</f>
        <v>0</v>
      </c>
      <c r="IE16" s="193" t="n">
        <f aca="false">IF(ISERROR(VLOOKUP($A16,'Import OffPeak'!$A$3:IJ$99,239,FALSE())-VLOOKUP($A16,'Import OffPeak change'!$A$106:IJ$202,239,FALSE())),0,(VLOOKUP($A16,'Import OffPeak'!$A$3:IJ$99,239,FALSE())-VLOOKUP($A16,'Import OffPeak change'!$A$106:IJ$202,239,FALSE())))</f>
        <v>0</v>
      </c>
      <c r="IF16" s="193"/>
      <c r="IG16" s="164"/>
      <c r="IH16" s="164"/>
      <c r="II16" s="164"/>
    </row>
    <row r="17" customFormat="false" ht="12.75" hidden="false" customHeight="false" outlineLevel="0" collapsed="false">
      <c r="A17" s="201" t="str">
        <f aca="false">IF('Import OffPeak'!A14=0,"",'Import OffPeak'!A14)</f>
        <v>SUNDANCE3</v>
      </c>
      <c r="B17" s="193"/>
      <c r="C17" s="193"/>
      <c r="D17" s="193"/>
      <c r="E17" s="193"/>
      <c r="F17" s="193"/>
      <c r="G17" s="193" t="n">
        <f aca="false">IF(ISERROR(VLOOKUP($A17,'Import OffPeak'!$A$3:L$99,7,FALSE())-VLOOKUP($A17,'Import OffPeak change'!$A$106:L$202,7,FALSE())),0,(VLOOKUP($A17,'Import OffPeak'!$A$3:L$99,7,FALSE())-VLOOKUP($A17,'Import OffPeak change'!$A$106:L$202,7,FALSE())))</f>
        <v>0</v>
      </c>
      <c r="H17" s="193" t="n">
        <f aca="false">IF(ISERROR(VLOOKUP($A17,'Import OffPeak'!$A$3:M$99,8,FALSE())-VLOOKUP($A17,'Import OffPeak change'!$A$106:M$202,8,FALSE())),0,(VLOOKUP($A17,'Import OffPeak'!$A$3:M$99,8,FALSE())-VLOOKUP($A17,'Import OffPeak change'!$A$106:M$202,8,FALSE())))</f>
        <v>0</v>
      </c>
      <c r="I17" s="193" t="n">
        <f aca="false">IF(ISERROR(VLOOKUP($A17,'Import OffPeak'!$A$3:N$99,9,FALSE())-VLOOKUP($A17,'Import OffPeak change'!$A$106:N$202,9,FALSE())),0,(VLOOKUP($A17,'Import OffPeak'!$A$3:N$99,9,FALSE())-VLOOKUP($A17,'Import OffPeak change'!$A$106:N$202,9,FALSE())))</f>
        <v>0</v>
      </c>
      <c r="J17" s="193" t="n">
        <f aca="false">IF(ISERROR(VLOOKUP($A17,'Import OffPeak'!$A$3:O$99,10,FALSE())-VLOOKUP($A17,'Import OffPeak change'!$A$106:O$202,10,FALSE())),0,(VLOOKUP($A17,'Import OffPeak'!$A$3:O$99,10,FALSE())-VLOOKUP($A17,'Import OffPeak change'!$A$106:O$202,10,FALSE())))</f>
        <v>0</v>
      </c>
      <c r="K17" s="193" t="n">
        <f aca="false">IF(ISERROR(VLOOKUP($A17,'Import OffPeak'!$A$3:P$99,11,FALSE())-VLOOKUP($A17,'Import OffPeak change'!$A$106:P$202,11,FALSE())),0,(VLOOKUP($A17,'Import OffPeak'!$A$3:P$99,11,FALSE())-VLOOKUP($A17,'Import OffPeak change'!$A$106:P$202,11,FALSE())))</f>
        <v>0</v>
      </c>
      <c r="L17" s="193" t="n">
        <f aca="false">IF(ISERROR(VLOOKUP($A17,'Import OffPeak'!$A$3:Q$99,12,FALSE())-VLOOKUP($A17,'Import OffPeak change'!$A$106:Q$202,12,FALSE())),0,(VLOOKUP($A17,'Import OffPeak'!$A$3:Q$99,12,FALSE())-VLOOKUP($A17,'Import OffPeak change'!$A$106:Q$202,12,FALSE())))</f>
        <v>0</v>
      </c>
      <c r="M17" s="193" t="n">
        <f aca="false">IF(ISERROR(VLOOKUP($A17,'Import OffPeak'!$A$3:R$99,13,FALSE())-VLOOKUP($A17,'Import OffPeak change'!$A$106:R$202,13,FALSE())),0,(VLOOKUP($A17,'Import OffPeak'!$A$3:R$99,13,FALSE())-VLOOKUP($A17,'Import OffPeak change'!$A$106:R$202,13,FALSE())))</f>
        <v>0</v>
      </c>
      <c r="N17" s="193" t="n">
        <f aca="false">IF(ISERROR(VLOOKUP($A17,'Import OffPeak'!$A$3:S$99,14,FALSE())-VLOOKUP($A17,'Import OffPeak change'!$A$106:S$202,14,FALSE())),0,(VLOOKUP($A17,'Import OffPeak'!$A$3:S$99,14,FALSE())-VLOOKUP($A17,'Import OffPeak change'!$A$106:S$202,14,FALSE())))</f>
        <v>0</v>
      </c>
      <c r="O17" s="193" t="n">
        <f aca="false">IF(ISERROR(VLOOKUP($A17,'Import OffPeak'!$A$3:T$99,15,FALSE())-VLOOKUP($A17,'Import OffPeak change'!$A$106:T$202,15,FALSE())),0,(VLOOKUP($A17,'Import OffPeak'!$A$3:T$99,15,FALSE())-VLOOKUP($A17,'Import OffPeak change'!$A$106:T$202,15,FALSE())))</f>
        <v>0</v>
      </c>
      <c r="P17" s="193" t="n">
        <f aca="false">IF(ISERROR(VLOOKUP($A17,'Import OffPeak'!$A$3:U$99,16,FALSE())-VLOOKUP($A17,'Import OffPeak change'!$A$106:U$202,16,FALSE())),0,(VLOOKUP($A17,'Import OffPeak'!$A$3:U$99,16,FALSE())-VLOOKUP($A17,'Import OffPeak change'!$A$106:U$202,16,FALSE())))</f>
        <v>0</v>
      </c>
      <c r="Q17" s="193" t="n">
        <f aca="false">IF(ISERROR(VLOOKUP($A17,'Import OffPeak'!$A$3:V$99,17,FALSE())-VLOOKUP($A17,'Import OffPeak change'!$A$106:V$202,17,FALSE())),0,(VLOOKUP($A17,'Import OffPeak'!$A$3:V$99,17,FALSE())-VLOOKUP($A17,'Import OffPeak change'!$A$106:V$202,17,FALSE())))</f>
        <v>0</v>
      </c>
      <c r="R17" s="193" t="n">
        <f aca="false">IF(ISERROR(VLOOKUP($A17,'Import OffPeak'!$A$3:W$99,18,FALSE())-VLOOKUP($A17,'Import OffPeak change'!$A$106:W$202,18,FALSE())),0,(VLOOKUP($A17,'Import OffPeak'!$A$3:W$99,18,FALSE())-VLOOKUP($A17,'Import OffPeak change'!$A$106:W$202,18,FALSE())))</f>
        <v>0</v>
      </c>
      <c r="S17" s="193" t="n">
        <f aca="false">IF(ISERROR(VLOOKUP($A17,'Import OffPeak'!$A$3:X$99,19,FALSE())-VLOOKUP($A17,'Import OffPeak change'!$A$106:X$202,19,FALSE())),0,(VLOOKUP($A17,'Import OffPeak'!$A$3:X$99,19,FALSE())-VLOOKUP($A17,'Import OffPeak change'!$A$106:X$202,19,FALSE())))</f>
        <v>0</v>
      </c>
      <c r="T17" s="193" t="n">
        <f aca="false">IF(ISERROR(VLOOKUP($A17,'Import OffPeak'!$A$3:Y$99,20,FALSE())-VLOOKUP($A17,'Import OffPeak change'!$A$106:Y$202,20,FALSE())),0,(VLOOKUP($A17,'Import OffPeak'!$A$3:Y$99,20,FALSE())-VLOOKUP($A17,'Import OffPeak change'!$A$106:Y$202,20,FALSE())))</f>
        <v>0</v>
      </c>
      <c r="U17" s="193" t="n">
        <f aca="false">IF(ISERROR(VLOOKUP($A17,'Import OffPeak'!$A$3:Z$99,21,FALSE())-VLOOKUP($A17,'Import OffPeak change'!$A$106:Z$202,21,FALSE())),0,(VLOOKUP($A17,'Import OffPeak'!$A$3:Z$99,21,FALSE())-VLOOKUP($A17,'Import OffPeak change'!$A$106:Z$202,21,FALSE())))</f>
        <v>0</v>
      </c>
      <c r="V17" s="193" t="n">
        <f aca="false">IF(ISERROR(VLOOKUP($A17,'Import OffPeak'!$A$3:AA$99,22,FALSE())-VLOOKUP($A17,'Import OffPeak change'!$A$106:AA$202,22,FALSE())),0,(VLOOKUP($A17,'Import OffPeak'!$A$3:AA$99,22,FALSE())-VLOOKUP($A17,'Import OffPeak change'!$A$106:AA$202,22,FALSE())))</f>
        <v>0</v>
      </c>
      <c r="W17" s="193" t="n">
        <f aca="false">IF(ISERROR(VLOOKUP($A17,'Import OffPeak'!$A$3:AB$99,23,FALSE())-VLOOKUP($A17,'Import OffPeak change'!$A$106:AB$202,23,FALSE())),0,(VLOOKUP($A17,'Import OffPeak'!$A$3:AB$99,23,FALSE())-VLOOKUP($A17,'Import OffPeak change'!$A$106:AB$202,23,FALSE())))</f>
        <v>0</v>
      </c>
      <c r="X17" s="193" t="n">
        <f aca="false">IF(ISERROR(VLOOKUP($A17,'Import OffPeak'!$A$3:AC$99,24,FALSE())-VLOOKUP($A17,'Import OffPeak change'!$A$106:AC$202,24,FALSE())),0,(VLOOKUP($A17,'Import OffPeak'!$A$3:AC$99,24,FALSE())-VLOOKUP($A17,'Import OffPeak change'!$A$106:AC$202,24,FALSE())))</f>
        <v>0</v>
      </c>
      <c r="Y17" s="193" t="n">
        <f aca="false">IF(ISERROR(VLOOKUP($A17,'Import OffPeak'!$A$3:AD$99,25,FALSE())-VLOOKUP($A17,'Import OffPeak change'!$A$106:AD$202,25,FALSE())),0,(VLOOKUP($A17,'Import OffPeak'!$A$3:AD$99,25,FALSE())-VLOOKUP($A17,'Import OffPeak change'!$A$106:AD$202,25,FALSE())))</f>
        <v>0</v>
      </c>
      <c r="Z17" s="193" t="n">
        <f aca="false">IF(ISERROR(VLOOKUP($A17,'Import OffPeak'!$A$3:AE$99,26,FALSE())-VLOOKUP($A17,'Import OffPeak change'!$A$106:AE$202,26,FALSE())),0,(VLOOKUP($A17,'Import OffPeak'!$A$3:AE$99,26,FALSE())-VLOOKUP($A17,'Import OffPeak change'!$A$106:AE$202,26,FALSE())))</f>
        <v>0</v>
      </c>
      <c r="AA17" s="193" t="n">
        <f aca="false">IF(ISERROR(VLOOKUP($A17,'Import OffPeak'!$A$3:AF$99,27,FALSE())-VLOOKUP($A17,'Import OffPeak change'!$A$106:AF$202,27,FALSE())),0,(VLOOKUP($A17,'Import OffPeak'!$A$3:AF$99,27,FALSE())-VLOOKUP($A17,'Import OffPeak change'!$A$106:AF$202,27,FALSE())))</f>
        <v>0</v>
      </c>
      <c r="AB17" s="193" t="n">
        <f aca="false">IF(ISERROR(VLOOKUP($A17,'Import OffPeak'!$A$3:AG$99,28,FALSE())-VLOOKUP($A17,'Import OffPeak change'!$A$106:AG$202,28,FALSE())),0,(VLOOKUP($A17,'Import OffPeak'!$A$3:AG$99,28,FALSE())-VLOOKUP($A17,'Import OffPeak change'!$A$106:AG$202,28,FALSE())))</f>
        <v>0</v>
      </c>
      <c r="AC17" s="193" t="n">
        <f aca="false">IF(ISERROR(VLOOKUP($A17,'Import OffPeak'!$A$3:AH$99,29,FALSE())-VLOOKUP($A17,'Import OffPeak change'!$A$106:AH$202,29,FALSE())),0,(VLOOKUP($A17,'Import OffPeak'!$A$3:AH$99,29,FALSE())-VLOOKUP($A17,'Import OffPeak change'!$A$106:AH$202,29,FALSE())))</f>
        <v>0</v>
      </c>
      <c r="AD17" s="193" t="n">
        <f aca="false">IF(ISERROR(VLOOKUP($A17,'Import OffPeak'!$A$3:AI$99,30,FALSE())-VLOOKUP($A17,'Import OffPeak change'!$A$106:AI$202,30,FALSE())),0,(VLOOKUP($A17,'Import OffPeak'!$A$3:AI$99,30,FALSE())-VLOOKUP($A17,'Import OffPeak change'!$A$106:AI$202,30,FALSE())))</f>
        <v>0</v>
      </c>
      <c r="AE17" s="193" t="n">
        <f aca="false">IF(ISERROR(VLOOKUP($A17,'Import OffPeak'!$A$3:AJ$99,31,FALSE())-VLOOKUP($A17,'Import OffPeak change'!$A$106:AJ$202,31,FALSE())),0,(VLOOKUP($A17,'Import OffPeak'!$A$3:AJ$99,31,FALSE())-VLOOKUP($A17,'Import OffPeak change'!$A$106:AJ$202,31,FALSE())))</f>
        <v>0</v>
      </c>
      <c r="AF17" s="193" t="n">
        <f aca="false">IF(ISERROR(VLOOKUP($A17,'Import OffPeak'!$A$3:AK$99,32,FALSE())-VLOOKUP($A17,'Import OffPeak change'!$A$106:AK$202,32,FALSE())),0,(VLOOKUP($A17,'Import OffPeak'!$A$3:AK$99,32,FALSE())-VLOOKUP($A17,'Import OffPeak change'!$A$106:AK$202,32,FALSE())))</f>
        <v>0</v>
      </c>
      <c r="AG17" s="193" t="n">
        <f aca="false">IF(ISERROR(VLOOKUP($A17,'Import OffPeak'!$A$3:AL$99,33,FALSE())-VLOOKUP($A17,'Import OffPeak change'!$A$106:AL$202,33,FALSE())),0,(VLOOKUP($A17,'Import OffPeak'!$A$3:AL$99,33,FALSE())-VLOOKUP($A17,'Import OffPeak change'!$A$106:AL$202,33,FALSE())))</f>
        <v>0</v>
      </c>
      <c r="AH17" s="193" t="n">
        <f aca="false">IF(ISERROR(VLOOKUP($A17,'Import OffPeak'!$A$3:AM$99,34,FALSE())-VLOOKUP($A17,'Import OffPeak change'!$A$106:AM$202,34,FALSE())),0,(VLOOKUP($A17,'Import OffPeak'!$A$3:AM$99,34,FALSE())-VLOOKUP($A17,'Import OffPeak change'!$A$106:AM$202,34,FALSE())))</f>
        <v>0</v>
      </c>
      <c r="AI17" s="193" t="n">
        <f aca="false">IF(ISERROR(VLOOKUP($A17,'Import OffPeak'!$A$3:AN$99,35,FALSE())-VLOOKUP($A17,'Import OffPeak change'!$A$106:AN$202,35,FALSE())),0,(VLOOKUP($A17,'Import OffPeak'!$A$3:AN$99,35,FALSE())-VLOOKUP($A17,'Import OffPeak change'!$A$106:AN$202,35,FALSE())))</f>
        <v>0</v>
      </c>
      <c r="AJ17" s="193" t="n">
        <f aca="false">IF(ISERROR(VLOOKUP($A17,'Import OffPeak'!$A$3:AO$99,36,FALSE())-VLOOKUP($A17,'Import OffPeak change'!$A$106:AO$202,36,FALSE())),0,(VLOOKUP($A17,'Import OffPeak'!$A$3:AO$99,36,FALSE())-VLOOKUP($A17,'Import OffPeak change'!$A$106:AO$202,36,FALSE())))</f>
        <v>0</v>
      </c>
      <c r="AK17" s="193" t="n">
        <f aca="false">IF(ISERROR(VLOOKUP($A17,'Import OffPeak'!$A$3:AP$99,37,FALSE())-VLOOKUP($A17,'Import OffPeak change'!$A$106:AP$202,37,FALSE())),0,(VLOOKUP($A17,'Import OffPeak'!$A$3:AP$99,37,FALSE())-VLOOKUP($A17,'Import OffPeak change'!$A$106:AP$202,37,FALSE())))</f>
        <v>0</v>
      </c>
      <c r="AL17" s="193" t="n">
        <f aca="false">IF(ISERROR(VLOOKUP($A17,'Import OffPeak'!$A$3:AQ$99,38,FALSE())-VLOOKUP($A17,'Import OffPeak change'!$A$106:AQ$202,38,FALSE())),0,(VLOOKUP($A17,'Import OffPeak'!$A$3:AQ$99,38,FALSE())-VLOOKUP($A17,'Import OffPeak change'!$A$106:AQ$202,38,FALSE())))</f>
        <v>0</v>
      </c>
      <c r="AM17" s="193" t="n">
        <f aca="false">IF(ISERROR(VLOOKUP($A17,'Import OffPeak'!$A$3:AR$99,39,FALSE())-VLOOKUP($A17,'Import OffPeak change'!$A$106:AR$202,39,FALSE())),0,(VLOOKUP($A17,'Import OffPeak'!$A$3:AR$99,39,FALSE())-VLOOKUP($A17,'Import OffPeak change'!$A$106:AR$202,39,FALSE())))</f>
        <v>0</v>
      </c>
      <c r="AN17" s="193" t="n">
        <f aca="false">IF(ISERROR(VLOOKUP($A17,'Import OffPeak'!$A$3:AS$99,40,FALSE())-VLOOKUP($A17,'Import OffPeak change'!$A$106:AS$202,40,FALSE())),0,(VLOOKUP($A17,'Import OffPeak'!$A$3:AS$99,40,FALSE())-VLOOKUP($A17,'Import OffPeak change'!$A$106:AS$202,40,FALSE())))</f>
        <v>0</v>
      </c>
      <c r="AO17" s="193" t="n">
        <f aca="false">IF(ISERROR(VLOOKUP($A17,'Import OffPeak'!$A$3:AT$99,41,FALSE())-VLOOKUP($A17,'Import OffPeak change'!$A$106:AT$202,41,FALSE())),0,(VLOOKUP($A17,'Import OffPeak'!$A$3:AT$99,41,FALSE())-VLOOKUP($A17,'Import OffPeak change'!$A$106:AT$202,41,FALSE())))</f>
        <v>0</v>
      </c>
      <c r="AP17" s="193" t="n">
        <f aca="false">IF(ISERROR(VLOOKUP($A17,'Import OffPeak'!$A$3:AU$99,42,FALSE())-VLOOKUP($A17,'Import OffPeak change'!$A$106:AU$202,42,FALSE())),0,(VLOOKUP($A17,'Import OffPeak'!$A$3:AU$99,42,FALSE())-VLOOKUP($A17,'Import OffPeak change'!$A$106:AU$202,42,FALSE())))</f>
        <v>0</v>
      </c>
      <c r="AQ17" s="193" t="n">
        <f aca="false">IF(ISERROR(VLOOKUP($A17,'Import OffPeak'!$A$3:AV$99,43,FALSE())-VLOOKUP($A17,'Import OffPeak change'!$A$106:AV$202,43,FALSE())),0,(VLOOKUP($A17,'Import OffPeak'!$A$3:AV$99,43,FALSE())-VLOOKUP($A17,'Import OffPeak change'!$A$106:AV$202,43,FALSE())))</f>
        <v>0</v>
      </c>
      <c r="AR17" s="193" t="n">
        <f aca="false">IF(ISERROR(VLOOKUP($A17,'Import OffPeak'!$A$3:AW$99,44,FALSE())-VLOOKUP($A17,'Import OffPeak change'!$A$106:AW$202,44,FALSE())),0,(VLOOKUP($A17,'Import OffPeak'!$A$3:AW$99,44,FALSE())-VLOOKUP($A17,'Import OffPeak change'!$A$106:AW$202,44,FALSE())))</f>
        <v>0</v>
      </c>
      <c r="AS17" s="193" t="n">
        <f aca="false">IF(ISERROR(VLOOKUP($A17,'Import OffPeak'!$A$3:AX$99,45,FALSE())-VLOOKUP($A17,'Import OffPeak change'!$A$106:AX$202,45,FALSE())),0,(VLOOKUP($A17,'Import OffPeak'!$A$3:AX$99,45,FALSE())-VLOOKUP($A17,'Import OffPeak change'!$A$106:AX$202,45,FALSE())))</f>
        <v>0</v>
      </c>
      <c r="AT17" s="193" t="n">
        <f aca="false">IF(ISERROR(VLOOKUP($A17,'Import OffPeak'!$A$3:AY$99,46,FALSE())-VLOOKUP($A17,'Import OffPeak change'!$A$106:AY$202,46,FALSE())),0,(VLOOKUP($A17,'Import OffPeak'!$A$3:AY$99,46,FALSE())-VLOOKUP($A17,'Import OffPeak change'!$A$106:AY$202,46,FALSE())))</f>
        <v>0</v>
      </c>
      <c r="AU17" s="193" t="n">
        <f aca="false">IF(ISERROR(VLOOKUP($A17,'Import OffPeak'!$A$3:AZ$99,47,FALSE())-VLOOKUP($A17,'Import OffPeak change'!$A$106:AZ$202,47,FALSE())),0,(VLOOKUP($A17,'Import OffPeak'!$A$3:AZ$99,47,FALSE())-VLOOKUP($A17,'Import OffPeak change'!$A$106:AZ$202,47,FALSE())))</f>
        <v>0</v>
      </c>
      <c r="AV17" s="193" t="n">
        <f aca="false">IF(ISERROR(VLOOKUP($A17,'Import OffPeak'!$A$3:BA$99,48,FALSE())-VLOOKUP($A17,'Import OffPeak change'!$A$106:BA$202,48,FALSE())),0,(VLOOKUP($A17,'Import OffPeak'!$A$3:BA$99,48,FALSE())-VLOOKUP($A17,'Import OffPeak change'!$A$106:BA$202,48,FALSE())))</f>
        <v>0</v>
      </c>
      <c r="AW17" s="193" t="n">
        <f aca="false">IF(ISERROR(VLOOKUP($A17,'Import OffPeak'!$A$3:BB$99,49,FALSE())-VLOOKUP($A17,'Import OffPeak change'!$A$106:BB$202,49,FALSE())),0,(VLOOKUP($A17,'Import OffPeak'!$A$3:BB$99,49,FALSE())-VLOOKUP($A17,'Import OffPeak change'!$A$106:BB$202,49,FALSE())))</f>
        <v>0</v>
      </c>
      <c r="AX17" s="193" t="n">
        <f aca="false">IF(ISERROR(VLOOKUP($A17,'Import OffPeak'!$A$3:BC$99,50,FALSE())-VLOOKUP($A17,'Import OffPeak change'!$A$106:BC$202,50,FALSE())),0,(VLOOKUP($A17,'Import OffPeak'!$A$3:BC$99,50,FALSE())-VLOOKUP($A17,'Import OffPeak change'!$A$106:BC$202,50,FALSE())))</f>
        <v>0</v>
      </c>
      <c r="AY17" s="193" t="n">
        <f aca="false">IF(ISERROR(VLOOKUP($A17,'Import OffPeak'!$A$3:BD$99,51,FALSE())-VLOOKUP($A17,'Import OffPeak change'!$A$106:BD$202,51,FALSE())),0,(VLOOKUP($A17,'Import OffPeak'!$A$3:BD$99,51,FALSE())-VLOOKUP($A17,'Import OffPeak change'!$A$106:BD$202,51,FALSE())))</f>
        <v>0</v>
      </c>
      <c r="AZ17" s="193" t="n">
        <f aca="false">IF(ISERROR(VLOOKUP($A17,'Import OffPeak'!$A$3:BE$99,52,FALSE())-VLOOKUP($A17,'Import OffPeak change'!$A$106:BE$202,52,FALSE())),0,(VLOOKUP($A17,'Import OffPeak'!$A$3:BE$99,52,FALSE())-VLOOKUP($A17,'Import OffPeak change'!$A$106:BE$202,52,FALSE())))</f>
        <v>0</v>
      </c>
      <c r="BA17" s="193" t="n">
        <f aca="false">IF(ISERROR(VLOOKUP($A17,'Import OffPeak'!$A$3:BF$99,53,FALSE())-VLOOKUP($A17,'Import OffPeak change'!$A$106:BF$202,53,FALSE())),0,(VLOOKUP($A17,'Import OffPeak'!$A$3:BF$99,53,FALSE())-VLOOKUP($A17,'Import OffPeak change'!$A$106:BF$202,53,FALSE())))</f>
        <v>0</v>
      </c>
      <c r="BB17" s="193" t="n">
        <f aca="false">IF(ISERROR(VLOOKUP($A17,'Import OffPeak'!$A$3:BG$99,54,FALSE())-VLOOKUP($A17,'Import OffPeak change'!$A$106:BG$202,54,FALSE())),0,(VLOOKUP($A17,'Import OffPeak'!$A$3:BG$99,54,FALSE())-VLOOKUP($A17,'Import OffPeak change'!$A$106:BG$202,54,FALSE())))</f>
        <v>0</v>
      </c>
      <c r="BC17" s="193" t="n">
        <f aca="false">IF(ISERROR(VLOOKUP($A17,'Import OffPeak'!$A$3:BH$99,55,FALSE())-VLOOKUP($A17,'Import OffPeak change'!$A$106:BH$202,55,FALSE())),0,(VLOOKUP($A17,'Import OffPeak'!$A$3:BH$99,55,FALSE())-VLOOKUP($A17,'Import OffPeak change'!$A$106:BH$202,55,FALSE())))</f>
        <v>0</v>
      </c>
      <c r="BD17" s="193" t="n">
        <f aca="false">IF(ISERROR(VLOOKUP($A17,'Import OffPeak'!$A$3:BI$99,56,FALSE())-VLOOKUP($A17,'Import OffPeak change'!$A$106:BI$202,56,FALSE())),0,(VLOOKUP($A17,'Import OffPeak'!$A$3:BI$99,56,FALSE())-VLOOKUP($A17,'Import OffPeak change'!$A$106:BI$202,56,FALSE())))</f>
        <v>0</v>
      </c>
      <c r="BE17" s="193" t="n">
        <f aca="false">IF(ISERROR(VLOOKUP($A17,'Import OffPeak'!$A$3:BJ$99,57,FALSE())-VLOOKUP($A17,'Import OffPeak change'!$A$106:BJ$202,57,FALSE())),0,(VLOOKUP($A17,'Import OffPeak'!$A$3:BJ$99,57,FALSE())-VLOOKUP($A17,'Import OffPeak change'!$A$106:BJ$202,57,FALSE())))</f>
        <v>0</v>
      </c>
      <c r="BF17" s="193" t="n">
        <f aca="false">IF(ISERROR(VLOOKUP($A17,'Import OffPeak'!$A$3:BK$99,58,FALSE())-VLOOKUP($A17,'Import OffPeak change'!$A$106:BK$202,58,FALSE())),0,(VLOOKUP($A17,'Import OffPeak'!$A$3:BK$99,58,FALSE())-VLOOKUP($A17,'Import OffPeak change'!$A$106:BK$202,58,FALSE())))</f>
        <v>0</v>
      </c>
      <c r="BG17" s="193" t="n">
        <f aca="false">IF(ISERROR(VLOOKUP($A17,'Import OffPeak'!$A$3:BL$99,59,FALSE())-VLOOKUP($A17,'Import OffPeak change'!$A$106:BL$202,59,FALSE())),0,(VLOOKUP($A17,'Import OffPeak'!$A$3:BL$99,59,FALSE())-VLOOKUP($A17,'Import OffPeak change'!$A$106:BL$202,59,FALSE())))</f>
        <v>0</v>
      </c>
      <c r="BH17" s="193" t="n">
        <f aca="false">IF(ISERROR(VLOOKUP($A17,'Import OffPeak'!$A$3:BM$99,60,FALSE())-VLOOKUP($A17,'Import OffPeak change'!$A$106:BM$202,60,FALSE())),0,(VLOOKUP($A17,'Import OffPeak'!$A$3:BM$99,60,FALSE())-VLOOKUP($A17,'Import OffPeak change'!$A$106:BM$202,60,FALSE())))</f>
        <v>0</v>
      </c>
      <c r="BI17" s="193" t="n">
        <f aca="false">IF(ISERROR(VLOOKUP($A17,'Import OffPeak'!$A$3:BN$99,61,FALSE())-VLOOKUP($A17,'Import OffPeak change'!$A$106:BN$202,61,FALSE())),0,(VLOOKUP($A17,'Import OffPeak'!$A$3:BN$99,61,FALSE())-VLOOKUP($A17,'Import OffPeak change'!$A$106:BN$202,61,FALSE())))</f>
        <v>0</v>
      </c>
      <c r="BJ17" s="193" t="n">
        <f aca="false">IF(ISERROR(VLOOKUP($A17,'Import OffPeak'!$A$3:BO$99,62,FALSE())-VLOOKUP($A17,'Import OffPeak change'!$A$106:BO$202,62,FALSE())),0,(VLOOKUP($A17,'Import OffPeak'!$A$3:BO$99,62,FALSE())-VLOOKUP($A17,'Import OffPeak change'!$A$106:BO$202,62,FALSE())))</f>
        <v>0</v>
      </c>
      <c r="BK17" s="193" t="n">
        <f aca="false">IF(ISERROR(VLOOKUP($A17,'Import OffPeak'!$A$3:BP$99,63,FALSE())-VLOOKUP($A17,'Import OffPeak change'!$A$106:BP$202,63,FALSE())),0,(VLOOKUP($A17,'Import OffPeak'!$A$3:BP$99,63,FALSE())-VLOOKUP($A17,'Import OffPeak change'!$A$106:BP$202,63,FALSE())))</f>
        <v>0</v>
      </c>
      <c r="BL17" s="193" t="n">
        <f aca="false">IF(ISERROR(VLOOKUP($A17,'Import OffPeak'!$A$3:BQ$99,64,FALSE())-VLOOKUP($A17,'Import OffPeak change'!$A$106:BQ$202,64,FALSE())),0,(VLOOKUP($A17,'Import OffPeak'!$A$3:BQ$99,64,FALSE())-VLOOKUP($A17,'Import OffPeak change'!$A$106:BQ$202,64,FALSE())))</f>
        <v>0</v>
      </c>
      <c r="BM17" s="193" t="n">
        <f aca="false">IF(ISERROR(VLOOKUP($A17,'Import OffPeak'!$A$3:BR$99,65,FALSE())-VLOOKUP($A17,'Import OffPeak change'!$A$106:BR$202,65,FALSE())),0,(VLOOKUP($A17,'Import OffPeak'!$A$3:BR$99,65,FALSE())-VLOOKUP($A17,'Import OffPeak change'!$A$106:BR$202,65,FALSE())))</f>
        <v>0</v>
      </c>
      <c r="BN17" s="193" t="n">
        <f aca="false">IF(ISERROR(VLOOKUP($A17,'Import OffPeak'!$A$3:BS$99,66,FALSE())-VLOOKUP($A17,'Import OffPeak change'!$A$106:BS$202,66,FALSE())),0,(VLOOKUP($A17,'Import OffPeak'!$A$3:BS$99,66,FALSE())-VLOOKUP($A17,'Import OffPeak change'!$A$106:BS$202,66,FALSE())))</f>
        <v>0</v>
      </c>
      <c r="BO17" s="193" t="n">
        <f aca="false">IF(ISERROR(VLOOKUP($A17,'Import OffPeak'!$A$3:BT$99,67,FALSE())-VLOOKUP($A17,'Import OffPeak change'!$A$106:BT$202,67,FALSE())),0,(VLOOKUP($A17,'Import OffPeak'!$A$3:BT$99,67,FALSE())-VLOOKUP($A17,'Import OffPeak change'!$A$106:BT$202,67,FALSE())))</f>
        <v>0</v>
      </c>
      <c r="BP17" s="193" t="n">
        <f aca="false">IF(ISERROR(VLOOKUP($A17,'Import OffPeak'!$A$3:BU$99,68,FALSE())-VLOOKUP($A17,'Import OffPeak change'!$A$106:BU$202,68,FALSE())),0,(VLOOKUP($A17,'Import OffPeak'!$A$3:BU$99,68,FALSE())-VLOOKUP($A17,'Import OffPeak change'!$A$106:BU$202,68,FALSE())))</f>
        <v>0</v>
      </c>
      <c r="BQ17" s="193" t="n">
        <f aca="false">IF(ISERROR(VLOOKUP($A17,'Import OffPeak'!$A$3:BV$99,69,FALSE())-VLOOKUP($A17,'Import OffPeak change'!$A$106:BV$202,69,FALSE())),0,(VLOOKUP($A17,'Import OffPeak'!$A$3:BV$99,69,FALSE())-VLOOKUP($A17,'Import OffPeak change'!$A$106:BV$202,69,FALSE())))</f>
        <v>0</v>
      </c>
      <c r="BR17" s="193" t="n">
        <f aca="false">IF(ISERROR(VLOOKUP($A17,'Import OffPeak'!$A$3:BW$99,70,FALSE())-VLOOKUP($A17,'Import OffPeak change'!$A$106:BW$202,70,FALSE())),0,(VLOOKUP($A17,'Import OffPeak'!$A$3:BW$99,70,FALSE())-VLOOKUP($A17,'Import OffPeak change'!$A$106:BW$202,70,FALSE())))</f>
        <v>0</v>
      </c>
      <c r="BS17" s="193" t="n">
        <f aca="false">IF(ISERROR(VLOOKUP($A17,'Import OffPeak'!$A$3:BX$99,71,FALSE())-VLOOKUP($A17,'Import OffPeak change'!$A$106:BX$202,71,FALSE())),0,(VLOOKUP($A17,'Import OffPeak'!$A$3:BX$99,71,FALSE())-VLOOKUP($A17,'Import OffPeak change'!$A$106:BX$202,71,FALSE())))</f>
        <v>0</v>
      </c>
      <c r="BT17" s="193" t="n">
        <f aca="false">IF(ISERROR(VLOOKUP($A17,'Import OffPeak'!$A$3:BY$99,72,FALSE())-VLOOKUP($A17,'Import OffPeak change'!$A$106:BY$202,72,FALSE())),0,(VLOOKUP($A17,'Import OffPeak'!$A$3:BY$99,72,FALSE())-VLOOKUP($A17,'Import OffPeak change'!$A$106:BY$202,72,FALSE())))</f>
        <v>0</v>
      </c>
      <c r="BU17" s="193" t="n">
        <f aca="false">IF(ISERROR(VLOOKUP($A17,'Import OffPeak'!$A$3:BZ$99,73,FALSE())-VLOOKUP($A17,'Import OffPeak change'!$A$106:BZ$202,73,FALSE())),0,(VLOOKUP($A17,'Import OffPeak'!$A$3:BZ$99,73,FALSE())-VLOOKUP($A17,'Import OffPeak change'!$A$106:BZ$202,73,FALSE())))</f>
        <v>0</v>
      </c>
      <c r="BV17" s="193" t="n">
        <f aca="false">IF(ISERROR(VLOOKUP($A17,'Import OffPeak'!$A$3:CA$99,74,FALSE())-VLOOKUP($A17,'Import OffPeak change'!$A$106:CA$202,74,FALSE())),0,(VLOOKUP($A17,'Import OffPeak'!$A$3:CA$99,74,FALSE())-VLOOKUP($A17,'Import OffPeak change'!$A$106:CA$202,74,FALSE())))</f>
        <v>0</v>
      </c>
      <c r="BW17" s="193" t="n">
        <f aca="false">IF(ISERROR(VLOOKUP($A17,'Import OffPeak'!$A$3:CB$99,75,FALSE())-VLOOKUP($A17,'Import OffPeak change'!$A$106:CB$202,75,FALSE())),0,(VLOOKUP($A17,'Import OffPeak'!$A$3:CB$99,75,FALSE())-VLOOKUP($A17,'Import OffPeak change'!$A$106:CB$202,75,FALSE())))</f>
        <v>0</v>
      </c>
      <c r="BX17" s="193" t="n">
        <f aca="false">IF(ISERROR(VLOOKUP($A17,'Import OffPeak'!$A$3:CC$99,76,FALSE())-VLOOKUP($A17,'Import OffPeak change'!$A$106:CC$202,76,FALSE())),0,(VLOOKUP($A17,'Import OffPeak'!$A$3:CC$99,76,FALSE())-VLOOKUP($A17,'Import OffPeak change'!$A$106:CC$202,76,FALSE())))</f>
        <v>0</v>
      </c>
      <c r="BY17" s="193" t="n">
        <f aca="false">IF(ISERROR(VLOOKUP($A17,'Import OffPeak'!$A$3:CD$99,77,FALSE())-VLOOKUP($A17,'Import OffPeak change'!$A$106:CD$202,77,FALSE())),0,(VLOOKUP($A17,'Import OffPeak'!$A$3:CD$99,77,FALSE())-VLOOKUP($A17,'Import OffPeak change'!$A$106:CD$202,77,FALSE())))</f>
        <v>0</v>
      </c>
      <c r="BZ17" s="193" t="n">
        <f aca="false">IF(ISERROR(VLOOKUP($A17,'Import OffPeak'!$A$3:CE$99,78,FALSE())-VLOOKUP($A17,'Import OffPeak change'!$A$106:CE$202,78,FALSE())),0,(VLOOKUP($A17,'Import OffPeak'!$A$3:CE$99,78,FALSE())-VLOOKUP($A17,'Import OffPeak change'!$A$106:CE$202,78,FALSE())))</f>
        <v>0</v>
      </c>
      <c r="CA17" s="193" t="n">
        <f aca="false">IF(ISERROR(VLOOKUP($A17,'Import OffPeak'!$A$3:CF$99,79,FALSE())-VLOOKUP($A17,'Import OffPeak change'!$A$106:CF$202,79,FALSE())),0,(VLOOKUP($A17,'Import OffPeak'!$A$3:CF$99,79,FALSE())-VLOOKUP($A17,'Import OffPeak change'!$A$106:CF$202,79,FALSE())))</f>
        <v>0</v>
      </c>
      <c r="CB17" s="193" t="n">
        <f aca="false">IF(ISERROR(VLOOKUP($A17,'Import OffPeak'!$A$3:CG$99,80,FALSE())-VLOOKUP($A17,'Import OffPeak change'!$A$106:CG$202,80,FALSE())),0,(VLOOKUP($A17,'Import OffPeak'!$A$3:CG$99,80,FALSE())-VLOOKUP($A17,'Import OffPeak change'!$A$106:CG$202,80,FALSE())))</f>
        <v>0</v>
      </c>
      <c r="CC17" s="193" t="n">
        <f aca="false">IF(ISERROR(VLOOKUP($A17,'Import OffPeak'!$A$3:CH$99,81,FALSE())-VLOOKUP($A17,'Import OffPeak change'!$A$106:CH$202,81,FALSE())),0,(VLOOKUP($A17,'Import OffPeak'!$A$3:CH$99,81,FALSE())-VLOOKUP($A17,'Import OffPeak change'!$A$106:CH$202,81,FALSE())))</f>
        <v>0</v>
      </c>
      <c r="CD17" s="193" t="n">
        <f aca="false">IF(ISERROR(VLOOKUP($A17,'Import OffPeak'!$A$3:CI$99,82,FALSE())-VLOOKUP($A17,'Import OffPeak change'!$A$106:CI$202,82,FALSE())),0,(VLOOKUP($A17,'Import OffPeak'!$A$3:CI$99,82,FALSE())-VLOOKUP($A17,'Import OffPeak change'!$A$106:CI$202,82,FALSE())))</f>
        <v>0</v>
      </c>
      <c r="CE17" s="193" t="n">
        <f aca="false">IF(ISERROR(VLOOKUP($A17,'Import OffPeak'!$A$3:CJ$99,83,FALSE())-VLOOKUP($A17,'Import OffPeak change'!$A$106:CJ$202,83,FALSE())),0,(VLOOKUP($A17,'Import OffPeak'!$A$3:CJ$99,83,FALSE())-VLOOKUP($A17,'Import OffPeak change'!$A$106:CJ$202,83,FALSE())))</f>
        <v>0</v>
      </c>
      <c r="CF17" s="193" t="n">
        <f aca="false">IF(ISERROR(VLOOKUP($A17,'Import OffPeak'!$A$3:CK$99,84,FALSE())-VLOOKUP($A17,'Import OffPeak change'!$A$106:CK$202,84,FALSE())),0,(VLOOKUP($A17,'Import OffPeak'!$A$3:CK$99,84,FALSE())-VLOOKUP($A17,'Import OffPeak change'!$A$106:CK$202,84,FALSE())))</f>
        <v>0</v>
      </c>
      <c r="CG17" s="193" t="n">
        <f aca="false">IF(ISERROR(VLOOKUP($A17,'Import OffPeak'!$A$3:CL$99,85,FALSE())-VLOOKUP($A17,'Import OffPeak change'!$A$106:CL$202,85,FALSE())),0,(VLOOKUP($A17,'Import OffPeak'!$A$3:CL$99,85,FALSE())-VLOOKUP($A17,'Import OffPeak change'!$A$106:CL$202,85,FALSE())))</f>
        <v>0</v>
      </c>
      <c r="CH17" s="193" t="n">
        <f aca="false">IF(ISERROR(VLOOKUP($A17,'Import OffPeak'!$A$3:CM$99,86,FALSE())-VLOOKUP($A17,'Import OffPeak change'!$A$106:CM$202,86,FALSE())),0,(VLOOKUP($A17,'Import OffPeak'!$A$3:CM$99,86,FALSE())-VLOOKUP($A17,'Import OffPeak change'!$A$106:CM$202,86,FALSE())))</f>
        <v>0</v>
      </c>
      <c r="CI17" s="193" t="n">
        <f aca="false">IF(ISERROR(VLOOKUP($A17,'Import OffPeak'!$A$3:CN$99,87,FALSE())-VLOOKUP($A17,'Import OffPeak change'!$A$106:CN$202,87,FALSE())),0,(VLOOKUP($A17,'Import OffPeak'!$A$3:CN$99,87,FALSE())-VLOOKUP($A17,'Import OffPeak change'!$A$106:CN$202,87,FALSE())))</f>
        <v>0</v>
      </c>
      <c r="CJ17" s="193" t="n">
        <f aca="false">IF(ISERROR(VLOOKUP($A17,'Import OffPeak'!$A$3:CO$99,88,FALSE())-VLOOKUP($A17,'Import OffPeak change'!$A$106:CO$202,88,FALSE())),0,(VLOOKUP($A17,'Import OffPeak'!$A$3:CO$99,88,FALSE())-VLOOKUP($A17,'Import OffPeak change'!$A$106:CO$202,88,FALSE())))</f>
        <v>0</v>
      </c>
      <c r="CK17" s="193" t="n">
        <f aca="false">IF(ISERROR(VLOOKUP($A17,'Import OffPeak'!$A$3:CP$99,89,FALSE())-VLOOKUP($A17,'Import OffPeak change'!$A$106:CP$202,89,FALSE())),0,(VLOOKUP($A17,'Import OffPeak'!$A$3:CP$99,89,FALSE())-VLOOKUP($A17,'Import OffPeak change'!$A$106:CP$202,89,FALSE())))</f>
        <v>0</v>
      </c>
      <c r="CL17" s="193" t="n">
        <f aca="false">IF(ISERROR(VLOOKUP($A17,'Import OffPeak'!$A$3:CQ$99,90,FALSE())-VLOOKUP($A17,'Import OffPeak change'!$A$106:CQ$202,90,FALSE())),0,(VLOOKUP($A17,'Import OffPeak'!$A$3:CQ$99,90,FALSE())-VLOOKUP($A17,'Import OffPeak change'!$A$106:CQ$202,90,FALSE())))</f>
        <v>0</v>
      </c>
      <c r="CM17" s="193" t="n">
        <f aca="false">IF(ISERROR(VLOOKUP($A17,'Import OffPeak'!$A$3:CR$99,91,FALSE())-VLOOKUP($A17,'Import OffPeak change'!$A$106:CR$202,91,FALSE())),0,(VLOOKUP($A17,'Import OffPeak'!$A$3:CR$99,91,FALSE())-VLOOKUP($A17,'Import OffPeak change'!$A$106:CR$202,91,FALSE())))</f>
        <v>0</v>
      </c>
      <c r="CN17" s="193" t="n">
        <f aca="false">IF(ISERROR(VLOOKUP($A17,'Import OffPeak'!$A$3:CS$99,92,FALSE())-VLOOKUP($A17,'Import OffPeak change'!$A$106:CS$202,92,FALSE())),0,(VLOOKUP($A17,'Import OffPeak'!$A$3:CS$99,92,FALSE())-VLOOKUP($A17,'Import OffPeak change'!$A$106:CS$202,92,FALSE())))</f>
        <v>0</v>
      </c>
      <c r="CO17" s="193" t="n">
        <f aca="false">IF(ISERROR(VLOOKUP($A17,'Import OffPeak'!$A$3:CT$99,93,FALSE())-VLOOKUP($A17,'Import OffPeak change'!$A$106:CT$202,93,FALSE())),0,(VLOOKUP($A17,'Import OffPeak'!$A$3:CT$99,93,FALSE())-VLOOKUP($A17,'Import OffPeak change'!$A$106:CT$202,93,FALSE())))</f>
        <v>0</v>
      </c>
      <c r="CP17" s="193" t="n">
        <f aca="false">IF(ISERROR(VLOOKUP($A17,'Import OffPeak'!$A$3:CU$99,94,FALSE())-VLOOKUP($A17,'Import OffPeak change'!$A$106:CU$202,94,FALSE())),0,(VLOOKUP($A17,'Import OffPeak'!$A$3:CU$99,94,FALSE())-VLOOKUP($A17,'Import OffPeak change'!$A$106:CU$202,94,FALSE())))</f>
        <v>0</v>
      </c>
      <c r="CQ17" s="193" t="n">
        <f aca="false">IF(ISERROR(VLOOKUP($A17,'Import OffPeak'!$A$3:CV$99,95,FALSE())-VLOOKUP($A17,'Import OffPeak change'!$A$106:CV$202,95,FALSE())),0,(VLOOKUP($A17,'Import OffPeak'!$A$3:CV$99,95,FALSE())-VLOOKUP($A17,'Import OffPeak change'!$A$106:CV$202,95,FALSE())))</f>
        <v>0</v>
      </c>
      <c r="CR17" s="193" t="n">
        <f aca="false">IF(ISERROR(VLOOKUP($A17,'Import OffPeak'!$A$3:CW$99,96,FALSE())-VLOOKUP($A17,'Import OffPeak change'!$A$106:CW$202,96,FALSE())),0,(VLOOKUP($A17,'Import OffPeak'!$A$3:CW$99,96,FALSE())-VLOOKUP($A17,'Import OffPeak change'!$A$106:CW$202,96,FALSE())))</f>
        <v>0</v>
      </c>
      <c r="CS17" s="193" t="n">
        <f aca="false">IF(ISERROR(VLOOKUP($A17,'Import OffPeak'!$A$3:CX$99,97,FALSE())-VLOOKUP($A17,'Import OffPeak change'!$A$106:CX$202,97,FALSE())),0,(VLOOKUP($A17,'Import OffPeak'!$A$3:CX$99,97,FALSE())-VLOOKUP($A17,'Import OffPeak change'!$A$106:CX$202,97,FALSE())))</f>
        <v>0</v>
      </c>
      <c r="CT17" s="193" t="n">
        <f aca="false">IF(ISERROR(VLOOKUP($A17,'Import OffPeak'!$A$3:CY$99,98,FALSE())-VLOOKUP($A17,'Import OffPeak change'!$A$106:CY$202,98,FALSE())),0,(VLOOKUP($A17,'Import OffPeak'!$A$3:CY$99,98,FALSE())-VLOOKUP($A17,'Import OffPeak change'!$A$106:CY$202,98,FALSE())))</f>
        <v>0</v>
      </c>
      <c r="CU17" s="193" t="n">
        <f aca="false">IF(ISERROR(VLOOKUP($A17,'Import OffPeak'!$A$3:CZ$99,99,FALSE())-VLOOKUP($A17,'Import OffPeak change'!$A$106:CZ$202,99,FALSE())),0,(VLOOKUP($A17,'Import OffPeak'!$A$3:CZ$99,99,FALSE())-VLOOKUP($A17,'Import OffPeak change'!$A$106:CZ$202,99,FALSE())))</f>
        <v>0</v>
      </c>
      <c r="CV17" s="193" t="n">
        <f aca="false">IF(ISERROR(VLOOKUP($A17,'Import OffPeak'!$A$3:DA$99,100,FALSE())-VLOOKUP($A17,'Import OffPeak change'!$A$106:DA$202,100,FALSE())),0,(VLOOKUP($A17,'Import OffPeak'!$A$3:DA$99,100,FALSE())-VLOOKUP($A17,'Import OffPeak change'!$A$106:DA$202,100,FALSE())))</f>
        <v>0</v>
      </c>
      <c r="CW17" s="193" t="n">
        <f aca="false">IF(ISERROR(VLOOKUP($A17,'Import OffPeak'!$A$3:DB$99,101,FALSE())-VLOOKUP($A17,'Import OffPeak change'!$A$106:DB$202,101,FALSE())),0,(VLOOKUP($A17,'Import OffPeak'!$A$3:DB$99,101,FALSE())-VLOOKUP($A17,'Import OffPeak change'!$A$106:DB$202,101,FALSE())))</f>
        <v>0</v>
      </c>
      <c r="CX17" s="193" t="n">
        <f aca="false">IF(ISERROR(VLOOKUP($A17,'Import OffPeak'!$A$3:DC$99,102,FALSE())-VLOOKUP($A17,'Import OffPeak change'!$A$106:DC$202,102,FALSE())),0,(VLOOKUP($A17,'Import OffPeak'!$A$3:DC$99,102,FALSE())-VLOOKUP($A17,'Import OffPeak change'!$A$106:DC$202,102,FALSE())))</f>
        <v>0</v>
      </c>
      <c r="CY17" s="193" t="n">
        <f aca="false">IF(ISERROR(VLOOKUP($A17,'Import OffPeak'!$A$3:DD$99,103,FALSE())-VLOOKUP($A17,'Import OffPeak change'!$A$106:DD$202,103,FALSE())),0,(VLOOKUP($A17,'Import OffPeak'!$A$3:DD$99,103,FALSE())-VLOOKUP($A17,'Import OffPeak change'!$A$106:DD$202,103,FALSE())))</f>
        <v>0</v>
      </c>
      <c r="CZ17" s="193" t="n">
        <f aca="false">IF(ISERROR(VLOOKUP($A17,'Import OffPeak'!$A$3:DE$99,104,FALSE())-VLOOKUP($A17,'Import OffPeak change'!$A$106:DE$202,104,FALSE())),0,(VLOOKUP($A17,'Import OffPeak'!$A$3:DE$99,104,FALSE())-VLOOKUP($A17,'Import OffPeak change'!$A$106:DE$202,104,FALSE())))</f>
        <v>0</v>
      </c>
      <c r="DA17" s="193" t="n">
        <f aca="false">IF(ISERROR(VLOOKUP($A17,'Import OffPeak'!$A$3:DF$99,105,FALSE())-VLOOKUP($A17,'Import OffPeak change'!$A$106:DF$202,105,FALSE())),0,(VLOOKUP($A17,'Import OffPeak'!$A$3:DF$99,105,FALSE())-VLOOKUP($A17,'Import OffPeak change'!$A$106:DF$202,105,FALSE())))</f>
        <v>0</v>
      </c>
      <c r="DB17" s="193" t="n">
        <f aca="false">IF(ISERROR(VLOOKUP($A17,'Import OffPeak'!$A$3:DG$99,106,FALSE())-VLOOKUP($A17,'Import OffPeak change'!$A$106:DG$202,106,FALSE())),0,(VLOOKUP($A17,'Import OffPeak'!$A$3:DG$99,106,FALSE())-VLOOKUP($A17,'Import OffPeak change'!$A$106:DG$202,106,FALSE())))</f>
        <v>0</v>
      </c>
      <c r="DC17" s="193" t="n">
        <f aca="false">IF(ISERROR(VLOOKUP($A17,'Import OffPeak'!$A$3:DH$99,107,FALSE())-VLOOKUP($A17,'Import OffPeak change'!$A$106:DH$202,107,FALSE())),0,(VLOOKUP($A17,'Import OffPeak'!$A$3:DH$99,107,FALSE())-VLOOKUP($A17,'Import OffPeak change'!$A$106:DH$202,107,FALSE())))</f>
        <v>0</v>
      </c>
      <c r="DD17" s="193" t="n">
        <f aca="false">IF(ISERROR(VLOOKUP($A17,'Import OffPeak'!$A$3:DI$99,108,FALSE())-VLOOKUP($A17,'Import OffPeak change'!$A$106:DI$202,108,FALSE())),0,(VLOOKUP($A17,'Import OffPeak'!$A$3:DI$99,108,FALSE())-VLOOKUP($A17,'Import OffPeak change'!$A$106:DI$202,108,FALSE())))</f>
        <v>0</v>
      </c>
      <c r="DE17" s="193" t="n">
        <f aca="false">IF(ISERROR(VLOOKUP($A17,'Import OffPeak'!$A$3:DJ$99,109,FALSE())-VLOOKUP($A17,'Import OffPeak change'!$A$106:DJ$202,109,FALSE())),0,(VLOOKUP($A17,'Import OffPeak'!$A$3:DJ$99,109,FALSE())-VLOOKUP($A17,'Import OffPeak change'!$A$106:DJ$202,109,FALSE())))</f>
        <v>0</v>
      </c>
      <c r="DF17" s="193" t="n">
        <f aca="false">IF(ISERROR(VLOOKUP($A17,'Import OffPeak'!$A$3:DK$99,110,FALSE())-VLOOKUP($A17,'Import OffPeak change'!$A$106:DK$202,110,FALSE())),0,(VLOOKUP($A17,'Import OffPeak'!$A$3:DK$99,110,FALSE())-VLOOKUP($A17,'Import OffPeak change'!$A$106:DK$202,110,FALSE())))</f>
        <v>0</v>
      </c>
      <c r="DG17" s="193" t="n">
        <f aca="false">IF(ISERROR(VLOOKUP($A17,'Import OffPeak'!$A$3:DL$99,111,FALSE())-VLOOKUP($A17,'Import OffPeak change'!$A$106:DL$202,111,FALSE())),0,(VLOOKUP($A17,'Import OffPeak'!$A$3:DL$99,111,FALSE())-VLOOKUP($A17,'Import OffPeak change'!$A$106:DL$202,111,FALSE())))</f>
        <v>0</v>
      </c>
      <c r="DH17" s="193" t="n">
        <f aca="false">IF(ISERROR(VLOOKUP($A17,'Import OffPeak'!$A$3:DM$99,112,FALSE())-VLOOKUP($A17,'Import OffPeak change'!$A$106:DM$202,112,FALSE())),0,(VLOOKUP($A17,'Import OffPeak'!$A$3:DM$99,112,FALSE())-VLOOKUP($A17,'Import OffPeak change'!$A$106:DM$202,112,FALSE())))</f>
        <v>0</v>
      </c>
      <c r="DI17" s="193" t="n">
        <f aca="false">IF(ISERROR(VLOOKUP($A17,'Import OffPeak'!$A$3:DN$99,113,FALSE())-VLOOKUP($A17,'Import OffPeak change'!$A$106:DN$202,113,FALSE())),0,(VLOOKUP($A17,'Import OffPeak'!$A$3:DN$99,113,FALSE())-VLOOKUP($A17,'Import OffPeak change'!$A$106:DN$202,113,FALSE())))</f>
        <v>0</v>
      </c>
      <c r="DJ17" s="193" t="n">
        <f aca="false">IF(ISERROR(VLOOKUP($A17,'Import OffPeak'!$A$3:DO$99,114,FALSE())-VLOOKUP($A17,'Import OffPeak change'!$A$106:DO$202,114,FALSE())),0,(VLOOKUP($A17,'Import OffPeak'!$A$3:DO$99,114,FALSE())-VLOOKUP($A17,'Import OffPeak change'!$A$106:DO$202,114,FALSE())))</f>
        <v>0</v>
      </c>
      <c r="DK17" s="193" t="n">
        <f aca="false">IF(ISERROR(VLOOKUP($A17,'Import OffPeak'!$A$3:DP$99,115,FALSE())-VLOOKUP($A17,'Import OffPeak change'!$A$106:DP$202,115,FALSE())),0,(VLOOKUP($A17,'Import OffPeak'!$A$3:DP$99,115,FALSE())-VLOOKUP($A17,'Import OffPeak change'!$A$106:DP$202,115,FALSE())))</f>
        <v>0</v>
      </c>
      <c r="DL17" s="193" t="n">
        <f aca="false">IF(ISERROR(VLOOKUP($A17,'Import OffPeak'!$A$3:DQ$99,116,FALSE())-VLOOKUP($A17,'Import OffPeak change'!$A$106:DQ$202,116,FALSE())),0,(VLOOKUP($A17,'Import OffPeak'!$A$3:DQ$99,116,FALSE())-VLOOKUP($A17,'Import OffPeak change'!$A$106:DQ$202,116,FALSE())))</f>
        <v>0</v>
      </c>
      <c r="DM17" s="193" t="n">
        <f aca="false">IF(ISERROR(VLOOKUP($A17,'Import OffPeak'!$A$3:DR$99,117,FALSE())-VLOOKUP($A17,'Import OffPeak change'!$A$106:DR$202,117,FALSE())),0,(VLOOKUP($A17,'Import OffPeak'!$A$3:DR$99,117,FALSE())-VLOOKUP($A17,'Import OffPeak change'!$A$106:DR$202,117,FALSE())))</f>
        <v>0</v>
      </c>
      <c r="DN17" s="193" t="n">
        <f aca="false">IF(ISERROR(VLOOKUP($A17,'Import OffPeak'!$A$3:DS$99,118,FALSE())-VLOOKUP($A17,'Import OffPeak change'!$A$106:DS$202,118,FALSE())),0,(VLOOKUP($A17,'Import OffPeak'!$A$3:DS$99,118,FALSE())-VLOOKUP($A17,'Import OffPeak change'!$A$106:DS$202,118,FALSE())))</f>
        <v>0</v>
      </c>
      <c r="DO17" s="193" t="n">
        <f aca="false">IF(ISERROR(VLOOKUP($A17,'Import OffPeak'!$A$3:DT$99,119,FALSE())-VLOOKUP($A17,'Import OffPeak change'!$A$106:DT$202,119,FALSE())),0,(VLOOKUP($A17,'Import OffPeak'!$A$3:DT$99,119,FALSE())-VLOOKUP($A17,'Import OffPeak change'!$A$106:DT$202,119,FALSE())))</f>
        <v>0</v>
      </c>
      <c r="DP17" s="193" t="n">
        <f aca="false">IF(ISERROR(VLOOKUP($A17,'Import OffPeak'!$A$3:DU$99,120,FALSE())-VLOOKUP($A17,'Import OffPeak change'!$A$106:DU$202,120,FALSE())),0,(VLOOKUP($A17,'Import OffPeak'!$A$3:DU$99,120,FALSE())-VLOOKUP($A17,'Import OffPeak change'!$A$106:DU$202,120,FALSE())))</f>
        <v>0</v>
      </c>
      <c r="DQ17" s="193" t="n">
        <f aca="false">IF(ISERROR(VLOOKUP($A17,'Import OffPeak'!$A$3:DV$99,121,FALSE())-VLOOKUP($A17,'Import OffPeak change'!$A$106:DV$202,121,FALSE())),0,(VLOOKUP($A17,'Import OffPeak'!$A$3:DV$99,121,FALSE())-VLOOKUP($A17,'Import OffPeak change'!$A$106:DV$202,121,FALSE())))</f>
        <v>0</v>
      </c>
      <c r="DR17" s="193" t="n">
        <f aca="false">IF(ISERROR(VLOOKUP($A17,'Import OffPeak'!$A$3:DW$99,122,FALSE())-VLOOKUP($A17,'Import OffPeak change'!$A$106:DW$202,122,FALSE())),0,(VLOOKUP($A17,'Import OffPeak'!$A$3:DW$99,122,FALSE())-VLOOKUP($A17,'Import OffPeak change'!$A$106:DW$202,122,FALSE())))</f>
        <v>0</v>
      </c>
      <c r="DS17" s="193" t="n">
        <f aca="false">IF(ISERROR(VLOOKUP($A17,'Import OffPeak'!$A$3:DX$99,123,FALSE())-VLOOKUP($A17,'Import OffPeak change'!$A$106:DX$202,123,FALSE())),0,(VLOOKUP($A17,'Import OffPeak'!$A$3:DX$99,123,FALSE())-VLOOKUP($A17,'Import OffPeak change'!$A$106:DX$202,123,FALSE())))</f>
        <v>0</v>
      </c>
      <c r="DT17" s="193" t="n">
        <f aca="false">IF(ISERROR(VLOOKUP($A17,'Import OffPeak'!$A$3:DY$99,124,FALSE())-VLOOKUP($A17,'Import OffPeak change'!$A$106:DY$202,124,FALSE())),0,(VLOOKUP($A17,'Import OffPeak'!$A$3:DY$99,124,FALSE())-VLOOKUP($A17,'Import OffPeak change'!$A$106:DY$202,124,FALSE())))</f>
        <v>0</v>
      </c>
      <c r="DU17" s="193" t="n">
        <f aca="false">IF(ISERROR(VLOOKUP($A17,'Import OffPeak'!$A$3:DZ$99,125,FALSE())-VLOOKUP($A17,'Import OffPeak change'!$A$106:DZ$202,125,FALSE())),0,(VLOOKUP($A17,'Import OffPeak'!$A$3:DZ$99,125,FALSE())-VLOOKUP($A17,'Import OffPeak change'!$A$106:DZ$202,125,FALSE())))</f>
        <v>0</v>
      </c>
      <c r="DV17" s="193" t="n">
        <f aca="false">IF(ISERROR(VLOOKUP($A17,'Import OffPeak'!$A$3:EA$99,126,FALSE())-VLOOKUP($A17,'Import OffPeak change'!$A$106:EA$202,126,FALSE())),0,(VLOOKUP($A17,'Import OffPeak'!$A$3:EA$99,126,FALSE())-VLOOKUP($A17,'Import OffPeak change'!$A$106:EA$202,126,FALSE())))</f>
        <v>0</v>
      </c>
      <c r="DW17" s="193" t="n">
        <f aca="false">IF(ISERROR(VLOOKUP($A17,'Import OffPeak'!$A$3:EB$99,127,FALSE())-VLOOKUP($A17,'Import OffPeak change'!$A$106:EB$202,127,FALSE())),0,(VLOOKUP($A17,'Import OffPeak'!$A$3:EB$99,127,FALSE())-VLOOKUP($A17,'Import OffPeak change'!$A$106:EB$202,127,FALSE())))</f>
        <v>0</v>
      </c>
      <c r="DX17" s="193" t="n">
        <f aca="false">IF(ISERROR(VLOOKUP($A17,'Import OffPeak'!$A$3:EC$99,128,FALSE())-VLOOKUP($A17,'Import OffPeak change'!$A$106:EC$202,128,FALSE())),0,(VLOOKUP($A17,'Import OffPeak'!$A$3:EC$99,128,FALSE())-VLOOKUP($A17,'Import OffPeak change'!$A$106:EC$202,128,FALSE())))</f>
        <v>0</v>
      </c>
      <c r="DY17" s="193" t="n">
        <f aca="false">IF(ISERROR(VLOOKUP($A17,'Import OffPeak'!$A$3:ED$99,129,FALSE())-VLOOKUP($A17,'Import OffPeak change'!$A$106:ED$202,129,FALSE())),0,(VLOOKUP($A17,'Import OffPeak'!$A$3:ED$99,129,FALSE())-VLOOKUP($A17,'Import OffPeak change'!$A$106:ED$202,129,FALSE())))</f>
        <v>0</v>
      </c>
      <c r="DZ17" s="193" t="n">
        <f aca="false">IF(ISERROR(VLOOKUP($A17,'Import OffPeak'!$A$3:EE$99,130,FALSE())-VLOOKUP($A17,'Import OffPeak change'!$A$106:EE$202,130,FALSE())),0,(VLOOKUP($A17,'Import OffPeak'!$A$3:EE$99,130,FALSE())-VLOOKUP($A17,'Import OffPeak change'!$A$106:EE$202,130,FALSE())))</f>
        <v>0</v>
      </c>
      <c r="EA17" s="193" t="n">
        <f aca="false">IF(ISERROR(VLOOKUP($A17,'Import OffPeak'!$A$3:EF$99,131,FALSE())-VLOOKUP($A17,'Import OffPeak change'!$A$106:EF$202,131,FALSE())),0,(VLOOKUP($A17,'Import OffPeak'!$A$3:EF$99,131,FALSE())-VLOOKUP($A17,'Import OffPeak change'!$A$106:EF$202,131,FALSE())))</f>
        <v>0</v>
      </c>
      <c r="EB17" s="193" t="n">
        <f aca="false">IF(ISERROR(VLOOKUP($A17,'Import OffPeak'!$A$3:EG$99,132,FALSE())-VLOOKUP($A17,'Import OffPeak change'!$A$106:EG$202,132,FALSE())),0,(VLOOKUP($A17,'Import OffPeak'!$A$3:EG$99,132,FALSE())-VLOOKUP($A17,'Import OffPeak change'!$A$106:EG$202,132,FALSE())))</f>
        <v>0</v>
      </c>
      <c r="EC17" s="193" t="n">
        <f aca="false">IF(ISERROR(VLOOKUP($A17,'Import OffPeak'!$A$3:EH$99,133,FALSE())-VLOOKUP($A17,'Import OffPeak change'!$A$106:EH$202,133,FALSE())),0,(VLOOKUP($A17,'Import OffPeak'!$A$3:EH$99,133,FALSE())-VLOOKUP($A17,'Import OffPeak change'!$A$106:EH$202,133,FALSE())))</f>
        <v>0</v>
      </c>
      <c r="ED17" s="193" t="n">
        <f aca="false">IF(ISERROR(VLOOKUP($A17,'Import OffPeak'!$A$3:EI$99,134,FALSE())-VLOOKUP($A17,'Import OffPeak change'!$A$106:EI$202,134,FALSE())),0,(VLOOKUP($A17,'Import OffPeak'!$A$3:EI$99,134,FALSE())-VLOOKUP($A17,'Import OffPeak change'!$A$106:EI$202,134,FALSE())))</f>
        <v>0</v>
      </c>
      <c r="EE17" s="193" t="n">
        <f aca="false">IF(ISERROR(VLOOKUP($A17,'Import OffPeak'!$A$3:EJ$99,135,FALSE())-VLOOKUP($A17,'Import OffPeak change'!$A$106:EJ$202,135,FALSE())),0,(VLOOKUP($A17,'Import OffPeak'!$A$3:EJ$99,135,FALSE())-VLOOKUP($A17,'Import OffPeak change'!$A$106:EJ$202,135,FALSE())))</f>
        <v>0</v>
      </c>
      <c r="EF17" s="193" t="n">
        <f aca="false">IF(ISERROR(VLOOKUP($A17,'Import OffPeak'!$A$3:EK$99,136,FALSE())-VLOOKUP($A17,'Import OffPeak change'!$A$106:EK$202,136,FALSE())),0,(VLOOKUP($A17,'Import OffPeak'!$A$3:EK$99,136,FALSE())-VLOOKUP($A17,'Import OffPeak change'!$A$106:EK$202,136,FALSE())))</f>
        <v>0</v>
      </c>
      <c r="EG17" s="193" t="n">
        <f aca="false">IF(ISERROR(VLOOKUP($A17,'Import OffPeak'!$A$3:EL$99,137,FALSE())-VLOOKUP($A17,'Import OffPeak change'!$A$106:EL$202,137,FALSE())),0,(VLOOKUP($A17,'Import OffPeak'!$A$3:EL$99,137,FALSE())-VLOOKUP($A17,'Import OffPeak change'!$A$106:EL$202,137,FALSE())))</f>
        <v>0</v>
      </c>
      <c r="EH17" s="193" t="n">
        <f aca="false">IF(ISERROR(VLOOKUP($A17,'Import OffPeak'!$A$3:EM$99,138,FALSE())-VLOOKUP($A17,'Import OffPeak change'!$A$106:EM$202,138,FALSE())),0,(VLOOKUP($A17,'Import OffPeak'!$A$3:EM$99,138,FALSE())-VLOOKUP($A17,'Import OffPeak change'!$A$106:EM$202,138,FALSE())))</f>
        <v>0</v>
      </c>
      <c r="EI17" s="193" t="n">
        <f aca="false">IF(ISERROR(VLOOKUP($A17,'Import OffPeak'!$A$3:EN$99,139,FALSE())-VLOOKUP($A17,'Import OffPeak change'!$A$106:EN$202,139,FALSE())),0,(VLOOKUP($A17,'Import OffPeak'!$A$3:EN$99,139,FALSE())-VLOOKUP($A17,'Import OffPeak change'!$A$106:EN$202,139,FALSE())))</f>
        <v>0</v>
      </c>
      <c r="EJ17" s="193" t="n">
        <f aca="false">IF(ISERROR(VLOOKUP($A17,'Import OffPeak'!$A$3:EO$99,140,FALSE())-VLOOKUP($A17,'Import OffPeak change'!$A$106:EO$202,140,FALSE())),0,(VLOOKUP($A17,'Import OffPeak'!$A$3:EO$99,140,FALSE())-VLOOKUP($A17,'Import OffPeak change'!$A$106:EO$202,140,FALSE())))</f>
        <v>0</v>
      </c>
      <c r="EK17" s="193" t="n">
        <f aca="false">IF(ISERROR(VLOOKUP($A17,'Import OffPeak'!$A$3:EP$99,141,FALSE())-VLOOKUP($A17,'Import OffPeak change'!$A$106:EP$202,141,FALSE())),0,(VLOOKUP($A17,'Import OffPeak'!$A$3:EP$99,141,FALSE())-VLOOKUP($A17,'Import OffPeak change'!$A$106:EP$202,141,FALSE())))</f>
        <v>0</v>
      </c>
      <c r="EL17" s="193" t="n">
        <f aca="false">IF(ISERROR(VLOOKUP($A17,'Import OffPeak'!$A$3:EQ$99,142,FALSE())-VLOOKUP($A17,'Import OffPeak change'!$A$106:EQ$202,142,FALSE())),0,(VLOOKUP($A17,'Import OffPeak'!$A$3:EQ$99,142,FALSE())-VLOOKUP($A17,'Import OffPeak change'!$A$106:EQ$202,142,FALSE())))</f>
        <v>0</v>
      </c>
      <c r="EM17" s="193" t="n">
        <f aca="false">IF(ISERROR(VLOOKUP($A17,'Import OffPeak'!$A$3:ER$99,143,FALSE())-VLOOKUP($A17,'Import OffPeak change'!$A$106:ER$202,143,FALSE())),0,(VLOOKUP($A17,'Import OffPeak'!$A$3:ER$99,143,FALSE())-VLOOKUP($A17,'Import OffPeak change'!$A$106:ER$202,143,FALSE())))</f>
        <v>0</v>
      </c>
      <c r="EN17" s="193" t="n">
        <f aca="false">IF(ISERROR(VLOOKUP($A17,'Import OffPeak'!$A$3:ES$99,144,FALSE())-VLOOKUP($A17,'Import OffPeak change'!$A$106:ES$202,144,FALSE())),0,(VLOOKUP($A17,'Import OffPeak'!$A$3:ES$99,144,FALSE())-VLOOKUP($A17,'Import OffPeak change'!$A$106:ES$202,144,FALSE())))</f>
        <v>0</v>
      </c>
      <c r="EO17" s="193" t="n">
        <f aca="false">IF(ISERROR(VLOOKUP($A17,'Import OffPeak'!$A$3:ET$99,145,FALSE())-VLOOKUP($A17,'Import OffPeak change'!$A$106:ET$202,145,FALSE())),0,(VLOOKUP($A17,'Import OffPeak'!$A$3:ET$99,145,FALSE())-VLOOKUP($A17,'Import OffPeak change'!$A$106:ET$202,145,FALSE())))</f>
        <v>0</v>
      </c>
      <c r="EP17" s="193" t="n">
        <f aca="false">IF(ISERROR(VLOOKUP($A17,'Import OffPeak'!$A$3:EU$99,146,FALSE())-VLOOKUP($A17,'Import OffPeak change'!$A$106:EU$202,146,FALSE())),0,(VLOOKUP($A17,'Import OffPeak'!$A$3:EU$99,146,FALSE())-VLOOKUP($A17,'Import OffPeak change'!$A$106:EU$202,146,FALSE())))</f>
        <v>0</v>
      </c>
      <c r="EQ17" s="193" t="n">
        <f aca="false">IF(ISERROR(VLOOKUP($A17,'Import OffPeak'!$A$3:EV$99,147,FALSE())-VLOOKUP($A17,'Import OffPeak change'!$A$106:EV$202,147,FALSE())),0,(VLOOKUP($A17,'Import OffPeak'!$A$3:EV$99,147,FALSE())-VLOOKUP($A17,'Import OffPeak change'!$A$106:EV$202,147,FALSE())))</f>
        <v>0</v>
      </c>
      <c r="ER17" s="193" t="n">
        <f aca="false">IF(ISERROR(VLOOKUP($A17,'Import OffPeak'!$A$3:EW$99,148,FALSE())-VLOOKUP($A17,'Import OffPeak change'!$A$106:EW$202,148,FALSE())),0,(VLOOKUP($A17,'Import OffPeak'!$A$3:EW$99,148,FALSE())-VLOOKUP($A17,'Import OffPeak change'!$A$106:EW$202,148,FALSE())))</f>
        <v>0</v>
      </c>
      <c r="ES17" s="193" t="n">
        <f aca="false">IF(ISERROR(VLOOKUP($A17,'Import OffPeak'!$A$3:EX$99,149,FALSE())-VLOOKUP($A17,'Import OffPeak change'!$A$106:EX$202,149,FALSE())),0,(VLOOKUP($A17,'Import OffPeak'!$A$3:EX$99,149,FALSE())-VLOOKUP($A17,'Import OffPeak change'!$A$106:EX$202,149,FALSE())))</f>
        <v>0</v>
      </c>
      <c r="ET17" s="193" t="n">
        <f aca="false">IF(ISERROR(VLOOKUP($A17,'Import OffPeak'!$A$3:EY$99,150,FALSE())-VLOOKUP($A17,'Import OffPeak change'!$A$106:EY$202,150,FALSE())),0,(VLOOKUP($A17,'Import OffPeak'!$A$3:EY$99,150,FALSE())-VLOOKUP($A17,'Import OffPeak change'!$A$106:EY$202,150,FALSE())))</f>
        <v>0</v>
      </c>
      <c r="EU17" s="193" t="n">
        <f aca="false">IF(ISERROR(VLOOKUP($A17,'Import OffPeak'!$A$3:EZ$99,151,FALSE())-VLOOKUP($A17,'Import OffPeak change'!$A$106:EZ$202,151,FALSE())),0,(VLOOKUP($A17,'Import OffPeak'!$A$3:EZ$99,151,FALSE())-VLOOKUP($A17,'Import OffPeak change'!$A$106:EZ$202,151,FALSE())))</f>
        <v>0</v>
      </c>
      <c r="EV17" s="193" t="n">
        <f aca="false">IF(ISERROR(VLOOKUP($A17,'Import OffPeak'!$A$3:FA$99,152,FALSE())-VLOOKUP($A17,'Import OffPeak change'!$A$106:FA$202,152,FALSE())),0,(VLOOKUP($A17,'Import OffPeak'!$A$3:FA$99,152,FALSE())-VLOOKUP($A17,'Import OffPeak change'!$A$106:FA$202,152,FALSE())))</f>
        <v>0</v>
      </c>
      <c r="EW17" s="193" t="n">
        <f aca="false">IF(ISERROR(VLOOKUP($A17,'Import OffPeak'!$A$3:FB$99,153,FALSE())-VLOOKUP($A17,'Import OffPeak change'!$A$106:FB$202,153,FALSE())),0,(VLOOKUP($A17,'Import OffPeak'!$A$3:FB$99,153,FALSE())-VLOOKUP($A17,'Import OffPeak change'!$A$106:FB$202,153,FALSE())))</f>
        <v>0</v>
      </c>
      <c r="EX17" s="193" t="n">
        <f aca="false">IF(ISERROR(VLOOKUP($A17,'Import OffPeak'!$A$3:FC$99,154,FALSE())-VLOOKUP($A17,'Import OffPeak change'!$A$106:FC$202,154,FALSE())),0,(VLOOKUP($A17,'Import OffPeak'!$A$3:FC$99,154,FALSE())-VLOOKUP($A17,'Import OffPeak change'!$A$106:FC$202,154,FALSE())))</f>
        <v>0</v>
      </c>
      <c r="EY17" s="193" t="n">
        <f aca="false">IF(ISERROR(VLOOKUP($A17,'Import OffPeak'!$A$3:FD$99,155,FALSE())-VLOOKUP($A17,'Import OffPeak change'!$A$106:FD$202,155,FALSE())),0,(VLOOKUP($A17,'Import OffPeak'!$A$3:FD$99,155,FALSE())-VLOOKUP($A17,'Import OffPeak change'!$A$106:FD$202,155,FALSE())))</f>
        <v>0</v>
      </c>
      <c r="EZ17" s="193" t="n">
        <f aca="false">IF(ISERROR(VLOOKUP($A17,'Import OffPeak'!$A$3:FE$99,156,FALSE())-VLOOKUP($A17,'Import OffPeak change'!$A$106:FE$202,156,FALSE())),0,(VLOOKUP($A17,'Import OffPeak'!$A$3:FE$99,156,FALSE())-VLOOKUP($A17,'Import OffPeak change'!$A$106:FE$202,156,FALSE())))</f>
        <v>0</v>
      </c>
      <c r="FA17" s="193" t="n">
        <f aca="false">IF(ISERROR(VLOOKUP($A17,'Import OffPeak'!$A$3:FF$99,157,FALSE())-VLOOKUP($A17,'Import OffPeak change'!$A$106:FF$202,157,FALSE())),0,(VLOOKUP($A17,'Import OffPeak'!$A$3:FF$99,157,FALSE())-VLOOKUP($A17,'Import OffPeak change'!$A$106:FF$202,157,FALSE())))</f>
        <v>0</v>
      </c>
      <c r="FB17" s="193" t="n">
        <f aca="false">IF(ISERROR(VLOOKUP($A17,'Import OffPeak'!$A$3:FG$99,158,FALSE())-VLOOKUP($A17,'Import OffPeak change'!$A$106:FG$202,158,FALSE())),0,(VLOOKUP($A17,'Import OffPeak'!$A$3:FG$99,158,FALSE())-VLOOKUP($A17,'Import OffPeak change'!$A$106:FG$202,158,FALSE())))</f>
        <v>0</v>
      </c>
      <c r="FC17" s="193" t="n">
        <f aca="false">IF(ISERROR(VLOOKUP($A17,'Import OffPeak'!$A$3:FH$99,159,FALSE())-VLOOKUP($A17,'Import OffPeak change'!$A$106:FH$202,159,FALSE())),0,(VLOOKUP($A17,'Import OffPeak'!$A$3:FH$99,159,FALSE())-VLOOKUP($A17,'Import OffPeak change'!$A$106:FH$202,159,FALSE())))</f>
        <v>0</v>
      </c>
      <c r="FD17" s="193" t="n">
        <f aca="false">IF(ISERROR(VLOOKUP($A17,'Import OffPeak'!$A$3:FI$99,160,FALSE())-VLOOKUP($A17,'Import OffPeak change'!$A$106:FI$202,160,FALSE())),0,(VLOOKUP($A17,'Import OffPeak'!$A$3:FI$99,160,FALSE())-VLOOKUP($A17,'Import OffPeak change'!$A$106:FI$202,160,FALSE())))</f>
        <v>0</v>
      </c>
      <c r="FE17" s="193" t="n">
        <f aca="false">IF(ISERROR(VLOOKUP($A17,'Import OffPeak'!$A$3:FJ$99,161,FALSE())-VLOOKUP($A17,'Import OffPeak change'!$A$106:FJ$202,161,FALSE())),0,(VLOOKUP($A17,'Import OffPeak'!$A$3:FJ$99,161,FALSE())-VLOOKUP($A17,'Import OffPeak change'!$A$106:FJ$202,161,FALSE())))</f>
        <v>0</v>
      </c>
      <c r="FF17" s="193" t="n">
        <f aca="false">IF(ISERROR(VLOOKUP($A17,'Import OffPeak'!$A$3:FK$99,162,FALSE())-VLOOKUP($A17,'Import OffPeak change'!$A$106:FK$202,162,FALSE())),0,(VLOOKUP($A17,'Import OffPeak'!$A$3:FK$99,162,FALSE())-VLOOKUP($A17,'Import OffPeak change'!$A$106:FK$202,162,FALSE())))</f>
        <v>0</v>
      </c>
      <c r="FG17" s="193" t="n">
        <f aca="false">IF(ISERROR(VLOOKUP($A17,'Import OffPeak'!$A$3:FL$99,163,FALSE())-VLOOKUP($A17,'Import OffPeak change'!$A$106:FL$202,163,FALSE())),0,(VLOOKUP($A17,'Import OffPeak'!$A$3:FL$99,163,FALSE())-VLOOKUP($A17,'Import OffPeak change'!$A$106:FL$202,163,FALSE())))</f>
        <v>0</v>
      </c>
      <c r="FH17" s="193" t="n">
        <f aca="false">IF(ISERROR(VLOOKUP($A17,'Import OffPeak'!$A$3:FM$99,164,FALSE())-VLOOKUP($A17,'Import OffPeak change'!$A$106:FM$202,164,FALSE())),0,(VLOOKUP($A17,'Import OffPeak'!$A$3:FM$99,164,FALSE())-VLOOKUP($A17,'Import OffPeak change'!$A$106:FM$202,164,FALSE())))</f>
        <v>0</v>
      </c>
      <c r="FI17" s="193" t="n">
        <f aca="false">IF(ISERROR(VLOOKUP($A17,'Import OffPeak'!$A$3:FN$99,165,FALSE())-VLOOKUP($A17,'Import OffPeak change'!$A$106:FN$202,165,FALSE())),0,(VLOOKUP($A17,'Import OffPeak'!$A$3:FN$99,165,FALSE())-VLOOKUP($A17,'Import OffPeak change'!$A$106:FN$202,165,FALSE())))</f>
        <v>0</v>
      </c>
      <c r="FJ17" s="193" t="n">
        <f aca="false">IF(ISERROR(VLOOKUP($A17,'Import OffPeak'!$A$3:FO$99,166,FALSE())-VLOOKUP($A17,'Import OffPeak change'!$A$106:FO$202,166,FALSE())),0,(VLOOKUP($A17,'Import OffPeak'!$A$3:FO$99,166,FALSE())-VLOOKUP($A17,'Import OffPeak change'!$A$106:FO$202,166,FALSE())))</f>
        <v>0</v>
      </c>
      <c r="FK17" s="193" t="n">
        <f aca="false">IF(ISERROR(VLOOKUP($A17,'Import OffPeak'!$A$3:FP$99,167,FALSE())-VLOOKUP($A17,'Import OffPeak change'!$A$106:FP$202,167,FALSE())),0,(VLOOKUP($A17,'Import OffPeak'!$A$3:FP$99,167,FALSE())-VLOOKUP($A17,'Import OffPeak change'!$A$106:FP$202,167,FALSE())))</f>
        <v>0</v>
      </c>
      <c r="FL17" s="193" t="n">
        <f aca="false">IF(ISERROR(VLOOKUP($A17,'Import OffPeak'!$A$3:FQ$99,168,FALSE())-VLOOKUP($A17,'Import OffPeak change'!$A$106:FQ$202,168,FALSE())),0,(VLOOKUP($A17,'Import OffPeak'!$A$3:FQ$99,168,FALSE())-VLOOKUP($A17,'Import OffPeak change'!$A$106:FQ$202,168,FALSE())))</f>
        <v>0</v>
      </c>
      <c r="FM17" s="193" t="n">
        <f aca="false">IF(ISERROR(VLOOKUP($A17,'Import OffPeak'!$A$3:FR$99,169,FALSE())-VLOOKUP($A17,'Import OffPeak change'!$A$106:FR$202,169,FALSE())),0,(VLOOKUP($A17,'Import OffPeak'!$A$3:FR$99,169,FALSE())-VLOOKUP($A17,'Import OffPeak change'!$A$106:FR$202,169,FALSE())))</f>
        <v>0</v>
      </c>
      <c r="FN17" s="193" t="n">
        <f aca="false">IF(ISERROR(VLOOKUP($A17,'Import OffPeak'!$A$3:FS$99,170,FALSE())-VLOOKUP($A17,'Import OffPeak change'!$A$106:FS$202,170,FALSE())),0,(VLOOKUP($A17,'Import OffPeak'!$A$3:FS$99,170,FALSE())-VLOOKUP($A17,'Import OffPeak change'!$A$106:FS$202,170,FALSE())))</f>
        <v>0</v>
      </c>
      <c r="FO17" s="193" t="n">
        <f aca="false">IF(ISERROR(VLOOKUP($A17,'Import OffPeak'!$A$3:FT$99,171,FALSE())-VLOOKUP($A17,'Import OffPeak change'!$A$106:FT$202,171,FALSE())),0,(VLOOKUP($A17,'Import OffPeak'!$A$3:FT$99,171,FALSE())-VLOOKUP($A17,'Import OffPeak change'!$A$106:FT$202,171,FALSE())))</f>
        <v>0</v>
      </c>
      <c r="FP17" s="193" t="n">
        <f aca="false">IF(ISERROR(VLOOKUP($A17,'Import OffPeak'!$A$3:FU$99,172,FALSE())-VLOOKUP($A17,'Import OffPeak change'!$A$106:FU$202,172,FALSE())),0,(VLOOKUP($A17,'Import OffPeak'!$A$3:FU$99,172,FALSE())-VLOOKUP($A17,'Import OffPeak change'!$A$106:FU$202,172,FALSE())))</f>
        <v>0</v>
      </c>
      <c r="FQ17" s="193" t="n">
        <f aca="false">IF(ISERROR(VLOOKUP($A17,'Import OffPeak'!$A$3:FV$99,173,FALSE())-VLOOKUP($A17,'Import OffPeak change'!$A$106:FV$202,173,FALSE())),0,(VLOOKUP($A17,'Import OffPeak'!$A$3:FV$99,173,FALSE())-VLOOKUP($A17,'Import OffPeak change'!$A$106:FV$202,173,FALSE())))</f>
        <v>0</v>
      </c>
      <c r="FR17" s="193" t="n">
        <f aca="false">IF(ISERROR(VLOOKUP($A17,'Import OffPeak'!$A$3:FW$99,174,FALSE())-VLOOKUP($A17,'Import OffPeak change'!$A$106:FW$202,174,FALSE())),0,(VLOOKUP($A17,'Import OffPeak'!$A$3:FW$99,174,FALSE())-VLOOKUP($A17,'Import OffPeak change'!$A$106:FW$202,174,FALSE())))</f>
        <v>0</v>
      </c>
      <c r="FS17" s="193" t="n">
        <f aca="false">IF(ISERROR(VLOOKUP($A17,'Import OffPeak'!$A$3:FX$99,175,FALSE())-VLOOKUP($A17,'Import OffPeak change'!$A$106:FX$202,175,FALSE())),0,(VLOOKUP($A17,'Import OffPeak'!$A$3:FX$99,175,FALSE())-VLOOKUP($A17,'Import OffPeak change'!$A$106:FX$202,175,FALSE())))</f>
        <v>0</v>
      </c>
      <c r="FT17" s="193" t="n">
        <f aca="false">IF(ISERROR(VLOOKUP($A17,'Import OffPeak'!$A$3:FY$99,176,FALSE())-VLOOKUP($A17,'Import OffPeak change'!$A$106:FY$202,176,FALSE())),0,(VLOOKUP($A17,'Import OffPeak'!$A$3:FY$99,176,FALSE())-VLOOKUP($A17,'Import OffPeak change'!$A$106:FY$202,176,FALSE())))</f>
        <v>0</v>
      </c>
      <c r="FU17" s="193" t="n">
        <f aca="false">IF(ISERROR(VLOOKUP($A17,'Import OffPeak'!$A$3:FZ$99,177,FALSE())-VLOOKUP($A17,'Import OffPeak change'!$A$106:FZ$202,177,FALSE())),0,(VLOOKUP($A17,'Import OffPeak'!$A$3:FZ$99,177,FALSE())-VLOOKUP($A17,'Import OffPeak change'!$A$106:FZ$202,177,FALSE())))</f>
        <v>0</v>
      </c>
      <c r="FV17" s="193" t="n">
        <f aca="false">IF(ISERROR(VLOOKUP($A17,'Import OffPeak'!$A$3:GA$99,178,FALSE())-VLOOKUP($A17,'Import OffPeak change'!$A$106:GA$202,178,FALSE())),0,(VLOOKUP($A17,'Import OffPeak'!$A$3:GA$99,178,FALSE())-VLOOKUP($A17,'Import OffPeak change'!$A$106:GA$202,178,FALSE())))</f>
        <v>0</v>
      </c>
      <c r="FW17" s="193" t="n">
        <f aca="false">IF(ISERROR(VLOOKUP($A17,'Import OffPeak'!$A$3:GB$99,179,FALSE())-VLOOKUP($A17,'Import OffPeak change'!$A$106:GB$202,179,FALSE())),0,(VLOOKUP($A17,'Import OffPeak'!$A$3:GB$99,179,FALSE())-VLOOKUP($A17,'Import OffPeak change'!$A$106:GB$202,179,FALSE())))</f>
        <v>0</v>
      </c>
      <c r="FX17" s="193" t="n">
        <f aca="false">IF(ISERROR(VLOOKUP($A17,'Import OffPeak'!$A$3:GC$99,180,FALSE())-VLOOKUP($A17,'Import OffPeak change'!$A$106:GC$202,180,FALSE())),0,(VLOOKUP($A17,'Import OffPeak'!$A$3:GC$99,180,FALSE())-VLOOKUP($A17,'Import OffPeak change'!$A$106:GC$202,180,FALSE())))</f>
        <v>0</v>
      </c>
      <c r="FY17" s="193" t="n">
        <f aca="false">IF(ISERROR(VLOOKUP($A17,'Import OffPeak'!$A$3:GD$99,181,FALSE())-VLOOKUP($A17,'Import OffPeak change'!$A$106:GD$202,181,FALSE())),0,(VLOOKUP($A17,'Import OffPeak'!$A$3:GD$99,181,FALSE())-VLOOKUP($A17,'Import OffPeak change'!$A$106:GD$202,181,FALSE())))</f>
        <v>0</v>
      </c>
      <c r="FZ17" s="193" t="n">
        <f aca="false">IF(ISERROR(VLOOKUP($A17,'Import OffPeak'!$A$3:GE$99,182,FALSE())-VLOOKUP($A17,'Import OffPeak change'!$A$106:GE$202,182,FALSE())),0,(VLOOKUP($A17,'Import OffPeak'!$A$3:GE$99,182,FALSE())-VLOOKUP($A17,'Import OffPeak change'!$A$106:GE$202,182,FALSE())))</f>
        <v>0</v>
      </c>
      <c r="GA17" s="193" t="n">
        <f aca="false">IF(ISERROR(VLOOKUP($A17,'Import OffPeak'!$A$3:GF$99,183,FALSE())-VLOOKUP($A17,'Import OffPeak change'!$A$106:GF$202,183,FALSE())),0,(VLOOKUP($A17,'Import OffPeak'!$A$3:GF$99,183,FALSE())-VLOOKUP($A17,'Import OffPeak change'!$A$106:GF$202,183,FALSE())))</f>
        <v>0</v>
      </c>
      <c r="GB17" s="193" t="n">
        <f aca="false">IF(ISERROR(VLOOKUP($A17,'Import OffPeak'!$A$3:GG$99,184,FALSE())-VLOOKUP($A17,'Import OffPeak change'!$A$106:GG$202,184,FALSE())),0,(VLOOKUP($A17,'Import OffPeak'!$A$3:GG$99,184,FALSE())-VLOOKUP($A17,'Import OffPeak change'!$A$106:GG$202,184,FALSE())))</f>
        <v>0</v>
      </c>
      <c r="GC17" s="193" t="n">
        <f aca="false">IF(ISERROR(VLOOKUP($A17,'Import OffPeak'!$A$3:GH$99,185,FALSE())-VLOOKUP($A17,'Import OffPeak change'!$A$106:GH$202,185,FALSE())),0,(VLOOKUP($A17,'Import OffPeak'!$A$3:GH$99,185,FALSE())-VLOOKUP($A17,'Import OffPeak change'!$A$106:GH$202,185,FALSE())))</f>
        <v>0</v>
      </c>
      <c r="GD17" s="193" t="n">
        <f aca="false">IF(ISERROR(VLOOKUP($A17,'Import OffPeak'!$A$3:GI$99,186,FALSE())-VLOOKUP($A17,'Import OffPeak change'!$A$106:GI$202,186,FALSE())),0,(VLOOKUP($A17,'Import OffPeak'!$A$3:GI$99,186,FALSE())-VLOOKUP($A17,'Import OffPeak change'!$A$106:GI$202,186,FALSE())))</f>
        <v>0</v>
      </c>
      <c r="GE17" s="193" t="n">
        <f aca="false">IF(ISERROR(VLOOKUP($A17,'Import OffPeak'!$A$3:GJ$99,187,FALSE())-VLOOKUP($A17,'Import OffPeak change'!$A$106:GJ$202,187,FALSE())),0,(VLOOKUP($A17,'Import OffPeak'!$A$3:GJ$99,187,FALSE())-VLOOKUP($A17,'Import OffPeak change'!$A$106:GJ$202,187,FALSE())))</f>
        <v>0</v>
      </c>
      <c r="GF17" s="193" t="n">
        <f aca="false">IF(ISERROR(VLOOKUP($A17,'Import OffPeak'!$A$3:GK$99,188,FALSE())-VLOOKUP($A17,'Import OffPeak change'!$A$106:GK$202,188,FALSE())),0,(VLOOKUP($A17,'Import OffPeak'!$A$3:GK$99,188,FALSE())-VLOOKUP($A17,'Import OffPeak change'!$A$106:GK$202,188,FALSE())))</f>
        <v>0</v>
      </c>
      <c r="GG17" s="193" t="n">
        <f aca="false">IF(ISERROR(VLOOKUP($A17,'Import OffPeak'!$A$3:GL$99,189,FALSE())-VLOOKUP($A17,'Import OffPeak change'!$A$106:GL$202,189,FALSE())),0,(VLOOKUP($A17,'Import OffPeak'!$A$3:GL$99,189,FALSE())-VLOOKUP($A17,'Import OffPeak change'!$A$106:GL$202,189,FALSE())))</f>
        <v>0</v>
      </c>
      <c r="GH17" s="193" t="n">
        <f aca="false">IF(ISERROR(VLOOKUP($A17,'Import OffPeak'!$A$3:GM$99,190,FALSE())-VLOOKUP($A17,'Import OffPeak change'!$A$106:GM$202,190,FALSE())),0,(VLOOKUP($A17,'Import OffPeak'!$A$3:GM$99,190,FALSE())-VLOOKUP($A17,'Import OffPeak change'!$A$106:GM$202,190,FALSE())))</f>
        <v>0</v>
      </c>
      <c r="GI17" s="193" t="n">
        <f aca="false">IF(ISERROR(VLOOKUP($A17,'Import OffPeak'!$A$3:GN$99,191,FALSE())-VLOOKUP($A17,'Import OffPeak change'!$A$106:GN$202,191,FALSE())),0,(VLOOKUP($A17,'Import OffPeak'!$A$3:GN$99,191,FALSE())-VLOOKUP($A17,'Import OffPeak change'!$A$106:GN$202,191,FALSE())))</f>
        <v>0</v>
      </c>
      <c r="GJ17" s="193" t="n">
        <f aca="false">IF(ISERROR(VLOOKUP($A17,'Import OffPeak'!$A$3:GO$99,192,FALSE())-VLOOKUP($A17,'Import OffPeak change'!$A$106:GO$202,192,FALSE())),0,(VLOOKUP($A17,'Import OffPeak'!$A$3:GO$99,192,FALSE())-VLOOKUP($A17,'Import OffPeak change'!$A$106:GO$202,192,FALSE())))</f>
        <v>0</v>
      </c>
      <c r="GK17" s="193" t="n">
        <f aca="false">IF(ISERROR(VLOOKUP($A17,'Import OffPeak'!$A$3:GP$99,193,FALSE())-VLOOKUP($A17,'Import OffPeak change'!$A$106:GP$202,193,FALSE())),0,(VLOOKUP($A17,'Import OffPeak'!$A$3:GP$99,193,FALSE())-VLOOKUP($A17,'Import OffPeak change'!$A$106:GP$202,193,FALSE())))</f>
        <v>0</v>
      </c>
      <c r="GL17" s="193" t="n">
        <f aca="false">IF(ISERROR(VLOOKUP($A17,'Import OffPeak'!$A$3:GQ$99,194,FALSE())-VLOOKUP($A17,'Import OffPeak change'!$A$106:GQ$202,194,FALSE())),0,(VLOOKUP($A17,'Import OffPeak'!$A$3:GQ$99,194,FALSE())-VLOOKUP($A17,'Import OffPeak change'!$A$106:GQ$202,194,FALSE())))</f>
        <v>0</v>
      </c>
      <c r="GM17" s="193" t="n">
        <f aca="false">IF(ISERROR(VLOOKUP($A17,'Import OffPeak'!$A$3:GR$99,195,FALSE())-VLOOKUP($A17,'Import OffPeak change'!$A$106:GR$202,195,FALSE())),0,(VLOOKUP($A17,'Import OffPeak'!$A$3:GR$99,195,FALSE())-VLOOKUP($A17,'Import OffPeak change'!$A$106:GR$202,195,FALSE())))</f>
        <v>0</v>
      </c>
      <c r="GN17" s="193" t="n">
        <f aca="false">IF(ISERROR(VLOOKUP($A17,'Import OffPeak'!$A$3:GS$99,196,FALSE())-VLOOKUP($A17,'Import OffPeak change'!$A$106:GS$202,196,FALSE())),0,(VLOOKUP($A17,'Import OffPeak'!$A$3:GS$99,196,FALSE())-VLOOKUP($A17,'Import OffPeak change'!$A$106:GS$202,196,FALSE())))</f>
        <v>0</v>
      </c>
      <c r="GO17" s="193" t="n">
        <f aca="false">IF(ISERROR(VLOOKUP($A17,'Import OffPeak'!$A$3:GT$99,197,FALSE())-VLOOKUP($A17,'Import OffPeak change'!$A$106:GT$202,197,FALSE())),0,(VLOOKUP($A17,'Import OffPeak'!$A$3:GT$99,197,FALSE())-VLOOKUP($A17,'Import OffPeak change'!$A$106:GT$202,197,FALSE())))</f>
        <v>0</v>
      </c>
      <c r="GP17" s="193" t="n">
        <f aca="false">IF(ISERROR(VLOOKUP($A17,'Import OffPeak'!$A$3:GU$99,198,FALSE())-VLOOKUP($A17,'Import OffPeak change'!$A$106:GU$202,198,FALSE())),0,(VLOOKUP($A17,'Import OffPeak'!$A$3:GU$99,198,FALSE())-VLOOKUP($A17,'Import OffPeak change'!$A$106:GU$202,198,FALSE())))</f>
        <v>0</v>
      </c>
      <c r="GQ17" s="193" t="n">
        <f aca="false">IF(ISERROR(VLOOKUP($A17,'Import OffPeak'!$A$3:GV$99,199,FALSE())-VLOOKUP($A17,'Import OffPeak change'!$A$106:GV$202,199,FALSE())),0,(VLOOKUP($A17,'Import OffPeak'!$A$3:GV$99,199,FALSE())-VLOOKUP($A17,'Import OffPeak change'!$A$106:GV$202,199,FALSE())))</f>
        <v>0</v>
      </c>
      <c r="GR17" s="193" t="n">
        <f aca="false">IF(ISERROR(VLOOKUP($A17,'Import OffPeak'!$A$3:GW$99,200,FALSE())-VLOOKUP($A17,'Import OffPeak change'!$A$106:GW$202,200,FALSE())),0,(VLOOKUP($A17,'Import OffPeak'!$A$3:GW$99,200,FALSE())-VLOOKUP($A17,'Import OffPeak change'!$A$106:GW$202,200,FALSE())))</f>
        <v>0</v>
      </c>
      <c r="GS17" s="193" t="n">
        <f aca="false">IF(ISERROR(VLOOKUP($A17,'Import OffPeak'!$A$3:GX$99,201,FALSE())-VLOOKUP($A17,'Import OffPeak change'!$A$106:GX$202,201,FALSE())),0,(VLOOKUP($A17,'Import OffPeak'!$A$3:GX$99,201,FALSE())-VLOOKUP($A17,'Import OffPeak change'!$A$106:GX$202,201,FALSE())))</f>
        <v>0</v>
      </c>
      <c r="GT17" s="193" t="n">
        <f aca="false">IF(ISERROR(VLOOKUP($A17,'Import OffPeak'!$A$3:GY$99,202,FALSE())-VLOOKUP($A17,'Import OffPeak change'!$A$106:GY$202,202,FALSE())),0,(VLOOKUP($A17,'Import OffPeak'!$A$3:GY$99,202,FALSE())-VLOOKUP($A17,'Import OffPeak change'!$A$106:GY$202,202,FALSE())))</f>
        <v>0</v>
      </c>
      <c r="GU17" s="193" t="n">
        <f aca="false">IF(ISERROR(VLOOKUP($A17,'Import OffPeak'!$A$3:GZ$99,203,FALSE())-VLOOKUP($A17,'Import OffPeak change'!$A$106:GZ$202,203,FALSE())),0,(VLOOKUP($A17,'Import OffPeak'!$A$3:GZ$99,203,FALSE())-VLOOKUP($A17,'Import OffPeak change'!$A$106:GZ$202,203,FALSE())))</f>
        <v>0</v>
      </c>
      <c r="GV17" s="193" t="n">
        <f aca="false">IF(ISERROR(VLOOKUP($A17,'Import OffPeak'!$A$3:HA$99,204,FALSE())-VLOOKUP($A17,'Import OffPeak change'!$A$106:HA$202,204,FALSE())),0,(VLOOKUP($A17,'Import OffPeak'!$A$3:HA$99,204,FALSE())-VLOOKUP($A17,'Import OffPeak change'!$A$106:HA$202,204,FALSE())))</f>
        <v>0</v>
      </c>
      <c r="GW17" s="193" t="n">
        <f aca="false">IF(ISERROR(VLOOKUP($A17,'Import OffPeak'!$A$3:HB$99,205,FALSE())-VLOOKUP($A17,'Import OffPeak change'!$A$106:HB$202,205,FALSE())),0,(VLOOKUP($A17,'Import OffPeak'!$A$3:HB$99,205,FALSE())-VLOOKUP($A17,'Import OffPeak change'!$A$106:HB$202,205,FALSE())))</f>
        <v>0</v>
      </c>
      <c r="GX17" s="193" t="n">
        <f aca="false">IF(ISERROR(VLOOKUP($A17,'Import OffPeak'!$A$3:HC$99,206,FALSE())-VLOOKUP($A17,'Import OffPeak change'!$A$106:HC$202,206,FALSE())),0,(VLOOKUP($A17,'Import OffPeak'!$A$3:HC$99,206,FALSE())-VLOOKUP($A17,'Import OffPeak change'!$A$106:HC$202,206,FALSE())))</f>
        <v>0</v>
      </c>
      <c r="GY17" s="193" t="n">
        <f aca="false">IF(ISERROR(VLOOKUP($A17,'Import OffPeak'!$A$3:HD$99,207,FALSE())-VLOOKUP($A17,'Import OffPeak change'!$A$106:HD$202,207,FALSE())),0,(VLOOKUP($A17,'Import OffPeak'!$A$3:HD$99,207,FALSE())-VLOOKUP($A17,'Import OffPeak change'!$A$106:HD$202,207,FALSE())))</f>
        <v>0</v>
      </c>
      <c r="GZ17" s="193" t="n">
        <f aca="false">IF(ISERROR(VLOOKUP($A17,'Import OffPeak'!$A$3:HE$99,208,FALSE())-VLOOKUP($A17,'Import OffPeak change'!$A$106:HE$202,208,FALSE())),0,(VLOOKUP($A17,'Import OffPeak'!$A$3:HE$99,208,FALSE())-VLOOKUP($A17,'Import OffPeak change'!$A$106:HE$202,208,FALSE())))</f>
        <v>0</v>
      </c>
      <c r="HA17" s="193" t="n">
        <f aca="false">IF(ISERROR(VLOOKUP($A17,'Import OffPeak'!$A$3:HF$99,209,FALSE())-VLOOKUP($A17,'Import OffPeak change'!$A$106:HF$202,209,FALSE())),0,(VLOOKUP($A17,'Import OffPeak'!$A$3:HF$99,209,FALSE())-VLOOKUP($A17,'Import OffPeak change'!$A$106:HF$202,209,FALSE())))</f>
        <v>0</v>
      </c>
      <c r="HB17" s="193" t="n">
        <f aca="false">IF(ISERROR(VLOOKUP($A17,'Import OffPeak'!$A$3:HG$99,210,FALSE())-VLOOKUP($A17,'Import OffPeak change'!$A$106:HG$202,210,FALSE())),0,(VLOOKUP($A17,'Import OffPeak'!$A$3:HG$99,210,FALSE())-VLOOKUP($A17,'Import OffPeak change'!$A$106:HG$202,210,FALSE())))</f>
        <v>0</v>
      </c>
      <c r="HC17" s="193" t="n">
        <f aca="false">IF(ISERROR(VLOOKUP($A17,'Import OffPeak'!$A$3:HH$99,211,FALSE())-VLOOKUP($A17,'Import OffPeak change'!$A$106:HH$202,211,FALSE())),0,(VLOOKUP($A17,'Import OffPeak'!$A$3:HH$99,211,FALSE())-VLOOKUP($A17,'Import OffPeak change'!$A$106:HH$202,211,FALSE())))</f>
        <v>0</v>
      </c>
      <c r="HD17" s="193" t="n">
        <f aca="false">IF(ISERROR(VLOOKUP($A17,'Import OffPeak'!$A$3:HI$99,212,FALSE())-VLOOKUP($A17,'Import OffPeak change'!$A$106:HI$202,212,FALSE())),0,(VLOOKUP($A17,'Import OffPeak'!$A$3:HI$99,212,FALSE())-VLOOKUP($A17,'Import OffPeak change'!$A$106:HI$202,212,FALSE())))</f>
        <v>0</v>
      </c>
      <c r="HE17" s="193" t="n">
        <f aca="false">IF(ISERROR(VLOOKUP($A17,'Import OffPeak'!$A$3:HJ$99,213,FALSE())-VLOOKUP($A17,'Import OffPeak change'!$A$106:HJ$202,213,FALSE())),0,(VLOOKUP($A17,'Import OffPeak'!$A$3:HJ$99,213,FALSE())-VLOOKUP($A17,'Import OffPeak change'!$A$106:HJ$202,213,FALSE())))</f>
        <v>0</v>
      </c>
      <c r="HF17" s="193" t="n">
        <f aca="false">IF(ISERROR(VLOOKUP($A17,'Import OffPeak'!$A$3:HK$99,214,FALSE())-VLOOKUP($A17,'Import OffPeak change'!$A$106:HK$202,214,FALSE())),0,(VLOOKUP($A17,'Import OffPeak'!$A$3:HK$99,214,FALSE())-VLOOKUP($A17,'Import OffPeak change'!$A$106:HK$202,214,FALSE())))</f>
        <v>0</v>
      </c>
      <c r="HG17" s="193" t="n">
        <f aca="false">IF(ISERROR(VLOOKUP($A17,'Import OffPeak'!$A$3:HL$99,215,FALSE())-VLOOKUP($A17,'Import OffPeak change'!$A$106:HL$202,215,FALSE())),0,(VLOOKUP($A17,'Import OffPeak'!$A$3:HL$99,215,FALSE())-VLOOKUP($A17,'Import OffPeak change'!$A$106:HL$202,215,FALSE())))</f>
        <v>0</v>
      </c>
      <c r="HH17" s="193" t="n">
        <f aca="false">IF(ISERROR(VLOOKUP($A17,'Import OffPeak'!$A$3:HM$99,216,FALSE())-VLOOKUP($A17,'Import OffPeak change'!$A$106:HM$202,216,FALSE())),0,(VLOOKUP($A17,'Import OffPeak'!$A$3:HM$99,216,FALSE())-VLOOKUP($A17,'Import OffPeak change'!$A$106:HM$202,216,FALSE())))</f>
        <v>0</v>
      </c>
      <c r="HI17" s="193" t="n">
        <f aca="false">IF(ISERROR(VLOOKUP($A17,'Import OffPeak'!$A$3:HN$99,217,FALSE())-VLOOKUP($A17,'Import OffPeak change'!$A$106:HN$202,217,FALSE())),0,(VLOOKUP($A17,'Import OffPeak'!$A$3:HN$99,217,FALSE())-VLOOKUP($A17,'Import OffPeak change'!$A$106:HN$202,217,FALSE())))</f>
        <v>0</v>
      </c>
      <c r="HJ17" s="193" t="n">
        <f aca="false">IF(ISERROR(VLOOKUP($A17,'Import OffPeak'!$A$3:HO$99,218,FALSE())-VLOOKUP($A17,'Import OffPeak change'!$A$106:HO$202,218,FALSE())),0,(VLOOKUP($A17,'Import OffPeak'!$A$3:HO$99,218,FALSE())-VLOOKUP($A17,'Import OffPeak change'!$A$106:HO$202,218,FALSE())))</f>
        <v>0</v>
      </c>
      <c r="HK17" s="193" t="n">
        <f aca="false">IF(ISERROR(VLOOKUP($A17,'Import OffPeak'!$A$3:HP$99,219,FALSE())-VLOOKUP($A17,'Import OffPeak change'!$A$106:HP$202,219,FALSE())),0,(VLOOKUP($A17,'Import OffPeak'!$A$3:HP$99,219,FALSE())-VLOOKUP($A17,'Import OffPeak change'!$A$106:HP$202,219,FALSE())))</f>
        <v>0</v>
      </c>
      <c r="HL17" s="193" t="n">
        <f aca="false">IF(ISERROR(VLOOKUP($A17,'Import OffPeak'!$A$3:HQ$99,220,FALSE())-VLOOKUP($A17,'Import OffPeak change'!$A$106:HQ$202,220,FALSE())),0,(VLOOKUP($A17,'Import OffPeak'!$A$3:HQ$99,220,FALSE())-VLOOKUP($A17,'Import OffPeak change'!$A$106:HQ$202,220,FALSE())))</f>
        <v>0</v>
      </c>
      <c r="HM17" s="193" t="n">
        <f aca="false">IF(ISERROR(VLOOKUP($A17,'Import OffPeak'!$A$3:HR$99,221,FALSE())-VLOOKUP($A17,'Import OffPeak change'!$A$106:HR$202,221,FALSE())),0,(VLOOKUP($A17,'Import OffPeak'!$A$3:HR$99,221,FALSE())-VLOOKUP($A17,'Import OffPeak change'!$A$106:HR$202,221,FALSE())))</f>
        <v>0</v>
      </c>
      <c r="HN17" s="193" t="n">
        <f aca="false">IF(ISERROR(VLOOKUP($A17,'Import OffPeak'!$A$3:HS$99,222,FALSE())-VLOOKUP($A17,'Import OffPeak change'!$A$106:HS$202,222,FALSE())),0,(VLOOKUP($A17,'Import OffPeak'!$A$3:HS$99,222,FALSE())-VLOOKUP($A17,'Import OffPeak change'!$A$106:HS$202,222,FALSE())))</f>
        <v>0</v>
      </c>
      <c r="HO17" s="193" t="n">
        <f aca="false">IF(ISERROR(VLOOKUP($A17,'Import OffPeak'!$A$3:HT$99,223,FALSE())-VLOOKUP($A17,'Import OffPeak change'!$A$106:HT$202,223,FALSE())),0,(VLOOKUP($A17,'Import OffPeak'!$A$3:HT$99,223,FALSE())-VLOOKUP($A17,'Import OffPeak change'!$A$106:HT$202,223,FALSE())))</f>
        <v>0</v>
      </c>
      <c r="HP17" s="193" t="n">
        <f aca="false">IF(ISERROR(VLOOKUP($A17,'Import OffPeak'!$A$3:HU$99,224,FALSE())-VLOOKUP($A17,'Import OffPeak change'!$A$106:HU$202,224,FALSE())),0,(VLOOKUP($A17,'Import OffPeak'!$A$3:HU$99,224,FALSE())-VLOOKUP($A17,'Import OffPeak change'!$A$106:HU$202,224,FALSE())))</f>
        <v>0</v>
      </c>
      <c r="HQ17" s="193" t="n">
        <f aca="false">IF(ISERROR(VLOOKUP($A17,'Import OffPeak'!$A$3:HV$99,225,FALSE())-VLOOKUP($A17,'Import OffPeak change'!$A$106:HV$202,225,FALSE())),0,(VLOOKUP($A17,'Import OffPeak'!$A$3:HV$99,225,FALSE())-VLOOKUP($A17,'Import OffPeak change'!$A$106:HV$202,225,FALSE())))</f>
        <v>0</v>
      </c>
      <c r="HR17" s="193" t="n">
        <f aca="false">IF(ISERROR(VLOOKUP($A17,'Import OffPeak'!$A$3:HW$99,226,FALSE())-VLOOKUP($A17,'Import OffPeak change'!$A$106:HW$202,226,FALSE())),0,(VLOOKUP($A17,'Import OffPeak'!$A$3:HW$99,226,FALSE())-VLOOKUP($A17,'Import OffPeak change'!$A$106:HW$202,226,FALSE())))</f>
        <v>0</v>
      </c>
      <c r="HS17" s="193" t="n">
        <f aca="false">IF(ISERROR(VLOOKUP($A17,'Import OffPeak'!$A$3:HX$99,227,FALSE())-VLOOKUP($A17,'Import OffPeak change'!$A$106:HX$202,227,FALSE())),0,(VLOOKUP($A17,'Import OffPeak'!$A$3:HX$99,227,FALSE())-VLOOKUP($A17,'Import OffPeak change'!$A$106:HX$202,227,FALSE())))</f>
        <v>0</v>
      </c>
      <c r="HT17" s="193" t="n">
        <f aca="false">IF(ISERROR(VLOOKUP($A17,'Import OffPeak'!$A$3:HY$99,228,FALSE())-VLOOKUP($A17,'Import OffPeak change'!$A$106:HY$202,228,FALSE())),0,(VLOOKUP($A17,'Import OffPeak'!$A$3:HY$99,228,FALSE())-VLOOKUP($A17,'Import OffPeak change'!$A$106:HY$202,228,FALSE())))</f>
        <v>0</v>
      </c>
      <c r="HU17" s="193" t="n">
        <f aca="false">IF(ISERROR(VLOOKUP($A17,'Import OffPeak'!$A$3:HZ$99,229,FALSE())-VLOOKUP($A17,'Import OffPeak change'!$A$106:HZ$202,229,FALSE())),0,(VLOOKUP($A17,'Import OffPeak'!$A$3:HZ$99,229,FALSE())-VLOOKUP($A17,'Import OffPeak change'!$A$106:HZ$202,229,FALSE())))</f>
        <v>0</v>
      </c>
      <c r="HV17" s="193" t="n">
        <f aca="false">IF(ISERROR(VLOOKUP($A17,'Import OffPeak'!$A$3:IA$99,230,FALSE())-VLOOKUP($A17,'Import OffPeak change'!$A$106:IA$202,230,FALSE())),0,(VLOOKUP($A17,'Import OffPeak'!$A$3:IA$99,230,FALSE())-VLOOKUP($A17,'Import OffPeak change'!$A$106:IA$202,230,FALSE())))</f>
        <v>0</v>
      </c>
      <c r="HW17" s="193" t="n">
        <f aca="false">IF(ISERROR(VLOOKUP($A17,'Import OffPeak'!$A$3:IB$99,231,FALSE())-VLOOKUP($A17,'Import OffPeak change'!$A$106:IB$202,231,FALSE())),0,(VLOOKUP($A17,'Import OffPeak'!$A$3:IB$99,231,FALSE())-VLOOKUP($A17,'Import OffPeak change'!$A$106:IB$202,231,FALSE())))</f>
        <v>0</v>
      </c>
      <c r="HX17" s="193" t="n">
        <f aca="false">IF(ISERROR(VLOOKUP($A17,'Import OffPeak'!$A$3:IC$99,232,FALSE())-VLOOKUP($A17,'Import OffPeak change'!$A$106:IC$202,232,FALSE())),0,(VLOOKUP($A17,'Import OffPeak'!$A$3:IC$99,232,FALSE())-VLOOKUP($A17,'Import OffPeak change'!$A$106:IC$202,232,FALSE())))</f>
        <v>0</v>
      </c>
      <c r="HY17" s="193" t="n">
        <f aca="false">IF(ISERROR(VLOOKUP($A17,'Import OffPeak'!$A$3:ID$99,233,FALSE())-VLOOKUP($A17,'Import OffPeak change'!$A$106:ID$202,233,FALSE())),0,(VLOOKUP($A17,'Import OffPeak'!$A$3:ID$99,233,FALSE())-VLOOKUP($A17,'Import OffPeak change'!$A$106:ID$202,233,FALSE())))</f>
        <v>0</v>
      </c>
      <c r="HZ17" s="193" t="n">
        <f aca="false">IF(ISERROR(VLOOKUP($A17,'Import OffPeak'!$A$3:IE$99,234,FALSE())-VLOOKUP($A17,'Import OffPeak change'!$A$106:IE$202,234,FALSE())),0,(VLOOKUP($A17,'Import OffPeak'!$A$3:IE$99,234,FALSE())-VLOOKUP($A17,'Import OffPeak change'!$A$106:IE$202,234,FALSE())))</f>
        <v>0</v>
      </c>
      <c r="IA17" s="193" t="n">
        <f aca="false">IF(ISERROR(VLOOKUP($A17,'Import OffPeak'!$A$3:IF$99,235,FALSE())-VLOOKUP($A17,'Import OffPeak change'!$A$106:IF$202,235,FALSE())),0,(VLOOKUP($A17,'Import OffPeak'!$A$3:IF$99,235,FALSE())-VLOOKUP($A17,'Import OffPeak change'!$A$106:IF$202,235,FALSE())))</f>
        <v>0</v>
      </c>
      <c r="IB17" s="193" t="n">
        <f aca="false">IF(ISERROR(VLOOKUP($A17,'Import OffPeak'!$A$3:IG$99,236,FALSE())-VLOOKUP($A17,'Import OffPeak change'!$A$106:IG$202,236,FALSE())),0,(VLOOKUP($A17,'Import OffPeak'!$A$3:IG$99,236,FALSE())-VLOOKUP($A17,'Import OffPeak change'!$A$106:IG$202,236,FALSE())))</f>
        <v>0</v>
      </c>
      <c r="IC17" s="193" t="n">
        <f aca="false">IF(ISERROR(VLOOKUP($A17,'Import OffPeak'!$A$3:IH$99,237,FALSE())-VLOOKUP($A17,'Import OffPeak change'!$A$106:IH$202,237,FALSE())),0,(VLOOKUP($A17,'Import OffPeak'!$A$3:IH$99,237,FALSE())-VLOOKUP($A17,'Import OffPeak change'!$A$106:IH$202,237,FALSE())))</f>
        <v>0</v>
      </c>
      <c r="ID17" s="193" t="n">
        <f aca="false">IF(ISERROR(VLOOKUP($A17,'Import OffPeak'!$A$3:II$99,238,FALSE())-VLOOKUP($A17,'Import OffPeak change'!$A$106:II$202,238,FALSE())),0,(VLOOKUP($A17,'Import OffPeak'!$A$3:II$99,238,FALSE())-VLOOKUP($A17,'Import OffPeak change'!$A$106:II$202,238,FALSE())))</f>
        <v>0</v>
      </c>
      <c r="IE17" s="193" t="n">
        <f aca="false">IF(ISERROR(VLOOKUP($A17,'Import OffPeak'!$A$3:IJ$99,239,FALSE())-VLOOKUP($A17,'Import OffPeak change'!$A$106:IJ$202,239,FALSE())),0,(VLOOKUP($A17,'Import OffPeak'!$A$3:IJ$99,239,FALSE())-VLOOKUP($A17,'Import OffPeak change'!$A$106:IJ$202,239,FALSE())))</f>
        <v>0</v>
      </c>
      <c r="IF17" s="193"/>
      <c r="IG17" s="164"/>
      <c r="IH17" s="164"/>
      <c r="II17" s="164"/>
    </row>
    <row r="18" customFormat="false" ht="12.75" hidden="false" customHeight="false" outlineLevel="0" collapsed="false">
      <c r="A18" s="201" t="str">
        <f aca="false">IF('Import OffPeak'!A15=0,"",'Import OffPeak'!A15)</f>
        <v>SUNDANCE4</v>
      </c>
      <c r="B18" s="193"/>
      <c r="C18" s="193"/>
      <c r="D18" s="193"/>
      <c r="E18" s="196"/>
      <c r="F18" s="193"/>
      <c r="G18" s="193" t="n">
        <f aca="false">IF(ISERROR(VLOOKUP($A18,'Import OffPeak'!$A$3:L$99,7,FALSE())-VLOOKUP($A18,'Import OffPeak change'!$A$106:L$202,7,FALSE())),0,(VLOOKUP($A18,'Import OffPeak'!$A$3:L$99,7,FALSE())-VLOOKUP($A18,'Import OffPeak change'!$A$106:L$202,7,FALSE())))</f>
        <v>0</v>
      </c>
      <c r="H18" s="193" t="n">
        <f aca="false">IF(ISERROR(VLOOKUP($A18,'Import OffPeak'!$A$3:M$99,8,FALSE())-VLOOKUP($A18,'Import OffPeak change'!$A$106:M$202,8,FALSE())),0,(VLOOKUP($A18,'Import OffPeak'!$A$3:M$99,8,FALSE())-VLOOKUP($A18,'Import OffPeak change'!$A$106:M$202,8,FALSE())))</f>
        <v>0</v>
      </c>
      <c r="I18" s="193" t="n">
        <f aca="false">IF(ISERROR(VLOOKUP($A18,'Import OffPeak'!$A$3:N$99,9,FALSE())-VLOOKUP($A18,'Import OffPeak change'!$A$106:N$202,9,FALSE())),0,(VLOOKUP($A18,'Import OffPeak'!$A$3:N$99,9,FALSE())-VLOOKUP($A18,'Import OffPeak change'!$A$106:N$202,9,FALSE())))</f>
        <v>0</v>
      </c>
      <c r="J18" s="193" t="n">
        <f aca="false">IF(ISERROR(VLOOKUP($A18,'Import OffPeak'!$A$3:O$99,10,FALSE())-VLOOKUP($A18,'Import OffPeak change'!$A$106:O$202,10,FALSE())),0,(VLOOKUP($A18,'Import OffPeak'!$A$3:O$99,10,FALSE())-VLOOKUP($A18,'Import OffPeak change'!$A$106:O$202,10,FALSE())))</f>
        <v>0</v>
      </c>
      <c r="K18" s="193" t="n">
        <f aca="false">IF(ISERROR(VLOOKUP($A18,'Import OffPeak'!$A$3:P$99,11,FALSE())-VLOOKUP($A18,'Import OffPeak change'!$A$106:P$202,11,FALSE())),0,(VLOOKUP($A18,'Import OffPeak'!$A$3:P$99,11,FALSE())-VLOOKUP($A18,'Import OffPeak change'!$A$106:P$202,11,FALSE())))</f>
        <v>0</v>
      </c>
      <c r="L18" s="193" t="n">
        <f aca="false">IF(ISERROR(VLOOKUP($A18,'Import OffPeak'!$A$3:Q$99,12,FALSE())-VLOOKUP($A18,'Import OffPeak change'!$A$106:Q$202,12,FALSE())),0,(VLOOKUP($A18,'Import OffPeak'!$A$3:Q$99,12,FALSE())-VLOOKUP($A18,'Import OffPeak change'!$A$106:Q$202,12,FALSE())))</f>
        <v>0</v>
      </c>
      <c r="M18" s="193" t="n">
        <f aca="false">IF(ISERROR(VLOOKUP($A18,'Import OffPeak'!$A$3:R$99,13,FALSE())-VLOOKUP($A18,'Import OffPeak change'!$A$106:R$202,13,FALSE())),0,(VLOOKUP($A18,'Import OffPeak'!$A$3:R$99,13,FALSE())-VLOOKUP($A18,'Import OffPeak change'!$A$106:R$202,13,FALSE())))</f>
        <v>0</v>
      </c>
      <c r="N18" s="193" t="n">
        <f aca="false">IF(ISERROR(VLOOKUP($A18,'Import OffPeak'!$A$3:S$99,14,FALSE())-VLOOKUP($A18,'Import OffPeak change'!$A$106:S$202,14,FALSE())),0,(VLOOKUP($A18,'Import OffPeak'!$A$3:S$99,14,FALSE())-VLOOKUP($A18,'Import OffPeak change'!$A$106:S$202,14,FALSE())))</f>
        <v>0</v>
      </c>
      <c r="O18" s="193" t="n">
        <f aca="false">IF(ISERROR(VLOOKUP($A18,'Import OffPeak'!$A$3:T$99,15,FALSE())-VLOOKUP($A18,'Import OffPeak change'!$A$106:T$202,15,FALSE())),0,(VLOOKUP($A18,'Import OffPeak'!$A$3:T$99,15,FALSE())-VLOOKUP($A18,'Import OffPeak change'!$A$106:T$202,15,FALSE())))</f>
        <v>0</v>
      </c>
      <c r="P18" s="193" t="n">
        <f aca="false">IF(ISERROR(VLOOKUP($A18,'Import OffPeak'!$A$3:U$99,16,FALSE())-VLOOKUP($A18,'Import OffPeak change'!$A$106:U$202,16,FALSE())),0,(VLOOKUP($A18,'Import OffPeak'!$A$3:U$99,16,FALSE())-VLOOKUP($A18,'Import OffPeak change'!$A$106:U$202,16,FALSE())))</f>
        <v>0</v>
      </c>
      <c r="Q18" s="193" t="n">
        <f aca="false">IF(ISERROR(VLOOKUP($A18,'Import OffPeak'!$A$3:V$99,17,FALSE())-VLOOKUP($A18,'Import OffPeak change'!$A$106:V$202,17,FALSE())),0,(VLOOKUP($A18,'Import OffPeak'!$A$3:V$99,17,FALSE())-VLOOKUP($A18,'Import OffPeak change'!$A$106:V$202,17,FALSE())))</f>
        <v>0</v>
      </c>
      <c r="R18" s="193" t="n">
        <f aca="false">IF(ISERROR(VLOOKUP($A18,'Import OffPeak'!$A$3:W$99,18,FALSE())-VLOOKUP($A18,'Import OffPeak change'!$A$106:W$202,18,FALSE())),0,(VLOOKUP($A18,'Import OffPeak'!$A$3:W$99,18,FALSE())-VLOOKUP($A18,'Import OffPeak change'!$A$106:W$202,18,FALSE())))</f>
        <v>0</v>
      </c>
      <c r="S18" s="193" t="n">
        <f aca="false">IF(ISERROR(VLOOKUP($A18,'Import OffPeak'!$A$3:X$99,19,FALSE())-VLOOKUP($A18,'Import OffPeak change'!$A$106:X$202,19,FALSE())),0,(VLOOKUP($A18,'Import OffPeak'!$A$3:X$99,19,FALSE())-VLOOKUP($A18,'Import OffPeak change'!$A$106:X$202,19,FALSE())))</f>
        <v>0</v>
      </c>
      <c r="T18" s="193" t="n">
        <f aca="false">IF(ISERROR(VLOOKUP($A18,'Import OffPeak'!$A$3:Y$99,20,FALSE())-VLOOKUP($A18,'Import OffPeak change'!$A$106:Y$202,20,FALSE())),0,(VLOOKUP($A18,'Import OffPeak'!$A$3:Y$99,20,FALSE())-VLOOKUP($A18,'Import OffPeak change'!$A$106:Y$202,20,FALSE())))</f>
        <v>0</v>
      </c>
      <c r="U18" s="193" t="n">
        <f aca="false">IF(ISERROR(VLOOKUP($A18,'Import OffPeak'!$A$3:Z$99,21,FALSE())-VLOOKUP($A18,'Import OffPeak change'!$A$106:Z$202,21,FALSE())),0,(VLOOKUP($A18,'Import OffPeak'!$A$3:Z$99,21,FALSE())-VLOOKUP($A18,'Import OffPeak change'!$A$106:Z$202,21,FALSE())))</f>
        <v>0</v>
      </c>
      <c r="V18" s="193" t="n">
        <f aca="false">IF(ISERROR(VLOOKUP($A18,'Import OffPeak'!$A$3:AA$99,22,FALSE())-VLOOKUP($A18,'Import OffPeak change'!$A$106:AA$202,22,FALSE())),0,(VLOOKUP($A18,'Import OffPeak'!$A$3:AA$99,22,FALSE())-VLOOKUP($A18,'Import OffPeak change'!$A$106:AA$202,22,FALSE())))</f>
        <v>0</v>
      </c>
      <c r="W18" s="193" t="n">
        <f aca="false">IF(ISERROR(VLOOKUP($A18,'Import OffPeak'!$A$3:AB$99,23,FALSE())-VLOOKUP($A18,'Import OffPeak change'!$A$106:AB$202,23,FALSE())),0,(VLOOKUP($A18,'Import OffPeak'!$A$3:AB$99,23,FALSE())-VLOOKUP($A18,'Import OffPeak change'!$A$106:AB$202,23,FALSE())))</f>
        <v>0</v>
      </c>
      <c r="X18" s="193" t="n">
        <f aca="false">IF(ISERROR(VLOOKUP($A18,'Import OffPeak'!$A$3:AC$99,24,FALSE())-VLOOKUP($A18,'Import OffPeak change'!$A$106:AC$202,24,FALSE())),0,(VLOOKUP($A18,'Import OffPeak'!$A$3:AC$99,24,FALSE())-VLOOKUP($A18,'Import OffPeak change'!$A$106:AC$202,24,FALSE())))</f>
        <v>0</v>
      </c>
      <c r="Y18" s="193" t="n">
        <f aca="false">IF(ISERROR(VLOOKUP($A18,'Import OffPeak'!$A$3:AD$99,25,FALSE())-VLOOKUP($A18,'Import OffPeak change'!$A$106:AD$202,25,FALSE())),0,(VLOOKUP($A18,'Import OffPeak'!$A$3:AD$99,25,FALSE())-VLOOKUP($A18,'Import OffPeak change'!$A$106:AD$202,25,FALSE())))</f>
        <v>0</v>
      </c>
      <c r="Z18" s="193" t="n">
        <f aca="false">IF(ISERROR(VLOOKUP($A18,'Import OffPeak'!$A$3:AE$99,26,FALSE())-VLOOKUP($A18,'Import OffPeak change'!$A$106:AE$202,26,FALSE())),0,(VLOOKUP($A18,'Import OffPeak'!$A$3:AE$99,26,FALSE())-VLOOKUP($A18,'Import OffPeak change'!$A$106:AE$202,26,FALSE())))</f>
        <v>0</v>
      </c>
      <c r="AA18" s="193" t="n">
        <f aca="false">IF(ISERROR(VLOOKUP($A18,'Import OffPeak'!$A$3:AF$99,27,FALSE())-VLOOKUP($A18,'Import OffPeak change'!$A$106:AF$202,27,FALSE())),0,(VLOOKUP($A18,'Import OffPeak'!$A$3:AF$99,27,FALSE())-VLOOKUP($A18,'Import OffPeak change'!$A$106:AF$202,27,FALSE())))</f>
        <v>0</v>
      </c>
      <c r="AB18" s="193" t="n">
        <f aca="false">IF(ISERROR(VLOOKUP($A18,'Import OffPeak'!$A$3:AG$99,28,FALSE())-VLOOKUP($A18,'Import OffPeak change'!$A$106:AG$202,28,FALSE())),0,(VLOOKUP($A18,'Import OffPeak'!$A$3:AG$99,28,FALSE())-VLOOKUP($A18,'Import OffPeak change'!$A$106:AG$202,28,FALSE())))</f>
        <v>0</v>
      </c>
      <c r="AC18" s="193" t="n">
        <f aca="false">IF(ISERROR(VLOOKUP($A18,'Import OffPeak'!$A$3:AH$99,29,FALSE())-VLOOKUP($A18,'Import OffPeak change'!$A$106:AH$202,29,FALSE())),0,(VLOOKUP($A18,'Import OffPeak'!$A$3:AH$99,29,FALSE())-VLOOKUP($A18,'Import OffPeak change'!$A$106:AH$202,29,FALSE())))</f>
        <v>0</v>
      </c>
      <c r="AD18" s="193" t="n">
        <f aca="false">IF(ISERROR(VLOOKUP($A18,'Import OffPeak'!$A$3:AI$99,30,FALSE())-VLOOKUP($A18,'Import OffPeak change'!$A$106:AI$202,30,FALSE())),0,(VLOOKUP($A18,'Import OffPeak'!$A$3:AI$99,30,FALSE())-VLOOKUP($A18,'Import OffPeak change'!$A$106:AI$202,30,FALSE())))</f>
        <v>0</v>
      </c>
      <c r="AE18" s="193" t="n">
        <f aca="false">IF(ISERROR(VLOOKUP($A18,'Import OffPeak'!$A$3:AJ$99,31,FALSE())-VLOOKUP($A18,'Import OffPeak change'!$A$106:AJ$202,31,FALSE())),0,(VLOOKUP($A18,'Import OffPeak'!$A$3:AJ$99,31,FALSE())-VLOOKUP($A18,'Import OffPeak change'!$A$106:AJ$202,31,FALSE())))</f>
        <v>0</v>
      </c>
      <c r="AF18" s="193" t="n">
        <f aca="false">IF(ISERROR(VLOOKUP($A18,'Import OffPeak'!$A$3:AK$99,32,FALSE())-VLOOKUP($A18,'Import OffPeak change'!$A$106:AK$202,32,FALSE())),0,(VLOOKUP($A18,'Import OffPeak'!$A$3:AK$99,32,FALSE())-VLOOKUP($A18,'Import OffPeak change'!$A$106:AK$202,32,FALSE())))</f>
        <v>0</v>
      </c>
      <c r="AG18" s="193" t="n">
        <f aca="false">IF(ISERROR(VLOOKUP($A18,'Import OffPeak'!$A$3:AL$99,33,FALSE())-VLOOKUP($A18,'Import OffPeak change'!$A$106:AL$202,33,FALSE())),0,(VLOOKUP($A18,'Import OffPeak'!$A$3:AL$99,33,FALSE())-VLOOKUP($A18,'Import OffPeak change'!$A$106:AL$202,33,FALSE())))</f>
        <v>0</v>
      </c>
      <c r="AH18" s="193" t="n">
        <f aca="false">IF(ISERROR(VLOOKUP($A18,'Import OffPeak'!$A$3:AM$99,34,FALSE())-VLOOKUP($A18,'Import OffPeak change'!$A$106:AM$202,34,FALSE())),0,(VLOOKUP($A18,'Import OffPeak'!$A$3:AM$99,34,FALSE())-VLOOKUP($A18,'Import OffPeak change'!$A$106:AM$202,34,FALSE())))</f>
        <v>0</v>
      </c>
      <c r="AI18" s="193" t="n">
        <f aca="false">IF(ISERROR(VLOOKUP($A18,'Import OffPeak'!$A$3:AN$99,35,FALSE())-VLOOKUP($A18,'Import OffPeak change'!$A$106:AN$202,35,FALSE())),0,(VLOOKUP($A18,'Import OffPeak'!$A$3:AN$99,35,FALSE())-VLOOKUP($A18,'Import OffPeak change'!$A$106:AN$202,35,FALSE())))</f>
        <v>0</v>
      </c>
      <c r="AJ18" s="193" t="n">
        <f aca="false">IF(ISERROR(VLOOKUP($A18,'Import OffPeak'!$A$3:AO$99,36,FALSE())-VLOOKUP($A18,'Import OffPeak change'!$A$106:AO$202,36,FALSE())),0,(VLOOKUP($A18,'Import OffPeak'!$A$3:AO$99,36,FALSE())-VLOOKUP($A18,'Import OffPeak change'!$A$106:AO$202,36,FALSE())))</f>
        <v>0</v>
      </c>
      <c r="AK18" s="193" t="n">
        <f aca="false">IF(ISERROR(VLOOKUP($A18,'Import OffPeak'!$A$3:AP$99,37,FALSE())-VLOOKUP($A18,'Import OffPeak change'!$A$106:AP$202,37,FALSE())),0,(VLOOKUP($A18,'Import OffPeak'!$A$3:AP$99,37,FALSE())-VLOOKUP($A18,'Import OffPeak change'!$A$106:AP$202,37,FALSE())))</f>
        <v>0</v>
      </c>
      <c r="AL18" s="193" t="n">
        <f aca="false">IF(ISERROR(VLOOKUP($A18,'Import OffPeak'!$A$3:AQ$99,38,FALSE())-VLOOKUP($A18,'Import OffPeak change'!$A$106:AQ$202,38,FALSE())),0,(VLOOKUP($A18,'Import OffPeak'!$A$3:AQ$99,38,FALSE())-VLOOKUP($A18,'Import OffPeak change'!$A$106:AQ$202,38,FALSE())))</f>
        <v>0</v>
      </c>
      <c r="AM18" s="193" t="n">
        <f aca="false">IF(ISERROR(VLOOKUP($A18,'Import OffPeak'!$A$3:AR$99,39,FALSE())-VLOOKUP($A18,'Import OffPeak change'!$A$106:AR$202,39,FALSE())),0,(VLOOKUP($A18,'Import OffPeak'!$A$3:AR$99,39,FALSE())-VLOOKUP($A18,'Import OffPeak change'!$A$106:AR$202,39,FALSE())))</f>
        <v>0</v>
      </c>
      <c r="AN18" s="193" t="n">
        <f aca="false">IF(ISERROR(VLOOKUP($A18,'Import OffPeak'!$A$3:AS$99,40,FALSE())-VLOOKUP($A18,'Import OffPeak change'!$A$106:AS$202,40,FALSE())),0,(VLOOKUP($A18,'Import OffPeak'!$A$3:AS$99,40,FALSE())-VLOOKUP($A18,'Import OffPeak change'!$A$106:AS$202,40,FALSE())))</f>
        <v>0</v>
      </c>
      <c r="AO18" s="193" t="n">
        <f aca="false">IF(ISERROR(VLOOKUP($A18,'Import OffPeak'!$A$3:AT$99,41,FALSE())-VLOOKUP($A18,'Import OffPeak change'!$A$106:AT$202,41,FALSE())),0,(VLOOKUP($A18,'Import OffPeak'!$A$3:AT$99,41,FALSE())-VLOOKUP($A18,'Import OffPeak change'!$A$106:AT$202,41,FALSE())))</f>
        <v>0</v>
      </c>
      <c r="AP18" s="193" t="n">
        <f aca="false">IF(ISERROR(VLOOKUP($A18,'Import OffPeak'!$A$3:AU$99,42,FALSE())-VLOOKUP($A18,'Import OffPeak change'!$A$106:AU$202,42,FALSE())),0,(VLOOKUP($A18,'Import OffPeak'!$A$3:AU$99,42,FALSE())-VLOOKUP($A18,'Import OffPeak change'!$A$106:AU$202,42,FALSE())))</f>
        <v>0</v>
      </c>
      <c r="AQ18" s="193" t="n">
        <f aca="false">IF(ISERROR(VLOOKUP($A18,'Import OffPeak'!$A$3:AV$99,43,FALSE())-VLOOKUP($A18,'Import OffPeak change'!$A$106:AV$202,43,FALSE())),0,(VLOOKUP($A18,'Import OffPeak'!$A$3:AV$99,43,FALSE())-VLOOKUP($A18,'Import OffPeak change'!$A$106:AV$202,43,FALSE())))</f>
        <v>0</v>
      </c>
      <c r="AR18" s="193" t="n">
        <f aca="false">IF(ISERROR(VLOOKUP($A18,'Import OffPeak'!$A$3:AW$99,44,FALSE())-VLOOKUP($A18,'Import OffPeak change'!$A$106:AW$202,44,FALSE())),0,(VLOOKUP($A18,'Import OffPeak'!$A$3:AW$99,44,FALSE())-VLOOKUP($A18,'Import OffPeak change'!$A$106:AW$202,44,FALSE())))</f>
        <v>0</v>
      </c>
      <c r="AS18" s="193" t="n">
        <f aca="false">IF(ISERROR(VLOOKUP($A18,'Import OffPeak'!$A$3:AX$99,45,FALSE())-VLOOKUP($A18,'Import OffPeak change'!$A$106:AX$202,45,FALSE())),0,(VLOOKUP($A18,'Import OffPeak'!$A$3:AX$99,45,FALSE())-VLOOKUP($A18,'Import OffPeak change'!$A$106:AX$202,45,FALSE())))</f>
        <v>0</v>
      </c>
      <c r="AT18" s="193" t="n">
        <f aca="false">IF(ISERROR(VLOOKUP($A18,'Import OffPeak'!$A$3:AY$99,46,FALSE())-VLOOKUP($A18,'Import OffPeak change'!$A$106:AY$202,46,FALSE())),0,(VLOOKUP($A18,'Import OffPeak'!$A$3:AY$99,46,FALSE())-VLOOKUP($A18,'Import OffPeak change'!$A$106:AY$202,46,FALSE())))</f>
        <v>0</v>
      </c>
      <c r="AU18" s="193" t="n">
        <f aca="false">IF(ISERROR(VLOOKUP($A18,'Import OffPeak'!$A$3:AZ$99,47,FALSE())-VLOOKUP($A18,'Import OffPeak change'!$A$106:AZ$202,47,FALSE())),0,(VLOOKUP($A18,'Import OffPeak'!$A$3:AZ$99,47,FALSE())-VLOOKUP($A18,'Import OffPeak change'!$A$106:AZ$202,47,FALSE())))</f>
        <v>0</v>
      </c>
      <c r="AV18" s="193" t="n">
        <f aca="false">IF(ISERROR(VLOOKUP($A18,'Import OffPeak'!$A$3:BA$99,48,FALSE())-VLOOKUP($A18,'Import OffPeak change'!$A$106:BA$202,48,FALSE())),0,(VLOOKUP($A18,'Import OffPeak'!$A$3:BA$99,48,FALSE())-VLOOKUP($A18,'Import OffPeak change'!$A$106:BA$202,48,FALSE())))</f>
        <v>0</v>
      </c>
      <c r="AW18" s="193" t="n">
        <f aca="false">IF(ISERROR(VLOOKUP($A18,'Import OffPeak'!$A$3:BB$99,49,FALSE())-VLOOKUP($A18,'Import OffPeak change'!$A$106:BB$202,49,FALSE())),0,(VLOOKUP($A18,'Import OffPeak'!$A$3:BB$99,49,FALSE())-VLOOKUP($A18,'Import OffPeak change'!$A$106:BB$202,49,FALSE())))</f>
        <v>0</v>
      </c>
      <c r="AX18" s="193" t="n">
        <f aca="false">IF(ISERROR(VLOOKUP($A18,'Import OffPeak'!$A$3:BC$99,50,FALSE())-VLOOKUP($A18,'Import OffPeak change'!$A$106:BC$202,50,FALSE())),0,(VLOOKUP($A18,'Import OffPeak'!$A$3:BC$99,50,FALSE())-VLOOKUP($A18,'Import OffPeak change'!$A$106:BC$202,50,FALSE())))</f>
        <v>0</v>
      </c>
      <c r="AY18" s="193" t="n">
        <f aca="false">IF(ISERROR(VLOOKUP($A18,'Import OffPeak'!$A$3:BD$99,51,FALSE())-VLOOKUP($A18,'Import OffPeak change'!$A$106:BD$202,51,FALSE())),0,(VLOOKUP($A18,'Import OffPeak'!$A$3:BD$99,51,FALSE())-VLOOKUP($A18,'Import OffPeak change'!$A$106:BD$202,51,FALSE())))</f>
        <v>0</v>
      </c>
      <c r="AZ18" s="193" t="n">
        <f aca="false">IF(ISERROR(VLOOKUP($A18,'Import OffPeak'!$A$3:BE$99,52,FALSE())-VLOOKUP($A18,'Import OffPeak change'!$A$106:BE$202,52,FALSE())),0,(VLOOKUP($A18,'Import OffPeak'!$A$3:BE$99,52,FALSE())-VLOOKUP($A18,'Import OffPeak change'!$A$106:BE$202,52,FALSE())))</f>
        <v>0</v>
      </c>
      <c r="BA18" s="193" t="n">
        <f aca="false">IF(ISERROR(VLOOKUP($A18,'Import OffPeak'!$A$3:BF$99,53,FALSE())-VLOOKUP($A18,'Import OffPeak change'!$A$106:BF$202,53,FALSE())),0,(VLOOKUP($A18,'Import OffPeak'!$A$3:BF$99,53,FALSE())-VLOOKUP($A18,'Import OffPeak change'!$A$106:BF$202,53,FALSE())))</f>
        <v>0</v>
      </c>
      <c r="BB18" s="193" t="n">
        <f aca="false">IF(ISERROR(VLOOKUP($A18,'Import OffPeak'!$A$3:BG$99,54,FALSE())-VLOOKUP($A18,'Import OffPeak change'!$A$106:BG$202,54,FALSE())),0,(VLOOKUP($A18,'Import OffPeak'!$A$3:BG$99,54,FALSE())-VLOOKUP($A18,'Import OffPeak change'!$A$106:BG$202,54,FALSE())))</f>
        <v>0</v>
      </c>
      <c r="BC18" s="193" t="n">
        <f aca="false">IF(ISERROR(VLOOKUP($A18,'Import OffPeak'!$A$3:BH$99,55,FALSE())-VLOOKUP($A18,'Import OffPeak change'!$A$106:BH$202,55,FALSE())),0,(VLOOKUP($A18,'Import OffPeak'!$A$3:BH$99,55,FALSE())-VLOOKUP($A18,'Import OffPeak change'!$A$106:BH$202,55,FALSE())))</f>
        <v>0</v>
      </c>
      <c r="BD18" s="193" t="n">
        <f aca="false">IF(ISERROR(VLOOKUP($A18,'Import OffPeak'!$A$3:BI$99,56,FALSE())-VLOOKUP($A18,'Import OffPeak change'!$A$106:BI$202,56,FALSE())),0,(VLOOKUP($A18,'Import OffPeak'!$A$3:BI$99,56,FALSE())-VLOOKUP($A18,'Import OffPeak change'!$A$106:BI$202,56,FALSE())))</f>
        <v>0</v>
      </c>
      <c r="BE18" s="193" t="n">
        <f aca="false">IF(ISERROR(VLOOKUP($A18,'Import OffPeak'!$A$3:BJ$99,57,FALSE())-VLOOKUP($A18,'Import OffPeak change'!$A$106:BJ$202,57,FALSE())),0,(VLOOKUP($A18,'Import OffPeak'!$A$3:BJ$99,57,FALSE())-VLOOKUP($A18,'Import OffPeak change'!$A$106:BJ$202,57,FALSE())))</f>
        <v>0</v>
      </c>
      <c r="BF18" s="193" t="n">
        <f aca="false">IF(ISERROR(VLOOKUP($A18,'Import OffPeak'!$A$3:BK$99,58,FALSE())-VLOOKUP($A18,'Import OffPeak change'!$A$106:BK$202,58,FALSE())),0,(VLOOKUP($A18,'Import OffPeak'!$A$3:BK$99,58,FALSE())-VLOOKUP($A18,'Import OffPeak change'!$A$106:BK$202,58,FALSE())))</f>
        <v>0</v>
      </c>
      <c r="BG18" s="193" t="n">
        <f aca="false">IF(ISERROR(VLOOKUP($A18,'Import OffPeak'!$A$3:BL$99,59,FALSE())-VLOOKUP($A18,'Import OffPeak change'!$A$106:BL$202,59,FALSE())),0,(VLOOKUP($A18,'Import OffPeak'!$A$3:BL$99,59,FALSE())-VLOOKUP($A18,'Import OffPeak change'!$A$106:BL$202,59,FALSE())))</f>
        <v>0</v>
      </c>
      <c r="BH18" s="193" t="n">
        <f aca="false">IF(ISERROR(VLOOKUP($A18,'Import OffPeak'!$A$3:BM$99,60,FALSE())-VLOOKUP($A18,'Import OffPeak change'!$A$106:BM$202,60,FALSE())),0,(VLOOKUP($A18,'Import OffPeak'!$A$3:BM$99,60,FALSE())-VLOOKUP($A18,'Import OffPeak change'!$A$106:BM$202,60,FALSE())))</f>
        <v>0</v>
      </c>
      <c r="BI18" s="193" t="n">
        <f aca="false">IF(ISERROR(VLOOKUP($A18,'Import OffPeak'!$A$3:BN$99,61,FALSE())-VLOOKUP($A18,'Import OffPeak change'!$A$106:BN$202,61,FALSE())),0,(VLOOKUP($A18,'Import OffPeak'!$A$3:BN$99,61,FALSE())-VLOOKUP($A18,'Import OffPeak change'!$A$106:BN$202,61,FALSE())))</f>
        <v>0</v>
      </c>
      <c r="BJ18" s="193" t="n">
        <f aca="false">IF(ISERROR(VLOOKUP($A18,'Import OffPeak'!$A$3:BO$99,62,FALSE())-VLOOKUP($A18,'Import OffPeak change'!$A$106:BO$202,62,FALSE())),0,(VLOOKUP($A18,'Import OffPeak'!$A$3:BO$99,62,FALSE())-VLOOKUP($A18,'Import OffPeak change'!$A$106:BO$202,62,FALSE())))</f>
        <v>0</v>
      </c>
      <c r="BK18" s="193" t="n">
        <f aca="false">IF(ISERROR(VLOOKUP($A18,'Import OffPeak'!$A$3:BP$99,63,FALSE())-VLOOKUP($A18,'Import OffPeak change'!$A$106:BP$202,63,FALSE())),0,(VLOOKUP($A18,'Import OffPeak'!$A$3:BP$99,63,FALSE())-VLOOKUP($A18,'Import OffPeak change'!$A$106:BP$202,63,FALSE())))</f>
        <v>0</v>
      </c>
      <c r="BL18" s="193" t="n">
        <f aca="false">IF(ISERROR(VLOOKUP($A18,'Import OffPeak'!$A$3:BQ$99,64,FALSE())-VLOOKUP($A18,'Import OffPeak change'!$A$106:BQ$202,64,FALSE())),0,(VLOOKUP($A18,'Import OffPeak'!$A$3:BQ$99,64,FALSE())-VLOOKUP($A18,'Import OffPeak change'!$A$106:BQ$202,64,FALSE())))</f>
        <v>0</v>
      </c>
      <c r="BM18" s="193" t="n">
        <f aca="false">IF(ISERROR(VLOOKUP($A18,'Import OffPeak'!$A$3:BR$99,65,FALSE())-VLOOKUP($A18,'Import OffPeak change'!$A$106:BR$202,65,FALSE())),0,(VLOOKUP($A18,'Import OffPeak'!$A$3:BR$99,65,FALSE())-VLOOKUP($A18,'Import OffPeak change'!$A$106:BR$202,65,FALSE())))</f>
        <v>0</v>
      </c>
      <c r="BN18" s="193" t="n">
        <f aca="false">IF(ISERROR(VLOOKUP($A18,'Import OffPeak'!$A$3:BS$99,66,FALSE())-VLOOKUP($A18,'Import OffPeak change'!$A$106:BS$202,66,FALSE())),0,(VLOOKUP($A18,'Import OffPeak'!$A$3:BS$99,66,FALSE())-VLOOKUP($A18,'Import OffPeak change'!$A$106:BS$202,66,FALSE())))</f>
        <v>0</v>
      </c>
      <c r="BO18" s="193" t="n">
        <f aca="false">IF(ISERROR(VLOOKUP($A18,'Import OffPeak'!$A$3:BT$99,67,FALSE())-VLOOKUP($A18,'Import OffPeak change'!$A$106:BT$202,67,FALSE())),0,(VLOOKUP($A18,'Import OffPeak'!$A$3:BT$99,67,FALSE())-VLOOKUP($A18,'Import OffPeak change'!$A$106:BT$202,67,FALSE())))</f>
        <v>0</v>
      </c>
      <c r="BP18" s="193" t="n">
        <f aca="false">IF(ISERROR(VLOOKUP($A18,'Import OffPeak'!$A$3:BU$99,68,FALSE())-VLOOKUP($A18,'Import OffPeak change'!$A$106:BU$202,68,FALSE())),0,(VLOOKUP($A18,'Import OffPeak'!$A$3:BU$99,68,FALSE())-VLOOKUP($A18,'Import OffPeak change'!$A$106:BU$202,68,FALSE())))</f>
        <v>0</v>
      </c>
      <c r="BQ18" s="193" t="n">
        <f aca="false">IF(ISERROR(VLOOKUP($A18,'Import OffPeak'!$A$3:BV$99,69,FALSE())-VLOOKUP($A18,'Import OffPeak change'!$A$106:BV$202,69,FALSE())),0,(VLOOKUP($A18,'Import OffPeak'!$A$3:BV$99,69,FALSE())-VLOOKUP($A18,'Import OffPeak change'!$A$106:BV$202,69,FALSE())))</f>
        <v>0</v>
      </c>
      <c r="BR18" s="193" t="n">
        <f aca="false">IF(ISERROR(VLOOKUP($A18,'Import OffPeak'!$A$3:BW$99,70,FALSE())-VLOOKUP($A18,'Import OffPeak change'!$A$106:BW$202,70,FALSE())),0,(VLOOKUP($A18,'Import OffPeak'!$A$3:BW$99,70,FALSE())-VLOOKUP($A18,'Import OffPeak change'!$A$106:BW$202,70,FALSE())))</f>
        <v>0</v>
      </c>
      <c r="BS18" s="193" t="n">
        <f aca="false">IF(ISERROR(VLOOKUP($A18,'Import OffPeak'!$A$3:BX$99,71,FALSE())-VLOOKUP($A18,'Import OffPeak change'!$A$106:BX$202,71,FALSE())),0,(VLOOKUP($A18,'Import OffPeak'!$A$3:BX$99,71,FALSE())-VLOOKUP($A18,'Import OffPeak change'!$A$106:BX$202,71,FALSE())))</f>
        <v>0</v>
      </c>
      <c r="BT18" s="193" t="n">
        <f aca="false">IF(ISERROR(VLOOKUP($A18,'Import OffPeak'!$A$3:BY$99,72,FALSE())-VLOOKUP($A18,'Import OffPeak change'!$A$106:BY$202,72,FALSE())),0,(VLOOKUP($A18,'Import OffPeak'!$A$3:BY$99,72,FALSE())-VLOOKUP($A18,'Import OffPeak change'!$A$106:BY$202,72,FALSE())))</f>
        <v>0</v>
      </c>
      <c r="BU18" s="193" t="n">
        <f aca="false">IF(ISERROR(VLOOKUP($A18,'Import OffPeak'!$A$3:BZ$99,73,FALSE())-VLOOKUP($A18,'Import OffPeak change'!$A$106:BZ$202,73,FALSE())),0,(VLOOKUP($A18,'Import OffPeak'!$A$3:BZ$99,73,FALSE())-VLOOKUP($A18,'Import OffPeak change'!$A$106:BZ$202,73,FALSE())))</f>
        <v>0</v>
      </c>
      <c r="BV18" s="193" t="n">
        <f aca="false">IF(ISERROR(VLOOKUP($A18,'Import OffPeak'!$A$3:CA$99,74,FALSE())-VLOOKUP($A18,'Import OffPeak change'!$A$106:CA$202,74,FALSE())),0,(VLOOKUP($A18,'Import OffPeak'!$A$3:CA$99,74,FALSE())-VLOOKUP($A18,'Import OffPeak change'!$A$106:CA$202,74,FALSE())))</f>
        <v>0</v>
      </c>
      <c r="BW18" s="193" t="n">
        <f aca="false">IF(ISERROR(VLOOKUP($A18,'Import OffPeak'!$A$3:CB$99,75,FALSE())-VLOOKUP($A18,'Import OffPeak change'!$A$106:CB$202,75,FALSE())),0,(VLOOKUP($A18,'Import OffPeak'!$A$3:CB$99,75,FALSE())-VLOOKUP($A18,'Import OffPeak change'!$A$106:CB$202,75,FALSE())))</f>
        <v>0</v>
      </c>
      <c r="BX18" s="193" t="n">
        <f aca="false">IF(ISERROR(VLOOKUP($A18,'Import OffPeak'!$A$3:CC$99,76,FALSE())-VLOOKUP($A18,'Import OffPeak change'!$A$106:CC$202,76,FALSE())),0,(VLOOKUP($A18,'Import OffPeak'!$A$3:CC$99,76,FALSE())-VLOOKUP($A18,'Import OffPeak change'!$A$106:CC$202,76,FALSE())))</f>
        <v>0</v>
      </c>
      <c r="BY18" s="193" t="n">
        <f aca="false">IF(ISERROR(VLOOKUP($A18,'Import OffPeak'!$A$3:CD$99,77,FALSE())-VLOOKUP($A18,'Import OffPeak change'!$A$106:CD$202,77,FALSE())),0,(VLOOKUP($A18,'Import OffPeak'!$A$3:CD$99,77,FALSE())-VLOOKUP($A18,'Import OffPeak change'!$A$106:CD$202,77,FALSE())))</f>
        <v>0</v>
      </c>
      <c r="BZ18" s="193" t="n">
        <f aca="false">IF(ISERROR(VLOOKUP($A18,'Import OffPeak'!$A$3:CE$99,78,FALSE())-VLOOKUP($A18,'Import OffPeak change'!$A$106:CE$202,78,FALSE())),0,(VLOOKUP($A18,'Import OffPeak'!$A$3:CE$99,78,FALSE())-VLOOKUP($A18,'Import OffPeak change'!$A$106:CE$202,78,FALSE())))</f>
        <v>0</v>
      </c>
      <c r="CA18" s="193" t="n">
        <f aca="false">IF(ISERROR(VLOOKUP($A18,'Import OffPeak'!$A$3:CF$99,79,FALSE())-VLOOKUP($A18,'Import OffPeak change'!$A$106:CF$202,79,FALSE())),0,(VLOOKUP($A18,'Import OffPeak'!$A$3:CF$99,79,FALSE())-VLOOKUP($A18,'Import OffPeak change'!$A$106:CF$202,79,FALSE())))</f>
        <v>0</v>
      </c>
      <c r="CB18" s="193" t="n">
        <f aca="false">IF(ISERROR(VLOOKUP($A18,'Import OffPeak'!$A$3:CG$99,80,FALSE())-VLOOKUP($A18,'Import OffPeak change'!$A$106:CG$202,80,FALSE())),0,(VLOOKUP($A18,'Import OffPeak'!$A$3:CG$99,80,FALSE())-VLOOKUP($A18,'Import OffPeak change'!$A$106:CG$202,80,FALSE())))</f>
        <v>0</v>
      </c>
      <c r="CC18" s="193" t="n">
        <f aca="false">IF(ISERROR(VLOOKUP($A18,'Import OffPeak'!$A$3:CH$99,81,FALSE())-VLOOKUP($A18,'Import OffPeak change'!$A$106:CH$202,81,FALSE())),0,(VLOOKUP($A18,'Import OffPeak'!$A$3:CH$99,81,FALSE())-VLOOKUP($A18,'Import OffPeak change'!$A$106:CH$202,81,FALSE())))</f>
        <v>0</v>
      </c>
      <c r="CD18" s="193" t="n">
        <f aca="false">IF(ISERROR(VLOOKUP($A18,'Import OffPeak'!$A$3:CI$99,82,FALSE())-VLOOKUP($A18,'Import OffPeak change'!$A$106:CI$202,82,FALSE())),0,(VLOOKUP($A18,'Import OffPeak'!$A$3:CI$99,82,FALSE())-VLOOKUP($A18,'Import OffPeak change'!$A$106:CI$202,82,FALSE())))</f>
        <v>0</v>
      </c>
      <c r="CE18" s="193" t="n">
        <f aca="false">IF(ISERROR(VLOOKUP($A18,'Import OffPeak'!$A$3:CJ$99,83,FALSE())-VLOOKUP($A18,'Import OffPeak change'!$A$106:CJ$202,83,FALSE())),0,(VLOOKUP($A18,'Import OffPeak'!$A$3:CJ$99,83,FALSE())-VLOOKUP($A18,'Import OffPeak change'!$A$106:CJ$202,83,FALSE())))</f>
        <v>0</v>
      </c>
      <c r="CF18" s="193" t="n">
        <f aca="false">IF(ISERROR(VLOOKUP($A18,'Import OffPeak'!$A$3:CK$99,84,FALSE())-VLOOKUP($A18,'Import OffPeak change'!$A$106:CK$202,84,FALSE())),0,(VLOOKUP($A18,'Import OffPeak'!$A$3:CK$99,84,FALSE())-VLOOKUP($A18,'Import OffPeak change'!$A$106:CK$202,84,FALSE())))</f>
        <v>0</v>
      </c>
      <c r="CG18" s="193" t="n">
        <f aca="false">IF(ISERROR(VLOOKUP($A18,'Import OffPeak'!$A$3:CL$99,85,FALSE())-VLOOKUP($A18,'Import OffPeak change'!$A$106:CL$202,85,FALSE())),0,(VLOOKUP($A18,'Import OffPeak'!$A$3:CL$99,85,FALSE())-VLOOKUP($A18,'Import OffPeak change'!$A$106:CL$202,85,FALSE())))</f>
        <v>0</v>
      </c>
      <c r="CH18" s="193" t="n">
        <f aca="false">IF(ISERROR(VLOOKUP($A18,'Import OffPeak'!$A$3:CM$99,86,FALSE())-VLOOKUP($A18,'Import OffPeak change'!$A$106:CM$202,86,FALSE())),0,(VLOOKUP($A18,'Import OffPeak'!$A$3:CM$99,86,FALSE())-VLOOKUP($A18,'Import OffPeak change'!$A$106:CM$202,86,FALSE())))</f>
        <v>0</v>
      </c>
      <c r="CI18" s="193" t="n">
        <f aca="false">IF(ISERROR(VLOOKUP($A18,'Import OffPeak'!$A$3:CN$99,87,FALSE())-VLOOKUP($A18,'Import OffPeak change'!$A$106:CN$202,87,FALSE())),0,(VLOOKUP($A18,'Import OffPeak'!$A$3:CN$99,87,FALSE())-VLOOKUP($A18,'Import OffPeak change'!$A$106:CN$202,87,FALSE())))</f>
        <v>0</v>
      </c>
      <c r="CJ18" s="193" t="n">
        <f aca="false">IF(ISERROR(VLOOKUP($A18,'Import OffPeak'!$A$3:CO$99,88,FALSE())-VLOOKUP($A18,'Import OffPeak change'!$A$106:CO$202,88,FALSE())),0,(VLOOKUP($A18,'Import OffPeak'!$A$3:CO$99,88,FALSE())-VLOOKUP($A18,'Import OffPeak change'!$A$106:CO$202,88,FALSE())))</f>
        <v>0</v>
      </c>
      <c r="CK18" s="193" t="n">
        <f aca="false">IF(ISERROR(VLOOKUP($A18,'Import OffPeak'!$A$3:CP$99,89,FALSE())-VLOOKUP($A18,'Import OffPeak change'!$A$106:CP$202,89,FALSE())),0,(VLOOKUP($A18,'Import OffPeak'!$A$3:CP$99,89,FALSE())-VLOOKUP($A18,'Import OffPeak change'!$A$106:CP$202,89,FALSE())))</f>
        <v>0</v>
      </c>
      <c r="CL18" s="193" t="n">
        <f aca="false">IF(ISERROR(VLOOKUP($A18,'Import OffPeak'!$A$3:CQ$99,90,FALSE())-VLOOKUP($A18,'Import OffPeak change'!$A$106:CQ$202,90,FALSE())),0,(VLOOKUP($A18,'Import OffPeak'!$A$3:CQ$99,90,FALSE())-VLOOKUP($A18,'Import OffPeak change'!$A$106:CQ$202,90,FALSE())))</f>
        <v>0</v>
      </c>
      <c r="CM18" s="193" t="n">
        <f aca="false">IF(ISERROR(VLOOKUP($A18,'Import OffPeak'!$A$3:CR$99,91,FALSE())-VLOOKUP($A18,'Import OffPeak change'!$A$106:CR$202,91,FALSE())),0,(VLOOKUP($A18,'Import OffPeak'!$A$3:CR$99,91,FALSE())-VLOOKUP($A18,'Import OffPeak change'!$A$106:CR$202,91,FALSE())))</f>
        <v>0</v>
      </c>
      <c r="CN18" s="193" t="n">
        <f aca="false">IF(ISERROR(VLOOKUP($A18,'Import OffPeak'!$A$3:CS$99,92,FALSE())-VLOOKUP($A18,'Import OffPeak change'!$A$106:CS$202,92,FALSE())),0,(VLOOKUP($A18,'Import OffPeak'!$A$3:CS$99,92,FALSE())-VLOOKUP($A18,'Import OffPeak change'!$A$106:CS$202,92,FALSE())))</f>
        <v>0</v>
      </c>
      <c r="CO18" s="193" t="n">
        <f aca="false">IF(ISERROR(VLOOKUP($A18,'Import OffPeak'!$A$3:CT$99,93,FALSE())-VLOOKUP($A18,'Import OffPeak change'!$A$106:CT$202,93,FALSE())),0,(VLOOKUP($A18,'Import OffPeak'!$A$3:CT$99,93,FALSE())-VLOOKUP($A18,'Import OffPeak change'!$A$106:CT$202,93,FALSE())))</f>
        <v>0</v>
      </c>
      <c r="CP18" s="193" t="n">
        <f aca="false">IF(ISERROR(VLOOKUP($A18,'Import OffPeak'!$A$3:CU$99,94,FALSE())-VLOOKUP($A18,'Import OffPeak change'!$A$106:CU$202,94,FALSE())),0,(VLOOKUP($A18,'Import OffPeak'!$A$3:CU$99,94,FALSE())-VLOOKUP($A18,'Import OffPeak change'!$A$106:CU$202,94,FALSE())))</f>
        <v>0</v>
      </c>
      <c r="CQ18" s="193" t="n">
        <f aca="false">IF(ISERROR(VLOOKUP($A18,'Import OffPeak'!$A$3:CV$99,95,FALSE())-VLOOKUP($A18,'Import OffPeak change'!$A$106:CV$202,95,FALSE())),0,(VLOOKUP($A18,'Import OffPeak'!$A$3:CV$99,95,FALSE())-VLOOKUP($A18,'Import OffPeak change'!$A$106:CV$202,95,FALSE())))</f>
        <v>0</v>
      </c>
      <c r="CR18" s="193" t="n">
        <f aca="false">IF(ISERROR(VLOOKUP($A18,'Import OffPeak'!$A$3:CW$99,96,FALSE())-VLOOKUP($A18,'Import OffPeak change'!$A$106:CW$202,96,FALSE())),0,(VLOOKUP($A18,'Import OffPeak'!$A$3:CW$99,96,FALSE())-VLOOKUP($A18,'Import OffPeak change'!$A$106:CW$202,96,FALSE())))</f>
        <v>0</v>
      </c>
      <c r="CS18" s="193" t="n">
        <f aca="false">IF(ISERROR(VLOOKUP($A18,'Import OffPeak'!$A$3:CX$99,97,FALSE())-VLOOKUP($A18,'Import OffPeak change'!$A$106:CX$202,97,FALSE())),0,(VLOOKUP($A18,'Import OffPeak'!$A$3:CX$99,97,FALSE())-VLOOKUP($A18,'Import OffPeak change'!$A$106:CX$202,97,FALSE())))</f>
        <v>0</v>
      </c>
      <c r="CT18" s="193" t="n">
        <f aca="false">IF(ISERROR(VLOOKUP($A18,'Import OffPeak'!$A$3:CY$99,98,FALSE())-VLOOKUP($A18,'Import OffPeak change'!$A$106:CY$202,98,FALSE())),0,(VLOOKUP($A18,'Import OffPeak'!$A$3:CY$99,98,FALSE())-VLOOKUP($A18,'Import OffPeak change'!$A$106:CY$202,98,FALSE())))</f>
        <v>0</v>
      </c>
      <c r="CU18" s="193" t="n">
        <f aca="false">IF(ISERROR(VLOOKUP($A18,'Import OffPeak'!$A$3:CZ$99,99,FALSE())-VLOOKUP($A18,'Import OffPeak change'!$A$106:CZ$202,99,FALSE())),0,(VLOOKUP($A18,'Import OffPeak'!$A$3:CZ$99,99,FALSE())-VLOOKUP($A18,'Import OffPeak change'!$A$106:CZ$202,99,FALSE())))</f>
        <v>0</v>
      </c>
      <c r="CV18" s="193" t="n">
        <f aca="false">IF(ISERROR(VLOOKUP($A18,'Import OffPeak'!$A$3:DA$99,100,FALSE())-VLOOKUP($A18,'Import OffPeak change'!$A$106:DA$202,100,FALSE())),0,(VLOOKUP($A18,'Import OffPeak'!$A$3:DA$99,100,FALSE())-VLOOKUP($A18,'Import OffPeak change'!$A$106:DA$202,100,FALSE())))</f>
        <v>0</v>
      </c>
      <c r="CW18" s="193" t="n">
        <f aca="false">IF(ISERROR(VLOOKUP($A18,'Import OffPeak'!$A$3:DB$99,101,FALSE())-VLOOKUP($A18,'Import OffPeak change'!$A$106:DB$202,101,FALSE())),0,(VLOOKUP($A18,'Import OffPeak'!$A$3:DB$99,101,FALSE())-VLOOKUP($A18,'Import OffPeak change'!$A$106:DB$202,101,FALSE())))</f>
        <v>0</v>
      </c>
      <c r="CX18" s="193" t="n">
        <f aca="false">IF(ISERROR(VLOOKUP($A18,'Import OffPeak'!$A$3:DC$99,102,FALSE())-VLOOKUP($A18,'Import OffPeak change'!$A$106:DC$202,102,FALSE())),0,(VLOOKUP($A18,'Import OffPeak'!$A$3:DC$99,102,FALSE())-VLOOKUP($A18,'Import OffPeak change'!$A$106:DC$202,102,FALSE())))</f>
        <v>0</v>
      </c>
      <c r="CY18" s="193" t="n">
        <f aca="false">IF(ISERROR(VLOOKUP($A18,'Import OffPeak'!$A$3:DD$99,103,FALSE())-VLOOKUP($A18,'Import OffPeak change'!$A$106:DD$202,103,FALSE())),0,(VLOOKUP($A18,'Import OffPeak'!$A$3:DD$99,103,FALSE())-VLOOKUP($A18,'Import OffPeak change'!$A$106:DD$202,103,FALSE())))</f>
        <v>0</v>
      </c>
      <c r="CZ18" s="193" t="n">
        <f aca="false">IF(ISERROR(VLOOKUP($A18,'Import OffPeak'!$A$3:DE$99,104,FALSE())-VLOOKUP($A18,'Import OffPeak change'!$A$106:DE$202,104,FALSE())),0,(VLOOKUP($A18,'Import OffPeak'!$A$3:DE$99,104,FALSE())-VLOOKUP($A18,'Import OffPeak change'!$A$106:DE$202,104,FALSE())))</f>
        <v>0</v>
      </c>
      <c r="DA18" s="193" t="n">
        <f aca="false">IF(ISERROR(VLOOKUP($A18,'Import OffPeak'!$A$3:DF$99,105,FALSE())-VLOOKUP($A18,'Import OffPeak change'!$A$106:DF$202,105,FALSE())),0,(VLOOKUP($A18,'Import OffPeak'!$A$3:DF$99,105,FALSE())-VLOOKUP($A18,'Import OffPeak change'!$A$106:DF$202,105,FALSE())))</f>
        <v>0</v>
      </c>
      <c r="DB18" s="193" t="n">
        <f aca="false">IF(ISERROR(VLOOKUP($A18,'Import OffPeak'!$A$3:DG$99,106,FALSE())-VLOOKUP($A18,'Import OffPeak change'!$A$106:DG$202,106,FALSE())),0,(VLOOKUP($A18,'Import OffPeak'!$A$3:DG$99,106,FALSE())-VLOOKUP($A18,'Import OffPeak change'!$A$106:DG$202,106,FALSE())))</f>
        <v>0</v>
      </c>
      <c r="DC18" s="193" t="n">
        <f aca="false">IF(ISERROR(VLOOKUP($A18,'Import OffPeak'!$A$3:DH$99,107,FALSE())-VLOOKUP($A18,'Import OffPeak change'!$A$106:DH$202,107,FALSE())),0,(VLOOKUP($A18,'Import OffPeak'!$A$3:DH$99,107,FALSE())-VLOOKUP($A18,'Import OffPeak change'!$A$106:DH$202,107,FALSE())))</f>
        <v>0</v>
      </c>
      <c r="DD18" s="193" t="n">
        <f aca="false">IF(ISERROR(VLOOKUP($A18,'Import OffPeak'!$A$3:DI$99,108,FALSE())-VLOOKUP($A18,'Import OffPeak change'!$A$106:DI$202,108,FALSE())),0,(VLOOKUP($A18,'Import OffPeak'!$A$3:DI$99,108,FALSE())-VLOOKUP($A18,'Import OffPeak change'!$A$106:DI$202,108,FALSE())))</f>
        <v>0</v>
      </c>
      <c r="DE18" s="193" t="n">
        <f aca="false">IF(ISERROR(VLOOKUP($A18,'Import OffPeak'!$A$3:DJ$99,109,FALSE())-VLOOKUP($A18,'Import OffPeak change'!$A$106:DJ$202,109,FALSE())),0,(VLOOKUP($A18,'Import OffPeak'!$A$3:DJ$99,109,FALSE())-VLOOKUP($A18,'Import OffPeak change'!$A$106:DJ$202,109,FALSE())))</f>
        <v>0</v>
      </c>
      <c r="DF18" s="193" t="n">
        <f aca="false">IF(ISERROR(VLOOKUP($A18,'Import OffPeak'!$A$3:DK$99,110,FALSE())-VLOOKUP($A18,'Import OffPeak change'!$A$106:DK$202,110,FALSE())),0,(VLOOKUP($A18,'Import OffPeak'!$A$3:DK$99,110,FALSE())-VLOOKUP($A18,'Import OffPeak change'!$A$106:DK$202,110,FALSE())))</f>
        <v>0</v>
      </c>
      <c r="DG18" s="193" t="n">
        <f aca="false">IF(ISERROR(VLOOKUP($A18,'Import OffPeak'!$A$3:DL$99,111,FALSE())-VLOOKUP($A18,'Import OffPeak change'!$A$106:DL$202,111,FALSE())),0,(VLOOKUP($A18,'Import OffPeak'!$A$3:DL$99,111,FALSE())-VLOOKUP($A18,'Import OffPeak change'!$A$106:DL$202,111,FALSE())))</f>
        <v>0</v>
      </c>
      <c r="DH18" s="193" t="n">
        <f aca="false">IF(ISERROR(VLOOKUP($A18,'Import OffPeak'!$A$3:DM$99,112,FALSE())-VLOOKUP($A18,'Import OffPeak change'!$A$106:DM$202,112,FALSE())),0,(VLOOKUP($A18,'Import OffPeak'!$A$3:DM$99,112,FALSE())-VLOOKUP($A18,'Import OffPeak change'!$A$106:DM$202,112,FALSE())))</f>
        <v>0</v>
      </c>
      <c r="DI18" s="193" t="n">
        <f aca="false">IF(ISERROR(VLOOKUP($A18,'Import OffPeak'!$A$3:DN$99,113,FALSE())-VLOOKUP($A18,'Import OffPeak change'!$A$106:DN$202,113,FALSE())),0,(VLOOKUP($A18,'Import OffPeak'!$A$3:DN$99,113,FALSE())-VLOOKUP($A18,'Import OffPeak change'!$A$106:DN$202,113,FALSE())))</f>
        <v>0</v>
      </c>
      <c r="DJ18" s="193" t="n">
        <f aca="false">IF(ISERROR(VLOOKUP($A18,'Import OffPeak'!$A$3:DO$99,114,FALSE())-VLOOKUP($A18,'Import OffPeak change'!$A$106:DO$202,114,FALSE())),0,(VLOOKUP($A18,'Import OffPeak'!$A$3:DO$99,114,FALSE())-VLOOKUP($A18,'Import OffPeak change'!$A$106:DO$202,114,FALSE())))</f>
        <v>0</v>
      </c>
      <c r="DK18" s="193" t="n">
        <f aca="false">IF(ISERROR(VLOOKUP($A18,'Import OffPeak'!$A$3:DP$99,115,FALSE())-VLOOKUP($A18,'Import OffPeak change'!$A$106:DP$202,115,FALSE())),0,(VLOOKUP($A18,'Import OffPeak'!$A$3:DP$99,115,FALSE())-VLOOKUP($A18,'Import OffPeak change'!$A$106:DP$202,115,FALSE())))</f>
        <v>0</v>
      </c>
      <c r="DL18" s="193" t="n">
        <f aca="false">IF(ISERROR(VLOOKUP($A18,'Import OffPeak'!$A$3:DQ$99,116,FALSE())-VLOOKUP($A18,'Import OffPeak change'!$A$106:DQ$202,116,FALSE())),0,(VLOOKUP($A18,'Import OffPeak'!$A$3:DQ$99,116,FALSE())-VLOOKUP($A18,'Import OffPeak change'!$A$106:DQ$202,116,FALSE())))</f>
        <v>0</v>
      </c>
      <c r="DM18" s="193" t="n">
        <f aca="false">IF(ISERROR(VLOOKUP($A18,'Import OffPeak'!$A$3:DR$99,117,FALSE())-VLOOKUP($A18,'Import OffPeak change'!$A$106:DR$202,117,FALSE())),0,(VLOOKUP($A18,'Import OffPeak'!$A$3:DR$99,117,FALSE())-VLOOKUP($A18,'Import OffPeak change'!$A$106:DR$202,117,FALSE())))</f>
        <v>0</v>
      </c>
      <c r="DN18" s="193" t="n">
        <f aca="false">IF(ISERROR(VLOOKUP($A18,'Import OffPeak'!$A$3:DS$99,118,FALSE())-VLOOKUP($A18,'Import OffPeak change'!$A$106:DS$202,118,FALSE())),0,(VLOOKUP($A18,'Import OffPeak'!$A$3:DS$99,118,FALSE())-VLOOKUP($A18,'Import OffPeak change'!$A$106:DS$202,118,FALSE())))</f>
        <v>0</v>
      </c>
      <c r="DO18" s="193" t="n">
        <f aca="false">IF(ISERROR(VLOOKUP($A18,'Import OffPeak'!$A$3:DT$99,119,FALSE())-VLOOKUP($A18,'Import OffPeak change'!$A$106:DT$202,119,FALSE())),0,(VLOOKUP($A18,'Import OffPeak'!$A$3:DT$99,119,FALSE())-VLOOKUP($A18,'Import OffPeak change'!$A$106:DT$202,119,FALSE())))</f>
        <v>0</v>
      </c>
      <c r="DP18" s="193" t="n">
        <f aca="false">IF(ISERROR(VLOOKUP($A18,'Import OffPeak'!$A$3:DU$99,120,FALSE())-VLOOKUP($A18,'Import OffPeak change'!$A$106:DU$202,120,FALSE())),0,(VLOOKUP($A18,'Import OffPeak'!$A$3:DU$99,120,FALSE())-VLOOKUP($A18,'Import OffPeak change'!$A$106:DU$202,120,FALSE())))</f>
        <v>0</v>
      </c>
      <c r="DQ18" s="193" t="n">
        <f aca="false">IF(ISERROR(VLOOKUP($A18,'Import OffPeak'!$A$3:DV$99,121,FALSE())-VLOOKUP($A18,'Import OffPeak change'!$A$106:DV$202,121,FALSE())),0,(VLOOKUP($A18,'Import OffPeak'!$A$3:DV$99,121,FALSE())-VLOOKUP($A18,'Import OffPeak change'!$A$106:DV$202,121,FALSE())))</f>
        <v>0</v>
      </c>
      <c r="DR18" s="193" t="n">
        <f aca="false">IF(ISERROR(VLOOKUP($A18,'Import OffPeak'!$A$3:DW$99,122,FALSE())-VLOOKUP($A18,'Import OffPeak change'!$A$106:DW$202,122,FALSE())),0,(VLOOKUP($A18,'Import OffPeak'!$A$3:DW$99,122,FALSE())-VLOOKUP($A18,'Import OffPeak change'!$A$106:DW$202,122,FALSE())))</f>
        <v>0</v>
      </c>
      <c r="DS18" s="193" t="n">
        <f aca="false">IF(ISERROR(VLOOKUP($A18,'Import OffPeak'!$A$3:DX$99,123,FALSE())-VLOOKUP($A18,'Import OffPeak change'!$A$106:DX$202,123,FALSE())),0,(VLOOKUP($A18,'Import OffPeak'!$A$3:DX$99,123,FALSE())-VLOOKUP($A18,'Import OffPeak change'!$A$106:DX$202,123,FALSE())))</f>
        <v>0</v>
      </c>
      <c r="DT18" s="193" t="n">
        <f aca="false">IF(ISERROR(VLOOKUP($A18,'Import OffPeak'!$A$3:DY$99,124,FALSE())-VLOOKUP($A18,'Import OffPeak change'!$A$106:DY$202,124,FALSE())),0,(VLOOKUP($A18,'Import OffPeak'!$A$3:DY$99,124,FALSE())-VLOOKUP($A18,'Import OffPeak change'!$A$106:DY$202,124,FALSE())))</f>
        <v>0</v>
      </c>
      <c r="DU18" s="193" t="n">
        <f aca="false">IF(ISERROR(VLOOKUP($A18,'Import OffPeak'!$A$3:DZ$99,125,FALSE())-VLOOKUP($A18,'Import OffPeak change'!$A$106:DZ$202,125,FALSE())),0,(VLOOKUP($A18,'Import OffPeak'!$A$3:DZ$99,125,FALSE())-VLOOKUP($A18,'Import OffPeak change'!$A$106:DZ$202,125,FALSE())))</f>
        <v>0</v>
      </c>
      <c r="DV18" s="193" t="n">
        <f aca="false">IF(ISERROR(VLOOKUP($A18,'Import OffPeak'!$A$3:EA$99,126,FALSE())-VLOOKUP($A18,'Import OffPeak change'!$A$106:EA$202,126,FALSE())),0,(VLOOKUP($A18,'Import OffPeak'!$A$3:EA$99,126,FALSE())-VLOOKUP($A18,'Import OffPeak change'!$A$106:EA$202,126,FALSE())))</f>
        <v>0</v>
      </c>
      <c r="DW18" s="193" t="n">
        <f aca="false">IF(ISERROR(VLOOKUP($A18,'Import OffPeak'!$A$3:EB$99,127,FALSE())-VLOOKUP($A18,'Import OffPeak change'!$A$106:EB$202,127,FALSE())),0,(VLOOKUP($A18,'Import OffPeak'!$A$3:EB$99,127,FALSE())-VLOOKUP($A18,'Import OffPeak change'!$A$106:EB$202,127,FALSE())))</f>
        <v>0</v>
      </c>
      <c r="DX18" s="193" t="n">
        <f aca="false">IF(ISERROR(VLOOKUP($A18,'Import OffPeak'!$A$3:EC$99,128,FALSE())-VLOOKUP($A18,'Import OffPeak change'!$A$106:EC$202,128,FALSE())),0,(VLOOKUP($A18,'Import OffPeak'!$A$3:EC$99,128,FALSE())-VLOOKUP($A18,'Import OffPeak change'!$A$106:EC$202,128,FALSE())))</f>
        <v>0</v>
      </c>
      <c r="DY18" s="193" t="n">
        <f aca="false">IF(ISERROR(VLOOKUP($A18,'Import OffPeak'!$A$3:ED$99,129,FALSE())-VLOOKUP($A18,'Import OffPeak change'!$A$106:ED$202,129,FALSE())),0,(VLOOKUP($A18,'Import OffPeak'!$A$3:ED$99,129,FALSE())-VLOOKUP($A18,'Import OffPeak change'!$A$106:ED$202,129,FALSE())))</f>
        <v>0</v>
      </c>
      <c r="DZ18" s="193" t="n">
        <f aca="false">IF(ISERROR(VLOOKUP($A18,'Import OffPeak'!$A$3:EE$99,130,FALSE())-VLOOKUP($A18,'Import OffPeak change'!$A$106:EE$202,130,FALSE())),0,(VLOOKUP($A18,'Import OffPeak'!$A$3:EE$99,130,FALSE())-VLOOKUP($A18,'Import OffPeak change'!$A$106:EE$202,130,FALSE())))</f>
        <v>0</v>
      </c>
      <c r="EA18" s="193" t="n">
        <f aca="false">IF(ISERROR(VLOOKUP($A18,'Import OffPeak'!$A$3:EF$99,131,FALSE())-VLOOKUP($A18,'Import OffPeak change'!$A$106:EF$202,131,FALSE())),0,(VLOOKUP($A18,'Import OffPeak'!$A$3:EF$99,131,FALSE())-VLOOKUP($A18,'Import OffPeak change'!$A$106:EF$202,131,FALSE())))</f>
        <v>0</v>
      </c>
      <c r="EB18" s="193" t="n">
        <f aca="false">IF(ISERROR(VLOOKUP($A18,'Import OffPeak'!$A$3:EG$99,132,FALSE())-VLOOKUP($A18,'Import OffPeak change'!$A$106:EG$202,132,FALSE())),0,(VLOOKUP($A18,'Import OffPeak'!$A$3:EG$99,132,FALSE())-VLOOKUP($A18,'Import OffPeak change'!$A$106:EG$202,132,FALSE())))</f>
        <v>0</v>
      </c>
      <c r="EC18" s="193" t="n">
        <f aca="false">IF(ISERROR(VLOOKUP($A18,'Import OffPeak'!$A$3:EH$99,133,FALSE())-VLOOKUP($A18,'Import OffPeak change'!$A$106:EH$202,133,FALSE())),0,(VLOOKUP($A18,'Import OffPeak'!$A$3:EH$99,133,FALSE())-VLOOKUP($A18,'Import OffPeak change'!$A$106:EH$202,133,FALSE())))</f>
        <v>0</v>
      </c>
      <c r="ED18" s="193" t="n">
        <f aca="false">IF(ISERROR(VLOOKUP($A18,'Import OffPeak'!$A$3:EI$99,134,FALSE())-VLOOKUP($A18,'Import OffPeak change'!$A$106:EI$202,134,FALSE())),0,(VLOOKUP($A18,'Import OffPeak'!$A$3:EI$99,134,FALSE())-VLOOKUP($A18,'Import OffPeak change'!$A$106:EI$202,134,FALSE())))</f>
        <v>0</v>
      </c>
      <c r="EE18" s="193" t="n">
        <f aca="false">IF(ISERROR(VLOOKUP($A18,'Import OffPeak'!$A$3:EJ$99,135,FALSE())-VLOOKUP($A18,'Import OffPeak change'!$A$106:EJ$202,135,FALSE())),0,(VLOOKUP($A18,'Import OffPeak'!$A$3:EJ$99,135,FALSE())-VLOOKUP($A18,'Import OffPeak change'!$A$106:EJ$202,135,FALSE())))</f>
        <v>0</v>
      </c>
      <c r="EF18" s="193" t="n">
        <f aca="false">IF(ISERROR(VLOOKUP($A18,'Import OffPeak'!$A$3:EK$99,136,FALSE())-VLOOKUP($A18,'Import OffPeak change'!$A$106:EK$202,136,FALSE())),0,(VLOOKUP($A18,'Import OffPeak'!$A$3:EK$99,136,FALSE())-VLOOKUP($A18,'Import OffPeak change'!$A$106:EK$202,136,FALSE())))</f>
        <v>0</v>
      </c>
      <c r="EG18" s="193" t="n">
        <f aca="false">IF(ISERROR(VLOOKUP($A18,'Import OffPeak'!$A$3:EL$99,137,FALSE())-VLOOKUP($A18,'Import OffPeak change'!$A$106:EL$202,137,FALSE())),0,(VLOOKUP($A18,'Import OffPeak'!$A$3:EL$99,137,FALSE())-VLOOKUP($A18,'Import OffPeak change'!$A$106:EL$202,137,FALSE())))</f>
        <v>0</v>
      </c>
      <c r="EH18" s="193" t="n">
        <f aca="false">IF(ISERROR(VLOOKUP($A18,'Import OffPeak'!$A$3:EM$99,138,FALSE())-VLOOKUP($A18,'Import OffPeak change'!$A$106:EM$202,138,FALSE())),0,(VLOOKUP($A18,'Import OffPeak'!$A$3:EM$99,138,FALSE())-VLOOKUP($A18,'Import OffPeak change'!$A$106:EM$202,138,FALSE())))</f>
        <v>0</v>
      </c>
      <c r="EI18" s="193" t="n">
        <f aca="false">IF(ISERROR(VLOOKUP($A18,'Import OffPeak'!$A$3:EN$99,139,FALSE())-VLOOKUP($A18,'Import OffPeak change'!$A$106:EN$202,139,FALSE())),0,(VLOOKUP($A18,'Import OffPeak'!$A$3:EN$99,139,FALSE())-VLOOKUP($A18,'Import OffPeak change'!$A$106:EN$202,139,FALSE())))</f>
        <v>0</v>
      </c>
      <c r="EJ18" s="193" t="n">
        <f aca="false">IF(ISERROR(VLOOKUP($A18,'Import OffPeak'!$A$3:EO$99,140,FALSE())-VLOOKUP($A18,'Import OffPeak change'!$A$106:EO$202,140,FALSE())),0,(VLOOKUP($A18,'Import OffPeak'!$A$3:EO$99,140,FALSE())-VLOOKUP($A18,'Import OffPeak change'!$A$106:EO$202,140,FALSE())))</f>
        <v>0</v>
      </c>
      <c r="EK18" s="193" t="n">
        <f aca="false">IF(ISERROR(VLOOKUP($A18,'Import OffPeak'!$A$3:EP$99,141,FALSE())-VLOOKUP($A18,'Import OffPeak change'!$A$106:EP$202,141,FALSE())),0,(VLOOKUP($A18,'Import OffPeak'!$A$3:EP$99,141,FALSE())-VLOOKUP($A18,'Import OffPeak change'!$A$106:EP$202,141,FALSE())))</f>
        <v>0</v>
      </c>
      <c r="EL18" s="193" t="n">
        <f aca="false">IF(ISERROR(VLOOKUP($A18,'Import OffPeak'!$A$3:EQ$99,142,FALSE())-VLOOKUP($A18,'Import OffPeak change'!$A$106:EQ$202,142,FALSE())),0,(VLOOKUP($A18,'Import OffPeak'!$A$3:EQ$99,142,FALSE())-VLOOKUP($A18,'Import OffPeak change'!$A$106:EQ$202,142,FALSE())))</f>
        <v>0</v>
      </c>
      <c r="EM18" s="193" t="n">
        <f aca="false">IF(ISERROR(VLOOKUP($A18,'Import OffPeak'!$A$3:ER$99,143,FALSE())-VLOOKUP($A18,'Import OffPeak change'!$A$106:ER$202,143,FALSE())),0,(VLOOKUP($A18,'Import OffPeak'!$A$3:ER$99,143,FALSE())-VLOOKUP($A18,'Import OffPeak change'!$A$106:ER$202,143,FALSE())))</f>
        <v>0</v>
      </c>
      <c r="EN18" s="193" t="n">
        <f aca="false">IF(ISERROR(VLOOKUP($A18,'Import OffPeak'!$A$3:ES$99,144,FALSE())-VLOOKUP($A18,'Import OffPeak change'!$A$106:ES$202,144,FALSE())),0,(VLOOKUP($A18,'Import OffPeak'!$A$3:ES$99,144,FALSE())-VLOOKUP($A18,'Import OffPeak change'!$A$106:ES$202,144,FALSE())))</f>
        <v>0</v>
      </c>
      <c r="EO18" s="193" t="n">
        <f aca="false">IF(ISERROR(VLOOKUP($A18,'Import OffPeak'!$A$3:ET$99,145,FALSE())-VLOOKUP($A18,'Import OffPeak change'!$A$106:ET$202,145,FALSE())),0,(VLOOKUP($A18,'Import OffPeak'!$A$3:ET$99,145,FALSE())-VLOOKUP($A18,'Import OffPeak change'!$A$106:ET$202,145,FALSE())))</f>
        <v>0</v>
      </c>
      <c r="EP18" s="193" t="n">
        <f aca="false">IF(ISERROR(VLOOKUP($A18,'Import OffPeak'!$A$3:EU$99,146,FALSE())-VLOOKUP($A18,'Import OffPeak change'!$A$106:EU$202,146,FALSE())),0,(VLOOKUP($A18,'Import OffPeak'!$A$3:EU$99,146,FALSE())-VLOOKUP($A18,'Import OffPeak change'!$A$106:EU$202,146,FALSE())))</f>
        <v>0</v>
      </c>
      <c r="EQ18" s="193" t="n">
        <f aca="false">IF(ISERROR(VLOOKUP($A18,'Import OffPeak'!$A$3:EV$99,147,FALSE())-VLOOKUP($A18,'Import OffPeak change'!$A$106:EV$202,147,FALSE())),0,(VLOOKUP($A18,'Import OffPeak'!$A$3:EV$99,147,FALSE())-VLOOKUP($A18,'Import OffPeak change'!$A$106:EV$202,147,FALSE())))</f>
        <v>0</v>
      </c>
      <c r="ER18" s="193" t="n">
        <f aca="false">IF(ISERROR(VLOOKUP($A18,'Import OffPeak'!$A$3:EW$99,148,FALSE())-VLOOKUP($A18,'Import OffPeak change'!$A$106:EW$202,148,FALSE())),0,(VLOOKUP($A18,'Import OffPeak'!$A$3:EW$99,148,FALSE())-VLOOKUP($A18,'Import OffPeak change'!$A$106:EW$202,148,FALSE())))</f>
        <v>0</v>
      </c>
      <c r="ES18" s="193" t="n">
        <f aca="false">IF(ISERROR(VLOOKUP($A18,'Import OffPeak'!$A$3:EX$99,149,FALSE())-VLOOKUP($A18,'Import OffPeak change'!$A$106:EX$202,149,FALSE())),0,(VLOOKUP($A18,'Import OffPeak'!$A$3:EX$99,149,FALSE())-VLOOKUP($A18,'Import OffPeak change'!$A$106:EX$202,149,FALSE())))</f>
        <v>0</v>
      </c>
      <c r="ET18" s="193" t="n">
        <f aca="false">IF(ISERROR(VLOOKUP($A18,'Import OffPeak'!$A$3:EY$99,150,FALSE())-VLOOKUP($A18,'Import OffPeak change'!$A$106:EY$202,150,FALSE())),0,(VLOOKUP($A18,'Import OffPeak'!$A$3:EY$99,150,FALSE())-VLOOKUP($A18,'Import OffPeak change'!$A$106:EY$202,150,FALSE())))</f>
        <v>0</v>
      </c>
      <c r="EU18" s="193" t="n">
        <f aca="false">IF(ISERROR(VLOOKUP($A18,'Import OffPeak'!$A$3:EZ$99,151,FALSE())-VLOOKUP($A18,'Import OffPeak change'!$A$106:EZ$202,151,FALSE())),0,(VLOOKUP($A18,'Import OffPeak'!$A$3:EZ$99,151,FALSE())-VLOOKUP($A18,'Import OffPeak change'!$A$106:EZ$202,151,FALSE())))</f>
        <v>0</v>
      </c>
      <c r="EV18" s="193" t="n">
        <f aca="false">IF(ISERROR(VLOOKUP($A18,'Import OffPeak'!$A$3:FA$99,152,FALSE())-VLOOKUP($A18,'Import OffPeak change'!$A$106:FA$202,152,FALSE())),0,(VLOOKUP($A18,'Import OffPeak'!$A$3:FA$99,152,FALSE())-VLOOKUP($A18,'Import OffPeak change'!$A$106:FA$202,152,FALSE())))</f>
        <v>0</v>
      </c>
      <c r="EW18" s="193" t="n">
        <f aca="false">IF(ISERROR(VLOOKUP($A18,'Import OffPeak'!$A$3:FB$99,153,FALSE())-VLOOKUP($A18,'Import OffPeak change'!$A$106:FB$202,153,FALSE())),0,(VLOOKUP($A18,'Import OffPeak'!$A$3:FB$99,153,FALSE())-VLOOKUP($A18,'Import OffPeak change'!$A$106:FB$202,153,FALSE())))</f>
        <v>0</v>
      </c>
      <c r="EX18" s="193" t="n">
        <f aca="false">IF(ISERROR(VLOOKUP($A18,'Import OffPeak'!$A$3:FC$99,154,FALSE())-VLOOKUP($A18,'Import OffPeak change'!$A$106:FC$202,154,FALSE())),0,(VLOOKUP($A18,'Import OffPeak'!$A$3:FC$99,154,FALSE())-VLOOKUP($A18,'Import OffPeak change'!$A$106:FC$202,154,FALSE())))</f>
        <v>0</v>
      </c>
      <c r="EY18" s="193" t="n">
        <f aca="false">IF(ISERROR(VLOOKUP($A18,'Import OffPeak'!$A$3:FD$99,155,FALSE())-VLOOKUP($A18,'Import OffPeak change'!$A$106:FD$202,155,FALSE())),0,(VLOOKUP($A18,'Import OffPeak'!$A$3:FD$99,155,FALSE())-VLOOKUP($A18,'Import OffPeak change'!$A$106:FD$202,155,FALSE())))</f>
        <v>0</v>
      </c>
      <c r="EZ18" s="193" t="n">
        <f aca="false">IF(ISERROR(VLOOKUP($A18,'Import OffPeak'!$A$3:FE$99,156,FALSE())-VLOOKUP($A18,'Import OffPeak change'!$A$106:FE$202,156,FALSE())),0,(VLOOKUP($A18,'Import OffPeak'!$A$3:FE$99,156,FALSE())-VLOOKUP($A18,'Import OffPeak change'!$A$106:FE$202,156,FALSE())))</f>
        <v>0</v>
      </c>
      <c r="FA18" s="193" t="n">
        <f aca="false">IF(ISERROR(VLOOKUP($A18,'Import OffPeak'!$A$3:FF$99,157,FALSE())-VLOOKUP($A18,'Import OffPeak change'!$A$106:FF$202,157,FALSE())),0,(VLOOKUP($A18,'Import OffPeak'!$A$3:FF$99,157,FALSE())-VLOOKUP($A18,'Import OffPeak change'!$A$106:FF$202,157,FALSE())))</f>
        <v>0</v>
      </c>
      <c r="FB18" s="193" t="n">
        <f aca="false">IF(ISERROR(VLOOKUP($A18,'Import OffPeak'!$A$3:FG$99,158,FALSE())-VLOOKUP($A18,'Import OffPeak change'!$A$106:FG$202,158,FALSE())),0,(VLOOKUP($A18,'Import OffPeak'!$A$3:FG$99,158,FALSE())-VLOOKUP($A18,'Import OffPeak change'!$A$106:FG$202,158,FALSE())))</f>
        <v>0</v>
      </c>
      <c r="FC18" s="193" t="n">
        <f aca="false">IF(ISERROR(VLOOKUP($A18,'Import OffPeak'!$A$3:FH$99,159,FALSE())-VLOOKUP($A18,'Import OffPeak change'!$A$106:FH$202,159,FALSE())),0,(VLOOKUP($A18,'Import OffPeak'!$A$3:FH$99,159,FALSE())-VLOOKUP($A18,'Import OffPeak change'!$A$106:FH$202,159,FALSE())))</f>
        <v>0</v>
      </c>
      <c r="FD18" s="193" t="n">
        <f aca="false">IF(ISERROR(VLOOKUP($A18,'Import OffPeak'!$A$3:FI$99,160,FALSE())-VLOOKUP($A18,'Import OffPeak change'!$A$106:FI$202,160,FALSE())),0,(VLOOKUP($A18,'Import OffPeak'!$A$3:FI$99,160,FALSE())-VLOOKUP($A18,'Import OffPeak change'!$A$106:FI$202,160,FALSE())))</f>
        <v>0</v>
      </c>
      <c r="FE18" s="193" t="n">
        <f aca="false">IF(ISERROR(VLOOKUP($A18,'Import OffPeak'!$A$3:FJ$99,161,FALSE())-VLOOKUP($A18,'Import OffPeak change'!$A$106:FJ$202,161,FALSE())),0,(VLOOKUP($A18,'Import OffPeak'!$A$3:FJ$99,161,FALSE())-VLOOKUP($A18,'Import OffPeak change'!$A$106:FJ$202,161,FALSE())))</f>
        <v>0</v>
      </c>
      <c r="FF18" s="193" t="n">
        <f aca="false">IF(ISERROR(VLOOKUP($A18,'Import OffPeak'!$A$3:FK$99,162,FALSE())-VLOOKUP($A18,'Import OffPeak change'!$A$106:FK$202,162,FALSE())),0,(VLOOKUP($A18,'Import OffPeak'!$A$3:FK$99,162,FALSE())-VLOOKUP($A18,'Import OffPeak change'!$A$106:FK$202,162,FALSE())))</f>
        <v>0</v>
      </c>
      <c r="FG18" s="193" t="n">
        <f aca="false">IF(ISERROR(VLOOKUP($A18,'Import OffPeak'!$A$3:FL$99,163,FALSE())-VLOOKUP($A18,'Import OffPeak change'!$A$106:FL$202,163,FALSE())),0,(VLOOKUP($A18,'Import OffPeak'!$A$3:FL$99,163,FALSE())-VLOOKUP($A18,'Import OffPeak change'!$A$106:FL$202,163,FALSE())))</f>
        <v>0</v>
      </c>
      <c r="FH18" s="193" t="n">
        <f aca="false">IF(ISERROR(VLOOKUP($A18,'Import OffPeak'!$A$3:FM$99,164,FALSE())-VLOOKUP($A18,'Import OffPeak change'!$A$106:FM$202,164,FALSE())),0,(VLOOKUP($A18,'Import OffPeak'!$A$3:FM$99,164,FALSE())-VLOOKUP($A18,'Import OffPeak change'!$A$106:FM$202,164,FALSE())))</f>
        <v>0</v>
      </c>
      <c r="FI18" s="193" t="n">
        <f aca="false">IF(ISERROR(VLOOKUP($A18,'Import OffPeak'!$A$3:FN$99,165,FALSE())-VLOOKUP($A18,'Import OffPeak change'!$A$106:FN$202,165,FALSE())),0,(VLOOKUP($A18,'Import OffPeak'!$A$3:FN$99,165,FALSE())-VLOOKUP($A18,'Import OffPeak change'!$A$106:FN$202,165,FALSE())))</f>
        <v>0</v>
      </c>
      <c r="FJ18" s="193" t="n">
        <f aca="false">IF(ISERROR(VLOOKUP($A18,'Import OffPeak'!$A$3:FO$99,166,FALSE())-VLOOKUP($A18,'Import OffPeak change'!$A$106:FO$202,166,FALSE())),0,(VLOOKUP($A18,'Import OffPeak'!$A$3:FO$99,166,FALSE())-VLOOKUP($A18,'Import OffPeak change'!$A$106:FO$202,166,FALSE())))</f>
        <v>0</v>
      </c>
      <c r="FK18" s="193" t="n">
        <f aca="false">IF(ISERROR(VLOOKUP($A18,'Import OffPeak'!$A$3:FP$99,167,FALSE())-VLOOKUP($A18,'Import OffPeak change'!$A$106:FP$202,167,FALSE())),0,(VLOOKUP($A18,'Import OffPeak'!$A$3:FP$99,167,FALSE())-VLOOKUP($A18,'Import OffPeak change'!$A$106:FP$202,167,FALSE())))</f>
        <v>0</v>
      </c>
      <c r="FL18" s="193" t="n">
        <f aca="false">IF(ISERROR(VLOOKUP($A18,'Import OffPeak'!$A$3:FQ$99,168,FALSE())-VLOOKUP($A18,'Import OffPeak change'!$A$106:FQ$202,168,FALSE())),0,(VLOOKUP($A18,'Import OffPeak'!$A$3:FQ$99,168,FALSE())-VLOOKUP($A18,'Import OffPeak change'!$A$106:FQ$202,168,FALSE())))</f>
        <v>0</v>
      </c>
      <c r="FM18" s="193" t="n">
        <f aca="false">IF(ISERROR(VLOOKUP($A18,'Import OffPeak'!$A$3:FR$99,169,FALSE())-VLOOKUP($A18,'Import OffPeak change'!$A$106:FR$202,169,FALSE())),0,(VLOOKUP($A18,'Import OffPeak'!$A$3:FR$99,169,FALSE())-VLOOKUP($A18,'Import OffPeak change'!$A$106:FR$202,169,FALSE())))</f>
        <v>0</v>
      </c>
      <c r="FN18" s="193" t="n">
        <f aca="false">IF(ISERROR(VLOOKUP($A18,'Import OffPeak'!$A$3:FS$99,170,FALSE())-VLOOKUP($A18,'Import OffPeak change'!$A$106:FS$202,170,FALSE())),0,(VLOOKUP($A18,'Import OffPeak'!$A$3:FS$99,170,FALSE())-VLOOKUP($A18,'Import OffPeak change'!$A$106:FS$202,170,FALSE())))</f>
        <v>0</v>
      </c>
      <c r="FO18" s="193" t="n">
        <f aca="false">IF(ISERROR(VLOOKUP($A18,'Import OffPeak'!$A$3:FT$99,171,FALSE())-VLOOKUP($A18,'Import OffPeak change'!$A$106:FT$202,171,FALSE())),0,(VLOOKUP($A18,'Import OffPeak'!$A$3:FT$99,171,FALSE())-VLOOKUP($A18,'Import OffPeak change'!$A$106:FT$202,171,FALSE())))</f>
        <v>0</v>
      </c>
      <c r="FP18" s="193" t="n">
        <f aca="false">IF(ISERROR(VLOOKUP($A18,'Import OffPeak'!$A$3:FU$99,172,FALSE())-VLOOKUP($A18,'Import OffPeak change'!$A$106:FU$202,172,FALSE())),0,(VLOOKUP($A18,'Import OffPeak'!$A$3:FU$99,172,FALSE())-VLOOKUP($A18,'Import OffPeak change'!$A$106:FU$202,172,FALSE())))</f>
        <v>0</v>
      </c>
      <c r="FQ18" s="193" t="n">
        <f aca="false">IF(ISERROR(VLOOKUP($A18,'Import OffPeak'!$A$3:FV$99,173,FALSE())-VLOOKUP($A18,'Import OffPeak change'!$A$106:FV$202,173,FALSE())),0,(VLOOKUP($A18,'Import OffPeak'!$A$3:FV$99,173,FALSE())-VLOOKUP($A18,'Import OffPeak change'!$A$106:FV$202,173,FALSE())))</f>
        <v>0</v>
      </c>
      <c r="FR18" s="193" t="n">
        <f aca="false">IF(ISERROR(VLOOKUP($A18,'Import OffPeak'!$A$3:FW$99,174,FALSE())-VLOOKUP($A18,'Import OffPeak change'!$A$106:FW$202,174,FALSE())),0,(VLOOKUP($A18,'Import OffPeak'!$A$3:FW$99,174,FALSE())-VLOOKUP($A18,'Import OffPeak change'!$A$106:FW$202,174,FALSE())))</f>
        <v>0</v>
      </c>
      <c r="FS18" s="193" t="n">
        <f aca="false">IF(ISERROR(VLOOKUP($A18,'Import OffPeak'!$A$3:FX$99,175,FALSE())-VLOOKUP($A18,'Import OffPeak change'!$A$106:FX$202,175,FALSE())),0,(VLOOKUP($A18,'Import OffPeak'!$A$3:FX$99,175,FALSE())-VLOOKUP($A18,'Import OffPeak change'!$A$106:FX$202,175,FALSE())))</f>
        <v>0</v>
      </c>
      <c r="FT18" s="193" t="n">
        <f aca="false">IF(ISERROR(VLOOKUP($A18,'Import OffPeak'!$A$3:FY$99,176,FALSE())-VLOOKUP($A18,'Import OffPeak change'!$A$106:FY$202,176,FALSE())),0,(VLOOKUP($A18,'Import OffPeak'!$A$3:FY$99,176,FALSE())-VLOOKUP($A18,'Import OffPeak change'!$A$106:FY$202,176,FALSE())))</f>
        <v>0</v>
      </c>
      <c r="FU18" s="193" t="n">
        <f aca="false">IF(ISERROR(VLOOKUP($A18,'Import OffPeak'!$A$3:FZ$99,177,FALSE())-VLOOKUP($A18,'Import OffPeak change'!$A$106:FZ$202,177,FALSE())),0,(VLOOKUP($A18,'Import OffPeak'!$A$3:FZ$99,177,FALSE())-VLOOKUP($A18,'Import OffPeak change'!$A$106:FZ$202,177,FALSE())))</f>
        <v>0</v>
      </c>
      <c r="FV18" s="193" t="n">
        <f aca="false">IF(ISERROR(VLOOKUP($A18,'Import OffPeak'!$A$3:GA$99,178,FALSE())-VLOOKUP($A18,'Import OffPeak change'!$A$106:GA$202,178,FALSE())),0,(VLOOKUP($A18,'Import OffPeak'!$A$3:GA$99,178,FALSE())-VLOOKUP($A18,'Import OffPeak change'!$A$106:GA$202,178,FALSE())))</f>
        <v>0</v>
      </c>
      <c r="FW18" s="193" t="n">
        <f aca="false">IF(ISERROR(VLOOKUP($A18,'Import OffPeak'!$A$3:GB$99,179,FALSE())-VLOOKUP($A18,'Import OffPeak change'!$A$106:GB$202,179,FALSE())),0,(VLOOKUP($A18,'Import OffPeak'!$A$3:GB$99,179,FALSE())-VLOOKUP($A18,'Import OffPeak change'!$A$106:GB$202,179,FALSE())))</f>
        <v>0</v>
      </c>
      <c r="FX18" s="193" t="n">
        <f aca="false">IF(ISERROR(VLOOKUP($A18,'Import OffPeak'!$A$3:GC$99,180,FALSE())-VLOOKUP($A18,'Import OffPeak change'!$A$106:GC$202,180,FALSE())),0,(VLOOKUP($A18,'Import OffPeak'!$A$3:GC$99,180,FALSE())-VLOOKUP($A18,'Import OffPeak change'!$A$106:GC$202,180,FALSE())))</f>
        <v>0</v>
      </c>
      <c r="FY18" s="193" t="n">
        <f aca="false">IF(ISERROR(VLOOKUP($A18,'Import OffPeak'!$A$3:GD$99,181,FALSE())-VLOOKUP($A18,'Import OffPeak change'!$A$106:GD$202,181,FALSE())),0,(VLOOKUP($A18,'Import OffPeak'!$A$3:GD$99,181,FALSE())-VLOOKUP($A18,'Import OffPeak change'!$A$106:GD$202,181,FALSE())))</f>
        <v>0</v>
      </c>
      <c r="FZ18" s="193" t="n">
        <f aca="false">IF(ISERROR(VLOOKUP($A18,'Import OffPeak'!$A$3:GE$99,182,FALSE())-VLOOKUP($A18,'Import OffPeak change'!$A$106:GE$202,182,FALSE())),0,(VLOOKUP($A18,'Import OffPeak'!$A$3:GE$99,182,FALSE())-VLOOKUP($A18,'Import OffPeak change'!$A$106:GE$202,182,FALSE())))</f>
        <v>0</v>
      </c>
      <c r="GA18" s="193" t="n">
        <f aca="false">IF(ISERROR(VLOOKUP($A18,'Import OffPeak'!$A$3:GF$99,183,FALSE())-VLOOKUP($A18,'Import OffPeak change'!$A$106:GF$202,183,FALSE())),0,(VLOOKUP($A18,'Import OffPeak'!$A$3:GF$99,183,FALSE())-VLOOKUP($A18,'Import OffPeak change'!$A$106:GF$202,183,FALSE())))</f>
        <v>0</v>
      </c>
      <c r="GB18" s="193" t="n">
        <f aca="false">IF(ISERROR(VLOOKUP($A18,'Import OffPeak'!$A$3:GG$99,184,FALSE())-VLOOKUP($A18,'Import OffPeak change'!$A$106:GG$202,184,FALSE())),0,(VLOOKUP($A18,'Import OffPeak'!$A$3:GG$99,184,FALSE())-VLOOKUP($A18,'Import OffPeak change'!$A$106:GG$202,184,FALSE())))</f>
        <v>0</v>
      </c>
      <c r="GC18" s="193" t="n">
        <f aca="false">IF(ISERROR(VLOOKUP($A18,'Import OffPeak'!$A$3:GH$99,185,FALSE())-VLOOKUP($A18,'Import OffPeak change'!$A$106:GH$202,185,FALSE())),0,(VLOOKUP($A18,'Import OffPeak'!$A$3:GH$99,185,FALSE())-VLOOKUP($A18,'Import OffPeak change'!$A$106:GH$202,185,FALSE())))</f>
        <v>0</v>
      </c>
      <c r="GD18" s="193" t="n">
        <f aca="false">IF(ISERROR(VLOOKUP($A18,'Import OffPeak'!$A$3:GI$99,186,FALSE())-VLOOKUP($A18,'Import OffPeak change'!$A$106:GI$202,186,FALSE())),0,(VLOOKUP($A18,'Import OffPeak'!$A$3:GI$99,186,FALSE())-VLOOKUP($A18,'Import OffPeak change'!$A$106:GI$202,186,FALSE())))</f>
        <v>0</v>
      </c>
      <c r="GE18" s="193" t="n">
        <f aca="false">IF(ISERROR(VLOOKUP($A18,'Import OffPeak'!$A$3:GJ$99,187,FALSE())-VLOOKUP($A18,'Import OffPeak change'!$A$106:GJ$202,187,FALSE())),0,(VLOOKUP($A18,'Import OffPeak'!$A$3:GJ$99,187,FALSE())-VLOOKUP($A18,'Import OffPeak change'!$A$106:GJ$202,187,FALSE())))</f>
        <v>0</v>
      </c>
      <c r="GF18" s="193" t="n">
        <f aca="false">IF(ISERROR(VLOOKUP($A18,'Import OffPeak'!$A$3:GK$99,188,FALSE())-VLOOKUP($A18,'Import OffPeak change'!$A$106:GK$202,188,FALSE())),0,(VLOOKUP($A18,'Import OffPeak'!$A$3:GK$99,188,FALSE())-VLOOKUP($A18,'Import OffPeak change'!$A$106:GK$202,188,FALSE())))</f>
        <v>0</v>
      </c>
      <c r="GG18" s="193" t="n">
        <f aca="false">IF(ISERROR(VLOOKUP($A18,'Import OffPeak'!$A$3:GL$99,189,FALSE())-VLOOKUP($A18,'Import OffPeak change'!$A$106:GL$202,189,FALSE())),0,(VLOOKUP($A18,'Import OffPeak'!$A$3:GL$99,189,FALSE())-VLOOKUP($A18,'Import OffPeak change'!$A$106:GL$202,189,FALSE())))</f>
        <v>0</v>
      </c>
      <c r="GH18" s="193" t="n">
        <f aca="false">IF(ISERROR(VLOOKUP($A18,'Import OffPeak'!$A$3:GM$99,190,FALSE())-VLOOKUP($A18,'Import OffPeak change'!$A$106:GM$202,190,FALSE())),0,(VLOOKUP($A18,'Import OffPeak'!$A$3:GM$99,190,FALSE())-VLOOKUP($A18,'Import OffPeak change'!$A$106:GM$202,190,FALSE())))</f>
        <v>0</v>
      </c>
      <c r="GI18" s="193" t="n">
        <f aca="false">IF(ISERROR(VLOOKUP($A18,'Import OffPeak'!$A$3:GN$99,191,FALSE())-VLOOKUP($A18,'Import OffPeak change'!$A$106:GN$202,191,FALSE())),0,(VLOOKUP($A18,'Import OffPeak'!$A$3:GN$99,191,FALSE())-VLOOKUP($A18,'Import OffPeak change'!$A$106:GN$202,191,FALSE())))</f>
        <v>0</v>
      </c>
      <c r="GJ18" s="193" t="n">
        <f aca="false">IF(ISERROR(VLOOKUP($A18,'Import OffPeak'!$A$3:GO$99,192,FALSE())-VLOOKUP($A18,'Import OffPeak change'!$A$106:GO$202,192,FALSE())),0,(VLOOKUP($A18,'Import OffPeak'!$A$3:GO$99,192,FALSE())-VLOOKUP($A18,'Import OffPeak change'!$A$106:GO$202,192,FALSE())))</f>
        <v>0</v>
      </c>
      <c r="GK18" s="193" t="n">
        <f aca="false">IF(ISERROR(VLOOKUP($A18,'Import OffPeak'!$A$3:GP$99,193,FALSE())-VLOOKUP($A18,'Import OffPeak change'!$A$106:GP$202,193,FALSE())),0,(VLOOKUP($A18,'Import OffPeak'!$A$3:GP$99,193,FALSE())-VLOOKUP($A18,'Import OffPeak change'!$A$106:GP$202,193,FALSE())))</f>
        <v>0</v>
      </c>
      <c r="GL18" s="193" t="n">
        <f aca="false">IF(ISERROR(VLOOKUP($A18,'Import OffPeak'!$A$3:GQ$99,194,FALSE())-VLOOKUP($A18,'Import OffPeak change'!$A$106:GQ$202,194,FALSE())),0,(VLOOKUP($A18,'Import OffPeak'!$A$3:GQ$99,194,FALSE())-VLOOKUP($A18,'Import OffPeak change'!$A$106:GQ$202,194,FALSE())))</f>
        <v>0</v>
      </c>
      <c r="GM18" s="193" t="n">
        <f aca="false">IF(ISERROR(VLOOKUP($A18,'Import OffPeak'!$A$3:GR$99,195,FALSE())-VLOOKUP($A18,'Import OffPeak change'!$A$106:GR$202,195,FALSE())),0,(VLOOKUP($A18,'Import OffPeak'!$A$3:GR$99,195,FALSE())-VLOOKUP($A18,'Import OffPeak change'!$A$106:GR$202,195,FALSE())))</f>
        <v>0</v>
      </c>
      <c r="GN18" s="193" t="n">
        <f aca="false">IF(ISERROR(VLOOKUP($A18,'Import OffPeak'!$A$3:GS$99,196,FALSE())-VLOOKUP($A18,'Import OffPeak change'!$A$106:GS$202,196,FALSE())),0,(VLOOKUP($A18,'Import OffPeak'!$A$3:GS$99,196,FALSE())-VLOOKUP($A18,'Import OffPeak change'!$A$106:GS$202,196,FALSE())))</f>
        <v>0</v>
      </c>
      <c r="GO18" s="193" t="n">
        <f aca="false">IF(ISERROR(VLOOKUP($A18,'Import OffPeak'!$A$3:GT$99,197,FALSE())-VLOOKUP($A18,'Import OffPeak change'!$A$106:GT$202,197,FALSE())),0,(VLOOKUP($A18,'Import OffPeak'!$A$3:GT$99,197,FALSE())-VLOOKUP($A18,'Import OffPeak change'!$A$106:GT$202,197,FALSE())))</f>
        <v>0</v>
      </c>
      <c r="GP18" s="193" t="n">
        <f aca="false">IF(ISERROR(VLOOKUP($A18,'Import OffPeak'!$A$3:GU$99,198,FALSE())-VLOOKUP($A18,'Import OffPeak change'!$A$106:GU$202,198,FALSE())),0,(VLOOKUP($A18,'Import OffPeak'!$A$3:GU$99,198,FALSE())-VLOOKUP($A18,'Import OffPeak change'!$A$106:GU$202,198,FALSE())))</f>
        <v>0</v>
      </c>
      <c r="GQ18" s="193" t="n">
        <f aca="false">IF(ISERROR(VLOOKUP($A18,'Import OffPeak'!$A$3:GV$99,199,FALSE())-VLOOKUP($A18,'Import OffPeak change'!$A$106:GV$202,199,FALSE())),0,(VLOOKUP($A18,'Import OffPeak'!$A$3:GV$99,199,FALSE())-VLOOKUP($A18,'Import OffPeak change'!$A$106:GV$202,199,FALSE())))</f>
        <v>0</v>
      </c>
      <c r="GR18" s="193" t="n">
        <f aca="false">IF(ISERROR(VLOOKUP($A18,'Import OffPeak'!$A$3:GW$99,200,FALSE())-VLOOKUP($A18,'Import OffPeak change'!$A$106:GW$202,200,FALSE())),0,(VLOOKUP($A18,'Import OffPeak'!$A$3:GW$99,200,FALSE())-VLOOKUP($A18,'Import OffPeak change'!$A$106:GW$202,200,FALSE())))</f>
        <v>0</v>
      </c>
      <c r="GS18" s="193" t="n">
        <f aca="false">IF(ISERROR(VLOOKUP($A18,'Import OffPeak'!$A$3:GX$99,201,FALSE())-VLOOKUP($A18,'Import OffPeak change'!$A$106:GX$202,201,FALSE())),0,(VLOOKUP($A18,'Import OffPeak'!$A$3:GX$99,201,FALSE())-VLOOKUP($A18,'Import OffPeak change'!$A$106:GX$202,201,FALSE())))</f>
        <v>0</v>
      </c>
      <c r="GT18" s="193" t="n">
        <f aca="false">IF(ISERROR(VLOOKUP($A18,'Import OffPeak'!$A$3:GY$99,202,FALSE())-VLOOKUP($A18,'Import OffPeak change'!$A$106:GY$202,202,FALSE())),0,(VLOOKUP($A18,'Import OffPeak'!$A$3:GY$99,202,FALSE())-VLOOKUP($A18,'Import OffPeak change'!$A$106:GY$202,202,FALSE())))</f>
        <v>0</v>
      </c>
      <c r="GU18" s="193" t="n">
        <f aca="false">IF(ISERROR(VLOOKUP($A18,'Import OffPeak'!$A$3:GZ$99,203,FALSE())-VLOOKUP($A18,'Import OffPeak change'!$A$106:GZ$202,203,FALSE())),0,(VLOOKUP($A18,'Import OffPeak'!$A$3:GZ$99,203,FALSE())-VLOOKUP($A18,'Import OffPeak change'!$A$106:GZ$202,203,FALSE())))</f>
        <v>0</v>
      </c>
      <c r="GV18" s="193" t="n">
        <f aca="false">IF(ISERROR(VLOOKUP($A18,'Import OffPeak'!$A$3:HA$99,204,FALSE())-VLOOKUP($A18,'Import OffPeak change'!$A$106:HA$202,204,FALSE())),0,(VLOOKUP($A18,'Import OffPeak'!$A$3:HA$99,204,FALSE())-VLOOKUP($A18,'Import OffPeak change'!$A$106:HA$202,204,FALSE())))</f>
        <v>0</v>
      </c>
      <c r="GW18" s="193" t="n">
        <f aca="false">IF(ISERROR(VLOOKUP($A18,'Import OffPeak'!$A$3:HB$99,205,FALSE())-VLOOKUP($A18,'Import OffPeak change'!$A$106:HB$202,205,FALSE())),0,(VLOOKUP($A18,'Import OffPeak'!$A$3:HB$99,205,FALSE())-VLOOKUP($A18,'Import OffPeak change'!$A$106:HB$202,205,FALSE())))</f>
        <v>0</v>
      </c>
      <c r="GX18" s="193" t="n">
        <f aca="false">IF(ISERROR(VLOOKUP($A18,'Import OffPeak'!$A$3:HC$99,206,FALSE())-VLOOKUP($A18,'Import OffPeak change'!$A$106:HC$202,206,FALSE())),0,(VLOOKUP($A18,'Import OffPeak'!$A$3:HC$99,206,FALSE())-VLOOKUP($A18,'Import OffPeak change'!$A$106:HC$202,206,FALSE())))</f>
        <v>0</v>
      </c>
      <c r="GY18" s="193" t="n">
        <f aca="false">IF(ISERROR(VLOOKUP($A18,'Import OffPeak'!$A$3:HD$99,207,FALSE())-VLOOKUP($A18,'Import OffPeak change'!$A$106:HD$202,207,FALSE())),0,(VLOOKUP($A18,'Import OffPeak'!$A$3:HD$99,207,FALSE())-VLOOKUP($A18,'Import OffPeak change'!$A$106:HD$202,207,FALSE())))</f>
        <v>0</v>
      </c>
      <c r="GZ18" s="193" t="n">
        <f aca="false">IF(ISERROR(VLOOKUP($A18,'Import OffPeak'!$A$3:HE$99,208,FALSE())-VLOOKUP($A18,'Import OffPeak change'!$A$106:HE$202,208,FALSE())),0,(VLOOKUP($A18,'Import OffPeak'!$A$3:HE$99,208,FALSE())-VLOOKUP($A18,'Import OffPeak change'!$A$106:HE$202,208,FALSE())))</f>
        <v>0</v>
      </c>
      <c r="HA18" s="193" t="n">
        <f aca="false">IF(ISERROR(VLOOKUP($A18,'Import OffPeak'!$A$3:HF$99,209,FALSE())-VLOOKUP($A18,'Import OffPeak change'!$A$106:HF$202,209,FALSE())),0,(VLOOKUP($A18,'Import OffPeak'!$A$3:HF$99,209,FALSE())-VLOOKUP($A18,'Import OffPeak change'!$A$106:HF$202,209,FALSE())))</f>
        <v>0</v>
      </c>
      <c r="HB18" s="193" t="n">
        <f aca="false">IF(ISERROR(VLOOKUP($A18,'Import OffPeak'!$A$3:HG$99,210,FALSE())-VLOOKUP($A18,'Import OffPeak change'!$A$106:HG$202,210,FALSE())),0,(VLOOKUP($A18,'Import OffPeak'!$A$3:HG$99,210,FALSE())-VLOOKUP($A18,'Import OffPeak change'!$A$106:HG$202,210,FALSE())))</f>
        <v>0</v>
      </c>
      <c r="HC18" s="193" t="n">
        <f aca="false">IF(ISERROR(VLOOKUP($A18,'Import OffPeak'!$A$3:HH$99,211,FALSE())-VLOOKUP($A18,'Import OffPeak change'!$A$106:HH$202,211,FALSE())),0,(VLOOKUP($A18,'Import OffPeak'!$A$3:HH$99,211,FALSE())-VLOOKUP($A18,'Import OffPeak change'!$A$106:HH$202,211,FALSE())))</f>
        <v>0</v>
      </c>
      <c r="HD18" s="193" t="n">
        <f aca="false">IF(ISERROR(VLOOKUP($A18,'Import OffPeak'!$A$3:HI$99,212,FALSE())-VLOOKUP($A18,'Import OffPeak change'!$A$106:HI$202,212,FALSE())),0,(VLOOKUP($A18,'Import OffPeak'!$A$3:HI$99,212,FALSE())-VLOOKUP($A18,'Import OffPeak change'!$A$106:HI$202,212,FALSE())))</f>
        <v>0</v>
      </c>
      <c r="HE18" s="193" t="n">
        <f aca="false">IF(ISERROR(VLOOKUP($A18,'Import OffPeak'!$A$3:HJ$99,213,FALSE())-VLOOKUP($A18,'Import OffPeak change'!$A$106:HJ$202,213,FALSE())),0,(VLOOKUP($A18,'Import OffPeak'!$A$3:HJ$99,213,FALSE())-VLOOKUP($A18,'Import OffPeak change'!$A$106:HJ$202,213,FALSE())))</f>
        <v>0</v>
      </c>
      <c r="HF18" s="193" t="n">
        <f aca="false">IF(ISERROR(VLOOKUP($A18,'Import OffPeak'!$A$3:HK$99,214,FALSE())-VLOOKUP($A18,'Import OffPeak change'!$A$106:HK$202,214,FALSE())),0,(VLOOKUP($A18,'Import OffPeak'!$A$3:HK$99,214,FALSE())-VLOOKUP($A18,'Import OffPeak change'!$A$106:HK$202,214,FALSE())))</f>
        <v>0</v>
      </c>
      <c r="HG18" s="193" t="n">
        <f aca="false">IF(ISERROR(VLOOKUP($A18,'Import OffPeak'!$A$3:HL$99,215,FALSE())-VLOOKUP($A18,'Import OffPeak change'!$A$106:HL$202,215,FALSE())),0,(VLOOKUP($A18,'Import OffPeak'!$A$3:HL$99,215,FALSE())-VLOOKUP($A18,'Import OffPeak change'!$A$106:HL$202,215,FALSE())))</f>
        <v>0</v>
      </c>
      <c r="HH18" s="193" t="n">
        <f aca="false">IF(ISERROR(VLOOKUP($A18,'Import OffPeak'!$A$3:HM$99,216,FALSE())-VLOOKUP($A18,'Import OffPeak change'!$A$106:HM$202,216,FALSE())),0,(VLOOKUP($A18,'Import OffPeak'!$A$3:HM$99,216,FALSE())-VLOOKUP($A18,'Import OffPeak change'!$A$106:HM$202,216,FALSE())))</f>
        <v>0</v>
      </c>
      <c r="HI18" s="193" t="n">
        <f aca="false">IF(ISERROR(VLOOKUP($A18,'Import OffPeak'!$A$3:HN$99,217,FALSE())-VLOOKUP($A18,'Import OffPeak change'!$A$106:HN$202,217,FALSE())),0,(VLOOKUP($A18,'Import OffPeak'!$A$3:HN$99,217,FALSE())-VLOOKUP($A18,'Import OffPeak change'!$A$106:HN$202,217,FALSE())))</f>
        <v>0</v>
      </c>
      <c r="HJ18" s="193" t="n">
        <f aca="false">IF(ISERROR(VLOOKUP($A18,'Import OffPeak'!$A$3:HO$99,218,FALSE())-VLOOKUP($A18,'Import OffPeak change'!$A$106:HO$202,218,FALSE())),0,(VLOOKUP($A18,'Import OffPeak'!$A$3:HO$99,218,FALSE())-VLOOKUP($A18,'Import OffPeak change'!$A$106:HO$202,218,FALSE())))</f>
        <v>0</v>
      </c>
      <c r="HK18" s="193" t="n">
        <f aca="false">IF(ISERROR(VLOOKUP($A18,'Import OffPeak'!$A$3:HP$99,219,FALSE())-VLOOKUP($A18,'Import OffPeak change'!$A$106:HP$202,219,FALSE())),0,(VLOOKUP($A18,'Import OffPeak'!$A$3:HP$99,219,FALSE())-VLOOKUP($A18,'Import OffPeak change'!$A$106:HP$202,219,FALSE())))</f>
        <v>0</v>
      </c>
      <c r="HL18" s="193" t="n">
        <f aca="false">IF(ISERROR(VLOOKUP($A18,'Import OffPeak'!$A$3:HQ$99,220,FALSE())-VLOOKUP($A18,'Import OffPeak change'!$A$106:HQ$202,220,FALSE())),0,(VLOOKUP($A18,'Import OffPeak'!$A$3:HQ$99,220,FALSE())-VLOOKUP($A18,'Import OffPeak change'!$A$106:HQ$202,220,FALSE())))</f>
        <v>0</v>
      </c>
      <c r="HM18" s="193" t="n">
        <f aca="false">IF(ISERROR(VLOOKUP($A18,'Import OffPeak'!$A$3:HR$99,221,FALSE())-VLOOKUP($A18,'Import OffPeak change'!$A$106:HR$202,221,FALSE())),0,(VLOOKUP($A18,'Import OffPeak'!$A$3:HR$99,221,FALSE())-VLOOKUP($A18,'Import OffPeak change'!$A$106:HR$202,221,FALSE())))</f>
        <v>0</v>
      </c>
      <c r="HN18" s="193" t="n">
        <f aca="false">IF(ISERROR(VLOOKUP($A18,'Import OffPeak'!$A$3:HS$99,222,FALSE())-VLOOKUP($A18,'Import OffPeak change'!$A$106:HS$202,222,FALSE())),0,(VLOOKUP($A18,'Import OffPeak'!$A$3:HS$99,222,FALSE())-VLOOKUP($A18,'Import OffPeak change'!$A$106:HS$202,222,FALSE())))</f>
        <v>0</v>
      </c>
      <c r="HO18" s="193" t="n">
        <f aca="false">IF(ISERROR(VLOOKUP($A18,'Import OffPeak'!$A$3:HT$99,223,FALSE())-VLOOKUP($A18,'Import OffPeak change'!$A$106:HT$202,223,FALSE())),0,(VLOOKUP($A18,'Import OffPeak'!$A$3:HT$99,223,FALSE())-VLOOKUP($A18,'Import OffPeak change'!$A$106:HT$202,223,FALSE())))</f>
        <v>0</v>
      </c>
      <c r="HP18" s="193" t="n">
        <f aca="false">IF(ISERROR(VLOOKUP($A18,'Import OffPeak'!$A$3:HU$99,224,FALSE())-VLOOKUP($A18,'Import OffPeak change'!$A$106:HU$202,224,FALSE())),0,(VLOOKUP($A18,'Import OffPeak'!$A$3:HU$99,224,FALSE())-VLOOKUP($A18,'Import OffPeak change'!$A$106:HU$202,224,FALSE())))</f>
        <v>0</v>
      </c>
      <c r="HQ18" s="193" t="n">
        <f aca="false">IF(ISERROR(VLOOKUP($A18,'Import OffPeak'!$A$3:HV$99,225,FALSE())-VLOOKUP($A18,'Import OffPeak change'!$A$106:HV$202,225,FALSE())),0,(VLOOKUP($A18,'Import OffPeak'!$A$3:HV$99,225,FALSE())-VLOOKUP($A18,'Import OffPeak change'!$A$106:HV$202,225,FALSE())))</f>
        <v>0</v>
      </c>
      <c r="HR18" s="193" t="n">
        <f aca="false">IF(ISERROR(VLOOKUP($A18,'Import OffPeak'!$A$3:HW$99,226,FALSE())-VLOOKUP($A18,'Import OffPeak change'!$A$106:HW$202,226,FALSE())),0,(VLOOKUP($A18,'Import OffPeak'!$A$3:HW$99,226,FALSE())-VLOOKUP($A18,'Import OffPeak change'!$A$106:HW$202,226,FALSE())))</f>
        <v>0</v>
      </c>
      <c r="HS18" s="193" t="n">
        <f aca="false">IF(ISERROR(VLOOKUP($A18,'Import OffPeak'!$A$3:HX$99,227,FALSE())-VLOOKUP($A18,'Import OffPeak change'!$A$106:HX$202,227,FALSE())),0,(VLOOKUP($A18,'Import OffPeak'!$A$3:HX$99,227,FALSE())-VLOOKUP($A18,'Import OffPeak change'!$A$106:HX$202,227,FALSE())))</f>
        <v>0</v>
      </c>
      <c r="HT18" s="193" t="n">
        <f aca="false">IF(ISERROR(VLOOKUP($A18,'Import OffPeak'!$A$3:HY$99,228,FALSE())-VLOOKUP($A18,'Import OffPeak change'!$A$106:HY$202,228,FALSE())),0,(VLOOKUP($A18,'Import OffPeak'!$A$3:HY$99,228,FALSE())-VLOOKUP($A18,'Import OffPeak change'!$A$106:HY$202,228,FALSE())))</f>
        <v>0</v>
      </c>
      <c r="HU18" s="193" t="n">
        <f aca="false">IF(ISERROR(VLOOKUP($A18,'Import OffPeak'!$A$3:HZ$99,229,FALSE())-VLOOKUP($A18,'Import OffPeak change'!$A$106:HZ$202,229,FALSE())),0,(VLOOKUP($A18,'Import OffPeak'!$A$3:HZ$99,229,FALSE())-VLOOKUP($A18,'Import OffPeak change'!$A$106:HZ$202,229,FALSE())))</f>
        <v>0</v>
      </c>
      <c r="HV18" s="193" t="n">
        <f aca="false">IF(ISERROR(VLOOKUP($A18,'Import OffPeak'!$A$3:IA$99,230,FALSE())-VLOOKUP($A18,'Import OffPeak change'!$A$106:IA$202,230,FALSE())),0,(VLOOKUP($A18,'Import OffPeak'!$A$3:IA$99,230,FALSE())-VLOOKUP($A18,'Import OffPeak change'!$A$106:IA$202,230,FALSE())))</f>
        <v>0</v>
      </c>
      <c r="HW18" s="193" t="n">
        <f aca="false">IF(ISERROR(VLOOKUP($A18,'Import OffPeak'!$A$3:IB$99,231,FALSE())-VLOOKUP($A18,'Import OffPeak change'!$A$106:IB$202,231,FALSE())),0,(VLOOKUP($A18,'Import OffPeak'!$A$3:IB$99,231,FALSE())-VLOOKUP($A18,'Import OffPeak change'!$A$106:IB$202,231,FALSE())))</f>
        <v>0</v>
      </c>
      <c r="HX18" s="193" t="n">
        <f aca="false">IF(ISERROR(VLOOKUP($A18,'Import OffPeak'!$A$3:IC$99,232,FALSE())-VLOOKUP($A18,'Import OffPeak change'!$A$106:IC$202,232,FALSE())),0,(VLOOKUP($A18,'Import OffPeak'!$A$3:IC$99,232,FALSE())-VLOOKUP($A18,'Import OffPeak change'!$A$106:IC$202,232,FALSE())))</f>
        <v>0</v>
      </c>
      <c r="HY18" s="193" t="n">
        <f aca="false">IF(ISERROR(VLOOKUP($A18,'Import OffPeak'!$A$3:ID$99,233,FALSE())-VLOOKUP($A18,'Import OffPeak change'!$A$106:ID$202,233,FALSE())),0,(VLOOKUP($A18,'Import OffPeak'!$A$3:ID$99,233,FALSE())-VLOOKUP($A18,'Import OffPeak change'!$A$106:ID$202,233,FALSE())))</f>
        <v>0</v>
      </c>
      <c r="HZ18" s="193" t="n">
        <f aca="false">IF(ISERROR(VLOOKUP($A18,'Import OffPeak'!$A$3:IE$99,234,FALSE())-VLOOKUP($A18,'Import OffPeak change'!$A$106:IE$202,234,FALSE())),0,(VLOOKUP($A18,'Import OffPeak'!$A$3:IE$99,234,FALSE())-VLOOKUP($A18,'Import OffPeak change'!$A$106:IE$202,234,FALSE())))</f>
        <v>0</v>
      </c>
      <c r="IA18" s="193" t="n">
        <f aca="false">IF(ISERROR(VLOOKUP($A18,'Import OffPeak'!$A$3:IF$99,235,FALSE())-VLOOKUP($A18,'Import OffPeak change'!$A$106:IF$202,235,FALSE())),0,(VLOOKUP($A18,'Import OffPeak'!$A$3:IF$99,235,FALSE())-VLOOKUP($A18,'Import OffPeak change'!$A$106:IF$202,235,FALSE())))</f>
        <v>0</v>
      </c>
      <c r="IB18" s="193" t="n">
        <f aca="false">IF(ISERROR(VLOOKUP($A18,'Import OffPeak'!$A$3:IG$99,236,FALSE())-VLOOKUP($A18,'Import OffPeak change'!$A$106:IG$202,236,FALSE())),0,(VLOOKUP($A18,'Import OffPeak'!$A$3:IG$99,236,FALSE())-VLOOKUP($A18,'Import OffPeak change'!$A$106:IG$202,236,FALSE())))</f>
        <v>0</v>
      </c>
      <c r="IC18" s="193" t="n">
        <f aca="false">IF(ISERROR(VLOOKUP($A18,'Import OffPeak'!$A$3:IH$99,237,FALSE())-VLOOKUP($A18,'Import OffPeak change'!$A$106:IH$202,237,FALSE())),0,(VLOOKUP($A18,'Import OffPeak'!$A$3:IH$99,237,FALSE())-VLOOKUP($A18,'Import OffPeak change'!$A$106:IH$202,237,FALSE())))</f>
        <v>0</v>
      </c>
      <c r="ID18" s="193" t="n">
        <f aca="false">IF(ISERROR(VLOOKUP($A18,'Import OffPeak'!$A$3:II$99,238,FALSE())-VLOOKUP($A18,'Import OffPeak change'!$A$106:II$202,238,FALSE())),0,(VLOOKUP($A18,'Import OffPeak'!$A$3:II$99,238,FALSE())-VLOOKUP($A18,'Import OffPeak change'!$A$106:II$202,238,FALSE())))</f>
        <v>0</v>
      </c>
      <c r="IE18" s="193" t="n">
        <f aca="false">IF(ISERROR(VLOOKUP($A18,'Import OffPeak'!$A$3:IJ$99,239,FALSE())-VLOOKUP($A18,'Import OffPeak change'!$A$106:IJ$202,239,FALSE())),0,(VLOOKUP($A18,'Import OffPeak'!$A$3:IJ$99,239,FALSE())-VLOOKUP($A18,'Import OffPeak change'!$A$106:IJ$202,239,FALSE())))</f>
        <v>0</v>
      </c>
      <c r="IF18" s="193"/>
      <c r="IG18" s="164"/>
      <c r="IH18" s="164"/>
      <c r="II18" s="164"/>
    </row>
    <row r="19" customFormat="false" ht="12.75" hidden="false" customHeight="false" outlineLevel="0" collapsed="false">
      <c r="A19" s="201" t="str">
        <f aca="false">IF('Import OffPeak'!A16=0,"",'Import OffPeak'!A16)</f>
        <v>EPMI-LT-CALI</v>
      </c>
      <c r="B19" s="193"/>
      <c r="C19" s="193"/>
      <c r="D19" s="193"/>
      <c r="E19" s="193"/>
      <c r="F19" s="193"/>
      <c r="G19" s="193" t="n">
        <f aca="false">IF(ISERROR(VLOOKUP($A19,'Import OffPeak'!$A$3:L$99,7,FALSE())-VLOOKUP($A19,'Import OffPeak change'!$A$106:L$202,7,FALSE())),0,(VLOOKUP($A19,'Import OffPeak'!$A$3:L$99,7,FALSE())-VLOOKUP($A19,'Import OffPeak change'!$A$106:L$202,7,FALSE())))</f>
        <v>0</v>
      </c>
      <c r="H19" s="193" t="n">
        <f aca="false">IF(ISERROR(VLOOKUP($A19,'Import OffPeak'!$A$3:M$99,8,FALSE())-VLOOKUP($A19,'Import OffPeak change'!$A$106:M$202,8,FALSE())),0,(VLOOKUP($A19,'Import OffPeak'!$A$3:M$99,8,FALSE())-VLOOKUP($A19,'Import OffPeak change'!$A$106:M$202,8,FALSE())))</f>
        <v>-239.617679136023</v>
      </c>
      <c r="I19" s="193" t="n">
        <f aca="false">IF(ISERROR(VLOOKUP($A19,'Import OffPeak'!$A$3:N$99,9,FALSE())-VLOOKUP($A19,'Import OffPeak change'!$A$106:N$202,9,FALSE())),0,(VLOOKUP($A19,'Import OffPeak'!$A$3:N$99,9,FALSE())-VLOOKUP($A19,'Import OffPeak change'!$A$106:N$202,9,FALSE())))</f>
        <v>955.6570642283</v>
      </c>
      <c r="J19" s="193" t="n">
        <f aca="false">IF(ISERROR(VLOOKUP($A19,'Import OffPeak'!$A$3:O$99,10,FALSE())-VLOOKUP($A19,'Import OffPeak change'!$A$106:O$202,10,FALSE())),0,(VLOOKUP($A19,'Import OffPeak'!$A$3:O$99,10,FALSE())-VLOOKUP($A19,'Import OffPeak change'!$A$106:O$202,10,FALSE())))</f>
        <v>-0.722840637797162</v>
      </c>
      <c r="K19" s="193" t="n">
        <f aca="false">IF(ISERROR(VLOOKUP($A19,'Import OffPeak'!$A$3:P$99,11,FALSE())-VLOOKUP($A19,'Import OffPeak change'!$A$106:P$202,11,FALSE())),0,(VLOOKUP($A19,'Import OffPeak'!$A$3:P$99,11,FALSE())-VLOOKUP($A19,'Import OffPeak change'!$A$106:P$202,11,FALSE())))</f>
        <v>-3.04799266249029</v>
      </c>
      <c r="L19" s="193" t="n">
        <f aca="false">IF(ISERROR(VLOOKUP($A19,'Import OffPeak'!$A$3:Q$99,12,FALSE())-VLOOKUP($A19,'Import OffPeak change'!$A$106:Q$202,12,FALSE())),0,(VLOOKUP($A19,'Import OffPeak'!$A$3:Q$99,12,FALSE())-VLOOKUP($A19,'Import OffPeak change'!$A$106:Q$202,12,FALSE())))</f>
        <v>-1.81203713497962</v>
      </c>
      <c r="M19" s="193" t="n">
        <f aca="false">IF(ISERROR(VLOOKUP($A19,'Import OffPeak'!$A$3:R$99,13,FALSE())-VLOOKUP($A19,'Import OffPeak change'!$A$106:R$202,13,FALSE())),0,(VLOOKUP($A19,'Import OffPeak'!$A$3:R$99,13,FALSE())-VLOOKUP($A19,'Import OffPeak change'!$A$106:R$202,13,FALSE())))</f>
        <v>-0.593678419605567</v>
      </c>
      <c r="N19" s="193" t="n">
        <f aca="false">IF(ISERROR(VLOOKUP($A19,'Import OffPeak'!$A$3:S$99,14,FALSE())-VLOOKUP($A19,'Import OffPeak change'!$A$106:S$202,14,FALSE())),0,(VLOOKUP($A19,'Import OffPeak'!$A$3:S$99,14,FALSE())-VLOOKUP($A19,'Import OffPeak change'!$A$106:S$202,14,FALSE())))</f>
        <v>0.136380145821022</v>
      </c>
      <c r="O19" s="193" t="n">
        <f aca="false">IF(ISERROR(VLOOKUP($A19,'Import OffPeak'!$A$3:T$99,15,FALSE())-VLOOKUP($A19,'Import OffPeak change'!$A$106:T$202,15,FALSE())),0,(VLOOKUP($A19,'Import OffPeak'!$A$3:T$99,15,FALSE())-VLOOKUP($A19,'Import OffPeak change'!$A$106:T$202,15,FALSE())))</f>
        <v>0.87174067142405</v>
      </c>
      <c r="P19" s="193" t="n">
        <f aca="false">IF(ISERROR(VLOOKUP($A19,'Import OffPeak'!$A$3:U$99,16,FALSE())-VLOOKUP($A19,'Import OffPeak change'!$A$106:U$202,16,FALSE())),0,(VLOOKUP($A19,'Import OffPeak'!$A$3:U$99,16,FALSE())-VLOOKUP($A19,'Import OffPeak change'!$A$106:U$202,16,FALSE())))</f>
        <v>6.48163777469017</v>
      </c>
      <c r="Q19" s="193" t="n">
        <f aca="false">IF(ISERROR(VLOOKUP($A19,'Import OffPeak'!$A$3:V$99,17,FALSE())-VLOOKUP($A19,'Import OffPeak change'!$A$106:V$202,17,FALSE())),0,(VLOOKUP($A19,'Import OffPeak'!$A$3:V$99,17,FALSE())-VLOOKUP($A19,'Import OffPeak change'!$A$106:V$202,17,FALSE())))</f>
        <v>9.05279475970747</v>
      </c>
      <c r="R19" s="193" t="n">
        <f aca="false">IF(ISERROR(VLOOKUP($A19,'Import OffPeak'!$A$3:W$99,18,FALSE())-VLOOKUP($A19,'Import OffPeak change'!$A$106:W$202,18,FALSE())),0,(VLOOKUP($A19,'Import OffPeak'!$A$3:W$99,18,FALSE())-VLOOKUP($A19,'Import OffPeak change'!$A$106:W$202,18,FALSE())))</f>
        <v>12.1664598688149</v>
      </c>
      <c r="S19" s="193" t="n">
        <f aca="false">IF(ISERROR(VLOOKUP($A19,'Import OffPeak'!$A$3:X$99,19,FALSE())-VLOOKUP($A19,'Import OffPeak change'!$A$106:X$202,19,FALSE())),0,(VLOOKUP($A19,'Import OffPeak'!$A$3:X$99,19,FALSE())-VLOOKUP($A19,'Import OffPeak change'!$A$106:X$202,19,FALSE())))</f>
        <v>1.81234501983818</v>
      </c>
      <c r="T19" s="193" t="n">
        <f aca="false">IF(ISERROR(VLOOKUP($A19,'Import OffPeak'!$A$3:Y$99,20,FALSE())-VLOOKUP($A19,'Import OffPeak change'!$A$106:Y$202,20,FALSE())),0,(VLOOKUP($A19,'Import OffPeak'!$A$3:Y$99,20,FALSE())-VLOOKUP($A19,'Import OffPeak change'!$A$106:Y$202,20,FALSE())))</f>
        <v>2.25333271205</v>
      </c>
      <c r="U19" s="193" t="n">
        <f aca="false">IF(ISERROR(VLOOKUP($A19,'Import OffPeak'!$A$3:Z$99,21,FALSE())-VLOOKUP($A19,'Import OffPeak change'!$A$106:Z$202,21,FALSE())),0,(VLOOKUP($A19,'Import OffPeak'!$A$3:Z$99,21,FALSE())-VLOOKUP($A19,'Import OffPeak change'!$A$106:Z$202,21,FALSE())))</f>
        <v>2.66095339990716</v>
      </c>
      <c r="V19" s="193" t="n">
        <f aca="false">IF(ISERROR(VLOOKUP($A19,'Import OffPeak'!$A$3:AA$99,22,FALSE())-VLOOKUP($A19,'Import OffPeak change'!$A$106:AA$202,22,FALSE())),0,(VLOOKUP($A19,'Import OffPeak'!$A$3:AA$99,22,FALSE())-VLOOKUP($A19,'Import OffPeak change'!$A$106:AA$202,22,FALSE())))</f>
        <v>6.36547890407383</v>
      </c>
      <c r="W19" s="193" t="n">
        <f aca="false">IF(ISERROR(VLOOKUP($A19,'Import OffPeak'!$A$3:AB$99,23,FALSE())-VLOOKUP($A19,'Import OffPeak change'!$A$106:AB$202,23,FALSE())),0,(VLOOKUP($A19,'Import OffPeak'!$A$3:AB$99,23,FALSE())-VLOOKUP($A19,'Import OffPeak change'!$A$106:AB$202,23,FALSE())))</f>
        <v>6.02246547676987</v>
      </c>
      <c r="X19" s="193" t="n">
        <f aca="false">IF(ISERROR(VLOOKUP($A19,'Import OffPeak'!$A$3:AC$99,24,FALSE())-VLOOKUP($A19,'Import OffPeak change'!$A$106:AC$202,24,FALSE())),0,(VLOOKUP($A19,'Import OffPeak'!$A$3:AC$99,24,FALSE())-VLOOKUP($A19,'Import OffPeak change'!$A$106:AC$202,24,FALSE())))</f>
        <v>7.68776014769537</v>
      </c>
      <c r="Y19" s="193" t="n">
        <f aca="false">IF(ISERROR(VLOOKUP($A19,'Import OffPeak'!$A$3:AD$99,25,FALSE())-VLOOKUP($A19,'Import OffPeak change'!$A$106:AD$202,25,FALSE())),0,(VLOOKUP($A19,'Import OffPeak'!$A$3:AD$99,25,FALSE())-VLOOKUP($A19,'Import OffPeak change'!$A$106:AD$202,25,FALSE())))</f>
        <v>4.25885020975147</v>
      </c>
      <c r="Z19" s="193" t="n">
        <f aca="false">IF(ISERROR(VLOOKUP($A19,'Import OffPeak'!$A$3:AE$99,26,FALSE())-VLOOKUP($A19,'Import OffPeak change'!$A$106:AE$202,26,FALSE())),0,(VLOOKUP($A19,'Import OffPeak'!$A$3:AE$99,26,FALSE())-VLOOKUP($A19,'Import OffPeak change'!$A$106:AE$202,26,FALSE())))</f>
        <v>5.01999549482389</v>
      </c>
      <c r="AA19" s="193" t="n">
        <f aca="false">IF(ISERROR(VLOOKUP($A19,'Import OffPeak'!$A$3:AF$99,27,FALSE())-VLOOKUP($A19,'Import OffPeak change'!$A$106:AF$202,27,FALSE())),0,(VLOOKUP($A19,'Import OffPeak'!$A$3:AF$99,27,FALSE())-VLOOKUP($A19,'Import OffPeak change'!$A$106:AF$202,27,FALSE())))</f>
        <v>5.67727180157453</v>
      </c>
      <c r="AB19" s="193" t="n">
        <f aca="false">IF(ISERROR(VLOOKUP($A19,'Import OffPeak'!$A$3:AG$99,28,FALSE())-VLOOKUP($A19,'Import OffPeak change'!$A$106:AG$202,28,FALSE())),0,(VLOOKUP($A19,'Import OffPeak'!$A$3:AG$99,28,FALSE())-VLOOKUP($A19,'Import OffPeak change'!$A$106:AG$202,28,FALSE())))</f>
        <v>6.08615412332983</v>
      </c>
      <c r="AC19" s="193" t="n">
        <f aca="false">IF(ISERROR(VLOOKUP($A19,'Import OffPeak'!$A$3:AH$99,29,FALSE())-VLOOKUP($A19,'Import OffPeak change'!$A$106:AH$202,29,FALSE())),0,(VLOOKUP($A19,'Import OffPeak'!$A$3:AH$99,29,FALSE())-VLOOKUP($A19,'Import OffPeak change'!$A$106:AH$202,29,FALSE())))</f>
        <v>6.82086778680969</v>
      </c>
      <c r="AD19" s="193" t="n">
        <f aca="false">IF(ISERROR(VLOOKUP($A19,'Import OffPeak'!$A$3:AI$99,30,FALSE())-VLOOKUP($A19,'Import OffPeak change'!$A$106:AI$202,30,FALSE())),0,(VLOOKUP($A19,'Import OffPeak'!$A$3:AI$99,30,FALSE())-VLOOKUP($A19,'Import OffPeak change'!$A$106:AI$202,30,FALSE())))</f>
        <v>6.54282765078824</v>
      </c>
      <c r="AE19" s="193" t="n">
        <f aca="false">IF(ISERROR(VLOOKUP($A19,'Import OffPeak'!$A$3:AJ$99,31,FALSE())-VLOOKUP($A19,'Import OffPeak change'!$A$106:AJ$202,31,FALSE())),0,(VLOOKUP($A19,'Import OffPeak'!$A$3:AJ$99,31,FALSE())-VLOOKUP($A19,'Import OffPeak change'!$A$106:AJ$202,31,FALSE())))</f>
        <v>2.24090361063873</v>
      </c>
      <c r="AF19" s="193" t="n">
        <f aca="false">IF(ISERROR(VLOOKUP($A19,'Import OffPeak'!$A$3:AK$99,32,FALSE())-VLOOKUP($A19,'Import OffPeak change'!$A$106:AK$202,32,FALSE())),0,(VLOOKUP($A19,'Import OffPeak'!$A$3:AK$99,32,FALSE())-VLOOKUP($A19,'Import OffPeak change'!$A$106:AK$202,32,FALSE())))</f>
        <v>2.28792945305395</v>
      </c>
      <c r="AG19" s="193" t="n">
        <f aca="false">IF(ISERROR(VLOOKUP($A19,'Import OffPeak'!$A$3:AL$99,33,FALSE())-VLOOKUP($A19,'Import OffPeak change'!$A$106:AL$202,33,FALSE())),0,(VLOOKUP($A19,'Import OffPeak'!$A$3:AL$99,33,FALSE())-VLOOKUP($A19,'Import OffPeak change'!$A$106:AL$202,33,FALSE())))</f>
        <v>3.02554385354506</v>
      </c>
      <c r="AH19" s="193" t="n">
        <f aca="false">IF(ISERROR(VLOOKUP($A19,'Import OffPeak'!$A$3:AM$99,34,FALSE())-VLOOKUP($A19,'Import OffPeak change'!$A$106:AM$202,34,FALSE())),0,(VLOOKUP($A19,'Import OffPeak'!$A$3:AM$99,34,FALSE())-VLOOKUP($A19,'Import OffPeak change'!$A$106:AM$202,34,FALSE())))</f>
        <v>8.64834449580485</v>
      </c>
      <c r="AI19" s="193" t="n">
        <f aca="false">IF(ISERROR(VLOOKUP($A19,'Import OffPeak'!$A$3:AN$99,35,FALSE())-VLOOKUP($A19,'Import OffPeak change'!$A$106:AN$202,35,FALSE())),0,(VLOOKUP($A19,'Import OffPeak'!$A$3:AN$99,35,FALSE())-VLOOKUP($A19,'Import OffPeak change'!$A$106:AN$202,35,FALSE())))</f>
        <v>12.9346877617863</v>
      </c>
      <c r="AJ19" s="193" t="n">
        <f aca="false">IF(ISERROR(VLOOKUP($A19,'Import OffPeak'!$A$3:AO$99,36,FALSE())-VLOOKUP($A19,'Import OffPeak change'!$A$106:AO$202,36,FALSE())),0,(VLOOKUP($A19,'Import OffPeak'!$A$3:AO$99,36,FALSE())-VLOOKUP($A19,'Import OffPeak change'!$A$106:AO$202,36,FALSE())))</f>
        <v>14.2224303521652</v>
      </c>
      <c r="AK19" s="193" t="n">
        <f aca="false">IF(ISERROR(VLOOKUP($A19,'Import OffPeak'!$A$3:AP$99,37,FALSE())-VLOOKUP($A19,'Import OffPeak change'!$A$106:AP$202,37,FALSE())),0,(VLOOKUP($A19,'Import OffPeak'!$A$3:AP$99,37,FALSE())-VLOOKUP($A19,'Import OffPeak change'!$A$106:AP$202,37,FALSE())))</f>
        <v>13.8865738729892</v>
      </c>
      <c r="AL19" s="193" t="n">
        <f aca="false">IF(ISERROR(VLOOKUP($A19,'Import OffPeak'!$A$3:AQ$99,38,FALSE())-VLOOKUP($A19,'Import OffPeak change'!$A$106:AQ$202,38,FALSE())),0,(VLOOKUP($A19,'Import OffPeak'!$A$3:AQ$99,38,FALSE())-VLOOKUP($A19,'Import OffPeak change'!$A$106:AQ$202,38,FALSE())))</f>
        <v>17.7564904448591</v>
      </c>
      <c r="AM19" s="193" t="n">
        <f aca="false">IF(ISERROR(VLOOKUP($A19,'Import OffPeak'!$A$3:AR$99,39,FALSE())-VLOOKUP($A19,'Import OffPeak change'!$A$106:AR$202,39,FALSE())),0,(VLOOKUP($A19,'Import OffPeak'!$A$3:AR$99,39,FALSE())-VLOOKUP($A19,'Import OffPeak change'!$A$106:AR$202,39,FALSE())))</f>
        <v>14.6169055137507</v>
      </c>
      <c r="AN19" s="193" t="n">
        <f aca="false">IF(ISERROR(VLOOKUP($A19,'Import OffPeak'!$A$3:AS$99,40,FALSE())-VLOOKUP($A19,'Import OffPeak change'!$A$106:AS$202,40,FALSE())),0,(VLOOKUP($A19,'Import OffPeak'!$A$3:AS$99,40,FALSE())-VLOOKUP($A19,'Import OffPeak change'!$A$106:AS$202,40,FALSE())))</f>
        <v>15.2760301432118</v>
      </c>
      <c r="AO19" s="193" t="n">
        <f aca="false">IF(ISERROR(VLOOKUP($A19,'Import OffPeak'!$A$3:AT$99,41,FALSE())-VLOOKUP($A19,'Import OffPeak change'!$A$106:AT$202,41,FALSE())),0,(VLOOKUP($A19,'Import OffPeak'!$A$3:AT$99,41,FALSE())-VLOOKUP($A19,'Import OffPeak change'!$A$106:AT$202,41,FALSE())))</f>
        <v>16.6113838219826</v>
      </c>
      <c r="AP19" s="193" t="n">
        <f aca="false">IF(ISERROR(VLOOKUP($A19,'Import OffPeak'!$A$3:AU$99,42,FALSE())-VLOOKUP($A19,'Import OffPeak change'!$A$106:AU$202,42,FALSE())),0,(VLOOKUP($A19,'Import OffPeak'!$A$3:AU$99,42,FALSE())-VLOOKUP($A19,'Import OffPeak change'!$A$106:AU$202,42,FALSE())))</f>
        <v>15.507648013283</v>
      </c>
      <c r="AQ19" s="193" t="n">
        <f aca="false">IF(ISERROR(VLOOKUP($A19,'Import OffPeak'!$A$3:AV$99,43,FALSE())-VLOOKUP($A19,'Import OffPeak change'!$A$106:AV$202,43,FALSE())),0,(VLOOKUP($A19,'Import OffPeak'!$A$3:AV$99,43,FALSE())-VLOOKUP($A19,'Import OffPeak change'!$A$106:AV$202,43,FALSE())))</f>
        <v>-3.86715195362604</v>
      </c>
      <c r="AR19" s="193" t="n">
        <f aca="false">IF(ISERROR(VLOOKUP($A19,'Import OffPeak'!$A$3:AW$99,44,FALSE())-VLOOKUP($A19,'Import OffPeak change'!$A$106:AW$202,44,FALSE())),0,(VLOOKUP($A19,'Import OffPeak'!$A$3:AW$99,44,FALSE())-VLOOKUP($A19,'Import OffPeak change'!$A$106:AW$202,44,FALSE())))</f>
        <v>-3.38094190972879</v>
      </c>
      <c r="AS19" s="193" t="n">
        <f aca="false">IF(ISERROR(VLOOKUP($A19,'Import OffPeak'!$A$3:AX$99,45,FALSE())-VLOOKUP($A19,'Import OffPeak change'!$A$106:AX$202,45,FALSE())),0,(VLOOKUP($A19,'Import OffPeak'!$A$3:AX$99,45,FALSE())-VLOOKUP($A19,'Import OffPeak change'!$A$106:AX$202,45,FALSE())))</f>
        <v>-3.02780087623114</v>
      </c>
      <c r="AT19" s="193" t="n">
        <f aca="false">IF(ISERROR(VLOOKUP($A19,'Import OffPeak'!$A$3:AY$99,46,FALSE())-VLOOKUP($A19,'Import OffPeak change'!$A$106:AY$202,46,FALSE())),0,(VLOOKUP($A19,'Import OffPeak'!$A$3:AY$99,46,FALSE())-VLOOKUP($A19,'Import OffPeak change'!$A$106:AY$202,46,FALSE())))</f>
        <v>39.9111261896469</v>
      </c>
      <c r="AU19" s="193" t="n">
        <f aca="false">IF(ISERROR(VLOOKUP($A19,'Import OffPeak'!$A$3:AZ$99,47,FALSE())-VLOOKUP($A19,'Import OffPeak change'!$A$106:AZ$202,47,FALSE())),0,(VLOOKUP($A19,'Import OffPeak'!$A$3:AZ$99,47,FALSE())-VLOOKUP($A19,'Import OffPeak change'!$A$106:AZ$202,47,FALSE())))</f>
        <v>28.0775603475504</v>
      </c>
      <c r="AV19" s="193" t="n">
        <f aca="false">IF(ISERROR(VLOOKUP($A19,'Import OffPeak'!$A$3:BA$99,48,FALSE())-VLOOKUP($A19,'Import OffPeak change'!$A$106:BA$202,48,FALSE())),0,(VLOOKUP($A19,'Import OffPeak'!$A$3:BA$99,48,FALSE())-VLOOKUP($A19,'Import OffPeak change'!$A$106:BA$202,48,FALSE())))</f>
        <v>32.1675294518373</v>
      </c>
      <c r="AW19" s="193" t="n">
        <f aca="false">IF(ISERROR(VLOOKUP($A19,'Import OffPeak'!$A$3:BB$99,49,FALSE())-VLOOKUP($A19,'Import OffPeak change'!$A$106:BB$202,49,FALSE())),0,(VLOOKUP($A19,'Import OffPeak'!$A$3:BB$99,49,FALSE())-VLOOKUP($A19,'Import OffPeak change'!$A$106:BB$202,49,FALSE())))</f>
        <v>26.2398635811114</v>
      </c>
      <c r="AX19" s="193" t="n">
        <f aca="false">IF(ISERROR(VLOOKUP($A19,'Import OffPeak'!$A$3:BC$99,50,FALSE())-VLOOKUP($A19,'Import OffPeak change'!$A$106:BC$202,50,FALSE())),0,(VLOOKUP($A19,'Import OffPeak'!$A$3:BC$99,50,FALSE())-VLOOKUP($A19,'Import OffPeak change'!$A$106:BC$202,50,FALSE())))</f>
        <v>30.8464266079209</v>
      </c>
      <c r="AY19" s="193" t="n">
        <f aca="false">IF(ISERROR(VLOOKUP($A19,'Import OffPeak'!$A$3:BD$99,51,FALSE())-VLOOKUP($A19,'Import OffPeak change'!$A$106:BD$202,51,FALSE())),0,(VLOOKUP($A19,'Import OffPeak'!$A$3:BD$99,51,FALSE())-VLOOKUP($A19,'Import OffPeak change'!$A$106:BD$202,51,FALSE())))</f>
        <v>29.4770006306026</v>
      </c>
      <c r="AZ19" s="193" t="n">
        <f aca="false">IF(ISERROR(VLOOKUP($A19,'Import OffPeak'!$A$3:BE$99,52,FALSE())-VLOOKUP($A19,'Import OffPeak change'!$A$106:BE$202,52,FALSE())),0,(VLOOKUP($A19,'Import OffPeak'!$A$3:BE$99,52,FALSE())-VLOOKUP($A19,'Import OffPeak change'!$A$106:BE$202,52,FALSE())))</f>
        <v>26.2241734854015</v>
      </c>
      <c r="BA19" s="193" t="n">
        <f aca="false">IF(ISERROR(VLOOKUP($A19,'Import OffPeak'!$A$3:BF$99,53,FALSE())-VLOOKUP($A19,'Import OffPeak change'!$A$106:BF$202,53,FALSE())),0,(VLOOKUP($A19,'Import OffPeak'!$A$3:BF$99,53,FALSE())-VLOOKUP($A19,'Import OffPeak change'!$A$106:BF$202,53,FALSE())))</f>
        <v>25.101272532178</v>
      </c>
      <c r="BB19" s="193" t="n">
        <f aca="false">IF(ISERROR(VLOOKUP($A19,'Import OffPeak'!$A$3:BG$99,54,FALSE())-VLOOKUP($A19,'Import OffPeak change'!$A$106:BG$202,54,FALSE())),0,(VLOOKUP($A19,'Import OffPeak'!$A$3:BG$99,54,FALSE())-VLOOKUP($A19,'Import OffPeak change'!$A$106:BG$202,54,FALSE())))</f>
        <v>24.2322820448662</v>
      </c>
      <c r="BC19" s="193" t="n">
        <f aca="false">IF(ISERROR(VLOOKUP($A19,'Import OffPeak'!$A$3:BH$99,55,FALSE())-VLOOKUP($A19,'Import OffPeak change'!$A$106:BH$202,55,FALSE())),0,(VLOOKUP($A19,'Import OffPeak'!$A$3:BH$99,55,FALSE())-VLOOKUP($A19,'Import OffPeak change'!$A$106:BH$202,55,FALSE())))</f>
        <v>25.6941635611911</v>
      </c>
      <c r="BD19" s="193" t="n">
        <f aca="false">IF(ISERROR(VLOOKUP($A19,'Import OffPeak'!$A$3:BI$99,56,FALSE())-VLOOKUP($A19,'Import OffPeak change'!$A$106:BI$202,56,FALSE())),0,(VLOOKUP($A19,'Import OffPeak'!$A$3:BI$99,56,FALSE())-VLOOKUP($A19,'Import OffPeak change'!$A$106:BI$202,56,FALSE())))</f>
        <v>26.0523318035011</v>
      </c>
      <c r="BE19" s="193" t="n">
        <f aca="false">IF(ISERROR(VLOOKUP($A19,'Import OffPeak'!$A$3:BJ$99,57,FALSE())-VLOOKUP($A19,'Import OffPeak change'!$A$106:BJ$202,57,FALSE())),0,(VLOOKUP($A19,'Import OffPeak'!$A$3:BJ$99,57,FALSE())-VLOOKUP($A19,'Import OffPeak change'!$A$106:BJ$202,57,FALSE())))</f>
        <v>25.1124427504401</v>
      </c>
      <c r="BF19" s="193" t="n">
        <f aca="false">IF(ISERROR(VLOOKUP($A19,'Import OffPeak'!$A$3:BK$99,58,FALSE())-VLOOKUP($A19,'Import OffPeak change'!$A$106:BK$202,58,FALSE())),0,(VLOOKUP($A19,'Import OffPeak'!$A$3:BK$99,58,FALSE())-VLOOKUP($A19,'Import OffPeak change'!$A$106:BK$202,58,FALSE())))</f>
        <v>16.6475557180438</v>
      </c>
      <c r="BG19" s="193" t="n">
        <f aca="false">IF(ISERROR(VLOOKUP($A19,'Import OffPeak'!$A$3:BL$99,59,FALSE())-VLOOKUP($A19,'Import OffPeak change'!$A$106:BL$202,59,FALSE())),0,(VLOOKUP($A19,'Import OffPeak'!$A$3:BL$99,59,FALSE())-VLOOKUP($A19,'Import OffPeak change'!$A$106:BL$202,59,FALSE())))</f>
        <v>1.27059615653701</v>
      </c>
      <c r="BH19" s="193" t="n">
        <f aca="false">IF(ISERROR(VLOOKUP($A19,'Import OffPeak'!$A$3:BM$99,60,FALSE())-VLOOKUP($A19,'Import OffPeak change'!$A$106:BM$202,60,FALSE())),0,(VLOOKUP($A19,'Import OffPeak'!$A$3:BM$99,60,FALSE())-VLOOKUP($A19,'Import OffPeak change'!$A$106:BM$202,60,FALSE())))</f>
        <v>0.652801534069994</v>
      </c>
      <c r="BI19" s="193" t="n">
        <f aca="false">IF(ISERROR(VLOOKUP($A19,'Import OffPeak'!$A$3:BN$99,61,FALSE())-VLOOKUP($A19,'Import OffPeak change'!$A$106:BN$202,61,FALSE())),0,(VLOOKUP($A19,'Import OffPeak'!$A$3:BN$99,61,FALSE())-VLOOKUP($A19,'Import OffPeak change'!$A$106:BN$202,61,FALSE())))</f>
        <v>-3.35673269833706</v>
      </c>
      <c r="BJ19" s="193" t="n">
        <f aca="false">IF(ISERROR(VLOOKUP($A19,'Import OffPeak'!$A$3:BO$99,62,FALSE())-VLOOKUP($A19,'Import OffPeak change'!$A$106:BO$202,62,FALSE())),0,(VLOOKUP($A19,'Import OffPeak'!$A$3:BO$99,62,FALSE())-VLOOKUP($A19,'Import OffPeak change'!$A$106:BO$202,62,FALSE())))</f>
        <v>0.608620764090006</v>
      </c>
      <c r="BK19" s="193" t="n">
        <f aca="false">IF(ISERROR(VLOOKUP($A19,'Import OffPeak'!$A$3:BP$99,63,FALSE())-VLOOKUP($A19,'Import OffPeak change'!$A$106:BP$202,63,FALSE())),0,(VLOOKUP($A19,'Import OffPeak'!$A$3:BP$99,63,FALSE())-VLOOKUP($A19,'Import OffPeak change'!$A$106:BP$202,63,FALSE())))</f>
        <v>-9.48210024958007</v>
      </c>
      <c r="BL19" s="193" t="n">
        <f aca="false">IF(ISERROR(VLOOKUP($A19,'Import OffPeak'!$A$3:BQ$99,64,FALSE())-VLOOKUP($A19,'Import OffPeak change'!$A$106:BQ$202,64,FALSE())),0,(VLOOKUP($A19,'Import OffPeak'!$A$3:BQ$99,64,FALSE())-VLOOKUP($A19,'Import OffPeak change'!$A$106:BQ$202,64,FALSE())))</f>
        <v>-6.61230826234987</v>
      </c>
      <c r="BM19" s="193" t="n">
        <f aca="false">IF(ISERROR(VLOOKUP($A19,'Import OffPeak'!$A$3:BR$99,65,FALSE())-VLOOKUP($A19,'Import OffPeak change'!$A$106:BR$202,65,FALSE())),0,(VLOOKUP($A19,'Import OffPeak'!$A$3:BR$99,65,FALSE())-VLOOKUP($A19,'Import OffPeak change'!$A$106:BR$202,65,FALSE())))</f>
        <v>-12.8122576466385</v>
      </c>
      <c r="BN19" s="193" t="n">
        <f aca="false">IF(ISERROR(VLOOKUP($A19,'Import OffPeak'!$A$3:BS$99,66,FALSE())-VLOOKUP($A19,'Import OffPeak change'!$A$106:BS$202,66,FALSE())),0,(VLOOKUP($A19,'Import OffPeak'!$A$3:BS$99,66,FALSE())-VLOOKUP($A19,'Import OffPeak change'!$A$106:BS$202,66,FALSE())))</f>
        <v>-11.9333831828326</v>
      </c>
      <c r="BO19" s="193" t="n">
        <f aca="false">IF(ISERROR(VLOOKUP($A19,'Import OffPeak'!$A$3:BT$99,67,FALSE())-VLOOKUP($A19,'Import OffPeak change'!$A$106:BT$202,67,FALSE())),0,(VLOOKUP($A19,'Import OffPeak'!$A$3:BT$99,67,FALSE())-VLOOKUP($A19,'Import OffPeak change'!$A$106:BT$202,67,FALSE())))</f>
        <v>-13.1225731773102</v>
      </c>
      <c r="BP19" s="193" t="n">
        <f aca="false">IF(ISERROR(VLOOKUP($A19,'Import OffPeak'!$A$3:BU$99,68,FALSE())-VLOOKUP($A19,'Import OffPeak change'!$A$106:BU$202,68,FALSE())),0,(VLOOKUP($A19,'Import OffPeak'!$A$3:BU$99,68,FALSE())-VLOOKUP($A19,'Import OffPeak change'!$A$106:BU$202,68,FALSE())))</f>
        <v>-12.9275733065178</v>
      </c>
      <c r="BQ19" s="193" t="n">
        <f aca="false">IF(ISERROR(VLOOKUP($A19,'Import OffPeak'!$A$3:BV$99,69,FALSE())-VLOOKUP($A19,'Import OffPeak change'!$A$106:BV$202,69,FALSE())),0,(VLOOKUP($A19,'Import OffPeak'!$A$3:BV$99,69,FALSE())-VLOOKUP($A19,'Import OffPeak change'!$A$106:BV$202,69,FALSE())))</f>
        <v>-14.5129664834349</v>
      </c>
      <c r="BR19" s="193" t="n">
        <f aca="false">IF(ISERROR(VLOOKUP($A19,'Import OffPeak'!$A$3:BW$99,70,FALSE())-VLOOKUP($A19,'Import OffPeak change'!$A$106:BW$202,70,FALSE())),0,(VLOOKUP($A19,'Import OffPeak'!$A$3:BW$99,70,FALSE())-VLOOKUP($A19,'Import OffPeak change'!$A$106:BW$202,70,FALSE())))</f>
        <v>21.6482216320001</v>
      </c>
      <c r="BS19" s="193" t="n">
        <f aca="false">IF(ISERROR(VLOOKUP($A19,'Import OffPeak'!$A$3:BX$99,71,FALSE())-VLOOKUP($A19,'Import OffPeak change'!$A$106:BX$202,71,FALSE())),0,(VLOOKUP($A19,'Import OffPeak'!$A$3:BX$99,71,FALSE())-VLOOKUP($A19,'Import OffPeak change'!$A$106:BX$202,71,FALSE())))</f>
        <v>19.722781546081</v>
      </c>
      <c r="BT19" s="193" t="n">
        <f aca="false">IF(ISERROR(VLOOKUP($A19,'Import OffPeak'!$A$3:BY$99,72,FALSE())-VLOOKUP($A19,'Import OffPeak change'!$A$106:BY$202,72,FALSE())),0,(VLOOKUP($A19,'Import OffPeak'!$A$3:BY$99,72,FALSE())-VLOOKUP($A19,'Import OffPeak change'!$A$106:BY$202,72,FALSE())))</f>
        <v>22.2323991723006</v>
      </c>
      <c r="BU19" s="193" t="n">
        <f aca="false">IF(ISERROR(VLOOKUP($A19,'Import OffPeak'!$A$3:BZ$99,73,FALSE())-VLOOKUP($A19,'Import OffPeak change'!$A$106:BZ$202,73,FALSE())),0,(VLOOKUP($A19,'Import OffPeak'!$A$3:BZ$99,73,FALSE())-VLOOKUP($A19,'Import OffPeak change'!$A$106:BZ$202,73,FALSE())))</f>
        <v>23.5970203203597</v>
      </c>
      <c r="BV19" s="193" t="n">
        <f aca="false">IF(ISERROR(VLOOKUP($A19,'Import OffPeak'!$A$3:CA$99,74,FALSE())-VLOOKUP($A19,'Import OffPeak change'!$A$106:CA$202,74,FALSE())),0,(VLOOKUP($A19,'Import OffPeak'!$A$3:CA$99,74,FALSE())-VLOOKUP($A19,'Import OffPeak change'!$A$106:CA$202,74,FALSE())))</f>
        <v>25.19183219972</v>
      </c>
      <c r="BW19" s="193" t="n">
        <f aca="false">IF(ISERROR(VLOOKUP($A19,'Import OffPeak'!$A$3:CB$99,75,FALSE())-VLOOKUP($A19,'Import OffPeak change'!$A$106:CB$202,75,FALSE())),0,(VLOOKUP($A19,'Import OffPeak'!$A$3:CB$99,75,FALSE())-VLOOKUP($A19,'Import OffPeak change'!$A$106:CB$202,75,FALSE())))</f>
        <v>24.189765487421</v>
      </c>
      <c r="BX19" s="193" t="n">
        <f aca="false">IF(ISERROR(VLOOKUP($A19,'Import OffPeak'!$A$3:CC$99,76,FALSE())-VLOOKUP($A19,'Import OffPeak change'!$A$106:CC$202,76,FALSE())),0,(VLOOKUP($A19,'Import OffPeak'!$A$3:CC$99,76,FALSE())-VLOOKUP($A19,'Import OffPeak change'!$A$106:CC$202,76,FALSE())))</f>
        <v>28.3652388685096</v>
      </c>
      <c r="BY19" s="193" t="n">
        <f aca="false">IF(ISERROR(VLOOKUP($A19,'Import OffPeak'!$A$3:CD$99,77,FALSE())-VLOOKUP($A19,'Import OffPeak change'!$A$106:CD$202,77,FALSE())),0,(VLOOKUP($A19,'Import OffPeak'!$A$3:CD$99,77,FALSE())-VLOOKUP($A19,'Import OffPeak change'!$A$106:CD$202,77,FALSE())))</f>
        <v>26.6348421702805</v>
      </c>
      <c r="BZ19" s="193" t="n">
        <f aca="false">IF(ISERROR(VLOOKUP($A19,'Import OffPeak'!$A$3:CE$99,78,FALSE())-VLOOKUP($A19,'Import OffPeak change'!$A$106:CE$202,78,FALSE())),0,(VLOOKUP($A19,'Import OffPeak'!$A$3:CE$99,78,FALSE())-VLOOKUP($A19,'Import OffPeak change'!$A$106:CE$202,78,FALSE())))</f>
        <v>29.6380755044484</v>
      </c>
      <c r="CA19" s="193" t="n">
        <f aca="false">IF(ISERROR(VLOOKUP($A19,'Import OffPeak'!$A$3:CF$99,79,FALSE())-VLOOKUP($A19,'Import OffPeak change'!$A$106:CF$202,79,FALSE())),0,(VLOOKUP($A19,'Import OffPeak'!$A$3:CF$99,79,FALSE())-VLOOKUP($A19,'Import OffPeak change'!$A$106:CF$202,79,FALSE())))</f>
        <v>28.53525636417</v>
      </c>
      <c r="CB19" s="193" t="n">
        <f aca="false">IF(ISERROR(VLOOKUP($A19,'Import OffPeak'!$A$3:CG$99,80,FALSE())-VLOOKUP($A19,'Import OffPeak change'!$A$106:CG$202,80,FALSE())),0,(VLOOKUP($A19,'Import OffPeak'!$A$3:CG$99,80,FALSE())-VLOOKUP($A19,'Import OffPeak change'!$A$106:CG$202,80,FALSE())))</f>
        <v>30.0964878309387</v>
      </c>
      <c r="CC19" s="193" t="n">
        <f aca="false">IF(ISERROR(VLOOKUP($A19,'Import OffPeak'!$A$3:CH$99,81,FALSE())-VLOOKUP($A19,'Import OffPeak change'!$A$106:CH$202,81,FALSE())),0,(VLOOKUP($A19,'Import OffPeak'!$A$3:CH$99,81,FALSE())-VLOOKUP($A19,'Import OffPeak change'!$A$106:CH$202,81,FALSE())))</f>
        <v>33.3864591383899</v>
      </c>
      <c r="CD19" s="193" t="n">
        <f aca="false">IF(ISERROR(VLOOKUP($A19,'Import OffPeak'!$A$3:CI$99,82,FALSE())-VLOOKUP($A19,'Import OffPeak change'!$A$106:CI$202,82,FALSE())),0,(VLOOKUP($A19,'Import OffPeak'!$A$3:CI$99,82,FALSE())-VLOOKUP($A19,'Import OffPeak change'!$A$106:CI$202,82,FALSE())))</f>
        <v>-8.20628384913971</v>
      </c>
      <c r="CE19" s="193" t="n">
        <f aca="false">IF(ISERROR(VLOOKUP($A19,'Import OffPeak'!$A$3:CJ$99,83,FALSE())-VLOOKUP($A19,'Import OffPeak change'!$A$106:CJ$202,83,FALSE())),0,(VLOOKUP($A19,'Import OffPeak'!$A$3:CJ$99,83,FALSE())-VLOOKUP($A19,'Import OffPeak change'!$A$106:CJ$202,83,FALSE())))</f>
        <v>-7.61627319693025</v>
      </c>
      <c r="CF19" s="193" t="n">
        <f aca="false">IF(ISERROR(VLOOKUP($A19,'Import OffPeak'!$A$3:CK$99,84,FALSE())-VLOOKUP($A19,'Import OffPeak change'!$A$106:CK$202,84,FALSE())),0,(VLOOKUP($A19,'Import OffPeak'!$A$3:CK$99,84,FALSE())-VLOOKUP($A19,'Import OffPeak change'!$A$106:CK$202,84,FALSE())))</f>
        <v>-8.69062776407009</v>
      </c>
      <c r="CG19" s="193" t="n">
        <f aca="false">IF(ISERROR(VLOOKUP($A19,'Import OffPeak'!$A$3:CL$99,85,FALSE())-VLOOKUP($A19,'Import OffPeak change'!$A$106:CL$202,85,FALSE())),0,(VLOOKUP($A19,'Import OffPeak'!$A$3:CL$99,85,FALSE())-VLOOKUP($A19,'Import OffPeak change'!$A$106:CL$202,85,FALSE())))</f>
        <v>-8.25390507467</v>
      </c>
      <c r="CH19" s="193" t="n">
        <f aca="false">IF(ISERROR(VLOOKUP($A19,'Import OffPeak'!$A$3:CM$99,86,FALSE())-VLOOKUP($A19,'Import OffPeak change'!$A$106:CM$202,86,FALSE())),0,(VLOOKUP($A19,'Import OffPeak'!$A$3:CM$99,86,FALSE())-VLOOKUP($A19,'Import OffPeak change'!$A$106:CM$202,86,FALSE())))</f>
        <v>-9.18874466215993</v>
      </c>
      <c r="CI19" s="193" t="n">
        <f aca="false">IF(ISERROR(VLOOKUP($A19,'Import OffPeak'!$A$3:CN$99,87,FALSE())-VLOOKUP($A19,'Import OffPeak change'!$A$106:CN$202,87,FALSE())),0,(VLOOKUP($A19,'Import OffPeak'!$A$3:CN$99,87,FALSE())-VLOOKUP($A19,'Import OffPeak change'!$A$106:CN$202,87,FALSE())))</f>
        <v>-9.20551720492995</v>
      </c>
      <c r="CJ19" s="193" t="n">
        <f aca="false">IF(ISERROR(VLOOKUP($A19,'Import OffPeak'!$A$3:CO$99,88,FALSE())-VLOOKUP($A19,'Import OffPeak change'!$A$106:CO$202,88,FALSE())),0,(VLOOKUP($A19,'Import OffPeak'!$A$3:CO$99,88,FALSE())-VLOOKUP($A19,'Import OffPeak change'!$A$106:CO$202,88,FALSE())))</f>
        <v>-9.69203992824032</v>
      </c>
      <c r="CK19" s="193" t="n">
        <f aca="false">IF(ISERROR(VLOOKUP($A19,'Import OffPeak'!$A$3:CP$99,89,FALSE())-VLOOKUP($A19,'Import OffPeak change'!$A$106:CP$202,89,FALSE())),0,(VLOOKUP($A19,'Import OffPeak'!$A$3:CP$99,89,FALSE())-VLOOKUP($A19,'Import OffPeak change'!$A$106:CP$202,89,FALSE())))</f>
        <v>-9.94961579163009</v>
      </c>
      <c r="CL19" s="193" t="n">
        <f aca="false">IF(ISERROR(VLOOKUP($A19,'Import OffPeak'!$A$3:CQ$99,90,FALSE())-VLOOKUP($A19,'Import OffPeak change'!$A$106:CQ$202,90,FALSE())),0,(VLOOKUP($A19,'Import OffPeak'!$A$3:CQ$99,90,FALSE())-VLOOKUP($A19,'Import OffPeak change'!$A$106:CQ$202,90,FALSE())))</f>
        <v>-9.95116823777016</v>
      </c>
      <c r="CM19" s="193" t="n">
        <f aca="false">IF(ISERROR(VLOOKUP($A19,'Import OffPeak'!$A$3:CR$99,91,FALSE())-VLOOKUP($A19,'Import OffPeak change'!$A$106:CR$202,91,FALSE())),0,(VLOOKUP($A19,'Import OffPeak'!$A$3:CR$99,91,FALSE())-VLOOKUP($A19,'Import OffPeak change'!$A$106:CR$202,91,FALSE())))</f>
        <v>-10.0663175077302</v>
      </c>
      <c r="CN19" s="193" t="n">
        <f aca="false">IF(ISERROR(VLOOKUP($A19,'Import OffPeak'!$A$3:CS$99,92,FALSE())-VLOOKUP($A19,'Import OffPeak change'!$A$106:CS$202,92,FALSE())),0,(VLOOKUP($A19,'Import OffPeak'!$A$3:CS$99,92,FALSE())-VLOOKUP($A19,'Import OffPeak change'!$A$106:CS$202,92,FALSE())))</f>
        <v>-11.1244917506301</v>
      </c>
      <c r="CO19" s="193" t="n">
        <f aca="false">IF(ISERROR(VLOOKUP($A19,'Import OffPeak'!$A$3:CT$99,93,FALSE())-VLOOKUP($A19,'Import OffPeak change'!$A$106:CT$202,93,FALSE())),0,(VLOOKUP($A19,'Import OffPeak'!$A$3:CT$99,93,FALSE())-VLOOKUP($A19,'Import OffPeak change'!$A$106:CT$202,93,FALSE())))</f>
        <v>-11.1325210927203</v>
      </c>
      <c r="CP19" s="193" t="n">
        <f aca="false">IF(ISERROR(VLOOKUP($A19,'Import OffPeak'!$A$3:CU$99,94,FALSE())-VLOOKUP($A19,'Import OffPeak change'!$A$106:CU$202,94,FALSE())),0,(VLOOKUP($A19,'Import OffPeak'!$A$3:CU$99,94,FALSE())-VLOOKUP($A19,'Import OffPeak change'!$A$106:CU$202,94,FALSE())))</f>
        <v>5.70336109417417</v>
      </c>
      <c r="CQ19" s="193" t="n">
        <f aca="false">IF(ISERROR(VLOOKUP($A19,'Import OffPeak'!$A$3:CV$99,95,FALSE())-VLOOKUP($A19,'Import OffPeak change'!$A$106:CV$202,95,FALSE())),0,(VLOOKUP($A19,'Import OffPeak'!$A$3:CV$99,95,FALSE())-VLOOKUP($A19,'Import OffPeak change'!$A$106:CV$202,95,FALSE())))</f>
        <v>5.11702996441409</v>
      </c>
      <c r="CR19" s="193" t="n">
        <f aca="false">IF(ISERROR(VLOOKUP($A19,'Import OffPeak'!$A$3:CW$99,96,FALSE())-VLOOKUP($A19,'Import OffPeak change'!$A$106:CW$202,96,FALSE())),0,(VLOOKUP($A19,'Import OffPeak'!$A$3:CW$99,96,FALSE())-VLOOKUP($A19,'Import OffPeak change'!$A$106:CW$202,96,FALSE())))</f>
        <v>5.96598543053392</v>
      </c>
      <c r="CS19" s="193" t="n">
        <f aca="false">IF(ISERROR(VLOOKUP($A19,'Import OffPeak'!$A$3:CX$99,97,FALSE())-VLOOKUP($A19,'Import OffPeak change'!$A$106:CX$202,97,FALSE())),0,(VLOOKUP($A19,'Import OffPeak'!$A$3:CX$99,97,FALSE())-VLOOKUP($A19,'Import OffPeak change'!$A$106:CX$202,97,FALSE())))</f>
        <v>5.635356370296</v>
      </c>
      <c r="CT19" s="193" t="n">
        <f aca="false">IF(ISERROR(VLOOKUP($A19,'Import OffPeak'!$A$3:CY$99,98,FALSE())-VLOOKUP($A19,'Import OffPeak change'!$A$106:CY$202,98,FALSE())),0,(VLOOKUP($A19,'Import OffPeak'!$A$3:CY$99,98,FALSE())-VLOOKUP($A19,'Import OffPeak change'!$A$106:CY$202,98,FALSE())))</f>
        <v>6.5440319025281</v>
      </c>
      <c r="CU19" s="193" t="n">
        <f aca="false">IF(ISERROR(VLOOKUP($A19,'Import OffPeak'!$A$3:CZ$99,99,FALSE())-VLOOKUP($A19,'Import OffPeak change'!$A$106:CZ$202,99,FALSE())),0,(VLOOKUP($A19,'Import OffPeak'!$A$3:CZ$99,99,FALSE())-VLOOKUP($A19,'Import OffPeak change'!$A$106:CZ$202,99,FALSE())))</f>
        <v>5.90852183526795</v>
      </c>
      <c r="CV19" s="193" t="n">
        <f aca="false">IF(ISERROR(VLOOKUP($A19,'Import OffPeak'!$A$3:DA$99,100,FALSE())-VLOOKUP($A19,'Import OffPeak change'!$A$106:DA$202,100,FALSE())),0,(VLOOKUP($A19,'Import OffPeak'!$A$3:DA$99,100,FALSE())-VLOOKUP($A19,'Import OffPeak change'!$A$106:DA$202,100,FALSE())))</f>
        <v>6.51529031724408</v>
      </c>
      <c r="CW19" s="193" t="n">
        <f aca="false">IF(ISERROR(VLOOKUP($A19,'Import OffPeak'!$A$3:DB$99,101,FALSE())-VLOOKUP($A19,'Import OffPeak change'!$A$106:DB$202,101,FALSE())),0,(VLOOKUP($A19,'Import OffPeak'!$A$3:DB$99,101,FALSE())-VLOOKUP($A19,'Import OffPeak change'!$A$106:DB$202,101,FALSE())))</f>
        <v>6.6560451714679</v>
      </c>
      <c r="CX19" s="193" t="n">
        <f aca="false">IF(ISERROR(VLOOKUP($A19,'Import OffPeak'!$A$3:DC$99,102,FALSE())-VLOOKUP($A19,'Import OffPeak change'!$A$106:DC$202,102,FALSE())),0,(VLOOKUP($A19,'Import OffPeak'!$A$3:DC$99,102,FALSE())-VLOOKUP($A19,'Import OffPeak change'!$A$106:DC$202,102,FALSE())))</f>
        <v>6.626984966696</v>
      </c>
      <c r="CY19" s="193" t="n">
        <f aca="false">IF(ISERROR(VLOOKUP($A19,'Import OffPeak'!$A$3:DD$99,103,FALSE())-VLOOKUP($A19,'Import OffPeak change'!$A$106:DD$202,103,FALSE())),0,(VLOOKUP($A19,'Import OffPeak'!$A$3:DD$99,103,FALSE())-VLOOKUP($A19,'Import OffPeak change'!$A$106:DD$202,103,FALSE())))</f>
        <v>6.61709999951813</v>
      </c>
      <c r="CZ19" s="193" t="n">
        <f aca="false">IF(ISERROR(VLOOKUP($A19,'Import OffPeak'!$A$3:DE$99,104,FALSE())-VLOOKUP($A19,'Import OffPeak change'!$A$106:DE$202,104,FALSE())),0,(VLOOKUP($A19,'Import OffPeak'!$A$3:DE$99,104,FALSE())-VLOOKUP($A19,'Import OffPeak change'!$A$106:DE$202,104,FALSE())))</f>
        <v>7.24402453911216</v>
      </c>
      <c r="DA19" s="193" t="n">
        <f aca="false">IF(ISERROR(VLOOKUP($A19,'Import OffPeak'!$A$3:DF$99,105,FALSE())-VLOOKUP($A19,'Import OffPeak change'!$A$106:DF$202,105,FALSE())),0,(VLOOKUP($A19,'Import OffPeak'!$A$3:DF$99,105,FALSE())-VLOOKUP($A19,'Import OffPeak change'!$A$106:DF$202,105,FALSE())))</f>
        <v>7.21379091341987</v>
      </c>
      <c r="DB19" s="193" t="n">
        <f aca="false">IF(ISERROR(VLOOKUP($A19,'Import OffPeak'!$A$3:DG$99,106,FALSE())-VLOOKUP($A19,'Import OffPeak change'!$A$106:DG$202,106,FALSE())),0,(VLOOKUP($A19,'Import OffPeak'!$A$3:DG$99,106,FALSE())-VLOOKUP($A19,'Import OffPeak change'!$A$106:DG$202,106,FALSE())))</f>
        <v>2.57172963957601</v>
      </c>
      <c r="DC19" s="193" t="n">
        <f aca="false">IF(ISERROR(VLOOKUP($A19,'Import OffPeak'!$A$3:DH$99,107,FALSE())-VLOOKUP($A19,'Import OffPeak change'!$A$106:DH$202,107,FALSE())),0,(VLOOKUP($A19,'Import OffPeak'!$A$3:DH$99,107,FALSE())-VLOOKUP($A19,'Import OffPeak change'!$A$106:DH$202,107,FALSE())))</f>
        <v>2.19083182461998</v>
      </c>
      <c r="DD19" s="193" t="n">
        <f aca="false">IF(ISERROR(VLOOKUP($A19,'Import OffPeak'!$A$3:DI$99,108,FALSE())-VLOOKUP($A19,'Import OffPeak change'!$A$106:DI$202,108,FALSE())),0,(VLOOKUP($A19,'Import OffPeak'!$A$3:DI$99,108,FALSE())-VLOOKUP($A19,'Import OffPeak change'!$A$106:DI$202,108,FALSE())))</f>
        <v>2.41876281206601</v>
      </c>
      <c r="DE19" s="193" t="n">
        <f aca="false">IF(ISERROR(VLOOKUP($A19,'Import OffPeak'!$A$3:DJ$99,109,FALSE())-VLOOKUP($A19,'Import OffPeak change'!$A$106:DJ$202,109,FALSE())),0,(VLOOKUP($A19,'Import OffPeak'!$A$3:DJ$99,109,FALSE())-VLOOKUP($A19,'Import OffPeak change'!$A$106:DJ$202,109,FALSE())))</f>
        <v>2.39169021740202</v>
      </c>
      <c r="DF19" s="193" t="n">
        <f aca="false">IF(ISERROR(VLOOKUP($A19,'Import OffPeak'!$A$3:DK$99,110,FALSE())-VLOOKUP($A19,'Import OffPeak change'!$A$106:DK$202,110,FALSE())),0,(VLOOKUP($A19,'Import OffPeak'!$A$3:DK$99,110,FALSE())-VLOOKUP($A19,'Import OffPeak change'!$A$106:DK$202,110,FALSE())))</f>
        <v>2.76548120429999</v>
      </c>
      <c r="DG19" s="193" t="n">
        <f aca="false">IF(ISERROR(VLOOKUP($A19,'Import OffPeak'!$A$3:DL$99,111,FALSE())-VLOOKUP($A19,'Import OffPeak change'!$A$106:DL$202,111,FALSE())),0,(VLOOKUP($A19,'Import OffPeak'!$A$3:DL$99,111,FALSE())-VLOOKUP($A19,'Import OffPeak change'!$A$106:DL$202,111,FALSE())))</f>
        <v>2.48686568062402</v>
      </c>
      <c r="DH19" s="193" t="n">
        <f aca="false">IF(ISERROR(VLOOKUP($A19,'Import OffPeak'!$A$3:DM$99,112,FALSE())-VLOOKUP($A19,'Import OffPeak change'!$A$106:DM$202,112,FALSE())),0,(VLOOKUP($A19,'Import OffPeak'!$A$3:DM$99,112,FALSE())-VLOOKUP($A19,'Import OffPeak change'!$A$106:DM$202,112,FALSE())))</f>
        <v>0</v>
      </c>
      <c r="DI19" s="193" t="n">
        <f aca="false">IF(ISERROR(VLOOKUP($A19,'Import OffPeak'!$A$3:DN$99,113,FALSE())-VLOOKUP($A19,'Import OffPeak change'!$A$106:DN$202,113,FALSE())),0,(VLOOKUP($A19,'Import OffPeak'!$A$3:DN$99,113,FALSE())-VLOOKUP($A19,'Import OffPeak change'!$A$106:DN$202,113,FALSE())))</f>
        <v>0</v>
      </c>
      <c r="DJ19" s="193" t="n">
        <f aca="false">IF(ISERROR(VLOOKUP($A19,'Import OffPeak'!$A$3:DO$99,114,FALSE())-VLOOKUP($A19,'Import OffPeak change'!$A$106:DO$202,114,FALSE())),0,(VLOOKUP($A19,'Import OffPeak'!$A$3:DO$99,114,FALSE())-VLOOKUP($A19,'Import OffPeak change'!$A$106:DO$202,114,FALSE())))</f>
        <v>0</v>
      </c>
      <c r="DK19" s="193" t="n">
        <f aca="false">IF(ISERROR(VLOOKUP($A19,'Import OffPeak'!$A$3:DP$99,115,FALSE())-VLOOKUP($A19,'Import OffPeak change'!$A$106:DP$202,115,FALSE())),0,(VLOOKUP($A19,'Import OffPeak'!$A$3:DP$99,115,FALSE())-VLOOKUP($A19,'Import OffPeak change'!$A$106:DP$202,115,FALSE())))</f>
        <v>-14.41186032158</v>
      </c>
      <c r="DL19" s="193" t="n">
        <f aca="false">IF(ISERROR(VLOOKUP($A19,'Import OffPeak'!$A$3:DQ$99,116,FALSE())-VLOOKUP($A19,'Import OffPeak change'!$A$106:DQ$202,116,FALSE())),0,(VLOOKUP($A19,'Import OffPeak'!$A$3:DQ$99,116,FALSE())-VLOOKUP($A19,'Import OffPeak change'!$A$106:DQ$202,116,FALSE())))</f>
        <v>-14.2444505613041</v>
      </c>
      <c r="DM19" s="193" t="n">
        <f aca="false">IF(ISERROR(VLOOKUP($A19,'Import OffPeak'!$A$3:DR$99,117,FALSE())-VLOOKUP($A19,'Import OffPeak change'!$A$106:DR$202,117,FALSE())),0,(VLOOKUP($A19,'Import OffPeak'!$A$3:DR$99,117,FALSE())-VLOOKUP($A19,'Import OffPeak change'!$A$106:DR$202,117,FALSE())))</f>
        <v>-14.840857433428</v>
      </c>
      <c r="DN19" s="193" t="n">
        <f aca="false">IF(ISERROR(VLOOKUP($A19,'Import OffPeak'!$A$3:DS$99,118,FALSE())-VLOOKUP($A19,'Import OffPeak change'!$A$106:DS$202,118,FALSE())),0,(VLOOKUP($A19,'Import OffPeak'!$A$3:DS$99,118,FALSE())-VLOOKUP($A19,'Import OffPeak change'!$A$106:DS$202,118,FALSE())))</f>
        <v>3.163363444276</v>
      </c>
      <c r="DO19" s="193" t="n">
        <f aca="false">IF(ISERROR(VLOOKUP($A19,'Import OffPeak'!$A$3:DT$99,119,FALSE())-VLOOKUP($A19,'Import OffPeak change'!$A$106:DT$202,119,FALSE())),0,(VLOOKUP($A19,'Import OffPeak'!$A$3:DT$99,119,FALSE())-VLOOKUP($A19,'Import OffPeak change'!$A$106:DT$202,119,FALSE())))</f>
        <v>2.68650528906198</v>
      </c>
      <c r="DP19" s="193" t="n">
        <f aca="false">IF(ISERROR(VLOOKUP($A19,'Import OffPeak'!$A$3:DU$99,120,FALSE())-VLOOKUP($A19,'Import OffPeak change'!$A$106:DU$202,120,FALSE())),0,(VLOOKUP($A19,'Import OffPeak'!$A$3:DU$99,120,FALSE())-VLOOKUP($A19,'Import OffPeak change'!$A$106:DU$202,120,FALSE())))</f>
        <v>2.95607293068599</v>
      </c>
      <c r="DQ19" s="193" t="n">
        <f aca="false">IF(ISERROR(VLOOKUP($A19,'Import OffPeak'!$A$3:DV$99,121,FALSE())-VLOOKUP($A19,'Import OffPeak change'!$A$106:DV$202,121,FALSE())),0,(VLOOKUP($A19,'Import OffPeak'!$A$3:DV$99,121,FALSE())-VLOOKUP($A19,'Import OffPeak change'!$A$106:DV$202,121,FALSE())))</f>
        <v>2.91372323578599</v>
      </c>
      <c r="DR19" s="193" t="n">
        <f aca="false">IF(ISERROR(VLOOKUP($A19,'Import OffPeak'!$A$3:DW$99,122,FALSE())-VLOOKUP($A19,'Import OffPeak change'!$A$106:DW$202,122,FALSE())),0,(VLOOKUP($A19,'Import OffPeak'!$A$3:DW$99,122,FALSE())-VLOOKUP($A19,'Import OffPeak change'!$A$106:DW$202,122,FALSE())))</f>
        <v>3.35831033263401</v>
      </c>
      <c r="DS19" s="193" t="n">
        <f aca="false">IF(ISERROR(VLOOKUP($A19,'Import OffPeak'!$A$3:DX$99,123,FALSE())-VLOOKUP($A19,'Import OffPeak change'!$A$106:DX$202,123,FALSE())),0,(VLOOKUP($A19,'Import OffPeak'!$A$3:DX$99,123,FALSE())-VLOOKUP($A19,'Import OffPeak change'!$A$106:DX$202,123,FALSE())))</f>
        <v>3.01080927767799</v>
      </c>
      <c r="DT19" s="193" t="n">
        <f aca="false">IF(ISERROR(VLOOKUP($A19,'Import OffPeak'!$A$3:DY$99,124,FALSE())-VLOOKUP($A19,'Import OffPeak change'!$A$106:DY$202,124,FALSE())),0,(VLOOKUP($A19,'Import OffPeak'!$A$3:DY$99,124,FALSE())-VLOOKUP($A19,'Import OffPeak change'!$A$106:DY$202,124,FALSE())))</f>
        <v>3.45719946383997</v>
      </c>
      <c r="DU19" s="193" t="n">
        <f aca="false">IF(ISERROR(VLOOKUP($A19,'Import OffPeak'!$A$3:DZ$99,125,FALSE())-VLOOKUP($A19,'Import OffPeak change'!$A$106:DZ$202,125,FALSE())),0,(VLOOKUP($A19,'Import OffPeak'!$A$3:DZ$99,125,FALSE())-VLOOKUP($A19,'Import OffPeak change'!$A$106:DZ$202,125,FALSE())))</f>
        <v>0</v>
      </c>
      <c r="DV19" s="193" t="n">
        <f aca="false">IF(ISERROR(VLOOKUP($A19,'Import OffPeak'!$A$3:EA$99,126,FALSE())-VLOOKUP($A19,'Import OffPeak change'!$A$106:EA$202,126,FALSE())),0,(VLOOKUP($A19,'Import OffPeak'!$A$3:EA$99,126,FALSE())-VLOOKUP($A19,'Import OffPeak change'!$A$106:EA$202,126,FALSE())))</f>
        <v>0</v>
      </c>
      <c r="DW19" s="193" t="n">
        <f aca="false">IF(ISERROR(VLOOKUP($A19,'Import OffPeak'!$A$3:EB$99,127,FALSE())-VLOOKUP($A19,'Import OffPeak change'!$A$106:EB$202,127,FALSE())),0,(VLOOKUP($A19,'Import OffPeak'!$A$3:EB$99,127,FALSE())-VLOOKUP($A19,'Import OffPeak change'!$A$106:EB$202,127,FALSE())))</f>
        <v>0</v>
      </c>
      <c r="DX19" s="193" t="n">
        <f aca="false">IF(ISERROR(VLOOKUP($A19,'Import OffPeak'!$A$3:EC$99,128,FALSE())-VLOOKUP($A19,'Import OffPeak change'!$A$106:EC$202,128,FALSE())),0,(VLOOKUP($A19,'Import OffPeak'!$A$3:EC$99,128,FALSE())-VLOOKUP($A19,'Import OffPeak change'!$A$106:EC$202,128,FALSE())))</f>
        <v>0</v>
      </c>
      <c r="DY19" s="193" t="n">
        <f aca="false">IF(ISERROR(VLOOKUP($A19,'Import OffPeak'!$A$3:ED$99,129,FALSE())-VLOOKUP($A19,'Import OffPeak change'!$A$106:ED$202,129,FALSE())),0,(VLOOKUP($A19,'Import OffPeak'!$A$3:ED$99,129,FALSE())-VLOOKUP($A19,'Import OffPeak change'!$A$106:ED$202,129,FALSE())))</f>
        <v>0</v>
      </c>
      <c r="DZ19" s="193" t="n">
        <f aca="false">IF(ISERROR(VLOOKUP($A19,'Import OffPeak'!$A$3:EE$99,130,FALSE())-VLOOKUP($A19,'Import OffPeak change'!$A$106:EE$202,130,FALSE())),0,(VLOOKUP($A19,'Import OffPeak'!$A$3:EE$99,130,FALSE())-VLOOKUP($A19,'Import OffPeak change'!$A$106:EE$202,130,FALSE())))</f>
        <v>0</v>
      </c>
      <c r="EA19" s="193" t="n">
        <f aca="false">IF(ISERROR(VLOOKUP($A19,'Import OffPeak'!$A$3:EF$99,131,FALSE())-VLOOKUP($A19,'Import OffPeak change'!$A$106:EF$202,131,FALSE())),0,(VLOOKUP($A19,'Import OffPeak'!$A$3:EF$99,131,FALSE())-VLOOKUP($A19,'Import OffPeak change'!$A$106:EF$202,131,FALSE())))</f>
        <v>0</v>
      </c>
      <c r="EB19" s="193" t="n">
        <f aca="false">IF(ISERROR(VLOOKUP($A19,'Import OffPeak'!$A$3:EG$99,132,FALSE())-VLOOKUP($A19,'Import OffPeak change'!$A$106:EG$202,132,FALSE())),0,(VLOOKUP($A19,'Import OffPeak'!$A$3:EG$99,132,FALSE())-VLOOKUP($A19,'Import OffPeak change'!$A$106:EG$202,132,FALSE())))</f>
        <v>0</v>
      </c>
      <c r="EC19" s="193" t="n">
        <f aca="false">IF(ISERROR(VLOOKUP($A19,'Import OffPeak'!$A$3:EH$99,133,FALSE())-VLOOKUP($A19,'Import OffPeak change'!$A$106:EH$202,133,FALSE())),0,(VLOOKUP($A19,'Import OffPeak'!$A$3:EH$99,133,FALSE())-VLOOKUP($A19,'Import OffPeak change'!$A$106:EH$202,133,FALSE())))</f>
        <v>0</v>
      </c>
      <c r="ED19" s="193" t="n">
        <f aca="false">IF(ISERROR(VLOOKUP($A19,'Import OffPeak'!$A$3:EI$99,134,FALSE())-VLOOKUP($A19,'Import OffPeak change'!$A$106:EI$202,134,FALSE())),0,(VLOOKUP($A19,'Import OffPeak'!$A$3:EI$99,134,FALSE())-VLOOKUP($A19,'Import OffPeak change'!$A$106:EI$202,134,FALSE())))</f>
        <v>0</v>
      </c>
      <c r="EE19" s="193" t="n">
        <f aca="false">IF(ISERROR(VLOOKUP($A19,'Import OffPeak'!$A$3:EJ$99,135,FALSE())-VLOOKUP($A19,'Import OffPeak change'!$A$106:EJ$202,135,FALSE())),0,(VLOOKUP($A19,'Import OffPeak'!$A$3:EJ$99,135,FALSE())-VLOOKUP($A19,'Import OffPeak change'!$A$106:EJ$202,135,FALSE())))</f>
        <v>0</v>
      </c>
      <c r="EF19" s="193" t="n">
        <f aca="false">IF(ISERROR(VLOOKUP($A19,'Import OffPeak'!$A$3:EK$99,136,FALSE())-VLOOKUP($A19,'Import OffPeak change'!$A$106:EK$202,136,FALSE())),0,(VLOOKUP($A19,'Import OffPeak'!$A$3:EK$99,136,FALSE())-VLOOKUP($A19,'Import OffPeak change'!$A$106:EK$202,136,FALSE())))</f>
        <v>0</v>
      </c>
      <c r="EG19" s="193" t="n">
        <f aca="false">IF(ISERROR(VLOOKUP($A19,'Import OffPeak'!$A$3:EL$99,137,FALSE())-VLOOKUP($A19,'Import OffPeak change'!$A$106:EL$202,137,FALSE())),0,(VLOOKUP($A19,'Import OffPeak'!$A$3:EL$99,137,FALSE())-VLOOKUP($A19,'Import OffPeak change'!$A$106:EL$202,137,FALSE())))</f>
        <v>0</v>
      </c>
      <c r="EH19" s="193" t="n">
        <f aca="false">IF(ISERROR(VLOOKUP($A19,'Import OffPeak'!$A$3:EM$99,138,FALSE())-VLOOKUP($A19,'Import OffPeak change'!$A$106:EM$202,138,FALSE())),0,(VLOOKUP($A19,'Import OffPeak'!$A$3:EM$99,138,FALSE())-VLOOKUP($A19,'Import OffPeak change'!$A$106:EM$202,138,FALSE())))</f>
        <v>0</v>
      </c>
      <c r="EI19" s="193" t="n">
        <f aca="false">IF(ISERROR(VLOOKUP($A19,'Import OffPeak'!$A$3:EN$99,139,FALSE())-VLOOKUP($A19,'Import OffPeak change'!$A$106:EN$202,139,FALSE())),0,(VLOOKUP($A19,'Import OffPeak'!$A$3:EN$99,139,FALSE())-VLOOKUP($A19,'Import OffPeak change'!$A$106:EN$202,139,FALSE())))</f>
        <v>0</v>
      </c>
      <c r="EJ19" s="193" t="n">
        <f aca="false">IF(ISERROR(VLOOKUP($A19,'Import OffPeak'!$A$3:EO$99,140,FALSE())-VLOOKUP($A19,'Import OffPeak change'!$A$106:EO$202,140,FALSE())),0,(VLOOKUP($A19,'Import OffPeak'!$A$3:EO$99,140,FALSE())-VLOOKUP($A19,'Import OffPeak change'!$A$106:EO$202,140,FALSE())))</f>
        <v>0</v>
      </c>
      <c r="EK19" s="193" t="n">
        <f aca="false">IF(ISERROR(VLOOKUP($A19,'Import OffPeak'!$A$3:EP$99,141,FALSE())-VLOOKUP($A19,'Import OffPeak change'!$A$106:EP$202,141,FALSE())),0,(VLOOKUP($A19,'Import OffPeak'!$A$3:EP$99,141,FALSE())-VLOOKUP($A19,'Import OffPeak change'!$A$106:EP$202,141,FALSE())))</f>
        <v>0</v>
      </c>
      <c r="EL19" s="193" t="n">
        <f aca="false">IF(ISERROR(VLOOKUP($A19,'Import OffPeak'!$A$3:EQ$99,142,FALSE())-VLOOKUP($A19,'Import OffPeak change'!$A$106:EQ$202,142,FALSE())),0,(VLOOKUP($A19,'Import OffPeak'!$A$3:EQ$99,142,FALSE())-VLOOKUP($A19,'Import OffPeak change'!$A$106:EQ$202,142,FALSE())))</f>
        <v>0</v>
      </c>
      <c r="EM19" s="193" t="n">
        <f aca="false">IF(ISERROR(VLOOKUP($A19,'Import OffPeak'!$A$3:ER$99,143,FALSE())-VLOOKUP($A19,'Import OffPeak change'!$A$106:ER$202,143,FALSE())),0,(VLOOKUP($A19,'Import OffPeak'!$A$3:ER$99,143,FALSE())-VLOOKUP($A19,'Import OffPeak change'!$A$106:ER$202,143,FALSE())))</f>
        <v>0</v>
      </c>
      <c r="EN19" s="193" t="n">
        <f aca="false">IF(ISERROR(VLOOKUP($A19,'Import OffPeak'!$A$3:ES$99,144,FALSE())-VLOOKUP($A19,'Import OffPeak change'!$A$106:ES$202,144,FALSE())),0,(VLOOKUP($A19,'Import OffPeak'!$A$3:ES$99,144,FALSE())-VLOOKUP($A19,'Import OffPeak change'!$A$106:ES$202,144,FALSE())))</f>
        <v>0</v>
      </c>
      <c r="EO19" s="193" t="n">
        <f aca="false">IF(ISERROR(VLOOKUP($A19,'Import OffPeak'!$A$3:ET$99,145,FALSE())-VLOOKUP($A19,'Import OffPeak change'!$A$106:ET$202,145,FALSE())),0,(VLOOKUP($A19,'Import OffPeak'!$A$3:ET$99,145,FALSE())-VLOOKUP($A19,'Import OffPeak change'!$A$106:ET$202,145,FALSE())))</f>
        <v>0</v>
      </c>
      <c r="EP19" s="193" t="n">
        <f aca="false">IF(ISERROR(VLOOKUP($A19,'Import OffPeak'!$A$3:EU$99,146,FALSE())-VLOOKUP($A19,'Import OffPeak change'!$A$106:EU$202,146,FALSE())),0,(VLOOKUP($A19,'Import OffPeak'!$A$3:EU$99,146,FALSE())-VLOOKUP($A19,'Import OffPeak change'!$A$106:EU$202,146,FALSE())))</f>
        <v>0</v>
      </c>
      <c r="EQ19" s="193" t="n">
        <f aca="false">IF(ISERROR(VLOOKUP($A19,'Import OffPeak'!$A$3:EV$99,147,FALSE())-VLOOKUP($A19,'Import OffPeak change'!$A$106:EV$202,147,FALSE())),0,(VLOOKUP($A19,'Import OffPeak'!$A$3:EV$99,147,FALSE())-VLOOKUP($A19,'Import OffPeak change'!$A$106:EV$202,147,FALSE())))</f>
        <v>0</v>
      </c>
      <c r="ER19" s="193" t="n">
        <f aca="false">IF(ISERROR(VLOOKUP($A19,'Import OffPeak'!$A$3:EW$99,148,FALSE())-VLOOKUP($A19,'Import OffPeak change'!$A$106:EW$202,148,FALSE())),0,(VLOOKUP($A19,'Import OffPeak'!$A$3:EW$99,148,FALSE())-VLOOKUP($A19,'Import OffPeak change'!$A$106:EW$202,148,FALSE())))</f>
        <v>0</v>
      </c>
      <c r="ES19" s="193" t="n">
        <f aca="false">IF(ISERROR(VLOOKUP($A19,'Import OffPeak'!$A$3:EX$99,149,FALSE())-VLOOKUP($A19,'Import OffPeak change'!$A$106:EX$202,149,FALSE())),0,(VLOOKUP($A19,'Import OffPeak'!$A$3:EX$99,149,FALSE())-VLOOKUP($A19,'Import OffPeak change'!$A$106:EX$202,149,FALSE())))</f>
        <v>0</v>
      </c>
      <c r="ET19" s="193" t="n">
        <f aca="false">IF(ISERROR(VLOOKUP($A19,'Import OffPeak'!$A$3:EY$99,150,FALSE())-VLOOKUP($A19,'Import OffPeak change'!$A$106:EY$202,150,FALSE())),0,(VLOOKUP($A19,'Import OffPeak'!$A$3:EY$99,150,FALSE())-VLOOKUP($A19,'Import OffPeak change'!$A$106:EY$202,150,FALSE())))</f>
        <v>0</v>
      </c>
      <c r="EU19" s="193" t="n">
        <f aca="false">IF(ISERROR(VLOOKUP($A19,'Import OffPeak'!$A$3:EZ$99,151,FALSE())-VLOOKUP($A19,'Import OffPeak change'!$A$106:EZ$202,151,FALSE())),0,(VLOOKUP($A19,'Import OffPeak'!$A$3:EZ$99,151,FALSE())-VLOOKUP($A19,'Import OffPeak change'!$A$106:EZ$202,151,FALSE())))</f>
        <v>0</v>
      </c>
      <c r="EV19" s="193" t="n">
        <f aca="false">IF(ISERROR(VLOOKUP($A19,'Import OffPeak'!$A$3:FA$99,152,FALSE())-VLOOKUP($A19,'Import OffPeak change'!$A$106:FA$202,152,FALSE())),0,(VLOOKUP($A19,'Import OffPeak'!$A$3:FA$99,152,FALSE())-VLOOKUP($A19,'Import OffPeak change'!$A$106:FA$202,152,FALSE())))</f>
        <v>0</v>
      </c>
      <c r="EW19" s="193" t="n">
        <f aca="false">IF(ISERROR(VLOOKUP($A19,'Import OffPeak'!$A$3:FB$99,153,FALSE())-VLOOKUP($A19,'Import OffPeak change'!$A$106:FB$202,153,FALSE())),0,(VLOOKUP($A19,'Import OffPeak'!$A$3:FB$99,153,FALSE())-VLOOKUP($A19,'Import OffPeak change'!$A$106:FB$202,153,FALSE())))</f>
        <v>0</v>
      </c>
      <c r="EX19" s="193" t="n">
        <f aca="false">IF(ISERROR(VLOOKUP($A19,'Import OffPeak'!$A$3:FC$99,154,FALSE())-VLOOKUP($A19,'Import OffPeak change'!$A$106:FC$202,154,FALSE())),0,(VLOOKUP($A19,'Import OffPeak'!$A$3:FC$99,154,FALSE())-VLOOKUP($A19,'Import OffPeak change'!$A$106:FC$202,154,FALSE())))</f>
        <v>0</v>
      </c>
      <c r="EY19" s="193" t="n">
        <f aca="false">IF(ISERROR(VLOOKUP($A19,'Import OffPeak'!$A$3:FD$99,155,FALSE())-VLOOKUP($A19,'Import OffPeak change'!$A$106:FD$202,155,FALSE())),0,(VLOOKUP($A19,'Import OffPeak'!$A$3:FD$99,155,FALSE())-VLOOKUP($A19,'Import OffPeak change'!$A$106:FD$202,155,FALSE())))</f>
        <v>0</v>
      </c>
      <c r="EZ19" s="193" t="n">
        <f aca="false">IF(ISERROR(VLOOKUP($A19,'Import OffPeak'!$A$3:FE$99,156,FALSE())-VLOOKUP($A19,'Import OffPeak change'!$A$106:FE$202,156,FALSE())),0,(VLOOKUP($A19,'Import OffPeak'!$A$3:FE$99,156,FALSE())-VLOOKUP($A19,'Import OffPeak change'!$A$106:FE$202,156,FALSE())))</f>
        <v>0</v>
      </c>
      <c r="FA19" s="193" t="n">
        <f aca="false">IF(ISERROR(VLOOKUP($A19,'Import OffPeak'!$A$3:FF$99,157,FALSE())-VLOOKUP($A19,'Import OffPeak change'!$A$106:FF$202,157,FALSE())),0,(VLOOKUP($A19,'Import OffPeak'!$A$3:FF$99,157,FALSE())-VLOOKUP($A19,'Import OffPeak change'!$A$106:FF$202,157,FALSE())))</f>
        <v>0</v>
      </c>
      <c r="FB19" s="193" t="n">
        <f aca="false">IF(ISERROR(VLOOKUP($A19,'Import OffPeak'!$A$3:FG$99,158,FALSE())-VLOOKUP($A19,'Import OffPeak change'!$A$106:FG$202,158,FALSE())),0,(VLOOKUP($A19,'Import OffPeak'!$A$3:FG$99,158,FALSE())-VLOOKUP($A19,'Import OffPeak change'!$A$106:FG$202,158,FALSE())))</f>
        <v>0</v>
      </c>
      <c r="FC19" s="193" t="n">
        <f aca="false">IF(ISERROR(VLOOKUP($A19,'Import OffPeak'!$A$3:FH$99,159,FALSE())-VLOOKUP($A19,'Import OffPeak change'!$A$106:FH$202,159,FALSE())),0,(VLOOKUP($A19,'Import OffPeak'!$A$3:FH$99,159,FALSE())-VLOOKUP($A19,'Import OffPeak change'!$A$106:FH$202,159,FALSE())))</f>
        <v>0</v>
      </c>
      <c r="FD19" s="193" t="n">
        <f aca="false">IF(ISERROR(VLOOKUP($A19,'Import OffPeak'!$A$3:FI$99,160,FALSE())-VLOOKUP($A19,'Import OffPeak change'!$A$106:FI$202,160,FALSE())),0,(VLOOKUP($A19,'Import OffPeak'!$A$3:FI$99,160,FALSE())-VLOOKUP($A19,'Import OffPeak change'!$A$106:FI$202,160,FALSE())))</f>
        <v>0</v>
      </c>
      <c r="FE19" s="193" t="n">
        <f aca="false">IF(ISERROR(VLOOKUP($A19,'Import OffPeak'!$A$3:FJ$99,161,FALSE())-VLOOKUP($A19,'Import OffPeak change'!$A$106:FJ$202,161,FALSE())),0,(VLOOKUP($A19,'Import OffPeak'!$A$3:FJ$99,161,FALSE())-VLOOKUP($A19,'Import OffPeak change'!$A$106:FJ$202,161,FALSE())))</f>
        <v>0</v>
      </c>
      <c r="FF19" s="193" t="n">
        <f aca="false">IF(ISERROR(VLOOKUP($A19,'Import OffPeak'!$A$3:FK$99,162,FALSE())-VLOOKUP($A19,'Import OffPeak change'!$A$106:FK$202,162,FALSE())),0,(VLOOKUP($A19,'Import OffPeak'!$A$3:FK$99,162,FALSE())-VLOOKUP($A19,'Import OffPeak change'!$A$106:FK$202,162,FALSE())))</f>
        <v>0</v>
      </c>
      <c r="FG19" s="193" t="n">
        <f aca="false">IF(ISERROR(VLOOKUP($A19,'Import OffPeak'!$A$3:FL$99,163,FALSE())-VLOOKUP($A19,'Import OffPeak change'!$A$106:FL$202,163,FALSE())),0,(VLOOKUP($A19,'Import OffPeak'!$A$3:FL$99,163,FALSE())-VLOOKUP($A19,'Import OffPeak change'!$A$106:FL$202,163,FALSE())))</f>
        <v>0</v>
      </c>
      <c r="FH19" s="193" t="n">
        <f aca="false">IF(ISERROR(VLOOKUP($A19,'Import OffPeak'!$A$3:FM$99,164,FALSE())-VLOOKUP($A19,'Import OffPeak change'!$A$106:FM$202,164,FALSE())),0,(VLOOKUP($A19,'Import OffPeak'!$A$3:FM$99,164,FALSE())-VLOOKUP($A19,'Import OffPeak change'!$A$106:FM$202,164,FALSE())))</f>
        <v>0</v>
      </c>
      <c r="FI19" s="193" t="n">
        <f aca="false">IF(ISERROR(VLOOKUP($A19,'Import OffPeak'!$A$3:FN$99,165,FALSE())-VLOOKUP($A19,'Import OffPeak change'!$A$106:FN$202,165,FALSE())),0,(VLOOKUP($A19,'Import OffPeak'!$A$3:FN$99,165,FALSE())-VLOOKUP($A19,'Import OffPeak change'!$A$106:FN$202,165,FALSE())))</f>
        <v>0</v>
      </c>
      <c r="FJ19" s="193" t="n">
        <f aca="false">IF(ISERROR(VLOOKUP($A19,'Import OffPeak'!$A$3:FO$99,166,FALSE())-VLOOKUP($A19,'Import OffPeak change'!$A$106:FO$202,166,FALSE())),0,(VLOOKUP($A19,'Import OffPeak'!$A$3:FO$99,166,FALSE())-VLOOKUP($A19,'Import OffPeak change'!$A$106:FO$202,166,FALSE())))</f>
        <v>0</v>
      </c>
      <c r="FK19" s="193" t="n">
        <f aca="false">IF(ISERROR(VLOOKUP($A19,'Import OffPeak'!$A$3:FP$99,167,FALSE())-VLOOKUP($A19,'Import OffPeak change'!$A$106:FP$202,167,FALSE())),0,(VLOOKUP($A19,'Import OffPeak'!$A$3:FP$99,167,FALSE())-VLOOKUP($A19,'Import OffPeak change'!$A$106:FP$202,167,FALSE())))</f>
        <v>0</v>
      </c>
      <c r="FL19" s="193" t="n">
        <f aca="false">IF(ISERROR(VLOOKUP($A19,'Import OffPeak'!$A$3:FQ$99,168,FALSE())-VLOOKUP($A19,'Import OffPeak change'!$A$106:FQ$202,168,FALSE())),0,(VLOOKUP($A19,'Import OffPeak'!$A$3:FQ$99,168,FALSE())-VLOOKUP($A19,'Import OffPeak change'!$A$106:FQ$202,168,FALSE())))</f>
        <v>0</v>
      </c>
      <c r="FM19" s="193" t="n">
        <f aca="false">IF(ISERROR(VLOOKUP($A19,'Import OffPeak'!$A$3:FR$99,169,FALSE())-VLOOKUP($A19,'Import OffPeak change'!$A$106:FR$202,169,FALSE())),0,(VLOOKUP($A19,'Import OffPeak'!$A$3:FR$99,169,FALSE())-VLOOKUP($A19,'Import OffPeak change'!$A$106:FR$202,169,FALSE())))</f>
        <v>0</v>
      </c>
      <c r="FN19" s="193" t="n">
        <f aca="false">IF(ISERROR(VLOOKUP($A19,'Import OffPeak'!$A$3:FS$99,170,FALSE())-VLOOKUP($A19,'Import OffPeak change'!$A$106:FS$202,170,FALSE())),0,(VLOOKUP($A19,'Import OffPeak'!$A$3:FS$99,170,FALSE())-VLOOKUP($A19,'Import OffPeak change'!$A$106:FS$202,170,FALSE())))</f>
        <v>0</v>
      </c>
      <c r="FO19" s="193" t="n">
        <f aca="false">IF(ISERROR(VLOOKUP($A19,'Import OffPeak'!$A$3:FT$99,171,FALSE())-VLOOKUP($A19,'Import OffPeak change'!$A$106:FT$202,171,FALSE())),0,(VLOOKUP($A19,'Import OffPeak'!$A$3:FT$99,171,FALSE())-VLOOKUP($A19,'Import OffPeak change'!$A$106:FT$202,171,FALSE())))</f>
        <v>0</v>
      </c>
      <c r="FP19" s="193" t="n">
        <f aca="false">IF(ISERROR(VLOOKUP($A19,'Import OffPeak'!$A$3:FU$99,172,FALSE())-VLOOKUP($A19,'Import OffPeak change'!$A$106:FU$202,172,FALSE())),0,(VLOOKUP($A19,'Import OffPeak'!$A$3:FU$99,172,FALSE())-VLOOKUP($A19,'Import OffPeak change'!$A$106:FU$202,172,FALSE())))</f>
        <v>0</v>
      </c>
      <c r="FQ19" s="193" t="n">
        <f aca="false">IF(ISERROR(VLOOKUP($A19,'Import OffPeak'!$A$3:FV$99,173,FALSE())-VLOOKUP($A19,'Import OffPeak change'!$A$106:FV$202,173,FALSE())),0,(VLOOKUP($A19,'Import OffPeak'!$A$3:FV$99,173,FALSE())-VLOOKUP($A19,'Import OffPeak change'!$A$106:FV$202,173,FALSE())))</f>
        <v>0</v>
      </c>
      <c r="FR19" s="193" t="n">
        <f aca="false">IF(ISERROR(VLOOKUP($A19,'Import OffPeak'!$A$3:FW$99,174,FALSE())-VLOOKUP($A19,'Import OffPeak change'!$A$106:FW$202,174,FALSE())),0,(VLOOKUP($A19,'Import OffPeak'!$A$3:FW$99,174,FALSE())-VLOOKUP($A19,'Import OffPeak change'!$A$106:FW$202,174,FALSE())))</f>
        <v>0</v>
      </c>
      <c r="FS19" s="193" t="n">
        <f aca="false">IF(ISERROR(VLOOKUP($A19,'Import OffPeak'!$A$3:FX$99,175,FALSE())-VLOOKUP($A19,'Import OffPeak change'!$A$106:FX$202,175,FALSE())),0,(VLOOKUP($A19,'Import OffPeak'!$A$3:FX$99,175,FALSE())-VLOOKUP($A19,'Import OffPeak change'!$A$106:FX$202,175,FALSE())))</f>
        <v>0</v>
      </c>
      <c r="FT19" s="193" t="n">
        <f aca="false">IF(ISERROR(VLOOKUP($A19,'Import OffPeak'!$A$3:FY$99,176,FALSE())-VLOOKUP($A19,'Import OffPeak change'!$A$106:FY$202,176,FALSE())),0,(VLOOKUP($A19,'Import OffPeak'!$A$3:FY$99,176,FALSE())-VLOOKUP($A19,'Import OffPeak change'!$A$106:FY$202,176,FALSE())))</f>
        <v>0</v>
      </c>
      <c r="FU19" s="193" t="n">
        <f aca="false">IF(ISERROR(VLOOKUP($A19,'Import OffPeak'!$A$3:FZ$99,177,FALSE())-VLOOKUP($A19,'Import OffPeak change'!$A$106:FZ$202,177,FALSE())),0,(VLOOKUP($A19,'Import OffPeak'!$A$3:FZ$99,177,FALSE())-VLOOKUP($A19,'Import OffPeak change'!$A$106:FZ$202,177,FALSE())))</f>
        <v>0</v>
      </c>
      <c r="FV19" s="193" t="n">
        <f aca="false">IF(ISERROR(VLOOKUP($A19,'Import OffPeak'!$A$3:GA$99,178,FALSE())-VLOOKUP($A19,'Import OffPeak change'!$A$106:GA$202,178,FALSE())),0,(VLOOKUP($A19,'Import OffPeak'!$A$3:GA$99,178,FALSE())-VLOOKUP($A19,'Import OffPeak change'!$A$106:GA$202,178,FALSE())))</f>
        <v>0</v>
      </c>
      <c r="FW19" s="193" t="n">
        <f aca="false">IF(ISERROR(VLOOKUP($A19,'Import OffPeak'!$A$3:GB$99,179,FALSE())-VLOOKUP($A19,'Import OffPeak change'!$A$106:GB$202,179,FALSE())),0,(VLOOKUP($A19,'Import OffPeak'!$A$3:GB$99,179,FALSE())-VLOOKUP($A19,'Import OffPeak change'!$A$106:GB$202,179,FALSE())))</f>
        <v>0</v>
      </c>
      <c r="FX19" s="193" t="n">
        <f aca="false">IF(ISERROR(VLOOKUP($A19,'Import OffPeak'!$A$3:GC$99,180,FALSE())-VLOOKUP($A19,'Import OffPeak change'!$A$106:GC$202,180,FALSE())),0,(VLOOKUP($A19,'Import OffPeak'!$A$3:GC$99,180,FALSE())-VLOOKUP($A19,'Import OffPeak change'!$A$106:GC$202,180,FALSE())))</f>
        <v>0</v>
      </c>
      <c r="FY19" s="193" t="n">
        <f aca="false">IF(ISERROR(VLOOKUP($A19,'Import OffPeak'!$A$3:GD$99,181,FALSE())-VLOOKUP($A19,'Import OffPeak change'!$A$106:GD$202,181,FALSE())),0,(VLOOKUP($A19,'Import OffPeak'!$A$3:GD$99,181,FALSE())-VLOOKUP($A19,'Import OffPeak change'!$A$106:GD$202,181,FALSE())))</f>
        <v>0</v>
      </c>
      <c r="FZ19" s="193" t="n">
        <f aca="false">IF(ISERROR(VLOOKUP($A19,'Import OffPeak'!$A$3:GE$99,182,FALSE())-VLOOKUP($A19,'Import OffPeak change'!$A$106:GE$202,182,FALSE())),0,(VLOOKUP($A19,'Import OffPeak'!$A$3:GE$99,182,FALSE())-VLOOKUP($A19,'Import OffPeak change'!$A$106:GE$202,182,FALSE())))</f>
        <v>0</v>
      </c>
      <c r="GA19" s="193" t="n">
        <f aca="false">IF(ISERROR(VLOOKUP($A19,'Import OffPeak'!$A$3:GF$99,183,FALSE())-VLOOKUP($A19,'Import OffPeak change'!$A$106:GF$202,183,FALSE())),0,(VLOOKUP($A19,'Import OffPeak'!$A$3:GF$99,183,FALSE())-VLOOKUP($A19,'Import OffPeak change'!$A$106:GF$202,183,FALSE())))</f>
        <v>0</v>
      </c>
      <c r="GB19" s="193" t="n">
        <f aca="false">IF(ISERROR(VLOOKUP($A19,'Import OffPeak'!$A$3:GG$99,184,FALSE())-VLOOKUP($A19,'Import OffPeak change'!$A$106:GG$202,184,FALSE())),0,(VLOOKUP($A19,'Import OffPeak'!$A$3:GG$99,184,FALSE())-VLOOKUP($A19,'Import OffPeak change'!$A$106:GG$202,184,FALSE())))</f>
        <v>0</v>
      </c>
      <c r="GC19" s="193" t="n">
        <f aca="false">IF(ISERROR(VLOOKUP($A19,'Import OffPeak'!$A$3:GH$99,185,FALSE())-VLOOKUP($A19,'Import OffPeak change'!$A$106:GH$202,185,FALSE())),0,(VLOOKUP($A19,'Import OffPeak'!$A$3:GH$99,185,FALSE())-VLOOKUP($A19,'Import OffPeak change'!$A$106:GH$202,185,FALSE())))</f>
        <v>0</v>
      </c>
      <c r="GD19" s="193" t="n">
        <f aca="false">IF(ISERROR(VLOOKUP($A19,'Import OffPeak'!$A$3:GI$99,186,FALSE())-VLOOKUP($A19,'Import OffPeak change'!$A$106:GI$202,186,FALSE())),0,(VLOOKUP($A19,'Import OffPeak'!$A$3:GI$99,186,FALSE())-VLOOKUP($A19,'Import OffPeak change'!$A$106:GI$202,186,FALSE())))</f>
        <v>0</v>
      </c>
      <c r="GE19" s="193" t="n">
        <f aca="false">IF(ISERROR(VLOOKUP($A19,'Import OffPeak'!$A$3:GJ$99,187,FALSE())-VLOOKUP($A19,'Import OffPeak change'!$A$106:GJ$202,187,FALSE())),0,(VLOOKUP($A19,'Import OffPeak'!$A$3:GJ$99,187,FALSE())-VLOOKUP($A19,'Import OffPeak change'!$A$106:GJ$202,187,FALSE())))</f>
        <v>0</v>
      </c>
      <c r="GF19" s="193" t="n">
        <f aca="false">IF(ISERROR(VLOOKUP($A19,'Import OffPeak'!$A$3:GK$99,188,FALSE())-VLOOKUP($A19,'Import OffPeak change'!$A$106:GK$202,188,FALSE())),0,(VLOOKUP($A19,'Import OffPeak'!$A$3:GK$99,188,FALSE())-VLOOKUP($A19,'Import OffPeak change'!$A$106:GK$202,188,FALSE())))</f>
        <v>0</v>
      </c>
      <c r="GG19" s="193" t="n">
        <f aca="false">IF(ISERROR(VLOOKUP($A19,'Import OffPeak'!$A$3:GL$99,189,FALSE())-VLOOKUP($A19,'Import OffPeak change'!$A$106:GL$202,189,FALSE())),0,(VLOOKUP($A19,'Import OffPeak'!$A$3:GL$99,189,FALSE())-VLOOKUP($A19,'Import OffPeak change'!$A$106:GL$202,189,FALSE())))</f>
        <v>0</v>
      </c>
      <c r="GH19" s="193" t="n">
        <f aca="false">IF(ISERROR(VLOOKUP($A19,'Import OffPeak'!$A$3:GM$99,190,FALSE())-VLOOKUP($A19,'Import OffPeak change'!$A$106:GM$202,190,FALSE())),0,(VLOOKUP($A19,'Import OffPeak'!$A$3:GM$99,190,FALSE())-VLOOKUP($A19,'Import OffPeak change'!$A$106:GM$202,190,FALSE())))</f>
        <v>0</v>
      </c>
      <c r="GI19" s="193" t="n">
        <f aca="false">IF(ISERROR(VLOOKUP($A19,'Import OffPeak'!$A$3:GN$99,191,FALSE())-VLOOKUP($A19,'Import OffPeak change'!$A$106:GN$202,191,FALSE())),0,(VLOOKUP($A19,'Import OffPeak'!$A$3:GN$99,191,FALSE())-VLOOKUP($A19,'Import OffPeak change'!$A$106:GN$202,191,FALSE())))</f>
        <v>0</v>
      </c>
      <c r="GJ19" s="193" t="n">
        <f aca="false">IF(ISERROR(VLOOKUP($A19,'Import OffPeak'!$A$3:GO$99,192,FALSE())-VLOOKUP($A19,'Import OffPeak change'!$A$106:GO$202,192,FALSE())),0,(VLOOKUP($A19,'Import OffPeak'!$A$3:GO$99,192,FALSE())-VLOOKUP($A19,'Import OffPeak change'!$A$106:GO$202,192,FALSE())))</f>
        <v>0</v>
      </c>
      <c r="GK19" s="193" t="n">
        <f aca="false">IF(ISERROR(VLOOKUP($A19,'Import OffPeak'!$A$3:GP$99,193,FALSE())-VLOOKUP($A19,'Import OffPeak change'!$A$106:GP$202,193,FALSE())),0,(VLOOKUP($A19,'Import OffPeak'!$A$3:GP$99,193,FALSE())-VLOOKUP($A19,'Import OffPeak change'!$A$106:GP$202,193,FALSE())))</f>
        <v>0</v>
      </c>
      <c r="GL19" s="193" t="n">
        <f aca="false">IF(ISERROR(VLOOKUP($A19,'Import OffPeak'!$A$3:GQ$99,194,FALSE())-VLOOKUP($A19,'Import OffPeak change'!$A$106:GQ$202,194,FALSE())),0,(VLOOKUP($A19,'Import OffPeak'!$A$3:GQ$99,194,FALSE())-VLOOKUP($A19,'Import OffPeak change'!$A$106:GQ$202,194,FALSE())))</f>
        <v>0</v>
      </c>
      <c r="GM19" s="193" t="n">
        <f aca="false">IF(ISERROR(VLOOKUP($A19,'Import OffPeak'!$A$3:GR$99,195,FALSE())-VLOOKUP($A19,'Import OffPeak change'!$A$106:GR$202,195,FALSE())),0,(VLOOKUP($A19,'Import OffPeak'!$A$3:GR$99,195,FALSE())-VLOOKUP($A19,'Import OffPeak change'!$A$106:GR$202,195,FALSE())))</f>
        <v>0</v>
      </c>
      <c r="GN19" s="193" t="n">
        <f aca="false">IF(ISERROR(VLOOKUP($A19,'Import OffPeak'!$A$3:GS$99,196,FALSE())-VLOOKUP($A19,'Import OffPeak change'!$A$106:GS$202,196,FALSE())),0,(VLOOKUP($A19,'Import OffPeak'!$A$3:GS$99,196,FALSE())-VLOOKUP($A19,'Import OffPeak change'!$A$106:GS$202,196,FALSE())))</f>
        <v>0</v>
      </c>
      <c r="GO19" s="193" t="n">
        <f aca="false">IF(ISERROR(VLOOKUP($A19,'Import OffPeak'!$A$3:GT$99,197,FALSE())-VLOOKUP($A19,'Import OffPeak change'!$A$106:GT$202,197,FALSE())),0,(VLOOKUP($A19,'Import OffPeak'!$A$3:GT$99,197,FALSE())-VLOOKUP($A19,'Import OffPeak change'!$A$106:GT$202,197,FALSE())))</f>
        <v>0</v>
      </c>
      <c r="GP19" s="193" t="n">
        <f aca="false">IF(ISERROR(VLOOKUP($A19,'Import OffPeak'!$A$3:GU$99,198,FALSE())-VLOOKUP($A19,'Import OffPeak change'!$A$106:GU$202,198,FALSE())),0,(VLOOKUP($A19,'Import OffPeak'!$A$3:GU$99,198,FALSE())-VLOOKUP($A19,'Import OffPeak change'!$A$106:GU$202,198,FALSE())))</f>
        <v>0</v>
      </c>
      <c r="GQ19" s="193" t="n">
        <f aca="false">IF(ISERROR(VLOOKUP($A19,'Import OffPeak'!$A$3:GV$99,199,FALSE())-VLOOKUP($A19,'Import OffPeak change'!$A$106:GV$202,199,FALSE())),0,(VLOOKUP($A19,'Import OffPeak'!$A$3:GV$99,199,FALSE())-VLOOKUP($A19,'Import OffPeak change'!$A$106:GV$202,199,FALSE())))</f>
        <v>0</v>
      </c>
      <c r="GR19" s="193" t="n">
        <f aca="false">IF(ISERROR(VLOOKUP($A19,'Import OffPeak'!$A$3:GW$99,200,FALSE())-VLOOKUP($A19,'Import OffPeak change'!$A$106:GW$202,200,FALSE())),0,(VLOOKUP($A19,'Import OffPeak'!$A$3:GW$99,200,FALSE())-VLOOKUP($A19,'Import OffPeak change'!$A$106:GW$202,200,FALSE())))</f>
        <v>0</v>
      </c>
      <c r="GS19" s="193" t="n">
        <f aca="false">IF(ISERROR(VLOOKUP($A19,'Import OffPeak'!$A$3:GX$99,201,FALSE())-VLOOKUP($A19,'Import OffPeak change'!$A$106:GX$202,201,FALSE())),0,(VLOOKUP($A19,'Import OffPeak'!$A$3:GX$99,201,FALSE())-VLOOKUP($A19,'Import OffPeak change'!$A$106:GX$202,201,FALSE())))</f>
        <v>0</v>
      </c>
      <c r="GT19" s="193" t="n">
        <f aca="false">IF(ISERROR(VLOOKUP($A19,'Import OffPeak'!$A$3:GY$99,202,FALSE())-VLOOKUP($A19,'Import OffPeak change'!$A$106:GY$202,202,FALSE())),0,(VLOOKUP($A19,'Import OffPeak'!$A$3:GY$99,202,FALSE())-VLOOKUP($A19,'Import OffPeak change'!$A$106:GY$202,202,FALSE())))</f>
        <v>0</v>
      </c>
      <c r="GU19" s="193" t="n">
        <f aca="false">IF(ISERROR(VLOOKUP($A19,'Import OffPeak'!$A$3:GZ$99,203,FALSE())-VLOOKUP($A19,'Import OffPeak change'!$A$106:GZ$202,203,FALSE())),0,(VLOOKUP($A19,'Import OffPeak'!$A$3:GZ$99,203,FALSE())-VLOOKUP($A19,'Import OffPeak change'!$A$106:GZ$202,203,FALSE())))</f>
        <v>0</v>
      </c>
      <c r="GV19" s="193" t="n">
        <f aca="false">IF(ISERROR(VLOOKUP($A19,'Import OffPeak'!$A$3:HA$99,204,FALSE())-VLOOKUP($A19,'Import OffPeak change'!$A$106:HA$202,204,FALSE())),0,(VLOOKUP($A19,'Import OffPeak'!$A$3:HA$99,204,FALSE())-VLOOKUP($A19,'Import OffPeak change'!$A$106:HA$202,204,FALSE())))</f>
        <v>0</v>
      </c>
      <c r="GW19" s="193" t="n">
        <f aca="false">IF(ISERROR(VLOOKUP($A19,'Import OffPeak'!$A$3:HB$99,205,FALSE())-VLOOKUP($A19,'Import OffPeak change'!$A$106:HB$202,205,FALSE())),0,(VLOOKUP($A19,'Import OffPeak'!$A$3:HB$99,205,FALSE())-VLOOKUP($A19,'Import OffPeak change'!$A$106:HB$202,205,FALSE())))</f>
        <v>0</v>
      </c>
      <c r="GX19" s="193" t="n">
        <f aca="false">IF(ISERROR(VLOOKUP($A19,'Import OffPeak'!$A$3:HC$99,206,FALSE())-VLOOKUP($A19,'Import OffPeak change'!$A$106:HC$202,206,FALSE())),0,(VLOOKUP($A19,'Import OffPeak'!$A$3:HC$99,206,FALSE())-VLOOKUP($A19,'Import OffPeak change'!$A$106:HC$202,206,FALSE())))</f>
        <v>0</v>
      </c>
      <c r="GY19" s="193" t="n">
        <f aca="false">IF(ISERROR(VLOOKUP($A19,'Import OffPeak'!$A$3:HD$99,207,FALSE())-VLOOKUP($A19,'Import OffPeak change'!$A$106:HD$202,207,FALSE())),0,(VLOOKUP($A19,'Import OffPeak'!$A$3:HD$99,207,FALSE())-VLOOKUP($A19,'Import OffPeak change'!$A$106:HD$202,207,FALSE())))</f>
        <v>0</v>
      </c>
      <c r="GZ19" s="193" t="n">
        <f aca="false">IF(ISERROR(VLOOKUP($A19,'Import OffPeak'!$A$3:HE$99,208,FALSE())-VLOOKUP($A19,'Import OffPeak change'!$A$106:HE$202,208,FALSE())),0,(VLOOKUP($A19,'Import OffPeak'!$A$3:HE$99,208,FALSE())-VLOOKUP($A19,'Import OffPeak change'!$A$106:HE$202,208,FALSE())))</f>
        <v>0</v>
      </c>
      <c r="HA19" s="193" t="n">
        <f aca="false">IF(ISERROR(VLOOKUP($A19,'Import OffPeak'!$A$3:HF$99,209,FALSE())-VLOOKUP($A19,'Import OffPeak change'!$A$106:HF$202,209,FALSE())),0,(VLOOKUP($A19,'Import OffPeak'!$A$3:HF$99,209,FALSE())-VLOOKUP($A19,'Import OffPeak change'!$A$106:HF$202,209,FALSE())))</f>
        <v>0</v>
      </c>
      <c r="HB19" s="193" t="n">
        <f aca="false">IF(ISERROR(VLOOKUP($A19,'Import OffPeak'!$A$3:HG$99,210,FALSE())-VLOOKUP($A19,'Import OffPeak change'!$A$106:HG$202,210,FALSE())),0,(VLOOKUP($A19,'Import OffPeak'!$A$3:HG$99,210,FALSE())-VLOOKUP($A19,'Import OffPeak change'!$A$106:HG$202,210,FALSE())))</f>
        <v>0</v>
      </c>
      <c r="HC19" s="193" t="n">
        <f aca="false">IF(ISERROR(VLOOKUP($A19,'Import OffPeak'!$A$3:HH$99,211,FALSE())-VLOOKUP($A19,'Import OffPeak change'!$A$106:HH$202,211,FALSE())),0,(VLOOKUP($A19,'Import OffPeak'!$A$3:HH$99,211,FALSE())-VLOOKUP($A19,'Import OffPeak change'!$A$106:HH$202,211,FALSE())))</f>
        <v>0</v>
      </c>
      <c r="HD19" s="193" t="n">
        <f aca="false">IF(ISERROR(VLOOKUP($A19,'Import OffPeak'!$A$3:HI$99,212,FALSE())-VLOOKUP($A19,'Import OffPeak change'!$A$106:HI$202,212,FALSE())),0,(VLOOKUP($A19,'Import OffPeak'!$A$3:HI$99,212,FALSE())-VLOOKUP($A19,'Import OffPeak change'!$A$106:HI$202,212,FALSE())))</f>
        <v>0</v>
      </c>
      <c r="HE19" s="193" t="n">
        <f aca="false">IF(ISERROR(VLOOKUP($A19,'Import OffPeak'!$A$3:HJ$99,213,FALSE())-VLOOKUP($A19,'Import OffPeak change'!$A$106:HJ$202,213,FALSE())),0,(VLOOKUP($A19,'Import OffPeak'!$A$3:HJ$99,213,FALSE())-VLOOKUP($A19,'Import OffPeak change'!$A$106:HJ$202,213,FALSE())))</f>
        <v>0</v>
      </c>
      <c r="HF19" s="193" t="n">
        <f aca="false">IF(ISERROR(VLOOKUP($A19,'Import OffPeak'!$A$3:HK$99,214,FALSE())-VLOOKUP($A19,'Import OffPeak change'!$A$106:HK$202,214,FALSE())),0,(VLOOKUP($A19,'Import OffPeak'!$A$3:HK$99,214,FALSE())-VLOOKUP($A19,'Import OffPeak change'!$A$106:HK$202,214,FALSE())))</f>
        <v>0</v>
      </c>
      <c r="HG19" s="193" t="n">
        <f aca="false">IF(ISERROR(VLOOKUP($A19,'Import OffPeak'!$A$3:HL$99,215,FALSE())-VLOOKUP($A19,'Import OffPeak change'!$A$106:HL$202,215,FALSE())),0,(VLOOKUP($A19,'Import OffPeak'!$A$3:HL$99,215,FALSE())-VLOOKUP($A19,'Import OffPeak change'!$A$106:HL$202,215,FALSE())))</f>
        <v>0</v>
      </c>
      <c r="HH19" s="193" t="n">
        <f aca="false">IF(ISERROR(VLOOKUP($A19,'Import OffPeak'!$A$3:HM$99,216,FALSE())-VLOOKUP($A19,'Import OffPeak change'!$A$106:HM$202,216,FALSE())),0,(VLOOKUP($A19,'Import OffPeak'!$A$3:HM$99,216,FALSE())-VLOOKUP($A19,'Import OffPeak change'!$A$106:HM$202,216,FALSE())))</f>
        <v>0</v>
      </c>
      <c r="HI19" s="193" t="n">
        <f aca="false">IF(ISERROR(VLOOKUP($A19,'Import OffPeak'!$A$3:HN$99,217,FALSE())-VLOOKUP($A19,'Import OffPeak change'!$A$106:HN$202,217,FALSE())),0,(VLOOKUP($A19,'Import OffPeak'!$A$3:HN$99,217,FALSE())-VLOOKUP($A19,'Import OffPeak change'!$A$106:HN$202,217,FALSE())))</f>
        <v>0</v>
      </c>
      <c r="HJ19" s="193" t="n">
        <f aca="false">IF(ISERROR(VLOOKUP($A19,'Import OffPeak'!$A$3:HO$99,218,FALSE())-VLOOKUP($A19,'Import OffPeak change'!$A$106:HO$202,218,FALSE())),0,(VLOOKUP($A19,'Import OffPeak'!$A$3:HO$99,218,FALSE())-VLOOKUP($A19,'Import OffPeak change'!$A$106:HO$202,218,FALSE())))</f>
        <v>0</v>
      </c>
      <c r="HK19" s="193" t="n">
        <f aca="false">IF(ISERROR(VLOOKUP($A19,'Import OffPeak'!$A$3:HP$99,219,FALSE())-VLOOKUP($A19,'Import OffPeak change'!$A$106:HP$202,219,FALSE())),0,(VLOOKUP($A19,'Import OffPeak'!$A$3:HP$99,219,FALSE())-VLOOKUP($A19,'Import OffPeak change'!$A$106:HP$202,219,FALSE())))</f>
        <v>0</v>
      </c>
      <c r="HL19" s="193" t="n">
        <f aca="false">IF(ISERROR(VLOOKUP($A19,'Import OffPeak'!$A$3:HQ$99,220,FALSE())-VLOOKUP($A19,'Import OffPeak change'!$A$106:HQ$202,220,FALSE())),0,(VLOOKUP($A19,'Import OffPeak'!$A$3:HQ$99,220,FALSE())-VLOOKUP($A19,'Import OffPeak change'!$A$106:HQ$202,220,FALSE())))</f>
        <v>0</v>
      </c>
      <c r="HM19" s="193" t="n">
        <f aca="false">IF(ISERROR(VLOOKUP($A19,'Import OffPeak'!$A$3:HR$99,221,FALSE())-VLOOKUP($A19,'Import OffPeak change'!$A$106:HR$202,221,FALSE())),0,(VLOOKUP($A19,'Import OffPeak'!$A$3:HR$99,221,FALSE())-VLOOKUP($A19,'Import OffPeak change'!$A$106:HR$202,221,FALSE())))</f>
        <v>0</v>
      </c>
      <c r="HN19" s="193" t="n">
        <f aca="false">IF(ISERROR(VLOOKUP($A19,'Import OffPeak'!$A$3:HS$99,222,FALSE())-VLOOKUP($A19,'Import OffPeak change'!$A$106:HS$202,222,FALSE())),0,(VLOOKUP($A19,'Import OffPeak'!$A$3:HS$99,222,FALSE())-VLOOKUP($A19,'Import OffPeak change'!$A$106:HS$202,222,FALSE())))</f>
        <v>0</v>
      </c>
      <c r="HO19" s="193" t="n">
        <f aca="false">IF(ISERROR(VLOOKUP($A19,'Import OffPeak'!$A$3:HT$99,223,FALSE())-VLOOKUP($A19,'Import OffPeak change'!$A$106:HT$202,223,FALSE())),0,(VLOOKUP($A19,'Import OffPeak'!$A$3:HT$99,223,FALSE())-VLOOKUP($A19,'Import OffPeak change'!$A$106:HT$202,223,FALSE())))</f>
        <v>0</v>
      </c>
      <c r="HP19" s="193" t="n">
        <f aca="false">IF(ISERROR(VLOOKUP($A19,'Import OffPeak'!$A$3:HU$99,224,FALSE())-VLOOKUP($A19,'Import OffPeak change'!$A$106:HU$202,224,FALSE())),0,(VLOOKUP($A19,'Import OffPeak'!$A$3:HU$99,224,FALSE())-VLOOKUP($A19,'Import OffPeak change'!$A$106:HU$202,224,FALSE())))</f>
        <v>0</v>
      </c>
      <c r="HQ19" s="193" t="n">
        <f aca="false">IF(ISERROR(VLOOKUP($A19,'Import OffPeak'!$A$3:HV$99,225,FALSE())-VLOOKUP($A19,'Import OffPeak change'!$A$106:HV$202,225,FALSE())),0,(VLOOKUP($A19,'Import OffPeak'!$A$3:HV$99,225,FALSE())-VLOOKUP($A19,'Import OffPeak change'!$A$106:HV$202,225,FALSE())))</f>
        <v>0</v>
      </c>
      <c r="HR19" s="193" t="n">
        <f aca="false">IF(ISERROR(VLOOKUP($A19,'Import OffPeak'!$A$3:HW$99,226,FALSE())-VLOOKUP($A19,'Import OffPeak change'!$A$106:HW$202,226,FALSE())),0,(VLOOKUP($A19,'Import OffPeak'!$A$3:HW$99,226,FALSE())-VLOOKUP($A19,'Import OffPeak change'!$A$106:HW$202,226,FALSE())))</f>
        <v>0</v>
      </c>
      <c r="HS19" s="193" t="n">
        <f aca="false">IF(ISERROR(VLOOKUP($A19,'Import OffPeak'!$A$3:HX$99,227,FALSE())-VLOOKUP($A19,'Import OffPeak change'!$A$106:HX$202,227,FALSE())),0,(VLOOKUP($A19,'Import OffPeak'!$A$3:HX$99,227,FALSE())-VLOOKUP($A19,'Import OffPeak change'!$A$106:HX$202,227,FALSE())))</f>
        <v>0</v>
      </c>
      <c r="HT19" s="193" t="n">
        <f aca="false">IF(ISERROR(VLOOKUP($A19,'Import OffPeak'!$A$3:HY$99,228,FALSE())-VLOOKUP($A19,'Import OffPeak change'!$A$106:HY$202,228,FALSE())),0,(VLOOKUP($A19,'Import OffPeak'!$A$3:HY$99,228,FALSE())-VLOOKUP($A19,'Import OffPeak change'!$A$106:HY$202,228,FALSE())))</f>
        <v>0</v>
      </c>
      <c r="HU19" s="193" t="n">
        <f aca="false">IF(ISERROR(VLOOKUP($A19,'Import OffPeak'!$A$3:HZ$99,229,FALSE())-VLOOKUP($A19,'Import OffPeak change'!$A$106:HZ$202,229,FALSE())),0,(VLOOKUP($A19,'Import OffPeak'!$A$3:HZ$99,229,FALSE())-VLOOKUP($A19,'Import OffPeak change'!$A$106:HZ$202,229,FALSE())))</f>
        <v>0</v>
      </c>
      <c r="HV19" s="193" t="n">
        <f aca="false">IF(ISERROR(VLOOKUP($A19,'Import OffPeak'!$A$3:IA$99,230,FALSE())-VLOOKUP($A19,'Import OffPeak change'!$A$106:IA$202,230,FALSE())),0,(VLOOKUP($A19,'Import OffPeak'!$A$3:IA$99,230,FALSE())-VLOOKUP($A19,'Import OffPeak change'!$A$106:IA$202,230,FALSE())))</f>
        <v>0</v>
      </c>
      <c r="HW19" s="193" t="n">
        <f aca="false">IF(ISERROR(VLOOKUP($A19,'Import OffPeak'!$A$3:IB$99,231,FALSE())-VLOOKUP($A19,'Import OffPeak change'!$A$106:IB$202,231,FALSE())),0,(VLOOKUP($A19,'Import OffPeak'!$A$3:IB$99,231,FALSE())-VLOOKUP($A19,'Import OffPeak change'!$A$106:IB$202,231,FALSE())))</f>
        <v>0</v>
      </c>
      <c r="HX19" s="193" t="n">
        <f aca="false">IF(ISERROR(VLOOKUP($A19,'Import OffPeak'!$A$3:IC$99,232,FALSE())-VLOOKUP($A19,'Import OffPeak change'!$A$106:IC$202,232,FALSE())),0,(VLOOKUP($A19,'Import OffPeak'!$A$3:IC$99,232,FALSE())-VLOOKUP($A19,'Import OffPeak change'!$A$106:IC$202,232,FALSE())))</f>
        <v>0</v>
      </c>
      <c r="HY19" s="193" t="n">
        <f aca="false">IF(ISERROR(VLOOKUP($A19,'Import OffPeak'!$A$3:ID$99,233,FALSE())-VLOOKUP($A19,'Import OffPeak change'!$A$106:ID$202,233,FALSE())),0,(VLOOKUP($A19,'Import OffPeak'!$A$3:ID$99,233,FALSE())-VLOOKUP($A19,'Import OffPeak change'!$A$106:ID$202,233,FALSE())))</f>
        <v>0</v>
      </c>
      <c r="HZ19" s="193" t="n">
        <f aca="false">IF(ISERROR(VLOOKUP($A19,'Import OffPeak'!$A$3:IE$99,234,FALSE())-VLOOKUP($A19,'Import OffPeak change'!$A$106:IE$202,234,FALSE())),0,(VLOOKUP($A19,'Import OffPeak'!$A$3:IE$99,234,FALSE())-VLOOKUP($A19,'Import OffPeak change'!$A$106:IE$202,234,FALSE())))</f>
        <v>0</v>
      </c>
      <c r="IA19" s="193" t="n">
        <f aca="false">IF(ISERROR(VLOOKUP($A19,'Import OffPeak'!$A$3:IF$99,235,FALSE())-VLOOKUP($A19,'Import OffPeak change'!$A$106:IF$202,235,FALSE())),0,(VLOOKUP($A19,'Import OffPeak'!$A$3:IF$99,235,FALSE())-VLOOKUP($A19,'Import OffPeak change'!$A$106:IF$202,235,FALSE())))</f>
        <v>0</v>
      </c>
      <c r="IB19" s="193" t="n">
        <f aca="false">IF(ISERROR(VLOOKUP($A19,'Import OffPeak'!$A$3:IG$99,236,FALSE())-VLOOKUP($A19,'Import OffPeak change'!$A$106:IG$202,236,FALSE())),0,(VLOOKUP($A19,'Import OffPeak'!$A$3:IG$99,236,FALSE())-VLOOKUP($A19,'Import OffPeak change'!$A$106:IG$202,236,FALSE())))</f>
        <v>0</v>
      </c>
      <c r="IC19" s="193" t="n">
        <f aca="false">IF(ISERROR(VLOOKUP($A19,'Import OffPeak'!$A$3:IH$99,237,FALSE())-VLOOKUP($A19,'Import OffPeak change'!$A$106:IH$202,237,FALSE())),0,(VLOOKUP($A19,'Import OffPeak'!$A$3:IH$99,237,FALSE())-VLOOKUP($A19,'Import OffPeak change'!$A$106:IH$202,237,FALSE())))</f>
        <v>0</v>
      </c>
      <c r="ID19" s="193" t="n">
        <f aca="false">IF(ISERROR(VLOOKUP($A19,'Import OffPeak'!$A$3:II$99,238,FALSE())-VLOOKUP($A19,'Import OffPeak change'!$A$106:II$202,238,FALSE())),0,(VLOOKUP($A19,'Import OffPeak'!$A$3:II$99,238,FALSE())-VLOOKUP($A19,'Import OffPeak change'!$A$106:II$202,238,FALSE())))</f>
        <v>1468.85755465017</v>
      </c>
      <c r="IE19" s="193" t="n">
        <f aca="false">IF(ISERROR(VLOOKUP($A19,'Import OffPeak'!$A$3:IJ$99,239,FALSE())-VLOOKUP($A19,'Import OffPeak change'!$A$106:IJ$202,239,FALSE())),0,(VLOOKUP($A19,'Import OffPeak'!$A$3:IJ$99,239,FALSE())-VLOOKUP($A19,'Import OffPeak change'!$A$106:IJ$202,239,FALSE())))</f>
        <v>1468.85755465017</v>
      </c>
      <c r="IF19" s="193"/>
      <c r="IG19" s="164"/>
      <c r="IH19" s="164"/>
      <c r="II19" s="164"/>
    </row>
    <row r="20" customFormat="false" ht="12.75" hidden="false" customHeight="false" outlineLevel="0" collapsed="false">
      <c r="A20" s="201" t="str">
        <f aca="false">IF('Import OffPeak'!A17=0,"",'Import OffPeak'!A17)</f>
        <v>EPMI-LT-NW</v>
      </c>
      <c r="B20" s="193"/>
      <c r="C20" s="193"/>
      <c r="D20" s="193"/>
      <c r="E20" s="193"/>
      <c r="F20" s="193"/>
      <c r="G20" s="193" t="n">
        <f aca="false">IF(ISERROR(VLOOKUP($A20,'Import OffPeak'!$A$3:L$99,7,FALSE())-VLOOKUP($A20,'Import OffPeak change'!$A$106:L$202,7,FALSE())),0,(VLOOKUP($A20,'Import OffPeak'!$A$3:L$99,7,FALSE())-VLOOKUP($A20,'Import OffPeak change'!$A$106:L$202,7,FALSE())))</f>
        <v>0</v>
      </c>
      <c r="H20" s="193" t="n">
        <f aca="false">IF(ISERROR(VLOOKUP($A20,'Import OffPeak'!$A$3:M$99,8,FALSE())-VLOOKUP($A20,'Import OffPeak change'!$A$106:M$202,8,FALSE())),0,(VLOOKUP($A20,'Import OffPeak'!$A$3:M$99,8,FALSE())-VLOOKUP($A20,'Import OffPeak change'!$A$106:M$202,8,FALSE())))</f>
        <v>-2775.78934640443</v>
      </c>
      <c r="I20" s="193" t="n">
        <f aca="false">IF(ISERROR(VLOOKUP($A20,'Import OffPeak'!$A$3:N$99,9,FALSE())-VLOOKUP($A20,'Import OffPeak change'!$A$106:N$202,9,FALSE())),0,(VLOOKUP($A20,'Import OffPeak'!$A$3:N$99,9,FALSE())-VLOOKUP($A20,'Import OffPeak change'!$A$106:N$202,9,FALSE())))</f>
        <v>24.5519177297174</v>
      </c>
      <c r="J20" s="193" t="n">
        <f aca="false">IF(ISERROR(VLOOKUP($A20,'Import OffPeak'!$A$3:O$99,10,FALSE())-VLOOKUP($A20,'Import OffPeak change'!$A$106:O$202,10,FALSE())),0,(VLOOKUP($A20,'Import OffPeak'!$A$3:O$99,10,FALSE())-VLOOKUP($A20,'Import OffPeak change'!$A$106:O$202,10,FALSE())))</f>
        <v>74.4275747089268</v>
      </c>
      <c r="K20" s="193" t="n">
        <f aca="false">IF(ISERROR(VLOOKUP($A20,'Import OffPeak'!$A$3:P$99,11,FALSE())-VLOOKUP($A20,'Import OffPeak change'!$A$106:P$202,11,FALSE())),0,(VLOOKUP($A20,'Import OffPeak'!$A$3:P$99,11,FALSE())-VLOOKUP($A20,'Import OffPeak change'!$A$106:P$202,11,FALSE())))</f>
        <v>93.7619427908358</v>
      </c>
      <c r="L20" s="193" t="n">
        <f aca="false">IF(ISERROR(VLOOKUP($A20,'Import OffPeak'!$A$3:Q$99,12,FALSE())-VLOOKUP($A20,'Import OffPeak change'!$A$106:Q$202,12,FALSE())),0,(VLOOKUP($A20,'Import OffPeak'!$A$3:Q$99,12,FALSE())-VLOOKUP($A20,'Import OffPeak change'!$A$106:Q$202,12,FALSE())))</f>
        <v>42.3071670507634</v>
      </c>
      <c r="M20" s="193" t="n">
        <f aca="false">IF(ISERROR(VLOOKUP($A20,'Import OffPeak'!$A$3:R$99,13,FALSE())-VLOOKUP($A20,'Import OffPeak change'!$A$106:R$202,13,FALSE())),0,(VLOOKUP($A20,'Import OffPeak'!$A$3:R$99,13,FALSE())-VLOOKUP($A20,'Import OffPeak change'!$A$106:R$202,13,FALSE())))</f>
        <v>2.44187591153604</v>
      </c>
      <c r="N20" s="193" t="n">
        <f aca="false">IF(ISERROR(VLOOKUP($A20,'Import OffPeak'!$A$3:S$99,14,FALSE())-VLOOKUP($A20,'Import OffPeak change'!$A$106:S$202,14,FALSE())),0,(VLOOKUP($A20,'Import OffPeak'!$A$3:S$99,14,FALSE())-VLOOKUP($A20,'Import OffPeak change'!$A$106:S$202,14,FALSE())))</f>
        <v>2.96845136058982</v>
      </c>
      <c r="O20" s="193" t="n">
        <f aca="false">IF(ISERROR(VLOOKUP($A20,'Import OffPeak'!$A$3:T$99,15,FALSE())-VLOOKUP($A20,'Import OffPeak change'!$A$106:T$202,15,FALSE())),0,(VLOOKUP($A20,'Import OffPeak'!$A$3:T$99,15,FALSE())-VLOOKUP($A20,'Import OffPeak change'!$A$106:T$202,15,FALSE())))</f>
        <v>4.92568503566145</v>
      </c>
      <c r="P20" s="193" t="n">
        <f aca="false">IF(ISERROR(VLOOKUP($A20,'Import OffPeak'!$A$3:U$99,16,FALSE())-VLOOKUP($A20,'Import OffPeak change'!$A$106:U$202,16,FALSE())),0,(VLOOKUP($A20,'Import OffPeak'!$A$3:U$99,16,FALSE())-VLOOKUP($A20,'Import OffPeak change'!$A$106:U$202,16,FALSE())))</f>
        <v>8.5767900262872</v>
      </c>
      <c r="Q20" s="193" t="n">
        <f aca="false">IF(ISERROR(VLOOKUP($A20,'Import OffPeak'!$A$3:V$99,17,FALSE())-VLOOKUP($A20,'Import OffPeak change'!$A$106:V$202,17,FALSE())),0,(VLOOKUP($A20,'Import OffPeak'!$A$3:V$99,17,FALSE())-VLOOKUP($A20,'Import OffPeak change'!$A$106:V$202,17,FALSE())))</f>
        <v>7.97983590541844</v>
      </c>
      <c r="R20" s="193" t="n">
        <f aca="false">IF(ISERROR(VLOOKUP($A20,'Import OffPeak'!$A$3:W$99,18,FALSE())-VLOOKUP($A20,'Import OffPeak change'!$A$106:W$202,18,FALSE())),0,(VLOOKUP($A20,'Import OffPeak'!$A$3:W$99,18,FALSE())-VLOOKUP($A20,'Import OffPeak change'!$A$106:W$202,18,FALSE())))</f>
        <v>11.0368805002436</v>
      </c>
      <c r="S20" s="193" t="n">
        <f aca="false">IF(ISERROR(VLOOKUP($A20,'Import OffPeak'!$A$3:X$99,19,FALSE())-VLOOKUP($A20,'Import OffPeak change'!$A$106:X$202,19,FALSE())),0,(VLOOKUP($A20,'Import OffPeak'!$A$3:X$99,19,FALSE())-VLOOKUP($A20,'Import OffPeak change'!$A$106:X$202,19,FALSE())))</f>
        <v>16.6874651812977</v>
      </c>
      <c r="T20" s="193" t="n">
        <f aca="false">IF(ISERROR(VLOOKUP($A20,'Import OffPeak'!$A$3:Y$99,20,FALSE())-VLOOKUP($A20,'Import OffPeak change'!$A$106:Y$202,20,FALSE())),0,(VLOOKUP($A20,'Import OffPeak'!$A$3:Y$99,20,FALSE())-VLOOKUP($A20,'Import OffPeak change'!$A$106:Y$202,20,FALSE())))</f>
        <v>17.1599269209837</v>
      </c>
      <c r="U20" s="193" t="n">
        <f aca="false">IF(ISERROR(VLOOKUP($A20,'Import OffPeak'!$A$3:Z$99,21,FALSE())-VLOOKUP($A20,'Import OffPeak change'!$A$106:Z$202,21,FALSE())),0,(VLOOKUP($A20,'Import OffPeak'!$A$3:Z$99,21,FALSE())-VLOOKUP($A20,'Import OffPeak change'!$A$106:Z$202,21,FALSE())))</f>
        <v>18.5130308664375</v>
      </c>
      <c r="V20" s="193" t="n">
        <f aca="false">IF(ISERROR(VLOOKUP($A20,'Import OffPeak'!$A$3:AA$99,22,FALSE())-VLOOKUP($A20,'Import OffPeak change'!$A$106:AA$202,22,FALSE())),0,(VLOOKUP($A20,'Import OffPeak'!$A$3:AA$99,22,FALSE())-VLOOKUP($A20,'Import OffPeak change'!$A$106:AA$202,22,FALSE())))</f>
        <v>229.402918076747</v>
      </c>
      <c r="W20" s="193" t="n">
        <f aca="false">IF(ISERROR(VLOOKUP($A20,'Import OffPeak'!$A$3:AB$99,23,FALSE())-VLOOKUP($A20,'Import OffPeak change'!$A$106:AB$202,23,FALSE())),0,(VLOOKUP($A20,'Import OffPeak'!$A$3:AB$99,23,FALSE())-VLOOKUP($A20,'Import OffPeak change'!$A$106:AB$202,23,FALSE())))</f>
        <v>202.93809571716</v>
      </c>
      <c r="X20" s="193" t="n">
        <f aca="false">IF(ISERROR(VLOOKUP($A20,'Import OffPeak'!$A$3:AC$99,24,FALSE())-VLOOKUP($A20,'Import OffPeak change'!$A$106:AC$202,24,FALSE())),0,(VLOOKUP($A20,'Import OffPeak'!$A$3:AC$99,24,FALSE())-VLOOKUP($A20,'Import OffPeak change'!$A$106:AC$202,24,FALSE())))</f>
        <v>231.915367337846</v>
      </c>
      <c r="Y20" s="193" t="n">
        <f aca="false">IF(ISERROR(VLOOKUP($A20,'Import OffPeak'!$A$3:AD$99,25,FALSE())-VLOOKUP($A20,'Import OffPeak change'!$A$106:AD$202,25,FALSE())),0,(VLOOKUP($A20,'Import OffPeak'!$A$3:AD$99,25,FALSE())-VLOOKUP($A20,'Import OffPeak change'!$A$106:AD$202,25,FALSE())))</f>
        <v>192.342024926811</v>
      </c>
      <c r="Z20" s="193" t="n">
        <f aca="false">IF(ISERROR(VLOOKUP($A20,'Import OffPeak'!$A$3:AE$99,26,FALSE())-VLOOKUP($A20,'Import OffPeak change'!$A$106:AE$202,26,FALSE())),0,(VLOOKUP($A20,'Import OffPeak'!$A$3:AE$99,26,FALSE())-VLOOKUP($A20,'Import OffPeak change'!$A$106:AE$202,26,FALSE())))</f>
        <v>191.485382035498</v>
      </c>
      <c r="AA20" s="193" t="n">
        <f aca="false">IF(ISERROR(VLOOKUP($A20,'Import OffPeak'!$A$3:AF$99,27,FALSE())-VLOOKUP($A20,'Import OffPeak change'!$A$106:AF$202,27,FALSE())),0,(VLOOKUP($A20,'Import OffPeak'!$A$3:AF$99,27,FALSE())-VLOOKUP($A20,'Import OffPeak change'!$A$106:AF$202,27,FALSE())))</f>
        <v>186.073681752416</v>
      </c>
      <c r="AB20" s="193" t="n">
        <f aca="false">IF(ISERROR(VLOOKUP($A20,'Import OffPeak'!$A$3:AG$99,28,FALSE())-VLOOKUP($A20,'Import OffPeak change'!$A$106:AG$202,28,FALSE())),0,(VLOOKUP($A20,'Import OffPeak'!$A$3:AG$99,28,FALSE())-VLOOKUP($A20,'Import OffPeak change'!$A$106:AG$202,28,FALSE())))</f>
        <v>242.228953787133</v>
      </c>
      <c r="AC20" s="193" t="n">
        <f aca="false">IF(ISERROR(VLOOKUP($A20,'Import OffPeak'!$A$3:AH$99,29,FALSE())-VLOOKUP($A20,'Import OffPeak change'!$A$106:AH$202,29,FALSE())),0,(VLOOKUP($A20,'Import OffPeak'!$A$3:AH$99,29,FALSE())-VLOOKUP($A20,'Import OffPeak change'!$A$106:AH$202,29,FALSE())))</f>
        <v>244.42932239925</v>
      </c>
      <c r="AD20" s="193" t="n">
        <f aca="false">IF(ISERROR(VLOOKUP($A20,'Import OffPeak'!$A$3:AI$99,30,FALSE())-VLOOKUP($A20,'Import OffPeak change'!$A$106:AI$202,30,FALSE())),0,(VLOOKUP($A20,'Import OffPeak'!$A$3:AI$99,30,FALSE())-VLOOKUP($A20,'Import OffPeak change'!$A$106:AI$202,30,FALSE())))</f>
        <v>233.031469630601</v>
      </c>
      <c r="AE20" s="193" t="n">
        <f aca="false">IF(ISERROR(VLOOKUP($A20,'Import OffPeak'!$A$3:AJ$99,31,FALSE())-VLOOKUP($A20,'Import OffPeak change'!$A$106:AJ$202,31,FALSE())),0,(VLOOKUP($A20,'Import OffPeak'!$A$3:AJ$99,31,FALSE())-VLOOKUP($A20,'Import OffPeak change'!$A$106:AJ$202,31,FALSE())))</f>
        <v>224.115402564697</v>
      </c>
      <c r="AF20" s="193" t="n">
        <f aca="false">IF(ISERROR(VLOOKUP($A20,'Import OffPeak'!$A$3:AK$99,32,FALSE())-VLOOKUP($A20,'Import OffPeak change'!$A$106:AK$202,32,FALSE())),0,(VLOOKUP($A20,'Import OffPeak'!$A$3:AK$99,32,FALSE())-VLOOKUP($A20,'Import OffPeak change'!$A$106:AK$202,32,FALSE())))</f>
        <v>239.491696794132</v>
      </c>
      <c r="AG20" s="193" t="n">
        <f aca="false">IF(ISERROR(VLOOKUP($A20,'Import OffPeak'!$A$3:AL$99,33,FALSE())-VLOOKUP($A20,'Import OffPeak change'!$A$106:AL$202,33,FALSE())),0,(VLOOKUP($A20,'Import OffPeak'!$A$3:AL$99,33,FALSE())-VLOOKUP($A20,'Import OffPeak change'!$A$106:AL$202,33,FALSE())))</f>
        <v>231.56557921473</v>
      </c>
      <c r="AH20" s="193" t="n">
        <f aca="false">IF(ISERROR(VLOOKUP($A20,'Import OffPeak'!$A$3:AM$99,34,FALSE())-VLOOKUP($A20,'Import OffPeak change'!$A$106:AM$202,34,FALSE())),0,(VLOOKUP($A20,'Import OffPeak'!$A$3:AM$99,34,FALSE())-VLOOKUP($A20,'Import OffPeak change'!$A$106:AM$202,34,FALSE())))</f>
        <v>60.602020713919</v>
      </c>
      <c r="AI20" s="193" t="n">
        <f aca="false">IF(ISERROR(VLOOKUP($A20,'Import OffPeak'!$A$3:AN$99,35,FALSE())-VLOOKUP($A20,'Import OffPeak change'!$A$106:AN$202,35,FALSE())),0,(VLOOKUP($A20,'Import OffPeak'!$A$3:AN$99,35,FALSE())-VLOOKUP($A20,'Import OffPeak change'!$A$106:AN$202,35,FALSE())))</f>
        <v>58.431269832643</v>
      </c>
      <c r="AJ20" s="193" t="n">
        <f aca="false">IF(ISERROR(VLOOKUP($A20,'Import OffPeak'!$A$3:AO$99,36,FALSE())-VLOOKUP($A20,'Import OffPeak change'!$A$106:AO$202,36,FALSE())),0,(VLOOKUP($A20,'Import OffPeak'!$A$3:AO$99,36,FALSE())-VLOOKUP($A20,'Import OffPeak change'!$A$106:AO$202,36,FALSE())))</f>
        <v>63.3150413535259</v>
      </c>
      <c r="AK20" s="193" t="n">
        <f aca="false">IF(ISERROR(VLOOKUP($A20,'Import OffPeak'!$A$3:AP$99,37,FALSE())-VLOOKUP($A20,'Import OffPeak change'!$A$106:AP$202,37,FALSE())),0,(VLOOKUP($A20,'Import OffPeak'!$A$3:AP$99,37,FALSE())-VLOOKUP($A20,'Import OffPeak change'!$A$106:AP$202,37,FALSE())))</f>
        <v>-7.15684196916118</v>
      </c>
      <c r="AL20" s="193" t="n">
        <f aca="false">IF(ISERROR(VLOOKUP($A20,'Import OffPeak'!$A$3:AQ$99,38,FALSE())-VLOOKUP($A20,'Import OffPeak change'!$A$106:AQ$202,38,FALSE())),0,(VLOOKUP($A20,'Import OffPeak'!$A$3:AQ$99,38,FALSE())-VLOOKUP($A20,'Import OffPeak change'!$A$106:AQ$202,38,FALSE())))</f>
        <v>-55.2928748961567</v>
      </c>
      <c r="AM20" s="193" t="n">
        <f aca="false">IF(ISERROR(VLOOKUP($A20,'Import OffPeak'!$A$3:AR$99,39,FALSE())-VLOOKUP($A20,'Import OffPeak change'!$A$106:AR$202,39,FALSE())),0,(VLOOKUP($A20,'Import OffPeak'!$A$3:AR$99,39,FALSE())-VLOOKUP($A20,'Import OffPeak change'!$A$106:AR$202,39,FALSE())))</f>
        <v>-51.0849853043037</v>
      </c>
      <c r="AN20" s="193" t="n">
        <f aca="false">IF(ISERROR(VLOOKUP($A20,'Import OffPeak'!$A$3:AS$99,40,FALSE())-VLOOKUP($A20,'Import OffPeak change'!$A$106:AS$202,40,FALSE())),0,(VLOOKUP($A20,'Import OffPeak'!$A$3:AS$99,40,FALSE())-VLOOKUP($A20,'Import OffPeak change'!$A$106:AS$202,40,FALSE())))</f>
        <v>57.8659431434353</v>
      </c>
      <c r="AO20" s="193" t="n">
        <f aca="false">IF(ISERROR(VLOOKUP($A20,'Import OffPeak'!$A$3:AT$99,41,FALSE())-VLOOKUP($A20,'Import OffPeak change'!$A$106:AT$202,41,FALSE())),0,(VLOOKUP($A20,'Import OffPeak'!$A$3:AT$99,41,FALSE())-VLOOKUP($A20,'Import OffPeak change'!$A$106:AT$202,41,FALSE())))</f>
        <v>57.4957244187244</v>
      </c>
      <c r="AP20" s="193" t="n">
        <f aca="false">IF(ISERROR(VLOOKUP($A20,'Import OffPeak'!$A$3:AU$99,42,FALSE())-VLOOKUP($A20,'Import OffPeak change'!$A$106:AU$202,42,FALSE())),0,(VLOOKUP($A20,'Import OffPeak'!$A$3:AU$99,42,FALSE())-VLOOKUP($A20,'Import OffPeak change'!$A$106:AU$202,42,FALSE())))</f>
        <v>52.8563916665116</v>
      </c>
      <c r="AQ20" s="193" t="n">
        <f aca="false">IF(ISERROR(VLOOKUP($A20,'Import OffPeak'!$A$3:AV$99,43,FALSE())-VLOOKUP($A20,'Import OffPeak change'!$A$106:AV$202,43,FALSE())),0,(VLOOKUP($A20,'Import OffPeak'!$A$3:AV$99,43,FALSE())-VLOOKUP($A20,'Import OffPeak change'!$A$106:AV$202,43,FALSE())))</f>
        <v>48.1258397513011</v>
      </c>
      <c r="AR20" s="193" t="n">
        <f aca="false">IF(ISERROR(VLOOKUP($A20,'Import OffPeak'!$A$3:AW$99,44,FALSE())-VLOOKUP($A20,'Import OffPeak change'!$A$106:AW$202,44,FALSE())),0,(VLOOKUP($A20,'Import OffPeak'!$A$3:AW$99,44,FALSE())-VLOOKUP($A20,'Import OffPeak change'!$A$106:AW$202,44,FALSE())))</f>
        <v>61.0627236189357</v>
      </c>
      <c r="AS20" s="193" t="n">
        <f aca="false">IF(ISERROR(VLOOKUP($A20,'Import OffPeak'!$A$3:AX$99,45,FALSE())-VLOOKUP($A20,'Import OffPeak change'!$A$106:AX$202,45,FALSE())),0,(VLOOKUP($A20,'Import OffPeak'!$A$3:AX$99,45,FALSE())-VLOOKUP($A20,'Import OffPeak change'!$A$106:AX$202,45,FALSE())))</f>
        <v>79.0006934081503</v>
      </c>
      <c r="AT20" s="193" t="n">
        <f aca="false">IF(ISERROR(VLOOKUP($A20,'Import OffPeak'!$A$3:AY$99,46,FALSE())-VLOOKUP($A20,'Import OffPeak change'!$A$106:AY$202,46,FALSE())),0,(VLOOKUP($A20,'Import OffPeak'!$A$3:AY$99,46,FALSE())-VLOOKUP($A20,'Import OffPeak change'!$A$106:AY$202,46,FALSE())))</f>
        <v>15.6317902571273</v>
      </c>
      <c r="AU20" s="193" t="n">
        <f aca="false">IF(ISERROR(VLOOKUP($A20,'Import OffPeak'!$A$3:AZ$99,47,FALSE())-VLOOKUP($A20,'Import OffPeak change'!$A$106:AZ$202,47,FALSE())),0,(VLOOKUP($A20,'Import OffPeak'!$A$3:AZ$99,47,FALSE())-VLOOKUP($A20,'Import OffPeak change'!$A$106:AZ$202,47,FALSE())))</f>
        <v>11.7706341950307</v>
      </c>
      <c r="AV20" s="193" t="n">
        <f aca="false">IF(ISERROR(VLOOKUP($A20,'Import OffPeak'!$A$3:BA$99,48,FALSE())-VLOOKUP($A20,'Import OffPeak change'!$A$106:BA$202,48,FALSE())),0,(VLOOKUP($A20,'Import OffPeak'!$A$3:BA$99,48,FALSE())-VLOOKUP($A20,'Import OffPeak change'!$A$106:BA$202,48,FALSE())))</f>
        <v>13.955898801999</v>
      </c>
      <c r="AW20" s="193" t="n">
        <f aca="false">IF(ISERROR(VLOOKUP($A20,'Import OffPeak'!$A$3:BB$99,49,FALSE())-VLOOKUP($A20,'Import OffPeak change'!$A$106:BB$202,49,FALSE())),0,(VLOOKUP($A20,'Import OffPeak'!$A$3:BB$99,49,FALSE())-VLOOKUP($A20,'Import OffPeak change'!$A$106:BB$202,49,FALSE())))</f>
        <v>-77.9813709953232</v>
      </c>
      <c r="AX20" s="193" t="n">
        <f aca="false">IF(ISERROR(VLOOKUP($A20,'Import OffPeak'!$A$3:BC$99,50,FALSE())-VLOOKUP($A20,'Import OffPeak change'!$A$106:BC$202,50,FALSE())),0,(VLOOKUP($A20,'Import OffPeak'!$A$3:BC$99,50,FALSE())-VLOOKUP($A20,'Import OffPeak change'!$A$106:BC$202,50,FALSE())))</f>
        <v>-168.614073304372</v>
      </c>
      <c r="AY20" s="193" t="n">
        <f aca="false">IF(ISERROR(VLOOKUP($A20,'Import OffPeak'!$A$3:BD$99,51,FALSE())-VLOOKUP($A20,'Import OffPeak change'!$A$106:BD$202,51,FALSE())),0,(VLOOKUP($A20,'Import OffPeak'!$A$3:BD$99,51,FALSE())-VLOOKUP($A20,'Import OffPeak change'!$A$106:BD$202,51,FALSE())))</f>
        <v>-151.652571974118</v>
      </c>
      <c r="AZ20" s="193" t="n">
        <f aca="false">IF(ISERROR(VLOOKUP($A20,'Import OffPeak'!$A$3:BE$99,52,FALSE())-VLOOKUP($A20,'Import OffPeak change'!$A$106:BE$202,52,FALSE())),0,(VLOOKUP($A20,'Import OffPeak'!$A$3:BE$99,52,FALSE())-VLOOKUP($A20,'Import OffPeak change'!$A$106:BE$202,52,FALSE())))</f>
        <v>14.2585285895066</v>
      </c>
      <c r="BA20" s="193" t="n">
        <f aca="false">IF(ISERROR(VLOOKUP($A20,'Import OffPeak'!$A$3:BF$99,53,FALSE())-VLOOKUP($A20,'Import OffPeak change'!$A$106:BF$202,53,FALSE())),0,(VLOOKUP($A20,'Import OffPeak'!$A$3:BF$99,53,FALSE())-VLOOKUP($A20,'Import OffPeak change'!$A$106:BF$202,53,FALSE())))</f>
        <v>13.452315845223</v>
      </c>
      <c r="BB20" s="193" t="n">
        <f aca="false">IF(ISERROR(VLOOKUP($A20,'Import OffPeak'!$A$3:BG$99,54,FALSE())-VLOOKUP($A20,'Import OffPeak change'!$A$106:BG$202,54,FALSE())),0,(VLOOKUP($A20,'Import OffPeak'!$A$3:BG$99,54,FALSE())-VLOOKUP($A20,'Import OffPeak change'!$A$106:BG$202,54,FALSE())))</f>
        <v>-6.58054136011378</v>
      </c>
      <c r="BC20" s="193" t="n">
        <f aca="false">IF(ISERROR(VLOOKUP($A20,'Import OffPeak'!$A$3:BH$99,55,FALSE())-VLOOKUP($A20,'Import OffPeak change'!$A$106:BH$202,55,FALSE())),0,(VLOOKUP($A20,'Import OffPeak'!$A$3:BH$99,55,FALSE())-VLOOKUP($A20,'Import OffPeak change'!$A$106:BH$202,55,FALSE())))</f>
        <v>-15.7713098242984</v>
      </c>
      <c r="BD20" s="193" t="n">
        <f aca="false">IF(ISERROR(VLOOKUP($A20,'Import OffPeak'!$A$3:BI$99,56,FALSE())-VLOOKUP($A20,'Import OffPeak change'!$A$106:BI$202,56,FALSE())),0,(VLOOKUP($A20,'Import OffPeak'!$A$3:BI$99,56,FALSE())-VLOOKUP($A20,'Import OffPeak change'!$A$106:BI$202,56,FALSE())))</f>
        <v>-15.6932227796133</v>
      </c>
      <c r="BE20" s="193" t="n">
        <f aca="false">IF(ISERROR(VLOOKUP($A20,'Import OffPeak'!$A$3:BJ$99,57,FALSE())-VLOOKUP($A20,'Import OffPeak change'!$A$106:BJ$202,57,FALSE())),0,(VLOOKUP($A20,'Import OffPeak'!$A$3:BJ$99,57,FALSE())-VLOOKUP($A20,'Import OffPeak change'!$A$106:BJ$202,57,FALSE())))</f>
        <v>-10.9659266038379</v>
      </c>
      <c r="BF20" s="193" t="n">
        <f aca="false">IF(ISERROR(VLOOKUP($A20,'Import OffPeak'!$A$3:BK$99,58,FALSE())-VLOOKUP($A20,'Import OffPeak change'!$A$106:BK$202,58,FALSE())),0,(VLOOKUP($A20,'Import OffPeak'!$A$3:BK$99,58,FALSE())-VLOOKUP($A20,'Import OffPeak change'!$A$106:BK$202,58,FALSE())))</f>
        <v>119.583543797973</v>
      </c>
      <c r="BG20" s="193" t="n">
        <f aca="false">IF(ISERROR(VLOOKUP($A20,'Import OffPeak'!$A$3:BL$99,59,FALSE())-VLOOKUP($A20,'Import OffPeak change'!$A$106:BL$202,59,FALSE())),0,(VLOOKUP($A20,'Import OffPeak'!$A$3:BL$99,59,FALSE())-VLOOKUP($A20,'Import OffPeak change'!$A$106:BL$202,59,FALSE())))</f>
        <v>86.5493212884649</v>
      </c>
      <c r="BH20" s="193" t="n">
        <f aca="false">IF(ISERROR(VLOOKUP($A20,'Import OffPeak'!$A$3:BM$99,60,FALSE())-VLOOKUP($A20,'Import OffPeak change'!$A$106:BM$202,60,FALSE())),0,(VLOOKUP($A20,'Import OffPeak'!$A$3:BM$99,60,FALSE())-VLOOKUP($A20,'Import OffPeak change'!$A$106:BM$202,60,FALSE())))</f>
        <v>91.7720975074299</v>
      </c>
      <c r="BI20" s="193" t="n">
        <f aca="false">IF(ISERROR(VLOOKUP($A20,'Import OffPeak'!$A$3:BN$99,61,FALSE())-VLOOKUP($A20,'Import OffPeak change'!$A$106:BN$202,61,FALSE())),0,(VLOOKUP($A20,'Import OffPeak'!$A$3:BN$99,61,FALSE())-VLOOKUP($A20,'Import OffPeak change'!$A$106:BN$202,61,FALSE())))</f>
        <v>-6.2277945116457</v>
      </c>
      <c r="BJ20" s="193" t="n">
        <f aca="false">IF(ISERROR(VLOOKUP($A20,'Import OffPeak'!$A$3:BO$99,62,FALSE())-VLOOKUP($A20,'Import OffPeak change'!$A$106:BO$202,62,FALSE())),0,(VLOOKUP($A20,'Import OffPeak'!$A$3:BO$99,62,FALSE())-VLOOKUP($A20,'Import OffPeak change'!$A$106:BO$202,62,FALSE())))</f>
        <v>-96.611953599444</v>
      </c>
      <c r="BK20" s="193" t="n">
        <f aca="false">IF(ISERROR(VLOOKUP($A20,'Import OffPeak'!$A$3:BP$99,63,FALSE())-VLOOKUP($A20,'Import OffPeak change'!$A$106:BP$202,63,FALSE())),0,(VLOOKUP($A20,'Import OffPeak'!$A$3:BP$99,63,FALSE())-VLOOKUP($A20,'Import OffPeak change'!$A$106:BP$202,63,FALSE())))</f>
        <v>-83.4267835120991</v>
      </c>
      <c r="BL20" s="193" t="n">
        <f aca="false">IF(ISERROR(VLOOKUP($A20,'Import OffPeak'!$A$3:BQ$99,64,FALSE())-VLOOKUP($A20,'Import OffPeak change'!$A$106:BQ$202,64,FALSE())),0,(VLOOKUP($A20,'Import OffPeak'!$A$3:BQ$99,64,FALSE())-VLOOKUP($A20,'Import OffPeak change'!$A$106:BQ$202,64,FALSE())))</f>
        <v>69.3284440230709</v>
      </c>
      <c r="BM20" s="193" t="n">
        <f aca="false">IF(ISERROR(VLOOKUP($A20,'Import OffPeak'!$A$3:BR$99,65,FALSE())-VLOOKUP($A20,'Import OffPeak change'!$A$106:BR$202,65,FALSE())),0,(VLOOKUP($A20,'Import OffPeak'!$A$3:BR$99,65,FALSE())-VLOOKUP($A20,'Import OffPeak change'!$A$106:BR$202,65,FALSE())))</f>
        <v>80.6692692915967</v>
      </c>
      <c r="BN20" s="193" t="n">
        <f aca="false">IF(ISERROR(VLOOKUP($A20,'Import OffPeak'!$A$3:BS$99,66,FALSE())-VLOOKUP($A20,'Import OffPeak change'!$A$106:BS$202,66,FALSE())),0,(VLOOKUP($A20,'Import OffPeak'!$A$3:BS$99,66,FALSE())-VLOOKUP($A20,'Import OffPeak change'!$A$106:BS$202,66,FALSE())))</f>
        <v>75.8541263524967</v>
      </c>
      <c r="BO20" s="193" t="n">
        <f aca="false">IF(ISERROR(VLOOKUP($A20,'Import OffPeak'!$A$3:BT$99,67,FALSE())-VLOOKUP($A20,'Import OffPeak change'!$A$106:BT$202,67,FALSE())),0,(VLOOKUP($A20,'Import OffPeak'!$A$3:BT$99,67,FALSE())-VLOOKUP($A20,'Import OffPeak change'!$A$106:BT$202,67,FALSE())))</f>
        <v>-10.1235919157298</v>
      </c>
      <c r="BP20" s="193" t="n">
        <f aca="false">IF(ISERROR(VLOOKUP($A20,'Import OffPeak'!$A$3:BU$99,68,FALSE())-VLOOKUP($A20,'Import OffPeak change'!$A$106:BU$202,68,FALSE())),0,(VLOOKUP($A20,'Import OffPeak'!$A$3:BU$99,68,FALSE())-VLOOKUP($A20,'Import OffPeak change'!$A$106:BU$202,68,FALSE())))</f>
        <v>-10.5346551746916</v>
      </c>
      <c r="BQ20" s="193" t="n">
        <f aca="false">IF(ISERROR(VLOOKUP($A20,'Import OffPeak'!$A$3:BV$99,69,FALSE())-VLOOKUP($A20,'Import OffPeak change'!$A$106:BV$202,69,FALSE())),0,(VLOOKUP($A20,'Import OffPeak'!$A$3:BV$99,69,FALSE())-VLOOKUP($A20,'Import OffPeak change'!$A$106:BV$202,69,FALSE())))</f>
        <v>-13.2355660299145</v>
      </c>
      <c r="BR20" s="193" t="n">
        <f aca="false">IF(ISERROR(VLOOKUP($A20,'Import OffPeak'!$A$3:BW$99,70,FALSE())-VLOOKUP($A20,'Import OffPeak change'!$A$106:BW$202,70,FALSE())),0,(VLOOKUP($A20,'Import OffPeak'!$A$3:BW$99,70,FALSE())-VLOOKUP($A20,'Import OffPeak change'!$A$106:BW$202,70,FALSE())))</f>
        <v>19.9549775907035</v>
      </c>
      <c r="BS20" s="193" t="n">
        <f aca="false">IF(ISERROR(VLOOKUP($A20,'Import OffPeak'!$A$3:BX$99,71,FALSE())-VLOOKUP($A20,'Import OffPeak change'!$A$106:BX$202,71,FALSE())),0,(VLOOKUP($A20,'Import OffPeak'!$A$3:BX$99,71,FALSE())-VLOOKUP($A20,'Import OffPeak change'!$A$106:BX$202,71,FALSE())))</f>
        <v>17.8349568395606</v>
      </c>
      <c r="BT20" s="193" t="n">
        <f aca="false">IF(ISERROR(VLOOKUP($A20,'Import OffPeak'!$A$3:BY$99,72,FALSE())-VLOOKUP($A20,'Import OffPeak change'!$A$106:BY$202,72,FALSE())),0,(VLOOKUP($A20,'Import OffPeak'!$A$3:BY$99,72,FALSE())-VLOOKUP($A20,'Import OffPeak change'!$A$106:BY$202,72,FALSE())))</f>
        <v>22.1005704332183</v>
      </c>
      <c r="BU20" s="193" t="n">
        <f aca="false">IF(ISERROR(VLOOKUP($A20,'Import OffPeak'!$A$3:BZ$99,73,FALSE())-VLOOKUP($A20,'Import OffPeak change'!$A$106:BZ$202,73,FALSE())),0,(VLOOKUP($A20,'Import OffPeak'!$A$3:BZ$99,73,FALSE())-VLOOKUP($A20,'Import OffPeak change'!$A$106:BZ$202,73,FALSE())))</f>
        <v>22.5052573775774</v>
      </c>
      <c r="BV20" s="193" t="n">
        <f aca="false">IF(ISERROR(VLOOKUP($A20,'Import OffPeak'!$A$3:CA$99,74,FALSE())-VLOOKUP($A20,'Import OffPeak change'!$A$106:CA$202,74,FALSE())),0,(VLOOKUP($A20,'Import OffPeak'!$A$3:CA$99,74,FALSE())-VLOOKUP($A20,'Import OffPeak change'!$A$106:CA$202,74,FALSE())))</f>
        <v>23.9721399671944</v>
      </c>
      <c r="BW20" s="193" t="n">
        <f aca="false">IF(ISERROR(VLOOKUP($A20,'Import OffPeak'!$A$3:CB$99,75,FALSE())-VLOOKUP($A20,'Import OffPeak change'!$A$106:CB$202,75,FALSE())),0,(VLOOKUP($A20,'Import OffPeak'!$A$3:CB$99,75,FALSE())-VLOOKUP($A20,'Import OffPeak change'!$A$106:CB$202,75,FALSE())))</f>
        <v>23.014847197026</v>
      </c>
      <c r="BX20" s="193" t="n">
        <f aca="false">IF(ISERROR(VLOOKUP($A20,'Import OffPeak'!$A$3:CC$99,76,FALSE())-VLOOKUP($A20,'Import OffPeak change'!$A$106:CC$202,76,FALSE())),0,(VLOOKUP($A20,'Import OffPeak'!$A$3:CC$99,76,FALSE())-VLOOKUP($A20,'Import OffPeak change'!$A$106:CC$202,76,FALSE())))</f>
        <v>18.5664473820452</v>
      </c>
      <c r="BY20" s="193" t="n">
        <f aca="false">IF(ISERROR(VLOOKUP($A20,'Import OffPeak'!$A$3:CD$99,77,FALSE())-VLOOKUP($A20,'Import OffPeak change'!$A$106:CD$202,77,FALSE())),0,(VLOOKUP($A20,'Import OffPeak'!$A$3:CD$99,77,FALSE())-VLOOKUP($A20,'Import OffPeak change'!$A$106:CD$202,77,FALSE())))</f>
        <v>17.8200533298896</v>
      </c>
      <c r="BZ20" s="193" t="n">
        <f aca="false">IF(ISERROR(VLOOKUP($A20,'Import OffPeak'!$A$3:CE$99,78,FALSE())-VLOOKUP($A20,'Import OffPeak change'!$A$106:CE$202,78,FALSE())),0,(VLOOKUP($A20,'Import OffPeak'!$A$3:CE$99,78,FALSE())-VLOOKUP($A20,'Import OffPeak change'!$A$106:CE$202,78,FALSE())))</f>
        <v>19.4157811864861</v>
      </c>
      <c r="CA20" s="193" t="n">
        <f aca="false">IF(ISERROR(VLOOKUP($A20,'Import OffPeak'!$A$3:CF$99,79,FALSE())-VLOOKUP($A20,'Import OffPeak change'!$A$106:CF$202,79,FALSE())),0,(VLOOKUP($A20,'Import OffPeak'!$A$3:CF$99,79,FALSE())-VLOOKUP($A20,'Import OffPeak change'!$A$106:CF$202,79,FALSE())))</f>
        <v>24.5214535093437</v>
      </c>
      <c r="CB20" s="193" t="n">
        <f aca="false">IF(ISERROR(VLOOKUP($A20,'Import OffPeak'!$A$3:CG$99,80,FALSE())-VLOOKUP($A20,'Import OffPeak change'!$A$106:CG$202,80,FALSE())),0,(VLOOKUP($A20,'Import OffPeak'!$A$3:CG$99,80,FALSE())-VLOOKUP($A20,'Import OffPeak change'!$A$106:CG$202,80,FALSE())))</f>
        <v>25.6462694380843</v>
      </c>
      <c r="CC20" s="193" t="n">
        <f aca="false">IF(ISERROR(VLOOKUP($A20,'Import OffPeak'!$A$3:CH$99,81,FALSE())-VLOOKUP($A20,'Import OffPeak change'!$A$106:CH$202,81,FALSE())),0,(VLOOKUP($A20,'Import OffPeak'!$A$3:CH$99,81,FALSE())-VLOOKUP($A20,'Import OffPeak change'!$A$106:CH$202,81,FALSE())))</f>
        <v>28.6421442259489</v>
      </c>
      <c r="CD20" s="193" t="n">
        <f aca="false">IF(ISERROR(VLOOKUP($A20,'Import OffPeak'!$A$3:CI$99,82,FALSE())-VLOOKUP($A20,'Import OffPeak change'!$A$106:CI$202,82,FALSE())),0,(VLOOKUP($A20,'Import OffPeak'!$A$3:CI$99,82,FALSE())-VLOOKUP($A20,'Import OffPeak change'!$A$106:CI$202,82,FALSE())))</f>
        <v>-10.780800167433</v>
      </c>
      <c r="CE20" s="193" t="n">
        <f aca="false">IF(ISERROR(VLOOKUP($A20,'Import OffPeak'!$A$3:CJ$99,83,FALSE())-VLOOKUP($A20,'Import OffPeak change'!$A$106:CJ$202,83,FALSE())),0,(VLOOKUP($A20,'Import OffPeak'!$A$3:CJ$99,83,FALSE())-VLOOKUP($A20,'Import OffPeak change'!$A$106:CJ$202,83,FALSE())))</f>
        <v>-10.4499887208672</v>
      </c>
      <c r="CF20" s="193" t="n">
        <f aca="false">IF(ISERROR(VLOOKUP($A20,'Import OffPeak'!$A$3:CK$99,84,FALSE())-VLOOKUP($A20,'Import OffPeak change'!$A$106:CK$202,84,FALSE())),0,(VLOOKUP($A20,'Import OffPeak'!$A$3:CK$99,84,FALSE())-VLOOKUP($A20,'Import OffPeak change'!$A$106:CK$202,84,FALSE())))</f>
        <v>-11.6753127663733</v>
      </c>
      <c r="CG20" s="193" t="n">
        <f aca="false">IF(ISERROR(VLOOKUP($A20,'Import OffPeak'!$A$3:CL$99,85,FALSE())-VLOOKUP($A20,'Import OffPeak change'!$A$106:CL$202,85,FALSE())),0,(VLOOKUP($A20,'Import OffPeak'!$A$3:CL$99,85,FALSE())-VLOOKUP($A20,'Import OffPeak change'!$A$106:CL$202,85,FALSE())))</f>
        <v>-11.2027460979671</v>
      </c>
      <c r="CH20" s="193" t="n">
        <f aca="false">IF(ISERROR(VLOOKUP($A20,'Import OffPeak'!$A$3:CM$99,86,FALSE())-VLOOKUP($A20,'Import OffPeak change'!$A$106:CM$202,86,FALSE())),0,(VLOOKUP($A20,'Import OffPeak'!$A$3:CM$99,86,FALSE())-VLOOKUP($A20,'Import OffPeak change'!$A$106:CM$202,86,FALSE())))</f>
        <v>-13.222006348858</v>
      </c>
      <c r="CI20" s="193" t="n">
        <f aca="false">IF(ISERROR(VLOOKUP($A20,'Import OffPeak'!$A$3:CN$99,87,FALSE())-VLOOKUP($A20,'Import OffPeak change'!$A$106:CN$202,87,FALSE())),0,(VLOOKUP($A20,'Import OffPeak'!$A$3:CN$99,87,FALSE())-VLOOKUP($A20,'Import OffPeak change'!$A$106:CN$202,87,FALSE())))</f>
        <v>-13.3190787354779</v>
      </c>
      <c r="CJ20" s="193" t="n">
        <f aca="false">IF(ISERROR(VLOOKUP($A20,'Import OffPeak'!$A$3:CO$99,88,FALSE())-VLOOKUP($A20,'Import OffPeak change'!$A$106:CO$202,88,FALSE())),0,(VLOOKUP($A20,'Import OffPeak'!$A$3:CO$99,88,FALSE())-VLOOKUP($A20,'Import OffPeak change'!$A$106:CO$202,88,FALSE())))</f>
        <v>-12.1022501948601</v>
      </c>
      <c r="CK20" s="193" t="n">
        <f aca="false">IF(ISERROR(VLOOKUP($A20,'Import OffPeak'!$A$3:CP$99,89,FALSE())-VLOOKUP($A20,'Import OffPeak change'!$A$106:CP$202,89,FALSE())),0,(VLOOKUP($A20,'Import OffPeak'!$A$3:CP$99,89,FALSE())-VLOOKUP($A20,'Import OffPeak change'!$A$106:CP$202,89,FALSE())))</f>
        <v>-16.9893592434009</v>
      </c>
      <c r="CL20" s="193" t="n">
        <f aca="false">IF(ISERROR(VLOOKUP($A20,'Import OffPeak'!$A$3:CQ$99,90,FALSE())-VLOOKUP($A20,'Import OffPeak change'!$A$106:CQ$202,90,FALSE())),0,(VLOOKUP($A20,'Import OffPeak'!$A$3:CQ$99,90,FALSE())-VLOOKUP($A20,'Import OffPeak change'!$A$106:CQ$202,90,FALSE())))</f>
        <v>-16.5617180119561</v>
      </c>
      <c r="CM20" s="193" t="n">
        <f aca="false">IF(ISERROR(VLOOKUP($A20,'Import OffPeak'!$A$3:CR$99,91,FALSE())-VLOOKUP($A20,'Import OffPeak change'!$A$106:CR$202,91,FALSE())),0,(VLOOKUP($A20,'Import OffPeak'!$A$3:CR$99,91,FALSE())-VLOOKUP($A20,'Import OffPeak change'!$A$106:CR$202,91,FALSE())))</f>
        <v>-17.4578414464677</v>
      </c>
      <c r="CN20" s="193" t="n">
        <f aca="false">IF(ISERROR(VLOOKUP($A20,'Import OffPeak'!$A$3:CS$99,92,FALSE())-VLOOKUP($A20,'Import OffPeak change'!$A$106:CS$202,92,FALSE())),0,(VLOOKUP($A20,'Import OffPeak'!$A$3:CS$99,92,FALSE())-VLOOKUP($A20,'Import OffPeak change'!$A$106:CS$202,92,FALSE())))</f>
        <v>-20.3197031657464</v>
      </c>
      <c r="CO20" s="193" t="n">
        <f aca="false">IF(ISERROR(VLOOKUP($A20,'Import OffPeak'!$A$3:CT$99,93,FALSE())-VLOOKUP($A20,'Import OffPeak change'!$A$106:CT$202,93,FALSE())),0,(VLOOKUP($A20,'Import OffPeak'!$A$3:CT$99,93,FALSE())-VLOOKUP($A20,'Import OffPeak change'!$A$106:CT$202,93,FALSE())))</f>
        <v>-18.7524086999738</v>
      </c>
      <c r="CP20" s="193" t="n">
        <f aca="false">IF(ISERROR(VLOOKUP($A20,'Import OffPeak'!$A$3:CU$99,94,FALSE())-VLOOKUP($A20,'Import OffPeak change'!$A$106:CU$202,94,FALSE())),0,(VLOOKUP($A20,'Import OffPeak'!$A$3:CU$99,94,FALSE())-VLOOKUP($A20,'Import OffPeak change'!$A$106:CU$202,94,FALSE())))</f>
        <v>2.07636953020699</v>
      </c>
      <c r="CQ20" s="193" t="n">
        <f aca="false">IF(ISERROR(VLOOKUP($A20,'Import OffPeak'!$A$3:CV$99,95,FALSE())-VLOOKUP($A20,'Import OffPeak change'!$A$106:CV$202,95,FALSE())),0,(VLOOKUP($A20,'Import OffPeak'!$A$3:CV$99,95,FALSE())-VLOOKUP($A20,'Import OffPeak change'!$A$106:CV$202,95,FALSE())))</f>
        <v>1.173429778799</v>
      </c>
      <c r="CR20" s="193" t="n">
        <f aca="false">IF(ISERROR(VLOOKUP($A20,'Import OffPeak'!$A$3:CW$99,96,FALSE())-VLOOKUP($A20,'Import OffPeak change'!$A$106:CW$202,96,FALSE())),0,(VLOOKUP($A20,'Import OffPeak'!$A$3:CW$99,96,FALSE())-VLOOKUP($A20,'Import OffPeak change'!$A$106:CW$202,96,FALSE())))</f>
        <v>0.860222964676979</v>
      </c>
      <c r="CS20" s="193" t="n">
        <f aca="false">IF(ISERROR(VLOOKUP($A20,'Import OffPeak'!$A$3:CX$99,97,FALSE())-VLOOKUP($A20,'Import OffPeak change'!$A$106:CX$202,97,FALSE())),0,(VLOOKUP($A20,'Import OffPeak'!$A$3:CX$99,97,FALSE())-VLOOKUP($A20,'Import OffPeak change'!$A$106:CX$202,97,FALSE())))</f>
        <v>1.60814133757401</v>
      </c>
      <c r="CT20" s="193" t="n">
        <f aca="false">IF(ISERROR(VLOOKUP($A20,'Import OffPeak'!$A$3:CY$99,98,FALSE())-VLOOKUP($A20,'Import OffPeak change'!$A$106:CY$202,98,FALSE())),0,(VLOOKUP($A20,'Import OffPeak'!$A$3:CY$99,98,FALSE())-VLOOKUP($A20,'Import OffPeak change'!$A$106:CY$202,98,FALSE())))</f>
        <v>-0.284147057560006</v>
      </c>
      <c r="CU20" s="193" t="n">
        <f aca="false">IF(ISERROR(VLOOKUP($A20,'Import OffPeak'!$A$3:CZ$99,99,FALSE())-VLOOKUP($A20,'Import OffPeak change'!$A$106:CZ$202,99,FALSE())),0,(VLOOKUP($A20,'Import OffPeak'!$A$3:CZ$99,99,FALSE())-VLOOKUP($A20,'Import OffPeak change'!$A$106:CZ$202,99,FALSE())))</f>
        <v>0.680373185245003</v>
      </c>
      <c r="CV20" s="193" t="n">
        <f aca="false">IF(ISERROR(VLOOKUP($A20,'Import OffPeak'!$A$3:DA$99,100,FALSE())-VLOOKUP($A20,'Import OffPeak change'!$A$106:DA$202,100,FALSE())),0,(VLOOKUP($A20,'Import OffPeak'!$A$3:DA$99,100,FALSE())-VLOOKUP($A20,'Import OffPeak change'!$A$106:DA$202,100,FALSE())))</f>
        <v>3.22970901027099</v>
      </c>
      <c r="CW20" s="193" t="n">
        <f aca="false">IF(ISERROR(VLOOKUP($A20,'Import OffPeak'!$A$3:DB$99,101,FALSE())-VLOOKUP($A20,'Import OffPeak change'!$A$106:DB$202,101,FALSE())),0,(VLOOKUP($A20,'Import OffPeak'!$A$3:DB$99,101,FALSE())-VLOOKUP($A20,'Import OffPeak change'!$A$106:DB$202,101,FALSE())))</f>
        <v>2.737299240026</v>
      </c>
      <c r="CX20" s="193" t="n">
        <f aca="false">IF(ISERROR(VLOOKUP($A20,'Import OffPeak'!$A$3:DC$99,102,FALSE())-VLOOKUP($A20,'Import OffPeak change'!$A$106:DC$202,102,FALSE())),0,(VLOOKUP($A20,'Import OffPeak'!$A$3:DC$99,102,FALSE())-VLOOKUP($A20,'Import OffPeak change'!$A$106:DC$202,102,FALSE())))</f>
        <v>3.31521131918794</v>
      </c>
      <c r="CY20" s="193" t="n">
        <f aca="false">IF(ISERROR(VLOOKUP($A20,'Import OffPeak'!$A$3:DD$99,103,FALSE())-VLOOKUP($A20,'Import OffPeak change'!$A$106:DD$202,103,FALSE())),0,(VLOOKUP($A20,'Import OffPeak'!$A$3:DD$99,103,FALSE())-VLOOKUP($A20,'Import OffPeak change'!$A$106:DD$202,103,FALSE())))</f>
        <v>2.46300321767899</v>
      </c>
      <c r="CZ20" s="193" t="n">
        <f aca="false">IF(ISERROR(VLOOKUP($A20,'Import OffPeak'!$A$3:DE$99,104,FALSE())-VLOOKUP($A20,'Import OffPeak change'!$A$106:DE$202,104,FALSE())),0,(VLOOKUP($A20,'Import OffPeak'!$A$3:DE$99,104,FALSE())-VLOOKUP($A20,'Import OffPeak change'!$A$106:DE$202,104,FALSE())))</f>
        <v>1.42509188945496</v>
      </c>
      <c r="DA20" s="193" t="n">
        <f aca="false">IF(ISERROR(VLOOKUP($A20,'Import OffPeak'!$A$3:DF$99,105,FALSE())-VLOOKUP($A20,'Import OffPeak change'!$A$106:DF$202,105,FALSE())),0,(VLOOKUP($A20,'Import OffPeak'!$A$3:DF$99,105,FALSE())-VLOOKUP($A20,'Import OffPeak change'!$A$106:DF$202,105,FALSE())))</f>
        <v>3.34939423282094</v>
      </c>
      <c r="DB20" s="193" t="n">
        <f aca="false">IF(ISERROR(VLOOKUP($A20,'Import OffPeak'!$A$3:DG$99,106,FALSE())-VLOOKUP($A20,'Import OffPeak change'!$A$106:DG$202,106,FALSE())),0,(VLOOKUP($A20,'Import OffPeak'!$A$3:DG$99,106,FALSE())-VLOOKUP($A20,'Import OffPeak change'!$A$106:DG$202,106,FALSE())))</f>
        <v>-103.508818006354</v>
      </c>
      <c r="DC20" s="193" t="n">
        <f aca="false">IF(ISERROR(VLOOKUP($A20,'Import OffPeak'!$A$3:DH$99,107,FALSE())-VLOOKUP($A20,'Import OffPeak change'!$A$106:DH$202,107,FALSE())),0,(VLOOKUP($A20,'Import OffPeak'!$A$3:DH$99,107,FALSE())-VLOOKUP($A20,'Import OffPeak change'!$A$106:DH$202,107,FALSE())))</f>
        <v>-88.1893133444555</v>
      </c>
      <c r="DD20" s="193" t="n">
        <f aca="false">IF(ISERROR(VLOOKUP($A20,'Import OffPeak'!$A$3:DI$99,108,FALSE())-VLOOKUP($A20,'Import OffPeak change'!$A$106:DI$202,108,FALSE())),0,(VLOOKUP($A20,'Import OffPeak'!$A$3:DI$99,108,FALSE())-VLOOKUP($A20,'Import OffPeak change'!$A$106:DI$202,108,FALSE())))</f>
        <v>-96.9600943869118</v>
      </c>
      <c r="DE20" s="193" t="n">
        <f aca="false">IF(ISERROR(VLOOKUP($A20,'Import OffPeak'!$A$3:DJ$99,109,FALSE())-VLOOKUP($A20,'Import OffPeak change'!$A$106:DJ$202,109,FALSE())),0,(VLOOKUP($A20,'Import OffPeak'!$A$3:DJ$99,109,FALSE())-VLOOKUP($A20,'Import OffPeak change'!$A$106:DJ$202,109,FALSE())))</f>
        <v>-95.8964161691856</v>
      </c>
      <c r="DF20" s="193" t="n">
        <f aca="false">IF(ISERROR(VLOOKUP($A20,'Import OffPeak'!$A$3:DK$99,110,FALSE())-VLOOKUP($A20,'Import OffPeak change'!$A$106:DK$202,110,FALSE())),0,(VLOOKUP($A20,'Import OffPeak'!$A$3:DK$99,110,FALSE())-VLOOKUP($A20,'Import OffPeak change'!$A$106:DK$202,110,FALSE())))</f>
        <v>-113.514927983822</v>
      </c>
      <c r="DG20" s="193" t="n">
        <f aca="false">IF(ISERROR(VLOOKUP($A20,'Import OffPeak'!$A$3:DL$99,111,FALSE())-VLOOKUP($A20,'Import OffPeak change'!$A$106:DL$202,111,FALSE())),0,(VLOOKUP($A20,'Import OffPeak'!$A$3:DL$99,111,FALSE())-VLOOKUP($A20,'Import OffPeak change'!$A$106:DL$202,111,FALSE())))</f>
        <v>-101.007388451373</v>
      </c>
      <c r="DH20" s="193" t="n">
        <f aca="false">IF(ISERROR(VLOOKUP($A20,'Import OffPeak'!$A$3:DM$99,112,FALSE())-VLOOKUP($A20,'Import OffPeak change'!$A$106:DM$202,112,FALSE())),0,(VLOOKUP($A20,'Import OffPeak'!$A$3:DM$99,112,FALSE())-VLOOKUP($A20,'Import OffPeak change'!$A$106:DM$202,112,FALSE())))</f>
        <v>-110.624096775344</v>
      </c>
      <c r="DI20" s="193" t="n">
        <f aca="false">IF(ISERROR(VLOOKUP($A20,'Import OffPeak'!$A$3:DN$99,113,FALSE())-VLOOKUP($A20,'Import OffPeak change'!$A$106:DN$202,113,FALSE())),0,(VLOOKUP($A20,'Import OffPeak'!$A$3:DN$99,113,FALSE())-VLOOKUP($A20,'Import OffPeak change'!$A$106:DN$202,113,FALSE())))</f>
        <v>-113.406799665459</v>
      </c>
      <c r="DJ20" s="193" t="n">
        <f aca="false">IF(ISERROR(VLOOKUP($A20,'Import OffPeak'!$A$3:DO$99,114,FALSE())-VLOOKUP($A20,'Import OffPeak change'!$A$106:DO$202,114,FALSE())),0,(VLOOKUP($A20,'Import OffPeak'!$A$3:DO$99,114,FALSE())-VLOOKUP($A20,'Import OffPeak change'!$A$106:DO$202,114,FALSE())))</f>
        <v>-124.022979605492</v>
      </c>
      <c r="DK20" s="193" t="n">
        <f aca="false">IF(ISERROR(VLOOKUP($A20,'Import OffPeak'!$A$3:DP$99,115,FALSE())-VLOOKUP($A20,'Import OffPeak change'!$A$106:DP$202,115,FALSE())),0,(VLOOKUP($A20,'Import OffPeak'!$A$3:DP$99,115,FALSE())-VLOOKUP($A20,'Import OffPeak change'!$A$106:DP$202,115,FALSE())))</f>
        <v>-147.584737174151</v>
      </c>
      <c r="DL20" s="193" t="n">
        <f aca="false">IF(ISERROR(VLOOKUP($A20,'Import OffPeak'!$A$3:DQ$99,116,FALSE())-VLOOKUP($A20,'Import OffPeak change'!$A$106:DQ$202,116,FALSE())),0,(VLOOKUP($A20,'Import OffPeak'!$A$3:DQ$99,116,FALSE())-VLOOKUP($A20,'Import OffPeak change'!$A$106:DQ$202,116,FALSE())))</f>
        <v>-145.161533070157</v>
      </c>
      <c r="DM20" s="193" t="n">
        <f aca="false">IF(ISERROR(VLOOKUP($A20,'Import OffPeak'!$A$3:DR$99,117,FALSE())-VLOOKUP($A20,'Import OffPeak change'!$A$106:DR$202,117,FALSE())),0,(VLOOKUP($A20,'Import OffPeak'!$A$3:DR$99,117,FALSE())-VLOOKUP($A20,'Import OffPeak change'!$A$106:DR$202,117,FALSE())))</f>
        <v>-150.163972122347</v>
      </c>
      <c r="DN20" s="193" t="n">
        <f aca="false">IF(ISERROR(VLOOKUP($A20,'Import OffPeak'!$A$3:DS$99,118,FALSE())-VLOOKUP($A20,'Import OffPeak change'!$A$106:DS$202,118,FALSE())),0,(VLOOKUP($A20,'Import OffPeak'!$A$3:DS$99,118,FALSE())-VLOOKUP($A20,'Import OffPeak change'!$A$106:DS$202,118,FALSE())))</f>
        <v>62.6067663558442</v>
      </c>
      <c r="DO20" s="193" t="n">
        <f aca="false">IF(ISERROR(VLOOKUP($A20,'Import OffPeak'!$A$3:DT$99,119,FALSE())-VLOOKUP($A20,'Import OffPeak change'!$A$106:DT$202,119,FALSE())),0,(VLOOKUP($A20,'Import OffPeak'!$A$3:DT$99,119,FALSE())-VLOOKUP($A20,'Import OffPeak change'!$A$106:DT$202,119,FALSE())))</f>
        <v>53.1643789554782</v>
      </c>
      <c r="DP20" s="193" t="n">
        <f aca="false">IF(ISERROR(VLOOKUP($A20,'Import OffPeak'!$A$3:DU$99,120,FALSE())-VLOOKUP($A20,'Import OffPeak change'!$A$106:DU$202,120,FALSE())),0,(VLOOKUP($A20,'Import OffPeak'!$A$3:DU$99,120,FALSE())-VLOOKUP($A20,'Import OffPeak change'!$A$106:DU$202,120,FALSE())))</f>
        <v>58.9825062924792</v>
      </c>
      <c r="DQ20" s="193" t="n">
        <f aca="false">IF(ISERROR(VLOOKUP($A20,'Import OffPeak'!$A$3:DV$99,121,FALSE())-VLOOKUP($A20,'Import OffPeak change'!$A$106:DV$202,121,FALSE())),0,(VLOOKUP($A20,'Import OffPeak'!$A$3:DV$99,121,FALSE())-VLOOKUP($A20,'Import OffPeak change'!$A$106:DV$202,121,FALSE())))</f>
        <v>58.1178497596366</v>
      </c>
      <c r="DR20" s="193" t="n">
        <f aca="false">IF(ISERROR(VLOOKUP($A20,'Import OffPeak'!$A$3:DW$99,122,FALSE())-VLOOKUP($A20,'Import OffPeak change'!$A$106:DW$202,122,FALSE())),0,(VLOOKUP($A20,'Import OffPeak'!$A$3:DW$99,122,FALSE())-VLOOKUP($A20,'Import OffPeak change'!$A$106:DW$202,122,FALSE())))</f>
        <v>62.2138059316776</v>
      </c>
      <c r="DS20" s="193" t="n">
        <f aca="false">IF(ISERROR(VLOOKUP($A20,'Import OffPeak'!$A$3:DX$99,123,FALSE())-VLOOKUP($A20,'Import OffPeak change'!$A$106:DX$202,123,FALSE())),0,(VLOOKUP($A20,'Import OffPeak'!$A$3:DX$99,123,FALSE())-VLOOKUP($A20,'Import OffPeak change'!$A$106:DX$202,123,FALSE())))</f>
        <v>56.9648255398333</v>
      </c>
      <c r="DT20" s="193" t="n">
        <f aca="false">IF(ISERROR(VLOOKUP($A20,'Import OffPeak'!$A$3:DY$99,124,FALSE())-VLOOKUP($A20,'Import OffPeak change'!$A$106:DY$202,124,FALSE())),0,(VLOOKUP($A20,'Import OffPeak'!$A$3:DY$99,124,FALSE())-VLOOKUP($A20,'Import OffPeak change'!$A$106:DY$202,124,FALSE())))</f>
        <v>57.7936236424703</v>
      </c>
      <c r="DU20" s="193" t="n">
        <f aca="false">IF(ISERROR(VLOOKUP($A20,'Import OffPeak'!$A$3:DZ$99,125,FALSE())-VLOOKUP($A20,'Import OffPeak change'!$A$106:DZ$202,125,FALSE())),0,(VLOOKUP($A20,'Import OffPeak'!$A$3:DZ$99,125,FALSE())-VLOOKUP($A20,'Import OffPeak change'!$A$106:DZ$202,125,FALSE())))</f>
        <v>51.0717773962197</v>
      </c>
      <c r="DV20" s="193" t="n">
        <f aca="false">IF(ISERROR(VLOOKUP($A20,'Import OffPeak'!$A$3:EA$99,126,FALSE())-VLOOKUP($A20,'Import OffPeak change'!$A$106:EA$202,126,FALSE())),0,(VLOOKUP($A20,'Import OffPeak'!$A$3:EA$99,126,FALSE())-VLOOKUP($A20,'Import OffPeak change'!$A$106:EA$202,126,FALSE())))</f>
        <v>53.0033485105496</v>
      </c>
      <c r="DW20" s="193" t="n">
        <f aca="false">IF(ISERROR(VLOOKUP($A20,'Import OffPeak'!$A$3:EB$99,127,FALSE())-VLOOKUP($A20,'Import OffPeak change'!$A$106:EB$202,127,FALSE())),0,(VLOOKUP($A20,'Import OffPeak'!$A$3:EB$99,127,FALSE())-VLOOKUP($A20,'Import OffPeak change'!$A$106:EB$202,127,FALSE())))</f>
        <v>52.8968830472804</v>
      </c>
      <c r="DX20" s="193" t="n">
        <f aca="false">IF(ISERROR(VLOOKUP($A20,'Import OffPeak'!$A$3:EC$99,128,FALSE())-VLOOKUP($A20,'Import OffPeak change'!$A$106:EC$202,128,FALSE())),0,(VLOOKUP($A20,'Import OffPeak'!$A$3:EC$99,128,FALSE())-VLOOKUP($A20,'Import OffPeak change'!$A$106:EC$202,128,FALSE())))</f>
        <v>52.7608991532188</v>
      </c>
      <c r="DY20" s="193" t="n">
        <f aca="false">IF(ISERROR(VLOOKUP($A20,'Import OffPeak'!$A$3:ED$99,129,FALSE())-VLOOKUP($A20,'Import OffPeak change'!$A$106:ED$202,129,FALSE())),0,(VLOOKUP($A20,'Import OffPeak'!$A$3:ED$99,129,FALSE())-VLOOKUP($A20,'Import OffPeak change'!$A$106:ED$202,129,FALSE())))</f>
        <v>55.5143969386718</v>
      </c>
      <c r="DZ20" s="193" t="n">
        <f aca="false">IF(ISERROR(VLOOKUP($A20,'Import OffPeak'!$A$3:EE$99,130,FALSE())-VLOOKUP($A20,'Import OffPeak change'!$A$106:EE$202,130,FALSE())),0,(VLOOKUP($A20,'Import OffPeak'!$A$3:EE$99,130,FALSE())-VLOOKUP($A20,'Import OffPeak change'!$A$106:EE$202,130,FALSE())))</f>
        <v>193.58237774418</v>
      </c>
      <c r="EA20" s="193" t="n">
        <f aca="false">IF(ISERROR(VLOOKUP($A20,'Import OffPeak'!$A$3:EF$99,131,FALSE())-VLOOKUP($A20,'Import OffPeak change'!$A$106:EF$202,131,FALSE())),0,(VLOOKUP($A20,'Import OffPeak'!$A$3:EF$99,131,FALSE())-VLOOKUP($A20,'Import OffPeak change'!$A$106:EF$202,131,FALSE())))</f>
        <v>167.287645521632</v>
      </c>
      <c r="EB20" s="193" t="n">
        <f aca="false">IF(ISERROR(VLOOKUP($A20,'Import OffPeak'!$A$3:EG$99,132,FALSE())-VLOOKUP($A20,'Import OffPeak change'!$A$106:EG$202,132,FALSE())),0,(VLOOKUP($A20,'Import OffPeak'!$A$3:EG$99,132,FALSE())-VLOOKUP($A20,'Import OffPeak change'!$A$106:EG$202,132,FALSE())))</f>
        <v>177.271866660321</v>
      </c>
      <c r="EC20" s="193" t="n">
        <f aca="false">IF(ISERROR(VLOOKUP($A20,'Import OffPeak'!$A$3:EH$99,133,FALSE())-VLOOKUP($A20,'Import OffPeak change'!$A$106:EH$202,133,FALSE())),0,(VLOOKUP($A20,'Import OffPeak'!$A$3:EH$99,133,FALSE())-VLOOKUP($A20,'Import OffPeak change'!$A$106:EH$202,133,FALSE())))</f>
        <v>180.438863014475</v>
      </c>
      <c r="ED20" s="193" t="n">
        <f aca="false">IF(ISERROR(VLOOKUP($A20,'Import OffPeak'!$A$3:EI$99,134,FALSE())-VLOOKUP($A20,'Import OffPeak change'!$A$106:EI$202,134,FALSE())),0,(VLOOKUP($A20,'Import OffPeak'!$A$3:EI$99,134,FALSE())-VLOOKUP($A20,'Import OffPeak change'!$A$106:EI$202,134,FALSE())))</f>
        <v>186.109607454371</v>
      </c>
      <c r="EE20" s="193" t="n">
        <f aca="false">IF(ISERROR(VLOOKUP($A20,'Import OffPeak'!$A$3:EJ$99,135,FALSE())-VLOOKUP($A20,'Import OffPeak change'!$A$106:EJ$202,135,FALSE())),0,(VLOOKUP($A20,'Import OffPeak'!$A$3:EJ$99,135,FALSE())-VLOOKUP($A20,'Import OffPeak change'!$A$106:EJ$202,135,FALSE())))</f>
        <v>172.629681284849</v>
      </c>
      <c r="EF20" s="193" t="n">
        <f aca="false">IF(ISERROR(VLOOKUP($A20,'Import OffPeak'!$A$3:EK$99,136,FALSE())-VLOOKUP($A20,'Import OffPeak change'!$A$106:EK$202,136,FALSE())),0,(VLOOKUP($A20,'Import OffPeak'!$A$3:EK$99,136,FALSE())-VLOOKUP($A20,'Import OffPeak change'!$A$106:EK$202,136,FALSE())))</f>
        <v>198.88172466397</v>
      </c>
      <c r="EG20" s="193" t="n">
        <f aca="false">IF(ISERROR(VLOOKUP($A20,'Import OffPeak'!$A$3:EL$99,137,FALSE())-VLOOKUP($A20,'Import OffPeak change'!$A$106:EL$202,137,FALSE())),0,(VLOOKUP($A20,'Import OffPeak'!$A$3:EL$99,137,FALSE())-VLOOKUP($A20,'Import OffPeak change'!$A$106:EL$202,137,FALSE())))</f>
        <v>182.035788714562</v>
      </c>
      <c r="EH20" s="193" t="n">
        <f aca="false">IF(ISERROR(VLOOKUP($A20,'Import OffPeak'!$A$3:EM$99,138,FALSE())-VLOOKUP($A20,'Import OffPeak change'!$A$106:EM$202,138,FALSE())),0,(VLOOKUP($A20,'Import OffPeak'!$A$3:EM$99,138,FALSE())-VLOOKUP($A20,'Import OffPeak change'!$A$106:EM$202,138,FALSE())))</f>
        <v>195.496383537102</v>
      </c>
      <c r="EI20" s="193" t="n">
        <f aca="false">IF(ISERROR(VLOOKUP($A20,'Import OffPeak'!$A$3:EN$99,139,FALSE())-VLOOKUP($A20,'Import OffPeak change'!$A$106:EN$202,139,FALSE())),0,(VLOOKUP($A20,'Import OffPeak'!$A$3:EN$99,139,FALSE())-VLOOKUP($A20,'Import OffPeak change'!$A$106:EN$202,139,FALSE())))</f>
        <v>182.421836258807</v>
      </c>
      <c r="EJ20" s="193" t="n">
        <f aca="false">IF(ISERROR(VLOOKUP($A20,'Import OffPeak'!$A$3:EO$99,140,FALSE())-VLOOKUP($A20,'Import OffPeak change'!$A$106:EO$202,140,FALSE())),0,(VLOOKUP($A20,'Import OffPeak'!$A$3:EO$99,140,FALSE())-VLOOKUP($A20,'Import OffPeak change'!$A$106:EO$202,140,FALSE())))</f>
        <v>186.764109569911</v>
      </c>
      <c r="EK20" s="193" t="n">
        <f aca="false">IF(ISERROR(VLOOKUP($A20,'Import OffPeak'!$A$3:EP$99,141,FALSE())-VLOOKUP($A20,'Import OffPeak change'!$A$106:EP$202,141,FALSE())),0,(VLOOKUP($A20,'Import OffPeak'!$A$3:EP$99,141,FALSE())-VLOOKUP($A20,'Import OffPeak change'!$A$106:EP$202,141,FALSE())))</f>
        <v>201.441825895799</v>
      </c>
      <c r="EL20" s="193" t="n">
        <f aca="false">IF(ISERROR(VLOOKUP($A20,'Import OffPeak'!$A$3:EQ$99,142,FALSE())-VLOOKUP($A20,'Import OffPeak change'!$A$106:EQ$202,142,FALSE())),0,(VLOOKUP($A20,'Import OffPeak'!$A$3:EQ$99,142,FALSE())-VLOOKUP($A20,'Import OffPeak change'!$A$106:EQ$202,142,FALSE())))</f>
        <v>192.840063480693</v>
      </c>
      <c r="EM20" s="193" t="n">
        <f aca="false">IF(ISERROR(VLOOKUP($A20,'Import OffPeak'!$A$3:ER$99,143,FALSE())-VLOOKUP($A20,'Import OffPeak change'!$A$106:ER$202,143,FALSE())),0,(VLOOKUP($A20,'Import OffPeak'!$A$3:ER$99,143,FALSE())-VLOOKUP($A20,'Import OffPeak change'!$A$106:ER$202,143,FALSE())))</f>
        <v>168.613931008695</v>
      </c>
      <c r="EN20" s="193" t="n">
        <f aca="false">IF(ISERROR(VLOOKUP($A20,'Import OffPeak'!$A$3:ES$99,144,FALSE())-VLOOKUP($A20,'Import OffPeak change'!$A$106:ES$202,144,FALSE())),0,(VLOOKUP($A20,'Import OffPeak'!$A$3:ES$99,144,FALSE())-VLOOKUP($A20,'Import OffPeak change'!$A$106:ES$202,144,FALSE())))</f>
        <v>191.734182490163</v>
      </c>
      <c r="EO20" s="193" t="n">
        <f aca="false">IF(ISERROR(VLOOKUP($A20,'Import OffPeak'!$A$3:ET$99,145,FALSE())-VLOOKUP($A20,'Import OffPeak change'!$A$106:ET$202,145,FALSE())),0,(VLOOKUP($A20,'Import OffPeak'!$A$3:ET$99,145,FALSE())-VLOOKUP($A20,'Import OffPeak change'!$A$106:ET$202,145,FALSE())))</f>
        <v>178.839289927291</v>
      </c>
      <c r="EP20" s="193" t="n">
        <f aca="false">IF(ISERROR(VLOOKUP($A20,'Import OffPeak'!$A$3:EU$99,146,FALSE())-VLOOKUP($A20,'Import OffPeak change'!$A$106:EU$202,146,FALSE())),0,(VLOOKUP($A20,'Import OffPeak'!$A$3:EU$99,146,FALSE())-VLOOKUP($A20,'Import OffPeak change'!$A$106:EU$202,146,FALSE())))</f>
        <v>192.649648634666</v>
      </c>
      <c r="EQ20" s="193" t="n">
        <f aca="false">IF(ISERROR(VLOOKUP($A20,'Import OffPeak'!$A$3:EV$99,147,FALSE())-VLOOKUP($A20,'Import OffPeak change'!$A$106:EV$202,147,FALSE())),0,(VLOOKUP($A20,'Import OffPeak'!$A$3:EV$99,147,FALSE())-VLOOKUP($A20,'Import OffPeak change'!$A$106:EV$202,147,FALSE())))</f>
        <v>186.207474588799</v>
      </c>
      <c r="ER20" s="193" t="n">
        <f aca="false">IF(ISERROR(VLOOKUP($A20,'Import OffPeak'!$A$3:EW$99,148,FALSE())-VLOOKUP($A20,'Import OffPeak change'!$A$106:EW$202,148,FALSE())),0,(VLOOKUP($A20,'Import OffPeak'!$A$3:EW$99,148,FALSE())-VLOOKUP($A20,'Import OffPeak change'!$A$106:EW$202,148,FALSE())))</f>
        <v>196.795070210745</v>
      </c>
      <c r="ES20" s="193" t="n">
        <f aca="false">IF(ISERROR(VLOOKUP($A20,'Import OffPeak'!$A$3:EX$99,149,FALSE())-VLOOKUP($A20,'Import OffPeak change'!$A$106:EX$202,149,FALSE())),0,(VLOOKUP($A20,'Import OffPeak'!$A$3:EX$99,149,FALSE())-VLOOKUP($A20,'Import OffPeak change'!$A$106:EX$202,149,FALSE())))</f>
        <v>187.740531304262</v>
      </c>
      <c r="ET20" s="193" t="n">
        <f aca="false">IF(ISERROR(VLOOKUP($A20,'Import OffPeak'!$A$3:EY$99,150,FALSE())-VLOOKUP($A20,'Import OffPeak change'!$A$106:EY$202,150,FALSE())),0,(VLOOKUP($A20,'Import OffPeak'!$A$3:EY$99,150,FALSE())-VLOOKUP($A20,'Import OffPeak change'!$A$106:EY$202,150,FALSE())))</f>
        <v>201.514056398173</v>
      </c>
      <c r="EU20" s="193" t="n">
        <f aca="false">IF(ISERROR(VLOOKUP($A20,'Import OffPeak'!$A$3:EZ$99,151,FALSE())-VLOOKUP($A20,'Import OffPeak change'!$A$106:EZ$202,151,FALSE())),0,(VLOOKUP($A20,'Import OffPeak'!$A$3:EZ$99,151,FALSE())-VLOOKUP($A20,'Import OffPeak change'!$A$106:EZ$202,151,FALSE())))</f>
        <v>187.945831574332</v>
      </c>
      <c r="EV20" s="193" t="n">
        <f aca="false">IF(ISERROR(VLOOKUP($A20,'Import OffPeak'!$A$3:FA$99,152,FALSE())-VLOOKUP($A20,'Import OffPeak change'!$A$106:FA$202,152,FALSE())),0,(VLOOKUP($A20,'Import OffPeak'!$A$3:FA$99,152,FALSE())-VLOOKUP($A20,'Import OffPeak change'!$A$106:FA$202,152,FALSE())))</f>
        <v>192.344820444647</v>
      </c>
      <c r="EW20" s="193" t="n">
        <f aca="false">IF(ISERROR(VLOOKUP($A20,'Import OffPeak'!$A$3:FB$99,153,FALSE())-VLOOKUP($A20,'Import OffPeak change'!$A$106:FB$202,153,FALSE())),0,(VLOOKUP($A20,'Import OffPeak'!$A$3:FB$99,153,FALSE())-VLOOKUP($A20,'Import OffPeak change'!$A$106:FB$202,153,FALSE())))</f>
        <v>207.2299139028</v>
      </c>
      <c r="EX20" s="193" t="n">
        <f aca="false">IF(ISERROR(VLOOKUP($A20,'Import OffPeak'!$A$3:FC$99,154,FALSE())-VLOOKUP($A20,'Import OffPeak change'!$A$106:FC$202,154,FALSE())),0,(VLOOKUP($A20,'Import OffPeak'!$A$3:FC$99,154,FALSE())-VLOOKUP($A20,'Import OffPeak change'!$A$106:FC$202,154,FALSE())))</f>
        <v>198.271539675301</v>
      </c>
      <c r="EY20" s="193" t="n">
        <f aca="false">IF(ISERROR(VLOOKUP($A20,'Import OffPeak'!$A$3:FD$99,155,FALSE())-VLOOKUP($A20,'Import OffPeak change'!$A$106:FD$202,155,FALSE())),0,(VLOOKUP($A20,'Import OffPeak'!$A$3:FD$99,155,FALSE())-VLOOKUP($A20,'Import OffPeak change'!$A$106:FD$202,155,FALSE())))</f>
        <v>173.291365688845</v>
      </c>
      <c r="EZ20" s="193" t="n">
        <f aca="false">IF(ISERROR(VLOOKUP($A20,'Import OffPeak'!$A$3:FE$99,156,FALSE())-VLOOKUP($A20,'Import OffPeak change'!$A$106:FE$202,156,FALSE())),0,(VLOOKUP($A20,'Import OffPeak'!$A$3:FE$99,156,FALSE())-VLOOKUP($A20,'Import OffPeak change'!$A$106:FE$202,156,FALSE())))</f>
        <v>196.946040981911</v>
      </c>
      <c r="FA20" s="193" t="n">
        <f aca="false">IF(ISERROR(VLOOKUP($A20,'Import OffPeak'!$A$3:FF$99,157,FALSE())-VLOOKUP($A20,'Import OffPeak change'!$A$106:FF$202,157,FALSE())),0,(VLOOKUP($A20,'Import OffPeak'!$A$3:FF$99,157,FALSE())-VLOOKUP($A20,'Import OffPeak change'!$A$106:FF$202,157,FALSE())))</f>
        <v>183.543413673029</v>
      </c>
      <c r="FB20" s="193" t="n">
        <f aca="false">IF(ISERROR(VLOOKUP($A20,'Import OffPeak'!$A$3:FG$99,158,FALSE())-VLOOKUP($A20,'Import OffPeak change'!$A$106:FG$202,158,FALSE())),0,(VLOOKUP($A20,'Import OffPeak'!$A$3:FG$99,158,FALSE())-VLOOKUP($A20,'Import OffPeak change'!$A$106:FG$202,158,FALSE())))</f>
        <v>197.663615044916</v>
      </c>
      <c r="FC20" s="193" t="n">
        <f aca="false">IF(ISERROR(VLOOKUP($A20,'Import OffPeak'!$A$3:FH$99,159,FALSE())-VLOOKUP($A20,'Import OffPeak change'!$A$106:FH$202,159,FALSE())),0,(VLOOKUP($A20,'Import OffPeak'!$A$3:FH$99,159,FALSE())-VLOOKUP($A20,'Import OffPeak change'!$A$106:FH$202,159,FALSE())))</f>
        <v>190.931647179727</v>
      </c>
      <c r="FD20" s="193" t="n">
        <f aca="false">IF(ISERROR(VLOOKUP($A20,'Import OffPeak'!$A$3:FI$99,160,FALSE())-VLOOKUP($A20,'Import OffPeak change'!$A$106:FI$202,160,FALSE())),0,(VLOOKUP($A20,'Import OffPeak'!$A$3:FI$99,160,FALSE())-VLOOKUP($A20,'Import OffPeak change'!$A$106:FI$202,160,FALSE())))</f>
        <v>201.448701908008</v>
      </c>
      <c r="FE20" s="193" t="n">
        <f aca="false">IF(ISERROR(VLOOKUP($A20,'Import OffPeak'!$A$3:FJ$99,161,FALSE())-VLOOKUP($A20,'Import OffPeak change'!$A$106:FJ$202,161,FALSE())),0,(VLOOKUP($A20,'Import OffPeak'!$A$3:FJ$99,161,FALSE())-VLOOKUP($A20,'Import OffPeak change'!$A$106:FJ$202,161,FALSE())))</f>
        <v>200.836341870119</v>
      </c>
      <c r="FF20" s="193" t="n">
        <f aca="false">IF(ISERROR(VLOOKUP($A20,'Import OffPeak'!$A$3:FK$99,162,FALSE())-VLOOKUP($A20,'Import OffPeak change'!$A$106:FK$202,162,FALSE())),0,(VLOOKUP($A20,'Import OffPeak'!$A$3:FK$99,162,FALSE())-VLOOKUP($A20,'Import OffPeak change'!$A$106:FK$202,162,FALSE())))</f>
        <v>197.219221749821</v>
      </c>
      <c r="FG20" s="193" t="n">
        <f aca="false">IF(ISERROR(VLOOKUP($A20,'Import OffPeak'!$A$3:FL$99,163,FALSE())-VLOOKUP($A20,'Import OffPeak change'!$A$106:FL$202,163,FALSE())),0,(VLOOKUP($A20,'Import OffPeak'!$A$3:FL$99,163,FALSE())-VLOOKUP($A20,'Import OffPeak change'!$A$106:FL$202,163,FALSE())))</f>
        <v>192.066065360159</v>
      </c>
      <c r="FH20" s="193" t="n">
        <f aca="false">IF(ISERROR(VLOOKUP($A20,'Import OffPeak'!$A$3:FM$99,164,FALSE())-VLOOKUP($A20,'Import OffPeak change'!$A$106:FM$202,164,FALSE())),0,(VLOOKUP($A20,'Import OffPeak'!$A$3:FM$99,164,FALSE())-VLOOKUP($A20,'Import OffPeak change'!$A$106:FM$202,164,FALSE())))</f>
        <v>156.547252187045</v>
      </c>
      <c r="FI20" s="193" t="n">
        <f aca="false">IF(ISERROR(VLOOKUP($A20,'Import OffPeak'!$A$3:FN$99,165,FALSE())-VLOOKUP($A20,'Import OffPeak change'!$A$106:FN$202,165,FALSE())),0,(VLOOKUP($A20,'Import OffPeak'!$A$3:FN$99,165,FALSE())-VLOOKUP($A20,'Import OffPeak change'!$A$106:FN$202,165,FALSE())))</f>
        <v>155.361927722468</v>
      </c>
      <c r="FJ20" s="193" t="n">
        <f aca="false">IF(ISERROR(VLOOKUP($A20,'Import OffPeak'!$A$3:FO$99,166,FALSE())-VLOOKUP($A20,'Import OffPeak change'!$A$106:FO$202,166,FALSE())),0,(VLOOKUP($A20,'Import OffPeak'!$A$3:FO$99,166,FALSE())-VLOOKUP($A20,'Import OffPeak change'!$A$106:FO$202,166,FALSE())))</f>
        <v>0</v>
      </c>
      <c r="FK20" s="193" t="n">
        <f aca="false">IF(ISERROR(VLOOKUP($A20,'Import OffPeak'!$A$3:FP$99,167,FALSE())-VLOOKUP($A20,'Import OffPeak change'!$A$106:FP$202,167,FALSE())),0,(VLOOKUP($A20,'Import OffPeak'!$A$3:FP$99,167,FALSE())-VLOOKUP($A20,'Import OffPeak change'!$A$106:FP$202,167,FALSE())))</f>
        <v>0</v>
      </c>
      <c r="FL20" s="193" t="n">
        <f aca="false">IF(ISERROR(VLOOKUP($A20,'Import OffPeak'!$A$3:FQ$99,168,FALSE())-VLOOKUP($A20,'Import OffPeak change'!$A$106:FQ$202,168,FALSE())),0,(VLOOKUP($A20,'Import OffPeak'!$A$3:FQ$99,168,FALSE())-VLOOKUP($A20,'Import OffPeak change'!$A$106:FQ$202,168,FALSE())))</f>
        <v>0</v>
      </c>
      <c r="FM20" s="193" t="n">
        <f aca="false">IF(ISERROR(VLOOKUP($A20,'Import OffPeak'!$A$3:FR$99,169,FALSE())-VLOOKUP($A20,'Import OffPeak change'!$A$106:FR$202,169,FALSE())),0,(VLOOKUP($A20,'Import OffPeak'!$A$3:FR$99,169,FALSE())-VLOOKUP($A20,'Import OffPeak change'!$A$106:FR$202,169,FALSE())))</f>
        <v>0</v>
      </c>
      <c r="FN20" s="193" t="n">
        <f aca="false">IF(ISERROR(VLOOKUP($A20,'Import OffPeak'!$A$3:FS$99,170,FALSE())-VLOOKUP($A20,'Import OffPeak change'!$A$106:FS$202,170,FALSE())),0,(VLOOKUP($A20,'Import OffPeak'!$A$3:FS$99,170,FALSE())-VLOOKUP($A20,'Import OffPeak change'!$A$106:FS$202,170,FALSE())))</f>
        <v>0</v>
      </c>
      <c r="FO20" s="193" t="n">
        <f aca="false">IF(ISERROR(VLOOKUP($A20,'Import OffPeak'!$A$3:FT$99,171,FALSE())-VLOOKUP($A20,'Import OffPeak change'!$A$106:FT$202,171,FALSE())),0,(VLOOKUP($A20,'Import OffPeak'!$A$3:FT$99,171,FALSE())-VLOOKUP($A20,'Import OffPeak change'!$A$106:FT$202,171,FALSE())))</f>
        <v>0</v>
      </c>
      <c r="FP20" s="193" t="n">
        <f aca="false">IF(ISERROR(VLOOKUP($A20,'Import OffPeak'!$A$3:FU$99,172,FALSE())-VLOOKUP($A20,'Import OffPeak change'!$A$106:FU$202,172,FALSE())),0,(VLOOKUP($A20,'Import OffPeak'!$A$3:FU$99,172,FALSE())-VLOOKUP($A20,'Import OffPeak change'!$A$106:FU$202,172,FALSE())))</f>
        <v>0</v>
      </c>
      <c r="FQ20" s="193" t="n">
        <f aca="false">IF(ISERROR(VLOOKUP($A20,'Import OffPeak'!$A$3:FV$99,173,FALSE())-VLOOKUP($A20,'Import OffPeak change'!$A$106:FV$202,173,FALSE())),0,(VLOOKUP($A20,'Import OffPeak'!$A$3:FV$99,173,FALSE())-VLOOKUP($A20,'Import OffPeak change'!$A$106:FV$202,173,FALSE())))</f>
        <v>0</v>
      </c>
      <c r="FR20" s="193" t="n">
        <f aca="false">IF(ISERROR(VLOOKUP($A20,'Import OffPeak'!$A$3:FW$99,174,FALSE())-VLOOKUP($A20,'Import OffPeak change'!$A$106:FW$202,174,FALSE())),0,(VLOOKUP($A20,'Import OffPeak'!$A$3:FW$99,174,FALSE())-VLOOKUP($A20,'Import OffPeak change'!$A$106:FW$202,174,FALSE())))</f>
        <v>0</v>
      </c>
      <c r="FS20" s="193" t="n">
        <f aca="false">IF(ISERROR(VLOOKUP($A20,'Import OffPeak'!$A$3:FX$99,175,FALSE())-VLOOKUP($A20,'Import OffPeak change'!$A$106:FX$202,175,FALSE())),0,(VLOOKUP($A20,'Import OffPeak'!$A$3:FX$99,175,FALSE())-VLOOKUP($A20,'Import OffPeak change'!$A$106:FX$202,175,FALSE())))</f>
        <v>0</v>
      </c>
      <c r="FT20" s="193" t="n">
        <f aca="false">IF(ISERROR(VLOOKUP($A20,'Import OffPeak'!$A$3:FY$99,176,FALSE())-VLOOKUP($A20,'Import OffPeak change'!$A$106:FY$202,176,FALSE())),0,(VLOOKUP($A20,'Import OffPeak'!$A$3:FY$99,176,FALSE())-VLOOKUP($A20,'Import OffPeak change'!$A$106:FY$202,176,FALSE())))</f>
        <v>0</v>
      </c>
      <c r="FU20" s="193" t="n">
        <f aca="false">IF(ISERROR(VLOOKUP($A20,'Import OffPeak'!$A$3:FZ$99,177,FALSE())-VLOOKUP($A20,'Import OffPeak change'!$A$106:FZ$202,177,FALSE())),0,(VLOOKUP($A20,'Import OffPeak'!$A$3:FZ$99,177,FALSE())-VLOOKUP($A20,'Import OffPeak change'!$A$106:FZ$202,177,FALSE())))</f>
        <v>0</v>
      </c>
      <c r="FV20" s="193" t="n">
        <f aca="false">IF(ISERROR(VLOOKUP($A20,'Import OffPeak'!$A$3:GA$99,178,FALSE())-VLOOKUP($A20,'Import OffPeak change'!$A$106:GA$202,178,FALSE())),0,(VLOOKUP($A20,'Import OffPeak'!$A$3:GA$99,178,FALSE())-VLOOKUP($A20,'Import OffPeak change'!$A$106:GA$202,178,FALSE())))</f>
        <v>0</v>
      </c>
      <c r="FW20" s="193" t="n">
        <f aca="false">IF(ISERROR(VLOOKUP($A20,'Import OffPeak'!$A$3:GB$99,179,FALSE())-VLOOKUP($A20,'Import OffPeak change'!$A$106:GB$202,179,FALSE())),0,(VLOOKUP($A20,'Import OffPeak'!$A$3:GB$99,179,FALSE())-VLOOKUP($A20,'Import OffPeak change'!$A$106:GB$202,179,FALSE())))</f>
        <v>0</v>
      </c>
      <c r="FX20" s="193" t="n">
        <f aca="false">IF(ISERROR(VLOOKUP($A20,'Import OffPeak'!$A$3:GC$99,180,FALSE())-VLOOKUP($A20,'Import OffPeak change'!$A$106:GC$202,180,FALSE())),0,(VLOOKUP($A20,'Import OffPeak'!$A$3:GC$99,180,FALSE())-VLOOKUP($A20,'Import OffPeak change'!$A$106:GC$202,180,FALSE())))</f>
        <v>0</v>
      </c>
      <c r="FY20" s="193" t="n">
        <f aca="false">IF(ISERROR(VLOOKUP($A20,'Import OffPeak'!$A$3:GD$99,181,FALSE())-VLOOKUP($A20,'Import OffPeak change'!$A$106:GD$202,181,FALSE())),0,(VLOOKUP($A20,'Import OffPeak'!$A$3:GD$99,181,FALSE())-VLOOKUP($A20,'Import OffPeak change'!$A$106:GD$202,181,FALSE())))</f>
        <v>0</v>
      </c>
      <c r="FZ20" s="193" t="n">
        <f aca="false">IF(ISERROR(VLOOKUP($A20,'Import OffPeak'!$A$3:GE$99,182,FALSE())-VLOOKUP($A20,'Import OffPeak change'!$A$106:GE$202,182,FALSE())),0,(VLOOKUP($A20,'Import OffPeak'!$A$3:GE$99,182,FALSE())-VLOOKUP($A20,'Import OffPeak change'!$A$106:GE$202,182,FALSE())))</f>
        <v>0</v>
      </c>
      <c r="GA20" s="193" t="n">
        <f aca="false">IF(ISERROR(VLOOKUP($A20,'Import OffPeak'!$A$3:GF$99,183,FALSE())-VLOOKUP($A20,'Import OffPeak change'!$A$106:GF$202,183,FALSE())),0,(VLOOKUP($A20,'Import OffPeak'!$A$3:GF$99,183,FALSE())-VLOOKUP($A20,'Import OffPeak change'!$A$106:GF$202,183,FALSE())))</f>
        <v>0</v>
      </c>
      <c r="GB20" s="193" t="n">
        <f aca="false">IF(ISERROR(VLOOKUP($A20,'Import OffPeak'!$A$3:GG$99,184,FALSE())-VLOOKUP($A20,'Import OffPeak change'!$A$106:GG$202,184,FALSE())),0,(VLOOKUP($A20,'Import OffPeak'!$A$3:GG$99,184,FALSE())-VLOOKUP($A20,'Import OffPeak change'!$A$106:GG$202,184,FALSE())))</f>
        <v>0</v>
      </c>
      <c r="GC20" s="193" t="n">
        <f aca="false">IF(ISERROR(VLOOKUP($A20,'Import OffPeak'!$A$3:GH$99,185,FALSE())-VLOOKUP($A20,'Import OffPeak change'!$A$106:GH$202,185,FALSE())),0,(VLOOKUP($A20,'Import OffPeak'!$A$3:GH$99,185,FALSE())-VLOOKUP($A20,'Import OffPeak change'!$A$106:GH$202,185,FALSE())))</f>
        <v>0</v>
      </c>
      <c r="GD20" s="193" t="n">
        <f aca="false">IF(ISERROR(VLOOKUP($A20,'Import OffPeak'!$A$3:GI$99,186,FALSE())-VLOOKUP($A20,'Import OffPeak change'!$A$106:GI$202,186,FALSE())),0,(VLOOKUP($A20,'Import OffPeak'!$A$3:GI$99,186,FALSE())-VLOOKUP($A20,'Import OffPeak change'!$A$106:GI$202,186,FALSE())))</f>
        <v>0</v>
      </c>
      <c r="GE20" s="193" t="n">
        <f aca="false">IF(ISERROR(VLOOKUP($A20,'Import OffPeak'!$A$3:GJ$99,187,FALSE())-VLOOKUP($A20,'Import OffPeak change'!$A$106:GJ$202,187,FALSE())),0,(VLOOKUP($A20,'Import OffPeak'!$A$3:GJ$99,187,FALSE())-VLOOKUP($A20,'Import OffPeak change'!$A$106:GJ$202,187,FALSE())))</f>
        <v>0</v>
      </c>
      <c r="GF20" s="193" t="n">
        <f aca="false">IF(ISERROR(VLOOKUP($A20,'Import OffPeak'!$A$3:GK$99,188,FALSE())-VLOOKUP($A20,'Import OffPeak change'!$A$106:GK$202,188,FALSE())),0,(VLOOKUP($A20,'Import OffPeak'!$A$3:GK$99,188,FALSE())-VLOOKUP($A20,'Import OffPeak change'!$A$106:GK$202,188,FALSE())))</f>
        <v>0</v>
      </c>
      <c r="GG20" s="193" t="n">
        <f aca="false">IF(ISERROR(VLOOKUP($A20,'Import OffPeak'!$A$3:GL$99,189,FALSE())-VLOOKUP($A20,'Import OffPeak change'!$A$106:GL$202,189,FALSE())),0,(VLOOKUP($A20,'Import OffPeak'!$A$3:GL$99,189,FALSE())-VLOOKUP($A20,'Import OffPeak change'!$A$106:GL$202,189,FALSE())))</f>
        <v>0</v>
      </c>
      <c r="GH20" s="193" t="n">
        <f aca="false">IF(ISERROR(VLOOKUP($A20,'Import OffPeak'!$A$3:GM$99,190,FALSE())-VLOOKUP($A20,'Import OffPeak change'!$A$106:GM$202,190,FALSE())),0,(VLOOKUP($A20,'Import OffPeak'!$A$3:GM$99,190,FALSE())-VLOOKUP($A20,'Import OffPeak change'!$A$106:GM$202,190,FALSE())))</f>
        <v>0</v>
      </c>
      <c r="GI20" s="193" t="n">
        <f aca="false">IF(ISERROR(VLOOKUP($A20,'Import OffPeak'!$A$3:GN$99,191,FALSE())-VLOOKUP($A20,'Import OffPeak change'!$A$106:GN$202,191,FALSE())),0,(VLOOKUP($A20,'Import OffPeak'!$A$3:GN$99,191,FALSE())-VLOOKUP($A20,'Import OffPeak change'!$A$106:GN$202,191,FALSE())))</f>
        <v>0</v>
      </c>
      <c r="GJ20" s="193" t="n">
        <f aca="false">IF(ISERROR(VLOOKUP($A20,'Import OffPeak'!$A$3:GO$99,192,FALSE())-VLOOKUP($A20,'Import OffPeak change'!$A$106:GO$202,192,FALSE())),0,(VLOOKUP($A20,'Import OffPeak'!$A$3:GO$99,192,FALSE())-VLOOKUP($A20,'Import OffPeak change'!$A$106:GO$202,192,FALSE())))</f>
        <v>0</v>
      </c>
      <c r="GK20" s="193" t="n">
        <f aca="false">IF(ISERROR(VLOOKUP($A20,'Import OffPeak'!$A$3:GP$99,193,FALSE())-VLOOKUP($A20,'Import OffPeak change'!$A$106:GP$202,193,FALSE())),0,(VLOOKUP($A20,'Import OffPeak'!$A$3:GP$99,193,FALSE())-VLOOKUP($A20,'Import OffPeak change'!$A$106:GP$202,193,FALSE())))</f>
        <v>0</v>
      </c>
      <c r="GL20" s="193" t="n">
        <f aca="false">IF(ISERROR(VLOOKUP($A20,'Import OffPeak'!$A$3:GQ$99,194,FALSE())-VLOOKUP($A20,'Import OffPeak change'!$A$106:GQ$202,194,FALSE())),0,(VLOOKUP($A20,'Import OffPeak'!$A$3:GQ$99,194,FALSE())-VLOOKUP($A20,'Import OffPeak change'!$A$106:GQ$202,194,FALSE())))</f>
        <v>0</v>
      </c>
      <c r="GM20" s="193" t="n">
        <f aca="false">IF(ISERROR(VLOOKUP($A20,'Import OffPeak'!$A$3:GR$99,195,FALSE())-VLOOKUP($A20,'Import OffPeak change'!$A$106:GR$202,195,FALSE())),0,(VLOOKUP($A20,'Import OffPeak'!$A$3:GR$99,195,FALSE())-VLOOKUP($A20,'Import OffPeak change'!$A$106:GR$202,195,FALSE())))</f>
        <v>0</v>
      </c>
      <c r="GN20" s="193" t="n">
        <f aca="false">IF(ISERROR(VLOOKUP($A20,'Import OffPeak'!$A$3:GS$99,196,FALSE())-VLOOKUP($A20,'Import OffPeak change'!$A$106:GS$202,196,FALSE())),0,(VLOOKUP($A20,'Import OffPeak'!$A$3:GS$99,196,FALSE())-VLOOKUP($A20,'Import OffPeak change'!$A$106:GS$202,196,FALSE())))</f>
        <v>0</v>
      </c>
      <c r="GO20" s="193" t="n">
        <f aca="false">IF(ISERROR(VLOOKUP($A20,'Import OffPeak'!$A$3:GT$99,197,FALSE())-VLOOKUP($A20,'Import OffPeak change'!$A$106:GT$202,197,FALSE())),0,(VLOOKUP($A20,'Import OffPeak'!$A$3:GT$99,197,FALSE())-VLOOKUP($A20,'Import OffPeak change'!$A$106:GT$202,197,FALSE())))</f>
        <v>0</v>
      </c>
      <c r="GP20" s="193" t="n">
        <f aca="false">IF(ISERROR(VLOOKUP($A20,'Import OffPeak'!$A$3:GU$99,198,FALSE())-VLOOKUP($A20,'Import OffPeak change'!$A$106:GU$202,198,FALSE())),0,(VLOOKUP($A20,'Import OffPeak'!$A$3:GU$99,198,FALSE())-VLOOKUP($A20,'Import OffPeak change'!$A$106:GU$202,198,FALSE())))</f>
        <v>0</v>
      </c>
      <c r="GQ20" s="193" t="n">
        <f aca="false">IF(ISERROR(VLOOKUP($A20,'Import OffPeak'!$A$3:GV$99,199,FALSE())-VLOOKUP($A20,'Import OffPeak change'!$A$106:GV$202,199,FALSE())),0,(VLOOKUP($A20,'Import OffPeak'!$A$3:GV$99,199,FALSE())-VLOOKUP($A20,'Import OffPeak change'!$A$106:GV$202,199,FALSE())))</f>
        <v>0</v>
      </c>
      <c r="GR20" s="193" t="n">
        <f aca="false">IF(ISERROR(VLOOKUP($A20,'Import OffPeak'!$A$3:GW$99,200,FALSE())-VLOOKUP($A20,'Import OffPeak change'!$A$106:GW$202,200,FALSE())),0,(VLOOKUP($A20,'Import OffPeak'!$A$3:GW$99,200,FALSE())-VLOOKUP($A20,'Import OffPeak change'!$A$106:GW$202,200,FALSE())))</f>
        <v>0</v>
      </c>
      <c r="GS20" s="193" t="n">
        <f aca="false">IF(ISERROR(VLOOKUP($A20,'Import OffPeak'!$A$3:GX$99,201,FALSE())-VLOOKUP($A20,'Import OffPeak change'!$A$106:GX$202,201,FALSE())),0,(VLOOKUP($A20,'Import OffPeak'!$A$3:GX$99,201,FALSE())-VLOOKUP($A20,'Import OffPeak change'!$A$106:GX$202,201,FALSE())))</f>
        <v>0</v>
      </c>
      <c r="GT20" s="193" t="n">
        <f aca="false">IF(ISERROR(VLOOKUP($A20,'Import OffPeak'!$A$3:GY$99,202,FALSE())-VLOOKUP($A20,'Import OffPeak change'!$A$106:GY$202,202,FALSE())),0,(VLOOKUP($A20,'Import OffPeak'!$A$3:GY$99,202,FALSE())-VLOOKUP($A20,'Import OffPeak change'!$A$106:GY$202,202,FALSE())))</f>
        <v>0</v>
      </c>
      <c r="GU20" s="193" t="n">
        <f aca="false">IF(ISERROR(VLOOKUP($A20,'Import OffPeak'!$A$3:GZ$99,203,FALSE())-VLOOKUP($A20,'Import OffPeak change'!$A$106:GZ$202,203,FALSE())),0,(VLOOKUP($A20,'Import OffPeak'!$A$3:GZ$99,203,FALSE())-VLOOKUP($A20,'Import OffPeak change'!$A$106:GZ$202,203,FALSE())))</f>
        <v>0</v>
      </c>
      <c r="GV20" s="193" t="n">
        <f aca="false">IF(ISERROR(VLOOKUP($A20,'Import OffPeak'!$A$3:HA$99,204,FALSE())-VLOOKUP($A20,'Import OffPeak change'!$A$106:HA$202,204,FALSE())),0,(VLOOKUP($A20,'Import OffPeak'!$A$3:HA$99,204,FALSE())-VLOOKUP($A20,'Import OffPeak change'!$A$106:HA$202,204,FALSE())))</f>
        <v>0</v>
      </c>
      <c r="GW20" s="193" t="n">
        <f aca="false">IF(ISERROR(VLOOKUP($A20,'Import OffPeak'!$A$3:HB$99,205,FALSE())-VLOOKUP($A20,'Import OffPeak change'!$A$106:HB$202,205,FALSE())),0,(VLOOKUP($A20,'Import OffPeak'!$A$3:HB$99,205,FALSE())-VLOOKUP($A20,'Import OffPeak change'!$A$106:HB$202,205,FALSE())))</f>
        <v>0</v>
      </c>
      <c r="GX20" s="193" t="n">
        <f aca="false">IF(ISERROR(VLOOKUP($A20,'Import OffPeak'!$A$3:HC$99,206,FALSE())-VLOOKUP($A20,'Import OffPeak change'!$A$106:HC$202,206,FALSE())),0,(VLOOKUP($A20,'Import OffPeak'!$A$3:HC$99,206,FALSE())-VLOOKUP($A20,'Import OffPeak change'!$A$106:HC$202,206,FALSE())))</f>
        <v>0</v>
      </c>
      <c r="GY20" s="193" t="n">
        <f aca="false">IF(ISERROR(VLOOKUP($A20,'Import OffPeak'!$A$3:HD$99,207,FALSE())-VLOOKUP($A20,'Import OffPeak change'!$A$106:HD$202,207,FALSE())),0,(VLOOKUP($A20,'Import OffPeak'!$A$3:HD$99,207,FALSE())-VLOOKUP($A20,'Import OffPeak change'!$A$106:HD$202,207,FALSE())))</f>
        <v>0</v>
      </c>
      <c r="GZ20" s="193" t="n">
        <f aca="false">IF(ISERROR(VLOOKUP($A20,'Import OffPeak'!$A$3:HE$99,208,FALSE())-VLOOKUP($A20,'Import OffPeak change'!$A$106:HE$202,208,FALSE())),0,(VLOOKUP($A20,'Import OffPeak'!$A$3:HE$99,208,FALSE())-VLOOKUP($A20,'Import OffPeak change'!$A$106:HE$202,208,FALSE())))</f>
        <v>0</v>
      </c>
      <c r="HA20" s="193" t="n">
        <f aca="false">IF(ISERROR(VLOOKUP($A20,'Import OffPeak'!$A$3:HF$99,209,FALSE())-VLOOKUP($A20,'Import OffPeak change'!$A$106:HF$202,209,FALSE())),0,(VLOOKUP($A20,'Import OffPeak'!$A$3:HF$99,209,FALSE())-VLOOKUP($A20,'Import OffPeak change'!$A$106:HF$202,209,FALSE())))</f>
        <v>0</v>
      </c>
      <c r="HB20" s="193" t="n">
        <f aca="false">IF(ISERROR(VLOOKUP($A20,'Import OffPeak'!$A$3:HG$99,210,FALSE())-VLOOKUP($A20,'Import OffPeak change'!$A$106:HG$202,210,FALSE())),0,(VLOOKUP($A20,'Import OffPeak'!$A$3:HG$99,210,FALSE())-VLOOKUP($A20,'Import OffPeak change'!$A$106:HG$202,210,FALSE())))</f>
        <v>0</v>
      </c>
      <c r="HC20" s="193" t="n">
        <f aca="false">IF(ISERROR(VLOOKUP($A20,'Import OffPeak'!$A$3:HH$99,211,FALSE())-VLOOKUP($A20,'Import OffPeak change'!$A$106:HH$202,211,FALSE())),0,(VLOOKUP($A20,'Import OffPeak'!$A$3:HH$99,211,FALSE())-VLOOKUP($A20,'Import OffPeak change'!$A$106:HH$202,211,FALSE())))</f>
        <v>0</v>
      </c>
      <c r="HD20" s="193" t="n">
        <f aca="false">IF(ISERROR(VLOOKUP($A20,'Import OffPeak'!$A$3:HI$99,212,FALSE())-VLOOKUP($A20,'Import OffPeak change'!$A$106:HI$202,212,FALSE())),0,(VLOOKUP($A20,'Import OffPeak'!$A$3:HI$99,212,FALSE())-VLOOKUP($A20,'Import OffPeak change'!$A$106:HI$202,212,FALSE())))</f>
        <v>0</v>
      </c>
      <c r="HE20" s="193" t="n">
        <f aca="false">IF(ISERROR(VLOOKUP($A20,'Import OffPeak'!$A$3:HJ$99,213,FALSE())-VLOOKUP($A20,'Import OffPeak change'!$A$106:HJ$202,213,FALSE())),0,(VLOOKUP($A20,'Import OffPeak'!$A$3:HJ$99,213,FALSE())-VLOOKUP($A20,'Import OffPeak change'!$A$106:HJ$202,213,FALSE())))</f>
        <v>0</v>
      </c>
      <c r="HF20" s="193" t="n">
        <f aca="false">IF(ISERROR(VLOOKUP($A20,'Import OffPeak'!$A$3:HK$99,214,FALSE())-VLOOKUP($A20,'Import OffPeak change'!$A$106:HK$202,214,FALSE())),0,(VLOOKUP($A20,'Import OffPeak'!$A$3:HK$99,214,FALSE())-VLOOKUP($A20,'Import OffPeak change'!$A$106:HK$202,214,FALSE())))</f>
        <v>0</v>
      </c>
      <c r="HG20" s="193" t="n">
        <f aca="false">IF(ISERROR(VLOOKUP($A20,'Import OffPeak'!$A$3:HL$99,215,FALSE())-VLOOKUP($A20,'Import OffPeak change'!$A$106:HL$202,215,FALSE())),0,(VLOOKUP($A20,'Import OffPeak'!$A$3:HL$99,215,FALSE())-VLOOKUP($A20,'Import OffPeak change'!$A$106:HL$202,215,FALSE())))</f>
        <v>0</v>
      </c>
      <c r="HH20" s="193" t="n">
        <f aca="false">IF(ISERROR(VLOOKUP($A20,'Import OffPeak'!$A$3:HM$99,216,FALSE())-VLOOKUP($A20,'Import OffPeak change'!$A$106:HM$202,216,FALSE())),0,(VLOOKUP($A20,'Import OffPeak'!$A$3:HM$99,216,FALSE())-VLOOKUP($A20,'Import OffPeak change'!$A$106:HM$202,216,FALSE())))</f>
        <v>0</v>
      </c>
      <c r="HI20" s="193" t="n">
        <f aca="false">IF(ISERROR(VLOOKUP($A20,'Import OffPeak'!$A$3:HN$99,217,FALSE())-VLOOKUP($A20,'Import OffPeak change'!$A$106:HN$202,217,FALSE())),0,(VLOOKUP($A20,'Import OffPeak'!$A$3:HN$99,217,FALSE())-VLOOKUP($A20,'Import OffPeak change'!$A$106:HN$202,217,FALSE())))</f>
        <v>0</v>
      </c>
      <c r="HJ20" s="193" t="n">
        <f aca="false">IF(ISERROR(VLOOKUP($A20,'Import OffPeak'!$A$3:HO$99,218,FALSE())-VLOOKUP($A20,'Import OffPeak change'!$A$106:HO$202,218,FALSE())),0,(VLOOKUP($A20,'Import OffPeak'!$A$3:HO$99,218,FALSE())-VLOOKUP($A20,'Import OffPeak change'!$A$106:HO$202,218,FALSE())))</f>
        <v>0</v>
      </c>
      <c r="HK20" s="193" t="n">
        <f aca="false">IF(ISERROR(VLOOKUP($A20,'Import OffPeak'!$A$3:HP$99,219,FALSE())-VLOOKUP($A20,'Import OffPeak change'!$A$106:HP$202,219,FALSE())),0,(VLOOKUP($A20,'Import OffPeak'!$A$3:HP$99,219,FALSE())-VLOOKUP($A20,'Import OffPeak change'!$A$106:HP$202,219,FALSE())))</f>
        <v>0</v>
      </c>
      <c r="HL20" s="193" t="n">
        <f aca="false">IF(ISERROR(VLOOKUP($A20,'Import OffPeak'!$A$3:HQ$99,220,FALSE())-VLOOKUP($A20,'Import OffPeak change'!$A$106:HQ$202,220,FALSE())),0,(VLOOKUP($A20,'Import OffPeak'!$A$3:HQ$99,220,FALSE())-VLOOKUP($A20,'Import OffPeak change'!$A$106:HQ$202,220,FALSE())))</f>
        <v>0</v>
      </c>
      <c r="HM20" s="193" t="n">
        <f aca="false">IF(ISERROR(VLOOKUP($A20,'Import OffPeak'!$A$3:HR$99,221,FALSE())-VLOOKUP($A20,'Import OffPeak change'!$A$106:HR$202,221,FALSE())),0,(VLOOKUP($A20,'Import OffPeak'!$A$3:HR$99,221,FALSE())-VLOOKUP($A20,'Import OffPeak change'!$A$106:HR$202,221,FALSE())))</f>
        <v>0</v>
      </c>
      <c r="HN20" s="193" t="n">
        <f aca="false">IF(ISERROR(VLOOKUP($A20,'Import OffPeak'!$A$3:HS$99,222,FALSE())-VLOOKUP($A20,'Import OffPeak change'!$A$106:HS$202,222,FALSE())),0,(VLOOKUP($A20,'Import OffPeak'!$A$3:HS$99,222,FALSE())-VLOOKUP($A20,'Import OffPeak change'!$A$106:HS$202,222,FALSE())))</f>
        <v>0</v>
      </c>
      <c r="HO20" s="193" t="n">
        <f aca="false">IF(ISERROR(VLOOKUP($A20,'Import OffPeak'!$A$3:HT$99,223,FALSE())-VLOOKUP($A20,'Import OffPeak change'!$A$106:HT$202,223,FALSE())),0,(VLOOKUP($A20,'Import OffPeak'!$A$3:HT$99,223,FALSE())-VLOOKUP($A20,'Import OffPeak change'!$A$106:HT$202,223,FALSE())))</f>
        <v>0</v>
      </c>
      <c r="HP20" s="193" t="n">
        <f aca="false">IF(ISERROR(VLOOKUP($A20,'Import OffPeak'!$A$3:HU$99,224,FALSE())-VLOOKUP($A20,'Import OffPeak change'!$A$106:HU$202,224,FALSE())),0,(VLOOKUP($A20,'Import OffPeak'!$A$3:HU$99,224,FALSE())-VLOOKUP($A20,'Import OffPeak change'!$A$106:HU$202,224,FALSE())))</f>
        <v>0</v>
      </c>
      <c r="HQ20" s="193" t="n">
        <f aca="false">IF(ISERROR(VLOOKUP($A20,'Import OffPeak'!$A$3:HV$99,225,FALSE())-VLOOKUP($A20,'Import OffPeak change'!$A$106:HV$202,225,FALSE())),0,(VLOOKUP($A20,'Import OffPeak'!$A$3:HV$99,225,FALSE())-VLOOKUP($A20,'Import OffPeak change'!$A$106:HV$202,225,FALSE())))</f>
        <v>0</v>
      </c>
      <c r="HR20" s="193" t="n">
        <f aca="false">IF(ISERROR(VLOOKUP($A20,'Import OffPeak'!$A$3:HW$99,226,FALSE())-VLOOKUP($A20,'Import OffPeak change'!$A$106:HW$202,226,FALSE())),0,(VLOOKUP($A20,'Import OffPeak'!$A$3:HW$99,226,FALSE())-VLOOKUP($A20,'Import OffPeak change'!$A$106:HW$202,226,FALSE())))</f>
        <v>0</v>
      </c>
      <c r="HS20" s="193" t="n">
        <f aca="false">IF(ISERROR(VLOOKUP($A20,'Import OffPeak'!$A$3:HX$99,227,FALSE())-VLOOKUP($A20,'Import OffPeak change'!$A$106:HX$202,227,FALSE())),0,(VLOOKUP($A20,'Import OffPeak'!$A$3:HX$99,227,FALSE())-VLOOKUP($A20,'Import OffPeak change'!$A$106:HX$202,227,FALSE())))</f>
        <v>0</v>
      </c>
      <c r="HT20" s="193" t="n">
        <f aca="false">IF(ISERROR(VLOOKUP($A20,'Import OffPeak'!$A$3:HY$99,228,FALSE())-VLOOKUP($A20,'Import OffPeak change'!$A$106:HY$202,228,FALSE())),0,(VLOOKUP($A20,'Import OffPeak'!$A$3:HY$99,228,FALSE())-VLOOKUP($A20,'Import OffPeak change'!$A$106:HY$202,228,FALSE())))</f>
        <v>0</v>
      </c>
      <c r="HU20" s="193" t="n">
        <f aca="false">IF(ISERROR(VLOOKUP($A20,'Import OffPeak'!$A$3:HZ$99,229,FALSE())-VLOOKUP($A20,'Import OffPeak change'!$A$106:HZ$202,229,FALSE())),0,(VLOOKUP($A20,'Import OffPeak'!$A$3:HZ$99,229,FALSE())-VLOOKUP($A20,'Import OffPeak change'!$A$106:HZ$202,229,FALSE())))</f>
        <v>0</v>
      </c>
      <c r="HV20" s="193" t="n">
        <f aca="false">IF(ISERROR(VLOOKUP($A20,'Import OffPeak'!$A$3:IA$99,230,FALSE())-VLOOKUP($A20,'Import OffPeak change'!$A$106:IA$202,230,FALSE())),0,(VLOOKUP($A20,'Import OffPeak'!$A$3:IA$99,230,FALSE())-VLOOKUP($A20,'Import OffPeak change'!$A$106:IA$202,230,FALSE())))</f>
        <v>0</v>
      </c>
      <c r="HW20" s="193" t="n">
        <f aca="false">IF(ISERROR(VLOOKUP($A20,'Import OffPeak'!$A$3:IB$99,231,FALSE())-VLOOKUP($A20,'Import OffPeak change'!$A$106:IB$202,231,FALSE())),0,(VLOOKUP($A20,'Import OffPeak'!$A$3:IB$99,231,FALSE())-VLOOKUP($A20,'Import OffPeak change'!$A$106:IB$202,231,FALSE())))</f>
        <v>0</v>
      </c>
      <c r="HX20" s="193" t="n">
        <f aca="false">IF(ISERROR(VLOOKUP($A20,'Import OffPeak'!$A$3:IC$99,232,FALSE())-VLOOKUP($A20,'Import OffPeak change'!$A$106:IC$202,232,FALSE())),0,(VLOOKUP($A20,'Import OffPeak'!$A$3:IC$99,232,FALSE())-VLOOKUP($A20,'Import OffPeak change'!$A$106:IC$202,232,FALSE())))</f>
        <v>0</v>
      </c>
      <c r="HY20" s="193" t="n">
        <f aca="false">IF(ISERROR(VLOOKUP($A20,'Import OffPeak'!$A$3:ID$99,233,FALSE())-VLOOKUP($A20,'Import OffPeak change'!$A$106:ID$202,233,FALSE())),0,(VLOOKUP($A20,'Import OffPeak'!$A$3:ID$99,233,FALSE())-VLOOKUP($A20,'Import OffPeak change'!$A$106:ID$202,233,FALSE())))</f>
        <v>0</v>
      </c>
      <c r="HZ20" s="193" t="n">
        <f aca="false">IF(ISERROR(VLOOKUP($A20,'Import OffPeak'!$A$3:IE$99,234,FALSE())-VLOOKUP($A20,'Import OffPeak change'!$A$106:IE$202,234,FALSE())),0,(VLOOKUP($A20,'Import OffPeak'!$A$3:IE$99,234,FALSE())-VLOOKUP($A20,'Import OffPeak change'!$A$106:IE$202,234,FALSE())))</f>
        <v>0</v>
      </c>
      <c r="IA20" s="193" t="n">
        <f aca="false">IF(ISERROR(VLOOKUP($A20,'Import OffPeak'!$A$3:IF$99,235,FALSE())-VLOOKUP($A20,'Import OffPeak change'!$A$106:IF$202,235,FALSE())),0,(VLOOKUP($A20,'Import OffPeak'!$A$3:IF$99,235,FALSE())-VLOOKUP($A20,'Import OffPeak change'!$A$106:IF$202,235,FALSE())))</f>
        <v>0</v>
      </c>
      <c r="IB20" s="193" t="n">
        <f aca="false">IF(ISERROR(VLOOKUP($A20,'Import OffPeak'!$A$3:IG$99,236,FALSE())-VLOOKUP($A20,'Import OffPeak change'!$A$106:IG$202,236,FALSE())),0,(VLOOKUP($A20,'Import OffPeak'!$A$3:IG$99,236,FALSE())-VLOOKUP($A20,'Import OffPeak change'!$A$106:IG$202,236,FALSE())))</f>
        <v>0</v>
      </c>
      <c r="IC20" s="193" t="n">
        <f aca="false">IF(ISERROR(VLOOKUP($A20,'Import OffPeak'!$A$3:IH$99,237,FALSE())-VLOOKUP($A20,'Import OffPeak change'!$A$106:IH$202,237,FALSE())),0,(VLOOKUP($A20,'Import OffPeak'!$A$3:IH$99,237,FALSE())-VLOOKUP($A20,'Import OffPeak change'!$A$106:IH$202,237,FALSE())))</f>
        <v>0</v>
      </c>
      <c r="ID20" s="193" t="n">
        <f aca="false">IF(ISERROR(VLOOKUP($A20,'Import OffPeak'!$A$3:II$99,238,FALSE())-VLOOKUP($A20,'Import OffPeak change'!$A$106:II$202,238,FALSE())),0,(VLOOKUP($A20,'Import OffPeak'!$A$3:II$99,238,FALSE())-VLOOKUP($A20,'Import OffPeak change'!$A$106:II$202,238,FALSE())))</f>
        <v>6700.986071544</v>
      </c>
      <c r="IE20" s="193" t="n">
        <f aca="false">IF(ISERROR(VLOOKUP($A20,'Import OffPeak'!$A$3:IJ$99,239,FALSE())-VLOOKUP($A20,'Import OffPeak change'!$A$106:IJ$202,239,FALSE())),0,(VLOOKUP($A20,'Import OffPeak'!$A$3:IJ$99,239,FALSE())-VLOOKUP($A20,'Import OffPeak change'!$A$106:IJ$202,239,FALSE())))</f>
        <v>6700.986071544</v>
      </c>
      <c r="IF20" s="193"/>
      <c r="IG20" s="164"/>
      <c r="IH20" s="164"/>
      <c r="II20" s="164"/>
    </row>
    <row r="21" customFormat="false" ht="12.75" hidden="false" customHeight="false" outlineLevel="0" collapsed="false">
      <c r="A21" s="201" t="str">
        <f aca="false">IF('Import OffPeak'!A18=0,"",'Import OffPeak'!A18)</f>
        <v>EPMI-LT-SW</v>
      </c>
      <c r="B21" s="193"/>
      <c r="C21" s="193"/>
      <c r="D21" s="193"/>
      <c r="E21" s="193"/>
      <c r="F21" s="193"/>
      <c r="G21" s="193" t="n">
        <f aca="false">IF(ISERROR(VLOOKUP($A21,'Import OffPeak'!$A$3:L$99,7,FALSE())-VLOOKUP($A21,'Import OffPeak change'!$A$106:L$202,7,FALSE())),0,(VLOOKUP($A21,'Import OffPeak'!$A$3:L$99,7,FALSE())-VLOOKUP($A21,'Import OffPeak change'!$A$106:L$202,7,FALSE())))</f>
        <v>0</v>
      </c>
      <c r="H21" s="193" t="n">
        <f aca="false">IF(ISERROR(VLOOKUP($A21,'Import OffPeak'!$A$3:M$99,8,FALSE())-VLOOKUP($A21,'Import OffPeak change'!$A$106:M$202,8,FALSE())),0,(VLOOKUP($A21,'Import OffPeak'!$A$3:M$99,8,FALSE())-VLOOKUP($A21,'Import OffPeak change'!$A$106:M$202,8,FALSE())))</f>
        <v>1140.21071934441</v>
      </c>
      <c r="I21" s="193" t="n">
        <f aca="false">IF(ISERROR(VLOOKUP($A21,'Import OffPeak'!$A$3:N$99,9,FALSE())-VLOOKUP($A21,'Import OffPeak change'!$A$106:N$202,9,FALSE())),0,(VLOOKUP($A21,'Import OffPeak'!$A$3:N$99,9,FALSE())-VLOOKUP($A21,'Import OffPeak change'!$A$106:N$202,9,FALSE())))</f>
        <v>0.198936934490575</v>
      </c>
      <c r="J21" s="193" t="n">
        <f aca="false">IF(ISERROR(VLOOKUP($A21,'Import OffPeak'!$A$3:O$99,10,FALSE())-VLOOKUP($A21,'Import OffPeak change'!$A$106:O$202,10,FALSE())),0,(VLOOKUP($A21,'Import OffPeak'!$A$3:O$99,10,FALSE())-VLOOKUP($A21,'Import OffPeak change'!$A$106:O$202,10,FALSE())))</f>
        <v>-4.8306395974796</v>
      </c>
      <c r="K21" s="193" t="n">
        <f aca="false">IF(ISERROR(VLOOKUP($A21,'Import OffPeak'!$A$3:P$99,11,FALSE())-VLOOKUP($A21,'Import OffPeak change'!$A$106:P$202,11,FALSE())),0,(VLOOKUP($A21,'Import OffPeak'!$A$3:P$99,11,FALSE())-VLOOKUP($A21,'Import OffPeak change'!$A$106:P$202,11,FALSE())))</f>
        <v>4.67138955408882</v>
      </c>
      <c r="L21" s="193" t="n">
        <f aca="false">IF(ISERROR(VLOOKUP($A21,'Import OffPeak'!$A$3:Q$99,12,FALSE())-VLOOKUP($A21,'Import OffPeak change'!$A$106:Q$202,12,FALSE())),0,(VLOOKUP($A21,'Import OffPeak'!$A$3:Q$99,12,FALSE())-VLOOKUP($A21,'Import OffPeak change'!$A$106:Q$202,12,FALSE())))</f>
        <v>2.86698742253793</v>
      </c>
      <c r="M21" s="193" t="n">
        <f aca="false">IF(ISERROR(VLOOKUP($A21,'Import OffPeak'!$A$3:R$99,13,FALSE())-VLOOKUP($A21,'Import OffPeak change'!$A$106:R$202,13,FALSE())),0,(VLOOKUP($A21,'Import OffPeak'!$A$3:R$99,13,FALSE())-VLOOKUP($A21,'Import OffPeak change'!$A$106:R$202,13,FALSE())))</f>
        <v>-1.48125056557183</v>
      </c>
      <c r="N21" s="193" t="n">
        <f aca="false">IF(ISERROR(VLOOKUP($A21,'Import OffPeak'!$A$3:S$99,14,FALSE())-VLOOKUP($A21,'Import OffPeak change'!$A$106:S$202,14,FALSE())),0,(VLOOKUP($A21,'Import OffPeak'!$A$3:S$99,14,FALSE())-VLOOKUP($A21,'Import OffPeak change'!$A$106:S$202,14,FALSE())))</f>
        <v>1.85094534185191</v>
      </c>
      <c r="O21" s="193" t="n">
        <f aca="false">IF(ISERROR(VLOOKUP($A21,'Import OffPeak'!$A$3:T$99,15,FALSE())-VLOOKUP($A21,'Import OffPeak change'!$A$106:T$202,15,FALSE())),0,(VLOOKUP($A21,'Import OffPeak'!$A$3:T$99,15,FALSE())-VLOOKUP($A21,'Import OffPeak change'!$A$106:T$202,15,FALSE())))</f>
        <v>6.04669371093041</v>
      </c>
      <c r="P21" s="193" t="n">
        <f aca="false">IF(ISERROR(VLOOKUP($A21,'Import OffPeak'!$A$3:U$99,16,FALSE())-VLOOKUP($A21,'Import OffPeak change'!$A$106:U$202,16,FALSE())),0,(VLOOKUP($A21,'Import OffPeak'!$A$3:U$99,16,FALSE())-VLOOKUP($A21,'Import OffPeak change'!$A$106:U$202,16,FALSE())))</f>
        <v>4.98394150516106</v>
      </c>
      <c r="Q21" s="193" t="n">
        <f aca="false">IF(ISERROR(VLOOKUP($A21,'Import OffPeak'!$A$3:V$99,17,FALSE())-VLOOKUP($A21,'Import OffPeak change'!$A$106:V$202,17,FALSE())),0,(VLOOKUP($A21,'Import OffPeak'!$A$3:V$99,17,FALSE())-VLOOKUP($A21,'Import OffPeak change'!$A$106:V$202,17,FALSE())))</f>
        <v>7.29949562370894</v>
      </c>
      <c r="R21" s="193" t="n">
        <f aca="false">IF(ISERROR(VLOOKUP($A21,'Import OffPeak'!$A$3:W$99,18,FALSE())-VLOOKUP($A21,'Import OffPeak change'!$A$106:W$202,18,FALSE())),0,(VLOOKUP($A21,'Import OffPeak'!$A$3:W$99,18,FALSE())-VLOOKUP($A21,'Import OffPeak change'!$A$106:W$202,18,FALSE())))</f>
        <v>7.49647953991371</v>
      </c>
      <c r="S21" s="193" t="n">
        <f aca="false">IF(ISERROR(VLOOKUP($A21,'Import OffPeak'!$A$3:X$99,19,FALSE())-VLOOKUP($A21,'Import OffPeak change'!$A$106:X$202,19,FALSE())),0,(VLOOKUP($A21,'Import OffPeak'!$A$3:X$99,19,FALSE())-VLOOKUP($A21,'Import OffPeak change'!$A$106:X$202,19,FALSE())))</f>
        <v>18.9984616832662</v>
      </c>
      <c r="T21" s="193" t="n">
        <f aca="false">IF(ISERROR(VLOOKUP($A21,'Import OffPeak'!$A$3:Y$99,20,FALSE())-VLOOKUP($A21,'Import OffPeak change'!$A$106:Y$202,20,FALSE())),0,(VLOOKUP($A21,'Import OffPeak'!$A$3:Y$99,20,FALSE())-VLOOKUP($A21,'Import OffPeak change'!$A$106:Y$202,20,FALSE())))</f>
        <v>22.7362574188737</v>
      </c>
      <c r="U21" s="193" t="n">
        <f aca="false">IF(ISERROR(VLOOKUP($A21,'Import OffPeak'!$A$3:Z$99,21,FALSE())-VLOOKUP($A21,'Import OffPeak change'!$A$106:Z$202,21,FALSE())),0,(VLOOKUP($A21,'Import OffPeak'!$A$3:Z$99,21,FALSE())-VLOOKUP($A21,'Import OffPeak change'!$A$106:Z$202,21,FALSE())))</f>
        <v>28.3379744444537</v>
      </c>
      <c r="V21" s="193" t="n">
        <f aca="false">IF(ISERROR(VLOOKUP($A21,'Import OffPeak'!$A$3:AA$99,22,FALSE())-VLOOKUP($A21,'Import OffPeak change'!$A$106:AA$202,22,FALSE())),0,(VLOOKUP($A21,'Import OffPeak'!$A$3:AA$99,22,FALSE())-VLOOKUP($A21,'Import OffPeak change'!$A$106:AA$202,22,FALSE())))</f>
        <v>28.1531533112866</v>
      </c>
      <c r="W21" s="193" t="n">
        <f aca="false">IF(ISERROR(VLOOKUP($A21,'Import OffPeak'!$A$3:AB$99,23,FALSE())-VLOOKUP($A21,'Import OffPeak change'!$A$106:AB$202,23,FALSE())),0,(VLOOKUP($A21,'Import OffPeak'!$A$3:AB$99,23,FALSE())-VLOOKUP($A21,'Import OffPeak change'!$A$106:AB$202,23,FALSE())))</f>
        <v>27.0755767837836</v>
      </c>
      <c r="X21" s="193" t="n">
        <f aca="false">IF(ISERROR(VLOOKUP($A21,'Import OffPeak'!$A$3:AC$99,24,FALSE())-VLOOKUP($A21,'Import OffPeak change'!$A$106:AC$202,24,FALSE())),0,(VLOOKUP($A21,'Import OffPeak'!$A$3:AC$99,24,FALSE())-VLOOKUP($A21,'Import OffPeak change'!$A$106:AC$202,24,FALSE())))</f>
        <v>33.9697125020903</v>
      </c>
      <c r="Y21" s="193" t="n">
        <f aca="false">IF(ISERROR(VLOOKUP($A21,'Import OffPeak'!$A$3:AD$99,25,FALSE())-VLOOKUP($A21,'Import OffPeak change'!$A$106:AD$202,25,FALSE())),0,(VLOOKUP($A21,'Import OffPeak'!$A$3:AD$99,25,FALSE())-VLOOKUP($A21,'Import OffPeak change'!$A$106:AD$202,25,FALSE())))</f>
        <v>34.2076765932579</v>
      </c>
      <c r="Z21" s="193" t="n">
        <f aca="false">IF(ISERROR(VLOOKUP($A21,'Import OffPeak'!$A$3:AE$99,26,FALSE())-VLOOKUP($A21,'Import OffPeak change'!$A$106:AE$202,26,FALSE())),0,(VLOOKUP($A21,'Import OffPeak'!$A$3:AE$99,26,FALSE())-VLOOKUP($A21,'Import OffPeak change'!$A$106:AE$202,26,FALSE())))</f>
        <v>41.1924886720226</v>
      </c>
      <c r="AA21" s="193" t="n">
        <f aca="false">IF(ISERROR(VLOOKUP($A21,'Import OffPeak'!$A$3:AF$99,27,FALSE())-VLOOKUP($A21,'Import OffPeak change'!$A$106:AF$202,27,FALSE())),0,(VLOOKUP($A21,'Import OffPeak'!$A$3:AF$99,27,FALSE())-VLOOKUP($A21,'Import OffPeak change'!$A$106:AF$202,27,FALSE())))</f>
        <v>50.7694857051101</v>
      </c>
      <c r="AB21" s="193" t="n">
        <f aca="false">IF(ISERROR(VLOOKUP($A21,'Import OffPeak'!$A$3:AG$99,28,FALSE())-VLOOKUP($A21,'Import OffPeak change'!$A$106:AG$202,28,FALSE())),0,(VLOOKUP($A21,'Import OffPeak'!$A$3:AG$99,28,FALSE())-VLOOKUP($A21,'Import OffPeak change'!$A$106:AG$202,28,FALSE())))</f>
        <v>52.0835341114143</v>
      </c>
      <c r="AC21" s="193" t="n">
        <f aca="false">IF(ISERROR(VLOOKUP($A21,'Import OffPeak'!$A$3:AH$99,29,FALSE())-VLOOKUP($A21,'Import OffPeak change'!$A$106:AH$202,29,FALSE())),0,(VLOOKUP($A21,'Import OffPeak'!$A$3:AH$99,29,FALSE())-VLOOKUP($A21,'Import OffPeak change'!$A$106:AH$202,29,FALSE())))</f>
        <v>56.5748834095575</v>
      </c>
      <c r="AD21" s="193" t="n">
        <f aca="false">IF(ISERROR(VLOOKUP($A21,'Import OffPeak'!$A$3:AI$99,30,FALSE())-VLOOKUP($A21,'Import OffPeak change'!$A$106:AI$202,30,FALSE())),0,(VLOOKUP($A21,'Import OffPeak'!$A$3:AI$99,30,FALSE())-VLOOKUP($A21,'Import OffPeak change'!$A$106:AI$202,30,FALSE())))</f>
        <v>54.6831428752048</v>
      </c>
      <c r="AE21" s="193" t="n">
        <f aca="false">IF(ISERROR(VLOOKUP($A21,'Import OffPeak'!$A$3:AJ$99,31,FALSE())-VLOOKUP($A21,'Import OffPeak change'!$A$106:AJ$202,31,FALSE())),0,(VLOOKUP($A21,'Import OffPeak'!$A$3:AJ$99,31,FALSE())-VLOOKUP($A21,'Import OffPeak change'!$A$106:AJ$202,31,FALSE())))</f>
        <v>57.01016920642</v>
      </c>
      <c r="AF21" s="193" t="n">
        <f aca="false">IF(ISERROR(VLOOKUP($A21,'Import OffPeak'!$A$3:AK$99,32,FALSE())-VLOOKUP($A21,'Import OffPeak change'!$A$106:AK$202,32,FALSE())),0,(VLOOKUP($A21,'Import OffPeak'!$A$3:AK$99,32,FALSE())-VLOOKUP($A21,'Import OffPeak change'!$A$106:AK$202,32,FALSE())))</f>
        <v>66.1806889289583</v>
      </c>
      <c r="AG21" s="193" t="n">
        <f aca="false">IF(ISERROR(VLOOKUP($A21,'Import OffPeak'!$A$3:AL$99,33,FALSE())-VLOOKUP($A21,'Import OffPeak change'!$A$106:AL$202,33,FALSE())),0,(VLOOKUP($A21,'Import OffPeak'!$A$3:AL$99,33,FALSE())-VLOOKUP($A21,'Import OffPeak change'!$A$106:AL$202,33,FALSE())))</f>
        <v>70.0585077262513</v>
      </c>
      <c r="AH21" s="193" t="n">
        <f aca="false">IF(ISERROR(VLOOKUP($A21,'Import OffPeak'!$A$3:AM$99,34,FALSE())-VLOOKUP($A21,'Import OffPeak change'!$A$106:AM$202,34,FALSE())),0,(VLOOKUP($A21,'Import OffPeak'!$A$3:AM$99,34,FALSE())-VLOOKUP($A21,'Import OffPeak change'!$A$106:AM$202,34,FALSE())))</f>
        <v>39.0209288731057</v>
      </c>
      <c r="AI21" s="193" t="n">
        <f aca="false">IF(ISERROR(VLOOKUP($A21,'Import OffPeak'!$A$3:AN$99,35,FALSE())-VLOOKUP($A21,'Import OffPeak change'!$A$106:AN$202,35,FALSE())),0,(VLOOKUP($A21,'Import OffPeak'!$A$3:AN$99,35,FALSE())-VLOOKUP($A21,'Import OffPeak change'!$A$106:AN$202,35,FALSE())))</f>
        <v>38.4627964499305</v>
      </c>
      <c r="AJ21" s="193" t="n">
        <f aca="false">IF(ISERROR(VLOOKUP($A21,'Import OffPeak'!$A$3:AO$99,36,FALSE())-VLOOKUP($A21,'Import OffPeak change'!$A$106:AO$202,36,FALSE())),0,(VLOOKUP($A21,'Import OffPeak'!$A$3:AO$99,36,FALSE())-VLOOKUP($A21,'Import OffPeak change'!$A$106:AO$202,36,FALSE())))</f>
        <v>39.6161140229306</v>
      </c>
      <c r="AK21" s="193" t="n">
        <f aca="false">IF(ISERROR(VLOOKUP($A21,'Import OffPeak'!$A$3:AP$99,37,FALSE())-VLOOKUP($A21,'Import OffPeak change'!$A$106:AP$202,37,FALSE())),0,(VLOOKUP($A21,'Import OffPeak'!$A$3:AP$99,37,FALSE())-VLOOKUP($A21,'Import OffPeak change'!$A$106:AP$202,37,FALSE())))</f>
        <v>40.9305533829793</v>
      </c>
      <c r="AL21" s="193" t="n">
        <f aca="false">IF(ISERROR(VLOOKUP($A21,'Import OffPeak'!$A$3:AQ$99,38,FALSE())-VLOOKUP($A21,'Import OffPeak change'!$A$106:AQ$202,38,FALSE())),0,(VLOOKUP($A21,'Import OffPeak'!$A$3:AQ$99,38,FALSE())-VLOOKUP($A21,'Import OffPeak change'!$A$106:AQ$202,38,FALSE())))</f>
        <v>53.6600868228779</v>
      </c>
      <c r="AM21" s="193" t="n">
        <f aca="false">IF(ISERROR(VLOOKUP($A21,'Import OffPeak'!$A$3:AR$99,39,FALSE())-VLOOKUP($A21,'Import OffPeak change'!$A$106:AR$202,39,FALSE())),0,(VLOOKUP($A21,'Import OffPeak'!$A$3:AR$99,39,FALSE())-VLOOKUP($A21,'Import OffPeak change'!$A$106:AR$202,39,FALSE())))</f>
        <v>63.4514966653296</v>
      </c>
      <c r="AN21" s="193" t="n">
        <f aca="false">IF(ISERROR(VLOOKUP($A21,'Import OffPeak'!$A$3:AS$99,40,FALSE())-VLOOKUP($A21,'Import OffPeak change'!$A$106:AS$202,40,FALSE())),0,(VLOOKUP($A21,'Import OffPeak'!$A$3:AS$99,40,FALSE())-VLOOKUP($A21,'Import OffPeak change'!$A$106:AS$202,40,FALSE())))</f>
        <v>71.7435677577741</v>
      </c>
      <c r="AO21" s="193" t="n">
        <f aca="false">IF(ISERROR(VLOOKUP($A21,'Import OffPeak'!$A$3:AT$99,41,FALSE())-VLOOKUP($A21,'Import OffPeak change'!$A$106:AT$202,41,FALSE())),0,(VLOOKUP($A21,'Import OffPeak'!$A$3:AT$99,41,FALSE())-VLOOKUP($A21,'Import OffPeak change'!$A$106:AT$202,41,FALSE())))</f>
        <v>81.4017336530742</v>
      </c>
      <c r="AP21" s="193" t="n">
        <f aca="false">IF(ISERROR(VLOOKUP($A21,'Import OffPeak'!$A$3:AU$99,42,FALSE())-VLOOKUP($A21,'Import OffPeak change'!$A$106:AU$202,42,FALSE())),0,(VLOOKUP($A21,'Import OffPeak'!$A$3:AU$99,42,FALSE())-VLOOKUP($A21,'Import OffPeak change'!$A$106:AU$202,42,FALSE())))</f>
        <v>51.3449651530646</v>
      </c>
      <c r="AQ21" s="193" t="n">
        <f aca="false">IF(ISERROR(VLOOKUP($A21,'Import OffPeak'!$A$3:AV$99,43,FALSE())-VLOOKUP($A21,'Import OffPeak change'!$A$106:AV$202,43,FALSE())),0,(VLOOKUP($A21,'Import OffPeak'!$A$3:AV$99,43,FALSE())-VLOOKUP($A21,'Import OffPeak change'!$A$106:AV$202,43,FALSE())))</f>
        <v>49.1429528668959</v>
      </c>
      <c r="AR21" s="193" t="n">
        <f aca="false">IF(ISERROR(VLOOKUP($A21,'Import OffPeak'!$A$3:AW$99,44,FALSE())-VLOOKUP($A21,'Import OffPeak change'!$A$106:AW$202,44,FALSE())),0,(VLOOKUP($A21,'Import OffPeak'!$A$3:AW$99,44,FALSE())-VLOOKUP($A21,'Import OffPeak change'!$A$106:AW$202,44,FALSE())))</f>
        <v>49.346291291964</v>
      </c>
      <c r="AS21" s="193" t="n">
        <f aca="false">IF(ISERROR(VLOOKUP($A21,'Import OffPeak'!$A$3:AX$99,45,FALSE())-VLOOKUP($A21,'Import OffPeak change'!$A$106:AX$202,45,FALSE())),0,(VLOOKUP($A21,'Import OffPeak'!$A$3:AX$99,45,FALSE())-VLOOKUP($A21,'Import OffPeak change'!$A$106:AX$202,45,FALSE())))</f>
        <v>55.3717085379249</v>
      </c>
      <c r="AT21" s="193" t="n">
        <f aca="false">IF(ISERROR(VLOOKUP($A21,'Import OffPeak'!$A$3:AY$99,46,FALSE())-VLOOKUP($A21,'Import OffPeak change'!$A$106:AY$202,46,FALSE())),0,(VLOOKUP($A21,'Import OffPeak'!$A$3:AY$99,46,FALSE())-VLOOKUP($A21,'Import OffPeak change'!$A$106:AY$202,46,FALSE())))</f>
        <v>126.560796393191</v>
      </c>
      <c r="AU21" s="193" t="n">
        <f aca="false">IF(ISERROR(VLOOKUP($A21,'Import OffPeak'!$A$3:AZ$99,47,FALSE())-VLOOKUP($A21,'Import OffPeak change'!$A$106:AZ$202,47,FALSE())),0,(VLOOKUP($A21,'Import OffPeak'!$A$3:AZ$99,47,FALSE())-VLOOKUP($A21,'Import OffPeak change'!$A$106:AZ$202,47,FALSE())))</f>
        <v>108.590805027292</v>
      </c>
      <c r="AV21" s="193" t="n">
        <f aca="false">IF(ISERROR(VLOOKUP($A21,'Import OffPeak'!$A$3:BA$99,48,FALSE())-VLOOKUP($A21,'Import OffPeak change'!$A$106:BA$202,48,FALSE())),0,(VLOOKUP($A21,'Import OffPeak'!$A$3:BA$99,48,FALSE())-VLOOKUP($A21,'Import OffPeak change'!$A$106:BA$202,48,FALSE())))</f>
        <v>119.215694427417</v>
      </c>
      <c r="AW21" s="193" t="n">
        <f aca="false">IF(ISERROR(VLOOKUP($A21,'Import OffPeak'!$A$3:BB$99,49,FALSE())-VLOOKUP($A21,'Import OffPeak change'!$A$106:BB$202,49,FALSE())),0,(VLOOKUP($A21,'Import OffPeak'!$A$3:BB$99,49,FALSE())-VLOOKUP($A21,'Import OffPeak change'!$A$106:BB$202,49,FALSE())))</f>
        <v>74.4443462469062</v>
      </c>
      <c r="AX21" s="193" t="n">
        <f aca="false">IF(ISERROR(VLOOKUP($A21,'Import OffPeak'!$A$3:BC$99,50,FALSE())-VLOOKUP($A21,'Import OffPeak change'!$A$106:BC$202,50,FALSE())),0,(VLOOKUP($A21,'Import OffPeak'!$A$3:BC$99,50,FALSE())-VLOOKUP($A21,'Import OffPeak change'!$A$106:BC$202,50,FALSE())))</f>
        <v>97.4402026606695</v>
      </c>
      <c r="AY21" s="193" t="n">
        <f aca="false">IF(ISERROR(VLOOKUP($A21,'Import OffPeak'!$A$3:BD$99,51,FALSE())-VLOOKUP($A21,'Import OffPeak change'!$A$106:BD$202,51,FALSE())),0,(VLOOKUP($A21,'Import OffPeak'!$A$3:BD$99,51,FALSE())-VLOOKUP($A21,'Import OffPeak change'!$A$106:BD$202,51,FALSE())))</f>
        <v>99.3091847405958</v>
      </c>
      <c r="AZ21" s="193" t="n">
        <f aca="false">IF(ISERROR(VLOOKUP($A21,'Import OffPeak'!$A$3:BE$99,52,FALSE())-VLOOKUP($A21,'Import OffPeak change'!$A$106:BE$202,52,FALSE())),0,(VLOOKUP($A21,'Import OffPeak'!$A$3:BE$99,52,FALSE())-VLOOKUP($A21,'Import OffPeak change'!$A$106:BE$202,52,FALSE())))</f>
        <v>117.732454995588</v>
      </c>
      <c r="BA21" s="193" t="n">
        <f aca="false">IF(ISERROR(VLOOKUP($A21,'Import OffPeak'!$A$3:BF$99,53,FALSE())-VLOOKUP($A21,'Import OffPeak change'!$A$106:BF$202,53,FALSE())),0,(VLOOKUP($A21,'Import OffPeak'!$A$3:BF$99,53,FALSE())-VLOOKUP($A21,'Import OffPeak change'!$A$106:BF$202,53,FALSE())))</f>
        <v>113.941474435393</v>
      </c>
      <c r="BB21" s="193" t="n">
        <f aca="false">IF(ISERROR(VLOOKUP($A21,'Import OffPeak'!$A$3:BG$99,54,FALSE())-VLOOKUP($A21,'Import OffPeak change'!$A$106:BG$202,54,FALSE())),0,(VLOOKUP($A21,'Import OffPeak'!$A$3:BG$99,54,FALSE())-VLOOKUP($A21,'Import OffPeak change'!$A$106:BG$202,54,FALSE())))</f>
        <v>102.240999768444</v>
      </c>
      <c r="BC21" s="193" t="n">
        <f aca="false">IF(ISERROR(VLOOKUP($A21,'Import OffPeak'!$A$3:BH$99,55,FALSE())-VLOOKUP($A21,'Import OffPeak change'!$A$106:BH$202,55,FALSE())),0,(VLOOKUP($A21,'Import OffPeak'!$A$3:BH$99,55,FALSE())-VLOOKUP($A21,'Import OffPeak change'!$A$106:BH$202,55,FALSE())))</f>
        <v>105.357138332052</v>
      </c>
      <c r="BD21" s="193" t="n">
        <f aca="false">IF(ISERROR(VLOOKUP($A21,'Import OffPeak'!$A$3:BI$99,56,FALSE())-VLOOKUP($A21,'Import OffPeak change'!$A$106:BI$202,56,FALSE())),0,(VLOOKUP($A21,'Import OffPeak'!$A$3:BI$99,56,FALSE())-VLOOKUP($A21,'Import OffPeak change'!$A$106:BI$202,56,FALSE())))</f>
        <v>99.2514374693492</v>
      </c>
      <c r="BE21" s="193" t="n">
        <f aca="false">IF(ISERROR(VLOOKUP($A21,'Import OffPeak'!$A$3:BJ$99,57,FALSE())-VLOOKUP($A21,'Import OffPeak change'!$A$106:BJ$202,57,FALSE())),0,(VLOOKUP($A21,'Import OffPeak'!$A$3:BJ$99,57,FALSE())-VLOOKUP($A21,'Import OffPeak change'!$A$106:BJ$202,57,FALSE())))</f>
        <v>109.47171347883</v>
      </c>
      <c r="BF21" s="193" t="n">
        <f aca="false">IF(ISERROR(VLOOKUP($A21,'Import OffPeak'!$A$3:BK$99,58,FALSE())-VLOOKUP($A21,'Import OffPeak change'!$A$106:BK$202,58,FALSE())),0,(VLOOKUP($A21,'Import OffPeak'!$A$3:BK$99,58,FALSE())-VLOOKUP($A21,'Import OffPeak change'!$A$106:BK$202,58,FALSE())))</f>
        <v>184.600381898039</v>
      </c>
      <c r="BG21" s="193" t="n">
        <f aca="false">IF(ISERROR(VLOOKUP($A21,'Import OffPeak'!$A$3:BL$99,59,FALSE())-VLOOKUP($A21,'Import OffPeak change'!$A$106:BL$202,59,FALSE())),0,(VLOOKUP($A21,'Import OffPeak'!$A$3:BL$99,59,FALSE())-VLOOKUP($A21,'Import OffPeak change'!$A$106:BL$202,59,FALSE())))</f>
        <v>134.208012449824</v>
      </c>
      <c r="BH21" s="193" t="n">
        <f aca="false">IF(ISERROR(VLOOKUP($A21,'Import OffPeak'!$A$3:BM$99,60,FALSE())-VLOOKUP($A21,'Import OffPeak change'!$A$106:BM$202,60,FALSE())),0,(VLOOKUP($A21,'Import OffPeak'!$A$3:BM$99,60,FALSE())-VLOOKUP($A21,'Import OffPeak change'!$A$106:BM$202,60,FALSE())))</f>
        <v>133.578378593935</v>
      </c>
      <c r="BI21" s="193" t="n">
        <f aca="false">IF(ISERROR(VLOOKUP($A21,'Import OffPeak'!$A$3:BN$99,61,FALSE())-VLOOKUP($A21,'Import OffPeak change'!$A$106:BN$202,61,FALSE())),0,(VLOOKUP($A21,'Import OffPeak'!$A$3:BN$99,61,FALSE())-VLOOKUP($A21,'Import OffPeak change'!$A$106:BN$202,61,FALSE())))</f>
        <v>129.20213934491</v>
      </c>
      <c r="BJ21" s="193" t="n">
        <f aca="false">IF(ISERROR(VLOOKUP($A21,'Import OffPeak'!$A$3:BO$99,62,FALSE())-VLOOKUP($A21,'Import OffPeak change'!$A$106:BO$202,62,FALSE())),0,(VLOOKUP($A21,'Import OffPeak'!$A$3:BO$99,62,FALSE())-VLOOKUP($A21,'Import OffPeak change'!$A$106:BO$202,62,FALSE())))</f>
        <v>132.69924350753</v>
      </c>
      <c r="BK21" s="193" t="n">
        <f aca="false">IF(ISERROR(VLOOKUP($A21,'Import OffPeak'!$A$3:BP$99,63,FALSE())-VLOOKUP($A21,'Import OffPeak change'!$A$106:BP$202,63,FALSE())),0,(VLOOKUP($A21,'Import OffPeak'!$A$3:BP$99,63,FALSE())-VLOOKUP($A21,'Import OffPeak change'!$A$106:BP$202,63,FALSE())))</f>
        <v>119.978860496609</v>
      </c>
      <c r="BL21" s="193" t="n">
        <f aca="false">IF(ISERROR(VLOOKUP($A21,'Import OffPeak'!$A$3:BQ$99,64,FALSE())-VLOOKUP($A21,'Import OffPeak change'!$A$106:BQ$202,64,FALSE())),0,(VLOOKUP($A21,'Import OffPeak'!$A$3:BQ$99,64,FALSE())-VLOOKUP($A21,'Import OffPeak change'!$A$106:BQ$202,64,FALSE())))</f>
        <v>107.953276848471</v>
      </c>
      <c r="BM21" s="193" t="n">
        <f aca="false">IF(ISERROR(VLOOKUP($A21,'Import OffPeak'!$A$3:BR$99,65,FALSE())-VLOOKUP($A21,'Import OffPeak change'!$A$106:BR$202,65,FALSE())),0,(VLOOKUP($A21,'Import OffPeak'!$A$3:BR$99,65,FALSE())-VLOOKUP($A21,'Import OffPeak change'!$A$106:BR$202,65,FALSE())))</f>
        <v>89.3872355104759</v>
      </c>
      <c r="BN21" s="193" t="n">
        <f aca="false">IF(ISERROR(VLOOKUP($A21,'Import OffPeak'!$A$3:BS$99,66,FALSE())-VLOOKUP($A21,'Import OffPeak change'!$A$106:BS$202,66,FALSE())),0,(VLOOKUP($A21,'Import OffPeak'!$A$3:BS$99,66,FALSE())-VLOOKUP($A21,'Import OffPeak change'!$A$106:BS$202,66,FALSE())))</f>
        <v>72.9381887864583</v>
      </c>
      <c r="BO21" s="193" t="n">
        <f aca="false">IF(ISERROR(VLOOKUP($A21,'Import OffPeak'!$A$3:BT$99,67,FALSE())-VLOOKUP($A21,'Import OffPeak change'!$A$106:BT$202,67,FALSE())),0,(VLOOKUP($A21,'Import OffPeak'!$A$3:BT$99,67,FALSE())-VLOOKUP($A21,'Import OffPeak change'!$A$106:BT$202,67,FALSE())))</f>
        <v>65.9735174380403</v>
      </c>
      <c r="BP21" s="193" t="n">
        <f aca="false">IF(ISERROR(VLOOKUP($A21,'Import OffPeak'!$A$3:BU$99,68,FALSE())-VLOOKUP($A21,'Import OffPeak change'!$A$106:BU$202,68,FALSE())),0,(VLOOKUP($A21,'Import OffPeak'!$A$3:BU$99,68,FALSE())-VLOOKUP($A21,'Import OffPeak change'!$A$106:BU$202,68,FALSE())))</f>
        <v>64.377613778619</v>
      </c>
      <c r="BQ21" s="193" t="n">
        <f aca="false">IF(ISERROR(VLOOKUP($A21,'Import OffPeak'!$A$3:BV$99,69,FALSE())-VLOOKUP($A21,'Import OffPeak change'!$A$106:BV$202,69,FALSE())),0,(VLOOKUP($A21,'Import OffPeak'!$A$3:BV$99,69,FALSE())-VLOOKUP($A21,'Import OffPeak change'!$A$106:BV$202,69,FALSE())))</f>
        <v>74.4316743337695</v>
      </c>
      <c r="BR21" s="193" t="n">
        <f aca="false">IF(ISERROR(VLOOKUP($A21,'Import OffPeak'!$A$3:BW$99,70,FALSE())-VLOOKUP($A21,'Import OffPeak change'!$A$106:BW$202,70,FALSE())),0,(VLOOKUP($A21,'Import OffPeak'!$A$3:BW$99,70,FALSE())-VLOOKUP($A21,'Import OffPeak change'!$A$106:BW$202,70,FALSE())))</f>
        <v>26.3642370684192</v>
      </c>
      <c r="BS21" s="193" t="n">
        <f aca="false">IF(ISERROR(VLOOKUP($A21,'Import OffPeak'!$A$3:BX$99,71,FALSE())-VLOOKUP($A21,'Import OffPeak change'!$A$106:BX$202,71,FALSE())),0,(VLOOKUP($A21,'Import OffPeak'!$A$3:BX$99,71,FALSE())-VLOOKUP($A21,'Import OffPeak change'!$A$106:BX$202,71,FALSE())))</f>
        <v>23.8582292250903</v>
      </c>
      <c r="BT21" s="193" t="n">
        <f aca="false">IF(ISERROR(VLOOKUP($A21,'Import OffPeak'!$A$3:BY$99,72,FALSE())-VLOOKUP($A21,'Import OffPeak change'!$A$106:BY$202,72,FALSE())),0,(VLOOKUP($A21,'Import OffPeak'!$A$3:BY$99,72,FALSE())-VLOOKUP($A21,'Import OffPeak change'!$A$106:BY$202,72,FALSE())))</f>
        <v>27.0298054913274</v>
      </c>
      <c r="BU21" s="193" t="n">
        <f aca="false">IF(ISERROR(VLOOKUP($A21,'Import OffPeak'!$A$3:BZ$99,73,FALSE())-VLOOKUP($A21,'Import OffPeak change'!$A$106:BZ$202,73,FALSE())),0,(VLOOKUP($A21,'Import OffPeak'!$A$3:BZ$99,73,FALSE())-VLOOKUP($A21,'Import OffPeak change'!$A$106:BZ$202,73,FALSE())))</f>
        <v>28.6425192499773</v>
      </c>
      <c r="BV21" s="193" t="n">
        <f aca="false">IF(ISERROR(VLOOKUP($A21,'Import OffPeak'!$A$3:CA$99,74,FALSE())-VLOOKUP($A21,'Import OffPeak change'!$A$106:CA$202,74,FALSE())),0,(VLOOKUP($A21,'Import OffPeak'!$A$3:CA$99,74,FALSE())-VLOOKUP($A21,'Import OffPeak change'!$A$106:CA$202,74,FALSE())))</f>
        <v>33.2940100345877</v>
      </c>
      <c r="BW21" s="193" t="n">
        <f aca="false">IF(ISERROR(VLOOKUP($A21,'Import OffPeak'!$A$3:CB$99,75,FALSE())-VLOOKUP($A21,'Import OffPeak change'!$A$106:CB$202,75,FALSE())),0,(VLOOKUP($A21,'Import OffPeak'!$A$3:CB$99,75,FALSE())-VLOOKUP($A21,'Import OffPeak change'!$A$106:CB$202,75,FALSE())))</f>
        <v>34.5112932727516</v>
      </c>
      <c r="BX21" s="193" t="n">
        <f aca="false">IF(ISERROR(VLOOKUP($A21,'Import OffPeak'!$A$3:CC$99,76,FALSE())-VLOOKUP($A21,'Import OffPeak change'!$A$106:CC$202,76,FALSE())),0,(VLOOKUP($A21,'Import OffPeak'!$A$3:CC$99,76,FALSE())-VLOOKUP($A21,'Import OffPeak change'!$A$106:CC$202,76,FALSE())))</f>
        <v>42.9832537379079</v>
      </c>
      <c r="BY21" s="193" t="n">
        <f aca="false">IF(ISERROR(VLOOKUP($A21,'Import OffPeak'!$A$3:CD$99,77,FALSE())-VLOOKUP($A21,'Import OffPeak change'!$A$106:CD$202,77,FALSE())),0,(VLOOKUP($A21,'Import OffPeak'!$A$3:CD$99,77,FALSE())-VLOOKUP($A21,'Import OffPeak change'!$A$106:CD$202,77,FALSE())))</f>
        <v>39.2448660592854</v>
      </c>
      <c r="BZ21" s="193" t="n">
        <f aca="false">IF(ISERROR(VLOOKUP($A21,'Import OffPeak'!$A$3:CE$99,78,FALSE())-VLOOKUP($A21,'Import OffPeak change'!$A$106:CE$202,78,FALSE())),0,(VLOOKUP($A21,'Import OffPeak'!$A$3:CE$99,78,FALSE())-VLOOKUP($A21,'Import OffPeak change'!$A$106:CE$202,78,FALSE())))</f>
        <v>39.5640934944604</v>
      </c>
      <c r="CA21" s="193" t="n">
        <f aca="false">IF(ISERROR(VLOOKUP($A21,'Import OffPeak'!$A$3:CF$99,79,FALSE())-VLOOKUP($A21,'Import OffPeak change'!$A$106:CF$202,79,FALSE())),0,(VLOOKUP($A21,'Import OffPeak'!$A$3:CF$99,79,FALSE())-VLOOKUP($A21,'Import OffPeak change'!$A$106:CF$202,79,FALSE())))</f>
        <v>34.6984355090026</v>
      </c>
      <c r="CB21" s="193" t="n">
        <f aca="false">IF(ISERROR(VLOOKUP($A21,'Import OffPeak'!$A$3:CG$99,80,FALSE())-VLOOKUP($A21,'Import OffPeak change'!$A$106:CG$202,80,FALSE())),0,(VLOOKUP($A21,'Import OffPeak'!$A$3:CG$99,80,FALSE())-VLOOKUP($A21,'Import OffPeak change'!$A$106:CG$202,80,FALSE())))</f>
        <v>36.5973529768071</v>
      </c>
      <c r="CC21" s="193" t="n">
        <f aca="false">IF(ISERROR(VLOOKUP($A21,'Import OffPeak'!$A$3:CH$99,81,FALSE())-VLOOKUP($A21,'Import OffPeak change'!$A$106:CH$202,81,FALSE())),0,(VLOOKUP($A21,'Import OffPeak'!$A$3:CH$99,81,FALSE())-VLOOKUP($A21,'Import OffPeak change'!$A$106:CH$202,81,FALSE())))</f>
        <v>40.6001601416629</v>
      </c>
      <c r="CD21" s="193" t="n">
        <f aca="false">IF(ISERROR(VLOOKUP($A21,'Import OffPeak'!$A$3:CI$99,82,FALSE())-VLOOKUP($A21,'Import OffPeak change'!$A$106:CI$202,82,FALSE())),0,(VLOOKUP($A21,'Import OffPeak'!$A$3:CI$99,82,FALSE())-VLOOKUP($A21,'Import OffPeak change'!$A$106:CI$202,82,FALSE())))</f>
        <v>-24.2986218731439</v>
      </c>
      <c r="CE21" s="193" t="n">
        <f aca="false">IF(ISERROR(VLOOKUP($A21,'Import OffPeak'!$A$3:CJ$99,83,FALSE())-VLOOKUP($A21,'Import OffPeak change'!$A$106:CJ$202,83,FALSE())),0,(VLOOKUP($A21,'Import OffPeak'!$A$3:CJ$99,83,FALSE())-VLOOKUP($A21,'Import OffPeak change'!$A$106:CJ$202,83,FALSE())))</f>
        <v>-22.8018993064861</v>
      </c>
      <c r="CF21" s="193" t="n">
        <f aca="false">IF(ISERROR(VLOOKUP($A21,'Import OffPeak'!$A$3:CK$99,84,FALSE())-VLOOKUP($A21,'Import OffPeak change'!$A$106:CK$202,84,FALSE())),0,(VLOOKUP($A21,'Import OffPeak'!$A$3:CK$99,84,FALSE())-VLOOKUP($A21,'Import OffPeak change'!$A$106:CK$202,84,FALSE())))</f>
        <v>-25.8032821390698</v>
      </c>
      <c r="CG21" s="193" t="n">
        <f aca="false">IF(ISERROR(VLOOKUP($A21,'Import OffPeak'!$A$3:CL$99,85,FALSE())-VLOOKUP($A21,'Import OffPeak change'!$A$106:CL$202,85,FALSE())),0,(VLOOKUP($A21,'Import OffPeak'!$A$3:CL$99,85,FALSE())-VLOOKUP($A21,'Import OffPeak change'!$A$106:CL$202,85,FALSE())))</f>
        <v>-24.5741404294731</v>
      </c>
      <c r="CH21" s="193" t="n">
        <f aca="false">IF(ISERROR(VLOOKUP($A21,'Import OffPeak'!$A$3:CM$99,86,FALSE())-VLOOKUP($A21,'Import OffPeak change'!$A$106:CM$202,86,FALSE())),0,(VLOOKUP($A21,'Import OffPeak'!$A$3:CM$99,86,FALSE())-VLOOKUP($A21,'Import OffPeak change'!$A$106:CM$202,86,FALSE())))</f>
        <v>-23.3964081183949</v>
      </c>
      <c r="CI21" s="193" t="n">
        <f aca="false">IF(ISERROR(VLOOKUP($A21,'Import OffPeak'!$A$3:CN$99,87,FALSE())-VLOOKUP($A21,'Import OffPeak change'!$A$106:CN$202,87,FALSE())),0,(VLOOKUP($A21,'Import OffPeak'!$A$3:CN$99,87,FALSE())-VLOOKUP($A21,'Import OffPeak change'!$A$106:CN$202,87,FALSE())))</f>
        <v>-23.5692769091829</v>
      </c>
      <c r="CJ21" s="193" t="n">
        <f aca="false">IF(ISERROR(VLOOKUP($A21,'Import OffPeak'!$A$3:CO$99,88,FALSE())-VLOOKUP($A21,'Import OffPeak change'!$A$106:CO$202,88,FALSE())),0,(VLOOKUP($A21,'Import OffPeak'!$A$3:CO$99,88,FALSE())-VLOOKUP($A21,'Import OffPeak change'!$A$106:CO$202,88,FALSE())))</f>
        <v>-22.8648044376569</v>
      </c>
      <c r="CK21" s="193" t="n">
        <f aca="false">IF(ISERROR(VLOOKUP($A21,'Import OffPeak'!$A$3:CP$99,89,FALSE())-VLOOKUP($A21,'Import OffPeak change'!$A$106:CP$202,89,FALSE())),0,(VLOOKUP($A21,'Import OffPeak'!$A$3:CP$99,89,FALSE())-VLOOKUP($A21,'Import OffPeak change'!$A$106:CP$202,89,FALSE())))</f>
        <v>-27.4518336650908</v>
      </c>
      <c r="CL21" s="193" t="n">
        <f aca="false">IF(ISERROR(VLOOKUP($A21,'Import OffPeak'!$A$3:CQ$99,90,FALSE())-VLOOKUP($A21,'Import OffPeak change'!$A$106:CQ$202,90,FALSE())),0,(VLOOKUP($A21,'Import OffPeak'!$A$3:CQ$99,90,FALSE())-VLOOKUP($A21,'Import OffPeak change'!$A$106:CQ$202,90,FALSE())))</f>
        <v>-29.5429895977359</v>
      </c>
      <c r="CM21" s="193" t="n">
        <f aca="false">IF(ISERROR(VLOOKUP($A21,'Import OffPeak'!$A$3:CR$99,91,FALSE())-VLOOKUP($A21,'Import OffPeak change'!$A$106:CR$202,91,FALSE())),0,(VLOOKUP($A21,'Import OffPeak'!$A$3:CR$99,91,FALSE())-VLOOKUP($A21,'Import OffPeak change'!$A$106:CR$202,91,FALSE())))</f>
        <v>-34.0901641020319</v>
      </c>
      <c r="CN21" s="193" t="n">
        <f aca="false">IF(ISERROR(VLOOKUP($A21,'Import OffPeak'!$A$3:CS$99,92,FALSE())-VLOOKUP($A21,'Import OffPeak change'!$A$106:CS$202,92,FALSE())),0,(VLOOKUP($A21,'Import OffPeak'!$A$3:CS$99,92,FALSE())-VLOOKUP($A21,'Import OffPeak change'!$A$106:CS$202,92,FALSE())))</f>
        <v>-37.6648178485448</v>
      </c>
      <c r="CO21" s="193" t="n">
        <f aca="false">IF(ISERROR(VLOOKUP($A21,'Import OffPeak'!$A$3:CT$99,93,FALSE())-VLOOKUP($A21,'Import OffPeak change'!$A$106:CT$202,93,FALSE())),0,(VLOOKUP($A21,'Import OffPeak'!$A$3:CT$99,93,FALSE())-VLOOKUP($A21,'Import OffPeak change'!$A$106:CT$202,93,FALSE())))</f>
        <v>-36.6373052636282</v>
      </c>
      <c r="CP21" s="193" t="n">
        <f aca="false">IF(ISERROR(VLOOKUP($A21,'Import OffPeak'!$A$3:CU$99,94,FALSE())-VLOOKUP($A21,'Import OffPeak change'!$A$106:CU$202,94,FALSE())),0,(VLOOKUP($A21,'Import OffPeak'!$A$3:CU$99,94,FALSE())-VLOOKUP($A21,'Import OffPeak change'!$A$106:CU$202,94,FALSE())))</f>
        <v>-16.6606344845127</v>
      </c>
      <c r="CQ21" s="193" t="n">
        <f aca="false">IF(ISERROR(VLOOKUP($A21,'Import OffPeak'!$A$3:CV$99,95,FALSE())-VLOOKUP($A21,'Import OffPeak change'!$A$106:CV$202,95,FALSE())),0,(VLOOKUP($A21,'Import OffPeak'!$A$3:CV$99,95,FALSE())-VLOOKUP($A21,'Import OffPeak change'!$A$106:CV$202,95,FALSE())))</f>
        <v>-15.284935224051</v>
      </c>
      <c r="CR21" s="193" t="n">
        <f aca="false">IF(ISERROR(VLOOKUP($A21,'Import OffPeak'!$A$3:CW$99,96,FALSE())-VLOOKUP($A21,'Import OffPeak change'!$A$106:CW$202,96,FALSE())),0,(VLOOKUP($A21,'Import OffPeak'!$A$3:CW$99,96,FALSE())-VLOOKUP($A21,'Import OffPeak change'!$A$106:CW$202,96,FALSE())))</f>
        <v>-17.523443559463</v>
      </c>
      <c r="CS21" s="193" t="n">
        <f aca="false">IF(ISERROR(VLOOKUP($A21,'Import OffPeak'!$A$3:CX$99,97,FALSE())-VLOOKUP($A21,'Import OffPeak change'!$A$106:CX$202,97,FALSE())),0,(VLOOKUP($A21,'Import OffPeak'!$A$3:CX$99,97,FALSE())-VLOOKUP($A21,'Import OffPeak change'!$A$106:CX$202,97,FALSE())))</f>
        <v>-16.6449372792881</v>
      </c>
      <c r="CT21" s="193" t="n">
        <f aca="false">IF(ISERROR(VLOOKUP($A21,'Import OffPeak'!$A$3:CY$99,98,FALSE())-VLOOKUP($A21,'Import OffPeak change'!$A$106:CY$202,98,FALSE())),0,(VLOOKUP($A21,'Import OffPeak'!$A$3:CY$99,98,FALSE())-VLOOKUP($A21,'Import OffPeak change'!$A$106:CY$202,98,FALSE())))</f>
        <v>-12.92089184219</v>
      </c>
      <c r="CU21" s="193" t="n">
        <f aca="false">IF(ISERROR(VLOOKUP($A21,'Import OffPeak'!$A$3:CZ$99,99,FALSE())-VLOOKUP($A21,'Import OffPeak change'!$A$106:CZ$202,99,FALSE())),0,(VLOOKUP($A21,'Import OffPeak'!$A$3:CZ$99,99,FALSE())-VLOOKUP($A21,'Import OffPeak change'!$A$106:CZ$202,99,FALSE())))</f>
        <v>-13.304662663244</v>
      </c>
      <c r="CV21" s="193" t="n">
        <f aca="false">IF(ISERROR(VLOOKUP($A21,'Import OffPeak'!$A$3:DA$99,100,FALSE())-VLOOKUP($A21,'Import OffPeak change'!$A$106:DA$202,100,FALSE())),0,(VLOOKUP($A21,'Import OffPeak'!$A$3:DA$99,100,FALSE())-VLOOKUP($A21,'Import OffPeak change'!$A$106:DA$202,100,FALSE())))</f>
        <v>-11.1896000199968</v>
      </c>
      <c r="CW21" s="193" t="n">
        <f aca="false">IF(ISERROR(VLOOKUP($A21,'Import OffPeak'!$A$3:DB$99,101,FALSE())-VLOOKUP($A21,'Import OffPeak change'!$A$106:DB$202,101,FALSE())),0,(VLOOKUP($A21,'Import OffPeak'!$A$3:DB$99,101,FALSE())-VLOOKUP($A21,'Import OffPeak change'!$A$106:DB$202,101,FALSE())))</f>
        <v>-11.2090354950842</v>
      </c>
      <c r="CX21" s="193" t="n">
        <f aca="false">IF(ISERROR(VLOOKUP($A21,'Import OffPeak'!$A$3:DC$99,102,FALSE())-VLOOKUP($A21,'Import OffPeak change'!$A$106:DC$202,102,FALSE())),0,(VLOOKUP($A21,'Import OffPeak'!$A$3:DC$99,102,FALSE())-VLOOKUP($A21,'Import OffPeak change'!$A$106:DC$202,102,FALSE())))</f>
        <v>-13.9397888960962</v>
      </c>
      <c r="CY21" s="193" t="n">
        <f aca="false">IF(ISERROR(VLOOKUP($A21,'Import OffPeak'!$A$3:DD$99,103,FALSE())-VLOOKUP($A21,'Import OffPeak change'!$A$106:DD$202,103,FALSE())),0,(VLOOKUP($A21,'Import OffPeak'!$A$3:DD$99,103,FALSE())-VLOOKUP($A21,'Import OffPeak change'!$A$106:DD$202,103,FALSE())))</f>
        <v>-19.4345794525902</v>
      </c>
      <c r="CZ21" s="193" t="n">
        <f aca="false">IF(ISERROR(VLOOKUP($A21,'Import OffPeak'!$A$3:DE$99,104,FALSE())-VLOOKUP($A21,'Import OffPeak change'!$A$106:DE$202,104,FALSE())),0,(VLOOKUP($A21,'Import OffPeak'!$A$3:DE$99,104,FALSE())-VLOOKUP($A21,'Import OffPeak change'!$A$106:DE$202,104,FALSE())))</f>
        <v>-21.2735403434031</v>
      </c>
      <c r="DA21" s="193" t="n">
        <f aca="false">IF(ISERROR(VLOOKUP($A21,'Import OffPeak'!$A$3:DF$99,105,FALSE())-VLOOKUP($A21,'Import OffPeak change'!$A$106:DF$202,105,FALSE())),0,(VLOOKUP($A21,'Import OffPeak'!$A$3:DF$99,105,FALSE())-VLOOKUP($A21,'Import OffPeak change'!$A$106:DF$202,105,FALSE())))</f>
        <v>-24.0459697113783</v>
      </c>
      <c r="DB21" s="193" t="n">
        <f aca="false">IF(ISERROR(VLOOKUP($A21,'Import OffPeak'!$A$3:DG$99,106,FALSE())-VLOOKUP($A21,'Import OffPeak change'!$A$106:DG$202,106,FALSE())),0,(VLOOKUP($A21,'Import OffPeak'!$A$3:DG$99,106,FALSE())-VLOOKUP($A21,'Import OffPeak change'!$A$106:DG$202,106,FALSE())))</f>
        <v>-66.8649706289853</v>
      </c>
      <c r="DC21" s="193" t="n">
        <f aca="false">IF(ISERROR(VLOOKUP($A21,'Import OffPeak'!$A$3:DH$99,107,FALSE())-VLOOKUP($A21,'Import OffPeak change'!$A$106:DH$202,107,FALSE())),0,(VLOOKUP($A21,'Import OffPeak'!$A$3:DH$99,107,FALSE())-VLOOKUP($A21,'Import OffPeak change'!$A$106:DH$202,107,FALSE())))</f>
        <v>-56.9616274401687</v>
      </c>
      <c r="DD21" s="193" t="n">
        <f aca="false">IF(ISERROR(VLOOKUP($A21,'Import OffPeak'!$A$3:DI$99,108,FALSE())-VLOOKUP($A21,'Import OffPeak change'!$A$106:DI$202,108,FALSE())),0,(VLOOKUP($A21,'Import OffPeak'!$A$3:DI$99,108,FALSE())-VLOOKUP($A21,'Import OffPeak change'!$A$106:DI$202,108,FALSE())))</f>
        <v>-62.8878331136511</v>
      </c>
      <c r="DE21" s="193" t="n">
        <f aca="false">IF(ISERROR(VLOOKUP($A21,'Import OffPeak'!$A$3:DJ$99,109,FALSE())-VLOOKUP($A21,'Import OffPeak change'!$A$106:DJ$202,109,FALSE())),0,(VLOOKUP($A21,'Import OffPeak'!$A$3:DJ$99,109,FALSE())-VLOOKUP($A21,'Import OffPeak change'!$A$106:DJ$202,109,FALSE())))</f>
        <v>-62.1839456524685</v>
      </c>
      <c r="DF21" s="193" t="n">
        <f aca="false">IF(ISERROR(VLOOKUP($A21,'Import OffPeak'!$A$3:DK$99,110,FALSE())-VLOOKUP($A21,'Import OffPeak change'!$A$106:DK$202,110,FALSE())),0,(VLOOKUP($A21,'Import OffPeak'!$A$3:DK$99,110,FALSE())-VLOOKUP($A21,'Import OffPeak change'!$A$106:DK$202,110,FALSE())))</f>
        <v>-64.1848893463466</v>
      </c>
      <c r="DG21" s="193" t="n">
        <f aca="false">IF(ISERROR(VLOOKUP($A21,'Import OffPeak'!$A$3:DL$99,111,FALSE())-VLOOKUP($A21,'Import OffPeak change'!$A$106:DL$202,111,FALSE())),0,(VLOOKUP($A21,'Import OffPeak'!$A$3:DL$99,111,FALSE())-VLOOKUP($A21,'Import OffPeak change'!$A$106:DL$202,111,FALSE())))</f>
        <v>-59.4230010001756</v>
      </c>
      <c r="DH21" s="193" t="n">
        <f aca="false">IF(ISERROR(VLOOKUP($A21,'Import OffPeak'!$A$3:DM$99,112,FALSE())-VLOOKUP($A21,'Import OffPeak change'!$A$106:DM$202,112,FALSE())),0,(VLOOKUP($A21,'Import OffPeak'!$A$3:DM$99,112,FALSE())-VLOOKUP($A21,'Import OffPeak change'!$A$106:DM$202,112,FALSE())))</f>
        <v>-63.748673092814</v>
      </c>
      <c r="DI21" s="193" t="n">
        <f aca="false">IF(ISERROR(VLOOKUP($A21,'Import OffPeak'!$A$3:DN$99,113,FALSE())-VLOOKUP($A21,'Import OffPeak change'!$A$106:DN$202,113,FALSE())),0,(VLOOKUP($A21,'Import OffPeak'!$A$3:DN$99,113,FALSE())-VLOOKUP($A21,'Import OffPeak change'!$A$106:DN$202,113,FALSE())))</f>
        <v>-64.8685679138453</v>
      </c>
      <c r="DJ21" s="193" t="n">
        <f aca="false">IF(ISERROR(VLOOKUP($A21,'Import OffPeak'!$A$3:DO$99,114,FALSE())-VLOOKUP($A21,'Import OffPeak change'!$A$106:DO$202,114,FALSE())),0,(VLOOKUP($A21,'Import OffPeak'!$A$3:DO$99,114,FALSE())-VLOOKUP($A21,'Import OffPeak change'!$A$106:DO$202,114,FALSE())))</f>
        <v>-73.0514682568228</v>
      </c>
      <c r="DK21" s="193" t="n">
        <f aca="false">IF(ISERROR(VLOOKUP($A21,'Import OffPeak'!$A$3:DP$99,115,FALSE())-VLOOKUP($A21,'Import OffPeak change'!$A$106:DP$202,115,FALSE())),0,(VLOOKUP($A21,'Import OffPeak'!$A$3:DP$99,115,FALSE())-VLOOKUP($A21,'Import OffPeak change'!$A$106:DP$202,115,FALSE())))</f>
        <v>-99.4418362188626</v>
      </c>
      <c r="DL21" s="193" t="n">
        <f aca="false">IF(ISERROR(VLOOKUP($A21,'Import OffPeak'!$A$3:DQ$99,116,FALSE())-VLOOKUP($A21,'Import OffPeak change'!$A$106:DQ$202,116,FALSE())),0,(VLOOKUP($A21,'Import OffPeak'!$A$3:DQ$99,116,FALSE())-VLOOKUP($A21,'Import OffPeak change'!$A$106:DQ$202,116,FALSE())))</f>
        <v>-98.2867088729163</v>
      </c>
      <c r="DM21" s="193" t="n">
        <f aca="false">IF(ISERROR(VLOOKUP($A21,'Import OffPeak'!$A$3:DR$99,117,FALSE())-VLOOKUP($A21,'Import OffPeak change'!$A$106:DR$202,117,FALSE())),0,(VLOOKUP($A21,'Import OffPeak'!$A$3:DR$99,117,FALSE())-VLOOKUP($A21,'Import OffPeak change'!$A$106:DR$202,117,FALSE())))</f>
        <v>-102.401916290548</v>
      </c>
      <c r="DN21" s="193" t="n">
        <f aca="false">IF(ISERROR(VLOOKUP($A21,'Import OffPeak'!$A$3:DS$99,118,FALSE())-VLOOKUP($A21,'Import OffPeak change'!$A$106:DS$202,118,FALSE())),0,(VLOOKUP($A21,'Import OffPeak'!$A$3:DS$99,118,FALSE())-VLOOKUP($A21,'Import OffPeak change'!$A$106:DS$202,118,FALSE())))</f>
        <v>-82.2474495512361</v>
      </c>
      <c r="DO21" s="193" t="n">
        <f aca="false">IF(ISERROR(VLOOKUP($A21,'Import OffPeak'!$A$3:DT$99,119,FALSE())-VLOOKUP($A21,'Import OffPeak change'!$A$106:DT$202,119,FALSE())),0,(VLOOKUP($A21,'Import OffPeak'!$A$3:DT$99,119,FALSE())-VLOOKUP($A21,'Import OffPeak change'!$A$106:DT$202,119,FALSE())))</f>
        <v>-69.8491375156882</v>
      </c>
      <c r="DP21" s="193" t="n">
        <f aca="false">IF(ISERROR(VLOOKUP($A21,'Import OffPeak'!$A$3:DU$99,120,FALSE())-VLOOKUP($A21,'Import OffPeak change'!$A$106:DU$202,120,FALSE())),0,(VLOOKUP($A21,'Import OffPeak'!$A$3:DU$99,120,FALSE())-VLOOKUP($A21,'Import OffPeak change'!$A$106:DU$202,120,FALSE())))</f>
        <v>-76.857896197811</v>
      </c>
      <c r="DQ21" s="193" t="n">
        <f aca="false">IF(ISERROR(VLOOKUP($A21,'Import OffPeak'!$A$3:DV$99,121,FALSE())-VLOOKUP($A21,'Import OffPeak change'!$A$106:DV$202,121,FALSE())),0,(VLOOKUP($A21,'Import OffPeak'!$A$3:DV$99,121,FALSE())-VLOOKUP($A21,'Import OffPeak change'!$A$106:DV$202,121,FALSE())))</f>
        <v>-75.7568041303621</v>
      </c>
      <c r="DR21" s="193" t="n">
        <f aca="false">IF(ISERROR(VLOOKUP($A21,'Import OffPeak'!$A$3:DW$99,122,FALSE())-VLOOKUP($A21,'Import OffPeak change'!$A$106:DW$202,122,FALSE())),0,(VLOOKUP($A21,'Import OffPeak'!$A$3:DW$99,122,FALSE())-VLOOKUP($A21,'Import OffPeak change'!$A$106:DW$202,122,FALSE())))</f>
        <v>-79.6231949794674</v>
      </c>
      <c r="DS21" s="193" t="n">
        <f aca="false">IF(ISERROR(VLOOKUP($A21,'Import OffPeak'!$A$3:DX$99,123,FALSE())-VLOOKUP($A21,'Import OffPeak change'!$A$106:DX$202,123,FALSE())),0,(VLOOKUP($A21,'Import OffPeak'!$A$3:DX$99,123,FALSE())-VLOOKUP($A21,'Import OffPeak change'!$A$106:DX$202,123,FALSE())))</f>
        <v>-73.4479000107112</v>
      </c>
      <c r="DT21" s="193" t="n">
        <f aca="false">IF(ISERROR(VLOOKUP($A21,'Import OffPeak'!$A$3:DY$99,124,FALSE())-VLOOKUP($A21,'Import OffPeak change'!$A$106:DY$202,124,FALSE())),0,(VLOOKUP($A21,'Import OffPeak'!$A$3:DY$99,124,FALSE())-VLOOKUP($A21,'Import OffPeak change'!$A$106:DY$202,124,FALSE())))</f>
        <v>-77.1437880361518</v>
      </c>
      <c r="DU21" s="193" t="n">
        <f aca="false">IF(ISERROR(VLOOKUP($A21,'Import OffPeak'!$A$3:DZ$99,125,FALSE())-VLOOKUP($A21,'Import OffPeak change'!$A$106:DZ$202,125,FALSE())),0,(VLOOKUP($A21,'Import OffPeak'!$A$3:DZ$99,125,FALSE())-VLOOKUP($A21,'Import OffPeak change'!$A$106:DZ$202,125,FALSE())))</f>
        <v>-77.6923849457089</v>
      </c>
      <c r="DV21" s="193" t="n">
        <f aca="false">IF(ISERROR(VLOOKUP($A21,'Import OffPeak'!$A$3:EA$99,126,FALSE())-VLOOKUP($A21,'Import OffPeak change'!$A$106:EA$202,126,FALSE())),0,(VLOOKUP($A21,'Import OffPeak'!$A$3:EA$99,126,FALSE())-VLOOKUP($A21,'Import OffPeak change'!$A$106:EA$202,126,FALSE())))</f>
        <v>-82.6945341689134</v>
      </c>
      <c r="DW21" s="193" t="n">
        <f aca="false">IF(ISERROR(VLOOKUP($A21,'Import OffPeak'!$A$3:EB$99,127,FALSE())-VLOOKUP($A21,'Import OffPeak change'!$A$106:EB$202,127,FALSE())),0,(VLOOKUP($A21,'Import OffPeak'!$A$3:EB$99,127,FALSE())-VLOOKUP($A21,'Import OffPeak change'!$A$106:EB$202,127,FALSE())))</f>
        <v>-94.8998103974609</v>
      </c>
      <c r="DX21" s="193" t="n">
        <f aca="false">IF(ISERROR(VLOOKUP($A21,'Import OffPeak'!$A$3:EC$99,128,FALSE())-VLOOKUP($A21,'Import OffPeak change'!$A$106:EC$202,128,FALSE())),0,(VLOOKUP($A21,'Import OffPeak'!$A$3:EC$99,128,FALSE())-VLOOKUP($A21,'Import OffPeak change'!$A$106:EC$202,128,FALSE())))</f>
        <v>-93.0037505896107</v>
      </c>
      <c r="DY21" s="193" t="n">
        <f aca="false">IF(ISERROR(VLOOKUP($A21,'Import OffPeak'!$A$3:ED$99,129,FALSE())-VLOOKUP($A21,'Import OffPeak change'!$A$106:ED$202,129,FALSE())),0,(VLOOKUP($A21,'Import OffPeak'!$A$3:ED$99,129,FALSE())-VLOOKUP($A21,'Import OffPeak change'!$A$106:ED$202,129,FALSE())))</f>
        <v>-95.6773577770091</v>
      </c>
      <c r="DZ21" s="193" t="n">
        <f aca="false">IF(ISERROR(VLOOKUP($A21,'Import OffPeak'!$A$3:EE$99,130,FALSE())-VLOOKUP($A21,'Import OffPeak change'!$A$106:EE$202,130,FALSE())),0,(VLOOKUP($A21,'Import OffPeak'!$A$3:EE$99,130,FALSE())-VLOOKUP($A21,'Import OffPeak change'!$A$106:EE$202,130,FALSE())))</f>
        <v>36.6194220055904</v>
      </c>
      <c r="EA21" s="193" t="n">
        <f aca="false">IF(ISERROR(VLOOKUP($A21,'Import OffPeak'!$A$3:EF$99,131,FALSE())-VLOOKUP($A21,'Import OffPeak change'!$A$106:EF$202,131,FALSE())),0,(VLOOKUP($A21,'Import OffPeak'!$A$3:EF$99,131,FALSE())-VLOOKUP($A21,'Import OffPeak change'!$A$106:EF$202,131,FALSE())))</f>
        <v>31.6129060021103</v>
      </c>
      <c r="EB21" s="193" t="n">
        <f aca="false">IF(ISERROR(VLOOKUP($A21,'Import OffPeak'!$A$3:EG$99,132,FALSE())-VLOOKUP($A21,'Import OffPeak change'!$A$106:EG$202,132,FALSE())),0,(VLOOKUP($A21,'Import OffPeak'!$A$3:EG$99,132,FALSE())-VLOOKUP($A21,'Import OffPeak change'!$A$106:EG$202,132,FALSE())))</f>
        <v>33.43586227069</v>
      </c>
      <c r="EC21" s="193" t="n">
        <f aca="false">IF(ISERROR(VLOOKUP($A21,'Import OffPeak'!$A$3:EH$99,133,FALSE())-VLOOKUP($A21,'Import OffPeak change'!$A$106:EH$202,133,FALSE())),0,(VLOOKUP($A21,'Import OffPeak'!$A$3:EH$99,133,FALSE())-VLOOKUP($A21,'Import OffPeak change'!$A$106:EH$202,133,FALSE())))</f>
        <v>34.2968758514498</v>
      </c>
      <c r="ED21" s="193" t="n">
        <f aca="false">IF(ISERROR(VLOOKUP($A21,'Import OffPeak'!$A$3:EI$99,134,FALSE())-VLOOKUP($A21,'Import OffPeak change'!$A$106:EI$202,134,FALSE())),0,(VLOOKUP($A21,'Import OffPeak'!$A$3:EI$99,134,FALSE())-VLOOKUP($A21,'Import OffPeak change'!$A$106:EI$202,134,FALSE())))</f>
        <v>44.0093453670052</v>
      </c>
      <c r="EE21" s="193" t="n">
        <f aca="false">IF(ISERROR(VLOOKUP($A21,'Import OffPeak'!$A$3:EJ$99,135,FALSE())-VLOOKUP($A21,'Import OffPeak change'!$A$106:EJ$202,135,FALSE())),0,(VLOOKUP($A21,'Import OffPeak'!$A$3:EJ$99,135,FALSE())-VLOOKUP($A21,'Import OffPeak change'!$A$106:EJ$202,135,FALSE())))</f>
        <v>39.817787677724</v>
      </c>
      <c r="EF21" s="193" t="n">
        <f aca="false">IF(ISERROR(VLOOKUP($A21,'Import OffPeak'!$A$3:EK$99,136,FALSE())-VLOOKUP($A21,'Import OffPeak change'!$A$106:EK$202,136,FALSE())),0,(VLOOKUP($A21,'Import OffPeak'!$A$3:EK$99,136,FALSE())-VLOOKUP($A21,'Import OffPeak change'!$A$106:EK$202,136,FALSE())))</f>
        <v>52.9672560746494</v>
      </c>
      <c r="EG21" s="193" t="n">
        <f aca="false">IF(ISERROR(VLOOKUP($A21,'Import OffPeak'!$A$3:EL$99,137,FALSE())-VLOOKUP($A21,'Import OffPeak change'!$A$106:EL$202,137,FALSE())),0,(VLOOKUP($A21,'Import OffPeak'!$A$3:EL$99,137,FALSE())-VLOOKUP($A21,'Import OffPeak change'!$A$106:EL$202,137,FALSE())))</f>
        <v>44.4196430552538</v>
      </c>
      <c r="EH21" s="193" t="n">
        <f aca="false">IF(ISERROR(VLOOKUP($A21,'Import OffPeak'!$A$3:EM$99,138,FALSE())-VLOOKUP($A21,'Import OffPeak change'!$A$106:EM$202,138,FALSE())),0,(VLOOKUP($A21,'Import OffPeak'!$A$3:EM$99,138,FALSE())-VLOOKUP($A21,'Import OffPeak change'!$A$106:EM$202,138,FALSE())))</f>
        <v>47.1686979762799</v>
      </c>
      <c r="EI21" s="193" t="n">
        <f aca="false">IF(ISERROR(VLOOKUP($A21,'Import OffPeak'!$A$3:EN$99,139,FALSE())-VLOOKUP($A21,'Import OffPeak change'!$A$106:EN$202,139,FALSE())),0,(VLOOKUP($A21,'Import OffPeak'!$A$3:EN$99,139,FALSE())-VLOOKUP($A21,'Import OffPeak change'!$A$106:EN$202,139,FALSE())))</f>
        <v>34.2753433281901</v>
      </c>
      <c r="EJ21" s="193" t="n">
        <f aca="false">IF(ISERROR(VLOOKUP($A21,'Import OffPeak'!$A$3:EO$99,140,FALSE())-VLOOKUP($A21,'Import OffPeak change'!$A$106:EO$202,140,FALSE())),0,(VLOOKUP($A21,'Import OffPeak'!$A$3:EO$99,140,FALSE())-VLOOKUP($A21,'Import OffPeak change'!$A$106:EO$202,140,FALSE())))</f>
        <v>35.1386856013601</v>
      </c>
      <c r="EK21" s="193" t="n">
        <f aca="false">IF(ISERROR(VLOOKUP($A21,'Import OffPeak'!$A$3:EP$99,141,FALSE())-VLOOKUP($A21,'Import OffPeak change'!$A$106:EP$202,141,FALSE())),0,(VLOOKUP($A21,'Import OffPeak'!$A$3:EP$99,141,FALSE())-VLOOKUP($A21,'Import OffPeak change'!$A$106:EP$202,141,FALSE())))</f>
        <v>37.8793945068401</v>
      </c>
      <c r="EL21" s="193" t="n">
        <f aca="false">IF(ISERROR(VLOOKUP($A21,'Import OffPeak'!$A$3:EQ$99,142,FALSE())-VLOOKUP($A21,'Import OffPeak change'!$A$106:EQ$202,142,FALSE())),0,(VLOOKUP($A21,'Import OffPeak'!$A$3:EQ$99,142,FALSE())-VLOOKUP($A21,'Import OffPeak change'!$A$106:EQ$202,142,FALSE())))</f>
        <v>36.2158317035301</v>
      </c>
      <c r="EM21" s="193" t="n">
        <f aca="false">IF(ISERROR(VLOOKUP($A21,'Import OffPeak'!$A$3:ER$99,143,FALSE())-VLOOKUP($A21,'Import OffPeak change'!$A$106:ER$202,143,FALSE())),0,(VLOOKUP($A21,'Import OffPeak'!$A$3:ER$99,143,FALSE())-VLOOKUP($A21,'Import OffPeak change'!$A$106:ER$202,143,FALSE())))</f>
        <v>31.87559717865</v>
      </c>
      <c r="EN21" s="193" t="n">
        <f aca="false">IF(ISERROR(VLOOKUP($A21,'Import OffPeak'!$A$3:ES$99,144,FALSE())-VLOOKUP($A21,'Import OffPeak change'!$A$106:ES$202,144,FALSE())),0,(VLOOKUP($A21,'Import OffPeak'!$A$3:ES$99,144,FALSE())-VLOOKUP($A21,'Import OffPeak change'!$A$106:ES$202,144,FALSE())))</f>
        <v>36.39699844797</v>
      </c>
      <c r="EO21" s="193" t="n">
        <f aca="false">IF(ISERROR(VLOOKUP($A21,'Import OffPeak'!$A$3:ET$99,145,FALSE())-VLOOKUP($A21,'Import OffPeak change'!$A$106:ET$202,145,FALSE())),0,(VLOOKUP($A21,'Import OffPeak'!$A$3:ET$99,145,FALSE())-VLOOKUP($A21,'Import OffPeak change'!$A$106:ET$202,145,FALSE())))</f>
        <v>33.7052343114697</v>
      </c>
      <c r="EP21" s="193" t="n">
        <f aca="false">IF(ISERROR(VLOOKUP($A21,'Import OffPeak'!$A$3:EU$99,146,FALSE())-VLOOKUP($A21,'Import OffPeak change'!$A$106:EU$202,146,FALSE())),0,(VLOOKUP($A21,'Import OffPeak'!$A$3:EU$99,146,FALSE())-VLOOKUP($A21,'Import OffPeak change'!$A$106:EU$202,146,FALSE())))</f>
        <v>36.5763106509303</v>
      </c>
      <c r="EQ21" s="193" t="n">
        <f aca="false">IF(ISERROR(VLOOKUP($A21,'Import OffPeak'!$A$3:EV$99,147,FALSE())-VLOOKUP($A21,'Import OffPeak change'!$A$106:EV$202,147,FALSE())),0,(VLOOKUP($A21,'Import OffPeak'!$A$3:EV$99,147,FALSE())-VLOOKUP($A21,'Import OffPeak change'!$A$106:EV$202,147,FALSE())))</f>
        <v>0</v>
      </c>
      <c r="ER21" s="193" t="n">
        <f aca="false">IF(ISERROR(VLOOKUP($A21,'Import OffPeak'!$A$3:EW$99,148,FALSE())-VLOOKUP($A21,'Import OffPeak change'!$A$106:EW$202,148,FALSE())),0,(VLOOKUP($A21,'Import OffPeak'!$A$3:EW$99,148,FALSE())-VLOOKUP($A21,'Import OffPeak change'!$A$106:EW$202,148,FALSE())))</f>
        <v>0</v>
      </c>
      <c r="ES21" s="193" t="n">
        <f aca="false">IF(ISERROR(VLOOKUP($A21,'Import OffPeak'!$A$3:EX$99,149,FALSE())-VLOOKUP($A21,'Import OffPeak change'!$A$106:EX$202,149,FALSE())),0,(VLOOKUP($A21,'Import OffPeak'!$A$3:EX$99,149,FALSE())-VLOOKUP($A21,'Import OffPeak change'!$A$106:EX$202,149,FALSE())))</f>
        <v>0</v>
      </c>
      <c r="ET21" s="193" t="n">
        <f aca="false">IF(ISERROR(VLOOKUP($A21,'Import OffPeak'!$A$3:EY$99,150,FALSE())-VLOOKUP($A21,'Import OffPeak change'!$A$106:EY$202,150,FALSE())),0,(VLOOKUP($A21,'Import OffPeak'!$A$3:EY$99,150,FALSE())-VLOOKUP($A21,'Import OffPeak change'!$A$106:EY$202,150,FALSE())))</f>
        <v>0</v>
      </c>
      <c r="EU21" s="193" t="n">
        <f aca="false">IF(ISERROR(VLOOKUP($A21,'Import OffPeak'!$A$3:EZ$99,151,FALSE())-VLOOKUP($A21,'Import OffPeak change'!$A$106:EZ$202,151,FALSE())),0,(VLOOKUP($A21,'Import OffPeak'!$A$3:EZ$99,151,FALSE())-VLOOKUP($A21,'Import OffPeak change'!$A$106:EZ$202,151,FALSE())))</f>
        <v>0</v>
      </c>
      <c r="EV21" s="193" t="n">
        <f aca="false">IF(ISERROR(VLOOKUP($A21,'Import OffPeak'!$A$3:FA$99,152,FALSE())-VLOOKUP($A21,'Import OffPeak change'!$A$106:FA$202,152,FALSE())),0,(VLOOKUP($A21,'Import OffPeak'!$A$3:FA$99,152,FALSE())-VLOOKUP($A21,'Import OffPeak change'!$A$106:FA$202,152,FALSE())))</f>
        <v>0</v>
      </c>
      <c r="EW21" s="193" t="n">
        <f aca="false">IF(ISERROR(VLOOKUP($A21,'Import OffPeak'!$A$3:FB$99,153,FALSE())-VLOOKUP($A21,'Import OffPeak change'!$A$106:FB$202,153,FALSE())),0,(VLOOKUP($A21,'Import OffPeak'!$A$3:FB$99,153,FALSE())-VLOOKUP($A21,'Import OffPeak change'!$A$106:FB$202,153,FALSE())))</f>
        <v>0</v>
      </c>
      <c r="EX21" s="193" t="n">
        <f aca="false">IF(ISERROR(VLOOKUP($A21,'Import OffPeak'!$A$3:FC$99,154,FALSE())-VLOOKUP($A21,'Import OffPeak change'!$A$106:FC$202,154,FALSE())),0,(VLOOKUP($A21,'Import OffPeak'!$A$3:FC$99,154,FALSE())-VLOOKUP($A21,'Import OffPeak change'!$A$106:FC$202,154,FALSE())))</f>
        <v>0</v>
      </c>
      <c r="EY21" s="193" t="n">
        <f aca="false">IF(ISERROR(VLOOKUP($A21,'Import OffPeak'!$A$3:FD$99,155,FALSE())-VLOOKUP($A21,'Import OffPeak change'!$A$106:FD$202,155,FALSE())),0,(VLOOKUP($A21,'Import OffPeak'!$A$3:FD$99,155,FALSE())-VLOOKUP($A21,'Import OffPeak change'!$A$106:FD$202,155,FALSE())))</f>
        <v>0</v>
      </c>
      <c r="EZ21" s="193" t="n">
        <f aca="false">IF(ISERROR(VLOOKUP($A21,'Import OffPeak'!$A$3:FE$99,156,FALSE())-VLOOKUP($A21,'Import OffPeak change'!$A$106:FE$202,156,FALSE())),0,(VLOOKUP($A21,'Import OffPeak'!$A$3:FE$99,156,FALSE())-VLOOKUP($A21,'Import OffPeak change'!$A$106:FE$202,156,FALSE())))</f>
        <v>0</v>
      </c>
      <c r="FA21" s="193" t="n">
        <f aca="false">IF(ISERROR(VLOOKUP($A21,'Import OffPeak'!$A$3:FF$99,157,FALSE())-VLOOKUP($A21,'Import OffPeak change'!$A$106:FF$202,157,FALSE())),0,(VLOOKUP($A21,'Import OffPeak'!$A$3:FF$99,157,FALSE())-VLOOKUP($A21,'Import OffPeak change'!$A$106:FF$202,157,FALSE())))</f>
        <v>0</v>
      </c>
      <c r="FB21" s="193" t="n">
        <f aca="false">IF(ISERROR(VLOOKUP($A21,'Import OffPeak'!$A$3:FG$99,158,FALSE())-VLOOKUP($A21,'Import OffPeak change'!$A$106:FG$202,158,FALSE())),0,(VLOOKUP($A21,'Import OffPeak'!$A$3:FG$99,158,FALSE())-VLOOKUP($A21,'Import OffPeak change'!$A$106:FG$202,158,FALSE())))</f>
        <v>0</v>
      </c>
      <c r="FC21" s="193" t="n">
        <f aca="false">IF(ISERROR(VLOOKUP($A21,'Import OffPeak'!$A$3:FH$99,159,FALSE())-VLOOKUP($A21,'Import OffPeak change'!$A$106:FH$202,159,FALSE())),0,(VLOOKUP($A21,'Import OffPeak'!$A$3:FH$99,159,FALSE())-VLOOKUP($A21,'Import OffPeak change'!$A$106:FH$202,159,FALSE())))</f>
        <v>0</v>
      </c>
      <c r="FD21" s="193" t="n">
        <f aca="false">IF(ISERROR(VLOOKUP($A21,'Import OffPeak'!$A$3:FI$99,160,FALSE())-VLOOKUP($A21,'Import OffPeak change'!$A$106:FI$202,160,FALSE())),0,(VLOOKUP($A21,'Import OffPeak'!$A$3:FI$99,160,FALSE())-VLOOKUP($A21,'Import OffPeak change'!$A$106:FI$202,160,FALSE())))</f>
        <v>0</v>
      </c>
      <c r="FE21" s="193" t="n">
        <f aca="false">IF(ISERROR(VLOOKUP($A21,'Import OffPeak'!$A$3:FJ$99,161,FALSE())-VLOOKUP($A21,'Import OffPeak change'!$A$106:FJ$202,161,FALSE())),0,(VLOOKUP($A21,'Import OffPeak'!$A$3:FJ$99,161,FALSE())-VLOOKUP($A21,'Import OffPeak change'!$A$106:FJ$202,161,FALSE())))</f>
        <v>0</v>
      </c>
      <c r="FF21" s="193" t="n">
        <f aca="false">IF(ISERROR(VLOOKUP($A21,'Import OffPeak'!$A$3:FK$99,162,FALSE())-VLOOKUP($A21,'Import OffPeak change'!$A$106:FK$202,162,FALSE())),0,(VLOOKUP($A21,'Import OffPeak'!$A$3:FK$99,162,FALSE())-VLOOKUP($A21,'Import OffPeak change'!$A$106:FK$202,162,FALSE())))</f>
        <v>0</v>
      </c>
      <c r="FG21" s="193" t="n">
        <f aca="false">IF(ISERROR(VLOOKUP($A21,'Import OffPeak'!$A$3:FL$99,163,FALSE())-VLOOKUP($A21,'Import OffPeak change'!$A$106:FL$202,163,FALSE())),0,(VLOOKUP($A21,'Import OffPeak'!$A$3:FL$99,163,FALSE())-VLOOKUP($A21,'Import OffPeak change'!$A$106:FL$202,163,FALSE())))</f>
        <v>0</v>
      </c>
      <c r="FH21" s="193" t="n">
        <f aca="false">IF(ISERROR(VLOOKUP($A21,'Import OffPeak'!$A$3:FM$99,164,FALSE())-VLOOKUP($A21,'Import OffPeak change'!$A$106:FM$202,164,FALSE())),0,(VLOOKUP($A21,'Import OffPeak'!$A$3:FM$99,164,FALSE())-VLOOKUP($A21,'Import OffPeak change'!$A$106:FM$202,164,FALSE())))</f>
        <v>0</v>
      </c>
      <c r="FI21" s="193" t="n">
        <f aca="false">IF(ISERROR(VLOOKUP($A21,'Import OffPeak'!$A$3:FN$99,165,FALSE())-VLOOKUP($A21,'Import OffPeak change'!$A$106:FN$202,165,FALSE())),0,(VLOOKUP($A21,'Import OffPeak'!$A$3:FN$99,165,FALSE())-VLOOKUP($A21,'Import OffPeak change'!$A$106:FN$202,165,FALSE())))</f>
        <v>0</v>
      </c>
      <c r="FJ21" s="193" t="n">
        <f aca="false">IF(ISERROR(VLOOKUP($A21,'Import OffPeak'!$A$3:FO$99,166,FALSE())-VLOOKUP($A21,'Import OffPeak change'!$A$106:FO$202,166,FALSE())),0,(VLOOKUP($A21,'Import OffPeak'!$A$3:FO$99,166,FALSE())-VLOOKUP($A21,'Import OffPeak change'!$A$106:FO$202,166,FALSE())))</f>
        <v>0</v>
      </c>
      <c r="FK21" s="193" t="n">
        <f aca="false">IF(ISERROR(VLOOKUP($A21,'Import OffPeak'!$A$3:FP$99,167,FALSE())-VLOOKUP($A21,'Import OffPeak change'!$A$106:FP$202,167,FALSE())),0,(VLOOKUP($A21,'Import OffPeak'!$A$3:FP$99,167,FALSE())-VLOOKUP($A21,'Import OffPeak change'!$A$106:FP$202,167,FALSE())))</f>
        <v>0</v>
      </c>
      <c r="FL21" s="193" t="n">
        <f aca="false">IF(ISERROR(VLOOKUP($A21,'Import OffPeak'!$A$3:FQ$99,168,FALSE())-VLOOKUP($A21,'Import OffPeak change'!$A$106:FQ$202,168,FALSE())),0,(VLOOKUP($A21,'Import OffPeak'!$A$3:FQ$99,168,FALSE())-VLOOKUP($A21,'Import OffPeak change'!$A$106:FQ$202,168,FALSE())))</f>
        <v>0</v>
      </c>
      <c r="FM21" s="193" t="n">
        <f aca="false">IF(ISERROR(VLOOKUP($A21,'Import OffPeak'!$A$3:FR$99,169,FALSE())-VLOOKUP($A21,'Import OffPeak change'!$A$106:FR$202,169,FALSE())),0,(VLOOKUP($A21,'Import OffPeak'!$A$3:FR$99,169,FALSE())-VLOOKUP($A21,'Import OffPeak change'!$A$106:FR$202,169,FALSE())))</f>
        <v>0</v>
      </c>
      <c r="FN21" s="193" t="n">
        <f aca="false">IF(ISERROR(VLOOKUP($A21,'Import OffPeak'!$A$3:FS$99,170,FALSE())-VLOOKUP($A21,'Import OffPeak change'!$A$106:FS$202,170,FALSE())),0,(VLOOKUP($A21,'Import OffPeak'!$A$3:FS$99,170,FALSE())-VLOOKUP($A21,'Import OffPeak change'!$A$106:FS$202,170,FALSE())))</f>
        <v>0</v>
      </c>
      <c r="FO21" s="193" t="n">
        <f aca="false">IF(ISERROR(VLOOKUP($A21,'Import OffPeak'!$A$3:FT$99,171,FALSE())-VLOOKUP($A21,'Import OffPeak change'!$A$106:FT$202,171,FALSE())),0,(VLOOKUP($A21,'Import OffPeak'!$A$3:FT$99,171,FALSE())-VLOOKUP($A21,'Import OffPeak change'!$A$106:FT$202,171,FALSE())))</f>
        <v>0</v>
      </c>
      <c r="FP21" s="193" t="n">
        <f aca="false">IF(ISERROR(VLOOKUP($A21,'Import OffPeak'!$A$3:FU$99,172,FALSE())-VLOOKUP($A21,'Import OffPeak change'!$A$106:FU$202,172,FALSE())),0,(VLOOKUP($A21,'Import OffPeak'!$A$3:FU$99,172,FALSE())-VLOOKUP($A21,'Import OffPeak change'!$A$106:FU$202,172,FALSE())))</f>
        <v>0</v>
      </c>
      <c r="FQ21" s="193" t="n">
        <f aca="false">IF(ISERROR(VLOOKUP($A21,'Import OffPeak'!$A$3:FV$99,173,FALSE())-VLOOKUP($A21,'Import OffPeak change'!$A$106:FV$202,173,FALSE())),0,(VLOOKUP($A21,'Import OffPeak'!$A$3:FV$99,173,FALSE())-VLOOKUP($A21,'Import OffPeak change'!$A$106:FV$202,173,FALSE())))</f>
        <v>0</v>
      </c>
      <c r="FR21" s="193" t="n">
        <f aca="false">IF(ISERROR(VLOOKUP($A21,'Import OffPeak'!$A$3:FW$99,174,FALSE())-VLOOKUP($A21,'Import OffPeak change'!$A$106:FW$202,174,FALSE())),0,(VLOOKUP($A21,'Import OffPeak'!$A$3:FW$99,174,FALSE())-VLOOKUP($A21,'Import OffPeak change'!$A$106:FW$202,174,FALSE())))</f>
        <v>0</v>
      </c>
      <c r="FS21" s="193" t="n">
        <f aca="false">IF(ISERROR(VLOOKUP($A21,'Import OffPeak'!$A$3:FX$99,175,FALSE())-VLOOKUP($A21,'Import OffPeak change'!$A$106:FX$202,175,FALSE())),0,(VLOOKUP($A21,'Import OffPeak'!$A$3:FX$99,175,FALSE())-VLOOKUP($A21,'Import OffPeak change'!$A$106:FX$202,175,FALSE())))</f>
        <v>0</v>
      </c>
      <c r="FT21" s="193" t="n">
        <f aca="false">IF(ISERROR(VLOOKUP($A21,'Import OffPeak'!$A$3:FY$99,176,FALSE())-VLOOKUP($A21,'Import OffPeak change'!$A$106:FY$202,176,FALSE())),0,(VLOOKUP($A21,'Import OffPeak'!$A$3:FY$99,176,FALSE())-VLOOKUP($A21,'Import OffPeak change'!$A$106:FY$202,176,FALSE())))</f>
        <v>0</v>
      </c>
      <c r="FU21" s="193" t="n">
        <f aca="false">IF(ISERROR(VLOOKUP($A21,'Import OffPeak'!$A$3:FZ$99,177,FALSE())-VLOOKUP($A21,'Import OffPeak change'!$A$106:FZ$202,177,FALSE())),0,(VLOOKUP($A21,'Import OffPeak'!$A$3:FZ$99,177,FALSE())-VLOOKUP($A21,'Import OffPeak change'!$A$106:FZ$202,177,FALSE())))</f>
        <v>0</v>
      </c>
      <c r="FV21" s="193" t="n">
        <f aca="false">IF(ISERROR(VLOOKUP($A21,'Import OffPeak'!$A$3:GA$99,178,FALSE())-VLOOKUP($A21,'Import OffPeak change'!$A$106:GA$202,178,FALSE())),0,(VLOOKUP($A21,'Import OffPeak'!$A$3:GA$99,178,FALSE())-VLOOKUP($A21,'Import OffPeak change'!$A$106:GA$202,178,FALSE())))</f>
        <v>0</v>
      </c>
      <c r="FW21" s="193" t="n">
        <f aca="false">IF(ISERROR(VLOOKUP($A21,'Import OffPeak'!$A$3:GB$99,179,FALSE())-VLOOKUP($A21,'Import OffPeak change'!$A$106:GB$202,179,FALSE())),0,(VLOOKUP($A21,'Import OffPeak'!$A$3:GB$99,179,FALSE())-VLOOKUP($A21,'Import OffPeak change'!$A$106:GB$202,179,FALSE())))</f>
        <v>0</v>
      </c>
      <c r="FX21" s="193" t="n">
        <f aca="false">IF(ISERROR(VLOOKUP($A21,'Import OffPeak'!$A$3:GC$99,180,FALSE())-VLOOKUP($A21,'Import OffPeak change'!$A$106:GC$202,180,FALSE())),0,(VLOOKUP($A21,'Import OffPeak'!$A$3:GC$99,180,FALSE())-VLOOKUP($A21,'Import OffPeak change'!$A$106:GC$202,180,FALSE())))</f>
        <v>0</v>
      </c>
      <c r="FY21" s="193" t="n">
        <f aca="false">IF(ISERROR(VLOOKUP($A21,'Import OffPeak'!$A$3:GD$99,181,FALSE())-VLOOKUP($A21,'Import OffPeak change'!$A$106:GD$202,181,FALSE())),0,(VLOOKUP($A21,'Import OffPeak'!$A$3:GD$99,181,FALSE())-VLOOKUP($A21,'Import OffPeak change'!$A$106:GD$202,181,FALSE())))</f>
        <v>0</v>
      </c>
      <c r="FZ21" s="193" t="n">
        <f aca="false">IF(ISERROR(VLOOKUP($A21,'Import OffPeak'!$A$3:GE$99,182,FALSE())-VLOOKUP($A21,'Import OffPeak change'!$A$106:GE$202,182,FALSE())),0,(VLOOKUP($A21,'Import OffPeak'!$A$3:GE$99,182,FALSE())-VLOOKUP($A21,'Import OffPeak change'!$A$106:GE$202,182,FALSE())))</f>
        <v>0</v>
      </c>
      <c r="GA21" s="193" t="n">
        <f aca="false">IF(ISERROR(VLOOKUP($A21,'Import OffPeak'!$A$3:GF$99,183,FALSE())-VLOOKUP($A21,'Import OffPeak change'!$A$106:GF$202,183,FALSE())),0,(VLOOKUP($A21,'Import OffPeak'!$A$3:GF$99,183,FALSE())-VLOOKUP($A21,'Import OffPeak change'!$A$106:GF$202,183,FALSE())))</f>
        <v>0</v>
      </c>
      <c r="GB21" s="193" t="n">
        <f aca="false">IF(ISERROR(VLOOKUP($A21,'Import OffPeak'!$A$3:GG$99,184,FALSE())-VLOOKUP($A21,'Import OffPeak change'!$A$106:GG$202,184,FALSE())),0,(VLOOKUP($A21,'Import OffPeak'!$A$3:GG$99,184,FALSE())-VLOOKUP($A21,'Import OffPeak change'!$A$106:GG$202,184,FALSE())))</f>
        <v>0</v>
      </c>
      <c r="GC21" s="193" t="n">
        <f aca="false">IF(ISERROR(VLOOKUP($A21,'Import OffPeak'!$A$3:GH$99,185,FALSE())-VLOOKUP($A21,'Import OffPeak change'!$A$106:GH$202,185,FALSE())),0,(VLOOKUP($A21,'Import OffPeak'!$A$3:GH$99,185,FALSE())-VLOOKUP($A21,'Import OffPeak change'!$A$106:GH$202,185,FALSE())))</f>
        <v>0</v>
      </c>
      <c r="GD21" s="193" t="n">
        <f aca="false">IF(ISERROR(VLOOKUP($A21,'Import OffPeak'!$A$3:GI$99,186,FALSE())-VLOOKUP($A21,'Import OffPeak change'!$A$106:GI$202,186,FALSE())),0,(VLOOKUP($A21,'Import OffPeak'!$A$3:GI$99,186,FALSE())-VLOOKUP($A21,'Import OffPeak change'!$A$106:GI$202,186,FALSE())))</f>
        <v>0</v>
      </c>
      <c r="GE21" s="193" t="n">
        <f aca="false">IF(ISERROR(VLOOKUP($A21,'Import OffPeak'!$A$3:GJ$99,187,FALSE())-VLOOKUP($A21,'Import OffPeak change'!$A$106:GJ$202,187,FALSE())),0,(VLOOKUP($A21,'Import OffPeak'!$A$3:GJ$99,187,FALSE())-VLOOKUP($A21,'Import OffPeak change'!$A$106:GJ$202,187,FALSE())))</f>
        <v>0</v>
      </c>
      <c r="GF21" s="193" t="n">
        <f aca="false">IF(ISERROR(VLOOKUP($A21,'Import OffPeak'!$A$3:GK$99,188,FALSE())-VLOOKUP($A21,'Import OffPeak change'!$A$106:GK$202,188,FALSE())),0,(VLOOKUP($A21,'Import OffPeak'!$A$3:GK$99,188,FALSE())-VLOOKUP($A21,'Import OffPeak change'!$A$106:GK$202,188,FALSE())))</f>
        <v>0</v>
      </c>
      <c r="GG21" s="193" t="n">
        <f aca="false">IF(ISERROR(VLOOKUP($A21,'Import OffPeak'!$A$3:GL$99,189,FALSE())-VLOOKUP($A21,'Import OffPeak change'!$A$106:GL$202,189,FALSE())),0,(VLOOKUP($A21,'Import OffPeak'!$A$3:GL$99,189,FALSE())-VLOOKUP($A21,'Import OffPeak change'!$A$106:GL$202,189,FALSE())))</f>
        <v>0</v>
      </c>
      <c r="GH21" s="193" t="n">
        <f aca="false">IF(ISERROR(VLOOKUP($A21,'Import OffPeak'!$A$3:GM$99,190,FALSE())-VLOOKUP($A21,'Import OffPeak change'!$A$106:GM$202,190,FALSE())),0,(VLOOKUP($A21,'Import OffPeak'!$A$3:GM$99,190,FALSE())-VLOOKUP($A21,'Import OffPeak change'!$A$106:GM$202,190,FALSE())))</f>
        <v>0</v>
      </c>
      <c r="GI21" s="193" t="n">
        <f aca="false">IF(ISERROR(VLOOKUP($A21,'Import OffPeak'!$A$3:GN$99,191,FALSE())-VLOOKUP($A21,'Import OffPeak change'!$A$106:GN$202,191,FALSE())),0,(VLOOKUP($A21,'Import OffPeak'!$A$3:GN$99,191,FALSE())-VLOOKUP($A21,'Import OffPeak change'!$A$106:GN$202,191,FALSE())))</f>
        <v>0</v>
      </c>
      <c r="GJ21" s="193" t="n">
        <f aca="false">IF(ISERROR(VLOOKUP($A21,'Import OffPeak'!$A$3:GO$99,192,FALSE())-VLOOKUP($A21,'Import OffPeak change'!$A$106:GO$202,192,FALSE())),0,(VLOOKUP($A21,'Import OffPeak'!$A$3:GO$99,192,FALSE())-VLOOKUP($A21,'Import OffPeak change'!$A$106:GO$202,192,FALSE())))</f>
        <v>0</v>
      </c>
      <c r="GK21" s="193" t="n">
        <f aca="false">IF(ISERROR(VLOOKUP($A21,'Import OffPeak'!$A$3:GP$99,193,FALSE())-VLOOKUP($A21,'Import OffPeak change'!$A$106:GP$202,193,FALSE())),0,(VLOOKUP($A21,'Import OffPeak'!$A$3:GP$99,193,FALSE())-VLOOKUP($A21,'Import OffPeak change'!$A$106:GP$202,193,FALSE())))</f>
        <v>0</v>
      </c>
      <c r="GL21" s="193" t="n">
        <f aca="false">IF(ISERROR(VLOOKUP($A21,'Import OffPeak'!$A$3:GQ$99,194,FALSE())-VLOOKUP($A21,'Import OffPeak change'!$A$106:GQ$202,194,FALSE())),0,(VLOOKUP($A21,'Import OffPeak'!$A$3:GQ$99,194,FALSE())-VLOOKUP($A21,'Import OffPeak change'!$A$106:GQ$202,194,FALSE())))</f>
        <v>0</v>
      </c>
      <c r="GM21" s="193" t="n">
        <f aca="false">IF(ISERROR(VLOOKUP($A21,'Import OffPeak'!$A$3:GR$99,195,FALSE())-VLOOKUP($A21,'Import OffPeak change'!$A$106:GR$202,195,FALSE())),0,(VLOOKUP($A21,'Import OffPeak'!$A$3:GR$99,195,FALSE())-VLOOKUP($A21,'Import OffPeak change'!$A$106:GR$202,195,FALSE())))</f>
        <v>0</v>
      </c>
      <c r="GN21" s="193" t="n">
        <f aca="false">IF(ISERROR(VLOOKUP($A21,'Import OffPeak'!$A$3:GS$99,196,FALSE())-VLOOKUP($A21,'Import OffPeak change'!$A$106:GS$202,196,FALSE())),0,(VLOOKUP($A21,'Import OffPeak'!$A$3:GS$99,196,FALSE())-VLOOKUP($A21,'Import OffPeak change'!$A$106:GS$202,196,FALSE())))</f>
        <v>0</v>
      </c>
      <c r="GO21" s="193" t="n">
        <f aca="false">IF(ISERROR(VLOOKUP($A21,'Import OffPeak'!$A$3:GT$99,197,FALSE())-VLOOKUP($A21,'Import OffPeak change'!$A$106:GT$202,197,FALSE())),0,(VLOOKUP($A21,'Import OffPeak'!$A$3:GT$99,197,FALSE())-VLOOKUP($A21,'Import OffPeak change'!$A$106:GT$202,197,FALSE())))</f>
        <v>0</v>
      </c>
      <c r="GP21" s="193" t="n">
        <f aca="false">IF(ISERROR(VLOOKUP($A21,'Import OffPeak'!$A$3:GU$99,198,FALSE())-VLOOKUP($A21,'Import OffPeak change'!$A$106:GU$202,198,FALSE())),0,(VLOOKUP($A21,'Import OffPeak'!$A$3:GU$99,198,FALSE())-VLOOKUP($A21,'Import OffPeak change'!$A$106:GU$202,198,FALSE())))</f>
        <v>0</v>
      </c>
      <c r="GQ21" s="193" t="n">
        <f aca="false">IF(ISERROR(VLOOKUP($A21,'Import OffPeak'!$A$3:GV$99,199,FALSE())-VLOOKUP($A21,'Import OffPeak change'!$A$106:GV$202,199,FALSE())),0,(VLOOKUP($A21,'Import OffPeak'!$A$3:GV$99,199,FALSE())-VLOOKUP($A21,'Import OffPeak change'!$A$106:GV$202,199,FALSE())))</f>
        <v>0</v>
      </c>
      <c r="GR21" s="193" t="n">
        <f aca="false">IF(ISERROR(VLOOKUP($A21,'Import OffPeak'!$A$3:GW$99,200,FALSE())-VLOOKUP($A21,'Import OffPeak change'!$A$106:GW$202,200,FALSE())),0,(VLOOKUP($A21,'Import OffPeak'!$A$3:GW$99,200,FALSE())-VLOOKUP($A21,'Import OffPeak change'!$A$106:GW$202,200,FALSE())))</f>
        <v>0</v>
      </c>
      <c r="GS21" s="193" t="n">
        <f aca="false">IF(ISERROR(VLOOKUP($A21,'Import OffPeak'!$A$3:GX$99,201,FALSE())-VLOOKUP($A21,'Import OffPeak change'!$A$106:GX$202,201,FALSE())),0,(VLOOKUP($A21,'Import OffPeak'!$A$3:GX$99,201,FALSE())-VLOOKUP($A21,'Import OffPeak change'!$A$106:GX$202,201,FALSE())))</f>
        <v>0</v>
      </c>
      <c r="GT21" s="193" t="n">
        <f aca="false">IF(ISERROR(VLOOKUP($A21,'Import OffPeak'!$A$3:GY$99,202,FALSE())-VLOOKUP($A21,'Import OffPeak change'!$A$106:GY$202,202,FALSE())),0,(VLOOKUP($A21,'Import OffPeak'!$A$3:GY$99,202,FALSE())-VLOOKUP($A21,'Import OffPeak change'!$A$106:GY$202,202,FALSE())))</f>
        <v>0</v>
      </c>
      <c r="GU21" s="193" t="n">
        <f aca="false">IF(ISERROR(VLOOKUP($A21,'Import OffPeak'!$A$3:GZ$99,203,FALSE())-VLOOKUP($A21,'Import OffPeak change'!$A$106:GZ$202,203,FALSE())),0,(VLOOKUP($A21,'Import OffPeak'!$A$3:GZ$99,203,FALSE())-VLOOKUP($A21,'Import OffPeak change'!$A$106:GZ$202,203,FALSE())))</f>
        <v>0</v>
      </c>
      <c r="GV21" s="193" t="n">
        <f aca="false">IF(ISERROR(VLOOKUP($A21,'Import OffPeak'!$A$3:HA$99,204,FALSE())-VLOOKUP($A21,'Import OffPeak change'!$A$106:HA$202,204,FALSE())),0,(VLOOKUP($A21,'Import OffPeak'!$A$3:HA$99,204,FALSE())-VLOOKUP($A21,'Import OffPeak change'!$A$106:HA$202,204,FALSE())))</f>
        <v>0</v>
      </c>
      <c r="GW21" s="193" t="n">
        <f aca="false">IF(ISERROR(VLOOKUP($A21,'Import OffPeak'!$A$3:HB$99,205,FALSE())-VLOOKUP($A21,'Import OffPeak change'!$A$106:HB$202,205,FALSE())),0,(VLOOKUP($A21,'Import OffPeak'!$A$3:HB$99,205,FALSE())-VLOOKUP($A21,'Import OffPeak change'!$A$106:HB$202,205,FALSE())))</f>
        <v>0</v>
      </c>
      <c r="GX21" s="193" t="n">
        <f aca="false">IF(ISERROR(VLOOKUP($A21,'Import OffPeak'!$A$3:HC$99,206,FALSE())-VLOOKUP($A21,'Import OffPeak change'!$A$106:HC$202,206,FALSE())),0,(VLOOKUP($A21,'Import OffPeak'!$A$3:HC$99,206,FALSE())-VLOOKUP($A21,'Import OffPeak change'!$A$106:HC$202,206,FALSE())))</f>
        <v>0</v>
      </c>
      <c r="GY21" s="193" t="n">
        <f aca="false">IF(ISERROR(VLOOKUP($A21,'Import OffPeak'!$A$3:HD$99,207,FALSE())-VLOOKUP($A21,'Import OffPeak change'!$A$106:HD$202,207,FALSE())),0,(VLOOKUP($A21,'Import OffPeak'!$A$3:HD$99,207,FALSE())-VLOOKUP($A21,'Import OffPeak change'!$A$106:HD$202,207,FALSE())))</f>
        <v>0</v>
      </c>
      <c r="GZ21" s="193" t="n">
        <f aca="false">IF(ISERROR(VLOOKUP($A21,'Import OffPeak'!$A$3:HE$99,208,FALSE())-VLOOKUP($A21,'Import OffPeak change'!$A$106:HE$202,208,FALSE())),0,(VLOOKUP($A21,'Import OffPeak'!$A$3:HE$99,208,FALSE())-VLOOKUP($A21,'Import OffPeak change'!$A$106:HE$202,208,FALSE())))</f>
        <v>0</v>
      </c>
      <c r="HA21" s="193" t="n">
        <f aca="false">IF(ISERROR(VLOOKUP($A21,'Import OffPeak'!$A$3:HF$99,209,FALSE())-VLOOKUP($A21,'Import OffPeak change'!$A$106:HF$202,209,FALSE())),0,(VLOOKUP($A21,'Import OffPeak'!$A$3:HF$99,209,FALSE())-VLOOKUP($A21,'Import OffPeak change'!$A$106:HF$202,209,FALSE())))</f>
        <v>0</v>
      </c>
      <c r="HB21" s="193" t="n">
        <f aca="false">IF(ISERROR(VLOOKUP($A21,'Import OffPeak'!$A$3:HG$99,210,FALSE())-VLOOKUP($A21,'Import OffPeak change'!$A$106:HG$202,210,FALSE())),0,(VLOOKUP($A21,'Import OffPeak'!$A$3:HG$99,210,FALSE())-VLOOKUP($A21,'Import OffPeak change'!$A$106:HG$202,210,FALSE())))</f>
        <v>0</v>
      </c>
      <c r="HC21" s="193" t="n">
        <f aca="false">IF(ISERROR(VLOOKUP($A21,'Import OffPeak'!$A$3:HH$99,211,FALSE())-VLOOKUP($A21,'Import OffPeak change'!$A$106:HH$202,211,FALSE())),0,(VLOOKUP($A21,'Import OffPeak'!$A$3:HH$99,211,FALSE())-VLOOKUP($A21,'Import OffPeak change'!$A$106:HH$202,211,FALSE())))</f>
        <v>0</v>
      </c>
      <c r="HD21" s="193" t="n">
        <f aca="false">IF(ISERROR(VLOOKUP($A21,'Import OffPeak'!$A$3:HI$99,212,FALSE())-VLOOKUP($A21,'Import OffPeak change'!$A$106:HI$202,212,FALSE())),0,(VLOOKUP($A21,'Import OffPeak'!$A$3:HI$99,212,FALSE())-VLOOKUP($A21,'Import OffPeak change'!$A$106:HI$202,212,FALSE())))</f>
        <v>0</v>
      </c>
      <c r="HE21" s="193" t="n">
        <f aca="false">IF(ISERROR(VLOOKUP($A21,'Import OffPeak'!$A$3:HJ$99,213,FALSE())-VLOOKUP($A21,'Import OffPeak change'!$A$106:HJ$202,213,FALSE())),0,(VLOOKUP($A21,'Import OffPeak'!$A$3:HJ$99,213,FALSE())-VLOOKUP($A21,'Import OffPeak change'!$A$106:HJ$202,213,FALSE())))</f>
        <v>0</v>
      </c>
      <c r="HF21" s="193" t="n">
        <f aca="false">IF(ISERROR(VLOOKUP($A21,'Import OffPeak'!$A$3:HK$99,214,FALSE())-VLOOKUP($A21,'Import OffPeak change'!$A$106:HK$202,214,FALSE())),0,(VLOOKUP($A21,'Import OffPeak'!$A$3:HK$99,214,FALSE())-VLOOKUP($A21,'Import OffPeak change'!$A$106:HK$202,214,FALSE())))</f>
        <v>0</v>
      </c>
      <c r="HG21" s="193" t="n">
        <f aca="false">IF(ISERROR(VLOOKUP($A21,'Import OffPeak'!$A$3:HL$99,215,FALSE())-VLOOKUP($A21,'Import OffPeak change'!$A$106:HL$202,215,FALSE())),0,(VLOOKUP($A21,'Import OffPeak'!$A$3:HL$99,215,FALSE())-VLOOKUP($A21,'Import OffPeak change'!$A$106:HL$202,215,FALSE())))</f>
        <v>0</v>
      </c>
      <c r="HH21" s="193" t="n">
        <f aca="false">IF(ISERROR(VLOOKUP($A21,'Import OffPeak'!$A$3:HM$99,216,FALSE())-VLOOKUP($A21,'Import OffPeak change'!$A$106:HM$202,216,FALSE())),0,(VLOOKUP($A21,'Import OffPeak'!$A$3:HM$99,216,FALSE())-VLOOKUP($A21,'Import OffPeak change'!$A$106:HM$202,216,FALSE())))</f>
        <v>0</v>
      </c>
      <c r="HI21" s="193" t="n">
        <f aca="false">IF(ISERROR(VLOOKUP($A21,'Import OffPeak'!$A$3:HN$99,217,FALSE())-VLOOKUP($A21,'Import OffPeak change'!$A$106:HN$202,217,FALSE())),0,(VLOOKUP($A21,'Import OffPeak'!$A$3:HN$99,217,FALSE())-VLOOKUP($A21,'Import OffPeak change'!$A$106:HN$202,217,FALSE())))</f>
        <v>0</v>
      </c>
      <c r="HJ21" s="193" t="n">
        <f aca="false">IF(ISERROR(VLOOKUP($A21,'Import OffPeak'!$A$3:HO$99,218,FALSE())-VLOOKUP($A21,'Import OffPeak change'!$A$106:HO$202,218,FALSE())),0,(VLOOKUP($A21,'Import OffPeak'!$A$3:HO$99,218,FALSE())-VLOOKUP($A21,'Import OffPeak change'!$A$106:HO$202,218,FALSE())))</f>
        <v>0</v>
      </c>
      <c r="HK21" s="193" t="n">
        <f aca="false">IF(ISERROR(VLOOKUP($A21,'Import OffPeak'!$A$3:HP$99,219,FALSE())-VLOOKUP($A21,'Import OffPeak change'!$A$106:HP$202,219,FALSE())),0,(VLOOKUP($A21,'Import OffPeak'!$A$3:HP$99,219,FALSE())-VLOOKUP($A21,'Import OffPeak change'!$A$106:HP$202,219,FALSE())))</f>
        <v>0</v>
      </c>
      <c r="HL21" s="193" t="n">
        <f aca="false">IF(ISERROR(VLOOKUP($A21,'Import OffPeak'!$A$3:HQ$99,220,FALSE())-VLOOKUP($A21,'Import OffPeak change'!$A$106:HQ$202,220,FALSE())),0,(VLOOKUP($A21,'Import OffPeak'!$A$3:HQ$99,220,FALSE())-VLOOKUP($A21,'Import OffPeak change'!$A$106:HQ$202,220,FALSE())))</f>
        <v>0</v>
      </c>
      <c r="HM21" s="193" t="n">
        <f aca="false">IF(ISERROR(VLOOKUP($A21,'Import OffPeak'!$A$3:HR$99,221,FALSE())-VLOOKUP($A21,'Import OffPeak change'!$A$106:HR$202,221,FALSE())),0,(VLOOKUP($A21,'Import OffPeak'!$A$3:HR$99,221,FALSE())-VLOOKUP($A21,'Import OffPeak change'!$A$106:HR$202,221,FALSE())))</f>
        <v>0</v>
      </c>
      <c r="HN21" s="193" t="n">
        <f aca="false">IF(ISERROR(VLOOKUP($A21,'Import OffPeak'!$A$3:HS$99,222,FALSE())-VLOOKUP($A21,'Import OffPeak change'!$A$106:HS$202,222,FALSE())),0,(VLOOKUP($A21,'Import OffPeak'!$A$3:HS$99,222,FALSE())-VLOOKUP($A21,'Import OffPeak change'!$A$106:HS$202,222,FALSE())))</f>
        <v>0</v>
      </c>
      <c r="HO21" s="193" t="n">
        <f aca="false">IF(ISERROR(VLOOKUP($A21,'Import OffPeak'!$A$3:HT$99,223,FALSE())-VLOOKUP($A21,'Import OffPeak change'!$A$106:HT$202,223,FALSE())),0,(VLOOKUP($A21,'Import OffPeak'!$A$3:HT$99,223,FALSE())-VLOOKUP($A21,'Import OffPeak change'!$A$106:HT$202,223,FALSE())))</f>
        <v>0</v>
      </c>
      <c r="HP21" s="193" t="n">
        <f aca="false">IF(ISERROR(VLOOKUP($A21,'Import OffPeak'!$A$3:HU$99,224,FALSE())-VLOOKUP($A21,'Import OffPeak change'!$A$106:HU$202,224,FALSE())),0,(VLOOKUP($A21,'Import OffPeak'!$A$3:HU$99,224,FALSE())-VLOOKUP($A21,'Import OffPeak change'!$A$106:HU$202,224,FALSE())))</f>
        <v>0</v>
      </c>
      <c r="HQ21" s="193" t="n">
        <f aca="false">IF(ISERROR(VLOOKUP($A21,'Import OffPeak'!$A$3:HV$99,225,FALSE())-VLOOKUP($A21,'Import OffPeak change'!$A$106:HV$202,225,FALSE())),0,(VLOOKUP($A21,'Import OffPeak'!$A$3:HV$99,225,FALSE())-VLOOKUP($A21,'Import OffPeak change'!$A$106:HV$202,225,FALSE())))</f>
        <v>0</v>
      </c>
      <c r="HR21" s="193" t="n">
        <f aca="false">IF(ISERROR(VLOOKUP($A21,'Import OffPeak'!$A$3:HW$99,226,FALSE())-VLOOKUP($A21,'Import OffPeak change'!$A$106:HW$202,226,FALSE())),0,(VLOOKUP($A21,'Import OffPeak'!$A$3:HW$99,226,FALSE())-VLOOKUP($A21,'Import OffPeak change'!$A$106:HW$202,226,FALSE())))</f>
        <v>0</v>
      </c>
      <c r="HS21" s="193" t="n">
        <f aca="false">IF(ISERROR(VLOOKUP($A21,'Import OffPeak'!$A$3:HX$99,227,FALSE())-VLOOKUP($A21,'Import OffPeak change'!$A$106:HX$202,227,FALSE())),0,(VLOOKUP($A21,'Import OffPeak'!$A$3:HX$99,227,FALSE())-VLOOKUP($A21,'Import OffPeak change'!$A$106:HX$202,227,FALSE())))</f>
        <v>0</v>
      </c>
      <c r="HT21" s="193" t="n">
        <f aca="false">IF(ISERROR(VLOOKUP($A21,'Import OffPeak'!$A$3:HY$99,228,FALSE())-VLOOKUP($A21,'Import OffPeak change'!$A$106:HY$202,228,FALSE())),0,(VLOOKUP($A21,'Import OffPeak'!$A$3:HY$99,228,FALSE())-VLOOKUP($A21,'Import OffPeak change'!$A$106:HY$202,228,FALSE())))</f>
        <v>0</v>
      </c>
      <c r="HU21" s="193" t="n">
        <f aca="false">IF(ISERROR(VLOOKUP($A21,'Import OffPeak'!$A$3:HZ$99,229,FALSE())-VLOOKUP($A21,'Import OffPeak change'!$A$106:HZ$202,229,FALSE())),0,(VLOOKUP($A21,'Import OffPeak'!$A$3:HZ$99,229,FALSE())-VLOOKUP($A21,'Import OffPeak change'!$A$106:HZ$202,229,FALSE())))</f>
        <v>0</v>
      </c>
      <c r="HV21" s="193" t="n">
        <f aca="false">IF(ISERROR(VLOOKUP($A21,'Import OffPeak'!$A$3:IA$99,230,FALSE())-VLOOKUP($A21,'Import OffPeak change'!$A$106:IA$202,230,FALSE())),0,(VLOOKUP($A21,'Import OffPeak'!$A$3:IA$99,230,FALSE())-VLOOKUP($A21,'Import OffPeak change'!$A$106:IA$202,230,FALSE())))</f>
        <v>0</v>
      </c>
      <c r="HW21" s="193" t="n">
        <f aca="false">IF(ISERROR(VLOOKUP($A21,'Import OffPeak'!$A$3:IB$99,231,FALSE())-VLOOKUP($A21,'Import OffPeak change'!$A$106:IB$202,231,FALSE())),0,(VLOOKUP($A21,'Import OffPeak'!$A$3:IB$99,231,FALSE())-VLOOKUP($A21,'Import OffPeak change'!$A$106:IB$202,231,FALSE())))</f>
        <v>0</v>
      </c>
      <c r="HX21" s="193" t="n">
        <f aca="false">IF(ISERROR(VLOOKUP($A21,'Import OffPeak'!$A$3:IC$99,232,FALSE())-VLOOKUP($A21,'Import OffPeak change'!$A$106:IC$202,232,FALSE())),0,(VLOOKUP($A21,'Import OffPeak'!$A$3:IC$99,232,FALSE())-VLOOKUP($A21,'Import OffPeak change'!$A$106:IC$202,232,FALSE())))</f>
        <v>0</v>
      </c>
      <c r="HY21" s="193" t="n">
        <f aca="false">IF(ISERROR(VLOOKUP($A21,'Import OffPeak'!$A$3:ID$99,233,FALSE())-VLOOKUP($A21,'Import OffPeak change'!$A$106:ID$202,233,FALSE())),0,(VLOOKUP($A21,'Import OffPeak'!$A$3:ID$99,233,FALSE())-VLOOKUP($A21,'Import OffPeak change'!$A$106:ID$202,233,FALSE())))</f>
        <v>0</v>
      </c>
      <c r="HZ21" s="193" t="n">
        <f aca="false">IF(ISERROR(VLOOKUP($A21,'Import OffPeak'!$A$3:IE$99,234,FALSE())-VLOOKUP($A21,'Import OffPeak change'!$A$106:IE$202,234,FALSE())),0,(VLOOKUP($A21,'Import OffPeak'!$A$3:IE$99,234,FALSE())-VLOOKUP($A21,'Import OffPeak change'!$A$106:IE$202,234,FALSE())))</f>
        <v>0</v>
      </c>
      <c r="IA21" s="193" t="n">
        <f aca="false">IF(ISERROR(VLOOKUP($A21,'Import OffPeak'!$A$3:IF$99,235,FALSE())-VLOOKUP($A21,'Import OffPeak change'!$A$106:IF$202,235,FALSE())),0,(VLOOKUP($A21,'Import OffPeak'!$A$3:IF$99,235,FALSE())-VLOOKUP($A21,'Import OffPeak change'!$A$106:IF$202,235,FALSE())))</f>
        <v>0</v>
      </c>
      <c r="IB21" s="193" t="n">
        <f aca="false">IF(ISERROR(VLOOKUP($A21,'Import OffPeak'!$A$3:IG$99,236,FALSE())-VLOOKUP($A21,'Import OffPeak change'!$A$106:IG$202,236,FALSE())),0,(VLOOKUP($A21,'Import OffPeak'!$A$3:IG$99,236,FALSE())-VLOOKUP($A21,'Import OffPeak change'!$A$106:IG$202,236,FALSE())))</f>
        <v>0</v>
      </c>
      <c r="IC21" s="193" t="n">
        <f aca="false">IF(ISERROR(VLOOKUP($A21,'Import OffPeak'!$A$3:IH$99,237,FALSE())-VLOOKUP($A21,'Import OffPeak change'!$A$106:IH$202,237,FALSE())),0,(VLOOKUP($A21,'Import OffPeak'!$A$3:IH$99,237,FALSE())-VLOOKUP($A21,'Import OffPeak change'!$A$106:IH$202,237,FALSE())))</f>
        <v>0</v>
      </c>
      <c r="ID21" s="193" t="n">
        <f aca="false">IF(ISERROR(VLOOKUP($A21,'Import OffPeak'!$A$3:II$99,238,FALSE())-VLOOKUP($A21,'Import OffPeak change'!$A$106:II$202,238,FALSE())),0,(VLOOKUP($A21,'Import OffPeak'!$A$3:II$99,238,FALSE())-VLOOKUP($A21,'Import OffPeak change'!$A$106:II$202,238,FALSE())))</f>
        <v>3702.19581810851</v>
      </c>
      <c r="IE21" s="193" t="n">
        <f aca="false">IF(ISERROR(VLOOKUP($A21,'Import OffPeak'!$A$3:IJ$99,239,FALSE())-VLOOKUP($A21,'Import OffPeak change'!$A$106:IJ$202,239,FALSE())),0,(VLOOKUP($A21,'Import OffPeak'!$A$3:IJ$99,239,FALSE())-VLOOKUP($A21,'Import OffPeak change'!$A$106:IJ$202,239,FALSE())))</f>
        <v>3702.19581810851</v>
      </c>
      <c r="IF21" s="193"/>
    </row>
    <row r="22" customFormat="false" ht="12.75" hidden="false" customHeight="false" outlineLevel="0" collapsed="false">
      <c r="A22" s="201" t="str">
        <f aca="false">IF('Import OffPeak'!A19=0,"",'Import OffPeak'!A19)</f>
        <v>EPMI-LT-WESTMGM</v>
      </c>
      <c r="B22" s="193"/>
      <c r="C22" s="193"/>
      <c r="D22" s="193"/>
      <c r="E22" s="193"/>
      <c r="F22" s="193"/>
      <c r="G22" s="193" t="n">
        <f aca="false">IF(ISERROR(VLOOKUP($A22,'Import OffPeak'!$A$3:L$99,7,FALSE())-VLOOKUP($A22,'Import OffPeak change'!$A$106:L$202,7,FALSE())),0,(VLOOKUP($A22,'Import OffPeak'!$A$3:L$99,7,FALSE())-VLOOKUP($A22,'Import OffPeak change'!$A$106:L$202,7,FALSE())))</f>
        <v>0</v>
      </c>
      <c r="H22" s="193" t="n">
        <f aca="false">IF(ISERROR(VLOOKUP($A22,'Import OffPeak'!$A$3:M$99,8,FALSE())-VLOOKUP($A22,'Import OffPeak change'!$A$106:M$202,8,FALSE())),0,(VLOOKUP($A22,'Import OffPeak'!$A$3:M$99,8,FALSE())-VLOOKUP($A22,'Import OffPeak change'!$A$106:M$202,8,FALSE())))</f>
        <v>593.222255611343</v>
      </c>
      <c r="I22" s="193" t="n">
        <f aca="false">IF(ISERROR(VLOOKUP($A22,'Import OffPeak'!$A$3:N$99,9,FALSE())-VLOOKUP($A22,'Import OffPeak change'!$A$106:N$202,9,FALSE())),0,(VLOOKUP($A22,'Import OffPeak'!$A$3:N$99,9,FALSE())-VLOOKUP($A22,'Import OffPeak change'!$A$106:N$202,9,FALSE())))</f>
        <v>0.0314545779352216</v>
      </c>
      <c r="J22" s="193" t="n">
        <f aca="false">IF(ISERROR(VLOOKUP($A22,'Import OffPeak'!$A$3:O$99,10,FALSE())-VLOOKUP($A22,'Import OffPeak change'!$A$106:O$202,10,FALSE())),0,(VLOOKUP($A22,'Import OffPeak'!$A$3:O$99,10,FALSE())-VLOOKUP($A22,'Import OffPeak change'!$A$106:O$202,10,FALSE())))</f>
        <v>-4.20526438731395</v>
      </c>
      <c r="K22" s="193" t="n">
        <f aca="false">IF(ISERROR(VLOOKUP($A22,'Import OffPeak'!$A$3:P$99,11,FALSE())-VLOOKUP($A22,'Import OffPeak change'!$A$106:P$202,11,FALSE())),0,(VLOOKUP($A22,'Import OffPeak'!$A$3:P$99,11,FALSE())-VLOOKUP($A22,'Import OffPeak change'!$A$106:P$202,11,FALSE())))</f>
        <v>-2.55617351205365</v>
      </c>
      <c r="L22" s="193" t="n">
        <f aca="false">IF(ISERROR(VLOOKUP($A22,'Import OffPeak'!$A$3:Q$99,12,FALSE())-VLOOKUP($A22,'Import OffPeak change'!$A$106:Q$202,12,FALSE())),0,(VLOOKUP($A22,'Import OffPeak'!$A$3:Q$99,12,FALSE())-VLOOKUP($A22,'Import OffPeak change'!$A$106:Q$202,12,FALSE())))</f>
        <v>-1.5146980597965</v>
      </c>
      <c r="M22" s="193" t="n">
        <f aca="false">IF(ISERROR(VLOOKUP($A22,'Import OffPeak'!$A$3:R$99,13,FALSE())-VLOOKUP($A22,'Import OffPeak change'!$A$106:R$202,13,FALSE())),0,(VLOOKUP($A22,'Import OffPeak'!$A$3:R$99,13,FALSE())-VLOOKUP($A22,'Import OffPeak change'!$A$106:R$202,13,FALSE())))</f>
        <v>-0.133328206423357</v>
      </c>
      <c r="N22" s="193" t="n">
        <f aca="false">IF(ISERROR(VLOOKUP($A22,'Import OffPeak'!$A$3:S$99,14,FALSE())-VLOOKUP($A22,'Import OffPeak change'!$A$106:S$202,14,FALSE())),0,(VLOOKUP($A22,'Import OffPeak'!$A$3:S$99,14,FALSE())-VLOOKUP($A22,'Import OffPeak change'!$A$106:S$202,14,FALSE())))</f>
        <v>0.16395080647635</v>
      </c>
      <c r="O22" s="193" t="n">
        <f aca="false">IF(ISERROR(VLOOKUP($A22,'Import OffPeak'!$A$3:T$99,15,FALSE())-VLOOKUP($A22,'Import OffPeak change'!$A$106:T$202,15,FALSE())),0,(VLOOKUP($A22,'Import OffPeak'!$A$3:T$99,15,FALSE())-VLOOKUP($A22,'Import OffPeak change'!$A$106:T$202,15,FALSE())))</f>
        <v>0.485493744961786</v>
      </c>
      <c r="P22" s="193" t="n">
        <f aca="false">IF(ISERROR(VLOOKUP($A22,'Import OffPeak'!$A$3:U$99,16,FALSE())-VLOOKUP($A22,'Import OffPeak change'!$A$106:U$202,16,FALSE())),0,(VLOOKUP($A22,'Import OffPeak'!$A$3:U$99,16,FALSE())-VLOOKUP($A22,'Import OffPeak change'!$A$106:U$202,16,FALSE())))</f>
        <v>1.75486830265254</v>
      </c>
      <c r="Q22" s="193" t="n">
        <f aca="false">IF(ISERROR(VLOOKUP($A22,'Import OffPeak'!$A$3:V$99,17,FALSE())-VLOOKUP($A22,'Import OffPeak change'!$A$106:V$202,17,FALSE())),0,(VLOOKUP($A22,'Import OffPeak'!$A$3:V$99,17,FALSE())-VLOOKUP($A22,'Import OffPeak change'!$A$106:V$202,17,FALSE())))</f>
        <v>2.43168693998086</v>
      </c>
      <c r="R22" s="193" t="n">
        <f aca="false">IF(ISERROR(VLOOKUP($A22,'Import OffPeak'!$A$3:W$99,18,FALSE())-VLOOKUP($A22,'Import OffPeak change'!$A$106:W$202,18,FALSE())),0,(VLOOKUP($A22,'Import OffPeak'!$A$3:W$99,18,FALSE())-VLOOKUP($A22,'Import OffPeak change'!$A$106:W$202,18,FALSE())))</f>
        <v>3.30645907580038</v>
      </c>
      <c r="S22" s="193" t="n">
        <f aca="false">IF(ISERROR(VLOOKUP($A22,'Import OffPeak'!$A$3:X$99,19,FALSE())-VLOOKUP($A22,'Import OffPeak change'!$A$106:X$202,19,FALSE())),0,(VLOOKUP($A22,'Import OffPeak'!$A$3:X$99,19,FALSE())-VLOOKUP($A22,'Import OffPeak change'!$A$106:X$202,19,FALSE())))</f>
        <v>5.57623391395464</v>
      </c>
      <c r="T22" s="193" t="n">
        <f aca="false">IF(ISERROR(VLOOKUP($A22,'Import OffPeak'!$A$3:Y$99,20,FALSE())-VLOOKUP($A22,'Import OffPeak change'!$A$106:Y$202,20,FALSE())),0,(VLOOKUP($A22,'Import OffPeak'!$A$3:Y$99,20,FALSE())-VLOOKUP($A22,'Import OffPeak change'!$A$106:Y$202,20,FALSE())))</f>
        <v>6.65780775853636</v>
      </c>
      <c r="U22" s="193" t="n">
        <f aca="false">IF(ISERROR(VLOOKUP($A22,'Import OffPeak'!$A$3:Z$99,21,FALSE())-VLOOKUP($A22,'Import OffPeak change'!$A$106:Z$202,21,FALSE())),0,(VLOOKUP($A22,'Import OffPeak'!$A$3:Z$99,21,FALSE())-VLOOKUP($A22,'Import OffPeak change'!$A$106:Z$202,21,FALSE())))</f>
        <v>8.11673876489294</v>
      </c>
      <c r="V22" s="193" t="n">
        <f aca="false">IF(ISERROR(VLOOKUP($A22,'Import OffPeak'!$A$3:AA$99,22,FALSE())-VLOOKUP($A22,'Import OffPeak change'!$A$106:AA$202,22,FALSE())),0,(VLOOKUP($A22,'Import OffPeak'!$A$3:AA$99,22,FALSE())-VLOOKUP($A22,'Import OffPeak change'!$A$106:AA$202,22,FALSE())))</f>
        <v>5.76400460467085</v>
      </c>
      <c r="W22" s="193" t="n">
        <f aca="false">IF(ISERROR(VLOOKUP($A22,'Import OffPeak'!$A$3:AB$99,23,FALSE())-VLOOKUP($A22,'Import OffPeak change'!$A$106:AB$202,23,FALSE())),0,(VLOOKUP($A22,'Import OffPeak'!$A$3:AB$99,23,FALSE())-VLOOKUP($A22,'Import OffPeak change'!$A$106:AB$202,23,FALSE())))</f>
        <v>5.54998836810773</v>
      </c>
      <c r="X22" s="193" t="n">
        <f aca="false">IF(ISERROR(VLOOKUP($A22,'Import OffPeak'!$A$3:AC$99,24,FALSE())-VLOOKUP($A22,'Import OffPeak change'!$A$106:AC$202,24,FALSE())),0,(VLOOKUP($A22,'Import OffPeak'!$A$3:AC$99,24,FALSE())-VLOOKUP($A22,'Import OffPeak change'!$A$106:AC$202,24,FALSE())))</f>
        <v>6.95227924194842</v>
      </c>
      <c r="Y22" s="193" t="n">
        <f aca="false">IF(ISERROR(VLOOKUP($A22,'Import OffPeak'!$A$3:AD$99,25,FALSE())-VLOOKUP($A22,'Import OffPeak change'!$A$106:AD$202,25,FALSE())),0,(VLOOKUP($A22,'Import OffPeak'!$A$3:AD$99,25,FALSE())-VLOOKUP($A22,'Import OffPeak change'!$A$106:AD$202,25,FALSE())))</f>
        <v>0.0403366399866911</v>
      </c>
      <c r="Z22" s="193" t="n">
        <f aca="false">IF(ISERROR(VLOOKUP($A22,'Import OffPeak'!$A$3:AE$99,26,FALSE())-VLOOKUP($A22,'Import OffPeak change'!$A$106:AE$202,26,FALSE())),0,(VLOOKUP($A22,'Import OffPeak'!$A$3:AE$99,26,FALSE())-VLOOKUP($A22,'Import OffPeak change'!$A$106:AE$202,26,FALSE())))</f>
        <v>0.0791549091939885</v>
      </c>
      <c r="AA22" s="193" t="n">
        <f aca="false">IF(ISERROR(VLOOKUP($A22,'Import OffPeak'!$A$3:AF$99,27,FALSE())-VLOOKUP($A22,'Import OffPeak change'!$A$106:AF$202,27,FALSE())),0,(VLOOKUP($A22,'Import OffPeak'!$A$3:AF$99,27,FALSE())-VLOOKUP($A22,'Import OffPeak change'!$A$106:AF$202,27,FALSE())))</f>
        <v>0.101178828254973</v>
      </c>
      <c r="AB22" s="193" t="n">
        <f aca="false">IF(ISERROR(VLOOKUP($A22,'Import OffPeak'!$A$3:AG$99,28,FALSE())-VLOOKUP($A22,'Import OffPeak change'!$A$106:AG$202,28,FALSE())),0,(VLOOKUP($A22,'Import OffPeak'!$A$3:AG$99,28,FALSE())-VLOOKUP($A22,'Import OffPeak change'!$A$106:AG$202,28,FALSE())))</f>
        <v>9.80282943795282</v>
      </c>
      <c r="AC22" s="193" t="n">
        <f aca="false">IF(ISERROR(VLOOKUP($A22,'Import OffPeak'!$A$3:AH$99,29,FALSE())-VLOOKUP($A22,'Import OffPeak change'!$A$106:AH$202,29,FALSE())),0,(VLOOKUP($A22,'Import OffPeak'!$A$3:AH$99,29,FALSE())-VLOOKUP($A22,'Import OffPeak change'!$A$106:AH$202,29,FALSE())))</f>
        <v>10.6387095607424</v>
      </c>
      <c r="AD22" s="193" t="n">
        <f aca="false">IF(ISERROR(VLOOKUP($A22,'Import OffPeak'!$A$3:AI$99,30,FALSE())-VLOOKUP($A22,'Import OffPeak change'!$A$106:AI$202,30,FALSE())),0,(VLOOKUP($A22,'Import OffPeak'!$A$3:AI$99,30,FALSE())-VLOOKUP($A22,'Import OffPeak change'!$A$106:AI$202,30,FALSE())))</f>
        <v>11.2309231286599</v>
      </c>
      <c r="AE22" s="193" t="n">
        <f aca="false">IF(ISERROR(VLOOKUP($A22,'Import OffPeak'!$A$3:AJ$99,31,FALSE())-VLOOKUP($A22,'Import OffPeak change'!$A$106:AJ$202,31,FALSE())),0,(VLOOKUP($A22,'Import OffPeak'!$A$3:AJ$99,31,FALSE())-VLOOKUP($A22,'Import OffPeak change'!$A$106:AJ$202,31,FALSE())))</f>
        <v>11.9267332724939</v>
      </c>
      <c r="AF22" s="193" t="n">
        <f aca="false">IF(ISERROR(VLOOKUP($A22,'Import OffPeak'!$A$3:AK$99,32,FALSE())-VLOOKUP($A22,'Import OffPeak change'!$A$106:AK$202,32,FALSE())),0,(VLOOKUP($A22,'Import OffPeak'!$A$3:AK$99,32,FALSE())-VLOOKUP($A22,'Import OffPeak change'!$A$106:AK$202,32,FALSE())))</f>
        <v>13.853575229401</v>
      </c>
      <c r="AG22" s="193" t="n">
        <f aca="false">IF(ISERROR(VLOOKUP($A22,'Import OffPeak'!$A$3:AL$99,33,FALSE())-VLOOKUP($A22,'Import OffPeak change'!$A$106:AL$202,33,FALSE())),0,(VLOOKUP($A22,'Import OffPeak'!$A$3:AL$99,33,FALSE())-VLOOKUP($A22,'Import OffPeak change'!$A$106:AL$202,33,FALSE())))</f>
        <v>14.6206246980673</v>
      </c>
      <c r="AH22" s="193" t="n">
        <f aca="false">IF(ISERROR(VLOOKUP($A22,'Import OffPeak'!$A$3:AM$99,34,FALSE())-VLOOKUP($A22,'Import OffPeak change'!$A$106:AM$202,34,FALSE())),0,(VLOOKUP($A22,'Import OffPeak'!$A$3:AM$99,34,FALSE())-VLOOKUP($A22,'Import OffPeak change'!$A$106:AM$202,34,FALSE())))</f>
        <v>7.92575447984109</v>
      </c>
      <c r="AI22" s="193" t="n">
        <f aca="false">IF(ISERROR(VLOOKUP($A22,'Import OffPeak'!$A$3:AN$99,35,FALSE())-VLOOKUP($A22,'Import OffPeak change'!$A$106:AN$202,35,FALSE())),0,(VLOOKUP($A22,'Import OffPeak'!$A$3:AN$99,35,FALSE())-VLOOKUP($A22,'Import OffPeak change'!$A$106:AN$202,35,FALSE())))</f>
        <v>8.0676604390892</v>
      </c>
      <c r="AJ22" s="193" t="n">
        <f aca="false">IF(ISERROR(VLOOKUP($A22,'Import OffPeak'!$A$3:AO$99,36,FALSE())-VLOOKUP($A22,'Import OffPeak change'!$A$106:AO$202,36,FALSE())),0,(VLOOKUP($A22,'Import OffPeak'!$A$3:AO$99,36,FALSE())-VLOOKUP($A22,'Import OffPeak change'!$A$106:AO$202,36,FALSE())))</f>
        <v>8.6327047416662</v>
      </c>
      <c r="AK22" s="193" t="n">
        <f aca="false">IF(ISERROR(VLOOKUP($A22,'Import OffPeak'!$A$3:AP$99,37,FALSE())-VLOOKUP($A22,'Import OffPeak change'!$A$106:AP$202,37,FALSE())),0,(VLOOKUP($A22,'Import OffPeak'!$A$3:AP$99,37,FALSE())-VLOOKUP($A22,'Import OffPeak change'!$A$106:AP$202,37,FALSE())))</f>
        <v>-8.74905302910884</v>
      </c>
      <c r="AL22" s="193" t="n">
        <f aca="false">IF(ISERROR(VLOOKUP($A22,'Import OffPeak'!$A$3:AQ$99,38,FALSE())-VLOOKUP($A22,'Import OffPeak change'!$A$106:AQ$202,38,FALSE())),0,(VLOOKUP($A22,'Import OffPeak'!$A$3:AQ$99,38,FALSE())-VLOOKUP($A22,'Import OffPeak change'!$A$106:AQ$202,38,FALSE())))</f>
        <v>-10.474500022784</v>
      </c>
      <c r="AM22" s="193" t="n">
        <f aca="false">IF(ISERROR(VLOOKUP($A22,'Import OffPeak'!$A$3:AR$99,39,FALSE())-VLOOKUP($A22,'Import OffPeak change'!$A$106:AR$202,39,FALSE())),0,(VLOOKUP($A22,'Import OffPeak'!$A$3:AR$99,39,FALSE())-VLOOKUP($A22,'Import OffPeak change'!$A$106:AR$202,39,FALSE())))</f>
        <v>-9.74688627676369</v>
      </c>
      <c r="AN22" s="193" t="n">
        <f aca="false">IF(ISERROR(VLOOKUP($A22,'Import OffPeak'!$A$3:AS$99,40,FALSE())-VLOOKUP($A22,'Import OffPeak change'!$A$106:AS$202,40,FALSE())),0,(VLOOKUP($A22,'Import OffPeak'!$A$3:AS$99,40,FALSE())-VLOOKUP($A22,'Import OffPeak change'!$A$106:AS$202,40,FALSE())))</f>
        <v>11.6453585992022</v>
      </c>
      <c r="AO22" s="193" t="n">
        <f aca="false">IF(ISERROR(VLOOKUP($A22,'Import OffPeak'!$A$3:AT$99,41,FALSE())-VLOOKUP($A22,'Import OffPeak change'!$A$106:AT$202,41,FALSE())),0,(VLOOKUP($A22,'Import OffPeak'!$A$3:AT$99,41,FALSE())-VLOOKUP($A22,'Import OffPeak change'!$A$106:AT$202,41,FALSE())))</f>
        <v>12.2666151902386</v>
      </c>
      <c r="AP22" s="193" t="n">
        <f aca="false">IF(ISERROR(VLOOKUP($A22,'Import OffPeak'!$A$3:AU$99,42,FALSE())-VLOOKUP($A22,'Import OffPeak change'!$A$106:AU$202,42,FALSE())),0,(VLOOKUP($A22,'Import OffPeak'!$A$3:AU$99,42,FALSE())-VLOOKUP($A22,'Import OffPeak change'!$A$106:AU$202,42,FALSE())))</f>
        <v>12.4419825244713</v>
      </c>
      <c r="AQ22" s="193" t="n">
        <f aca="false">IF(ISERROR(VLOOKUP($A22,'Import OffPeak'!$A$3:AV$99,43,FALSE())-VLOOKUP($A22,'Import OffPeak change'!$A$106:AV$202,43,FALSE())),0,(VLOOKUP($A22,'Import OffPeak'!$A$3:AV$99,43,FALSE())-VLOOKUP($A22,'Import OffPeak change'!$A$106:AV$202,43,FALSE())))</f>
        <v>13.3411923312424</v>
      </c>
      <c r="AR22" s="193" t="n">
        <f aca="false">IF(ISERROR(VLOOKUP($A22,'Import OffPeak'!$A$3:AW$99,44,FALSE())-VLOOKUP($A22,'Import OffPeak change'!$A$106:AW$202,44,FALSE())),0,(VLOOKUP($A22,'Import OffPeak'!$A$3:AW$99,44,FALSE())-VLOOKUP($A22,'Import OffPeak change'!$A$106:AW$202,44,FALSE())))</f>
        <v>13.5350779911159</v>
      </c>
      <c r="AS22" s="193" t="n">
        <f aca="false">IF(ISERROR(VLOOKUP($A22,'Import OffPeak'!$A$3:AX$99,45,FALSE())-VLOOKUP($A22,'Import OffPeak change'!$A$106:AX$202,45,FALSE())),0,(VLOOKUP($A22,'Import OffPeak'!$A$3:AX$99,45,FALSE())-VLOOKUP($A22,'Import OffPeak change'!$A$106:AX$202,45,FALSE())))</f>
        <v>14.3960490723175</v>
      </c>
      <c r="AT22" s="193" t="n">
        <f aca="false">IF(ISERROR(VLOOKUP($A22,'Import OffPeak'!$A$3:AY$99,46,FALSE())-VLOOKUP($A22,'Import OffPeak change'!$A$106:AY$202,46,FALSE())),0,(VLOOKUP($A22,'Import OffPeak'!$A$3:AY$99,46,FALSE())-VLOOKUP($A22,'Import OffPeak change'!$A$106:AY$202,46,FALSE())))</f>
        <v>15.7015796864571</v>
      </c>
      <c r="AU22" s="193" t="n">
        <f aca="false">IF(ISERROR(VLOOKUP($A22,'Import OffPeak'!$A$3:AZ$99,47,FALSE())-VLOOKUP($A22,'Import OffPeak change'!$A$106:AZ$202,47,FALSE())),0,(VLOOKUP($A22,'Import OffPeak'!$A$3:AZ$99,47,FALSE())-VLOOKUP($A22,'Import OffPeak change'!$A$106:AZ$202,47,FALSE())))</f>
        <v>13.6051216513888</v>
      </c>
      <c r="AV22" s="193" t="n">
        <f aca="false">IF(ISERROR(VLOOKUP($A22,'Import OffPeak'!$A$3:BA$99,48,FALSE())-VLOOKUP($A22,'Import OffPeak change'!$A$106:BA$202,48,FALSE())),0,(VLOOKUP($A22,'Import OffPeak'!$A$3:BA$99,48,FALSE())-VLOOKUP($A22,'Import OffPeak change'!$A$106:BA$202,48,FALSE())))</f>
        <v>15.292904552246</v>
      </c>
      <c r="AW22" s="193" t="n">
        <f aca="false">IF(ISERROR(VLOOKUP($A22,'Import OffPeak'!$A$3:BB$99,49,FALSE())-VLOOKUP($A22,'Import OffPeak change'!$A$106:BB$202,49,FALSE())),0,(VLOOKUP($A22,'Import OffPeak'!$A$3:BB$99,49,FALSE())-VLOOKUP($A22,'Import OffPeak change'!$A$106:BB$202,49,FALSE())))</f>
        <v>-15.0755845865515</v>
      </c>
      <c r="AX22" s="193" t="n">
        <f aca="false">IF(ISERROR(VLOOKUP($A22,'Import OffPeak'!$A$3:BC$99,50,FALSE())-VLOOKUP($A22,'Import OffPeak change'!$A$106:BC$202,50,FALSE())),0,(VLOOKUP($A22,'Import OffPeak'!$A$3:BC$99,50,FALSE())-VLOOKUP($A22,'Import OffPeak change'!$A$106:BC$202,50,FALSE())))</f>
        <v>-17.5804444276901</v>
      </c>
      <c r="AY22" s="193" t="n">
        <f aca="false">IF(ISERROR(VLOOKUP($A22,'Import OffPeak'!$A$3:BD$99,51,FALSE())-VLOOKUP($A22,'Import OffPeak change'!$A$106:BD$202,51,FALSE())),0,(VLOOKUP($A22,'Import OffPeak'!$A$3:BD$99,51,FALSE())-VLOOKUP($A22,'Import OffPeak change'!$A$106:BD$202,51,FALSE())))</f>
        <v>-15.9881544633572</v>
      </c>
      <c r="AZ22" s="193" t="n">
        <f aca="false">IF(ISERROR(VLOOKUP($A22,'Import OffPeak'!$A$3:BE$99,52,FALSE())-VLOOKUP($A22,'Import OffPeak change'!$A$106:BE$202,52,FALSE())),0,(VLOOKUP($A22,'Import OffPeak'!$A$3:BE$99,52,FALSE())-VLOOKUP($A22,'Import OffPeak change'!$A$106:BE$202,52,FALSE())))</f>
        <v>19.6039005361463</v>
      </c>
      <c r="BA22" s="193" t="n">
        <f aca="false">IF(ISERROR(VLOOKUP($A22,'Import OffPeak'!$A$3:BF$99,53,FALSE())-VLOOKUP($A22,'Import OffPeak change'!$A$106:BF$202,53,FALSE())),0,(VLOOKUP($A22,'Import OffPeak'!$A$3:BF$99,53,FALSE())-VLOOKUP($A22,'Import OffPeak change'!$A$106:BF$202,53,FALSE())))</f>
        <v>18.3546219478312</v>
      </c>
      <c r="BB22" s="193" t="n">
        <f aca="false">IF(ISERROR(VLOOKUP($A22,'Import OffPeak'!$A$3:BG$99,54,FALSE())-VLOOKUP($A22,'Import OffPeak change'!$A$106:BG$202,54,FALSE())),0,(VLOOKUP($A22,'Import OffPeak'!$A$3:BG$99,54,FALSE())-VLOOKUP($A22,'Import OffPeak change'!$A$106:BG$202,54,FALSE())))</f>
        <v>19.2306561198493</v>
      </c>
      <c r="BC22" s="193" t="n">
        <f aca="false">IF(ISERROR(VLOOKUP($A22,'Import OffPeak'!$A$3:BH$99,55,FALSE())-VLOOKUP($A22,'Import OffPeak change'!$A$106:BH$202,55,FALSE())),0,(VLOOKUP($A22,'Import OffPeak'!$A$3:BH$99,55,FALSE())-VLOOKUP($A22,'Import OffPeak change'!$A$106:BH$202,55,FALSE())))</f>
        <v>20.2730497535167</v>
      </c>
      <c r="BD22" s="193" t="n">
        <f aca="false">IF(ISERROR(VLOOKUP($A22,'Import OffPeak'!$A$3:BI$99,56,FALSE())-VLOOKUP($A22,'Import OffPeak change'!$A$106:BI$202,56,FALSE())),0,(VLOOKUP($A22,'Import OffPeak'!$A$3:BI$99,56,FALSE())-VLOOKUP($A22,'Import OffPeak change'!$A$106:BI$202,56,FALSE())))</f>
        <v>19.9730390393006</v>
      </c>
      <c r="BE22" s="193" t="n">
        <f aca="false">IF(ISERROR(VLOOKUP($A22,'Import OffPeak'!$A$3:BJ$99,57,FALSE())-VLOOKUP($A22,'Import OffPeak change'!$A$106:BJ$202,57,FALSE())),0,(VLOOKUP($A22,'Import OffPeak'!$A$3:BJ$99,57,FALSE())-VLOOKUP($A22,'Import OffPeak change'!$A$106:BJ$202,57,FALSE())))</f>
        <v>19.9150037097807</v>
      </c>
      <c r="BF22" s="193" t="n">
        <f aca="false">IF(ISERROR(VLOOKUP($A22,'Import OffPeak'!$A$3:BK$99,58,FALSE())-VLOOKUP($A22,'Import OffPeak change'!$A$106:BK$202,58,FALSE())),0,(VLOOKUP($A22,'Import OffPeak'!$A$3:BK$99,58,FALSE())-VLOOKUP($A22,'Import OffPeak change'!$A$106:BK$202,58,FALSE())))</f>
        <v>20.002675274035</v>
      </c>
      <c r="BG22" s="193" t="n">
        <f aca="false">IF(ISERROR(VLOOKUP($A22,'Import OffPeak'!$A$3:BL$99,59,FALSE())-VLOOKUP($A22,'Import OffPeak change'!$A$106:BL$202,59,FALSE())),0,(VLOOKUP($A22,'Import OffPeak'!$A$3:BL$99,59,FALSE())-VLOOKUP($A22,'Import OffPeak change'!$A$106:BL$202,59,FALSE())))</f>
        <v>16.026589201264</v>
      </c>
      <c r="BH22" s="193" t="n">
        <f aca="false">IF(ISERROR(VLOOKUP($A22,'Import OffPeak'!$A$3:BM$99,60,FALSE())-VLOOKUP($A22,'Import OffPeak change'!$A$106:BM$202,60,FALSE())),0,(VLOOKUP($A22,'Import OffPeak'!$A$3:BM$99,60,FALSE())-VLOOKUP($A22,'Import OffPeak change'!$A$106:BM$202,60,FALSE())))</f>
        <v>16.4673051985428</v>
      </c>
      <c r="BI22" s="193" t="n">
        <f aca="false">IF(ISERROR(VLOOKUP($A22,'Import OffPeak'!$A$3:BN$99,61,FALSE())-VLOOKUP($A22,'Import OffPeak change'!$A$106:BN$202,61,FALSE())),0,(VLOOKUP($A22,'Import OffPeak'!$A$3:BN$99,61,FALSE())-VLOOKUP($A22,'Import OffPeak change'!$A$106:BN$202,61,FALSE())))</f>
        <v>-15.5562286518507</v>
      </c>
      <c r="BJ22" s="193" t="n">
        <f aca="false">IF(ISERROR(VLOOKUP($A22,'Import OffPeak'!$A$3:BO$99,62,FALSE())-VLOOKUP($A22,'Import OffPeak change'!$A$106:BO$202,62,FALSE())),0,(VLOOKUP($A22,'Import OffPeak'!$A$3:BO$99,62,FALSE())-VLOOKUP($A22,'Import OffPeak change'!$A$106:BO$202,62,FALSE())))</f>
        <v>-14.8645471453574</v>
      </c>
      <c r="BK22" s="193" t="n">
        <f aca="false">IF(ISERROR(VLOOKUP($A22,'Import OffPeak'!$A$3:BP$99,63,FALSE())-VLOOKUP($A22,'Import OffPeak change'!$A$106:BP$202,63,FALSE())),0,(VLOOKUP($A22,'Import OffPeak'!$A$3:BP$99,63,FALSE())-VLOOKUP($A22,'Import OffPeak change'!$A$106:BP$202,63,FALSE())))</f>
        <v>-12.8119060930212</v>
      </c>
      <c r="BL22" s="193" t="n">
        <f aca="false">IF(ISERROR(VLOOKUP($A22,'Import OffPeak'!$A$3:BQ$99,64,FALSE())-VLOOKUP($A22,'Import OffPeak change'!$A$106:BQ$202,64,FALSE())),0,(VLOOKUP($A22,'Import OffPeak'!$A$3:BQ$99,64,FALSE())-VLOOKUP($A22,'Import OffPeak change'!$A$106:BQ$202,64,FALSE())))</f>
        <v>14.1654342990314</v>
      </c>
      <c r="BM22" s="193" t="n">
        <f aca="false">IF(ISERROR(VLOOKUP($A22,'Import OffPeak'!$A$3:BR$99,65,FALSE())-VLOOKUP($A22,'Import OffPeak change'!$A$106:BR$202,65,FALSE())),0,(VLOOKUP($A22,'Import OffPeak'!$A$3:BR$99,65,FALSE())-VLOOKUP($A22,'Import OffPeak change'!$A$106:BR$202,65,FALSE())))</f>
        <v>11.7531275210513</v>
      </c>
      <c r="BN22" s="193" t="n">
        <f aca="false">IF(ISERROR(VLOOKUP($A22,'Import OffPeak'!$A$3:BS$99,66,FALSE())-VLOOKUP($A22,'Import OffPeak change'!$A$106:BS$202,66,FALSE())),0,(VLOOKUP($A22,'Import OffPeak'!$A$3:BS$99,66,FALSE())-VLOOKUP($A22,'Import OffPeak change'!$A$106:BS$202,66,FALSE())))</f>
        <v>10.8557163249579</v>
      </c>
      <c r="BO22" s="193" t="n">
        <f aca="false">IF(ISERROR(VLOOKUP($A22,'Import OffPeak'!$A$3:BT$99,67,FALSE())-VLOOKUP($A22,'Import OffPeak change'!$A$106:BT$202,67,FALSE())),0,(VLOOKUP($A22,'Import OffPeak'!$A$3:BT$99,67,FALSE())-VLOOKUP($A22,'Import OffPeak change'!$A$106:BT$202,67,FALSE())))</f>
        <v>0.140676062194999</v>
      </c>
      <c r="BP22" s="193" t="n">
        <f aca="false">IF(ISERROR(VLOOKUP($A22,'Import OffPeak'!$A$3:BU$99,68,FALSE())-VLOOKUP($A22,'Import OffPeak change'!$A$106:BU$202,68,FALSE())),0,(VLOOKUP($A22,'Import OffPeak'!$A$3:BU$99,68,FALSE())-VLOOKUP($A22,'Import OffPeak change'!$A$106:BU$202,68,FALSE())))</f>
        <v>0.133833831078107</v>
      </c>
      <c r="BQ22" s="193" t="n">
        <f aca="false">IF(ISERROR(VLOOKUP($A22,'Import OffPeak'!$A$3:BV$99,69,FALSE())-VLOOKUP($A22,'Import OffPeak change'!$A$106:BV$202,69,FALSE())),0,(VLOOKUP($A22,'Import OffPeak'!$A$3:BV$99,69,FALSE())-VLOOKUP($A22,'Import OffPeak change'!$A$106:BV$202,69,FALSE())))</f>
        <v>0.101658596276401</v>
      </c>
      <c r="BR22" s="193" t="n">
        <f aca="false">IF(ISERROR(VLOOKUP($A22,'Import OffPeak'!$A$3:BW$99,70,FALSE())-VLOOKUP($A22,'Import OffPeak change'!$A$106:BW$202,70,FALSE())),0,(VLOOKUP($A22,'Import OffPeak'!$A$3:BW$99,70,FALSE())-VLOOKUP($A22,'Import OffPeak change'!$A$106:BW$202,70,FALSE())))</f>
        <v>-11.1864771535047</v>
      </c>
      <c r="BS22" s="193" t="n">
        <f aca="false">IF(ISERROR(VLOOKUP($A22,'Import OffPeak'!$A$3:BX$99,71,FALSE())-VLOOKUP($A22,'Import OffPeak change'!$A$106:BX$202,71,FALSE())),0,(VLOOKUP($A22,'Import OffPeak'!$A$3:BX$99,71,FALSE())-VLOOKUP($A22,'Import OffPeak change'!$A$106:BX$202,71,FALSE())))</f>
        <v>-10.19148991988</v>
      </c>
      <c r="BT22" s="193" t="n">
        <f aca="false">IF(ISERROR(VLOOKUP($A22,'Import OffPeak'!$A$3:BY$99,72,FALSE())-VLOOKUP($A22,'Import OffPeak change'!$A$106:BY$202,72,FALSE())),0,(VLOOKUP($A22,'Import OffPeak'!$A$3:BY$99,72,FALSE())-VLOOKUP($A22,'Import OffPeak change'!$A$106:BY$202,72,FALSE())))</f>
        <v>-11.4883740308305</v>
      </c>
      <c r="BU22" s="193" t="n">
        <f aca="false">IF(ISERROR(VLOOKUP($A22,'Import OffPeak'!$A$3:BZ$99,73,FALSE())-VLOOKUP($A22,'Import OffPeak change'!$A$106:BZ$202,73,FALSE())),0,(VLOOKUP($A22,'Import OffPeak'!$A$3:BZ$99,73,FALSE())-VLOOKUP($A22,'Import OffPeak change'!$A$106:BZ$202,73,FALSE())))</f>
        <v>-12.1449848967814</v>
      </c>
      <c r="BV22" s="193" t="n">
        <f aca="false">IF(ISERROR(VLOOKUP($A22,'Import OffPeak'!$A$3:CA$99,74,FALSE())-VLOOKUP($A22,'Import OffPeak change'!$A$106:CA$202,74,FALSE())),0,(VLOOKUP($A22,'Import OffPeak'!$A$3:CA$99,74,FALSE())-VLOOKUP($A22,'Import OffPeak change'!$A$106:CA$202,74,FALSE())))</f>
        <v>-12.862401016916</v>
      </c>
      <c r="BW22" s="193" t="n">
        <f aca="false">IF(ISERROR(VLOOKUP($A22,'Import OffPeak'!$A$3:CB$99,75,FALSE())-VLOOKUP($A22,'Import OffPeak change'!$A$106:CB$202,75,FALSE())),0,(VLOOKUP($A22,'Import OffPeak'!$A$3:CB$99,75,FALSE())-VLOOKUP($A22,'Import OffPeak change'!$A$106:CB$202,75,FALSE())))</f>
        <v>-12.3003309048727</v>
      </c>
      <c r="BX22" s="193" t="n">
        <f aca="false">IF(ISERROR(VLOOKUP($A22,'Import OffPeak'!$A$3:CC$99,76,FALSE())-VLOOKUP($A22,'Import OffPeak change'!$A$106:CC$202,76,FALSE())),0,(VLOOKUP($A22,'Import OffPeak'!$A$3:CC$99,76,FALSE())-VLOOKUP($A22,'Import OffPeak change'!$A$106:CC$202,76,FALSE())))</f>
        <v>-14.424213206863</v>
      </c>
      <c r="BY22" s="193" t="n">
        <f aca="false">IF(ISERROR(VLOOKUP($A22,'Import OffPeak'!$A$3:CD$99,77,FALSE())-VLOOKUP($A22,'Import OffPeak change'!$A$106:CD$202,77,FALSE())),0,(VLOOKUP($A22,'Import OffPeak'!$A$3:CD$99,77,FALSE())-VLOOKUP($A22,'Import OffPeak change'!$A$106:CD$202,77,FALSE())))</f>
        <v>-13.5430509609487</v>
      </c>
      <c r="BZ22" s="193" t="n">
        <f aca="false">IF(ISERROR(VLOOKUP($A22,'Import OffPeak'!$A$3:CE$99,78,FALSE())-VLOOKUP($A22,'Import OffPeak change'!$A$106:CE$202,78,FALSE())),0,(VLOOKUP($A22,'Import OffPeak'!$A$3:CE$99,78,FALSE())-VLOOKUP($A22,'Import OffPeak change'!$A$106:CE$202,78,FALSE())))</f>
        <v>-15.1934982556631</v>
      </c>
      <c r="CA22" s="193" t="n">
        <f aca="false">IF(ISERROR(VLOOKUP($A22,'Import OffPeak'!$A$3:CF$99,79,FALSE())-VLOOKUP($A22,'Import OffPeak change'!$A$106:CF$202,79,FALSE())),0,(VLOOKUP($A22,'Import OffPeak'!$A$3:CF$99,79,FALSE())-VLOOKUP($A22,'Import OffPeak change'!$A$106:CF$202,79,FALSE())))</f>
        <v>-14.6861998041604</v>
      </c>
      <c r="CB22" s="193" t="n">
        <f aca="false">IF(ISERROR(VLOOKUP($A22,'Import OffPeak'!$A$3:CG$99,80,FALSE())-VLOOKUP($A22,'Import OffPeak change'!$A$106:CG$202,80,FALSE())),0,(VLOOKUP($A22,'Import OffPeak'!$A$3:CG$99,80,FALSE())-VLOOKUP($A22,'Import OffPeak change'!$A$106:CG$202,80,FALSE())))</f>
        <v>-15.4896560985353</v>
      </c>
      <c r="CC22" s="193" t="n">
        <f aca="false">IF(ISERROR(VLOOKUP($A22,'Import OffPeak'!$A$3:CH$99,81,FALSE())-VLOOKUP($A22,'Import OffPeak change'!$A$106:CH$202,81,FALSE())),0,(VLOOKUP($A22,'Import OffPeak'!$A$3:CH$99,81,FALSE())-VLOOKUP($A22,'Import OffPeak change'!$A$106:CH$202,81,FALSE())))</f>
        <v>-17.2513398723349</v>
      </c>
      <c r="CD22" s="193" t="n">
        <f aca="false">IF(ISERROR(VLOOKUP($A22,'Import OffPeak'!$A$3:CI$99,82,FALSE())-VLOOKUP($A22,'Import OffPeak change'!$A$106:CI$202,82,FALSE())),0,(VLOOKUP($A22,'Import OffPeak'!$A$3:CI$99,82,FALSE())-VLOOKUP($A22,'Import OffPeak change'!$A$106:CI$202,82,FALSE())))</f>
        <v>-16.9613891937533</v>
      </c>
      <c r="CE22" s="193" t="n">
        <f aca="false">IF(ISERROR(VLOOKUP($A22,'Import OffPeak'!$A$3:CJ$99,83,FALSE())-VLOOKUP($A22,'Import OffPeak change'!$A$106:CJ$202,83,FALSE())),0,(VLOOKUP($A22,'Import OffPeak'!$A$3:CJ$99,83,FALSE())-VLOOKUP($A22,'Import OffPeak change'!$A$106:CJ$202,83,FALSE())))</f>
        <v>-15.7418740030635</v>
      </c>
      <c r="CF22" s="193" t="n">
        <f aca="false">IF(ISERROR(VLOOKUP($A22,'Import OffPeak'!$A$3:CK$99,84,FALSE())-VLOOKUP($A22,'Import OffPeak change'!$A$106:CK$202,84,FALSE())),0,(VLOOKUP($A22,'Import OffPeak'!$A$3:CK$99,84,FALSE())-VLOOKUP($A22,'Import OffPeak change'!$A$106:CK$202,84,FALSE())))</f>
        <v>-17.962387915677</v>
      </c>
      <c r="CG22" s="193" t="n">
        <f aca="false">IF(ISERROR(VLOOKUP($A22,'Import OffPeak'!$A$3:CL$99,85,FALSE())-VLOOKUP($A22,'Import OffPeak change'!$A$106:CL$202,85,FALSE())),0,(VLOOKUP($A22,'Import OffPeak'!$A$3:CL$99,85,FALSE())-VLOOKUP($A22,'Import OffPeak change'!$A$106:CL$202,85,FALSE())))</f>
        <v>-16.9917365756673</v>
      </c>
      <c r="CH22" s="193" t="n">
        <f aca="false">IF(ISERROR(VLOOKUP($A22,'Import OffPeak'!$A$3:CM$99,86,FALSE())-VLOOKUP($A22,'Import OffPeak change'!$A$106:CM$202,86,FALSE())),0,(VLOOKUP($A22,'Import OffPeak'!$A$3:CM$99,86,FALSE())-VLOOKUP($A22,'Import OffPeak change'!$A$106:CM$202,86,FALSE())))</f>
        <v>-18.7651370357962</v>
      </c>
      <c r="CI22" s="193" t="n">
        <f aca="false">IF(ISERROR(VLOOKUP($A22,'Import OffPeak'!$A$3:CN$99,87,FALSE())-VLOOKUP($A22,'Import OffPeak change'!$A$106:CN$202,87,FALSE())),0,(VLOOKUP($A22,'Import OffPeak'!$A$3:CN$99,87,FALSE())-VLOOKUP($A22,'Import OffPeak change'!$A$106:CN$202,87,FALSE())))</f>
        <v>-18.7227098685662</v>
      </c>
      <c r="CJ22" s="193" t="n">
        <f aca="false">IF(ISERROR(VLOOKUP($A22,'Import OffPeak'!$A$3:CO$99,88,FALSE())-VLOOKUP($A22,'Import OffPeak change'!$A$106:CO$202,88,FALSE())),0,(VLOOKUP($A22,'Import OffPeak'!$A$3:CO$99,88,FALSE())-VLOOKUP($A22,'Import OffPeak change'!$A$106:CO$202,88,FALSE())))</f>
        <v>-19.7125311277368</v>
      </c>
      <c r="CK22" s="193" t="n">
        <f aca="false">IF(ISERROR(VLOOKUP($A22,'Import OffPeak'!$A$3:CP$99,89,FALSE())-VLOOKUP($A22,'Import OffPeak change'!$A$106:CP$202,89,FALSE())),0,(VLOOKUP($A22,'Import OffPeak'!$A$3:CP$99,89,FALSE())-VLOOKUP($A22,'Import OffPeak change'!$A$106:CP$202,89,FALSE())))</f>
        <v>-20.2358776116098</v>
      </c>
      <c r="CL22" s="193" t="n">
        <f aca="false">IF(ISERROR(VLOOKUP($A22,'Import OffPeak'!$A$3:CQ$99,90,FALSE())-VLOOKUP($A22,'Import OffPeak change'!$A$106:CQ$202,90,FALSE())),0,(VLOOKUP($A22,'Import OffPeak'!$A$3:CQ$99,90,FALSE())-VLOOKUP($A22,'Import OffPeak change'!$A$106:CQ$202,90,FALSE())))</f>
        <v>-20.4034266361705</v>
      </c>
      <c r="CM22" s="193" t="n">
        <f aca="false">IF(ISERROR(VLOOKUP($A22,'Import OffPeak'!$A$3:CR$99,91,FALSE())-VLOOKUP($A22,'Import OffPeak change'!$A$106:CR$202,91,FALSE())),0,(VLOOKUP($A22,'Import OffPeak'!$A$3:CR$99,91,FALSE())-VLOOKUP($A22,'Import OffPeak change'!$A$106:CR$202,91,FALSE())))</f>
        <v>-20.7238939368308</v>
      </c>
      <c r="CN22" s="193" t="n">
        <f aca="false">IF(ISERROR(VLOOKUP($A22,'Import OffPeak'!$A$3:CS$99,92,FALSE())-VLOOKUP($A22,'Import OffPeak change'!$A$106:CS$202,92,FALSE())),0,(VLOOKUP($A22,'Import OffPeak'!$A$3:CS$99,92,FALSE())-VLOOKUP($A22,'Import OffPeak change'!$A$106:CS$202,92,FALSE())))</f>
        <v>-22.9012814482512</v>
      </c>
      <c r="CO22" s="193" t="n">
        <f aca="false">IF(ISERROR(VLOOKUP($A22,'Import OffPeak'!$A$3:CT$99,93,FALSE())-VLOOKUP($A22,'Import OffPeak change'!$A$106:CT$202,93,FALSE())),0,(VLOOKUP($A22,'Import OffPeak'!$A$3:CT$99,93,FALSE())-VLOOKUP($A22,'Import OffPeak change'!$A$106:CT$202,93,FALSE())))</f>
        <v>-23.0089735234551</v>
      </c>
      <c r="CP22" s="193" t="n">
        <f aca="false">IF(ISERROR(VLOOKUP($A22,'Import OffPeak'!$A$3:CU$99,94,FALSE())-VLOOKUP($A22,'Import OffPeak change'!$A$106:CU$202,94,FALSE())),0,(VLOOKUP($A22,'Import OffPeak'!$A$3:CU$99,94,FALSE())-VLOOKUP($A22,'Import OffPeak change'!$A$106:CU$202,94,FALSE())))</f>
        <v>-23.5759590260277</v>
      </c>
      <c r="CQ22" s="193" t="n">
        <f aca="false">IF(ISERROR(VLOOKUP($A22,'Import OffPeak'!$A$3:CV$99,95,FALSE())-VLOOKUP($A22,'Import OffPeak change'!$A$106:CV$202,95,FALSE())),0,(VLOOKUP($A22,'Import OffPeak'!$A$3:CV$99,95,FALSE())-VLOOKUP($A22,'Import OffPeak change'!$A$106:CV$202,95,FALSE())))</f>
        <v>-21.1522123446748</v>
      </c>
      <c r="CR22" s="193" t="n">
        <f aca="false">IF(ISERROR(VLOOKUP($A22,'Import OffPeak'!$A$3:CW$99,96,FALSE())-VLOOKUP($A22,'Import OffPeak change'!$A$106:CW$202,96,FALSE())),0,(VLOOKUP($A22,'Import OffPeak'!$A$3:CW$99,96,FALSE())-VLOOKUP($A22,'Import OffPeak change'!$A$106:CW$202,96,FALSE())))</f>
        <v>-24.6613414153571</v>
      </c>
      <c r="CS22" s="193" t="n">
        <f aca="false">IF(ISERROR(VLOOKUP($A22,'Import OffPeak'!$A$3:CX$99,97,FALSE())-VLOOKUP($A22,'Import OffPeak change'!$A$106:CX$202,97,FALSE())),0,(VLOOKUP($A22,'Import OffPeak'!$A$3:CX$99,97,FALSE())-VLOOKUP($A22,'Import OffPeak change'!$A$106:CX$202,97,FALSE())))</f>
        <v>-23.2015753748528</v>
      </c>
      <c r="CT22" s="193" t="n">
        <f aca="false">IF(ISERROR(VLOOKUP($A22,'Import OffPeak'!$A$3:CY$99,98,FALSE())-VLOOKUP($A22,'Import OffPeak change'!$A$106:CY$202,98,FALSE())),0,(VLOOKUP($A22,'Import OffPeak'!$A$3:CY$99,98,FALSE())-VLOOKUP($A22,'Import OffPeak change'!$A$106:CY$202,98,FALSE())))</f>
        <v>-26.7273618446925</v>
      </c>
      <c r="CU22" s="193" t="n">
        <f aca="false">IF(ISERROR(VLOOKUP($A22,'Import OffPeak'!$A$3:CZ$99,99,FALSE())-VLOOKUP($A22,'Import OffPeak change'!$A$106:CZ$202,99,FALSE())),0,(VLOOKUP($A22,'Import OffPeak'!$A$3:CZ$99,99,FALSE())-VLOOKUP($A22,'Import OffPeak change'!$A$106:CZ$202,99,FALSE())))</f>
        <v>-24.0334290650435</v>
      </c>
      <c r="CV22" s="193" t="n">
        <f aca="false">IF(ISERROR(VLOOKUP($A22,'Import OffPeak'!$A$3:DA$99,100,FALSE())-VLOOKUP($A22,'Import OffPeak change'!$A$106:DA$202,100,FALSE())),0,(VLOOKUP($A22,'Import OffPeak'!$A$3:DA$99,100,FALSE())-VLOOKUP($A22,'Import OffPeak change'!$A$106:DA$202,100,FALSE())))</f>
        <v>-27.1470429885103</v>
      </c>
      <c r="CW22" s="193" t="n">
        <f aca="false">IF(ISERROR(VLOOKUP($A22,'Import OffPeak'!$A$3:DB$99,101,FALSE())-VLOOKUP($A22,'Import OffPeak change'!$A$106:DB$202,101,FALSE())),0,(VLOOKUP($A22,'Import OffPeak'!$A$3:DB$99,101,FALSE())-VLOOKUP($A22,'Import OffPeak change'!$A$106:DB$202,101,FALSE())))</f>
        <v>-27.7335215477806</v>
      </c>
      <c r="CX22" s="193" t="n">
        <f aca="false">IF(ISERROR(VLOOKUP($A22,'Import OffPeak'!$A$3:DC$99,102,FALSE())-VLOOKUP($A22,'Import OffPeak change'!$A$106:DC$202,102,FALSE())),0,(VLOOKUP($A22,'Import OffPeak'!$A$3:DC$99,102,FALSE())-VLOOKUP($A22,'Import OffPeak change'!$A$106:DC$202,102,FALSE())))</f>
        <v>-27.6124373612402</v>
      </c>
      <c r="CY22" s="193" t="n">
        <f aca="false">IF(ISERROR(VLOOKUP($A22,'Import OffPeak'!$A$3:DD$99,103,FALSE())-VLOOKUP($A22,'Import OffPeak change'!$A$106:DD$202,103,FALSE())),0,(VLOOKUP($A22,'Import OffPeak'!$A$3:DD$99,103,FALSE())-VLOOKUP($A22,'Import OffPeak change'!$A$106:DD$202,103,FALSE())))</f>
        <v>-27.57124999799</v>
      </c>
      <c r="CZ22" s="193" t="n">
        <f aca="false">IF(ISERROR(VLOOKUP($A22,'Import OffPeak'!$A$3:DE$99,104,FALSE())-VLOOKUP($A22,'Import OffPeak change'!$A$106:DE$202,104,FALSE())),0,(VLOOKUP($A22,'Import OffPeak'!$A$3:DE$99,104,FALSE())-VLOOKUP($A22,'Import OffPeak change'!$A$106:DE$202,104,FALSE())))</f>
        <v>-30.18343557963</v>
      </c>
      <c r="DA22" s="193" t="n">
        <f aca="false">IF(ISERROR(VLOOKUP($A22,'Import OffPeak'!$A$3:DF$99,105,FALSE())-VLOOKUP($A22,'Import OffPeak change'!$A$106:DF$202,105,FALSE())),0,(VLOOKUP($A22,'Import OffPeak'!$A$3:DF$99,105,FALSE())-VLOOKUP($A22,'Import OffPeak change'!$A$106:DF$202,105,FALSE())))</f>
        <v>-30.0574621392298</v>
      </c>
      <c r="DB22" s="193" t="n">
        <f aca="false">IF(ISERROR(VLOOKUP($A22,'Import OffPeak'!$A$3:DG$99,106,FALSE())-VLOOKUP($A22,'Import OffPeak change'!$A$106:DG$202,106,FALSE())),0,(VLOOKUP($A22,'Import OffPeak'!$A$3:DG$99,106,FALSE())-VLOOKUP($A22,'Import OffPeak change'!$A$106:DG$202,106,FALSE())))</f>
        <v>-32.1466204947001</v>
      </c>
      <c r="DC22" s="193" t="n">
        <f aca="false">IF(ISERROR(VLOOKUP($A22,'Import OffPeak'!$A$3:DH$99,107,FALSE())-VLOOKUP($A22,'Import OffPeak change'!$A$106:DH$202,107,FALSE())),0,(VLOOKUP($A22,'Import OffPeak'!$A$3:DH$99,107,FALSE())-VLOOKUP($A22,'Import OffPeak change'!$A$106:DH$202,107,FALSE())))</f>
        <v>-27.3853978077505</v>
      </c>
      <c r="DD22" s="193" t="n">
        <f aca="false">IF(ISERROR(VLOOKUP($A22,'Import OffPeak'!$A$3:DI$99,108,FALSE())-VLOOKUP($A22,'Import OffPeak change'!$A$106:DI$202,108,FALSE())),0,(VLOOKUP($A22,'Import OffPeak'!$A$3:DI$99,108,FALSE())-VLOOKUP($A22,'Import OffPeak change'!$A$106:DI$202,108,FALSE())))</f>
        <v>-30.2345351508202</v>
      </c>
      <c r="DE22" s="193" t="n">
        <f aca="false">IF(ISERROR(VLOOKUP($A22,'Import OffPeak'!$A$3:DJ$99,109,FALSE())-VLOOKUP($A22,'Import OffPeak change'!$A$106:DJ$202,109,FALSE())),0,(VLOOKUP($A22,'Import OffPeak'!$A$3:DJ$99,109,FALSE())-VLOOKUP($A22,'Import OffPeak change'!$A$106:DJ$202,109,FALSE())))</f>
        <v>-29.8961277175295</v>
      </c>
      <c r="DF22" s="193" t="n">
        <f aca="false">IF(ISERROR(VLOOKUP($A22,'Import OffPeak'!$A$3:DK$99,110,FALSE())-VLOOKUP($A22,'Import OffPeak change'!$A$106:DK$202,110,FALSE())),0,(VLOOKUP($A22,'Import OffPeak'!$A$3:DK$99,110,FALSE())-VLOOKUP($A22,'Import OffPeak change'!$A$106:DK$202,110,FALSE())))</f>
        <v>-34.5685150537602</v>
      </c>
      <c r="DG22" s="193" t="n">
        <f aca="false">IF(ISERROR(VLOOKUP($A22,'Import OffPeak'!$A$3:DL$99,111,FALSE())-VLOOKUP($A22,'Import OffPeak change'!$A$106:DL$202,111,FALSE())),0,(VLOOKUP($A22,'Import OffPeak'!$A$3:DL$99,111,FALSE())-VLOOKUP($A22,'Import OffPeak change'!$A$106:DL$202,111,FALSE())))</f>
        <v>-31.0858210077904</v>
      </c>
      <c r="DH22" s="193" t="n">
        <f aca="false">IF(ISERROR(VLOOKUP($A22,'Import OffPeak'!$A$3:DM$99,112,FALSE())-VLOOKUP($A22,'Import OffPeak change'!$A$106:DM$202,112,FALSE())),0,(VLOOKUP($A22,'Import OffPeak'!$A$3:DM$99,112,FALSE())-VLOOKUP($A22,'Import OffPeak change'!$A$106:DM$202,112,FALSE())))</f>
        <v>-34.1391796866101</v>
      </c>
      <c r="DI22" s="193" t="n">
        <f aca="false">IF(ISERROR(VLOOKUP($A22,'Import OffPeak'!$A$3:DN$99,113,FALSE())-VLOOKUP($A22,'Import OffPeak change'!$A$106:DN$202,113,FALSE())),0,(VLOOKUP($A22,'Import OffPeak'!$A$3:DN$99,113,FALSE())-VLOOKUP($A22,'Import OffPeak change'!$A$106:DN$202,113,FALSE())))</f>
        <v>-34.7389143739301</v>
      </c>
      <c r="DJ22" s="193" t="n">
        <f aca="false">IF(ISERROR(VLOOKUP($A22,'Import OffPeak'!$A$3:DO$99,114,FALSE())-VLOOKUP($A22,'Import OffPeak change'!$A$106:DO$202,114,FALSE())),0,(VLOOKUP($A22,'Import OffPeak'!$A$3:DO$99,114,FALSE())-VLOOKUP($A22,'Import OffPeak change'!$A$106:DO$202,114,FALSE())))</f>
        <v>-34.4582397438298</v>
      </c>
      <c r="DK22" s="193" t="n">
        <f aca="false">IF(ISERROR(VLOOKUP($A22,'Import OffPeak'!$A$3:DP$99,115,FALSE())-VLOOKUP($A22,'Import OffPeak change'!$A$106:DP$202,115,FALSE())),0,(VLOOKUP($A22,'Import OffPeak'!$A$3:DP$99,115,FALSE())-VLOOKUP($A22,'Import OffPeak change'!$A$106:DP$202,115,FALSE())))</f>
        <v>-36.0296508039401</v>
      </c>
      <c r="DL22" s="193" t="n">
        <f aca="false">IF(ISERROR(VLOOKUP($A22,'Import OffPeak'!$A$3:DQ$99,116,FALSE())-VLOOKUP($A22,'Import OffPeak change'!$A$106:DQ$202,116,FALSE())),0,(VLOOKUP($A22,'Import OffPeak'!$A$3:DQ$99,116,FALSE())-VLOOKUP($A22,'Import OffPeak change'!$A$106:DQ$202,116,FALSE())))</f>
        <v>-35.6111264032606</v>
      </c>
      <c r="DM22" s="193" t="n">
        <f aca="false">IF(ISERROR(VLOOKUP($A22,'Import OffPeak'!$A$3:DR$99,117,FALSE())-VLOOKUP($A22,'Import OffPeak change'!$A$106:DR$202,117,FALSE())),0,(VLOOKUP($A22,'Import OffPeak'!$A$3:DR$99,117,FALSE())-VLOOKUP($A22,'Import OffPeak change'!$A$106:DR$202,117,FALSE())))</f>
        <v>-37.1021435835601</v>
      </c>
      <c r="DN22" s="193" t="n">
        <f aca="false">IF(ISERROR(VLOOKUP($A22,'Import OffPeak'!$A$3:DS$99,118,FALSE())-VLOOKUP($A22,'Import OffPeak change'!$A$106:DS$202,118,FALSE())),0,(VLOOKUP($A22,'Import OffPeak'!$A$3:DS$99,118,FALSE())-VLOOKUP($A22,'Import OffPeak change'!$A$106:DS$202,118,FALSE())))</f>
        <v>0</v>
      </c>
      <c r="DO22" s="193" t="n">
        <f aca="false">IF(ISERROR(VLOOKUP($A22,'Import OffPeak'!$A$3:DT$99,119,FALSE())-VLOOKUP($A22,'Import OffPeak change'!$A$106:DT$202,119,FALSE())),0,(VLOOKUP($A22,'Import OffPeak'!$A$3:DT$99,119,FALSE())-VLOOKUP($A22,'Import OffPeak change'!$A$106:DT$202,119,FALSE())))</f>
        <v>0</v>
      </c>
      <c r="DP22" s="193" t="n">
        <f aca="false">IF(ISERROR(VLOOKUP($A22,'Import OffPeak'!$A$3:DU$99,120,FALSE())-VLOOKUP($A22,'Import OffPeak change'!$A$106:DU$202,120,FALSE())),0,(VLOOKUP($A22,'Import OffPeak'!$A$3:DU$99,120,FALSE())-VLOOKUP($A22,'Import OffPeak change'!$A$106:DU$202,120,FALSE())))</f>
        <v>0</v>
      </c>
      <c r="DQ22" s="193" t="n">
        <f aca="false">IF(ISERROR(VLOOKUP($A22,'Import OffPeak'!$A$3:DV$99,121,FALSE())-VLOOKUP($A22,'Import OffPeak change'!$A$106:DV$202,121,FALSE())),0,(VLOOKUP($A22,'Import OffPeak'!$A$3:DV$99,121,FALSE())-VLOOKUP($A22,'Import OffPeak change'!$A$106:DV$202,121,FALSE())))</f>
        <v>0</v>
      </c>
      <c r="DR22" s="193" t="n">
        <f aca="false">IF(ISERROR(VLOOKUP($A22,'Import OffPeak'!$A$3:DW$99,122,FALSE())-VLOOKUP($A22,'Import OffPeak change'!$A$106:DW$202,122,FALSE())),0,(VLOOKUP($A22,'Import OffPeak'!$A$3:DW$99,122,FALSE())-VLOOKUP($A22,'Import OffPeak change'!$A$106:DW$202,122,FALSE())))</f>
        <v>0</v>
      </c>
      <c r="DS22" s="193" t="n">
        <f aca="false">IF(ISERROR(VLOOKUP($A22,'Import OffPeak'!$A$3:DX$99,123,FALSE())-VLOOKUP($A22,'Import OffPeak change'!$A$106:DX$202,123,FALSE())),0,(VLOOKUP($A22,'Import OffPeak'!$A$3:DX$99,123,FALSE())-VLOOKUP($A22,'Import OffPeak change'!$A$106:DX$202,123,FALSE())))</f>
        <v>0</v>
      </c>
      <c r="DT22" s="193" t="n">
        <f aca="false">IF(ISERROR(VLOOKUP($A22,'Import OffPeak'!$A$3:DY$99,124,FALSE())-VLOOKUP($A22,'Import OffPeak change'!$A$106:DY$202,124,FALSE())),0,(VLOOKUP($A22,'Import OffPeak'!$A$3:DY$99,124,FALSE())-VLOOKUP($A22,'Import OffPeak change'!$A$106:DY$202,124,FALSE())))</f>
        <v>0</v>
      </c>
      <c r="DU22" s="193" t="n">
        <f aca="false">IF(ISERROR(VLOOKUP($A22,'Import OffPeak'!$A$3:DZ$99,125,FALSE())-VLOOKUP($A22,'Import OffPeak change'!$A$106:DZ$202,125,FALSE())),0,(VLOOKUP($A22,'Import OffPeak'!$A$3:DZ$99,125,FALSE())-VLOOKUP($A22,'Import OffPeak change'!$A$106:DZ$202,125,FALSE())))</f>
        <v>0</v>
      </c>
      <c r="DV22" s="193" t="n">
        <f aca="false">IF(ISERROR(VLOOKUP($A22,'Import OffPeak'!$A$3:EA$99,126,FALSE())-VLOOKUP($A22,'Import OffPeak change'!$A$106:EA$202,126,FALSE())),0,(VLOOKUP($A22,'Import OffPeak'!$A$3:EA$99,126,FALSE())-VLOOKUP($A22,'Import OffPeak change'!$A$106:EA$202,126,FALSE())))</f>
        <v>0</v>
      </c>
      <c r="DW22" s="193" t="n">
        <f aca="false">IF(ISERROR(VLOOKUP($A22,'Import OffPeak'!$A$3:EB$99,127,FALSE())-VLOOKUP($A22,'Import OffPeak change'!$A$106:EB$202,127,FALSE())),0,(VLOOKUP($A22,'Import OffPeak'!$A$3:EB$99,127,FALSE())-VLOOKUP($A22,'Import OffPeak change'!$A$106:EB$202,127,FALSE())))</f>
        <v>0</v>
      </c>
      <c r="DX22" s="193" t="n">
        <f aca="false">IF(ISERROR(VLOOKUP($A22,'Import OffPeak'!$A$3:EC$99,128,FALSE())-VLOOKUP($A22,'Import OffPeak change'!$A$106:EC$202,128,FALSE())),0,(VLOOKUP($A22,'Import OffPeak'!$A$3:EC$99,128,FALSE())-VLOOKUP($A22,'Import OffPeak change'!$A$106:EC$202,128,FALSE())))</f>
        <v>0</v>
      </c>
      <c r="DY22" s="193" t="n">
        <f aca="false">IF(ISERROR(VLOOKUP($A22,'Import OffPeak'!$A$3:ED$99,129,FALSE())-VLOOKUP($A22,'Import OffPeak change'!$A$106:ED$202,129,FALSE())),0,(VLOOKUP($A22,'Import OffPeak'!$A$3:ED$99,129,FALSE())-VLOOKUP($A22,'Import OffPeak change'!$A$106:ED$202,129,FALSE())))</f>
        <v>0</v>
      </c>
      <c r="DZ22" s="193" t="n">
        <f aca="false">IF(ISERROR(VLOOKUP($A22,'Import OffPeak'!$A$3:EE$99,130,FALSE())-VLOOKUP($A22,'Import OffPeak change'!$A$106:EE$202,130,FALSE())),0,(VLOOKUP($A22,'Import OffPeak'!$A$3:EE$99,130,FALSE())-VLOOKUP($A22,'Import OffPeak change'!$A$106:EE$202,130,FALSE())))</f>
        <v>0</v>
      </c>
      <c r="EA22" s="193" t="n">
        <f aca="false">IF(ISERROR(VLOOKUP($A22,'Import OffPeak'!$A$3:EF$99,131,FALSE())-VLOOKUP($A22,'Import OffPeak change'!$A$106:EF$202,131,FALSE())),0,(VLOOKUP($A22,'Import OffPeak'!$A$3:EF$99,131,FALSE())-VLOOKUP($A22,'Import OffPeak change'!$A$106:EF$202,131,FALSE())))</f>
        <v>0</v>
      </c>
      <c r="EB22" s="193" t="n">
        <f aca="false">IF(ISERROR(VLOOKUP($A22,'Import OffPeak'!$A$3:EG$99,132,FALSE())-VLOOKUP($A22,'Import OffPeak change'!$A$106:EG$202,132,FALSE())),0,(VLOOKUP($A22,'Import OffPeak'!$A$3:EG$99,132,FALSE())-VLOOKUP($A22,'Import OffPeak change'!$A$106:EG$202,132,FALSE())))</f>
        <v>0</v>
      </c>
      <c r="EC22" s="193" t="n">
        <f aca="false">IF(ISERROR(VLOOKUP($A22,'Import OffPeak'!$A$3:EH$99,133,FALSE())-VLOOKUP($A22,'Import OffPeak change'!$A$106:EH$202,133,FALSE())),0,(VLOOKUP($A22,'Import OffPeak'!$A$3:EH$99,133,FALSE())-VLOOKUP($A22,'Import OffPeak change'!$A$106:EH$202,133,FALSE())))</f>
        <v>0</v>
      </c>
      <c r="ED22" s="193" t="n">
        <f aca="false">IF(ISERROR(VLOOKUP($A22,'Import OffPeak'!$A$3:EI$99,134,FALSE())-VLOOKUP($A22,'Import OffPeak change'!$A$106:EI$202,134,FALSE())),0,(VLOOKUP($A22,'Import OffPeak'!$A$3:EI$99,134,FALSE())-VLOOKUP($A22,'Import OffPeak change'!$A$106:EI$202,134,FALSE())))</f>
        <v>0</v>
      </c>
      <c r="EE22" s="193" t="n">
        <f aca="false">IF(ISERROR(VLOOKUP($A22,'Import OffPeak'!$A$3:EJ$99,135,FALSE())-VLOOKUP($A22,'Import OffPeak change'!$A$106:EJ$202,135,FALSE())),0,(VLOOKUP($A22,'Import OffPeak'!$A$3:EJ$99,135,FALSE())-VLOOKUP($A22,'Import OffPeak change'!$A$106:EJ$202,135,FALSE())))</f>
        <v>0</v>
      </c>
      <c r="EF22" s="193" t="n">
        <f aca="false">IF(ISERROR(VLOOKUP($A22,'Import OffPeak'!$A$3:EK$99,136,FALSE())-VLOOKUP($A22,'Import OffPeak change'!$A$106:EK$202,136,FALSE())),0,(VLOOKUP($A22,'Import OffPeak'!$A$3:EK$99,136,FALSE())-VLOOKUP($A22,'Import OffPeak change'!$A$106:EK$202,136,FALSE())))</f>
        <v>0</v>
      </c>
      <c r="EG22" s="193" t="n">
        <f aca="false">IF(ISERROR(VLOOKUP($A22,'Import OffPeak'!$A$3:EL$99,137,FALSE())-VLOOKUP($A22,'Import OffPeak change'!$A$106:EL$202,137,FALSE())),0,(VLOOKUP($A22,'Import OffPeak'!$A$3:EL$99,137,FALSE())-VLOOKUP($A22,'Import OffPeak change'!$A$106:EL$202,137,FALSE())))</f>
        <v>0</v>
      </c>
      <c r="EH22" s="193" t="n">
        <f aca="false">IF(ISERROR(VLOOKUP($A22,'Import OffPeak'!$A$3:EM$99,138,FALSE())-VLOOKUP($A22,'Import OffPeak change'!$A$106:EM$202,138,FALSE())),0,(VLOOKUP($A22,'Import OffPeak'!$A$3:EM$99,138,FALSE())-VLOOKUP($A22,'Import OffPeak change'!$A$106:EM$202,138,FALSE())))</f>
        <v>0</v>
      </c>
      <c r="EI22" s="193" t="n">
        <f aca="false">IF(ISERROR(VLOOKUP($A22,'Import OffPeak'!$A$3:EN$99,139,FALSE())-VLOOKUP($A22,'Import OffPeak change'!$A$106:EN$202,139,FALSE())),0,(VLOOKUP($A22,'Import OffPeak'!$A$3:EN$99,139,FALSE())-VLOOKUP($A22,'Import OffPeak change'!$A$106:EN$202,139,FALSE())))</f>
        <v>0</v>
      </c>
      <c r="EJ22" s="193" t="n">
        <f aca="false">IF(ISERROR(VLOOKUP($A22,'Import OffPeak'!$A$3:EO$99,140,FALSE())-VLOOKUP($A22,'Import OffPeak change'!$A$106:EO$202,140,FALSE())),0,(VLOOKUP($A22,'Import OffPeak'!$A$3:EO$99,140,FALSE())-VLOOKUP($A22,'Import OffPeak change'!$A$106:EO$202,140,FALSE())))</f>
        <v>0</v>
      </c>
      <c r="EK22" s="193" t="n">
        <f aca="false">IF(ISERROR(VLOOKUP($A22,'Import OffPeak'!$A$3:EP$99,141,FALSE())-VLOOKUP($A22,'Import OffPeak change'!$A$106:EP$202,141,FALSE())),0,(VLOOKUP($A22,'Import OffPeak'!$A$3:EP$99,141,FALSE())-VLOOKUP($A22,'Import OffPeak change'!$A$106:EP$202,141,FALSE())))</f>
        <v>0</v>
      </c>
      <c r="EL22" s="193" t="n">
        <f aca="false">IF(ISERROR(VLOOKUP($A22,'Import OffPeak'!$A$3:EQ$99,142,FALSE())-VLOOKUP($A22,'Import OffPeak change'!$A$106:EQ$202,142,FALSE())),0,(VLOOKUP($A22,'Import OffPeak'!$A$3:EQ$99,142,FALSE())-VLOOKUP($A22,'Import OffPeak change'!$A$106:EQ$202,142,FALSE())))</f>
        <v>0</v>
      </c>
      <c r="EM22" s="193" t="n">
        <f aca="false">IF(ISERROR(VLOOKUP($A22,'Import OffPeak'!$A$3:ER$99,143,FALSE())-VLOOKUP($A22,'Import OffPeak change'!$A$106:ER$202,143,FALSE())),0,(VLOOKUP($A22,'Import OffPeak'!$A$3:ER$99,143,FALSE())-VLOOKUP($A22,'Import OffPeak change'!$A$106:ER$202,143,FALSE())))</f>
        <v>0</v>
      </c>
      <c r="EN22" s="193" t="n">
        <f aca="false">IF(ISERROR(VLOOKUP($A22,'Import OffPeak'!$A$3:ES$99,144,FALSE())-VLOOKUP($A22,'Import OffPeak change'!$A$106:ES$202,144,FALSE())),0,(VLOOKUP($A22,'Import OffPeak'!$A$3:ES$99,144,FALSE())-VLOOKUP($A22,'Import OffPeak change'!$A$106:ES$202,144,FALSE())))</f>
        <v>0</v>
      </c>
      <c r="EO22" s="193" t="n">
        <f aca="false">IF(ISERROR(VLOOKUP($A22,'Import OffPeak'!$A$3:ET$99,145,FALSE())-VLOOKUP($A22,'Import OffPeak change'!$A$106:ET$202,145,FALSE())),0,(VLOOKUP($A22,'Import OffPeak'!$A$3:ET$99,145,FALSE())-VLOOKUP($A22,'Import OffPeak change'!$A$106:ET$202,145,FALSE())))</f>
        <v>0</v>
      </c>
      <c r="EP22" s="193" t="n">
        <f aca="false">IF(ISERROR(VLOOKUP($A22,'Import OffPeak'!$A$3:EU$99,146,FALSE())-VLOOKUP($A22,'Import OffPeak change'!$A$106:EU$202,146,FALSE())),0,(VLOOKUP($A22,'Import OffPeak'!$A$3:EU$99,146,FALSE())-VLOOKUP($A22,'Import OffPeak change'!$A$106:EU$202,146,FALSE())))</f>
        <v>0</v>
      </c>
      <c r="EQ22" s="193" t="n">
        <f aca="false">IF(ISERROR(VLOOKUP($A22,'Import OffPeak'!$A$3:EV$99,147,FALSE())-VLOOKUP($A22,'Import OffPeak change'!$A$106:EV$202,147,FALSE())),0,(VLOOKUP($A22,'Import OffPeak'!$A$3:EV$99,147,FALSE())-VLOOKUP($A22,'Import OffPeak change'!$A$106:EV$202,147,FALSE())))</f>
        <v>0</v>
      </c>
      <c r="ER22" s="193" t="n">
        <f aca="false">IF(ISERROR(VLOOKUP($A22,'Import OffPeak'!$A$3:EW$99,148,FALSE())-VLOOKUP($A22,'Import OffPeak change'!$A$106:EW$202,148,FALSE())),0,(VLOOKUP($A22,'Import OffPeak'!$A$3:EW$99,148,FALSE())-VLOOKUP($A22,'Import OffPeak change'!$A$106:EW$202,148,FALSE())))</f>
        <v>0</v>
      </c>
      <c r="ES22" s="193" t="n">
        <f aca="false">IF(ISERROR(VLOOKUP($A22,'Import OffPeak'!$A$3:EX$99,149,FALSE())-VLOOKUP($A22,'Import OffPeak change'!$A$106:EX$202,149,FALSE())),0,(VLOOKUP($A22,'Import OffPeak'!$A$3:EX$99,149,FALSE())-VLOOKUP($A22,'Import OffPeak change'!$A$106:EX$202,149,FALSE())))</f>
        <v>0</v>
      </c>
      <c r="ET22" s="193" t="n">
        <f aca="false">IF(ISERROR(VLOOKUP($A22,'Import OffPeak'!$A$3:EY$99,150,FALSE())-VLOOKUP($A22,'Import OffPeak change'!$A$106:EY$202,150,FALSE())),0,(VLOOKUP($A22,'Import OffPeak'!$A$3:EY$99,150,FALSE())-VLOOKUP($A22,'Import OffPeak change'!$A$106:EY$202,150,FALSE())))</f>
        <v>0</v>
      </c>
      <c r="EU22" s="193" t="n">
        <f aca="false">IF(ISERROR(VLOOKUP($A22,'Import OffPeak'!$A$3:EZ$99,151,FALSE())-VLOOKUP($A22,'Import OffPeak change'!$A$106:EZ$202,151,FALSE())),0,(VLOOKUP($A22,'Import OffPeak'!$A$3:EZ$99,151,FALSE())-VLOOKUP($A22,'Import OffPeak change'!$A$106:EZ$202,151,FALSE())))</f>
        <v>0</v>
      </c>
      <c r="EV22" s="193" t="n">
        <f aca="false">IF(ISERROR(VLOOKUP($A22,'Import OffPeak'!$A$3:FA$99,152,FALSE())-VLOOKUP($A22,'Import OffPeak change'!$A$106:FA$202,152,FALSE())),0,(VLOOKUP($A22,'Import OffPeak'!$A$3:FA$99,152,FALSE())-VLOOKUP($A22,'Import OffPeak change'!$A$106:FA$202,152,FALSE())))</f>
        <v>0</v>
      </c>
      <c r="EW22" s="193" t="n">
        <f aca="false">IF(ISERROR(VLOOKUP($A22,'Import OffPeak'!$A$3:FB$99,153,FALSE())-VLOOKUP($A22,'Import OffPeak change'!$A$106:FB$202,153,FALSE())),0,(VLOOKUP($A22,'Import OffPeak'!$A$3:FB$99,153,FALSE())-VLOOKUP($A22,'Import OffPeak change'!$A$106:FB$202,153,FALSE())))</f>
        <v>0</v>
      </c>
      <c r="EX22" s="193" t="n">
        <f aca="false">IF(ISERROR(VLOOKUP($A22,'Import OffPeak'!$A$3:FC$99,154,FALSE())-VLOOKUP($A22,'Import OffPeak change'!$A$106:FC$202,154,FALSE())),0,(VLOOKUP($A22,'Import OffPeak'!$A$3:FC$99,154,FALSE())-VLOOKUP($A22,'Import OffPeak change'!$A$106:FC$202,154,FALSE())))</f>
        <v>0</v>
      </c>
      <c r="EY22" s="193" t="n">
        <f aca="false">IF(ISERROR(VLOOKUP($A22,'Import OffPeak'!$A$3:FD$99,155,FALSE())-VLOOKUP($A22,'Import OffPeak change'!$A$106:FD$202,155,FALSE())),0,(VLOOKUP($A22,'Import OffPeak'!$A$3:FD$99,155,FALSE())-VLOOKUP($A22,'Import OffPeak change'!$A$106:FD$202,155,FALSE())))</f>
        <v>0</v>
      </c>
      <c r="EZ22" s="193" t="n">
        <f aca="false">IF(ISERROR(VLOOKUP($A22,'Import OffPeak'!$A$3:FE$99,156,FALSE())-VLOOKUP($A22,'Import OffPeak change'!$A$106:FE$202,156,FALSE())),0,(VLOOKUP($A22,'Import OffPeak'!$A$3:FE$99,156,FALSE())-VLOOKUP($A22,'Import OffPeak change'!$A$106:FE$202,156,FALSE())))</f>
        <v>0</v>
      </c>
      <c r="FA22" s="193" t="n">
        <f aca="false">IF(ISERROR(VLOOKUP($A22,'Import OffPeak'!$A$3:FF$99,157,FALSE())-VLOOKUP($A22,'Import OffPeak change'!$A$106:FF$202,157,FALSE())),0,(VLOOKUP($A22,'Import OffPeak'!$A$3:FF$99,157,FALSE())-VLOOKUP($A22,'Import OffPeak change'!$A$106:FF$202,157,FALSE())))</f>
        <v>0</v>
      </c>
      <c r="FB22" s="193" t="n">
        <f aca="false">IF(ISERROR(VLOOKUP($A22,'Import OffPeak'!$A$3:FG$99,158,FALSE())-VLOOKUP($A22,'Import OffPeak change'!$A$106:FG$202,158,FALSE())),0,(VLOOKUP($A22,'Import OffPeak'!$A$3:FG$99,158,FALSE())-VLOOKUP($A22,'Import OffPeak change'!$A$106:FG$202,158,FALSE())))</f>
        <v>0</v>
      </c>
      <c r="FC22" s="193" t="n">
        <f aca="false">IF(ISERROR(VLOOKUP($A22,'Import OffPeak'!$A$3:FH$99,159,FALSE())-VLOOKUP($A22,'Import OffPeak change'!$A$106:FH$202,159,FALSE())),0,(VLOOKUP($A22,'Import OffPeak'!$A$3:FH$99,159,FALSE())-VLOOKUP($A22,'Import OffPeak change'!$A$106:FH$202,159,FALSE())))</f>
        <v>0</v>
      </c>
      <c r="FD22" s="193" t="n">
        <f aca="false">IF(ISERROR(VLOOKUP($A22,'Import OffPeak'!$A$3:FI$99,160,FALSE())-VLOOKUP($A22,'Import OffPeak change'!$A$106:FI$202,160,FALSE())),0,(VLOOKUP($A22,'Import OffPeak'!$A$3:FI$99,160,FALSE())-VLOOKUP($A22,'Import OffPeak change'!$A$106:FI$202,160,FALSE())))</f>
        <v>0</v>
      </c>
      <c r="FE22" s="193" t="n">
        <f aca="false">IF(ISERROR(VLOOKUP($A22,'Import OffPeak'!$A$3:FJ$99,161,FALSE())-VLOOKUP($A22,'Import OffPeak change'!$A$106:FJ$202,161,FALSE())),0,(VLOOKUP($A22,'Import OffPeak'!$A$3:FJ$99,161,FALSE())-VLOOKUP($A22,'Import OffPeak change'!$A$106:FJ$202,161,FALSE())))</f>
        <v>0</v>
      </c>
      <c r="FF22" s="193" t="n">
        <f aca="false">IF(ISERROR(VLOOKUP($A22,'Import OffPeak'!$A$3:FK$99,162,FALSE())-VLOOKUP($A22,'Import OffPeak change'!$A$106:FK$202,162,FALSE())),0,(VLOOKUP($A22,'Import OffPeak'!$A$3:FK$99,162,FALSE())-VLOOKUP($A22,'Import OffPeak change'!$A$106:FK$202,162,FALSE())))</f>
        <v>0</v>
      </c>
      <c r="FG22" s="193" t="n">
        <f aca="false">IF(ISERROR(VLOOKUP($A22,'Import OffPeak'!$A$3:FL$99,163,FALSE())-VLOOKUP($A22,'Import OffPeak change'!$A$106:FL$202,163,FALSE())),0,(VLOOKUP($A22,'Import OffPeak'!$A$3:FL$99,163,FALSE())-VLOOKUP($A22,'Import OffPeak change'!$A$106:FL$202,163,FALSE())))</f>
        <v>0</v>
      </c>
      <c r="FH22" s="193" t="n">
        <f aca="false">IF(ISERROR(VLOOKUP($A22,'Import OffPeak'!$A$3:FM$99,164,FALSE())-VLOOKUP($A22,'Import OffPeak change'!$A$106:FM$202,164,FALSE())),0,(VLOOKUP($A22,'Import OffPeak'!$A$3:FM$99,164,FALSE())-VLOOKUP($A22,'Import OffPeak change'!$A$106:FM$202,164,FALSE())))</f>
        <v>0</v>
      </c>
      <c r="FI22" s="193" t="n">
        <f aca="false">IF(ISERROR(VLOOKUP($A22,'Import OffPeak'!$A$3:FN$99,165,FALSE())-VLOOKUP($A22,'Import OffPeak change'!$A$106:FN$202,165,FALSE())),0,(VLOOKUP($A22,'Import OffPeak'!$A$3:FN$99,165,FALSE())-VLOOKUP($A22,'Import OffPeak change'!$A$106:FN$202,165,FALSE())))</f>
        <v>0</v>
      </c>
      <c r="FJ22" s="193" t="n">
        <f aca="false">IF(ISERROR(VLOOKUP($A22,'Import OffPeak'!$A$3:FO$99,166,FALSE())-VLOOKUP($A22,'Import OffPeak change'!$A$106:FO$202,166,FALSE())),0,(VLOOKUP($A22,'Import OffPeak'!$A$3:FO$99,166,FALSE())-VLOOKUP($A22,'Import OffPeak change'!$A$106:FO$202,166,FALSE())))</f>
        <v>0</v>
      </c>
      <c r="FK22" s="193" t="n">
        <f aca="false">IF(ISERROR(VLOOKUP($A22,'Import OffPeak'!$A$3:FP$99,167,FALSE())-VLOOKUP($A22,'Import OffPeak change'!$A$106:FP$202,167,FALSE())),0,(VLOOKUP($A22,'Import OffPeak'!$A$3:FP$99,167,FALSE())-VLOOKUP($A22,'Import OffPeak change'!$A$106:FP$202,167,FALSE())))</f>
        <v>0</v>
      </c>
      <c r="FL22" s="193" t="n">
        <f aca="false">IF(ISERROR(VLOOKUP($A22,'Import OffPeak'!$A$3:FQ$99,168,FALSE())-VLOOKUP($A22,'Import OffPeak change'!$A$106:FQ$202,168,FALSE())),0,(VLOOKUP($A22,'Import OffPeak'!$A$3:FQ$99,168,FALSE())-VLOOKUP($A22,'Import OffPeak change'!$A$106:FQ$202,168,FALSE())))</f>
        <v>0</v>
      </c>
      <c r="FM22" s="193" t="n">
        <f aca="false">IF(ISERROR(VLOOKUP($A22,'Import OffPeak'!$A$3:FR$99,169,FALSE())-VLOOKUP($A22,'Import OffPeak change'!$A$106:FR$202,169,FALSE())),0,(VLOOKUP($A22,'Import OffPeak'!$A$3:FR$99,169,FALSE())-VLOOKUP($A22,'Import OffPeak change'!$A$106:FR$202,169,FALSE())))</f>
        <v>0</v>
      </c>
      <c r="FN22" s="193" t="n">
        <f aca="false">IF(ISERROR(VLOOKUP($A22,'Import OffPeak'!$A$3:FS$99,170,FALSE())-VLOOKUP($A22,'Import OffPeak change'!$A$106:FS$202,170,FALSE())),0,(VLOOKUP($A22,'Import OffPeak'!$A$3:FS$99,170,FALSE())-VLOOKUP($A22,'Import OffPeak change'!$A$106:FS$202,170,FALSE())))</f>
        <v>0</v>
      </c>
      <c r="FO22" s="193" t="n">
        <f aca="false">IF(ISERROR(VLOOKUP($A22,'Import OffPeak'!$A$3:FT$99,171,FALSE())-VLOOKUP($A22,'Import OffPeak change'!$A$106:FT$202,171,FALSE())),0,(VLOOKUP($A22,'Import OffPeak'!$A$3:FT$99,171,FALSE())-VLOOKUP($A22,'Import OffPeak change'!$A$106:FT$202,171,FALSE())))</f>
        <v>0</v>
      </c>
      <c r="FP22" s="193" t="n">
        <f aca="false">IF(ISERROR(VLOOKUP($A22,'Import OffPeak'!$A$3:FU$99,172,FALSE())-VLOOKUP($A22,'Import OffPeak change'!$A$106:FU$202,172,FALSE())),0,(VLOOKUP($A22,'Import OffPeak'!$A$3:FU$99,172,FALSE())-VLOOKUP($A22,'Import OffPeak change'!$A$106:FU$202,172,FALSE())))</f>
        <v>0</v>
      </c>
      <c r="FQ22" s="193" t="n">
        <f aca="false">IF(ISERROR(VLOOKUP($A22,'Import OffPeak'!$A$3:FV$99,173,FALSE())-VLOOKUP($A22,'Import OffPeak change'!$A$106:FV$202,173,FALSE())),0,(VLOOKUP($A22,'Import OffPeak'!$A$3:FV$99,173,FALSE())-VLOOKUP($A22,'Import OffPeak change'!$A$106:FV$202,173,FALSE())))</f>
        <v>0</v>
      </c>
      <c r="FR22" s="193" t="n">
        <f aca="false">IF(ISERROR(VLOOKUP($A22,'Import OffPeak'!$A$3:FW$99,174,FALSE())-VLOOKUP($A22,'Import OffPeak change'!$A$106:FW$202,174,FALSE())),0,(VLOOKUP($A22,'Import OffPeak'!$A$3:FW$99,174,FALSE())-VLOOKUP($A22,'Import OffPeak change'!$A$106:FW$202,174,FALSE())))</f>
        <v>0</v>
      </c>
      <c r="FS22" s="193" t="n">
        <f aca="false">IF(ISERROR(VLOOKUP($A22,'Import OffPeak'!$A$3:FX$99,175,FALSE())-VLOOKUP($A22,'Import OffPeak change'!$A$106:FX$202,175,FALSE())),0,(VLOOKUP($A22,'Import OffPeak'!$A$3:FX$99,175,FALSE())-VLOOKUP($A22,'Import OffPeak change'!$A$106:FX$202,175,FALSE())))</f>
        <v>0</v>
      </c>
      <c r="FT22" s="193" t="n">
        <f aca="false">IF(ISERROR(VLOOKUP($A22,'Import OffPeak'!$A$3:FY$99,176,FALSE())-VLOOKUP($A22,'Import OffPeak change'!$A$106:FY$202,176,FALSE())),0,(VLOOKUP($A22,'Import OffPeak'!$A$3:FY$99,176,FALSE())-VLOOKUP($A22,'Import OffPeak change'!$A$106:FY$202,176,FALSE())))</f>
        <v>0</v>
      </c>
      <c r="FU22" s="193" t="n">
        <f aca="false">IF(ISERROR(VLOOKUP($A22,'Import OffPeak'!$A$3:FZ$99,177,FALSE())-VLOOKUP($A22,'Import OffPeak change'!$A$106:FZ$202,177,FALSE())),0,(VLOOKUP($A22,'Import OffPeak'!$A$3:FZ$99,177,FALSE())-VLOOKUP($A22,'Import OffPeak change'!$A$106:FZ$202,177,FALSE())))</f>
        <v>0</v>
      </c>
      <c r="FV22" s="193" t="n">
        <f aca="false">IF(ISERROR(VLOOKUP($A22,'Import OffPeak'!$A$3:GA$99,178,FALSE())-VLOOKUP($A22,'Import OffPeak change'!$A$106:GA$202,178,FALSE())),0,(VLOOKUP($A22,'Import OffPeak'!$A$3:GA$99,178,FALSE())-VLOOKUP($A22,'Import OffPeak change'!$A$106:GA$202,178,FALSE())))</f>
        <v>0</v>
      </c>
      <c r="FW22" s="193" t="n">
        <f aca="false">IF(ISERROR(VLOOKUP($A22,'Import OffPeak'!$A$3:GB$99,179,FALSE())-VLOOKUP($A22,'Import OffPeak change'!$A$106:GB$202,179,FALSE())),0,(VLOOKUP($A22,'Import OffPeak'!$A$3:GB$99,179,FALSE())-VLOOKUP($A22,'Import OffPeak change'!$A$106:GB$202,179,FALSE())))</f>
        <v>0</v>
      </c>
      <c r="FX22" s="193" t="n">
        <f aca="false">IF(ISERROR(VLOOKUP($A22,'Import OffPeak'!$A$3:GC$99,180,FALSE())-VLOOKUP($A22,'Import OffPeak change'!$A$106:GC$202,180,FALSE())),0,(VLOOKUP($A22,'Import OffPeak'!$A$3:GC$99,180,FALSE())-VLOOKUP($A22,'Import OffPeak change'!$A$106:GC$202,180,FALSE())))</f>
        <v>0</v>
      </c>
      <c r="FY22" s="193" t="n">
        <f aca="false">IF(ISERROR(VLOOKUP($A22,'Import OffPeak'!$A$3:GD$99,181,FALSE())-VLOOKUP($A22,'Import OffPeak change'!$A$106:GD$202,181,FALSE())),0,(VLOOKUP($A22,'Import OffPeak'!$A$3:GD$99,181,FALSE())-VLOOKUP($A22,'Import OffPeak change'!$A$106:GD$202,181,FALSE())))</f>
        <v>0</v>
      </c>
      <c r="FZ22" s="193" t="n">
        <f aca="false">IF(ISERROR(VLOOKUP($A22,'Import OffPeak'!$A$3:GE$99,182,FALSE())-VLOOKUP($A22,'Import OffPeak change'!$A$106:GE$202,182,FALSE())),0,(VLOOKUP($A22,'Import OffPeak'!$A$3:GE$99,182,FALSE())-VLOOKUP($A22,'Import OffPeak change'!$A$106:GE$202,182,FALSE())))</f>
        <v>0</v>
      </c>
      <c r="GA22" s="193" t="n">
        <f aca="false">IF(ISERROR(VLOOKUP($A22,'Import OffPeak'!$A$3:GF$99,183,FALSE())-VLOOKUP($A22,'Import OffPeak change'!$A$106:GF$202,183,FALSE())),0,(VLOOKUP($A22,'Import OffPeak'!$A$3:GF$99,183,FALSE())-VLOOKUP($A22,'Import OffPeak change'!$A$106:GF$202,183,FALSE())))</f>
        <v>0</v>
      </c>
      <c r="GB22" s="193" t="n">
        <f aca="false">IF(ISERROR(VLOOKUP($A22,'Import OffPeak'!$A$3:GG$99,184,FALSE())-VLOOKUP($A22,'Import OffPeak change'!$A$106:GG$202,184,FALSE())),0,(VLOOKUP($A22,'Import OffPeak'!$A$3:GG$99,184,FALSE())-VLOOKUP($A22,'Import OffPeak change'!$A$106:GG$202,184,FALSE())))</f>
        <v>0</v>
      </c>
      <c r="GC22" s="193" t="n">
        <f aca="false">IF(ISERROR(VLOOKUP($A22,'Import OffPeak'!$A$3:GH$99,185,FALSE())-VLOOKUP($A22,'Import OffPeak change'!$A$106:GH$202,185,FALSE())),0,(VLOOKUP($A22,'Import OffPeak'!$A$3:GH$99,185,FALSE())-VLOOKUP($A22,'Import OffPeak change'!$A$106:GH$202,185,FALSE())))</f>
        <v>0</v>
      </c>
      <c r="GD22" s="193" t="n">
        <f aca="false">IF(ISERROR(VLOOKUP($A22,'Import OffPeak'!$A$3:GI$99,186,FALSE())-VLOOKUP($A22,'Import OffPeak change'!$A$106:GI$202,186,FALSE())),0,(VLOOKUP($A22,'Import OffPeak'!$A$3:GI$99,186,FALSE())-VLOOKUP($A22,'Import OffPeak change'!$A$106:GI$202,186,FALSE())))</f>
        <v>0</v>
      </c>
      <c r="GE22" s="193" t="n">
        <f aca="false">IF(ISERROR(VLOOKUP($A22,'Import OffPeak'!$A$3:GJ$99,187,FALSE())-VLOOKUP($A22,'Import OffPeak change'!$A$106:GJ$202,187,FALSE())),0,(VLOOKUP($A22,'Import OffPeak'!$A$3:GJ$99,187,FALSE())-VLOOKUP($A22,'Import OffPeak change'!$A$106:GJ$202,187,FALSE())))</f>
        <v>0</v>
      </c>
      <c r="GF22" s="193" t="n">
        <f aca="false">IF(ISERROR(VLOOKUP($A22,'Import OffPeak'!$A$3:GK$99,188,FALSE())-VLOOKUP($A22,'Import OffPeak change'!$A$106:GK$202,188,FALSE())),0,(VLOOKUP($A22,'Import OffPeak'!$A$3:GK$99,188,FALSE())-VLOOKUP($A22,'Import OffPeak change'!$A$106:GK$202,188,FALSE())))</f>
        <v>0</v>
      </c>
      <c r="GG22" s="193" t="n">
        <f aca="false">IF(ISERROR(VLOOKUP($A22,'Import OffPeak'!$A$3:GL$99,189,FALSE())-VLOOKUP($A22,'Import OffPeak change'!$A$106:GL$202,189,FALSE())),0,(VLOOKUP($A22,'Import OffPeak'!$A$3:GL$99,189,FALSE())-VLOOKUP($A22,'Import OffPeak change'!$A$106:GL$202,189,FALSE())))</f>
        <v>0</v>
      </c>
      <c r="GH22" s="193" t="n">
        <f aca="false">IF(ISERROR(VLOOKUP($A22,'Import OffPeak'!$A$3:GM$99,190,FALSE())-VLOOKUP($A22,'Import OffPeak change'!$A$106:GM$202,190,FALSE())),0,(VLOOKUP($A22,'Import OffPeak'!$A$3:GM$99,190,FALSE())-VLOOKUP($A22,'Import OffPeak change'!$A$106:GM$202,190,FALSE())))</f>
        <v>0</v>
      </c>
      <c r="GI22" s="193" t="n">
        <f aca="false">IF(ISERROR(VLOOKUP($A22,'Import OffPeak'!$A$3:GN$99,191,FALSE())-VLOOKUP($A22,'Import OffPeak change'!$A$106:GN$202,191,FALSE())),0,(VLOOKUP($A22,'Import OffPeak'!$A$3:GN$99,191,FALSE())-VLOOKUP($A22,'Import OffPeak change'!$A$106:GN$202,191,FALSE())))</f>
        <v>0</v>
      </c>
      <c r="GJ22" s="193" t="n">
        <f aca="false">IF(ISERROR(VLOOKUP($A22,'Import OffPeak'!$A$3:GO$99,192,FALSE())-VLOOKUP($A22,'Import OffPeak change'!$A$106:GO$202,192,FALSE())),0,(VLOOKUP($A22,'Import OffPeak'!$A$3:GO$99,192,FALSE())-VLOOKUP($A22,'Import OffPeak change'!$A$106:GO$202,192,FALSE())))</f>
        <v>0</v>
      </c>
      <c r="GK22" s="193" t="n">
        <f aca="false">IF(ISERROR(VLOOKUP($A22,'Import OffPeak'!$A$3:GP$99,193,FALSE())-VLOOKUP($A22,'Import OffPeak change'!$A$106:GP$202,193,FALSE())),0,(VLOOKUP($A22,'Import OffPeak'!$A$3:GP$99,193,FALSE())-VLOOKUP($A22,'Import OffPeak change'!$A$106:GP$202,193,FALSE())))</f>
        <v>0</v>
      </c>
      <c r="GL22" s="193" t="n">
        <f aca="false">IF(ISERROR(VLOOKUP($A22,'Import OffPeak'!$A$3:GQ$99,194,FALSE())-VLOOKUP($A22,'Import OffPeak change'!$A$106:GQ$202,194,FALSE())),0,(VLOOKUP($A22,'Import OffPeak'!$A$3:GQ$99,194,FALSE())-VLOOKUP($A22,'Import OffPeak change'!$A$106:GQ$202,194,FALSE())))</f>
        <v>0</v>
      </c>
      <c r="GM22" s="193" t="n">
        <f aca="false">IF(ISERROR(VLOOKUP($A22,'Import OffPeak'!$A$3:GR$99,195,FALSE())-VLOOKUP($A22,'Import OffPeak change'!$A$106:GR$202,195,FALSE())),0,(VLOOKUP($A22,'Import OffPeak'!$A$3:GR$99,195,FALSE())-VLOOKUP($A22,'Import OffPeak change'!$A$106:GR$202,195,FALSE())))</f>
        <v>0</v>
      </c>
      <c r="GN22" s="193" t="n">
        <f aca="false">IF(ISERROR(VLOOKUP($A22,'Import OffPeak'!$A$3:GS$99,196,FALSE())-VLOOKUP($A22,'Import OffPeak change'!$A$106:GS$202,196,FALSE())),0,(VLOOKUP($A22,'Import OffPeak'!$A$3:GS$99,196,FALSE())-VLOOKUP($A22,'Import OffPeak change'!$A$106:GS$202,196,FALSE())))</f>
        <v>0</v>
      </c>
      <c r="GO22" s="193" t="n">
        <f aca="false">IF(ISERROR(VLOOKUP($A22,'Import OffPeak'!$A$3:GT$99,197,FALSE())-VLOOKUP($A22,'Import OffPeak change'!$A$106:GT$202,197,FALSE())),0,(VLOOKUP($A22,'Import OffPeak'!$A$3:GT$99,197,FALSE())-VLOOKUP($A22,'Import OffPeak change'!$A$106:GT$202,197,FALSE())))</f>
        <v>0</v>
      </c>
      <c r="GP22" s="193" t="n">
        <f aca="false">IF(ISERROR(VLOOKUP($A22,'Import OffPeak'!$A$3:GU$99,198,FALSE())-VLOOKUP($A22,'Import OffPeak change'!$A$106:GU$202,198,FALSE())),0,(VLOOKUP($A22,'Import OffPeak'!$A$3:GU$99,198,FALSE())-VLOOKUP($A22,'Import OffPeak change'!$A$106:GU$202,198,FALSE())))</f>
        <v>0</v>
      </c>
      <c r="GQ22" s="193" t="n">
        <f aca="false">IF(ISERROR(VLOOKUP($A22,'Import OffPeak'!$A$3:GV$99,199,FALSE())-VLOOKUP($A22,'Import OffPeak change'!$A$106:GV$202,199,FALSE())),0,(VLOOKUP($A22,'Import OffPeak'!$A$3:GV$99,199,FALSE())-VLOOKUP($A22,'Import OffPeak change'!$A$106:GV$202,199,FALSE())))</f>
        <v>0</v>
      </c>
      <c r="GR22" s="193" t="n">
        <f aca="false">IF(ISERROR(VLOOKUP($A22,'Import OffPeak'!$A$3:GW$99,200,FALSE())-VLOOKUP($A22,'Import OffPeak change'!$A$106:GW$202,200,FALSE())),0,(VLOOKUP($A22,'Import OffPeak'!$A$3:GW$99,200,FALSE())-VLOOKUP($A22,'Import OffPeak change'!$A$106:GW$202,200,FALSE())))</f>
        <v>0</v>
      </c>
      <c r="GS22" s="193" t="n">
        <f aca="false">IF(ISERROR(VLOOKUP($A22,'Import OffPeak'!$A$3:GX$99,201,FALSE())-VLOOKUP($A22,'Import OffPeak change'!$A$106:GX$202,201,FALSE())),0,(VLOOKUP($A22,'Import OffPeak'!$A$3:GX$99,201,FALSE())-VLOOKUP($A22,'Import OffPeak change'!$A$106:GX$202,201,FALSE())))</f>
        <v>0</v>
      </c>
      <c r="GT22" s="193" t="n">
        <f aca="false">IF(ISERROR(VLOOKUP($A22,'Import OffPeak'!$A$3:GY$99,202,FALSE())-VLOOKUP($A22,'Import OffPeak change'!$A$106:GY$202,202,FALSE())),0,(VLOOKUP($A22,'Import OffPeak'!$A$3:GY$99,202,FALSE())-VLOOKUP($A22,'Import OffPeak change'!$A$106:GY$202,202,FALSE())))</f>
        <v>0</v>
      </c>
      <c r="GU22" s="193" t="n">
        <f aca="false">IF(ISERROR(VLOOKUP($A22,'Import OffPeak'!$A$3:GZ$99,203,FALSE())-VLOOKUP($A22,'Import OffPeak change'!$A$106:GZ$202,203,FALSE())),0,(VLOOKUP($A22,'Import OffPeak'!$A$3:GZ$99,203,FALSE())-VLOOKUP($A22,'Import OffPeak change'!$A$106:GZ$202,203,FALSE())))</f>
        <v>0</v>
      </c>
      <c r="GV22" s="193" t="n">
        <f aca="false">IF(ISERROR(VLOOKUP($A22,'Import OffPeak'!$A$3:HA$99,204,FALSE())-VLOOKUP($A22,'Import OffPeak change'!$A$106:HA$202,204,FALSE())),0,(VLOOKUP($A22,'Import OffPeak'!$A$3:HA$99,204,FALSE())-VLOOKUP($A22,'Import OffPeak change'!$A$106:HA$202,204,FALSE())))</f>
        <v>0</v>
      </c>
      <c r="GW22" s="193" t="n">
        <f aca="false">IF(ISERROR(VLOOKUP($A22,'Import OffPeak'!$A$3:HB$99,205,FALSE())-VLOOKUP($A22,'Import OffPeak change'!$A$106:HB$202,205,FALSE())),0,(VLOOKUP($A22,'Import OffPeak'!$A$3:HB$99,205,FALSE())-VLOOKUP($A22,'Import OffPeak change'!$A$106:HB$202,205,FALSE())))</f>
        <v>0</v>
      </c>
      <c r="GX22" s="193" t="n">
        <f aca="false">IF(ISERROR(VLOOKUP($A22,'Import OffPeak'!$A$3:HC$99,206,FALSE())-VLOOKUP($A22,'Import OffPeak change'!$A$106:HC$202,206,FALSE())),0,(VLOOKUP($A22,'Import OffPeak'!$A$3:HC$99,206,FALSE())-VLOOKUP($A22,'Import OffPeak change'!$A$106:HC$202,206,FALSE())))</f>
        <v>0</v>
      </c>
      <c r="GY22" s="193" t="n">
        <f aca="false">IF(ISERROR(VLOOKUP($A22,'Import OffPeak'!$A$3:HD$99,207,FALSE())-VLOOKUP($A22,'Import OffPeak change'!$A$106:HD$202,207,FALSE())),0,(VLOOKUP($A22,'Import OffPeak'!$A$3:HD$99,207,FALSE())-VLOOKUP($A22,'Import OffPeak change'!$A$106:HD$202,207,FALSE())))</f>
        <v>0</v>
      </c>
      <c r="GZ22" s="193" t="n">
        <f aca="false">IF(ISERROR(VLOOKUP($A22,'Import OffPeak'!$A$3:HE$99,208,FALSE())-VLOOKUP($A22,'Import OffPeak change'!$A$106:HE$202,208,FALSE())),0,(VLOOKUP($A22,'Import OffPeak'!$A$3:HE$99,208,FALSE())-VLOOKUP($A22,'Import OffPeak change'!$A$106:HE$202,208,FALSE())))</f>
        <v>0</v>
      </c>
      <c r="HA22" s="193" t="n">
        <f aca="false">IF(ISERROR(VLOOKUP($A22,'Import OffPeak'!$A$3:HF$99,209,FALSE())-VLOOKUP($A22,'Import OffPeak change'!$A$106:HF$202,209,FALSE())),0,(VLOOKUP($A22,'Import OffPeak'!$A$3:HF$99,209,FALSE())-VLOOKUP($A22,'Import OffPeak change'!$A$106:HF$202,209,FALSE())))</f>
        <v>0</v>
      </c>
      <c r="HB22" s="193" t="n">
        <f aca="false">IF(ISERROR(VLOOKUP($A22,'Import OffPeak'!$A$3:HG$99,210,FALSE())-VLOOKUP($A22,'Import OffPeak change'!$A$106:HG$202,210,FALSE())),0,(VLOOKUP($A22,'Import OffPeak'!$A$3:HG$99,210,FALSE())-VLOOKUP($A22,'Import OffPeak change'!$A$106:HG$202,210,FALSE())))</f>
        <v>0</v>
      </c>
      <c r="HC22" s="193" t="n">
        <f aca="false">IF(ISERROR(VLOOKUP($A22,'Import OffPeak'!$A$3:HH$99,211,FALSE())-VLOOKUP($A22,'Import OffPeak change'!$A$106:HH$202,211,FALSE())),0,(VLOOKUP($A22,'Import OffPeak'!$A$3:HH$99,211,FALSE())-VLOOKUP($A22,'Import OffPeak change'!$A$106:HH$202,211,FALSE())))</f>
        <v>0</v>
      </c>
      <c r="HD22" s="193" t="n">
        <f aca="false">IF(ISERROR(VLOOKUP($A22,'Import OffPeak'!$A$3:HI$99,212,FALSE())-VLOOKUP($A22,'Import OffPeak change'!$A$106:HI$202,212,FALSE())),0,(VLOOKUP($A22,'Import OffPeak'!$A$3:HI$99,212,FALSE())-VLOOKUP($A22,'Import OffPeak change'!$A$106:HI$202,212,FALSE())))</f>
        <v>0</v>
      </c>
      <c r="HE22" s="193" t="n">
        <f aca="false">IF(ISERROR(VLOOKUP($A22,'Import OffPeak'!$A$3:HJ$99,213,FALSE())-VLOOKUP($A22,'Import OffPeak change'!$A$106:HJ$202,213,FALSE())),0,(VLOOKUP($A22,'Import OffPeak'!$A$3:HJ$99,213,FALSE())-VLOOKUP($A22,'Import OffPeak change'!$A$106:HJ$202,213,FALSE())))</f>
        <v>0</v>
      </c>
      <c r="HF22" s="193" t="n">
        <f aca="false">IF(ISERROR(VLOOKUP($A22,'Import OffPeak'!$A$3:HK$99,214,FALSE())-VLOOKUP($A22,'Import OffPeak change'!$A$106:HK$202,214,FALSE())),0,(VLOOKUP($A22,'Import OffPeak'!$A$3:HK$99,214,FALSE())-VLOOKUP($A22,'Import OffPeak change'!$A$106:HK$202,214,FALSE())))</f>
        <v>0</v>
      </c>
      <c r="HG22" s="193" t="n">
        <f aca="false">IF(ISERROR(VLOOKUP($A22,'Import OffPeak'!$A$3:HL$99,215,FALSE())-VLOOKUP($A22,'Import OffPeak change'!$A$106:HL$202,215,FALSE())),0,(VLOOKUP($A22,'Import OffPeak'!$A$3:HL$99,215,FALSE())-VLOOKUP($A22,'Import OffPeak change'!$A$106:HL$202,215,FALSE())))</f>
        <v>0</v>
      </c>
      <c r="HH22" s="193" t="n">
        <f aca="false">IF(ISERROR(VLOOKUP($A22,'Import OffPeak'!$A$3:HM$99,216,FALSE())-VLOOKUP($A22,'Import OffPeak change'!$A$106:HM$202,216,FALSE())),0,(VLOOKUP($A22,'Import OffPeak'!$A$3:HM$99,216,FALSE())-VLOOKUP($A22,'Import OffPeak change'!$A$106:HM$202,216,FALSE())))</f>
        <v>0</v>
      </c>
      <c r="HI22" s="193" t="n">
        <f aca="false">IF(ISERROR(VLOOKUP($A22,'Import OffPeak'!$A$3:HN$99,217,FALSE())-VLOOKUP($A22,'Import OffPeak change'!$A$106:HN$202,217,FALSE())),0,(VLOOKUP($A22,'Import OffPeak'!$A$3:HN$99,217,FALSE())-VLOOKUP($A22,'Import OffPeak change'!$A$106:HN$202,217,FALSE())))</f>
        <v>0</v>
      </c>
      <c r="HJ22" s="193" t="n">
        <f aca="false">IF(ISERROR(VLOOKUP($A22,'Import OffPeak'!$A$3:HO$99,218,FALSE())-VLOOKUP($A22,'Import OffPeak change'!$A$106:HO$202,218,FALSE())),0,(VLOOKUP($A22,'Import OffPeak'!$A$3:HO$99,218,FALSE())-VLOOKUP($A22,'Import OffPeak change'!$A$106:HO$202,218,FALSE())))</f>
        <v>0</v>
      </c>
      <c r="HK22" s="193" t="n">
        <f aca="false">IF(ISERROR(VLOOKUP($A22,'Import OffPeak'!$A$3:HP$99,219,FALSE())-VLOOKUP($A22,'Import OffPeak change'!$A$106:HP$202,219,FALSE())),0,(VLOOKUP($A22,'Import OffPeak'!$A$3:HP$99,219,FALSE())-VLOOKUP($A22,'Import OffPeak change'!$A$106:HP$202,219,FALSE())))</f>
        <v>0</v>
      </c>
      <c r="HL22" s="193" t="n">
        <f aca="false">IF(ISERROR(VLOOKUP($A22,'Import OffPeak'!$A$3:HQ$99,220,FALSE())-VLOOKUP($A22,'Import OffPeak change'!$A$106:HQ$202,220,FALSE())),0,(VLOOKUP($A22,'Import OffPeak'!$A$3:HQ$99,220,FALSE())-VLOOKUP($A22,'Import OffPeak change'!$A$106:HQ$202,220,FALSE())))</f>
        <v>0</v>
      </c>
      <c r="HM22" s="193" t="n">
        <f aca="false">IF(ISERROR(VLOOKUP($A22,'Import OffPeak'!$A$3:HR$99,221,FALSE())-VLOOKUP($A22,'Import OffPeak change'!$A$106:HR$202,221,FALSE())),0,(VLOOKUP($A22,'Import OffPeak'!$A$3:HR$99,221,FALSE())-VLOOKUP($A22,'Import OffPeak change'!$A$106:HR$202,221,FALSE())))</f>
        <v>0</v>
      </c>
      <c r="HN22" s="193" t="n">
        <f aca="false">IF(ISERROR(VLOOKUP($A22,'Import OffPeak'!$A$3:HS$99,222,FALSE())-VLOOKUP($A22,'Import OffPeak change'!$A$106:HS$202,222,FALSE())),0,(VLOOKUP($A22,'Import OffPeak'!$A$3:HS$99,222,FALSE())-VLOOKUP($A22,'Import OffPeak change'!$A$106:HS$202,222,FALSE())))</f>
        <v>0</v>
      </c>
      <c r="HO22" s="193" t="n">
        <f aca="false">IF(ISERROR(VLOOKUP($A22,'Import OffPeak'!$A$3:HT$99,223,FALSE())-VLOOKUP($A22,'Import OffPeak change'!$A$106:HT$202,223,FALSE())),0,(VLOOKUP($A22,'Import OffPeak'!$A$3:HT$99,223,FALSE())-VLOOKUP($A22,'Import OffPeak change'!$A$106:HT$202,223,FALSE())))</f>
        <v>0</v>
      </c>
      <c r="HP22" s="193" t="n">
        <f aca="false">IF(ISERROR(VLOOKUP($A22,'Import OffPeak'!$A$3:HU$99,224,FALSE())-VLOOKUP($A22,'Import OffPeak change'!$A$106:HU$202,224,FALSE())),0,(VLOOKUP($A22,'Import OffPeak'!$A$3:HU$99,224,FALSE())-VLOOKUP($A22,'Import OffPeak change'!$A$106:HU$202,224,FALSE())))</f>
        <v>0</v>
      </c>
      <c r="HQ22" s="193" t="n">
        <f aca="false">IF(ISERROR(VLOOKUP($A22,'Import OffPeak'!$A$3:HV$99,225,FALSE())-VLOOKUP($A22,'Import OffPeak change'!$A$106:HV$202,225,FALSE())),0,(VLOOKUP($A22,'Import OffPeak'!$A$3:HV$99,225,FALSE())-VLOOKUP($A22,'Import OffPeak change'!$A$106:HV$202,225,FALSE())))</f>
        <v>0</v>
      </c>
      <c r="HR22" s="193" t="n">
        <f aca="false">IF(ISERROR(VLOOKUP($A22,'Import OffPeak'!$A$3:HW$99,226,FALSE())-VLOOKUP($A22,'Import OffPeak change'!$A$106:HW$202,226,FALSE())),0,(VLOOKUP($A22,'Import OffPeak'!$A$3:HW$99,226,FALSE())-VLOOKUP($A22,'Import OffPeak change'!$A$106:HW$202,226,FALSE())))</f>
        <v>0</v>
      </c>
      <c r="HS22" s="193" t="n">
        <f aca="false">IF(ISERROR(VLOOKUP($A22,'Import OffPeak'!$A$3:HX$99,227,FALSE())-VLOOKUP($A22,'Import OffPeak change'!$A$106:HX$202,227,FALSE())),0,(VLOOKUP($A22,'Import OffPeak'!$A$3:HX$99,227,FALSE())-VLOOKUP($A22,'Import OffPeak change'!$A$106:HX$202,227,FALSE())))</f>
        <v>0</v>
      </c>
      <c r="HT22" s="193" t="n">
        <f aca="false">IF(ISERROR(VLOOKUP($A22,'Import OffPeak'!$A$3:HY$99,228,FALSE())-VLOOKUP($A22,'Import OffPeak change'!$A$106:HY$202,228,FALSE())),0,(VLOOKUP($A22,'Import OffPeak'!$A$3:HY$99,228,FALSE())-VLOOKUP($A22,'Import OffPeak change'!$A$106:HY$202,228,FALSE())))</f>
        <v>0</v>
      </c>
      <c r="HU22" s="193" t="n">
        <f aca="false">IF(ISERROR(VLOOKUP($A22,'Import OffPeak'!$A$3:HZ$99,229,FALSE())-VLOOKUP($A22,'Import OffPeak change'!$A$106:HZ$202,229,FALSE())),0,(VLOOKUP($A22,'Import OffPeak'!$A$3:HZ$99,229,FALSE())-VLOOKUP($A22,'Import OffPeak change'!$A$106:HZ$202,229,FALSE())))</f>
        <v>0</v>
      </c>
      <c r="HV22" s="193" t="n">
        <f aca="false">IF(ISERROR(VLOOKUP($A22,'Import OffPeak'!$A$3:IA$99,230,FALSE())-VLOOKUP($A22,'Import OffPeak change'!$A$106:IA$202,230,FALSE())),0,(VLOOKUP($A22,'Import OffPeak'!$A$3:IA$99,230,FALSE())-VLOOKUP($A22,'Import OffPeak change'!$A$106:IA$202,230,FALSE())))</f>
        <v>0</v>
      </c>
      <c r="HW22" s="193" t="n">
        <f aca="false">IF(ISERROR(VLOOKUP($A22,'Import OffPeak'!$A$3:IB$99,231,FALSE())-VLOOKUP($A22,'Import OffPeak change'!$A$106:IB$202,231,FALSE())),0,(VLOOKUP($A22,'Import OffPeak'!$A$3:IB$99,231,FALSE())-VLOOKUP($A22,'Import OffPeak change'!$A$106:IB$202,231,FALSE())))</f>
        <v>0</v>
      </c>
      <c r="HX22" s="193" t="n">
        <f aca="false">IF(ISERROR(VLOOKUP($A22,'Import OffPeak'!$A$3:IC$99,232,FALSE())-VLOOKUP($A22,'Import OffPeak change'!$A$106:IC$202,232,FALSE())),0,(VLOOKUP($A22,'Import OffPeak'!$A$3:IC$99,232,FALSE())-VLOOKUP($A22,'Import OffPeak change'!$A$106:IC$202,232,FALSE())))</f>
        <v>0</v>
      </c>
      <c r="HY22" s="193" t="n">
        <f aca="false">IF(ISERROR(VLOOKUP($A22,'Import OffPeak'!$A$3:ID$99,233,FALSE())-VLOOKUP($A22,'Import OffPeak change'!$A$106:ID$202,233,FALSE())),0,(VLOOKUP($A22,'Import OffPeak'!$A$3:ID$99,233,FALSE())-VLOOKUP($A22,'Import OffPeak change'!$A$106:ID$202,233,FALSE())))</f>
        <v>0</v>
      </c>
      <c r="HZ22" s="193" t="n">
        <f aca="false">IF(ISERROR(VLOOKUP($A22,'Import OffPeak'!$A$3:IE$99,234,FALSE())-VLOOKUP($A22,'Import OffPeak change'!$A$106:IE$202,234,FALSE())),0,(VLOOKUP($A22,'Import OffPeak'!$A$3:IE$99,234,FALSE())-VLOOKUP($A22,'Import OffPeak change'!$A$106:IE$202,234,FALSE())))</f>
        <v>0</v>
      </c>
      <c r="IA22" s="193" t="n">
        <f aca="false">IF(ISERROR(VLOOKUP($A22,'Import OffPeak'!$A$3:IF$99,235,FALSE())-VLOOKUP($A22,'Import OffPeak change'!$A$106:IF$202,235,FALSE())),0,(VLOOKUP($A22,'Import OffPeak'!$A$3:IF$99,235,FALSE())-VLOOKUP($A22,'Import OffPeak change'!$A$106:IF$202,235,FALSE())))</f>
        <v>0</v>
      </c>
      <c r="IB22" s="193" t="n">
        <f aca="false">IF(ISERROR(VLOOKUP($A22,'Import OffPeak'!$A$3:IG$99,236,FALSE())-VLOOKUP($A22,'Import OffPeak change'!$A$106:IG$202,236,FALSE())),0,(VLOOKUP($A22,'Import OffPeak'!$A$3:IG$99,236,FALSE())-VLOOKUP($A22,'Import OffPeak change'!$A$106:IG$202,236,FALSE())))</f>
        <v>0</v>
      </c>
      <c r="IC22" s="193" t="n">
        <f aca="false">IF(ISERROR(VLOOKUP($A22,'Import OffPeak'!$A$3:IH$99,237,FALSE())-VLOOKUP($A22,'Import OffPeak change'!$A$106:IH$202,237,FALSE())),0,(VLOOKUP($A22,'Import OffPeak'!$A$3:IH$99,237,FALSE())-VLOOKUP($A22,'Import OffPeak change'!$A$106:IH$202,237,FALSE())))</f>
        <v>0</v>
      </c>
      <c r="ID22" s="193" t="n">
        <f aca="false">IF(ISERROR(VLOOKUP($A22,'Import OffPeak'!$A$3:II$99,238,FALSE())-VLOOKUP($A22,'Import OffPeak change'!$A$106:II$202,238,FALSE())),0,(VLOOKUP($A22,'Import OffPeak'!$A$3:II$99,238,FALSE())-VLOOKUP($A22,'Import OffPeak change'!$A$106:II$202,238,FALSE())))</f>
        <v>-167.046728282265</v>
      </c>
      <c r="IE22" s="193" t="n">
        <f aca="false">IF(ISERROR(VLOOKUP($A22,'Import OffPeak'!$A$3:IJ$99,239,FALSE())-VLOOKUP($A22,'Import OffPeak change'!$A$106:IJ$202,239,FALSE())),0,(VLOOKUP($A22,'Import OffPeak'!$A$3:IJ$99,239,FALSE())-VLOOKUP($A22,'Import OffPeak change'!$A$106:IJ$202,239,FALSE())))</f>
        <v>-167.046728282265</v>
      </c>
      <c r="IF22" s="193"/>
    </row>
    <row r="23" customFormat="false" ht="12.75" hidden="false" customHeight="false" outlineLevel="0" collapsed="false">
      <c r="A23" s="201" t="str">
        <f aca="false">IF('Import OffPeak'!A20=0,"",'Import OffPeak'!A20)</f>
        <v>EPMI-LT-WOPTS</v>
      </c>
      <c r="B23" s="193"/>
      <c r="C23" s="193"/>
      <c r="D23" s="193"/>
      <c r="E23" s="193"/>
      <c r="F23" s="193"/>
      <c r="G23" s="193" t="n">
        <f aca="false">IF(ISERROR(VLOOKUP($A23,'Import OffPeak'!$A$3:L$99,7,FALSE())-VLOOKUP($A23,'Import OffPeak change'!$A$106:L$202,7,FALSE())),0,(VLOOKUP($A23,'Import OffPeak'!$A$3:L$99,7,FALSE())-VLOOKUP($A23,'Import OffPeak change'!$A$106:L$202,7,FALSE())))</f>
        <v>0</v>
      </c>
      <c r="H23" s="193" t="n">
        <f aca="false">IF(ISERROR(VLOOKUP($A23,'Import OffPeak'!$A$3:M$99,8,FALSE())-VLOOKUP($A23,'Import OffPeak change'!$A$106:M$202,8,FALSE())),0,(VLOOKUP($A23,'Import OffPeak'!$A$3:M$99,8,FALSE())-VLOOKUP($A23,'Import OffPeak change'!$A$106:M$202,8,FALSE())))</f>
        <v>0</v>
      </c>
      <c r="I23" s="193" t="n">
        <f aca="false">IF(ISERROR(VLOOKUP($A23,'Import OffPeak'!$A$3:N$99,9,FALSE())-VLOOKUP($A23,'Import OffPeak change'!$A$106:N$202,9,FALSE())),0,(VLOOKUP($A23,'Import OffPeak'!$A$3:N$99,9,FALSE())-VLOOKUP($A23,'Import OffPeak change'!$A$106:N$202,9,FALSE())))</f>
        <v>0</v>
      </c>
      <c r="J23" s="193" t="n">
        <f aca="false">IF(ISERROR(VLOOKUP($A23,'Import OffPeak'!$A$3:O$99,10,FALSE())-VLOOKUP($A23,'Import OffPeak change'!$A$106:O$202,10,FALSE())),0,(VLOOKUP($A23,'Import OffPeak'!$A$3:O$99,10,FALSE())-VLOOKUP($A23,'Import OffPeak change'!$A$106:O$202,10,FALSE())))</f>
        <v>0</v>
      </c>
      <c r="K23" s="193" t="n">
        <f aca="false">IF(ISERROR(VLOOKUP($A23,'Import OffPeak'!$A$3:P$99,11,FALSE())-VLOOKUP($A23,'Import OffPeak change'!$A$106:P$202,11,FALSE())),0,(VLOOKUP($A23,'Import OffPeak'!$A$3:P$99,11,FALSE())-VLOOKUP($A23,'Import OffPeak change'!$A$106:P$202,11,FALSE())))</f>
        <v>0</v>
      </c>
      <c r="L23" s="193" t="n">
        <f aca="false">IF(ISERROR(VLOOKUP($A23,'Import OffPeak'!$A$3:Q$99,12,FALSE())-VLOOKUP($A23,'Import OffPeak change'!$A$106:Q$202,12,FALSE())),0,(VLOOKUP($A23,'Import OffPeak'!$A$3:Q$99,12,FALSE())-VLOOKUP($A23,'Import OffPeak change'!$A$106:Q$202,12,FALSE())))</f>
        <v>0</v>
      </c>
      <c r="M23" s="193" t="n">
        <f aca="false">IF(ISERROR(VLOOKUP($A23,'Import OffPeak'!$A$3:R$99,13,FALSE())-VLOOKUP($A23,'Import OffPeak change'!$A$106:R$202,13,FALSE())),0,(VLOOKUP($A23,'Import OffPeak'!$A$3:R$99,13,FALSE())-VLOOKUP($A23,'Import OffPeak change'!$A$106:R$202,13,FALSE())))</f>
        <v>0</v>
      </c>
      <c r="N23" s="193" t="n">
        <f aca="false">IF(ISERROR(VLOOKUP($A23,'Import OffPeak'!$A$3:S$99,14,FALSE())-VLOOKUP($A23,'Import OffPeak change'!$A$106:S$202,14,FALSE())),0,(VLOOKUP($A23,'Import OffPeak'!$A$3:S$99,14,FALSE())-VLOOKUP($A23,'Import OffPeak change'!$A$106:S$202,14,FALSE())))</f>
        <v>0</v>
      </c>
      <c r="O23" s="193" t="n">
        <f aca="false">IF(ISERROR(VLOOKUP($A23,'Import OffPeak'!$A$3:T$99,15,FALSE())-VLOOKUP($A23,'Import OffPeak change'!$A$106:T$202,15,FALSE())),0,(VLOOKUP($A23,'Import OffPeak'!$A$3:T$99,15,FALSE())-VLOOKUP($A23,'Import OffPeak change'!$A$106:T$202,15,FALSE())))</f>
        <v>0</v>
      </c>
      <c r="P23" s="193" t="n">
        <f aca="false">IF(ISERROR(VLOOKUP($A23,'Import OffPeak'!$A$3:U$99,16,FALSE())-VLOOKUP($A23,'Import OffPeak change'!$A$106:U$202,16,FALSE())),0,(VLOOKUP($A23,'Import OffPeak'!$A$3:U$99,16,FALSE())-VLOOKUP($A23,'Import OffPeak change'!$A$106:U$202,16,FALSE())))</f>
        <v>0</v>
      </c>
      <c r="Q23" s="193" t="n">
        <f aca="false">IF(ISERROR(VLOOKUP($A23,'Import OffPeak'!$A$3:V$99,17,FALSE())-VLOOKUP($A23,'Import OffPeak change'!$A$106:V$202,17,FALSE())),0,(VLOOKUP($A23,'Import OffPeak'!$A$3:V$99,17,FALSE())-VLOOKUP($A23,'Import OffPeak change'!$A$106:V$202,17,FALSE())))</f>
        <v>0</v>
      </c>
      <c r="R23" s="193" t="n">
        <f aca="false">IF(ISERROR(VLOOKUP($A23,'Import OffPeak'!$A$3:W$99,18,FALSE())-VLOOKUP($A23,'Import OffPeak change'!$A$106:W$202,18,FALSE())),0,(VLOOKUP($A23,'Import OffPeak'!$A$3:W$99,18,FALSE())-VLOOKUP($A23,'Import OffPeak change'!$A$106:W$202,18,FALSE())))</f>
        <v>0</v>
      </c>
      <c r="S23" s="193" t="n">
        <f aca="false">IF(ISERROR(VLOOKUP($A23,'Import OffPeak'!$A$3:X$99,19,FALSE())-VLOOKUP($A23,'Import OffPeak change'!$A$106:X$202,19,FALSE())),0,(VLOOKUP($A23,'Import OffPeak'!$A$3:X$99,19,FALSE())-VLOOKUP($A23,'Import OffPeak change'!$A$106:X$202,19,FALSE())))</f>
        <v>0</v>
      </c>
      <c r="T23" s="193" t="n">
        <f aca="false">IF(ISERROR(VLOOKUP($A23,'Import OffPeak'!$A$3:Y$99,20,FALSE())-VLOOKUP($A23,'Import OffPeak change'!$A$106:Y$202,20,FALSE())),0,(VLOOKUP($A23,'Import OffPeak'!$A$3:Y$99,20,FALSE())-VLOOKUP($A23,'Import OffPeak change'!$A$106:Y$202,20,FALSE())))</f>
        <v>0</v>
      </c>
      <c r="U23" s="193" t="n">
        <f aca="false">IF(ISERROR(VLOOKUP($A23,'Import OffPeak'!$A$3:Z$99,21,FALSE())-VLOOKUP($A23,'Import OffPeak change'!$A$106:Z$202,21,FALSE())),0,(VLOOKUP($A23,'Import OffPeak'!$A$3:Z$99,21,FALSE())-VLOOKUP($A23,'Import OffPeak change'!$A$106:Z$202,21,FALSE())))</f>
        <v>0</v>
      </c>
      <c r="V23" s="193" t="n">
        <f aca="false">IF(ISERROR(VLOOKUP($A23,'Import OffPeak'!$A$3:AA$99,22,FALSE())-VLOOKUP($A23,'Import OffPeak change'!$A$106:AA$202,22,FALSE())),0,(VLOOKUP($A23,'Import OffPeak'!$A$3:AA$99,22,FALSE())-VLOOKUP($A23,'Import OffPeak change'!$A$106:AA$202,22,FALSE())))</f>
        <v>0</v>
      </c>
      <c r="W23" s="193" t="n">
        <f aca="false">IF(ISERROR(VLOOKUP($A23,'Import OffPeak'!$A$3:AB$99,23,FALSE())-VLOOKUP($A23,'Import OffPeak change'!$A$106:AB$202,23,FALSE())),0,(VLOOKUP($A23,'Import OffPeak'!$A$3:AB$99,23,FALSE())-VLOOKUP($A23,'Import OffPeak change'!$A$106:AB$202,23,FALSE())))</f>
        <v>0</v>
      </c>
      <c r="X23" s="193" t="n">
        <f aca="false">IF(ISERROR(VLOOKUP($A23,'Import OffPeak'!$A$3:AC$99,24,FALSE())-VLOOKUP($A23,'Import OffPeak change'!$A$106:AC$202,24,FALSE())),0,(VLOOKUP($A23,'Import OffPeak'!$A$3:AC$99,24,FALSE())-VLOOKUP($A23,'Import OffPeak change'!$A$106:AC$202,24,FALSE())))</f>
        <v>0</v>
      </c>
      <c r="Y23" s="193" t="n">
        <f aca="false">IF(ISERROR(VLOOKUP($A23,'Import OffPeak'!$A$3:AD$99,25,FALSE())-VLOOKUP($A23,'Import OffPeak change'!$A$106:AD$202,25,FALSE())),0,(VLOOKUP($A23,'Import OffPeak'!$A$3:AD$99,25,FALSE())-VLOOKUP($A23,'Import OffPeak change'!$A$106:AD$202,25,FALSE())))</f>
        <v>0</v>
      </c>
      <c r="Z23" s="193" t="n">
        <f aca="false">IF(ISERROR(VLOOKUP($A23,'Import OffPeak'!$A$3:AE$99,26,FALSE())-VLOOKUP($A23,'Import OffPeak change'!$A$106:AE$202,26,FALSE())),0,(VLOOKUP($A23,'Import OffPeak'!$A$3:AE$99,26,FALSE())-VLOOKUP($A23,'Import OffPeak change'!$A$106:AE$202,26,FALSE())))</f>
        <v>0</v>
      </c>
      <c r="AA23" s="193" t="n">
        <f aca="false">IF(ISERROR(VLOOKUP($A23,'Import OffPeak'!$A$3:AF$99,27,FALSE())-VLOOKUP($A23,'Import OffPeak change'!$A$106:AF$202,27,FALSE())),0,(VLOOKUP($A23,'Import OffPeak'!$A$3:AF$99,27,FALSE())-VLOOKUP($A23,'Import OffPeak change'!$A$106:AF$202,27,FALSE())))</f>
        <v>0</v>
      </c>
      <c r="AB23" s="193" t="n">
        <f aca="false">IF(ISERROR(VLOOKUP($A23,'Import OffPeak'!$A$3:AG$99,28,FALSE())-VLOOKUP($A23,'Import OffPeak change'!$A$106:AG$202,28,FALSE())),0,(VLOOKUP($A23,'Import OffPeak'!$A$3:AG$99,28,FALSE())-VLOOKUP($A23,'Import OffPeak change'!$A$106:AG$202,28,FALSE())))</f>
        <v>0</v>
      </c>
      <c r="AC23" s="193" t="n">
        <f aca="false">IF(ISERROR(VLOOKUP($A23,'Import OffPeak'!$A$3:AH$99,29,FALSE())-VLOOKUP($A23,'Import OffPeak change'!$A$106:AH$202,29,FALSE())),0,(VLOOKUP($A23,'Import OffPeak'!$A$3:AH$99,29,FALSE())-VLOOKUP($A23,'Import OffPeak change'!$A$106:AH$202,29,FALSE())))</f>
        <v>0</v>
      </c>
      <c r="AD23" s="193" t="n">
        <f aca="false">IF(ISERROR(VLOOKUP($A23,'Import OffPeak'!$A$3:AI$99,30,FALSE())-VLOOKUP($A23,'Import OffPeak change'!$A$106:AI$202,30,FALSE())),0,(VLOOKUP($A23,'Import OffPeak'!$A$3:AI$99,30,FALSE())-VLOOKUP($A23,'Import OffPeak change'!$A$106:AI$202,30,FALSE())))</f>
        <v>0</v>
      </c>
      <c r="AE23" s="193" t="n">
        <f aca="false">IF(ISERROR(VLOOKUP($A23,'Import OffPeak'!$A$3:AJ$99,31,FALSE())-VLOOKUP($A23,'Import OffPeak change'!$A$106:AJ$202,31,FALSE())),0,(VLOOKUP($A23,'Import OffPeak'!$A$3:AJ$99,31,FALSE())-VLOOKUP($A23,'Import OffPeak change'!$A$106:AJ$202,31,FALSE())))</f>
        <v>0</v>
      </c>
      <c r="AF23" s="193" t="n">
        <f aca="false">IF(ISERROR(VLOOKUP($A23,'Import OffPeak'!$A$3:AK$99,32,FALSE())-VLOOKUP($A23,'Import OffPeak change'!$A$106:AK$202,32,FALSE())),0,(VLOOKUP($A23,'Import OffPeak'!$A$3:AK$99,32,FALSE())-VLOOKUP($A23,'Import OffPeak change'!$A$106:AK$202,32,FALSE())))</f>
        <v>0</v>
      </c>
      <c r="AG23" s="193" t="n">
        <f aca="false">IF(ISERROR(VLOOKUP($A23,'Import OffPeak'!$A$3:AL$99,33,FALSE())-VLOOKUP($A23,'Import OffPeak change'!$A$106:AL$202,33,FALSE())),0,(VLOOKUP($A23,'Import OffPeak'!$A$3:AL$99,33,FALSE())-VLOOKUP($A23,'Import OffPeak change'!$A$106:AL$202,33,FALSE())))</f>
        <v>0</v>
      </c>
      <c r="AH23" s="193" t="n">
        <f aca="false">IF(ISERROR(VLOOKUP($A23,'Import OffPeak'!$A$3:AM$99,34,FALSE())-VLOOKUP($A23,'Import OffPeak change'!$A$106:AM$202,34,FALSE())),0,(VLOOKUP($A23,'Import OffPeak'!$A$3:AM$99,34,FALSE())-VLOOKUP($A23,'Import OffPeak change'!$A$106:AM$202,34,FALSE())))</f>
        <v>0</v>
      </c>
      <c r="AI23" s="193" t="n">
        <f aca="false">IF(ISERROR(VLOOKUP($A23,'Import OffPeak'!$A$3:AN$99,35,FALSE())-VLOOKUP($A23,'Import OffPeak change'!$A$106:AN$202,35,FALSE())),0,(VLOOKUP($A23,'Import OffPeak'!$A$3:AN$99,35,FALSE())-VLOOKUP($A23,'Import OffPeak change'!$A$106:AN$202,35,FALSE())))</f>
        <v>0</v>
      </c>
      <c r="AJ23" s="193" t="n">
        <f aca="false">IF(ISERROR(VLOOKUP($A23,'Import OffPeak'!$A$3:AO$99,36,FALSE())-VLOOKUP($A23,'Import OffPeak change'!$A$106:AO$202,36,FALSE())),0,(VLOOKUP($A23,'Import OffPeak'!$A$3:AO$99,36,FALSE())-VLOOKUP($A23,'Import OffPeak change'!$A$106:AO$202,36,FALSE())))</f>
        <v>0</v>
      </c>
      <c r="AK23" s="193" t="n">
        <f aca="false">IF(ISERROR(VLOOKUP($A23,'Import OffPeak'!$A$3:AP$99,37,FALSE())-VLOOKUP($A23,'Import OffPeak change'!$A$106:AP$202,37,FALSE())),0,(VLOOKUP($A23,'Import OffPeak'!$A$3:AP$99,37,FALSE())-VLOOKUP($A23,'Import OffPeak change'!$A$106:AP$202,37,FALSE())))</f>
        <v>0</v>
      </c>
      <c r="AL23" s="193" t="n">
        <f aca="false">IF(ISERROR(VLOOKUP($A23,'Import OffPeak'!$A$3:AQ$99,38,FALSE())-VLOOKUP($A23,'Import OffPeak change'!$A$106:AQ$202,38,FALSE())),0,(VLOOKUP($A23,'Import OffPeak'!$A$3:AQ$99,38,FALSE())-VLOOKUP($A23,'Import OffPeak change'!$A$106:AQ$202,38,FALSE())))</f>
        <v>0</v>
      </c>
      <c r="AM23" s="193" t="n">
        <f aca="false">IF(ISERROR(VLOOKUP($A23,'Import OffPeak'!$A$3:AR$99,39,FALSE())-VLOOKUP($A23,'Import OffPeak change'!$A$106:AR$202,39,FALSE())),0,(VLOOKUP($A23,'Import OffPeak'!$A$3:AR$99,39,FALSE())-VLOOKUP($A23,'Import OffPeak change'!$A$106:AR$202,39,FALSE())))</f>
        <v>0</v>
      </c>
      <c r="AN23" s="193" t="n">
        <f aca="false">IF(ISERROR(VLOOKUP($A23,'Import OffPeak'!$A$3:AS$99,40,FALSE())-VLOOKUP($A23,'Import OffPeak change'!$A$106:AS$202,40,FALSE())),0,(VLOOKUP($A23,'Import OffPeak'!$A$3:AS$99,40,FALSE())-VLOOKUP($A23,'Import OffPeak change'!$A$106:AS$202,40,FALSE())))</f>
        <v>0</v>
      </c>
      <c r="AO23" s="193" t="n">
        <f aca="false">IF(ISERROR(VLOOKUP($A23,'Import OffPeak'!$A$3:AT$99,41,FALSE())-VLOOKUP($A23,'Import OffPeak change'!$A$106:AT$202,41,FALSE())),0,(VLOOKUP($A23,'Import OffPeak'!$A$3:AT$99,41,FALSE())-VLOOKUP($A23,'Import OffPeak change'!$A$106:AT$202,41,FALSE())))</f>
        <v>0</v>
      </c>
      <c r="AP23" s="193" t="n">
        <f aca="false">IF(ISERROR(VLOOKUP($A23,'Import OffPeak'!$A$3:AU$99,42,FALSE())-VLOOKUP($A23,'Import OffPeak change'!$A$106:AU$202,42,FALSE())),0,(VLOOKUP($A23,'Import OffPeak'!$A$3:AU$99,42,FALSE())-VLOOKUP($A23,'Import OffPeak change'!$A$106:AU$202,42,FALSE())))</f>
        <v>0</v>
      </c>
      <c r="AQ23" s="193" t="n">
        <f aca="false">IF(ISERROR(VLOOKUP($A23,'Import OffPeak'!$A$3:AV$99,43,FALSE())-VLOOKUP($A23,'Import OffPeak change'!$A$106:AV$202,43,FALSE())),0,(VLOOKUP($A23,'Import OffPeak'!$A$3:AV$99,43,FALSE())-VLOOKUP($A23,'Import OffPeak change'!$A$106:AV$202,43,FALSE())))</f>
        <v>0</v>
      </c>
      <c r="AR23" s="193" t="n">
        <f aca="false">IF(ISERROR(VLOOKUP($A23,'Import OffPeak'!$A$3:AW$99,44,FALSE())-VLOOKUP($A23,'Import OffPeak change'!$A$106:AW$202,44,FALSE())),0,(VLOOKUP($A23,'Import OffPeak'!$A$3:AW$99,44,FALSE())-VLOOKUP($A23,'Import OffPeak change'!$A$106:AW$202,44,FALSE())))</f>
        <v>0</v>
      </c>
      <c r="AS23" s="193" t="n">
        <f aca="false">IF(ISERROR(VLOOKUP($A23,'Import OffPeak'!$A$3:AX$99,45,FALSE())-VLOOKUP($A23,'Import OffPeak change'!$A$106:AX$202,45,FALSE())),0,(VLOOKUP($A23,'Import OffPeak'!$A$3:AX$99,45,FALSE())-VLOOKUP($A23,'Import OffPeak change'!$A$106:AX$202,45,FALSE())))</f>
        <v>0</v>
      </c>
      <c r="AT23" s="193" t="n">
        <f aca="false">IF(ISERROR(VLOOKUP($A23,'Import OffPeak'!$A$3:AY$99,46,FALSE())-VLOOKUP($A23,'Import OffPeak change'!$A$106:AY$202,46,FALSE())),0,(VLOOKUP($A23,'Import OffPeak'!$A$3:AY$99,46,FALSE())-VLOOKUP($A23,'Import OffPeak change'!$A$106:AY$202,46,FALSE())))</f>
        <v>0</v>
      </c>
      <c r="AU23" s="193" t="n">
        <f aca="false">IF(ISERROR(VLOOKUP($A23,'Import OffPeak'!$A$3:AZ$99,47,FALSE())-VLOOKUP($A23,'Import OffPeak change'!$A$106:AZ$202,47,FALSE())),0,(VLOOKUP($A23,'Import OffPeak'!$A$3:AZ$99,47,FALSE())-VLOOKUP($A23,'Import OffPeak change'!$A$106:AZ$202,47,FALSE())))</f>
        <v>0</v>
      </c>
      <c r="AV23" s="193" t="n">
        <f aca="false">IF(ISERROR(VLOOKUP($A23,'Import OffPeak'!$A$3:BA$99,48,FALSE())-VLOOKUP($A23,'Import OffPeak change'!$A$106:BA$202,48,FALSE())),0,(VLOOKUP($A23,'Import OffPeak'!$A$3:BA$99,48,FALSE())-VLOOKUP($A23,'Import OffPeak change'!$A$106:BA$202,48,FALSE())))</f>
        <v>0</v>
      </c>
      <c r="AW23" s="193" t="n">
        <f aca="false">IF(ISERROR(VLOOKUP($A23,'Import OffPeak'!$A$3:BB$99,49,FALSE())-VLOOKUP($A23,'Import OffPeak change'!$A$106:BB$202,49,FALSE())),0,(VLOOKUP($A23,'Import OffPeak'!$A$3:BB$99,49,FALSE())-VLOOKUP($A23,'Import OffPeak change'!$A$106:BB$202,49,FALSE())))</f>
        <v>0</v>
      </c>
      <c r="AX23" s="193" t="n">
        <f aca="false">IF(ISERROR(VLOOKUP($A23,'Import OffPeak'!$A$3:BC$99,50,FALSE())-VLOOKUP($A23,'Import OffPeak change'!$A$106:BC$202,50,FALSE())),0,(VLOOKUP($A23,'Import OffPeak'!$A$3:BC$99,50,FALSE())-VLOOKUP($A23,'Import OffPeak change'!$A$106:BC$202,50,FALSE())))</f>
        <v>0</v>
      </c>
      <c r="AY23" s="193" t="n">
        <f aca="false">IF(ISERROR(VLOOKUP($A23,'Import OffPeak'!$A$3:BD$99,51,FALSE())-VLOOKUP($A23,'Import OffPeak change'!$A$106:BD$202,51,FALSE())),0,(VLOOKUP($A23,'Import OffPeak'!$A$3:BD$99,51,FALSE())-VLOOKUP($A23,'Import OffPeak change'!$A$106:BD$202,51,FALSE())))</f>
        <v>0</v>
      </c>
      <c r="AZ23" s="193" t="n">
        <f aca="false">IF(ISERROR(VLOOKUP($A23,'Import OffPeak'!$A$3:BE$99,52,FALSE())-VLOOKUP($A23,'Import OffPeak change'!$A$106:BE$202,52,FALSE())),0,(VLOOKUP($A23,'Import OffPeak'!$A$3:BE$99,52,FALSE())-VLOOKUP($A23,'Import OffPeak change'!$A$106:BE$202,52,FALSE())))</f>
        <v>0</v>
      </c>
      <c r="BA23" s="193" t="n">
        <f aca="false">IF(ISERROR(VLOOKUP($A23,'Import OffPeak'!$A$3:BF$99,53,FALSE())-VLOOKUP($A23,'Import OffPeak change'!$A$106:BF$202,53,FALSE())),0,(VLOOKUP($A23,'Import OffPeak'!$A$3:BF$99,53,FALSE())-VLOOKUP($A23,'Import OffPeak change'!$A$106:BF$202,53,FALSE())))</f>
        <v>0</v>
      </c>
      <c r="BB23" s="193" t="n">
        <f aca="false">IF(ISERROR(VLOOKUP($A23,'Import OffPeak'!$A$3:BG$99,54,FALSE())-VLOOKUP($A23,'Import OffPeak change'!$A$106:BG$202,54,FALSE())),0,(VLOOKUP($A23,'Import OffPeak'!$A$3:BG$99,54,FALSE())-VLOOKUP($A23,'Import OffPeak change'!$A$106:BG$202,54,FALSE())))</f>
        <v>0</v>
      </c>
      <c r="BC23" s="193" t="n">
        <f aca="false">IF(ISERROR(VLOOKUP($A23,'Import OffPeak'!$A$3:BH$99,55,FALSE())-VLOOKUP($A23,'Import OffPeak change'!$A$106:BH$202,55,FALSE())),0,(VLOOKUP($A23,'Import OffPeak'!$A$3:BH$99,55,FALSE())-VLOOKUP($A23,'Import OffPeak change'!$A$106:BH$202,55,FALSE())))</f>
        <v>0</v>
      </c>
      <c r="BD23" s="193" t="n">
        <f aca="false">IF(ISERROR(VLOOKUP($A23,'Import OffPeak'!$A$3:BI$99,56,FALSE())-VLOOKUP($A23,'Import OffPeak change'!$A$106:BI$202,56,FALSE())),0,(VLOOKUP($A23,'Import OffPeak'!$A$3:BI$99,56,FALSE())-VLOOKUP($A23,'Import OffPeak change'!$A$106:BI$202,56,FALSE())))</f>
        <v>0</v>
      </c>
      <c r="BE23" s="193" t="n">
        <f aca="false">IF(ISERROR(VLOOKUP($A23,'Import OffPeak'!$A$3:BJ$99,57,FALSE())-VLOOKUP($A23,'Import OffPeak change'!$A$106:BJ$202,57,FALSE())),0,(VLOOKUP($A23,'Import OffPeak'!$A$3:BJ$99,57,FALSE())-VLOOKUP($A23,'Import OffPeak change'!$A$106:BJ$202,57,FALSE())))</f>
        <v>0</v>
      </c>
      <c r="BF23" s="193" t="n">
        <f aca="false">IF(ISERROR(VLOOKUP($A23,'Import OffPeak'!$A$3:BK$99,58,FALSE())-VLOOKUP($A23,'Import OffPeak change'!$A$106:BK$202,58,FALSE())),0,(VLOOKUP($A23,'Import OffPeak'!$A$3:BK$99,58,FALSE())-VLOOKUP($A23,'Import OffPeak change'!$A$106:BK$202,58,FALSE())))</f>
        <v>0</v>
      </c>
      <c r="BG23" s="193" t="n">
        <f aca="false">IF(ISERROR(VLOOKUP($A23,'Import OffPeak'!$A$3:BL$99,59,FALSE())-VLOOKUP($A23,'Import OffPeak change'!$A$106:BL$202,59,FALSE())),0,(VLOOKUP($A23,'Import OffPeak'!$A$3:BL$99,59,FALSE())-VLOOKUP($A23,'Import OffPeak change'!$A$106:BL$202,59,FALSE())))</f>
        <v>0</v>
      </c>
      <c r="BH23" s="193" t="n">
        <f aca="false">IF(ISERROR(VLOOKUP($A23,'Import OffPeak'!$A$3:BM$99,60,FALSE())-VLOOKUP($A23,'Import OffPeak change'!$A$106:BM$202,60,FALSE())),0,(VLOOKUP($A23,'Import OffPeak'!$A$3:BM$99,60,FALSE())-VLOOKUP($A23,'Import OffPeak change'!$A$106:BM$202,60,FALSE())))</f>
        <v>0</v>
      </c>
      <c r="BI23" s="193" t="n">
        <f aca="false">IF(ISERROR(VLOOKUP($A23,'Import OffPeak'!$A$3:BN$99,61,FALSE())-VLOOKUP($A23,'Import OffPeak change'!$A$106:BN$202,61,FALSE())),0,(VLOOKUP($A23,'Import OffPeak'!$A$3:BN$99,61,FALSE())-VLOOKUP($A23,'Import OffPeak change'!$A$106:BN$202,61,FALSE())))</f>
        <v>0</v>
      </c>
      <c r="BJ23" s="193" t="n">
        <f aca="false">IF(ISERROR(VLOOKUP($A23,'Import OffPeak'!$A$3:BO$99,62,FALSE())-VLOOKUP($A23,'Import OffPeak change'!$A$106:BO$202,62,FALSE())),0,(VLOOKUP($A23,'Import OffPeak'!$A$3:BO$99,62,FALSE())-VLOOKUP($A23,'Import OffPeak change'!$A$106:BO$202,62,FALSE())))</f>
        <v>0</v>
      </c>
      <c r="BK23" s="193" t="n">
        <f aca="false">IF(ISERROR(VLOOKUP($A23,'Import OffPeak'!$A$3:BP$99,63,FALSE())-VLOOKUP($A23,'Import OffPeak change'!$A$106:BP$202,63,FALSE())),0,(VLOOKUP($A23,'Import OffPeak'!$A$3:BP$99,63,FALSE())-VLOOKUP($A23,'Import OffPeak change'!$A$106:BP$202,63,FALSE())))</f>
        <v>0</v>
      </c>
      <c r="BL23" s="193" t="n">
        <f aca="false">IF(ISERROR(VLOOKUP($A23,'Import OffPeak'!$A$3:BQ$99,64,FALSE())-VLOOKUP($A23,'Import OffPeak change'!$A$106:BQ$202,64,FALSE())),0,(VLOOKUP($A23,'Import OffPeak'!$A$3:BQ$99,64,FALSE())-VLOOKUP($A23,'Import OffPeak change'!$A$106:BQ$202,64,FALSE())))</f>
        <v>0</v>
      </c>
      <c r="BM23" s="193" t="n">
        <f aca="false">IF(ISERROR(VLOOKUP($A23,'Import OffPeak'!$A$3:BR$99,65,FALSE())-VLOOKUP($A23,'Import OffPeak change'!$A$106:BR$202,65,FALSE())),0,(VLOOKUP($A23,'Import OffPeak'!$A$3:BR$99,65,FALSE())-VLOOKUP($A23,'Import OffPeak change'!$A$106:BR$202,65,FALSE())))</f>
        <v>0</v>
      </c>
      <c r="BN23" s="193" t="n">
        <f aca="false">IF(ISERROR(VLOOKUP($A23,'Import OffPeak'!$A$3:BS$99,66,FALSE())-VLOOKUP($A23,'Import OffPeak change'!$A$106:BS$202,66,FALSE())),0,(VLOOKUP($A23,'Import OffPeak'!$A$3:BS$99,66,FALSE())-VLOOKUP($A23,'Import OffPeak change'!$A$106:BS$202,66,FALSE())))</f>
        <v>0</v>
      </c>
      <c r="BO23" s="193" t="n">
        <f aca="false">IF(ISERROR(VLOOKUP($A23,'Import OffPeak'!$A$3:BT$99,67,FALSE())-VLOOKUP($A23,'Import OffPeak change'!$A$106:BT$202,67,FALSE())),0,(VLOOKUP($A23,'Import OffPeak'!$A$3:BT$99,67,FALSE())-VLOOKUP($A23,'Import OffPeak change'!$A$106:BT$202,67,FALSE())))</f>
        <v>0</v>
      </c>
      <c r="BP23" s="193" t="n">
        <f aca="false">IF(ISERROR(VLOOKUP($A23,'Import OffPeak'!$A$3:BU$99,68,FALSE())-VLOOKUP($A23,'Import OffPeak change'!$A$106:BU$202,68,FALSE())),0,(VLOOKUP($A23,'Import OffPeak'!$A$3:BU$99,68,FALSE())-VLOOKUP($A23,'Import OffPeak change'!$A$106:BU$202,68,FALSE())))</f>
        <v>0</v>
      </c>
      <c r="BQ23" s="193" t="n">
        <f aca="false">IF(ISERROR(VLOOKUP($A23,'Import OffPeak'!$A$3:BV$99,69,FALSE())-VLOOKUP($A23,'Import OffPeak change'!$A$106:BV$202,69,FALSE())),0,(VLOOKUP($A23,'Import OffPeak'!$A$3:BV$99,69,FALSE())-VLOOKUP($A23,'Import OffPeak change'!$A$106:BV$202,69,FALSE())))</f>
        <v>0</v>
      </c>
      <c r="BR23" s="193" t="n">
        <f aca="false">IF(ISERROR(VLOOKUP($A23,'Import OffPeak'!$A$3:BW$99,70,FALSE())-VLOOKUP($A23,'Import OffPeak change'!$A$106:BW$202,70,FALSE())),0,(VLOOKUP($A23,'Import OffPeak'!$A$3:BW$99,70,FALSE())-VLOOKUP($A23,'Import OffPeak change'!$A$106:BW$202,70,FALSE())))</f>
        <v>0</v>
      </c>
      <c r="BS23" s="193" t="n">
        <f aca="false">IF(ISERROR(VLOOKUP($A23,'Import OffPeak'!$A$3:BX$99,71,FALSE())-VLOOKUP($A23,'Import OffPeak change'!$A$106:BX$202,71,FALSE())),0,(VLOOKUP($A23,'Import OffPeak'!$A$3:BX$99,71,FALSE())-VLOOKUP($A23,'Import OffPeak change'!$A$106:BX$202,71,FALSE())))</f>
        <v>0</v>
      </c>
      <c r="BT23" s="193" t="n">
        <f aca="false">IF(ISERROR(VLOOKUP($A23,'Import OffPeak'!$A$3:BY$99,72,FALSE())-VLOOKUP($A23,'Import OffPeak change'!$A$106:BY$202,72,FALSE())),0,(VLOOKUP($A23,'Import OffPeak'!$A$3:BY$99,72,FALSE())-VLOOKUP($A23,'Import OffPeak change'!$A$106:BY$202,72,FALSE())))</f>
        <v>0</v>
      </c>
      <c r="BU23" s="193" t="n">
        <f aca="false">IF(ISERROR(VLOOKUP($A23,'Import OffPeak'!$A$3:BZ$99,73,FALSE())-VLOOKUP($A23,'Import OffPeak change'!$A$106:BZ$202,73,FALSE())),0,(VLOOKUP($A23,'Import OffPeak'!$A$3:BZ$99,73,FALSE())-VLOOKUP($A23,'Import OffPeak change'!$A$106:BZ$202,73,FALSE())))</f>
        <v>0</v>
      </c>
      <c r="BV23" s="193" t="n">
        <f aca="false">IF(ISERROR(VLOOKUP($A23,'Import OffPeak'!$A$3:CA$99,74,FALSE())-VLOOKUP($A23,'Import OffPeak change'!$A$106:CA$202,74,FALSE())),0,(VLOOKUP($A23,'Import OffPeak'!$A$3:CA$99,74,FALSE())-VLOOKUP($A23,'Import OffPeak change'!$A$106:CA$202,74,FALSE())))</f>
        <v>0</v>
      </c>
      <c r="BW23" s="193" t="n">
        <f aca="false">IF(ISERROR(VLOOKUP($A23,'Import OffPeak'!$A$3:CB$99,75,FALSE())-VLOOKUP($A23,'Import OffPeak change'!$A$106:CB$202,75,FALSE())),0,(VLOOKUP($A23,'Import OffPeak'!$A$3:CB$99,75,FALSE())-VLOOKUP($A23,'Import OffPeak change'!$A$106:CB$202,75,FALSE())))</f>
        <v>0</v>
      </c>
      <c r="BX23" s="193" t="n">
        <f aca="false">IF(ISERROR(VLOOKUP($A23,'Import OffPeak'!$A$3:CC$99,76,FALSE())-VLOOKUP($A23,'Import OffPeak change'!$A$106:CC$202,76,FALSE())),0,(VLOOKUP($A23,'Import OffPeak'!$A$3:CC$99,76,FALSE())-VLOOKUP($A23,'Import OffPeak change'!$A$106:CC$202,76,FALSE())))</f>
        <v>0</v>
      </c>
      <c r="BY23" s="193" t="n">
        <f aca="false">IF(ISERROR(VLOOKUP($A23,'Import OffPeak'!$A$3:CD$99,77,FALSE())-VLOOKUP($A23,'Import OffPeak change'!$A$106:CD$202,77,FALSE())),0,(VLOOKUP($A23,'Import OffPeak'!$A$3:CD$99,77,FALSE())-VLOOKUP($A23,'Import OffPeak change'!$A$106:CD$202,77,FALSE())))</f>
        <v>0</v>
      </c>
      <c r="BZ23" s="193" t="n">
        <f aca="false">IF(ISERROR(VLOOKUP($A23,'Import OffPeak'!$A$3:CE$99,78,FALSE())-VLOOKUP($A23,'Import OffPeak change'!$A$106:CE$202,78,FALSE())),0,(VLOOKUP($A23,'Import OffPeak'!$A$3:CE$99,78,FALSE())-VLOOKUP($A23,'Import OffPeak change'!$A$106:CE$202,78,FALSE())))</f>
        <v>0</v>
      </c>
      <c r="CA23" s="193" t="n">
        <f aca="false">IF(ISERROR(VLOOKUP($A23,'Import OffPeak'!$A$3:CF$99,79,FALSE())-VLOOKUP($A23,'Import OffPeak change'!$A$106:CF$202,79,FALSE())),0,(VLOOKUP($A23,'Import OffPeak'!$A$3:CF$99,79,FALSE())-VLOOKUP($A23,'Import OffPeak change'!$A$106:CF$202,79,FALSE())))</f>
        <v>0</v>
      </c>
      <c r="CB23" s="193" t="n">
        <f aca="false">IF(ISERROR(VLOOKUP($A23,'Import OffPeak'!$A$3:CG$99,80,FALSE())-VLOOKUP($A23,'Import OffPeak change'!$A$106:CG$202,80,FALSE())),0,(VLOOKUP($A23,'Import OffPeak'!$A$3:CG$99,80,FALSE())-VLOOKUP($A23,'Import OffPeak change'!$A$106:CG$202,80,FALSE())))</f>
        <v>0</v>
      </c>
      <c r="CC23" s="193" t="n">
        <f aca="false">IF(ISERROR(VLOOKUP($A23,'Import OffPeak'!$A$3:CH$99,81,FALSE())-VLOOKUP($A23,'Import OffPeak change'!$A$106:CH$202,81,FALSE())),0,(VLOOKUP($A23,'Import OffPeak'!$A$3:CH$99,81,FALSE())-VLOOKUP($A23,'Import OffPeak change'!$A$106:CH$202,81,FALSE())))</f>
        <v>0</v>
      </c>
      <c r="CD23" s="193" t="n">
        <f aca="false">IF(ISERROR(VLOOKUP($A23,'Import OffPeak'!$A$3:CI$99,82,FALSE())-VLOOKUP($A23,'Import OffPeak change'!$A$106:CI$202,82,FALSE())),0,(VLOOKUP($A23,'Import OffPeak'!$A$3:CI$99,82,FALSE())-VLOOKUP($A23,'Import OffPeak change'!$A$106:CI$202,82,FALSE())))</f>
        <v>0</v>
      </c>
      <c r="CE23" s="193" t="n">
        <f aca="false">IF(ISERROR(VLOOKUP($A23,'Import OffPeak'!$A$3:CJ$99,83,FALSE())-VLOOKUP($A23,'Import OffPeak change'!$A$106:CJ$202,83,FALSE())),0,(VLOOKUP($A23,'Import OffPeak'!$A$3:CJ$99,83,FALSE())-VLOOKUP($A23,'Import OffPeak change'!$A$106:CJ$202,83,FALSE())))</f>
        <v>0</v>
      </c>
      <c r="CF23" s="193" t="n">
        <f aca="false">IF(ISERROR(VLOOKUP($A23,'Import OffPeak'!$A$3:CK$99,84,FALSE())-VLOOKUP($A23,'Import OffPeak change'!$A$106:CK$202,84,FALSE())),0,(VLOOKUP($A23,'Import OffPeak'!$A$3:CK$99,84,FALSE())-VLOOKUP($A23,'Import OffPeak change'!$A$106:CK$202,84,FALSE())))</f>
        <v>0</v>
      </c>
      <c r="CG23" s="193" t="n">
        <f aca="false">IF(ISERROR(VLOOKUP($A23,'Import OffPeak'!$A$3:CL$99,85,FALSE())-VLOOKUP($A23,'Import OffPeak change'!$A$106:CL$202,85,FALSE())),0,(VLOOKUP($A23,'Import OffPeak'!$A$3:CL$99,85,FALSE())-VLOOKUP($A23,'Import OffPeak change'!$A$106:CL$202,85,FALSE())))</f>
        <v>0</v>
      </c>
      <c r="CH23" s="193" t="n">
        <f aca="false">IF(ISERROR(VLOOKUP($A23,'Import OffPeak'!$A$3:CM$99,86,FALSE())-VLOOKUP($A23,'Import OffPeak change'!$A$106:CM$202,86,FALSE())),0,(VLOOKUP($A23,'Import OffPeak'!$A$3:CM$99,86,FALSE())-VLOOKUP($A23,'Import OffPeak change'!$A$106:CM$202,86,FALSE())))</f>
        <v>0</v>
      </c>
      <c r="CI23" s="193" t="n">
        <f aca="false">IF(ISERROR(VLOOKUP($A23,'Import OffPeak'!$A$3:CN$99,87,FALSE())-VLOOKUP($A23,'Import OffPeak change'!$A$106:CN$202,87,FALSE())),0,(VLOOKUP($A23,'Import OffPeak'!$A$3:CN$99,87,FALSE())-VLOOKUP($A23,'Import OffPeak change'!$A$106:CN$202,87,FALSE())))</f>
        <v>0</v>
      </c>
      <c r="CJ23" s="193" t="n">
        <f aca="false">IF(ISERROR(VLOOKUP($A23,'Import OffPeak'!$A$3:CO$99,88,FALSE())-VLOOKUP($A23,'Import OffPeak change'!$A$106:CO$202,88,FALSE())),0,(VLOOKUP($A23,'Import OffPeak'!$A$3:CO$99,88,FALSE())-VLOOKUP($A23,'Import OffPeak change'!$A$106:CO$202,88,FALSE())))</f>
        <v>0</v>
      </c>
      <c r="CK23" s="193" t="n">
        <f aca="false">IF(ISERROR(VLOOKUP($A23,'Import OffPeak'!$A$3:CP$99,89,FALSE())-VLOOKUP($A23,'Import OffPeak change'!$A$106:CP$202,89,FALSE())),0,(VLOOKUP($A23,'Import OffPeak'!$A$3:CP$99,89,FALSE())-VLOOKUP($A23,'Import OffPeak change'!$A$106:CP$202,89,FALSE())))</f>
        <v>0</v>
      </c>
      <c r="CL23" s="193" t="n">
        <f aca="false">IF(ISERROR(VLOOKUP($A23,'Import OffPeak'!$A$3:CQ$99,90,FALSE())-VLOOKUP($A23,'Import OffPeak change'!$A$106:CQ$202,90,FALSE())),0,(VLOOKUP($A23,'Import OffPeak'!$A$3:CQ$99,90,FALSE())-VLOOKUP($A23,'Import OffPeak change'!$A$106:CQ$202,90,FALSE())))</f>
        <v>0</v>
      </c>
      <c r="CM23" s="193" t="n">
        <f aca="false">IF(ISERROR(VLOOKUP($A23,'Import OffPeak'!$A$3:CR$99,91,FALSE())-VLOOKUP($A23,'Import OffPeak change'!$A$106:CR$202,91,FALSE())),0,(VLOOKUP($A23,'Import OffPeak'!$A$3:CR$99,91,FALSE())-VLOOKUP($A23,'Import OffPeak change'!$A$106:CR$202,91,FALSE())))</f>
        <v>0</v>
      </c>
      <c r="CN23" s="193" t="n">
        <f aca="false">IF(ISERROR(VLOOKUP($A23,'Import OffPeak'!$A$3:CS$99,92,FALSE())-VLOOKUP($A23,'Import OffPeak change'!$A$106:CS$202,92,FALSE())),0,(VLOOKUP($A23,'Import OffPeak'!$A$3:CS$99,92,FALSE())-VLOOKUP($A23,'Import OffPeak change'!$A$106:CS$202,92,FALSE())))</f>
        <v>0</v>
      </c>
      <c r="CO23" s="193" t="n">
        <f aca="false">IF(ISERROR(VLOOKUP($A23,'Import OffPeak'!$A$3:CT$99,93,FALSE())-VLOOKUP($A23,'Import OffPeak change'!$A$106:CT$202,93,FALSE())),0,(VLOOKUP($A23,'Import OffPeak'!$A$3:CT$99,93,FALSE())-VLOOKUP($A23,'Import OffPeak change'!$A$106:CT$202,93,FALSE())))</f>
        <v>0</v>
      </c>
      <c r="CP23" s="193" t="n">
        <f aca="false">IF(ISERROR(VLOOKUP($A23,'Import OffPeak'!$A$3:CU$99,94,FALSE())-VLOOKUP($A23,'Import OffPeak change'!$A$106:CU$202,94,FALSE())),0,(VLOOKUP($A23,'Import OffPeak'!$A$3:CU$99,94,FALSE())-VLOOKUP($A23,'Import OffPeak change'!$A$106:CU$202,94,FALSE())))</f>
        <v>0</v>
      </c>
      <c r="CQ23" s="193" t="n">
        <f aca="false">IF(ISERROR(VLOOKUP($A23,'Import OffPeak'!$A$3:CV$99,95,FALSE())-VLOOKUP($A23,'Import OffPeak change'!$A$106:CV$202,95,FALSE())),0,(VLOOKUP($A23,'Import OffPeak'!$A$3:CV$99,95,FALSE())-VLOOKUP($A23,'Import OffPeak change'!$A$106:CV$202,95,FALSE())))</f>
        <v>0</v>
      </c>
      <c r="CR23" s="193" t="n">
        <f aca="false">IF(ISERROR(VLOOKUP($A23,'Import OffPeak'!$A$3:CW$99,96,FALSE())-VLOOKUP($A23,'Import OffPeak change'!$A$106:CW$202,96,FALSE())),0,(VLOOKUP($A23,'Import OffPeak'!$A$3:CW$99,96,FALSE())-VLOOKUP($A23,'Import OffPeak change'!$A$106:CW$202,96,FALSE())))</f>
        <v>0</v>
      </c>
      <c r="CS23" s="193" t="n">
        <f aca="false">IF(ISERROR(VLOOKUP($A23,'Import OffPeak'!$A$3:CX$99,97,FALSE())-VLOOKUP($A23,'Import OffPeak change'!$A$106:CX$202,97,FALSE())),0,(VLOOKUP($A23,'Import OffPeak'!$A$3:CX$99,97,FALSE())-VLOOKUP($A23,'Import OffPeak change'!$A$106:CX$202,97,FALSE())))</f>
        <v>0</v>
      </c>
      <c r="CT23" s="193" t="n">
        <f aca="false">IF(ISERROR(VLOOKUP($A23,'Import OffPeak'!$A$3:CY$99,98,FALSE())-VLOOKUP($A23,'Import OffPeak change'!$A$106:CY$202,98,FALSE())),0,(VLOOKUP($A23,'Import OffPeak'!$A$3:CY$99,98,FALSE())-VLOOKUP($A23,'Import OffPeak change'!$A$106:CY$202,98,FALSE())))</f>
        <v>0</v>
      </c>
      <c r="CU23" s="193" t="n">
        <f aca="false">IF(ISERROR(VLOOKUP($A23,'Import OffPeak'!$A$3:CZ$99,99,FALSE())-VLOOKUP($A23,'Import OffPeak change'!$A$106:CZ$202,99,FALSE())),0,(VLOOKUP($A23,'Import OffPeak'!$A$3:CZ$99,99,FALSE())-VLOOKUP($A23,'Import OffPeak change'!$A$106:CZ$202,99,FALSE())))</f>
        <v>0</v>
      </c>
      <c r="CV23" s="193" t="n">
        <f aca="false">IF(ISERROR(VLOOKUP($A23,'Import OffPeak'!$A$3:DA$99,100,FALSE())-VLOOKUP($A23,'Import OffPeak change'!$A$106:DA$202,100,FALSE())),0,(VLOOKUP($A23,'Import OffPeak'!$A$3:DA$99,100,FALSE())-VLOOKUP($A23,'Import OffPeak change'!$A$106:DA$202,100,FALSE())))</f>
        <v>0</v>
      </c>
      <c r="CW23" s="193" t="n">
        <f aca="false">IF(ISERROR(VLOOKUP($A23,'Import OffPeak'!$A$3:DB$99,101,FALSE())-VLOOKUP($A23,'Import OffPeak change'!$A$106:DB$202,101,FALSE())),0,(VLOOKUP($A23,'Import OffPeak'!$A$3:DB$99,101,FALSE())-VLOOKUP($A23,'Import OffPeak change'!$A$106:DB$202,101,FALSE())))</f>
        <v>0</v>
      </c>
      <c r="CX23" s="193" t="n">
        <f aca="false">IF(ISERROR(VLOOKUP($A23,'Import OffPeak'!$A$3:DC$99,102,FALSE())-VLOOKUP($A23,'Import OffPeak change'!$A$106:DC$202,102,FALSE())),0,(VLOOKUP($A23,'Import OffPeak'!$A$3:DC$99,102,FALSE())-VLOOKUP($A23,'Import OffPeak change'!$A$106:DC$202,102,FALSE())))</f>
        <v>0</v>
      </c>
      <c r="CY23" s="193" t="n">
        <f aca="false">IF(ISERROR(VLOOKUP($A23,'Import OffPeak'!$A$3:DD$99,103,FALSE())-VLOOKUP($A23,'Import OffPeak change'!$A$106:DD$202,103,FALSE())),0,(VLOOKUP($A23,'Import OffPeak'!$A$3:DD$99,103,FALSE())-VLOOKUP($A23,'Import OffPeak change'!$A$106:DD$202,103,FALSE())))</f>
        <v>0</v>
      </c>
      <c r="CZ23" s="193" t="n">
        <f aca="false">IF(ISERROR(VLOOKUP($A23,'Import OffPeak'!$A$3:DE$99,104,FALSE())-VLOOKUP($A23,'Import OffPeak change'!$A$106:DE$202,104,FALSE())),0,(VLOOKUP($A23,'Import OffPeak'!$A$3:DE$99,104,FALSE())-VLOOKUP($A23,'Import OffPeak change'!$A$106:DE$202,104,FALSE())))</f>
        <v>0</v>
      </c>
      <c r="DA23" s="193" t="n">
        <f aca="false">IF(ISERROR(VLOOKUP($A23,'Import OffPeak'!$A$3:DF$99,105,FALSE())-VLOOKUP($A23,'Import OffPeak change'!$A$106:DF$202,105,FALSE())),0,(VLOOKUP($A23,'Import OffPeak'!$A$3:DF$99,105,FALSE())-VLOOKUP($A23,'Import OffPeak change'!$A$106:DF$202,105,FALSE())))</f>
        <v>0</v>
      </c>
      <c r="DB23" s="193" t="n">
        <f aca="false">IF(ISERROR(VLOOKUP($A23,'Import OffPeak'!$A$3:DG$99,106,FALSE())-VLOOKUP($A23,'Import OffPeak change'!$A$106:DG$202,106,FALSE())),0,(VLOOKUP($A23,'Import OffPeak'!$A$3:DG$99,106,FALSE())-VLOOKUP($A23,'Import OffPeak change'!$A$106:DG$202,106,FALSE())))</f>
        <v>0</v>
      </c>
      <c r="DC23" s="193" t="n">
        <f aca="false">IF(ISERROR(VLOOKUP($A23,'Import OffPeak'!$A$3:DH$99,107,FALSE())-VLOOKUP($A23,'Import OffPeak change'!$A$106:DH$202,107,FALSE())),0,(VLOOKUP($A23,'Import OffPeak'!$A$3:DH$99,107,FALSE())-VLOOKUP($A23,'Import OffPeak change'!$A$106:DH$202,107,FALSE())))</f>
        <v>0</v>
      </c>
      <c r="DD23" s="193" t="n">
        <f aca="false">IF(ISERROR(VLOOKUP($A23,'Import OffPeak'!$A$3:DI$99,108,FALSE())-VLOOKUP($A23,'Import OffPeak change'!$A$106:DI$202,108,FALSE())),0,(VLOOKUP($A23,'Import OffPeak'!$A$3:DI$99,108,FALSE())-VLOOKUP($A23,'Import OffPeak change'!$A$106:DI$202,108,FALSE())))</f>
        <v>0</v>
      </c>
      <c r="DE23" s="193" t="n">
        <f aca="false">IF(ISERROR(VLOOKUP($A23,'Import OffPeak'!$A$3:DJ$99,109,FALSE())-VLOOKUP($A23,'Import OffPeak change'!$A$106:DJ$202,109,FALSE())),0,(VLOOKUP($A23,'Import OffPeak'!$A$3:DJ$99,109,FALSE())-VLOOKUP($A23,'Import OffPeak change'!$A$106:DJ$202,109,FALSE())))</f>
        <v>0</v>
      </c>
      <c r="DF23" s="193" t="n">
        <f aca="false">IF(ISERROR(VLOOKUP($A23,'Import OffPeak'!$A$3:DK$99,110,FALSE())-VLOOKUP($A23,'Import OffPeak change'!$A$106:DK$202,110,FALSE())),0,(VLOOKUP($A23,'Import OffPeak'!$A$3:DK$99,110,FALSE())-VLOOKUP($A23,'Import OffPeak change'!$A$106:DK$202,110,FALSE())))</f>
        <v>0</v>
      </c>
      <c r="DG23" s="193" t="n">
        <f aca="false">IF(ISERROR(VLOOKUP($A23,'Import OffPeak'!$A$3:DL$99,111,FALSE())-VLOOKUP($A23,'Import OffPeak change'!$A$106:DL$202,111,FALSE())),0,(VLOOKUP($A23,'Import OffPeak'!$A$3:DL$99,111,FALSE())-VLOOKUP($A23,'Import OffPeak change'!$A$106:DL$202,111,FALSE())))</f>
        <v>0</v>
      </c>
      <c r="DH23" s="193" t="n">
        <f aca="false">IF(ISERROR(VLOOKUP($A23,'Import OffPeak'!$A$3:DM$99,112,FALSE())-VLOOKUP($A23,'Import OffPeak change'!$A$106:DM$202,112,FALSE())),0,(VLOOKUP($A23,'Import OffPeak'!$A$3:DM$99,112,FALSE())-VLOOKUP($A23,'Import OffPeak change'!$A$106:DM$202,112,FALSE())))</f>
        <v>0</v>
      </c>
      <c r="DI23" s="193" t="n">
        <f aca="false">IF(ISERROR(VLOOKUP($A23,'Import OffPeak'!$A$3:DN$99,113,FALSE())-VLOOKUP($A23,'Import OffPeak change'!$A$106:DN$202,113,FALSE())),0,(VLOOKUP($A23,'Import OffPeak'!$A$3:DN$99,113,FALSE())-VLOOKUP($A23,'Import OffPeak change'!$A$106:DN$202,113,FALSE())))</f>
        <v>0</v>
      </c>
      <c r="DJ23" s="193" t="n">
        <f aca="false">IF(ISERROR(VLOOKUP($A23,'Import OffPeak'!$A$3:DO$99,114,FALSE())-VLOOKUP($A23,'Import OffPeak change'!$A$106:DO$202,114,FALSE())),0,(VLOOKUP($A23,'Import OffPeak'!$A$3:DO$99,114,FALSE())-VLOOKUP($A23,'Import OffPeak change'!$A$106:DO$202,114,FALSE())))</f>
        <v>0</v>
      </c>
      <c r="DK23" s="193" t="n">
        <f aca="false">IF(ISERROR(VLOOKUP($A23,'Import OffPeak'!$A$3:DP$99,115,FALSE())-VLOOKUP($A23,'Import OffPeak change'!$A$106:DP$202,115,FALSE())),0,(VLOOKUP($A23,'Import OffPeak'!$A$3:DP$99,115,FALSE())-VLOOKUP($A23,'Import OffPeak change'!$A$106:DP$202,115,FALSE())))</f>
        <v>0</v>
      </c>
      <c r="DL23" s="193" t="n">
        <f aca="false">IF(ISERROR(VLOOKUP($A23,'Import OffPeak'!$A$3:DQ$99,116,FALSE())-VLOOKUP($A23,'Import OffPeak change'!$A$106:DQ$202,116,FALSE())),0,(VLOOKUP($A23,'Import OffPeak'!$A$3:DQ$99,116,FALSE())-VLOOKUP($A23,'Import OffPeak change'!$A$106:DQ$202,116,FALSE())))</f>
        <v>0</v>
      </c>
      <c r="DM23" s="193" t="n">
        <f aca="false">IF(ISERROR(VLOOKUP($A23,'Import OffPeak'!$A$3:DR$99,117,FALSE())-VLOOKUP($A23,'Import OffPeak change'!$A$106:DR$202,117,FALSE())),0,(VLOOKUP($A23,'Import OffPeak'!$A$3:DR$99,117,FALSE())-VLOOKUP($A23,'Import OffPeak change'!$A$106:DR$202,117,FALSE())))</f>
        <v>0</v>
      </c>
      <c r="DN23" s="193" t="n">
        <f aca="false">IF(ISERROR(VLOOKUP($A23,'Import OffPeak'!$A$3:DS$99,118,FALSE())-VLOOKUP($A23,'Import OffPeak change'!$A$106:DS$202,118,FALSE())),0,(VLOOKUP($A23,'Import OffPeak'!$A$3:DS$99,118,FALSE())-VLOOKUP($A23,'Import OffPeak change'!$A$106:DS$202,118,FALSE())))</f>
        <v>0</v>
      </c>
      <c r="DO23" s="193" t="n">
        <f aca="false">IF(ISERROR(VLOOKUP($A23,'Import OffPeak'!$A$3:DT$99,119,FALSE())-VLOOKUP($A23,'Import OffPeak change'!$A$106:DT$202,119,FALSE())),0,(VLOOKUP($A23,'Import OffPeak'!$A$3:DT$99,119,FALSE())-VLOOKUP($A23,'Import OffPeak change'!$A$106:DT$202,119,FALSE())))</f>
        <v>0</v>
      </c>
      <c r="DP23" s="193" t="n">
        <f aca="false">IF(ISERROR(VLOOKUP($A23,'Import OffPeak'!$A$3:DU$99,120,FALSE())-VLOOKUP($A23,'Import OffPeak change'!$A$106:DU$202,120,FALSE())),0,(VLOOKUP($A23,'Import OffPeak'!$A$3:DU$99,120,FALSE())-VLOOKUP($A23,'Import OffPeak change'!$A$106:DU$202,120,FALSE())))</f>
        <v>0</v>
      </c>
      <c r="DQ23" s="193" t="n">
        <f aca="false">IF(ISERROR(VLOOKUP($A23,'Import OffPeak'!$A$3:DV$99,121,FALSE())-VLOOKUP($A23,'Import OffPeak change'!$A$106:DV$202,121,FALSE())),0,(VLOOKUP($A23,'Import OffPeak'!$A$3:DV$99,121,FALSE())-VLOOKUP($A23,'Import OffPeak change'!$A$106:DV$202,121,FALSE())))</f>
        <v>0</v>
      </c>
      <c r="DR23" s="193" t="n">
        <f aca="false">IF(ISERROR(VLOOKUP($A23,'Import OffPeak'!$A$3:DW$99,122,FALSE())-VLOOKUP($A23,'Import OffPeak change'!$A$106:DW$202,122,FALSE())),0,(VLOOKUP($A23,'Import OffPeak'!$A$3:DW$99,122,FALSE())-VLOOKUP($A23,'Import OffPeak change'!$A$106:DW$202,122,FALSE())))</f>
        <v>0</v>
      </c>
      <c r="DS23" s="193" t="n">
        <f aca="false">IF(ISERROR(VLOOKUP($A23,'Import OffPeak'!$A$3:DX$99,123,FALSE())-VLOOKUP($A23,'Import OffPeak change'!$A$106:DX$202,123,FALSE())),0,(VLOOKUP($A23,'Import OffPeak'!$A$3:DX$99,123,FALSE())-VLOOKUP($A23,'Import OffPeak change'!$A$106:DX$202,123,FALSE())))</f>
        <v>0</v>
      </c>
      <c r="DT23" s="193" t="n">
        <f aca="false">IF(ISERROR(VLOOKUP($A23,'Import OffPeak'!$A$3:DY$99,124,FALSE())-VLOOKUP($A23,'Import OffPeak change'!$A$106:DY$202,124,FALSE())),0,(VLOOKUP($A23,'Import OffPeak'!$A$3:DY$99,124,FALSE())-VLOOKUP($A23,'Import OffPeak change'!$A$106:DY$202,124,FALSE())))</f>
        <v>0</v>
      </c>
      <c r="DU23" s="193" t="n">
        <f aca="false">IF(ISERROR(VLOOKUP($A23,'Import OffPeak'!$A$3:DZ$99,125,FALSE())-VLOOKUP($A23,'Import OffPeak change'!$A$106:DZ$202,125,FALSE())),0,(VLOOKUP($A23,'Import OffPeak'!$A$3:DZ$99,125,FALSE())-VLOOKUP($A23,'Import OffPeak change'!$A$106:DZ$202,125,FALSE())))</f>
        <v>0</v>
      </c>
      <c r="DV23" s="193" t="n">
        <f aca="false">IF(ISERROR(VLOOKUP($A23,'Import OffPeak'!$A$3:EA$99,126,FALSE())-VLOOKUP($A23,'Import OffPeak change'!$A$106:EA$202,126,FALSE())),0,(VLOOKUP($A23,'Import OffPeak'!$A$3:EA$99,126,FALSE())-VLOOKUP($A23,'Import OffPeak change'!$A$106:EA$202,126,FALSE())))</f>
        <v>0</v>
      </c>
      <c r="DW23" s="193" t="n">
        <f aca="false">IF(ISERROR(VLOOKUP($A23,'Import OffPeak'!$A$3:EB$99,127,FALSE())-VLOOKUP($A23,'Import OffPeak change'!$A$106:EB$202,127,FALSE())),0,(VLOOKUP($A23,'Import OffPeak'!$A$3:EB$99,127,FALSE())-VLOOKUP($A23,'Import OffPeak change'!$A$106:EB$202,127,FALSE())))</f>
        <v>0</v>
      </c>
      <c r="DX23" s="193" t="n">
        <f aca="false">IF(ISERROR(VLOOKUP($A23,'Import OffPeak'!$A$3:EC$99,128,FALSE())-VLOOKUP($A23,'Import OffPeak change'!$A$106:EC$202,128,FALSE())),0,(VLOOKUP($A23,'Import OffPeak'!$A$3:EC$99,128,FALSE())-VLOOKUP($A23,'Import OffPeak change'!$A$106:EC$202,128,FALSE())))</f>
        <v>0</v>
      </c>
      <c r="DY23" s="193" t="n">
        <f aca="false">IF(ISERROR(VLOOKUP($A23,'Import OffPeak'!$A$3:ED$99,129,FALSE())-VLOOKUP($A23,'Import OffPeak change'!$A$106:ED$202,129,FALSE())),0,(VLOOKUP($A23,'Import OffPeak'!$A$3:ED$99,129,FALSE())-VLOOKUP($A23,'Import OffPeak change'!$A$106:ED$202,129,FALSE())))</f>
        <v>0</v>
      </c>
      <c r="DZ23" s="193" t="n">
        <f aca="false">IF(ISERROR(VLOOKUP($A23,'Import OffPeak'!$A$3:EE$99,130,FALSE())-VLOOKUP($A23,'Import OffPeak change'!$A$106:EE$202,130,FALSE())),0,(VLOOKUP($A23,'Import OffPeak'!$A$3:EE$99,130,FALSE())-VLOOKUP($A23,'Import OffPeak change'!$A$106:EE$202,130,FALSE())))</f>
        <v>0</v>
      </c>
      <c r="EA23" s="193" t="n">
        <f aca="false">IF(ISERROR(VLOOKUP($A23,'Import OffPeak'!$A$3:EF$99,131,FALSE())-VLOOKUP($A23,'Import OffPeak change'!$A$106:EF$202,131,FALSE())),0,(VLOOKUP($A23,'Import OffPeak'!$A$3:EF$99,131,FALSE())-VLOOKUP($A23,'Import OffPeak change'!$A$106:EF$202,131,FALSE())))</f>
        <v>0</v>
      </c>
      <c r="EB23" s="193" t="n">
        <f aca="false">IF(ISERROR(VLOOKUP($A23,'Import OffPeak'!$A$3:EG$99,132,FALSE())-VLOOKUP($A23,'Import OffPeak change'!$A$106:EG$202,132,FALSE())),0,(VLOOKUP($A23,'Import OffPeak'!$A$3:EG$99,132,FALSE())-VLOOKUP($A23,'Import OffPeak change'!$A$106:EG$202,132,FALSE())))</f>
        <v>0</v>
      </c>
      <c r="EC23" s="193" t="n">
        <f aca="false">IF(ISERROR(VLOOKUP($A23,'Import OffPeak'!$A$3:EH$99,133,FALSE())-VLOOKUP($A23,'Import OffPeak change'!$A$106:EH$202,133,FALSE())),0,(VLOOKUP($A23,'Import OffPeak'!$A$3:EH$99,133,FALSE())-VLOOKUP($A23,'Import OffPeak change'!$A$106:EH$202,133,FALSE())))</f>
        <v>0</v>
      </c>
      <c r="ED23" s="193" t="n">
        <f aca="false">IF(ISERROR(VLOOKUP($A23,'Import OffPeak'!$A$3:EI$99,134,FALSE())-VLOOKUP($A23,'Import OffPeak change'!$A$106:EI$202,134,FALSE())),0,(VLOOKUP($A23,'Import OffPeak'!$A$3:EI$99,134,FALSE())-VLOOKUP($A23,'Import OffPeak change'!$A$106:EI$202,134,FALSE())))</f>
        <v>0</v>
      </c>
      <c r="EE23" s="193" t="n">
        <f aca="false">IF(ISERROR(VLOOKUP($A23,'Import OffPeak'!$A$3:EJ$99,135,FALSE())-VLOOKUP($A23,'Import OffPeak change'!$A$106:EJ$202,135,FALSE())),0,(VLOOKUP($A23,'Import OffPeak'!$A$3:EJ$99,135,FALSE())-VLOOKUP($A23,'Import OffPeak change'!$A$106:EJ$202,135,FALSE())))</f>
        <v>0</v>
      </c>
      <c r="EF23" s="193" t="n">
        <f aca="false">IF(ISERROR(VLOOKUP($A23,'Import OffPeak'!$A$3:EK$99,136,FALSE())-VLOOKUP($A23,'Import OffPeak change'!$A$106:EK$202,136,FALSE())),0,(VLOOKUP($A23,'Import OffPeak'!$A$3:EK$99,136,FALSE())-VLOOKUP($A23,'Import OffPeak change'!$A$106:EK$202,136,FALSE())))</f>
        <v>0</v>
      </c>
      <c r="EG23" s="193" t="n">
        <f aca="false">IF(ISERROR(VLOOKUP($A23,'Import OffPeak'!$A$3:EL$99,137,FALSE())-VLOOKUP($A23,'Import OffPeak change'!$A$106:EL$202,137,FALSE())),0,(VLOOKUP($A23,'Import OffPeak'!$A$3:EL$99,137,FALSE())-VLOOKUP($A23,'Import OffPeak change'!$A$106:EL$202,137,FALSE())))</f>
        <v>0</v>
      </c>
      <c r="EH23" s="193" t="n">
        <f aca="false">IF(ISERROR(VLOOKUP($A23,'Import OffPeak'!$A$3:EM$99,138,FALSE())-VLOOKUP($A23,'Import OffPeak change'!$A$106:EM$202,138,FALSE())),0,(VLOOKUP($A23,'Import OffPeak'!$A$3:EM$99,138,FALSE())-VLOOKUP($A23,'Import OffPeak change'!$A$106:EM$202,138,FALSE())))</f>
        <v>0</v>
      </c>
      <c r="EI23" s="193" t="n">
        <f aca="false">IF(ISERROR(VLOOKUP($A23,'Import OffPeak'!$A$3:EN$99,139,FALSE())-VLOOKUP($A23,'Import OffPeak change'!$A$106:EN$202,139,FALSE())),0,(VLOOKUP($A23,'Import OffPeak'!$A$3:EN$99,139,FALSE())-VLOOKUP($A23,'Import OffPeak change'!$A$106:EN$202,139,FALSE())))</f>
        <v>0</v>
      </c>
      <c r="EJ23" s="193" t="n">
        <f aca="false">IF(ISERROR(VLOOKUP($A23,'Import OffPeak'!$A$3:EO$99,140,FALSE())-VLOOKUP($A23,'Import OffPeak change'!$A$106:EO$202,140,FALSE())),0,(VLOOKUP($A23,'Import OffPeak'!$A$3:EO$99,140,FALSE())-VLOOKUP($A23,'Import OffPeak change'!$A$106:EO$202,140,FALSE())))</f>
        <v>0</v>
      </c>
      <c r="EK23" s="193" t="n">
        <f aca="false">IF(ISERROR(VLOOKUP($A23,'Import OffPeak'!$A$3:EP$99,141,FALSE())-VLOOKUP($A23,'Import OffPeak change'!$A$106:EP$202,141,FALSE())),0,(VLOOKUP($A23,'Import OffPeak'!$A$3:EP$99,141,FALSE())-VLOOKUP($A23,'Import OffPeak change'!$A$106:EP$202,141,FALSE())))</f>
        <v>0</v>
      </c>
      <c r="EL23" s="193" t="n">
        <f aca="false">IF(ISERROR(VLOOKUP($A23,'Import OffPeak'!$A$3:EQ$99,142,FALSE())-VLOOKUP($A23,'Import OffPeak change'!$A$106:EQ$202,142,FALSE())),0,(VLOOKUP($A23,'Import OffPeak'!$A$3:EQ$99,142,FALSE())-VLOOKUP($A23,'Import OffPeak change'!$A$106:EQ$202,142,FALSE())))</f>
        <v>0</v>
      </c>
      <c r="EM23" s="193" t="n">
        <f aca="false">IF(ISERROR(VLOOKUP($A23,'Import OffPeak'!$A$3:ER$99,143,FALSE())-VLOOKUP($A23,'Import OffPeak change'!$A$106:ER$202,143,FALSE())),0,(VLOOKUP($A23,'Import OffPeak'!$A$3:ER$99,143,FALSE())-VLOOKUP($A23,'Import OffPeak change'!$A$106:ER$202,143,FALSE())))</f>
        <v>0</v>
      </c>
      <c r="EN23" s="193" t="n">
        <f aca="false">IF(ISERROR(VLOOKUP($A23,'Import OffPeak'!$A$3:ES$99,144,FALSE())-VLOOKUP($A23,'Import OffPeak change'!$A$106:ES$202,144,FALSE())),0,(VLOOKUP($A23,'Import OffPeak'!$A$3:ES$99,144,FALSE())-VLOOKUP($A23,'Import OffPeak change'!$A$106:ES$202,144,FALSE())))</f>
        <v>0</v>
      </c>
      <c r="EO23" s="193" t="n">
        <f aca="false">IF(ISERROR(VLOOKUP($A23,'Import OffPeak'!$A$3:ET$99,145,FALSE())-VLOOKUP($A23,'Import OffPeak change'!$A$106:ET$202,145,FALSE())),0,(VLOOKUP($A23,'Import OffPeak'!$A$3:ET$99,145,FALSE())-VLOOKUP($A23,'Import OffPeak change'!$A$106:ET$202,145,FALSE())))</f>
        <v>0</v>
      </c>
      <c r="EP23" s="193" t="n">
        <f aca="false">IF(ISERROR(VLOOKUP($A23,'Import OffPeak'!$A$3:EU$99,146,FALSE())-VLOOKUP($A23,'Import OffPeak change'!$A$106:EU$202,146,FALSE())),0,(VLOOKUP($A23,'Import OffPeak'!$A$3:EU$99,146,FALSE())-VLOOKUP($A23,'Import OffPeak change'!$A$106:EU$202,146,FALSE())))</f>
        <v>0</v>
      </c>
      <c r="EQ23" s="193" t="n">
        <f aca="false">IF(ISERROR(VLOOKUP($A23,'Import OffPeak'!$A$3:EV$99,147,FALSE())-VLOOKUP($A23,'Import OffPeak change'!$A$106:EV$202,147,FALSE())),0,(VLOOKUP($A23,'Import OffPeak'!$A$3:EV$99,147,FALSE())-VLOOKUP($A23,'Import OffPeak change'!$A$106:EV$202,147,FALSE())))</f>
        <v>0</v>
      </c>
      <c r="ER23" s="193" t="n">
        <f aca="false">IF(ISERROR(VLOOKUP($A23,'Import OffPeak'!$A$3:EW$99,148,FALSE())-VLOOKUP($A23,'Import OffPeak change'!$A$106:EW$202,148,FALSE())),0,(VLOOKUP($A23,'Import OffPeak'!$A$3:EW$99,148,FALSE())-VLOOKUP($A23,'Import OffPeak change'!$A$106:EW$202,148,FALSE())))</f>
        <v>0</v>
      </c>
      <c r="ES23" s="193" t="n">
        <f aca="false">IF(ISERROR(VLOOKUP($A23,'Import OffPeak'!$A$3:EX$99,149,FALSE())-VLOOKUP($A23,'Import OffPeak change'!$A$106:EX$202,149,FALSE())),0,(VLOOKUP($A23,'Import OffPeak'!$A$3:EX$99,149,FALSE())-VLOOKUP($A23,'Import OffPeak change'!$A$106:EX$202,149,FALSE())))</f>
        <v>0</v>
      </c>
      <c r="ET23" s="193" t="n">
        <f aca="false">IF(ISERROR(VLOOKUP($A23,'Import OffPeak'!$A$3:EY$99,150,FALSE())-VLOOKUP($A23,'Import OffPeak change'!$A$106:EY$202,150,FALSE())),0,(VLOOKUP($A23,'Import OffPeak'!$A$3:EY$99,150,FALSE())-VLOOKUP($A23,'Import OffPeak change'!$A$106:EY$202,150,FALSE())))</f>
        <v>0</v>
      </c>
      <c r="EU23" s="193" t="n">
        <f aca="false">IF(ISERROR(VLOOKUP($A23,'Import OffPeak'!$A$3:EZ$99,151,FALSE())-VLOOKUP($A23,'Import OffPeak change'!$A$106:EZ$202,151,FALSE())),0,(VLOOKUP($A23,'Import OffPeak'!$A$3:EZ$99,151,FALSE())-VLOOKUP($A23,'Import OffPeak change'!$A$106:EZ$202,151,FALSE())))</f>
        <v>0</v>
      </c>
      <c r="EV23" s="193" t="n">
        <f aca="false">IF(ISERROR(VLOOKUP($A23,'Import OffPeak'!$A$3:FA$99,152,FALSE())-VLOOKUP($A23,'Import OffPeak change'!$A$106:FA$202,152,FALSE())),0,(VLOOKUP($A23,'Import OffPeak'!$A$3:FA$99,152,FALSE())-VLOOKUP($A23,'Import OffPeak change'!$A$106:FA$202,152,FALSE())))</f>
        <v>0</v>
      </c>
      <c r="EW23" s="193" t="n">
        <f aca="false">IF(ISERROR(VLOOKUP($A23,'Import OffPeak'!$A$3:FB$99,153,FALSE())-VLOOKUP($A23,'Import OffPeak change'!$A$106:FB$202,153,FALSE())),0,(VLOOKUP($A23,'Import OffPeak'!$A$3:FB$99,153,FALSE())-VLOOKUP($A23,'Import OffPeak change'!$A$106:FB$202,153,FALSE())))</f>
        <v>0</v>
      </c>
      <c r="EX23" s="193" t="n">
        <f aca="false">IF(ISERROR(VLOOKUP($A23,'Import OffPeak'!$A$3:FC$99,154,FALSE())-VLOOKUP($A23,'Import OffPeak change'!$A$106:FC$202,154,FALSE())),0,(VLOOKUP($A23,'Import OffPeak'!$A$3:FC$99,154,FALSE())-VLOOKUP($A23,'Import OffPeak change'!$A$106:FC$202,154,FALSE())))</f>
        <v>0</v>
      </c>
      <c r="EY23" s="193" t="n">
        <f aca="false">IF(ISERROR(VLOOKUP($A23,'Import OffPeak'!$A$3:FD$99,155,FALSE())-VLOOKUP($A23,'Import OffPeak change'!$A$106:FD$202,155,FALSE())),0,(VLOOKUP($A23,'Import OffPeak'!$A$3:FD$99,155,FALSE())-VLOOKUP($A23,'Import OffPeak change'!$A$106:FD$202,155,FALSE())))</f>
        <v>0</v>
      </c>
      <c r="EZ23" s="193" t="n">
        <f aca="false">IF(ISERROR(VLOOKUP($A23,'Import OffPeak'!$A$3:FE$99,156,FALSE())-VLOOKUP($A23,'Import OffPeak change'!$A$106:FE$202,156,FALSE())),0,(VLOOKUP($A23,'Import OffPeak'!$A$3:FE$99,156,FALSE())-VLOOKUP($A23,'Import OffPeak change'!$A$106:FE$202,156,FALSE())))</f>
        <v>0</v>
      </c>
      <c r="FA23" s="193" t="n">
        <f aca="false">IF(ISERROR(VLOOKUP($A23,'Import OffPeak'!$A$3:FF$99,157,FALSE())-VLOOKUP($A23,'Import OffPeak change'!$A$106:FF$202,157,FALSE())),0,(VLOOKUP($A23,'Import OffPeak'!$A$3:FF$99,157,FALSE())-VLOOKUP($A23,'Import OffPeak change'!$A$106:FF$202,157,FALSE())))</f>
        <v>0</v>
      </c>
      <c r="FB23" s="193" t="n">
        <f aca="false">IF(ISERROR(VLOOKUP($A23,'Import OffPeak'!$A$3:FG$99,158,FALSE())-VLOOKUP($A23,'Import OffPeak change'!$A$106:FG$202,158,FALSE())),0,(VLOOKUP($A23,'Import OffPeak'!$A$3:FG$99,158,FALSE())-VLOOKUP($A23,'Import OffPeak change'!$A$106:FG$202,158,FALSE())))</f>
        <v>0</v>
      </c>
      <c r="FC23" s="193" t="n">
        <f aca="false">IF(ISERROR(VLOOKUP($A23,'Import OffPeak'!$A$3:FH$99,159,FALSE())-VLOOKUP($A23,'Import OffPeak change'!$A$106:FH$202,159,FALSE())),0,(VLOOKUP($A23,'Import OffPeak'!$A$3:FH$99,159,FALSE())-VLOOKUP($A23,'Import OffPeak change'!$A$106:FH$202,159,FALSE())))</f>
        <v>0</v>
      </c>
      <c r="FD23" s="193" t="n">
        <f aca="false">IF(ISERROR(VLOOKUP($A23,'Import OffPeak'!$A$3:FI$99,160,FALSE())-VLOOKUP($A23,'Import OffPeak change'!$A$106:FI$202,160,FALSE())),0,(VLOOKUP($A23,'Import OffPeak'!$A$3:FI$99,160,FALSE())-VLOOKUP($A23,'Import OffPeak change'!$A$106:FI$202,160,FALSE())))</f>
        <v>0</v>
      </c>
      <c r="FE23" s="193" t="n">
        <f aca="false">IF(ISERROR(VLOOKUP($A23,'Import OffPeak'!$A$3:FJ$99,161,FALSE())-VLOOKUP($A23,'Import OffPeak change'!$A$106:FJ$202,161,FALSE())),0,(VLOOKUP($A23,'Import OffPeak'!$A$3:FJ$99,161,FALSE())-VLOOKUP($A23,'Import OffPeak change'!$A$106:FJ$202,161,FALSE())))</f>
        <v>0</v>
      </c>
      <c r="FF23" s="193" t="n">
        <f aca="false">IF(ISERROR(VLOOKUP($A23,'Import OffPeak'!$A$3:FK$99,162,FALSE())-VLOOKUP($A23,'Import OffPeak change'!$A$106:FK$202,162,FALSE())),0,(VLOOKUP($A23,'Import OffPeak'!$A$3:FK$99,162,FALSE())-VLOOKUP($A23,'Import OffPeak change'!$A$106:FK$202,162,FALSE())))</f>
        <v>0</v>
      </c>
      <c r="FG23" s="193" t="n">
        <f aca="false">IF(ISERROR(VLOOKUP($A23,'Import OffPeak'!$A$3:FL$99,163,FALSE())-VLOOKUP($A23,'Import OffPeak change'!$A$106:FL$202,163,FALSE())),0,(VLOOKUP($A23,'Import OffPeak'!$A$3:FL$99,163,FALSE())-VLOOKUP($A23,'Import OffPeak change'!$A$106:FL$202,163,FALSE())))</f>
        <v>0</v>
      </c>
      <c r="FH23" s="193" t="n">
        <f aca="false">IF(ISERROR(VLOOKUP($A23,'Import OffPeak'!$A$3:FM$99,164,FALSE())-VLOOKUP($A23,'Import OffPeak change'!$A$106:FM$202,164,FALSE())),0,(VLOOKUP($A23,'Import OffPeak'!$A$3:FM$99,164,FALSE())-VLOOKUP($A23,'Import OffPeak change'!$A$106:FM$202,164,FALSE())))</f>
        <v>0</v>
      </c>
      <c r="FI23" s="193" t="n">
        <f aca="false">IF(ISERROR(VLOOKUP($A23,'Import OffPeak'!$A$3:FN$99,165,FALSE())-VLOOKUP($A23,'Import OffPeak change'!$A$106:FN$202,165,FALSE())),0,(VLOOKUP($A23,'Import OffPeak'!$A$3:FN$99,165,FALSE())-VLOOKUP($A23,'Import OffPeak change'!$A$106:FN$202,165,FALSE())))</f>
        <v>0</v>
      </c>
      <c r="FJ23" s="193" t="n">
        <f aca="false">IF(ISERROR(VLOOKUP($A23,'Import OffPeak'!$A$3:FO$99,166,FALSE())-VLOOKUP($A23,'Import OffPeak change'!$A$106:FO$202,166,FALSE())),0,(VLOOKUP($A23,'Import OffPeak'!$A$3:FO$99,166,FALSE())-VLOOKUP($A23,'Import OffPeak change'!$A$106:FO$202,166,FALSE())))</f>
        <v>0</v>
      </c>
      <c r="FK23" s="193" t="n">
        <f aca="false">IF(ISERROR(VLOOKUP($A23,'Import OffPeak'!$A$3:FP$99,167,FALSE())-VLOOKUP($A23,'Import OffPeak change'!$A$106:FP$202,167,FALSE())),0,(VLOOKUP($A23,'Import OffPeak'!$A$3:FP$99,167,FALSE())-VLOOKUP($A23,'Import OffPeak change'!$A$106:FP$202,167,FALSE())))</f>
        <v>0</v>
      </c>
      <c r="FL23" s="193" t="n">
        <f aca="false">IF(ISERROR(VLOOKUP($A23,'Import OffPeak'!$A$3:FQ$99,168,FALSE())-VLOOKUP($A23,'Import OffPeak change'!$A$106:FQ$202,168,FALSE())),0,(VLOOKUP($A23,'Import OffPeak'!$A$3:FQ$99,168,FALSE())-VLOOKUP($A23,'Import OffPeak change'!$A$106:FQ$202,168,FALSE())))</f>
        <v>0</v>
      </c>
      <c r="FM23" s="193" t="n">
        <f aca="false">IF(ISERROR(VLOOKUP($A23,'Import OffPeak'!$A$3:FR$99,169,FALSE())-VLOOKUP($A23,'Import OffPeak change'!$A$106:FR$202,169,FALSE())),0,(VLOOKUP($A23,'Import OffPeak'!$A$3:FR$99,169,FALSE())-VLOOKUP($A23,'Import OffPeak change'!$A$106:FR$202,169,FALSE())))</f>
        <v>0</v>
      </c>
      <c r="FN23" s="193" t="n">
        <f aca="false">IF(ISERROR(VLOOKUP($A23,'Import OffPeak'!$A$3:FS$99,170,FALSE())-VLOOKUP($A23,'Import OffPeak change'!$A$106:FS$202,170,FALSE())),0,(VLOOKUP($A23,'Import OffPeak'!$A$3:FS$99,170,FALSE())-VLOOKUP($A23,'Import OffPeak change'!$A$106:FS$202,170,FALSE())))</f>
        <v>0</v>
      </c>
      <c r="FO23" s="193" t="n">
        <f aca="false">IF(ISERROR(VLOOKUP($A23,'Import OffPeak'!$A$3:FT$99,171,FALSE())-VLOOKUP($A23,'Import OffPeak change'!$A$106:FT$202,171,FALSE())),0,(VLOOKUP($A23,'Import OffPeak'!$A$3:FT$99,171,FALSE())-VLOOKUP($A23,'Import OffPeak change'!$A$106:FT$202,171,FALSE())))</f>
        <v>0</v>
      </c>
      <c r="FP23" s="193" t="n">
        <f aca="false">IF(ISERROR(VLOOKUP($A23,'Import OffPeak'!$A$3:FU$99,172,FALSE())-VLOOKUP($A23,'Import OffPeak change'!$A$106:FU$202,172,FALSE())),0,(VLOOKUP($A23,'Import OffPeak'!$A$3:FU$99,172,FALSE())-VLOOKUP($A23,'Import OffPeak change'!$A$106:FU$202,172,FALSE())))</f>
        <v>0</v>
      </c>
      <c r="FQ23" s="193" t="n">
        <f aca="false">IF(ISERROR(VLOOKUP($A23,'Import OffPeak'!$A$3:FV$99,173,FALSE())-VLOOKUP($A23,'Import OffPeak change'!$A$106:FV$202,173,FALSE())),0,(VLOOKUP($A23,'Import OffPeak'!$A$3:FV$99,173,FALSE())-VLOOKUP($A23,'Import OffPeak change'!$A$106:FV$202,173,FALSE())))</f>
        <v>0</v>
      </c>
      <c r="FR23" s="193" t="n">
        <f aca="false">IF(ISERROR(VLOOKUP($A23,'Import OffPeak'!$A$3:FW$99,174,FALSE())-VLOOKUP($A23,'Import OffPeak change'!$A$106:FW$202,174,FALSE())),0,(VLOOKUP($A23,'Import OffPeak'!$A$3:FW$99,174,FALSE())-VLOOKUP($A23,'Import OffPeak change'!$A$106:FW$202,174,FALSE())))</f>
        <v>0</v>
      </c>
      <c r="FS23" s="193" t="n">
        <f aca="false">IF(ISERROR(VLOOKUP($A23,'Import OffPeak'!$A$3:FX$99,175,FALSE())-VLOOKUP($A23,'Import OffPeak change'!$A$106:FX$202,175,FALSE())),0,(VLOOKUP($A23,'Import OffPeak'!$A$3:FX$99,175,FALSE())-VLOOKUP($A23,'Import OffPeak change'!$A$106:FX$202,175,FALSE())))</f>
        <v>0</v>
      </c>
      <c r="FT23" s="193" t="n">
        <f aca="false">IF(ISERROR(VLOOKUP($A23,'Import OffPeak'!$A$3:FY$99,176,FALSE())-VLOOKUP($A23,'Import OffPeak change'!$A$106:FY$202,176,FALSE())),0,(VLOOKUP($A23,'Import OffPeak'!$A$3:FY$99,176,FALSE())-VLOOKUP($A23,'Import OffPeak change'!$A$106:FY$202,176,FALSE())))</f>
        <v>0</v>
      </c>
      <c r="FU23" s="193" t="n">
        <f aca="false">IF(ISERROR(VLOOKUP($A23,'Import OffPeak'!$A$3:FZ$99,177,FALSE())-VLOOKUP($A23,'Import OffPeak change'!$A$106:FZ$202,177,FALSE())),0,(VLOOKUP($A23,'Import OffPeak'!$A$3:FZ$99,177,FALSE())-VLOOKUP($A23,'Import OffPeak change'!$A$106:FZ$202,177,FALSE())))</f>
        <v>0</v>
      </c>
      <c r="FV23" s="193" t="n">
        <f aca="false">IF(ISERROR(VLOOKUP($A23,'Import OffPeak'!$A$3:GA$99,178,FALSE())-VLOOKUP($A23,'Import OffPeak change'!$A$106:GA$202,178,FALSE())),0,(VLOOKUP($A23,'Import OffPeak'!$A$3:GA$99,178,FALSE())-VLOOKUP($A23,'Import OffPeak change'!$A$106:GA$202,178,FALSE())))</f>
        <v>0</v>
      </c>
      <c r="FW23" s="193" t="n">
        <f aca="false">IF(ISERROR(VLOOKUP($A23,'Import OffPeak'!$A$3:GB$99,179,FALSE())-VLOOKUP($A23,'Import OffPeak change'!$A$106:GB$202,179,FALSE())),0,(VLOOKUP($A23,'Import OffPeak'!$A$3:GB$99,179,FALSE())-VLOOKUP($A23,'Import OffPeak change'!$A$106:GB$202,179,FALSE())))</f>
        <v>0</v>
      </c>
      <c r="FX23" s="193" t="n">
        <f aca="false">IF(ISERROR(VLOOKUP($A23,'Import OffPeak'!$A$3:GC$99,180,FALSE())-VLOOKUP($A23,'Import OffPeak change'!$A$106:GC$202,180,FALSE())),0,(VLOOKUP($A23,'Import OffPeak'!$A$3:GC$99,180,FALSE())-VLOOKUP($A23,'Import OffPeak change'!$A$106:GC$202,180,FALSE())))</f>
        <v>0</v>
      </c>
      <c r="FY23" s="193" t="n">
        <f aca="false">IF(ISERROR(VLOOKUP($A23,'Import OffPeak'!$A$3:GD$99,181,FALSE())-VLOOKUP($A23,'Import OffPeak change'!$A$106:GD$202,181,FALSE())),0,(VLOOKUP($A23,'Import OffPeak'!$A$3:GD$99,181,FALSE())-VLOOKUP($A23,'Import OffPeak change'!$A$106:GD$202,181,FALSE())))</f>
        <v>0</v>
      </c>
      <c r="FZ23" s="193" t="n">
        <f aca="false">IF(ISERROR(VLOOKUP($A23,'Import OffPeak'!$A$3:GE$99,182,FALSE())-VLOOKUP($A23,'Import OffPeak change'!$A$106:GE$202,182,FALSE())),0,(VLOOKUP($A23,'Import OffPeak'!$A$3:GE$99,182,FALSE())-VLOOKUP($A23,'Import OffPeak change'!$A$106:GE$202,182,FALSE())))</f>
        <v>0</v>
      </c>
      <c r="GA23" s="193" t="n">
        <f aca="false">IF(ISERROR(VLOOKUP($A23,'Import OffPeak'!$A$3:GF$99,183,FALSE())-VLOOKUP($A23,'Import OffPeak change'!$A$106:GF$202,183,FALSE())),0,(VLOOKUP($A23,'Import OffPeak'!$A$3:GF$99,183,FALSE())-VLOOKUP($A23,'Import OffPeak change'!$A$106:GF$202,183,FALSE())))</f>
        <v>0</v>
      </c>
      <c r="GB23" s="193" t="n">
        <f aca="false">IF(ISERROR(VLOOKUP($A23,'Import OffPeak'!$A$3:GG$99,184,FALSE())-VLOOKUP($A23,'Import OffPeak change'!$A$106:GG$202,184,FALSE())),0,(VLOOKUP($A23,'Import OffPeak'!$A$3:GG$99,184,FALSE())-VLOOKUP($A23,'Import OffPeak change'!$A$106:GG$202,184,FALSE())))</f>
        <v>0</v>
      </c>
      <c r="GC23" s="193" t="n">
        <f aca="false">IF(ISERROR(VLOOKUP($A23,'Import OffPeak'!$A$3:GH$99,185,FALSE())-VLOOKUP($A23,'Import OffPeak change'!$A$106:GH$202,185,FALSE())),0,(VLOOKUP($A23,'Import OffPeak'!$A$3:GH$99,185,FALSE())-VLOOKUP($A23,'Import OffPeak change'!$A$106:GH$202,185,FALSE())))</f>
        <v>0</v>
      </c>
      <c r="GD23" s="193" t="n">
        <f aca="false">IF(ISERROR(VLOOKUP($A23,'Import OffPeak'!$A$3:GI$99,186,FALSE())-VLOOKUP($A23,'Import OffPeak change'!$A$106:GI$202,186,FALSE())),0,(VLOOKUP($A23,'Import OffPeak'!$A$3:GI$99,186,FALSE())-VLOOKUP($A23,'Import OffPeak change'!$A$106:GI$202,186,FALSE())))</f>
        <v>0</v>
      </c>
      <c r="GE23" s="193" t="n">
        <f aca="false">IF(ISERROR(VLOOKUP($A23,'Import OffPeak'!$A$3:GJ$99,187,FALSE())-VLOOKUP($A23,'Import OffPeak change'!$A$106:GJ$202,187,FALSE())),0,(VLOOKUP($A23,'Import OffPeak'!$A$3:GJ$99,187,FALSE())-VLOOKUP($A23,'Import OffPeak change'!$A$106:GJ$202,187,FALSE())))</f>
        <v>0</v>
      </c>
      <c r="GF23" s="193" t="n">
        <f aca="false">IF(ISERROR(VLOOKUP($A23,'Import OffPeak'!$A$3:GK$99,188,FALSE())-VLOOKUP($A23,'Import OffPeak change'!$A$106:GK$202,188,FALSE())),0,(VLOOKUP($A23,'Import OffPeak'!$A$3:GK$99,188,FALSE())-VLOOKUP($A23,'Import OffPeak change'!$A$106:GK$202,188,FALSE())))</f>
        <v>0</v>
      </c>
      <c r="GG23" s="193" t="n">
        <f aca="false">IF(ISERROR(VLOOKUP($A23,'Import OffPeak'!$A$3:GL$99,189,FALSE())-VLOOKUP($A23,'Import OffPeak change'!$A$106:GL$202,189,FALSE())),0,(VLOOKUP($A23,'Import OffPeak'!$A$3:GL$99,189,FALSE())-VLOOKUP($A23,'Import OffPeak change'!$A$106:GL$202,189,FALSE())))</f>
        <v>0</v>
      </c>
      <c r="GH23" s="193" t="n">
        <f aca="false">IF(ISERROR(VLOOKUP($A23,'Import OffPeak'!$A$3:GM$99,190,FALSE())-VLOOKUP($A23,'Import OffPeak change'!$A$106:GM$202,190,FALSE())),0,(VLOOKUP($A23,'Import OffPeak'!$A$3:GM$99,190,FALSE())-VLOOKUP($A23,'Import OffPeak change'!$A$106:GM$202,190,FALSE())))</f>
        <v>0</v>
      </c>
      <c r="GI23" s="193" t="n">
        <f aca="false">IF(ISERROR(VLOOKUP($A23,'Import OffPeak'!$A$3:GN$99,191,FALSE())-VLOOKUP($A23,'Import OffPeak change'!$A$106:GN$202,191,FALSE())),0,(VLOOKUP($A23,'Import OffPeak'!$A$3:GN$99,191,FALSE())-VLOOKUP($A23,'Import OffPeak change'!$A$106:GN$202,191,FALSE())))</f>
        <v>0</v>
      </c>
      <c r="GJ23" s="193" t="n">
        <f aca="false">IF(ISERROR(VLOOKUP($A23,'Import OffPeak'!$A$3:GO$99,192,FALSE())-VLOOKUP($A23,'Import OffPeak change'!$A$106:GO$202,192,FALSE())),0,(VLOOKUP($A23,'Import OffPeak'!$A$3:GO$99,192,FALSE())-VLOOKUP($A23,'Import OffPeak change'!$A$106:GO$202,192,FALSE())))</f>
        <v>0</v>
      </c>
      <c r="GK23" s="193" t="n">
        <f aca="false">IF(ISERROR(VLOOKUP($A23,'Import OffPeak'!$A$3:GP$99,193,FALSE())-VLOOKUP($A23,'Import OffPeak change'!$A$106:GP$202,193,FALSE())),0,(VLOOKUP($A23,'Import OffPeak'!$A$3:GP$99,193,FALSE())-VLOOKUP($A23,'Import OffPeak change'!$A$106:GP$202,193,FALSE())))</f>
        <v>0</v>
      </c>
      <c r="GL23" s="193" t="n">
        <f aca="false">IF(ISERROR(VLOOKUP($A23,'Import OffPeak'!$A$3:GQ$99,194,FALSE())-VLOOKUP($A23,'Import OffPeak change'!$A$106:GQ$202,194,FALSE())),0,(VLOOKUP($A23,'Import OffPeak'!$A$3:GQ$99,194,FALSE())-VLOOKUP($A23,'Import OffPeak change'!$A$106:GQ$202,194,FALSE())))</f>
        <v>0</v>
      </c>
      <c r="GM23" s="193" t="n">
        <f aca="false">IF(ISERROR(VLOOKUP($A23,'Import OffPeak'!$A$3:GR$99,195,FALSE())-VLOOKUP($A23,'Import OffPeak change'!$A$106:GR$202,195,FALSE())),0,(VLOOKUP($A23,'Import OffPeak'!$A$3:GR$99,195,FALSE())-VLOOKUP($A23,'Import OffPeak change'!$A$106:GR$202,195,FALSE())))</f>
        <v>0</v>
      </c>
      <c r="GN23" s="193" t="n">
        <f aca="false">IF(ISERROR(VLOOKUP($A23,'Import OffPeak'!$A$3:GS$99,196,FALSE())-VLOOKUP($A23,'Import OffPeak change'!$A$106:GS$202,196,FALSE())),0,(VLOOKUP($A23,'Import OffPeak'!$A$3:GS$99,196,FALSE())-VLOOKUP($A23,'Import OffPeak change'!$A$106:GS$202,196,FALSE())))</f>
        <v>0</v>
      </c>
      <c r="GO23" s="193" t="n">
        <f aca="false">IF(ISERROR(VLOOKUP($A23,'Import OffPeak'!$A$3:GT$99,197,FALSE())-VLOOKUP($A23,'Import OffPeak change'!$A$106:GT$202,197,FALSE())),0,(VLOOKUP($A23,'Import OffPeak'!$A$3:GT$99,197,FALSE())-VLOOKUP($A23,'Import OffPeak change'!$A$106:GT$202,197,FALSE())))</f>
        <v>0</v>
      </c>
      <c r="GP23" s="193" t="n">
        <f aca="false">IF(ISERROR(VLOOKUP($A23,'Import OffPeak'!$A$3:GU$99,198,FALSE())-VLOOKUP($A23,'Import OffPeak change'!$A$106:GU$202,198,FALSE())),0,(VLOOKUP($A23,'Import OffPeak'!$A$3:GU$99,198,FALSE())-VLOOKUP($A23,'Import OffPeak change'!$A$106:GU$202,198,FALSE())))</f>
        <v>0</v>
      </c>
      <c r="GQ23" s="193" t="n">
        <f aca="false">IF(ISERROR(VLOOKUP($A23,'Import OffPeak'!$A$3:GV$99,199,FALSE())-VLOOKUP($A23,'Import OffPeak change'!$A$106:GV$202,199,FALSE())),0,(VLOOKUP($A23,'Import OffPeak'!$A$3:GV$99,199,FALSE())-VLOOKUP($A23,'Import OffPeak change'!$A$106:GV$202,199,FALSE())))</f>
        <v>0</v>
      </c>
      <c r="GR23" s="193" t="n">
        <f aca="false">IF(ISERROR(VLOOKUP($A23,'Import OffPeak'!$A$3:GW$99,200,FALSE())-VLOOKUP($A23,'Import OffPeak change'!$A$106:GW$202,200,FALSE())),0,(VLOOKUP($A23,'Import OffPeak'!$A$3:GW$99,200,FALSE())-VLOOKUP($A23,'Import OffPeak change'!$A$106:GW$202,200,FALSE())))</f>
        <v>0</v>
      </c>
      <c r="GS23" s="193" t="n">
        <f aca="false">IF(ISERROR(VLOOKUP($A23,'Import OffPeak'!$A$3:GX$99,201,FALSE())-VLOOKUP($A23,'Import OffPeak change'!$A$106:GX$202,201,FALSE())),0,(VLOOKUP($A23,'Import OffPeak'!$A$3:GX$99,201,FALSE())-VLOOKUP($A23,'Import OffPeak change'!$A$106:GX$202,201,FALSE())))</f>
        <v>0</v>
      </c>
      <c r="GT23" s="193" t="n">
        <f aca="false">IF(ISERROR(VLOOKUP($A23,'Import OffPeak'!$A$3:GY$99,202,FALSE())-VLOOKUP($A23,'Import OffPeak change'!$A$106:GY$202,202,FALSE())),0,(VLOOKUP($A23,'Import OffPeak'!$A$3:GY$99,202,FALSE())-VLOOKUP($A23,'Import OffPeak change'!$A$106:GY$202,202,FALSE())))</f>
        <v>0</v>
      </c>
      <c r="GU23" s="193" t="n">
        <f aca="false">IF(ISERROR(VLOOKUP($A23,'Import OffPeak'!$A$3:GZ$99,203,FALSE())-VLOOKUP($A23,'Import OffPeak change'!$A$106:GZ$202,203,FALSE())),0,(VLOOKUP($A23,'Import OffPeak'!$A$3:GZ$99,203,FALSE())-VLOOKUP($A23,'Import OffPeak change'!$A$106:GZ$202,203,FALSE())))</f>
        <v>0</v>
      </c>
      <c r="GV23" s="193" t="n">
        <f aca="false">IF(ISERROR(VLOOKUP($A23,'Import OffPeak'!$A$3:HA$99,204,FALSE())-VLOOKUP($A23,'Import OffPeak change'!$A$106:HA$202,204,FALSE())),0,(VLOOKUP($A23,'Import OffPeak'!$A$3:HA$99,204,FALSE())-VLOOKUP($A23,'Import OffPeak change'!$A$106:HA$202,204,FALSE())))</f>
        <v>0</v>
      </c>
      <c r="GW23" s="193" t="n">
        <f aca="false">IF(ISERROR(VLOOKUP($A23,'Import OffPeak'!$A$3:HB$99,205,FALSE())-VLOOKUP($A23,'Import OffPeak change'!$A$106:HB$202,205,FALSE())),0,(VLOOKUP($A23,'Import OffPeak'!$A$3:HB$99,205,FALSE())-VLOOKUP($A23,'Import OffPeak change'!$A$106:HB$202,205,FALSE())))</f>
        <v>0</v>
      </c>
      <c r="GX23" s="193" t="n">
        <f aca="false">IF(ISERROR(VLOOKUP($A23,'Import OffPeak'!$A$3:HC$99,206,FALSE())-VLOOKUP($A23,'Import OffPeak change'!$A$106:HC$202,206,FALSE())),0,(VLOOKUP($A23,'Import OffPeak'!$A$3:HC$99,206,FALSE())-VLOOKUP($A23,'Import OffPeak change'!$A$106:HC$202,206,FALSE())))</f>
        <v>0</v>
      </c>
      <c r="GY23" s="193" t="n">
        <f aca="false">IF(ISERROR(VLOOKUP($A23,'Import OffPeak'!$A$3:HD$99,207,FALSE())-VLOOKUP($A23,'Import OffPeak change'!$A$106:HD$202,207,FALSE())),0,(VLOOKUP($A23,'Import OffPeak'!$A$3:HD$99,207,FALSE())-VLOOKUP($A23,'Import OffPeak change'!$A$106:HD$202,207,FALSE())))</f>
        <v>0</v>
      </c>
      <c r="GZ23" s="193" t="n">
        <f aca="false">IF(ISERROR(VLOOKUP($A23,'Import OffPeak'!$A$3:HE$99,208,FALSE())-VLOOKUP($A23,'Import OffPeak change'!$A$106:HE$202,208,FALSE())),0,(VLOOKUP($A23,'Import OffPeak'!$A$3:HE$99,208,FALSE())-VLOOKUP($A23,'Import OffPeak change'!$A$106:HE$202,208,FALSE())))</f>
        <v>0</v>
      </c>
      <c r="HA23" s="193" t="n">
        <f aca="false">IF(ISERROR(VLOOKUP($A23,'Import OffPeak'!$A$3:HF$99,209,FALSE())-VLOOKUP($A23,'Import OffPeak change'!$A$106:HF$202,209,FALSE())),0,(VLOOKUP($A23,'Import OffPeak'!$A$3:HF$99,209,FALSE())-VLOOKUP($A23,'Import OffPeak change'!$A$106:HF$202,209,FALSE())))</f>
        <v>0</v>
      </c>
      <c r="HB23" s="193" t="n">
        <f aca="false">IF(ISERROR(VLOOKUP($A23,'Import OffPeak'!$A$3:HG$99,210,FALSE())-VLOOKUP($A23,'Import OffPeak change'!$A$106:HG$202,210,FALSE())),0,(VLOOKUP($A23,'Import OffPeak'!$A$3:HG$99,210,FALSE())-VLOOKUP($A23,'Import OffPeak change'!$A$106:HG$202,210,FALSE())))</f>
        <v>0</v>
      </c>
      <c r="HC23" s="193" t="n">
        <f aca="false">IF(ISERROR(VLOOKUP($A23,'Import OffPeak'!$A$3:HH$99,211,FALSE())-VLOOKUP($A23,'Import OffPeak change'!$A$106:HH$202,211,FALSE())),0,(VLOOKUP($A23,'Import OffPeak'!$A$3:HH$99,211,FALSE())-VLOOKUP($A23,'Import OffPeak change'!$A$106:HH$202,211,FALSE())))</f>
        <v>0</v>
      </c>
      <c r="HD23" s="193" t="n">
        <f aca="false">IF(ISERROR(VLOOKUP($A23,'Import OffPeak'!$A$3:HI$99,212,FALSE())-VLOOKUP($A23,'Import OffPeak change'!$A$106:HI$202,212,FALSE())),0,(VLOOKUP($A23,'Import OffPeak'!$A$3:HI$99,212,FALSE())-VLOOKUP($A23,'Import OffPeak change'!$A$106:HI$202,212,FALSE())))</f>
        <v>0</v>
      </c>
      <c r="HE23" s="193" t="n">
        <f aca="false">IF(ISERROR(VLOOKUP($A23,'Import OffPeak'!$A$3:HJ$99,213,FALSE())-VLOOKUP($A23,'Import OffPeak change'!$A$106:HJ$202,213,FALSE())),0,(VLOOKUP($A23,'Import OffPeak'!$A$3:HJ$99,213,FALSE())-VLOOKUP($A23,'Import OffPeak change'!$A$106:HJ$202,213,FALSE())))</f>
        <v>0</v>
      </c>
      <c r="HF23" s="193" t="n">
        <f aca="false">IF(ISERROR(VLOOKUP($A23,'Import OffPeak'!$A$3:HK$99,214,FALSE())-VLOOKUP($A23,'Import OffPeak change'!$A$106:HK$202,214,FALSE())),0,(VLOOKUP($A23,'Import OffPeak'!$A$3:HK$99,214,FALSE())-VLOOKUP($A23,'Import OffPeak change'!$A$106:HK$202,214,FALSE())))</f>
        <v>0</v>
      </c>
      <c r="HG23" s="193" t="n">
        <f aca="false">IF(ISERROR(VLOOKUP($A23,'Import OffPeak'!$A$3:HL$99,215,FALSE())-VLOOKUP($A23,'Import OffPeak change'!$A$106:HL$202,215,FALSE())),0,(VLOOKUP($A23,'Import OffPeak'!$A$3:HL$99,215,FALSE())-VLOOKUP($A23,'Import OffPeak change'!$A$106:HL$202,215,FALSE())))</f>
        <v>0</v>
      </c>
      <c r="HH23" s="193" t="n">
        <f aca="false">IF(ISERROR(VLOOKUP($A23,'Import OffPeak'!$A$3:HM$99,216,FALSE())-VLOOKUP($A23,'Import OffPeak change'!$A$106:HM$202,216,FALSE())),0,(VLOOKUP($A23,'Import OffPeak'!$A$3:HM$99,216,FALSE())-VLOOKUP($A23,'Import OffPeak change'!$A$106:HM$202,216,FALSE())))</f>
        <v>0</v>
      </c>
      <c r="HI23" s="193" t="n">
        <f aca="false">IF(ISERROR(VLOOKUP($A23,'Import OffPeak'!$A$3:HN$99,217,FALSE())-VLOOKUP($A23,'Import OffPeak change'!$A$106:HN$202,217,FALSE())),0,(VLOOKUP($A23,'Import OffPeak'!$A$3:HN$99,217,FALSE())-VLOOKUP($A23,'Import OffPeak change'!$A$106:HN$202,217,FALSE())))</f>
        <v>0</v>
      </c>
      <c r="HJ23" s="193" t="n">
        <f aca="false">IF(ISERROR(VLOOKUP($A23,'Import OffPeak'!$A$3:HO$99,218,FALSE())-VLOOKUP($A23,'Import OffPeak change'!$A$106:HO$202,218,FALSE())),0,(VLOOKUP($A23,'Import OffPeak'!$A$3:HO$99,218,FALSE())-VLOOKUP($A23,'Import OffPeak change'!$A$106:HO$202,218,FALSE())))</f>
        <v>0</v>
      </c>
      <c r="HK23" s="193" t="n">
        <f aca="false">IF(ISERROR(VLOOKUP($A23,'Import OffPeak'!$A$3:HP$99,219,FALSE())-VLOOKUP($A23,'Import OffPeak change'!$A$106:HP$202,219,FALSE())),0,(VLOOKUP($A23,'Import OffPeak'!$A$3:HP$99,219,FALSE())-VLOOKUP($A23,'Import OffPeak change'!$A$106:HP$202,219,FALSE())))</f>
        <v>0</v>
      </c>
      <c r="HL23" s="193" t="n">
        <f aca="false">IF(ISERROR(VLOOKUP($A23,'Import OffPeak'!$A$3:HQ$99,220,FALSE())-VLOOKUP($A23,'Import OffPeak change'!$A$106:HQ$202,220,FALSE())),0,(VLOOKUP($A23,'Import OffPeak'!$A$3:HQ$99,220,FALSE())-VLOOKUP($A23,'Import OffPeak change'!$A$106:HQ$202,220,FALSE())))</f>
        <v>0</v>
      </c>
      <c r="HM23" s="193" t="n">
        <f aca="false">IF(ISERROR(VLOOKUP($A23,'Import OffPeak'!$A$3:HR$99,221,FALSE())-VLOOKUP($A23,'Import OffPeak change'!$A$106:HR$202,221,FALSE())),0,(VLOOKUP($A23,'Import OffPeak'!$A$3:HR$99,221,FALSE())-VLOOKUP($A23,'Import OffPeak change'!$A$106:HR$202,221,FALSE())))</f>
        <v>0</v>
      </c>
      <c r="HN23" s="193" t="n">
        <f aca="false">IF(ISERROR(VLOOKUP($A23,'Import OffPeak'!$A$3:HS$99,222,FALSE())-VLOOKUP($A23,'Import OffPeak change'!$A$106:HS$202,222,FALSE())),0,(VLOOKUP($A23,'Import OffPeak'!$A$3:HS$99,222,FALSE())-VLOOKUP($A23,'Import OffPeak change'!$A$106:HS$202,222,FALSE())))</f>
        <v>0</v>
      </c>
      <c r="HO23" s="193" t="n">
        <f aca="false">IF(ISERROR(VLOOKUP($A23,'Import OffPeak'!$A$3:HT$99,223,FALSE())-VLOOKUP($A23,'Import OffPeak change'!$A$106:HT$202,223,FALSE())),0,(VLOOKUP($A23,'Import OffPeak'!$A$3:HT$99,223,FALSE())-VLOOKUP($A23,'Import OffPeak change'!$A$106:HT$202,223,FALSE())))</f>
        <v>0</v>
      </c>
      <c r="HP23" s="193" t="n">
        <f aca="false">IF(ISERROR(VLOOKUP($A23,'Import OffPeak'!$A$3:HU$99,224,FALSE())-VLOOKUP($A23,'Import OffPeak change'!$A$106:HU$202,224,FALSE())),0,(VLOOKUP($A23,'Import OffPeak'!$A$3:HU$99,224,FALSE())-VLOOKUP($A23,'Import OffPeak change'!$A$106:HU$202,224,FALSE())))</f>
        <v>0</v>
      </c>
      <c r="HQ23" s="193" t="n">
        <f aca="false">IF(ISERROR(VLOOKUP($A23,'Import OffPeak'!$A$3:HV$99,225,FALSE())-VLOOKUP($A23,'Import OffPeak change'!$A$106:HV$202,225,FALSE())),0,(VLOOKUP($A23,'Import OffPeak'!$A$3:HV$99,225,FALSE())-VLOOKUP($A23,'Import OffPeak change'!$A$106:HV$202,225,FALSE())))</f>
        <v>0</v>
      </c>
      <c r="HR23" s="193" t="n">
        <f aca="false">IF(ISERROR(VLOOKUP($A23,'Import OffPeak'!$A$3:HW$99,226,FALSE())-VLOOKUP($A23,'Import OffPeak change'!$A$106:HW$202,226,FALSE())),0,(VLOOKUP($A23,'Import OffPeak'!$A$3:HW$99,226,FALSE())-VLOOKUP($A23,'Import OffPeak change'!$A$106:HW$202,226,FALSE())))</f>
        <v>0</v>
      </c>
      <c r="HS23" s="193" t="n">
        <f aca="false">IF(ISERROR(VLOOKUP($A23,'Import OffPeak'!$A$3:HX$99,227,FALSE())-VLOOKUP($A23,'Import OffPeak change'!$A$106:HX$202,227,FALSE())),0,(VLOOKUP($A23,'Import OffPeak'!$A$3:HX$99,227,FALSE())-VLOOKUP($A23,'Import OffPeak change'!$A$106:HX$202,227,FALSE())))</f>
        <v>0</v>
      </c>
      <c r="HT23" s="193" t="n">
        <f aca="false">IF(ISERROR(VLOOKUP($A23,'Import OffPeak'!$A$3:HY$99,228,FALSE())-VLOOKUP($A23,'Import OffPeak change'!$A$106:HY$202,228,FALSE())),0,(VLOOKUP($A23,'Import OffPeak'!$A$3:HY$99,228,FALSE())-VLOOKUP($A23,'Import OffPeak change'!$A$106:HY$202,228,FALSE())))</f>
        <v>0</v>
      </c>
      <c r="HU23" s="193" t="n">
        <f aca="false">IF(ISERROR(VLOOKUP($A23,'Import OffPeak'!$A$3:HZ$99,229,FALSE())-VLOOKUP($A23,'Import OffPeak change'!$A$106:HZ$202,229,FALSE())),0,(VLOOKUP($A23,'Import OffPeak'!$A$3:HZ$99,229,FALSE())-VLOOKUP($A23,'Import OffPeak change'!$A$106:HZ$202,229,FALSE())))</f>
        <v>0</v>
      </c>
      <c r="HV23" s="193" t="n">
        <f aca="false">IF(ISERROR(VLOOKUP($A23,'Import OffPeak'!$A$3:IA$99,230,FALSE())-VLOOKUP($A23,'Import OffPeak change'!$A$106:IA$202,230,FALSE())),0,(VLOOKUP($A23,'Import OffPeak'!$A$3:IA$99,230,FALSE())-VLOOKUP($A23,'Import OffPeak change'!$A$106:IA$202,230,FALSE())))</f>
        <v>0</v>
      </c>
      <c r="HW23" s="193" t="n">
        <f aca="false">IF(ISERROR(VLOOKUP($A23,'Import OffPeak'!$A$3:IB$99,231,FALSE())-VLOOKUP($A23,'Import OffPeak change'!$A$106:IB$202,231,FALSE())),0,(VLOOKUP($A23,'Import OffPeak'!$A$3:IB$99,231,FALSE())-VLOOKUP($A23,'Import OffPeak change'!$A$106:IB$202,231,FALSE())))</f>
        <v>0</v>
      </c>
      <c r="HX23" s="193" t="n">
        <f aca="false">IF(ISERROR(VLOOKUP($A23,'Import OffPeak'!$A$3:IC$99,232,FALSE())-VLOOKUP($A23,'Import OffPeak change'!$A$106:IC$202,232,FALSE())),0,(VLOOKUP($A23,'Import OffPeak'!$A$3:IC$99,232,FALSE())-VLOOKUP($A23,'Import OffPeak change'!$A$106:IC$202,232,FALSE())))</f>
        <v>0</v>
      </c>
      <c r="HY23" s="193" t="n">
        <f aca="false">IF(ISERROR(VLOOKUP($A23,'Import OffPeak'!$A$3:ID$99,233,FALSE())-VLOOKUP($A23,'Import OffPeak change'!$A$106:ID$202,233,FALSE())),0,(VLOOKUP($A23,'Import OffPeak'!$A$3:ID$99,233,FALSE())-VLOOKUP($A23,'Import OffPeak change'!$A$106:ID$202,233,FALSE())))</f>
        <v>0</v>
      </c>
      <c r="HZ23" s="193" t="n">
        <f aca="false">IF(ISERROR(VLOOKUP($A23,'Import OffPeak'!$A$3:IE$99,234,FALSE())-VLOOKUP($A23,'Import OffPeak change'!$A$106:IE$202,234,FALSE())),0,(VLOOKUP($A23,'Import OffPeak'!$A$3:IE$99,234,FALSE())-VLOOKUP($A23,'Import OffPeak change'!$A$106:IE$202,234,FALSE())))</f>
        <v>0</v>
      </c>
      <c r="IA23" s="193" t="n">
        <f aca="false">IF(ISERROR(VLOOKUP($A23,'Import OffPeak'!$A$3:IF$99,235,FALSE())-VLOOKUP($A23,'Import OffPeak change'!$A$106:IF$202,235,FALSE())),0,(VLOOKUP($A23,'Import OffPeak'!$A$3:IF$99,235,FALSE())-VLOOKUP($A23,'Import OffPeak change'!$A$106:IF$202,235,FALSE())))</f>
        <v>0</v>
      </c>
      <c r="IB23" s="193" t="n">
        <f aca="false">IF(ISERROR(VLOOKUP($A23,'Import OffPeak'!$A$3:IG$99,236,FALSE())-VLOOKUP($A23,'Import OffPeak change'!$A$106:IG$202,236,FALSE())),0,(VLOOKUP($A23,'Import OffPeak'!$A$3:IG$99,236,FALSE())-VLOOKUP($A23,'Import OffPeak change'!$A$106:IG$202,236,FALSE())))</f>
        <v>0</v>
      </c>
      <c r="IC23" s="193" t="n">
        <f aca="false">IF(ISERROR(VLOOKUP($A23,'Import OffPeak'!$A$3:IH$99,237,FALSE())-VLOOKUP($A23,'Import OffPeak change'!$A$106:IH$202,237,FALSE())),0,(VLOOKUP($A23,'Import OffPeak'!$A$3:IH$99,237,FALSE())-VLOOKUP($A23,'Import OffPeak change'!$A$106:IH$202,237,FALSE())))</f>
        <v>0</v>
      </c>
      <c r="ID23" s="193" t="n">
        <f aca="false">IF(ISERROR(VLOOKUP($A23,'Import OffPeak'!$A$3:II$99,238,FALSE())-VLOOKUP($A23,'Import OffPeak change'!$A$106:II$202,238,FALSE())),0,(VLOOKUP($A23,'Import OffPeak'!$A$3:II$99,238,FALSE())-VLOOKUP($A23,'Import OffPeak change'!$A$106:II$202,238,FALSE())))</f>
        <v>0</v>
      </c>
      <c r="IE23" s="193" t="n">
        <f aca="false">IF(ISERROR(VLOOKUP($A23,'Import OffPeak'!$A$3:IJ$99,239,FALSE())-VLOOKUP($A23,'Import OffPeak change'!$A$106:IJ$202,239,FALSE())),0,(VLOOKUP($A23,'Import OffPeak'!$A$3:IJ$99,239,FALSE())-VLOOKUP($A23,'Import OffPeak change'!$A$106:IJ$202,239,FALSE())))</f>
        <v>0</v>
      </c>
      <c r="IF23" s="193"/>
    </row>
    <row r="24" customFormat="false" ht="12.75" hidden="false" customHeight="false" outlineLevel="0" collapsed="false">
      <c r="A24" s="201" t="str">
        <f aca="false">IF('Import OffPeak'!A21=0,"",'Import OffPeak'!A21)</f>
        <v>EPMI-ST-CA</v>
      </c>
      <c r="B24" s="193"/>
      <c r="C24" s="193"/>
      <c r="D24" s="193"/>
      <c r="E24" s="193"/>
      <c r="F24" s="193"/>
      <c r="G24" s="193" t="n">
        <f aca="false">IF(ISERROR(VLOOKUP($A24,'Import OffPeak'!$A$3:L$99,7,FALSE())-VLOOKUP($A24,'Import OffPeak change'!$A$106:L$202,7,FALSE())),0,(VLOOKUP($A24,'Import OffPeak'!$A$3:L$99,7,FALSE())-VLOOKUP($A24,'Import OffPeak change'!$A$106:L$202,7,FALSE())))</f>
        <v>0</v>
      </c>
      <c r="H24" s="193" t="n">
        <f aca="false">IF(ISERROR(VLOOKUP($A24,'Import OffPeak'!$A$3:M$99,8,FALSE())-VLOOKUP($A24,'Import OffPeak change'!$A$106:M$202,8,FALSE())),0,(VLOOKUP($A24,'Import OffPeak'!$A$3:M$99,8,FALSE())-VLOOKUP($A24,'Import OffPeak change'!$A$106:M$202,8,FALSE())))</f>
        <v>948.114423098252</v>
      </c>
      <c r="I24" s="193" t="n">
        <f aca="false">IF(ISERROR(VLOOKUP($A24,'Import OffPeak'!$A$3:N$99,9,FALSE())-VLOOKUP($A24,'Import OffPeak change'!$A$106:N$202,9,FALSE())),0,(VLOOKUP($A24,'Import OffPeak'!$A$3:N$99,9,FALSE())-VLOOKUP($A24,'Import OffPeak change'!$A$106:N$202,9,FALSE())))</f>
        <v>-3.35126448679148</v>
      </c>
      <c r="J24" s="193" t="n">
        <f aca="false">IF(ISERROR(VLOOKUP($A24,'Import OffPeak'!$A$3:O$99,10,FALSE())-VLOOKUP($A24,'Import OffPeak change'!$A$106:O$202,10,FALSE())),0,(VLOOKUP($A24,'Import OffPeak'!$A$3:O$99,10,FALSE())-VLOOKUP($A24,'Import OffPeak change'!$A$106:O$202,10,FALSE())))</f>
        <v>-0.0647143904960217</v>
      </c>
      <c r="K24" s="193" t="n">
        <f aca="false">IF(ISERROR(VLOOKUP($A24,'Import OffPeak'!$A$3:P$99,11,FALSE())-VLOOKUP($A24,'Import OffPeak change'!$A$106:P$202,11,FALSE())),0,(VLOOKUP($A24,'Import OffPeak'!$A$3:P$99,11,FALSE())-VLOOKUP($A24,'Import OffPeak change'!$A$106:P$202,11,FALSE())))</f>
        <v>-0.0491178421999621</v>
      </c>
      <c r="L24" s="193" t="n">
        <f aca="false">IF(ISERROR(VLOOKUP($A24,'Import OffPeak'!$A$3:Q$99,12,FALSE())-VLOOKUP($A24,'Import OffPeak change'!$A$106:Q$202,12,FALSE())),0,(VLOOKUP($A24,'Import OffPeak'!$A$3:Q$99,12,FALSE())-VLOOKUP($A24,'Import OffPeak change'!$A$106:Q$202,12,FALSE())))</f>
        <v>-0.0281238950290117</v>
      </c>
      <c r="M24" s="193" t="n">
        <f aca="false">IF(ISERROR(VLOOKUP($A24,'Import OffPeak'!$A$3:R$99,13,FALSE())-VLOOKUP($A24,'Import OffPeak change'!$A$106:R$202,13,FALSE())),0,(VLOOKUP($A24,'Import OffPeak'!$A$3:R$99,13,FALSE())-VLOOKUP($A24,'Import OffPeak change'!$A$106:R$202,13,FALSE())))</f>
        <v>-0.0140034676139749</v>
      </c>
      <c r="N24" s="193" t="n">
        <f aca="false">IF(ISERROR(VLOOKUP($A24,'Import OffPeak'!$A$3:S$99,14,FALSE())-VLOOKUP($A24,'Import OffPeak change'!$A$106:S$202,14,FALSE())),0,(VLOOKUP($A24,'Import OffPeak'!$A$3:S$99,14,FALSE())-VLOOKUP($A24,'Import OffPeak change'!$A$106:S$202,14,FALSE())))</f>
        <v>0.00183736557198699</v>
      </c>
      <c r="O24" s="193" t="n">
        <f aca="false">IF(ISERROR(VLOOKUP($A24,'Import OffPeak'!$A$3:T$99,15,FALSE())-VLOOKUP($A24,'Import OffPeak change'!$A$106:T$202,15,FALSE())),0,(VLOOKUP($A24,'Import OffPeak'!$A$3:T$99,15,FALSE())-VLOOKUP($A24,'Import OffPeak change'!$A$106:T$202,15,FALSE())))</f>
        <v>0.0209409158870244</v>
      </c>
      <c r="P24" s="193" t="n">
        <f aca="false">IF(ISERROR(VLOOKUP($A24,'Import OffPeak'!$A$3:U$99,16,FALSE())-VLOOKUP($A24,'Import OffPeak change'!$A$106:U$202,16,FALSE())),0,(VLOOKUP($A24,'Import OffPeak'!$A$3:U$99,16,FALSE())-VLOOKUP($A24,'Import OffPeak change'!$A$106:U$202,16,FALSE())))</f>
        <v>0</v>
      </c>
      <c r="Q24" s="193" t="n">
        <f aca="false">IF(ISERROR(VLOOKUP($A24,'Import OffPeak'!$A$3:V$99,17,FALSE())-VLOOKUP($A24,'Import OffPeak change'!$A$106:V$202,17,FALSE())),0,(VLOOKUP($A24,'Import OffPeak'!$A$3:V$99,17,FALSE())-VLOOKUP($A24,'Import OffPeak change'!$A$106:V$202,17,FALSE())))</f>
        <v>0</v>
      </c>
      <c r="R24" s="193" t="n">
        <f aca="false">IF(ISERROR(VLOOKUP($A24,'Import OffPeak'!$A$3:W$99,18,FALSE())-VLOOKUP($A24,'Import OffPeak change'!$A$106:W$202,18,FALSE())),0,(VLOOKUP($A24,'Import OffPeak'!$A$3:W$99,18,FALSE())-VLOOKUP($A24,'Import OffPeak change'!$A$106:W$202,18,FALSE())))</f>
        <v>0</v>
      </c>
      <c r="S24" s="193" t="n">
        <f aca="false">IF(ISERROR(VLOOKUP($A24,'Import OffPeak'!$A$3:X$99,19,FALSE())-VLOOKUP($A24,'Import OffPeak change'!$A$106:X$202,19,FALSE())),0,(VLOOKUP($A24,'Import OffPeak'!$A$3:X$99,19,FALSE())-VLOOKUP($A24,'Import OffPeak change'!$A$106:X$202,19,FALSE())))</f>
        <v>0</v>
      </c>
      <c r="T24" s="193" t="n">
        <f aca="false">IF(ISERROR(VLOOKUP($A24,'Import OffPeak'!$A$3:Y$99,20,FALSE())-VLOOKUP($A24,'Import OffPeak change'!$A$106:Y$202,20,FALSE())),0,(VLOOKUP($A24,'Import OffPeak'!$A$3:Y$99,20,FALSE())-VLOOKUP($A24,'Import OffPeak change'!$A$106:Y$202,20,FALSE())))</f>
        <v>0</v>
      </c>
      <c r="U24" s="193" t="n">
        <f aca="false">IF(ISERROR(VLOOKUP($A24,'Import OffPeak'!$A$3:Z$99,21,FALSE())-VLOOKUP($A24,'Import OffPeak change'!$A$106:Z$202,21,FALSE())),0,(VLOOKUP($A24,'Import OffPeak'!$A$3:Z$99,21,FALSE())-VLOOKUP($A24,'Import OffPeak change'!$A$106:Z$202,21,FALSE())))</f>
        <v>0</v>
      </c>
      <c r="V24" s="193" t="n">
        <f aca="false">IF(ISERROR(VLOOKUP($A24,'Import OffPeak'!$A$3:AA$99,22,FALSE())-VLOOKUP($A24,'Import OffPeak change'!$A$106:AA$202,22,FALSE())),0,(VLOOKUP($A24,'Import OffPeak'!$A$3:AA$99,22,FALSE())-VLOOKUP($A24,'Import OffPeak change'!$A$106:AA$202,22,FALSE())))</f>
        <v>0</v>
      </c>
      <c r="W24" s="193" t="n">
        <f aca="false">IF(ISERROR(VLOOKUP($A24,'Import OffPeak'!$A$3:AB$99,23,FALSE())-VLOOKUP($A24,'Import OffPeak change'!$A$106:AB$202,23,FALSE())),0,(VLOOKUP($A24,'Import OffPeak'!$A$3:AB$99,23,FALSE())-VLOOKUP($A24,'Import OffPeak change'!$A$106:AB$202,23,FALSE())))</f>
        <v>0</v>
      </c>
      <c r="X24" s="193" t="n">
        <f aca="false">IF(ISERROR(VLOOKUP($A24,'Import OffPeak'!$A$3:AC$99,24,FALSE())-VLOOKUP($A24,'Import OffPeak change'!$A$106:AC$202,24,FALSE())),0,(VLOOKUP($A24,'Import OffPeak'!$A$3:AC$99,24,FALSE())-VLOOKUP($A24,'Import OffPeak change'!$A$106:AC$202,24,FALSE())))</f>
        <v>0</v>
      </c>
      <c r="Y24" s="193" t="n">
        <f aca="false">IF(ISERROR(VLOOKUP($A24,'Import OffPeak'!$A$3:AD$99,25,FALSE())-VLOOKUP($A24,'Import OffPeak change'!$A$106:AD$202,25,FALSE())),0,(VLOOKUP($A24,'Import OffPeak'!$A$3:AD$99,25,FALSE())-VLOOKUP($A24,'Import OffPeak change'!$A$106:AD$202,25,FALSE())))</f>
        <v>0</v>
      </c>
      <c r="Z24" s="193" t="n">
        <f aca="false">IF(ISERROR(VLOOKUP($A24,'Import OffPeak'!$A$3:AE$99,26,FALSE())-VLOOKUP($A24,'Import OffPeak change'!$A$106:AE$202,26,FALSE())),0,(VLOOKUP($A24,'Import OffPeak'!$A$3:AE$99,26,FALSE())-VLOOKUP($A24,'Import OffPeak change'!$A$106:AE$202,26,FALSE())))</f>
        <v>0</v>
      </c>
      <c r="AA24" s="193" t="n">
        <f aca="false">IF(ISERROR(VLOOKUP($A24,'Import OffPeak'!$A$3:AF$99,27,FALSE())-VLOOKUP($A24,'Import OffPeak change'!$A$106:AF$202,27,FALSE())),0,(VLOOKUP($A24,'Import OffPeak'!$A$3:AF$99,27,FALSE())-VLOOKUP($A24,'Import OffPeak change'!$A$106:AF$202,27,FALSE())))</f>
        <v>0</v>
      </c>
      <c r="AB24" s="193" t="n">
        <f aca="false">IF(ISERROR(VLOOKUP($A24,'Import OffPeak'!$A$3:AG$99,28,FALSE())-VLOOKUP($A24,'Import OffPeak change'!$A$106:AG$202,28,FALSE())),0,(VLOOKUP($A24,'Import OffPeak'!$A$3:AG$99,28,FALSE())-VLOOKUP($A24,'Import OffPeak change'!$A$106:AG$202,28,FALSE())))</f>
        <v>0</v>
      </c>
      <c r="AC24" s="193" t="n">
        <f aca="false">IF(ISERROR(VLOOKUP($A24,'Import OffPeak'!$A$3:AH$99,29,FALSE())-VLOOKUP($A24,'Import OffPeak change'!$A$106:AH$202,29,FALSE())),0,(VLOOKUP($A24,'Import OffPeak'!$A$3:AH$99,29,FALSE())-VLOOKUP($A24,'Import OffPeak change'!$A$106:AH$202,29,FALSE())))</f>
        <v>0</v>
      </c>
      <c r="AD24" s="193" t="n">
        <f aca="false">IF(ISERROR(VLOOKUP($A24,'Import OffPeak'!$A$3:AI$99,30,FALSE())-VLOOKUP($A24,'Import OffPeak change'!$A$106:AI$202,30,FALSE())),0,(VLOOKUP($A24,'Import OffPeak'!$A$3:AI$99,30,FALSE())-VLOOKUP($A24,'Import OffPeak change'!$A$106:AI$202,30,FALSE())))</f>
        <v>0</v>
      </c>
      <c r="AE24" s="193" t="n">
        <f aca="false">IF(ISERROR(VLOOKUP($A24,'Import OffPeak'!$A$3:AJ$99,31,FALSE())-VLOOKUP($A24,'Import OffPeak change'!$A$106:AJ$202,31,FALSE())),0,(VLOOKUP($A24,'Import OffPeak'!$A$3:AJ$99,31,FALSE())-VLOOKUP($A24,'Import OffPeak change'!$A$106:AJ$202,31,FALSE())))</f>
        <v>0</v>
      </c>
      <c r="AF24" s="193" t="n">
        <f aca="false">IF(ISERROR(VLOOKUP($A24,'Import OffPeak'!$A$3:AK$99,32,FALSE())-VLOOKUP($A24,'Import OffPeak change'!$A$106:AK$202,32,FALSE())),0,(VLOOKUP($A24,'Import OffPeak'!$A$3:AK$99,32,FALSE())-VLOOKUP($A24,'Import OffPeak change'!$A$106:AK$202,32,FALSE())))</f>
        <v>0</v>
      </c>
      <c r="AG24" s="193" t="n">
        <f aca="false">IF(ISERROR(VLOOKUP($A24,'Import OffPeak'!$A$3:AL$99,33,FALSE())-VLOOKUP($A24,'Import OffPeak change'!$A$106:AL$202,33,FALSE())),0,(VLOOKUP($A24,'Import OffPeak'!$A$3:AL$99,33,FALSE())-VLOOKUP($A24,'Import OffPeak change'!$A$106:AL$202,33,FALSE())))</f>
        <v>0</v>
      </c>
      <c r="AH24" s="193" t="n">
        <f aca="false">IF(ISERROR(VLOOKUP($A24,'Import OffPeak'!$A$3:AM$99,34,FALSE())-VLOOKUP($A24,'Import OffPeak change'!$A$106:AM$202,34,FALSE())),0,(VLOOKUP($A24,'Import OffPeak'!$A$3:AM$99,34,FALSE())-VLOOKUP($A24,'Import OffPeak change'!$A$106:AM$202,34,FALSE())))</f>
        <v>0</v>
      </c>
      <c r="AI24" s="193" t="n">
        <f aca="false">IF(ISERROR(VLOOKUP($A24,'Import OffPeak'!$A$3:AN$99,35,FALSE())-VLOOKUP($A24,'Import OffPeak change'!$A$106:AN$202,35,FALSE())),0,(VLOOKUP($A24,'Import OffPeak'!$A$3:AN$99,35,FALSE())-VLOOKUP($A24,'Import OffPeak change'!$A$106:AN$202,35,FALSE())))</f>
        <v>0</v>
      </c>
      <c r="AJ24" s="193" t="n">
        <f aca="false">IF(ISERROR(VLOOKUP($A24,'Import OffPeak'!$A$3:AO$99,36,FALSE())-VLOOKUP($A24,'Import OffPeak change'!$A$106:AO$202,36,FALSE())),0,(VLOOKUP($A24,'Import OffPeak'!$A$3:AO$99,36,FALSE())-VLOOKUP($A24,'Import OffPeak change'!$A$106:AO$202,36,FALSE())))</f>
        <v>0</v>
      </c>
      <c r="AK24" s="193" t="n">
        <f aca="false">IF(ISERROR(VLOOKUP($A24,'Import OffPeak'!$A$3:AP$99,37,FALSE())-VLOOKUP($A24,'Import OffPeak change'!$A$106:AP$202,37,FALSE())),0,(VLOOKUP($A24,'Import OffPeak'!$A$3:AP$99,37,FALSE())-VLOOKUP($A24,'Import OffPeak change'!$A$106:AP$202,37,FALSE())))</f>
        <v>0</v>
      </c>
      <c r="AL24" s="193" t="n">
        <f aca="false">IF(ISERROR(VLOOKUP($A24,'Import OffPeak'!$A$3:AQ$99,38,FALSE())-VLOOKUP($A24,'Import OffPeak change'!$A$106:AQ$202,38,FALSE())),0,(VLOOKUP($A24,'Import OffPeak'!$A$3:AQ$99,38,FALSE())-VLOOKUP($A24,'Import OffPeak change'!$A$106:AQ$202,38,FALSE())))</f>
        <v>0</v>
      </c>
      <c r="AM24" s="193" t="n">
        <f aca="false">IF(ISERROR(VLOOKUP($A24,'Import OffPeak'!$A$3:AR$99,39,FALSE())-VLOOKUP($A24,'Import OffPeak change'!$A$106:AR$202,39,FALSE())),0,(VLOOKUP($A24,'Import OffPeak'!$A$3:AR$99,39,FALSE())-VLOOKUP($A24,'Import OffPeak change'!$A$106:AR$202,39,FALSE())))</f>
        <v>0</v>
      </c>
      <c r="AN24" s="193" t="n">
        <f aca="false">IF(ISERROR(VLOOKUP($A24,'Import OffPeak'!$A$3:AS$99,40,FALSE())-VLOOKUP($A24,'Import OffPeak change'!$A$106:AS$202,40,FALSE())),0,(VLOOKUP($A24,'Import OffPeak'!$A$3:AS$99,40,FALSE())-VLOOKUP($A24,'Import OffPeak change'!$A$106:AS$202,40,FALSE())))</f>
        <v>0</v>
      </c>
      <c r="AO24" s="193" t="n">
        <f aca="false">IF(ISERROR(VLOOKUP($A24,'Import OffPeak'!$A$3:AT$99,41,FALSE())-VLOOKUP($A24,'Import OffPeak change'!$A$106:AT$202,41,FALSE())),0,(VLOOKUP($A24,'Import OffPeak'!$A$3:AT$99,41,FALSE())-VLOOKUP($A24,'Import OffPeak change'!$A$106:AT$202,41,FALSE())))</f>
        <v>0</v>
      </c>
      <c r="AP24" s="193" t="n">
        <f aca="false">IF(ISERROR(VLOOKUP($A24,'Import OffPeak'!$A$3:AU$99,42,FALSE())-VLOOKUP($A24,'Import OffPeak change'!$A$106:AU$202,42,FALSE())),0,(VLOOKUP($A24,'Import OffPeak'!$A$3:AU$99,42,FALSE())-VLOOKUP($A24,'Import OffPeak change'!$A$106:AU$202,42,FALSE())))</f>
        <v>0</v>
      </c>
      <c r="AQ24" s="193" t="n">
        <f aca="false">IF(ISERROR(VLOOKUP($A24,'Import OffPeak'!$A$3:AV$99,43,FALSE())-VLOOKUP($A24,'Import OffPeak change'!$A$106:AV$202,43,FALSE())),0,(VLOOKUP($A24,'Import OffPeak'!$A$3:AV$99,43,FALSE())-VLOOKUP($A24,'Import OffPeak change'!$A$106:AV$202,43,FALSE())))</f>
        <v>0</v>
      </c>
      <c r="AR24" s="193" t="n">
        <f aca="false">IF(ISERROR(VLOOKUP($A24,'Import OffPeak'!$A$3:AW$99,44,FALSE())-VLOOKUP($A24,'Import OffPeak change'!$A$106:AW$202,44,FALSE())),0,(VLOOKUP($A24,'Import OffPeak'!$A$3:AW$99,44,FALSE())-VLOOKUP($A24,'Import OffPeak change'!$A$106:AW$202,44,FALSE())))</f>
        <v>0</v>
      </c>
      <c r="AS24" s="193" t="n">
        <f aca="false">IF(ISERROR(VLOOKUP($A24,'Import OffPeak'!$A$3:AX$99,45,FALSE())-VLOOKUP($A24,'Import OffPeak change'!$A$106:AX$202,45,FALSE())),0,(VLOOKUP($A24,'Import OffPeak'!$A$3:AX$99,45,FALSE())-VLOOKUP($A24,'Import OffPeak change'!$A$106:AX$202,45,FALSE())))</f>
        <v>0</v>
      </c>
      <c r="AT24" s="193" t="n">
        <f aca="false">IF(ISERROR(VLOOKUP($A24,'Import OffPeak'!$A$3:AY$99,46,FALSE())-VLOOKUP($A24,'Import OffPeak change'!$A$106:AY$202,46,FALSE())),0,(VLOOKUP($A24,'Import OffPeak'!$A$3:AY$99,46,FALSE())-VLOOKUP($A24,'Import OffPeak change'!$A$106:AY$202,46,FALSE())))</f>
        <v>0</v>
      </c>
      <c r="AU24" s="193" t="n">
        <f aca="false">IF(ISERROR(VLOOKUP($A24,'Import OffPeak'!$A$3:AZ$99,47,FALSE())-VLOOKUP($A24,'Import OffPeak change'!$A$106:AZ$202,47,FALSE())),0,(VLOOKUP($A24,'Import OffPeak'!$A$3:AZ$99,47,FALSE())-VLOOKUP($A24,'Import OffPeak change'!$A$106:AZ$202,47,FALSE())))</f>
        <v>0</v>
      </c>
      <c r="AV24" s="193" t="n">
        <f aca="false">IF(ISERROR(VLOOKUP($A24,'Import OffPeak'!$A$3:BA$99,48,FALSE())-VLOOKUP($A24,'Import OffPeak change'!$A$106:BA$202,48,FALSE())),0,(VLOOKUP($A24,'Import OffPeak'!$A$3:BA$99,48,FALSE())-VLOOKUP($A24,'Import OffPeak change'!$A$106:BA$202,48,FALSE())))</f>
        <v>0</v>
      </c>
      <c r="AW24" s="193" t="n">
        <f aca="false">IF(ISERROR(VLOOKUP($A24,'Import OffPeak'!$A$3:BB$99,49,FALSE())-VLOOKUP($A24,'Import OffPeak change'!$A$106:BB$202,49,FALSE())),0,(VLOOKUP($A24,'Import OffPeak'!$A$3:BB$99,49,FALSE())-VLOOKUP($A24,'Import OffPeak change'!$A$106:BB$202,49,FALSE())))</f>
        <v>0</v>
      </c>
      <c r="AX24" s="193" t="n">
        <f aca="false">IF(ISERROR(VLOOKUP($A24,'Import OffPeak'!$A$3:BC$99,50,FALSE())-VLOOKUP($A24,'Import OffPeak change'!$A$106:BC$202,50,FALSE())),0,(VLOOKUP($A24,'Import OffPeak'!$A$3:BC$99,50,FALSE())-VLOOKUP($A24,'Import OffPeak change'!$A$106:BC$202,50,FALSE())))</f>
        <v>0</v>
      </c>
      <c r="AY24" s="193" t="n">
        <f aca="false">IF(ISERROR(VLOOKUP($A24,'Import OffPeak'!$A$3:BD$99,51,FALSE())-VLOOKUP($A24,'Import OffPeak change'!$A$106:BD$202,51,FALSE())),0,(VLOOKUP($A24,'Import OffPeak'!$A$3:BD$99,51,FALSE())-VLOOKUP($A24,'Import OffPeak change'!$A$106:BD$202,51,FALSE())))</f>
        <v>0</v>
      </c>
      <c r="AZ24" s="193" t="n">
        <f aca="false">IF(ISERROR(VLOOKUP($A24,'Import OffPeak'!$A$3:BE$99,52,FALSE())-VLOOKUP($A24,'Import OffPeak change'!$A$106:BE$202,52,FALSE())),0,(VLOOKUP($A24,'Import OffPeak'!$A$3:BE$99,52,FALSE())-VLOOKUP($A24,'Import OffPeak change'!$A$106:BE$202,52,FALSE())))</f>
        <v>0</v>
      </c>
      <c r="BA24" s="193" t="n">
        <f aca="false">IF(ISERROR(VLOOKUP($A24,'Import OffPeak'!$A$3:BF$99,53,FALSE())-VLOOKUP($A24,'Import OffPeak change'!$A$106:BF$202,53,FALSE())),0,(VLOOKUP($A24,'Import OffPeak'!$A$3:BF$99,53,FALSE())-VLOOKUP($A24,'Import OffPeak change'!$A$106:BF$202,53,FALSE())))</f>
        <v>0</v>
      </c>
      <c r="BB24" s="193" t="n">
        <f aca="false">IF(ISERROR(VLOOKUP($A24,'Import OffPeak'!$A$3:BG$99,54,FALSE())-VLOOKUP($A24,'Import OffPeak change'!$A$106:BG$202,54,FALSE())),0,(VLOOKUP($A24,'Import OffPeak'!$A$3:BG$99,54,FALSE())-VLOOKUP($A24,'Import OffPeak change'!$A$106:BG$202,54,FALSE())))</f>
        <v>0</v>
      </c>
      <c r="BC24" s="193" t="n">
        <f aca="false">IF(ISERROR(VLOOKUP($A24,'Import OffPeak'!$A$3:BH$99,55,FALSE())-VLOOKUP($A24,'Import OffPeak change'!$A$106:BH$202,55,FALSE())),0,(VLOOKUP($A24,'Import OffPeak'!$A$3:BH$99,55,FALSE())-VLOOKUP($A24,'Import OffPeak change'!$A$106:BH$202,55,FALSE())))</f>
        <v>0</v>
      </c>
      <c r="BD24" s="193" t="n">
        <f aca="false">IF(ISERROR(VLOOKUP($A24,'Import OffPeak'!$A$3:BI$99,56,FALSE())-VLOOKUP($A24,'Import OffPeak change'!$A$106:BI$202,56,FALSE())),0,(VLOOKUP($A24,'Import OffPeak'!$A$3:BI$99,56,FALSE())-VLOOKUP($A24,'Import OffPeak change'!$A$106:BI$202,56,FALSE())))</f>
        <v>0</v>
      </c>
      <c r="BE24" s="193" t="n">
        <f aca="false">IF(ISERROR(VLOOKUP($A24,'Import OffPeak'!$A$3:BJ$99,57,FALSE())-VLOOKUP($A24,'Import OffPeak change'!$A$106:BJ$202,57,FALSE())),0,(VLOOKUP($A24,'Import OffPeak'!$A$3:BJ$99,57,FALSE())-VLOOKUP($A24,'Import OffPeak change'!$A$106:BJ$202,57,FALSE())))</f>
        <v>0</v>
      </c>
      <c r="BF24" s="193" t="n">
        <f aca="false">IF(ISERROR(VLOOKUP($A24,'Import OffPeak'!$A$3:BK$99,58,FALSE())-VLOOKUP($A24,'Import OffPeak change'!$A$106:BK$202,58,FALSE())),0,(VLOOKUP($A24,'Import OffPeak'!$A$3:BK$99,58,FALSE())-VLOOKUP($A24,'Import OffPeak change'!$A$106:BK$202,58,FALSE())))</f>
        <v>0</v>
      </c>
      <c r="BG24" s="193" t="n">
        <f aca="false">IF(ISERROR(VLOOKUP($A24,'Import OffPeak'!$A$3:BL$99,59,FALSE())-VLOOKUP($A24,'Import OffPeak change'!$A$106:BL$202,59,FALSE())),0,(VLOOKUP($A24,'Import OffPeak'!$A$3:BL$99,59,FALSE())-VLOOKUP($A24,'Import OffPeak change'!$A$106:BL$202,59,FALSE())))</f>
        <v>0</v>
      </c>
      <c r="BH24" s="193" t="n">
        <f aca="false">IF(ISERROR(VLOOKUP($A24,'Import OffPeak'!$A$3:BM$99,60,FALSE())-VLOOKUP($A24,'Import OffPeak change'!$A$106:BM$202,60,FALSE())),0,(VLOOKUP($A24,'Import OffPeak'!$A$3:BM$99,60,FALSE())-VLOOKUP($A24,'Import OffPeak change'!$A$106:BM$202,60,FALSE())))</f>
        <v>0</v>
      </c>
      <c r="BI24" s="193" t="n">
        <f aca="false">IF(ISERROR(VLOOKUP($A24,'Import OffPeak'!$A$3:BN$99,61,FALSE())-VLOOKUP($A24,'Import OffPeak change'!$A$106:BN$202,61,FALSE())),0,(VLOOKUP($A24,'Import OffPeak'!$A$3:BN$99,61,FALSE())-VLOOKUP($A24,'Import OffPeak change'!$A$106:BN$202,61,FALSE())))</f>
        <v>0</v>
      </c>
      <c r="BJ24" s="193" t="n">
        <f aca="false">IF(ISERROR(VLOOKUP($A24,'Import OffPeak'!$A$3:BO$99,62,FALSE())-VLOOKUP($A24,'Import OffPeak change'!$A$106:BO$202,62,FALSE())),0,(VLOOKUP($A24,'Import OffPeak'!$A$3:BO$99,62,FALSE())-VLOOKUP($A24,'Import OffPeak change'!$A$106:BO$202,62,FALSE())))</f>
        <v>0</v>
      </c>
      <c r="BK24" s="193" t="n">
        <f aca="false">IF(ISERROR(VLOOKUP($A24,'Import OffPeak'!$A$3:BP$99,63,FALSE())-VLOOKUP($A24,'Import OffPeak change'!$A$106:BP$202,63,FALSE())),0,(VLOOKUP($A24,'Import OffPeak'!$A$3:BP$99,63,FALSE())-VLOOKUP($A24,'Import OffPeak change'!$A$106:BP$202,63,FALSE())))</f>
        <v>0</v>
      </c>
      <c r="BL24" s="193" t="n">
        <f aca="false">IF(ISERROR(VLOOKUP($A24,'Import OffPeak'!$A$3:BQ$99,64,FALSE())-VLOOKUP($A24,'Import OffPeak change'!$A$106:BQ$202,64,FALSE())),0,(VLOOKUP($A24,'Import OffPeak'!$A$3:BQ$99,64,FALSE())-VLOOKUP($A24,'Import OffPeak change'!$A$106:BQ$202,64,FALSE())))</f>
        <v>0</v>
      </c>
      <c r="BM24" s="193" t="n">
        <f aca="false">IF(ISERROR(VLOOKUP($A24,'Import OffPeak'!$A$3:BR$99,65,FALSE())-VLOOKUP($A24,'Import OffPeak change'!$A$106:BR$202,65,FALSE())),0,(VLOOKUP($A24,'Import OffPeak'!$A$3:BR$99,65,FALSE())-VLOOKUP($A24,'Import OffPeak change'!$A$106:BR$202,65,FALSE())))</f>
        <v>0</v>
      </c>
      <c r="BN24" s="193" t="n">
        <f aca="false">IF(ISERROR(VLOOKUP($A24,'Import OffPeak'!$A$3:BS$99,66,FALSE())-VLOOKUP($A24,'Import OffPeak change'!$A$106:BS$202,66,FALSE())),0,(VLOOKUP($A24,'Import OffPeak'!$A$3:BS$99,66,FALSE())-VLOOKUP($A24,'Import OffPeak change'!$A$106:BS$202,66,FALSE())))</f>
        <v>0</v>
      </c>
      <c r="BO24" s="193" t="n">
        <f aca="false">IF(ISERROR(VLOOKUP($A24,'Import OffPeak'!$A$3:BT$99,67,FALSE())-VLOOKUP($A24,'Import OffPeak change'!$A$106:BT$202,67,FALSE())),0,(VLOOKUP($A24,'Import OffPeak'!$A$3:BT$99,67,FALSE())-VLOOKUP($A24,'Import OffPeak change'!$A$106:BT$202,67,FALSE())))</f>
        <v>0</v>
      </c>
      <c r="BP24" s="193" t="n">
        <f aca="false">IF(ISERROR(VLOOKUP($A24,'Import OffPeak'!$A$3:BU$99,68,FALSE())-VLOOKUP($A24,'Import OffPeak change'!$A$106:BU$202,68,FALSE())),0,(VLOOKUP($A24,'Import OffPeak'!$A$3:BU$99,68,FALSE())-VLOOKUP($A24,'Import OffPeak change'!$A$106:BU$202,68,FALSE())))</f>
        <v>0</v>
      </c>
      <c r="BQ24" s="193" t="n">
        <f aca="false">IF(ISERROR(VLOOKUP($A24,'Import OffPeak'!$A$3:BV$99,69,FALSE())-VLOOKUP($A24,'Import OffPeak change'!$A$106:BV$202,69,FALSE())),0,(VLOOKUP($A24,'Import OffPeak'!$A$3:BV$99,69,FALSE())-VLOOKUP($A24,'Import OffPeak change'!$A$106:BV$202,69,FALSE())))</f>
        <v>0</v>
      </c>
      <c r="BR24" s="193" t="n">
        <f aca="false">IF(ISERROR(VLOOKUP($A24,'Import OffPeak'!$A$3:BW$99,70,FALSE())-VLOOKUP($A24,'Import OffPeak change'!$A$106:BW$202,70,FALSE())),0,(VLOOKUP($A24,'Import OffPeak'!$A$3:BW$99,70,FALSE())-VLOOKUP($A24,'Import OffPeak change'!$A$106:BW$202,70,FALSE())))</f>
        <v>0</v>
      </c>
      <c r="BS24" s="193" t="n">
        <f aca="false">IF(ISERROR(VLOOKUP($A24,'Import OffPeak'!$A$3:BX$99,71,FALSE())-VLOOKUP($A24,'Import OffPeak change'!$A$106:BX$202,71,FALSE())),0,(VLOOKUP($A24,'Import OffPeak'!$A$3:BX$99,71,FALSE())-VLOOKUP($A24,'Import OffPeak change'!$A$106:BX$202,71,FALSE())))</f>
        <v>0</v>
      </c>
      <c r="BT24" s="193" t="n">
        <f aca="false">IF(ISERROR(VLOOKUP($A24,'Import OffPeak'!$A$3:BY$99,72,FALSE())-VLOOKUP($A24,'Import OffPeak change'!$A$106:BY$202,72,FALSE())),0,(VLOOKUP($A24,'Import OffPeak'!$A$3:BY$99,72,FALSE())-VLOOKUP($A24,'Import OffPeak change'!$A$106:BY$202,72,FALSE())))</f>
        <v>0</v>
      </c>
      <c r="BU24" s="193" t="n">
        <f aca="false">IF(ISERROR(VLOOKUP($A24,'Import OffPeak'!$A$3:BZ$99,73,FALSE())-VLOOKUP($A24,'Import OffPeak change'!$A$106:BZ$202,73,FALSE())),0,(VLOOKUP($A24,'Import OffPeak'!$A$3:BZ$99,73,FALSE())-VLOOKUP($A24,'Import OffPeak change'!$A$106:BZ$202,73,FALSE())))</f>
        <v>0</v>
      </c>
      <c r="BV24" s="193" t="n">
        <f aca="false">IF(ISERROR(VLOOKUP($A24,'Import OffPeak'!$A$3:CA$99,74,FALSE())-VLOOKUP($A24,'Import OffPeak change'!$A$106:CA$202,74,FALSE())),0,(VLOOKUP($A24,'Import OffPeak'!$A$3:CA$99,74,FALSE())-VLOOKUP($A24,'Import OffPeak change'!$A$106:CA$202,74,FALSE())))</f>
        <v>0</v>
      </c>
      <c r="BW24" s="193" t="n">
        <f aca="false">IF(ISERROR(VLOOKUP($A24,'Import OffPeak'!$A$3:CB$99,75,FALSE())-VLOOKUP($A24,'Import OffPeak change'!$A$106:CB$202,75,FALSE())),0,(VLOOKUP($A24,'Import OffPeak'!$A$3:CB$99,75,FALSE())-VLOOKUP($A24,'Import OffPeak change'!$A$106:CB$202,75,FALSE())))</f>
        <v>0</v>
      </c>
      <c r="BX24" s="193" t="n">
        <f aca="false">IF(ISERROR(VLOOKUP($A24,'Import OffPeak'!$A$3:CC$99,76,FALSE())-VLOOKUP($A24,'Import OffPeak change'!$A$106:CC$202,76,FALSE())),0,(VLOOKUP($A24,'Import OffPeak'!$A$3:CC$99,76,FALSE())-VLOOKUP($A24,'Import OffPeak change'!$A$106:CC$202,76,FALSE())))</f>
        <v>0</v>
      </c>
      <c r="BY24" s="193" t="n">
        <f aca="false">IF(ISERROR(VLOOKUP($A24,'Import OffPeak'!$A$3:CD$99,77,FALSE())-VLOOKUP($A24,'Import OffPeak change'!$A$106:CD$202,77,FALSE())),0,(VLOOKUP($A24,'Import OffPeak'!$A$3:CD$99,77,FALSE())-VLOOKUP($A24,'Import OffPeak change'!$A$106:CD$202,77,FALSE())))</f>
        <v>0</v>
      </c>
      <c r="BZ24" s="193" t="n">
        <f aca="false">IF(ISERROR(VLOOKUP($A24,'Import OffPeak'!$A$3:CE$99,78,FALSE())-VLOOKUP($A24,'Import OffPeak change'!$A$106:CE$202,78,FALSE())),0,(VLOOKUP($A24,'Import OffPeak'!$A$3:CE$99,78,FALSE())-VLOOKUP($A24,'Import OffPeak change'!$A$106:CE$202,78,FALSE())))</f>
        <v>0</v>
      </c>
      <c r="CA24" s="193" t="n">
        <f aca="false">IF(ISERROR(VLOOKUP($A24,'Import OffPeak'!$A$3:CF$99,79,FALSE())-VLOOKUP($A24,'Import OffPeak change'!$A$106:CF$202,79,FALSE())),0,(VLOOKUP($A24,'Import OffPeak'!$A$3:CF$99,79,FALSE())-VLOOKUP($A24,'Import OffPeak change'!$A$106:CF$202,79,FALSE())))</f>
        <v>0</v>
      </c>
      <c r="CB24" s="193" t="n">
        <f aca="false">IF(ISERROR(VLOOKUP($A24,'Import OffPeak'!$A$3:CG$99,80,FALSE())-VLOOKUP($A24,'Import OffPeak change'!$A$106:CG$202,80,FALSE())),0,(VLOOKUP($A24,'Import OffPeak'!$A$3:CG$99,80,FALSE())-VLOOKUP($A24,'Import OffPeak change'!$A$106:CG$202,80,FALSE())))</f>
        <v>0</v>
      </c>
      <c r="CC24" s="193" t="n">
        <f aca="false">IF(ISERROR(VLOOKUP($A24,'Import OffPeak'!$A$3:CH$99,81,FALSE())-VLOOKUP($A24,'Import OffPeak change'!$A$106:CH$202,81,FALSE())),0,(VLOOKUP($A24,'Import OffPeak'!$A$3:CH$99,81,FALSE())-VLOOKUP($A24,'Import OffPeak change'!$A$106:CH$202,81,FALSE())))</f>
        <v>0</v>
      </c>
      <c r="CD24" s="193" t="n">
        <f aca="false">IF(ISERROR(VLOOKUP($A24,'Import OffPeak'!$A$3:CI$99,82,FALSE())-VLOOKUP($A24,'Import OffPeak change'!$A$106:CI$202,82,FALSE())),0,(VLOOKUP($A24,'Import OffPeak'!$A$3:CI$99,82,FALSE())-VLOOKUP($A24,'Import OffPeak change'!$A$106:CI$202,82,FALSE())))</f>
        <v>0</v>
      </c>
      <c r="CE24" s="193" t="n">
        <f aca="false">IF(ISERROR(VLOOKUP($A24,'Import OffPeak'!$A$3:CJ$99,83,FALSE())-VLOOKUP($A24,'Import OffPeak change'!$A$106:CJ$202,83,FALSE())),0,(VLOOKUP($A24,'Import OffPeak'!$A$3:CJ$99,83,FALSE())-VLOOKUP($A24,'Import OffPeak change'!$A$106:CJ$202,83,FALSE())))</f>
        <v>0</v>
      </c>
      <c r="CF24" s="193" t="n">
        <f aca="false">IF(ISERROR(VLOOKUP($A24,'Import OffPeak'!$A$3:CK$99,84,FALSE())-VLOOKUP($A24,'Import OffPeak change'!$A$106:CK$202,84,FALSE())),0,(VLOOKUP($A24,'Import OffPeak'!$A$3:CK$99,84,FALSE())-VLOOKUP($A24,'Import OffPeak change'!$A$106:CK$202,84,FALSE())))</f>
        <v>0</v>
      </c>
      <c r="CG24" s="193" t="n">
        <f aca="false">IF(ISERROR(VLOOKUP($A24,'Import OffPeak'!$A$3:CL$99,85,FALSE())-VLOOKUP($A24,'Import OffPeak change'!$A$106:CL$202,85,FALSE())),0,(VLOOKUP($A24,'Import OffPeak'!$A$3:CL$99,85,FALSE())-VLOOKUP($A24,'Import OffPeak change'!$A$106:CL$202,85,FALSE())))</f>
        <v>0</v>
      </c>
      <c r="CH24" s="193" t="n">
        <f aca="false">IF(ISERROR(VLOOKUP($A24,'Import OffPeak'!$A$3:CM$99,86,FALSE())-VLOOKUP($A24,'Import OffPeak change'!$A$106:CM$202,86,FALSE())),0,(VLOOKUP($A24,'Import OffPeak'!$A$3:CM$99,86,FALSE())-VLOOKUP($A24,'Import OffPeak change'!$A$106:CM$202,86,FALSE())))</f>
        <v>0</v>
      </c>
      <c r="CI24" s="193" t="n">
        <f aca="false">IF(ISERROR(VLOOKUP($A24,'Import OffPeak'!$A$3:CN$99,87,FALSE())-VLOOKUP($A24,'Import OffPeak change'!$A$106:CN$202,87,FALSE())),0,(VLOOKUP($A24,'Import OffPeak'!$A$3:CN$99,87,FALSE())-VLOOKUP($A24,'Import OffPeak change'!$A$106:CN$202,87,FALSE())))</f>
        <v>0</v>
      </c>
      <c r="CJ24" s="193" t="n">
        <f aca="false">IF(ISERROR(VLOOKUP($A24,'Import OffPeak'!$A$3:CO$99,88,FALSE())-VLOOKUP($A24,'Import OffPeak change'!$A$106:CO$202,88,FALSE())),0,(VLOOKUP($A24,'Import OffPeak'!$A$3:CO$99,88,FALSE())-VLOOKUP($A24,'Import OffPeak change'!$A$106:CO$202,88,FALSE())))</f>
        <v>0</v>
      </c>
      <c r="CK24" s="193" t="n">
        <f aca="false">IF(ISERROR(VLOOKUP($A24,'Import OffPeak'!$A$3:CP$99,89,FALSE())-VLOOKUP($A24,'Import OffPeak change'!$A$106:CP$202,89,FALSE())),0,(VLOOKUP($A24,'Import OffPeak'!$A$3:CP$99,89,FALSE())-VLOOKUP($A24,'Import OffPeak change'!$A$106:CP$202,89,FALSE())))</f>
        <v>0</v>
      </c>
      <c r="CL24" s="193" t="n">
        <f aca="false">IF(ISERROR(VLOOKUP($A24,'Import OffPeak'!$A$3:CQ$99,90,FALSE())-VLOOKUP($A24,'Import OffPeak change'!$A$106:CQ$202,90,FALSE())),0,(VLOOKUP($A24,'Import OffPeak'!$A$3:CQ$99,90,FALSE())-VLOOKUP($A24,'Import OffPeak change'!$A$106:CQ$202,90,FALSE())))</f>
        <v>0</v>
      </c>
      <c r="CM24" s="193" t="n">
        <f aca="false">IF(ISERROR(VLOOKUP($A24,'Import OffPeak'!$A$3:CR$99,91,FALSE())-VLOOKUP($A24,'Import OffPeak change'!$A$106:CR$202,91,FALSE())),0,(VLOOKUP($A24,'Import OffPeak'!$A$3:CR$99,91,FALSE())-VLOOKUP($A24,'Import OffPeak change'!$A$106:CR$202,91,FALSE())))</f>
        <v>0</v>
      </c>
      <c r="CN24" s="193" t="n">
        <f aca="false">IF(ISERROR(VLOOKUP($A24,'Import OffPeak'!$A$3:CS$99,92,FALSE())-VLOOKUP($A24,'Import OffPeak change'!$A$106:CS$202,92,FALSE())),0,(VLOOKUP($A24,'Import OffPeak'!$A$3:CS$99,92,FALSE())-VLOOKUP($A24,'Import OffPeak change'!$A$106:CS$202,92,FALSE())))</f>
        <v>0</v>
      </c>
      <c r="CO24" s="193" t="n">
        <f aca="false">IF(ISERROR(VLOOKUP($A24,'Import OffPeak'!$A$3:CT$99,93,FALSE())-VLOOKUP($A24,'Import OffPeak change'!$A$106:CT$202,93,FALSE())),0,(VLOOKUP($A24,'Import OffPeak'!$A$3:CT$99,93,FALSE())-VLOOKUP($A24,'Import OffPeak change'!$A$106:CT$202,93,FALSE())))</f>
        <v>0</v>
      </c>
      <c r="CP24" s="193" t="n">
        <f aca="false">IF(ISERROR(VLOOKUP($A24,'Import OffPeak'!$A$3:CU$99,94,FALSE())-VLOOKUP($A24,'Import OffPeak change'!$A$106:CU$202,94,FALSE())),0,(VLOOKUP($A24,'Import OffPeak'!$A$3:CU$99,94,FALSE())-VLOOKUP($A24,'Import OffPeak change'!$A$106:CU$202,94,FALSE())))</f>
        <v>0</v>
      </c>
      <c r="CQ24" s="193" t="n">
        <f aca="false">IF(ISERROR(VLOOKUP($A24,'Import OffPeak'!$A$3:CV$99,95,FALSE())-VLOOKUP($A24,'Import OffPeak change'!$A$106:CV$202,95,FALSE())),0,(VLOOKUP($A24,'Import OffPeak'!$A$3:CV$99,95,FALSE())-VLOOKUP($A24,'Import OffPeak change'!$A$106:CV$202,95,FALSE())))</f>
        <v>0</v>
      </c>
      <c r="CR24" s="193" t="n">
        <f aca="false">IF(ISERROR(VLOOKUP($A24,'Import OffPeak'!$A$3:CW$99,96,FALSE())-VLOOKUP($A24,'Import OffPeak change'!$A$106:CW$202,96,FALSE())),0,(VLOOKUP($A24,'Import OffPeak'!$A$3:CW$99,96,FALSE())-VLOOKUP($A24,'Import OffPeak change'!$A$106:CW$202,96,FALSE())))</f>
        <v>0</v>
      </c>
      <c r="CS24" s="193" t="n">
        <f aca="false">IF(ISERROR(VLOOKUP($A24,'Import OffPeak'!$A$3:CX$99,97,FALSE())-VLOOKUP($A24,'Import OffPeak change'!$A$106:CX$202,97,FALSE())),0,(VLOOKUP($A24,'Import OffPeak'!$A$3:CX$99,97,FALSE())-VLOOKUP($A24,'Import OffPeak change'!$A$106:CX$202,97,FALSE())))</f>
        <v>0</v>
      </c>
      <c r="CT24" s="193" t="n">
        <f aca="false">IF(ISERROR(VLOOKUP($A24,'Import OffPeak'!$A$3:CY$99,98,FALSE())-VLOOKUP($A24,'Import OffPeak change'!$A$106:CY$202,98,FALSE())),0,(VLOOKUP($A24,'Import OffPeak'!$A$3:CY$99,98,FALSE())-VLOOKUP($A24,'Import OffPeak change'!$A$106:CY$202,98,FALSE())))</f>
        <v>0</v>
      </c>
      <c r="CU24" s="193" t="n">
        <f aca="false">IF(ISERROR(VLOOKUP($A24,'Import OffPeak'!$A$3:CZ$99,99,FALSE())-VLOOKUP($A24,'Import OffPeak change'!$A$106:CZ$202,99,FALSE())),0,(VLOOKUP($A24,'Import OffPeak'!$A$3:CZ$99,99,FALSE())-VLOOKUP($A24,'Import OffPeak change'!$A$106:CZ$202,99,FALSE())))</f>
        <v>0</v>
      </c>
      <c r="CV24" s="193" t="n">
        <f aca="false">IF(ISERROR(VLOOKUP($A24,'Import OffPeak'!$A$3:DA$99,100,FALSE())-VLOOKUP($A24,'Import OffPeak change'!$A$106:DA$202,100,FALSE())),0,(VLOOKUP($A24,'Import OffPeak'!$A$3:DA$99,100,FALSE())-VLOOKUP($A24,'Import OffPeak change'!$A$106:DA$202,100,FALSE())))</f>
        <v>0</v>
      </c>
      <c r="CW24" s="193" t="n">
        <f aca="false">IF(ISERROR(VLOOKUP($A24,'Import OffPeak'!$A$3:DB$99,101,FALSE())-VLOOKUP($A24,'Import OffPeak change'!$A$106:DB$202,101,FALSE())),0,(VLOOKUP($A24,'Import OffPeak'!$A$3:DB$99,101,FALSE())-VLOOKUP($A24,'Import OffPeak change'!$A$106:DB$202,101,FALSE())))</f>
        <v>0</v>
      </c>
      <c r="CX24" s="193" t="n">
        <f aca="false">IF(ISERROR(VLOOKUP($A24,'Import OffPeak'!$A$3:DC$99,102,FALSE())-VLOOKUP($A24,'Import OffPeak change'!$A$106:DC$202,102,FALSE())),0,(VLOOKUP($A24,'Import OffPeak'!$A$3:DC$99,102,FALSE())-VLOOKUP($A24,'Import OffPeak change'!$A$106:DC$202,102,FALSE())))</f>
        <v>0</v>
      </c>
      <c r="CY24" s="193" t="n">
        <f aca="false">IF(ISERROR(VLOOKUP($A24,'Import OffPeak'!$A$3:DD$99,103,FALSE())-VLOOKUP($A24,'Import OffPeak change'!$A$106:DD$202,103,FALSE())),0,(VLOOKUP($A24,'Import OffPeak'!$A$3:DD$99,103,FALSE())-VLOOKUP($A24,'Import OffPeak change'!$A$106:DD$202,103,FALSE())))</f>
        <v>0</v>
      </c>
      <c r="CZ24" s="193" t="n">
        <f aca="false">IF(ISERROR(VLOOKUP($A24,'Import OffPeak'!$A$3:DE$99,104,FALSE())-VLOOKUP($A24,'Import OffPeak change'!$A$106:DE$202,104,FALSE())),0,(VLOOKUP($A24,'Import OffPeak'!$A$3:DE$99,104,FALSE())-VLOOKUP($A24,'Import OffPeak change'!$A$106:DE$202,104,FALSE())))</f>
        <v>0</v>
      </c>
      <c r="DA24" s="193" t="n">
        <f aca="false">IF(ISERROR(VLOOKUP($A24,'Import OffPeak'!$A$3:DF$99,105,FALSE())-VLOOKUP($A24,'Import OffPeak change'!$A$106:DF$202,105,FALSE())),0,(VLOOKUP($A24,'Import OffPeak'!$A$3:DF$99,105,FALSE())-VLOOKUP($A24,'Import OffPeak change'!$A$106:DF$202,105,FALSE())))</f>
        <v>0</v>
      </c>
      <c r="DB24" s="193" t="n">
        <f aca="false">IF(ISERROR(VLOOKUP($A24,'Import OffPeak'!$A$3:DG$99,106,FALSE())-VLOOKUP($A24,'Import OffPeak change'!$A$106:DG$202,106,FALSE())),0,(VLOOKUP($A24,'Import OffPeak'!$A$3:DG$99,106,FALSE())-VLOOKUP($A24,'Import OffPeak change'!$A$106:DG$202,106,FALSE())))</f>
        <v>0</v>
      </c>
      <c r="DC24" s="193" t="n">
        <f aca="false">IF(ISERROR(VLOOKUP($A24,'Import OffPeak'!$A$3:DH$99,107,FALSE())-VLOOKUP($A24,'Import OffPeak change'!$A$106:DH$202,107,FALSE())),0,(VLOOKUP($A24,'Import OffPeak'!$A$3:DH$99,107,FALSE())-VLOOKUP($A24,'Import OffPeak change'!$A$106:DH$202,107,FALSE())))</f>
        <v>0</v>
      </c>
      <c r="DD24" s="193" t="n">
        <f aca="false">IF(ISERROR(VLOOKUP($A24,'Import OffPeak'!$A$3:DI$99,108,FALSE())-VLOOKUP($A24,'Import OffPeak change'!$A$106:DI$202,108,FALSE())),0,(VLOOKUP($A24,'Import OffPeak'!$A$3:DI$99,108,FALSE())-VLOOKUP($A24,'Import OffPeak change'!$A$106:DI$202,108,FALSE())))</f>
        <v>0</v>
      </c>
      <c r="DE24" s="193" t="n">
        <f aca="false">IF(ISERROR(VLOOKUP($A24,'Import OffPeak'!$A$3:DJ$99,109,FALSE())-VLOOKUP($A24,'Import OffPeak change'!$A$106:DJ$202,109,FALSE())),0,(VLOOKUP($A24,'Import OffPeak'!$A$3:DJ$99,109,FALSE())-VLOOKUP($A24,'Import OffPeak change'!$A$106:DJ$202,109,FALSE())))</f>
        <v>0</v>
      </c>
      <c r="DF24" s="193" t="n">
        <f aca="false">IF(ISERROR(VLOOKUP($A24,'Import OffPeak'!$A$3:DK$99,110,FALSE())-VLOOKUP($A24,'Import OffPeak change'!$A$106:DK$202,110,FALSE())),0,(VLOOKUP($A24,'Import OffPeak'!$A$3:DK$99,110,FALSE())-VLOOKUP($A24,'Import OffPeak change'!$A$106:DK$202,110,FALSE())))</f>
        <v>0</v>
      </c>
      <c r="DG24" s="193" t="n">
        <f aca="false">IF(ISERROR(VLOOKUP($A24,'Import OffPeak'!$A$3:DL$99,111,FALSE())-VLOOKUP($A24,'Import OffPeak change'!$A$106:DL$202,111,FALSE())),0,(VLOOKUP($A24,'Import OffPeak'!$A$3:DL$99,111,FALSE())-VLOOKUP($A24,'Import OffPeak change'!$A$106:DL$202,111,FALSE())))</f>
        <v>0</v>
      </c>
      <c r="DH24" s="193" t="n">
        <f aca="false">IF(ISERROR(VLOOKUP($A24,'Import OffPeak'!$A$3:DM$99,112,FALSE())-VLOOKUP($A24,'Import OffPeak change'!$A$106:DM$202,112,FALSE())),0,(VLOOKUP($A24,'Import OffPeak'!$A$3:DM$99,112,FALSE())-VLOOKUP($A24,'Import OffPeak change'!$A$106:DM$202,112,FALSE())))</f>
        <v>0</v>
      </c>
      <c r="DI24" s="193" t="n">
        <f aca="false">IF(ISERROR(VLOOKUP($A24,'Import OffPeak'!$A$3:DN$99,113,FALSE())-VLOOKUP($A24,'Import OffPeak change'!$A$106:DN$202,113,FALSE())),0,(VLOOKUP($A24,'Import OffPeak'!$A$3:DN$99,113,FALSE())-VLOOKUP($A24,'Import OffPeak change'!$A$106:DN$202,113,FALSE())))</f>
        <v>0</v>
      </c>
      <c r="DJ24" s="193" t="n">
        <f aca="false">IF(ISERROR(VLOOKUP($A24,'Import OffPeak'!$A$3:DO$99,114,FALSE())-VLOOKUP($A24,'Import OffPeak change'!$A$106:DO$202,114,FALSE())),0,(VLOOKUP($A24,'Import OffPeak'!$A$3:DO$99,114,FALSE())-VLOOKUP($A24,'Import OffPeak change'!$A$106:DO$202,114,FALSE())))</f>
        <v>0</v>
      </c>
      <c r="DK24" s="193" t="n">
        <f aca="false">IF(ISERROR(VLOOKUP($A24,'Import OffPeak'!$A$3:DP$99,115,FALSE())-VLOOKUP($A24,'Import OffPeak change'!$A$106:DP$202,115,FALSE())),0,(VLOOKUP($A24,'Import OffPeak'!$A$3:DP$99,115,FALSE())-VLOOKUP($A24,'Import OffPeak change'!$A$106:DP$202,115,FALSE())))</f>
        <v>0</v>
      </c>
      <c r="DL24" s="193" t="n">
        <f aca="false">IF(ISERROR(VLOOKUP($A24,'Import OffPeak'!$A$3:DQ$99,116,FALSE())-VLOOKUP($A24,'Import OffPeak change'!$A$106:DQ$202,116,FALSE())),0,(VLOOKUP($A24,'Import OffPeak'!$A$3:DQ$99,116,FALSE())-VLOOKUP($A24,'Import OffPeak change'!$A$106:DQ$202,116,FALSE())))</f>
        <v>0</v>
      </c>
      <c r="DM24" s="193" t="n">
        <f aca="false">IF(ISERROR(VLOOKUP($A24,'Import OffPeak'!$A$3:DR$99,117,FALSE())-VLOOKUP($A24,'Import OffPeak change'!$A$106:DR$202,117,FALSE())),0,(VLOOKUP($A24,'Import OffPeak'!$A$3:DR$99,117,FALSE())-VLOOKUP($A24,'Import OffPeak change'!$A$106:DR$202,117,FALSE())))</f>
        <v>0</v>
      </c>
      <c r="DN24" s="193" t="n">
        <f aca="false">IF(ISERROR(VLOOKUP($A24,'Import OffPeak'!$A$3:DS$99,118,FALSE())-VLOOKUP($A24,'Import OffPeak change'!$A$106:DS$202,118,FALSE())),0,(VLOOKUP($A24,'Import OffPeak'!$A$3:DS$99,118,FALSE())-VLOOKUP($A24,'Import OffPeak change'!$A$106:DS$202,118,FALSE())))</f>
        <v>0</v>
      </c>
      <c r="DO24" s="193" t="n">
        <f aca="false">IF(ISERROR(VLOOKUP($A24,'Import OffPeak'!$A$3:DT$99,119,FALSE())-VLOOKUP($A24,'Import OffPeak change'!$A$106:DT$202,119,FALSE())),0,(VLOOKUP($A24,'Import OffPeak'!$A$3:DT$99,119,FALSE())-VLOOKUP($A24,'Import OffPeak change'!$A$106:DT$202,119,FALSE())))</f>
        <v>0</v>
      </c>
      <c r="DP24" s="193" t="n">
        <f aca="false">IF(ISERROR(VLOOKUP($A24,'Import OffPeak'!$A$3:DU$99,120,FALSE())-VLOOKUP($A24,'Import OffPeak change'!$A$106:DU$202,120,FALSE())),0,(VLOOKUP($A24,'Import OffPeak'!$A$3:DU$99,120,FALSE())-VLOOKUP($A24,'Import OffPeak change'!$A$106:DU$202,120,FALSE())))</f>
        <v>0</v>
      </c>
      <c r="DQ24" s="193" t="n">
        <f aca="false">IF(ISERROR(VLOOKUP($A24,'Import OffPeak'!$A$3:DV$99,121,FALSE())-VLOOKUP($A24,'Import OffPeak change'!$A$106:DV$202,121,FALSE())),0,(VLOOKUP($A24,'Import OffPeak'!$A$3:DV$99,121,FALSE())-VLOOKUP($A24,'Import OffPeak change'!$A$106:DV$202,121,FALSE())))</f>
        <v>0</v>
      </c>
      <c r="DR24" s="193" t="n">
        <f aca="false">IF(ISERROR(VLOOKUP($A24,'Import OffPeak'!$A$3:DW$99,122,FALSE())-VLOOKUP($A24,'Import OffPeak change'!$A$106:DW$202,122,FALSE())),0,(VLOOKUP($A24,'Import OffPeak'!$A$3:DW$99,122,FALSE())-VLOOKUP($A24,'Import OffPeak change'!$A$106:DW$202,122,FALSE())))</f>
        <v>0</v>
      </c>
      <c r="DS24" s="193" t="n">
        <f aca="false">IF(ISERROR(VLOOKUP($A24,'Import OffPeak'!$A$3:DX$99,123,FALSE())-VLOOKUP($A24,'Import OffPeak change'!$A$106:DX$202,123,FALSE())),0,(VLOOKUP($A24,'Import OffPeak'!$A$3:DX$99,123,FALSE())-VLOOKUP($A24,'Import OffPeak change'!$A$106:DX$202,123,FALSE())))</f>
        <v>0</v>
      </c>
      <c r="DT24" s="193" t="n">
        <f aca="false">IF(ISERROR(VLOOKUP($A24,'Import OffPeak'!$A$3:DY$99,124,FALSE())-VLOOKUP($A24,'Import OffPeak change'!$A$106:DY$202,124,FALSE())),0,(VLOOKUP($A24,'Import OffPeak'!$A$3:DY$99,124,FALSE())-VLOOKUP($A24,'Import OffPeak change'!$A$106:DY$202,124,FALSE())))</f>
        <v>0</v>
      </c>
      <c r="DU24" s="193" t="n">
        <f aca="false">IF(ISERROR(VLOOKUP($A24,'Import OffPeak'!$A$3:DZ$99,125,FALSE())-VLOOKUP($A24,'Import OffPeak change'!$A$106:DZ$202,125,FALSE())),0,(VLOOKUP($A24,'Import OffPeak'!$A$3:DZ$99,125,FALSE())-VLOOKUP($A24,'Import OffPeak change'!$A$106:DZ$202,125,FALSE())))</f>
        <v>0</v>
      </c>
      <c r="DV24" s="193" t="n">
        <f aca="false">IF(ISERROR(VLOOKUP($A24,'Import OffPeak'!$A$3:EA$99,126,FALSE())-VLOOKUP($A24,'Import OffPeak change'!$A$106:EA$202,126,FALSE())),0,(VLOOKUP($A24,'Import OffPeak'!$A$3:EA$99,126,FALSE())-VLOOKUP($A24,'Import OffPeak change'!$A$106:EA$202,126,FALSE())))</f>
        <v>0</v>
      </c>
      <c r="DW24" s="193" t="n">
        <f aca="false">IF(ISERROR(VLOOKUP($A24,'Import OffPeak'!$A$3:EB$99,127,FALSE())-VLOOKUP($A24,'Import OffPeak change'!$A$106:EB$202,127,FALSE())),0,(VLOOKUP($A24,'Import OffPeak'!$A$3:EB$99,127,FALSE())-VLOOKUP($A24,'Import OffPeak change'!$A$106:EB$202,127,FALSE())))</f>
        <v>0</v>
      </c>
      <c r="DX24" s="193" t="n">
        <f aca="false">IF(ISERROR(VLOOKUP($A24,'Import OffPeak'!$A$3:EC$99,128,FALSE())-VLOOKUP($A24,'Import OffPeak change'!$A$106:EC$202,128,FALSE())),0,(VLOOKUP($A24,'Import OffPeak'!$A$3:EC$99,128,FALSE())-VLOOKUP($A24,'Import OffPeak change'!$A$106:EC$202,128,FALSE())))</f>
        <v>0</v>
      </c>
      <c r="DY24" s="193" t="n">
        <f aca="false">IF(ISERROR(VLOOKUP($A24,'Import OffPeak'!$A$3:ED$99,129,FALSE())-VLOOKUP($A24,'Import OffPeak change'!$A$106:ED$202,129,FALSE())),0,(VLOOKUP($A24,'Import OffPeak'!$A$3:ED$99,129,FALSE())-VLOOKUP($A24,'Import OffPeak change'!$A$106:ED$202,129,FALSE())))</f>
        <v>0</v>
      </c>
      <c r="DZ24" s="193" t="n">
        <f aca="false">IF(ISERROR(VLOOKUP($A24,'Import OffPeak'!$A$3:EE$99,130,FALSE())-VLOOKUP($A24,'Import OffPeak change'!$A$106:EE$202,130,FALSE())),0,(VLOOKUP($A24,'Import OffPeak'!$A$3:EE$99,130,FALSE())-VLOOKUP($A24,'Import OffPeak change'!$A$106:EE$202,130,FALSE())))</f>
        <v>0</v>
      </c>
      <c r="EA24" s="193" t="n">
        <f aca="false">IF(ISERROR(VLOOKUP($A24,'Import OffPeak'!$A$3:EF$99,131,FALSE())-VLOOKUP($A24,'Import OffPeak change'!$A$106:EF$202,131,FALSE())),0,(VLOOKUP($A24,'Import OffPeak'!$A$3:EF$99,131,FALSE())-VLOOKUP($A24,'Import OffPeak change'!$A$106:EF$202,131,FALSE())))</f>
        <v>0</v>
      </c>
      <c r="EB24" s="193" t="n">
        <f aca="false">IF(ISERROR(VLOOKUP($A24,'Import OffPeak'!$A$3:EG$99,132,FALSE())-VLOOKUP($A24,'Import OffPeak change'!$A$106:EG$202,132,FALSE())),0,(VLOOKUP($A24,'Import OffPeak'!$A$3:EG$99,132,FALSE())-VLOOKUP($A24,'Import OffPeak change'!$A$106:EG$202,132,FALSE())))</f>
        <v>0</v>
      </c>
      <c r="EC24" s="193" t="n">
        <f aca="false">IF(ISERROR(VLOOKUP($A24,'Import OffPeak'!$A$3:EH$99,133,FALSE())-VLOOKUP($A24,'Import OffPeak change'!$A$106:EH$202,133,FALSE())),0,(VLOOKUP($A24,'Import OffPeak'!$A$3:EH$99,133,FALSE())-VLOOKUP($A24,'Import OffPeak change'!$A$106:EH$202,133,FALSE())))</f>
        <v>0</v>
      </c>
      <c r="ED24" s="193" t="n">
        <f aca="false">IF(ISERROR(VLOOKUP($A24,'Import OffPeak'!$A$3:EI$99,134,FALSE())-VLOOKUP($A24,'Import OffPeak change'!$A$106:EI$202,134,FALSE())),0,(VLOOKUP($A24,'Import OffPeak'!$A$3:EI$99,134,FALSE())-VLOOKUP($A24,'Import OffPeak change'!$A$106:EI$202,134,FALSE())))</f>
        <v>0</v>
      </c>
      <c r="EE24" s="193" t="n">
        <f aca="false">IF(ISERROR(VLOOKUP($A24,'Import OffPeak'!$A$3:EJ$99,135,FALSE())-VLOOKUP($A24,'Import OffPeak change'!$A$106:EJ$202,135,FALSE())),0,(VLOOKUP($A24,'Import OffPeak'!$A$3:EJ$99,135,FALSE())-VLOOKUP($A24,'Import OffPeak change'!$A$106:EJ$202,135,FALSE())))</f>
        <v>0</v>
      </c>
      <c r="EF24" s="193" t="n">
        <f aca="false">IF(ISERROR(VLOOKUP($A24,'Import OffPeak'!$A$3:EK$99,136,FALSE())-VLOOKUP($A24,'Import OffPeak change'!$A$106:EK$202,136,FALSE())),0,(VLOOKUP($A24,'Import OffPeak'!$A$3:EK$99,136,FALSE())-VLOOKUP($A24,'Import OffPeak change'!$A$106:EK$202,136,FALSE())))</f>
        <v>0</v>
      </c>
      <c r="EG24" s="193" t="n">
        <f aca="false">IF(ISERROR(VLOOKUP($A24,'Import OffPeak'!$A$3:EL$99,137,FALSE())-VLOOKUP($A24,'Import OffPeak change'!$A$106:EL$202,137,FALSE())),0,(VLOOKUP($A24,'Import OffPeak'!$A$3:EL$99,137,FALSE())-VLOOKUP($A24,'Import OffPeak change'!$A$106:EL$202,137,FALSE())))</f>
        <v>0</v>
      </c>
      <c r="EH24" s="193" t="n">
        <f aca="false">IF(ISERROR(VLOOKUP($A24,'Import OffPeak'!$A$3:EM$99,138,FALSE())-VLOOKUP($A24,'Import OffPeak change'!$A$106:EM$202,138,FALSE())),0,(VLOOKUP($A24,'Import OffPeak'!$A$3:EM$99,138,FALSE())-VLOOKUP($A24,'Import OffPeak change'!$A$106:EM$202,138,FALSE())))</f>
        <v>0</v>
      </c>
      <c r="EI24" s="193" t="n">
        <f aca="false">IF(ISERROR(VLOOKUP($A24,'Import OffPeak'!$A$3:EN$99,139,FALSE())-VLOOKUP($A24,'Import OffPeak change'!$A$106:EN$202,139,FALSE())),0,(VLOOKUP($A24,'Import OffPeak'!$A$3:EN$99,139,FALSE())-VLOOKUP($A24,'Import OffPeak change'!$A$106:EN$202,139,FALSE())))</f>
        <v>0</v>
      </c>
      <c r="EJ24" s="193" t="n">
        <f aca="false">IF(ISERROR(VLOOKUP($A24,'Import OffPeak'!$A$3:EO$99,140,FALSE())-VLOOKUP($A24,'Import OffPeak change'!$A$106:EO$202,140,FALSE())),0,(VLOOKUP($A24,'Import OffPeak'!$A$3:EO$99,140,FALSE())-VLOOKUP($A24,'Import OffPeak change'!$A$106:EO$202,140,FALSE())))</f>
        <v>0</v>
      </c>
      <c r="EK24" s="193" t="n">
        <f aca="false">IF(ISERROR(VLOOKUP($A24,'Import OffPeak'!$A$3:EP$99,141,FALSE())-VLOOKUP($A24,'Import OffPeak change'!$A$106:EP$202,141,FALSE())),0,(VLOOKUP($A24,'Import OffPeak'!$A$3:EP$99,141,FALSE())-VLOOKUP($A24,'Import OffPeak change'!$A$106:EP$202,141,FALSE())))</f>
        <v>0</v>
      </c>
      <c r="EL24" s="193" t="n">
        <f aca="false">IF(ISERROR(VLOOKUP($A24,'Import OffPeak'!$A$3:EQ$99,142,FALSE())-VLOOKUP($A24,'Import OffPeak change'!$A$106:EQ$202,142,FALSE())),0,(VLOOKUP($A24,'Import OffPeak'!$A$3:EQ$99,142,FALSE())-VLOOKUP($A24,'Import OffPeak change'!$A$106:EQ$202,142,FALSE())))</f>
        <v>0</v>
      </c>
      <c r="EM24" s="193" t="n">
        <f aca="false">IF(ISERROR(VLOOKUP($A24,'Import OffPeak'!$A$3:ER$99,143,FALSE())-VLOOKUP($A24,'Import OffPeak change'!$A$106:ER$202,143,FALSE())),0,(VLOOKUP($A24,'Import OffPeak'!$A$3:ER$99,143,FALSE())-VLOOKUP($A24,'Import OffPeak change'!$A$106:ER$202,143,FALSE())))</f>
        <v>0</v>
      </c>
      <c r="EN24" s="193" t="n">
        <f aca="false">IF(ISERROR(VLOOKUP($A24,'Import OffPeak'!$A$3:ES$99,144,FALSE())-VLOOKUP($A24,'Import OffPeak change'!$A$106:ES$202,144,FALSE())),0,(VLOOKUP($A24,'Import OffPeak'!$A$3:ES$99,144,FALSE())-VLOOKUP($A24,'Import OffPeak change'!$A$106:ES$202,144,FALSE())))</f>
        <v>0</v>
      </c>
      <c r="EO24" s="193" t="n">
        <f aca="false">IF(ISERROR(VLOOKUP($A24,'Import OffPeak'!$A$3:ET$99,145,FALSE())-VLOOKUP($A24,'Import OffPeak change'!$A$106:ET$202,145,FALSE())),0,(VLOOKUP($A24,'Import OffPeak'!$A$3:ET$99,145,FALSE())-VLOOKUP($A24,'Import OffPeak change'!$A$106:ET$202,145,FALSE())))</f>
        <v>0</v>
      </c>
      <c r="EP24" s="193" t="n">
        <f aca="false">IF(ISERROR(VLOOKUP($A24,'Import OffPeak'!$A$3:EU$99,146,FALSE())-VLOOKUP($A24,'Import OffPeak change'!$A$106:EU$202,146,FALSE())),0,(VLOOKUP($A24,'Import OffPeak'!$A$3:EU$99,146,FALSE())-VLOOKUP($A24,'Import OffPeak change'!$A$106:EU$202,146,FALSE())))</f>
        <v>0</v>
      </c>
      <c r="EQ24" s="193" t="n">
        <f aca="false">IF(ISERROR(VLOOKUP($A24,'Import OffPeak'!$A$3:EV$99,147,FALSE())-VLOOKUP($A24,'Import OffPeak change'!$A$106:EV$202,147,FALSE())),0,(VLOOKUP($A24,'Import OffPeak'!$A$3:EV$99,147,FALSE())-VLOOKUP($A24,'Import OffPeak change'!$A$106:EV$202,147,FALSE())))</f>
        <v>0</v>
      </c>
      <c r="ER24" s="193" t="n">
        <f aca="false">IF(ISERROR(VLOOKUP($A24,'Import OffPeak'!$A$3:EW$99,148,FALSE())-VLOOKUP($A24,'Import OffPeak change'!$A$106:EW$202,148,FALSE())),0,(VLOOKUP($A24,'Import OffPeak'!$A$3:EW$99,148,FALSE())-VLOOKUP($A24,'Import OffPeak change'!$A$106:EW$202,148,FALSE())))</f>
        <v>0</v>
      </c>
      <c r="ES24" s="193" t="n">
        <f aca="false">IF(ISERROR(VLOOKUP($A24,'Import OffPeak'!$A$3:EX$99,149,FALSE())-VLOOKUP($A24,'Import OffPeak change'!$A$106:EX$202,149,FALSE())),0,(VLOOKUP($A24,'Import OffPeak'!$A$3:EX$99,149,FALSE())-VLOOKUP($A24,'Import OffPeak change'!$A$106:EX$202,149,FALSE())))</f>
        <v>0</v>
      </c>
      <c r="ET24" s="193" t="n">
        <f aca="false">IF(ISERROR(VLOOKUP($A24,'Import OffPeak'!$A$3:EY$99,150,FALSE())-VLOOKUP($A24,'Import OffPeak change'!$A$106:EY$202,150,FALSE())),0,(VLOOKUP($A24,'Import OffPeak'!$A$3:EY$99,150,FALSE())-VLOOKUP($A24,'Import OffPeak change'!$A$106:EY$202,150,FALSE())))</f>
        <v>0</v>
      </c>
      <c r="EU24" s="193" t="n">
        <f aca="false">IF(ISERROR(VLOOKUP($A24,'Import OffPeak'!$A$3:EZ$99,151,FALSE())-VLOOKUP($A24,'Import OffPeak change'!$A$106:EZ$202,151,FALSE())),0,(VLOOKUP($A24,'Import OffPeak'!$A$3:EZ$99,151,FALSE())-VLOOKUP($A24,'Import OffPeak change'!$A$106:EZ$202,151,FALSE())))</f>
        <v>0</v>
      </c>
      <c r="EV24" s="193" t="n">
        <f aca="false">IF(ISERROR(VLOOKUP($A24,'Import OffPeak'!$A$3:FA$99,152,FALSE())-VLOOKUP($A24,'Import OffPeak change'!$A$106:FA$202,152,FALSE())),0,(VLOOKUP($A24,'Import OffPeak'!$A$3:FA$99,152,FALSE())-VLOOKUP($A24,'Import OffPeak change'!$A$106:FA$202,152,FALSE())))</f>
        <v>0</v>
      </c>
      <c r="EW24" s="193" t="n">
        <f aca="false">IF(ISERROR(VLOOKUP($A24,'Import OffPeak'!$A$3:FB$99,153,FALSE())-VLOOKUP($A24,'Import OffPeak change'!$A$106:FB$202,153,FALSE())),0,(VLOOKUP($A24,'Import OffPeak'!$A$3:FB$99,153,FALSE())-VLOOKUP($A24,'Import OffPeak change'!$A$106:FB$202,153,FALSE())))</f>
        <v>0</v>
      </c>
      <c r="EX24" s="193" t="n">
        <f aca="false">IF(ISERROR(VLOOKUP($A24,'Import OffPeak'!$A$3:FC$99,154,FALSE())-VLOOKUP($A24,'Import OffPeak change'!$A$106:FC$202,154,FALSE())),0,(VLOOKUP($A24,'Import OffPeak'!$A$3:FC$99,154,FALSE())-VLOOKUP($A24,'Import OffPeak change'!$A$106:FC$202,154,FALSE())))</f>
        <v>0</v>
      </c>
      <c r="EY24" s="193" t="n">
        <f aca="false">IF(ISERROR(VLOOKUP($A24,'Import OffPeak'!$A$3:FD$99,155,FALSE())-VLOOKUP($A24,'Import OffPeak change'!$A$106:FD$202,155,FALSE())),0,(VLOOKUP($A24,'Import OffPeak'!$A$3:FD$99,155,FALSE())-VLOOKUP($A24,'Import OffPeak change'!$A$106:FD$202,155,FALSE())))</f>
        <v>0</v>
      </c>
      <c r="EZ24" s="193" t="n">
        <f aca="false">IF(ISERROR(VLOOKUP($A24,'Import OffPeak'!$A$3:FE$99,156,FALSE())-VLOOKUP($A24,'Import OffPeak change'!$A$106:FE$202,156,FALSE())),0,(VLOOKUP($A24,'Import OffPeak'!$A$3:FE$99,156,FALSE())-VLOOKUP($A24,'Import OffPeak change'!$A$106:FE$202,156,FALSE())))</f>
        <v>0</v>
      </c>
      <c r="FA24" s="193" t="n">
        <f aca="false">IF(ISERROR(VLOOKUP($A24,'Import OffPeak'!$A$3:FF$99,157,FALSE())-VLOOKUP($A24,'Import OffPeak change'!$A$106:FF$202,157,FALSE())),0,(VLOOKUP($A24,'Import OffPeak'!$A$3:FF$99,157,FALSE())-VLOOKUP($A24,'Import OffPeak change'!$A$106:FF$202,157,FALSE())))</f>
        <v>0</v>
      </c>
      <c r="FB24" s="193" t="n">
        <f aca="false">IF(ISERROR(VLOOKUP($A24,'Import OffPeak'!$A$3:FG$99,158,FALSE())-VLOOKUP($A24,'Import OffPeak change'!$A$106:FG$202,158,FALSE())),0,(VLOOKUP($A24,'Import OffPeak'!$A$3:FG$99,158,FALSE())-VLOOKUP($A24,'Import OffPeak change'!$A$106:FG$202,158,FALSE())))</f>
        <v>0</v>
      </c>
      <c r="FC24" s="193" t="n">
        <f aca="false">IF(ISERROR(VLOOKUP($A24,'Import OffPeak'!$A$3:FH$99,159,FALSE())-VLOOKUP($A24,'Import OffPeak change'!$A$106:FH$202,159,FALSE())),0,(VLOOKUP($A24,'Import OffPeak'!$A$3:FH$99,159,FALSE())-VLOOKUP($A24,'Import OffPeak change'!$A$106:FH$202,159,FALSE())))</f>
        <v>0</v>
      </c>
      <c r="FD24" s="193" t="n">
        <f aca="false">IF(ISERROR(VLOOKUP($A24,'Import OffPeak'!$A$3:FI$99,160,FALSE())-VLOOKUP($A24,'Import OffPeak change'!$A$106:FI$202,160,FALSE())),0,(VLOOKUP($A24,'Import OffPeak'!$A$3:FI$99,160,FALSE())-VLOOKUP($A24,'Import OffPeak change'!$A$106:FI$202,160,FALSE())))</f>
        <v>0</v>
      </c>
      <c r="FE24" s="193" t="n">
        <f aca="false">IF(ISERROR(VLOOKUP($A24,'Import OffPeak'!$A$3:FJ$99,161,FALSE())-VLOOKUP($A24,'Import OffPeak change'!$A$106:FJ$202,161,FALSE())),0,(VLOOKUP($A24,'Import OffPeak'!$A$3:FJ$99,161,FALSE())-VLOOKUP($A24,'Import OffPeak change'!$A$106:FJ$202,161,FALSE())))</f>
        <v>0</v>
      </c>
      <c r="FF24" s="193" t="n">
        <f aca="false">IF(ISERROR(VLOOKUP($A24,'Import OffPeak'!$A$3:FK$99,162,FALSE())-VLOOKUP($A24,'Import OffPeak change'!$A$106:FK$202,162,FALSE())),0,(VLOOKUP($A24,'Import OffPeak'!$A$3:FK$99,162,FALSE())-VLOOKUP($A24,'Import OffPeak change'!$A$106:FK$202,162,FALSE())))</f>
        <v>0</v>
      </c>
      <c r="FG24" s="193" t="n">
        <f aca="false">IF(ISERROR(VLOOKUP($A24,'Import OffPeak'!$A$3:FL$99,163,FALSE())-VLOOKUP($A24,'Import OffPeak change'!$A$106:FL$202,163,FALSE())),0,(VLOOKUP($A24,'Import OffPeak'!$A$3:FL$99,163,FALSE())-VLOOKUP($A24,'Import OffPeak change'!$A$106:FL$202,163,FALSE())))</f>
        <v>0</v>
      </c>
      <c r="FH24" s="193" t="n">
        <f aca="false">IF(ISERROR(VLOOKUP($A24,'Import OffPeak'!$A$3:FM$99,164,FALSE())-VLOOKUP($A24,'Import OffPeak change'!$A$106:FM$202,164,FALSE())),0,(VLOOKUP($A24,'Import OffPeak'!$A$3:FM$99,164,FALSE())-VLOOKUP($A24,'Import OffPeak change'!$A$106:FM$202,164,FALSE())))</f>
        <v>0</v>
      </c>
      <c r="FI24" s="193" t="n">
        <f aca="false">IF(ISERROR(VLOOKUP($A24,'Import OffPeak'!$A$3:FN$99,165,FALSE())-VLOOKUP($A24,'Import OffPeak change'!$A$106:FN$202,165,FALSE())),0,(VLOOKUP($A24,'Import OffPeak'!$A$3:FN$99,165,FALSE())-VLOOKUP($A24,'Import OffPeak change'!$A$106:FN$202,165,FALSE())))</f>
        <v>0</v>
      </c>
      <c r="FJ24" s="193" t="n">
        <f aca="false">IF(ISERROR(VLOOKUP($A24,'Import OffPeak'!$A$3:FO$99,166,FALSE())-VLOOKUP($A24,'Import OffPeak change'!$A$106:FO$202,166,FALSE())),0,(VLOOKUP($A24,'Import OffPeak'!$A$3:FO$99,166,FALSE())-VLOOKUP($A24,'Import OffPeak change'!$A$106:FO$202,166,FALSE())))</f>
        <v>0</v>
      </c>
      <c r="FK24" s="193" t="n">
        <f aca="false">IF(ISERROR(VLOOKUP($A24,'Import OffPeak'!$A$3:FP$99,167,FALSE())-VLOOKUP($A24,'Import OffPeak change'!$A$106:FP$202,167,FALSE())),0,(VLOOKUP($A24,'Import OffPeak'!$A$3:FP$99,167,FALSE())-VLOOKUP($A24,'Import OffPeak change'!$A$106:FP$202,167,FALSE())))</f>
        <v>0</v>
      </c>
      <c r="FL24" s="193" t="n">
        <f aca="false">IF(ISERROR(VLOOKUP($A24,'Import OffPeak'!$A$3:FQ$99,168,FALSE())-VLOOKUP($A24,'Import OffPeak change'!$A$106:FQ$202,168,FALSE())),0,(VLOOKUP($A24,'Import OffPeak'!$A$3:FQ$99,168,FALSE())-VLOOKUP($A24,'Import OffPeak change'!$A$106:FQ$202,168,FALSE())))</f>
        <v>0</v>
      </c>
      <c r="FM24" s="193" t="n">
        <f aca="false">IF(ISERROR(VLOOKUP($A24,'Import OffPeak'!$A$3:FR$99,169,FALSE())-VLOOKUP($A24,'Import OffPeak change'!$A$106:FR$202,169,FALSE())),0,(VLOOKUP($A24,'Import OffPeak'!$A$3:FR$99,169,FALSE())-VLOOKUP($A24,'Import OffPeak change'!$A$106:FR$202,169,FALSE())))</f>
        <v>0</v>
      </c>
      <c r="FN24" s="193" t="n">
        <f aca="false">IF(ISERROR(VLOOKUP($A24,'Import OffPeak'!$A$3:FS$99,170,FALSE())-VLOOKUP($A24,'Import OffPeak change'!$A$106:FS$202,170,FALSE())),0,(VLOOKUP($A24,'Import OffPeak'!$A$3:FS$99,170,FALSE())-VLOOKUP($A24,'Import OffPeak change'!$A$106:FS$202,170,FALSE())))</f>
        <v>0</v>
      </c>
      <c r="FO24" s="193" t="n">
        <f aca="false">IF(ISERROR(VLOOKUP($A24,'Import OffPeak'!$A$3:FT$99,171,FALSE())-VLOOKUP($A24,'Import OffPeak change'!$A$106:FT$202,171,FALSE())),0,(VLOOKUP($A24,'Import OffPeak'!$A$3:FT$99,171,FALSE())-VLOOKUP($A24,'Import OffPeak change'!$A$106:FT$202,171,FALSE())))</f>
        <v>0</v>
      </c>
      <c r="FP24" s="193" t="n">
        <f aca="false">IF(ISERROR(VLOOKUP($A24,'Import OffPeak'!$A$3:FU$99,172,FALSE())-VLOOKUP($A24,'Import OffPeak change'!$A$106:FU$202,172,FALSE())),0,(VLOOKUP($A24,'Import OffPeak'!$A$3:FU$99,172,FALSE())-VLOOKUP($A24,'Import OffPeak change'!$A$106:FU$202,172,FALSE())))</f>
        <v>0</v>
      </c>
      <c r="FQ24" s="193" t="n">
        <f aca="false">IF(ISERROR(VLOOKUP($A24,'Import OffPeak'!$A$3:FV$99,173,FALSE())-VLOOKUP($A24,'Import OffPeak change'!$A$106:FV$202,173,FALSE())),0,(VLOOKUP($A24,'Import OffPeak'!$A$3:FV$99,173,FALSE())-VLOOKUP($A24,'Import OffPeak change'!$A$106:FV$202,173,FALSE())))</f>
        <v>0</v>
      </c>
      <c r="FR24" s="193" t="n">
        <f aca="false">IF(ISERROR(VLOOKUP($A24,'Import OffPeak'!$A$3:FW$99,174,FALSE())-VLOOKUP($A24,'Import OffPeak change'!$A$106:FW$202,174,FALSE())),0,(VLOOKUP($A24,'Import OffPeak'!$A$3:FW$99,174,FALSE())-VLOOKUP($A24,'Import OffPeak change'!$A$106:FW$202,174,FALSE())))</f>
        <v>0</v>
      </c>
      <c r="FS24" s="193" t="n">
        <f aca="false">IF(ISERROR(VLOOKUP($A24,'Import OffPeak'!$A$3:FX$99,175,FALSE())-VLOOKUP($A24,'Import OffPeak change'!$A$106:FX$202,175,FALSE())),0,(VLOOKUP($A24,'Import OffPeak'!$A$3:FX$99,175,FALSE())-VLOOKUP($A24,'Import OffPeak change'!$A$106:FX$202,175,FALSE())))</f>
        <v>0</v>
      </c>
      <c r="FT24" s="193" t="n">
        <f aca="false">IF(ISERROR(VLOOKUP($A24,'Import OffPeak'!$A$3:FY$99,176,FALSE())-VLOOKUP($A24,'Import OffPeak change'!$A$106:FY$202,176,FALSE())),0,(VLOOKUP($A24,'Import OffPeak'!$A$3:FY$99,176,FALSE())-VLOOKUP($A24,'Import OffPeak change'!$A$106:FY$202,176,FALSE())))</f>
        <v>0</v>
      </c>
      <c r="FU24" s="193" t="n">
        <f aca="false">IF(ISERROR(VLOOKUP($A24,'Import OffPeak'!$A$3:FZ$99,177,FALSE())-VLOOKUP($A24,'Import OffPeak change'!$A$106:FZ$202,177,FALSE())),0,(VLOOKUP($A24,'Import OffPeak'!$A$3:FZ$99,177,FALSE())-VLOOKUP($A24,'Import OffPeak change'!$A$106:FZ$202,177,FALSE())))</f>
        <v>0</v>
      </c>
      <c r="FV24" s="193" t="n">
        <f aca="false">IF(ISERROR(VLOOKUP($A24,'Import OffPeak'!$A$3:GA$99,178,FALSE())-VLOOKUP($A24,'Import OffPeak change'!$A$106:GA$202,178,FALSE())),0,(VLOOKUP($A24,'Import OffPeak'!$A$3:GA$99,178,FALSE())-VLOOKUP($A24,'Import OffPeak change'!$A$106:GA$202,178,FALSE())))</f>
        <v>0</v>
      </c>
      <c r="FW24" s="193" t="n">
        <f aca="false">IF(ISERROR(VLOOKUP($A24,'Import OffPeak'!$A$3:GB$99,179,FALSE())-VLOOKUP($A24,'Import OffPeak change'!$A$106:GB$202,179,FALSE())),0,(VLOOKUP($A24,'Import OffPeak'!$A$3:GB$99,179,FALSE())-VLOOKUP($A24,'Import OffPeak change'!$A$106:GB$202,179,FALSE())))</f>
        <v>0</v>
      </c>
      <c r="FX24" s="193" t="n">
        <f aca="false">IF(ISERROR(VLOOKUP($A24,'Import OffPeak'!$A$3:GC$99,180,FALSE())-VLOOKUP($A24,'Import OffPeak change'!$A$106:GC$202,180,FALSE())),0,(VLOOKUP($A24,'Import OffPeak'!$A$3:GC$99,180,FALSE())-VLOOKUP($A24,'Import OffPeak change'!$A$106:GC$202,180,FALSE())))</f>
        <v>0</v>
      </c>
      <c r="FY24" s="193" t="n">
        <f aca="false">IF(ISERROR(VLOOKUP($A24,'Import OffPeak'!$A$3:GD$99,181,FALSE())-VLOOKUP($A24,'Import OffPeak change'!$A$106:GD$202,181,FALSE())),0,(VLOOKUP($A24,'Import OffPeak'!$A$3:GD$99,181,FALSE())-VLOOKUP($A24,'Import OffPeak change'!$A$106:GD$202,181,FALSE())))</f>
        <v>0</v>
      </c>
      <c r="FZ24" s="193" t="n">
        <f aca="false">IF(ISERROR(VLOOKUP($A24,'Import OffPeak'!$A$3:GE$99,182,FALSE())-VLOOKUP($A24,'Import OffPeak change'!$A$106:GE$202,182,FALSE())),0,(VLOOKUP($A24,'Import OffPeak'!$A$3:GE$99,182,FALSE())-VLOOKUP($A24,'Import OffPeak change'!$A$106:GE$202,182,FALSE())))</f>
        <v>0</v>
      </c>
      <c r="GA24" s="193" t="n">
        <f aca="false">IF(ISERROR(VLOOKUP($A24,'Import OffPeak'!$A$3:GF$99,183,FALSE())-VLOOKUP($A24,'Import OffPeak change'!$A$106:GF$202,183,FALSE())),0,(VLOOKUP($A24,'Import OffPeak'!$A$3:GF$99,183,FALSE())-VLOOKUP($A24,'Import OffPeak change'!$A$106:GF$202,183,FALSE())))</f>
        <v>0</v>
      </c>
      <c r="GB24" s="193" t="n">
        <f aca="false">IF(ISERROR(VLOOKUP($A24,'Import OffPeak'!$A$3:GG$99,184,FALSE())-VLOOKUP($A24,'Import OffPeak change'!$A$106:GG$202,184,FALSE())),0,(VLOOKUP($A24,'Import OffPeak'!$A$3:GG$99,184,FALSE())-VLOOKUP($A24,'Import OffPeak change'!$A$106:GG$202,184,FALSE())))</f>
        <v>0</v>
      </c>
      <c r="GC24" s="193" t="n">
        <f aca="false">IF(ISERROR(VLOOKUP($A24,'Import OffPeak'!$A$3:GH$99,185,FALSE())-VLOOKUP($A24,'Import OffPeak change'!$A$106:GH$202,185,FALSE())),0,(VLOOKUP($A24,'Import OffPeak'!$A$3:GH$99,185,FALSE())-VLOOKUP($A24,'Import OffPeak change'!$A$106:GH$202,185,FALSE())))</f>
        <v>0</v>
      </c>
      <c r="GD24" s="193" t="n">
        <f aca="false">IF(ISERROR(VLOOKUP($A24,'Import OffPeak'!$A$3:GI$99,186,FALSE())-VLOOKUP($A24,'Import OffPeak change'!$A$106:GI$202,186,FALSE())),0,(VLOOKUP($A24,'Import OffPeak'!$A$3:GI$99,186,FALSE())-VLOOKUP($A24,'Import OffPeak change'!$A$106:GI$202,186,FALSE())))</f>
        <v>0</v>
      </c>
      <c r="GE24" s="193" t="n">
        <f aca="false">IF(ISERROR(VLOOKUP($A24,'Import OffPeak'!$A$3:GJ$99,187,FALSE())-VLOOKUP($A24,'Import OffPeak change'!$A$106:GJ$202,187,FALSE())),0,(VLOOKUP($A24,'Import OffPeak'!$A$3:GJ$99,187,FALSE())-VLOOKUP($A24,'Import OffPeak change'!$A$106:GJ$202,187,FALSE())))</f>
        <v>0</v>
      </c>
      <c r="GF24" s="193" t="n">
        <f aca="false">IF(ISERROR(VLOOKUP($A24,'Import OffPeak'!$A$3:GK$99,188,FALSE())-VLOOKUP($A24,'Import OffPeak change'!$A$106:GK$202,188,FALSE())),0,(VLOOKUP($A24,'Import OffPeak'!$A$3:GK$99,188,FALSE())-VLOOKUP($A24,'Import OffPeak change'!$A$106:GK$202,188,FALSE())))</f>
        <v>0</v>
      </c>
      <c r="GG24" s="193" t="n">
        <f aca="false">IF(ISERROR(VLOOKUP($A24,'Import OffPeak'!$A$3:GL$99,189,FALSE())-VLOOKUP($A24,'Import OffPeak change'!$A$106:GL$202,189,FALSE())),0,(VLOOKUP($A24,'Import OffPeak'!$A$3:GL$99,189,FALSE())-VLOOKUP($A24,'Import OffPeak change'!$A$106:GL$202,189,FALSE())))</f>
        <v>0</v>
      </c>
      <c r="GH24" s="193" t="n">
        <f aca="false">IF(ISERROR(VLOOKUP($A24,'Import OffPeak'!$A$3:GM$99,190,FALSE())-VLOOKUP($A24,'Import OffPeak change'!$A$106:GM$202,190,FALSE())),0,(VLOOKUP($A24,'Import OffPeak'!$A$3:GM$99,190,FALSE())-VLOOKUP($A24,'Import OffPeak change'!$A$106:GM$202,190,FALSE())))</f>
        <v>0</v>
      </c>
      <c r="GI24" s="193" t="n">
        <f aca="false">IF(ISERROR(VLOOKUP($A24,'Import OffPeak'!$A$3:GN$99,191,FALSE())-VLOOKUP($A24,'Import OffPeak change'!$A$106:GN$202,191,FALSE())),0,(VLOOKUP($A24,'Import OffPeak'!$A$3:GN$99,191,FALSE())-VLOOKUP($A24,'Import OffPeak change'!$A$106:GN$202,191,FALSE())))</f>
        <v>0</v>
      </c>
      <c r="GJ24" s="193" t="n">
        <f aca="false">IF(ISERROR(VLOOKUP($A24,'Import OffPeak'!$A$3:GO$99,192,FALSE())-VLOOKUP($A24,'Import OffPeak change'!$A$106:GO$202,192,FALSE())),0,(VLOOKUP($A24,'Import OffPeak'!$A$3:GO$99,192,FALSE())-VLOOKUP($A24,'Import OffPeak change'!$A$106:GO$202,192,FALSE())))</f>
        <v>0</v>
      </c>
      <c r="GK24" s="193" t="n">
        <f aca="false">IF(ISERROR(VLOOKUP($A24,'Import OffPeak'!$A$3:GP$99,193,FALSE())-VLOOKUP($A24,'Import OffPeak change'!$A$106:GP$202,193,FALSE())),0,(VLOOKUP($A24,'Import OffPeak'!$A$3:GP$99,193,FALSE())-VLOOKUP($A24,'Import OffPeak change'!$A$106:GP$202,193,FALSE())))</f>
        <v>0</v>
      </c>
      <c r="GL24" s="193" t="n">
        <f aca="false">IF(ISERROR(VLOOKUP($A24,'Import OffPeak'!$A$3:GQ$99,194,FALSE())-VLOOKUP($A24,'Import OffPeak change'!$A$106:GQ$202,194,FALSE())),0,(VLOOKUP($A24,'Import OffPeak'!$A$3:GQ$99,194,FALSE())-VLOOKUP($A24,'Import OffPeak change'!$A$106:GQ$202,194,FALSE())))</f>
        <v>0</v>
      </c>
      <c r="GM24" s="193" t="n">
        <f aca="false">IF(ISERROR(VLOOKUP($A24,'Import OffPeak'!$A$3:GR$99,195,FALSE())-VLOOKUP($A24,'Import OffPeak change'!$A$106:GR$202,195,FALSE())),0,(VLOOKUP($A24,'Import OffPeak'!$A$3:GR$99,195,FALSE())-VLOOKUP($A24,'Import OffPeak change'!$A$106:GR$202,195,FALSE())))</f>
        <v>0</v>
      </c>
      <c r="GN24" s="193" t="n">
        <f aca="false">IF(ISERROR(VLOOKUP($A24,'Import OffPeak'!$A$3:GS$99,196,FALSE())-VLOOKUP($A24,'Import OffPeak change'!$A$106:GS$202,196,FALSE())),0,(VLOOKUP($A24,'Import OffPeak'!$A$3:GS$99,196,FALSE())-VLOOKUP($A24,'Import OffPeak change'!$A$106:GS$202,196,FALSE())))</f>
        <v>0</v>
      </c>
      <c r="GO24" s="193" t="n">
        <f aca="false">IF(ISERROR(VLOOKUP($A24,'Import OffPeak'!$A$3:GT$99,197,FALSE())-VLOOKUP($A24,'Import OffPeak change'!$A$106:GT$202,197,FALSE())),0,(VLOOKUP($A24,'Import OffPeak'!$A$3:GT$99,197,FALSE())-VLOOKUP($A24,'Import OffPeak change'!$A$106:GT$202,197,FALSE())))</f>
        <v>0</v>
      </c>
      <c r="GP24" s="193" t="n">
        <f aca="false">IF(ISERROR(VLOOKUP($A24,'Import OffPeak'!$A$3:GU$99,198,FALSE())-VLOOKUP($A24,'Import OffPeak change'!$A$106:GU$202,198,FALSE())),0,(VLOOKUP($A24,'Import OffPeak'!$A$3:GU$99,198,FALSE())-VLOOKUP($A24,'Import OffPeak change'!$A$106:GU$202,198,FALSE())))</f>
        <v>0</v>
      </c>
      <c r="GQ24" s="193" t="n">
        <f aca="false">IF(ISERROR(VLOOKUP($A24,'Import OffPeak'!$A$3:GV$99,199,FALSE())-VLOOKUP($A24,'Import OffPeak change'!$A$106:GV$202,199,FALSE())),0,(VLOOKUP($A24,'Import OffPeak'!$A$3:GV$99,199,FALSE())-VLOOKUP($A24,'Import OffPeak change'!$A$106:GV$202,199,FALSE())))</f>
        <v>0</v>
      </c>
      <c r="GR24" s="193" t="n">
        <f aca="false">IF(ISERROR(VLOOKUP($A24,'Import OffPeak'!$A$3:GW$99,200,FALSE())-VLOOKUP($A24,'Import OffPeak change'!$A$106:GW$202,200,FALSE())),0,(VLOOKUP($A24,'Import OffPeak'!$A$3:GW$99,200,FALSE())-VLOOKUP($A24,'Import OffPeak change'!$A$106:GW$202,200,FALSE())))</f>
        <v>0</v>
      </c>
      <c r="GS24" s="193" t="n">
        <f aca="false">IF(ISERROR(VLOOKUP($A24,'Import OffPeak'!$A$3:GX$99,201,FALSE())-VLOOKUP($A24,'Import OffPeak change'!$A$106:GX$202,201,FALSE())),0,(VLOOKUP($A24,'Import OffPeak'!$A$3:GX$99,201,FALSE())-VLOOKUP($A24,'Import OffPeak change'!$A$106:GX$202,201,FALSE())))</f>
        <v>0</v>
      </c>
      <c r="GT24" s="193" t="n">
        <f aca="false">IF(ISERROR(VLOOKUP($A24,'Import OffPeak'!$A$3:GY$99,202,FALSE())-VLOOKUP($A24,'Import OffPeak change'!$A$106:GY$202,202,FALSE())),0,(VLOOKUP($A24,'Import OffPeak'!$A$3:GY$99,202,FALSE())-VLOOKUP($A24,'Import OffPeak change'!$A$106:GY$202,202,FALSE())))</f>
        <v>0</v>
      </c>
      <c r="GU24" s="193" t="n">
        <f aca="false">IF(ISERROR(VLOOKUP($A24,'Import OffPeak'!$A$3:GZ$99,203,FALSE())-VLOOKUP($A24,'Import OffPeak change'!$A$106:GZ$202,203,FALSE())),0,(VLOOKUP($A24,'Import OffPeak'!$A$3:GZ$99,203,FALSE())-VLOOKUP($A24,'Import OffPeak change'!$A$106:GZ$202,203,FALSE())))</f>
        <v>0</v>
      </c>
      <c r="GV24" s="193" t="n">
        <f aca="false">IF(ISERROR(VLOOKUP($A24,'Import OffPeak'!$A$3:HA$99,204,FALSE())-VLOOKUP($A24,'Import OffPeak change'!$A$106:HA$202,204,FALSE())),0,(VLOOKUP($A24,'Import OffPeak'!$A$3:HA$99,204,FALSE())-VLOOKUP($A24,'Import OffPeak change'!$A$106:HA$202,204,FALSE())))</f>
        <v>0</v>
      </c>
      <c r="GW24" s="193" t="n">
        <f aca="false">IF(ISERROR(VLOOKUP($A24,'Import OffPeak'!$A$3:HB$99,205,FALSE())-VLOOKUP($A24,'Import OffPeak change'!$A$106:HB$202,205,FALSE())),0,(VLOOKUP($A24,'Import OffPeak'!$A$3:HB$99,205,FALSE())-VLOOKUP($A24,'Import OffPeak change'!$A$106:HB$202,205,FALSE())))</f>
        <v>0</v>
      </c>
      <c r="GX24" s="193" t="n">
        <f aca="false">IF(ISERROR(VLOOKUP($A24,'Import OffPeak'!$A$3:HC$99,206,FALSE())-VLOOKUP($A24,'Import OffPeak change'!$A$106:HC$202,206,FALSE())),0,(VLOOKUP($A24,'Import OffPeak'!$A$3:HC$99,206,FALSE())-VLOOKUP($A24,'Import OffPeak change'!$A$106:HC$202,206,FALSE())))</f>
        <v>0</v>
      </c>
      <c r="GY24" s="193" t="n">
        <f aca="false">IF(ISERROR(VLOOKUP($A24,'Import OffPeak'!$A$3:HD$99,207,FALSE())-VLOOKUP($A24,'Import OffPeak change'!$A$106:HD$202,207,FALSE())),0,(VLOOKUP($A24,'Import OffPeak'!$A$3:HD$99,207,FALSE())-VLOOKUP($A24,'Import OffPeak change'!$A$106:HD$202,207,FALSE())))</f>
        <v>0</v>
      </c>
      <c r="GZ24" s="193" t="n">
        <f aca="false">IF(ISERROR(VLOOKUP($A24,'Import OffPeak'!$A$3:HE$99,208,FALSE())-VLOOKUP($A24,'Import OffPeak change'!$A$106:HE$202,208,FALSE())),0,(VLOOKUP($A24,'Import OffPeak'!$A$3:HE$99,208,FALSE())-VLOOKUP($A24,'Import OffPeak change'!$A$106:HE$202,208,FALSE())))</f>
        <v>0</v>
      </c>
      <c r="HA24" s="193" t="n">
        <f aca="false">IF(ISERROR(VLOOKUP($A24,'Import OffPeak'!$A$3:HF$99,209,FALSE())-VLOOKUP($A24,'Import OffPeak change'!$A$106:HF$202,209,FALSE())),0,(VLOOKUP($A24,'Import OffPeak'!$A$3:HF$99,209,FALSE())-VLOOKUP($A24,'Import OffPeak change'!$A$106:HF$202,209,FALSE())))</f>
        <v>0</v>
      </c>
      <c r="HB24" s="193" t="n">
        <f aca="false">IF(ISERROR(VLOOKUP($A24,'Import OffPeak'!$A$3:HG$99,210,FALSE())-VLOOKUP($A24,'Import OffPeak change'!$A$106:HG$202,210,FALSE())),0,(VLOOKUP($A24,'Import OffPeak'!$A$3:HG$99,210,FALSE())-VLOOKUP($A24,'Import OffPeak change'!$A$106:HG$202,210,FALSE())))</f>
        <v>0</v>
      </c>
      <c r="HC24" s="193" t="n">
        <f aca="false">IF(ISERROR(VLOOKUP($A24,'Import OffPeak'!$A$3:HH$99,211,FALSE())-VLOOKUP($A24,'Import OffPeak change'!$A$106:HH$202,211,FALSE())),0,(VLOOKUP($A24,'Import OffPeak'!$A$3:HH$99,211,FALSE())-VLOOKUP($A24,'Import OffPeak change'!$A$106:HH$202,211,FALSE())))</f>
        <v>0</v>
      </c>
      <c r="HD24" s="193" t="n">
        <f aca="false">IF(ISERROR(VLOOKUP($A24,'Import OffPeak'!$A$3:HI$99,212,FALSE())-VLOOKUP($A24,'Import OffPeak change'!$A$106:HI$202,212,FALSE())),0,(VLOOKUP($A24,'Import OffPeak'!$A$3:HI$99,212,FALSE())-VLOOKUP($A24,'Import OffPeak change'!$A$106:HI$202,212,FALSE())))</f>
        <v>0</v>
      </c>
      <c r="HE24" s="193" t="n">
        <f aca="false">IF(ISERROR(VLOOKUP($A24,'Import OffPeak'!$A$3:HJ$99,213,FALSE())-VLOOKUP($A24,'Import OffPeak change'!$A$106:HJ$202,213,FALSE())),0,(VLOOKUP($A24,'Import OffPeak'!$A$3:HJ$99,213,FALSE())-VLOOKUP($A24,'Import OffPeak change'!$A$106:HJ$202,213,FALSE())))</f>
        <v>0</v>
      </c>
      <c r="HF24" s="193" t="n">
        <f aca="false">IF(ISERROR(VLOOKUP($A24,'Import OffPeak'!$A$3:HK$99,214,FALSE())-VLOOKUP($A24,'Import OffPeak change'!$A$106:HK$202,214,FALSE())),0,(VLOOKUP($A24,'Import OffPeak'!$A$3:HK$99,214,FALSE())-VLOOKUP($A24,'Import OffPeak change'!$A$106:HK$202,214,FALSE())))</f>
        <v>0</v>
      </c>
      <c r="HG24" s="193" t="n">
        <f aca="false">IF(ISERROR(VLOOKUP($A24,'Import OffPeak'!$A$3:HL$99,215,FALSE())-VLOOKUP($A24,'Import OffPeak change'!$A$106:HL$202,215,FALSE())),0,(VLOOKUP($A24,'Import OffPeak'!$A$3:HL$99,215,FALSE())-VLOOKUP($A24,'Import OffPeak change'!$A$106:HL$202,215,FALSE())))</f>
        <v>0</v>
      </c>
      <c r="HH24" s="193" t="n">
        <f aca="false">IF(ISERROR(VLOOKUP($A24,'Import OffPeak'!$A$3:HM$99,216,FALSE())-VLOOKUP($A24,'Import OffPeak change'!$A$106:HM$202,216,FALSE())),0,(VLOOKUP($A24,'Import OffPeak'!$A$3:HM$99,216,FALSE())-VLOOKUP($A24,'Import OffPeak change'!$A$106:HM$202,216,FALSE())))</f>
        <v>0</v>
      </c>
      <c r="HI24" s="193" t="n">
        <f aca="false">IF(ISERROR(VLOOKUP($A24,'Import OffPeak'!$A$3:HN$99,217,FALSE())-VLOOKUP($A24,'Import OffPeak change'!$A$106:HN$202,217,FALSE())),0,(VLOOKUP($A24,'Import OffPeak'!$A$3:HN$99,217,FALSE())-VLOOKUP($A24,'Import OffPeak change'!$A$106:HN$202,217,FALSE())))</f>
        <v>0</v>
      </c>
      <c r="HJ24" s="193" t="n">
        <f aca="false">IF(ISERROR(VLOOKUP($A24,'Import OffPeak'!$A$3:HO$99,218,FALSE())-VLOOKUP($A24,'Import OffPeak change'!$A$106:HO$202,218,FALSE())),0,(VLOOKUP($A24,'Import OffPeak'!$A$3:HO$99,218,FALSE())-VLOOKUP($A24,'Import OffPeak change'!$A$106:HO$202,218,FALSE())))</f>
        <v>0</v>
      </c>
      <c r="HK24" s="193" t="n">
        <f aca="false">IF(ISERROR(VLOOKUP($A24,'Import OffPeak'!$A$3:HP$99,219,FALSE())-VLOOKUP($A24,'Import OffPeak change'!$A$106:HP$202,219,FALSE())),0,(VLOOKUP($A24,'Import OffPeak'!$A$3:HP$99,219,FALSE())-VLOOKUP($A24,'Import OffPeak change'!$A$106:HP$202,219,FALSE())))</f>
        <v>0</v>
      </c>
      <c r="HL24" s="193" t="n">
        <f aca="false">IF(ISERROR(VLOOKUP($A24,'Import OffPeak'!$A$3:HQ$99,220,FALSE())-VLOOKUP($A24,'Import OffPeak change'!$A$106:HQ$202,220,FALSE())),0,(VLOOKUP($A24,'Import OffPeak'!$A$3:HQ$99,220,FALSE())-VLOOKUP($A24,'Import OffPeak change'!$A$106:HQ$202,220,FALSE())))</f>
        <v>0</v>
      </c>
      <c r="HM24" s="193" t="n">
        <f aca="false">IF(ISERROR(VLOOKUP($A24,'Import OffPeak'!$A$3:HR$99,221,FALSE())-VLOOKUP($A24,'Import OffPeak change'!$A$106:HR$202,221,FALSE())),0,(VLOOKUP($A24,'Import OffPeak'!$A$3:HR$99,221,FALSE())-VLOOKUP($A24,'Import OffPeak change'!$A$106:HR$202,221,FALSE())))</f>
        <v>0</v>
      </c>
      <c r="HN24" s="193" t="n">
        <f aca="false">IF(ISERROR(VLOOKUP($A24,'Import OffPeak'!$A$3:HS$99,222,FALSE())-VLOOKUP($A24,'Import OffPeak change'!$A$106:HS$202,222,FALSE())),0,(VLOOKUP($A24,'Import OffPeak'!$A$3:HS$99,222,FALSE())-VLOOKUP($A24,'Import OffPeak change'!$A$106:HS$202,222,FALSE())))</f>
        <v>0</v>
      </c>
      <c r="HO24" s="193" t="n">
        <f aca="false">IF(ISERROR(VLOOKUP($A24,'Import OffPeak'!$A$3:HT$99,223,FALSE())-VLOOKUP($A24,'Import OffPeak change'!$A$106:HT$202,223,FALSE())),0,(VLOOKUP($A24,'Import OffPeak'!$A$3:HT$99,223,FALSE())-VLOOKUP($A24,'Import OffPeak change'!$A$106:HT$202,223,FALSE())))</f>
        <v>0</v>
      </c>
      <c r="HP24" s="193" t="n">
        <f aca="false">IF(ISERROR(VLOOKUP($A24,'Import OffPeak'!$A$3:HU$99,224,FALSE())-VLOOKUP($A24,'Import OffPeak change'!$A$106:HU$202,224,FALSE())),0,(VLOOKUP($A24,'Import OffPeak'!$A$3:HU$99,224,FALSE())-VLOOKUP($A24,'Import OffPeak change'!$A$106:HU$202,224,FALSE())))</f>
        <v>0</v>
      </c>
      <c r="HQ24" s="193" t="n">
        <f aca="false">IF(ISERROR(VLOOKUP($A24,'Import OffPeak'!$A$3:HV$99,225,FALSE())-VLOOKUP($A24,'Import OffPeak change'!$A$106:HV$202,225,FALSE())),0,(VLOOKUP($A24,'Import OffPeak'!$A$3:HV$99,225,FALSE())-VLOOKUP($A24,'Import OffPeak change'!$A$106:HV$202,225,FALSE())))</f>
        <v>0</v>
      </c>
      <c r="HR24" s="193" t="n">
        <f aca="false">IF(ISERROR(VLOOKUP($A24,'Import OffPeak'!$A$3:HW$99,226,FALSE())-VLOOKUP($A24,'Import OffPeak change'!$A$106:HW$202,226,FALSE())),0,(VLOOKUP($A24,'Import OffPeak'!$A$3:HW$99,226,FALSE())-VLOOKUP($A24,'Import OffPeak change'!$A$106:HW$202,226,FALSE())))</f>
        <v>0</v>
      </c>
      <c r="HS24" s="193" t="n">
        <f aca="false">IF(ISERROR(VLOOKUP($A24,'Import OffPeak'!$A$3:HX$99,227,FALSE())-VLOOKUP($A24,'Import OffPeak change'!$A$106:HX$202,227,FALSE())),0,(VLOOKUP($A24,'Import OffPeak'!$A$3:HX$99,227,FALSE())-VLOOKUP($A24,'Import OffPeak change'!$A$106:HX$202,227,FALSE())))</f>
        <v>0</v>
      </c>
      <c r="HT24" s="193" t="n">
        <f aca="false">IF(ISERROR(VLOOKUP($A24,'Import OffPeak'!$A$3:HY$99,228,FALSE())-VLOOKUP($A24,'Import OffPeak change'!$A$106:HY$202,228,FALSE())),0,(VLOOKUP($A24,'Import OffPeak'!$A$3:HY$99,228,FALSE())-VLOOKUP($A24,'Import OffPeak change'!$A$106:HY$202,228,FALSE())))</f>
        <v>0</v>
      </c>
      <c r="HU24" s="193" t="n">
        <f aca="false">IF(ISERROR(VLOOKUP($A24,'Import OffPeak'!$A$3:HZ$99,229,FALSE())-VLOOKUP($A24,'Import OffPeak change'!$A$106:HZ$202,229,FALSE())),0,(VLOOKUP($A24,'Import OffPeak'!$A$3:HZ$99,229,FALSE())-VLOOKUP($A24,'Import OffPeak change'!$A$106:HZ$202,229,FALSE())))</f>
        <v>0</v>
      </c>
      <c r="HV24" s="193" t="n">
        <f aca="false">IF(ISERROR(VLOOKUP($A24,'Import OffPeak'!$A$3:IA$99,230,FALSE())-VLOOKUP($A24,'Import OffPeak change'!$A$106:IA$202,230,FALSE())),0,(VLOOKUP($A24,'Import OffPeak'!$A$3:IA$99,230,FALSE())-VLOOKUP($A24,'Import OffPeak change'!$A$106:IA$202,230,FALSE())))</f>
        <v>0</v>
      </c>
      <c r="HW24" s="193" t="n">
        <f aca="false">IF(ISERROR(VLOOKUP($A24,'Import OffPeak'!$A$3:IB$99,231,FALSE())-VLOOKUP($A24,'Import OffPeak change'!$A$106:IB$202,231,FALSE())),0,(VLOOKUP($A24,'Import OffPeak'!$A$3:IB$99,231,FALSE())-VLOOKUP($A24,'Import OffPeak change'!$A$106:IB$202,231,FALSE())))</f>
        <v>0</v>
      </c>
      <c r="HX24" s="193" t="n">
        <f aca="false">IF(ISERROR(VLOOKUP($A24,'Import OffPeak'!$A$3:IC$99,232,FALSE())-VLOOKUP($A24,'Import OffPeak change'!$A$106:IC$202,232,FALSE())),0,(VLOOKUP($A24,'Import OffPeak'!$A$3:IC$99,232,FALSE())-VLOOKUP($A24,'Import OffPeak change'!$A$106:IC$202,232,FALSE())))</f>
        <v>0</v>
      </c>
      <c r="HY24" s="193" t="n">
        <f aca="false">IF(ISERROR(VLOOKUP($A24,'Import OffPeak'!$A$3:ID$99,233,FALSE())-VLOOKUP($A24,'Import OffPeak change'!$A$106:ID$202,233,FALSE())),0,(VLOOKUP($A24,'Import OffPeak'!$A$3:ID$99,233,FALSE())-VLOOKUP($A24,'Import OffPeak change'!$A$106:ID$202,233,FALSE())))</f>
        <v>0</v>
      </c>
      <c r="HZ24" s="193" t="n">
        <f aca="false">IF(ISERROR(VLOOKUP($A24,'Import OffPeak'!$A$3:IE$99,234,FALSE())-VLOOKUP($A24,'Import OffPeak change'!$A$106:IE$202,234,FALSE())),0,(VLOOKUP($A24,'Import OffPeak'!$A$3:IE$99,234,FALSE())-VLOOKUP($A24,'Import OffPeak change'!$A$106:IE$202,234,FALSE())))</f>
        <v>0</v>
      </c>
      <c r="IA24" s="193" t="n">
        <f aca="false">IF(ISERROR(VLOOKUP($A24,'Import OffPeak'!$A$3:IF$99,235,FALSE())-VLOOKUP($A24,'Import OffPeak change'!$A$106:IF$202,235,FALSE())),0,(VLOOKUP($A24,'Import OffPeak'!$A$3:IF$99,235,FALSE())-VLOOKUP($A24,'Import OffPeak change'!$A$106:IF$202,235,FALSE())))</f>
        <v>0</v>
      </c>
      <c r="IB24" s="193" t="n">
        <f aca="false">IF(ISERROR(VLOOKUP($A24,'Import OffPeak'!$A$3:IG$99,236,FALSE())-VLOOKUP($A24,'Import OffPeak change'!$A$106:IG$202,236,FALSE())),0,(VLOOKUP($A24,'Import OffPeak'!$A$3:IG$99,236,FALSE())-VLOOKUP($A24,'Import OffPeak change'!$A$106:IG$202,236,FALSE())))</f>
        <v>0</v>
      </c>
      <c r="IC24" s="193" t="n">
        <f aca="false">IF(ISERROR(VLOOKUP($A24,'Import OffPeak'!$A$3:IH$99,237,FALSE())-VLOOKUP($A24,'Import OffPeak change'!$A$106:IH$202,237,FALSE())),0,(VLOOKUP($A24,'Import OffPeak'!$A$3:IH$99,237,FALSE())-VLOOKUP($A24,'Import OffPeak change'!$A$106:IH$202,237,FALSE())))</f>
        <v>0</v>
      </c>
      <c r="ID24" s="193" t="n">
        <f aca="false">IF(ISERROR(VLOOKUP($A24,'Import OffPeak'!$A$3:II$99,238,FALSE())-VLOOKUP($A24,'Import OffPeak change'!$A$106:II$202,238,FALSE())),0,(VLOOKUP($A24,'Import OffPeak'!$A$3:II$99,238,FALSE())-VLOOKUP($A24,'Import OffPeak change'!$A$106:II$202,238,FALSE())))</f>
        <v>944.629977297576</v>
      </c>
      <c r="IE24" s="193" t="n">
        <f aca="false">IF(ISERROR(VLOOKUP($A24,'Import OffPeak'!$A$3:IJ$99,239,FALSE())-VLOOKUP($A24,'Import OffPeak change'!$A$106:IJ$202,239,FALSE())),0,(VLOOKUP($A24,'Import OffPeak'!$A$3:IJ$99,239,FALSE())-VLOOKUP($A24,'Import OffPeak change'!$A$106:IJ$202,239,FALSE())))</f>
        <v>944.629977297576</v>
      </c>
      <c r="IF24" s="193"/>
    </row>
    <row r="25" customFormat="false" ht="12.75" hidden="false" customHeight="false" outlineLevel="0" collapsed="false">
      <c r="A25" s="201" t="str">
        <f aca="false">IF('Import OffPeak'!A22=0,"",'Import OffPeak'!A22)</f>
        <v>EPMI-ST-NW</v>
      </c>
      <c r="B25" s="193"/>
      <c r="C25" s="193"/>
      <c r="D25" s="193"/>
      <c r="E25" s="193"/>
      <c r="F25" s="193"/>
      <c r="G25" s="193" t="n">
        <f aca="false">IF(ISERROR(VLOOKUP($A25,'Import OffPeak'!$A$3:L$99,7,FALSE())-VLOOKUP($A25,'Import OffPeak change'!$A$106:L$202,7,FALSE())),0,(VLOOKUP($A25,'Import OffPeak'!$A$3:L$99,7,FALSE())-VLOOKUP($A25,'Import OffPeak change'!$A$106:L$202,7,FALSE())))</f>
        <v>0</v>
      </c>
      <c r="H25" s="193" t="n">
        <f aca="false">IF(ISERROR(VLOOKUP($A25,'Import OffPeak'!$A$3:M$99,8,FALSE())-VLOOKUP($A25,'Import OffPeak change'!$A$106:M$202,8,FALSE())),0,(VLOOKUP($A25,'Import OffPeak'!$A$3:M$99,8,FALSE())-VLOOKUP($A25,'Import OffPeak change'!$A$106:M$202,8,FALSE())))</f>
        <v>2048.58274161047</v>
      </c>
      <c r="I25" s="193" t="n">
        <f aca="false">IF(ISERROR(VLOOKUP($A25,'Import OffPeak'!$A$3:N$99,9,FALSE())-VLOOKUP($A25,'Import OffPeak change'!$A$106:N$202,9,FALSE())),0,(VLOOKUP($A25,'Import OffPeak'!$A$3:N$99,9,FALSE())-VLOOKUP($A25,'Import OffPeak change'!$A$106:N$202,9,FALSE())))</f>
        <v>26.3038833145403</v>
      </c>
      <c r="J25" s="193" t="n">
        <f aca="false">IF(ISERROR(VLOOKUP($A25,'Import OffPeak'!$A$3:O$99,10,FALSE())-VLOOKUP($A25,'Import OffPeak change'!$A$106:O$202,10,FALSE())),0,(VLOOKUP($A25,'Import OffPeak'!$A$3:O$99,10,FALSE())-VLOOKUP($A25,'Import OffPeak change'!$A$106:O$202,10,FALSE())))</f>
        <v>0</v>
      </c>
      <c r="K25" s="193" t="n">
        <f aca="false">IF(ISERROR(VLOOKUP($A25,'Import OffPeak'!$A$3:P$99,11,FALSE())-VLOOKUP($A25,'Import OffPeak change'!$A$106:P$202,11,FALSE())),0,(VLOOKUP($A25,'Import OffPeak'!$A$3:P$99,11,FALSE())-VLOOKUP($A25,'Import OffPeak change'!$A$106:P$202,11,FALSE())))</f>
        <v>0</v>
      </c>
      <c r="L25" s="193" t="n">
        <f aca="false">IF(ISERROR(VLOOKUP($A25,'Import OffPeak'!$A$3:Q$99,12,FALSE())-VLOOKUP($A25,'Import OffPeak change'!$A$106:Q$202,12,FALSE())),0,(VLOOKUP($A25,'Import OffPeak'!$A$3:Q$99,12,FALSE())-VLOOKUP($A25,'Import OffPeak change'!$A$106:Q$202,12,FALSE())))</f>
        <v>0</v>
      </c>
      <c r="M25" s="193" t="n">
        <f aca="false">IF(ISERROR(VLOOKUP($A25,'Import OffPeak'!$A$3:R$99,13,FALSE())-VLOOKUP($A25,'Import OffPeak change'!$A$106:R$202,13,FALSE())),0,(VLOOKUP($A25,'Import OffPeak'!$A$3:R$99,13,FALSE())-VLOOKUP($A25,'Import OffPeak change'!$A$106:R$202,13,FALSE())))</f>
        <v>0</v>
      </c>
      <c r="N25" s="193" t="n">
        <f aca="false">IF(ISERROR(VLOOKUP($A25,'Import OffPeak'!$A$3:S$99,14,FALSE())-VLOOKUP($A25,'Import OffPeak change'!$A$106:S$202,14,FALSE())),0,(VLOOKUP($A25,'Import OffPeak'!$A$3:S$99,14,FALSE())-VLOOKUP($A25,'Import OffPeak change'!$A$106:S$202,14,FALSE())))</f>
        <v>0</v>
      </c>
      <c r="O25" s="193" t="n">
        <f aca="false">IF(ISERROR(VLOOKUP($A25,'Import OffPeak'!$A$3:T$99,15,FALSE())-VLOOKUP($A25,'Import OffPeak change'!$A$106:T$202,15,FALSE())),0,(VLOOKUP($A25,'Import OffPeak'!$A$3:T$99,15,FALSE())-VLOOKUP($A25,'Import OffPeak change'!$A$106:T$202,15,FALSE())))</f>
        <v>0</v>
      </c>
      <c r="P25" s="193" t="n">
        <f aca="false">IF(ISERROR(VLOOKUP($A25,'Import OffPeak'!$A$3:U$99,16,FALSE())-VLOOKUP($A25,'Import OffPeak change'!$A$106:U$202,16,FALSE())),0,(VLOOKUP($A25,'Import OffPeak'!$A$3:U$99,16,FALSE())-VLOOKUP($A25,'Import OffPeak change'!$A$106:U$202,16,FALSE())))</f>
        <v>0</v>
      </c>
      <c r="Q25" s="193" t="n">
        <f aca="false">IF(ISERROR(VLOOKUP($A25,'Import OffPeak'!$A$3:V$99,17,FALSE())-VLOOKUP($A25,'Import OffPeak change'!$A$106:V$202,17,FALSE())),0,(VLOOKUP($A25,'Import OffPeak'!$A$3:V$99,17,FALSE())-VLOOKUP($A25,'Import OffPeak change'!$A$106:V$202,17,FALSE())))</f>
        <v>0</v>
      </c>
      <c r="R25" s="193" t="n">
        <f aca="false">IF(ISERROR(VLOOKUP($A25,'Import OffPeak'!$A$3:W$99,18,FALSE())-VLOOKUP($A25,'Import OffPeak change'!$A$106:W$202,18,FALSE())),0,(VLOOKUP($A25,'Import OffPeak'!$A$3:W$99,18,FALSE())-VLOOKUP($A25,'Import OffPeak change'!$A$106:W$202,18,FALSE())))</f>
        <v>0</v>
      </c>
      <c r="S25" s="193" t="n">
        <f aca="false">IF(ISERROR(VLOOKUP($A25,'Import OffPeak'!$A$3:X$99,19,FALSE())-VLOOKUP($A25,'Import OffPeak change'!$A$106:X$202,19,FALSE())),0,(VLOOKUP($A25,'Import OffPeak'!$A$3:X$99,19,FALSE())-VLOOKUP($A25,'Import OffPeak change'!$A$106:X$202,19,FALSE())))</f>
        <v>0</v>
      </c>
      <c r="T25" s="193" t="n">
        <f aca="false">IF(ISERROR(VLOOKUP($A25,'Import OffPeak'!$A$3:Y$99,20,FALSE())-VLOOKUP($A25,'Import OffPeak change'!$A$106:Y$202,20,FALSE())),0,(VLOOKUP($A25,'Import OffPeak'!$A$3:Y$99,20,FALSE())-VLOOKUP($A25,'Import OffPeak change'!$A$106:Y$202,20,FALSE())))</f>
        <v>0</v>
      </c>
      <c r="U25" s="193" t="n">
        <f aca="false">IF(ISERROR(VLOOKUP($A25,'Import OffPeak'!$A$3:Z$99,21,FALSE())-VLOOKUP($A25,'Import OffPeak change'!$A$106:Z$202,21,FALSE())),0,(VLOOKUP($A25,'Import OffPeak'!$A$3:Z$99,21,FALSE())-VLOOKUP($A25,'Import OffPeak change'!$A$106:Z$202,21,FALSE())))</f>
        <v>0</v>
      </c>
      <c r="V25" s="193" t="n">
        <f aca="false">IF(ISERROR(VLOOKUP($A25,'Import OffPeak'!$A$3:AA$99,22,FALSE())-VLOOKUP($A25,'Import OffPeak change'!$A$106:AA$202,22,FALSE())),0,(VLOOKUP($A25,'Import OffPeak'!$A$3:AA$99,22,FALSE())-VLOOKUP($A25,'Import OffPeak change'!$A$106:AA$202,22,FALSE())))</f>
        <v>0</v>
      </c>
      <c r="W25" s="193" t="n">
        <f aca="false">IF(ISERROR(VLOOKUP($A25,'Import OffPeak'!$A$3:AB$99,23,FALSE())-VLOOKUP($A25,'Import OffPeak change'!$A$106:AB$202,23,FALSE())),0,(VLOOKUP($A25,'Import OffPeak'!$A$3:AB$99,23,FALSE())-VLOOKUP($A25,'Import OffPeak change'!$A$106:AB$202,23,FALSE())))</f>
        <v>0</v>
      </c>
      <c r="X25" s="193" t="n">
        <f aca="false">IF(ISERROR(VLOOKUP($A25,'Import OffPeak'!$A$3:AC$99,24,FALSE())-VLOOKUP($A25,'Import OffPeak change'!$A$106:AC$202,24,FALSE())),0,(VLOOKUP($A25,'Import OffPeak'!$A$3:AC$99,24,FALSE())-VLOOKUP($A25,'Import OffPeak change'!$A$106:AC$202,24,FALSE())))</f>
        <v>0</v>
      </c>
      <c r="Y25" s="193" t="n">
        <f aca="false">IF(ISERROR(VLOOKUP($A25,'Import OffPeak'!$A$3:AD$99,25,FALSE())-VLOOKUP($A25,'Import OffPeak change'!$A$106:AD$202,25,FALSE())),0,(VLOOKUP($A25,'Import OffPeak'!$A$3:AD$99,25,FALSE())-VLOOKUP($A25,'Import OffPeak change'!$A$106:AD$202,25,FALSE())))</f>
        <v>0</v>
      </c>
      <c r="Z25" s="193" t="n">
        <f aca="false">IF(ISERROR(VLOOKUP($A25,'Import OffPeak'!$A$3:AE$99,26,FALSE())-VLOOKUP($A25,'Import OffPeak change'!$A$106:AE$202,26,FALSE())),0,(VLOOKUP($A25,'Import OffPeak'!$A$3:AE$99,26,FALSE())-VLOOKUP($A25,'Import OffPeak change'!$A$106:AE$202,26,FALSE())))</f>
        <v>0</v>
      </c>
      <c r="AA25" s="193" t="n">
        <f aca="false">IF(ISERROR(VLOOKUP($A25,'Import OffPeak'!$A$3:AF$99,27,FALSE())-VLOOKUP($A25,'Import OffPeak change'!$A$106:AF$202,27,FALSE())),0,(VLOOKUP($A25,'Import OffPeak'!$A$3:AF$99,27,FALSE())-VLOOKUP($A25,'Import OffPeak change'!$A$106:AF$202,27,FALSE())))</f>
        <v>0</v>
      </c>
      <c r="AB25" s="193" t="n">
        <f aca="false">IF(ISERROR(VLOOKUP($A25,'Import OffPeak'!$A$3:AG$99,28,FALSE())-VLOOKUP($A25,'Import OffPeak change'!$A$106:AG$202,28,FALSE())),0,(VLOOKUP($A25,'Import OffPeak'!$A$3:AG$99,28,FALSE())-VLOOKUP($A25,'Import OffPeak change'!$A$106:AG$202,28,FALSE())))</f>
        <v>0</v>
      </c>
      <c r="AC25" s="193" t="n">
        <f aca="false">IF(ISERROR(VLOOKUP($A25,'Import OffPeak'!$A$3:AH$99,29,FALSE())-VLOOKUP($A25,'Import OffPeak change'!$A$106:AH$202,29,FALSE())),0,(VLOOKUP($A25,'Import OffPeak'!$A$3:AH$99,29,FALSE())-VLOOKUP($A25,'Import OffPeak change'!$A$106:AH$202,29,FALSE())))</f>
        <v>0</v>
      </c>
      <c r="AD25" s="193" t="n">
        <f aca="false">IF(ISERROR(VLOOKUP($A25,'Import OffPeak'!$A$3:AI$99,30,FALSE())-VLOOKUP($A25,'Import OffPeak change'!$A$106:AI$202,30,FALSE())),0,(VLOOKUP($A25,'Import OffPeak'!$A$3:AI$99,30,FALSE())-VLOOKUP($A25,'Import OffPeak change'!$A$106:AI$202,30,FALSE())))</f>
        <v>0</v>
      </c>
      <c r="AE25" s="193" t="n">
        <f aca="false">IF(ISERROR(VLOOKUP($A25,'Import OffPeak'!$A$3:AJ$99,31,FALSE())-VLOOKUP($A25,'Import OffPeak change'!$A$106:AJ$202,31,FALSE())),0,(VLOOKUP($A25,'Import OffPeak'!$A$3:AJ$99,31,FALSE())-VLOOKUP($A25,'Import OffPeak change'!$A$106:AJ$202,31,FALSE())))</f>
        <v>0</v>
      </c>
      <c r="AF25" s="193" t="n">
        <f aca="false">IF(ISERROR(VLOOKUP($A25,'Import OffPeak'!$A$3:AK$99,32,FALSE())-VLOOKUP($A25,'Import OffPeak change'!$A$106:AK$202,32,FALSE())),0,(VLOOKUP($A25,'Import OffPeak'!$A$3:AK$99,32,FALSE())-VLOOKUP($A25,'Import OffPeak change'!$A$106:AK$202,32,FALSE())))</f>
        <v>0</v>
      </c>
      <c r="AG25" s="193" t="n">
        <f aca="false">IF(ISERROR(VLOOKUP($A25,'Import OffPeak'!$A$3:AL$99,33,FALSE())-VLOOKUP($A25,'Import OffPeak change'!$A$106:AL$202,33,FALSE())),0,(VLOOKUP($A25,'Import OffPeak'!$A$3:AL$99,33,FALSE())-VLOOKUP($A25,'Import OffPeak change'!$A$106:AL$202,33,FALSE())))</f>
        <v>0</v>
      </c>
      <c r="AH25" s="193" t="n">
        <f aca="false">IF(ISERROR(VLOOKUP($A25,'Import OffPeak'!$A$3:AM$99,34,FALSE())-VLOOKUP($A25,'Import OffPeak change'!$A$106:AM$202,34,FALSE())),0,(VLOOKUP($A25,'Import OffPeak'!$A$3:AM$99,34,FALSE())-VLOOKUP($A25,'Import OffPeak change'!$A$106:AM$202,34,FALSE())))</f>
        <v>0</v>
      </c>
      <c r="AI25" s="193" t="n">
        <f aca="false">IF(ISERROR(VLOOKUP($A25,'Import OffPeak'!$A$3:AN$99,35,FALSE())-VLOOKUP($A25,'Import OffPeak change'!$A$106:AN$202,35,FALSE())),0,(VLOOKUP($A25,'Import OffPeak'!$A$3:AN$99,35,FALSE())-VLOOKUP($A25,'Import OffPeak change'!$A$106:AN$202,35,FALSE())))</f>
        <v>0</v>
      </c>
      <c r="AJ25" s="193" t="n">
        <f aca="false">IF(ISERROR(VLOOKUP($A25,'Import OffPeak'!$A$3:AO$99,36,FALSE())-VLOOKUP($A25,'Import OffPeak change'!$A$106:AO$202,36,FALSE())),0,(VLOOKUP($A25,'Import OffPeak'!$A$3:AO$99,36,FALSE())-VLOOKUP($A25,'Import OffPeak change'!$A$106:AO$202,36,FALSE())))</f>
        <v>0</v>
      </c>
      <c r="AK25" s="193" t="n">
        <f aca="false">IF(ISERROR(VLOOKUP($A25,'Import OffPeak'!$A$3:AP$99,37,FALSE())-VLOOKUP($A25,'Import OffPeak change'!$A$106:AP$202,37,FALSE())),0,(VLOOKUP($A25,'Import OffPeak'!$A$3:AP$99,37,FALSE())-VLOOKUP($A25,'Import OffPeak change'!$A$106:AP$202,37,FALSE())))</f>
        <v>0</v>
      </c>
      <c r="AL25" s="193" t="n">
        <f aca="false">IF(ISERROR(VLOOKUP($A25,'Import OffPeak'!$A$3:AQ$99,38,FALSE())-VLOOKUP($A25,'Import OffPeak change'!$A$106:AQ$202,38,FALSE())),0,(VLOOKUP($A25,'Import OffPeak'!$A$3:AQ$99,38,FALSE())-VLOOKUP($A25,'Import OffPeak change'!$A$106:AQ$202,38,FALSE())))</f>
        <v>0</v>
      </c>
      <c r="AM25" s="193" t="n">
        <f aca="false">IF(ISERROR(VLOOKUP($A25,'Import OffPeak'!$A$3:AR$99,39,FALSE())-VLOOKUP($A25,'Import OffPeak change'!$A$106:AR$202,39,FALSE())),0,(VLOOKUP($A25,'Import OffPeak'!$A$3:AR$99,39,FALSE())-VLOOKUP($A25,'Import OffPeak change'!$A$106:AR$202,39,FALSE())))</f>
        <v>0</v>
      </c>
      <c r="AN25" s="193" t="n">
        <f aca="false">IF(ISERROR(VLOOKUP($A25,'Import OffPeak'!$A$3:AS$99,40,FALSE())-VLOOKUP($A25,'Import OffPeak change'!$A$106:AS$202,40,FALSE())),0,(VLOOKUP($A25,'Import OffPeak'!$A$3:AS$99,40,FALSE())-VLOOKUP($A25,'Import OffPeak change'!$A$106:AS$202,40,FALSE())))</f>
        <v>0</v>
      </c>
      <c r="AO25" s="193" t="n">
        <f aca="false">IF(ISERROR(VLOOKUP($A25,'Import OffPeak'!$A$3:AT$99,41,FALSE())-VLOOKUP($A25,'Import OffPeak change'!$A$106:AT$202,41,FALSE())),0,(VLOOKUP($A25,'Import OffPeak'!$A$3:AT$99,41,FALSE())-VLOOKUP($A25,'Import OffPeak change'!$A$106:AT$202,41,FALSE())))</f>
        <v>0</v>
      </c>
      <c r="AP25" s="193" t="n">
        <f aca="false">IF(ISERROR(VLOOKUP($A25,'Import OffPeak'!$A$3:AU$99,42,FALSE())-VLOOKUP($A25,'Import OffPeak change'!$A$106:AU$202,42,FALSE())),0,(VLOOKUP($A25,'Import OffPeak'!$A$3:AU$99,42,FALSE())-VLOOKUP($A25,'Import OffPeak change'!$A$106:AU$202,42,FALSE())))</f>
        <v>0</v>
      </c>
      <c r="AQ25" s="193" t="n">
        <f aca="false">IF(ISERROR(VLOOKUP($A25,'Import OffPeak'!$A$3:AV$99,43,FALSE())-VLOOKUP($A25,'Import OffPeak change'!$A$106:AV$202,43,FALSE())),0,(VLOOKUP($A25,'Import OffPeak'!$A$3:AV$99,43,FALSE())-VLOOKUP($A25,'Import OffPeak change'!$A$106:AV$202,43,FALSE())))</f>
        <v>0</v>
      </c>
      <c r="AR25" s="193" t="n">
        <f aca="false">IF(ISERROR(VLOOKUP($A25,'Import OffPeak'!$A$3:AW$99,44,FALSE())-VLOOKUP($A25,'Import OffPeak change'!$A$106:AW$202,44,FALSE())),0,(VLOOKUP($A25,'Import OffPeak'!$A$3:AW$99,44,FALSE())-VLOOKUP($A25,'Import OffPeak change'!$A$106:AW$202,44,FALSE())))</f>
        <v>0</v>
      </c>
      <c r="AS25" s="193" t="n">
        <f aca="false">IF(ISERROR(VLOOKUP($A25,'Import OffPeak'!$A$3:AX$99,45,FALSE())-VLOOKUP($A25,'Import OffPeak change'!$A$106:AX$202,45,FALSE())),0,(VLOOKUP($A25,'Import OffPeak'!$A$3:AX$99,45,FALSE())-VLOOKUP($A25,'Import OffPeak change'!$A$106:AX$202,45,FALSE())))</f>
        <v>0</v>
      </c>
      <c r="AT25" s="193" t="n">
        <f aca="false">IF(ISERROR(VLOOKUP($A25,'Import OffPeak'!$A$3:AY$99,46,FALSE())-VLOOKUP($A25,'Import OffPeak change'!$A$106:AY$202,46,FALSE())),0,(VLOOKUP($A25,'Import OffPeak'!$A$3:AY$99,46,FALSE())-VLOOKUP($A25,'Import OffPeak change'!$A$106:AY$202,46,FALSE())))</f>
        <v>0</v>
      </c>
      <c r="AU25" s="193" t="n">
        <f aca="false">IF(ISERROR(VLOOKUP($A25,'Import OffPeak'!$A$3:AZ$99,47,FALSE())-VLOOKUP($A25,'Import OffPeak change'!$A$106:AZ$202,47,FALSE())),0,(VLOOKUP($A25,'Import OffPeak'!$A$3:AZ$99,47,FALSE())-VLOOKUP($A25,'Import OffPeak change'!$A$106:AZ$202,47,FALSE())))</f>
        <v>0</v>
      </c>
      <c r="AV25" s="193" t="n">
        <f aca="false">IF(ISERROR(VLOOKUP($A25,'Import OffPeak'!$A$3:BA$99,48,FALSE())-VLOOKUP($A25,'Import OffPeak change'!$A$106:BA$202,48,FALSE())),0,(VLOOKUP($A25,'Import OffPeak'!$A$3:BA$99,48,FALSE())-VLOOKUP($A25,'Import OffPeak change'!$A$106:BA$202,48,FALSE())))</f>
        <v>0</v>
      </c>
      <c r="AW25" s="193" t="n">
        <f aca="false">IF(ISERROR(VLOOKUP($A25,'Import OffPeak'!$A$3:BB$99,49,FALSE())-VLOOKUP($A25,'Import OffPeak change'!$A$106:BB$202,49,FALSE())),0,(VLOOKUP($A25,'Import OffPeak'!$A$3:BB$99,49,FALSE())-VLOOKUP($A25,'Import OffPeak change'!$A$106:BB$202,49,FALSE())))</f>
        <v>0</v>
      </c>
      <c r="AX25" s="193" t="n">
        <f aca="false">IF(ISERROR(VLOOKUP($A25,'Import OffPeak'!$A$3:BC$99,50,FALSE())-VLOOKUP($A25,'Import OffPeak change'!$A$106:BC$202,50,FALSE())),0,(VLOOKUP($A25,'Import OffPeak'!$A$3:BC$99,50,FALSE())-VLOOKUP($A25,'Import OffPeak change'!$A$106:BC$202,50,FALSE())))</f>
        <v>0</v>
      </c>
      <c r="AY25" s="193" t="n">
        <f aca="false">IF(ISERROR(VLOOKUP($A25,'Import OffPeak'!$A$3:BD$99,51,FALSE())-VLOOKUP($A25,'Import OffPeak change'!$A$106:BD$202,51,FALSE())),0,(VLOOKUP($A25,'Import OffPeak'!$A$3:BD$99,51,FALSE())-VLOOKUP($A25,'Import OffPeak change'!$A$106:BD$202,51,FALSE())))</f>
        <v>0</v>
      </c>
      <c r="AZ25" s="193" t="n">
        <f aca="false">IF(ISERROR(VLOOKUP($A25,'Import OffPeak'!$A$3:BE$99,52,FALSE())-VLOOKUP($A25,'Import OffPeak change'!$A$106:BE$202,52,FALSE())),0,(VLOOKUP($A25,'Import OffPeak'!$A$3:BE$99,52,FALSE())-VLOOKUP($A25,'Import OffPeak change'!$A$106:BE$202,52,FALSE())))</f>
        <v>0</v>
      </c>
      <c r="BA25" s="193" t="n">
        <f aca="false">IF(ISERROR(VLOOKUP($A25,'Import OffPeak'!$A$3:BF$99,53,FALSE())-VLOOKUP($A25,'Import OffPeak change'!$A$106:BF$202,53,FALSE())),0,(VLOOKUP($A25,'Import OffPeak'!$A$3:BF$99,53,FALSE())-VLOOKUP($A25,'Import OffPeak change'!$A$106:BF$202,53,FALSE())))</f>
        <v>0</v>
      </c>
      <c r="BB25" s="193" t="n">
        <f aca="false">IF(ISERROR(VLOOKUP($A25,'Import OffPeak'!$A$3:BG$99,54,FALSE())-VLOOKUP($A25,'Import OffPeak change'!$A$106:BG$202,54,FALSE())),0,(VLOOKUP($A25,'Import OffPeak'!$A$3:BG$99,54,FALSE())-VLOOKUP($A25,'Import OffPeak change'!$A$106:BG$202,54,FALSE())))</f>
        <v>0</v>
      </c>
      <c r="BC25" s="193" t="n">
        <f aca="false">IF(ISERROR(VLOOKUP($A25,'Import OffPeak'!$A$3:BH$99,55,FALSE())-VLOOKUP($A25,'Import OffPeak change'!$A$106:BH$202,55,FALSE())),0,(VLOOKUP($A25,'Import OffPeak'!$A$3:BH$99,55,FALSE())-VLOOKUP($A25,'Import OffPeak change'!$A$106:BH$202,55,FALSE())))</f>
        <v>0</v>
      </c>
      <c r="BD25" s="193" t="n">
        <f aca="false">IF(ISERROR(VLOOKUP($A25,'Import OffPeak'!$A$3:BI$99,56,FALSE())-VLOOKUP($A25,'Import OffPeak change'!$A$106:BI$202,56,FALSE())),0,(VLOOKUP($A25,'Import OffPeak'!$A$3:BI$99,56,FALSE())-VLOOKUP($A25,'Import OffPeak change'!$A$106:BI$202,56,FALSE())))</f>
        <v>0</v>
      </c>
      <c r="BE25" s="193" t="n">
        <f aca="false">IF(ISERROR(VLOOKUP($A25,'Import OffPeak'!$A$3:BJ$99,57,FALSE())-VLOOKUP($A25,'Import OffPeak change'!$A$106:BJ$202,57,FALSE())),0,(VLOOKUP($A25,'Import OffPeak'!$A$3:BJ$99,57,FALSE())-VLOOKUP($A25,'Import OffPeak change'!$A$106:BJ$202,57,FALSE())))</f>
        <v>0</v>
      </c>
      <c r="BF25" s="193" t="n">
        <f aca="false">IF(ISERROR(VLOOKUP($A25,'Import OffPeak'!$A$3:BK$99,58,FALSE())-VLOOKUP($A25,'Import OffPeak change'!$A$106:BK$202,58,FALSE())),0,(VLOOKUP($A25,'Import OffPeak'!$A$3:BK$99,58,FALSE())-VLOOKUP($A25,'Import OffPeak change'!$A$106:BK$202,58,FALSE())))</f>
        <v>0</v>
      </c>
      <c r="BG25" s="193" t="n">
        <f aca="false">IF(ISERROR(VLOOKUP($A25,'Import OffPeak'!$A$3:BL$99,59,FALSE())-VLOOKUP($A25,'Import OffPeak change'!$A$106:BL$202,59,FALSE())),0,(VLOOKUP($A25,'Import OffPeak'!$A$3:BL$99,59,FALSE())-VLOOKUP($A25,'Import OffPeak change'!$A$106:BL$202,59,FALSE())))</f>
        <v>0</v>
      </c>
      <c r="BH25" s="193" t="n">
        <f aca="false">IF(ISERROR(VLOOKUP($A25,'Import OffPeak'!$A$3:BM$99,60,FALSE())-VLOOKUP($A25,'Import OffPeak change'!$A$106:BM$202,60,FALSE())),0,(VLOOKUP($A25,'Import OffPeak'!$A$3:BM$99,60,FALSE())-VLOOKUP($A25,'Import OffPeak change'!$A$106:BM$202,60,FALSE())))</f>
        <v>0</v>
      </c>
      <c r="BI25" s="193" t="n">
        <f aca="false">IF(ISERROR(VLOOKUP($A25,'Import OffPeak'!$A$3:BN$99,61,FALSE())-VLOOKUP($A25,'Import OffPeak change'!$A$106:BN$202,61,FALSE())),0,(VLOOKUP($A25,'Import OffPeak'!$A$3:BN$99,61,FALSE())-VLOOKUP($A25,'Import OffPeak change'!$A$106:BN$202,61,FALSE())))</f>
        <v>0</v>
      </c>
      <c r="BJ25" s="193" t="n">
        <f aca="false">IF(ISERROR(VLOOKUP($A25,'Import OffPeak'!$A$3:BO$99,62,FALSE())-VLOOKUP($A25,'Import OffPeak change'!$A$106:BO$202,62,FALSE())),0,(VLOOKUP($A25,'Import OffPeak'!$A$3:BO$99,62,FALSE())-VLOOKUP($A25,'Import OffPeak change'!$A$106:BO$202,62,FALSE())))</f>
        <v>0</v>
      </c>
      <c r="BK25" s="193" t="n">
        <f aca="false">IF(ISERROR(VLOOKUP($A25,'Import OffPeak'!$A$3:BP$99,63,FALSE())-VLOOKUP($A25,'Import OffPeak change'!$A$106:BP$202,63,FALSE())),0,(VLOOKUP($A25,'Import OffPeak'!$A$3:BP$99,63,FALSE())-VLOOKUP($A25,'Import OffPeak change'!$A$106:BP$202,63,FALSE())))</f>
        <v>0</v>
      </c>
      <c r="BL25" s="193" t="n">
        <f aca="false">IF(ISERROR(VLOOKUP($A25,'Import OffPeak'!$A$3:BQ$99,64,FALSE())-VLOOKUP($A25,'Import OffPeak change'!$A$106:BQ$202,64,FALSE())),0,(VLOOKUP($A25,'Import OffPeak'!$A$3:BQ$99,64,FALSE())-VLOOKUP($A25,'Import OffPeak change'!$A$106:BQ$202,64,FALSE())))</f>
        <v>0</v>
      </c>
      <c r="BM25" s="193" t="n">
        <f aca="false">IF(ISERROR(VLOOKUP($A25,'Import OffPeak'!$A$3:BR$99,65,FALSE())-VLOOKUP($A25,'Import OffPeak change'!$A$106:BR$202,65,FALSE())),0,(VLOOKUP($A25,'Import OffPeak'!$A$3:BR$99,65,FALSE())-VLOOKUP($A25,'Import OffPeak change'!$A$106:BR$202,65,FALSE())))</f>
        <v>0</v>
      </c>
      <c r="BN25" s="193" t="n">
        <f aca="false">IF(ISERROR(VLOOKUP($A25,'Import OffPeak'!$A$3:BS$99,66,FALSE())-VLOOKUP($A25,'Import OffPeak change'!$A$106:BS$202,66,FALSE())),0,(VLOOKUP($A25,'Import OffPeak'!$A$3:BS$99,66,FALSE())-VLOOKUP($A25,'Import OffPeak change'!$A$106:BS$202,66,FALSE())))</f>
        <v>0</v>
      </c>
      <c r="BO25" s="193" t="n">
        <f aca="false">IF(ISERROR(VLOOKUP($A25,'Import OffPeak'!$A$3:BT$99,67,FALSE())-VLOOKUP($A25,'Import OffPeak change'!$A$106:BT$202,67,FALSE())),0,(VLOOKUP($A25,'Import OffPeak'!$A$3:BT$99,67,FALSE())-VLOOKUP($A25,'Import OffPeak change'!$A$106:BT$202,67,FALSE())))</f>
        <v>0</v>
      </c>
      <c r="BP25" s="193" t="n">
        <f aca="false">IF(ISERROR(VLOOKUP($A25,'Import OffPeak'!$A$3:BU$99,68,FALSE())-VLOOKUP($A25,'Import OffPeak change'!$A$106:BU$202,68,FALSE())),0,(VLOOKUP($A25,'Import OffPeak'!$A$3:BU$99,68,FALSE())-VLOOKUP($A25,'Import OffPeak change'!$A$106:BU$202,68,FALSE())))</f>
        <v>0</v>
      </c>
      <c r="BQ25" s="193" t="n">
        <f aca="false">IF(ISERROR(VLOOKUP($A25,'Import OffPeak'!$A$3:BV$99,69,FALSE())-VLOOKUP($A25,'Import OffPeak change'!$A$106:BV$202,69,FALSE())),0,(VLOOKUP($A25,'Import OffPeak'!$A$3:BV$99,69,FALSE())-VLOOKUP($A25,'Import OffPeak change'!$A$106:BV$202,69,FALSE())))</f>
        <v>0</v>
      </c>
      <c r="BR25" s="193" t="n">
        <f aca="false">IF(ISERROR(VLOOKUP($A25,'Import OffPeak'!$A$3:BW$99,70,FALSE())-VLOOKUP($A25,'Import OffPeak change'!$A$106:BW$202,70,FALSE())),0,(VLOOKUP($A25,'Import OffPeak'!$A$3:BW$99,70,FALSE())-VLOOKUP($A25,'Import OffPeak change'!$A$106:BW$202,70,FALSE())))</f>
        <v>0</v>
      </c>
      <c r="BS25" s="193" t="n">
        <f aca="false">IF(ISERROR(VLOOKUP($A25,'Import OffPeak'!$A$3:BX$99,71,FALSE())-VLOOKUP($A25,'Import OffPeak change'!$A$106:BX$202,71,FALSE())),0,(VLOOKUP($A25,'Import OffPeak'!$A$3:BX$99,71,FALSE())-VLOOKUP($A25,'Import OffPeak change'!$A$106:BX$202,71,FALSE())))</f>
        <v>0</v>
      </c>
      <c r="BT25" s="193" t="n">
        <f aca="false">IF(ISERROR(VLOOKUP($A25,'Import OffPeak'!$A$3:BY$99,72,FALSE())-VLOOKUP($A25,'Import OffPeak change'!$A$106:BY$202,72,FALSE())),0,(VLOOKUP($A25,'Import OffPeak'!$A$3:BY$99,72,FALSE())-VLOOKUP($A25,'Import OffPeak change'!$A$106:BY$202,72,FALSE())))</f>
        <v>0</v>
      </c>
      <c r="BU25" s="193" t="n">
        <f aca="false">IF(ISERROR(VLOOKUP($A25,'Import OffPeak'!$A$3:BZ$99,73,FALSE())-VLOOKUP($A25,'Import OffPeak change'!$A$106:BZ$202,73,FALSE())),0,(VLOOKUP($A25,'Import OffPeak'!$A$3:BZ$99,73,FALSE())-VLOOKUP($A25,'Import OffPeak change'!$A$106:BZ$202,73,FALSE())))</f>
        <v>0</v>
      </c>
      <c r="BV25" s="193" t="n">
        <f aca="false">IF(ISERROR(VLOOKUP($A25,'Import OffPeak'!$A$3:CA$99,74,FALSE())-VLOOKUP($A25,'Import OffPeak change'!$A$106:CA$202,74,FALSE())),0,(VLOOKUP($A25,'Import OffPeak'!$A$3:CA$99,74,FALSE())-VLOOKUP($A25,'Import OffPeak change'!$A$106:CA$202,74,FALSE())))</f>
        <v>0</v>
      </c>
      <c r="BW25" s="193" t="n">
        <f aca="false">IF(ISERROR(VLOOKUP($A25,'Import OffPeak'!$A$3:CB$99,75,FALSE())-VLOOKUP($A25,'Import OffPeak change'!$A$106:CB$202,75,FALSE())),0,(VLOOKUP($A25,'Import OffPeak'!$A$3:CB$99,75,FALSE())-VLOOKUP($A25,'Import OffPeak change'!$A$106:CB$202,75,FALSE())))</f>
        <v>0</v>
      </c>
      <c r="BX25" s="193" t="n">
        <f aca="false">IF(ISERROR(VLOOKUP($A25,'Import OffPeak'!$A$3:CC$99,76,FALSE())-VLOOKUP($A25,'Import OffPeak change'!$A$106:CC$202,76,FALSE())),0,(VLOOKUP($A25,'Import OffPeak'!$A$3:CC$99,76,FALSE())-VLOOKUP($A25,'Import OffPeak change'!$A$106:CC$202,76,FALSE())))</f>
        <v>0</v>
      </c>
      <c r="BY25" s="193" t="n">
        <f aca="false">IF(ISERROR(VLOOKUP($A25,'Import OffPeak'!$A$3:CD$99,77,FALSE())-VLOOKUP($A25,'Import OffPeak change'!$A$106:CD$202,77,FALSE())),0,(VLOOKUP($A25,'Import OffPeak'!$A$3:CD$99,77,FALSE())-VLOOKUP($A25,'Import OffPeak change'!$A$106:CD$202,77,FALSE())))</f>
        <v>0</v>
      </c>
      <c r="BZ25" s="193" t="n">
        <f aca="false">IF(ISERROR(VLOOKUP($A25,'Import OffPeak'!$A$3:CE$99,78,FALSE())-VLOOKUP($A25,'Import OffPeak change'!$A$106:CE$202,78,FALSE())),0,(VLOOKUP($A25,'Import OffPeak'!$A$3:CE$99,78,FALSE())-VLOOKUP($A25,'Import OffPeak change'!$A$106:CE$202,78,FALSE())))</f>
        <v>0</v>
      </c>
      <c r="CA25" s="193" t="n">
        <f aca="false">IF(ISERROR(VLOOKUP($A25,'Import OffPeak'!$A$3:CF$99,79,FALSE())-VLOOKUP($A25,'Import OffPeak change'!$A$106:CF$202,79,FALSE())),0,(VLOOKUP($A25,'Import OffPeak'!$A$3:CF$99,79,FALSE())-VLOOKUP($A25,'Import OffPeak change'!$A$106:CF$202,79,FALSE())))</f>
        <v>0</v>
      </c>
      <c r="CB25" s="193" t="n">
        <f aca="false">IF(ISERROR(VLOOKUP($A25,'Import OffPeak'!$A$3:CG$99,80,FALSE())-VLOOKUP($A25,'Import OffPeak change'!$A$106:CG$202,80,FALSE())),0,(VLOOKUP($A25,'Import OffPeak'!$A$3:CG$99,80,FALSE())-VLOOKUP($A25,'Import OffPeak change'!$A$106:CG$202,80,FALSE())))</f>
        <v>0</v>
      </c>
      <c r="CC25" s="193" t="n">
        <f aca="false">IF(ISERROR(VLOOKUP($A25,'Import OffPeak'!$A$3:CH$99,81,FALSE())-VLOOKUP($A25,'Import OffPeak change'!$A$106:CH$202,81,FALSE())),0,(VLOOKUP($A25,'Import OffPeak'!$A$3:CH$99,81,FALSE())-VLOOKUP($A25,'Import OffPeak change'!$A$106:CH$202,81,FALSE())))</f>
        <v>0</v>
      </c>
      <c r="CD25" s="193" t="n">
        <f aca="false">IF(ISERROR(VLOOKUP($A25,'Import OffPeak'!$A$3:CI$99,82,FALSE())-VLOOKUP($A25,'Import OffPeak change'!$A$106:CI$202,82,FALSE())),0,(VLOOKUP($A25,'Import OffPeak'!$A$3:CI$99,82,FALSE())-VLOOKUP($A25,'Import OffPeak change'!$A$106:CI$202,82,FALSE())))</f>
        <v>0</v>
      </c>
      <c r="CE25" s="193" t="n">
        <f aca="false">IF(ISERROR(VLOOKUP($A25,'Import OffPeak'!$A$3:CJ$99,83,FALSE())-VLOOKUP($A25,'Import OffPeak change'!$A$106:CJ$202,83,FALSE())),0,(VLOOKUP($A25,'Import OffPeak'!$A$3:CJ$99,83,FALSE())-VLOOKUP($A25,'Import OffPeak change'!$A$106:CJ$202,83,FALSE())))</f>
        <v>0</v>
      </c>
      <c r="CF25" s="193" t="n">
        <f aca="false">IF(ISERROR(VLOOKUP($A25,'Import OffPeak'!$A$3:CK$99,84,FALSE())-VLOOKUP($A25,'Import OffPeak change'!$A$106:CK$202,84,FALSE())),0,(VLOOKUP($A25,'Import OffPeak'!$A$3:CK$99,84,FALSE())-VLOOKUP($A25,'Import OffPeak change'!$A$106:CK$202,84,FALSE())))</f>
        <v>0</v>
      </c>
      <c r="CG25" s="193" t="n">
        <f aca="false">IF(ISERROR(VLOOKUP($A25,'Import OffPeak'!$A$3:CL$99,85,FALSE())-VLOOKUP($A25,'Import OffPeak change'!$A$106:CL$202,85,FALSE())),0,(VLOOKUP($A25,'Import OffPeak'!$A$3:CL$99,85,FALSE())-VLOOKUP($A25,'Import OffPeak change'!$A$106:CL$202,85,FALSE())))</f>
        <v>0</v>
      </c>
      <c r="CH25" s="193" t="n">
        <f aca="false">IF(ISERROR(VLOOKUP($A25,'Import OffPeak'!$A$3:CM$99,86,FALSE())-VLOOKUP($A25,'Import OffPeak change'!$A$106:CM$202,86,FALSE())),0,(VLOOKUP($A25,'Import OffPeak'!$A$3:CM$99,86,FALSE())-VLOOKUP($A25,'Import OffPeak change'!$A$106:CM$202,86,FALSE())))</f>
        <v>0</v>
      </c>
      <c r="CI25" s="193" t="n">
        <f aca="false">IF(ISERROR(VLOOKUP($A25,'Import OffPeak'!$A$3:CN$99,87,FALSE())-VLOOKUP($A25,'Import OffPeak change'!$A$106:CN$202,87,FALSE())),0,(VLOOKUP($A25,'Import OffPeak'!$A$3:CN$99,87,FALSE())-VLOOKUP($A25,'Import OffPeak change'!$A$106:CN$202,87,FALSE())))</f>
        <v>0</v>
      </c>
      <c r="CJ25" s="193" t="n">
        <f aca="false">IF(ISERROR(VLOOKUP($A25,'Import OffPeak'!$A$3:CO$99,88,FALSE())-VLOOKUP($A25,'Import OffPeak change'!$A$106:CO$202,88,FALSE())),0,(VLOOKUP($A25,'Import OffPeak'!$A$3:CO$99,88,FALSE())-VLOOKUP($A25,'Import OffPeak change'!$A$106:CO$202,88,FALSE())))</f>
        <v>0</v>
      </c>
      <c r="CK25" s="193" t="n">
        <f aca="false">IF(ISERROR(VLOOKUP($A25,'Import OffPeak'!$A$3:CP$99,89,FALSE())-VLOOKUP($A25,'Import OffPeak change'!$A$106:CP$202,89,FALSE())),0,(VLOOKUP($A25,'Import OffPeak'!$A$3:CP$99,89,FALSE())-VLOOKUP($A25,'Import OffPeak change'!$A$106:CP$202,89,FALSE())))</f>
        <v>0</v>
      </c>
      <c r="CL25" s="193" t="n">
        <f aca="false">IF(ISERROR(VLOOKUP($A25,'Import OffPeak'!$A$3:CQ$99,90,FALSE())-VLOOKUP($A25,'Import OffPeak change'!$A$106:CQ$202,90,FALSE())),0,(VLOOKUP($A25,'Import OffPeak'!$A$3:CQ$99,90,FALSE())-VLOOKUP($A25,'Import OffPeak change'!$A$106:CQ$202,90,FALSE())))</f>
        <v>0</v>
      </c>
      <c r="CM25" s="193" t="n">
        <f aca="false">IF(ISERROR(VLOOKUP($A25,'Import OffPeak'!$A$3:CR$99,91,FALSE())-VLOOKUP($A25,'Import OffPeak change'!$A$106:CR$202,91,FALSE())),0,(VLOOKUP($A25,'Import OffPeak'!$A$3:CR$99,91,FALSE())-VLOOKUP($A25,'Import OffPeak change'!$A$106:CR$202,91,FALSE())))</f>
        <v>0</v>
      </c>
      <c r="CN25" s="193" t="n">
        <f aca="false">IF(ISERROR(VLOOKUP($A25,'Import OffPeak'!$A$3:CS$99,92,FALSE())-VLOOKUP($A25,'Import OffPeak change'!$A$106:CS$202,92,FALSE())),0,(VLOOKUP($A25,'Import OffPeak'!$A$3:CS$99,92,FALSE())-VLOOKUP($A25,'Import OffPeak change'!$A$106:CS$202,92,FALSE())))</f>
        <v>0</v>
      </c>
      <c r="CO25" s="193" t="n">
        <f aca="false">IF(ISERROR(VLOOKUP($A25,'Import OffPeak'!$A$3:CT$99,93,FALSE())-VLOOKUP($A25,'Import OffPeak change'!$A$106:CT$202,93,FALSE())),0,(VLOOKUP($A25,'Import OffPeak'!$A$3:CT$99,93,FALSE())-VLOOKUP($A25,'Import OffPeak change'!$A$106:CT$202,93,FALSE())))</f>
        <v>0</v>
      </c>
      <c r="CP25" s="193" t="n">
        <f aca="false">IF(ISERROR(VLOOKUP($A25,'Import OffPeak'!$A$3:CU$99,94,FALSE())-VLOOKUP($A25,'Import OffPeak change'!$A$106:CU$202,94,FALSE())),0,(VLOOKUP($A25,'Import OffPeak'!$A$3:CU$99,94,FALSE())-VLOOKUP($A25,'Import OffPeak change'!$A$106:CU$202,94,FALSE())))</f>
        <v>0</v>
      </c>
      <c r="CQ25" s="193" t="n">
        <f aca="false">IF(ISERROR(VLOOKUP($A25,'Import OffPeak'!$A$3:CV$99,95,FALSE())-VLOOKUP($A25,'Import OffPeak change'!$A$106:CV$202,95,FALSE())),0,(VLOOKUP($A25,'Import OffPeak'!$A$3:CV$99,95,FALSE())-VLOOKUP($A25,'Import OffPeak change'!$A$106:CV$202,95,FALSE())))</f>
        <v>0</v>
      </c>
      <c r="CR25" s="193" t="n">
        <f aca="false">IF(ISERROR(VLOOKUP($A25,'Import OffPeak'!$A$3:CW$99,96,FALSE())-VLOOKUP($A25,'Import OffPeak change'!$A$106:CW$202,96,FALSE())),0,(VLOOKUP($A25,'Import OffPeak'!$A$3:CW$99,96,FALSE())-VLOOKUP($A25,'Import OffPeak change'!$A$106:CW$202,96,FALSE())))</f>
        <v>0</v>
      </c>
      <c r="CS25" s="193" t="n">
        <f aca="false">IF(ISERROR(VLOOKUP($A25,'Import OffPeak'!$A$3:CX$99,97,FALSE())-VLOOKUP($A25,'Import OffPeak change'!$A$106:CX$202,97,FALSE())),0,(VLOOKUP($A25,'Import OffPeak'!$A$3:CX$99,97,FALSE())-VLOOKUP($A25,'Import OffPeak change'!$A$106:CX$202,97,FALSE())))</f>
        <v>0</v>
      </c>
      <c r="CT25" s="193" t="n">
        <f aca="false">IF(ISERROR(VLOOKUP($A25,'Import OffPeak'!$A$3:CY$99,98,FALSE())-VLOOKUP($A25,'Import OffPeak change'!$A$106:CY$202,98,FALSE())),0,(VLOOKUP($A25,'Import OffPeak'!$A$3:CY$99,98,FALSE())-VLOOKUP($A25,'Import OffPeak change'!$A$106:CY$202,98,FALSE())))</f>
        <v>0</v>
      </c>
      <c r="CU25" s="193" t="n">
        <f aca="false">IF(ISERROR(VLOOKUP($A25,'Import OffPeak'!$A$3:CZ$99,99,FALSE())-VLOOKUP($A25,'Import OffPeak change'!$A$106:CZ$202,99,FALSE())),0,(VLOOKUP($A25,'Import OffPeak'!$A$3:CZ$99,99,FALSE())-VLOOKUP($A25,'Import OffPeak change'!$A$106:CZ$202,99,FALSE())))</f>
        <v>0</v>
      </c>
      <c r="CV25" s="193" t="n">
        <f aca="false">IF(ISERROR(VLOOKUP($A25,'Import OffPeak'!$A$3:DA$99,100,FALSE())-VLOOKUP($A25,'Import OffPeak change'!$A$106:DA$202,100,FALSE())),0,(VLOOKUP($A25,'Import OffPeak'!$A$3:DA$99,100,FALSE())-VLOOKUP($A25,'Import OffPeak change'!$A$106:DA$202,100,FALSE())))</f>
        <v>0</v>
      </c>
      <c r="CW25" s="193" t="n">
        <f aca="false">IF(ISERROR(VLOOKUP($A25,'Import OffPeak'!$A$3:DB$99,101,FALSE())-VLOOKUP($A25,'Import OffPeak change'!$A$106:DB$202,101,FALSE())),0,(VLOOKUP($A25,'Import OffPeak'!$A$3:DB$99,101,FALSE())-VLOOKUP($A25,'Import OffPeak change'!$A$106:DB$202,101,FALSE())))</f>
        <v>0</v>
      </c>
      <c r="CX25" s="193" t="n">
        <f aca="false">IF(ISERROR(VLOOKUP($A25,'Import OffPeak'!$A$3:DC$99,102,FALSE())-VLOOKUP($A25,'Import OffPeak change'!$A$106:DC$202,102,FALSE())),0,(VLOOKUP($A25,'Import OffPeak'!$A$3:DC$99,102,FALSE())-VLOOKUP($A25,'Import OffPeak change'!$A$106:DC$202,102,FALSE())))</f>
        <v>0</v>
      </c>
      <c r="CY25" s="193" t="n">
        <f aca="false">IF(ISERROR(VLOOKUP($A25,'Import OffPeak'!$A$3:DD$99,103,FALSE())-VLOOKUP($A25,'Import OffPeak change'!$A$106:DD$202,103,FALSE())),0,(VLOOKUP($A25,'Import OffPeak'!$A$3:DD$99,103,FALSE())-VLOOKUP($A25,'Import OffPeak change'!$A$106:DD$202,103,FALSE())))</f>
        <v>0</v>
      </c>
      <c r="CZ25" s="193" t="n">
        <f aca="false">IF(ISERROR(VLOOKUP($A25,'Import OffPeak'!$A$3:DE$99,104,FALSE())-VLOOKUP($A25,'Import OffPeak change'!$A$106:DE$202,104,FALSE())),0,(VLOOKUP($A25,'Import OffPeak'!$A$3:DE$99,104,FALSE())-VLOOKUP($A25,'Import OffPeak change'!$A$106:DE$202,104,FALSE())))</f>
        <v>0</v>
      </c>
      <c r="DA25" s="193" t="n">
        <f aca="false">IF(ISERROR(VLOOKUP($A25,'Import OffPeak'!$A$3:DF$99,105,FALSE())-VLOOKUP($A25,'Import OffPeak change'!$A$106:DF$202,105,FALSE())),0,(VLOOKUP($A25,'Import OffPeak'!$A$3:DF$99,105,FALSE())-VLOOKUP($A25,'Import OffPeak change'!$A$106:DF$202,105,FALSE())))</f>
        <v>0</v>
      </c>
      <c r="DB25" s="193" t="n">
        <f aca="false">IF(ISERROR(VLOOKUP($A25,'Import OffPeak'!$A$3:DG$99,106,FALSE())-VLOOKUP($A25,'Import OffPeak change'!$A$106:DG$202,106,FALSE())),0,(VLOOKUP($A25,'Import OffPeak'!$A$3:DG$99,106,FALSE())-VLOOKUP($A25,'Import OffPeak change'!$A$106:DG$202,106,FALSE())))</f>
        <v>0</v>
      </c>
      <c r="DC25" s="193" t="n">
        <f aca="false">IF(ISERROR(VLOOKUP($A25,'Import OffPeak'!$A$3:DH$99,107,FALSE())-VLOOKUP($A25,'Import OffPeak change'!$A$106:DH$202,107,FALSE())),0,(VLOOKUP($A25,'Import OffPeak'!$A$3:DH$99,107,FALSE())-VLOOKUP($A25,'Import OffPeak change'!$A$106:DH$202,107,FALSE())))</f>
        <v>0</v>
      </c>
      <c r="DD25" s="193" t="n">
        <f aca="false">IF(ISERROR(VLOOKUP($A25,'Import OffPeak'!$A$3:DI$99,108,FALSE())-VLOOKUP($A25,'Import OffPeak change'!$A$106:DI$202,108,FALSE())),0,(VLOOKUP($A25,'Import OffPeak'!$A$3:DI$99,108,FALSE())-VLOOKUP($A25,'Import OffPeak change'!$A$106:DI$202,108,FALSE())))</f>
        <v>0</v>
      </c>
      <c r="DE25" s="193" t="n">
        <f aca="false">IF(ISERROR(VLOOKUP($A25,'Import OffPeak'!$A$3:DJ$99,109,FALSE())-VLOOKUP($A25,'Import OffPeak change'!$A$106:DJ$202,109,FALSE())),0,(VLOOKUP($A25,'Import OffPeak'!$A$3:DJ$99,109,FALSE())-VLOOKUP($A25,'Import OffPeak change'!$A$106:DJ$202,109,FALSE())))</f>
        <v>0</v>
      </c>
      <c r="DF25" s="193" t="n">
        <f aca="false">IF(ISERROR(VLOOKUP($A25,'Import OffPeak'!$A$3:DK$99,110,FALSE())-VLOOKUP($A25,'Import OffPeak change'!$A$106:DK$202,110,FALSE())),0,(VLOOKUP($A25,'Import OffPeak'!$A$3:DK$99,110,FALSE())-VLOOKUP($A25,'Import OffPeak change'!$A$106:DK$202,110,FALSE())))</f>
        <v>0</v>
      </c>
      <c r="DG25" s="193" t="n">
        <f aca="false">IF(ISERROR(VLOOKUP($A25,'Import OffPeak'!$A$3:DL$99,111,FALSE())-VLOOKUP($A25,'Import OffPeak change'!$A$106:DL$202,111,FALSE())),0,(VLOOKUP($A25,'Import OffPeak'!$A$3:DL$99,111,FALSE())-VLOOKUP($A25,'Import OffPeak change'!$A$106:DL$202,111,FALSE())))</f>
        <v>0</v>
      </c>
      <c r="DH25" s="193" t="n">
        <f aca="false">IF(ISERROR(VLOOKUP($A25,'Import OffPeak'!$A$3:DM$99,112,FALSE())-VLOOKUP($A25,'Import OffPeak change'!$A$106:DM$202,112,FALSE())),0,(VLOOKUP($A25,'Import OffPeak'!$A$3:DM$99,112,FALSE())-VLOOKUP($A25,'Import OffPeak change'!$A$106:DM$202,112,FALSE())))</f>
        <v>0</v>
      </c>
      <c r="DI25" s="193" t="n">
        <f aca="false">IF(ISERROR(VLOOKUP($A25,'Import OffPeak'!$A$3:DN$99,113,FALSE())-VLOOKUP($A25,'Import OffPeak change'!$A$106:DN$202,113,FALSE())),0,(VLOOKUP($A25,'Import OffPeak'!$A$3:DN$99,113,FALSE())-VLOOKUP($A25,'Import OffPeak change'!$A$106:DN$202,113,FALSE())))</f>
        <v>0</v>
      </c>
      <c r="DJ25" s="193" t="n">
        <f aca="false">IF(ISERROR(VLOOKUP($A25,'Import OffPeak'!$A$3:DO$99,114,FALSE())-VLOOKUP($A25,'Import OffPeak change'!$A$106:DO$202,114,FALSE())),0,(VLOOKUP($A25,'Import OffPeak'!$A$3:DO$99,114,FALSE())-VLOOKUP($A25,'Import OffPeak change'!$A$106:DO$202,114,FALSE())))</f>
        <v>0</v>
      </c>
      <c r="DK25" s="193" t="n">
        <f aca="false">IF(ISERROR(VLOOKUP($A25,'Import OffPeak'!$A$3:DP$99,115,FALSE())-VLOOKUP($A25,'Import OffPeak change'!$A$106:DP$202,115,FALSE())),0,(VLOOKUP($A25,'Import OffPeak'!$A$3:DP$99,115,FALSE())-VLOOKUP($A25,'Import OffPeak change'!$A$106:DP$202,115,FALSE())))</f>
        <v>0</v>
      </c>
      <c r="DL25" s="193" t="n">
        <f aca="false">IF(ISERROR(VLOOKUP($A25,'Import OffPeak'!$A$3:DQ$99,116,FALSE())-VLOOKUP($A25,'Import OffPeak change'!$A$106:DQ$202,116,FALSE())),0,(VLOOKUP($A25,'Import OffPeak'!$A$3:DQ$99,116,FALSE())-VLOOKUP($A25,'Import OffPeak change'!$A$106:DQ$202,116,FALSE())))</f>
        <v>0</v>
      </c>
      <c r="DM25" s="193" t="n">
        <f aca="false">IF(ISERROR(VLOOKUP($A25,'Import OffPeak'!$A$3:DR$99,117,FALSE())-VLOOKUP($A25,'Import OffPeak change'!$A$106:DR$202,117,FALSE())),0,(VLOOKUP($A25,'Import OffPeak'!$A$3:DR$99,117,FALSE())-VLOOKUP($A25,'Import OffPeak change'!$A$106:DR$202,117,FALSE())))</f>
        <v>0</v>
      </c>
      <c r="DN25" s="193" t="n">
        <f aca="false">IF(ISERROR(VLOOKUP($A25,'Import OffPeak'!$A$3:DS$99,118,FALSE())-VLOOKUP($A25,'Import OffPeak change'!$A$106:DS$202,118,FALSE())),0,(VLOOKUP($A25,'Import OffPeak'!$A$3:DS$99,118,FALSE())-VLOOKUP($A25,'Import OffPeak change'!$A$106:DS$202,118,FALSE())))</f>
        <v>0</v>
      </c>
      <c r="DO25" s="193" t="n">
        <f aca="false">IF(ISERROR(VLOOKUP($A25,'Import OffPeak'!$A$3:DT$99,119,FALSE())-VLOOKUP($A25,'Import OffPeak change'!$A$106:DT$202,119,FALSE())),0,(VLOOKUP($A25,'Import OffPeak'!$A$3:DT$99,119,FALSE())-VLOOKUP($A25,'Import OffPeak change'!$A$106:DT$202,119,FALSE())))</f>
        <v>0</v>
      </c>
      <c r="DP25" s="193" t="n">
        <f aca="false">IF(ISERROR(VLOOKUP($A25,'Import OffPeak'!$A$3:DU$99,120,FALSE())-VLOOKUP($A25,'Import OffPeak change'!$A$106:DU$202,120,FALSE())),0,(VLOOKUP($A25,'Import OffPeak'!$A$3:DU$99,120,FALSE())-VLOOKUP($A25,'Import OffPeak change'!$A$106:DU$202,120,FALSE())))</f>
        <v>0</v>
      </c>
      <c r="DQ25" s="193" t="n">
        <f aca="false">IF(ISERROR(VLOOKUP($A25,'Import OffPeak'!$A$3:DV$99,121,FALSE())-VLOOKUP($A25,'Import OffPeak change'!$A$106:DV$202,121,FALSE())),0,(VLOOKUP($A25,'Import OffPeak'!$A$3:DV$99,121,FALSE())-VLOOKUP($A25,'Import OffPeak change'!$A$106:DV$202,121,FALSE())))</f>
        <v>0</v>
      </c>
      <c r="DR25" s="193" t="n">
        <f aca="false">IF(ISERROR(VLOOKUP($A25,'Import OffPeak'!$A$3:DW$99,122,FALSE())-VLOOKUP($A25,'Import OffPeak change'!$A$106:DW$202,122,FALSE())),0,(VLOOKUP($A25,'Import OffPeak'!$A$3:DW$99,122,FALSE())-VLOOKUP($A25,'Import OffPeak change'!$A$106:DW$202,122,FALSE())))</f>
        <v>0</v>
      </c>
      <c r="DS25" s="193" t="n">
        <f aca="false">IF(ISERROR(VLOOKUP($A25,'Import OffPeak'!$A$3:DX$99,123,FALSE())-VLOOKUP($A25,'Import OffPeak change'!$A$106:DX$202,123,FALSE())),0,(VLOOKUP($A25,'Import OffPeak'!$A$3:DX$99,123,FALSE())-VLOOKUP($A25,'Import OffPeak change'!$A$106:DX$202,123,FALSE())))</f>
        <v>0</v>
      </c>
      <c r="DT25" s="193" t="n">
        <f aca="false">IF(ISERROR(VLOOKUP($A25,'Import OffPeak'!$A$3:DY$99,124,FALSE())-VLOOKUP($A25,'Import OffPeak change'!$A$106:DY$202,124,FALSE())),0,(VLOOKUP($A25,'Import OffPeak'!$A$3:DY$99,124,FALSE())-VLOOKUP($A25,'Import OffPeak change'!$A$106:DY$202,124,FALSE())))</f>
        <v>0</v>
      </c>
      <c r="DU25" s="193" t="n">
        <f aca="false">IF(ISERROR(VLOOKUP($A25,'Import OffPeak'!$A$3:DZ$99,125,FALSE())-VLOOKUP($A25,'Import OffPeak change'!$A$106:DZ$202,125,FALSE())),0,(VLOOKUP($A25,'Import OffPeak'!$A$3:DZ$99,125,FALSE())-VLOOKUP($A25,'Import OffPeak change'!$A$106:DZ$202,125,FALSE())))</f>
        <v>0</v>
      </c>
      <c r="DV25" s="193" t="n">
        <f aca="false">IF(ISERROR(VLOOKUP($A25,'Import OffPeak'!$A$3:EA$99,126,FALSE())-VLOOKUP($A25,'Import OffPeak change'!$A$106:EA$202,126,FALSE())),0,(VLOOKUP($A25,'Import OffPeak'!$A$3:EA$99,126,FALSE())-VLOOKUP($A25,'Import OffPeak change'!$A$106:EA$202,126,FALSE())))</f>
        <v>0</v>
      </c>
      <c r="DW25" s="193" t="n">
        <f aca="false">IF(ISERROR(VLOOKUP($A25,'Import OffPeak'!$A$3:EB$99,127,FALSE())-VLOOKUP($A25,'Import OffPeak change'!$A$106:EB$202,127,FALSE())),0,(VLOOKUP($A25,'Import OffPeak'!$A$3:EB$99,127,FALSE())-VLOOKUP($A25,'Import OffPeak change'!$A$106:EB$202,127,FALSE())))</f>
        <v>0</v>
      </c>
      <c r="DX25" s="193" t="n">
        <f aca="false">IF(ISERROR(VLOOKUP($A25,'Import OffPeak'!$A$3:EC$99,128,FALSE())-VLOOKUP($A25,'Import OffPeak change'!$A$106:EC$202,128,FALSE())),0,(VLOOKUP($A25,'Import OffPeak'!$A$3:EC$99,128,FALSE())-VLOOKUP($A25,'Import OffPeak change'!$A$106:EC$202,128,FALSE())))</f>
        <v>0</v>
      </c>
      <c r="DY25" s="193" t="n">
        <f aca="false">IF(ISERROR(VLOOKUP($A25,'Import OffPeak'!$A$3:ED$99,129,FALSE())-VLOOKUP($A25,'Import OffPeak change'!$A$106:ED$202,129,FALSE())),0,(VLOOKUP($A25,'Import OffPeak'!$A$3:ED$99,129,FALSE())-VLOOKUP($A25,'Import OffPeak change'!$A$106:ED$202,129,FALSE())))</f>
        <v>0</v>
      </c>
      <c r="DZ25" s="193" t="n">
        <f aca="false">IF(ISERROR(VLOOKUP($A25,'Import OffPeak'!$A$3:EE$99,130,FALSE())-VLOOKUP($A25,'Import OffPeak change'!$A$106:EE$202,130,FALSE())),0,(VLOOKUP($A25,'Import OffPeak'!$A$3:EE$99,130,FALSE())-VLOOKUP($A25,'Import OffPeak change'!$A$106:EE$202,130,FALSE())))</f>
        <v>0</v>
      </c>
      <c r="EA25" s="193" t="n">
        <f aca="false">IF(ISERROR(VLOOKUP($A25,'Import OffPeak'!$A$3:EF$99,131,FALSE())-VLOOKUP($A25,'Import OffPeak change'!$A$106:EF$202,131,FALSE())),0,(VLOOKUP($A25,'Import OffPeak'!$A$3:EF$99,131,FALSE())-VLOOKUP($A25,'Import OffPeak change'!$A$106:EF$202,131,FALSE())))</f>
        <v>0</v>
      </c>
      <c r="EB25" s="193" t="n">
        <f aca="false">IF(ISERROR(VLOOKUP($A25,'Import OffPeak'!$A$3:EG$99,132,FALSE())-VLOOKUP($A25,'Import OffPeak change'!$A$106:EG$202,132,FALSE())),0,(VLOOKUP($A25,'Import OffPeak'!$A$3:EG$99,132,FALSE())-VLOOKUP($A25,'Import OffPeak change'!$A$106:EG$202,132,FALSE())))</f>
        <v>0</v>
      </c>
      <c r="EC25" s="193" t="n">
        <f aca="false">IF(ISERROR(VLOOKUP($A25,'Import OffPeak'!$A$3:EH$99,133,FALSE())-VLOOKUP($A25,'Import OffPeak change'!$A$106:EH$202,133,FALSE())),0,(VLOOKUP($A25,'Import OffPeak'!$A$3:EH$99,133,FALSE())-VLOOKUP($A25,'Import OffPeak change'!$A$106:EH$202,133,FALSE())))</f>
        <v>0</v>
      </c>
      <c r="ED25" s="193" t="n">
        <f aca="false">IF(ISERROR(VLOOKUP($A25,'Import OffPeak'!$A$3:EI$99,134,FALSE())-VLOOKUP($A25,'Import OffPeak change'!$A$106:EI$202,134,FALSE())),0,(VLOOKUP($A25,'Import OffPeak'!$A$3:EI$99,134,FALSE())-VLOOKUP($A25,'Import OffPeak change'!$A$106:EI$202,134,FALSE())))</f>
        <v>0</v>
      </c>
      <c r="EE25" s="193" t="n">
        <f aca="false">IF(ISERROR(VLOOKUP($A25,'Import OffPeak'!$A$3:EJ$99,135,FALSE())-VLOOKUP($A25,'Import OffPeak change'!$A$106:EJ$202,135,FALSE())),0,(VLOOKUP($A25,'Import OffPeak'!$A$3:EJ$99,135,FALSE())-VLOOKUP($A25,'Import OffPeak change'!$A$106:EJ$202,135,FALSE())))</f>
        <v>0</v>
      </c>
      <c r="EF25" s="193" t="n">
        <f aca="false">IF(ISERROR(VLOOKUP($A25,'Import OffPeak'!$A$3:EK$99,136,FALSE())-VLOOKUP($A25,'Import OffPeak change'!$A$106:EK$202,136,FALSE())),0,(VLOOKUP($A25,'Import OffPeak'!$A$3:EK$99,136,FALSE())-VLOOKUP($A25,'Import OffPeak change'!$A$106:EK$202,136,FALSE())))</f>
        <v>0</v>
      </c>
      <c r="EG25" s="193" t="n">
        <f aca="false">IF(ISERROR(VLOOKUP($A25,'Import OffPeak'!$A$3:EL$99,137,FALSE())-VLOOKUP($A25,'Import OffPeak change'!$A$106:EL$202,137,FALSE())),0,(VLOOKUP($A25,'Import OffPeak'!$A$3:EL$99,137,FALSE())-VLOOKUP($A25,'Import OffPeak change'!$A$106:EL$202,137,FALSE())))</f>
        <v>0</v>
      </c>
      <c r="EH25" s="193" t="n">
        <f aca="false">IF(ISERROR(VLOOKUP($A25,'Import OffPeak'!$A$3:EM$99,138,FALSE())-VLOOKUP($A25,'Import OffPeak change'!$A$106:EM$202,138,FALSE())),0,(VLOOKUP($A25,'Import OffPeak'!$A$3:EM$99,138,FALSE())-VLOOKUP($A25,'Import OffPeak change'!$A$106:EM$202,138,FALSE())))</f>
        <v>0</v>
      </c>
      <c r="EI25" s="193" t="n">
        <f aca="false">IF(ISERROR(VLOOKUP($A25,'Import OffPeak'!$A$3:EN$99,139,FALSE())-VLOOKUP($A25,'Import OffPeak change'!$A$106:EN$202,139,FALSE())),0,(VLOOKUP($A25,'Import OffPeak'!$A$3:EN$99,139,FALSE())-VLOOKUP($A25,'Import OffPeak change'!$A$106:EN$202,139,FALSE())))</f>
        <v>0</v>
      </c>
      <c r="EJ25" s="193" t="n">
        <f aca="false">IF(ISERROR(VLOOKUP($A25,'Import OffPeak'!$A$3:EO$99,140,FALSE())-VLOOKUP($A25,'Import OffPeak change'!$A$106:EO$202,140,FALSE())),0,(VLOOKUP($A25,'Import OffPeak'!$A$3:EO$99,140,FALSE())-VLOOKUP($A25,'Import OffPeak change'!$A$106:EO$202,140,FALSE())))</f>
        <v>0</v>
      </c>
      <c r="EK25" s="193" t="n">
        <f aca="false">IF(ISERROR(VLOOKUP($A25,'Import OffPeak'!$A$3:EP$99,141,FALSE())-VLOOKUP($A25,'Import OffPeak change'!$A$106:EP$202,141,FALSE())),0,(VLOOKUP($A25,'Import OffPeak'!$A$3:EP$99,141,FALSE())-VLOOKUP($A25,'Import OffPeak change'!$A$106:EP$202,141,FALSE())))</f>
        <v>0</v>
      </c>
      <c r="EL25" s="193" t="n">
        <f aca="false">IF(ISERROR(VLOOKUP($A25,'Import OffPeak'!$A$3:EQ$99,142,FALSE())-VLOOKUP($A25,'Import OffPeak change'!$A$106:EQ$202,142,FALSE())),0,(VLOOKUP($A25,'Import OffPeak'!$A$3:EQ$99,142,FALSE())-VLOOKUP($A25,'Import OffPeak change'!$A$106:EQ$202,142,FALSE())))</f>
        <v>0</v>
      </c>
      <c r="EM25" s="193" t="n">
        <f aca="false">IF(ISERROR(VLOOKUP($A25,'Import OffPeak'!$A$3:ER$99,143,FALSE())-VLOOKUP($A25,'Import OffPeak change'!$A$106:ER$202,143,FALSE())),0,(VLOOKUP($A25,'Import OffPeak'!$A$3:ER$99,143,FALSE())-VLOOKUP($A25,'Import OffPeak change'!$A$106:ER$202,143,FALSE())))</f>
        <v>0</v>
      </c>
      <c r="EN25" s="193" t="n">
        <f aca="false">IF(ISERROR(VLOOKUP($A25,'Import OffPeak'!$A$3:ES$99,144,FALSE())-VLOOKUP($A25,'Import OffPeak change'!$A$106:ES$202,144,FALSE())),0,(VLOOKUP($A25,'Import OffPeak'!$A$3:ES$99,144,FALSE())-VLOOKUP($A25,'Import OffPeak change'!$A$106:ES$202,144,FALSE())))</f>
        <v>0</v>
      </c>
      <c r="EO25" s="193" t="n">
        <f aca="false">IF(ISERROR(VLOOKUP($A25,'Import OffPeak'!$A$3:ET$99,145,FALSE())-VLOOKUP($A25,'Import OffPeak change'!$A$106:ET$202,145,FALSE())),0,(VLOOKUP($A25,'Import OffPeak'!$A$3:ET$99,145,FALSE())-VLOOKUP($A25,'Import OffPeak change'!$A$106:ET$202,145,FALSE())))</f>
        <v>0</v>
      </c>
      <c r="EP25" s="193" t="n">
        <f aca="false">IF(ISERROR(VLOOKUP($A25,'Import OffPeak'!$A$3:EU$99,146,FALSE())-VLOOKUP($A25,'Import OffPeak change'!$A$106:EU$202,146,FALSE())),0,(VLOOKUP($A25,'Import OffPeak'!$A$3:EU$99,146,FALSE())-VLOOKUP($A25,'Import OffPeak change'!$A$106:EU$202,146,FALSE())))</f>
        <v>0</v>
      </c>
      <c r="EQ25" s="193" t="n">
        <f aca="false">IF(ISERROR(VLOOKUP($A25,'Import OffPeak'!$A$3:EV$99,147,FALSE())-VLOOKUP($A25,'Import OffPeak change'!$A$106:EV$202,147,FALSE())),0,(VLOOKUP($A25,'Import OffPeak'!$A$3:EV$99,147,FALSE())-VLOOKUP($A25,'Import OffPeak change'!$A$106:EV$202,147,FALSE())))</f>
        <v>0</v>
      </c>
      <c r="ER25" s="193" t="n">
        <f aca="false">IF(ISERROR(VLOOKUP($A25,'Import OffPeak'!$A$3:EW$99,148,FALSE())-VLOOKUP($A25,'Import OffPeak change'!$A$106:EW$202,148,FALSE())),0,(VLOOKUP($A25,'Import OffPeak'!$A$3:EW$99,148,FALSE())-VLOOKUP($A25,'Import OffPeak change'!$A$106:EW$202,148,FALSE())))</f>
        <v>0</v>
      </c>
      <c r="ES25" s="193" t="n">
        <f aca="false">IF(ISERROR(VLOOKUP($A25,'Import OffPeak'!$A$3:EX$99,149,FALSE())-VLOOKUP($A25,'Import OffPeak change'!$A$106:EX$202,149,FALSE())),0,(VLOOKUP($A25,'Import OffPeak'!$A$3:EX$99,149,FALSE())-VLOOKUP($A25,'Import OffPeak change'!$A$106:EX$202,149,FALSE())))</f>
        <v>0</v>
      </c>
      <c r="ET25" s="193" t="n">
        <f aca="false">IF(ISERROR(VLOOKUP($A25,'Import OffPeak'!$A$3:EY$99,150,FALSE())-VLOOKUP($A25,'Import OffPeak change'!$A$106:EY$202,150,FALSE())),0,(VLOOKUP($A25,'Import OffPeak'!$A$3:EY$99,150,FALSE())-VLOOKUP($A25,'Import OffPeak change'!$A$106:EY$202,150,FALSE())))</f>
        <v>0</v>
      </c>
      <c r="EU25" s="193" t="n">
        <f aca="false">IF(ISERROR(VLOOKUP($A25,'Import OffPeak'!$A$3:EZ$99,151,FALSE())-VLOOKUP($A25,'Import OffPeak change'!$A$106:EZ$202,151,FALSE())),0,(VLOOKUP($A25,'Import OffPeak'!$A$3:EZ$99,151,FALSE())-VLOOKUP($A25,'Import OffPeak change'!$A$106:EZ$202,151,FALSE())))</f>
        <v>0</v>
      </c>
      <c r="EV25" s="193" t="n">
        <f aca="false">IF(ISERROR(VLOOKUP($A25,'Import OffPeak'!$A$3:FA$99,152,FALSE())-VLOOKUP($A25,'Import OffPeak change'!$A$106:FA$202,152,FALSE())),0,(VLOOKUP($A25,'Import OffPeak'!$A$3:FA$99,152,FALSE())-VLOOKUP($A25,'Import OffPeak change'!$A$106:FA$202,152,FALSE())))</f>
        <v>0</v>
      </c>
      <c r="EW25" s="193" t="n">
        <f aca="false">IF(ISERROR(VLOOKUP($A25,'Import OffPeak'!$A$3:FB$99,153,FALSE())-VLOOKUP($A25,'Import OffPeak change'!$A$106:FB$202,153,FALSE())),0,(VLOOKUP($A25,'Import OffPeak'!$A$3:FB$99,153,FALSE())-VLOOKUP($A25,'Import OffPeak change'!$A$106:FB$202,153,FALSE())))</f>
        <v>0</v>
      </c>
      <c r="EX25" s="193" t="n">
        <f aca="false">IF(ISERROR(VLOOKUP($A25,'Import OffPeak'!$A$3:FC$99,154,FALSE())-VLOOKUP($A25,'Import OffPeak change'!$A$106:FC$202,154,FALSE())),0,(VLOOKUP($A25,'Import OffPeak'!$A$3:FC$99,154,FALSE())-VLOOKUP($A25,'Import OffPeak change'!$A$106:FC$202,154,FALSE())))</f>
        <v>0</v>
      </c>
      <c r="EY25" s="193" t="n">
        <f aca="false">IF(ISERROR(VLOOKUP($A25,'Import OffPeak'!$A$3:FD$99,155,FALSE())-VLOOKUP($A25,'Import OffPeak change'!$A$106:FD$202,155,FALSE())),0,(VLOOKUP($A25,'Import OffPeak'!$A$3:FD$99,155,FALSE())-VLOOKUP($A25,'Import OffPeak change'!$A$106:FD$202,155,FALSE())))</f>
        <v>0</v>
      </c>
      <c r="EZ25" s="193" t="n">
        <f aca="false">IF(ISERROR(VLOOKUP($A25,'Import OffPeak'!$A$3:FE$99,156,FALSE())-VLOOKUP($A25,'Import OffPeak change'!$A$106:FE$202,156,FALSE())),0,(VLOOKUP($A25,'Import OffPeak'!$A$3:FE$99,156,FALSE())-VLOOKUP($A25,'Import OffPeak change'!$A$106:FE$202,156,FALSE())))</f>
        <v>0</v>
      </c>
      <c r="FA25" s="193" t="n">
        <f aca="false">IF(ISERROR(VLOOKUP($A25,'Import OffPeak'!$A$3:FF$99,157,FALSE())-VLOOKUP($A25,'Import OffPeak change'!$A$106:FF$202,157,FALSE())),0,(VLOOKUP($A25,'Import OffPeak'!$A$3:FF$99,157,FALSE())-VLOOKUP($A25,'Import OffPeak change'!$A$106:FF$202,157,FALSE())))</f>
        <v>0</v>
      </c>
      <c r="FB25" s="193" t="n">
        <f aca="false">IF(ISERROR(VLOOKUP($A25,'Import OffPeak'!$A$3:FG$99,158,FALSE())-VLOOKUP($A25,'Import OffPeak change'!$A$106:FG$202,158,FALSE())),0,(VLOOKUP($A25,'Import OffPeak'!$A$3:FG$99,158,FALSE())-VLOOKUP($A25,'Import OffPeak change'!$A$106:FG$202,158,FALSE())))</f>
        <v>0</v>
      </c>
      <c r="FC25" s="193" t="n">
        <f aca="false">IF(ISERROR(VLOOKUP($A25,'Import OffPeak'!$A$3:FH$99,159,FALSE())-VLOOKUP($A25,'Import OffPeak change'!$A$106:FH$202,159,FALSE())),0,(VLOOKUP($A25,'Import OffPeak'!$A$3:FH$99,159,FALSE())-VLOOKUP($A25,'Import OffPeak change'!$A$106:FH$202,159,FALSE())))</f>
        <v>0</v>
      </c>
      <c r="FD25" s="193" t="n">
        <f aca="false">IF(ISERROR(VLOOKUP($A25,'Import OffPeak'!$A$3:FI$99,160,FALSE())-VLOOKUP($A25,'Import OffPeak change'!$A$106:FI$202,160,FALSE())),0,(VLOOKUP($A25,'Import OffPeak'!$A$3:FI$99,160,FALSE())-VLOOKUP($A25,'Import OffPeak change'!$A$106:FI$202,160,FALSE())))</f>
        <v>0</v>
      </c>
      <c r="FE25" s="193" t="n">
        <f aca="false">IF(ISERROR(VLOOKUP($A25,'Import OffPeak'!$A$3:FJ$99,161,FALSE())-VLOOKUP($A25,'Import OffPeak change'!$A$106:FJ$202,161,FALSE())),0,(VLOOKUP($A25,'Import OffPeak'!$A$3:FJ$99,161,FALSE())-VLOOKUP($A25,'Import OffPeak change'!$A$106:FJ$202,161,FALSE())))</f>
        <v>0</v>
      </c>
      <c r="FF25" s="193" t="n">
        <f aca="false">IF(ISERROR(VLOOKUP($A25,'Import OffPeak'!$A$3:FK$99,162,FALSE())-VLOOKUP($A25,'Import OffPeak change'!$A$106:FK$202,162,FALSE())),0,(VLOOKUP($A25,'Import OffPeak'!$A$3:FK$99,162,FALSE())-VLOOKUP($A25,'Import OffPeak change'!$A$106:FK$202,162,FALSE())))</f>
        <v>0</v>
      </c>
      <c r="FG25" s="193" t="n">
        <f aca="false">IF(ISERROR(VLOOKUP($A25,'Import OffPeak'!$A$3:FL$99,163,FALSE())-VLOOKUP($A25,'Import OffPeak change'!$A$106:FL$202,163,FALSE())),0,(VLOOKUP($A25,'Import OffPeak'!$A$3:FL$99,163,FALSE())-VLOOKUP($A25,'Import OffPeak change'!$A$106:FL$202,163,FALSE())))</f>
        <v>0</v>
      </c>
      <c r="FH25" s="193" t="n">
        <f aca="false">IF(ISERROR(VLOOKUP($A25,'Import OffPeak'!$A$3:FM$99,164,FALSE())-VLOOKUP($A25,'Import OffPeak change'!$A$106:FM$202,164,FALSE())),0,(VLOOKUP($A25,'Import OffPeak'!$A$3:FM$99,164,FALSE())-VLOOKUP($A25,'Import OffPeak change'!$A$106:FM$202,164,FALSE())))</f>
        <v>0</v>
      </c>
      <c r="FI25" s="193" t="n">
        <f aca="false">IF(ISERROR(VLOOKUP($A25,'Import OffPeak'!$A$3:FN$99,165,FALSE())-VLOOKUP($A25,'Import OffPeak change'!$A$106:FN$202,165,FALSE())),0,(VLOOKUP($A25,'Import OffPeak'!$A$3:FN$99,165,FALSE())-VLOOKUP($A25,'Import OffPeak change'!$A$106:FN$202,165,FALSE())))</f>
        <v>0</v>
      </c>
      <c r="FJ25" s="193" t="n">
        <f aca="false">IF(ISERROR(VLOOKUP($A25,'Import OffPeak'!$A$3:FO$99,166,FALSE())-VLOOKUP($A25,'Import OffPeak change'!$A$106:FO$202,166,FALSE())),0,(VLOOKUP($A25,'Import OffPeak'!$A$3:FO$99,166,FALSE())-VLOOKUP($A25,'Import OffPeak change'!$A$106:FO$202,166,FALSE())))</f>
        <v>0</v>
      </c>
      <c r="FK25" s="193" t="n">
        <f aca="false">IF(ISERROR(VLOOKUP($A25,'Import OffPeak'!$A$3:FP$99,167,FALSE())-VLOOKUP($A25,'Import OffPeak change'!$A$106:FP$202,167,FALSE())),0,(VLOOKUP($A25,'Import OffPeak'!$A$3:FP$99,167,FALSE())-VLOOKUP($A25,'Import OffPeak change'!$A$106:FP$202,167,FALSE())))</f>
        <v>0</v>
      </c>
      <c r="FL25" s="193" t="n">
        <f aca="false">IF(ISERROR(VLOOKUP($A25,'Import OffPeak'!$A$3:FQ$99,168,FALSE())-VLOOKUP($A25,'Import OffPeak change'!$A$106:FQ$202,168,FALSE())),0,(VLOOKUP($A25,'Import OffPeak'!$A$3:FQ$99,168,FALSE())-VLOOKUP($A25,'Import OffPeak change'!$A$106:FQ$202,168,FALSE())))</f>
        <v>0</v>
      </c>
      <c r="FM25" s="193" t="n">
        <f aca="false">IF(ISERROR(VLOOKUP($A25,'Import OffPeak'!$A$3:FR$99,169,FALSE())-VLOOKUP($A25,'Import OffPeak change'!$A$106:FR$202,169,FALSE())),0,(VLOOKUP($A25,'Import OffPeak'!$A$3:FR$99,169,FALSE())-VLOOKUP($A25,'Import OffPeak change'!$A$106:FR$202,169,FALSE())))</f>
        <v>0</v>
      </c>
      <c r="FN25" s="193" t="n">
        <f aca="false">IF(ISERROR(VLOOKUP($A25,'Import OffPeak'!$A$3:FS$99,170,FALSE())-VLOOKUP($A25,'Import OffPeak change'!$A$106:FS$202,170,FALSE())),0,(VLOOKUP($A25,'Import OffPeak'!$A$3:FS$99,170,FALSE())-VLOOKUP($A25,'Import OffPeak change'!$A$106:FS$202,170,FALSE())))</f>
        <v>0</v>
      </c>
      <c r="FO25" s="193" t="n">
        <f aca="false">IF(ISERROR(VLOOKUP($A25,'Import OffPeak'!$A$3:FT$99,171,FALSE())-VLOOKUP($A25,'Import OffPeak change'!$A$106:FT$202,171,FALSE())),0,(VLOOKUP($A25,'Import OffPeak'!$A$3:FT$99,171,FALSE())-VLOOKUP($A25,'Import OffPeak change'!$A$106:FT$202,171,FALSE())))</f>
        <v>0</v>
      </c>
      <c r="FP25" s="193" t="n">
        <f aca="false">IF(ISERROR(VLOOKUP($A25,'Import OffPeak'!$A$3:FU$99,172,FALSE())-VLOOKUP($A25,'Import OffPeak change'!$A$106:FU$202,172,FALSE())),0,(VLOOKUP($A25,'Import OffPeak'!$A$3:FU$99,172,FALSE())-VLOOKUP($A25,'Import OffPeak change'!$A$106:FU$202,172,FALSE())))</f>
        <v>0</v>
      </c>
      <c r="FQ25" s="193" t="n">
        <f aca="false">IF(ISERROR(VLOOKUP($A25,'Import OffPeak'!$A$3:FV$99,173,FALSE())-VLOOKUP($A25,'Import OffPeak change'!$A$106:FV$202,173,FALSE())),0,(VLOOKUP($A25,'Import OffPeak'!$A$3:FV$99,173,FALSE())-VLOOKUP($A25,'Import OffPeak change'!$A$106:FV$202,173,FALSE())))</f>
        <v>0</v>
      </c>
      <c r="FR25" s="193" t="n">
        <f aca="false">IF(ISERROR(VLOOKUP($A25,'Import OffPeak'!$A$3:FW$99,174,FALSE())-VLOOKUP($A25,'Import OffPeak change'!$A$106:FW$202,174,FALSE())),0,(VLOOKUP($A25,'Import OffPeak'!$A$3:FW$99,174,FALSE())-VLOOKUP($A25,'Import OffPeak change'!$A$106:FW$202,174,FALSE())))</f>
        <v>0</v>
      </c>
      <c r="FS25" s="193" t="n">
        <f aca="false">IF(ISERROR(VLOOKUP($A25,'Import OffPeak'!$A$3:FX$99,175,FALSE())-VLOOKUP($A25,'Import OffPeak change'!$A$106:FX$202,175,FALSE())),0,(VLOOKUP($A25,'Import OffPeak'!$A$3:FX$99,175,FALSE())-VLOOKUP($A25,'Import OffPeak change'!$A$106:FX$202,175,FALSE())))</f>
        <v>0</v>
      </c>
      <c r="FT25" s="193" t="n">
        <f aca="false">IF(ISERROR(VLOOKUP($A25,'Import OffPeak'!$A$3:FY$99,176,FALSE())-VLOOKUP($A25,'Import OffPeak change'!$A$106:FY$202,176,FALSE())),0,(VLOOKUP($A25,'Import OffPeak'!$A$3:FY$99,176,FALSE())-VLOOKUP($A25,'Import OffPeak change'!$A$106:FY$202,176,FALSE())))</f>
        <v>0</v>
      </c>
      <c r="FU25" s="193" t="n">
        <f aca="false">IF(ISERROR(VLOOKUP($A25,'Import OffPeak'!$A$3:FZ$99,177,FALSE())-VLOOKUP($A25,'Import OffPeak change'!$A$106:FZ$202,177,FALSE())),0,(VLOOKUP($A25,'Import OffPeak'!$A$3:FZ$99,177,FALSE())-VLOOKUP($A25,'Import OffPeak change'!$A$106:FZ$202,177,FALSE())))</f>
        <v>0</v>
      </c>
      <c r="FV25" s="193" t="n">
        <f aca="false">IF(ISERROR(VLOOKUP($A25,'Import OffPeak'!$A$3:GA$99,178,FALSE())-VLOOKUP($A25,'Import OffPeak change'!$A$106:GA$202,178,FALSE())),0,(VLOOKUP($A25,'Import OffPeak'!$A$3:GA$99,178,FALSE())-VLOOKUP($A25,'Import OffPeak change'!$A$106:GA$202,178,FALSE())))</f>
        <v>0</v>
      </c>
      <c r="FW25" s="193" t="n">
        <f aca="false">IF(ISERROR(VLOOKUP($A25,'Import OffPeak'!$A$3:GB$99,179,FALSE())-VLOOKUP($A25,'Import OffPeak change'!$A$106:GB$202,179,FALSE())),0,(VLOOKUP($A25,'Import OffPeak'!$A$3:GB$99,179,FALSE())-VLOOKUP($A25,'Import OffPeak change'!$A$106:GB$202,179,FALSE())))</f>
        <v>0</v>
      </c>
      <c r="FX25" s="193" t="n">
        <f aca="false">IF(ISERROR(VLOOKUP($A25,'Import OffPeak'!$A$3:GC$99,180,FALSE())-VLOOKUP($A25,'Import OffPeak change'!$A$106:GC$202,180,FALSE())),0,(VLOOKUP($A25,'Import OffPeak'!$A$3:GC$99,180,FALSE())-VLOOKUP($A25,'Import OffPeak change'!$A$106:GC$202,180,FALSE())))</f>
        <v>0</v>
      </c>
      <c r="FY25" s="193" t="n">
        <f aca="false">IF(ISERROR(VLOOKUP($A25,'Import OffPeak'!$A$3:GD$99,181,FALSE())-VLOOKUP($A25,'Import OffPeak change'!$A$106:GD$202,181,FALSE())),0,(VLOOKUP($A25,'Import OffPeak'!$A$3:GD$99,181,FALSE())-VLOOKUP($A25,'Import OffPeak change'!$A$106:GD$202,181,FALSE())))</f>
        <v>0</v>
      </c>
      <c r="FZ25" s="193" t="n">
        <f aca="false">IF(ISERROR(VLOOKUP($A25,'Import OffPeak'!$A$3:GE$99,182,FALSE())-VLOOKUP($A25,'Import OffPeak change'!$A$106:GE$202,182,FALSE())),0,(VLOOKUP($A25,'Import OffPeak'!$A$3:GE$99,182,FALSE())-VLOOKUP($A25,'Import OffPeak change'!$A$106:GE$202,182,FALSE())))</f>
        <v>0</v>
      </c>
      <c r="GA25" s="193" t="n">
        <f aca="false">IF(ISERROR(VLOOKUP($A25,'Import OffPeak'!$A$3:GF$99,183,FALSE())-VLOOKUP($A25,'Import OffPeak change'!$A$106:GF$202,183,FALSE())),0,(VLOOKUP($A25,'Import OffPeak'!$A$3:GF$99,183,FALSE())-VLOOKUP($A25,'Import OffPeak change'!$A$106:GF$202,183,FALSE())))</f>
        <v>0</v>
      </c>
      <c r="GB25" s="193" t="n">
        <f aca="false">IF(ISERROR(VLOOKUP($A25,'Import OffPeak'!$A$3:GG$99,184,FALSE())-VLOOKUP($A25,'Import OffPeak change'!$A$106:GG$202,184,FALSE())),0,(VLOOKUP($A25,'Import OffPeak'!$A$3:GG$99,184,FALSE())-VLOOKUP($A25,'Import OffPeak change'!$A$106:GG$202,184,FALSE())))</f>
        <v>0</v>
      </c>
      <c r="GC25" s="193" t="n">
        <f aca="false">IF(ISERROR(VLOOKUP($A25,'Import OffPeak'!$A$3:GH$99,185,FALSE())-VLOOKUP($A25,'Import OffPeak change'!$A$106:GH$202,185,FALSE())),0,(VLOOKUP($A25,'Import OffPeak'!$A$3:GH$99,185,FALSE())-VLOOKUP($A25,'Import OffPeak change'!$A$106:GH$202,185,FALSE())))</f>
        <v>0</v>
      </c>
      <c r="GD25" s="193" t="n">
        <f aca="false">IF(ISERROR(VLOOKUP($A25,'Import OffPeak'!$A$3:GI$99,186,FALSE())-VLOOKUP($A25,'Import OffPeak change'!$A$106:GI$202,186,FALSE())),0,(VLOOKUP($A25,'Import OffPeak'!$A$3:GI$99,186,FALSE())-VLOOKUP($A25,'Import OffPeak change'!$A$106:GI$202,186,FALSE())))</f>
        <v>0</v>
      </c>
      <c r="GE25" s="193" t="n">
        <f aca="false">IF(ISERROR(VLOOKUP($A25,'Import OffPeak'!$A$3:GJ$99,187,FALSE())-VLOOKUP($A25,'Import OffPeak change'!$A$106:GJ$202,187,FALSE())),0,(VLOOKUP($A25,'Import OffPeak'!$A$3:GJ$99,187,FALSE())-VLOOKUP($A25,'Import OffPeak change'!$A$106:GJ$202,187,FALSE())))</f>
        <v>0</v>
      </c>
      <c r="GF25" s="193" t="n">
        <f aca="false">IF(ISERROR(VLOOKUP($A25,'Import OffPeak'!$A$3:GK$99,188,FALSE())-VLOOKUP($A25,'Import OffPeak change'!$A$106:GK$202,188,FALSE())),0,(VLOOKUP($A25,'Import OffPeak'!$A$3:GK$99,188,FALSE())-VLOOKUP($A25,'Import OffPeak change'!$A$106:GK$202,188,FALSE())))</f>
        <v>0</v>
      </c>
      <c r="GG25" s="193" t="n">
        <f aca="false">IF(ISERROR(VLOOKUP($A25,'Import OffPeak'!$A$3:GL$99,189,FALSE())-VLOOKUP($A25,'Import OffPeak change'!$A$106:GL$202,189,FALSE())),0,(VLOOKUP($A25,'Import OffPeak'!$A$3:GL$99,189,FALSE())-VLOOKUP($A25,'Import OffPeak change'!$A$106:GL$202,189,FALSE())))</f>
        <v>0</v>
      </c>
      <c r="GH25" s="193" t="n">
        <f aca="false">IF(ISERROR(VLOOKUP($A25,'Import OffPeak'!$A$3:GM$99,190,FALSE())-VLOOKUP($A25,'Import OffPeak change'!$A$106:GM$202,190,FALSE())),0,(VLOOKUP($A25,'Import OffPeak'!$A$3:GM$99,190,FALSE())-VLOOKUP($A25,'Import OffPeak change'!$A$106:GM$202,190,FALSE())))</f>
        <v>0</v>
      </c>
      <c r="GI25" s="193" t="n">
        <f aca="false">IF(ISERROR(VLOOKUP($A25,'Import OffPeak'!$A$3:GN$99,191,FALSE())-VLOOKUP($A25,'Import OffPeak change'!$A$106:GN$202,191,FALSE())),0,(VLOOKUP($A25,'Import OffPeak'!$A$3:GN$99,191,FALSE())-VLOOKUP($A25,'Import OffPeak change'!$A$106:GN$202,191,FALSE())))</f>
        <v>0</v>
      </c>
      <c r="GJ25" s="193" t="n">
        <f aca="false">IF(ISERROR(VLOOKUP($A25,'Import OffPeak'!$A$3:GO$99,192,FALSE())-VLOOKUP($A25,'Import OffPeak change'!$A$106:GO$202,192,FALSE())),0,(VLOOKUP($A25,'Import OffPeak'!$A$3:GO$99,192,FALSE())-VLOOKUP($A25,'Import OffPeak change'!$A$106:GO$202,192,FALSE())))</f>
        <v>0</v>
      </c>
      <c r="GK25" s="193" t="n">
        <f aca="false">IF(ISERROR(VLOOKUP($A25,'Import OffPeak'!$A$3:GP$99,193,FALSE())-VLOOKUP($A25,'Import OffPeak change'!$A$106:GP$202,193,FALSE())),0,(VLOOKUP($A25,'Import OffPeak'!$A$3:GP$99,193,FALSE())-VLOOKUP($A25,'Import OffPeak change'!$A$106:GP$202,193,FALSE())))</f>
        <v>0</v>
      </c>
      <c r="GL25" s="193" t="n">
        <f aca="false">IF(ISERROR(VLOOKUP($A25,'Import OffPeak'!$A$3:GQ$99,194,FALSE())-VLOOKUP($A25,'Import OffPeak change'!$A$106:GQ$202,194,FALSE())),0,(VLOOKUP($A25,'Import OffPeak'!$A$3:GQ$99,194,FALSE())-VLOOKUP($A25,'Import OffPeak change'!$A$106:GQ$202,194,FALSE())))</f>
        <v>0</v>
      </c>
      <c r="GM25" s="193" t="n">
        <f aca="false">IF(ISERROR(VLOOKUP($A25,'Import OffPeak'!$A$3:GR$99,195,FALSE())-VLOOKUP($A25,'Import OffPeak change'!$A$106:GR$202,195,FALSE())),0,(VLOOKUP($A25,'Import OffPeak'!$A$3:GR$99,195,FALSE())-VLOOKUP($A25,'Import OffPeak change'!$A$106:GR$202,195,FALSE())))</f>
        <v>0</v>
      </c>
      <c r="GN25" s="193" t="n">
        <f aca="false">IF(ISERROR(VLOOKUP($A25,'Import OffPeak'!$A$3:GS$99,196,FALSE())-VLOOKUP($A25,'Import OffPeak change'!$A$106:GS$202,196,FALSE())),0,(VLOOKUP($A25,'Import OffPeak'!$A$3:GS$99,196,FALSE())-VLOOKUP($A25,'Import OffPeak change'!$A$106:GS$202,196,FALSE())))</f>
        <v>0</v>
      </c>
      <c r="GO25" s="193" t="n">
        <f aca="false">IF(ISERROR(VLOOKUP($A25,'Import OffPeak'!$A$3:GT$99,197,FALSE())-VLOOKUP($A25,'Import OffPeak change'!$A$106:GT$202,197,FALSE())),0,(VLOOKUP($A25,'Import OffPeak'!$A$3:GT$99,197,FALSE())-VLOOKUP($A25,'Import OffPeak change'!$A$106:GT$202,197,FALSE())))</f>
        <v>0</v>
      </c>
      <c r="GP25" s="193" t="n">
        <f aca="false">IF(ISERROR(VLOOKUP($A25,'Import OffPeak'!$A$3:GU$99,198,FALSE())-VLOOKUP($A25,'Import OffPeak change'!$A$106:GU$202,198,FALSE())),0,(VLOOKUP($A25,'Import OffPeak'!$A$3:GU$99,198,FALSE())-VLOOKUP($A25,'Import OffPeak change'!$A$106:GU$202,198,FALSE())))</f>
        <v>0</v>
      </c>
      <c r="GQ25" s="193" t="n">
        <f aca="false">IF(ISERROR(VLOOKUP($A25,'Import OffPeak'!$A$3:GV$99,199,FALSE())-VLOOKUP($A25,'Import OffPeak change'!$A$106:GV$202,199,FALSE())),0,(VLOOKUP($A25,'Import OffPeak'!$A$3:GV$99,199,FALSE())-VLOOKUP($A25,'Import OffPeak change'!$A$106:GV$202,199,FALSE())))</f>
        <v>0</v>
      </c>
      <c r="GR25" s="193" t="n">
        <f aca="false">IF(ISERROR(VLOOKUP($A25,'Import OffPeak'!$A$3:GW$99,200,FALSE())-VLOOKUP($A25,'Import OffPeak change'!$A$106:GW$202,200,FALSE())),0,(VLOOKUP($A25,'Import OffPeak'!$A$3:GW$99,200,FALSE())-VLOOKUP($A25,'Import OffPeak change'!$A$106:GW$202,200,FALSE())))</f>
        <v>0</v>
      </c>
      <c r="GS25" s="193" t="n">
        <f aca="false">IF(ISERROR(VLOOKUP($A25,'Import OffPeak'!$A$3:GX$99,201,FALSE())-VLOOKUP($A25,'Import OffPeak change'!$A$106:GX$202,201,FALSE())),0,(VLOOKUP($A25,'Import OffPeak'!$A$3:GX$99,201,FALSE())-VLOOKUP($A25,'Import OffPeak change'!$A$106:GX$202,201,FALSE())))</f>
        <v>0</v>
      </c>
      <c r="GT25" s="193" t="n">
        <f aca="false">IF(ISERROR(VLOOKUP($A25,'Import OffPeak'!$A$3:GY$99,202,FALSE())-VLOOKUP($A25,'Import OffPeak change'!$A$106:GY$202,202,FALSE())),0,(VLOOKUP($A25,'Import OffPeak'!$A$3:GY$99,202,FALSE())-VLOOKUP($A25,'Import OffPeak change'!$A$106:GY$202,202,FALSE())))</f>
        <v>0</v>
      </c>
      <c r="GU25" s="193" t="n">
        <f aca="false">IF(ISERROR(VLOOKUP($A25,'Import OffPeak'!$A$3:GZ$99,203,FALSE())-VLOOKUP($A25,'Import OffPeak change'!$A$106:GZ$202,203,FALSE())),0,(VLOOKUP($A25,'Import OffPeak'!$A$3:GZ$99,203,FALSE())-VLOOKUP($A25,'Import OffPeak change'!$A$106:GZ$202,203,FALSE())))</f>
        <v>0</v>
      </c>
      <c r="GV25" s="193" t="n">
        <f aca="false">IF(ISERROR(VLOOKUP($A25,'Import OffPeak'!$A$3:HA$99,204,FALSE())-VLOOKUP($A25,'Import OffPeak change'!$A$106:HA$202,204,FALSE())),0,(VLOOKUP($A25,'Import OffPeak'!$A$3:HA$99,204,FALSE())-VLOOKUP($A25,'Import OffPeak change'!$A$106:HA$202,204,FALSE())))</f>
        <v>0</v>
      </c>
      <c r="GW25" s="193" t="n">
        <f aca="false">IF(ISERROR(VLOOKUP($A25,'Import OffPeak'!$A$3:HB$99,205,FALSE())-VLOOKUP($A25,'Import OffPeak change'!$A$106:HB$202,205,FALSE())),0,(VLOOKUP($A25,'Import OffPeak'!$A$3:HB$99,205,FALSE())-VLOOKUP($A25,'Import OffPeak change'!$A$106:HB$202,205,FALSE())))</f>
        <v>0</v>
      </c>
      <c r="GX25" s="193" t="n">
        <f aca="false">IF(ISERROR(VLOOKUP($A25,'Import OffPeak'!$A$3:HC$99,206,FALSE())-VLOOKUP($A25,'Import OffPeak change'!$A$106:HC$202,206,FALSE())),0,(VLOOKUP($A25,'Import OffPeak'!$A$3:HC$99,206,FALSE())-VLOOKUP($A25,'Import OffPeak change'!$A$106:HC$202,206,FALSE())))</f>
        <v>0</v>
      </c>
      <c r="GY25" s="193" t="n">
        <f aca="false">IF(ISERROR(VLOOKUP($A25,'Import OffPeak'!$A$3:HD$99,207,FALSE())-VLOOKUP($A25,'Import OffPeak change'!$A$106:HD$202,207,FALSE())),0,(VLOOKUP($A25,'Import OffPeak'!$A$3:HD$99,207,FALSE())-VLOOKUP($A25,'Import OffPeak change'!$A$106:HD$202,207,FALSE())))</f>
        <v>0</v>
      </c>
      <c r="GZ25" s="193" t="n">
        <f aca="false">IF(ISERROR(VLOOKUP($A25,'Import OffPeak'!$A$3:HE$99,208,FALSE())-VLOOKUP($A25,'Import OffPeak change'!$A$106:HE$202,208,FALSE())),0,(VLOOKUP($A25,'Import OffPeak'!$A$3:HE$99,208,FALSE())-VLOOKUP($A25,'Import OffPeak change'!$A$106:HE$202,208,FALSE())))</f>
        <v>0</v>
      </c>
      <c r="HA25" s="193" t="n">
        <f aca="false">IF(ISERROR(VLOOKUP($A25,'Import OffPeak'!$A$3:HF$99,209,FALSE())-VLOOKUP($A25,'Import OffPeak change'!$A$106:HF$202,209,FALSE())),0,(VLOOKUP($A25,'Import OffPeak'!$A$3:HF$99,209,FALSE())-VLOOKUP($A25,'Import OffPeak change'!$A$106:HF$202,209,FALSE())))</f>
        <v>0</v>
      </c>
      <c r="HB25" s="193" t="n">
        <f aca="false">IF(ISERROR(VLOOKUP($A25,'Import OffPeak'!$A$3:HG$99,210,FALSE())-VLOOKUP($A25,'Import OffPeak change'!$A$106:HG$202,210,FALSE())),0,(VLOOKUP($A25,'Import OffPeak'!$A$3:HG$99,210,FALSE())-VLOOKUP($A25,'Import OffPeak change'!$A$106:HG$202,210,FALSE())))</f>
        <v>0</v>
      </c>
      <c r="HC25" s="193" t="n">
        <f aca="false">IF(ISERROR(VLOOKUP($A25,'Import OffPeak'!$A$3:HH$99,211,FALSE())-VLOOKUP($A25,'Import OffPeak change'!$A$106:HH$202,211,FALSE())),0,(VLOOKUP($A25,'Import OffPeak'!$A$3:HH$99,211,FALSE())-VLOOKUP($A25,'Import OffPeak change'!$A$106:HH$202,211,FALSE())))</f>
        <v>0</v>
      </c>
      <c r="HD25" s="193" t="n">
        <f aca="false">IF(ISERROR(VLOOKUP($A25,'Import OffPeak'!$A$3:HI$99,212,FALSE())-VLOOKUP($A25,'Import OffPeak change'!$A$106:HI$202,212,FALSE())),0,(VLOOKUP($A25,'Import OffPeak'!$A$3:HI$99,212,FALSE())-VLOOKUP($A25,'Import OffPeak change'!$A$106:HI$202,212,FALSE())))</f>
        <v>0</v>
      </c>
      <c r="HE25" s="193" t="n">
        <f aca="false">IF(ISERROR(VLOOKUP($A25,'Import OffPeak'!$A$3:HJ$99,213,FALSE())-VLOOKUP($A25,'Import OffPeak change'!$A$106:HJ$202,213,FALSE())),0,(VLOOKUP($A25,'Import OffPeak'!$A$3:HJ$99,213,FALSE())-VLOOKUP($A25,'Import OffPeak change'!$A$106:HJ$202,213,FALSE())))</f>
        <v>0</v>
      </c>
      <c r="HF25" s="193" t="n">
        <f aca="false">IF(ISERROR(VLOOKUP($A25,'Import OffPeak'!$A$3:HK$99,214,FALSE())-VLOOKUP($A25,'Import OffPeak change'!$A$106:HK$202,214,FALSE())),0,(VLOOKUP($A25,'Import OffPeak'!$A$3:HK$99,214,FALSE())-VLOOKUP($A25,'Import OffPeak change'!$A$106:HK$202,214,FALSE())))</f>
        <v>0</v>
      </c>
      <c r="HG25" s="193" t="n">
        <f aca="false">IF(ISERROR(VLOOKUP($A25,'Import OffPeak'!$A$3:HL$99,215,FALSE())-VLOOKUP($A25,'Import OffPeak change'!$A$106:HL$202,215,FALSE())),0,(VLOOKUP($A25,'Import OffPeak'!$A$3:HL$99,215,FALSE())-VLOOKUP($A25,'Import OffPeak change'!$A$106:HL$202,215,FALSE())))</f>
        <v>0</v>
      </c>
      <c r="HH25" s="193" t="n">
        <f aca="false">IF(ISERROR(VLOOKUP($A25,'Import OffPeak'!$A$3:HM$99,216,FALSE())-VLOOKUP($A25,'Import OffPeak change'!$A$106:HM$202,216,FALSE())),0,(VLOOKUP($A25,'Import OffPeak'!$A$3:HM$99,216,FALSE())-VLOOKUP($A25,'Import OffPeak change'!$A$106:HM$202,216,FALSE())))</f>
        <v>0</v>
      </c>
      <c r="HI25" s="193" t="n">
        <f aca="false">IF(ISERROR(VLOOKUP($A25,'Import OffPeak'!$A$3:HN$99,217,FALSE())-VLOOKUP($A25,'Import OffPeak change'!$A$106:HN$202,217,FALSE())),0,(VLOOKUP($A25,'Import OffPeak'!$A$3:HN$99,217,FALSE())-VLOOKUP($A25,'Import OffPeak change'!$A$106:HN$202,217,FALSE())))</f>
        <v>0</v>
      </c>
      <c r="HJ25" s="193" t="n">
        <f aca="false">IF(ISERROR(VLOOKUP($A25,'Import OffPeak'!$A$3:HO$99,218,FALSE())-VLOOKUP($A25,'Import OffPeak change'!$A$106:HO$202,218,FALSE())),0,(VLOOKUP($A25,'Import OffPeak'!$A$3:HO$99,218,FALSE())-VLOOKUP($A25,'Import OffPeak change'!$A$106:HO$202,218,FALSE())))</f>
        <v>0</v>
      </c>
      <c r="HK25" s="193" t="n">
        <f aca="false">IF(ISERROR(VLOOKUP($A25,'Import OffPeak'!$A$3:HP$99,219,FALSE())-VLOOKUP($A25,'Import OffPeak change'!$A$106:HP$202,219,FALSE())),0,(VLOOKUP($A25,'Import OffPeak'!$A$3:HP$99,219,FALSE())-VLOOKUP($A25,'Import OffPeak change'!$A$106:HP$202,219,FALSE())))</f>
        <v>0</v>
      </c>
      <c r="HL25" s="193" t="n">
        <f aca="false">IF(ISERROR(VLOOKUP($A25,'Import OffPeak'!$A$3:HQ$99,220,FALSE())-VLOOKUP($A25,'Import OffPeak change'!$A$106:HQ$202,220,FALSE())),0,(VLOOKUP($A25,'Import OffPeak'!$A$3:HQ$99,220,FALSE())-VLOOKUP($A25,'Import OffPeak change'!$A$106:HQ$202,220,FALSE())))</f>
        <v>0</v>
      </c>
      <c r="HM25" s="193" t="n">
        <f aca="false">IF(ISERROR(VLOOKUP($A25,'Import OffPeak'!$A$3:HR$99,221,FALSE())-VLOOKUP($A25,'Import OffPeak change'!$A$106:HR$202,221,FALSE())),0,(VLOOKUP($A25,'Import OffPeak'!$A$3:HR$99,221,FALSE())-VLOOKUP($A25,'Import OffPeak change'!$A$106:HR$202,221,FALSE())))</f>
        <v>0</v>
      </c>
      <c r="HN25" s="193" t="n">
        <f aca="false">IF(ISERROR(VLOOKUP($A25,'Import OffPeak'!$A$3:HS$99,222,FALSE())-VLOOKUP($A25,'Import OffPeak change'!$A$106:HS$202,222,FALSE())),0,(VLOOKUP($A25,'Import OffPeak'!$A$3:HS$99,222,FALSE())-VLOOKUP($A25,'Import OffPeak change'!$A$106:HS$202,222,FALSE())))</f>
        <v>0</v>
      </c>
      <c r="HO25" s="193" t="n">
        <f aca="false">IF(ISERROR(VLOOKUP($A25,'Import OffPeak'!$A$3:HT$99,223,FALSE())-VLOOKUP($A25,'Import OffPeak change'!$A$106:HT$202,223,FALSE())),0,(VLOOKUP($A25,'Import OffPeak'!$A$3:HT$99,223,FALSE())-VLOOKUP($A25,'Import OffPeak change'!$A$106:HT$202,223,FALSE())))</f>
        <v>0</v>
      </c>
      <c r="HP25" s="193" t="n">
        <f aca="false">IF(ISERROR(VLOOKUP($A25,'Import OffPeak'!$A$3:HU$99,224,FALSE())-VLOOKUP($A25,'Import OffPeak change'!$A$106:HU$202,224,FALSE())),0,(VLOOKUP($A25,'Import OffPeak'!$A$3:HU$99,224,FALSE())-VLOOKUP($A25,'Import OffPeak change'!$A$106:HU$202,224,FALSE())))</f>
        <v>0</v>
      </c>
      <c r="HQ25" s="193" t="n">
        <f aca="false">IF(ISERROR(VLOOKUP($A25,'Import OffPeak'!$A$3:HV$99,225,FALSE())-VLOOKUP($A25,'Import OffPeak change'!$A$106:HV$202,225,FALSE())),0,(VLOOKUP($A25,'Import OffPeak'!$A$3:HV$99,225,FALSE())-VLOOKUP($A25,'Import OffPeak change'!$A$106:HV$202,225,FALSE())))</f>
        <v>0</v>
      </c>
      <c r="HR25" s="193" t="n">
        <f aca="false">IF(ISERROR(VLOOKUP($A25,'Import OffPeak'!$A$3:HW$99,226,FALSE())-VLOOKUP($A25,'Import OffPeak change'!$A$106:HW$202,226,FALSE())),0,(VLOOKUP($A25,'Import OffPeak'!$A$3:HW$99,226,FALSE())-VLOOKUP($A25,'Import OffPeak change'!$A$106:HW$202,226,FALSE())))</f>
        <v>0</v>
      </c>
      <c r="HS25" s="193" t="n">
        <f aca="false">IF(ISERROR(VLOOKUP($A25,'Import OffPeak'!$A$3:HX$99,227,FALSE())-VLOOKUP($A25,'Import OffPeak change'!$A$106:HX$202,227,FALSE())),0,(VLOOKUP($A25,'Import OffPeak'!$A$3:HX$99,227,FALSE())-VLOOKUP($A25,'Import OffPeak change'!$A$106:HX$202,227,FALSE())))</f>
        <v>0</v>
      </c>
      <c r="HT25" s="193" t="n">
        <f aca="false">IF(ISERROR(VLOOKUP($A25,'Import OffPeak'!$A$3:HY$99,228,FALSE())-VLOOKUP($A25,'Import OffPeak change'!$A$106:HY$202,228,FALSE())),0,(VLOOKUP($A25,'Import OffPeak'!$A$3:HY$99,228,FALSE())-VLOOKUP($A25,'Import OffPeak change'!$A$106:HY$202,228,FALSE())))</f>
        <v>0</v>
      </c>
      <c r="HU25" s="193" t="n">
        <f aca="false">IF(ISERROR(VLOOKUP($A25,'Import OffPeak'!$A$3:HZ$99,229,FALSE())-VLOOKUP($A25,'Import OffPeak change'!$A$106:HZ$202,229,FALSE())),0,(VLOOKUP($A25,'Import OffPeak'!$A$3:HZ$99,229,FALSE())-VLOOKUP($A25,'Import OffPeak change'!$A$106:HZ$202,229,FALSE())))</f>
        <v>0</v>
      </c>
      <c r="HV25" s="193" t="n">
        <f aca="false">IF(ISERROR(VLOOKUP($A25,'Import OffPeak'!$A$3:IA$99,230,FALSE())-VLOOKUP($A25,'Import OffPeak change'!$A$106:IA$202,230,FALSE())),0,(VLOOKUP($A25,'Import OffPeak'!$A$3:IA$99,230,FALSE())-VLOOKUP($A25,'Import OffPeak change'!$A$106:IA$202,230,FALSE())))</f>
        <v>0</v>
      </c>
      <c r="HW25" s="193" t="n">
        <f aca="false">IF(ISERROR(VLOOKUP($A25,'Import OffPeak'!$A$3:IB$99,231,FALSE())-VLOOKUP($A25,'Import OffPeak change'!$A$106:IB$202,231,FALSE())),0,(VLOOKUP($A25,'Import OffPeak'!$A$3:IB$99,231,FALSE())-VLOOKUP($A25,'Import OffPeak change'!$A$106:IB$202,231,FALSE())))</f>
        <v>0</v>
      </c>
      <c r="HX25" s="193" t="n">
        <f aca="false">IF(ISERROR(VLOOKUP($A25,'Import OffPeak'!$A$3:IC$99,232,FALSE())-VLOOKUP($A25,'Import OffPeak change'!$A$106:IC$202,232,FALSE())),0,(VLOOKUP($A25,'Import OffPeak'!$A$3:IC$99,232,FALSE())-VLOOKUP($A25,'Import OffPeak change'!$A$106:IC$202,232,FALSE())))</f>
        <v>0</v>
      </c>
      <c r="HY25" s="193" t="n">
        <f aca="false">IF(ISERROR(VLOOKUP($A25,'Import OffPeak'!$A$3:ID$99,233,FALSE())-VLOOKUP($A25,'Import OffPeak change'!$A$106:ID$202,233,FALSE())),0,(VLOOKUP($A25,'Import OffPeak'!$A$3:ID$99,233,FALSE())-VLOOKUP($A25,'Import OffPeak change'!$A$106:ID$202,233,FALSE())))</f>
        <v>0</v>
      </c>
      <c r="HZ25" s="193" t="n">
        <f aca="false">IF(ISERROR(VLOOKUP($A25,'Import OffPeak'!$A$3:IE$99,234,FALSE())-VLOOKUP($A25,'Import OffPeak change'!$A$106:IE$202,234,FALSE())),0,(VLOOKUP($A25,'Import OffPeak'!$A$3:IE$99,234,FALSE())-VLOOKUP($A25,'Import OffPeak change'!$A$106:IE$202,234,FALSE())))</f>
        <v>0</v>
      </c>
      <c r="IA25" s="193" t="n">
        <f aca="false">IF(ISERROR(VLOOKUP($A25,'Import OffPeak'!$A$3:IF$99,235,FALSE())-VLOOKUP($A25,'Import OffPeak change'!$A$106:IF$202,235,FALSE())),0,(VLOOKUP($A25,'Import OffPeak'!$A$3:IF$99,235,FALSE())-VLOOKUP($A25,'Import OffPeak change'!$A$106:IF$202,235,FALSE())))</f>
        <v>0</v>
      </c>
      <c r="IB25" s="193" t="n">
        <f aca="false">IF(ISERROR(VLOOKUP($A25,'Import OffPeak'!$A$3:IG$99,236,FALSE())-VLOOKUP($A25,'Import OffPeak change'!$A$106:IG$202,236,FALSE())),0,(VLOOKUP($A25,'Import OffPeak'!$A$3:IG$99,236,FALSE())-VLOOKUP($A25,'Import OffPeak change'!$A$106:IG$202,236,FALSE())))</f>
        <v>0</v>
      </c>
      <c r="IC25" s="193" t="n">
        <f aca="false">IF(ISERROR(VLOOKUP($A25,'Import OffPeak'!$A$3:IH$99,237,FALSE())-VLOOKUP($A25,'Import OffPeak change'!$A$106:IH$202,237,FALSE())),0,(VLOOKUP($A25,'Import OffPeak'!$A$3:IH$99,237,FALSE())-VLOOKUP($A25,'Import OffPeak change'!$A$106:IH$202,237,FALSE())))</f>
        <v>0</v>
      </c>
      <c r="ID25" s="193" t="n">
        <f aca="false">IF(ISERROR(VLOOKUP($A25,'Import OffPeak'!$A$3:II$99,238,FALSE())-VLOOKUP($A25,'Import OffPeak change'!$A$106:II$202,238,FALSE())),0,(VLOOKUP($A25,'Import OffPeak'!$A$3:II$99,238,FALSE())-VLOOKUP($A25,'Import OffPeak change'!$A$106:II$202,238,FALSE())))</f>
        <v>2074.88662492501</v>
      </c>
      <c r="IE25" s="193" t="n">
        <f aca="false">IF(ISERROR(VLOOKUP($A25,'Import OffPeak'!$A$3:IJ$99,239,FALSE())-VLOOKUP($A25,'Import OffPeak change'!$A$106:IJ$202,239,FALSE())),0,(VLOOKUP($A25,'Import OffPeak'!$A$3:IJ$99,239,FALSE())-VLOOKUP($A25,'Import OffPeak change'!$A$106:IJ$202,239,FALSE())))</f>
        <v>2074.88662492501</v>
      </c>
      <c r="IF25" s="193"/>
    </row>
    <row r="26" customFormat="false" ht="12.75" hidden="false" customHeight="false" outlineLevel="0" collapsed="false">
      <c r="A26" s="201" t="str">
        <f aca="false">IF('Import OffPeak'!A23=0,"",'Import OffPeak'!A23)</f>
        <v>EPMI-ST-PLT</v>
      </c>
      <c r="B26" s="193"/>
      <c r="C26" s="193"/>
      <c r="D26" s="193"/>
      <c r="E26" s="193"/>
      <c r="F26" s="193"/>
      <c r="G26" s="193" t="n">
        <f aca="false">IF(ISERROR(VLOOKUP($A26,'Import OffPeak'!$A$3:L$99,7,FALSE())-VLOOKUP($A26,'Import OffPeak change'!$A$106:L$202,7,FALSE())),0,(VLOOKUP($A26,'Import OffPeak'!$A$3:L$99,7,FALSE())-VLOOKUP($A26,'Import OffPeak change'!$A$106:L$202,7,FALSE())))</f>
        <v>0</v>
      </c>
      <c r="H26" s="193" t="n">
        <f aca="false">IF(ISERROR(VLOOKUP($A26,'Import OffPeak'!$A$3:M$99,8,FALSE())-VLOOKUP($A26,'Import OffPeak change'!$A$106:M$202,8,FALSE())),0,(VLOOKUP($A26,'Import OffPeak'!$A$3:M$99,8,FALSE())-VLOOKUP($A26,'Import OffPeak change'!$A$106:M$202,8,FALSE())))</f>
        <v>0</v>
      </c>
      <c r="I26" s="193" t="n">
        <f aca="false">IF(ISERROR(VLOOKUP($A26,'Import OffPeak'!$A$3:N$99,9,FALSE())-VLOOKUP($A26,'Import OffPeak change'!$A$106:N$202,9,FALSE())),0,(VLOOKUP($A26,'Import OffPeak'!$A$3:N$99,9,FALSE())-VLOOKUP($A26,'Import OffPeak change'!$A$106:N$202,9,FALSE())))</f>
        <v>0</v>
      </c>
      <c r="J26" s="193" t="n">
        <f aca="false">IF(ISERROR(VLOOKUP($A26,'Import OffPeak'!$A$3:O$99,10,FALSE())-VLOOKUP($A26,'Import OffPeak change'!$A$106:O$202,10,FALSE())),0,(VLOOKUP($A26,'Import OffPeak'!$A$3:O$99,10,FALSE())-VLOOKUP($A26,'Import OffPeak change'!$A$106:O$202,10,FALSE())))</f>
        <v>0</v>
      </c>
      <c r="K26" s="193" t="n">
        <f aca="false">IF(ISERROR(VLOOKUP($A26,'Import OffPeak'!$A$3:P$99,11,FALSE())-VLOOKUP($A26,'Import OffPeak change'!$A$106:P$202,11,FALSE())),0,(VLOOKUP($A26,'Import OffPeak'!$A$3:P$99,11,FALSE())-VLOOKUP($A26,'Import OffPeak change'!$A$106:P$202,11,FALSE())))</f>
        <v>0</v>
      </c>
      <c r="L26" s="193" t="n">
        <f aca="false">IF(ISERROR(VLOOKUP($A26,'Import OffPeak'!$A$3:Q$99,12,FALSE())-VLOOKUP($A26,'Import OffPeak change'!$A$106:Q$202,12,FALSE())),0,(VLOOKUP($A26,'Import OffPeak'!$A$3:Q$99,12,FALSE())-VLOOKUP($A26,'Import OffPeak change'!$A$106:Q$202,12,FALSE())))</f>
        <v>0</v>
      </c>
      <c r="M26" s="193" t="n">
        <f aca="false">IF(ISERROR(VLOOKUP($A26,'Import OffPeak'!$A$3:R$99,13,FALSE())-VLOOKUP($A26,'Import OffPeak change'!$A$106:R$202,13,FALSE())),0,(VLOOKUP($A26,'Import OffPeak'!$A$3:R$99,13,FALSE())-VLOOKUP($A26,'Import OffPeak change'!$A$106:R$202,13,FALSE())))</f>
        <v>0</v>
      </c>
      <c r="N26" s="193" t="n">
        <f aca="false">IF(ISERROR(VLOOKUP($A26,'Import OffPeak'!$A$3:S$99,14,FALSE())-VLOOKUP($A26,'Import OffPeak change'!$A$106:S$202,14,FALSE())),0,(VLOOKUP($A26,'Import OffPeak'!$A$3:S$99,14,FALSE())-VLOOKUP($A26,'Import OffPeak change'!$A$106:S$202,14,FALSE())))</f>
        <v>0</v>
      </c>
      <c r="O26" s="193" t="n">
        <f aca="false">IF(ISERROR(VLOOKUP($A26,'Import OffPeak'!$A$3:T$99,15,FALSE())-VLOOKUP($A26,'Import OffPeak change'!$A$106:T$202,15,FALSE())),0,(VLOOKUP($A26,'Import OffPeak'!$A$3:T$99,15,FALSE())-VLOOKUP($A26,'Import OffPeak change'!$A$106:T$202,15,FALSE())))</f>
        <v>0</v>
      </c>
      <c r="P26" s="193" t="n">
        <f aca="false">IF(ISERROR(VLOOKUP($A26,'Import OffPeak'!$A$3:U$99,16,FALSE())-VLOOKUP($A26,'Import OffPeak change'!$A$106:U$202,16,FALSE())),0,(VLOOKUP($A26,'Import OffPeak'!$A$3:U$99,16,FALSE())-VLOOKUP($A26,'Import OffPeak change'!$A$106:U$202,16,FALSE())))</f>
        <v>0</v>
      </c>
      <c r="Q26" s="193" t="n">
        <f aca="false">IF(ISERROR(VLOOKUP($A26,'Import OffPeak'!$A$3:V$99,17,FALSE())-VLOOKUP($A26,'Import OffPeak change'!$A$106:V$202,17,FALSE())),0,(VLOOKUP($A26,'Import OffPeak'!$A$3:V$99,17,FALSE())-VLOOKUP($A26,'Import OffPeak change'!$A$106:V$202,17,FALSE())))</f>
        <v>0</v>
      </c>
      <c r="R26" s="193" t="n">
        <f aca="false">IF(ISERROR(VLOOKUP($A26,'Import OffPeak'!$A$3:W$99,18,FALSE())-VLOOKUP($A26,'Import OffPeak change'!$A$106:W$202,18,FALSE())),0,(VLOOKUP($A26,'Import OffPeak'!$A$3:W$99,18,FALSE())-VLOOKUP($A26,'Import OffPeak change'!$A$106:W$202,18,FALSE())))</f>
        <v>0</v>
      </c>
      <c r="S26" s="193" t="n">
        <f aca="false">IF(ISERROR(VLOOKUP($A26,'Import OffPeak'!$A$3:X$99,19,FALSE())-VLOOKUP($A26,'Import OffPeak change'!$A$106:X$202,19,FALSE())),0,(VLOOKUP($A26,'Import OffPeak'!$A$3:X$99,19,FALSE())-VLOOKUP($A26,'Import OffPeak change'!$A$106:X$202,19,FALSE())))</f>
        <v>0</v>
      </c>
      <c r="T26" s="193" t="n">
        <f aca="false">IF(ISERROR(VLOOKUP($A26,'Import OffPeak'!$A$3:Y$99,20,FALSE())-VLOOKUP($A26,'Import OffPeak change'!$A$106:Y$202,20,FALSE())),0,(VLOOKUP($A26,'Import OffPeak'!$A$3:Y$99,20,FALSE())-VLOOKUP($A26,'Import OffPeak change'!$A$106:Y$202,20,FALSE())))</f>
        <v>0</v>
      </c>
      <c r="U26" s="193" t="n">
        <f aca="false">IF(ISERROR(VLOOKUP($A26,'Import OffPeak'!$A$3:Z$99,21,FALSE())-VLOOKUP($A26,'Import OffPeak change'!$A$106:Z$202,21,FALSE())),0,(VLOOKUP($A26,'Import OffPeak'!$A$3:Z$99,21,FALSE())-VLOOKUP($A26,'Import OffPeak change'!$A$106:Z$202,21,FALSE())))</f>
        <v>0</v>
      </c>
      <c r="V26" s="193" t="n">
        <f aca="false">IF(ISERROR(VLOOKUP($A26,'Import OffPeak'!$A$3:AA$99,22,FALSE())-VLOOKUP($A26,'Import OffPeak change'!$A$106:AA$202,22,FALSE())),0,(VLOOKUP($A26,'Import OffPeak'!$A$3:AA$99,22,FALSE())-VLOOKUP($A26,'Import OffPeak change'!$A$106:AA$202,22,FALSE())))</f>
        <v>0</v>
      </c>
      <c r="W26" s="193" t="n">
        <f aca="false">IF(ISERROR(VLOOKUP($A26,'Import OffPeak'!$A$3:AB$99,23,FALSE())-VLOOKUP($A26,'Import OffPeak change'!$A$106:AB$202,23,FALSE())),0,(VLOOKUP($A26,'Import OffPeak'!$A$3:AB$99,23,FALSE())-VLOOKUP($A26,'Import OffPeak change'!$A$106:AB$202,23,FALSE())))</f>
        <v>0</v>
      </c>
      <c r="X26" s="193" t="n">
        <f aca="false">IF(ISERROR(VLOOKUP($A26,'Import OffPeak'!$A$3:AC$99,24,FALSE())-VLOOKUP($A26,'Import OffPeak change'!$A$106:AC$202,24,FALSE())),0,(VLOOKUP($A26,'Import OffPeak'!$A$3:AC$99,24,FALSE())-VLOOKUP($A26,'Import OffPeak change'!$A$106:AC$202,24,FALSE())))</f>
        <v>0</v>
      </c>
      <c r="Y26" s="193" t="n">
        <f aca="false">IF(ISERROR(VLOOKUP($A26,'Import OffPeak'!$A$3:AD$99,25,FALSE())-VLOOKUP($A26,'Import OffPeak change'!$A$106:AD$202,25,FALSE())),0,(VLOOKUP($A26,'Import OffPeak'!$A$3:AD$99,25,FALSE())-VLOOKUP($A26,'Import OffPeak change'!$A$106:AD$202,25,FALSE())))</f>
        <v>0</v>
      </c>
      <c r="Z26" s="193" t="n">
        <f aca="false">IF(ISERROR(VLOOKUP($A26,'Import OffPeak'!$A$3:AE$99,26,FALSE())-VLOOKUP($A26,'Import OffPeak change'!$A$106:AE$202,26,FALSE())),0,(VLOOKUP($A26,'Import OffPeak'!$A$3:AE$99,26,FALSE())-VLOOKUP($A26,'Import OffPeak change'!$A$106:AE$202,26,FALSE())))</f>
        <v>0</v>
      </c>
      <c r="AA26" s="193" t="n">
        <f aca="false">IF(ISERROR(VLOOKUP($A26,'Import OffPeak'!$A$3:AF$99,27,FALSE())-VLOOKUP($A26,'Import OffPeak change'!$A$106:AF$202,27,FALSE())),0,(VLOOKUP($A26,'Import OffPeak'!$A$3:AF$99,27,FALSE())-VLOOKUP($A26,'Import OffPeak change'!$A$106:AF$202,27,FALSE())))</f>
        <v>0</v>
      </c>
      <c r="AB26" s="193" t="n">
        <f aca="false">IF(ISERROR(VLOOKUP($A26,'Import OffPeak'!$A$3:AG$99,28,FALSE())-VLOOKUP($A26,'Import OffPeak change'!$A$106:AG$202,28,FALSE())),0,(VLOOKUP($A26,'Import OffPeak'!$A$3:AG$99,28,FALSE())-VLOOKUP($A26,'Import OffPeak change'!$A$106:AG$202,28,FALSE())))</f>
        <v>0</v>
      </c>
      <c r="AC26" s="193" t="n">
        <f aca="false">IF(ISERROR(VLOOKUP($A26,'Import OffPeak'!$A$3:AH$99,29,FALSE())-VLOOKUP($A26,'Import OffPeak change'!$A$106:AH$202,29,FALSE())),0,(VLOOKUP($A26,'Import OffPeak'!$A$3:AH$99,29,FALSE())-VLOOKUP($A26,'Import OffPeak change'!$A$106:AH$202,29,FALSE())))</f>
        <v>0</v>
      </c>
      <c r="AD26" s="193" t="n">
        <f aca="false">IF(ISERROR(VLOOKUP($A26,'Import OffPeak'!$A$3:AI$99,30,FALSE())-VLOOKUP($A26,'Import OffPeak change'!$A$106:AI$202,30,FALSE())),0,(VLOOKUP($A26,'Import OffPeak'!$A$3:AI$99,30,FALSE())-VLOOKUP($A26,'Import OffPeak change'!$A$106:AI$202,30,FALSE())))</f>
        <v>0</v>
      </c>
      <c r="AE26" s="193" t="n">
        <f aca="false">IF(ISERROR(VLOOKUP($A26,'Import OffPeak'!$A$3:AJ$99,31,FALSE())-VLOOKUP($A26,'Import OffPeak change'!$A$106:AJ$202,31,FALSE())),0,(VLOOKUP($A26,'Import OffPeak'!$A$3:AJ$99,31,FALSE())-VLOOKUP($A26,'Import OffPeak change'!$A$106:AJ$202,31,FALSE())))</f>
        <v>0</v>
      </c>
      <c r="AF26" s="193" t="n">
        <f aca="false">IF(ISERROR(VLOOKUP($A26,'Import OffPeak'!$A$3:AK$99,32,FALSE())-VLOOKUP($A26,'Import OffPeak change'!$A$106:AK$202,32,FALSE())),0,(VLOOKUP($A26,'Import OffPeak'!$A$3:AK$99,32,FALSE())-VLOOKUP($A26,'Import OffPeak change'!$A$106:AK$202,32,FALSE())))</f>
        <v>0</v>
      </c>
      <c r="AG26" s="193" t="n">
        <f aca="false">IF(ISERROR(VLOOKUP($A26,'Import OffPeak'!$A$3:AL$99,33,FALSE())-VLOOKUP($A26,'Import OffPeak change'!$A$106:AL$202,33,FALSE())),0,(VLOOKUP($A26,'Import OffPeak'!$A$3:AL$99,33,FALSE())-VLOOKUP($A26,'Import OffPeak change'!$A$106:AL$202,33,FALSE())))</f>
        <v>0</v>
      </c>
      <c r="AH26" s="193" t="n">
        <f aca="false">IF(ISERROR(VLOOKUP($A26,'Import OffPeak'!$A$3:AM$99,34,FALSE())-VLOOKUP($A26,'Import OffPeak change'!$A$106:AM$202,34,FALSE())),0,(VLOOKUP($A26,'Import OffPeak'!$A$3:AM$99,34,FALSE())-VLOOKUP($A26,'Import OffPeak change'!$A$106:AM$202,34,FALSE())))</f>
        <v>0</v>
      </c>
      <c r="AI26" s="193" t="n">
        <f aca="false">IF(ISERROR(VLOOKUP($A26,'Import OffPeak'!$A$3:AN$99,35,FALSE())-VLOOKUP($A26,'Import OffPeak change'!$A$106:AN$202,35,FALSE())),0,(VLOOKUP($A26,'Import OffPeak'!$A$3:AN$99,35,FALSE())-VLOOKUP($A26,'Import OffPeak change'!$A$106:AN$202,35,FALSE())))</f>
        <v>0</v>
      </c>
      <c r="AJ26" s="193" t="n">
        <f aca="false">IF(ISERROR(VLOOKUP($A26,'Import OffPeak'!$A$3:AO$99,36,FALSE())-VLOOKUP($A26,'Import OffPeak change'!$A$106:AO$202,36,FALSE())),0,(VLOOKUP($A26,'Import OffPeak'!$A$3:AO$99,36,FALSE())-VLOOKUP($A26,'Import OffPeak change'!$A$106:AO$202,36,FALSE())))</f>
        <v>0</v>
      </c>
      <c r="AK26" s="193" t="n">
        <f aca="false">IF(ISERROR(VLOOKUP($A26,'Import OffPeak'!$A$3:AP$99,37,FALSE())-VLOOKUP($A26,'Import OffPeak change'!$A$106:AP$202,37,FALSE())),0,(VLOOKUP($A26,'Import OffPeak'!$A$3:AP$99,37,FALSE())-VLOOKUP($A26,'Import OffPeak change'!$A$106:AP$202,37,FALSE())))</f>
        <v>0</v>
      </c>
      <c r="AL26" s="193" t="n">
        <f aca="false">IF(ISERROR(VLOOKUP($A26,'Import OffPeak'!$A$3:AQ$99,38,FALSE())-VLOOKUP($A26,'Import OffPeak change'!$A$106:AQ$202,38,FALSE())),0,(VLOOKUP($A26,'Import OffPeak'!$A$3:AQ$99,38,FALSE())-VLOOKUP($A26,'Import OffPeak change'!$A$106:AQ$202,38,FALSE())))</f>
        <v>0</v>
      </c>
      <c r="AM26" s="193" t="n">
        <f aca="false">IF(ISERROR(VLOOKUP($A26,'Import OffPeak'!$A$3:AR$99,39,FALSE())-VLOOKUP($A26,'Import OffPeak change'!$A$106:AR$202,39,FALSE())),0,(VLOOKUP($A26,'Import OffPeak'!$A$3:AR$99,39,FALSE())-VLOOKUP($A26,'Import OffPeak change'!$A$106:AR$202,39,FALSE())))</f>
        <v>0</v>
      </c>
      <c r="AN26" s="193" t="n">
        <f aca="false">IF(ISERROR(VLOOKUP($A26,'Import OffPeak'!$A$3:AS$99,40,FALSE())-VLOOKUP($A26,'Import OffPeak change'!$A$106:AS$202,40,FALSE())),0,(VLOOKUP($A26,'Import OffPeak'!$A$3:AS$99,40,FALSE())-VLOOKUP($A26,'Import OffPeak change'!$A$106:AS$202,40,FALSE())))</f>
        <v>0</v>
      </c>
      <c r="AO26" s="193" t="n">
        <f aca="false">IF(ISERROR(VLOOKUP($A26,'Import OffPeak'!$A$3:AT$99,41,FALSE())-VLOOKUP($A26,'Import OffPeak change'!$A$106:AT$202,41,FALSE())),0,(VLOOKUP($A26,'Import OffPeak'!$A$3:AT$99,41,FALSE())-VLOOKUP($A26,'Import OffPeak change'!$A$106:AT$202,41,FALSE())))</f>
        <v>0</v>
      </c>
      <c r="AP26" s="193" t="n">
        <f aca="false">IF(ISERROR(VLOOKUP($A26,'Import OffPeak'!$A$3:AU$99,42,FALSE())-VLOOKUP($A26,'Import OffPeak change'!$A$106:AU$202,42,FALSE())),0,(VLOOKUP($A26,'Import OffPeak'!$A$3:AU$99,42,FALSE())-VLOOKUP($A26,'Import OffPeak change'!$A$106:AU$202,42,FALSE())))</f>
        <v>0</v>
      </c>
      <c r="AQ26" s="193" t="n">
        <f aca="false">IF(ISERROR(VLOOKUP($A26,'Import OffPeak'!$A$3:AV$99,43,FALSE())-VLOOKUP($A26,'Import OffPeak change'!$A$106:AV$202,43,FALSE())),0,(VLOOKUP($A26,'Import OffPeak'!$A$3:AV$99,43,FALSE())-VLOOKUP($A26,'Import OffPeak change'!$A$106:AV$202,43,FALSE())))</f>
        <v>0</v>
      </c>
      <c r="AR26" s="193" t="n">
        <f aca="false">IF(ISERROR(VLOOKUP($A26,'Import OffPeak'!$A$3:AW$99,44,FALSE())-VLOOKUP($A26,'Import OffPeak change'!$A$106:AW$202,44,FALSE())),0,(VLOOKUP($A26,'Import OffPeak'!$A$3:AW$99,44,FALSE())-VLOOKUP($A26,'Import OffPeak change'!$A$106:AW$202,44,FALSE())))</f>
        <v>0</v>
      </c>
      <c r="AS26" s="193" t="n">
        <f aca="false">IF(ISERROR(VLOOKUP($A26,'Import OffPeak'!$A$3:AX$99,45,FALSE())-VLOOKUP($A26,'Import OffPeak change'!$A$106:AX$202,45,FALSE())),0,(VLOOKUP($A26,'Import OffPeak'!$A$3:AX$99,45,FALSE())-VLOOKUP($A26,'Import OffPeak change'!$A$106:AX$202,45,FALSE())))</f>
        <v>0</v>
      </c>
      <c r="AT26" s="193" t="n">
        <f aca="false">IF(ISERROR(VLOOKUP($A26,'Import OffPeak'!$A$3:AY$99,46,FALSE())-VLOOKUP($A26,'Import OffPeak change'!$A$106:AY$202,46,FALSE())),0,(VLOOKUP($A26,'Import OffPeak'!$A$3:AY$99,46,FALSE())-VLOOKUP($A26,'Import OffPeak change'!$A$106:AY$202,46,FALSE())))</f>
        <v>0</v>
      </c>
      <c r="AU26" s="193" t="n">
        <f aca="false">IF(ISERROR(VLOOKUP($A26,'Import OffPeak'!$A$3:AZ$99,47,FALSE())-VLOOKUP($A26,'Import OffPeak change'!$A$106:AZ$202,47,FALSE())),0,(VLOOKUP($A26,'Import OffPeak'!$A$3:AZ$99,47,FALSE())-VLOOKUP($A26,'Import OffPeak change'!$A$106:AZ$202,47,FALSE())))</f>
        <v>0</v>
      </c>
      <c r="AV26" s="193" t="n">
        <f aca="false">IF(ISERROR(VLOOKUP($A26,'Import OffPeak'!$A$3:BA$99,48,FALSE())-VLOOKUP($A26,'Import OffPeak change'!$A$106:BA$202,48,FALSE())),0,(VLOOKUP($A26,'Import OffPeak'!$A$3:BA$99,48,FALSE())-VLOOKUP($A26,'Import OffPeak change'!$A$106:BA$202,48,FALSE())))</f>
        <v>0</v>
      </c>
      <c r="AW26" s="193" t="n">
        <f aca="false">IF(ISERROR(VLOOKUP($A26,'Import OffPeak'!$A$3:BB$99,49,FALSE())-VLOOKUP($A26,'Import OffPeak change'!$A$106:BB$202,49,FALSE())),0,(VLOOKUP($A26,'Import OffPeak'!$A$3:BB$99,49,FALSE())-VLOOKUP($A26,'Import OffPeak change'!$A$106:BB$202,49,FALSE())))</f>
        <v>0</v>
      </c>
      <c r="AX26" s="193" t="n">
        <f aca="false">IF(ISERROR(VLOOKUP($A26,'Import OffPeak'!$A$3:BC$99,50,FALSE())-VLOOKUP($A26,'Import OffPeak change'!$A$106:BC$202,50,FALSE())),0,(VLOOKUP($A26,'Import OffPeak'!$A$3:BC$99,50,FALSE())-VLOOKUP($A26,'Import OffPeak change'!$A$106:BC$202,50,FALSE())))</f>
        <v>0</v>
      </c>
      <c r="AY26" s="193" t="n">
        <f aca="false">IF(ISERROR(VLOOKUP($A26,'Import OffPeak'!$A$3:BD$99,51,FALSE())-VLOOKUP($A26,'Import OffPeak change'!$A$106:BD$202,51,FALSE())),0,(VLOOKUP($A26,'Import OffPeak'!$A$3:BD$99,51,FALSE())-VLOOKUP($A26,'Import OffPeak change'!$A$106:BD$202,51,FALSE())))</f>
        <v>0</v>
      </c>
      <c r="AZ26" s="193" t="n">
        <f aca="false">IF(ISERROR(VLOOKUP($A26,'Import OffPeak'!$A$3:BE$99,52,FALSE())-VLOOKUP($A26,'Import OffPeak change'!$A$106:BE$202,52,FALSE())),0,(VLOOKUP($A26,'Import OffPeak'!$A$3:BE$99,52,FALSE())-VLOOKUP($A26,'Import OffPeak change'!$A$106:BE$202,52,FALSE())))</f>
        <v>0</v>
      </c>
      <c r="BA26" s="193" t="n">
        <f aca="false">IF(ISERROR(VLOOKUP($A26,'Import OffPeak'!$A$3:BF$99,53,FALSE())-VLOOKUP($A26,'Import OffPeak change'!$A$106:BF$202,53,FALSE())),0,(VLOOKUP($A26,'Import OffPeak'!$A$3:BF$99,53,FALSE())-VLOOKUP($A26,'Import OffPeak change'!$A$106:BF$202,53,FALSE())))</f>
        <v>0</v>
      </c>
      <c r="BB26" s="193" t="n">
        <f aca="false">IF(ISERROR(VLOOKUP($A26,'Import OffPeak'!$A$3:BG$99,54,FALSE())-VLOOKUP($A26,'Import OffPeak change'!$A$106:BG$202,54,FALSE())),0,(VLOOKUP($A26,'Import OffPeak'!$A$3:BG$99,54,FALSE())-VLOOKUP($A26,'Import OffPeak change'!$A$106:BG$202,54,FALSE())))</f>
        <v>0</v>
      </c>
      <c r="BC26" s="193" t="n">
        <f aca="false">IF(ISERROR(VLOOKUP($A26,'Import OffPeak'!$A$3:BH$99,55,FALSE())-VLOOKUP($A26,'Import OffPeak change'!$A$106:BH$202,55,FALSE())),0,(VLOOKUP($A26,'Import OffPeak'!$A$3:BH$99,55,FALSE())-VLOOKUP($A26,'Import OffPeak change'!$A$106:BH$202,55,FALSE())))</f>
        <v>0</v>
      </c>
      <c r="BD26" s="193" t="n">
        <f aca="false">IF(ISERROR(VLOOKUP($A26,'Import OffPeak'!$A$3:BI$99,56,FALSE())-VLOOKUP($A26,'Import OffPeak change'!$A$106:BI$202,56,FALSE())),0,(VLOOKUP($A26,'Import OffPeak'!$A$3:BI$99,56,FALSE())-VLOOKUP($A26,'Import OffPeak change'!$A$106:BI$202,56,FALSE())))</f>
        <v>0</v>
      </c>
      <c r="BE26" s="193" t="n">
        <f aca="false">IF(ISERROR(VLOOKUP($A26,'Import OffPeak'!$A$3:BJ$99,57,FALSE())-VLOOKUP($A26,'Import OffPeak change'!$A$106:BJ$202,57,FALSE())),0,(VLOOKUP($A26,'Import OffPeak'!$A$3:BJ$99,57,FALSE())-VLOOKUP($A26,'Import OffPeak change'!$A$106:BJ$202,57,FALSE())))</f>
        <v>0</v>
      </c>
      <c r="BF26" s="193" t="n">
        <f aca="false">IF(ISERROR(VLOOKUP($A26,'Import OffPeak'!$A$3:BK$99,58,FALSE())-VLOOKUP($A26,'Import OffPeak change'!$A$106:BK$202,58,FALSE())),0,(VLOOKUP($A26,'Import OffPeak'!$A$3:BK$99,58,FALSE())-VLOOKUP($A26,'Import OffPeak change'!$A$106:BK$202,58,FALSE())))</f>
        <v>0</v>
      </c>
      <c r="BG26" s="193" t="n">
        <f aca="false">IF(ISERROR(VLOOKUP($A26,'Import OffPeak'!$A$3:BL$99,59,FALSE())-VLOOKUP($A26,'Import OffPeak change'!$A$106:BL$202,59,FALSE())),0,(VLOOKUP($A26,'Import OffPeak'!$A$3:BL$99,59,FALSE())-VLOOKUP($A26,'Import OffPeak change'!$A$106:BL$202,59,FALSE())))</f>
        <v>0</v>
      </c>
      <c r="BH26" s="193" t="n">
        <f aca="false">IF(ISERROR(VLOOKUP($A26,'Import OffPeak'!$A$3:BM$99,60,FALSE())-VLOOKUP($A26,'Import OffPeak change'!$A$106:BM$202,60,FALSE())),0,(VLOOKUP($A26,'Import OffPeak'!$A$3:BM$99,60,FALSE())-VLOOKUP($A26,'Import OffPeak change'!$A$106:BM$202,60,FALSE())))</f>
        <v>0</v>
      </c>
      <c r="BI26" s="193" t="n">
        <f aca="false">IF(ISERROR(VLOOKUP($A26,'Import OffPeak'!$A$3:BN$99,61,FALSE())-VLOOKUP($A26,'Import OffPeak change'!$A$106:BN$202,61,FALSE())),0,(VLOOKUP($A26,'Import OffPeak'!$A$3:BN$99,61,FALSE())-VLOOKUP($A26,'Import OffPeak change'!$A$106:BN$202,61,FALSE())))</f>
        <v>0</v>
      </c>
      <c r="BJ26" s="193" t="n">
        <f aca="false">IF(ISERROR(VLOOKUP($A26,'Import OffPeak'!$A$3:BO$99,62,FALSE())-VLOOKUP($A26,'Import OffPeak change'!$A$106:BO$202,62,FALSE())),0,(VLOOKUP($A26,'Import OffPeak'!$A$3:BO$99,62,FALSE())-VLOOKUP($A26,'Import OffPeak change'!$A$106:BO$202,62,FALSE())))</f>
        <v>0</v>
      </c>
      <c r="BK26" s="193" t="n">
        <f aca="false">IF(ISERROR(VLOOKUP($A26,'Import OffPeak'!$A$3:BP$99,63,FALSE())-VLOOKUP($A26,'Import OffPeak change'!$A$106:BP$202,63,FALSE())),0,(VLOOKUP($A26,'Import OffPeak'!$A$3:BP$99,63,FALSE())-VLOOKUP($A26,'Import OffPeak change'!$A$106:BP$202,63,FALSE())))</f>
        <v>0</v>
      </c>
      <c r="BL26" s="193" t="n">
        <f aca="false">IF(ISERROR(VLOOKUP($A26,'Import OffPeak'!$A$3:BQ$99,64,FALSE())-VLOOKUP($A26,'Import OffPeak change'!$A$106:BQ$202,64,FALSE())),0,(VLOOKUP($A26,'Import OffPeak'!$A$3:BQ$99,64,FALSE())-VLOOKUP($A26,'Import OffPeak change'!$A$106:BQ$202,64,FALSE())))</f>
        <v>0</v>
      </c>
      <c r="BM26" s="193" t="n">
        <f aca="false">IF(ISERROR(VLOOKUP($A26,'Import OffPeak'!$A$3:BR$99,65,FALSE())-VLOOKUP($A26,'Import OffPeak change'!$A$106:BR$202,65,FALSE())),0,(VLOOKUP($A26,'Import OffPeak'!$A$3:BR$99,65,FALSE())-VLOOKUP($A26,'Import OffPeak change'!$A$106:BR$202,65,FALSE())))</f>
        <v>0</v>
      </c>
      <c r="BN26" s="193" t="n">
        <f aca="false">IF(ISERROR(VLOOKUP($A26,'Import OffPeak'!$A$3:BS$99,66,FALSE())-VLOOKUP($A26,'Import OffPeak change'!$A$106:BS$202,66,FALSE())),0,(VLOOKUP($A26,'Import OffPeak'!$A$3:BS$99,66,FALSE())-VLOOKUP($A26,'Import OffPeak change'!$A$106:BS$202,66,FALSE())))</f>
        <v>0</v>
      </c>
      <c r="BO26" s="193" t="n">
        <f aca="false">IF(ISERROR(VLOOKUP($A26,'Import OffPeak'!$A$3:BT$99,67,FALSE())-VLOOKUP($A26,'Import OffPeak change'!$A$106:BT$202,67,FALSE())),0,(VLOOKUP($A26,'Import OffPeak'!$A$3:BT$99,67,FALSE())-VLOOKUP($A26,'Import OffPeak change'!$A$106:BT$202,67,FALSE())))</f>
        <v>0</v>
      </c>
      <c r="BP26" s="193" t="n">
        <f aca="false">IF(ISERROR(VLOOKUP($A26,'Import OffPeak'!$A$3:BU$99,68,FALSE())-VLOOKUP($A26,'Import OffPeak change'!$A$106:BU$202,68,FALSE())),0,(VLOOKUP($A26,'Import OffPeak'!$A$3:BU$99,68,FALSE())-VLOOKUP($A26,'Import OffPeak change'!$A$106:BU$202,68,FALSE())))</f>
        <v>0</v>
      </c>
      <c r="BQ26" s="193" t="n">
        <f aca="false">IF(ISERROR(VLOOKUP($A26,'Import OffPeak'!$A$3:BV$99,69,FALSE())-VLOOKUP($A26,'Import OffPeak change'!$A$106:BV$202,69,FALSE())),0,(VLOOKUP($A26,'Import OffPeak'!$A$3:BV$99,69,FALSE())-VLOOKUP($A26,'Import OffPeak change'!$A$106:BV$202,69,FALSE())))</f>
        <v>0</v>
      </c>
      <c r="BR26" s="193" t="n">
        <f aca="false">IF(ISERROR(VLOOKUP($A26,'Import OffPeak'!$A$3:BW$99,70,FALSE())-VLOOKUP($A26,'Import OffPeak change'!$A$106:BW$202,70,FALSE())),0,(VLOOKUP($A26,'Import OffPeak'!$A$3:BW$99,70,FALSE())-VLOOKUP($A26,'Import OffPeak change'!$A$106:BW$202,70,FALSE())))</f>
        <v>0</v>
      </c>
      <c r="BS26" s="193" t="n">
        <f aca="false">IF(ISERROR(VLOOKUP($A26,'Import OffPeak'!$A$3:BX$99,71,FALSE())-VLOOKUP($A26,'Import OffPeak change'!$A$106:BX$202,71,FALSE())),0,(VLOOKUP($A26,'Import OffPeak'!$A$3:BX$99,71,FALSE())-VLOOKUP($A26,'Import OffPeak change'!$A$106:BX$202,71,FALSE())))</f>
        <v>0</v>
      </c>
      <c r="BT26" s="193" t="n">
        <f aca="false">IF(ISERROR(VLOOKUP($A26,'Import OffPeak'!$A$3:BY$99,72,FALSE())-VLOOKUP($A26,'Import OffPeak change'!$A$106:BY$202,72,FALSE())),0,(VLOOKUP($A26,'Import OffPeak'!$A$3:BY$99,72,FALSE())-VLOOKUP($A26,'Import OffPeak change'!$A$106:BY$202,72,FALSE())))</f>
        <v>0</v>
      </c>
      <c r="BU26" s="193" t="n">
        <f aca="false">IF(ISERROR(VLOOKUP($A26,'Import OffPeak'!$A$3:BZ$99,73,FALSE())-VLOOKUP($A26,'Import OffPeak change'!$A$106:BZ$202,73,FALSE())),0,(VLOOKUP($A26,'Import OffPeak'!$A$3:BZ$99,73,FALSE())-VLOOKUP($A26,'Import OffPeak change'!$A$106:BZ$202,73,FALSE())))</f>
        <v>0</v>
      </c>
      <c r="BV26" s="193" t="n">
        <f aca="false">IF(ISERROR(VLOOKUP($A26,'Import OffPeak'!$A$3:CA$99,74,FALSE())-VLOOKUP($A26,'Import OffPeak change'!$A$106:CA$202,74,FALSE())),0,(VLOOKUP($A26,'Import OffPeak'!$A$3:CA$99,74,FALSE())-VLOOKUP($A26,'Import OffPeak change'!$A$106:CA$202,74,FALSE())))</f>
        <v>0</v>
      </c>
      <c r="BW26" s="193" t="n">
        <f aca="false">IF(ISERROR(VLOOKUP($A26,'Import OffPeak'!$A$3:CB$99,75,FALSE())-VLOOKUP($A26,'Import OffPeak change'!$A$106:CB$202,75,FALSE())),0,(VLOOKUP($A26,'Import OffPeak'!$A$3:CB$99,75,FALSE())-VLOOKUP($A26,'Import OffPeak change'!$A$106:CB$202,75,FALSE())))</f>
        <v>0</v>
      </c>
      <c r="BX26" s="193" t="n">
        <f aca="false">IF(ISERROR(VLOOKUP($A26,'Import OffPeak'!$A$3:CC$99,76,FALSE())-VLOOKUP($A26,'Import OffPeak change'!$A$106:CC$202,76,FALSE())),0,(VLOOKUP($A26,'Import OffPeak'!$A$3:CC$99,76,FALSE())-VLOOKUP($A26,'Import OffPeak change'!$A$106:CC$202,76,FALSE())))</f>
        <v>0</v>
      </c>
      <c r="BY26" s="193" t="n">
        <f aca="false">IF(ISERROR(VLOOKUP($A26,'Import OffPeak'!$A$3:CD$99,77,FALSE())-VLOOKUP($A26,'Import OffPeak change'!$A$106:CD$202,77,FALSE())),0,(VLOOKUP($A26,'Import OffPeak'!$A$3:CD$99,77,FALSE())-VLOOKUP($A26,'Import OffPeak change'!$A$106:CD$202,77,FALSE())))</f>
        <v>0</v>
      </c>
      <c r="BZ26" s="193" t="n">
        <f aca="false">IF(ISERROR(VLOOKUP($A26,'Import OffPeak'!$A$3:CE$99,78,FALSE())-VLOOKUP($A26,'Import OffPeak change'!$A$106:CE$202,78,FALSE())),0,(VLOOKUP($A26,'Import OffPeak'!$A$3:CE$99,78,FALSE())-VLOOKUP($A26,'Import OffPeak change'!$A$106:CE$202,78,FALSE())))</f>
        <v>0</v>
      </c>
      <c r="CA26" s="193" t="n">
        <f aca="false">IF(ISERROR(VLOOKUP($A26,'Import OffPeak'!$A$3:CF$99,79,FALSE())-VLOOKUP($A26,'Import OffPeak change'!$A$106:CF$202,79,FALSE())),0,(VLOOKUP($A26,'Import OffPeak'!$A$3:CF$99,79,FALSE())-VLOOKUP($A26,'Import OffPeak change'!$A$106:CF$202,79,FALSE())))</f>
        <v>0</v>
      </c>
      <c r="CB26" s="193" t="n">
        <f aca="false">IF(ISERROR(VLOOKUP($A26,'Import OffPeak'!$A$3:CG$99,80,FALSE())-VLOOKUP($A26,'Import OffPeak change'!$A$106:CG$202,80,FALSE())),0,(VLOOKUP($A26,'Import OffPeak'!$A$3:CG$99,80,FALSE())-VLOOKUP($A26,'Import OffPeak change'!$A$106:CG$202,80,FALSE())))</f>
        <v>0</v>
      </c>
      <c r="CC26" s="193" t="n">
        <f aca="false">IF(ISERROR(VLOOKUP($A26,'Import OffPeak'!$A$3:CH$99,81,FALSE())-VLOOKUP($A26,'Import OffPeak change'!$A$106:CH$202,81,FALSE())),0,(VLOOKUP($A26,'Import OffPeak'!$A$3:CH$99,81,FALSE())-VLOOKUP($A26,'Import OffPeak change'!$A$106:CH$202,81,FALSE())))</f>
        <v>0</v>
      </c>
      <c r="CD26" s="193" t="n">
        <f aca="false">IF(ISERROR(VLOOKUP($A26,'Import OffPeak'!$A$3:CI$99,82,FALSE())-VLOOKUP($A26,'Import OffPeak change'!$A$106:CI$202,82,FALSE())),0,(VLOOKUP($A26,'Import OffPeak'!$A$3:CI$99,82,FALSE())-VLOOKUP($A26,'Import OffPeak change'!$A$106:CI$202,82,FALSE())))</f>
        <v>0</v>
      </c>
      <c r="CE26" s="193" t="n">
        <f aca="false">IF(ISERROR(VLOOKUP($A26,'Import OffPeak'!$A$3:CJ$99,83,FALSE())-VLOOKUP($A26,'Import OffPeak change'!$A$106:CJ$202,83,FALSE())),0,(VLOOKUP($A26,'Import OffPeak'!$A$3:CJ$99,83,FALSE())-VLOOKUP($A26,'Import OffPeak change'!$A$106:CJ$202,83,FALSE())))</f>
        <v>0</v>
      </c>
      <c r="CF26" s="193" t="n">
        <f aca="false">IF(ISERROR(VLOOKUP($A26,'Import OffPeak'!$A$3:CK$99,84,FALSE())-VLOOKUP($A26,'Import OffPeak change'!$A$106:CK$202,84,FALSE())),0,(VLOOKUP($A26,'Import OffPeak'!$A$3:CK$99,84,FALSE())-VLOOKUP($A26,'Import OffPeak change'!$A$106:CK$202,84,FALSE())))</f>
        <v>0</v>
      </c>
      <c r="CG26" s="193" t="n">
        <f aca="false">IF(ISERROR(VLOOKUP($A26,'Import OffPeak'!$A$3:CL$99,85,FALSE())-VLOOKUP($A26,'Import OffPeak change'!$A$106:CL$202,85,FALSE())),0,(VLOOKUP($A26,'Import OffPeak'!$A$3:CL$99,85,FALSE())-VLOOKUP($A26,'Import OffPeak change'!$A$106:CL$202,85,FALSE())))</f>
        <v>0</v>
      </c>
      <c r="CH26" s="193" t="n">
        <f aca="false">IF(ISERROR(VLOOKUP($A26,'Import OffPeak'!$A$3:CM$99,86,FALSE())-VLOOKUP($A26,'Import OffPeak change'!$A$106:CM$202,86,FALSE())),0,(VLOOKUP($A26,'Import OffPeak'!$A$3:CM$99,86,FALSE())-VLOOKUP($A26,'Import OffPeak change'!$A$106:CM$202,86,FALSE())))</f>
        <v>0</v>
      </c>
      <c r="CI26" s="193" t="n">
        <f aca="false">IF(ISERROR(VLOOKUP($A26,'Import OffPeak'!$A$3:CN$99,87,FALSE())-VLOOKUP($A26,'Import OffPeak change'!$A$106:CN$202,87,FALSE())),0,(VLOOKUP($A26,'Import OffPeak'!$A$3:CN$99,87,FALSE())-VLOOKUP($A26,'Import OffPeak change'!$A$106:CN$202,87,FALSE())))</f>
        <v>0</v>
      </c>
      <c r="CJ26" s="193" t="n">
        <f aca="false">IF(ISERROR(VLOOKUP($A26,'Import OffPeak'!$A$3:CO$99,88,FALSE())-VLOOKUP($A26,'Import OffPeak change'!$A$106:CO$202,88,FALSE())),0,(VLOOKUP($A26,'Import OffPeak'!$A$3:CO$99,88,FALSE())-VLOOKUP($A26,'Import OffPeak change'!$A$106:CO$202,88,FALSE())))</f>
        <v>0</v>
      </c>
      <c r="CK26" s="193" t="n">
        <f aca="false">IF(ISERROR(VLOOKUP($A26,'Import OffPeak'!$A$3:CP$99,89,FALSE())-VLOOKUP($A26,'Import OffPeak change'!$A$106:CP$202,89,FALSE())),0,(VLOOKUP($A26,'Import OffPeak'!$A$3:CP$99,89,FALSE())-VLOOKUP($A26,'Import OffPeak change'!$A$106:CP$202,89,FALSE())))</f>
        <v>0</v>
      </c>
      <c r="CL26" s="193" t="n">
        <f aca="false">IF(ISERROR(VLOOKUP($A26,'Import OffPeak'!$A$3:CQ$99,90,FALSE())-VLOOKUP($A26,'Import OffPeak change'!$A$106:CQ$202,90,FALSE())),0,(VLOOKUP($A26,'Import OffPeak'!$A$3:CQ$99,90,FALSE())-VLOOKUP($A26,'Import OffPeak change'!$A$106:CQ$202,90,FALSE())))</f>
        <v>0</v>
      </c>
      <c r="CM26" s="193" t="n">
        <f aca="false">IF(ISERROR(VLOOKUP($A26,'Import OffPeak'!$A$3:CR$99,91,FALSE())-VLOOKUP($A26,'Import OffPeak change'!$A$106:CR$202,91,FALSE())),0,(VLOOKUP($A26,'Import OffPeak'!$A$3:CR$99,91,FALSE())-VLOOKUP($A26,'Import OffPeak change'!$A$106:CR$202,91,FALSE())))</f>
        <v>0</v>
      </c>
      <c r="CN26" s="193" t="n">
        <f aca="false">IF(ISERROR(VLOOKUP($A26,'Import OffPeak'!$A$3:CS$99,92,FALSE())-VLOOKUP($A26,'Import OffPeak change'!$A$106:CS$202,92,FALSE())),0,(VLOOKUP($A26,'Import OffPeak'!$A$3:CS$99,92,FALSE())-VLOOKUP($A26,'Import OffPeak change'!$A$106:CS$202,92,FALSE())))</f>
        <v>0</v>
      </c>
      <c r="CO26" s="193" t="n">
        <f aca="false">IF(ISERROR(VLOOKUP($A26,'Import OffPeak'!$A$3:CT$99,93,FALSE())-VLOOKUP($A26,'Import OffPeak change'!$A$106:CT$202,93,FALSE())),0,(VLOOKUP($A26,'Import OffPeak'!$A$3:CT$99,93,FALSE())-VLOOKUP($A26,'Import OffPeak change'!$A$106:CT$202,93,FALSE())))</f>
        <v>0</v>
      </c>
      <c r="CP26" s="193" t="n">
        <f aca="false">IF(ISERROR(VLOOKUP($A26,'Import OffPeak'!$A$3:CU$99,94,FALSE())-VLOOKUP($A26,'Import OffPeak change'!$A$106:CU$202,94,FALSE())),0,(VLOOKUP($A26,'Import OffPeak'!$A$3:CU$99,94,FALSE())-VLOOKUP($A26,'Import OffPeak change'!$A$106:CU$202,94,FALSE())))</f>
        <v>0</v>
      </c>
      <c r="CQ26" s="193" t="n">
        <f aca="false">IF(ISERROR(VLOOKUP($A26,'Import OffPeak'!$A$3:CV$99,95,FALSE())-VLOOKUP($A26,'Import OffPeak change'!$A$106:CV$202,95,FALSE())),0,(VLOOKUP($A26,'Import OffPeak'!$A$3:CV$99,95,FALSE())-VLOOKUP($A26,'Import OffPeak change'!$A$106:CV$202,95,FALSE())))</f>
        <v>0</v>
      </c>
      <c r="CR26" s="193" t="n">
        <f aca="false">IF(ISERROR(VLOOKUP($A26,'Import OffPeak'!$A$3:CW$99,96,FALSE())-VLOOKUP($A26,'Import OffPeak change'!$A$106:CW$202,96,FALSE())),0,(VLOOKUP($A26,'Import OffPeak'!$A$3:CW$99,96,FALSE())-VLOOKUP($A26,'Import OffPeak change'!$A$106:CW$202,96,FALSE())))</f>
        <v>0</v>
      </c>
      <c r="CS26" s="193" t="n">
        <f aca="false">IF(ISERROR(VLOOKUP($A26,'Import OffPeak'!$A$3:CX$99,97,FALSE())-VLOOKUP($A26,'Import OffPeak change'!$A$106:CX$202,97,FALSE())),0,(VLOOKUP($A26,'Import OffPeak'!$A$3:CX$99,97,FALSE())-VLOOKUP($A26,'Import OffPeak change'!$A$106:CX$202,97,FALSE())))</f>
        <v>0</v>
      </c>
      <c r="CT26" s="193" t="n">
        <f aca="false">IF(ISERROR(VLOOKUP($A26,'Import OffPeak'!$A$3:CY$99,98,FALSE())-VLOOKUP($A26,'Import OffPeak change'!$A$106:CY$202,98,FALSE())),0,(VLOOKUP($A26,'Import OffPeak'!$A$3:CY$99,98,FALSE())-VLOOKUP($A26,'Import OffPeak change'!$A$106:CY$202,98,FALSE())))</f>
        <v>0</v>
      </c>
      <c r="CU26" s="193" t="n">
        <f aca="false">IF(ISERROR(VLOOKUP($A26,'Import OffPeak'!$A$3:CZ$99,99,FALSE())-VLOOKUP($A26,'Import OffPeak change'!$A$106:CZ$202,99,FALSE())),0,(VLOOKUP($A26,'Import OffPeak'!$A$3:CZ$99,99,FALSE())-VLOOKUP($A26,'Import OffPeak change'!$A$106:CZ$202,99,FALSE())))</f>
        <v>0</v>
      </c>
      <c r="CV26" s="193" t="n">
        <f aca="false">IF(ISERROR(VLOOKUP($A26,'Import OffPeak'!$A$3:DA$99,100,FALSE())-VLOOKUP($A26,'Import OffPeak change'!$A$106:DA$202,100,FALSE())),0,(VLOOKUP($A26,'Import OffPeak'!$A$3:DA$99,100,FALSE())-VLOOKUP($A26,'Import OffPeak change'!$A$106:DA$202,100,FALSE())))</f>
        <v>0</v>
      </c>
      <c r="CW26" s="193" t="n">
        <f aca="false">IF(ISERROR(VLOOKUP($A26,'Import OffPeak'!$A$3:DB$99,101,FALSE())-VLOOKUP($A26,'Import OffPeak change'!$A$106:DB$202,101,FALSE())),0,(VLOOKUP($A26,'Import OffPeak'!$A$3:DB$99,101,FALSE())-VLOOKUP($A26,'Import OffPeak change'!$A$106:DB$202,101,FALSE())))</f>
        <v>0</v>
      </c>
      <c r="CX26" s="193" t="n">
        <f aca="false">IF(ISERROR(VLOOKUP($A26,'Import OffPeak'!$A$3:DC$99,102,FALSE())-VLOOKUP($A26,'Import OffPeak change'!$A$106:DC$202,102,FALSE())),0,(VLOOKUP($A26,'Import OffPeak'!$A$3:DC$99,102,FALSE())-VLOOKUP($A26,'Import OffPeak change'!$A$106:DC$202,102,FALSE())))</f>
        <v>0</v>
      </c>
      <c r="CY26" s="193" t="n">
        <f aca="false">IF(ISERROR(VLOOKUP($A26,'Import OffPeak'!$A$3:DD$99,103,FALSE())-VLOOKUP($A26,'Import OffPeak change'!$A$106:DD$202,103,FALSE())),0,(VLOOKUP($A26,'Import OffPeak'!$A$3:DD$99,103,FALSE())-VLOOKUP($A26,'Import OffPeak change'!$A$106:DD$202,103,FALSE())))</f>
        <v>0</v>
      </c>
      <c r="CZ26" s="193" t="n">
        <f aca="false">IF(ISERROR(VLOOKUP($A26,'Import OffPeak'!$A$3:DE$99,104,FALSE())-VLOOKUP($A26,'Import OffPeak change'!$A$106:DE$202,104,FALSE())),0,(VLOOKUP($A26,'Import OffPeak'!$A$3:DE$99,104,FALSE())-VLOOKUP($A26,'Import OffPeak change'!$A$106:DE$202,104,FALSE())))</f>
        <v>0</v>
      </c>
      <c r="DA26" s="193" t="n">
        <f aca="false">IF(ISERROR(VLOOKUP($A26,'Import OffPeak'!$A$3:DF$99,105,FALSE())-VLOOKUP($A26,'Import OffPeak change'!$A$106:DF$202,105,FALSE())),0,(VLOOKUP($A26,'Import OffPeak'!$A$3:DF$99,105,FALSE())-VLOOKUP($A26,'Import OffPeak change'!$A$106:DF$202,105,FALSE())))</f>
        <v>0</v>
      </c>
      <c r="DB26" s="193" t="n">
        <f aca="false">IF(ISERROR(VLOOKUP($A26,'Import OffPeak'!$A$3:DG$99,106,FALSE())-VLOOKUP($A26,'Import OffPeak change'!$A$106:DG$202,106,FALSE())),0,(VLOOKUP($A26,'Import OffPeak'!$A$3:DG$99,106,FALSE())-VLOOKUP($A26,'Import OffPeak change'!$A$106:DG$202,106,FALSE())))</f>
        <v>0</v>
      </c>
      <c r="DC26" s="193" t="n">
        <f aca="false">IF(ISERROR(VLOOKUP($A26,'Import OffPeak'!$A$3:DH$99,107,FALSE())-VLOOKUP($A26,'Import OffPeak change'!$A$106:DH$202,107,FALSE())),0,(VLOOKUP($A26,'Import OffPeak'!$A$3:DH$99,107,FALSE())-VLOOKUP($A26,'Import OffPeak change'!$A$106:DH$202,107,FALSE())))</f>
        <v>0</v>
      </c>
      <c r="DD26" s="193" t="n">
        <f aca="false">IF(ISERROR(VLOOKUP($A26,'Import OffPeak'!$A$3:DI$99,108,FALSE())-VLOOKUP($A26,'Import OffPeak change'!$A$106:DI$202,108,FALSE())),0,(VLOOKUP($A26,'Import OffPeak'!$A$3:DI$99,108,FALSE())-VLOOKUP($A26,'Import OffPeak change'!$A$106:DI$202,108,FALSE())))</f>
        <v>0</v>
      </c>
      <c r="DE26" s="193" t="n">
        <f aca="false">IF(ISERROR(VLOOKUP($A26,'Import OffPeak'!$A$3:DJ$99,109,FALSE())-VLOOKUP($A26,'Import OffPeak change'!$A$106:DJ$202,109,FALSE())),0,(VLOOKUP($A26,'Import OffPeak'!$A$3:DJ$99,109,FALSE())-VLOOKUP($A26,'Import OffPeak change'!$A$106:DJ$202,109,FALSE())))</f>
        <v>0</v>
      </c>
      <c r="DF26" s="193" t="n">
        <f aca="false">IF(ISERROR(VLOOKUP($A26,'Import OffPeak'!$A$3:DK$99,110,FALSE())-VLOOKUP($A26,'Import OffPeak change'!$A$106:DK$202,110,FALSE())),0,(VLOOKUP($A26,'Import OffPeak'!$A$3:DK$99,110,FALSE())-VLOOKUP($A26,'Import OffPeak change'!$A$106:DK$202,110,FALSE())))</f>
        <v>0</v>
      </c>
      <c r="DG26" s="193" t="n">
        <f aca="false">IF(ISERROR(VLOOKUP($A26,'Import OffPeak'!$A$3:DL$99,111,FALSE())-VLOOKUP($A26,'Import OffPeak change'!$A$106:DL$202,111,FALSE())),0,(VLOOKUP($A26,'Import OffPeak'!$A$3:DL$99,111,FALSE())-VLOOKUP($A26,'Import OffPeak change'!$A$106:DL$202,111,FALSE())))</f>
        <v>0</v>
      </c>
      <c r="DH26" s="193" t="n">
        <f aca="false">IF(ISERROR(VLOOKUP($A26,'Import OffPeak'!$A$3:DM$99,112,FALSE())-VLOOKUP($A26,'Import OffPeak change'!$A$106:DM$202,112,FALSE())),0,(VLOOKUP($A26,'Import OffPeak'!$A$3:DM$99,112,FALSE())-VLOOKUP($A26,'Import OffPeak change'!$A$106:DM$202,112,FALSE())))</f>
        <v>0</v>
      </c>
      <c r="DI26" s="193" t="n">
        <f aca="false">IF(ISERROR(VLOOKUP($A26,'Import OffPeak'!$A$3:DN$99,113,FALSE())-VLOOKUP($A26,'Import OffPeak change'!$A$106:DN$202,113,FALSE())),0,(VLOOKUP($A26,'Import OffPeak'!$A$3:DN$99,113,FALSE())-VLOOKUP($A26,'Import OffPeak change'!$A$106:DN$202,113,FALSE())))</f>
        <v>0</v>
      </c>
      <c r="DJ26" s="193" t="n">
        <f aca="false">IF(ISERROR(VLOOKUP($A26,'Import OffPeak'!$A$3:DO$99,114,FALSE())-VLOOKUP($A26,'Import OffPeak change'!$A$106:DO$202,114,FALSE())),0,(VLOOKUP($A26,'Import OffPeak'!$A$3:DO$99,114,FALSE())-VLOOKUP($A26,'Import OffPeak change'!$A$106:DO$202,114,FALSE())))</f>
        <v>0</v>
      </c>
      <c r="DK26" s="193" t="n">
        <f aca="false">IF(ISERROR(VLOOKUP($A26,'Import OffPeak'!$A$3:DP$99,115,FALSE())-VLOOKUP($A26,'Import OffPeak change'!$A$106:DP$202,115,FALSE())),0,(VLOOKUP($A26,'Import OffPeak'!$A$3:DP$99,115,FALSE())-VLOOKUP($A26,'Import OffPeak change'!$A$106:DP$202,115,FALSE())))</f>
        <v>0</v>
      </c>
      <c r="DL26" s="193" t="n">
        <f aca="false">IF(ISERROR(VLOOKUP($A26,'Import OffPeak'!$A$3:DQ$99,116,FALSE())-VLOOKUP($A26,'Import OffPeak change'!$A$106:DQ$202,116,FALSE())),0,(VLOOKUP($A26,'Import OffPeak'!$A$3:DQ$99,116,FALSE())-VLOOKUP($A26,'Import OffPeak change'!$A$106:DQ$202,116,FALSE())))</f>
        <v>0</v>
      </c>
      <c r="DM26" s="193" t="n">
        <f aca="false">IF(ISERROR(VLOOKUP($A26,'Import OffPeak'!$A$3:DR$99,117,FALSE())-VLOOKUP($A26,'Import OffPeak change'!$A$106:DR$202,117,FALSE())),0,(VLOOKUP($A26,'Import OffPeak'!$A$3:DR$99,117,FALSE())-VLOOKUP($A26,'Import OffPeak change'!$A$106:DR$202,117,FALSE())))</f>
        <v>0</v>
      </c>
      <c r="DN26" s="193" t="n">
        <f aca="false">IF(ISERROR(VLOOKUP($A26,'Import OffPeak'!$A$3:DS$99,118,FALSE())-VLOOKUP($A26,'Import OffPeak change'!$A$106:DS$202,118,FALSE())),0,(VLOOKUP($A26,'Import OffPeak'!$A$3:DS$99,118,FALSE())-VLOOKUP($A26,'Import OffPeak change'!$A$106:DS$202,118,FALSE())))</f>
        <v>0</v>
      </c>
      <c r="DO26" s="193" t="n">
        <f aca="false">IF(ISERROR(VLOOKUP($A26,'Import OffPeak'!$A$3:DT$99,119,FALSE())-VLOOKUP($A26,'Import OffPeak change'!$A$106:DT$202,119,FALSE())),0,(VLOOKUP($A26,'Import OffPeak'!$A$3:DT$99,119,FALSE())-VLOOKUP($A26,'Import OffPeak change'!$A$106:DT$202,119,FALSE())))</f>
        <v>0</v>
      </c>
      <c r="DP26" s="193" t="n">
        <f aca="false">IF(ISERROR(VLOOKUP($A26,'Import OffPeak'!$A$3:DU$99,120,FALSE())-VLOOKUP($A26,'Import OffPeak change'!$A$106:DU$202,120,FALSE())),0,(VLOOKUP($A26,'Import OffPeak'!$A$3:DU$99,120,FALSE())-VLOOKUP($A26,'Import OffPeak change'!$A$106:DU$202,120,FALSE())))</f>
        <v>0</v>
      </c>
      <c r="DQ26" s="193" t="n">
        <f aca="false">IF(ISERROR(VLOOKUP($A26,'Import OffPeak'!$A$3:DV$99,121,FALSE())-VLOOKUP($A26,'Import OffPeak change'!$A$106:DV$202,121,FALSE())),0,(VLOOKUP($A26,'Import OffPeak'!$A$3:DV$99,121,FALSE())-VLOOKUP($A26,'Import OffPeak change'!$A$106:DV$202,121,FALSE())))</f>
        <v>0</v>
      </c>
      <c r="DR26" s="193" t="n">
        <f aca="false">IF(ISERROR(VLOOKUP($A26,'Import OffPeak'!$A$3:DW$99,122,FALSE())-VLOOKUP($A26,'Import OffPeak change'!$A$106:DW$202,122,FALSE())),0,(VLOOKUP($A26,'Import OffPeak'!$A$3:DW$99,122,FALSE())-VLOOKUP($A26,'Import OffPeak change'!$A$106:DW$202,122,FALSE())))</f>
        <v>0</v>
      </c>
      <c r="DS26" s="193" t="n">
        <f aca="false">IF(ISERROR(VLOOKUP($A26,'Import OffPeak'!$A$3:DX$99,123,FALSE())-VLOOKUP($A26,'Import OffPeak change'!$A$106:DX$202,123,FALSE())),0,(VLOOKUP($A26,'Import OffPeak'!$A$3:DX$99,123,FALSE())-VLOOKUP($A26,'Import OffPeak change'!$A$106:DX$202,123,FALSE())))</f>
        <v>0</v>
      </c>
      <c r="DT26" s="193" t="n">
        <f aca="false">IF(ISERROR(VLOOKUP($A26,'Import OffPeak'!$A$3:DY$99,124,FALSE())-VLOOKUP($A26,'Import OffPeak change'!$A$106:DY$202,124,FALSE())),0,(VLOOKUP($A26,'Import OffPeak'!$A$3:DY$99,124,FALSE())-VLOOKUP($A26,'Import OffPeak change'!$A$106:DY$202,124,FALSE())))</f>
        <v>0</v>
      </c>
      <c r="DU26" s="193" t="n">
        <f aca="false">IF(ISERROR(VLOOKUP($A26,'Import OffPeak'!$A$3:DZ$99,125,FALSE())-VLOOKUP($A26,'Import OffPeak change'!$A$106:DZ$202,125,FALSE())),0,(VLOOKUP($A26,'Import OffPeak'!$A$3:DZ$99,125,FALSE())-VLOOKUP($A26,'Import OffPeak change'!$A$106:DZ$202,125,FALSE())))</f>
        <v>0</v>
      </c>
      <c r="DV26" s="193" t="n">
        <f aca="false">IF(ISERROR(VLOOKUP($A26,'Import OffPeak'!$A$3:EA$99,126,FALSE())-VLOOKUP($A26,'Import OffPeak change'!$A$106:EA$202,126,FALSE())),0,(VLOOKUP($A26,'Import OffPeak'!$A$3:EA$99,126,FALSE())-VLOOKUP($A26,'Import OffPeak change'!$A$106:EA$202,126,FALSE())))</f>
        <v>0</v>
      </c>
      <c r="DW26" s="193" t="n">
        <f aca="false">IF(ISERROR(VLOOKUP($A26,'Import OffPeak'!$A$3:EB$99,127,FALSE())-VLOOKUP($A26,'Import OffPeak change'!$A$106:EB$202,127,FALSE())),0,(VLOOKUP($A26,'Import OffPeak'!$A$3:EB$99,127,FALSE())-VLOOKUP($A26,'Import OffPeak change'!$A$106:EB$202,127,FALSE())))</f>
        <v>0</v>
      </c>
      <c r="DX26" s="193" t="n">
        <f aca="false">IF(ISERROR(VLOOKUP($A26,'Import OffPeak'!$A$3:EC$99,128,FALSE())-VLOOKUP($A26,'Import OffPeak change'!$A$106:EC$202,128,FALSE())),0,(VLOOKUP($A26,'Import OffPeak'!$A$3:EC$99,128,FALSE())-VLOOKUP($A26,'Import OffPeak change'!$A$106:EC$202,128,FALSE())))</f>
        <v>0</v>
      </c>
      <c r="DY26" s="193" t="n">
        <f aca="false">IF(ISERROR(VLOOKUP($A26,'Import OffPeak'!$A$3:ED$99,129,FALSE())-VLOOKUP($A26,'Import OffPeak change'!$A$106:ED$202,129,FALSE())),0,(VLOOKUP($A26,'Import OffPeak'!$A$3:ED$99,129,FALSE())-VLOOKUP($A26,'Import OffPeak change'!$A$106:ED$202,129,FALSE())))</f>
        <v>0</v>
      </c>
      <c r="DZ26" s="193" t="n">
        <f aca="false">IF(ISERROR(VLOOKUP($A26,'Import OffPeak'!$A$3:EE$99,130,FALSE())-VLOOKUP($A26,'Import OffPeak change'!$A$106:EE$202,130,FALSE())),0,(VLOOKUP($A26,'Import OffPeak'!$A$3:EE$99,130,FALSE())-VLOOKUP($A26,'Import OffPeak change'!$A$106:EE$202,130,FALSE())))</f>
        <v>0</v>
      </c>
      <c r="EA26" s="193" t="n">
        <f aca="false">IF(ISERROR(VLOOKUP($A26,'Import OffPeak'!$A$3:EF$99,131,FALSE())-VLOOKUP($A26,'Import OffPeak change'!$A$106:EF$202,131,FALSE())),0,(VLOOKUP($A26,'Import OffPeak'!$A$3:EF$99,131,FALSE())-VLOOKUP($A26,'Import OffPeak change'!$A$106:EF$202,131,FALSE())))</f>
        <v>0</v>
      </c>
      <c r="EB26" s="193" t="n">
        <f aca="false">IF(ISERROR(VLOOKUP($A26,'Import OffPeak'!$A$3:EG$99,132,FALSE())-VLOOKUP($A26,'Import OffPeak change'!$A$106:EG$202,132,FALSE())),0,(VLOOKUP($A26,'Import OffPeak'!$A$3:EG$99,132,FALSE())-VLOOKUP($A26,'Import OffPeak change'!$A$106:EG$202,132,FALSE())))</f>
        <v>0</v>
      </c>
      <c r="EC26" s="193" t="n">
        <f aca="false">IF(ISERROR(VLOOKUP($A26,'Import OffPeak'!$A$3:EH$99,133,FALSE())-VLOOKUP($A26,'Import OffPeak change'!$A$106:EH$202,133,FALSE())),0,(VLOOKUP($A26,'Import OffPeak'!$A$3:EH$99,133,FALSE())-VLOOKUP($A26,'Import OffPeak change'!$A$106:EH$202,133,FALSE())))</f>
        <v>0</v>
      </c>
      <c r="ED26" s="193" t="n">
        <f aca="false">IF(ISERROR(VLOOKUP($A26,'Import OffPeak'!$A$3:EI$99,134,FALSE())-VLOOKUP($A26,'Import OffPeak change'!$A$106:EI$202,134,FALSE())),0,(VLOOKUP($A26,'Import OffPeak'!$A$3:EI$99,134,FALSE())-VLOOKUP($A26,'Import OffPeak change'!$A$106:EI$202,134,FALSE())))</f>
        <v>0</v>
      </c>
      <c r="EE26" s="193" t="n">
        <f aca="false">IF(ISERROR(VLOOKUP($A26,'Import OffPeak'!$A$3:EJ$99,135,FALSE())-VLOOKUP($A26,'Import OffPeak change'!$A$106:EJ$202,135,FALSE())),0,(VLOOKUP($A26,'Import OffPeak'!$A$3:EJ$99,135,FALSE())-VLOOKUP($A26,'Import OffPeak change'!$A$106:EJ$202,135,FALSE())))</f>
        <v>0</v>
      </c>
      <c r="EF26" s="193" t="n">
        <f aca="false">IF(ISERROR(VLOOKUP($A26,'Import OffPeak'!$A$3:EK$99,136,FALSE())-VLOOKUP($A26,'Import OffPeak change'!$A$106:EK$202,136,FALSE())),0,(VLOOKUP($A26,'Import OffPeak'!$A$3:EK$99,136,FALSE())-VLOOKUP($A26,'Import OffPeak change'!$A$106:EK$202,136,FALSE())))</f>
        <v>0</v>
      </c>
      <c r="EG26" s="193" t="n">
        <f aca="false">IF(ISERROR(VLOOKUP($A26,'Import OffPeak'!$A$3:EL$99,137,FALSE())-VLOOKUP($A26,'Import OffPeak change'!$A$106:EL$202,137,FALSE())),0,(VLOOKUP($A26,'Import OffPeak'!$A$3:EL$99,137,FALSE())-VLOOKUP($A26,'Import OffPeak change'!$A$106:EL$202,137,FALSE())))</f>
        <v>0</v>
      </c>
      <c r="EH26" s="193" t="n">
        <f aca="false">IF(ISERROR(VLOOKUP($A26,'Import OffPeak'!$A$3:EM$99,138,FALSE())-VLOOKUP($A26,'Import OffPeak change'!$A$106:EM$202,138,FALSE())),0,(VLOOKUP($A26,'Import OffPeak'!$A$3:EM$99,138,FALSE())-VLOOKUP($A26,'Import OffPeak change'!$A$106:EM$202,138,FALSE())))</f>
        <v>0</v>
      </c>
      <c r="EI26" s="193" t="n">
        <f aca="false">IF(ISERROR(VLOOKUP($A26,'Import OffPeak'!$A$3:EN$99,139,FALSE())-VLOOKUP($A26,'Import OffPeak change'!$A$106:EN$202,139,FALSE())),0,(VLOOKUP($A26,'Import OffPeak'!$A$3:EN$99,139,FALSE())-VLOOKUP($A26,'Import OffPeak change'!$A$106:EN$202,139,FALSE())))</f>
        <v>0</v>
      </c>
      <c r="EJ26" s="193" t="n">
        <f aca="false">IF(ISERROR(VLOOKUP($A26,'Import OffPeak'!$A$3:EO$99,140,FALSE())-VLOOKUP($A26,'Import OffPeak change'!$A$106:EO$202,140,FALSE())),0,(VLOOKUP($A26,'Import OffPeak'!$A$3:EO$99,140,FALSE())-VLOOKUP($A26,'Import OffPeak change'!$A$106:EO$202,140,FALSE())))</f>
        <v>0</v>
      </c>
      <c r="EK26" s="193" t="n">
        <f aca="false">IF(ISERROR(VLOOKUP($A26,'Import OffPeak'!$A$3:EP$99,141,FALSE())-VLOOKUP($A26,'Import OffPeak change'!$A$106:EP$202,141,FALSE())),0,(VLOOKUP($A26,'Import OffPeak'!$A$3:EP$99,141,FALSE())-VLOOKUP($A26,'Import OffPeak change'!$A$106:EP$202,141,FALSE())))</f>
        <v>0</v>
      </c>
      <c r="EL26" s="193" t="n">
        <f aca="false">IF(ISERROR(VLOOKUP($A26,'Import OffPeak'!$A$3:EQ$99,142,FALSE())-VLOOKUP($A26,'Import OffPeak change'!$A$106:EQ$202,142,FALSE())),0,(VLOOKUP($A26,'Import OffPeak'!$A$3:EQ$99,142,FALSE())-VLOOKUP($A26,'Import OffPeak change'!$A$106:EQ$202,142,FALSE())))</f>
        <v>0</v>
      </c>
      <c r="EM26" s="193" t="n">
        <f aca="false">IF(ISERROR(VLOOKUP($A26,'Import OffPeak'!$A$3:ER$99,143,FALSE())-VLOOKUP($A26,'Import OffPeak change'!$A$106:ER$202,143,FALSE())),0,(VLOOKUP($A26,'Import OffPeak'!$A$3:ER$99,143,FALSE())-VLOOKUP($A26,'Import OffPeak change'!$A$106:ER$202,143,FALSE())))</f>
        <v>0</v>
      </c>
      <c r="EN26" s="193" t="n">
        <f aca="false">IF(ISERROR(VLOOKUP($A26,'Import OffPeak'!$A$3:ES$99,144,FALSE())-VLOOKUP($A26,'Import OffPeak change'!$A$106:ES$202,144,FALSE())),0,(VLOOKUP($A26,'Import OffPeak'!$A$3:ES$99,144,FALSE())-VLOOKUP($A26,'Import OffPeak change'!$A$106:ES$202,144,FALSE())))</f>
        <v>0</v>
      </c>
      <c r="EO26" s="193" t="n">
        <f aca="false">IF(ISERROR(VLOOKUP($A26,'Import OffPeak'!$A$3:ET$99,145,FALSE())-VLOOKUP($A26,'Import OffPeak change'!$A$106:ET$202,145,FALSE())),0,(VLOOKUP($A26,'Import OffPeak'!$A$3:ET$99,145,FALSE())-VLOOKUP($A26,'Import OffPeak change'!$A$106:ET$202,145,FALSE())))</f>
        <v>0</v>
      </c>
      <c r="EP26" s="193" t="n">
        <f aca="false">IF(ISERROR(VLOOKUP($A26,'Import OffPeak'!$A$3:EU$99,146,FALSE())-VLOOKUP($A26,'Import OffPeak change'!$A$106:EU$202,146,FALSE())),0,(VLOOKUP($A26,'Import OffPeak'!$A$3:EU$99,146,FALSE())-VLOOKUP($A26,'Import OffPeak change'!$A$106:EU$202,146,FALSE())))</f>
        <v>0</v>
      </c>
      <c r="EQ26" s="193" t="n">
        <f aca="false">IF(ISERROR(VLOOKUP($A26,'Import OffPeak'!$A$3:EV$99,147,FALSE())-VLOOKUP($A26,'Import OffPeak change'!$A$106:EV$202,147,FALSE())),0,(VLOOKUP($A26,'Import OffPeak'!$A$3:EV$99,147,FALSE())-VLOOKUP($A26,'Import OffPeak change'!$A$106:EV$202,147,FALSE())))</f>
        <v>0</v>
      </c>
      <c r="ER26" s="193" t="n">
        <f aca="false">IF(ISERROR(VLOOKUP($A26,'Import OffPeak'!$A$3:EW$99,148,FALSE())-VLOOKUP($A26,'Import OffPeak change'!$A$106:EW$202,148,FALSE())),0,(VLOOKUP($A26,'Import OffPeak'!$A$3:EW$99,148,FALSE())-VLOOKUP($A26,'Import OffPeak change'!$A$106:EW$202,148,FALSE())))</f>
        <v>0</v>
      </c>
      <c r="ES26" s="193" t="n">
        <f aca="false">IF(ISERROR(VLOOKUP($A26,'Import OffPeak'!$A$3:EX$99,149,FALSE())-VLOOKUP($A26,'Import OffPeak change'!$A$106:EX$202,149,FALSE())),0,(VLOOKUP($A26,'Import OffPeak'!$A$3:EX$99,149,FALSE())-VLOOKUP($A26,'Import OffPeak change'!$A$106:EX$202,149,FALSE())))</f>
        <v>0</v>
      </c>
      <c r="ET26" s="193" t="n">
        <f aca="false">IF(ISERROR(VLOOKUP($A26,'Import OffPeak'!$A$3:EY$99,150,FALSE())-VLOOKUP($A26,'Import OffPeak change'!$A$106:EY$202,150,FALSE())),0,(VLOOKUP($A26,'Import OffPeak'!$A$3:EY$99,150,FALSE())-VLOOKUP($A26,'Import OffPeak change'!$A$106:EY$202,150,FALSE())))</f>
        <v>0</v>
      </c>
      <c r="EU26" s="193" t="n">
        <f aca="false">IF(ISERROR(VLOOKUP($A26,'Import OffPeak'!$A$3:EZ$99,151,FALSE())-VLOOKUP($A26,'Import OffPeak change'!$A$106:EZ$202,151,FALSE())),0,(VLOOKUP($A26,'Import OffPeak'!$A$3:EZ$99,151,FALSE())-VLOOKUP($A26,'Import OffPeak change'!$A$106:EZ$202,151,FALSE())))</f>
        <v>0</v>
      </c>
      <c r="EV26" s="193" t="n">
        <f aca="false">IF(ISERROR(VLOOKUP($A26,'Import OffPeak'!$A$3:FA$99,152,FALSE())-VLOOKUP($A26,'Import OffPeak change'!$A$106:FA$202,152,FALSE())),0,(VLOOKUP($A26,'Import OffPeak'!$A$3:FA$99,152,FALSE())-VLOOKUP($A26,'Import OffPeak change'!$A$106:FA$202,152,FALSE())))</f>
        <v>0</v>
      </c>
      <c r="EW26" s="193" t="n">
        <f aca="false">IF(ISERROR(VLOOKUP($A26,'Import OffPeak'!$A$3:FB$99,153,FALSE())-VLOOKUP($A26,'Import OffPeak change'!$A$106:FB$202,153,FALSE())),0,(VLOOKUP($A26,'Import OffPeak'!$A$3:FB$99,153,FALSE())-VLOOKUP($A26,'Import OffPeak change'!$A$106:FB$202,153,FALSE())))</f>
        <v>0</v>
      </c>
      <c r="EX26" s="193" t="n">
        <f aca="false">IF(ISERROR(VLOOKUP($A26,'Import OffPeak'!$A$3:FC$99,154,FALSE())-VLOOKUP($A26,'Import OffPeak change'!$A$106:FC$202,154,FALSE())),0,(VLOOKUP($A26,'Import OffPeak'!$A$3:FC$99,154,FALSE())-VLOOKUP($A26,'Import OffPeak change'!$A$106:FC$202,154,FALSE())))</f>
        <v>0</v>
      </c>
      <c r="EY26" s="193" t="n">
        <f aca="false">IF(ISERROR(VLOOKUP($A26,'Import OffPeak'!$A$3:FD$99,155,FALSE())-VLOOKUP($A26,'Import OffPeak change'!$A$106:FD$202,155,FALSE())),0,(VLOOKUP($A26,'Import OffPeak'!$A$3:FD$99,155,FALSE())-VLOOKUP($A26,'Import OffPeak change'!$A$106:FD$202,155,FALSE())))</f>
        <v>0</v>
      </c>
      <c r="EZ26" s="193" t="n">
        <f aca="false">IF(ISERROR(VLOOKUP($A26,'Import OffPeak'!$A$3:FE$99,156,FALSE())-VLOOKUP($A26,'Import OffPeak change'!$A$106:FE$202,156,FALSE())),0,(VLOOKUP($A26,'Import OffPeak'!$A$3:FE$99,156,FALSE())-VLOOKUP($A26,'Import OffPeak change'!$A$106:FE$202,156,FALSE())))</f>
        <v>0</v>
      </c>
      <c r="FA26" s="193" t="n">
        <f aca="false">IF(ISERROR(VLOOKUP($A26,'Import OffPeak'!$A$3:FF$99,157,FALSE())-VLOOKUP($A26,'Import OffPeak change'!$A$106:FF$202,157,FALSE())),0,(VLOOKUP($A26,'Import OffPeak'!$A$3:FF$99,157,FALSE())-VLOOKUP($A26,'Import OffPeak change'!$A$106:FF$202,157,FALSE())))</f>
        <v>0</v>
      </c>
      <c r="FB26" s="193" t="n">
        <f aca="false">IF(ISERROR(VLOOKUP($A26,'Import OffPeak'!$A$3:FG$99,158,FALSE())-VLOOKUP($A26,'Import OffPeak change'!$A$106:FG$202,158,FALSE())),0,(VLOOKUP($A26,'Import OffPeak'!$A$3:FG$99,158,FALSE())-VLOOKUP($A26,'Import OffPeak change'!$A$106:FG$202,158,FALSE())))</f>
        <v>0</v>
      </c>
      <c r="FC26" s="193" t="n">
        <f aca="false">IF(ISERROR(VLOOKUP($A26,'Import OffPeak'!$A$3:FH$99,159,FALSE())-VLOOKUP($A26,'Import OffPeak change'!$A$106:FH$202,159,FALSE())),0,(VLOOKUP($A26,'Import OffPeak'!$A$3:FH$99,159,FALSE())-VLOOKUP($A26,'Import OffPeak change'!$A$106:FH$202,159,FALSE())))</f>
        <v>0</v>
      </c>
      <c r="FD26" s="193" t="n">
        <f aca="false">IF(ISERROR(VLOOKUP($A26,'Import OffPeak'!$A$3:FI$99,160,FALSE())-VLOOKUP($A26,'Import OffPeak change'!$A$106:FI$202,160,FALSE())),0,(VLOOKUP($A26,'Import OffPeak'!$A$3:FI$99,160,FALSE())-VLOOKUP($A26,'Import OffPeak change'!$A$106:FI$202,160,FALSE())))</f>
        <v>0</v>
      </c>
      <c r="FE26" s="193" t="n">
        <f aca="false">IF(ISERROR(VLOOKUP($A26,'Import OffPeak'!$A$3:FJ$99,161,FALSE())-VLOOKUP($A26,'Import OffPeak change'!$A$106:FJ$202,161,FALSE())),0,(VLOOKUP($A26,'Import OffPeak'!$A$3:FJ$99,161,FALSE())-VLOOKUP($A26,'Import OffPeak change'!$A$106:FJ$202,161,FALSE())))</f>
        <v>0</v>
      </c>
      <c r="FF26" s="193" t="n">
        <f aca="false">IF(ISERROR(VLOOKUP($A26,'Import OffPeak'!$A$3:FK$99,162,FALSE())-VLOOKUP($A26,'Import OffPeak change'!$A$106:FK$202,162,FALSE())),0,(VLOOKUP($A26,'Import OffPeak'!$A$3:FK$99,162,FALSE())-VLOOKUP($A26,'Import OffPeak change'!$A$106:FK$202,162,FALSE())))</f>
        <v>0</v>
      </c>
      <c r="FG26" s="193" t="n">
        <f aca="false">IF(ISERROR(VLOOKUP($A26,'Import OffPeak'!$A$3:FL$99,163,FALSE())-VLOOKUP($A26,'Import OffPeak change'!$A$106:FL$202,163,FALSE())),0,(VLOOKUP($A26,'Import OffPeak'!$A$3:FL$99,163,FALSE())-VLOOKUP($A26,'Import OffPeak change'!$A$106:FL$202,163,FALSE())))</f>
        <v>0</v>
      </c>
      <c r="FH26" s="193" t="n">
        <f aca="false">IF(ISERROR(VLOOKUP($A26,'Import OffPeak'!$A$3:FM$99,164,FALSE())-VLOOKUP($A26,'Import OffPeak change'!$A$106:FM$202,164,FALSE())),0,(VLOOKUP($A26,'Import OffPeak'!$A$3:FM$99,164,FALSE())-VLOOKUP($A26,'Import OffPeak change'!$A$106:FM$202,164,FALSE())))</f>
        <v>0</v>
      </c>
      <c r="FI26" s="193" t="n">
        <f aca="false">IF(ISERROR(VLOOKUP($A26,'Import OffPeak'!$A$3:FN$99,165,FALSE())-VLOOKUP($A26,'Import OffPeak change'!$A$106:FN$202,165,FALSE())),0,(VLOOKUP($A26,'Import OffPeak'!$A$3:FN$99,165,FALSE())-VLOOKUP($A26,'Import OffPeak change'!$A$106:FN$202,165,FALSE())))</f>
        <v>0</v>
      </c>
      <c r="FJ26" s="193" t="n">
        <f aca="false">IF(ISERROR(VLOOKUP($A26,'Import OffPeak'!$A$3:FO$99,166,FALSE())-VLOOKUP($A26,'Import OffPeak change'!$A$106:FO$202,166,FALSE())),0,(VLOOKUP($A26,'Import OffPeak'!$A$3:FO$99,166,FALSE())-VLOOKUP($A26,'Import OffPeak change'!$A$106:FO$202,166,FALSE())))</f>
        <v>0</v>
      </c>
      <c r="FK26" s="193" t="n">
        <f aca="false">IF(ISERROR(VLOOKUP($A26,'Import OffPeak'!$A$3:FP$99,167,FALSE())-VLOOKUP($A26,'Import OffPeak change'!$A$106:FP$202,167,FALSE())),0,(VLOOKUP($A26,'Import OffPeak'!$A$3:FP$99,167,FALSE())-VLOOKUP($A26,'Import OffPeak change'!$A$106:FP$202,167,FALSE())))</f>
        <v>0</v>
      </c>
      <c r="FL26" s="193" t="n">
        <f aca="false">IF(ISERROR(VLOOKUP($A26,'Import OffPeak'!$A$3:FQ$99,168,FALSE())-VLOOKUP($A26,'Import OffPeak change'!$A$106:FQ$202,168,FALSE())),0,(VLOOKUP($A26,'Import OffPeak'!$A$3:FQ$99,168,FALSE())-VLOOKUP($A26,'Import OffPeak change'!$A$106:FQ$202,168,FALSE())))</f>
        <v>0</v>
      </c>
      <c r="FM26" s="193" t="n">
        <f aca="false">IF(ISERROR(VLOOKUP($A26,'Import OffPeak'!$A$3:FR$99,169,FALSE())-VLOOKUP($A26,'Import OffPeak change'!$A$106:FR$202,169,FALSE())),0,(VLOOKUP($A26,'Import OffPeak'!$A$3:FR$99,169,FALSE())-VLOOKUP($A26,'Import OffPeak change'!$A$106:FR$202,169,FALSE())))</f>
        <v>0</v>
      </c>
      <c r="FN26" s="193" t="n">
        <f aca="false">IF(ISERROR(VLOOKUP($A26,'Import OffPeak'!$A$3:FS$99,170,FALSE())-VLOOKUP($A26,'Import OffPeak change'!$A$106:FS$202,170,FALSE())),0,(VLOOKUP($A26,'Import OffPeak'!$A$3:FS$99,170,FALSE())-VLOOKUP($A26,'Import OffPeak change'!$A$106:FS$202,170,FALSE())))</f>
        <v>0</v>
      </c>
      <c r="FO26" s="193" t="n">
        <f aca="false">IF(ISERROR(VLOOKUP($A26,'Import OffPeak'!$A$3:FT$99,171,FALSE())-VLOOKUP($A26,'Import OffPeak change'!$A$106:FT$202,171,FALSE())),0,(VLOOKUP($A26,'Import OffPeak'!$A$3:FT$99,171,FALSE())-VLOOKUP($A26,'Import OffPeak change'!$A$106:FT$202,171,FALSE())))</f>
        <v>0</v>
      </c>
      <c r="FP26" s="193" t="n">
        <f aca="false">IF(ISERROR(VLOOKUP($A26,'Import OffPeak'!$A$3:FU$99,172,FALSE())-VLOOKUP($A26,'Import OffPeak change'!$A$106:FU$202,172,FALSE())),0,(VLOOKUP($A26,'Import OffPeak'!$A$3:FU$99,172,FALSE())-VLOOKUP($A26,'Import OffPeak change'!$A$106:FU$202,172,FALSE())))</f>
        <v>0</v>
      </c>
      <c r="FQ26" s="193" t="n">
        <f aca="false">IF(ISERROR(VLOOKUP($A26,'Import OffPeak'!$A$3:FV$99,173,FALSE())-VLOOKUP($A26,'Import OffPeak change'!$A$106:FV$202,173,FALSE())),0,(VLOOKUP($A26,'Import OffPeak'!$A$3:FV$99,173,FALSE())-VLOOKUP($A26,'Import OffPeak change'!$A$106:FV$202,173,FALSE())))</f>
        <v>0</v>
      </c>
      <c r="FR26" s="193" t="n">
        <f aca="false">IF(ISERROR(VLOOKUP($A26,'Import OffPeak'!$A$3:FW$99,174,FALSE())-VLOOKUP($A26,'Import OffPeak change'!$A$106:FW$202,174,FALSE())),0,(VLOOKUP($A26,'Import OffPeak'!$A$3:FW$99,174,FALSE())-VLOOKUP($A26,'Import OffPeak change'!$A$106:FW$202,174,FALSE())))</f>
        <v>0</v>
      </c>
      <c r="FS26" s="193" t="n">
        <f aca="false">IF(ISERROR(VLOOKUP($A26,'Import OffPeak'!$A$3:FX$99,175,FALSE())-VLOOKUP($A26,'Import OffPeak change'!$A$106:FX$202,175,FALSE())),0,(VLOOKUP($A26,'Import OffPeak'!$A$3:FX$99,175,FALSE())-VLOOKUP($A26,'Import OffPeak change'!$A$106:FX$202,175,FALSE())))</f>
        <v>0</v>
      </c>
      <c r="FT26" s="193" t="n">
        <f aca="false">IF(ISERROR(VLOOKUP($A26,'Import OffPeak'!$A$3:FY$99,176,FALSE())-VLOOKUP($A26,'Import OffPeak change'!$A$106:FY$202,176,FALSE())),0,(VLOOKUP($A26,'Import OffPeak'!$A$3:FY$99,176,FALSE())-VLOOKUP($A26,'Import OffPeak change'!$A$106:FY$202,176,FALSE())))</f>
        <v>0</v>
      </c>
      <c r="FU26" s="193" t="n">
        <f aca="false">IF(ISERROR(VLOOKUP($A26,'Import OffPeak'!$A$3:FZ$99,177,FALSE())-VLOOKUP($A26,'Import OffPeak change'!$A$106:FZ$202,177,FALSE())),0,(VLOOKUP($A26,'Import OffPeak'!$A$3:FZ$99,177,FALSE())-VLOOKUP($A26,'Import OffPeak change'!$A$106:FZ$202,177,FALSE())))</f>
        <v>0</v>
      </c>
      <c r="FV26" s="193" t="n">
        <f aca="false">IF(ISERROR(VLOOKUP($A26,'Import OffPeak'!$A$3:GA$99,178,FALSE())-VLOOKUP($A26,'Import OffPeak change'!$A$106:GA$202,178,FALSE())),0,(VLOOKUP($A26,'Import OffPeak'!$A$3:GA$99,178,FALSE())-VLOOKUP($A26,'Import OffPeak change'!$A$106:GA$202,178,FALSE())))</f>
        <v>0</v>
      </c>
      <c r="FW26" s="193" t="n">
        <f aca="false">IF(ISERROR(VLOOKUP($A26,'Import OffPeak'!$A$3:GB$99,179,FALSE())-VLOOKUP($A26,'Import OffPeak change'!$A$106:GB$202,179,FALSE())),0,(VLOOKUP($A26,'Import OffPeak'!$A$3:GB$99,179,FALSE())-VLOOKUP($A26,'Import OffPeak change'!$A$106:GB$202,179,FALSE())))</f>
        <v>0</v>
      </c>
      <c r="FX26" s="193" t="n">
        <f aca="false">IF(ISERROR(VLOOKUP($A26,'Import OffPeak'!$A$3:GC$99,180,FALSE())-VLOOKUP($A26,'Import OffPeak change'!$A$106:GC$202,180,FALSE())),0,(VLOOKUP($A26,'Import OffPeak'!$A$3:GC$99,180,FALSE())-VLOOKUP($A26,'Import OffPeak change'!$A$106:GC$202,180,FALSE())))</f>
        <v>0</v>
      </c>
      <c r="FY26" s="193" t="n">
        <f aca="false">IF(ISERROR(VLOOKUP($A26,'Import OffPeak'!$A$3:GD$99,181,FALSE())-VLOOKUP($A26,'Import OffPeak change'!$A$106:GD$202,181,FALSE())),0,(VLOOKUP($A26,'Import OffPeak'!$A$3:GD$99,181,FALSE())-VLOOKUP($A26,'Import OffPeak change'!$A$106:GD$202,181,FALSE())))</f>
        <v>0</v>
      </c>
      <c r="FZ26" s="193" t="n">
        <f aca="false">IF(ISERROR(VLOOKUP($A26,'Import OffPeak'!$A$3:GE$99,182,FALSE())-VLOOKUP($A26,'Import OffPeak change'!$A$106:GE$202,182,FALSE())),0,(VLOOKUP($A26,'Import OffPeak'!$A$3:GE$99,182,FALSE())-VLOOKUP($A26,'Import OffPeak change'!$A$106:GE$202,182,FALSE())))</f>
        <v>0</v>
      </c>
      <c r="GA26" s="193" t="n">
        <f aca="false">IF(ISERROR(VLOOKUP($A26,'Import OffPeak'!$A$3:GF$99,183,FALSE())-VLOOKUP($A26,'Import OffPeak change'!$A$106:GF$202,183,FALSE())),0,(VLOOKUP($A26,'Import OffPeak'!$A$3:GF$99,183,FALSE())-VLOOKUP($A26,'Import OffPeak change'!$A$106:GF$202,183,FALSE())))</f>
        <v>0</v>
      </c>
      <c r="GB26" s="193" t="n">
        <f aca="false">IF(ISERROR(VLOOKUP($A26,'Import OffPeak'!$A$3:GG$99,184,FALSE())-VLOOKUP($A26,'Import OffPeak change'!$A$106:GG$202,184,FALSE())),0,(VLOOKUP($A26,'Import OffPeak'!$A$3:GG$99,184,FALSE())-VLOOKUP($A26,'Import OffPeak change'!$A$106:GG$202,184,FALSE())))</f>
        <v>0</v>
      </c>
      <c r="GC26" s="193" t="n">
        <f aca="false">IF(ISERROR(VLOOKUP($A26,'Import OffPeak'!$A$3:GH$99,185,FALSE())-VLOOKUP($A26,'Import OffPeak change'!$A$106:GH$202,185,FALSE())),0,(VLOOKUP($A26,'Import OffPeak'!$A$3:GH$99,185,FALSE())-VLOOKUP($A26,'Import OffPeak change'!$A$106:GH$202,185,FALSE())))</f>
        <v>0</v>
      </c>
      <c r="GD26" s="193" t="n">
        <f aca="false">IF(ISERROR(VLOOKUP($A26,'Import OffPeak'!$A$3:GI$99,186,FALSE())-VLOOKUP($A26,'Import OffPeak change'!$A$106:GI$202,186,FALSE())),0,(VLOOKUP($A26,'Import OffPeak'!$A$3:GI$99,186,FALSE())-VLOOKUP($A26,'Import OffPeak change'!$A$106:GI$202,186,FALSE())))</f>
        <v>0</v>
      </c>
      <c r="GE26" s="193" t="n">
        <f aca="false">IF(ISERROR(VLOOKUP($A26,'Import OffPeak'!$A$3:GJ$99,187,FALSE())-VLOOKUP($A26,'Import OffPeak change'!$A$106:GJ$202,187,FALSE())),0,(VLOOKUP($A26,'Import OffPeak'!$A$3:GJ$99,187,FALSE())-VLOOKUP($A26,'Import OffPeak change'!$A$106:GJ$202,187,FALSE())))</f>
        <v>0</v>
      </c>
      <c r="GF26" s="193" t="n">
        <f aca="false">IF(ISERROR(VLOOKUP($A26,'Import OffPeak'!$A$3:GK$99,188,FALSE())-VLOOKUP($A26,'Import OffPeak change'!$A$106:GK$202,188,FALSE())),0,(VLOOKUP($A26,'Import OffPeak'!$A$3:GK$99,188,FALSE())-VLOOKUP($A26,'Import OffPeak change'!$A$106:GK$202,188,FALSE())))</f>
        <v>0</v>
      </c>
      <c r="GG26" s="193" t="n">
        <f aca="false">IF(ISERROR(VLOOKUP($A26,'Import OffPeak'!$A$3:GL$99,189,FALSE())-VLOOKUP($A26,'Import OffPeak change'!$A$106:GL$202,189,FALSE())),0,(VLOOKUP($A26,'Import OffPeak'!$A$3:GL$99,189,FALSE())-VLOOKUP($A26,'Import OffPeak change'!$A$106:GL$202,189,FALSE())))</f>
        <v>0</v>
      </c>
      <c r="GH26" s="193" t="n">
        <f aca="false">IF(ISERROR(VLOOKUP($A26,'Import OffPeak'!$A$3:GM$99,190,FALSE())-VLOOKUP($A26,'Import OffPeak change'!$A$106:GM$202,190,FALSE())),0,(VLOOKUP($A26,'Import OffPeak'!$A$3:GM$99,190,FALSE())-VLOOKUP($A26,'Import OffPeak change'!$A$106:GM$202,190,FALSE())))</f>
        <v>0</v>
      </c>
      <c r="GI26" s="193" t="n">
        <f aca="false">IF(ISERROR(VLOOKUP($A26,'Import OffPeak'!$A$3:GN$99,191,FALSE())-VLOOKUP($A26,'Import OffPeak change'!$A$106:GN$202,191,FALSE())),0,(VLOOKUP($A26,'Import OffPeak'!$A$3:GN$99,191,FALSE())-VLOOKUP($A26,'Import OffPeak change'!$A$106:GN$202,191,FALSE())))</f>
        <v>0</v>
      </c>
      <c r="GJ26" s="193" t="n">
        <f aca="false">IF(ISERROR(VLOOKUP($A26,'Import OffPeak'!$A$3:GO$99,192,FALSE())-VLOOKUP($A26,'Import OffPeak change'!$A$106:GO$202,192,FALSE())),0,(VLOOKUP($A26,'Import OffPeak'!$A$3:GO$99,192,FALSE())-VLOOKUP($A26,'Import OffPeak change'!$A$106:GO$202,192,FALSE())))</f>
        <v>0</v>
      </c>
      <c r="GK26" s="193" t="n">
        <f aca="false">IF(ISERROR(VLOOKUP($A26,'Import OffPeak'!$A$3:GP$99,193,FALSE())-VLOOKUP($A26,'Import OffPeak change'!$A$106:GP$202,193,FALSE())),0,(VLOOKUP($A26,'Import OffPeak'!$A$3:GP$99,193,FALSE())-VLOOKUP($A26,'Import OffPeak change'!$A$106:GP$202,193,FALSE())))</f>
        <v>0</v>
      </c>
      <c r="GL26" s="193" t="n">
        <f aca="false">IF(ISERROR(VLOOKUP($A26,'Import OffPeak'!$A$3:GQ$99,194,FALSE())-VLOOKUP($A26,'Import OffPeak change'!$A$106:GQ$202,194,FALSE())),0,(VLOOKUP($A26,'Import OffPeak'!$A$3:GQ$99,194,FALSE())-VLOOKUP($A26,'Import OffPeak change'!$A$106:GQ$202,194,FALSE())))</f>
        <v>0</v>
      </c>
      <c r="GM26" s="193" t="n">
        <f aca="false">IF(ISERROR(VLOOKUP($A26,'Import OffPeak'!$A$3:GR$99,195,FALSE())-VLOOKUP($A26,'Import OffPeak change'!$A$106:GR$202,195,FALSE())),0,(VLOOKUP($A26,'Import OffPeak'!$A$3:GR$99,195,FALSE())-VLOOKUP($A26,'Import OffPeak change'!$A$106:GR$202,195,FALSE())))</f>
        <v>0</v>
      </c>
      <c r="GN26" s="193" t="n">
        <f aca="false">IF(ISERROR(VLOOKUP($A26,'Import OffPeak'!$A$3:GS$99,196,FALSE())-VLOOKUP($A26,'Import OffPeak change'!$A$106:GS$202,196,FALSE())),0,(VLOOKUP($A26,'Import OffPeak'!$A$3:GS$99,196,FALSE())-VLOOKUP($A26,'Import OffPeak change'!$A$106:GS$202,196,FALSE())))</f>
        <v>0</v>
      </c>
      <c r="GO26" s="193" t="n">
        <f aca="false">IF(ISERROR(VLOOKUP($A26,'Import OffPeak'!$A$3:GT$99,197,FALSE())-VLOOKUP($A26,'Import OffPeak change'!$A$106:GT$202,197,FALSE())),0,(VLOOKUP($A26,'Import OffPeak'!$A$3:GT$99,197,FALSE())-VLOOKUP($A26,'Import OffPeak change'!$A$106:GT$202,197,FALSE())))</f>
        <v>0</v>
      </c>
      <c r="GP26" s="193" t="n">
        <f aca="false">IF(ISERROR(VLOOKUP($A26,'Import OffPeak'!$A$3:GU$99,198,FALSE())-VLOOKUP($A26,'Import OffPeak change'!$A$106:GU$202,198,FALSE())),0,(VLOOKUP($A26,'Import OffPeak'!$A$3:GU$99,198,FALSE())-VLOOKUP($A26,'Import OffPeak change'!$A$106:GU$202,198,FALSE())))</f>
        <v>0</v>
      </c>
      <c r="GQ26" s="193" t="n">
        <f aca="false">IF(ISERROR(VLOOKUP($A26,'Import OffPeak'!$A$3:GV$99,199,FALSE())-VLOOKUP($A26,'Import OffPeak change'!$A$106:GV$202,199,FALSE())),0,(VLOOKUP($A26,'Import OffPeak'!$A$3:GV$99,199,FALSE())-VLOOKUP($A26,'Import OffPeak change'!$A$106:GV$202,199,FALSE())))</f>
        <v>0</v>
      </c>
      <c r="GR26" s="193" t="n">
        <f aca="false">IF(ISERROR(VLOOKUP($A26,'Import OffPeak'!$A$3:GW$99,200,FALSE())-VLOOKUP($A26,'Import OffPeak change'!$A$106:GW$202,200,FALSE())),0,(VLOOKUP($A26,'Import OffPeak'!$A$3:GW$99,200,FALSE())-VLOOKUP($A26,'Import OffPeak change'!$A$106:GW$202,200,FALSE())))</f>
        <v>0</v>
      </c>
      <c r="GS26" s="193" t="n">
        <f aca="false">IF(ISERROR(VLOOKUP($A26,'Import OffPeak'!$A$3:GX$99,201,FALSE())-VLOOKUP($A26,'Import OffPeak change'!$A$106:GX$202,201,FALSE())),0,(VLOOKUP($A26,'Import OffPeak'!$A$3:GX$99,201,FALSE())-VLOOKUP($A26,'Import OffPeak change'!$A$106:GX$202,201,FALSE())))</f>
        <v>0</v>
      </c>
      <c r="GT26" s="193" t="n">
        <f aca="false">IF(ISERROR(VLOOKUP($A26,'Import OffPeak'!$A$3:GY$99,202,FALSE())-VLOOKUP($A26,'Import OffPeak change'!$A$106:GY$202,202,FALSE())),0,(VLOOKUP($A26,'Import OffPeak'!$A$3:GY$99,202,FALSE())-VLOOKUP($A26,'Import OffPeak change'!$A$106:GY$202,202,FALSE())))</f>
        <v>0</v>
      </c>
      <c r="GU26" s="193" t="n">
        <f aca="false">IF(ISERROR(VLOOKUP($A26,'Import OffPeak'!$A$3:GZ$99,203,FALSE())-VLOOKUP($A26,'Import OffPeak change'!$A$106:GZ$202,203,FALSE())),0,(VLOOKUP($A26,'Import OffPeak'!$A$3:GZ$99,203,FALSE())-VLOOKUP($A26,'Import OffPeak change'!$A$106:GZ$202,203,FALSE())))</f>
        <v>0</v>
      </c>
      <c r="GV26" s="193" t="n">
        <f aca="false">IF(ISERROR(VLOOKUP($A26,'Import OffPeak'!$A$3:HA$99,204,FALSE())-VLOOKUP($A26,'Import OffPeak change'!$A$106:HA$202,204,FALSE())),0,(VLOOKUP($A26,'Import OffPeak'!$A$3:HA$99,204,FALSE())-VLOOKUP($A26,'Import OffPeak change'!$A$106:HA$202,204,FALSE())))</f>
        <v>0</v>
      </c>
      <c r="GW26" s="193" t="n">
        <f aca="false">IF(ISERROR(VLOOKUP($A26,'Import OffPeak'!$A$3:HB$99,205,FALSE())-VLOOKUP($A26,'Import OffPeak change'!$A$106:HB$202,205,FALSE())),0,(VLOOKUP($A26,'Import OffPeak'!$A$3:HB$99,205,FALSE())-VLOOKUP($A26,'Import OffPeak change'!$A$106:HB$202,205,FALSE())))</f>
        <v>0</v>
      </c>
      <c r="GX26" s="193" t="n">
        <f aca="false">IF(ISERROR(VLOOKUP($A26,'Import OffPeak'!$A$3:HC$99,206,FALSE())-VLOOKUP($A26,'Import OffPeak change'!$A$106:HC$202,206,FALSE())),0,(VLOOKUP($A26,'Import OffPeak'!$A$3:HC$99,206,FALSE())-VLOOKUP($A26,'Import OffPeak change'!$A$106:HC$202,206,FALSE())))</f>
        <v>0</v>
      </c>
      <c r="GY26" s="193" t="n">
        <f aca="false">IF(ISERROR(VLOOKUP($A26,'Import OffPeak'!$A$3:HD$99,207,FALSE())-VLOOKUP($A26,'Import OffPeak change'!$A$106:HD$202,207,FALSE())),0,(VLOOKUP($A26,'Import OffPeak'!$A$3:HD$99,207,FALSE())-VLOOKUP($A26,'Import OffPeak change'!$A$106:HD$202,207,FALSE())))</f>
        <v>0</v>
      </c>
      <c r="GZ26" s="193" t="n">
        <f aca="false">IF(ISERROR(VLOOKUP($A26,'Import OffPeak'!$A$3:HE$99,208,FALSE())-VLOOKUP($A26,'Import OffPeak change'!$A$106:HE$202,208,FALSE())),0,(VLOOKUP($A26,'Import OffPeak'!$A$3:HE$99,208,FALSE())-VLOOKUP($A26,'Import OffPeak change'!$A$106:HE$202,208,FALSE())))</f>
        <v>0</v>
      </c>
      <c r="HA26" s="193" t="n">
        <f aca="false">IF(ISERROR(VLOOKUP($A26,'Import OffPeak'!$A$3:HF$99,209,FALSE())-VLOOKUP($A26,'Import OffPeak change'!$A$106:HF$202,209,FALSE())),0,(VLOOKUP($A26,'Import OffPeak'!$A$3:HF$99,209,FALSE())-VLOOKUP($A26,'Import OffPeak change'!$A$106:HF$202,209,FALSE())))</f>
        <v>0</v>
      </c>
      <c r="HB26" s="193" t="n">
        <f aca="false">IF(ISERROR(VLOOKUP($A26,'Import OffPeak'!$A$3:HG$99,210,FALSE())-VLOOKUP($A26,'Import OffPeak change'!$A$106:HG$202,210,FALSE())),0,(VLOOKUP($A26,'Import OffPeak'!$A$3:HG$99,210,FALSE())-VLOOKUP($A26,'Import OffPeak change'!$A$106:HG$202,210,FALSE())))</f>
        <v>0</v>
      </c>
      <c r="HC26" s="193" t="n">
        <f aca="false">IF(ISERROR(VLOOKUP($A26,'Import OffPeak'!$A$3:HH$99,211,FALSE())-VLOOKUP($A26,'Import OffPeak change'!$A$106:HH$202,211,FALSE())),0,(VLOOKUP($A26,'Import OffPeak'!$A$3:HH$99,211,FALSE())-VLOOKUP($A26,'Import OffPeak change'!$A$106:HH$202,211,FALSE())))</f>
        <v>0</v>
      </c>
      <c r="HD26" s="193" t="n">
        <f aca="false">IF(ISERROR(VLOOKUP($A26,'Import OffPeak'!$A$3:HI$99,212,FALSE())-VLOOKUP($A26,'Import OffPeak change'!$A$106:HI$202,212,FALSE())),0,(VLOOKUP($A26,'Import OffPeak'!$A$3:HI$99,212,FALSE())-VLOOKUP($A26,'Import OffPeak change'!$A$106:HI$202,212,FALSE())))</f>
        <v>0</v>
      </c>
      <c r="HE26" s="193" t="n">
        <f aca="false">IF(ISERROR(VLOOKUP($A26,'Import OffPeak'!$A$3:HJ$99,213,FALSE())-VLOOKUP($A26,'Import OffPeak change'!$A$106:HJ$202,213,FALSE())),0,(VLOOKUP($A26,'Import OffPeak'!$A$3:HJ$99,213,FALSE())-VLOOKUP($A26,'Import OffPeak change'!$A$106:HJ$202,213,FALSE())))</f>
        <v>0</v>
      </c>
      <c r="HF26" s="193" t="n">
        <f aca="false">IF(ISERROR(VLOOKUP($A26,'Import OffPeak'!$A$3:HK$99,214,FALSE())-VLOOKUP($A26,'Import OffPeak change'!$A$106:HK$202,214,FALSE())),0,(VLOOKUP($A26,'Import OffPeak'!$A$3:HK$99,214,FALSE())-VLOOKUP($A26,'Import OffPeak change'!$A$106:HK$202,214,FALSE())))</f>
        <v>0</v>
      </c>
      <c r="HG26" s="193" t="n">
        <f aca="false">IF(ISERROR(VLOOKUP($A26,'Import OffPeak'!$A$3:HL$99,215,FALSE())-VLOOKUP($A26,'Import OffPeak change'!$A$106:HL$202,215,FALSE())),0,(VLOOKUP($A26,'Import OffPeak'!$A$3:HL$99,215,FALSE())-VLOOKUP($A26,'Import OffPeak change'!$A$106:HL$202,215,FALSE())))</f>
        <v>0</v>
      </c>
      <c r="HH26" s="193" t="n">
        <f aca="false">IF(ISERROR(VLOOKUP($A26,'Import OffPeak'!$A$3:HM$99,216,FALSE())-VLOOKUP($A26,'Import OffPeak change'!$A$106:HM$202,216,FALSE())),0,(VLOOKUP($A26,'Import OffPeak'!$A$3:HM$99,216,FALSE())-VLOOKUP($A26,'Import OffPeak change'!$A$106:HM$202,216,FALSE())))</f>
        <v>0</v>
      </c>
      <c r="HI26" s="193" t="n">
        <f aca="false">IF(ISERROR(VLOOKUP($A26,'Import OffPeak'!$A$3:HN$99,217,FALSE())-VLOOKUP($A26,'Import OffPeak change'!$A$106:HN$202,217,FALSE())),0,(VLOOKUP($A26,'Import OffPeak'!$A$3:HN$99,217,FALSE())-VLOOKUP($A26,'Import OffPeak change'!$A$106:HN$202,217,FALSE())))</f>
        <v>0</v>
      </c>
      <c r="HJ26" s="193" t="n">
        <f aca="false">IF(ISERROR(VLOOKUP($A26,'Import OffPeak'!$A$3:HO$99,218,FALSE())-VLOOKUP($A26,'Import OffPeak change'!$A$106:HO$202,218,FALSE())),0,(VLOOKUP($A26,'Import OffPeak'!$A$3:HO$99,218,FALSE())-VLOOKUP($A26,'Import OffPeak change'!$A$106:HO$202,218,FALSE())))</f>
        <v>0</v>
      </c>
      <c r="HK26" s="193" t="n">
        <f aca="false">IF(ISERROR(VLOOKUP($A26,'Import OffPeak'!$A$3:HP$99,219,FALSE())-VLOOKUP($A26,'Import OffPeak change'!$A$106:HP$202,219,FALSE())),0,(VLOOKUP($A26,'Import OffPeak'!$A$3:HP$99,219,FALSE())-VLOOKUP($A26,'Import OffPeak change'!$A$106:HP$202,219,FALSE())))</f>
        <v>0</v>
      </c>
      <c r="HL26" s="193" t="n">
        <f aca="false">IF(ISERROR(VLOOKUP($A26,'Import OffPeak'!$A$3:HQ$99,220,FALSE())-VLOOKUP($A26,'Import OffPeak change'!$A$106:HQ$202,220,FALSE())),0,(VLOOKUP($A26,'Import OffPeak'!$A$3:HQ$99,220,FALSE())-VLOOKUP($A26,'Import OffPeak change'!$A$106:HQ$202,220,FALSE())))</f>
        <v>0</v>
      </c>
      <c r="HM26" s="193" t="n">
        <f aca="false">IF(ISERROR(VLOOKUP($A26,'Import OffPeak'!$A$3:HR$99,221,FALSE())-VLOOKUP($A26,'Import OffPeak change'!$A$106:HR$202,221,FALSE())),0,(VLOOKUP($A26,'Import OffPeak'!$A$3:HR$99,221,FALSE())-VLOOKUP($A26,'Import OffPeak change'!$A$106:HR$202,221,FALSE())))</f>
        <v>0</v>
      </c>
      <c r="HN26" s="193" t="n">
        <f aca="false">IF(ISERROR(VLOOKUP($A26,'Import OffPeak'!$A$3:HS$99,222,FALSE())-VLOOKUP($A26,'Import OffPeak change'!$A$106:HS$202,222,FALSE())),0,(VLOOKUP($A26,'Import OffPeak'!$A$3:HS$99,222,FALSE())-VLOOKUP($A26,'Import OffPeak change'!$A$106:HS$202,222,FALSE())))</f>
        <v>0</v>
      </c>
      <c r="HO26" s="193" t="n">
        <f aca="false">IF(ISERROR(VLOOKUP($A26,'Import OffPeak'!$A$3:HT$99,223,FALSE())-VLOOKUP($A26,'Import OffPeak change'!$A$106:HT$202,223,FALSE())),0,(VLOOKUP($A26,'Import OffPeak'!$A$3:HT$99,223,FALSE())-VLOOKUP($A26,'Import OffPeak change'!$A$106:HT$202,223,FALSE())))</f>
        <v>0</v>
      </c>
      <c r="HP26" s="193" t="n">
        <f aca="false">IF(ISERROR(VLOOKUP($A26,'Import OffPeak'!$A$3:HU$99,224,FALSE())-VLOOKUP($A26,'Import OffPeak change'!$A$106:HU$202,224,FALSE())),0,(VLOOKUP($A26,'Import OffPeak'!$A$3:HU$99,224,FALSE())-VLOOKUP($A26,'Import OffPeak change'!$A$106:HU$202,224,FALSE())))</f>
        <v>0</v>
      </c>
      <c r="HQ26" s="193" t="n">
        <f aca="false">IF(ISERROR(VLOOKUP($A26,'Import OffPeak'!$A$3:HV$99,225,FALSE())-VLOOKUP($A26,'Import OffPeak change'!$A$106:HV$202,225,FALSE())),0,(VLOOKUP($A26,'Import OffPeak'!$A$3:HV$99,225,FALSE())-VLOOKUP($A26,'Import OffPeak change'!$A$106:HV$202,225,FALSE())))</f>
        <v>0</v>
      </c>
      <c r="HR26" s="193" t="n">
        <f aca="false">IF(ISERROR(VLOOKUP($A26,'Import OffPeak'!$A$3:HW$99,226,FALSE())-VLOOKUP($A26,'Import OffPeak change'!$A$106:HW$202,226,FALSE())),0,(VLOOKUP($A26,'Import OffPeak'!$A$3:HW$99,226,FALSE())-VLOOKUP($A26,'Import OffPeak change'!$A$106:HW$202,226,FALSE())))</f>
        <v>0</v>
      </c>
      <c r="HS26" s="193" t="n">
        <f aca="false">IF(ISERROR(VLOOKUP($A26,'Import OffPeak'!$A$3:HX$99,227,FALSE())-VLOOKUP($A26,'Import OffPeak change'!$A$106:HX$202,227,FALSE())),0,(VLOOKUP($A26,'Import OffPeak'!$A$3:HX$99,227,FALSE())-VLOOKUP($A26,'Import OffPeak change'!$A$106:HX$202,227,FALSE())))</f>
        <v>0</v>
      </c>
      <c r="HT26" s="193" t="n">
        <f aca="false">IF(ISERROR(VLOOKUP($A26,'Import OffPeak'!$A$3:HY$99,228,FALSE())-VLOOKUP($A26,'Import OffPeak change'!$A$106:HY$202,228,FALSE())),0,(VLOOKUP($A26,'Import OffPeak'!$A$3:HY$99,228,FALSE())-VLOOKUP($A26,'Import OffPeak change'!$A$106:HY$202,228,FALSE())))</f>
        <v>0</v>
      </c>
      <c r="HU26" s="193" t="n">
        <f aca="false">IF(ISERROR(VLOOKUP($A26,'Import OffPeak'!$A$3:HZ$99,229,FALSE())-VLOOKUP($A26,'Import OffPeak change'!$A$106:HZ$202,229,FALSE())),0,(VLOOKUP($A26,'Import OffPeak'!$A$3:HZ$99,229,FALSE())-VLOOKUP($A26,'Import OffPeak change'!$A$106:HZ$202,229,FALSE())))</f>
        <v>0</v>
      </c>
      <c r="HV26" s="193" t="n">
        <f aca="false">IF(ISERROR(VLOOKUP($A26,'Import OffPeak'!$A$3:IA$99,230,FALSE())-VLOOKUP($A26,'Import OffPeak change'!$A$106:IA$202,230,FALSE())),0,(VLOOKUP($A26,'Import OffPeak'!$A$3:IA$99,230,FALSE())-VLOOKUP($A26,'Import OffPeak change'!$A$106:IA$202,230,FALSE())))</f>
        <v>0</v>
      </c>
      <c r="HW26" s="193" t="n">
        <f aca="false">IF(ISERROR(VLOOKUP($A26,'Import OffPeak'!$A$3:IB$99,231,FALSE())-VLOOKUP($A26,'Import OffPeak change'!$A$106:IB$202,231,FALSE())),0,(VLOOKUP($A26,'Import OffPeak'!$A$3:IB$99,231,FALSE())-VLOOKUP($A26,'Import OffPeak change'!$A$106:IB$202,231,FALSE())))</f>
        <v>0</v>
      </c>
      <c r="HX26" s="193" t="n">
        <f aca="false">IF(ISERROR(VLOOKUP($A26,'Import OffPeak'!$A$3:IC$99,232,FALSE())-VLOOKUP($A26,'Import OffPeak change'!$A$106:IC$202,232,FALSE())),0,(VLOOKUP($A26,'Import OffPeak'!$A$3:IC$99,232,FALSE())-VLOOKUP($A26,'Import OffPeak change'!$A$106:IC$202,232,FALSE())))</f>
        <v>0</v>
      </c>
      <c r="HY26" s="193" t="n">
        <f aca="false">IF(ISERROR(VLOOKUP($A26,'Import OffPeak'!$A$3:ID$99,233,FALSE())-VLOOKUP($A26,'Import OffPeak change'!$A$106:ID$202,233,FALSE())),0,(VLOOKUP($A26,'Import OffPeak'!$A$3:ID$99,233,FALSE())-VLOOKUP($A26,'Import OffPeak change'!$A$106:ID$202,233,FALSE())))</f>
        <v>0</v>
      </c>
      <c r="HZ26" s="193" t="n">
        <f aca="false">IF(ISERROR(VLOOKUP($A26,'Import OffPeak'!$A$3:IE$99,234,FALSE())-VLOOKUP($A26,'Import OffPeak change'!$A$106:IE$202,234,FALSE())),0,(VLOOKUP($A26,'Import OffPeak'!$A$3:IE$99,234,FALSE())-VLOOKUP($A26,'Import OffPeak change'!$A$106:IE$202,234,FALSE())))</f>
        <v>0</v>
      </c>
      <c r="IA26" s="193" t="n">
        <f aca="false">IF(ISERROR(VLOOKUP($A26,'Import OffPeak'!$A$3:IF$99,235,FALSE())-VLOOKUP($A26,'Import OffPeak change'!$A$106:IF$202,235,FALSE())),0,(VLOOKUP($A26,'Import OffPeak'!$A$3:IF$99,235,FALSE())-VLOOKUP($A26,'Import OffPeak change'!$A$106:IF$202,235,FALSE())))</f>
        <v>0</v>
      </c>
      <c r="IB26" s="193" t="n">
        <f aca="false">IF(ISERROR(VLOOKUP($A26,'Import OffPeak'!$A$3:IG$99,236,FALSE())-VLOOKUP($A26,'Import OffPeak change'!$A$106:IG$202,236,FALSE())),0,(VLOOKUP($A26,'Import OffPeak'!$A$3:IG$99,236,FALSE())-VLOOKUP($A26,'Import OffPeak change'!$A$106:IG$202,236,FALSE())))</f>
        <v>0</v>
      </c>
      <c r="IC26" s="193" t="n">
        <f aca="false">IF(ISERROR(VLOOKUP($A26,'Import OffPeak'!$A$3:IH$99,237,FALSE())-VLOOKUP($A26,'Import OffPeak change'!$A$106:IH$202,237,FALSE())),0,(VLOOKUP($A26,'Import OffPeak'!$A$3:IH$99,237,FALSE())-VLOOKUP($A26,'Import OffPeak change'!$A$106:IH$202,237,FALSE())))</f>
        <v>0</v>
      </c>
      <c r="ID26" s="193" t="n">
        <f aca="false">IF(ISERROR(VLOOKUP($A26,'Import OffPeak'!$A$3:II$99,238,FALSE())-VLOOKUP($A26,'Import OffPeak change'!$A$106:II$202,238,FALSE())),0,(VLOOKUP($A26,'Import OffPeak'!$A$3:II$99,238,FALSE())-VLOOKUP($A26,'Import OffPeak change'!$A$106:II$202,238,FALSE())))</f>
        <v>0</v>
      </c>
      <c r="IE26" s="193" t="n">
        <f aca="false">IF(ISERROR(VLOOKUP($A26,'Import OffPeak'!$A$3:IJ$99,239,FALSE())-VLOOKUP($A26,'Import OffPeak change'!$A$106:IJ$202,239,FALSE())),0,(VLOOKUP($A26,'Import OffPeak'!$A$3:IJ$99,239,FALSE())-VLOOKUP($A26,'Import OffPeak change'!$A$106:IJ$202,239,FALSE())))</f>
        <v>0</v>
      </c>
    </row>
    <row r="27" customFormat="false" ht="12.75" hidden="false" customHeight="false" outlineLevel="0" collapsed="false">
      <c r="A27" s="201" t="str">
        <f aca="false">IF('Import OffPeak'!A24=0,"",'Import OffPeak'!A24)</f>
        <v>EPMI-ST-SW</v>
      </c>
      <c r="B27" s="193"/>
      <c r="C27" s="193"/>
      <c r="D27" s="193"/>
      <c r="E27" s="193"/>
      <c r="F27" s="193"/>
      <c r="G27" s="193" t="n">
        <f aca="false">IF(ISERROR(VLOOKUP($A27,'Import OffPeak'!$A$3:L$99,7,FALSE())-VLOOKUP($A27,'Import OffPeak change'!$A$106:L$202,7,FALSE())),0,(VLOOKUP($A27,'Import OffPeak'!$A$3:L$99,7,FALSE())-VLOOKUP($A27,'Import OffPeak change'!$A$106:L$202,7,FALSE())))</f>
        <v>0</v>
      </c>
      <c r="H27" s="193" t="n">
        <f aca="false">IF(ISERROR(VLOOKUP($A27,'Import OffPeak'!$A$3:M$99,8,FALSE())-VLOOKUP($A27,'Import OffPeak change'!$A$106:M$202,8,FALSE())),0,(VLOOKUP($A27,'Import OffPeak'!$A$3:M$99,8,FALSE())-VLOOKUP($A27,'Import OffPeak change'!$A$106:M$202,8,FALSE())))</f>
        <v>-13135.4491998451</v>
      </c>
      <c r="I27" s="193" t="n">
        <f aca="false">IF(ISERROR(VLOOKUP($A27,'Import OffPeak'!$A$3:N$99,9,FALSE())-VLOOKUP($A27,'Import OffPeak change'!$A$106:N$202,9,FALSE())),0,(VLOOKUP($A27,'Import OffPeak'!$A$3:N$99,9,FALSE())-VLOOKUP($A27,'Import OffPeak change'!$A$106:N$202,9,FALSE())))</f>
        <v>0.604155590931441</v>
      </c>
      <c r="J27" s="193" t="n">
        <f aca="false">IF(ISERROR(VLOOKUP($A27,'Import OffPeak'!$A$3:O$99,10,FALSE())-VLOOKUP($A27,'Import OffPeak change'!$A$106:O$202,10,FALSE())),0,(VLOOKUP($A27,'Import OffPeak'!$A$3:O$99,10,FALSE())-VLOOKUP($A27,'Import OffPeak change'!$A$106:O$202,10,FALSE())))</f>
        <v>0</v>
      </c>
      <c r="K27" s="193" t="n">
        <f aca="false">IF(ISERROR(VLOOKUP($A27,'Import OffPeak'!$A$3:P$99,11,FALSE())-VLOOKUP($A27,'Import OffPeak change'!$A$106:P$202,11,FALSE())),0,(VLOOKUP($A27,'Import OffPeak'!$A$3:P$99,11,FALSE())-VLOOKUP($A27,'Import OffPeak change'!$A$106:P$202,11,FALSE())))</f>
        <v>0</v>
      </c>
      <c r="L27" s="193" t="n">
        <f aca="false">IF(ISERROR(VLOOKUP($A27,'Import OffPeak'!$A$3:Q$99,12,FALSE())-VLOOKUP($A27,'Import OffPeak change'!$A$106:Q$202,12,FALSE())),0,(VLOOKUP($A27,'Import OffPeak'!$A$3:Q$99,12,FALSE())-VLOOKUP($A27,'Import OffPeak change'!$A$106:Q$202,12,FALSE())))</f>
        <v>0</v>
      </c>
      <c r="M27" s="193" t="n">
        <f aca="false">IF(ISERROR(VLOOKUP($A27,'Import OffPeak'!$A$3:R$99,13,FALSE())-VLOOKUP($A27,'Import OffPeak change'!$A$106:R$202,13,FALSE())),0,(VLOOKUP($A27,'Import OffPeak'!$A$3:R$99,13,FALSE())-VLOOKUP($A27,'Import OffPeak change'!$A$106:R$202,13,FALSE())))</f>
        <v>0</v>
      </c>
      <c r="N27" s="193" t="n">
        <f aca="false">IF(ISERROR(VLOOKUP($A27,'Import OffPeak'!$A$3:S$99,14,FALSE())-VLOOKUP($A27,'Import OffPeak change'!$A$106:S$202,14,FALSE())),0,(VLOOKUP($A27,'Import OffPeak'!$A$3:S$99,14,FALSE())-VLOOKUP($A27,'Import OffPeak change'!$A$106:S$202,14,FALSE())))</f>
        <v>0</v>
      </c>
      <c r="O27" s="193" t="n">
        <f aca="false">IF(ISERROR(VLOOKUP($A27,'Import OffPeak'!$A$3:T$99,15,FALSE())-VLOOKUP($A27,'Import OffPeak change'!$A$106:T$202,15,FALSE())),0,(VLOOKUP($A27,'Import OffPeak'!$A$3:T$99,15,FALSE())-VLOOKUP($A27,'Import OffPeak change'!$A$106:T$202,15,FALSE())))</f>
        <v>0</v>
      </c>
      <c r="P27" s="193" t="n">
        <f aca="false">IF(ISERROR(VLOOKUP($A27,'Import OffPeak'!$A$3:U$99,16,FALSE())-VLOOKUP($A27,'Import OffPeak change'!$A$106:U$202,16,FALSE())),0,(VLOOKUP($A27,'Import OffPeak'!$A$3:U$99,16,FALSE())-VLOOKUP($A27,'Import OffPeak change'!$A$106:U$202,16,FALSE())))</f>
        <v>1.73800749254042</v>
      </c>
      <c r="Q27" s="193" t="n">
        <f aca="false">IF(ISERROR(VLOOKUP($A27,'Import OffPeak'!$A$3:V$99,17,FALSE())-VLOOKUP($A27,'Import OffPeak change'!$A$106:V$202,17,FALSE())),0,(VLOOKUP($A27,'Import OffPeak'!$A$3:V$99,17,FALSE())-VLOOKUP($A27,'Import OffPeak change'!$A$106:V$202,17,FALSE())))</f>
        <v>2.40594005903949</v>
      </c>
      <c r="R27" s="193" t="n">
        <f aca="false">IF(ISERROR(VLOOKUP($A27,'Import OffPeak'!$A$3:W$99,18,FALSE())-VLOOKUP($A27,'Import OffPeak change'!$A$106:W$202,18,FALSE())),0,(VLOOKUP($A27,'Import OffPeak'!$A$3:W$99,18,FALSE())-VLOOKUP($A27,'Import OffPeak change'!$A$106:W$202,18,FALSE())))</f>
        <v>3.28240399314018</v>
      </c>
      <c r="S27" s="193" t="n">
        <f aca="false">IF(ISERROR(VLOOKUP($A27,'Import OffPeak'!$A$3:X$99,19,FALSE())-VLOOKUP($A27,'Import OffPeak change'!$A$106:X$202,19,FALSE())),0,(VLOOKUP($A27,'Import OffPeak'!$A$3:X$99,19,FALSE())-VLOOKUP($A27,'Import OffPeak change'!$A$106:X$202,19,FALSE())))</f>
        <v>0</v>
      </c>
      <c r="T27" s="193" t="n">
        <f aca="false">IF(ISERROR(VLOOKUP($A27,'Import OffPeak'!$A$3:Y$99,20,FALSE())-VLOOKUP($A27,'Import OffPeak change'!$A$106:Y$202,20,FALSE())),0,(VLOOKUP($A27,'Import OffPeak'!$A$3:Y$99,20,FALSE())-VLOOKUP($A27,'Import OffPeak change'!$A$106:Y$202,20,FALSE())))</f>
        <v>0</v>
      </c>
      <c r="U27" s="193" t="n">
        <f aca="false">IF(ISERROR(VLOOKUP($A27,'Import OffPeak'!$A$3:Z$99,21,FALSE())-VLOOKUP($A27,'Import OffPeak change'!$A$106:Z$202,21,FALSE())),0,(VLOOKUP($A27,'Import OffPeak'!$A$3:Z$99,21,FALSE())-VLOOKUP($A27,'Import OffPeak change'!$A$106:Z$202,21,FALSE())))</f>
        <v>0</v>
      </c>
      <c r="V27" s="193" t="n">
        <f aca="false">IF(ISERROR(VLOOKUP($A27,'Import OffPeak'!$A$3:AA$99,22,FALSE())-VLOOKUP($A27,'Import OffPeak change'!$A$106:AA$202,22,FALSE())),0,(VLOOKUP($A27,'Import OffPeak'!$A$3:AA$99,22,FALSE())-VLOOKUP($A27,'Import OffPeak change'!$A$106:AA$202,22,FALSE())))</f>
        <v>0</v>
      </c>
      <c r="W27" s="193" t="n">
        <f aca="false">IF(ISERROR(VLOOKUP($A27,'Import OffPeak'!$A$3:AB$99,23,FALSE())-VLOOKUP($A27,'Import OffPeak change'!$A$106:AB$202,23,FALSE())),0,(VLOOKUP($A27,'Import OffPeak'!$A$3:AB$99,23,FALSE())-VLOOKUP($A27,'Import OffPeak change'!$A$106:AB$202,23,FALSE())))</f>
        <v>0</v>
      </c>
      <c r="X27" s="193" t="n">
        <f aca="false">IF(ISERROR(VLOOKUP($A27,'Import OffPeak'!$A$3:AC$99,24,FALSE())-VLOOKUP($A27,'Import OffPeak change'!$A$106:AC$202,24,FALSE())),0,(VLOOKUP($A27,'Import OffPeak'!$A$3:AC$99,24,FALSE())-VLOOKUP($A27,'Import OffPeak change'!$A$106:AC$202,24,FALSE())))</f>
        <v>0</v>
      </c>
      <c r="Y27" s="193" t="n">
        <f aca="false">IF(ISERROR(VLOOKUP($A27,'Import OffPeak'!$A$3:AD$99,25,FALSE())-VLOOKUP($A27,'Import OffPeak change'!$A$106:AD$202,25,FALSE())),0,(VLOOKUP($A27,'Import OffPeak'!$A$3:AD$99,25,FALSE())-VLOOKUP($A27,'Import OffPeak change'!$A$106:AD$202,25,FALSE())))</f>
        <v>0</v>
      </c>
      <c r="Z27" s="193" t="n">
        <f aca="false">IF(ISERROR(VLOOKUP($A27,'Import OffPeak'!$A$3:AE$99,26,FALSE())-VLOOKUP($A27,'Import OffPeak change'!$A$106:AE$202,26,FALSE())),0,(VLOOKUP($A27,'Import OffPeak'!$A$3:AE$99,26,FALSE())-VLOOKUP($A27,'Import OffPeak change'!$A$106:AE$202,26,FALSE())))</f>
        <v>0</v>
      </c>
      <c r="AA27" s="193" t="n">
        <f aca="false">IF(ISERROR(VLOOKUP($A27,'Import OffPeak'!$A$3:AF$99,27,FALSE())-VLOOKUP($A27,'Import OffPeak change'!$A$106:AF$202,27,FALSE())),0,(VLOOKUP($A27,'Import OffPeak'!$A$3:AF$99,27,FALSE())-VLOOKUP($A27,'Import OffPeak change'!$A$106:AF$202,27,FALSE())))</f>
        <v>0</v>
      </c>
      <c r="AB27" s="193" t="n">
        <f aca="false">IF(ISERROR(VLOOKUP($A27,'Import OffPeak'!$A$3:AG$99,28,FALSE())-VLOOKUP($A27,'Import OffPeak change'!$A$106:AG$202,28,FALSE())),0,(VLOOKUP($A27,'Import OffPeak'!$A$3:AG$99,28,FALSE())-VLOOKUP($A27,'Import OffPeak change'!$A$106:AG$202,28,FALSE())))</f>
        <v>0</v>
      </c>
      <c r="AC27" s="193" t="n">
        <f aca="false">IF(ISERROR(VLOOKUP($A27,'Import OffPeak'!$A$3:AH$99,29,FALSE())-VLOOKUP($A27,'Import OffPeak change'!$A$106:AH$202,29,FALSE())),0,(VLOOKUP($A27,'Import OffPeak'!$A$3:AH$99,29,FALSE())-VLOOKUP($A27,'Import OffPeak change'!$A$106:AH$202,29,FALSE())))</f>
        <v>0</v>
      </c>
      <c r="AD27" s="193" t="n">
        <f aca="false">IF(ISERROR(VLOOKUP($A27,'Import OffPeak'!$A$3:AI$99,30,FALSE())-VLOOKUP($A27,'Import OffPeak change'!$A$106:AI$202,30,FALSE())),0,(VLOOKUP($A27,'Import OffPeak'!$A$3:AI$99,30,FALSE())-VLOOKUP($A27,'Import OffPeak change'!$A$106:AI$202,30,FALSE())))</f>
        <v>0</v>
      </c>
      <c r="AE27" s="193" t="n">
        <f aca="false">IF(ISERROR(VLOOKUP($A27,'Import OffPeak'!$A$3:AJ$99,31,FALSE())-VLOOKUP($A27,'Import OffPeak change'!$A$106:AJ$202,31,FALSE())),0,(VLOOKUP($A27,'Import OffPeak'!$A$3:AJ$99,31,FALSE())-VLOOKUP($A27,'Import OffPeak change'!$A$106:AJ$202,31,FALSE())))</f>
        <v>0</v>
      </c>
      <c r="AF27" s="193" t="n">
        <f aca="false">IF(ISERROR(VLOOKUP($A27,'Import OffPeak'!$A$3:AK$99,32,FALSE())-VLOOKUP($A27,'Import OffPeak change'!$A$106:AK$202,32,FALSE())),0,(VLOOKUP($A27,'Import OffPeak'!$A$3:AK$99,32,FALSE())-VLOOKUP($A27,'Import OffPeak change'!$A$106:AK$202,32,FALSE())))</f>
        <v>0</v>
      </c>
      <c r="AG27" s="193" t="n">
        <f aca="false">IF(ISERROR(VLOOKUP($A27,'Import OffPeak'!$A$3:AL$99,33,FALSE())-VLOOKUP($A27,'Import OffPeak change'!$A$106:AL$202,33,FALSE())),0,(VLOOKUP($A27,'Import OffPeak'!$A$3:AL$99,33,FALSE())-VLOOKUP($A27,'Import OffPeak change'!$A$106:AL$202,33,FALSE())))</f>
        <v>0</v>
      </c>
      <c r="AH27" s="193" t="n">
        <f aca="false">IF(ISERROR(VLOOKUP($A27,'Import OffPeak'!$A$3:AM$99,34,FALSE())-VLOOKUP($A27,'Import OffPeak change'!$A$106:AM$202,34,FALSE())),0,(VLOOKUP($A27,'Import OffPeak'!$A$3:AM$99,34,FALSE())-VLOOKUP($A27,'Import OffPeak change'!$A$106:AM$202,34,FALSE())))</f>
        <v>0</v>
      </c>
      <c r="AI27" s="193" t="n">
        <f aca="false">IF(ISERROR(VLOOKUP($A27,'Import OffPeak'!$A$3:AN$99,35,FALSE())-VLOOKUP($A27,'Import OffPeak change'!$A$106:AN$202,35,FALSE())),0,(VLOOKUP($A27,'Import OffPeak'!$A$3:AN$99,35,FALSE())-VLOOKUP($A27,'Import OffPeak change'!$A$106:AN$202,35,FALSE())))</f>
        <v>0</v>
      </c>
      <c r="AJ27" s="193" t="n">
        <f aca="false">IF(ISERROR(VLOOKUP($A27,'Import OffPeak'!$A$3:AO$99,36,FALSE())-VLOOKUP($A27,'Import OffPeak change'!$A$106:AO$202,36,FALSE())),0,(VLOOKUP($A27,'Import OffPeak'!$A$3:AO$99,36,FALSE())-VLOOKUP($A27,'Import OffPeak change'!$A$106:AO$202,36,FALSE())))</f>
        <v>0</v>
      </c>
      <c r="AK27" s="193" t="n">
        <f aca="false">IF(ISERROR(VLOOKUP($A27,'Import OffPeak'!$A$3:AP$99,37,FALSE())-VLOOKUP($A27,'Import OffPeak change'!$A$106:AP$202,37,FALSE())),0,(VLOOKUP($A27,'Import OffPeak'!$A$3:AP$99,37,FALSE())-VLOOKUP($A27,'Import OffPeak change'!$A$106:AP$202,37,FALSE())))</f>
        <v>0</v>
      </c>
      <c r="AL27" s="193" t="n">
        <f aca="false">IF(ISERROR(VLOOKUP($A27,'Import OffPeak'!$A$3:AQ$99,38,FALSE())-VLOOKUP($A27,'Import OffPeak change'!$A$106:AQ$202,38,FALSE())),0,(VLOOKUP($A27,'Import OffPeak'!$A$3:AQ$99,38,FALSE())-VLOOKUP($A27,'Import OffPeak change'!$A$106:AQ$202,38,FALSE())))</f>
        <v>0</v>
      </c>
      <c r="AM27" s="193" t="n">
        <f aca="false">IF(ISERROR(VLOOKUP($A27,'Import OffPeak'!$A$3:AR$99,39,FALSE())-VLOOKUP($A27,'Import OffPeak change'!$A$106:AR$202,39,FALSE())),0,(VLOOKUP($A27,'Import OffPeak'!$A$3:AR$99,39,FALSE())-VLOOKUP($A27,'Import OffPeak change'!$A$106:AR$202,39,FALSE())))</f>
        <v>0</v>
      </c>
      <c r="AN27" s="193" t="n">
        <f aca="false">IF(ISERROR(VLOOKUP($A27,'Import OffPeak'!$A$3:AS$99,40,FALSE())-VLOOKUP($A27,'Import OffPeak change'!$A$106:AS$202,40,FALSE())),0,(VLOOKUP($A27,'Import OffPeak'!$A$3:AS$99,40,FALSE())-VLOOKUP($A27,'Import OffPeak change'!$A$106:AS$202,40,FALSE())))</f>
        <v>0</v>
      </c>
      <c r="AO27" s="193" t="n">
        <f aca="false">IF(ISERROR(VLOOKUP($A27,'Import OffPeak'!$A$3:AT$99,41,FALSE())-VLOOKUP($A27,'Import OffPeak change'!$A$106:AT$202,41,FALSE())),0,(VLOOKUP($A27,'Import OffPeak'!$A$3:AT$99,41,FALSE())-VLOOKUP($A27,'Import OffPeak change'!$A$106:AT$202,41,FALSE())))</f>
        <v>0</v>
      </c>
      <c r="AP27" s="193" t="n">
        <f aca="false">IF(ISERROR(VLOOKUP($A27,'Import OffPeak'!$A$3:AU$99,42,FALSE())-VLOOKUP($A27,'Import OffPeak change'!$A$106:AU$202,42,FALSE())),0,(VLOOKUP($A27,'Import OffPeak'!$A$3:AU$99,42,FALSE())-VLOOKUP($A27,'Import OffPeak change'!$A$106:AU$202,42,FALSE())))</f>
        <v>0</v>
      </c>
      <c r="AQ27" s="193" t="n">
        <f aca="false">IF(ISERROR(VLOOKUP($A27,'Import OffPeak'!$A$3:AV$99,43,FALSE())-VLOOKUP($A27,'Import OffPeak change'!$A$106:AV$202,43,FALSE())),0,(VLOOKUP($A27,'Import OffPeak'!$A$3:AV$99,43,FALSE())-VLOOKUP($A27,'Import OffPeak change'!$A$106:AV$202,43,FALSE())))</f>
        <v>0</v>
      </c>
      <c r="AR27" s="193" t="n">
        <f aca="false">IF(ISERROR(VLOOKUP($A27,'Import OffPeak'!$A$3:AW$99,44,FALSE())-VLOOKUP($A27,'Import OffPeak change'!$A$106:AW$202,44,FALSE())),0,(VLOOKUP($A27,'Import OffPeak'!$A$3:AW$99,44,FALSE())-VLOOKUP($A27,'Import OffPeak change'!$A$106:AW$202,44,FALSE())))</f>
        <v>0</v>
      </c>
      <c r="AS27" s="193" t="n">
        <f aca="false">IF(ISERROR(VLOOKUP($A27,'Import OffPeak'!$A$3:AX$99,45,FALSE())-VLOOKUP($A27,'Import OffPeak change'!$A$106:AX$202,45,FALSE())),0,(VLOOKUP($A27,'Import OffPeak'!$A$3:AX$99,45,FALSE())-VLOOKUP($A27,'Import OffPeak change'!$A$106:AX$202,45,FALSE())))</f>
        <v>0</v>
      </c>
      <c r="AT27" s="193" t="n">
        <f aca="false">IF(ISERROR(VLOOKUP($A27,'Import OffPeak'!$A$3:AY$99,46,FALSE())-VLOOKUP($A27,'Import OffPeak change'!$A$106:AY$202,46,FALSE())),0,(VLOOKUP($A27,'Import OffPeak'!$A$3:AY$99,46,FALSE())-VLOOKUP($A27,'Import OffPeak change'!$A$106:AY$202,46,FALSE())))</f>
        <v>0</v>
      </c>
      <c r="AU27" s="193" t="n">
        <f aca="false">IF(ISERROR(VLOOKUP($A27,'Import OffPeak'!$A$3:AZ$99,47,FALSE())-VLOOKUP($A27,'Import OffPeak change'!$A$106:AZ$202,47,FALSE())),0,(VLOOKUP($A27,'Import OffPeak'!$A$3:AZ$99,47,FALSE())-VLOOKUP($A27,'Import OffPeak change'!$A$106:AZ$202,47,FALSE())))</f>
        <v>0</v>
      </c>
      <c r="AV27" s="193" t="n">
        <f aca="false">IF(ISERROR(VLOOKUP($A27,'Import OffPeak'!$A$3:BA$99,48,FALSE())-VLOOKUP($A27,'Import OffPeak change'!$A$106:BA$202,48,FALSE())),0,(VLOOKUP($A27,'Import OffPeak'!$A$3:BA$99,48,FALSE())-VLOOKUP($A27,'Import OffPeak change'!$A$106:BA$202,48,FALSE())))</f>
        <v>0</v>
      </c>
      <c r="AW27" s="193" t="n">
        <f aca="false">IF(ISERROR(VLOOKUP($A27,'Import OffPeak'!$A$3:BB$99,49,FALSE())-VLOOKUP($A27,'Import OffPeak change'!$A$106:BB$202,49,FALSE())),0,(VLOOKUP($A27,'Import OffPeak'!$A$3:BB$99,49,FALSE())-VLOOKUP($A27,'Import OffPeak change'!$A$106:BB$202,49,FALSE())))</f>
        <v>0</v>
      </c>
      <c r="AX27" s="193" t="n">
        <f aca="false">IF(ISERROR(VLOOKUP($A27,'Import OffPeak'!$A$3:BC$99,50,FALSE())-VLOOKUP($A27,'Import OffPeak change'!$A$106:BC$202,50,FALSE())),0,(VLOOKUP($A27,'Import OffPeak'!$A$3:BC$99,50,FALSE())-VLOOKUP($A27,'Import OffPeak change'!$A$106:BC$202,50,FALSE())))</f>
        <v>0</v>
      </c>
      <c r="AY27" s="193" t="n">
        <f aca="false">IF(ISERROR(VLOOKUP($A27,'Import OffPeak'!$A$3:BD$99,51,FALSE())-VLOOKUP($A27,'Import OffPeak change'!$A$106:BD$202,51,FALSE())),0,(VLOOKUP($A27,'Import OffPeak'!$A$3:BD$99,51,FALSE())-VLOOKUP($A27,'Import OffPeak change'!$A$106:BD$202,51,FALSE())))</f>
        <v>0</v>
      </c>
      <c r="AZ27" s="193" t="n">
        <f aca="false">IF(ISERROR(VLOOKUP($A27,'Import OffPeak'!$A$3:BE$99,52,FALSE())-VLOOKUP($A27,'Import OffPeak change'!$A$106:BE$202,52,FALSE())),0,(VLOOKUP($A27,'Import OffPeak'!$A$3:BE$99,52,FALSE())-VLOOKUP($A27,'Import OffPeak change'!$A$106:BE$202,52,FALSE())))</f>
        <v>0</v>
      </c>
      <c r="BA27" s="193" t="n">
        <f aca="false">IF(ISERROR(VLOOKUP($A27,'Import OffPeak'!$A$3:BF$99,53,FALSE())-VLOOKUP($A27,'Import OffPeak change'!$A$106:BF$202,53,FALSE())),0,(VLOOKUP($A27,'Import OffPeak'!$A$3:BF$99,53,FALSE())-VLOOKUP($A27,'Import OffPeak change'!$A$106:BF$202,53,FALSE())))</f>
        <v>0</v>
      </c>
      <c r="BB27" s="193" t="n">
        <f aca="false">IF(ISERROR(VLOOKUP($A27,'Import OffPeak'!$A$3:BG$99,54,FALSE())-VLOOKUP($A27,'Import OffPeak change'!$A$106:BG$202,54,FALSE())),0,(VLOOKUP($A27,'Import OffPeak'!$A$3:BG$99,54,FALSE())-VLOOKUP($A27,'Import OffPeak change'!$A$106:BG$202,54,FALSE())))</f>
        <v>0</v>
      </c>
      <c r="BC27" s="193" t="n">
        <f aca="false">IF(ISERROR(VLOOKUP($A27,'Import OffPeak'!$A$3:BH$99,55,FALSE())-VLOOKUP($A27,'Import OffPeak change'!$A$106:BH$202,55,FALSE())),0,(VLOOKUP($A27,'Import OffPeak'!$A$3:BH$99,55,FALSE())-VLOOKUP($A27,'Import OffPeak change'!$A$106:BH$202,55,FALSE())))</f>
        <v>0</v>
      </c>
      <c r="BD27" s="193" t="n">
        <f aca="false">IF(ISERROR(VLOOKUP($A27,'Import OffPeak'!$A$3:BI$99,56,FALSE())-VLOOKUP($A27,'Import OffPeak change'!$A$106:BI$202,56,FALSE())),0,(VLOOKUP($A27,'Import OffPeak'!$A$3:BI$99,56,FALSE())-VLOOKUP($A27,'Import OffPeak change'!$A$106:BI$202,56,FALSE())))</f>
        <v>0</v>
      </c>
      <c r="BE27" s="193" t="n">
        <f aca="false">IF(ISERROR(VLOOKUP($A27,'Import OffPeak'!$A$3:BJ$99,57,FALSE())-VLOOKUP($A27,'Import OffPeak change'!$A$106:BJ$202,57,FALSE())),0,(VLOOKUP($A27,'Import OffPeak'!$A$3:BJ$99,57,FALSE())-VLOOKUP($A27,'Import OffPeak change'!$A$106:BJ$202,57,FALSE())))</f>
        <v>0</v>
      </c>
      <c r="BF27" s="193" t="n">
        <f aca="false">IF(ISERROR(VLOOKUP($A27,'Import OffPeak'!$A$3:BK$99,58,FALSE())-VLOOKUP($A27,'Import OffPeak change'!$A$106:BK$202,58,FALSE())),0,(VLOOKUP($A27,'Import OffPeak'!$A$3:BK$99,58,FALSE())-VLOOKUP($A27,'Import OffPeak change'!$A$106:BK$202,58,FALSE())))</f>
        <v>0</v>
      </c>
      <c r="BG27" s="193" t="n">
        <f aca="false">IF(ISERROR(VLOOKUP($A27,'Import OffPeak'!$A$3:BL$99,59,FALSE())-VLOOKUP($A27,'Import OffPeak change'!$A$106:BL$202,59,FALSE())),0,(VLOOKUP($A27,'Import OffPeak'!$A$3:BL$99,59,FALSE())-VLOOKUP($A27,'Import OffPeak change'!$A$106:BL$202,59,FALSE())))</f>
        <v>0</v>
      </c>
      <c r="BH27" s="193" t="n">
        <f aca="false">IF(ISERROR(VLOOKUP($A27,'Import OffPeak'!$A$3:BM$99,60,FALSE())-VLOOKUP($A27,'Import OffPeak change'!$A$106:BM$202,60,FALSE())),0,(VLOOKUP($A27,'Import OffPeak'!$A$3:BM$99,60,FALSE())-VLOOKUP($A27,'Import OffPeak change'!$A$106:BM$202,60,FALSE())))</f>
        <v>0</v>
      </c>
      <c r="BI27" s="193" t="n">
        <f aca="false">IF(ISERROR(VLOOKUP($A27,'Import OffPeak'!$A$3:BN$99,61,FALSE())-VLOOKUP($A27,'Import OffPeak change'!$A$106:BN$202,61,FALSE())),0,(VLOOKUP($A27,'Import OffPeak'!$A$3:BN$99,61,FALSE())-VLOOKUP($A27,'Import OffPeak change'!$A$106:BN$202,61,FALSE())))</f>
        <v>0</v>
      </c>
      <c r="BJ27" s="193" t="n">
        <f aca="false">IF(ISERROR(VLOOKUP($A27,'Import OffPeak'!$A$3:BO$99,62,FALSE())-VLOOKUP($A27,'Import OffPeak change'!$A$106:BO$202,62,FALSE())),0,(VLOOKUP($A27,'Import OffPeak'!$A$3:BO$99,62,FALSE())-VLOOKUP($A27,'Import OffPeak change'!$A$106:BO$202,62,FALSE())))</f>
        <v>0</v>
      </c>
      <c r="BK27" s="193" t="n">
        <f aca="false">IF(ISERROR(VLOOKUP($A27,'Import OffPeak'!$A$3:BP$99,63,FALSE())-VLOOKUP($A27,'Import OffPeak change'!$A$106:BP$202,63,FALSE())),0,(VLOOKUP($A27,'Import OffPeak'!$A$3:BP$99,63,FALSE())-VLOOKUP($A27,'Import OffPeak change'!$A$106:BP$202,63,FALSE())))</f>
        <v>0</v>
      </c>
      <c r="BL27" s="193" t="n">
        <f aca="false">IF(ISERROR(VLOOKUP($A27,'Import OffPeak'!$A$3:BQ$99,64,FALSE())-VLOOKUP($A27,'Import OffPeak change'!$A$106:BQ$202,64,FALSE())),0,(VLOOKUP($A27,'Import OffPeak'!$A$3:BQ$99,64,FALSE())-VLOOKUP($A27,'Import OffPeak change'!$A$106:BQ$202,64,FALSE())))</f>
        <v>0</v>
      </c>
      <c r="BM27" s="193" t="n">
        <f aca="false">IF(ISERROR(VLOOKUP($A27,'Import OffPeak'!$A$3:BR$99,65,FALSE())-VLOOKUP($A27,'Import OffPeak change'!$A$106:BR$202,65,FALSE())),0,(VLOOKUP($A27,'Import OffPeak'!$A$3:BR$99,65,FALSE())-VLOOKUP($A27,'Import OffPeak change'!$A$106:BR$202,65,FALSE())))</f>
        <v>0</v>
      </c>
      <c r="BN27" s="193" t="n">
        <f aca="false">IF(ISERROR(VLOOKUP($A27,'Import OffPeak'!$A$3:BS$99,66,FALSE())-VLOOKUP($A27,'Import OffPeak change'!$A$106:BS$202,66,FALSE())),0,(VLOOKUP($A27,'Import OffPeak'!$A$3:BS$99,66,FALSE())-VLOOKUP($A27,'Import OffPeak change'!$A$106:BS$202,66,FALSE())))</f>
        <v>0</v>
      </c>
      <c r="BO27" s="193" t="n">
        <f aca="false">IF(ISERROR(VLOOKUP($A27,'Import OffPeak'!$A$3:BT$99,67,FALSE())-VLOOKUP($A27,'Import OffPeak change'!$A$106:BT$202,67,FALSE())),0,(VLOOKUP($A27,'Import OffPeak'!$A$3:BT$99,67,FALSE())-VLOOKUP($A27,'Import OffPeak change'!$A$106:BT$202,67,FALSE())))</f>
        <v>0</v>
      </c>
      <c r="BP27" s="193" t="n">
        <f aca="false">IF(ISERROR(VLOOKUP($A27,'Import OffPeak'!$A$3:BU$99,68,FALSE())-VLOOKUP($A27,'Import OffPeak change'!$A$106:BU$202,68,FALSE())),0,(VLOOKUP($A27,'Import OffPeak'!$A$3:BU$99,68,FALSE())-VLOOKUP($A27,'Import OffPeak change'!$A$106:BU$202,68,FALSE())))</f>
        <v>0</v>
      </c>
      <c r="BQ27" s="193" t="n">
        <f aca="false">IF(ISERROR(VLOOKUP($A27,'Import OffPeak'!$A$3:BV$99,69,FALSE())-VLOOKUP($A27,'Import OffPeak change'!$A$106:BV$202,69,FALSE())),0,(VLOOKUP($A27,'Import OffPeak'!$A$3:BV$99,69,FALSE())-VLOOKUP($A27,'Import OffPeak change'!$A$106:BV$202,69,FALSE())))</f>
        <v>0</v>
      </c>
      <c r="BR27" s="193" t="n">
        <f aca="false">IF(ISERROR(VLOOKUP($A27,'Import OffPeak'!$A$3:BW$99,70,FALSE())-VLOOKUP($A27,'Import OffPeak change'!$A$106:BW$202,70,FALSE())),0,(VLOOKUP($A27,'Import OffPeak'!$A$3:BW$99,70,FALSE())-VLOOKUP($A27,'Import OffPeak change'!$A$106:BW$202,70,FALSE())))</f>
        <v>0</v>
      </c>
      <c r="BS27" s="193" t="n">
        <f aca="false">IF(ISERROR(VLOOKUP($A27,'Import OffPeak'!$A$3:BX$99,71,FALSE())-VLOOKUP($A27,'Import OffPeak change'!$A$106:BX$202,71,FALSE())),0,(VLOOKUP($A27,'Import OffPeak'!$A$3:BX$99,71,FALSE())-VLOOKUP($A27,'Import OffPeak change'!$A$106:BX$202,71,FALSE())))</f>
        <v>0</v>
      </c>
      <c r="BT27" s="193" t="n">
        <f aca="false">IF(ISERROR(VLOOKUP($A27,'Import OffPeak'!$A$3:BY$99,72,FALSE())-VLOOKUP($A27,'Import OffPeak change'!$A$106:BY$202,72,FALSE())),0,(VLOOKUP($A27,'Import OffPeak'!$A$3:BY$99,72,FALSE())-VLOOKUP($A27,'Import OffPeak change'!$A$106:BY$202,72,FALSE())))</f>
        <v>0</v>
      </c>
      <c r="BU27" s="193" t="n">
        <f aca="false">IF(ISERROR(VLOOKUP($A27,'Import OffPeak'!$A$3:BZ$99,73,FALSE())-VLOOKUP($A27,'Import OffPeak change'!$A$106:BZ$202,73,FALSE())),0,(VLOOKUP($A27,'Import OffPeak'!$A$3:BZ$99,73,FALSE())-VLOOKUP($A27,'Import OffPeak change'!$A$106:BZ$202,73,FALSE())))</f>
        <v>0</v>
      </c>
      <c r="BV27" s="193" t="n">
        <f aca="false">IF(ISERROR(VLOOKUP($A27,'Import OffPeak'!$A$3:CA$99,74,FALSE())-VLOOKUP($A27,'Import OffPeak change'!$A$106:CA$202,74,FALSE())),0,(VLOOKUP($A27,'Import OffPeak'!$A$3:CA$99,74,FALSE())-VLOOKUP($A27,'Import OffPeak change'!$A$106:CA$202,74,FALSE())))</f>
        <v>0</v>
      </c>
      <c r="BW27" s="193" t="n">
        <f aca="false">IF(ISERROR(VLOOKUP($A27,'Import OffPeak'!$A$3:CB$99,75,FALSE())-VLOOKUP($A27,'Import OffPeak change'!$A$106:CB$202,75,FALSE())),0,(VLOOKUP($A27,'Import OffPeak'!$A$3:CB$99,75,FALSE())-VLOOKUP($A27,'Import OffPeak change'!$A$106:CB$202,75,FALSE())))</f>
        <v>0</v>
      </c>
      <c r="BX27" s="193" t="n">
        <f aca="false">IF(ISERROR(VLOOKUP($A27,'Import OffPeak'!$A$3:CC$99,76,FALSE())-VLOOKUP($A27,'Import OffPeak change'!$A$106:CC$202,76,FALSE())),0,(VLOOKUP($A27,'Import OffPeak'!$A$3:CC$99,76,FALSE())-VLOOKUP($A27,'Import OffPeak change'!$A$106:CC$202,76,FALSE())))</f>
        <v>0</v>
      </c>
      <c r="BY27" s="193" t="n">
        <f aca="false">IF(ISERROR(VLOOKUP($A27,'Import OffPeak'!$A$3:CD$99,77,FALSE())-VLOOKUP($A27,'Import OffPeak change'!$A$106:CD$202,77,FALSE())),0,(VLOOKUP($A27,'Import OffPeak'!$A$3:CD$99,77,FALSE())-VLOOKUP($A27,'Import OffPeak change'!$A$106:CD$202,77,FALSE())))</f>
        <v>0</v>
      </c>
      <c r="BZ27" s="193" t="n">
        <f aca="false">IF(ISERROR(VLOOKUP($A27,'Import OffPeak'!$A$3:CE$99,78,FALSE())-VLOOKUP($A27,'Import OffPeak change'!$A$106:CE$202,78,FALSE())),0,(VLOOKUP($A27,'Import OffPeak'!$A$3:CE$99,78,FALSE())-VLOOKUP($A27,'Import OffPeak change'!$A$106:CE$202,78,FALSE())))</f>
        <v>0</v>
      </c>
      <c r="CA27" s="193" t="n">
        <f aca="false">IF(ISERROR(VLOOKUP($A27,'Import OffPeak'!$A$3:CF$99,79,FALSE())-VLOOKUP($A27,'Import OffPeak change'!$A$106:CF$202,79,FALSE())),0,(VLOOKUP($A27,'Import OffPeak'!$A$3:CF$99,79,FALSE())-VLOOKUP($A27,'Import OffPeak change'!$A$106:CF$202,79,FALSE())))</f>
        <v>0</v>
      </c>
      <c r="CB27" s="193" t="n">
        <f aca="false">IF(ISERROR(VLOOKUP($A27,'Import OffPeak'!$A$3:CG$99,80,FALSE())-VLOOKUP($A27,'Import OffPeak change'!$A$106:CG$202,80,FALSE())),0,(VLOOKUP($A27,'Import OffPeak'!$A$3:CG$99,80,FALSE())-VLOOKUP($A27,'Import OffPeak change'!$A$106:CG$202,80,FALSE())))</f>
        <v>0</v>
      </c>
      <c r="CC27" s="193" t="n">
        <f aca="false">IF(ISERROR(VLOOKUP($A27,'Import OffPeak'!$A$3:CH$99,81,FALSE())-VLOOKUP($A27,'Import OffPeak change'!$A$106:CH$202,81,FALSE())),0,(VLOOKUP($A27,'Import OffPeak'!$A$3:CH$99,81,FALSE())-VLOOKUP($A27,'Import OffPeak change'!$A$106:CH$202,81,FALSE())))</f>
        <v>0</v>
      </c>
      <c r="CD27" s="193" t="n">
        <f aca="false">IF(ISERROR(VLOOKUP($A27,'Import OffPeak'!$A$3:CI$99,82,FALSE())-VLOOKUP($A27,'Import OffPeak change'!$A$106:CI$202,82,FALSE())),0,(VLOOKUP($A27,'Import OffPeak'!$A$3:CI$99,82,FALSE())-VLOOKUP($A27,'Import OffPeak change'!$A$106:CI$202,82,FALSE())))</f>
        <v>0</v>
      </c>
      <c r="CE27" s="193" t="n">
        <f aca="false">IF(ISERROR(VLOOKUP($A27,'Import OffPeak'!$A$3:CJ$99,83,FALSE())-VLOOKUP($A27,'Import OffPeak change'!$A$106:CJ$202,83,FALSE())),0,(VLOOKUP($A27,'Import OffPeak'!$A$3:CJ$99,83,FALSE())-VLOOKUP($A27,'Import OffPeak change'!$A$106:CJ$202,83,FALSE())))</f>
        <v>0</v>
      </c>
      <c r="CF27" s="193" t="n">
        <f aca="false">IF(ISERROR(VLOOKUP($A27,'Import OffPeak'!$A$3:CK$99,84,FALSE())-VLOOKUP($A27,'Import OffPeak change'!$A$106:CK$202,84,FALSE())),0,(VLOOKUP($A27,'Import OffPeak'!$A$3:CK$99,84,FALSE())-VLOOKUP($A27,'Import OffPeak change'!$A$106:CK$202,84,FALSE())))</f>
        <v>0</v>
      </c>
      <c r="CG27" s="193" t="n">
        <f aca="false">IF(ISERROR(VLOOKUP($A27,'Import OffPeak'!$A$3:CL$99,85,FALSE())-VLOOKUP($A27,'Import OffPeak change'!$A$106:CL$202,85,FALSE())),0,(VLOOKUP($A27,'Import OffPeak'!$A$3:CL$99,85,FALSE())-VLOOKUP($A27,'Import OffPeak change'!$A$106:CL$202,85,FALSE())))</f>
        <v>0</v>
      </c>
      <c r="CH27" s="193" t="n">
        <f aca="false">IF(ISERROR(VLOOKUP($A27,'Import OffPeak'!$A$3:CM$99,86,FALSE())-VLOOKUP($A27,'Import OffPeak change'!$A$106:CM$202,86,FALSE())),0,(VLOOKUP($A27,'Import OffPeak'!$A$3:CM$99,86,FALSE())-VLOOKUP($A27,'Import OffPeak change'!$A$106:CM$202,86,FALSE())))</f>
        <v>0</v>
      </c>
      <c r="CI27" s="193" t="n">
        <f aca="false">IF(ISERROR(VLOOKUP($A27,'Import OffPeak'!$A$3:CN$99,87,FALSE())-VLOOKUP($A27,'Import OffPeak change'!$A$106:CN$202,87,FALSE())),0,(VLOOKUP($A27,'Import OffPeak'!$A$3:CN$99,87,FALSE())-VLOOKUP($A27,'Import OffPeak change'!$A$106:CN$202,87,FALSE())))</f>
        <v>0</v>
      </c>
      <c r="CJ27" s="193" t="n">
        <f aca="false">IF(ISERROR(VLOOKUP($A27,'Import OffPeak'!$A$3:CO$99,88,FALSE())-VLOOKUP($A27,'Import OffPeak change'!$A$106:CO$202,88,FALSE())),0,(VLOOKUP($A27,'Import OffPeak'!$A$3:CO$99,88,FALSE())-VLOOKUP($A27,'Import OffPeak change'!$A$106:CO$202,88,FALSE())))</f>
        <v>0</v>
      </c>
      <c r="CK27" s="193" t="n">
        <f aca="false">IF(ISERROR(VLOOKUP($A27,'Import OffPeak'!$A$3:CP$99,89,FALSE())-VLOOKUP($A27,'Import OffPeak change'!$A$106:CP$202,89,FALSE())),0,(VLOOKUP($A27,'Import OffPeak'!$A$3:CP$99,89,FALSE())-VLOOKUP($A27,'Import OffPeak change'!$A$106:CP$202,89,FALSE())))</f>
        <v>0</v>
      </c>
      <c r="CL27" s="193" t="n">
        <f aca="false">IF(ISERROR(VLOOKUP($A27,'Import OffPeak'!$A$3:CQ$99,90,FALSE())-VLOOKUP($A27,'Import OffPeak change'!$A$106:CQ$202,90,FALSE())),0,(VLOOKUP($A27,'Import OffPeak'!$A$3:CQ$99,90,FALSE())-VLOOKUP($A27,'Import OffPeak change'!$A$106:CQ$202,90,FALSE())))</f>
        <v>0</v>
      </c>
      <c r="CM27" s="193" t="n">
        <f aca="false">IF(ISERROR(VLOOKUP($A27,'Import OffPeak'!$A$3:CR$99,91,FALSE())-VLOOKUP($A27,'Import OffPeak change'!$A$106:CR$202,91,FALSE())),0,(VLOOKUP($A27,'Import OffPeak'!$A$3:CR$99,91,FALSE())-VLOOKUP($A27,'Import OffPeak change'!$A$106:CR$202,91,FALSE())))</f>
        <v>0</v>
      </c>
      <c r="CN27" s="193" t="n">
        <f aca="false">IF(ISERROR(VLOOKUP($A27,'Import OffPeak'!$A$3:CS$99,92,FALSE())-VLOOKUP($A27,'Import OffPeak change'!$A$106:CS$202,92,FALSE())),0,(VLOOKUP($A27,'Import OffPeak'!$A$3:CS$99,92,FALSE())-VLOOKUP($A27,'Import OffPeak change'!$A$106:CS$202,92,FALSE())))</f>
        <v>0</v>
      </c>
      <c r="CO27" s="193" t="n">
        <f aca="false">IF(ISERROR(VLOOKUP($A27,'Import OffPeak'!$A$3:CT$99,93,FALSE())-VLOOKUP($A27,'Import OffPeak change'!$A$106:CT$202,93,FALSE())),0,(VLOOKUP($A27,'Import OffPeak'!$A$3:CT$99,93,FALSE())-VLOOKUP($A27,'Import OffPeak change'!$A$106:CT$202,93,FALSE())))</f>
        <v>0</v>
      </c>
      <c r="CP27" s="193" t="n">
        <f aca="false">IF(ISERROR(VLOOKUP($A27,'Import OffPeak'!$A$3:CU$99,94,FALSE())-VLOOKUP($A27,'Import OffPeak change'!$A$106:CU$202,94,FALSE())),0,(VLOOKUP($A27,'Import OffPeak'!$A$3:CU$99,94,FALSE())-VLOOKUP($A27,'Import OffPeak change'!$A$106:CU$202,94,FALSE())))</f>
        <v>0</v>
      </c>
      <c r="CQ27" s="193" t="n">
        <f aca="false">IF(ISERROR(VLOOKUP($A27,'Import OffPeak'!$A$3:CV$99,95,FALSE())-VLOOKUP($A27,'Import OffPeak change'!$A$106:CV$202,95,FALSE())),0,(VLOOKUP($A27,'Import OffPeak'!$A$3:CV$99,95,FALSE())-VLOOKUP($A27,'Import OffPeak change'!$A$106:CV$202,95,FALSE())))</f>
        <v>0</v>
      </c>
      <c r="CR27" s="193" t="n">
        <f aca="false">IF(ISERROR(VLOOKUP($A27,'Import OffPeak'!$A$3:CW$99,96,FALSE())-VLOOKUP($A27,'Import OffPeak change'!$A$106:CW$202,96,FALSE())),0,(VLOOKUP($A27,'Import OffPeak'!$A$3:CW$99,96,FALSE())-VLOOKUP($A27,'Import OffPeak change'!$A$106:CW$202,96,FALSE())))</f>
        <v>0</v>
      </c>
      <c r="CS27" s="193" t="n">
        <f aca="false">IF(ISERROR(VLOOKUP($A27,'Import OffPeak'!$A$3:CX$99,97,FALSE())-VLOOKUP($A27,'Import OffPeak change'!$A$106:CX$202,97,FALSE())),0,(VLOOKUP($A27,'Import OffPeak'!$A$3:CX$99,97,FALSE())-VLOOKUP($A27,'Import OffPeak change'!$A$106:CX$202,97,FALSE())))</f>
        <v>0</v>
      </c>
      <c r="CT27" s="193" t="n">
        <f aca="false">IF(ISERROR(VLOOKUP($A27,'Import OffPeak'!$A$3:CY$99,98,FALSE())-VLOOKUP($A27,'Import OffPeak change'!$A$106:CY$202,98,FALSE())),0,(VLOOKUP($A27,'Import OffPeak'!$A$3:CY$99,98,FALSE())-VLOOKUP($A27,'Import OffPeak change'!$A$106:CY$202,98,FALSE())))</f>
        <v>0</v>
      </c>
      <c r="CU27" s="193" t="n">
        <f aca="false">IF(ISERROR(VLOOKUP($A27,'Import OffPeak'!$A$3:CZ$99,99,FALSE())-VLOOKUP($A27,'Import OffPeak change'!$A$106:CZ$202,99,FALSE())),0,(VLOOKUP($A27,'Import OffPeak'!$A$3:CZ$99,99,FALSE())-VLOOKUP($A27,'Import OffPeak change'!$A$106:CZ$202,99,FALSE())))</f>
        <v>0</v>
      </c>
      <c r="CV27" s="193" t="n">
        <f aca="false">IF(ISERROR(VLOOKUP($A27,'Import OffPeak'!$A$3:DA$99,100,FALSE())-VLOOKUP($A27,'Import OffPeak change'!$A$106:DA$202,100,FALSE())),0,(VLOOKUP($A27,'Import OffPeak'!$A$3:DA$99,100,FALSE())-VLOOKUP($A27,'Import OffPeak change'!$A$106:DA$202,100,FALSE())))</f>
        <v>0</v>
      </c>
      <c r="CW27" s="193" t="n">
        <f aca="false">IF(ISERROR(VLOOKUP($A27,'Import OffPeak'!$A$3:DB$99,101,FALSE())-VLOOKUP($A27,'Import OffPeak change'!$A$106:DB$202,101,FALSE())),0,(VLOOKUP($A27,'Import OffPeak'!$A$3:DB$99,101,FALSE())-VLOOKUP($A27,'Import OffPeak change'!$A$106:DB$202,101,FALSE())))</f>
        <v>0</v>
      </c>
      <c r="CX27" s="193" t="n">
        <f aca="false">IF(ISERROR(VLOOKUP($A27,'Import OffPeak'!$A$3:DC$99,102,FALSE())-VLOOKUP($A27,'Import OffPeak change'!$A$106:DC$202,102,FALSE())),0,(VLOOKUP($A27,'Import OffPeak'!$A$3:DC$99,102,FALSE())-VLOOKUP($A27,'Import OffPeak change'!$A$106:DC$202,102,FALSE())))</f>
        <v>0</v>
      </c>
      <c r="CY27" s="193" t="n">
        <f aca="false">IF(ISERROR(VLOOKUP($A27,'Import OffPeak'!$A$3:DD$99,103,FALSE())-VLOOKUP($A27,'Import OffPeak change'!$A$106:DD$202,103,FALSE())),0,(VLOOKUP($A27,'Import OffPeak'!$A$3:DD$99,103,FALSE())-VLOOKUP($A27,'Import OffPeak change'!$A$106:DD$202,103,FALSE())))</f>
        <v>0</v>
      </c>
      <c r="CZ27" s="193" t="n">
        <f aca="false">IF(ISERROR(VLOOKUP($A27,'Import OffPeak'!$A$3:DE$99,104,FALSE())-VLOOKUP($A27,'Import OffPeak change'!$A$106:DE$202,104,FALSE())),0,(VLOOKUP($A27,'Import OffPeak'!$A$3:DE$99,104,FALSE())-VLOOKUP($A27,'Import OffPeak change'!$A$106:DE$202,104,FALSE())))</f>
        <v>0</v>
      </c>
      <c r="DA27" s="193" t="n">
        <f aca="false">IF(ISERROR(VLOOKUP($A27,'Import OffPeak'!$A$3:DF$99,105,FALSE())-VLOOKUP($A27,'Import OffPeak change'!$A$106:DF$202,105,FALSE())),0,(VLOOKUP($A27,'Import OffPeak'!$A$3:DF$99,105,FALSE())-VLOOKUP($A27,'Import OffPeak change'!$A$106:DF$202,105,FALSE())))</f>
        <v>0</v>
      </c>
      <c r="DB27" s="193" t="n">
        <f aca="false">IF(ISERROR(VLOOKUP($A27,'Import OffPeak'!$A$3:DG$99,106,FALSE())-VLOOKUP($A27,'Import OffPeak change'!$A$106:DG$202,106,FALSE())),0,(VLOOKUP($A27,'Import OffPeak'!$A$3:DG$99,106,FALSE())-VLOOKUP($A27,'Import OffPeak change'!$A$106:DG$202,106,FALSE())))</f>
        <v>0</v>
      </c>
      <c r="DC27" s="193" t="n">
        <f aca="false">IF(ISERROR(VLOOKUP($A27,'Import OffPeak'!$A$3:DH$99,107,FALSE())-VLOOKUP($A27,'Import OffPeak change'!$A$106:DH$202,107,FALSE())),0,(VLOOKUP($A27,'Import OffPeak'!$A$3:DH$99,107,FALSE())-VLOOKUP($A27,'Import OffPeak change'!$A$106:DH$202,107,FALSE())))</f>
        <v>0</v>
      </c>
      <c r="DD27" s="193" t="n">
        <f aca="false">IF(ISERROR(VLOOKUP($A27,'Import OffPeak'!$A$3:DI$99,108,FALSE())-VLOOKUP($A27,'Import OffPeak change'!$A$106:DI$202,108,FALSE())),0,(VLOOKUP($A27,'Import OffPeak'!$A$3:DI$99,108,FALSE())-VLOOKUP($A27,'Import OffPeak change'!$A$106:DI$202,108,FALSE())))</f>
        <v>0</v>
      </c>
      <c r="DE27" s="193" t="n">
        <f aca="false">IF(ISERROR(VLOOKUP($A27,'Import OffPeak'!$A$3:DJ$99,109,FALSE())-VLOOKUP($A27,'Import OffPeak change'!$A$106:DJ$202,109,FALSE())),0,(VLOOKUP($A27,'Import OffPeak'!$A$3:DJ$99,109,FALSE())-VLOOKUP($A27,'Import OffPeak change'!$A$106:DJ$202,109,FALSE())))</f>
        <v>0</v>
      </c>
      <c r="DF27" s="193" t="n">
        <f aca="false">IF(ISERROR(VLOOKUP($A27,'Import OffPeak'!$A$3:DK$99,110,FALSE())-VLOOKUP($A27,'Import OffPeak change'!$A$106:DK$202,110,FALSE())),0,(VLOOKUP($A27,'Import OffPeak'!$A$3:DK$99,110,FALSE())-VLOOKUP($A27,'Import OffPeak change'!$A$106:DK$202,110,FALSE())))</f>
        <v>0</v>
      </c>
      <c r="DG27" s="193" t="n">
        <f aca="false">IF(ISERROR(VLOOKUP($A27,'Import OffPeak'!$A$3:DL$99,111,FALSE())-VLOOKUP($A27,'Import OffPeak change'!$A$106:DL$202,111,FALSE())),0,(VLOOKUP($A27,'Import OffPeak'!$A$3:DL$99,111,FALSE())-VLOOKUP($A27,'Import OffPeak change'!$A$106:DL$202,111,FALSE())))</f>
        <v>0</v>
      </c>
      <c r="DH27" s="193" t="n">
        <f aca="false">IF(ISERROR(VLOOKUP($A27,'Import OffPeak'!$A$3:DM$99,112,FALSE())-VLOOKUP($A27,'Import OffPeak change'!$A$106:DM$202,112,FALSE())),0,(VLOOKUP($A27,'Import OffPeak'!$A$3:DM$99,112,FALSE())-VLOOKUP($A27,'Import OffPeak change'!$A$106:DM$202,112,FALSE())))</f>
        <v>0</v>
      </c>
      <c r="DI27" s="193" t="n">
        <f aca="false">IF(ISERROR(VLOOKUP($A27,'Import OffPeak'!$A$3:DN$99,113,FALSE())-VLOOKUP($A27,'Import OffPeak change'!$A$106:DN$202,113,FALSE())),0,(VLOOKUP($A27,'Import OffPeak'!$A$3:DN$99,113,FALSE())-VLOOKUP($A27,'Import OffPeak change'!$A$106:DN$202,113,FALSE())))</f>
        <v>0</v>
      </c>
      <c r="DJ27" s="193" t="n">
        <f aca="false">IF(ISERROR(VLOOKUP($A27,'Import OffPeak'!$A$3:DO$99,114,FALSE())-VLOOKUP($A27,'Import OffPeak change'!$A$106:DO$202,114,FALSE())),0,(VLOOKUP($A27,'Import OffPeak'!$A$3:DO$99,114,FALSE())-VLOOKUP($A27,'Import OffPeak change'!$A$106:DO$202,114,FALSE())))</f>
        <v>0</v>
      </c>
      <c r="DK27" s="193" t="n">
        <f aca="false">IF(ISERROR(VLOOKUP($A27,'Import OffPeak'!$A$3:DP$99,115,FALSE())-VLOOKUP($A27,'Import OffPeak change'!$A$106:DP$202,115,FALSE())),0,(VLOOKUP($A27,'Import OffPeak'!$A$3:DP$99,115,FALSE())-VLOOKUP($A27,'Import OffPeak change'!$A$106:DP$202,115,FALSE())))</f>
        <v>0</v>
      </c>
      <c r="DL27" s="193" t="n">
        <f aca="false">IF(ISERROR(VLOOKUP($A27,'Import OffPeak'!$A$3:DQ$99,116,FALSE())-VLOOKUP($A27,'Import OffPeak change'!$A$106:DQ$202,116,FALSE())),0,(VLOOKUP($A27,'Import OffPeak'!$A$3:DQ$99,116,FALSE())-VLOOKUP($A27,'Import OffPeak change'!$A$106:DQ$202,116,FALSE())))</f>
        <v>0</v>
      </c>
      <c r="DM27" s="193" t="n">
        <f aca="false">IF(ISERROR(VLOOKUP($A27,'Import OffPeak'!$A$3:DR$99,117,FALSE())-VLOOKUP($A27,'Import OffPeak change'!$A$106:DR$202,117,FALSE())),0,(VLOOKUP($A27,'Import OffPeak'!$A$3:DR$99,117,FALSE())-VLOOKUP($A27,'Import OffPeak change'!$A$106:DR$202,117,FALSE())))</f>
        <v>0</v>
      </c>
      <c r="DN27" s="193" t="n">
        <f aca="false">IF(ISERROR(VLOOKUP($A27,'Import OffPeak'!$A$3:DS$99,118,FALSE())-VLOOKUP($A27,'Import OffPeak change'!$A$106:DS$202,118,FALSE())),0,(VLOOKUP($A27,'Import OffPeak'!$A$3:DS$99,118,FALSE())-VLOOKUP($A27,'Import OffPeak change'!$A$106:DS$202,118,FALSE())))</f>
        <v>0</v>
      </c>
      <c r="DO27" s="193" t="n">
        <f aca="false">IF(ISERROR(VLOOKUP($A27,'Import OffPeak'!$A$3:DT$99,119,FALSE())-VLOOKUP($A27,'Import OffPeak change'!$A$106:DT$202,119,FALSE())),0,(VLOOKUP($A27,'Import OffPeak'!$A$3:DT$99,119,FALSE())-VLOOKUP($A27,'Import OffPeak change'!$A$106:DT$202,119,FALSE())))</f>
        <v>0</v>
      </c>
      <c r="DP27" s="193" t="n">
        <f aca="false">IF(ISERROR(VLOOKUP($A27,'Import OffPeak'!$A$3:DU$99,120,FALSE())-VLOOKUP($A27,'Import OffPeak change'!$A$106:DU$202,120,FALSE())),0,(VLOOKUP($A27,'Import OffPeak'!$A$3:DU$99,120,FALSE())-VLOOKUP($A27,'Import OffPeak change'!$A$106:DU$202,120,FALSE())))</f>
        <v>0</v>
      </c>
      <c r="DQ27" s="193" t="n">
        <f aca="false">IF(ISERROR(VLOOKUP($A27,'Import OffPeak'!$A$3:DV$99,121,FALSE())-VLOOKUP($A27,'Import OffPeak change'!$A$106:DV$202,121,FALSE())),0,(VLOOKUP($A27,'Import OffPeak'!$A$3:DV$99,121,FALSE())-VLOOKUP($A27,'Import OffPeak change'!$A$106:DV$202,121,FALSE())))</f>
        <v>0</v>
      </c>
      <c r="DR27" s="193" t="n">
        <f aca="false">IF(ISERROR(VLOOKUP($A27,'Import OffPeak'!$A$3:DW$99,122,FALSE())-VLOOKUP($A27,'Import OffPeak change'!$A$106:DW$202,122,FALSE())),0,(VLOOKUP($A27,'Import OffPeak'!$A$3:DW$99,122,FALSE())-VLOOKUP($A27,'Import OffPeak change'!$A$106:DW$202,122,FALSE())))</f>
        <v>0</v>
      </c>
      <c r="DS27" s="193" t="n">
        <f aca="false">IF(ISERROR(VLOOKUP($A27,'Import OffPeak'!$A$3:DX$99,123,FALSE())-VLOOKUP($A27,'Import OffPeak change'!$A$106:DX$202,123,FALSE())),0,(VLOOKUP($A27,'Import OffPeak'!$A$3:DX$99,123,FALSE())-VLOOKUP($A27,'Import OffPeak change'!$A$106:DX$202,123,FALSE())))</f>
        <v>0</v>
      </c>
      <c r="DT27" s="193" t="n">
        <f aca="false">IF(ISERROR(VLOOKUP($A27,'Import OffPeak'!$A$3:DY$99,124,FALSE())-VLOOKUP($A27,'Import OffPeak change'!$A$106:DY$202,124,FALSE())),0,(VLOOKUP($A27,'Import OffPeak'!$A$3:DY$99,124,FALSE())-VLOOKUP($A27,'Import OffPeak change'!$A$106:DY$202,124,FALSE())))</f>
        <v>0</v>
      </c>
      <c r="DU27" s="193" t="n">
        <f aca="false">IF(ISERROR(VLOOKUP($A27,'Import OffPeak'!$A$3:DZ$99,125,FALSE())-VLOOKUP($A27,'Import OffPeak change'!$A$106:DZ$202,125,FALSE())),0,(VLOOKUP($A27,'Import OffPeak'!$A$3:DZ$99,125,FALSE())-VLOOKUP($A27,'Import OffPeak change'!$A$106:DZ$202,125,FALSE())))</f>
        <v>0</v>
      </c>
      <c r="DV27" s="193" t="n">
        <f aca="false">IF(ISERROR(VLOOKUP($A27,'Import OffPeak'!$A$3:EA$99,126,FALSE())-VLOOKUP($A27,'Import OffPeak change'!$A$106:EA$202,126,FALSE())),0,(VLOOKUP($A27,'Import OffPeak'!$A$3:EA$99,126,FALSE())-VLOOKUP($A27,'Import OffPeak change'!$A$106:EA$202,126,FALSE())))</f>
        <v>0</v>
      </c>
      <c r="DW27" s="193" t="n">
        <f aca="false">IF(ISERROR(VLOOKUP($A27,'Import OffPeak'!$A$3:EB$99,127,FALSE())-VLOOKUP($A27,'Import OffPeak change'!$A$106:EB$202,127,FALSE())),0,(VLOOKUP($A27,'Import OffPeak'!$A$3:EB$99,127,FALSE())-VLOOKUP($A27,'Import OffPeak change'!$A$106:EB$202,127,FALSE())))</f>
        <v>0</v>
      </c>
      <c r="DX27" s="193" t="n">
        <f aca="false">IF(ISERROR(VLOOKUP($A27,'Import OffPeak'!$A$3:EC$99,128,FALSE())-VLOOKUP($A27,'Import OffPeak change'!$A$106:EC$202,128,FALSE())),0,(VLOOKUP($A27,'Import OffPeak'!$A$3:EC$99,128,FALSE())-VLOOKUP($A27,'Import OffPeak change'!$A$106:EC$202,128,FALSE())))</f>
        <v>0</v>
      </c>
      <c r="DY27" s="193" t="n">
        <f aca="false">IF(ISERROR(VLOOKUP($A27,'Import OffPeak'!$A$3:ED$99,129,FALSE())-VLOOKUP($A27,'Import OffPeak change'!$A$106:ED$202,129,FALSE())),0,(VLOOKUP($A27,'Import OffPeak'!$A$3:ED$99,129,FALSE())-VLOOKUP($A27,'Import OffPeak change'!$A$106:ED$202,129,FALSE())))</f>
        <v>0</v>
      </c>
      <c r="DZ27" s="193" t="n">
        <f aca="false">IF(ISERROR(VLOOKUP($A27,'Import OffPeak'!$A$3:EE$99,130,FALSE())-VLOOKUP($A27,'Import OffPeak change'!$A$106:EE$202,130,FALSE())),0,(VLOOKUP($A27,'Import OffPeak'!$A$3:EE$99,130,FALSE())-VLOOKUP($A27,'Import OffPeak change'!$A$106:EE$202,130,FALSE())))</f>
        <v>0</v>
      </c>
      <c r="EA27" s="193" t="n">
        <f aca="false">IF(ISERROR(VLOOKUP($A27,'Import OffPeak'!$A$3:EF$99,131,FALSE())-VLOOKUP($A27,'Import OffPeak change'!$A$106:EF$202,131,FALSE())),0,(VLOOKUP($A27,'Import OffPeak'!$A$3:EF$99,131,FALSE())-VLOOKUP($A27,'Import OffPeak change'!$A$106:EF$202,131,FALSE())))</f>
        <v>0</v>
      </c>
      <c r="EB27" s="193" t="n">
        <f aca="false">IF(ISERROR(VLOOKUP($A27,'Import OffPeak'!$A$3:EG$99,132,FALSE())-VLOOKUP($A27,'Import OffPeak change'!$A$106:EG$202,132,FALSE())),0,(VLOOKUP($A27,'Import OffPeak'!$A$3:EG$99,132,FALSE())-VLOOKUP($A27,'Import OffPeak change'!$A$106:EG$202,132,FALSE())))</f>
        <v>0</v>
      </c>
      <c r="EC27" s="193" t="n">
        <f aca="false">IF(ISERROR(VLOOKUP($A27,'Import OffPeak'!$A$3:EH$99,133,FALSE())-VLOOKUP($A27,'Import OffPeak change'!$A$106:EH$202,133,FALSE())),0,(VLOOKUP($A27,'Import OffPeak'!$A$3:EH$99,133,FALSE())-VLOOKUP($A27,'Import OffPeak change'!$A$106:EH$202,133,FALSE())))</f>
        <v>0</v>
      </c>
      <c r="ED27" s="193" t="n">
        <f aca="false">IF(ISERROR(VLOOKUP($A27,'Import OffPeak'!$A$3:EI$99,134,FALSE())-VLOOKUP($A27,'Import OffPeak change'!$A$106:EI$202,134,FALSE())),0,(VLOOKUP($A27,'Import OffPeak'!$A$3:EI$99,134,FALSE())-VLOOKUP($A27,'Import OffPeak change'!$A$106:EI$202,134,FALSE())))</f>
        <v>0</v>
      </c>
      <c r="EE27" s="193" t="n">
        <f aca="false">IF(ISERROR(VLOOKUP($A27,'Import OffPeak'!$A$3:EJ$99,135,FALSE())-VLOOKUP($A27,'Import OffPeak change'!$A$106:EJ$202,135,FALSE())),0,(VLOOKUP($A27,'Import OffPeak'!$A$3:EJ$99,135,FALSE())-VLOOKUP($A27,'Import OffPeak change'!$A$106:EJ$202,135,FALSE())))</f>
        <v>0</v>
      </c>
      <c r="EF27" s="193" t="n">
        <f aca="false">IF(ISERROR(VLOOKUP($A27,'Import OffPeak'!$A$3:EK$99,136,FALSE())-VLOOKUP($A27,'Import OffPeak change'!$A$106:EK$202,136,FALSE())),0,(VLOOKUP($A27,'Import OffPeak'!$A$3:EK$99,136,FALSE())-VLOOKUP($A27,'Import OffPeak change'!$A$106:EK$202,136,FALSE())))</f>
        <v>0</v>
      </c>
      <c r="EG27" s="193" t="n">
        <f aca="false">IF(ISERROR(VLOOKUP($A27,'Import OffPeak'!$A$3:EL$99,137,FALSE())-VLOOKUP($A27,'Import OffPeak change'!$A$106:EL$202,137,FALSE())),0,(VLOOKUP($A27,'Import OffPeak'!$A$3:EL$99,137,FALSE())-VLOOKUP($A27,'Import OffPeak change'!$A$106:EL$202,137,FALSE())))</f>
        <v>0</v>
      </c>
      <c r="EH27" s="193" t="n">
        <f aca="false">IF(ISERROR(VLOOKUP($A27,'Import OffPeak'!$A$3:EM$99,138,FALSE())-VLOOKUP($A27,'Import OffPeak change'!$A$106:EM$202,138,FALSE())),0,(VLOOKUP($A27,'Import OffPeak'!$A$3:EM$99,138,FALSE())-VLOOKUP($A27,'Import OffPeak change'!$A$106:EM$202,138,FALSE())))</f>
        <v>0</v>
      </c>
      <c r="EI27" s="193" t="n">
        <f aca="false">IF(ISERROR(VLOOKUP($A27,'Import OffPeak'!$A$3:EN$99,139,FALSE())-VLOOKUP($A27,'Import OffPeak change'!$A$106:EN$202,139,FALSE())),0,(VLOOKUP($A27,'Import OffPeak'!$A$3:EN$99,139,FALSE())-VLOOKUP($A27,'Import OffPeak change'!$A$106:EN$202,139,FALSE())))</f>
        <v>0</v>
      </c>
      <c r="EJ27" s="193" t="n">
        <f aca="false">IF(ISERROR(VLOOKUP($A27,'Import OffPeak'!$A$3:EO$99,140,FALSE())-VLOOKUP($A27,'Import OffPeak change'!$A$106:EO$202,140,FALSE())),0,(VLOOKUP($A27,'Import OffPeak'!$A$3:EO$99,140,FALSE())-VLOOKUP($A27,'Import OffPeak change'!$A$106:EO$202,140,FALSE())))</f>
        <v>0</v>
      </c>
      <c r="EK27" s="193" t="n">
        <f aca="false">IF(ISERROR(VLOOKUP($A27,'Import OffPeak'!$A$3:EP$99,141,FALSE())-VLOOKUP($A27,'Import OffPeak change'!$A$106:EP$202,141,FALSE())),0,(VLOOKUP($A27,'Import OffPeak'!$A$3:EP$99,141,FALSE())-VLOOKUP($A27,'Import OffPeak change'!$A$106:EP$202,141,FALSE())))</f>
        <v>0</v>
      </c>
      <c r="EL27" s="193" t="n">
        <f aca="false">IF(ISERROR(VLOOKUP($A27,'Import OffPeak'!$A$3:EQ$99,142,FALSE())-VLOOKUP($A27,'Import OffPeak change'!$A$106:EQ$202,142,FALSE())),0,(VLOOKUP($A27,'Import OffPeak'!$A$3:EQ$99,142,FALSE())-VLOOKUP($A27,'Import OffPeak change'!$A$106:EQ$202,142,FALSE())))</f>
        <v>0</v>
      </c>
      <c r="EM27" s="193" t="n">
        <f aca="false">IF(ISERROR(VLOOKUP($A27,'Import OffPeak'!$A$3:ER$99,143,FALSE())-VLOOKUP($A27,'Import OffPeak change'!$A$106:ER$202,143,FALSE())),0,(VLOOKUP($A27,'Import OffPeak'!$A$3:ER$99,143,FALSE())-VLOOKUP($A27,'Import OffPeak change'!$A$106:ER$202,143,FALSE())))</f>
        <v>0</v>
      </c>
      <c r="EN27" s="193" t="n">
        <f aca="false">IF(ISERROR(VLOOKUP($A27,'Import OffPeak'!$A$3:ES$99,144,FALSE())-VLOOKUP($A27,'Import OffPeak change'!$A$106:ES$202,144,FALSE())),0,(VLOOKUP($A27,'Import OffPeak'!$A$3:ES$99,144,FALSE())-VLOOKUP($A27,'Import OffPeak change'!$A$106:ES$202,144,FALSE())))</f>
        <v>0</v>
      </c>
      <c r="EO27" s="193" t="n">
        <f aca="false">IF(ISERROR(VLOOKUP($A27,'Import OffPeak'!$A$3:ET$99,145,FALSE())-VLOOKUP($A27,'Import OffPeak change'!$A$106:ET$202,145,FALSE())),0,(VLOOKUP($A27,'Import OffPeak'!$A$3:ET$99,145,FALSE())-VLOOKUP($A27,'Import OffPeak change'!$A$106:ET$202,145,FALSE())))</f>
        <v>0</v>
      </c>
      <c r="EP27" s="193" t="n">
        <f aca="false">IF(ISERROR(VLOOKUP($A27,'Import OffPeak'!$A$3:EU$99,146,FALSE())-VLOOKUP($A27,'Import OffPeak change'!$A$106:EU$202,146,FALSE())),0,(VLOOKUP($A27,'Import OffPeak'!$A$3:EU$99,146,FALSE())-VLOOKUP($A27,'Import OffPeak change'!$A$106:EU$202,146,FALSE())))</f>
        <v>0</v>
      </c>
      <c r="EQ27" s="193" t="n">
        <f aca="false">IF(ISERROR(VLOOKUP($A27,'Import OffPeak'!$A$3:EV$99,147,FALSE())-VLOOKUP($A27,'Import OffPeak change'!$A$106:EV$202,147,FALSE())),0,(VLOOKUP($A27,'Import OffPeak'!$A$3:EV$99,147,FALSE())-VLOOKUP($A27,'Import OffPeak change'!$A$106:EV$202,147,FALSE())))</f>
        <v>0</v>
      </c>
      <c r="ER27" s="193" t="n">
        <f aca="false">IF(ISERROR(VLOOKUP($A27,'Import OffPeak'!$A$3:EW$99,148,FALSE())-VLOOKUP($A27,'Import OffPeak change'!$A$106:EW$202,148,FALSE())),0,(VLOOKUP($A27,'Import OffPeak'!$A$3:EW$99,148,FALSE())-VLOOKUP($A27,'Import OffPeak change'!$A$106:EW$202,148,FALSE())))</f>
        <v>0</v>
      </c>
      <c r="ES27" s="193" t="n">
        <f aca="false">IF(ISERROR(VLOOKUP($A27,'Import OffPeak'!$A$3:EX$99,149,FALSE())-VLOOKUP($A27,'Import OffPeak change'!$A$106:EX$202,149,FALSE())),0,(VLOOKUP($A27,'Import OffPeak'!$A$3:EX$99,149,FALSE())-VLOOKUP($A27,'Import OffPeak change'!$A$106:EX$202,149,FALSE())))</f>
        <v>0</v>
      </c>
      <c r="ET27" s="193" t="n">
        <f aca="false">IF(ISERROR(VLOOKUP($A27,'Import OffPeak'!$A$3:EY$99,150,FALSE())-VLOOKUP($A27,'Import OffPeak change'!$A$106:EY$202,150,FALSE())),0,(VLOOKUP($A27,'Import OffPeak'!$A$3:EY$99,150,FALSE())-VLOOKUP($A27,'Import OffPeak change'!$A$106:EY$202,150,FALSE())))</f>
        <v>0</v>
      </c>
      <c r="EU27" s="193" t="n">
        <f aca="false">IF(ISERROR(VLOOKUP($A27,'Import OffPeak'!$A$3:EZ$99,151,FALSE())-VLOOKUP($A27,'Import OffPeak change'!$A$106:EZ$202,151,FALSE())),0,(VLOOKUP($A27,'Import OffPeak'!$A$3:EZ$99,151,FALSE())-VLOOKUP($A27,'Import OffPeak change'!$A$106:EZ$202,151,FALSE())))</f>
        <v>0</v>
      </c>
      <c r="EV27" s="193" t="n">
        <f aca="false">IF(ISERROR(VLOOKUP($A27,'Import OffPeak'!$A$3:FA$99,152,FALSE())-VLOOKUP($A27,'Import OffPeak change'!$A$106:FA$202,152,FALSE())),0,(VLOOKUP($A27,'Import OffPeak'!$A$3:FA$99,152,FALSE())-VLOOKUP($A27,'Import OffPeak change'!$A$106:FA$202,152,FALSE())))</f>
        <v>0</v>
      </c>
      <c r="EW27" s="193" t="n">
        <f aca="false">IF(ISERROR(VLOOKUP($A27,'Import OffPeak'!$A$3:FB$99,153,FALSE())-VLOOKUP($A27,'Import OffPeak change'!$A$106:FB$202,153,FALSE())),0,(VLOOKUP($A27,'Import OffPeak'!$A$3:FB$99,153,FALSE())-VLOOKUP($A27,'Import OffPeak change'!$A$106:FB$202,153,FALSE())))</f>
        <v>0</v>
      </c>
      <c r="EX27" s="193" t="n">
        <f aca="false">IF(ISERROR(VLOOKUP($A27,'Import OffPeak'!$A$3:FC$99,154,FALSE())-VLOOKUP($A27,'Import OffPeak change'!$A$106:FC$202,154,FALSE())),0,(VLOOKUP($A27,'Import OffPeak'!$A$3:FC$99,154,FALSE())-VLOOKUP($A27,'Import OffPeak change'!$A$106:FC$202,154,FALSE())))</f>
        <v>0</v>
      </c>
      <c r="EY27" s="193" t="n">
        <f aca="false">IF(ISERROR(VLOOKUP($A27,'Import OffPeak'!$A$3:FD$99,155,FALSE())-VLOOKUP($A27,'Import OffPeak change'!$A$106:FD$202,155,FALSE())),0,(VLOOKUP($A27,'Import OffPeak'!$A$3:FD$99,155,FALSE())-VLOOKUP($A27,'Import OffPeak change'!$A$106:FD$202,155,FALSE())))</f>
        <v>0</v>
      </c>
      <c r="EZ27" s="193" t="n">
        <f aca="false">IF(ISERROR(VLOOKUP($A27,'Import OffPeak'!$A$3:FE$99,156,FALSE())-VLOOKUP($A27,'Import OffPeak change'!$A$106:FE$202,156,FALSE())),0,(VLOOKUP($A27,'Import OffPeak'!$A$3:FE$99,156,FALSE())-VLOOKUP($A27,'Import OffPeak change'!$A$106:FE$202,156,FALSE())))</f>
        <v>0</v>
      </c>
      <c r="FA27" s="193" t="n">
        <f aca="false">IF(ISERROR(VLOOKUP($A27,'Import OffPeak'!$A$3:FF$99,157,FALSE())-VLOOKUP($A27,'Import OffPeak change'!$A$106:FF$202,157,FALSE())),0,(VLOOKUP($A27,'Import OffPeak'!$A$3:FF$99,157,FALSE())-VLOOKUP($A27,'Import OffPeak change'!$A$106:FF$202,157,FALSE())))</f>
        <v>0</v>
      </c>
      <c r="FB27" s="193" t="n">
        <f aca="false">IF(ISERROR(VLOOKUP($A27,'Import OffPeak'!$A$3:FG$99,158,FALSE())-VLOOKUP($A27,'Import OffPeak change'!$A$106:FG$202,158,FALSE())),0,(VLOOKUP($A27,'Import OffPeak'!$A$3:FG$99,158,FALSE())-VLOOKUP($A27,'Import OffPeak change'!$A$106:FG$202,158,FALSE())))</f>
        <v>0</v>
      </c>
      <c r="FC27" s="193" t="n">
        <f aca="false">IF(ISERROR(VLOOKUP($A27,'Import OffPeak'!$A$3:FH$99,159,FALSE())-VLOOKUP($A27,'Import OffPeak change'!$A$106:FH$202,159,FALSE())),0,(VLOOKUP($A27,'Import OffPeak'!$A$3:FH$99,159,FALSE())-VLOOKUP($A27,'Import OffPeak change'!$A$106:FH$202,159,FALSE())))</f>
        <v>0</v>
      </c>
      <c r="FD27" s="193" t="n">
        <f aca="false">IF(ISERROR(VLOOKUP($A27,'Import OffPeak'!$A$3:FI$99,160,FALSE())-VLOOKUP($A27,'Import OffPeak change'!$A$106:FI$202,160,FALSE())),0,(VLOOKUP($A27,'Import OffPeak'!$A$3:FI$99,160,FALSE())-VLOOKUP($A27,'Import OffPeak change'!$A$106:FI$202,160,FALSE())))</f>
        <v>0</v>
      </c>
      <c r="FE27" s="193" t="n">
        <f aca="false">IF(ISERROR(VLOOKUP($A27,'Import OffPeak'!$A$3:FJ$99,161,FALSE())-VLOOKUP($A27,'Import OffPeak change'!$A$106:FJ$202,161,FALSE())),0,(VLOOKUP($A27,'Import OffPeak'!$A$3:FJ$99,161,FALSE())-VLOOKUP($A27,'Import OffPeak change'!$A$106:FJ$202,161,FALSE())))</f>
        <v>0</v>
      </c>
      <c r="FF27" s="193" t="n">
        <f aca="false">IF(ISERROR(VLOOKUP($A27,'Import OffPeak'!$A$3:FK$99,162,FALSE())-VLOOKUP($A27,'Import OffPeak change'!$A$106:FK$202,162,FALSE())),0,(VLOOKUP($A27,'Import OffPeak'!$A$3:FK$99,162,FALSE())-VLOOKUP($A27,'Import OffPeak change'!$A$106:FK$202,162,FALSE())))</f>
        <v>0</v>
      </c>
      <c r="FG27" s="193" t="n">
        <f aca="false">IF(ISERROR(VLOOKUP($A27,'Import OffPeak'!$A$3:FL$99,163,FALSE())-VLOOKUP($A27,'Import OffPeak change'!$A$106:FL$202,163,FALSE())),0,(VLOOKUP($A27,'Import OffPeak'!$A$3:FL$99,163,FALSE())-VLOOKUP($A27,'Import OffPeak change'!$A$106:FL$202,163,FALSE())))</f>
        <v>0</v>
      </c>
      <c r="FH27" s="193" t="n">
        <f aca="false">IF(ISERROR(VLOOKUP($A27,'Import OffPeak'!$A$3:FM$99,164,FALSE())-VLOOKUP($A27,'Import OffPeak change'!$A$106:FM$202,164,FALSE())),0,(VLOOKUP($A27,'Import OffPeak'!$A$3:FM$99,164,FALSE())-VLOOKUP($A27,'Import OffPeak change'!$A$106:FM$202,164,FALSE())))</f>
        <v>0</v>
      </c>
      <c r="FI27" s="193" t="n">
        <f aca="false">IF(ISERROR(VLOOKUP($A27,'Import OffPeak'!$A$3:FN$99,165,FALSE())-VLOOKUP($A27,'Import OffPeak change'!$A$106:FN$202,165,FALSE())),0,(VLOOKUP($A27,'Import OffPeak'!$A$3:FN$99,165,FALSE())-VLOOKUP($A27,'Import OffPeak change'!$A$106:FN$202,165,FALSE())))</f>
        <v>0</v>
      </c>
      <c r="FJ27" s="193" t="n">
        <f aca="false">IF(ISERROR(VLOOKUP($A27,'Import OffPeak'!$A$3:FO$99,166,FALSE())-VLOOKUP($A27,'Import OffPeak change'!$A$106:FO$202,166,FALSE())),0,(VLOOKUP($A27,'Import OffPeak'!$A$3:FO$99,166,FALSE())-VLOOKUP($A27,'Import OffPeak change'!$A$106:FO$202,166,FALSE())))</f>
        <v>0</v>
      </c>
      <c r="FK27" s="193" t="n">
        <f aca="false">IF(ISERROR(VLOOKUP($A27,'Import OffPeak'!$A$3:FP$99,167,FALSE())-VLOOKUP($A27,'Import OffPeak change'!$A$106:FP$202,167,FALSE())),0,(VLOOKUP($A27,'Import OffPeak'!$A$3:FP$99,167,FALSE())-VLOOKUP($A27,'Import OffPeak change'!$A$106:FP$202,167,FALSE())))</f>
        <v>0</v>
      </c>
      <c r="FL27" s="193" t="n">
        <f aca="false">IF(ISERROR(VLOOKUP($A27,'Import OffPeak'!$A$3:FQ$99,168,FALSE())-VLOOKUP($A27,'Import OffPeak change'!$A$106:FQ$202,168,FALSE())),0,(VLOOKUP($A27,'Import OffPeak'!$A$3:FQ$99,168,FALSE())-VLOOKUP($A27,'Import OffPeak change'!$A$106:FQ$202,168,FALSE())))</f>
        <v>0</v>
      </c>
      <c r="FM27" s="193" t="n">
        <f aca="false">IF(ISERROR(VLOOKUP($A27,'Import OffPeak'!$A$3:FR$99,169,FALSE())-VLOOKUP($A27,'Import OffPeak change'!$A$106:FR$202,169,FALSE())),0,(VLOOKUP($A27,'Import OffPeak'!$A$3:FR$99,169,FALSE())-VLOOKUP($A27,'Import OffPeak change'!$A$106:FR$202,169,FALSE())))</f>
        <v>0</v>
      </c>
      <c r="FN27" s="193" t="n">
        <f aca="false">IF(ISERROR(VLOOKUP($A27,'Import OffPeak'!$A$3:FS$99,170,FALSE())-VLOOKUP($A27,'Import OffPeak change'!$A$106:FS$202,170,FALSE())),0,(VLOOKUP($A27,'Import OffPeak'!$A$3:FS$99,170,FALSE())-VLOOKUP($A27,'Import OffPeak change'!$A$106:FS$202,170,FALSE())))</f>
        <v>0</v>
      </c>
      <c r="FO27" s="193" t="n">
        <f aca="false">IF(ISERROR(VLOOKUP($A27,'Import OffPeak'!$A$3:FT$99,171,FALSE())-VLOOKUP($A27,'Import OffPeak change'!$A$106:FT$202,171,FALSE())),0,(VLOOKUP($A27,'Import OffPeak'!$A$3:FT$99,171,FALSE())-VLOOKUP($A27,'Import OffPeak change'!$A$106:FT$202,171,FALSE())))</f>
        <v>0</v>
      </c>
      <c r="FP27" s="193" t="n">
        <f aca="false">IF(ISERROR(VLOOKUP($A27,'Import OffPeak'!$A$3:FU$99,172,FALSE())-VLOOKUP($A27,'Import OffPeak change'!$A$106:FU$202,172,FALSE())),0,(VLOOKUP($A27,'Import OffPeak'!$A$3:FU$99,172,FALSE())-VLOOKUP($A27,'Import OffPeak change'!$A$106:FU$202,172,FALSE())))</f>
        <v>0</v>
      </c>
      <c r="FQ27" s="193" t="n">
        <f aca="false">IF(ISERROR(VLOOKUP($A27,'Import OffPeak'!$A$3:FV$99,173,FALSE())-VLOOKUP($A27,'Import OffPeak change'!$A$106:FV$202,173,FALSE())),0,(VLOOKUP($A27,'Import OffPeak'!$A$3:FV$99,173,FALSE())-VLOOKUP($A27,'Import OffPeak change'!$A$106:FV$202,173,FALSE())))</f>
        <v>0</v>
      </c>
      <c r="FR27" s="193" t="n">
        <f aca="false">IF(ISERROR(VLOOKUP($A27,'Import OffPeak'!$A$3:FW$99,174,FALSE())-VLOOKUP($A27,'Import OffPeak change'!$A$106:FW$202,174,FALSE())),0,(VLOOKUP($A27,'Import OffPeak'!$A$3:FW$99,174,FALSE())-VLOOKUP($A27,'Import OffPeak change'!$A$106:FW$202,174,FALSE())))</f>
        <v>0</v>
      </c>
      <c r="FS27" s="193" t="n">
        <f aca="false">IF(ISERROR(VLOOKUP($A27,'Import OffPeak'!$A$3:FX$99,175,FALSE())-VLOOKUP($A27,'Import OffPeak change'!$A$106:FX$202,175,FALSE())),0,(VLOOKUP($A27,'Import OffPeak'!$A$3:FX$99,175,FALSE())-VLOOKUP($A27,'Import OffPeak change'!$A$106:FX$202,175,FALSE())))</f>
        <v>0</v>
      </c>
      <c r="FT27" s="193" t="n">
        <f aca="false">IF(ISERROR(VLOOKUP($A27,'Import OffPeak'!$A$3:FY$99,176,FALSE())-VLOOKUP($A27,'Import OffPeak change'!$A$106:FY$202,176,FALSE())),0,(VLOOKUP($A27,'Import OffPeak'!$A$3:FY$99,176,FALSE())-VLOOKUP($A27,'Import OffPeak change'!$A$106:FY$202,176,FALSE())))</f>
        <v>0</v>
      </c>
      <c r="FU27" s="193" t="n">
        <f aca="false">IF(ISERROR(VLOOKUP($A27,'Import OffPeak'!$A$3:FZ$99,177,FALSE())-VLOOKUP($A27,'Import OffPeak change'!$A$106:FZ$202,177,FALSE())),0,(VLOOKUP($A27,'Import OffPeak'!$A$3:FZ$99,177,FALSE())-VLOOKUP($A27,'Import OffPeak change'!$A$106:FZ$202,177,FALSE())))</f>
        <v>0</v>
      </c>
      <c r="FV27" s="193" t="n">
        <f aca="false">IF(ISERROR(VLOOKUP($A27,'Import OffPeak'!$A$3:GA$99,178,FALSE())-VLOOKUP($A27,'Import OffPeak change'!$A$106:GA$202,178,FALSE())),0,(VLOOKUP($A27,'Import OffPeak'!$A$3:GA$99,178,FALSE())-VLOOKUP($A27,'Import OffPeak change'!$A$106:GA$202,178,FALSE())))</f>
        <v>0</v>
      </c>
      <c r="FW27" s="193" t="n">
        <f aca="false">IF(ISERROR(VLOOKUP($A27,'Import OffPeak'!$A$3:GB$99,179,FALSE())-VLOOKUP($A27,'Import OffPeak change'!$A$106:GB$202,179,FALSE())),0,(VLOOKUP($A27,'Import OffPeak'!$A$3:GB$99,179,FALSE())-VLOOKUP($A27,'Import OffPeak change'!$A$106:GB$202,179,FALSE())))</f>
        <v>0</v>
      </c>
      <c r="FX27" s="193" t="n">
        <f aca="false">IF(ISERROR(VLOOKUP($A27,'Import OffPeak'!$A$3:GC$99,180,FALSE())-VLOOKUP($A27,'Import OffPeak change'!$A$106:GC$202,180,FALSE())),0,(VLOOKUP($A27,'Import OffPeak'!$A$3:GC$99,180,FALSE())-VLOOKUP($A27,'Import OffPeak change'!$A$106:GC$202,180,FALSE())))</f>
        <v>0</v>
      </c>
      <c r="FY27" s="193" t="n">
        <f aca="false">IF(ISERROR(VLOOKUP($A27,'Import OffPeak'!$A$3:GD$99,181,FALSE())-VLOOKUP($A27,'Import OffPeak change'!$A$106:GD$202,181,FALSE())),0,(VLOOKUP($A27,'Import OffPeak'!$A$3:GD$99,181,FALSE())-VLOOKUP($A27,'Import OffPeak change'!$A$106:GD$202,181,FALSE())))</f>
        <v>0</v>
      </c>
      <c r="FZ27" s="193" t="n">
        <f aca="false">IF(ISERROR(VLOOKUP($A27,'Import OffPeak'!$A$3:GE$99,182,FALSE())-VLOOKUP($A27,'Import OffPeak change'!$A$106:GE$202,182,FALSE())),0,(VLOOKUP($A27,'Import OffPeak'!$A$3:GE$99,182,FALSE())-VLOOKUP($A27,'Import OffPeak change'!$A$106:GE$202,182,FALSE())))</f>
        <v>0</v>
      </c>
      <c r="GA27" s="193" t="n">
        <f aca="false">IF(ISERROR(VLOOKUP($A27,'Import OffPeak'!$A$3:GF$99,183,FALSE())-VLOOKUP($A27,'Import OffPeak change'!$A$106:GF$202,183,FALSE())),0,(VLOOKUP($A27,'Import OffPeak'!$A$3:GF$99,183,FALSE())-VLOOKUP($A27,'Import OffPeak change'!$A$106:GF$202,183,FALSE())))</f>
        <v>0</v>
      </c>
      <c r="GB27" s="193" t="n">
        <f aca="false">IF(ISERROR(VLOOKUP($A27,'Import OffPeak'!$A$3:GG$99,184,FALSE())-VLOOKUP($A27,'Import OffPeak change'!$A$106:GG$202,184,FALSE())),0,(VLOOKUP($A27,'Import OffPeak'!$A$3:GG$99,184,FALSE())-VLOOKUP($A27,'Import OffPeak change'!$A$106:GG$202,184,FALSE())))</f>
        <v>0</v>
      </c>
      <c r="GC27" s="193" t="n">
        <f aca="false">IF(ISERROR(VLOOKUP($A27,'Import OffPeak'!$A$3:GH$99,185,FALSE())-VLOOKUP($A27,'Import OffPeak change'!$A$106:GH$202,185,FALSE())),0,(VLOOKUP($A27,'Import OffPeak'!$A$3:GH$99,185,FALSE())-VLOOKUP($A27,'Import OffPeak change'!$A$106:GH$202,185,FALSE())))</f>
        <v>0</v>
      </c>
      <c r="GD27" s="193" t="n">
        <f aca="false">IF(ISERROR(VLOOKUP($A27,'Import OffPeak'!$A$3:GI$99,186,FALSE())-VLOOKUP($A27,'Import OffPeak change'!$A$106:GI$202,186,FALSE())),0,(VLOOKUP($A27,'Import OffPeak'!$A$3:GI$99,186,FALSE())-VLOOKUP($A27,'Import OffPeak change'!$A$106:GI$202,186,FALSE())))</f>
        <v>0</v>
      </c>
      <c r="GE27" s="193" t="n">
        <f aca="false">IF(ISERROR(VLOOKUP($A27,'Import OffPeak'!$A$3:GJ$99,187,FALSE())-VLOOKUP($A27,'Import OffPeak change'!$A$106:GJ$202,187,FALSE())),0,(VLOOKUP($A27,'Import OffPeak'!$A$3:GJ$99,187,FALSE())-VLOOKUP($A27,'Import OffPeak change'!$A$106:GJ$202,187,FALSE())))</f>
        <v>0</v>
      </c>
      <c r="GF27" s="193" t="n">
        <f aca="false">IF(ISERROR(VLOOKUP($A27,'Import OffPeak'!$A$3:GK$99,188,FALSE())-VLOOKUP($A27,'Import OffPeak change'!$A$106:GK$202,188,FALSE())),0,(VLOOKUP($A27,'Import OffPeak'!$A$3:GK$99,188,FALSE())-VLOOKUP($A27,'Import OffPeak change'!$A$106:GK$202,188,FALSE())))</f>
        <v>0</v>
      </c>
      <c r="GG27" s="193" t="n">
        <f aca="false">IF(ISERROR(VLOOKUP($A27,'Import OffPeak'!$A$3:GL$99,189,FALSE())-VLOOKUP($A27,'Import OffPeak change'!$A$106:GL$202,189,FALSE())),0,(VLOOKUP($A27,'Import OffPeak'!$A$3:GL$99,189,FALSE())-VLOOKUP($A27,'Import OffPeak change'!$A$106:GL$202,189,FALSE())))</f>
        <v>0</v>
      </c>
      <c r="GH27" s="193" t="n">
        <f aca="false">IF(ISERROR(VLOOKUP($A27,'Import OffPeak'!$A$3:GM$99,190,FALSE())-VLOOKUP($A27,'Import OffPeak change'!$A$106:GM$202,190,FALSE())),0,(VLOOKUP($A27,'Import OffPeak'!$A$3:GM$99,190,FALSE())-VLOOKUP($A27,'Import OffPeak change'!$A$106:GM$202,190,FALSE())))</f>
        <v>0</v>
      </c>
      <c r="GI27" s="193" t="n">
        <f aca="false">IF(ISERROR(VLOOKUP($A27,'Import OffPeak'!$A$3:GN$99,191,FALSE())-VLOOKUP($A27,'Import OffPeak change'!$A$106:GN$202,191,FALSE())),0,(VLOOKUP($A27,'Import OffPeak'!$A$3:GN$99,191,FALSE())-VLOOKUP($A27,'Import OffPeak change'!$A$106:GN$202,191,FALSE())))</f>
        <v>0</v>
      </c>
      <c r="GJ27" s="193" t="n">
        <f aca="false">IF(ISERROR(VLOOKUP($A27,'Import OffPeak'!$A$3:GO$99,192,FALSE())-VLOOKUP($A27,'Import OffPeak change'!$A$106:GO$202,192,FALSE())),0,(VLOOKUP($A27,'Import OffPeak'!$A$3:GO$99,192,FALSE())-VLOOKUP($A27,'Import OffPeak change'!$A$106:GO$202,192,FALSE())))</f>
        <v>0</v>
      </c>
      <c r="GK27" s="193" t="n">
        <f aca="false">IF(ISERROR(VLOOKUP($A27,'Import OffPeak'!$A$3:GP$99,193,FALSE())-VLOOKUP($A27,'Import OffPeak change'!$A$106:GP$202,193,FALSE())),0,(VLOOKUP($A27,'Import OffPeak'!$A$3:GP$99,193,FALSE())-VLOOKUP($A27,'Import OffPeak change'!$A$106:GP$202,193,FALSE())))</f>
        <v>0</v>
      </c>
      <c r="GL27" s="193" t="n">
        <f aca="false">IF(ISERROR(VLOOKUP($A27,'Import OffPeak'!$A$3:GQ$99,194,FALSE())-VLOOKUP($A27,'Import OffPeak change'!$A$106:GQ$202,194,FALSE())),0,(VLOOKUP($A27,'Import OffPeak'!$A$3:GQ$99,194,FALSE())-VLOOKUP($A27,'Import OffPeak change'!$A$106:GQ$202,194,FALSE())))</f>
        <v>0</v>
      </c>
      <c r="GM27" s="193" t="n">
        <f aca="false">IF(ISERROR(VLOOKUP($A27,'Import OffPeak'!$A$3:GR$99,195,FALSE())-VLOOKUP($A27,'Import OffPeak change'!$A$106:GR$202,195,FALSE())),0,(VLOOKUP($A27,'Import OffPeak'!$A$3:GR$99,195,FALSE())-VLOOKUP($A27,'Import OffPeak change'!$A$106:GR$202,195,FALSE())))</f>
        <v>0</v>
      </c>
      <c r="GN27" s="193" t="n">
        <f aca="false">IF(ISERROR(VLOOKUP($A27,'Import OffPeak'!$A$3:GS$99,196,FALSE())-VLOOKUP($A27,'Import OffPeak change'!$A$106:GS$202,196,FALSE())),0,(VLOOKUP($A27,'Import OffPeak'!$A$3:GS$99,196,FALSE())-VLOOKUP($A27,'Import OffPeak change'!$A$106:GS$202,196,FALSE())))</f>
        <v>0</v>
      </c>
      <c r="GO27" s="193" t="n">
        <f aca="false">IF(ISERROR(VLOOKUP($A27,'Import OffPeak'!$A$3:GT$99,197,FALSE())-VLOOKUP($A27,'Import OffPeak change'!$A$106:GT$202,197,FALSE())),0,(VLOOKUP($A27,'Import OffPeak'!$A$3:GT$99,197,FALSE())-VLOOKUP($A27,'Import OffPeak change'!$A$106:GT$202,197,FALSE())))</f>
        <v>0</v>
      </c>
      <c r="GP27" s="193" t="n">
        <f aca="false">IF(ISERROR(VLOOKUP($A27,'Import OffPeak'!$A$3:GU$99,198,FALSE())-VLOOKUP($A27,'Import OffPeak change'!$A$106:GU$202,198,FALSE())),0,(VLOOKUP($A27,'Import OffPeak'!$A$3:GU$99,198,FALSE())-VLOOKUP($A27,'Import OffPeak change'!$A$106:GU$202,198,FALSE())))</f>
        <v>0</v>
      </c>
      <c r="GQ27" s="193" t="n">
        <f aca="false">IF(ISERROR(VLOOKUP($A27,'Import OffPeak'!$A$3:GV$99,199,FALSE())-VLOOKUP($A27,'Import OffPeak change'!$A$106:GV$202,199,FALSE())),0,(VLOOKUP($A27,'Import OffPeak'!$A$3:GV$99,199,FALSE())-VLOOKUP($A27,'Import OffPeak change'!$A$106:GV$202,199,FALSE())))</f>
        <v>0</v>
      </c>
      <c r="GR27" s="193" t="n">
        <f aca="false">IF(ISERROR(VLOOKUP($A27,'Import OffPeak'!$A$3:GW$99,200,FALSE())-VLOOKUP($A27,'Import OffPeak change'!$A$106:GW$202,200,FALSE())),0,(VLOOKUP($A27,'Import OffPeak'!$A$3:GW$99,200,FALSE())-VLOOKUP($A27,'Import OffPeak change'!$A$106:GW$202,200,FALSE())))</f>
        <v>0</v>
      </c>
      <c r="GS27" s="193" t="n">
        <f aca="false">IF(ISERROR(VLOOKUP($A27,'Import OffPeak'!$A$3:GX$99,201,FALSE())-VLOOKUP($A27,'Import OffPeak change'!$A$106:GX$202,201,FALSE())),0,(VLOOKUP($A27,'Import OffPeak'!$A$3:GX$99,201,FALSE())-VLOOKUP($A27,'Import OffPeak change'!$A$106:GX$202,201,FALSE())))</f>
        <v>0</v>
      </c>
      <c r="GT27" s="193" t="n">
        <f aca="false">IF(ISERROR(VLOOKUP($A27,'Import OffPeak'!$A$3:GY$99,202,FALSE())-VLOOKUP($A27,'Import OffPeak change'!$A$106:GY$202,202,FALSE())),0,(VLOOKUP($A27,'Import OffPeak'!$A$3:GY$99,202,FALSE())-VLOOKUP($A27,'Import OffPeak change'!$A$106:GY$202,202,FALSE())))</f>
        <v>0</v>
      </c>
      <c r="GU27" s="193" t="n">
        <f aca="false">IF(ISERROR(VLOOKUP($A27,'Import OffPeak'!$A$3:GZ$99,203,FALSE())-VLOOKUP($A27,'Import OffPeak change'!$A$106:GZ$202,203,FALSE())),0,(VLOOKUP($A27,'Import OffPeak'!$A$3:GZ$99,203,FALSE())-VLOOKUP($A27,'Import OffPeak change'!$A$106:GZ$202,203,FALSE())))</f>
        <v>0</v>
      </c>
      <c r="GV27" s="193" t="n">
        <f aca="false">IF(ISERROR(VLOOKUP($A27,'Import OffPeak'!$A$3:HA$99,204,FALSE())-VLOOKUP($A27,'Import OffPeak change'!$A$106:HA$202,204,FALSE())),0,(VLOOKUP($A27,'Import OffPeak'!$A$3:HA$99,204,FALSE())-VLOOKUP($A27,'Import OffPeak change'!$A$106:HA$202,204,FALSE())))</f>
        <v>0</v>
      </c>
      <c r="GW27" s="193" t="n">
        <f aca="false">IF(ISERROR(VLOOKUP($A27,'Import OffPeak'!$A$3:HB$99,205,FALSE())-VLOOKUP($A27,'Import OffPeak change'!$A$106:HB$202,205,FALSE())),0,(VLOOKUP($A27,'Import OffPeak'!$A$3:HB$99,205,FALSE())-VLOOKUP($A27,'Import OffPeak change'!$A$106:HB$202,205,FALSE())))</f>
        <v>0</v>
      </c>
      <c r="GX27" s="193" t="n">
        <f aca="false">IF(ISERROR(VLOOKUP($A27,'Import OffPeak'!$A$3:HC$99,206,FALSE())-VLOOKUP($A27,'Import OffPeak change'!$A$106:HC$202,206,FALSE())),0,(VLOOKUP($A27,'Import OffPeak'!$A$3:HC$99,206,FALSE())-VLOOKUP($A27,'Import OffPeak change'!$A$106:HC$202,206,FALSE())))</f>
        <v>0</v>
      </c>
      <c r="GY27" s="193" t="n">
        <f aca="false">IF(ISERROR(VLOOKUP($A27,'Import OffPeak'!$A$3:HD$99,207,FALSE())-VLOOKUP($A27,'Import OffPeak change'!$A$106:HD$202,207,FALSE())),0,(VLOOKUP($A27,'Import OffPeak'!$A$3:HD$99,207,FALSE())-VLOOKUP($A27,'Import OffPeak change'!$A$106:HD$202,207,FALSE())))</f>
        <v>0</v>
      </c>
      <c r="GZ27" s="193" t="n">
        <f aca="false">IF(ISERROR(VLOOKUP($A27,'Import OffPeak'!$A$3:HE$99,208,FALSE())-VLOOKUP($A27,'Import OffPeak change'!$A$106:HE$202,208,FALSE())),0,(VLOOKUP($A27,'Import OffPeak'!$A$3:HE$99,208,FALSE())-VLOOKUP($A27,'Import OffPeak change'!$A$106:HE$202,208,FALSE())))</f>
        <v>0</v>
      </c>
      <c r="HA27" s="193" t="n">
        <f aca="false">IF(ISERROR(VLOOKUP($A27,'Import OffPeak'!$A$3:HF$99,209,FALSE())-VLOOKUP($A27,'Import OffPeak change'!$A$106:HF$202,209,FALSE())),0,(VLOOKUP($A27,'Import OffPeak'!$A$3:HF$99,209,FALSE())-VLOOKUP($A27,'Import OffPeak change'!$A$106:HF$202,209,FALSE())))</f>
        <v>0</v>
      </c>
      <c r="HB27" s="193" t="n">
        <f aca="false">IF(ISERROR(VLOOKUP($A27,'Import OffPeak'!$A$3:HG$99,210,FALSE())-VLOOKUP($A27,'Import OffPeak change'!$A$106:HG$202,210,FALSE())),0,(VLOOKUP($A27,'Import OffPeak'!$A$3:HG$99,210,FALSE())-VLOOKUP($A27,'Import OffPeak change'!$A$106:HG$202,210,FALSE())))</f>
        <v>0</v>
      </c>
      <c r="HC27" s="193" t="n">
        <f aca="false">IF(ISERROR(VLOOKUP($A27,'Import OffPeak'!$A$3:HH$99,211,FALSE())-VLOOKUP($A27,'Import OffPeak change'!$A$106:HH$202,211,FALSE())),0,(VLOOKUP($A27,'Import OffPeak'!$A$3:HH$99,211,FALSE())-VLOOKUP($A27,'Import OffPeak change'!$A$106:HH$202,211,FALSE())))</f>
        <v>0</v>
      </c>
      <c r="HD27" s="193" t="n">
        <f aca="false">IF(ISERROR(VLOOKUP($A27,'Import OffPeak'!$A$3:HI$99,212,FALSE())-VLOOKUP($A27,'Import OffPeak change'!$A$106:HI$202,212,FALSE())),0,(VLOOKUP($A27,'Import OffPeak'!$A$3:HI$99,212,FALSE())-VLOOKUP($A27,'Import OffPeak change'!$A$106:HI$202,212,FALSE())))</f>
        <v>0</v>
      </c>
      <c r="HE27" s="193" t="n">
        <f aca="false">IF(ISERROR(VLOOKUP($A27,'Import OffPeak'!$A$3:HJ$99,213,FALSE())-VLOOKUP($A27,'Import OffPeak change'!$A$106:HJ$202,213,FALSE())),0,(VLOOKUP($A27,'Import OffPeak'!$A$3:HJ$99,213,FALSE())-VLOOKUP($A27,'Import OffPeak change'!$A$106:HJ$202,213,FALSE())))</f>
        <v>0</v>
      </c>
      <c r="HF27" s="193" t="n">
        <f aca="false">IF(ISERROR(VLOOKUP($A27,'Import OffPeak'!$A$3:HK$99,214,FALSE())-VLOOKUP($A27,'Import OffPeak change'!$A$106:HK$202,214,FALSE())),0,(VLOOKUP($A27,'Import OffPeak'!$A$3:HK$99,214,FALSE())-VLOOKUP($A27,'Import OffPeak change'!$A$106:HK$202,214,FALSE())))</f>
        <v>0</v>
      </c>
      <c r="HG27" s="193" t="n">
        <f aca="false">IF(ISERROR(VLOOKUP($A27,'Import OffPeak'!$A$3:HL$99,215,FALSE())-VLOOKUP($A27,'Import OffPeak change'!$A$106:HL$202,215,FALSE())),0,(VLOOKUP($A27,'Import OffPeak'!$A$3:HL$99,215,FALSE())-VLOOKUP($A27,'Import OffPeak change'!$A$106:HL$202,215,FALSE())))</f>
        <v>0</v>
      </c>
      <c r="HH27" s="193" t="n">
        <f aca="false">IF(ISERROR(VLOOKUP($A27,'Import OffPeak'!$A$3:HM$99,216,FALSE())-VLOOKUP($A27,'Import OffPeak change'!$A$106:HM$202,216,FALSE())),0,(VLOOKUP($A27,'Import OffPeak'!$A$3:HM$99,216,FALSE())-VLOOKUP($A27,'Import OffPeak change'!$A$106:HM$202,216,FALSE())))</f>
        <v>0</v>
      </c>
      <c r="HI27" s="193" t="n">
        <f aca="false">IF(ISERROR(VLOOKUP($A27,'Import OffPeak'!$A$3:HN$99,217,FALSE())-VLOOKUP($A27,'Import OffPeak change'!$A$106:HN$202,217,FALSE())),0,(VLOOKUP($A27,'Import OffPeak'!$A$3:HN$99,217,FALSE())-VLOOKUP($A27,'Import OffPeak change'!$A$106:HN$202,217,FALSE())))</f>
        <v>0</v>
      </c>
      <c r="HJ27" s="193" t="n">
        <f aca="false">IF(ISERROR(VLOOKUP($A27,'Import OffPeak'!$A$3:HO$99,218,FALSE())-VLOOKUP($A27,'Import OffPeak change'!$A$106:HO$202,218,FALSE())),0,(VLOOKUP($A27,'Import OffPeak'!$A$3:HO$99,218,FALSE())-VLOOKUP($A27,'Import OffPeak change'!$A$106:HO$202,218,FALSE())))</f>
        <v>0</v>
      </c>
      <c r="HK27" s="193" t="n">
        <f aca="false">IF(ISERROR(VLOOKUP($A27,'Import OffPeak'!$A$3:HP$99,219,FALSE())-VLOOKUP($A27,'Import OffPeak change'!$A$106:HP$202,219,FALSE())),0,(VLOOKUP($A27,'Import OffPeak'!$A$3:HP$99,219,FALSE())-VLOOKUP($A27,'Import OffPeak change'!$A$106:HP$202,219,FALSE())))</f>
        <v>0</v>
      </c>
      <c r="HL27" s="193" t="n">
        <f aca="false">IF(ISERROR(VLOOKUP($A27,'Import OffPeak'!$A$3:HQ$99,220,FALSE())-VLOOKUP($A27,'Import OffPeak change'!$A$106:HQ$202,220,FALSE())),0,(VLOOKUP($A27,'Import OffPeak'!$A$3:HQ$99,220,FALSE())-VLOOKUP($A27,'Import OffPeak change'!$A$106:HQ$202,220,FALSE())))</f>
        <v>0</v>
      </c>
      <c r="HM27" s="193" t="n">
        <f aca="false">IF(ISERROR(VLOOKUP($A27,'Import OffPeak'!$A$3:HR$99,221,FALSE())-VLOOKUP($A27,'Import OffPeak change'!$A$106:HR$202,221,FALSE())),0,(VLOOKUP($A27,'Import OffPeak'!$A$3:HR$99,221,FALSE())-VLOOKUP($A27,'Import OffPeak change'!$A$106:HR$202,221,FALSE())))</f>
        <v>0</v>
      </c>
      <c r="HN27" s="193" t="n">
        <f aca="false">IF(ISERROR(VLOOKUP($A27,'Import OffPeak'!$A$3:HS$99,222,FALSE())-VLOOKUP($A27,'Import OffPeak change'!$A$106:HS$202,222,FALSE())),0,(VLOOKUP($A27,'Import OffPeak'!$A$3:HS$99,222,FALSE())-VLOOKUP($A27,'Import OffPeak change'!$A$106:HS$202,222,FALSE())))</f>
        <v>0</v>
      </c>
      <c r="HO27" s="193" t="n">
        <f aca="false">IF(ISERROR(VLOOKUP($A27,'Import OffPeak'!$A$3:HT$99,223,FALSE())-VLOOKUP($A27,'Import OffPeak change'!$A$106:HT$202,223,FALSE())),0,(VLOOKUP($A27,'Import OffPeak'!$A$3:HT$99,223,FALSE())-VLOOKUP($A27,'Import OffPeak change'!$A$106:HT$202,223,FALSE())))</f>
        <v>0</v>
      </c>
      <c r="HP27" s="193" t="n">
        <f aca="false">IF(ISERROR(VLOOKUP($A27,'Import OffPeak'!$A$3:HU$99,224,FALSE())-VLOOKUP($A27,'Import OffPeak change'!$A$106:HU$202,224,FALSE())),0,(VLOOKUP($A27,'Import OffPeak'!$A$3:HU$99,224,FALSE())-VLOOKUP($A27,'Import OffPeak change'!$A$106:HU$202,224,FALSE())))</f>
        <v>0</v>
      </c>
      <c r="HQ27" s="193" t="n">
        <f aca="false">IF(ISERROR(VLOOKUP($A27,'Import OffPeak'!$A$3:HV$99,225,FALSE())-VLOOKUP($A27,'Import OffPeak change'!$A$106:HV$202,225,FALSE())),0,(VLOOKUP($A27,'Import OffPeak'!$A$3:HV$99,225,FALSE())-VLOOKUP($A27,'Import OffPeak change'!$A$106:HV$202,225,FALSE())))</f>
        <v>0</v>
      </c>
      <c r="HR27" s="193" t="n">
        <f aca="false">IF(ISERROR(VLOOKUP($A27,'Import OffPeak'!$A$3:HW$99,226,FALSE())-VLOOKUP($A27,'Import OffPeak change'!$A$106:HW$202,226,FALSE())),0,(VLOOKUP($A27,'Import OffPeak'!$A$3:HW$99,226,FALSE())-VLOOKUP($A27,'Import OffPeak change'!$A$106:HW$202,226,FALSE())))</f>
        <v>0</v>
      </c>
      <c r="HS27" s="193" t="n">
        <f aca="false">IF(ISERROR(VLOOKUP($A27,'Import OffPeak'!$A$3:HX$99,227,FALSE())-VLOOKUP($A27,'Import OffPeak change'!$A$106:HX$202,227,FALSE())),0,(VLOOKUP($A27,'Import OffPeak'!$A$3:HX$99,227,FALSE())-VLOOKUP($A27,'Import OffPeak change'!$A$106:HX$202,227,FALSE())))</f>
        <v>0</v>
      </c>
      <c r="HT27" s="193" t="n">
        <f aca="false">IF(ISERROR(VLOOKUP($A27,'Import OffPeak'!$A$3:HY$99,228,FALSE())-VLOOKUP($A27,'Import OffPeak change'!$A$106:HY$202,228,FALSE())),0,(VLOOKUP($A27,'Import OffPeak'!$A$3:HY$99,228,FALSE())-VLOOKUP($A27,'Import OffPeak change'!$A$106:HY$202,228,FALSE())))</f>
        <v>0</v>
      </c>
      <c r="HU27" s="193" t="n">
        <f aca="false">IF(ISERROR(VLOOKUP($A27,'Import OffPeak'!$A$3:HZ$99,229,FALSE())-VLOOKUP($A27,'Import OffPeak change'!$A$106:HZ$202,229,FALSE())),0,(VLOOKUP($A27,'Import OffPeak'!$A$3:HZ$99,229,FALSE())-VLOOKUP($A27,'Import OffPeak change'!$A$106:HZ$202,229,FALSE())))</f>
        <v>0</v>
      </c>
      <c r="HV27" s="193" t="n">
        <f aca="false">IF(ISERROR(VLOOKUP($A27,'Import OffPeak'!$A$3:IA$99,230,FALSE())-VLOOKUP($A27,'Import OffPeak change'!$A$106:IA$202,230,FALSE())),0,(VLOOKUP($A27,'Import OffPeak'!$A$3:IA$99,230,FALSE())-VLOOKUP($A27,'Import OffPeak change'!$A$106:IA$202,230,FALSE())))</f>
        <v>0</v>
      </c>
      <c r="HW27" s="193" t="n">
        <f aca="false">IF(ISERROR(VLOOKUP($A27,'Import OffPeak'!$A$3:IB$99,231,FALSE())-VLOOKUP($A27,'Import OffPeak change'!$A$106:IB$202,231,FALSE())),0,(VLOOKUP($A27,'Import OffPeak'!$A$3:IB$99,231,FALSE())-VLOOKUP($A27,'Import OffPeak change'!$A$106:IB$202,231,FALSE())))</f>
        <v>0</v>
      </c>
      <c r="HX27" s="193" t="n">
        <f aca="false">IF(ISERROR(VLOOKUP($A27,'Import OffPeak'!$A$3:IC$99,232,FALSE())-VLOOKUP($A27,'Import OffPeak change'!$A$106:IC$202,232,FALSE())),0,(VLOOKUP($A27,'Import OffPeak'!$A$3:IC$99,232,FALSE())-VLOOKUP($A27,'Import OffPeak change'!$A$106:IC$202,232,FALSE())))</f>
        <v>0</v>
      </c>
      <c r="HY27" s="193" t="n">
        <f aca="false">IF(ISERROR(VLOOKUP($A27,'Import OffPeak'!$A$3:ID$99,233,FALSE())-VLOOKUP($A27,'Import OffPeak change'!$A$106:ID$202,233,FALSE())),0,(VLOOKUP($A27,'Import OffPeak'!$A$3:ID$99,233,FALSE())-VLOOKUP($A27,'Import OffPeak change'!$A$106:ID$202,233,FALSE())))</f>
        <v>0</v>
      </c>
      <c r="HZ27" s="193" t="n">
        <f aca="false">IF(ISERROR(VLOOKUP($A27,'Import OffPeak'!$A$3:IE$99,234,FALSE())-VLOOKUP($A27,'Import OffPeak change'!$A$106:IE$202,234,FALSE())),0,(VLOOKUP($A27,'Import OffPeak'!$A$3:IE$99,234,FALSE())-VLOOKUP($A27,'Import OffPeak change'!$A$106:IE$202,234,FALSE())))</f>
        <v>0</v>
      </c>
      <c r="IA27" s="193" t="n">
        <f aca="false">IF(ISERROR(VLOOKUP($A27,'Import OffPeak'!$A$3:IF$99,235,FALSE())-VLOOKUP($A27,'Import OffPeak change'!$A$106:IF$202,235,FALSE())),0,(VLOOKUP($A27,'Import OffPeak'!$A$3:IF$99,235,FALSE())-VLOOKUP($A27,'Import OffPeak change'!$A$106:IF$202,235,FALSE())))</f>
        <v>0</v>
      </c>
      <c r="IB27" s="193" t="n">
        <f aca="false">IF(ISERROR(VLOOKUP($A27,'Import OffPeak'!$A$3:IG$99,236,FALSE())-VLOOKUP($A27,'Import OffPeak change'!$A$106:IG$202,236,FALSE())),0,(VLOOKUP($A27,'Import OffPeak'!$A$3:IG$99,236,FALSE())-VLOOKUP($A27,'Import OffPeak change'!$A$106:IG$202,236,FALSE())))</f>
        <v>0</v>
      </c>
      <c r="IC27" s="193" t="n">
        <f aca="false">IF(ISERROR(VLOOKUP($A27,'Import OffPeak'!$A$3:IH$99,237,FALSE())-VLOOKUP($A27,'Import OffPeak change'!$A$106:IH$202,237,FALSE())),0,(VLOOKUP($A27,'Import OffPeak'!$A$3:IH$99,237,FALSE())-VLOOKUP($A27,'Import OffPeak change'!$A$106:IH$202,237,FALSE())))</f>
        <v>0</v>
      </c>
      <c r="ID27" s="193" t="n">
        <f aca="false">IF(ISERROR(VLOOKUP($A27,'Import OffPeak'!$A$3:II$99,238,FALSE())-VLOOKUP($A27,'Import OffPeak change'!$A$106:II$202,238,FALSE())),0,(VLOOKUP($A27,'Import OffPeak'!$A$3:II$99,238,FALSE())-VLOOKUP($A27,'Import OffPeak change'!$A$106:II$202,238,FALSE())))</f>
        <v>-13127.4186927095</v>
      </c>
      <c r="IE27" s="193" t="n">
        <f aca="false">IF(ISERROR(VLOOKUP($A27,'Import OffPeak'!$A$3:IJ$99,239,FALSE())-VLOOKUP($A27,'Import OffPeak change'!$A$106:IJ$202,239,FALSE())),0,(VLOOKUP($A27,'Import OffPeak'!$A$3:IJ$99,239,FALSE())-VLOOKUP($A27,'Import OffPeak change'!$A$106:IJ$202,239,FALSE())))</f>
        <v>-13127.4186927095</v>
      </c>
    </row>
    <row r="28" customFormat="false" ht="12.75" hidden="false" customHeight="false" outlineLevel="0" collapsed="false">
      <c r="A28" s="201" t="str">
        <f aca="false">IF('Import OffPeak'!A25=0,"",'Import OffPeak'!A25)</f>
        <v>EPMI-ST-WBOM</v>
      </c>
      <c r="B28" s="193"/>
      <c r="C28" s="193"/>
      <c r="D28" s="193"/>
      <c r="E28" s="193"/>
      <c r="F28" s="193"/>
      <c r="G28" s="193" t="n">
        <f aca="false">IF(ISERROR(VLOOKUP($A28,'Import OffPeak'!$A$3:L$99,7,FALSE())-VLOOKUP($A28,'Import OffPeak change'!$A$106:L$202,7,FALSE())),0,(VLOOKUP($A28,'Import OffPeak'!$A$3:L$99,7,FALSE())-VLOOKUP($A28,'Import OffPeak change'!$A$106:L$202,7,FALSE())))</f>
        <v>0</v>
      </c>
      <c r="H28" s="193" t="n">
        <f aca="false">IF(ISERROR(VLOOKUP($A28,'Import OffPeak'!$A$3:M$99,8,FALSE())-VLOOKUP($A28,'Import OffPeak change'!$A$106:M$202,8,FALSE())),0,(VLOOKUP($A28,'Import OffPeak'!$A$3:M$99,8,FALSE())-VLOOKUP($A28,'Import OffPeak change'!$A$106:M$202,8,FALSE())))</f>
        <v>0</v>
      </c>
      <c r="I28" s="193" t="n">
        <f aca="false">IF(ISERROR(VLOOKUP($A28,'Import OffPeak'!$A$3:N$99,9,FALSE())-VLOOKUP($A28,'Import OffPeak change'!$A$106:N$202,9,FALSE())),0,(VLOOKUP($A28,'Import OffPeak'!$A$3:N$99,9,FALSE())-VLOOKUP($A28,'Import OffPeak change'!$A$106:N$202,9,FALSE())))</f>
        <v>0</v>
      </c>
      <c r="J28" s="193" t="n">
        <f aca="false">IF(ISERROR(VLOOKUP($A28,'Import OffPeak'!$A$3:O$99,10,FALSE())-VLOOKUP($A28,'Import OffPeak change'!$A$106:O$202,10,FALSE())),0,(VLOOKUP($A28,'Import OffPeak'!$A$3:O$99,10,FALSE())-VLOOKUP($A28,'Import OffPeak change'!$A$106:O$202,10,FALSE())))</f>
        <v>0</v>
      </c>
      <c r="K28" s="193" t="n">
        <f aca="false">IF(ISERROR(VLOOKUP($A28,'Import OffPeak'!$A$3:P$99,11,FALSE())-VLOOKUP($A28,'Import OffPeak change'!$A$106:P$202,11,FALSE())),0,(VLOOKUP($A28,'Import OffPeak'!$A$3:P$99,11,FALSE())-VLOOKUP($A28,'Import OffPeak change'!$A$106:P$202,11,FALSE())))</f>
        <v>0</v>
      </c>
      <c r="L28" s="193" t="n">
        <f aca="false">IF(ISERROR(VLOOKUP($A28,'Import OffPeak'!$A$3:Q$99,12,FALSE())-VLOOKUP($A28,'Import OffPeak change'!$A$106:Q$202,12,FALSE())),0,(VLOOKUP($A28,'Import OffPeak'!$A$3:Q$99,12,FALSE())-VLOOKUP($A28,'Import OffPeak change'!$A$106:Q$202,12,FALSE())))</f>
        <v>0</v>
      </c>
      <c r="M28" s="193" t="n">
        <f aca="false">IF(ISERROR(VLOOKUP($A28,'Import OffPeak'!$A$3:R$99,13,FALSE())-VLOOKUP($A28,'Import OffPeak change'!$A$106:R$202,13,FALSE())),0,(VLOOKUP($A28,'Import OffPeak'!$A$3:R$99,13,FALSE())-VLOOKUP($A28,'Import OffPeak change'!$A$106:R$202,13,FALSE())))</f>
        <v>0</v>
      </c>
      <c r="N28" s="193" t="n">
        <f aca="false">IF(ISERROR(VLOOKUP($A28,'Import OffPeak'!$A$3:S$99,14,FALSE())-VLOOKUP($A28,'Import OffPeak change'!$A$106:S$202,14,FALSE())),0,(VLOOKUP($A28,'Import OffPeak'!$A$3:S$99,14,FALSE())-VLOOKUP($A28,'Import OffPeak change'!$A$106:S$202,14,FALSE())))</f>
        <v>0</v>
      </c>
      <c r="O28" s="193" t="n">
        <f aca="false">IF(ISERROR(VLOOKUP($A28,'Import OffPeak'!$A$3:T$99,15,FALSE())-VLOOKUP($A28,'Import OffPeak change'!$A$106:T$202,15,FALSE())),0,(VLOOKUP($A28,'Import OffPeak'!$A$3:T$99,15,FALSE())-VLOOKUP($A28,'Import OffPeak change'!$A$106:T$202,15,FALSE())))</f>
        <v>0</v>
      </c>
      <c r="P28" s="193" t="n">
        <f aca="false">IF(ISERROR(VLOOKUP($A28,'Import OffPeak'!$A$3:U$99,16,FALSE())-VLOOKUP($A28,'Import OffPeak change'!$A$106:U$202,16,FALSE())),0,(VLOOKUP($A28,'Import OffPeak'!$A$3:U$99,16,FALSE())-VLOOKUP($A28,'Import OffPeak change'!$A$106:U$202,16,FALSE())))</f>
        <v>0</v>
      </c>
      <c r="Q28" s="193" t="n">
        <f aca="false">IF(ISERROR(VLOOKUP($A28,'Import OffPeak'!$A$3:V$99,17,FALSE())-VLOOKUP($A28,'Import OffPeak change'!$A$106:V$202,17,FALSE())),0,(VLOOKUP($A28,'Import OffPeak'!$A$3:V$99,17,FALSE())-VLOOKUP($A28,'Import OffPeak change'!$A$106:V$202,17,FALSE())))</f>
        <v>0</v>
      </c>
      <c r="R28" s="193" t="n">
        <f aca="false">IF(ISERROR(VLOOKUP($A28,'Import OffPeak'!$A$3:W$99,18,FALSE())-VLOOKUP($A28,'Import OffPeak change'!$A$106:W$202,18,FALSE())),0,(VLOOKUP($A28,'Import OffPeak'!$A$3:W$99,18,FALSE())-VLOOKUP($A28,'Import OffPeak change'!$A$106:W$202,18,FALSE())))</f>
        <v>0</v>
      </c>
      <c r="S28" s="193" t="n">
        <f aca="false">IF(ISERROR(VLOOKUP($A28,'Import OffPeak'!$A$3:X$99,19,FALSE())-VLOOKUP($A28,'Import OffPeak change'!$A$106:X$202,19,FALSE())),0,(VLOOKUP($A28,'Import OffPeak'!$A$3:X$99,19,FALSE())-VLOOKUP($A28,'Import OffPeak change'!$A$106:X$202,19,FALSE())))</f>
        <v>0</v>
      </c>
      <c r="T28" s="193" t="n">
        <f aca="false">IF(ISERROR(VLOOKUP($A28,'Import OffPeak'!$A$3:Y$99,20,FALSE())-VLOOKUP($A28,'Import OffPeak change'!$A$106:Y$202,20,FALSE())),0,(VLOOKUP($A28,'Import OffPeak'!$A$3:Y$99,20,FALSE())-VLOOKUP($A28,'Import OffPeak change'!$A$106:Y$202,20,FALSE())))</f>
        <v>0</v>
      </c>
      <c r="U28" s="193" t="n">
        <f aca="false">IF(ISERROR(VLOOKUP($A28,'Import OffPeak'!$A$3:Z$99,21,FALSE())-VLOOKUP($A28,'Import OffPeak change'!$A$106:Z$202,21,FALSE())),0,(VLOOKUP($A28,'Import OffPeak'!$A$3:Z$99,21,FALSE())-VLOOKUP($A28,'Import OffPeak change'!$A$106:Z$202,21,FALSE())))</f>
        <v>0</v>
      </c>
      <c r="V28" s="193" t="n">
        <f aca="false">IF(ISERROR(VLOOKUP($A28,'Import OffPeak'!$A$3:AA$99,22,FALSE())-VLOOKUP($A28,'Import OffPeak change'!$A$106:AA$202,22,FALSE())),0,(VLOOKUP($A28,'Import OffPeak'!$A$3:AA$99,22,FALSE())-VLOOKUP($A28,'Import OffPeak change'!$A$106:AA$202,22,FALSE())))</f>
        <v>0</v>
      </c>
      <c r="W28" s="193" t="n">
        <f aca="false">IF(ISERROR(VLOOKUP($A28,'Import OffPeak'!$A$3:AB$99,23,FALSE())-VLOOKUP($A28,'Import OffPeak change'!$A$106:AB$202,23,FALSE())),0,(VLOOKUP($A28,'Import OffPeak'!$A$3:AB$99,23,FALSE())-VLOOKUP($A28,'Import OffPeak change'!$A$106:AB$202,23,FALSE())))</f>
        <v>0</v>
      </c>
      <c r="X28" s="193" t="n">
        <f aca="false">IF(ISERROR(VLOOKUP($A28,'Import OffPeak'!$A$3:AC$99,24,FALSE())-VLOOKUP($A28,'Import OffPeak change'!$A$106:AC$202,24,FALSE())),0,(VLOOKUP($A28,'Import OffPeak'!$A$3:AC$99,24,FALSE())-VLOOKUP($A28,'Import OffPeak change'!$A$106:AC$202,24,FALSE())))</f>
        <v>0</v>
      </c>
      <c r="Y28" s="193" t="n">
        <f aca="false">IF(ISERROR(VLOOKUP($A28,'Import OffPeak'!$A$3:AD$99,25,FALSE())-VLOOKUP($A28,'Import OffPeak change'!$A$106:AD$202,25,FALSE())),0,(VLOOKUP($A28,'Import OffPeak'!$A$3:AD$99,25,FALSE())-VLOOKUP($A28,'Import OffPeak change'!$A$106:AD$202,25,FALSE())))</f>
        <v>0</v>
      </c>
      <c r="Z28" s="193" t="n">
        <f aca="false">IF(ISERROR(VLOOKUP($A28,'Import OffPeak'!$A$3:AE$99,26,FALSE())-VLOOKUP($A28,'Import OffPeak change'!$A$106:AE$202,26,FALSE())),0,(VLOOKUP($A28,'Import OffPeak'!$A$3:AE$99,26,FALSE())-VLOOKUP($A28,'Import OffPeak change'!$A$106:AE$202,26,FALSE())))</f>
        <v>0</v>
      </c>
      <c r="AA28" s="193" t="n">
        <f aca="false">IF(ISERROR(VLOOKUP($A28,'Import OffPeak'!$A$3:AF$99,27,FALSE())-VLOOKUP($A28,'Import OffPeak change'!$A$106:AF$202,27,FALSE())),0,(VLOOKUP($A28,'Import OffPeak'!$A$3:AF$99,27,FALSE())-VLOOKUP($A28,'Import OffPeak change'!$A$106:AF$202,27,FALSE())))</f>
        <v>0</v>
      </c>
      <c r="AB28" s="193" t="n">
        <f aca="false">IF(ISERROR(VLOOKUP($A28,'Import OffPeak'!$A$3:AG$99,28,FALSE())-VLOOKUP($A28,'Import OffPeak change'!$A$106:AG$202,28,FALSE())),0,(VLOOKUP($A28,'Import OffPeak'!$A$3:AG$99,28,FALSE())-VLOOKUP($A28,'Import OffPeak change'!$A$106:AG$202,28,FALSE())))</f>
        <v>0</v>
      </c>
      <c r="AC28" s="193" t="n">
        <f aca="false">IF(ISERROR(VLOOKUP($A28,'Import OffPeak'!$A$3:AH$99,29,FALSE())-VLOOKUP($A28,'Import OffPeak change'!$A$106:AH$202,29,FALSE())),0,(VLOOKUP($A28,'Import OffPeak'!$A$3:AH$99,29,FALSE())-VLOOKUP($A28,'Import OffPeak change'!$A$106:AH$202,29,FALSE())))</f>
        <v>0</v>
      </c>
      <c r="AD28" s="193" t="n">
        <f aca="false">IF(ISERROR(VLOOKUP($A28,'Import OffPeak'!$A$3:AI$99,30,FALSE())-VLOOKUP($A28,'Import OffPeak change'!$A$106:AI$202,30,FALSE())),0,(VLOOKUP($A28,'Import OffPeak'!$A$3:AI$99,30,FALSE())-VLOOKUP($A28,'Import OffPeak change'!$A$106:AI$202,30,FALSE())))</f>
        <v>0</v>
      </c>
      <c r="AE28" s="193" t="n">
        <f aca="false">IF(ISERROR(VLOOKUP($A28,'Import OffPeak'!$A$3:AJ$99,31,FALSE())-VLOOKUP($A28,'Import OffPeak change'!$A$106:AJ$202,31,FALSE())),0,(VLOOKUP($A28,'Import OffPeak'!$A$3:AJ$99,31,FALSE())-VLOOKUP($A28,'Import OffPeak change'!$A$106:AJ$202,31,FALSE())))</f>
        <v>0</v>
      </c>
      <c r="AF28" s="193" t="n">
        <f aca="false">IF(ISERROR(VLOOKUP($A28,'Import OffPeak'!$A$3:AK$99,32,FALSE())-VLOOKUP($A28,'Import OffPeak change'!$A$106:AK$202,32,FALSE())),0,(VLOOKUP($A28,'Import OffPeak'!$A$3:AK$99,32,FALSE())-VLOOKUP($A28,'Import OffPeak change'!$A$106:AK$202,32,FALSE())))</f>
        <v>0</v>
      </c>
      <c r="AG28" s="193" t="n">
        <f aca="false">IF(ISERROR(VLOOKUP($A28,'Import OffPeak'!$A$3:AL$99,33,FALSE())-VLOOKUP($A28,'Import OffPeak change'!$A$106:AL$202,33,FALSE())),0,(VLOOKUP($A28,'Import OffPeak'!$A$3:AL$99,33,FALSE())-VLOOKUP($A28,'Import OffPeak change'!$A$106:AL$202,33,FALSE())))</f>
        <v>0</v>
      </c>
      <c r="AH28" s="193" t="n">
        <f aca="false">IF(ISERROR(VLOOKUP($A28,'Import OffPeak'!$A$3:AM$99,34,FALSE())-VLOOKUP($A28,'Import OffPeak change'!$A$106:AM$202,34,FALSE())),0,(VLOOKUP($A28,'Import OffPeak'!$A$3:AM$99,34,FALSE())-VLOOKUP($A28,'Import OffPeak change'!$A$106:AM$202,34,FALSE())))</f>
        <v>0</v>
      </c>
      <c r="AI28" s="193" t="n">
        <f aca="false">IF(ISERROR(VLOOKUP($A28,'Import OffPeak'!$A$3:AN$99,35,FALSE())-VLOOKUP($A28,'Import OffPeak change'!$A$106:AN$202,35,FALSE())),0,(VLOOKUP($A28,'Import OffPeak'!$A$3:AN$99,35,FALSE())-VLOOKUP($A28,'Import OffPeak change'!$A$106:AN$202,35,FALSE())))</f>
        <v>0</v>
      </c>
      <c r="AJ28" s="193" t="n">
        <f aca="false">IF(ISERROR(VLOOKUP($A28,'Import OffPeak'!$A$3:AO$99,36,FALSE())-VLOOKUP($A28,'Import OffPeak change'!$A$106:AO$202,36,FALSE())),0,(VLOOKUP($A28,'Import OffPeak'!$A$3:AO$99,36,FALSE())-VLOOKUP($A28,'Import OffPeak change'!$A$106:AO$202,36,FALSE())))</f>
        <v>0</v>
      </c>
      <c r="AK28" s="193" t="n">
        <f aca="false">IF(ISERROR(VLOOKUP($A28,'Import OffPeak'!$A$3:AP$99,37,FALSE())-VLOOKUP($A28,'Import OffPeak change'!$A$106:AP$202,37,FALSE())),0,(VLOOKUP($A28,'Import OffPeak'!$A$3:AP$99,37,FALSE())-VLOOKUP($A28,'Import OffPeak change'!$A$106:AP$202,37,FALSE())))</f>
        <v>0</v>
      </c>
      <c r="AL28" s="193" t="n">
        <f aca="false">IF(ISERROR(VLOOKUP($A28,'Import OffPeak'!$A$3:AQ$99,38,FALSE())-VLOOKUP($A28,'Import OffPeak change'!$A$106:AQ$202,38,FALSE())),0,(VLOOKUP($A28,'Import OffPeak'!$A$3:AQ$99,38,FALSE())-VLOOKUP($A28,'Import OffPeak change'!$A$106:AQ$202,38,FALSE())))</f>
        <v>0</v>
      </c>
      <c r="AM28" s="193" t="n">
        <f aca="false">IF(ISERROR(VLOOKUP($A28,'Import OffPeak'!$A$3:AR$99,39,FALSE())-VLOOKUP($A28,'Import OffPeak change'!$A$106:AR$202,39,FALSE())),0,(VLOOKUP($A28,'Import OffPeak'!$A$3:AR$99,39,FALSE())-VLOOKUP($A28,'Import OffPeak change'!$A$106:AR$202,39,FALSE())))</f>
        <v>0</v>
      </c>
      <c r="AN28" s="193" t="n">
        <f aca="false">IF(ISERROR(VLOOKUP($A28,'Import OffPeak'!$A$3:AS$99,40,FALSE())-VLOOKUP($A28,'Import OffPeak change'!$A$106:AS$202,40,FALSE())),0,(VLOOKUP($A28,'Import OffPeak'!$A$3:AS$99,40,FALSE())-VLOOKUP($A28,'Import OffPeak change'!$A$106:AS$202,40,FALSE())))</f>
        <v>0</v>
      </c>
      <c r="AO28" s="193" t="n">
        <f aca="false">IF(ISERROR(VLOOKUP($A28,'Import OffPeak'!$A$3:AT$99,41,FALSE())-VLOOKUP($A28,'Import OffPeak change'!$A$106:AT$202,41,FALSE())),0,(VLOOKUP($A28,'Import OffPeak'!$A$3:AT$99,41,FALSE())-VLOOKUP($A28,'Import OffPeak change'!$A$106:AT$202,41,FALSE())))</f>
        <v>0</v>
      </c>
      <c r="AP28" s="193" t="n">
        <f aca="false">IF(ISERROR(VLOOKUP($A28,'Import OffPeak'!$A$3:AU$99,42,FALSE())-VLOOKUP($A28,'Import OffPeak change'!$A$106:AU$202,42,FALSE())),0,(VLOOKUP($A28,'Import OffPeak'!$A$3:AU$99,42,FALSE())-VLOOKUP($A28,'Import OffPeak change'!$A$106:AU$202,42,FALSE())))</f>
        <v>0</v>
      </c>
      <c r="AQ28" s="193" t="n">
        <f aca="false">IF(ISERROR(VLOOKUP($A28,'Import OffPeak'!$A$3:AV$99,43,FALSE())-VLOOKUP($A28,'Import OffPeak change'!$A$106:AV$202,43,FALSE())),0,(VLOOKUP($A28,'Import OffPeak'!$A$3:AV$99,43,FALSE())-VLOOKUP($A28,'Import OffPeak change'!$A$106:AV$202,43,FALSE())))</f>
        <v>0</v>
      </c>
      <c r="AR28" s="193" t="n">
        <f aca="false">IF(ISERROR(VLOOKUP($A28,'Import OffPeak'!$A$3:AW$99,44,FALSE())-VLOOKUP($A28,'Import OffPeak change'!$A$106:AW$202,44,FALSE())),0,(VLOOKUP($A28,'Import OffPeak'!$A$3:AW$99,44,FALSE())-VLOOKUP($A28,'Import OffPeak change'!$A$106:AW$202,44,FALSE())))</f>
        <v>0</v>
      </c>
      <c r="AS28" s="193" t="n">
        <f aca="false">IF(ISERROR(VLOOKUP($A28,'Import OffPeak'!$A$3:AX$99,45,FALSE())-VLOOKUP($A28,'Import OffPeak change'!$A$106:AX$202,45,FALSE())),0,(VLOOKUP($A28,'Import OffPeak'!$A$3:AX$99,45,FALSE())-VLOOKUP($A28,'Import OffPeak change'!$A$106:AX$202,45,FALSE())))</f>
        <v>0</v>
      </c>
      <c r="AT28" s="193" t="n">
        <f aca="false">IF(ISERROR(VLOOKUP($A28,'Import OffPeak'!$A$3:AY$99,46,FALSE())-VLOOKUP($A28,'Import OffPeak change'!$A$106:AY$202,46,FALSE())),0,(VLOOKUP($A28,'Import OffPeak'!$A$3:AY$99,46,FALSE())-VLOOKUP($A28,'Import OffPeak change'!$A$106:AY$202,46,FALSE())))</f>
        <v>0</v>
      </c>
      <c r="AU28" s="193" t="n">
        <f aca="false">IF(ISERROR(VLOOKUP($A28,'Import OffPeak'!$A$3:AZ$99,47,FALSE())-VLOOKUP($A28,'Import OffPeak change'!$A$106:AZ$202,47,FALSE())),0,(VLOOKUP($A28,'Import OffPeak'!$A$3:AZ$99,47,FALSE())-VLOOKUP($A28,'Import OffPeak change'!$A$106:AZ$202,47,FALSE())))</f>
        <v>0</v>
      </c>
      <c r="AV28" s="193" t="n">
        <f aca="false">IF(ISERROR(VLOOKUP($A28,'Import OffPeak'!$A$3:BA$99,48,FALSE())-VLOOKUP($A28,'Import OffPeak change'!$A$106:BA$202,48,FALSE())),0,(VLOOKUP($A28,'Import OffPeak'!$A$3:BA$99,48,FALSE())-VLOOKUP($A28,'Import OffPeak change'!$A$106:BA$202,48,FALSE())))</f>
        <v>0</v>
      </c>
      <c r="AW28" s="193" t="n">
        <f aca="false">IF(ISERROR(VLOOKUP($A28,'Import OffPeak'!$A$3:BB$99,49,FALSE())-VLOOKUP($A28,'Import OffPeak change'!$A$106:BB$202,49,FALSE())),0,(VLOOKUP($A28,'Import OffPeak'!$A$3:BB$99,49,FALSE())-VLOOKUP($A28,'Import OffPeak change'!$A$106:BB$202,49,FALSE())))</f>
        <v>0</v>
      </c>
      <c r="AX28" s="193" t="n">
        <f aca="false">IF(ISERROR(VLOOKUP($A28,'Import OffPeak'!$A$3:BC$99,50,FALSE())-VLOOKUP($A28,'Import OffPeak change'!$A$106:BC$202,50,FALSE())),0,(VLOOKUP($A28,'Import OffPeak'!$A$3:BC$99,50,FALSE())-VLOOKUP($A28,'Import OffPeak change'!$A$106:BC$202,50,FALSE())))</f>
        <v>0</v>
      </c>
      <c r="AY28" s="193" t="n">
        <f aca="false">IF(ISERROR(VLOOKUP($A28,'Import OffPeak'!$A$3:BD$99,51,FALSE())-VLOOKUP($A28,'Import OffPeak change'!$A$106:BD$202,51,FALSE())),0,(VLOOKUP($A28,'Import OffPeak'!$A$3:BD$99,51,FALSE())-VLOOKUP($A28,'Import OffPeak change'!$A$106:BD$202,51,FALSE())))</f>
        <v>0</v>
      </c>
      <c r="AZ28" s="193" t="n">
        <f aca="false">IF(ISERROR(VLOOKUP($A28,'Import OffPeak'!$A$3:BE$99,52,FALSE())-VLOOKUP($A28,'Import OffPeak change'!$A$106:BE$202,52,FALSE())),0,(VLOOKUP($A28,'Import OffPeak'!$A$3:BE$99,52,FALSE())-VLOOKUP($A28,'Import OffPeak change'!$A$106:BE$202,52,FALSE())))</f>
        <v>0</v>
      </c>
      <c r="BA28" s="193" t="n">
        <f aca="false">IF(ISERROR(VLOOKUP($A28,'Import OffPeak'!$A$3:BF$99,53,FALSE())-VLOOKUP($A28,'Import OffPeak change'!$A$106:BF$202,53,FALSE())),0,(VLOOKUP($A28,'Import OffPeak'!$A$3:BF$99,53,FALSE())-VLOOKUP($A28,'Import OffPeak change'!$A$106:BF$202,53,FALSE())))</f>
        <v>0</v>
      </c>
      <c r="BB28" s="193" t="n">
        <f aca="false">IF(ISERROR(VLOOKUP($A28,'Import OffPeak'!$A$3:BG$99,54,FALSE())-VLOOKUP($A28,'Import OffPeak change'!$A$106:BG$202,54,FALSE())),0,(VLOOKUP($A28,'Import OffPeak'!$A$3:BG$99,54,FALSE())-VLOOKUP($A28,'Import OffPeak change'!$A$106:BG$202,54,FALSE())))</f>
        <v>0</v>
      </c>
      <c r="BC28" s="193" t="n">
        <f aca="false">IF(ISERROR(VLOOKUP($A28,'Import OffPeak'!$A$3:BH$99,55,FALSE())-VLOOKUP($A28,'Import OffPeak change'!$A$106:BH$202,55,FALSE())),0,(VLOOKUP($A28,'Import OffPeak'!$A$3:BH$99,55,FALSE())-VLOOKUP($A28,'Import OffPeak change'!$A$106:BH$202,55,FALSE())))</f>
        <v>0</v>
      </c>
      <c r="BD28" s="193" t="n">
        <f aca="false">IF(ISERROR(VLOOKUP($A28,'Import OffPeak'!$A$3:BI$99,56,FALSE())-VLOOKUP($A28,'Import OffPeak change'!$A$106:BI$202,56,FALSE())),0,(VLOOKUP($A28,'Import OffPeak'!$A$3:BI$99,56,FALSE())-VLOOKUP($A28,'Import OffPeak change'!$A$106:BI$202,56,FALSE())))</f>
        <v>0</v>
      </c>
      <c r="BE28" s="193" t="n">
        <f aca="false">IF(ISERROR(VLOOKUP($A28,'Import OffPeak'!$A$3:BJ$99,57,FALSE())-VLOOKUP($A28,'Import OffPeak change'!$A$106:BJ$202,57,FALSE())),0,(VLOOKUP($A28,'Import OffPeak'!$A$3:BJ$99,57,FALSE())-VLOOKUP($A28,'Import OffPeak change'!$A$106:BJ$202,57,FALSE())))</f>
        <v>0</v>
      </c>
      <c r="BF28" s="193" t="n">
        <f aca="false">IF(ISERROR(VLOOKUP($A28,'Import OffPeak'!$A$3:BK$99,58,FALSE())-VLOOKUP($A28,'Import OffPeak change'!$A$106:BK$202,58,FALSE())),0,(VLOOKUP($A28,'Import OffPeak'!$A$3:BK$99,58,FALSE())-VLOOKUP($A28,'Import OffPeak change'!$A$106:BK$202,58,FALSE())))</f>
        <v>0</v>
      </c>
      <c r="BG28" s="193" t="n">
        <f aca="false">IF(ISERROR(VLOOKUP($A28,'Import OffPeak'!$A$3:BL$99,59,FALSE())-VLOOKUP($A28,'Import OffPeak change'!$A$106:BL$202,59,FALSE())),0,(VLOOKUP($A28,'Import OffPeak'!$A$3:BL$99,59,FALSE())-VLOOKUP($A28,'Import OffPeak change'!$A$106:BL$202,59,FALSE())))</f>
        <v>0</v>
      </c>
      <c r="BH28" s="193" t="n">
        <f aca="false">IF(ISERROR(VLOOKUP($A28,'Import OffPeak'!$A$3:BM$99,60,FALSE())-VLOOKUP($A28,'Import OffPeak change'!$A$106:BM$202,60,FALSE())),0,(VLOOKUP($A28,'Import OffPeak'!$A$3:BM$99,60,FALSE())-VLOOKUP($A28,'Import OffPeak change'!$A$106:BM$202,60,FALSE())))</f>
        <v>0</v>
      </c>
      <c r="BI28" s="193" t="n">
        <f aca="false">IF(ISERROR(VLOOKUP($A28,'Import OffPeak'!$A$3:BN$99,61,FALSE())-VLOOKUP($A28,'Import OffPeak change'!$A$106:BN$202,61,FALSE())),0,(VLOOKUP($A28,'Import OffPeak'!$A$3:BN$99,61,FALSE())-VLOOKUP($A28,'Import OffPeak change'!$A$106:BN$202,61,FALSE())))</f>
        <v>0</v>
      </c>
      <c r="BJ28" s="193" t="n">
        <f aca="false">IF(ISERROR(VLOOKUP($A28,'Import OffPeak'!$A$3:BO$99,62,FALSE())-VLOOKUP($A28,'Import OffPeak change'!$A$106:BO$202,62,FALSE())),0,(VLOOKUP($A28,'Import OffPeak'!$A$3:BO$99,62,FALSE())-VLOOKUP($A28,'Import OffPeak change'!$A$106:BO$202,62,FALSE())))</f>
        <v>0</v>
      </c>
      <c r="BK28" s="193" t="n">
        <f aca="false">IF(ISERROR(VLOOKUP($A28,'Import OffPeak'!$A$3:BP$99,63,FALSE())-VLOOKUP($A28,'Import OffPeak change'!$A$106:BP$202,63,FALSE())),0,(VLOOKUP($A28,'Import OffPeak'!$A$3:BP$99,63,FALSE())-VLOOKUP($A28,'Import OffPeak change'!$A$106:BP$202,63,FALSE())))</f>
        <v>0</v>
      </c>
      <c r="BL28" s="193" t="n">
        <f aca="false">IF(ISERROR(VLOOKUP($A28,'Import OffPeak'!$A$3:BQ$99,64,FALSE())-VLOOKUP($A28,'Import OffPeak change'!$A$106:BQ$202,64,FALSE())),0,(VLOOKUP($A28,'Import OffPeak'!$A$3:BQ$99,64,FALSE())-VLOOKUP($A28,'Import OffPeak change'!$A$106:BQ$202,64,FALSE())))</f>
        <v>0</v>
      </c>
      <c r="BM28" s="193" t="n">
        <f aca="false">IF(ISERROR(VLOOKUP($A28,'Import OffPeak'!$A$3:BR$99,65,FALSE())-VLOOKUP($A28,'Import OffPeak change'!$A$106:BR$202,65,FALSE())),0,(VLOOKUP($A28,'Import OffPeak'!$A$3:BR$99,65,FALSE())-VLOOKUP($A28,'Import OffPeak change'!$A$106:BR$202,65,FALSE())))</f>
        <v>0</v>
      </c>
      <c r="BN28" s="193" t="n">
        <f aca="false">IF(ISERROR(VLOOKUP($A28,'Import OffPeak'!$A$3:BS$99,66,FALSE())-VLOOKUP($A28,'Import OffPeak change'!$A$106:BS$202,66,FALSE())),0,(VLOOKUP($A28,'Import OffPeak'!$A$3:BS$99,66,FALSE())-VLOOKUP($A28,'Import OffPeak change'!$A$106:BS$202,66,FALSE())))</f>
        <v>0</v>
      </c>
      <c r="BO28" s="193" t="n">
        <f aca="false">IF(ISERROR(VLOOKUP($A28,'Import OffPeak'!$A$3:BT$99,67,FALSE())-VLOOKUP($A28,'Import OffPeak change'!$A$106:BT$202,67,FALSE())),0,(VLOOKUP($A28,'Import OffPeak'!$A$3:BT$99,67,FALSE())-VLOOKUP($A28,'Import OffPeak change'!$A$106:BT$202,67,FALSE())))</f>
        <v>0</v>
      </c>
      <c r="BP28" s="193" t="n">
        <f aca="false">IF(ISERROR(VLOOKUP($A28,'Import OffPeak'!$A$3:BU$99,68,FALSE())-VLOOKUP($A28,'Import OffPeak change'!$A$106:BU$202,68,FALSE())),0,(VLOOKUP($A28,'Import OffPeak'!$A$3:BU$99,68,FALSE())-VLOOKUP($A28,'Import OffPeak change'!$A$106:BU$202,68,FALSE())))</f>
        <v>0</v>
      </c>
      <c r="BQ28" s="193" t="n">
        <f aca="false">IF(ISERROR(VLOOKUP($A28,'Import OffPeak'!$A$3:BV$99,69,FALSE())-VLOOKUP($A28,'Import OffPeak change'!$A$106:BV$202,69,FALSE())),0,(VLOOKUP($A28,'Import OffPeak'!$A$3:BV$99,69,FALSE())-VLOOKUP($A28,'Import OffPeak change'!$A$106:BV$202,69,FALSE())))</f>
        <v>0</v>
      </c>
      <c r="BR28" s="193" t="n">
        <f aca="false">IF(ISERROR(VLOOKUP($A28,'Import OffPeak'!$A$3:BW$99,70,FALSE())-VLOOKUP($A28,'Import OffPeak change'!$A$106:BW$202,70,FALSE())),0,(VLOOKUP($A28,'Import OffPeak'!$A$3:BW$99,70,FALSE())-VLOOKUP($A28,'Import OffPeak change'!$A$106:BW$202,70,FALSE())))</f>
        <v>0</v>
      </c>
      <c r="BS28" s="193" t="n">
        <f aca="false">IF(ISERROR(VLOOKUP($A28,'Import OffPeak'!$A$3:BX$99,71,FALSE())-VLOOKUP($A28,'Import OffPeak change'!$A$106:BX$202,71,FALSE())),0,(VLOOKUP($A28,'Import OffPeak'!$A$3:BX$99,71,FALSE())-VLOOKUP($A28,'Import OffPeak change'!$A$106:BX$202,71,FALSE())))</f>
        <v>0</v>
      </c>
      <c r="BT28" s="193" t="n">
        <f aca="false">IF(ISERROR(VLOOKUP($A28,'Import OffPeak'!$A$3:BY$99,72,FALSE())-VLOOKUP($A28,'Import OffPeak change'!$A$106:BY$202,72,FALSE())),0,(VLOOKUP($A28,'Import OffPeak'!$A$3:BY$99,72,FALSE())-VLOOKUP($A28,'Import OffPeak change'!$A$106:BY$202,72,FALSE())))</f>
        <v>0</v>
      </c>
      <c r="BU28" s="193" t="n">
        <f aca="false">IF(ISERROR(VLOOKUP($A28,'Import OffPeak'!$A$3:BZ$99,73,FALSE())-VLOOKUP($A28,'Import OffPeak change'!$A$106:BZ$202,73,FALSE())),0,(VLOOKUP($A28,'Import OffPeak'!$A$3:BZ$99,73,FALSE())-VLOOKUP($A28,'Import OffPeak change'!$A$106:BZ$202,73,FALSE())))</f>
        <v>0</v>
      </c>
      <c r="BV28" s="193" t="n">
        <f aca="false">IF(ISERROR(VLOOKUP($A28,'Import OffPeak'!$A$3:CA$99,74,FALSE())-VLOOKUP($A28,'Import OffPeak change'!$A$106:CA$202,74,FALSE())),0,(VLOOKUP($A28,'Import OffPeak'!$A$3:CA$99,74,FALSE())-VLOOKUP($A28,'Import OffPeak change'!$A$106:CA$202,74,FALSE())))</f>
        <v>0</v>
      </c>
      <c r="BW28" s="193" t="n">
        <f aca="false">IF(ISERROR(VLOOKUP($A28,'Import OffPeak'!$A$3:CB$99,75,FALSE())-VLOOKUP($A28,'Import OffPeak change'!$A$106:CB$202,75,FALSE())),0,(VLOOKUP($A28,'Import OffPeak'!$A$3:CB$99,75,FALSE())-VLOOKUP($A28,'Import OffPeak change'!$A$106:CB$202,75,FALSE())))</f>
        <v>0</v>
      </c>
      <c r="BX28" s="193" t="n">
        <f aca="false">IF(ISERROR(VLOOKUP($A28,'Import OffPeak'!$A$3:CC$99,76,FALSE())-VLOOKUP($A28,'Import OffPeak change'!$A$106:CC$202,76,FALSE())),0,(VLOOKUP($A28,'Import OffPeak'!$A$3:CC$99,76,FALSE())-VLOOKUP($A28,'Import OffPeak change'!$A$106:CC$202,76,FALSE())))</f>
        <v>0</v>
      </c>
      <c r="BY28" s="193" t="n">
        <f aca="false">IF(ISERROR(VLOOKUP($A28,'Import OffPeak'!$A$3:CD$99,77,FALSE())-VLOOKUP($A28,'Import OffPeak change'!$A$106:CD$202,77,FALSE())),0,(VLOOKUP($A28,'Import OffPeak'!$A$3:CD$99,77,FALSE())-VLOOKUP($A28,'Import OffPeak change'!$A$106:CD$202,77,FALSE())))</f>
        <v>0</v>
      </c>
      <c r="BZ28" s="193" t="n">
        <f aca="false">IF(ISERROR(VLOOKUP($A28,'Import OffPeak'!$A$3:CE$99,78,FALSE())-VLOOKUP($A28,'Import OffPeak change'!$A$106:CE$202,78,FALSE())),0,(VLOOKUP($A28,'Import OffPeak'!$A$3:CE$99,78,FALSE())-VLOOKUP($A28,'Import OffPeak change'!$A$106:CE$202,78,FALSE())))</f>
        <v>0</v>
      </c>
      <c r="CA28" s="193" t="n">
        <f aca="false">IF(ISERROR(VLOOKUP($A28,'Import OffPeak'!$A$3:CF$99,79,FALSE())-VLOOKUP($A28,'Import OffPeak change'!$A$106:CF$202,79,FALSE())),0,(VLOOKUP($A28,'Import OffPeak'!$A$3:CF$99,79,FALSE())-VLOOKUP($A28,'Import OffPeak change'!$A$106:CF$202,79,FALSE())))</f>
        <v>0</v>
      </c>
      <c r="CB28" s="193" t="n">
        <f aca="false">IF(ISERROR(VLOOKUP($A28,'Import OffPeak'!$A$3:CG$99,80,FALSE())-VLOOKUP($A28,'Import OffPeak change'!$A$106:CG$202,80,FALSE())),0,(VLOOKUP($A28,'Import OffPeak'!$A$3:CG$99,80,FALSE())-VLOOKUP($A28,'Import OffPeak change'!$A$106:CG$202,80,FALSE())))</f>
        <v>0</v>
      </c>
      <c r="CC28" s="193" t="n">
        <f aca="false">IF(ISERROR(VLOOKUP($A28,'Import OffPeak'!$A$3:CH$99,81,FALSE())-VLOOKUP($A28,'Import OffPeak change'!$A$106:CH$202,81,FALSE())),0,(VLOOKUP($A28,'Import OffPeak'!$A$3:CH$99,81,FALSE())-VLOOKUP($A28,'Import OffPeak change'!$A$106:CH$202,81,FALSE())))</f>
        <v>0</v>
      </c>
      <c r="CD28" s="193" t="n">
        <f aca="false">IF(ISERROR(VLOOKUP($A28,'Import OffPeak'!$A$3:CI$99,82,FALSE())-VLOOKUP($A28,'Import OffPeak change'!$A$106:CI$202,82,FALSE())),0,(VLOOKUP($A28,'Import OffPeak'!$A$3:CI$99,82,FALSE())-VLOOKUP($A28,'Import OffPeak change'!$A$106:CI$202,82,FALSE())))</f>
        <v>0</v>
      </c>
      <c r="CE28" s="193" t="n">
        <f aca="false">IF(ISERROR(VLOOKUP($A28,'Import OffPeak'!$A$3:CJ$99,83,FALSE())-VLOOKUP($A28,'Import OffPeak change'!$A$106:CJ$202,83,FALSE())),0,(VLOOKUP($A28,'Import OffPeak'!$A$3:CJ$99,83,FALSE())-VLOOKUP($A28,'Import OffPeak change'!$A$106:CJ$202,83,FALSE())))</f>
        <v>0</v>
      </c>
      <c r="CF28" s="193" t="n">
        <f aca="false">IF(ISERROR(VLOOKUP($A28,'Import OffPeak'!$A$3:CK$99,84,FALSE())-VLOOKUP($A28,'Import OffPeak change'!$A$106:CK$202,84,FALSE())),0,(VLOOKUP($A28,'Import OffPeak'!$A$3:CK$99,84,FALSE())-VLOOKUP($A28,'Import OffPeak change'!$A$106:CK$202,84,FALSE())))</f>
        <v>0</v>
      </c>
      <c r="CG28" s="193" t="n">
        <f aca="false">IF(ISERROR(VLOOKUP($A28,'Import OffPeak'!$A$3:CL$99,85,FALSE())-VLOOKUP($A28,'Import OffPeak change'!$A$106:CL$202,85,FALSE())),0,(VLOOKUP($A28,'Import OffPeak'!$A$3:CL$99,85,FALSE())-VLOOKUP($A28,'Import OffPeak change'!$A$106:CL$202,85,FALSE())))</f>
        <v>0</v>
      </c>
      <c r="CH28" s="193" t="n">
        <f aca="false">IF(ISERROR(VLOOKUP($A28,'Import OffPeak'!$A$3:CM$99,86,FALSE())-VLOOKUP($A28,'Import OffPeak change'!$A$106:CM$202,86,FALSE())),0,(VLOOKUP($A28,'Import OffPeak'!$A$3:CM$99,86,FALSE())-VLOOKUP($A28,'Import OffPeak change'!$A$106:CM$202,86,FALSE())))</f>
        <v>0</v>
      </c>
      <c r="CI28" s="193" t="n">
        <f aca="false">IF(ISERROR(VLOOKUP($A28,'Import OffPeak'!$A$3:CN$99,87,FALSE())-VLOOKUP($A28,'Import OffPeak change'!$A$106:CN$202,87,FALSE())),0,(VLOOKUP($A28,'Import OffPeak'!$A$3:CN$99,87,FALSE())-VLOOKUP($A28,'Import OffPeak change'!$A$106:CN$202,87,FALSE())))</f>
        <v>0</v>
      </c>
      <c r="CJ28" s="193" t="n">
        <f aca="false">IF(ISERROR(VLOOKUP($A28,'Import OffPeak'!$A$3:CO$99,88,FALSE())-VLOOKUP($A28,'Import OffPeak change'!$A$106:CO$202,88,FALSE())),0,(VLOOKUP($A28,'Import OffPeak'!$A$3:CO$99,88,FALSE())-VLOOKUP($A28,'Import OffPeak change'!$A$106:CO$202,88,FALSE())))</f>
        <v>0</v>
      </c>
      <c r="CK28" s="193" t="n">
        <f aca="false">IF(ISERROR(VLOOKUP($A28,'Import OffPeak'!$A$3:CP$99,89,FALSE())-VLOOKUP($A28,'Import OffPeak change'!$A$106:CP$202,89,FALSE())),0,(VLOOKUP($A28,'Import OffPeak'!$A$3:CP$99,89,FALSE())-VLOOKUP($A28,'Import OffPeak change'!$A$106:CP$202,89,FALSE())))</f>
        <v>0</v>
      </c>
      <c r="CL28" s="193" t="n">
        <f aca="false">IF(ISERROR(VLOOKUP($A28,'Import OffPeak'!$A$3:CQ$99,90,FALSE())-VLOOKUP($A28,'Import OffPeak change'!$A$106:CQ$202,90,FALSE())),0,(VLOOKUP($A28,'Import OffPeak'!$A$3:CQ$99,90,FALSE())-VLOOKUP($A28,'Import OffPeak change'!$A$106:CQ$202,90,FALSE())))</f>
        <v>0</v>
      </c>
      <c r="CM28" s="193" t="n">
        <f aca="false">IF(ISERROR(VLOOKUP($A28,'Import OffPeak'!$A$3:CR$99,91,FALSE())-VLOOKUP($A28,'Import OffPeak change'!$A$106:CR$202,91,FALSE())),0,(VLOOKUP($A28,'Import OffPeak'!$A$3:CR$99,91,FALSE())-VLOOKUP($A28,'Import OffPeak change'!$A$106:CR$202,91,FALSE())))</f>
        <v>0</v>
      </c>
      <c r="CN28" s="193" t="n">
        <f aca="false">IF(ISERROR(VLOOKUP($A28,'Import OffPeak'!$A$3:CS$99,92,FALSE())-VLOOKUP($A28,'Import OffPeak change'!$A$106:CS$202,92,FALSE())),0,(VLOOKUP($A28,'Import OffPeak'!$A$3:CS$99,92,FALSE())-VLOOKUP($A28,'Import OffPeak change'!$A$106:CS$202,92,FALSE())))</f>
        <v>0</v>
      </c>
      <c r="CO28" s="193" t="n">
        <f aca="false">IF(ISERROR(VLOOKUP($A28,'Import OffPeak'!$A$3:CT$99,93,FALSE())-VLOOKUP($A28,'Import OffPeak change'!$A$106:CT$202,93,FALSE())),0,(VLOOKUP($A28,'Import OffPeak'!$A$3:CT$99,93,FALSE())-VLOOKUP($A28,'Import OffPeak change'!$A$106:CT$202,93,FALSE())))</f>
        <v>0</v>
      </c>
      <c r="CP28" s="193" t="n">
        <f aca="false">IF(ISERROR(VLOOKUP($A28,'Import OffPeak'!$A$3:CU$99,94,FALSE())-VLOOKUP($A28,'Import OffPeak change'!$A$106:CU$202,94,FALSE())),0,(VLOOKUP($A28,'Import OffPeak'!$A$3:CU$99,94,FALSE())-VLOOKUP($A28,'Import OffPeak change'!$A$106:CU$202,94,FALSE())))</f>
        <v>0</v>
      </c>
      <c r="CQ28" s="193" t="n">
        <f aca="false">IF(ISERROR(VLOOKUP($A28,'Import OffPeak'!$A$3:CV$99,95,FALSE())-VLOOKUP($A28,'Import OffPeak change'!$A$106:CV$202,95,FALSE())),0,(VLOOKUP($A28,'Import OffPeak'!$A$3:CV$99,95,FALSE())-VLOOKUP($A28,'Import OffPeak change'!$A$106:CV$202,95,FALSE())))</f>
        <v>0</v>
      </c>
      <c r="CR28" s="193" t="n">
        <f aca="false">IF(ISERROR(VLOOKUP($A28,'Import OffPeak'!$A$3:CW$99,96,FALSE())-VLOOKUP($A28,'Import OffPeak change'!$A$106:CW$202,96,FALSE())),0,(VLOOKUP($A28,'Import OffPeak'!$A$3:CW$99,96,FALSE())-VLOOKUP($A28,'Import OffPeak change'!$A$106:CW$202,96,FALSE())))</f>
        <v>0</v>
      </c>
      <c r="CS28" s="193" t="n">
        <f aca="false">IF(ISERROR(VLOOKUP($A28,'Import OffPeak'!$A$3:CX$99,97,FALSE())-VLOOKUP($A28,'Import OffPeak change'!$A$106:CX$202,97,FALSE())),0,(VLOOKUP($A28,'Import OffPeak'!$A$3:CX$99,97,FALSE())-VLOOKUP($A28,'Import OffPeak change'!$A$106:CX$202,97,FALSE())))</f>
        <v>0</v>
      </c>
      <c r="CT28" s="193" t="n">
        <f aca="false">IF(ISERROR(VLOOKUP($A28,'Import OffPeak'!$A$3:CY$99,98,FALSE())-VLOOKUP($A28,'Import OffPeak change'!$A$106:CY$202,98,FALSE())),0,(VLOOKUP($A28,'Import OffPeak'!$A$3:CY$99,98,FALSE())-VLOOKUP($A28,'Import OffPeak change'!$A$106:CY$202,98,FALSE())))</f>
        <v>0</v>
      </c>
      <c r="CU28" s="193" t="n">
        <f aca="false">IF(ISERROR(VLOOKUP($A28,'Import OffPeak'!$A$3:CZ$99,99,FALSE())-VLOOKUP($A28,'Import OffPeak change'!$A$106:CZ$202,99,FALSE())),0,(VLOOKUP($A28,'Import OffPeak'!$A$3:CZ$99,99,FALSE())-VLOOKUP($A28,'Import OffPeak change'!$A$106:CZ$202,99,FALSE())))</f>
        <v>0</v>
      </c>
      <c r="CV28" s="193" t="n">
        <f aca="false">IF(ISERROR(VLOOKUP($A28,'Import OffPeak'!$A$3:DA$99,100,FALSE())-VLOOKUP($A28,'Import OffPeak change'!$A$106:DA$202,100,FALSE())),0,(VLOOKUP($A28,'Import OffPeak'!$A$3:DA$99,100,FALSE())-VLOOKUP($A28,'Import OffPeak change'!$A$106:DA$202,100,FALSE())))</f>
        <v>0</v>
      </c>
      <c r="CW28" s="193" t="n">
        <f aca="false">IF(ISERROR(VLOOKUP($A28,'Import OffPeak'!$A$3:DB$99,101,FALSE())-VLOOKUP($A28,'Import OffPeak change'!$A$106:DB$202,101,FALSE())),0,(VLOOKUP($A28,'Import OffPeak'!$A$3:DB$99,101,FALSE())-VLOOKUP($A28,'Import OffPeak change'!$A$106:DB$202,101,FALSE())))</f>
        <v>0</v>
      </c>
      <c r="CX28" s="193" t="n">
        <f aca="false">IF(ISERROR(VLOOKUP($A28,'Import OffPeak'!$A$3:DC$99,102,FALSE())-VLOOKUP($A28,'Import OffPeak change'!$A$106:DC$202,102,FALSE())),0,(VLOOKUP($A28,'Import OffPeak'!$A$3:DC$99,102,FALSE())-VLOOKUP($A28,'Import OffPeak change'!$A$106:DC$202,102,FALSE())))</f>
        <v>0</v>
      </c>
      <c r="CY28" s="193" t="n">
        <f aca="false">IF(ISERROR(VLOOKUP($A28,'Import OffPeak'!$A$3:DD$99,103,FALSE())-VLOOKUP($A28,'Import OffPeak change'!$A$106:DD$202,103,FALSE())),0,(VLOOKUP($A28,'Import OffPeak'!$A$3:DD$99,103,FALSE())-VLOOKUP($A28,'Import OffPeak change'!$A$106:DD$202,103,FALSE())))</f>
        <v>0</v>
      </c>
      <c r="CZ28" s="193" t="n">
        <f aca="false">IF(ISERROR(VLOOKUP($A28,'Import OffPeak'!$A$3:DE$99,104,FALSE())-VLOOKUP($A28,'Import OffPeak change'!$A$106:DE$202,104,FALSE())),0,(VLOOKUP($A28,'Import OffPeak'!$A$3:DE$99,104,FALSE())-VLOOKUP($A28,'Import OffPeak change'!$A$106:DE$202,104,FALSE())))</f>
        <v>0</v>
      </c>
      <c r="DA28" s="193" t="n">
        <f aca="false">IF(ISERROR(VLOOKUP($A28,'Import OffPeak'!$A$3:DF$99,105,FALSE())-VLOOKUP($A28,'Import OffPeak change'!$A$106:DF$202,105,FALSE())),0,(VLOOKUP($A28,'Import OffPeak'!$A$3:DF$99,105,FALSE())-VLOOKUP($A28,'Import OffPeak change'!$A$106:DF$202,105,FALSE())))</f>
        <v>0</v>
      </c>
      <c r="DB28" s="193" t="n">
        <f aca="false">IF(ISERROR(VLOOKUP($A28,'Import OffPeak'!$A$3:DG$99,106,FALSE())-VLOOKUP($A28,'Import OffPeak change'!$A$106:DG$202,106,FALSE())),0,(VLOOKUP($A28,'Import OffPeak'!$A$3:DG$99,106,FALSE())-VLOOKUP($A28,'Import OffPeak change'!$A$106:DG$202,106,FALSE())))</f>
        <v>0</v>
      </c>
      <c r="DC28" s="193" t="n">
        <f aca="false">IF(ISERROR(VLOOKUP($A28,'Import OffPeak'!$A$3:DH$99,107,FALSE())-VLOOKUP($A28,'Import OffPeak change'!$A$106:DH$202,107,FALSE())),0,(VLOOKUP($A28,'Import OffPeak'!$A$3:DH$99,107,FALSE())-VLOOKUP($A28,'Import OffPeak change'!$A$106:DH$202,107,FALSE())))</f>
        <v>0</v>
      </c>
      <c r="DD28" s="193" t="n">
        <f aca="false">IF(ISERROR(VLOOKUP($A28,'Import OffPeak'!$A$3:DI$99,108,FALSE())-VLOOKUP($A28,'Import OffPeak change'!$A$106:DI$202,108,FALSE())),0,(VLOOKUP($A28,'Import OffPeak'!$A$3:DI$99,108,FALSE())-VLOOKUP($A28,'Import OffPeak change'!$A$106:DI$202,108,FALSE())))</f>
        <v>0</v>
      </c>
      <c r="DE28" s="193" t="n">
        <f aca="false">IF(ISERROR(VLOOKUP($A28,'Import OffPeak'!$A$3:DJ$99,109,FALSE())-VLOOKUP($A28,'Import OffPeak change'!$A$106:DJ$202,109,FALSE())),0,(VLOOKUP($A28,'Import OffPeak'!$A$3:DJ$99,109,FALSE())-VLOOKUP($A28,'Import OffPeak change'!$A$106:DJ$202,109,FALSE())))</f>
        <v>0</v>
      </c>
      <c r="DF28" s="193" t="n">
        <f aca="false">IF(ISERROR(VLOOKUP($A28,'Import OffPeak'!$A$3:DK$99,110,FALSE())-VLOOKUP($A28,'Import OffPeak change'!$A$106:DK$202,110,FALSE())),0,(VLOOKUP($A28,'Import OffPeak'!$A$3:DK$99,110,FALSE())-VLOOKUP($A28,'Import OffPeak change'!$A$106:DK$202,110,FALSE())))</f>
        <v>0</v>
      </c>
      <c r="DG28" s="193" t="n">
        <f aca="false">IF(ISERROR(VLOOKUP($A28,'Import OffPeak'!$A$3:DL$99,111,FALSE())-VLOOKUP($A28,'Import OffPeak change'!$A$106:DL$202,111,FALSE())),0,(VLOOKUP($A28,'Import OffPeak'!$A$3:DL$99,111,FALSE())-VLOOKUP($A28,'Import OffPeak change'!$A$106:DL$202,111,FALSE())))</f>
        <v>0</v>
      </c>
      <c r="DH28" s="193" t="n">
        <f aca="false">IF(ISERROR(VLOOKUP($A28,'Import OffPeak'!$A$3:DM$99,112,FALSE())-VLOOKUP($A28,'Import OffPeak change'!$A$106:DM$202,112,FALSE())),0,(VLOOKUP($A28,'Import OffPeak'!$A$3:DM$99,112,FALSE())-VLOOKUP($A28,'Import OffPeak change'!$A$106:DM$202,112,FALSE())))</f>
        <v>0</v>
      </c>
      <c r="DI28" s="193" t="n">
        <f aca="false">IF(ISERROR(VLOOKUP($A28,'Import OffPeak'!$A$3:DN$99,113,FALSE())-VLOOKUP($A28,'Import OffPeak change'!$A$106:DN$202,113,FALSE())),0,(VLOOKUP($A28,'Import OffPeak'!$A$3:DN$99,113,FALSE())-VLOOKUP($A28,'Import OffPeak change'!$A$106:DN$202,113,FALSE())))</f>
        <v>0</v>
      </c>
      <c r="DJ28" s="193" t="n">
        <f aca="false">IF(ISERROR(VLOOKUP($A28,'Import OffPeak'!$A$3:DO$99,114,FALSE())-VLOOKUP($A28,'Import OffPeak change'!$A$106:DO$202,114,FALSE())),0,(VLOOKUP($A28,'Import OffPeak'!$A$3:DO$99,114,FALSE())-VLOOKUP($A28,'Import OffPeak change'!$A$106:DO$202,114,FALSE())))</f>
        <v>0</v>
      </c>
      <c r="DK28" s="193" t="n">
        <f aca="false">IF(ISERROR(VLOOKUP($A28,'Import OffPeak'!$A$3:DP$99,115,FALSE())-VLOOKUP($A28,'Import OffPeak change'!$A$106:DP$202,115,FALSE())),0,(VLOOKUP($A28,'Import OffPeak'!$A$3:DP$99,115,FALSE())-VLOOKUP($A28,'Import OffPeak change'!$A$106:DP$202,115,FALSE())))</f>
        <v>0</v>
      </c>
      <c r="DL28" s="193" t="n">
        <f aca="false">IF(ISERROR(VLOOKUP($A28,'Import OffPeak'!$A$3:DQ$99,116,FALSE())-VLOOKUP($A28,'Import OffPeak change'!$A$106:DQ$202,116,FALSE())),0,(VLOOKUP($A28,'Import OffPeak'!$A$3:DQ$99,116,FALSE())-VLOOKUP($A28,'Import OffPeak change'!$A$106:DQ$202,116,FALSE())))</f>
        <v>0</v>
      </c>
      <c r="DM28" s="193" t="n">
        <f aca="false">IF(ISERROR(VLOOKUP($A28,'Import OffPeak'!$A$3:DR$99,117,FALSE())-VLOOKUP($A28,'Import OffPeak change'!$A$106:DR$202,117,FALSE())),0,(VLOOKUP($A28,'Import OffPeak'!$A$3:DR$99,117,FALSE())-VLOOKUP($A28,'Import OffPeak change'!$A$106:DR$202,117,FALSE())))</f>
        <v>0</v>
      </c>
      <c r="DN28" s="193" t="n">
        <f aca="false">IF(ISERROR(VLOOKUP($A28,'Import OffPeak'!$A$3:DS$99,118,FALSE())-VLOOKUP($A28,'Import OffPeak change'!$A$106:DS$202,118,FALSE())),0,(VLOOKUP($A28,'Import OffPeak'!$A$3:DS$99,118,FALSE())-VLOOKUP($A28,'Import OffPeak change'!$A$106:DS$202,118,FALSE())))</f>
        <v>0</v>
      </c>
      <c r="DO28" s="193" t="n">
        <f aca="false">IF(ISERROR(VLOOKUP($A28,'Import OffPeak'!$A$3:DT$99,119,FALSE())-VLOOKUP($A28,'Import OffPeak change'!$A$106:DT$202,119,FALSE())),0,(VLOOKUP($A28,'Import OffPeak'!$A$3:DT$99,119,FALSE())-VLOOKUP($A28,'Import OffPeak change'!$A$106:DT$202,119,FALSE())))</f>
        <v>0</v>
      </c>
      <c r="DP28" s="193" t="n">
        <f aca="false">IF(ISERROR(VLOOKUP($A28,'Import OffPeak'!$A$3:DU$99,120,FALSE())-VLOOKUP($A28,'Import OffPeak change'!$A$106:DU$202,120,FALSE())),0,(VLOOKUP($A28,'Import OffPeak'!$A$3:DU$99,120,FALSE())-VLOOKUP($A28,'Import OffPeak change'!$A$106:DU$202,120,FALSE())))</f>
        <v>0</v>
      </c>
      <c r="DQ28" s="193" t="n">
        <f aca="false">IF(ISERROR(VLOOKUP($A28,'Import OffPeak'!$A$3:DV$99,121,FALSE())-VLOOKUP($A28,'Import OffPeak change'!$A$106:DV$202,121,FALSE())),0,(VLOOKUP($A28,'Import OffPeak'!$A$3:DV$99,121,FALSE())-VLOOKUP($A28,'Import OffPeak change'!$A$106:DV$202,121,FALSE())))</f>
        <v>0</v>
      </c>
      <c r="DR28" s="193" t="n">
        <f aca="false">IF(ISERROR(VLOOKUP($A28,'Import OffPeak'!$A$3:DW$99,122,FALSE())-VLOOKUP($A28,'Import OffPeak change'!$A$106:DW$202,122,FALSE())),0,(VLOOKUP($A28,'Import OffPeak'!$A$3:DW$99,122,FALSE())-VLOOKUP($A28,'Import OffPeak change'!$A$106:DW$202,122,FALSE())))</f>
        <v>0</v>
      </c>
      <c r="DS28" s="193" t="n">
        <f aca="false">IF(ISERROR(VLOOKUP($A28,'Import OffPeak'!$A$3:DX$99,123,FALSE())-VLOOKUP($A28,'Import OffPeak change'!$A$106:DX$202,123,FALSE())),0,(VLOOKUP($A28,'Import OffPeak'!$A$3:DX$99,123,FALSE())-VLOOKUP($A28,'Import OffPeak change'!$A$106:DX$202,123,FALSE())))</f>
        <v>0</v>
      </c>
      <c r="DT28" s="193" t="n">
        <f aca="false">IF(ISERROR(VLOOKUP($A28,'Import OffPeak'!$A$3:DY$99,124,FALSE())-VLOOKUP($A28,'Import OffPeak change'!$A$106:DY$202,124,FALSE())),0,(VLOOKUP($A28,'Import OffPeak'!$A$3:DY$99,124,FALSE())-VLOOKUP($A28,'Import OffPeak change'!$A$106:DY$202,124,FALSE())))</f>
        <v>0</v>
      </c>
      <c r="DU28" s="193" t="n">
        <f aca="false">IF(ISERROR(VLOOKUP($A28,'Import OffPeak'!$A$3:DZ$99,125,FALSE())-VLOOKUP($A28,'Import OffPeak change'!$A$106:DZ$202,125,FALSE())),0,(VLOOKUP($A28,'Import OffPeak'!$A$3:DZ$99,125,FALSE())-VLOOKUP($A28,'Import OffPeak change'!$A$106:DZ$202,125,FALSE())))</f>
        <v>0</v>
      </c>
      <c r="DV28" s="193" t="n">
        <f aca="false">IF(ISERROR(VLOOKUP($A28,'Import OffPeak'!$A$3:EA$99,126,FALSE())-VLOOKUP($A28,'Import OffPeak change'!$A$106:EA$202,126,FALSE())),0,(VLOOKUP($A28,'Import OffPeak'!$A$3:EA$99,126,FALSE())-VLOOKUP($A28,'Import OffPeak change'!$A$106:EA$202,126,FALSE())))</f>
        <v>0</v>
      </c>
      <c r="DW28" s="193" t="n">
        <f aca="false">IF(ISERROR(VLOOKUP($A28,'Import OffPeak'!$A$3:EB$99,127,FALSE())-VLOOKUP($A28,'Import OffPeak change'!$A$106:EB$202,127,FALSE())),0,(VLOOKUP($A28,'Import OffPeak'!$A$3:EB$99,127,FALSE())-VLOOKUP($A28,'Import OffPeak change'!$A$106:EB$202,127,FALSE())))</f>
        <v>0</v>
      </c>
      <c r="DX28" s="193" t="n">
        <f aca="false">IF(ISERROR(VLOOKUP($A28,'Import OffPeak'!$A$3:EC$99,128,FALSE())-VLOOKUP($A28,'Import OffPeak change'!$A$106:EC$202,128,FALSE())),0,(VLOOKUP($A28,'Import OffPeak'!$A$3:EC$99,128,FALSE())-VLOOKUP($A28,'Import OffPeak change'!$A$106:EC$202,128,FALSE())))</f>
        <v>0</v>
      </c>
      <c r="DY28" s="193" t="n">
        <f aca="false">IF(ISERROR(VLOOKUP($A28,'Import OffPeak'!$A$3:ED$99,129,FALSE())-VLOOKUP($A28,'Import OffPeak change'!$A$106:ED$202,129,FALSE())),0,(VLOOKUP($A28,'Import OffPeak'!$A$3:ED$99,129,FALSE())-VLOOKUP($A28,'Import OffPeak change'!$A$106:ED$202,129,FALSE())))</f>
        <v>0</v>
      </c>
      <c r="DZ28" s="193" t="n">
        <f aca="false">IF(ISERROR(VLOOKUP($A28,'Import OffPeak'!$A$3:EE$99,130,FALSE())-VLOOKUP($A28,'Import OffPeak change'!$A$106:EE$202,130,FALSE())),0,(VLOOKUP($A28,'Import OffPeak'!$A$3:EE$99,130,FALSE())-VLOOKUP($A28,'Import OffPeak change'!$A$106:EE$202,130,FALSE())))</f>
        <v>0</v>
      </c>
      <c r="EA28" s="193" t="n">
        <f aca="false">IF(ISERROR(VLOOKUP($A28,'Import OffPeak'!$A$3:EF$99,131,FALSE())-VLOOKUP($A28,'Import OffPeak change'!$A$106:EF$202,131,FALSE())),0,(VLOOKUP($A28,'Import OffPeak'!$A$3:EF$99,131,FALSE())-VLOOKUP($A28,'Import OffPeak change'!$A$106:EF$202,131,FALSE())))</f>
        <v>0</v>
      </c>
      <c r="EB28" s="193" t="n">
        <f aca="false">IF(ISERROR(VLOOKUP($A28,'Import OffPeak'!$A$3:EG$99,132,FALSE())-VLOOKUP($A28,'Import OffPeak change'!$A$106:EG$202,132,FALSE())),0,(VLOOKUP($A28,'Import OffPeak'!$A$3:EG$99,132,FALSE())-VLOOKUP($A28,'Import OffPeak change'!$A$106:EG$202,132,FALSE())))</f>
        <v>0</v>
      </c>
      <c r="EC28" s="193" t="n">
        <f aca="false">IF(ISERROR(VLOOKUP($A28,'Import OffPeak'!$A$3:EH$99,133,FALSE())-VLOOKUP($A28,'Import OffPeak change'!$A$106:EH$202,133,FALSE())),0,(VLOOKUP($A28,'Import OffPeak'!$A$3:EH$99,133,FALSE())-VLOOKUP($A28,'Import OffPeak change'!$A$106:EH$202,133,FALSE())))</f>
        <v>0</v>
      </c>
      <c r="ED28" s="193" t="n">
        <f aca="false">IF(ISERROR(VLOOKUP($A28,'Import OffPeak'!$A$3:EI$99,134,FALSE())-VLOOKUP($A28,'Import OffPeak change'!$A$106:EI$202,134,FALSE())),0,(VLOOKUP($A28,'Import OffPeak'!$A$3:EI$99,134,FALSE())-VLOOKUP($A28,'Import OffPeak change'!$A$106:EI$202,134,FALSE())))</f>
        <v>0</v>
      </c>
      <c r="EE28" s="193" t="n">
        <f aca="false">IF(ISERROR(VLOOKUP($A28,'Import OffPeak'!$A$3:EJ$99,135,FALSE())-VLOOKUP($A28,'Import OffPeak change'!$A$106:EJ$202,135,FALSE())),0,(VLOOKUP($A28,'Import OffPeak'!$A$3:EJ$99,135,FALSE())-VLOOKUP($A28,'Import OffPeak change'!$A$106:EJ$202,135,FALSE())))</f>
        <v>0</v>
      </c>
      <c r="EF28" s="193" t="n">
        <f aca="false">IF(ISERROR(VLOOKUP($A28,'Import OffPeak'!$A$3:EK$99,136,FALSE())-VLOOKUP($A28,'Import OffPeak change'!$A$106:EK$202,136,FALSE())),0,(VLOOKUP($A28,'Import OffPeak'!$A$3:EK$99,136,FALSE())-VLOOKUP($A28,'Import OffPeak change'!$A$106:EK$202,136,FALSE())))</f>
        <v>0</v>
      </c>
      <c r="EG28" s="193" t="n">
        <f aca="false">IF(ISERROR(VLOOKUP($A28,'Import OffPeak'!$A$3:EL$99,137,FALSE())-VLOOKUP($A28,'Import OffPeak change'!$A$106:EL$202,137,FALSE())),0,(VLOOKUP($A28,'Import OffPeak'!$A$3:EL$99,137,FALSE())-VLOOKUP($A28,'Import OffPeak change'!$A$106:EL$202,137,FALSE())))</f>
        <v>0</v>
      </c>
      <c r="EH28" s="193" t="n">
        <f aca="false">IF(ISERROR(VLOOKUP($A28,'Import OffPeak'!$A$3:EM$99,138,FALSE())-VLOOKUP($A28,'Import OffPeak change'!$A$106:EM$202,138,FALSE())),0,(VLOOKUP($A28,'Import OffPeak'!$A$3:EM$99,138,FALSE())-VLOOKUP($A28,'Import OffPeak change'!$A$106:EM$202,138,FALSE())))</f>
        <v>0</v>
      </c>
      <c r="EI28" s="193" t="n">
        <f aca="false">IF(ISERROR(VLOOKUP($A28,'Import OffPeak'!$A$3:EN$99,139,FALSE())-VLOOKUP($A28,'Import OffPeak change'!$A$106:EN$202,139,FALSE())),0,(VLOOKUP($A28,'Import OffPeak'!$A$3:EN$99,139,FALSE())-VLOOKUP($A28,'Import OffPeak change'!$A$106:EN$202,139,FALSE())))</f>
        <v>0</v>
      </c>
      <c r="EJ28" s="193" t="n">
        <f aca="false">IF(ISERROR(VLOOKUP($A28,'Import OffPeak'!$A$3:EO$99,140,FALSE())-VLOOKUP($A28,'Import OffPeak change'!$A$106:EO$202,140,FALSE())),0,(VLOOKUP($A28,'Import OffPeak'!$A$3:EO$99,140,FALSE())-VLOOKUP($A28,'Import OffPeak change'!$A$106:EO$202,140,FALSE())))</f>
        <v>0</v>
      </c>
      <c r="EK28" s="193" t="n">
        <f aca="false">IF(ISERROR(VLOOKUP($A28,'Import OffPeak'!$A$3:EP$99,141,FALSE())-VLOOKUP($A28,'Import OffPeak change'!$A$106:EP$202,141,FALSE())),0,(VLOOKUP($A28,'Import OffPeak'!$A$3:EP$99,141,FALSE())-VLOOKUP($A28,'Import OffPeak change'!$A$106:EP$202,141,FALSE())))</f>
        <v>0</v>
      </c>
      <c r="EL28" s="193" t="n">
        <f aca="false">IF(ISERROR(VLOOKUP($A28,'Import OffPeak'!$A$3:EQ$99,142,FALSE())-VLOOKUP($A28,'Import OffPeak change'!$A$106:EQ$202,142,FALSE())),0,(VLOOKUP($A28,'Import OffPeak'!$A$3:EQ$99,142,FALSE())-VLOOKUP($A28,'Import OffPeak change'!$A$106:EQ$202,142,FALSE())))</f>
        <v>0</v>
      </c>
      <c r="EM28" s="193" t="n">
        <f aca="false">IF(ISERROR(VLOOKUP($A28,'Import OffPeak'!$A$3:ER$99,143,FALSE())-VLOOKUP($A28,'Import OffPeak change'!$A$106:ER$202,143,FALSE())),0,(VLOOKUP($A28,'Import OffPeak'!$A$3:ER$99,143,FALSE())-VLOOKUP($A28,'Import OffPeak change'!$A$106:ER$202,143,FALSE())))</f>
        <v>0</v>
      </c>
      <c r="EN28" s="193" t="n">
        <f aca="false">IF(ISERROR(VLOOKUP($A28,'Import OffPeak'!$A$3:ES$99,144,FALSE())-VLOOKUP($A28,'Import OffPeak change'!$A$106:ES$202,144,FALSE())),0,(VLOOKUP($A28,'Import OffPeak'!$A$3:ES$99,144,FALSE())-VLOOKUP($A28,'Import OffPeak change'!$A$106:ES$202,144,FALSE())))</f>
        <v>0</v>
      </c>
      <c r="EO28" s="193" t="n">
        <f aca="false">IF(ISERROR(VLOOKUP($A28,'Import OffPeak'!$A$3:ET$99,145,FALSE())-VLOOKUP($A28,'Import OffPeak change'!$A$106:ET$202,145,FALSE())),0,(VLOOKUP($A28,'Import OffPeak'!$A$3:ET$99,145,FALSE())-VLOOKUP($A28,'Import OffPeak change'!$A$106:ET$202,145,FALSE())))</f>
        <v>0</v>
      </c>
      <c r="EP28" s="193" t="n">
        <f aca="false">IF(ISERROR(VLOOKUP($A28,'Import OffPeak'!$A$3:EU$99,146,FALSE())-VLOOKUP($A28,'Import OffPeak change'!$A$106:EU$202,146,FALSE())),0,(VLOOKUP($A28,'Import OffPeak'!$A$3:EU$99,146,FALSE())-VLOOKUP($A28,'Import OffPeak change'!$A$106:EU$202,146,FALSE())))</f>
        <v>0</v>
      </c>
      <c r="EQ28" s="193" t="n">
        <f aca="false">IF(ISERROR(VLOOKUP($A28,'Import OffPeak'!$A$3:EV$99,147,FALSE())-VLOOKUP($A28,'Import OffPeak change'!$A$106:EV$202,147,FALSE())),0,(VLOOKUP($A28,'Import OffPeak'!$A$3:EV$99,147,FALSE())-VLOOKUP($A28,'Import OffPeak change'!$A$106:EV$202,147,FALSE())))</f>
        <v>0</v>
      </c>
      <c r="ER28" s="193" t="n">
        <f aca="false">IF(ISERROR(VLOOKUP($A28,'Import OffPeak'!$A$3:EW$99,148,FALSE())-VLOOKUP($A28,'Import OffPeak change'!$A$106:EW$202,148,FALSE())),0,(VLOOKUP($A28,'Import OffPeak'!$A$3:EW$99,148,FALSE())-VLOOKUP($A28,'Import OffPeak change'!$A$106:EW$202,148,FALSE())))</f>
        <v>0</v>
      </c>
      <c r="ES28" s="193" t="n">
        <f aca="false">IF(ISERROR(VLOOKUP($A28,'Import OffPeak'!$A$3:EX$99,149,FALSE())-VLOOKUP($A28,'Import OffPeak change'!$A$106:EX$202,149,FALSE())),0,(VLOOKUP($A28,'Import OffPeak'!$A$3:EX$99,149,FALSE())-VLOOKUP($A28,'Import OffPeak change'!$A$106:EX$202,149,FALSE())))</f>
        <v>0</v>
      </c>
      <c r="ET28" s="193" t="n">
        <f aca="false">IF(ISERROR(VLOOKUP($A28,'Import OffPeak'!$A$3:EY$99,150,FALSE())-VLOOKUP($A28,'Import OffPeak change'!$A$106:EY$202,150,FALSE())),0,(VLOOKUP($A28,'Import OffPeak'!$A$3:EY$99,150,FALSE())-VLOOKUP($A28,'Import OffPeak change'!$A$106:EY$202,150,FALSE())))</f>
        <v>0</v>
      </c>
      <c r="EU28" s="193" t="n">
        <f aca="false">IF(ISERROR(VLOOKUP($A28,'Import OffPeak'!$A$3:EZ$99,151,FALSE())-VLOOKUP($A28,'Import OffPeak change'!$A$106:EZ$202,151,FALSE())),0,(VLOOKUP($A28,'Import OffPeak'!$A$3:EZ$99,151,FALSE())-VLOOKUP($A28,'Import OffPeak change'!$A$106:EZ$202,151,FALSE())))</f>
        <v>0</v>
      </c>
      <c r="EV28" s="193" t="n">
        <f aca="false">IF(ISERROR(VLOOKUP($A28,'Import OffPeak'!$A$3:FA$99,152,FALSE())-VLOOKUP($A28,'Import OffPeak change'!$A$106:FA$202,152,FALSE())),0,(VLOOKUP($A28,'Import OffPeak'!$A$3:FA$99,152,FALSE())-VLOOKUP($A28,'Import OffPeak change'!$A$106:FA$202,152,FALSE())))</f>
        <v>0</v>
      </c>
      <c r="EW28" s="193" t="n">
        <f aca="false">IF(ISERROR(VLOOKUP($A28,'Import OffPeak'!$A$3:FB$99,153,FALSE())-VLOOKUP($A28,'Import OffPeak change'!$A$106:FB$202,153,FALSE())),0,(VLOOKUP($A28,'Import OffPeak'!$A$3:FB$99,153,FALSE())-VLOOKUP($A28,'Import OffPeak change'!$A$106:FB$202,153,FALSE())))</f>
        <v>0</v>
      </c>
      <c r="EX28" s="193" t="n">
        <f aca="false">IF(ISERROR(VLOOKUP($A28,'Import OffPeak'!$A$3:FC$99,154,FALSE())-VLOOKUP($A28,'Import OffPeak change'!$A$106:FC$202,154,FALSE())),0,(VLOOKUP($A28,'Import OffPeak'!$A$3:FC$99,154,FALSE())-VLOOKUP($A28,'Import OffPeak change'!$A$106:FC$202,154,FALSE())))</f>
        <v>0</v>
      </c>
      <c r="EY28" s="193" t="n">
        <f aca="false">IF(ISERROR(VLOOKUP($A28,'Import OffPeak'!$A$3:FD$99,155,FALSE())-VLOOKUP($A28,'Import OffPeak change'!$A$106:FD$202,155,FALSE())),0,(VLOOKUP($A28,'Import OffPeak'!$A$3:FD$99,155,FALSE())-VLOOKUP($A28,'Import OffPeak change'!$A$106:FD$202,155,FALSE())))</f>
        <v>0</v>
      </c>
      <c r="EZ28" s="193" t="n">
        <f aca="false">IF(ISERROR(VLOOKUP($A28,'Import OffPeak'!$A$3:FE$99,156,FALSE())-VLOOKUP($A28,'Import OffPeak change'!$A$106:FE$202,156,FALSE())),0,(VLOOKUP($A28,'Import OffPeak'!$A$3:FE$99,156,FALSE())-VLOOKUP($A28,'Import OffPeak change'!$A$106:FE$202,156,FALSE())))</f>
        <v>0</v>
      </c>
      <c r="FA28" s="193" t="n">
        <f aca="false">IF(ISERROR(VLOOKUP($A28,'Import OffPeak'!$A$3:FF$99,157,FALSE())-VLOOKUP($A28,'Import OffPeak change'!$A$106:FF$202,157,FALSE())),0,(VLOOKUP($A28,'Import OffPeak'!$A$3:FF$99,157,FALSE())-VLOOKUP($A28,'Import OffPeak change'!$A$106:FF$202,157,FALSE())))</f>
        <v>0</v>
      </c>
      <c r="FB28" s="193" t="n">
        <f aca="false">IF(ISERROR(VLOOKUP($A28,'Import OffPeak'!$A$3:FG$99,158,FALSE())-VLOOKUP($A28,'Import OffPeak change'!$A$106:FG$202,158,FALSE())),0,(VLOOKUP($A28,'Import OffPeak'!$A$3:FG$99,158,FALSE())-VLOOKUP($A28,'Import OffPeak change'!$A$106:FG$202,158,FALSE())))</f>
        <v>0</v>
      </c>
      <c r="FC28" s="193" t="n">
        <f aca="false">IF(ISERROR(VLOOKUP($A28,'Import OffPeak'!$A$3:FH$99,159,FALSE())-VLOOKUP($A28,'Import OffPeak change'!$A$106:FH$202,159,FALSE())),0,(VLOOKUP($A28,'Import OffPeak'!$A$3:FH$99,159,FALSE())-VLOOKUP($A28,'Import OffPeak change'!$A$106:FH$202,159,FALSE())))</f>
        <v>0</v>
      </c>
      <c r="FD28" s="193" t="n">
        <f aca="false">IF(ISERROR(VLOOKUP($A28,'Import OffPeak'!$A$3:FI$99,160,FALSE())-VLOOKUP($A28,'Import OffPeak change'!$A$106:FI$202,160,FALSE())),0,(VLOOKUP($A28,'Import OffPeak'!$A$3:FI$99,160,FALSE())-VLOOKUP($A28,'Import OffPeak change'!$A$106:FI$202,160,FALSE())))</f>
        <v>0</v>
      </c>
      <c r="FE28" s="193" t="n">
        <f aca="false">IF(ISERROR(VLOOKUP($A28,'Import OffPeak'!$A$3:FJ$99,161,FALSE())-VLOOKUP($A28,'Import OffPeak change'!$A$106:FJ$202,161,FALSE())),0,(VLOOKUP($A28,'Import OffPeak'!$A$3:FJ$99,161,FALSE())-VLOOKUP($A28,'Import OffPeak change'!$A$106:FJ$202,161,FALSE())))</f>
        <v>0</v>
      </c>
      <c r="FF28" s="193" t="n">
        <f aca="false">IF(ISERROR(VLOOKUP($A28,'Import OffPeak'!$A$3:FK$99,162,FALSE())-VLOOKUP($A28,'Import OffPeak change'!$A$106:FK$202,162,FALSE())),0,(VLOOKUP($A28,'Import OffPeak'!$A$3:FK$99,162,FALSE())-VLOOKUP($A28,'Import OffPeak change'!$A$106:FK$202,162,FALSE())))</f>
        <v>0</v>
      </c>
      <c r="FG28" s="193" t="n">
        <f aca="false">IF(ISERROR(VLOOKUP($A28,'Import OffPeak'!$A$3:FL$99,163,FALSE())-VLOOKUP($A28,'Import OffPeak change'!$A$106:FL$202,163,FALSE())),0,(VLOOKUP($A28,'Import OffPeak'!$A$3:FL$99,163,FALSE())-VLOOKUP($A28,'Import OffPeak change'!$A$106:FL$202,163,FALSE())))</f>
        <v>0</v>
      </c>
      <c r="FH28" s="193" t="n">
        <f aca="false">IF(ISERROR(VLOOKUP($A28,'Import OffPeak'!$A$3:FM$99,164,FALSE())-VLOOKUP($A28,'Import OffPeak change'!$A$106:FM$202,164,FALSE())),0,(VLOOKUP($A28,'Import OffPeak'!$A$3:FM$99,164,FALSE())-VLOOKUP($A28,'Import OffPeak change'!$A$106:FM$202,164,FALSE())))</f>
        <v>0</v>
      </c>
      <c r="FI28" s="193" t="n">
        <f aca="false">IF(ISERROR(VLOOKUP($A28,'Import OffPeak'!$A$3:FN$99,165,FALSE())-VLOOKUP($A28,'Import OffPeak change'!$A$106:FN$202,165,FALSE())),0,(VLOOKUP($A28,'Import OffPeak'!$A$3:FN$99,165,FALSE())-VLOOKUP($A28,'Import OffPeak change'!$A$106:FN$202,165,FALSE())))</f>
        <v>0</v>
      </c>
      <c r="FJ28" s="193" t="n">
        <f aca="false">IF(ISERROR(VLOOKUP($A28,'Import OffPeak'!$A$3:FO$99,166,FALSE())-VLOOKUP($A28,'Import OffPeak change'!$A$106:FO$202,166,FALSE())),0,(VLOOKUP($A28,'Import OffPeak'!$A$3:FO$99,166,FALSE())-VLOOKUP($A28,'Import OffPeak change'!$A$106:FO$202,166,FALSE())))</f>
        <v>0</v>
      </c>
      <c r="FK28" s="193" t="n">
        <f aca="false">IF(ISERROR(VLOOKUP($A28,'Import OffPeak'!$A$3:FP$99,167,FALSE())-VLOOKUP($A28,'Import OffPeak change'!$A$106:FP$202,167,FALSE())),0,(VLOOKUP($A28,'Import OffPeak'!$A$3:FP$99,167,FALSE())-VLOOKUP($A28,'Import OffPeak change'!$A$106:FP$202,167,FALSE())))</f>
        <v>0</v>
      </c>
      <c r="FL28" s="193" t="n">
        <f aca="false">IF(ISERROR(VLOOKUP($A28,'Import OffPeak'!$A$3:FQ$99,168,FALSE())-VLOOKUP($A28,'Import OffPeak change'!$A$106:FQ$202,168,FALSE())),0,(VLOOKUP($A28,'Import OffPeak'!$A$3:FQ$99,168,FALSE())-VLOOKUP($A28,'Import OffPeak change'!$A$106:FQ$202,168,FALSE())))</f>
        <v>0</v>
      </c>
      <c r="FM28" s="193" t="n">
        <f aca="false">IF(ISERROR(VLOOKUP($A28,'Import OffPeak'!$A$3:FR$99,169,FALSE())-VLOOKUP($A28,'Import OffPeak change'!$A$106:FR$202,169,FALSE())),0,(VLOOKUP($A28,'Import OffPeak'!$A$3:FR$99,169,FALSE())-VLOOKUP($A28,'Import OffPeak change'!$A$106:FR$202,169,FALSE())))</f>
        <v>0</v>
      </c>
      <c r="FN28" s="193" t="n">
        <f aca="false">IF(ISERROR(VLOOKUP($A28,'Import OffPeak'!$A$3:FS$99,170,FALSE())-VLOOKUP($A28,'Import OffPeak change'!$A$106:FS$202,170,FALSE())),0,(VLOOKUP($A28,'Import OffPeak'!$A$3:FS$99,170,FALSE())-VLOOKUP($A28,'Import OffPeak change'!$A$106:FS$202,170,FALSE())))</f>
        <v>0</v>
      </c>
      <c r="FO28" s="193" t="n">
        <f aca="false">IF(ISERROR(VLOOKUP($A28,'Import OffPeak'!$A$3:FT$99,171,FALSE())-VLOOKUP($A28,'Import OffPeak change'!$A$106:FT$202,171,FALSE())),0,(VLOOKUP($A28,'Import OffPeak'!$A$3:FT$99,171,FALSE())-VLOOKUP($A28,'Import OffPeak change'!$A$106:FT$202,171,FALSE())))</f>
        <v>0</v>
      </c>
      <c r="FP28" s="193" t="n">
        <f aca="false">IF(ISERROR(VLOOKUP($A28,'Import OffPeak'!$A$3:FU$99,172,FALSE())-VLOOKUP($A28,'Import OffPeak change'!$A$106:FU$202,172,FALSE())),0,(VLOOKUP($A28,'Import OffPeak'!$A$3:FU$99,172,FALSE())-VLOOKUP($A28,'Import OffPeak change'!$A$106:FU$202,172,FALSE())))</f>
        <v>0</v>
      </c>
      <c r="FQ28" s="193" t="n">
        <f aca="false">IF(ISERROR(VLOOKUP($A28,'Import OffPeak'!$A$3:FV$99,173,FALSE())-VLOOKUP($A28,'Import OffPeak change'!$A$106:FV$202,173,FALSE())),0,(VLOOKUP($A28,'Import OffPeak'!$A$3:FV$99,173,FALSE())-VLOOKUP($A28,'Import OffPeak change'!$A$106:FV$202,173,FALSE())))</f>
        <v>0</v>
      </c>
      <c r="FR28" s="193" t="n">
        <f aca="false">IF(ISERROR(VLOOKUP($A28,'Import OffPeak'!$A$3:FW$99,174,FALSE())-VLOOKUP($A28,'Import OffPeak change'!$A$106:FW$202,174,FALSE())),0,(VLOOKUP($A28,'Import OffPeak'!$A$3:FW$99,174,FALSE())-VLOOKUP($A28,'Import OffPeak change'!$A$106:FW$202,174,FALSE())))</f>
        <v>0</v>
      </c>
      <c r="FS28" s="193" t="n">
        <f aca="false">IF(ISERROR(VLOOKUP($A28,'Import OffPeak'!$A$3:FX$99,175,FALSE())-VLOOKUP($A28,'Import OffPeak change'!$A$106:FX$202,175,FALSE())),0,(VLOOKUP($A28,'Import OffPeak'!$A$3:FX$99,175,FALSE())-VLOOKUP($A28,'Import OffPeak change'!$A$106:FX$202,175,FALSE())))</f>
        <v>0</v>
      </c>
      <c r="FT28" s="193" t="n">
        <f aca="false">IF(ISERROR(VLOOKUP($A28,'Import OffPeak'!$A$3:FY$99,176,FALSE())-VLOOKUP($A28,'Import OffPeak change'!$A$106:FY$202,176,FALSE())),0,(VLOOKUP($A28,'Import OffPeak'!$A$3:FY$99,176,FALSE())-VLOOKUP($A28,'Import OffPeak change'!$A$106:FY$202,176,FALSE())))</f>
        <v>0</v>
      </c>
      <c r="FU28" s="193" t="n">
        <f aca="false">IF(ISERROR(VLOOKUP($A28,'Import OffPeak'!$A$3:FZ$99,177,FALSE())-VLOOKUP($A28,'Import OffPeak change'!$A$106:FZ$202,177,FALSE())),0,(VLOOKUP($A28,'Import OffPeak'!$A$3:FZ$99,177,FALSE())-VLOOKUP($A28,'Import OffPeak change'!$A$106:FZ$202,177,FALSE())))</f>
        <v>0</v>
      </c>
      <c r="FV28" s="193" t="n">
        <f aca="false">IF(ISERROR(VLOOKUP($A28,'Import OffPeak'!$A$3:GA$99,178,FALSE())-VLOOKUP($A28,'Import OffPeak change'!$A$106:GA$202,178,FALSE())),0,(VLOOKUP($A28,'Import OffPeak'!$A$3:GA$99,178,FALSE())-VLOOKUP($A28,'Import OffPeak change'!$A$106:GA$202,178,FALSE())))</f>
        <v>0</v>
      </c>
      <c r="FW28" s="193" t="n">
        <f aca="false">IF(ISERROR(VLOOKUP($A28,'Import OffPeak'!$A$3:GB$99,179,FALSE())-VLOOKUP($A28,'Import OffPeak change'!$A$106:GB$202,179,FALSE())),0,(VLOOKUP($A28,'Import OffPeak'!$A$3:GB$99,179,FALSE())-VLOOKUP($A28,'Import OffPeak change'!$A$106:GB$202,179,FALSE())))</f>
        <v>0</v>
      </c>
      <c r="FX28" s="193" t="n">
        <f aca="false">IF(ISERROR(VLOOKUP($A28,'Import OffPeak'!$A$3:GC$99,180,FALSE())-VLOOKUP($A28,'Import OffPeak change'!$A$106:GC$202,180,FALSE())),0,(VLOOKUP($A28,'Import OffPeak'!$A$3:GC$99,180,FALSE())-VLOOKUP($A28,'Import OffPeak change'!$A$106:GC$202,180,FALSE())))</f>
        <v>0</v>
      </c>
      <c r="FY28" s="193" t="n">
        <f aca="false">IF(ISERROR(VLOOKUP($A28,'Import OffPeak'!$A$3:GD$99,181,FALSE())-VLOOKUP($A28,'Import OffPeak change'!$A$106:GD$202,181,FALSE())),0,(VLOOKUP($A28,'Import OffPeak'!$A$3:GD$99,181,FALSE())-VLOOKUP($A28,'Import OffPeak change'!$A$106:GD$202,181,FALSE())))</f>
        <v>0</v>
      </c>
      <c r="FZ28" s="193" t="n">
        <f aca="false">IF(ISERROR(VLOOKUP($A28,'Import OffPeak'!$A$3:GE$99,182,FALSE())-VLOOKUP($A28,'Import OffPeak change'!$A$106:GE$202,182,FALSE())),0,(VLOOKUP($A28,'Import OffPeak'!$A$3:GE$99,182,FALSE())-VLOOKUP($A28,'Import OffPeak change'!$A$106:GE$202,182,FALSE())))</f>
        <v>0</v>
      </c>
      <c r="GA28" s="193" t="n">
        <f aca="false">IF(ISERROR(VLOOKUP($A28,'Import OffPeak'!$A$3:GF$99,183,FALSE())-VLOOKUP($A28,'Import OffPeak change'!$A$106:GF$202,183,FALSE())),0,(VLOOKUP($A28,'Import OffPeak'!$A$3:GF$99,183,FALSE())-VLOOKUP($A28,'Import OffPeak change'!$A$106:GF$202,183,FALSE())))</f>
        <v>0</v>
      </c>
      <c r="GB28" s="193" t="n">
        <f aca="false">IF(ISERROR(VLOOKUP($A28,'Import OffPeak'!$A$3:GG$99,184,FALSE())-VLOOKUP($A28,'Import OffPeak change'!$A$106:GG$202,184,FALSE())),0,(VLOOKUP($A28,'Import OffPeak'!$A$3:GG$99,184,FALSE())-VLOOKUP($A28,'Import OffPeak change'!$A$106:GG$202,184,FALSE())))</f>
        <v>0</v>
      </c>
      <c r="GC28" s="193" t="n">
        <f aca="false">IF(ISERROR(VLOOKUP($A28,'Import OffPeak'!$A$3:GH$99,185,FALSE())-VLOOKUP($A28,'Import OffPeak change'!$A$106:GH$202,185,FALSE())),0,(VLOOKUP($A28,'Import OffPeak'!$A$3:GH$99,185,FALSE())-VLOOKUP($A28,'Import OffPeak change'!$A$106:GH$202,185,FALSE())))</f>
        <v>0</v>
      </c>
      <c r="GD28" s="193" t="n">
        <f aca="false">IF(ISERROR(VLOOKUP($A28,'Import OffPeak'!$A$3:GI$99,186,FALSE())-VLOOKUP($A28,'Import OffPeak change'!$A$106:GI$202,186,FALSE())),0,(VLOOKUP($A28,'Import OffPeak'!$A$3:GI$99,186,FALSE())-VLOOKUP($A28,'Import OffPeak change'!$A$106:GI$202,186,FALSE())))</f>
        <v>0</v>
      </c>
      <c r="GE28" s="193" t="n">
        <f aca="false">IF(ISERROR(VLOOKUP($A28,'Import OffPeak'!$A$3:GJ$99,187,FALSE())-VLOOKUP($A28,'Import OffPeak change'!$A$106:GJ$202,187,FALSE())),0,(VLOOKUP($A28,'Import OffPeak'!$A$3:GJ$99,187,FALSE())-VLOOKUP($A28,'Import OffPeak change'!$A$106:GJ$202,187,FALSE())))</f>
        <v>0</v>
      </c>
      <c r="GF28" s="193" t="n">
        <f aca="false">IF(ISERROR(VLOOKUP($A28,'Import OffPeak'!$A$3:GK$99,188,FALSE())-VLOOKUP($A28,'Import OffPeak change'!$A$106:GK$202,188,FALSE())),0,(VLOOKUP($A28,'Import OffPeak'!$A$3:GK$99,188,FALSE())-VLOOKUP($A28,'Import OffPeak change'!$A$106:GK$202,188,FALSE())))</f>
        <v>0</v>
      </c>
      <c r="GG28" s="193" t="n">
        <f aca="false">IF(ISERROR(VLOOKUP($A28,'Import OffPeak'!$A$3:GL$99,189,FALSE())-VLOOKUP($A28,'Import OffPeak change'!$A$106:GL$202,189,FALSE())),0,(VLOOKUP($A28,'Import OffPeak'!$A$3:GL$99,189,FALSE())-VLOOKUP($A28,'Import OffPeak change'!$A$106:GL$202,189,FALSE())))</f>
        <v>0</v>
      </c>
      <c r="GH28" s="193" t="n">
        <f aca="false">IF(ISERROR(VLOOKUP($A28,'Import OffPeak'!$A$3:GM$99,190,FALSE())-VLOOKUP($A28,'Import OffPeak change'!$A$106:GM$202,190,FALSE())),0,(VLOOKUP($A28,'Import OffPeak'!$A$3:GM$99,190,FALSE())-VLOOKUP($A28,'Import OffPeak change'!$A$106:GM$202,190,FALSE())))</f>
        <v>0</v>
      </c>
      <c r="GI28" s="193" t="n">
        <f aca="false">IF(ISERROR(VLOOKUP($A28,'Import OffPeak'!$A$3:GN$99,191,FALSE())-VLOOKUP($A28,'Import OffPeak change'!$A$106:GN$202,191,FALSE())),0,(VLOOKUP($A28,'Import OffPeak'!$A$3:GN$99,191,FALSE())-VLOOKUP($A28,'Import OffPeak change'!$A$106:GN$202,191,FALSE())))</f>
        <v>0</v>
      </c>
      <c r="GJ28" s="193" t="n">
        <f aca="false">IF(ISERROR(VLOOKUP($A28,'Import OffPeak'!$A$3:GO$99,192,FALSE())-VLOOKUP($A28,'Import OffPeak change'!$A$106:GO$202,192,FALSE())),0,(VLOOKUP($A28,'Import OffPeak'!$A$3:GO$99,192,FALSE())-VLOOKUP($A28,'Import OffPeak change'!$A$106:GO$202,192,FALSE())))</f>
        <v>0</v>
      </c>
      <c r="GK28" s="193" t="n">
        <f aca="false">IF(ISERROR(VLOOKUP($A28,'Import OffPeak'!$A$3:GP$99,193,FALSE())-VLOOKUP($A28,'Import OffPeak change'!$A$106:GP$202,193,FALSE())),0,(VLOOKUP($A28,'Import OffPeak'!$A$3:GP$99,193,FALSE())-VLOOKUP($A28,'Import OffPeak change'!$A$106:GP$202,193,FALSE())))</f>
        <v>0</v>
      </c>
      <c r="GL28" s="193" t="n">
        <f aca="false">IF(ISERROR(VLOOKUP($A28,'Import OffPeak'!$A$3:GQ$99,194,FALSE())-VLOOKUP($A28,'Import OffPeak change'!$A$106:GQ$202,194,FALSE())),0,(VLOOKUP($A28,'Import OffPeak'!$A$3:GQ$99,194,FALSE())-VLOOKUP($A28,'Import OffPeak change'!$A$106:GQ$202,194,FALSE())))</f>
        <v>0</v>
      </c>
      <c r="GM28" s="193" t="n">
        <f aca="false">IF(ISERROR(VLOOKUP($A28,'Import OffPeak'!$A$3:GR$99,195,FALSE())-VLOOKUP($A28,'Import OffPeak change'!$A$106:GR$202,195,FALSE())),0,(VLOOKUP($A28,'Import OffPeak'!$A$3:GR$99,195,FALSE())-VLOOKUP($A28,'Import OffPeak change'!$A$106:GR$202,195,FALSE())))</f>
        <v>0</v>
      </c>
      <c r="GN28" s="193" t="n">
        <f aca="false">IF(ISERROR(VLOOKUP($A28,'Import OffPeak'!$A$3:GS$99,196,FALSE())-VLOOKUP($A28,'Import OffPeak change'!$A$106:GS$202,196,FALSE())),0,(VLOOKUP($A28,'Import OffPeak'!$A$3:GS$99,196,FALSE())-VLOOKUP($A28,'Import OffPeak change'!$A$106:GS$202,196,FALSE())))</f>
        <v>0</v>
      </c>
      <c r="GO28" s="193" t="n">
        <f aca="false">IF(ISERROR(VLOOKUP($A28,'Import OffPeak'!$A$3:GT$99,197,FALSE())-VLOOKUP($A28,'Import OffPeak change'!$A$106:GT$202,197,FALSE())),0,(VLOOKUP($A28,'Import OffPeak'!$A$3:GT$99,197,FALSE())-VLOOKUP($A28,'Import OffPeak change'!$A$106:GT$202,197,FALSE())))</f>
        <v>0</v>
      </c>
      <c r="GP28" s="193" t="n">
        <f aca="false">IF(ISERROR(VLOOKUP($A28,'Import OffPeak'!$A$3:GU$99,198,FALSE())-VLOOKUP($A28,'Import OffPeak change'!$A$106:GU$202,198,FALSE())),0,(VLOOKUP($A28,'Import OffPeak'!$A$3:GU$99,198,FALSE())-VLOOKUP($A28,'Import OffPeak change'!$A$106:GU$202,198,FALSE())))</f>
        <v>0</v>
      </c>
      <c r="GQ28" s="193" t="n">
        <f aca="false">IF(ISERROR(VLOOKUP($A28,'Import OffPeak'!$A$3:GV$99,199,FALSE())-VLOOKUP($A28,'Import OffPeak change'!$A$106:GV$202,199,FALSE())),0,(VLOOKUP($A28,'Import OffPeak'!$A$3:GV$99,199,FALSE())-VLOOKUP($A28,'Import OffPeak change'!$A$106:GV$202,199,FALSE())))</f>
        <v>0</v>
      </c>
      <c r="GR28" s="193" t="n">
        <f aca="false">IF(ISERROR(VLOOKUP($A28,'Import OffPeak'!$A$3:GW$99,200,FALSE())-VLOOKUP($A28,'Import OffPeak change'!$A$106:GW$202,200,FALSE())),0,(VLOOKUP($A28,'Import OffPeak'!$A$3:GW$99,200,FALSE())-VLOOKUP($A28,'Import OffPeak change'!$A$106:GW$202,200,FALSE())))</f>
        <v>0</v>
      </c>
      <c r="GS28" s="193" t="n">
        <f aca="false">IF(ISERROR(VLOOKUP($A28,'Import OffPeak'!$A$3:GX$99,201,FALSE())-VLOOKUP($A28,'Import OffPeak change'!$A$106:GX$202,201,FALSE())),0,(VLOOKUP($A28,'Import OffPeak'!$A$3:GX$99,201,FALSE())-VLOOKUP($A28,'Import OffPeak change'!$A$106:GX$202,201,FALSE())))</f>
        <v>0</v>
      </c>
      <c r="GT28" s="193" t="n">
        <f aca="false">IF(ISERROR(VLOOKUP($A28,'Import OffPeak'!$A$3:GY$99,202,FALSE())-VLOOKUP($A28,'Import OffPeak change'!$A$106:GY$202,202,FALSE())),0,(VLOOKUP($A28,'Import OffPeak'!$A$3:GY$99,202,FALSE())-VLOOKUP($A28,'Import OffPeak change'!$A$106:GY$202,202,FALSE())))</f>
        <v>0</v>
      </c>
      <c r="GU28" s="193" t="n">
        <f aca="false">IF(ISERROR(VLOOKUP($A28,'Import OffPeak'!$A$3:GZ$99,203,FALSE())-VLOOKUP($A28,'Import OffPeak change'!$A$106:GZ$202,203,FALSE())),0,(VLOOKUP($A28,'Import OffPeak'!$A$3:GZ$99,203,FALSE())-VLOOKUP($A28,'Import OffPeak change'!$A$106:GZ$202,203,FALSE())))</f>
        <v>0</v>
      </c>
      <c r="GV28" s="193" t="n">
        <f aca="false">IF(ISERROR(VLOOKUP($A28,'Import OffPeak'!$A$3:HA$99,204,FALSE())-VLOOKUP($A28,'Import OffPeak change'!$A$106:HA$202,204,FALSE())),0,(VLOOKUP($A28,'Import OffPeak'!$A$3:HA$99,204,FALSE())-VLOOKUP($A28,'Import OffPeak change'!$A$106:HA$202,204,FALSE())))</f>
        <v>0</v>
      </c>
      <c r="GW28" s="193" t="n">
        <f aca="false">IF(ISERROR(VLOOKUP($A28,'Import OffPeak'!$A$3:HB$99,205,FALSE())-VLOOKUP($A28,'Import OffPeak change'!$A$106:HB$202,205,FALSE())),0,(VLOOKUP($A28,'Import OffPeak'!$A$3:HB$99,205,FALSE())-VLOOKUP($A28,'Import OffPeak change'!$A$106:HB$202,205,FALSE())))</f>
        <v>0</v>
      </c>
      <c r="GX28" s="193" t="n">
        <f aca="false">IF(ISERROR(VLOOKUP($A28,'Import OffPeak'!$A$3:HC$99,206,FALSE())-VLOOKUP($A28,'Import OffPeak change'!$A$106:HC$202,206,FALSE())),0,(VLOOKUP($A28,'Import OffPeak'!$A$3:HC$99,206,FALSE())-VLOOKUP($A28,'Import OffPeak change'!$A$106:HC$202,206,FALSE())))</f>
        <v>0</v>
      </c>
      <c r="GY28" s="193" t="n">
        <f aca="false">IF(ISERROR(VLOOKUP($A28,'Import OffPeak'!$A$3:HD$99,207,FALSE())-VLOOKUP($A28,'Import OffPeak change'!$A$106:HD$202,207,FALSE())),0,(VLOOKUP($A28,'Import OffPeak'!$A$3:HD$99,207,FALSE())-VLOOKUP($A28,'Import OffPeak change'!$A$106:HD$202,207,FALSE())))</f>
        <v>0</v>
      </c>
      <c r="GZ28" s="193" t="n">
        <f aca="false">IF(ISERROR(VLOOKUP($A28,'Import OffPeak'!$A$3:HE$99,208,FALSE())-VLOOKUP($A28,'Import OffPeak change'!$A$106:HE$202,208,FALSE())),0,(VLOOKUP($A28,'Import OffPeak'!$A$3:HE$99,208,FALSE())-VLOOKUP($A28,'Import OffPeak change'!$A$106:HE$202,208,FALSE())))</f>
        <v>0</v>
      </c>
      <c r="HA28" s="193" t="n">
        <f aca="false">IF(ISERROR(VLOOKUP($A28,'Import OffPeak'!$A$3:HF$99,209,FALSE())-VLOOKUP($A28,'Import OffPeak change'!$A$106:HF$202,209,FALSE())),0,(VLOOKUP($A28,'Import OffPeak'!$A$3:HF$99,209,FALSE())-VLOOKUP($A28,'Import OffPeak change'!$A$106:HF$202,209,FALSE())))</f>
        <v>0</v>
      </c>
      <c r="HB28" s="193" t="n">
        <f aca="false">IF(ISERROR(VLOOKUP($A28,'Import OffPeak'!$A$3:HG$99,210,FALSE())-VLOOKUP($A28,'Import OffPeak change'!$A$106:HG$202,210,FALSE())),0,(VLOOKUP($A28,'Import OffPeak'!$A$3:HG$99,210,FALSE())-VLOOKUP($A28,'Import OffPeak change'!$A$106:HG$202,210,FALSE())))</f>
        <v>0</v>
      </c>
      <c r="HC28" s="193" t="n">
        <f aca="false">IF(ISERROR(VLOOKUP($A28,'Import OffPeak'!$A$3:HH$99,211,FALSE())-VLOOKUP($A28,'Import OffPeak change'!$A$106:HH$202,211,FALSE())),0,(VLOOKUP($A28,'Import OffPeak'!$A$3:HH$99,211,FALSE())-VLOOKUP($A28,'Import OffPeak change'!$A$106:HH$202,211,FALSE())))</f>
        <v>0</v>
      </c>
      <c r="HD28" s="193" t="n">
        <f aca="false">IF(ISERROR(VLOOKUP($A28,'Import OffPeak'!$A$3:HI$99,212,FALSE())-VLOOKUP($A28,'Import OffPeak change'!$A$106:HI$202,212,FALSE())),0,(VLOOKUP($A28,'Import OffPeak'!$A$3:HI$99,212,FALSE())-VLOOKUP($A28,'Import OffPeak change'!$A$106:HI$202,212,FALSE())))</f>
        <v>0</v>
      </c>
      <c r="HE28" s="193" t="n">
        <f aca="false">IF(ISERROR(VLOOKUP($A28,'Import OffPeak'!$A$3:HJ$99,213,FALSE())-VLOOKUP($A28,'Import OffPeak change'!$A$106:HJ$202,213,FALSE())),0,(VLOOKUP($A28,'Import OffPeak'!$A$3:HJ$99,213,FALSE())-VLOOKUP($A28,'Import OffPeak change'!$A$106:HJ$202,213,FALSE())))</f>
        <v>0</v>
      </c>
      <c r="HF28" s="193" t="n">
        <f aca="false">IF(ISERROR(VLOOKUP($A28,'Import OffPeak'!$A$3:HK$99,214,FALSE())-VLOOKUP($A28,'Import OffPeak change'!$A$106:HK$202,214,FALSE())),0,(VLOOKUP($A28,'Import OffPeak'!$A$3:HK$99,214,FALSE())-VLOOKUP($A28,'Import OffPeak change'!$A$106:HK$202,214,FALSE())))</f>
        <v>0</v>
      </c>
      <c r="HG28" s="193" t="n">
        <f aca="false">IF(ISERROR(VLOOKUP($A28,'Import OffPeak'!$A$3:HL$99,215,FALSE())-VLOOKUP($A28,'Import OffPeak change'!$A$106:HL$202,215,FALSE())),0,(VLOOKUP($A28,'Import OffPeak'!$A$3:HL$99,215,FALSE())-VLOOKUP($A28,'Import OffPeak change'!$A$106:HL$202,215,FALSE())))</f>
        <v>0</v>
      </c>
      <c r="HH28" s="193" t="n">
        <f aca="false">IF(ISERROR(VLOOKUP($A28,'Import OffPeak'!$A$3:HM$99,216,FALSE())-VLOOKUP($A28,'Import OffPeak change'!$A$106:HM$202,216,FALSE())),0,(VLOOKUP($A28,'Import OffPeak'!$A$3:HM$99,216,FALSE())-VLOOKUP($A28,'Import OffPeak change'!$A$106:HM$202,216,FALSE())))</f>
        <v>0</v>
      </c>
      <c r="HI28" s="193" t="n">
        <f aca="false">IF(ISERROR(VLOOKUP($A28,'Import OffPeak'!$A$3:HN$99,217,FALSE())-VLOOKUP($A28,'Import OffPeak change'!$A$106:HN$202,217,FALSE())),0,(VLOOKUP($A28,'Import OffPeak'!$A$3:HN$99,217,FALSE())-VLOOKUP($A28,'Import OffPeak change'!$A$106:HN$202,217,FALSE())))</f>
        <v>0</v>
      </c>
      <c r="HJ28" s="193" t="n">
        <f aca="false">IF(ISERROR(VLOOKUP($A28,'Import OffPeak'!$A$3:HO$99,218,FALSE())-VLOOKUP($A28,'Import OffPeak change'!$A$106:HO$202,218,FALSE())),0,(VLOOKUP($A28,'Import OffPeak'!$A$3:HO$99,218,FALSE())-VLOOKUP($A28,'Import OffPeak change'!$A$106:HO$202,218,FALSE())))</f>
        <v>0</v>
      </c>
      <c r="HK28" s="193" t="n">
        <f aca="false">IF(ISERROR(VLOOKUP($A28,'Import OffPeak'!$A$3:HP$99,219,FALSE())-VLOOKUP($A28,'Import OffPeak change'!$A$106:HP$202,219,FALSE())),0,(VLOOKUP($A28,'Import OffPeak'!$A$3:HP$99,219,FALSE())-VLOOKUP($A28,'Import OffPeak change'!$A$106:HP$202,219,FALSE())))</f>
        <v>0</v>
      </c>
      <c r="HL28" s="193" t="n">
        <f aca="false">IF(ISERROR(VLOOKUP($A28,'Import OffPeak'!$A$3:HQ$99,220,FALSE())-VLOOKUP($A28,'Import OffPeak change'!$A$106:HQ$202,220,FALSE())),0,(VLOOKUP($A28,'Import OffPeak'!$A$3:HQ$99,220,FALSE())-VLOOKUP($A28,'Import OffPeak change'!$A$106:HQ$202,220,FALSE())))</f>
        <v>0</v>
      </c>
      <c r="HM28" s="193" t="n">
        <f aca="false">IF(ISERROR(VLOOKUP($A28,'Import OffPeak'!$A$3:HR$99,221,FALSE())-VLOOKUP($A28,'Import OffPeak change'!$A$106:HR$202,221,FALSE())),0,(VLOOKUP($A28,'Import OffPeak'!$A$3:HR$99,221,FALSE())-VLOOKUP($A28,'Import OffPeak change'!$A$106:HR$202,221,FALSE())))</f>
        <v>0</v>
      </c>
      <c r="HN28" s="193" t="n">
        <f aca="false">IF(ISERROR(VLOOKUP($A28,'Import OffPeak'!$A$3:HS$99,222,FALSE())-VLOOKUP($A28,'Import OffPeak change'!$A$106:HS$202,222,FALSE())),0,(VLOOKUP($A28,'Import OffPeak'!$A$3:HS$99,222,FALSE())-VLOOKUP($A28,'Import OffPeak change'!$A$106:HS$202,222,FALSE())))</f>
        <v>0</v>
      </c>
      <c r="HO28" s="193" t="n">
        <f aca="false">IF(ISERROR(VLOOKUP($A28,'Import OffPeak'!$A$3:HT$99,223,FALSE())-VLOOKUP($A28,'Import OffPeak change'!$A$106:HT$202,223,FALSE())),0,(VLOOKUP($A28,'Import OffPeak'!$A$3:HT$99,223,FALSE())-VLOOKUP($A28,'Import OffPeak change'!$A$106:HT$202,223,FALSE())))</f>
        <v>0</v>
      </c>
      <c r="HP28" s="193" t="n">
        <f aca="false">IF(ISERROR(VLOOKUP($A28,'Import OffPeak'!$A$3:HU$99,224,FALSE())-VLOOKUP($A28,'Import OffPeak change'!$A$106:HU$202,224,FALSE())),0,(VLOOKUP($A28,'Import OffPeak'!$A$3:HU$99,224,FALSE())-VLOOKUP($A28,'Import OffPeak change'!$A$106:HU$202,224,FALSE())))</f>
        <v>0</v>
      </c>
      <c r="HQ28" s="193" t="n">
        <f aca="false">IF(ISERROR(VLOOKUP($A28,'Import OffPeak'!$A$3:HV$99,225,FALSE())-VLOOKUP($A28,'Import OffPeak change'!$A$106:HV$202,225,FALSE())),0,(VLOOKUP($A28,'Import OffPeak'!$A$3:HV$99,225,FALSE())-VLOOKUP($A28,'Import OffPeak change'!$A$106:HV$202,225,FALSE())))</f>
        <v>0</v>
      </c>
      <c r="HR28" s="193" t="n">
        <f aca="false">IF(ISERROR(VLOOKUP($A28,'Import OffPeak'!$A$3:HW$99,226,FALSE())-VLOOKUP($A28,'Import OffPeak change'!$A$106:HW$202,226,FALSE())),0,(VLOOKUP($A28,'Import OffPeak'!$A$3:HW$99,226,FALSE())-VLOOKUP($A28,'Import OffPeak change'!$A$106:HW$202,226,FALSE())))</f>
        <v>0</v>
      </c>
      <c r="HS28" s="193" t="n">
        <f aca="false">IF(ISERROR(VLOOKUP($A28,'Import OffPeak'!$A$3:HX$99,227,FALSE())-VLOOKUP($A28,'Import OffPeak change'!$A$106:HX$202,227,FALSE())),0,(VLOOKUP($A28,'Import OffPeak'!$A$3:HX$99,227,FALSE())-VLOOKUP($A28,'Import OffPeak change'!$A$106:HX$202,227,FALSE())))</f>
        <v>0</v>
      </c>
      <c r="HT28" s="193" t="n">
        <f aca="false">IF(ISERROR(VLOOKUP($A28,'Import OffPeak'!$A$3:HY$99,228,FALSE())-VLOOKUP($A28,'Import OffPeak change'!$A$106:HY$202,228,FALSE())),0,(VLOOKUP($A28,'Import OffPeak'!$A$3:HY$99,228,FALSE())-VLOOKUP($A28,'Import OffPeak change'!$A$106:HY$202,228,FALSE())))</f>
        <v>0</v>
      </c>
      <c r="HU28" s="193" t="n">
        <f aca="false">IF(ISERROR(VLOOKUP($A28,'Import OffPeak'!$A$3:HZ$99,229,FALSE())-VLOOKUP($A28,'Import OffPeak change'!$A$106:HZ$202,229,FALSE())),0,(VLOOKUP($A28,'Import OffPeak'!$A$3:HZ$99,229,FALSE())-VLOOKUP($A28,'Import OffPeak change'!$A$106:HZ$202,229,FALSE())))</f>
        <v>0</v>
      </c>
      <c r="HV28" s="193" t="n">
        <f aca="false">IF(ISERROR(VLOOKUP($A28,'Import OffPeak'!$A$3:IA$99,230,FALSE())-VLOOKUP($A28,'Import OffPeak change'!$A$106:IA$202,230,FALSE())),0,(VLOOKUP($A28,'Import OffPeak'!$A$3:IA$99,230,FALSE())-VLOOKUP($A28,'Import OffPeak change'!$A$106:IA$202,230,FALSE())))</f>
        <v>0</v>
      </c>
      <c r="HW28" s="193" t="n">
        <f aca="false">IF(ISERROR(VLOOKUP($A28,'Import OffPeak'!$A$3:IB$99,231,FALSE())-VLOOKUP($A28,'Import OffPeak change'!$A$106:IB$202,231,FALSE())),0,(VLOOKUP($A28,'Import OffPeak'!$A$3:IB$99,231,FALSE())-VLOOKUP($A28,'Import OffPeak change'!$A$106:IB$202,231,FALSE())))</f>
        <v>0</v>
      </c>
      <c r="HX28" s="193" t="n">
        <f aca="false">IF(ISERROR(VLOOKUP($A28,'Import OffPeak'!$A$3:IC$99,232,FALSE())-VLOOKUP($A28,'Import OffPeak change'!$A$106:IC$202,232,FALSE())),0,(VLOOKUP($A28,'Import OffPeak'!$A$3:IC$99,232,FALSE())-VLOOKUP($A28,'Import OffPeak change'!$A$106:IC$202,232,FALSE())))</f>
        <v>0</v>
      </c>
      <c r="HY28" s="193" t="n">
        <f aca="false">IF(ISERROR(VLOOKUP($A28,'Import OffPeak'!$A$3:ID$99,233,FALSE())-VLOOKUP($A28,'Import OffPeak change'!$A$106:ID$202,233,FALSE())),0,(VLOOKUP($A28,'Import OffPeak'!$A$3:ID$99,233,FALSE())-VLOOKUP($A28,'Import OffPeak change'!$A$106:ID$202,233,FALSE())))</f>
        <v>0</v>
      </c>
      <c r="HZ28" s="193" t="n">
        <f aca="false">IF(ISERROR(VLOOKUP($A28,'Import OffPeak'!$A$3:IE$99,234,FALSE())-VLOOKUP($A28,'Import OffPeak change'!$A$106:IE$202,234,FALSE())),0,(VLOOKUP($A28,'Import OffPeak'!$A$3:IE$99,234,FALSE())-VLOOKUP($A28,'Import OffPeak change'!$A$106:IE$202,234,FALSE())))</f>
        <v>0</v>
      </c>
      <c r="IA28" s="193" t="n">
        <f aca="false">IF(ISERROR(VLOOKUP($A28,'Import OffPeak'!$A$3:IF$99,235,FALSE())-VLOOKUP($A28,'Import OffPeak change'!$A$106:IF$202,235,FALSE())),0,(VLOOKUP($A28,'Import OffPeak'!$A$3:IF$99,235,FALSE())-VLOOKUP($A28,'Import OffPeak change'!$A$106:IF$202,235,FALSE())))</f>
        <v>0</v>
      </c>
      <c r="IB28" s="193" t="n">
        <f aca="false">IF(ISERROR(VLOOKUP($A28,'Import OffPeak'!$A$3:IG$99,236,FALSE())-VLOOKUP($A28,'Import OffPeak change'!$A$106:IG$202,236,FALSE())),0,(VLOOKUP($A28,'Import OffPeak'!$A$3:IG$99,236,FALSE())-VLOOKUP($A28,'Import OffPeak change'!$A$106:IG$202,236,FALSE())))</f>
        <v>0</v>
      </c>
      <c r="IC28" s="193" t="n">
        <f aca="false">IF(ISERROR(VLOOKUP($A28,'Import OffPeak'!$A$3:IH$99,237,FALSE())-VLOOKUP($A28,'Import OffPeak change'!$A$106:IH$202,237,FALSE())),0,(VLOOKUP($A28,'Import OffPeak'!$A$3:IH$99,237,FALSE())-VLOOKUP($A28,'Import OffPeak change'!$A$106:IH$202,237,FALSE())))</f>
        <v>0</v>
      </c>
      <c r="ID28" s="193" t="n">
        <f aca="false">IF(ISERROR(VLOOKUP($A28,'Import OffPeak'!$A$3:II$99,238,FALSE())-VLOOKUP($A28,'Import OffPeak change'!$A$106:II$202,238,FALSE())),0,(VLOOKUP($A28,'Import OffPeak'!$A$3:II$99,238,FALSE())-VLOOKUP($A28,'Import OffPeak change'!$A$106:II$202,238,FALSE())))</f>
        <v>0</v>
      </c>
      <c r="IE28" s="193" t="n">
        <f aca="false">IF(ISERROR(VLOOKUP($A28,'Import OffPeak'!$A$3:IJ$99,239,FALSE())-VLOOKUP($A28,'Import OffPeak change'!$A$106:IJ$202,239,FALSE())),0,(VLOOKUP($A28,'Import OffPeak'!$A$3:IJ$99,239,FALSE())-VLOOKUP($A28,'Import OffPeak change'!$A$106:IJ$202,239,FALSE())))</f>
        <v>0</v>
      </c>
    </row>
    <row r="29" customFormat="false" ht="12.75" hidden="false" customHeight="false" outlineLevel="0" collapsed="false">
      <c r="A29" s="201" t="str">
        <f aca="false">IF('Import OffPeak'!A26=0,"",'Import OffPeak'!A26)</f>
        <v>EPMI-ST-WHOURLY</v>
      </c>
      <c r="B29" s="193"/>
      <c r="C29" s="193"/>
      <c r="D29" s="193"/>
      <c r="E29" s="193"/>
      <c r="F29" s="193"/>
      <c r="G29" s="193" t="n">
        <f aca="false">IF(ISERROR(VLOOKUP($A29,'Import OffPeak'!$A$3:L$99,7,FALSE())-VLOOKUP($A29,'Import OffPeak change'!$A$106:L$202,7,FALSE())),0,(VLOOKUP($A29,'Import OffPeak'!$A$3:L$99,7,FALSE())-VLOOKUP($A29,'Import OffPeak change'!$A$106:L$202,7,FALSE())))</f>
        <v>0</v>
      </c>
      <c r="H29" s="193" t="n">
        <f aca="false">IF(ISERROR(VLOOKUP($A29,'Import OffPeak'!$A$3:M$99,8,FALSE())-VLOOKUP($A29,'Import OffPeak change'!$A$106:M$202,8,FALSE())),0,(VLOOKUP($A29,'Import OffPeak'!$A$3:M$99,8,FALSE())-VLOOKUP($A29,'Import OffPeak change'!$A$106:M$202,8,FALSE())))</f>
        <v>0</v>
      </c>
      <c r="I29" s="193" t="n">
        <f aca="false">IF(ISERROR(VLOOKUP($A29,'Import OffPeak'!$A$3:N$99,9,FALSE())-VLOOKUP($A29,'Import OffPeak change'!$A$106:N$202,9,FALSE())),0,(VLOOKUP($A29,'Import OffPeak'!$A$3:N$99,9,FALSE())-VLOOKUP($A29,'Import OffPeak change'!$A$106:N$202,9,FALSE())))</f>
        <v>0</v>
      </c>
      <c r="J29" s="193" t="n">
        <f aca="false">IF(ISERROR(VLOOKUP($A29,'Import OffPeak'!$A$3:O$99,10,FALSE())-VLOOKUP($A29,'Import OffPeak change'!$A$106:O$202,10,FALSE())),0,(VLOOKUP($A29,'Import OffPeak'!$A$3:O$99,10,FALSE())-VLOOKUP($A29,'Import OffPeak change'!$A$106:O$202,10,FALSE())))</f>
        <v>0</v>
      </c>
      <c r="K29" s="193" t="n">
        <f aca="false">IF(ISERROR(VLOOKUP($A29,'Import OffPeak'!$A$3:P$99,11,FALSE())-VLOOKUP($A29,'Import OffPeak change'!$A$106:P$202,11,FALSE())),0,(VLOOKUP($A29,'Import OffPeak'!$A$3:P$99,11,FALSE())-VLOOKUP($A29,'Import OffPeak change'!$A$106:P$202,11,FALSE())))</f>
        <v>0</v>
      </c>
      <c r="L29" s="193" t="n">
        <f aca="false">IF(ISERROR(VLOOKUP($A29,'Import OffPeak'!$A$3:Q$99,12,FALSE())-VLOOKUP($A29,'Import OffPeak change'!$A$106:Q$202,12,FALSE())),0,(VLOOKUP($A29,'Import OffPeak'!$A$3:Q$99,12,FALSE())-VLOOKUP($A29,'Import OffPeak change'!$A$106:Q$202,12,FALSE())))</f>
        <v>0</v>
      </c>
      <c r="M29" s="193" t="n">
        <f aca="false">IF(ISERROR(VLOOKUP($A29,'Import OffPeak'!$A$3:R$99,13,FALSE())-VLOOKUP($A29,'Import OffPeak change'!$A$106:R$202,13,FALSE())),0,(VLOOKUP($A29,'Import OffPeak'!$A$3:R$99,13,FALSE())-VLOOKUP($A29,'Import OffPeak change'!$A$106:R$202,13,FALSE())))</f>
        <v>0</v>
      </c>
      <c r="N29" s="193" t="n">
        <f aca="false">IF(ISERROR(VLOOKUP($A29,'Import OffPeak'!$A$3:S$99,14,FALSE())-VLOOKUP($A29,'Import OffPeak change'!$A$106:S$202,14,FALSE())),0,(VLOOKUP($A29,'Import OffPeak'!$A$3:S$99,14,FALSE())-VLOOKUP($A29,'Import OffPeak change'!$A$106:S$202,14,FALSE())))</f>
        <v>0</v>
      </c>
      <c r="O29" s="193" t="n">
        <f aca="false">IF(ISERROR(VLOOKUP($A29,'Import OffPeak'!$A$3:T$99,15,FALSE())-VLOOKUP($A29,'Import OffPeak change'!$A$106:T$202,15,FALSE())),0,(VLOOKUP($A29,'Import OffPeak'!$A$3:T$99,15,FALSE())-VLOOKUP($A29,'Import OffPeak change'!$A$106:T$202,15,FALSE())))</f>
        <v>0</v>
      </c>
      <c r="P29" s="193" t="n">
        <f aca="false">IF(ISERROR(VLOOKUP($A29,'Import OffPeak'!$A$3:U$99,16,FALSE())-VLOOKUP($A29,'Import OffPeak change'!$A$106:U$202,16,FALSE())),0,(VLOOKUP($A29,'Import OffPeak'!$A$3:U$99,16,FALSE())-VLOOKUP($A29,'Import OffPeak change'!$A$106:U$202,16,FALSE())))</f>
        <v>0</v>
      </c>
      <c r="Q29" s="193" t="n">
        <f aca="false">IF(ISERROR(VLOOKUP($A29,'Import OffPeak'!$A$3:V$99,17,FALSE())-VLOOKUP($A29,'Import OffPeak change'!$A$106:V$202,17,FALSE())),0,(VLOOKUP($A29,'Import OffPeak'!$A$3:V$99,17,FALSE())-VLOOKUP($A29,'Import OffPeak change'!$A$106:V$202,17,FALSE())))</f>
        <v>0</v>
      </c>
      <c r="R29" s="193" t="n">
        <f aca="false">IF(ISERROR(VLOOKUP($A29,'Import OffPeak'!$A$3:W$99,18,FALSE())-VLOOKUP($A29,'Import OffPeak change'!$A$106:W$202,18,FALSE())),0,(VLOOKUP($A29,'Import OffPeak'!$A$3:W$99,18,FALSE())-VLOOKUP($A29,'Import OffPeak change'!$A$106:W$202,18,FALSE())))</f>
        <v>0</v>
      </c>
      <c r="S29" s="193" t="n">
        <f aca="false">IF(ISERROR(VLOOKUP($A29,'Import OffPeak'!$A$3:X$99,19,FALSE())-VLOOKUP($A29,'Import OffPeak change'!$A$106:X$202,19,FALSE())),0,(VLOOKUP($A29,'Import OffPeak'!$A$3:X$99,19,FALSE())-VLOOKUP($A29,'Import OffPeak change'!$A$106:X$202,19,FALSE())))</f>
        <v>0</v>
      </c>
      <c r="T29" s="193" t="n">
        <f aca="false">IF(ISERROR(VLOOKUP($A29,'Import OffPeak'!$A$3:Y$99,20,FALSE())-VLOOKUP($A29,'Import OffPeak change'!$A$106:Y$202,20,FALSE())),0,(VLOOKUP($A29,'Import OffPeak'!$A$3:Y$99,20,FALSE())-VLOOKUP($A29,'Import OffPeak change'!$A$106:Y$202,20,FALSE())))</f>
        <v>0</v>
      </c>
      <c r="U29" s="193" t="n">
        <f aca="false">IF(ISERROR(VLOOKUP($A29,'Import OffPeak'!$A$3:Z$99,21,FALSE())-VLOOKUP($A29,'Import OffPeak change'!$A$106:Z$202,21,FALSE())),0,(VLOOKUP($A29,'Import OffPeak'!$A$3:Z$99,21,FALSE())-VLOOKUP($A29,'Import OffPeak change'!$A$106:Z$202,21,FALSE())))</f>
        <v>0</v>
      </c>
      <c r="V29" s="193" t="n">
        <f aca="false">IF(ISERROR(VLOOKUP($A29,'Import OffPeak'!$A$3:AA$99,22,FALSE())-VLOOKUP($A29,'Import OffPeak change'!$A$106:AA$202,22,FALSE())),0,(VLOOKUP($A29,'Import OffPeak'!$A$3:AA$99,22,FALSE())-VLOOKUP($A29,'Import OffPeak change'!$A$106:AA$202,22,FALSE())))</f>
        <v>0</v>
      </c>
      <c r="W29" s="193" t="n">
        <f aca="false">IF(ISERROR(VLOOKUP($A29,'Import OffPeak'!$A$3:AB$99,23,FALSE())-VLOOKUP($A29,'Import OffPeak change'!$A$106:AB$202,23,FALSE())),0,(VLOOKUP($A29,'Import OffPeak'!$A$3:AB$99,23,FALSE())-VLOOKUP($A29,'Import OffPeak change'!$A$106:AB$202,23,FALSE())))</f>
        <v>0</v>
      </c>
      <c r="X29" s="193" t="n">
        <f aca="false">IF(ISERROR(VLOOKUP($A29,'Import OffPeak'!$A$3:AC$99,24,FALSE())-VLOOKUP($A29,'Import OffPeak change'!$A$106:AC$202,24,FALSE())),0,(VLOOKUP($A29,'Import OffPeak'!$A$3:AC$99,24,FALSE())-VLOOKUP($A29,'Import OffPeak change'!$A$106:AC$202,24,FALSE())))</f>
        <v>0</v>
      </c>
      <c r="Y29" s="193" t="n">
        <f aca="false">IF(ISERROR(VLOOKUP($A29,'Import OffPeak'!$A$3:AD$99,25,FALSE())-VLOOKUP($A29,'Import OffPeak change'!$A$106:AD$202,25,FALSE())),0,(VLOOKUP($A29,'Import OffPeak'!$A$3:AD$99,25,FALSE())-VLOOKUP($A29,'Import OffPeak change'!$A$106:AD$202,25,FALSE())))</f>
        <v>0</v>
      </c>
      <c r="Z29" s="193" t="n">
        <f aca="false">IF(ISERROR(VLOOKUP($A29,'Import OffPeak'!$A$3:AE$99,26,FALSE())-VLOOKUP($A29,'Import OffPeak change'!$A$106:AE$202,26,FALSE())),0,(VLOOKUP($A29,'Import OffPeak'!$A$3:AE$99,26,FALSE())-VLOOKUP($A29,'Import OffPeak change'!$A$106:AE$202,26,FALSE())))</f>
        <v>0</v>
      </c>
      <c r="AA29" s="193" t="n">
        <f aca="false">IF(ISERROR(VLOOKUP($A29,'Import OffPeak'!$A$3:AF$99,27,FALSE())-VLOOKUP($A29,'Import OffPeak change'!$A$106:AF$202,27,FALSE())),0,(VLOOKUP($A29,'Import OffPeak'!$A$3:AF$99,27,FALSE())-VLOOKUP($A29,'Import OffPeak change'!$A$106:AF$202,27,FALSE())))</f>
        <v>0</v>
      </c>
      <c r="AB29" s="193" t="n">
        <f aca="false">IF(ISERROR(VLOOKUP($A29,'Import OffPeak'!$A$3:AG$99,28,FALSE())-VLOOKUP($A29,'Import OffPeak change'!$A$106:AG$202,28,FALSE())),0,(VLOOKUP($A29,'Import OffPeak'!$A$3:AG$99,28,FALSE())-VLOOKUP($A29,'Import OffPeak change'!$A$106:AG$202,28,FALSE())))</f>
        <v>0</v>
      </c>
      <c r="AC29" s="193" t="n">
        <f aca="false">IF(ISERROR(VLOOKUP($A29,'Import OffPeak'!$A$3:AH$99,29,FALSE())-VLOOKUP($A29,'Import OffPeak change'!$A$106:AH$202,29,FALSE())),0,(VLOOKUP($A29,'Import OffPeak'!$A$3:AH$99,29,FALSE())-VLOOKUP($A29,'Import OffPeak change'!$A$106:AH$202,29,FALSE())))</f>
        <v>0</v>
      </c>
      <c r="AD29" s="193" t="n">
        <f aca="false">IF(ISERROR(VLOOKUP($A29,'Import OffPeak'!$A$3:AI$99,30,FALSE())-VLOOKUP($A29,'Import OffPeak change'!$A$106:AI$202,30,FALSE())),0,(VLOOKUP($A29,'Import OffPeak'!$A$3:AI$99,30,FALSE())-VLOOKUP($A29,'Import OffPeak change'!$A$106:AI$202,30,FALSE())))</f>
        <v>0</v>
      </c>
      <c r="AE29" s="193" t="n">
        <f aca="false">IF(ISERROR(VLOOKUP($A29,'Import OffPeak'!$A$3:AJ$99,31,FALSE())-VLOOKUP($A29,'Import OffPeak change'!$A$106:AJ$202,31,FALSE())),0,(VLOOKUP($A29,'Import OffPeak'!$A$3:AJ$99,31,FALSE())-VLOOKUP($A29,'Import OffPeak change'!$A$106:AJ$202,31,FALSE())))</f>
        <v>0</v>
      </c>
      <c r="AF29" s="193" t="n">
        <f aca="false">IF(ISERROR(VLOOKUP($A29,'Import OffPeak'!$A$3:AK$99,32,FALSE())-VLOOKUP($A29,'Import OffPeak change'!$A$106:AK$202,32,FALSE())),0,(VLOOKUP($A29,'Import OffPeak'!$A$3:AK$99,32,FALSE())-VLOOKUP($A29,'Import OffPeak change'!$A$106:AK$202,32,FALSE())))</f>
        <v>0</v>
      </c>
      <c r="AG29" s="193" t="n">
        <f aca="false">IF(ISERROR(VLOOKUP($A29,'Import OffPeak'!$A$3:AL$99,33,FALSE())-VLOOKUP($A29,'Import OffPeak change'!$A$106:AL$202,33,FALSE())),0,(VLOOKUP($A29,'Import OffPeak'!$A$3:AL$99,33,FALSE())-VLOOKUP($A29,'Import OffPeak change'!$A$106:AL$202,33,FALSE())))</f>
        <v>0</v>
      </c>
      <c r="AH29" s="193" t="n">
        <f aca="false">IF(ISERROR(VLOOKUP($A29,'Import OffPeak'!$A$3:AM$99,34,FALSE())-VLOOKUP($A29,'Import OffPeak change'!$A$106:AM$202,34,FALSE())),0,(VLOOKUP($A29,'Import OffPeak'!$A$3:AM$99,34,FALSE())-VLOOKUP($A29,'Import OffPeak change'!$A$106:AM$202,34,FALSE())))</f>
        <v>0</v>
      </c>
      <c r="AI29" s="193" t="n">
        <f aca="false">IF(ISERROR(VLOOKUP($A29,'Import OffPeak'!$A$3:AN$99,35,FALSE())-VLOOKUP($A29,'Import OffPeak change'!$A$106:AN$202,35,FALSE())),0,(VLOOKUP($A29,'Import OffPeak'!$A$3:AN$99,35,FALSE())-VLOOKUP($A29,'Import OffPeak change'!$A$106:AN$202,35,FALSE())))</f>
        <v>0</v>
      </c>
      <c r="AJ29" s="193" t="n">
        <f aca="false">IF(ISERROR(VLOOKUP($A29,'Import OffPeak'!$A$3:AO$99,36,FALSE())-VLOOKUP($A29,'Import OffPeak change'!$A$106:AO$202,36,FALSE())),0,(VLOOKUP($A29,'Import OffPeak'!$A$3:AO$99,36,FALSE())-VLOOKUP($A29,'Import OffPeak change'!$A$106:AO$202,36,FALSE())))</f>
        <v>0</v>
      </c>
      <c r="AK29" s="193" t="n">
        <f aca="false">IF(ISERROR(VLOOKUP($A29,'Import OffPeak'!$A$3:AP$99,37,FALSE())-VLOOKUP($A29,'Import OffPeak change'!$A$106:AP$202,37,FALSE())),0,(VLOOKUP($A29,'Import OffPeak'!$A$3:AP$99,37,FALSE())-VLOOKUP($A29,'Import OffPeak change'!$A$106:AP$202,37,FALSE())))</f>
        <v>0</v>
      </c>
      <c r="AL29" s="193" t="n">
        <f aca="false">IF(ISERROR(VLOOKUP($A29,'Import OffPeak'!$A$3:AQ$99,38,FALSE())-VLOOKUP($A29,'Import OffPeak change'!$A$106:AQ$202,38,FALSE())),0,(VLOOKUP($A29,'Import OffPeak'!$A$3:AQ$99,38,FALSE())-VLOOKUP($A29,'Import OffPeak change'!$A$106:AQ$202,38,FALSE())))</f>
        <v>0</v>
      </c>
      <c r="AM29" s="193" t="n">
        <f aca="false">IF(ISERROR(VLOOKUP($A29,'Import OffPeak'!$A$3:AR$99,39,FALSE())-VLOOKUP($A29,'Import OffPeak change'!$A$106:AR$202,39,FALSE())),0,(VLOOKUP($A29,'Import OffPeak'!$A$3:AR$99,39,FALSE())-VLOOKUP($A29,'Import OffPeak change'!$A$106:AR$202,39,FALSE())))</f>
        <v>0</v>
      </c>
      <c r="AN29" s="193" t="n">
        <f aca="false">IF(ISERROR(VLOOKUP($A29,'Import OffPeak'!$A$3:AS$99,40,FALSE())-VLOOKUP($A29,'Import OffPeak change'!$A$106:AS$202,40,FALSE())),0,(VLOOKUP($A29,'Import OffPeak'!$A$3:AS$99,40,FALSE())-VLOOKUP($A29,'Import OffPeak change'!$A$106:AS$202,40,FALSE())))</f>
        <v>0</v>
      </c>
      <c r="AO29" s="193" t="n">
        <f aca="false">IF(ISERROR(VLOOKUP($A29,'Import OffPeak'!$A$3:AT$99,41,FALSE())-VLOOKUP($A29,'Import OffPeak change'!$A$106:AT$202,41,FALSE())),0,(VLOOKUP($A29,'Import OffPeak'!$A$3:AT$99,41,FALSE())-VLOOKUP($A29,'Import OffPeak change'!$A$106:AT$202,41,FALSE())))</f>
        <v>0</v>
      </c>
      <c r="AP29" s="193" t="n">
        <f aca="false">IF(ISERROR(VLOOKUP($A29,'Import OffPeak'!$A$3:AU$99,42,FALSE())-VLOOKUP($A29,'Import OffPeak change'!$A$106:AU$202,42,FALSE())),0,(VLOOKUP($A29,'Import OffPeak'!$A$3:AU$99,42,FALSE())-VLOOKUP($A29,'Import OffPeak change'!$A$106:AU$202,42,FALSE())))</f>
        <v>0</v>
      </c>
      <c r="AQ29" s="193" t="n">
        <f aca="false">IF(ISERROR(VLOOKUP($A29,'Import OffPeak'!$A$3:AV$99,43,FALSE())-VLOOKUP($A29,'Import OffPeak change'!$A$106:AV$202,43,FALSE())),0,(VLOOKUP($A29,'Import OffPeak'!$A$3:AV$99,43,FALSE())-VLOOKUP($A29,'Import OffPeak change'!$A$106:AV$202,43,FALSE())))</f>
        <v>0</v>
      </c>
      <c r="AR29" s="193" t="n">
        <f aca="false">IF(ISERROR(VLOOKUP($A29,'Import OffPeak'!$A$3:AW$99,44,FALSE())-VLOOKUP($A29,'Import OffPeak change'!$A$106:AW$202,44,FALSE())),0,(VLOOKUP($A29,'Import OffPeak'!$A$3:AW$99,44,FALSE())-VLOOKUP($A29,'Import OffPeak change'!$A$106:AW$202,44,FALSE())))</f>
        <v>0</v>
      </c>
      <c r="AS29" s="193" t="n">
        <f aca="false">IF(ISERROR(VLOOKUP($A29,'Import OffPeak'!$A$3:AX$99,45,FALSE())-VLOOKUP($A29,'Import OffPeak change'!$A$106:AX$202,45,FALSE())),0,(VLOOKUP($A29,'Import OffPeak'!$A$3:AX$99,45,FALSE())-VLOOKUP($A29,'Import OffPeak change'!$A$106:AX$202,45,FALSE())))</f>
        <v>0</v>
      </c>
      <c r="AT29" s="193" t="n">
        <f aca="false">IF(ISERROR(VLOOKUP($A29,'Import OffPeak'!$A$3:AY$99,46,FALSE())-VLOOKUP($A29,'Import OffPeak change'!$A$106:AY$202,46,FALSE())),0,(VLOOKUP($A29,'Import OffPeak'!$A$3:AY$99,46,FALSE())-VLOOKUP($A29,'Import OffPeak change'!$A$106:AY$202,46,FALSE())))</f>
        <v>0</v>
      </c>
      <c r="AU29" s="193" t="n">
        <f aca="false">IF(ISERROR(VLOOKUP($A29,'Import OffPeak'!$A$3:AZ$99,47,FALSE())-VLOOKUP($A29,'Import OffPeak change'!$A$106:AZ$202,47,FALSE())),0,(VLOOKUP($A29,'Import OffPeak'!$A$3:AZ$99,47,FALSE())-VLOOKUP($A29,'Import OffPeak change'!$A$106:AZ$202,47,FALSE())))</f>
        <v>0</v>
      </c>
      <c r="AV29" s="193" t="n">
        <f aca="false">IF(ISERROR(VLOOKUP($A29,'Import OffPeak'!$A$3:BA$99,48,FALSE())-VLOOKUP($A29,'Import OffPeak change'!$A$106:BA$202,48,FALSE())),0,(VLOOKUP($A29,'Import OffPeak'!$A$3:BA$99,48,FALSE())-VLOOKUP($A29,'Import OffPeak change'!$A$106:BA$202,48,FALSE())))</f>
        <v>0</v>
      </c>
      <c r="AW29" s="193" t="n">
        <f aca="false">IF(ISERROR(VLOOKUP($A29,'Import OffPeak'!$A$3:BB$99,49,FALSE())-VLOOKUP($A29,'Import OffPeak change'!$A$106:BB$202,49,FALSE())),0,(VLOOKUP($A29,'Import OffPeak'!$A$3:BB$99,49,FALSE())-VLOOKUP($A29,'Import OffPeak change'!$A$106:BB$202,49,FALSE())))</f>
        <v>0</v>
      </c>
      <c r="AX29" s="193" t="n">
        <f aca="false">IF(ISERROR(VLOOKUP($A29,'Import OffPeak'!$A$3:BC$99,50,FALSE())-VLOOKUP($A29,'Import OffPeak change'!$A$106:BC$202,50,FALSE())),0,(VLOOKUP($A29,'Import OffPeak'!$A$3:BC$99,50,FALSE())-VLOOKUP($A29,'Import OffPeak change'!$A$106:BC$202,50,FALSE())))</f>
        <v>0</v>
      </c>
      <c r="AY29" s="193" t="n">
        <f aca="false">IF(ISERROR(VLOOKUP($A29,'Import OffPeak'!$A$3:BD$99,51,FALSE())-VLOOKUP($A29,'Import OffPeak change'!$A$106:BD$202,51,FALSE())),0,(VLOOKUP($A29,'Import OffPeak'!$A$3:BD$99,51,FALSE())-VLOOKUP($A29,'Import OffPeak change'!$A$106:BD$202,51,FALSE())))</f>
        <v>0</v>
      </c>
      <c r="AZ29" s="193" t="n">
        <f aca="false">IF(ISERROR(VLOOKUP($A29,'Import OffPeak'!$A$3:BE$99,52,FALSE())-VLOOKUP($A29,'Import OffPeak change'!$A$106:BE$202,52,FALSE())),0,(VLOOKUP($A29,'Import OffPeak'!$A$3:BE$99,52,FALSE())-VLOOKUP($A29,'Import OffPeak change'!$A$106:BE$202,52,FALSE())))</f>
        <v>0</v>
      </c>
      <c r="BA29" s="193" t="n">
        <f aca="false">IF(ISERROR(VLOOKUP($A29,'Import OffPeak'!$A$3:BF$99,53,FALSE())-VLOOKUP($A29,'Import OffPeak change'!$A$106:BF$202,53,FALSE())),0,(VLOOKUP($A29,'Import OffPeak'!$A$3:BF$99,53,FALSE())-VLOOKUP($A29,'Import OffPeak change'!$A$106:BF$202,53,FALSE())))</f>
        <v>0</v>
      </c>
      <c r="BB29" s="193" t="n">
        <f aca="false">IF(ISERROR(VLOOKUP($A29,'Import OffPeak'!$A$3:BG$99,54,FALSE())-VLOOKUP($A29,'Import OffPeak change'!$A$106:BG$202,54,FALSE())),0,(VLOOKUP($A29,'Import OffPeak'!$A$3:BG$99,54,FALSE())-VLOOKUP($A29,'Import OffPeak change'!$A$106:BG$202,54,FALSE())))</f>
        <v>0</v>
      </c>
      <c r="BC29" s="193" t="n">
        <f aca="false">IF(ISERROR(VLOOKUP($A29,'Import OffPeak'!$A$3:BH$99,55,FALSE())-VLOOKUP($A29,'Import OffPeak change'!$A$106:BH$202,55,FALSE())),0,(VLOOKUP($A29,'Import OffPeak'!$A$3:BH$99,55,FALSE())-VLOOKUP($A29,'Import OffPeak change'!$A$106:BH$202,55,FALSE())))</f>
        <v>0</v>
      </c>
      <c r="BD29" s="193" t="n">
        <f aca="false">IF(ISERROR(VLOOKUP($A29,'Import OffPeak'!$A$3:BI$99,56,FALSE())-VLOOKUP($A29,'Import OffPeak change'!$A$106:BI$202,56,FALSE())),0,(VLOOKUP($A29,'Import OffPeak'!$A$3:BI$99,56,FALSE())-VLOOKUP($A29,'Import OffPeak change'!$A$106:BI$202,56,FALSE())))</f>
        <v>0</v>
      </c>
      <c r="BE29" s="193" t="n">
        <f aca="false">IF(ISERROR(VLOOKUP($A29,'Import OffPeak'!$A$3:BJ$99,57,FALSE())-VLOOKUP($A29,'Import OffPeak change'!$A$106:BJ$202,57,FALSE())),0,(VLOOKUP($A29,'Import OffPeak'!$A$3:BJ$99,57,FALSE())-VLOOKUP($A29,'Import OffPeak change'!$A$106:BJ$202,57,FALSE())))</f>
        <v>0</v>
      </c>
      <c r="BF29" s="193" t="n">
        <f aca="false">IF(ISERROR(VLOOKUP($A29,'Import OffPeak'!$A$3:BK$99,58,FALSE())-VLOOKUP($A29,'Import OffPeak change'!$A$106:BK$202,58,FALSE())),0,(VLOOKUP($A29,'Import OffPeak'!$A$3:BK$99,58,FALSE())-VLOOKUP($A29,'Import OffPeak change'!$A$106:BK$202,58,FALSE())))</f>
        <v>0</v>
      </c>
      <c r="BG29" s="193" t="n">
        <f aca="false">IF(ISERROR(VLOOKUP($A29,'Import OffPeak'!$A$3:BL$99,59,FALSE())-VLOOKUP($A29,'Import OffPeak change'!$A$106:BL$202,59,FALSE())),0,(VLOOKUP($A29,'Import OffPeak'!$A$3:BL$99,59,FALSE())-VLOOKUP($A29,'Import OffPeak change'!$A$106:BL$202,59,FALSE())))</f>
        <v>0</v>
      </c>
      <c r="BH29" s="193" t="n">
        <f aca="false">IF(ISERROR(VLOOKUP($A29,'Import OffPeak'!$A$3:BM$99,60,FALSE())-VLOOKUP($A29,'Import OffPeak change'!$A$106:BM$202,60,FALSE())),0,(VLOOKUP($A29,'Import OffPeak'!$A$3:BM$99,60,FALSE())-VLOOKUP($A29,'Import OffPeak change'!$A$106:BM$202,60,FALSE())))</f>
        <v>0</v>
      </c>
      <c r="BI29" s="193" t="n">
        <f aca="false">IF(ISERROR(VLOOKUP($A29,'Import OffPeak'!$A$3:BN$99,61,FALSE())-VLOOKUP($A29,'Import OffPeak change'!$A$106:BN$202,61,FALSE())),0,(VLOOKUP($A29,'Import OffPeak'!$A$3:BN$99,61,FALSE())-VLOOKUP($A29,'Import OffPeak change'!$A$106:BN$202,61,FALSE())))</f>
        <v>0</v>
      </c>
      <c r="BJ29" s="193" t="n">
        <f aca="false">IF(ISERROR(VLOOKUP($A29,'Import OffPeak'!$A$3:BO$99,62,FALSE())-VLOOKUP($A29,'Import OffPeak change'!$A$106:BO$202,62,FALSE())),0,(VLOOKUP($A29,'Import OffPeak'!$A$3:BO$99,62,FALSE())-VLOOKUP($A29,'Import OffPeak change'!$A$106:BO$202,62,FALSE())))</f>
        <v>0</v>
      </c>
      <c r="BK29" s="193" t="n">
        <f aca="false">IF(ISERROR(VLOOKUP($A29,'Import OffPeak'!$A$3:BP$99,63,FALSE())-VLOOKUP($A29,'Import OffPeak change'!$A$106:BP$202,63,FALSE())),0,(VLOOKUP($A29,'Import OffPeak'!$A$3:BP$99,63,FALSE())-VLOOKUP($A29,'Import OffPeak change'!$A$106:BP$202,63,FALSE())))</f>
        <v>0</v>
      </c>
      <c r="BL29" s="193" t="n">
        <f aca="false">IF(ISERROR(VLOOKUP($A29,'Import OffPeak'!$A$3:BQ$99,64,FALSE())-VLOOKUP($A29,'Import OffPeak change'!$A$106:BQ$202,64,FALSE())),0,(VLOOKUP($A29,'Import OffPeak'!$A$3:BQ$99,64,FALSE())-VLOOKUP($A29,'Import OffPeak change'!$A$106:BQ$202,64,FALSE())))</f>
        <v>0</v>
      </c>
      <c r="BM29" s="193" t="n">
        <f aca="false">IF(ISERROR(VLOOKUP($A29,'Import OffPeak'!$A$3:BR$99,65,FALSE())-VLOOKUP($A29,'Import OffPeak change'!$A$106:BR$202,65,FALSE())),0,(VLOOKUP($A29,'Import OffPeak'!$A$3:BR$99,65,FALSE())-VLOOKUP($A29,'Import OffPeak change'!$A$106:BR$202,65,FALSE())))</f>
        <v>0</v>
      </c>
      <c r="BN29" s="193" t="n">
        <f aca="false">IF(ISERROR(VLOOKUP($A29,'Import OffPeak'!$A$3:BS$99,66,FALSE())-VLOOKUP($A29,'Import OffPeak change'!$A$106:BS$202,66,FALSE())),0,(VLOOKUP($A29,'Import OffPeak'!$A$3:BS$99,66,FALSE())-VLOOKUP($A29,'Import OffPeak change'!$A$106:BS$202,66,FALSE())))</f>
        <v>0</v>
      </c>
      <c r="BO29" s="193" t="n">
        <f aca="false">IF(ISERROR(VLOOKUP($A29,'Import OffPeak'!$A$3:BT$99,67,FALSE())-VLOOKUP($A29,'Import OffPeak change'!$A$106:BT$202,67,FALSE())),0,(VLOOKUP($A29,'Import OffPeak'!$A$3:BT$99,67,FALSE())-VLOOKUP($A29,'Import OffPeak change'!$A$106:BT$202,67,FALSE())))</f>
        <v>0</v>
      </c>
      <c r="BP29" s="193" t="n">
        <f aca="false">IF(ISERROR(VLOOKUP($A29,'Import OffPeak'!$A$3:BU$99,68,FALSE())-VLOOKUP($A29,'Import OffPeak change'!$A$106:BU$202,68,FALSE())),0,(VLOOKUP($A29,'Import OffPeak'!$A$3:BU$99,68,FALSE())-VLOOKUP($A29,'Import OffPeak change'!$A$106:BU$202,68,FALSE())))</f>
        <v>0</v>
      </c>
      <c r="BQ29" s="193" t="n">
        <f aca="false">IF(ISERROR(VLOOKUP($A29,'Import OffPeak'!$A$3:BV$99,69,FALSE())-VLOOKUP($A29,'Import OffPeak change'!$A$106:BV$202,69,FALSE())),0,(VLOOKUP($A29,'Import OffPeak'!$A$3:BV$99,69,FALSE())-VLOOKUP($A29,'Import OffPeak change'!$A$106:BV$202,69,FALSE())))</f>
        <v>0</v>
      </c>
      <c r="BR29" s="193" t="n">
        <f aca="false">IF(ISERROR(VLOOKUP($A29,'Import OffPeak'!$A$3:BW$99,70,FALSE())-VLOOKUP($A29,'Import OffPeak change'!$A$106:BW$202,70,FALSE())),0,(VLOOKUP($A29,'Import OffPeak'!$A$3:BW$99,70,FALSE())-VLOOKUP($A29,'Import OffPeak change'!$A$106:BW$202,70,FALSE())))</f>
        <v>0</v>
      </c>
      <c r="BS29" s="193" t="n">
        <f aca="false">IF(ISERROR(VLOOKUP($A29,'Import OffPeak'!$A$3:BX$99,71,FALSE())-VLOOKUP($A29,'Import OffPeak change'!$A$106:BX$202,71,FALSE())),0,(VLOOKUP($A29,'Import OffPeak'!$A$3:BX$99,71,FALSE())-VLOOKUP($A29,'Import OffPeak change'!$A$106:BX$202,71,FALSE())))</f>
        <v>0</v>
      </c>
      <c r="BT29" s="193" t="n">
        <f aca="false">IF(ISERROR(VLOOKUP($A29,'Import OffPeak'!$A$3:BY$99,72,FALSE())-VLOOKUP($A29,'Import OffPeak change'!$A$106:BY$202,72,FALSE())),0,(VLOOKUP($A29,'Import OffPeak'!$A$3:BY$99,72,FALSE())-VLOOKUP($A29,'Import OffPeak change'!$A$106:BY$202,72,FALSE())))</f>
        <v>0</v>
      </c>
      <c r="BU29" s="193" t="n">
        <f aca="false">IF(ISERROR(VLOOKUP($A29,'Import OffPeak'!$A$3:BZ$99,73,FALSE())-VLOOKUP($A29,'Import OffPeak change'!$A$106:BZ$202,73,FALSE())),0,(VLOOKUP($A29,'Import OffPeak'!$A$3:BZ$99,73,FALSE())-VLOOKUP($A29,'Import OffPeak change'!$A$106:BZ$202,73,FALSE())))</f>
        <v>0</v>
      </c>
      <c r="BV29" s="193" t="n">
        <f aca="false">IF(ISERROR(VLOOKUP($A29,'Import OffPeak'!$A$3:CA$99,74,FALSE())-VLOOKUP($A29,'Import OffPeak change'!$A$106:CA$202,74,FALSE())),0,(VLOOKUP($A29,'Import OffPeak'!$A$3:CA$99,74,FALSE())-VLOOKUP($A29,'Import OffPeak change'!$A$106:CA$202,74,FALSE())))</f>
        <v>0</v>
      </c>
      <c r="BW29" s="193" t="n">
        <f aca="false">IF(ISERROR(VLOOKUP($A29,'Import OffPeak'!$A$3:CB$99,75,FALSE())-VLOOKUP($A29,'Import OffPeak change'!$A$106:CB$202,75,FALSE())),0,(VLOOKUP($A29,'Import OffPeak'!$A$3:CB$99,75,FALSE())-VLOOKUP($A29,'Import OffPeak change'!$A$106:CB$202,75,FALSE())))</f>
        <v>0</v>
      </c>
      <c r="BX29" s="193" t="n">
        <f aca="false">IF(ISERROR(VLOOKUP($A29,'Import OffPeak'!$A$3:CC$99,76,FALSE())-VLOOKUP($A29,'Import OffPeak change'!$A$106:CC$202,76,FALSE())),0,(VLOOKUP($A29,'Import OffPeak'!$A$3:CC$99,76,FALSE())-VLOOKUP($A29,'Import OffPeak change'!$A$106:CC$202,76,FALSE())))</f>
        <v>0</v>
      </c>
      <c r="BY29" s="193" t="n">
        <f aca="false">IF(ISERROR(VLOOKUP($A29,'Import OffPeak'!$A$3:CD$99,77,FALSE())-VLOOKUP($A29,'Import OffPeak change'!$A$106:CD$202,77,FALSE())),0,(VLOOKUP($A29,'Import OffPeak'!$A$3:CD$99,77,FALSE())-VLOOKUP($A29,'Import OffPeak change'!$A$106:CD$202,77,FALSE())))</f>
        <v>0</v>
      </c>
      <c r="BZ29" s="193" t="n">
        <f aca="false">IF(ISERROR(VLOOKUP($A29,'Import OffPeak'!$A$3:CE$99,78,FALSE())-VLOOKUP($A29,'Import OffPeak change'!$A$106:CE$202,78,FALSE())),0,(VLOOKUP($A29,'Import OffPeak'!$A$3:CE$99,78,FALSE())-VLOOKUP($A29,'Import OffPeak change'!$A$106:CE$202,78,FALSE())))</f>
        <v>0</v>
      </c>
      <c r="CA29" s="193" t="n">
        <f aca="false">IF(ISERROR(VLOOKUP($A29,'Import OffPeak'!$A$3:CF$99,79,FALSE())-VLOOKUP($A29,'Import OffPeak change'!$A$106:CF$202,79,FALSE())),0,(VLOOKUP($A29,'Import OffPeak'!$A$3:CF$99,79,FALSE())-VLOOKUP($A29,'Import OffPeak change'!$A$106:CF$202,79,FALSE())))</f>
        <v>0</v>
      </c>
      <c r="CB29" s="193" t="n">
        <f aca="false">IF(ISERROR(VLOOKUP($A29,'Import OffPeak'!$A$3:CG$99,80,FALSE())-VLOOKUP($A29,'Import OffPeak change'!$A$106:CG$202,80,FALSE())),0,(VLOOKUP($A29,'Import OffPeak'!$A$3:CG$99,80,FALSE())-VLOOKUP($A29,'Import OffPeak change'!$A$106:CG$202,80,FALSE())))</f>
        <v>0</v>
      </c>
      <c r="CC29" s="193" t="n">
        <f aca="false">IF(ISERROR(VLOOKUP($A29,'Import OffPeak'!$A$3:CH$99,81,FALSE())-VLOOKUP($A29,'Import OffPeak change'!$A$106:CH$202,81,FALSE())),0,(VLOOKUP($A29,'Import OffPeak'!$A$3:CH$99,81,FALSE())-VLOOKUP($A29,'Import OffPeak change'!$A$106:CH$202,81,FALSE())))</f>
        <v>0</v>
      </c>
      <c r="CD29" s="193" t="n">
        <f aca="false">IF(ISERROR(VLOOKUP($A29,'Import OffPeak'!$A$3:CI$99,82,FALSE())-VLOOKUP($A29,'Import OffPeak change'!$A$106:CI$202,82,FALSE())),0,(VLOOKUP($A29,'Import OffPeak'!$A$3:CI$99,82,FALSE())-VLOOKUP($A29,'Import OffPeak change'!$A$106:CI$202,82,FALSE())))</f>
        <v>0</v>
      </c>
      <c r="CE29" s="193" t="n">
        <f aca="false">IF(ISERROR(VLOOKUP($A29,'Import OffPeak'!$A$3:CJ$99,83,FALSE())-VLOOKUP($A29,'Import OffPeak change'!$A$106:CJ$202,83,FALSE())),0,(VLOOKUP($A29,'Import OffPeak'!$A$3:CJ$99,83,FALSE())-VLOOKUP($A29,'Import OffPeak change'!$A$106:CJ$202,83,FALSE())))</f>
        <v>0</v>
      </c>
      <c r="CF29" s="193" t="n">
        <f aca="false">IF(ISERROR(VLOOKUP($A29,'Import OffPeak'!$A$3:CK$99,84,FALSE())-VLOOKUP($A29,'Import OffPeak change'!$A$106:CK$202,84,FALSE())),0,(VLOOKUP($A29,'Import OffPeak'!$A$3:CK$99,84,FALSE())-VLOOKUP($A29,'Import OffPeak change'!$A$106:CK$202,84,FALSE())))</f>
        <v>0</v>
      </c>
      <c r="CG29" s="193" t="n">
        <f aca="false">IF(ISERROR(VLOOKUP($A29,'Import OffPeak'!$A$3:CL$99,85,FALSE())-VLOOKUP($A29,'Import OffPeak change'!$A$106:CL$202,85,FALSE())),0,(VLOOKUP($A29,'Import OffPeak'!$A$3:CL$99,85,FALSE())-VLOOKUP($A29,'Import OffPeak change'!$A$106:CL$202,85,FALSE())))</f>
        <v>0</v>
      </c>
      <c r="CH29" s="193" t="n">
        <f aca="false">IF(ISERROR(VLOOKUP($A29,'Import OffPeak'!$A$3:CM$99,86,FALSE())-VLOOKUP($A29,'Import OffPeak change'!$A$106:CM$202,86,FALSE())),0,(VLOOKUP($A29,'Import OffPeak'!$A$3:CM$99,86,FALSE())-VLOOKUP($A29,'Import OffPeak change'!$A$106:CM$202,86,FALSE())))</f>
        <v>0</v>
      </c>
      <c r="CI29" s="193" t="n">
        <f aca="false">IF(ISERROR(VLOOKUP($A29,'Import OffPeak'!$A$3:CN$99,87,FALSE())-VLOOKUP($A29,'Import OffPeak change'!$A$106:CN$202,87,FALSE())),0,(VLOOKUP($A29,'Import OffPeak'!$A$3:CN$99,87,FALSE())-VLOOKUP($A29,'Import OffPeak change'!$A$106:CN$202,87,FALSE())))</f>
        <v>0</v>
      </c>
      <c r="CJ29" s="193" t="n">
        <f aca="false">IF(ISERROR(VLOOKUP($A29,'Import OffPeak'!$A$3:CO$99,88,FALSE())-VLOOKUP($A29,'Import OffPeak change'!$A$106:CO$202,88,FALSE())),0,(VLOOKUP($A29,'Import OffPeak'!$A$3:CO$99,88,FALSE())-VLOOKUP($A29,'Import OffPeak change'!$A$106:CO$202,88,FALSE())))</f>
        <v>0</v>
      </c>
      <c r="CK29" s="193" t="n">
        <f aca="false">IF(ISERROR(VLOOKUP($A29,'Import OffPeak'!$A$3:CP$99,89,FALSE())-VLOOKUP($A29,'Import OffPeak change'!$A$106:CP$202,89,FALSE())),0,(VLOOKUP($A29,'Import OffPeak'!$A$3:CP$99,89,FALSE())-VLOOKUP($A29,'Import OffPeak change'!$A$106:CP$202,89,FALSE())))</f>
        <v>0</v>
      </c>
      <c r="CL29" s="193" t="n">
        <f aca="false">IF(ISERROR(VLOOKUP($A29,'Import OffPeak'!$A$3:CQ$99,90,FALSE())-VLOOKUP($A29,'Import OffPeak change'!$A$106:CQ$202,90,FALSE())),0,(VLOOKUP($A29,'Import OffPeak'!$A$3:CQ$99,90,FALSE())-VLOOKUP($A29,'Import OffPeak change'!$A$106:CQ$202,90,FALSE())))</f>
        <v>0</v>
      </c>
      <c r="CM29" s="193" t="n">
        <f aca="false">IF(ISERROR(VLOOKUP($A29,'Import OffPeak'!$A$3:CR$99,91,FALSE())-VLOOKUP($A29,'Import OffPeak change'!$A$106:CR$202,91,FALSE())),0,(VLOOKUP($A29,'Import OffPeak'!$A$3:CR$99,91,FALSE())-VLOOKUP($A29,'Import OffPeak change'!$A$106:CR$202,91,FALSE())))</f>
        <v>0</v>
      </c>
      <c r="CN29" s="193" t="n">
        <f aca="false">IF(ISERROR(VLOOKUP($A29,'Import OffPeak'!$A$3:CS$99,92,FALSE())-VLOOKUP($A29,'Import OffPeak change'!$A$106:CS$202,92,FALSE())),0,(VLOOKUP($A29,'Import OffPeak'!$A$3:CS$99,92,FALSE())-VLOOKUP($A29,'Import OffPeak change'!$A$106:CS$202,92,FALSE())))</f>
        <v>0</v>
      </c>
      <c r="CO29" s="193" t="n">
        <f aca="false">IF(ISERROR(VLOOKUP($A29,'Import OffPeak'!$A$3:CT$99,93,FALSE())-VLOOKUP($A29,'Import OffPeak change'!$A$106:CT$202,93,FALSE())),0,(VLOOKUP($A29,'Import OffPeak'!$A$3:CT$99,93,FALSE())-VLOOKUP($A29,'Import OffPeak change'!$A$106:CT$202,93,FALSE())))</f>
        <v>0</v>
      </c>
      <c r="CP29" s="193" t="n">
        <f aca="false">IF(ISERROR(VLOOKUP($A29,'Import OffPeak'!$A$3:CU$99,94,FALSE())-VLOOKUP($A29,'Import OffPeak change'!$A$106:CU$202,94,FALSE())),0,(VLOOKUP($A29,'Import OffPeak'!$A$3:CU$99,94,FALSE())-VLOOKUP($A29,'Import OffPeak change'!$A$106:CU$202,94,FALSE())))</f>
        <v>0</v>
      </c>
      <c r="CQ29" s="193" t="n">
        <f aca="false">IF(ISERROR(VLOOKUP($A29,'Import OffPeak'!$A$3:CV$99,95,FALSE())-VLOOKUP($A29,'Import OffPeak change'!$A$106:CV$202,95,FALSE())),0,(VLOOKUP($A29,'Import OffPeak'!$A$3:CV$99,95,FALSE())-VLOOKUP($A29,'Import OffPeak change'!$A$106:CV$202,95,FALSE())))</f>
        <v>0</v>
      </c>
      <c r="CR29" s="193" t="n">
        <f aca="false">IF(ISERROR(VLOOKUP($A29,'Import OffPeak'!$A$3:CW$99,96,FALSE())-VLOOKUP($A29,'Import OffPeak change'!$A$106:CW$202,96,FALSE())),0,(VLOOKUP($A29,'Import OffPeak'!$A$3:CW$99,96,FALSE())-VLOOKUP($A29,'Import OffPeak change'!$A$106:CW$202,96,FALSE())))</f>
        <v>0</v>
      </c>
      <c r="CS29" s="193" t="n">
        <f aca="false">IF(ISERROR(VLOOKUP($A29,'Import OffPeak'!$A$3:CX$99,97,FALSE())-VLOOKUP($A29,'Import OffPeak change'!$A$106:CX$202,97,FALSE())),0,(VLOOKUP($A29,'Import OffPeak'!$A$3:CX$99,97,FALSE())-VLOOKUP($A29,'Import OffPeak change'!$A$106:CX$202,97,FALSE())))</f>
        <v>0</v>
      </c>
      <c r="CT29" s="193" t="n">
        <f aca="false">IF(ISERROR(VLOOKUP($A29,'Import OffPeak'!$A$3:CY$99,98,FALSE())-VLOOKUP($A29,'Import OffPeak change'!$A$106:CY$202,98,FALSE())),0,(VLOOKUP($A29,'Import OffPeak'!$A$3:CY$99,98,FALSE())-VLOOKUP($A29,'Import OffPeak change'!$A$106:CY$202,98,FALSE())))</f>
        <v>0</v>
      </c>
      <c r="CU29" s="193" t="n">
        <f aca="false">IF(ISERROR(VLOOKUP($A29,'Import OffPeak'!$A$3:CZ$99,99,FALSE())-VLOOKUP($A29,'Import OffPeak change'!$A$106:CZ$202,99,FALSE())),0,(VLOOKUP($A29,'Import OffPeak'!$A$3:CZ$99,99,FALSE())-VLOOKUP($A29,'Import OffPeak change'!$A$106:CZ$202,99,FALSE())))</f>
        <v>0</v>
      </c>
      <c r="CV29" s="193" t="n">
        <f aca="false">IF(ISERROR(VLOOKUP($A29,'Import OffPeak'!$A$3:DA$99,100,FALSE())-VLOOKUP($A29,'Import OffPeak change'!$A$106:DA$202,100,FALSE())),0,(VLOOKUP($A29,'Import OffPeak'!$A$3:DA$99,100,FALSE())-VLOOKUP($A29,'Import OffPeak change'!$A$106:DA$202,100,FALSE())))</f>
        <v>0</v>
      </c>
      <c r="CW29" s="193" t="n">
        <f aca="false">IF(ISERROR(VLOOKUP($A29,'Import OffPeak'!$A$3:DB$99,101,FALSE())-VLOOKUP($A29,'Import OffPeak change'!$A$106:DB$202,101,FALSE())),0,(VLOOKUP($A29,'Import OffPeak'!$A$3:DB$99,101,FALSE())-VLOOKUP($A29,'Import OffPeak change'!$A$106:DB$202,101,FALSE())))</f>
        <v>0</v>
      </c>
      <c r="CX29" s="193" t="n">
        <f aca="false">IF(ISERROR(VLOOKUP($A29,'Import OffPeak'!$A$3:DC$99,102,FALSE())-VLOOKUP($A29,'Import OffPeak change'!$A$106:DC$202,102,FALSE())),0,(VLOOKUP($A29,'Import OffPeak'!$A$3:DC$99,102,FALSE())-VLOOKUP($A29,'Import OffPeak change'!$A$106:DC$202,102,FALSE())))</f>
        <v>0</v>
      </c>
      <c r="CY29" s="193" t="n">
        <f aca="false">IF(ISERROR(VLOOKUP($A29,'Import OffPeak'!$A$3:DD$99,103,FALSE())-VLOOKUP($A29,'Import OffPeak change'!$A$106:DD$202,103,FALSE())),0,(VLOOKUP($A29,'Import OffPeak'!$A$3:DD$99,103,FALSE())-VLOOKUP($A29,'Import OffPeak change'!$A$106:DD$202,103,FALSE())))</f>
        <v>0</v>
      </c>
      <c r="CZ29" s="193" t="n">
        <f aca="false">IF(ISERROR(VLOOKUP($A29,'Import OffPeak'!$A$3:DE$99,104,FALSE())-VLOOKUP($A29,'Import OffPeak change'!$A$106:DE$202,104,FALSE())),0,(VLOOKUP($A29,'Import OffPeak'!$A$3:DE$99,104,FALSE())-VLOOKUP($A29,'Import OffPeak change'!$A$106:DE$202,104,FALSE())))</f>
        <v>0</v>
      </c>
      <c r="DA29" s="193" t="n">
        <f aca="false">IF(ISERROR(VLOOKUP($A29,'Import OffPeak'!$A$3:DF$99,105,FALSE())-VLOOKUP($A29,'Import OffPeak change'!$A$106:DF$202,105,FALSE())),0,(VLOOKUP($A29,'Import OffPeak'!$A$3:DF$99,105,FALSE())-VLOOKUP($A29,'Import OffPeak change'!$A$106:DF$202,105,FALSE())))</f>
        <v>0</v>
      </c>
      <c r="DB29" s="193" t="n">
        <f aca="false">IF(ISERROR(VLOOKUP($A29,'Import OffPeak'!$A$3:DG$99,106,FALSE())-VLOOKUP($A29,'Import OffPeak change'!$A$106:DG$202,106,FALSE())),0,(VLOOKUP($A29,'Import OffPeak'!$A$3:DG$99,106,FALSE())-VLOOKUP($A29,'Import OffPeak change'!$A$106:DG$202,106,FALSE())))</f>
        <v>0</v>
      </c>
      <c r="DC29" s="193" t="n">
        <f aca="false">IF(ISERROR(VLOOKUP($A29,'Import OffPeak'!$A$3:DH$99,107,FALSE())-VLOOKUP($A29,'Import OffPeak change'!$A$106:DH$202,107,FALSE())),0,(VLOOKUP($A29,'Import OffPeak'!$A$3:DH$99,107,FALSE())-VLOOKUP($A29,'Import OffPeak change'!$A$106:DH$202,107,FALSE())))</f>
        <v>0</v>
      </c>
      <c r="DD29" s="193" t="n">
        <f aca="false">IF(ISERROR(VLOOKUP($A29,'Import OffPeak'!$A$3:DI$99,108,FALSE())-VLOOKUP($A29,'Import OffPeak change'!$A$106:DI$202,108,FALSE())),0,(VLOOKUP($A29,'Import OffPeak'!$A$3:DI$99,108,FALSE())-VLOOKUP($A29,'Import OffPeak change'!$A$106:DI$202,108,FALSE())))</f>
        <v>0</v>
      </c>
      <c r="DE29" s="193" t="n">
        <f aca="false">IF(ISERROR(VLOOKUP($A29,'Import OffPeak'!$A$3:DJ$99,109,FALSE())-VLOOKUP($A29,'Import OffPeak change'!$A$106:DJ$202,109,FALSE())),0,(VLOOKUP($A29,'Import OffPeak'!$A$3:DJ$99,109,FALSE())-VLOOKUP($A29,'Import OffPeak change'!$A$106:DJ$202,109,FALSE())))</f>
        <v>0</v>
      </c>
      <c r="DF29" s="193" t="n">
        <f aca="false">IF(ISERROR(VLOOKUP($A29,'Import OffPeak'!$A$3:DK$99,110,FALSE())-VLOOKUP($A29,'Import OffPeak change'!$A$106:DK$202,110,FALSE())),0,(VLOOKUP($A29,'Import OffPeak'!$A$3:DK$99,110,FALSE())-VLOOKUP($A29,'Import OffPeak change'!$A$106:DK$202,110,FALSE())))</f>
        <v>0</v>
      </c>
      <c r="DG29" s="193" t="n">
        <f aca="false">IF(ISERROR(VLOOKUP($A29,'Import OffPeak'!$A$3:DL$99,111,FALSE())-VLOOKUP($A29,'Import OffPeak change'!$A$106:DL$202,111,FALSE())),0,(VLOOKUP($A29,'Import OffPeak'!$A$3:DL$99,111,FALSE())-VLOOKUP($A29,'Import OffPeak change'!$A$106:DL$202,111,FALSE())))</f>
        <v>0</v>
      </c>
      <c r="DH29" s="193" t="n">
        <f aca="false">IF(ISERROR(VLOOKUP($A29,'Import OffPeak'!$A$3:DM$99,112,FALSE())-VLOOKUP($A29,'Import OffPeak change'!$A$106:DM$202,112,FALSE())),0,(VLOOKUP($A29,'Import OffPeak'!$A$3:DM$99,112,FALSE())-VLOOKUP($A29,'Import OffPeak change'!$A$106:DM$202,112,FALSE())))</f>
        <v>0</v>
      </c>
      <c r="DI29" s="193" t="n">
        <f aca="false">IF(ISERROR(VLOOKUP($A29,'Import OffPeak'!$A$3:DN$99,113,FALSE())-VLOOKUP($A29,'Import OffPeak change'!$A$106:DN$202,113,FALSE())),0,(VLOOKUP($A29,'Import OffPeak'!$A$3:DN$99,113,FALSE())-VLOOKUP($A29,'Import OffPeak change'!$A$106:DN$202,113,FALSE())))</f>
        <v>0</v>
      </c>
      <c r="DJ29" s="193" t="n">
        <f aca="false">IF(ISERROR(VLOOKUP($A29,'Import OffPeak'!$A$3:DO$99,114,FALSE())-VLOOKUP($A29,'Import OffPeak change'!$A$106:DO$202,114,FALSE())),0,(VLOOKUP($A29,'Import OffPeak'!$A$3:DO$99,114,FALSE())-VLOOKUP($A29,'Import OffPeak change'!$A$106:DO$202,114,FALSE())))</f>
        <v>0</v>
      </c>
      <c r="DK29" s="193" t="n">
        <f aca="false">IF(ISERROR(VLOOKUP($A29,'Import OffPeak'!$A$3:DP$99,115,FALSE())-VLOOKUP($A29,'Import OffPeak change'!$A$106:DP$202,115,FALSE())),0,(VLOOKUP($A29,'Import OffPeak'!$A$3:DP$99,115,FALSE())-VLOOKUP($A29,'Import OffPeak change'!$A$106:DP$202,115,FALSE())))</f>
        <v>0</v>
      </c>
      <c r="DL29" s="193" t="n">
        <f aca="false">IF(ISERROR(VLOOKUP($A29,'Import OffPeak'!$A$3:DQ$99,116,FALSE())-VLOOKUP($A29,'Import OffPeak change'!$A$106:DQ$202,116,FALSE())),0,(VLOOKUP($A29,'Import OffPeak'!$A$3:DQ$99,116,FALSE())-VLOOKUP($A29,'Import OffPeak change'!$A$106:DQ$202,116,FALSE())))</f>
        <v>0</v>
      </c>
      <c r="DM29" s="193" t="n">
        <f aca="false">IF(ISERROR(VLOOKUP($A29,'Import OffPeak'!$A$3:DR$99,117,FALSE())-VLOOKUP($A29,'Import OffPeak change'!$A$106:DR$202,117,FALSE())),0,(VLOOKUP($A29,'Import OffPeak'!$A$3:DR$99,117,FALSE())-VLOOKUP($A29,'Import OffPeak change'!$A$106:DR$202,117,FALSE())))</f>
        <v>0</v>
      </c>
      <c r="DN29" s="193" t="n">
        <f aca="false">IF(ISERROR(VLOOKUP($A29,'Import OffPeak'!$A$3:DS$99,118,FALSE())-VLOOKUP($A29,'Import OffPeak change'!$A$106:DS$202,118,FALSE())),0,(VLOOKUP($A29,'Import OffPeak'!$A$3:DS$99,118,FALSE())-VLOOKUP($A29,'Import OffPeak change'!$A$106:DS$202,118,FALSE())))</f>
        <v>0</v>
      </c>
      <c r="DO29" s="193" t="n">
        <f aca="false">IF(ISERROR(VLOOKUP($A29,'Import OffPeak'!$A$3:DT$99,119,FALSE())-VLOOKUP($A29,'Import OffPeak change'!$A$106:DT$202,119,FALSE())),0,(VLOOKUP($A29,'Import OffPeak'!$A$3:DT$99,119,FALSE())-VLOOKUP($A29,'Import OffPeak change'!$A$106:DT$202,119,FALSE())))</f>
        <v>0</v>
      </c>
      <c r="DP29" s="193" t="n">
        <f aca="false">IF(ISERROR(VLOOKUP($A29,'Import OffPeak'!$A$3:DU$99,120,FALSE())-VLOOKUP($A29,'Import OffPeak change'!$A$106:DU$202,120,FALSE())),0,(VLOOKUP($A29,'Import OffPeak'!$A$3:DU$99,120,FALSE())-VLOOKUP($A29,'Import OffPeak change'!$A$106:DU$202,120,FALSE())))</f>
        <v>0</v>
      </c>
      <c r="DQ29" s="193" t="n">
        <f aca="false">IF(ISERROR(VLOOKUP($A29,'Import OffPeak'!$A$3:DV$99,121,FALSE())-VLOOKUP($A29,'Import OffPeak change'!$A$106:DV$202,121,FALSE())),0,(VLOOKUP($A29,'Import OffPeak'!$A$3:DV$99,121,FALSE())-VLOOKUP($A29,'Import OffPeak change'!$A$106:DV$202,121,FALSE())))</f>
        <v>0</v>
      </c>
      <c r="DR29" s="193" t="n">
        <f aca="false">IF(ISERROR(VLOOKUP($A29,'Import OffPeak'!$A$3:DW$99,122,FALSE())-VLOOKUP($A29,'Import OffPeak change'!$A$106:DW$202,122,FALSE())),0,(VLOOKUP($A29,'Import OffPeak'!$A$3:DW$99,122,FALSE())-VLOOKUP($A29,'Import OffPeak change'!$A$106:DW$202,122,FALSE())))</f>
        <v>0</v>
      </c>
      <c r="DS29" s="193" t="n">
        <f aca="false">IF(ISERROR(VLOOKUP($A29,'Import OffPeak'!$A$3:DX$99,123,FALSE())-VLOOKUP($A29,'Import OffPeak change'!$A$106:DX$202,123,FALSE())),0,(VLOOKUP($A29,'Import OffPeak'!$A$3:DX$99,123,FALSE())-VLOOKUP($A29,'Import OffPeak change'!$A$106:DX$202,123,FALSE())))</f>
        <v>0</v>
      </c>
      <c r="DT29" s="193" t="n">
        <f aca="false">IF(ISERROR(VLOOKUP($A29,'Import OffPeak'!$A$3:DY$99,124,FALSE())-VLOOKUP($A29,'Import OffPeak change'!$A$106:DY$202,124,FALSE())),0,(VLOOKUP($A29,'Import OffPeak'!$A$3:DY$99,124,FALSE())-VLOOKUP($A29,'Import OffPeak change'!$A$106:DY$202,124,FALSE())))</f>
        <v>0</v>
      </c>
      <c r="DU29" s="193" t="n">
        <f aca="false">IF(ISERROR(VLOOKUP($A29,'Import OffPeak'!$A$3:DZ$99,125,FALSE())-VLOOKUP($A29,'Import OffPeak change'!$A$106:DZ$202,125,FALSE())),0,(VLOOKUP($A29,'Import OffPeak'!$A$3:DZ$99,125,FALSE())-VLOOKUP($A29,'Import OffPeak change'!$A$106:DZ$202,125,FALSE())))</f>
        <v>0</v>
      </c>
      <c r="DV29" s="193" t="n">
        <f aca="false">IF(ISERROR(VLOOKUP($A29,'Import OffPeak'!$A$3:EA$99,126,FALSE())-VLOOKUP($A29,'Import OffPeak change'!$A$106:EA$202,126,FALSE())),0,(VLOOKUP($A29,'Import OffPeak'!$A$3:EA$99,126,FALSE())-VLOOKUP($A29,'Import OffPeak change'!$A$106:EA$202,126,FALSE())))</f>
        <v>0</v>
      </c>
      <c r="DW29" s="193" t="n">
        <f aca="false">IF(ISERROR(VLOOKUP($A29,'Import OffPeak'!$A$3:EB$99,127,FALSE())-VLOOKUP($A29,'Import OffPeak change'!$A$106:EB$202,127,FALSE())),0,(VLOOKUP($A29,'Import OffPeak'!$A$3:EB$99,127,FALSE())-VLOOKUP($A29,'Import OffPeak change'!$A$106:EB$202,127,FALSE())))</f>
        <v>0</v>
      </c>
      <c r="DX29" s="193" t="n">
        <f aca="false">IF(ISERROR(VLOOKUP($A29,'Import OffPeak'!$A$3:EC$99,128,FALSE())-VLOOKUP($A29,'Import OffPeak change'!$A$106:EC$202,128,FALSE())),0,(VLOOKUP($A29,'Import OffPeak'!$A$3:EC$99,128,FALSE())-VLOOKUP($A29,'Import OffPeak change'!$A$106:EC$202,128,FALSE())))</f>
        <v>0</v>
      </c>
      <c r="DY29" s="193" t="n">
        <f aca="false">IF(ISERROR(VLOOKUP($A29,'Import OffPeak'!$A$3:ED$99,129,FALSE())-VLOOKUP($A29,'Import OffPeak change'!$A$106:ED$202,129,FALSE())),0,(VLOOKUP($A29,'Import OffPeak'!$A$3:ED$99,129,FALSE())-VLOOKUP($A29,'Import OffPeak change'!$A$106:ED$202,129,FALSE())))</f>
        <v>0</v>
      </c>
      <c r="DZ29" s="193" t="n">
        <f aca="false">IF(ISERROR(VLOOKUP($A29,'Import OffPeak'!$A$3:EE$99,130,FALSE())-VLOOKUP($A29,'Import OffPeak change'!$A$106:EE$202,130,FALSE())),0,(VLOOKUP($A29,'Import OffPeak'!$A$3:EE$99,130,FALSE())-VLOOKUP($A29,'Import OffPeak change'!$A$106:EE$202,130,FALSE())))</f>
        <v>0</v>
      </c>
      <c r="EA29" s="193" t="n">
        <f aca="false">IF(ISERROR(VLOOKUP($A29,'Import OffPeak'!$A$3:EF$99,131,FALSE())-VLOOKUP($A29,'Import OffPeak change'!$A$106:EF$202,131,FALSE())),0,(VLOOKUP($A29,'Import OffPeak'!$A$3:EF$99,131,FALSE())-VLOOKUP($A29,'Import OffPeak change'!$A$106:EF$202,131,FALSE())))</f>
        <v>0</v>
      </c>
      <c r="EB29" s="193" t="n">
        <f aca="false">IF(ISERROR(VLOOKUP($A29,'Import OffPeak'!$A$3:EG$99,132,FALSE())-VLOOKUP($A29,'Import OffPeak change'!$A$106:EG$202,132,FALSE())),0,(VLOOKUP($A29,'Import OffPeak'!$A$3:EG$99,132,FALSE())-VLOOKUP($A29,'Import OffPeak change'!$A$106:EG$202,132,FALSE())))</f>
        <v>0</v>
      </c>
      <c r="EC29" s="193" t="n">
        <f aca="false">IF(ISERROR(VLOOKUP($A29,'Import OffPeak'!$A$3:EH$99,133,FALSE())-VLOOKUP($A29,'Import OffPeak change'!$A$106:EH$202,133,FALSE())),0,(VLOOKUP($A29,'Import OffPeak'!$A$3:EH$99,133,FALSE())-VLOOKUP($A29,'Import OffPeak change'!$A$106:EH$202,133,FALSE())))</f>
        <v>0</v>
      </c>
      <c r="ED29" s="193" t="n">
        <f aca="false">IF(ISERROR(VLOOKUP($A29,'Import OffPeak'!$A$3:EI$99,134,FALSE())-VLOOKUP($A29,'Import OffPeak change'!$A$106:EI$202,134,FALSE())),0,(VLOOKUP($A29,'Import OffPeak'!$A$3:EI$99,134,FALSE())-VLOOKUP($A29,'Import OffPeak change'!$A$106:EI$202,134,FALSE())))</f>
        <v>0</v>
      </c>
      <c r="EE29" s="193" t="n">
        <f aca="false">IF(ISERROR(VLOOKUP($A29,'Import OffPeak'!$A$3:EJ$99,135,FALSE())-VLOOKUP($A29,'Import OffPeak change'!$A$106:EJ$202,135,FALSE())),0,(VLOOKUP($A29,'Import OffPeak'!$A$3:EJ$99,135,FALSE())-VLOOKUP($A29,'Import OffPeak change'!$A$106:EJ$202,135,FALSE())))</f>
        <v>0</v>
      </c>
      <c r="EF29" s="193" t="n">
        <f aca="false">IF(ISERROR(VLOOKUP($A29,'Import OffPeak'!$A$3:EK$99,136,FALSE())-VLOOKUP($A29,'Import OffPeak change'!$A$106:EK$202,136,FALSE())),0,(VLOOKUP($A29,'Import OffPeak'!$A$3:EK$99,136,FALSE())-VLOOKUP($A29,'Import OffPeak change'!$A$106:EK$202,136,FALSE())))</f>
        <v>0</v>
      </c>
      <c r="EG29" s="193" t="n">
        <f aca="false">IF(ISERROR(VLOOKUP($A29,'Import OffPeak'!$A$3:EL$99,137,FALSE())-VLOOKUP($A29,'Import OffPeak change'!$A$106:EL$202,137,FALSE())),0,(VLOOKUP($A29,'Import OffPeak'!$A$3:EL$99,137,FALSE())-VLOOKUP($A29,'Import OffPeak change'!$A$106:EL$202,137,FALSE())))</f>
        <v>0</v>
      </c>
      <c r="EH29" s="193" t="n">
        <f aca="false">IF(ISERROR(VLOOKUP($A29,'Import OffPeak'!$A$3:EM$99,138,FALSE())-VLOOKUP($A29,'Import OffPeak change'!$A$106:EM$202,138,FALSE())),0,(VLOOKUP($A29,'Import OffPeak'!$A$3:EM$99,138,FALSE())-VLOOKUP($A29,'Import OffPeak change'!$A$106:EM$202,138,FALSE())))</f>
        <v>0</v>
      </c>
      <c r="EI29" s="193" t="n">
        <f aca="false">IF(ISERROR(VLOOKUP($A29,'Import OffPeak'!$A$3:EN$99,139,FALSE())-VLOOKUP($A29,'Import OffPeak change'!$A$106:EN$202,139,FALSE())),0,(VLOOKUP($A29,'Import OffPeak'!$A$3:EN$99,139,FALSE())-VLOOKUP($A29,'Import OffPeak change'!$A$106:EN$202,139,FALSE())))</f>
        <v>0</v>
      </c>
      <c r="EJ29" s="193" t="n">
        <f aca="false">IF(ISERROR(VLOOKUP($A29,'Import OffPeak'!$A$3:EO$99,140,FALSE())-VLOOKUP($A29,'Import OffPeak change'!$A$106:EO$202,140,FALSE())),0,(VLOOKUP($A29,'Import OffPeak'!$A$3:EO$99,140,FALSE())-VLOOKUP($A29,'Import OffPeak change'!$A$106:EO$202,140,FALSE())))</f>
        <v>0</v>
      </c>
      <c r="EK29" s="193" t="n">
        <f aca="false">IF(ISERROR(VLOOKUP($A29,'Import OffPeak'!$A$3:EP$99,141,FALSE())-VLOOKUP($A29,'Import OffPeak change'!$A$106:EP$202,141,FALSE())),0,(VLOOKUP($A29,'Import OffPeak'!$A$3:EP$99,141,FALSE())-VLOOKUP($A29,'Import OffPeak change'!$A$106:EP$202,141,FALSE())))</f>
        <v>0</v>
      </c>
      <c r="EL29" s="193" t="n">
        <f aca="false">IF(ISERROR(VLOOKUP($A29,'Import OffPeak'!$A$3:EQ$99,142,FALSE())-VLOOKUP($A29,'Import OffPeak change'!$A$106:EQ$202,142,FALSE())),0,(VLOOKUP($A29,'Import OffPeak'!$A$3:EQ$99,142,FALSE())-VLOOKUP($A29,'Import OffPeak change'!$A$106:EQ$202,142,FALSE())))</f>
        <v>0</v>
      </c>
      <c r="EM29" s="193" t="n">
        <f aca="false">IF(ISERROR(VLOOKUP($A29,'Import OffPeak'!$A$3:ER$99,143,FALSE())-VLOOKUP($A29,'Import OffPeak change'!$A$106:ER$202,143,FALSE())),0,(VLOOKUP($A29,'Import OffPeak'!$A$3:ER$99,143,FALSE())-VLOOKUP($A29,'Import OffPeak change'!$A$106:ER$202,143,FALSE())))</f>
        <v>0</v>
      </c>
      <c r="EN29" s="193" t="n">
        <f aca="false">IF(ISERROR(VLOOKUP($A29,'Import OffPeak'!$A$3:ES$99,144,FALSE())-VLOOKUP($A29,'Import OffPeak change'!$A$106:ES$202,144,FALSE())),0,(VLOOKUP($A29,'Import OffPeak'!$A$3:ES$99,144,FALSE())-VLOOKUP($A29,'Import OffPeak change'!$A$106:ES$202,144,FALSE())))</f>
        <v>0</v>
      </c>
      <c r="EO29" s="193" t="n">
        <f aca="false">IF(ISERROR(VLOOKUP($A29,'Import OffPeak'!$A$3:ET$99,145,FALSE())-VLOOKUP($A29,'Import OffPeak change'!$A$106:ET$202,145,FALSE())),0,(VLOOKUP($A29,'Import OffPeak'!$A$3:ET$99,145,FALSE())-VLOOKUP($A29,'Import OffPeak change'!$A$106:ET$202,145,FALSE())))</f>
        <v>0</v>
      </c>
      <c r="EP29" s="193" t="n">
        <f aca="false">IF(ISERROR(VLOOKUP($A29,'Import OffPeak'!$A$3:EU$99,146,FALSE())-VLOOKUP($A29,'Import OffPeak change'!$A$106:EU$202,146,FALSE())),0,(VLOOKUP($A29,'Import OffPeak'!$A$3:EU$99,146,FALSE())-VLOOKUP($A29,'Import OffPeak change'!$A$106:EU$202,146,FALSE())))</f>
        <v>0</v>
      </c>
      <c r="EQ29" s="193" t="n">
        <f aca="false">IF(ISERROR(VLOOKUP($A29,'Import OffPeak'!$A$3:EV$99,147,FALSE())-VLOOKUP($A29,'Import OffPeak change'!$A$106:EV$202,147,FALSE())),0,(VLOOKUP($A29,'Import OffPeak'!$A$3:EV$99,147,FALSE())-VLOOKUP($A29,'Import OffPeak change'!$A$106:EV$202,147,FALSE())))</f>
        <v>0</v>
      </c>
      <c r="ER29" s="193" t="n">
        <f aca="false">IF(ISERROR(VLOOKUP($A29,'Import OffPeak'!$A$3:EW$99,148,FALSE())-VLOOKUP($A29,'Import OffPeak change'!$A$106:EW$202,148,FALSE())),0,(VLOOKUP($A29,'Import OffPeak'!$A$3:EW$99,148,FALSE())-VLOOKUP($A29,'Import OffPeak change'!$A$106:EW$202,148,FALSE())))</f>
        <v>0</v>
      </c>
      <c r="ES29" s="193" t="n">
        <f aca="false">IF(ISERROR(VLOOKUP($A29,'Import OffPeak'!$A$3:EX$99,149,FALSE())-VLOOKUP($A29,'Import OffPeak change'!$A$106:EX$202,149,FALSE())),0,(VLOOKUP($A29,'Import OffPeak'!$A$3:EX$99,149,FALSE())-VLOOKUP($A29,'Import OffPeak change'!$A$106:EX$202,149,FALSE())))</f>
        <v>0</v>
      </c>
      <c r="ET29" s="193" t="n">
        <f aca="false">IF(ISERROR(VLOOKUP($A29,'Import OffPeak'!$A$3:EY$99,150,FALSE())-VLOOKUP($A29,'Import OffPeak change'!$A$106:EY$202,150,FALSE())),0,(VLOOKUP($A29,'Import OffPeak'!$A$3:EY$99,150,FALSE())-VLOOKUP($A29,'Import OffPeak change'!$A$106:EY$202,150,FALSE())))</f>
        <v>0</v>
      </c>
      <c r="EU29" s="193" t="n">
        <f aca="false">IF(ISERROR(VLOOKUP($A29,'Import OffPeak'!$A$3:EZ$99,151,FALSE())-VLOOKUP($A29,'Import OffPeak change'!$A$106:EZ$202,151,FALSE())),0,(VLOOKUP($A29,'Import OffPeak'!$A$3:EZ$99,151,FALSE())-VLOOKUP($A29,'Import OffPeak change'!$A$106:EZ$202,151,FALSE())))</f>
        <v>0</v>
      </c>
      <c r="EV29" s="193" t="n">
        <f aca="false">IF(ISERROR(VLOOKUP($A29,'Import OffPeak'!$A$3:FA$99,152,FALSE())-VLOOKUP($A29,'Import OffPeak change'!$A$106:FA$202,152,FALSE())),0,(VLOOKUP($A29,'Import OffPeak'!$A$3:FA$99,152,FALSE())-VLOOKUP($A29,'Import OffPeak change'!$A$106:FA$202,152,FALSE())))</f>
        <v>0</v>
      </c>
      <c r="EW29" s="193" t="n">
        <f aca="false">IF(ISERROR(VLOOKUP($A29,'Import OffPeak'!$A$3:FB$99,153,FALSE())-VLOOKUP($A29,'Import OffPeak change'!$A$106:FB$202,153,FALSE())),0,(VLOOKUP($A29,'Import OffPeak'!$A$3:FB$99,153,FALSE())-VLOOKUP($A29,'Import OffPeak change'!$A$106:FB$202,153,FALSE())))</f>
        <v>0</v>
      </c>
      <c r="EX29" s="193" t="n">
        <f aca="false">IF(ISERROR(VLOOKUP($A29,'Import OffPeak'!$A$3:FC$99,154,FALSE())-VLOOKUP($A29,'Import OffPeak change'!$A$106:FC$202,154,FALSE())),0,(VLOOKUP($A29,'Import OffPeak'!$A$3:FC$99,154,FALSE())-VLOOKUP($A29,'Import OffPeak change'!$A$106:FC$202,154,FALSE())))</f>
        <v>0</v>
      </c>
      <c r="EY29" s="193" t="n">
        <f aca="false">IF(ISERROR(VLOOKUP($A29,'Import OffPeak'!$A$3:FD$99,155,FALSE())-VLOOKUP($A29,'Import OffPeak change'!$A$106:FD$202,155,FALSE())),0,(VLOOKUP($A29,'Import OffPeak'!$A$3:FD$99,155,FALSE())-VLOOKUP($A29,'Import OffPeak change'!$A$106:FD$202,155,FALSE())))</f>
        <v>0</v>
      </c>
      <c r="EZ29" s="193" t="n">
        <f aca="false">IF(ISERROR(VLOOKUP($A29,'Import OffPeak'!$A$3:FE$99,156,FALSE())-VLOOKUP($A29,'Import OffPeak change'!$A$106:FE$202,156,FALSE())),0,(VLOOKUP($A29,'Import OffPeak'!$A$3:FE$99,156,FALSE())-VLOOKUP($A29,'Import OffPeak change'!$A$106:FE$202,156,FALSE())))</f>
        <v>0</v>
      </c>
      <c r="FA29" s="193" t="n">
        <f aca="false">IF(ISERROR(VLOOKUP($A29,'Import OffPeak'!$A$3:FF$99,157,FALSE())-VLOOKUP($A29,'Import OffPeak change'!$A$106:FF$202,157,FALSE())),0,(VLOOKUP($A29,'Import OffPeak'!$A$3:FF$99,157,FALSE())-VLOOKUP($A29,'Import OffPeak change'!$A$106:FF$202,157,FALSE())))</f>
        <v>0</v>
      </c>
      <c r="FB29" s="193" t="n">
        <f aca="false">IF(ISERROR(VLOOKUP($A29,'Import OffPeak'!$A$3:FG$99,158,FALSE())-VLOOKUP($A29,'Import OffPeak change'!$A$106:FG$202,158,FALSE())),0,(VLOOKUP($A29,'Import OffPeak'!$A$3:FG$99,158,FALSE())-VLOOKUP($A29,'Import OffPeak change'!$A$106:FG$202,158,FALSE())))</f>
        <v>0</v>
      </c>
      <c r="FC29" s="193" t="n">
        <f aca="false">IF(ISERROR(VLOOKUP($A29,'Import OffPeak'!$A$3:FH$99,159,FALSE())-VLOOKUP($A29,'Import OffPeak change'!$A$106:FH$202,159,FALSE())),0,(VLOOKUP($A29,'Import OffPeak'!$A$3:FH$99,159,FALSE())-VLOOKUP($A29,'Import OffPeak change'!$A$106:FH$202,159,FALSE())))</f>
        <v>0</v>
      </c>
      <c r="FD29" s="193" t="n">
        <f aca="false">IF(ISERROR(VLOOKUP($A29,'Import OffPeak'!$A$3:FI$99,160,FALSE())-VLOOKUP($A29,'Import OffPeak change'!$A$106:FI$202,160,FALSE())),0,(VLOOKUP($A29,'Import OffPeak'!$A$3:FI$99,160,FALSE())-VLOOKUP($A29,'Import OffPeak change'!$A$106:FI$202,160,FALSE())))</f>
        <v>0</v>
      </c>
      <c r="FE29" s="193" t="n">
        <f aca="false">IF(ISERROR(VLOOKUP($A29,'Import OffPeak'!$A$3:FJ$99,161,FALSE())-VLOOKUP($A29,'Import OffPeak change'!$A$106:FJ$202,161,FALSE())),0,(VLOOKUP($A29,'Import OffPeak'!$A$3:FJ$99,161,FALSE())-VLOOKUP($A29,'Import OffPeak change'!$A$106:FJ$202,161,FALSE())))</f>
        <v>0</v>
      </c>
      <c r="FF29" s="193" t="n">
        <f aca="false">IF(ISERROR(VLOOKUP($A29,'Import OffPeak'!$A$3:FK$99,162,FALSE())-VLOOKUP($A29,'Import OffPeak change'!$A$106:FK$202,162,FALSE())),0,(VLOOKUP($A29,'Import OffPeak'!$A$3:FK$99,162,FALSE())-VLOOKUP($A29,'Import OffPeak change'!$A$106:FK$202,162,FALSE())))</f>
        <v>0</v>
      </c>
      <c r="FG29" s="193" t="n">
        <f aca="false">IF(ISERROR(VLOOKUP($A29,'Import OffPeak'!$A$3:FL$99,163,FALSE())-VLOOKUP($A29,'Import OffPeak change'!$A$106:FL$202,163,FALSE())),0,(VLOOKUP($A29,'Import OffPeak'!$A$3:FL$99,163,FALSE())-VLOOKUP($A29,'Import OffPeak change'!$A$106:FL$202,163,FALSE())))</f>
        <v>0</v>
      </c>
      <c r="FH29" s="193" t="n">
        <f aca="false">IF(ISERROR(VLOOKUP($A29,'Import OffPeak'!$A$3:FM$99,164,FALSE())-VLOOKUP($A29,'Import OffPeak change'!$A$106:FM$202,164,FALSE())),0,(VLOOKUP($A29,'Import OffPeak'!$A$3:FM$99,164,FALSE())-VLOOKUP($A29,'Import OffPeak change'!$A$106:FM$202,164,FALSE())))</f>
        <v>0</v>
      </c>
      <c r="FI29" s="193" t="n">
        <f aca="false">IF(ISERROR(VLOOKUP($A29,'Import OffPeak'!$A$3:FN$99,165,FALSE())-VLOOKUP($A29,'Import OffPeak change'!$A$106:FN$202,165,FALSE())),0,(VLOOKUP($A29,'Import OffPeak'!$A$3:FN$99,165,FALSE())-VLOOKUP($A29,'Import OffPeak change'!$A$106:FN$202,165,FALSE())))</f>
        <v>0</v>
      </c>
      <c r="FJ29" s="193" t="n">
        <f aca="false">IF(ISERROR(VLOOKUP($A29,'Import OffPeak'!$A$3:FO$99,166,FALSE())-VLOOKUP($A29,'Import OffPeak change'!$A$106:FO$202,166,FALSE())),0,(VLOOKUP($A29,'Import OffPeak'!$A$3:FO$99,166,FALSE())-VLOOKUP($A29,'Import OffPeak change'!$A$106:FO$202,166,FALSE())))</f>
        <v>0</v>
      </c>
      <c r="FK29" s="193" t="n">
        <f aca="false">IF(ISERROR(VLOOKUP($A29,'Import OffPeak'!$A$3:FP$99,167,FALSE())-VLOOKUP($A29,'Import OffPeak change'!$A$106:FP$202,167,FALSE())),0,(VLOOKUP($A29,'Import OffPeak'!$A$3:FP$99,167,FALSE())-VLOOKUP($A29,'Import OffPeak change'!$A$106:FP$202,167,FALSE())))</f>
        <v>0</v>
      </c>
      <c r="FL29" s="193" t="n">
        <f aca="false">IF(ISERROR(VLOOKUP($A29,'Import OffPeak'!$A$3:FQ$99,168,FALSE())-VLOOKUP($A29,'Import OffPeak change'!$A$106:FQ$202,168,FALSE())),0,(VLOOKUP($A29,'Import OffPeak'!$A$3:FQ$99,168,FALSE())-VLOOKUP($A29,'Import OffPeak change'!$A$106:FQ$202,168,FALSE())))</f>
        <v>0</v>
      </c>
      <c r="FM29" s="193" t="n">
        <f aca="false">IF(ISERROR(VLOOKUP($A29,'Import OffPeak'!$A$3:FR$99,169,FALSE())-VLOOKUP($A29,'Import OffPeak change'!$A$106:FR$202,169,FALSE())),0,(VLOOKUP($A29,'Import OffPeak'!$A$3:FR$99,169,FALSE())-VLOOKUP($A29,'Import OffPeak change'!$A$106:FR$202,169,FALSE())))</f>
        <v>0</v>
      </c>
      <c r="FN29" s="193" t="n">
        <f aca="false">IF(ISERROR(VLOOKUP($A29,'Import OffPeak'!$A$3:FS$99,170,FALSE())-VLOOKUP($A29,'Import OffPeak change'!$A$106:FS$202,170,FALSE())),0,(VLOOKUP($A29,'Import OffPeak'!$A$3:FS$99,170,FALSE())-VLOOKUP($A29,'Import OffPeak change'!$A$106:FS$202,170,FALSE())))</f>
        <v>0</v>
      </c>
      <c r="FO29" s="193" t="n">
        <f aca="false">IF(ISERROR(VLOOKUP($A29,'Import OffPeak'!$A$3:FT$99,171,FALSE())-VLOOKUP($A29,'Import OffPeak change'!$A$106:FT$202,171,FALSE())),0,(VLOOKUP($A29,'Import OffPeak'!$A$3:FT$99,171,FALSE())-VLOOKUP($A29,'Import OffPeak change'!$A$106:FT$202,171,FALSE())))</f>
        <v>0</v>
      </c>
      <c r="FP29" s="193" t="n">
        <f aca="false">IF(ISERROR(VLOOKUP($A29,'Import OffPeak'!$A$3:FU$99,172,FALSE())-VLOOKUP($A29,'Import OffPeak change'!$A$106:FU$202,172,FALSE())),0,(VLOOKUP($A29,'Import OffPeak'!$A$3:FU$99,172,FALSE())-VLOOKUP($A29,'Import OffPeak change'!$A$106:FU$202,172,FALSE())))</f>
        <v>0</v>
      </c>
      <c r="FQ29" s="193" t="n">
        <f aca="false">IF(ISERROR(VLOOKUP($A29,'Import OffPeak'!$A$3:FV$99,173,FALSE())-VLOOKUP($A29,'Import OffPeak change'!$A$106:FV$202,173,FALSE())),0,(VLOOKUP($A29,'Import OffPeak'!$A$3:FV$99,173,FALSE())-VLOOKUP($A29,'Import OffPeak change'!$A$106:FV$202,173,FALSE())))</f>
        <v>0</v>
      </c>
      <c r="FR29" s="193" t="n">
        <f aca="false">IF(ISERROR(VLOOKUP($A29,'Import OffPeak'!$A$3:FW$99,174,FALSE())-VLOOKUP($A29,'Import OffPeak change'!$A$106:FW$202,174,FALSE())),0,(VLOOKUP($A29,'Import OffPeak'!$A$3:FW$99,174,FALSE())-VLOOKUP($A29,'Import OffPeak change'!$A$106:FW$202,174,FALSE())))</f>
        <v>0</v>
      </c>
      <c r="FS29" s="193" t="n">
        <f aca="false">IF(ISERROR(VLOOKUP($A29,'Import OffPeak'!$A$3:FX$99,175,FALSE())-VLOOKUP($A29,'Import OffPeak change'!$A$106:FX$202,175,FALSE())),0,(VLOOKUP($A29,'Import OffPeak'!$A$3:FX$99,175,FALSE())-VLOOKUP($A29,'Import OffPeak change'!$A$106:FX$202,175,FALSE())))</f>
        <v>0</v>
      </c>
      <c r="FT29" s="193" t="n">
        <f aca="false">IF(ISERROR(VLOOKUP($A29,'Import OffPeak'!$A$3:FY$99,176,FALSE())-VLOOKUP($A29,'Import OffPeak change'!$A$106:FY$202,176,FALSE())),0,(VLOOKUP($A29,'Import OffPeak'!$A$3:FY$99,176,FALSE())-VLOOKUP($A29,'Import OffPeak change'!$A$106:FY$202,176,FALSE())))</f>
        <v>0</v>
      </c>
      <c r="FU29" s="193" t="n">
        <f aca="false">IF(ISERROR(VLOOKUP($A29,'Import OffPeak'!$A$3:FZ$99,177,FALSE())-VLOOKUP($A29,'Import OffPeak change'!$A$106:FZ$202,177,FALSE())),0,(VLOOKUP($A29,'Import OffPeak'!$A$3:FZ$99,177,FALSE())-VLOOKUP($A29,'Import OffPeak change'!$A$106:FZ$202,177,FALSE())))</f>
        <v>0</v>
      </c>
      <c r="FV29" s="193" t="n">
        <f aca="false">IF(ISERROR(VLOOKUP($A29,'Import OffPeak'!$A$3:GA$99,178,FALSE())-VLOOKUP($A29,'Import OffPeak change'!$A$106:GA$202,178,FALSE())),0,(VLOOKUP($A29,'Import OffPeak'!$A$3:GA$99,178,FALSE())-VLOOKUP($A29,'Import OffPeak change'!$A$106:GA$202,178,FALSE())))</f>
        <v>0</v>
      </c>
      <c r="FW29" s="193" t="n">
        <f aca="false">IF(ISERROR(VLOOKUP($A29,'Import OffPeak'!$A$3:GB$99,179,FALSE())-VLOOKUP($A29,'Import OffPeak change'!$A$106:GB$202,179,FALSE())),0,(VLOOKUP($A29,'Import OffPeak'!$A$3:GB$99,179,FALSE())-VLOOKUP($A29,'Import OffPeak change'!$A$106:GB$202,179,FALSE())))</f>
        <v>0</v>
      </c>
      <c r="FX29" s="193" t="n">
        <f aca="false">IF(ISERROR(VLOOKUP($A29,'Import OffPeak'!$A$3:GC$99,180,FALSE())-VLOOKUP($A29,'Import OffPeak change'!$A$106:GC$202,180,FALSE())),0,(VLOOKUP($A29,'Import OffPeak'!$A$3:GC$99,180,FALSE())-VLOOKUP($A29,'Import OffPeak change'!$A$106:GC$202,180,FALSE())))</f>
        <v>0</v>
      </c>
      <c r="FY29" s="193" t="n">
        <f aca="false">IF(ISERROR(VLOOKUP($A29,'Import OffPeak'!$A$3:GD$99,181,FALSE())-VLOOKUP($A29,'Import OffPeak change'!$A$106:GD$202,181,FALSE())),0,(VLOOKUP($A29,'Import OffPeak'!$A$3:GD$99,181,FALSE())-VLOOKUP($A29,'Import OffPeak change'!$A$106:GD$202,181,FALSE())))</f>
        <v>0</v>
      </c>
      <c r="FZ29" s="193" t="n">
        <f aca="false">IF(ISERROR(VLOOKUP($A29,'Import OffPeak'!$A$3:GE$99,182,FALSE())-VLOOKUP($A29,'Import OffPeak change'!$A$106:GE$202,182,FALSE())),0,(VLOOKUP($A29,'Import OffPeak'!$A$3:GE$99,182,FALSE())-VLOOKUP($A29,'Import OffPeak change'!$A$106:GE$202,182,FALSE())))</f>
        <v>0</v>
      </c>
      <c r="GA29" s="193" t="n">
        <f aca="false">IF(ISERROR(VLOOKUP($A29,'Import OffPeak'!$A$3:GF$99,183,FALSE())-VLOOKUP($A29,'Import OffPeak change'!$A$106:GF$202,183,FALSE())),0,(VLOOKUP($A29,'Import OffPeak'!$A$3:GF$99,183,FALSE())-VLOOKUP($A29,'Import OffPeak change'!$A$106:GF$202,183,FALSE())))</f>
        <v>0</v>
      </c>
      <c r="GB29" s="193" t="n">
        <f aca="false">IF(ISERROR(VLOOKUP($A29,'Import OffPeak'!$A$3:GG$99,184,FALSE())-VLOOKUP($A29,'Import OffPeak change'!$A$106:GG$202,184,FALSE())),0,(VLOOKUP($A29,'Import OffPeak'!$A$3:GG$99,184,FALSE())-VLOOKUP($A29,'Import OffPeak change'!$A$106:GG$202,184,FALSE())))</f>
        <v>0</v>
      </c>
      <c r="GC29" s="193" t="n">
        <f aca="false">IF(ISERROR(VLOOKUP($A29,'Import OffPeak'!$A$3:GH$99,185,FALSE())-VLOOKUP($A29,'Import OffPeak change'!$A$106:GH$202,185,FALSE())),0,(VLOOKUP($A29,'Import OffPeak'!$A$3:GH$99,185,FALSE())-VLOOKUP($A29,'Import OffPeak change'!$A$106:GH$202,185,FALSE())))</f>
        <v>0</v>
      </c>
      <c r="GD29" s="193" t="n">
        <f aca="false">IF(ISERROR(VLOOKUP($A29,'Import OffPeak'!$A$3:GI$99,186,FALSE())-VLOOKUP($A29,'Import OffPeak change'!$A$106:GI$202,186,FALSE())),0,(VLOOKUP($A29,'Import OffPeak'!$A$3:GI$99,186,FALSE())-VLOOKUP($A29,'Import OffPeak change'!$A$106:GI$202,186,FALSE())))</f>
        <v>0</v>
      </c>
      <c r="GE29" s="193" t="n">
        <f aca="false">IF(ISERROR(VLOOKUP($A29,'Import OffPeak'!$A$3:GJ$99,187,FALSE())-VLOOKUP($A29,'Import OffPeak change'!$A$106:GJ$202,187,FALSE())),0,(VLOOKUP($A29,'Import OffPeak'!$A$3:GJ$99,187,FALSE())-VLOOKUP($A29,'Import OffPeak change'!$A$106:GJ$202,187,FALSE())))</f>
        <v>0</v>
      </c>
      <c r="GF29" s="193" t="n">
        <f aca="false">IF(ISERROR(VLOOKUP($A29,'Import OffPeak'!$A$3:GK$99,188,FALSE())-VLOOKUP($A29,'Import OffPeak change'!$A$106:GK$202,188,FALSE())),0,(VLOOKUP($A29,'Import OffPeak'!$A$3:GK$99,188,FALSE())-VLOOKUP($A29,'Import OffPeak change'!$A$106:GK$202,188,FALSE())))</f>
        <v>0</v>
      </c>
      <c r="GG29" s="193" t="n">
        <f aca="false">IF(ISERROR(VLOOKUP($A29,'Import OffPeak'!$A$3:GL$99,189,FALSE())-VLOOKUP($A29,'Import OffPeak change'!$A$106:GL$202,189,FALSE())),0,(VLOOKUP($A29,'Import OffPeak'!$A$3:GL$99,189,FALSE())-VLOOKUP($A29,'Import OffPeak change'!$A$106:GL$202,189,FALSE())))</f>
        <v>0</v>
      </c>
      <c r="GH29" s="193" t="n">
        <f aca="false">IF(ISERROR(VLOOKUP($A29,'Import OffPeak'!$A$3:GM$99,190,FALSE())-VLOOKUP($A29,'Import OffPeak change'!$A$106:GM$202,190,FALSE())),0,(VLOOKUP($A29,'Import OffPeak'!$A$3:GM$99,190,FALSE())-VLOOKUP($A29,'Import OffPeak change'!$A$106:GM$202,190,FALSE())))</f>
        <v>0</v>
      </c>
      <c r="GI29" s="193" t="n">
        <f aca="false">IF(ISERROR(VLOOKUP($A29,'Import OffPeak'!$A$3:GN$99,191,FALSE())-VLOOKUP($A29,'Import OffPeak change'!$A$106:GN$202,191,FALSE())),0,(VLOOKUP($A29,'Import OffPeak'!$A$3:GN$99,191,FALSE())-VLOOKUP($A29,'Import OffPeak change'!$A$106:GN$202,191,FALSE())))</f>
        <v>0</v>
      </c>
      <c r="GJ29" s="193" t="n">
        <f aca="false">IF(ISERROR(VLOOKUP($A29,'Import OffPeak'!$A$3:GO$99,192,FALSE())-VLOOKUP($A29,'Import OffPeak change'!$A$106:GO$202,192,FALSE())),0,(VLOOKUP($A29,'Import OffPeak'!$A$3:GO$99,192,FALSE())-VLOOKUP($A29,'Import OffPeak change'!$A$106:GO$202,192,FALSE())))</f>
        <v>0</v>
      </c>
      <c r="GK29" s="193" t="n">
        <f aca="false">IF(ISERROR(VLOOKUP($A29,'Import OffPeak'!$A$3:GP$99,193,FALSE())-VLOOKUP($A29,'Import OffPeak change'!$A$106:GP$202,193,FALSE())),0,(VLOOKUP($A29,'Import OffPeak'!$A$3:GP$99,193,FALSE())-VLOOKUP($A29,'Import OffPeak change'!$A$106:GP$202,193,FALSE())))</f>
        <v>0</v>
      </c>
      <c r="GL29" s="193" t="n">
        <f aca="false">IF(ISERROR(VLOOKUP($A29,'Import OffPeak'!$A$3:GQ$99,194,FALSE())-VLOOKUP($A29,'Import OffPeak change'!$A$106:GQ$202,194,FALSE())),0,(VLOOKUP($A29,'Import OffPeak'!$A$3:GQ$99,194,FALSE())-VLOOKUP($A29,'Import OffPeak change'!$A$106:GQ$202,194,FALSE())))</f>
        <v>0</v>
      </c>
      <c r="GM29" s="193" t="n">
        <f aca="false">IF(ISERROR(VLOOKUP($A29,'Import OffPeak'!$A$3:GR$99,195,FALSE())-VLOOKUP($A29,'Import OffPeak change'!$A$106:GR$202,195,FALSE())),0,(VLOOKUP($A29,'Import OffPeak'!$A$3:GR$99,195,FALSE())-VLOOKUP($A29,'Import OffPeak change'!$A$106:GR$202,195,FALSE())))</f>
        <v>0</v>
      </c>
      <c r="GN29" s="193" t="n">
        <f aca="false">IF(ISERROR(VLOOKUP($A29,'Import OffPeak'!$A$3:GS$99,196,FALSE())-VLOOKUP($A29,'Import OffPeak change'!$A$106:GS$202,196,FALSE())),0,(VLOOKUP($A29,'Import OffPeak'!$A$3:GS$99,196,FALSE())-VLOOKUP($A29,'Import OffPeak change'!$A$106:GS$202,196,FALSE())))</f>
        <v>0</v>
      </c>
      <c r="GO29" s="193" t="n">
        <f aca="false">IF(ISERROR(VLOOKUP($A29,'Import OffPeak'!$A$3:GT$99,197,FALSE())-VLOOKUP($A29,'Import OffPeak change'!$A$106:GT$202,197,FALSE())),0,(VLOOKUP($A29,'Import OffPeak'!$A$3:GT$99,197,FALSE())-VLOOKUP($A29,'Import OffPeak change'!$A$106:GT$202,197,FALSE())))</f>
        <v>0</v>
      </c>
      <c r="GP29" s="193" t="n">
        <f aca="false">IF(ISERROR(VLOOKUP($A29,'Import OffPeak'!$A$3:GU$99,198,FALSE())-VLOOKUP($A29,'Import OffPeak change'!$A$106:GU$202,198,FALSE())),0,(VLOOKUP($A29,'Import OffPeak'!$A$3:GU$99,198,FALSE())-VLOOKUP($A29,'Import OffPeak change'!$A$106:GU$202,198,FALSE())))</f>
        <v>0</v>
      </c>
      <c r="GQ29" s="193" t="n">
        <f aca="false">IF(ISERROR(VLOOKUP($A29,'Import OffPeak'!$A$3:GV$99,199,FALSE())-VLOOKUP($A29,'Import OffPeak change'!$A$106:GV$202,199,FALSE())),0,(VLOOKUP($A29,'Import OffPeak'!$A$3:GV$99,199,FALSE())-VLOOKUP($A29,'Import OffPeak change'!$A$106:GV$202,199,FALSE())))</f>
        <v>0</v>
      </c>
      <c r="GR29" s="193" t="n">
        <f aca="false">IF(ISERROR(VLOOKUP($A29,'Import OffPeak'!$A$3:GW$99,200,FALSE())-VLOOKUP($A29,'Import OffPeak change'!$A$106:GW$202,200,FALSE())),0,(VLOOKUP($A29,'Import OffPeak'!$A$3:GW$99,200,FALSE())-VLOOKUP($A29,'Import OffPeak change'!$A$106:GW$202,200,FALSE())))</f>
        <v>0</v>
      </c>
      <c r="GS29" s="193" t="n">
        <f aca="false">IF(ISERROR(VLOOKUP($A29,'Import OffPeak'!$A$3:GX$99,201,FALSE())-VLOOKUP($A29,'Import OffPeak change'!$A$106:GX$202,201,FALSE())),0,(VLOOKUP($A29,'Import OffPeak'!$A$3:GX$99,201,FALSE())-VLOOKUP($A29,'Import OffPeak change'!$A$106:GX$202,201,FALSE())))</f>
        <v>0</v>
      </c>
      <c r="GT29" s="193" t="n">
        <f aca="false">IF(ISERROR(VLOOKUP($A29,'Import OffPeak'!$A$3:GY$99,202,FALSE())-VLOOKUP($A29,'Import OffPeak change'!$A$106:GY$202,202,FALSE())),0,(VLOOKUP($A29,'Import OffPeak'!$A$3:GY$99,202,FALSE())-VLOOKUP($A29,'Import OffPeak change'!$A$106:GY$202,202,FALSE())))</f>
        <v>0</v>
      </c>
      <c r="GU29" s="193" t="n">
        <f aca="false">IF(ISERROR(VLOOKUP($A29,'Import OffPeak'!$A$3:GZ$99,203,FALSE())-VLOOKUP($A29,'Import OffPeak change'!$A$106:GZ$202,203,FALSE())),0,(VLOOKUP($A29,'Import OffPeak'!$A$3:GZ$99,203,FALSE())-VLOOKUP($A29,'Import OffPeak change'!$A$106:GZ$202,203,FALSE())))</f>
        <v>0</v>
      </c>
      <c r="GV29" s="193" t="n">
        <f aca="false">IF(ISERROR(VLOOKUP($A29,'Import OffPeak'!$A$3:HA$99,204,FALSE())-VLOOKUP($A29,'Import OffPeak change'!$A$106:HA$202,204,FALSE())),0,(VLOOKUP($A29,'Import OffPeak'!$A$3:HA$99,204,FALSE())-VLOOKUP($A29,'Import OffPeak change'!$A$106:HA$202,204,FALSE())))</f>
        <v>0</v>
      </c>
      <c r="GW29" s="193" t="n">
        <f aca="false">IF(ISERROR(VLOOKUP($A29,'Import OffPeak'!$A$3:HB$99,205,FALSE())-VLOOKUP($A29,'Import OffPeak change'!$A$106:HB$202,205,FALSE())),0,(VLOOKUP($A29,'Import OffPeak'!$A$3:HB$99,205,FALSE())-VLOOKUP($A29,'Import OffPeak change'!$A$106:HB$202,205,FALSE())))</f>
        <v>0</v>
      </c>
      <c r="GX29" s="193" t="n">
        <f aca="false">IF(ISERROR(VLOOKUP($A29,'Import OffPeak'!$A$3:HC$99,206,FALSE())-VLOOKUP($A29,'Import OffPeak change'!$A$106:HC$202,206,FALSE())),0,(VLOOKUP($A29,'Import OffPeak'!$A$3:HC$99,206,FALSE())-VLOOKUP($A29,'Import OffPeak change'!$A$106:HC$202,206,FALSE())))</f>
        <v>0</v>
      </c>
      <c r="GY29" s="193" t="n">
        <f aca="false">IF(ISERROR(VLOOKUP($A29,'Import OffPeak'!$A$3:HD$99,207,FALSE())-VLOOKUP($A29,'Import OffPeak change'!$A$106:HD$202,207,FALSE())),0,(VLOOKUP($A29,'Import OffPeak'!$A$3:HD$99,207,FALSE())-VLOOKUP($A29,'Import OffPeak change'!$A$106:HD$202,207,FALSE())))</f>
        <v>0</v>
      </c>
      <c r="GZ29" s="193" t="n">
        <f aca="false">IF(ISERROR(VLOOKUP($A29,'Import OffPeak'!$A$3:HE$99,208,FALSE())-VLOOKUP($A29,'Import OffPeak change'!$A$106:HE$202,208,FALSE())),0,(VLOOKUP($A29,'Import OffPeak'!$A$3:HE$99,208,FALSE())-VLOOKUP($A29,'Import OffPeak change'!$A$106:HE$202,208,FALSE())))</f>
        <v>0</v>
      </c>
      <c r="HA29" s="193" t="n">
        <f aca="false">IF(ISERROR(VLOOKUP($A29,'Import OffPeak'!$A$3:HF$99,209,FALSE())-VLOOKUP($A29,'Import OffPeak change'!$A$106:HF$202,209,FALSE())),0,(VLOOKUP($A29,'Import OffPeak'!$A$3:HF$99,209,FALSE())-VLOOKUP($A29,'Import OffPeak change'!$A$106:HF$202,209,FALSE())))</f>
        <v>0</v>
      </c>
      <c r="HB29" s="193" t="n">
        <f aca="false">IF(ISERROR(VLOOKUP($A29,'Import OffPeak'!$A$3:HG$99,210,FALSE())-VLOOKUP($A29,'Import OffPeak change'!$A$106:HG$202,210,FALSE())),0,(VLOOKUP($A29,'Import OffPeak'!$A$3:HG$99,210,FALSE())-VLOOKUP($A29,'Import OffPeak change'!$A$106:HG$202,210,FALSE())))</f>
        <v>0</v>
      </c>
      <c r="HC29" s="193" t="n">
        <f aca="false">IF(ISERROR(VLOOKUP($A29,'Import OffPeak'!$A$3:HH$99,211,FALSE())-VLOOKUP($A29,'Import OffPeak change'!$A$106:HH$202,211,FALSE())),0,(VLOOKUP($A29,'Import OffPeak'!$A$3:HH$99,211,FALSE())-VLOOKUP($A29,'Import OffPeak change'!$A$106:HH$202,211,FALSE())))</f>
        <v>0</v>
      </c>
      <c r="HD29" s="193" t="n">
        <f aca="false">IF(ISERROR(VLOOKUP($A29,'Import OffPeak'!$A$3:HI$99,212,FALSE())-VLOOKUP($A29,'Import OffPeak change'!$A$106:HI$202,212,FALSE())),0,(VLOOKUP($A29,'Import OffPeak'!$A$3:HI$99,212,FALSE())-VLOOKUP($A29,'Import OffPeak change'!$A$106:HI$202,212,FALSE())))</f>
        <v>0</v>
      </c>
      <c r="HE29" s="193" t="n">
        <f aca="false">IF(ISERROR(VLOOKUP($A29,'Import OffPeak'!$A$3:HJ$99,213,FALSE())-VLOOKUP($A29,'Import OffPeak change'!$A$106:HJ$202,213,FALSE())),0,(VLOOKUP($A29,'Import OffPeak'!$A$3:HJ$99,213,FALSE())-VLOOKUP($A29,'Import OffPeak change'!$A$106:HJ$202,213,FALSE())))</f>
        <v>0</v>
      </c>
      <c r="HF29" s="193" t="n">
        <f aca="false">IF(ISERROR(VLOOKUP($A29,'Import OffPeak'!$A$3:HK$99,214,FALSE())-VLOOKUP($A29,'Import OffPeak change'!$A$106:HK$202,214,FALSE())),0,(VLOOKUP($A29,'Import OffPeak'!$A$3:HK$99,214,FALSE())-VLOOKUP($A29,'Import OffPeak change'!$A$106:HK$202,214,FALSE())))</f>
        <v>0</v>
      </c>
      <c r="HG29" s="193" t="n">
        <f aca="false">IF(ISERROR(VLOOKUP($A29,'Import OffPeak'!$A$3:HL$99,215,FALSE())-VLOOKUP($A29,'Import OffPeak change'!$A$106:HL$202,215,FALSE())),0,(VLOOKUP($A29,'Import OffPeak'!$A$3:HL$99,215,FALSE())-VLOOKUP($A29,'Import OffPeak change'!$A$106:HL$202,215,FALSE())))</f>
        <v>0</v>
      </c>
      <c r="HH29" s="193" t="n">
        <f aca="false">IF(ISERROR(VLOOKUP($A29,'Import OffPeak'!$A$3:HM$99,216,FALSE())-VLOOKUP($A29,'Import OffPeak change'!$A$106:HM$202,216,FALSE())),0,(VLOOKUP($A29,'Import OffPeak'!$A$3:HM$99,216,FALSE())-VLOOKUP($A29,'Import OffPeak change'!$A$106:HM$202,216,FALSE())))</f>
        <v>0</v>
      </c>
      <c r="HI29" s="193" t="n">
        <f aca="false">IF(ISERROR(VLOOKUP($A29,'Import OffPeak'!$A$3:HN$99,217,FALSE())-VLOOKUP($A29,'Import OffPeak change'!$A$106:HN$202,217,FALSE())),0,(VLOOKUP($A29,'Import OffPeak'!$A$3:HN$99,217,FALSE())-VLOOKUP($A29,'Import OffPeak change'!$A$106:HN$202,217,FALSE())))</f>
        <v>0</v>
      </c>
      <c r="HJ29" s="193" t="n">
        <f aca="false">IF(ISERROR(VLOOKUP($A29,'Import OffPeak'!$A$3:HO$99,218,FALSE())-VLOOKUP($A29,'Import OffPeak change'!$A$106:HO$202,218,FALSE())),0,(VLOOKUP($A29,'Import OffPeak'!$A$3:HO$99,218,FALSE())-VLOOKUP($A29,'Import OffPeak change'!$A$106:HO$202,218,FALSE())))</f>
        <v>0</v>
      </c>
      <c r="HK29" s="193" t="n">
        <f aca="false">IF(ISERROR(VLOOKUP($A29,'Import OffPeak'!$A$3:HP$99,219,FALSE())-VLOOKUP($A29,'Import OffPeak change'!$A$106:HP$202,219,FALSE())),0,(VLOOKUP($A29,'Import OffPeak'!$A$3:HP$99,219,FALSE())-VLOOKUP($A29,'Import OffPeak change'!$A$106:HP$202,219,FALSE())))</f>
        <v>0</v>
      </c>
      <c r="HL29" s="193" t="n">
        <f aca="false">IF(ISERROR(VLOOKUP($A29,'Import OffPeak'!$A$3:HQ$99,220,FALSE())-VLOOKUP($A29,'Import OffPeak change'!$A$106:HQ$202,220,FALSE())),0,(VLOOKUP($A29,'Import OffPeak'!$A$3:HQ$99,220,FALSE())-VLOOKUP($A29,'Import OffPeak change'!$A$106:HQ$202,220,FALSE())))</f>
        <v>0</v>
      </c>
      <c r="HM29" s="193" t="n">
        <f aca="false">IF(ISERROR(VLOOKUP($A29,'Import OffPeak'!$A$3:HR$99,221,FALSE())-VLOOKUP($A29,'Import OffPeak change'!$A$106:HR$202,221,FALSE())),0,(VLOOKUP($A29,'Import OffPeak'!$A$3:HR$99,221,FALSE())-VLOOKUP($A29,'Import OffPeak change'!$A$106:HR$202,221,FALSE())))</f>
        <v>0</v>
      </c>
      <c r="HN29" s="193" t="n">
        <f aca="false">IF(ISERROR(VLOOKUP($A29,'Import OffPeak'!$A$3:HS$99,222,FALSE())-VLOOKUP($A29,'Import OffPeak change'!$A$106:HS$202,222,FALSE())),0,(VLOOKUP($A29,'Import OffPeak'!$A$3:HS$99,222,FALSE())-VLOOKUP($A29,'Import OffPeak change'!$A$106:HS$202,222,FALSE())))</f>
        <v>0</v>
      </c>
      <c r="HO29" s="193" t="n">
        <f aca="false">IF(ISERROR(VLOOKUP($A29,'Import OffPeak'!$A$3:HT$99,223,FALSE())-VLOOKUP($A29,'Import OffPeak change'!$A$106:HT$202,223,FALSE())),0,(VLOOKUP($A29,'Import OffPeak'!$A$3:HT$99,223,FALSE())-VLOOKUP($A29,'Import OffPeak change'!$A$106:HT$202,223,FALSE())))</f>
        <v>0</v>
      </c>
      <c r="HP29" s="193" t="n">
        <f aca="false">IF(ISERROR(VLOOKUP($A29,'Import OffPeak'!$A$3:HU$99,224,FALSE())-VLOOKUP($A29,'Import OffPeak change'!$A$106:HU$202,224,FALSE())),0,(VLOOKUP($A29,'Import OffPeak'!$A$3:HU$99,224,FALSE())-VLOOKUP($A29,'Import OffPeak change'!$A$106:HU$202,224,FALSE())))</f>
        <v>0</v>
      </c>
      <c r="HQ29" s="193" t="n">
        <f aca="false">IF(ISERROR(VLOOKUP($A29,'Import OffPeak'!$A$3:HV$99,225,FALSE())-VLOOKUP($A29,'Import OffPeak change'!$A$106:HV$202,225,FALSE())),0,(VLOOKUP($A29,'Import OffPeak'!$A$3:HV$99,225,FALSE())-VLOOKUP($A29,'Import OffPeak change'!$A$106:HV$202,225,FALSE())))</f>
        <v>0</v>
      </c>
      <c r="HR29" s="193" t="n">
        <f aca="false">IF(ISERROR(VLOOKUP($A29,'Import OffPeak'!$A$3:HW$99,226,FALSE())-VLOOKUP($A29,'Import OffPeak change'!$A$106:HW$202,226,FALSE())),0,(VLOOKUP($A29,'Import OffPeak'!$A$3:HW$99,226,FALSE())-VLOOKUP($A29,'Import OffPeak change'!$A$106:HW$202,226,FALSE())))</f>
        <v>0</v>
      </c>
      <c r="HS29" s="193" t="n">
        <f aca="false">IF(ISERROR(VLOOKUP($A29,'Import OffPeak'!$A$3:HX$99,227,FALSE())-VLOOKUP($A29,'Import OffPeak change'!$A$106:HX$202,227,FALSE())),0,(VLOOKUP($A29,'Import OffPeak'!$A$3:HX$99,227,FALSE())-VLOOKUP($A29,'Import OffPeak change'!$A$106:HX$202,227,FALSE())))</f>
        <v>0</v>
      </c>
      <c r="HT29" s="193" t="n">
        <f aca="false">IF(ISERROR(VLOOKUP($A29,'Import OffPeak'!$A$3:HY$99,228,FALSE())-VLOOKUP($A29,'Import OffPeak change'!$A$106:HY$202,228,FALSE())),0,(VLOOKUP($A29,'Import OffPeak'!$A$3:HY$99,228,FALSE())-VLOOKUP($A29,'Import OffPeak change'!$A$106:HY$202,228,FALSE())))</f>
        <v>0</v>
      </c>
      <c r="HU29" s="193" t="n">
        <f aca="false">IF(ISERROR(VLOOKUP($A29,'Import OffPeak'!$A$3:HZ$99,229,FALSE())-VLOOKUP($A29,'Import OffPeak change'!$A$106:HZ$202,229,FALSE())),0,(VLOOKUP($A29,'Import OffPeak'!$A$3:HZ$99,229,FALSE())-VLOOKUP($A29,'Import OffPeak change'!$A$106:HZ$202,229,FALSE())))</f>
        <v>0</v>
      </c>
      <c r="HV29" s="193" t="n">
        <f aca="false">IF(ISERROR(VLOOKUP($A29,'Import OffPeak'!$A$3:IA$99,230,FALSE())-VLOOKUP($A29,'Import OffPeak change'!$A$106:IA$202,230,FALSE())),0,(VLOOKUP($A29,'Import OffPeak'!$A$3:IA$99,230,FALSE())-VLOOKUP($A29,'Import OffPeak change'!$A$106:IA$202,230,FALSE())))</f>
        <v>0</v>
      </c>
      <c r="HW29" s="193" t="n">
        <f aca="false">IF(ISERROR(VLOOKUP($A29,'Import OffPeak'!$A$3:IB$99,231,FALSE())-VLOOKUP($A29,'Import OffPeak change'!$A$106:IB$202,231,FALSE())),0,(VLOOKUP($A29,'Import OffPeak'!$A$3:IB$99,231,FALSE())-VLOOKUP($A29,'Import OffPeak change'!$A$106:IB$202,231,FALSE())))</f>
        <v>0</v>
      </c>
      <c r="HX29" s="193" t="n">
        <f aca="false">IF(ISERROR(VLOOKUP($A29,'Import OffPeak'!$A$3:IC$99,232,FALSE())-VLOOKUP($A29,'Import OffPeak change'!$A$106:IC$202,232,FALSE())),0,(VLOOKUP($A29,'Import OffPeak'!$A$3:IC$99,232,FALSE())-VLOOKUP($A29,'Import OffPeak change'!$A$106:IC$202,232,FALSE())))</f>
        <v>0</v>
      </c>
      <c r="HY29" s="193" t="n">
        <f aca="false">IF(ISERROR(VLOOKUP($A29,'Import OffPeak'!$A$3:ID$99,233,FALSE())-VLOOKUP($A29,'Import OffPeak change'!$A$106:ID$202,233,FALSE())),0,(VLOOKUP($A29,'Import OffPeak'!$A$3:ID$99,233,FALSE())-VLOOKUP($A29,'Import OffPeak change'!$A$106:ID$202,233,FALSE())))</f>
        <v>0</v>
      </c>
      <c r="HZ29" s="193" t="n">
        <f aca="false">IF(ISERROR(VLOOKUP($A29,'Import OffPeak'!$A$3:IE$99,234,FALSE())-VLOOKUP($A29,'Import OffPeak change'!$A$106:IE$202,234,FALSE())),0,(VLOOKUP($A29,'Import OffPeak'!$A$3:IE$99,234,FALSE())-VLOOKUP($A29,'Import OffPeak change'!$A$106:IE$202,234,FALSE())))</f>
        <v>0</v>
      </c>
      <c r="IA29" s="193" t="n">
        <f aca="false">IF(ISERROR(VLOOKUP($A29,'Import OffPeak'!$A$3:IF$99,235,FALSE())-VLOOKUP($A29,'Import OffPeak change'!$A$106:IF$202,235,FALSE())),0,(VLOOKUP($A29,'Import OffPeak'!$A$3:IF$99,235,FALSE())-VLOOKUP($A29,'Import OffPeak change'!$A$106:IF$202,235,FALSE())))</f>
        <v>0</v>
      </c>
      <c r="IB29" s="193" t="n">
        <f aca="false">IF(ISERROR(VLOOKUP($A29,'Import OffPeak'!$A$3:IG$99,236,FALSE())-VLOOKUP($A29,'Import OffPeak change'!$A$106:IG$202,236,FALSE())),0,(VLOOKUP($A29,'Import OffPeak'!$A$3:IG$99,236,FALSE())-VLOOKUP($A29,'Import OffPeak change'!$A$106:IG$202,236,FALSE())))</f>
        <v>0</v>
      </c>
      <c r="IC29" s="193" t="n">
        <f aca="false">IF(ISERROR(VLOOKUP($A29,'Import OffPeak'!$A$3:IH$99,237,FALSE())-VLOOKUP($A29,'Import OffPeak change'!$A$106:IH$202,237,FALSE())),0,(VLOOKUP($A29,'Import OffPeak'!$A$3:IH$99,237,FALSE())-VLOOKUP($A29,'Import OffPeak change'!$A$106:IH$202,237,FALSE())))</f>
        <v>0</v>
      </c>
      <c r="ID29" s="193" t="n">
        <f aca="false">IF(ISERROR(VLOOKUP($A29,'Import OffPeak'!$A$3:II$99,238,FALSE())-VLOOKUP($A29,'Import OffPeak change'!$A$106:II$202,238,FALSE())),0,(VLOOKUP($A29,'Import OffPeak'!$A$3:II$99,238,FALSE())-VLOOKUP($A29,'Import OffPeak change'!$A$106:II$202,238,FALSE())))</f>
        <v>0</v>
      </c>
      <c r="IE29" s="193" t="n">
        <f aca="false">IF(ISERROR(VLOOKUP($A29,'Import OffPeak'!$A$3:IJ$99,239,FALSE())-VLOOKUP($A29,'Import OffPeak change'!$A$106:IJ$202,239,FALSE())),0,(VLOOKUP($A29,'Import OffPeak'!$A$3:IJ$99,239,FALSE())-VLOOKUP($A29,'Import OffPeak change'!$A$106:IJ$202,239,FALSE())))</f>
        <v>0</v>
      </c>
    </row>
    <row r="30" customFormat="false" ht="12.75" hidden="false" customHeight="false" outlineLevel="0" collapsed="false">
      <c r="A30" s="201" t="str">
        <f aca="false">IF('Import OffPeak'!A27=0,"",'Import OffPeak'!A27)</f>
        <v>EPMI-ST-WROCK</v>
      </c>
      <c r="B30" s="193"/>
      <c r="C30" s="193"/>
      <c r="D30" s="193"/>
      <c r="E30" s="193"/>
      <c r="F30" s="193"/>
      <c r="G30" s="193" t="n">
        <f aca="false">IF(ISERROR(VLOOKUP($A30,'Import OffPeak'!$A$3:L$99,7,FALSE())-VLOOKUP($A30,'Import OffPeak change'!$A$106:L$202,7,FALSE())),0,(VLOOKUP($A30,'Import OffPeak'!$A$3:L$99,7,FALSE())-VLOOKUP($A30,'Import OffPeak change'!$A$106:L$202,7,FALSE())))</f>
        <v>0</v>
      </c>
      <c r="H30" s="193" t="n">
        <f aca="false">IF(ISERROR(VLOOKUP($A30,'Import OffPeak'!$A$3:M$99,8,FALSE())-VLOOKUP($A30,'Import OffPeak change'!$A$106:M$202,8,FALSE())),0,(VLOOKUP($A30,'Import OffPeak'!$A$3:M$99,8,FALSE())-VLOOKUP($A30,'Import OffPeak change'!$A$106:M$202,8,FALSE())))</f>
        <v>0</v>
      </c>
      <c r="I30" s="193" t="n">
        <f aca="false">IF(ISERROR(VLOOKUP($A30,'Import OffPeak'!$A$3:N$99,9,FALSE())-VLOOKUP($A30,'Import OffPeak change'!$A$106:N$202,9,FALSE())),0,(VLOOKUP($A30,'Import OffPeak'!$A$3:N$99,9,FALSE())-VLOOKUP($A30,'Import OffPeak change'!$A$106:N$202,9,FALSE())))</f>
        <v>0</v>
      </c>
      <c r="J30" s="193" t="n">
        <f aca="false">IF(ISERROR(VLOOKUP($A30,'Import OffPeak'!$A$3:O$99,10,FALSE())-VLOOKUP($A30,'Import OffPeak change'!$A$106:O$202,10,FALSE())),0,(VLOOKUP($A30,'Import OffPeak'!$A$3:O$99,10,FALSE())-VLOOKUP($A30,'Import OffPeak change'!$A$106:O$202,10,FALSE())))</f>
        <v>0</v>
      </c>
      <c r="K30" s="193" t="n">
        <f aca="false">IF(ISERROR(VLOOKUP($A30,'Import OffPeak'!$A$3:P$99,11,FALSE())-VLOOKUP($A30,'Import OffPeak change'!$A$106:P$202,11,FALSE())),0,(VLOOKUP($A30,'Import OffPeak'!$A$3:P$99,11,FALSE())-VLOOKUP($A30,'Import OffPeak change'!$A$106:P$202,11,FALSE())))</f>
        <v>0</v>
      </c>
      <c r="L30" s="193" t="n">
        <f aca="false">IF(ISERROR(VLOOKUP($A30,'Import OffPeak'!$A$3:Q$99,12,FALSE())-VLOOKUP($A30,'Import OffPeak change'!$A$106:Q$202,12,FALSE())),0,(VLOOKUP($A30,'Import OffPeak'!$A$3:Q$99,12,FALSE())-VLOOKUP($A30,'Import OffPeak change'!$A$106:Q$202,12,FALSE())))</f>
        <v>0</v>
      </c>
      <c r="M30" s="193" t="n">
        <f aca="false">IF(ISERROR(VLOOKUP($A30,'Import OffPeak'!$A$3:R$99,13,FALSE())-VLOOKUP($A30,'Import OffPeak change'!$A$106:R$202,13,FALSE())),0,(VLOOKUP($A30,'Import OffPeak'!$A$3:R$99,13,FALSE())-VLOOKUP($A30,'Import OffPeak change'!$A$106:R$202,13,FALSE())))</f>
        <v>0</v>
      </c>
      <c r="N30" s="193" t="n">
        <f aca="false">IF(ISERROR(VLOOKUP($A30,'Import OffPeak'!$A$3:S$99,14,FALSE())-VLOOKUP($A30,'Import OffPeak change'!$A$106:S$202,14,FALSE())),0,(VLOOKUP($A30,'Import OffPeak'!$A$3:S$99,14,FALSE())-VLOOKUP($A30,'Import OffPeak change'!$A$106:S$202,14,FALSE())))</f>
        <v>0</v>
      </c>
      <c r="O30" s="193" t="n">
        <f aca="false">IF(ISERROR(VLOOKUP($A30,'Import OffPeak'!$A$3:T$99,15,FALSE())-VLOOKUP($A30,'Import OffPeak change'!$A$106:T$202,15,FALSE())),0,(VLOOKUP($A30,'Import OffPeak'!$A$3:T$99,15,FALSE())-VLOOKUP($A30,'Import OffPeak change'!$A$106:T$202,15,FALSE())))</f>
        <v>0</v>
      </c>
      <c r="P30" s="193" t="n">
        <f aca="false">IF(ISERROR(VLOOKUP($A30,'Import OffPeak'!$A$3:U$99,16,FALSE())-VLOOKUP($A30,'Import OffPeak change'!$A$106:U$202,16,FALSE())),0,(VLOOKUP($A30,'Import OffPeak'!$A$3:U$99,16,FALSE())-VLOOKUP($A30,'Import OffPeak change'!$A$106:U$202,16,FALSE())))</f>
        <v>0</v>
      </c>
      <c r="Q30" s="193" t="n">
        <f aca="false">IF(ISERROR(VLOOKUP($A30,'Import OffPeak'!$A$3:V$99,17,FALSE())-VLOOKUP($A30,'Import OffPeak change'!$A$106:V$202,17,FALSE())),0,(VLOOKUP($A30,'Import OffPeak'!$A$3:V$99,17,FALSE())-VLOOKUP($A30,'Import OffPeak change'!$A$106:V$202,17,FALSE())))</f>
        <v>0</v>
      </c>
      <c r="R30" s="193" t="n">
        <f aca="false">IF(ISERROR(VLOOKUP($A30,'Import OffPeak'!$A$3:W$99,18,FALSE())-VLOOKUP($A30,'Import OffPeak change'!$A$106:W$202,18,FALSE())),0,(VLOOKUP($A30,'Import OffPeak'!$A$3:W$99,18,FALSE())-VLOOKUP($A30,'Import OffPeak change'!$A$106:W$202,18,FALSE())))</f>
        <v>0</v>
      </c>
      <c r="S30" s="193" t="n">
        <f aca="false">IF(ISERROR(VLOOKUP($A30,'Import OffPeak'!$A$3:X$99,19,FALSE())-VLOOKUP($A30,'Import OffPeak change'!$A$106:X$202,19,FALSE())),0,(VLOOKUP($A30,'Import OffPeak'!$A$3:X$99,19,FALSE())-VLOOKUP($A30,'Import OffPeak change'!$A$106:X$202,19,FALSE())))</f>
        <v>0</v>
      </c>
      <c r="T30" s="193" t="n">
        <f aca="false">IF(ISERROR(VLOOKUP($A30,'Import OffPeak'!$A$3:Y$99,20,FALSE())-VLOOKUP($A30,'Import OffPeak change'!$A$106:Y$202,20,FALSE())),0,(VLOOKUP($A30,'Import OffPeak'!$A$3:Y$99,20,FALSE())-VLOOKUP($A30,'Import OffPeak change'!$A$106:Y$202,20,FALSE())))</f>
        <v>0</v>
      </c>
      <c r="U30" s="193" t="n">
        <f aca="false">IF(ISERROR(VLOOKUP($A30,'Import OffPeak'!$A$3:Z$99,21,FALSE())-VLOOKUP($A30,'Import OffPeak change'!$A$106:Z$202,21,FALSE())),0,(VLOOKUP($A30,'Import OffPeak'!$A$3:Z$99,21,FALSE())-VLOOKUP($A30,'Import OffPeak change'!$A$106:Z$202,21,FALSE())))</f>
        <v>0</v>
      </c>
      <c r="V30" s="193" t="n">
        <f aca="false">IF(ISERROR(VLOOKUP($A30,'Import OffPeak'!$A$3:AA$99,22,FALSE())-VLOOKUP($A30,'Import OffPeak change'!$A$106:AA$202,22,FALSE())),0,(VLOOKUP($A30,'Import OffPeak'!$A$3:AA$99,22,FALSE())-VLOOKUP($A30,'Import OffPeak change'!$A$106:AA$202,22,FALSE())))</f>
        <v>0</v>
      </c>
      <c r="W30" s="193" t="n">
        <f aca="false">IF(ISERROR(VLOOKUP($A30,'Import OffPeak'!$A$3:AB$99,23,FALSE())-VLOOKUP($A30,'Import OffPeak change'!$A$106:AB$202,23,FALSE())),0,(VLOOKUP($A30,'Import OffPeak'!$A$3:AB$99,23,FALSE())-VLOOKUP($A30,'Import OffPeak change'!$A$106:AB$202,23,FALSE())))</f>
        <v>0</v>
      </c>
      <c r="X30" s="193" t="n">
        <f aca="false">IF(ISERROR(VLOOKUP($A30,'Import OffPeak'!$A$3:AC$99,24,FALSE())-VLOOKUP($A30,'Import OffPeak change'!$A$106:AC$202,24,FALSE())),0,(VLOOKUP($A30,'Import OffPeak'!$A$3:AC$99,24,FALSE())-VLOOKUP($A30,'Import OffPeak change'!$A$106:AC$202,24,FALSE())))</f>
        <v>0</v>
      </c>
      <c r="Y30" s="193" t="n">
        <f aca="false">IF(ISERROR(VLOOKUP($A30,'Import OffPeak'!$A$3:AD$99,25,FALSE())-VLOOKUP($A30,'Import OffPeak change'!$A$106:AD$202,25,FALSE())),0,(VLOOKUP($A30,'Import OffPeak'!$A$3:AD$99,25,FALSE())-VLOOKUP($A30,'Import OffPeak change'!$A$106:AD$202,25,FALSE())))</f>
        <v>0</v>
      </c>
      <c r="Z30" s="193" t="n">
        <f aca="false">IF(ISERROR(VLOOKUP($A30,'Import OffPeak'!$A$3:AE$99,26,FALSE())-VLOOKUP($A30,'Import OffPeak change'!$A$106:AE$202,26,FALSE())),0,(VLOOKUP($A30,'Import OffPeak'!$A$3:AE$99,26,FALSE())-VLOOKUP($A30,'Import OffPeak change'!$A$106:AE$202,26,FALSE())))</f>
        <v>0</v>
      </c>
      <c r="AA30" s="193" t="n">
        <f aca="false">IF(ISERROR(VLOOKUP($A30,'Import OffPeak'!$A$3:AF$99,27,FALSE())-VLOOKUP($A30,'Import OffPeak change'!$A$106:AF$202,27,FALSE())),0,(VLOOKUP($A30,'Import OffPeak'!$A$3:AF$99,27,FALSE())-VLOOKUP($A30,'Import OffPeak change'!$A$106:AF$202,27,FALSE())))</f>
        <v>0</v>
      </c>
      <c r="AB30" s="193" t="n">
        <f aca="false">IF(ISERROR(VLOOKUP($A30,'Import OffPeak'!$A$3:AG$99,28,FALSE())-VLOOKUP($A30,'Import OffPeak change'!$A$106:AG$202,28,FALSE())),0,(VLOOKUP($A30,'Import OffPeak'!$A$3:AG$99,28,FALSE())-VLOOKUP($A30,'Import OffPeak change'!$A$106:AG$202,28,FALSE())))</f>
        <v>0</v>
      </c>
      <c r="AC30" s="193" t="n">
        <f aca="false">IF(ISERROR(VLOOKUP($A30,'Import OffPeak'!$A$3:AH$99,29,FALSE())-VLOOKUP($A30,'Import OffPeak change'!$A$106:AH$202,29,FALSE())),0,(VLOOKUP($A30,'Import OffPeak'!$A$3:AH$99,29,FALSE())-VLOOKUP($A30,'Import OffPeak change'!$A$106:AH$202,29,FALSE())))</f>
        <v>0</v>
      </c>
      <c r="AD30" s="193" t="n">
        <f aca="false">IF(ISERROR(VLOOKUP($A30,'Import OffPeak'!$A$3:AI$99,30,FALSE())-VLOOKUP($A30,'Import OffPeak change'!$A$106:AI$202,30,FALSE())),0,(VLOOKUP($A30,'Import OffPeak'!$A$3:AI$99,30,FALSE())-VLOOKUP($A30,'Import OffPeak change'!$A$106:AI$202,30,FALSE())))</f>
        <v>0</v>
      </c>
      <c r="AE30" s="193" t="n">
        <f aca="false">IF(ISERROR(VLOOKUP($A30,'Import OffPeak'!$A$3:AJ$99,31,FALSE())-VLOOKUP($A30,'Import OffPeak change'!$A$106:AJ$202,31,FALSE())),0,(VLOOKUP($A30,'Import OffPeak'!$A$3:AJ$99,31,FALSE())-VLOOKUP($A30,'Import OffPeak change'!$A$106:AJ$202,31,FALSE())))</f>
        <v>0</v>
      </c>
      <c r="AF30" s="193" t="n">
        <f aca="false">IF(ISERROR(VLOOKUP($A30,'Import OffPeak'!$A$3:AK$99,32,FALSE())-VLOOKUP($A30,'Import OffPeak change'!$A$106:AK$202,32,FALSE())),0,(VLOOKUP($A30,'Import OffPeak'!$A$3:AK$99,32,FALSE())-VLOOKUP($A30,'Import OffPeak change'!$A$106:AK$202,32,FALSE())))</f>
        <v>0</v>
      </c>
      <c r="AG30" s="193" t="n">
        <f aca="false">IF(ISERROR(VLOOKUP($A30,'Import OffPeak'!$A$3:AL$99,33,FALSE())-VLOOKUP($A30,'Import OffPeak change'!$A$106:AL$202,33,FALSE())),0,(VLOOKUP($A30,'Import OffPeak'!$A$3:AL$99,33,FALSE())-VLOOKUP($A30,'Import OffPeak change'!$A$106:AL$202,33,FALSE())))</f>
        <v>0</v>
      </c>
      <c r="AH30" s="193" t="n">
        <f aca="false">IF(ISERROR(VLOOKUP($A30,'Import OffPeak'!$A$3:AM$99,34,FALSE())-VLOOKUP($A30,'Import OffPeak change'!$A$106:AM$202,34,FALSE())),0,(VLOOKUP($A30,'Import OffPeak'!$A$3:AM$99,34,FALSE())-VLOOKUP($A30,'Import OffPeak change'!$A$106:AM$202,34,FALSE())))</f>
        <v>0</v>
      </c>
      <c r="AI30" s="193" t="n">
        <f aca="false">IF(ISERROR(VLOOKUP($A30,'Import OffPeak'!$A$3:AN$99,35,FALSE())-VLOOKUP($A30,'Import OffPeak change'!$A$106:AN$202,35,FALSE())),0,(VLOOKUP($A30,'Import OffPeak'!$A$3:AN$99,35,FALSE())-VLOOKUP($A30,'Import OffPeak change'!$A$106:AN$202,35,FALSE())))</f>
        <v>0</v>
      </c>
      <c r="AJ30" s="193" t="n">
        <f aca="false">IF(ISERROR(VLOOKUP($A30,'Import OffPeak'!$A$3:AO$99,36,FALSE())-VLOOKUP($A30,'Import OffPeak change'!$A$106:AO$202,36,FALSE())),0,(VLOOKUP($A30,'Import OffPeak'!$A$3:AO$99,36,FALSE())-VLOOKUP($A30,'Import OffPeak change'!$A$106:AO$202,36,FALSE())))</f>
        <v>0</v>
      </c>
      <c r="AK30" s="193" t="n">
        <f aca="false">IF(ISERROR(VLOOKUP($A30,'Import OffPeak'!$A$3:AP$99,37,FALSE())-VLOOKUP($A30,'Import OffPeak change'!$A$106:AP$202,37,FALSE())),0,(VLOOKUP($A30,'Import OffPeak'!$A$3:AP$99,37,FALSE())-VLOOKUP($A30,'Import OffPeak change'!$A$106:AP$202,37,FALSE())))</f>
        <v>0</v>
      </c>
      <c r="AL30" s="193" t="n">
        <f aca="false">IF(ISERROR(VLOOKUP($A30,'Import OffPeak'!$A$3:AQ$99,38,FALSE())-VLOOKUP($A30,'Import OffPeak change'!$A$106:AQ$202,38,FALSE())),0,(VLOOKUP($A30,'Import OffPeak'!$A$3:AQ$99,38,FALSE())-VLOOKUP($A30,'Import OffPeak change'!$A$106:AQ$202,38,FALSE())))</f>
        <v>0</v>
      </c>
      <c r="AM30" s="193" t="n">
        <f aca="false">IF(ISERROR(VLOOKUP($A30,'Import OffPeak'!$A$3:AR$99,39,FALSE())-VLOOKUP($A30,'Import OffPeak change'!$A$106:AR$202,39,FALSE())),0,(VLOOKUP($A30,'Import OffPeak'!$A$3:AR$99,39,FALSE())-VLOOKUP($A30,'Import OffPeak change'!$A$106:AR$202,39,FALSE())))</f>
        <v>0</v>
      </c>
      <c r="AN30" s="193" t="n">
        <f aca="false">IF(ISERROR(VLOOKUP($A30,'Import OffPeak'!$A$3:AS$99,40,FALSE())-VLOOKUP($A30,'Import OffPeak change'!$A$106:AS$202,40,FALSE())),0,(VLOOKUP($A30,'Import OffPeak'!$A$3:AS$99,40,FALSE())-VLOOKUP($A30,'Import OffPeak change'!$A$106:AS$202,40,FALSE())))</f>
        <v>0</v>
      </c>
      <c r="AO30" s="193" t="n">
        <f aca="false">IF(ISERROR(VLOOKUP($A30,'Import OffPeak'!$A$3:AT$99,41,FALSE())-VLOOKUP($A30,'Import OffPeak change'!$A$106:AT$202,41,FALSE())),0,(VLOOKUP($A30,'Import OffPeak'!$A$3:AT$99,41,FALSE())-VLOOKUP($A30,'Import OffPeak change'!$A$106:AT$202,41,FALSE())))</f>
        <v>0</v>
      </c>
      <c r="AP30" s="193" t="n">
        <f aca="false">IF(ISERROR(VLOOKUP($A30,'Import OffPeak'!$A$3:AU$99,42,FALSE())-VLOOKUP($A30,'Import OffPeak change'!$A$106:AU$202,42,FALSE())),0,(VLOOKUP($A30,'Import OffPeak'!$A$3:AU$99,42,FALSE())-VLOOKUP($A30,'Import OffPeak change'!$A$106:AU$202,42,FALSE())))</f>
        <v>0</v>
      </c>
      <c r="AQ30" s="193" t="n">
        <f aca="false">IF(ISERROR(VLOOKUP($A30,'Import OffPeak'!$A$3:AV$99,43,FALSE())-VLOOKUP($A30,'Import OffPeak change'!$A$106:AV$202,43,FALSE())),0,(VLOOKUP($A30,'Import OffPeak'!$A$3:AV$99,43,FALSE())-VLOOKUP($A30,'Import OffPeak change'!$A$106:AV$202,43,FALSE())))</f>
        <v>0</v>
      </c>
      <c r="AR30" s="193" t="n">
        <f aca="false">IF(ISERROR(VLOOKUP($A30,'Import OffPeak'!$A$3:AW$99,44,FALSE())-VLOOKUP($A30,'Import OffPeak change'!$A$106:AW$202,44,FALSE())),0,(VLOOKUP($A30,'Import OffPeak'!$A$3:AW$99,44,FALSE())-VLOOKUP($A30,'Import OffPeak change'!$A$106:AW$202,44,FALSE())))</f>
        <v>0</v>
      </c>
      <c r="AS30" s="193" t="n">
        <f aca="false">IF(ISERROR(VLOOKUP($A30,'Import OffPeak'!$A$3:AX$99,45,FALSE())-VLOOKUP($A30,'Import OffPeak change'!$A$106:AX$202,45,FALSE())),0,(VLOOKUP($A30,'Import OffPeak'!$A$3:AX$99,45,FALSE())-VLOOKUP($A30,'Import OffPeak change'!$A$106:AX$202,45,FALSE())))</f>
        <v>0</v>
      </c>
      <c r="AT30" s="193" t="n">
        <f aca="false">IF(ISERROR(VLOOKUP($A30,'Import OffPeak'!$A$3:AY$99,46,FALSE())-VLOOKUP($A30,'Import OffPeak change'!$A$106:AY$202,46,FALSE())),0,(VLOOKUP($A30,'Import OffPeak'!$A$3:AY$99,46,FALSE())-VLOOKUP($A30,'Import OffPeak change'!$A$106:AY$202,46,FALSE())))</f>
        <v>0</v>
      </c>
      <c r="AU30" s="193" t="n">
        <f aca="false">IF(ISERROR(VLOOKUP($A30,'Import OffPeak'!$A$3:AZ$99,47,FALSE())-VLOOKUP($A30,'Import OffPeak change'!$A$106:AZ$202,47,FALSE())),0,(VLOOKUP($A30,'Import OffPeak'!$A$3:AZ$99,47,FALSE())-VLOOKUP($A30,'Import OffPeak change'!$A$106:AZ$202,47,FALSE())))</f>
        <v>0</v>
      </c>
      <c r="AV30" s="193" t="n">
        <f aca="false">IF(ISERROR(VLOOKUP($A30,'Import OffPeak'!$A$3:BA$99,48,FALSE())-VLOOKUP($A30,'Import OffPeak change'!$A$106:BA$202,48,FALSE())),0,(VLOOKUP($A30,'Import OffPeak'!$A$3:BA$99,48,FALSE())-VLOOKUP($A30,'Import OffPeak change'!$A$106:BA$202,48,FALSE())))</f>
        <v>0</v>
      </c>
      <c r="AW30" s="193" t="n">
        <f aca="false">IF(ISERROR(VLOOKUP($A30,'Import OffPeak'!$A$3:BB$99,49,FALSE())-VLOOKUP($A30,'Import OffPeak change'!$A$106:BB$202,49,FALSE())),0,(VLOOKUP($A30,'Import OffPeak'!$A$3:BB$99,49,FALSE())-VLOOKUP($A30,'Import OffPeak change'!$A$106:BB$202,49,FALSE())))</f>
        <v>0</v>
      </c>
      <c r="AX30" s="193" t="n">
        <f aca="false">IF(ISERROR(VLOOKUP($A30,'Import OffPeak'!$A$3:BC$99,50,FALSE())-VLOOKUP($A30,'Import OffPeak change'!$A$106:BC$202,50,FALSE())),0,(VLOOKUP($A30,'Import OffPeak'!$A$3:BC$99,50,FALSE())-VLOOKUP($A30,'Import OffPeak change'!$A$106:BC$202,50,FALSE())))</f>
        <v>0</v>
      </c>
      <c r="AY30" s="193" t="n">
        <f aca="false">IF(ISERROR(VLOOKUP($A30,'Import OffPeak'!$A$3:BD$99,51,FALSE())-VLOOKUP($A30,'Import OffPeak change'!$A$106:BD$202,51,FALSE())),0,(VLOOKUP($A30,'Import OffPeak'!$A$3:BD$99,51,FALSE())-VLOOKUP($A30,'Import OffPeak change'!$A$106:BD$202,51,FALSE())))</f>
        <v>0</v>
      </c>
      <c r="AZ30" s="193" t="n">
        <f aca="false">IF(ISERROR(VLOOKUP($A30,'Import OffPeak'!$A$3:BE$99,52,FALSE())-VLOOKUP($A30,'Import OffPeak change'!$A$106:BE$202,52,FALSE())),0,(VLOOKUP($A30,'Import OffPeak'!$A$3:BE$99,52,FALSE())-VLOOKUP($A30,'Import OffPeak change'!$A$106:BE$202,52,FALSE())))</f>
        <v>0</v>
      </c>
      <c r="BA30" s="193" t="n">
        <f aca="false">IF(ISERROR(VLOOKUP($A30,'Import OffPeak'!$A$3:BF$99,53,FALSE())-VLOOKUP($A30,'Import OffPeak change'!$A$106:BF$202,53,FALSE())),0,(VLOOKUP($A30,'Import OffPeak'!$A$3:BF$99,53,FALSE())-VLOOKUP($A30,'Import OffPeak change'!$A$106:BF$202,53,FALSE())))</f>
        <v>0</v>
      </c>
      <c r="BB30" s="193" t="n">
        <f aca="false">IF(ISERROR(VLOOKUP($A30,'Import OffPeak'!$A$3:BG$99,54,FALSE())-VLOOKUP($A30,'Import OffPeak change'!$A$106:BG$202,54,FALSE())),0,(VLOOKUP($A30,'Import OffPeak'!$A$3:BG$99,54,FALSE())-VLOOKUP($A30,'Import OffPeak change'!$A$106:BG$202,54,FALSE())))</f>
        <v>0</v>
      </c>
      <c r="BC30" s="193" t="n">
        <f aca="false">IF(ISERROR(VLOOKUP($A30,'Import OffPeak'!$A$3:BH$99,55,FALSE())-VLOOKUP($A30,'Import OffPeak change'!$A$106:BH$202,55,FALSE())),0,(VLOOKUP($A30,'Import OffPeak'!$A$3:BH$99,55,FALSE())-VLOOKUP($A30,'Import OffPeak change'!$A$106:BH$202,55,FALSE())))</f>
        <v>0</v>
      </c>
      <c r="BD30" s="193" t="n">
        <f aca="false">IF(ISERROR(VLOOKUP($A30,'Import OffPeak'!$A$3:BI$99,56,FALSE())-VLOOKUP($A30,'Import OffPeak change'!$A$106:BI$202,56,FALSE())),0,(VLOOKUP($A30,'Import OffPeak'!$A$3:BI$99,56,FALSE())-VLOOKUP($A30,'Import OffPeak change'!$A$106:BI$202,56,FALSE())))</f>
        <v>0</v>
      </c>
      <c r="BE30" s="193" t="n">
        <f aca="false">IF(ISERROR(VLOOKUP($A30,'Import OffPeak'!$A$3:BJ$99,57,FALSE())-VLOOKUP($A30,'Import OffPeak change'!$A$106:BJ$202,57,FALSE())),0,(VLOOKUP($A30,'Import OffPeak'!$A$3:BJ$99,57,FALSE())-VLOOKUP($A30,'Import OffPeak change'!$A$106:BJ$202,57,FALSE())))</f>
        <v>0</v>
      </c>
      <c r="BF30" s="193" t="n">
        <f aca="false">IF(ISERROR(VLOOKUP($A30,'Import OffPeak'!$A$3:BK$99,58,FALSE())-VLOOKUP($A30,'Import OffPeak change'!$A$106:BK$202,58,FALSE())),0,(VLOOKUP($A30,'Import OffPeak'!$A$3:BK$99,58,FALSE())-VLOOKUP($A30,'Import OffPeak change'!$A$106:BK$202,58,FALSE())))</f>
        <v>0</v>
      </c>
      <c r="BG30" s="193" t="n">
        <f aca="false">IF(ISERROR(VLOOKUP($A30,'Import OffPeak'!$A$3:BL$99,59,FALSE())-VLOOKUP($A30,'Import OffPeak change'!$A$106:BL$202,59,FALSE())),0,(VLOOKUP($A30,'Import OffPeak'!$A$3:BL$99,59,FALSE())-VLOOKUP($A30,'Import OffPeak change'!$A$106:BL$202,59,FALSE())))</f>
        <v>0</v>
      </c>
      <c r="BH30" s="193" t="n">
        <f aca="false">IF(ISERROR(VLOOKUP($A30,'Import OffPeak'!$A$3:BM$99,60,FALSE())-VLOOKUP($A30,'Import OffPeak change'!$A$106:BM$202,60,FALSE())),0,(VLOOKUP($A30,'Import OffPeak'!$A$3:BM$99,60,FALSE())-VLOOKUP($A30,'Import OffPeak change'!$A$106:BM$202,60,FALSE())))</f>
        <v>0</v>
      </c>
      <c r="BI30" s="193" t="n">
        <f aca="false">IF(ISERROR(VLOOKUP($A30,'Import OffPeak'!$A$3:BN$99,61,FALSE())-VLOOKUP($A30,'Import OffPeak change'!$A$106:BN$202,61,FALSE())),0,(VLOOKUP($A30,'Import OffPeak'!$A$3:BN$99,61,FALSE())-VLOOKUP($A30,'Import OffPeak change'!$A$106:BN$202,61,FALSE())))</f>
        <v>0</v>
      </c>
      <c r="BJ30" s="193" t="n">
        <f aca="false">IF(ISERROR(VLOOKUP($A30,'Import OffPeak'!$A$3:BO$99,62,FALSE())-VLOOKUP($A30,'Import OffPeak change'!$A$106:BO$202,62,FALSE())),0,(VLOOKUP($A30,'Import OffPeak'!$A$3:BO$99,62,FALSE())-VLOOKUP($A30,'Import OffPeak change'!$A$106:BO$202,62,FALSE())))</f>
        <v>0</v>
      </c>
      <c r="BK30" s="193" t="n">
        <f aca="false">IF(ISERROR(VLOOKUP($A30,'Import OffPeak'!$A$3:BP$99,63,FALSE())-VLOOKUP($A30,'Import OffPeak change'!$A$106:BP$202,63,FALSE())),0,(VLOOKUP($A30,'Import OffPeak'!$A$3:BP$99,63,FALSE())-VLOOKUP($A30,'Import OffPeak change'!$A$106:BP$202,63,FALSE())))</f>
        <v>0</v>
      </c>
      <c r="BL30" s="193" t="n">
        <f aca="false">IF(ISERROR(VLOOKUP($A30,'Import OffPeak'!$A$3:BQ$99,64,FALSE())-VLOOKUP($A30,'Import OffPeak change'!$A$106:BQ$202,64,FALSE())),0,(VLOOKUP($A30,'Import OffPeak'!$A$3:BQ$99,64,FALSE())-VLOOKUP($A30,'Import OffPeak change'!$A$106:BQ$202,64,FALSE())))</f>
        <v>0</v>
      </c>
      <c r="BM30" s="193" t="n">
        <f aca="false">IF(ISERROR(VLOOKUP($A30,'Import OffPeak'!$A$3:BR$99,65,FALSE())-VLOOKUP($A30,'Import OffPeak change'!$A$106:BR$202,65,FALSE())),0,(VLOOKUP($A30,'Import OffPeak'!$A$3:BR$99,65,FALSE())-VLOOKUP($A30,'Import OffPeak change'!$A$106:BR$202,65,FALSE())))</f>
        <v>0</v>
      </c>
      <c r="BN30" s="193" t="n">
        <f aca="false">IF(ISERROR(VLOOKUP($A30,'Import OffPeak'!$A$3:BS$99,66,FALSE())-VLOOKUP($A30,'Import OffPeak change'!$A$106:BS$202,66,FALSE())),0,(VLOOKUP($A30,'Import OffPeak'!$A$3:BS$99,66,FALSE())-VLOOKUP($A30,'Import OffPeak change'!$A$106:BS$202,66,FALSE())))</f>
        <v>0</v>
      </c>
      <c r="BO30" s="193" t="n">
        <f aca="false">IF(ISERROR(VLOOKUP($A30,'Import OffPeak'!$A$3:BT$99,67,FALSE())-VLOOKUP($A30,'Import OffPeak change'!$A$106:BT$202,67,FALSE())),0,(VLOOKUP($A30,'Import OffPeak'!$A$3:BT$99,67,FALSE())-VLOOKUP($A30,'Import OffPeak change'!$A$106:BT$202,67,FALSE())))</f>
        <v>0</v>
      </c>
      <c r="BP30" s="193" t="n">
        <f aca="false">IF(ISERROR(VLOOKUP($A30,'Import OffPeak'!$A$3:BU$99,68,FALSE())-VLOOKUP($A30,'Import OffPeak change'!$A$106:BU$202,68,FALSE())),0,(VLOOKUP($A30,'Import OffPeak'!$A$3:BU$99,68,FALSE())-VLOOKUP($A30,'Import OffPeak change'!$A$106:BU$202,68,FALSE())))</f>
        <v>0</v>
      </c>
      <c r="BQ30" s="193" t="n">
        <f aca="false">IF(ISERROR(VLOOKUP($A30,'Import OffPeak'!$A$3:BV$99,69,FALSE())-VLOOKUP($A30,'Import OffPeak change'!$A$106:BV$202,69,FALSE())),0,(VLOOKUP($A30,'Import OffPeak'!$A$3:BV$99,69,FALSE())-VLOOKUP($A30,'Import OffPeak change'!$A$106:BV$202,69,FALSE())))</f>
        <v>0</v>
      </c>
      <c r="BR30" s="193" t="n">
        <f aca="false">IF(ISERROR(VLOOKUP($A30,'Import OffPeak'!$A$3:BW$99,70,FALSE())-VLOOKUP($A30,'Import OffPeak change'!$A$106:BW$202,70,FALSE())),0,(VLOOKUP($A30,'Import OffPeak'!$A$3:BW$99,70,FALSE())-VLOOKUP($A30,'Import OffPeak change'!$A$106:BW$202,70,FALSE())))</f>
        <v>0</v>
      </c>
      <c r="BS30" s="193" t="n">
        <f aca="false">IF(ISERROR(VLOOKUP($A30,'Import OffPeak'!$A$3:BX$99,71,FALSE())-VLOOKUP($A30,'Import OffPeak change'!$A$106:BX$202,71,FALSE())),0,(VLOOKUP($A30,'Import OffPeak'!$A$3:BX$99,71,FALSE())-VLOOKUP($A30,'Import OffPeak change'!$A$106:BX$202,71,FALSE())))</f>
        <v>0</v>
      </c>
      <c r="BT30" s="193" t="n">
        <f aca="false">IF(ISERROR(VLOOKUP($A30,'Import OffPeak'!$A$3:BY$99,72,FALSE())-VLOOKUP($A30,'Import OffPeak change'!$A$106:BY$202,72,FALSE())),0,(VLOOKUP($A30,'Import OffPeak'!$A$3:BY$99,72,FALSE())-VLOOKUP($A30,'Import OffPeak change'!$A$106:BY$202,72,FALSE())))</f>
        <v>0</v>
      </c>
      <c r="BU30" s="193" t="n">
        <f aca="false">IF(ISERROR(VLOOKUP($A30,'Import OffPeak'!$A$3:BZ$99,73,FALSE())-VLOOKUP($A30,'Import OffPeak change'!$A$106:BZ$202,73,FALSE())),0,(VLOOKUP($A30,'Import OffPeak'!$A$3:BZ$99,73,FALSE())-VLOOKUP($A30,'Import OffPeak change'!$A$106:BZ$202,73,FALSE())))</f>
        <v>0</v>
      </c>
      <c r="BV30" s="193" t="n">
        <f aca="false">IF(ISERROR(VLOOKUP($A30,'Import OffPeak'!$A$3:CA$99,74,FALSE())-VLOOKUP($A30,'Import OffPeak change'!$A$106:CA$202,74,FALSE())),0,(VLOOKUP($A30,'Import OffPeak'!$A$3:CA$99,74,FALSE())-VLOOKUP($A30,'Import OffPeak change'!$A$106:CA$202,74,FALSE())))</f>
        <v>0</v>
      </c>
      <c r="BW30" s="193" t="n">
        <f aca="false">IF(ISERROR(VLOOKUP($A30,'Import OffPeak'!$A$3:CB$99,75,FALSE())-VLOOKUP($A30,'Import OffPeak change'!$A$106:CB$202,75,FALSE())),0,(VLOOKUP($A30,'Import OffPeak'!$A$3:CB$99,75,FALSE())-VLOOKUP($A30,'Import OffPeak change'!$A$106:CB$202,75,FALSE())))</f>
        <v>0</v>
      </c>
      <c r="BX30" s="193" t="n">
        <f aca="false">IF(ISERROR(VLOOKUP($A30,'Import OffPeak'!$A$3:CC$99,76,FALSE())-VLOOKUP($A30,'Import OffPeak change'!$A$106:CC$202,76,FALSE())),0,(VLOOKUP($A30,'Import OffPeak'!$A$3:CC$99,76,FALSE())-VLOOKUP($A30,'Import OffPeak change'!$A$106:CC$202,76,FALSE())))</f>
        <v>0</v>
      </c>
      <c r="BY30" s="193" t="n">
        <f aca="false">IF(ISERROR(VLOOKUP($A30,'Import OffPeak'!$A$3:CD$99,77,FALSE())-VLOOKUP($A30,'Import OffPeak change'!$A$106:CD$202,77,FALSE())),0,(VLOOKUP($A30,'Import OffPeak'!$A$3:CD$99,77,FALSE())-VLOOKUP($A30,'Import OffPeak change'!$A$106:CD$202,77,FALSE())))</f>
        <v>0</v>
      </c>
      <c r="BZ30" s="193" t="n">
        <f aca="false">IF(ISERROR(VLOOKUP($A30,'Import OffPeak'!$A$3:CE$99,78,FALSE())-VLOOKUP($A30,'Import OffPeak change'!$A$106:CE$202,78,FALSE())),0,(VLOOKUP($A30,'Import OffPeak'!$A$3:CE$99,78,FALSE())-VLOOKUP($A30,'Import OffPeak change'!$A$106:CE$202,78,FALSE())))</f>
        <v>0</v>
      </c>
      <c r="CA30" s="193" t="n">
        <f aca="false">IF(ISERROR(VLOOKUP($A30,'Import OffPeak'!$A$3:CF$99,79,FALSE())-VLOOKUP($A30,'Import OffPeak change'!$A$106:CF$202,79,FALSE())),0,(VLOOKUP($A30,'Import OffPeak'!$A$3:CF$99,79,FALSE())-VLOOKUP($A30,'Import OffPeak change'!$A$106:CF$202,79,FALSE())))</f>
        <v>0</v>
      </c>
      <c r="CB30" s="193" t="n">
        <f aca="false">IF(ISERROR(VLOOKUP($A30,'Import OffPeak'!$A$3:CG$99,80,FALSE())-VLOOKUP($A30,'Import OffPeak change'!$A$106:CG$202,80,FALSE())),0,(VLOOKUP($A30,'Import OffPeak'!$A$3:CG$99,80,FALSE())-VLOOKUP($A30,'Import OffPeak change'!$A$106:CG$202,80,FALSE())))</f>
        <v>0</v>
      </c>
      <c r="CC30" s="193" t="n">
        <f aca="false">IF(ISERROR(VLOOKUP($A30,'Import OffPeak'!$A$3:CH$99,81,FALSE())-VLOOKUP($A30,'Import OffPeak change'!$A$106:CH$202,81,FALSE())),0,(VLOOKUP($A30,'Import OffPeak'!$A$3:CH$99,81,FALSE())-VLOOKUP($A30,'Import OffPeak change'!$A$106:CH$202,81,FALSE())))</f>
        <v>0</v>
      </c>
      <c r="CD30" s="193" t="n">
        <f aca="false">IF(ISERROR(VLOOKUP($A30,'Import OffPeak'!$A$3:CI$99,82,FALSE())-VLOOKUP($A30,'Import OffPeak change'!$A$106:CI$202,82,FALSE())),0,(VLOOKUP($A30,'Import OffPeak'!$A$3:CI$99,82,FALSE())-VLOOKUP($A30,'Import OffPeak change'!$A$106:CI$202,82,FALSE())))</f>
        <v>0</v>
      </c>
      <c r="CE30" s="193" t="n">
        <f aca="false">IF(ISERROR(VLOOKUP($A30,'Import OffPeak'!$A$3:CJ$99,83,FALSE())-VLOOKUP($A30,'Import OffPeak change'!$A$106:CJ$202,83,FALSE())),0,(VLOOKUP($A30,'Import OffPeak'!$A$3:CJ$99,83,FALSE())-VLOOKUP($A30,'Import OffPeak change'!$A$106:CJ$202,83,FALSE())))</f>
        <v>0</v>
      </c>
      <c r="CF30" s="193" t="n">
        <f aca="false">IF(ISERROR(VLOOKUP($A30,'Import OffPeak'!$A$3:CK$99,84,FALSE())-VLOOKUP($A30,'Import OffPeak change'!$A$106:CK$202,84,FALSE())),0,(VLOOKUP($A30,'Import OffPeak'!$A$3:CK$99,84,FALSE())-VLOOKUP($A30,'Import OffPeak change'!$A$106:CK$202,84,FALSE())))</f>
        <v>0</v>
      </c>
      <c r="CG30" s="193" t="n">
        <f aca="false">IF(ISERROR(VLOOKUP($A30,'Import OffPeak'!$A$3:CL$99,85,FALSE())-VLOOKUP($A30,'Import OffPeak change'!$A$106:CL$202,85,FALSE())),0,(VLOOKUP($A30,'Import OffPeak'!$A$3:CL$99,85,FALSE())-VLOOKUP($A30,'Import OffPeak change'!$A$106:CL$202,85,FALSE())))</f>
        <v>0</v>
      </c>
      <c r="CH30" s="193" t="n">
        <f aca="false">IF(ISERROR(VLOOKUP($A30,'Import OffPeak'!$A$3:CM$99,86,FALSE())-VLOOKUP($A30,'Import OffPeak change'!$A$106:CM$202,86,FALSE())),0,(VLOOKUP($A30,'Import OffPeak'!$A$3:CM$99,86,FALSE())-VLOOKUP($A30,'Import OffPeak change'!$A$106:CM$202,86,FALSE())))</f>
        <v>0</v>
      </c>
      <c r="CI30" s="193" t="n">
        <f aca="false">IF(ISERROR(VLOOKUP($A30,'Import OffPeak'!$A$3:CN$99,87,FALSE())-VLOOKUP($A30,'Import OffPeak change'!$A$106:CN$202,87,FALSE())),0,(VLOOKUP($A30,'Import OffPeak'!$A$3:CN$99,87,FALSE())-VLOOKUP($A30,'Import OffPeak change'!$A$106:CN$202,87,FALSE())))</f>
        <v>0</v>
      </c>
      <c r="CJ30" s="193" t="n">
        <f aca="false">IF(ISERROR(VLOOKUP($A30,'Import OffPeak'!$A$3:CO$99,88,FALSE())-VLOOKUP($A30,'Import OffPeak change'!$A$106:CO$202,88,FALSE())),0,(VLOOKUP($A30,'Import OffPeak'!$A$3:CO$99,88,FALSE())-VLOOKUP($A30,'Import OffPeak change'!$A$106:CO$202,88,FALSE())))</f>
        <v>0</v>
      </c>
      <c r="CK30" s="193" t="n">
        <f aca="false">IF(ISERROR(VLOOKUP($A30,'Import OffPeak'!$A$3:CP$99,89,FALSE())-VLOOKUP($A30,'Import OffPeak change'!$A$106:CP$202,89,FALSE())),0,(VLOOKUP($A30,'Import OffPeak'!$A$3:CP$99,89,FALSE())-VLOOKUP($A30,'Import OffPeak change'!$A$106:CP$202,89,FALSE())))</f>
        <v>0</v>
      </c>
      <c r="CL30" s="193" t="n">
        <f aca="false">IF(ISERROR(VLOOKUP($A30,'Import OffPeak'!$A$3:CQ$99,90,FALSE())-VLOOKUP($A30,'Import OffPeak change'!$A$106:CQ$202,90,FALSE())),0,(VLOOKUP($A30,'Import OffPeak'!$A$3:CQ$99,90,FALSE())-VLOOKUP($A30,'Import OffPeak change'!$A$106:CQ$202,90,FALSE())))</f>
        <v>0</v>
      </c>
      <c r="CM30" s="193" t="n">
        <f aca="false">IF(ISERROR(VLOOKUP($A30,'Import OffPeak'!$A$3:CR$99,91,FALSE())-VLOOKUP($A30,'Import OffPeak change'!$A$106:CR$202,91,FALSE())),0,(VLOOKUP($A30,'Import OffPeak'!$A$3:CR$99,91,FALSE())-VLOOKUP($A30,'Import OffPeak change'!$A$106:CR$202,91,FALSE())))</f>
        <v>0</v>
      </c>
      <c r="CN30" s="193" t="n">
        <f aca="false">IF(ISERROR(VLOOKUP($A30,'Import OffPeak'!$A$3:CS$99,92,FALSE())-VLOOKUP($A30,'Import OffPeak change'!$A$106:CS$202,92,FALSE())),0,(VLOOKUP($A30,'Import OffPeak'!$A$3:CS$99,92,FALSE())-VLOOKUP($A30,'Import OffPeak change'!$A$106:CS$202,92,FALSE())))</f>
        <v>0</v>
      </c>
      <c r="CO30" s="193" t="n">
        <f aca="false">IF(ISERROR(VLOOKUP($A30,'Import OffPeak'!$A$3:CT$99,93,FALSE())-VLOOKUP($A30,'Import OffPeak change'!$A$106:CT$202,93,FALSE())),0,(VLOOKUP($A30,'Import OffPeak'!$A$3:CT$99,93,FALSE())-VLOOKUP($A30,'Import OffPeak change'!$A$106:CT$202,93,FALSE())))</f>
        <v>0</v>
      </c>
      <c r="CP30" s="193" t="n">
        <f aca="false">IF(ISERROR(VLOOKUP($A30,'Import OffPeak'!$A$3:CU$99,94,FALSE())-VLOOKUP($A30,'Import OffPeak change'!$A$106:CU$202,94,FALSE())),0,(VLOOKUP($A30,'Import OffPeak'!$A$3:CU$99,94,FALSE())-VLOOKUP($A30,'Import OffPeak change'!$A$106:CU$202,94,FALSE())))</f>
        <v>0</v>
      </c>
      <c r="CQ30" s="193" t="n">
        <f aca="false">IF(ISERROR(VLOOKUP($A30,'Import OffPeak'!$A$3:CV$99,95,FALSE())-VLOOKUP($A30,'Import OffPeak change'!$A$106:CV$202,95,FALSE())),0,(VLOOKUP($A30,'Import OffPeak'!$A$3:CV$99,95,FALSE())-VLOOKUP($A30,'Import OffPeak change'!$A$106:CV$202,95,FALSE())))</f>
        <v>0</v>
      </c>
      <c r="CR30" s="193" t="n">
        <f aca="false">IF(ISERROR(VLOOKUP($A30,'Import OffPeak'!$A$3:CW$99,96,FALSE())-VLOOKUP($A30,'Import OffPeak change'!$A$106:CW$202,96,FALSE())),0,(VLOOKUP($A30,'Import OffPeak'!$A$3:CW$99,96,FALSE())-VLOOKUP($A30,'Import OffPeak change'!$A$106:CW$202,96,FALSE())))</f>
        <v>0</v>
      </c>
      <c r="CS30" s="193" t="n">
        <f aca="false">IF(ISERROR(VLOOKUP($A30,'Import OffPeak'!$A$3:CX$99,97,FALSE())-VLOOKUP($A30,'Import OffPeak change'!$A$106:CX$202,97,FALSE())),0,(VLOOKUP($A30,'Import OffPeak'!$A$3:CX$99,97,FALSE())-VLOOKUP($A30,'Import OffPeak change'!$A$106:CX$202,97,FALSE())))</f>
        <v>0</v>
      </c>
      <c r="CT30" s="193" t="n">
        <f aca="false">IF(ISERROR(VLOOKUP($A30,'Import OffPeak'!$A$3:CY$99,98,FALSE())-VLOOKUP($A30,'Import OffPeak change'!$A$106:CY$202,98,FALSE())),0,(VLOOKUP($A30,'Import OffPeak'!$A$3:CY$99,98,FALSE())-VLOOKUP($A30,'Import OffPeak change'!$A$106:CY$202,98,FALSE())))</f>
        <v>0</v>
      </c>
      <c r="CU30" s="193" t="n">
        <f aca="false">IF(ISERROR(VLOOKUP($A30,'Import OffPeak'!$A$3:CZ$99,99,FALSE())-VLOOKUP($A30,'Import OffPeak change'!$A$106:CZ$202,99,FALSE())),0,(VLOOKUP($A30,'Import OffPeak'!$A$3:CZ$99,99,FALSE())-VLOOKUP($A30,'Import OffPeak change'!$A$106:CZ$202,99,FALSE())))</f>
        <v>0</v>
      </c>
      <c r="CV30" s="193" t="n">
        <f aca="false">IF(ISERROR(VLOOKUP($A30,'Import OffPeak'!$A$3:DA$99,100,FALSE())-VLOOKUP($A30,'Import OffPeak change'!$A$106:DA$202,100,FALSE())),0,(VLOOKUP($A30,'Import OffPeak'!$A$3:DA$99,100,FALSE())-VLOOKUP($A30,'Import OffPeak change'!$A$106:DA$202,100,FALSE())))</f>
        <v>0</v>
      </c>
      <c r="CW30" s="193" t="n">
        <f aca="false">IF(ISERROR(VLOOKUP($A30,'Import OffPeak'!$A$3:DB$99,101,FALSE())-VLOOKUP($A30,'Import OffPeak change'!$A$106:DB$202,101,FALSE())),0,(VLOOKUP($A30,'Import OffPeak'!$A$3:DB$99,101,FALSE())-VLOOKUP($A30,'Import OffPeak change'!$A$106:DB$202,101,FALSE())))</f>
        <v>0</v>
      </c>
      <c r="CX30" s="193" t="n">
        <f aca="false">IF(ISERROR(VLOOKUP($A30,'Import OffPeak'!$A$3:DC$99,102,FALSE())-VLOOKUP($A30,'Import OffPeak change'!$A$106:DC$202,102,FALSE())),0,(VLOOKUP($A30,'Import OffPeak'!$A$3:DC$99,102,FALSE())-VLOOKUP($A30,'Import OffPeak change'!$A$106:DC$202,102,FALSE())))</f>
        <v>0</v>
      </c>
      <c r="CY30" s="193" t="n">
        <f aca="false">IF(ISERROR(VLOOKUP($A30,'Import OffPeak'!$A$3:DD$99,103,FALSE())-VLOOKUP($A30,'Import OffPeak change'!$A$106:DD$202,103,FALSE())),0,(VLOOKUP($A30,'Import OffPeak'!$A$3:DD$99,103,FALSE())-VLOOKUP($A30,'Import OffPeak change'!$A$106:DD$202,103,FALSE())))</f>
        <v>0</v>
      </c>
      <c r="CZ30" s="193" t="n">
        <f aca="false">IF(ISERROR(VLOOKUP($A30,'Import OffPeak'!$A$3:DE$99,104,FALSE())-VLOOKUP($A30,'Import OffPeak change'!$A$106:DE$202,104,FALSE())),0,(VLOOKUP($A30,'Import OffPeak'!$A$3:DE$99,104,FALSE())-VLOOKUP($A30,'Import OffPeak change'!$A$106:DE$202,104,FALSE())))</f>
        <v>0</v>
      </c>
      <c r="DA30" s="193" t="n">
        <f aca="false">IF(ISERROR(VLOOKUP($A30,'Import OffPeak'!$A$3:DF$99,105,FALSE())-VLOOKUP($A30,'Import OffPeak change'!$A$106:DF$202,105,FALSE())),0,(VLOOKUP($A30,'Import OffPeak'!$A$3:DF$99,105,FALSE())-VLOOKUP($A30,'Import OffPeak change'!$A$106:DF$202,105,FALSE())))</f>
        <v>0</v>
      </c>
      <c r="DB30" s="193" t="n">
        <f aca="false">IF(ISERROR(VLOOKUP($A30,'Import OffPeak'!$A$3:DG$99,106,FALSE())-VLOOKUP($A30,'Import OffPeak change'!$A$106:DG$202,106,FALSE())),0,(VLOOKUP($A30,'Import OffPeak'!$A$3:DG$99,106,FALSE())-VLOOKUP($A30,'Import OffPeak change'!$A$106:DG$202,106,FALSE())))</f>
        <v>0</v>
      </c>
      <c r="DC30" s="193" t="n">
        <f aca="false">IF(ISERROR(VLOOKUP($A30,'Import OffPeak'!$A$3:DH$99,107,FALSE())-VLOOKUP($A30,'Import OffPeak change'!$A$106:DH$202,107,FALSE())),0,(VLOOKUP($A30,'Import OffPeak'!$A$3:DH$99,107,FALSE())-VLOOKUP($A30,'Import OffPeak change'!$A$106:DH$202,107,FALSE())))</f>
        <v>0</v>
      </c>
      <c r="DD30" s="193" t="n">
        <f aca="false">IF(ISERROR(VLOOKUP($A30,'Import OffPeak'!$A$3:DI$99,108,FALSE())-VLOOKUP($A30,'Import OffPeak change'!$A$106:DI$202,108,FALSE())),0,(VLOOKUP($A30,'Import OffPeak'!$A$3:DI$99,108,FALSE())-VLOOKUP($A30,'Import OffPeak change'!$A$106:DI$202,108,FALSE())))</f>
        <v>0</v>
      </c>
      <c r="DE30" s="193" t="n">
        <f aca="false">IF(ISERROR(VLOOKUP($A30,'Import OffPeak'!$A$3:DJ$99,109,FALSE())-VLOOKUP($A30,'Import OffPeak change'!$A$106:DJ$202,109,FALSE())),0,(VLOOKUP($A30,'Import OffPeak'!$A$3:DJ$99,109,FALSE())-VLOOKUP($A30,'Import OffPeak change'!$A$106:DJ$202,109,FALSE())))</f>
        <v>0</v>
      </c>
      <c r="DF30" s="193" t="n">
        <f aca="false">IF(ISERROR(VLOOKUP($A30,'Import OffPeak'!$A$3:DK$99,110,FALSE())-VLOOKUP($A30,'Import OffPeak change'!$A$106:DK$202,110,FALSE())),0,(VLOOKUP($A30,'Import OffPeak'!$A$3:DK$99,110,FALSE())-VLOOKUP($A30,'Import OffPeak change'!$A$106:DK$202,110,FALSE())))</f>
        <v>0</v>
      </c>
      <c r="DG30" s="193" t="n">
        <f aca="false">IF(ISERROR(VLOOKUP($A30,'Import OffPeak'!$A$3:DL$99,111,FALSE())-VLOOKUP($A30,'Import OffPeak change'!$A$106:DL$202,111,FALSE())),0,(VLOOKUP($A30,'Import OffPeak'!$A$3:DL$99,111,FALSE())-VLOOKUP($A30,'Import OffPeak change'!$A$106:DL$202,111,FALSE())))</f>
        <v>0</v>
      </c>
      <c r="DH30" s="193" t="n">
        <f aca="false">IF(ISERROR(VLOOKUP($A30,'Import OffPeak'!$A$3:DM$99,112,FALSE())-VLOOKUP($A30,'Import OffPeak change'!$A$106:DM$202,112,FALSE())),0,(VLOOKUP($A30,'Import OffPeak'!$A$3:DM$99,112,FALSE())-VLOOKUP($A30,'Import OffPeak change'!$A$106:DM$202,112,FALSE())))</f>
        <v>0</v>
      </c>
      <c r="DI30" s="193" t="n">
        <f aca="false">IF(ISERROR(VLOOKUP($A30,'Import OffPeak'!$A$3:DN$99,113,FALSE())-VLOOKUP($A30,'Import OffPeak change'!$A$106:DN$202,113,FALSE())),0,(VLOOKUP($A30,'Import OffPeak'!$A$3:DN$99,113,FALSE())-VLOOKUP($A30,'Import OffPeak change'!$A$106:DN$202,113,FALSE())))</f>
        <v>0</v>
      </c>
      <c r="DJ30" s="193" t="n">
        <f aca="false">IF(ISERROR(VLOOKUP($A30,'Import OffPeak'!$A$3:DO$99,114,FALSE())-VLOOKUP($A30,'Import OffPeak change'!$A$106:DO$202,114,FALSE())),0,(VLOOKUP($A30,'Import OffPeak'!$A$3:DO$99,114,FALSE())-VLOOKUP($A30,'Import OffPeak change'!$A$106:DO$202,114,FALSE())))</f>
        <v>0</v>
      </c>
      <c r="DK30" s="193" t="n">
        <f aca="false">IF(ISERROR(VLOOKUP($A30,'Import OffPeak'!$A$3:DP$99,115,FALSE())-VLOOKUP($A30,'Import OffPeak change'!$A$106:DP$202,115,FALSE())),0,(VLOOKUP($A30,'Import OffPeak'!$A$3:DP$99,115,FALSE())-VLOOKUP($A30,'Import OffPeak change'!$A$106:DP$202,115,FALSE())))</f>
        <v>0</v>
      </c>
      <c r="DL30" s="193" t="n">
        <f aca="false">IF(ISERROR(VLOOKUP($A30,'Import OffPeak'!$A$3:DQ$99,116,FALSE())-VLOOKUP($A30,'Import OffPeak change'!$A$106:DQ$202,116,FALSE())),0,(VLOOKUP($A30,'Import OffPeak'!$A$3:DQ$99,116,FALSE())-VLOOKUP($A30,'Import OffPeak change'!$A$106:DQ$202,116,FALSE())))</f>
        <v>0</v>
      </c>
      <c r="DM30" s="193" t="n">
        <f aca="false">IF(ISERROR(VLOOKUP($A30,'Import OffPeak'!$A$3:DR$99,117,FALSE())-VLOOKUP($A30,'Import OffPeak change'!$A$106:DR$202,117,FALSE())),0,(VLOOKUP($A30,'Import OffPeak'!$A$3:DR$99,117,FALSE())-VLOOKUP($A30,'Import OffPeak change'!$A$106:DR$202,117,FALSE())))</f>
        <v>0</v>
      </c>
      <c r="DN30" s="193" t="n">
        <f aca="false">IF(ISERROR(VLOOKUP($A30,'Import OffPeak'!$A$3:DS$99,118,FALSE())-VLOOKUP($A30,'Import OffPeak change'!$A$106:DS$202,118,FALSE())),0,(VLOOKUP($A30,'Import OffPeak'!$A$3:DS$99,118,FALSE())-VLOOKUP($A30,'Import OffPeak change'!$A$106:DS$202,118,FALSE())))</f>
        <v>0</v>
      </c>
      <c r="DO30" s="193" t="n">
        <f aca="false">IF(ISERROR(VLOOKUP($A30,'Import OffPeak'!$A$3:DT$99,119,FALSE())-VLOOKUP($A30,'Import OffPeak change'!$A$106:DT$202,119,FALSE())),0,(VLOOKUP($A30,'Import OffPeak'!$A$3:DT$99,119,FALSE())-VLOOKUP($A30,'Import OffPeak change'!$A$106:DT$202,119,FALSE())))</f>
        <v>0</v>
      </c>
      <c r="DP30" s="193" t="n">
        <f aca="false">IF(ISERROR(VLOOKUP($A30,'Import OffPeak'!$A$3:DU$99,120,FALSE())-VLOOKUP($A30,'Import OffPeak change'!$A$106:DU$202,120,FALSE())),0,(VLOOKUP($A30,'Import OffPeak'!$A$3:DU$99,120,FALSE())-VLOOKUP($A30,'Import OffPeak change'!$A$106:DU$202,120,FALSE())))</f>
        <v>0</v>
      </c>
      <c r="DQ30" s="193" t="n">
        <f aca="false">IF(ISERROR(VLOOKUP($A30,'Import OffPeak'!$A$3:DV$99,121,FALSE())-VLOOKUP($A30,'Import OffPeak change'!$A$106:DV$202,121,FALSE())),0,(VLOOKUP($A30,'Import OffPeak'!$A$3:DV$99,121,FALSE())-VLOOKUP($A30,'Import OffPeak change'!$A$106:DV$202,121,FALSE())))</f>
        <v>0</v>
      </c>
      <c r="DR30" s="193" t="n">
        <f aca="false">IF(ISERROR(VLOOKUP($A30,'Import OffPeak'!$A$3:DW$99,122,FALSE())-VLOOKUP($A30,'Import OffPeak change'!$A$106:DW$202,122,FALSE())),0,(VLOOKUP($A30,'Import OffPeak'!$A$3:DW$99,122,FALSE())-VLOOKUP($A30,'Import OffPeak change'!$A$106:DW$202,122,FALSE())))</f>
        <v>0</v>
      </c>
      <c r="DS30" s="193" t="n">
        <f aca="false">IF(ISERROR(VLOOKUP($A30,'Import OffPeak'!$A$3:DX$99,123,FALSE())-VLOOKUP($A30,'Import OffPeak change'!$A$106:DX$202,123,FALSE())),0,(VLOOKUP($A30,'Import OffPeak'!$A$3:DX$99,123,FALSE())-VLOOKUP($A30,'Import OffPeak change'!$A$106:DX$202,123,FALSE())))</f>
        <v>0</v>
      </c>
      <c r="DT30" s="193" t="n">
        <f aca="false">IF(ISERROR(VLOOKUP($A30,'Import OffPeak'!$A$3:DY$99,124,FALSE())-VLOOKUP($A30,'Import OffPeak change'!$A$106:DY$202,124,FALSE())),0,(VLOOKUP($A30,'Import OffPeak'!$A$3:DY$99,124,FALSE())-VLOOKUP($A30,'Import OffPeak change'!$A$106:DY$202,124,FALSE())))</f>
        <v>0</v>
      </c>
      <c r="DU30" s="193" t="n">
        <f aca="false">IF(ISERROR(VLOOKUP($A30,'Import OffPeak'!$A$3:DZ$99,125,FALSE())-VLOOKUP($A30,'Import OffPeak change'!$A$106:DZ$202,125,FALSE())),0,(VLOOKUP($A30,'Import OffPeak'!$A$3:DZ$99,125,FALSE())-VLOOKUP($A30,'Import OffPeak change'!$A$106:DZ$202,125,FALSE())))</f>
        <v>0</v>
      </c>
      <c r="DV30" s="193" t="n">
        <f aca="false">IF(ISERROR(VLOOKUP($A30,'Import OffPeak'!$A$3:EA$99,126,FALSE())-VLOOKUP($A30,'Import OffPeak change'!$A$106:EA$202,126,FALSE())),0,(VLOOKUP($A30,'Import OffPeak'!$A$3:EA$99,126,FALSE())-VLOOKUP($A30,'Import OffPeak change'!$A$106:EA$202,126,FALSE())))</f>
        <v>0</v>
      </c>
      <c r="DW30" s="193" t="n">
        <f aca="false">IF(ISERROR(VLOOKUP($A30,'Import OffPeak'!$A$3:EB$99,127,FALSE())-VLOOKUP($A30,'Import OffPeak change'!$A$106:EB$202,127,FALSE())),0,(VLOOKUP($A30,'Import OffPeak'!$A$3:EB$99,127,FALSE())-VLOOKUP($A30,'Import OffPeak change'!$A$106:EB$202,127,FALSE())))</f>
        <v>0</v>
      </c>
      <c r="DX30" s="193" t="n">
        <f aca="false">IF(ISERROR(VLOOKUP($A30,'Import OffPeak'!$A$3:EC$99,128,FALSE())-VLOOKUP($A30,'Import OffPeak change'!$A$106:EC$202,128,FALSE())),0,(VLOOKUP($A30,'Import OffPeak'!$A$3:EC$99,128,FALSE())-VLOOKUP($A30,'Import OffPeak change'!$A$106:EC$202,128,FALSE())))</f>
        <v>0</v>
      </c>
      <c r="DY30" s="193" t="n">
        <f aca="false">IF(ISERROR(VLOOKUP($A30,'Import OffPeak'!$A$3:ED$99,129,FALSE())-VLOOKUP($A30,'Import OffPeak change'!$A$106:ED$202,129,FALSE())),0,(VLOOKUP($A30,'Import OffPeak'!$A$3:ED$99,129,FALSE())-VLOOKUP($A30,'Import OffPeak change'!$A$106:ED$202,129,FALSE())))</f>
        <v>0</v>
      </c>
      <c r="DZ30" s="193" t="n">
        <f aca="false">IF(ISERROR(VLOOKUP($A30,'Import OffPeak'!$A$3:EE$99,130,FALSE())-VLOOKUP($A30,'Import OffPeak change'!$A$106:EE$202,130,FALSE())),0,(VLOOKUP($A30,'Import OffPeak'!$A$3:EE$99,130,FALSE())-VLOOKUP($A30,'Import OffPeak change'!$A$106:EE$202,130,FALSE())))</f>
        <v>0</v>
      </c>
      <c r="EA30" s="193" t="n">
        <f aca="false">IF(ISERROR(VLOOKUP($A30,'Import OffPeak'!$A$3:EF$99,131,FALSE())-VLOOKUP($A30,'Import OffPeak change'!$A$106:EF$202,131,FALSE())),0,(VLOOKUP($A30,'Import OffPeak'!$A$3:EF$99,131,FALSE())-VLOOKUP($A30,'Import OffPeak change'!$A$106:EF$202,131,FALSE())))</f>
        <v>0</v>
      </c>
      <c r="EB30" s="193" t="n">
        <f aca="false">IF(ISERROR(VLOOKUP($A30,'Import OffPeak'!$A$3:EG$99,132,FALSE())-VLOOKUP($A30,'Import OffPeak change'!$A$106:EG$202,132,FALSE())),0,(VLOOKUP($A30,'Import OffPeak'!$A$3:EG$99,132,FALSE())-VLOOKUP($A30,'Import OffPeak change'!$A$106:EG$202,132,FALSE())))</f>
        <v>0</v>
      </c>
      <c r="EC30" s="193" t="n">
        <f aca="false">IF(ISERROR(VLOOKUP($A30,'Import OffPeak'!$A$3:EH$99,133,FALSE())-VLOOKUP($A30,'Import OffPeak change'!$A$106:EH$202,133,FALSE())),0,(VLOOKUP($A30,'Import OffPeak'!$A$3:EH$99,133,FALSE())-VLOOKUP($A30,'Import OffPeak change'!$A$106:EH$202,133,FALSE())))</f>
        <v>0</v>
      </c>
      <c r="ED30" s="193" t="n">
        <f aca="false">IF(ISERROR(VLOOKUP($A30,'Import OffPeak'!$A$3:EI$99,134,FALSE())-VLOOKUP($A30,'Import OffPeak change'!$A$106:EI$202,134,FALSE())),0,(VLOOKUP($A30,'Import OffPeak'!$A$3:EI$99,134,FALSE())-VLOOKUP($A30,'Import OffPeak change'!$A$106:EI$202,134,FALSE())))</f>
        <v>0</v>
      </c>
      <c r="EE30" s="193" t="n">
        <f aca="false">IF(ISERROR(VLOOKUP($A30,'Import OffPeak'!$A$3:EJ$99,135,FALSE())-VLOOKUP($A30,'Import OffPeak change'!$A$106:EJ$202,135,FALSE())),0,(VLOOKUP($A30,'Import OffPeak'!$A$3:EJ$99,135,FALSE())-VLOOKUP($A30,'Import OffPeak change'!$A$106:EJ$202,135,FALSE())))</f>
        <v>0</v>
      </c>
      <c r="EF30" s="193" t="n">
        <f aca="false">IF(ISERROR(VLOOKUP($A30,'Import OffPeak'!$A$3:EK$99,136,FALSE())-VLOOKUP($A30,'Import OffPeak change'!$A$106:EK$202,136,FALSE())),0,(VLOOKUP($A30,'Import OffPeak'!$A$3:EK$99,136,FALSE())-VLOOKUP($A30,'Import OffPeak change'!$A$106:EK$202,136,FALSE())))</f>
        <v>0</v>
      </c>
      <c r="EG30" s="193" t="n">
        <f aca="false">IF(ISERROR(VLOOKUP($A30,'Import OffPeak'!$A$3:EL$99,137,FALSE())-VLOOKUP($A30,'Import OffPeak change'!$A$106:EL$202,137,FALSE())),0,(VLOOKUP($A30,'Import OffPeak'!$A$3:EL$99,137,FALSE())-VLOOKUP($A30,'Import OffPeak change'!$A$106:EL$202,137,FALSE())))</f>
        <v>0</v>
      </c>
      <c r="EH30" s="193" t="n">
        <f aca="false">IF(ISERROR(VLOOKUP($A30,'Import OffPeak'!$A$3:EM$99,138,FALSE())-VLOOKUP($A30,'Import OffPeak change'!$A$106:EM$202,138,FALSE())),0,(VLOOKUP($A30,'Import OffPeak'!$A$3:EM$99,138,FALSE())-VLOOKUP($A30,'Import OffPeak change'!$A$106:EM$202,138,FALSE())))</f>
        <v>0</v>
      </c>
      <c r="EI30" s="193" t="n">
        <f aca="false">IF(ISERROR(VLOOKUP($A30,'Import OffPeak'!$A$3:EN$99,139,FALSE())-VLOOKUP($A30,'Import OffPeak change'!$A$106:EN$202,139,FALSE())),0,(VLOOKUP($A30,'Import OffPeak'!$A$3:EN$99,139,FALSE())-VLOOKUP($A30,'Import OffPeak change'!$A$106:EN$202,139,FALSE())))</f>
        <v>0</v>
      </c>
      <c r="EJ30" s="193" t="n">
        <f aca="false">IF(ISERROR(VLOOKUP($A30,'Import OffPeak'!$A$3:EO$99,140,FALSE())-VLOOKUP($A30,'Import OffPeak change'!$A$106:EO$202,140,FALSE())),0,(VLOOKUP($A30,'Import OffPeak'!$A$3:EO$99,140,FALSE())-VLOOKUP($A30,'Import OffPeak change'!$A$106:EO$202,140,FALSE())))</f>
        <v>0</v>
      </c>
      <c r="EK30" s="193" t="n">
        <f aca="false">IF(ISERROR(VLOOKUP($A30,'Import OffPeak'!$A$3:EP$99,141,FALSE())-VLOOKUP($A30,'Import OffPeak change'!$A$106:EP$202,141,FALSE())),0,(VLOOKUP($A30,'Import OffPeak'!$A$3:EP$99,141,FALSE())-VLOOKUP($A30,'Import OffPeak change'!$A$106:EP$202,141,FALSE())))</f>
        <v>0</v>
      </c>
      <c r="EL30" s="193" t="n">
        <f aca="false">IF(ISERROR(VLOOKUP($A30,'Import OffPeak'!$A$3:EQ$99,142,FALSE())-VLOOKUP($A30,'Import OffPeak change'!$A$106:EQ$202,142,FALSE())),0,(VLOOKUP($A30,'Import OffPeak'!$A$3:EQ$99,142,FALSE())-VLOOKUP($A30,'Import OffPeak change'!$A$106:EQ$202,142,FALSE())))</f>
        <v>0</v>
      </c>
      <c r="EM30" s="193" t="n">
        <f aca="false">IF(ISERROR(VLOOKUP($A30,'Import OffPeak'!$A$3:ER$99,143,FALSE())-VLOOKUP($A30,'Import OffPeak change'!$A$106:ER$202,143,FALSE())),0,(VLOOKUP($A30,'Import OffPeak'!$A$3:ER$99,143,FALSE())-VLOOKUP($A30,'Import OffPeak change'!$A$106:ER$202,143,FALSE())))</f>
        <v>0</v>
      </c>
      <c r="EN30" s="193" t="n">
        <f aca="false">IF(ISERROR(VLOOKUP($A30,'Import OffPeak'!$A$3:ES$99,144,FALSE())-VLOOKUP($A30,'Import OffPeak change'!$A$106:ES$202,144,FALSE())),0,(VLOOKUP($A30,'Import OffPeak'!$A$3:ES$99,144,FALSE())-VLOOKUP($A30,'Import OffPeak change'!$A$106:ES$202,144,FALSE())))</f>
        <v>0</v>
      </c>
      <c r="EO30" s="193" t="n">
        <f aca="false">IF(ISERROR(VLOOKUP($A30,'Import OffPeak'!$A$3:ET$99,145,FALSE())-VLOOKUP($A30,'Import OffPeak change'!$A$106:ET$202,145,FALSE())),0,(VLOOKUP($A30,'Import OffPeak'!$A$3:ET$99,145,FALSE())-VLOOKUP($A30,'Import OffPeak change'!$A$106:ET$202,145,FALSE())))</f>
        <v>0</v>
      </c>
      <c r="EP30" s="193" t="n">
        <f aca="false">IF(ISERROR(VLOOKUP($A30,'Import OffPeak'!$A$3:EU$99,146,FALSE())-VLOOKUP($A30,'Import OffPeak change'!$A$106:EU$202,146,FALSE())),0,(VLOOKUP($A30,'Import OffPeak'!$A$3:EU$99,146,FALSE())-VLOOKUP($A30,'Import OffPeak change'!$A$106:EU$202,146,FALSE())))</f>
        <v>0</v>
      </c>
      <c r="EQ30" s="193" t="n">
        <f aca="false">IF(ISERROR(VLOOKUP($A30,'Import OffPeak'!$A$3:EV$99,147,FALSE())-VLOOKUP($A30,'Import OffPeak change'!$A$106:EV$202,147,FALSE())),0,(VLOOKUP($A30,'Import OffPeak'!$A$3:EV$99,147,FALSE())-VLOOKUP($A30,'Import OffPeak change'!$A$106:EV$202,147,FALSE())))</f>
        <v>0</v>
      </c>
      <c r="ER30" s="193" t="n">
        <f aca="false">IF(ISERROR(VLOOKUP($A30,'Import OffPeak'!$A$3:EW$99,148,FALSE())-VLOOKUP($A30,'Import OffPeak change'!$A$106:EW$202,148,FALSE())),0,(VLOOKUP($A30,'Import OffPeak'!$A$3:EW$99,148,FALSE())-VLOOKUP($A30,'Import OffPeak change'!$A$106:EW$202,148,FALSE())))</f>
        <v>0</v>
      </c>
      <c r="ES30" s="193" t="n">
        <f aca="false">IF(ISERROR(VLOOKUP($A30,'Import OffPeak'!$A$3:EX$99,149,FALSE())-VLOOKUP($A30,'Import OffPeak change'!$A$106:EX$202,149,FALSE())),0,(VLOOKUP($A30,'Import OffPeak'!$A$3:EX$99,149,FALSE())-VLOOKUP($A30,'Import OffPeak change'!$A$106:EX$202,149,FALSE())))</f>
        <v>0</v>
      </c>
      <c r="ET30" s="193" t="n">
        <f aca="false">IF(ISERROR(VLOOKUP($A30,'Import OffPeak'!$A$3:EY$99,150,FALSE())-VLOOKUP($A30,'Import OffPeak change'!$A$106:EY$202,150,FALSE())),0,(VLOOKUP($A30,'Import OffPeak'!$A$3:EY$99,150,FALSE())-VLOOKUP($A30,'Import OffPeak change'!$A$106:EY$202,150,FALSE())))</f>
        <v>0</v>
      </c>
      <c r="EU30" s="193" t="n">
        <f aca="false">IF(ISERROR(VLOOKUP($A30,'Import OffPeak'!$A$3:EZ$99,151,FALSE())-VLOOKUP($A30,'Import OffPeak change'!$A$106:EZ$202,151,FALSE())),0,(VLOOKUP($A30,'Import OffPeak'!$A$3:EZ$99,151,FALSE())-VLOOKUP($A30,'Import OffPeak change'!$A$106:EZ$202,151,FALSE())))</f>
        <v>0</v>
      </c>
      <c r="EV30" s="193" t="n">
        <f aca="false">IF(ISERROR(VLOOKUP($A30,'Import OffPeak'!$A$3:FA$99,152,FALSE())-VLOOKUP($A30,'Import OffPeak change'!$A$106:FA$202,152,FALSE())),0,(VLOOKUP($A30,'Import OffPeak'!$A$3:FA$99,152,FALSE())-VLOOKUP($A30,'Import OffPeak change'!$A$106:FA$202,152,FALSE())))</f>
        <v>0</v>
      </c>
      <c r="EW30" s="193" t="n">
        <f aca="false">IF(ISERROR(VLOOKUP($A30,'Import OffPeak'!$A$3:FB$99,153,FALSE())-VLOOKUP($A30,'Import OffPeak change'!$A$106:FB$202,153,FALSE())),0,(VLOOKUP($A30,'Import OffPeak'!$A$3:FB$99,153,FALSE())-VLOOKUP($A30,'Import OffPeak change'!$A$106:FB$202,153,FALSE())))</f>
        <v>0</v>
      </c>
      <c r="EX30" s="193" t="n">
        <f aca="false">IF(ISERROR(VLOOKUP($A30,'Import OffPeak'!$A$3:FC$99,154,FALSE())-VLOOKUP($A30,'Import OffPeak change'!$A$106:FC$202,154,FALSE())),0,(VLOOKUP($A30,'Import OffPeak'!$A$3:FC$99,154,FALSE())-VLOOKUP($A30,'Import OffPeak change'!$A$106:FC$202,154,FALSE())))</f>
        <v>0</v>
      </c>
      <c r="EY30" s="193" t="n">
        <f aca="false">IF(ISERROR(VLOOKUP($A30,'Import OffPeak'!$A$3:FD$99,155,FALSE())-VLOOKUP($A30,'Import OffPeak change'!$A$106:FD$202,155,FALSE())),0,(VLOOKUP($A30,'Import OffPeak'!$A$3:FD$99,155,FALSE())-VLOOKUP($A30,'Import OffPeak change'!$A$106:FD$202,155,FALSE())))</f>
        <v>0</v>
      </c>
      <c r="EZ30" s="193" t="n">
        <f aca="false">IF(ISERROR(VLOOKUP($A30,'Import OffPeak'!$A$3:FE$99,156,FALSE())-VLOOKUP($A30,'Import OffPeak change'!$A$106:FE$202,156,FALSE())),0,(VLOOKUP($A30,'Import OffPeak'!$A$3:FE$99,156,FALSE())-VLOOKUP($A30,'Import OffPeak change'!$A$106:FE$202,156,FALSE())))</f>
        <v>0</v>
      </c>
      <c r="FA30" s="193" t="n">
        <f aca="false">IF(ISERROR(VLOOKUP($A30,'Import OffPeak'!$A$3:FF$99,157,FALSE())-VLOOKUP($A30,'Import OffPeak change'!$A$106:FF$202,157,FALSE())),0,(VLOOKUP($A30,'Import OffPeak'!$A$3:FF$99,157,FALSE())-VLOOKUP($A30,'Import OffPeak change'!$A$106:FF$202,157,FALSE())))</f>
        <v>0</v>
      </c>
      <c r="FB30" s="193" t="n">
        <f aca="false">IF(ISERROR(VLOOKUP($A30,'Import OffPeak'!$A$3:FG$99,158,FALSE())-VLOOKUP($A30,'Import OffPeak change'!$A$106:FG$202,158,FALSE())),0,(VLOOKUP($A30,'Import OffPeak'!$A$3:FG$99,158,FALSE())-VLOOKUP($A30,'Import OffPeak change'!$A$106:FG$202,158,FALSE())))</f>
        <v>0</v>
      </c>
      <c r="FC30" s="193" t="n">
        <f aca="false">IF(ISERROR(VLOOKUP($A30,'Import OffPeak'!$A$3:FH$99,159,FALSE())-VLOOKUP($A30,'Import OffPeak change'!$A$106:FH$202,159,FALSE())),0,(VLOOKUP($A30,'Import OffPeak'!$A$3:FH$99,159,FALSE())-VLOOKUP($A30,'Import OffPeak change'!$A$106:FH$202,159,FALSE())))</f>
        <v>0</v>
      </c>
      <c r="FD30" s="193" t="n">
        <f aca="false">IF(ISERROR(VLOOKUP($A30,'Import OffPeak'!$A$3:FI$99,160,FALSE())-VLOOKUP($A30,'Import OffPeak change'!$A$106:FI$202,160,FALSE())),0,(VLOOKUP($A30,'Import OffPeak'!$A$3:FI$99,160,FALSE())-VLOOKUP($A30,'Import OffPeak change'!$A$106:FI$202,160,FALSE())))</f>
        <v>0</v>
      </c>
      <c r="FE30" s="193" t="n">
        <f aca="false">IF(ISERROR(VLOOKUP($A30,'Import OffPeak'!$A$3:FJ$99,161,FALSE())-VLOOKUP($A30,'Import OffPeak change'!$A$106:FJ$202,161,FALSE())),0,(VLOOKUP($A30,'Import OffPeak'!$A$3:FJ$99,161,FALSE())-VLOOKUP($A30,'Import OffPeak change'!$A$106:FJ$202,161,FALSE())))</f>
        <v>0</v>
      </c>
      <c r="FF30" s="193" t="n">
        <f aca="false">IF(ISERROR(VLOOKUP($A30,'Import OffPeak'!$A$3:FK$99,162,FALSE())-VLOOKUP($A30,'Import OffPeak change'!$A$106:FK$202,162,FALSE())),0,(VLOOKUP($A30,'Import OffPeak'!$A$3:FK$99,162,FALSE())-VLOOKUP($A30,'Import OffPeak change'!$A$106:FK$202,162,FALSE())))</f>
        <v>0</v>
      </c>
      <c r="FG30" s="193" t="n">
        <f aca="false">IF(ISERROR(VLOOKUP($A30,'Import OffPeak'!$A$3:FL$99,163,FALSE())-VLOOKUP($A30,'Import OffPeak change'!$A$106:FL$202,163,FALSE())),0,(VLOOKUP($A30,'Import OffPeak'!$A$3:FL$99,163,FALSE())-VLOOKUP($A30,'Import OffPeak change'!$A$106:FL$202,163,FALSE())))</f>
        <v>0</v>
      </c>
      <c r="FH30" s="193" t="n">
        <f aca="false">IF(ISERROR(VLOOKUP($A30,'Import OffPeak'!$A$3:FM$99,164,FALSE())-VLOOKUP($A30,'Import OffPeak change'!$A$106:FM$202,164,FALSE())),0,(VLOOKUP($A30,'Import OffPeak'!$A$3:FM$99,164,FALSE())-VLOOKUP($A30,'Import OffPeak change'!$A$106:FM$202,164,FALSE())))</f>
        <v>0</v>
      </c>
      <c r="FI30" s="193" t="n">
        <f aca="false">IF(ISERROR(VLOOKUP($A30,'Import OffPeak'!$A$3:FN$99,165,FALSE())-VLOOKUP($A30,'Import OffPeak change'!$A$106:FN$202,165,FALSE())),0,(VLOOKUP($A30,'Import OffPeak'!$A$3:FN$99,165,FALSE())-VLOOKUP($A30,'Import OffPeak change'!$A$106:FN$202,165,FALSE())))</f>
        <v>0</v>
      </c>
      <c r="FJ30" s="193" t="n">
        <f aca="false">IF(ISERROR(VLOOKUP($A30,'Import OffPeak'!$A$3:FO$99,166,FALSE())-VLOOKUP($A30,'Import OffPeak change'!$A$106:FO$202,166,FALSE())),0,(VLOOKUP($A30,'Import OffPeak'!$A$3:FO$99,166,FALSE())-VLOOKUP($A30,'Import OffPeak change'!$A$106:FO$202,166,FALSE())))</f>
        <v>0</v>
      </c>
      <c r="FK30" s="193" t="n">
        <f aca="false">IF(ISERROR(VLOOKUP($A30,'Import OffPeak'!$A$3:FP$99,167,FALSE())-VLOOKUP($A30,'Import OffPeak change'!$A$106:FP$202,167,FALSE())),0,(VLOOKUP($A30,'Import OffPeak'!$A$3:FP$99,167,FALSE())-VLOOKUP($A30,'Import OffPeak change'!$A$106:FP$202,167,FALSE())))</f>
        <v>0</v>
      </c>
      <c r="FL30" s="193" t="n">
        <f aca="false">IF(ISERROR(VLOOKUP($A30,'Import OffPeak'!$A$3:FQ$99,168,FALSE())-VLOOKUP($A30,'Import OffPeak change'!$A$106:FQ$202,168,FALSE())),0,(VLOOKUP($A30,'Import OffPeak'!$A$3:FQ$99,168,FALSE())-VLOOKUP($A30,'Import OffPeak change'!$A$106:FQ$202,168,FALSE())))</f>
        <v>0</v>
      </c>
      <c r="FM30" s="193" t="n">
        <f aca="false">IF(ISERROR(VLOOKUP($A30,'Import OffPeak'!$A$3:FR$99,169,FALSE())-VLOOKUP($A30,'Import OffPeak change'!$A$106:FR$202,169,FALSE())),0,(VLOOKUP($A30,'Import OffPeak'!$A$3:FR$99,169,FALSE())-VLOOKUP($A30,'Import OffPeak change'!$A$106:FR$202,169,FALSE())))</f>
        <v>0</v>
      </c>
      <c r="FN30" s="193" t="n">
        <f aca="false">IF(ISERROR(VLOOKUP($A30,'Import OffPeak'!$A$3:FS$99,170,FALSE())-VLOOKUP($A30,'Import OffPeak change'!$A$106:FS$202,170,FALSE())),0,(VLOOKUP($A30,'Import OffPeak'!$A$3:FS$99,170,FALSE())-VLOOKUP($A30,'Import OffPeak change'!$A$106:FS$202,170,FALSE())))</f>
        <v>0</v>
      </c>
      <c r="FO30" s="193" t="n">
        <f aca="false">IF(ISERROR(VLOOKUP($A30,'Import OffPeak'!$A$3:FT$99,171,FALSE())-VLOOKUP($A30,'Import OffPeak change'!$A$106:FT$202,171,FALSE())),0,(VLOOKUP($A30,'Import OffPeak'!$A$3:FT$99,171,FALSE())-VLOOKUP($A30,'Import OffPeak change'!$A$106:FT$202,171,FALSE())))</f>
        <v>0</v>
      </c>
      <c r="FP30" s="193" t="n">
        <f aca="false">IF(ISERROR(VLOOKUP($A30,'Import OffPeak'!$A$3:FU$99,172,FALSE())-VLOOKUP($A30,'Import OffPeak change'!$A$106:FU$202,172,FALSE())),0,(VLOOKUP($A30,'Import OffPeak'!$A$3:FU$99,172,FALSE())-VLOOKUP($A30,'Import OffPeak change'!$A$106:FU$202,172,FALSE())))</f>
        <v>0</v>
      </c>
      <c r="FQ30" s="193" t="n">
        <f aca="false">IF(ISERROR(VLOOKUP($A30,'Import OffPeak'!$A$3:FV$99,173,FALSE())-VLOOKUP($A30,'Import OffPeak change'!$A$106:FV$202,173,FALSE())),0,(VLOOKUP($A30,'Import OffPeak'!$A$3:FV$99,173,FALSE())-VLOOKUP($A30,'Import OffPeak change'!$A$106:FV$202,173,FALSE())))</f>
        <v>0</v>
      </c>
      <c r="FR30" s="193" t="n">
        <f aca="false">IF(ISERROR(VLOOKUP($A30,'Import OffPeak'!$A$3:FW$99,174,FALSE())-VLOOKUP($A30,'Import OffPeak change'!$A$106:FW$202,174,FALSE())),0,(VLOOKUP($A30,'Import OffPeak'!$A$3:FW$99,174,FALSE())-VLOOKUP($A30,'Import OffPeak change'!$A$106:FW$202,174,FALSE())))</f>
        <v>0</v>
      </c>
      <c r="FS30" s="193" t="n">
        <f aca="false">IF(ISERROR(VLOOKUP($A30,'Import OffPeak'!$A$3:FX$99,175,FALSE())-VLOOKUP($A30,'Import OffPeak change'!$A$106:FX$202,175,FALSE())),0,(VLOOKUP($A30,'Import OffPeak'!$A$3:FX$99,175,FALSE())-VLOOKUP($A30,'Import OffPeak change'!$A$106:FX$202,175,FALSE())))</f>
        <v>0</v>
      </c>
      <c r="FT30" s="193" t="n">
        <f aca="false">IF(ISERROR(VLOOKUP($A30,'Import OffPeak'!$A$3:FY$99,176,FALSE())-VLOOKUP($A30,'Import OffPeak change'!$A$106:FY$202,176,FALSE())),0,(VLOOKUP($A30,'Import OffPeak'!$A$3:FY$99,176,FALSE())-VLOOKUP($A30,'Import OffPeak change'!$A$106:FY$202,176,FALSE())))</f>
        <v>0</v>
      </c>
      <c r="FU30" s="193" t="n">
        <f aca="false">IF(ISERROR(VLOOKUP($A30,'Import OffPeak'!$A$3:FZ$99,177,FALSE())-VLOOKUP($A30,'Import OffPeak change'!$A$106:FZ$202,177,FALSE())),0,(VLOOKUP($A30,'Import OffPeak'!$A$3:FZ$99,177,FALSE())-VLOOKUP($A30,'Import OffPeak change'!$A$106:FZ$202,177,FALSE())))</f>
        <v>0</v>
      </c>
      <c r="FV30" s="193" t="n">
        <f aca="false">IF(ISERROR(VLOOKUP($A30,'Import OffPeak'!$A$3:GA$99,178,FALSE())-VLOOKUP($A30,'Import OffPeak change'!$A$106:GA$202,178,FALSE())),0,(VLOOKUP($A30,'Import OffPeak'!$A$3:GA$99,178,FALSE())-VLOOKUP($A30,'Import OffPeak change'!$A$106:GA$202,178,FALSE())))</f>
        <v>0</v>
      </c>
      <c r="FW30" s="193" t="n">
        <f aca="false">IF(ISERROR(VLOOKUP($A30,'Import OffPeak'!$A$3:GB$99,179,FALSE())-VLOOKUP($A30,'Import OffPeak change'!$A$106:GB$202,179,FALSE())),0,(VLOOKUP($A30,'Import OffPeak'!$A$3:GB$99,179,FALSE())-VLOOKUP($A30,'Import OffPeak change'!$A$106:GB$202,179,FALSE())))</f>
        <v>0</v>
      </c>
      <c r="FX30" s="193" t="n">
        <f aca="false">IF(ISERROR(VLOOKUP($A30,'Import OffPeak'!$A$3:GC$99,180,FALSE())-VLOOKUP($A30,'Import OffPeak change'!$A$106:GC$202,180,FALSE())),0,(VLOOKUP($A30,'Import OffPeak'!$A$3:GC$99,180,FALSE())-VLOOKUP($A30,'Import OffPeak change'!$A$106:GC$202,180,FALSE())))</f>
        <v>0</v>
      </c>
      <c r="FY30" s="193" t="n">
        <f aca="false">IF(ISERROR(VLOOKUP($A30,'Import OffPeak'!$A$3:GD$99,181,FALSE())-VLOOKUP($A30,'Import OffPeak change'!$A$106:GD$202,181,FALSE())),0,(VLOOKUP($A30,'Import OffPeak'!$A$3:GD$99,181,FALSE())-VLOOKUP($A30,'Import OffPeak change'!$A$106:GD$202,181,FALSE())))</f>
        <v>0</v>
      </c>
      <c r="FZ30" s="193" t="n">
        <f aca="false">IF(ISERROR(VLOOKUP($A30,'Import OffPeak'!$A$3:GE$99,182,FALSE())-VLOOKUP($A30,'Import OffPeak change'!$A$106:GE$202,182,FALSE())),0,(VLOOKUP($A30,'Import OffPeak'!$A$3:GE$99,182,FALSE())-VLOOKUP($A30,'Import OffPeak change'!$A$106:GE$202,182,FALSE())))</f>
        <v>0</v>
      </c>
      <c r="GA30" s="193" t="n">
        <f aca="false">IF(ISERROR(VLOOKUP($A30,'Import OffPeak'!$A$3:GF$99,183,FALSE())-VLOOKUP($A30,'Import OffPeak change'!$A$106:GF$202,183,FALSE())),0,(VLOOKUP($A30,'Import OffPeak'!$A$3:GF$99,183,FALSE())-VLOOKUP($A30,'Import OffPeak change'!$A$106:GF$202,183,FALSE())))</f>
        <v>0</v>
      </c>
      <c r="GB30" s="193" t="n">
        <f aca="false">IF(ISERROR(VLOOKUP($A30,'Import OffPeak'!$A$3:GG$99,184,FALSE())-VLOOKUP($A30,'Import OffPeak change'!$A$106:GG$202,184,FALSE())),0,(VLOOKUP($A30,'Import OffPeak'!$A$3:GG$99,184,FALSE())-VLOOKUP($A30,'Import OffPeak change'!$A$106:GG$202,184,FALSE())))</f>
        <v>0</v>
      </c>
      <c r="GC30" s="193" t="n">
        <f aca="false">IF(ISERROR(VLOOKUP($A30,'Import OffPeak'!$A$3:GH$99,185,FALSE())-VLOOKUP($A30,'Import OffPeak change'!$A$106:GH$202,185,FALSE())),0,(VLOOKUP($A30,'Import OffPeak'!$A$3:GH$99,185,FALSE())-VLOOKUP($A30,'Import OffPeak change'!$A$106:GH$202,185,FALSE())))</f>
        <v>0</v>
      </c>
      <c r="GD30" s="193" t="n">
        <f aca="false">IF(ISERROR(VLOOKUP($A30,'Import OffPeak'!$A$3:GI$99,186,FALSE())-VLOOKUP($A30,'Import OffPeak change'!$A$106:GI$202,186,FALSE())),0,(VLOOKUP($A30,'Import OffPeak'!$A$3:GI$99,186,FALSE())-VLOOKUP($A30,'Import OffPeak change'!$A$106:GI$202,186,FALSE())))</f>
        <v>0</v>
      </c>
      <c r="GE30" s="193" t="n">
        <f aca="false">IF(ISERROR(VLOOKUP($A30,'Import OffPeak'!$A$3:GJ$99,187,FALSE())-VLOOKUP($A30,'Import OffPeak change'!$A$106:GJ$202,187,FALSE())),0,(VLOOKUP($A30,'Import OffPeak'!$A$3:GJ$99,187,FALSE())-VLOOKUP($A30,'Import OffPeak change'!$A$106:GJ$202,187,FALSE())))</f>
        <v>0</v>
      </c>
      <c r="GF30" s="193" t="n">
        <f aca="false">IF(ISERROR(VLOOKUP($A30,'Import OffPeak'!$A$3:GK$99,188,FALSE())-VLOOKUP($A30,'Import OffPeak change'!$A$106:GK$202,188,FALSE())),0,(VLOOKUP($A30,'Import OffPeak'!$A$3:GK$99,188,FALSE())-VLOOKUP($A30,'Import OffPeak change'!$A$106:GK$202,188,FALSE())))</f>
        <v>0</v>
      </c>
      <c r="GG30" s="193" t="n">
        <f aca="false">IF(ISERROR(VLOOKUP($A30,'Import OffPeak'!$A$3:GL$99,189,FALSE())-VLOOKUP($A30,'Import OffPeak change'!$A$106:GL$202,189,FALSE())),0,(VLOOKUP($A30,'Import OffPeak'!$A$3:GL$99,189,FALSE())-VLOOKUP($A30,'Import OffPeak change'!$A$106:GL$202,189,FALSE())))</f>
        <v>0</v>
      </c>
      <c r="GH30" s="193" t="n">
        <f aca="false">IF(ISERROR(VLOOKUP($A30,'Import OffPeak'!$A$3:GM$99,190,FALSE())-VLOOKUP($A30,'Import OffPeak change'!$A$106:GM$202,190,FALSE())),0,(VLOOKUP($A30,'Import OffPeak'!$A$3:GM$99,190,FALSE())-VLOOKUP($A30,'Import OffPeak change'!$A$106:GM$202,190,FALSE())))</f>
        <v>0</v>
      </c>
      <c r="GI30" s="193" t="n">
        <f aca="false">IF(ISERROR(VLOOKUP($A30,'Import OffPeak'!$A$3:GN$99,191,FALSE())-VLOOKUP($A30,'Import OffPeak change'!$A$106:GN$202,191,FALSE())),0,(VLOOKUP($A30,'Import OffPeak'!$A$3:GN$99,191,FALSE())-VLOOKUP($A30,'Import OffPeak change'!$A$106:GN$202,191,FALSE())))</f>
        <v>0</v>
      </c>
      <c r="GJ30" s="193" t="n">
        <f aca="false">IF(ISERROR(VLOOKUP($A30,'Import OffPeak'!$A$3:GO$99,192,FALSE())-VLOOKUP($A30,'Import OffPeak change'!$A$106:GO$202,192,FALSE())),0,(VLOOKUP($A30,'Import OffPeak'!$A$3:GO$99,192,FALSE())-VLOOKUP($A30,'Import OffPeak change'!$A$106:GO$202,192,FALSE())))</f>
        <v>0</v>
      </c>
      <c r="GK30" s="193" t="n">
        <f aca="false">IF(ISERROR(VLOOKUP($A30,'Import OffPeak'!$A$3:GP$99,193,FALSE())-VLOOKUP($A30,'Import OffPeak change'!$A$106:GP$202,193,FALSE())),0,(VLOOKUP($A30,'Import OffPeak'!$A$3:GP$99,193,FALSE())-VLOOKUP($A30,'Import OffPeak change'!$A$106:GP$202,193,FALSE())))</f>
        <v>0</v>
      </c>
      <c r="GL30" s="193" t="n">
        <f aca="false">IF(ISERROR(VLOOKUP($A30,'Import OffPeak'!$A$3:GQ$99,194,FALSE())-VLOOKUP($A30,'Import OffPeak change'!$A$106:GQ$202,194,FALSE())),0,(VLOOKUP($A30,'Import OffPeak'!$A$3:GQ$99,194,FALSE())-VLOOKUP($A30,'Import OffPeak change'!$A$106:GQ$202,194,FALSE())))</f>
        <v>0</v>
      </c>
      <c r="GM30" s="193" t="n">
        <f aca="false">IF(ISERROR(VLOOKUP($A30,'Import OffPeak'!$A$3:GR$99,195,FALSE())-VLOOKUP($A30,'Import OffPeak change'!$A$106:GR$202,195,FALSE())),0,(VLOOKUP($A30,'Import OffPeak'!$A$3:GR$99,195,FALSE())-VLOOKUP($A30,'Import OffPeak change'!$A$106:GR$202,195,FALSE())))</f>
        <v>0</v>
      </c>
      <c r="GN30" s="193" t="n">
        <f aca="false">IF(ISERROR(VLOOKUP($A30,'Import OffPeak'!$A$3:GS$99,196,FALSE())-VLOOKUP($A30,'Import OffPeak change'!$A$106:GS$202,196,FALSE())),0,(VLOOKUP($A30,'Import OffPeak'!$A$3:GS$99,196,FALSE())-VLOOKUP($A30,'Import OffPeak change'!$A$106:GS$202,196,FALSE())))</f>
        <v>0</v>
      </c>
      <c r="GO30" s="193" t="n">
        <f aca="false">IF(ISERROR(VLOOKUP($A30,'Import OffPeak'!$A$3:GT$99,197,FALSE())-VLOOKUP($A30,'Import OffPeak change'!$A$106:GT$202,197,FALSE())),0,(VLOOKUP($A30,'Import OffPeak'!$A$3:GT$99,197,FALSE())-VLOOKUP($A30,'Import OffPeak change'!$A$106:GT$202,197,FALSE())))</f>
        <v>0</v>
      </c>
      <c r="GP30" s="193" t="n">
        <f aca="false">IF(ISERROR(VLOOKUP($A30,'Import OffPeak'!$A$3:GU$99,198,FALSE())-VLOOKUP($A30,'Import OffPeak change'!$A$106:GU$202,198,FALSE())),0,(VLOOKUP($A30,'Import OffPeak'!$A$3:GU$99,198,FALSE())-VLOOKUP($A30,'Import OffPeak change'!$A$106:GU$202,198,FALSE())))</f>
        <v>0</v>
      </c>
      <c r="GQ30" s="193" t="n">
        <f aca="false">IF(ISERROR(VLOOKUP($A30,'Import OffPeak'!$A$3:GV$99,199,FALSE())-VLOOKUP($A30,'Import OffPeak change'!$A$106:GV$202,199,FALSE())),0,(VLOOKUP($A30,'Import OffPeak'!$A$3:GV$99,199,FALSE())-VLOOKUP($A30,'Import OffPeak change'!$A$106:GV$202,199,FALSE())))</f>
        <v>0</v>
      </c>
      <c r="GR30" s="193" t="n">
        <f aca="false">IF(ISERROR(VLOOKUP($A30,'Import OffPeak'!$A$3:GW$99,200,FALSE())-VLOOKUP($A30,'Import OffPeak change'!$A$106:GW$202,200,FALSE())),0,(VLOOKUP($A30,'Import OffPeak'!$A$3:GW$99,200,FALSE())-VLOOKUP($A30,'Import OffPeak change'!$A$106:GW$202,200,FALSE())))</f>
        <v>0</v>
      </c>
      <c r="GS30" s="193" t="n">
        <f aca="false">IF(ISERROR(VLOOKUP($A30,'Import OffPeak'!$A$3:GX$99,201,FALSE())-VLOOKUP($A30,'Import OffPeak change'!$A$106:GX$202,201,FALSE())),0,(VLOOKUP($A30,'Import OffPeak'!$A$3:GX$99,201,FALSE())-VLOOKUP($A30,'Import OffPeak change'!$A$106:GX$202,201,FALSE())))</f>
        <v>0</v>
      </c>
      <c r="GT30" s="193" t="n">
        <f aca="false">IF(ISERROR(VLOOKUP($A30,'Import OffPeak'!$A$3:GY$99,202,FALSE())-VLOOKUP($A30,'Import OffPeak change'!$A$106:GY$202,202,FALSE())),0,(VLOOKUP($A30,'Import OffPeak'!$A$3:GY$99,202,FALSE())-VLOOKUP($A30,'Import OffPeak change'!$A$106:GY$202,202,FALSE())))</f>
        <v>0</v>
      </c>
      <c r="GU30" s="193" t="n">
        <f aca="false">IF(ISERROR(VLOOKUP($A30,'Import OffPeak'!$A$3:GZ$99,203,FALSE())-VLOOKUP($A30,'Import OffPeak change'!$A$106:GZ$202,203,FALSE())),0,(VLOOKUP($A30,'Import OffPeak'!$A$3:GZ$99,203,FALSE())-VLOOKUP($A30,'Import OffPeak change'!$A$106:GZ$202,203,FALSE())))</f>
        <v>0</v>
      </c>
      <c r="GV30" s="193" t="n">
        <f aca="false">IF(ISERROR(VLOOKUP($A30,'Import OffPeak'!$A$3:HA$99,204,FALSE())-VLOOKUP($A30,'Import OffPeak change'!$A$106:HA$202,204,FALSE())),0,(VLOOKUP($A30,'Import OffPeak'!$A$3:HA$99,204,FALSE())-VLOOKUP($A30,'Import OffPeak change'!$A$106:HA$202,204,FALSE())))</f>
        <v>0</v>
      </c>
      <c r="GW30" s="193" t="n">
        <f aca="false">IF(ISERROR(VLOOKUP($A30,'Import OffPeak'!$A$3:HB$99,205,FALSE())-VLOOKUP($A30,'Import OffPeak change'!$A$106:HB$202,205,FALSE())),0,(VLOOKUP($A30,'Import OffPeak'!$A$3:HB$99,205,FALSE())-VLOOKUP($A30,'Import OffPeak change'!$A$106:HB$202,205,FALSE())))</f>
        <v>0</v>
      </c>
      <c r="GX30" s="193" t="n">
        <f aca="false">IF(ISERROR(VLOOKUP($A30,'Import OffPeak'!$A$3:HC$99,206,FALSE())-VLOOKUP($A30,'Import OffPeak change'!$A$106:HC$202,206,FALSE())),0,(VLOOKUP($A30,'Import OffPeak'!$A$3:HC$99,206,FALSE())-VLOOKUP($A30,'Import OffPeak change'!$A$106:HC$202,206,FALSE())))</f>
        <v>0</v>
      </c>
      <c r="GY30" s="193" t="n">
        <f aca="false">IF(ISERROR(VLOOKUP($A30,'Import OffPeak'!$A$3:HD$99,207,FALSE())-VLOOKUP($A30,'Import OffPeak change'!$A$106:HD$202,207,FALSE())),0,(VLOOKUP($A30,'Import OffPeak'!$A$3:HD$99,207,FALSE())-VLOOKUP($A30,'Import OffPeak change'!$A$106:HD$202,207,FALSE())))</f>
        <v>0</v>
      </c>
      <c r="GZ30" s="193" t="n">
        <f aca="false">IF(ISERROR(VLOOKUP($A30,'Import OffPeak'!$A$3:HE$99,208,FALSE())-VLOOKUP($A30,'Import OffPeak change'!$A$106:HE$202,208,FALSE())),0,(VLOOKUP($A30,'Import OffPeak'!$A$3:HE$99,208,FALSE())-VLOOKUP($A30,'Import OffPeak change'!$A$106:HE$202,208,FALSE())))</f>
        <v>0</v>
      </c>
      <c r="HA30" s="193" t="n">
        <f aca="false">IF(ISERROR(VLOOKUP($A30,'Import OffPeak'!$A$3:HF$99,209,FALSE())-VLOOKUP($A30,'Import OffPeak change'!$A$106:HF$202,209,FALSE())),0,(VLOOKUP($A30,'Import OffPeak'!$A$3:HF$99,209,FALSE())-VLOOKUP($A30,'Import OffPeak change'!$A$106:HF$202,209,FALSE())))</f>
        <v>0</v>
      </c>
      <c r="HB30" s="193" t="n">
        <f aca="false">IF(ISERROR(VLOOKUP($A30,'Import OffPeak'!$A$3:HG$99,210,FALSE())-VLOOKUP($A30,'Import OffPeak change'!$A$106:HG$202,210,FALSE())),0,(VLOOKUP($A30,'Import OffPeak'!$A$3:HG$99,210,FALSE())-VLOOKUP($A30,'Import OffPeak change'!$A$106:HG$202,210,FALSE())))</f>
        <v>0</v>
      </c>
      <c r="HC30" s="193" t="n">
        <f aca="false">IF(ISERROR(VLOOKUP($A30,'Import OffPeak'!$A$3:HH$99,211,FALSE())-VLOOKUP($A30,'Import OffPeak change'!$A$106:HH$202,211,FALSE())),0,(VLOOKUP($A30,'Import OffPeak'!$A$3:HH$99,211,FALSE())-VLOOKUP($A30,'Import OffPeak change'!$A$106:HH$202,211,FALSE())))</f>
        <v>0</v>
      </c>
      <c r="HD30" s="193" t="n">
        <f aca="false">IF(ISERROR(VLOOKUP($A30,'Import OffPeak'!$A$3:HI$99,212,FALSE())-VLOOKUP($A30,'Import OffPeak change'!$A$106:HI$202,212,FALSE())),0,(VLOOKUP($A30,'Import OffPeak'!$A$3:HI$99,212,FALSE())-VLOOKUP($A30,'Import OffPeak change'!$A$106:HI$202,212,FALSE())))</f>
        <v>0</v>
      </c>
      <c r="HE30" s="193" t="n">
        <f aca="false">IF(ISERROR(VLOOKUP($A30,'Import OffPeak'!$A$3:HJ$99,213,FALSE())-VLOOKUP($A30,'Import OffPeak change'!$A$106:HJ$202,213,FALSE())),0,(VLOOKUP($A30,'Import OffPeak'!$A$3:HJ$99,213,FALSE())-VLOOKUP($A30,'Import OffPeak change'!$A$106:HJ$202,213,FALSE())))</f>
        <v>0</v>
      </c>
      <c r="HF30" s="193" t="n">
        <f aca="false">IF(ISERROR(VLOOKUP($A30,'Import OffPeak'!$A$3:HK$99,214,FALSE())-VLOOKUP($A30,'Import OffPeak change'!$A$106:HK$202,214,FALSE())),0,(VLOOKUP($A30,'Import OffPeak'!$A$3:HK$99,214,FALSE())-VLOOKUP($A30,'Import OffPeak change'!$A$106:HK$202,214,FALSE())))</f>
        <v>0</v>
      </c>
      <c r="HG30" s="193" t="n">
        <f aca="false">IF(ISERROR(VLOOKUP($A30,'Import OffPeak'!$A$3:HL$99,215,FALSE())-VLOOKUP($A30,'Import OffPeak change'!$A$106:HL$202,215,FALSE())),0,(VLOOKUP($A30,'Import OffPeak'!$A$3:HL$99,215,FALSE())-VLOOKUP($A30,'Import OffPeak change'!$A$106:HL$202,215,FALSE())))</f>
        <v>0</v>
      </c>
      <c r="HH30" s="193" t="n">
        <f aca="false">IF(ISERROR(VLOOKUP($A30,'Import OffPeak'!$A$3:HM$99,216,FALSE())-VLOOKUP($A30,'Import OffPeak change'!$A$106:HM$202,216,FALSE())),0,(VLOOKUP($A30,'Import OffPeak'!$A$3:HM$99,216,FALSE())-VLOOKUP($A30,'Import OffPeak change'!$A$106:HM$202,216,FALSE())))</f>
        <v>0</v>
      </c>
      <c r="HI30" s="193" t="n">
        <f aca="false">IF(ISERROR(VLOOKUP($A30,'Import OffPeak'!$A$3:HN$99,217,FALSE())-VLOOKUP($A30,'Import OffPeak change'!$A$106:HN$202,217,FALSE())),0,(VLOOKUP($A30,'Import OffPeak'!$A$3:HN$99,217,FALSE())-VLOOKUP($A30,'Import OffPeak change'!$A$106:HN$202,217,FALSE())))</f>
        <v>0</v>
      </c>
      <c r="HJ30" s="193" t="n">
        <f aca="false">IF(ISERROR(VLOOKUP($A30,'Import OffPeak'!$A$3:HO$99,218,FALSE())-VLOOKUP($A30,'Import OffPeak change'!$A$106:HO$202,218,FALSE())),0,(VLOOKUP($A30,'Import OffPeak'!$A$3:HO$99,218,FALSE())-VLOOKUP($A30,'Import OffPeak change'!$A$106:HO$202,218,FALSE())))</f>
        <v>0</v>
      </c>
      <c r="HK30" s="193" t="n">
        <f aca="false">IF(ISERROR(VLOOKUP($A30,'Import OffPeak'!$A$3:HP$99,219,FALSE())-VLOOKUP($A30,'Import OffPeak change'!$A$106:HP$202,219,FALSE())),0,(VLOOKUP($A30,'Import OffPeak'!$A$3:HP$99,219,FALSE())-VLOOKUP($A30,'Import OffPeak change'!$A$106:HP$202,219,FALSE())))</f>
        <v>0</v>
      </c>
      <c r="HL30" s="193" t="n">
        <f aca="false">IF(ISERROR(VLOOKUP($A30,'Import OffPeak'!$A$3:HQ$99,220,FALSE())-VLOOKUP($A30,'Import OffPeak change'!$A$106:HQ$202,220,FALSE())),0,(VLOOKUP($A30,'Import OffPeak'!$A$3:HQ$99,220,FALSE())-VLOOKUP($A30,'Import OffPeak change'!$A$106:HQ$202,220,FALSE())))</f>
        <v>0</v>
      </c>
      <c r="HM30" s="193" t="n">
        <f aca="false">IF(ISERROR(VLOOKUP($A30,'Import OffPeak'!$A$3:HR$99,221,FALSE())-VLOOKUP($A30,'Import OffPeak change'!$A$106:HR$202,221,FALSE())),0,(VLOOKUP($A30,'Import OffPeak'!$A$3:HR$99,221,FALSE())-VLOOKUP($A30,'Import OffPeak change'!$A$106:HR$202,221,FALSE())))</f>
        <v>0</v>
      </c>
      <c r="HN30" s="193" t="n">
        <f aca="false">IF(ISERROR(VLOOKUP($A30,'Import OffPeak'!$A$3:HS$99,222,FALSE())-VLOOKUP($A30,'Import OffPeak change'!$A$106:HS$202,222,FALSE())),0,(VLOOKUP($A30,'Import OffPeak'!$A$3:HS$99,222,FALSE())-VLOOKUP($A30,'Import OffPeak change'!$A$106:HS$202,222,FALSE())))</f>
        <v>0</v>
      </c>
      <c r="HO30" s="193" t="n">
        <f aca="false">IF(ISERROR(VLOOKUP($A30,'Import OffPeak'!$A$3:HT$99,223,FALSE())-VLOOKUP($A30,'Import OffPeak change'!$A$106:HT$202,223,FALSE())),0,(VLOOKUP($A30,'Import OffPeak'!$A$3:HT$99,223,FALSE())-VLOOKUP($A30,'Import OffPeak change'!$A$106:HT$202,223,FALSE())))</f>
        <v>0</v>
      </c>
      <c r="HP30" s="193" t="n">
        <f aca="false">IF(ISERROR(VLOOKUP($A30,'Import OffPeak'!$A$3:HU$99,224,FALSE())-VLOOKUP($A30,'Import OffPeak change'!$A$106:HU$202,224,FALSE())),0,(VLOOKUP($A30,'Import OffPeak'!$A$3:HU$99,224,FALSE())-VLOOKUP($A30,'Import OffPeak change'!$A$106:HU$202,224,FALSE())))</f>
        <v>0</v>
      </c>
      <c r="HQ30" s="193" t="n">
        <f aca="false">IF(ISERROR(VLOOKUP($A30,'Import OffPeak'!$A$3:HV$99,225,FALSE())-VLOOKUP($A30,'Import OffPeak change'!$A$106:HV$202,225,FALSE())),0,(VLOOKUP($A30,'Import OffPeak'!$A$3:HV$99,225,FALSE())-VLOOKUP($A30,'Import OffPeak change'!$A$106:HV$202,225,FALSE())))</f>
        <v>0</v>
      </c>
      <c r="HR30" s="193" t="n">
        <f aca="false">IF(ISERROR(VLOOKUP($A30,'Import OffPeak'!$A$3:HW$99,226,FALSE())-VLOOKUP($A30,'Import OffPeak change'!$A$106:HW$202,226,FALSE())),0,(VLOOKUP($A30,'Import OffPeak'!$A$3:HW$99,226,FALSE())-VLOOKUP($A30,'Import OffPeak change'!$A$106:HW$202,226,FALSE())))</f>
        <v>0</v>
      </c>
      <c r="HS30" s="193" t="n">
        <f aca="false">IF(ISERROR(VLOOKUP($A30,'Import OffPeak'!$A$3:HX$99,227,FALSE())-VLOOKUP($A30,'Import OffPeak change'!$A$106:HX$202,227,FALSE())),0,(VLOOKUP($A30,'Import OffPeak'!$A$3:HX$99,227,FALSE())-VLOOKUP($A30,'Import OffPeak change'!$A$106:HX$202,227,FALSE())))</f>
        <v>0</v>
      </c>
      <c r="HT30" s="193" t="n">
        <f aca="false">IF(ISERROR(VLOOKUP($A30,'Import OffPeak'!$A$3:HY$99,228,FALSE())-VLOOKUP($A30,'Import OffPeak change'!$A$106:HY$202,228,FALSE())),0,(VLOOKUP($A30,'Import OffPeak'!$A$3:HY$99,228,FALSE())-VLOOKUP($A30,'Import OffPeak change'!$A$106:HY$202,228,FALSE())))</f>
        <v>0</v>
      </c>
      <c r="HU30" s="193" t="n">
        <f aca="false">IF(ISERROR(VLOOKUP($A30,'Import OffPeak'!$A$3:HZ$99,229,FALSE())-VLOOKUP($A30,'Import OffPeak change'!$A$106:HZ$202,229,FALSE())),0,(VLOOKUP($A30,'Import OffPeak'!$A$3:HZ$99,229,FALSE())-VLOOKUP($A30,'Import OffPeak change'!$A$106:HZ$202,229,FALSE())))</f>
        <v>0</v>
      </c>
      <c r="HV30" s="193" t="n">
        <f aca="false">IF(ISERROR(VLOOKUP($A30,'Import OffPeak'!$A$3:IA$99,230,FALSE())-VLOOKUP($A30,'Import OffPeak change'!$A$106:IA$202,230,FALSE())),0,(VLOOKUP($A30,'Import OffPeak'!$A$3:IA$99,230,FALSE())-VLOOKUP($A30,'Import OffPeak change'!$A$106:IA$202,230,FALSE())))</f>
        <v>0</v>
      </c>
      <c r="HW30" s="193" t="n">
        <f aca="false">IF(ISERROR(VLOOKUP($A30,'Import OffPeak'!$A$3:IB$99,231,FALSE())-VLOOKUP($A30,'Import OffPeak change'!$A$106:IB$202,231,FALSE())),0,(VLOOKUP($A30,'Import OffPeak'!$A$3:IB$99,231,FALSE())-VLOOKUP($A30,'Import OffPeak change'!$A$106:IB$202,231,FALSE())))</f>
        <v>0</v>
      </c>
      <c r="HX30" s="193" t="n">
        <f aca="false">IF(ISERROR(VLOOKUP($A30,'Import OffPeak'!$A$3:IC$99,232,FALSE())-VLOOKUP($A30,'Import OffPeak change'!$A$106:IC$202,232,FALSE())),0,(VLOOKUP($A30,'Import OffPeak'!$A$3:IC$99,232,FALSE())-VLOOKUP($A30,'Import OffPeak change'!$A$106:IC$202,232,FALSE())))</f>
        <v>0</v>
      </c>
      <c r="HY30" s="193" t="n">
        <f aca="false">IF(ISERROR(VLOOKUP($A30,'Import OffPeak'!$A$3:ID$99,233,FALSE())-VLOOKUP($A30,'Import OffPeak change'!$A$106:ID$202,233,FALSE())),0,(VLOOKUP($A30,'Import OffPeak'!$A$3:ID$99,233,FALSE())-VLOOKUP($A30,'Import OffPeak change'!$A$106:ID$202,233,FALSE())))</f>
        <v>0</v>
      </c>
      <c r="HZ30" s="193" t="n">
        <f aca="false">IF(ISERROR(VLOOKUP($A30,'Import OffPeak'!$A$3:IE$99,234,FALSE())-VLOOKUP($A30,'Import OffPeak change'!$A$106:IE$202,234,FALSE())),0,(VLOOKUP($A30,'Import OffPeak'!$A$3:IE$99,234,FALSE())-VLOOKUP($A30,'Import OffPeak change'!$A$106:IE$202,234,FALSE())))</f>
        <v>0</v>
      </c>
      <c r="IA30" s="193" t="n">
        <f aca="false">IF(ISERROR(VLOOKUP($A30,'Import OffPeak'!$A$3:IF$99,235,FALSE())-VLOOKUP($A30,'Import OffPeak change'!$A$106:IF$202,235,FALSE())),0,(VLOOKUP($A30,'Import OffPeak'!$A$3:IF$99,235,FALSE())-VLOOKUP($A30,'Import OffPeak change'!$A$106:IF$202,235,FALSE())))</f>
        <v>0</v>
      </c>
      <c r="IB30" s="193" t="n">
        <f aca="false">IF(ISERROR(VLOOKUP($A30,'Import OffPeak'!$A$3:IG$99,236,FALSE())-VLOOKUP($A30,'Import OffPeak change'!$A$106:IG$202,236,FALSE())),0,(VLOOKUP($A30,'Import OffPeak'!$A$3:IG$99,236,FALSE())-VLOOKUP($A30,'Import OffPeak change'!$A$106:IG$202,236,FALSE())))</f>
        <v>0</v>
      </c>
      <c r="IC30" s="193" t="n">
        <f aca="false">IF(ISERROR(VLOOKUP($A30,'Import OffPeak'!$A$3:IH$99,237,FALSE())-VLOOKUP($A30,'Import OffPeak change'!$A$106:IH$202,237,FALSE())),0,(VLOOKUP($A30,'Import OffPeak'!$A$3:IH$99,237,FALSE())-VLOOKUP($A30,'Import OffPeak change'!$A$106:IH$202,237,FALSE())))</f>
        <v>0</v>
      </c>
      <c r="ID30" s="193" t="n">
        <f aca="false">IF(ISERROR(VLOOKUP($A30,'Import OffPeak'!$A$3:II$99,238,FALSE())-VLOOKUP($A30,'Import OffPeak change'!$A$106:II$202,238,FALSE())),0,(VLOOKUP($A30,'Import OffPeak'!$A$3:II$99,238,FALSE())-VLOOKUP($A30,'Import OffPeak change'!$A$106:II$202,238,FALSE())))</f>
        <v>0</v>
      </c>
      <c r="IE30" s="193" t="n">
        <f aca="false">IF(ISERROR(VLOOKUP($A30,'Import OffPeak'!$A$3:IJ$99,239,FALSE())-VLOOKUP($A30,'Import OffPeak change'!$A$106:IJ$202,239,FALSE())),0,(VLOOKUP($A30,'Import OffPeak'!$A$3:IJ$99,239,FALSE())-VLOOKUP($A30,'Import OffPeak change'!$A$106:IJ$202,239,FALSE())))</f>
        <v>0</v>
      </c>
    </row>
    <row r="31" customFormat="false" ht="12.75" hidden="false" customHeight="false" outlineLevel="0" collapsed="false">
      <c r="A31" s="201" t="str">
        <f aca="false">IF('Import OffPeak'!A28=0,"",'Import OffPeak'!A28)</f>
        <v>EPMI-ST-WSERV</v>
      </c>
      <c r="B31" s="193"/>
      <c r="C31" s="193"/>
      <c r="D31" s="193"/>
      <c r="E31" s="193"/>
      <c r="F31" s="193"/>
      <c r="G31" s="193" t="n">
        <f aca="false">IF(ISERROR(VLOOKUP($A31,'Import OffPeak'!$A$3:L$99,7,FALSE())-VLOOKUP($A31,'Import OffPeak change'!$A$106:L$202,7,FALSE())),0,(VLOOKUP($A31,'Import OffPeak'!$A$3:L$99,7,FALSE())-VLOOKUP($A31,'Import OffPeak change'!$A$106:L$202,7,FALSE())))</f>
        <v>0</v>
      </c>
      <c r="H31" s="193" t="n">
        <f aca="false">IF(ISERROR(VLOOKUP($A31,'Import OffPeak'!$A$3:M$99,8,FALSE())-VLOOKUP($A31,'Import OffPeak change'!$A$106:M$202,8,FALSE())),0,(VLOOKUP($A31,'Import OffPeak'!$A$3:M$99,8,FALSE())-VLOOKUP($A31,'Import OffPeak change'!$A$106:M$202,8,FALSE())))</f>
        <v>0</v>
      </c>
      <c r="I31" s="193" t="n">
        <f aca="false">IF(ISERROR(VLOOKUP($A31,'Import OffPeak'!$A$3:N$99,9,FALSE())-VLOOKUP($A31,'Import OffPeak change'!$A$106:N$202,9,FALSE())),0,(VLOOKUP($A31,'Import OffPeak'!$A$3:N$99,9,FALSE())-VLOOKUP($A31,'Import OffPeak change'!$A$106:N$202,9,FALSE())))</f>
        <v>0</v>
      </c>
      <c r="J31" s="193" t="n">
        <f aca="false">IF(ISERROR(VLOOKUP($A31,'Import OffPeak'!$A$3:O$99,10,FALSE())-VLOOKUP($A31,'Import OffPeak change'!$A$106:O$202,10,FALSE())),0,(VLOOKUP($A31,'Import OffPeak'!$A$3:O$99,10,FALSE())-VLOOKUP($A31,'Import OffPeak change'!$A$106:O$202,10,FALSE())))</f>
        <v>0</v>
      </c>
      <c r="K31" s="193" t="n">
        <f aca="false">IF(ISERROR(VLOOKUP($A31,'Import OffPeak'!$A$3:P$99,11,FALSE())-VLOOKUP($A31,'Import OffPeak change'!$A$106:P$202,11,FALSE())),0,(VLOOKUP($A31,'Import OffPeak'!$A$3:P$99,11,FALSE())-VLOOKUP($A31,'Import OffPeak change'!$A$106:P$202,11,FALSE())))</f>
        <v>0</v>
      </c>
      <c r="L31" s="193" t="n">
        <f aca="false">IF(ISERROR(VLOOKUP($A31,'Import OffPeak'!$A$3:Q$99,12,FALSE())-VLOOKUP($A31,'Import OffPeak change'!$A$106:Q$202,12,FALSE())),0,(VLOOKUP($A31,'Import OffPeak'!$A$3:Q$99,12,FALSE())-VLOOKUP($A31,'Import OffPeak change'!$A$106:Q$202,12,FALSE())))</f>
        <v>0</v>
      </c>
      <c r="M31" s="193" t="n">
        <f aca="false">IF(ISERROR(VLOOKUP($A31,'Import OffPeak'!$A$3:R$99,13,FALSE())-VLOOKUP($A31,'Import OffPeak change'!$A$106:R$202,13,FALSE())),0,(VLOOKUP($A31,'Import OffPeak'!$A$3:R$99,13,FALSE())-VLOOKUP($A31,'Import OffPeak change'!$A$106:R$202,13,FALSE())))</f>
        <v>0</v>
      </c>
      <c r="N31" s="193" t="n">
        <f aca="false">IF(ISERROR(VLOOKUP($A31,'Import OffPeak'!$A$3:S$99,14,FALSE())-VLOOKUP($A31,'Import OffPeak change'!$A$106:S$202,14,FALSE())),0,(VLOOKUP($A31,'Import OffPeak'!$A$3:S$99,14,FALSE())-VLOOKUP($A31,'Import OffPeak change'!$A$106:S$202,14,FALSE())))</f>
        <v>0</v>
      </c>
      <c r="O31" s="193" t="n">
        <f aca="false">IF(ISERROR(VLOOKUP($A31,'Import OffPeak'!$A$3:T$99,15,FALSE())-VLOOKUP($A31,'Import OffPeak change'!$A$106:T$202,15,FALSE())),0,(VLOOKUP($A31,'Import OffPeak'!$A$3:T$99,15,FALSE())-VLOOKUP($A31,'Import OffPeak change'!$A$106:T$202,15,FALSE())))</f>
        <v>0</v>
      </c>
      <c r="P31" s="193" t="n">
        <f aca="false">IF(ISERROR(VLOOKUP($A31,'Import OffPeak'!$A$3:U$99,16,FALSE())-VLOOKUP($A31,'Import OffPeak change'!$A$106:U$202,16,FALSE())),0,(VLOOKUP($A31,'Import OffPeak'!$A$3:U$99,16,FALSE())-VLOOKUP($A31,'Import OffPeak change'!$A$106:U$202,16,FALSE())))</f>
        <v>0</v>
      </c>
      <c r="Q31" s="193" t="n">
        <f aca="false">IF(ISERROR(VLOOKUP($A31,'Import OffPeak'!$A$3:V$99,17,FALSE())-VLOOKUP($A31,'Import OffPeak change'!$A$106:V$202,17,FALSE())),0,(VLOOKUP($A31,'Import OffPeak'!$A$3:V$99,17,FALSE())-VLOOKUP($A31,'Import OffPeak change'!$A$106:V$202,17,FALSE())))</f>
        <v>0</v>
      </c>
      <c r="R31" s="193" t="n">
        <f aca="false">IF(ISERROR(VLOOKUP($A31,'Import OffPeak'!$A$3:W$99,18,FALSE())-VLOOKUP($A31,'Import OffPeak change'!$A$106:W$202,18,FALSE())),0,(VLOOKUP($A31,'Import OffPeak'!$A$3:W$99,18,FALSE())-VLOOKUP($A31,'Import OffPeak change'!$A$106:W$202,18,FALSE())))</f>
        <v>0</v>
      </c>
      <c r="S31" s="193" t="n">
        <f aca="false">IF(ISERROR(VLOOKUP($A31,'Import OffPeak'!$A$3:X$99,19,FALSE())-VLOOKUP($A31,'Import OffPeak change'!$A$106:X$202,19,FALSE())),0,(VLOOKUP($A31,'Import OffPeak'!$A$3:X$99,19,FALSE())-VLOOKUP($A31,'Import OffPeak change'!$A$106:X$202,19,FALSE())))</f>
        <v>0.000946653329000124</v>
      </c>
      <c r="T31" s="193" t="n">
        <f aca="false">IF(ISERROR(VLOOKUP($A31,'Import OffPeak'!$A$3:Y$99,20,FALSE())-VLOOKUP($A31,'Import OffPeak change'!$A$106:Y$202,20,FALSE())),0,(VLOOKUP($A31,'Import OffPeak'!$A$3:Y$99,20,FALSE())-VLOOKUP($A31,'Import OffPeak change'!$A$106:Y$202,20,FALSE())))</f>
        <v>0</v>
      </c>
      <c r="U31" s="193" t="n">
        <f aca="false">IF(ISERROR(VLOOKUP($A31,'Import OffPeak'!$A$3:Z$99,21,FALSE())-VLOOKUP($A31,'Import OffPeak change'!$A$106:Z$202,21,FALSE())),0,(VLOOKUP($A31,'Import OffPeak'!$A$3:Z$99,21,FALSE())-VLOOKUP($A31,'Import OffPeak change'!$A$106:Z$202,21,FALSE())))</f>
        <v>0</v>
      </c>
      <c r="V31" s="193" t="n">
        <f aca="false">IF(ISERROR(VLOOKUP($A31,'Import OffPeak'!$A$3:AA$99,22,FALSE())-VLOOKUP($A31,'Import OffPeak change'!$A$106:AA$202,22,FALSE())),0,(VLOOKUP($A31,'Import OffPeak'!$A$3:AA$99,22,FALSE())-VLOOKUP($A31,'Import OffPeak change'!$A$106:AA$202,22,FALSE())))</f>
        <v>0</v>
      </c>
      <c r="W31" s="193" t="n">
        <f aca="false">IF(ISERROR(VLOOKUP($A31,'Import OffPeak'!$A$3:AB$99,23,FALSE())-VLOOKUP($A31,'Import OffPeak change'!$A$106:AB$202,23,FALSE())),0,(VLOOKUP($A31,'Import OffPeak'!$A$3:AB$99,23,FALSE())-VLOOKUP($A31,'Import OffPeak change'!$A$106:AB$202,23,FALSE())))</f>
        <v>0</v>
      </c>
      <c r="X31" s="193" t="n">
        <f aca="false">IF(ISERROR(VLOOKUP($A31,'Import OffPeak'!$A$3:AC$99,24,FALSE())-VLOOKUP($A31,'Import OffPeak change'!$A$106:AC$202,24,FALSE())),0,(VLOOKUP($A31,'Import OffPeak'!$A$3:AC$99,24,FALSE())-VLOOKUP($A31,'Import OffPeak change'!$A$106:AC$202,24,FALSE())))</f>
        <v>0</v>
      </c>
      <c r="Y31" s="193" t="n">
        <f aca="false">IF(ISERROR(VLOOKUP($A31,'Import OffPeak'!$A$3:AD$99,25,FALSE())-VLOOKUP($A31,'Import OffPeak change'!$A$106:AD$202,25,FALSE())),0,(VLOOKUP($A31,'Import OffPeak'!$A$3:AD$99,25,FALSE())-VLOOKUP($A31,'Import OffPeak change'!$A$106:AD$202,25,FALSE())))</f>
        <v>0</v>
      </c>
      <c r="Z31" s="193" t="n">
        <f aca="false">IF(ISERROR(VLOOKUP($A31,'Import OffPeak'!$A$3:AE$99,26,FALSE())-VLOOKUP($A31,'Import OffPeak change'!$A$106:AE$202,26,FALSE())),0,(VLOOKUP($A31,'Import OffPeak'!$A$3:AE$99,26,FALSE())-VLOOKUP($A31,'Import OffPeak change'!$A$106:AE$202,26,FALSE())))</f>
        <v>0</v>
      </c>
      <c r="AA31" s="193" t="n">
        <f aca="false">IF(ISERROR(VLOOKUP($A31,'Import OffPeak'!$A$3:AF$99,27,FALSE())-VLOOKUP($A31,'Import OffPeak change'!$A$106:AF$202,27,FALSE())),0,(VLOOKUP($A31,'Import OffPeak'!$A$3:AF$99,27,FALSE())-VLOOKUP($A31,'Import OffPeak change'!$A$106:AF$202,27,FALSE())))</f>
        <v>0</v>
      </c>
      <c r="AB31" s="193" t="n">
        <f aca="false">IF(ISERROR(VLOOKUP($A31,'Import OffPeak'!$A$3:AG$99,28,FALSE())-VLOOKUP($A31,'Import OffPeak change'!$A$106:AG$202,28,FALSE())),0,(VLOOKUP($A31,'Import OffPeak'!$A$3:AG$99,28,FALSE())-VLOOKUP($A31,'Import OffPeak change'!$A$106:AG$202,28,FALSE())))</f>
        <v>0</v>
      </c>
      <c r="AC31" s="193" t="n">
        <f aca="false">IF(ISERROR(VLOOKUP($A31,'Import OffPeak'!$A$3:AH$99,29,FALSE())-VLOOKUP($A31,'Import OffPeak change'!$A$106:AH$202,29,FALSE())),0,(VLOOKUP($A31,'Import OffPeak'!$A$3:AH$99,29,FALSE())-VLOOKUP($A31,'Import OffPeak change'!$A$106:AH$202,29,FALSE())))</f>
        <v>0</v>
      </c>
      <c r="AD31" s="193" t="n">
        <f aca="false">IF(ISERROR(VLOOKUP($A31,'Import OffPeak'!$A$3:AI$99,30,FALSE())-VLOOKUP($A31,'Import OffPeak change'!$A$106:AI$202,30,FALSE())),0,(VLOOKUP($A31,'Import OffPeak'!$A$3:AI$99,30,FALSE())-VLOOKUP($A31,'Import OffPeak change'!$A$106:AI$202,30,FALSE())))</f>
        <v>0</v>
      </c>
      <c r="AE31" s="193" t="n">
        <f aca="false">IF(ISERROR(VLOOKUP($A31,'Import OffPeak'!$A$3:AJ$99,31,FALSE())-VLOOKUP($A31,'Import OffPeak change'!$A$106:AJ$202,31,FALSE())),0,(VLOOKUP($A31,'Import OffPeak'!$A$3:AJ$99,31,FALSE())-VLOOKUP($A31,'Import OffPeak change'!$A$106:AJ$202,31,FALSE())))</f>
        <v>0</v>
      </c>
      <c r="AF31" s="193" t="n">
        <f aca="false">IF(ISERROR(VLOOKUP($A31,'Import OffPeak'!$A$3:AK$99,32,FALSE())-VLOOKUP($A31,'Import OffPeak change'!$A$106:AK$202,32,FALSE())),0,(VLOOKUP($A31,'Import OffPeak'!$A$3:AK$99,32,FALSE())-VLOOKUP($A31,'Import OffPeak change'!$A$106:AK$202,32,FALSE())))</f>
        <v>0</v>
      </c>
      <c r="AG31" s="193" t="n">
        <f aca="false">IF(ISERROR(VLOOKUP($A31,'Import OffPeak'!$A$3:AL$99,33,FALSE())-VLOOKUP($A31,'Import OffPeak change'!$A$106:AL$202,33,FALSE())),0,(VLOOKUP($A31,'Import OffPeak'!$A$3:AL$99,33,FALSE())-VLOOKUP($A31,'Import OffPeak change'!$A$106:AL$202,33,FALSE())))</f>
        <v>0</v>
      </c>
      <c r="AH31" s="193" t="n">
        <f aca="false">IF(ISERROR(VLOOKUP($A31,'Import OffPeak'!$A$3:AM$99,34,FALSE())-VLOOKUP($A31,'Import OffPeak change'!$A$106:AM$202,34,FALSE())),0,(VLOOKUP($A31,'Import OffPeak'!$A$3:AM$99,34,FALSE())-VLOOKUP($A31,'Import OffPeak change'!$A$106:AM$202,34,FALSE())))</f>
        <v>0</v>
      </c>
      <c r="AI31" s="193" t="n">
        <f aca="false">IF(ISERROR(VLOOKUP($A31,'Import OffPeak'!$A$3:AN$99,35,FALSE())-VLOOKUP($A31,'Import OffPeak change'!$A$106:AN$202,35,FALSE())),0,(VLOOKUP($A31,'Import OffPeak'!$A$3:AN$99,35,FALSE())-VLOOKUP($A31,'Import OffPeak change'!$A$106:AN$202,35,FALSE())))</f>
        <v>0</v>
      </c>
      <c r="AJ31" s="193" t="n">
        <f aca="false">IF(ISERROR(VLOOKUP($A31,'Import OffPeak'!$A$3:AO$99,36,FALSE())-VLOOKUP($A31,'Import OffPeak change'!$A$106:AO$202,36,FALSE())),0,(VLOOKUP($A31,'Import OffPeak'!$A$3:AO$99,36,FALSE())-VLOOKUP($A31,'Import OffPeak change'!$A$106:AO$202,36,FALSE())))</f>
        <v>0</v>
      </c>
      <c r="AK31" s="193" t="n">
        <f aca="false">IF(ISERROR(VLOOKUP($A31,'Import OffPeak'!$A$3:AP$99,37,FALSE())-VLOOKUP($A31,'Import OffPeak change'!$A$106:AP$202,37,FALSE())),0,(VLOOKUP($A31,'Import OffPeak'!$A$3:AP$99,37,FALSE())-VLOOKUP($A31,'Import OffPeak change'!$A$106:AP$202,37,FALSE())))</f>
        <v>0</v>
      </c>
      <c r="AL31" s="193" t="n">
        <f aca="false">IF(ISERROR(VLOOKUP($A31,'Import OffPeak'!$A$3:AQ$99,38,FALSE())-VLOOKUP($A31,'Import OffPeak change'!$A$106:AQ$202,38,FALSE())),0,(VLOOKUP($A31,'Import OffPeak'!$A$3:AQ$99,38,FALSE())-VLOOKUP($A31,'Import OffPeak change'!$A$106:AQ$202,38,FALSE())))</f>
        <v>0</v>
      </c>
      <c r="AM31" s="193" t="n">
        <f aca="false">IF(ISERROR(VLOOKUP($A31,'Import OffPeak'!$A$3:AR$99,39,FALSE())-VLOOKUP($A31,'Import OffPeak change'!$A$106:AR$202,39,FALSE())),0,(VLOOKUP($A31,'Import OffPeak'!$A$3:AR$99,39,FALSE())-VLOOKUP($A31,'Import OffPeak change'!$A$106:AR$202,39,FALSE())))</f>
        <v>0</v>
      </c>
      <c r="AN31" s="193" t="n">
        <f aca="false">IF(ISERROR(VLOOKUP($A31,'Import OffPeak'!$A$3:AS$99,40,FALSE())-VLOOKUP($A31,'Import OffPeak change'!$A$106:AS$202,40,FALSE())),0,(VLOOKUP($A31,'Import OffPeak'!$A$3:AS$99,40,FALSE())-VLOOKUP($A31,'Import OffPeak change'!$A$106:AS$202,40,FALSE())))</f>
        <v>0</v>
      </c>
      <c r="AO31" s="193" t="n">
        <f aca="false">IF(ISERROR(VLOOKUP($A31,'Import OffPeak'!$A$3:AT$99,41,FALSE())-VLOOKUP($A31,'Import OffPeak change'!$A$106:AT$202,41,FALSE())),0,(VLOOKUP($A31,'Import OffPeak'!$A$3:AT$99,41,FALSE())-VLOOKUP($A31,'Import OffPeak change'!$A$106:AT$202,41,FALSE())))</f>
        <v>0</v>
      </c>
      <c r="AP31" s="193" t="n">
        <f aca="false">IF(ISERROR(VLOOKUP($A31,'Import OffPeak'!$A$3:AU$99,42,FALSE())-VLOOKUP($A31,'Import OffPeak change'!$A$106:AU$202,42,FALSE())),0,(VLOOKUP($A31,'Import OffPeak'!$A$3:AU$99,42,FALSE())-VLOOKUP($A31,'Import OffPeak change'!$A$106:AU$202,42,FALSE())))</f>
        <v>0</v>
      </c>
      <c r="AQ31" s="193" t="n">
        <f aca="false">IF(ISERROR(VLOOKUP($A31,'Import OffPeak'!$A$3:AV$99,43,FALSE())-VLOOKUP($A31,'Import OffPeak change'!$A$106:AV$202,43,FALSE())),0,(VLOOKUP($A31,'Import OffPeak'!$A$3:AV$99,43,FALSE())-VLOOKUP($A31,'Import OffPeak change'!$A$106:AV$202,43,FALSE())))</f>
        <v>0</v>
      </c>
      <c r="AR31" s="193" t="n">
        <f aca="false">IF(ISERROR(VLOOKUP($A31,'Import OffPeak'!$A$3:AW$99,44,FALSE())-VLOOKUP($A31,'Import OffPeak change'!$A$106:AW$202,44,FALSE())),0,(VLOOKUP($A31,'Import OffPeak'!$A$3:AW$99,44,FALSE())-VLOOKUP($A31,'Import OffPeak change'!$A$106:AW$202,44,FALSE())))</f>
        <v>0</v>
      </c>
      <c r="AS31" s="193" t="n">
        <f aca="false">IF(ISERROR(VLOOKUP($A31,'Import OffPeak'!$A$3:AX$99,45,FALSE())-VLOOKUP($A31,'Import OffPeak change'!$A$106:AX$202,45,FALSE())),0,(VLOOKUP($A31,'Import OffPeak'!$A$3:AX$99,45,FALSE())-VLOOKUP($A31,'Import OffPeak change'!$A$106:AX$202,45,FALSE())))</f>
        <v>0</v>
      </c>
      <c r="AT31" s="193" t="n">
        <f aca="false">IF(ISERROR(VLOOKUP($A31,'Import OffPeak'!$A$3:AY$99,46,FALSE())-VLOOKUP($A31,'Import OffPeak change'!$A$106:AY$202,46,FALSE())),0,(VLOOKUP($A31,'Import OffPeak'!$A$3:AY$99,46,FALSE())-VLOOKUP($A31,'Import OffPeak change'!$A$106:AY$202,46,FALSE())))</f>
        <v>0</v>
      </c>
      <c r="AU31" s="193" t="n">
        <f aca="false">IF(ISERROR(VLOOKUP($A31,'Import OffPeak'!$A$3:AZ$99,47,FALSE())-VLOOKUP($A31,'Import OffPeak change'!$A$106:AZ$202,47,FALSE())),0,(VLOOKUP($A31,'Import OffPeak'!$A$3:AZ$99,47,FALSE())-VLOOKUP($A31,'Import OffPeak change'!$A$106:AZ$202,47,FALSE())))</f>
        <v>0</v>
      </c>
      <c r="AV31" s="193" t="n">
        <f aca="false">IF(ISERROR(VLOOKUP($A31,'Import OffPeak'!$A$3:BA$99,48,FALSE())-VLOOKUP($A31,'Import OffPeak change'!$A$106:BA$202,48,FALSE())),0,(VLOOKUP($A31,'Import OffPeak'!$A$3:BA$99,48,FALSE())-VLOOKUP($A31,'Import OffPeak change'!$A$106:BA$202,48,FALSE())))</f>
        <v>0</v>
      </c>
      <c r="AW31" s="193" t="n">
        <f aca="false">IF(ISERROR(VLOOKUP($A31,'Import OffPeak'!$A$3:BB$99,49,FALSE())-VLOOKUP($A31,'Import OffPeak change'!$A$106:BB$202,49,FALSE())),0,(VLOOKUP($A31,'Import OffPeak'!$A$3:BB$99,49,FALSE())-VLOOKUP($A31,'Import OffPeak change'!$A$106:BB$202,49,FALSE())))</f>
        <v>0</v>
      </c>
      <c r="AX31" s="193" t="n">
        <f aca="false">IF(ISERROR(VLOOKUP($A31,'Import OffPeak'!$A$3:BC$99,50,FALSE())-VLOOKUP($A31,'Import OffPeak change'!$A$106:BC$202,50,FALSE())),0,(VLOOKUP($A31,'Import OffPeak'!$A$3:BC$99,50,FALSE())-VLOOKUP($A31,'Import OffPeak change'!$A$106:BC$202,50,FALSE())))</f>
        <v>0</v>
      </c>
      <c r="AY31" s="193" t="n">
        <f aca="false">IF(ISERROR(VLOOKUP($A31,'Import OffPeak'!$A$3:BD$99,51,FALSE())-VLOOKUP($A31,'Import OffPeak change'!$A$106:BD$202,51,FALSE())),0,(VLOOKUP($A31,'Import OffPeak'!$A$3:BD$99,51,FALSE())-VLOOKUP($A31,'Import OffPeak change'!$A$106:BD$202,51,FALSE())))</f>
        <v>0</v>
      </c>
      <c r="AZ31" s="193" t="n">
        <f aca="false">IF(ISERROR(VLOOKUP($A31,'Import OffPeak'!$A$3:BE$99,52,FALSE())-VLOOKUP($A31,'Import OffPeak change'!$A$106:BE$202,52,FALSE())),0,(VLOOKUP($A31,'Import OffPeak'!$A$3:BE$99,52,FALSE())-VLOOKUP($A31,'Import OffPeak change'!$A$106:BE$202,52,FALSE())))</f>
        <v>0</v>
      </c>
      <c r="BA31" s="193" t="n">
        <f aca="false">IF(ISERROR(VLOOKUP($A31,'Import OffPeak'!$A$3:BF$99,53,FALSE())-VLOOKUP($A31,'Import OffPeak change'!$A$106:BF$202,53,FALSE())),0,(VLOOKUP($A31,'Import OffPeak'!$A$3:BF$99,53,FALSE())-VLOOKUP($A31,'Import OffPeak change'!$A$106:BF$202,53,FALSE())))</f>
        <v>0</v>
      </c>
      <c r="BB31" s="193" t="n">
        <f aca="false">IF(ISERROR(VLOOKUP($A31,'Import OffPeak'!$A$3:BG$99,54,FALSE())-VLOOKUP($A31,'Import OffPeak change'!$A$106:BG$202,54,FALSE())),0,(VLOOKUP($A31,'Import OffPeak'!$A$3:BG$99,54,FALSE())-VLOOKUP($A31,'Import OffPeak change'!$A$106:BG$202,54,FALSE())))</f>
        <v>0</v>
      </c>
      <c r="BC31" s="193" t="n">
        <f aca="false">IF(ISERROR(VLOOKUP($A31,'Import OffPeak'!$A$3:BH$99,55,FALSE())-VLOOKUP($A31,'Import OffPeak change'!$A$106:BH$202,55,FALSE())),0,(VLOOKUP($A31,'Import OffPeak'!$A$3:BH$99,55,FALSE())-VLOOKUP($A31,'Import OffPeak change'!$A$106:BH$202,55,FALSE())))</f>
        <v>0</v>
      </c>
      <c r="BD31" s="193" t="n">
        <f aca="false">IF(ISERROR(VLOOKUP($A31,'Import OffPeak'!$A$3:BI$99,56,FALSE())-VLOOKUP($A31,'Import OffPeak change'!$A$106:BI$202,56,FALSE())),0,(VLOOKUP($A31,'Import OffPeak'!$A$3:BI$99,56,FALSE())-VLOOKUP($A31,'Import OffPeak change'!$A$106:BI$202,56,FALSE())))</f>
        <v>0</v>
      </c>
      <c r="BE31" s="193" t="n">
        <f aca="false">IF(ISERROR(VLOOKUP($A31,'Import OffPeak'!$A$3:BJ$99,57,FALSE())-VLOOKUP($A31,'Import OffPeak change'!$A$106:BJ$202,57,FALSE())),0,(VLOOKUP($A31,'Import OffPeak'!$A$3:BJ$99,57,FALSE())-VLOOKUP($A31,'Import OffPeak change'!$A$106:BJ$202,57,FALSE())))</f>
        <v>0</v>
      </c>
      <c r="BF31" s="193" t="n">
        <f aca="false">IF(ISERROR(VLOOKUP($A31,'Import OffPeak'!$A$3:BK$99,58,FALSE())-VLOOKUP($A31,'Import OffPeak change'!$A$106:BK$202,58,FALSE())),0,(VLOOKUP($A31,'Import OffPeak'!$A$3:BK$99,58,FALSE())-VLOOKUP($A31,'Import OffPeak change'!$A$106:BK$202,58,FALSE())))</f>
        <v>0</v>
      </c>
      <c r="BG31" s="193" t="n">
        <f aca="false">IF(ISERROR(VLOOKUP($A31,'Import OffPeak'!$A$3:BL$99,59,FALSE())-VLOOKUP($A31,'Import OffPeak change'!$A$106:BL$202,59,FALSE())),0,(VLOOKUP($A31,'Import OffPeak'!$A$3:BL$99,59,FALSE())-VLOOKUP($A31,'Import OffPeak change'!$A$106:BL$202,59,FALSE())))</f>
        <v>0</v>
      </c>
      <c r="BH31" s="193" t="n">
        <f aca="false">IF(ISERROR(VLOOKUP($A31,'Import OffPeak'!$A$3:BM$99,60,FALSE())-VLOOKUP($A31,'Import OffPeak change'!$A$106:BM$202,60,FALSE())),0,(VLOOKUP($A31,'Import OffPeak'!$A$3:BM$99,60,FALSE())-VLOOKUP($A31,'Import OffPeak change'!$A$106:BM$202,60,FALSE())))</f>
        <v>0</v>
      </c>
      <c r="BI31" s="193" t="n">
        <f aca="false">IF(ISERROR(VLOOKUP($A31,'Import OffPeak'!$A$3:BN$99,61,FALSE())-VLOOKUP($A31,'Import OffPeak change'!$A$106:BN$202,61,FALSE())),0,(VLOOKUP($A31,'Import OffPeak'!$A$3:BN$99,61,FALSE())-VLOOKUP($A31,'Import OffPeak change'!$A$106:BN$202,61,FALSE())))</f>
        <v>0</v>
      </c>
      <c r="BJ31" s="193" t="n">
        <f aca="false">IF(ISERROR(VLOOKUP($A31,'Import OffPeak'!$A$3:BO$99,62,FALSE())-VLOOKUP($A31,'Import OffPeak change'!$A$106:BO$202,62,FALSE())),0,(VLOOKUP($A31,'Import OffPeak'!$A$3:BO$99,62,FALSE())-VLOOKUP($A31,'Import OffPeak change'!$A$106:BO$202,62,FALSE())))</f>
        <v>0</v>
      </c>
      <c r="BK31" s="193" t="n">
        <f aca="false">IF(ISERROR(VLOOKUP($A31,'Import OffPeak'!$A$3:BP$99,63,FALSE())-VLOOKUP($A31,'Import OffPeak change'!$A$106:BP$202,63,FALSE())),0,(VLOOKUP($A31,'Import OffPeak'!$A$3:BP$99,63,FALSE())-VLOOKUP($A31,'Import OffPeak change'!$A$106:BP$202,63,FALSE())))</f>
        <v>0</v>
      </c>
      <c r="BL31" s="193" t="n">
        <f aca="false">IF(ISERROR(VLOOKUP($A31,'Import OffPeak'!$A$3:BQ$99,64,FALSE())-VLOOKUP($A31,'Import OffPeak change'!$A$106:BQ$202,64,FALSE())),0,(VLOOKUP($A31,'Import OffPeak'!$A$3:BQ$99,64,FALSE())-VLOOKUP($A31,'Import OffPeak change'!$A$106:BQ$202,64,FALSE())))</f>
        <v>0</v>
      </c>
      <c r="BM31" s="193" t="n">
        <f aca="false">IF(ISERROR(VLOOKUP($A31,'Import OffPeak'!$A$3:BR$99,65,FALSE())-VLOOKUP($A31,'Import OffPeak change'!$A$106:BR$202,65,FALSE())),0,(VLOOKUP($A31,'Import OffPeak'!$A$3:BR$99,65,FALSE())-VLOOKUP($A31,'Import OffPeak change'!$A$106:BR$202,65,FALSE())))</f>
        <v>0</v>
      </c>
      <c r="BN31" s="193" t="n">
        <f aca="false">IF(ISERROR(VLOOKUP($A31,'Import OffPeak'!$A$3:BS$99,66,FALSE())-VLOOKUP($A31,'Import OffPeak change'!$A$106:BS$202,66,FALSE())),0,(VLOOKUP($A31,'Import OffPeak'!$A$3:BS$99,66,FALSE())-VLOOKUP($A31,'Import OffPeak change'!$A$106:BS$202,66,FALSE())))</f>
        <v>0</v>
      </c>
      <c r="BO31" s="193" t="n">
        <f aca="false">IF(ISERROR(VLOOKUP($A31,'Import OffPeak'!$A$3:BT$99,67,FALSE())-VLOOKUP($A31,'Import OffPeak change'!$A$106:BT$202,67,FALSE())),0,(VLOOKUP($A31,'Import OffPeak'!$A$3:BT$99,67,FALSE())-VLOOKUP($A31,'Import OffPeak change'!$A$106:BT$202,67,FALSE())))</f>
        <v>0</v>
      </c>
      <c r="BP31" s="193" t="n">
        <f aca="false">IF(ISERROR(VLOOKUP($A31,'Import OffPeak'!$A$3:BU$99,68,FALSE())-VLOOKUP($A31,'Import OffPeak change'!$A$106:BU$202,68,FALSE())),0,(VLOOKUP($A31,'Import OffPeak'!$A$3:BU$99,68,FALSE())-VLOOKUP($A31,'Import OffPeak change'!$A$106:BU$202,68,FALSE())))</f>
        <v>0</v>
      </c>
      <c r="BQ31" s="193" t="n">
        <f aca="false">IF(ISERROR(VLOOKUP($A31,'Import OffPeak'!$A$3:BV$99,69,FALSE())-VLOOKUP($A31,'Import OffPeak change'!$A$106:BV$202,69,FALSE())),0,(VLOOKUP($A31,'Import OffPeak'!$A$3:BV$99,69,FALSE())-VLOOKUP($A31,'Import OffPeak change'!$A$106:BV$202,69,FALSE())))</f>
        <v>0</v>
      </c>
      <c r="BR31" s="193" t="n">
        <f aca="false">IF(ISERROR(VLOOKUP($A31,'Import OffPeak'!$A$3:BW$99,70,FALSE())-VLOOKUP($A31,'Import OffPeak change'!$A$106:BW$202,70,FALSE())),0,(VLOOKUP($A31,'Import OffPeak'!$A$3:BW$99,70,FALSE())-VLOOKUP($A31,'Import OffPeak change'!$A$106:BW$202,70,FALSE())))</f>
        <v>0</v>
      </c>
      <c r="BS31" s="193" t="n">
        <f aca="false">IF(ISERROR(VLOOKUP($A31,'Import OffPeak'!$A$3:BX$99,71,FALSE())-VLOOKUP($A31,'Import OffPeak change'!$A$106:BX$202,71,FALSE())),0,(VLOOKUP($A31,'Import OffPeak'!$A$3:BX$99,71,FALSE())-VLOOKUP($A31,'Import OffPeak change'!$A$106:BX$202,71,FALSE())))</f>
        <v>0</v>
      </c>
      <c r="BT31" s="193" t="n">
        <f aca="false">IF(ISERROR(VLOOKUP($A31,'Import OffPeak'!$A$3:BY$99,72,FALSE())-VLOOKUP($A31,'Import OffPeak change'!$A$106:BY$202,72,FALSE())),0,(VLOOKUP($A31,'Import OffPeak'!$A$3:BY$99,72,FALSE())-VLOOKUP($A31,'Import OffPeak change'!$A$106:BY$202,72,FALSE())))</f>
        <v>0</v>
      </c>
      <c r="BU31" s="193" t="n">
        <f aca="false">IF(ISERROR(VLOOKUP($A31,'Import OffPeak'!$A$3:BZ$99,73,FALSE())-VLOOKUP($A31,'Import OffPeak change'!$A$106:BZ$202,73,FALSE())),0,(VLOOKUP($A31,'Import OffPeak'!$A$3:BZ$99,73,FALSE())-VLOOKUP($A31,'Import OffPeak change'!$A$106:BZ$202,73,FALSE())))</f>
        <v>0</v>
      </c>
      <c r="BV31" s="193" t="n">
        <f aca="false">IF(ISERROR(VLOOKUP($A31,'Import OffPeak'!$A$3:CA$99,74,FALSE())-VLOOKUP($A31,'Import OffPeak change'!$A$106:CA$202,74,FALSE())),0,(VLOOKUP($A31,'Import OffPeak'!$A$3:CA$99,74,FALSE())-VLOOKUP($A31,'Import OffPeak change'!$A$106:CA$202,74,FALSE())))</f>
        <v>0</v>
      </c>
      <c r="BW31" s="193" t="n">
        <f aca="false">IF(ISERROR(VLOOKUP($A31,'Import OffPeak'!$A$3:CB$99,75,FALSE())-VLOOKUP($A31,'Import OffPeak change'!$A$106:CB$202,75,FALSE())),0,(VLOOKUP($A31,'Import OffPeak'!$A$3:CB$99,75,FALSE())-VLOOKUP($A31,'Import OffPeak change'!$A$106:CB$202,75,FALSE())))</f>
        <v>0</v>
      </c>
      <c r="BX31" s="193" t="n">
        <f aca="false">IF(ISERROR(VLOOKUP($A31,'Import OffPeak'!$A$3:CC$99,76,FALSE())-VLOOKUP($A31,'Import OffPeak change'!$A$106:CC$202,76,FALSE())),0,(VLOOKUP($A31,'Import OffPeak'!$A$3:CC$99,76,FALSE())-VLOOKUP($A31,'Import OffPeak change'!$A$106:CC$202,76,FALSE())))</f>
        <v>0</v>
      </c>
      <c r="BY31" s="193" t="n">
        <f aca="false">IF(ISERROR(VLOOKUP($A31,'Import OffPeak'!$A$3:CD$99,77,FALSE())-VLOOKUP($A31,'Import OffPeak change'!$A$106:CD$202,77,FALSE())),0,(VLOOKUP($A31,'Import OffPeak'!$A$3:CD$99,77,FALSE())-VLOOKUP($A31,'Import OffPeak change'!$A$106:CD$202,77,FALSE())))</f>
        <v>0</v>
      </c>
      <c r="BZ31" s="193" t="n">
        <f aca="false">IF(ISERROR(VLOOKUP($A31,'Import OffPeak'!$A$3:CE$99,78,FALSE())-VLOOKUP($A31,'Import OffPeak change'!$A$106:CE$202,78,FALSE())),0,(VLOOKUP($A31,'Import OffPeak'!$A$3:CE$99,78,FALSE())-VLOOKUP($A31,'Import OffPeak change'!$A$106:CE$202,78,FALSE())))</f>
        <v>0</v>
      </c>
      <c r="CA31" s="193" t="n">
        <f aca="false">IF(ISERROR(VLOOKUP($A31,'Import OffPeak'!$A$3:CF$99,79,FALSE())-VLOOKUP($A31,'Import OffPeak change'!$A$106:CF$202,79,FALSE())),0,(VLOOKUP($A31,'Import OffPeak'!$A$3:CF$99,79,FALSE())-VLOOKUP($A31,'Import OffPeak change'!$A$106:CF$202,79,FALSE())))</f>
        <v>0</v>
      </c>
      <c r="CB31" s="193" t="n">
        <f aca="false">IF(ISERROR(VLOOKUP($A31,'Import OffPeak'!$A$3:CG$99,80,FALSE())-VLOOKUP($A31,'Import OffPeak change'!$A$106:CG$202,80,FALSE())),0,(VLOOKUP($A31,'Import OffPeak'!$A$3:CG$99,80,FALSE())-VLOOKUP($A31,'Import OffPeak change'!$A$106:CG$202,80,FALSE())))</f>
        <v>0</v>
      </c>
      <c r="CC31" s="193" t="n">
        <f aca="false">IF(ISERROR(VLOOKUP($A31,'Import OffPeak'!$A$3:CH$99,81,FALSE())-VLOOKUP($A31,'Import OffPeak change'!$A$106:CH$202,81,FALSE())),0,(VLOOKUP($A31,'Import OffPeak'!$A$3:CH$99,81,FALSE())-VLOOKUP($A31,'Import OffPeak change'!$A$106:CH$202,81,FALSE())))</f>
        <v>0</v>
      </c>
      <c r="CD31" s="193" t="n">
        <f aca="false">IF(ISERROR(VLOOKUP($A31,'Import OffPeak'!$A$3:CI$99,82,FALSE())-VLOOKUP($A31,'Import OffPeak change'!$A$106:CI$202,82,FALSE())),0,(VLOOKUP($A31,'Import OffPeak'!$A$3:CI$99,82,FALSE())-VLOOKUP($A31,'Import OffPeak change'!$A$106:CI$202,82,FALSE())))</f>
        <v>0</v>
      </c>
      <c r="CE31" s="193" t="n">
        <f aca="false">IF(ISERROR(VLOOKUP($A31,'Import OffPeak'!$A$3:CJ$99,83,FALSE())-VLOOKUP($A31,'Import OffPeak change'!$A$106:CJ$202,83,FALSE())),0,(VLOOKUP($A31,'Import OffPeak'!$A$3:CJ$99,83,FALSE())-VLOOKUP($A31,'Import OffPeak change'!$A$106:CJ$202,83,FALSE())))</f>
        <v>0</v>
      </c>
      <c r="CF31" s="193" t="n">
        <f aca="false">IF(ISERROR(VLOOKUP($A31,'Import OffPeak'!$A$3:CK$99,84,FALSE())-VLOOKUP($A31,'Import OffPeak change'!$A$106:CK$202,84,FALSE())),0,(VLOOKUP($A31,'Import OffPeak'!$A$3:CK$99,84,FALSE())-VLOOKUP($A31,'Import OffPeak change'!$A$106:CK$202,84,FALSE())))</f>
        <v>0</v>
      </c>
      <c r="CG31" s="193" t="n">
        <f aca="false">IF(ISERROR(VLOOKUP($A31,'Import OffPeak'!$A$3:CL$99,85,FALSE())-VLOOKUP($A31,'Import OffPeak change'!$A$106:CL$202,85,FALSE())),0,(VLOOKUP($A31,'Import OffPeak'!$A$3:CL$99,85,FALSE())-VLOOKUP($A31,'Import OffPeak change'!$A$106:CL$202,85,FALSE())))</f>
        <v>0</v>
      </c>
      <c r="CH31" s="193" t="n">
        <f aca="false">IF(ISERROR(VLOOKUP($A31,'Import OffPeak'!$A$3:CM$99,86,FALSE())-VLOOKUP($A31,'Import OffPeak change'!$A$106:CM$202,86,FALSE())),0,(VLOOKUP($A31,'Import OffPeak'!$A$3:CM$99,86,FALSE())-VLOOKUP($A31,'Import OffPeak change'!$A$106:CM$202,86,FALSE())))</f>
        <v>0</v>
      </c>
      <c r="CI31" s="193" t="n">
        <f aca="false">IF(ISERROR(VLOOKUP($A31,'Import OffPeak'!$A$3:CN$99,87,FALSE())-VLOOKUP($A31,'Import OffPeak change'!$A$106:CN$202,87,FALSE())),0,(VLOOKUP($A31,'Import OffPeak'!$A$3:CN$99,87,FALSE())-VLOOKUP($A31,'Import OffPeak change'!$A$106:CN$202,87,FALSE())))</f>
        <v>0</v>
      </c>
      <c r="CJ31" s="193" t="n">
        <f aca="false">IF(ISERROR(VLOOKUP($A31,'Import OffPeak'!$A$3:CO$99,88,FALSE())-VLOOKUP($A31,'Import OffPeak change'!$A$106:CO$202,88,FALSE())),0,(VLOOKUP($A31,'Import OffPeak'!$A$3:CO$99,88,FALSE())-VLOOKUP($A31,'Import OffPeak change'!$A$106:CO$202,88,FALSE())))</f>
        <v>0</v>
      </c>
      <c r="CK31" s="193" t="n">
        <f aca="false">IF(ISERROR(VLOOKUP($A31,'Import OffPeak'!$A$3:CP$99,89,FALSE())-VLOOKUP($A31,'Import OffPeak change'!$A$106:CP$202,89,FALSE())),0,(VLOOKUP($A31,'Import OffPeak'!$A$3:CP$99,89,FALSE())-VLOOKUP($A31,'Import OffPeak change'!$A$106:CP$202,89,FALSE())))</f>
        <v>0</v>
      </c>
      <c r="CL31" s="193" t="n">
        <f aca="false">IF(ISERROR(VLOOKUP($A31,'Import OffPeak'!$A$3:CQ$99,90,FALSE())-VLOOKUP($A31,'Import OffPeak change'!$A$106:CQ$202,90,FALSE())),0,(VLOOKUP($A31,'Import OffPeak'!$A$3:CQ$99,90,FALSE())-VLOOKUP($A31,'Import OffPeak change'!$A$106:CQ$202,90,FALSE())))</f>
        <v>0</v>
      </c>
      <c r="CM31" s="193" t="n">
        <f aca="false">IF(ISERROR(VLOOKUP($A31,'Import OffPeak'!$A$3:CR$99,91,FALSE())-VLOOKUP($A31,'Import OffPeak change'!$A$106:CR$202,91,FALSE())),0,(VLOOKUP($A31,'Import OffPeak'!$A$3:CR$99,91,FALSE())-VLOOKUP($A31,'Import OffPeak change'!$A$106:CR$202,91,FALSE())))</f>
        <v>0</v>
      </c>
      <c r="CN31" s="193" t="n">
        <f aca="false">IF(ISERROR(VLOOKUP($A31,'Import OffPeak'!$A$3:CS$99,92,FALSE())-VLOOKUP($A31,'Import OffPeak change'!$A$106:CS$202,92,FALSE())),0,(VLOOKUP($A31,'Import OffPeak'!$A$3:CS$99,92,FALSE())-VLOOKUP($A31,'Import OffPeak change'!$A$106:CS$202,92,FALSE())))</f>
        <v>0</v>
      </c>
      <c r="CO31" s="193" t="n">
        <f aca="false">IF(ISERROR(VLOOKUP($A31,'Import OffPeak'!$A$3:CT$99,93,FALSE())-VLOOKUP($A31,'Import OffPeak change'!$A$106:CT$202,93,FALSE())),0,(VLOOKUP($A31,'Import OffPeak'!$A$3:CT$99,93,FALSE())-VLOOKUP($A31,'Import OffPeak change'!$A$106:CT$202,93,FALSE())))</f>
        <v>0</v>
      </c>
      <c r="CP31" s="193" t="n">
        <f aca="false">IF(ISERROR(VLOOKUP($A31,'Import OffPeak'!$A$3:CU$99,94,FALSE())-VLOOKUP($A31,'Import OffPeak change'!$A$106:CU$202,94,FALSE())),0,(VLOOKUP($A31,'Import OffPeak'!$A$3:CU$99,94,FALSE())-VLOOKUP($A31,'Import OffPeak change'!$A$106:CU$202,94,FALSE())))</f>
        <v>0</v>
      </c>
      <c r="CQ31" s="193" t="n">
        <f aca="false">IF(ISERROR(VLOOKUP($A31,'Import OffPeak'!$A$3:CV$99,95,FALSE())-VLOOKUP($A31,'Import OffPeak change'!$A$106:CV$202,95,FALSE())),0,(VLOOKUP($A31,'Import OffPeak'!$A$3:CV$99,95,FALSE())-VLOOKUP($A31,'Import OffPeak change'!$A$106:CV$202,95,FALSE())))</f>
        <v>0</v>
      </c>
      <c r="CR31" s="193" t="n">
        <f aca="false">IF(ISERROR(VLOOKUP($A31,'Import OffPeak'!$A$3:CW$99,96,FALSE())-VLOOKUP($A31,'Import OffPeak change'!$A$106:CW$202,96,FALSE())),0,(VLOOKUP($A31,'Import OffPeak'!$A$3:CW$99,96,FALSE())-VLOOKUP($A31,'Import OffPeak change'!$A$106:CW$202,96,FALSE())))</f>
        <v>0</v>
      </c>
      <c r="CS31" s="193" t="n">
        <f aca="false">IF(ISERROR(VLOOKUP($A31,'Import OffPeak'!$A$3:CX$99,97,FALSE())-VLOOKUP($A31,'Import OffPeak change'!$A$106:CX$202,97,FALSE())),0,(VLOOKUP($A31,'Import OffPeak'!$A$3:CX$99,97,FALSE())-VLOOKUP($A31,'Import OffPeak change'!$A$106:CX$202,97,FALSE())))</f>
        <v>0</v>
      </c>
      <c r="CT31" s="193" t="n">
        <f aca="false">IF(ISERROR(VLOOKUP($A31,'Import OffPeak'!$A$3:CY$99,98,FALSE())-VLOOKUP($A31,'Import OffPeak change'!$A$106:CY$202,98,FALSE())),0,(VLOOKUP($A31,'Import OffPeak'!$A$3:CY$99,98,FALSE())-VLOOKUP($A31,'Import OffPeak change'!$A$106:CY$202,98,FALSE())))</f>
        <v>0</v>
      </c>
      <c r="CU31" s="193" t="n">
        <f aca="false">IF(ISERROR(VLOOKUP($A31,'Import OffPeak'!$A$3:CZ$99,99,FALSE())-VLOOKUP($A31,'Import OffPeak change'!$A$106:CZ$202,99,FALSE())),0,(VLOOKUP($A31,'Import OffPeak'!$A$3:CZ$99,99,FALSE())-VLOOKUP($A31,'Import OffPeak change'!$A$106:CZ$202,99,FALSE())))</f>
        <v>0</v>
      </c>
      <c r="CV31" s="193" t="n">
        <f aca="false">IF(ISERROR(VLOOKUP($A31,'Import OffPeak'!$A$3:DA$99,100,FALSE())-VLOOKUP($A31,'Import OffPeak change'!$A$106:DA$202,100,FALSE())),0,(VLOOKUP($A31,'Import OffPeak'!$A$3:DA$99,100,FALSE())-VLOOKUP($A31,'Import OffPeak change'!$A$106:DA$202,100,FALSE())))</f>
        <v>0</v>
      </c>
      <c r="CW31" s="193" t="n">
        <f aca="false">IF(ISERROR(VLOOKUP($A31,'Import OffPeak'!$A$3:DB$99,101,FALSE())-VLOOKUP($A31,'Import OffPeak change'!$A$106:DB$202,101,FALSE())),0,(VLOOKUP($A31,'Import OffPeak'!$A$3:DB$99,101,FALSE())-VLOOKUP($A31,'Import OffPeak change'!$A$106:DB$202,101,FALSE())))</f>
        <v>0</v>
      </c>
      <c r="CX31" s="193" t="n">
        <f aca="false">IF(ISERROR(VLOOKUP($A31,'Import OffPeak'!$A$3:DC$99,102,FALSE())-VLOOKUP($A31,'Import OffPeak change'!$A$106:DC$202,102,FALSE())),0,(VLOOKUP($A31,'Import OffPeak'!$A$3:DC$99,102,FALSE())-VLOOKUP($A31,'Import OffPeak change'!$A$106:DC$202,102,FALSE())))</f>
        <v>0</v>
      </c>
      <c r="CY31" s="193" t="n">
        <f aca="false">IF(ISERROR(VLOOKUP($A31,'Import OffPeak'!$A$3:DD$99,103,FALSE())-VLOOKUP($A31,'Import OffPeak change'!$A$106:DD$202,103,FALSE())),0,(VLOOKUP($A31,'Import OffPeak'!$A$3:DD$99,103,FALSE())-VLOOKUP($A31,'Import OffPeak change'!$A$106:DD$202,103,FALSE())))</f>
        <v>0</v>
      </c>
      <c r="CZ31" s="193" t="n">
        <f aca="false">IF(ISERROR(VLOOKUP($A31,'Import OffPeak'!$A$3:DE$99,104,FALSE())-VLOOKUP($A31,'Import OffPeak change'!$A$106:DE$202,104,FALSE())),0,(VLOOKUP($A31,'Import OffPeak'!$A$3:DE$99,104,FALSE())-VLOOKUP($A31,'Import OffPeak change'!$A$106:DE$202,104,FALSE())))</f>
        <v>0</v>
      </c>
      <c r="DA31" s="193" t="n">
        <f aca="false">IF(ISERROR(VLOOKUP($A31,'Import OffPeak'!$A$3:DF$99,105,FALSE())-VLOOKUP($A31,'Import OffPeak change'!$A$106:DF$202,105,FALSE())),0,(VLOOKUP($A31,'Import OffPeak'!$A$3:DF$99,105,FALSE())-VLOOKUP($A31,'Import OffPeak change'!$A$106:DF$202,105,FALSE())))</f>
        <v>0</v>
      </c>
      <c r="DB31" s="193" t="n">
        <f aca="false">IF(ISERROR(VLOOKUP($A31,'Import OffPeak'!$A$3:DG$99,106,FALSE())-VLOOKUP($A31,'Import OffPeak change'!$A$106:DG$202,106,FALSE())),0,(VLOOKUP($A31,'Import OffPeak'!$A$3:DG$99,106,FALSE())-VLOOKUP($A31,'Import OffPeak change'!$A$106:DG$202,106,FALSE())))</f>
        <v>0</v>
      </c>
      <c r="DC31" s="193" t="n">
        <f aca="false">IF(ISERROR(VLOOKUP($A31,'Import OffPeak'!$A$3:DH$99,107,FALSE())-VLOOKUP($A31,'Import OffPeak change'!$A$106:DH$202,107,FALSE())),0,(VLOOKUP($A31,'Import OffPeak'!$A$3:DH$99,107,FALSE())-VLOOKUP($A31,'Import OffPeak change'!$A$106:DH$202,107,FALSE())))</f>
        <v>0</v>
      </c>
      <c r="DD31" s="193" t="n">
        <f aca="false">IF(ISERROR(VLOOKUP($A31,'Import OffPeak'!$A$3:DI$99,108,FALSE())-VLOOKUP($A31,'Import OffPeak change'!$A$106:DI$202,108,FALSE())),0,(VLOOKUP($A31,'Import OffPeak'!$A$3:DI$99,108,FALSE())-VLOOKUP($A31,'Import OffPeak change'!$A$106:DI$202,108,FALSE())))</f>
        <v>0</v>
      </c>
      <c r="DE31" s="193" t="n">
        <f aca="false">IF(ISERROR(VLOOKUP($A31,'Import OffPeak'!$A$3:DJ$99,109,FALSE())-VLOOKUP($A31,'Import OffPeak change'!$A$106:DJ$202,109,FALSE())),0,(VLOOKUP($A31,'Import OffPeak'!$A$3:DJ$99,109,FALSE())-VLOOKUP($A31,'Import OffPeak change'!$A$106:DJ$202,109,FALSE())))</f>
        <v>0</v>
      </c>
      <c r="DF31" s="193" t="n">
        <f aca="false">IF(ISERROR(VLOOKUP($A31,'Import OffPeak'!$A$3:DK$99,110,FALSE())-VLOOKUP($A31,'Import OffPeak change'!$A$106:DK$202,110,FALSE())),0,(VLOOKUP($A31,'Import OffPeak'!$A$3:DK$99,110,FALSE())-VLOOKUP($A31,'Import OffPeak change'!$A$106:DK$202,110,FALSE())))</f>
        <v>0</v>
      </c>
      <c r="DG31" s="193" t="n">
        <f aca="false">IF(ISERROR(VLOOKUP($A31,'Import OffPeak'!$A$3:DL$99,111,FALSE())-VLOOKUP($A31,'Import OffPeak change'!$A$106:DL$202,111,FALSE())),0,(VLOOKUP($A31,'Import OffPeak'!$A$3:DL$99,111,FALSE())-VLOOKUP($A31,'Import OffPeak change'!$A$106:DL$202,111,FALSE())))</f>
        <v>0</v>
      </c>
      <c r="DH31" s="193" t="n">
        <f aca="false">IF(ISERROR(VLOOKUP($A31,'Import OffPeak'!$A$3:DM$99,112,FALSE())-VLOOKUP($A31,'Import OffPeak change'!$A$106:DM$202,112,FALSE())),0,(VLOOKUP($A31,'Import OffPeak'!$A$3:DM$99,112,FALSE())-VLOOKUP($A31,'Import OffPeak change'!$A$106:DM$202,112,FALSE())))</f>
        <v>0</v>
      </c>
      <c r="DI31" s="193" t="n">
        <f aca="false">IF(ISERROR(VLOOKUP($A31,'Import OffPeak'!$A$3:DN$99,113,FALSE())-VLOOKUP($A31,'Import OffPeak change'!$A$106:DN$202,113,FALSE())),0,(VLOOKUP($A31,'Import OffPeak'!$A$3:DN$99,113,FALSE())-VLOOKUP($A31,'Import OffPeak change'!$A$106:DN$202,113,FALSE())))</f>
        <v>0</v>
      </c>
      <c r="DJ31" s="193" t="n">
        <f aca="false">IF(ISERROR(VLOOKUP($A31,'Import OffPeak'!$A$3:DO$99,114,FALSE())-VLOOKUP($A31,'Import OffPeak change'!$A$106:DO$202,114,FALSE())),0,(VLOOKUP($A31,'Import OffPeak'!$A$3:DO$99,114,FALSE())-VLOOKUP($A31,'Import OffPeak change'!$A$106:DO$202,114,FALSE())))</f>
        <v>0</v>
      </c>
      <c r="DK31" s="193" t="n">
        <f aca="false">IF(ISERROR(VLOOKUP($A31,'Import OffPeak'!$A$3:DP$99,115,FALSE())-VLOOKUP($A31,'Import OffPeak change'!$A$106:DP$202,115,FALSE())),0,(VLOOKUP($A31,'Import OffPeak'!$A$3:DP$99,115,FALSE())-VLOOKUP($A31,'Import OffPeak change'!$A$106:DP$202,115,FALSE())))</f>
        <v>0</v>
      </c>
      <c r="DL31" s="193" t="n">
        <f aca="false">IF(ISERROR(VLOOKUP($A31,'Import OffPeak'!$A$3:DQ$99,116,FALSE())-VLOOKUP($A31,'Import OffPeak change'!$A$106:DQ$202,116,FALSE())),0,(VLOOKUP($A31,'Import OffPeak'!$A$3:DQ$99,116,FALSE())-VLOOKUP($A31,'Import OffPeak change'!$A$106:DQ$202,116,FALSE())))</f>
        <v>0</v>
      </c>
      <c r="DM31" s="193" t="n">
        <f aca="false">IF(ISERROR(VLOOKUP($A31,'Import OffPeak'!$A$3:DR$99,117,FALSE())-VLOOKUP($A31,'Import OffPeak change'!$A$106:DR$202,117,FALSE())),0,(VLOOKUP($A31,'Import OffPeak'!$A$3:DR$99,117,FALSE())-VLOOKUP($A31,'Import OffPeak change'!$A$106:DR$202,117,FALSE())))</f>
        <v>0</v>
      </c>
      <c r="DN31" s="193" t="n">
        <f aca="false">IF(ISERROR(VLOOKUP($A31,'Import OffPeak'!$A$3:DS$99,118,FALSE())-VLOOKUP($A31,'Import OffPeak change'!$A$106:DS$202,118,FALSE())),0,(VLOOKUP($A31,'Import OffPeak'!$A$3:DS$99,118,FALSE())-VLOOKUP($A31,'Import OffPeak change'!$A$106:DS$202,118,FALSE())))</f>
        <v>0</v>
      </c>
      <c r="DO31" s="193" t="n">
        <f aca="false">IF(ISERROR(VLOOKUP($A31,'Import OffPeak'!$A$3:DT$99,119,FALSE())-VLOOKUP($A31,'Import OffPeak change'!$A$106:DT$202,119,FALSE())),0,(VLOOKUP($A31,'Import OffPeak'!$A$3:DT$99,119,FALSE())-VLOOKUP($A31,'Import OffPeak change'!$A$106:DT$202,119,FALSE())))</f>
        <v>0</v>
      </c>
      <c r="DP31" s="193" t="n">
        <f aca="false">IF(ISERROR(VLOOKUP($A31,'Import OffPeak'!$A$3:DU$99,120,FALSE())-VLOOKUP($A31,'Import OffPeak change'!$A$106:DU$202,120,FALSE())),0,(VLOOKUP($A31,'Import OffPeak'!$A$3:DU$99,120,FALSE())-VLOOKUP($A31,'Import OffPeak change'!$A$106:DU$202,120,FALSE())))</f>
        <v>0</v>
      </c>
      <c r="DQ31" s="193" t="n">
        <f aca="false">IF(ISERROR(VLOOKUP($A31,'Import OffPeak'!$A$3:DV$99,121,FALSE())-VLOOKUP($A31,'Import OffPeak change'!$A$106:DV$202,121,FALSE())),0,(VLOOKUP($A31,'Import OffPeak'!$A$3:DV$99,121,FALSE())-VLOOKUP($A31,'Import OffPeak change'!$A$106:DV$202,121,FALSE())))</f>
        <v>0</v>
      </c>
      <c r="DR31" s="193" t="n">
        <f aca="false">IF(ISERROR(VLOOKUP($A31,'Import OffPeak'!$A$3:DW$99,122,FALSE())-VLOOKUP($A31,'Import OffPeak change'!$A$106:DW$202,122,FALSE())),0,(VLOOKUP($A31,'Import OffPeak'!$A$3:DW$99,122,FALSE())-VLOOKUP($A31,'Import OffPeak change'!$A$106:DW$202,122,FALSE())))</f>
        <v>0</v>
      </c>
      <c r="DS31" s="193" t="n">
        <f aca="false">IF(ISERROR(VLOOKUP($A31,'Import OffPeak'!$A$3:DX$99,123,FALSE())-VLOOKUP($A31,'Import OffPeak change'!$A$106:DX$202,123,FALSE())),0,(VLOOKUP($A31,'Import OffPeak'!$A$3:DX$99,123,FALSE())-VLOOKUP($A31,'Import OffPeak change'!$A$106:DX$202,123,FALSE())))</f>
        <v>0</v>
      </c>
      <c r="DT31" s="193" t="n">
        <f aca="false">IF(ISERROR(VLOOKUP($A31,'Import OffPeak'!$A$3:DY$99,124,FALSE())-VLOOKUP($A31,'Import OffPeak change'!$A$106:DY$202,124,FALSE())),0,(VLOOKUP($A31,'Import OffPeak'!$A$3:DY$99,124,FALSE())-VLOOKUP($A31,'Import OffPeak change'!$A$106:DY$202,124,FALSE())))</f>
        <v>0</v>
      </c>
      <c r="DU31" s="193" t="n">
        <f aca="false">IF(ISERROR(VLOOKUP($A31,'Import OffPeak'!$A$3:DZ$99,125,FALSE())-VLOOKUP($A31,'Import OffPeak change'!$A$106:DZ$202,125,FALSE())),0,(VLOOKUP($A31,'Import OffPeak'!$A$3:DZ$99,125,FALSE())-VLOOKUP($A31,'Import OffPeak change'!$A$106:DZ$202,125,FALSE())))</f>
        <v>0</v>
      </c>
      <c r="DV31" s="193" t="n">
        <f aca="false">IF(ISERROR(VLOOKUP($A31,'Import OffPeak'!$A$3:EA$99,126,FALSE())-VLOOKUP($A31,'Import OffPeak change'!$A$106:EA$202,126,FALSE())),0,(VLOOKUP($A31,'Import OffPeak'!$A$3:EA$99,126,FALSE())-VLOOKUP($A31,'Import OffPeak change'!$A$106:EA$202,126,FALSE())))</f>
        <v>0</v>
      </c>
      <c r="DW31" s="193" t="n">
        <f aca="false">IF(ISERROR(VLOOKUP($A31,'Import OffPeak'!$A$3:EB$99,127,FALSE())-VLOOKUP($A31,'Import OffPeak change'!$A$106:EB$202,127,FALSE())),0,(VLOOKUP($A31,'Import OffPeak'!$A$3:EB$99,127,FALSE())-VLOOKUP($A31,'Import OffPeak change'!$A$106:EB$202,127,FALSE())))</f>
        <v>0</v>
      </c>
      <c r="DX31" s="193" t="n">
        <f aca="false">IF(ISERROR(VLOOKUP($A31,'Import OffPeak'!$A$3:EC$99,128,FALSE())-VLOOKUP($A31,'Import OffPeak change'!$A$106:EC$202,128,FALSE())),0,(VLOOKUP($A31,'Import OffPeak'!$A$3:EC$99,128,FALSE())-VLOOKUP($A31,'Import OffPeak change'!$A$106:EC$202,128,FALSE())))</f>
        <v>0</v>
      </c>
      <c r="DY31" s="193" t="n">
        <f aca="false">IF(ISERROR(VLOOKUP($A31,'Import OffPeak'!$A$3:ED$99,129,FALSE())-VLOOKUP($A31,'Import OffPeak change'!$A$106:ED$202,129,FALSE())),0,(VLOOKUP($A31,'Import OffPeak'!$A$3:ED$99,129,FALSE())-VLOOKUP($A31,'Import OffPeak change'!$A$106:ED$202,129,FALSE())))</f>
        <v>0</v>
      </c>
      <c r="DZ31" s="193" t="n">
        <f aca="false">IF(ISERROR(VLOOKUP($A31,'Import OffPeak'!$A$3:EE$99,130,FALSE())-VLOOKUP($A31,'Import OffPeak change'!$A$106:EE$202,130,FALSE())),0,(VLOOKUP($A31,'Import OffPeak'!$A$3:EE$99,130,FALSE())-VLOOKUP($A31,'Import OffPeak change'!$A$106:EE$202,130,FALSE())))</f>
        <v>0</v>
      </c>
      <c r="EA31" s="193" t="n">
        <f aca="false">IF(ISERROR(VLOOKUP($A31,'Import OffPeak'!$A$3:EF$99,131,FALSE())-VLOOKUP($A31,'Import OffPeak change'!$A$106:EF$202,131,FALSE())),0,(VLOOKUP($A31,'Import OffPeak'!$A$3:EF$99,131,FALSE())-VLOOKUP($A31,'Import OffPeak change'!$A$106:EF$202,131,FALSE())))</f>
        <v>0</v>
      </c>
      <c r="EB31" s="193" t="n">
        <f aca="false">IF(ISERROR(VLOOKUP($A31,'Import OffPeak'!$A$3:EG$99,132,FALSE())-VLOOKUP($A31,'Import OffPeak change'!$A$106:EG$202,132,FALSE())),0,(VLOOKUP($A31,'Import OffPeak'!$A$3:EG$99,132,FALSE())-VLOOKUP($A31,'Import OffPeak change'!$A$106:EG$202,132,FALSE())))</f>
        <v>0</v>
      </c>
      <c r="EC31" s="193" t="n">
        <f aca="false">IF(ISERROR(VLOOKUP($A31,'Import OffPeak'!$A$3:EH$99,133,FALSE())-VLOOKUP($A31,'Import OffPeak change'!$A$106:EH$202,133,FALSE())),0,(VLOOKUP($A31,'Import OffPeak'!$A$3:EH$99,133,FALSE())-VLOOKUP($A31,'Import OffPeak change'!$A$106:EH$202,133,FALSE())))</f>
        <v>0</v>
      </c>
      <c r="ED31" s="193" t="n">
        <f aca="false">IF(ISERROR(VLOOKUP($A31,'Import OffPeak'!$A$3:EI$99,134,FALSE())-VLOOKUP($A31,'Import OffPeak change'!$A$106:EI$202,134,FALSE())),0,(VLOOKUP($A31,'Import OffPeak'!$A$3:EI$99,134,FALSE())-VLOOKUP($A31,'Import OffPeak change'!$A$106:EI$202,134,FALSE())))</f>
        <v>0</v>
      </c>
      <c r="EE31" s="193" t="n">
        <f aca="false">IF(ISERROR(VLOOKUP($A31,'Import OffPeak'!$A$3:EJ$99,135,FALSE())-VLOOKUP($A31,'Import OffPeak change'!$A$106:EJ$202,135,FALSE())),0,(VLOOKUP($A31,'Import OffPeak'!$A$3:EJ$99,135,FALSE())-VLOOKUP($A31,'Import OffPeak change'!$A$106:EJ$202,135,FALSE())))</f>
        <v>0</v>
      </c>
      <c r="EF31" s="193" t="n">
        <f aca="false">IF(ISERROR(VLOOKUP($A31,'Import OffPeak'!$A$3:EK$99,136,FALSE())-VLOOKUP($A31,'Import OffPeak change'!$A$106:EK$202,136,FALSE())),0,(VLOOKUP($A31,'Import OffPeak'!$A$3:EK$99,136,FALSE())-VLOOKUP($A31,'Import OffPeak change'!$A$106:EK$202,136,FALSE())))</f>
        <v>0</v>
      </c>
      <c r="EG31" s="193" t="n">
        <f aca="false">IF(ISERROR(VLOOKUP($A31,'Import OffPeak'!$A$3:EL$99,137,FALSE())-VLOOKUP($A31,'Import OffPeak change'!$A$106:EL$202,137,FALSE())),0,(VLOOKUP($A31,'Import OffPeak'!$A$3:EL$99,137,FALSE())-VLOOKUP($A31,'Import OffPeak change'!$A$106:EL$202,137,FALSE())))</f>
        <v>0</v>
      </c>
      <c r="EH31" s="193" t="n">
        <f aca="false">IF(ISERROR(VLOOKUP($A31,'Import OffPeak'!$A$3:EM$99,138,FALSE())-VLOOKUP($A31,'Import OffPeak change'!$A$106:EM$202,138,FALSE())),0,(VLOOKUP($A31,'Import OffPeak'!$A$3:EM$99,138,FALSE())-VLOOKUP($A31,'Import OffPeak change'!$A$106:EM$202,138,FALSE())))</f>
        <v>0</v>
      </c>
      <c r="EI31" s="193" t="n">
        <f aca="false">IF(ISERROR(VLOOKUP($A31,'Import OffPeak'!$A$3:EN$99,139,FALSE())-VLOOKUP($A31,'Import OffPeak change'!$A$106:EN$202,139,FALSE())),0,(VLOOKUP($A31,'Import OffPeak'!$A$3:EN$99,139,FALSE())-VLOOKUP($A31,'Import OffPeak change'!$A$106:EN$202,139,FALSE())))</f>
        <v>0</v>
      </c>
      <c r="EJ31" s="193" t="n">
        <f aca="false">IF(ISERROR(VLOOKUP($A31,'Import OffPeak'!$A$3:EO$99,140,FALSE())-VLOOKUP($A31,'Import OffPeak change'!$A$106:EO$202,140,FALSE())),0,(VLOOKUP($A31,'Import OffPeak'!$A$3:EO$99,140,FALSE())-VLOOKUP($A31,'Import OffPeak change'!$A$106:EO$202,140,FALSE())))</f>
        <v>0</v>
      </c>
      <c r="EK31" s="193" t="n">
        <f aca="false">IF(ISERROR(VLOOKUP($A31,'Import OffPeak'!$A$3:EP$99,141,FALSE())-VLOOKUP($A31,'Import OffPeak change'!$A$106:EP$202,141,FALSE())),0,(VLOOKUP($A31,'Import OffPeak'!$A$3:EP$99,141,FALSE())-VLOOKUP($A31,'Import OffPeak change'!$A$106:EP$202,141,FALSE())))</f>
        <v>0</v>
      </c>
      <c r="EL31" s="193" t="n">
        <f aca="false">IF(ISERROR(VLOOKUP($A31,'Import OffPeak'!$A$3:EQ$99,142,FALSE())-VLOOKUP($A31,'Import OffPeak change'!$A$106:EQ$202,142,FALSE())),0,(VLOOKUP($A31,'Import OffPeak'!$A$3:EQ$99,142,FALSE())-VLOOKUP($A31,'Import OffPeak change'!$A$106:EQ$202,142,FALSE())))</f>
        <v>0</v>
      </c>
      <c r="EM31" s="193" t="n">
        <f aca="false">IF(ISERROR(VLOOKUP($A31,'Import OffPeak'!$A$3:ER$99,143,FALSE())-VLOOKUP($A31,'Import OffPeak change'!$A$106:ER$202,143,FALSE())),0,(VLOOKUP($A31,'Import OffPeak'!$A$3:ER$99,143,FALSE())-VLOOKUP($A31,'Import OffPeak change'!$A$106:ER$202,143,FALSE())))</f>
        <v>0</v>
      </c>
      <c r="EN31" s="193" t="n">
        <f aca="false">IF(ISERROR(VLOOKUP($A31,'Import OffPeak'!$A$3:ES$99,144,FALSE())-VLOOKUP($A31,'Import OffPeak change'!$A$106:ES$202,144,FALSE())),0,(VLOOKUP($A31,'Import OffPeak'!$A$3:ES$99,144,FALSE())-VLOOKUP($A31,'Import OffPeak change'!$A$106:ES$202,144,FALSE())))</f>
        <v>0</v>
      </c>
      <c r="EO31" s="193" t="n">
        <f aca="false">IF(ISERROR(VLOOKUP($A31,'Import OffPeak'!$A$3:ET$99,145,FALSE())-VLOOKUP($A31,'Import OffPeak change'!$A$106:ET$202,145,FALSE())),0,(VLOOKUP($A31,'Import OffPeak'!$A$3:ET$99,145,FALSE())-VLOOKUP($A31,'Import OffPeak change'!$A$106:ET$202,145,FALSE())))</f>
        <v>0</v>
      </c>
      <c r="EP31" s="193" t="n">
        <f aca="false">IF(ISERROR(VLOOKUP($A31,'Import OffPeak'!$A$3:EU$99,146,FALSE())-VLOOKUP($A31,'Import OffPeak change'!$A$106:EU$202,146,FALSE())),0,(VLOOKUP($A31,'Import OffPeak'!$A$3:EU$99,146,FALSE())-VLOOKUP($A31,'Import OffPeak change'!$A$106:EU$202,146,FALSE())))</f>
        <v>0</v>
      </c>
      <c r="EQ31" s="193" t="n">
        <f aca="false">IF(ISERROR(VLOOKUP($A31,'Import OffPeak'!$A$3:EV$99,147,FALSE())-VLOOKUP($A31,'Import OffPeak change'!$A$106:EV$202,147,FALSE())),0,(VLOOKUP($A31,'Import OffPeak'!$A$3:EV$99,147,FALSE())-VLOOKUP($A31,'Import OffPeak change'!$A$106:EV$202,147,FALSE())))</f>
        <v>0</v>
      </c>
      <c r="ER31" s="193" t="n">
        <f aca="false">IF(ISERROR(VLOOKUP($A31,'Import OffPeak'!$A$3:EW$99,148,FALSE())-VLOOKUP($A31,'Import OffPeak change'!$A$106:EW$202,148,FALSE())),0,(VLOOKUP($A31,'Import OffPeak'!$A$3:EW$99,148,FALSE())-VLOOKUP($A31,'Import OffPeak change'!$A$106:EW$202,148,FALSE())))</f>
        <v>0</v>
      </c>
      <c r="ES31" s="193" t="n">
        <f aca="false">IF(ISERROR(VLOOKUP($A31,'Import OffPeak'!$A$3:EX$99,149,FALSE())-VLOOKUP($A31,'Import OffPeak change'!$A$106:EX$202,149,FALSE())),0,(VLOOKUP($A31,'Import OffPeak'!$A$3:EX$99,149,FALSE())-VLOOKUP($A31,'Import OffPeak change'!$A$106:EX$202,149,FALSE())))</f>
        <v>0</v>
      </c>
      <c r="ET31" s="193" t="n">
        <f aca="false">IF(ISERROR(VLOOKUP($A31,'Import OffPeak'!$A$3:EY$99,150,FALSE())-VLOOKUP($A31,'Import OffPeak change'!$A$106:EY$202,150,FALSE())),0,(VLOOKUP($A31,'Import OffPeak'!$A$3:EY$99,150,FALSE())-VLOOKUP($A31,'Import OffPeak change'!$A$106:EY$202,150,FALSE())))</f>
        <v>0</v>
      </c>
      <c r="EU31" s="193" t="n">
        <f aca="false">IF(ISERROR(VLOOKUP($A31,'Import OffPeak'!$A$3:EZ$99,151,FALSE())-VLOOKUP($A31,'Import OffPeak change'!$A$106:EZ$202,151,FALSE())),0,(VLOOKUP($A31,'Import OffPeak'!$A$3:EZ$99,151,FALSE())-VLOOKUP($A31,'Import OffPeak change'!$A$106:EZ$202,151,FALSE())))</f>
        <v>0</v>
      </c>
      <c r="EV31" s="193" t="n">
        <f aca="false">IF(ISERROR(VLOOKUP($A31,'Import OffPeak'!$A$3:FA$99,152,FALSE())-VLOOKUP($A31,'Import OffPeak change'!$A$106:FA$202,152,FALSE())),0,(VLOOKUP($A31,'Import OffPeak'!$A$3:FA$99,152,FALSE())-VLOOKUP($A31,'Import OffPeak change'!$A$106:FA$202,152,FALSE())))</f>
        <v>0</v>
      </c>
      <c r="EW31" s="193" t="n">
        <f aca="false">IF(ISERROR(VLOOKUP($A31,'Import OffPeak'!$A$3:FB$99,153,FALSE())-VLOOKUP($A31,'Import OffPeak change'!$A$106:FB$202,153,FALSE())),0,(VLOOKUP($A31,'Import OffPeak'!$A$3:FB$99,153,FALSE())-VLOOKUP($A31,'Import OffPeak change'!$A$106:FB$202,153,FALSE())))</f>
        <v>0</v>
      </c>
      <c r="EX31" s="193" t="n">
        <f aca="false">IF(ISERROR(VLOOKUP($A31,'Import OffPeak'!$A$3:FC$99,154,FALSE())-VLOOKUP($A31,'Import OffPeak change'!$A$106:FC$202,154,FALSE())),0,(VLOOKUP($A31,'Import OffPeak'!$A$3:FC$99,154,FALSE())-VLOOKUP($A31,'Import OffPeak change'!$A$106:FC$202,154,FALSE())))</f>
        <v>0</v>
      </c>
      <c r="EY31" s="193" t="n">
        <f aca="false">IF(ISERROR(VLOOKUP($A31,'Import OffPeak'!$A$3:FD$99,155,FALSE())-VLOOKUP($A31,'Import OffPeak change'!$A$106:FD$202,155,FALSE())),0,(VLOOKUP($A31,'Import OffPeak'!$A$3:FD$99,155,FALSE())-VLOOKUP($A31,'Import OffPeak change'!$A$106:FD$202,155,FALSE())))</f>
        <v>0</v>
      </c>
      <c r="EZ31" s="193" t="n">
        <f aca="false">IF(ISERROR(VLOOKUP($A31,'Import OffPeak'!$A$3:FE$99,156,FALSE())-VLOOKUP($A31,'Import OffPeak change'!$A$106:FE$202,156,FALSE())),0,(VLOOKUP($A31,'Import OffPeak'!$A$3:FE$99,156,FALSE())-VLOOKUP($A31,'Import OffPeak change'!$A$106:FE$202,156,FALSE())))</f>
        <v>0</v>
      </c>
      <c r="FA31" s="193" t="n">
        <f aca="false">IF(ISERROR(VLOOKUP($A31,'Import OffPeak'!$A$3:FF$99,157,FALSE())-VLOOKUP($A31,'Import OffPeak change'!$A$106:FF$202,157,FALSE())),0,(VLOOKUP($A31,'Import OffPeak'!$A$3:FF$99,157,FALSE())-VLOOKUP($A31,'Import OffPeak change'!$A$106:FF$202,157,FALSE())))</f>
        <v>0</v>
      </c>
      <c r="FB31" s="193" t="n">
        <f aca="false">IF(ISERROR(VLOOKUP($A31,'Import OffPeak'!$A$3:FG$99,158,FALSE())-VLOOKUP($A31,'Import OffPeak change'!$A$106:FG$202,158,FALSE())),0,(VLOOKUP($A31,'Import OffPeak'!$A$3:FG$99,158,FALSE())-VLOOKUP($A31,'Import OffPeak change'!$A$106:FG$202,158,FALSE())))</f>
        <v>0</v>
      </c>
      <c r="FC31" s="193" t="n">
        <f aca="false">IF(ISERROR(VLOOKUP($A31,'Import OffPeak'!$A$3:FH$99,159,FALSE())-VLOOKUP($A31,'Import OffPeak change'!$A$106:FH$202,159,FALSE())),0,(VLOOKUP($A31,'Import OffPeak'!$A$3:FH$99,159,FALSE())-VLOOKUP($A31,'Import OffPeak change'!$A$106:FH$202,159,FALSE())))</f>
        <v>0</v>
      </c>
      <c r="FD31" s="193" t="n">
        <f aca="false">IF(ISERROR(VLOOKUP($A31,'Import OffPeak'!$A$3:FI$99,160,FALSE())-VLOOKUP($A31,'Import OffPeak change'!$A$106:FI$202,160,FALSE())),0,(VLOOKUP($A31,'Import OffPeak'!$A$3:FI$99,160,FALSE())-VLOOKUP($A31,'Import OffPeak change'!$A$106:FI$202,160,FALSE())))</f>
        <v>0</v>
      </c>
      <c r="FE31" s="193" t="n">
        <f aca="false">IF(ISERROR(VLOOKUP($A31,'Import OffPeak'!$A$3:FJ$99,161,FALSE())-VLOOKUP($A31,'Import OffPeak change'!$A$106:FJ$202,161,FALSE())),0,(VLOOKUP($A31,'Import OffPeak'!$A$3:FJ$99,161,FALSE())-VLOOKUP($A31,'Import OffPeak change'!$A$106:FJ$202,161,FALSE())))</f>
        <v>0</v>
      </c>
      <c r="FF31" s="193" t="n">
        <f aca="false">IF(ISERROR(VLOOKUP($A31,'Import OffPeak'!$A$3:FK$99,162,FALSE())-VLOOKUP($A31,'Import OffPeak change'!$A$106:FK$202,162,FALSE())),0,(VLOOKUP($A31,'Import OffPeak'!$A$3:FK$99,162,FALSE())-VLOOKUP($A31,'Import OffPeak change'!$A$106:FK$202,162,FALSE())))</f>
        <v>0</v>
      </c>
      <c r="FG31" s="193" t="n">
        <f aca="false">IF(ISERROR(VLOOKUP($A31,'Import OffPeak'!$A$3:FL$99,163,FALSE())-VLOOKUP($A31,'Import OffPeak change'!$A$106:FL$202,163,FALSE())),0,(VLOOKUP($A31,'Import OffPeak'!$A$3:FL$99,163,FALSE())-VLOOKUP($A31,'Import OffPeak change'!$A$106:FL$202,163,FALSE())))</f>
        <v>0</v>
      </c>
      <c r="FH31" s="193" t="n">
        <f aca="false">IF(ISERROR(VLOOKUP($A31,'Import OffPeak'!$A$3:FM$99,164,FALSE())-VLOOKUP($A31,'Import OffPeak change'!$A$106:FM$202,164,FALSE())),0,(VLOOKUP($A31,'Import OffPeak'!$A$3:FM$99,164,FALSE())-VLOOKUP($A31,'Import OffPeak change'!$A$106:FM$202,164,FALSE())))</f>
        <v>0</v>
      </c>
      <c r="FI31" s="193" t="n">
        <f aca="false">IF(ISERROR(VLOOKUP($A31,'Import OffPeak'!$A$3:FN$99,165,FALSE())-VLOOKUP($A31,'Import OffPeak change'!$A$106:FN$202,165,FALSE())),0,(VLOOKUP($A31,'Import OffPeak'!$A$3:FN$99,165,FALSE())-VLOOKUP($A31,'Import OffPeak change'!$A$106:FN$202,165,FALSE())))</f>
        <v>0</v>
      </c>
      <c r="FJ31" s="193" t="n">
        <f aca="false">IF(ISERROR(VLOOKUP($A31,'Import OffPeak'!$A$3:FO$99,166,FALSE())-VLOOKUP($A31,'Import OffPeak change'!$A$106:FO$202,166,FALSE())),0,(VLOOKUP($A31,'Import OffPeak'!$A$3:FO$99,166,FALSE())-VLOOKUP($A31,'Import OffPeak change'!$A$106:FO$202,166,FALSE())))</f>
        <v>0</v>
      </c>
      <c r="FK31" s="193" t="n">
        <f aca="false">IF(ISERROR(VLOOKUP($A31,'Import OffPeak'!$A$3:FP$99,167,FALSE())-VLOOKUP($A31,'Import OffPeak change'!$A$106:FP$202,167,FALSE())),0,(VLOOKUP($A31,'Import OffPeak'!$A$3:FP$99,167,FALSE())-VLOOKUP($A31,'Import OffPeak change'!$A$106:FP$202,167,FALSE())))</f>
        <v>0</v>
      </c>
      <c r="FL31" s="193" t="n">
        <f aca="false">IF(ISERROR(VLOOKUP($A31,'Import OffPeak'!$A$3:FQ$99,168,FALSE())-VLOOKUP($A31,'Import OffPeak change'!$A$106:FQ$202,168,FALSE())),0,(VLOOKUP($A31,'Import OffPeak'!$A$3:FQ$99,168,FALSE())-VLOOKUP($A31,'Import OffPeak change'!$A$106:FQ$202,168,FALSE())))</f>
        <v>0</v>
      </c>
      <c r="FM31" s="193" t="n">
        <f aca="false">IF(ISERROR(VLOOKUP($A31,'Import OffPeak'!$A$3:FR$99,169,FALSE())-VLOOKUP($A31,'Import OffPeak change'!$A$106:FR$202,169,FALSE())),0,(VLOOKUP($A31,'Import OffPeak'!$A$3:FR$99,169,FALSE())-VLOOKUP($A31,'Import OffPeak change'!$A$106:FR$202,169,FALSE())))</f>
        <v>0</v>
      </c>
      <c r="FN31" s="193" t="n">
        <f aca="false">IF(ISERROR(VLOOKUP($A31,'Import OffPeak'!$A$3:FS$99,170,FALSE())-VLOOKUP($A31,'Import OffPeak change'!$A$106:FS$202,170,FALSE())),0,(VLOOKUP($A31,'Import OffPeak'!$A$3:FS$99,170,FALSE())-VLOOKUP($A31,'Import OffPeak change'!$A$106:FS$202,170,FALSE())))</f>
        <v>0</v>
      </c>
      <c r="FO31" s="193" t="n">
        <f aca="false">IF(ISERROR(VLOOKUP($A31,'Import OffPeak'!$A$3:FT$99,171,FALSE())-VLOOKUP($A31,'Import OffPeak change'!$A$106:FT$202,171,FALSE())),0,(VLOOKUP($A31,'Import OffPeak'!$A$3:FT$99,171,FALSE())-VLOOKUP($A31,'Import OffPeak change'!$A$106:FT$202,171,FALSE())))</f>
        <v>0</v>
      </c>
      <c r="FP31" s="193" t="n">
        <f aca="false">IF(ISERROR(VLOOKUP($A31,'Import OffPeak'!$A$3:FU$99,172,FALSE())-VLOOKUP($A31,'Import OffPeak change'!$A$106:FU$202,172,FALSE())),0,(VLOOKUP($A31,'Import OffPeak'!$A$3:FU$99,172,FALSE())-VLOOKUP($A31,'Import OffPeak change'!$A$106:FU$202,172,FALSE())))</f>
        <v>0</v>
      </c>
      <c r="FQ31" s="193" t="n">
        <f aca="false">IF(ISERROR(VLOOKUP($A31,'Import OffPeak'!$A$3:FV$99,173,FALSE())-VLOOKUP($A31,'Import OffPeak change'!$A$106:FV$202,173,FALSE())),0,(VLOOKUP($A31,'Import OffPeak'!$A$3:FV$99,173,FALSE())-VLOOKUP($A31,'Import OffPeak change'!$A$106:FV$202,173,FALSE())))</f>
        <v>0</v>
      </c>
      <c r="FR31" s="193" t="n">
        <f aca="false">IF(ISERROR(VLOOKUP($A31,'Import OffPeak'!$A$3:FW$99,174,FALSE())-VLOOKUP($A31,'Import OffPeak change'!$A$106:FW$202,174,FALSE())),0,(VLOOKUP($A31,'Import OffPeak'!$A$3:FW$99,174,FALSE())-VLOOKUP($A31,'Import OffPeak change'!$A$106:FW$202,174,FALSE())))</f>
        <v>0</v>
      </c>
      <c r="FS31" s="193" t="n">
        <f aca="false">IF(ISERROR(VLOOKUP($A31,'Import OffPeak'!$A$3:FX$99,175,FALSE())-VLOOKUP($A31,'Import OffPeak change'!$A$106:FX$202,175,FALSE())),0,(VLOOKUP($A31,'Import OffPeak'!$A$3:FX$99,175,FALSE())-VLOOKUP($A31,'Import OffPeak change'!$A$106:FX$202,175,FALSE())))</f>
        <v>0</v>
      </c>
      <c r="FT31" s="193" t="n">
        <f aca="false">IF(ISERROR(VLOOKUP($A31,'Import OffPeak'!$A$3:FY$99,176,FALSE())-VLOOKUP($A31,'Import OffPeak change'!$A$106:FY$202,176,FALSE())),0,(VLOOKUP($A31,'Import OffPeak'!$A$3:FY$99,176,FALSE())-VLOOKUP($A31,'Import OffPeak change'!$A$106:FY$202,176,FALSE())))</f>
        <v>0</v>
      </c>
      <c r="FU31" s="193" t="n">
        <f aca="false">IF(ISERROR(VLOOKUP($A31,'Import OffPeak'!$A$3:FZ$99,177,FALSE())-VLOOKUP($A31,'Import OffPeak change'!$A$106:FZ$202,177,FALSE())),0,(VLOOKUP($A31,'Import OffPeak'!$A$3:FZ$99,177,FALSE())-VLOOKUP($A31,'Import OffPeak change'!$A$106:FZ$202,177,FALSE())))</f>
        <v>0</v>
      </c>
      <c r="FV31" s="193" t="n">
        <f aca="false">IF(ISERROR(VLOOKUP($A31,'Import OffPeak'!$A$3:GA$99,178,FALSE())-VLOOKUP($A31,'Import OffPeak change'!$A$106:GA$202,178,FALSE())),0,(VLOOKUP($A31,'Import OffPeak'!$A$3:GA$99,178,FALSE())-VLOOKUP($A31,'Import OffPeak change'!$A$106:GA$202,178,FALSE())))</f>
        <v>0</v>
      </c>
      <c r="FW31" s="193" t="n">
        <f aca="false">IF(ISERROR(VLOOKUP($A31,'Import OffPeak'!$A$3:GB$99,179,FALSE())-VLOOKUP($A31,'Import OffPeak change'!$A$106:GB$202,179,FALSE())),0,(VLOOKUP($A31,'Import OffPeak'!$A$3:GB$99,179,FALSE())-VLOOKUP($A31,'Import OffPeak change'!$A$106:GB$202,179,FALSE())))</f>
        <v>0</v>
      </c>
      <c r="FX31" s="193" t="n">
        <f aca="false">IF(ISERROR(VLOOKUP($A31,'Import OffPeak'!$A$3:GC$99,180,FALSE())-VLOOKUP($A31,'Import OffPeak change'!$A$106:GC$202,180,FALSE())),0,(VLOOKUP($A31,'Import OffPeak'!$A$3:GC$99,180,FALSE())-VLOOKUP($A31,'Import OffPeak change'!$A$106:GC$202,180,FALSE())))</f>
        <v>0</v>
      </c>
      <c r="FY31" s="193" t="n">
        <f aca="false">IF(ISERROR(VLOOKUP($A31,'Import OffPeak'!$A$3:GD$99,181,FALSE())-VLOOKUP($A31,'Import OffPeak change'!$A$106:GD$202,181,FALSE())),0,(VLOOKUP($A31,'Import OffPeak'!$A$3:GD$99,181,FALSE())-VLOOKUP($A31,'Import OffPeak change'!$A$106:GD$202,181,FALSE())))</f>
        <v>0</v>
      </c>
      <c r="FZ31" s="193" t="n">
        <f aca="false">IF(ISERROR(VLOOKUP($A31,'Import OffPeak'!$A$3:GE$99,182,FALSE())-VLOOKUP($A31,'Import OffPeak change'!$A$106:GE$202,182,FALSE())),0,(VLOOKUP($A31,'Import OffPeak'!$A$3:GE$99,182,FALSE())-VLOOKUP($A31,'Import OffPeak change'!$A$106:GE$202,182,FALSE())))</f>
        <v>0</v>
      </c>
      <c r="GA31" s="193" t="n">
        <f aca="false">IF(ISERROR(VLOOKUP($A31,'Import OffPeak'!$A$3:GF$99,183,FALSE())-VLOOKUP($A31,'Import OffPeak change'!$A$106:GF$202,183,FALSE())),0,(VLOOKUP($A31,'Import OffPeak'!$A$3:GF$99,183,FALSE())-VLOOKUP($A31,'Import OffPeak change'!$A$106:GF$202,183,FALSE())))</f>
        <v>0</v>
      </c>
      <c r="GB31" s="193" t="n">
        <f aca="false">IF(ISERROR(VLOOKUP($A31,'Import OffPeak'!$A$3:GG$99,184,FALSE())-VLOOKUP($A31,'Import OffPeak change'!$A$106:GG$202,184,FALSE())),0,(VLOOKUP($A31,'Import OffPeak'!$A$3:GG$99,184,FALSE())-VLOOKUP($A31,'Import OffPeak change'!$A$106:GG$202,184,FALSE())))</f>
        <v>0</v>
      </c>
      <c r="GC31" s="193" t="n">
        <f aca="false">IF(ISERROR(VLOOKUP($A31,'Import OffPeak'!$A$3:GH$99,185,FALSE())-VLOOKUP($A31,'Import OffPeak change'!$A$106:GH$202,185,FALSE())),0,(VLOOKUP($A31,'Import OffPeak'!$A$3:GH$99,185,FALSE())-VLOOKUP($A31,'Import OffPeak change'!$A$106:GH$202,185,FALSE())))</f>
        <v>0</v>
      </c>
      <c r="GD31" s="193" t="n">
        <f aca="false">IF(ISERROR(VLOOKUP($A31,'Import OffPeak'!$A$3:GI$99,186,FALSE())-VLOOKUP($A31,'Import OffPeak change'!$A$106:GI$202,186,FALSE())),0,(VLOOKUP($A31,'Import OffPeak'!$A$3:GI$99,186,FALSE())-VLOOKUP($A31,'Import OffPeak change'!$A$106:GI$202,186,FALSE())))</f>
        <v>0</v>
      </c>
      <c r="GE31" s="193" t="n">
        <f aca="false">IF(ISERROR(VLOOKUP($A31,'Import OffPeak'!$A$3:GJ$99,187,FALSE())-VLOOKUP($A31,'Import OffPeak change'!$A$106:GJ$202,187,FALSE())),0,(VLOOKUP($A31,'Import OffPeak'!$A$3:GJ$99,187,FALSE())-VLOOKUP($A31,'Import OffPeak change'!$A$106:GJ$202,187,FALSE())))</f>
        <v>0</v>
      </c>
      <c r="GF31" s="193" t="n">
        <f aca="false">IF(ISERROR(VLOOKUP($A31,'Import OffPeak'!$A$3:GK$99,188,FALSE())-VLOOKUP($A31,'Import OffPeak change'!$A$106:GK$202,188,FALSE())),0,(VLOOKUP($A31,'Import OffPeak'!$A$3:GK$99,188,FALSE())-VLOOKUP($A31,'Import OffPeak change'!$A$106:GK$202,188,FALSE())))</f>
        <v>0</v>
      </c>
      <c r="GG31" s="193" t="n">
        <f aca="false">IF(ISERROR(VLOOKUP($A31,'Import OffPeak'!$A$3:GL$99,189,FALSE())-VLOOKUP($A31,'Import OffPeak change'!$A$106:GL$202,189,FALSE())),0,(VLOOKUP($A31,'Import OffPeak'!$A$3:GL$99,189,FALSE())-VLOOKUP($A31,'Import OffPeak change'!$A$106:GL$202,189,FALSE())))</f>
        <v>0</v>
      </c>
      <c r="GH31" s="193" t="n">
        <f aca="false">IF(ISERROR(VLOOKUP($A31,'Import OffPeak'!$A$3:GM$99,190,FALSE())-VLOOKUP($A31,'Import OffPeak change'!$A$106:GM$202,190,FALSE())),0,(VLOOKUP($A31,'Import OffPeak'!$A$3:GM$99,190,FALSE())-VLOOKUP($A31,'Import OffPeak change'!$A$106:GM$202,190,FALSE())))</f>
        <v>0</v>
      </c>
      <c r="GI31" s="193" t="n">
        <f aca="false">IF(ISERROR(VLOOKUP($A31,'Import OffPeak'!$A$3:GN$99,191,FALSE())-VLOOKUP($A31,'Import OffPeak change'!$A$106:GN$202,191,FALSE())),0,(VLOOKUP($A31,'Import OffPeak'!$A$3:GN$99,191,FALSE())-VLOOKUP($A31,'Import OffPeak change'!$A$106:GN$202,191,FALSE())))</f>
        <v>0</v>
      </c>
      <c r="GJ31" s="193" t="n">
        <f aca="false">IF(ISERROR(VLOOKUP($A31,'Import OffPeak'!$A$3:GO$99,192,FALSE())-VLOOKUP($A31,'Import OffPeak change'!$A$106:GO$202,192,FALSE())),0,(VLOOKUP($A31,'Import OffPeak'!$A$3:GO$99,192,FALSE())-VLOOKUP($A31,'Import OffPeak change'!$A$106:GO$202,192,FALSE())))</f>
        <v>0</v>
      </c>
      <c r="GK31" s="193" t="n">
        <f aca="false">IF(ISERROR(VLOOKUP($A31,'Import OffPeak'!$A$3:GP$99,193,FALSE())-VLOOKUP($A31,'Import OffPeak change'!$A$106:GP$202,193,FALSE())),0,(VLOOKUP($A31,'Import OffPeak'!$A$3:GP$99,193,FALSE())-VLOOKUP($A31,'Import OffPeak change'!$A$106:GP$202,193,FALSE())))</f>
        <v>0</v>
      </c>
      <c r="GL31" s="193" t="n">
        <f aca="false">IF(ISERROR(VLOOKUP($A31,'Import OffPeak'!$A$3:GQ$99,194,FALSE())-VLOOKUP($A31,'Import OffPeak change'!$A$106:GQ$202,194,FALSE())),0,(VLOOKUP($A31,'Import OffPeak'!$A$3:GQ$99,194,FALSE())-VLOOKUP($A31,'Import OffPeak change'!$A$106:GQ$202,194,FALSE())))</f>
        <v>0</v>
      </c>
      <c r="GM31" s="193" t="n">
        <f aca="false">IF(ISERROR(VLOOKUP($A31,'Import OffPeak'!$A$3:GR$99,195,FALSE())-VLOOKUP($A31,'Import OffPeak change'!$A$106:GR$202,195,FALSE())),0,(VLOOKUP($A31,'Import OffPeak'!$A$3:GR$99,195,FALSE())-VLOOKUP($A31,'Import OffPeak change'!$A$106:GR$202,195,FALSE())))</f>
        <v>0</v>
      </c>
      <c r="GN31" s="193" t="n">
        <f aca="false">IF(ISERROR(VLOOKUP($A31,'Import OffPeak'!$A$3:GS$99,196,FALSE())-VLOOKUP($A31,'Import OffPeak change'!$A$106:GS$202,196,FALSE())),0,(VLOOKUP($A31,'Import OffPeak'!$A$3:GS$99,196,FALSE())-VLOOKUP($A31,'Import OffPeak change'!$A$106:GS$202,196,FALSE())))</f>
        <v>0</v>
      </c>
      <c r="GO31" s="193" t="n">
        <f aca="false">IF(ISERROR(VLOOKUP($A31,'Import OffPeak'!$A$3:GT$99,197,FALSE())-VLOOKUP($A31,'Import OffPeak change'!$A$106:GT$202,197,FALSE())),0,(VLOOKUP($A31,'Import OffPeak'!$A$3:GT$99,197,FALSE())-VLOOKUP($A31,'Import OffPeak change'!$A$106:GT$202,197,FALSE())))</f>
        <v>0</v>
      </c>
      <c r="GP31" s="193" t="n">
        <f aca="false">IF(ISERROR(VLOOKUP($A31,'Import OffPeak'!$A$3:GU$99,198,FALSE())-VLOOKUP($A31,'Import OffPeak change'!$A$106:GU$202,198,FALSE())),0,(VLOOKUP($A31,'Import OffPeak'!$A$3:GU$99,198,FALSE())-VLOOKUP($A31,'Import OffPeak change'!$A$106:GU$202,198,FALSE())))</f>
        <v>0</v>
      </c>
      <c r="GQ31" s="193" t="n">
        <f aca="false">IF(ISERROR(VLOOKUP($A31,'Import OffPeak'!$A$3:GV$99,199,FALSE())-VLOOKUP($A31,'Import OffPeak change'!$A$106:GV$202,199,FALSE())),0,(VLOOKUP($A31,'Import OffPeak'!$A$3:GV$99,199,FALSE())-VLOOKUP($A31,'Import OffPeak change'!$A$106:GV$202,199,FALSE())))</f>
        <v>0</v>
      </c>
      <c r="GR31" s="193" t="n">
        <f aca="false">IF(ISERROR(VLOOKUP($A31,'Import OffPeak'!$A$3:GW$99,200,FALSE())-VLOOKUP($A31,'Import OffPeak change'!$A$106:GW$202,200,FALSE())),0,(VLOOKUP($A31,'Import OffPeak'!$A$3:GW$99,200,FALSE())-VLOOKUP($A31,'Import OffPeak change'!$A$106:GW$202,200,FALSE())))</f>
        <v>0</v>
      </c>
      <c r="GS31" s="193" t="n">
        <f aca="false">IF(ISERROR(VLOOKUP($A31,'Import OffPeak'!$A$3:GX$99,201,FALSE())-VLOOKUP($A31,'Import OffPeak change'!$A$106:GX$202,201,FALSE())),0,(VLOOKUP($A31,'Import OffPeak'!$A$3:GX$99,201,FALSE())-VLOOKUP($A31,'Import OffPeak change'!$A$106:GX$202,201,FALSE())))</f>
        <v>0</v>
      </c>
      <c r="GT31" s="193" t="n">
        <f aca="false">IF(ISERROR(VLOOKUP($A31,'Import OffPeak'!$A$3:GY$99,202,FALSE())-VLOOKUP($A31,'Import OffPeak change'!$A$106:GY$202,202,FALSE())),0,(VLOOKUP($A31,'Import OffPeak'!$A$3:GY$99,202,FALSE())-VLOOKUP($A31,'Import OffPeak change'!$A$106:GY$202,202,FALSE())))</f>
        <v>0</v>
      </c>
      <c r="GU31" s="193" t="n">
        <f aca="false">IF(ISERROR(VLOOKUP($A31,'Import OffPeak'!$A$3:GZ$99,203,FALSE())-VLOOKUP($A31,'Import OffPeak change'!$A$106:GZ$202,203,FALSE())),0,(VLOOKUP($A31,'Import OffPeak'!$A$3:GZ$99,203,FALSE())-VLOOKUP($A31,'Import OffPeak change'!$A$106:GZ$202,203,FALSE())))</f>
        <v>0</v>
      </c>
      <c r="GV31" s="193" t="n">
        <f aca="false">IF(ISERROR(VLOOKUP($A31,'Import OffPeak'!$A$3:HA$99,204,FALSE())-VLOOKUP($A31,'Import OffPeak change'!$A$106:HA$202,204,FALSE())),0,(VLOOKUP($A31,'Import OffPeak'!$A$3:HA$99,204,FALSE())-VLOOKUP($A31,'Import OffPeak change'!$A$106:HA$202,204,FALSE())))</f>
        <v>0</v>
      </c>
      <c r="GW31" s="193" t="n">
        <f aca="false">IF(ISERROR(VLOOKUP($A31,'Import OffPeak'!$A$3:HB$99,205,FALSE())-VLOOKUP($A31,'Import OffPeak change'!$A$106:HB$202,205,FALSE())),0,(VLOOKUP($A31,'Import OffPeak'!$A$3:HB$99,205,FALSE())-VLOOKUP($A31,'Import OffPeak change'!$A$106:HB$202,205,FALSE())))</f>
        <v>0</v>
      </c>
      <c r="GX31" s="193" t="n">
        <f aca="false">IF(ISERROR(VLOOKUP($A31,'Import OffPeak'!$A$3:HC$99,206,FALSE())-VLOOKUP($A31,'Import OffPeak change'!$A$106:HC$202,206,FALSE())),0,(VLOOKUP($A31,'Import OffPeak'!$A$3:HC$99,206,FALSE())-VLOOKUP($A31,'Import OffPeak change'!$A$106:HC$202,206,FALSE())))</f>
        <v>0</v>
      </c>
      <c r="GY31" s="193" t="n">
        <f aca="false">IF(ISERROR(VLOOKUP($A31,'Import OffPeak'!$A$3:HD$99,207,FALSE())-VLOOKUP($A31,'Import OffPeak change'!$A$106:HD$202,207,FALSE())),0,(VLOOKUP($A31,'Import OffPeak'!$A$3:HD$99,207,FALSE())-VLOOKUP($A31,'Import OffPeak change'!$A$106:HD$202,207,FALSE())))</f>
        <v>0</v>
      </c>
      <c r="GZ31" s="193" t="n">
        <f aca="false">IF(ISERROR(VLOOKUP($A31,'Import OffPeak'!$A$3:HE$99,208,FALSE())-VLOOKUP($A31,'Import OffPeak change'!$A$106:HE$202,208,FALSE())),0,(VLOOKUP($A31,'Import OffPeak'!$A$3:HE$99,208,FALSE())-VLOOKUP($A31,'Import OffPeak change'!$A$106:HE$202,208,FALSE())))</f>
        <v>0</v>
      </c>
      <c r="HA31" s="193" t="n">
        <f aca="false">IF(ISERROR(VLOOKUP($A31,'Import OffPeak'!$A$3:HF$99,209,FALSE())-VLOOKUP($A31,'Import OffPeak change'!$A$106:HF$202,209,FALSE())),0,(VLOOKUP($A31,'Import OffPeak'!$A$3:HF$99,209,FALSE())-VLOOKUP($A31,'Import OffPeak change'!$A$106:HF$202,209,FALSE())))</f>
        <v>0</v>
      </c>
      <c r="HB31" s="193" t="n">
        <f aca="false">IF(ISERROR(VLOOKUP($A31,'Import OffPeak'!$A$3:HG$99,210,FALSE())-VLOOKUP($A31,'Import OffPeak change'!$A$106:HG$202,210,FALSE())),0,(VLOOKUP($A31,'Import OffPeak'!$A$3:HG$99,210,FALSE())-VLOOKUP($A31,'Import OffPeak change'!$A$106:HG$202,210,FALSE())))</f>
        <v>0</v>
      </c>
      <c r="HC31" s="193" t="n">
        <f aca="false">IF(ISERROR(VLOOKUP($A31,'Import OffPeak'!$A$3:HH$99,211,FALSE())-VLOOKUP($A31,'Import OffPeak change'!$A$106:HH$202,211,FALSE())),0,(VLOOKUP($A31,'Import OffPeak'!$A$3:HH$99,211,FALSE())-VLOOKUP($A31,'Import OffPeak change'!$A$106:HH$202,211,FALSE())))</f>
        <v>0</v>
      </c>
      <c r="HD31" s="193" t="n">
        <f aca="false">IF(ISERROR(VLOOKUP($A31,'Import OffPeak'!$A$3:HI$99,212,FALSE())-VLOOKUP($A31,'Import OffPeak change'!$A$106:HI$202,212,FALSE())),0,(VLOOKUP($A31,'Import OffPeak'!$A$3:HI$99,212,FALSE())-VLOOKUP($A31,'Import OffPeak change'!$A$106:HI$202,212,FALSE())))</f>
        <v>0</v>
      </c>
      <c r="HE31" s="193" t="n">
        <f aca="false">IF(ISERROR(VLOOKUP($A31,'Import OffPeak'!$A$3:HJ$99,213,FALSE())-VLOOKUP($A31,'Import OffPeak change'!$A$106:HJ$202,213,FALSE())),0,(VLOOKUP($A31,'Import OffPeak'!$A$3:HJ$99,213,FALSE())-VLOOKUP($A31,'Import OffPeak change'!$A$106:HJ$202,213,FALSE())))</f>
        <v>0</v>
      </c>
      <c r="HF31" s="193" t="n">
        <f aca="false">IF(ISERROR(VLOOKUP($A31,'Import OffPeak'!$A$3:HK$99,214,FALSE())-VLOOKUP($A31,'Import OffPeak change'!$A$106:HK$202,214,FALSE())),0,(VLOOKUP($A31,'Import OffPeak'!$A$3:HK$99,214,FALSE())-VLOOKUP($A31,'Import OffPeak change'!$A$106:HK$202,214,FALSE())))</f>
        <v>0</v>
      </c>
      <c r="HG31" s="193" t="n">
        <f aca="false">IF(ISERROR(VLOOKUP($A31,'Import OffPeak'!$A$3:HL$99,215,FALSE())-VLOOKUP($A31,'Import OffPeak change'!$A$106:HL$202,215,FALSE())),0,(VLOOKUP($A31,'Import OffPeak'!$A$3:HL$99,215,FALSE())-VLOOKUP($A31,'Import OffPeak change'!$A$106:HL$202,215,FALSE())))</f>
        <v>0</v>
      </c>
      <c r="HH31" s="193" t="n">
        <f aca="false">IF(ISERROR(VLOOKUP($A31,'Import OffPeak'!$A$3:HM$99,216,FALSE())-VLOOKUP($A31,'Import OffPeak change'!$A$106:HM$202,216,FALSE())),0,(VLOOKUP($A31,'Import OffPeak'!$A$3:HM$99,216,FALSE())-VLOOKUP($A31,'Import OffPeak change'!$A$106:HM$202,216,FALSE())))</f>
        <v>0</v>
      </c>
      <c r="HI31" s="193" t="n">
        <f aca="false">IF(ISERROR(VLOOKUP($A31,'Import OffPeak'!$A$3:HN$99,217,FALSE())-VLOOKUP($A31,'Import OffPeak change'!$A$106:HN$202,217,FALSE())),0,(VLOOKUP($A31,'Import OffPeak'!$A$3:HN$99,217,FALSE())-VLOOKUP($A31,'Import OffPeak change'!$A$106:HN$202,217,FALSE())))</f>
        <v>0</v>
      </c>
      <c r="HJ31" s="193" t="n">
        <f aca="false">IF(ISERROR(VLOOKUP($A31,'Import OffPeak'!$A$3:HO$99,218,FALSE())-VLOOKUP($A31,'Import OffPeak change'!$A$106:HO$202,218,FALSE())),0,(VLOOKUP($A31,'Import OffPeak'!$A$3:HO$99,218,FALSE())-VLOOKUP($A31,'Import OffPeak change'!$A$106:HO$202,218,FALSE())))</f>
        <v>0</v>
      </c>
      <c r="HK31" s="193" t="n">
        <f aca="false">IF(ISERROR(VLOOKUP($A31,'Import OffPeak'!$A$3:HP$99,219,FALSE())-VLOOKUP($A31,'Import OffPeak change'!$A$106:HP$202,219,FALSE())),0,(VLOOKUP($A31,'Import OffPeak'!$A$3:HP$99,219,FALSE())-VLOOKUP($A31,'Import OffPeak change'!$A$106:HP$202,219,FALSE())))</f>
        <v>0</v>
      </c>
      <c r="HL31" s="193" t="n">
        <f aca="false">IF(ISERROR(VLOOKUP($A31,'Import OffPeak'!$A$3:HQ$99,220,FALSE())-VLOOKUP($A31,'Import OffPeak change'!$A$106:HQ$202,220,FALSE())),0,(VLOOKUP($A31,'Import OffPeak'!$A$3:HQ$99,220,FALSE())-VLOOKUP($A31,'Import OffPeak change'!$A$106:HQ$202,220,FALSE())))</f>
        <v>0</v>
      </c>
      <c r="HM31" s="193" t="n">
        <f aca="false">IF(ISERROR(VLOOKUP($A31,'Import OffPeak'!$A$3:HR$99,221,FALSE())-VLOOKUP($A31,'Import OffPeak change'!$A$106:HR$202,221,FALSE())),0,(VLOOKUP($A31,'Import OffPeak'!$A$3:HR$99,221,FALSE())-VLOOKUP($A31,'Import OffPeak change'!$A$106:HR$202,221,FALSE())))</f>
        <v>0</v>
      </c>
      <c r="HN31" s="193" t="n">
        <f aca="false">IF(ISERROR(VLOOKUP($A31,'Import OffPeak'!$A$3:HS$99,222,FALSE())-VLOOKUP($A31,'Import OffPeak change'!$A$106:HS$202,222,FALSE())),0,(VLOOKUP($A31,'Import OffPeak'!$A$3:HS$99,222,FALSE())-VLOOKUP($A31,'Import OffPeak change'!$A$106:HS$202,222,FALSE())))</f>
        <v>0</v>
      </c>
      <c r="HO31" s="193" t="n">
        <f aca="false">IF(ISERROR(VLOOKUP($A31,'Import OffPeak'!$A$3:HT$99,223,FALSE())-VLOOKUP($A31,'Import OffPeak change'!$A$106:HT$202,223,FALSE())),0,(VLOOKUP($A31,'Import OffPeak'!$A$3:HT$99,223,FALSE())-VLOOKUP($A31,'Import OffPeak change'!$A$106:HT$202,223,FALSE())))</f>
        <v>0</v>
      </c>
      <c r="HP31" s="193" t="n">
        <f aca="false">IF(ISERROR(VLOOKUP($A31,'Import OffPeak'!$A$3:HU$99,224,FALSE())-VLOOKUP($A31,'Import OffPeak change'!$A$106:HU$202,224,FALSE())),0,(VLOOKUP($A31,'Import OffPeak'!$A$3:HU$99,224,FALSE())-VLOOKUP($A31,'Import OffPeak change'!$A$106:HU$202,224,FALSE())))</f>
        <v>0</v>
      </c>
      <c r="HQ31" s="193" t="n">
        <f aca="false">IF(ISERROR(VLOOKUP($A31,'Import OffPeak'!$A$3:HV$99,225,FALSE())-VLOOKUP($A31,'Import OffPeak change'!$A$106:HV$202,225,FALSE())),0,(VLOOKUP($A31,'Import OffPeak'!$A$3:HV$99,225,FALSE())-VLOOKUP($A31,'Import OffPeak change'!$A$106:HV$202,225,FALSE())))</f>
        <v>0</v>
      </c>
      <c r="HR31" s="193" t="n">
        <f aca="false">IF(ISERROR(VLOOKUP($A31,'Import OffPeak'!$A$3:HW$99,226,FALSE())-VLOOKUP($A31,'Import OffPeak change'!$A$106:HW$202,226,FALSE())),0,(VLOOKUP($A31,'Import OffPeak'!$A$3:HW$99,226,FALSE())-VLOOKUP($A31,'Import OffPeak change'!$A$106:HW$202,226,FALSE())))</f>
        <v>0</v>
      </c>
      <c r="HS31" s="193" t="n">
        <f aca="false">IF(ISERROR(VLOOKUP($A31,'Import OffPeak'!$A$3:HX$99,227,FALSE())-VLOOKUP($A31,'Import OffPeak change'!$A$106:HX$202,227,FALSE())),0,(VLOOKUP($A31,'Import OffPeak'!$A$3:HX$99,227,FALSE())-VLOOKUP($A31,'Import OffPeak change'!$A$106:HX$202,227,FALSE())))</f>
        <v>0</v>
      </c>
      <c r="HT31" s="193" t="n">
        <f aca="false">IF(ISERROR(VLOOKUP($A31,'Import OffPeak'!$A$3:HY$99,228,FALSE())-VLOOKUP($A31,'Import OffPeak change'!$A$106:HY$202,228,FALSE())),0,(VLOOKUP($A31,'Import OffPeak'!$A$3:HY$99,228,FALSE())-VLOOKUP($A31,'Import OffPeak change'!$A$106:HY$202,228,FALSE())))</f>
        <v>0</v>
      </c>
      <c r="HU31" s="193" t="n">
        <f aca="false">IF(ISERROR(VLOOKUP($A31,'Import OffPeak'!$A$3:HZ$99,229,FALSE())-VLOOKUP($A31,'Import OffPeak change'!$A$106:HZ$202,229,FALSE())),0,(VLOOKUP($A31,'Import OffPeak'!$A$3:HZ$99,229,FALSE())-VLOOKUP($A31,'Import OffPeak change'!$A$106:HZ$202,229,FALSE())))</f>
        <v>0</v>
      </c>
      <c r="HV31" s="193" t="n">
        <f aca="false">IF(ISERROR(VLOOKUP($A31,'Import OffPeak'!$A$3:IA$99,230,FALSE())-VLOOKUP($A31,'Import OffPeak change'!$A$106:IA$202,230,FALSE())),0,(VLOOKUP($A31,'Import OffPeak'!$A$3:IA$99,230,FALSE())-VLOOKUP($A31,'Import OffPeak change'!$A$106:IA$202,230,FALSE())))</f>
        <v>0</v>
      </c>
      <c r="HW31" s="193" t="n">
        <f aca="false">IF(ISERROR(VLOOKUP($A31,'Import OffPeak'!$A$3:IB$99,231,FALSE())-VLOOKUP($A31,'Import OffPeak change'!$A$106:IB$202,231,FALSE())),0,(VLOOKUP($A31,'Import OffPeak'!$A$3:IB$99,231,FALSE())-VLOOKUP($A31,'Import OffPeak change'!$A$106:IB$202,231,FALSE())))</f>
        <v>0</v>
      </c>
      <c r="HX31" s="193" t="n">
        <f aca="false">IF(ISERROR(VLOOKUP($A31,'Import OffPeak'!$A$3:IC$99,232,FALSE())-VLOOKUP($A31,'Import OffPeak change'!$A$106:IC$202,232,FALSE())),0,(VLOOKUP($A31,'Import OffPeak'!$A$3:IC$99,232,FALSE())-VLOOKUP($A31,'Import OffPeak change'!$A$106:IC$202,232,FALSE())))</f>
        <v>0</v>
      </c>
      <c r="HY31" s="193" t="n">
        <f aca="false">IF(ISERROR(VLOOKUP($A31,'Import OffPeak'!$A$3:ID$99,233,FALSE())-VLOOKUP($A31,'Import OffPeak change'!$A$106:ID$202,233,FALSE())),0,(VLOOKUP($A31,'Import OffPeak'!$A$3:ID$99,233,FALSE())-VLOOKUP($A31,'Import OffPeak change'!$A$106:ID$202,233,FALSE())))</f>
        <v>0</v>
      </c>
      <c r="HZ31" s="193" t="n">
        <f aca="false">IF(ISERROR(VLOOKUP($A31,'Import OffPeak'!$A$3:IE$99,234,FALSE())-VLOOKUP($A31,'Import OffPeak change'!$A$106:IE$202,234,FALSE())),0,(VLOOKUP($A31,'Import OffPeak'!$A$3:IE$99,234,FALSE())-VLOOKUP($A31,'Import OffPeak change'!$A$106:IE$202,234,FALSE())))</f>
        <v>0</v>
      </c>
      <c r="IA31" s="193" t="n">
        <f aca="false">IF(ISERROR(VLOOKUP($A31,'Import OffPeak'!$A$3:IF$99,235,FALSE())-VLOOKUP($A31,'Import OffPeak change'!$A$106:IF$202,235,FALSE())),0,(VLOOKUP($A31,'Import OffPeak'!$A$3:IF$99,235,FALSE())-VLOOKUP($A31,'Import OffPeak change'!$A$106:IF$202,235,FALSE())))</f>
        <v>0</v>
      </c>
      <c r="IB31" s="193" t="n">
        <f aca="false">IF(ISERROR(VLOOKUP($A31,'Import OffPeak'!$A$3:IG$99,236,FALSE())-VLOOKUP($A31,'Import OffPeak change'!$A$106:IG$202,236,FALSE())),0,(VLOOKUP($A31,'Import OffPeak'!$A$3:IG$99,236,FALSE())-VLOOKUP($A31,'Import OffPeak change'!$A$106:IG$202,236,FALSE())))</f>
        <v>0</v>
      </c>
      <c r="IC31" s="193" t="n">
        <f aca="false">IF(ISERROR(VLOOKUP($A31,'Import OffPeak'!$A$3:IH$99,237,FALSE())-VLOOKUP($A31,'Import OffPeak change'!$A$106:IH$202,237,FALSE())),0,(VLOOKUP($A31,'Import OffPeak'!$A$3:IH$99,237,FALSE())-VLOOKUP($A31,'Import OffPeak change'!$A$106:IH$202,237,FALSE())))</f>
        <v>0</v>
      </c>
      <c r="ID31" s="193" t="n">
        <f aca="false">IF(ISERROR(VLOOKUP($A31,'Import OffPeak'!$A$3:II$99,238,FALSE())-VLOOKUP($A31,'Import OffPeak change'!$A$106:II$202,238,FALSE())),0,(VLOOKUP($A31,'Import OffPeak'!$A$3:II$99,238,FALSE())-VLOOKUP($A31,'Import OffPeak change'!$A$106:II$202,238,FALSE())))</f>
        <v>0.000946653329000124</v>
      </c>
      <c r="IE31" s="193" t="n">
        <f aca="false">IF(ISERROR(VLOOKUP($A31,'Import OffPeak'!$A$3:IJ$99,239,FALSE())-VLOOKUP($A31,'Import OffPeak change'!$A$106:IJ$202,239,FALSE())),0,(VLOOKUP($A31,'Import OffPeak'!$A$3:IJ$99,239,FALSE())-VLOOKUP($A31,'Import OffPeak change'!$A$106:IJ$202,239,FALSE())))</f>
        <v>0.000946653329000124</v>
      </c>
    </row>
    <row r="32" customFormat="false" ht="12.75" hidden="false" customHeight="false" outlineLevel="0" collapsed="false">
      <c r="A32" s="201" t="str">
        <f aca="false">IF('Import OffPeak'!A29=0,"",'Import OffPeak'!A29)</f>
        <v>PWR-NG-LT-WST</v>
      </c>
      <c r="B32" s="193"/>
      <c r="C32" s="193"/>
      <c r="D32" s="193"/>
      <c r="E32" s="193"/>
      <c r="F32" s="193"/>
      <c r="G32" s="193" t="n">
        <f aca="false">IF(ISERROR(VLOOKUP($A32,'Import OffPeak'!$A$3:L$99,7,FALSE())-VLOOKUP($A32,'Import OffPeak change'!$A$106:L$202,7,FALSE())),0,(VLOOKUP($A32,'Import OffPeak'!$A$3:L$99,7,FALSE())-VLOOKUP($A32,'Import OffPeak change'!$A$106:L$202,7,FALSE())))</f>
        <v>0</v>
      </c>
      <c r="H32" s="193" t="n">
        <f aca="false">IF(ISERROR(VLOOKUP($A32,'Import OffPeak'!$A$3:M$99,8,FALSE())-VLOOKUP($A32,'Import OffPeak change'!$A$106:M$202,8,FALSE())),0,(VLOOKUP($A32,'Import OffPeak'!$A$3:M$99,8,FALSE())-VLOOKUP($A32,'Import OffPeak change'!$A$106:M$202,8,FALSE())))</f>
        <v>0</v>
      </c>
      <c r="I32" s="193" t="n">
        <f aca="false">IF(ISERROR(VLOOKUP($A32,'Import OffPeak'!$A$3:N$99,9,FALSE())-VLOOKUP($A32,'Import OffPeak change'!$A$106:N$202,9,FALSE())),0,(VLOOKUP($A32,'Import OffPeak'!$A$3:N$99,9,FALSE())-VLOOKUP($A32,'Import OffPeak change'!$A$106:N$202,9,FALSE())))</f>
        <v>0</v>
      </c>
      <c r="J32" s="193" t="n">
        <f aca="false">IF(ISERROR(VLOOKUP($A32,'Import OffPeak'!$A$3:O$99,10,FALSE())-VLOOKUP($A32,'Import OffPeak change'!$A$106:O$202,10,FALSE())),0,(VLOOKUP($A32,'Import OffPeak'!$A$3:O$99,10,FALSE())-VLOOKUP($A32,'Import OffPeak change'!$A$106:O$202,10,FALSE())))</f>
        <v>0</v>
      </c>
      <c r="K32" s="193" t="n">
        <f aca="false">IF(ISERROR(VLOOKUP($A32,'Import OffPeak'!$A$3:P$99,11,FALSE())-VLOOKUP($A32,'Import OffPeak change'!$A$106:P$202,11,FALSE())),0,(VLOOKUP($A32,'Import OffPeak'!$A$3:P$99,11,FALSE())-VLOOKUP($A32,'Import OffPeak change'!$A$106:P$202,11,FALSE())))</f>
        <v>0</v>
      </c>
      <c r="L32" s="193" t="n">
        <f aca="false">IF(ISERROR(VLOOKUP($A32,'Import OffPeak'!$A$3:Q$99,12,FALSE())-VLOOKUP($A32,'Import OffPeak change'!$A$106:Q$202,12,FALSE())),0,(VLOOKUP($A32,'Import OffPeak'!$A$3:Q$99,12,FALSE())-VLOOKUP($A32,'Import OffPeak change'!$A$106:Q$202,12,FALSE())))</f>
        <v>0</v>
      </c>
      <c r="M32" s="193" t="n">
        <f aca="false">IF(ISERROR(VLOOKUP($A32,'Import OffPeak'!$A$3:R$99,13,FALSE())-VLOOKUP($A32,'Import OffPeak change'!$A$106:R$202,13,FALSE())),0,(VLOOKUP($A32,'Import OffPeak'!$A$3:R$99,13,FALSE())-VLOOKUP($A32,'Import OffPeak change'!$A$106:R$202,13,FALSE())))</f>
        <v>0</v>
      </c>
      <c r="N32" s="193" t="n">
        <f aca="false">IF(ISERROR(VLOOKUP($A32,'Import OffPeak'!$A$3:S$99,14,FALSE())-VLOOKUP($A32,'Import OffPeak change'!$A$106:S$202,14,FALSE())),0,(VLOOKUP($A32,'Import OffPeak'!$A$3:S$99,14,FALSE())-VLOOKUP($A32,'Import OffPeak change'!$A$106:S$202,14,FALSE())))</f>
        <v>0</v>
      </c>
      <c r="O32" s="193" t="n">
        <f aca="false">IF(ISERROR(VLOOKUP($A32,'Import OffPeak'!$A$3:T$99,15,FALSE())-VLOOKUP($A32,'Import OffPeak change'!$A$106:T$202,15,FALSE())),0,(VLOOKUP($A32,'Import OffPeak'!$A$3:T$99,15,FALSE())-VLOOKUP($A32,'Import OffPeak change'!$A$106:T$202,15,FALSE())))</f>
        <v>0</v>
      </c>
      <c r="P32" s="193" t="n">
        <f aca="false">IF(ISERROR(VLOOKUP($A32,'Import OffPeak'!$A$3:U$99,16,FALSE())-VLOOKUP($A32,'Import OffPeak change'!$A$106:U$202,16,FALSE())),0,(VLOOKUP($A32,'Import OffPeak'!$A$3:U$99,16,FALSE())-VLOOKUP($A32,'Import OffPeak change'!$A$106:U$202,16,FALSE())))</f>
        <v>0</v>
      </c>
      <c r="Q32" s="193" t="n">
        <f aca="false">IF(ISERROR(VLOOKUP($A32,'Import OffPeak'!$A$3:V$99,17,FALSE())-VLOOKUP($A32,'Import OffPeak change'!$A$106:V$202,17,FALSE())),0,(VLOOKUP($A32,'Import OffPeak'!$A$3:V$99,17,FALSE())-VLOOKUP($A32,'Import OffPeak change'!$A$106:V$202,17,FALSE())))</f>
        <v>0</v>
      </c>
      <c r="R32" s="193" t="n">
        <f aca="false">IF(ISERROR(VLOOKUP($A32,'Import OffPeak'!$A$3:W$99,18,FALSE())-VLOOKUP($A32,'Import OffPeak change'!$A$106:W$202,18,FALSE())),0,(VLOOKUP($A32,'Import OffPeak'!$A$3:W$99,18,FALSE())-VLOOKUP($A32,'Import OffPeak change'!$A$106:W$202,18,FALSE())))</f>
        <v>0</v>
      </c>
      <c r="S32" s="193" t="n">
        <f aca="false">IF(ISERROR(VLOOKUP($A32,'Import OffPeak'!$A$3:X$99,19,FALSE())-VLOOKUP($A32,'Import OffPeak change'!$A$106:X$202,19,FALSE())),0,(VLOOKUP($A32,'Import OffPeak'!$A$3:X$99,19,FALSE())-VLOOKUP($A32,'Import OffPeak change'!$A$106:X$202,19,FALSE())))</f>
        <v>0</v>
      </c>
      <c r="T32" s="193" t="n">
        <f aca="false">IF(ISERROR(VLOOKUP($A32,'Import OffPeak'!$A$3:Y$99,20,FALSE())-VLOOKUP($A32,'Import OffPeak change'!$A$106:Y$202,20,FALSE())),0,(VLOOKUP($A32,'Import OffPeak'!$A$3:Y$99,20,FALSE())-VLOOKUP($A32,'Import OffPeak change'!$A$106:Y$202,20,FALSE())))</f>
        <v>0</v>
      </c>
      <c r="U32" s="193" t="n">
        <f aca="false">IF(ISERROR(VLOOKUP($A32,'Import OffPeak'!$A$3:Z$99,21,FALSE())-VLOOKUP($A32,'Import OffPeak change'!$A$106:Z$202,21,FALSE())),0,(VLOOKUP($A32,'Import OffPeak'!$A$3:Z$99,21,FALSE())-VLOOKUP($A32,'Import OffPeak change'!$A$106:Z$202,21,FALSE())))</f>
        <v>0</v>
      </c>
      <c r="V32" s="193" t="n">
        <f aca="false">IF(ISERROR(VLOOKUP($A32,'Import OffPeak'!$A$3:AA$99,22,FALSE())-VLOOKUP($A32,'Import OffPeak change'!$A$106:AA$202,22,FALSE())),0,(VLOOKUP($A32,'Import OffPeak'!$A$3:AA$99,22,FALSE())-VLOOKUP($A32,'Import OffPeak change'!$A$106:AA$202,22,FALSE())))</f>
        <v>0</v>
      </c>
      <c r="W32" s="193" t="n">
        <f aca="false">IF(ISERROR(VLOOKUP($A32,'Import OffPeak'!$A$3:AB$99,23,FALSE())-VLOOKUP($A32,'Import OffPeak change'!$A$106:AB$202,23,FALSE())),0,(VLOOKUP($A32,'Import OffPeak'!$A$3:AB$99,23,FALSE())-VLOOKUP($A32,'Import OffPeak change'!$A$106:AB$202,23,FALSE())))</f>
        <v>0</v>
      </c>
      <c r="X32" s="193" t="n">
        <f aca="false">IF(ISERROR(VLOOKUP($A32,'Import OffPeak'!$A$3:AC$99,24,FALSE())-VLOOKUP($A32,'Import OffPeak change'!$A$106:AC$202,24,FALSE())),0,(VLOOKUP($A32,'Import OffPeak'!$A$3:AC$99,24,FALSE())-VLOOKUP($A32,'Import OffPeak change'!$A$106:AC$202,24,FALSE())))</f>
        <v>0</v>
      </c>
      <c r="Y32" s="193" t="n">
        <f aca="false">IF(ISERROR(VLOOKUP($A32,'Import OffPeak'!$A$3:AD$99,25,FALSE())-VLOOKUP($A32,'Import OffPeak change'!$A$106:AD$202,25,FALSE())),0,(VLOOKUP($A32,'Import OffPeak'!$A$3:AD$99,25,FALSE())-VLOOKUP($A32,'Import OffPeak change'!$A$106:AD$202,25,FALSE())))</f>
        <v>0</v>
      </c>
      <c r="Z32" s="193" t="n">
        <f aca="false">IF(ISERROR(VLOOKUP($A32,'Import OffPeak'!$A$3:AE$99,26,FALSE())-VLOOKUP($A32,'Import OffPeak change'!$A$106:AE$202,26,FALSE())),0,(VLOOKUP($A32,'Import OffPeak'!$A$3:AE$99,26,FALSE())-VLOOKUP($A32,'Import OffPeak change'!$A$106:AE$202,26,FALSE())))</f>
        <v>0</v>
      </c>
      <c r="AA32" s="193" t="n">
        <f aca="false">IF(ISERROR(VLOOKUP($A32,'Import OffPeak'!$A$3:AF$99,27,FALSE())-VLOOKUP($A32,'Import OffPeak change'!$A$106:AF$202,27,FALSE())),0,(VLOOKUP($A32,'Import OffPeak'!$A$3:AF$99,27,FALSE())-VLOOKUP($A32,'Import OffPeak change'!$A$106:AF$202,27,FALSE())))</f>
        <v>0</v>
      </c>
      <c r="AB32" s="193" t="n">
        <f aca="false">IF(ISERROR(VLOOKUP($A32,'Import OffPeak'!$A$3:AG$99,28,FALSE())-VLOOKUP($A32,'Import OffPeak change'!$A$106:AG$202,28,FALSE())),0,(VLOOKUP($A32,'Import OffPeak'!$A$3:AG$99,28,FALSE())-VLOOKUP($A32,'Import OffPeak change'!$A$106:AG$202,28,FALSE())))</f>
        <v>0</v>
      </c>
      <c r="AC32" s="193" t="n">
        <f aca="false">IF(ISERROR(VLOOKUP($A32,'Import OffPeak'!$A$3:AH$99,29,FALSE())-VLOOKUP($A32,'Import OffPeak change'!$A$106:AH$202,29,FALSE())),0,(VLOOKUP($A32,'Import OffPeak'!$A$3:AH$99,29,FALSE())-VLOOKUP($A32,'Import OffPeak change'!$A$106:AH$202,29,FALSE())))</f>
        <v>0</v>
      </c>
      <c r="AD32" s="193" t="n">
        <f aca="false">IF(ISERROR(VLOOKUP($A32,'Import OffPeak'!$A$3:AI$99,30,FALSE())-VLOOKUP($A32,'Import OffPeak change'!$A$106:AI$202,30,FALSE())),0,(VLOOKUP($A32,'Import OffPeak'!$A$3:AI$99,30,FALSE())-VLOOKUP($A32,'Import OffPeak change'!$A$106:AI$202,30,FALSE())))</f>
        <v>0</v>
      </c>
      <c r="AE32" s="193" t="n">
        <f aca="false">IF(ISERROR(VLOOKUP($A32,'Import OffPeak'!$A$3:AJ$99,31,FALSE())-VLOOKUP($A32,'Import OffPeak change'!$A$106:AJ$202,31,FALSE())),0,(VLOOKUP($A32,'Import OffPeak'!$A$3:AJ$99,31,FALSE())-VLOOKUP($A32,'Import OffPeak change'!$A$106:AJ$202,31,FALSE())))</f>
        <v>0</v>
      </c>
      <c r="AF32" s="193" t="n">
        <f aca="false">IF(ISERROR(VLOOKUP($A32,'Import OffPeak'!$A$3:AK$99,32,FALSE())-VLOOKUP($A32,'Import OffPeak change'!$A$106:AK$202,32,FALSE())),0,(VLOOKUP($A32,'Import OffPeak'!$A$3:AK$99,32,FALSE())-VLOOKUP($A32,'Import OffPeak change'!$A$106:AK$202,32,FALSE())))</f>
        <v>0</v>
      </c>
      <c r="AG32" s="193" t="n">
        <f aca="false">IF(ISERROR(VLOOKUP($A32,'Import OffPeak'!$A$3:AL$99,33,FALSE())-VLOOKUP($A32,'Import OffPeak change'!$A$106:AL$202,33,FALSE())),0,(VLOOKUP($A32,'Import OffPeak'!$A$3:AL$99,33,FALSE())-VLOOKUP($A32,'Import OffPeak change'!$A$106:AL$202,33,FALSE())))</f>
        <v>0</v>
      </c>
      <c r="AH32" s="193" t="n">
        <f aca="false">IF(ISERROR(VLOOKUP($A32,'Import OffPeak'!$A$3:AM$99,34,FALSE())-VLOOKUP($A32,'Import OffPeak change'!$A$106:AM$202,34,FALSE())),0,(VLOOKUP($A32,'Import OffPeak'!$A$3:AM$99,34,FALSE())-VLOOKUP($A32,'Import OffPeak change'!$A$106:AM$202,34,FALSE())))</f>
        <v>0</v>
      </c>
      <c r="AI32" s="193" t="n">
        <f aca="false">IF(ISERROR(VLOOKUP($A32,'Import OffPeak'!$A$3:AN$99,35,FALSE())-VLOOKUP($A32,'Import OffPeak change'!$A$106:AN$202,35,FALSE())),0,(VLOOKUP($A32,'Import OffPeak'!$A$3:AN$99,35,FALSE())-VLOOKUP($A32,'Import OffPeak change'!$A$106:AN$202,35,FALSE())))</f>
        <v>0</v>
      </c>
      <c r="AJ32" s="193" t="n">
        <f aca="false">IF(ISERROR(VLOOKUP($A32,'Import OffPeak'!$A$3:AO$99,36,FALSE())-VLOOKUP($A32,'Import OffPeak change'!$A$106:AO$202,36,FALSE())),0,(VLOOKUP($A32,'Import OffPeak'!$A$3:AO$99,36,FALSE())-VLOOKUP($A32,'Import OffPeak change'!$A$106:AO$202,36,FALSE())))</f>
        <v>0</v>
      </c>
      <c r="AK32" s="193" t="n">
        <f aca="false">IF(ISERROR(VLOOKUP($A32,'Import OffPeak'!$A$3:AP$99,37,FALSE())-VLOOKUP($A32,'Import OffPeak change'!$A$106:AP$202,37,FALSE())),0,(VLOOKUP($A32,'Import OffPeak'!$A$3:AP$99,37,FALSE())-VLOOKUP($A32,'Import OffPeak change'!$A$106:AP$202,37,FALSE())))</f>
        <v>0</v>
      </c>
      <c r="AL32" s="193" t="n">
        <f aca="false">IF(ISERROR(VLOOKUP($A32,'Import OffPeak'!$A$3:AQ$99,38,FALSE())-VLOOKUP($A32,'Import OffPeak change'!$A$106:AQ$202,38,FALSE())),0,(VLOOKUP($A32,'Import OffPeak'!$A$3:AQ$99,38,FALSE())-VLOOKUP($A32,'Import OffPeak change'!$A$106:AQ$202,38,FALSE())))</f>
        <v>0</v>
      </c>
      <c r="AM32" s="193" t="n">
        <f aca="false">IF(ISERROR(VLOOKUP($A32,'Import OffPeak'!$A$3:AR$99,39,FALSE())-VLOOKUP($A32,'Import OffPeak change'!$A$106:AR$202,39,FALSE())),0,(VLOOKUP($A32,'Import OffPeak'!$A$3:AR$99,39,FALSE())-VLOOKUP($A32,'Import OffPeak change'!$A$106:AR$202,39,FALSE())))</f>
        <v>0</v>
      </c>
      <c r="AN32" s="193" t="n">
        <f aca="false">IF(ISERROR(VLOOKUP($A32,'Import OffPeak'!$A$3:AS$99,40,FALSE())-VLOOKUP($A32,'Import OffPeak change'!$A$106:AS$202,40,FALSE())),0,(VLOOKUP($A32,'Import OffPeak'!$A$3:AS$99,40,FALSE())-VLOOKUP($A32,'Import OffPeak change'!$A$106:AS$202,40,FALSE())))</f>
        <v>0</v>
      </c>
      <c r="AO32" s="193" t="n">
        <f aca="false">IF(ISERROR(VLOOKUP($A32,'Import OffPeak'!$A$3:AT$99,41,FALSE())-VLOOKUP($A32,'Import OffPeak change'!$A$106:AT$202,41,FALSE())),0,(VLOOKUP($A32,'Import OffPeak'!$A$3:AT$99,41,FALSE())-VLOOKUP($A32,'Import OffPeak change'!$A$106:AT$202,41,FALSE())))</f>
        <v>0</v>
      </c>
      <c r="AP32" s="193" t="n">
        <f aca="false">IF(ISERROR(VLOOKUP($A32,'Import OffPeak'!$A$3:AU$99,42,FALSE())-VLOOKUP($A32,'Import OffPeak change'!$A$106:AU$202,42,FALSE())),0,(VLOOKUP($A32,'Import OffPeak'!$A$3:AU$99,42,FALSE())-VLOOKUP($A32,'Import OffPeak change'!$A$106:AU$202,42,FALSE())))</f>
        <v>0</v>
      </c>
      <c r="AQ32" s="193" t="n">
        <f aca="false">IF(ISERROR(VLOOKUP($A32,'Import OffPeak'!$A$3:AV$99,43,FALSE())-VLOOKUP($A32,'Import OffPeak change'!$A$106:AV$202,43,FALSE())),0,(VLOOKUP($A32,'Import OffPeak'!$A$3:AV$99,43,FALSE())-VLOOKUP($A32,'Import OffPeak change'!$A$106:AV$202,43,FALSE())))</f>
        <v>0</v>
      </c>
      <c r="AR32" s="193" t="n">
        <f aca="false">IF(ISERROR(VLOOKUP($A32,'Import OffPeak'!$A$3:AW$99,44,FALSE())-VLOOKUP($A32,'Import OffPeak change'!$A$106:AW$202,44,FALSE())),0,(VLOOKUP($A32,'Import OffPeak'!$A$3:AW$99,44,FALSE())-VLOOKUP($A32,'Import OffPeak change'!$A$106:AW$202,44,FALSE())))</f>
        <v>0</v>
      </c>
      <c r="AS32" s="193" t="n">
        <f aca="false">IF(ISERROR(VLOOKUP($A32,'Import OffPeak'!$A$3:AX$99,45,FALSE())-VLOOKUP($A32,'Import OffPeak change'!$A$106:AX$202,45,FALSE())),0,(VLOOKUP($A32,'Import OffPeak'!$A$3:AX$99,45,FALSE())-VLOOKUP($A32,'Import OffPeak change'!$A$106:AX$202,45,FALSE())))</f>
        <v>0</v>
      </c>
      <c r="AT32" s="193" t="n">
        <f aca="false">IF(ISERROR(VLOOKUP($A32,'Import OffPeak'!$A$3:AY$99,46,FALSE())-VLOOKUP($A32,'Import OffPeak change'!$A$106:AY$202,46,FALSE())),0,(VLOOKUP($A32,'Import OffPeak'!$A$3:AY$99,46,FALSE())-VLOOKUP($A32,'Import OffPeak change'!$A$106:AY$202,46,FALSE())))</f>
        <v>0</v>
      </c>
      <c r="AU32" s="193" t="n">
        <f aca="false">IF(ISERROR(VLOOKUP($A32,'Import OffPeak'!$A$3:AZ$99,47,FALSE())-VLOOKUP($A32,'Import OffPeak change'!$A$106:AZ$202,47,FALSE())),0,(VLOOKUP($A32,'Import OffPeak'!$A$3:AZ$99,47,FALSE())-VLOOKUP($A32,'Import OffPeak change'!$A$106:AZ$202,47,FALSE())))</f>
        <v>0</v>
      </c>
      <c r="AV32" s="193" t="n">
        <f aca="false">IF(ISERROR(VLOOKUP($A32,'Import OffPeak'!$A$3:BA$99,48,FALSE())-VLOOKUP($A32,'Import OffPeak change'!$A$106:BA$202,48,FALSE())),0,(VLOOKUP($A32,'Import OffPeak'!$A$3:BA$99,48,FALSE())-VLOOKUP($A32,'Import OffPeak change'!$A$106:BA$202,48,FALSE())))</f>
        <v>0</v>
      </c>
      <c r="AW32" s="193" t="n">
        <f aca="false">IF(ISERROR(VLOOKUP($A32,'Import OffPeak'!$A$3:BB$99,49,FALSE())-VLOOKUP($A32,'Import OffPeak change'!$A$106:BB$202,49,FALSE())),0,(VLOOKUP($A32,'Import OffPeak'!$A$3:BB$99,49,FALSE())-VLOOKUP($A32,'Import OffPeak change'!$A$106:BB$202,49,FALSE())))</f>
        <v>0</v>
      </c>
      <c r="AX32" s="193" t="n">
        <f aca="false">IF(ISERROR(VLOOKUP($A32,'Import OffPeak'!$A$3:BC$99,50,FALSE())-VLOOKUP($A32,'Import OffPeak change'!$A$106:BC$202,50,FALSE())),0,(VLOOKUP($A32,'Import OffPeak'!$A$3:BC$99,50,FALSE())-VLOOKUP($A32,'Import OffPeak change'!$A$106:BC$202,50,FALSE())))</f>
        <v>0</v>
      </c>
      <c r="AY32" s="193" t="n">
        <f aca="false">IF(ISERROR(VLOOKUP($A32,'Import OffPeak'!$A$3:BD$99,51,FALSE())-VLOOKUP($A32,'Import OffPeak change'!$A$106:BD$202,51,FALSE())),0,(VLOOKUP($A32,'Import OffPeak'!$A$3:BD$99,51,FALSE())-VLOOKUP($A32,'Import OffPeak change'!$A$106:BD$202,51,FALSE())))</f>
        <v>0</v>
      </c>
      <c r="AZ32" s="193" t="n">
        <f aca="false">IF(ISERROR(VLOOKUP($A32,'Import OffPeak'!$A$3:BE$99,52,FALSE())-VLOOKUP($A32,'Import OffPeak change'!$A$106:BE$202,52,FALSE())),0,(VLOOKUP($A32,'Import OffPeak'!$A$3:BE$99,52,FALSE())-VLOOKUP($A32,'Import OffPeak change'!$A$106:BE$202,52,FALSE())))</f>
        <v>0</v>
      </c>
      <c r="BA32" s="193" t="n">
        <f aca="false">IF(ISERROR(VLOOKUP($A32,'Import OffPeak'!$A$3:BF$99,53,FALSE())-VLOOKUP($A32,'Import OffPeak change'!$A$106:BF$202,53,FALSE())),0,(VLOOKUP($A32,'Import OffPeak'!$A$3:BF$99,53,FALSE())-VLOOKUP($A32,'Import OffPeak change'!$A$106:BF$202,53,FALSE())))</f>
        <v>0</v>
      </c>
      <c r="BB32" s="193" t="n">
        <f aca="false">IF(ISERROR(VLOOKUP($A32,'Import OffPeak'!$A$3:BG$99,54,FALSE())-VLOOKUP($A32,'Import OffPeak change'!$A$106:BG$202,54,FALSE())),0,(VLOOKUP($A32,'Import OffPeak'!$A$3:BG$99,54,FALSE())-VLOOKUP($A32,'Import OffPeak change'!$A$106:BG$202,54,FALSE())))</f>
        <v>0</v>
      </c>
      <c r="BC32" s="193" t="n">
        <f aca="false">IF(ISERROR(VLOOKUP($A32,'Import OffPeak'!$A$3:BH$99,55,FALSE())-VLOOKUP($A32,'Import OffPeak change'!$A$106:BH$202,55,FALSE())),0,(VLOOKUP($A32,'Import OffPeak'!$A$3:BH$99,55,FALSE())-VLOOKUP($A32,'Import OffPeak change'!$A$106:BH$202,55,FALSE())))</f>
        <v>0</v>
      </c>
      <c r="BD32" s="193" t="n">
        <f aca="false">IF(ISERROR(VLOOKUP($A32,'Import OffPeak'!$A$3:BI$99,56,FALSE())-VLOOKUP($A32,'Import OffPeak change'!$A$106:BI$202,56,FALSE())),0,(VLOOKUP($A32,'Import OffPeak'!$A$3:BI$99,56,FALSE())-VLOOKUP($A32,'Import OffPeak change'!$A$106:BI$202,56,FALSE())))</f>
        <v>0</v>
      </c>
      <c r="BE32" s="193" t="n">
        <f aca="false">IF(ISERROR(VLOOKUP($A32,'Import OffPeak'!$A$3:BJ$99,57,FALSE())-VLOOKUP($A32,'Import OffPeak change'!$A$106:BJ$202,57,FALSE())),0,(VLOOKUP($A32,'Import OffPeak'!$A$3:BJ$99,57,FALSE())-VLOOKUP($A32,'Import OffPeak change'!$A$106:BJ$202,57,FALSE())))</f>
        <v>0</v>
      </c>
      <c r="BF32" s="193" t="n">
        <f aca="false">IF(ISERROR(VLOOKUP($A32,'Import OffPeak'!$A$3:BK$99,58,FALSE())-VLOOKUP($A32,'Import OffPeak change'!$A$106:BK$202,58,FALSE())),0,(VLOOKUP($A32,'Import OffPeak'!$A$3:BK$99,58,FALSE())-VLOOKUP($A32,'Import OffPeak change'!$A$106:BK$202,58,FALSE())))</f>
        <v>0</v>
      </c>
      <c r="BG32" s="193" t="n">
        <f aca="false">IF(ISERROR(VLOOKUP($A32,'Import OffPeak'!$A$3:BL$99,59,FALSE())-VLOOKUP($A32,'Import OffPeak change'!$A$106:BL$202,59,FALSE())),0,(VLOOKUP($A32,'Import OffPeak'!$A$3:BL$99,59,FALSE())-VLOOKUP($A32,'Import OffPeak change'!$A$106:BL$202,59,FALSE())))</f>
        <v>0</v>
      </c>
      <c r="BH32" s="193" t="n">
        <f aca="false">IF(ISERROR(VLOOKUP($A32,'Import OffPeak'!$A$3:BM$99,60,FALSE())-VLOOKUP($A32,'Import OffPeak change'!$A$106:BM$202,60,FALSE())),0,(VLOOKUP($A32,'Import OffPeak'!$A$3:BM$99,60,FALSE())-VLOOKUP($A32,'Import OffPeak change'!$A$106:BM$202,60,FALSE())))</f>
        <v>0</v>
      </c>
      <c r="BI32" s="193" t="n">
        <f aca="false">IF(ISERROR(VLOOKUP($A32,'Import OffPeak'!$A$3:BN$99,61,FALSE())-VLOOKUP($A32,'Import OffPeak change'!$A$106:BN$202,61,FALSE())),0,(VLOOKUP($A32,'Import OffPeak'!$A$3:BN$99,61,FALSE())-VLOOKUP($A32,'Import OffPeak change'!$A$106:BN$202,61,FALSE())))</f>
        <v>0</v>
      </c>
      <c r="BJ32" s="193" t="n">
        <f aca="false">IF(ISERROR(VLOOKUP($A32,'Import OffPeak'!$A$3:BO$99,62,FALSE())-VLOOKUP($A32,'Import OffPeak change'!$A$106:BO$202,62,FALSE())),0,(VLOOKUP($A32,'Import OffPeak'!$A$3:BO$99,62,FALSE())-VLOOKUP($A32,'Import OffPeak change'!$A$106:BO$202,62,FALSE())))</f>
        <v>0</v>
      </c>
      <c r="BK32" s="193" t="n">
        <f aca="false">IF(ISERROR(VLOOKUP($A32,'Import OffPeak'!$A$3:BP$99,63,FALSE())-VLOOKUP($A32,'Import OffPeak change'!$A$106:BP$202,63,FALSE())),0,(VLOOKUP($A32,'Import OffPeak'!$A$3:BP$99,63,FALSE())-VLOOKUP($A32,'Import OffPeak change'!$A$106:BP$202,63,FALSE())))</f>
        <v>0</v>
      </c>
      <c r="BL32" s="193" t="n">
        <f aca="false">IF(ISERROR(VLOOKUP($A32,'Import OffPeak'!$A$3:BQ$99,64,FALSE())-VLOOKUP($A32,'Import OffPeak change'!$A$106:BQ$202,64,FALSE())),0,(VLOOKUP($A32,'Import OffPeak'!$A$3:BQ$99,64,FALSE())-VLOOKUP($A32,'Import OffPeak change'!$A$106:BQ$202,64,FALSE())))</f>
        <v>0</v>
      </c>
      <c r="BM32" s="193" t="n">
        <f aca="false">IF(ISERROR(VLOOKUP($A32,'Import OffPeak'!$A$3:BR$99,65,FALSE())-VLOOKUP($A32,'Import OffPeak change'!$A$106:BR$202,65,FALSE())),0,(VLOOKUP($A32,'Import OffPeak'!$A$3:BR$99,65,FALSE())-VLOOKUP($A32,'Import OffPeak change'!$A$106:BR$202,65,FALSE())))</f>
        <v>0</v>
      </c>
      <c r="BN32" s="193" t="n">
        <f aca="false">IF(ISERROR(VLOOKUP($A32,'Import OffPeak'!$A$3:BS$99,66,FALSE())-VLOOKUP($A32,'Import OffPeak change'!$A$106:BS$202,66,FALSE())),0,(VLOOKUP($A32,'Import OffPeak'!$A$3:BS$99,66,FALSE())-VLOOKUP($A32,'Import OffPeak change'!$A$106:BS$202,66,FALSE())))</f>
        <v>0</v>
      </c>
      <c r="BO32" s="193" t="n">
        <f aca="false">IF(ISERROR(VLOOKUP($A32,'Import OffPeak'!$A$3:BT$99,67,FALSE())-VLOOKUP($A32,'Import OffPeak change'!$A$106:BT$202,67,FALSE())),0,(VLOOKUP($A32,'Import OffPeak'!$A$3:BT$99,67,FALSE())-VLOOKUP($A32,'Import OffPeak change'!$A$106:BT$202,67,FALSE())))</f>
        <v>0</v>
      </c>
      <c r="BP32" s="193" t="n">
        <f aca="false">IF(ISERROR(VLOOKUP($A32,'Import OffPeak'!$A$3:BU$99,68,FALSE())-VLOOKUP($A32,'Import OffPeak change'!$A$106:BU$202,68,FALSE())),0,(VLOOKUP($A32,'Import OffPeak'!$A$3:BU$99,68,FALSE())-VLOOKUP($A32,'Import OffPeak change'!$A$106:BU$202,68,FALSE())))</f>
        <v>0</v>
      </c>
      <c r="BQ32" s="193" t="n">
        <f aca="false">IF(ISERROR(VLOOKUP($A32,'Import OffPeak'!$A$3:BV$99,69,FALSE())-VLOOKUP($A32,'Import OffPeak change'!$A$106:BV$202,69,FALSE())),0,(VLOOKUP($A32,'Import OffPeak'!$A$3:BV$99,69,FALSE())-VLOOKUP($A32,'Import OffPeak change'!$A$106:BV$202,69,FALSE())))</f>
        <v>0</v>
      </c>
      <c r="BR32" s="193" t="n">
        <f aca="false">IF(ISERROR(VLOOKUP($A32,'Import OffPeak'!$A$3:BW$99,70,FALSE())-VLOOKUP($A32,'Import OffPeak change'!$A$106:BW$202,70,FALSE())),0,(VLOOKUP($A32,'Import OffPeak'!$A$3:BW$99,70,FALSE())-VLOOKUP($A32,'Import OffPeak change'!$A$106:BW$202,70,FALSE())))</f>
        <v>0</v>
      </c>
      <c r="BS32" s="193" t="n">
        <f aca="false">IF(ISERROR(VLOOKUP($A32,'Import OffPeak'!$A$3:BX$99,71,FALSE())-VLOOKUP($A32,'Import OffPeak change'!$A$106:BX$202,71,FALSE())),0,(VLOOKUP($A32,'Import OffPeak'!$A$3:BX$99,71,FALSE())-VLOOKUP($A32,'Import OffPeak change'!$A$106:BX$202,71,FALSE())))</f>
        <v>0</v>
      </c>
      <c r="BT32" s="193" t="n">
        <f aca="false">IF(ISERROR(VLOOKUP($A32,'Import OffPeak'!$A$3:BY$99,72,FALSE())-VLOOKUP($A32,'Import OffPeak change'!$A$106:BY$202,72,FALSE())),0,(VLOOKUP($A32,'Import OffPeak'!$A$3:BY$99,72,FALSE())-VLOOKUP($A32,'Import OffPeak change'!$A$106:BY$202,72,FALSE())))</f>
        <v>0</v>
      </c>
      <c r="BU32" s="193" t="n">
        <f aca="false">IF(ISERROR(VLOOKUP($A32,'Import OffPeak'!$A$3:BZ$99,73,FALSE())-VLOOKUP($A32,'Import OffPeak change'!$A$106:BZ$202,73,FALSE())),0,(VLOOKUP($A32,'Import OffPeak'!$A$3:BZ$99,73,FALSE())-VLOOKUP($A32,'Import OffPeak change'!$A$106:BZ$202,73,FALSE())))</f>
        <v>0</v>
      </c>
      <c r="BV32" s="193" t="n">
        <f aca="false">IF(ISERROR(VLOOKUP($A32,'Import OffPeak'!$A$3:CA$99,74,FALSE())-VLOOKUP($A32,'Import OffPeak change'!$A$106:CA$202,74,FALSE())),0,(VLOOKUP($A32,'Import OffPeak'!$A$3:CA$99,74,FALSE())-VLOOKUP($A32,'Import OffPeak change'!$A$106:CA$202,74,FALSE())))</f>
        <v>0</v>
      </c>
      <c r="BW32" s="193" t="n">
        <f aca="false">IF(ISERROR(VLOOKUP($A32,'Import OffPeak'!$A$3:CB$99,75,FALSE())-VLOOKUP($A32,'Import OffPeak change'!$A$106:CB$202,75,FALSE())),0,(VLOOKUP($A32,'Import OffPeak'!$A$3:CB$99,75,FALSE())-VLOOKUP($A32,'Import OffPeak change'!$A$106:CB$202,75,FALSE())))</f>
        <v>0</v>
      </c>
      <c r="BX32" s="193" t="n">
        <f aca="false">IF(ISERROR(VLOOKUP($A32,'Import OffPeak'!$A$3:CC$99,76,FALSE())-VLOOKUP($A32,'Import OffPeak change'!$A$106:CC$202,76,FALSE())),0,(VLOOKUP($A32,'Import OffPeak'!$A$3:CC$99,76,FALSE())-VLOOKUP($A32,'Import OffPeak change'!$A$106:CC$202,76,FALSE())))</f>
        <v>0</v>
      </c>
      <c r="BY32" s="193" t="n">
        <f aca="false">IF(ISERROR(VLOOKUP($A32,'Import OffPeak'!$A$3:CD$99,77,FALSE())-VLOOKUP($A32,'Import OffPeak change'!$A$106:CD$202,77,FALSE())),0,(VLOOKUP($A32,'Import OffPeak'!$A$3:CD$99,77,FALSE())-VLOOKUP($A32,'Import OffPeak change'!$A$106:CD$202,77,FALSE())))</f>
        <v>0</v>
      </c>
      <c r="BZ32" s="193" t="n">
        <f aca="false">IF(ISERROR(VLOOKUP($A32,'Import OffPeak'!$A$3:CE$99,78,FALSE())-VLOOKUP($A32,'Import OffPeak change'!$A$106:CE$202,78,FALSE())),0,(VLOOKUP($A32,'Import OffPeak'!$A$3:CE$99,78,FALSE())-VLOOKUP($A32,'Import OffPeak change'!$A$106:CE$202,78,FALSE())))</f>
        <v>0</v>
      </c>
      <c r="CA32" s="193" t="n">
        <f aca="false">IF(ISERROR(VLOOKUP($A32,'Import OffPeak'!$A$3:CF$99,79,FALSE())-VLOOKUP($A32,'Import OffPeak change'!$A$106:CF$202,79,FALSE())),0,(VLOOKUP($A32,'Import OffPeak'!$A$3:CF$99,79,FALSE())-VLOOKUP($A32,'Import OffPeak change'!$A$106:CF$202,79,FALSE())))</f>
        <v>0</v>
      </c>
      <c r="CB32" s="193" t="n">
        <f aca="false">IF(ISERROR(VLOOKUP($A32,'Import OffPeak'!$A$3:CG$99,80,FALSE())-VLOOKUP($A32,'Import OffPeak change'!$A$106:CG$202,80,FALSE())),0,(VLOOKUP($A32,'Import OffPeak'!$A$3:CG$99,80,FALSE())-VLOOKUP($A32,'Import OffPeak change'!$A$106:CG$202,80,FALSE())))</f>
        <v>0</v>
      </c>
      <c r="CC32" s="193" t="n">
        <f aca="false">IF(ISERROR(VLOOKUP($A32,'Import OffPeak'!$A$3:CH$99,81,FALSE())-VLOOKUP($A32,'Import OffPeak change'!$A$106:CH$202,81,FALSE())),0,(VLOOKUP($A32,'Import OffPeak'!$A$3:CH$99,81,FALSE())-VLOOKUP($A32,'Import OffPeak change'!$A$106:CH$202,81,FALSE())))</f>
        <v>0</v>
      </c>
      <c r="CD32" s="193" t="n">
        <f aca="false">IF(ISERROR(VLOOKUP($A32,'Import OffPeak'!$A$3:CI$99,82,FALSE())-VLOOKUP($A32,'Import OffPeak change'!$A$106:CI$202,82,FALSE())),0,(VLOOKUP($A32,'Import OffPeak'!$A$3:CI$99,82,FALSE())-VLOOKUP($A32,'Import OffPeak change'!$A$106:CI$202,82,FALSE())))</f>
        <v>0</v>
      </c>
      <c r="CE32" s="193" t="n">
        <f aca="false">IF(ISERROR(VLOOKUP($A32,'Import OffPeak'!$A$3:CJ$99,83,FALSE())-VLOOKUP($A32,'Import OffPeak change'!$A$106:CJ$202,83,FALSE())),0,(VLOOKUP($A32,'Import OffPeak'!$A$3:CJ$99,83,FALSE())-VLOOKUP($A32,'Import OffPeak change'!$A$106:CJ$202,83,FALSE())))</f>
        <v>0</v>
      </c>
      <c r="CF32" s="193" t="n">
        <f aca="false">IF(ISERROR(VLOOKUP($A32,'Import OffPeak'!$A$3:CK$99,84,FALSE())-VLOOKUP($A32,'Import OffPeak change'!$A$106:CK$202,84,FALSE())),0,(VLOOKUP($A32,'Import OffPeak'!$A$3:CK$99,84,FALSE())-VLOOKUP($A32,'Import OffPeak change'!$A$106:CK$202,84,FALSE())))</f>
        <v>0</v>
      </c>
      <c r="CG32" s="193" t="n">
        <f aca="false">IF(ISERROR(VLOOKUP($A32,'Import OffPeak'!$A$3:CL$99,85,FALSE())-VLOOKUP($A32,'Import OffPeak change'!$A$106:CL$202,85,FALSE())),0,(VLOOKUP($A32,'Import OffPeak'!$A$3:CL$99,85,FALSE())-VLOOKUP($A32,'Import OffPeak change'!$A$106:CL$202,85,FALSE())))</f>
        <v>0</v>
      </c>
      <c r="CH32" s="193" t="n">
        <f aca="false">IF(ISERROR(VLOOKUP($A32,'Import OffPeak'!$A$3:CM$99,86,FALSE())-VLOOKUP($A32,'Import OffPeak change'!$A$106:CM$202,86,FALSE())),0,(VLOOKUP($A32,'Import OffPeak'!$A$3:CM$99,86,FALSE())-VLOOKUP($A32,'Import OffPeak change'!$A$106:CM$202,86,FALSE())))</f>
        <v>0</v>
      </c>
      <c r="CI32" s="193" t="n">
        <f aca="false">IF(ISERROR(VLOOKUP($A32,'Import OffPeak'!$A$3:CN$99,87,FALSE())-VLOOKUP($A32,'Import OffPeak change'!$A$106:CN$202,87,FALSE())),0,(VLOOKUP($A32,'Import OffPeak'!$A$3:CN$99,87,FALSE())-VLOOKUP($A32,'Import OffPeak change'!$A$106:CN$202,87,FALSE())))</f>
        <v>0</v>
      </c>
      <c r="CJ32" s="193" t="n">
        <f aca="false">IF(ISERROR(VLOOKUP($A32,'Import OffPeak'!$A$3:CO$99,88,FALSE())-VLOOKUP($A32,'Import OffPeak change'!$A$106:CO$202,88,FALSE())),0,(VLOOKUP($A32,'Import OffPeak'!$A$3:CO$99,88,FALSE())-VLOOKUP($A32,'Import OffPeak change'!$A$106:CO$202,88,FALSE())))</f>
        <v>0</v>
      </c>
      <c r="CK32" s="193" t="n">
        <f aca="false">IF(ISERROR(VLOOKUP($A32,'Import OffPeak'!$A$3:CP$99,89,FALSE())-VLOOKUP($A32,'Import OffPeak change'!$A$106:CP$202,89,FALSE())),0,(VLOOKUP($A32,'Import OffPeak'!$A$3:CP$99,89,FALSE())-VLOOKUP($A32,'Import OffPeak change'!$A$106:CP$202,89,FALSE())))</f>
        <v>0</v>
      </c>
      <c r="CL32" s="193" t="n">
        <f aca="false">IF(ISERROR(VLOOKUP($A32,'Import OffPeak'!$A$3:CQ$99,90,FALSE())-VLOOKUP($A32,'Import OffPeak change'!$A$106:CQ$202,90,FALSE())),0,(VLOOKUP($A32,'Import OffPeak'!$A$3:CQ$99,90,FALSE())-VLOOKUP($A32,'Import OffPeak change'!$A$106:CQ$202,90,FALSE())))</f>
        <v>0</v>
      </c>
      <c r="CM32" s="193" t="n">
        <f aca="false">IF(ISERROR(VLOOKUP($A32,'Import OffPeak'!$A$3:CR$99,91,FALSE())-VLOOKUP($A32,'Import OffPeak change'!$A$106:CR$202,91,FALSE())),0,(VLOOKUP($A32,'Import OffPeak'!$A$3:CR$99,91,FALSE())-VLOOKUP($A32,'Import OffPeak change'!$A$106:CR$202,91,FALSE())))</f>
        <v>0</v>
      </c>
      <c r="CN32" s="193" t="n">
        <f aca="false">IF(ISERROR(VLOOKUP($A32,'Import OffPeak'!$A$3:CS$99,92,FALSE())-VLOOKUP($A32,'Import OffPeak change'!$A$106:CS$202,92,FALSE())),0,(VLOOKUP($A32,'Import OffPeak'!$A$3:CS$99,92,FALSE())-VLOOKUP($A32,'Import OffPeak change'!$A$106:CS$202,92,FALSE())))</f>
        <v>0</v>
      </c>
      <c r="CO32" s="193" t="n">
        <f aca="false">IF(ISERROR(VLOOKUP($A32,'Import OffPeak'!$A$3:CT$99,93,FALSE())-VLOOKUP($A32,'Import OffPeak change'!$A$106:CT$202,93,FALSE())),0,(VLOOKUP($A32,'Import OffPeak'!$A$3:CT$99,93,FALSE())-VLOOKUP($A32,'Import OffPeak change'!$A$106:CT$202,93,FALSE())))</f>
        <v>0</v>
      </c>
      <c r="CP32" s="193" t="n">
        <f aca="false">IF(ISERROR(VLOOKUP($A32,'Import OffPeak'!$A$3:CU$99,94,FALSE())-VLOOKUP($A32,'Import OffPeak change'!$A$106:CU$202,94,FALSE())),0,(VLOOKUP($A32,'Import OffPeak'!$A$3:CU$99,94,FALSE())-VLOOKUP($A32,'Import OffPeak change'!$A$106:CU$202,94,FALSE())))</f>
        <v>0</v>
      </c>
      <c r="CQ32" s="193" t="n">
        <f aca="false">IF(ISERROR(VLOOKUP($A32,'Import OffPeak'!$A$3:CV$99,95,FALSE())-VLOOKUP($A32,'Import OffPeak change'!$A$106:CV$202,95,FALSE())),0,(VLOOKUP($A32,'Import OffPeak'!$A$3:CV$99,95,FALSE())-VLOOKUP($A32,'Import OffPeak change'!$A$106:CV$202,95,FALSE())))</f>
        <v>0</v>
      </c>
      <c r="CR32" s="193" t="n">
        <f aca="false">IF(ISERROR(VLOOKUP($A32,'Import OffPeak'!$A$3:CW$99,96,FALSE())-VLOOKUP($A32,'Import OffPeak change'!$A$106:CW$202,96,FALSE())),0,(VLOOKUP($A32,'Import OffPeak'!$A$3:CW$99,96,FALSE())-VLOOKUP($A32,'Import OffPeak change'!$A$106:CW$202,96,FALSE())))</f>
        <v>0</v>
      </c>
      <c r="CS32" s="193" t="n">
        <f aca="false">IF(ISERROR(VLOOKUP($A32,'Import OffPeak'!$A$3:CX$99,97,FALSE())-VLOOKUP($A32,'Import OffPeak change'!$A$106:CX$202,97,FALSE())),0,(VLOOKUP($A32,'Import OffPeak'!$A$3:CX$99,97,FALSE())-VLOOKUP($A32,'Import OffPeak change'!$A$106:CX$202,97,FALSE())))</f>
        <v>0</v>
      </c>
      <c r="CT32" s="193" t="n">
        <f aca="false">IF(ISERROR(VLOOKUP($A32,'Import OffPeak'!$A$3:CY$99,98,FALSE())-VLOOKUP($A32,'Import OffPeak change'!$A$106:CY$202,98,FALSE())),0,(VLOOKUP($A32,'Import OffPeak'!$A$3:CY$99,98,FALSE())-VLOOKUP($A32,'Import OffPeak change'!$A$106:CY$202,98,FALSE())))</f>
        <v>0</v>
      </c>
      <c r="CU32" s="193" t="n">
        <f aca="false">IF(ISERROR(VLOOKUP($A32,'Import OffPeak'!$A$3:CZ$99,99,FALSE())-VLOOKUP($A32,'Import OffPeak change'!$A$106:CZ$202,99,FALSE())),0,(VLOOKUP($A32,'Import OffPeak'!$A$3:CZ$99,99,FALSE())-VLOOKUP($A32,'Import OffPeak change'!$A$106:CZ$202,99,FALSE())))</f>
        <v>0</v>
      </c>
      <c r="CV32" s="193" t="n">
        <f aca="false">IF(ISERROR(VLOOKUP($A32,'Import OffPeak'!$A$3:DA$99,100,FALSE())-VLOOKUP($A32,'Import OffPeak change'!$A$106:DA$202,100,FALSE())),0,(VLOOKUP($A32,'Import OffPeak'!$A$3:DA$99,100,FALSE())-VLOOKUP($A32,'Import OffPeak change'!$A$106:DA$202,100,FALSE())))</f>
        <v>0</v>
      </c>
      <c r="CW32" s="193" t="n">
        <f aca="false">IF(ISERROR(VLOOKUP($A32,'Import OffPeak'!$A$3:DB$99,101,FALSE())-VLOOKUP($A32,'Import OffPeak change'!$A$106:DB$202,101,FALSE())),0,(VLOOKUP($A32,'Import OffPeak'!$A$3:DB$99,101,FALSE())-VLOOKUP($A32,'Import OffPeak change'!$A$106:DB$202,101,FALSE())))</f>
        <v>0</v>
      </c>
      <c r="CX32" s="193" t="n">
        <f aca="false">IF(ISERROR(VLOOKUP($A32,'Import OffPeak'!$A$3:DC$99,102,FALSE())-VLOOKUP($A32,'Import OffPeak change'!$A$106:DC$202,102,FALSE())),0,(VLOOKUP($A32,'Import OffPeak'!$A$3:DC$99,102,FALSE())-VLOOKUP($A32,'Import OffPeak change'!$A$106:DC$202,102,FALSE())))</f>
        <v>0</v>
      </c>
      <c r="CY32" s="193" t="n">
        <f aca="false">IF(ISERROR(VLOOKUP($A32,'Import OffPeak'!$A$3:DD$99,103,FALSE())-VLOOKUP($A32,'Import OffPeak change'!$A$106:DD$202,103,FALSE())),0,(VLOOKUP($A32,'Import OffPeak'!$A$3:DD$99,103,FALSE())-VLOOKUP($A32,'Import OffPeak change'!$A$106:DD$202,103,FALSE())))</f>
        <v>0</v>
      </c>
      <c r="CZ32" s="193" t="n">
        <f aca="false">IF(ISERROR(VLOOKUP($A32,'Import OffPeak'!$A$3:DE$99,104,FALSE())-VLOOKUP($A32,'Import OffPeak change'!$A$106:DE$202,104,FALSE())),0,(VLOOKUP($A32,'Import OffPeak'!$A$3:DE$99,104,FALSE())-VLOOKUP($A32,'Import OffPeak change'!$A$106:DE$202,104,FALSE())))</f>
        <v>0</v>
      </c>
      <c r="DA32" s="193" t="n">
        <f aca="false">IF(ISERROR(VLOOKUP($A32,'Import OffPeak'!$A$3:DF$99,105,FALSE())-VLOOKUP($A32,'Import OffPeak change'!$A$106:DF$202,105,FALSE())),0,(VLOOKUP($A32,'Import OffPeak'!$A$3:DF$99,105,FALSE())-VLOOKUP($A32,'Import OffPeak change'!$A$106:DF$202,105,FALSE())))</f>
        <v>0</v>
      </c>
      <c r="DB32" s="193" t="n">
        <f aca="false">IF(ISERROR(VLOOKUP($A32,'Import OffPeak'!$A$3:DG$99,106,FALSE())-VLOOKUP($A32,'Import OffPeak change'!$A$106:DG$202,106,FALSE())),0,(VLOOKUP($A32,'Import OffPeak'!$A$3:DG$99,106,FALSE())-VLOOKUP($A32,'Import OffPeak change'!$A$106:DG$202,106,FALSE())))</f>
        <v>0</v>
      </c>
      <c r="DC32" s="193" t="n">
        <f aca="false">IF(ISERROR(VLOOKUP($A32,'Import OffPeak'!$A$3:DH$99,107,FALSE())-VLOOKUP($A32,'Import OffPeak change'!$A$106:DH$202,107,FALSE())),0,(VLOOKUP($A32,'Import OffPeak'!$A$3:DH$99,107,FALSE())-VLOOKUP($A32,'Import OffPeak change'!$A$106:DH$202,107,FALSE())))</f>
        <v>0</v>
      </c>
      <c r="DD32" s="193" t="n">
        <f aca="false">IF(ISERROR(VLOOKUP($A32,'Import OffPeak'!$A$3:DI$99,108,FALSE())-VLOOKUP($A32,'Import OffPeak change'!$A$106:DI$202,108,FALSE())),0,(VLOOKUP($A32,'Import OffPeak'!$A$3:DI$99,108,FALSE())-VLOOKUP($A32,'Import OffPeak change'!$A$106:DI$202,108,FALSE())))</f>
        <v>0</v>
      </c>
      <c r="DE32" s="193" t="n">
        <f aca="false">IF(ISERROR(VLOOKUP($A32,'Import OffPeak'!$A$3:DJ$99,109,FALSE())-VLOOKUP($A32,'Import OffPeak change'!$A$106:DJ$202,109,FALSE())),0,(VLOOKUP($A32,'Import OffPeak'!$A$3:DJ$99,109,FALSE())-VLOOKUP($A32,'Import OffPeak change'!$A$106:DJ$202,109,FALSE())))</f>
        <v>0</v>
      </c>
      <c r="DF32" s="193" t="n">
        <f aca="false">IF(ISERROR(VLOOKUP($A32,'Import OffPeak'!$A$3:DK$99,110,FALSE())-VLOOKUP($A32,'Import OffPeak change'!$A$106:DK$202,110,FALSE())),0,(VLOOKUP($A32,'Import OffPeak'!$A$3:DK$99,110,FALSE())-VLOOKUP($A32,'Import OffPeak change'!$A$106:DK$202,110,FALSE())))</f>
        <v>0</v>
      </c>
      <c r="DG32" s="193" t="n">
        <f aca="false">IF(ISERROR(VLOOKUP($A32,'Import OffPeak'!$A$3:DL$99,111,FALSE())-VLOOKUP($A32,'Import OffPeak change'!$A$106:DL$202,111,FALSE())),0,(VLOOKUP($A32,'Import OffPeak'!$A$3:DL$99,111,FALSE())-VLOOKUP($A32,'Import OffPeak change'!$A$106:DL$202,111,FALSE())))</f>
        <v>0</v>
      </c>
      <c r="DH32" s="193" t="n">
        <f aca="false">IF(ISERROR(VLOOKUP($A32,'Import OffPeak'!$A$3:DM$99,112,FALSE())-VLOOKUP($A32,'Import OffPeak change'!$A$106:DM$202,112,FALSE())),0,(VLOOKUP($A32,'Import OffPeak'!$A$3:DM$99,112,FALSE())-VLOOKUP($A32,'Import OffPeak change'!$A$106:DM$202,112,FALSE())))</f>
        <v>0</v>
      </c>
      <c r="DI32" s="193" t="n">
        <f aca="false">IF(ISERROR(VLOOKUP($A32,'Import OffPeak'!$A$3:DN$99,113,FALSE())-VLOOKUP($A32,'Import OffPeak change'!$A$106:DN$202,113,FALSE())),0,(VLOOKUP($A32,'Import OffPeak'!$A$3:DN$99,113,FALSE())-VLOOKUP($A32,'Import OffPeak change'!$A$106:DN$202,113,FALSE())))</f>
        <v>0</v>
      </c>
      <c r="DJ32" s="193" t="n">
        <f aca="false">IF(ISERROR(VLOOKUP($A32,'Import OffPeak'!$A$3:DO$99,114,FALSE())-VLOOKUP($A32,'Import OffPeak change'!$A$106:DO$202,114,FALSE())),0,(VLOOKUP($A32,'Import OffPeak'!$A$3:DO$99,114,FALSE())-VLOOKUP($A32,'Import OffPeak change'!$A$106:DO$202,114,FALSE())))</f>
        <v>0</v>
      </c>
      <c r="DK32" s="193" t="n">
        <f aca="false">IF(ISERROR(VLOOKUP($A32,'Import OffPeak'!$A$3:DP$99,115,FALSE())-VLOOKUP($A32,'Import OffPeak change'!$A$106:DP$202,115,FALSE())),0,(VLOOKUP($A32,'Import OffPeak'!$A$3:DP$99,115,FALSE())-VLOOKUP($A32,'Import OffPeak change'!$A$106:DP$202,115,FALSE())))</f>
        <v>0</v>
      </c>
      <c r="DL32" s="193" t="n">
        <f aca="false">IF(ISERROR(VLOOKUP($A32,'Import OffPeak'!$A$3:DQ$99,116,FALSE())-VLOOKUP($A32,'Import OffPeak change'!$A$106:DQ$202,116,FALSE())),0,(VLOOKUP($A32,'Import OffPeak'!$A$3:DQ$99,116,FALSE())-VLOOKUP($A32,'Import OffPeak change'!$A$106:DQ$202,116,FALSE())))</f>
        <v>0</v>
      </c>
      <c r="DM32" s="193" t="n">
        <f aca="false">IF(ISERROR(VLOOKUP($A32,'Import OffPeak'!$A$3:DR$99,117,FALSE())-VLOOKUP($A32,'Import OffPeak change'!$A$106:DR$202,117,FALSE())),0,(VLOOKUP($A32,'Import OffPeak'!$A$3:DR$99,117,FALSE())-VLOOKUP($A32,'Import OffPeak change'!$A$106:DR$202,117,FALSE())))</f>
        <v>0</v>
      </c>
      <c r="DN32" s="193" t="n">
        <f aca="false">IF(ISERROR(VLOOKUP($A32,'Import OffPeak'!$A$3:DS$99,118,FALSE())-VLOOKUP($A32,'Import OffPeak change'!$A$106:DS$202,118,FALSE())),0,(VLOOKUP($A32,'Import OffPeak'!$A$3:DS$99,118,FALSE())-VLOOKUP($A32,'Import OffPeak change'!$A$106:DS$202,118,FALSE())))</f>
        <v>0</v>
      </c>
      <c r="DO32" s="193" t="n">
        <f aca="false">IF(ISERROR(VLOOKUP($A32,'Import OffPeak'!$A$3:DT$99,119,FALSE())-VLOOKUP($A32,'Import OffPeak change'!$A$106:DT$202,119,FALSE())),0,(VLOOKUP($A32,'Import OffPeak'!$A$3:DT$99,119,FALSE())-VLOOKUP($A32,'Import OffPeak change'!$A$106:DT$202,119,FALSE())))</f>
        <v>0</v>
      </c>
      <c r="DP32" s="193" t="n">
        <f aca="false">IF(ISERROR(VLOOKUP($A32,'Import OffPeak'!$A$3:DU$99,120,FALSE())-VLOOKUP($A32,'Import OffPeak change'!$A$106:DU$202,120,FALSE())),0,(VLOOKUP($A32,'Import OffPeak'!$A$3:DU$99,120,FALSE())-VLOOKUP($A32,'Import OffPeak change'!$A$106:DU$202,120,FALSE())))</f>
        <v>0</v>
      </c>
      <c r="DQ32" s="193" t="n">
        <f aca="false">IF(ISERROR(VLOOKUP($A32,'Import OffPeak'!$A$3:DV$99,121,FALSE())-VLOOKUP($A32,'Import OffPeak change'!$A$106:DV$202,121,FALSE())),0,(VLOOKUP($A32,'Import OffPeak'!$A$3:DV$99,121,FALSE())-VLOOKUP($A32,'Import OffPeak change'!$A$106:DV$202,121,FALSE())))</f>
        <v>0</v>
      </c>
      <c r="DR32" s="193" t="n">
        <f aca="false">IF(ISERROR(VLOOKUP($A32,'Import OffPeak'!$A$3:DW$99,122,FALSE())-VLOOKUP($A32,'Import OffPeak change'!$A$106:DW$202,122,FALSE())),0,(VLOOKUP($A32,'Import OffPeak'!$A$3:DW$99,122,FALSE())-VLOOKUP($A32,'Import OffPeak change'!$A$106:DW$202,122,FALSE())))</f>
        <v>0</v>
      </c>
      <c r="DS32" s="193" t="n">
        <f aca="false">IF(ISERROR(VLOOKUP($A32,'Import OffPeak'!$A$3:DX$99,123,FALSE())-VLOOKUP($A32,'Import OffPeak change'!$A$106:DX$202,123,FALSE())),0,(VLOOKUP($A32,'Import OffPeak'!$A$3:DX$99,123,FALSE())-VLOOKUP($A32,'Import OffPeak change'!$A$106:DX$202,123,FALSE())))</f>
        <v>0</v>
      </c>
      <c r="DT32" s="193" t="n">
        <f aca="false">IF(ISERROR(VLOOKUP($A32,'Import OffPeak'!$A$3:DY$99,124,FALSE())-VLOOKUP($A32,'Import OffPeak change'!$A$106:DY$202,124,FALSE())),0,(VLOOKUP($A32,'Import OffPeak'!$A$3:DY$99,124,FALSE())-VLOOKUP($A32,'Import OffPeak change'!$A$106:DY$202,124,FALSE())))</f>
        <v>0</v>
      </c>
      <c r="DU32" s="193" t="n">
        <f aca="false">IF(ISERROR(VLOOKUP($A32,'Import OffPeak'!$A$3:DZ$99,125,FALSE())-VLOOKUP($A32,'Import OffPeak change'!$A$106:DZ$202,125,FALSE())),0,(VLOOKUP($A32,'Import OffPeak'!$A$3:DZ$99,125,FALSE())-VLOOKUP($A32,'Import OffPeak change'!$A$106:DZ$202,125,FALSE())))</f>
        <v>0</v>
      </c>
      <c r="DV32" s="193" t="n">
        <f aca="false">IF(ISERROR(VLOOKUP($A32,'Import OffPeak'!$A$3:EA$99,126,FALSE())-VLOOKUP($A32,'Import OffPeak change'!$A$106:EA$202,126,FALSE())),0,(VLOOKUP($A32,'Import OffPeak'!$A$3:EA$99,126,FALSE())-VLOOKUP($A32,'Import OffPeak change'!$A$106:EA$202,126,FALSE())))</f>
        <v>0</v>
      </c>
      <c r="DW32" s="193" t="n">
        <f aca="false">IF(ISERROR(VLOOKUP($A32,'Import OffPeak'!$A$3:EB$99,127,FALSE())-VLOOKUP($A32,'Import OffPeak change'!$A$106:EB$202,127,FALSE())),0,(VLOOKUP($A32,'Import OffPeak'!$A$3:EB$99,127,FALSE())-VLOOKUP($A32,'Import OffPeak change'!$A$106:EB$202,127,FALSE())))</f>
        <v>0</v>
      </c>
      <c r="DX32" s="193" t="n">
        <f aca="false">IF(ISERROR(VLOOKUP($A32,'Import OffPeak'!$A$3:EC$99,128,FALSE())-VLOOKUP($A32,'Import OffPeak change'!$A$106:EC$202,128,FALSE())),0,(VLOOKUP($A32,'Import OffPeak'!$A$3:EC$99,128,FALSE())-VLOOKUP($A32,'Import OffPeak change'!$A$106:EC$202,128,FALSE())))</f>
        <v>0</v>
      </c>
      <c r="DY32" s="193" t="n">
        <f aca="false">IF(ISERROR(VLOOKUP($A32,'Import OffPeak'!$A$3:ED$99,129,FALSE())-VLOOKUP($A32,'Import OffPeak change'!$A$106:ED$202,129,FALSE())),0,(VLOOKUP($A32,'Import OffPeak'!$A$3:ED$99,129,FALSE())-VLOOKUP($A32,'Import OffPeak change'!$A$106:ED$202,129,FALSE())))</f>
        <v>0</v>
      </c>
      <c r="DZ32" s="193" t="n">
        <f aca="false">IF(ISERROR(VLOOKUP($A32,'Import OffPeak'!$A$3:EE$99,130,FALSE())-VLOOKUP($A32,'Import OffPeak change'!$A$106:EE$202,130,FALSE())),0,(VLOOKUP($A32,'Import OffPeak'!$A$3:EE$99,130,FALSE())-VLOOKUP($A32,'Import OffPeak change'!$A$106:EE$202,130,FALSE())))</f>
        <v>0</v>
      </c>
      <c r="EA32" s="193" t="n">
        <f aca="false">IF(ISERROR(VLOOKUP($A32,'Import OffPeak'!$A$3:EF$99,131,FALSE())-VLOOKUP($A32,'Import OffPeak change'!$A$106:EF$202,131,FALSE())),0,(VLOOKUP($A32,'Import OffPeak'!$A$3:EF$99,131,FALSE())-VLOOKUP($A32,'Import OffPeak change'!$A$106:EF$202,131,FALSE())))</f>
        <v>0</v>
      </c>
      <c r="EB32" s="193" t="n">
        <f aca="false">IF(ISERROR(VLOOKUP($A32,'Import OffPeak'!$A$3:EG$99,132,FALSE())-VLOOKUP($A32,'Import OffPeak change'!$A$106:EG$202,132,FALSE())),0,(VLOOKUP($A32,'Import OffPeak'!$A$3:EG$99,132,FALSE())-VLOOKUP($A32,'Import OffPeak change'!$A$106:EG$202,132,FALSE())))</f>
        <v>0</v>
      </c>
      <c r="EC32" s="193" t="n">
        <f aca="false">IF(ISERROR(VLOOKUP($A32,'Import OffPeak'!$A$3:EH$99,133,FALSE())-VLOOKUP($A32,'Import OffPeak change'!$A$106:EH$202,133,FALSE())),0,(VLOOKUP($A32,'Import OffPeak'!$A$3:EH$99,133,FALSE())-VLOOKUP($A32,'Import OffPeak change'!$A$106:EH$202,133,FALSE())))</f>
        <v>0</v>
      </c>
      <c r="ED32" s="193" t="n">
        <f aca="false">IF(ISERROR(VLOOKUP($A32,'Import OffPeak'!$A$3:EI$99,134,FALSE())-VLOOKUP($A32,'Import OffPeak change'!$A$106:EI$202,134,FALSE())),0,(VLOOKUP($A32,'Import OffPeak'!$A$3:EI$99,134,FALSE())-VLOOKUP($A32,'Import OffPeak change'!$A$106:EI$202,134,FALSE())))</f>
        <v>0</v>
      </c>
      <c r="EE32" s="193" t="n">
        <f aca="false">IF(ISERROR(VLOOKUP($A32,'Import OffPeak'!$A$3:EJ$99,135,FALSE())-VLOOKUP($A32,'Import OffPeak change'!$A$106:EJ$202,135,FALSE())),0,(VLOOKUP($A32,'Import OffPeak'!$A$3:EJ$99,135,FALSE())-VLOOKUP($A32,'Import OffPeak change'!$A$106:EJ$202,135,FALSE())))</f>
        <v>0</v>
      </c>
      <c r="EF32" s="193" t="n">
        <f aca="false">IF(ISERROR(VLOOKUP($A32,'Import OffPeak'!$A$3:EK$99,136,FALSE())-VLOOKUP($A32,'Import OffPeak change'!$A$106:EK$202,136,FALSE())),0,(VLOOKUP($A32,'Import OffPeak'!$A$3:EK$99,136,FALSE())-VLOOKUP($A32,'Import OffPeak change'!$A$106:EK$202,136,FALSE())))</f>
        <v>0</v>
      </c>
      <c r="EG32" s="193" t="n">
        <f aca="false">IF(ISERROR(VLOOKUP($A32,'Import OffPeak'!$A$3:EL$99,137,FALSE())-VLOOKUP($A32,'Import OffPeak change'!$A$106:EL$202,137,FALSE())),0,(VLOOKUP($A32,'Import OffPeak'!$A$3:EL$99,137,FALSE())-VLOOKUP($A32,'Import OffPeak change'!$A$106:EL$202,137,FALSE())))</f>
        <v>0</v>
      </c>
      <c r="EH32" s="193" t="n">
        <f aca="false">IF(ISERROR(VLOOKUP($A32,'Import OffPeak'!$A$3:EM$99,138,FALSE())-VLOOKUP($A32,'Import OffPeak change'!$A$106:EM$202,138,FALSE())),0,(VLOOKUP($A32,'Import OffPeak'!$A$3:EM$99,138,FALSE())-VLOOKUP($A32,'Import OffPeak change'!$A$106:EM$202,138,FALSE())))</f>
        <v>0</v>
      </c>
      <c r="EI32" s="193" t="n">
        <f aca="false">IF(ISERROR(VLOOKUP($A32,'Import OffPeak'!$A$3:EN$99,139,FALSE())-VLOOKUP($A32,'Import OffPeak change'!$A$106:EN$202,139,FALSE())),0,(VLOOKUP($A32,'Import OffPeak'!$A$3:EN$99,139,FALSE())-VLOOKUP($A32,'Import OffPeak change'!$A$106:EN$202,139,FALSE())))</f>
        <v>0</v>
      </c>
      <c r="EJ32" s="193" t="n">
        <f aca="false">IF(ISERROR(VLOOKUP($A32,'Import OffPeak'!$A$3:EO$99,140,FALSE())-VLOOKUP($A32,'Import OffPeak change'!$A$106:EO$202,140,FALSE())),0,(VLOOKUP($A32,'Import OffPeak'!$A$3:EO$99,140,FALSE())-VLOOKUP($A32,'Import OffPeak change'!$A$106:EO$202,140,FALSE())))</f>
        <v>0</v>
      </c>
      <c r="EK32" s="193" t="n">
        <f aca="false">IF(ISERROR(VLOOKUP($A32,'Import OffPeak'!$A$3:EP$99,141,FALSE())-VLOOKUP($A32,'Import OffPeak change'!$A$106:EP$202,141,FALSE())),0,(VLOOKUP($A32,'Import OffPeak'!$A$3:EP$99,141,FALSE())-VLOOKUP($A32,'Import OffPeak change'!$A$106:EP$202,141,FALSE())))</f>
        <v>0</v>
      </c>
      <c r="EL32" s="193" t="n">
        <f aca="false">IF(ISERROR(VLOOKUP($A32,'Import OffPeak'!$A$3:EQ$99,142,FALSE())-VLOOKUP($A32,'Import OffPeak change'!$A$106:EQ$202,142,FALSE())),0,(VLOOKUP($A32,'Import OffPeak'!$A$3:EQ$99,142,FALSE())-VLOOKUP($A32,'Import OffPeak change'!$A$106:EQ$202,142,FALSE())))</f>
        <v>0</v>
      </c>
      <c r="EM32" s="193" t="n">
        <f aca="false">IF(ISERROR(VLOOKUP($A32,'Import OffPeak'!$A$3:ER$99,143,FALSE())-VLOOKUP($A32,'Import OffPeak change'!$A$106:ER$202,143,FALSE())),0,(VLOOKUP($A32,'Import OffPeak'!$A$3:ER$99,143,FALSE())-VLOOKUP($A32,'Import OffPeak change'!$A$106:ER$202,143,FALSE())))</f>
        <v>0</v>
      </c>
      <c r="EN32" s="193" t="n">
        <f aca="false">IF(ISERROR(VLOOKUP($A32,'Import OffPeak'!$A$3:ES$99,144,FALSE())-VLOOKUP($A32,'Import OffPeak change'!$A$106:ES$202,144,FALSE())),0,(VLOOKUP($A32,'Import OffPeak'!$A$3:ES$99,144,FALSE())-VLOOKUP($A32,'Import OffPeak change'!$A$106:ES$202,144,FALSE())))</f>
        <v>0</v>
      </c>
      <c r="EO32" s="193" t="n">
        <f aca="false">IF(ISERROR(VLOOKUP($A32,'Import OffPeak'!$A$3:ET$99,145,FALSE())-VLOOKUP($A32,'Import OffPeak change'!$A$106:ET$202,145,FALSE())),0,(VLOOKUP($A32,'Import OffPeak'!$A$3:ET$99,145,FALSE())-VLOOKUP($A32,'Import OffPeak change'!$A$106:ET$202,145,FALSE())))</f>
        <v>0</v>
      </c>
      <c r="EP32" s="193" t="n">
        <f aca="false">IF(ISERROR(VLOOKUP($A32,'Import OffPeak'!$A$3:EU$99,146,FALSE())-VLOOKUP($A32,'Import OffPeak change'!$A$106:EU$202,146,FALSE())),0,(VLOOKUP($A32,'Import OffPeak'!$A$3:EU$99,146,FALSE())-VLOOKUP($A32,'Import OffPeak change'!$A$106:EU$202,146,FALSE())))</f>
        <v>0</v>
      </c>
      <c r="EQ32" s="193" t="n">
        <f aca="false">IF(ISERROR(VLOOKUP($A32,'Import OffPeak'!$A$3:EV$99,147,FALSE())-VLOOKUP($A32,'Import OffPeak change'!$A$106:EV$202,147,FALSE())),0,(VLOOKUP($A32,'Import OffPeak'!$A$3:EV$99,147,FALSE())-VLOOKUP($A32,'Import OffPeak change'!$A$106:EV$202,147,FALSE())))</f>
        <v>0</v>
      </c>
      <c r="ER32" s="193" t="n">
        <f aca="false">IF(ISERROR(VLOOKUP($A32,'Import OffPeak'!$A$3:EW$99,148,FALSE())-VLOOKUP($A32,'Import OffPeak change'!$A$106:EW$202,148,FALSE())),0,(VLOOKUP($A32,'Import OffPeak'!$A$3:EW$99,148,FALSE())-VLOOKUP($A32,'Import OffPeak change'!$A$106:EW$202,148,FALSE())))</f>
        <v>0</v>
      </c>
      <c r="ES32" s="193" t="n">
        <f aca="false">IF(ISERROR(VLOOKUP($A32,'Import OffPeak'!$A$3:EX$99,149,FALSE())-VLOOKUP($A32,'Import OffPeak change'!$A$106:EX$202,149,FALSE())),0,(VLOOKUP($A32,'Import OffPeak'!$A$3:EX$99,149,FALSE())-VLOOKUP($A32,'Import OffPeak change'!$A$106:EX$202,149,FALSE())))</f>
        <v>0</v>
      </c>
      <c r="ET32" s="193" t="n">
        <f aca="false">IF(ISERROR(VLOOKUP($A32,'Import OffPeak'!$A$3:EY$99,150,FALSE())-VLOOKUP($A32,'Import OffPeak change'!$A$106:EY$202,150,FALSE())),0,(VLOOKUP($A32,'Import OffPeak'!$A$3:EY$99,150,FALSE())-VLOOKUP($A32,'Import OffPeak change'!$A$106:EY$202,150,FALSE())))</f>
        <v>0</v>
      </c>
      <c r="EU32" s="193" t="n">
        <f aca="false">IF(ISERROR(VLOOKUP($A32,'Import OffPeak'!$A$3:EZ$99,151,FALSE())-VLOOKUP($A32,'Import OffPeak change'!$A$106:EZ$202,151,FALSE())),0,(VLOOKUP($A32,'Import OffPeak'!$A$3:EZ$99,151,FALSE())-VLOOKUP($A32,'Import OffPeak change'!$A$106:EZ$202,151,FALSE())))</f>
        <v>0</v>
      </c>
      <c r="EV32" s="193" t="n">
        <f aca="false">IF(ISERROR(VLOOKUP($A32,'Import OffPeak'!$A$3:FA$99,152,FALSE())-VLOOKUP($A32,'Import OffPeak change'!$A$106:FA$202,152,FALSE())),0,(VLOOKUP($A32,'Import OffPeak'!$A$3:FA$99,152,FALSE())-VLOOKUP($A32,'Import OffPeak change'!$A$106:FA$202,152,FALSE())))</f>
        <v>0</v>
      </c>
      <c r="EW32" s="193" t="n">
        <f aca="false">IF(ISERROR(VLOOKUP($A32,'Import OffPeak'!$A$3:FB$99,153,FALSE())-VLOOKUP($A32,'Import OffPeak change'!$A$106:FB$202,153,FALSE())),0,(VLOOKUP($A32,'Import OffPeak'!$A$3:FB$99,153,FALSE())-VLOOKUP($A32,'Import OffPeak change'!$A$106:FB$202,153,FALSE())))</f>
        <v>0</v>
      </c>
      <c r="EX32" s="193" t="n">
        <f aca="false">IF(ISERROR(VLOOKUP($A32,'Import OffPeak'!$A$3:FC$99,154,FALSE())-VLOOKUP($A32,'Import OffPeak change'!$A$106:FC$202,154,FALSE())),0,(VLOOKUP($A32,'Import OffPeak'!$A$3:FC$99,154,FALSE())-VLOOKUP($A32,'Import OffPeak change'!$A$106:FC$202,154,FALSE())))</f>
        <v>0</v>
      </c>
      <c r="EY32" s="193" t="n">
        <f aca="false">IF(ISERROR(VLOOKUP($A32,'Import OffPeak'!$A$3:FD$99,155,FALSE())-VLOOKUP($A32,'Import OffPeak change'!$A$106:FD$202,155,FALSE())),0,(VLOOKUP($A32,'Import OffPeak'!$A$3:FD$99,155,FALSE())-VLOOKUP($A32,'Import OffPeak change'!$A$106:FD$202,155,FALSE())))</f>
        <v>0</v>
      </c>
      <c r="EZ32" s="193" t="n">
        <f aca="false">IF(ISERROR(VLOOKUP($A32,'Import OffPeak'!$A$3:FE$99,156,FALSE())-VLOOKUP($A32,'Import OffPeak change'!$A$106:FE$202,156,FALSE())),0,(VLOOKUP($A32,'Import OffPeak'!$A$3:FE$99,156,FALSE())-VLOOKUP($A32,'Import OffPeak change'!$A$106:FE$202,156,FALSE())))</f>
        <v>0</v>
      </c>
      <c r="FA32" s="193" t="n">
        <f aca="false">IF(ISERROR(VLOOKUP($A32,'Import OffPeak'!$A$3:FF$99,157,FALSE())-VLOOKUP($A32,'Import OffPeak change'!$A$106:FF$202,157,FALSE())),0,(VLOOKUP($A32,'Import OffPeak'!$A$3:FF$99,157,FALSE())-VLOOKUP($A32,'Import OffPeak change'!$A$106:FF$202,157,FALSE())))</f>
        <v>0</v>
      </c>
      <c r="FB32" s="193" t="n">
        <f aca="false">IF(ISERROR(VLOOKUP($A32,'Import OffPeak'!$A$3:FG$99,158,FALSE())-VLOOKUP($A32,'Import OffPeak change'!$A$106:FG$202,158,FALSE())),0,(VLOOKUP($A32,'Import OffPeak'!$A$3:FG$99,158,FALSE())-VLOOKUP($A32,'Import OffPeak change'!$A$106:FG$202,158,FALSE())))</f>
        <v>0</v>
      </c>
      <c r="FC32" s="193" t="n">
        <f aca="false">IF(ISERROR(VLOOKUP($A32,'Import OffPeak'!$A$3:FH$99,159,FALSE())-VLOOKUP($A32,'Import OffPeak change'!$A$106:FH$202,159,FALSE())),0,(VLOOKUP($A32,'Import OffPeak'!$A$3:FH$99,159,FALSE())-VLOOKUP($A32,'Import OffPeak change'!$A$106:FH$202,159,FALSE())))</f>
        <v>0</v>
      </c>
      <c r="FD32" s="193" t="n">
        <f aca="false">IF(ISERROR(VLOOKUP($A32,'Import OffPeak'!$A$3:FI$99,160,FALSE())-VLOOKUP($A32,'Import OffPeak change'!$A$106:FI$202,160,FALSE())),0,(VLOOKUP($A32,'Import OffPeak'!$A$3:FI$99,160,FALSE())-VLOOKUP($A32,'Import OffPeak change'!$A$106:FI$202,160,FALSE())))</f>
        <v>0</v>
      </c>
      <c r="FE32" s="193" t="n">
        <f aca="false">IF(ISERROR(VLOOKUP($A32,'Import OffPeak'!$A$3:FJ$99,161,FALSE())-VLOOKUP($A32,'Import OffPeak change'!$A$106:FJ$202,161,FALSE())),0,(VLOOKUP($A32,'Import OffPeak'!$A$3:FJ$99,161,FALSE())-VLOOKUP($A32,'Import OffPeak change'!$A$106:FJ$202,161,FALSE())))</f>
        <v>0</v>
      </c>
      <c r="FF32" s="193" t="n">
        <f aca="false">IF(ISERROR(VLOOKUP($A32,'Import OffPeak'!$A$3:FK$99,162,FALSE())-VLOOKUP($A32,'Import OffPeak change'!$A$106:FK$202,162,FALSE())),0,(VLOOKUP($A32,'Import OffPeak'!$A$3:FK$99,162,FALSE())-VLOOKUP($A32,'Import OffPeak change'!$A$106:FK$202,162,FALSE())))</f>
        <v>0</v>
      </c>
      <c r="FG32" s="193" t="n">
        <f aca="false">IF(ISERROR(VLOOKUP($A32,'Import OffPeak'!$A$3:FL$99,163,FALSE())-VLOOKUP($A32,'Import OffPeak change'!$A$106:FL$202,163,FALSE())),0,(VLOOKUP($A32,'Import OffPeak'!$A$3:FL$99,163,FALSE())-VLOOKUP($A32,'Import OffPeak change'!$A$106:FL$202,163,FALSE())))</f>
        <v>0</v>
      </c>
      <c r="FH32" s="193" t="n">
        <f aca="false">IF(ISERROR(VLOOKUP($A32,'Import OffPeak'!$A$3:FM$99,164,FALSE())-VLOOKUP($A32,'Import OffPeak change'!$A$106:FM$202,164,FALSE())),0,(VLOOKUP($A32,'Import OffPeak'!$A$3:FM$99,164,FALSE())-VLOOKUP($A32,'Import OffPeak change'!$A$106:FM$202,164,FALSE())))</f>
        <v>0</v>
      </c>
      <c r="FI32" s="193" t="n">
        <f aca="false">IF(ISERROR(VLOOKUP($A32,'Import OffPeak'!$A$3:FN$99,165,FALSE())-VLOOKUP($A32,'Import OffPeak change'!$A$106:FN$202,165,FALSE())),0,(VLOOKUP($A32,'Import OffPeak'!$A$3:FN$99,165,FALSE())-VLOOKUP($A32,'Import OffPeak change'!$A$106:FN$202,165,FALSE())))</f>
        <v>0</v>
      </c>
      <c r="FJ32" s="193" t="n">
        <f aca="false">IF(ISERROR(VLOOKUP($A32,'Import OffPeak'!$A$3:FO$99,166,FALSE())-VLOOKUP($A32,'Import OffPeak change'!$A$106:FO$202,166,FALSE())),0,(VLOOKUP($A32,'Import OffPeak'!$A$3:FO$99,166,FALSE())-VLOOKUP($A32,'Import OffPeak change'!$A$106:FO$202,166,FALSE())))</f>
        <v>0</v>
      </c>
      <c r="FK32" s="193" t="n">
        <f aca="false">IF(ISERROR(VLOOKUP($A32,'Import OffPeak'!$A$3:FP$99,167,FALSE())-VLOOKUP($A32,'Import OffPeak change'!$A$106:FP$202,167,FALSE())),0,(VLOOKUP($A32,'Import OffPeak'!$A$3:FP$99,167,FALSE())-VLOOKUP($A32,'Import OffPeak change'!$A$106:FP$202,167,FALSE())))</f>
        <v>0</v>
      </c>
      <c r="FL32" s="193" t="n">
        <f aca="false">IF(ISERROR(VLOOKUP($A32,'Import OffPeak'!$A$3:FQ$99,168,FALSE())-VLOOKUP($A32,'Import OffPeak change'!$A$106:FQ$202,168,FALSE())),0,(VLOOKUP($A32,'Import OffPeak'!$A$3:FQ$99,168,FALSE())-VLOOKUP($A32,'Import OffPeak change'!$A$106:FQ$202,168,FALSE())))</f>
        <v>0</v>
      </c>
      <c r="FM32" s="193" t="n">
        <f aca="false">IF(ISERROR(VLOOKUP($A32,'Import OffPeak'!$A$3:FR$99,169,FALSE())-VLOOKUP($A32,'Import OffPeak change'!$A$106:FR$202,169,FALSE())),0,(VLOOKUP($A32,'Import OffPeak'!$A$3:FR$99,169,FALSE())-VLOOKUP($A32,'Import OffPeak change'!$A$106:FR$202,169,FALSE())))</f>
        <v>0</v>
      </c>
      <c r="FN32" s="193" t="n">
        <f aca="false">IF(ISERROR(VLOOKUP($A32,'Import OffPeak'!$A$3:FS$99,170,FALSE())-VLOOKUP($A32,'Import OffPeak change'!$A$106:FS$202,170,FALSE())),0,(VLOOKUP($A32,'Import OffPeak'!$A$3:FS$99,170,FALSE())-VLOOKUP($A32,'Import OffPeak change'!$A$106:FS$202,170,FALSE())))</f>
        <v>0</v>
      </c>
      <c r="FO32" s="193" t="n">
        <f aca="false">IF(ISERROR(VLOOKUP($A32,'Import OffPeak'!$A$3:FT$99,171,FALSE())-VLOOKUP($A32,'Import OffPeak change'!$A$106:FT$202,171,FALSE())),0,(VLOOKUP($A32,'Import OffPeak'!$A$3:FT$99,171,FALSE())-VLOOKUP($A32,'Import OffPeak change'!$A$106:FT$202,171,FALSE())))</f>
        <v>0</v>
      </c>
      <c r="FP32" s="193" t="n">
        <f aca="false">IF(ISERROR(VLOOKUP($A32,'Import OffPeak'!$A$3:FU$99,172,FALSE())-VLOOKUP($A32,'Import OffPeak change'!$A$106:FU$202,172,FALSE())),0,(VLOOKUP($A32,'Import OffPeak'!$A$3:FU$99,172,FALSE())-VLOOKUP($A32,'Import OffPeak change'!$A$106:FU$202,172,FALSE())))</f>
        <v>0</v>
      </c>
      <c r="FQ32" s="193" t="n">
        <f aca="false">IF(ISERROR(VLOOKUP($A32,'Import OffPeak'!$A$3:FV$99,173,FALSE())-VLOOKUP($A32,'Import OffPeak change'!$A$106:FV$202,173,FALSE())),0,(VLOOKUP($A32,'Import OffPeak'!$A$3:FV$99,173,FALSE())-VLOOKUP($A32,'Import OffPeak change'!$A$106:FV$202,173,FALSE())))</f>
        <v>0</v>
      </c>
      <c r="FR32" s="193" t="n">
        <f aca="false">IF(ISERROR(VLOOKUP($A32,'Import OffPeak'!$A$3:FW$99,174,FALSE())-VLOOKUP($A32,'Import OffPeak change'!$A$106:FW$202,174,FALSE())),0,(VLOOKUP($A32,'Import OffPeak'!$A$3:FW$99,174,FALSE())-VLOOKUP($A32,'Import OffPeak change'!$A$106:FW$202,174,FALSE())))</f>
        <v>0</v>
      </c>
      <c r="FS32" s="193" t="n">
        <f aca="false">IF(ISERROR(VLOOKUP($A32,'Import OffPeak'!$A$3:FX$99,175,FALSE())-VLOOKUP($A32,'Import OffPeak change'!$A$106:FX$202,175,FALSE())),0,(VLOOKUP($A32,'Import OffPeak'!$A$3:FX$99,175,FALSE())-VLOOKUP($A32,'Import OffPeak change'!$A$106:FX$202,175,FALSE())))</f>
        <v>0</v>
      </c>
      <c r="FT32" s="193" t="n">
        <f aca="false">IF(ISERROR(VLOOKUP($A32,'Import OffPeak'!$A$3:FY$99,176,FALSE())-VLOOKUP($A32,'Import OffPeak change'!$A$106:FY$202,176,FALSE())),0,(VLOOKUP($A32,'Import OffPeak'!$A$3:FY$99,176,FALSE())-VLOOKUP($A32,'Import OffPeak change'!$A$106:FY$202,176,FALSE())))</f>
        <v>0</v>
      </c>
      <c r="FU32" s="193" t="n">
        <f aca="false">IF(ISERROR(VLOOKUP($A32,'Import OffPeak'!$A$3:FZ$99,177,FALSE())-VLOOKUP($A32,'Import OffPeak change'!$A$106:FZ$202,177,FALSE())),0,(VLOOKUP($A32,'Import OffPeak'!$A$3:FZ$99,177,FALSE())-VLOOKUP($A32,'Import OffPeak change'!$A$106:FZ$202,177,FALSE())))</f>
        <v>0</v>
      </c>
      <c r="FV32" s="193" t="n">
        <f aca="false">IF(ISERROR(VLOOKUP($A32,'Import OffPeak'!$A$3:GA$99,178,FALSE())-VLOOKUP($A32,'Import OffPeak change'!$A$106:GA$202,178,FALSE())),0,(VLOOKUP($A32,'Import OffPeak'!$A$3:GA$99,178,FALSE())-VLOOKUP($A32,'Import OffPeak change'!$A$106:GA$202,178,FALSE())))</f>
        <v>0</v>
      </c>
      <c r="FW32" s="193" t="n">
        <f aca="false">IF(ISERROR(VLOOKUP($A32,'Import OffPeak'!$A$3:GB$99,179,FALSE())-VLOOKUP($A32,'Import OffPeak change'!$A$106:GB$202,179,FALSE())),0,(VLOOKUP($A32,'Import OffPeak'!$A$3:GB$99,179,FALSE())-VLOOKUP($A32,'Import OffPeak change'!$A$106:GB$202,179,FALSE())))</f>
        <v>0</v>
      </c>
      <c r="FX32" s="193" t="n">
        <f aca="false">IF(ISERROR(VLOOKUP($A32,'Import OffPeak'!$A$3:GC$99,180,FALSE())-VLOOKUP($A32,'Import OffPeak change'!$A$106:GC$202,180,FALSE())),0,(VLOOKUP($A32,'Import OffPeak'!$A$3:GC$99,180,FALSE())-VLOOKUP($A32,'Import OffPeak change'!$A$106:GC$202,180,FALSE())))</f>
        <v>0</v>
      </c>
      <c r="FY32" s="193" t="n">
        <f aca="false">IF(ISERROR(VLOOKUP($A32,'Import OffPeak'!$A$3:GD$99,181,FALSE())-VLOOKUP($A32,'Import OffPeak change'!$A$106:GD$202,181,FALSE())),0,(VLOOKUP($A32,'Import OffPeak'!$A$3:GD$99,181,FALSE())-VLOOKUP($A32,'Import OffPeak change'!$A$106:GD$202,181,FALSE())))</f>
        <v>0</v>
      </c>
      <c r="FZ32" s="193" t="n">
        <f aca="false">IF(ISERROR(VLOOKUP($A32,'Import OffPeak'!$A$3:GE$99,182,FALSE())-VLOOKUP($A32,'Import OffPeak change'!$A$106:GE$202,182,FALSE())),0,(VLOOKUP($A32,'Import OffPeak'!$A$3:GE$99,182,FALSE())-VLOOKUP($A32,'Import OffPeak change'!$A$106:GE$202,182,FALSE())))</f>
        <v>0</v>
      </c>
      <c r="GA32" s="193" t="n">
        <f aca="false">IF(ISERROR(VLOOKUP($A32,'Import OffPeak'!$A$3:GF$99,183,FALSE())-VLOOKUP($A32,'Import OffPeak change'!$A$106:GF$202,183,FALSE())),0,(VLOOKUP($A32,'Import OffPeak'!$A$3:GF$99,183,FALSE())-VLOOKUP($A32,'Import OffPeak change'!$A$106:GF$202,183,FALSE())))</f>
        <v>0</v>
      </c>
      <c r="GB32" s="193" t="n">
        <f aca="false">IF(ISERROR(VLOOKUP($A32,'Import OffPeak'!$A$3:GG$99,184,FALSE())-VLOOKUP($A32,'Import OffPeak change'!$A$106:GG$202,184,FALSE())),0,(VLOOKUP($A32,'Import OffPeak'!$A$3:GG$99,184,FALSE())-VLOOKUP($A32,'Import OffPeak change'!$A$106:GG$202,184,FALSE())))</f>
        <v>0</v>
      </c>
      <c r="GC32" s="193" t="n">
        <f aca="false">IF(ISERROR(VLOOKUP($A32,'Import OffPeak'!$A$3:GH$99,185,FALSE())-VLOOKUP($A32,'Import OffPeak change'!$A$106:GH$202,185,FALSE())),0,(VLOOKUP($A32,'Import OffPeak'!$A$3:GH$99,185,FALSE())-VLOOKUP($A32,'Import OffPeak change'!$A$106:GH$202,185,FALSE())))</f>
        <v>0</v>
      </c>
      <c r="GD32" s="193" t="n">
        <f aca="false">IF(ISERROR(VLOOKUP($A32,'Import OffPeak'!$A$3:GI$99,186,FALSE())-VLOOKUP($A32,'Import OffPeak change'!$A$106:GI$202,186,FALSE())),0,(VLOOKUP($A32,'Import OffPeak'!$A$3:GI$99,186,FALSE())-VLOOKUP($A32,'Import OffPeak change'!$A$106:GI$202,186,FALSE())))</f>
        <v>0</v>
      </c>
      <c r="GE32" s="193" t="n">
        <f aca="false">IF(ISERROR(VLOOKUP($A32,'Import OffPeak'!$A$3:GJ$99,187,FALSE())-VLOOKUP($A32,'Import OffPeak change'!$A$106:GJ$202,187,FALSE())),0,(VLOOKUP($A32,'Import OffPeak'!$A$3:GJ$99,187,FALSE())-VLOOKUP($A32,'Import OffPeak change'!$A$106:GJ$202,187,FALSE())))</f>
        <v>0</v>
      </c>
      <c r="GF32" s="193" t="n">
        <f aca="false">IF(ISERROR(VLOOKUP($A32,'Import OffPeak'!$A$3:GK$99,188,FALSE())-VLOOKUP($A32,'Import OffPeak change'!$A$106:GK$202,188,FALSE())),0,(VLOOKUP($A32,'Import OffPeak'!$A$3:GK$99,188,FALSE())-VLOOKUP($A32,'Import OffPeak change'!$A$106:GK$202,188,FALSE())))</f>
        <v>0</v>
      </c>
      <c r="GG32" s="193" t="n">
        <f aca="false">IF(ISERROR(VLOOKUP($A32,'Import OffPeak'!$A$3:GL$99,189,FALSE())-VLOOKUP($A32,'Import OffPeak change'!$A$106:GL$202,189,FALSE())),0,(VLOOKUP($A32,'Import OffPeak'!$A$3:GL$99,189,FALSE())-VLOOKUP($A32,'Import OffPeak change'!$A$106:GL$202,189,FALSE())))</f>
        <v>0</v>
      </c>
      <c r="GH32" s="193" t="n">
        <f aca="false">IF(ISERROR(VLOOKUP($A32,'Import OffPeak'!$A$3:GM$99,190,FALSE())-VLOOKUP($A32,'Import OffPeak change'!$A$106:GM$202,190,FALSE())),0,(VLOOKUP($A32,'Import OffPeak'!$A$3:GM$99,190,FALSE())-VLOOKUP($A32,'Import OffPeak change'!$A$106:GM$202,190,FALSE())))</f>
        <v>0</v>
      </c>
      <c r="GI32" s="193" t="n">
        <f aca="false">IF(ISERROR(VLOOKUP($A32,'Import OffPeak'!$A$3:GN$99,191,FALSE())-VLOOKUP($A32,'Import OffPeak change'!$A$106:GN$202,191,FALSE())),0,(VLOOKUP($A32,'Import OffPeak'!$A$3:GN$99,191,FALSE())-VLOOKUP($A32,'Import OffPeak change'!$A$106:GN$202,191,FALSE())))</f>
        <v>0</v>
      </c>
      <c r="GJ32" s="193" t="n">
        <f aca="false">IF(ISERROR(VLOOKUP($A32,'Import OffPeak'!$A$3:GO$99,192,FALSE())-VLOOKUP($A32,'Import OffPeak change'!$A$106:GO$202,192,FALSE())),0,(VLOOKUP($A32,'Import OffPeak'!$A$3:GO$99,192,FALSE())-VLOOKUP($A32,'Import OffPeak change'!$A$106:GO$202,192,FALSE())))</f>
        <v>0</v>
      </c>
      <c r="GK32" s="193" t="n">
        <f aca="false">IF(ISERROR(VLOOKUP($A32,'Import OffPeak'!$A$3:GP$99,193,FALSE())-VLOOKUP($A32,'Import OffPeak change'!$A$106:GP$202,193,FALSE())),0,(VLOOKUP($A32,'Import OffPeak'!$A$3:GP$99,193,FALSE())-VLOOKUP($A32,'Import OffPeak change'!$A$106:GP$202,193,FALSE())))</f>
        <v>0</v>
      </c>
      <c r="GL32" s="193" t="n">
        <f aca="false">IF(ISERROR(VLOOKUP($A32,'Import OffPeak'!$A$3:GQ$99,194,FALSE())-VLOOKUP($A32,'Import OffPeak change'!$A$106:GQ$202,194,FALSE())),0,(VLOOKUP($A32,'Import OffPeak'!$A$3:GQ$99,194,FALSE())-VLOOKUP($A32,'Import OffPeak change'!$A$106:GQ$202,194,FALSE())))</f>
        <v>0</v>
      </c>
      <c r="GM32" s="193" t="n">
        <f aca="false">IF(ISERROR(VLOOKUP($A32,'Import OffPeak'!$A$3:GR$99,195,FALSE())-VLOOKUP($A32,'Import OffPeak change'!$A$106:GR$202,195,FALSE())),0,(VLOOKUP($A32,'Import OffPeak'!$A$3:GR$99,195,FALSE())-VLOOKUP($A32,'Import OffPeak change'!$A$106:GR$202,195,FALSE())))</f>
        <v>0</v>
      </c>
      <c r="GN32" s="193" t="n">
        <f aca="false">IF(ISERROR(VLOOKUP($A32,'Import OffPeak'!$A$3:GS$99,196,FALSE())-VLOOKUP($A32,'Import OffPeak change'!$A$106:GS$202,196,FALSE())),0,(VLOOKUP($A32,'Import OffPeak'!$A$3:GS$99,196,FALSE())-VLOOKUP($A32,'Import OffPeak change'!$A$106:GS$202,196,FALSE())))</f>
        <v>0</v>
      </c>
      <c r="GO32" s="193" t="n">
        <f aca="false">IF(ISERROR(VLOOKUP($A32,'Import OffPeak'!$A$3:GT$99,197,FALSE())-VLOOKUP($A32,'Import OffPeak change'!$A$106:GT$202,197,FALSE())),0,(VLOOKUP($A32,'Import OffPeak'!$A$3:GT$99,197,FALSE())-VLOOKUP($A32,'Import OffPeak change'!$A$106:GT$202,197,FALSE())))</f>
        <v>0</v>
      </c>
      <c r="GP32" s="193" t="n">
        <f aca="false">IF(ISERROR(VLOOKUP($A32,'Import OffPeak'!$A$3:GU$99,198,FALSE())-VLOOKUP($A32,'Import OffPeak change'!$A$106:GU$202,198,FALSE())),0,(VLOOKUP($A32,'Import OffPeak'!$A$3:GU$99,198,FALSE())-VLOOKUP($A32,'Import OffPeak change'!$A$106:GU$202,198,FALSE())))</f>
        <v>0</v>
      </c>
      <c r="GQ32" s="193" t="n">
        <f aca="false">IF(ISERROR(VLOOKUP($A32,'Import OffPeak'!$A$3:GV$99,199,FALSE())-VLOOKUP($A32,'Import OffPeak change'!$A$106:GV$202,199,FALSE())),0,(VLOOKUP($A32,'Import OffPeak'!$A$3:GV$99,199,FALSE())-VLOOKUP($A32,'Import OffPeak change'!$A$106:GV$202,199,FALSE())))</f>
        <v>0</v>
      </c>
      <c r="GR32" s="193" t="n">
        <f aca="false">IF(ISERROR(VLOOKUP($A32,'Import OffPeak'!$A$3:GW$99,200,FALSE())-VLOOKUP($A32,'Import OffPeak change'!$A$106:GW$202,200,FALSE())),0,(VLOOKUP($A32,'Import OffPeak'!$A$3:GW$99,200,FALSE())-VLOOKUP($A32,'Import OffPeak change'!$A$106:GW$202,200,FALSE())))</f>
        <v>0</v>
      </c>
      <c r="GS32" s="193" t="n">
        <f aca="false">IF(ISERROR(VLOOKUP($A32,'Import OffPeak'!$A$3:GX$99,201,FALSE())-VLOOKUP($A32,'Import OffPeak change'!$A$106:GX$202,201,FALSE())),0,(VLOOKUP($A32,'Import OffPeak'!$A$3:GX$99,201,FALSE())-VLOOKUP($A32,'Import OffPeak change'!$A$106:GX$202,201,FALSE())))</f>
        <v>0</v>
      </c>
      <c r="GT32" s="193" t="n">
        <f aca="false">IF(ISERROR(VLOOKUP($A32,'Import OffPeak'!$A$3:GY$99,202,FALSE())-VLOOKUP($A32,'Import OffPeak change'!$A$106:GY$202,202,FALSE())),0,(VLOOKUP($A32,'Import OffPeak'!$A$3:GY$99,202,FALSE())-VLOOKUP($A32,'Import OffPeak change'!$A$106:GY$202,202,FALSE())))</f>
        <v>0</v>
      </c>
      <c r="GU32" s="193" t="n">
        <f aca="false">IF(ISERROR(VLOOKUP($A32,'Import OffPeak'!$A$3:GZ$99,203,FALSE())-VLOOKUP($A32,'Import OffPeak change'!$A$106:GZ$202,203,FALSE())),0,(VLOOKUP($A32,'Import OffPeak'!$A$3:GZ$99,203,FALSE())-VLOOKUP($A32,'Import OffPeak change'!$A$106:GZ$202,203,FALSE())))</f>
        <v>0</v>
      </c>
      <c r="GV32" s="193" t="n">
        <f aca="false">IF(ISERROR(VLOOKUP($A32,'Import OffPeak'!$A$3:HA$99,204,FALSE())-VLOOKUP($A32,'Import OffPeak change'!$A$106:HA$202,204,FALSE())),0,(VLOOKUP($A32,'Import OffPeak'!$A$3:HA$99,204,FALSE())-VLOOKUP($A32,'Import OffPeak change'!$A$106:HA$202,204,FALSE())))</f>
        <v>0</v>
      </c>
      <c r="GW32" s="193" t="n">
        <f aca="false">IF(ISERROR(VLOOKUP($A32,'Import OffPeak'!$A$3:HB$99,205,FALSE())-VLOOKUP($A32,'Import OffPeak change'!$A$106:HB$202,205,FALSE())),0,(VLOOKUP($A32,'Import OffPeak'!$A$3:HB$99,205,FALSE())-VLOOKUP($A32,'Import OffPeak change'!$A$106:HB$202,205,FALSE())))</f>
        <v>0</v>
      </c>
      <c r="GX32" s="193" t="n">
        <f aca="false">IF(ISERROR(VLOOKUP($A32,'Import OffPeak'!$A$3:HC$99,206,FALSE())-VLOOKUP($A32,'Import OffPeak change'!$A$106:HC$202,206,FALSE())),0,(VLOOKUP($A32,'Import OffPeak'!$A$3:HC$99,206,FALSE())-VLOOKUP($A32,'Import OffPeak change'!$A$106:HC$202,206,FALSE())))</f>
        <v>0</v>
      </c>
      <c r="GY32" s="193" t="n">
        <f aca="false">IF(ISERROR(VLOOKUP($A32,'Import OffPeak'!$A$3:HD$99,207,FALSE())-VLOOKUP($A32,'Import OffPeak change'!$A$106:HD$202,207,FALSE())),0,(VLOOKUP($A32,'Import OffPeak'!$A$3:HD$99,207,FALSE())-VLOOKUP($A32,'Import OffPeak change'!$A$106:HD$202,207,FALSE())))</f>
        <v>0</v>
      </c>
      <c r="GZ32" s="193" t="n">
        <f aca="false">IF(ISERROR(VLOOKUP($A32,'Import OffPeak'!$A$3:HE$99,208,FALSE())-VLOOKUP($A32,'Import OffPeak change'!$A$106:HE$202,208,FALSE())),0,(VLOOKUP($A32,'Import OffPeak'!$A$3:HE$99,208,FALSE())-VLOOKUP($A32,'Import OffPeak change'!$A$106:HE$202,208,FALSE())))</f>
        <v>0</v>
      </c>
      <c r="HA32" s="193" t="n">
        <f aca="false">IF(ISERROR(VLOOKUP($A32,'Import OffPeak'!$A$3:HF$99,209,FALSE())-VLOOKUP($A32,'Import OffPeak change'!$A$106:HF$202,209,FALSE())),0,(VLOOKUP($A32,'Import OffPeak'!$A$3:HF$99,209,FALSE())-VLOOKUP($A32,'Import OffPeak change'!$A$106:HF$202,209,FALSE())))</f>
        <v>0</v>
      </c>
      <c r="HB32" s="193" t="n">
        <f aca="false">IF(ISERROR(VLOOKUP($A32,'Import OffPeak'!$A$3:HG$99,210,FALSE())-VLOOKUP($A32,'Import OffPeak change'!$A$106:HG$202,210,FALSE())),0,(VLOOKUP($A32,'Import OffPeak'!$A$3:HG$99,210,FALSE())-VLOOKUP($A32,'Import OffPeak change'!$A$106:HG$202,210,FALSE())))</f>
        <v>0</v>
      </c>
      <c r="HC32" s="193" t="n">
        <f aca="false">IF(ISERROR(VLOOKUP($A32,'Import OffPeak'!$A$3:HH$99,211,FALSE())-VLOOKUP($A32,'Import OffPeak change'!$A$106:HH$202,211,FALSE())),0,(VLOOKUP($A32,'Import OffPeak'!$A$3:HH$99,211,FALSE())-VLOOKUP($A32,'Import OffPeak change'!$A$106:HH$202,211,FALSE())))</f>
        <v>0</v>
      </c>
      <c r="HD32" s="193" t="n">
        <f aca="false">IF(ISERROR(VLOOKUP($A32,'Import OffPeak'!$A$3:HI$99,212,FALSE())-VLOOKUP($A32,'Import OffPeak change'!$A$106:HI$202,212,FALSE())),0,(VLOOKUP($A32,'Import OffPeak'!$A$3:HI$99,212,FALSE())-VLOOKUP($A32,'Import OffPeak change'!$A$106:HI$202,212,FALSE())))</f>
        <v>0</v>
      </c>
      <c r="HE32" s="193" t="n">
        <f aca="false">IF(ISERROR(VLOOKUP($A32,'Import OffPeak'!$A$3:HJ$99,213,FALSE())-VLOOKUP($A32,'Import OffPeak change'!$A$106:HJ$202,213,FALSE())),0,(VLOOKUP($A32,'Import OffPeak'!$A$3:HJ$99,213,FALSE())-VLOOKUP($A32,'Import OffPeak change'!$A$106:HJ$202,213,FALSE())))</f>
        <v>0</v>
      </c>
      <c r="HF32" s="193" t="n">
        <f aca="false">IF(ISERROR(VLOOKUP($A32,'Import OffPeak'!$A$3:HK$99,214,FALSE())-VLOOKUP($A32,'Import OffPeak change'!$A$106:HK$202,214,FALSE())),0,(VLOOKUP($A32,'Import OffPeak'!$A$3:HK$99,214,FALSE())-VLOOKUP($A32,'Import OffPeak change'!$A$106:HK$202,214,FALSE())))</f>
        <v>0</v>
      </c>
      <c r="HG32" s="193" t="n">
        <f aca="false">IF(ISERROR(VLOOKUP($A32,'Import OffPeak'!$A$3:HL$99,215,FALSE())-VLOOKUP($A32,'Import OffPeak change'!$A$106:HL$202,215,FALSE())),0,(VLOOKUP($A32,'Import OffPeak'!$A$3:HL$99,215,FALSE())-VLOOKUP($A32,'Import OffPeak change'!$A$106:HL$202,215,FALSE())))</f>
        <v>0</v>
      </c>
      <c r="HH32" s="193" t="n">
        <f aca="false">IF(ISERROR(VLOOKUP($A32,'Import OffPeak'!$A$3:HM$99,216,FALSE())-VLOOKUP($A32,'Import OffPeak change'!$A$106:HM$202,216,FALSE())),0,(VLOOKUP($A32,'Import OffPeak'!$A$3:HM$99,216,FALSE())-VLOOKUP($A32,'Import OffPeak change'!$A$106:HM$202,216,FALSE())))</f>
        <v>0</v>
      </c>
      <c r="HI32" s="193" t="n">
        <f aca="false">IF(ISERROR(VLOOKUP($A32,'Import OffPeak'!$A$3:HN$99,217,FALSE())-VLOOKUP($A32,'Import OffPeak change'!$A$106:HN$202,217,FALSE())),0,(VLOOKUP($A32,'Import OffPeak'!$A$3:HN$99,217,FALSE())-VLOOKUP($A32,'Import OffPeak change'!$A$106:HN$202,217,FALSE())))</f>
        <v>0</v>
      </c>
      <c r="HJ32" s="193" t="n">
        <f aca="false">IF(ISERROR(VLOOKUP($A32,'Import OffPeak'!$A$3:HO$99,218,FALSE())-VLOOKUP($A32,'Import OffPeak change'!$A$106:HO$202,218,FALSE())),0,(VLOOKUP($A32,'Import OffPeak'!$A$3:HO$99,218,FALSE())-VLOOKUP($A32,'Import OffPeak change'!$A$106:HO$202,218,FALSE())))</f>
        <v>0</v>
      </c>
      <c r="HK32" s="193" t="n">
        <f aca="false">IF(ISERROR(VLOOKUP($A32,'Import OffPeak'!$A$3:HP$99,219,FALSE())-VLOOKUP($A32,'Import OffPeak change'!$A$106:HP$202,219,FALSE())),0,(VLOOKUP($A32,'Import OffPeak'!$A$3:HP$99,219,FALSE())-VLOOKUP($A32,'Import OffPeak change'!$A$106:HP$202,219,FALSE())))</f>
        <v>0</v>
      </c>
      <c r="HL32" s="193" t="n">
        <f aca="false">IF(ISERROR(VLOOKUP($A32,'Import OffPeak'!$A$3:HQ$99,220,FALSE())-VLOOKUP($A32,'Import OffPeak change'!$A$106:HQ$202,220,FALSE())),0,(VLOOKUP($A32,'Import OffPeak'!$A$3:HQ$99,220,FALSE())-VLOOKUP($A32,'Import OffPeak change'!$A$106:HQ$202,220,FALSE())))</f>
        <v>0</v>
      </c>
      <c r="HM32" s="193" t="n">
        <f aca="false">IF(ISERROR(VLOOKUP($A32,'Import OffPeak'!$A$3:HR$99,221,FALSE())-VLOOKUP($A32,'Import OffPeak change'!$A$106:HR$202,221,FALSE())),0,(VLOOKUP($A32,'Import OffPeak'!$A$3:HR$99,221,FALSE())-VLOOKUP($A32,'Import OffPeak change'!$A$106:HR$202,221,FALSE())))</f>
        <v>0</v>
      </c>
      <c r="HN32" s="193" t="n">
        <f aca="false">IF(ISERROR(VLOOKUP($A32,'Import OffPeak'!$A$3:HS$99,222,FALSE())-VLOOKUP($A32,'Import OffPeak change'!$A$106:HS$202,222,FALSE())),0,(VLOOKUP($A32,'Import OffPeak'!$A$3:HS$99,222,FALSE())-VLOOKUP($A32,'Import OffPeak change'!$A$106:HS$202,222,FALSE())))</f>
        <v>0</v>
      </c>
      <c r="HO32" s="193" t="n">
        <f aca="false">IF(ISERROR(VLOOKUP($A32,'Import OffPeak'!$A$3:HT$99,223,FALSE())-VLOOKUP($A32,'Import OffPeak change'!$A$106:HT$202,223,FALSE())),0,(VLOOKUP($A32,'Import OffPeak'!$A$3:HT$99,223,FALSE())-VLOOKUP($A32,'Import OffPeak change'!$A$106:HT$202,223,FALSE())))</f>
        <v>0</v>
      </c>
      <c r="HP32" s="193" t="n">
        <f aca="false">IF(ISERROR(VLOOKUP($A32,'Import OffPeak'!$A$3:HU$99,224,FALSE())-VLOOKUP($A32,'Import OffPeak change'!$A$106:HU$202,224,FALSE())),0,(VLOOKUP($A32,'Import OffPeak'!$A$3:HU$99,224,FALSE())-VLOOKUP($A32,'Import OffPeak change'!$A$106:HU$202,224,FALSE())))</f>
        <v>0</v>
      </c>
      <c r="HQ32" s="193" t="n">
        <f aca="false">IF(ISERROR(VLOOKUP($A32,'Import OffPeak'!$A$3:HV$99,225,FALSE())-VLOOKUP($A32,'Import OffPeak change'!$A$106:HV$202,225,FALSE())),0,(VLOOKUP($A32,'Import OffPeak'!$A$3:HV$99,225,FALSE())-VLOOKUP($A32,'Import OffPeak change'!$A$106:HV$202,225,FALSE())))</f>
        <v>0</v>
      </c>
      <c r="HR32" s="193" t="n">
        <f aca="false">IF(ISERROR(VLOOKUP($A32,'Import OffPeak'!$A$3:HW$99,226,FALSE())-VLOOKUP($A32,'Import OffPeak change'!$A$106:HW$202,226,FALSE())),0,(VLOOKUP($A32,'Import OffPeak'!$A$3:HW$99,226,FALSE())-VLOOKUP($A32,'Import OffPeak change'!$A$106:HW$202,226,FALSE())))</f>
        <v>0</v>
      </c>
      <c r="HS32" s="193" t="n">
        <f aca="false">IF(ISERROR(VLOOKUP($A32,'Import OffPeak'!$A$3:HX$99,227,FALSE())-VLOOKUP($A32,'Import OffPeak change'!$A$106:HX$202,227,FALSE())),0,(VLOOKUP($A32,'Import OffPeak'!$A$3:HX$99,227,FALSE())-VLOOKUP($A32,'Import OffPeak change'!$A$106:HX$202,227,FALSE())))</f>
        <v>0</v>
      </c>
      <c r="HT32" s="193" t="n">
        <f aca="false">IF(ISERROR(VLOOKUP($A32,'Import OffPeak'!$A$3:HY$99,228,FALSE())-VLOOKUP($A32,'Import OffPeak change'!$A$106:HY$202,228,FALSE())),0,(VLOOKUP($A32,'Import OffPeak'!$A$3:HY$99,228,FALSE())-VLOOKUP($A32,'Import OffPeak change'!$A$106:HY$202,228,FALSE())))</f>
        <v>0</v>
      </c>
      <c r="HU32" s="193" t="n">
        <f aca="false">IF(ISERROR(VLOOKUP($A32,'Import OffPeak'!$A$3:HZ$99,229,FALSE())-VLOOKUP($A32,'Import OffPeak change'!$A$106:HZ$202,229,FALSE())),0,(VLOOKUP($A32,'Import OffPeak'!$A$3:HZ$99,229,FALSE())-VLOOKUP($A32,'Import OffPeak change'!$A$106:HZ$202,229,FALSE())))</f>
        <v>0</v>
      </c>
      <c r="HV32" s="193" t="n">
        <f aca="false">IF(ISERROR(VLOOKUP($A32,'Import OffPeak'!$A$3:IA$99,230,FALSE())-VLOOKUP($A32,'Import OffPeak change'!$A$106:IA$202,230,FALSE())),0,(VLOOKUP($A32,'Import OffPeak'!$A$3:IA$99,230,FALSE())-VLOOKUP($A32,'Import OffPeak change'!$A$106:IA$202,230,FALSE())))</f>
        <v>0</v>
      </c>
      <c r="HW32" s="193" t="n">
        <f aca="false">IF(ISERROR(VLOOKUP($A32,'Import OffPeak'!$A$3:IB$99,231,FALSE())-VLOOKUP($A32,'Import OffPeak change'!$A$106:IB$202,231,FALSE())),0,(VLOOKUP($A32,'Import OffPeak'!$A$3:IB$99,231,FALSE())-VLOOKUP($A32,'Import OffPeak change'!$A$106:IB$202,231,FALSE())))</f>
        <v>0</v>
      </c>
      <c r="HX32" s="193" t="n">
        <f aca="false">IF(ISERROR(VLOOKUP($A32,'Import OffPeak'!$A$3:IC$99,232,FALSE())-VLOOKUP($A32,'Import OffPeak change'!$A$106:IC$202,232,FALSE())),0,(VLOOKUP($A32,'Import OffPeak'!$A$3:IC$99,232,FALSE())-VLOOKUP($A32,'Import OffPeak change'!$A$106:IC$202,232,FALSE())))</f>
        <v>0</v>
      </c>
      <c r="HY32" s="193" t="n">
        <f aca="false">IF(ISERROR(VLOOKUP($A32,'Import OffPeak'!$A$3:ID$99,233,FALSE())-VLOOKUP($A32,'Import OffPeak change'!$A$106:ID$202,233,FALSE())),0,(VLOOKUP($A32,'Import OffPeak'!$A$3:ID$99,233,FALSE())-VLOOKUP($A32,'Import OffPeak change'!$A$106:ID$202,233,FALSE())))</f>
        <v>0</v>
      </c>
      <c r="HZ32" s="193" t="n">
        <f aca="false">IF(ISERROR(VLOOKUP($A32,'Import OffPeak'!$A$3:IE$99,234,FALSE())-VLOOKUP($A32,'Import OffPeak change'!$A$106:IE$202,234,FALSE())),0,(VLOOKUP($A32,'Import OffPeak'!$A$3:IE$99,234,FALSE())-VLOOKUP($A32,'Import OffPeak change'!$A$106:IE$202,234,FALSE())))</f>
        <v>0</v>
      </c>
      <c r="IA32" s="193" t="n">
        <f aca="false">IF(ISERROR(VLOOKUP($A32,'Import OffPeak'!$A$3:IF$99,235,FALSE())-VLOOKUP($A32,'Import OffPeak change'!$A$106:IF$202,235,FALSE())),0,(VLOOKUP($A32,'Import OffPeak'!$A$3:IF$99,235,FALSE())-VLOOKUP($A32,'Import OffPeak change'!$A$106:IF$202,235,FALSE())))</f>
        <v>0</v>
      </c>
      <c r="IB32" s="193" t="n">
        <f aca="false">IF(ISERROR(VLOOKUP($A32,'Import OffPeak'!$A$3:IG$99,236,FALSE())-VLOOKUP($A32,'Import OffPeak change'!$A$106:IG$202,236,FALSE())),0,(VLOOKUP($A32,'Import OffPeak'!$A$3:IG$99,236,FALSE())-VLOOKUP($A32,'Import OffPeak change'!$A$106:IG$202,236,FALSE())))</f>
        <v>0</v>
      </c>
      <c r="IC32" s="193" t="n">
        <f aca="false">IF(ISERROR(VLOOKUP($A32,'Import OffPeak'!$A$3:IH$99,237,FALSE())-VLOOKUP($A32,'Import OffPeak change'!$A$106:IH$202,237,FALSE())),0,(VLOOKUP($A32,'Import OffPeak'!$A$3:IH$99,237,FALSE())-VLOOKUP($A32,'Import OffPeak change'!$A$106:IH$202,237,FALSE())))</f>
        <v>0</v>
      </c>
      <c r="ID32" s="193" t="n">
        <f aca="false">IF(ISERROR(VLOOKUP($A32,'Import OffPeak'!$A$3:II$99,238,FALSE())-VLOOKUP($A32,'Import OffPeak change'!$A$106:II$202,238,FALSE())),0,(VLOOKUP($A32,'Import OffPeak'!$A$3:II$99,238,FALSE())-VLOOKUP($A32,'Import OffPeak change'!$A$106:II$202,238,FALSE())))</f>
        <v>0</v>
      </c>
      <c r="IE32" s="193" t="n">
        <f aca="false">IF(ISERROR(VLOOKUP($A32,'Import OffPeak'!$A$3:IJ$99,239,FALSE())-VLOOKUP($A32,'Import OffPeak change'!$A$106:IJ$202,239,FALSE())),0,(VLOOKUP($A32,'Import OffPeak'!$A$3:IJ$99,239,FALSE())-VLOOKUP($A32,'Import OffPeak change'!$A$106:IJ$202,239,FALSE())))</f>
        <v>0</v>
      </c>
    </row>
    <row r="33" customFormat="false" ht="12.75" hidden="false" customHeight="false" outlineLevel="0" collapsed="false">
      <c r="A33" s="201" t="str">
        <f aca="false">IF('Import OffPeak'!A30=0,"",'Import OffPeak'!A30)</f>
        <v>PWR-NG-LTSW</v>
      </c>
      <c r="B33" s="193"/>
      <c r="C33" s="193"/>
      <c r="D33" s="193"/>
      <c r="E33" s="193"/>
      <c r="F33" s="193"/>
      <c r="G33" s="193" t="n">
        <f aca="false">IF(ISERROR(VLOOKUP($A33,'Import OffPeak'!$A$3:L$99,7,FALSE())-VLOOKUP($A33,'Import OffPeak change'!$A$106:L$202,7,FALSE())),0,(VLOOKUP($A33,'Import OffPeak'!$A$3:L$99,7,FALSE())-VLOOKUP($A33,'Import OffPeak change'!$A$106:L$202,7,FALSE())))</f>
        <v>0</v>
      </c>
      <c r="H33" s="193" t="n">
        <f aca="false">IF(ISERROR(VLOOKUP($A33,'Import OffPeak'!$A$3:M$99,8,FALSE())-VLOOKUP($A33,'Import OffPeak change'!$A$106:M$202,8,FALSE())),0,(VLOOKUP($A33,'Import OffPeak'!$A$3:M$99,8,FALSE())-VLOOKUP($A33,'Import OffPeak change'!$A$106:M$202,8,FALSE())))</f>
        <v>0</v>
      </c>
      <c r="I33" s="193" t="n">
        <f aca="false">IF(ISERROR(VLOOKUP($A33,'Import OffPeak'!$A$3:N$99,9,FALSE())-VLOOKUP($A33,'Import OffPeak change'!$A$106:N$202,9,FALSE())),0,(VLOOKUP($A33,'Import OffPeak'!$A$3:N$99,9,FALSE())-VLOOKUP($A33,'Import OffPeak change'!$A$106:N$202,9,FALSE())))</f>
        <v>0</v>
      </c>
      <c r="J33" s="193" t="n">
        <f aca="false">IF(ISERROR(VLOOKUP($A33,'Import OffPeak'!$A$3:O$99,10,FALSE())-VLOOKUP($A33,'Import OffPeak change'!$A$106:O$202,10,FALSE())),0,(VLOOKUP($A33,'Import OffPeak'!$A$3:O$99,10,FALSE())-VLOOKUP($A33,'Import OffPeak change'!$A$106:O$202,10,FALSE())))</f>
        <v>0</v>
      </c>
      <c r="K33" s="193" t="n">
        <f aca="false">IF(ISERROR(VLOOKUP($A33,'Import OffPeak'!$A$3:P$99,11,FALSE())-VLOOKUP($A33,'Import OffPeak change'!$A$106:P$202,11,FALSE())),0,(VLOOKUP($A33,'Import OffPeak'!$A$3:P$99,11,FALSE())-VLOOKUP($A33,'Import OffPeak change'!$A$106:P$202,11,FALSE())))</f>
        <v>0</v>
      </c>
      <c r="L33" s="193" t="n">
        <f aca="false">IF(ISERROR(VLOOKUP($A33,'Import OffPeak'!$A$3:Q$99,12,FALSE())-VLOOKUP($A33,'Import OffPeak change'!$A$106:Q$202,12,FALSE())),0,(VLOOKUP($A33,'Import OffPeak'!$A$3:Q$99,12,FALSE())-VLOOKUP($A33,'Import OffPeak change'!$A$106:Q$202,12,FALSE())))</f>
        <v>0</v>
      </c>
      <c r="M33" s="193" t="n">
        <f aca="false">IF(ISERROR(VLOOKUP($A33,'Import OffPeak'!$A$3:R$99,13,FALSE())-VLOOKUP($A33,'Import OffPeak change'!$A$106:R$202,13,FALSE())),0,(VLOOKUP($A33,'Import OffPeak'!$A$3:R$99,13,FALSE())-VLOOKUP($A33,'Import OffPeak change'!$A$106:R$202,13,FALSE())))</f>
        <v>0</v>
      </c>
      <c r="N33" s="193" t="n">
        <f aca="false">IF(ISERROR(VLOOKUP($A33,'Import OffPeak'!$A$3:S$99,14,FALSE())-VLOOKUP($A33,'Import OffPeak change'!$A$106:S$202,14,FALSE())),0,(VLOOKUP($A33,'Import OffPeak'!$A$3:S$99,14,FALSE())-VLOOKUP($A33,'Import OffPeak change'!$A$106:S$202,14,FALSE())))</f>
        <v>0</v>
      </c>
      <c r="O33" s="193" t="n">
        <f aca="false">IF(ISERROR(VLOOKUP($A33,'Import OffPeak'!$A$3:T$99,15,FALSE())-VLOOKUP($A33,'Import OffPeak change'!$A$106:T$202,15,FALSE())),0,(VLOOKUP($A33,'Import OffPeak'!$A$3:T$99,15,FALSE())-VLOOKUP($A33,'Import OffPeak change'!$A$106:T$202,15,FALSE())))</f>
        <v>0</v>
      </c>
      <c r="P33" s="193" t="n">
        <f aca="false">IF(ISERROR(VLOOKUP($A33,'Import OffPeak'!$A$3:U$99,16,FALSE())-VLOOKUP($A33,'Import OffPeak change'!$A$106:U$202,16,FALSE())),0,(VLOOKUP($A33,'Import OffPeak'!$A$3:U$99,16,FALSE())-VLOOKUP($A33,'Import OffPeak change'!$A$106:U$202,16,FALSE())))</f>
        <v>0</v>
      </c>
      <c r="Q33" s="193" t="n">
        <f aca="false">IF(ISERROR(VLOOKUP($A33,'Import OffPeak'!$A$3:V$99,17,FALSE())-VLOOKUP($A33,'Import OffPeak change'!$A$106:V$202,17,FALSE())),0,(VLOOKUP($A33,'Import OffPeak'!$A$3:V$99,17,FALSE())-VLOOKUP($A33,'Import OffPeak change'!$A$106:V$202,17,FALSE())))</f>
        <v>0</v>
      </c>
      <c r="R33" s="193" t="n">
        <f aca="false">IF(ISERROR(VLOOKUP($A33,'Import OffPeak'!$A$3:W$99,18,FALSE())-VLOOKUP($A33,'Import OffPeak change'!$A$106:W$202,18,FALSE())),0,(VLOOKUP($A33,'Import OffPeak'!$A$3:W$99,18,FALSE())-VLOOKUP($A33,'Import OffPeak change'!$A$106:W$202,18,FALSE())))</f>
        <v>0</v>
      </c>
      <c r="S33" s="193" t="n">
        <f aca="false">IF(ISERROR(VLOOKUP($A33,'Import OffPeak'!$A$3:X$99,19,FALSE())-VLOOKUP($A33,'Import OffPeak change'!$A$106:X$202,19,FALSE())),0,(VLOOKUP($A33,'Import OffPeak'!$A$3:X$99,19,FALSE())-VLOOKUP($A33,'Import OffPeak change'!$A$106:X$202,19,FALSE())))</f>
        <v>0</v>
      </c>
      <c r="T33" s="193" t="n">
        <f aca="false">IF(ISERROR(VLOOKUP($A33,'Import OffPeak'!$A$3:Y$99,20,FALSE())-VLOOKUP($A33,'Import OffPeak change'!$A$106:Y$202,20,FALSE())),0,(VLOOKUP($A33,'Import OffPeak'!$A$3:Y$99,20,FALSE())-VLOOKUP($A33,'Import OffPeak change'!$A$106:Y$202,20,FALSE())))</f>
        <v>0</v>
      </c>
      <c r="U33" s="193" t="n">
        <f aca="false">IF(ISERROR(VLOOKUP($A33,'Import OffPeak'!$A$3:Z$99,21,FALSE())-VLOOKUP($A33,'Import OffPeak change'!$A$106:Z$202,21,FALSE())),0,(VLOOKUP($A33,'Import OffPeak'!$A$3:Z$99,21,FALSE())-VLOOKUP($A33,'Import OffPeak change'!$A$106:Z$202,21,FALSE())))</f>
        <v>0</v>
      </c>
      <c r="V33" s="193" t="n">
        <f aca="false">IF(ISERROR(VLOOKUP($A33,'Import OffPeak'!$A$3:AA$99,22,FALSE())-VLOOKUP($A33,'Import OffPeak change'!$A$106:AA$202,22,FALSE())),0,(VLOOKUP($A33,'Import OffPeak'!$A$3:AA$99,22,FALSE())-VLOOKUP($A33,'Import OffPeak change'!$A$106:AA$202,22,FALSE())))</f>
        <v>0</v>
      </c>
      <c r="W33" s="193" t="n">
        <f aca="false">IF(ISERROR(VLOOKUP($A33,'Import OffPeak'!$A$3:AB$99,23,FALSE())-VLOOKUP($A33,'Import OffPeak change'!$A$106:AB$202,23,FALSE())),0,(VLOOKUP($A33,'Import OffPeak'!$A$3:AB$99,23,FALSE())-VLOOKUP($A33,'Import OffPeak change'!$A$106:AB$202,23,FALSE())))</f>
        <v>0</v>
      </c>
      <c r="X33" s="193" t="n">
        <f aca="false">IF(ISERROR(VLOOKUP($A33,'Import OffPeak'!$A$3:AC$99,24,FALSE())-VLOOKUP($A33,'Import OffPeak change'!$A$106:AC$202,24,FALSE())),0,(VLOOKUP($A33,'Import OffPeak'!$A$3:AC$99,24,FALSE())-VLOOKUP($A33,'Import OffPeak change'!$A$106:AC$202,24,FALSE())))</f>
        <v>0</v>
      </c>
      <c r="Y33" s="193" t="n">
        <f aca="false">IF(ISERROR(VLOOKUP($A33,'Import OffPeak'!$A$3:AD$99,25,FALSE())-VLOOKUP($A33,'Import OffPeak change'!$A$106:AD$202,25,FALSE())),0,(VLOOKUP($A33,'Import OffPeak'!$A$3:AD$99,25,FALSE())-VLOOKUP($A33,'Import OffPeak change'!$A$106:AD$202,25,FALSE())))</f>
        <v>0</v>
      </c>
      <c r="Z33" s="193" t="n">
        <f aca="false">IF(ISERROR(VLOOKUP($A33,'Import OffPeak'!$A$3:AE$99,26,FALSE())-VLOOKUP($A33,'Import OffPeak change'!$A$106:AE$202,26,FALSE())),0,(VLOOKUP($A33,'Import OffPeak'!$A$3:AE$99,26,FALSE())-VLOOKUP($A33,'Import OffPeak change'!$A$106:AE$202,26,FALSE())))</f>
        <v>0</v>
      </c>
      <c r="AA33" s="193" t="n">
        <f aca="false">IF(ISERROR(VLOOKUP($A33,'Import OffPeak'!$A$3:AF$99,27,FALSE())-VLOOKUP($A33,'Import OffPeak change'!$A$106:AF$202,27,FALSE())),0,(VLOOKUP($A33,'Import OffPeak'!$A$3:AF$99,27,FALSE())-VLOOKUP($A33,'Import OffPeak change'!$A$106:AF$202,27,FALSE())))</f>
        <v>0</v>
      </c>
      <c r="AB33" s="193" t="n">
        <f aca="false">IF(ISERROR(VLOOKUP($A33,'Import OffPeak'!$A$3:AG$99,28,FALSE())-VLOOKUP($A33,'Import OffPeak change'!$A$106:AG$202,28,FALSE())),0,(VLOOKUP($A33,'Import OffPeak'!$A$3:AG$99,28,FALSE())-VLOOKUP($A33,'Import OffPeak change'!$A$106:AG$202,28,FALSE())))</f>
        <v>0</v>
      </c>
      <c r="AC33" s="193" t="n">
        <f aca="false">IF(ISERROR(VLOOKUP($A33,'Import OffPeak'!$A$3:AH$99,29,FALSE())-VLOOKUP($A33,'Import OffPeak change'!$A$106:AH$202,29,FALSE())),0,(VLOOKUP($A33,'Import OffPeak'!$A$3:AH$99,29,FALSE())-VLOOKUP($A33,'Import OffPeak change'!$A$106:AH$202,29,FALSE())))</f>
        <v>0</v>
      </c>
      <c r="AD33" s="193" t="n">
        <f aca="false">IF(ISERROR(VLOOKUP($A33,'Import OffPeak'!$A$3:AI$99,30,FALSE())-VLOOKUP($A33,'Import OffPeak change'!$A$106:AI$202,30,FALSE())),0,(VLOOKUP($A33,'Import OffPeak'!$A$3:AI$99,30,FALSE())-VLOOKUP($A33,'Import OffPeak change'!$A$106:AI$202,30,FALSE())))</f>
        <v>0</v>
      </c>
      <c r="AE33" s="193" t="n">
        <f aca="false">IF(ISERROR(VLOOKUP($A33,'Import OffPeak'!$A$3:AJ$99,31,FALSE())-VLOOKUP($A33,'Import OffPeak change'!$A$106:AJ$202,31,FALSE())),0,(VLOOKUP($A33,'Import OffPeak'!$A$3:AJ$99,31,FALSE())-VLOOKUP($A33,'Import OffPeak change'!$A$106:AJ$202,31,FALSE())))</f>
        <v>0</v>
      </c>
      <c r="AF33" s="193" t="n">
        <f aca="false">IF(ISERROR(VLOOKUP($A33,'Import OffPeak'!$A$3:AK$99,32,FALSE())-VLOOKUP($A33,'Import OffPeak change'!$A$106:AK$202,32,FALSE())),0,(VLOOKUP($A33,'Import OffPeak'!$A$3:AK$99,32,FALSE())-VLOOKUP($A33,'Import OffPeak change'!$A$106:AK$202,32,FALSE())))</f>
        <v>0</v>
      </c>
      <c r="AG33" s="193" t="n">
        <f aca="false">IF(ISERROR(VLOOKUP($A33,'Import OffPeak'!$A$3:AL$99,33,FALSE())-VLOOKUP($A33,'Import OffPeak change'!$A$106:AL$202,33,FALSE())),0,(VLOOKUP($A33,'Import OffPeak'!$A$3:AL$99,33,FALSE())-VLOOKUP($A33,'Import OffPeak change'!$A$106:AL$202,33,FALSE())))</f>
        <v>0</v>
      </c>
      <c r="AH33" s="193" t="n">
        <f aca="false">IF(ISERROR(VLOOKUP($A33,'Import OffPeak'!$A$3:AM$99,34,FALSE())-VLOOKUP($A33,'Import OffPeak change'!$A$106:AM$202,34,FALSE())),0,(VLOOKUP($A33,'Import OffPeak'!$A$3:AM$99,34,FALSE())-VLOOKUP($A33,'Import OffPeak change'!$A$106:AM$202,34,FALSE())))</f>
        <v>0</v>
      </c>
      <c r="AI33" s="193" t="n">
        <f aca="false">IF(ISERROR(VLOOKUP($A33,'Import OffPeak'!$A$3:AN$99,35,FALSE())-VLOOKUP($A33,'Import OffPeak change'!$A$106:AN$202,35,FALSE())),0,(VLOOKUP($A33,'Import OffPeak'!$A$3:AN$99,35,FALSE())-VLOOKUP($A33,'Import OffPeak change'!$A$106:AN$202,35,FALSE())))</f>
        <v>0</v>
      </c>
      <c r="AJ33" s="193" t="n">
        <f aca="false">IF(ISERROR(VLOOKUP($A33,'Import OffPeak'!$A$3:AO$99,36,FALSE())-VLOOKUP($A33,'Import OffPeak change'!$A$106:AO$202,36,FALSE())),0,(VLOOKUP($A33,'Import OffPeak'!$A$3:AO$99,36,FALSE())-VLOOKUP($A33,'Import OffPeak change'!$A$106:AO$202,36,FALSE())))</f>
        <v>0</v>
      </c>
      <c r="AK33" s="193" t="n">
        <f aca="false">IF(ISERROR(VLOOKUP($A33,'Import OffPeak'!$A$3:AP$99,37,FALSE())-VLOOKUP($A33,'Import OffPeak change'!$A$106:AP$202,37,FALSE())),0,(VLOOKUP($A33,'Import OffPeak'!$A$3:AP$99,37,FALSE())-VLOOKUP($A33,'Import OffPeak change'!$A$106:AP$202,37,FALSE())))</f>
        <v>0</v>
      </c>
      <c r="AL33" s="193" t="n">
        <f aca="false">IF(ISERROR(VLOOKUP($A33,'Import OffPeak'!$A$3:AQ$99,38,FALSE())-VLOOKUP($A33,'Import OffPeak change'!$A$106:AQ$202,38,FALSE())),0,(VLOOKUP($A33,'Import OffPeak'!$A$3:AQ$99,38,FALSE())-VLOOKUP($A33,'Import OffPeak change'!$A$106:AQ$202,38,FALSE())))</f>
        <v>0</v>
      </c>
      <c r="AM33" s="193" t="n">
        <f aca="false">IF(ISERROR(VLOOKUP($A33,'Import OffPeak'!$A$3:AR$99,39,FALSE())-VLOOKUP($A33,'Import OffPeak change'!$A$106:AR$202,39,FALSE())),0,(VLOOKUP($A33,'Import OffPeak'!$A$3:AR$99,39,FALSE())-VLOOKUP($A33,'Import OffPeak change'!$A$106:AR$202,39,FALSE())))</f>
        <v>0</v>
      </c>
      <c r="AN33" s="193" t="n">
        <f aca="false">IF(ISERROR(VLOOKUP($A33,'Import OffPeak'!$A$3:AS$99,40,FALSE())-VLOOKUP($A33,'Import OffPeak change'!$A$106:AS$202,40,FALSE())),0,(VLOOKUP($A33,'Import OffPeak'!$A$3:AS$99,40,FALSE())-VLOOKUP($A33,'Import OffPeak change'!$A$106:AS$202,40,FALSE())))</f>
        <v>0</v>
      </c>
      <c r="AO33" s="193" t="n">
        <f aca="false">IF(ISERROR(VLOOKUP($A33,'Import OffPeak'!$A$3:AT$99,41,FALSE())-VLOOKUP($A33,'Import OffPeak change'!$A$106:AT$202,41,FALSE())),0,(VLOOKUP($A33,'Import OffPeak'!$A$3:AT$99,41,FALSE())-VLOOKUP($A33,'Import OffPeak change'!$A$106:AT$202,41,FALSE())))</f>
        <v>0</v>
      </c>
      <c r="AP33" s="193" t="n">
        <f aca="false">IF(ISERROR(VLOOKUP($A33,'Import OffPeak'!$A$3:AU$99,42,FALSE())-VLOOKUP($A33,'Import OffPeak change'!$A$106:AU$202,42,FALSE())),0,(VLOOKUP($A33,'Import OffPeak'!$A$3:AU$99,42,FALSE())-VLOOKUP($A33,'Import OffPeak change'!$A$106:AU$202,42,FALSE())))</f>
        <v>0</v>
      </c>
      <c r="AQ33" s="193" t="n">
        <f aca="false">IF(ISERROR(VLOOKUP($A33,'Import OffPeak'!$A$3:AV$99,43,FALSE())-VLOOKUP($A33,'Import OffPeak change'!$A$106:AV$202,43,FALSE())),0,(VLOOKUP($A33,'Import OffPeak'!$A$3:AV$99,43,FALSE())-VLOOKUP($A33,'Import OffPeak change'!$A$106:AV$202,43,FALSE())))</f>
        <v>0</v>
      </c>
      <c r="AR33" s="193" t="n">
        <f aca="false">IF(ISERROR(VLOOKUP($A33,'Import OffPeak'!$A$3:AW$99,44,FALSE())-VLOOKUP($A33,'Import OffPeak change'!$A$106:AW$202,44,FALSE())),0,(VLOOKUP($A33,'Import OffPeak'!$A$3:AW$99,44,FALSE())-VLOOKUP($A33,'Import OffPeak change'!$A$106:AW$202,44,FALSE())))</f>
        <v>0</v>
      </c>
      <c r="AS33" s="193" t="n">
        <f aca="false">IF(ISERROR(VLOOKUP($A33,'Import OffPeak'!$A$3:AX$99,45,FALSE())-VLOOKUP($A33,'Import OffPeak change'!$A$106:AX$202,45,FALSE())),0,(VLOOKUP($A33,'Import OffPeak'!$A$3:AX$99,45,FALSE())-VLOOKUP($A33,'Import OffPeak change'!$A$106:AX$202,45,FALSE())))</f>
        <v>0</v>
      </c>
      <c r="AT33" s="193" t="n">
        <f aca="false">IF(ISERROR(VLOOKUP($A33,'Import OffPeak'!$A$3:AY$99,46,FALSE())-VLOOKUP($A33,'Import OffPeak change'!$A$106:AY$202,46,FALSE())),0,(VLOOKUP($A33,'Import OffPeak'!$A$3:AY$99,46,FALSE())-VLOOKUP($A33,'Import OffPeak change'!$A$106:AY$202,46,FALSE())))</f>
        <v>0</v>
      </c>
      <c r="AU33" s="193" t="n">
        <f aca="false">IF(ISERROR(VLOOKUP($A33,'Import OffPeak'!$A$3:AZ$99,47,FALSE())-VLOOKUP($A33,'Import OffPeak change'!$A$106:AZ$202,47,FALSE())),0,(VLOOKUP($A33,'Import OffPeak'!$A$3:AZ$99,47,FALSE())-VLOOKUP($A33,'Import OffPeak change'!$A$106:AZ$202,47,FALSE())))</f>
        <v>0</v>
      </c>
      <c r="AV33" s="193" t="n">
        <f aca="false">IF(ISERROR(VLOOKUP($A33,'Import OffPeak'!$A$3:BA$99,48,FALSE())-VLOOKUP($A33,'Import OffPeak change'!$A$106:BA$202,48,FALSE())),0,(VLOOKUP($A33,'Import OffPeak'!$A$3:BA$99,48,FALSE())-VLOOKUP($A33,'Import OffPeak change'!$A$106:BA$202,48,FALSE())))</f>
        <v>0</v>
      </c>
      <c r="AW33" s="193" t="n">
        <f aca="false">IF(ISERROR(VLOOKUP($A33,'Import OffPeak'!$A$3:BB$99,49,FALSE())-VLOOKUP($A33,'Import OffPeak change'!$A$106:BB$202,49,FALSE())),0,(VLOOKUP($A33,'Import OffPeak'!$A$3:BB$99,49,FALSE())-VLOOKUP($A33,'Import OffPeak change'!$A$106:BB$202,49,FALSE())))</f>
        <v>0</v>
      </c>
      <c r="AX33" s="193" t="n">
        <f aca="false">IF(ISERROR(VLOOKUP($A33,'Import OffPeak'!$A$3:BC$99,50,FALSE())-VLOOKUP($A33,'Import OffPeak change'!$A$106:BC$202,50,FALSE())),0,(VLOOKUP($A33,'Import OffPeak'!$A$3:BC$99,50,FALSE())-VLOOKUP($A33,'Import OffPeak change'!$A$106:BC$202,50,FALSE())))</f>
        <v>0</v>
      </c>
      <c r="AY33" s="193" t="n">
        <f aca="false">IF(ISERROR(VLOOKUP($A33,'Import OffPeak'!$A$3:BD$99,51,FALSE())-VLOOKUP($A33,'Import OffPeak change'!$A$106:BD$202,51,FALSE())),0,(VLOOKUP($A33,'Import OffPeak'!$A$3:BD$99,51,FALSE())-VLOOKUP($A33,'Import OffPeak change'!$A$106:BD$202,51,FALSE())))</f>
        <v>0</v>
      </c>
      <c r="AZ33" s="193" t="n">
        <f aca="false">IF(ISERROR(VLOOKUP($A33,'Import OffPeak'!$A$3:BE$99,52,FALSE())-VLOOKUP($A33,'Import OffPeak change'!$A$106:BE$202,52,FALSE())),0,(VLOOKUP($A33,'Import OffPeak'!$A$3:BE$99,52,FALSE())-VLOOKUP($A33,'Import OffPeak change'!$A$106:BE$202,52,FALSE())))</f>
        <v>0</v>
      </c>
      <c r="BA33" s="193" t="n">
        <f aca="false">IF(ISERROR(VLOOKUP($A33,'Import OffPeak'!$A$3:BF$99,53,FALSE())-VLOOKUP($A33,'Import OffPeak change'!$A$106:BF$202,53,FALSE())),0,(VLOOKUP($A33,'Import OffPeak'!$A$3:BF$99,53,FALSE())-VLOOKUP($A33,'Import OffPeak change'!$A$106:BF$202,53,FALSE())))</f>
        <v>0</v>
      </c>
      <c r="BB33" s="193" t="n">
        <f aca="false">IF(ISERROR(VLOOKUP($A33,'Import OffPeak'!$A$3:BG$99,54,FALSE())-VLOOKUP($A33,'Import OffPeak change'!$A$106:BG$202,54,FALSE())),0,(VLOOKUP($A33,'Import OffPeak'!$A$3:BG$99,54,FALSE())-VLOOKUP($A33,'Import OffPeak change'!$A$106:BG$202,54,FALSE())))</f>
        <v>0</v>
      </c>
      <c r="BC33" s="193" t="n">
        <f aca="false">IF(ISERROR(VLOOKUP($A33,'Import OffPeak'!$A$3:BH$99,55,FALSE())-VLOOKUP($A33,'Import OffPeak change'!$A$106:BH$202,55,FALSE())),0,(VLOOKUP($A33,'Import OffPeak'!$A$3:BH$99,55,FALSE())-VLOOKUP($A33,'Import OffPeak change'!$A$106:BH$202,55,FALSE())))</f>
        <v>0</v>
      </c>
      <c r="BD33" s="193" t="n">
        <f aca="false">IF(ISERROR(VLOOKUP($A33,'Import OffPeak'!$A$3:BI$99,56,FALSE())-VLOOKUP($A33,'Import OffPeak change'!$A$106:BI$202,56,FALSE())),0,(VLOOKUP($A33,'Import OffPeak'!$A$3:BI$99,56,FALSE())-VLOOKUP($A33,'Import OffPeak change'!$A$106:BI$202,56,FALSE())))</f>
        <v>0</v>
      </c>
      <c r="BE33" s="193" t="n">
        <f aca="false">IF(ISERROR(VLOOKUP($A33,'Import OffPeak'!$A$3:BJ$99,57,FALSE())-VLOOKUP($A33,'Import OffPeak change'!$A$106:BJ$202,57,FALSE())),0,(VLOOKUP($A33,'Import OffPeak'!$A$3:BJ$99,57,FALSE())-VLOOKUP($A33,'Import OffPeak change'!$A$106:BJ$202,57,FALSE())))</f>
        <v>0</v>
      </c>
      <c r="BF33" s="193" t="n">
        <f aca="false">IF(ISERROR(VLOOKUP($A33,'Import OffPeak'!$A$3:BK$99,58,FALSE())-VLOOKUP($A33,'Import OffPeak change'!$A$106:BK$202,58,FALSE())),0,(VLOOKUP($A33,'Import OffPeak'!$A$3:BK$99,58,FALSE())-VLOOKUP($A33,'Import OffPeak change'!$A$106:BK$202,58,FALSE())))</f>
        <v>0</v>
      </c>
      <c r="BG33" s="193" t="n">
        <f aca="false">IF(ISERROR(VLOOKUP($A33,'Import OffPeak'!$A$3:BL$99,59,FALSE())-VLOOKUP($A33,'Import OffPeak change'!$A$106:BL$202,59,FALSE())),0,(VLOOKUP($A33,'Import OffPeak'!$A$3:BL$99,59,FALSE())-VLOOKUP($A33,'Import OffPeak change'!$A$106:BL$202,59,FALSE())))</f>
        <v>0</v>
      </c>
      <c r="BH33" s="193" t="n">
        <f aca="false">IF(ISERROR(VLOOKUP($A33,'Import OffPeak'!$A$3:BM$99,60,FALSE())-VLOOKUP($A33,'Import OffPeak change'!$A$106:BM$202,60,FALSE())),0,(VLOOKUP($A33,'Import OffPeak'!$A$3:BM$99,60,FALSE())-VLOOKUP($A33,'Import OffPeak change'!$A$106:BM$202,60,FALSE())))</f>
        <v>0</v>
      </c>
      <c r="BI33" s="193" t="n">
        <f aca="false">IF(ISERROR(VLOOKUP($A33,'Import OffPeak'!$A$3:BN$99,61,FALSE())-VLOOKUP($A33,'Import OffPeak change'!$A$106:BN$202,61,FALSE())),0,(VLOOKUP($A33,'Import OffPeak'!$A$3:BN$99,61,FALSE())-VLOOKUP($A33,'Import OffPeak change'!$A$106:BN$202,61,FALSE())))</f>
        <v>0</v>
      </c>
      <c r="BJ33" s="193" t="n">
        <f aca="false">IF(ISERROR(VLOOKUP($A33,'Import OffPeak'!$A$3:BO$99,62,FALSE())-VLOOKUP($A33,'Import OffPeak change'!$A$106:BO$202,62,FALSE())),0,(VLOOKUP($A33,'Import OffPeak'!$A$3:BO$99,62,FALSE())-VLOOKUP($A33,'Import OffPeak change'!$A$106:BO$202,62,FALSE())))</f>
        <v>0</v>
      </c>
      <c r="BK33" s="193" t="n">
        <f aca="false">IF(ISERROR(VLOOKUP($A33,'Import OffPeak'!$A$3:BP$99,63,FALSE())-VLOOKUP($A33,'Import OffPeak change'!$A$106:BP$202,63,FALSE())),0,(VLOOKUP($A33,'Import OffPeak'!$A$3:BP$99,63,FALSE())-VLOOKUP($A33,'Import OffPeak change'!$A$106:BP$202,63,FALSE())))</f>
        <v>0</v>
      </c>
      <c r="BL33" s="193" t="n">
        <f aca="false">IF(ISERROR(VLOOKUP($A33,'Import OffPeak'!$A$3:BQ$99,64,FALSE())-VLOOKUP($A33,'Import OffPeak change'!$A$106:BQ$202,64,FALSE())),0,(VLOOKUP($A33,'Import OffPeak'!$A$3:BQ$99,64,FALSE())-VLOOKUP($A33,'Import OffPeak change'!$A$106:BQ$202,64,FALSE())))</f>
        <v>0</v>
      </c>
      <c r="BM33" s="193" t="n">
        <f aca="false">IF(ISERROR(VLOOKUP($A33,'Import OffPeak'!$A$3:BR$99,65,FALSE())-VLOOKUP($A33,'Import OffPeak change'!$A$106:BR$202,65,FALSE())),0,(VLOOKUP($A33,'Import OffPeak'!$A$3:BR$99,65,FALSE())-VLOOKUP($A33,'Import OffPeak change'!$A$106:BR$202,65,FALSE())))</f>
        <v>0</v>
      </c>
      <c r="BN33" s="193" t="n">
        <f aca="false">IF(ISERROR(VLOOKUP($A33,'Import OffPeak'!$A$3:BS$99,66,FALSE())-VLOOKUP($A33,'Import OffPeak change'!$A$106:BS$202,66,FALSE())),0,(VLOOKUP($A33,'Import OffPeak'!$A$3:BS$99,66,FALSE())-VLOOKUP($A33,'Import OffPeak change'!$A$106:BS$202,66,FALSE())))</f>
        <v>0</v>
      </c>
      <c r="BO33" s="193" t="n">
        <f aca="false">IF(ISERROR(VLOOKUP($A33,'Import OffPeak'!$A$3:BT$99,67,FALSE())-VLOOKUP($A33,'Import OffPeak change'!$A$106:BT$202,67,FALSE())),0,(VLOOKUP($A33,'Import OffPeak'!$A$3:BT$99,67,FALSE())-VLOOKUP($A33,'Import OffPeak change'!$A$106:BT$202,67,FALSE())))</f>
        <v>0</v>
      </c>
      <c r="BP33" s="193" t="n">
        <f aca="false">IF(ISERROR(VLOOKUP($A33,'Import OffPeak'!$A$3:BU$99,68,FALSE())-VLOOKUP($A33,'Import OffPeak change'!$A$106:BU$202,68,FALSE())),0,(VLOOKUP($A33,'Import OffPeak'!$A$3:BU$99,68,FALSE())-VLOOKUP($A33,'Import OffPeak change'!$A$106:BU$202,68,FALSE())))</f>
        <v>0</v>
      </c>
      <c r="BQ33" s="193" t="n">
        <f aca="false">IF(ISERROR(VLOOKUP($A33,'Import OffPeak'!$A$3:BV$99,69,FALSE())-VLOOKUP($A33,'Import OffPeak change'!$A$106:BV$202,69,FALSE())),0,(VLOOKUP($A33,'Import OffPeak'!$A$3:BV$99,69,FALSE())-VLOOKUP($A33,'Import OffPeak change'!$A$106:BV$202,69,FALSE())))</f>
        <v>0</v>
      </c>
      <c r="BR33" s="193" t="n">
        <f aca="false">IF(ISERROR(VLOOKUP($A33,'Import OffPeak'!$A$3:BW$99,70,FALSE())-VLOOKUP($A33,'Import OffPeak change'!$A$106:BW$202,70,FALSE())),0,(VLOOKUP($A33,'Import OffPeak'!$A$3:BW$99,70,FALSE())-VLOOKUP($A33,'Import OffPeak change'!$A$106:BW$202,70,FALSE())))</f>
        <v>0</v>
      </c>
      <c r="BS33" s="193" t="n">
        <f aca="false">IF(ISERROR(VLOOKUP($A33,'Import OffPeak'!$A$3:BX$99,71,FALSE())-VLOOKUP($A33,'Import OffPeak change'!$A$106:BX$202,71,FALSE())),0,(VLOOKUP($A33,'Import OffPeak'!$A$3:BX$99,71,FALSE())-VLOOKUP($A33,'Import OffPeak change'!$A$106:BX$202,71,FALSE())))</f>
        <v>0</v>
      </c>
      <c r="BT33" s="193" t="n">
        <f aca="false">IF(ISERROR(VLOOKUP($A33,'Import OffPeak'!$A$3:BY$99,72,FALSE())-VLOOKUP($A33,'Import OffPeak change'!$A$106:BY$202,72,FALSE())),0,(VLOOKUP($A33,'Import OffPeak'!$A$3:BY$99,72,FALSE())-VLOOKUP($A33,'Import OffPeak change'!$A$106:BY$202,72,FALSE())))</f>
        <v>0</v>
      </c>
      <c r="BU33" s="193" t="n">
        <f aca="false">IF(ISERROR(VLOOKUP($A33,'Import OffPeak'!$A$3:BZ$99,73,FALSE())-VLOOKUP($A33,'Import OffPeak change'!$A$106:BZ$202,73,FALSE())),0,(VLOOKUP($A33,'Import OffPeak'!$A$3:BZ$99,73,FALSE())-VLOOKUP($A33,'Import OffPeak change'!$A$106:BZ$202,73,FALSE())))</f>
        <v>0</v>
      </c>
      <c r="BV33" s="193" t="n">
        <f aca="false">IF(ISERROR(VLOOKUP($A33,'Import OffPeak'!$A$3:CA$99,74,FALSE())-VLOOKUP($A33,'Import OffPeak change'!$A$106:CA$202,74,FALSE())),0,(VLOOKUP($A33,'Import OffPeak'!$A$3:CA$99,74,FALSE())-VLOOKUP($A33,'Import OffPeak change'!$A$106:CA$202,74,FALSE())))</f>
        <v>0</v>
      </c>
      <c r="BW33" s="193" t="n">
        <f aca="false">IF(ISERROR(VLOOKUP($A33,'Import OffPeak'!$A$3:CB$99,75,FALSE())-VLOOKUP($A33,'Import OffPeak change'!$A$106:CB$202,75,FALSE())),0,(VLOOKUP($A33,'Import OffPeak'!$A$3:CB$99,75,FALSE())-VLOOKUP($A33,'Import OffPeak change'!$A$106:CB$202,75,FALSE())))</f>
        <v>0</v>
      </c>
      <c r="BX33" s="193" t="n">
        <f aca="false">IF(ISERROR(VLOOKUP($A33,'Import OffPeak'!$A$3:CC$99,76,FALSE())-VLOOKUP($A33,'Import OffPeak change'!$A$106:CC$202,76,FALSE())),0,(VLOOKUP($A33,'Import OffPeak'!$A$3:CC$99,76,FALSE())-VLOOKUP($A33,'Import OffPeak change'!$A$106:CC$202,76,FALSE())))</f>
        <v>0</v>
      </c>
      <c r="BY33" s="193" t="n">
        <f aca="false">IF(ISERROR(VLOOKUP($A33,'Import OffPeak'!$A$3:CD$99,77,FALSE())-VLOOKUP($A33,'Import OffPeak change'!$A$106:CD$202,77,FALSE())),0,(VLOOKUP($A33,'Import OffPeak'!$A$3:CD$99,77,FALSE())-VLOOKUP($A33,'Import OffPeak change'!$A$106:CD$202,77,FALSE())))</f>
        <v>0</v>
      </c>
      <c r="BZ33" s="193" t="n">
        <f aca="false">IF(ISERROR(VLOOKUP($A33,'Import OffPeak'!$A$3:CE$99,78,FALSE())-VLOOKUP($A33,'Import OffPeak change'!$A$106:CE$202,78,FALSE())),0,(VLOOKUP($A33,'Import OffPeak'!$A$3:CE$99,78,FALSE())-VLOOKUP($A33,'Import OffPeak change'!$A$106:CE$202,78,FALSE())))</f>
        <v>0</v>
      </c>
      <c r="CA33" s="193" t="n">
        <f aca="false">IF(ISERROR(VLOOKUP($A33,'Import OffPeak'!$A$3:CF$99,79,FALSE())-VLOOKUP($A33,'Import OffPeak change'!$A$106:CF$202,79,FALSE())),0,(VLOOKUP($A33,'Import OffPeak'!$A$3:CF$99,79,FALSE())-VLOOKUP($A33,'Import OffPeak change'!$A$106:CF$202,79,FALSE())))</f>
        <v>0</v>
      </c>
      <c r="CB33" s="193" t="n">
        <f aca="false">IF(ISERROR(VLOOKUP($A33,'Import OffPeak'!$A$3:CG$99,80,FALSE())-VLOOKUP($A33,'Import OffPeak change'!$A$106:CG$202,80,FALSE())),0,(VLOOKUP($A33,'Import OffPeak'!$A$3:CG$99,80,FALSE())-VLOOKUP($A33,'Import OffPeak change'!$A$106:CG$202,80,FALSE())))</f>
        <v>0</v>
      </c>
      <c r="CC33" s="193" t="n">
        <f aca="false">IF(ISERROR(VLOOKUP($A33,'Import OffPeak'!$A$3:CH$99,81,FALSE())-VLOOKUP($A33,'Import OffPeak change'!$A$106:CH$202,81,FALSE())),0,(VLOOKUP($A33,'Import OffPeak'!$A$3:CH$99,81,FALSE())-VLOOKUP($A33,'Import OffPeak change'!$A$106:CH$202,81,FALSE())))</f>
        <v>0</v>
      </c>
      <c r="CD33" s="193" t="n">
        <f aca="false">IF(ISERROR(VLOOKUP($A33,'Import OffPeak'!$A$3:CI$99,82,FALSE())-VLOOKUP($A33,'Import OffPeak change'!$A$106:CI$202,82,FALSE())),0,(VLOOKUP($A33,'Import OffPeak'!$A$3:CI$99,82,FALSE())-VLOOKUP($A33,'Import OffPeak change'!$A$106:CI$202,82,FALSE())))</f>
        <v>0</v>
      </c>
      <c r="CE33" s="193" t="n">
        <f aca="false">IF(ISERROR(VLOOKUP($A33,'Import OffPeak'!$A$3:CJ$99,83,FALSE())-VLOOKUP($A33,'Import OffPeak change'!$A$106:CJ$202,83,FALSE())),0,(VLOOKUP($A33,'Import OffPeak'!$A$3:CJ$99,83,FALSE())-VLOOKUP($A33,'Import OffPeak change'!$A$106:CJ$202,83,FALSE())))</f>
        <v>0</v>
      </c>
      <c r="CF33" s="193" t="n">
        <f aca="false">IF(ISERROR(VLOOKUP($A33,'Import OffPeak'!$A$3:CK$99,84,FALSE())-VLOOKUP($A33,'Import OffPeak change'!$A$106:CK$202,84,FALSE())),0,(VLOOKUP($A33,'Import OffPeak'!$A$3:CK$99,84,FALSE())-VLOOKUP($A33,'Import OffPeak change'!$A$106:CK$202,84,FALSE())))</f>
        <v>0</v>
      </c>
      <c r="CG33" s="193" t="n">
        <f aca="false">IF(ISERROR(VLOOKUP($A33,'Import OffPeak'!$A$3:CL$99,85,FALSE())-VLOOKUP($A33,'Import OffPeak change'!$A$106:CL$202,85,FALSE())),0,(VLOOKUP($A33,'Import OffPeak'!$A$3:CL$99,85,FALSE())-VLOOKUP($A33,'Import OffPeak change'!$A$106:CL$202,85,FALSE())))</f>
        <v>0</v>
      </c>
      <c r="CH33" s="193" t="n">
        <f aca="false">IF(ISERROR(VLOOKUP($A33,'Import OffPeak'!$A$3:CM$99,86,FALSE())-VLOOKUP($A33,'Import OffPeak change'!$A$106:CM$202,86,FALSE())),0,(VLOOKUP($A33,'Import OffPeak'!$A$3:CM$99,86,FALSE())-VLOOKUP($A33,'Import OffPeak change'!$A$106:CM$202,86,FALSE())))</f>
        <v>0</v>
      </c>
      <c r="CI33" s="193" t="n">
        <f aca="false">IF(ISERROR(VLOOKUP($A33,'Import OffPeak'!$A$3:CN$99,87,FALSE())-VLOOKUP($A33,'Import OffPeak change'!$A$106:CN$202,87,FALSE())),0,(VLOOKUP($A33,'Import OffPeak'!$A$3:CN$99,87,FALSE())-VLOOKUP($A33,'Import OffPeak change'!$A$106:CN$202,87,FALSE())))</f>
        <v>0</v>
      </c>
      <c r="CJ33" s="193" t="n">
        <f aca="false">IF(ISERROR(VLOOKUP($A33,'Import OffPeak'!$A$3:CO$99,88,FALSE())-VLOOKUP($A33,'Import OffPeak change'!$A$106:CO$202,88,FALSE())),0,(VLOOKUP($A33,'Import OffPeak'!$A$3:CO$99,88,FALSE())-VLOOKUP($A33,'Import OffPeak change'!$A$106:CO$202,88,FALSE())))</f>
        <v>0</v>
      </c>
      <c r="CK33" s="193" t="n">
        <f aca="false">IF(ISERROR(VLOOKUP($A33,'Import OffPeak'!$A$3:CP$99,89,FALSE())-VLOOKUP($A33,'Import OffPeak change'!$A$106:CP$202,89,FALSE())),0,(VLOOKUP($A33,'Import OffPeak'!$A$3:CP$99,89,FALSE())-VLOOKUP($A33,'Import OffPeak change'!$A$106:CP$202,89,FALSE())))</f>
        <v>0</v>
      </c>
      <c r="CL33" s="193" t="n">
        <f aca="false">IF(ISERROR(VLOOKUP($A33,'Import OffPeak'!$A$3:CQ$99,90,FALSE())-VLOOKUP($A33,'Import OffPeak change'!$A$106:CQ$202,90,FALSE())),0,(VLOOKUP($A33,'Import OffPeak'!$A$3:CQ$99,90,FALSE())-VLOOKUP($A33,'Import OffPeak change'!$A$106:CQ$202,90,FALSE())))</f>
        <v>0</v>
      </c>
      <c r="CM33" s="193" t="n">
        <f aca="false">IF(ISERROR(VLOOKUP($A33,'Import OffPeak'!$A$3:CR$99,91,FALSE())-VLOOKUP($A33,'Import OffPeak change'!$A$106:CR$202,91,FALSE())),0,(VLOOKUP($A33,'Import OffPeak'!$A$3:CR$99,91,FALSE())-VLOOKUP($A33,'Import OffPeak change'!$A$106:CR$202,91,FALSE())))</f>
        <v>0</v>
      </c>
      <c r="CN33" s="193" t="n">
        <f aca="false">IF(ISERROR(VLOOKUP($A33,'Import OffPeak'!$A$3:CS$99,92,FALSE())-VLOOKUP($A33,'Import OffPeak change'!$A$106:CS$202,92,FALSE())),0,(VLOOKUP($A33,'Import OffPeak'!$A$3:CS$99,92,FALSE())-VLOOKUP($A33,'Import OffPeak change'!$A$106:CS$202,92,FALSE())))</f>
        <v>0</v>
      </c>
      <c r="CO33" s="193" t="n">
        <f aca="false">IF(ISERROR(VLOOKUP($A33,'Import OffPeak'!$A$3:CT$99,93,FALSE())-VLOOKUP($A33,'Import OffPeak change'!$A$106:CT$202,93,FALSE())),0,(VLOOKUP($A33,'Import OffPeak'!$A$3:CT$99,93,FALSE())-VLOOKUP($A33,'Import OffPeak change'!$A$106:CT$202,93,FALSE())))</f>
        <v>0</v>
      </c>
      <c r="CP33" s="193" t="n">
        <f aca="false">IF(ISERROR(VLOOKUP($A33,'Import OffPeak'!$A$3:CU$99,94,FALSE())-VLOOKUP($A33,'Import OffPeak change'!$A$106:CU$202,94,FALSE())),0,(VLOOKUP($A33,'Import OffPeak'!$A$3:CU$99,94,FALSE())-VLOOKUP($A33,'Import OffPeak change'!$A$106:CU$202,94,FALSE())))</f>
        <v>0</v>
      </c>
      <c r="CQ33" s="193" t="n">
        <f aca="false">IF(ISERROR(VLOOKUP($A33,'Import OffPeak'!$A$3:CV$99,95,FALSE())-VLOOKUP($A33,'Import OffPeak change'!$A$106:CV$202,95,FALSE())),0,(VLOOKUP($A33,'Import OffPeak'!$A$3:CV$99,95,FALSE())-VLOOKUP($A33,'Import OffPeak change'!$A$106:CV$202,95,FALSE())))</f>
        <v>0</v>
      </c>
      <c r="CR33" s="193" t="n">
        <f aca="false">IF(ISERROR(VLOOKUP($A33,'Import OffPeak'!$A$3:CW$99,96,FALSE())-VLOOKUP($A33,'Import OffPeak change'!$A$106:CW$202,96,FALSE())),0,(VLOOKUP($A33,'Import OffPeak'!$A$3:CW$99,96,FALSE())-VLOOKUP($A33,'Import OffPeak change'!$A$106:CW$202,96,FALSE())))</f>
        <v>0</v>
      </c>
      <c r="CS33" s="193" t="n">
        <f aca="false">IF(ISERROR(VLOOKUP($A33,'Import OffPeak'!$A$3:CX$99,97,FALSE())-VLOOKUP($A33,'Import OffPeak change'!$A$106:CX$202,97,FALSE())),0,(VLOOKUP($A33,'Import OffPeak'!$A$3:CX$99,97,FALSE())-VLOOKUP($A33,'Import OffPeak change'!$A$106:CX$202,97,FALSE())))</f>
        <v>0</v>
      </c>
      <c r="CT33" s="193" t="n">
        <f aca="false">IF(ISERROR(VLOOKUP($A33,'Import OffPeak'!$A$3:CY$99,98,FALSE())-VLOOKUP($A33,'Import OffPeak change'!$A$106:CY$202,98,FALSE())),0,(VLOOKUP($A33,'Import OffPeak'!$A$3:CY$99,98,FALSE())-VLOOKUP($A33,'Import OffPeak change'!$A$106:CY$202,98,FALSE())))</f>
        <v>0</v>
      </c>
      <c r="CU33" s="193" t="n">
        <f aca="false">IF(ISERROR(VLOOKUP($A33,'Import OffPeak'!$A$3:CZ$99,99,FALSE())-VLOOKUP($A33,'Import OffPeak change'!$A$106:CZ$202,99,FALSE())),0,(VLOOKUP($A33,'Import OffPeak'!$A$3:CZ$99,99,FALSE())-VLOOKUP($A33,'Import OffPeak change'!$A$106:CZ$202,99,FALSE())))</f>
        <v>0</v>
      </c>
      <c r="CV33" s="193" t="n">
        <f aca="false">IF(ISERROR(VLOOKUP($A33,'Import OffPeak'!$A$3:DA$99,100,FALSE())-VLOOKUP($A33,'Import OffPeak change'!$A$106:DA$202,100,FALSE())),0,(VLOOKUP($A33,'Import OffPeak'!$A$3:DA$99,100,FALSE())-VLOOKUP($A33,'Import OffPeak change'!$A$106:DA$202,100,FALSE())))</f>
        <v>0</v>
      </c>
      <c r="CW33" s="193" t="n">
        <f aca="false">IF(ISERROR(VLOOKUP($A33,'Import OffPeak'!$A$3:DB$99,101,FALSE())-VLOOKUP($A33,'Import OffPeak change'!$A$106:DB$202,101,FALSE())),0,(VLOOKUP($A33,'Import OffPeak'!$A$3:DB$99,101,FALSE())-VLOOKUP($A33,'Import OffPeak change'!$A$106:DB$202,101,FALSE())))</f>
        <v>0</v>
      </c>
      <c r="CX33" s="193" t="n">
        <f aca="false">IF(ISERROR(VLOOKUP($A33,'Import OffPeak'!$A$3:DC$99,102,FALSE())-VLOOKUP($A33,'Import OffPeak change'!$A$106:DC$202,102,FALSE())),0,(VLOOKUP($A33,'Import OffPeak'!$A$3:DC$99,102,FALSE())-VLOOKUP($A33,'Import OffPeak change'!$A$106:DC$202,102,FALSE())))</f>
        <v>0</v>
      </c>
      <c r="CY33" s="193" t="n">
        <f aca="false">IF(ISERROR(VLOOKUP($A33,'Import OffPeak'!$A$3:DD$99,103,FALSE())-VLOOKUP($A33,'Import OffPeak change'!$A$106:DD$202,103,FALSE())),0,(VLOOKUP($A33,'Import OffPeak'!$A$3:DD$99,103,FALSE())-VLOOKUP($A33,'Import OffPeak change'!$A$106:DD$202,103,FALSE())))</f>
        <v>0</v>
      </c>
      <c r="CZ33" s="193" t="n">
        <f aca="false">IF(ISERROR(VLOOKUP($A33,'Import OffPeak'!$A$3:DE$99,104,FALSE())-VLOOKUP($A33,'Import OffPeak change'!$A$106:DE$202,104,FALSE())),0,(VLOOKUP($A33,'Import OffPeak'!$A$3:DE$99,104,FALSE())-VLOOKUP($A33,'Import OffPeak change'!$A$106:DE$202,104,FALSE())))</f>
        <v>0</v>
      </c>
      <c r="DA33" s="193" t="n">
        <f aca="false">IF(ISERROR(VLOOKUP($A33,'Import OffPeak'!$A$3:DF$99,105,FALSE())-VLOOKUP($A33,'Import OffPeak change'!$A$106:DF$202,105,FALSE())),0,(VLOOKUP($A33,'Import OffPeak'!$A$3:DF$99,105,FALSE())-VLOOKUP($A33,'Import OffPeak change'!$A$106:DF$202,105,FALSE())))</f>
        <v>0</v>
      </c>
      <c r="DB33" s="193" t="n">
        <f aca="false">IF(ISERROR(VLOOKUP($A33,'Import OffPeak'!$A$3:DG$99,106,FALSE())-VLOOKUP($A33,'Import OffPeak change'!$A$106:DG$202,106,FALSE())),0,(VLOOKUP($A33,'Import OffPeak'!$A$3:DG$99,106,FALSE())-VLOOKUP($A33,'Import OffPeak change'!$A$106:DG$202,106,FALSE())))</f>
        <v>0</v>
      </c>
      <c r="DC33" s="193" t="n">
        <f aca="false">IF(ISERROR(VLOOKUP($A33,'Import OffPeak'!$A$3:DH$99,107,FALSE())-VLOOKUP($A33,'Import OffPeak change'!$A$106:DH$202,107,FALSE())),0,(VLOOKUP($A33,'Import OffPeak'!$A$3:DH$99,107,FALSE())-VLOOKUP($A33,'Import OffPeak change'!$A$106:DH$202,107,FALSE())))</f>
        <v>0</v>
      </c>
      <c r="DD33" s="193" t="n">
        <f aca="false">IF(ISERROR(VLOOKUP($A33,'Import OffPeak'!$A$3:DI$99,108,FALSE())-VLOOKUP($A33,'Import OffPeak change'!$A$106:DI$202,108,FALSE())),0,(VLOOKUP($A33,'Import OffPeak'!$A$3:DI$99,108,FALSE())-VLOOKUP($A33,'Import OffPeak change'!$A$106:DI$202,108,FALSE())))</f>
        <v>0</v>
      </c>
      <c r="DE33" s="193" t="n">
        <f aca="false">IF(ISERROR(VLOOKUP($A33,'Import OffPeak'!$A$3:DJ$99,109,FALSE())-VLOOKUP($A33,'Import OffPeak change'!$A$106:DJ$202,109,FALSE())),0,(VLOOKUP($A33,'Import OffPeak'!$A$3:DJ$99,109,FALSE())-VLOOKUP($A33,'Import OffPeak change'!$A$106:DJ$202,109,FALSE())))</f>
        <v>0</v>
      </c>
      <c r="DF33" s="193" t="n">
        <f aca="false">IF(ISERROR(VLOOKUP($A33,'Import OffPeak'!$A$3:DK$99,110,FALSE())-VLOOKUP($A33,'Import OffPeak change'!$A$106:DK$202,110,FALSE())),0,(VLOOKUP($A33,'Import OffPeak'!$A$3:DK$99,110,FALSE())-VLOOKUP($A33,'Import OffPeak change'!$A$106:DK$202,110,FALSE())))</f>
        <v>0</v>
      </c>
      <c r="DG33" s="193" t="n">
        <f aca="false">IF(ISERROR(VLOOKUP($A33,'Import OffPeak'!$A$3:DL$99,111,FALSE())-VLOOKUP($A33,'Import OffPeak change'!$A$106:DL$202,111,FALSE())),0,(VLOOKUP($A33,'Import OffPeak'!$A$3:DL$99,111,FALSE())-VLOOKUP($A33,'Import OffPeak change'!$A$106:DL$202,111,FALSE())))</f>
        <v>0</v>
      </c>
      <c r="DH33" s="193" t="n">
        <f aca="false">IF(ISERROR(VLOOKUP($A33,'Import OffPeak'!$A$3:DM$99,112,FALSE())-VLOOKUP($A33,'Import OffPeak change'!$A$106:DM$202,112,FALSE())),0,(VLOOKUP($A33,'Import OffPeak'!$A$3:DM$99,112,FALSE())-VLOOKUP($A33,'Import OffPeak change'!$A$106:DM$202,112,FALSE())))</f>
        <v>0</v>
      </c>
      <c r="DI33" s="193" t="n">
        <f aca="false">IF(ISERROR(VLOOKUP($A33,'Import OffPeak'!$A$3:DN$99,113,FALSE())-VLOOKUP($A33,'Import OffPeak change'!$A$106:DN$202,113,FALSE())),0,(VLOOKUP($A33,'Import OffPeak'!$A$3:DN$99,113,FALSE())-VLOOKUP($A33,'Import OffPeak change'!$A$106:DN$202,113,FALSE())))</f>
        <v>0</v>
      </c>
      <c r="DJ33" s="193" t="n">
        <f aca="false">IF(ISERROR(VLOOKUP($A33,'Import OffPeak'!$A$3:DO$99,114,FALSE())-VLOOKUP($A33,'Import OffPeak change'!$A$106:DO$202,114,FALSE())),0,(VLOOKUP($A33,'Import OffPeak'!$A$3:DO$99,114,FALSE())-VLOOKUP($A33,'Import OffPeak change'!$A$106:DO$202,114,FALSE())))</f>
        <v>0</v>
      </c>
      <c r="DK33" s="193" t="n">
        <f aca="false">IF(ISERROR(VLOOKUP($A33,'Import OffPeak'!$A$3:DP$99,115,FALSE())-VLOOKUP($A33,'Import OffPeak change'!$A$106:DP$202,115,FALSE())),0,(VLOOKUP($A33,'Import OffPeak'!$A$3:DP$99,115,FALSE())-VLOOKUP($A33,'Import OffPeak change'!$A$106:DP$202,115,FALSE())))</f>
        <v>0</v>
      </c>
      <c r="DL33" s="193" t="n">
        <f aca="false">IF(ISERROR(VLOOKUP($A33,'Import OffPeak'!$A$3:DQ$99,116,FALSE())-VLOOKUP($A33,'Import OffPeak change'!$A$106:DQ$202,116,FALSE())),0,(VLOOKUP($A33,'Import OffPeak'!$A$3:DQ$99,116,FALSE())-VLOOKUP($A33,'Import OffPeak change'!$A$106:DQ$202,116,FALSE())))</f>
        <v>0</v>
      </c>
      <c r="DM33" s="193" t="n">
        <f aca="false">IF(ISERROR(VLOOKUP($A33,'Import OffPeak'!$A$3:DR$99,117,FALSE())-VLOOKUP($A33,'Import OffPeak change'!$A$106:DR$202,117,FALSE())),0,(VLOOKUP($A33,'Import OffPeak'!$A$3:DR$99,117,FALSE())-VLOOKUP($A33,'Import OffPeak change'!$A$106:DR$202,117,FALSE())))</f>
        <v>0</v>
      </c>
      <c r="DN33" s="193" t="n">
        <f aca="false">IF(ISERROR(VLOOKUP($A33,'Import OffPeak'!$A$3:DS$99,118,FALSE())-VLOOKUP($A33,'Import OffPeak change'!$A$106:DS$202,118,FALSE())),0,(VLOOKUP($A33,'Import OffPeak'!$A$3:DS$99,118,FALSE())-VLOOKUP($A33,'Import OffPeak change'!$A$106:DS$202,118,FALSE())))</f>
        <v>0</v>
      </c>
      <c r="DO33" s="193" t="n">
        <f aca="false">IF(ISERROR(VLOOKUP($A33,'Import OffPeak'!$A$3:DT$99,119,FALSE())-VLOOKUP($A33,'Import OffPeak change'!$A$106:DT$202,119,FALSE())),0,(VLOOKUP($A33,'Import OffPeak'!$A$3:DT$99,119,FALSE())-VLOOKUP($A33,'Import OffPeak change'!$A$106:DT$202,119,FALSE())))</f>
        <v>0</v>
      </c>
      <c r="DP33" s="193" t="n">
        <f aca="false">IF(ISERROR(VLOOKUP($A33,'Import OffPeak'!$A$3:DU$99,120,FALSE())-VLOOKUP($A33,'Import OffPeak change'!$A$106:DU$202,120,FALSE())),0,(VLOOKUP($A33,'Import OffPeak'!$A$3:DU$99,120,FALSE())-VLOOKUP($A33,'Import OffPeak change'!$A$106:DU$202,120,FALSE())))</f>
        <v>0</v>
      </c>
      <c r="DQ33" s="193" t="n">
        <f aca="false">IF(ISERROR(VLOOKUP($A33,'Import OffPeak'!$A$3:DV$99,121,FALSE())-VLOOKUP($A33,'Import OffPeak change'!$A$106:DV$202,121,FALSE())),0,(VLOOKUP($A33,'Import OffPeak'!$A$3:DV$99,121,FALSE())-VLOOKUP($A33,'Import OffPeak change'!$A$106:DV$202,121,FALSE())))</f>
        <v>0</v>
      </c>
      <c r="DR33" s="193" t="n">
        <f aca="false">IF(ISERROR(VLOOKUP($A33,'Import OffPeak'!$A$3:DW$99,122,FALSE())-VLOOKUP($A33,'Import OffPeak change'!$A$106:DW$202,122,FALSE())),0,(VLOOKUP($A33,'Import OffPeak'!$A$3:DW$99,122,FALSE())-VLOOKUP($A33,'Import OffPeak change'!$A$106:DW$202,122,FALSE())))</f>
        <v>0</v>
      </c>
      <c r="DS33" s="193" t="n">
        <f aca="false">IF(ISERROR(VLOOKUP($A33,'Import OffPeak'!$A$3:DX$99,123,FALSE())-VLOOKUP($A33,'Import OffPeak change'!$A$106:DX$202,123,FALSE())),0,(VLOOKUP($A33,'Import OffPeak'!$A$3:DX$99,123,FALSE())-VLOOKUP($A33,'Import OffPeak change'!$A$106:DX$202,123,FALSE())))</f>
        <v>0</v>
      </c>
      <c r="DT33" s="193" t="n">
        <f aca="false">IF(ISERROR(VLOOKUP($A33,'Import OffPeak'!$A$3:DY$99,124,FALSE())-VLOOKUP($A33,'Import OffPeak change'!$A$106:DY$202,124,FALSE())),0,(VLOOKUP($A33,'Import OffPeak'!$A$3:DY$99,124,FALSE())-VLOOKUP($A33,'Import OffPeak change'!$A$106:DY$202,124,FALSE())))</f>
        <v>0</v>
      </c>
      <c r="DU33" s="193" t="n">
        <f aca="false">IF(ISERROR(VLOOKUP($A33,'Import OffPeak'!$A$3:DZ$99,125,FALSE())-VLOOKUP($A33,'Import OffPeak change'!$A$106:DZ$202,125,FALSE())),0,(VLOOKUP($A33,'Import OffPeak'!$A$3:DZ$99,125,FALSE())-VLOOKUP($A33,'Import OffPeak change'!$A$106:DZ$202,125,FALSE())))</f>
        <v>0</v>
      </c>
      <c r="DV33" s="193" t="n">
        <f aca="false">IF(ISERROR(VLOOKUP($A33,'Import OffPeak'!$A$3:EA$99,126,FALSE())-VLOOKUP($A33,'Import OffPeak change'!$A$106:EA$202,126,FALSE())),0,(VLOOKUP($A33,'Import OffPeak'!$A$3:EA$99,126,FALSE())-VLOOKUP($A33,'Import OffPeak change'!$A$106:EA$202,126,FALSE())))</f>
        <v>0</v>
      </c>
      <c r="DW33" s="193" t="n">
        <f aca="false">IF(ISERROR(VLOOKUP($A33,'Import OffPeak'!$A$3:EB$99,127,FALSE())-VLOOKUP($A33,'Import OffPeak change'!$A$106:EB$202,127,FALSE())),0,(VLOOKUP($A33,'Import OffPeak'!$A$3:EB$99,127,FALSE())-VLOOKUP($A33,'Import OffPeak change'!$A$106:EB$202,127,FALSE())))</f>
        <v>0</v>
      </c>
      <c r="DX33" s="193" t="n">
        <f aca="false">IF(ISERROR(VLOOKUP($A33,'Import OffPeak'!$A$3:EC$99,128,FALSE())-VLOOKUP($A33,'Import OffPeak change'!$A$106:EC$202,128,FALSE())),0,(VLOOKUP($A33,'Import OffPeak'!$A$3:EC$99,128,FALSE())-VLOOKUP($A33,'Import OffPeak change'!$A$106:EC$202,128,FALSE())))</f>
        <v>0</v>
      </c>
      <c r="DY33" s="193" t="n">
        <f aca="false">IF(ISERROR(VLOOKUP($A33,'Import OffPeak'!$A$3:ED$99,129,FALSE())-VLOOKUP($A33,'Import OffPeak change'!$A$106:ED$202,129,FALSE())),0,(VLOOKUP($A33,'Import OffPeak'!$A$3:ED$99,129,FALSE())-VLOOKUP($A33,'Import OffPeak change'!$A$106:ED$202,129,FALSE())))</f>
        <v>0</v>
      </c>
      <c r="DZ33" s="193" t="n">
        <f aca="false">IF(ISERROR(VLOOKUP($A33,'Import OffPeak'!$A$3:EE$99,130,FALSE())-VLOOKUP($A33,'Import OffPeak change'!$A$106:EE$202,130,FALSE())),0,(VLOOKUP($A33,'Import OffPeak'!$A$3:EE$99,130,FALSE())-VLOOKUP($A33,'Import OffPeak change'!$A$106:EE$202,130,FALSE())))</f>
        <v>0</v>
      </c>
      <c r="EA33" s="193" t="n">
        <f aca="false">IF(ISERROR(VLOOKUP($A33,'Import OffPeak'!$A$3:EF$99,131,FALSE())-VLOOKUP($A33,'Import OffPeak change'!$A$106:EF$202,131,FALSE())),0,(VLOOKUP($A33,'Import OffPeak'!$A$3:EF$99,131,FALSE())-VLOOKUP($A33,'Import OffPeak change'!$A$106:EF$202,131,FALSE())))</f>
        <v>0</v>
      </c>
      <c r="EB33" s="193" t="n">
        <f aca="false">IF(ISERROR(VLOOKUP($A33,'Import OffPeak'!$A$3:EG$99,132,FALSE())-VLOOKUP($A33,'Import OffPeak change'!$A$106:EG$202,132,FALSE())),0,(VLOOKUP($A33,'Import OffPeak'!$A$3:EG$99,132,FALSE())-VLOOKUP($A33,'Import OffPeak change'!$A$106:EG$202,132,FALSE())))</f>
        <v>0</v>
      </c>
      <c r="EC33" s="193" t="n">
        <f aca="false">IF(ISERROR(VLOOKUP($A33,'Import OffPeak'!$A$3:EH$99,133,FALSE())-VLOOKUP($A33,'Import OffPeak change'!$A$106:EH$202,133,FALSE())),0,(VLOOKUP($A33,'Import OffPeak'!$A$3:EH$99,133,FALSE())-VLOOKUP($A33,'Import OffPeak change'!$A$106:EH$202,133,FALSE())))</f>
        <v>0</v>
      </c>
      <c r="ED33" s="193" t="n">
        <f aca="false">IF(ISERROR(VLOOKUP($A33,'Import OffPeak'!$A$3:EI$99,134,FALSE())-VLOOKUP($A33,'Import OffPeak change'!$A$106:EI$202,134,FALSE())),0,(VLOOKUP($A33,'Import OffPeak'!$A$3:EI$99,134,FALSE())-VLOOKUP($A33,'Import OffPeak change'!$A$106:EI$202,134,FALSE())))</f>
        <v>0</v>
      </c>
      <c r="EE33" s="193" t="n">
        <f aca="false">IF(ISERROR(VLOOKUP($A33,'Import OffPeak'!$A$3:EJ$99,135,FALSE())-VLOOKUP($A33,'Import OffPeak change'!$A$106:EJ$202,135,FALSE())),0,(VLOOKUP($A33,'Import OffPeak'!$A$3:EJ$99,135,FALSE())-VLOOKUP($A33,'Import OffPeak change'!$A$106:EJ$202,135,FALSE())))</f>
        <v>0</v>
      </c>
      <c r="EF33" s="193" t="n">
        <f aca="false">IF(ISERROR(VLOOKUP($A33,'Import OffPeak'!$A$3:EK$99,136,FALSE())-VLOOKUP($A33,'Import OffPeak change'!$A$106:EK$202,136,FALSE())),0,(VLOOKUP($A33,'Import OffPeak'!$A$3:EK$99,136,FALSE())-VLOOKUP($A33,'Import OffPeak change'!$A$106:EK$202,136,FALSE())))</f>
        <v>0</v>
      </c>
      <c r="EG33" s="193" t="n">
        <f aca="false">IF(ISERROR(VLOOKUP($A33,'Import OffPeak'!$A$3:EL$99,137,FALSE())-VLOOKUP($A33,'Import OffPeak change'!$A$106:EL$202,137,FALSE())),0,(VLOOKUP($A33,'Import OffPeak'!$A$3:EL$99,137,FALSE())-VLOOKUP($A33,'Import OffPeak change'!$A$106:EL$202,137,FALSE())))</f>
        <v>0</v>
      </c>
      <c r="EH33" s="193" t="n">
        <f aca="false">IF(ISERROR(VLOOKUP($A33,'Import OffPeak'!$A$3:EM$99,138,FALSE())-VLOOKUP($A33,'Import OffPeak change'!$A$106:EM$202,138,FALSE())),0,(VLOOKUP($A33,'Import OffPeak'!$A$3:EM$99,138,FALSE())-VLOOKUP($A33,'Import OffPeak change'!$A$106:EM$202,138,FALSE())))</f>
        <v>0</v>
      </c>
      <c r="EI33" s="193" t="n">
        <f aca="false">IF(ISERROR(VLOOKUP($A33,'Import OffPeak'!$A$3:EN$99,139,FALSE())-VLOOKUP($A33,'Import OffPeak change'!$A$106:EN$202,139,FALSE())),0,(VLOOKUP($A33,'Import OffPeak'!$A$3:EN$99,139,FALSE())-VLOOKUP($A33,'Import OffPeak change'!$A$106:EN$202,139,FALSE())))</f>
        <v>0</v>
      </c>
      <c r="EJ33" s="193" t="n">
        <f aca="false">IF(ISERROR(VLOOKUP($A33,'Import OffPeak'!$A$3:EO$99,140,FALSE())-VLOOKUP($A33,'Import OffPeak change'!$A$106:EO$202,140,FALSE())),0,(VLOOKUP($A33,'Import OffPeak'!$A$3:EO$99,140,FALSE())-VLOOKUP($A33,'Import OffPeak change'!$A$106:EO$202,140,FALSE())))</f>
        <v>0</v>
      </c>
      <c r="EK33" s="193" t="n">
        <f aca="false">IF(ISERROR(VLOOKUP($A33,'Import OffPeak'!$A$3:EP$99,141,FALSE())-VLOOKUP($A33,'Import OffPeak change'!$A$106:EP$202,141,FALSE())),0,(VLOOKUP($A33,'Import OffPeak'!$A$3:EP$99,141,FALSE())-VLOOKUP($A33,'Import OffPeak change'!$A$106:EP$202,141,FALSE())))</f>
        <v>0</v>
      </c>
      <c r="EL33" s="193" t="n">
        <f aca="false">IF(ISERROR(VLOOKUP($A33,'Import OffPeak'!$A$3:EQ$99,142,FALSE())-VLOOKUP($A33,'Import OffPeak change'!$A$106:EQ$202,142,FALSE())),0,(VLOOKUP($A33,'Import OffPeak'!$A$3:EQ$99,142,FALSE())-VLOOKUP($A33,'Import OffPeak change'!$A$106:EQ$202,142,FALSE())))</f>
        <v>0</v>
      </c>
      <c r="EM33" s="193" t="n">
        <f aca="false">IF(ISERROR(VLOOKUP($A33,'Import OffPeak'!$A$3:ER$99,143,FALSE())-VLOOKUP($A33,'Import OffPeak change'!$A$106:ER$202,143,FALSE())),0,(VLOOKUP($A33,'Import OffPeak'!$A$3:ER$99,143,FALSE())-VLOOKUP($A33,'Import OffPeak change'!$A$106:ER$202,143,FALSE())))</f>
        <v>0</v>
      </c>
      <c r="EN33" s="193" t="n">
        <f aca="false">IF(ISERROR(VLOOKUP($A33,'Import OffPeak'!$A$3:ES$99,144,FALSE())-VLOOKUP($A33,'Import OffPeak change'!$A$106:ES$202,144,FALSE())),0,(VLOOKUP($A33,'Import OffPeak'!$A$3:ES$99,144,FALSE())-VLOOKUP($A33,'Import OffPeak change'!$A$106:ES$202,144,FALSE())))</f>
        <v>0</v>
      </c>
      <c r="EO33" s="193" t="n">
        <f aca="false">IF(ISERROR(VLOOKUP($A33,'Import OffPeak'!$A$3:ET$99,145,FALSE())-VLOOKUP($A33,'Import OffPeak change'!$A$106:ET$202,145,FALSE())),0,(VLOOKUP($A33,'Import OffPeak'!$A$3:ET$99,145,FALSE())-VLOOKUP($A33,'Import OffPeak change'!$A$106:ET$202,145,FALSE())))</f>
        <v>0</v>
      </c>
      <c r="EP33" s="193" t="n">
        <f aca="false">IF(ISERROR(VLOOKUP($A33,'Import OffPeak'!$A$3:EU$99,146,FALSE())-VLOOKUP($A33,'Import OffPeak change'!$A$106:EU$202,146,FALSE())),0,(VLOOKUP($A33,'Import OffPeak'!$A$3:EU$99,146,FALSE())-VLOOKUP($A33,'Import OffPeak change'!$A$106:EU$202,146,FALSE())))</f>
        <v>0</v>
      </c>
      <c r="EQ33" s="193" t="n">
        <f aca="false">IF(ISERROR(VLOOKUP($A33,'Import OffPeak'!$A$3:EV$99,147,FALSE())-VLOOKUP($A33,'Import OffPeak change'!$A$106:EV$202,147,FALSE())),0,(VLOOKUP($A33,'Import OffPeak'!$A$3:EV$99,147,FALSE())-VLOOKUP($A33,'Import OffPeak change'!$A$106:EV$202,147,FALSE())))</f>
        <v>0</v>
      </c>
      <c r="ER33" s="193" t="n">
        <f aca="false">IF(ISERROR(VLOOKUP($A33,'Import OffPeak'!$A$3:EW$99,148,FALSE())-VLOOKUP($A33,'Import OffPeak change'!$A$106:EW$202,148,FALSE())),0,(VLOOKUP($A33,'Import OffPeak'!$A$3:EW$99,148,FALSE())-VLOOKUP($A33,'Import OffPeak change'!$A$106:EW$202,148,FALSE())))</f>
        <v>0</v>
      </c>
      <c r="ES33" s="193" t="n">
        <f aca="false">IF(ISERROR(VLOOKUP($A33,'Import OffPeak'!$A$3:EX$99,149,FALSE())-VLOOKUP($A33,'Import OffPeak change'!$A$106:EX$202,149,FALSE())),0,(VLOOKUP($A33,'Import OffPeak'!$A$3:EX$99,149,FALSE())-VLOOKUP($A33,'Import OffPeak change'!$A$106:EX$202,149,FALSE())))</f>
        <v>0</v>
      </c>
      <c r="ET33" s="193" t="n">
        <f aca="false">IF(ISERROR(VLOOKUP($A33,'Import OffPeak'!$A$3:EY$99,150,FALSE())-VLOOKUP($A33,'Import OffPeak change'!$A$106:EY$202,150,FALSE())),0,(VLOOKUP($A33,'Import OffPeak'!$A$3:EY$99,150,FALSE())-VLOOKUP($A33,'Import OffPeak change'!$A$106:EY$202,150,FALSE())))</f>
        <v>0</v>
      </c>
      <c r="EU33" s="193" t="n">
        <f aca="false">IF(ISERROR(VLOOKUP($A33,'Import OffPeak'!$A$3:EZ$99,151,FALSE())-VLOOKUP($A33,'Import OffPeak change'!$A$106:EZ$202,151,FALSE())),0,(VLOOKUP($A33,'Import OffPeak'!$A$3:EZ$99,151,FALSE())-VLOOKUP($A33,'Import OffPeak change'!$A$106:EZ$202,151,FALSE())))</f>
        <v>0</v>
      </c>
      <c r="EV33" s="193" t="n">
        <f aca="false">IF(ISERROR(VLOOKUP($A33,'Import OffPeak'!$A$3:FA$99,152,FALSE())-VLOOKUP($A33,'Import OffPeak change'!$A$106:FA$202,152,FALSE())),0,(VLOOKUP($A33,'Import OffPeak'!$A$3:FA$99,152,FALSE())-VLOOKUP($A33,'Import OffPeak change'!$A$106:FA$202,152,FALSE())))</f>
        <v>0</v>
      </c>
      <c r="EW33" s="193" t="n">
        <f aca="false">IF(ISERROR(VLOOKUP($A33,'Import OffPeak'!$A$3:FB$99,153,FALSE())-VLOOKUP($A33,'Import OffPeak change'!$A$106:FB$202,153,FALSE())),0,(VLOOKUP($A33,'Import OffPeak'!$A$3:FB$99,153,FALSE())-VLOOKUP($A33,'Import OffPeak change'!$A$106:FB$202,153,FALSE())))</f>
        <v>0</v>
      </c>
      <c r="EX33" s="193" t="n">
        <f aca="false">IF(ISERROR(VLOOKUP($A33,'Import OffPeak'!$A$3:FC$99,154,FALSE())-VLOOKUP($A33,'Import OffPeak change'!$A$106:FC$202,154,FALSE())),0,(VLOOKUP($A33,'Import OffPeak'!$A$3:FC$99,154,FALSE())-VLOOKUP($A33,'Import OffPeak change'!$A$106:FC$202,154,FALSE())))</f>
        <v>0</v>
      </c>
      <c r="EY33" s="193" t="n">
        <f aca="false">IF(ISERROR(VLOOKUP($A33,'Import OffPeak'!$A$3:FD$99,155,FALSE())-VLOOKUP($A33,'Import OffPeak change'!$A$106:FD$202,155,FALSE())),0,(VLOOKUP($A33,'Import OffPeak'!$A$3:FD$99,155,FALSE())-VLOOKUP($A33,'Import OffPeak change'!$A$106:FD$202,155,FALSE())))</f>
        <v>0</v>
      </c>
      <c r="EZ33" s="193" t="n">
        <f aca="false">IF(ISERROR(VLOOKUP($A33,'Import OffPeak'!$A$3:FE$99,156,FALSE())-VLOOKUP($A33,'Import OffPeak change'!$A$106:FE$202,156,FALSE())),0,(VLOOKUP($A33,'Import OffPeak'!$A$3:FE$99,156,FALSE())-VLOOKUP($A33,'Import OffPeak change'!$A$106:FE$202,156,FALSE())))</f>
        <v>0</v>
      </c>
      <c r="FA33" s="193" t="n">
        <f aca="false">IF(ISERROR(VLOOKUP($A33,'Import OffPeak'!$A$3:FF$99,157,FALSE())-VLOOKUP($A33,'Import OffPeak change'!$A$106:FF$202,157,FALSE())),0,(VLOOKUP($A33,'Import OffPeak'!$A$3:FF$99,157,FALSE())-VLOOKUP($A33,'Import OffPeak change'!$A$106:FF$202,157,FALSE())))</f>
        <v>0</v>
      </c>
      <c r="FB33" s="193" t="n">
        <f aca="false">IF(ISERROR(VLOOKUP($A33,'Import OffPeak'!$A$3:FG$99,158,FALSE())-VLOOKUP($A33,'Import OffPeak change'!$A$106:FG$202,158,FALSE())),0,(VLOOKUP($A33,'Import OffPeak'!$A$3:FG$99,158,FALSE())-VLOOKUP($A33,'Import OffPeak change'!$A$106:FG$202,158,FALSE())))</f>
        <v>0</v>
      </c>
      <c r="FC33" s="193" t="n">
        <f aca="false">IF(ISERROR(VLOOKUP($A33,'Import OffPeak'!$A$3:FH$99,159,FALSE())-VLOOKUP($A33,'Import OffPeak change'!$A$106:FH$202,159,FALSE())),0,(VLOOKUP($A33,'Import OffPeak'!$A$3:FH$99,159,FALSE())-VLOOKUP($A33,'Import OffPeak change'!$A$106:FH$202,159,FALSE())))</f>
        <v>0</v>
      </c>
      <c r="FD33" s="193" t="n">
        <f aca="false">IF(ISERROR(VLOOKUP($A33,'Import OffPeak'!$A$3:FI$99,160,FALSE())-VLOOKUP($A33,'Import OffPeak change'!$A$106:FI$202,160,FALSE())),0,(VLOOKUP($A33,'Import OffPeak'!$A$3:FI$99,160,FALSE())-VLOOKUP($A33,'Import OffPeak change'!$A$106:FI$202,160,FALSE())))</f>
        <v>0</v>
      </c>
      <c r="FE33" s="193" t="n">
        <f aca="false">IF(ISERROR(VLOOKUP($A33,'Import OffPeak'!$A$3:FJ$99,161,FALSE())-VLOOKUP($A33,'Import OffPeak change'!$A$106:FJ$202,161,FALSE())),0,(VLOOKUP($A33,'Import OffPeak'!$A$3:FJ$99,161,FALSE())-VLOOKUP($A33,'Import OffPeak change'!$A$106:FJ$202,161,FALSE())))</f>
        <v>0</v>
      </c>
      <c r="FF33" s="193" t="n">
        <f aca="false">IF(ISERROR(VLOOKUP($A33,'Import OffPeak'!$A$3:FK$99,162,FALSE())-VLOOKUP($A33,'Import OffPeak change'!$A$106:FK$202,162,FALSE())),0,(VLOOKUP($A33,'Import OffPeak'!$A$3:FK$99,162,FALSE())-VLOOKUP($A33,'Import OffPeak change'!$A$106:FK$202,162,FALSE())))</f>
        <v>0</v>
      </c>
      <c r="FG33" s="193" t="n">
        <f aca="false">IF(ISERROR(VLOOKUP($A33,'Import OffPeak'!$A$3:FL$99,163,FALSE())-VLOOKUP($A33,'Import OffPeak change'!$A$106:FL$202,163,FALSE())),0,(VLOOKUP($A33,'Import OffPeak'!$A$3:FL$99,163,FALSE())-VLOOKUP($A33,'Import OffPeak change'!$A$106:FL$202,163,FALSE())))</f>
        <v>0</v>
      </c>
      <c r="FH33" s="193" t="n">
        <f aca="false">IF(ISERROR(VLOOKUP($A33,'Import OffPeak'!$A$3:FM$99,164,FALSE())-VLOOKUP($A33,'Import OffPeak change'!$A$106:FM$202,164,FALSE())),0,(VLOOKUP($A33,'Import OffPeak'!$A$3:FM$99,164,FALSE())-VLOOKUP($A33,'Import OffPeak change'!$A$106:FM$202,164,FALSE())))</f>
        <v>0</v>
      </c>
      <c r="FI33" s="193" t="n">
        <f aca="false">IF(ISERROR(VLOOKUP($A33,'Import OffPeak'!$A$3:FN$99,165,FALSE())-VLOOKUP($A33,'Import OffPeak change'!$A$106:FN$202,165,FALSE())),0,(VLOOKUP($A33,'Import OffPeak'!$A$3:FN$99,165,FALSE())-VLOOKUP($A33,'Import OffPeak change'!$A$106:FN$202,165,FALSE())))</f>
        <v>0</v>
      </c>
      <c r="FJ33" s="193" t="n">
        <f aca="false">IF(ISERROR(VLOOKUP($A33,'Import OffPeak'!$A$3:FO$99,166,FALSE())-VLOOKUP($A33,'Import OffPeak change'!$A$106:FO$202,166,FALSE())),0,(VLOOKUP($A33,'Import OffPeak'!$A$3:FO$99,166,FALSE())-VLOOKUP($A33,'Import OffPeak change'!$A$106:FO$202,166,FALSE())))</f>
        <v>0</v>
      </c>
      <c r="FK33" s="193" t="n">
        <f aca="false">IF(ISERROR(VLOOKUP($A33,'Import OffPeak'!$A$3:FP$99,167,FALSE())-VLOOKUP($A33,'Import OffPeak change'!$A$106:FP$202,167,FALSE())),0,(VLOOKUP($A33,'Import OffPeak'!$A$3:FP$99,167,FALSE())-VLOOKUP($A33,'Import OffPeak change'!$A$106:FP$202,167,FALSE())))</f>
        <v>0</v>
      </c>
      <c r="FL33" s="193" t="n">
        <f aca="false">IF(ISERROR(VLOOKUP($A33,'Import OffPeak'!$A$3:FQ$99,168,FALSE())-VLOOKUP($A33,'Import OffPeak change'!$A$106:FQ$202,168,FALSE())),0,(VLOOKUP($A33,'Import OffPeak'!$A$3:FQ$99,168,FALSE())-VLOOKUP($A33,'Import OffPeak change'!$A$106:FQ$202,168,FALSE())))</f>
        <v>0</v>
      </c>
      <c r="FM33" s="193" t="n">
        <f aca="false">IF(ISERROR(VLOOKUP($A33,'Import OffPeak'!$A$3:FR$99,169,FALSE())-VLOOKUP($A33,'Import OffPeak change'!$A$106:FR$202,169,FALSE())),0,(VLOOKUP($A33,'Import OffPeak'!$A$3:FR$99,169,FALSE())-VLOOKUP($A33,'Import OffPeak change'!$A$106:FR$202,169,FALSE())))</f>
        <v>0</v>
      </c>
      <c r="FN33" s="193" t="n">
        <f aca="false">IF(ISERROR(VLOOKUP($A33,'Import OffPeak'!$A$3:FS$99,170,FALSE())-VLOOKUP($A33,'Import OffPeak change'!$A$106:FS$202,170,FALSE())),0,(VLOOKUP($A33,'Import OffPeak'!$A$3:FS$99,170,FALSE())-VLOOKUP($A33,'Import OffPeak change'!$A$106:FS$202,170,FALSE())))</f>
        <v>0</v>
      </c>
      <c r="FO33" s="193" t="n">
        <f aca="false">IF(ISERROR(VLOOKUP($A33,'Import OffPeak'!$A$3:FT$99,171,FALSE())-VLOOKUP($A33,'Import OffPeak change'!$A$106:FT$202,171,FALSE())),0,(VLOOKUP($A33,'Import OffPeak'!$A$3:FT$99,171,FALSE())-VLOOKUP($A33,'Import OffPeak change'!$A$106:FT$202,171,FALSE())))</f>
        <v>0</v>
      </c>
      <c r="FP33" s="193" t="n">
        <f aca="false">IF(ISERROR(VLOOKUP($A33,'Import OffPeak'!$A$3:FU$99,172,FALSE())-VLOOKUP($A33,'Import OffPeak change'!$A$106:FU$202,172,FALSE())),0,(VLOOKUP($A33,'Import OffPeak'!$A$3:FU$99,172,FALSE())-VLOOKUP($A33,'Import OffPeak change'!$A$106:FU$202,172,FALSE())))</f>
        <v>0</v>
      </c>
      <c r="FQ33" s="193" t="n">
        <f aca="false">IF(ISERROR(VLOOKUP($A33,'Import OffPeak'!$A$3:FV$99,173,FALSE())-VLOOKUP($A33,'Import OffPeak change'!$A$106:FV$202,173,FALSE())),0,(VLOOKUP($A33,'Import OffPeak'!$A$3:FV$99,173,FALSE())-VLOOKUP($A33,'Import OffPeak change'!$A$106:FV$202,173,FALSE())))</f>
        <v>0</v>
      </c>
      <c r="FR33" s="193" t="n">
        <f aca="false">IF(ISERROR(VLOOKUP($A33,'Import OffPeak'!$A$3:FW$99,174,FALSE())-VLOOKUP($A33,'Import OffPeak change'!$A$106:FW$202,174,FALSE())),0,(VLOOKUP($A33,'Import OffPeak'!$A$3:FW$99,174,FALSE())-VLOOKUP($A33,'Import OffPeak change'!$A$106:FW$202,174,FALSE())))</f>
        <v>0</v>
      </c>
      <c r="FS33" s="193" t="n">
        <f aca="false">IF(ISERROR(VLOOKUP($A33,'Import OffPeak'!$A$3:FX$99,175,FALSE())-VLOOKUP($A33,'Import OffPeak change'!$A$106:FX$202,175,FALSE())),0,(VLOOKUP($A33,'Import OffPeak'!$A$3:FX$99,175,FALSE())-VLOOKUP($A33,'Import OffPeak change'!$A$106:FX$202,175,FALSE())))</f>
        <v>0</v>
      </c>
      <c r="FT33" s="193" t="n">
        <f aca="false">IF(ISERROR(VLOOKUP($A33,'Import OffPeak'!$A$3:FY$99,176,FALSE())-VLOOKUP($A33,'Import OffPeak change'!$A$106:FY$202,176,FALSE())),0,(VLOOKUP($A33,'Import OffPeak'!$A$3:FY$99,176,FALSE())-VLOOKUP($A33,'Import OffPeak change'!$A$106:FY$202,176,FALSE())))</f>
        <v>0</v>
      </c>
      <c r="FU33" s="193" t="n">
        <f aca="false">IF(ISERROR(VLOOKUP($A33,'Import OffPeak'!$A$3:FZ$99,177,FALSE())-VLOOKUP($A33,'Import OffPeak change'!$A$106:FZ$202,177,FALSE())),0,(VLOOKUP($A33,'Import OffPeak'!$A$3:FZ$99,177,FALSE())-VLOOKUP($A33,'Import OffPeak change'!$A$106:FZ$202,177,FALSE())))</f>
        <v>0</v>
      </c>
      <c r="FV33" s="193" t="n">
        <f aca="false">IF(ISERROR(VLOOKUP($A33,'Import OffPeak'!$A$3:GA$99,178,FALSE())-VLOOKUP($A33,'Import OffPeak change'!$A$106:GA$202,178,FALSE())),0,(VLOOKUP($A33,'Import OffPeak'!$A$3:GA$99,178,FALSE())-VLOOKUP($A33,'Import OffPeak change'!$A$106:GA$202,178,FALSE())))</f>
        <v>0</v>
      </c>
      <c r="FW33" s="193" t="n">
        <f aca="false">IF(ISERROR(VLOOKUP($A33,'Import OffPeak'!$A$3:GB$99,179,FALSE())-VLOOKUP($A33,'Import OffPeak change'!$A$106:GB$202,179,FALSE())),0,(VLOOKUP($A33,'Import OffPeak'!$A$3:GB$99,179,FALSE())-VLOOKUP($A33,'Import OffPeak change'!$A$106:GB$202,179,FALSE())))</f>
        <v>0</v>
      </c>
      <c r="FX33" s="193" t="n">
        <f aca="false">IF(ISERROR(VLOOKUP($A33,'Import OffPeak'!$A$3:GC$99,180,FALSE())-VLOOKUP($A33,'Import OffPeak change'!$A$106:GC$202,180,FALSE())),0,(VLOOKUP($A33,'Import OffPeak'!$A$3:GC$99,180,FALSE())-VLOOKUP($A33,'Import OffPeak change'!$A$106:GC$202,180,FALSE())))</f>
        <v>0</v>
      </c>
      <c r="FY33" s="193" t="n">
        <f aca="false">IF(ISERROR(VLOOKUP($A33,'Import OffPeak'!$A$3:GD$99,181,FALSE())-VLOOKUP($A33,'Import OffPeak change'!$A$106:GD$202,181,FALSE())),0,(VLOOKUP($A33,'Import OffPeak'!$A$3:GD$99,181,FALSE())-VLOOKUP($A33,'Import OffPeak change'!$A$106:GD$202,181,FALSE())))</f>
        <v>0</v>
      </c>
      <c r="FZ33" s="193" t="n">
        <f aca="false">IF(ISERROR(VLOOKUP($A33,'Import OffPeak'!$A$3:GE$99,182,FALSE())-VLOOKUP($A33,'Import OffPeak change'!$A$106:GE$202,182,FALSE())),0,(VLOOKUP($A33,'Import OffPeak'!$A$3:GE$99,182,FALSE())-VLOOKUP($A33,'Import OffPeak change'!$A$106:GE$202,182,FALSE())))</f>
        <v>0</v>
      </c>
      <c r="GA33" s="193" t="n">
        <f aca="false">IF(ISERROR(VLOOKUP($A33,'Import OffPeak'!$A$3:GF$99,183,FALSE())-VLOOKUP($A33,'Import OffPeak change'!$A$106:GF$202,183,FALSE())),0,(VLOOKUP($A33,'Import OffPeak'!$A$3:GF$99,183,FALSE())-VLOOKUP($A33,'Import OffPeak change'!$A$106:GF$202,183,FALSE())))</f>
        <v>0</v>
      </c>
      <c r="GB33" s="193" t="n">
        <f aca="false">IF(ISERROR(VLOOKUP($A33,'Import OffPeak'!$A$3:GG$99,184,FALSE())-VLOOKUP($A33,'Import OffPeak change'!$A$106:GG$202,184,FALSE())),0,(VLOOKUP($A33,'Import OffPeak'!$A$3:GG$99,184,FALSE())-VLOOKUP($A33,'Import OffPeak change'!$A$106:GG$202,184,FALSE())))</f>
        <v>0</v>
      </c>
      <c r="GC33" s="193" t="n">
        <f aca="false">IF(ISERROR(VLOOKUP($A33,'Import OffPeak'!$A$3:GH$99,185,FALSE())-VLOOKUP($A33,'Import OffPeak change'!$A$106:GH$202,185,FALSE())),0,(VLOOKUP($A33,'Import OffPeak'!$A$3:GH$99,185,FALSE())-VLOOKUP($A33,'Import OffPeak change'!$A$106:GH$202,185,FALSE())))</f>
        <v>0</v>
      </c>
      <c r="GD33" s="193" t="n">
        <f aca="false">IF(ISERROR(VLOOKUP($A33,'Import OffPeak'!$A$3:GI$99,186,FALSE())-VLOOKUP($A33,'Import OffPeak change'!$A$106:GI$202,186,FALSE())),0,(VLOOKUP($A33,'Import OffPeak'!$A$3:GI$99,186,FALSE())-VLOOKUP($A33,'Import OffPeak change'!$A$106:GI$202,186,FALSE())))</f>
        <v>0</v>
      </c>
      <c r="GE33" s="193" t="n">
        <f aca="false">IF(ISERROR(VLOOKUP($A33,'Import OffPeak'!$A$3:GJ$99,187,FALSE())-VLOOKUP($A33,'Import OffPeak change'!$A$106:GJ$202,187,FALSE())),0,(VLOOKUP($A33,'Import OffPeak'!$A$3:GJ$99,187,FALSE())-VLOOKUP($A33,'Import OffPeak change'!$A$106:GJ$202,187,FALSE())))</f>
        <v>0</v>
      </c>
      <c r="GF33" s="193" t="n">
        <f aca="false">IF(ISERROR(VLOOKUP($A33,'Import OffPeak'!$A$3:GK$99,188,FALSE())-VLOOKUP($A33,'Import OffPeak change'!$A$106:GK$202,188,FALSE())),0,(VLOOKUP($A33,'Import OffPeak'!$A$3:GK$99,188,FALSE())-VLOOKUP($A33,'Import OffPeak change'!$A$106:GK$202,188,FALSE())))</f>
        <v>0</v>
      </c>
      <c r="GG33" s="193" t="n">
        <f aca="false">IF(ISERROR(VLOOKUP($A33,'Import OffPeak'!$A$3:GL$99,189,FALSE())-VLOOKUP($A33,'Import OffPeak change'!$A$106:GL$202,189,FALSE())),0,(VLOOKUP($A33,'Import OffPeak'!$A$3:GL$99,189,FALSE())-VLOOKUP($A33,'Import OffPeak change'!$A$106:GL$202,189,FALSE())))</f>
        <v>0</v>
      </c>
      <c r="GH33" s="193" t="n">
        <f aca="false">IF(ISERROR(VLOOKUP($A33,'Import OffPeak'!$A$3:GM$99,190,FALSE())-VLOOKUP($A33,'Import OffPeak change'!$A$106:GM$202,190,FALSE())),0,(VLOOKUP($A33,'Import OffPeak'!$A$3:GM$99,190,FALSE())-VLOOKUP($A33,'Import OffPeak change'!$A$106:GM$202,190,FALSE())))</f>
        <v>0</v>
      </c>
      <c r="GI33" s="193" t="n">
        <f aca="false">IF(ISERROR(VLOOKUP($A33,'Import OffPeak'!$A$3:GN$99,191,FALSE())-VLOOKUP($A33,'Import OffPeak change'!$A$106:GN$202,191,FALSE())),0,(VLOOKUP($A33,'Import OffPeak'!$A$3:GN$99,191,FALSE())-VLOOKUP($A33,'Import OffPeak change'!$A$106:GN$202,191,FALSE())))</f>
        <v>0</v>
      </c>
      <c r="GJ33" s="193" t="n">
        <f aca="false">IF(ISERROR(VLOOKUP($A33,'Import OffPeak'!$A$3:GO$99,192,FALSE())-VLOOKUP($A33,'Import OffPeak change'!$A$106:GO$202,192,FALSE())),0,(VLOOKUP($A33,'Import OffPeak'!$A$3:GO$99,192,FALSE())-VLOOKUP($A33,'Import OffPeak change'!$A$106:GO$202,192,FALSE())))</f>
        <v>0</v>
      </c>
      <c r="GK33" s="193" t="n">
        <f aca="false">IF(ISERROR(VLOOKUP($A33,'Import OffPeak'!$A$3:GP$99,193,FALSE())-VLOOKUP($A33,'Import OffPeak change'!$A$106:GP$202,193,FALSE())),0,(VLOOKUP($A33,'Import OffPeak'!$A$3:GP$99,193,FALSE())-VLOOKUP($A33,'Import OffPeak change'!$A$106:GP$202,193,FALSE())))</f>
        <v>0</v>
      </c>
      <c r="GL33" s="193" t="n">
        <f aca="false">IF(ISERROR(VLOOKUP($A33,'Import OffPeak'!$A$3:GQ$99,194,FALSE())-VLOOKUP($A33,'Import OffPeak change'!$A$106:GQ$202,194,FALSE())),0,(VLOOKUP($A33,'Import OffPeak'!$A$3:GQ$99,194,FALSE())-VLOOKUP($A33,'Import OffPeak change'!$A$106:GQ$202,194,FALSE())))</f>
        <v>0</v>
      </c>
      <c r="GM33" s="193" t="n">
        <f aca="false">IF(ISERROR(VLOOKUP($A33,'Import OffPeak'!$A$3:GR$99,195,FALSE())-VLOOKUP($A33,'Import OffPeak change'!$A$106:GR$202,195,FALSE())),0,(VLOOKUP($A33,'Import OffPeak'!$A$3:GR$99,195,FALSE())-VLOOKUP($A33,'Import OffPeak change'!$A$106:GR$202,195,FALSE())))</f>
        <v>0</v>
      </c>
      <c r="GN33" s="193" t="n">
        <f aca="false">IF(ISERROR(VLOOKUP($A33,'Import OffPeak'!$A$3:GS$99,196,FALSE())-VLOOKUP($A33,'Import OffPeak change'!$A$106:GS$202,196,FALSE())),0,(VLOOKUP($A33,'Import OffPeak'!$A$3:GS$99,196,FALSE())-VLOOKUP($A33,'Import OffPeak change'!$A$106:GS$202,196,FALSE())))</f>
        <v>0</v>
      </c>
      <c r="GO33" s="193" t="n">
        <f aca="false">IF(ISERROR(VLOOKUP($A33,'Import OffPeak'!$A$3:GT$99,197,FALSE())-VLOOKUP($A33,'Import OffPeak change'!$A$106:GT$202,197,FALSE())),0,(VLOOKUP($A33,'Import OffPeak'!$A$3:GT$99,197,FALSE())-VLOOKUP($A33,'Import OffPeak change'!$A$106:GT$202,197,FALSE())))</f>
        <v>0</v>
      </c>
      <c r="GP33" s="193" t="n">
        <f aca="false">IF(ISERROR(VLOOKUP($A33,'Import OffPeak'!$A$3:GU$99,198,FALSE())-VLOOKUP($A33,'Import OffPeak change'!$A$106:GU$202,198,FALSE())),0,(VLOOKUP($A33,'Import OffPeak'!$A$3:GU$99,198,FALSE())-VLOOKUP($A33,'Import OffPeak change'!$A$106:GU$202,198,FALSE())))</f>
        <v>0</v>
      </c>
      <c r="GQ33" s="193" t="n">
        <f aca="false">IF(ISERROR(VLOOKUP($A33,'Import OffPeak'!$A$3:GV$99,199,FALSE())-VLOOKUP($A33,'Import OffPeak change'!$A$106:GV$202,199,FALSE())),0,(VLOOKUP($A33,'Import OffPeak'!$A$3:GV$99,199,FALSE())-VLOOKUP($A33,'Import OffPeak change'!$A$106:GV$202,199,FALSE())))</f>
        <v>0</v>
      </c>
      <c r="GR33" s="193" t="n">
        <f aca="false">IF(ISERROR(VLOOKUP($A33,'Import OffPeak'!$A$3:GW$99,200,FALSE())-VLOOKUP($A33,'Import OffPeak change'!$A$106:GW$202,200,FALSE())),0,(VLOOKUP($A33,'Import OffPeak'!$A$3:GW$99,200,FALSE())-VLOOKUP($A33,'Import OffPeak change'!$A$106:GW$202,200,FALSE())))</f>
        <v>0</v>
      </c>
      <c r="GS33" s="193" t="n">
        <f aca="false">IF(ISERROR(VLOOKUP($A33,'Import OffPeak'!$A$3:GX$99,201,FALSE())-VLOOKUP($A33,'Import OffPeak change'!$A$106:GX$202,201,FALSE())),0,(VLOOKUP($A33,'Import OffPeak'!$A$3:GX$99,201,FALSE())-VLOOKUP($A33,'Import OffPeak change'!$A$106:GX$202,201,FALSE())))</f>
        <v>0</v>
      </c>
      <c r="GT33" s="193" t="n">
        <f aca="false">IF(ISERROR(VLOOKUP($A33,'Import OffPeak'!$A$3:GY$99,202,FALSE())-VLOOKUP($A33,'Import OffPeak change'!$A$106:GY$202,202,FALSE())),0,(VLOOKUP($A33,'Import OffPeak'!$A$3:GY$99,202,FALSE())-VLOOKUP($A33,'Import OffPeak change'!$A$106:GY$202,202,FALSE())))</f>
        <v>0</v>
      </c>
      <c r="GU33" s="193" t="n">
        <f aca="false">IF(ISERROR(VLOOKUP($A33,'Import OffPeak'!$A$3:GZ$99,203,FALSE())-VLOOKUP($A33,'Import OffPeak change'!$A$106:GZ$202,203,FALSE())),0,(VLOOKUP($A33,'Import OffPeak'!$A$3:GZ$99,203,FALSE())-VLOOKUP($A33,'Import OffPeak change'!$A$106:GZ$202,203,FALSE())))</f>
        <v>0</v>
      </c>
      <c r="GV33" s="193" t="n">
        <f aca="false">IF(ISERROR(VLOOKUP($A33,'Import OffPeak'!$A$3:HA$99,204,FALSE())-VLOOKUP($A33,'Import OffPeak change'!$A$106:HA$202,204,FALSE())),0,(VLOOKUP($A33,'Import OffPeak'!$A$3:HA$99,204,FALSE())-VLOOKUP($A33,'Import OffPeak change'!$A$106:HA$202,204,FALSE())))</f>
        <v>0</v>
      </c>
      <c r="GW33" s="193" t="n">
        <f aca="false">IF(ISERROR(VLOOKUP($A33,'Import OffPeak'!$A$3:HB$99,205,FALSE())-VLOOKUP($A33,'Import OffPeak change'!$A$106:HB$202,205,FALSE())),0,(VLOOKUP($A33,'Import OffPeak'!$A$3:HB$99,205,FALSE())-VLOOKUP($A33,'Import OffPeak change'!$A$106:HB$202,205,FALSE())))</f>
        <v>0</v>
      </c>
      <c r="GX33" s="193" t="n">
        <f aca="false">IF(ISERROR(VLOOKUP($A33,'Import OffPeak'!$A$3:HC$99,206,FALSE())-VLOOKUP($A33,'Import OffPeak change'!$A$106:HC$202,206,FALSE())),0,(VLOOKUP($A33,'Import OffPeak'!$A$3:HC$99,206,FALSE())-VLOOKUP($A33,'Import OffPeak change'!$A$106:HC$202,206,FALSE())))</f>
        <v>0</v>
      </c>
      <c r="GY33" s="193" t="n">
        <f aca="false">IF(ISERROR(VLOOKUP($A33,'Import OffPeak'!$A$3:HD$99,207,FALSE())-VLOOKUP($A33,'Import OffPeak change'!$A$106:HD$202,207,FALSE())),0,(VLOOKUP($A33,'Import OffPeak'!$A$3:HD$99,207,FALSE())-VLOOKUP($A33,'Import OffPeak change'!$A$106:HD$202,207,FALSE())))</f>
        <v>0</v>
      </c>
      <c r="GZ33" s="193" t="n">
        <f aca="false">IF(ISERROR(VLOOKUP($A33,'Import OffPeak'!$A$3:HE$99,208,FALSE())-VLOOKUP($A33,'Import OffPeak change'!$A$106:HE$202,208,FALSE())),0,(VLOOKUP($A33,'Import OffPeak'!$A$3:HE$99,208,FALSE())-VLOOKUP($A33,'Import OffPeak change'!$A$106:HE$202,208,FALSE())))</f>
        <v>0</v>
      </c>
      <c r="HA33" s="193" t="n">
        <f aca="false">IF(ISERROR(VLOOKUP($A33,'Import OffPeak'!$A$3:HF$99,209,FALSE())-VLOOKUP($A33,'Import OffPeak change'!$A$106:HF$202,209,FALSE())),0,(VLOOKUP($A33,'Import OffPeak'!$A$3:HF$99,209,FALSE())-VLOOKUP($A33,'Import OffPeak change'!$A$106:HF$202,209,FALSE())))</f>
        <v>0</v>
      </c>
      <c r="HB33" s="193" t="n">
        <f aca="false">IF(ISERROR(VLOOKUP($A33,'Import OffPeak'!$A$3:HG$99,210,FALSE())-VLOOKUP($A33,'Import OffPeak change'!$A$106:HG$202,210,FALSE())),0,(VLOOKUP($A33,'Import OffPeak'!$A$3:HG$99,210,FALSE())-VLOOKUP($A33,'Import OffPeak change'!$A$106:HG$202,210,FALSE())))</f>
        <v>0</v>
      </c>
      <c r="HC33" s="193" t="n">
        <f aca="false">IF(ISERROR(VLOOKUP($A33,'Import OffPeak'!$A$3:HH$99,211,FALSE())-VLOOKUP($A33,'Import OffPeak change'!$A$106:HH$202,211,FALSE())),0,(VLOOKUP($A33,'Import OffPeak'!$A$3:HH$99,211,FALSE())-VLOOKUP($A33,'Import OffPeak change'!$A$106:HH$202,211,FALSE())))</f>
        <v>0</v>
      </c>
      <c r="HD33" s="193" t="n">
        <f aca="false">IF(ISERROR(VLOOKUP($A33,'Import OffPeak'!$A$3:HI$99,212,FALSE())-VLOOKUP($A33,'Import OffPeak change'!$A$106:HI$202,212,FALSE())),0,(VLOOKUP($A33,'Import OffPeak'!$A$3:HI$99,212,FALSE())-VLOOKUP($A33,'Import OffPeak change'!$A$106:HI$202,212,FALSE())))</f>
        <v>0</v>
      </c>
      <c r="HE33" s="193" t="n">
        <f aca="false">IF(ISERROR(VLOOKUP($A33,'Import OffPeak'!$A$3:HJ$99,213,FALSE())-VLOOKUP($A33,'Import OffPeak change'!$A$106:HJ$202,213,FALSE())),0,(VLOOKUP($A33,'Import OffPeak'!$A$3:HJ$99,213,FALSE())-VLOOKUP($A33,'Import OffPeak change'!$A$106:HJ$202,213,FALSE())))</f>
        <v>0</v>
      </c>
      <c r="HF33" s="193" t="n">
        <f aca="false">IF(ISERROR(VLOOKUP($A33,'Import OffPeak'!$A$3:HK$99,214,FALSE())-VLOOKUP($A33,'Import OffPeak change'!$A$106:HK$202,214,FALSE())),0,(VLOOKUP($A33,'Import OffPeak'!$A$3:HK$99,214,FALSE())-VLOOKUP($A33,'Import OffPeak change'!$A$106:HK$202,214,FALSE())))</f>
        <v>0</v>
      </c>
      <c r="HG33" s="193" t="n">
        <f aca="false">IF(ISERROR(VLOOKUP($A33,'Import OffPeak'!$A$3:HL$99,215,FALSE())-VLOOKUP($A33,'Import OffPeak change'!$A$106:HL$202,215,FALSE())),0,(VLOOKUP($A33,'Import OffPeak'!$A$3:HL$99,215,FALSE())-VLOOKUP($A33,'Import OffPeak change'!$A$106:HL$202,215,FALSE())))</f>
        <v>0</v>
      </c>
      <c r="HH33" s="193" t="n">
        <f aca="false">IF(ISERROR(VLOOKUP($A33,'Import OffPeak'!$A$3:HM$99,216,FALSE())-VLOOKUP($A33,'Import OffPeak change'!$A$106:HM$202,216,FALSE())),0,(VLOOKUP($A33,'Import OffPeak'!$A$3:HM$99,216,FALSE())-VLOOKUP($A33,'Import OffPeak change'!$A$106:HM$202,216,FALSE())))</f>
        <v>0</v>
      </c>
      <c r="HI33" s="193" t="n">
        <f aca="false">IF(ISERROR(VLOOKUP($A33,'Import OffPeak'!$A$3:HN$99,217,FALSE())-VLOOKUP($A33,'Import OffPeak change'!$A$106:HN$202,217,FALSE())),0,(VLOOKUP($A33,'Import OffPeak'!$A$3:HN$99,217,FALSE())-VLOOKUP($A33,'Import OffPeak change'!$A$106:HN$202,217,FALSE())))</f>
        <v>0</v>
      </c>
      <c r="HJ33" s="193" t="n">
        <f aca="false">IF(ISERROR(VLOOKUP($A33,'Import OffPeak'!$A$3:HO$99,218,FALSE())-VLOOKUP($A33,'Import OffPeak change'!$A$106:HO$202,218,FALSE())),0,(VLOOKUP($A33,'Import OffPeak'!$A$3:HO$99,218,FALSE())-VLOOKUP($A33,'Import OffPeak change'!$A$106:HO$202,218,FALSE())))</f>
        <v>0</v>
      </c>
      <c r="HK33" s="193" t="n">
        <f aca="false">IF(ISERROR(VLOOKUP($A33,'Import OffPeak'!$A$3:HP$99,219,FALSE())-VLOOKUP($A33,'Import OffPeak change'!$A$106:HP$202,219,FALSE())),0,(VLOOKUP($A33,'Import OffPeak'!$A$3:HP$99,219,FALSE())-VLOOKUP($A33,'Import OffPeak change'!$A$106:HP$202,219,FALSE())))</f>
        <v>0</v>
      </c>
      <c r="HL33" s="193" t="n">
        <f aca="false">IF(ISERROR(VLOOKUP($A33,'Import OffPeak'!$A$3:HQ$99,220,FALSE())-VLOOKUP($A33,'Import OffPeak change'!$A$106:HQ$202,220,FALSE())),0,(VLOOKUP($A33,'Import OffPeak'!$A$3:HQ$99,220,FALSE())-VLOOKUP($A33,'Import OffPeak change'!$A$106:HQ$202,220,FALSE())))</f>
        <v>0</v>
      </c>
      <c r="HM33" s="193" t="n">
        <f aca="false">IF(ISERROR(VLOOKUP($A33,'Import OffPeak'!$A$3:HR$99,221,FALSE())-VLOOKUP($A33,'Import OffPeak change'!$A$106:HR$202,221,FALSE())),0,(VLOOKUP($A33,'Import OffPeak'!$A$3:HR$99,221,FALSE())-VLOOKUP($A33,'Import OffPeak change'!$A$106:HR$202,221,FALSE())))</f>
        <v>0</v>
      </c>
      <c r="HN33" s="193" t="n">
        <f aca="false">IF(ISERROR(VLOOKUP($A33,'Import OffPeak'!$A$3:HS$99,222,FALSE())-VLOOKUP($A33,'Import OffPeak change'!$A$106:HS$202,222,FALSE())),0,(VLOOKUP($A33,'Import OffPeak'!$A$3:HS$99,222,FALSE())-VLOOKUP($A33,'Import OffPeak change'!$A$106:HS$202,222,FALSE())))</f>
        <v>0</v>
      </c>
      <c r="HO33" s="193" t="n">
        <f aca="false">IF(ISERROR(VLOOKUP($A33,'Import OffPeak'!$A$3:HT$99,223,FALSE())-VLOOKUP($A33,'Import OffPeak change'!$A$106:HT$202,223,FALSE())),0,(VLOOKUP($A33,'Import OffPeak'!$A$3:HT$99,223,FALSE())-VLOOKUP($A33,'Import OffPeak change'!$A$106:HT$202,223,FALSE())))</f>
        <v>0</v>
      </c>
      <c r="HP33" s="193" t="n">
        <f aca="false">IF(ISERROR(VLOOKUP($A33,'Import OffPeak'!$A$3:HU$99,224,FALSE())-VLOOKUP($A33,'Import OffPeak change'!$A$106:HU$202,224,FALSE())),0,(VLOOKUP($A33,'Import OffPeak'!$A$3:HU$99,224,FALSE())-VLOOKUP($A33,'Import OffPeak change'!$A$106:HU$202,224,FALSE())))</f>
        <v>0</v>
      </c>
      <c r="HQ33" s="193" t="n">
        <f aca="false">IF(ISERROR(VLOOKUP($A33,'Import OffPeak'!$A$3:HV$99,225,FALSE())-VLOOKUP($A33,'Import OffPeak change'!$A$106:HV$202,225,FALSE())),0,(VLOOKUP($A33,'Import OffPeak'!$A$3:HV$99,225,FALSE())-VLOOKUP($A33,'Import OffPeak change'!$A$106:HV$202,225,FALSE())))</f>
        <v>0</v>
      </c>
      <c r="HR33" s="193" t="n">
        <f aca="false">IF(ISERROR(VLOOKUP($A33,'Import OffPeak'!$A$3:HW$99,226,FALSE())-VLOOKUP($A33,'Import OffPeak change'!$A$106:HW$202,226,FALSE())),0,(VLOOKUP($A33,'Import OffPeak'!$A$3:HW$99,226,FALSE())-VLOOKUP($A33,'Import OffPeak change'!$A$106:HW$202,226,FALSE())))</f>
        <v>0</v>
      </c>
      <c r="HS33" s="193" t="n">
        <f aca="false">IF(ISERROR(VLOOKUP($A33,'Import OffPeak'!$A$3:HX$99,227,FALSE())-VLOOKUP($A33,'Import OffPeak change'!$A$106:HX$202,227,FALSE())),0,(VLOOKUP($A33,'Import OffPeak'!$A$3:HX$99,227,FALSE())-VLOOKUP($A33,'Import OffPeak change'!$A$106:HX$202,227,FALSE())))</f>
        <v>0</v>
      </c>
      <c r="HT33" s="193" t="n">
        <f aca="false">IF(ISERROR(VLOOKUP($A33,'Import OffPeak'!$A$3:HY$99,228,FALSE())-VLOOKUP($A33,'Import OffPeak change'!$A$106:HY$202,228,FALSE())),0,(VLOOKUP($A33,'Import OffPeak'!$A$3:HY$99,228,FALSE())-VLOOKUP($A33,'Import OffPeak change'!$A$106:HY$202,228,FALSE())))</f>
        <v>0</v>
      </c>
      <c r="HU33" s="193" t="n">
        <f aca="false">IF(ISERROR(VLOOKUP($A33,'Import OffPeak'!$A$3:HZ$99,229,FALSE())-VLOOKUP($A33,'Import OffPeak change'!$A$106:HZ$202,229,FALSE())),0,(VLOOKUP($A33,'Import OffPeak'!$A$3:HZ$99,229,FALSE())-VLOOKUP($A33,'Import OffPeak change'!$A$106:HZ$202,229,FALSE())))</f>
        <v>0</v>
      </c>
      <c r="HV33" s="193" t="n">
        <f aca="false">IF(ISERROR(VLOOKUP($A33,'Import OffPeak'!$A$3:IA$99,230,FALSE())-VLOOKUP($A33,'Import OffPeak change'!$A$106:IA$202,230,FALSE())),0,(VLOOKUP($A33,'Import OffPeak'!$A$3:IA$99,230,FALSE())-VLOOKUP($A33,'Import OffPeak change'!$A$106:IA$202,230,FALSE())))</f>
        <v>0</v>
      </c>
      <c r="HW33" s="193" t="n">
        <f aca="false">IF(ISERROR(VLOOKUP($A33,'Import OffPeak'!$A$3:IB$99,231,FALSE())-VLOOKUP($A33,'Import OffPeak change'!$A$106:IB$202,231,FALSE())),0,(VLOOKUP($A33,'Import OffPeak'!$A$3:IB$99,231,FALSE())-VLOOKUP($A33,'Import OffPeak change'!$A$106:IB$202,231,FALSE())))</f>
        <v>0</v>
      </c>
      <c r="HX33" s="193" t="n">
        <f aca="false">IF(ISERROR(VLOOKUP($A33,'Import OffPeak'!$A$3:IC$99,232,FALSE())-VLOOKUP($A33,'Import OffPeak change'!$A$106:IC$202,232,FALSE())),0,(VLOOKUP($A33,'Import OffPeak'!$A$3:IC$99,232,FALSE())-VLOOKUP($A33,'Import OffPeak change'!$A$106:IC$202,232,FALSE())))</f>
        <v>0</v>
      </c>
      <c r="HY33" s="193" t="n">
        <f aca="false">IF(ISERROR(VLOOKUP($A33,'Import OffPeak'!$A$3:ID$99,233,FALSE())-VLOOKUP($A33,'Import OffPeak change'!$A$106:ID$202,233,FALSE())),0,(VLOOKUP($A33,'Import OffPeak'!$A$3:ID$99,233,FALSE())-VLOOKUP($A33,'Import OffPeak change'!$A$106:ID$202,233,FALSE())))</f>
        <v>0</v>
      </c>
      <c r="HZ33" s="193" t="n">
        <f aca="false">IF(ISERROR(VLOOKUP($A33,'Import OffPeak'!$A$3:IE$99,234,FALSE())-VLOOKUP($A33,'Import OffPeak change'!$A$106:IE$202,234,FALSE())),0,(VLOOKUP($A33,'Import OffPeak'!$A$3:IE$99,234,FALSE())-VLOOKUP($A33,'Import OffPeak change'!$A$106:IE$202,234,FALSE())))</f>
        <v>0</v>
      </c>
      <c r="IA33" s="193" t="n">
        <f aca="false">IF(ISERROR(VLOOKUP($A33,'Import OffPeak'!$A$3:IF$99,235,FALSE())-VLOOKUP($A33,'Import OffPeak change'!$A$106:IF$202,235,FALSE())),0,(VLOOKUP($A33,'Import OffPeak'!$A$3:IF$99,235,FALSE())-VLOOKUP($A33,'Import OffPeak change'!$A$106:IF$202,235,FALSE())))</f>
        <v>0</v>
      </c>
      <c r="IB33" s="193" t="n">
        <f aca="false">IF(ISERROR(VLOOKUP($A33,'Import OffPeak'!$A$3:IG$99,236,FALSE())-VLOOKUP($A33,'Import OffPeak change'!$A$106:IG$202,236,FALSE())),0,(VLOOKUP($A33,'Import OffPeak'!$A$3:IG$99,236,FALSE())-VLOOKUP($A33,'Import OffPeak change'!$A$106:IG$202,236,FALSE())))</f>
        <v>0</v>
      </c>
      <c r="IC33" s="193" t="n">
        <f aca="false">IF(ISERROR(VLOOKUP($A33,'Import OffPeak'!$A$3:IH$99,237,FALSE())-VLOOKUP($A33,'Import OffPeak change'!$A$106:IH$202,237,FALSE())),0,(VLOOKUP($A33,'Import OffPeak'!$A$3:IH$99,237,FALSE())-VLOOKUP($A33,'Import OffPeak change'!$A$106:IH$202,237,FALSE())))</f>
        <v>0</v>
      </c>
      <c r="ID33" s="193" t="n">
        <f aca="false">IF(ISERROR(VLOOKUP($A33,'Import OffPeak'!$A$3:II$99,238,FALSE())-VLOOKUP($A33,'Import OffPeak change'!$A$106:II$202,238,FALSE())),0,(VLOOKUP($A33,'Import OffPeak'!$A$3:II$99,238,FALSE())-VLOOKUP($A33,'Import OffPeak change'!$A$106:II$202,238,FALSE())))</f>
        <v>0</v>
      </c>
      <c r="IE33" s="193" t="n">
        <f aca="false">IF(ISERROR(VLOOKUP($A33,'Import OffPeak'!$A$3:IJ$99,239,FALSE())-VLOOKUP($A33,'Import OffPeak change'!$A$106:IJ$202,239,FALSE())),0,(VLOOKUP($A33,'Import OffPeak'!$A$3:IJ$99,239,FALSE())-VLOOKUP($A33,'Import OffPeak change'!$A$106:IJ$202,239,FALSE())))</f>
        <v>0</v>
      </c>
    </row>
    <row r="34" customFormat="false" ht="12.75" hidden="false" customHeight="false" outlineLevel="0" collapsed="false">
      <c r="A34" s="201" t="str">
        <f aca="false">IF('Import OffPeak'!A31=0,"",'Import OffPeak'!A31)</f>
        <v>PWR-NG-WEST</v>
      </c>
      <c r="B34" s="193"/>
      <c r="C34" s="193"/>
      <c r="D34" s="193"/>
      <c r="E34" s="193"/>
      <c r="F34" s="193"/>
      <c r="G34" s="193" t="n">
        <f aca="false">IF(ISERROR(VLOOKUP($A34,'Import OffPeak'!$A$3:L$99,7,FALSE())-VLOOKUP($A34,'Import OffPeak change'!$A$106:L$202,7,FALSE())),0,(VLOOKUP($A34,'Import OffPeak'!$A$3:L$99,7,FALSE())-VLOOKUP($A34,'Import OffPeak change'!$A$106:L$202,7,FALSE())))</f>
        <v>0</v>
      </c>
      <c r="H34" s="193" t="n">
        <f aca="false">IF(ISERROR(VLOOKUP($A34,'Import OffPeak'!$A$3:M$99,8,FALSE())-VLOOKUP($A34,'Import OffPeak change'!$A$106:M$202,8,FALSE())),0,(VLOOKUP($A34,'Import OffPeak'!$A$3:M$99,8,FALSE())-VLOOKUP($A34,'Import OffPeak change'!$A$106:M$202,8,FALSE())))</f>
        <v>0</v>
      </c>
      <c r="I34" s="193" t="n">
        <f aca="false">IF(ISERROR(VLOOKUP($A34,'Import OffPeak'!$A$3:N$99,9,FALSE())-VLOOKUP($A34,'Import OffPeak change'!$A$106:N$202,9,FALSE())),0,(VLOOKUP($A34,'Import OffPeak'!$A$3:N$99,9,FALSE())-VLOOKUP($A34,'Import OffPeak change'!$A$106:N$202,9,FALSE())))</f>
        <v>0</v>
      </c>
      <c r="J34" s="193" t="n">
        <f aca="false">IF(ISERROR(VLOOKUP($A34,'Import OffPeak'!$A$3:O$99,10,FALSE())-VLOOKUP($A34,'Import OffPeak change'!$A$106:O$202,10,FALSE())),0,(VLOOKUP($A34,'Import OffPeak'!$A$3:O$99,10,FALSE())-VLOOKUP($A34,'Import OffPeak change'!$A$106:O$202,10,FALSE())))</f>
        <v>0</v>
      </c>
      <c r="K34" s="193" t="n">
        <f aca="false">IF(ISERROR(VLOOKUP($A34,'Import OffPeak'!$A$3:P$99,11,FALSE())-VLOOKUP($A34,'Import OffPeak change'!$A$106:P$202,11,FALSE())),0,(VLOOKUP($A34,'Import OffPeak'!$A$3:P$99,11,FALSE())-VLOOKUP($A34,'Import OffPeak change'!$A$106:P$202,11,FALSE())))</f>
        <v>0</v>
      </c>
      <c r="L34" s="193" t="n">
        <f aca="false">IF(ISERROR(VLOOKUP($A34,'Import OffPeak'!$A$3:Q$99,12,FALSE())-VLOOKUP($A34,'Import OffPeak change'!$A$106:Q$202,12,FALSE())),0,(VLOOKUP($A34,'Import OffPeak'!$A$3:Q$99,12,FALSE())-VLOOKUP($A34,'Import OffPeak change'!$A$106:Q$202,12,FALSE())))</f>
        <v>0</v>
      </c>
      <c r="M34" s="193" t="n">
        <f aca="false">IF(ISERROR(VLOOKUP($A34,'Import OffPeak'!$A$3:R$99,13,FALSE())-VLOOKUP($A34,'Import OffPeak change'!$A$106:R$202,13,FALSE())),0,(VLOOKUP($A34,'Import OffPeak'!$A$3:R$99,13,FALSE())-VLOOKUP($A34,'Import OffPeak change'!$A$106:R$202,13,FALSE())))</f>
        <v>0</v>
      </c>
      <c r="N34" s="193" t="n">
        <f aca="false">IF(ISERROR(VLOOKUP($A34,'Import OffPeak'!$A$3:S$99,14,FALSE())-VLOOKUP($A34,'Import OffPeak change'!$A$106:S$202,14,FALSE())),0,(VLOOKUP($A34,'Import OffPeak'!$A$3:S$99,14,FALSE())-VLOOKUP($A34,'Import OffPeak change'!$A$106:S$202,14,FALSE())))</f>
        <v>0</v>
      </c>
      <c r="O34" s="193" t="n">
        <f aca="false">IF(ISERROR(VLOOKUP($A34,'Import OffPeak'!$A$3:T$99,15,FALSE())-VLOOKUP($A34,'Import OffPeak change'!$A$106:T$202,15,FALSE())),0,(VLOOKUP($A34,'Import OffPeak'!$A$3:T$99,15,FALSE())-VLOOKUP($A34,'Import OffPeak change'!$A$106:T$202,15,FALSE())))</f>
        <v>0</v>
      </c>
      <c r="P34" s="193" t="n">
        <f aca="false">IF(ISERROR(VLOOKUP($A34,'Import OffPeak'!$A$3:U$99,16,FALSE())-VLOOKUP($A34,'Import OffPeak change'!$A$106:U$202,16,FALSE())),0,(VLOOKUP($A34,'Import OffPeak'!$A$3:U$99,16,FALSE())-VLOOKUP($A34,'Import OffPeak change'!$A$106:U$202,16,FALSE())))</f>
        <v>0</v>
      </c>
      <c r="Q34" s="193" t="n">
        <f aca="false">IF(ISERROR(VLOOKUP($A34,'Import OffPeak'!$A$3:V$99,17,FALSE())-VLOOKUP($A34,'Import OffPeak change'!$A$106:V$202,17,FALSE())),0,(VLOOKUP($A34,'Import OffPeak'!$A$3:V$99,17,FALSE())-VLOOKUP($A34,'Import OffPeak change'!$A$106:V$202,17,FALSE())))</f>
        <v>0</v>
      </c>
      <c r="R34" s="193" t="n">
        <f aca="false">IF(ISERROR(VLOOKUP($A34,'Import OffPeak'!$A$3:W$99,18,FALSE())-VLOOKUP($A34,'Import OffPeak change'!$A$106:W$202,18,FALSE())),0,(VLOOKUP($A34,'Import OffPeak'!$A$3:W$99,18,FALSE())-VLOOKUP($A34,'Import OffPeak change'!$A$106:W$202,18,FALSE())))</f>
        <v>0</v>
      </c>
      <c r="S34" s="193" t="n">
        <f aca="false">IF(ISERROR(VLOOKUP($A34,'Import OffPeak'!$A$3:X$99,19,FALSE())-VLOOKUP($A34,'Import OffPeak change'!$A$106:X$202,19,FALSE())),0,(VLOOKUP($A34,'Import OffPeak'!$A$3:X$99,19,FALSE())-VLOOKUP($A34,'Import OffPeak change'!$A$106:X$202,19,FALSE())))</f>
        <v>0</v>
      </c>
      <c r="T34" s="193" t="n">
        <f aca="false">IF(ISERROR(VLOOKUP($A34,'Import OffPeak'!$A$3:Y$99,20,FALSE())-VLOOKUP($A34,'Import OffPeak change'!$A$106:Y$202,20,FALSE())),0,(VLOOKUP($A34,'Import OffPeak'!$A$3:Y$99,20,FALSE())-VLOOKUP($A34,'Import OffPeak change'!$A$106:Y$202,20,FALSE())))</f>
        <v>0</v>
      </c>
      <c r="U34" s="193" t="n">
        <f aca="false">IF(ISERROR(VLOOKUP($A34,'Import OffPeak'!$A$3:Z$99,21,FALSE())-VLOOKUP($A34,'Import OffPeak change'!$A$106:Z$202,21,FALSE())),0,(VLOOKUP($A34,'Import OffPeak'!$A$3:Z$99,21,FALSE())-VLOOKUP($A34,'Import OffPeak change'!$A$106:Z$202,21,FALSE())))</f>
        <v>0</v>
      </c>
      <c r="V34" s="193" t="n">
        <f aca="false">IF(ISERROR(VLOOKUP($A34,'Import OffPeak'!$A$3:AA$99,22,FALSE())-VLOOKUP($A34,'Import OffPeak change'!$A$106:AA$202,22,FALSE())),0,(VLOOKUP($A34,'Import OffPeak'!$A$3:AA$99,22,FALSE())-VLOOKUP($A34,'Import OffPeak change'!$A$106:AA$202,22,FALSE())))</f>
        <v>0</v>
      </c>
      <c r="W34" s="193" t="n">
        <f aca="false">IF(ISERROR(VLOOKUP($A34,'Import OffPeak'!$A$3:AB$99,23,FALSE())-VLOOKUP($A34,'Import OffPeak change'!$A$106:AB$202,23,FALSE())),0,(VLOOKUP($A34,'Import OffPeak'!$A$3:AB$99,23,FALSE())-VLOOKUP($A34,'Import OffPeak change'!$A$106:AB$202,23,FALSE())))</f>
        <v>0</v>
      </c>
      <c r="X34" s="193" t="n">
        <f aca="false">IF(ISERROR(VLOOKUP($A34,'Import OffPeak'!$A$3:AC$99,24,FALSE())-VLOOKUP($A34,'Import OffPeak change'!$A$106:AC$202,24,FALSE())),0,(VLOOKUP($A34,'Import OffPeak'!$A$3:AC$99,24,FALSE())-VLOOKUP($A34,'Import OffPeak change'!$A$106:AC$202,24,FALSE())))</f>
        <v>0</v>
      </c>
      <c r="Y34" s="193" t="n">
        <f aca="false">IF(ISERROR(VLOOKUP($A34,'Import OffPeak'!$A$3:AD$99,25,FALSE())-VLOOKUP($A34,'Import OffPeak change'!$A$106:AD$202,25,FALSE())),0,(VLOOKUP($A34,'Import OffPeak'!$A$3:AD$99,25,FALSE())-VLOOKUP($A34,'Import OffPeak change'!$A$106:AD$202,25,FALSE())))</f>
        <v>0</v>
      </c>
      <c r="Z34" s="193" t="n">
        <f aca="false">IF(ISERROR(VLOOKUP($A34,'Import OffPeak'!$A$3:AE$99,26,FALSE())-VLOOKUP($A34,'Import OffPeak change'!$A$106:AE$202,26,FALSE())),0,(VLOOKUP($A34,'Import OffPeak'!$A$3:AE$99,26,FALSE())-VLOOKUP($A34,'Import OffPeak change'!$A$106:AE$202,26,FALSE())))</f>
        <v>0</v>
      </c>
      <c r="AA34" s="193" t="n">
        <f aca="false">IF(ISERROR(VLOOKUP($A34,'Import OffPeak'!$A$3:AF$99,27,FALSE())-VLOOKUP($A34,'Import OffPeak change'!$A$106:AF$202,27,FALSE())),0,(VLOOKUP($A34,'Import OffPeak'!$A$3:AF$99,27,FALSE())-VLOOKUP($A34,'Import OffPeak change'!$A$106:AF$202,27,FALSE())))</f>
        <v>0</v>
      </c>
      <c r="AB34" s="193" t="n">
        <f aca="false">IF(ISERROR(VLOOKUP($A34,'Import OffPeak'!$A$3:AG$99,28,FALSE())-VLOOKUP($A34,'Import OffPeak change'!$A$106:AG$202,28,FALSE())),0,(VLOOKUP($A34,'Import OffPeak'!$A$3:AG$99,28,FALSE())-VLOOKUP($A34,'Import OffPeak change'!$A$106:AG$202,28,FALSE())))</f>
        <v>0</v>
      </c>
      <c r="AC34" s="193" t="n">
        <f aca="false">IF(ISERROR(VLOOKUP($A34,'Import OffPeak'!$A$3:AH$99,29,FALSE())-VLOOKUP($A34,'Import OffPeak change'!$A$106:AH$202,29,FALSE())),0,(VLOOKUP($A34,'Import OffPeak'!$A$3:AH$99,29,FALSE())-VLOOKUP($A34,'Import OffPeak change'!$A$106:AH$202,29,FALSE())))</f>
        <v>0</v>
      </c>
      <c r="AD34" s="193" t="n">
        <f aca="false">IF(ISERROR(VLOOKUP($A34,'Import OffPeak'!$A$3:AI$99,30,FALSE())-VLOOKUP($A34,'Import OffPeak change'!$A$106:AI$202,30,FALSE())),0,(VLOOKUP($A34,'Import OffPeak'!$A$3:AI$99,30,FALSE())-VLOOKUP($A34,'Import OffPeak change'!$A$106:AI$202,30,FALSE())))</f>
        <v>0</v>
      </c>
      <c r="AE34" s="193" t="n">
        <f aca="false">IF(ISERROR(VLOOKUP($A34,'Import OffPeak'!$A$3:AJ$99,31,FALSE())-VLOOKUP($A34,'Import OffPeak change'!$A$106:AJ$202,31,FALSE())),0,(VLOOKUP($A34,'Import OffPeak'!$A$3:AJ$99,31,FALSE())-VLOOKUP($A34,'Import OffPeak change'!$A$106:AJ$202,31,FALSE())))</f>
        <v>0</v>
      </c>
      <c r="AF34" s="193" t="n">
        <f aca="false">IF(ISERROR(VLOOKUP($A34,'Import OffPeak'!$A$3:AK$99,32,FALSE())-VLOOKUP($A34,'Import OffPeak change'!$A$106:AK$202,32,FALSE())),0,(VLOOKUP($A34,'Import OffPeak'!$A$3:AK$99,32,FALSE())-VLOOKUP($A34,'Import OffPeak change'!$A$106:AK$202,32,FALSE())))</f>
        <v>0</v>
      </c>
      <c r="AG34" s="193" t="n">
        <f aca="false">IF(ISERROR(VLOOKUP($A34,'Import OffPeak'!$A$3:AL$99,33,FALSE())-VLOOKUP($A34,'Import OffPeak change'!$A$106:AL$202,33,FALSE())),0,(VLOOKUP($A34,'Import OffPeak'!$A$3:AL$99,33,FALSE())-VLOOKUP($A34,'Import OffPeak change'!$A$106:AL$202,33,FALSE())))</f>
        <v>0</v>
      </c>
      <c r="AH34" s="193" t="n">
        <f aca="false">IF(ISERROR(VLOOKUP($A34,'Import OffPeak'!$A$3:AM$99,34,FALSE())-VLOOKUP($A34,'Import OffPeak change'!$A$106:AM$202,34,FALSE())),0,(VLOOKUP($A34,'Import OffPeak'!$A$3:AM$99,34,FALSE())-VLOOKUP($A34,'Import OffPeak change'!$A$106:AM$202,34,FALSE())))</f>
        <v>0</v>
      </c>
      <c r="AI34" s="193" t="n">
        <f aca="false">IF(ISERROR(VLOOKUP($A34,'Import OffPeak'!$A$3:AN$99,35,FALSE())-VLOOKUP($A34,'Import OffPeak change'!$A$106:AN$202,35,FALSE())),0,(VLOOKUP($A34,'Import OffPeak'!$A$3:AN$99,35,FALSE())-VLOOKUP($A34,'Import OffPeak change'!$A$106:AN$202,35,FALSE())))</f>
        <v>0</v>
      </c>
      <c r="AJ34" s="193" t="n">
        <f aca="false">IF(ISERROR(VLOOKUP($A34,'Import OffPeak'!$A$3:AO$99,36,FALSE())-VLOOKUP($A34,'Import OffPeak change'!$A$106:AO$202,36,FALSE())),0,(VLOOKUP($A34,'Import OffPeak'!$A$3:AO$99,36,FALSE())-VLOOKUP($A34,'Import OffPeak change'!$A$106:AO$202,36,FALSE())))</f>
        <v>0</v>
      </c>
      <c r="AK34" s="193" t="n">
        <f aca="false">IF(ISERROR(VLOOKUP($A34,'Import OffPeak'!$A$3:AP$99,37,FALSE())-VLOOKUP($A34,'Import OffPeak change'!$A$106:AP$202,37,FALSE())),0,(VLOOKUP($A34,'Import OffPeak'!$A$3:AP$99,37,FALSE())-VLOOKUP($A34,'Import OffPeak change'!$A$106:AP$202,37,FALSE())))</f>
        <v>0</v>
      </c>
      <c r="AL34" s="193" t="n">
        <f aca="false">IF(ISERROR(VLOOKUP($A34,'Import OffPeak'!$A$3:AQ$99,38,FALSE())-VLOOKUP($A34,'Import OffPeak change'!$A$106:AQ$202,38,FALSE())),0,(VLOOKUP($A34,'Import OffPeak'!$A$3:AQ$99,38,FALSE())-VLOOKUP($A34,'Import OffPeak change'!$A$106:AQ$202,38,FALSE())))</f>
        <v>0</v>
      </c>
      <c r="AM34" s="193" t="n">
        <f aca="false">IF(ISERROR(VLOOKUP($A34,'Import OffPeak'!$A$3:AR$99,39,FALSE())-VLOOKUP($A34,'Import OffPeak change'!$A$106:AR$202,39,FALSE())),0,(VLOOKUP($A34,'Import OffPeak'!$A$3:AR$99,39,FALSE())-VLOOKUP($A34,'Import OffPeak change'!$A$106:AR$202,39,FALSE())))</f>
        <v>0</v>
      </c>
      <c r="AN34" s="193" t="n">
        <f aca="false">IF(ISERROR(VLOOKUP($A34,'Import OffPeak'!$A$3:AS$99,40,FALSE())-VLOOKUP($A34,'Import OffPeak change'!$A$106:AS$202,40,FALSE())),0,(VLOOKUP($A34,'Import OffPeak'!$A$3:AS$99,40,FALSE())-VLOOKUP($A34,'Import OffPeak change'!$A$106:AS$202,40,FALSE())))</f>
        <v>0</v>
      </c>
      <c r="AO34" s="193" t="n">
        <f aca="false">IF(ISERROR(VLOOKUP($A34,'Import OffPeak'!$A$3:AT$99,41,FALSE())-VLOOKUP($A34,'Import OffPeak change'!$A$106:AT$202,41,FALSE())),0,(VLOOKUP($A34,'Import OffPeak'!$A$3:AT$99,41,FALSE())-VLOOKUP($A34,'Import OffPeak change'!$A$106:AT$202,41,FALSE())))</f>
        <v>0</v>
      </c>
      <c r="AP34" s="193" t="n">
        <f aca="false">IF(ISERROR(VLOOKUP($A34,'Import OffPeak'!$A$3:AU$99,42,FALSE())-VLOOKUP($A34,'Import OffPeak change'!$A$106:AU$202,42,FALSE())),0,(VLOOKUP($A34,'Import OffPeak'!$A$3:AU$99,42,FALSE())-VLOOKUP($A34,'Import OffPeak change'!$A$106:AU$202,42,FALSE())))</f>
        <v>0</v>
      </c>
      <c r="AQ34" s="193" t="n">
        <f aca="false">IF(ISERROR(VLOOKUP($A34,'Import OffPeak'!$A$3:AV$99,43,FALSE())-VLOOKUP($A34,'Import OffPeak change'!$A$106:AV$202,43,FALSE())),0,(VLOOKUP($A34,'Import OffPeak'!$A$3:AV$99,43,FALSE())-VLOOKUP($A34,'Import OffPeak change'!$A$106:AV$202,43,FALSE())))</f>
        <v>0</v>
      </c>
      <c r="AR34" s="193" t="n">
        <f aca="false">IF(ISERROR(VLOOKUP($A34,'Import OffPeak'!$A$3:AW$99,44,FALSE())-VLOOKUP($A34,'Import OffPeak change'!$A$106:AW$202,44,FALSE())),0,(VLOOKUP($A34,'Import OffPeak'!$A$3:AW$99,44,FALSE())-VLOOKUP($A34,'Import OffPeak change'!$A$106:AW$202,44,FALSE())))</f>
        <v>0</v>
      </c>
      <c r="AS34" s="193" t="n">
        <f aca="false">IF(ISERROR(VLOOKUP($A34,'Import OffPeak'!$A$3:AX$99,45,FALSE())-VLOOKUP($A34,'Import OffPeak change'!$A$106:AX$202,45,FALSE())),0,(VLOOKUP($A34,'Import OffPeak'!$A$3:AX$99,45,FALSE())-VLOOKUP($A34,'Import OffPeak change'!$A$106:AX$202,45,FALSE())))</f>
        <v>0</v>
      </c>
      <c r="AT34" s="193" t="n">
        <f aca="false">IF(ISERROR(VLOOKUP($A34,'Import OffPeak'!$A$3:AY$99,46,FALSE())-VLOOKUP($A34,'Import OffPeak change'!$A$106:AY$202,46,FALSE())),0,(VLOOKUP($A34,'Import OffPeak'!$A$3:AY$99,46,FALSE())-VLOOKUP($A34,'Import OffPeak change'!$A$106:AY$202,46,FALSE())))</f>
        <v>0</v>
      </c>
      <c r="AU34" s="193" t="n">
        <f aca="false">IF(ISERROR(VLOOKUP($A34,'Import OffPeak'!$A$3:AZ$99,47,FALSE())-VLOOKUP($A34,'Import OffPeak change'!$A$106:AZ$202,47,FALSE())),0,(VLOOKUP($A34,'Import OffPeak'!$A$3:AZ$99,47,FALSE())-VLOOKUP($A34,'Import OffPeak change'!$A$106:AZ$202,47,FALSE())))</f>
        <v>0</v>
      </c>
      <c r="AV34" s="193" t="n">
        <f aca="false">IF(ISERROR(VLOOKUP($A34,'Import OffPeak'!$A$3:BA$99,48,FALSE())-VLOOKUP($A34,'Import OffPeak change'!$A$106:BA$202,48,FALSE())),0,(VLOOKUP($A34,'Import OffPeak'!$A$3:BA$99,48,FALSE())-VLOOKUP($A34,'Import OffPeak change'!$A$106:BA$202,48,FALSE())))</f>
        <v>0</v>
      </c>
      <c r="AW34" s="193" t="n">
        <f aca="false">IF(ISERROR(VLOOKUP($A34,'Import OffPeak'!$A$3:BB$99,49,FALSE())-VLOOKUP($A34,'Import OffPeak change'!$A$106:BB$202,49,FALSE())),0,(VLOOKUP($A34,'Import OffPeak'!$A$3:BB$99,49,FALSE())-VLOOKUP($A34,'Import OffPeak change'!$A$106:BB$202,49,FALSE())))</f>
        <v>0</v>
      </c>
      <c r="AX34" s="193" t="n">
        <f aca="false">IF(ISERROR(VLOOKUP($A34,'Import OffPeak'!$A$3:BC$99,50,FALSE())-VLOOKUP($A34,'Import OffPeak change'!$A$106:BC$202,50,FALSE())),0,(VLOOKUP($A34,'Import OffPeak'!$A$3:BC$99,50,FALSE())-VLOOKUP($A34,'Import OffPeak change'!$A$106:BC$202,50,FALSE())))</f>
        <v>0</v>
      </c>
      <c r="AY34" s="193" t="n">
        <f aca="false">IF(ISERROR(VLOOKUP($A34,'Import OffPeak'!$A$3:BD$99,51,FALSE())-VLOOKUP($A34,'Import OffPeak change'!$A$106:BD$202,51,FALSE())),0,(VLOOKUP($A34,'Import OffPeak'!$A$3:BD$99,51,FALSE())-VLOOKUP($A34,'Import OffPeak change'!$A$106:BD$202,51,FALSE())))</f>
        <v>0</v>
      </c>
      <c r="AZ34" s="193" t="n">
        <f aca="false">IF(ISERROR(VLOOKUP($A34,'Import OffPeak'!$A$3:BE$99,52,FALSE())-VLOOKUP($A34,'Import OffPeak change'!$A$106:BE$202,52,FALSE())),0,(VLOOKUP($A34,'Import OffPeak'!$A$3:BE$99,52,FALSE())-VLOOKUP($A34,'Import OffPeak change'!$A$106:BE$202,52,FALSE())))</f>
        <v>0</v>
      </c>
      <c r="BA34" s="193" t="n">
        <f aca="false">IF(ISERROR(VLOOKUP($A34,'Import OffPeak'!$A$3:BF$99,53,FALSE())-VLOOKUP($A34,'Import OffPeak change'!$A$106:BF$202,53,FALSE())),0,(VLOOKUP($A34,'Import OffPeak'!$A$3:BF$99,53,FALSE())-VLOOKUP($A34,'Import OffPeak change'!$A$106:BF$202,53,FALSE())))</f>
        <v>0</v>
      </c>
      <c r="BB34" s="193" t="n">
        <f aca="false">IF(ISERROR(VLOOKUP($A34,'Import OffPeak'!$A$3:BG$99,54,FALSE())-VLOOKUP($A34,'Import OffPeak change'!$A$106:BG$202,54,FALSE())),0,(VLOOKUP($A34,'Import OffPeak'!$A$3:BG$99,54,FALSE())-VLOOKUP($A34,'Import OffPeak change'!$A$106:BG$202,54,FALSE())))</f>
        <v>0</v>
      </c>
      <c r="BC34" s="193" t="n">
        <f aca="false">IF(ISERROR(VLOOKUP($A34,'Import OffPeak'!$A$3:BH$99,55,FALSE())-VLOOKUP($A34,'Import OffPeak change'!$A$106:BH$202,55,FALSE())),0,(VLOOKUP($A34,'Import OffPeak'!$A$3:BH$99,55,FALSE())-VLOOKUP($A34,'Import OffPeak change'!$A$106:BH$202,55,FALSE())))</f>
        <v>0</v>
      </c>
      <c r="BD34" s="193" t="n">
        <f aca="false">IF(ISERROR(VLOOKUP($A34,'Import OffPeak'!$A$3:BI$99,56,FALSE())-VLOOKUP($A34,'Import OffPeak change'!$A$106:BI$202,56,FALSE())),0,(VLOOKUP($A34,'Import OffPeak'!$A$3:BI$99,56,FALSE())-VLOOKUP($A34,'Import OffPeak change'!$A$106:BI$202,56,FALSE())))</f>
        <v>0</v>
      </c>
      <c r="BE34" s="193" t="n">
        <f aca="false">IF(ISERROR(VLOOKUP($A34,'Import OffPeak'!$A$3:BJ$99,57,FALSE())-VLOOKUP($A34,'Import OffPeak change'!$A$106:BJ$202,57,FALSE())),0,(VLOOKUP($A34,'Import OffPeak'!$A$3:BJ$99,57,FALSE())-VLOOKUP($A34,'Import OffPeak change'!$A$106:BJ$202,57,FALSE())))</f>
        <v>0</v>
      </c>
      <c r="BF34" s="193" t="n">
        <f aca="false">IF(ISERROR(VLOOKUP($A34,'Import OffPeak'!$A$3:BK$99,58,FALSE())-VLOOKUP($A34,'Import OffPeak change'!$A$106:BK$202,58,FALSE())),0,(VLOOKUP($A34,'Import OffPeak'!$A$3:BK$99,58,FALSE())-VLOOKUP($A34,'Import OffPeak change'!$A$106:BK$202,58,FALSE())))</f>
        <v>0</v>
      </c>
      <c r="BG34" s="193" t="n">
        <f aca="false">IF(ISERROR(VLOOKUP($A34,'Import OffPeak'!$A$3:BL$99,59,FALSE())-VLOOKUP($A34,'Import OffPeak change'!$A$106:BL$202,59,FALSE())),0,(VLOOKUP($A34,'Import OffPeak'!$A$3:BL$99,59,FALSE())-VLOOKUP($A34,'Import OffPeak change'!$A$106:BL$202,59,FALSE())))</f>
        <v>0</v>
      </c>
      <c r="BH34" s="193" t="n">
        <f aca="false">IF(ISERROR(VLOOKUP($A34,'Import OffPeak'!$A$3:BM$99,60,FALSE())-VLOOKUP($A34,'Import OffPeak change'!$A$106:BM$202,60,FALSE())),0,(VLOOKUP($A34,'Import OffPeak'!$A$3:BM$99,60,FALSE())-VLOOKUP($A34,'Import OffPeak change'!$A$106:BM$202,60,FALSE())))</f>
        <v>0</v>
      </c>
      <c r="BI34" s="193" t="n">
        <f aca="false">IF(ISERROR(VLOOKUP($A34,'Import OffPeak'!$A$3:BN$99,61,FALSE())-VLOOKUP($A34,'Import OffPeak change'!$A$106:BN$202,61,FALSE())),0,(VLOOKUP($A34,'Import OffPeak'!$A$3:BN$99,61,FALSE())-VLOOKUP($A34,'Import OffPeak change'!$A$106:BN$202,61,FALSE())))</f>
        <v>0</v>
      </c>
      <c r="BJ34" s="193" t="n">
        <f aca="false">IF(ISERROR(VLOOKUP($A34,'Import OffPeak'!$A$3:BO$99,62,FALSE())-VLOOKUP($A34,'Import OffPeak change'!$A$106:BO$202,62,FALSE())),0,(VLOOKUP($A34,'Import OffPeak'!$A$3:BO$99,62,FALSE())-VLOOKUP($A34,'Import OffPeak change'!$A$106:BO$202,62,FALSE())))</f>
        <v>0</v>
      </c>
      <c r="BK34" s="193" t="n">
        <f aca="false">IF(ISERROR(VLOOKUP($A34,'Import OffPeak'!$A$3:BP$99,63,FALSE())-VLOOKUP($A34,'Import OffPeak change'!$A$106:BP$202,63,FALSE())),0,(VLOOKUP($A34,'Import OffPeak'!$A$3:BP$99,63,FALSE())-VLOOKUP($A34,'Import OffPeak change'!$A$106:BP$202,63,FALSE())))</f>
        <v>0</v>
      </c>
      <c r="BL34" s="193" t="n">
        <f aca="false">IF(ISERROR(VLOOKUP($A34,'Import OffPeak'!$A$3:BQ$99,64,FALSE())-VLOOKUP($A34,'Import OffPeak change'!$A$106:BQ$202,64,FALSE())),0,(VLOOKUP($A34,'Import OffPeak'!$A$3:BQ$99,64,FALSE())-VLOOKUP($A34,'Import OffPeak change'!$A$106:BQ$202,64,FALSE())))</f>
        <v>0</v>
      </c>
      <c r="BM34" s="193" t="n">
        <f aca="false">IF(ISERROR(VLOOKUP($A34,'Import OffPeak'!$A$3:BR$99,65,FALSE())-VLOOKUP($A34,'Import OffPeak change'!$A$106:BR$202,65,FALSE())),0,(VLOOKUP($A34,'Import OffPeak'!$A$3:BR$99,65,FALSE())-VLOOKUP($A34,'Import OffPeak change'!$A$106:BR$202,65,FALSE())))</f>
        <v>0</v>
      </c>
      <c r="BN34" s="193" t="n">
        <f aca="false">IF(ISERROR(VLOOKUP($A34,'Import OffPeak'!$A$3:BS$99,66,FALSE())-VLOOKUP($A34,'Import OffPeak change'!$A$106:BS$202,66,FALSE())),0,(VLOOKUP($A34,'Import OffPeak'!$A$3:BS$99,66,FALSE())-VLOOKUP($A34,'Import OffPeak change'!$A$106:BS$202,66,FALSE())))</f>
        <v>0</v>
      </c>
      <c r="BO34" s="193" t="n">
        <f aca="false">IF(ISERROR(VLOOKUP($A34,'Import OffPeak'!$A$3:BT$99,67,FALSE())-VLOOKUP($A34,'Import OffPeak change'!$A$106:BT$202,67,FALSE())),0,(VLOOKUP($A34,'Import OffPeak'!$A$3:BT$99,67,FALSE())-VLOOKUP($A34,'Import OffPeak change'!$A$106:BT$202,67,FALSE())))</f>
        <v>0</v>
      </c>
      <c r="BP34" s="193" t="n">
        <f aca="false">IF(ISERROR(VLOOKUP($A34,'Import OffPeak'!$A$3:BU$99,68,FALSE())-VLOOKUP($A34,'Import OffPeak change'!$A$106:BU$202,68,FALSE())),0,(VLOOKUP($A34,'Import OffPeak'!$A$3:BU$99,68,FALSE())-VLOOKUP($A34,'Import OffPeak change'!$A$106:BU$202,68,FALSE())))</f>
        <v>0</v>
      </c>
      <c r="BQ34" s="193" t="n">
        <f aca="false">IF(ISERROR(VLOOKUP($A34,'Import OffPeak'!$A$3:BV$99,69,FALSE())-VLOOKUP($A34,'Import OffPeak change'!$A$106:BV$202,69,FALSE())),0,(VLOOKUP($A34,'Import OffPeak'!$A$3:BV$99,69,FALSE())-VLOOKUP($A34,'Import OffPeak change'!$A$106:BV$202,69,FALSE())))</f>
        <v>0</v>
      </c>
      <c r="BR34" s="193" t="n">
        <f aca="false">IF(ISERROR(VLOOKUP($A34,'Import OffPeak'!$A$3:BW$99,70,FALSE())-VLOOKUP($A34,'Import OffPeak change'!$A$106:BW$202,70,FALSE())),0,(VLOOKUP($A34,'Import OffPeak'!$A$3:BW$99,70,FALSE())-VLOOKUP($A34,'Import OffPeak change'!$A$106:BW$202,70,FALSE())))</f>
        <v>0</v>
      </c>
      <c r="BS34" s="193" t="n">
        <f aca="false">IF(ISERROR(VLOOKUP($A34,'Import OffPeak'!$A$3:BX$99,71,FALSE())-VLOOKUP($A34,'Import OffPeak change'!$A$106:BX$202,71,FALSE())),0,(VLOOKUP($A34,'Import OffPeak'!$A$3:BX$99,71,FALSE())-VLOOKUP($A34,'Import OffPeak change'!$A$106:BX$202,71,FALSE())))</f>
        <v>0</v>
      </c>
      <c r="BT34" s="193" t="n">
        <f aca="false">IF(ISERROR(VLOOKUP($A34,'Import OffPeak'!$A$3:BY$99,72,FALSE())-VLOOKUP($A34,'Import OffPeak change'!$A$106:BY$202,72,FALSE())),0,(VLOOKUP($A34,'Import OffPeak'!$A$3:BY$99,72,FALSE())-VLOOKUP($A34,'Import OffPeak change'!$A$106:BY$202,72,FALSE())))</f>
        <v>0</v>
      </c>
      <c r="BU34" s="193" t="n">
        <f aca="false">IF(ISERROR(VLOOKUP($A34,'Import OffPeak'!$A$3:BZ$99,73,FALSE())-VLOOKUP($A34,'Import OffPeak change'!$A$106:BZ$202,73,FALSE())),0,(VLOOKUP($A34,'Import OffPeak'!$A$3:BZ$99,73,FALSE())-VLOOKUP($A34,'Import OffPeak change'!$A$106:BZ$202,73,FALSE())))</f>
        <v>0</v>
      </c>
      <c r="BV34" s="193" t="n">
        <f aca="false">IF(ISERROR(VLOOKUP($A34,'Import OffPeak'!$A$3:CA$99,74,FALSE())-VLOOKUP($A34,'Import OffPeak change'!$A$106:CA$202,74,FALSE())),0,(VLOOKUP($A34,'Import OffPeak'!$A$3:CA$99,74,FALSE())-VLOOKUP($A34,'Import OffPeak change'!$A$106:CA$202,74,FALSE())))</f>
        <v>0</v>
      </c>
      <c r="BW34" s="193" t="n">
        <f aca="false">IF(ISERROR(VLOOKUP($A34,'Import OffPeak'!$A$3:CB$99,75,FALSE())-VLOOKUP($A34,'Import OffPeak change'!$A$106:CB$202,75,FALSE())),0,(VLOOKUP($A34,'Import OffPeak'!$A$3:CB$99,75,FALSE())-VLOOKUP($A34,'Import OffPeak change'!$A$106:CB$202,75,FALSE())))</f>
        <v>0</v>
      </c>
      <c r="BX34" s="193" t="n">
        <f aca="false">IF(ISERROR(VLOOKUP($A34,'Import OffPeak'!$A$3:CC$99,76,FALSE())-VLOOKUP($A34,'Import OffPeak change'!$A$106:CC$202,76,FALSE())),0,(VLOOKUP($A34,'Import OffPeak'!$A$3:CC$99,76,FALSE())-VLOOKUP($A34,'Import OffPeak change'!$A$106:CC$202,76,FALSE())))</f>
        <v>0</v>
      </c>
      <c r="BY34" s="193" t="n">
        <f aca="false">IF(ISERROR(VLOOKUP($A34,'Import OffPeak'!$A$3:CD$99,77,FALSE())-VLOOKUP($A34,'Import OffPeak change'!$A$106:CD$202,77,FALSE())),0,(VLOOKUP($A34,'Import OffPeak'!$A$3:CD$99,77,FALSE())-VLOOKUP($A34,'Import OffPeak change'!$A$106:CD$202,77,FALSE())))</f>
        <v>0</v>
      </c>
      <c r="BZ34" s="193" t="n">
        <f aca="false">IF(ISERROR(VLOOKUP($A34,'Import OffPeak'!$A$3:CE$99,78,FALSE())-VLOOKUP($A34,'Import OffPeak change'!$A$106:CE$202,78,FALSE())),0,(VLOOKUP($A34,'Import OffPeak'!$A$3:CE$99,78,FALSE())-VLOOKUP($A34,'Import OffPeak change'!$A$106:CE$202,78,FALSE())))</f>
        <v>0</v>
      </c>
      <c r="CA34" s="193" t="n">
        <f aca="false">IF(ISERROR(VLOOKUP($A34,'Import OffPeak'!$A$3:CF$99,79,FALSE())-VLOOKUP($A34,'Import OffPeak change'!$A$106:CF$202,79,FALSE())),0,(VLOOKUP($A34,'Import OffPeak'!$A$3:CF$99,79,FALSE())-VLOOKUP($A34,'Import OffPeak change'!$A$106:CF$202,79,FALSE())))</f>
        <v>0</v>
      </c>
      <c r="CB34" s="193" t="n">
        <f aca="false">IF(ISERROR(VLOOKUP($A34,'Import OffPeak'!$A$3:CG$99,80,FALSE())-VLOOKUP($A34,'Import OffPeak change'!$A$106:CG$202,80,FALSE())),0,(VLOOKUP($A34,'Import OffPeak'!$A$3:CG$99,80,FALSE())-VLOOKUP($A34,'Import OffPeak change'!$A$106:CG$202,80,FALSE())))</f>
        <v>0</v>
      </c>
      <c r="CC34" s="193" t="n">
        <f aca="false">IF(ISERROR(VLOOKUP($A34,'Import OffPeak'!$A$3:CH$99,81,FALSE())-VLOOKUP($A34,'Import OffPeak change'!$A$106:CH$202,81,FALSE())),0,(VLOOKUP($A34,'Import OffPeak'!$A$3:CH$99,81,FALSE())-VLOOKUP($A34,'Import OffPeak change'!$A$106:CH$202,81,FALSE())))</f>
        <v>0</v>
      </c>
      <c r="CD34" s="193" t="n">
        <f aca="false">IF(ISERROR(VLOOKUP($A34,'Import OffPeak'!$A$3:CI$99,82,FALSE())-VLOOKUP($A34,'Import OffPeak change'!$A$106:CI$202,82,FALSE())),0,(VLOOKUP($A34,'Import OffPeak'!$A$3:CI$99,82,FALSE())-VLOOKUP($A34,'Import OffPeak change'!$A$106:CI$202,82,FALSE())))</f>
        <v>0</v>
      </c>
      <c r="CE34" s="193" t="n">
        <f aca="false">IF(ISERROR(VLOOKUP($A34,'Import OffPeak'!$A$3:CJ$99,83,FALSE())-VLOOKUP($A34,'Import OffPeak change'!$A$106:CJ$202,83,FALSE())),0,(VLOOKUP($A34,'Import OffPeak'!$A$3:CJ$99,83,FALSE())-VLOOKUP($A34,'Import OffPeak change'!$A$106:CJ$202,83,FALSE())))</f>
        <v>0</v>
      </c>
      <c r="CF34" s="193" t="n">
        <f aca="false">IF(ISERROR(VLOOKUP($A34,'Import OffPeak'!$A$3:CK$99,84,FALSE())-VLOOKUP($A34,'Import OffPeak change'!$A$106:CK$202,84,FALSE())),0,(VLOOKUP($A34,'Import OffPeak'!$A$3:CK$99,84,FALSE())-VLOOKUP($A34,'Import OffPeak change'!$A$106:CK$202,84,FALSE())))</f>
        <v>0</v>
      </c>
      <c r="CG34" s="193" t="n">
        <f aca="false">IF(ISERROR(VLOOKUP($A34,'Import OffPeak'!$A$3:CL$99,85,FALSE())-VLOOKUP($A34,'Import OffPeak change'!$A$106:CL$202,85,FALSE())),0,(VLOOKUP($A34,'Import OffPeak'!$A$3:CL$99,85,FALSE())-VLOOKUP($A34,'Import OffPeak change'!$A$106:CL$202,85,FALSE())))</f>
        <v>0</v>
      </c>
      <c r="CH34" s="193" t="n">
        <f aca="false">IF(ISERROR(VLOOKUP($A34,'Import OffPeak'!$A$3:CM$99,86,FALSE())-VLOOKUP($A34,'Import OffPeak change'!$A$106:CM$202,86,FALSE())),0,(VLOOKUP($A34,'Import OffPeak'!$A$3:CM$99,86,FALSE())-VLOOKUP($A34,'Import OffPeak change'!$A$106:CM$202,86,FALSE())))</f>
        <v>0</v>
      </c>
      <c r="CI34" s="193" t="n">
        <f aca="false">IF(ISERROR(VLOOKUP($A34,'Import OffPeak'!$A$3:CN$99,87,FALSE())-VLOOKUP($A34,'Import OffPeak change'!$A$106:CN$202,87,FALSE())),0,(VLOOKUP($A34,'Import OffPeak'!$A$3:CN$99,87,FALSE())-VLOOKUP($A34,'Import OffPeak change'!$A$106:CN$202,87,FALSE())))</f>
        <v>0</v>
      </c>
      <c r="CJ34" s="193" t="n">
        <f aca="false">IF(ISERROR(VLOOKUP($A34,'Import OffPeak'!$A$3:CO$99,88,FALSE())-VLOOKUP($A34,'Import OffPeak change'!$A$106:CO$202,88,FALSE())),0,(VLOOKUP($A34,'Import OffPeak'!$A$3:CO$99,88,FALSE())-VLOOKUP($A34,'Import OffPeak change'!$A$106:CO$202,88,FALSE())))</f>
        <v>0</v>
      </c>
      <c r="CK34" s="193" t="n">
        <f aca="false">IF(ISERROR(VLOOKUP($A34,'Import OffPeak'!$A$3:CP$99,89,FALSE())-VLOOKUP($A34,'Import OffPeak change'!$A$106:CP$202,89,FALSE())),0,(VLOOKUP($A34,'Import OffPeak'!$A$3:CP$99,89,FALSE())-VLOOKUP($A34,'Import OffPeak change'!$A$106:CP$202,89,FALSE())))</f>
        <v>0</v>
      </c>
      <c r="CL34" s="193" t="n">
        <f aca="false">IF(ISERROR(VLOOKUP($A34,'Import OffPeak'!$A$3:CQ$99,90,FALSE())-VLOOKUP($A34,'Import OffPeak change'!$A$106:CQ$202,90,FALSE())),0,(VLOOKUP($A34,'Import OffPeak'!$A$3:CQ$99,90,FALSE())-VLOOKUP($A34,'Import OffPeak change'!$A$106:CQ$202,90,FALSE())))</f>
        <v>0</v>
      </c>
      <c r="CM34" s="193" t="n">
        <f aca="false">IF(ISERROR(VLOOKUP($A34,'Import OffPeak'!$A$3:CR$99,91,FALSE())-VLOOKUP($A34,'Import OffPeak change'!$A$106:CR$202,91,FALSE())),0,(VLOOKUP($A34,'Import OffPeak'!$A$3:CR$99,91,FALSE())-VLOOKUP($A34,'Import OffPeak change'!$A$106:CR$202,91,FALSE())))</f>
        <v>0</v>
      </c>
      <c r="CN34" s="193" t="n">
        <f aca="false">IF(ISERROR(VLOOKUP($A34,'Import OffPeak'!$A$3:CS$99,92,FALSE())-VLOOKUP($A34,'Import OffPeak change'!$A$106:CS$202,92,FALSE())),0,(VLOOKUP($A34,'Import OffPeak'!$A$3:CS$99,92,FALSE())-VLOOKUP($A34,'Import OffPeak change'!$A$106:CS$202,92,FALSE())))</f>
        <v>0</v>
      </c>
      <c r="CO34" s="193" t="n">
        <f aca="false">IF(ISERROR(VLOOKUP($A34,'Import OffPeak'!$A$3:CT$99,93,FALSE())-VLOOKUP($A34,'Import OffPeak change'!$A$106:CT$202,93,FALSE())),0,(VLOOKUP($A34,'Import OffPeak'!$A$3:CT$99,93,FALSE())-VLOOKUP($A34,'Import OffPeak change'!$A$106:CT$202,93,FALSE())))</f>
        <v>0</v>
      </c>
      <c r="CP34" s="193" t="n">
        <f aca="false">IF(ISERROR(VLOOKUP($A34,'Import OffPeak'!$A$3:CU$99,94,FALSE())-VLOOKUP($A34,'Import OffPeak change'!$A$106:CU$202,94,FALSE())),0,(VLOOKUP($A34,'Import OffPeak'!$A$3:CU$99,94,FALSE())-VLOOKUP($A34,'Import OffPeak change'!$A$106:CU$202,94,FALSE())))</f>
        <v>0</v>
      </c>
      <c r="CQ34" s="193" t="n">
        <f aca="false">IF(ISERROR(VLOOKUP($A34,'Import OffPeak'!$A$3:CV$99,95,FALSE())-VLOOKUP($A34,'Import OffPeak change'!$A$106:CV$202,95,FALSE())),0,(VLOOKUP($A34,'Import OffPeak'!$A$3:CV$99,95,FALSE())-VLOOKUP($A34,'Import OffPeak change'!$A$106:CV$202,95,FALSE())))</f>
        <v>0</v>
      </c>
      <c r="CR34" s="193" t="n">
        <f aca="false">IF(ISERROR(VLOOKUP($A34,'Import OffPeak'!$A$3:CW$99,96,FALSE())-VLOOKUP($A34,'Import OffPeak change'!$A$106:CW$202,96,FALSE())),0,(VLOOKUP($A34,'Import OffPeak'!$A$3:CW$99,96,FALSE())-VLOOKUP($A34,'Import OffPeak change'!$A$106:CW$202,96,FALSE())))</f>
        <v>0</v>
      </c>
      <c r="CS34" s="193" t="n">
        <f aca="false">IF(ISERROR(VLOOKUP($A34,'Import OffPeak'!$A$3:CX$99,97,FALSE())-VLOOKUP($A34,'Import OffPeak change'!$A$106:CX$202,97,FALSE())),0,(VLOOKUP($A34,'Import OffPeak'!$A$3:CX$99,97,FALSE())-VLOOKUP($A34,'Import OffPeak change'!$A$106:CX$202,97,FALSE())))</f>
        <v>0</v>
      </c>
      <c r="CT34" s="193" t="n">
        <f aca="false">IF(ISERROR(VLOOKUP($A34,'Import OffPeak'!$A$3:CY$99,98,FALSE())-VLOOKUP($A34,'Import OffPeak change'!$A$106:CY$202,98,FALSE())),0,(VLOOKUP($A34,'Import OffPeak'!$A$3:CY$99,98,FALSE())-VLOOKUP($A34,'Import OffPeak change'!$A$106:CY$202,98,FALSE())))</f>
        <v>0</v>
      </c>
      <c r="CU34" s="193" t="n">
        <f aca="false">IF(ISERROR(VLOOKUP($A34,'Import OffPeak'!$A$3:CZ$99,99,FALSE())-VLOOKUP($A34,'Import OffPeak change'!$A$106:CZ$202,99,FALSE())),0,(VLOOKUP($A34,'Import OffPeak'!$A$3:CZ$99,99,FALSE())-VLOOKUP($A34,'Import OffPeak change'!$A$106:CZ$202,99,FALSE())))</f>
        <v>0</v>
      </c>
      <c r="CV34" s="193" t="n">
        <f aca="false">IF(ISERROR(VLOOKUP($A34,'Import OffPeak'!$A$3:DA$99,100,FALSE())-VLOOKUP($A34,'Import OffPeak change'!$A$106:DA$202,100,FALSE())),0,(VLOOKUP($A34,'Import OffPeak'!$A$3:DA$99,100,FALSE())-VLOOKUP($A34,'Import OffPeak change'!$A$106:DA$202,100,FALSE())))</f>
        <v>0</v>
      </c>
      <c r="CW34" s="193" t="n">
        <f aca="false">IF(ISERROR(VLOOKUP($A34,'Import OffPeak'!$A$3:DB$99,101,FALSE())-VLOOKUP($A34,'Import OffPeak change'!$A$106:DB$202,101,FALSE())),0,(VLOOKUP($A34,'Import OffPeak'!$A$3:DB$99,101,FALSE())-VLOOKUP($A34,'Import OffPeak change'!$A$106:DB$202,101,FALSE())))</f>
        <v>0</v>
      </c>
      <c r="CX34" s="193" t="n">
        <f aca="false">IF(ISERROR(VLOOKUP($A34,'Import OffPeak'!$A$3:DC$99,102,FALSE())-VLOOKUP($A34,'Import OffPeak change'!$A$106:DC$202,102,FALSE())),0,(VLOOKUP($A34,'Import OffPeak'!$A$3:DC$99,102,FALSE())-VLOOKUP($A34,'Import OffPeak change'!$A$106:DC$202,102,FALSE())))</f>
        <v>0</v>
      </c>
      <c r="CY34" s="193" t="n">
        <f aca="false">IF(ISERROR(VLOOKUP($A34,'Import OffPeak'!$A$3:DD$99,103,FALSE())-VLOOKUP($A34,'Import OffPeak change'!$A$106:DD$202,103,FALSE())),0,(VLOOKUP($A34,'Import OffPeak'!$A$3:DD$99,103,FALSE())-VLOOKUP($A34,'Import OffPeak change'!$A$106:DD$202,103,FALSE())))</f>
        <v>0</v>
      </c>
      <c r="CZ34" s="193" t="n">
        <f aca="false">IF(ISERROR(VLOOKUP($A34,'Import OffPeak'!$A$3:DE$99,104,FALSE())-VLOOKUP($A34,'Import OffPeak change'!$A$106:DE$202,104,FALSE())),0,(VLOOKUP($A34,'Import OffPeak'!$A$3:DE$99,104,FALSE())-VLOOKUP($A34,'Import OffPeak change'!$A$106:DE$202,104,FALSE())))</f>
        <v>0</v>
      </c>
      <c r="DA34" s="193" t="n">
        <f aca="false">IF(ISERROR(VLOOKUP($A34,'Import OffPeak'!$A$3:DF$99,105,FALSE())-VLOOKUP($A34,'Import OffPeak change'!$A$106:DF$202,105,FALSE())),0,(VLOOKUP($A34,'Import OffPeak'!$A$3:DF$99,105,FALSE())-VLOOKUP($A34,'Import OffPeak change'!$A$106:DF$202,105,FALSE())))</f>
        <v>0</v>
      </c>
      <c r="DB34" s="193" t="n">
        <f aca="false">IF(ISERROR(VLOOKUP($A34,'Import OffPeak'!$A$3:DG$99,106,FALSE())-VLOOKUP($A34,'Import OffPeak change'!$A$106:DG$202,106,FALSE())),0,(VLOOKUP($A34,'Import OffPeak'!$A$3:DG$99,106,FALSE())-VLOOKUP($A34,'Import OffPeak change'!$A$106:DG$202,106,FALSE())))</f>
        <v>0</v>
      </c>
      <c r="DC34" s="193" t="n">
        <f aca="false">IF(ISERROR(VLOOKUP($A34,'Import OffPeak'!$A$3:DH$99,107,FALSE())-VLOOKUP($A34,'Import OffPeak change'!$A$106:DH$202,107,FALSE())),0,(VLOOKUP($A34,'Import OffPeak'!$A$3:DH$99,107,FALSE())-VLOOKUP($A34,'Import OffPeak change'!$A$106:DH$202,107,FALSE())))</f>
        <v>0</v>
      </c>
      <c r="DD34" s="193" t="n">
        <f aca="false">IF(ISERROR(VLOOKUP($A34,'Import OffPeak'!$A$3:DI$99,108,FALSE())-VLOOKUP($A34,'Import OffPeak change'!$A$106:DI$202,108,FALSE())),0,(VLOOKUP($A34,'Import OffPeak'!$A$3:DI$99,108,FALSE())-VLOOKUP($A34,'Import OffPeak change'!$A$106:DI$202,108,FALSE())))</f>
        <v>0</v>
      </c>
      <c r="DE34" s="193" t="n">
        <f aca="false">IF(ISERROR(VLOOKUP($A34,'Import OffPeak'!$A$3:DJ$99,109,FALSE())-VLOOKUP($A34,'Import OffPeak change'!$A$106:DJ$202,109,FALSE())),0,(VLOOKUP($A34,'Import OffPeak'!$A$3:DJ$99,109,FALSE())-VLOOKUP($A34,'Import OffPeak change'!$A$106:DJ$202,109,FALSE())))</f>
        <v>0</v>
      </c>
      <c r="DF34" s="193" t="n">
        <f aca="false">IF(ISERROR(VLOOKUP($A34,'Import OffPeak'!$A$3:DK$99,110,FALSE())-VLOOKUP($A34,'Import OffPeak change'!$A$106:DK$202,110,FALSE())),0,(VLOOKUP($A34,'Import OffPeak'!$A$3:DK$99,110,FALSE())-VLOOKUP($A34,'Import OffPeak change'!$A$106:DK$202,110,FALSE())))</f>
        <v>0</v>
      </c>
      <c r="DG34" s="193" t="n">
        <f aca="false">IF(ISERROR(VLOOKUP($A34,'Import OffPeak'!$A$3:DL$99,111,FALSE())-VLOOKUP($A34,'Import OffPeak change'!$A$106:DL$202,111,FALSE())),0,(VLOOKUP($A34,'Import OffPeak'!$A$3:DL$99,111,FALSE())-VLOOKUP($A34,'Import OffPeak change'!$A$106:DL$202,111,FALSE())))</f>
        <v>0</v>
      </c>
      <c r="DH34" s="193" t="n">
        <f aca="false">IF(ISERROR(VLOOKUP($A34,'Import OffPeak'!$A$3:DM$99,112,FALSE())-VLOOKUP($A34,'Import OffPeak change'!$A$106:DM$202,112,FALSE())),0,(VLOOKUP($A34,'Import OffPeak'!$A$3:DM$99,112,FALSE())-VLOOKUP($A34,'Import OffPeak change'!$A$106:DM$202,112,FALSE())))</f>
        <v>0</v>
      </c>
      <c r="DI34" s="193" t="n">
        <f aca="false">IF(ISERROR(VLOOKUP($A34,'Import OffPeak'!$A$3:DN$99,113,FALSE())-VLOOKUP($A34,'Import OffPeak change'!$A$106:DN$202,113,FALSE())),0,(VLOOKUP($A34,'Import OffPeak'!$A$3:DN$99,113,FALSE())-VLOOKUP($A34,'Import OffPeak change'!$A$106:DN$202,113,FALSE())))</f>
        <v>0</v>
      </c>
      <c r="DJ34" s="193" t="n">
        <f aca="false">IF(ISERROR(VLOOKUP($A34,'Import OffPeak'!$A$3:DO$99,114,FALSE())-VLOOKUP($A34,'Import OffPeak change'!$A$106:DO$202,114,FALSE())),0,(VLOOKUP($A34,'Import OffPeak'!$A$3:DO$99,114,FALSE())-VLOOKUP($A34,'Import OffPeak change'!$A$106:DO$202,114,FALSE())))</f>
        <v>0</v>
      </c>
      <c r="DK34" s="193" t="n">
        <f aca="false">IF(ISERROR(VLOOKUP($A34,'Import OffPeak'!$A$3:DP$99,115,FALSE())-VLOOKUP($A34,'Import OffPeak change'!$A$106:DP$202,115,FALSE())),0,(VLOOKUP($A34,'Import OffPeak'!$A$3:DP$99,115,FALSE())-VLOOKUP($A34,'Import OffPeak change'!$A$106:DP$202,115,FALSE())))</f>
        <v>0</v>
      </c>
      <c r="DL34" s="193" t="n">
        <f aca="false">IF(ISERROR(VLOOKUP($A34,'Import OffPeak'!$A$3:DQ$99,116,FALSE())-VLOOKUP($A34,'Import OffPeak change'!$A$106:DQ$202,116,FALSE())),0,(VLOOKUP($A34,'Import OffPeak'!$A$3:DQ$99,116,FALSE())-VLOOKUP($A34,'Import OffPeak change'!$A$106:DQ$202,116,FALSE())))</f>
        <v>0</v>
      </c>
      <c r="DM34" s="193" t="n">
        <f aca="false">IF(ISERROR(VLOOKUP($A34,'Import OffPeak'!$A$3:DR$99,117,FALSE())-VLOOKUP($A34,'Import OffPeak change'!$A$106:DR$202,117,FALSE())),0,(VLOOKUP($A34,'Import OffPeak'!$A$3:DR$99,117,FALSE())-VLOOKUP($A34,'Import OffPeak change'!$A$106:DR$202,117,FALSE())))</f>
        <v>0</v>
      </c>
      <c r="DN34" s="193" t="n">
        <f aca="false">IF(ISERROR(VLOOKUP($A34,'Import OffPeak'!$A$3:DS$99,118,FALSE())-VLOOKUP($A34,'Import OffPeak change'!$A$106:DS$202,118,FALSE())),0,(VLOOKUP($A34,'Import OffPeak'!$A$3:DS$99,118,FALSE())-VLOOKUP($A34,'Import OffPeak change'!$A$106:DS$202,118,FALSE())))</f>
        <v>0</v>
      </c>
      <c r="DO34" s="193" t="n">
        <f aca="false">IF(ISERROR(VLOOKUP($A34,'Import OffPeak'!$A$3:DT$99,119,FALSE())-VLOOKUP($A34,'Import OffPeak change'!$A$106:DT$202,119,FALSE())),0,(VLOOKUP($A34,'Import OffPeak'!$A$3:DT$99,119,FALSE())-VLOOKUP($A34,'Import OffPeak change'!$A$106:DT$202,119,FALSE())))</f>
        <v>0</v>
      </c>
      <c r="DP34" s="193" t="n">
        <f aca="false">IF(ISERROR(VLOOKUP($A34,'Import OffPeak'!$A$3:DU$99,120,FALSE())-VLOOKUP($A34,'Import OffPeak change'!$A$106:DU$202,120,FALSE())),0,(VLOOKUP($A34,'Import OffPeak'!$A$3:DU$99,120,FALSE())-VLOOKUP($A34,'Import OffPeak change'!$A$106:DU$202,120,FALSE())))</f>
        <v>0</v>
      </c>
      <c r="DQ34" s="193" t="n">
        <f aca="false">IF(ISERROR(VLOOKUP($A34,'Import OffPeak'!$A$3:DV$99,121,FALSE())-VLOOKUP($A34,'Import OffPeak change'!$A$106:DV$202,121,FALSE())),0,(VLOOKUP($A34,'Import OffPeak'!$A$3:DV$99,121,FALSE())-VLOOKUP($A34,'Import OffPeak change'!$A$106:DV$202,121,FALSE())))</f>
        <v>0</v>
      </c>
      <c r="DR34" s="193" t="n">
        <f aca="false">IF(ISERROR(VLOOKUP($A34,'Import OffPeak'!$A$3:DW$99,122,FALSE())-VLOOKUP($A34,'Import OffPeak change'!$A$106:DW$202,122,FALSE())),0,(VLOOKUP($A34,'Import OffPeak'!$A$3:DW$99,122,FALSE())-VLOOKUP($A34,'Import OffPeak change'!$A$106:DW$202,122,FALSE())))</f>
        <v>0</v>
      </c>
      <c r="DS34" s="193" t="n">
        <f aca="false">IF(ISERROR(VLOOKUP($A34,'Import OffPeak'!$A$3:DX$99,123,FALSE())-VLOOKUP($A34,'Import OffPeak change'!$A$106:DX$202,123,FALSE())),0,(VLOOKUP($A34,'Import OffPeak'!$A$3:DX$99,123,FALSE())-VLOOKUP($A34,'Import OffPeak change'!$A$106:DX$202,123,FALSE())))</f>
        <v>0</v>
      </c>
      <c r="DT34" s="193" t="n">
        <f aca="false">IF(ISERROR(VLOOKUP($A34,'Import OffPeak'!$A$3:DY$99,124,FALSE())-VLOOKUP($A34,'Import OffPeak change'!$A$106:DY$202,124,FALSE())),0,(VLOOKUP($A34,'Import OffPeak'!$A$3:DY$99,124,FALSE())-VLOOKUP($A34,'Import OffPeak change'!$A$106:DY$202,124,FALSE())))</f>
        <v>0</v>
      </c>
      <c r="DU34" s="193" t="n">
        <f aca="false">IF(ISERROR(VLOOKUP($A34,'Import OffPeak'!$A$3:DZ$99,125,FALSE())-VLOOKUP($A34,'Import OffPeak change'!$A$106:DZ$202,125,FALSE())),0,(VLOOKUP($A34,'Import OffPeak'!$A$3:DZ$99,125,FALSE())-VLOOKUP($A34,'Import OffPeak change'!$A$106:DZ$202,125,FALSE())))</f>
        <v>0</v>
      </c>
      <c r="DV34" s="193" t="n">
        <f aca="false">IF(ISERROR(VLOOKUP($A34,'Import OffPeak'!$A$3:EA$99,126,FALSE())-VLOOKUP($A34,'Import OffPeak change'!$A$106:EA$202,126,FALSE())),0,(VLOOKUP($A34,'Import OffPeak'!$A$3:EA$99,126,FALSE())-VLOOKUP($A34,'Import OffPeak change'!$A$106:EA$202,126,FALSE())))</f>
        <v>0</v>
      </c>
      <c r="DW34" s="193" t="n">
        <f aca="false">IF(ISERROR(VLOOKUP($A34,'Import OffPeak'!$A$3:EB$99,127,FALSE())-VLOOKUP($A34,'Import OffPeak change'!$A$106:EB$202,127,FALSE())),0,(VLOOKUP($A34,'Import OffPeak'!$A$3:EB$99,127,FALSE())-VLOOKUP($A34,'Import OffPeak change'!$A$106:EB$202,127,FALSE())))</f>
        <v>0</v>
      </c>
      <c r="DX34" s="193" t="n">
        <f aca="false">IF(ISERROR(VLOOKUP($A34,'Import OffPeak'!$A$3:EC$99,128,FALSE())-VLOOKUP($A34,'Import OffPeak change'!$A$106:EC$202,128,FALSE())),0,(VLOOKUP($A34,'Import OffPeak'!$A$3:EC$99,128,FALSE())-VLOOKUP($A34,'Import OffPeak change'!$A$106:EC$202,128,FALSE())))</f>
        <v>0</v>
      </c>
      <c r="DY34" s="193" t="n">
        <f aca="false">IF(ISERROR(VLOOKUP($A34,'Import OffPeak'!$A$3:ED$99,129,FALSE())-VLOOKUP($A34,'Import OffPeak change'!$A$106:ED$202,129,FALSE())),0,(VLOOKUP($A34,'Import OffPeak'!$A$3:ED$99,129,FALSE())-VLOOKUP($A34,'Import OffPeak change'!$A$106:ED$202,129,FALSE())))</f>
        <v>0</v>
      </c>
      <c r="DZ34" s="193" t="n">
        <f aca="false">IF(ISERROR(VLOOKUP($A34,'Import OffPeak'!$A$3:EE$99,130,FALSE())-VLOOKUP($A34,'Import OffPeak change'!$A$106:EE$202,130,FALSE())),0,(VLOOKUP($A34,'Import OffPeak'!$A$3:EE$99,130,FALSE())-VLOOKUP($A34,'Import OffPeak change'!$A$106:EE$202,130,FALSE())))</f>
        <v>0</v>
      </c>
      <c r="EA34" s="193" t="n">
        <f aca="false">IF(ISERROR(VLOOKUP($A34,'Import OffPeak'!$A$3:EF$99,131,FALSE())-VLOOKUP($A34,'Import OffPeak change'!$A$106:EF$202,131,FALSE())),0,(VLOOKUP($A34,'Import OffPeak'!$A$3:EF$99,131,FALSE())-VLOOKUP($A34,'Import OffPeak change'!$A$106:EF$202,131,FALSE())))</f>
        <v>0</v>
      </c>
      <c r="EB34" s="193" t="n">
        <f aca="false">IF(ISERROR(VLOOKUP($A34,'Import OffPeak'!$A$3:EG$99,132,FALSE())-VLOOKUP($A34,'Import OffPeak change'!$A$106:EG$202,132,FALSE())),0,(VLOOKUP($A34,'Import OffPeak'!$A$3:EG$99,132,FALSE())-VLOOKUP($A34,'Import OffPeak change'!$A$106:EG$202,132,FALSE())))</f>
        <v>0</v>
      </c>
      <c r="EC34" s="193" t="n">
        <f aca="false">IF(ISERROR(VLOOKUP($A34,'Import OffPeak'!$A$3:EH$99,133,FALSE())-VLOOKUP($A34,'Import OffPeak change'!$A$106:EH$202,133,FALSE())),0,(VLOOKUP($A34,'Import OffPeak'!$A$3:EH$99,133,FALSE())-VLOOKUP($A34,'Import OffPeak change'!$A$106:EH$202,133,FALSE())))</f>
        <v>0</v>
      </c>
      <c r="ED34" s="193" t="n">
        <f aca="false">IF(ISERROR(VLOOKUP($A34,'Import OffPeak'!$A$3:EI$99,134,FALSE())-VLOOKUP($A34,'Import OffPeak change'!$A$106:EI$202,134,FALSE())),0,(VLOOKUP($A34,'Import OffPeak'!$A$3:EI$99,134,FALSE())-VLOOKUP($A34,'Import OffPeak change'!$A$106:EI$202,134,FALSE())))</f>
        <v>0</v>
      </c>
      <c r="EE34" s="193" t="n">
        <f aca="false">IF(ISERROR(VLOOKUP($A34,'Import OffPeak'!$A$3:EJ$99,135,FALSE())-VLOOKUP($A34,'Import OffPeak change'!$A$106:EJ$202,135,FALSE())),0,(VLOOKUP($A34,'Import OffPeak'!$A$3:EJ$99,135,FALSE())-VLOOKUP($A34,'Import OffPeak change'!$A$106:EJ$202,135,FALSE())))</f>
        <v>0</v>
      </c>
      <c r="EF34" s="193" t="n">
        <f aca="false">IF(ISERROR(VLOOKUP($A34,'Import OffPeak'!$A$3:EK$99,136,FALSE())-VLOOKUP($A34,'Import OffPeak change'!$A$106:EK$202,136,FALSE())),0,(VLOOKUP($A34,'Import OffPeak'!$A$3:EK$99,136,FALSE())-VLOOKUP($A34,'Import OffPeak change'!$A$106:EK$202,136,FALSE())))</f>
        <v>0</v>
      </c>
      <c r="EG34" s="193" t="n">
        <f aca="false">IF(ISERROR(VLOOKUP($A34,'Import OffPeak'!$A$3:EL$99,137,FALSE())-VLOOKUP($A34,'Import OffPeak change'!$A$106:EL$202,137,FALSE())),0,(VLOOKUP($A34,'Import OffPeak'!$A$3:EL$99,137,FALSE())-VLOOKUP($A34,'Import OffPeak change'!$A$106:EL$202,137,FALSE())))</f>
        <v>0</v>
      </c>
      <c r="EH34" s="193" t="n">
        <f aca="false">IF(ISERROR(VLOOKUP($A34,'Import OffPeak'!$A$3:EM$99,138,FALSE())-VLOOKUP($A34,'Import OffPeak change'!$A$106:EM$202,138,FALSE())),0,(VLOOKUP($A34,'Import OffPeak'!$A$3:EM$99,138,FALSE())-VLOOKUP($A34,'Import OffPeak change'!$A$106:EM$202,138,FALSE())))</f>
        <v>0</v>
      </c>
      <c r="EI34" s="193" t="n">
        <f aca="false">IF(ISERROR(VLOOKUP($A34,'Import OffPeak'!$A$3:EN$99,139,FALSE())-VLOOKUP($A34,'Import OffPeak change'!$A$106:EN$202,139,FALSE())),0,(VLOOKUP($A34,'Import OffPeak'!$A$3:EN$99,139,FALSE())-VLOOKUP($A34,'Import OffPeak change'!$A$106:EN$202,139,FALSE())))</f>
        <v>0</v>
      </c>
      <c r="EJ34" s="193" t="n">
        <f aca="false">IF(ISERROR(VLOOKUP($A34,'Import OffPeak'!$A$3:EO$99,140,FALSE())-VLOOKUP($A34,'Import OffPeak change'!$A$106:EO$202,140,FALSE())),0,(VLOOKUP($A34,'Import OffPeak'!$A$3:EO$99,140,FALSE())-VLOOKUP($A34,'Import OffPeak change'!$A$106:EO$202,140,FALSE())))</f>
        <v>0</v>
      </c>
      <c r="EK34" s="193" t="n">
        <f aca="false">IF(ISERROR(VLOOKUP($A34,'Import OffPeak'!$A$3:EP$99,141,FALSE())-VLOOKUP($A34,'Import OffPeak change'!$A$106:EP$202,141,FALSE())),0,(VLOOKUP($A34,'Import OffPeak'!$A$3:EP$99,141,FALSE())-VLOOKUP($A34,'Import OffPeak change'!$A$106:EP$202,141,FALSE())))</f>
        <v>0</v>
      </c>
      <c r="EL34" s="193" t="n">
        <f aca="false">IF(ISERROR(VLOOKUP($A34,'Import OffPeak'!$A$3:EQ$99,142,FALSE())-VLOOKUP($A34,'Import OffPeak change'!$A$106:EQ$202,142,FALSE())),0,(VLOOKUP($A34,'Import OffPeak'!$A$3:EQ$99,142,FALSE())-VLOOKUP($A34,'Import OffPeak change'!$A$106:EQ$202,142,FALSE())))</f>
        <v>0</v>
      </c>
      <c r="EM34" s="193" t="n">
        <f aca="false">IF(ISERROR(VLOOKUP($A34,'Import OffPeak'!$A$3:ER$99,143,FALSE())-VLOOKUP($A34,'Import OffPeak change'!$A$106:ER$202,143,FALSE())),0,(VLOOKUP($A34,'Import OffPeak'!$A$3:ER$99,143,FALSE())-VLOOKUP($A34,'Import OffPeak change'!$A$106:ER$202,143,FALSE())))</f>
        <v>0</v>
      </c>
      <c r="EN34" s="193" t="n">
        <f aca="false">IF(ISERROR(VLOOKUP($A34,'Import OffPeak'!$A$3:ES$99,144,FALSE())-VLOOKUP($A34,'Import OffPeak change'!$A$106:ES$202,144,FALSE())),0,(VLOOKUP($A34,'Import OffPeak'!$A$3:ES$99,144,FALSE())-VLOOKUP($A34,'Import OffPeak change'!$A$106:ES$202,144,FALSE())))</f>
        <v>0</v>
      </c>
      <c r="EO34" s="193" t="n">
        <f aca="false">IF(ISERROR(VLOOKUP($A34,'Import OffPeak'!$A$3:ET$99,145,FALSE())-VLOOKUP($A34,'Import OffPeak change'!$A$106:ET$202,145,FALSE())),0,(VLOOKUP($A34,'Import OffPeak'!$A$3:ET$99,145,FALSE())-VLOOKUP($A34,'Import OffPeak change'!$A$106:ET$202,145,FALSE())))</f>
        <v>0</v>
      </c>
      <c r="EP34" s="193" t="n">
        <f aca="false">IF(ISERROR(VLOOKUP($A34,'Import OffPeak'!$A$3:EU$99,146,FALSE())-VLOOKUP($A34,'Import OffPeak change'!$A$106:EU$202,146,FALSE())),0,(VLOOKUP($A34,'Import OffPeak'!$A$3:EU$99,146,FALSE())-VLOOKUP($A34,'Import OffPeak change'!$A$106:EU$202,146,FALSE())))</f>
        <v>0</v>
      </c>
      <c r="EQ34" s="193" t="n">
        <f aca="false">IF(ISERROR(VLOOKUP($A34,'Import OffPeak'!$A$3:EV$99,147,FALSE())-VLOOKUP($A34,'Import OffPeak change'!$A$106:EV$202,147,FALSE())),0,(VLOOKUP($A34,'Import OffPeak'!$A$3:EV$99,147,FALSE())-VLOOKUP($A34,'Import OffPeak change'!$A$106:EV$202,147,FALSE())))</f>
        <v>0</v>
      </c>
      <c r="ER34" s="193" t="n">
        <f aca="false">IF(ISERROR(VLOOKUP($A34,'Import OffPeak'!$A$3:EW$99,148,FALSE())-VLOOKUP($A34,'Import OffPeak change'!$A$106:EW$202,148,FALSE())),0,(VLOOKUP($A34,'Import OffPeak'!$A$3:EW$99,148,FALSE())-VLOOKUP($A34,'Import OffPeak change'!$A$106:EW$202,148,FALSE())))</f>
        <v>0</v>
      </c>
      <c r="ES34" s="193" t="n">
        <f aca="false">IF(ISERROR(VLOOKUP($A34,'Import OffPeak'!$A$3:EX$99,149,FALSE())-VLOOKUP($A34,'Import OffPeak change'!$A$106:EX$202,149,FALSE())),0,(VLOOKUP($A34,'Import OffPeak'!$A$3:EX$99,149,FALSE())-VLOOKUP($A34,'Import OffPeak change'!$A$106:EX$202,149,FALSE())))</f>
        <v>0</v>
      </c>
      <c r="ET34" s="193" t="n">
        <f aca="false">IF(ISERROR(VLOOKUP($A34,'Import OffPeak'!$A$3:EY$99,150,FALSE())-VLOOKUP($A34,'Import OffPeak change'!$A$106:EY$202,150,FALSE())),0,(VLOOKUP($A34,'Import OffPeak'!$A$3:EY$99,150,FALSE())-VLOOKUP($A34,'Import OffPeak change'!$A$106:EY$202,150,FALSE())))</f>
        <v>0</v>
      </c>
      <c r="EU34" s="193" t="n">
        <f aca="false">IF(ISERROR(VLOOKUP($A34,'Import OffPeak'!$A$3:EZ$99,151,FALSE())-VLOOKUP($A34,'Import OffPeak change'!$A$106:EZ$202,151,FALSE())),0,(VLOOKUP($A34,'Import OffPeak'!$A$3:EZ$99,151,FALSE())-VLOOKUP($A34,'Import OffPeak change'!$A$106:EZ$202,151,FALSE())))</f>
        <v>0</v>
      </c>
      <c r="EV34" s="193" t="n">
        <f aca="false">IF(ISERROR(VLOOKUP($A34,'Import OffPeak'!$A$3:FA$99,152,FALSE())-VLOOKUP($A34,'Import OffPeak change'!$A$106:FA$202,152,FALSE())),0,(VLOOKUP($A34,'Import OffPeak'!$A$3:FA$99,152,FALSE())-VLOOKUP($A34,'Import OffPeak change'!$A$106:FA$202,152,FALSE())))</f>
        <v>0</v>
      </c>
      <c r="EW34" s="193" t="n">
        <f aca="false">IF(ISERROR(VLOOKUP($A34,'Import OffPeak'!$A$3:FB$99,153,FALSE())-VLOOKUP($A34,'Import OffPeak change'!$A$106:FB$202,153,FALSE())),0,(VLOOKUP($A34,'Import OffPeak'!$A$3:FB$99,153,FALSE())-VLOOKUP($A34,'Import OffPeak change'!$A$106:FB$202,153,FALSE())))</f>
        <v>0</v>
      </c>
      <c r="EX34" s="193" t="n">
        <f aca="false">IF(ISERROR(VLOOKUP($A34,'Import OffPeak'!$A$3:FC$99,154,FALSE())-VLOOKUP($A34,'Import OffPeak change'!$A$106:FC$202,154,FALSE())),0,(VLOOKUP($A34,'Import OffPeak'!$A$3:FC$99,154,FALSE())-VLOOKUP($A34,'Import OffPeak change'!$A$106:FC$202,154,FALSE())))</f>
        <v>0</v>
      </c>
      <c r="EY34" s="193" t="n">
        <f aca="false">IF(ISERROR(VLOOKUP($A34,'Import OffPeak'!$A$3:FD$99,155,FALSE())-VLOOKUP($A34,'Import OffPeak change'!$A$106:FD$202,155,FALSE())),0,(VLOOKUP($A34,'Import OffPeak'!$A$3:FD$99,155,FALSE())-VLOOKUP($A34,'Import OffPeak change'!$A$106:FD$202,155,FALSE())))</f>
        <v>0</v>
      </c>
      <c r="EZ34" s="193" t="n">
        <f aca="false">IF(ISERROR(VLOOKUP($A34,'Import OffPeak'!$A$3:FE$99,156,FALSE())-VLOOKUP($A34,'Import OffPeak change'!$A$106:FE$202,156,FALSE())),0,(VLOOKUP($A34,'Import OffPeak'!$A$3:FE$99,156,FALSE())-VLOOKUP($A34,'Import OffPeak change'!$A$106:FE$202,156,FALSE())))</f>
        <v>0</v>
      </c>
      <c r="FA34" s="193" t="n">
        <f aca="false">IF(ISERROR(VLOOKUP($A34,'Import OffPeak'!$A$3:FF$99,157,FALSE())-VLOOKUP($A34,'Import OffPeak change'!$A$106:FF$202,157,FALSE())),0,(VLOOKUP($A34,'Import OffPeak'!$A$3:FF$99,157,FALSE())-VLOOKUP($A34,'Import OffPeak change'!$A$106:FF$202,157,FALSE())))</f>
        <v>0</v>
      </c>
      <c r="FB34" s="193" t="n">
        <f aca="false">IF(ISERROR(VLOOKUP($A34,'Import OffPeak'!$A$3:FG$99,158,FALSE())-VLOOKUP($A34,'Import OffPeak change'!$A$106:FG$202,158,FALSE())),0,(VLOOKUP($A34,'Import OffPeak'!$A$3:FG$99,158,FALSE())-VLOOKUP($A34,'Import OffPeak change'!$A$106:FG$202,158,FALSE())))</f>
        <v>0</v>
      </c>
      <c r="FC34" s="193" t="n">
        <f aca="false">IF(ISERROR(VLOOKUP($A34,'Import OffPeak'!$A$3:FH$99,159,FALSE())-VLOOKUP($A34,'Import OffPeak change'!$A$106:FH$202,159,FALSE())),0,(VLOOKUP($A34,'Import OffPeak'!$A$3:FH$99,159,FALSE())-VLOOKUP($A34,'Import OffPeak change'!$A$106:FH$202,159,FALSE())))</f>
        <v>0</v>
      </c>
      <c r="FD34" s="193" t="n">
        <f aca="false">IF(ISERROR(VLOOKUP($A34,'Import OffPeak'!$A$3:FI$99,160,FALSE())-VLOOKUP($A34,'Import OffPeak change'!$A$106:FI$202,160,FALSE())),0,(VLOOKUP($A34,'Import OffPeak'!$A$3:FI$99,160,FALSE())-VLOOKUP($A34,'Import OffPeak change'!$A$106:FI$202,160,FALSE())))</f>
        <v>0</v>
      </c>
      <c r="FE34" s="193" t="n">
        <f aca="false">IF(ISERROR(VLOOKUP($A34,'Import OffPeak'!$A$3:FJ$99,161,FALSE())-VLOOKUP($A34,'Import OffPeak change'!$A$106:FJ$202,161,FALSE())),0,(VLOOKUP($A34,'Import OffPeak'!$A$3:FJ$99,161,FALSE())-VLOOKUP($A34,'Import OffPeak change'!$A$106:FJ$202,161,FALSE())))</f>
        <v>0</v>
      </c>
      <c r="FF34" s="193" t="n">
        <f aca="false">IF(ISERROR(VLOOKUP($A34,'Import OffPeak'!$A$3:FK$99,162,FALSE())-VLOOKUP($A34,'Import OffPeak change'!$A$106:FK$202,162,FALSE())),0,(VLOOKUP($A34,'Import OffPeak'!$A$3:FK$99,162,FALSE())-VLOOKUP($A34,'Import OffPeak change'!$A$106:FK$202,162,FALSE())))</f>
        <v>0</v>
      </c>
      <c r="FG34" s="193" t="n">
        <f aca="false">IF(ISERROR(VLOOKUP($A34,'Import OffPeak'!$A$3:FL$99,163,FALSE())-VLOOKUP($A34,'Import OffPeak change'!$A$106:FL$202,163,FALSE())),0,(VLOOKUP($A34,'Import OffPeak'!$A$3:FL$99,163,FALSE())-VLOOKUP($A34,'Import OffPeak change'!$A$106:FL$202,163,FALSE())))</f>
        <v>0</v>
      </c>
      <c r="FH34" s="193" t="n">
        <f aca="false">IF(ISERROR(VLOOKUP($A34,'Import OffPeak'!$A$3:FM$99,164,FALSE())-VLOOKUP($A34,'Import OffPeak change'!$A$106:FM$202,164,FALSE())),0,(VLOOKUP($A34,'Import OffPeak'!$A$3:FM$99,164,FALSE())-VLOOKUP($A34,'Import OffPeak change'!$A$106:FM$202,164,FALSE())))</f>
        <v>0</v>
      </c>
      <c r="FI34" s="193" t="n">
        <f aca="false">IF(ISERROR(VLOOKUP($A34,'Import OffPeak'!$A$3:FN$99,165,FALSE())-VLOOKUP($A34,'Import OffPeak change'!$A$106:FN$202,165,FALSE())),0,(VLOOKUP($A34,'Import OffPeak'!$A$3:FN$99,165,FALSE())-VLOOKUP($A34,'Import OffPeak change'!$A$106:FN$202,165,FALSE())))</f>
        <v>0</v>
      </c>
      <c r="FJ34" s="193" t="n">
        <f aca="false">IF(ISERROR(VLOOKUP($A34,'Import OffPeak'!$A$3:FO$99,166,FALSE())-VLOOKUP($A34,'Import OffPeak change'!$A$106:FO$202,166,FALSE())),0,(VLOOKUP($A34,'Import OffPeak'!$A$3:FO$99,166,FALSE())-VLOOKUP($A34,'Import OffPeak change'!$A$106:FO$202,166,FALSE())))</f>
        <v>0</v>
      </c>
      <c r="FK34" s="193" t="n">
        <f aca="false">IF(ISERROR(VLOOKUP($A34,'Import OffPeak'!$A$3:FP$99,167,FALSE())-VLOOKUP($A34,'Import OffPeak change'!$A$106:FP$202,167,FALSE())),0,(VLOOKUP($A34,'Import OffPeak'!$A$3:FP$99,167,FALSE())-VLOOKUP($A34,'Import OffPeak change'!$A$106:FP$202,167,FALSE())))</f>
        <v>0</v>
      </c>
      <c r="FL34" s="193" t="n">
        <f aca="false">IF(ISERROR(VLOOKUP($A34,'Import OffPeak'!$A$3:FQ$99,168,FALSE())-VLOOKUP($A34,'Import OffPeak change'!$A$106:FQ$202,168,FALSE())),0,(VLOOKUP($A34,'Import OffPeak'!$A$3:FQ$99,168,FALSE())-VLOOKUP($A34,'Import OffPeak change'!$A$106:FQ$202,168,FALSE())))</f>
        <v>0</v>
      </c>
      <c r="FM34" s="193" t="n">
        <f aca="false">IF(ISERROR(VLOOKUP($A34,'Import OffPeak'!$A$3:FR$99,169,FALSE())-VLOOKUP($A34,'Import OffPeak change'!$A$106:FR$202,169,FALSE())),0,(VLOOKUP($A34,'Import OffPeak'!$A$3:FR$99,169,FALSE())-VLOOKUP($A34,'Import OffPeak change'!$A$106:FR$202,169,FALSE())))</f>
        <v>0</v>
      </c>
      <c r="FN34" s="193" t="n">
        <f aca="false">IF(ISERROR(VLOOKUP($A34,'Import OffPeak'!$A$3:FS$99,170,FALSE())-VLOOKUP($A34,'Import OffPeak change'!$A$106:FS$202,170,FALSE())),0,(VLOOKUP($A34,'Import OffPeak'!$A$3:FS$99,170,FALSE())-VLOOKUP($A34,'Import OffPeak change'!$A$106:FS$202,170,FALSE())))</f>
        <v>0</v>
      </c>
      <c r="FO34" s="193" t="n">
        <f aca="false">IF(ISERROR(VLOOKUP($A34,'Import OffPeak'!$A$3:FT$99,171,FALSE())-VLOOKUP($A34,'Import OffPeak change'!$A$106:FT$202,171,FALSE())),0,(VLOOKUP($A34,'Import OffPeak'!$A$3:FT$99,171,FALSE())-VLOOKUP($A34,'Import OffPeak change'!$A$106:FT$202,171,FALSE())))</f>
        <v>0</v>
      </c>
      <c r="FP34" s="193" t="n">
        <f aca="false">IF(ISERROR(VLOOKUP($A34,'Import OffPeak'!$A$3:FU$99,172,FALSE())-VLOOKUP($A34,'Import OffPeak change'!$A$106:FU$202,172,FALSE())),0,(VLOOKUP($A34,'Import OffPeak'!$A$3:FU$99,172,FALSE())-VLOOKUP($A34,'Import OffPeak change'!$A$106:FU$202,172,FALSE())))</f>
        <v>0</v>
      </c>
      <c r="FQ34" s="193" t="n">
        <f aca="false">IF(ISERROR(VLOOKUP($A34,'Import OffPeak'!$A$3:FV$99,173,FALSE())-VLOOKUP($A34,'Import OffPeak change'!$A$106:FV$202,173,FALSE())),0,(VLOOKUP($A34,'Import OffPeak'!$A$3:FV$99,173,FALSE())-VLOOKUP($A34,'Import OffPeak change'!$A$106:FV$202,173,FALSE())))</f>
        <v>0</v>
      </c>
      <c r="FR34" s="193" t="n">
        <f aca="false">IF(ISERROR(VLOOKUP($A34,'Import OffPeak'!$A$3:FW$99,174,FALSE())-VLOOKUP($A34,'Import OffPeak change'!$A$106:FW$202,174,FALSE())),0,(VLOOKUP($A34,'Import OffPeak'!$A$3:FW$99,174,FALSE())-VLOOKUP($A34,'Import OffPeak change'!$A$106:FW$202,174,FALSE())))</f>
        <v>0</v>
      </c>
      <c r="FS34" s="193" t="n">
        <f aca="false">IF(ISERROR(VLOOKUP($A34,'Import OffPeak'!$A$3:FX$99,175,FALSE())-VLOOKUP($A34,'Import OffPeak change'!$A$106:FX$202,175,FALSE())),0,(VLOOKUP($A34,'Import OffPeak'!$A$3:FX$99,175,FALSE())-VLOOKUP($A34,'Import OffPeak change'!$A$106:FX$202,175,FALSE())))</f>
        <v>0</v>
      </c>
      <c r="FT34" s="193" t="n">
        <f aca="false">IF(ISERROR(VLOOKUP($A34,'Import OffPeak'!$A$3:FY$99,176,FALSE())-VLOOKUP($A34,'Import OffPeak change'!$A$106:FY$202,176,FALSE())),0,(VLOOKUP($A34,'Import OffPeak'!$A$3:FY$99,176,FALSE())-VLOOKUP($A34,'Import OffPeak change'!$A$106:FY$202,176,FALSE())))</f>
        <v>0</v>
      </c>
      <c r="FU34" s="193" t="n">
        <f aca="false">IF(ISERROR(VLOOKUP($A34,'Import OffPeak'!$A$3:FZ$99,177,FALSE())-VLOOKUP($A34,'Import OffPeak change'!$A$106:FZ$202,177,FALSE())),0,(VLOOKUP($A34,'Import OffPeak'!$A$3:FZ$99,177,FALSE())-VLOOKUP($A34,'Import OffPeak change'!$A$106:FZ$202,177,FALSE())))</f>
        <v>0</v>
      </c>
      <c r="FV34" s="193" t="n">
        <f aca="false">IF(ISERROR(VLOOKUP($A34,'Import OffPeak'!$A$3:GA$99,178,FALSE())-VLOOKUP($A34,'Import OffPeak change'!$A$106:GA$202,178,FALSE())),0,(VLOOKUP($A34,'Import OffPeak'!$A$3:GA$99,178,FALSE())-VLOOKUP($A34,'Import OffPeak change'!$A$106:GA$202,178,FALSE())))</f>
        <v>0</v>
      </c>
      <c r="FW34" s="193" t="n">
        <f aca="false">IF(ISERROR(VLOOKUP($A34,'Import OffPeak'!$A$3:GB$99,179,FALSE())-VLOOKUP($A34,'Import OffPeak change'!$A$106:GB$202,179,FALSE())),0,(VLOOKUP($A34,'Import OffPeak'!$A$3:GB$99,179,FALSE())-VLOOKUP($A34,'Import OffPeak change'!$A$106:GB$202,179,FALSE())))</f>
        <v>0</v>
      </c>
      <c r="FX34" s="193" t="n">
        <f aca="false">IF(ISERROR(VLOOKUP($A34,'Import OffPeak'!$A$3:GC$99,180,FALSE())-VLOOKUP($A34,'Import OffPeak change'!$A$106:GC$202,180,FALSE())),0,(VLOOKUP($A34,'Import OffPeak'!$A$3:GC$99,180,FALSE())-VLOOKUP($A34,'Import OffPeak change'!$A$106:GC$202,180,FALSE())))</f>
        <v>0</v>
      </c>
      <c r="FY34" s="193" t="n">
        <f aca="false">IF(ISERROR(VLOOKUP($A34,'Import OffPeak'!$A$3:GD$99,181,FALSE())-VLOOKUP($A34,'Import OffPeak change'!$A$106:GD$202,181,FALSE())),0,(VLOOKUP($A34,'Import OffPeak'!$A$3:GD$99,181,FALSE())-VLOOKUP($A34,'Import OffPeak change'!$A$106:GD$202,181,FALSE())))</f>
        <v>0</v>
      </c>
      <c r="FZ34" s="193" t="n">
        <f aca="false">IF(ISERROR(VLOOKUP($A34,'Import OffPeak'!$A$3:GE$99,182,FALSE())-VLOOKUP($A34,'Import OffPeak change'!$A$106:GE$202,182,FALSE())),0,(VLOOKUP($A34,'Import OffPeak'!$A$3:GE$99,182,FALSE())-VLOOKUP($A34,'Import OffPeak change'!$A$106:GE$202,182,FALSE())))</f>
        <v>0</v>
      </c>
      <c r="GA34" s="193" t="n">
        <f aca="false">IF(ISERROR(VLOOKUP($A34,'Import OffPeak'!$A$3:GF$99,183,FALSE())-VLOOKUP($A34,'Import OffPeak change'!$A$106:GF$202,183,FALSE())),0,(VLOOKUP($A34,'Import OffPeak'!$A$3:GF$99,183,FALSE())-VLOOKUP($A34,'Import OffPeak change'!$A$106:GF$202,183,FALSE())))</f>
        <v>0</v>
      </c>
      <c r="GB34" s="193" t="n">
        <f aca="false">IF(ISERROR(VLOOKUP($A34,'Import OffPeak'!$A$3:GG$99,184,FALSE())-VLOOKUP($A34,'Import OffPeak change'!$A$106:GG$202,184,FALSE())),0,(VLOOKUP($A34,'Import OffPeak'!$A$3:GG$99,184,FALSE())-VLOOKUP($A34,'Import OffPeak change'!$A$106:GG$202,184,FALSE())))</f>
        <v>0</v>
      </c>
      <c r="GC34" s="193" t="n">
        <f aca="false">IF(ISERROR(VLOOKUP($A34,'Import OffPeak'!$A$3:GH$99,185,FALSE())-VLOOKUP($A34,'Import OffPeak change'!$A$106:GH$202,185,FALSE())),0,(VLOOKUP($A34,'Import OffPeak'!$A$3:GH$99,185,FALSE())-VLOOKUP($A34,'Import OffPeak change'!$A$106:GH$202,185,FALSE())))</f>
        <v>0</v>
      </c>
      <c r="GD34" s="193" t="n">
        <f aca="false">IF(ISERROR(VLOOKUP($A34,'Import OffPeak'!$A$3:GI$99,186,FALSE())-VLOOKUP($A34,'Import OffPeak change'!$A$106:GI$202,186,FALSE())),0,(VLOOKUP($A34,'Import OffPeak'!$A$3:GI$99,186,FALSE())-VLOOKUP($A34,'Import OffPeak change'!$A$106:GI$202,186,FALSE())))</f>
        <v>0</v>
      </c>
      <c r="GE34" s="193" t="n">
        <f aca="false">IF(ISERROR(VLOOKUP($A34,'Import OffPeak'!$A$3:GJ$99,187,FALSE())-VLOOKUP($A34,'Import OffPeak change'!$A$106:GJ$202,187,FALSE())),0,(VLOOKUP($A34,'Import OffPeak'!$A$3:GJ$99,187,FALSE())-VLOOKUP($A34,'Import OffPeak change'!$A$106:GJ$202,187,FALSE())))</f>
        <v>0</v>
      </c>
      <c r="GF34" s="193" t="n">
        <f aca="false">IF(ISERROR(VLOOKUP($A34,'Import OffPeak'!$A$3:GK$99,188,FALSE())-VLOOKUP($A34,'Import OffPeak change'!$A$106:GK$202,188,FALSE())),0,(VLOOKUP($A34,'Import OffPeak'!$A$3:GK$99,188,FALSE())-VLOOKUP($A34,'Import OffPeak change'!$A$106:GK$202,188,FALSE())))</f>
        <v>0</v>
      </c>
      <c r="GG34" s="193" t="n">
        <f aca="false">IF(ISERROR(VLOOKUP($A34,'Import OffPeak'!$A$3:GL$99,189,FALSE())-VLOOKUP($A34,'Import OffPeak change'!$A$106:GL$202,189,FALSE())),0,(VLOOKUP($A34,'Import OffPeak'!$A$3:GL$99,189,FALSE())-VLOOKUP($A34,'Import OffPeak change'!$A$106:GL$202,189,FALSE())))</f>
        <v>0</v>
      </c>
      <c r="GH34" s="193" t="n">
        <f aca="false">IF(ISERROR(VLOOKUP($A34,'Import OffPeak'!$A$3:GM$99,190,FALSE())-VLOOKUP($A34,'Import OffPeak change'!$A$106:GM$202,190,FALSE())),0,(VLOOKUP($A34,'Import OffPeak'!$A$3:GM$99,190,FALSE())-VLOOKUP($A34,'Import OffPeak change'!$A$106:GM$202,190,FALSE())))</f>
        <v>0</v>
      </c>
      <c r="GI34" s="193" t="n">
        <f aca="false">IF(ISERROR(VLOOKUP($A34,'Import OffPeak'!$A$3:GN$99,191,FALSE())-VLOOKUP($A34,'Import OffPeak change'!$A$106:GN$202,191,FALSE())),0,(VLOOKUP($A34,'Import OffPeak'!$A$3:GN$99,191,FALSE())-VLOOKUP($A34,'Import OffPeak change'!$A$106:GN$202,191,FALSE())))</f>
        <v>0</v>
      </c>
      <c r="GJ34" s="193" t="n">
        <f aca="false">IF(ISERROR(VLOOKUP($A34,'Import OffPeak'!$A$3:GO$99,192,FALSE())-VLOOKUP($A34,'Import OffPeak change'!$A$106:GO$202,192,FALSE())),0,(VLOOKUP($A34,'Import OffPeak'!$A$3:GO$99,192,FALSE())-VLOOKUP($A34,'Import OffPeak change'!$A$106:GO$202,192,FALSE())))</f>
        <v>0</v>
      </c>
      <c r="GK34" s="193" t="n">
        <f aca="false">IF(ISERROR(VLOOKUP($A34,'Import OffPeak'!$A$3:GP$99,193,FALSE())-VLOOKUP($A34,'Import OffPeak change'!$A$106:GP$202,193,FALSE())),0,(VLOOKUP($A34,'Import OffPeak'!$A$3:GP$99,193,FALSE())-VLOOKUP($A34,'Import OffPeak change'!$A$106:GP$202,193,FALSE())))</f>
        <v>0</v>
      </c>
      <c r="GL34" s="193" t="n">
        <f aca="false">IF(ISERROR(VLOOKUP($A34,'Import OffPeak'!$A$3:GQ$99,194,FALSE())-VLOOKUP($A34,'Import OffPeak change'!$A$106:GQ$202,194,FALSE())),0,(VLOOKUP($A34,'Import OffPeak'!$A$3:GQ$99,194,FALSE())-VLOOKUP($A34,'Import OffPeak change'!$A$106:GQ$202,194,FALSE())))</f>
        <v>0</v>
      </c>
      <c r="GM34" s="193" t="n">
        <f aca="false">IF(ISERROR(VLOOKUP($A34,'Import OffPeak'!$A$3:GR$99,195,FALSE())-VLOOKUP($A34,'Import OffPeak change'!$A$106:GR$202,195,FALSE())),0,(VLOOKUP($A34,'Import OffPeak'!$A$3:GR$99,195,FALSE())-VLOOKUP($A34,'Import OffPeak change'!$A$106:GR$202,195,FALSE())))</f>
        <v>0</v>
      </c>
      <c r="GN34" s="193" t="n">
        <f aca="false">IF(ISERROR(VLOOKUP($A34,'Import OffPeak'!$A$3:GS$99,196,FALSE())-VLOOKUP($A34,'Import OffPeak change'!$A$106:GS$202,196,FALSE())),0,(VLOOKUP($A34,'Import OffPeak'!$A$3:GS$99,196,FALSE())-VLOOKUP($A34,'Import OffPeak change'!$A$106:GS$202,196,FALSE())))</f>
        <v>0</v>
      </c>
      <c r="GO34" s="193" t="n">
        <f aca="false">IF(ISERROR(VLOOKUP($A34,'Import OffPeak'!$A$3:GT$99,197,FALSE())-VLOOKUP($A34,'Import OffPeak change'!$A$106:GT$202,197,FALSE())),0,(VLOOKUP($A34,'Import OffPeak'!$A$3:GT$99,197,FALSE())-VLOOKUP($A34,'Import OffPeak change'!$A$106:GT$202,197,FALSE())))</f>
        <v>0</v>
      </c>
      <c r="GP34" s="193" t="n">
        <f aca="false">IF(ISERROR(VLOOKUP($A34,'Import OffPeak'!$A$3:GU$99,198,FALSE())-VLOOKUP($A34,'Import OffPeak change'!$A$106:GU$202,198,FALSE())),0,(VLOOKUP($A34,'Import OffPeak'!$A$3:GU$99,198,FALSE())-VLOOKUP($A34,'Import OffPeak change'!$A$106:GU$202,198,FALSE())))</f>
        <v>0</v>
      </c>
      <c r="GQ34" s="193" t="n">
        <f aca="false">IF(ISERROR(VLOOKUP($A34,'Import OffPeak'!$A$3:GV$99,199,FALSE())-VLOOKUP($A34,'Import OffPeak change'!$A$106:GV$202,199,FALSE())),0,(VLOOKUP($A34,'Import OffPeak'!$A$3:GV$99,199,FALSE())-VLOOKUP($A34,'Import OffPeak change'!$A$106:GV$202,199,FALSE())))</f>
        <v>0</v>
      </c>
      <c r="GR34" s="193" t="n">
        <f aca="false">IF(ISERROR(VLOOKUP($A34,'Import OffPeak'!$A$3:GW$99,200,FALSE())-VLOOKUP($A34,'Import OffPeak change'!$A$106:GW$202,200,FALSE())),0,(VLOOKUP($A34,'Import OffPeak'!$A$3:GW$99,200,FALSE())-VLOOKUP($A34,'Import OffPeak change'!$A$106:GW$202,200,FALSE())))</f>
        <v>0</v>
      </c>
      <c r="GS34" s="193" t="n">
        <f aca="false">IF(ISERROR(VLOOKUP($A34,'Import OffPeak'!$A$3:GX$99,201,FALSE())-VLOOKUP($A34,'Import OffPeak change'!$A$106:GX$202,201,FALSE())),0,(VLOOKUP($A34,'Import OffPeak'!$A$3:GX$99,201,FALSE())-VLOOKUP($A34,'Import OffPeak change'!$A$106:GX$202,201,FALSE())))</f>
        <v>0</v>
      </c>
      <c r="GT34" s="193" t="n">
        <f aca="false">IF(ISERROR(VLOOKUP($A34,'Import OffPeak'!$A$3:GY$99,202,FALSE())-VLOOKUP($A34,'Import OffPeak change'!$A$106:GY$202,202,FALSE())),0,(VLOOKUP($A34,'Import OffPeak'!$A$3:GY$99,202,FALSE())-VLOOKUP($A34,'Import OffPeak change'!$A$106:GY$202,202,FALSE())))</f>
        <v>0</v>
      </c>
      <c r="GU34" s="193" t="n">
        <f aca="false">IF(ISERROR(VLOOKUP($A34,'Import OffPeak'!$A$3:GZ$99,203,FALSE())-VLOOKUP($A34,'Import OffPeak change'!$A$106:GZ$202,203,FALSE())),0,(VLOOKUP($A34,'Import OffPeak'!$A$3:GZ$99,203,FALSE())-VLOOKUP($A34,'Import OffPeak change'!$A$106:GZ$202,203,FALSE())))</f>
        <v>0</v>
      </c>
      <c r="GV34" s="193" t="n">
        <f aca="false">IF(ISERROR(VLOOKUP($A34,'Import OffPeak'!$A$3:HA$99,204,FALSE())-VLOOKUP($A34,'Import OffPeak change'!$A$106:HA$202,204,FALSE())),0,(VLOOKUP($A34,'Import OffPeak'!$A$3:HA$99,204,FALSE())-VLOOKUP($A34,'Import OffPeak change'!$A$106:HA$202,204,FALSE())))</f>
        <v>0</v>
      </c>
      <c r="GW34" s="193" t="n">
        <f aca="false">IF(ISERROR(VLOOKUP($A34,'Import OffPeak'!$A$3:HB$99,205,FALSE())-VLOOKUP($A34,'Import OffPeak change'!$A$106:HB$202,205,FALSE())),0,(VLOOKUP($A34,'Import OffPeak'!$A$3:HB$99,205,FALSE())-VLOOKUP($A34,'Import OffPeak change'!$A$106:HB$202,205,FALSE())))</f>
        <v>0</v>
      </c>
      <c r="GX34" s="193" t="n">
        <f aca="false">IF(ISERROR(VLOOKUP($A34,'Import OffPeak'!$A$3:HC$99,206,FALSE())-VLOOKUP($A34,'Import OffPeak change'!$A$106:HC$202,206,FALSE())),0,(VLOOKUP($A34,'Import OffPeak'!$A$3:HC$99,206,FALSE())-VLOOKUP($A34,'Import OffPeak change'!$A$106:HC$202,206,FALSE())))</f>
        <v>0</v>
      </c>
      <c r="GY34" s="193" t="n">
        <f aca="false">IF(ISERROR(VLOOKUP($A34,'Import OffPeak'!$A$3:HD$99,207,FALSE())-VLOOKUP($A34,'Import OffPeak change'!$A$106:HD$202,207,FALSE())),0,(VLOOKUP($A34,'Import OffPeak'!$A$3:HD$99,207,FALSE())-VLOOKUP($A34,'Import OffPeak change'!$A$106:HD$202,207,FALSE())))</f>
        <v>0</v>
      </c>
      <c r="GZ34" s="193" t="n">
        <f aca="false">IF(ISERROR(VLOOKUP($A34,'Import OffPeak'!$A$3:HE$99,208,FALSE())-VLOOKUP($A34,'Import OffPeak change'!$A$106:HE$202,208,FALSE())),0,(VLOOKUP($A34,'Import OffPeak'!$A$3:HE$99,208,FALSE())-VLOOKUP($A34,'Import OffPeak change'!$A$106:HE$202,208,FALSE())))</f>
        <v>0</v>
      </c>
      <c r="HA34" s="193" t="n">
        <f aca="false">IF(ISERROR(VLOOKUP($A34,'Import OffPeak'!$A$3:HF$99,209,FALSE())-VLOOKUP($A34,'Import OffPeak change'!$A$106:HF$202,209,FALSE())),0,(VLOOKUP($A34,'Import OffPeak'!$A$3:HF$99,209,FALSE())-VLOOKUP($A34,'Import OffPeak change'!$A$106:HF$202,209,FALSE())))</f>
        <v>0</v>
      </c>
      <c r="HB34" s="193" t="n">
        <f aca="false">IF(ISERROR(VLOOKUP($A34,'Import OffPeak'!$A$3:HG$99,210,FALSE())-VLOOKUP($A34,'Import OffPeak change'!$A$106:HG$202,210,FALSE())),0,(VLOOKUP($A34,'Import OffPeak'!$A$3:HG$99,210,FALSE())-VLOOKUP($A34,'Import OffPeak change'!$A$106:HG$202,210,FALSE())))</f>
        <v>0</v>
      </c>
      <c r="HC34" s="193" t="n">
        <f aca="false">IF(ISERROR(VLOOKUP($A34,'Import OffPeak'!$A$3:HH$99,211,FALSE())-VLOOKUP($A34,'Import OffPeak change'!$A$106:HH$202,211,FALSE())),0,(VLOOKUP($A34,'Import OffPeak'!$A$3:HH$99,211,FALSE())-VLOOKUP($A34,'Import OffPeak change'!$A$106:HH$202,211,FALSE())))</f>
        <v>0</v>
      </c>
      <c r="HD34" s="193" t="n">
        <f aca="false">IF(ISERROR(VLOOKUP($A34,'Import OffPeak'!$A$3:HI$99,212,FALSE())-VLOOKUP($A34,'Import OffPeak change'!$A$106:HI$202,212,FALSE())),0,(VLOOKUP($A34,'Import OffPeak'!$A$3:HI$99,212,FALSE())-VLOOKUP($A34,'Import OffPeak change'!$A$106:HI$202,212,FALSE())))</f>
        <v>0</v>
      </c>
      <c r="HE34" s="193" t="n">
        <f aca="false">IF(ISERROR(VLOOKUP($A34,'Import OffPeak'!$A$3:HJ$99,213,FALSE())-VLOOKUP($A34,'Import OffPeak change'!$A$106:HJ$202,213,FALSE())),0,(VLOOKUP($A34,'Import OffPeak'!$A$3:HJ$99,213,FALSE())-VLOOKUP($A34,'Import OffPeak change'!$A$106:HJ$202,213,FALSE())))</f>
        <v>0</v>
      </c>
      <c r="HF34" s="193" t="n">
        <f aca="false">IF(ISERROR(VLOOKUP($A34,'Import OffPeak'!$A$3:HK$99,214,FALSE())-VLOOKUP($A34,'Import OffPeak change'!$A$106:HK$202,214,FALSE())),0,(VLOOKUP($A34,'Import OffPeak'!$A$3:HK$99,214,FALSE())-VLOOKUP($A34,'Import OffPeak change'!$A$106:HK$202,214,FALSE())))</f>
        <v>0</v>
      </c>
      <c r="HG34" s="193" t="n">
        <f aca="false">IF(ISERROR(VLOOKUP($A34,'Import OffPeak'!$A$3:HL$99,215,FALSE())-VLOOKUP($A34,'Import OffPeak change'!$A$106:HL$202,215,FALSE())),0,(VLOOKUP($A34,'Import OffPeak'!$A$3:HL$99,215,FALSE())-VLOOKUP($A34,'Import OffPeak change'!$A$106:HL$202,215,FALSE())))</f>
        <v>0</v>
      </c>
      <c r="HH34" s="193" t="n">
        <f aca="false">IF(ISERROR(VLOOKUP($A34,'Import OffPeak'!$A$3:HM$99,216,FALSE())-VLOOKUP($A34,'Import OffPeak change'!$A$106:HM$202,216,FALSE())),0,(VLOOKUP($A34,'Import OffPeak'!$A$3:HM$99,216,FALSE())-VLOOKUP($A34,'Import OffPeak change'!$A$106:HM$202,216,FALSE())))</f>
        <v>0</v>
      </c>
      <c r="HI34" s="193" t="n">
        <f aca="false">IF(ISERROR(VLOOKUP($A34,'Import OffPeak'!$A$3:HN$99,217,FALSE())-VLOOKUP($A34,'Import OffPeak change'!$A$106:HN$202,217,FALSE())),0,(VLOOKUP($A34,'Import OffPeak'!$A$3:HN$99,217,FALSE())-VLOOKUP($A34,'Import OffPeak change'!$A$106:HN$202,217,FALSE())))</f>
        <v>0</v>
      </c>
      <c r="HJ34" s="193" t="n">
        <f aca="false">IF(ISERROR(VLOOKUP($A34,'Import OffPeak'!$A$3:HO$99,218,FALSE())-VLOOKUP($A34,'Import OffPeak change'!$A$106:HO$202,218,FALSE())),0,(VLOOKUP($A34,'Import OffPeak'!$A$3:HO$99,218,FALSE())-VLOOKUP($A34,'Import OffPeak change'!$A$106:HO$202,218,FALSE())))</f>
        <v>0</v>
      </c>
      <c r="HK34" s="193" t="n">
        <f aca="false">IF(ISERROR(VLOOKUP($A34,'Import OffPeak'!$A$3:HP$99,219,FALSE())-VLOOKUP($A34,'Import OffPeak change'!$A$106:HP$202,219,FALSE())),0,(VLOOKUP($A34,'Import OffPeak'!$A$3:HP$99,219,FALSE())-VLOOKUP($A34,'Import OffPeak change'!$A$106:HP$202,219,FALSE())))</f>
        <v>0</v>
      </c>
      <c r="HL34" s="193" t="n">
        <f aca="false">IF(ISERROR(VLOOKUP($A34,'Import OffPeak'!$A$3:HQ$99,220,FALSE())-VLOOKUP($A34,'Import OffPeak change'!$A$106:HQ$202,220,FALSE())),0,(VLOOKUP($A34,'Import OffPeak'!$A$3:HQ$99,220,FALSE())-VLOOKUP($A34,'Import OffPeak change'!$A$106:HQ$202,220,FALSE())))</f>
        <v>0</v>
      </c>
      <c r="HM34" s="193" t="n">
        <f aca="false">IF(ISERROR(VLOOKUP($A34,'Import OffPeak'!$A$3:HR$99,221,FALSE())-VLOOKUP($A34,'Import OffPeak change'!$A$106:HR$202,221,FALSE())),0,(VLOOKUP($A34,'Import OffPeak'!$A$3:HR$99,221,FALSE())-VLOOKUP($A34,'Import OffPeak change'!$A$106:HR$202,221,FALSE())))</f>
        <v>0</v>
      </c>
      <c r="HN34" s="193" t="n">
        <f aca="false">IF(ISERROR(VLOOKUP($A34,'Import OffPeak'!$A$3:HS$99,222,FALSE())-VLOOKUP($A34,'Import OffPeak change'!$A$106:HS$202,222,FALSE())),0,(VLOOKUP($A34,'Import OffPeak'!$A$3:HS$99,222,FALSE())-VLOOKUP($A34,'Import OffPeak change'!$A$106:HS$202,222,FALSE())))</f>
        <v>0</v>
      </c>
      <c r="HO34" s="193" t="n">
        <f aca="false">IF(ISERROR(VLOOKUP($A34,'Import OffPeak'!$A$3:HT$99,223,FALSE())-VLOOKUP($A34,'Import OffPeak change'!$A$106:HT$202,223,FALSE())),0,(VLOOKUP($A34,'Import OffPeak'!$A$3:HT$99,223,FALSE())-VLOOKUP($A34,'Import OffPeak change'!$A$106:HT$202,223,FALSE())))</f>
        <v>0</v>
      </c>
      <c r="HP34" s="193" t="n">
        <f aca="false">IF(ISERROR(VLOOKUP($A34,'Import OffPeak'!$A$3:HU$99,224,FALSE())-VLOOKUP($A34,'Import OffPeak change'!$A$106:HU$202,224,FALSE())),0,(VLOOKUP($A34,'Import OffPeak'!$A$3:HU$99,224,FALSE())-VLOOKUP($A34,'Import OffPeak change'!$A$106:HU$202,224,FALSE())))</f>
        <v>0</v>
      </c>
      <c r="HQ34" s="193" t="n">
        <f aca="false">IF(ISERROR(VLOOKUP($A34,'Import OffPeak'!$A$3:HV$99,225,FALSE())-VLOOKUP($A34,'Import OffPeak change'!$A$106:HV$202,225,FALSE())),0,(VLOOKUP($A34,'Import OffPeak'!$A$3:HV$99,225,FALSE())-VLOOKUP($A34,'Import OffPeak change'!$A$106:HV$202,225,FALSE())))</f>
        <v>0</v>
      </c>
      <c r="HR34" s="193" t="n">
        <f aca="false">IF(ISERROR(VLOOKUP($A34,'Import OffPeak'!$A$3:HW$99,226,FALSE())-VLOOKUP($A34,'Import OffPeak change'!$A$106:HW$202,226,FALSE())),0,(VLOOKUP($A34,'Import OffPeak'!$A$3:HW$99,226,FALSE())-VLOOKUP($A34,'Import OffPeak change'!$A$106:HW$202,226,FALSE())))</f>
        <v>0</v>
      </c>
      <c r="HS34" s="193" t="n">
        <f aca="false">IF(ISERROR(VLOOKUP($A34,'Import OffPeak'!$A$3:HX$99,227,FALSE())-VLOOKUP($A34,'Import OffPeak change'!$A$106:HX$202,227,FALSE())),0,(VLOOKUP($A34,'Import OffPeak'!$A$3:HX$99,227,FALSE())-VLOOKUP($A34,'Import OffPeak change'!$A$106:HX$202,227,FALSE())))</f>
        <v>0</v>
      </c>
      <c r="HT34" s="193" t="n">
        <f aca="false">IF(ISERROR(VLOOKUP($A34,'Import OffPeak'!$A$3:HY$99,228,FALSE())-VLOOKUP($A34,'Import OffPeak change'!$A$106:HY$202,228,FALSE())),0,(VLOOKUP($A34,'Import OffPeak'!$A$3:HY$99,228,FALSE())-VLOOKUP($A34,'Import OffPeak change'!$A$106:HY$202,228,FALSE())))</f>
        <v>0</v>
      </c>
      <c r="HU34" s="193" t="n">
        <f aca="false">IF(ISERROR(VLOOKUP($A34,'Import OffPeak'!$A$3:HZ$99,229,FALSE())-VLOOKUP($A34,'Import OffPeak change'!$A$106:HZ$202,229,FALSE())),0,(VLOOKUP($A34,'Import OffPeak'!$A$3:HZ$99,229,FALSE())-VLOOKUP($A34,'Import OffPeak change'!$A$106:HZ$202,229,FALSE())))</f>
        <v>0</v>
      </c>
      <c r="HV34" s="193" t="n">
        <f aca="false">IF(ISERROR(VLOOKUP($A34,'Import OffPeak'!$A$3:IA$99,230,FALSE())-VLOOKUP($A34,'Import OffPeak change'!$A$106:IA$202,230,FALSE())),0,(VLOOKUP($A34,'Import OffPeak'!$A$3:IA$99,230,FALSE())-VLOOKUP($A34,'Import OffPeak change'!$A$106:IA$202,230,FALSE())))</f>
        <v>0</v>
      </c>
      <c r="HW34" s="193" t="n">
        <f aca="false">IF(ISERROR(VLOOKUP($A34,'Import OffPeak'!$A$3:IB$99,231,FALSE())-VLOOKUP($A34,'Import OffPeak change'!$A$106:IB$202,231,FALSE())),0,(VLOOKUP($A34,'Import OffPeak'!$A$3:IB$99,231,FALSE())-VLOOKUP($A34,'Import OffPeak change'!$A$106:IB$202,231,FALSE())))</f>
        <v>0</v>
      </c>
      <c r="HX34" s="193" t="n">
        <f aca="false">IF(ISERROR(VLOOKUP($A34,'Import OffPeak'!$A$3:IC$99,232,FALSE())-VLOOKUP($A34,'Import OffPeak change'!$A$106:IC$202,232,FALSE())),0,(VLOOKUP($A34,'Import OffPeak'!$A$3:IC$99,232,FALSE())-VLOOKUP($A34,'Import OffPeak change'!$A$106:IC$202,232,FALSE())))</f>
        <v>0</v>
      </c>
      <c r="HY34" s="193" t="n">
        <f aca="false">IF(ISERROR(VLOOKUP($A34,'Import OffPeak'!$A$3:ID$99,233,FALSE())-VLOOKUP($A34,'Import OffPeak change'!$A$106:ID$202,233,FALSE())),0,(VLOOKUP($A34,'Import OffPeak'!$A$3:ID$99,233,FALSE())-VLOOKUP($A34,'Import OffPeak change'!$A$106:ID$202,233,FALSE())))</f>
        <v>0</v>
      </c>
      <c r="HZ34" s="193" t="n">
        <f aca="false">IF(ISERROR(VLOOKUP($A34,'Import OffPeak'!$A$3:IE$99,234,FALSE())-VLOOKUP($A34,'Import OffPeak change'!$A$106:IE$202,234,FALSE())),0,(VLOOKUP($A34,'Import OffPeak'!$A$3:IE$99,234,FALSE())-VLOOKUP($A34,'Import OffPeak change'!$A$106:IE$202,234,FALSE())))</f>
        <v>0</v>
      </c>
      <c r="IA34" s="193" t="n">
        <f aca="false">IF(ISERROR(VLOOKUP($A34,'Import OffPeak'!$A$3:IF$99,235,FALSE())-VLOOKUP($A34,'Import OffPeak change'!$A$106:IF$202,235,FALSE())),0,(VLOOKUP($A34,'Import OffPeak'!$A$3:IF$99,235,FALSE())-VLOOKUP($A34,'Import OffPeak change'!$A$106:IF$202,235,FALSE())))</f>
        <v>0</v>
      </c>
      <c r="IB34" s="193" t="n">
        <f aca="false">IF(ISERROR(VLOOKUP($A34,'Import OffPeak'!$A$3:IG$99,236,FALSE())-VLOOKUP($A34,'Import OffPeak change'!$A$106:IG$202,236,FALSE())),0,(VLOOKUP($A34,'Import OffPeak'!$A$3:IG$99,236,FALSE())-VLOOKUP($A34,'Import OffPeak change'!$A$106:IG$202,236,FALSE())))</f>
        <v>0</v>
      </c>
      <c r="IC34" s="193" t="n">
        <f aca="false">IF(ISERROR(VLOOKUP($A34,'Import OffPeak'!$A$3:IH$99,237,FALSE())-VLOOKUP($A34,'Import OffPeak change'!$A$106:IH$202,237,FALSE())),0,(VLOOKUP($A34,'Import OffPeak'!$A$3:IH$99,237,FALSE())-VLOOKUP($A34,'Import OffPeak change'!$A$106:IH$202,237,FALSE())))</f>
        <v>0</v>
      </c>
      <c r="ID34" s="193" t="n">
        <f aca="false">IF(ISERROR(VLOOKUP($A34,'Import OffPeak'!$A$3:II$99,238,FALSE())-VLOOKUP($A34,'Import OffPeak change'!$A$106:II$202,238,FALSE())),0,(VLOOKUP($A34,'Import OffPeak'!$A$3:II$99,238,FALSE())-VLOOKUP($A34,'Import OffPeak change'!$A$106:II$202,238,FALSE())))</f>
        <v>0</v>
      </c>
      <c r="IE34" s="193" t="n">
        <f aca="false">IF(ISERROR(VLOOKUP($A34,'Import OffPeak'!$A$3:IJ$99,239,FALSE())-VLOOKUP($A34,'Import OffPeak change'!$A$106:IJ$202,239,FALSE())),0,(VLOOKUP($A34,'Import OffPeak'!$A$3:IJ$99,239,FALSE())-VLOOKUP($A34,'Import OffPeak change'!$A$106:IJ$202,239,FALSE())))</f>
        <v>0</v>
      </c>
    </row>
    <row r="35" customFormat="false" ht="12.75" hidden="false" customHeight="false" outlineLevel="0" collapsed="false">
      <c r="A35" s="201" t="str">
        <f aca="false">IF('Import OffPeak'!A32=0,"",'Import OffPeak'!A32)</f>
        <v>PWR-NG-WEST-GD</v>
      </c>
      <c r="B35" s="193"/>
      <c r="C35" s="193"/>
      <c r="D35" s="193"/>
      <c r="E35" s="193"/>
      <c r="F35" s="193"/>
      <c r="G35" s="193" t="n">
        <f aca="false">IF(ISERROR(VLOOKUP($A35,'Import OffPeak'!$A$3:L$99,7,FALSE())-VLOOKUP($A35,'Import OffPeak change'!$A$106:L$202,7,FALSE())),0,(VLOOKUP($A35,'Import OffPeak'!$A$3:L$99,7,FALSE())-VLOOKUP($A35,'Import OffPeak change'!$A$106:L$202,7,FALSE())))</f>
        <v>0</v>
      </c>
      <c r="H35" s="193" t="n">
        <f aca="false">IF(ISERROR(VLOOKUP($A35,'Import OffPeak'!$A$3:M$99,8,FALSE())-VLOOKUP($A35,'Import OffPeak change'!$A$106:M$202,8,FALSE())),0,(VLOOKUP($A35,'Import OffPeak'!$A$3:M$99,8,FALSE())-VLOOKUP($A35,'Import OffPeak change'!$A$106:M$202,8,FALSE())))</f>
        <v>0</v>
      </c>
      <c r="I35" s="193" t="n">
        <f aca="false">IF(ISERROR(VLOOKUP($A35,'Import OffPeak'!$A$3:N$99,9,FALSE())-VLOOKUP($A35,'Import OffPeak change'!$A$106:N$202,9,FALSE())),0,(VLOOKUP($A35,'Import OffPeak'!$A$3:N$99,9,FALSE())-VLOOKUP($A35,'Import OffPeak change'!$A$106:N$202,9,FALSE())))</f>
        <v>0</v>
      </c>
      <c r="J35" s="193" t="n">
        <f aca="false">IF(ISERROR(VLOOKUP($A35,'Import OffPeak'!$A$3:O$99,10,FALSE())-VLOOKUP($A35,'Import OffPeak change'!$A$106:O$202,10,FALSE())),0,(VLOOKUP($A35,'Import OffPeak'!$A$3:O$99,10,FALSE())-VLOOKUP($A35,'Import OffPeak change'!$A$106:O$202,10,FALSE())))</f>
        <v>0</v>
      </c>
      <c r="K35" s="193" t="n">
        <f aca="false">IF(ISERROR(VLOOKUP($A35,'Import OffPeak'!$A$3:P$99,11,FALSE())-VLOOKUP($A35,'Import OffPeak change'!$A$106:P$202,11,FALSE())),0,(VLOOKUP($A35,'Import OffPeak'!$A$3:P$99,11,FALSE())-VLOOKUP($A35,'Import OffPeak change'!$A$106:P$202,11,FALSE())))</f>
        <v>0</v>
      </c>
      <c r="L35" s="193" t="n">
        <f aca="false">IF(ISERROR(VLOOKUP($A35,'Import OffPeak'!$A$3:Q$99,12,FALSE())-VLOOKUP($A35,'Import OffPeak change'!$A$106:Q$202,12,FALSE())),0,(VLOOKUP($A35,'Import OffPeak'!$A$3:Q$99,12,FALSE())-VLOOKUP($A35,'Import OffPeak change'!$A$106:Q$202,12,FALSE())))</f>
        <v>0</v>
      </c>
      <c r="M35" s="193" t="n">
        <f aca="false">IF(ISERROR(VLOOKUP($A35,'Import OffPeak'!$A$3:R$99,13,FALSE())-VLOOKUP($A35,'Import OffPeak change'!$A$106:R$202,13,FALSE())),0,(VLOOKUP($A35,'Import OffPeak'!$A$3:R$99,13,FALSE())-VLOOKUP($A35,'Import OffPeak change'!$A$106:R$202,13,FALSE())))</f>
        <v>0</v>
      </c>
      <c r="N35" s="193" t="n">
        <f aca="false">IF(ISERROR(VLOOKUP($A35,'Import OffPeak'!$A$3:S$99,14,FALSE())-VLOOKUP($A35,'Import OffPeak change'!$A$106:S$202,14,FALSE())),0,(VLOOKUP($A35,'Import OffPeak'!$A$3:S$99,14,FALSE())-VLOOKUP($A35,'Import OffPeak change'!$A$106:S$202,14,FALSE())))</f>
        <v>0</v>
      </c>
      <c r="O35" s="193" t="n">
        <f aca="false">IF(ISERROR(VLOOKUP($A35,'Import OffPeak'!$A$3:T$99,15,FALSE())-VLOOKUP($A35,'Import OffPeak change'!$A$106:T$202,15,FALSE())),0,(VLOOKUP($A35,'Import OffPeak'!$A$3:T$99,15,FALSE())-VLOOKUP($A35,'Import OffPeak change'!$A$106:T$202,15,FALSE())))</f>
        <v>0</v>
      </c>
      <c r="P35" s="193" t="n">
        <f aca="false">IF(ISERROR(VLOOKUP($A35,'Import OffPeak'!$A$3:U$99,16,FALSE())-VLOOKUP($A35,'Import OffPeak change'!$A$106:U$202,16,FALSE())),0,(VLOOKUP($A35,'Import OffPeak'!$A$3:U$99,16,FALSE())-VLOOKUP($A35,'Import OffPeak change'!$A$106:U$202,16,FALSE())))</f>
        <v>0</v>
      </c>
      <c r="Q35" s="193" t="n">
        <f aca="false">IF(ISERROR(VLOOKUP($A35,'Import OffPeak'!$A$3:V$99,17,FALSE())-VLOOKUP($A35,'Import OffPeak change'!$A$106:V$202,17,FALSE())),0,(VLOOKUP($A35,'Import OffPeak'!$A$3:V$99,17,FALSE())-VLOOKUP($A35,'Import OffPeak change'!$A$106:V$202,17,FALSE())))</f>
        <v>0</v>
      </c>
      <c r="R35" s="193" t="n">
        <f aca="false">IF(ISERROR(VLOOKUP($A35,'Import OffPeak'!$A$3:W$99,18,FALSE())-VLOOKUP($A35,'Import OffPeak change'!$A$106:W$202,18,FALSE())),0,(VLOOKUP($A35,'Import OffPeak'!$A$3:W$99,18,FALSE())-VLOOKUP($A35,'Import OffPeak change'!$A$106:W$202,18,FALSE())))</f>
        <v>0</v>
      </c>
      <c r="S35" s="193" t="n">
        <f aca="false">IF(ISERROR(VLOOKUP($A35,'Import OffPeak'!$A$3:X$99,19,FALSE())-VLOOKUP($A35,'Import OffPeak change'!$A$106:X$202,19,FALSE())),0,(VLOOKUP($A35,'Import OffPeak'!$A$3:X$99,19,FALSE())-VLOOKUP($A35,'Import OffPeak change'!$A$106:X$202,19,FALSE())))</f>
        <v>0</v>
      </c>
      <c r="T35" s="193" t="n">
        <f aca="false">IF(ISERROR(VLOOKUP($A35,'Import OffPeak'!$A$3:Y$99,20,FALSE())-VLOOKUP($A35,'Import OffPeak change'!$A$106:Y$202,20,FALSE())),0,(VLOOKUP($A35,'Import OffPeak'!$A$3:Y$99,20,FALSE())-VLOOKUP($A35,'Import OffPeak change'!$A$106:Y$202,20,FALSE())))</f>
        <v>0</v>
      </c>
      <c r="U35" s="193" t="n">
        <f aca="false">IF(ISERROR(VLOOKUP($A35,'Import OffPeak'!$A$3:Z$99,21,FALSE())-VLOOKUP($A35,'Import OffPeak change'!$A$106:Z$202,21,FALSE())),0,(VLOOKUP($A35,'Import OffPeak'!$A$3:Z$99,21,FALSE())-VLOOKUP($A35,'Import OffPeak change'!$A$106:Z$202,21,FALSE())))</f>
        <v>0</v>
      </c>
      <c r="V35" s="193" t="n">
        <f aca="false">IF(ISERROR(VLOOKUP($A35,'Import OffPeak'!$A$3:AA$99,22,FALSE())-VLOOKUP($A35,'Import OffPeak change'!$A$106:AA$202,22,FALSE())),0,(VLOOKUP($A35,'Import OffPeak'!$A$3:AA$99,22,FALSE())-VLOOKUP($A35,'Import OffPeak change'!$A$106:AA$202,22,FALSE())))</f>
        <v>0</v>
      </c>
      <c r="W35" s="193" t="n">
        <f aca="false">IF(ISERROR(VLOOKUP($A35,'Import OffPeak'!$A$3:AB$99,23,FALSE())-VLOOKUP($A35,'Import OffPeak change'!$A$106:AB$202,23,FALSE())),0,(VLOOKUP($A35,'Import OffPeak'!$A$3:AB$99,23,FALSE())-VLOOKUP($A35,'Import OffPeak change'!$A$106:AB$202,23,FALSE())))</f>
        <v>0</v>
      </c>
      <c r="X35" s="193" t="n">
        <f aca="false">IF(ISERROR(VLOOKUP($A35,'Import OffPeak'!$A$3:AC$99,24,FALSE())-VLOOKUP($A35,'Import OffPeak change'!$A$106:AC$202,24,FALSE())),0,(VLOOKUP($A35,'Import OffPeak'!$A$3:AC$99,24,FALSE())-VLOOKUP($A35,'Import OffPeak change'!$A$106:AC$202,24,FALSE())))</f>
        <v>0</v>
      </c>
      <c r="Y35" s="193" t="n">
        <f aca="false">IF(ISERROR(VLOOKUP($A35,'Import OffPeak'!$A$3:AD$99,25,FALSE())-VLOOKUP($A35,'Import OffPeak change'!$A$106:AD$202,25,FALSE())),0,(VLOOKUP($A35,'Import OffPeak'!$A$3:AD$99,25,FALSE())-VLOOKUP($A35,'Import OffPeak change'!$A$106:AD$202,25,FALSE())))</f>
        <v>0</v>
      </c>
      <c r="Z35" s="193" t="n">
        <f aca="false">IF(ISERROR(VLOOKUP($A35,'Import OffPeak'!$A$3:AE$99,26,FALSE())-VLOOKUP($A35,'Import OffPeak change'!$A$106:AE$202,26,FALSE())),0,(VLOOKUP($A35,'Import OffPeak'!$A$3:AE$99,26,FALSE())-VLOOKUP($A35,'Import OffPeak change'!$A$106:AE$202,26,FALSE())))</f>
        <v>0</v>
      </c>
      <c r="AA35" s="193" t="n">
        <f aca="false">IF(ISERROR(VLOOKUP($A35,'Import OffPeak'!$A$3:AF$99,27,FALSE())-VLOOKUP($A35,'Import OffPeak change'!$A$106:AF$202,27,FALSE())),0,(VLOOKUP($A35,'Import OffPeak'!$A$3:AF$99,27,FALSE())-VLOOKUP($A35,'Import OffPeak change'!$A$106:AF$202,27,FALSE())))</f>
        <v>0</v>
      </c>
      <c r="AB35" s="193" t="n">
        <f aca="false">IF(ISERROR(VLOOKUP($A35,'Import OffPeak'!$A$3:AG$99,28,FALSE())-VLOOKUP($A35,'Import OffPeak change'!$A$106:AG$202,28,FALSE())),0,(VLOOKUP($A35,'Import OffPeak'!$A$3:AG$99,28,FALSE())-VLOOKUP($A35,'Import OffPeak change'!$A$106:AG$202,28,FALSE())))</f>
        <v>0</v>
      </c>
      <c r="AC35" s="193" t="n">
        <f aca="false">IF(ISERROR(VLOOKUP($A35,'Import OffPeak'!$A$3:AH$99,29,FALSE())-VLOOKUP($A35,'Import OffPeak change'!$A$106:AH$202,29,FALSE())),0,(VLOOKUP($A35,'Import OffPeak'!$A$3:AH$99,29,FALSE())-VLOOKUP($A35,'Import OffPeak change'!$A$106:AH$202,29,FALSE())))</f>
        <v>0</v>
      </c>
      <c r="AD35" s="193" t="n">
        <f aca="false">IF(ISERROR(VLOOKUP($A35,'Import OffPeak'!$A$3:AI$99,30,FALSE())-VLOOKUP($A35,'Import OffPeak change'!$A$106:AI$202,30,FALSE())),0,(VLOOKUP($A35,'Import OffPeak'!$A$3:AI$99,30,FALSE())-VLOOKUP($A35,'Import OffPeak change'!$A$106:AI$202,30,FALSE())))</f>
        <v>0</v>
      </c>
      <c r="AE35" s="193" t="n">
        <f aca="false">IF(ISERROR(VLOOKUP($A35,'Import OffPeak'!$A$3:AJ$99,31,FALSE())-VLOOKUP($A35,'Import OffPeak change'!$A$106:AJ$202,31,FALSE())),0,(VLOOKUP($A35,'Import OffPeak'!$A$3:AJ$99,31,FALSE())-VLOOKUP($A35,'Import OffPeak change'!$A$106:AJ$202,31,FALSE())))</f>
        <v>0</v>
      </c>
      <c r="AF35" s="193" t="n">
        <f aca="false">IF(ISERROR(VLOOKUP($A35,'Import OffPeak'!$A$3:AK$99,32,FALSE())-VLOOKUP($A35,'Import OffPeak change'!$A$106:AK$202,32,FALSE())),0,(VLOOKUP($A35,'Import OffPeak'!$A$3:AK$99,32,FALSE())-VLOOKUP($A35,'Import OffPeak change'!$A$106:AK$202,32,FALSE())))</f>
        <v>0</v>
      </c>
      <c r="AG35" s="193" t="n">
        <f aca="false">IF(ISERROR(VLOOKUP($A35,'Import OffPeak'!$A$3:AL$99,33,FALSE())-VLOOKUP($A35,'Import OffPeak change'!$A$106:AL$202,33,FALSE())),0,(VLOOKUP($A35,'Import OffPeak'!$A$3:AL$99,33,FALSE())-VLOOKUP($A35,'Import OffPeak change'!$A$106:AL$202,33,FALSE())))</f>
        <v>0</v>
      </c>
      <c r="AH35" s="193" t="n">
        <f aca="false">IF(ISERROR(VLOOKUP($A35,'Import OffPeak'!$A$3:AM$99,34,FALSE())-VLOOKUP($A35,'Import OffPeak change'!$A$106:AM$202,34,FALSE())),0,(VLOOKUP($A35,'Import OffPeak'!$A$3:AM$99,34,FALSE())-VLOOKUP($A35,'Import OffPeak change'!$A$106:AM$202,34,FALSE())))</f>
        <v>0</v>
      </c>
      <c r="AI35" s="193" t="n">
        <f aca="false">IF(ISERROR(VLOOKUP($A35,'Import OffPeak'!$A$3:AN$99,35,FALSE())-VLOOKUP($A35,'Import OffPeak change'!$A$106:AN$202,35,FALSE())),0,(VLOOKUP($A35,'Import OffPeak'!$A$3:AN$99,35,FALSE())-VLOOKUP($A35,'Import OffPeak change'!$A$106:AN$202,35,FALSE())))</f>
        <v>0</v>
      </c>
      <c r="AJ35" s="193" t="n">
        <f aca="false">IF(ISERROR(VLOOKUP($A35,'Import OffPeak'!$A$3:AO$99,36,FALSE())-VLOOKUP($A35,'Import OffPeak change'!$A$106:AO$202,36,FALSE())),0,(VLOOKUP($A35,'Import OffPeak'!$A$3:AO$99,36,FALSE())-VLOOKUP($A35,'Import OffPeak change'!$A$106:AO$202,36,FALSE())))</f>
        <v>0</v>
      </c>
      <c r="AK35" s="193" t="n">
        <f aca="false">IF(ISERROR(VLOOKUP($A35,'Import OffPeak'!$A$3:AP$99,37,FALSE())-VLOOKUP($A35,'Import OffPeak change'!$A$106:AP$202,37,FALSE())),0,(VLOOKUP($A35,'Import OffPeak'!$A$3:AP$99,37,FALSE())-VLOOKUP($A35,'Import OffPeak change'!$A$106:AP$202,37,FALSE())))</f>
        <v>0</v>
      </c>
      <c r="AL35" s="193" t="n">
        <f aca="false">IF(ISERROR(VLOOKUP($A35,'Import OffPeak'!$A$3:AQ$99,38,FALSE())-VLOOKUP($A35,'Import OffPeak change'!$A$106:AQ$202,38,FALSE())),0,(VLOOKUP($A35,'Import OffPeak'!$A$3:AQ$99,38,FALSE())-VLOOKUP($A35,'Import OffPeak change'!$A$106:AQ$202,38,FALSE())))</f>
        <v>0</v>
      </c>
      <c r="AM35" s="193" t="n">
        <f aca="false">IF(ISERROR(VLOOKUP($A35,'Import OffPeak'!$A$3:AR$99,39,FALSE())-VLOOKUP($A35,'Import OffPeak change'!$A$106:AR$202,39,FALSE())),0,(VLOOKUP($A35,'Import OffPeak'!$A$3:AR$99,39,FALSE())-VLOOKUP($A35,'Import OffPeak change'!$A$106:AR$202,39,FALSE())))</f>
        <v>0</v>
      </c>
      <c r="AN35" s="193" t="n">
        <f aca="false">IF(ISERROR(VLOOKUP($A35,'Import OffPeak'!$A$3:AS$99,40,FALSE())-VLOOKUP($A35,'Import OffPeak change'!$A$106:AS$202,40,FALSE())),0,(VLOOKUP($A35,'Import OffPeak'!$A$3:AS$99,40,FALSE())-VLOOKUP($A35,'Import OffPeak change'!$A$106:AS$202,40,FALSE())))</f>
        <v>0</v>
      </c>
      <c r="AO35" s="193" t="n">
        <f aca="false">IF(ISERROR(VLOOKUP($A35,'Import OffPeak'!$A$3:AT$99,41,FALSE())-VLOOKUP($A35,'Import OffPeak change'!$A$106:AT$202,41,FALSE())),0,(VLOOKUP($A35,'Import OffPeak'!$A$3:AT$99,41,FALSE())-VLOOKUP($A35,'Import OffPeak change'!$A$106:AT$202,41,FALSE())))</f>
        <v>0</v>
      </c>
      <c r="AP35" s="193" t="n">
        <f aca="false">IF(ISERROR(VLOOKUP($A35,'Import OffPeak'!$A$3:AU$99,42,FALSE())-VLOOKUP($A35,'Import OffPeak change'!$A$106:AU$202,42,FALSE())),0,(VLOOKUP($A35,'Import OffPeak'!$A$3:AU$99,42,FALSE())-VLOOKUP($A35,'Import OffPeak change'!$A$106:AU$202,42,FALSE())))</f>
        <v>0</v>
      </c>
      <c r="AQ35" s="193" t="n">
        <f aca="false">IF(ISERROR(VLOOKUP($A35,'Import OffPeak'!$A$3:AV$99,43,FALSE())-VLOOKUP($A35,'Import OffPeak change'!$A$106:AV$202,43,FALSE())),0,(VLOOKUP($A35,'Import OffPeak'!$A$3:AV$99,43,FALSE())-VLOOKUP($A35,'Import OffPeak change'!$A$106:AV$202,43,FALSE())))</f>
        <v>0</v>
      </c>
      <c r="AR35" s="193" t="n">
        <f aca="false">IF(ISERROR(VLOOKUP($A35,'Import OffPeak'!$A$3:AW$99,44,FALSE())-VLOOKUP($A35,'Import OffPeak change'!$A$106:AW$202,44,FALSE())),0,(VLOOKUP($A35,'Import OffPeak'!$A$3:AW$99,44,FALSE())-VLOOKUP($A35,'Import OffPeak change'!$A$106:AW$202,44,FALSE())))</f>
        <v>0</v>
      </c>
      <c r="AS35" s="193" t="n">
        <f aca="false">IF(ISERROR(VLOOKUP($A35,'Import OffPeak'!$A$3:AX$99,45,FALSE())-VLOOKUP($A35,'Import OffPeak change'!$A$106:AX$202,45,FALSE())),0,(VLOOKUP($A35,'Import OffPeak'!$A$3:AX$99,45,FALSE())-VLOOKUP($A35,'Import OffPeak change'!$A$106:AX$202,45,FALSE())))</f>
        <v>0</v>
      </c>
      <c r="AT35" s="193" t="n">
        <f aca="false">IF(ISERROR(VLOOKUP($A35,'Import OffPeak'!$A$3:AY$99,46,FALSE())-VLOOKUP($A35,'Import OffPeak change'!$A$106:AY$202,46,FALSE())),0,(VLOOKUP($A35,'Import OffPeak'!$A$3:AY$99,46,FALSE())-VLOOKUP($A35,'Import OffPeak change'!$A$106:AY$202,46,FALSE())))</f>
        <v>0</v>
      </c>
      <c r="AU35" s="193" t="n">
        <f aca="false">IF(ISERROR(VLOOKUP($A35,'Import OffPeak'!$A$3:AZ$99,47,FALSE())-VLOOKUP($A35,'Import OffPeak change'!$A$106:AZ$202,47,FALSE())),0,(VLOOKUP($A35,'Import OffPeak'!$A$3:AZ$99,47,FALSE())-VLOOKUP($A35,'Import OffPeak change'!$A$106:AZ$202,47,FALSE())))</f>
        <v>0</v>
      </c>
      <c r="AV35" s="193" t="n">
        <f aca="false">IF(ISERROR(VLOOKUP($A35,'Import OffPeak'!$A$3:BA$99,48,FALSE())-VLOOKUP($A35,'Import OffPeak change'!$A$106:BA$202,48,FALSE())),0,(VLOOKUP($A35,'Import OffPeak'!$A$3:BA$99,48,FALSE())-VLOOKUP($A35,'Import OffPeak change'!$A$106:BA$202,48,FALSE())))</f>
        <v>0</v>
      </c>
      <c r="AW35" s="193" t="n">
        <f aca="false">IF(ISERROR(VLOOKUP($A35,'Import OffPeak'!$A$3:BB$99,49,FALSE())-VLOOKUP($A35,'Import OffPeak change'!$A$106:BB$202,49,FALSE())),0,(VLOOKUP($A35,'Import OffPeak'!$A$3:BB$99,49,FALSE())-VLOOKUP($A35,'Import OffPeak change'!$A$106:BB$202,49,FALSE())))</f>
        <v>0</v>
      </c>
      <c r="AX35" s="193" t="n">
        <f aca="false">IF(ISERROR(VLOOKUP($A35,'Import OffPeak'!$A$3:BC$99,50,FALSE())-VLOOKUP($A35,'Import OffPeak change'!$A$106:BC$202,50,FALSE())),0,(VLOOKUP($A35,'Import OffPeak'!$A$3:BC$99,50,FALSE())-VLOOKUP($A35,'Import OffPeak change'!$A$106:BC$202,50,FALSE())))</f>
        <v>0</v>
      </c>
      <c r="AY35" s="193" t="n">
        <f aca="false">IF(ISERROR(VLOOKUP($A35,'Import OffPeak'!$A$3:BD$99,51,FALSE())-VLOOKUP($A35,'Import OffPeak change'!$A$106:BD$202,51,FALSE())),0,(VLOOKUP($A35,'Import OffPeak'!$A$3:BD$99,51,FALSE())-VLOOKUP($A35,'Import OffPeak change'!$A$106:BD$202,51,FALSE())))</f>
        <v>0</v>
      </c>
      <c r="AZ35" s="193" t="n">
        <f aca="false">IF(ISERROR(VLOOKUP($A35,'Import OffPeak'!$A$3:BE$99,52,FALSE())-VLOOKUP($A35,'Import OffPeak change'!$A$106:BE$202,52,FALSE())),0,(VLOOKUP($A35,'Import OffPeak'!$A$3:BE$99,52,FALSE())-VLOOKUP($A35,'Import OffPeak change'!$A$106:BE$202,52,FALSE())))</f>
        <v>0</v>
      </c>
      <c r="BA35" s="193" t="n">
        <f aca="false">IF(ISERROR(VLOOKUP($A35,'Import OffPeak'!$A$3:BF$99,53,FALSE())-VLOOKUP($A35,'Import OffPeak change'!$A$106:BF$202,53,FALSE())),0,(VLOOKUP($A35,'Import OffPeak'!$A$3:BF$99,53,FALSE())-VLOOKUP($A35,'Import OffPeak change'!$A$106:BF$202,53,FALSE())))</f>
        <v>0</v>
      </c>
      <c r="BB35" s="193" t="n">
        <f aca="false">IF(ISERROR(VLOOKUP($A35,'Import OffPeak'!$A$3:BG$99,54,FALSE())-VLOOKUP($A35,'Import OffPeak change'!$A$106:BG$202,54,FALSE())),0,(VLOOKUP($A35,'Import OffPeak'!$A$3:BG$99,54,FALSE())-VLOOKUP($A35,'Import OffPeak change'!$A$106:BG$202,54,FALSE())))</f>
        <v>0</v>
      </c>
      <c r="BC35" s="193" t="n">
        <f aca="false">IF(ISERROR(VLOOKUP($A35,'Import OffPeak'!$A$3:BH$99,55,FALSE())-VLOOKUP($A35,'Import OffPeak change'!$A$106:BH$202,55,FALSE())),0,(VLOOKUP($A35,'Import OffPeak'!$A$3:BH$99,55,FALSE())-VLOOKUP($A35,'Import OffPeak change'!$A$106:BH$202,55,FALSE())))</f>
        <v>0</v>
      </c>
      <c r="BD35" s="193" t="n">
        <f aca="false">IF(ISERROR(VLOOKUP($A35,'Import OffPeak'!$A$3:BI$99,56,FALSE())-VLOOKUP($A35,'Import OffPeak change'!$A$106:BI$202,56,FALSE())),0,(VLOOKUP($A35,'Import OffPeak'!$A$3:BI$99,56,FALSE())-VLOOKUP($A35,'Import OffPeak change'!$A$106:BI$202,56,FALSE())))</f>
        <v>0</v>
      </c>
      <c r="BE35" s="193" t="n">
        <f aca="false">IF(ISERROR(VLOOKUP($A35,'Import OffPeak'!$A$3:BJ$99,57,FALSE())-VLOOKUP($A35,'Import OffPeak change'!$A$106:BJ$202,57,FALSE())),0,(VLOOKUP($A35,'Import OffPeak'!$A$3:BJ$99,57,FALSE())-VLOOKUP($A35,'Import OffPeak change'!$A$106:BJ$202,57,FALSE())))</f>
        <v>0</v>
      </c>
      <c r="BF35" s="193" t="n">
        <f aca="false">IF(ISERROR(VLOOKUP($A35,'Import OffPeak'!$A$3:BK$99,58,FALSE())-VLOOKUP($A35,'Import OffPeak change'!$A$106:BK$202,58,FALSE())),0,(VLOOKUP($A35,'Import OffPeak'!$A$3:BK$99,58,FALSE())-VLOOKUP($A35,'Import OffPeak change'!$A$106:BK$202,58,FALSE())))</f>
        <v>0</v>
      </c>
      <c r="BG35" s="193" t="n">
        <f aca="false">IF(ISERROR(VLOOKUP($A35,'Import OffPeak'!$A$3:BL$99,59,FALSE())-VLOOKUP($A35,'Import OffPeak change'!$A$106:BL$202,59,FALSE())),0,(VLOOKUP($A35,'Import OffPeak'!$A$3:BL$99,59,FALSE())-VLOOKUP($A35,'Import OffPeak change'!$A$106:BL$202,59,FALSE())))</f>
        <v>0</v>
      </c>
      <c r="BH35" s="193" t="n">
        <f aca="false">IF(ISERROR(VLOOKUP($A35,'Import OffPeak'!$A$3:BM$99,60,FALSE())-VLOOKUP($A35,'Import OffPeak change'!$A$106:BM$202,60,FALSE())),0,(VLOOKUP($A35,'Import OffPeak'!$A$3:BM$99,60,FALSE())-VLOOKUP($A35,'Import OffPeak change'!$A$106:BM$202,60,FALSE())))</f>
        <v>0</v>
      </c>
      <c r="BI35" s="193" t="n">
        <f aca="false">IF(ISERROR(VLOOKUP($A35,'Import OffPeak'!$A$3:BN$99,61,FALSE())-VLOOKUP($A35,'Import OffPeak change'!$A$106:BN$202,61,FALSE())),0,(VLOOKUP($A35,'Import OffPeak'!$A$3:BN$99,61,FALSE())-VLOOKUP($A35,'Import OffPeak change'!$A$106:BN$202,61,FALSE())))</f>
        <v>0</v>
      </c>
      <c r="BJ35" s="193" t="n">
        <f aca="false">IF(ISERROR(VLOOKUP($A35,'Import OffPeak'!$A$3:BO$99,62,FALSE())-VLOOKUP($A35,'Import OffPeak change'!$A$106:BO$202,62,FALSE())),0,(VLOOKUP($A35,'Import OffPeak'!$A$3:BO$99,62,FALSE())-VLOOKUP($A35,'Import OffPeak change'!$A$106:BO$202,62,FALSE())))</f>
        <v>0</v>
      </c>
      <c r="BK35" s="193" t="n">
        <f aca="false">IF(ISERROR(VLOOKUP($A35,'Import OffPeak'!$A$3:BP$99,63,FALSE())-VLOOKUP($A35,'Import OffPeak change'!$A$106:BP$202,63,FALSE())),0,(VLOOKUP($A35,'Import OffPeak'!$A$3:BP$99,63,FALSE())-VLOOKUP($A35,'Import OffPeak change'!$A$106:BP$202,63,FALSE())))</f>
        <v>0</v>
      </c>
      <c r="BL35" s="193" t="n">
        <f aca="false">IF(ISERROR(VLOOKUP($A35,'Import OffPeak'!$A$3:BQ$99,64,FALSE())-VLOOKUP($A35,'Import OffPeak change'!$A$106:BQ$202,64,FALSE())),0,(VLOOKUP($A35,'Import OffPeak'!$A$3:BQ$99,64,FALSE())-VLOOKUP($A35,'Import OffPeak change'!$A$106:BQ$202,64,FALSE())))</f>
        <v>0</v>
      </c>
      <c r="BM35" s="193" t="n">
        <f aca="false">IF(ISERROR(VLOOKUP($A35,'Import OffPeak'!$A$3:BR$99,65,FALSE())-VLOOKUP($A35,'Import OffPeak change'!$A$106:BR$202,65,FALSE())),0,(VLOOKUP($A35,'Import OffPeak'!$A$3:BR$99,65,FALSE())-VLOOKUP($A35,'Import OffPeak change'!$A$106:BR$202,65,FALSE())))</f>
        <v>0</v>
      </c>
      <c r="BN35" s="193" t="n">
        <f aca="false">IF(ISERROR(VLOOKUP($A35,'Import OffPeak'!$A$3:BS$99,66,FALSE())-VLOOKUP($A35,'Import OffPeak change'!$A$106:BS$202,66,FALSE())),0,(VLOOKUP($A35,'Import OffPeak'!$A$3:BS$99,66,FALSE())-VLOOKUP($A35,'Import OffPeak change'!$A$106:BS$202,66,FALSE())))</f>
        <v>0</v>
      </c>
      <c r="BO35" s="193" t="n">
        <f aca="false">IF(ISERROR(VLOOKUP($A35,'Import OffPeak'!$A$3:BT$99,67,FALSE())-VLOOKUP($A35,'Import OffPeak change'!$A$106:BT$202,67,FALSE())),0,(VLOOKUP($A35,'Import OffPeak'!$A$3:BT$99,67,FALSE())-VLOOKUP($A35,'Import OffPeak change'!$A$106:BT$202,67,FALSE())))</f>
        <v>0</v>
      </c>
      <c r="BP35" s="193" t="n">
        <f aca="false">IF(ISERROR(VLOOKUP($A35,'Import OffPeak'!$A$3:BU$99,68,FALSE())-VLOOKUP($A35,'Import OffPeak change'!$A$106:BU$202,68,FALSE())),0,(VLOOKUP($A35,'Import OffPeak'!$A$3:BU$99,68,FALSE())-VLOOKUP($A35,'Import OffPeak change'!$A$106:BU$202,68,FALSE())))</f>
        <v>0</v>
      </c>
      <c r="BQ35" s="193" t="n">
        <f aca="false">IF(ISERROR(VLOOKUP($A35,'Import OffPeak'!$A$3:BV$99,69,FALSE())-VLOOKUP($A35,'Import OffPeak change'!$A$106:BV$202,69,FALSE())),0,(VLOOKUP($A35,'Import OffPeak'!$A$3:BV$99,69,FALSE())-VLOOKUP($A35,'Import OffPeak change'!$A$106:BV$202,69,FALSE())))</f>
        <v>0</v>
      </c>
      <c r="BR35" s="193" t="n">
        <f aca="false">IF(ISERROR(VLOOKUP($A35,'Import OffPeak'!$A$3:BW$99,70,FALSE())-VLOOKUP($A35,'Import OffPeak change'!$A$106:BW$202,70,FALSE())),0,(VLOOKUP($A35,'Import OffPeak'!$A$3:BW$99,70,FALSE())-VLOOKUP($A35,'Import OffPeak change'!$A$106:BW$202,70,FALSE())))</f>
        <v>0</v>
      </c>
      <c r="BS35" s="193" t="n">
        <f aca="false">IF(ISERROR(VLOOKUP($A35,'Import OffPeak'!$A$3:BX$99,71,FALSE())-VLOOKUP($A35,'Import OffPeak change'!$A$106:BX$202,71,FALSE())),0,(VLOOKUP($A35,'Import OffPeak'!$A$3:BX$99,71,FALSE())-VLOOKUP($A35,'Import OffPeak change'!$A$106:BX$202,71,FALSE())))</f>
        <v>0</v>
      </c>
      <c r="BT35" s="193" t="n">
        <f aca="false">IF(ISERROR(VLOOKUP($A35,'Import OffPeak'!$A$3:BY$99,72,FALSE())-VLOOKUP($A35,'Import OffPeak change'!$A$106:BY$202,72,FALSE())),0,(VLOOKUP($A35,'Import OffPeak'!$A$3:BY$99,72,FALSE())-VLOOKUP($A35,'Import OffPeak change'!$A$106:BY$202,72,FALSE())))</f>
        <v>0</v>
      </c>
      <c r="BU35" s="193" t="n">
        <f aca="false">IF(ISERROR(VLOOKUP($A35,'Import OffPeak'!$A$3:BZ$99,73,FALSE())-VLOOKUP($A35,'Import OffPeak change'!$A$106:BZ$202,73,FALSE())),0,(VLOOKUP($A35,'Import OffPeak'!$A$3:BZ$99,73,FALSE())-VLOOKUP($A35,'Import OffPeak change'!$A$106:BZ$202,73,FALSE())))</f>
        <v>0</v>
      </c>
      <c r="BV35" s="193" t="n">
        <f aca="false">IF(ISERROR(VLOOKUP($A35,'Import OffPeak'!$A$3:CA$99,74,FALSE())-VLOOKUP($A35,'Import OffPeak change'!$A$106:CA$202,74,FALSE())),0,(VLOOKUP($A35,'Import OffPeak'!$A$3:CA$99,74,FALSE())-VLOOKUP($A35,'Import OffPeak change'!$A$106:CA$202,74,FALSE())))</f>
        <v>0</v>
      </c>
      <c r="BW35" s="193" t="n">
        <f aca="false">IF(ISERROR(VLOOKUP($A35,'Import OffPeak'!$A$3:CB$99,75,FALSE())-VLOOKUP($A35,'Import OffPeak change'!$A$106:CB$202,75,FALSE())),0,(VLOOKUP($A35,'Import OffPeak'!$A$3:CB$99,75,FALSE())-VLOOKUP($A35,'Import OffPeak change'!$A$106:CB$202,75,FALSE())))</f>
        <v>0</v>
      </c>
      <c r="BX35" s="193" t="n">
        <f aca="false">IF(ISERROR(VLOOKUP($A35,'Import OffPeak'!$A$3:CC$99,76,FALSE())-VLOOKUP($A35,'Import OffPeak change'!$A$106:CC$202,76,FALSE())),0,(VLOOKUP($A35,'Import OffPeak'!$A$3:CC$99,76,FALSE())-VLOOKUP($A35,'Import OffPeak change'!$A$106:CC$202,76,FALSE())))</f>
        <v>0</v>
      </c>
      <c r="BY35" s="193" t="n">
        <f aca="false">IF(ISERROR(VLOOKUP($A35,'Import OffPeak'!$A$3:CD$99,77,FALSE())-VLOOKUP($A35,'Import OffPeak change'!$A$106:CD$202,77,FALSE())),0,(VLOOKUP($A35,'Import OffPeak'!$A$3:CD$99,77,FALSE())-VLOOKUP($A35,'Import OffPeak change'!$A$106:CD$202,77,FALSE())))</f>
        <v>0</v>
      </c>
      <c r="BZ35" s="193" t="n">
        <f aca="false">IF(ISERROR(VLOOKUP($A35,'Import OffPeak'!$A$3:CE$99,78,FALSE())-VLOOKUP($A35,'Import OffPeak change'!$A$106:CE$202,78,FALSE())),0,(VLOOKUP($A35,'Import OffPeak'!$A$3:CE$99,78,FALSE())-VLOOKUP($A35,'Import OffPeak change'!$A$106:CE$202,78,FALSE())))</f>
        <v>0</v>
      </c>
      <c r="CA35" s="193" t="n">
        <f aca="false">IF(ISERROR(VLOOKUP($A35,'Import OffPeak'!$A$3:CF$99,79,FALSE())-VLOOKUP($A35,'Import OffPeak change'!$A$106:CF$202,79,FALSE())),0,(VLOOKUP($A35,'Import OffPeak'!$A$3:CF$99,79,FALSE())-VLOOKUP($A35,'Import OffPeak change'!$A$106:CF$202,79,FALSE())))</f>
        <v>0</v>
      </c>
      <c r="CB35" s="193" t="n">
        <f aca="false">IF(ISERROR(VLOOKUP($A35,'Import OffPeak'!$A$3:CG$99,80,FALSE())-VLOOKUP($A35,'Import OffPeak change'!$A$106:CG$202,80,FALSE())),0,(VLOOKUP($A35,'Import OffPeak'!$A$3:CG$99,80,FALSE())-VLOOKUP($A35,'Import OffPeak change'!$A$106:CG$202,80,FALSE())))</f>
        <v>0</v>
      </c>
      <c r="CC35" s="193" t="n">
        <f aca="false">IF(ISERROR(VLOOKUP($A35,'Import OffPeak'!$A$3:CH$99,81,FALSE())-VLOOKUP($A35,'Import OffPeak change'!$A$106:CH$202,81,FALSE())),0,(VLOOKUP($A35,'Import OffPeak'!$A$3:CH$99,81,FALSE())-VLOOKUP($A35,'Import OffPeak change'!$A$106:CH$202,81,FALSE())))</f>
        <v>0</v>
      </c>
      <c r="CD35" s="193" t="n">
        <f aca="false">IF(ISERROR(VLOOKUP($A35,'Import OffPeak'!$A$3:CI$99,82,FALSE())-VLOOKUP($A35,'Import OffPeak change'!$A$106:CI$202,82,FALSE())),0,(VLOOKUP($A35,'Import OffPeak'!$A$3:CI$99,82,FALSE())-VLOOKUP($A35,'Import OffPeak change'!$A$106:CI$202,82,FALSE())))</f>
        <v>0</v>
      </c>
      <c r="CE35" s="193" t="n">
        <f aca="false">IF(ISERROR(VLOOKUP($A35,'Import OffPeak'!$A$3:CJ$99,83,FALSE())-VLOOKUP($A35,'Import OffPeak change'!$A$106:CJ$202,83,FALSE())),0,(VLOOKUP($A35,'Import OffPeak'!$A$3:CJ$99,83,FALSE())-VLOOKUP($A35,'Import OffPeak change'!$A$106:CJ$202,83,FALSE())))</f>
        <v>0</v>
      </c>
      <c r="CF35" s="193" t="n">
        <f aca="false">IF(ISERROR(VLOOKUP($A35,'Import OffPeak'!$A$3:CK$99,84,FALSE())-VLOOKUP($A35,'Import OffPeak change'!$A$106:CK$202,84,FALSE())),0,(VLOOKUP($A35,'Import OffPeak'!$A$3:CK$99,84,FALSE())-VLOOKUP($A35,'Import OffPeak change'!$A$106:CK$202,84,FALSE())))</f>
        <v>0</v>
      </c>
      <c r="CG35" s="193" t="n">
        <f aca="false">IF(ISERROR(VLOOKUP($A35,'Import OffPeak'!$A$3:CL$99,85,FALSE())-VLOOKUP($A35,'Import OffPeak change'!$A$106:CL$202,85,FALSE())),0,(VLOOKUP($A35,'Import OffPeak'!$A$3:CL$99,85,FALSE())-VLOOKUP($A35,'Import OffPeak change'!$A$106:CL$202,85,FALSE())))</f>
        <v>0</v>
      </c>
      <c r="CH35" s="193" t="n">
        <f aca="false">IF(ISERROR(VLOOKUP($A35,'Import OffPeak'!$A$3:CM$99,86,FALSE())-VLOOKUP($A35,'Import OffPeak change'!$A$106:CM$202,86,FALSE())),0,(VLOOKUP($A35,'Import OffPeak'!$A$3:CM$99,86,FALSE())-VLOOKUP($A35,'Import OffPeak change'!$A$106:CM$202,86,FALSE())))</f>
        <v>0</v>
      </c>
      <c r="CI35" s="193" t="n">
        <f aca="false">IF(ISERROR(VLOOKUP($A35,'Import OffPeak'!$A$3:CN$99,87,FALSE())-VLOOKUP($A35,'Import OffPeak change'!$A$106:CN$202,87,FALSE())),0,(VLOOKUP($A35,'Import OffPeak'!$A$3:CN$99,87,FALSE())-VLOOKUP($A35,'Import OffPeak change'!$A$106:CN$202,87,FALSE())))</f>
        <v>0</v>
      </c>
      <c r="CJ35" s="193" t="n">
        <f aca="false">IF(ISERROR(VLOOKUP($A35,'Import OffPeak'!$A$3:CO$99,88,FALSE())-VLOOKUP($A35,'Import OffPeak change'!$A$106:CO$202,88,FALSE())),0,(VLOOKUP($A35,'Import OffPeak'!$A$3:CO$99,88,FALSE())-VLOOKUP($A35,'Import OffPeak change'!$A$106:CO$202,88,FALSE())))</f>
        <v>0</v>
      </c>
      <c r="CK35" s="193" t="n">
        <f aca="false">IF(ISERROR(VLOOKUP($A35,'Import OffPeak'!$A$3:CP$99,89,FALSE())-VLOOKUP($A35,'Import OffPeak change'!$A$106:CP$202,89,FALSE())),0,(VLOOKUP($A35,'Import OffPeak'!$A$3:CP$99,89,FALSE())-VLOOKUP($A35,'Import OffPeak change'!$A$106:CP$202,89,FALSE())))</f>
        <v>0</v>
      </c>
      <c r="CL35" s="193" t="n">
        <f aca="false">IF(ISERROR(VLOOKUP($A35,'Import OffPeak'!$A$3:CQ$99,90,FALSE())-VLOOKUP($A35,'Import OffPeak change'!$A$106:CQ$202,90,FALSE())),0,(VLOOKUP($A35,'Import OffPeak'!$A$3:CQ$99,90,FALSE())-VLOOKUP($A35,'Import OffPeak change'!$A$106:CQ$202,90,FALSE())))</f>
        <v>0</v>
      </c>
      <c r="CM35" s="193" t="n">
        <f aca="false">IF(ISERROR(VLOOKUP($A35,'Import OffPeak'!$A$3:CR$99,91,FALSE())-VLOOKUP($A35,'Import OffPeak change'!$A$106:CR$202,91,FALSE())),0,(VLOOKUP($A35,'Import OffPeak'!$A$3:CR$99,91,FALSE())-VLOOKUP($A35,'Import OffPeak change'!$A$106:CR$202,91,FALSE())))</f>
        <v>0</v>
      </c>
      <c r="CN35" s="193" t="n">
        <f aca="false">IF(ISERROR(VLOOKUP($A35,'Import OffPeak'!$A$3:CS$99,92,FALSE())-VLOOKUP($A35,'Import OffPeak change'!$A$106:CS$202,92,FALSE())),0,(VLOOKUP($A35,'Import OffPeak'!$A$3:CS$99,92,FALSE())-VLOOKUP($A35,'Import OffPeak change'!$A$106:CS$202,92,FALSE())))</f>
        <v>0</v>
      </c>
      <c r="CO35" s="193" t="n">
        <f aca="false">IF(ISERROR(VLOOKUP($A35,'Import OffPeak'!$A$3:CT$99,93,FALSE())-VLOOKUP($A35,'Import OffPeak change'!$A$106:CT$202,93,FALSE())),0,(VLOOKUP($A35,'Import OffPeak'!$A$3:CT$99,93,FALSE())-VLOOKUP($A35,'Import OffPeak change'!$A$106:CT$202,93,FALSE())))</f>
        <v>0</v>
      </c>
      <c r="CP35" s="193" t="n">
        <f aca="false">IF(ISERROR(VLOOKUP($A35,'Import OffPeak'!$A$3:CU$99,94,FALSE())-VLOOKUP($A35,'Import OffPeak change'!$A$106:CU$202,94,FALSE())),0,(VLOOKUP($A35,'Import OffPeak'!$A$3:CU$99,94,FALSE())-VLOOKUP($A35,'Import OffPeak change'!$A$106:CU$202,94,FALSE())))</f>
        <v>0</v>
      </c>
      <c r="CQ35" s="193" t="n">
        <f aca="false">IF(ISERROR(VLOOKUP($A35,'Import OffPeak'!$A$3:CV$99,95,FALSE())-VLOOKUP($A35,'Import OffPeak change'!$A$106:CV$202,95,FALSE())),0,(VLOOKUP($A35,'Import OffPeak'!$A$3:CV$99,95,FALSE())-VLOOKUP($A35,'Import OffPeak change'!$A$106:CV$202,95,FALSE())))</f>
        <v>0</v>
      </c>
      <c r="CR35" s="193" t="n">
        <f aca="false">IF(ISERROR(VLOOKUP($A35,'Import OffPeak'!$A$3:CW$99,96,FALSE())-VLOOKUP($A35,'Import OffPeak change'!$A$106:CW$202,96,FALSE())),0,(VLOOKUP($A35,'Import OffPeak'!$A$3:CW$99,96,FALSE())-VLOOKUP($A35,'Import OffPeak change'!$A$106:CW$202,96,FALSE())))</f>
        <v>0</v>
      </c>
      <c r="CS35" s="193" t="n">
        <f aca="false">IF(ISERROR(VLOOKUP($A35,'Import OffPeak'!$A$3:CX$99,97,FALSE())-VLOOKUP($A35,'Import OffPeak change'!$A$106:CX$202,97,FALSE())),0,(VLOOKUP($A35,'Import OffPeak'!$A$3:CX$99,97,FALSE())-VLOOKUP($A35,'Import OffPeak change'!$A$106:CX$202,97,FALSE())))</f>
        <v>0</v>
      </c>
      <c r="CT35" s="193" t="n">
        <f aca="false">IF(ISERROR(VLOOKUP($A35,'Import OffPeak'!$A$3:CY$99,98,FALSE())-VLOOKUP($A35,'Import OffPeak change'!$A$106:CY$202,98,FALSE())),0,(VLOOKUP($A35,'Import OffPeak'!$A$3:CY$99,98,FALSE())-VLOOKUP($A35,'Import OffPeak change'!$A$106:CY$202,98,FALSE())))</f>
        <v>0</v>
      </c>
      <c r="CU35" s="193" t="n">
        <f aca="false">IF(ISERROR(VLOOKUP($A35,'Import OffPeak'!$A$3:CZ$99,99,FALSE())-VLOOKUP($A35,'Import OffPeak change'!$A$106:CZ$202,99,FALSE())),0,(VLOOKUP($A35,'Import OffPeak'!$A$3:CZ$99,99,FALSE())-VLOOKUP($A35,'Import OffPeak change'!$A$106:CZ$202,99,FALSE())))</f>
        <v>0</v>
      </c>
      <c r="CV35" s="193" t="n">
        <f aca="false">IF(ISERROR(VLOOKUP($A35,'Import OffPeak'!$A$3:DA$99,100,FALSE())-VLOOKUP($A35,'Import OffPeak change'!$A$106:DA$202,100,FALSE())),0,(VLOOKUP($A35,'Import OffPeak'!$A$3:DA$99,100,FALSE())-VLOOKUP($A35,'Import OffPeak change'!$A$106:DA$202,100,FALSE())))</f>
        <v>0</v>
      </c>
      <c r="CW35" s="193" t="n">
        <f aca="false">IF(ISERROR(VLOOKUP($A35,'Import OffPeak'!$A$3:DB$99,101,FALSE())-VLOOKUP($A35,'Import OffPeak change'!$A$106:DB$202,101,FALSE())),0,(VLOOKUP($A35,'Import OffPeak'!$A$3:DB$99,101,FALSE())-VLOOKUP($A35,'Import OffPeak change'!$A$106:DB$202,101,FALSE())))</f>
        <v>0</v>
      </c>
      <c r="CX35" s="193" t="n">
        <f aca="false">IF(ISERROR(VLOOKUP($A35,'Import OffPeak'!$A$3:DC$99,102,FALSE())-VLOOKUP($A35,'Import OffPeak change'!$A$106:DC$202,102,FALSE())),0,(VLOOKUP($A35,'Import OffPeak'!$A$3:DC$99,102,FALSE())-VLOOKUP($A35,'Import OffPeak change'!$A$106:DC$202,102,FALSE())))</f>
        <v>0</v>
      </c>
      <c r="CY35" s="193" t="n">
        <f aca="false">IF(ISERROR(VLOOKUP($A35,'Import OffPeak'!$A$3:DD$99,103,FALSE())-VLOOKUP($A35,'Import OffPeak change'!$A$106:DD$202,103,FALSE())),0,(VLOOKUP($A35,'Import OffPeak'!$A$3:DD$99,103,FALSE())-VLOOKUP($A35,'Import OffPeak change'!$A$106:DD$202,103,FALSE())))</f>
        <v>0</v>
      </c>
      <c r="CZ35" s="193" t="n">
        <f aca="false">IF(ISERROR(VLOOKUP($A35,'Import OffPeak'!$A$3:DE$99,104,FALSE())-VLOOKUP($A35,'Import OffPeak change'!$A$106:DE$202,104,FALSE())),0,(VLOOKUP($A35,'Import OffPeak'!$A$3:DE$99,104,FALSE())-VLOOKUP($A35,'Import OffPeak change'!$A$106:DE$202,104,FALSE())))</f>
        <v>0</v>
      </c>
      <c r="DA35" s="193" t="n">
        <f aca="false">IF(ISERROR(VLOOKUP($A35,'Import OffPeak'!$A$3:DF$99,105,FALSE())-VLOOKUP($A35,'Import OffPeak change'!$A$106:DF$202,105,FALSE())),0,(VLOOKUP($A35,'Import OffPeak'!$A$3:DF$99,105,FALSE())-VLOOKUP($A35,'Import OffPeak change'!$A$106:DF$202,105,FALSE())))</f>
        <v>0</v>
      </c>
      <c r="DB35" s="193" t="n">
        <f aca="false">IF(ISERROR(VLOOKUP($A35,'Import OffPeak'!$A$3:DG$99,106,FALSE())-VLOOKUP($A35,'Import OffPeak change'!$A$106:DG$202,106,FALSE())),0,(VLOOKUP($A35,'Import OffPeak'!$A$3:DG$99,106,FALSE())-VLOOKUP($A35,'Import OffPeak change'!$A$106:DG$202,106,FALSE())))</f>
        <v>0</v>
      </c>
      <c r="DC35" s="193" t="n">
        <f aca="false">IF(ISERROR(VLOOKUP($A35,'Import OffPeak'!$A$3:DH$99,107,FALSE())-VLOOKUP($A35,'Import OffPeak change'!$A$106:DH$202,107,FALSE())),0,(VLOOKUP($A35,'Import OffPeak'!$A$3:DH$99,107,FALSE())-VLOOKUP($A35,'Import OffPeak change'!$A$106:DH$202,107,FALSE())))</f>
        <v>0</v>
      </c>
      <c r="DD35" s="193" t="n">
        <f aca="false">IF(ISERROR(VLOOKUP($A35,'Import OffPeak'!$A$3:DI$99,108,FALSE())-VLOOKUP($A35,'Import OffPeak change'!$A$106:DI$202,108,FALSE())),0,(VLOOKUP($A35,'Import OffPeak'!$A$3:DI$99,108,FALSE())-VLOOKUP($A35,'Import OffPeak change'!$A$106:DI$202,108,FALSE())))</f>
        <v>0</v>
      </c>
      <c r="DE35" s="193" t="n">
        <f aca="false">IF(ISERROR(VLOOKUP($A35,'Import OffPeak'!$A$3:DJ$99,109,FALSE())-VLOOKUP($A35,'Import OffPeak change'!$A$106:DJ$202,109,FALSE())),0,(VLOOKUP($A35,'Import OffPeak'!$A$3:DJ$99,109,FALSE())-VLOOKUP($A35,'Import OffPeak change'!$A$106:DJ$202,109,FALSE())))</f>
        <v>0</v>
      </c>
      <c r="DF35" s="193" t="n">
        <f aca="false">IF(ISERROR(VLOOKUP($A35,'Import OffPeak'!$A$3:DK$99,110,FALSE())-VLOOKUP($A35,'Import OffPeak change'!$A$106:DK$202,110,FALSE())),0,(VLOOKUP($A35,'Import OffPeak'!$A$3:DK$99,110,FALSE())-VLOOKUP($A35,'Import OffPeak change'!$A$106:DK$202,110,FALSE())))</f>
        <v>0</v>
      </c>
      <c r="DG35" s="193" t="n">
        <f aca="false">IF(ISERROR(VLOOKUP($A35,'Import OffPeak'!$A$3:DL$99,111,FALSE())-VLOOKUP($A35,'Import OffPeak change'!$A$106:DL$202,111,FALSE())),0,(VLOOKUP($A35,'Import OffPeak'!$A$3:DL$99,111,FALSE())-VLOOKUP($A35,'Import OffPeak change'!$A$106:DL$202,111,FALSE())))</f>
        <v>0</v>
      </c>
      <c r="DH35" s="193" t="n">
        <f aca="false">IF(ISERROR(VLOOKUP($A35,'Import OffPeak'!$A$3:DM$99,112,FALSE())-VLOOKUP($A35,'Import OffPeak change'!$A$106:DM$202,112,FALSE())),0,(VLOOKUP($A35,'Import OffPeak'!$A$3:DM$99,112,FALSE())-VLOOKUP($A35,'Import OffPeak change'!$A$106:DM$202,112,FALSE())))</f>
        <v>0</v>
      </c>
      <c r="DI35" s="193" t="n">
        <f aca="false">IF(ISERROR(VLOOKUP($A35,'Import OffPeak'!$A$3:DN$99,113,FALSE())-VLOOKUP($A35,'Import OffPeak change'!$A$106:DN$202,113,FALSE())),0,(VLOOKUP($A35,'Import OffPeak'!$A$3:DN$99,113,FALSE())-VLOOKUP($A35,'Import OffPeak change'!$A$106:DN$202,113,FALSE())))</f>
        <v>0</v>
      </c>
      <c r="DJ35" s="193" t="n">
        <f aca="false">IF(ISERROR(VLOOKUP($A35,'Import OffPeak'!$A$3:DO$99,114,FALSE())-VLOOKUP($A35,'Import OffPeak change'!$A$106:DO$202,114,FALSE())),0,(VLOOKUP($A35,'Import OffPeak'!$A$3:DO$99,114,FALSE())-VLOOKUP($A35,'Import OffPeak change'!$A$106:DO$202,114,FALSE())))</f>
        <v>0</v>
      </c>
      <c r="DK35" s="193" t="n">
        <f aca="false">IF(ISERROR(VLOOKUP($A35,'Import OffPeak'!$A$3:DP$99,115,FALSE())-VLOOKUP($A35,'Import OffPeak change'!$A$106:DP$202,115,FALSE())),0,(VLOOKUP($A35,'Import OffPeak'!$A$3:DP$99,115,FALSE())-VLOOKUP($A35,'Import OffPeak change'!$A$106:DP$202,115,FALSE())))</f>
        <v>0</v>
      </c>
      <c r="DL35" s="193" t="n">
        <f aca="false">IF(ISERROR(VLOOKUP($A35,'Import OffPeak'!$A$3:DQ$99,116,FALSE())-VLOOKUP($A35,'Import OffPeak change'!$A$106:DQ$202,116,FALSE())),0,(VLOOKUP($A35,'Import OffPeak'!$A$3:DQ$99,116,FALSE())-VLOOKUP($A35,'Import OffPeak change'!$A$106:DQ$202,116,FALSE())))</f>
        <v>0</v>
      </c>
      <c r="DM35" s="193" t="n">
        <f aca="false">IF(ISERROR(VLOOKUP($A35,'Import OffPeak'!$A$3:DR$99,117,FALSE())-VLOOKUP($A35,'Import OffPeak change'!$A$106:DR$202,117,FALSE())),0,(VLOOKUP($A35,'Import OffPeak'!$A$3:DR$99,117,FALSE())-VLOOKUP($A35,'Import OffPeak change'!$A$106:DR$202,117,FALSE())))</f>
        <v>0</v>
      </c>
      <c r="DN35" s="193" t="n">
        <f aca="false">IF(ISERROR(VLOOKUP($A35,'Import OffPeak'!$A$3:DS$99,118,FALSE())-VLOOKUP($A35,'Import OffPeak change'!$A$106:DS$202,118,FALSE())),0,(VLOOKUP($A35,'Import OffPeak'!$A$3:DS$99,118,FALSE())-VLOOKUP($A35,'Import OffPeak change'!$A$106:DS$202,118,FALSE())))</f>
        <v>0</v>
      </c>
      <c r="DO35" s="193" t="n">
        <f aca="false">IF(ISERROR(VLOOKUP($A35,'Import OffPeak'!$A$3:DT$99,119,FALSE())-VLOOKUP($A35,'Import OffPeak change'!$A$106:DT$202,119,FALSE())),0,(VLOOKUP($A35,'Import OffPeak'!$A$3:DT$99,119,FALSE())-VLOOKUP($A35,'Import OffPeak change'!$A$106:DT$202,119,FALSE())))</f>
        <v>0</v>
      </c>
      <c r="DP35" s="193" t="n">
        <f aca="false">IF(ISERROR(VLOOKUP($A35,'Import OffPeak'!$A$3:DU$99,120,FALSE())-VLOOKUP($A35,'Import OffPeak change'!$A$106:DU$202,120,FALSE())),0,(VLOOKUP($A35,'Import OffPeak'!$A$3:DU$99,120,FALSE())-VLOOKUP($A35,'Import OffPeak change'!$A$106:DU$202,120,FALSE())))</f>
        <v>0</v>
      </c>
      <c r="DQ35" s="193" t="n">
        <f aca="false">IF(ISERROR(VLOOKUP($A35,'Import OffPeak'!$A$3:DV$99,121,FALSE())-VLOOKUP($A35,'Import OffPeak change'!$A$106:DV$202,121,FALSE())),0,(VLOOKUP($A35,'Import OffPeak'!$A$3:DV$99,121,FALSE())-VLOOKUP($A35,'Import OffPeak change'!$A$106:DV$202,121,FALSE())))</f>
        <v>0</v>
      </c>
      <c r="DR35" s="193" t="n">
        <f aca="false">IF(ISERROR(VLOOKUP($A35,'Import OffPeak'!$A$3:DW$99,122,FALSE())-VLOOKUP($A35,'Import OffPeak change'!$A$106:DW$202,122,FALSE())),0,(VLOOKUP($A35,'Import OffPeak'!$A$3:DW$99,122,FALSE())-VLOOKUP($A35,'Import OffPeak change'!$A$106:DW$202,122,FALSE())))</f>
        <v>0</v>
      </c>
      <c r="DS35" s="193" t="n">
        <f aca="false">IF(ISERROR(VLOOKUP($A35,'Import OffPeak'!$A$3:DX$99,123,FALSE())-VLOOKUP($A35,'Import OffPeak change'!$A$106:DX$202,123,FALSE())),0,(VLOOKUP($A35,'Import OffPeak'!$A$3:DX$99,123,FALSE())-VLOOKUP($A35,'Import OffPeak change'!$A$106:DX$202,123,FALSE())))</f>
        <v>0</v>
      </c>
      <c r="DT35" s="193" t="n">
        <f aca="false">IF(ISERROR(VLOOKUP($A35,'Import OffPeak'!$A$3:DY$99,124,FALSE())-VLOOKUP($A35,'Import OffPeak change'!$A$106:DY$202,124,FALSE())),0,(VLOOKUP($A35,'Import OffPeak'!$A$3:DY$99,124,FALSE())-VLOOKUP($A35,'Import OffPeak change'!$A$106:DY$202,124,FALSE())))</f>
        <v>0</v>
      </c>
      <c r="DU35" s="193" t="n">
        <f aca="false">IF(ISERROR(VLOOKUP($A35,'Import OffPeak'!$A$3:DZ$99,125,FALSE())-VLOOKUP($A35,'Import OffPeak change'!$A$106:DZ$202,125,FALSE())),0,(VLOOKUP($A35,'Import OffPeak'!$A$3:DZ$99,125,FALSE())-VLOOKUP($A35,'Import OffPeak change'!$A$106:DZ$202,125,FALSE())))</f>
        <v>0</v>
      </c>
      <c r="DV35" s="193" t="n">
        <f aca="false">IF(ISERROR(VLOOKUP($A35,'Import OffPeak'!$A$3:EA$99,126,FALSE())-VLOOKUP($A35,'Import OffPeak change'!$A$106:EA$202,126,FALSE())),0,(VLOOKUP($A35,'Import OffPeak'!$A$3:EA$99,126,FALSE())-VLOOKUP($A35,'Import OffPeak change'!$A$106:EA$202,126,FALSE())))</f>
        <v>0</v>
      </c>
      <c r="DW35" s="193" t="n">
        <f aca="false">IF(ISERROR(VLOOKUP($A35,'Import OffPeak'!$A$3:EB$99,127,FALSE())-VLOOKUP($A35,'Import OffPeak change'!$A$106:EB$202,127,FALSE())),0,(VLOOKUP($A35,'Import OffPeak'!$A$3:EB$99,127,FALSE())-VLOOKUP($A35,'Import OffPeak change'!$A$106:EB$202,127,FALSE())))</f>
        <v>0</v>
      </c>
      <c r="DX35" s="193" t="n">
        <f aca="false">IF(ISERROR(VLOOKUP($A35,'Import OffPeak'!$A$3:EC$99,128,FALSE())-VLOOKUP($A35,'Import OffPeak change'!$A$106:EC$202,128,FALSE())),0,(VLOOKUP($A35,'Import OffPeak'!$A$3:EC$99,128,FALSE())-VLOOKUP($A35,'Import OffPeak change'!$A$106:EC$202,128,FALSE())))</f>
        <v>0</v>
      </c>
      <c r="DY35" s="193" t="n">
        <f aca="false">IF(ISERROR(VLOOKUP($A35,'Import OffPeak'!$A$3:ED$99,129,FALSE())-VLOOKUP($A35,'Import OffPeak change'!$A$106:ED$202,129,FALSE())),0,(VLOOKUP($A35,'Import OffPeak'!$A$3:ED$99,129,FALSE())-VLOOKUP($A35,'Import OffPeak change'!$A$106:ED$202,129,FALSE())))</f>
        <v>0</v>
      </c>
      <c r="DZ35" s="193" t="n">
        <f aca="false">IF(ISERROR(VLOOKUP($A35,'Import OffPeak'!$A$3:EE$99,130,FALSE())-VLOOKUP($A35,'Import OffPeak change'!$A$106:EE$202,130,FALSE())),0,(VLOOKUP($A35,'Import OffPeak'!$A$3:EE$99,130,FALSE())-VLOOKUP($A35,'Import OffPeak change'!$A$106:EE$202,130,FALSE())))</f>
        <v>0</v>
      </c>
      <c r="EA35" s="193" t="n">
        <f aca="false">IF(ISERROR(VLOOKUP($A35,'Import OffPeak'!$A$3:EF$99,131,FALSE())-VLOOKUP($A35,'Import OffPeak change'!$A$106:EF$202,131,FALSE())),0,(VLOOKUP($A35,'Import OffPeak'!$A$3:EF$99,131,FALSE())-VLOOKUP($A35,'Import OffPeak change'!$A$106:EF$202,131,FALSE())))</f>
        <v>0</v>
      </c>
      <c r="EB35" s="193" t="n">
        <f aca="false">IF(ISERROR(VLOOKUP($A35,'Import OffPeak'!$A$3:EG$99,132,FALSE())-VLOOKUP($A35,'Import OffPeak change'!$A$106:EG$202,132,FALSE())),0,(VLOOKUP($A35,'Import OffPeak'!$A$3:EG$99,132,FALSE())-VLOOKUP($A35,'Import OffPeak change'!$A$106:EG$202,132,FALSE())))</f>
        <v>0</v>
      </c>
      <c r="EC35" s="193" t="n">
        <f aca="false">IF(ISERROR(VLOOKUP($A35,'Import OffPeak'!$A$3:EH$99,133,FALSE())-VLOOKUP($A35,'Import OffPeak change'!$A$106:EH$202,133,FALSE())),0,(VLOOKUP($A35,'Import OffPeak'!$A$3:EH$99,133,FALSE())-VLOOKUP($A35,'Import OffPeak change'!$A$106:EH$202,133,FALSE())))</f>
        <v>0</v>
      </c>
      <c r="ED35" s="193" t="n">
        <f aca="false">IF(ISERROR(VLOOKUP($A35,'Import OffPeak'!$A$3:EI$99,134,FALSE())-VLOOKUP($A35,'Import OffPeak change'!$A$106:EI$202,134,FALSE())),0,(VLOOKUP($A35,'Import OffPeak'!$A$3:EI$99,134,FALSE())-VLOOKUP($A35,'Import OffPeak change'!$A$106:EI$202,134,FALSE())))</f>
        <v>0</v>
      </c>
      <c r="EE35" s="193" t="n">
        <f aca="false">IF(ISERROR(VLOOKUP($A35,'Import OffPeak'!$A$3:EJ$99,135,FALSE())-VLOOKUP($A35,'Import OffPeak change'!$A$106:EJ$202,135,FALSE())),0,(VLOOKUP($A35,'Import OffPeak'!$A$3:EJ$99,135,FALSE())-VLOOKUP($A35,'Import OffPeak change'!$A$106:EJ$202,135,FALSE())))</f>
        <v>0</v>
      </c>
      <c r="EF35" s="193" t="n">
        <f aca="false">IF(ISERROR(VLOOKUP($A35,'Import OffPeak'!$A$3:EK$99,136,FALSE())-VLOOKUP($A35,'Import OffPeak change'!$A$106:EK$202,136,FALSE())),0,(VLOOKUP($A35,'Import OffPeak'!$A$3:EK$99,136,FALSE())-VLOOKUP($A35,'Import OffPeak change'!$A$106:EK$202,136,FALSE())))</f>
        <v>0</v>
      </c>
      <c r="EG35" s="193" t="n">
        <f aca="false">IF(ISERROR(VLOOKUP($A35,'Import OffPeak'!$A$3:EL$99,137,FALSE())-VLOOKUP($A35,'Import OffPeak change'!$A$106:EL$202,137,FALSE())),0,(VLOOKUP($A35,'Import OffPeak'!$A$3:EL$99,137,FALSE())-VLOOKUP($A35,'Import OffPeak change'!$A$106:EL$202,137,FALSE())))</f>
        <v>0</v>
      </c>
      <c r="EH35" s="193" t="n">
        <f aca="false">IF(ISERROR(VLOOKUP($A35,'Import OffPeak'!$A$3:EM$99,138,FALSE())-VLOOKUP($A35,'Import OffPeak change'!$A$106:EM$202,138,FALSE())),0,(VLOOKUP($A35,'Import OffPeak'!$A$3:EM$99,138,FALSE())-VLOOKUP($A35,'Import OffPeak change'!$A$106:EM$202,138,FALSE())))</f>
        <v>0</v>
      </c>
      <c r="EI35" s="193" t="n">
        <f aca="false">IF(ISERROR(VLOOKUP($A35,'Import OffPeak'!$A$3:EN$99,139,FALSE())-VLOOKUP($A35,'Import OffPeak change'!$A$106:EN$202,139,FALSE())),0,(VLOOKUP($A35,'Import OffPeak'!$A$3:EN$99,139,FALSE())-VLOOKUP($A35,'Import OffPeak change'!$A$106:EN$202,139,FALSE())))</f>
        <v>0</v>
      </c>
      <c r="EJ35" s="193" t="n">
        <f aca="false">IF(ISERROR(VLOOKUP($A35,'Import OffPeak'!$A$3:EO$99,140,FALSE())-VLOOKUP($A35,'Import OffPeak change'!$A$106:EO$202,140,FALSE())),0,(VLOOKUP($A35,'Import OffPeak'!$A$3:EO$99,140,FALSE())-VLOOKUP($A35,'Import OffPeak change'!$A$106:EO$202,140,FALSE())))</f>
        <v>0</v>
      </c>
      <c r="EK35" s="193" t="n">
        <f aca="false">IF(ISERROR(VLOOKUP($A35,'Import OffPeak'!$A$3:EP$99,141,FALSE())-VLOOKUP($A35,'Import OffPeak change'!$A$106:EP$202,141,FALSE())),0,(VLOOKUP($A35,'Import OffPeak'!$A$3:EP$99,141,FALSE())-VLOOKUP($A35,'Import OffPeak change'!$A$106:EP$202,141,FALSE())))</f>
        <v>0</v>
      </c>
      <c r="EL35" s="193" t="n">
        <f aca="false">IF(ISERROR(VLOOKUP($A35,'Import OffPeak'!$A$3:EQ$99,142,FALSE())-VLOOKUP($A35,'Import OffPeak change'!$A$106:EQ$202,142,FALSE())),0,(VLOOKUP($A35,'Import OffPeak'!$A$3:EQ$99,142,FALSE())-VLOOKUP($A35,'Import OffPeak change'!$A$106:EQ$202,142,FALSE())))</f>
        <v>0</v>
      </c>
      <c r="EM35" s="193" t="n">
        <f aca="false">IF(ISERROR(VLOOKUP($A35,'Import OffPeak'!$A$3:ER$99,143,FALSE())-VLOOKUP($A35,'Import OffPeak change'!$A$106:ER$202,143,FALSE())),0,(VLOOKUP($A35,'Import OffPeak'!$A$3:ER$99,143,FALSE())-VLOOKUP($A35,'Import OffPeak change'!$A$106:ER$202,143,FALSE())))</f>
        <v>0</v>
      </c>
      <c r="EN35" s="193" t="n">
        <f aca="false">IF(ISERROR(VLOOKUP($A35,'Import OffPeak'!$A$3:ES$99,144,FALSE())-VLOOKUP($A35,'Import OffPeak change'!$A$106:ES$202,144,FALSE())),0,(VLOOKUP($A35,'Import OffPeak'!$A$3:ES$99,144,FALSE())-VLOOKUP($A35,'Import OffPeak change'!$A$106:ES$202,144,FALSE())))</f>
        <v>0</v>
      </c>
      <c r="EO35" s="193" t="n">
        <f aca="false">IF(ISERROR(VLOOKUP($A35,'Import OffPeak'!$A$3:ET$99,145,FALSE())-VLOOKUP($A35,'Import OffPeak change'!$A$106:ET$202,145,FALSE())),0,(VLOOKUP($A35,'Import OffPeak'!$A$3:ET$99,145,FALSE())-VLOOKUP($A35,'Import OffPeak change'!$A$106:ET$202,145,FALSE())))</f>
        <v>0</v>
      </c>
      <c r="EP35" s="193" t="n">
        <f aca="false">IF(ISERROR(VLOOKUP($A35,'Import OffPeak'!$A$3:EU$99,146,FALSE())-VLOOKUP($A35,'Import OffPeak change'!$A$106:EU$202,146,FALSE())),0,(VLOOKUP($A35,'Import OffPeak'!$A$3:EU$99,146,FALSE())-VLOOKUP($A35,'Import OffPeak change'!$A$106:EU$202,146,FALSE())))</f>
        <v>0</v>
      </c>
      <c r="EQ35" s="193" t="n">
        <f aca="false">IF(ISERROR(VLOOKUP($A35,'Import OffPeak'!$A$3:EV$99,147,FALSE())-VLOOKUP($A35,'Import OffPeak change'!$A$106:EV$202,147,FALSE())),0,(VLOOKUP($A35,'Import OffPeak'!$A$3:EV$99,147,FALSE())-VLOOKUP($A35,'Import OffPeak change'!$A$106:EV$202,147,FALSE())))</f>
        <v>0</v>
      </c>
      <c r="ER35" s="193" t="n">
        <f aca="false">IF(ISERROR(VLOOKUP($A35,'Import OffPeak'!$A$3:EW$99,148,FALSE())-VLOOKUP($A35,'Import OffPeak change'!$A$106:EW$202,148,FALSE())),0,(VLOOKUP($A35,'Import OffPeak'!$A$3:EW$99,148,FALSE())-VLOOKUP($A35,'Import OffPeak change'!$A$106:EW$202,148,FALSE())))</f>
        <v>0</v>
      </c>
      <c r="ES35" s="193" t="n">
        <f aca="false">IF(ISERROR(VLOOKUP($A35,'Import OffPeak'!$A$3:EX$99,149,FALSE())-VLOOKUP($A35,'Import OffPeak change'!$A$106:EX$202,149,FALSE())),0,(VLOOKUP($A35,'Import OffPeak'!$A$3:EX$99,149,FALSE())-VLOOKUP($A35,'Import OffPeak change'!$A$106:EX$202,149,FALSE())))</f>
        <v>0</v>
      </c>
      <c r="ET35" s="193" t="n">
        <f aca="false">IF(ISERROR(VLOOKUP($A35,'Import OffPeak'!$A$3:EY$99,150,FALSE())-VLOOKUP($A35,'Import OffPeak change'!$A$106:EY$202,150,FALSE())),0,(VLOOKUP($A35,'Import OffPeak'!$A$3:EY$99,150,FALSE())-VLOOKUP($A35,'Import OffPeak change'!$A$106:EY$202,150,FALSE())))</f>
        <v>0</v>
      </c>
      <c r="EU35" s="193" t="n">
        <f aca="false">IF(ISERROR(VLOOKUP($A35,'Import OffPeak'!$A$3:EZ$99,151,FALSE())-VLOOKUP($A35,'Import OffPeak change'!$A$106:EZ$202,151,FALSE())),0,(VLOOKUP($A35,'Import OffPeak'!$A$3:EZ$99,151,FALSE())-VLOOKUP($A35,'Import OffPeak change'!$A$106:EZ$202,151,FALSE())))</f>
        <v>0</v>
      </c>
      <c r="EV35" s="193" t="n">
        <f aca="false">IF(ISERROR(VLOOKUP($A35,'Import OffPeak'!$A$3:FA$99,152,FALSE())-VLOOKUP($A35,'Import OffPeak change'!$A$106:FA$202,152,FALSE())),0,(VLOOKUP($A35,'Import OffPeak'!$A$3:FA$99,152,FALSE())-VLOOKUP($A35,'Import OffPeak change'!$A$106:FA$202,152,FALSE())))</f>
        <v>0</v>
      </c>
      <c r="EW35" s="193" t="n">
        <f aca="false">IF(ISERROR(VLOOKUP($A35,'Import OffPeak'!$A$3:FB$99,153,FALSE())-VLOOKUP($A35,'Import OffPeak change'!$A$106:FB$202,153,FALSE())),0,(VLOOKUP($A35,'Import OffPeak'!$A$3:FB$99,153,FALSE())-VLOOKUP($A35,'Import OffPeak change'!$A$106:FB$202,153,FALSE())))</f>
        <v>0</v>
      </c>
      <c r="EX35" s="193" t="n">
        <f aca="false">IF(ISERROR(VLOOKUP($A35,'Import OffPeak'!$A$3:FC$99,154,FALSE())-VLOOKUP($A35,'Import OffPeak change'!$A$106:FC$202,154,FALSE())),0,(VLOOKUP($A35,'Import OffPeak'!$A$3:FC$99,154,FALSE())-VLOOKUP($A35,'Import OffPeak change'!$A$106:FC$202,154,FALSE())))</f>
        <v>0</v>
      </c>
      <c r="EY35" s="193" t="n">
        <f aca="false">IF(ISERROR(VLOOKUP($A35,'Import OffPeak'!$A$3:FD$99,155,FALSE())-VLOOKUP($A35,'Import OffPeak change'!$A$106:FD$202,155,FALSE())),0,(VLOOKUP($A35,'Import OffPeak'!$A$3:FD$99,155,FALSE())-VLOOKUP($A35,'Import OffPeak change'!$A$106:FD$202,155,FALSE())))</f>
        <v>0</v>
      </c>
      <c r="EZ35" s="193" t="n">
        <f aca="false">IF(ISERROR(VLOOKUP($A35,'Import OffPeak'!$A$3:FE$99,156,FALSE())-VLOOKUP($A35,'Import OffPeak change'!$A$106:FE$202,156,FALSE())),0,(VLOOKUP($A35,'Import OffPeak'!$A$3:FE$99,156,FALSE())-VLOOKUP($A35,'Import OffPeak change'!$A$106:FE$202,156,FALSE())))</f>
        <v>0</v>
      </c>
      <c r="FA35" s="193" t="n">
        <f aca="false">IF(ISERROR(VLOOKUP($A35,'Import OffPeak'!$A$3:FF$99,157,FALSE())-VLOOKUP($A35,'Import OffPeak change'!$A$106:FF$202,157,FALSE())),0,(VLOOKUP($A35,'Import OffPeak'!$A$3:FF$99,157,FALSE())-VLOOKUP($A35,'Import OffPeak change'!$A$106:FF$202,157,FALSE())))</f>
        <v>0</v>
      </c>
      <c r="FB35" s="193" t="n">
        <f aca="false">IF(ISERROR(VLOOKUP($A35,'Import OffPeak'!$A$3:FG$99,158,FALSE())-VLOOKUP($A35,'Import OffPeak change'!$A$106:FG$202,158,FALSE())),0,(VLOOKUP($A35,'Import OffPeak'!$A$3:FG$99,158,FALSE())-VLOOKUP($A35,'Import OffPeak change'!$A$106:FG$202,158,FALSE())))</f>
        <v>0</v>
      </c>
      <c r="FC35" s="193" t="n">
        <f aca="false">IF(ISERROR(VLOOKUP($A35,'Import OffPeak'!$A$3:FH$99,159,FALSE())-VLOOKUP($A35,'Import OffPeak change'!$A$106:FH$202,159,FALSE())),0,(VLOOKUP($A35,'Import OffPeak'!$A$3:FH$99,159,FALSE())-VLOOKUP($A35,'Import OffPeak change'!$A$106:FH$202,159,FALSE())))</f>
        <v>0</v>
      </c>
      <c r="FD35" s="193" t="n">
        <f aca="false">IF(ISERROR(VLOOKUP($A35,'Import OffPeak'!$A$3:FI$99,160,FALSE())-VLOOKUP($A35,'Import OffPeak change'!$A$106:FI$202,160,FALSE())),0,(VLOOKUP($A35,'Import OffPeak'!$A$3:FI$99,160,FALSE())-VLOOKUP($A35,'Import OffPeak change'!$A$106:FI$202,160,FALSE())))</f>
        <v>0</v>
      </c>
      <c r="FE35" s="193" t="n">
        <f aca="false">IF(ISERROR(VLOOKUP($A35,'Import OffPeak'!$A$3:FJ$99,161,FALSE())-VLOOKUP($A35,'Import OffPeak change'!$A$106:FJ$202,161,FALSE())),0,(VLOOKUP($A35,'Import OffPeak'!$A$3:FJ$99,161,FALSE())-VLOOKUP($A35,'Import OffPeak change'!$A$106:FJ$202,161,FALSE())))</f>
        <v>0</v>
      </c>
      <c r="FF35" s="193" t="n">
        <f aca="false">IF(ISERROR(VLOOKUP($A35,'Import OffPeak'!$A$3:FK$99,162,FALSE())-VLOOKUP($A35,'Import OffPeak change'!$A$106:FK$202,162,FALSE())),0,(VLOOKUP($A35,'Import OffPeak'!$A$3:FK$99,162,FALSE())-VLOOKUP($A35,'Import OffPeak change'!$A$106:FK$202,162,FALSE())))</f>
        <v>0</v>
      </c>
      <c r="FG35" s="193" t="n">
        <f aca="false">IF(ISERROR(VLOOKUP($A35,'Import OffPeak'!$A$3:FL$99,163,FALSE())-VLOOKUP($A35,'Import OffPeak change'!$A$106:FL$202,163,FALSE())),0,(VLOOKUP($A35,'Import OffPeak'!$A$3:FL$99,163,FALSE())-VLOOKUP($A35,'Import OffPeak change'!$A$106:FL$202,163,FALSE())))</f>
        <v>0</v>
      </c>
      <c r="FH35" s="193" t="n">
        <f aca="false">IF(ISERROR(VLOOKUP($A35,'Import OffPeak'!$A$3:FM$99,164,FALSE())-VLOOKUP($A35,'Import OffPeak change'!$A$106:FM$202,164,FALSE())),0,(VLOOKUP($A35,'Import OffPeak'!$A$3:FM$99,164,FALSE())-VLOOKUP($A35,'Import OffPeak change'!$A$106:FM$202,164,FALSE())))</f>
        <v>0</v>
      </c>
      <c r="FI35" s="193" t="n">
        <f aca="false">IF(ISERROR(VLOOKUP($A35,'Import OffPeak'!$A$3:FN$99,165,FALSE())-VLOOKUP($A35,'Import OffPeak change'!$A$106:FN$202,165,FALSE())),0,(VLOOKUP($A35,'Import OffPeak'!$A$3:FN$99,165,FALSE())-VLOOKUP($A35,'Import OffPeak change'!$A$106:FN$202,165,FALSE())))</f>
        <v>0</v>
      </c>
      <c r="FJ35" s="193" t="n">
        <f aca="false">IF(ISERROR(VLOOKUP($A35,'Import OffPeak'!$A$3:FO$99,166,FALSE())-VLOOKUP($A35,'Import OffPeak change'!$A$106:FO$202,166,FALSE())),0,(VLOOKUP($A35,'Import OffPeak'!$A$3:FO$99,166,FALSE())-VLOOKUP($A35,'Import OffPeak change'!$A$106:FO$202,166,FALSE())))</f>
        <v>0</v>
      </c>
      <c r="FK35" s="193" t="n">
        <f aca="false">IF(ISERROR(VLOOKUP($A35,'Import OffPeak'!$A$3:FP$99,167,FALSE())-VLOOKUP($A35,'Import OffPeak change'!$A$106:FP$202,167,FALSE())),0,(VLOOKUP($A35,'Import OffPeak'!$A$3:FP$99,167,FALSE())-VLOOKUP($A35,'Import OffPeak change'!$A$106:FP$202,167,FALSE())))</f>
        <v>0</v>
      </c>
      <c r="FL35" s="193" t="n">
        <f aca="false">IF(ISERROR(VLOOKUP($A35,'Import OffPeak'!$A$3:FQ$99,168,FALSE())-VLOOKUP($A35,'Import OffPeak change'!$A$106:FQ$202,168,FALSE())),0,(VLOOKUP($A35,'Import OffPeak'!$A$3:FQ$99,168,FALSE())-VLOOKUP($A35,'Import OffPeak change'!$A$106:FQ$202,168,FALSE())))</f>
        <v>0</v>
      </c>
      <c r="FM35" s="193" t="n">
        <f aca="false">IF(ISERROR(VLOOKUP($A35,'Import OffPeak'!$A$3:FR$99,169,FALSE())-VLOOKUP($A35,'Import OffPeak change'!$A$106:FR$202,169,FALSE())),0,(VLOOKUP($A35,'Import OffPeak'!$A$3:FR$99,169,FALSE())-VLOOKUP($A35,'Import OffPeak change'!$A$106:FR$202,169,FALSE())))</f>
        <v>0</v>
      </c>
      <c r="FN35" s="193" t="n">
        <f aca="false">IF(ISERROR(VLOOKUP($A35,'Import OffPeak'!$A$3:FS$99,170,FALSE())-VLOOKUP($A35,'Import OffPeak change'!$A$106:FS$202,170,FALSE())),0,(VLOOKUP($A35,'Import OffPeak'!$A$3:FS$99,170,FALSE())-VLOOKUP($A35,'Import OffPeak change'!$A$106:FS$202,170,FALSE())))</f>
        <v>0</v>
      </c>
      <c r="FO35" s="193" t="n">
        <f aca="false">IF(ISERROR(VLOOKUP($A35,'Import OffPeak'!$A$3:FT$99,171,FALSE())-VLOOKUP($A35,'Import OffPeak change'!$A$106:FT$202,171,FALSE())),0,(VLOOKUP($A35,'Import OffPeak'!$A$3:FT$99,171,FALSE())-VLOOKUP($A35,'Import OffPeak change'!$A$106:FT$202,171,FALSE())))</f>
        <v>0</v>
      </c>
      <c r="FP35" s="193" t="n">
        <f aca="false">IF(ISERROR(VLOOKUP($A35,'Import OffPeak'!$A$3:FU$99,172,FALSE())-VLOOKUP($A35,'Import OffPeak change'!$A$106:FU$202,172,FALSE())),0,(VLOOKUP($A35,'Import OffPeak'!$A$3:FU$99,172,FALSE())-VLOOKUP($A35,'Import OffPeak change'!$A$106:FU$202,172,FALSE())))</f>
        <v>0</v>
      </c>
      <c r="FQ35" s="193" t="n">
        <f aca="false">IF(ISERROR(VLOOKUP($A35,'Import OffPeak'!$A$3:FV$99,173,FALSE())-VLOOKUP($A35,'Import OffPeak change'!$A$106:FV$202,173,FALSE())),0,(VLOOKUP($A35,'Import OffPeak'!$A$3:FV$99,173,FALSE())-VLOOKUP($A35,'Import OffPeak change'!$A$106:FV$202,173,FALSE())))</f>
        <v>0</v>
      </c>
      <c r="FR35" s="193" t="n">
        <f aca="false">IF(ISERROR(VLOOKUP($A35,'Import OffPeak'!$A$3:FW$99,174,FALSE())-VLOOKUP($A35,'Import OffPeak change'!$A$106:FW$202,174,FALSE())),0,(VLOOKUP($A35,'Import OffPeak'!$A$3:FW$99,174,FALSE())-VLOOKUP($A35,'Import OffPeak change'!$A$106:FW$202,174,FALSE())))</f>
        <v>0</v>
      </c>
      <c r="FS35" s="193" t="n">
        <f aca="false">IF(ISERROR(VLOOKUP($A35,'Import OffPeak'!$A$3:FX$99,175,FALSE())-VLOOKUP($A35,'Import OffPeak change'!$A$106:FX$202,175,FALSE())),0,(VLOOKUP($A35,'Import OffPeak'!$A$3:FX$99,175,FALSE())-VLOOKUP($A35,'Import OffPeak change'!$A$106:FX$202,175,FALSE())))</f>
        <v>0</v>
      </c>
      <c r="FT35" s="193" t="n">
        <f aca="false">IF(ISERROR(VLOOKUP($A35,'Import OffPeak'!$A$3:FY$99,176,FALSE())-VLOOKUP($A35,'Import OffPeak change'!$A$106:FY$202,176,FALSE())),0,(VLOOKUP($A35,'Import OffPeak'!$A$3:FY$99,176,FALSE())-VLOOKUP($A35,'Import OffPeak change'!$A$106:FY$202,176,FALSE())))</f>
        <v>0</v>
      </c>
      <c r="FU35" s="193" t="n">
        <f aca="false">IF(ISERROR(VLOOKUP($A35,'Import OffPeak'!$A$3:FZ$99,177,FALSE())-VLOOKUP($A35,'Import OffPeak change'!$A$106:FZ$202,177,FALSE())),0,(VLOOKUP($A35,'Import OffPeak'!$A$3:FZ$99,177,FALSE())-VLOOKUP($A35,'Import OffPeak change'!$A$106:FZ$202,177,FALSE())))</f>
        <v>0</v>
      </c>
      <c r="FV35" s="193" t="n">
        <f aca="false">IF(ISERROR(VLOOKUP($A35,'Import OffPeak'!$A$3:GA$99,178,FALSE())-VLOOKUP($A35,'Import OffPeak change'!$A$106:GA$202,178,FALSE())),0,(VLOOKUP($A35,'Import OffPeak'!$A$3:GA$99,178,FALSE())-VLOOKUP($A35,'Import OffPeak change'!$A$106:GA$202,178,FALSE())))</f>
        <v>0</v>
      </c>
      <c r="FW35" s="193" t="n">
        <f aca="false">IF(ISERROR(VLOOKUP($A35,'Import OffPeak'!$A$3:GB$99,179,FALSE())-VLOOKUP($A35,'Import OffPeak change'!$A$106:GB$202,179,FALSE())),0,(VLOOKUP($A35,'Import OffPeak'!$A$3:GB$99,179,FALSE())-VLOOKUP($A35,'Import OffPeak change'!$A$106:GB$202,179,FALSE())))</f>
        <v>0</v>
      </c>
      <c r="FX35" s="193" t="n">
        <f aca="false">IF(ISERROR(VLOOKUP($A35,'Import OffPeak'!$A$3:GC$99,180,FALSE())-VLOOKUP($A35,'Import OffPeak change'!$A$106:GC$202,180,FALSE())),0,(VLOOKUP($A35,'Import OffPeak'!$A$3:GC$99,180,FALSE())-VLOOKUP($A35,'Import OffPeak change'!$A$106:GC$202,180,FALSE())))</f>
        <v>0</v>
      </c>
      <c r="FY35" s="193" t="n">
        <f aca="false">IF(ISERROR(VLOOKUP($A35,'Import OffPeak'!$A$3:GD$99,181,FALSE())-VLOOKUP($A35,'Import OffPeak change'!$A$106:GD$202,181,FALSE())),0,(VLOOKUP($A35,'Import OffPeak'!$A$3:GD$99,181,FALSE())-VLOOKUP($A35,'Import OffPeak change'!$A$106:GD$202,181,FALSE())))</f>
        <v>0</v>
      </c>
      <c r="FZ35" s="193" t="n">
        <f aca="false">IF(ISERROR(VLOOKUP($A35,'Import OffPeak'!$A$3:GE$99,182,FALSE())-VLOOKUP($A35,'Import OffPeak change'!$A$106:GE$202,182,FALSE())),0,(VLOOKUP($A35,'Import OffPeak'!$A$3:GE$99,182,FALSE())-VLOOKUP($A35,'Import OffPeak change'!$A$106:GE$202,182,FALSE())))</f>
        <v>0</v>
      </c>
      <c r="GA35" s="193" t="n">
        <f aca="false">IF(ISERROR(VLOOKUP($A35,'Import OffPeak'!$A$3:GF$99,183,FALSE())-VLOOKUP($A35,'Import OffPeak change'!$A$106:GF$202,183,FALSE())),0,(VLOOKUP($A35,'Import OffPeak'!$A$3:GF$99,183,FALSE())-VLOOKUP($A35,'Import OffPeak change'!$A$106:GF$202,183,FALSE())))</f>
        <v>0</v>
      </c>
      <c r="GB35" s="193" t="n">
        <f aca="false">IF(ISERROR(VLOOKUP($A35,'Import OffPeak'!$A$3:GG$99,184,FALSE())-VLOOKUP($A35,'Import OffPeak change'!$A$106:GG$202,184,FALSE())),0,(VLOOKUP($A35,'Import OffPeak'!$A$3:GG$99,184,FALSE())-VLOOKUP($A35,'Import OffPeak change'!$A$106:GG$202,184,FALSE())))</f>
        <v>0</v>
      </c>
      <c r="GC35" s="193" t="n">
        <f aca="false">IF(ISERROR(VLOOKUP($A35,'Import OffPeak'!$A$3:GH$99,185,FALSE())-VLOOKUP($A35,'Import OffPeak change'!$A$106:GH$202,185,FALSE())),0,(VLOOKUP($A35,'Import OffPeak'!$A$3:GH$99,185,FALSE())-VLOOKUP($A35,'Import OffPeak change'!$A$106:GH$202,185,FALSE())))</f>
        <v>0</v>
      </c>
      <c r="GD35" s="193" t="n">
        <f aca="false">IF(ISERROR(VLOOKUP($A35,'Import OffPeak'!$A$3:GI$99,186,FALSE())-VLOOKUP($A35,'Import OffPeak change'!$A$106:GI$202,186,FALSE())),0,(VLOOKUP($A35,'Import OffPeak'!$A$3:GI$99,186,FALSE())-VLOOKUP($A35,'Import OffPeak change'!$A$106:GI$202,186,FALSE())))</f>
        <v>0</v>
      </c>
      <c r="GE35" s="193" t="n">
        <f aca="false">IF(ISERROR(VLOOKUP($A35,'Import OffPeak'!$A$3:GJ$99,187,FALSE())-VLOOKUP($A35,'Import OffPeak change'!$A$106:GJ$202,187,FALSE())),0,(VLOOKUP($A35,'Import OffPeak'!$A$3:GJ$99,187,FALSE())-VLOOKUP($A35,'Import OffPeak change'!$A$106:GJ$202,187,FALSE())))</f>
        <v>0</v>
      </c>
      <c r="GF35" s="193" t="n">
        <f aca="false">IF(ISERROR(VLOOKUP($A35,'Import OffPeak'!$A$3:GK$99,188,FALSE())-VLOOKUP($A35,'Import OffPeak change'!$A$106:GK$202,188,FALSE())),0,(VLOOKUP($A35,'Import OffPeak'!$A$3:GK$99,188,FALSE())-VLOOKUP($A35,'Import OffPeak change'!$A$106:GK$202,188,FALSE())))</f>
        <v>0</v>
      </c>
      <c r="GG35" s="193" t="n">
        <f aca="false">IF(ISERROR(VLOOKUP($A35,'Import OffPeak'!$A$3:GL$99,189,FALSE())-VLOOKUP($A35,'Import OffPeak change'!$A$106:GL$202,189,FALSE())),0,(VLOOKUP($A35,'Import OffPeak'!$A$3:GL$99,189,FALSE())-VLOOKUP($A35,'Import OffPeak change'!$A$106:GL$202,189,FALSE())))</f>
        <v>0</v>
      </c>
      <c r="GH35" s="193" t="n">
        <f aca="false">IF(ISERROR(VLOOKUP($A35,'Import OffPeak'!$A$3:GM$99,190,FALSE())-VLOOKUP($A35,'Import OffPeak change'!$A$106:GM$202,190,FALSE())),0,(VLOOKUP($A35,'Import OffPeak'!$A$3:GM$99,190,FALSE())-VLOOKUP($A35,'Import OffPeak change'!$A$106:GM$202,190,FALSE())))</f>
        <v>0</v>
      </c>
      <c r="GI35" s="193" t="n">
        <f aca="false">IF(ISERROR(VLOOKUP($A35,'Import OffPeak'!$A$3:GN$99,191,FALSE())-VLOOKUP($A35,'Import OffPeak change'!$A$106:GN$202,191,FALSE())),0,(VLOOKUP($A35,'Import OffPeak'!$A$3:GN$99,191,FALSE())-VLOOKUP($A35,'Import OffPeak change'!$A$106:GN$202,191,FALSE())))</f>
        <v>0</v>
      </c>
      <c r="GJ35" s="193" t="n">
        <f aca="false">IF(ISERROR(VLOOKUP($A35,'Import OffPeak'!$A$3:GO$99,192,FALSE())-VLOOKUP($A35,'Import OffPeak change'!$A$106:GO$202,192,FALSE())),0,(VLOOKUP($A35,'Import OffPeak'!$A$3:GO$99,192,FALSE())-VLOOKUP($A35,'Import OffPeak change'!$A$106:GO$202,192,FALSE())))</f>
        <v>0</v>
      </c>
      <c r="GK35" s="193" t="n">
        <f aca="false">IF(ISERROR(VLOOKUP($A35,'Import OffPeak'!$A$3:GP$99,193,FALSE())-VLOOKUP($A35,'Import OffPeak change'!$A$106:GP$202,193,FALSE())),0,(VLOOKUP($A35,'Import OffPeak'!$A$3:GP$99,193,FALSE())-VLOOKUP($A35,'Import OffPeak change'!$A$106:GP$202,193,FALSE())))</f>
        <v>0</v>
      </c>
      <c r="GL35" s="193" t="n">
        <f aca="false">IF(ISERROR(VLOOKUP($A35,'Import OffPeak'!$A$3:GQ$99,194,FALSE())-VLOOKUP($A35,'Import OffPeak change'!$A$106:GQ$202,194,FALSE())),0,(VLOOKUP($A35,'Import OffPeak'!$A$3:GQ$99,194,FALSE())-VLOOKUP($A35,'Import OffPeak change'!$A$106:GQ$202,194,FALSE())))</f>
        <v>0</v>
      </c>
      <c r="GM35" s="193" t="n">
        <f aca="false">IF(ISERROR(VLOOKUP($A35,'Import OffPeak'!$A$3:GR$99,195,FALSE())-VLOOKUP($A35,'Import OffPeak change'!$A$106:GR$202,195,FALSE())),0,(VLOOKUP($A35,'Import OffPeak'!$A$3:GR$99,195,FALSE())-VLOOKUP($A35,'Import OffPeak change'!$A$106:GR$202,195,FALSE())))</f>
        <v>0</v>
      </c>
      <c r="GN35" s="193" t="n">
        <f aca="false">IF(ISERROR(VLOOKUP($A35,'Import OffPeak'!$A$3:GS$99,196,FALSE())-VLOOKUP($A35,'Import OffPeak change'!$A$106:GS$202,196,FALSE())),0,(VLOOKUP($A35,'Import OffPeak'!$A$3:GS$99,196,FALSE())-VLOOKUP($A35,'Import OffPeak change'!$A$106:GS$202,196,FALSE())))</f>
        <v>0</v>
      </c>
      <c r="GO35" s="193" t="n">
        <f aca="false">IF(ISERROR(VLOOKUP($A35,'Import OffPeak'!$A$3:GT$99,197,FALSE())-VLOOKUP($A35,'Import OffPeak change'!$A$106:GT$202,197,FALSE())),0,(VLOOKUP($A35,'Import OffPeak'!$A$3:GT$99,197,FALSE())-VLOOKUP($A35,'Import OffPeak change'!$A$106:GT$202,197,FALSE())))</f>
        <v>0</v>
      </c>
      <c r="GP35" s="193" t="n">
        <f aca="false">IF(ISERROR(VLOOKUP($A35,'Import OffPeak'!$A$3:GU$99,198,FALSE())-VLOOKUP($A35,'Import OffPeak change'!$A$106:GU$202,198,FALSE())),0,(VLOOKUP($A35,'Import OffPeak'!$A$3:GU$99,198,FALSE())-VLOOKUP($A35,'Import OffPeak change'!$A$106:GU$202,198,FALSE())))</f>
        <v>0</v>
      </c>
      <c r="GQ35" s="193" t="n">
        <f aca="false">IF(ISERROR(VLOOKUP($A35,'Import OffPeak'!$A$3:GV$99,199,FALSE())-VLOOKUP($A35,'Import OffPeak change'!$A$106:GV$202,199,FALSE())),0,(VLOOKUP($A35,'Import OffPeak'!$A$3:GV$99,199,FALSE())-VLOOKUP($A35,'Import OffPeak change'!$A$106:GV$202,199,FALSE())))</f>
        <v>0</v>
      </c>
      <c r="GR35" s="193" t="n">
        <f aca="false">IF(ISERROR(VLOOKUP($A35,'Import OffPeak'!$A$3:GW$99,200,FALSE())-VLOOKUP($A35,'Import OffPeak change'!$A$106:GW$202,200,FALSE())),0,(VLOOKUP($A35,'Import OffPeak'!$A$3:GW$99,200,FALSE())-VLOOKUP($A35,'Import OffPeak change'!$A$106:GW$202,200,FALSE())))</f>
        <v>0</v>
      </c>
      <c r="GS35" s="193" t="n">
        <f aca="false">IF(ISERROR(VLOOKUP($A35,'Import OffPeak'!$A$3:GX$99,201,FALSE())-VLOOKUP($A35,'Import OffPeak change'!$A$106:GX$202,201,FALSE())),0,(VLOOKUP($A35,'Import OffPeak'!$A$3:GX$99,201,FALSE())-VLOOKUP($A35,'Import OffPeak change'!$A$106:GX$202,201,FALSE())))</f>
        <v>0</v>
      </c>
      <c r="GT35" s="193" t="n">
        <f aca="false">IF(ISERROR(VLOOKUP($A35,'Import OffPeak'!$A$3:GY$99,202,FALSE())-VLOOKUP($A35,'Import OffPeak change'!$A$106:GY$202,202,FALSE())),0,(VLOOKUP($A35,'Import OffPeak'!$A$3:GY$99,202,FALSE())-VLOOKUP($A35,'Import OffPeak change'!$A$106:GY$202,202,FALSE())))</f>
        <v>0</v>
      </c>
      <c r="GU35" s="193" t="n">
        <f aca="false">IF(ISERROR(VLOOKUP($A35,'Import OffPeak'!$A$3:GZ$99,203,FALSE())-VLOOKUP($A35,'Import OffPeak change'!$A$106:GZ$202,203,FALSE())),0,(VLOOKUP($A35,'Import OffPeak'!$A$3:GZ$99,203,FALSE())-VLOOKUP($A35,'Import OffPeak change'!$A$106:GZ$202,203,FALSE())))</f>
        <v>0</v>
      </c>
      <c r="GV35" s="193" t="n">
        <f aca="false">IF(ISERROR(VLOOKUP($A35,'Import OffPeak'!$A$3:HA$99,204,FALSE())-VLOOKUP($A35,'Import OffPeak change'!$A$106:HA$202,204,FALSE())),0,(VLOOKUP($A35,'Import OffPeak'!$A$3:HA$99,204,FALSE())-VLOOKUP($A35,'Import OffPeak change'!$A$106:HA$202,204,FALSE())))</f>
        <v>0</v>
      </c>
      <c r="GW35" s="193" t="n">
        <f aca="false">IF(ISERROR(VLOOKUP($A35,'Import OffPeak'!$A$3:HB$99,205,FALSE())-VLOOKUP($A35,'Import OffPeak change'!$A$106:HB$202,205,FALSE())),0,(VLOOKUP($A35,'Import OffPeak'!$A$3:HB$99,205,FALSE())-VLOOKUP($A35,'Import OffPeak change'!$A$106:HB$202,205,FALSE())))</f>
        <v>0</v>
      </c>
      <c r="GX35" s="193" t="n">
        <f aca="false">IF(ISERROR(VLOOKUP($A35,'Import OffPeak'!$A$3:HC$99,206,FALSE())-VLOOKUP($A35,'Import OffPeak change'!$A$106:HC$202,206,FALSE())),0,(VLOOKUP($A35,'Import OffPeak'!$A$3:HC$99,206,FALSE())-VLOOKUP($A35,'Import OffPeak change'!$A$106:HC$202,206,FALSE())))</f>
        <v>0</v>
      </c>
      <c r="GY35" s="193" t="n">
        <f aca="false">IF(ISERROR(VLOOKUP($A35,'Import OffPeak'!$A$3:HD$99,207,FALSE())-VLOOKUP($A35,'Import OffPeak change'!$A$106:HD$202,207,FALSE())),0,(VLOOKUP($A35,'Import OffPeak'!$A$3:HD$99,207,FALSE())-VLOOKUP($A35,'Import OffPeak change'!$A$106:HD$202,207,FALSE())))</f>
        <v>0</v>
      </c>
      <c r="GZ35" s="193" t="n">
        <f aca="false">IF(ISERROR(VLOOKUP($A35,'Import OffPeak'!$A$3:HE$99,208,FALSE())-VLOOKUP($A35,'Import OffPeak change'!$A$106:HE$202,208,FALSE())),0,(VLOOKUP($A35,'Import OffPeak'!$A$3:HE$99,208,FALSE())-VLOOKUP($A35,'Import OffPeak change'!$A$106:HE$202,208,FALSE())))</f>
        <v>0</v>
      </c>
      <c r="HA35" s="193" t="n">
        <f aca="false">IF(ISERROR(VLOOKUP($A35,'Import OffPeak'!$A$3:HF$99,209,FALSE())-VLOOKUP($A35,'Import OffPeak change'!$A$106:HF$202,209,FALSE())),0,(VLOOKUP($A35,'Import OffPeak'!$A$3:HF$99,209,FALSE())-VLOOKUP($A35,'Import OffPeak change'!$A$106:HF$202,209,FALSE())))</f>
        <v>0</v>
      </c>
      <c r="HB35" s="193" t="n">
        <f aca="false">IF(ISERROR(VLOOKUP($A35,'Import OffPeak'!$A$3:HG$99,210,FALSE())-VLOOKUP($A35,'Import OffPeak change'!$A$106:HG$202,210,FALSE())),0,(VLOOKUP($A35,'Import OffPeak'!$A$3:HG$99,210,FALSE())-VLOOKUP($A35,'Import OffPeak change'!$A$106:HG$202,210,FALSE())))</f>
        <v>0</v>
      </c>
      <c r="HC35" s="193" t="n">
        <f aca="false">IF(ISERROR(VLOOKUP($A35,'Import OffPeak'!$A$3:HH$99,211,FALSE())-VLOOKUP($A35,'Import OffPeak change'!$A$106:HH$202,211,FALSE())),0,(VLOOKUP($A35,'Import OffPeak'!$A$3:HH$99,211,FALSE())-VLOOKUP($A35,'Import OffPeak change'!$A$106:HH$202,211,FALSE())))</f>
        <v>0</v>
      </c>
      <c r="HD35" s="193" t="n">
        <f aca="false">IF(ISERROR(VLOOKUP($A35,'Import OffPeak'!$A$3:HI$99,212,FALSE())-VLOOKUP($A35,'Import OffPeak change'!$A$106:HI$202,212,FALSE())),0,(VLOOKUP($A35,'Import OffPeak'!$A$3:HI$99,212,FALSE())-VLOOKUP($A35,'Import OffPeak change'!$A$106:HI$202,212,FALSE())))</f>
        <v>0</v>
      </c>
      <c r="HE35" s="193" t="n">
        <f aca="false">IF(ISERROR(VLOOKUP($A35,'Import OffPeak'!$A$3:HJ$99,213,FALSE())-VLOOKUP($A35,'Import OffPeak change'!$A$106:HJ$202,213,FALSE())),0,(VLOOKUP($A35,'Import OffPeak'!$A$3:HJ$99,213,FALSE())-VLOOKUP($A35,'Import OffPeak change'!$A$106:HJ$202,213,FALSE())))</f>
        <v>0</v>
      </c>
      <c r="HF35" s="193" t="n">
        <f aca="false">IF(ISERROR(VLOOKUP($A35,'Import OffPeak'!$A$3:HK$99,214,FALSE())-VLOOKUP($A35,'Import OffPeak change'!$A$106:HK$202,214,FALSE())),0,(VLOOKUP($A35,'Import OffPeak'!$A$3:HK$99,214,FALSE())-VLOOKUP($A35,'Import OffPeak change'!$A$106:HK$202,214,FALSE())))</f>
        <v>0</v>
      </c>
      <c r="HG35" s="193" t="n">
        <f aca="false">IF(ISERROR(VLOOKUP($A35,'Import OffPeak'!$A$3:HL$99,215,FALSE())-VLOOKUP($A35,'Import OffPeak change'!$A$106:HL$202,215,FALSE())),0,(VLOOKUP($A35,'Import OffPeak'!$A$3:HL$99,215,FALSE())-VLOOKUP($A35,'Import OffPeak change'!$A$106:HL$202,215,FALSE())))</f>
        <v>0</v>
      </c>
      <c r="HH35" s="193" t="n">
        <f aca="false">IF(ISERROR(VLOOKUP($A35,'Import OffPeak'!$A$3:HM$99,216,FALSE())-VLOOKUP($A35,'Import OffPeak change'!$A$106:HM$202,216,FALSE())),0,(VLOOKUP($A35,'Import OffPeak'!$A$3:HM$99,216,FALSE())-VLOOKUP($A35,'Import OffPeak change'!$A$106:HM$202,216,FALSE())))</f>
        <v>0</v>
      </c>
      <c r="HI35" s="193" t="n">
        <f aca="false">IF(ISERROR(VLOOKUP($A35,'Import OffPeak'!$A$3:HN$99,217,FALSE())-VLOOKUP($A35,'Import OffPeak change'!$A$106:HN$202,217,FALSE())),0,(VLOOKUP($A35,'Import OffPeak'!$A$3:HN$99,217,FALSE())-VLOOKUP($A35,'Import OffPeak change'!$A$106:HN$202,217,FALSE())))</f>
        <v>0</v>
      </c>
      <c r="HJ35" s="193" t="n">
        <f aca="false">IF(ISERROR(VLOOKUP($A35,'Import OffPeak'!$A$3:HO$99,218,FALSE())-VLOOKUP($A35,'Import OffPeak change'!$A$106:HO$202,218,FALSE())),0,(VLOOKUP($A35,'Import OffPeak'!$A$3:HO$99,218,FALSE())-VLOOKUP($A35,'Import OffPeak change'!$A$106:HO$202,218,FALSE())))</f>
        <v>0</v>
      </c>
      <c r="HK35" s="193" t="n">
        <f aca="false">IF(ISERROR(VLOOKUP($A35,'Import OffPeak'!$A$3:HP$99,219,FALSE())-VLOOKUP($A35,'Import OffPeak change'!$A$106:HP$202,219,FALSE())),0,(VLOOKUP($A35,'Import OffPeak'!$A$3:HP$99,219,FALSE())-VLOOKUP($A35,'Import OffPeak change'!$A$106:HP$202,219,FALSE())))</f>
        <v>0</v>
      </c>
      <c r="HL35" s="193" t="n">
        <f aca="false">IF(ISERROR(VLOOKUP($A35,'Import OffPeak'!$A$3:HQ$99,220,FALSE())-VLOOKUP($A35,'Import OffPeak change'!$A$106:HQ$202,220,FALSE())),0,(VLOOKUP($A35,'Import OffPeak'!$A$3:HQ$99,220,FALSE())-VLOOKUP($A35,'Import OffPeak change'!$A$106:HQ$202,220,FALSE())))</f>
        <v>0</v>
      </c>
      <c r="HM35" s="193" t="n">
        <f aca="false">IF(ISERROR(VLOOKUP($A35,'Import OffPeak'!$A$3:HR$99,221,FALSE())-VLOOKUP($A35,'Import OffPeak change'!$A$106:HR$202,221,FALSE())),0,(VLOOKUP($A35,'Import OffPeak'!$A$3:HR$99,221,FALSE())-VLOOKUP($A35,'Import OffPeak change'!$A$106:HR$202,221,FALSE())))</f>
        <v>0</v>
      </c>
      <c r="HN35" s="193" t="n">
        <f aca="false">IF(ISERROR(VLOOKUP($A35,'Import OffPeak'!$A$3:HS$99,222,FALSE())-VLOOKUP($A35,'Import OffPeak change'!$A$106:HS$202,222,FALSE())),0,(VLOOKUP($A35,'Import OffPeak'!$A$3:HS$99,222,FALSE())-VLOOKUP($A35,'Import OffPeak change'!$A$106:HS$202,222,FALSE())))</f>
        <v>0</v>
      </c>
      <c r="HO35" s="193" t="n">
        <f aca="false">IF(ISERROR(VLOOKUP($A35,'Import OffPeak'!$A$3:HT$99,223,FALSE())-VLOOKUP($A35,'Import OffPeak change'!$A$106:HT$202,223,FALSE())),0,(VLOOKUP($A35,'Import OffPeak'!$A$3:HT$99,223,FALSE())-VLOOKUP($A35,'Import OffPeak change'!$A$106:HT$202,223,FALSE())))</f>
        <v>0</v>
      </c>
      <c r="HP35" s="193" t="n">
        <f aca="false">IF(ISERROR(VLOOKUP($A35,'Import OffPeak'!$A$3:HU$99,224,FALSE())-VLOOKUP($A35,'Import OffPeak change'!$A$106:HU$202,224,FALSE())),0,(VLOOKUP($A35,'Import OffPeak'!$A$3:HU$99,224,FALSE())-VLOOKUP($A35,'Import OffPeak change'!$A$106:HU$202,224,FALSE())))</f>
        <v>0</v>
      </c>
      <c r="HQ35" s="193" t="n">
        <f aca="false">IF(ISERROR(VLOOKUP($A35,'Import OffPeak'!$A$3:HV$99,225,FALSE())-VLOOKUP($A35,'Import OffPeak change'!$A$106:HV$202,225,FALSE())),0,(VLOOKUP($A35,'Import OffPeak'!$A$3:HV$99,225,FALSE())-VLOOKUP($A35,'Import OffPeak change'!$A$106:HV$202,225,FALSE())))</f>
        <v>0</v>
      </c>
      <c r="HR35" s="193" t="n">
        <f aca="false">IF(ISERROR(VLOOKUP($A35,'Import OffPeak'!$A$3:HW$99,226,FALSE())-VLOOKUP($A35,'Import OffPeak change'!$A$106:HW$202,226,FALSE())),0,(VLOOKUP($A35,'Import OffPeak'!$A$3:HW$99,226,FALSE())-VLOOKUP($A35,'Import OffPeak change'!$A$106:HW$202,226,FALSE())))</f>
        <v>0</v>
      </c>
      <c r="HS35" s="193" t="n">
        <f aca="false">IF(ISERROR(VLOOKUP($A35,'Import OffPeak'!$A$3:HX$99,227,FALSE())-VLOOKUP($A35,'Import OffPeak change'!$A$106:HX$202,227,FALSE())),0,(VLOOKUP($A35,'Import OffPeak'!$A$3:HX$99,227,FALSE())-VLOOKUP($A35,'Import OffPeak change'!$A$106:HX$202,227,FALSE())))</f>
        <v>0</v>
      </c>
      <c r="HT35" s="193" t="n">
        <f aca="false">IF(ISERROR(VLOOKUP($A35,'Import OffPeak'!$A$3:HY$99,228,FALSE())-VLOOKUP($A35,'Import OffPeak change'!$A$106:HY$202,228,FALSE())),0,(VLOOKUP($A35,'Import OffPeak'!$A$3:HY$99,228,FALSE())-VLOOKUP($A35,'Import OffPeak change'!$A$106:HY$202,228,FALSE())))</f>
        <v>0</v>
      </c>
      <c r="HU35" s="193" t="n">
        <f aca="false">IF(ISERROR(VLOOKUP($A35,'Import OffPeak'!$A$3:HZ$99,229,FALSE())-VLOOKUP($A35,'Import OffPeak change'!$A$106:HZ$202,229,FALSE())),0,(VLOOKUP($A35,'Import OffPeak'!$A$3:HZ$99,229,FALSE())-VLOOKUP($A35,'Import OffPeak change'!$A$106:HZ$202,229,FALSE())))</f>
        <v>0</v>
      </c>
      <c r="HV35" s="193" t="n">
        <f aca="false">IF(ISERROR(VLOOKUP($A35,'Import OffPeak'!$A$3:IA$99,230,FALSE())-VLOOKUP($A35,'Import OffPeak change'!$A$106:IA$202,230,FALSE())),0,(VLOOKUP($A35,'Import OffPeak'!$A$3:IA$99,230,FALSE())-VLOOKUP($A35,'Import OffPeak change'!$A$106:IA$202,230,FALSE())))</f>
        <v>0</v>
      </c>
      <c r="HW35" s="193" t="n">
        <f aca="false">IF(ISERROR(VLOOKUP($A35,'Import OffPeak'!$A$3:IB$99,231,FALSE())-VLOOKUP($A35,'Import OffPeak change'!$A$106:IB$202,231,FALSE())),0,(VLOOKUP($A35,'Import OffPeak'!$A$3:IB$99,231,FALSE())-VLOOKUP($A35,'Import OffPeak change'!$A$106:IB$202,231,FALSE())))</f>
        <v>0</v>
      </c>
      <c r="HX35" s="193" t="n">
        <f aca="false">IF(ISERROR(VLOOKUP($A35,'Import OffPeak'!$A$3:IC$99,232,FALSE())-VLOOKUP($A35,'Import OffPeak change'!$A$106:IC$202,232,FALSE())),0,(VLOOKUP($A35,'Import OffPeak'!$A$3:IC$99,232,FALSE())-VLOOKUP($A35,'Import OffPeak change'!$A$106:IC$202,232,FALSE())))</f>
        <v>0</v>
      </c>
      <c r="HY35" s="193" t="n">
        <f aca="false">IF(ISERROR(VLOOKUP($A35,'Import OffPeak'!$A$3:ID$99,233,FALSE())-VLOOKUP($A35,'Import OffPeak change'!$A$106:ID$202,233,FALSE())),0,(VLOOKUP($A35,'Import OffPeak'!$A$3:ID$99,233,FALSE())-VLOOKUP($A35,'Import OffPeak change'!$A$106:ID$202,233,FALSE())))</f>
        <v>0</v>
      </c>
      <c r="HZ35" s="193" t="n">
        <f aca="false">IF(ISERROR(VLOOKUP($A35,'Import OffPeak'!$A$3:IE$99,234,FALSE())-VLOOKUP($A35,'Import OffPeak change'!$A$106:IE$202,234,FALSE())),0,(VLOOKUP($A35,'Import OffPeak'!$A$3:IE$99,234,FALSE())-VLOOKUP($A35,'Import OffPeak change'!$A$106:IE$202,234,FALSE())))</f>
        <v>0</v>
      </c>
      <c r="IA35" s="193" t="n">
        <f aca="false">IF(ISERROR(VLOOKUP($A35,'Import OffPeak'!$A$3:IF$99,235,FALSE())-VLOOKUP($A35,'Import OffPeak change'!$A$106:IF$202,235,FALSE())),0,(VLOOKUP($A35,'Import OffPeak'!$A$3:IF$99,235,FALSE())-VLOOKUP($A35,'Import OffPeak change'!$A$106:IF$202,235,FALSE())))</f>
        <v>0</v>
      </c>
      <c r="IB35" s="193" t="n">
        <f aca="false">IF(ISERROR(VLOOKUP($A35,'Import OffPeak'!$A$3:IG$99,236,FALSE())-VLOOKUP($A35,'Import OffPeak change'!$A$106:IG$202,236,FALSE())),0,(VLOOKUP($A35,'Import OffPeak'!$A$3:IG$99,236,FALSE())-VLOOKUP($A35,'Import OffPeak change'!$A$106:IG$202,236,FALSE())))</f>
        <v>0</v>
      </c>
      <c r="IC35" s="193" t="n">
        <f aca="false">IF(ISERROR(VLOOKUP($A35,'Import OffPeak'!$A$3:IH$99,237,FALSE())-VLOOKUP($A35,'Import OffPeak change'!$A$106:IH$202,237,FALSE())),0,(VLOOKUP($A35,'Import OffPeak'!$A$3:IH$99,237,FALSE())-VLOOKUP($A35,'Import OffPeak change'!$A$106:IH$202,237,FALSE())))</f>
        <v>0</v>
      </c>
      <c r="ID35" s="193" t="n">
        <f aca="false">IF(ISERROR(VLOOKUP($A35,'Import OffPeak'!$A$3:II$99,238,FALSE())-VLOOKUP($A35,'Import OffPeak change'!$A$106:II$202,238,FALSE())),0,(VLOOKUP($A35,'Import OffPeak'!$A$3:II$99,238,FALSE())-VLOOKUP($A35,'Import OffPeak change'!$A$106:II$202,238,FALSE())))</f>
        <v>0</v>
      </c>
      <c r="IE35" s="193" t="n">
        <f aca="false">IF(ISERROR(VLOOKUP($A35,'Import OffPeak'!$A$3:IJ$99,239,FALSE())-VLOOKUP($A35,'Import OffPeak change'!$A$106:IJ$202,239,FALSE())),0,(VLOOKUP($A35,'Import OffPeak'!$A$3:IJ$99,239,FALSE())-VLOOKUP($A35,'Import OffPeak change'!$A$106:IJ$202,239,FALSE())))</f>
        <v>0</v>
      </c>
    </row>
    <row r="36" customFormat="false" ht="12.75" hidden="false" customHeight="false" outlineLevel="0" collapsed="false">
      <c r="A36" s="201" t="str">
        <f aca="false">IF('Import OffPeak'!A33=0,"",'Import OffPeak'!A33)</f>
        <v>BIO</v>
      </c>
      <c r="B36" s="193"/>
      <c r="C36" s="193"/>
      <c r="D36" s="193"/>
      <c r="E36" s="193"/>
      <c r="F36" s="193"/>
      <c r="G36" s="193" t="n">
        <f aca="false">IF(ISERROR(VLOOKUP($A36,'Import OffPeak'!$A$3:L$99,7,FALSE())-VLOOKUP($A36,'Import OffPeak change'!$A$106:L$202,7,FALSE())),0,(VLOOKUP($A36,'Import OffPeak'!$A$3:L$99,7,FALSE())-VLOOKUP($A36,'Import OffPeak change'!$A$106:L$202,7,FALSE())))</f>
        <v>0</v>
      </c>
      <c r="H36" s="193" t="n">
        <f aca="false">IF(ISERROR(VLOOKUP($A36,'Import OffPeak'!$A$3:M$99,8,FALSE())-VLOOKUP($A36,'Import OffPeak change'!$A$106:M$202,8,FALSE())),0,(VLOOKUP($A36,'Import OffPeak'!$A$3:M$99,8,FALSE())-VLOOKUP($A36,'Import OffPeak change'!$A$106:M$202,8,FALSE())))</f>
        <v>0</v>
      </c>
      <c r="I36" s="193" t="n">
        <f aca="false">IF(ISERROR(VLOOKUP($A36,'Import OffPeak'!$A$3:N$99,9,FALSE())-VLOOKUP($A36,'Import OffPeak change'!$A$106:N$202,9,FALSE())),0,(VLOOKUP($A36,'Import OffPeak'!$A$3:N$99,9,FALSE())-VLOOKUP($A36,'Import OffPeak change'!$A$106:N$202,9,FALSE())))</f>
        <v>0</v>
      </c>
      <c r="J36" s="193" t="n">
        <f aca="false">IF(ISERROR(VLOOKUP($A36,'Import OffPeak'!$A$3:O$99,10,FALSE())-VLOOKUP($A36,'Import OffPeak change'!$A$106:O$202,10,FALSE())),0,(VLOOKUP($A36,'Import OffPeak'!$A$3:O$99,10,FALSE())-VLOOKUP($A36,'Import OffPeak change'!$A$106:O$202,10,FALSE())))</f>
        <v>0</v>
      </c>
      <c r="K36" s="193" t="n">
        <f aca="false">IF(ISERROR(VLOOKUP($A36,'Import OffPeak'!$A$3:P$99,11,FALSE())-VLOOKUP($A36,'Import OffPeak change'!$A$106:P$202,11,FALSE())),0,(VLOOKUP($A36,'Import OffPeak'!$A$3:P$99,11,FALSE())-VLOOKUP($A36,'Import OffPeak change'!$A$106:P$202,11,FALSE())))</f>
        <v>0</v>
      </c>
      <c r="L36" s="193" t="n">
        <f aca="false">IF(ISERROR(VLOOKUP($A36,'Import OffPeak'!$A$3:Q$99,12,FALSE())-VLOOKUP($A36,'Import OffPeak change'!$A$106:Q$202,12,FALSE())),0,(VLOOKUP($A36,'Import OffPeak'!$A$3:Q$99,12,FALSE())-VLOOKUP($A36,'Import OffPeak change'!$A$106:Q$202,12,FALSE())))</f>
        <v>0</v>
      </c>
      <c r="M36" s="193" t="n">
        <f aca="false">IF(ISERROR(VLOOKUP($A36,'Import OffPeak'!$A$3:R$99,13,FALSE())-VLOOKUP($A36,'Import OffPeak change'!$A$106:R$202,13,FALSE())),0,(VLOOKUP($A36,'Import OffPeak'!$A$3:R$99,13,FALSE())-VLOOKUP($A36,'Import OffPeak change'!$A$106:R$202,13,FALSE())))</f>
        <v>0</v>
      </c>
      <c r="N36" s="193" t="n">
        <f aca="false">IF(ISERROR(VLOOKUP($A36,'Import OffPeak'!$A$3:S$99,14,FALSE())-VLOOKUP($A36,'Import OffPeak change'!$A$106:S$202,14,FALSE())),0,(VLOOKUP($A36,'Import OffPeak'!$A$3:S$99,14,FALSE())-VLOOKUP($A36,'Import OffPeak change'!$A$106:S$202,14,FALSE())))</f>
        <v>0</v>
      </c>
      <c r="O36" s="193" t="n">
        <f aca="false">IF(ISERROR(VLOOKUP($A36,'Import OffPeak'!$A$3:T$99,15,FALSE())-VLOOKUP($A36,'Import OffPeak change'!$A$106:T$202,15,FALSE())),0,(VLOOKUP($A36,'Import OffPeak'!$A$3:T$99,15,FALSE())-VLOOKUP($A36,'Import OffPeak change'!$A$106:T$202,15,FALSE())))</f>
        <v>0</v>
      </c>
      <c r="P36" s="193" t="n">
        <f aca="false">IF(ISERROR(VLOOKUP($A36,'Import OffPeak'!$A$3:U$99,16,FALSE())-VLOOKUP($A36,'Import OffPeak change'!$A$106:U$202,16,FALSE())),0,(VLOOKUP($A36,'Import OffPeak'!$A$3:U$99,16,FALSE())-VLOOKUP($A36,'Import OffPeak change'!$A$106:U$202,16,FALSE())))</f>
        <v>0</v>
      </c>
      <c r="Q36" s="193" t="n">
        <f aca="false">IF(ISERROR(VLOOKUP($A36,'Import OffPeak'!$A$3:V$99,17,FALSE())-VLOOKUP($A36,'Import OffPeak change'!$A$106:V$202,17,FALSE())),0,(VLOOKUP($A36,'Import OffPeak'!$A$3:V$99,17,FALSE())-VLOOKUP($A36,'Import OffPeak change'!$A$106:V$202,17,FALSE())))</f>
        <v>0</v>
      </c>
      <c r="R36" s="193" t="n">
        <f aca="false">IF(ISERROR(VLOOKUP($A36,'Import OffPeak'!$A$3:W$99,18,FALSE())-VLOOKUP($A36,'Import OffPeak change'!$A$106:W$202,18,FALSE())),0,(VLOOKUP($A36,'Import OffPeak'!$A$3:W$99,18,FALSE())-VLOOKUP($A36,'Import OffPeak change'!$A$106:W$202,18,FALSE())))</f>
        <v>0</v>
      </c>
      <c r="S36" s="193" t="n">
        <f aca="false">IF(ISERROR(VLOOKUP($A36,'Import OffPeak'!$A$3:X$99,19,FALSE())-VLOOKUP($A36,'Import OffPeak change'!$A$106:X$202,19,FALSE())),0,(VLOOKUP($A36,'Import OffPeak'!$A$3:X$99,19,FALSE())-VLOOKUP($A36,'Import OffPeak change'!$A$106:X$202,19,FALSE())))</f>
        <v>0</v>
      </c>
      <c r="T36" s="193" t="n">
        <f aca="false">IF(ISERROR(VLOOKUP($A36,'Import OffPeak'!$A$3:Y$99,20,FALSE())-VLOOKUP($A36,'Import OffPeak change'!$A$106:Y$202,20,FALSE())),0,(VLOOKUP($A36,'Import OffPeak'!$A$3:Y$99,20,FALSE())-VLOOKUP($A36,'Import OffPeak change'!$A$106:Y$202,20,FALSE())))</f>
        <v>0</v>
      </c>
      <c r="U36" s="193" t="n">
        <f aca="false">IF(ISERROR(VLOOKUP($A36,'Import OffPeak'!$A$3:Z$99,21,FALSE())-VLOOKUP($A36,'Import OffPeak change'!$A$106:Z$202,21,FALSE())),0,(VLOOKUP($A36,'Import OffPeak'!$A$3:Z$99,21,FALSE())-VLOOKUP($A36,'Import OffPeak change'!$A$106:Z$202,21,FALSE())))</f>
        <v>0</v>
      </c>
      <c r="V36" s="193" t="n">
        <f aca="false">IF(ISERROR(VLOOKUP($A36,'Import OffPeak'!$A$3:AA$99,22,FALSE())-VLOOKUP($A36,'Import OffPeak change'!$A$106:AA$202,22,FALSE())),0,(VLOOKUP($A36,'Import OffPeak'!$A$3:AA$99,22,FALSE())-VLOOKUP($A36,'Import OffPeak change'!$A$106:AA$202,22,FALSE())))</f>
        <v>0</v>
      </c>
      <c r="W36" s="193" t="n">
        <f aca="false">IF(ISERROR(VLOOKUP($A36,'Import OffPeak'!$A$3:AB$99,23,FALSE())-VLOOKUP($A36,'Import OffPeak change'!$A$106:AB$202,23,FALSE())),0,(VLOOKUP($A36,'Import OffPeak'!$A$3:AB$99,23,FALSE())-VLOOKUP($A36,'Import OffPeak change'!$A$106:AB$202,23,FALSE())))</f>
        <v>0</v>
      </c>
      <c r="X36" s="193" t="n">
        <f aca="false">IF(ISERROR(VLOOKUP($A36,'Import OffPeak'!$A$3:AC$99,24,FALSE())-VLOOKUP($A36,'Import OffPeak change'!$A$106:AC$202,24,FALSE())),0,(VLOOKUP($A36,'Import OffPeak'!$A$3:AC$99,24,FALSE())-VLOOKUP($A36,'Import OffPeak change'!$A$106:AC$202,24,FALSE())))</f>
        <v>0</v>
      </c>
      <c r="Y36" s="193" t="n">
        <f aca="false">IF(ISERROR(VLOOKUP($A36,'Import OffPeak'!$A$3:AD$99,25,FALSE())-VLOOKUP($A36,'Import OffPeak change'!$A$106:AD$202,25,FALSE())),0,(VLOOKUP($A36,'Import OffPeak'!$A$3:AD$99,25,FALSE())-VLOOKUP($A36,'Import OffPeak change'!$A$106:AD$202,25,FALSE())))</f>
        <v>0</v>
      </c>
      <c r="Z36" s="193" t="n">
        <f aca="false">IF(ISERROR(VLOOKUP($A36,'Import OffPeak'!$A$3:AE$99,26,FALSE())-VLOOKUP($A36,'Import OffPeak change'!$A$106:AE$202,26,FALSE())),0,(VLOOKUP($A36,'Import OffPeak'!$A$3:AE$99,26,FALSE())-VLOOKUP($A36,'Import OffPeak change'!$A$106:AE$202,26,FALSE())))</f>
        <v>0</v>
      </c>
      <c r="AA36" s="193" t="n">
        <f aca="false">IF(ISERROR(VLOOKUP($A36,'Import OffPeak'!$A$3:AF$99,27,FALSE())-VLOOKUP($A36,'Import OffPeak change'!$A$106:AF$202,27,FALSE())),0,(VLOOKUP($A36,'Import OffPeak'!$A$3:AF$99,27,FALSE())-VLOOKUP($A36,'Import OffPeak change'!$A$106:AF$202,27,FALSE())))</f>
        <v>0</v>
      </c>
      <c r="AB36" s="193" t="n">
        <f aca="false">IF(ISERROR(VLOOKUP($A36,'Import OffPeak'!$A$3:AG$99,28,FALSE())-VLOOKUP($A36,'Import OffPeak change'!$A$106:AG$202,28,FALSE())),0,(VLOOKUP($A36,'Import OffPeak'!$A$3:AG$99,28,FALSE())-VLOOKUP($A36,'Import OffPeak change'!$A$106:AG$202,28,FALSE())))</f>
        <v>0</v>
      </c>
      <c r="AC36" s="193" t="n">
        <f aca="false">IF(ISERROR(VLOOKUP($A36,'Import OffPeak'!$A$3:AH$99,29,FALSE())-VLOOKUP($A36,'Import OffPeak change'!$A$106:AH$202,29,FALSE())),0,(VLOOKUP($A36,'Import OffPeak'!$A$3:AH$99,29,FALSE())-VLOOKUP($A36,'Import OffPeak change'!$A$106:AH$202,29,FALSE())))</f>
        <v>0</v>
      </c>
      <c r="AD36" s="193" t="n">
        <f aca="false">IF(ISERROR(VLOOKUP($A36,'Import OffPeak'!$A$3:AI$99,30,FALSE())-VLOOKUP($A36,'Import OffPeak change'!$A$106:AI$202,30,FALSE())),0,(VLOOKUP($A36,'Import OffPeak'!$A$3:AI$99,30,FALSE())-VLOOKUP($A36,'Import OffPeak change'!$A$106:AI$202,30,FALSE())))</f>
        <v>0</v>
      </c>
      <c r="AE36" s="193" t="n">
        <f aca="false">IF(ISERROR(VLOOKUP($A36,'Import OffPeak'!$A$3:AJ$99,31,FALSE())-VLOOKUP($A36,'Import OffPeak change'!$A$106:AJ$202,31,FALSE())),0,(VLOOKUP($A36,'Import OffPeak'!$A$3:AJ$99,31,FALSE())-VLOOKUP($A36,'Import OffPeak change'!$A$106:AJ$202,31,FALSE())))</f>
        <v>0</v>
      </c>
      <c r="AF36" s="193" t="n">
        <f aca="false">IF(ISERROR(VLOOKUP($A36,'Import OffPeak'!$A$3:AK$99,32,FALSE())-VLOOKUP($A36,'Import OffPeak change'!$A$106:AK$202,32,FALSE())),0,(VLOOKUP($A36,'Import OffPeak'!$A$3:AK$99,32,FALSE())-VLOOKUP($A36,'Import OffPeak change'!$A$106:AK$202,32,FALSE())))</f>
        <v>0</v>
      </c>
      <c r="AG36" s="193" t="n">
        <f aca="false">IF(ISERROR(VLOOKUP($A36,'Import OffPeak'!$A$3:AL$99,33,FALSE())-VLOOKUP($A36,'Import OffPeak change'!$A$106:AL$202,33,FALSE())),0,(VLOOKUP($A36,'Import OffPeak'!$A$3:AL$99,33,FALSE())-VLOOKUP($A36,'Import OffPeak change'!$A$106:AL$202,33,FALSE())))</f>
        <v>0</v>
      </c>
      <c r="AH36" s="193" t="n">
        <f aca="false">IF(ISERROR(VLOOKUP($A36,'Import OffPeak'!$A$3:AM$99,34,FALSE())-VLOOKUP($A36,'Import OffPeak change'!$A$106:AM$202,34,FALSE())),0,(VLOOKUP($A36,'Import OffPeak'!$A$3:AM$99,34,FALSE())-VLOOKUP($A36,'Import OffPeak change'!$A$106:AM$202,34,FALSE())))</f>
        <v>0</v>
      </c>
      <c r="AI36" s="193" t="n">
        <f aca="false">IF(ISERROR(VLOOKUP($A36,'Import OffPeak'!$A$3:AN$99,35,FALSE())-VLOOKUP($A36,'Import OffPeak change'!$A$106:AN$202,35,FALSE())),0,(VLOOKUP($A36,'Import OffPeak'!$A$3:AN$99,35,FALSE())-VLOOKUP($A36,'Import OffPeak change'!$A$106:AN$202,35,FALSE())))</f>
        <v>0</v>
      </c>
      <c r="AJ36" s="193" t="n">
        <f aca="false">IF(ISERROR(VLOOKUP($A36,'Import OffPeak'!$A$3:AO$99,36,FALSE())-VLOOKUP($A36,'Import OffPeak change'!$A$106:AO$202,36,FALSE())),0,(VLOOKUP($A36,'Import OffPeak'!$A$3:AO$99,36,FALSE())-VLOOKUP($A36,'Import OffPeak change'!$A$106:AO$202,36,FALSE())))</f>
        <v>0</v>
      </c>
      <c r="AK36" s="193" t="n">
        <f aca="false">IF(ISERROR(VLOOKUP($A36,'Import OffPeak'!$A$3:AP$99,37,FALSE())-VLOOKUP($A36,'Import OffPeak change'!$A$106:AP$202,37,FALSE())),0,(VLOOKUP($A36,'Import OffPeak'!$A$3:AP$99,37,FALSE())-VLOOKUP($A36,'Import OffPeak change'!$A$106:AP$202,37,FALSE())))</f>
        <v>0</v>
      </c>
      <c r="AL36" s="193" t="n">
        <f aca="false">IF(ISERROR(VLOOKUP($A36,'Import OffPeak'!$A$3:AQ$99,38,FALSE())-VLOOKUP($A36,'Import OffPeak change'!$A$106:AQ$202,38,FALSE())),0,(VLOOKUP($A36,'Import OffPeak'!$A$3:AQ$99,38,FALSE())-VLOOKUP($A36,'Import OffPeak change'!$A$106:AQ$202,38,FALSE())))</f>
        <v>0</v>
      </c>
      <c r="AM36" s="193" t="n">
        <f aca="false">IF(ISERROR(VLOOKUP($A36,'Import OffPeak'!$A$3:AR$99,39,FALSE())-VLOOKUP($A36,'Import OffPeak change'!$A$106:AR$202,39,FALSE())),0,(VLOOKUP($A36,'Import OffPeak'!$A$3:AR$99,39,FALSE())-VLOOKUP($A36,'Import OffPeak change'!$A$106:AR$202,39,FALSE())))</f>
        <v>0</v>
      </c>
      <c r="AN36" s="193" t="n">
        <f aca="false">IF(ISERROR(VLOOKUP($A36,'Import OffPeak'!$A$3:AS$99,40,FALSE())-VLOOKUP($A36,'Import OffPeak change'!$A$106:AS$202,40,FALSE())),0,(VLOOKUP($A36,'Import OffPeak'!$A$3:AS$99,40,FALSE())-VLOOKUP($A36,'Import OffPeak change'!$A$106:AS$202,40,FALSE())))</f>
        <v>0</v>
      </c>
      <c r="AO36" s="193" t="n">
        <f aca="false">IF(ISERROR(VLOOKUP($A36,'Import OffPeak'!$A$3:AT$99,41,FALSE())-VLOOKUP($A36,'Import OffPeak change'!$A$106:AT$202,41,FALSE())),0,(VLOOKUP($A36,'Import OffPeak'!$A$3:AT$99,41,FALSE())-VLOOKUP($A36,'Import OffPeak change'!$A$106:AT$202,41,FALSE())))</f>
        <v>0</v>
      </c>
      <c r="AP36" s="193" t="n">
        <f aca="false">IF(ISERROR(VLOOKUP($A36,'Import OffPeak'!$A$3:AU$99,42,FALSE())-VLOOKUP($A36,'Import OffPeak change'!$A$106:AU$202,42,FALSE())),0,(VLOOKUP($A36,'Import OffPeak'!$A$3:AU$99,42,FALSE())-VLOOKUP($A36,'Import OffPeak change'!$A$106:AU$202,42,FALSE())))</f>
        <v>0</v>
      </c>
      <c r="AQ36" s="193" t="n">
        <f aca="false">IF(ISERROR(VLOOKUP($A36,'Import OffPeak'!$A$3:AV$99,43,FALSE())-VLOOKUP($A36,'Import OffPeak change'!$A$106:AV$202,43,FALSE())),0,(VLOOKUP($A36,'Import OffPeak'!$A$3:AV$99,43,FALSE())-VLOOKUP($A36,'Import OffPeak change'!$A$106:AV$202,43,FALSE())))</f>
        <v>0</v>
      </c>
      <c r="AR36" s="193" t="n">
        <f aca="false">IF(ISERROR(VLOOKUP($A36,'Import OffPeak'!$A$3:AW$99,44,FALSE())-VLOOKUP($A36,'Import OffPeak change'!$A$106:AW$202,44,FALSE())),0,(VLOOKUP($A36,'Import OffPeak'!$A$3:AW$99,44,FALSE())-VLOOKUP($A36,'Import OffPeak change'!$A$106:AW$202,44,FALSE())))</f>
        <v>0</v>
      </c>
      <c r="AS36" s="193" t="n">
        <f aca="false">IF(ISERROR(VLOOKUP($A36,'Import OffPeak'!$A$3:AX$99,45,FALSE())-VLOOKUP($A36,'Import OffPeak change'!$A$106:AX$202,45,FALSE())),0,(VLOOKUP($A36,'Import OffPeak'!$A$3:AX$99,45,FALSE())-VLOOKUP($A36,'Import OffPeak change'!$A$106:AX$202,45,FALSE())))</f>
        <v>0</v>
      </c>
      <c r="AT36" s="193" t="n">
        <f aca="false">IF(ISERROR(VLOOKUP($A36,'Import OffPeak'!$A$3:AY$99,46,FALSE())-VLOOKUP($A36,'Import OffPeak change'!$A$106:AY$202,46,FALSE())),0,(VLOOKUP($A36,'Import OffPeak'!$A$3:AY$99,46,FALSE())-VLOOKUP($A36,'Import OffPeak change'!$A$106:AY$202,46,FALSE())))</f>
        <v>0</v>
      </c>
      <c r="AU36" s="193" t="n">
        <f aca="false">IF(ISERROR(VLOOKUP($A36,'Import OffPeak'!$A$3:AZ$99,47,FALSE())-VLOOKUP($A36,'Import OffPeak change'!$A$106:AZ$202,47,FALSE())),0,(VLOOKUP($A36,'Import OffPeak'!$A$3:AZ$99,47,FALSE())-VLOOKUP($A36,'Import OffPeak change'!$A$106:AZ$202,47,FALSE())))</f>
        <v>0</v>
      </c>
      <c r="AV36" s="193" t="n">
        <f aca="false">IF(ISERROR(VLOOKUP($A36,'Import OffPeak'!$A$3:BA$99,48,FALSE())-VLOOKUP($A36,'Import OffPeak change'!$A$106:BA$202,48,FALSE())),0,(VLOOKUP($A36,'Import OffPeak'!$A$3:BA$99,48,FALSE())-VLOOKUP($A36,'Import OffPeak change'!$A$106:BA$202,48,FALSE())))</f>
        <v>0</v>
      </c>
      <c r="AW36" s="193" t="n">
        <f aca="false">IF(ISERROR(VLOOKUP($A36,'Import OffPeak'!$A$3:BB$99,49,FALSE())-VLOOKUP($A36,'Import OffPeak change'!$A$106:BB$202,49,FALSE())),0,(VLOOKUP($A36,'Import OffPeak'!$A$3:BB$99,49,FALSE())-VLOOKUP($A36,'Import OffPeak change'!$A$106:BB$202,49,FALSE())))</f>
        <v>0</v>
      </c>
      <c r="AX36" s="193" t="n">
        <f aca="false">IF(ISERROR(VLOOKUP($A36,'Import OffPeak'!$A$3:BC$99,50,FALSE())-VLOOKUP($A36,'Import OffPeak change'!$A$106:BC$202,50,FALSE())),0,(VLOOKUP($A36,'Import OffPeak'!$A$3:BC$99,50,FALSE())-VLOOKUP($A36,'Import OffPeak change'!$A$106:BC$202,50,FALSE())))</f>
        <v>0</v>
      </c>
      <c r="AY36" s="193" t="n">
        <f aca="false">IF(ISERROR(VLOOKUP($A36,'Import OffPeak'!$A$3:BD$99,51,FALSE())-VLOOKUP($A36,'Import OffPeak change'!$A$106:BD$202,51,FALSE())),0,(VLOOKUP($A36,'Import OffPeak'!$A$3:BD$99,51,FALSE())-VLOOKUP($A36,'Import OffPeak change'!$A$106:BD$202,51,FALSE())))</f>
        <v>0</v>
      </c>
      <c r="AZ36" s="193" t="n">
        <f aca="false">IF(ISERROR(VLOOKUP($A36,'Import OffPeak'!$A$3:BE$99,52,FALSE())-VLOOKUP($A36,'Import OffPeak change'!$A$106:BE$202,52,FALSE())),0,(VLOOKUP($A36,'Import OffPeak'!$A$3:BE$99,52,FALSE())-VLOOKUP($A36,'Import OffPeak change'!$A$106:BE$202,52,FALSE())))</f>
        <v>0</v>
      </c>
      <c r="BA36" s="193" t="n">
        <f aca="false">IF(ISERROR(VLOOKUP($A36,'Import OffPeak'!$A$3:BF$99,53,FALSE())-VLOOKUP($A36,'Import OffPeak change'!$A$106:BF$202,53,FALSE())),0,(VLOOKUP($A36,'Import OffPeak'!$A$3:BF$99,53,FALSE())-VLOOKUP($A36,'Import OffPeak change'!$A$106:BF$202,53,FALSE())))</f>
        <v>0</v>
      </c>
      <c r="BB36" s="193" t="n">
        <f aca="false">IF(ISERROR(VLOOKUP($A36,'Import OffPeak'!$A$3:BG$99,54,FALSE())-VLOOKUP($A36,'Import OffPeak change'!$A$106:BG$202,54,FALSE())),0,(VLOOKUP($A36,'Import OffPeak'!$A$3:BG$99,54,FALSE())-VLOOKUP($A36,'Import OffPeak change'!$A$106:BG$202,54,FALSE())))</f>
        <v>0</v>
      </c>
      <c r="BC36" s="193" t="n">
        <f aca="false">IF(ISERROR(VLOOKUP($A36,'Import OffPeak'!$A$3:BH$99,55,FALSE())-VLOOKUP($A36,'Import OffPeak change'!$A$106:BH$202,55,FALSE())),0,(VLOOKUP($A36,'Import OffPeak'!$A$3:BH$99,55,FALSE())-VLOOKUP($A36,'Import OffPeak change'!$A$106:BH$202,55,FALSE())))</f>
        <v>0</v>
      </c>
      <c r="BD36" s="193" t="n">
        <f aca="false">IF(ISERROR(VLOOKUP($A36,'Import OffPeak'!$A$3:BI$99,56,FALSE())-VLOOKUP($A36,'Import OffPeak change'!$A$106:BI$202,56,FALSE())),0,(VLOOKUP($A36,'Import OffPeak'!$A$3:BI$99,56,FALSE())-VLOOKUP($A36,'Import OffPeak change'!$A$106:BI$202,56,FALSE())))</f>
        <v>0</v>
      </c>
      <c r="BE36" s="193" t="n">
        <f aca="false">IF(ISERROR(VLOOKUP($A36,'Import OffPeak'!$A$3:BJ$99,57,FALSE())-VLOOKUP($A36,'Import OffPeak change'!$A$106:BJ$202,57,FALSE())),0,(VLOOKUP($A36,'Import OffPeak'!$A$3:BJ$99,57,FALSE())-VLOOKUP($A36,'Import OffPeak change'!$A$106:BJ$202,57,FALSE())))</f>
        <v>0</v>
      </c>
      <c r="BF36" s="193" t="n">
        <f aca="false">IF(ISERROR(VLOOKUP($A36,'Import OffPeak'!$A$3:BK$99,58,FALSE())-VLOOKUP($A36,'Import OffPeak change'!$A$106:BK$202,58,FALSE())),0,(VLOOKUP($A36,'Import OffPeak'!$A$3:BK$99,58,FALSE())-VLOOKUP($A36,'Import OffPeak change'!$A$106:BK$202,58,FALSE())))</f>
        <v>0</v>
      </c>
      <c r="BG36" s="193" t="n">
        <f aca="false">IF(ISERROR(VLOOKUP($A36,'Import OffPeak'!$A$3:BL$99,59,FALSE())-VLOOKUP($A36,'Import OffPeak change'!$A$106:BL$202,59,FALSE())),0,(VLOOKUP($A36,'Import OffPeak'!$A$3:BL$99,59,FALSE())-VLOOKUP($A36,'Import OffPeak change'!$A$106:BL$202,59,FALSE())))</f>
        <v>0</v>
      </c>
      <c r="BH36" s="193" t="n">
        <f aca="false">IF(ISERROR(VLOOKUP($A36,'Import OffPeak'!$A$3:BM$99,60,FALSE())-VLOOKUP($A36,'Import OffPeak change'!$A$106:BM$202,60,FALSE())),0,(VLOOKUP($A36,'Import OffPeak'!$A$3:BM$99,60,FALSE())-VLOOKUP($A36,'Import OffPeak change'!$A$106:BM$202,60,FALSE())))</f>
        <v>0</v>
      </c>
      <c r="BI36" s="193" t="n">
        <f aca="false">IF(ISERROR(VLOOKUP($A36,'Import OffPeak'!$A$3:BN$99,61,FALSE())-VLOOKUP($A36,'Import OffPeak change'!$A$106:BN$202,61,FALSE())),0,(VLOOKUP($A36,'Import OffPeak'!$A$3:BN$99,61,FALSE())-VLOOKUP($A36,'Import OffPeak change'!$A$106:BN$202,61,FALSE())))</f>
        <v>0</v>
      </c>
      <c r="BJ36" s="193" t="n">
        <f aca="false">IF(ISERROR(VLOOKUP($A36,'Import OffPeak'!$A$3:BO$99,62,FALSE())-VLOOKUP($A36,'Import OffPeak change'!$A$106:BO$202,62,FALSE())),0,(VLOOKUP($A36,'Import OffPeak'!$A$3:BO$99,62,FALSE())-VLOOKUP($A36,'Import OffPeak change'!$A$106:BO$202,62,FALSE())))</f>
        <v>0</v>
      </c>
      <c r="BK36" s="193" t="n">
        <f aca="false">IF(ISERROR(VLOOKUP($A36,'Import OffPeak'!$A$3:BP$99,63,FALSE())-VLOOKUP($A36,'Import OffPeak change'!$A$106:BP$202,63,FALSE())),0,(VLOOKUP($A36,'Import OffPeak'!$A$3:BP$99,63,FALSE())-VLOOKUP($A36,'Import OffPeak change'!$A$106:BP$202,63,FALSE())))</f>
        <v>0</v>
      </c>
      <c r="BL36" s="193" t="n">
        <f aca="false">IF(ISERROR(VLOOKUP($A36,'Import OffPeak'!$A$3:BQ$99,64,FALSE())-VLOOKUP($A36,'Import OffPeak change'!$A$106:BQ$202,64,FALSE())),0,(VLOOKUP($A36,'Import OffPeak'!$A$3:BQ$99,64,FALSE())-VLOOKUP($A36,'Import OffPeak change'!$A$106:BQ$202,64,FALSE())))</f>
        <v>0</v>
      </c>
      <c r="BM36" s="193" t="n">
        <f aca="false">IF(ISERROR(VLOOKUP($A36,'Import OffPeak'!$A$3:BR$99,65,FALSE())-VLOOKUP($A36,'Import OffPeak change'!$A$106:BR$202,65,FALSE())),0,(VLOOKUP($A36,'Import OffPeak'!$A$3:BR$99,65,FALSE())-VLOOKUP($A36,'Import OffPeak change'!$A$106:BR$202,65,FALSE())))</f>
        <v>0</v>
      </c>
      <c r="BN36" s="193" t="n">
        <f aca="false">IF(ISERROR(VLOOKUP($A36,'Import OffPeak'!$A$3:BS$99,66,FALSE())-VLOOKUP($A36,'Import OffPeak change'!$A$106:BS$202,66,FALSE())),0,(VLOOKUP($A36,'Import OffPeak'!$A$3:BS$99,66,FALSE())-VLOOKUP($A36,'Import OffPeak change'!$A$106:BS$202,66,FALSE())))</f>
        <v>0</v>
      </c>
      <c r="BO36" s="193" t="n">
        <f aca="false">IF(ISERROR(VLOOKUP($A36,'Import OffPeak'!$A$3:BT$99,67,FALSE())-VLOOKUP($A36,'Import OffPeak change'!$A$106:BT$202,67,FALSE())),0,(VLOOKUP($A36,'Import OffPeak'!$A$3:BT$99,67,FALSE())-VLOOKUP($A36,'Import OffPeak change'!$A$106:BT$202,67,FALSE())))</f>
        <v>0</v>
      </c>
      <c r="BP36" s="193" t="n">
        <f aca="false">IF(ISERROR(VLOOKUP($A36,'Import OffPeak'!$A$3:BU$99,68,FALSE())-VLOOKUP($A36,'Import OffPeak change'!$A$106:BU$202,68,FALSE())),0,(VLOOKUP($A36,'Import OffPeak'!$A$3:BU$99,68,FALSE())-VLOOKUP($A36,'Import OffPeak change'!$A$106:BU$202,68,FALSE())))</f>
        <v>0</v>
      </c>
      <c r="BQ36" s="193" t="n">
        <f aca="false">IF(ISERROR(VLOOKUP($A36,'Import OffPeak'!$A$3:BV$99,69,FALSE())-VLOOKUP($A36,'Import OffPeak change'!$A$106:BV$202,69,FALSE())),0,(VLOOKUP($A36,'Import OffPeak'!$A$3:BV$99,69,FALSE())-VLOOKUP($A36,'Import OffPeak change'!$A$106:BV$202,69,FALSE())))</f>
        <v>0</v>
      </c>
      <c r="BR36" s="193" t="n">
        <f aca="false">IF(ISERROR(VLOOKUP($A36,'Import OffPeak'!$A$3:BW$99,70,FALSE())-VLOOKUP($A36,'Import OffPeak change'!$A$106:BW$202,70,FALSE())),0,(VLOOKUP($A36,'Import OffPeak'!$A$3:BW$99,70,FALSE())-VLOOKUP($A36,'Import OffPeak change'!$A$106:BW$202,70,FALSE())))</f>
        <v>0</v>
      </c>
      <c r="BS36" s="193" t="n">
        <f aca="false">IF(ISERROR(VLOOKUP($A36,'Import OffPeak'!$A$3:BX$99,71,FALSE())-VLOOKUP($A36,'Import OffPeak change'!$A$106:BX$202,71,FALSE())),0,(VLOOKUP($A36,'Import OffPeak'!$A$3:BX$99,71,FALSE())-VLOOKUP($A36,'Import OffPeak change'!$A$106:BX$202,71,FALSE())))</f>
        <v>0</v>
      </c>
      <c r="BT36" s="193" t="n">
        <f aca="false">IF(ISERROR(VLOOKUP($A36,'Import OffPeak'!$A$3:BY$99,72,FALSE())-VLOOKUP($A36,'Import OffPeak change'!$A$106:BY$202,72,FALSE())),0,(VLOOKUP($A36,'Import OffPeak'!$A$3:BY$99,72,FALSE())-VLOOKUP($A36,'Import OffPeak change'!$A$106:BY$202,72,FALSE())))</f>
        <v>0</v>
      </c>
      <c r="BU36" s="193" t="n">
        <f aca="false">IF(ISERROR(VLOOKUP($A36,'Import OffPeak'!$A$3:BZ$99,73,FALSE())-VLOOKUP($A36,'Import OffPeak change'!$A$106:BZ$202,73,FALSE())),0,(VLOOKUP($A36,'Import OffPeak'!$A$3:BZ$99,73,FALSE())-VLOOKUP($A36,'Import OffPeak change'!$A$106:BZ$202,73,FALSE())))</f>
        <v>0</v>
      </c>
      <c r="BV36" s="193" t="n">
        <f aca="false">IF(ISERROR(VLOOKUP($A36,'Import OffPeak'!$A$3:CA$99,74,FALSE())-VLOOKUP($A36,'Import OffPeak change'!$A$106:CA$202,74,FALSE())),0,(VLOOKUP($A36,'Import OffPeak'!$A$3:CA$99,74,FALSE())-VLOOKUP($A36,'Import OffPeak change'!$A$106:CA$202,74,FALSE())))</f>
        <v>0</v>
      </c>
      <c r="BW36" s="193" t="n">
        <f aca="false">IF(ISERROR(VLOOKUP($A36,'Import OffPeak'!$A$3:CB$99,75,FALSE())-VLOOKUP($A36,'Import OffPeak change'!$A$106:CB$202,75,FALSE())),0,(VLOOKUP($A36,'Import OffPeak'!$A$3:CB$99,75,FALSE())-VLOOKUP($A36,'Import OffPeak change'!$A$106:CB$202,75,FALSE())))</f>
        <v>0</v>
      </c>
      <c r="BX36" s="193" t="n">
        <f aca="false">IF(ISERROR(VLOOKUP($A36,'Import OffPeak'!$A$3:CC$99,76,FALSE())-VLOOKUP($A36,'Import OffPeak change'!$A$106:CC$202,76,FALSE())),0,(VLOOKUP($A36,'Import OffPeak'!$A$3:CC$99,76,FALSE())-VLOOKUP($A36,'Import OffPeak change'!$A$106:CC$202,76,FALSE())))</f>
        <v>0</v>
      </c>
      <c r="BY36" s="193" t="n">
        <f aca="false">IF(ISERROR(VLOOKUP($A36,'Import OffPeak'!$A$3:CD$99,77,FALSE())-VLOOKUP($A36,'Import OffPeak change'!$A$106:CD$202,77,FALSE())),0,(VLOOKUP($A36,'Import OffPeak'!$A$3:CD$99,77,FALSE())-VLOOKUP($A36,'Import OffPeak change'!$A$106:CD$202,77,FALSE())))</f>
        <v>0</v>
      </c>
      <c r="BZ36" s="193" t="n">
        <f aca="false">IF(ISERROR(VLOOKUP($A36,'Import OffPeak'!$A$3:CE$99,78,FALSE())-VLOOKUP($A36,'Import OffPeak change'!$A$106:CE$202,78,FALSE())),0,(VLOOKUP($A36,'Import OffPeak'!$A$3:CE$99,78,FALSE())-VLOOKUP($A36,'Import OffPeak change'!$A$106:CE$202,78,FALSE())))</f>
        <v>0</v>
      </c>
      <c r="CA36" s="193" t="n">
        <f aca="false">IF(ISERROR(VLOOKUP($A36,'Import OffPeak'!$A$3:CF$99,79,FALSE())-VLOOKUP($A36,'Import OffPeak change'!$A$106:CF$202,79,FALSE())),0,(VLOOKUP($A36,'Import OffPeak'!$A$3:CF$99,79,FALSE())-VLOOKUP($A36,'Import OffPeak change'!$A$106:CF$202,79,FALSE())))</f>
        <v>0</v>
      </c>
      <c r="CB36" s="193" t="n">
        <f aca="false">IF(ISERROR(VLOOKUP($A36,'Import OffPeak'!$A$3:CG$99,80,FALSE())-VLOOKUP($A36,'Import OffPeak change'!$A$106:CG$202,80,FALSE())),0,(VLOOKUP($A36,'Import OffPeak'!$A$3:CG$99,80,FALSE())-VLOOKUP($A36,'Import OffPeak change'!$A$106:CG$202,80,FALSE())))</f>
        <v>0</v>
      </c>
      <c r="CC36" s="193" t="n">
        <f aca="false">IF(ISERROR(VLOOKUP($A36,'Import OffPeak'!$A$3:CH$99,81,FALSE())-VLOOKUP($A36,'Import OffPeak change'!$A$106:CH$202,81,FALSE())),0,(VLOOKUP($A36,'Import OffPeak'!$A$3:CH$99,81,FALSE())-VLOOKUP($A36,'Import OffPeak change'!$A$106:CH$202,81,FALSE())))</f>
        <v>0</v>
      </c>
      <c r="CD36" s="193" t="n">
        <f aca="false">IF(ISERROR(VLOOKUP($A36,'Import OffPeak'!$A$3:CI$99,82,FALSE())-VLOOKUP($A36,'Import OffPeak change'!$A$106:CI$202,82,FALSE())),0,(VLOOKUP($A36,'Import OffPeak'!$A$3:CI$99,82,FALSE())-VLOOKUP($A36,'Import OffPeak change'!$A$106:CI$202,82,FALSE())))</f>
        <v>0</v>
      </c>
      <c r="CE36" s="193" t="n">
        <f aca="false">IF(ISERROR(VLOOKUP($A36,'Import OffPeak'!$A$3:CJ$99,83,FALSE())-VLOOKUP($A36,'Import OffPeak change'!$A$106:CJ$202,83,FALSE())),0,(VLOOKUP($A36,'Import OffPeak'!$A$3:CJ$99,83,FALSE())-VLOOKUP($A36,'Import OffPeak change'!$A$106:CJ$202,83,FALSE())))</f>
        <v>0</v>
      </c>
      <c r="CF36" s="193" t="n">
        <f aca="false">IF(ISERROR(VLOOKUP($A36,'Import OffPeak'!$A$3:CK$99,84,FALSE())-VLOOKUP($A36,'Import OffPeak change'!$A$106:CK$202,84,FALSE())),0,(VLOOKUP($A36,'Import OffPeak'!$A$3:CK$99,84,FALSE())-VLOOKUP($A36,'Import OffPeak change'!$A$106:CK$202,84,FALSE())))</f>
        <v>0</v>
      </c>
      <c r="CG36" s="193" t="n">
        <f aca="false">IF(ISERROR(VLOOKUP($A36,'Import OffPeak'!$A$3:CL$99,85,FALSE())-VLOOKUP($A36,'Import OffPeak change'!$A$106:CL$202,85,FALSE())),0,(VLOOKUP($A36,'Import OffPeak'!$A$3:CL$99,85,FALSE())-VLOOKUP($A36,'Import OffPeak change'!$A$106:CL$202,85,FALSE())))</f>
        <v>0</v>
      </c>
      <c r="CH36" s="193" t="n">
        <f aca="false">IF(ISERROR(VLOOKUP($A36,'Import OffPeak'!$A$3:CM$99,86,FALSE())-VLOOKUP($A36,'Import OffPeak change'!$A$106:CM$202,86,FALSE())),0,(VLOOKUP($A36,'Import OffPeak'!$A$3:CM$99,86,FALSE())-VLOOKUP($A36,'Import OffPeak change'!$A$106:CM$202,86,FALSE())))</f>
        <v>0</v>
      </c>
      <c r="CI36" s="193" t="n">
        <f aca="false">IF(ISERROR(VLOOKUP($A36,'Import OffPeak'!$A$3:CN$99,87,FALSE())-VLOOKUP($A36,'Import OffPeak change'!$A$106:CN$202,87,FALSE())),0,(VLOOKUP($A36,'Import OffPeak'!$A$3:CN$99,87,FALSE())-VLOOKUP($A36,'Import OffPeak change'!$A$106:CN$202,87,FALSE())))</f>
        <v>0</v>
      </c>
      <c r="CJ36" s="193" t="n">
        <f aca="false">IF(ISERROR(VLOOKUP($A36,'Import OffPeak'!$A$3:CO$99,88,FALSE())-VLOOKUP($A36,'Import OffPeak change'!$A$106:CO$202,88,FALSE())),0,(VLOOKUP($A36,'Import OffPeak'!$A$3:CO$99,88,FALSE())-VLOOKUP($A36,'Import OffPeak change'!$A$106:CO$202,88,FALSE())))</f>
        <v>0</v>
      </c>
      <c r="CK36" s="193" t="n">
        <f aca="false">IF(ISERROR(VLOOKUP($A36,'Import OffPeak'!$A$3:CP$99,89,FALSE())-VLOOKUP($A36,'Import OffPeak change'!$A$106:CP$202,89,FALSE())),0,(VLOOKUP($A36,'Import OffPeak'!$A$3:CP$99,89,FALSE())-VLOOKUP($A36,'Import OffPeak change'!$A$106:CP$202,89,FALSE())))</f>
        <v>0</v>
      </c>
      <c r="CL36" s="193" t="n">
        <f aca="false">IF(ISERROR(VLOOKUP($A36,'Import OffPeak'!$A$3:CQ$99,90,FALSE())-VLOOKUP($A36,'Import OffPeak change'!$A$106:CQ$202,90,FALSE())),0,(VLOOKUP($A36,'Import OffPeak'!$A$3:CQ$99,90,FALSE())-VLOOKUP($A36,'Import OffPeak change'!$A$106:CQ$202,90,FALSE())))</f>
        <v>0</v>
      </c>
      <c r="CM36" s="193" t="n">
        <f aca="false">IF(ISERROR(VLOOKUP($A36,'Import OffPeak'!$A$3:CR$99,91,FALSE())-VLOOKUP($A36,'Import OffPeak change'!$A$106:CR$202,91,FALSE())),0,(VLOOKUP($A36,'Import OffPeak'!$A$3:CR$99,91,FALSE())-VLOOKUP($A36,'Import OffPeak change'!$A$106:CR$202,91,FALSE())))</f>
        <v>0</v>
      </c>
      <c r="CN36" s="193" t="n">
        <f aca="false">IF(ISERROR(VLOOKUP($A36,'Import OffPeak'!$A$3:CS$99,92,FALSE())-VLOOKUP($A36,'Import OffPeak change'!$A$106:CS$202,92,FALSE())),0,(VLOOKUP($A36,'Import OffPeak'!$A$3:CS$99,92,FALSE())-VLOOKUP($A36,'Import OffPeak change'!$A$106:CS$202,92,FALSE())))</f>
        <v>0</v>
      </c>
      <c r="CO36" s="193" t="n">
        <f aca="false">IF(ISERROR(VLOOKUP($A36,'Import OffPeak'!$A$3:CT$99,93,FALSE())-VLOOKUP($A36,'Import OffPeak change'!$A$106:CT$202,93,FALSE())),0,(VLOOKUP($A36,'Import OffPeak'!$A$3:CT$99,93,FALSE())-VLOOKUP($A36,'Import OffPeak change'!$A$106:CT$202,93,FALSE())))</f>
        <v>0</v>
      </c>
      <c r="CP36" s="193" t="n">
        <f aca="false">IF(ISERROR(VLOOKUP($A36,'Import OffPeak'!$A$3:CU$99,94,FALSE())-VLOOKUP($A36,'Import OffPeak change'!$A$106:CU$202,94,FALSE())),0,(VLOOKUP($A36,'Import OffPeak'!$A$3:CU$99,94,FALSE())-VLOOKUP($A36,'Import OffPeak change'!$A$106:CU$202,94,FALSE())))</f>
        <v>0</v>
      </c>
      <c r="CQ36" s="193" t="n">
        <f aca="false">IF(ISERROR(VLOOKUP($A36,'Import OffPeak'!$A$3:CV$99,95,FALSE())-VLOOKUP($A36,'Import OffPeak change'!$A$106:CV$202,95,FALSE())),0,(VLOOKUP($A36,'Import OffPeak'!$A$3:CV$99,95,FALSE())-VLOOKUP($A36,'Import OffPeak change'!$A$106:CV$202,95,FALSE())))</f>
        <v>0</v>
      </c>
      <c r="CR36" s="193" t="n">
        <f aca="false">IF(ISERROR(VLOOKUP($A36,'Import OffPeak'!$A$3:CW$99,96,FALSE())-VLOOKUP($A36,'Import OffPeak change'!$A$106:CW$202,96,FALSE())),0,(VLOOKUP($A36,'Import OffPeak'!$A$3:CW$99,96,FALSE())-VLOOKUP($A36,'Import OffPeak change'!$A$106:CW$202,96,FALSE())))</f>
        <v>0</v>
      </c>
      <c r="CS36" s="193" t="n">
        <f aca="false">IF(ISERROR(VLOOKUP($A36,'Import OffPeak'!$A$3:CX$99,97,FALSE())-VLOOKUP($A36,'Import OffPeak change'!$A$106:CX$202,97,FALSE())),0,(VLOOKUP($A36,'Import OffPeak'!$A$3:CX$99,97,FALSE())-VLOOKUP($A36,'Import OffPeak change'!$A$106:CX$202,97,FALSE())))</f>
        <v>0</v>
      </c>
      <c r="CT36" s="193" t="n">
        <f aca="false">IF(ISERROR(VLOOKUP($A36,'Import OffPeak'!$A$3:CY$99,98,FALSE())-VLOOKUP($A36,'Import OffPeak change'!$A$106:CY$202,98,FALSE())),0,(VLOOKUP($A36,'Import OffPeak'!$A$3:CY$99,98,FALSE())-VLOOKUP($A36,'Import OffPeak change'!$A$106:CY$202,98,FALSE())))</f>
        <v>0</v>
      </c>
      <c r="CU36" s="193" t="n">
        <f aca="false">IF(ISERROR(VLOOKUP($A36,'Import OffPeak'!$A$3:CZ$99,99,FALSE())-VLOOKUP($A36,'Import OffPeak change'!$A$106:CZ$202,99,FALSE())),0,(VLOOKUP($A36,'Import OffPeak'!$A$3:CZ$99,99,FALSE())-VLOOKUP($A36,'Import OffPeak change'!$A$106:CZ$202,99,FALSE())))</f>
        <v>0</v>
      </c>
      <c r="CV36" s="193" t="n">
        <f aca="false">IF(ISERROR(VLOOKUP($A36,'Import OffPeak'!$A$3:DA$99,100,FALSE())-VLOOKUP($A36,'Import OffPeak change'!$A$106:DA$202,100,FALSE())),0,(VLOOKUP($A36,'Import OffPeak'!$A$3:DA$99,100,FALSE())-VLOOKUP($A36,'Import OffPeak change'!$A$106:DA$202,100,FALSE())))</f>
        <v>0</v>
      </c>
      <c r="CW36" s="193" t="n">
        <f aca="false">IF(ISERROR(VLOOKUP($A36,'Import OffPeak'!$A$3:DB$99,101,FALSE())-VLOOKUP($A36,'Import OffPeak change'!$A$106:DB$202,101,FALSE())),0,(VLOOKUP($A36,'Import OffPeak'!$A$3:DB$99,101,FALSE())-VLOOKUP($A36,'Import OffPeak change'!$A$106:DB$202,101,FALSE())))</f>
        <v>0</v>
      </c>
      <c r="CX36" s="193" t="n">
        <f aca="false">IF(ISERROR(VLOOKUP($A36,'Import OffPeak'!$A$3:DC$99,102,FALSE())-VLOOKUP($A36,'Import OffPeak change'!$A$106:DC$202,102,FALSE())),0,(VLOOKUP($A36,'Import OffPeak'!$A$3:DC$99,102,FALSE())-VLOOKUP($A36,'Import OffPeak change'!$A$106:DC$202,102,FALSE())))</f>
        <v>0</v>
      </c>
      <c r="CY36" s="193" t="n">
        <f aca="false">IF(ISERROR(VLOOKUP($A36,'Import OffPeak'!$A$3:DD$99,103,FALSE())-VLOOKUP($A36,'Import OffPeak change'!$A$106:DD$202,103,FALSE())),0,(VLOOKUP($A36,'Import OffPeak'!$A$3:DD$99,103,FALSE())-VLOOKUP($A36,'Import OffPeak change'!$A$106:DD$202,103,FALSE())))</f>
        <v>0</v>
      </c>
      <c r="CZ36" s="193" t="n">
        <f aca="false">IF(ISERROR(VLOOKUP($A36,'Import OffPeak'!$A$3:DE$99,104,FALSE())-VLOOKUP($A36,'Import OffPeak change'!$A$106:DE$202,104,FALSE())),0,(VLOOKUP($A36,'Import OffPeak'!$A$3:DE$99,104,FALSE())-VLOOKUP($A36,'Import OffPeak change'!$A$106:DE$202,104,FALSE())))</f>
        <v>0</v>
      </c>
      <c r="DA36" s="193" t="n">
        <f aca="false">IF(ISERROR(VLOOKUP($A36,'Import OffPeak'!$A$3:DF$99,105,FALSE())-VLOOKUP($A36,'Import OffPeak change'!$A$106:DF$202,105,FALSE())),0,(VLOOKUP($A36,'Import OffPeak'!$A$3:DF$99,105,FALSE())-VLOOKUP($A36,'Import OffPeak change'!$A$106:DF$202,105,FALSE())))</f>
        <v>0</v>
      </c>
      <c r="DB36" s="193" t="n">
        <f aca="false">IF(ISERROR(VLOOKUP($A36,'Import OffPeak'!$A$3:DG$99,106,FALSE())-VLOOKUP($A36,'Import OffPeak change'!$A$106:DG$202,106,FALSE())),0,(VLOOKUP($A36,'Import OffPeak'!$A$3:DG$99,106,FALSE())-VLOOKUP($A36,'Import OffPeak change'!$A$106:DG$202,106,FALSE())))</f>
        <v>0</v>
      </c>
      <c r="DC36" s="193" t="n">
        <f aca="false">IF(ISERROR(VLOOKUP($A36,'Import OffPeak'!$A$3:DH$99,107,FALSE())-VLOOKUP($A36,'Import OffPeak change'!$A$106:DH$202,107,FALSE())),0,(VLOOKUP($A36,'Import OffPeak'!$A$3:DH$99,107,FALSE())-VLOOKUP($A36,'Import OffPeak change'!$A$106:DH$202,107,FALSE())))</f>
        <v>0</v>
      </c>
      <c r="DD36" s="193" t="n">
        <f aca="false">IF(ISERROR(VLOOKUP($A36,'Import OffPeak'!$A$3:DI$99,108,FALSE())-VLOOKUP($A36,'Import OffPeak change'!$A$106:DI$202,108,FALSE())),0,(VLOOKUP($A36,'Import OffPeak'!$A$3:DI$99,108,FALSE())-VLOOKUP($A36,'Import OffPeak change'!$A$106:DI$202,108,FALSE())))</f>
        <v>0</v>
      </c>
      <c r="DE36" s="193" t="n">
        <f aca="false">IF(ISERROR(VLOOKUP($A36,'Import OffPeak'!$A$3:DJ$99,109,FALSE())-VLOOKUP($A36,'Import OffPeak change'!$A$106:DJ$202,109,FALSE())),0,(VLOOKUP($A36,'Import OffPeak'!$A$3:DJ$99,109,FALSE())-VLOOKUP($A36,'Import OffPeak change'!$A$106:DJ$202,109,FALSE())))</f>
        <v>0</v>
      </c>
      <c r="DF36" s="193" t="n">
        <f aca="false">IF(ISERROR(VLOOKUP($A36,'Import OffPeak'!$A$3:DK$99,110,FALSE())-VLOOKUP($A36,'Import OffPeak change'!$A$106:DK$202,110,FALSE())),0,(VLOOKUP($A36,'Import OffPeak'!$A$3:DK$99,110,FALSE())-VLOOKUP($A36,'Import OffPeak change'!$A$106:DK$202,110,FALSE())))</f>
        <v>0</v>
      </c>
      <c r="DG36" s="193" t="n">
        <f aca="false">IF(ISERROR(VLOOKUP($A36,'Import OffPeak'!$A$3:DL$99,111,FALSE())-VLOOKUP($A36,'Import OffPeak change'!$A$106:DL$202,111,FALSE())),0,(VLOOKUP($A36,'Import OffPeak'!$A$3:DL$99,111,FALSE())-VLOOKUP($A36,'Import OffPeak change'!$A$106:DL$202,111,FALSE())))</f>
        <v>0</v>
      </c>
      <c r="DH36" s="193" t="n">
        <f aca="false">IF(ISERROR(VLOOKUP($A36,'Import OffPeak'!$A$3:DM$99,112,FALSE())-VLOOKUP($A36,'Import OffPeak change'!$A$106:DM$202,112,FALSE())),0,(VLOOKUP($A36,'Import OffPeak'!$A$3:DM$99,112,FALSE())-VLOOKUP($A36,'Import OffPeak change'!$A$106:DM$202,112,FALSE())))</f>
        <v>0</v>
      </c>
      <c r="DI36" s="193" t="n">
        <f aca="false">IF(ISERROR(VLOOKUP($A36,'Import OffPeak'!$A$3:DN$99,113,FALSE())-VLOOKUP($A36,'Import OffPeak change'!$A$106:DN$202,113,FALSE())),0,(VLOOKUP($A36,'Import OffPeak'!$A$3:DN$99,113,FALSE())-VLOOKUP($A36,'Import OffPeak change'!$A$106:DN$202,113,FALSE())))</f>
        <v>0</v>
      </c>
      <c r="DJ36" s="193" t="n">
        <f aca="false">IF(ISERROR(VLOOKUP($A36,'Import OffPeak'!$A$3:DO$99,114,FALSE())-VLOOKUP($A36,'Import OffPeak change'!$A$106:DO$202,114,FALSE())),0,(VLOOKUP($A36,'Import OffPeak'!$A$3:DO$99,114,FALSE())-VLOOKUP($A36,'Import OffPeak change'!$A$106:DO$202,114,FALSE())))</f>
        <v>0</v>
      </c>
      <c r="DK36" s="193" t="n">
        <f aca="false">IF(ISERROR(VLOOKUP($A36,'Import OffPeak'!$A$3:DP$99,115,FALSE())-VLOOKUP($A36,'Import OffPeak change'!$A$106:DP$202,115,FALSE())),0,(VLOOKUP($A36,'Import OffPeak'!$A$3:DP$99,115,FALSE())-VLOOKUP($A36,'Import OffPeak change'!$A$106:DP$202,115,FALSE())))</f>
        <v>0</v>
      </c>
      <c r="DL36" s="193" t="n">
        <f aca="false">IF(ISERROR(VLOOKUP($A36,'Import OffPeak'!$A$3:DQ$99,116,FALSE())-VLOOKUP($A36,'Import OffPeak change'!$A$106:DQ$202,116,FALSE())),0,(VLOOKUP($A36,'Import OffPeak'!$A$3:DQ$99,116,FALSE())-VLOOKUP($A36,'Import OffPeak change'!$A$106:DQ$202,116,FALSE())))</f>
        <v>0</v>
      </c>
      <c r="DM36" s="193" t="n">
        <f aca="false">IF(ISERROR(VLOOKUP($A36,'Import OffPeak'!$A$3:DR$99,117,FALSE())-VLOOKUP($A36,'Import OffPeak change'!$A$106:DR$202,117,FALSE())),0,(VLOOKUP($A36,'Import OffPeak'!$A$3:DR$99,117,FALSE())-VLOOKUP($A36,'Import OffPeak change'!$A$106:DR$202,117,FALSE())))</f>
        <v>0</v>
      </c>
      <c r="DN36" s="193" t="n">
        <f aca="false">IF(ISERROR(VLOOKUP($A36,'Import OffPeak'!$A$3:DS$99,118,FALSE())-VLOOKUP($A36,'Import OffPeak change'!$A$106:DS$202,118,FALSE())),0,(VLOOKUP($A36,'Import OffPeak'!$A$3:DS$99,118,FALSE())-VLOOKUP($A36,'Import OffPeak change'!$A$106:DS$202,118,FALSE())))</f>
        <v>0</v>
      </c>
      <c r="DO36" s="193" t="n">
        <f aca="false">IF(ISERROR(VLOOKUP($A36,'Import OffPeak'!$A$3:DT$99,119,FALSE())-VLOOKUP($A36,'Import OffPeak change'!$A$106:DT$202,119,FALSE())),0,(VLOOKUP($A36,'Import OffPeak'!$A$3:DT$99,119,FALSE())-VLOOKUP($A36,'Import OffPeak change'!$A$106:DT$202,119,FALSE())))</f>
        <v>0</v>
      </c>
      <c r="DP36" s="193" t="n">
        <f aca="false">IF(ISERROR(VLOOKUP($A36,'Import OffPeak'!$A$3:DU$99,120,FALSE())-VLOOKUP($A36,'Import OffPeak change'!$A$106:DU$202,120,FALSE())),0,(VLOOKUP($A36,'Import OffPeak'!$A$3:DU$99,120,FALSE())-VLOOKUP($A36,'Import OffPeak change'!$A$106:DU$202,120,FALSE())))</f>
        <v>0</v>
      </c>
      <c r="DQ36" s="193" t="n">
        <f aca="false">IF(ISERROR(VLOOKUP($A36,'Import OffPeak'!$A$3:DV$99,121,FALSE())-VLOOKUP($A36,'Import OffPeak change'!$A$106:DV$202,121,FALSE())),0,(VLOOKUP($A36,'Import OffPeak'!$A$3:DV$99,121,FALSE())-VLOOKUP($A36,'Import OffPeak change'!$A$106:DV$202,121,FALSE())))</f>
        <v>0</v>
      </c>
      <c r="DR36" s="193" t="n">
        <f aca="false">IF(ISERROR(VLOOKUP($A36,'Import OffPeak'!$A$3:DW$99,122,FALSE())-VLOOKUP($A36,'Import OffPeak change'!$A$106:DW$202,122,FALSE())),0,(VLOOKUP($A36,'Import OffPeak'!$A$3:DW$99,122,FALSE())-VLOOKUP($A36,'Import OffPeak change'!$A$106:DW$202,122,FALSE())))</f>
        <v>0</v>
      </c>
      <c r="DS36" s="193" t="n">
        <f aca="false">IF(ISERROR(VLOOKUP($A36,'Import OffPeak'!$A$3:DX$99,123,FALSE())-VLOOKUP($A36,'Import OffPeak change'!$A$106:DX$202,123,FALSE())),0,(VLOOKUP($A36,'Import OffPeak'!$A$3:DX$99,123,FALSE())-VLOOKUP($A36,'Import OffPeak change'!$A$106:DX$202,123,FALSE())))</f>
        <v>0</v>
      </c>
      <c r="DT36" s="193" t="n">
        <f aca="false">IF(ISERROR(VLOOKUP($A36,'Import OffPeak'!$A$3:DY$99,124,FALSE())-VLOOKUP($A36,'Import OffPeak change'!$A$106:DY$202,124,FALSE())),0,(VLOOKUP($A36,'Import OffPeak'!$A$3:DY$99,124,FALSE())-VLOOKUP($A36,'Import OffPeak change'!$A$106:DY$202,124,FALSE())))</f>
        <v>0</v>
      </c>
      <c r="DU36" s="193" t="n">
        <f aca="false">IF(ISERROR(VLOOKUP($A36,'Import OffPeak'!$A$3:DZ$99,125,FALSE())-VLOOKUP($A36,'Import OffPeak change'!$A$106:DZ$202,125,FALSE())),0,(VLOOKUP($A36,'Import OffPeak'!$A$3:DZ$99,125,FALSE())-VLOOKUP($A36,'Import OffPeak change'!$A$106:DZ$202,125,FALSE())))</f>
        <v>0</v>
      </c>
      <c r="DV36" s="193" t="n">
        <f aca="false">IF(ISERROR(VLOOKUP($A36,'Import OffPeak'!$A$3:EA$99,126,FALSE())-VLOOKUP($A36,'Import OffPeak change'!$A$106:EA$202,126,FALSE())),0,(VLOOKUP($A36,'Import OffPeak'!$A$3:EA$99,126,FALSE())-VLOOKUP($A36,'Import OffPeak change'!$A$106:EA$202,126,FALSE())))</f>
        <v>0</v>
      </c>
      <c r="DW36" s="193" t="n">
        <f aca="false">IF(ISERROR(VLOOKUP($A36,'Import OffPeak'!$A$3:EB$99,127,FALSE())-VLOOKUP($A36,'Import OffPeak change'!$A$106:EB$202,127,FALSE())),0,(VLOOKUP($A36,'Import OffPeak'!$A$3:EB$99,127,FALSE())-VLOOKUP($A36,'Import OffPeak change'!$A$106:EB$202,127,FALSE())))</f>
        <v>0</v>
      </c>
      <c r="DX36" s="193" t="n">
        <f aca="false">IF(ISERROR(VLOOKUP($A36,'Import OffPeak'!$A$3:EC$99,128,FALSE())-VLOOKUP($A36,'Import OffPeak change'!$A$106:EC$202,128,FALSE())),0,(VLOOKUP($A36,'Import OffPeak'!$A$3:EC$99,128,FALSE())-VLOOKUP($A36,'Import OffPeak change'!$A$106:EC$202,128,FALSE())))</f>
        <v>0</v>
      </c>
      <c r="DY36" s="193" t="n">
        <f aca="false">IF(ISERROR(VLOOKUP($A36,'Import OffPeak'!$A$3:ED$99,129,FALSE())-VLOOKUP($A36,'Import OffPeak change'!$A$106:ED$202,129,FALSE())),0,(VLOOKUP($A36,'Import OffPeak'!$A$3:ED$99,129,FALSE())-VLOOKUP($A36,'Import OffPeak change'!$A$106:ED$202,129,FALSE())))</f>
        <v>0</v>
      </c>
      <c r="DZ36" s="193" t="n">
        <f aca="false">IF(ISERROR(VLOOKUP($A36,'Import OffPeak'!$A$3:EE$99,130,FALSE())-VLOOKUP($A36,'Import OffPeak change'!$A$106:EE$202,130,FALSE())),0,(VLOOKUP($A36,'Import OffPeak'!$A$3:EE$99,130,FALSE())-VLOOKUP($A36,'Import OffPeak change'!$A$106:EE$202,130,FALSE())))</f>
        <v>0</v>
      </c>
      <c r="EA36" s="193" t="n">
        <f aca="false">IF(ISERROR(VLOOKUP($A36,'Import OffPeak'!$A$3:EF$99,131,FALSE())-VLOOKUP($A36,'Import OffPeak change'!$A$106:EF$202,131,FALSE())),0,(VLOOKUP($A36,'Import OffPeak'!$A$3:EF$99,131,FALSE())-VLOOKUP($A36,'Import OffPeak change'!$A$106:EF$202,131,FALSE())))</f>
        <v>0</v>
      </c>
      <c r="EB36" s="193" t="n">
        <f aca="false">IF(ISERROR(VLOOKUP($A36,'Import OffPeak'!$A$3:EG$99,132,FALSE())-VLOOKUP($A36,'Import OffPeak change'!$A$106:EG$202,132,FALSE())),0,(VLOOKUP($A36,'Import OffPeak'!$A$3:EG$99,132,FALSE())-VLOOKUP($A36,'Import OffPeak change'!$A$106:EG$202,132,FALSE())))</f>
        <v>0</v>
      </c>
      <c r="EC36" s="193" t="n">
        <f aca="false">IF(ISERROR(VLOOKUP($A36,'Import OffPeak'!$A$3:EH$99,133,FALSE())-VLOOKUP($A36,'Import OffPeak change'!$A$106:EH$202,133,FALSE())),0,(VLOOKUP($A36,'Import OffPeak'!$A$3:EH$99,133,FALSE())-VLOOKUP($A36,'Import OffPeak change'!$A$106:EH$202,133,FALSE())))</f>
        <v>0</v>
      </c>
      <c r="ED36" s="193" t="n">
        <f aca="false">IF(ISERROR(VLOOKUP($A36,'Import OffPeak'!$A$3:EI$99,134,FALSE())-VLOOKUP($A36,'Import OffPeak change'!$A$106:EI$202,134,FALSE())),0,(VLOOKUP($A36,'Import OffPeak'!$A$3:EI$99,134,FALSE())-VLOOKUP($A36,'Import OffPeak change'!$A$106:EI$202,134,FALSE())))</f>
        <v>0</v>
      </c>
      <c r="EE36" s="193" t="n">
        <f aca="false">IF(ISERROR(VLOOKUP($A36,'Import OffPeak'!$A$3:EJ$99,135,FALSE())-VLOOKUP($A36,'Import OffPeak change'!$A$106:EJ$202,135,FALSE())),0,(VLOOKUP($A36,'Import OffPeak'!$A$3:EJ$99,135,FALSE())-VLOOKUP($A36,'Import OffPeak change'!$A$106:EJ$202,135,FALSE())))</f>
        <v>0</v>
      </c>
      <c r="EF36" s="193" t="n">
        <f aca="false">IF(ISERROR(VLOOKUP($A36,'Import OffPeak'!$A$3:EK$99,136,FALSE())-VLOOKUP($A36,'Import OffPeak change'!$A$106:EK$202,136,FALSE())),0,(VLOOKUP($A36,'Import OffPeak'!$A$3:EK$99,136,FALSE())-VLOOKUP($A36,'Import OffPeak change'!$A$106:EK$202,136,FALSE())))</f>
        <v>0</v>
      </c>
      <c r="EG36" s="193" t="n">
        <f aca="false">IF(ISERROR(VLOOKUP($A36,'Import OffPeak'!$A$3:EL$99,137,FALSE())-VLOOKUP($A36,'Import OffPeak change'!$A$106:EL$202,137,FALSE())),0,(VLOOKUP($A36,'Import OffPeak'!$A$3:EL$99,137,FALSE())-VLOOKUP($A36,'Import OffPeak change'!$A$106:EL$202,137,FALSE())))</f>
        <v>0</v>
      </c>
      <c r="EH36" s="193" t="n">
        <f aca="false">IF(ISERROR(VLOOKUP($A36,'Import OffPeak'!$A$3:EM$99,138,FALSE())-VLOOKUP($A36,'Import OffPeak change'!$A$106:EM$202,138,FALSE())),0,(VLOOKUP($A36,'Import OffPeak'!$A$3:EM$99,138,FALSE())-VLOOKUP($A36,'Import OffPeak change'!$A$106:EM$202,138,FALSE())))</f>
        <v>0</v>
      </c>
      <c r="EI36" s="193" t="n">
        <f aca="false">IF(ISERROR(VLOOKUP($A36,'Import OffPeak'!$A$3:EN$99,139,FALSE())-VLOOKUP($A36,'Import OffPeak change'!$A$106:EN$202,139,FALSE())),0,(VLOOKUP($A36,'Import OffPeak'!$A$3:EN$99,139,FALSE())-VLOOKUP($A36,'Import OffPeak change'!$A$106:EN$202,139,FALSE())))</f>
        <v>0</v>
      </c>
      <c r="EJ36" s="193" t="n">
        <f aca="false">IF(ISERROR(VLOOKUP($A36,'Import OffPeak'!$A$3:EO$99,140,FALSE())-VLOOKUP($A36,'Import OffPeak change'!$A$106:EO$202,140,FALSE())),0,(VLOOKUP($A36,'Import OffPeak'!$A$3:EO$99,140,FALSE())-VLOOKUP($A36,'Import OffPeak change'!$A$106:EO$202,140,FALSE())))</f>
        <v>0</v>
      </c>
      <c r="EK36" s="193" t="n">
        <f aca="false">IF(ISERROR(VLOOKUP($A36,'Import OffPeak'!$A$3:EP$99,141,FALSE())-VLOOKUP($A36,'Import OffPeak change'!$A$106:EP$202,141,FALSE())),0,(VLOOKUP($A36,'Import OffPeak'!$A$3:EP$99,141,FALSE())-VLOOKUP($A36,'Import OffPeak change'!$A$106:EP$202,141,FALSE())))</f>
        <v>0</v>
      </c>
      <c r="EL36" s="193" t="n">
        <f aca="false">IF(ISERROR(VLOOKUP($A36,'Import OffPeak'!$A$3:EQ$99,142,FALSE())-VLOOKUP($A36,'Import OffPeak change'!$A$106:EQ$202,142,FALSE())),0,(VLOOKUP($A36,'Import OffPeak'!$A$3:EQ$99,142,FALSE())-VLOOKUP($A36,'Import OffPeak change'!$A$106:EQ$202,142,FALSE())))</f>
        <v>0</v>
      </c>
      <c r="EM36" s="193" t="n">
        <f aca="false">IF(ISERROR(VLOOKUP($A36,'Import OffPeak'!$A$3:ER$99,143,FALSE())-VLOOKUP($A36,'Import OffPeak change'!$A$106:ER$202,143,FALSE())),0,(VLOOKUP($A36,'Import OffPeak'!$A$3:ER$99,143,FALSE())-VLOOKUP($A36,'Import OffPeak change'!$A$106:ER$202,143,FALSE())))</f>
        <v>0</v>
      </c>
      <c r="EN36" s="193" t="n">
        <f aca="false">IF(ISERROR(VLOOKUP($A36,'Import OffPeak'!$A$3:ES$99,144,FALSE())-VLOOKUP($A36,'Import OffPeak change'!$A$106:ES$202,144,FALSE())),0,(VLOOKUP($A36,'Import OffPeak'!$A$3:ES$99,144,FALSE())-VLOOKUP($A36,'Import OffPeak change'!$A$106:ES$202,144,FALSE())))</f>
        <v>0</v>
      </c>
      <c r="EO36" s="193" t="n">
        <f aca="false">IF(ISERROR(VLOOKUP($A36,'Import OffPeak'!$A$3:ET$99,145,FALSE())-VLOOKUP($A36,'Import OffPeak change'!$A$106:ET$202,145,FALSE())),0,(VLOOKUP($A36,'Import OffPeak'!$A$3:ET$99,145,FALSE())-VLOOKUP($A36,'Import OffPeak change'!$A$106:ET$202,145,FALSE())))</f>
        <v>0</v>
      </c>
      <c r="EP36" s="193" t="n">
        <f aca="false">IF(ISERROR(VLOOKUP($A36,'Import OffPeak'!$A$3:EU$99,146,FALSE())-VLOOKUP($A36,'Import OffPeak change'!$A$106:EU$202,146,FALSE())),0,(VLOOKUP($A36,'Import OffPeak'!$A$3:EU$99,146,FALSE())-VLOOKUP($A36,'Import OffPeak change'!$A$106:EU$202,146,FALSE())))</f>
        <v>0</v>
      </c>
      <c r="EQ36" s="193" t="n">
        <f aca="false">IF(ISERROR(VLOOKUP($A36,'Import OffPeak'!$A$3:EV$99,147,FALSE())-VLOOKUP($A36,'Import OffPeak change'!$A$106:EV$202,147,FALSE())),0,(VLOOKUP($A36,'Import OffPeak'!$A$3:EV$99,147,FALSE())-VLOOKUP($A36,'Import OffPeak change'!$A$106:EV$202,147,FALSE())))</f>
        <v>0</v>
      </c>
      <c r="ER36" s="193" t="n">
        <f aca="false">IF(ISERROR(VLOOKUP($A36,'Import OffPeak'!$A$3:EW$99,148,FALSE())-VLOOKUP($A36,'Import OffPeak change'!$A$106:EW$202,148,FALSE())),0,(VLOOKUP($A36,'Import OffPeak'!$A$3:EW$99,148,FALSE())-VLOOKUP($A36,'Import OffPeak change'!$A$106:EW$202,148,FALSE())))</f>
        <v>0</v>
      </c>
      <c r="ES36" s="193" t="n">
        <f aca="false">IF(ISERROR(VLOOKUP($A36,'Import OffPeak'!$A$3:EX$99,149,FALSE())-VLOOKUP($A36,'Import OffPeak change'!$A$106:EX$202,149,FALSE())),0,(VLOOKUP($A36,'Import OffPeak'!$A$3:EX$99,149,FALSE())-VLOOKUP($A36,'Import OffPeak change'!$A$106:EX$202,149,FALSE())))</f>
        <v>0</v>
      </c>
      <c r="ET36" s="193" t="n">
        <f aca="false">IF(ISERROR(VLOOKUP($A36,'Import OffPeak'!$A$3:EY$99,150,FALSE())-VLOOKUP($A36,'Import OffPeak change'!$A$106:EY$202,150,FALSE())),0,(VLOOKUP($A36,'Import OffPeak'!$A$3:EY$99,150,FALSE())-VLOOKUP($A36,'Import OffPeak change'!$A$106:EY$202,150,FALSE())))</f>
        <v>0</v>
      </c>
      <c r="EU36" s="193" t="n">
        <f aca="false">IF(ISERROR(VLOOKUP($A36,'Import OffPeak'!$A$3:EZ$99,151,FALSE())-VLOOKUP($A36,'Import OffPeak change'!$A$106:EZ$202,151,FALSE())),0,(VLOOKUP($A36,'Import OffPeak'!$A$3:EZ$99,151,FALSE())-VLOOKUP($A36,'Import OffPeak change'!$A$106:EZ$202,151,FALSE())))</f>
        <v>0</v>
      </c>
      <c r="EV36" s="193" t="n">
        <f aca="false">IF(ISERROR(VLOOKUP($A36,'Import OffPeak'!$A$3:FA$99,152,FALSE())-VLOOKUP($A36,'Import OffPeak change'!$A$106:FA$202,152,FALSE())),0,(VLOOKUP($A36,'Import OffPeak'!$A$3:FA$99,152,FALSE())-VLOOKUP($A36,'Import OffPeak change'!$A$106:FA$202,152,FALSE())))</f>
        <v>0</v>
      </c>
      <c r="EW36" s="193" t="n">
        <f aca="false">IF(ISERROR(VLOOKUP($A36,'Import OffPeak'!$A$3:FB$99,153,FALSE())-VLOOKUP($A36,'Import OffPeak change'!$A$106:FB$202,153,FALSE())),0,(VLOOKUP($A36,'Import OffPeak'!$A$3:FB$99,153,FALSE())-VLOOKUP($A36,'Import OffPeak change'!$A$106:FB$202,153,FALSE())))</f>
        <v>0</v>
      </c>
      <c r="EX36" s="193" t="n">
        <f aca="false">IF(ISERROR(VLOOKUP($A36,'Import OffPeak'!$A$3:FC$99,154,FALSE())-VLOOKUP($A36,'Import OffPeak change'!$A$106:FC$202,154,FALSE())),0,(VLOOKUP($A36,'Import OffPeak'!$A$3:FC$99,154,FALSE())-VLOOKUP($A36,'Import OffPeak change'!$A$106:FC$202,154,FALSE())))</f>
        <v>0</v>
      </c>
      <c r="EY36" s="193" t="n">
        <f aca="false">IF(ISERROR(VLOOKUP($A36,'Import OffPeak'!$A$3:FD$99,155,FALSE())-VLOOKUP($A36,'Import OffPeak change'!$A$106:FD$202,155,FALSE())),0,(VLOOKUP($A36,'Import OffPeak'!$A$3:FD$99,155,FALSE())-VLOOKUP($A36,'Import OffPeak change'!$A$106:FD$202,155,FALSE())))</f>
        <v>0</v>
      </c>
      <c r="EZ36" s="193" t="n">
        <f aca="false">IF(ISERROR(VLOOKUP($A36,'Import OffPeak'!$A$3:FE$99,156,FALSE())-VLOOKUP($A36,'Import OffPeak change'!$A$106:FE$202,156,FALSE())),0,(VLOOKUP($A36,'Import OffPeak'!$A$3:FE$99,156,FALSE())-VLOOKUP($A36,'Import OffPeak change'!$A$106:FE$202,156,FALSE())))</f>
        <v>0</v>
      </c>
      <c r="FA36" s="193" t="n">
        <f aca="false">IF(ISERROR(VLOOKUP($A36,'Import OffPeak'!$A$3:FF$99,157,FALSE())-VLOOKUP($A36,'Import OffPeak change'!$A$106:FF$202,157,FALSE())),0,(VLOOKUP($A36,'Import OffPeak'!$A$3:FF$99,157,FALSE())-VLOOKUP($A36,'Import OffPeak change'!$A$106:FF$202,157,FALSE())))</f>
        <v>0</v>
      </c>
      <c r="FB36" s="193" t="n">
        <f aca="false">IF(ISERROR(VLOOKUP($A36,'Import OffPeak'!$A$3:FG$99,158,FALSE())-VLOOKUP($A36,'Import OffPeak change'!$A$106:FG$202,158,FALSE())),0,(VLOOKUP($A36,'Import OffPeak'!$A$3:FG$99,158,FALSE())-VLOOKUP($A36,'Import OffPeak change'!$A$106:FG$202,158,FALSE())))</f>
        <v>0</v>
      </c>
      <c r="FC36" s="193" t="n">
        <f aca="false">IF(ISERROR(VLOOKUP($A36,'Import OffPeak'!$A$3:FH$99,159,FALSE())-VLOOKUP($A36,'Import OffPeak change'!$A$106:FH$202,159,FALSE())),0,(VLOOKUP($A36,'Import OffPeak'!$A$3:FH$99,159,FALSE())-VLOOKUP($A36,'Import OffPeak change'!$A$106:FH$202,159,FALSE())))</f>
        <v>0</v>
      </c>
      <c r="FD36" s="193" t="n">
        <f aca="false">IF(ISERROR(VLOOKUP($A36,'Import OffPeak'!$A$3:FI$99,160,FALSE())-VLOOKUP($A36,'Import OffPeak change'!$A$106:FI$202,160,FALSE())),0,(VLOOKUP($A36,'Import OffPeak'!$A$3:FI$99,160,FALSE())-VLOOKUP($A36,'Import OffPeak change'!$A$106:FI$202,160,FALSE())))</f>
        <v>0</v>
      </c>
      <c r="FE36" s="193" t="n">
        <f aca="false">IF(ISERROR(VLOOKUP($A36,'Import OffPeak'!$A$3:FJ$99,161,FALSE())-VLOOKUP($A36,'Import OffPeak change'!$A$106:FJ$202,161,FALSE())),0,(VLOOKUP($A36,'Import OffPeak'!$A$3:FJ$99,161,FALSE())-VLOOKUP($A36,'Import OffPeak change'!$A$106:FJ$202,161,FALSE())))</f>
        <v>0</v>
      </c>
      <c r="FF36" s="193" t="n">
        <f aca="false">IF(ISERROR(VLOOKUP($A36,'Import OffPeak'!$A$3:FK$99,162,FALSE())-VLOOKUP($A36,'Import OffPeak change'!$A$106:FK$202,162,FALSE())),0,(VLOOKUP($A36,'Import OffPeak'!$A$3:FK$99,162,FALSE())-VLOOKUP($A36,'Import OffPeak change'!$A$106:FK$202,162,FALSE())))</f>
        <v>0</v>
      </c>
      <c r="FG36" s="193" t="n">
        <f aca="false">IF(ISERROR(VLOOKUP($A36,'Import OffPeak'!$A$3:FL$99,163,FALSE())-VLOOKUP($A36,'Import OffPeak change'!$A$106:FL$202,163,FALSE())),0,(VLOOKUP($A36,'Import OffPeak'!$A$3:FL$99,163,FALSE())-VLOOKUP($A36,'Import OffPeak change'!$A$106:FL$202,163,FALSE())))</f>
        <v>0</v>
      </c>
      <c r="FH36" s="193" t="n">
        <f aca="false">IF(ISERROR(VLOOKUP($A36,'Import OffPeak'!$A$3:FM$99,164,FALSE())-VLOOKUP($A36,'Import OffPeak change'!$A$106:FM$202,164,FALSE())),0,(VLOOKUP($A36,'Import OffPeak'!$A$3:FM$99,164,FALSE())-VLOOKUP($A36,'Import OffPeak change'!$A$106:FM$202,164,FALSE())))</f>
        <v>0</v>
      </c>
      <c r="FI36" s="193" t="n">
        <f aca="false">IF(ISERROR(VLOOKUP($A36,'Import OffPeak'!$A$3:FN$99,165,FALSE())-VLOOKUP($A36,'Import OffPeak change'!$A$106:FN$202,165,FALSE())),0,(VLOOKUP($A36,'Import OffPeak'!$A$3:FN$99,165,FALSE())-VLOOKUP($A36,'Import OffPeak change'!$A$106:FN$202,165,FALSE())))</f>
        <v>0</v>
      </c>
      <c r="FJ36" s="193" t="n">
        <f aca="false">IF(ISERROR(VLOOKUP($A36,'Import OffPeak'!$A$3:FO$99,166,FALSE())-VLOOKUP($A36,'Import OffPeak change'!$A$106:FO$202,166,FALSE())),0,(VLOOKUP($A36,'Import OffPeak'!$A$3:FO$99,166,FALSE())-VLOOKUP($A36,'Import OffPeak change'!$A$106:FO$202,166,FALSE())))</f>
        <v>0</v>
      </c>
      <c r="FK36" s="193" t="n">
        <f aca="false">IF(ISERROR(VLOOKUP($A36,'Import OffPeak'!$A$3:FP$99,167,FALSE())-VLOOKUP($A36,'Import OffPeak change'!$A$106:FP$202,167,FALSE())),0,(VLOOKUP($A36,'Import OffPeak'!$A$3:FP$99,167,FALSE())-VLOOKUP($A36,'Import OffPeak change'!$A$106:FP$202,167,FALSE())))</f>
        <v>0</v>
      </c>
      <c r="FL36" s="193" t="n">
        <f aca="false">IF(ISERROR(VLOOKUP($A36,'Import OffPeak'!$A$3:FQ$99,168,FALSE())-VLOOKUP($A36,'Import OffPeak change'!$A$106:FQ$202,168,FALSE())),0,(VLOOKUP($A36,'Import OffPeak'!$A$3:FQ$99,168,FALSE())-VLOOKUP($A36,'Import OffPeak change'!$A$106:FQ$202,168,FALSE())))</f>
        <v>0</v>
      </c>
      <c r="FM36" s="193" t="n">
        <f aca="false">IF(ISERROR(VLOOKUP($A36,'Import OffPeak'!$A$3:FR$99,169,FALSE())-VLOOKUP($A36,'Import OffPeak change'!$A$106:FR$202,169,FALSE())),0,(VLOOKUP($A36,'Import OffPeak'!$A$3:FR$99,169,FALSE())-VLOOKUP($A36,'Import OffPeak change'!$A$106:FR$202,169,FALSE())))</f>
        <v>0</v>
      </c>
      <c r="FN36" s="193" t="n">
        <f aca="false">IF(ISERROR(VLOOKUP($A36,'Import OffPeak'!$A$3:FS$99,170,FALSE())-VLOOKUP($A36,'Import OffPeak change'!$A$106:FS$202,170,FALSE())),0,(VLOOKUP($A36,'Import OffPeak'!$A$3:FS$99,170,FALSE())-VLOOKUP($A36,'Import OffPeak change'!$A$106:FS$202,170,FALSE())))</f>
        <v>0</v>
      </c>
      <c r="FO36" s="193" t="n">
        <f aca="false">IF(ISERROR(VLOOKUP($A36,'Import OffPeak'!$A$3:FT$99,171,FALSE())-VLOOKUP($A36,'Import OffPeak change'!$A$106:FT$202,171,FALSE())),0,(VLOOKUP($A36,'Import OffPeak'!$A$3:FT$99,171,FALSE())-VLOOKUP($A36,'Import OffPeak change'!$A$106:FT$202,171,FALSE())))</f>
        <v>0</v>
      </c>
      <c r="FP36" s="193" t="n">
        <f aca="false">IF(ISERROR(VLOOKUP($A36,'Import OffPeak'!$A$3:FU$99,172,FALSE())-VLOOKUP($A36,'Import OffPeak change'!$A$106:FU$202,172,FALSE())),0,(VLOOKUP($A36,'Import OffPeak'!$A$3:FU$99,172,FALSE())-VLOOKUP($A36,'Import OffPeak change'!$A$106:FU$202,172,FALSE())))</f>
        <v>0</v>
      </c>
      <c r="FQ36" s="193" t="n">
        <f aca="false">IF(ISERROR(VLOOKUP($A36,'Import OffPeak'!$A$3:FV$99,173,FALSE())-VLOOKUP($A36,'Import OffPeak change'!$A$106:FV$202,173,FALSE())),0,(VLOOKUP($A36,'Import OffPeak'!$A$3:FV$99,173,FALSE())-VLOOKUP($A36,'Import OffPeak change'!$A$106:FV$202,173,FALSE())))</f>
        <v>0</v>
      </c>
      <c r="FR36" s="193" t="n">
        <f aca="false">IF(ISERROR(VLOOKUP($A36,'Import OffPeak'!$A$3:FW$99,174,FALSE())-VLOOKUP($A36,'Import OffPeak change'!$A$106:FW$202,174,FALSE())),0,(VLOOKUP($A36,'Import OffPeak'!$A$3:FW$99,174,FALSE())-VLOOKUP($A36,'Import OffPeak change'!$A$106:FW$202,174,FALSE())))</f>
        <v>0</v>
      </c>
      <c r="FS36" s="193" t="n">
        <f aca="false">IF(ISERROR(VLOOKUP($A36,'Import OffPeak'!$A$3:FX$99,175,FALSE())-VLOOKUP($A36,'Import OffPeak change'!$A$106:FX$202,175,FALSE())),0,(VLOOKUP($A36,'Import OffPeak'!$A$3:FX$99,175,FALSE())-VLOOKUP($A36,'Import OffPeak change'!$A$106:FX$202,175,FALSE())))</f>
        <v>0</v>
      </c>
      <c r="FT36" s="193" t="n">
        <f aca="false">IF(ISERROR(VLOOKUP($A36,'Import OffPeak'!$A$3:FY$99,176,FALSE())-VLOOKUP($A36,'Import OffPeak change'!$A$106:FY$202,176,FALSE())),0,(VLOOKUP($A36,'Import OffPeak'!$A$3:FY$99,176,FALSE())-VLOOKUP($A36,'Import OffPeak change'!$A$106:FY$202,176,FALSE())))</f>
        <v>0</v>
      </c>
      <c r="FU36" s="193" t="n">
        <f aca="false">IF(ISERROR(VLOOKUP($A36,'Import OffPeak'!$A$3:FZ$99,177,FALSE())-VLOOKUP($A36,'Import OffPeak change'!$A$106:FZ$202,177,FALSE())),0,(VLOOKUP($A36,'Import OffPeak'!$A$3:FZ$99,177,FALSE())-VLOOKUP($A36,'Import OffPeak change'!$A$106:FZ$202,177,FALSE())))</f>
        <v>0</v>
      </c>
      <c r="FV36" s="193" t="n">
        <f aca="false">IF(ISERROR(VLOOKUP($A36,'Import OffPeak'!$A$3:GA$99,178,FALSE())-VLOOKUP($A36,'Import OffPeak change'!$A$106:GA$202,178,FALSE())),0,(VLOOKUP($A36,'Import OffPeak'!$A$3:GA$99,178,FALSE())-VLOOKUP($A36,'Import OffPeak change'!$A$106:GA$202,178,FALSE())))</f>
        <v>0</v>
      </c>
      <c r="FW36" s="193" t="n">
        <f aca="false">IF(ISERROR(VLOOKUP($A36,'Import OffPeak'!$A$3:GB$99,179,FALSE())-VLOOKUP($A36,'Import OffPeak change'!$A$106:GB$202,179,FALSE())),0,(VLOOKUP($A36,'Import OffPeak'!$A$3:GB$99,179,FALSE())-VLOOKUP($A36,'Import OffPeak change'!$A$106:GB$202,179,FALSE())))</f>
        <v>0</v>
      </c>
      <c r="FX36" s="193" t="n">
        <f aca="false">IF(ISERROR(VLOOKUP($A36,'Import OffPeak'!$A$3:GC$99,180,FALSE())-VLOOKUP($A36,'Import OffPeak change'!$A$106:GC$202,180,FALSE())),0,(VLOOKUP($A36,'Import OffPeak'!$A$3:GC$99,180,FALSE())-VLOOKUP($A36,'Import OffPeak change'!$A$106:GC$202,180,FALSE())))</f>
        <v>0</v>
      </c>
      <c r="FY36" s="193" t="n">
        <f aca="false">IF(ISERROR(VLOOKUP($A36,'Import OffPeak'!$A$3:GD$99,181,FALSE())-VLOOKUP($A36,'Import OffPeak change'!$A$106:GD$202,181,FALSE())),0,(VLOOKUP($A36,'Import OffPeak'!$A$3:GD$99,181,FALSE())-VLOOKUP($A36,'Import OffPeak change'!$A$106:GD$202,181,FALSE())))</f>
        <v>0</v>
      </c>
      <c r="FZ36" s="193" t="n">
        <f aca="false">IF(ISERROR(VLOOKUP($A36,'Import OffPeak'!$A$3:GE$99,182,FALSE())-VLOOKUP($A36,'Import OffPeak change'!$A$106:GE$202,182,FALSE())),0,(VLOOKUP($A36,'Import OffPeak'!$A$3:GE$99,182,FALSE())-VLOOKUP($A36,'Import OffPeak change'!$A$106:GE$202,182,FALSE())))</f>
        <v>0</v>
      </c>
      <c r="GA36" s="193" t="n">
        <f aca="false">IF(ISERROR(VLOOKUP($A36,'Import OffPeak'!$A$3:GF$99,183,FALSE())-VLOOKUP($A36,'Import OffPeak change'!$A$106:GF$202,183,FALSE())),0,(VLOOKUP($A36,'Import OffPeak'!$A$3:GF$99,183,FALSE())-VLOOKUP($A36,'Import OffPeak change'!$A$106:GF$202,183,FALSE())))</f>
        <v>0</v>
      </c>
      <c r="GB36" s="193" t="n">
        <f aca="false">IF(ISERROR(VLOOKUP($A36,'Import OffPeak'!$A$3:GG$99,184,FALSE())-VLOOKUP($A36,'Import OffPeak change'!$A$106:GG$202,184,FALSE())),0,(VLOOKUP($A36,'Import OffPeak'!$A$3:GG$99,184,FALSE())-VLOOKUP($A36,'Import OffPeak change'!$A$106:GG$202,184,FALSE())))</f>
        <v>0</v>
      </c>
      <c r="GC36" s="193" t="n">
        <f aca="false">IF(ISERROR(VLOOKUP($A36,'Import OffPeak'!$A$3:GH$99,185,FALSE())-VLOOKUP($A36,'Import OffPeak change'!$A$106:GH$202,185,FALSE())),0,(VLOOKUP($A36,'Import OffPeak'!$A$3:GH$99,185,FALSE())-VLOOKUP($A36,'Import OffPeak change'!$A$106:GH$202,185,FALSE())))</f>
        <v>0</v>
      </c>
      <c r="GD36" s="193" t="n">
        <f aca="false">IF(ISERROR(VLOOKUP($A36,'Import OffPeak'!$A$3:GI$99,186,FALSE())-VLOOKUP($A36,'Import OffPeak change'!$A$106:GI$202,186,FALSE())),0,(VLOOKUP($A36,'Import OffPeak'!$A$3:GI$99,186,FALSE())-VLOOKUP($A36,'Import OffPeak change'!$A$106:GI$202,186,FALSE())))</f>
        <v>0</v>
      </c>
      <c r="GE36" s="193" t="n">
        <f aca="false">IF(ISERROR(VLOOKUP($A36,'Import OffPeak'!$A$3:GJ$99,187,FALSE())-VLOOKUP($A36,'Import OffPeak change'!$A$106:GJ$202,187,FALSE())),0,(VLOOKUP($A36,'Import OffPeak'!$A$3:GJ$99,187,FALSE())-VLOOKUP($A36,'Import OffPeak change'!$A$106:GJ$202,187,FALSE())))</f>
        <v>0</v>
      </c>
      <c r="GF36" s="193" t="n">
        <f aca="false">IF(ISERROR(VLOOKUP($A36,'Import OffPeak'!$A$3:GK$99,188,FALSE())-VLOOKUP($A36,'Import OffPeak change'!$A$106:GK$202,188,FALSE())),0,(VLOOKUP($A36,'Import OffPeak'!$A$3:GK$99,188,FALSE())-VLOOKUP($A36,'Import OffPeak change'!$A$106:GK$202,188,FALSE())))</f>
        <v>0</v>
      </c>
      <c r="GG36" s="193" t="n">
        <f aca="false">IF(ISERROR(VLOOKUP($A36,'Import OffPeak'!$A$3:GL$99,189,FALSE())-VLOOKUP($A36,'Import OffPeak change'!$A$106:GL$202,189,FALSE())),0,(VLOOKUP($A36,'Import OffPeak'!$A$3:GL$99,189,FALSE())-VLOOKUP($A36,'Import OffPeak change'!$A$106:GL$202,189,FALSE())))</f>
        <v>0</v>
      </c>
      <c r="GH36" s="193" t="n">
        <f aca="false">IF(ISERROR(VLOOKUP($A36,'Import OffPeak'!$A$3:GM$99,190,FALSE())-VLOOKUP($A36,'Import OffPeak change'!$A$106:GM$202,190,FALSE())),0,(VLOOKUP($A36,'Import OffPeak'!$A$3:GM$99,190,FALSE())-VLOOKUP($A36,'Import OffPeak change'!$A$106:GM$202,190,FALSE())))</f>
        <v>0</v>
      </c>
      <c r="GI36" s="193" t="n">
        <f aca="false">IF(ISERROR(VLOOKUP($A36,'Import OffPeak'!$A$3:GN$99,191,FALSE())-VLOOKUP($A36,'Import OffPeak change'!$A$106:GN$202,191,FALSE())),0,(VLOOKUP($A36,'Import OffPeak'!$A$3:GN$99,191,FALSE())-VLOOKUP($A36,'Import OffPeak change'!$A$106:GN$202,191,FALSE())))</f>
        <v>0</v>
      </c>
      <c r="GJ36" s="193" t="n">
        <f aca="false">IF(ISERROR(VLOOKUP($A36,'Import OffPeak'!$A$3:GO$99,192,FALSE())-VLOOKUP($A36,'Import OffPeak change'!$A$106:GO$202,192,FALSE())),0,(VLOOKUP($A36,'Import OffPeak'!$A$3:GO$99,192,FALSE())-VLOOKUP($A36,'Import OffPeak change'!$A$106:GO$202,192,FALSE())))</f>
        <v>0</v>
      </c>
      <c r="GK36" s="193" t="n">
        <f aca="false">IF(ISERROR(VLOOKUP($A36,'Import OffPeak'!$A$3:GP$99,193,FALSE())-VLOOKUP($A36,'Import OffPeak change'!$A$106:GP$202,193,FALSE())),0,(VLOOKUP($A36,'Import OffPeak'!$A$3:GP$99,193,FALSE())-VLOOKUP($A36,'Import OffPeak change'!$A$106:GP$202,193,FALSE())))</f>
        <v>0</v>
      </c>
      <c r="GL36" s="193" t="n">
        <f aca="false">IF(ISERROR(VLOOKUP($A36,'Import OffPeak'!$A$3:GQ$99,194,FALSE())-VLOOKUP($A36,'Import OffPeak change'!$A$106:GQ$202,194,FALSE())),0,(VLOOKUP($A36,'Import OffPeak'!$A$3:GQ$99,194,FALSE())-VLOOKUP($A36,'Import OffPeak change'!$A$106:GQ$202,194,FALSE())))</f>
        <v>0</v>
      </c>
      <c r="GM36" s="193" t="n">
        <f aca="false">IF(ISERROR(VLOOKUP($A36,'Import OffPeak'!$A$3:GR$99,195,FALSE())-VLOOKUP($A36,'Import OffPeak change'!$A$106:GR$202,195,FALSE())),0,(VLOOKUP($A36,'Import OffPeak'!$A$3:GR$99,195,FALSE())-VLOOKUP($A36,'Import OffPeak change'!$A$106:GR$202,195,FALSE())))</f>
        <v>0</v>
      </c>
      <c r="GN36" s="193" t="n">
        <f aca="false">IF(ISERROR(VLOOKUP($A36,'Import OffPeak'!$A$3:GS$99,196,FALSE())-VLOOKUP($A36,'Import OffPeak change'!$A$106:GS$202,196,FALSE())),0,(VLOOKUP($A36,'Import OffPeak'!$A$3:GS$99,196,FALSE())-VLOOKUP($A36,'Import OffPeak change'!$A$106:GS$202,196,FALSE())))</f>
        <v>0</v>
      </c>
      <c r="GO36" s="193" t="n">
        <f aca="false">IF(ISERROR(VLOOKUP($A36,'Import OffPeak'!$A$3:GT$99,197,FALSE())-VLOOKUP($A36,'Import OffPeak change'!$A$106:GT$202,197,FALSE())),0,(VLOOKUP($A36,'Import OffPeak'!$A$3:GT$99,197,FALSE())-VLOOKUP($A36,'Import OffPeak change'!$A$106:GT$202,197,FALSE())))</f>
        <v>0</v>
      </c>
      <c r="GP36" s="193" t="n">
        <f aca="false">IF(ISERROR(VLOOKUP($A36,'Import OffPeak'!$A$3:GU$99,198,FALSE())-VLOOKUP($A36,'Import OffPeak change'!$A$106:GU$202,198,FALSE())),0,(VLOOKUP($A36,'Import OffPeak'!$A$3:GU$99,198,FALSE())-VLOOKUP($A36,'Import OffPeak change'!$A$106:GU$202,198,FALSE())))</f>
        <v>0</v>
      </c>
      <c r="GQ36" s="193" t="n">
        <f aca="false">IF(ISERROR(VLOOKUP($A36,'Import OffPeak'!$A$3:GV$99,199,FALSE())-VLOOKUP($A36,'Import OffPeak change'!$A$106:GV$202,199,FALSE())),0,(VLOOKUP($A36,'Import OffPeak'!$A$3:GV$99,199,FALSE())-VLOOKUP($A36,'Import OffPeak change'!$A$106:GV$202,199,FALSE())))</f>
        <v>0</v>
      </c>
      <c r="GR36" s="193" t="n">
        <f aca="false">IF(ISERROR(VLOOKUP($A36,'Import OffPeak'!$A$3:GW$99,200,FALSE())-VLOOKUP($A36,'Import OffPeak change'!$A$106:GW$202,200,FALSE())),0,(VLOOKUP($A36,'Import OffPeak'!$A$3:GW$99,200,FALSE())-VLOOKUP($A36,'Import OffPeak change'!$A$106:GW$202,200,FALSE())))</f>
        <v>0</v>
      </c>
      <c r="GS36" s="193" t="n">
        <f aca="false">IF(ISERROR(VLOOKUP($A36,'Import OffPeak'!$A$3:GX$99,201,FALSE())-VLOOKUP($A36,'Import OffPeak change'!$A$106:GX$202,201,FALSE())),0,(VLOOKUP($A36,'Import OffPeak'!$A$3:GX$99,201,FALSE())-VLOOKUP($A36,'Import OffPeak change'!$A$106:GX$202,201,FALSE())))</f>
        <v>0</v>
      </c>
      <c r="GT36" s="193" t="n">
        <f aca="false">IF(ISERROR(VLOOKUP($A36,'Import OffPeak'!$A$3:GY$99,202,FALSE())-VLOOKUP($A36,'Import OffPeak change'!$A$106:GY$202,202,FALSE())),0,(VLOOKUP($A36,'Import OffPeak'!$A$3:GY$99,202,FALSE())-VLOOKUP($A36,'Import OffPeak change'!$A$106:GY$202,202,FALSE())))</f>
        <v>0</v>
      </c>
      <c r="GU36" s="193" t="n">
        <f aca="false">IF(ISERROR(VLOOKUP($A36,'Import OffPeak'!$A$3:GZ$99,203,FALSE())-VLOOKUP($A36,'Import OffPeak change'!$A$106:GZ$202,203,FALSE())),0,(VLOOKUP($A36,'Import OffPeak'!$A$3:GZ$99,203,FALSE())-VLOOKUP($A36,'Import OffPeak change'!$A$106:GZ$202,203,FALSE())))</f>
        <v>0</v>
      </c>
      <c r="GV36" s="193" t="n">
        <f aca="false">IF(ISERROR(VLOOKUP($A36,'Import OffPeak'!$A$3:HA$99,204,FALSE())-VLOOKUP($A36,'Import OffPeak change'!$A$106:HA$202,204,FALSE())),0,(VLOOKUP($A36,'Import OffPeak'!$A$3:HA$99,204,FALSE())-VLOOKUP($A36,'Import OffPeak change'!$A$106:HA$202,204,FALSE())))</f>
        <v>0</v>
      </c>
      <c r="GW36" s="193" t="n">
        <f aca="false">IF(ISERROR(VLOOKUP($A36,'Import OffPeak'!$A$3:HB$99,205,FALSE())-VLOOKUP($A36,'Import OffPeak change'!$A$106:HB$202,205,FALSE())),0,(VLOOKUP($A36,'Import OffPeak'!$A$3:HB$99,205,FALSE())-VLOOKUP($A36,'Import OffPeak change'!$A$106:HB$202,205,FALSE())))</f>
        <v>0</v>
      </c>
      <c r="GX36" s="193" t="n">
        <f aca="false">IF(ISERROR(VLOOKUP($A36,'Import OffPeak'!$A$3:HC$99,206,FALSE())-VLOOKUP($A36,'Import OffPeak change'!$A$106:HC$202,206,FALSE())),0,(VLOOKUP($A36,'Import OffPeak'!$A$3:HC$99,206,FALSE())-VLOOKUP($A36,'Import OffPeak change'!$A$106:HC$202,206,FALSE())))</f>
        <v>0</v>
      </c>
      <c r="GY36" s="193" t="n">
        <f aca="false">IF(ISERROR(VLOOKUP($A36,'Import OffPeak'!$A$3:HD$99,207,FALSE())-VLOOKUP($A36,'Import OffPeak change'!$A$106:HD$202,207,FALSE())),0,(VLOOKUP($A36,'Import OffPeak'!$A$3:HD$99,207,FALSE())-VLOOKUP($A36,'Import OffPeak change'!$A$106:HD$202,207,FALSE())))</f>
        <v>0</v>
      </c>
      <c r="GZ36" s="193" t="n">
        <f aca="false">IF(ISERROR(VLOOKUP($A36,'Import OffPeak'!$A$3:HE$99,208,FALSE())-VLOOKUP($A36,'Import OffPeak change'!$A$106:HE$202,208,FALSE())),0,(VLOOKUP($A36,'Import OffPeak'!$A$3:HE$99,208,FALSE())-VLOOKUP($A36,'Import OffPeak change'!$A$106:HE$202,208,FALSE())))</f>
        <v>0</v>
      </c>
      <c r="HA36" s="193" t="n">
        <f aca="false">IF(ISERROR(VLOOKUP($A36,'Import OffPeak'!$A$3:HF$99,209,FALSE())-VLOOKUP($A36,'Import OffPeak change'!$A$106:HF$202,209,FALSE())),0,(VLOOKUP($A36,'Import OffPeak'!$A$3:HF$99,209,FALSE())-VLOOKUP($A36,'Import OffPeak change'!$A$106:HF$202,209,FALSE())))</f>
        <v>0</v>
      </c>
      <c r="HB36" s="193" t="n">
        <f aca="false">IF(ISERROR(VLOOKUP($A36,'Import OffPeak'!$A$3:HG$99,210,FALSE())-VLOOKUP($A36,'Import OffPeak change'!$A$106:HG$202,210,FALSE())),0,(VLOOKUP($A36,'Import OffPeak'!$A$3:HG$99,210,FALSE())-VLOOKUP($A36,'Import OffPeak change'!$A$106:HG$202,210,FALSE())))</f>
        <v>0</v>
      </c>
      <c r="HC36" s="193" t="n">
        <f aca="false">IF(ISERROR(VLOOKUP($A36,'Import OffPeak'!$A$3:HH$99,211,FALSE())-VLOOKUP($A36,'Import OffPeak change'!$A$106:HH$202,211,FALSE())),0,(VLOOKUP($A36,'Import OffPeak'!$A$3:HH$99,211,FALSE())-VLOOKUP($A36,'Import OffPeak change'!$A$106:HH$202,211,FALSE())))</f>
        <v>0</v>
      </c>
      <c r="HD36" s="193" t="n">
        <f aca="false">IF(ISERROR(VLOOKUP($A36,'Import OffPeak'!$A$3:HI$99,212,FALSE())-VLOOKUP($A36,'Import OffPeak change'!$A$106:HI$202,212,FALSE())),0,(VLOOKUP($A36,'Import OffPeak'!$A$3:HI$99,212,FALSE())-VLOOKUP($A36,'Import OffPeak change'!$A$106:HI$202,212,FALSE())))</f>
        <v>0</v>
      </c>
      <c r="HE36" s="193" t="n">
        <f aca="false">IF(ISERROR(VLOOKUP($A36,'Import OffPeak'!$A$3:HJ$99,213,FALSE())-VLOOKUP($A36,'Import OffPeak change'!$A$106:HJ$202,213,FALSE())),0,(VLOOKUP($A36,'Import OffPeak'!$A$3:HJ$99,213,FALSE())-VLOOKUP($A36,'Import OffPeak change'!$A$106:HJ$202,213,FALSE())))</f>
        <v>0</v>
      </c>
      <c r="HF36" s="193" t="n">
        <f aca="false">IF(ISERROR(VLOOKUP($A36,'Import OffPeak'!$A$3:HK$99,214,FALSE())-VLOOKUP($A36,'Import OffPeak change'!$A$106:HK$202,214,FALSE())),0,(VLOOKUP($A36,'Import OffPeak'!$A$3:HK$99,214,FALSE())-VLOOKUP($A36,'Import OffPeak change'!$A$106:HK$202,214,FALSE())))</f>
        <v>0</v>
      </c>
      <c r="HG36" s="193" t="n">
        <f aca="false">IF(ISERROR(VLOOKUP($A36,'Import OffPeak'!$A$3:HL$99,215,FALSE())-VLOOKUP($A36,'Import OffPeak change'!$A$106:HL$202,215,FALSE())),0,(VLOOKUP($A36,'Import OffPeak'!$A$3:HL$99,215,FALSE())-VLOOKUP($A36,'Import OffPeak change'!$A$106:HL$202,215,FALSE())))</f>
        <v>0</v>
      </c>
      <c r="HH36" s="193" t="n">
        <f aca="false">IF(ISERROR(VLOOKUP($A36,'Import OffPeak'!$A$3:HM$99,216,FALSE())-VLOOKUP($A36,'Import OffPeak change'!$A$106:HM$202,216,FALSE())),0,(VLOOKUP($A36,'Import OffPeak'!$A$3:HM$99,216,FALSE())-VLOOKUP($A36,'Import OffPeak change'!$A$106:HM$202,216,FALSE())))</f>
        <v>0</v>
      </c>
      <c r="HI36" s="193" t="n">
        <f aca="false">IF(ISERROR(VLOOKUP($A36,'Import OffPeak'!$A$3:HN$99,217,FALSE())-VLOOKUP($A36,'Import OffPeak change'!$A$106:HN$202,217,FALSE())),0,(VLOOKUP($A36,'Import OffPeak'!$A$3:HN$99,217,FALSE())-VLOOKUP($A36,'Import OffPeak change'!$A$106:HN$202,217,FALSE())))</f>
        <v>0</v>
      </c>
      <c r="HJ36" s="193" t="n">
        <f aca="false">IF(ISERROR(VLOOKUP($A36,'Import OffPeak'!$A$3:HO$99,218,FALSE())-VLOOKUP($A36,'Import OffPeak change'!$A$106:HO$202,218,FALSE())),0,(VLOOKUP($A36,'Import OffPeak'!$A$3:HO$99,218,FALSE())-VLOOKUP($A36,'Import OffPeak change'!$A$106:HO$202,218,FALSE())))</f>
        <v>0</v>
      </c>
      <c r="HK36" s="193" t="n">
        <f aca="false">IF(ISERROR(VLOOKUP($A36,'Import OffPeak'!$A$3:HP$99,219,FALSE())-VLOOKUP($A36,'Import OffPeak change'!$A$106:HP$202,219,FALSE())),0,(VLOOKUP($A36,'Import OffPeak'!$A$3:HP$99,219,FALSE())-VLOOKUP($A36,'Import OffPeak change'!$A$106:HP$202,219,FALSE())))</f>
        <v>0</v>
      </c>
      <c r="HL36" s="193" t="n">
        <f aca="false">IF(ISERROR(VLOOKUP($A36,'Import OffPeak'!$A$3:HQ$99,220,FALSE())-VLOOKUP($A36,'Import OffPeak change'!$A$106:HQ$202,220,FALSE())),0,(VLOOKUP($A36,'Import OffPeak'!$A$3:HQ$99,220,FALSE())-VLOOKUP($A36,'Import OffPeak change'!$A$106:HQ$202,220,FALSE())))</f>
        <v>0</v>
      </c>
      <c r="HM36" s="193" t="n">
        <f aca="false">IF(ISERROR(VLOOKUP($A36,'Import OffPeak'!$A$3:HR$99,221,FALSE())-VLOOKUP($A36,'Import OffPeak change'!$A$106:HR$202,221,FALSE())),0,(VLOOKUP($A36,'Import OffPeak'!$A$3:HR$99,221,FALSE())-VLOOKUP($A36,'Import OffPeak change'!$A$106:HR$202,221,FALSE())))</f>
        <v>0</v>
      </c>
      <c r="HN36" s="193" t="n">
        <f aca="false">IF(ISERROR(VLOOKUP($A36,'Import OffPeak'!$A$3:HS$99,222,FALSE())-VLOOKUP($A36,'Import OffPeak change'!$A$106:HS$202,222,FALSE())),0,(VLOOKUP($A36,'Import OffPeak'!$A$3:HS$99,222,FALSE())-VLOOKUP($A36,'Import OffPeak change'!$A$106:HS$202,222,FALSE())))</f>
        <v>0</v>
      </c>
      <c r="HO36" s="193" t="n">
        <f aca="false">IF(ISERROR(VLOOKUP($A36,'Import OffPeak'!$A$3:HT$99,223,FALSE())-VLOOKUP($A36,'Import OffPeak change'!$A$106:HT$202,223,FALSE())),0,(VLOOKUP($A36,'Import OffPeak'!$A$3:HT$99,223,FALSE())-VLOOKUP($A36,'Import OffPeak change'!$A$106:HT$202,223,FALSE())))</f>
        <v>0</v>
      </c>
      <c r="HP36" s="193" t="n">
        <f aca="false">IF(ISERROR(VLOOKUP($A36,'Import OffPeak'!$A$3:HU$99,224,FALSE())-VLOOKUP($A36,'Import OffPeak change'!$A$106:HU$202,224,FALSE())),0,(VLOOKUP($A36,'Import OffPeak'!$A$3:HU$99,224,FALSE())-VLOOKUP($A36,'Import OffPeak change'!$A$106:HU$202,224,FALSE())))</f>
        <v>0</v>
      </c>
      <c r="HQ36" s="193" t="n">
        <f aca="false">IF(ISERROR(VLOOKUP($A36,'Import OffPeak'!$A$3:HV$99,225,FALSE())-VLOOKUP($A36,'Import OffPeak change'!$A$106:HV$202,225,FALSE())),0,(VLOOKUP($A36,'Import OffPeak'!$A$3:HV$99,225,FALSE())-VLOOKUP($A36,'Import OffPeak change'!$A$106:HV$202,225,FALSE())))</f>
        <v>0</v>
      </c>
      <c r="HR36" s="193" t="n">
        <f aca="false">IF(ISERROR(VLOOKUP($A36,'Import OffPeak'!$A$3:HW$99,226,FALSE())-VLOOKUP($A36,'Import OffPeak change'!$A$106:HW$202,226,FALSE())),0,(VLOOKUP($A36,'Import OffPeak'!$A$3:HW$99,226,FALSE())-VLOOKUP($A36,'Import OffPeak change'!$A$106:HW$202,226,FALSE())))</f>
        <v>0</v>
      </c>
      <c r="HS36" s="193" t="n">
        <f aca="false">IF(ISERROR(VLOOKUP($A36,'Import OffPeak'!$A$3:HX$99,227,FALSE())-VLOOKUP($A36,'Import OffPeak change'!$A$106:HX$202,227,FALSE())),0,(VLOOKUP($A36,'Import OffPeak'!$A$3:HX$99,227,FALSE())-VLOOKUP($A36,'Import OffPeak change'!$A$106:HX$202,227,FALSE())))</f>
        <v>0</v>
      </c>
      <c r="HT36" s="193" t="n">
        <f aca="false">IF(ISERROR(VLOOKUP($A36,'Import OffPeak'!$A$3:HY$99,228,FALSE())-VLOOKUP($A36,'Import OffPeak change'!$A$106:HY$202,228,FALSE())),0,(VLOOKUP($A36,'Import OffPeak'!$A$3:HY$99,228,FALSE())-VLOOKUP($A36,'Import OffPeak change'!$A$106:HY$202,228,FALSE())))</f>
        <v>0</v>
      </c>
      <c r="HU36" s="193" t="n">
        <f aca="false">IF(ISERROR(VLOOKUP($A36,'Import OffPeak'!$A$3:HZ$99,229,FALSE())-VLOOKUP($A36,'Import OffPeak change'!$A$106:HZ$202,229,FALSE())),0,(VLOOKUP($A36,'Import OffPeak'!$A$3:HZ$99,229,FALSE())-VLOOKUP($A36,'Import OffPeak change'!$A$106:HZ$202,229,FALSE())))</f>
        <v>0</v>
      </c>
      <c r="HV36" s="193" t="n">
        <f aca="false">IF(ISERROR(VLOOKUP($A36,'Import OffPeak'!$A$3:IA$99,230,FALSE())-VLOOKUP($A36,'Import OffPeak change'!$A$106:IA$202,230,FALSE())),0,(VLOOKUP($A36,'Import OffPeak'!$A$3:IA$99,230,FALSE())-VLOOKUP($A36,'Import OffPeak change'!$A$106:IA$202,230,FALSE())))</f>
        <v>0</v>
      </c>
      <c r="HW36" s="193" t="n">
        <f aca="false">IF(ISERROR(VLOOKUP($A36,'Import OffPeak'!$A$3:IB$99,231,FALSE())-VLOOKUP($A36,'Import OffPeak change'!$A$106:IB$202,231,FALSE())),0,(VLOOKUP($A36,'Import OffPeak'!$A$3:IB$99,231,FALSE())-VLOOKUP($A36,'Import OffPeak change'!$A$106:IB$202,231,FALSE())))</f>
        <v>0</v>
      </c>
      <c r="HX36" s="193" t="n">
        <f aca="false">IF(ISERROR(VLOOKUP($A36,'Import OffPeak'!$A$3:IC$99,232,FALSE())-VLOOKUP($A36,'Import OffPeak change'!$A$106:IC$202,232,FALSE())),0,(VLOOKUP($A36,'Import OffPeak'!$A$3:IC$99,232,FALSE())-VLOOKUP($A36,'Import OffPeak change'!$A$106:IC$202,232,FALSE())))</f>
        <v>0</v>
      </c>
      <c r="HY36" s="193" t="n">
        <f aca="false">IF(ISERROR(VLOOKUP($A36,'Import OffPeak'!$A$3:ID$99,233,FALSE())-VLOOKUP($A36,'Import OffPeak change'!$A$106:ID$202,233,FALSE())),0,(VLOOKUP($A36,'Import OffPeak'!$A$3:ID$99,233,FALSE())-VLOOKUP($A36,'Import OffPeak change'!$A$106:ID$202,233,FALSE())))</f>
        <v>0</v>
      </c>
      <c r="HZ36" s="193" t="n">
        <f aca="false">IF(ISERROR(VLOOKUP($A36,'Import OffPeak'!$A$3:IE$99,234,FALSE())-VLOOKUP($A36,'Import OffPeak change'!$A$106:IE$202,234,FALSE())),0,(VLOOKUP($A36,'Import OffPeak'!$A$3:IE$99,234,FALSE())-VLOOKUP($A36,'Import OffPeak change'!$A$106:IE$202,234,FALSE())))</f>
        <v>0</v>
      </c>
      <c r="IA36" s="193" t="n">
        <f aca="false">IF(ISERROR(VLOOKUP($A36,'Import OffPeak'!$A$3:IF$99,235,FALSE())-VLOOKUP($A36,'Import OffPeak change'!$A$106:IF$202,235,FALSE())),0,(VLOOKUP($A36,'Import OffPeak'!$A$3:IF$99,235,FALSE())-VLOOKUP($A36,'Import OffPeak change'!$A$106:IF$202,235,FALSE())))</f>
        <v>0</v>
      </c>
      <c r="IB36" s="193" t="n">
        <f aca="false">IF(ISERROR(VLOOKUP($A36,'Import OffPeak'!$A$3:IG$99,236,FALSE())-VLOOKUP($A36,'Import OffPeak change'!$A$106:IG$202,236,FALSE())),0,(VLOOKUP($A36,'Import OffPeak'!$A$3:IG$99,236,FALSE())-VLOOKUP($A36,'Import OffPeak change'!$A$106:IG$202,236,FALSE())))</f>
        <v>0</v>
      </c>
      <c r="IC36" s="193" t="n">
        <f aca="false">IF(ISERROR(VLOOKUP($A36,'Import OffPeak'!$A$3:IH$99,237,FALSE())-VLOOKUP($A36,'Import OffPeak change'!$A$106:IH$202,237,FALSE())),0,(VLOOKUP($A36,'Import OffPeak'!$A$3:IH$99,237,FALSE())-VLOOKUP($A36,'Import OffPeak change'!$A$106:IH$202,237,FALSE())))</f>
        <v>0</v>
      </c>
      <c r="ID36" s="193" t="n">
        <f aca="false">IF(ISERROR(VLOOKUP($A36,'Import OffPeak'!$A$3:II$99,238,FALSE())-VLOOKUP($A36,'Import OffPeak change'!$A$106:II$202,238,FALSE())),0,(VLOOKUP($A36,'Import OffPeak'!$A$3:II$99,238,FALSE())-VLOOKUP($A36,'Import OffPeak change'!$A$106:II$202,238,FALSE())))</f>
        <v>0</v>
      </c>
      <c r="IE36" s="193" t="n">
        <f aca="false">IF(ISERROR(VLOOKUP($A36,'Import OffPeak'!$A$3:IJ$99,239,FALSE())-VLOOKUP($A36,'Import OffPeak change'!$A$106:IJ$202,239,FALSE())),0,(VLOOKUP($A36,'Import OffPeak'!$A$3:IJ$99,239,FALSE())-VLOOKUP($A36,'Import OffPeak change'!$A$106:IJ$202,239,FALSE())))</f>
        <v>0</v>
      </c>
    </row>
    <row r="37" customFormat="false" ht="12.75" hidden="false" customHeight="false" outlineLevel="0" collapsed="false">
      <c r="A37" s="201" t="str">
        <f aca="false">IF('Import OffPeak'!A34=0,"",'Import OffPeak'!A34)</f>
        <v>BIO-INV</v>
      </c>
      <c r="B37" s="193"/>
      <c r="C37" s="193"/>
      <c r="D37" s="193"/>
      <c r="E37" s="193"/>
      <c r="F37" s="193"/>
      <c r="G37" s="193" t="n">
        <f aca="false">IF(ISERROR(VLOOKUP($A37,'Import OffPeak'!$A$3:L$99,7,FALSE())-VLOOKUP($A37,'Import OffPeak change'!$A$106:L$202,7,FALSE())),0,(VLOOKUP($A37,'Import OffPeak'!$A$3:L$99,7,FALSE())-VLOOKUP($A37,'Import OffPeak change'!$A$106:L$202,7,FALSE())))</f>
        <v>0</v>
      </c>
      <c r="H37" s="193" t="n">
        <f aca="false">IF(ISERROR(VLOOKUP($A37,'Import OffPeak'!$A$3:M$99,8,FALSE())-VLOOKUP($A37,'Import OffPeak change'!$A$106:M$202,8,FALSE())),0,(VLOOKUP($A37,'Import OffPeak'!$A$3:M$99,8,FALSE())-VLOOKUP($A37,'Import OffPeak change'!$A$106:M$202,8,FALSE())))</f>
        <v>0</v>
      </c>
      <c r="I37" s="193" t="n">
        <f aca="false">IF(ISERROR(VLOOKUP($A37,'Import OffPeak'!$A$3:N$99,9,FALSE())-VLOOKUP($A37,'Import OffPeak change'!$A$106:N$202,9,FALSE())),0,(VLOOKUP($A37,'Import OffPeak'!$A$3:N$99,9,FALSE())-VLOOKUP($A37,'Import OffPeak change'!$A$106:N$202,9,FALSE())))</f>
        <v>0</v>
      </c>
      <c r="J37" s="193" t="n">
        <f aca="false">IF(ISERROR(VLOOKUP($A37,'Import OffPeak'!$A$3:O$99,10,FALSE())-VLOOKUP($A37,'Import OffPeak change'!$A$106:O$202,10,FALSE())),0,(VLOOKUP($A37,'Import OffPeak'!$A$3:O$99,10,FALSE())-VLOOKUP($A37,'Import OffPeak change'!$A$106:O$202,10,FALSE())))</f>
        <v>0</v>
      </c>
      <c r="K37" s="193" t="n">
        <f aca="false">IF(ISERROR(VLOOKUP($A37,'Import OffPeak'!$A$3:P$99,11,FALSE())-VLOOKUP($A37,'Import OffPeak change'!$A$106:P$202,11,FALSE())),0,(VLOOKUP($A37,'Import OffPeak'!$A$3:P$99,11,FALSE())-VLOOKUP($A37,'Import OffPeak change'!$A$106:P$202,11,FALSE())))</f>
        <v>0</v>
      </c>
      <c r="L37" s="193" t="n">
        <f aca="false">IF(ISERROR(VLOOKUP($A37,'Import OffPeak'!$A$3:Q$99,12,FALSE())-VLOOKUP($A37,'Import OffPeak change'!$A$106:Q$202,12,FALSE())),0,(VLOOKUP($A37,'Import OffPeak'!$A$3:Q$99,12,FALSE())-VLOOKUP($A37,'Import OffPeak change'!$A$106:Q$202,12,FALSE())))</f>
        <v>0</v>
      </c>
      <c r="M37" s="193" t="n">
        <f aca="false">IF(ISERROR(VLOOKUP($A37,'Import OffPeak'!$A$3:R$99,13,FALSE())-VLOOKUP($A37,'Import OffPeak change'!$A$106:R$202,13,FALSE())),0,(VLOOKUP($A37,'Import OffPeak'!$A$3:R$99,13,FALSE())-VLOOKUP($A37,'Import OffPeak change'!$A$106:R$202,13,FALSE())))</f>
        <v>0</v>
      </c>
      <c r="N37" s="193" t="n">
        <f aca="false">IF(ISERROR(VLOOKUP($A37,'Import OffPeak'!$A$3:S$99,14,FALSE())-VLOOKUP($A37,'Import OffPeak change'!$A$106:S$202,14,FALSE())),0,(VLOOKUP($A37,'Import OffPeak'!$A$3:S$99,14,FALSE())-VLOOKUP($A37,'Import OffPeak change'!$A$106:S$202,14,FALSE())))</f>
        <v>0</v>
      </c>
      <c r="O37" s="193" t="n">
        <f aca="false">IF(ISERROR(VLOOKUP($A37,'Import OffPeak'!$A$3:T$99,15,FALSE())-VLOOKUP($A37,'Import OffPeak change'!$A$106:T$202,15,FALSE())),0,(VLOOKUP($A37,'Import OffPeak'!$A$3:T$99,15,FALSE())-VLOOKUP($A37,'Import OffPeak change'!$A$106:T$202,15,FALSE())))</f>
        <v>0</v>
      </c>
      <c r="P37" s="193" t="n">
        <f aca="false">IF(ISERROR(VLOOKUP($A37,'Import OffPeak'!$A$3:U$99,16,FALSE())-VLOOKUP($A37,'Import OffPeak change'!$A$106:U$202,16,FALSE())),0,(VLOOKUP($A37,'Import OffPeak'!$A$3:U$99,16,FALSE())-VLOOKUP($A37,'Import OffPeak change'!$A$106:U$202,16,FALSE())))</f>
        <v>0</v>
      </c>
      <c r="Q37" s="193" t="n">
        <f aca="false">IF(ISERROR(VLOOKUP($A37,'Import OffPeak'!$A$3:V$99,17,FALSE())-VLOOKUP($A37,'Import OffPeak change'!$A$106:V$202,17,FALSE())),0,(VLOOKUP($A37,'Import OffPeak'!$A$3:V$99,17,FALSE())-VLOOKUP($A37,'Import OffPeak change'!$A$106:V$202,17,FALSE())))</f>
        <v>0</v>
      </c>
      <c r="R37" s="193" t="n">
        <f aca="false">IF(ISERROR(VLOOKUP($A37,'Import OffPeak'!$A$3:W$99,18,FALSE())-VLOOKUP($A37,'Import OffPeak change'!$A$106:W$202,18,FALSE())),0,(VLOOKUP($A37,'Import OffPeak'!$A$3:W$99,18,FALSE())-VLOOKUP($A37,'Import OffPeak change'!$A$106:W$202,18,FALSE())))</f>
        <v>0</v>
      </c>
      <c r="S37" s="193" t="n">
        <f aca="false">IF(ISERROR(VLOOKUP($A37,'Import OffPeak'!$A$3:X$99,19,FALSE())-VLOOKUP($A37,'Import OffPeak change'!$A$106:X$202,19,FALSE())),0,(VLOOKUP($A37,'Import OffPeak'!$A$3:X$99,19,FALSE())-VLOOKUP($A37,'Import OffPeak change'!$A$106:X$202,19,FALSE())))</f>
        <v>0</v>
      </c>
      <c r="T37" s="193" t="n">
        <f aca="false">IF(ISERROR(VLOOKUP($A37,'Import OffPeak'!$A$3:Y$99,20,FALSE())-VLOOKUP($A37,'Import OffPeak change'!$A$106:Y$202,20,FALSE())),0,(VLOOKUP($A37,'Import OffPeak'!$A$3:Y$99,20,FALSE())-VLOOKUP($A37,'Import OffPeak change'!$A$106:Y$202,20,FALSE())))</f>
        <v>0</v>
      </c>
      <c r="U37" s="193" t="n">
        <f aca="false">IF(ISERROR(VLOOKUP($A37,'Import OffPeak'!$A$3:Z$99,21,FALSE())-VLOOKUP($A37,'Import OffPeak change'!$A$106:Z$202,21,FALSE())),0,(VLOOKUP($A37,'Import OffPeak'!$A$3:Z$99,21,FALSE())-VLOOKUP($A37,'Import OffPeak change'!$A$106:Z$202,21,FALSE())))</f>
        <v>0</v>
      </c>
      <c r="V37" s="193" t="n">
        <f aca="false">IF(ISERROR(VLOOKUP($A37,'Import OffPeak'!$A$3:AA$99,22,FALSE())-VLOOKUP($A37,'Import OffPeak change'!$A$106:AA$202,22,FALSE())),0,(VLOOKUP($A37,'Import OffPeak'!$A$3:AA$99,22,FALSE())-VLOOKUP($A37,'Import OffPeak change'!$A$106:AA$202,22,FALSE())))</f>
        <v>0</v>
      </c>
      <c r="W37" s="193" t="n">
        <f aca="false">IF(ISERROR(VLOOKUP($A37,'Import OffPeak'!$A$3:AB$99,23,FALSE())-VLOOKUP($A37,'Import OffPeak change'!$A$106:AB$202,23,FALSE())),0,(VLOOKUP($A37,'Import OffPeak'!$A$3:AB$99,23,FALSE())-VLOOKUP($A37,'Import OffPeak change'!$A$106:AB$202,23,FALSE())))</f>
        <v>0</v>
      </c>
      <c r="X37" s="193" t="n">
        <f aca="false">IF(ISERROR(VLOOKUP($A37,'Import OffPeak'!$A$3:AC$99,24,FALSE())-VLOOKUP($A37,'Import OffPeak change'!$A$106:AC$202,24,FALSE())),0,(VLOOKUP($A37,'Import OffPeak'!$A$3:AC$99,24,FALSE())-VLOOKUP($A37,'Import OffPeak change'!$A$106:AC$202,24,FALSE())))</f>
        <v>0</v>
      </c>
      <c r="Y37" s="193" t="n">
        <f aca="false">IF(ISERROR(VLOOKUP($A37,'Import OffPeak'!$A$3:AD$99,25,FALSE())-VLOOKUP($A37,'Import OffPeak change'!$A$106:AD$202,25,FALSE())),0,(VLOOKUP($A37,'Import OffPeak'!$A$3:AD$99,25,FALSE())-VLOOKUP($A37,'Import OffPeak change'!$A$106:AD$202,25,FALSE())))</f>
        <v>0</v>
      </c>
      <c r="Z37" s="193" t="n">
        <f aca="false">IF(ISERROR(VLOOKUP($A37,'Import OffPeak'!$A$3:AE$99,26,FALSE())-VLOOKUP($A37,'Import OffPeak change'!$A$106:AE$202,26,FALSE())),0,(VLOOKUP($A37,'Import OffPeak'!$A$3:AE$99,26,FALSE())-VLOOKUP($A37,'Import OffPeak change'!$A$106:AE$202,26,FALSE())))</f>
        <v>0</v>
      </c>
      <c r="AA37" s="193" t="n">
        <f aca="false">IF(ISERROR(VLOOKUP($A37,'Import OffPeak'!$A$3:AF$99,27,FALSE())-VLOOKUP($A37,'Import OffPeak change'!$A$106:AF$202,27,FALSE())),0,(VLOOKUP($A37,'Import OffPeak'!$A$3:AF$99,27,FALSE())-VLOOKUP($A37,'Import OffPeak change'!$A$106:AF$202,27,FALSE())))</f>
        <v>0</v>
      </c>
      <c r="AB37" s="193" t="n">
        <f aca="false">IF(ISERROR(VLOOKUP($A37,'Import OffPeak'!$A$3:AG$99,28,FALSE())-VLOOKUP($A37,'Import OffPeak change'!$A$106:AG$202,28,FALSE())),0,(VLOOKUP($A37,'Import OffPeak'!$A$3:AG$99,28,FALSE())-VLOOKUP($A37,'Import OffPeak change'!$A$106:AG$202,28,FALSE())))</f>
        <v>0</v>
      </c>
      <c r="AC37" s="193" t="n">
        <f aca="false">IF(ISERROR(VLOOKUP($A37,'Import OffPeak'!$A$3:AH$99,29,FALSE())-VLOOKUP($A37,'Import OffPeak change'!$A$106:AH$202,29,FALSE())),0,(VLOOKUP($A37,'Import OffPeak'!$A$3:AH$99,29,FALSE())-VLOOKUP($A37,'Import OffPeak change'!$A$106:AH$202,29,FALSE())))</f>
        <v>0</v>
      </c>
      <c r="AD37" s="193" t="n">
        <f aca="false">IF(ISERROR(VLOOKUP($A37,'Import OffPeak'!$A$3:AI$99,30,FALSE())-VLOOKUP($A37,'Import OffPeak change'!$A$106:AI$202,30,FALSE())),0,(VLOOKUP($A37,'Import OffPeak'!$A$3:AI$99,30,FALSE())-VLOOKUP($A37,'Import OffPeak change'!$A$106:AI$202,30,FALSE())))</f>
        <v>0</v>
      </c>
      <c r="AE37" s="193" t="n">
        <f aca="false">IF(ISERROR(VLOOKUP($A37,'Import OffPeak'!$A$3:AJ$99,31,FALSE())-VLOOKUP($A37,'Import OffPeak change'!$A$106:AJ$202,31,FALSE())),0,(VLOOKUP($A37,'Import OffPeak'!$A$3:AJ$99,31,FALSE())-VLOOKUP($A37,'Import OffPeak change'!$A$106:AJ$202,31,FALSE())))</f>
        <v>0</v>
      </c>
      <c r="AF37" s="193" t="n">
        <f aca="false">IF(ISERROR(VLOOKUP($A37,'Import OffPeak'!$A$3:AK$99,32,FALSE())-VLOOKUP($A37,'Import OffPeak change'!$A$106:AK$202,32,FALSE())),0,(VLOOKUP($A37,'Import OffPeak'!$A$3:AK$99,32,FALSE())-VLOOKUP($A37,'Import OffPeak change'!$A$106:AK$202,32,FALSE())))</f>
        <v>0</v>
      </c>
      <c r="AG37" s="193" t="n">
        <f aca="false">IF(ISERROR(VLOOKUP($A37,'Import OffPeak'!$A$3:AL$99,33,FALSE())-VLOOKUP($A37,'Import OffPeak change'!$A$106:AL$202,33,FALSE())),0,(VLOOKUP($A37,'Import OffPeak'!$A$3:AL$99,33,FALSE())-VLOOKUP($A37,'Import OffPeak change'!$A$106:AL$202,33,FALSE())))</f>
        <v>0</v>
      </c>
      <c r="AH37" s="193" t="n">
        <f aca="false">IF(ISERROR(VLOOKUP($A37,'Import OffPeak'!$A$3:AM$99,34,FALSE())-VLOOKUP($A37,'Import OffPeak change'!$A$106:AM$202,34,FALSE())),0,(VLOOKUP($A37,'Import OffPeak'!$A$3:AM$99,34,FALSE())-VLOOKUP($A37,'Import OffPeak change'!$A$106:AM$202,34,FALSE())))</f>
        <v>0</v>
      </c>
      <c r="AI37" s="193" t="n">
        <f aca="false">IF(ISERROR(VLOOKUP($A37,'Import OffPeak'!$A$3:AN$99,35,FALSE())-VLOOKUP($A37,'Import OffPeak change'!$A$106:AN$202,35,FALSE())),0,(VLOOKUP($A37,'Import OffPeak'!$A$3:AN$99,35,FALSE())-VLOOKUP($A37,'Import OffPeak change'!$A$106:AN$202,35,FALSE())))</f>
        <v>0</v>
      </c>
      <c r="AJ37" s="193" t="n">
        <f aca="false">IF(ISERROR(VLOOKUP($A37,'Import OffPeak'!$A$3:AO$99,36,FALSE())-VLOOKUP($A37,'Import OffPeak change'!$A$106:AO$202,36,FALSE())),0,(VLOOKUP($A37,'Import OffPeak'!$A$3:AO$99,36,FALSE())-VLOOKUP($A37,'Import OffPeak change'!$A$106:AO$202,36,FALSE())))</f>
        <v>0</v>
      </c>
      <c r="AK37" s="193" t="n">
        <f aca="false">IF(ISERROR(VLOOKUP($A37,'Import OffPeak'!$A$3:AP$99,37,FALSE())-VLOOKUP($A37,'Import OffPeak change'!$A$106:AP$202,37,FALSE())),0,(VLOOKUP($A37,'Import OffPeak'!$A$3:AP$99,37,FALSE())-VLOOKUP($A37,'Import OffPeak change'!$A$106:AP$202,37,FALSE())))</f>
        <v>0</v>
      </c>
      <c r="AL37" s="193" t="n">
        <f aca="false">IF(ISERROR(VLOOKUP($A37,'Import OffPeak'!$A$3:AQ$99,38,FALSE())-VLOOKUP($A37,'Import OffPeak change'!$A$106:AQ$202,38,FALSE())),0,(VLOOKUP($A37,'Import OffPeak'!$A$3:AQ$99,38,FALSE())-VLOOKUP($A37,'Import OffPeak change'!$A$106:AQ$202,38,FALSE())))</f>
        <v>0</v>
      </c>
      <c r="AM37" s="193" t="n">
        <f aca="false">IF(ISERROR(VLOOKUP($A37,'Import OffPeak'!$A$3:AR$99,39,FALSE())-VLOOKUP($A37,'Import OffPeak change'!$A$106:AR$202,39,FALSE())),0,(VLOOKUP($A37,'Import OffPeak'!$A$3:AR$99,39,FALSE())-VLOOKUP($A37,'Import OffPeak change'!$A$106:AR$202,39,FALSE())))</f>
        <v>0</v>
      </c>
      <c r="AN37" s="193" t="n">
        <f aca="false">IF(ISERROR(VLOOKUP($A37,'Import OffPeak'!$A$3:AS$99,40,FALSE())-VLOOKUP($A37,'Import OffPeak change'!$A$106:AS$202,40,FALSE())),0,(VLOOKUP($A37,'Import OffPeak'!$A$3:AS$99,40,FALSE())-VLOOKUP($A37,'Import OffPeak change'!$A$106:AS$202,40,FALSE())))</f>
        <v>0</v>
      </c>
      <c r="AO37" s="193" t="n">
        <f aca="false">IF(ISERROR(VLOOKUP($A37,'Import OffPeak'!$A$3:AT$99,41,FALSE())-VLOOKUP($A37,'Import OffPeak change'!$A$106:AT$202,41,FALSE())),0,(VLOOKUP($A37,'Import OffPeak'!$A$3:AT$99,41,FALSE())-VLOOKUP($A37,'Import OffPeak change'!$A$106:AT$202,41,FALSE())))</f>
        <v>0</v>
      </c>
      <c r="AP37" s="193" t="n">
        <f aca="false">IF(ISERROR(VLOOKUP($A37,'Import OffPeak'!$A$3:AU$99,42,FALSE())-VLOOKUP($A37,'Import OffPeak change'!$A$106:AU$202,42,FALSE())),0,(VLOOKUP($A37,'Import OffPeak'!$A$3:AU$99,42,FALSE())-VLOOKUP($A37,'Import OffPeak change'!$A$106:AU$202,42,FALSE())))</f>
        <v>0</v>
      </c>
      <c r="AQ37" s="193" t="n">
        <f aca="false">IF(ISERROR(VLOOKUP($A37,'Import OffPeak'!$A$3:AV$99,43,FALSE())-VLOOKUP($A37,'Import OffPeak change'!$A$106:AV$202,43,FALSE())),0,(VLOOKUP($A37,'Import OffPeak'!$A$3:AV$99,43,FALSE())-VLOOKUP($A37,'Import OffPeak change'!$A$106:AV$202,43,FALSE())))</f>
        <v>0</v>
      </c>
      <c r="AR37" s="193" t="n">
        <f aca="false">IF(ISERROR(VLOOKUP($A37,'Import OffPeak'!$A$3:AW$99,44,FALSE())-VLOOKUP($A37,'Import OffPeak change'!$A$106:AW$202,44,FALSE())),0,(VLOOKUP($A37,'Import OffPeak'!$A$3:AW$99,44,FALSE())-VLOOKUP($A37,'Import OffPeak change'!$A$106:AW$202,44,FALSE())))</f>
        <v>0</v>
      </c>
      <c r="AS37" s="193" t="n">
        <f aca="false">IF(ISERROR(VLOOKUP($A37,'Import OffPeak'!$A$3:AX$99,45,FALSE())-VLOOKUP($A37,'Import OffPeak change'!$A$106:AX$202,45,FALSE())),0,(VLOOKUP($A37,'Import OffPeak'!$A$3:AX$99,45,FALSE())-VLOOKUP($A37,'Import OffPeak change'!$A$106:AX$202,45,FALSE())))</f>
        <v>0</v>
      </c>
      <c r="AT37" s="193" t="n">
        <f aca="false">IF(ISERROR(VLOOKUP($A37,'Import OffPeak'!$A$3:AY$99,46,FALSE())-VLOOKUP($A37,'Import OffPeak change'!$A$106:AY$202,46,FALSE())),0,(VLOOKUP($A37,'Import OffPeak'!$A$3:AY$99,46,FALSE())-VLOOKUP($A37,'Import OffPeak change'!$A$106:AY$202,46,FALSE())))</f>
        <v>0</v>
      </c>
      <c r="AU37" s="193" t="n">
        <f aca="false">IF(ISERROR(VLOOKUP($A37,'Import OffPeak'!$A$3:AZ$99,47,FALSE())-VLOOKUP($A37,'Import OffPeak change'!$A$106:AZ$202,47,FALSE())),0,(VLOOKUP($A37,'Import OffPeak'!$A$3:AZ$99,47,FALSE())-VLOOKUP($A37,'Import OffPeak change'!$A$106:AZ$202,47,FALSE())))</f>
        <v>0</v>
      </c>
      <c r="AV37" s="193" t="n">
        <f aca="false">IF(ISERROR(VLOOKUP($A37,'Import OffPeak'!$A$3:BA$99,48,FALSE())-VLOOKUP($A37,'Import OffPeak change'!$A$106:BA$202,48,FALSE())),0,(VLOOKUP($A37,'Import OffPeak'!$A$3:BA$99,48,FALSE())-VLOOKUP($A37,'Import OffPeak change'!$A$106:BA$202,48,FALSE())))</f>
        <v>0</v>
      </c>
      <c r="AW37" s="193" t="n">
        <f aca="false">IF(ISERROR(VLOOKUP($A37,'Import OffPeak'!$A$3:BB$99,49,FALSE())-VLOOKUP($A37,'Import OffPeak change'!$A$106:BB$202,49,FALSE())),0,(VLOOKUP($A37,'Import OffPeak'!$A$3:BB$99,49,FALSE())-VLOOKUP($A37,'Import OffPeak change'!$A$106:BB$202,49,FALSE())))</f>
        <v>0</v>
      </c>
      <c r="AX37" s="193" t="n">
        <f aca="false">IF(ISERROR(VLOOKUP($A37,'Import OffPeak'!$A$3:BC$99,50,FALSE())-VLOOKUP($A37,'Import OffPeak change'!$A$106:BC$202,50,FALSE())),0,(VLOOKUP($A37,'Import OffPeak'!$A$3:BC$99,50,FALSE())-VLOOKUP($A37,'Import OffPeak change'!$A$106:BC$202,50,FALSE())))</f>
        <v>0</v>
      </c>
      <c r="AY37" s="193" t="n">
        <f aca="false">IF(ISERROR(VLOOKUP($A37,'Import OffPeak'!$A$3:BD$99,51,FALSE())-VLOOKUP($A37,'Import OffPeak change'!$A$106:BD$202,51,FALSE())),0,(VLOOKUP($A37,'Import OffPeak'!$A$3:BD$99,51,FALSE())-VLOOKUP($A37,'Import OffPeak change'!$A$106:BD$202,51,FALSE())))</f>
        <v>0</v>
      </c>
      <c r="AZ37" s="193" t="n">
        <f aca="false">IF(ISERROR(VLOOKUP($A37,'Import OffPeak'!$A$3:BE$99,52,FALSE())-VLOOKUP($A37,'Import OffPeak change'!$A$106:BE$202,52,FALSE())),0,(VLOOKUP($A37,'Import OffPeak'!$A$3:BE$99,52,FALSE())-VLOOKUP($A37,'Import OffPeak change'!$A$106:BE$202,52,FALSE())))</f>
        <v>0</v>
      </c>
      <c r="BA37" s="193" t="n">
        <f aca="false">IF(ISERROR(VLOOKUP($A37,'Import OffPeak'!$A$3:BF$99,53,FALSE())-VLOOKUP($A37,'Import OffPeak change'!$A$106:BF$202,53,FALSE())),0,(VLOOKUP($A37,'Import OffPeak'!$A$3:BF$99,53,FALSE())-VLOOKUP($A37,'Import OffPeak change'!$A$106:BF$202,53,FALSE())))</f>
        <v>0</v>
      </c>
      <c r="BB37" s="193" t="n">
        <f aca="false">IF(ISERROR(VLOOKUP($A37,'Import OffPeak'!$A$3:BG$99,54,FALSE())-VLOOKUP($A37,'Import OffPeak change'!$A$106:BG$202,54,FALSE())),0,(VLOOKUP($A37,'Import OffPeak'!$A$3:BG$99,54,FALSE())-VLOOKUP($A37,'Import OffPeak change'!$A$106:BG$202,54,FALSE())))</f>
        <v>0</v>
      </c>
      <c r="BC37" s="193" t="n">
        <f aca="false">IF(ISERROR(VLOOKUP($A37,'Import OffPeak'!$A$3:BH$99,55,FALSE())-VLOOKUP($A37,'Import OffPeak change'!$A$106:BH$202,55,FALSE())),0,(VLOOKUP($A37,'Import OffPeak'!$A$3:BH$99,55,FALSE())-VLOOKUP($A37,'Import OffPeak change'!$A$106:BH$202,55,FALSE())))</f>
        <v>0</v>
      </c>
      <c r="BD37" s="193" t="n">
        <f aca="false">IF(ISERROR(VLOOKUP($A37,'Import OffPeak'!$A$3:BI$99,56,FALSE())-VLOOKUP($A37,'Import OffPeak change'!$A$106:BI$202,56,FALSE())),0,(VLOOKUP($A37,'Import OffPeak'!$A$3:BI$99,56,FALSE())-VLOOKUP($A37,'Import OffPeak change'!$A$106:BI$202,56,FALSE())))</f>
        <v>0</v>
      </c>
      <c r="BE37" s="193" t="n">
        <f aca="false">IF(ISERROR(VLOOKUP($A37,'Import OffPeak'!$A$3:BJ$99,57,FALSE())-VLOOKUP($A37,'Import OffPeak change'!$A$106:BJ$202,57,FALSE())),0,(VLOOKUP($A37,'Import OffPeak'!$A$3:BJ$99,57,FALSE())-VLOOKUP($A37,'Import OffPeak change'!$A$106:BJ$202,57,FALSE())))</f>
        <v>0</v>
      </c>
      <c r="BF37" s="193" t="n">
        <f aca="false">IF(ISERROR(VLOOKUP($A37,'Import OffPeak'!$A$3:BK$99,58,FALSE())-VLOOKUP($A37,'Import OffPeak change'!$A$106:BK$202,58,FALSE())),0,(VLOOKUP($A37,'Import OffPeak'!$A$3:BK$99,58,FALSE())-VLOOKUP($A37,'Import OffPeak change'!$A$106:BK$202,58,FALSE())))</f>
        <v>0</v>
      </c>
      <c r="BG37" s="193" t="n">
        <f aca="false">IF(ISERROR(VLOOKUP($A37,'Import OffPeak'!$A$3:BL$99,59,FALSE())-VLOOKUP($A37,'Import OffPeak change'!$A$106:BL$202,59,FALSE())),0,(VLOOKUP($A37,'Import OffPeak'!$A$3:BL$99,59,FALSE())-VLOOKUP($A37,'Import OffPeak change'!$A$106:BL$202,59,FALSE())))</f>
        <v>0</v>
      </c>
      <c r="BH37" s="193" t="n">
        <f aca="false">IF(ISERROR(VLOOKUP($A37,'Import OffPeak'!$A$3:BM$99,60,FALSE())-VLOOKUP($A37,'Import OffPeak change'!$A$106:BM$202,60,FALSE())),0,(VLOOKUP($A37,'Import OffPeak'!$A$3:BM$99,60,FALSE())-VLOOKUP($A37,'Import OffPeak change'!$A$106:BM$202,60,FALSE())))</f>
        <v>0</v>
      </c>
      <c r="BI37" s="193" t="n">
        <f aca="false">IF(ISERROR(VLOOKUP($A37,'Import OffPeak'!$A$3:BN$99,61,FALSE())-VLOOKUP($A37,'Import OffPeak change'!$A$106:BN$202,61,FALSE())),0,(VLOOKUP($A37,'Import OffPeak'!$A$3:BN$99,61,FALSE())-VLOOKUP($A37,'Import OffPeak change'!$A$106:BN$202,61,FALSE())))</f>
        <v>0</v>
      </c>
      <c r="BJ37" s="193" t="n">
        <f aca="false">IF(ISERROR(VLOOKUP($A37,'Import OffPeak'!$A$3:BO$99,62,FALSE())-VLOOKUP($A37,'Import OffPeak change'!$A$106:BO$202,62,FALSE())),0,(VLOOKUP($A37,'Import OffPeak'!$A$3:BO$99,62,FALSE())-VLOOKUP($A37,'Import OffPeak change'!$A$106:BO$202,62,FALSE())))</f>
        <v>0</v>
      </c>
      <c r="BK37" s="193" t="n">
        <f aca="false">IF(ISERROR(VLOOKUP($A37,'Import OffPeak'!$A$3:BP$99,63,FALSE())-VLOOKUP($A37,'Import OffPeak change'!$A$106:BP$202,63,FALSE())),0,(VLOOKUP($A37,'Import OffPeak'!$A$3:BP$99,63,FALSE())-VLOOKUP($A37,'Import OffPeak change'!$A$106:BP$202,63,FALSE())))</f>
        <v>0</v>
      </c>
      <c r="BL37" s="193" t="n">
        <f aca="false">IF(ISERROR(VLOOKUP($A37,'Import OffPeak'!$A$3:BQ$99,64,FALSE())-VLOOKUP($A37,'Import OffPeak change'!$A$106:BQ$202,64,FALSE())),0,(VLOOKUP($A37,'Import OffPeak'!$A$3:BQ$99,64,FALSE())-VLOOKUP($A37,'Import OffPeak change'!$A$106:BQ$202,64,FALSE())))</f>
        <v>0</v>
      </c>
      <c r="BM37" s="193" t="n">
        <f aca="false">IF(ISERROR(VLOOKUP($A37,'Import OffPeak'!$A$3:BR$99,65,FALSE())-VLOOKUP($A37,'Import OffPeak change'!$A$106:BR$202,65,FALSE())),0,(VLOOKUP($A37,'Import OffPeak'!$A$3:BR$99,65,FALSE())-VLOOKUP($A37,'Import OffPeak change'!$A$106:BR$202,65,FALSE())))</f>
        <v>0</v>
      </c>
      <c r="BN37" s="193" t="n">
        <f aca="false">IF(ISERROR(VLOOKUP($A37,'Import OffPeak'!$A$3:BS$99,66,FALSE())-VLOOKUP($A37,'Import OffPeak change'!$A$106:BS$202,66,FALSE())),0,(VLOOKUP($A37,'Import OffPeak'!$A$3:BS$99,66,FALSE())-VLOOKUP($A37,'Import OffPeak change'!$A$106:BS$202,66,FALSE())))</f>
        <v>0</v>
      </c>
      <c r="BO37" s="193" t="n">
        <f aca="false">IF(ISERROR(VLOOKUP($A37,'Import OffPeak'!$A$3:BT$99,67,FALSE())-VLOOKUP($A37,'Import OffPeak change'!$A$106:BT$202,67,FALSE())),0,(VLOOKUP($A37,'Import OffPeak'!$A$3:BT$99,67,FALSE())-VLOOKUP($A37,'Import OffPeak change'!$A$106:BT$202,67,FALSE())))</f>
        <v>0</v>
      </c>
      <c r="BP37" s="193" t="n">
        <f aca="false">IF(ISERROR(VLOOKUP($A37,'Import OffPeak'!$A$3:BU$99,68,FALSE())-VLOOKUP($A37,'Import OffPeak change'!$A$106:BU$202,68,FALSE())),0,(VLOOKUP($A37,'Import OffPeak'!$A$3:BU$99,68,FALSE())-VLOOKUP($A37,'Import OffPeak change'!$A$106:BU$202,68,FALSE())))</f>
        <v>0</v>
      </c>
      <c r="BQ37" s="193" t="n">
        <f aca="false">IF(ISERROR(VLOOKUP($A37,'Import OffPeak'!$A$3:BV$99,69,FALSE())-VLOOKUP($A37,'Import OffPeak change'!$A$106:BV$202,69,FALSE())),0,(VLOOKUP($A37,'Import OffPeak'!$A$3:BV$99,69,FALSE())-VLOOKUP($A37,'Import OffPeak change'!$A$106:BV$202,69,FALSE())))</f>
        <v>0</v>
      </c>
      <c r="BR37" s="193" t="n">
        <f aca="false">IF(ISERROR(VLOOKUP($A37,'Import OffPeak'!$A$3:BW$99,70,FALSE())-VLOOKUP($A37,'Import OffPeak change'!$A$106:BW$202,70,FALSE())),0,(VLOOKUP($A37,'Import OffPeak'!$A$3:BW$99,70,FALSE())-VLOOKUP($A37,'Import OffPeak change'!$A$106:BW$202,70,FALSE())))</f>
        <v>0</v>
      </c>
      <c r="BS37" s="193" t="n">
        <f aca="false">IF(ISERROR(VLOOKUP($A37,'Import OffPeak'!$A$3:BX$99,71,FALSE())-VLOOKUP($A37,'Import OffPeak change'!$A$106:BX$202,71,FALSE())),0,(VLOOKUP($A37,'Import OffPeak'!$A$3:BX$99,71,FALSE())-VLOOKUP($A37,'Import OffPeak change'!$A$106:BX$202,71,FALSE())))</f>
        <v>0</v>
      </c>
      <c r="BT37" s="193" t="n">
        <f aca="false">IF(ISERROR(VLOOKUP($A37,'Import OffPeak'!$A$3:BY$99,72,FALSE())-VLOOKUP($A37,'Import OffPeak change'!$A$106:BY$202,72,FALSE())),0,(VLOOKUP($A37,'Import OffPeak'!$A$3:BY$99,72,FALSE())-VLOOKUP($A37,'Import OffPeak change'!$A$106:BY$202,72,FALSE())))</f>
        <v>0</v>
      </c>
      <c r="BU37" s="193" t="n">
        <f aca="false">IF(ISERROR(VLOOKUP($A37,'Import OffPeak'!$A$3:BZ$99,73,FALSE())-VLOOKUP($A37,'Import OffPeak change'!$A$106:BZ$202,73,FALSE())),0,(VLOOKUP($A37,'Import OffPeak'!$A$3:BZ$99,73,FALSE())-VLOOKUP($A37,'Import OffPeak change'!$A$106:BZ$202,73,FALSE())))</f>
        <v>0</v>
      </c>
      <c r="BV37" s="193" t="n">
        <f aca="false">IF(ISERROR(VLOOKUP($A37,'Import OffPeak'!$A$3:CA$99,74,FALSE())-VLOOKUP($A37,'Import OffPeak change'!$A$106:CA$202,74,FALSE())),0,(VLOOKUP($A37,'Import OffPeak'!$A$3:CA$99,74,FALSE())-VLOOKUP($A37,'Import OffPeak change'!$A$106:CA$202,74,FALSE())))</f>
        <v>0</v>
      </c>
      <c r="BW37" s="193" t="n">
        <f aca="false">IF(ISERROR(VLOOKUP($A37,'Import OffPeak'!$A$3:CB$99,75,FALSE())-VLOOKUP($A37,'Import OffPeak change'!$A$106:CB$202,75,FALSE())),0,(VLOOKUP($A37,'Import OffPeak'!$A$3:CB$99,75,FALSE())-VLOOKUP($A37,'Import OffPeak change'!$A$106:CB$202,75,FALSE())))</f>
        <v>0</v>
      </c>
      <c r="BX37" s="193" t="n">
        <f aca="false">IF(ISERROR(VLOOKUP($A37,'Import OffPeak'!$A$3:CC$99,76,FALSE())-VLOOKUP($A37,'Import OffPeak change'!$A$106:CC$202,76,FALSE())),0,(VLOOKUP($A37,'Import OffPeak'!$A$3:CC$99,76,FALSE())-VLOOKUP($A37,'Import OffPeak change'!$A$106:CC$202,76,FALSE())))</f>
        <v>0</v>
      </c>
      <c r="BY37" s="193" t="n">
        <f aca="false">IF(ISERROR(VLOOKUP($A37,'Import OffPeak'!$A$3:CD$99,77,FALSE())-VLOOKUP($A37,'Import OffPeak change'!$A$106:CD$202,77,FALSE())),0,(VLOOKUP($A37,'Import OffPeak'!$A$3:CD$99,77,FALSE())-VLOOKUP($A37,'Import OffPeak change'!$A$106:CD$202,77,FALSE())))</f>
        <v>0</v>
      </c>
      <c r="BZ37" s="193" t="n">
        <f aca="false">IF(ISERROR(VLOOKUP($A37,'Import OffPeak'!$A$3:CE$99,78,FALSE())-VLOOKUP($A37,'Import OffPeak change'!$A$106:CE$202,78,FALSE())),0,(VLOOKUP($A37,'Import OffPeak'!$A$3:CE$99,78,FALSE())-VLOOKUP($A37,'Import OffPeak change'!$A$106:CE$202,78,FALSE())))</f>
        <v>0</v>
      </c>
      <c r="CA37" s="193" t="n">
        <f aca="false">IF(ISERROR(VLOOKUP($A37,'Import OffPeak'!$A$3:CF$99,79,FALSE())-VLOOKUP($A37,'Import OffPeak change'!$A$106:CF$202,79,FALSE())),0,(VLOOKUP($A37,'Import OffPeak'!$A$3:CF$99,79,FALSE())-VLOOKUP($A37,'Import OffPeak change'!$A$106:CF$202,79,FALSE())))</f>
        <v>0</v>
      </c>
      <c r="CB37" s="193" t="n">
        <f aca="false">IF(ISERROR(VLOOKUP($A37,'Import OffPeak'!$A$3:CG$99,80,FALSE())-VLOOKUP($A37,'Import OffPeak change'!$A$106:CG$202,80,FALSE())),0,(VLOOKUP($A37,'Import OffPeak'!$A$3:CG$99,80,FALSE())-VLOOKUP($A37,'Import OffPeak change'!$A$106:CG$202,80,FALSE())))</f>
        <v>0</v>
      </c>
      <c r="CC37" s="193" t="n">
        <f aca="false">IF(ISERROR(VLOOKUP($A37,'Import OffPeak'!$A$3:CH$99,81,FALSE())-VLOOKUP($A37,'Import OffPeak change'!$A$106:CH$202,81,FALSE())),0,(VLOOKUP($A37,'Import OffPeak'!$A$3:CH$99,81,FALSE())-VLOOKUP($A37,'Import OffPeak change'!$A$106:CH$202,81,FALSE())))</f>
        <v>0</v>
      </c>
      <c r="CD37" s="193" t="n">
        <f aca="false">IF(ISERROR(VLOOKUP($A37,'Import OffPeak'!$A$3:CI$99,82,FALSE())-VLOOKUP($A37,'Import OffPeak change'!$A$106:CI$202,82,FALSE())),0,(VLOOKUP($A37,'Import OffPeak'!$A$3:CI$99,82,FALSE())-VLOOKUP($A37,'Import OffPeak change'!$A$106:CI$202,82,FALSE())))</f>
        <v>0</v>
      </c>
      <c r="CE37" s="193" t="n">
        <f aca="false">IF(ISERROR(VLOOKUP($A37,'Import OffPeak'!$A$3:CJ$99,83,FALSE())-VLOOKUP($A37,'Import OffPeak change'!$A$106:CJ$202,83,FALSE())),0,(VLOOKUP($A37,'Import OffPeak'!$A$3:CJ$99,83,FALSE())-VLOOKUP($A37,'Import OffPeak change'!$A$106:CJ$202,83,FALSE())))</f>
        <v>0</v>
      </c>
      <c r="CF37" s="193" t="n">
        <f aca="false">IF(ISERROR(VLOOKUP($A37,'Import OffPeak'!$A$3:CK$99,84,FALSE())-VLOOKUP($A37,'Import OffPeak change'!$A$106:CK$202,84,FALSE())),0,(VLOOKUP($A37,'Import OffPeak'!$A$3:CK$99,84,FALSE())-VLOOKUP($A37,'Import OffPeak change'!$A$106:CK$202,84,FALSE())))</f>
        <v>0</v>
      </c>
      <c r="CG37" s="193" t="n">
        <f aca="false">IF(ISERROR(VLOOKUP($A37,'Import OffPeak'!$A$3:CL$99,85,FALSE())-VLOOKUP($A37,'Import OffPeak change'!$A$106:CL$202,85,FALSE())),0,(VLOOKUP($A37,'Import OffPeak'!$A$3:CL$99,85,FALSE())-VLOOKUP($A37,'Import OffPeak change'!$A$106:CL$202,85,FALSE())))</f>
        <v>0</v>
      </c>
      <c r="CH37" s="193" t="n">
        <f aca="false">IF(ISERROR(VLOOKUP($A37,'Import OffPeak'!$A$3:CM$99,86,FALSE())-VLOOKUP($A37,'Import OffPeak change'!$A$106:CM$202,86,FALSE())),0,(VLOOKUP($A37,'Import OffPeak'!$A$3:CM$99,86,FALSE())-VLOOKUP($A37,'Import OffPeak change'!$A$106:CM$202,86,FALSE())))</f>
        <v>0</v>
      </c>
      <c r="CI37" s="193" t="n">
        <f aca="false">IF(ISERROR(VLOOKUP($A37,'Import OffPeak'!$A$3:CN$99,87,FALSE())-VLOOKUP($A37,'Import OffPeak change'!$A$106:CN$202,87,FALSE())),0,(VLOOKUP($A37,'Import OffPeak'!$A$3:CN$99,87,FALSE())-VLOOKUP($A37,'Import OffPeak change'!$A$106:CN$202,87,FALSE())))</f>
        <v>0</v>
      </c>
      <c r="CJ37" s="193" t="n">
        <f aca="false">IF(ISERROR(VLOOKUP($A37,'Import OffPeak'!$A$3:CO$99,88,FALSE())-VLOOKUP($A37,'Import OffPeak change'!$A$106:CO$202,88,FALSE())),0,(VLOOKUP($A37,'Import OffPeak'!$A$3:CO$99,88,FALSE())-VLOOKUP($A37,'Import OffPeak change'!$A$106:CO$202,88,FALSE())))</f>
        <v>0</v>
      </c>
      <c r="CK37" s="193" t="n">
        <f aca="false">IF(ISERROR(VLOOKUP($A37,'Import OffPeak'!$A$3:CP$99,89,FALSE())-VLOOKUP($A37,'Import OffPeak change'!$A$106:CP$202,89,FALSE())),0,(VLOOKUP($A37,'Import OffPeak'!$A$3:CP$99,89,FALSE())-VLOOKUP($A37,'Import OffPeak change'!$A$106:CP$202,89,FALSE())))</f>
        <v>0</v>
      </c>
      <c r="CL37" s="193" t="n">
        <f aca="false">IF(ISERROR(VLOOKUP($A37,'Import OffPeak'!$A$3:CQ$99,90,FALSE())-VLOOKUP($A37,'Import OffPeak change'!$A$106:CQ$202,90,FALSE())),0,(VLOOKUP($A37,'Import OffPeak'!$A$3:CQ$99,90,FALSE())-VLOOKUP($A37,'Import OffPeak change'!$A$106:CQ$202,90,FALSE())))</f>
        <v>0</v>
      </c>
      <c r="CM37" s="193" t="n">
        <f aca="false">IF(ISERROR(VLOOKUP($A37,'Import OffPeak'!$A$3:CR$99,91,FALSE())-VLOOKUP($A37,'Import OffPeak change'!$A$106:CR$202,91,FALSE())),0,(VLOOKUP($A37,'Import OffPeak'!$A$3:CR$99,91,FALSE())-VLOOKUP($A37,'Import OffPeak change'!$A$106:CR$202,91,FALSE())))</f>
        <v>0</v>
      </c>
      <c r="CN37" s="193" t="n">
        <f aca="false">IF(ISERROR(VLOOKUP($A37,'Import OffPeak'!$A$3:CS$99,92,FALSE())-VLOOKUP($A37,'Import OffPeak change'!$A$106:CS$202,92,FALSE())),0,(VLOOKUP($A37,'Import OffPeak'!$A$3:CS$99,92,FALSE())-VLOOKUP($A37,'Import OffPeak change'!$A$106:CS$202,92,FALSE())))</f>
        <v>0</v>
      </c>
      <c r="CO37" s="193" t="n">
        <f aca="false">IF(ISERROR(VLOOKUP($A37,'Import OffPeak'!$A$3:CT$99,93,FALSE())-VLOOKUP($A37,'Import OffPeak change'!$A$106:CT$202,93,FALSE())),0,(VLOOKUP($A37,'Import OffPeak'!$A$3:CT$99,93,FALSE())-VLOOKUP($A37,'Import OffPeak change'!$A$106:CT$202,93,FALSE())))</f>
        <v>0</v>
      </c>
      <c r="CP37" s="193" t="n">
        <f aca="false">IF(ISERROR(VLOOKUP($A37,'Import OffPeak'!$A$3:CU$99,94,FALSE())-VLOOKUP($A37,'Import OffPeak change'!$A$106:CU$202,94,FALSE())),0,(VLOOKUP($A37,'Import OffPeak'!$A$3:CU$99,94,FALSE())-VLOOKUP($A37,'Import OffPeak change'!$A$106:CU$202,94,FALSE())))</f>
        <v>0</v>
      </c>
      <c r="CQ37" s="193" t="n">
        <f aca="false">IF(ISERROR(VLOOKUP($A37,'Import OffPeak'!$A$3:CV$99,95,FALSE())-VLOOKUP($A37,'Import OffPeak change'!$A$106:CV$202,95,FALSE())),0,(VLOOKUP($A37,'Import OffPeak'!$A$3:CV$99,95,FALSE())-VLOOKUP($A37,'Import OffPeak change'!$A$106:CV$202,95,FALSE())))</f>
        <v>0</v>
      </c>
      <c r="CR37" s="193" t="n">
        <f aca="false">IF(ISERROR(VLOOKUP($A37,'Import OffPeak'!$A$3:CW$99,96,FALSE())-VLOOKUP($A37,'Import OffPeak change'!$A$106:CW$202,96,FALSE())),0,(VLOOKUP($A37,'Import OffPeak'!$A$3:CW$99,96,FALSE())-VLOOKUP($A37,'Import OffPeak change'!$A$106:CW$202,96,FALSE())))</f>
        <v>0</v>
      </c>
      <c r="CS37" s="193" t="n">
        <f aca="false">IF(ISERROR(VLOOKUP($A37,'Import OffPeak'!$A$3:CX$99,97,FALSE())-VLOOKUP($A37,'Import OffPeak change'!$A$106:CX$202,97,FALSE())),0,(VLOOKUP($A37,'Import OffPeak'!$A$3:CX$99,97,FALSE())-VLOOKUP($A37,'Import OffPeak change'!$A$106:CX$202,97,FALSE())))</f>
        <v>0</v>
      </c>
      <c r="CT37" s="193" t="n">
        <f aca="false">IF(ISERROR(VLOOKUP($A37,'Import OffPeak'!$A$3:CY$99,98,FALSE())-VLOOKUP($A37,'Import OffPeak change'!$A$106:CY$202,98,FALSE())),0,(VLOOKUP($A37,'Import OffPeak'!$A$3:CY$99,98,FALSE())-VLOOKUP($A37,'Import OffPeak change'!$A$106:CY$202,98,FALSE())))</f>
        <v>0</v>
      </c>
      <c r="CU37" s="193" t="n">
        <f aca="false">IF(ISERROR(VLOOKUP($A37,'Import OffPeak'!$A$3:CZ$99,99,FALSE())-VLOOKUP($A37,'Import OffPeak change'!$A$106:CZ$202,99,FALSE())),0,(VLOOKUP($A37,'Import OffPeak'!$A$3:CZ$99,99,FALSE())-VLOOKUP($A37,'Import OffPeak change'!$A$106:CZ$202,99,FALSE())))</f>
        <v>0</v>
      </c>
      <c r="CV37" s="193" t="n">
        <f aca="false">IF(ISERROR(VLOOKUP($A37,'Import OffPeak'!$A$3:DA$99,100,FALSE())-VLOOKUP($A37,'Import OffPeak change'!$A$106:DA$202,100,FALSE())),0,(VLOOKUP($A37,'Import OffPeak'!$A$3:DA$99,100,FALSE())-VLOOKUP($A37,'Import OffPeak change'!$A$106:DA$202,100,FALSE())))</f>
        <v>0</v>
      </c>
      <c r="CW37" s="193" t="n">
        <f aca="false">IF(ISERROR(VLOOKUP($A37,'Import OffPeak'!$A$3:DB$99,101,FALSE())-VLOOKUP($A37,'Import OffPeak change'!$A$106:DB$202,101,FALSE())),0,(VLOOKUP($A37,'Import OffPeak'!$A$3:DB$99,101,FALSE())-VLOOKUP($A37,'Import OffPeak change'!$A$106:DB$202,101,FALSE())))</f>
        <v>0</v>
      </c>
      <c r="CX37" s="193" t="n">
        <f aca="false">IF(ISERROR(VLOOKUP($A37,'Import OffPeak'!$A$3:DC$99,102,FALSE())-VLOOKUP($A37,'Import OffPeak change'!$A$106:DC$202,102,FALSE())),0,(VLOOKUP($A37,'Import OffPeak'!$A$3:DC$99,102,FALSE())-VLOOKUP($A37,'Import OffPeak change'!$A$106:DC$202,102,FALSE())))</f>
        <v>0</v>
      </c>
      <c r="CY37" s="193" t="n">
        <f aca="false">IF(ISERROR(VLOOKUP($A37,'Import OffPeak'!$A$3:DD$99,103,FALSE())-VLOOKUP($A37,'Import OffPeak change'!$A$106:DD$202,103,FALSE())),0,(VLOOKUP($A37,'Import OffPeak'!$A$3:DD$99,103,FALSE())-VLOOKUP($A37,'Import OffPeak change'!$A$106:DD$202,103,FALSE())))</f>
        <v>0</v>
      </c>
      <c r="CZ37" s="193" t="n">
        <f aca="false">IF(ISERROR(VLOOKUP($A37,'Import OffPeak'!$A$3:DE$99,104,FALSE())-VLOOKUP($A37,'Import OffPeak change'!$A$106:DE$202,104,FALSE())),0,(VLOOKUP($A37,'Import OffPeak'!$A$3:DE$99,104,FALSE())-VLOOKUP($A37,'Import OffPeak change'!$A$106:DE$202,104,FALSE())))</f>
        <v>0</v>
      </c>
      <c r="DA37" s="193" t="n">
        <f aca="false">IF(ISERROR(VLOOKUP($A37,'Import OffPeak'!$A$3:DF$99,105,FALSE())-VLOOKUP($A37,'Import OffPeak change'!$A$106:DF$202,105,FALSE())),0,(VLOOKUP($A37,'Import OffPeak'!$A$3:DF$99,105,FALSE())-VLOOKUP($A37,'Import OffPeak change'!$A$106:DF$202,105,FALSE())))</f>
        <v>0</v>
      </c>
      <c r="DB37" s="193" t="n">
        <f aca="false">IF(ISERROR(VLOOKUP($A37,'Import OffPeak'!$A$3:DG$99,106,FALSE())-VLOOKUP($A37,'Import OffPeak change'!$A$106:DG$202,106,FALSE())),0,(VLOOKUP($A37,'Import OffPeak'!$A$3:DG$99,106,FALSE())-VLOOKUP($A37,'Import OffPeak change'!$A$106:DG$202,106,FALSE())))</f>
        <v>0</v>
      </c>
      <c r="DC37" s="193" t="n">
        <f aca="false">IF(ISERROR(VLOOKUP($A37,'Import OffPeak'!$A$3:DH$99,107,FALSE())-VLOOKUP($A37,'Import OffPeak change'!$A$106:DH$202,107,FALSE())),0,(VLOOKUP($A37,'Import OffPeak'!$A$3:DH$99,107,FALSE())-VLOOKUP($A37,'Import OffPeak change'!$A$106:DH$202,107,FALSE())))</f>
        <v>0</v>
      </c>
      <c r="DD37" s="193" t="n">
        <f aca="false">IF(ISERROR(VLOOKUP($A37,'Import OffPeak'!$A$3:DI$99,108,FALSE())-VLOOKUP($A37,'Import OffPeak change'!$A$106:DI$202,108,FALSE())),0,(VLOOKUP($A37,'Import OffPeak'!$A$3:DI$99,108,FALSE())-VLOOKUP($A37,'Import OffPeak change'!$A$106:DI$202,108,FALSE())))</f>
        <v>0</v>
      </c>
      <c r="DE37" s="193" t="n">
        <f aca="false">IF(ISERROR(VLOOKUP($A37,'Import OffPeak'!$A$3:DJ$99,109,FALSE())-VLOOKUP($A37,'Import OffPeak change'!$A$106:DJ$202,109,FALSE())),0,(VLOOKUP($A37,'Import OffPeak'!$A$3:DJ$99,109,FALSE())-VLOOKUP($A37,'Import OffPeak change'!$A$106:DJ$202,109,FALSE())))</f>
        <v>0</v>
      </c>
      <c r="DF37" s="193" t="n">
        <f aca="false">IF(ISERROR(VLOOKUP($A37,'Import OffPeak'!$A$3:DK$99,110,FALSE())-VLOOKUP($A37,'Import OffPeak change'!$A$106:DK$202,110,FALSE())),0,(VLOOKUP($A37,'Import OffPeak'!$A$3:DK$99,110,FALSE())-VLOOKUP($A37,'Import OffPeak change'!$A$106:DK$202,110,FALSE())))</f>
        <v>0</v>
      </c>
      <c r="DG37" s="193" t="n">
        <f aca="false">IF(ISERROR(VLOOKUP($A37,'Import OffPeak'!$A$3:DL$99,111,FALSE())-VLOOKUP($A37,'Import OffPeak change'!$A$106:DL$202,111,FALSE())),0,(VLOOKUP($A37,'Import OffPeak'!$A$3:DL$99,111,FALSE())-VLOOKUP($A37,'Import OffPeak change'!$A$106:DL$202,111,FALSE())))</f>
        <v>0</v>
      </c>
      <c r="DH37" s="193" t="n">
        <f aca="false">IF(ISERROR(VLOOKUP($A37,'Import OffPeak'!$A$3:DM$99,112,FALSE())-VLOOKUP($A37,'Import OffPeak change'!$A$106:DM$202,112,FALSE())),0,(VLOOKUP($A37,'Import OffPeak'!$A$3:DM$99,112,FALSE())-VLOOKUP($A37,'Import OffPeak change'!$A$106:DM$202,112,FALSE())))</f>
        <v>0</v>
      </c>
      <c r="DI37" s="193" t="n">
        <f aca="false">IF(ISERROR(VLOOKUP($A37,'Import OffPeak'!$A$3:DN$99,113,FALSE())-VLOOKUP($A37,'Import OffPeak change'!$A$106:DN$202,113,FALSE())),0,(VLOOKUP($A37,'Import OffPeak'!$A$3:DN$99,113,FALSE())-VLOOKUP($A37,'Import OffPeak change'!$A$106:DN$202,113,FALSE())))</f>
        <v>0</v>
      </c>
      <c r="DJ37" s="193" t="n">
        <f aca="false">IF(ISERROR(VLOOKUP($A37,'Import OffPeak'!$A$3:DO$99,114,FALSE())-VLOOKUP($A37,'Import OffPeak change'!$A$106:DO$202,114,FALSE())),0,(VLOOKUP($A37,'Import OffPeak'!$A$3:DO$99,114,FALSE())-VLOOKUP($A37,'Import OffPeak change'!$A$106:DO$202,114,FALSE())))</f>
        <v>0</v>
      </c>
      <c r="DK37" s="193" t="n">
        <f aca="false">IF(ISERROR(VLOOKUP($A37,'Import OffPeak'!$A$3:DP$99,115,FALSE())-VLOOKUP($A37,'Import OffPeak change'!$A$106:DP$202,115,FALSE())),0,(VLOOKUP($A37,'Import OffPeak'!$A$3:DP$99,115,FALSE())-VLOOKUP($A37,'Import OffPeak change'!$A$106:DP$202,115,FALSE())))</f>
        <v>0</v>
      </c>
      <c r="DL37" s="193" t="n">
        <f aca="false">IF(ISERROR(VLOOKUP($A37,'Import OffPeak'!$A$3:DQ$99,116,FALSE())-VLOOKUP($A37,'Import OffPeak change'!$A$106:DQ$202,116,FALSE())),0,(VLOOKUP($A37,'Import OffPeak'!$A$3:DQ$99,116,FALSE())-VLOOKUP($A37,'Import OffPeak change'!$A$106:DQ$202,116,FALSE())))</f>
        <v>0</v>
      </c>
      <c r="DM37" s="193" t="n">
        <f aca="false">IF(ISERROR(VLOOKUP($A37,'Import OffPeak'!$A$3:DR$99,117,FALSE())-VLOOKUP($A37,'Import OffPeak change'!$A$106:DR$202,117,FALSE())),0,(VLOOKUP($A37,'Import OffPeak'!$A$3:DR$99,117,FALSE())-VLOOKUP($A37,'Import OffPeak change'!$A$106:DR$202,117,FALSE())))</f>
        <v>0</v>
      </c>
      <c r="DN37" s="193" t="n">
        <f aca="false">IF(ISERROR(VLOOKUP($A37,'Import OffPeak'!$A$3:DS$99,118,FALSE())-VLOOKUP($A37,'Import OffPeak change'!$A$106:DS$202,118,FALSE())),0,(VLOOKUP($A37,'Import OffPeak'!$A$3:DS$99,118,FALSE())-VLOOKUP($A37,'Import OffPeak change'!$A$106:DS$202,118,FALSE())))</f>
        <v>0</v>
      </c>
      <c r="DO37" s="193" t="n">
        <f aca="false">IF(ISERROR(VLOOKUP($A37,'Import OffPeak'!$A$3:DT$99,119,FALSE())-VLOOKUP($A37,'Import OffPeak change'!$A$106:DT$202,119,FALSE())),0,(VLOOKUP($A37,'Import OffPeak'!$A$3:DT$99,119,FALSE())-VLOOKUP($A37,'Import OffPeak change'!$A$106:DT$202,119,FALSE())))</f>
        <v>0</v>
      </c>
      <c r="DP37" s="193" t="n">
        <f aca="false">IF(ISERROR(VLOOKUP($A37,'Import OffPeak'!$A$3:DU$99,120,FALSE())-VLOOKUP($A37,'Import OffPeak change'!$A$106:DU$202,120,FALSE())),0,(VLOOKUP($A37,'Import OffPeak'!$A$3:DU$99,120,FALSE())-VLOOKUP($A37,'Import OffPeak change'!$A$106:DU$202,120,FALSE())))</f>
        <v>0</v>
      </c>
      <c r="DQ37" s="193" t="n">
        <f aca="false">IF(ISERROR(VLOOKUP($A37,'Import OffPeak'!$A$3:DV$99,121,FALSE())-VLOOKUP($A37,'Import OffPeak change'!$A$106:DV$202,121,FALSE())),0,(VLOOKUP($A37,'Import OffPeak'!$A$3:DV$99,121,FALSE())-VLOOKUP($A37,'Import OffPeak change'!$A$106:DV$202,121,FALSE())))</f>
        <v>0</v>
      </c>
      <c r="DR37" s="193" t="n">
        <f aca="false">IF(ISERROR(VLOOKUP($A37,'Import OffPeak'!$A$3:DW$99,122,FALSE())-VLOOKUP($A37,'Import OffPeak change'!$A$106:DW$202,122,FALSE())),0,(VLOOKUP($A37,'Import OffPeak'!$A$3:DW$99,122,FALSE())-VLOOKUP($A37,'Import OffPeak change'!$A$106:DW$202,122,FALSE())))</f>
        <v>0</v>
      </c>
      <c r="DS37" s="193" t="n">
        <f aca="false">IF(ISERROR(VLOOKUP($A37,'Import OffPeak'!$A$3:DX$99,123,FALSE())-VLOOKUP($A37,'Import OffPeak change'!$A$106:DX$202,123,FALSE())),0,(VLOOKUP($A37,'Import OffPeak'!$A$3:DX$99,123,FALSE())-VLOOKUP($A37,'Import OffPeak change'!$A$106:DX$202,123,FALSE())))</f>
        <v>0</v>
      </c>
      <c r="DT37" s="193" t="n">
        <f aca="false">IF(ISERROR(VLOOKUP($A37,'Import OffPeak'!$A$3:DY$99,124,FALSE())-VLOOKUP($A37,'Import OffPeak change'!$A$106:DY$202,124,FALSE())),0,(VLOOKUP($A37,'Import OffPeak'!$A$3:DY$99,124,FALSE())-VLOOKUP($A37,'Import OffPeak change'!$A$106:DY$202,124,FALSE())))</f>
        <v>0</v>
      </c>
      <c r="DU37" s="193" t="n">
        <f aca="false">IF(ISERROR(VLOOKUP($A37,'Import OffPeak'!$A$3:DZ$99,125,FALSE())-VLOOKUP($A37,'Import OffPeak change'!$A$106:DZ$202,125,FALSE())),0,(VLOOKUP($A37,'Import OffPeak'!$A$3:DZ$99,125,FALSE())-VLOOKUP($A37,'Import OffPeak change'!$A$106:DZ$202,125,FALSE())))</f>
        <v>0</v>
      </c>
      <c r="DV37" s="193" t="n">
        <f aca="false">IF(ISERROR(VLOOKUP($A37,'Import OffPeak'!$A$3:EA$99,126,FALSE())-VLOOKUP($A37,'Import OffPeak change'!$A$106:EA$202,126,FALSE())),0,(VLOOKUP($A37,'Import OffPeak'!$A$3:EA$99,126,FALSE())-VLOOKUP($A37,'Import OffPeak change'!$A$106:EA$202,126,FALSE())))</f>
        <v>0</v>
      </c>
      <c r="DW37" s="193" t="n">
        <f aca="false">IF(ISERROR(VLOOKUP($A37,'Import OffPeak'!$A$3:EB$99,127,FALSE())-VLOOKUP($A37,'Import OffPeak change'!$A$106:EB$202,127,FALSE())),0,(VLOOKUP($A37,'Import OffPeak'!$A$3:EB$99,127,FALSE())-VLOOKUP($A37,'Import OffPeak change'!$A$106:EB$202,127,FALSE())))</f>
        <v>0</v>
      </c>
      <c r="DX37" s="193" t="n">
        <f aca="false">IF(ISERROR(VLOOKUP($A37,'Import OffPeak'!$A$3:EC$99,128,FALSE())-VLOOKUP($A37,'Import OffPeak change'!$A$106:EC$202,128,FALSE())),0,(VLOOKUP($A37,'Import OffPeak'!$A$3:EC$99,128,FALSE())-VLOOKUP($A37,'Import OffPeak change'!$A$106:EC$202,128,FALSE())))</f>
        <v>0</v>
      </c>
      <c r="DY37" s="193" t="n">
        <f aca="false">IF(ISERROR(VLOOKUP($A37,'Import OffPeak'!$A$3:ED$99,129,FALSE())-VLOOKUP($A37,'Import OffPeak change'!$A$106:ED$202,129,FALSE())),0,(VLOOKUP($A37,'Import OffPeak'!$A$3:ED$99,129,FALSE())-VLOOKUP($A37,'Import OffPeak change'!$A$106:ED$202,129,FALSE())))</f>
        <v>0</v>
      </c>
      <c r="DZ37" s="193" t="n">
        <f aca="false">IF(ISERROR(VLOOKUP($A37,'Import OffPeak'!$A$3:EE$99,130,FALSE())-VLOOKUP($A37,'Import OffPeak change'!$A$106:EE$202,130,FALSE())),0,(VLOOKUP($A37,'Import OffPeak'!$A$3:EE$99,130,FALSE())-VLOOKUP($A37,'Import OffPeak change'!$A$106:EE$202,130,FALSE())))</f>
        <v>0</v>
      </c>
      <c r="EA37" s="193" t="n">
        <f aca="false">IF(ISERROR(VLOOKUP($A37,'Import OffPeak'!$A$3:EF$99,131,FALSE())-VLOOKUP($A37,'Import OffPeak change'!$A$106:EF$202,131,FALSE())),0,(VLOOKUP($A37,'Import OffPeak'!$A$3:EF$99,131,FALSE())-VLOOKUP($A37,'Import OffPeak change'!$A$106:EF$202,131,FALSE())))</f>
        <v>0</v>
      </c>
      <c r="EB37" s="193" t="n">
        <f aca="false">IF(ISERROR(VLOOKUP($A37,'Import OffPeak'!$A$3:EG$99,132,FALSE())-VLOOKUP($A37,'Import OffPeak change'!$A$106:EG$202,132,FALSE())),0,(VLOOKUP($A37,'Import OffPeak'!$A$3:EG$99,132,FALSE())-VLOOKUP($A37,'Import OffPeak change'!$A$106:EG$202,132,FALSE())))</f>
        <v>0</v>
      </c>
      <c r="EC37" s="193" t="n">
        <f aca="false">IF(ISERROR(VLOOKUP($A37,'Import OffPeak'!$A$3:EH$99,133,FALSE())-VLOOKUP($A37,'Import OffPeak change'!$A$106:EH$202,133,FALSE())),0,(VLOOKUP($A37,'Import OffPeak'!$A$3:EH$99,133,FALSE())-VLOOKUP($A37,'Import OffPeak change'!$A$106:EH$202,133,FALSE())))</f>
        <v>0</v>
      </c>
      <c r="ED37" s="193" t="n">
        <f aca="false">IF(ISERROR(VLOOKUP($A37,'Import OffPeak'!$A$3:EI$99,134,FALSE())-VLOOKUP($A37,'Import OffPeak change'!$A$106:EI$202,134,FALSE())),0,(VLOOKUP($A37,'Import OffPeak'!$A$3:EI$99,134,FALSE())-VLOOKUP($A37,'Import OffPeak change'!$A$106:EI$202,134,FALSE())))</f>
        <v>0</v>
      </c>
      <c r="EE37" s="193" t="n">
        <f aca="false">IF(ISERROR(VLOOKUP($A37,'Import OffPeak'!$A$3:EJ$99,135,FALSE())-VLOOKUP($A37,'Import OffPeak change'!$A$106:EJ$202,135,FALSE())),0,(VLOOKUP($A37,'Import OffPeak'!$A$3:EJ$99,135,FALSE())-VLOOKUP($A37,'Import OffPeak change'!$A$106:EJ$202,135,FALSE())))</f>
        <v>0</v>
      </c>
      <c r="EF37" s="193" t="n">
        <f aca="false">IF(ISERROR(VLOOKUP($A37,'Import OffPeak'!$A$3:EK$99,136,FALSE())-VLOOKUP($A37,'Import OffPeak change'!$A$106:EK$202,136,FALSE())),0,(VLOOKUP($A37,'Import OffPeak'!$A$3:EK$99,136,FALSE())-VLOOKUP($A37,'Import OffPeak change'!$A$106:EK$202,136,FALSE())))</f>
        <v>0</v>
      </c>
      <c r="EG37" s="193" t="n">
        <f aca="false">IF(ISERROR(VLOOKUP($A37,'Import OffPeak'!$A$3:EL$99,137,FALSE())-VLOOKUP($A37,'Import OffPeak change'!$A$106:EL$202,137,FALSE())),0,(VLOOKUP($A37,'Import OffPeak'!$A$3:EL$99,137,FALSE())-VLOOKUP($A37,'Import OffPeak change'!$A$106:EL$202,137,FALSE())))</f>
        <v>0</v>
      </c>
      <c r="EH37" s="193" t="n">
        <f aca="false">IF(ISERROR(VLOOKUP($A37,'Import OffPeak'!$A$3:EM$99,138,FALSE())-VLOOKUP($A37,'Import OffPeak change'!$A$106:EM$202,138,FALSE())),0,(VLOOKUP($A37,'Import OffPeak'!$A$3:EM$99,138,FALSE())-VLOOKUP($A37,'Import OffPeak change'!$A$106:EM$202,138,FALSE())))</f>
        <v>0</v>
      </c>
      <c r="EI37" s="193" t="n">
        <f aca="false">IF(ISERROR(VLOOKUP($A37,'Import OffPeak'!$A$3:EN$99,139,FALSE())-VLOOKUP($A37,'Import OffPeak change'!$A$106:EN$202,139,FALSE())),0,(VLOOKUP($A37,'Import OffPeak'!$A$3:EN$99,139,FALSE())-VLOOKUP($A37,'Import OffPeak change'!$A$106:EN$202,139,FALSE())))</f>
        <v>0</v>
      </c>
      <c r="EJ37" s="193" t="n">
        <f aca="false">IF(ISERROR(VLOOKUP($A37,'Import OffPeak'!$A$3:EO$99,140,FALSE())-VLOOKUP($A37,'Import OffPeak change'!$A$106:EO$202,140,FALSE())),0,(VLOOKUP($A37,'Import OffPeak'!$A$3:EO$99,140,FALSE())-VLOOKUP($A37,'Import OffPeak change'!$A$106:EO$202,140,FALSE())))</f>
        <v>0</v>
      </c>
      <c r="EK37" s="193" t="n">
        <f aca="false">IF(ISERROR(VLOOKUP($A37,'Import OffPeak'!$A$3:EP$99,141,FALSE())-VLOOKUP($A37,'Import OffPeak change'!$A$106:EP$202,141,FALSE())),0,(VLOOKUP($A37,'Import OffPeak'!$A$3:EP$99,141,FALSE())-VLOOKUP($A37,'Import OffPeak change'!$A$106:EP$202,141,FALSE())))</f>
        <v>0</v>
      </c>
      <c r="EL37" s="193" t="n">
        <f aca="false">IF(ISERROR(VLOOKUP($A37,'Import OffPeak'!$A$3:EQ$99,142,FALSE())-VLOOKUP($A37,'Import OffPeak change'!$A$106:EQ$202,142,FALSE())),0,(VLOOKUP($A37,'Import OffPeak'!$A$3:EQ$99,142,FALSE())-VLOOKUP($A37,'Import OffPeak change'!$A$106:EQ$202,142,FALSE())))</f>
        <v>0</v>
      </c>
      <c r="EM37" s="193" t="n">
        <f aca="false">IF(ISERROR(VLOOKUP($A37,'Import OffPeak'!$A$3:ER$99,143,FALSE())-VLOOKUP($A37,'Import OffPeak change'!$A$106:ER$202,143,FALSE())),0,(VLOOKUP($A37,'Import OffPeak'!$A$3:ER$99,143,FALSE())-VLOOKUP($A37,'Import OffPeak change'!$A$106:ER$202,143,FALSE())))</f>
        <v>0</v>
      </c>
      <c r="EN37" s="193" t="n">
        <f aca="false">IF(ISERROR(VLOOKUP($A37,'Import OffPeak'!$A$3:ES$99,144,FALSE())-VLOOKUP($A37,'Import OffPeak change'!$A$106:ES$202,144,FALSE())),0,(VLOOKUP($A37,'Import OffPeak'!$A$3:ES$99,144,FALSE())-VLOOKUP($A37,'Import OffPeak change'!$A$106:ES$202,144,FALSE())))</f>
        <v>0</v>
      </c>
      <c r="EO37" s="193" t="n">
        <f aca="false">IF(ISERROR(VLOOKUP($A37,'Import OffPeak'!$A$3:ET$99,145,FALSE())-VLOOKUP($A37,'Import OffPeak change'!$A$106:ET$202,145,FALSE())),0,(VLOOKUP($A37,'Import OffPeak'!$A$3:ET$99,145,FALSE())-VLOOKUP($A37,'Import OffPeak change'!$A$106:ET$202,145,FALSE())))</f>
        <v>0</v>
      </c>
      <c r="EP37" s="193" t="n">
        <f aca="false">IF(ISERROR(VLOOKUP($A37,'Import OffPeak'!$A$3:EU$99,146,FALSE())-VLOOKUP($A37,'Import OffPeak change'!$A$106:EU$202,146,FALSE())),0,(VLOOKUP($A37,'Import OffPeak'!$A$3:EU$99,146,FALSE())-VLOOKUP($A37,'Import OffPeak change'!$A$106:EU$202,146,FALSE())))</f>
        <v>0</v>
      </c>
      <c r="EQ37" s="193" t="n">
        <f aca="false">IF(ISERROR(VLOOKUP($A37,'Import OffPeak'!$A$3:EV$99,147,FALSE())-VLOOKUP($A37,'Import OffPeak change'!$A$106:EV$202,147,FALSE())),0,(VLOOKUP($A37,'Import OffPeak'!$A$3:EV$99,147,FALSE())-VLOOKUP($A37,'Import OffPeak change'!$A$106:EV$202,147,FALSE())))</f>
        <v>0</v>
      </c>
      <c r="ER37" s="193" t="n">
        <f aca="false">IF(ISERROR(VLOOKUP($A37,'Import OffPeak'!$A$3:EW$99,148,FALSE())-VLOOKUP($A37,'Import OffPeak change'!$A$106:EW$202,148,FALSE())),0,(VLOOKUP($A37,'Import OffPeak'!$A$3:EW$99,148,FALSE())-VLOOKUP($A37,'Import OffPeak change'!$A$106:EW$202,148,FALSE())))</f>
        <v>0</v>
      </c>
      <c r="ES37" s="193" t="n">
        <f aca="false">IF(ISERROR(VLOOKUP($A37,'Import OffPeak'!$A$3:EX$99,149,FALSE())-VLOOKUP($A37,'Import OffPeak change'!$A$106:EX$202,149,FALSE())),0,(VLOOKUP($A37,'Import OffPeak'!$A$3:EX$99,149,FALSE())-VLOOKUP($A37,'Import OffPeak change'!$A$106:EX$202,149,FALSE())))</f>
        <v>0</v>
      </c>
      <c r="ET37" s="193" t="n">
        <f aca="false">IF(ISERROR(VLOOKUP($A37,'Import OffPeak'!$A$3:EY$99,150,FALSE())-VLOOKUP($A37,'Import OffPeak change'!$A$106:EY$202,150,FALSE())),0,(VLOOKUP($A37,'Import OffPeak'!$A$3:EY$99,150,FALSE())-VLOOKUP($A37,'Import OffPeak change'!$A$106:EY$202,150,FALSE())))</f>
        <v>0</v>
      </c>
      <c r="EU37" s="193" t="n">
        <f aca="false">IF(ISERROR(VLOOKUP($A37,'Import OffPeak'!$A$3:EZ$99,151,FALSE())-VLOOKUP($A37,'Import OffPeak change'!$A$106:EZ$202,151,FALSE())),0,(VLOOKUP($A37,'Import OffPeak'!$A$3:EZ$99,151,FALSE())-VLOOKUP($A37,'Import OffPeak change'!$A$106:EZ$202,151,FALSE())))</f>
        <v>0</v>
      </c>
      <c r="EV37" s="193" t="n">
        <f aca="false">IF(ISERROR(VLOOKUP($A37,'Import OffPeak'!$A$3:FA$99,152,FALSE())-VLOOKUP($A37,'Import OffPeak change'!$A$106:FA$202,152,FALSE())),0,(VLOOKUP($A37,'Import OffPeak'!$A$3:FA$99,152,FALSE())-VLOOKUP($A37,'Import OffPeak change'!$A$106:FA$202,152,FALSE())))</f>
        <v>0</v>
      </c>
      <c r="EW37" s="193" t="n">
        <f aca="false">IF(ISERROR(VLOOKUP($A37,'Import OffPeak'!$A$3:FB$99,153,FALSE())-VLOOKUP($A37,'Import OffPeak change'!$A$106:FB$202,153,FALSE())),0,(VLOOKUP($A37,'Import OffPeak'!$A$3:FB$99,153,FALSE())-VLOOKUP($A37,'Import OffPeak change'!$A$106:FB$202,153,FALSE())))</f>
        <v>0</v>
      </c>
      <c r="EX37" s="193" t="n">
        <f aca="false">IF(ISERROR(VLOOKUP($A37,'Import OffPeak'!$A$3:FC$99,154,FALSE())-VLOOKUP($A37,'Import OffPeak change'!$A$106:FC$202,154,FALSE())),0,(VLOOKUP($A37,'Import OffPeak'!$A$3:FC$99,154,FALSE())-VLOOKUP($A37,'Import OffPeak change'!$A$106:FC$202,154,FALSE())))</f>
        <v>0</v>
      </c>
      <c r="EY37" s="193" t="n">
        <f aca="false">IF(ISERROR(VLOOKUP($A37,'Import OffPeak'!$A$3:FD$99,155,FALSE())-VLOOKUP($A37,'Import OffPeak change'!$A$106:FD$202,155,FALSE())),0,(VLOOKUP($A37,'Import OffPeak'!$A$3:FD$99,155,FALSE())-VLOOKUP($A37,'Import OffPeak change'!$A$106:FD$202,155,FALSE())))</f>
        <v>0</v>
      </c>
      <c r="EZ37" s="193" t="n">
        <f aca="false">IF(ISERROR(VLOOKUP($A37,'Import OffPeak'!$A$3:FE$99,156,FALSE())-VLOOKUP($A37,'Import OffPeak change'!$A$106:FE$202,156,FALSE())),0,(VLOOKUP($A37,'Import OffPeak'!$A$3:FE$99,156,FALSE())-VLOOKUP($A37,'Import OffPeak change'!$A$106:FE$202,156,FALSE())))</f>
        <v>0</v>
      </c>
      <c r="FA37" s="193" t="n">
        <f aca="false">IF(ISERROR(VLOOKUP($A37,'Import OffPeak'!$A$3:FF$99,157,FALSE())-VLOOKUP($A37,'Import OffPeak change'!$A$106:FF$202,157,FALSE())),0,(VLOOKUP($A37,'Import OffPeak'!$A$3:FF$99,157,FALSE())-VLOOKUP($A37,'Import OffPeak change'!$A$106:FF$202,157,FALSE())))</f>
        <v>0</v>
      </c>
      <c r="FB37" s="193" t="n">
        <f aca="false">IF(ISERROR(VLOOKUP($A37,'Import OffPeak'!$A$3:FG$99,158,FALSE())-VLOOKUP($A37,'Import OffPeak change'!$A$106:FG$202,158,FALSE())),0,(VLOOKUP($A37,'Import OffPeak'!$A$3:FG$99,158,FALSE())-VLOOKUP($A37,'Import OffPeak change'!$A$106:FG$202,158,FALSE())))</f>
        <v>0</v>
      </c>
      <c r="FC37" s="193" t="n">
        <f aca="false">IF(ISERROR(VLOOKUP($A37,'Import OffPeak'!$A$3:FH$99,159,FALSE())-VLOOKUP($A37,'Import OffPeak change'!$A$106:FH$202,159,FALSE())),0,(VLOOKUP($A37,'Import OffPeak'!$A$3:FH$99,159,FALSE())-VLOOKUP($A37,'Import OffPeak change'!$A$106:FH$202,159,FALSE())))</f>
        <v>0</v>
      </c>
      <c r="FD37" s="193" t="n">
        <f aca="false">IF(ISERROR(VLOOKUP($A37,'Import OffPeak'!$A$3:FI$99,160,FALSE())-VLOOKUP($A37,'Import OffPeak change'!$A$106:FI$202,160,FALSE())),0,(VLOOKUP($A37,'Import OffPeak'!$A$3:FI$99,160,FALSE())-VLOOKUP($A37,'Import OffPeak change'!$A$106:FI$202,160,FALSE())))</f>
        <v>0</v>
      </c>
      <c r="FE37" s="193" t="n">
        <f aca="false">IF(ISERROR(VLOOKUP($A37,'Import OffPeak'!$A$3:FJ$99,161,FALSE())-VLOOKUP($A37,'Import OffPeak change'!$A$106:FJ$202,161,FALSE())),0,(VLOOKUP($A37,'Import OffPeak'!$A$3:FJ$99,161,FALSE())-VLOOKUP($A37,'Import OffPeak change'!$A$106:FJ$202,161,FALSE())))</f>
        <v>0</v>
      </c>
      <c r="FF37" s="193" t="n">
        <f aca="false">IF(ISERROR(VLOOKUP($A37,'Import OffPeak'!$A$3:FK$99,162,FALSE())-VLOOKUP($A37,'Import OffPeak change'!$A$106:FK$202,162,FALSE())),0,(VLOOKUP($A37,'Import OffPeak'!$A$3:FK$99,162,FALSE())-VLOOKUP($A37,'Import OffPeak change'!$A$106:FK$202,162,FALSE())))</f>
        <v>0</v>
      </c>
      <c r="FG37" s="193" t="n">
        <f aca="false">IF(ISERROR(VLOOKUP($A37,'Import OffPeak'!$A$3:FL$99,163,FALSE())-VLOOKUP($A37,'Import OffPeak change'!$A$106:FL$202,163,FALSE())),0,(VLOOKUP($A37,'Import OffPeak'!$A$3:FL$99,163,FALSE())-VLOOKUP($A37,'Import OffPeak change'!$A$106:FL$202,163,FALSE())))</f>
        <v>0</v>
      </c>
      <c r="FH37" s="193" t="n">
        <f aca="false">IF(ISERROR(VLOOKUP($A37,'Import OffPeak'!$A$3:FM$99,164,FALSE())-VLOOKUP($A37,'Import OffPeak change'!$A$106:FM$202,164,FALSE())),0,(VLOOKUP($A37,'Import OffPeak'!$A$3:FM$99,164,FALSE())-VLOOKUP($A37,'Import OffPeak change'!$A$106:FM$202,164,FALSE())))</f>
        <v>0</v>
      </c>
      <c r="FI37" s="193" t="n">
        <f aca="false">IF(ISERROR(VLOOKUP($A37,'Import OffPeak'!$A$3:FN$99,165,FALSE())-VLOOKUP($A37,'Import OffPeak change'!$A$106:FN$202,165,FALSE())),0,(VLOOKUP($A37,'Import OffPeak'!$A$3:FN$99,165,FALSE())-VLOOKUP($A37,'Import OffPeak change'!$A$106:FN$202,165,FALSE())))</f>
        <v>0</v>
      </c>
      <c r="FJ37" s="193" t="n">
        <f aca="false">IF(ISERROR(VLOOKUP($A37,'Import OffPeak'!$A$3:FO$99,166,FALSE())-VLOOKUP($A37,'Import OffPeak change'!$A$106:FO$202,166,FALSE())),0,(VLOOKUP($A37,'Import OffPeak'!$A$3:FO$99,166,FALSE())-VLOOKUP($A37,'Import OffPeak change'!$A$106:FO$202,166,FALSE())))</f>
        <v>0</v>
      </c>
      <c r="FK37" s="193" t="n">
        <f aca="false">IF(ISERROR(VLOOKUP($A37,'Import OffPeak'!$A$3:FP$99,167,FALSE())-VLOOKUP($A37,'Import OffPeak change'!$A$106:FP$202,167,FALSE())),0,(VLOOKUP($A37,'Import OffPeak'!$A$3:FP$99,167,FALSE())-VLOOKUP($A37,'Import OffPeak change'!$A$106:FP$202,167,FALSE())))</f>
        <v>0</v>
      </c>
      <c r="FL37" s="193" t="n">
        <f aca="false">IF(ISERROR(VLOOKUP($A37,'Import OffPeak'!$A$3:FQ$99,168,FALSE())-VLOOKUP($A37,'Import OffPeak change'!$A$106:FQ$202,168,FALSE())),0,(VLOOKUP($A37,'Import OffPeak'!$A$3:FQ$99,168,FALSE())-VLOOKUP($A37,'Import OffPeak change'!$A$106:FQ$202,168,FALSE())))</f>
        <v>0</v>
      </c>
      <c r="FM37" s="193" t="n">
        <f aca="false">IF(ISERROR(VLOOKUP($A37,'Import OffPeak'!$A$3:FR$99,169,FALSE())-VLOOKUP($A37,'Import OffPeak change'!$A$106:FR$202,169,FALSE())),0,(VLOOKUP($A37,'Import OffPeak'!$A$3:FR$99,169,FALSE())-VLOOKUP($A37,'Import OffPeak change'!$A$106:FR$202,169,FALSE())))</f>
        <v>0</v>
      </c>
      <c r="FN37" s="193" t="n">
        <f aca="false">IF(ISERROR(VLOOKUP($A37,'Import OffPeak'!$A$3:FS$99,170,FALSE())-VLOOKUP($A37,'Import OffPeak change'!$A$106:FS$202,170,FALSE())),0,(VLOOKUP($A37,'Import OffPeak'!$A$3:FS$99,170,FALSE())-VLOOKUP($A37,'Import OffPeak change'!$A$106:FS$202,170,FALSE())))</f>
        <v>0</v>
      </c>
      <c r="FO37" s="193" t="n">
        <f aca="false">IF(ISERROR(VLOOKUP($A37,'Import OffPeak'!$A$3:FT$99,171,FALSE())-VLOOKUP($A37,'Import OffPeak change'!$A$106:FT$202,171,FALSE())),0,(VLOOKUP($A37,'Import OffPeak'!$A$3:FT$99,171,FALSE())-VLOOKUP($A37,'Import OffPeak change'!$A$106:FT$202,171,FALSE())))</f>
        <v>0</v>
      </c>
      <c r="FP37" s="193" t="n">
        <f aca="false">IF(ISERROR(VLOOKUP($A37,'Import OffPeak'!$A$3:FU$99,172,FALSE())-VLOOKUP($A37,'Import OffPeak change'!$A$106:FU$202,172,FALSE())),0,(VLOOKUP($A37,'Import OffPeak'!$A$3:FU$99,172,FALSE())-VLOOKUP($A37,'Import OffPeak change'!$A$106:FU$202,172,FALSE())))</f>
        <v>0</v>
      </c>
      <c r="FQ37" s="193" t="n">
        <f aca="false">IF(ISERROR(VLOOKUP($A37,'Import OffPeak'!$A$3:FV$99,173,FALSE())-VLOOKUP($A37,'Import OffPeak change'!$A$106:FV$202,173,FALSE())),0,(VLOOKUP($A37,'Import OffPeak'!$A$3:FV$99,173,FALSE())-VLOOKUP($A37,'Import OffPeak change'!$A$106:FV$202,173,FALSE())))</f>
        <v>0</v>
      </c>
      <c r="FR37" s="193" t="n">
        <f aca="false">IF(ISERROR(VLOOKUP($A37,'Import OffPeak'!$A$3:FW$99,174,FALSE())-VLOOKUP($A37,'Import OffPeak change'!$A$106:FW$202,174,FALSE())),0,(VLOOKUP($A37,'Import OffPeak'!$A$3:FW$99,174,FALSE())-VLOOKUP($A37,'Import OffPeak change'!$A$106:FW$202,174,FALSE())))</f>
        <v>0</v>
      </c>
      <c r="FS37" s="193" t="n">
        <f aca="false">IF(ISERROR(VLOOKUP($A37,'Import OffPeak'!$A$3:FX$99,175,FALSE())-VLOOKUP($A37,'Import OffPeak change'!$A$106:FX$202,175,FALSE())),0,(VLOOKUP($A37,'Import OffPeak'!$A$3:FX$99,175,FALSE())-VLOOKUP($A37,'Import OffPeak change'!$A$106:FX$202,175,FALSE())))</f>
        <v>0</v>
      </c>
      <c r="FT37" s="193" t="n">
        <f aca="false">IF(ISERROR(VLOOKUP($A37,'Import OffPeak'!$A$3:FY$99,176,FALSE())-VLOOKUP($A37,'Import OffPeak change'!$A$106:FY$202,176,FALSE())),0,(VLOOKUP($A37,'Import OffPeak'!$A$3:FY$99,176,FALSE())-VLOOKUP($A37,'Import OffPeak change'!$A$106:FY$202,176,FALSE())))</f>
        <v>0</v>
      </c>
      <c r="FU37" s="193" t="n">
        <f aca="false">IF(ISERROR(VLOOKUP($A37,'Import OffPeak'!$A$3:FZ$99,177,FALSE())-VLOOKUP($A37,'Import OffPeak change'!$A$106:FZ$202,177,FALSE())),0,(VLOOKUP($A37,'Import OffPeak'!$A$3:FZ$99,177,FALSE())-VLOOKUP($A37,'Import OffPeak change'!$A$106:FZ$202,177,FALSE())))</f>
        <v>0</v>
      </c>
      <c r="FV37" s="193" t="n">
        <f aca="false">IF(ISERROR(VLOOKUP($A37,'Import OffPeak'!$A$3:GA$99,178,FALSE())-VLOOKUP($A37,'Import OffPeak change'!$A$106:GA$202,178,FALSE())),0,(VLOOKUP($A37,'Import OffPeak'!$A$3:GA$99,178,FALSE())-VLOOKUP($A37,'Import OffPeak change'!$A$106:GA$202,178,FALSE())))</f>
        <v>0</v>
      </c>
      <c r="FW37" s="193" t="n">
        <f aca="false">IF(ISERROR(VLOOKUP($A37,'Import OffPeak'!$A$3:GB$99,179,FALSE())-VLOOKUP($A37,'Import OffPeak change'!$A$106:GB$202,179,FALSE())),0,(VLOOKUP($A37,'Import OffPeak'!$A$3:GB$99,179,FALSE())-VLOOKUP($A37,'Import OffPeak change'!$A$106:GB$202,179,FALSE())))</f>
        <v>0</v>
      </c>
      <c r="FX37" s="193" t="n">
        <f aca="false">IF(ISERROR(VLOOKUP($A37,'Import OffPeak'!$A$3:GC$99,180,FALSE())-VLOOKUP($A37,'Import OffPeak change'!$A$106:GC$202,180,FALSE())),0,(VLOOKUP($A37,'Import OffPeak'!$A$3:GC$99,180,FALSE())-VLOOKUP($A37,'Import OffPeak change'!$A$106:GC$202,180,FALSE())))</f>
        <v>0</v>
      </c>
      <c r="FY37" s="193" t="n">
        <f aca="false">IF(ISERROR(VLOOKUP($A37,'Import OffPeak'!$A$3:GD$99,181,FALSE())-VLOOKUP($A37,'Import OffPeak change'!$A$106:GD$202,181,FALSE())),0,(VLOOKUP($A37,'Import OffPeak'!$A$3:GD$99,181,FALSE())-VLOOKUP($A37,'Import OffPeak change'!$A$106:GD$202,181,FALSE())))</f>
        <v>0</v>
      </c>
      <c r="FZ37" s="193" t="n">
        <f aca="false">IF(ISERROR(VLOOKUP($A37,'Import OffPeak'!$A$3:GE$99,182,FALSE())-VLOOKUP($A37,'Import OffPeak change'!$A$106:GE$202,182,FALSE())),0,(VLOOKUP($A37,'Import OffPeak'!$A$3:GE$99,182,FALSE())-VLOOKUP($A37,'Import OffPeak change'!$A$106:GE$202,182,FALSE())))</f>
        <v>0</v>
      </c>
      <c r="GA37" s="193" t="n">
        <f aca="false">IF(ISERROR(VLOOKUP($A37,'Import OffPeak'!$A$3:GF$99,183,FALSE())-VLOOKUP($A37,'Import OffPeak change'!$A$106:GF$202,183,FALSE())),0,(VLOOKUP($A37,'Import OffPeak'!$A$3:GF$99,183,FALSE())-VLOOKUP($A37,'Import OffPeak change'!$A$106:GF$202,183,FALSE())))</f>
        <v>0</v>
      </c>
      <c r="GB37" s="193" t="n">
        <f aca="false">IF(ISERROR(VLOOKUP($A37,'Import OffPeak'!$A$3:GG$99,184,FALSE())-VLOOKUP($A37,'Import OffPeak change'!$A$106:GG$202,184,FALSE())),0,(VLOOKUP($A37,'Import OffPeak'!$A$3:GG$99,184,FALSE())-VLOOKUP($A37,'Import OffPeak change'!$A$106:GG$202,184,FALSE())))</f>
        <v>0</v>
      </c>
      <c r="GC37" s="193" t="n">
        <f aca="false">IF(ISERROR(VLOOKUP($A37,'Import OffPeak'!$A$3:GH$99,185,FALSE())-VLOOKUP($A37,'Import OffPeak change'!$A$106:GH$202,185,FALSE())),0,(VLOOKUP($A37,'Import OffPeak'!$A$3:GH$99,185,FALSE())-VLOOKUP($A37,'Import OffPeak change'!$A$106:GH$202,185,FALSE())))</f>
        <v>0</v>
      </c>
      <c r="GD37" s="193" t="n">
        <f aca="false">IF(ISERROR(VLOOKUP($A37,'Import OffPeak'!$A$3:GI$99,186,FALSE())-VLOOKUP($A37,'Import OffPeak change'!$A$106:GI$202,186,FALSE())),0,(VLOOKUP($A37,'Import OffPeak'!$A$3:GI$99,186,FALSE())-VLOOKUP($A37,'Import OffPeak change'!$A$106:GI$202,186,FALSE())))</f>
        <v>0</v>
      </c>
      <c r="GE37" s="193" t="n">
        <f aca="false">IF(ISERROR(VLOOKUP($A37,'Import OffPeak'!$A$3:GJ$99,187,FALSE())-VLOOKUP($A37,'Import OffPeak change'!$A$106:GJ$202,187,FALSE())),0,(VLOOKUP($A37,'Import OffPeak'!$A$3:GJ$99,187,FALSE())-VLOOKUP($A37,'Import OffPeak change'!$A$106:GJ$202,187,FALSE())))</f>
        <v>0</v>
      </c>
      <c r="GF37" s="193" t="n">
        <f aca="false">IF(ISERROR(VLOOKUP($A37,'Import OffPeak'!$A$3:GK$99,188,FALSE())-VLOOKUP($A37,'Import OffPeak change'!$A$106:GK$202,188,FALSE())),0,(VLOOKUP($A37,'Import OffPeak'!$A$3:GK$99,188,FALSE())-VLOOKUP($A37,'Import OffPeak change'!$A$106:GK$202,188,FALSE())))</f>
        <v>0</v>
      </c>
      <c r="GG37" s="193" t="n">
        <f aca="false">IF(ISERROR(VLOOKUP($A37,'Import OffPeak'!$A$3:GL$99,189,FALSE())-VLOOKUP($A37,'Import OffPeak change'!$A$106:GL$202,189,FALSE())),0,(VLOOKUP($A37,'Import OffPeak'!$A$3:GL$99,189,FALSE())-VLOOKUP($A37,'Import OffPeak change'!$A$106:GL$202,189,FALSE())))</f>
        <v>0</v>
      </c>
      <c r="GH37" s="193" t="n">
        <f aca="false">IF(ISERROR(VLOOKUP($A37,'Import OffPeak'!$A$3:GM$99,190,FALSE())-VLOOKUP($A37,'Import OffPeak change'!$A$106:GM$202,190,FALSE())),0,(VLOOKUP($A37,'Import OffPeak'!$A$3:GM$99,190,FALSE())-VLOOKUP($A37,'Import OffPeak change'!$A$106:GM$202,190,FALSE())))</f>
        <v>0</v>
      </c>
      <c r="GI37" s="193" t="n">
        <f aca="false">IF(ISERROR(VLOOKUP($A37,'Import OffPeak'!$A$3:GN$99,191,FALSE())-VLOOKUP($A37,'Import OffPeak change'!$A$106:GN$202,191,FALSE())),0,(VLOOKUP($A37,'Import OffPeak'!$A$3:GN$99,191,FALSE())-VLOOKUP($A37,'Import OffPeak change'!$A$106:GN$202,191,FALSE())))</f>
        <v>0</v>
      </c>
      <c r="GJ37" s="193" t="n">
        <f aca="false">IF(ISERROR(VLOOKUP($A37,'Import OffPeak'!$A$3:GO$99,192,FALSE())-VLOOKUP($A37,'Import OffPeak change'!$A$106:GO$202,192,FALSE())),0,(VLOOKUP($A37,'Import OffPeak'!$A$3:GO$99,192,FALSE())-VLOOKUP($A37,'Import OffPeak change'!$A$106:GO$202,192,FALSE())))</f>
        <v>0</v>
      </c>
      <c r="GK37" s="193" t="n">
        <f aca="false">IF(ISERROR(VLOOKUP($A37,'Import OffPeak'!$A$3:GP$99,193,FALSE())-VLOOKUP($A37,'Import OffPeak change'!$A$106:GP$202,193,FALSE())),0,(VLOOKUP($A37,'Import OffPeak'!$A$3:GP$99,193,FALSE())-VLOOKUP($A37,'Import OffPeak change'!$A$106:GP$202,193,FALSE())))</f>
        <v>0</v>
      </c>
      <c r="GL37" s="193" t="n">
        <f aca="false">IF(ISERROR(VLOOKUP($A37,'Import OffPeak'!$A$3:GQ$99,194,FALSE())-VLOOKUP($A37,'Import OffPeak change'!$A$106:GQ$202,194,FALSE())),0,(VLOOKUP($A37,'Import OffPeak'!$A$3:GQ$99,194,FALSE())-VLOOKUP($A37,'Import OffPeak change'!$A$106:GQ$202,194,FALSE())))</f>
        <v>0</v>
      </c>
      <c r="GM37" s="193" t="n">
        <f aca="false">IF(ISERROR(VLOOKUP($A37,'Import OffPeak'!$A$3:GR$99,195,FALSE())-VLOOKUP($A37,'Import OffPeak change'!$A$106:GR$202,195,FALSE())),0,(VLOOKUP($A37,'Import OffPeak'!$A$3:GR$99,195,FALSE())-VLOOKUP($A37,'Import OffPeak change'!$A$106:GR$202,195,FALSE())))</f>
        <v>0</v>
      </c>
      <c r="GN37" s="193" t="n">
        <f aca="false">IF(ISERROR(VLOOKUP($A37,'Import OffPeak'!$A$3:GS$99,196,FALSE())-VLOOKUP($A37,'Import OffPeak change'!$A$106:GS$202,196,FALSE())),0,(VLOOKUP($A37,'Import OffPeak'!$A$3:GS$99,196,FALSE())-VLOOKUP($A37,'Import OffPeak change'!$A$106:GS$202,196,FALSE())))</f>
        <v>0</v>
      </c>
      <c r="GO37" s="193" t="n">
        <f aca="false">IF(ISERROR(VLOOKUP($A37,'Import OffPeak'!$A$3:GT$99,197,FALSE())-VLOOKUP($A37,'Import OffPeak change'!$A$106:GT$202,197,FALSE())),0,(VLOOKUP($A37,'Import OffPeak'!$A$3:GT$99,197,FALSE())-VLOOKUP($A37,'Import OffPeak change'!$A$106:GT$202,197,FALSE())))</f>
        <v>0</v>
      </c>
      <c r="GP37" s="193" t="n">
        <f aca="false">IF(ISERROR(VLOOKUP($A37,'Import OffPeak'!$A$3:GU$99,198,FALSE())-VLOOKUP($A37,'Import OffPeak change'!$A$106:GU$202,198,FALSE())),0,(VLOOKUP($A37,'Import OffPeak'!$A$3:GU$99,198,FALSE())-VLOOKUP($A37,'Import OffPeak change'!$A$106:GU$202,198,FALSE())))</f>
        <v>0</v>
      </c>
      <c r="GQ37" s="193" t="n">
        <f aca="false">IF(ISERROR(VLOOKUP($A37,'Import OffPeak'!$A$3:GV$99,199,FALSE())-VLOOKUP($A37,'Import OffPeak change'!$A$106:GV$202,199,FALSE())),0,(VLOOKUP($A37,'Import OffPeak'!$A$3:GV$99,199,FALSE())-VLOOKUP($A37,'Import OffPeak change'!$A$106:GV$202,199,FALSE())))</f>
        <v>0</v>
      </c>
      <c r="GR37" s="193" t="n">
        <f aca="false">IF(ISERROR(VLOOKUP($A37,'Import OffPeak'!$A$3:GW$99,200,FALSE())-VLOOKUP($A37,'Import OffPeak change'!$A$106:GW$202,200,FALSE())),0,(VLOOKUP($A37,'Import OffPeak'!$A$3:GW$99,200,FALSE())-VLOOKUP($A37,'Import OffPeak change'!$A$106:GW$202,200,FALSE())))</f>
        <v>0</v>
      </c>
      <c r="GS37" s="193" t="n">
        <f aca="false">IF(ISERROR(VLOOKUP($A37,'Import OffPeak'!$A$3:GX$99,201,FALSE())-VLOOKUP($A37,'Import OffPeak change'!$A$106:GX$202,201,FALSE())),0,(VLOOKUP($A37,'Import OffPeak'!$A$3:GX$99,201,FALSE())-VLOOKUP($A37,'Import OffPeak change'!$A$106:GX$202,201,FALSE())))</f>
        <v>0</v>
      </c>
      <c r="GT37" s="193" t="n">
        <f aca="false">IF(ISERROR(VLOOKUP($A37,'Import OffPeak'!$A$3:GY$99,202,FALSE())-VLOOKUP($A37,'Import OffPeak change'!$A$106:GY$202,202,FALSE())),0,(VLOOKUP($A37,'Import OffPeak'!$A$3:GY$99,202,FALSE())-VLOOKUP($A37,'Import OffPeak change'!$A$106:GY$202,202,FALSE())))</f>
        <v>0</v>
      </c>
      <c r="GU37" s="193" t="n">
        <f aca="false">IF(ISERROR(VLOOKUP($A37,'Import OffPeak'!$A$3:GZ$99,203,FALSE())-VLOOKUP($A37,'Import OffPeak change'!$A$106:GZ$202,203,FALSE())),0,(VLOOKUP($A37,'Import OffPeak'!$A$3:GZ$99,203,FALSE())-VLOOKUP($A37,'Import OffPeak change'!$A$106:GZ$202,203,FALSE())))</f>
        <v>0</v>
      </c>
      <c r="GV37" s="193" t="n">
        <f aca="false">IF(ISERROR(VLOOKUP($A37,'Import OffPeak'!$A$3:HA$99,204,FALSE())-VLOOKUP($A37,'Import OffPeak change'!$A$106:HA$202,204,FALSE())),0,(VLOOKUP($A37,'Import OffPeak'!$A$3:HA$99,204,FALSE())-VLOOKUP($A37,'Import OffPeak change'!$A$106:HA$202,204,FALSE())))</f>
        <v>0</v>
      </c>
      <c r="GW37" s="193" t="n">
        <f aca="false">IF(ISERROR(VLOOKUP($A37,'Import OffPeak'!$A$3:HB$99,205,FALSE())-VLOOKUP($A37,'Import OffPeak change'!$A$106:HB$202,205,FALSE())),0,(VLOOKUP($A37,'Import OffPeak'!$A$3:HB$99,205,FALSE())-VLOOKUP($A37,'Import OffPeak change'!$A$106:HB$202,205,FALSE())))</f>
        <v>0</v>
      </c>
      <c r="GX37" s="193" t="n">
        <f aca="false">IF(ISERROR(VLOOKUP($A37,'Import OffPeak'!$A$3:HC$99,206,FALSE())-VLOOKUP($A37,'Import OffPeak change'!$A$106:HC$202,206,FALSE())),0,(VLOOKUP($A37,'Import OffPeak'!$A$3:HC$99,206,FALSE())-VLOOKUP($A37,'Import OffPeak change'!$A$106:HC$202,206,FALSE())))</f>
        <v>0</v>
      </c>
      <c r="GY37" s="193" t="n">
        <f aca="false">IF(ISERROR(VLOOKUP($A37,'Import OffPeak'!$A$3:HD$99,207,FALSE())-VLOOKUP($A37,'Import OffPeak change'!$A$106:HD$202,207,FALSE())),0,(VLOOKUP($A37,'Import OffPeak'!$A$3:HD$99,207,FALSE())-VLOOKUP($A37,'Import OffPeak change'!$A$106:HD$202,207,FALSE())))</f>
        <v>0</v>
      </c>
      <c r="GZ37" s="193" t="n">
        <f aca="false">IF(ISERROR(VLOOKUP($A37,'Import OffPeak'!$A$3:HE$99,208,FALSE())-VLOOKUP($A37,'Import OffPeak change'!$A$106:HE$202,208,FALSE())),0,(VLOOKUP($A37,'Import OffPeak'!$A$3:HE$99,208,FALSE())-VLOOKUP($A37,'Import OffPeak change'!$A$106:HE$202,208,FALSE())))</f>
        <v>0</v>
      </c>
      <c r="HA37" s="193" t="n">
        <f aca="false">IF(ISERROR(VLOOKUP($A37,'Import OffPeak'!$A$3:HF$99,209,FALSE())-VLOOKUP($A37,'Import OffPeak change'!$A$106:HF$202,209,FALSE())),0,(VLOOKUP($A37,'Import OffPeak'!$A$3:HF$99,209,FALSE())-VLOOKUP($A37,'Import OffPeak change'!$A$106:HF$202,209,FALSE())))</f>
        <v>0</v>
      </c>
      <c r="HB37" s="193" t="n">
        <f aca="false">IF(ISERROR(VLOOKUP($A37,'Import OffPeak'!$A$3:HG$99,210,FALSE())-VLOOKUP($A37,'Import OffPeak change'!$A$106:HG$202,210,FALSE())),0,(VLOOKUP($A37,'Import OffPeak'!$A$3:HG$99,210,FALSE())-VLOOKUP($A37,'Import OffPeak change'!$A$106:HG$202,210,FALSE())))</f>
        <v>0</v>
      </c>
      <c r="HC37" s="193" t="n">
        <f aca="false">IF(ISERROR(VLOOKUP($A37,'Import OffPeak'!$A$3:HH$99,211,FALSE())-VLOOKUP($A37,'Import OffPeak change'!$A$106:HH$202,211,FALSE())),0,(VLOOKUP($A37,'Import OffPeak'!$A$3:HH$99,211,FALSE())-VLOOKUP($A37,'Import OffPeak change'!$A$106:HH$202,211,FALSE())))</f>
        <v>0</v>
      </c>
      <c r="HD37" s="193" t="n">
        <f aca="false">IF(ISERROR(VLOOKUP($A37,'Import OffPeak'!$A$3:HI$99,212,FALSE())-VLOOKUP($A37,'Import OffPeak change'!$A$106:HI$202,212,FALSE())),0,(VLOOKUP($A37,'Import OffPeak'!$A$3:HI$99,212,FALSE())-VLOOKUP($A37,'Import OffPeak change'!$A$106:HI$202,212,FALSE())))</f>
        <v>0</v>
      </c>
      <c r="HE37" s="193" t="n">
        <f aca="false">IF(ISERROR(VLOOKUP($A37,'Import OffPeak'!$A$3:HJ$99,213,FALSE())-VLOOKUP($A37,'Import OffPeak change'!$A$106:HJ$202,213,FALSE())),0,(VLOOKUP($A37,'Import OffPeak'!$A$3:HJ$99,213,FALSE())-VLOOKUP($A37,'Import OffPeak change'!$A$106:HJ$202,213,FALSE())))</f>
        <v>0</v>
      </c>
      <c r="HF37" s="193" t="n">
        <f aca="false">IF(ISERROR(VLOOKUP($A37,'Import OffPeak'!$A$3:HK$99,214,FALSE())-VLOOKUP($A37,'Import OffPeak change'!$A$106:HK$202,214,FALSE())),0,(VLOOKUP($A37,'Import OffPeak'!$A$3:HK$99,214,FALSE())-VLOOKUP($A37,'Import OffPeak change'!$A$106:HK$202,214,FALSE())))</f>
        <v>0</v>
      </c>
      <c r="HG37" s="193" t="n">
        <f aca="false">IF(ISERROR(VLOOKUP($A37,'Import OffPeak'!$A$3:HL$99,215,FALSE())-VLOOKUP($A37,'Import OffPeak change'!$A$106:HL$202,215,FALSE())),0,(VLOOKUP($A37,'Import OffPeak'!$A$3:HL$99,215,FALSE())-VLOOKUP($A37,'Import OffPeak change'!$A$106:HL$202,215,FALSE())))</f>
        <v>0</v>
      </c>
      <c r="HH37" s="193" t="n">
        <f aca="false">IF(ISERROR(VLOOKUP($A37,'Import OffPeak'!$A$3:HM$99,216,FALSE())-VLOOKUP($A37,'Import OffPeak change'!$A$106:HM$202,216,FALSE())),0,(VLOOKUP($A37,'Import OffPeak'!$A$3:HM$99,216,FALSE())-VLOOKUP($A37,'Import OffPeak change'!$A$106:HM$202,216,FALSE())))</f>
        <v>0</v>
      </c>
      <c r="HI37" s="193" t="n">
        <f aca="false">IF(ISERROR(VLOOKUP($A37,'Import OffPeak'!$A$3:HN$99,217,FALSE())-VLOOKUP($A37,'Import OffPeak change'!$A$106:HN$202,217,FALSE())),0,(VLOOKUP($A37,'Import OffPeak'!$A$3:HN$99,217,FALSE())-VLOOKUP($A37,'Import OffPeak change'!$A$106:HN$202,217,FALSE())))</f>
        <v>0</v>
      </c>
      <c r="HJ37" s="193" t="n">
        <f aca="false">IF(ISERROR(VLOOKUP($A37,'Import OffPeak'!$A$3:HO$99,218,FALSE())-VLOOKUP($A37,'Import OffPeak change'!$A$106:HO$202,218,FALSE())),0,(VLOOKUP($A37,'Import OffPeak'!$A$3:HO$99,218,FALSE())-VLOOKUP($A37,'Import OffPeak change'!$A$106:HO$202,218,FALSE())))</f>
        <v>0</v>
      </c>
      <c r="HK37" s="193" t="n">
        <f aca="false">IF(ISERROR(VLOOKUP($A37,'Import OffPeak'!$A$3:HP$99,219,FALSE())-VLOOKUP($A37,'Import OffPeak change'!$A$106:HP$202,219,FALSE())),0,(VLOOKUP($A37,'Import OffPeak'!$A$3:HP$99,219,FALSE())-VLOOKUP($A37,'Import OffPeak change'!$A$106:HP$202,219,FALSE())))</f>
        <v>0</v>
      </c>
      <c r="HL37" s="193" t="n">
        <f aca="false">IF(ISERROR(VLOOKUP($A37,'Import OffPeak'!$A$3:HQ$99,220,FALSE())-VLOOKUP($A37,'Import OffPeak change'!$A$106:HQ$202,220,FALSE())),0,(VLOOKUP($A37,'Import OffPeak'!$A$3:HQ$99,220,FALSE())-VLOOKUP($A37,'Import OffPeak change'!$A$106:HQ$202,220,FALSE())))</f>
        <v>0</v>
      </c>
      <c r="HM37" s="193" t="n">
        <f aca="false">IF(ISERROR(VLOOKUP($A37,'Import OffPeak'!$A$3:HR$99,221,FALSE())-VLOOKUP($A37,'Import OffPeak change'!$A$106:HR$202,221,FALSE())),0,(VLOOKUP($A37,'Import OffPeak'!$A$3:HR$99,221,FALSE())-VLOOKUP($A37,'Import OffPeak change'!$A$106:HR$202,221,FALSE())))</f>
        <v>0</v>
      </c>
      <c r="HN37" s="193" t="n">
        <f aca="false">IF(ISERROR(VLOOKUP($A37,'Import OffPeak'!$A$3:HS$99,222,FALSE())-VLOOKUP($A37,'Import OffPeak change'!$A$106:HS$202,222,FALSE())),0,(VLOOKUP($A37,'Import OffPeak'!$A$3:HS$99,222,FALSE())-VLOOKUP($A37,'Import OffPeak change'!$A$106:HS$202,222,FALSE())))</f>
        <v>0</v>
      </c>
      <c r="HO37" s="193" t="n">
        <f aca="false">IF(ISERROR(VLOOKUP($A37,'Import OffPeak'!$A$3:HT$99,223,FALSE())-VLOOKUP($A37,'Import OffPeak change'!$A$106:HT$202,223,FALSE())),0,(VLOOKUP($A37,'Import OffPeak'!$A$3:HT$99,223,FALSE())-VLOOKUP($A37,'Import OffPeak change'!$A$106:HT$202,223,FALSE())))</f>
        <v>0</v>
      </c>
      <c r="HP37" s="193" t="n">
        <f aca="false">IF(ISERROR(VLOOKUP($A37,'Import OffPeak'!$A$3:HU$99,224,FALSE())-VLOOKUP($A37,'Import OffPeak change'!$A$106:HU$202,224,FALSE())),0,(VLOOKUP($A37,'Import OffPeak'!$A$3:HU$99,224,FALSE())-VLOOKUP($A37,'Import OffPeak change'!$A$106:HU$202,224,FALSE())))</f>
        <v>0</v>
      </c>
      <c r="HQ37" s="193" t="n">
        <f aca="false">IF(ISERROR(VLOOKUP($A37,'Import OffPeak'!$A$3:HV$99,225,FALSE())-VLOOKUP($A37,'Import OffPeak change'!$A$106:HV$202,225,FALSE())),0,(VLOOKUP($A37,'Import OffPeak'!$A$3:HV$99,225,FALSE())-VLOOKUP($A37,'Import OffPeak change'!$A$106:HV$202,225,FALSE())))</f>
        <v>0</v>
      </c>
      <c r="HR37" s="193" t="n">
        <f aca="false">IF(ISERROR(VLOOKUP($A37,'Import OffPeak'!$A$3:HW$99,226,FALSE())-VLOOKUP($A37,'Import OffPeak change'!$A$106:HW$202,226,FALSE())),0,(VLOOKUP($A37,'Import OffPeak'!$A$3:HW$99,226,FALSE())-VLOOKUP($A37,'Import OffPeak change'!$A$106:HW$202,226,FALSE())))</f>
        <v>0</v>
      </c>
      <c r="HS37" s="193" t="n">
        <f aca="false">IF(ISERROR(VLOOKUP($A37,'Import OffPeak'!$A$3:HX$99,227,FALSE())-VLOOKUP($A37,'Import OffPeak change'!$A$106:HX$202,227,FALSE())),0,(VLOOKUP($A37,'Import OffPeak'!$A$3:HX$99,227,FALSE())-VLOOKUP($A37,'Import OffPeak change'!$A$106:HX$202,227,FALSE())))</f>
        <v>0</v>
      </c>
      <c r="HT37" s="193" t="n">
        <f aca="false">IF(ISERROR(VLOOKUP($A37,'Import OffPeak'!$A$3:HY$99,228,FALSE())-VLOOKUP($A37,'Import OffPeak change'!$A$106:HY$202,228,FALSE())),0,(VLOOKUP($A37,'Import OffPeak'!$A$3:HY$99,228,FALSE())-VLOOKUP($A37,'Import OffPeak change'!$A$106:HY$202,228,FALSE())))</f>
        <v>0</v>
      </c>
      <c r="HU37" s="193" t="n">
        <f aca="false">IF(ISERROR(VLOOKUP($A37,'Import OffPeak'!$A$3:HZ$99,229,FALSE())-VLOOKUP($A37,'Import OffPeak change'!$A$106:HZ$202,229,FALSE())),0,(VLOOKUP($A37,'Import OffPeak'!$A$3:HZ$99,229,FALSE())-VLOOKUP($A37,'Import OffPeak change'!$A$106:HZ$202,229,FALSE())))</f>
        <v>0</v>
      </c>
      <c r="HV37" s="193" t="n">
        <f aca="false">IF(ISERROR(VLOOKUP($A37,'Import OffPeak'!$A$3:IA$99,230,FALSE())-VLOOKUP($A37,'Import OffPeak change'!$A$106:IA$202,230,FALSE())),0,(VLOOKUP($A37,'Import OffPeak'!$A$3:IA$99,230,FALSE())-VLOOKUP($A37,'Import OffPeak change'!$A$106:IA$202,230,FALSE())))</f>
        <v>0</v>
      </c>
      <c r="HW37" s="193" t="n">
        <f aca="false">IF(ISERROR(VLOOKUP($A37,'Import OffPeak'!$A$3:IB$99,231,FALSE())-VLOOKUP($A37,'Import OffPeak change'!$A$106:IB$202,231,FALSE())),0,(VLOOKUP($A37,'Import OffPeak'!$A$3:IB$99,231,FALSE())-VLOOKUP($A37,'Import OffPeak change'!$A$106:IB$202,231,FALSE())))</f>
        <v>0</v>
      </c>
      <c r="HX37" s="193" t="n">
        <f aca="false">IF(ISERROR(VLOOKUP($A37,'Import OffPeak'!$A$3:IC$99,232,FALSE())-VLOOKUP($A37,'Import OffPeak change'!$A$106:IC$202,232,FALSE())),0,(VLOOKUP($A37,'Import OffPeak'!$A$3:IC$99,232,FALSE())-VLOOKUP($A37,'Import OffPeak change'!$A$106:IC$202,232,FALSE())))</f>
        <v>0</v>
      </c>
      <c r="HY37" s="193" t="n">
        <f aca="false">IF(ISERROR(VLOOKUP($A37,'Import OffPeak'!$A$3:ID$99,233,FALSE())-VLOOKUP($A37,'Import OffPeak change'!$A$106:ID$202,233,FALSE())),0,(VLOOKUP($A37,'Import OffPeak'!$A$3:ID$99,233,FALSE())-VLOOKUP($A37,'Import OffPeak change'!$A$106:ID$202,233,FALSE())))</f>
        <v>0</v>
      </c>
      <c r="HZ37" s="193" t="n">
        <f aca="false">IF(ISERROR(VLOOKUP($A37,'Import OffPeak'!$A$3:IE$99,234,FALSE())-VLOOKUP($A37,'Import OffPeak change'!$A$106:IE$202,234,FALSE())),0,(VLOOKUP($A37,'Import OffPeak'!$A$3:IE$99,234,FALSE())-VLOOKUP($A37,'Import OffPeak change'!$A$106:IE$202,234,FALSE())))</f>
        <v>0</v>
      </c>
      <c r="IA37" s="193" t="n">
        <f aca="false">IF(ISERROR(VLOOKUP($A37,'Import OffPeak'!$A$3:IF$99,235,FALSE())-VLOOKUP($A37,'Import OffPeak change'!$A$106:IF$202,235,FALSE())),0,(VLOOKUP($A37,'Import OffPeak'!$A$3:IF$99,235,FALSE())-VLOOKUP($A37,'Import OffPeak change'!$A$106:IF$202,235,FALSE())))</f>
        <v>0</v>
      </c>
      <c r="IB37" s="193" t="n">
        <f aca="false">IF(ISERROR(VLOOKUP($A37,'Import OffPeak'!$A$3:IG$99,236,FALSE())-VLOOKUP($A37,'Import OffPeak change'!$A$106:IG$202,236,FALSE())),0,(VLOOKUP($A37,'Import OffPeak'!$A$3:IG$99,236,FALSE())-VLOOKUP($A37,'Import OffPeak change'!$A$106:IG$202,236,FALSE())))</f>
        <v>0</v>
      </c>
      <c r="IC37" s="193" t="n">
        <f aca="false">IF(ISERROR(VLOOKUP($A37,'Import OffPeak'!$A$3:IH$99,237,FALSE())-VLOOKUP($A37,'Import OffPeak change'!$A$106:IH$202,237,FALSE())),0,(VLOOKUP($A37,'Import OffPeak'!$A$3:IH$99,237,FALSE())-VLOOKUP($A37,'Import OffPeak change'!$A$106:IH$202,237,FALSE())))</f>
        <v>0</v>
      </c>
      <c r="ID37" s="193" t="n">
        <f aca="false">IF(ISERROR(VLOOKUP($A37,'Import OffPeak'!$A$3:II$99,238,FALSE())-VLOOKUP($A37,'Import OffPeak change'!$A$106:II$202,238,FALSE())),0,(VLOOKUP($A37,'Import OffPeak'!$A$3:II$99,238,FALSE())-VLOOKUP($A37,'Import OffPeak change'!$A$106:II$202,238,FALSE())))</f>
        <v>0</v>
      </c>
      <c r="IE37" s="193" t="n">
        <f aca="false">IF(ISERROR(VLOOKUP($A37,'Import OffPeak'!$A$3:IJ$99,239,FALSE())-VLOOKUP($A37,'Import OffPeak change'!$A$106:IJ$202,239,FALSE())),0,(VLOOKUP($A37,'Import OffPeak'!$A$3:IJ$99,239,FALSE())-VLOOKUP($A37,'Import OffPeak change'!$A$106:IJ$202,239,FALSE())))</f>
        <v>0</v>
      </c>
    </row>
    <row r="38" customFormat="false" ht="12.75" hidden="false" customHeight="false" outlineLevel="0" collapsed="false">
      <c r="A38" s="201" t="str">
        <f aca="false">IF('Import OffPeak'!A35=0,"",'Import OffPeak'!A35)</f>
        <v>EPMI-WS-RN-INV</v>
      </c>
      <c r="B38" s="193"/>
      <c r="C38" s="193"/>
      <c r="D38" s="193"/>
      <c r="E38" s="193"/>
      <c r="F38" s="193"/>
      <c r="G38" s="193" t="n">
        <f aca="false">IF(ISERROR(VLOOKUP($A38,'Import OffPeak'!$A$3:L$99,7,FALSE())-VLOOKUP($A38,'Import OffPeak change'!$A$106:L$202,7,FALSE())),0,(VLOOKUP($A38,'Import OffPeak'!$A$3:L$99,7,FALSE())-VLOOKUP($A38,'Import OffPeak change'!$A$106:L$202,7,FALSE())))</f>
        <v>0</v>
      </c>
      <c r="H38" s="193" t="n">
        <f aca="false">IF(ISERROR(VLOOKUP($A38,'Import OffPeak'!$A$3:M$99,8,FALSE())-VLOOKUP($A38,'Import OffPeak change'!$A$106:M$202,8,FALSE())),0,(VLOOKUP($A38,'Import OffPeak'!$A$3:M$99,8,FALSE())-VLOOKUP($A38,'Import OffPeak change'!$A$106:M$202,8,FALSE())))</f>
        <v>0</v>
      </c>
      <c r="I38" s="193" t="n">
        <f aca="false">IF(ISERROR(VLOOKUP($A38,'Import OffPeak'!$A$3:N$99,9,FALSE())-VLOOKUP($A38,'Import OffPeak change'!$A$106:N$202,9,FALSE())),0,(VLOOKUP($A38,'Import OffPeak'!$A$3:N$99,9,FALSE())-VLOOKUP($A38,'Import OffPeak change'!$A$106:N$202,9,FALSE())))</f>
        <v>0</v>
      </c>
      <c r="J38" s="193" t="n">
        <f aca="false">IF(ISERROR(VLOOKUP($A38,'Import OffPeak'!$A$3:O$99,10,FALSE())-VLOOKUP($A38,'Import OffPeak change'!$A$106:O$202,10,FALSE())),0,(VLOOKUP($A38,'Import OffPeak'!$A$3:O$99,10,FALSE())-VLOOKUP($A38,'Import OffPeak change'!$A$106:O$202,10,FALSE())))</f>
        <v>0</v>
      </c>
      <c r="K38" s="193" t="n">
        <f aca="false">IF(ISERROR(VLOOKUP($A38,'Import OffPeak'!$A$3:P$99,11,FALSE())-VLOOKUP($A38,'Import OffPeak change'!$A$106:P$202,11,FALSE())),0,(VLOOKUP($A38,'Import OffPeak'!$A$3:P$99,11,FALSE())-VLOOKUP($A38,'Import OffPeak change'!$A$106:P$202,11,FALSE())))</f>
        <v>0</v>
      </c>
      <c r="L38" s="193" t="n">
        <f aca="false">IF(ISERROR(VLOOKUP($A38,'Import OffPeak'!$A$3:Q$99,12,FALSE())-VLOOKUP($A38,'Import OffPeak change'!$A$106:Q$202,12,FALSE())),0,(VLOOKUP($A38,'Import OffPeak'!$A$3:Q$99,12,FALSE())-VLOOKUP($A38,'Import OffPeak change'!$A$106:Q$202,12,FALSE())))</f>
        <v>0</v>
      </c>
      <c r="M38" s="193" t="n">
        <f aca="false">IF(ISERROR(VLOOKUP($A38,'Import OffPeak'!$A$3:R$99,13,FALSE())-VLOOKUP($A38,'Import OffPeak change'!$A$106:R$202,13,FALSE())),0,(VLOOKUP($A38,'Import OffPeak'!$A$3:R$99,13,FALSE())-VLOOKUP($A38,'Import OffPeak change'!$A$106:R$202,13,FALSE())))</f>
        <v>0</v>
      </c>
      <c r="N38" s="193" t="n">
        <f aca="false">IF(ISERROR(VLOOKUP($A38,'Import OffPeak'!$A$3:S$99,14,FALSE())-VLOOKUP($A38,'Import OffPeak change'!$A$106:S$202,14,FALSE())),0,(VLOOKUP($A38,'Import OffPeak'!$A$3:S$99,14,FALSE())-VLOOKUP($A38,'Import OffPeak change'!$A$106:S$202,14,FALSE())))</f>
        <v>0</v>
      </c>
      <c r="O38" s="193" t="n">
        <f aca="false">IF(ISERROR(VLOOKUP($A38,'Import OffPeak'!$A$3:T$99,15,FALSE())-VLOOKUP($A38,'Import OffPeak change'!$A$106:T$202,15,FALSE())),0,(VLOOKUP($A38,'Import OffPeak'!$A$3:T$99,15,FALSE())-VLOOKUP($A38,'Import OffPeak change'!$A$106:T$202,15,FALSE())))</f>
        <v>0</v>
      </c>
      <c r="P38" s="193" t="n">
        <f aca="false">IF(ISERROR(VLOOKUP($A38,'Import OffPeak'!$A$3:U$99,16,FALSE())-VLOOKUP($A38,'Import OffPeak change'!$A$106:U$202,16,FALSE())),0,(VLOOKUP($A38,'Import OffPeak'!$A$3:U$99,16,FALSE())-VLOOKUP($A38,'Import OffPeak change'!$A$106:U$202,16,FALSE())))</f>
        <v>0</v>
      </c>
      <c r="Q38" s="193" t="n">
        <f aca="false">IF(ISERROR(VLOOKUP($A38,'Import OffPeak'!$A$3:V$99,17,FALSE())-VLOOKUP($A38,'Import OffPeak change'!$A$106:V$202,17,FALSE())),0,(VLOOKUP($A38,'Import OffPeak'!$A$3:V$99,17,FALSE())-VLOOKUP($A38,'Import OffPeak change'!$A$106:V$202,17,FALSE())))</f>
        <v>0</v>
      </c>
      <c r="R38" s="193" t="n">
        <f aca="false">IF(ISERROR(VLOOKUP($A38,'Import OffPeak'!$A$3:W$99,18,FALSE())-VLOOKUP($A38,'Import OffPeak change'!$A$106:W$202,18,FALSE())),0,(VLOOKUP($A38,'Import OffPeak'!$A$3:W$99,18,FALSE())-VLOOKUP($A38,'Import OffPeak change'!$A$106:W$202,18,FALSE())))</f>
        <v>0</v>
      </c>
      <c r="S38" s="193" t="n">
        <f aca="false">IF(ISERROR(VLOOKUP($A38,'Import OffPeak'!$A$3:X$99,19,FALSE())-VLOOKUP($A38,'Import OffPeak change'!$A$106:X$202,19,FALSE())),0,(VLOOKUP($A38,'Import OffPeak'!$A$3:X$99,19,FALSE())-VLOOKUP($A38,'Import OffPeak change'!$A$106:X$202,19,FALSE())))</f>
        <v>0</v>
      </c>
      <c r="T38" s="193" t="n">
        <f aca="false">IF(ISERROR(VLOOKUP($A38,'Import OffPeak'!$A$3:Y$99,20,FALSE())-VLOOKUP($A38,'Import OffPeak change'!$A$106:Y$202,20,FALSE())),0,(VLOOKUP($A38,'Import OffPeak'!$A$3:Y$99,20,FALSE())-VLOOKUP($A38,'Import OffPeak change'!$A$106:Y$202,20,FALSE())))</f>
        <v>0</v>
      </c>
      <c r="U38" s="193" t="n">
        <f aca="false">IF(ISERROR(VLOOKUP($A38,'Import OffPeak'!$A$3:Z$99,21,FALSE())-VLOOKUP($A38,'Import OffPeak change'!$A$106:Z$202,21,FALSE())),0,(VLOOKUP($A38,'Import OffPeak'!$A$3:Z$99,21,FALSE())-VLOOKUP($A38,'Import OffPeak change'!$A$106:Z$202,21,FALSE())))</f>
        <v>0</v>
      </c>
      <c r="V38" s="193" t="n">
        <f aca="false">IF(ISERROR(VLOOKUP($A38,'Import OffPeak'!$A$3:AA$99,22,FALSE())-VLOOKUP($A38,'Import OffPeak change'!$A$106:AA$202,22,FALSE())),0,(VLOOKUP($A38,'Import OffPeak'!$A$3:AA$99,22,FALSE())-VLOOKUP($A38,'Import OffPeak change'!$A$106:AA$202,22,FALSE())))</f>
        <v>0</v>
      </c>
      <c r="W38" s="193" t="n">
        <f aca="false">IF(ISERROR(VLOOKUP($A38,'Import OffPeak'!$A$3:AB$99,23,FALSE())-VLOOKUP($A38,'Import OffPeak change'!$A$106:AB$202,23,FALSE())),0,(VLOOKUP($A38,'Import OffPeak'!$A$3:AB$99,23,FALSE())-VLOOKUP($A38,'Import OffPeak change'!$A$106:AB$202,23,FALSE())))</f>
        <v>0</v>
      </c>
      <c r="X38" s="193" t="n">
        <f aca="false">IF(ISERROR(VLOOKUP($A38,'Import OffPeak'!$A$3:AC$99,24,FALSE())-VLOOKUP($A38,'Import OffPeak change'!$A$106:AC$202,24,FALSE())),0,(VLOOKUP($A38,'Import OffPeak'!$A$3:AC$99,24,FALSE())-VLOOKUP($A38,'Import OffPeak change'!$A$106:AC$202,24,FALSE())))</f>
        <v>0</v>
      </c>
      <c r="Y38" s="193" t="n">
        <f aca="false">IF(ISERROR(VLOOKUP($A38,'Import OffPeak'!$A$3:AD$99,25,FALSE())-VLOOKUP($A38,'Import OffPeak change'!$A$106:AD$202,25,FALSE())),0,(VLOOKUP($A38,'Import OffPeak'!$A$3:AD$99,25,FALSE())-VLOOKUP($A38,'Import OffPeak change'!$A$106:AD$202,25,FALSE())))</f>
        <v>0</v>
      </c>
      <c r="Z38" s="193" t="n">
        <f aca="false">IF(ISERROR(VLOOKUP($A38,'Import OffPeak'!$A$3:AE$99,26,FALSE())-VLOOKUP($A38,'Import OffPeak change'!$A$106:AE$202,26,FALSE())),0,(VLOOKUP($A38,'Import OffPeak'!$A$3:AE$99,26,FALSE())-VLOOKUP($A38,'Import OffPeak change'!$A$106:AE$202,26,FALSE())))</f>
        <v>0</v>
      </c>
      <c r="AA38" s="193" t="n">
        <f aca="false">IF(ISERROR(VLOOKUP($A38,'Import OffPeak'!$A$3:AF$99,27,FALSE())-VLOOKUP($A38,'Import OffPeak change'!$A$106:AF$202,27,FALSE())),0,(VLOOKUP($A38,'Import OffPeak'!$A$3:AF$99,27,FALSE())-VLOOKUP($A38,'Import OffPeak change'!$A$106:AF$202,27,FALSE())))</f>
        <v>0</v>
      </c>
      <c r="AB38" s="193" t="n">
        <f aca="false">IF(ISERROR(VLOOKUP($A38,'Import OffPeak'!$A$3:AG$99,28,FALSE())-VLOOKUP($A38,'Import OffPeak change'!$A$106:AG$202,28,FALSE())),0,(VLOOKUP($A38,'Import OffPeak'!$A$3:AG$99,28,FALSE())-VLOOKUP($A38,'Import OffPeak change'!$A$106:AG$202,28,FALSE())))</f>
        <v>0</v>
      </c>
      <c r="AC38" s="193" t="n">
        <f aca="false">IF(ISERROR(VLOOKUP($A38,'Import OffPeak'!$A$3:AH$99,29,FALSE())-VLOOKUP($A38,'Import OffPeak change'!$A$106:AH$202,29,FALSE())),0,(VLOOKUP($A38,'Import OffPeak'!$A$3:AH$99,29,FALSE())-VLOOKUP($A38,'Import OffPeak change'!$A$106:AH$202,29,FALSE())))</f>
        <v>0</v>
      </c>
      <c r="AD38" s="193" t="n">
        <f aca="false">IF(ISERROR(VLOOKUP($A38,'Import OffPeak'!$A$3:AI$99,30,FALSE())-VLOOKUP($A38,'Import OffPeak change'!$A$106:AI$202,30,FALSE())),0,(VLOOKUP($A38,'Import OffPeak'!$A$3:AI$99,30,FALSE())-VLOOKUP($A38,'Import OffPeak change'!$A$106:AI$202,30,FALSE())))</f>
        <v>0</v>
      </c>
      <c r="AE38" s="193" t="n">
        <f aca="false">IF(ISERROR(VLOOKUP($A38,'Import OffPeak'!$A$3:AJ$99,31,FALSE())-VLOOKUP($A38,'Import OffPeak change'!$A$106:AJ$202,31,FALSE())),0,(VLOOKUP($A38,'Import OffPeak'!$A$3:AJ$99,31,FALSE())-VLOOKUP($A38,'Import OffPeak change'!$A$106:AJ$202,31,FALSE())))</f>
        <v>0</v>
      </c>
      <c r="AF38" s="193" t="n">
        <f aca="false">IF(ISERROR(VLOOKUP($A38,'Import OffPeak'!$A$3:AK$99,32,FALSE())-VLOOKUP($A38,'Import OffPeak change'!$A$106:AK$202,32,FALSE())),0,(VLOOKUP($A38,'Import OffPeak'!$A$3:AK$99,32,FALSE())-VLOOKUP($A38,'Import OffPeak change'!$A$106:AK$202,32,FALSE())))</f>
        <v>0</v>
      </c>
      <c r="AG38" s="193" t="n">
        <f aca="false">IF(ISERROR(VLOOKUP($A38,'Import OffPeak'!$A$3:AL$99,33,FALSE())-VLOOKUP($A38,'Import OffPeak change'!$A$106:AL$202,33,FALSE())),0,(VLOOKUP($A38,'Import OffPeak'!$A$3:AL$99,33,FALSE())-VLOOKUP($A38,'Import OffPeak change'!$A$106:AL$202,33,FALSE())))</f>
        <v>0</v>
      </c>
      <c r="AH38" s="193" t="n">
        <f aca="false">IF(ISERROR(VLOOKUP($A38,'Import OffPeak'!$A$3:AM$99,34,FALSE())-VLOOKUP($A38,'Import OffPeak change'!$A$106:AM$202,34,FALSE())),0,(VLOOKUP($A38,'Import OffPeak'!$A$3:AM$99,34,FALSE())-VLOOKUP($A38,'Import OffPeak change'!$A$106:AM$202,34,FALSE())))</f>
        <v>0</v>
      </c>
      <c r="AI38" s="193" t="n">
        <f aca="false">IF(ISERROR(VLOOKUP($A38,'Import OffPeak'!$A$3:AN$99,35,FALSE())-VLOOKUP($A38,'Import OffPeak change'!$A$106:AN$202,35,FALSE())),0,(VLOOKUP($A38,'Import OffPeak'!$A$3:AN$99,35,FALSE())-VLOOKUP($A38,'Import OffPeak change'!$A$106:AN$202,35,FALSE())))</f>
        <v>0</v>
      </c>
      <c r="AJ38" s="193" t="n">
        <f aca="false">IF(ISERROR(VLOOKUP($A38,'Import OffPeak'!$A$3:AO$99,36,FALSE())-VLOOKUP($A38,'Import OffPeak change'!$A$106:AO$202,36,FALSE())),0,(VLOOKUP($A38,'Import OffPeak'!$A$3:AO$99,36,FALSE())-VLOOKUP($A38,'Import OffPeak change'!$A$106:AO$202,36,FALSE())))</f>
        <v>0</v>
      </c>
      <c r="AK38" s="193" t="n">
        <f aca="false">IF(ISERROR(VLOOKUP($A38,'Import OffPeak'!$A$3:AP$99,37,FALSE())-VLOOKUP($A38,'Import OffPeak change'!$A$106:AP$202,37,FALSE())),0,(VLOOKUP($A38,'Import OffPeak'!$A$3:AP$99,37,FALSE())-VLOOKUP($A38,'Import OffPeak change'!$A$106:AP$202,37,FALSE())))</f>
        <v>0</v>
      </c>
      <c r="AL38" s="193" t="n">
        <f aca="false">IF(ISERROR(VLOOKUP($A38,'Import OffPeak'!$A$3:AQ$99,38,FALSE())-VLOOKUP($A38,'Import OffPeak change'!$A$106:AQ$202,38,FALSE())),0,(VLOOKUP($A38,'Import OffPeak'!$A$3:AQ$99,38,FALSE())-VLOOKUP($A38,'Import OffPeak change'!$A$106:AQ$202,38,FALSE())))</f>
        <v>0</v>
      </c>
      <c r="AM38" s="193" t="n">
        <f aca="false">IF(ISERROR(VLOOKUP($A38,'Import OffPeak'!$A$3:AR$99,39,FALSE())-VLOOKUP($A38,'Import OffPeak change'!$A$106:AR$202,39,FALSE())),0,(VLOOKUP($A38,'Import OffPeak'!$A$3:AR$99,39,FALSE())-VLOOKUP($A38,'Import OffPeak change'!$A$106:AR$202,39,FALSE())))</f>
        <v>0</v>
      </c>
      <c r="AN38" s="193" t="n">
        <f aca="false">IF(ISERROR(VLOOKUP($A38,'Import OffPeak'!$A$3:AS$99,40,FALSE())-VLOOKUP($A38,'Import OffPeak change'!$A$106:AS$202,40,FALSE())),0,(VLOOKUP($A38,'Import OffPeak'!$A$3:AS$99,40,FALSE())-VLOOKUP($A38,'Import OffPeak change'!$A$106:AS$202,40,FALSE())))</f>
        <v>0</v>
      </c>
      <c r="AO38" s="193" t="n">
        <f aca="false">IF(ISERROR(VLOOKUP($A38,'Import OffPeak'!$A$3:AT$99,41,FALSE())-VLOOKUP($A38,'Import OffPeak change'!$A$106:AT$202,41,FALSE())),0,(VLOOKUP($A38,'Import OffPeak'!$A$3:AT$99,41,FALSE())-VLOOKUP($A38,'Import OffPeak change'!$A$106:AT$202,41,FALSE())))</f>
        <v>0</v>
      </c>
      <c r="AP38" s="193" t="n">
        <f aca="false">IF(ISERROR(VLOOKUP($A38,'Import OffPeak'!$A$3:AU$99,42,FALSE())-VLOOKUP($A38,'Import OffPeak change'!$A$106:AU$202,42,FALSE())),0,(VLOOKUP($A38,'Import OffPeak'!$A$3:AU$99,42,FALSE())-VLOOKUP($A38,'Import OffPeak change'!$A$106:AU$202,42,FALSE())))</f>
        <v>0</v>
      </c>
      <c r="AQ38" s="193" t="n">
        <f aca="false">IF(ISERROR(VLOOKUP($A38,'Import OffPeak'!$A$3:AV$99,43,FALSE())-VLOOKUP($A38,'Import OffPeak change'!$A$106:AV$202,43,FALSE())),0,(VLOOKUP($A38,'Import OffPeak'!$A$3:AV$99,43,FALSE())-VLOOKUP($A38,'Import OffPeak change'!$A$106:AV$202,43,FALSE())))</f>
        <v>0</v>
      </c>
      <c r="AR38" s="193" t="n">
        <f aca="false">IF(ISERROR(VLOOKUP($A38,'Import OffPeak'!$A$3:AW$99,44,FALSE())-VLOOKUP($A38,'Import OffPeak change'!$A$106:AW$202,44,FALSE())),0,(VLOOKUP($A38,'Import OffPeak'!$A$3:AW$99,44,FALSE())-VLOOKUP($A38,'Import OffPeak change'!$A$106:AW$202,44,FALSE())))</f>
        <v>0</v>
      </c>
      <c r="AS38" s="193" t="n">
        <f aca="false">IF(ISERROR(VLOOKUP($A38,'Import OffPeak'!$A$3:AX$99,45,FALSE())-VLOOKUP($A38,'Import OffPeak change'!$A$106:AX$202,45,FALSE())),0,(VLOOKUP($A38,'Import OffPeak'!$A$3:AX$99,45,FALSE())-VLOOKUP($A38,'Import OffPeak change'!$A$106:AX$202,45,FALSE())))</f>
        <v>0</v>
      </c>
      <c r="AT38" s="193" t="n">
        <f aca="false">IF(ISERROR(VLOOKUP($A38,'Import OffPeak'!$A$3:AY$99,46,FALSE())-VLOOKUP($A38,'Import OffPeak change'!$A$106:AY$202,46,FALSE())),0,(VLOOKUP($A38,'Import OffPeak'!$A$3:AY$99,46,FALSE())-VLOOKUP($A38,'Import OffPeak change'!$A$106:AY$202,46,FALSE())))</f>
        <v>0</v>
      </c>
      <c r="AU38" s="193" t="n">
        <f aca="false">IF(ISERROR(VLOOKUP($A38,'Import OffPeak'!$A$3:AZ$99,47,FALSE())-VLOOKUP($A38,'Import OffPeak change'!$A$106:AZ$202,47,FALSE())),0,(VLOOKUP($A38,'Import OffPeak'!$A$3:AZ$99,47,FALSE())-VLOOKUP($A38,'Import OffPeak change'!$A$106:AZ$202,47,FALSE())))</f>
        <v>0</v>
      </c>
      <c r="AV38" s="193" t="n">
        <f aca="false">IF(ISERROR(VLOOKUP($A38,'Import OffPeak'!$A$3:BA$99,48,FALSE())-VLOOKUP($A38,'Import OffPeak change'!$A$106:BA$202,48,FALSE())),0,(VLOOKUP($A38,'Import OffPeak'!$A$3:BA$99,48,FALSE())-VLOOKUP($A38,'Import OffPeak change'!$A$106:BA$202,48,FALSE())))</f>
        <v>0</v>
      </c>
      <c r="AW38" s="193" t="n">
        <f aca="false">IF(ISERROR(VLOOKUP($A38,'Import OffPeak'!$A$3:BB$99,49,FALSE())-VLOOKUP($A38,'Import OffPeak change'!$A$106:BB$202,49,FALSE())),0,(VLOOKUP($A38,'Import OffPeak'!$A$3:BB$99,49,FALSE())-VLOOKUP($A38,'Import OffPeak change'!$A$106:BB$202,49,FALSE())))</f>
        <v>0</v>
      </c>
      <c r="AX38" s="193" t="n">
        <f aca="false">IF(ISERROR(VLOOKUP($A38,'Import OffPeak'!$A$3:BC$99,50,FALSE())-VLOOKUP($A38,'Import OffPeak change'!$A$106:BC$202,50,FALSE())),0,(VLOOKUP($A38,'Import OffPeak'!$A$3:BC$99,50,FALSE())-VLOOKUP($A38,'Import OffPeak change'!$A$106:BC$202,50,FALSE())))</f>
        <v>0</v>
      </c>
      <c r="AY38" s="193" t="n">
        <f aca="false">IF(ISERROR(VLOOKUP($A38,'Import OffPeak'!$A$3:BD$99,51,FALSE())-VLOOKUP($A38,'Import OffPeak change'!$A$106:BD$202,51,FALSE())),0,(VLOOKUP($A38,'Import OffPeak'!$A$3:BD$99,51,FALSE())-VLOOKUP($A38,'Import OffPeak change'!$A$106:BD$202,51,FALSE())))</f>
        <v>0</v>
      </c>
      <c r="AZ38" s="193" t="n">
        <f aca="false">IF(ISERROR(VLOOKUP($A38,'Import OffPeak'!$A$3:BE$99,52,FALSE())-VLOOKUP($A38,'Import OffPeak change'!$A$106:BE$202,52,FALSE())),0,(VLOOKUP($A38,'Import OffPeak'!$A$3:BE$99,52,FALSE())-VLOOKUP($A38,'Import OffPeak change'!$A$106:BE$202,52,FALSE())))</f>
        <v>0</v>
      </c>
      <c r="BA38" s="193" t="n">
        <f aca="false">IF(ISERROR(VLOOKUP($A38,'Import OffPeak'!$A$3:BF$99,53,FALSE())-VLOOKUP($A38,'Import OffPeak change'!$A$106:BF$202,53,FALSE())),0,(VLOOKUP($A38,'Import OffPeak'!$A$3:BF$99,53,FALSE())-VLOOKUP($A38,'Import OffPeak change'!$A$106:BF$202,53,FALSE())))</f>
        <v>0</v>
      </c>
      <c r="BB38" s="193" t="n">
        <f aca="false">IF(ISERROR(VLOOKUP($A38,'Import OffPeak'!$A$3:BG$99,54,FALSE())-VLOOKUP($A38,'Import OffPeak change'!$A$106:BG$202,54,FALSE())),0,(VLOOKUP($A38,'Import OffPeak'!$A$3:BG$99,54,FALSE())-VLOOKUP($A38,'Import OffPeak change'!$A$106:BG$202,54,FALSE())))</f>
        <v>0</v>
      </c>
      <c r="BC38" s="193" t="n">
        <f aca="false">IF(ISERROR(VLOOKUP($A38,'Import OffPeak'!$A$3:BH$99,55,FALSE())-VLOOKUP($A38,'Import OffPeak change'!$A$106:BH$202,55,FALSE())),0,(VLOOKUP($A38,'Import OffPeak'!$A$3:BH$99,55,FALSE())-VLOOKUP($A38,'Import OffPeak change'!$A$106:BH$202,55,FALSE())))</f>
        <v>0</v>
      </c>
      <c r="BD38" s="193" t="n">
        <f aca="false">IF(ISERROR(VLOOKUP($A38,'Import OffPeak'!$A$3:BI$99,56,FALSE())-VLOOKUP($A38,'Import OffPeak change'!$A$106:BI$202,56,FALSE())),0,(VLOOKUP($A38,'Import OffPeak'!$A$3:BI$99,56,FALSE())-VLOOKUP($A38,'Import OffPeak change'!$A$106:BI$202,56,FALSE())))</f>
        <v>0</v>
      </c>
      <c r="BE38" s="193" t="n">
        <f aca="false">IF(ISERROR(VLOOKUP($A38,'Import OffPeak'!$A$3:BJ$99,57,FALSE())-VLOOKUP($A38,'Import OffPeak change'!$A$106:BJ$202,57,FALSE())),0,(VLOOKUP($A38,'Import OffPeak'!$A$3:BJ$99,57,FALSE())-VLOOKUP($A38,'Import OffPeak change'!$A$106:BJ$202,57,FALSE())))</f>
        <v>0</v>
      </c>
      <c r="BF38" s="193" t="n">
        <f aca="false">IF(ISERROR(VLOOKUP($A38,'Import OffPeak'!$A$3:BK$99,58,FALSE())-VLOOKUP($A38,'Import OffPeak change'!$A$106:BK$202,58,FALSE())),0,(VLOOKUP($A38,'Import OffPeak'!$A$3:BK$99,58,FALSE())-VLOOKUP($A38,'Import OffPeak change'!$A$106:BK$202,58,FALSE())))</f>
        <v>0</v>
      </c>
      <c r="BG38" s="193" t="n">
        <f aca="false">IF(ISERROR(VLOOKUP($A38,'Import OffPeak'!$A$3:BL$99,59,FALSE())-VLOOKUP($A38,'Import OffPeak change'!$A$106:BL$202,59,FALSE())),0,(VLOOKUP($A38,'Import OffPeak'!$A$3:BL$99,59,FALSE())-VLOOKUP($A38,'Import OffPeak change'!$A$106:BL$202,59,FALSE())))</f>
        <v>0</v>
      </c>
      <c r="BH38" s="193" t="n">
        <f aca="false">IF(ISERROR(VLOOKUP($A38,'Import OffPeak'!$A$3:BM$99,60,FALSE())-VLOOKUP($A38,'Import OffPeak change'!$A$106:BM$202,60,FALSE())),0,(VLOOKUP($A38,'Import OffPeak'!$A$3:BM$99,60,FALSE())-VLOOKUP($A38,'Import OffPeak change'!$A$106:BM$202,60,FALSE())))</f>
        <v>0</v>
      </c>
      <c r="BI38" s="193" t="n">
        <f aca="false">IF(ISERROR(VLOOKUP($A38,'Import OffPeak'!$A$3:BN$99,61,FALSE())-VLOOKUP($A38,'Import OffPeak change'!$A$106:BN$202,61,FALSE())),0,(VLOOKUP($A38,'Import OffPeak'!$A$3:BN$99,61,FALSE())-VLOOKUP($A38,'Import OffPeak change'!$A$106:BN$202,61,FALSE())))</f>
        <v>0</v>
      </c>
      <c r="BJ38" s="193" t="n">
        <f aca="false">IF(ISERROR(VLOOKUP($A38,'Import OffPeak'!$A$3:BO$99,62,FALSE())-VLOOKUP($A38,'Import OffPeak change'!$A$106:BO$202,62,FALSE())),0,(VLOOKUP($A38,'Import OffPeak'!$A$3:BO$99,62,FALSE())-VLOOKUP($A38,'Import OffPeak change'!$A$106:BO$202,62,FALSE())))</f>
        <v>0</v>
      </c>
      <c r="BK38" s="193" t="n">
        <f aca="false">IF(ISERROR(VLOOKUP($A38,'Import OffPeak'!$A$3:BP$99,63,FALSE())-VLOOKUP($A38,'Import OffPeak change'!$A$106:BP$202,63,FALSE())),0,(VLOOKUP($A38,'Import OffPeak'!$A$3:BP$99,63,FALSE())-VLOOKUP($A38,'Import OffPeak change'!$A$106:BP$202,63,FALSE())))</f>
        <v>0</v>
      </c>
      <c r="BL38" s="193" t="n">
        <f aca="false">IF(ISERROR(VLOOKUP($A38,'Import OffPeak'!$A$3:BQ$99,64,FALSE())-VLOOKUP($A38,'Import OffPeak change'!$A$106:BQ$202,64,FALSE())),0,(VLOOKUP($A38,'Import OffPeak'!$A$3:BQ$99,64,FALSE())-VLOOKUP($A38,'Import OffPeak change'!$A$106:BQ$202,64,FALSE())))</f>
        <v>0</v>
      </c>
      <c r="BM38" s="193" t="n">
        <f aca="false">IF(ISERROR(VLOOKUP($A38,'Import OffPeak'!$A$3:BR$99,65,FALSE())-VLOOKUP($A38,'Import OffPeak change'!$A$106:BR$202,65,FALSE())),0,(VLOOKUP($A38,'Import OffPeak'!$A$3:BR$99,65,FALSE())-VLOOKUP($A38,'Import OffPeak change'!$A$106:BR$202,65,FALSE())))</f>
        <v>0</v>
      </c>
      <c r="BN38" s="193" t="n">
        <f aca="false">IF(ISERROR(VLOOKUP($A38,'Import OffPeak'!$A$3:BS$99,66,FALSE())-VLOOKUP($A38,'Import OffPeak change'!$A$106:BS$202,66,FALSE())),0,(VLOOKUP($A38,'Import OffPeak'!$A$3:BS$99,66,FALSE())-VLOOKUP($A38,'Import OffPeak change'!$A$106:BS$202,66,FALSE())))</f>
        <v>0</v>
      </c>
      <c r="BO38" s="193" t="n">
        <f aca="false">IF(ISERROR(VLOOKUP($A38,'Import OffPeak'!$A$3:BT$99,67,FALSE())-VLOOKUP($A38,'Import OffPeak change'!$A$106:BT$202,67,FALSE())),0,(VLOOKUP($A38,'Import OffPeak'!$A$3:BT$99,67,FALSE())-VLOOKUP($A38,'Import OffPeak change'!$A$106:BT$202,67,FALSE())))</f>
        <v>0</v>
      </c>
      <c r="BP38" s="193" t="n">
        <f aca="false">IF(ISERROR(VLOOKUP($A38,'Import OffPeak'!$A$3:BU$99,68,FALSE())-VLOOKUP($A38,'Import OffPeak change'!$A$106:BU$202,68,FALSE())),0,(VLOOKUP($A38,'Import OffPeak'!$A$3:BU$99,68,FALSE())-VLOOKUP($A38,'Import OffPeak change'!$A$106:BU$202,68,FALSE())))</f>
        <v>0</v>
      </c>
      <c r="BQ38" s="193" t="n">
        <f aca="false">IF(ISERROR(VLOOKUP($A38,'Import OffPeak'!$A$3:BV$99,69,FALSE())-VLOOKUP($A38,'Import OffPeak change'!$A$106:BV$202,69,FALSE())),0,(VLOOKUP($A38,'Import OffPeak'!$A$3:BV$99,69,FALSE())-VLOOKUP($A38,'Import OffPeak change'!$A$106:BV$202,69,FALSE())))</f>
        <v>0</v>
      </c>
      <c r="BR38" s="193" t="n">
        <f aca="false">IF(ISERROR(VLOOKUP($A38,'Import OffPeak'!$A$3:BW$99,70,FALSE())-VLOOKUP($A38,'Import OffPeak change'!$A$106:BW$202,70,FALSE())),0,(VLOOKUP($A38,'Import OffPeak'!$A$3:BW$99,70,FALSE())-VLOOKUP($A38,'Import OffPeak change'!$A$106:BW$202,70,FALSE())))</f>
        <v>0</v>
      </c>
      <c r="BS38" s="193" t="n">
        <f aca="false">IF(ISERROR(VLOOKUP($A38,'Import OffPeak'!$A$3:BX$99,71,FALSE())-VLOOKUP($A38,'Import OffPeak change'!$A$106:BX$202,71,FALSE())),0,(VLOOKUP($A38,'Import OffPeak'!$A$3:BX$99,71,FALSE())-VLOOKUP($A38,'Import OffPeak change'!$A$106:BX$202,71,FALSE())))</f>
        <v>0</v>
      </c>
      <c r="BT38" s="193" t="n">
        <f aca="false">IF(ISERROR(VLOOKUP($A38,'Import OffPeak'!$A$3:BY$99,72,FALSE())-VLOOKUP($A38,'Import OffPeak change'!$A$106:BY$202,72,FALSE())),0,(VLOOKUP($A38,'Import OffPeak'!$A$3:BY$99,72,FALSE())-VLOOKUP($A38,'Import OffPeak change'!$A$106:BY$202,72,FALSE())))</f>
        <v>0</v>
      </c>
      <c r="BU38" s="193" t="n">
        <f aca="false">IF(ISERROR(VLOOKUP($A38,'Import OffPeak'!$A$3:BZ$99,73,FALSE())-VLOOKUP($A38,'Import OffPeak change'!$A$106:BZ$202,73,FALSE())),0,(VLOOKUP($A38,'Import OffPeak'!$A$3:BZ$99,73,FALSE())-VLOOKUP($A38,'Import OffPeak change'!$A$106:BZ$202,73,FALSE())))</f>
        <v>0</v>
      </c>
      <c r="BV38" s="193" t="n">
        <f aca="false">IF(ISERROR(VLOOKUP($A38,'Import OffPeak'!$A$3:CA$99,74,FALSE())-VLOOKUP($A38,'Import OffPeak change'!$A$106:CA$202,74,FALSE())),0,(VLOOKUP($A38,'Import OffPeak'!$A$3:CA$99,74,FALSE())-VLOOKUP($A38,'Import OffPeak change'!$A$106:CA$202,74,FALSE())))</f>
        <v>0</v>
      </c>
      <c r="BW38" s="193" t="n">
        <f aca="false">IF(ISERROR(VLOOKUP($A38,'Import OffPeak'!$A$3:CB$99,75,FALSE())-VLOOKUP($A38,'Import OffPeak change'!$A$106:CB$202,75,FALSE())),0,(VLOOKUP($A38,'Import OffPeak'!$A$3:CB$99,75,FALSE())-VLOOKUP($A38,'Import OffPeak change'!$A$106:CB$202,75,FALSE())))</f>
        <v>0</v>
      </c>
      <c r="BX38" s="193" t="n">
        <f aca="false">IF(ISERROR(VLOOKUP($A38,'Import OffPeak'!$A$3:CC$99,76,FALSE())-VLOOKUP($A38,'Import OffPeak change'!$A$106:CC$202,76,FALSE())),0,(VLOOKUP($A38,'Import OffPeak'!$A$3:CC$99,76,FALSE())-VLOOKUP($A38,'Import OffPeak change'!$A$106:CC$202,76,FALSE())))</f>
        <v>0</v>
      </c>
      <c r="BY38" s="193" t="n">
        <f aca="false">IF(ISERROR(VLOOKUP($A38,'Import OffPeak'!$A$3:CD$99,77,FALSE())-VLOOKUP($A38,'Import OffPeak change'!$A$106:CD$202,77,FALSE())),0,(VLOOKUP($A38,'Import OffPeak'!$A$3:CD$99,77,FALSE())-VLOOKUP($A38,'Import OffPeak change'!$A$106:CD$202,77,FALSE())))</f>
        <v>0</v>
      </c>
      <c r="BZ38" s="193" t="n">
        <f aca="false">IF(ISERROR(VLOOKUP($A38,'Import OffPeak'!$A$3:CE$99,78,FALSE())-VLOOKUP($A38,'Import OffPeak change'!$A$106:CE$202,78,FALSE())),0,(VLOOKUP($A38,'Import OffPeak'!$A$3:CE$99,78,FALSE())-VLOOKUP($A38,'Import OffPeak change'!$A$106:CE$202,78,FALSE())))</f>
        <v>0</v>
      </c>
      <c r="CA38" s="193" t="n">
        <f aca="false">IF(ISERROR(VLOOKUP($A38,'Import OffPeak'!$A$3:CF$99,79,FALSE())-VLOOKUP($A38,'Import OffPeak change'!$A$106:CF$202,79,FALSE())),0,(VLOOKUP($A38,'Import OffPeak'!$A$3:CF$99,79,FALSE())-VLOOKUP($A38,'Import OffPeak change'!$A$106:CF$202,79,FALSE())))</f>
        <v>0</v>
      </c>
      <c r="CB38" s="193" t="n">
        <f aca="false">IF(ISERROR(VLOOKUP($A38,'Import OffPeak'!$A$3:CG$99,80,FALSE())-VLOOKUP($A38,'Import OffPeak change'!$A$106:CG$202,80,FALSE())),0,(VLOOKUP($A38,'Import OffPeak'!$A$3:CG$99,80,FALSE())-VLOOKUP($A38,'Import OffPeak change'!$A$106:CG$202,80,FALSE())))</f>
        <v>0</v>
      </c>
      <c r="CC38" s="193" t="n">
        <f aca="false">IF(ISERROR(VLOOKUP($A38,'Import OffPeak'!$A$3:CH$99,81,FALSE())-VLOOKUP($A38,'Import OffPeak change'!$A$106:CH$202,81,FALSE())),0,(VLOOKUP($A38,'Import OffPeak'!$A$3:CH$99,81,FALSE())-VLOOKUP($A38,'Import OffPeak change'!$A$106:CH$202,81,FALSE())))</f>
        <v>0</v>
      </c>
      <c r="CD38" s="193" t="n">
        <f aca="false">IF(ISERROR(VLOOKUP($A38,'Import OffPeak'!$A$3:CI$99,82,FALSE())-VLOOKUP($A38,'Import OffPeak change'!$A$106:CI$202,82,FALSE())),0,(VLOOKUP($A38,'Import OffPeak'!$A$3:CI$99,82,FALSE())-VLOOKUP($A38,'Import OffPeak change'!$A$106:CI$202,82,FALSE())))</f>
        <v>0</v>
      </c>
      <c r="CE38" s="193" t="n">
        <f aca="false">IF(ISERROR(VLOOKUP($A38,'Import OffPeak'!$A$3:CJ$99,83,FALSE())-VLOOKUP($A38,'Import OffPeak change'!$A$106:CJ$202,83,FALSE())),0,(VLOOKUP($A38,'Import OffPeak'!$A$3:CJ$99,83,FALSE())-VLOOKUP($A38,'Import OffPeak change'!$A$106:CJ$202,83,FALSE())))</f>
        <v>0</v>
      </c>
      <c r="CF38" s="193" t="n">
        <f aca="false">IF(ISERROR(VLOOKUP($A38,'Import OffPeak'!$A$3:CK$99,84,FALSE())-VLOOKUP($A38,'Import OffPeak change'!$A$106:CK$202,84,FALSE())),0,(VLOOKUP($A38,'Import OffPeak'!$A$3:CK$99,84,FALSE())-VLOOKUP($A38,'Import OffPeak change'!$A$106:CK$202,84,FALSE())))</f>
        <v>0</v>
      </c>
      <c r="CG38" s="193" t="n">
        <f aca="false">IF(ISERROR(VLOOKUP($A38,'Import OffPeak'!$A$3:CL$99,85,FALSE())-VLOOKUP($A38,'Import OffPeak change'!$A$106:CL$202,85,FALSE())),0,(VLOOKUP($A38,'Import OffPeak'!$A$3:CL$99,85,FALSE())-VLOOKUP($A38,'Import OffPeak change'!$A$106:CL$202,85,FALSE())))</f>
        <v>0</v>
      </c>
      <c r="CH38" s="193" t="n">
        <f aca="false">IF(ISERROR(VLOOKUP($A38,'Import OffPeak'!$A$3:CM$99,86,FALSE())-VLOOKUP($A38,'Import OffPeak change'!$A$106:CM$202,86,FALSE())),0,(VLOOKUP($A38,'Import OffPeak'!$A$3:CM$99,86,FALSE())-VLOOKUP($A38,'Import OffPeak change'!$A$106:CM$202,86,FALSE())))</f>
        <v>0</v>
      </c>
      <c r="CI38" s="193" t="n">
        <f aca="false">IF(ISERROR(VLOOKUP($A38,'Import OffPeak'!$A$3:CN$99,87,FALSE())-VLOOKUP($A38,'Import OffPeak change'!$A$106:CN$202,87,FALSE())),0,(VLOOKUP($A38,'Import OffPeak'!$A$3:CN$99,87,FALSE())-VLOOKUP($A38,'Import OffPeak change'!$A$106:CN$202,87,FALSE())))</f>
        <v>0</v>
      </c>
      <c r="CJ38" s="193" t="n">
        <f aca="false">IF(ISERROR(VLOOKUP($A38,'Import OffPeak'!$A$3:CO$99,88,FALSE())-VLOOKUP($A38,'Import OffPeak change'!$A$106:CO$202,88,FALSE())),0,(VLOOKUP($A38,'Import OffPeak'!$A$3:CO$99,88,FALSE())-VLOOKUP($A38,'Import OffPeak change'!$A$106:CO$202,88,FALSE())))</f>
        <v>0</v>
      </c>
      <c r="CK38" s="193" t="n">
        <f aca="false">IF(ISERROR(VLOOKUP($A38,'Import OffPeak'!$A$3:CP$99,89,FALSE())-VLOOKUP($A38,'Import OffPeak change'!$A$106:CP$202,89,FALSE())),0,(VLOOKUP($A38,'Import OffPeak'!$A$3:CP$99,89,FALSE())-VLOOKUP($A38,'Import OffPeak change'!$A$106:CP$202,89,FALSE())))</f>
        <v>0</v>
      </c>
      <c r="CL38" s="193" t="n">
        <f aca="false">IF(ISERROR(VLOOKUP($A38,'Import OffPeak'!$A$3:CQ$99,90,FALSE())-VLOOKUP($A38,'Import OffPeak change'!$A$106:CQ$202,90,FALSE())),0,(VLOOKUP($A38,'Import OffPeak'!$A$3:CQ$99,90,FALSE())-VLOOKUP($A38,'Import OffPeak change'!$A$106:CQ$202,90,FALSE())))</f>
        <v>0</v>
      </c>
      <c r="CM38" s="193" t="n">
        <f aca="false">IF(ISERROR(VLOOKUP($A38,'Import OffPeak'!$A$3:CR$99,91,FALSE())-VLOOKUP($A38,'Import OffPeak change'!$A$106:CR$202,91,FALSE())),0,(VLOOKUP($A38,'Import OffPeak'!$A$3:CR$99,91,FALSE())-VLOOKUP($A38,'Import OffPeak change'!$A$106:CR$202,91,FALSE())))</f>
        <v>0</v>
      </c>
      <c r="CN38" s="193" t="n">
        <f aca="false">IF(ISERROR(VLOOKUP($A38,'Import OffPeak'!$A$3:CS$99,92,FALSE())-VLOOKUP($A38,'Import OffPeak change'!$A$106:CS$202,92,FALSE())),0,(VLOOKUP($A38,'Import OffPeak'!$A$3:CS$99,92,FALSE())-VLOOKUP($A38,'Import OffPeak change'!$A$106:CS$202,92,FALSE())))</f>
        <v>0</v>
      </c>
      <c r="CO38" s="193" t="n">
        <f aca="false">IF(ISERROR(VLOOKUP($A38,'Import OffPeak'!$A$3:CT$99,93,FALSE())-VLOOKUP($A38,'Import OffPeak change'!$A$106:CT$202,93,FALSE())),0,(VLOOKUP($A38,'Import OffPeak'!$A$3:CT$99,93,FALSE())-VLOOKUP($A38,'Import OffPeak change'!$A$106:CT$202,93,FALSE())))</f>
        <v>0</v>
      </c>
      <c r="CP38" s="193" t="n">
        <f aca="false">IF(ISERROR(VLOOKUP($A38,'Import OffPeak'!$A$3:CU$99,94,FALSE())-VLOOKUP($A38,'Import OffPeak change'!$A$106:CU$202,94,FALSE())),0,(VLOOKUP($A38,'Import OffPeak'!$A$3:CU$99,94,FALSE())-VLOOKUP($A38,'Import OffPeak change'!$A$106:CU$202,94,FALSE())))</f>
        <v>0</v>
      </c>
      <c r="CQ38" s="193" t="n">
        <f aca="false">IF(ISERROR(VLOOKUP($A38,'Import OffPeak'!$A$3:CV$99,95,FALSE())-VLOOKUP($A38,'Import OffPeak change'!$A$106:CV$202,95,FALSE())),0,(VLOOKUP($A38,'Import OffPeak'!$A$3:CV$99,95,FALSE())-VLOOKUP($A38,'Import OffPeak change'!$A$106:CV$202,95,FALSE())))</f>
        <v>0</v>
      </c>
      <c r="CR38" s="193" t="n">
        <f aca="false">IF(ISERROR(VLOOKUP($A38,'Import OffPeak'!$A$3:CW$99,96,FALSE())-VLOOKUP($A38,'Import OffPeak change'!$A$106:CW$202,96,FALSE())),0,(VLOOKUP($A38,'Import OffPeak'!$A$3:CW$99,96,FALSE())-VLOOKUP($A38,'Import OffPeak change'!$A$106:CW$202,96,FALSE())))</f>
        <v>0</v>
      </c>
      <c r="CS38" s="193" t="n">
        <f aca="false">IF(ISERROR(VLOOKUP($A38,'Import OffPeak'!$A$3:CX$99,97,FALSE())-VLOOKUP($A38,'Import OffPeak change'!$A$106:CX$202,97,FALSE())),0,(VLOOKUP($A38,'Import OffPeak'!$A$3:CX$99,97,FALSE())-VLOOKUP($A38,'Import OffPeak change'!$A$106:CX$202,97,FALSE())))</f>
        <v>0</v>
      </c>
      <c r="CT38" s="193" t="n">
        <f aca="false">IF(ISERROR(VLOOKUP($A38,'Import OffPeak'!$A$3:CY$99,98,FALSE())-VLOOKUP($A38,'Import OffPeak change'!$A$106:CY$202,98,FALSE())),0,(VLOOKUP($A38,'Import OffPeak'!$A$3:CY$99,98,FALSE())-VLOOKUP($A38,'Import OffPeak change'!$A$106:CY$202,98,FALSE())))</f>
        <v>0</v>
      </c>
      <c r="CU38" s="193" t="n">
        <f aca="false">IF(ISERROR(VLOOKUP($A38,'Import OffPeak'!$A$3:CZ$99,99,FALSE())-VLOOKUP($A38,'Import OffPeak change'!$A$106:CZ$202,99,FALSE())),0,(VLOOKUP($A38,'Import OffPeak'!$A$3:CZ$99,99,FALSE())-VLOOKUP($A38,'Import OffPeak change'!$A$106:CZ$202,99,FALSE())))</f>
        <v>0</v>
      </c>
      <c r="CV38" s="193" t="n">
        <f aca="false">IF(ISERROR(VLOOKUP($A38,'Import OffPeak'!$A$3:DA$99,100,FALSE())-VLOOKUP($A38,'Import OffPeak change'!$A$106:DA$202,100,FALSE())),0,(VLOOKUP($A38,'Import OffPeak'!$A$3:DA$99,100,FALSE())-VLOOKUP($A38,'Import OffPeak change'!$A$106:DA$202,100,FALSE())))</f>
        <v>0</v>
      </c>
      <c r="CW38" s="193" t="n">
        <f aca="false">IF(ISERROR(VLOOKUP($A38,'Import OffPeak'!$A$3:DB$99,101,FALSE())-VLOOKUP($A38,'Import OffPeak change'!$A$106:DB$202,101,FALSE())),0,(VLOOKUP($A38,'Import OffPeak'!$A$3:DB$99,101,FALSE())-VLOOKUP($A38,'Import OffPeak change'!$A$106:DB$202,101,FALSE())))</f>
        <v>0</v>
      </c>
      <c r="CX38" s="193" t="n">
        <f aca="false">IF(ISERROR(VLOOKUP($A38,'Import OffPeak'!$A$3:DC$99,102,FALSE())-VLOOKUP($A38,'Import OffPeak change'!$A$106:DC$202,102,FALSE())),0,(VLOOKUP($A38,'Import OffPeak'!$A$3:DC$99,102,FALSE())-VLOOKUP($A38,'Import OffPeak change'!$A$106:DC$202,102,FALSE())))</f>
        <v>0</v>
      </c>
      <c r="CY38" s="193" t="n">
        <f aca="false">IF(ISERROR(VLOOKUP($A38,'Import OffPeak'!$A$3:DD$99,103,FALSE())-VLOOKUP($A38,'Import OffPeak change'!$A$106:DD$202,103,FALSE())),0,(VLOOKUP($A38,'Import OffPeak'!$A$3:DD$99,103,FALSE())-VLOOKUP($A38,'Import OffPeak change'!$A$106:DD$202,103,FALSE())))</f>
        <v>0</v>
      </c>
      <c r="CZ38" s="193" t="n">
        <f aca="false">IF(ISERROR(VLOOKUP($A38,'Import OffPeak'!$A$3:DE$99,104,FALSE())-VLOOKUP($A38,'Import OffPeak change'!$A$106:DE$202,104,FALSE())),0,(VLOOKUP($A38,'Import OffPeak'!$A$3:DE$99,104,FALSE())-VLOOKUP($A38,'Import OffPeak change'!$A$106:DE$202,104,FALSE())))</f>
        <v>0</v>
      </c>
      <c r="DA38" s="193" t="n">
        <f aca="false">IF(ISERROR(VLOOKUP($A38,'Import OffPeak'!$A$3:DF$99,105,FALSE())-VLOOKUP($A38,'Import OffPeak change'!$A$106:DF$202,105,FALSE())),0,(VLOOKUP($A38,'Import OffPeak'!$A$3:DF$99,105,FALSE())-VLOOKUP($A38,'Import OffPeak change'!$A$106:DF$202,105,FALSE())))</f>
        <v>0</v>
      </c>
      <c r="DB38" s="193" t="n">
        <f aca="false">IF(ISERROR(VLOOKUP($A38,'Import OffPeak'!$A$3:DG$99,106,FALSE())-VLOOKUP($A38,'Import OffPeak change'!$A$106:DG$202,106,FALSE())),0,(VLOOKUP($A38,'Import OffPeak'!$A$3:DG$99,106,FALSE())-VLOOKUP($A38,'Import OffPeak change'!$A$106:DG$202,106,FALSE())))</f>
        <v>0</v>
      </c>
      <c r="DC38" s="193" t="n">
        <f aca="false">IF(ISERROR(VLOOKUP($A38,'Import OffPeak'!$A$3:DH$99,107,FALSE())-VLOOKUP($A38,'Import OffPeak change'!$A$106:DH$202,107,FALSE())),0,(VLOOKUP($A38,'Import OffPeak'!$A$3:DH$99,107,FALSE())-VLOOKUP($A38,'Import OffPeak change'!$A$106:DH$202,107,FALSE())))</f>
        <v>0</v>
      </c>
      <c r="DD38" s="193" t="n">
        <f aca="false">IF(ISERROR(VLOOKUP($A38,'Import OffPeak'!$A$3:DI$99,108,FALSE())-VLOOKUP($A38,'Import OffPeak change'!$A$106:DI$202,108,FALSE())),0,(VLOOKUP($A38,'Import OffPeak'!$A$3:DI$99,108,FALSE())-VLOOKUP($A38,'Import OffPeak change'!$A$106:DI$202,108,FALSE())))</f>
        <v>0</v>
      </c>
      <c r="DE38" s="193" t="n">
        <f aca="false">IF(ISERROR(VLOOKUP($A38,'Import OffPeak'!$A$3:DJ$99,109,FALSE())-VLOOKUP($A38,'Import OffPeak change'!$A$106:DJ$202,109,FALSE())),0,(VLOOKUP($A38,'Import OffPeak'!$A$3:DJ$99,109,FALSE())-VLOOKUP($A38,'Import OffPeak change'!$A$106:DJ$202,109,FALSE())))</f>
        <v>0</v>
      </c>
      <c r="DF38" s="193" t="n">
        <f aca="false">IF(ISERROR(VLOOKUP($A38,'Import OffPeak'!$A$3:DK$99,110,FALSE())-VLOOKUP($A38,'Import OffPeak change'!$A$106:DK$202,110,FALSE())),0,(VLOOKUP($A38,'Import OffPeak'!$A$3:DK$99,110,FALSE())-VLOOKUP($A38,'Import OffPeak change'!$A$106:DK$202,110,FALSE())))</f>
        <v>0</v>
      </c>
      <c r="DG38" s="193" t="n">
        <f aca="false">IF(ISERROR(VLOOKUP($A38,'Import OffPeak'!$A$3:DL$99,111,FALSE())-VLOOKUP($A38,'Import OffPeak change'!$A$106:DL$202,111,FALSE())),0,(VLOOKUP($A38,'Import OffPeak'!$A$3:DL$99,111,FALSE())-VLOOKUP($A38,'Import OffPeak change'!$A$106:DL$202,111,FALSE())))</f>
        <v>0</v>
      </c>
      <c r="DH38" s="193" t="n">
        <f aca="false">IF(ISERROR(VLOOKUP($A38,'Import OffPeak'!$A$3:DM$99,112,FALSE())-VLOOKUP($A38,'Import OffPeak change'!$A$106:DM$202,112,FALSE())),0,(VLOOKUP($A38,'Import OffPeak'!$A$3:DM$99,112,FALSE())-VLOOKUP($A38,'Import OffPeak change'!$A$106:DM$202,112,FALSE())))</f>
        <v>0</v>
      </c>
      <c r="DI38" s="193" t="n">
        <f aca="false">IF(ISERROR(VLOOKUP($A38,'Import OffPeak'!$A$3:DN$99,113,FALSE())-VLOOKUP($A38,'Import OffPeak change'!$A$106:DN$202,113,FALSE())),0,(VLOOKUP($A38,'Import OffPeak'!$A$3:DN$99,113,FALSE())-VLOOKUP($A38,'Import OffPeak change'!$A$106:DN$202,113,FALSE())))</f>
        <v>0</v>
      </c>
      <c r="DJ38" s="193" t="n">
        <f aca="false">IF(ISERROR(VLOOKUP($A38,'Import OffPeak'!$A$3:DO$99,114,FALSE())-VLOOKUP($A38,'Import OffPeak change'!$A$106:DO$202,114,FALSE())),0,(VLOOKUP($A38,'Import OffPeak'!$A$3:DO$99,114,FALSE())-VLOOKUP($A38,'Import OffPeak change'!$A$106:DO$202,114,FALSE())))</f>
        <v>0</v>
      </c>
      <c r="DK38" s="193" t="n">
        <f aca="false">IF(ISERROR(VLOOKUP($A38,'Import OffPeak'!$A$3:DP$99,115,FALSE())-VLOOKUP($A38,'Import OffPeak change'!$A$106:DP$202,115,FALSE())),0,(VLOOKUP($A38,'Import OffPeak'!$A$3:DP$99,115,FALSE())-VLOOKUP($A38,'Import OffPeak change'!$A$106:DP$202,115,FALSE())))</f>
        <v>0</v>
      </c>
      <c r="DL38" s="193" t="n">
        <f aca="false">IF(ISERROR(VLOOKUP($A38,'Import OffPeak'!$A$3:DQ$99,116,FALSE())-VLOOKUP($A38,'Import OffPeak change'!$A$106:DQ$202,116,FALSE())),0,(VLOOKUP($A38,'Import OffPeak'!$A$3:DQ$99,116,FALSE())-VLOOKUP($A38,'Import OffPeak change'!$A$106:DQ$202,116,FALSE())))</f>
        <v>0</v>
      </c>
      <c r="DM38" s="193" t="n">
        <f aca="false">IF(ISERROR(VLOOKUP($A38,'Import OffPeak'!$A$3:DR$99,117,FALSE())-VLOOKUP($A38,'Import OffPeak change'!$A$106:DR$202,117,FALSE())),0,(VLOOKUP($A38,'Import OffPeak'!$A$3:DR$99,117,FALSE())-VLOOKUP($A38,'Import OffPeak change'!$A$106:DR$202,117,FALSE())))</f>
        <v>0</v>
      </c>
      <c r="DN38" s="193" t="n">
        <f aca="false">IF(ISERROR(VLOOKUP($A38,'Import OffPeak'!$A$3:DS$99,118,FALSE())-VLOOKUP($A38,'Import OffPeak change'!$A$106:DS$202,118,FALSE())),0,(VLOOKUP($A38,'Import OffPeak'!$A$3:DS$99,118,FALSE())-VLOOKUP($A38,'Import OffPeak change'!$A$106:DS$202,118,FALSE())))</f>
        <v>0</v>
      </c>
      <c r="DO38" s="193" t="n">
        <f aca="false">IF(ISERROR(VLOOKUP($A38,'Import OffPeak'!$A$3:DT$99,119,FALSE())-VLOOKUP($A38,'Import OffPeak change'!$A$106:DT$202,119,FALSE())),0,(VLOOKUP($A38,'Import OffPeak'!$A$3:DT$99,119,FALSE())-VLOOKUP($A38,'Import OffPeak change'!$A$106:DT$202,119,FALSE())))</f>
        <v>0</v>
      </c>
      <c r="DP38" s="193" t="n">
        <f aca="false">IF(ISERROR(VLOOKUP($A38,'Import OffPeak'!$A$3:DU$99,120,FALSE())-VLOOKUP($A38,'Import OffPeak change'!$A$106:DU$202,120,FALSE())),0,(VLOOKUP($A38,'Import OffPeak'!$A$3:DU$99,120,FALSE())-VLOOKUP($A38,'Import OffPeak change'!$A$106:DU$202,120,FALSE())))</f>
        <v>0</v>
      </c>
      <c r="DQ38" s="193" t="n">
        <f aca="false">IF(ISERROR(VLOOKUP($A38,'Import OffPeak'!$A$3:DV$99,121,FALSE())-VLOOKUP($A38,'Import OffPeak change'!$A$106:DV$202,121,FALSE())),0,(VLOOKUP($A38,'Import OffPeak'!$A$3:DV$99,121,FALSE())-VLOOKUP($A38,'Import OffPeak change'!$A$106:DV$202,121,FALSE())))</f>
        <v>0</v>
      </c>
      <c r="DR38" s="193" t="n">
        <f aca="false">IF(ISERROR(VLOOKUP($A38,'Import OffPeak'!$A$3:DW$99,122,FALSE())-VLOOKUP($A38,'Import OffPeak change'!$A$106:DW$202,122,FALSE())),0,(VLOOKUP($A38,'Import OffPeak'!$A$3:DW$99,122,FALSE())-VLOOKUP($A38,'Import OffPeak change'!$A$106:DW$202,122,FALSE())))</f>
        <v>0</v>
      </c>
      <c r="DS38" s="193" t="n">
        <f aca="false">IF(ISERROR(VLOOKUP($A38,'Import OffPeak'!$A$3:DX$99,123,FALSE())-VLOOKUP($A38,'Import OffPeak change'!$A$106:DX$202,123,FALSE())),0,(VLOOKUP($A38,'Import OffPeak'!$A$3:DX$99,123,FALSE())-VLOOKUP($A38,'Import OffPeak change'!$A$106:DX$202,123,FALSE())))</f>
        <v>0</v>
      </c>
      <c r="DT38" s="193" t="n">
        <f aca="false">IF(ISERROR(VLOOKUP($A38,'Import OffPeak'!$A$3:DY$99,124,FALSE())-VLOOKUP($A38,'Import OffPeak change'!$A$106:DY$202,124,FALSE())),0,(VLOOKUP($A38,'Import OffPeak'!$A$3:DY$99,124,FALSE())-VLOOKUP($A38,'Import OffPeak change'!$A$106:DY$202,124,FALSE())))</f>
        <v>0</v>
      </c>
      <c r="DU38" s="193" t="n">
        <f aca="false">IF(ISERROR(VLOOKUP($A38,'Import OffPeak'!$A$3:DZ$99,125,FALSE())-VLOOKUP($A38,'Import OffPeak change'!$A$106:DZ$202,125,FALSE())),0,(VLOOKUP($A38,'Import OffPeak'!$A$3:DZ$99,125,FALSE())-VLOOKUP($A38,'Import OffPeak change'!$A$106:DZ$202,125,FALSE())))</f>
        <v>0</v>
      </c>
      <c r="DV38" s="193" t="n">
        <f aca="false">IF(ISERROR(VLOOKUP($A38,'Import OffPeak'!$A$3:EA$99,126,FALSE())-VLOOKUP($A38,'Import OffPeak change'!$A$106:EA$202,126,FALSE())),0,(VLOOKUP($A38,'Import OffPeak'!$A$3:EA$99,126,FALSE())-VLOOKUP($A38,'Import OffPeak change'!$A$106:EA$202,126,FALSE())))</f>
        <v>0</v>
      </c>
      <c r="DW38" s="193" t="n">
        <f aca="false">IF(ISERROR(VLOOKUP($A38,'Import OffPeak'!$A$3:EB$99,127,FALSE())-VLOOKUP($A38,'Import OffPeak change'!$A$106:EB$202,127,FALSE())),0,(VLOOKUP($A38,'Import OffPeak'!$A$3:EB$99,127,FALSE())-VLOOKUP($A38,'Import OffPeak change'!$A$106:EB$202,127,FALSE())))</f>
        <v>0</v>
      </c>
      <c r="DX38" s="193" t="n">
        <f aca="false">IF(ISERROR(VLOOKUP($A38,'Import OffPeak'!$A$3:EC$99,128,FALSE())-VLOOKUP($A38,'Import OffPeak change'!$A$106:EC$202,128,FALSE())),0,(VLOOKUP($A38,'Import OffPeak'!$A$3:EC$99,128,FALSE())-VLOOKUP($A38,'Import OffPeak change'!$A$106:EC$202,128,FALSE())))</f>
        <v>0</v>
      </c>
      <c r="DY38" s="193" t="n">
        <f aca="false">IF(ISERROR(VLOOKUP($A38,'Import OffPeak'!$A$3:ED$99,129,FALSE())-VLOOKUP($A38,'Import OffPeak change'!$A$106:ED$202,129,FALSE())),0,(VLOOKUP($A38,'Import OffPeak'!$A$3:ED$99,129,FALSE())-VLOOKUP($A38,'Import OffPeak change'!$A$106:ED$202,129,FALSE())))</f>
        <v>0</v>
      </c>
      <c r="DZ38" s="193" t="n">
        <f aca="false">IF(ISERROR(VLOOKUP($A38,'Import OffPeak'!$A$3:EE$99,130,FALSE())-VLOOKUP($A38,'Import OffPeak change'!$A$106:EE$202,130,FALSE())),0,(VLOOKUP($A38,'Import OffPeak'!$A$3:EE$99,130,FALSE())-VLOOKUP($A38,'Import OffPeak change'!$A$106:EE$202,130,FALSE())))</f>
        <v>0</v>
      </c>
      <c r="EA38" s="193" t="n">
        <f aca="false">IF(ISERROR(VLOOKUP($A38,'Import OffPeak'!$A$3:EF$99,131,FALSE())-VLOOKUP($A38,'Import OffPeak change'!$A$106:EF$202,131,FALSE())),0,(VLOOKUP($A38,'Import OffPeak'!$A$3:EF$99,131,FALSE())-VLOOKUP($A38,'Import OffPeak change'!$A$106:EF$202,131,FALSE())))</f>
        <v>0</v>
      </c>
      <c r="EB38" s="193" t="n">
        <f aca="false">IF(ISERROR(VLOOKUP($A38,'Import OffPeak'!$A$3:EG$99,132,FALSE())-VLOOKUP($A38,'Import OffPeak change'!$A$106:EG$202,132,FALSE())),0,(VLOOKUP($A38,'Import OffPeak'!$A$3:EG$99,132,FALSE())-VLOOKUP($A38,'Import OffPeak change'!$A$106:EG$202,132,FALSE())))</f>
        <v>0</v>
      </c>
      <c r="EC38" s="193" t="n">
        <f aca="false">IF(ISERROR(VLOOKUP($A38,'Import OffPeak'!$A$3:EH$99,133,FALSE())-VLOOKUP($A38,'Import OffPeak change'!$A$106:EH$202,133,FALSE())),0,(VLOOKUP($A38,'Import OffPeak'!$A$3:EH$99,133,FALSE())-VLOOKUP($A38,'Import OffPeak change'!$A$106:EH$202,133,FALSE())))</f>
        <v>0</v>
      </c>
      <c r="ED38" s="193" t="n">
        <f aca="false">IF(ISERROR(VLOOKUP($A38,'Import OffPeak'!$A$3:EI$99,134,FALSE())-VLOOKUP($A38,'Import OffPeak change'!$A$106:EI$202,134,FALSE())),0,(VLOOKUP($A38,'Import OffPeak'!$A$3:EI$99,134,FALSE())-VLOOKUP($A38,'Import OffPeak change'!$A$106:EI$202,134,FALSE())))</f>
        <v>0</v>
      </c>
      <c r="EE38" s="193" t="n">
        <f aca="false">IF(ISERROR(VLOOKUP($A38,'Import OffPeak'!$A$3:EJ$99,135,FALSE())-VLOOKUP($A38,'Import OffPeak change'!$A$106:EJ$202,135,FALSE())),0,(VLOOKUP($A38,'Import OffPeak'!$A$3:EJ$99,135,FALSE())-VLOOKUP($A38,'Import OffPeak change'!$A$106:EJ$202,135,FALSE())))</f>
        <v>0</v>
      </c>
      <c r="EF38" s="193" t="n">
        <f aca="false">IF(ISERROR(VLOOKUP($A38,'Import OffPeak'!$A$3:EK$99,136,FALSE())-VLOOKUP($A38,'Import OffPeak change'!$A$106:EK$202,136,FALSE())),0,(VLOOKUP($A38,'Import OffPeak'!$A$3:EK$99,136,FALSE())-VLOOKUP($A38,'Import OffPeak change'!$A$106:EK$202,136,FALSE())))</f>
        <v>0</v>
      </c>
      <c r="EG38" s="193" t="n">
        <f aca="false">IF(ISERROR(VLOOKUP($A38,'Import OffPeak'!$A$3:EL$99,137,FALSE())-VLOOKUP($A38,'Import OffPeak change'!$A$106:EL$202,137,FALSE())),0,(VLOOKUP($A38,'Import OffPeak'!$A$3:EL$99,137,FALSE())-VLOOKUP($A38,'Import OffPeak change'!$A$106:EL$202,137,FALSE())))</f>
        <v>0</v>
      </c>
      <c r="EH38" s="193" t="n">
        <f aca="false">IF(ISERROR(VLOOKUP($A38,'Import OffPeak'!$A$3:EM$99,138,FALSE())-VLOOKUP($A38,'Import OffPeak change'!$A$106:EM$202,138,FALSE())),0,(VLOOKUP($A38,'Import OffPeak'!$A$3:EM$99,138,FALSE())-VLOOKUP($A38,'Import OffPeak change'!$A$106:EM$202,138,FALSE())))</f>
        <v>0</v>
      </c>
      <c r="EI38" s="193" t="n">
        <f aca="false">IF(ISERROR(VLOOKUP($A38,'Import OffPeak'!$A$3:EN$99,139,FALSE())-VLOOKUP($A38,'Import OffPeak change'!$A$106:EN$202,139,FALSE())),0,(VLOOKUP($A38,'Import OffPeak'!$A$3:EN$99,139,FALSE())-VLOOKUP($A38,'Import OffPeak change'!$A$106:EN$202,139,FALSE())))</f>
        <v>0</v>
      </c>
      <c r="EJ38" s="193" t="n">
        <f aca="false">IF(ISERROR(VLOOKUP($A38,'Import OffPeak'!$A$3:EO$99,140,FALSE())-VLOOKUP($A38,'Import OffPeak change'!$A$106:EO$202,140,FALSE())),0,(VLOOKUP($A38,'Import OffPeak'!$A$3:EO$99,140,FALSE())-VLOOKUP($A38,'Import OffPeak change'!$A$106:EO$202,140,FALSE())))</f>
        <v>0</v>
      </c>
      <c r="EK38" s="193" t="n">
        <f aca="false">IF(ISERROR(VLOOKUP($A38,'Import OffPeak'!$A$3:EP$99,141,FALSE())-VLOOKUP($A38,'Import OffPeak change'!$A$106:EP$202,141,FALSE())),0,(VLOOKUP($A38,'Import OffPeak'!$A$3:EP$99,141,FALSE())-VLOOKUP($A38,'Import OffPeak change'!$A$106:EP$202,141,FALSE())))</f>
        <v>0</v>
      </c>
      <c r="EL38" s="193" t="n">
        <f aca="false">IF(ISERROR(VLOOKUP($A38,'Import OffPeak'!$A$3:EQ$99,142,FALSE())-VLOOKUP($A38,'Import OffPeak change'!$A$106:EQ$202,142,FALSE())),0,(VLOOKUP($A38,'Import OffPeak'!$A$3:EQ$99,142,FALSE())-VLOOKUP($A38,'Import OffPeak change'!$A$106:EQ$202,142,FALSE())))</f>
        <v>0</v>
      </c>
      <c r="EM38" s="193" t="n">
        <f aca="false">IF(ISERROR(VLOOKUP($A38,'Import OffPeak'!$A$3:ER$99,143,FALSE())-VLOOKUP($A38,'Import OffPeak change'!$A$106:ER$202,143,FALSE())),0,(VLOOKUP($A38,'Import OffPeak'!$A$3:ER$99,143,FALSE())-VLOOKUP($A38,'Import OffPeak change'!$A$106:ER$202,143,FALSE())))</f>
        <v>0</v>
      </c>
      <c r="EN38" s="193" t="n">
        <f aca="false">IF(ISERROR(VLOOKUP($A38,'Import OffPeak'!$A$3:ES$99,144,FALSE())-VLOOKUP($A38,'Import OffPeak change'!$A$106:ES$202,144,FALSE())),0,(VLOOKUP($A38,'Import OffPeak'!$A$3:ES$99,144,FALSE())-VLOOKUP($A38,'Import OffPeak change'!$A$106:ES$202,144,FALSE())))</f>
        <v>0</v>
      </c>
      <c r="EO38" s="193" t="n">
        <f aca="false">IF(ISERROR(VLOOKUP($A38,'Import OffPeak'!$A$3:ET$99,145,FALSE())-VLOOKUP($A38,'Import OffPeak change'!$A$106:ET$202,145,FALSE())),0,(VLOOKUP($A38,'Import OffPeak'!$A$3:ET$99,145,FALSE())-VLOOKUP($A38,'Import OffPeak change'!$A$106:ET$202,145,FALSE())))</f>
        <v>0</v>
      </c>
      <c r="EP38" s="193" t="n">
        <f aca="false">IF(ISERROR(VLOOKUP($A38,'Import OffPeak'!$A$3:EU$99,146,FALSE())-VLOOKUP($A38,'Import OffPeak change'!$A$106:EU$202,146,FALSE())),0,(VLOOKUP($A38,'Import OffPeak'!$A$3:EU$99,146,FALSE())-VLOOKUP($A38,'Import OffPeak change'!$A$106:EU$202,146,FALSE())))</f>
        <v>0</v>
      </c>
      <c r="EQ38" s="193" t="n">
        <f aca="false">IF(ISERROR(VLOOKUP($A38,'Import OffPeak'!$A$3:EV$99,147,FALSE())-VLOOKUP($A38,'Import OffPeak change'!$A$106:EV$202,147,FALSE())),0,(VLOOKUP($A38,'Import OffPeak'!$A$3:EV$99,147,FALSE())-VLOOKUP($A38,'Import OffPeak change'!$A$106:EV$202,147,FALSE())))</f>
        <v>0</v>
      </c>
      <c r="ER38" s="193" t="n">
        <f aca="false">IF(ISERROR(VLOOKUP($A38,'Import OffPeak'!$A$3:EW$99,148,FALSE())-VLOOKUP($A38,'Import OffPeak change'!$A$106:EW$202,148,FALSE())),0,(VLOOKUP($A38,'Import OffPeak'!$A$3:EW$99,148,FALSE())-VLOOKUP($A38,'Import OffPeak change'!$A$106:EW$202,148,FALSE())))</f>
        <v>0</v>
      </c>
      <c r="ES38" s="193" t="n">
        <f aca="false">IF(ISERROR(VLOOKUP($A38,'Import OffPeak'!$A$3:EX$99,149,FALSE())-VLOOKUP($A38,'Import OffPeak change'!$A$106:EX$202,149,FALSE())),0,(VLOOKUP($A38,'Import OffPeak'!$A$3:EX$99,149,FALSE())-VLOOKUP($A38,'Import OffPeak change'!$A$106:EX$202,149,FALSE())))</f>
        <v>0</v>
      </c>
      <c r="ET38" s="193" t="n">
        <f aca="false">IF(ISERROR(VLOOKUP($A38,'Import OffPeak'!$A$3:EY$99,150,FALSE())-VLOOKUP($A38,'Import OffPeak change'!$A$106:EY$202,150,FALSE())),0,(VLOOKUP($A38,'Import OffPeak'!$A$3:EY$99,150,FALSE())-VLOOKUP($A38,'Import OffPeak change'!$A$106:EY$202,150,FALSE())))</f>
        <v>0</v>
      </c>
      <c r="EU38" s="193" t="n">
        <f aca="false">IF(ISERROR(VLOOKUP($A38,'Import OffPeak'!$A$3:EZ$99,151,FALSE())-VLOOKUP($A38,'Import OffPeak change'!$A$106:EZ$202,151,FALSE())),0,(VLOOKUP($A38,'Import OffPeak'!$A$3:EZ$99,151,FALSE())-VLOOKUP($A38,'Import OffPeak change'!$A$106:EZ$202,151,FALSE())))</f>
        <v>0</v>
      </c>
      <c r="EV38" s="193" t="n">
        <f aca="false">IF(ISERROR(VLOOKUP($A38,'Import OffPeak'!$A$3:FA$99,152,FALSE())-VLOOKUP($A38,'Import OffPeak change'!$A$106:FA$202,152,FALSE())),0,(VLOOKUP($A38,'Import OffPeak'!$A$3:FA$99,152,FALSE())-VLOOKUP($A38,'Import OffPeak change'!$A$106:FA$202,152,FALSE())))</f>
        <v>0</v>
      </c>
      <c r="EW38" s="193" t="n">
        <f aca="false">IF(ISERROR(VLOOKUP($A38,'Import OffPeak'!$A$3:FB$99,153,FALSE())-VLOOKUP($A38,'Import OffPeak change'!$A$106:FB$202,153,FALSE())),0,(VLOOKUP($A38,'Import OffPeak'!$A$3:FB$99,153,FALSE())-VLOOKUP($A38,'Import OffPeak change'!$A$106:FB$202,153,FALSE())))</f>
        <v>0</v>
      </c>
      <c r="EX38" s="193" t="n">
        <f aca="false">IF(ISERROR(VLOOKUP($A38,'Import OffPeak'!$A$3:FC$99,154,FALSE())-VLOOKUP($A38,'Import OffPeak change'!$A$106:FC$202,154,FALSE())),0,(VLOOKUP($A38,'Import OffPeak'!$A$3:FC$99,154,FALSE())-VLOOKUP($A38,'Import OffPeak change'!$A$106:FC$202,154,FALSE())))</f>
        <v>0</v>
      </c>
      <c r="EY38" s="193" t="n">
        <f aca="false">IF(ISERROR(VLOOKUP($A38,'Import OffPeak'!$A$3:FD$99,155,FALSE())-VLOOKUP($A38,'Import OffPeak change'!$A$106:FD$202,155,FALSE())),0,(VLOOKUP($A38,'Import OffPeak'!$A$3:FD$99,155,FALSE())-VLOOKUP($A38,'Import OffPeak change'!$A$106:FD$202,155,FALSE())))</f>
        <v>0</v>
      </c>
      <c r="EZ38" s="193" t="n">
        <f aca="false">IF(ISERROR(VLOOKUP($A38,'Import OffPeak'!$A$3:FE$99,156,FALSE())-VLOOKUP($A38,'Import OffPeak change'!$A$106:FE$202,156,FALSE())),0,(VLOOKUP($A38,'Import OffPeak'!$A$3:FE$99,156,FALSE())-VLOOKUP($A38,'Import OffPeak change'!$A$106:FE$202,156,FALSE())))</f>
        <v>0</v>
      </c>
      <c r="FA38" s="193" t="n">
        <f aca="false">IF(ISERROR(VLOOKUP($A38,'Import OffPeak'!$A$3:FF$99,157,FALSE())-VLOOKUP($A38,'Import OffPeak change'!$A$106:FF$202,157,FALSE())),0,(VLOOKUP($A38,'Import OffPeak'!$A$3:FF$99,157,FALSE())-VLOOKUP($A38,'Import OffPeak change'!$A$106:FF$202,157,FALSE())))</f>
        <v>0</v>
      </c>
      <c r="FB38" s="193" t="n">
        <f aca="false">IF(ISERROR(VLOOKUP($A38,'Import OffPeak'!$A$3:FG$99,158,FALSE())-VLOOKUP($A38,'Import OffPeak change'!$A$106:FG$202,158,FALSE())),0,(VLOOKUP($A38,'Import OffPeak'!$A$3:FG$99,158,FALSE())-VLOOKUP($A38,'Import OffPeak change'!$A$106:FG$202,158,FALSE())))</f>
        <v>0</v>
      </c>
      <c r="FC38" s="193" t="n">
        <f aca="false">IF(ISERROR(VLOOKUP($A38,'Import OffPeak'!$A$3:FH$99,159,FALSE())-VLOOKUP($A38,'Import OffPeak change'!$A$106:FH$202,159,FALSE())),0,(VLOOKUP($A38,'Import OffPeak'!$A$3:FH$99,159,FALSE())-VLOOKUP($A38,'Import OffPeak change'!$A$106:FH$202,159,FALSE())))</f>
        <v>0</v>
      </c>
      <c r="FD38" s="193" t="n">
        <f aca="false">IF(ISERROR(VLOOKUP($A38,'Import OffPeak'!$A$3:FI$99,160,FALSE())-VLOOKUP($A38,'Import OffPeak change'!$A$106:FI$202,160,FALSE())),0,(VLOOKUP($A38,'Import OffPeak'!$A$3:FI$99,160,FALSE())-VLOOKUP($A38,'Import OffPeak change'!$A$106:FI$202,160,FALSE())))</f>
        <v>0</v>
      </c>
      <c r="FE38" s="193" t="n">
        <f aca="false">IF(ISERROR(VLOOKUP($A38,'Import OffPeak'!$A$3:FJ$99,161,FALSE())-VLOOKUP($A38,'Import OffPeak change'!$A$106:FJ$202,161,FALSE())),0,(VLOOKUP($A38,'Import OffPeak'!$A$3:FJ$99,161,FALSE())-VLOOKUP($A38,'Import OffPeak change'!$A$106:FJ$202,161,FALSE())))</f>
        <v>0</v>
      </c>
      <c r="FF38" s="193" t="n">
        <f aca="false">IF(ISERROR(VLOOKUP($A38,'Import OffPeak'!$A$3:FK$99,162,FALSE())-VLOOKUP($A38,'Import OffPeak change'!$A$106:FK$202,162,FALSE())),0,(VLOOKUP($A38,'Import OffPeak'!$A$3:FK$99,162,FALSE())-VLOOKUP($A38,'Import OffPeak change'!$A$106:FK$202,162,FALSE())))</f>
        <v>0</v>
      </c>
      <c r="FG38" s="193" t="n">
        <f aca="false">IF(ISERROR(VLOOKUP($A38,'Import OffPeak'!$A$3:FL$99,163,FALSE())-VLOOKUP($A38,'Import OffPeak change'!$A$106:FL$202,163,FALSE())),0,(VLOOKUP($A38,'Import OffPeak'!$A$3:FL$99,163,FALSE())-VLOOKUP($A38,'Import OffPeak change'!$A$106:FL$202,163,FALSE())))</f>
        <v>0</v>
      </c>
      <c r="FH38" s="193" t="n">
        <f aca="false">IF(ISERROR(VLOOKUP($A38,'Import OffPeak'!$A$3:FM$99,164,FALSE())-VLOOKUP($A38,'Import OffPeak change'!$A$106:FM$202,164,FALSE())),0,(VLOOKUP($A38,'Import OffPeak'!$A$3:FM$99,164,FALSE())-VLOOKUP($A38,'Import OffPeak change'!$A$106:FM$202,164,FALSE())))</f>
        <v>0</v>
      </c>
      <c r="FI38" s="193" t="n">
        <f aca="false">IF(ISERROR(VLOOKUP($A38,'Import OffPeak'!$A$3:FN$99,165,FALSE())-VLOOKUP($A38,'Import OffPeak change'!$A$106:FN$202,165,FALSE())),0,(VLOOKUP($A38,'Import OffPeak'!$A$3:FN$99,165,FALSE())-VLOOKUP($A38,'Import OffPeak change'!$A$106:FN$202,165,FALSE())))</f>
        <v>0</v>
      </c>
      <c r="FJ38" s="193" t="n">
        <f aca="false">IF(ISERROR(VLOOKUP($A38,'Import OffPeak'!$A$3:FO$99,166,FALSE())-VLOOKUP($A38,'Import OffPeak change'!$A$106:FO$202,166,FALSE())),0,(VLOOKUP($A38,'Import OffPeak'!$A$3:FO$99,166,FALSE())-VLOOKUP($A38,'Import OffPeak change'!$A$106:FO$202,166,FALSE())))</f>
        <v>0</v>
      </c>
      <c r="FK38" s="193" t="n">
        <f aca="false">IF(ISERROR(VLOOKUP($A38,'Import OffPeak'!$A$3:FP$99,167,FALSE())-VLOOKUP($A38,'Import OffPeak change'!$A$106:FP$202,167,FALSE())),0,(VLOOKUP($A38,'Import OffPeak'!$A$3:FP$99,167,FALSE())-VLOOKUP($A38,'Import OffPeak change'!$A$106:FP$202,167,FALSE())))</f>
        <v>0</v>
      </c>
      <c r="FL38" s="193" t="n">
        <f aca="false">IF(ISERROR(VLOOKUP($A38,'Import OffPeak'!$A$3:FQ$99,168,FALSE())-VLOOKUP($A38,'Import OffPeak change'!$A$106:FQ$202,168,FALSE())),0,(VLOOKUP($A38,'Import OffPeak'!$A$3:FQ$99,168,FALSE())-VLOOKUP($A38,'Import OffPeak change'!$A$106:FQ$202,168,FALSE())))</f>
        <v>0</v>
      </c>
      <c r="FM38" s="193" t="n">
        <f aca="false">IF(ISERROR(VLOOKUP($A38,'Import OffPeak'!$A$3:FR$99,169,FALSE())-VLOOKUP($A38,'Import OffPeak change'!$A$106:FR$202,169,FALSE())),0,(VLOOKUP($A38,'Import OffPeak'!$A$3:FR$99,169,FALSE())-VLOOKUP($A38,'Import OffPeak change'!$A$106:FR$202,169,FALSE())))</f>
        <v>0</v>
      </c>
      <c r="FN38" s="193" t="n">
        <f aca="false">IF(ISERROR(VLOOKUP($A38,'Import OffPeak'!$A$3:FS$99,170,FALSE())-VLOOKUP($A38,'Import OffPeak change'!$A$106:FS$202,170,FALSE())),0,(VLOOKUP($A38,'Import OffPeak'!$A$3:FS$99,170,FALSE())-VLOOKUP($A38,'Import OffPeak change'!$A$106:FS$202,170,FALSE())))</f>
        <v>0</v>
      </c>
      <c r="FO38" s="193" t="n">
        <f aca="false">IF(ISERROR(VLOOKUP($A38,'Import OffPeak'!$A$3:FT$99,171,FALSE())-VLOOKUP($A38,'Import OffPeak change'!$A$106:FT$202,171,FALSE())),0,(VLOOKUP($A38,'Import OffPeak'!$A$3:FT$99,171,FALSE())-VLOOKUP($A38,'Import OffPeak change'!$A$106:FT$202,171,FALSE())))</f>
        <v>0</v>
      </c>
      <c r="FP38" s="193" t="n">
        <f aca="false">IF(ISERROR(VLOOKUP($A38,'Import OffPeak'!$A$3:FU$99,172,FALSE())-VLOOKUP($A38,'Import OffPeak change'!$A$106:FU$202,172,FALSE())),0,(VLOOKUP($A38,'Import OffPeak'!$A$3:FU$99,172,FALSE())-VLOOKUP($A38,'Import OffPeak change'!$A$106:FU$202,172,FALSE())))</f>
        <v>0</v>
      </c>
      <c r="FQ38" s="193" t="n">
        <f aca="false">IF(ISERROR(VLOOKUP($A38,'Import OffPeak'!$A$3:FV$99,173,FALSE())-VLOOKUP($A38,'Import OffPeak change'!$A$106:FV$202,173,FALSE())),0,(VLOOKUP($A38,'Import OffPeak'!$A$3:FV$99,173,FALSE())-VLOOKUP($A38,'Import OffPeak change'!$A$106:FV$202,173,FALSE())))</f>
        <v>0</v>
      </c>
      <c r="FR38" s="193" t="n">
        <f aca="false">IF(ISERROR(VLOOKUP($A38,'Import OffPeak'!$A$3:FW$99,174,FALSE())-VLOOKUP($A38,'Import OffPeak change'!$A$106:FW$202,174,FALSE())),0,(VLOOKUP($A38,'Import OffPeak'!$A$3:FW$99,174,FALSE())-VLOOKUP($A38,'Import OffPeak change'!$A$106:FW$202,174,FALSE())))</f>
        <v>0</v>
      </c>
      <c r="FS38" s="193" t="n">
        <f aca="false">IF(ISERROR(VLOOKUP($A38,'Import OffPeak'!$A$3:FX$99,175,FALSE())-VLOOKUP($A38,'Import OffPeak change'!$A$106:FX$202,175,FALSE())),0,(VLOOKUP($A38,'Import OffPeak'!$A$3:FX$99,175,FALSE())-VLOOKUP($A38,'Import OffPeak change'!$A$106:FX$202,175,FALSE())))</f>
        <v>0</v>
      </c>
      <c r="FT38" s="193" t="n">
        <f aca="false">IF(ISERROR(VLOOKUP($A38,'Import OffPeak'!$A$3:FY$99,176,FALSE())-VLOOKUP($A38,'Import OffPeak change'!$A$106:FY$202,176,FALSE())),0,(VLOOKUP($A38,'Import OffPeak'!$A$3:FY$99,176,FALSE())-VLOOKUP($A38,'Import OffPeak change'!$A$106:FY$202,176,FALSE())))</f>
        <v>0</v>
      </c>
      <c r="FU38" s="193" t="n">
        <f aca="false">IF(ISERROR(VLOOKUP($A38,'Import OffPeak'!$A$3:FZ$99,177,FALSE())-VLOOKUP($A38,'Import OffPeak change'!$A$106:FZ$202,177,FALSE())),0,(VLOOKUP($A38,'Import OffPeak'!$A$3:FZ$99,177,FALSE())-VLOOKUP($A38,'Import OffPeak change'!$A$106:FZ$202,177,FALSE())))</f>
        <v>0</v>
      </c>
      <c r="FV38" s="193" t="n">
        <f aca="false">IF(ISERROR(VLOOKUP($A38,'Import OffPeak'!$A$3:GA$99,178,FALSE())-VLOOKUP($A38,'Import OffPeak change'!$A$106:GA$202,178,FALSE())),0,(VLOOKUP($A38,'Import OffPeak'!$A$3:GA$99,178,FALSE())-VLOOKUP($A38,'Import OffPeak change'!$A$106:GA$202,178,FALSE())))</f>
        <v>0</v>
      </c>
      <c r="FW38" s="193" t="n">
        <f aca="false">IF(ISERROR(VLOOKUP($A38,'Import OffPeak'!$A$3:GB$99,179,FALSE())-VLOOKUP($A38,'Import OffPeak change'!$A$106:GB$202,179,FALSE())),0,(VLOOKUP($A38,'Import OffPeak'!$A$3:GB$99,179,FALSE())-VLOOKUP($A38,'Import OffPeak change'!$A$106:GB$202,179,FALSE())))</f>
        <v>0</v>
      </c>
      <c r="FX38" s="193" t="n">
        <f aca="false">IF(ISERROR(VLOOKUP($A38,'Import OffPeak'!$A$3:GC$99,180,FALSE())-VLOOKUP($A38,'Import OffPeak change'!$A$106:GC$202,180,FALSE())),0,(VLOOKUP($A38,'Import OffPeak'!$A$3:GC$99,180,FALSE())-VLOOKUP($A38,'Import OffPeak change'!$A$106:GC$202,180,FALSE())))</f>
        <v>0</v>
      </c>
      <c r="FY38" s="193" t="n">
        <f aca="false">IF(ISERROR(VLOOKUP($A38,'Import OffPeak'!$A$3:GD$99,181,FALSE())-VLOOKUP($A38,'Import OffPeak change'!$A$106:GD$202,181,FALSE())),0,(VLOOKUP($A38,'Import OffPeak'!$A$3:GD$99,181,FALSE())-VLOOKUP($A38,'Import OffPeak change'!$A$106:GD$202,181,FALSE())))</f>
        <v>0</v>
      </c>
      <c r="FZ38" s="193" t="n">
        <f aca="false">IF(ISERROR(VLOOKUP($A38,'Import OffPeak'!$A$3:GE$99,182,FALSE())-VLOOKUP($A38,'Import OffPeak change'!$A$106:GE$202,182,FALSE())),0,(VLOOKUP($A38,'Import OffPeak'!$A$3:GE$99,182,FALSE())-VLOOKUP($A38,'Import OffPeak change'!$A$106:GE$202,182,FALSE())))</f>
        <v>0</v>
      </c>
      <c r="GA38" s="193" t="n">
        <f aca="false">IF(ISERROR(VLOOKUP($A38,'Import OffPeak'!$A$3:GF$99,183,FALSE())-VLOOKUP($A38,'Import OffPeak change'!$A$106:GF$202,183,FALSE())),0,(VLOOKUP($A38,'Import OffPeak'!$A$3:GF$99,183,FALSE())-VLOOKUP($A38,'Import OffPeak change'!$A$106:GF$202,183,FALSE())))</f>
        <v>0</v>
      </c>
      <c r="GB38" s="193" t="n">
        <f aca="false">IF(ISERROR(VLOOKUP($A38,'Import OffPeak'!$A$3:GG$99,184,FALSE())-VLOOKUP($A38,'Import OffPeak change'!$A$106:GG$202,184,FALSE())),0,(VLOOKUP($A38,'Import OffPeak'!$A$3:GG$99,184,FALSE())-VLOOKUP($A38,'Import OffPeak change'!$A$106:GG$202,184,FALSE())))</f>
        <v>0</v>
      </c>
      <c r="GC38" s="193" t="n">
        <f aca="false">IF(ISERROR(VLOOKUP($A38,'Import OffPeak'!$A$3:GH$99,185,FALSE())-VLOOKUP($A38,'Import OffPeak change'!$A$106:GH$202,185,FALSE())),0,(VLOOKUP($A38,'Import OffPeak'!$A$3:GH$99,185,FALSE())-VLOOKUP($A38,'Import OffPeak change'!$A$106:GH$202,185,FALSE())))</f>
        <v>0</v>
      </c>
      <c r="GD38" s="193" t="n">
        <f aca="false">IF(ISERROR(VLOOKUP($A38,'Import OffPeak'!$A$3:GI$99,186,FALSE())-VLOOKUP($A38,'Import OffPeak change'!$A$106:GI$202,186,FALSE())),0,(VLOOKUP($A38,'Import OffPeak'!$A$3:GI$99,186,FALSE())-VLOOKUP($A38,'Import OffPeak change'!$A$106:GI$202,186,FALSE())))</f>
        <v>0</v>
      </c>
      <c r="GE38" s="193" t="n">
        <f aca="false">IF(ISERROR(VLOOKUP($A38,'Import OffPeak'!$A$3:GJ$99,187,FALSE())-VLOOKUP($A38,'Import OffPeak change'!$A$106:GJ$202,187,FALSE())),0,(VLOOKUP($A38,'Import OffPeak'!$A$3:GJ$99,187,FALSE())-VLOOKUP($A38,'Import OffPeak change'!$A$106:GJ$202,187,FALSE())))</f>
        <v>0</v>
      </c>
      <c r="GF38" s="193" t="n">
        <f aca="false">IF(ISERROR(VLOOKUP($A38,'Import OffPeak'!$A$3:GK$99,188,FALSE())-VLOOKUP($A38,'Import OffPeak change'!$A$106:GK$202,188,FALSE())),0,(VLOOKUP($A38,'Import OffPeak'!$A$3:GK$99,188,FALSE())-VLOOKUP($A38,'Import OffPeak change'!$A$106:GK$202,188,FALSE())))</f>
        <v>0</v>
      </c>
      <c r="GG38" s="193" t="n">
        <f aca="false">IF(ISERROR(VLOOKUP($A38,'Import OffPeak'!$A$3:GL$99,189,FALSE())-VLOOKUP($A38,'Import OffPeak change'!$A$106:GL$202,189,FALSE())),0,(VLOOKUP($A38,'Import OffPeak'!$A$3:GL$99,189,FALSE())-VLOOKUP($A38,'Import OffPeak change'!$A$106:GL$202,189,FALSE())))</f>
        <v>0</v>
      </c>
      <c r="GH38" s="193" t="n">
        <f aca="false">IF(ISERROR(VLOOKUP($A38,'Import OffPeak'!$A$3:GM$99,190,FALSE())-VLOOKUP($A38,'Import OffPeak change'!$A$106:GM$202,190,FALSE())),0,(VLOOKUP($A38,'Import OffPeak'!$A$3:GM$99,190,FALSE())-VLOOKUP($A38,'Import OffPeak change'!$A$106:GM$202,190,FALSE())))</f>
        <v>0</v>
      </c>
      <c r="GI38" s="193" t="n">
        <f aca="false">IF(ISERROR(VLOOKUP($A38,'Import OffPeak'!$A$3:GN$99,191,FALSE())-VLOOKUP($A38,'Import OffPeak change'!$A$106:GN$202,191,FALSE())),0,(VLOOKUP($A38,'Import OffPeak'!$A$3:GN$99,191,FALSE())-VLOOKUP($A38,'Import OffPeak change'!$A$106:GN$202,191,FALSE())))</f>
        <v>0</v>
      </c>
      <c r="GJ38" s="193" t="n">
        <f aca="false">IF(ISERROR(VLOOKUP($A38,'Import OffPeak'!$A$3:GO$99,192,FALSE())-VLOOKUP($A38,'Import OffPeak change'!$A$106:GO$202,192,FALSE())),0,(VLOOKUP($A38,'Import OffPeak'!$A$3:GO$99,192,FALSE())-VLOOKUP($A38,'Import OffPeak change'!$A$106:GO$202,192,FALSE())))</f>
        <v>0</v>
      </c>
      <c r="GK38" s="193" t="n">
        <f aca="false">IF(ISERROR(VLOOKUP($A38,'Import OffPeak'!$A$3:GP$99,193,FALSE())-VLOOKUP($A38,'Import OffPeak change'!$A$106:GP$202,193,FALSE())),0,(VLOOKUP($A38,'Import OffPeak'!$A$3:GP$99,193,FALSE())-VLOOKUP($A38,'Import OffPeak change'!$A$106:GP$202,193,FALSE())))</f>
        <v>0</v>
      </c>
      <c r="GL38" s="193" t="n">
        <f aca="false">IF(ISERROR(VLOOKUP($A38,'Import OffPeak'!$A$3:GQ$99,194,FALSE())-VLOOKUP($A38,'Import OffPeak change'!$A$106:GQ$202,194,FALSE())),0,(VLOOKUP($A38,'Import OffPeak'!$A$3:GQ$99,194,FALSE())-VLOOKUP($A38,'Import OffPeak change'!$A$106:GQ$202,194,FALSE())))</f>
        <v>0</v>
      </c>
      <c r="GM38" s="193" t="n">
        <f aca="false">IF(ISERROR(VLOOKUP($A38,'Import OffPeak'!$A$3:GR$99,195,FALSE())-VLOOKUP($A38,'Import OffPeak change'!$A$106:GR$202,195,FALSE())),0,(VLOOKUP($A38,'Import OffPeak'!$A$3:GR$99,195,FALSE())-VLOOKUP($A38,'Import OffPeak change'!$A$106:GR$202,195,FALSE())))</f>
        <v>0</v>
      </c>
      <c r="GN38" s="193" t="n">
        <f aca="false">IF(ISERROR(VLOOKUP($A38,'Import OffPeak'!$A$3:GS$99,196,FALSE())-VLOOKUP($A38,'Import OffPeak change'!$A$106:GS$202,196,FALSE())),0,(VLOOKUP($A38,'Import OffPeak'!$A$3:GS$99,196,FALSE())-VLOOKUP($A38,'Import OffPeak change'!$A$106:GS$202,196,FALSE())))</f>
        <v>0</v>
      </c>
      <c r="GO38" s="193" t="n">
        <f aca="false">IF(ISERROR(VLOOKUP($A38,'Import OffPeak'!$A$3:GT$99,197,FALSE())-VLOOKUP($A38,'Import OffPeak change'!$A$106:GT$202,197,FALSE())),0,(VLOOKUP($A38,'Import OffPeak'!$A$3:GT$99,197,FALSE())-VLOOKUP($A38,'Import OffPeak change'!$A$106:GT$202,197,FALSE())))</f>
        <v>0</v>
      </c>
      <c r="GP38" s="193" t="n">
        <f aca="false">IF(ISERROR(VLOOKUP($A38,'Import OffPeak'!$A$3:GU$99,198,FALSE())-VLOOKUP($A38,'Import OffPeak change'!$A$106:GU$202,198,FALSE())),0,(VLOOKUP($A38,'Import OffPeak'!$A$3:GU$99,198,FALSE())-VLOOKUP($A38,'Import OffPeak change'!$A$106:GU$202,198,FALSE())))</f>
        <v>0</v>
      </c>
      <c r="GQ38" s="193" t="n">
        <f aca="false">IF(ISERROR(VLOOKUP($A38,'Import OffPeak'!$A$3:GV$99,199,FALSE())-VLOOKUP($A38,'Import OffPeak change'!$A$106:GV$202,199,FALSE())),0,(VLOOKUP($A38,'Import OffPeak'!$A$3:GV$99,199,FALSE())-VLOOKUP($A38,'Import OffPeak change'!$A$106:GV$202,199,FALSE())))</f>
        <v>0</v>
      </c>
      <c r="GR38" s="193" t="n">
        <f aca="false">IF(ISERROR(VLOOKUP($A38,'Import OffPeak'!$A$3:GW$99,200,FALSE())-VLOOKUP($A38,'Import OffPeak change'!$A$106:GW$202,200,FALSE())),0,(VLOOKUP($A38,'Import OffPeak'!$A$3:GW$99,200,FALSE())-VLOOKUP($A38,'Import OffPeak change'!$A$106:GW$202,200,FALSE())))</f>
        <v>0</v>
      </c>
      <c r="GS38" s="193" t="n">
        <f aca="false">IF(ISERROR(VLOOKUP($A38,'Import OffPeak'!$A$3:GX$99,201,FALSE())-VLOOKUP($A38,'Import OffPeak change'!$A$106:GX$202,201,FALSE())),0,(VLOOKUP($A38,'Import OffPeak'!$A$3:GX$99,201,FALSE())-VLOOKUP($A38,'Import OffPeak change'!$A$106:GX$202,201,FALSE())))</f>
        <v>0</v>
      </c>
      <c r="GT38" s="193" t="n">
        <f aca="false">IF(ISERROR(VLOOKUP($A38,'Import OffPeak'!$A$3:GY$99,202,FALSE())-VLOOKUP($A38,'Import OffPeak change'!$A$106:GY$202,202,FALSE())),0,(VLOOKUP($A38,'Import OffPeak'!$A$3:GY$99,202,FALSE())-VLOOKUP($A38,'Import OffPeak change'!$A$106:GY$202,202,FALSE())))</f>
        <v>0</v>
      </c>
      <c r="GU38" s="193" t="n">
        <f aca="false">IF(ISERROR(VLOOKUP($A38,'Import OffPeak'!$A$3:GZ$99,203,FALSE())-VLOOKUP($A38,'Import OffPeak change'!$A$106:GZ$202,203,FALSE())),0,(VLOOKUP($A38,'Import OffPeak'!$A$3:GZ$99,203,FALSE())-VLOOKUP($A38,'Import OffPeak change'!$A$106:GZ$202,203,FALSE())))</f>
        <v>0</v>
      </c>
      <c r="GV38" s="193" t="n">
        <f aca="false">IF(ISERROR(VLOOKUP($A38,'Import OffPeak'!$A$3:HA$99,204,FALSE())-VLOOKUP($A38,'Import OffPeak change'!$A$106:HA$202,204,FALSE())),0,(VLOOKUP($A38,'Import OffPeak'!$A$3:HA$99,204,FALSE())-VLOOKUP($A38,'Import OffPeak change'!$A$106:HA$202,204,FALSE())))</f>
        <v>0</v>
      </c>
      <c r="GW38" s="193" t="n">
        <f aca="false">IF(ISERROR(VLOOKUP($A38,'Import OffPeak'!$A$3:HB$99,205,FALSE())-VLOOKUP($A38,'Import OffPeak change'!$A$106:HB$202,205,FALSE())),0,(VLOOKUP($A38,'Import OffPeak'!$A$3:HB$99,205,FALSE())-VLOOKUP($A38,'Import OffPeak change'!$A$106:HB$202,205,FALSE())))</f>
        <v>0</v>
      </c>
      <c r="GX38" s="193" t="n">
        <f aca="false">IF(ISERROR(VLOOKUP($A38,'Import OffPeak'!$A$3:HC$99,206,FALSE())-VLOOKUP($A38,'Import OffPeak change'!$A$106:HC$202,206,FALSE())),0,(VLOOKUP($A38,'Import OffPeak'!$A$3:HC$99,206,FALSE())-VLOOKUP($A38,'Import OffPeak change'!$A$106:HC$202,206,FALSE())))</f>
        <v>0</v>
      </c>
      <c r="GY38" s="193" t="n">
        <f aca="false">IF(ISERROR(VLOOKUP($A38,'Import OffPeak'!$A$3:HD$99,207,FALSE())-VLOOKUP($A38,'Import OffPeak change'!$A$106:HD$202,207,FALSE())),0,(VLOOKUP($A38,'Import OffPeak'!$A$3:HD$99,207,FALSE())-VLOOKUP($A38,'Import OffPeak change'!$A$106:HD$202,207,FALSE())))</f>
        <v>0</v>
      </c>
      <c r="GZ38" s="193" t="n">
        <f aca="false">IF(ISERROR(VLOOKUP($A38,'Import OffPeak'!$A$3:HE$99,208,FALSE())-VLOOKUP($A38,'Import OffPeak change'!$A$106:HE$202,208,FALSE())),0,(VLOOKUP($A38,'Import OffPeak'!$A$3:HE$99,208,FALSE())-VLOOKUP($A38,'Import OffPeak change'!$A$106:HE$202,208,FALSE())))</f>
        <v>0</v>
      </c>
      <c r="HA38" s="193" t="n">
        <f aca="false">IF(ISERROR(VLOOKUP($A38,'Import OffPeak'!$A$3:HF$99,209,FALSE())-VLOOKUP($A38,'Import OffPeak change'!$A$106:HF$202,209,FALSE())),0,(VLOOKUP($A38,'Import OffPeak'!$A$3:HF$99,209,FALSE())-VLOOKUP($A38,'Import OffPeak change'!$A$106:HF$202,209,FALSE())))</f>
        <v>0</v>
      </c>
      <c r="HB38" s="193" t="n">
        <f aca="false">IF(ISERROR(VLOOKUP($A38,'Import OffPeak'!$A$3:HG$99,210,FALSE())-VLOOKUP($A38,'Import OffPeak change'!$A$106:HG$202,210,FALSE())),0,(VLOOKUP($A38,'Import OffPeak'!$A$3:HG$99,210,FALSE())-VLOOKUP($A38,'Import OffPeak change'!$A$106:HG$202,210,FALSE())))</f>
        <v>0</v>
      </c>
      <c r="HC38" s="193" t="n">
        <f aca="false">IF(ISERROR(VLOOKUP($A38,'Import OffPeak'!$A$3:HH$99,211,FALSE())-VLOOKUP($A38,'Import OffPeak change'!$A$106:HH$202,211,FALSE())),0,(VLOOKUP($A38,'Import OffPeak'!$A$3:HH$99,211,FALSE())-VLOOKUP($A38,'Import OffPeak change'!$A$106:HH$202,211,FALSE())))</f>
        <v>0</v>
      </c>
      <c r="HD38" s="193" t="n">
        <f aca="false">IF(ISERROR(VLOOKUP($A38,'Import OffPeak'!$A$3:HI$99,212,FALSE())-VLOOKUP($A38,'Import OffPeak change'!$A$106:HI$202,212,FALSE())),0,(VLOOKUP($A38,'Import OffPeak'!$A$3:HI$99,212,FALSE())-VLOOKUP($A38,'Import OffPeak change'!$A$106:HI$202,212,FALSE())))</f>
        <v>0</v>
      </c>
      <c r="HE38" s="193" t="n">
        <f aca="false">IF(ISERROR(VLOOKUP($A38,'Import OffPeak'!$A$3:HJ$99,213,FALSE())-VLOOKUP($A38,'Import OffPeak change'!$A$106:HJ$202,213,FALSE())),0,(VLOOKUP($A38,'Import OffPeak'!$A$3:HJ$99,213,FALSE())-VLOOKUP($A38,'Import OffPeak change'!$A$106:HJ$202,213,FALSE())))</f>
        <v>0</v>
      </c>
      <c r="HF38" s="193" t="n">
        <f aca="false">IF(ISERROR(VLOOKUP($A38,'Import OffPeak'!$A$3:HK$99,214,FALSE())-VLOOKUP($A38,'Import OffPeak change'!$A$106:HK$202,214,FALSE())),0,(VLOOKUP($A38,'Import OffPeak'!$A$3:HK$99,214,FALSE())-VLOOKUP($A38,'Import OffPeak change'!$A$106:HK$202,214,FALSE())))</f>
        <v>0</v>
      </c>
      <c r="HG38" s="193" t="n">
        <f aca="false">IF(ISERROR(VLOOKUP($A38,'Import OffPeak'!$A$3:HL$99,215,FALSE())-VLOOKUP($A38,'Import OffPeak change'!$A$106:HL$202,215,FALSE())),0,(VLOOKUP($A38,'Import OffPeak'!$A$3:HL$99,215,FALSE())-VLOOKUP($A38,'Import OffPeak change'!$A$106:HL$202,215,FALSE())))</f>
        <v>0</v>
      </c>
      <c r="HH38" s="193" t="n">
        <f aca="false">IF(ISERROR(VLOOKUP($A38,'Import OffPeak'!$A$3:HM$99,216,FALSE())-VLOOKUP($A38,'Import OffPeak change'!$A$106:HM$202,216,FALSE())),0,(VLOOKUP($A38,'Import OffPeak'!$A$3:HM$99,216,FALSE())-VLOOKUP($A38,'Import OffPeak change'!$A$106:HM$202,216,FALSE())))</f>
        <v>0</v>
      </c>
      <c r="HI38" s="193" t="n">
        <f aca="false">IF(ISERROR(VLOOKUP($A38,'Import OffPeak'!$A$3:HN$99,217,FALSE())-VLOOKUP($A38,'Import OffPeak change'!$A$106:HN$202,217,FALSE())),0,(VLOOKUP($A38,'Import OffPeak'!$A$3:HN$99,217,FALSE())-VLOOKUP($A38,'Import OffPeak change'!$A$106:HN$202,217,FALSE())))</f>
        <v>0</v>
      </c>
      <c r="HJ38" s="193" t="n">
        <f aca="false">IF(ISERROR(VLOOKUP($A38,'Import OffPeak'!$A$3:HO$99,218,FALSE())-VLOOKUP($A38,'Import OffPeak change'!$A$106:HO$202,218,FALSE())),0,(VLOOKUP($A38,'Import OffPeak'!$A$3:HO$99,218,FALSE())-VLOOKUP($A38,'Import OffPeak change'!$A$106:HO$202,218,FALSE())))</f>
        <v>0</v>
      </c>
      <c r="HK38" s="193" t="n">
        <f aca="false">IF(ISERROR(VLOOKUP($A38,'Import OffPeak'!$A$3:HP$99,219,FALSE())-VLOOKUP($A38,'Import OffPeak change'!$A$106:HP$202,219,FALSE())),0,(VLOOKUP($A38,'Import OffPeak'!$A$3:HP$99,219,FALSE())-VLOOKUP($A38,'Import OffPeak change'!$A$106:HP$202,219,FALSE())))</f>
        <v>0</v>
      </c>
      <c r="HL38" s="193" t="n">
        <f aca="false">IF(ISERROR(VLOOKUP($A38,'Import OffPeak'!$A$3:HQ$99,220,FALSE())-VLOOKUP($A38,'Import OffPeak change'!$A$106:HQ$202,220,FALSE())),0,(VLOOKUP($A38,'Import OffPeak'!$A$3:HQ$99,220,FALSE())-VLOOKUP($A38,'Import OffPeak change'!$A$106:HQ$202,220,FALSE())))</f>
        <v>0</v>
      </c>
      <c r="HM38" s="193" t="n">
        <f aca="false">IF(ISERROR(VLOOKUP($A38,'Import OffPeak'!$A$3:HR$99,221,FALSE())-VLOOKUP($A38,'Import OffPeak change'!$A$106:HR$202,221,FALSE())),0,(VLOOKUP($A38,'Import OffPeak'!$A$3:HR$99,221,FALSE())-VLOOKUP($A38,'Import OffPeak change'!$A$106:HR$202,221,FALSE())))</f>
        <v>0</v>
      </c>
      <c r="HN38" s="193" t="n">
        <f aca="false">IF(ISERROR(VLOOKUP($A38,'Import OffPeak'!$A$3:HS$99,222,FALSE())-VLOOKUP($A38,'Import OffPeak change'!$A$106:HS$202,222,FALSE())),0,(VLOOKUP($A38,'Import OffPeak'!$A$3:HS$99,222,FALSE())-VLOOKUP($A38,'Import OffPeak change'!$A$106:HS$202,222,FALSE())))</f>
        <v>0</v>
      </c>
      <c r="HO38" s="193" t="n">
        <f aca="false">IF(ISERROR(VLOOKUP($A38,'Import OffPeak'!$A$3:HT$99,223,FALSE())-VLOOKUP($A38,'Import OffPeak change'!$A$106:HT$202,223,FALSE())),0,(VLOOKUP($A38,'Import OffPeak'!$A$3:HT$99,223,FALSE())-VLOOKUP($A38,'Import OffPeak change'!$A$106:HT$202,223,FALSE())))</f>
        <v>0</v>
      </c>
      <c r="HP38" s="193" t="n">
        <f aca="false">IF(ISERROR(VLOOKUP($A38,'Import OffPeak'!$A$3:HU$99,224,FALSE())-VLOOKUP($A38,'Import OffPeak change'!$A$106:HU$202,224,FALSE())),0,(VLOOKUP($A38,'Import OffPeak'!$A$3:HU$99,224,FALSE())-VLOOKUP($A38,'Import OffPeak change'!$A$106:HU$202,224,FALSE())))</f>
        <v>0</v>
      </c>
      <c r="HQ38" s="193" t="n">
        <f aca="false">IF(ISERROR(VLOOKUP($A38,'Import OffPeak'!$A$3:HV$99,225,FALSE())-VLOOKUP($A38,'Import OffPeak change'!$A$106:HV$202,225,FALSE())),0,(VLOOKUP($A38,'Import OffPeak'!$A$3:HV$99,225,FALSE())-VLOOKUP($A38,'Import OffPeak change'!$A$106:HV$202,225,FALSE())))</f>
        <v>0</v>
      </c>
      <c r="HR38" s="193" t="n">
        <f aca="false">IF(ISERROR(VLOOKUP($A38,'Import OffPeak'!$A$3:HW$99,226,FALSE())-VLOOKUP($A38,'Import OffPeak change'!$A$106:HW$202,226,FALSE())),0,(VLOOKUP($A38,'Import OffPeak'!$A$3:HW$99,226,FALSE())-VLOOKUP($A38,'Import OffPeak change'!$A$106:HW$202,226,FALSE())))</f>
        <v>0</v>
      </c>
      <c r="HS38" s="193" t="n">
        <f aca="false">IF(ISERROR(VLOOKUP($A38,'Import OffPeak'!$A$3:HX$99,227,FALSE())-VLOOKUP($A38,'Import OffPeak change'!$A$106:HX$202,227,FALSE())),0,(VLOOKUP($A38,'Import OffPeak'!$A$3:HX$99,227,FALSE())-VLOOKUP($A38,'Import OffPeak change'!$A$106:HX$202,227,FALSE())))</f>
        <v>0</v>
      </c>
      <c r="HT38" s="193" t="n">
        <f aca="false">IF(ISERROR(VLOOKUP($A38,'Import OffPeak'!$A$3:HY$99,228,FALSE())-VLOOKUP($A38,'Import OffPeak change'!$A$106:HY$202,228,FALSE())),0,(VLOOKUP($A38,'Import OffPeak'!$A$3:HY$99,228,FALSE())-VLOOKUP($A38,'Import OffPeak change'!$A$106:HY$202,228,FALSE())))</f>
        <v>0</v>
      </c>
      <c r="HU38" s="193" t="n">
        <f aca="false">IF(ISERROR(VLOOKUP($A38,'Import OffPeak'!$A$3:HZ$99,229,FALSE())-VLOOKUP($A38,'Import OffPeak change'!$A$106:HZ$202,229,FALSE())),0,(VLOOKUP($A38,'Import OffPeak'!$A$3:HZ$99,229,FALSE())-VLOOKUP($A38,'Import OffPeak change'!$A$106:HZ$202,229,FALSE())))</f>
        <v>0</v>
      </c>
      <c r="HV38" s="193" t="n">
        <f aca="false">IF(ISERROR(VLOOKUP($A38,'Import OffPeak'!$A$3:IA$99,230,FALSE())-VLOOKUP($A38,'Import OffPeak change'!$A$106:IA$202,230,FALSE())),0,(VLOOKUP($A38,'Import OffPeak'!$A$3:IA$99,230,FALSE())-VLOOKUP($A38,'Import OffPeak change'!$A$106:IA$202,230,FALSE())))</f>
        <v>0</v>
      </c>
      <c r="HW38" s="193" t="n">
        <f aca="false">IF(ISERROR(VLOOKUP($A38,'Import OffPeak'!$A$3:IB$99,231,FALSE())-VLOOKUP($A38,'Import OffPeak change'!$A$106:IB$202,231,FALSE())),0,(VLOOKUP($A38,'Import OffPeak'!$A$3:IB$99,231,FALSE())-VLOOKUP($A38,'Import OffPeak change'!$A$106:IB$202,231,FALSE())))</f>
        <v>0</v>
      </c>
      <c r="HX38" s="193" t="n">
        <f aca="false">IF(ISERROR(VLOOKUP($A38,'Import OffPeak'!$A$3:IC$99,232,FALSE())-VLOOKUP($A38,'Import OffPeak change'!$A$106:IC$202,232,FALSE())),0,(VLOOKUP($A38,'Import OffPeak'!$A$3:IC$99,232,FALSE())-VLOOKUP($A38,'Import OffPeak change'!$A$106:IC$202,232,FALSE())))</f>
        <v>0</v>
      </c>
      <c r="HY38" s="193" t="n">
        <f aca="false">IF(ISERROR(VLOOKUP($A38,'Import OffPeak'!$A$3:ID$99,233,FALSE())-VLOOKUP($A38,'Import OffPeak change'!$A$106:ID$202,233,FALSE())),0,(VLOOKUP($A38,'Import OffPeak'!$A$3:ID$99,233,FALSE())-VLOOKUP($A38,'Import OffPeak change'!$A$106:ID$202,233,FALSE())))</f>
        <v>0</v>
      </c>
      <c r="HZ38" s="193" t="n">
        <f aca="false">IF(ISERROR(VLOOKUP($A38,'Import OffPeak'!$A$3:IE$99,234,FALSE())-VLOOKUP($A38,'Import OffPeak change'!$A$106:IE$202,234,FALSE())),0,(VLOOKUP($A38,'Import OffPeak'!$A$3:IE$99,234,FALSE())-VLOOKUP($A38,'Import OffPeak change'!$A$106:IE$202,234,FALSE())))</f>
        <v>0</v>
      </c>
      <c r="IA38" s="193" t="n">
        <f aca="false">IF(ISERROR(VLOOKUP($A38,'Import OffPeak'!$A$3:IF$99,235,FALSE())-VLOOKUP($A38,'Import OffPeak change'!$A$106:IF$202,235,FALSE())),0,(VLOOKUP($A38,'Import OffPeak'!$A$3:IF$99,235,FALSE())-VLOOKUP($A38,'Import OffPeak change'!$A$106:IF$202,235,FALSE())))</f>
        <v>0</v>
      </c>
      <c r="IB38" s="193" t="n">
        <f aca="false">IF(ISERROR(VLOOKUP($A38,'Import OffPeak'!$A$3:IG$99,236,FALSE())-VLOOKUP($A38,'Import OffPeak change'!$A$106:IG$202,236,FALSE())),0,(VLOOKUP($A38,'Import OffPeak'!$A$3:IG$99,236,FALSE())-VLOOKUP($A38,'Import OffPeak change'!$A$106:IG$202,236,FALSE())))</f>
        <v>0</v>
      </c>
      <c r="IC38" s="193" t="n">
        <f aca="false">IF(ISERROR(VLOOKUP($A38,'Import OffPeak'!$A$3:IH$99,237,FALSE())-VLOOKUP($A38,'Import OffPeak change'!$A$106:IH$202,237,FALSE())),0,(VLOOKUP($A38,'Import OffPeak'!$A$3:IH$99,237,FALSE())-VLOOKUP($A38,'Import OffPeak change'!$A$106:IH$202,237,FALSE())))</f>
        <v>0</v>
      </c>
      <c r="ID38" s="193" t="n">
        <f aca="false">IF(ISERROR(VLOOKUP($A38,'Import OffPeak'!$A$3:II$99,238,FALSE())-VLOOKUP($A38,'Import OffPeak change'!$A$106:II$202,238,FALSE())),0,(VLOOKUP($A38,'Import OffPeak'!$A$3:II$99,238,FALSE())-VLOOKUP($A38,'Import OffPeak change'!$A$106:II$202,238,FALSE())))</f>
        <v>0</v>
      </c>
      <c r="IE38" s="193" t="n">
        <f aca="false">IF(ISERROR(VLOOKUP($A38,'Import OffPeak'!$A$3:IJ$99,239,FALSE())-VLOOKUP($A38,'Import OffPeak change'!$A$106:IJ$202,239,FALSE())),0,(VLOOKUP($A38,'Import OffPeak'!$A$3:IJ$99,239,FALSE())-VLOOKUP($A38,'Import OffPeak change'!$A$106:IJ$202,239,FALSE())))</f>
        <v>0</v>
      </c>
    </row>
    <row r="39" customFormat="false" ht="12.75" hidden="false" customHeight="false" outlineLevel="0" collapsed="false">
      <c r="A39" s="201" t="str">
        <f aca="false">IF('Import OffPeak'!A36=0,"",'Import OffPeak'!A36)</f>
        <v>WIND</v>
      </c>
      <c r="B39" s="193"/>
      <c r="C39" s="193"/>
      <c r="D39" s="193"/>
      <c r="E39" s="193"/>
      <c r="F39" s="193"/>
      <c r="G39" s="193" t="n">
        <f aca="false">IF(ISERROR(VLOOKUP($A39,'Import OffPeak'!$A$3:L$99,7,FALSE())-VLOOKUP($A39,'Import OffPeak change'!$A$106:L$202,7,FALSE())),0,(VLOOKUP($A39,'Import OffPeak'!$A$3:L$99,7,FALSE())-VLOOKUP($A39,'Import OffPeak change'!$A$106:L$202,7,FALSE())))</f>
        <v>0</v>
      </c>
      <c r="H39" s="193" t="n">
        <f aca="false">IF(ISERROR(VLOOKUP($A39,'Import OffPeak'!$A$3:M$99,8,FALSE())-VLOOKUP($A39,'Import OffPeak change'!$A$106:M$202,8,FALSE())),0,(VLOOKUP($A39,'Import OffPeak'!$A$3:M$99,8,FALSE())-VLOOKUP($A39,'Import OffPeak change'!$A$106:M$202,8,FALSE())))</f>
        <v>0</v>
      </c>
      <c r="I39" s="193" t="n">
        <f aca="false">IF(ISERROR(VLOOKUP($A39,'Import OffPeak'!$A$3:N$99,9,FALSE())-VLOOKUP($A39,'Import OffPeak change'!$A$106:N$202,9,FALSE())),0,(VLOOKUP($A39,'Import OffPeak'!$A$3:N$99,9,FALSE())-VLOOKUP($A39,'Import OffPeak change'!$A$106:N$202,9,FALSE())))</f>
        <v>0</v>
      </c>
      <c r="J39" s="193" t="n">
        <f aca="false">IF(ISERROR(VLOOKUP($A39,'Import OffPeak'!$A$3:O$99,10,FALSE())-VLOOKUP($A39,'Import OffPeak change'!$A$106:O$202,10,FALSE())),0,(VLOOKUP($A39,'Import OffPeak'!$A$3:O$99,10,FALSE())-VLOOKUP($A39,'Import OffPeak change'!$A$106:O$202,10,FALSE())))</f>
        <v>0</v>
      </c>
      <c r="K39" s="193" t="n">
        <f aca="false">IF(ISERROR(VLOOKUP($A39,'Import OffPeak'!$A$3:P$99,11,FALSE())-VLOOKUP($A39,'Import OffPeak change'!$A$106:P$202,11,FALSE())),0,(VLOOKUP($A39,'Import OffPeak'!$A$3:P$99,11,FALSE())-VLOOKUP($A39,'Import OffPeak change'!$A$106:P$202,11,FALSE())))</f>
        <v>0</v>
      </c>
      <c r="L39" s="193" t="n">
        <f aca="false">IF(ISERROR(VLOOKUP($A39,'Import OffPeak'!$A$3:Q$99,12,FALSE())-VLOOKUP($A39,'Import OffPeak change'!$A$106:Q$202,12,FALSE())),0,(VLOOKUP($A39,'Import OffPeak'!$A$3:Q$99,12,FALSE())-VLOOKUP($A39,'Import OffPeak change'!$A$106:Q$202,12,FALSE())))</f>
        <v>0</v>
      </c>
      <c r="M39" s="193" t="n">
        <f aca="false">IF(ISERROR(VLOOKUP($A39,'Import OffPeak'!$A$3:R$99,13,FALSE())-VLOOKUP($A39,'Import OffPeak change'!$A$106:R$202,13,FALSE())),0,(VLOOKUP($A39,'Import OffPeak'!$A$3:R$99,13,FALSE())-VLOOKUP($A39,'Import OffPeak change'!$A$106:R$202,13,FALSE())))</f>
        <v>0</v>
      </c>
      <c r="N39" s="193" t="n">
        <f aca="false">IF(ISERROR(VLOOKUP($A39,'Import OffPeak'!$A$3:S$99,14,FALSE())-VLOOKUP($A39,'Import OffPeak change'!$A$106:S$202,14,FALSE())),0,(VLOOKUP($A39,'Import OffPeak'!$A$3:S$99,14,FALSE())-VLOOKUP($A39,'Import OffPeak change'!$A$106:S$202,14,FALSE())))</f>
        <v>0</v>
      </c>
      <c r="O39" s="193" t="n">
        <f aca="false">IF(ISERROR(VLOOKUP($A39,'Import OffPeak'!$A$3:T$99,15,FALSE())-VLOOKUP($A39,'Import OffPeak change'!$A$106:T$202,15,FALSE())),0,(VLOOKUP($A39,'Import OffPeak'!$A$3:T$99,15,FALSE())-VLOOKUP($A39,'Import OffPeak change'!$A$106:T$202,15,FALSE())))</f>
        <v>0</v>
      </c>
      <c r="P39" s="193" t="n">
        <f aca="false">IF(ISERROR(VLOOKUP($A39,'Import OffPeak'!$A$3:U$99,16,FALSE())-VLOOKUP($A39,'Import OffPeak change'!$A$106:U$202,16,FALSE())),0,(VLOOKUP($A39,'Import OffPeak'!$A$3:U$99,16,FALSE())-VLOOKUP($A39,'Import OffPeak change'!$A$106:U$202,16,FALSE())))</f>
        <v>0</v>
      </c>
      <c r="Q39" s="193" t="n">
        <f aca="false">IF(ISERROR(VLOOKUP($A39,'Import OffPeak'!$A$3:V$99,17,FALSE())-VLOOKUP($A39,'Import OffPeak change'!$A$106:V$202,17,FALSE())),0,(VLOOKUP($A39,'Import OffPeak'!$A$3:V$99,17,FALSE())-VLOOKUP($A39,'Import OffPeak change'!$A$106:V$202,17,FALSE())))</f>
        <v>0</v>
      </c>
      <c r="R39" s="193" t="n">
        <f aca="false">IF(ISERROR(VLOOKUP($A39,'Import OffPeak'!$A$3:W$99,18,FALSE())-VLOOKUP($A39,'Import OffPeak change'!$A$106:W$202,18,FALSE())),0,(VLOOKUP($A39,'Import OffPeak'!$A$3:W$99,18,FALSE())-VLOOKUP($A39,'Import OffPeak change'!$A$106:W$202,18,FALSE())))</f>
        <v>0</v>
      </c>
      <c r="S39" s="193" t="n">
        <f aca="false">IF(ISERROR(VLOOKUP($A39,'Import OffPeak'!$A$3:X$99,19,FALSE())-VLOOKUP($A39,'Import OffPeak change'!$A$106:X$202,19,FALSE())),0,(VLOOKUP($A39,'Import OffPeak'!$A$3:X$99,19,FALSE())-VLOOKUP($A39,'Import OffPeak change'!$A$106:X$202,19,FALSE())))</f>
        <v>0</v>
      </c>
      <c r="T39" s="193" t="n">
        <f aca="false">IF(ISERROR(VLOOKUP($A39,'Import OffPeak'!$A$3:Y$99,20,FALSE())-VLOOKUP($A39,'Import OffPeak change'!$A$106:Y$202,20,FALSE())),0,(VLOOKUP($A39,'Import OffPeak'!$A$3:Y$99,20,FALSE())-VLOOKUP($A39,'Import OffPeak change'!$A$106:Y$202,20,FALSE())))</f>
        <v>0</v>
      </c>
      <c r="U39" s="193" t="n">
        <f aca="false">IF(ISERROR(VLOOKUP($A39,'Import OffPeak'!$A$3:Z$99,21,FALSE())-VLOOKUP($A39,'Import OffPeak change'!$A$106:Z$202,21,FALSE())),0,(VLOOKUP($A39,'Import OffPeak'!$A$3:Z$99,21,FALSE())-VLOOKUP($A39,'Import OffPeak change'!$A$106:Z$202,21,FALSE())))</f>
        <v>0</v>
      </c>
      <c r="V39" s="193" t="n">
        <f aca="false">IF(ISERROR(VLOOKUP($A39,'Import OffPeak'!$A$3:AA$99,22,FALSE())-VLOOKUP($A39,'Import OffPeak change'!$A$106:AA$202,22,FALSE())),0,(VLOOKUP($A39,'Import OffPeak'!$A$3:AA$99,22,FALSE())-VLOOKUP($A39,'Import OffPeak change'!$A$106:AA$202,22,FALSE())))</f>
        <v>0</v>
      </c>
      <c r="W39" s="193" t="n">
        <f aca="false">IF(ISERROR(VLOOKUP($A39,'Import OffPeak'!$A$3:AB$99,23,FALSE())-VLOOKUP($A39,'Import OffPeak change'!$A$106:AB$202,23,FALSE())),0,(VLOOKUP($A39,'Import OffPeak'!$A$3:AB$99,23,FALSE())-VLOOKUP($A39,'Import OffPeak change'!$A$106:AB$202,23,FALSE())))</f>
        <v>0</v>
      </c>
      <c r="X39" s="193" t="n">
        <f aca="false">IF(ISERROR(VLOOKUP($A39,'Import OffPeak'!$A$3:AC$99,24,FALSE())-VLOOKUP($A39,'Import OffPeak change'!$A$106:AC$202,24,FALSE())),0,(VLOOKUP($A39,'Import OffPeak'!$A$3:AC$99,24,FALSE())-VLOOKUP($A39,'Import OffPeak change'!$A$106:AC$202,24,FALSE())))</f>
        <v>0</v>
      </c>
      <c r="Y39" s="193" t="n">
        <f aca="false">IF(ISERROR(VLOOKUP($A39,'Import OffPeak'!$A$3:AD$99,25,FALSE())-VLOOKUP($A39,'Import OffPeak change'!$A$106:AD$202,25,FALSE())),0,(VLOOKUP($A39,'Import OffPeak'!$A$3:AD$99,25,FALSE())-VLOOKUP($A39,'Import OffPeak change'!$A$106:AD$202,25,FALSE())))</f>
        <v>0</v>
      </c>
      <c r="Z39" s="193" t="n">
        <f aca="false">IF(ISERROR(VLOOKUP($A39,'Import OffPeak'!$A$3:AE$99,26,FALSE())-VLOOKUP($A39,'Import OffPeak change'!$A$106:AE$202,26,FALSE())),0,(VLOOKUP($A39,'Import OffPeak'!$A$3:AE$99,26,FALSE())-VLOOKUP($A39,'Import OffPeak change'!$A$106:AE$202,26,FALSE())))</f>
        <v>0</v>
      </c>
      <c r="AA39" s="193" t="n">
        <f aca="false">IF(ISERROR(VLOOKUP($A39,'Import OffPeak'!$A$3:AF$99,27,FALSE())-VLOOKUP($A39,'Import OffPeak change'!$A$106:AF$202,27,FALSE())),0,(VLOOKUP($A39,'Import OffPeak'!$A$3:AF$99,27,FALSE())-VLOOKUP($A39,'Import OffPeak change'!$A$106:AF$202,27,FALSE())))</f>
        <v>0</v>
      </c>
      <c r="AB39" s="193" t="n">
        <f aca="false">IF(ISERROR(VLOOKUP($A39,'Import OffPeak'!$A$3:AG$99,28,FALSE())-VLOOKUP($A39,'Import OffPeak change'!$A$106:AG$202,28,FALSE())),0,(VLOOKUP($A39,'Import OffPeak'!$A$3:AG$99,28,FALSE())-VLOOKUP($A39,'Import OffPeak change'!$A$106:AG$202,28,FALSE())))</f>
        <v>0</v>
      </c>
      <c r="AC39" s="193" t="n">
        <f aca="false">IF(ISERROR(VLOOKUP($A39,'Import OffPeak'!$A$3:AH$99,29,FALSE())-VLOOKUP($A39,'Import OffPeak change'!$A$106:AH$202,29,FALSE())),0,(VLOOKUP($A39,'Import OffPeak'!$A$3:AH$99,29,FALSE())-VLOOKUP($A39,'Import OffPeak change'!$A$106:AH$202,29,FALSE())))</f>
        <v>0</v>
      </c>
      <c r="AD39" s="193" t="n">
        <f aca="false">IF(ISERROR(VLOOKUP($A39,'Import OffPeak'!$A$3:AI$99,30,FALSE())-VLOOKUP($A39,'Import OffPeak change'!$A$106:AI$202,30,FALSE())),0,(VLOOKUP($A39,'Import OffPeak'!$A$3:AI$99,30,FALSE())-VLOOKUP($A39,'Import OffPeak change'!$A$106:AI$202,30,FALSE())))</f>
        <v>0</v>
      </c>
      <c r="AE39" s="193" t="n">
        <f aca="false">IF(ISERROR(VLOOKUP($A39,'Import OffPeak'!$A$3:AJ$99,31,FALSE())-VLOOKUP($A39,'Import OffPeak change'!$A$106:AJ$202,31,FALSE())),0,(VLOOKUP($A39,'Import OffPeak'!$A$3:AJ$99,31,FALSE())-VLOOKUP($A39,'Import OffPeak change'!$A$106:AJ$202,31,FALSE())))</f>
        <v>0</v>
      </c>
      <c r="AF39" s="193" t="n">
        <f aca="false">IF(ISERROR(VLOOKUP($A39,'Import OffPeak'!$A$3:AK$99,32,FALSE())-VLOOKUP($A39,'Import OffPeak change'!$A$106:AK$202,32,FALSE())),0,(VLOOKUP($A39,'Import OffPeak'!$A$3:AK$99,32,FALSE())-VLOOKUP($A39,'Import OffPeak change'!$A$106:AK$202,32,FALSE())))</f>
        <v>0</v>
      </c>
      <c r="AG39" s="193" t="n">
        <f aca="false">IF(ISERROR(VLOOKUP($A39,'Import OffPeak'!$A$3:AL$99,33,FALSE())-VLOOKUP($A39,'Import OffPeak change'!$A$106:AL$202,33,FALSE())),0,(VLOOKUP($A39,'Import OffPeak'!$A$3:AL$99,33,FALSE())-VLOOKUP($A39,'Import OffPeak change'!$A$106:AL$202,33,FALSE())))</f>
        <v>0</v>
      </c>
      <c r="AH39" s="193" t="n">
        <f aca="false">IF(ISERROR(VLOOKUP($A39,'Import OffPeak'!$A$3:AM$99,34,FALSE())-VLOOKUP($A39,'Import OffPeak change'!$A$106:AM$202,34,FALSE())),0,(VLOOKUP($A39,'Import OffPeak'!$A$3:AM$99,34,FALSE())-VLOOKUP($A39,'Import OffPeak change'!$A$106:AM$202,34,FALSE())))</f>
        <v>0</v>
      </c>
      <c r="AI39" s="193" t="n">
        <f aca="false">IF(ISERROR(VLOOKUP($A39,'Import OffPeak'!$A$3:AN$99,35,FALSE())-VLOOKUP($A39,'Import OffPeak change'!$A$106:AN$202,35,FALSE())),0,(VLOOKUP($A39,'Import OffPeak'!$A$3:AN$99,35,FALSE())-VLOOKUP($A39,'Import OffPeak change'!$A$106:AN$202,35,FALSE())))</f>
        <v>0</v>
      </c>
      <c r="AJ39" s="193" t="n">
        <f aca="false">IF(ISERROR(VLOOKUP($A39,'Import OffPeak'!$A$3:AO$99,36,FALSE())-VLOOKUP($A39,'Import OffPeak change'!$A$106:AO$202,36,FALSE())),0,(VLOOKUP($A39,'Import OffPeak'!$A$3:AO$99,36,FALSE())-VLOOKUP($A39,'Import OffPeak change'!$A$106:AO$202,36,FALSE())))</f>
        <v>0</v>
      </c>
      <c r="AK39" s="193" t="n">
        <f aca="false">IF(ISERROR(VLOOKUP($A39,'Import OffPeak'!$A$3:AP$99,37,FALSE())-VLOOKUP($A39,'Import OffPeak change'!$A$106:AP$202,37,FALSE())),0,(VLOOKUP($A39,'Import OffPeak'!$A$3:AP$99,37,FALSE())-VLOOKUP($A39,'Import OffPeak change'!$A$106:AP$202,37,FALSE())))</f>
        <v>0</v>
      </c>
      <c r="AL39" s="193" t="n">
        <f aca="false">IF(ISERROR(VLOOKUP($A39,'Import OffPeak'!$A$3:AQ$99,38,FALSE())-VLOOKUP($A39,'Import OffPeak change'!$A$106:AQ$202,38,FALSE())),0,(VLOOKUP($A39,'Import OffPeak'!$A$3:AQ$99,38,FALSE())-VLOOKUP($A39,'Import OffPeak change'!$A$106:AQ$202,38,FALSE())))</f>
        <v>0</v>
      </c>
      <c r="AM39" s="193" t="n">
        <f aca="false">IF(ISERROR(VLOOKUP($A39,'Import OffPeak'!$A$3:AR$99,39,FALSE())-VLOOKUP($A39,'Import OffPeak change'!$A$106:AR$202,39,FALSE())),0,(VLOOKUP($A39,'Import OffPeak'!$A$3:AR$99,39,FALSE())-VLOOKUP($A39,'Import OffPeak change'!$A$106:AR$202,39,FALSE())))</f>
        <v>0</v>
      </c>
      <c r="AN39" s="193" t="n">
        <f aca="false">IF(ISERROR(VLOOKUP($A39,'Import OffPeak'!$A$3:AS$99,40,FALSE())-VLOOKUP($A39,'Import OffPeak change'!$A$106:AS$202,40,FALSE())),0,(VLOOKUP($A39,'Import OffPeak'!$A$3:AS$99,40,FALSE())-VLOOKUP($A39,'Import OffPeak change'!$A$106:AS$202,40,FALSE())))</f>
        <v>0</v>
      </c>
      <c r="AO39" s="193" t="n">
        <f aca="false">IF(ISERROR(VLOOKUP($A39,'Import OffPeak'!$A$3:AT$99,41,FALSE())-VLOOKUP($A39,'Import OffPeak change'!$A$106:AT$202,41,FALSE())),0,(VLOOKUP($A39,'Import OffPeak'!$A$3:AT$99,41,FALSE())-VLOOKUP($A39,'Import OffPeak change'!$A$106:AT$202,41,FALSE())))</f>
        <v>0</v>
      </c>
      <c r="AP39" s="193" t="n">
        <f aca="false">IF(ISERROR(VLOOKUP($A39,'Import OffPeak'!$A$3:AU$99,42,FALSE())-VLOOKUP($A39,'Import OffPeak change'!$A$106:AU$202,42,FALSE())),0,(VLOOKUP($A39,'Import OffPeak'!$A$3:AU$99,42,FALSE())-VLOOKUP($A39,'Import OffPeak change'!$A$106:AU$202,42,FALSE())))</f>
        <v>0</v>
      </c>
      <c r="AQ39" s="193" t="n">
        <f aca="false">IF(ISERROR(VLOOKUP($A39,'Import OffPeak'!$A$3:AV$99,43,FALSE())-VLOOKUP($A39,'Import OffPeak change'!$A$106:AV$202,43,FALSE())),0,(VLOOKUP($A39,'Import OffPeak'!$A$3:AV$99,43,FALSE())-VLOOKUP($A39,'Import OffPeak change'!$A$106:AV$202,43,FALSE())))</f>
        <v>0</v>
      </c>
      <c r="AR39" s="193" t="n">
        <f aca="false">IF(ISERROR(VLOOKUP($A39,'Import OffPeak'!$A$3:AW$99,44,FALSE())-VLOOKUP($A39,'Import OffPeak change'!$A$106:AW$202,44,FALSE())),0,(VLOOKUP($A39,'Import OffPeak'!$A$3:AW$99,44,FALSE())-VLOOKUP($A39,'Import OffPeak change'!$A$106:AW$202,44,FALSE())))</f>
        <v>0</v>
      </c>
      <c r="AS39" s="193" t="n">
        <f aca="false">IF(ISERROR(VLOOKUP($A39,'Import OffPeak'!$A$3:AX$99,45,FALSE())-VLOOKUP($A39,'Import OffPeak change'!$A$106:AX$202,45,FALSE())),0,(VLOOKUP($A39,'Import OffPeak'!$A$3:AX$99,45,FALSE())-VLOOKUP($A39,'Import OffPeak change'!$A$106:AX$202,45,FALSE())))</f>
        <v>0</v>
      </c>
      <c r="AT39" s="193" t="n">
        <f aca="false">IF(ISERROR(VLOOKUP($A39,'Import OffPeak'!$A$3:AY$99,46,FALSE())-VLOOKUP($A39,'Import OffPeak change'!$A$106:AY$202,46,FALSE())),0,(VLOOKUP($A39,'Import OffPeak'!$A$3:AY$99,46,FALSE())-VLOOKUP($A39,'Import OffPeak change'!$A$106:AY$202,46,FALSE())))</f>
        <v>0</v>
      </c>
      <c r="AU39" s="193" t="n">
        <f aca="false">IF(ISERROR(VLOOKUP($A39,'Import OffPeak'!$A$3:AZ$99,47,FALSE())-VLOOKUP($A39,'Import OffPeak change'!$A$106:AZ$202,47,FALSE())),0,(VLOOKUP($A39,'Import OffPeak'!$A$3:AZ$99,47,FALSE())-VLOOKUP($A39,'Import OffPeak change'!$A$106:AZ$202,47,FALSE())))</f>
        <v>0</v>
      </c>
      <c r="AV39" s="193" t="n">
        <f aca="false">IF(ISERROR(VLOOKUP($A39,'Import OffPeak'!$A$3:BA$99,48,FALSE())-VLOOKUP($A39,'Import OffPeak change'!$A$106:BA$202,48,FALSE())),0,(VLOOKUP($A39,'Import OffPeak'!$A$3:BA$99,48,FALSE())-VLOOKUP($A39,'Import OffPeak change'!$A$106:BA$202,48,FALSE())))</f>
        <v>0</v>
      </c>
      <c r="AW39" s="193" t="n">
        <f aca="false">IF(ISERROR(VLOOKUP($A39,'Import OffPeak'!$A$3:BB$99,49,FALSE())-VLOOKUP($A39,'Import OffPeak change'!$A$106:BB$202,49,FALSE())),0,(VLOOKUP($A39,'Import OffPeak'!$A$3:BB$99,49,FALSE())-VLOOKUP($A39,'Import OffPeak change'!$A$106:BB$202,49,FALSE())))</f>
        <v>0</v>
      </c>
      <c r="AX39" s="193" t="n">
        <f aca="false">IF(ISERROR(VLOOKUP($A39,'Import OffPeak'!$A$3:BC$99,50,FALSE())-VLOOKUP($A39,'Import OffPeak change'!$A$106:BC$202,50,FALSE())),0,(VLOOKUP($A39,'Import OffPeak'!$A$3:BC$99,50,FALSE())-VLOOKUP($A39,'Import OffPeak change'!$A$106:BC$202,50,FALSE())))</f>
        <v>0</v>
      </c>
      <c r="AY39" s="193" t="n">
        <f aca="false">IF(ISERROR(VLOOKUP($A39,'Import OffPeak'!$A$3:BD$99,51,FALSE())-VLOOKUP($A39,'Import OffPeak change'!$A$106:BD$202,51,FALSE())),0,(VLOOKUP($A39,'Import OffPeak'!$A$3:BD$99,51,FALSE())-VLOOKUP($A39,'Import OffPeak change'!$A$106:BD$202,51,FALSE())))</f>
        <v>0</v>
      </c>
      <c r="AZ39" s="193" t="n">
        <f aca="false">IF(ISERROR(VLOOKUP($A39,'Import OffPeak'!$A$3:BE$99,52,FALSE())-VLOOKUP($A39,'Import OffPeak change'!$A$106:BE$202,52,FALSE())),0,(VLOOKUP($A39,'Import OffPeak'!$A$3:BE$99,52,FALSE())-VLOOKUP($A39,'Import OffPeak change'!$A$106:BE$202,52,FALSE())))</f>
        <v>0</v>
      </c>
      <c r="BA39" s="193" t="n">
        <f aca="false">IF(ISERROR(VLOOKUP($A39,'Import OffPeak'!$A$3:BF$99,53,FALSE())-VLOOKUP($A39,'Import OffPeak change'!$A$106:BF$202,53,FALSE())),0,(VLOOKUP($A39,'Import OffPeak'!$A$3:BF$99,53,FALSE())-VLOOKUP($A39,'Import OffPeak change'!$A$106:BF$202,53,FALSE())))</f>
        <v>0</v>
      </c>
      <c r="BB39" s="193" t="n">
        <f aca="false">IF(ISERROR(VLOOKUP($A39,'Import OffPeak'!$A$3:BG$99,54,FALSE())-VLOOKUP($A39,'Import OffPeak change'!$A$106:BG$202,54,FALSE())),0,(VLOOKUP($A39,'Import OffPeak'!$A$3:BG$99,54,FALSE())-VLOOKUP($A39,'Import OffPeak change'!$A$106:BG$202,54,FALSE())))</f>
        <v>0</v>
      </c>
      <c r="BC39" s="193" t="n">
        <f aca="false">IF(ISERROR(VLOOKUP($A39,'Import OffPeak'!$A$3:BH$99,55,FALSE())-VLOOKUP($A39,'Import OffPeak change'!$A$106:BH$202,55,FALSE())),0,(VLOOKUP($A39,'Import OffPeak'!$A$3:BH$99,55,FALSE())-VLOOKUP($A39,'Import OffPeak change'!$A$106:BH$202,55,FALSE())))</f>
        <v>0</v>
      </c>
      <c r="BD39" s="193" t="n">
        <f aca="false">IF(ISERROR(VLOOKUP($A39,'Import OffPeak'!$A$3:BI$99,56,FALSE())-VLOOKUP($A39,'Import OffPeak change'!$A$106:BI$202,56,FALSE())),0,(VLOOKUP($A39,'Import OffPeak'!$A$3:BI$99,56,FALSE())-VLOOKUP($A39,'Import OffPeak change'!$A$106:BI$202,56,FALSE())))</f>
        <v>0</v>
      </c>
      <c r="BE39" s="193" t="n">
        <f aca="false">IF(ISERROR(VLOOKUP($A39,'Import OffPeak'!$A$3:BJ$99,57,FALSE())-VLOOKUP($A39,'Import OffPeak change'!$A$106:BJ$202,57,FALSE())),0,(VLOOKUP($A39,'Import OffPeak'!$A$3:BJ$99,57,FALSE())-VLOOKUP($A39,'Import OffPeak change'!$A$106:BJ$202,57,FALSE())))</f>
        <v>0</v>
      </c>
      <c r="BF39" s="193" t="n">
        <f aca="false">IF(ISERROR(VLOOKUP($A39,'Import OffPeak'!$A$3:BK$99,58,FALSE())-VLOOKUP($A39,'Import OffPeak change'!$A$106:BK$202,58,FALSE())),0,(VLOOKUP($A39,'Import OffPeak'!$A$3:BK$99,58,FALSE())-VLOOKUP($A39,'Import OffPeak change'!$A$106:BK$202,58,FALSE())))</f>
        <v>0</v>
      </c>
      <c r="BG39" s="193" t="n">
        <f aca="false">IF(ISERROR(VLOOKUP($A39,'Import OffPeak'!$A$3:BL$99,59,FALSE())-VLOOKUP($A39,'Import OffPeak change'!$A$106:BL$202,59,FALSE())),0,(VLOOKUP($A39,'Import OffPeak'!$A$3:BL$99,59,FALSE())-VLOOKUP($A39,'Import OffPeak change'!$A$106:BL$202,59,FALSE())))</f>
        <v>0</v>
      </c>
      <c r="BH39" s="193" t="n">
        <f aca="false">IF(ISERROR(VLOOKUP($A39,'Import OffPeak'!$A$3:BM$99,60,FALSE())-VLOOKUP($A39,'Import OffPeak change'!$A$106:BM$202,60,FALSE())),0,(VLOOKUP($A39,'Import OffPeak'!$A$3:BM$99,60,FALSE())-VLOOKUP($A39,'Import OffPeak change'!$A$106:BM$202,60,FALSE())))</f>
        <v>0</v>
      </c>
      <c r="BI39" s="193" t="n">
        <f aca="false">IF(ISERROR(VLOOKUP($A39,'Import OffPeak'!$A$3:BN$99,61,FALSE())-VLOOKUP($A39,'Import OffPeak change'!$A$106:BN$202,61,FALSE())),0,(VLOOKUP($A39,'Import OffPeak'!$A$3:BN$99,61,FALSE())-VLOOKUP($A39,'Import OffPeak change'!$A$106:BN$202,61,FALSE())))</f>
        <v>0</v>
      </c>
      <c r="BJ39" s="193" t="n">
        <f aca="false">IF(ISERROR(VLOOKUP($A39,'Import OffPeak'!$A$3:BO$99,62,FALSE())-VLOOKUP($A39,'Import OffPeak change'!$A$106:BO$202,62,FALSE())),0,(VLOOKUP($A39,'Import OffPeak'!$A$3:BO$99,62,FALSE())-VLOOKUP($A39,'Import OffPeak change'!$A$106:BO$202,62,FALSE())))</f>
        <v>0</v>
      </c>
      <c r="BK39" s="193" t="n">
        <f aca="false">IF(ISERROR(VLOOKUP($A39,'Import OffPeak'!$A$3:BP$99,63,FALSE())-VLOOKUP($A39,'Import OffPeak change'!$A$106:BP$202,63,FALSE())),0,(VLOOKUP($A39,'Import OffPeak'!$A$3:BP$99,63,FALSE())-VLOOKUP($A39,'Import OffPeak change'!$A$106:BP$202,63,FALSE())))</f>
        <v>0</v>
      </c>
      <c r="BL39" s="193" t="n">
        <f aca="false">IF(ISERROR(VLOOKUP($A39,'Import OffPeak'!$A$3:BQ$99,64,FALSE())-VLOOKUP($A39,'Import OffPeak change'!$A$106:BQ$202,64,FALSE())),0,(VLOOKUP($A39,'Import OffPeak'!$A$3:BQ$99,64,FALSE())-VLOOKUP($A39,'Import OffPeak change'!$A$106:BQ$202,64,FALSE())))</f>
        <v>0</v>
      </c>
      <c r="BM39" s="193" t="n">
        <f aca="false">IF(ISERROR(VLOOKUP($A39,'Import OffPeak'!$A$3:BR$99,65,FALSE())-VLOOKUP($A39,'Import OffPeak change'!$A$106:BR$202,65,FALSE())),0,(VLOOKUP($A39,'Import OffPeak'!$A$3:BR$99,65,FALSE())-VLOOKUP($A39,'Import OffPeak change'!$A$106:BR$202,65,FALSE())))</f>
        <v>0</v>
      </c>
      <c r="BN39" s="193" t="n">
        <f aca="false">IF(ISERROR(VLOOKUP($A39,'Import OffPeak'!$A$3:BS$99,66,FALSE())-VLOOKUP($A39,'Import OffPeak change'!$A$106:BS$202,66,FALSE())),0,(VLOOKUP($A39,'Import OffPeak'!$A$3:BS$99,66,FALSE())-VLOOKUP($A39,'Import OffPeak change'!$A$106:BS$202,66,FALSE())))</f>
        <v>0</v>
      </c>
      <c r="BO39" s="193" t="n">
        <f aca="false">IF(ISERROR(VLOOKUP($A39,'Import OffPeak'!$A$3:BT$99,67,FALSE())-VLOOKUP($A39,'Import OffPeak change'!$A$106:BT$202,67,FALSE())),0,(VLOOKUP($A39,'Import OffPeak'!$A$3:BT$99,67,FALSE())-VLOOKUP($A39,'Import OffPeak change'!$A$106:BT$202,67,FALSE())))</f>
        <v>0</v>
      </c>
      <c r="BP39" s="193" t="n">
        <f aca="false">IF(ISERROR(VLOOKUP($A39,'Import OffPeak'!$A$3:BU$99,68,FALSE())-VLOOKUP($A39,'Import OffPeak change'!$A$106:BU$202,68,FALSE())),0,(VLOOKUP($A39,'Import OffPeak'!$A$3:BU$99,68,FALSE())-VLOOKUP($A39,'Import OffPeak change'!$A$106:BU$202,68,FALSE())))</f>
        <v>0</v>
      </c>
      <c r="BQ39" s="193" t="n">
        <f aca="false">IF(ISERROR(VLOOKUP($A39,'Import OffPeak'!$A$3:BV$99,69,FALSE())-VLOOKUP($A39,'Import OffPeak change'!$A$106:BV$202,69,FALSE())),0,(VLOOKUP($A39,'Import OffPeak'!$A$3:BV$99,69,FALSE())-VLOOKUP($A39,'Import OffPeak change'!$A$106:BV$202,69,FALSE())))</f>
        <v>0</v>
      </c>
      <c r="BR39" s="193" t="n">
        <f aca="false">IF(ISERROR(VLOOKUP($A39,'Import OffPeak'!$A$3:BW$99,70,FALSE())-VLOOKUP($A39,'Import OffPeak change'!$A$106:BW$202,70,FALSE())),0,(VLOOKUP($A39,'Import OffPeak'!$A$3:BW$99,70,FALSE())-VLOOKUP($A39,'Import OffPeak change'!$A$106:BW$202,70,FALSE())))</f>
        <v>0</v>
      </c>
      <c r="BS39" s="193" t="n">
        <f aca="false">IF(ISERROR(VLOOKUP($A39,'Import OffPeak'!$A$3:BX$99,71,FALSE())-VLOOKUP($A39,'Import OffPeak change'!$A$106:BX$202,71,FALSE())),0,(VLOOKUP($A39,'Import OffPeak'!$A$3:BX$99,71,FALSE())-VLOOKUP($A39,'Import OffPeak change'!$A$106:BX$202,71,FALSE())))</f>
        <v>0</v>
      </c>
      <c r="BT39" s="193" t="n">
        <f aca="false">IF(ISERROR(VLOOKUP($A39,'Import OffPeak'!$A$3:BY$99,72,FALSE())-VLOOKUP($A39,'Import OffPeak change'!$A$106:BY$202,72,FALSE())),0,(VLOOKUP($A39,'Import OffPeak'!$A$3:BY$99,72,FALSE())-VLOOKUP($A39,'Import OffPeak change'!$A$106:BY$202,72,FALSE())))</f>
        <v>0</v>
      </c>
      <c r="BU39" s="193" t="n">
        <f aca="false">IF(ISERROR(VLOOKUP($A39,'Import OffPeak'!$A$3:BZ$99,73,FALSE())-VLOOKUP($A39,'Import OffPeak change'!$A$106:BZ$202,73,FALSE())),0,(VLOOKUP($A39,'Import OffPeak'!$A$3:BZ$99,73,FALSE())-VLOOKUP($A39,'Import OffPeak change'!$A$106:BZ$202,73,FALSE())))</f>
        <v>0</v>
      </c>
      <c r="BV39" s="193" t="n">
        <f aca="false">IF(ISERROR(VLOOKUP($A39,'Import OffPeak'!$A$3:CA$99,74,FALSE())-VLOOKUP($A39,'Import OffPeak change'!$A$106:CA$202,74,FALSE())),0,(VLOOKUP($A39,'Import OffPeak'!$A$3:CA$99,74,FALSE())-VLOOKUP($A39,'Import OffPeak change'!$A$106:CA$202,74,FALSE())))</f>
        <v>0</v>
      </c>
      <c r="BW39" s="193" t="n">
        <f aca="false">IF(ISERROR(VLOOKUP($A39,'Import OffPeak'!$A$3:CB$99,75,FALSE())-VLOOKUP($A39,'Import OffPeak change'!$A$106:CB$202,75,FALSE())),0,(VLOOKUP($A39,'Import OffPeak'!$A$3:CB$99,75,FALSE())-VLOOKUP($A39,'Import OffPeak change'!$A$106:CB$202,75,FALSE())))</f>
        <v>0</v>
      </c>
      <c r="BX39" s="193" t="n">
        <f aca="false">IF(ISERROR(VLOOKUP($A39,'Import OffPeak'!$A$3:CC$99,76,FALSE())-VLOOKUP($A39,'Import OffPeak change'!$A$106:CC$202,76,FALSE())),0,(VLOOKUP($A39,'Import OffPeak'!$A$3:CC$99,76,FALSE())-VLOOKUP($A39,'Import OffPeak change'!$A$106:CC$202,76,FALSE())))</f>
        <v>0</v>
      </c>
      <c r="BY39" s="193" t="n">
        <f aca="false">IF(ISERROR(VLOOKUP($A39,'Import OffPeak'!$A$3:CD$99,77,FALSE())-VLOOKUP($A39,'Import OffPeak change'!$A$106:CD$202,77,FALSE())),0,(VLOOKUP($A39,'Import OffPeak'!$A$3:CD$99,77,FALSE())-VLOOKUP($A39,'Import OffPeak change'!$A$106:CD$202,77,FALSE())))</f>
        <v>0</v>
      </c>
      <c r="BZ39" s="193" t="n">
        <f aca="false">IF(ISERROR(VLOOKUP($A39,'Import OffPeak'!$A$3:CE$99,78,FALSE())-VLOOKUP($A39,'Import OffPeak change'!$A$106:CE$202,78,FALSE())),0,(VLOOKUP($A39,'Import OffPeak'!$A$3:CE$99,78,FALSE())-VLOOKUP($A39,'Import OffPeak change'!$A$106:CE$202,78,FALSE())))</f>
        <v>0</v>
      </c>
      <c r="CA39" s="193" t="n">
        <f aca="false">IF(ISERROR(VLOOKUP($A39,'Import OffPeak'!$A$3:CF$99,79,FALSE())-VLOOKUP($A39,'Import OffPeak change'!$A$106:CF$202,79,FALSE())),0,(VLOOKUP($A39,'Import OffPeak'!$A$3:CF$99,79,FALSE())-VLOOKUP($A39,'Import OffPeak change'!$A$106:CF$202,79,FALSE())))</f>
        <v>0</v>
      </c>
      <c r="CB39" s="193" t="n">
        <f aca="false">IF(ISERROR(VLOOKUP($A39,'Import OffPeak'!$A$3:CG$99,80,FALSE())-VLOOKUP($A39,'Import OffPeak change'!$A$106:CG$202,80,FALSE())),0,(VLOOKUP($A39,'Import OffPeak'!$A$3:CG$99,80,FALSE())-VLOOKUP($A39,'Import OffPeak change'!$A$106:CG$202,80,FALSE())))</f>
        <v>0</v>
      </c>
      <c r="CC39" s="193" t="n">
        <f aca="false">IF(ISERROR(VLOOKUP($A39,'Import OffPeak'!$A$3:CH$99,81,FALSE())-VLOOKUP($A39,'Import OffPeak change'!$A$106:CH$202,81,FALSE())),0,(VLOOKUP($A39,'Import OffPeak'!$A$3:CH$99,81,FALSE())-VLOOKUP($A39,'Import OffPeak change'!$A$106:CH$202,81,FALSE())))</f>
        <v>0</v>
      </c>
      <c r="CD39" s="193" t="n">
        <f aca="false">IF(ISERROR(VLOOKUP($A39,'Import OffPeak'!$A$3:CI$99,82,FALSE())-VLOOKUP($A39,'Import OffPeak change'!$A$106:CI$202,82,FALSE())),0,(VLOOKUP($A39,'Import OffPeak'!$A$3:CI$99,82,FALSE())-VLOOKUP($A39,'Import OffPeak change'!$A$106:CI$202,82,FALSE())))</f>
        <v>0</v>
      </c>
      <c r="CE39" s="193" t="n">
        <f aca="false">IF(ISERROR(VLOOKUP($A39,'Import OffPeak'!$A$3:CJ$99,83,FALSE())-VLOOKUP($A39,'Import OffPeak change'!$A$106:CJ$202,83,FALSE())),0,(VLOOKUP($A39,'Import OffPeak'!$A$3:CJ$99,83,FALSE())-VLOOKUP($A39,'Import OffPeak change'!$A$106:CJ$202,83,FALSE())))</f>
        <v>0</v>
      </c>
      <c r="CF39" s="193" t="n">
        <f aca="false">IF(ISERROR(VLOOKUP($A39,'Import OffPeak'!$A$3:CK$99,84,FALSE())-VLOOKUP($A39,'Import OffPeak change'!$A$106:CK$202,84,FALSE())),0,(VLOOKUP($A39,'Import OffPeak'!$A$3:CK$99,84,FALSE())-VLOOKUP($A39,'Import OffPeak change'!$A$106:CK$202,84,FALSE())))</f>
        <v>0</v>
      </c>
      <c r="CG39" s="193" t="n">
        <f aca="false">IF(ISERROR(VLOOKUP($A39,'Import OffPeak'!$A$3:CL$99,85,FALSE())-VLOOKUP($A39,'Import OffPeak change'!$A$106:CL$202,85,FALSE())),0,(VLOOKUP($A39,'Import OffPeak'!$A$3:CL$99,85,FALSE())-VLOOKUP($A39,'Import OffPeak change'!$A$106:CL$202,85,FALSE())))</f>
        <v>0</v>
      </c>
      <c r="CH39" s="193" t="n">
        <f aca="false">IF(ISERROR(VLOOKUP($A39,'Import OffPeak'!$A$3:CM$99,86,FALSE())-VLOOKUP($A39,'Import OffPeak change'!$A$106:CM$202,86,FALSE())),0,(VLOOKUP($A39,'Import OffPeak'!$A$3:CM$99,86,FALSE())-VLOOKUP($A39,'Import OffPeak change'!$A$106:CM$202,86,FALSE())))</f>
        <v>0</v>
      </c>
      <c r="CI39" s="193" t="n">
        <f aca="false">IF(ISERROR(VLOOKUP($A39,'Import OffPeak'!$A$3:CN$99,87,FALSE())-VLOOKUP($A39,'Import OffPeak change'!$A$106:CN$202,87,FALSE())),0,(VLOOKUP($A39,'Import OffPeak'!$A$3:CN$99,87,FALSE())-VLOOKUP($A39,'Import OffPeak change'!$A$106:CN$202,87,FALSE())))</f>
        <v>0</v>
      </c>
      <c r="CJ39" s="193" t="n">
        <f aca="false">IF(ISERROR(VLOOKUP($A39,'Import OffPeak'!$A$3:CO$99,88,FALSE())-VLOOKUP($A39,'Import OffPeak change'!$A$106:CO$202,88,FALSE())),0,(VLOOKUP($A39,'Import OffPeak'!$A$3:CO$99,88,FALSE())-VLOOKUP($A39,'Import OffPeak change'!$A$106:CO$202,88,FALSE())))</f>
        <v>0</v>
      </c>
      <c r="CK39" s="193" t="n">
        <f aca="false">IF(ISERROR(VLOOKUP($A39,'Import OffPeak'!$A$3:CP$99,89,FALSE())-VLOOKUP($A39,'Import OffPeak change'!$A$106:CP$202,89,FALSE())),0,(VLOOKUP($A39,'Import OffPeak'!$A$3:CP$99,89,FALSE())-VLOOKUP($A39,'Import OffPeak change'!$A$106:CP$202,89,FALSE())))</f>
        <v>0</v>
      </c>
      <c r="CL39" s="193" t="n">
        <f aca="false">IF(ISERROR(VLOOKUP($A39,'Import OffPeak'!$A$3:CQ$99,90,FALSE())-VLOOKUP($A39,'Import OffPeak change'!$A$106:CQ$202,90,FALSE())),0,(VLOOKUP($A39,'Import OffPeak'!$A$3:CQ$99,90,FALSE())-VLOOKUP($A39,'Import OffPeak change'!$A$106:CQ$202,90,FALSE())))</f>
        <v>0</v>
      </c>
      <c r="CM39" s="193" t="n">
        <f aca="false">IF(ISERROR(VLOOKUP($A39,'Import OffPeak'!$A$3:CR$99,91,FALSE())-VLOOKUP($A39,'Import OffPeak change'!$A$106:CR$202,91,FALSE())),0,(VLOOKUP($A39,'Import OffPeak'!$A$3:CR$99,91,FALSE())-VLOOKUP($A39,'Import OffPeak change'!$A$106:CR$202,91,FALSE())))</f>
        <v>0</v>
      </c>
      <c r="CN39" s="193" t="n">
        <f aca="false">IF(ISERROR(VLOOKUP($A39,'Import OffPeak'!$A$3:CS$99,92,FALSE())-VLOOKUP($A39,'Import OffPeak change'!$A$106:CS$202,92,FALSE())),0,(VLOOKUP($A39,'Import OffPeak'!$A$3:CS$99,92,FALSE())-VLOOKUP($A39,'Import OffPeak change'!$A$106:CS$202,92,FALSE())))</f>
        <v>0</v>
      </c>
      <c r="CO39" s="193" t="n">
        <f aca="false">IF(ISERROR(VLOOKUP($A39,'Import OffPeak'!$A$3:CT$99,93,FALSE())-VLOOKUP($A39,'Import OffPeak change'!$A$106:CT$202,93,FALSE())),0,(VLOOKUP($A39,'Import OffPeak'!$A$3:CT$99,93,FALSE())-VLOOKUP($A39,'Import OffPeak change'!$A$106:CT$202,93,FALSE())))</f>
        <v>0</v>
      </c>
      <c r="CP39" s="193" t="n">
        <f aca="false">IF(ISERROR(VLOOKUP($A39,'Import OffPeak'!$A$3:CU$99,94,FALSE())-VLOOKUP($A39,'Import OffPeak change'!$A$106:CU$202,94,FALSE())),0,(VLOOKUP($A39,'Import OffPeak'!$A$3:CU$99,94,FALSE())-VLOOKUP($A39,'Import OffPeak change'!$A$106:CU$202,94,FALSE())))</f>
        <v>0</v>
      </c>
      <c r="CQ39" s="193" t="n">
        <f aca="false">IF(ISERROR(VLOOKUP($A39,'Import OffPeak'!$A$3:CV$99,95,FALSE())-VLOOKUP($A39,'Import OffPeak change'!$A$106:CV$202,95,FALSE())),0,(VLOOKUP($A39,'Import OffPeak'!$A$3:CV$99,95,FALSE())-VLOOKUP($A39,'Import OffPeak change'!$A$106:CV$202,95,FALSE())))</f>
        <v>0</v>
      </c>
      <c r="CR39" s="193" t="n">
        <f aca="false">IF(ISERROR(VLOOKUP($A39,'Import OffPeak'!$A$3:CW$99,96,FALSE())-VLOOKUP($A39,'Import OffPeak change'!$A$106:CW$202,96,FALSE())),0,(VLOOKUP($A39,'Import OffPeak'!$A$3:CW$99,96,FALSE())-VLOOKUP($A39,'Import OffPeak change'!$A$106:CW$202,96,FALSE())))</f>
        <v>0</v>
      </c>
      <c r="CS39" s="193" t="n">
        <f aca="false">IF(ISERROR(VLOOKUP($A39,'Import OffPeak'!$A$3:CX$99,97,FALSE())-VLOOKUP($A39,'Import OffPeak change'!$A$106:CX$202,97,FALSE())),0,(VLOOKUP($A39,'Import OffPeak'!$A$3:CX$99,97,FALSE())-VLOOKUP($A39,'Import OffPeak change'!$A$106:CX$202,97,FALSE())))</f>
        <v>0</v>
      </c>
      <c r="CT39" s="193" t="n">
        <f aca="false">IF(ISERROR(VLOOKUP($A39,'Import OffPeak'!$A$3:CY$99,98,FALSE())-VLOOKUP($A39,'Import OffPeak change'!$A$106:CY$202,98,FALSE())),0,(VLOOKUP($A39,'Import OffPeak'!$A$3:CY$99,98,FALSE())-VLOOKUP($A39,'Import OffPeak change'!$A$106:CY$202,98,FALSE())))</f>
        <v>0</v>
      </c>
      <c r="CU39" s="193" t="n">
        <f aca="false">IF(ISERROR(VLOOKUP($A39,'Import OffPeak'!$A$3:CZ$99,99,FALSE())-VLOOKUP($A39,'Import OffPeak change'!$A$106:CZ$202,99,FALSE())),0,(VLOOKUP($A39,'Import OffPeak'!$A$3:CZ$99,99,FALSE())-VLOOKUP($A39,'Import OffPeak change'!$A$106:CZ$202,99,FALSE())))</f>
        <v>0</v>
      </c>
      <c r="CV39" s="193" t="n">
        <f aca="false">IF(ISERROR(VLOOKUP($A39,'Import OffPeak'!$A$3:DA$99,100,FALSE())-VLOOKUP($A39,'Import OffPeak change'!$A$106:DA$202,100,FALSE())),0,(VLOOKUP($A39,'Import OffPeak'!$A$3:DA$99,100,FALSE())-VLOOKUP($A39,'Import OffPeak change'!$A$106:DA$202,100,FALSE())))</f>
        <v>0</v>
      </c>
      <c r="CW39" s="193" t="n">
        <f aca="false">IF(ISERROR(VLOOKUP($A39,'Import OffPeak'!$A$3:DB$99,101,FALSE())-VLOOKUP($A39,'Import OffPeak change'!$A$106:DB$202,101,FALSE())),0,(VLOOKUP($A39,'Import OffPeak'!$A$3:DB$99,101,FALSE())-VLOOKUP($A39,'Import OffPeak change'!$A$106:DB$202,101,FALSE())))</f>
        <v>0</v>
      </c>
      <c r="CX39" s="193" t="n">
        <f aca="false">IF(ISERROR(VLOOKUP($A39,'Import OffPeak'!$A$3:DC$99,102,FALSE())-VLOOKUP($A39,'Import OffPeak change'!$A$106:DC$202,102,FALSE())),0,(VLOOKUP($A39,'Import OffPeak'!$A$3:DC$99,102,FALSE())-VLOOKUP($A39,'Import OffPeak change'!$A$106:DC$202,102,FALSE())))</f>
        <v>0</v>
      </c>
      <c r="CY39" s="193" t="n">
        <f aca="false">IF(ISERROR(VLOOKUP($A39,'Import OffPeak'!$A$3:DD$99,103,FALSE())-VLOOKUP($A39,'Import OffPeak change'!$A$106:DD$202,103,FALSE())),0,(VLOOKUP($A39,'Import OffPeak'!$A$3:DD$99,103,FALSE())-VLOOKUP($A39,'Import OffPeak change'!$A$106:DD$202,103,FALSE())))</f>
        <v>0</v>
      </c>
      <c r="CZ39" s="193" t="n">
        <f aca="false">IF(ISERROR(VLOOKUP($A39,'Import OffPeak'!$A$3:DE$99,104,FALSE())-VLOOKUP($A39,'Import OffPeak change'!$A$106:DE$202,104,FALSE())),0,(VLOOKUP($A39,'Import OffPeak'!$A$3:DE$99,104,FALSE())-VLOOKUP($A39,'Import OffPeak change'!$A$106:DE$202,104,FALSE())))</f>
        <v>0</v>
      </c>
      <c r="DA39" s="193" t="n">
        <f aca="false">IF(ISERROR(VLOOKUP($A39,'Import OffPeak'!$A$3:DF$99,105,FALSE())-VLOOKUP($A39,'Import OffPeak change'!$A$106:DF$202,105,FALSE())),0,(VLOOKUP($A39,'Import OffPeak'!$A$3:DF$99,105,FALSE())-VLOOKUP($A39,'Import OffPeak change'!$A$106:DF$202,105,FALSE())))</f>
        <v>0</v>
      </c>
      <c r="DB39" s="193" t="n">
        <f aca="false">IF(ISERROR(VLOOKUP($A39,'Import OffPeak'!$A$3:DG$99,106,FALSE())-VLOOKUP($A39,'Import OffPeak change'!$A$106:DG$202,106,FALSE())),0,(VLOOKUP($A39,'Import OffPeak'!$A$3:DG$99,106,FALSE())-VLOOKUP($A39,'Import OffPeak change'!$A$106:DG$202,106,FALSE())))</f>
        <v>0</v>
      </c>
      <c r="DC39" s="193" t="n">
        <f aca="false">IF(ISERROR(VLOOKUP($A39,'Import OffPeak'!$A$3:DH$99,107,FALSE())-VLOOKUP($A39,'Import OffPeak change'!$A$106:DH$202,107,FALSE())),0,(VLOOKUP($A39,'Import OffPeak'!$A$3:DH$99,107,FALSE())-VLOOKUP($A39,'Import OffPeak change'!$A$106:DH$202,107,FALSE())))</f>
        <v>0</v>
      </c>
      <c r="DD39" s="193" t="n">
        <f aca="false">IF(ISERROR(VLOOKUP($A39,'Import OffPeak'!$A$3:DI$99,108,FALSE())-VLOOKUP($A39,'Import OffPeak change'!$A$106:DI$202,108,FALSE())),0,(VLOOKUP($A39,'Import OffPeak'!$A$3:DI$99,108,FALSE())-VLOOKUP($A39,'Import OffPeak change'!$A$106:DI$202,108,FALSE())))</f>
        <v>0</v>
      </c>
      <c r="DE39" s="193" t="n">
        <f aca="false">IF(ISERROR(VLOOKUP($A39,'Import OffPeak'!$A$3:DJ$99,109,FALSE())-VLOOKUP($A39,'Import OffPeak change'!$A$106:DJ$202,109,FALSE())),0,(VLOOKUP($A39,'Import OffPeak'!$A$3:DJ$99,109,FALSE())-VLOOKUP($A39,'Import OffPeak change'!$A$106:DJ$202,109,FALSE())))</f>
        <v>0</v>
      </c>
      <c r="DF39" s="193" t="n">
        <f aca="false">IF(ISERROR(VLOOKUP($A39,'Import OffPeak'!$A$3:DK$99,110,FALSE())-VLOOKUP($A39,'Import OffPeak change'!$A$106:DK$202,110,FALSE())),0,(VLOOKUP($A39,'Import OffPeak'!$A$3:DK$99,110,FALSE())-VLOOKUP($A39,'Import OffPeak change'!$A$106:DK$202,110,FALSE())))</f>
        <v>0</v>
      </c>
      <c r="DG39" s="193" t="n">
        <f aca="false">IF(ISERROR(VLOOKUP($A39,'Import OffPeak'!$A$3:DL$99,111,FALSE())-VLOOKUP($A39,'Import OffPeak change'!$A$106:DL$202,111,FALSE())),0,(VLOOKUP($A39,'Import OffPeak'!$A$3:DL$99,111,FALSE())-VLOOKUP($A39,'Import OffPeak change'!$A$106:DL$202,111,FALSE())))</f>
        <v>0</v>
      </c>
      <c r="DH39" s="193" t="n">
        <f aca="false">IF(ISERROR(VLOOKUP($A39,'Import OffPeak'!$A$3:DM$99,112,FALSE())-VLOOKUP($A39,'Import OffPeak change'!$A$106:DM$202,112,FALSE())),0,(VLOOKUP($A39,'Import OffPeak'!$A$3:DM$99,112,FALSE())-VLOOKUP($A39,'Import OffPeak change'!$A$106:DM$202,112,FALSE())))</f>
        <v>0</v>
      </c>
      <c r="DI39" s="193" t="n">
        <f aca="false">IF(ISERROR(VLOOKUP($A39,'Import OffPeak'!$A$3:DN$99,113,FALSE())-VLOOKUP($A39,'Import OffPeak change'!$A$106:DN$202,113,FALSE())),0,(VLOOKUP($A39,'Import OffPeak'!$A$3:DN$99,113,FALSE())-VLOOKUP($A39,'Import OffPeak change'!$A$106:DN$202,113,FALSE())))</f>
        <v>0</v>
      </c>
      <c r="DJ39" s="193" t="n">
        <f aca="false">IF(ISERROR(VLOOKUP($A39,'Import OffPeak'!$A$3:DO$99,114,FALSE())-VLOOKUP($A39,'Import OffPeak change'!$A$106:DO$202,114,FALSE())),0,(VLOOKUP($A39,'Import OffPeak'!$A$3:DO$99,114,FALSE())-VLOOKUP($A39,'Import OffPeak change'!$A$106:DO$202,114,FALSE())))</f>
        <v>0</v>
      </c>
      <c r="DK39" s="193" t="n">
        <f aca="false">IF(ISERROR(VLOOKUP($A39,'Import OffPeak'!$A$3:DP$99,115,FALSE())-VLOOKUP($A39,'Import OffPeak change'!$A$106:DP$202,115,FALSE())),0,(VLOOKUP($A39,'Import OffPeak'!$A$3:DP$99,115,FALSE())-VLOOKUP($A39,'Import OffPeak change'!$A$106:DP$202,115,FALSE())))</f>
        <v>0</v>
      </c>
      <c r="DL39" s="193" t="n">
        <f aca="false">IF(ISERROR(VLOOKUP($A39,'Import OffPeak'!$A$3:DQ$99,116,FALSE())-VLOOKUP($A39,'Import OffPeak change'!$A$106:DQ$202,116,FALSE())),0,(VLOOKUP($A39,'Import OffPeak'!$A$3:DQ$99,116,FALSE())-VLOOKUP($A39,'Import OffPeak change'!$A$106:DQ$202,116,FALSE())))</f>
        <v>0</v>
      </c>
      <c r="DM39" s="193" t="n">
        <f aca="false">IF(ISERROR(VLOOKUP($A39,'Import OffPeak'!$A$3:DR$99,117,FALSE())-VLOOKUP($A39,'Import OffPeak change'!$A$106:DR$202,117,FALSE())),0,(VLOOKUP($A39,'Import OffPeak'!$A$3:DR$99,117,FALSE())-VLOOKUP($A39,'Import OffPeak change'!$A$106:DR$202,117,FALSE())))</f>
        <v>0</v>
      </c>
      <c r="DN39" s="193" t="n">
        <f aca="false">IF(ISERROR(VLOOKUP($A39,'Import OffPeak'!$A$3:DS$99,118,FALSE())-VLOOKUP($A39,'Import OffPeak change'!$A$106:DS$202,118,FALSE())),0,(VLOOKUP($A39,'Import OffPeak'!$A$3:DS$99,118,FALSE())-VLOOKUP($A39,'Import OffPeak change'!$A$106:DS$202,118,FALSE())))</f>
        <v>0</v>
      </c>
      <c r="DO39" s="193" t="n">
        <f aca="false">IF(ISERROR(VLOOKUP($A39,'Import OffPeak'!$A$3:DT$99,119,FALSE())-VLOOKUP($A39,'Import OffPeak change'!$A$106:DT$202,119,FALSE())),0,(VLOOKUP($A39,'Import OffPeak'!$A$3:DT$99,119,FALSE())-VLOOKUP($A39,'Import OffPeak change'!$A$106:DT$202,119,FALSE())))</f>
        <v>0</v>
      </c>
      <c r="DP39" s="193" t="n">
        <f aca="false">IF(ISERROR(VLOOKUP($A39,'Import OffPeak'!$A$3:DU$99,120,FALSE())-VLOOKUP($A39,'Import OffPeak change'!$A$106:DU$202,120,FALSE())),0,(VLOOKUP($A39,'Import OffPeak'!$A$3:DU$99,120,FALSE())-VLOOKUP($A39,'Import OffPeak change'!$A$106:DU$202,120,FALSE())))</f>
        <v>0</v>
      </c>
      <c r="DQ39" s="193" t="n">
        <f aca="false">IF(ISERROR(VLOOKUP($A39,'Import OffPeak'!$A$3:DV$99,121,FALSE())-VLOOKUP($A39,'Import OffPeak change'!$A$106:DV$202,121,FALSE())),0,(VLOOKUP($A39,'Import OffPeak'!$A$3:DV$99,121,FALSE())-VLOOKUP($A39,'Import OffPeak change'!$A$106:DV$202,121,FALSE())))</f>
        <v>0</v>
      </c>
      <c r="DR39" s="193" t="n">
        <f aca="false">IF(ISERROR(VLOOKUP($A39,'Import OffPeak'!$A$3:DW$99,122,FALSE())-VLOOKUP($A39,'Import OffPeak change'!$A$106:DW$202,122,FALSE())),0,(VLOOKUP($A39,'Import OffPeak'!$A$3:DW$99,122,FALSE())-VLOOKUP($A39,'Import OffPeak change'!$A$106:DW$202,122,FALSE())))</f>
        <v>0</v>
      </c>
      <c r="DS39" s="193" t="n">
        <f aca="false">IF(ISERROR(VLOOKUP($A39,'Import OffPeak'!$A$3:DX$99,123,FALSE())-VLOOKUP($A39,'Import OffPeak change'!$A$106:DX$202,123,FALSE())),0,(VLOOKUP($A39,'Import OffPeak'!$A$3:DX$99,123,FALSE())-VLOOKUP($A39,'Import OffPeak change'!$A$106:DX$202,123,FALSE())))</f>
        <v>0</v>
      </c>
      <c r="DT39" s="193" t="n">
        <f aca="false">IF(ISERROR(VLOOKUP($A39,'Import OffPeak'!$A$3:DY$99,124,FALSE())-VLOOKUP($A39,'Import OffPeak change'!$A$106:DY$202,124,FALSE())),0,(VLOOKUP($A39,'Import OffPeak'!$A$3:DY$99,124,FALSE())-VLOOKUP($A39,'Import OffPeak change'!$A$106:DY$202,124,FALSE())))</f>
        <v>0</v>
      </c>
      <c r="DU39" s="193" t="n">
        <f aca="false">IF(ISERROR(VLOOKUP($A39,'Import OffPeak'!$A$3:DZ$99,125,FALSE())-VLOOKUP($A39,'Import OffPeak change'!$A$106:DZ$202,125,FALSE())),0,(VLOOKUP($A39,'Import OffPeak'!$A$3:DZ$99,125,FALSE())-VLOOKUP($A39,'Import OffPeak change'!$A$106:DZ$202,125,FALSE())))</f>
        <v>0</v>
      </c>
      <c r="DV39" s="193" t="n">
        <f aca="false">IF(ISERROR(VLOOKUP($A39,'Import OffPeak'!$A$3:EA$99,126,FALSE())-VLOOKUP($A39,'Import OffPeak change'!$A$106:EA$202,126,FALSE())),0,(VLOOKUP($A39,'Import OffPeak'!$A$3:EA$99,126,FALSE())-VLOOKUP($A39,'Import OffPeak change'!$A$106:EA$202,126,FALSE())))</f>
        <v>0</v>
      </c>
      <c r="DW39" s="193" t="n">
        <f aca="false">IF(ISERROR(VLOOKUP($A39,'Import OffPeak'!$A$3:EB$99,127,FALSE())-VLOOKUP($A39,'Import OffPeak change'!$A$106:EB$202,127,FALSE())),0,(VLOOKUP($A39,'Import OffPeak'!$A$3:EB$99,127,FALSE())-VLOOKUP($A39,'Import OffPeak change'!$A$106:EB$202,127,FALSE())))</f>
        <v>0</v>
      </c>
      <c r="DX39" s="193" t="n">
        <f aca="false">IF(ISERROR(VLOOKUP($A39,'Import OffPeak'!$A$3:EC$99,128,FALSE())-VLOOKUP($A39,'Import OffPeak change'!$A$106:EC$202,128,FALSE())),0,(VLOOKUP($A39,'Import OffPeak'!$A$3:EC$99,128,FALSE())-VLOOKUP($A39,'Import OffPeak change'!$A$106:EC$202,128,FALSE())))</f>
        <v>0</v>
      </c>
      <c r="DY39" s="193" t="n">
        <f aca="false">IF(ISERROR(VLOOKUP($A39,'Import OffPeak'!$A$3:ED$99,129,FALSE())-VLOOKUP($A39,'Import OffPeak change'!$A$106:ED$202,129,FALSE())),0,(VLOOKUP($A39,'Import OffPeak'!$A$3:ED$99,129,FALSE())-VLOOKUP($A39,'Import OffPeak change'!$A$106:ED$202,129,FALSE())))</f>
        <v>0</v>
      </c>
      <c r="DZ39" s="193" t="n">
        <f aca="false">IF(ISERROR(VLOOKUP($A39,'Import OffPeak'!$A$3:EE$99,130,FALSE())-VLOOKUP($A39,'Import OffPeak change'!$A$106:EE$202,130,FALSE())),0,(VLOOKUP($A39,'Import OffPeak'!$A$3:EE$99,130,FALSE())-VLOOKUP($A39,'Import OffPeak change'!$A$106:EE$202,130,FALSE())))</f>
        <v>0</v>
      </c>
      <c r="EA39" s="193" t="n">
        <f aca="false">IF(ISERROR(VLOOKUP($A39,'Import OffPeak'!$A$3:EF$99,131,FALSE())-VLOOKUP($A39,'Import OffPeak change'!$A$106:EF$202,131,FALSE())),0,(VLOOKUP($A39,'Import OffPeak'!$A$3:EF$99,131,FALSE())-VLOOKUP($A39,'Import OffPeak change'!$A$106:EF$202,131,FALSE())))</f>
        <v>0</v>
      </c>
      <c r="EB39" s="193" t="n">
        <f aca="false">IF(ISERROR(VLOOKUP($A39,'Import OffPeak'!$A$3:EG$99,132,FALSE())-VLOOKUP($A39,'Import OffPeak change'!$A$106:EG$202,132,FALSE())),0,(VLOOKUP($A39,'Import OffPeak'!$A$3:EG$99,132,FALSE())-VLOOKUP($A39,'Import OffPeak change'!$A$106:EG$202,132,FALSE())))</f>
        <v>0</v>
      </c>
      <c r="EC39" s="193" t="n">
        <f aca="false">IF(ISERROR(VLOOKUP($A39,'Import OffPeak'!$A$3:EH$99,133,FALSE())-VLOOKUP($A39,'Import OffPeak change'!$A$106:EH$202,133,FALSE())),0,(VLOOKUP($A39,'Import OffPeak'!$A$3:EH$99,133,FALSE())-VLOOKUP($A39,'Import OffPeak change'!$A$106:EH$202,133,FALSE())))</f>
        <v>0</v>
      </c>
      <c r="ED39" s="193" t="n">
        <f aca="false">IF(ISERROR(VLOOKUP($A39,'Import OffPeak'!$A$3:EI$99,134,FALSE())-VLOOKUP($A39,'Import OffPeak change'!$A$106:EI$202,134,FALSE())),0,(VLOOKUP($A39,'Import OffPeak'!$A$3:EI$99,134,FALSE())-VLOOKUP($A39,'Import OffPeak change'!$A$106:EI$202,134,FALSE())))</f>
        <v>0</v>
      </c>
      <c r="EE39" s="193" t="n">
        <f aca="false">IF(ISERROR(VLOOKUP($A39,'Import OffPeak'!$A$3:EJ$99,135,FALSE())-VLOOKUP($A39,'Import OffPeak change'!$A$106:EJ$202,135,FALSE())),0,(VLOOKUP($A39,'Import OffPeak'!$A$3:EJ$99,135,FALSE())-VLOOKUP($A39,'Import OffPeak change'!$A$106:EJ$202,135,FALSE())))</f>
        <v>0</v>
      </c>
      <c r="EF39" s="193" t="n">
        <f aca="false">IF(ISERROR(VLOOKUP($A39,'Import OffPeak'!$A$3:EK$99,136,FALSE())-VLOOKUP($A39,'Import OffPeak change'!$A$106:EK$202,136,FALSE())),0,(VLOOKUP($A39,'Import OffPeak'!$A$3:EK$99,136,FALSE())-VLOOKUP($A39,'Import OffPeak change'!$A$106:EK$202,136,FALSE())))</f>
        <v>0</v>
      </c>
      <c r="EG39" s="193" t="n">
        <f aca="false">IF(ISERROR(VLOOKUP($A39,'Import OffPeak'!$A$3:EL$99,137,FALSE())-VLOOKUP($A39,'Import OffPeak change'!$A$106:EL$202,137,FALSE())),0,(VLOOKUP($A39,'Import OffPeak'!$A$3:EL$99,137,FALSE())-VLOOKUP($A39,'Import OffPeak change'!$A$106:EL$202,137,FALSE())))</f>
        <v>0</v>
      </c>
      <c r="EH39" s="193" t="n">
        <f aca="false">IF(ISERROR(VLOOKUP($A39,'Import OffPeak'!$A$3:EM$99,138,FALSE())-VLOOKUP($A39,'Import OffPeak change'!$A$106:EM$202,138,FALSE())),0,(VLOOKUP($A39,'Import OffPeak'!$A$3:EM$99,138,FALSE())-VLOOKUP($A39,'Import OffPeak change'!$A$106:EM$202,138,FALSE())))</f>
        <v>0</v>
      </c>
      <c r="EI39" s="193" t="n">
        <f aca="false">IF(ISERROR(VLOOKUP($A39,'Import OffPeak'!$A$3:EN$99,139,FALSE())-VLOOKUP($A39,'Import OffPeak change'!$A$106:EN$202,139,FALSE())),0,(VLOOKUP($A39,'Import OffPeak'!$A$3:EN$99,139,FALSE())-VLOOKUP($A39,'Import OffPeak change'!$A$106:EN$202,139,FALSE())))</f>
        <v>0</v>
      </c>
      <c r="EJ39" s="193" t="n">
        <f aca="false">IF(ISERROR(VLOOKUP($A39,'Import OffPeak'!$A$3:EO$99,140,FALSE())-VLOOKUP($A39,'Import OffPeak change'!$A$106:EO$202,140,FALSE())),0,(VLOOKUP($A39,'Import OffPeak'!$A$3:EO$99,140,FALSE())-VLOOKUP($A39,'Import OffPeak change'!$A$106:EO$202,140,FALSE())))</f>
        <v>0</v>
      </c>
      <c r="EK39" s="193" t="n">
        <f aca="false">IF(ISERROR(VLOOKUP($A39,'Import OffPeak'!$A$3:EP$99,141,FALSE())-VLOOKUP($A39,'Import OffPeak change'!$A$106:EP$202,141,FALSE())),0,(VLOOKUP($A39,'Import OffPeak'!$A$3:EP$99,141,FALSE())-VLOOKUP($A39,'Import OffPeak change'!$A$106:EP$202,141,FALSE())))</f>
        <v>0</v>
      </c>
      <c r="EL39" s="193" t="n">
        <f aca="false">IF(ISERROR(VLOOKUP($A39,'Import OffPeak'!$A$3:EQ$99,142,FALSE())-VLOOKUP($A39,'Import OffPeak change'!$A$106:EQ$202,142,FALSE())),0,(VLOOKUP($A39,'Import OffPeak'!$A$3:EQ$99,142,FALSE())-VLOOKUP($A39,'Import OffPeak change'!$A$106:EQ$202,142,FALSE())))</f>
        <v>0</v>
      </c>
      <c r="EM39" s="193" t="n">
        <f aca="false">IF(ISERROR(VLOOKUP($A39,'Import OffPeak'!$A$3:ER$99,143,FALSE())-VLOOKUP($A39,'Import OffPeak change'!$A$106:ER$202,143,FALSE())),0,(VLOOKUP($A39,'Import OffPeak'!$A$3:ER$99,143,FALSE())-VLOOKUP($A39,'Import OffPeak change'!$A$106:ER$202,143,FALSE())))</f>
        <v>0</v>
      </c>
      <c r="EN39" s="193" t="n">
        <f aca="false">IF(ISERROR(VLOOKUP($A39,'Import OffPeak'!$A$3:ES$99,144,FALSE())-VLOOKUP($A39,'Import OffPeak change'!$A$106:ES$202,144,FALSE())),0,(VLOOKUP($A39,'Import OffPeak'!$A$3:ES$99,144,FALSE())-VLOOKUP($A39,'Import OffPeak change'!$A$106:ES$202,144,FALSE())))</f>
        <v>0</v>
      </c>
      <c r="EO39" s="193" t="n">
        <f aca="false">IF(ISERROR(VLOOKUP($A39,'Import OffPeak'!$A$3:ET$99,145,FALSE())-VLOOKUP($A39,'Import OffPeak change'!$A$106:ET$202,145,FALSE())),0,(VLOOKUP($A39,'Import OffPeak'!$A$3:ET$99,145,FALSE())-VLOOKUP($A39,'Import OffPeak change'!$A$106:ET$202,145,FALSE())))</f>
        <v>0</v>
      </c>
      <c r="EP39" s="193" t="n">
        <f aca="false">IF(ISERROR(VLOOKUP($A39,'Import OffPeak'!$A$3:EU$99,146,FALSE())-VLOOKUP($A39,'Import OffPeak change'!$A$106:EU$202,146,FALSE())),0,(VLOOKUP($A39,'Import OffPeak'!$A$3:EU$99,146,FALSE())-VLOOKUP($A39,'Import OffPeak change'!$A$106:EU$202,146,FALSE())))</f>
        <v>0</v>
      </c>
      <c r="EQ39" s="193" t="n">
        <f aca="false">IF(ISERROR(VLOOKUP($A39,'Import OffPeak'!$A$3:EV$99,147,FALSE())-VLOOKUP($A39,'Import OffPeak change'!$A$106:EV$202,147,FALSE())),0,(VLOOKUP($A39,'Import OffPeak'!$A$3:EV$99,147,FALSE())-VLOOKUP($A39,'Import OffPeak change'!$A$106:EV$202,147,FALSE())))</f>
        <v>0</v>
      </c>
      <c r="ER39" s="193" t="n">
        <f aca="false">IF(ISERROR(VLOOKUP($A39,'Import OffPeak'!$A$3:EW$99,148,FALSE())-VLOOKUP($A39,'Import OffPeak change'!$A$106:EW$202,148,FALSE())),0,(VLOOKUP($A39,'Import OffPeak'!$A$3:EW$99,148,FALSE())-VLOOKUP($A39,'Import OffPeak change'!$A$106:EW$202,148,FALSE())))</f>
        <v>0</v>
      </c>
      <c r="ES39" s="193" t="n">
        <f aca="false">IF(ISERROR(VLOOKUP($A39,'Import OffPeak'!$A$3:EX$99,149,FALSE())-VLOOKUP($A39,'Import OffPeak change'!$A$106:EX$202,149,FALSE())),0,(VLOOKUP($A39,'Import OffPeak'!$A$3:EX$99,149,FALSE())-VLOOKUP($A39,'Import OffPeak change'!$A$106:EX$202,149,FALSE())))</f>
        <v>0</v>
      </c>
      <c r="ET39" s="193" t="n">
        <f aca="false">IF(ISERROR(VLOOKUP($A39,'Import OffPeak'!$A$3:EY$99,150,FALSE())-VLOOKUP($A39,'Import OffPeak change'!$A$106:EY$202,150,FALSE())),0,(VLOOKUP($A39,'Import OffPeak'!$A$3:EY$99,150,FALSE())-VLOOKUP($A39,'Import OffPeak change'!$A$106:EY$202,150,FALSE())))</f>
        <v>0</v>
      </c>
      <c r="EU39" s="193" t="n">
        <f aca="false">IF(ISERROR(VLOOKUP($A39,'Import OffPeak'!$A$3:EZ$99,151,FALSE())-VLOOKUP($A39,'Import OffPeak change'!$A$106:EZ$202,151,FALSE())),0,(VLOOKUP($A39,'Import OffPeak'!$A$3:EZ$99,151,FALSE())-VLOOKUP($A39,'Import OffPeak change'!$A$106:EZ$202,151,FALSE())))</f>
        <v>0</v>
      </c>
      <c r="EV39" s="193" t="n">
        <f aca="false">IF(ISERROR(VLOOKUP($A39,'Import OffPeak'!$A$3:FA$99,152,FALSE())-VLOOKUP($A39,'Import OffPeak change'!$A$106:FA$202,152,FALSE())),0,(VLOOKUP($A39,'Import OffPeak'!$A$3:FA$99,152,FALSE())-VLOOKUP($A39,'Import OffPeak change'!$A$106:FA$202,152,FALSE())))</f>
        <v>0</v>
      </c>
      <c r="EW39" s="193" t="n">
        <f aca="false">IF(ISERROR(VLOOKUP($A39,'Import OffPeak'!$A$3:FB$99,153,FALSE())-VLOOKUP($A39,'Import OffPeak change'!$A$106:FB$202,153,FALSE())),0,(VLOOKUP($A39,'Import OffPeak'!$A$3:FB$99,153,FALSE())-VLOOKUP($A39,'Import OffPeak change'!$A$106:FB$202,153,FALSE())))</f>
        <v>0</v>
      </c>
      <c r="EX39" s="193" t="n">
        <f aca="false">IF(ISERROR(VLOOKUP($A39,'Import OffPeak'!$A$3:FC$99,154,FALSE())-VLOOKUP($A39,'Import OffPeak change'!$A$106:FC$202,154,FALSE())),0,(VLOOKUP($A39,'Import OffPeak'!$A$3:FC$99,154,FALSE())-VLOOKUP($A39,'Import OffPeak change'!$A$106:FC$202,154,FALSE())))</f>
        <v>0</v>
      </c>
      <c r="EY39" s="193" t="n">
        <f aca="false">IF(ISERROR(VLOOKUP($A39,'Import OffPeak'!$A$3:FD$99,155,FALSE())-VLOOKUP($A39,'Import OffPeak change'!$A$106:FD$202,155,FALSE())),0,(VLOOKUP($A39,'Import OffPeak'!$A$3:FD$99,155,FALSE())-VLOOKUP($A39,'Import OffPeak change'!$A$106:FD$202,155,FALSE())))</f>
        <v>0</v>
      </c>
      <c r="EZ39" s="193" t="n">
        <f aca="false">IF(ISERROR(VLOOKUP($A39,'Import OffPeak'!$A$3:FE$99,156,FALSE())-VLOOKUP($A39,'Import OffPeak change'!$A$106:FE$202,156,FALSE())),0,(VLOOKUP($A39,'Import OffPeak'!$A$3:FE$99,156,FALSE())-VLOOKUP($A39,'Import OffPeak change'!$A$106:FE$202,156,FALSE())))</f>
        <v>0</v>
      </c>
      <c r="FA39" s="193" t="n">
        <f aca="false">IF(ISERROR(VLOOKUP($A39,'Import OffPeak'!$A$3:FF$99,157,FALSE())-VLOOKUP($A39,'Import OffPeak change'!$A$106:FF$202,157,FALSE())),0,(VLOOKUP($A39,'Import OffPeak'!$A$3:FF$99,157,FALSE())-VLOOKUP($A39,'Import OffPeak change'!$A$106:FF$202,157,FALSE())))</f>
        <v>0</v>
      </c>
      <c r="FB39" s="193" t="n">
        <f aca="false">IF(ISERROR(VLOOKUP($A39,'Import OffPeak'!$A$3:FG$99,158,FALSE())-VLOOKUP($A39,'Import OffPeak change'!$A$106:FG$202,158,FALSE())),0,(VLOOKUP($A39,'Import OffPeak'!$A$3:FG$99,158,FALSE())-VLOOKUP($A39,'Import OffPeak change'!$A$106:FG$202,158,FALSE())))</f>
        <v>0</v>
      </c>
      <c r="FC39" s="193" t="n">
        <f aca="false">IF(ISERROR(VLOOKUP($A39,'Import OffPeak'!$A$3:FH$99,159,FALSE())-VLOOKUP($A39,'Import OffPeak change'!$A$106:FH$202,159,FALSE())),0,(VLOOKUP($A39,'Import OffPeak'!$A$3:FH$99,159,FALSE())-VLOOKUP($A39,'Import OffPeak change'!$A$106:FH$202,159,FALSE())))</f>
        <v>0</v>
      </c>
      <c r="FD39" s="193" t="n">
        <f aca="false">IF(ISERROR(VLOOKUP($A39,'Import OffPeak'!$A$3:FI$99,160,FALSE())-VLOOKUP($A39,'Import OffPeak change'!$A$106:FI$202,160,FALSE())),0,(VLOOKUP($A39,'Import OffPeak'!$A$3:FI$99,160,FALSE())-VLOOKUP($A39,'Import OffPeak change'!$A$106:FI$202,160,FALSE())))</f>
        <v>0</v>
      </c>
      <c r="FE39" s="193" t="n">
        <f aca="false">IF(ISERROR(VLOOKUP($A39,'Import OffPeak'!$A$3:FJ$99,161,FALSE())-VLOOKUP($A39,'Import OffPeak change'!$A$106:FJ$202,161,FALSE())),0,(VLOOKUP($A39,'Import OffPeak'!$A$3:FJ$99,161,FALSE())-VLOOKUP($A39,'Import OffPeak change'!$A$106:FJ$202,161,FALSE())))</f>
        <v>0</v>
      </c>
      <c r="FF39" s="193" t="n">
        <f aca="false">IF(ISERROR(VLOOKUP($A39,'Import OffPeak'!$A$3:FK$99,162,FALSE())-VLOOKUP($A39,'Import OffPeak change'!$A$106:FK$202,162,FALSE())),0,(VLOOKUP($A39,'Import OffPeak'!$A$3:FK$99,162,FALSE())-VLOOKUP($A39,'Import OffPeak change'!$A$106:FK$202,162,FALSE())))</f>
        <v>0</v>
      </c>
      <c r="FG39" s="193" t="n">
        <f aca="false">IF(ISERROR(VLOOKUP($A39,'Import OffPeak'!$A$3:FL$99,163,FALSE())-VLOOKUP($A39,'Import OffPeak change'!$A$106:FL$202,163,FALSE())),0,(VLOOKUP($A39,'Import OffPeak'!$A$3:FL$99,163,FALSE())-VLOOKUP($A39,'Import OffPeak change'!$A$106:FL$202,163,FALSE())))</f>
        <v>0</v>
      </c>
      <c r="FH39" s="193" t="n">
        <f aca="false">IF(ISERROR(VLOOKUP($A39,'Import OffPeak'!$A$3:FM$99,164,FALSE())-VLOOKUP($A39,'Import OffPeak change'!$A$106:FM$202,164,FALSE())),0,(VLOOKUP($A39,'Import OffPeak'!$A$3:FM$99,164,FALSE())-VLOOKUP($A39,'Import OffPeak change'!$A$106:FM$202,164,FALSE())))</f>
        <v>0</v>
      </c>
      <c r="FI39" s="193" t="n">
        <f aca="false">IF(ISERROR(VLOOKUP($A39,'Import OffPeak'!$A$3:FN$99,165,FALSE())-VLOOKUP($A39,'Import OffPeak change'!$A$106:FN$202,165,FALSE())),0,(VLOOKUP($A39,'Import OffPeak'!$A$3:FN$99,165,FALSE())-VLOOKUP($A39,'Import OffPeak change'!$A$106:FN$202,165,FALSE())))</f>
        <v>0</v>
      </c>
      <c r="FJ39" s="193" t="n">
        <f aca="false">IF(ISERROR(VLOOKUP($A39,'Import OffPeak'!$A$3:FO$99,166,FALSE())-VLOOKUP($A39,'Import OffPeak change'!$A$106:FO$202,166,FALSE())),0,(VLOOKUP($A39,'Import OffPeak'!$A$3:FO$99,166,FALSE())-VLOOKUP($A39,'Import OffPeak change'!$A$106:FO$202,166,FALSE())))</f>
        <v>0</v>
      </c>
      <c r="FK39" s="193" t="n">
        <f aca="false">IF(ISERROR(VLOOKUP($A39,'Import OffPeak'!$A$3:FP$99,167,FALSE())-VLOOKUP($A39,'Import OffPeak change'!$A$106:FP$202,167,FALSE())),0,(VLOOKUP($A39,'Import OffPeak'!$A$3:FP$99,167,FALSE())-VLOOKUP($A39,'Import OffPeak change'!$A$106:FP$202,167,FALSE())))</f>
        <v>0</v>
      </c>
      <c r="FL39" s="193" t="n">
        <f aca="false">IF(ISERROR(VLOOKUP($A39,'Import OffPeak'!$A$3:FQ$99,168,FALSE())-VLOOKUP($A39,'Import OffPeak change'!$A$106:FQ$202,168,FALSE())),0,(VLOOKUP($A39,'Import OffPeak'!$A$3:FQ$99,168,FALSE())-VLOOKUP($A39,'Import OffPeak change'!$A$106:FQ$202,168,FALSE())))</f>
        <v>0</v>
      </c>
      <c r="FM39" s="193" t="n">
        <f aca="false">IF(ISERROR(VLOOKUP($A39,'Import OffPeak'!$A$3:FR$99,169,FALSE())-VLOOKUP($A39,'Import OffPeak change'!$A$106:FR$202,169,FALSE())),0,(VLOOKUP($A39,'Import OffPeak'!$A$3:FR$99,169,FALSE())-VLOOKUP($A39,'Import OffPeak change'!$A$106:FR$202,169,FALSE())))</f>
        <v>0</v>
      </c>
      <c r="FN39" s="193" t="n">
        <f aca="false">IF(ISERROR(VLOOKUP($A39,'Import OffPeak'!$A$3:FS$99,170,FALSE())-VLOOKUP($A39,'Import OffPeak change'!$A$106:FS$202,170,FALSE())),0,(VLOOKUP($A39,'Import OffPeak'!$A$3:FS$99,170,FALSE())-VLOOKUP($A39,'Import OffPeak change'!$A$106:FS$202,170,FALSE())))</f>
        <v>0</v>
      </c>
      <c r="FO39" s="193" t="n">
        <f aca="false">IF(ISERROR(VLOOKUP($A39,'Import OffPeak'!$A$3:FT$99,171,FALSE())-VLOOKUP($A39,'Import OffPeak change'!$A$106:FT$202,171,FALSE())),0,(VLOOKUP($A39,'Import OffPeak'!$A$3:FT$99,171,FALSE())-VLOOKUP($A39,'Import OffPeak change'!$A$106:FT$202,171,FALSE())))</f>
        <v>0</v>
      </c>
      <c r="FP39" s="193" t="n">
        <f aca="false">IF(ISERROR(VLOOKUP($A39,'Import OffPeak'!$A$3:FU$99,172,FALSE())-VLOOKUP($A39,'Import OffPeak change'!$A$106:FU$202,172,FALSE())),0,(VLOOKUP($A39,'Import OffPeak'!$A$3:FU$99,172,FALSE())-VLOOKUP($A39,'Import OffPeak change'!$A$106:FU$202,172,FALSE())))</f>
        <v>0</v>
      </c>
      <c r="FQ39" s="193" t="n">
        <f aca="false">IF(ISERROR(VLOOKUP($A39,'Import OffPeak'!$A$3:FV$99,173,FALSE())-VLOOKUP($A39,'Import OffPeak change'!$A$106:FV$202,173,FALSE())),0,(VLOOKUP($A39,'Import OffPeak'!$A$3:FV$99,173,FALSE())-VLOOKUP($A39,'Import OffPeak change'!$A$106:FV$202,173,FALSE())))</f>
        <v>0</v>
      </c>
      <c r="FR39" s="193" t="n">
        <f aca="false">IF(ISERROR(VLOOKUP($A39,'Import OffPeak'!$A$3:FW$99,174,FALSE())-VLOOKUP($A39,'Import OffPeak change'!$A$106:FW$202,174,FALSE())),0,(VLOOKUP($A39,'Import OffPeak'!$A$3:FW$99,174,FALSE())-VLOOKUP($A39,'Import OffPeak change'!$A$106:FW$202,174,FALSE())))</f>
        <v>0</v>
      </c>
      <c r="FS39" s="193" t="n">
        <f aca="false">IF(ISERROR(VLOOKUP($A39,'Import OffPeak'!$A$3:FX$99,175,FALSE())-VLOOKUP($A39,'Import OffPeak change'!$A$106:FX$202,175,FALSE())),0,(VLOOKUP($A39,'Import OffPeak'!$A$3:FX$99,175,FALSE())-VLOOKUP($A39,'Import OffPeak change'!$A$106:FX$202,175,FALSE())))</f>
        <v>0</v>
      </c>
      <c r="FT39" s="193" t="n">
        <f aca="false">IF(ISERROR(VLOOKUP($A39,'Import OffPeak'!$A$3:FY$99,176,FALSE())-VLOOKUP($A39,'Import OffPeak change'!$A$106:FY$202,176,FALSE())),0,(VLOOKUP($A39,'Import OffPeak'!$A$3:FY$99,176,FALSE())-VLOOKUP($A39,'Import OffPeak change'!$A$106:FY$202,176,FALSE())))</f>
        <v>0</v>
      </c>
      <c r="FU39" s="193" t="n">
        <f aca="false">IF(ISERROR(VLOOKUP($A39,'Import OffPeak'!$A$3:FZ$99,177,FALSE())-VLOOKUP($A39,'Import OffPeak change'!$A$106:FZ$202,177,FALSE())),0,(VLOOKUP($A39,'Import OffPeak'!$A$3:FZ$99,177,FALSE())-VLOOKUP($A39,'Import OffPeak change'!$A$106:FZ$202,177,FALSE())))</f>
        <v>0</v>
      </c>
      <c r="FV39" s="193" t="n">
        <f aca="false">IF(ISERROR(VLOOKUP($A39,'Import OffPeak'!$A$3:GA$99,178,FALSE())-VLOOKUP($A39,'Import OffPeak change'!$A$106:GA$202,178,FALSE())),0,(VLOOKUP($A39,'Import OffPeak'!$A$3:GA$99,178,FALSE())-VLOOKUP($A39,'Import OffPeak change'!$A$106:GA$202,178,FALSE())))</f>
        <v>0</v>
      </c>
      <c r="FW39" s="193" t="n">
        <f aca="false">IF(ISERROR(VLOOKUP($A39,'Import OffPeak'!$A$3:GB$99,179,FALSE())-VLOOKUP($A39,'Import OffPeak change'!$A$106:GB$202,179,FALSE())),0,(VLOOKUP($A39,'Import OffPeak'!$A$3:GB$99,179,FALSE())-VLOOKUP($A39,'Import OffPeak change'!$A$106:GB$202,179,FALSE())))</f>
        <v>0</v>
      </c>
      <c r="FX39" s="193" t="n">
        <f aca="false">IF(ISERROR(VLOOKUP($A39,'Import OffPeak'!$A$3:GC$99,180,FALSE())-VLOOKUP($A39,'Import OffPeak change'!$A$106:GC$202,180,FALSE())),0,(VLOOKUP($A39,'Import OffPeak'!$A$3:GC$99,180,FALSE())-VLOOKUP($A39,'Import OffPeak change'!$A$106:GC$202,180,FALSE())))</f>
        <v>0</v>
      </c>
      <c r="FY39" s="193" t="n">
        <f aca="false">IF(ISERROR(VLOOKUP($A39,'Import OffPeak'!$A$3:GD$99,181,FALSE())-VLOOKUP($A39,'Import OffPeak change'!$A$106:GD$202,181,FALSE())),0,(VLOOKUP($A39,'Import OffPeak'!$A$3:GD$99,181,FALSE())-VLOOKUP($A39,'Import OffPeak change'!$A$106:GD$202,181,FALSE())))</f>
        <v>0</v>
      </c>
      <c r="FZ39" s="193" t="n">
        <f aca="false">IF(ISERROR(VLOOKUP($A39,'Import OffPeak'!$A$3:GE$99,182,FALSE())-VLOOKUP($A39,'Import OffPeak change'!$A$106:GE$202,182,FALSE())),0,(VLOOKUP($A39,'Import OffPeak'!$A$3:GE$99,182,FALSE())-VLOOKUP($A39,'Import OffPeak change'!$A$106:GE$202,182,FALSE())))</f>
        <v>0</v>
      </c>
      <c r="GA39" s="193" t="n">
        <f aca="false">IF(ISERROR(VLOOKUP($A39,'Import OffPeak'!$A$3:GF$99,183,FALSE())-VLOOKUP($A39,'Import OffPeak change'!$A$106:GF$202,183,FALSE())),0,(VLOOKUP($A39,'Import OffPeak'!$A$3:GF$99,183,FALSE())-VLOOKUP($A39,'Import OffPeak change'!$A$106:GF$202,183,FALSE())))</f>
        <v>0</v>
      </c>
      <c r="GB39" s="193" t="n">
        <f aca="false">IF(ISERROR(VLOOKUP($A39,'Import OffPeak'!$A$3:GG$99,184,FALSE())-VLOOKUP($A39,'Import OffPeak change'!$A$106:GG$202,184,FALSE())),0,(VLOOKUP($A39,'Import OffPeak'!$A$3:GG$99,184,FALSE())-VLOOKUP($A39,'Import OffPeak change'!$A$106:GG$202,184,FALSE())))</f>
        <v>0</v>
      </c>
      <c r="GC39" s="193" t="n">
        <f aca="false">IF(ISERROR(VLOOKUP($A39,'Import OffPeak'!$A$3:GH$99,185,FALSE())-VLOOKUP($A39,'Import OffPeak change'!$A$106:GH$202,185,FALSE())),0,(VLOOKUP($A39,'Import OffPeak'!$A$3:GH$99,185,FALSE())-VLOOKUP($A39,'Import OffPeak change'!$A$106:GH$202,185,FALSE())))</f>
        <v>0</v>
      </c>
      <c r="GD39" s="193" t="n">
        <f aca="false">IF(ISERROR(VLOOKUP($A39,'Import OffPeak'!$A$3:GI$99,186,FALSE())-VLOOKUP($A39,'Import OffPeak change'!$A$106:GI$202,186,FALSE())),0,(VLOOKUP($A39,'Import OffPeak'!$A$3:GI$99,186,FALSE())-VLOOKUP($A39,'Import OffPeak change'!$A$106:GI$202,186,FALSE())))</f>
        <v>0</v>
      </c>
      <c r="GE39" s="193" t="n">
        <f aca="false">IF(ISERROR(VLOOKUP($A39,'Import OffPeak'!$A$3:GJ$99,187,FALSE())-VLOOKUP($A39,'Import OffPeak change'!$A$106:GJ$202,187,FALSE())),0,(VLOOKUP($A39,'Import OffPeak'!$A$3:GJ$99,187,FALSE())-VLOOKUP($A39,'Import OffPeak change'!$A$106:GJ$202,187,FALSE())))</f>
        <v>0</v>
      </c>
      <c r="GF39" s="193" t="n">
        <f aca="false">IF(ISERROR(VLOOKUP($A39,'Import OffPeak'!$A$3:GK$99,188,FALSE())-VLOOKUP($A39,'Import OffPeak change'!$A$106:GK$202,188,FALSE())),0,(VLOOKUP($A39,'Import OffPeak'!$A$3:GK$99,188,FALSE())-VLOOKUP($A39,'Import OffPeak change'!$A$106:GK$202,188,FALSE())))</f>
        <v>0</v>
      </c>
      <c r="GG39" s="193" t="n">
        <f aca="false">IF(ISERROR(VLOOKUP($A39,'Import OffPeak'!$A$3:GL$99,189,FALSE())-VLOOKUP($A39,'Import OffPeak change'!$A$106:GL$202,189,FALSE())),0,(VLOOKUP($A39,'Import OffPeak'!$A$3:GL$99,189,FALSE())-VLOOKUP($A39,'Import OffPeak change'!$A$106:GL$202,189,FALSE())))</f>
        <v>0</v>
      </c>
      <c r="GH39" s="193" t="n">
        <f aca="false">IF(ISERROR(VLOOKUP($A39,'Import OffPeak'!$A$3:GM$99,190,FALSE())-VLOOKUP($A39,'Import OffPeak change'!$A$106:GM$202,190,FALSE())),0,(VLOOKUP($A39,'Import OffPeak'!$A$3:GM$99,190,FALSE())-VLOOKUP($A39,'Import OffPeak change'!$A$106:GM$202,190,FALSE())))</f>
        <v>0</v>
      </c>
      <c r="GI39" s="193" t="n">
        <f aca="false">IF(ISERROR(VLOOKUP($A39,'Import OffPeak'!$A$3:GN$99,191,FALSE())-VLOOKUP($A39,'Import OffPeak change'!$A$106:GN$202,191,FALSE())),0,(VLOOKUP($A39,'Import OffPeak'!$A$3:GN$99,191,FALSE())-VLOOKUP($A39,'Import OffPeak change'!$A$106:GN$202,191,FALSE())))</f>
        <v>0</v>
      </c>
      <c r="GJ39" s="193" t="n">
        <f aca="false">IF(ISERROR(VLOOKUP($A39,'Import OffPeak'!$A$3:GO$99,192,FALSE())-VLOOKUP($A39,'Import OffPeak change'!$A$106:GO$202,192,FALSE())),0,(VLOOKUP($A39,'Import OffPeak'!$A$3:GO$99,192,FALSE())-VLOOKUP($A39,'Import OffPeak change'!$A$106:GO$202,192,FALSE())))</f>
        <v>0</v>
      </c>
      <c r="GK39" s="193" t="n">
        <f aca="false">IF(ISERROR(VLOOKUP($A39,'Import OffPeak'!$A$3:GP$99,193,FALSE())-VLOOKUP($A39,'Import OffPeak change'!$A$106:GP$202,193,FALSE())),0,(VLOOKUP($A39,'Import OffPeak'!$A$3:GP$99,193,FALSE())-VLOOKUP($A39,'Import OffPeak change'!$A$106:GP$202,193,FALSE())))</f>
        <v>0</v>
      </c>
      <c r="GL39" s="193" t="n">
        <f aca="false">IF(ISERROR(VLOOKUP($A39,'Import OffPeak'!$A$3:GQ$99,194,FALSE())-VLOOKUP($A39,'Import OffPeak change'!$A$106:GQ$202,194,FALSE())),0,(VLOOKUP($A39,'Import OffPeak'!$A$3:GQ$99,194,FALSE())-VLOOKUP($A39,'Import OffPeak change'!$A$106:GQ$202,194,FALSE())))</f>
        <v>0</v>
      </c>
      <c r="GM39" s="193" t="n">
        <f aca="false">IF(ISERROR(VLOOKUP($A39,'Import OffPeak'!$A$3:GR$99,195,FALSE())-VLOOKUP($A39,'Import OffPeak change'!$A$106:GR$202,195,FALSE())),0,(VLOOKUP($A39,'Import OffPeak'!$A$3:GR$99,195,FALSE())-VLOOKUP($A39,'Import OffPeak change'!$A$106:GR$202,195,FALSE())))</f>
        <v>0</v>
      </c>
      <c r="GN39" s="193" t="n">
        <f aca="false">IF(ISERROR(VLOOKUP($A39,'Import OffPeak'!$A$3:GS$99,196,FALSE())-VLOOKUP($A39,'Import OffPeak change'!$A$106:GS$202,196,FALSE())),0,(VLOOKUP($A39,'Import OffPeak'!$A$3:GS$99,196,FALSE())-VLOOKUP($A39,'Import OffPeak change'!$A$106:GS$202,196,FALSE())))</f>
        <v>0</v>
      </c>
      <c r="GO39" s="193" t="n">
        <f aca="false">IF(ISERROR(VLOOKUP($A39,'Import OffPeak'!$A$3:GT$99,197,FALSE())-VLOOKUP($A39,'Import OffPeak change'!$A$106:GT$202,197,FALSE())),0,(VLOOKUP($A39,'Import OffPeak'!$A$3:GT$99,197,FALSE())-VLOOKUP($A39,'Import OffPeak change'!$A$106:GT$202,197,FALSE())))</f>
        <v>0</v>
      </c>
      <c r="GP39" s="193" t="n">
        <f aca="false">IF(ISERROR(VLOOKUP($A39,'Import OffPeak'!$A$3:GU$99,198,FALSE())-VLOOKUP($A39,'Import OffPeak change'!$A$106:GU$202,198,FALSE())),0,(VLOOKUP($A39,'Import OffPeak'!$A$3:GU$99,198,FALSE())-VLOOKUP($A39,'Import OffPeak change'!$A$106:GU$202,198,FALSE())))</f>
        <v>0</v>
      </c>
      <c r="GQ39" s="193" t="n">
        <f aca="false">IF(ISERROR(VLOOKUP($A39,'Import OffPeak'!$A$3:GV$99,199,FALSE())-VLOOKUP($A39,'Import OffPeak change'!$A$106:GV$202,199,FALSE())),0,(VLOOKUP($A39,'Import OffPeak'!$A$3:GV$99,199,FALSE())-VLOOKUP($A39,'Import OffPeak change'!$A$106:GV$202,199,FALSE())))</f>
        <v>0</v>
      </c>
      <c r="GR39" s="193" t="n">
        <f aca="false">IF(ISERROR(VLOOKUP($A39,'Import OffPeak'!$A$3:GW$99,200,FALSE())-VLOOKUP($A39,'Import OffPeak change'!$A$106:GW$202,200,FALSE())),0,(VLOOKUP($A39,'Import OffPeak'!$A$3:GW$99,200,FALSE())-VLOOKUP($A39,'Import OffPeak change'!$A$106:GW$202,200,FALSE())))</f>
        <v>0</v>
      </c>
      <c r="GS39" s="193" t="n">
        <f aca="false">IF(ISERROR(VLOOKUP($A39,'Import OffPeak'!$A$3:GX$99,201,FALSE())-VLOOKUP($A39,'Import OffPeak change'!$A$106:GX$202,201,FALSE())),0,(VLOOKUP($A39,'Import OffPeak'!$A$3:GX$99,201,FALSE())-VLOOKUP($A39,'Import OffPeak change'!$A$106:GX$202,201,FALSE())))</f>
        <v>0</v>
      </c>
      <c r="GT39" s="193" t="n">
        <f aca="false">IF(ISERROR(VLOOKUP($A39,'Import OffPeak'!$A$3:GY$99,202,FALSE())-VLOOKUP($A39,'Import OffPeak change'!$A$106:GY$202,202,FALSE())),0,(VLOOKUP($A39,'Import OffPeak'!$A$3:GY$99,202,FALSE())-VLOOKUP($A39,'Import OffPeak change'!$A$106:GY$202,202,FALSE())))</f>
        <v>0</v>
      </c>
      <c r="GU39" s="193" t="n">
        <f aca="false">IF(ISERROR(VLOOKUP($A39,'Import OffPeak'!$A$3:GZ$99,203,FALSE())-VLOOKUP($A39,'Import OffPeak change'!$A$106:GZ$202,203,FALSE())),0,(VLOOKUP($A39,'Import OffPeak'!$A$3:GZ$99,203,FALSE())-VLOOKUP($A39,'Import OffPeak change'!$A$106:GZ$202,203,FALSE())))</f>
        <v>0</v>
      </c>
      <c r="GV39" s="193" t="n">
        <f aca="false">IF(ISERROR(VLOOKUP($A39,'Import OffPeak'!$A$3:HA$99,204,FALSE())-VLOOKUP($A39,'Import OffPeak change'!$A$106:HA$202,204,FALSE())),0,(VLOOKUP($A39,'Import OffPeak'!$A$3:HA$99,204,FALSE())-VLOOKUP($A39,'Import OffPeak change'!$A$106:HA$202,204,FALSE())))</f>
        <v>0</v>
      </c>
      <c r="GW39" s="193" t="n">
        <f aca="false">IF(ISERROR(VLOOKUP($A39,'Import OffPeak'!$A$3:HB$99,205,FALSE())-VLOOKUP($A39,'Import OffPeak change'!$A$106:HB$202,205,FALSE())),0,(VLOOKUP($A39,'Import OffPeak'!$A$3:HB$99,205,FALSE())-VLOOKUP($A39,'Import OffPeak change'!$A$106:HB$202,205,FALSE())))</f>
        <v>0</v>
      </c>
      <c r="GX39" s="193" t="n">
        <f aca="false">IF(ISERROR(VLOOKUP($A39,'Import OffPeak'!$A$3:HC$99,206,FALSE())-VLOOKUP($A39,'Import OffPeak change'!$A$106:HC$202,206,FALSE())),0,(VLOOKUP($A39,'Import OffPeak'!$A$3:HC$99,206,FALSE())-VLOOKUP($A39,'Import OffPeak change'!$A$106:HC$202,206,FALSE())))</f>
        <v>0</v>
      </c>
      <c r="GY39" s="193" t="n">
        <f aca="false">IF(ISERROR(VLOOKUP($A39,'Import OffPeak'!$A$3:HD$99,207,FALSE())-VLOOKUP($A39,'Import OffPeak change'!$A$106:HD$202,207,FALSE())),0,(VLOOKUP($A39,'Import OffPeak'!$A$3:HD$99,207,FALSE())-VLOOKUP($A39,'Import OffPeak change'!$A$106:HD$202,207,FALSE())))</f>
        <v>0</v>
      </c>
      <c r="GZ39" s="193" t="n">
        <f aca="false">IF(ISERROR(VLOOKUP($A39,'Import OffPeak'!$A$3:HE$99,208,FALSE())-VLOOKUP($A39,'Import OffPeak change'!$A$106:HE$202,208,FALSE())),0,(VLOOKUP($A39,'Import OffPeak'!$A$3:HE$99,208,FALSE())-VLOOKUP($A39,'Import OffPeak change'!$A$106:HE$202,208,FALSE())))</f>
        <v>0</v>
      </c>
      <c r="HA39" s="193" t="n">
        <f aca="false">IF(ISERROR(VLOOKUP($A39,'Import OffPeak'!$A$3:HF$99,209,FALSE())-VLOOKUP($A39,'Import OffPeak change'!$A$106:HF$202,209,FALSE())),0,(VLOOKUP($A39,'Import OffPeak'!$A$3:HF$99,209,FALSE())-VLOOKUP($A39,'Import OffPeak change'!$A$106:HF$202,209,FALSE())))</f>
        <v>0</v>
      </c>
      <c r="HB39" s="193" t="n">
        <f aca="false">IF(ISERROR(VLOOKUP($A39,'Import OffPeak'!$A$3:HG$99,210,FALSE())-VLOOKUP($A39,'Import OffPeak change'!$A$106:HG$202,210,FALSE())),0,(VLOOKUP($A39,'Import OffPeak'!$A$3:HG$99,210,FALSE())-VLOOKUP($A39,'Import OffPeak change'!$A$106:HG$202,210,FALSE())))</f>
        <v>0</v>
      </c>
      <c r="HC39" s="193" t="n">
        <f aca="false">IF(ISERROR(VLOOKUP($A39,'Import OffPeak'!$A$3:HH$99,211,FALSE())-VLOOKUP($A39,'Import OffPeak change'!$A$106:HH$202,211,FALSE())),0,(VLOOKUP($A39,'Import OffPeak'!$A$3:HH$99,211,FALSE())-VLOOKUP($A39,'Import OffPeak change'!$A$106:HH$202,211,FALSE())))</f>
        <v>0</v>
      </c>
      <c r="HD39" s="193" t="n">
        <f aca="false">IF(ISERROR(VLOOKUP($A39,'Import OffPeak'!$A$3:HI$99,212,FALSE())-VLOOKUP($A39,'Import OffPeak change'!$A$106:HI$202,212,FALSE())),0,(VLOOKUP($A39,'Import OffPeak'!$A$3:HI$99,212,FALSE())-VLOOKUP($A39,'Import OffPeak change'!$A$106:HI$202,212,FALSE())))</f>
        <v>0</v>
      </c>
      <c r="HE39" s="193" t="n">
        <f aca="false">IF(ISERROR(VLOOKUP($A39,'Import OffPeak'!$A$3:HJ$99,213,FALSE())-VLOOKUP($A39,'Import OffPeak change'!$A$106:HJ$202,213,FALSE())),0,(VLOOKUP($A39,'Import OffPeak'!$A$3:HJ$99,213,FALSE())-VLOOKUP($A39,'Import OffPeak change'!$A$106:HJ$202,213,FALSE())))</f>
        <v>0</v>
      </c>
      <c r="HF39" s="193" t="n">
        <f aca="false">IF(ISERROR(VLOOKUP($A39,'Import OffPeak'!$A$3:HK$99,214,FALSE())-VLOOKUP($A39,'Import OffPeak change'!$A$106:HK$202,214,FALSE())),0,(VLOOKUP($A39,'Import OffPeak'!$A$3:HK$99,214,FALSE())-VLOOKUP($A39,'Import OffPeak change'!$A$106:HK$202,214,FALSE())))</f>
        <v>0</v>
      </c>
      <c r="HG39" s="193" t="n">
        <f aca="false">IF(ISERROR(VLOOKUP($A39,'Import OffPeak'!$A$3:HL$99,215,FALSE())-VLOOKUP($A39,'Import OffPeak change'!$A$106:HL$202,215,FALSE())),0,(VLOOKUP($A39,'Import OffPeak'!$A$3:HL$99,215,FALSE())-VLOOKUP($A39,'Import OffPeak change'!$A$106:HL$202,215,FALSE())))</f>
        <v>0</v>
      </c>
      <c r="HH39" s="193" t="n">
        <f aca="false">IF(ISERROR(VLOOKUP($A39,'Import OffPeak'!$A$3:HM$99,216,FALSE())-VLOOKUP($A39,'Import OffPeak change'!$A$106:HM$202,216,FALSE())),0,(VLOOKUP($A39,'Import OffPeak'!$A$3:HM$99,216,FALSE())-VLOOKUP($A39,'Import OffPeak change'!$A$106:HM$202,216,FALSE())))</f>
        <v>0</v>
      </c>
      <c r="HI39" s="193" t="n">
        <f aca="false">IF(ISERROR(VLOOKUP($A39,'Import OffPeak'!$A$3:HN$99,217,FALSE())-VLOOKUP($A39,'Import OffPeak change'!$A$106:HN$202,217,FALSE())),0,(VLOOKUP($A39,'Import OffPeak'!$A$3:HN$99,217,FALSE())-VLOOKUP($A39,'Import OffPeak change'!$A$106:HN$202,217,FALSE())))</f>
        <v>0</v>
      </c>
      <c r="HJ39" s="193" t="n">
        <f aca="false">IF(ISERROR(VLOOKUP($A39,'Import OffPeak'!$A$3:HO$99,218,FALSE())-VLOOKUP($A39,'Import OffPeak change'!$A$106:HO$202,218,FALSE())),0,(VLOOKUP($A39,'Import OffPeak'!$A$3:HO$99,218,FALSE())-VLOOKUP($A39,'Import OffPeak change'!$A$106:HO$202,218,FALSE())))</f>
        <v>0</v>
      </c>
      <c r="HK39" s="193" t="n">
        <f aca="false">IF(ISERROR(VLOOKUP($A39,'Import OffPeak'!$A$3:HP$99,219,FALSE())-VLOOKUP($A39,'Import OffPeak change'!$A$106:HP$202,219,FALSE())),0,(VLOOKUP($A39,'Import OffPeak'!$A$3:HP$99,219,FALSE())-VLOOKUP($A39,'Import OffPeak change'!$A$106:HP$202,219,FALSE())))</f>
        <v>0</v>
      </c>
      <c r="HL39" s="193" t="n">
        <f aca="false">IF(ISERROR(VLOOKUP($A39,'Import OffPeak'!$A$3:HQ$99,220,FALSE())-VLOOKUP($A39,'Import OffPeak change'!$A$106:HQ$202,220,FALSE())),0,(VLOOKUP($A39,'Import OffPeak'!$A$3:HQ$99,220,FALSE())-VLOOKUP($A39,'Import OffPeak change'!$A$106:HQ$202,220,FALSE())))</f>
        <v>0</v>
      </c>
      <c r="HM39" s="193" t="n">
        <f aca="false">IF(ISERROR(VLOOKUP($A39,'Import OffPeak'!$A$3:HR$99,221,FALSE())-VLOOKUP($A39,'Import OffPeak change'!$A$106:HR$202,221,FALSE())),0,(VLOOKUP($A39,'Import OffPeak'!$A$3:HR$99,221,FALSE())-VLOOKUP($A39,'Import OffPeak change'!$A$106:HR$202,221,FALSE())))</f>
        <v>0</v>
      </c>
      <c r="HN39" s="193" t="n">
        <f aca="false">IF(ISERROR(VLOOKUP($A39,'Import OffPeak'!$A$3:HS$99,222,FALSE())-VLOOKUP($A39,'Import OffPeak change'!$A$106:HS$202,222,FALSE())),0,(VLOOKUP($A39,'Import OffPeak'!$A$3:HS$99,222,FALSE())-VLOOKUP($A39,'Import OffPeak change'!$A$106:HS$202,222,FALSE())))</f>
        <v>0</v>
      </c>
      <c r="HO39" s="193" t="n">
        <f aca="false">IF(ISERROR(VLOOKUP($A39,'Import OffPeak'!$A$3:HT$99,223,FALSE())-VLOOKUP($A39,'Import OffPeak change'!$A$106:HT$202,223,FALSE())),0,(VLOOKUP($A39,'Import OffPeak'!$A$3:HT$99,223,FALSE())-VLOOKUP($A39,'Import OffPeak change'!$A$106:HT$202,223,FALSE())))</f>
        <v>0</v>
      </c>
      <c r="HP39" s="193" t="n">
        <f aca="false">IF(ISERROR(VLOOKUP($A39,'Import OffPeak'!$A$3:HU$99,224,FALSE())-VLOOKUP($A39,'Import OffPeak change'!$A$106:HU$202,224,FALSE())),0,(VLOOKUP($A39,'Import OffPeak'!$A$3:HU$99,224,FALSE())-VLOOKUP($A39,'Import OffPeak change'!$A$106:HU$202,224,FALSE())))</f>
        <v>0</v>
      </c>
      <c r="HQ39" s="193" t="n">
        <f aca="false">IF(ISERROR(VLOOKUP($A39,'Import OffPeak'!$A$3:HV$99,225,FALSE())-VLOOKUP($A39,'Import OffPeak change'!$A$106:HV$202,225,FALSE())),0,(VLOOKUP($A39,'Import OffPeak'!$A$3:HV$99,225,FALSE())-VLOOKUP($A39,'Import OffPeak change'!$A$106:HV$202,225,FALSE())))</f>
        <v>0</v>
      </c>
      <c r="HR39" s="193" t="n">
        <f aca="false">IF(ISERROR(VLOOKUP($A39,'Import OffPeak'!$A$3:HW$99,226,FALSE())-VLOOKUP($A39,'Import OffPeak change'!$A$106:HW$202,226,FALSE())),0,(VLOOKUP($A39,'Import OffPeak'!$A$3:HW$99,226,FALSE())-VLOOKUP($A39,'Import OffPeak change'!$A$106:HW$202,226,FALSE())))</f>
        <v>0</v>
      </c>
      <c r="HS39" s="193" t="n">
        <f aca="false">IF(ISERROR(VLOOKUP($A39,'Import OffPeak'!$A$3:HX$99,227,FALSE())-VLOOKUP($A39,'Import OffPeak change'!$A$106:HX$202,227,FALSE())),0,(VLOOKUP($A39,'Import OffPeak'!$A$3:HX$99,227,FALSE())-VLOOKUP($A39,'Import OffPeak change'!$A$106:HX$202,227,FALSE())))</f>
        <v>0</v>
      </c>
      <c r="HT39" s="193" t="n">
        <f aca="false">IF(ISERROR(VLOOKUP($A39,'Import OffPeak'!$A$3:HY$99,228,FALSE())-VLOOKUP($A39,'Import OffPeak change'!$A$106:HY$202,228,FALSE())),0,(VLOOKUP($A39,'Import OffPeak'!$A$3:HY$99,228,FALSE())-VLOOKUP($A39,'Import OffPeak change'!$A$106:HY$202,228,FALSE())))</f>
        <v>0</v>
      </c>
      <c r="HU39" s="193" t="n">
        <f aca="false">IF(ISERROR(VLOOKUP($A39,'Import OffPeak'!$A$3:HZ$99,229,FALSE())-VLOOKUP($A39,'Import OffPeak change'!$A$106:HZ$202,229,FALSE())),0,(VLOOKUP($A39,'Import OffPeak'!$A$3:HZ$99,229,FALSE())-VLOOKUP($A39,'Import OffPeak change'!$A$106:HZ$202,229,FALSE())))</f>
        <v>0</v>
      </c>
      <c r="HV39" s="193" t="n">
        <f aca="false">IF(ISERROR(VLOOKUP($A39,'Import OffPeak'!$A$3:IA$99,230,FALSE())-VLOOKUP($A39,'Import OffPeak change'!$A$106:IA$202,230,FALSE())),0,(VLOOKUP($A39,'Import OffPeak'!$A$3:IA$99,230,FALSE())-VLOOKUP($A39,'Import OffPeak change'!$A$106:IA$202,230,FALSE())))</f>
        <v>0</v>
      </c>
      <c r="HW39" s="193" t="n">
        <f aca="false">IF(ISERROR(VLOOKUP($A39,'Import OffPeak'!$A$3:IB$99,231,FALSE())-VLOOKUP($A39,'Import OffPeak change'!$A$106:IB$202,231,FALSE())),0,(VLOOKUP($A39,'Import OffPeak'!$A$3:IB$99,231,FALSE())-VLOOKUP($A39,'Import OffPeak change'!$A$106:IB$202,231,FALSE())))</f>
        <v>0</v>
      </c>
      <c r="HX39" s="193" t="n">
        <f aca="false">IF(ISERROR(VLOOKUP($A39,'Import OffPeak'!$A$3:IC$99,232,FALSE())-VLOOKUP($A39,'Import OffPeak change'!$A$106:IC$202,232,FALSE())),0,(VLOOKUP($A39,'Import OffPeak'!$A$3:IC$99,232,FALSE())-VLOOKUP($A39,'Import OffPeak change'!$A$106:IC$202,232,FALSE())))</f>
        <v>0</v>
      </c>
      <c r="HY39" s="193" t="n">
        <f aca="false">IF(ISERROR(VLOOKUP($A39,'Import OffPeak'!$A$3:ID$99,233,FALSE())-VLOOKUP($A39,'Import OffPeak change'!$A$106:ID$202,233,FALSE())),0,(VLOOKUP($A39,'Import OffPeak'!$A$3:ID$99,233,FALSE())-VLOOKUP($A39,'Import OffPeak change'!$A$106:ID$202,233,FALSE())))</f>
        <v>0</v>
      </c>
      <c r="HZ39" s="193" t="n">
        <f aca="false">IF(ISERROR(VLOOKUP($A39,'Import OffPeak'!$A$3:IE$99,234,FALSE())-VLOOKUP($A39,'Import OffPeak change'!$A$106:IE$202,234,FALSE())),0,(VLOOKUP($A39,'Import OffPeak'!$A$3:IE$99,234,FALSE())-VLOOKUP($A39,'Import OffPeak change'!$A$106:IE$202,234,FALSE())))</f>
        <v>0</v>
      </c>
      <c r="IA39" s="193" t="n">
        <f aca="false">IF(ISERROR(VLOOKUP($A39,'Import OffPeak'!$A$3:IF$99,235,FALSE())-VLOOKUP($A39,'Import OffPeak change'!$A$106:IF$202,235,FALSE())),0,(VLOOKUP($A39,'Import OffPeak'!$A$3:IF$99,235,FALSE())-VLOOKUP($A39,'Import OffPeak change'!$A$106:IF$202,235,FALSE())))</f>
        <v>0</v>
      </c>
      <c r="IB39" s="193" t="n">
        <f aca="false">IF(ISERROR(VLOOKUP($A39,'Import OffPeak'!$A$3:IG$99,236,FALSE())-VLOOKUP($A39,'Import OffPeak change'!$A$106:IG$202,236,FALSE())),0,(VLOOKUP($A39,'Import OffPeak'!$A$3:IG$99,236,FALSE())-VLOOKUP($A39,'Import OffPeak change'!$A$106:IG$202,236,FALSE())))</f>
        <v>0</v>
      </c>
      <c r="IC39" s="193" t="n">
        <f aca="false">IF(ISERROR(VLOOKUP($A39,'Import OffPeak'!$A$3:IH$99,237,FALSE())-VLOOKUP($A39,'Import OffPeak change'!$A$106:IH$202,237,FALSE())),0,(VLOOKUP($A39,'Import OffPeak'!$A$3:IH$99,237,FALSE())-VLOOKUP($A39,'Import OffPeak change'!$A$106:IH$202,237,FALSE())))</f>
        <v>0</v>
      </c>
      <c r="ID39" s="193" t="n">
        <f aca="false">IF(ISERROR(VLOOKUP($A39,'Import OffPeak'!$A$3:II$99,238,FALSE())-VLOOKUP($A39,'Import OffPeak change'!$A$106:II$202,238,FALSE())),0,(VLOOKUP($A39,'Import OffPeak'!$A$3:II$99,238,FALSE())-VLOOKUP($A39,'Import OffPeak change'!$A$106:II$202,238,FALSE())))</f>
        <v>0</v>
      </c>
      <c r="IE39" s="193" t="n">
        <f aca="false">IF(ISERROR(VLOOKUP($A39,'Import OffPeak'!$A$3:IJ$99,239,FALSE())-VLOOKUP($A39,'Import OffPeak change'!$A$106:IJ$202,239,FALSE())),0,(VLOOKUP($A39,'Import OffPeak'!$A$3:IJ$99,239,FALSE())-VLOOKUP($A39,'Import OffPeak change'!$A$106:IJ$202,239,FALSE())))</f>
        <v>0</v>
      </c>
    </row>
    <row r="40" customFormat="false" ht="12.75" hidden="false" customHeight="false" outlineLevel="0" collapsed="false">
      <c r="A40" s="201" t="str">
        <f aca="false">IF('Import OffPeak'!A37=0,"",'Import OffPeak'!A37)</f>
        <v>PWR-NG-LTCA</v>
      </c>
      <c r="B40" s="193"/>
      <c r="C40" s="193"/>
      <c r="D40" s="193"/>
      <c r="E40" s="193"/>
      <c r="F40" s="193"/>
      <c r="G40" s="193" t="n">
        <f aca="false">IF(ISERROR(VLOOKUP($A40,'Import OffPeak'!$A$3:L$99,7,FALSE())-VLOOKUP($A40,'Import OffPeak change'!$A$106:L$202,7,FALSE())),0,(VLOOKUP($A40,'Import OffPeak'!$A$3:L$99,7,FALSE())-VLOOKUP($A40,'Import OffPeak change'!$A$106:L$202,7,FALSE())))</f>
        <v>0</v>
      </c>
      <c r="H40" s="193" t="n">
        <f aca="false">IF(ISERROR(VLOOKUP($A40,'Import OffPeak'!$A$3:M$99,8,FALSE())-VLOOKUP($A40,'Import OffPeak change'!$A$106:M$202,8,FALSE())),0,(VLOOKUP($A40,'Import OffPeak'!$A$3:M$99,8,FALSE())-VLOOKUP($A40,'Import OffPeak change'!$A$106:M$202,8,FALSE())))</f>
        <v>0</v>
      </c>
      <c r="I40" s="193" t="n">
        <f aca="false">IF(ISERROR(VLOOKUP($A40,'Import OffPeak'!$A$3:N$99,9,FALSE())-VLOOKUP($A40,'Import OffPeak change'!$A$106:N$202,9,FALSE())),0,(VLOOKUP($A40,'Import OffPeak'!$A$3:N$99,9,FALSE())-VLOOKUP($A40,'Import OffPeak change'!$A$106:N$202,9,FALSE())))</f>
        <v>0</v>
      </c>
      <c r="J40" s="193" t="n">
        <f aca="false">IF(ISERROR(VLOOKUP($A40,'Import OffPeak'!$A$3:O$99,10,FALSE())-VLOOKUP($A40,'Import OffPeak change'!$A$106:O$202,10,FALSE())),0,(VLOOKUP($A40,'Import OffPeak'!$A$3:O$99,10,FALSE())-VLOOKUP($A40,'Import OffPeak change'!$A$106:O$202,10,FALSE())))</f>
        <v>0</v>
      </c>
      <c r="K40" s="193" t="n">
        <f aca="false">IF(ISERROR(VLOOKUP($A40,'Import OffPeak'!$A$3:P$99,11,FALSE())-VLOOKUP($A40,'Import OffPeak change'!$A$106:P$202,11,FALSE())),0,(VLOOKUP($A40,'Import OffPeak'!$A$3:P$99,11,FALSE())-VLOOKUP($A40,'Import OffPeak change'!$A$106:P$202,11,FALSE())))</f>
        <v>0</v>
      </c>
      <c r="L40" s="193" t="n">
        <f aca="false">IF(ISERROR(VLOOKUP($A40,'Import OffPeak'!$A$3:Q$99,12,FALSE())-VLOOKUP($A40,'Import OffPeak change'!$A$106:Q$202,12,FALSE())),0,(VLOOKUP($A40,'Import OffPeak'!$A$3:Q$99,12,FALSE())-VLOOKUP($A40,'Import OffPeak change'!$A$106:Q$202,12,FALSE())))</f>
        <v>0</v>
      </c>
      <c r="M40" s="193" t="n">
        <f aca="false">IF(ISERROR(VLOOKUP($A40,'Import OffPeak'!$A$3:R$99,13,FALSE())-VLOOKUP($A40,'Import OffPeak change'!$A$106:R$202,13,FALSE())),0,(VLOOKUP($A40,'Import OffPeak'!$A$3:R$99,13,FALSE())-VLOOKUP($A40,'Import OffPeak change'!$A$106:R$202,13,FALSE())))</f>
        <v>0</v>
      </c>
      <c r="N40" s="193" t="n">
        <f aca="false">IF(ISERROR(VLOOKUP($A40,'Import OffPeak'!$A$3:S$99,14,FALSE())-VLOOKUP($A40,'Import OffPeak change'!$A$106:S$202,14,FALSE())),0,(VLOOKUP($A40,'Import OffPeak'!$A$3:S$99,14,FALSE())-VLOOKUP($A40,'Import OffPeak change'!$A$106:S$202,14,FALSE())))</f>
        <v>0</v>
      </c>
      <c r="O40" s="193" t="n">
        <f aca="false">IF(ISERROR(VLOOKUP($A40,'Import OffPeak'!$A$3:T$99,15,FALSE())-VLOOKUP($A40,'Import OffPeak change'!$A$106:T$202,15,FALSE())),0,(VLOOKUP($A40,'Import OffPeak'!$A$3:T$99,15,FALSE())-VLOOKUP($A40,'Import OffPeak change'!$A$106:T$202,15,FALSE())))</f>
        <v>0</v>
      </c>
      <c r="P40" s="193" t="n">
        <f aca="false">IF(ISERROR(VLOOKUP($A40,'Import OffPeak'!$A$3:U$99,16,FALSE())-VLOOKUP($A40,'Import OffPeak change'!$A$106:U$202,16,FALSE())),0,(VLOOKUP($A40,'Import OffPeak'!$A$3:U$99,16,FALSE())-VLOOKUP($A40,'Import OffPeak change'!$A$106:U$202,16,FALSE())))</f>
        <v>0</v>
      </c>
      <c r="Q40" s="193" t="n">
        <f aca="false">IF(ISERROR(VLOOKUP($A40,'Import OffPeak'!$A$3:V$99,17,FALSE())-VLOOKUP($A40,'Import OffPeak change'!$A$106:V$202,17,FALSE())),0,(VLOOKUP($A40,'Import OffPeak'!$A$3:V$99,17,FALSE())-VLOOKUP($A40,'Import OffPeak change'!$A$106:V$202,17,FALSE())))</f>
        <v>0</v>
      </c>
      <c r="R40" s="193" t="n">
        <f aca="false">IF(ISERROR(VLOOKUP($A40,'Import OffPeak'!$A$3:W$99,18,FALSE())-VLOOKUP($A40,'Import OffPeak change'!$A$106:W$202,18,FALSE())),0,(VLOOKUP($A40,'Import OffPeak'!$A$3:W$99,18,FALSE())-VLOOKUP($A40,'Import OffPeak change'!$A$106:W$202,18,FALSE())))</f>
        <v>0</v>
      </c>
      <c r="S40" s="193" t="n">
        <f aca="false">IF(ISERROR(VLOOKUP($A40,'Import OffPeak'!$A$3:X$99,19,FALSE())-VLOOKUP($A40,'Import OffPeak change'!$A$106:X$202,19,FALSE())),0,(VLOOKUP($A40,'Import OffPeak'!$A$3:X$99,19,FALSE())-VLOOKUP($A40,'Import OffPeak change'!$A$106:X$202,19,FALSE())))</f>
        <v>0</v>
      </c>
      <c r="T40" s="193" t="n">
        <f aca="false">IF(ISERROR(VLOOKUP($A40,'Import OffPeak'!$A$3:Y$99,20,FALSE())-VLOOKUP($A40,'Import OffPeak change'!$A$106:Y$202,20,FALSE())),0,(VLOOKUP($A40,'Import OffPeak'!$A$3:Y$99,20,FALSE())-VLOOKUP($A40,'Import OffPeak change'!$A$106:Y$202,20,FALSE())))</f>
        <v>0</v>
      </c>
      <c r="U40" s="193" t="n">
        <f aca="false">IF(ISERROR(VLOOKUP($A40,'Import OffPeak'!$A$3:Z$99,21,FALSE())-VLOOKUP($A40,'Import OffPeak change'!$A$106:Z$202,21,FALSE())),0,(VLOOKUP($A40,'Import OffPeak'!$A$3:Z$99,21,FALSE())-VLOOKUP($A40,'Import OffPeak change'!$A$106:Z$202,21,FALSE())))</f>
        <v>0</v>
      </c>
      <c r="V40" s="193" t="n">
        <f aca="false">IF(ISERROR(VLOOKUP($A40,'Import OffPeak'!$A$3:AA$99,22,FALSE())-VLOOKUP($A40,'Import OffPeak change'!$A$106:AA$202,22,FALSE())),0,(VLOOKUP($A40,'Import OffPeak'!$A$3:AA$99,22,FALSE())-VLOOKUP($A40,'Import OffPeak change'!$A$106:AA$202,22,FALSE())))</f>
        <v>0</v>
      </c>
      <c r="W40" s="193" t="n">
        <f aca="false">IF(ISERROR(VLOOKUP($A40,'Import OffPeak'!$A$3:AB$99,23,FALSE())-VLOOKUP($A40,'Import OffPeak change'!$A$106:AB$202,23,FALSE())),0,(VLOOKUP($A40,'Import OffPeak'!$A$3:AB$99,23,FALSE())-VLOOKUP($A40,'Import OffPeak change'!$A$106:AB$202,23,FALSE())))</f>
        <v>0</v>
      </c>
      <c r="X40" s="193" t="n">
        <f aca="false">IF(ISERROR(VLOOKUP($A40,'Import OffPeak'!$A$3:AC$99,24,FALSE())-VLOOKUP($A40,'Import OffPeak change'!$A$106:AC$202,24,FALSE())),0,(VLOOKUP($A40,'Import OffPeak'!$A$3:AC$99,24,FALSE())-VLOOKUP($A40,'Import OffPeak change'!$A$106:AC$202,24,FALSE())))</f>
        <v>0</v>
      </c>
      <c r="Y40" s="193" t="n">
        <f aca="false">IF(ISERROR(VLOOKUP($A40,'Import OffPeak'!$A$3:AD$99,25,FALSE())-VLOOKUP($A40,'Import OffPeak change'!$A$106:AD$202,25,FALSE())),0,(VLOOKUP($A40,'Import OffPeak'!$A$3:AD$99,25,FALSE())-VLOOKUP($A40,'Import OffPeak change'!$A$106:AD$202,25,FALSE())))</f>
        <v>0</v>
      </c>
      <c r="Z40" s="193" t="n">
        <f aca="false">IF(ISERROR(VLOOKUP($A40,'Import OffPeak'!$A$3:AE$99,26,FALSE())-VLOOKUP($A40,'Import OffPeak change'!$A$106:AE$202,26,FALSE())),0,(VLOOKUP($A40,'Import OffPeak'!$A$3:AE$99,26,FALSE())-VLOOKUP($A40,'Import OffPeak change'!$A$106:AE$202,26,FALSE())))</f>
        <v>0</v>
      </c>
      <c r="AA40" s="193" t="n">
        <f aca="false">IF(ISERROR(VLOOKUP($A40,'Import OffPeak'!$A$3:AF$99,27,FALSE())-VLOOKUP($A40,'Import OffPeak change'!$A$106:AF$202,27,FALSE())),0,(VLOOKUP($A40,'Import OffPeak'!$A$3:AF$99,27,FALSE())-VLOOKUP($A40,'Import OffPeak change'!$A$106:AF$202,27,FALSE())))</f>
        <v>0</v>
      </c>
      <c r="AB40" s="193" t="n">
        <f aca="false">IF(ISERROR(VLOOKUP($A40,'Import OffPeak'!$A$3:AG$99,28,FALSE())-VLOOKUP($A40,'Import OffPeak change'!$A$106:AG$202,28,FALSE())),0,(VLOOKUP($A40,'Import OffPeak'!$A$3:AG$99,28,FALSE())-VLOOKUP($A40,'Import OffPeak change'!$A$106:AG$202,28,FALSE())))</f>
        <v>0</v>
      </c>
      <c r="AC40" s="193" t="n">
        <f aca="false">IF(ISERROR(VLOOKUP($A40,'Import OffPeak'!$A$3:AH$99,29,FALSE())-VLOOKUP($A40,'Import OffPeak change'!$A$106:AH$202,29,FALSE())),0,(VLOOKUP($A40,'Import OffPeak'!$A$3:AH$99,29,FALSE())-VLOOKUP($A40,'Import OffPeak change'!$A$106:AH$202,29,FALSE())))</f>
        <v>0</v>
      </c>
      <c r="AD40" s="193" t="n">
        <f aca="false">IF(ISERROR(VLOOKUP($A40,'Import OffPeak'!$A$3:AI$99,30,FALSE())-VLOOKUP($A40,'Import OffPeak change'!$A$106:AI$202,30,FALSE())),0,(VLOOKUP($A40,'Import OffPeak'!$A$3:AI$99,30,FALSE())-VLOOKUP($A40,'Import OffPeak change'!$A$106:AI$202,30,FALSE())))</f>
        <v>0</v>
      </c>
      <c r="AE40" s="193" t="n">
        <f aca="false">IF(ISERROR(VLOOKUP($A40,'Import OffPeak'!$A$3:AJ$99,31,FALSE())-VLOOKUP($A40,'Import OffPeak change'!$A$106:AJ$202,31,FALSE())),0,(VLOOKUP($A40,'Import OffPeak'!$A$3:AJ$99,31,FALSE())-VLOOKUP($A40,'Import OffPeak change'!$A$106:AJ$202,31,FALSE())))</f>
        <v>0</v>
      </c>
      <c r="AF40" s="193" t="n">
        <f aca="false">IF(ISERROR(VLOOKUP($A40,'Import OffPeak'!$A$3:AK$99,32,FALSE())-VLOOKUP($A40,'Import OffPeak change'!$A$106:AK$202,32,FALSE())),0,(VLOOKUP($A40,'Import OffPeak'!$A$3:AK$99,32,FALSE())-VLOOKUP($A40,'Import OffPeak change'!$A$106:AK$202,32,FALSE())))</f>
        <v>0</v>
      </c>
      <c r="AG40" s="193" t="n">
        <f aca="false">IF(ISERROR(VLOOKUP($A40,'Import OffPeak'!$A$3:AL$99,33,FALSE())-VLOOKUP($A40,'Import OffPeak change'!$A$106:AL$202,33,FALSE())),0,(VLOOKUP($A40,'Import OffPeak'!$A$3:AL$99,33,FALSE())-VLOOKUP($A40,'Import OffPeak change'!$A$106:AL$202,33,FALSE())))</f>
        <v>0</v>
      </c>
      <c r="AH40" s="193" t="n">
        <f aca="false">IF(ISERROR(VLOOKUP($A40,'Import OffPeak'!$A$3:AM$99,34,FALSE())-VLOOKUP($A40,'Import OffPeak change'!$A$106:AM$202,34,FALSE())),0,(VLOOKUP($A40,'Import OffPeak'!$A$3:AM$99,34,FALSE())-VLOOKUP($A40,'Import OffPeak change'!$A$106:AM$202,34,FALSE())))</f>
        <v>0</v>
      </c>
      <c r="AI40" s="193" t="n">
        <f aca="false">IF(ISERROR(VLOOKUP($A40,'Import OffPeak'!$A$3:AN$99,35,FALSE())-VLOOKUP($A40,'Import OffPeak change'!$A$106:AN$202,35,FALSE())),0,(VLOOKUP($A40,'Import OffPeak'!$A$3:AN$99,35,FALSE())-VLOOKUP($A40,'Import OffPeak change'!$A$106:AN$202,35,FALSE())))</f>
        <v>0</v>
      </c>
      <c r="AJ40" s="193" t="n">
        <f aca="false">IF(ISERROR(VLOOKUP($A40,'Import OffPeak'!$A$3:AO$99,36,FALSE())-VLOOKUP($A40,'Import OffPeak change'!$A$106:AO$202,36,FALSE())),0,(VLOOKUP($A40,'Import OffPeak'!$A$3:AO$99,36,FALSE())-VLOOKUP($A40,'Import OffPeak change'!$A$106:AO$202,36,FALSE())))</f>
        <v>0</v>
      </c>
      <c r="AK40" s="193" t="n">
        <f aca="false">IF(ISERROR(VLOOKUP($A40,'Import OffPeak'!$A$3:AP$99,37,FALSE())-VLOOKUP($A40,'Import OffPeak change'!$A$106:AP$202,37,FALSE())),0,(VLOOKUP($A40,'Import OffPeak'!$A$3:AP$99,37,FALSE())-VLOOKUP($A40,'Import OffPeak change'!$A$106:AP$202,37,FALSE())))</f>
        <v>0</v>
      </c>
      <c r="AL40" s="193" t="n">
        <f aca="false">IF(ISERROR(VLOOKUP($A40,'Import OffPeak'!$A$3:AQ$99,38,FALSE())-VLOOKUP($A40,'Import OffPeak change'!$A$106:AQ$202,38,FALSE())),0,(VLOOKUP($A40,'Import OffPeak'!$A$3:AQ$99,38,FALSE())-VLOOKUP($A40,'Import OffPeak change'!$A$106:AQ$202,38,FALSE())))</f>
        <v>0</v>
      </c>
      <c r="AM40" s="193" t="n">
        <f aca="false">IF(ISERROR(VLOOKUP($A40,'Import OffPeak'!$A$3:AR$99,39,FALSE())-VLOOKUP($A40,'Import OffPeak change'!$A$106:AR$202,39,FALSE())),0,(VLOOKUP($A40,'Import OffPeak'!$A$3:AR$99,39,FALSE())-VLOOKUP($A40,'Import OffPeak change'!$A$106:AR$202,39,FALSE())))</f>
        <v>0</v>
      </c>
      <c r="AN40" s="193" t="n">
        <f aca="false">IF(ISERROR(VLOOKUP($A40,'Import OffPeak'!$A$3:AS$99,40,FALSE())-VLOOKUP($A40,'Import OffPeak change'!$A$106:AS$202,40,FALSE())),0,(VLOOKUP($A40,'Import OffPeak'!$A$3:AS$99,40,FALSE())-VLOOKUP($A40,'Import OffPeak change'!$A$106:AS$202,40,FALSE())))</f>
        <v>0</v>
      </c>
      <c r="AO40" s="193" t="n">
        <f aca="false">IF(ISERROR(VLOOKUP($A40,'Import OffPeak'!$A$3:AT$99,41,FALSE())-VLOOKUP($A40,'Import OffPeak change'!$A$106:AT$202,41,FALSE())),0,(VLOOKUP($A40,'Import OffPeak'!$A$3:AT$99,41,FALSE())-VLOOKUP($A40,'Import OffPeak change'!$A$106:AT$202,41,FALSE())))</f>
        <v>0</v>
      </c>
      <c r="AP40" s="193" t="n">
        <f aca="false">IF(ISERROR(VLOOKUP($A40,'Import OffPeak'!$A$3:AU$99,42,FALSE())-VLOOKUP($A40,'Import OffPeak change'!$A$106:AU$202,42,FALSE())),0,(VLOOKUP($A40,'Import OffPeak'!$A$3:AU$99,42,FALSE())-VLOOKUP($A40,'Import OffPeak change'!$A$106:AU$202,42,FALSE())))</f>
        <v>0</v>
      </c>
      <c r="AQ40" s="193" t="n">
        <f aca="false">IF(ISERROR(VLOOKUP($A40,'Import OffPeak'!$A$3:AV$99,43,FALSE())-VLOOKUP($A40,'Import OffPeak change'!$A$106:AV$202,43,FALSE())),0,(VLOOKUP($A40,'Import OffPeak'!$A$3:AV$99,43,FALSE())-VLOOKUP($A40,'Import OffPeak change'!$A$106:AV$202,43,FALSE())))</f>
        <v>0</v>
      </c>
      <c r="AR40" s="193" t="n">
        <f aca="false">IF(ISERROR(VLOOKUP($A40,'Import OffPeak'!$A$3:AW$99,44,FALSE())-VLOOKUP($A40,'Import OffPeak change'!$A$106:AW$202,44,FALSE())),0,(VLOOKUP($A40,'Import OffPeak'!$A$3:AW$99,44,FALSE())-VLOOKUP($A40,'Import OffPeak change'!$A$106:AW$202,44,FALSE())))</f>
        <v>0</v>
      </c>
      <c r="AS40" s="193" t="n">
        <f aca="false">IF(ISERROR(VLOOKUP($A40,'Import OffPeak'!$A$3:AX$99,45,FALSE())-VLOOKUP($A40,'Import OffPeak change'!$A$106:AX$202,45,FALSE())),0,(VLOOKUP($A40,'Import OffPeak'!$A$3:AX$99,45,FALSE())-VLOOKUP($A40,'Import OffPeak change'!$A$106:AX$202,45,FALSE())))</f>
        <v>0</v>
      </c>
      <c r="AT40" s="193" t="n">
        <f aca="false">IF(ISERROR(VLOOKUP($A40,'Import OffPeak'!$A$3:AY$99,46,FALSE())-VLOOKUP($A40,'Import OffPeak change'!$A$106:AY$202,46,FALSE())),0,(VLOOKUP($A40,'Import OffPeak'!$A$3:AY$99,46,FALSE())-VLOOKUP($A40,'Import OffPeak change'!$A$106:AY$202,46,FALSE())))</f>
        <v>0</v>
      </c>
      <c r="AU40" s="193" t="n">
        <f aca="false">IF(ISERROR(VLOOKUP($A40,'Import OffPeak'!$A$3:AZ$99,47,FALSE())-VLOOKUP($A40,'Import OffPeak change'!$A$106:AZ$202,47,FALSE())),0,(VLOOKUP($A40,'Import OffPeak'!$A$3:AZ$99,47,FALSE())-VLOOKUP($A40,'Import OffPeak change'!$A$106:AZ$202,47,FALSE())))</f>
        <v>0</v>
      </c>
      <c r="AV40" s="193" t="n">
        <f aca="false">IF(ISERROR(VLOOKUP($A40,'Import OffPeak'!$A$3:BA$99,48,FALSE())-VLOOKUP($A40,'Import OffPeak change'!$A$106:BA$202,48,FALSE())),0,(VLOOKUP($A40,'Import OffPeak'!$A$3:BA$99,48,FALSE())-VLOOKUP($A40,'Import OffPeak change'!$A$106:BA$202,48,FALSE())))</f>
        <v>0</v>
      </c>
      <c r="AW40" s="193" t="n">
        <f aca="false">IF(ISERROR(VLOOKUP($A40,'Import OffPeak'!$A$3:BB$99,49,FALSE())-VLOOKUP($A40,'Import OffPeak change'!$A$106:BB$202,49,FALSE())),0,(VLOOKUP($A40,'Import OffPeak'!$A$3:BB$99,49,FALSE())-VLOOKUP($A40,'Import OffPeak change'!$A$106:BB$202,49,FALSE())))</f>
        <v>0</v>
      </c>
      <c r="AX40" s="193" t="n">
        <f aca="false">IF(ISERROR(VLOOKUP($A40,'Import OffPeak'!$A$3:BC$99,50,FALSE())-VLOOKUP($A40,'Import OffPeak change'!$A$106:BC$202,50,FALSE())),0,(VLOOKUP($A40,'Import OffPeak'!$A$3:BC$99,50,FALSE())-VLOOKUP($A40,'Import OffPeak change'!$A$106:BC$202,50,FALSE())))</f>
        <v>0</v>
      </c>
      <c r="AY40" s="193" t="n">
        <f aca="false">IF(ISERROR(VLOOKUP($A40,'Import OffPeak'!$A$3:BD$99,51,FALSE())-VLOOKUP($A40,'Import OffPeak change'!$A$106:BD$202,51,FALSE())),0,(VLOOKUP($A40,'Import OffPeak'!$A$3:BD$99,51,FALSE())-VLOOKUP($A40,'Import OffPeak change'!$A$106:BD$202,51,FALSE())))</f>
        <v>0</v>
      </c>
      <c r="AZ40" s="193" t="n">
        <f aca="false">IF(ISERROR(VLOOKUP($A40,'Import OffPeak'!$A$3:BE$99,52,FALSE())-VLOOKUP($A40,'Import OffPeak change'!$A$106:BE$202,52,FALSE())),0,(VLOOKUP($A40,'Import OffPeak'!$A$3:BE$99,52,FALSE())-VLOOKUP($A40,'Import OffPeak change'!$A$106:BE$202,52,FALSE())))</f>
        <v>0</v>
      </c>
      <c r="BA40" s="193" t="n">
        <f aca="false">IF(ISERROR(VLOOKUP($A40,'Import OffPeak'!$A$3:BF$99,53,FALSE())-VLOOKUP($A40,'Import OffPeak change'!$A$106:BF$202,53,FALSE())),0,(VLOOKUP($A40,'Import OffPeak'!$A$3:BF$99,53,FALSE())-VLOOKUP($A40,'Import OffPeak change'!$A$106:BF$202,53,FALSE())))</f>
        <v>0</v>
      </c>
      <c r="BB40" s="193" t="n">
        <f aca="false">IF(ISERROR(VLOOKUP($A40,'Import OffPeak'!$A$3:BG$99,54,FALSE())-VLOOKUP($A40,'Import OffPeak change'!$A$106:BG$202,54,FALSE())),0,(VLOOKUP($A40,'Import OffPeak'!$A$3:BG$99,54,FALSE())-VLOOKUP($A40,'Import OffPeak change'!$A$106:BG$202,54,FALSE())))</f>
        <v>0</v>
      </c>
      <c r="BC40" s="193" t="n">
        <f aca="false">IF(ISERROR(VLOOKUP($A40,'Import OffPeak'!$A$3:BH$99,55,FALSE())-VLOOKUP($A40,'Import OffPeak change'!$A$106:BH$202,55,FALSE())),0,(VLOOKUP($A40,'Import OffPeak'!$A$3:BH$99,55,FALSE())-VLOOKUP($A40,'Import OffPeak change'!$A$106:BH$202,55,FALSE())))</f>
        <v>0</v>
      </c>
      <c r="BD40" s="193" t="n">
        <f aca="false">IF(ISERROR(VLOOKUP($A40,'Import OffPeak'!$A$3:BI$99,56,FALSE())-VLOOKUP($A40,'Import OffPeak change'!$A$106:BI$202,56,FALSE())),0,(VLOOKUP($A40,'Import OffPeak'!$A$3:BI$99,56,FALSE())-VLOOKUP($A40,'Import OffPeak change'!$A$106:BI$202,56,FALSE())))</f>
        <v>0</v>
      </c>
      <c r="BE40" s="193" t="n">
        <f aca="false">IF(ISERROR(VLOOKUP($A40,'Import OffPeak'!$A$3:BJ$99,57,FALSE())-VLOOKUP($A40,'Import OffPeak change'!$A$106:BJ$202,57,FALSE())),0,(VLOOKUP($A40,'Import OffPeak'!$A$3:BJ$99,57,FALSE())-VLOOKUP($A40,'Import OffPeak change'!$A$106:BJ$202,57,FALSE())))</f>
        <v>0</v>
      </c>
      <c r="BF40" s="193" t="n">
        <f aca="false">IF(ISERROR(VLOOKUP($A40,'Import OffPeak'!$A$3:BK$99,58,FALSE())-VLOOKUP($A40,'Import OffPeak change'!$A$106:BK$202,58,FALSE())),0,(VLOOKUP($A40,'Import OffPeak'!$A$3:BK$99,58,FALSE())-VLOOKUP($A40,'Import OffPeak change'!$A$106:BK$202,58,FALSE())))</f>
        <v>0</v>
      </c>
      <c r="BG40" s="193" t="n">
        <f aca="false">IF(ISERROR(VLOOKUP($A40,'Import OffPeak'!$A$3:BL$99,59,FALSE())-VLOOKUP($A40,'Import OffPeak change'!$A$106:BL$202,59,FALSE())),0,(VLOOKUP($A40,'Import OffPeak'!$A$3:BL$99,59,FALSE())-VLOOKUP($A40,'Import OffPeak change'!$A$106:BL$202,59,FALSE())))</f>
        <v>0</v>
      </c>
      <c r="BH40" s="193" t="n">
        <f aca="false">IF(ISERROR(VLOOKUP($A40,'Import OffPeak'!$A$3:BM$99,60,FALSE())-VLOOKUP($A40,'Import OffPeak change'!$A$106:BM$202,60,FALSE())),0,(VLOOKUP($A40,'Import OffPeak'!$A$3:BM$99,60,FALSE())-VLOOKUP($A40,'Import OffPeak change'!$A$106:BM$202,60,FALSE())))</f>
        <v>0</v>
      </c>
      <c r="BI40" s="193" t="n">
        <f aca="false">IF(ISERROR(VLOOKUP($A40,'Import OffPeak'!$A$3:BN$99,61,FALSE())-VLOOKUP($A40,'Import OffPeak change'!$A$106:BN$202,61,FALSE())),0,(VLOOKUP($A40,'Import OffPeak'!$A$3:BN$99,61,FALSE())-VLOOKUP($A40,'Import OffPeak change'!$A$106:BN$202,61,FALSE())))</f>
        <v>0</v>
      </c>
      <c r="BJ40" s="193" t="n">
        <f aca="false">IF(ISERROR(VLOOKUP($A40,'Import OffPeak'!$A$3:BO$99,62,FALSE())-VLOOKUP($A40,'Import OffPeak change'!$A$106:BO$202,62,FALSE())),0,(VLOOKUP($A40,'Import OffPeak'!$A$3:BO$99,62,FALSE())-VLOOKUP($A40,'Import OffPeak change'!$A$106:BO$202,62,FALSE())))</f>
        <v>0</v>
      </c>
      <c r="BK40" s="193" t="n">
        <f aca="false">IF(ISERROR(VLOOKUP($A40,'Import OffPeak'!$A$3:BP$99,63,FALSE())-VLOOKUP($A40,'Import OffPeak change'!$A$106:BP$202,63,FALSE())),0,(VLOOKUP($A40,'Import OffPeak'!$A$3:BP$99,63,FALSE())-VLOOKUP($A40,'Import OffPeak change'!$A$106:BP$202,63,FALSE())))</f>
        <v>0</v>
      </c>
      <c r="BL40" s="193" t="n">
        <f aca="false">IF(ISERROR(VLOOKUP($A40,'Import OffPeak'!$A$3:BQ$99,64,FALSE())-VLOOKUP($A40,'Import OffPeak change'!$A$106:BQ$202,64,FALSE())),0,(VLOOKUP($A40,'Import OffPeak'!$A$3:BQ$99,64,FALSE())-VLOOKUP($A40,'Import OffPeak change'!$A$106:BQ$202,64,FALSE())))</f>
        <v>0</v>
      </c>
      <c r="BM40" s="193" t="n">
        <f aca="false">IF(ISERROR(VLOOKUP($A40,'Import OffPeak'!$A$3:BR$99,65,FALSE())-VLOOKUP($A40,'Import OffPeak change'!$A$106:BR$202,65,FALSE())),0,(VLOOKUP($A40,'Import OffPeak'!$A$3:BR$99,65,FALSE())-VLOOKUP($A40,'Import OffPeak change'!$A$106:BR$202,65,FALSE())))</f>
        <v>0</v>
      </c>
      <c r="BN40" s="193" t="n">
        <f aca="false">IF(ISERROR(VLOOKUP($A40,'Import OffPeak'!$A$3:BS$99,66,FALSE())-VLOOKUP($A40,'Import OffPeak change'!$A$106:BS$202,66,FALSE())),0,(VLOOKUP($A40,'Import OffPeak'!$A$3:BS$99,66,FALSE())-VLOOKUP($A40,'Import OffPeak change'!$A$106:BS$202,66,FALSE())))</f>
        <v>0</v>
      </c>
      <c r="BO40" s="193" t="n">
        <f aca="false">IF(ISERROR(VLOOKUP($A40,'Import OffPeak'!$A$3:BT$99,67,FALSE())-VLOOKUP($A40,'Import OffPeak change'!$A$106:BT$202,67,FALSE())),0,(VLOOKUP($A40,'Import OffPeak'!$A$3:BT$99,67,FALSE())-VLOOKUP($A40,'Import OffPeak change'!$A$106:BT$202,67,FALSE())))</f>
        <v>0</v>
      </c>
      <c r="BP40" s="193" t="n">
        <f aca="false">IF(ISERROR(VLOOKUP($A40,'Import OffPeak'!$A$3:BU$99,68,FALSE())-VLOOKUP($A40,'Import OffPeak change'!$A$106:BU$202,68,FALSE())),0,(VLOOKUP($A40,'Import OffPeak'!$A$3:BU$99,68,FALSE())-VLOOKUP($A40,'Import OffPeak change'!$A$106:BU$202,68,FALSE())))</f>
        <v>0</v>
      </c>
      <c r="BQ40" s="193" t="n">
        <f aca="false">IF(ISERROR(VLOOKUP($A40,'Import OffPeak'!$A$3:BV$99,69,FALSE())-VLOOKUP($A40,'Import OffPeak change'!$A$106:BV$202,69,FALSE())),0,(VLOOKUP($A40,'Import OffPeak'!$A$3:BV$99,69,FALSE())-VLOOKUP($A40,'Import OffPeak change'!$A$106:BV$202,69,FALSE())))</f>
        <v>0</v>
      </c>
      <c r="BR40" s="193" t="n">
        <f aca="false">IF(ISERROR(VLOOKUP($A40,'Import OffPeak'!$A$3:BW$99,70,FALSE())-VLOOKUP($A40,'Import OffPeak change'!$A$106:BW$202,70,FALSE())),0,(VLOOKUP($A40,'Import OffPeak'!$A$3:BW$99,70,FALSE())-VLOOKUP($A40,'Import OffPeak change'!$A$106:BW$202,70,FALSE())))</f>
        <v>0</v>
      </c>
      <c r="BS40" s="193" t="n">
        <f aca="false">IF(ISERROR(VLOOKUP($A40,'Import OffPeak'!$A$3:BX$99,71,FALSE())-VLOOKUP($A40,'Import OffPeak change'!$A$106:BX$202,71,FALSE())),0,(VLOOKUP($A40,'Import OffPeak'!$A$3:BX$99,71,FALSE())-VLOOKUP($A40,'Import OffPeak change'!$A$106:BX$202,71,FALSE())))</f>
        <v>0</v>
      </c>
      <c r="BT40" s="193" t="n">
        <f aca="false">IF(ISERROR(VLOOKUP($A40,'Import OffPeak'!$A$3:BY$99,72,FALSE())-VLOOKUP($A40,'Import OffPeak change'!$A$106:BY$202,72,FALSE())),0,(VLOOKUP($A40,'Import OffPeak'!$A$3:BY$99,72,FALSE())-VLOOKUP($A40,'Import OffPeak change'!$A$106:BY$202,72,FALSE())))</f>
        <v>0</v>
      </c>
      <c r="BU40" s="193" t="n">
        <f aca="false">IF(ISERROR(VLOOKUP($A40,'Import OffPeak'!$A$3:BZ$99,73,FALSE())-VLOOKUP($A40,'Import OffPeak change'!$A$106:BZ$202,73,FALSE())),0,(VLOOKUP($A40,'Import OffPeak'!$A$3:BZ$99,73,FALSE())-VLOOKUP($A40,'Import OffPeak change'!$A$106:BZ$202,73,FALSE())))</f>
        <v>0</v>
      </c>
      <c r="BV40" s="193" t="n">
        <f aca="false">IF(ISERROR(VLOOKUP($A40,'Import OffPeak'!$A$3:CA$99,74,FALSE())-VLOOKUP($A40,'Import OffPeak change'!$A$106:CA$202,74,FALSE())),0,(VLOOKUP($A40,'Import OffPeak'!$A$3:CA$99,74,FALSE())-VLOOKUP($A40,'Import OffPeak change'!$A$106:CA$202,74,FALSE())))</f>
        <v>0</v>
      </c>
      <c r="BW40" s="193" t="n">
        <f aca="false">IF(ISERROR(VLOOKUP($A40,'Import OffPeak'!$A$3:CB$99,75,FALSE())-VLOOKUP($A40,'Import OffPeak change'!$A$106:CB$202,75,FALSE())),0,(VLOOKUP($A40,'Import OffPeak'!$A$3:CB$99,75,FALSE())-VLOOKUP($A40,'Import OffPeak change'!$A$106:CB$202,75,FALSE())))</f>
        <v>0</v>
      </c>
      <c r="BX40" s="193" t="n">
        <f aca="false">IF(ISERROR(VLOOKUP($A40,'Import OffPeak'!$A$3:CC$99,76,FALSE())-VLOOKUP($A40,'Import OffPeak change'!$A$106:CC$202,76,FALSE())),0,(VLOOKUP($A40,'Import OffPeak'!$A$3:CC$99,76,FALSE())-VLOOKUP($A40,'Import OffPeak change'!$A$106:CC$202,76,FALSE())))</f>
        <v>0</v>
      </c>
      <c r="BY40" s="193" t="n">
        <f aca="false">IF(ISERROR(VLOOKUP($A40,'Import OffPeak'!$A$3:CD$99,77,FALSE())-VLOOKUP($A40,'Import OffPeak change'!$A$106:CD$202,77,FALSE())),0,(VLOOKUP($A40,'Import OffPeak'!$A$3:CD$99,77,FALSE())-VLOOKUP($A40,'Import OffPeak change'!$A$106:CD$202,77,FALSE())))</f>
        <v>0</v>
      </c>
      <c r="BZ40" s="193" t="n">
        <f aca="false">IF(ISERROR(VLOOKUP($A40,'Import OffPeak'!$A$3:CE$99,78,FALSE())-VLOOKUP($A40,'Import OffPeak change'!$A$106:CE$202,78,FALSE())),0,(VLOOKUP($A40,'Import OffPeak'!$A$3:CE$99,78,FALSE())-VLOOKUP($A40,'Import OffPeak change'!$A$106:CE$202,78,FALSE())))</f>
        <v>0</v>
      </c>
      <c r="CA40" s="193" t="n">
        <f aca="false">IF(ISERROR(VLOOKUP($A40,'Import OffPeak'!$A$3:CF$99,79,FALSE())-VLOOKUP($A40,'Import OffPeak change'!$A$106:CF$202,79,FALSE())),0,(VLOOKUP($A40,'Import OffPeak'!$A$3:CF$99,79,FALSE())-VLOOKUP($A40,'Import OffPeak change'!$A$106:CF$202,79,FALSE())))</f>
        <v>0</v>
      </c>
      <c r="CB40" s="193" t="n">
        <f aca="false">IF(ISERROR(VLOOKUP($A40,'Import OffPeak'!$A$3:CG$99,80,FALSE())-VLOOKUP($A40,'Import OffPeak change'!$A$106:CG$202,80,FALSE())),0,(VLOOKUP($A40,'Import OffPeak'!$A$3:CG$99,80,FALSE())-VLOOKUP($A40,'Import OffPeak change'!$A$106:CG$202,80,FALSE())))</f>
        <v>0</v>
      </c>
      <c r="CC40" s="193" t="n">
        <f aca="false">IF(ISERROR(VLOOKUP($A40,'Import OffPeak'!$A$3:CH$99,81,FALSE())-VLOOKUP($A40,'Import OffPeak change'!$A$106:CH$202,81,FALSE())),0,(VLOOKUP($A40,'Import OffPeak'!$A$3:CH$99,81,FALSE())-VLOOKUP($A40,'Import OffPeak change'!$A$106:CH$202,81,FALSE())))</f>
        <v>0</v>
      </c>
      <c r="CD40" s="193" t="n">
        <f aca="false">IF(ISERROR(VLOOKUP($A40,'Import OffPeak'!$A$3:CI$99,82,FALSE())-VLOOKUP($A40,'Import OffPeak change'!$A$106:CI$202,82,FALSE())),0,(VLOOKUP($A40,'Import OffPeak'!$A$3:CI$99,82,FALSE())-VLOOKUP($A40,'Import OffPeak change'!$A$106:CI$202,82,FALSE())))</f>
        <v>0</v>
      </c>
      <c r="CE40" s="193" t="n">
        <f aca="false">IF(ISERROR(VLOOKUP($A40,'Import OffPeak'!$A$3:CJ$99,83,FALSE())-VLOOKUP($A40,'Import OffPeak change'!$A$106:CJ$202,83,FALSE())),0,(VLOOKUP($A40,'Import OffPeak'!$A$3:CJ$99,83,FALSE())-VLOOKUP($A40,'Import OffPeak change'!$A$106:CJ$202,83,FALSE())))</f>
        <v>0</v>
      </c>
      <c r="CF40" s="193" t="n">
        <f aca="false">IF(ISERROR(VLOOKUP($A40,'Import OffPeak'!$A$3:CK$99,84,FALSE())-VLOOKUP($A40,'Import OffPeak change'!$A$106:CK$202,84,FALSE())),0,(VLOOKUP($A40,'Import OffPeak'!$A$3:CK$99,84,FALSE())-VLOOKUP($A40,'Import OffPeak change'!$A$106:CK$202,84,FALSE())))</f>
        <v>0</v>
      </c>
      <c r="CG40" s="193" t="n">
        <f aca="false">IF(ISERROR(VLOOKUP($A40,'Import OffPeak'!$A$3:CL$99,85,FALSE())-VLOOKUP($A40,'Import OffPeak change'!$A$106:CL$202,85,FALSE())),0,(VLOOKUP($A40,'Import OffPeak'!$A$3:CL$99,85,FALSE())-VLOOKUP($A40,'Import OffPeak change'!$A$106:CL$202,85,FALSE())))</f>
        <v>0</v>
      </c>
      <c r="CH40" s="193" t="n">
        <f aca="false">IF(ISERROR(VLOOKUP($A40,'Import OffPeak'!$A$3:CM$99,86,FALSE())-VLOOKUP($A40,'Import OffPeak change'!$A$106:CM$202,86,FALSE())),0,(VLOOKUP($A40,'Import OffPeak'!$A$3:CM$99,86,FALSE())-VLOOKUP($A40,'Import OffPeak change'!$A$106:CM$202,86,FALSE())))</f>
        <v>0</v>
      </c>
      <c r="CI40" s="193" t="n">
        <f aca="false">IF(ISERROR(VLOOKUP($A40,'Import OffPeak'!$A$3:CN$99,87,FALSE())-VLOOKUP($A40,'Import OffPeak change'!$A$106:CN$202,87,FALSE())),0,(VLOOKUP($A40,'Import OffPeak'!$A$3:CN$99,87,FALSE())-VLOOKUP($A40,'Import OffPeak change'!$A$106:CN$202,87,FALSE())))</f>
        <v>0</v>
      </c>
      <c r="CJ40" s="193" t="n">
        <f aca="false">IF(ISERROR(VLOOKUP($A40,'Import OffPeak'!$A$3:CO$99,88,FALSE())-VLOOKUP($A40,'Import OffPeak change'!$A$106:CO$202,88,FALSE())),0,(VLOOKUP($A40,'Import OffPeak'!$A$3:CO$99,88,FALSE())-VLOOKUP($A40,'Import OffPeak change'!$A$106:CO$202,88,FALSE())))</f>
        <v>0</v>
      </c>
      <c r="CK40" s="193" t="n">
        <f aca="false">IF(ISERROR(VLOOKUP($A40,'Import OffPeak'!$A$3:CP$99,89,FALSE())-VLOOKUP($A40,'Import OffPeak change'!$A$106:CP$202,89,FALSE())),0,(VLOOKUP($A40,'Import OffPeak'!$A$3:CP$99,89,FALSE())-VLOOKUP($A40,'Import OffPeak change'!$A$106:CP$202,89,FALSE())))</f>
        <v>0</v>
      </c>
      <c r="CL40" s="193" t="n">
        <f aca="false">IF(ISERROR(VLOOKUP($A40,'Import OffPeak'!$A$3:CQ$99,90,FALSE())-VLOOKUP($A40,'Import OffPeak change'!$A$106:CQ$202,90,FALSE())),0,(VLOOKUP($A40,'Import OffPeak'!$A$3:CQ$99,90,FALSE())-VLOOKUP($A40,'Import OffPeak change'!$A$106:CQ$202,90,FALSE())))</f>
        <v>0</v>
      </c>
      <c r="CM40" s="193" t="n">
        <f aca="false">IF(ISERROR(VLOOKUP($A40,'Import OffPeak'!$A$3:CR$99,91,FALSE())-VLOOKUP($A40,'Import OffPeak change'!$A$106:CR$202,91,FALSE())),0,(VLOOKUP($A40,'Import OffPeak'!$A$3:CR$99,91,FALSE())-VLOOKUP($A40,'Import OffPeak change'!$A$106:CR$202,91,FALSE())))</f>
        <v>0</v>
      </c>
      <c r="CN40" s="193" t="n">
        <f aca="false">IF(ISERROR(VLOOKUP($A40,'Import OffPeak'!$A$3:CS$99,92,FALSE())-VLOOKUP($A40,'Import OffPeak change'!$A$106:CS$202,92,FALSE())),0,(VLOOKUP($A40,'Import OffPeak'!$A$3:CS$99,92,FALSE())-VLOOKUP($A40,'Import OffPeak change'!$A$106:CS$202,92,FALSE())))</f>
        <v>0</v>
      </c>
      <c r="CO40" s="193" t="n">
        <f aca="false">IF(ISERROR(VLOOKUP($A40,'Import OffPeak'!$A$3:CT$99,93,FALSE())-VLOOKUP($A40,'Import OffPeak change'!$A$106:CT$202,93,FALSE())),0,(VLOOKUP($A40,'Import OffPeak'!$A$3:CT$99,93,FALSE())-VLOOKUP($A40,'Import OffPeak change'!$A$106:CT$202,93,FALSE())))</f>
        <v>0</v>
      </c>
      <c r="CP40" s="193" t="n">
        <f aca="false">IF(ISERROR(VLOOKUP($A40,'Import OffPeak'!$A$3:CU$99,94,FALSE())-VLOOKUP($A40,'Import OffPeak change'!$A$106:CU$202,94,FALSE())),0,(VLOOKUP($A40,'Import OffPeak'!$A$3:CU$99,94,FALSE())-VLOOKUP($A40,'Import OffPeak change'!$A$106:CU$202,94,FALSE())))</f>
        <v>0</v>
      </c>
      <c r="CQ40" s="193" t="n">
        <f aca="false">IF(ISERROR(VLOOKUP($A40,'Import OffPeak'!$A$3:CV$99,95,FALSE())-VLOOKUP($A40,'Import OffPeak change'!$A$106:CV$202,95,FALSE())),0,(VLOOKUP($A40,'Import OffPeak'!$A$3:CV$99,95,FALSE())-VLOOKUP($A40,'Import OffPeak change'!$A$106:CV$202,95,FALSE())))</f>
        <v>0</v>
      </c>
      <c r="CR40" s="193" t="n">
        <f aca="false">IF(ISERROR(VLOOKUP($A40,'Import OffPeak'!$A$3:CW$99,96,FALSE())-VLOOKUP($A40,'Import OffPeak change'!$A$106:CW$202,96,FALSE())),0,(VLOOKUP($A40,'Import OffPeak'!$A$3:CW$99,96,FALSE())-VLOOKUP($A40,'Import OffPeak change'!$A$106:CW$202,96,FALSE())))</f>
        <v>0</v>
      </c>
      <c r="CS40" s="193" t="n">
        <f aca="false">IF(ISERROR(VLOOKUP($A40,'Import OffPeak'!$A$3:CX$99,97,FALSE())-VLOOKUP($A40,'Import OffPeak change'!$A$106:CX$202,97,FALSE())),0,(VLOOKUP($A40,'Import OffPeak'!$A$3:CX$99,97,FALSE())-VLOOKUP($A40,'Import OffPeak change'!$A$106:CX$202,97,FALSE())))</f>
        <v>0</v>
      </c>
      <c r="CT40" s="193" t="n">
        <f aca="false">IF(ISERROR(VLOOKUP($A40,'Import OffPeak'!$A$3:CY$99,98,FALSE())-VLOOKUP($A40,'Import OffPeak change'!$A$106:CY$202,98,FALSE())),0,(VLOOKUP($A40,'Import OffPeak'!$A$3:CY$99,98,FALSE())-VLOOKUP($A40,'Import OffPeak change'!$A$106:CY$202,98,FALSE())))</f>
        <v>0</v>
      </c>
      <c r="CU40" s="193" t="n">
        <f aca="false">IF(ISERROR(VLOOKUP($A40,'Import OffPeak'!$A$3:CZ$99,99,FALSE())-VLOOKUP($A40,'Import OffPeak change'!$A$106:CZ$202,99,FALSE())),0,(VLOOKUP($A40,'Import OffPeak'!$A$3:CZ$99,99,FALSE())-VLOOKUP($A40,'Import OffPeak change'!$A$106:CZ$202,99,FALSE())))</f>
        <v>0</v>
      </c>
      <c r="CV40" s="193" t="n">
        <f aca="false">IF(ISERROR(VLOOKUP($A40,'Import OffPeak'!$A$3:DA$99,100,FALSE())-VLOOKUP($A40,'Import OffPeak change'!$A$106:DA$202,100,FALSE())),0,(VLOOKUP($A40,'Import OffPeak'!$A$3:DA$99,100,FALSE())-VLOOKUP($A40,'Import OffPeak change'!$A$106:DA$202,100,FALSE())))</f>
        <v>0</v>
      </c>
      <c r="CW40" s="193" t="n">
        <f aca="false">IF(ISERROR(VLOOKUP($A40,'Import OffPeak'!$A$3:DB$99,101,FALSE())-VLOOKUP($A40,'Import OffPeak change'!$A$106:DB$202,101,FALSE())),0,(VLOOKUP($A40,'Import OffPeak'!$A$3:DB$99,101,FALSE())-VLOOKUP($A40,'Import OffPeak change'!$A$106:DB$202,101,FALSE())))</f>
        <v>0</v>
      </c>
      <c r="CX40" s="193" t="n">
        <f aca="false">IF(ISERROR(VLOOKUP($A40,'Import OffPeak'!$A$3:DC$99,102,FALSE())-VLOOKUP($A40,'Import OffPeak change'!$A$106:DC$202,102,FALSE())),0,(VLOOKUP($A40,'Import OffPeak'!$A$3:DC$99,102,FALSE())-VLOOKUP($A40,'Import OffPeak change'!$A$106:DC$202,102,FALSE())))</f>
        <v>0</v>
      </c>
      <c r="CY40" s="193" t="n">
        <f aca="false">IF(ISERROR(VLOOKUP($A40,'Import OffPeak'!$A$3:DD$99,103,FALSE())-VLOOKUP($A40,'Import OffPeak change'!$A$106:DD$202,103,FALSE())),0,(VLOOKUP($A40,'Import OffPeak'!$A$3:DD$99,103,FALSE())-VLOOKUP($A40,'Import OffPeak change'!$A$106:DD$202,103,FALSE())))</f>
        <v>0</v>
      </c>
      <c r="CZ40" s="193" t="n">
        <f aca="false">IF(ISERROR(VLOOKUP($A40,'Import OffPeak'!$A$3:DE$99,104,FALSE())-VLOOKUP($A40,'Import OffPeak change'!$A$106:DE$202,104,FALSE())),0,(VLOOKUP($A40,'Import OffPeak'!$A$3:DE$99,104,FALSE())-VLOOKUP($A40,'Import OffPeak change'!$A$106:DE$202,104,FALSE())))</f>
        <v>0</v>
      </c>
      <c r="DA40" s="193" t="n">
        <f aca="false">IF(ISERROR(VLOOKUP($A40,'Import OffPeak'!$A$3:DF$99,105,FALSE())-VLOOKUP($A40,'Import OffPeak change'!$A$106:DF$202,105,FALSE())),0,(VLOOKUP($A40,'Import OffPeak'!$A$3:DF$99,105,FALSE())-VLOOKUP($A40,'Import OffPeak change'!$A$106:DF$202,105,FALSE())))</f>
        <v>0</v>
      </c>
      <c r="DB40" s="193" t="n">
        <f aca="false">IF(ISERROR(VLOOKUP($A40,'Import OffPeak'!$A$3:DG$99,106,FALSE())-VLOOKUP($A40,'Import OffPeak change'!$A$106:DG$202,106,FALSE())),0,(VLOOKUP($A40,'Import OffPeak'!$A$3:DG$99,106,FALSE())-VLOOKUP($A40,'Import OffPeak change'!$A$106:DG$202,106,FALSE())))</f>
        <v>0</v>
      </c>
      <c r="DC40" s="193" t="n">
        <f aca="false">IF(ISERROR(VLOOKUP($A40,'Import OffPeak'!$A$3:DH$99,107,FALSE())-VLOOKUP($A40,'Import OffPeak change'!$A$106:DH$202,107,FALSE())),0,(VLOOKUP($A40,'Import OffPeak'!$A$3:DH$99,107,FALSE())-VLOOKUP($A40,'Import OffPeak change'!$A$106:DH$202,107,FALSE())))</f>
        <v>0</v>
      </c>
      <c r="DD40" s="193" t="n">
        <f aca="false">IF(ISERROR(VLOOKUP($A40,'Import OffPeak'!$A$3:DI$99,108,FALSE())-VLOOKUP($A40,'Import OffPeak change'!$A$106:DI$202,108,FALSE())),0,(VLOOKUP($A40,'Import OffPeak'!$A$3:DI$99,108,FALSE())-VLOOKUP($A40,'Import OffPeak change'!$A$106:DI$202,108,FALSE())))</f>
        <v>0</v>
      </c>
      <c r="DE40" s="193" t="n">
        <f aca="false">IF(ISERROR(VLOOKUP($A40,'Import OffPeak'!$A$3:DJ$99,109,FALSE())-VLOOKUP($A40,'Import OffPeak change'!$A$106:DJ$202,109,FALSE())),0,(VLOOKUP($A40,'Import OffPeak'!$A$3:DJ$99,109,FALSE())-VLOOKUP($A40,'Import OffPeak change'!$A$106:DJ$202,109,FALSE())))</f>
        <v>0</v>
      </c>
      <c r="DF40" s="193" t="n">
        <f aca="false">IF(ISERROR(VLOOKUP($A40,'Import OffPeak'!$A$3:DK$99,110,FALSE())-VLOOKUP($A40,'Import OffPeak change'!$A$106:DK$202,110,FALSE())),0,(VLOOKUP($A40,'Import OffPeak'!$A$3:DK$99,110,FALSE())-VLOOKUP($A40,'Import OffPeak change'!$A$106:DK$202,110,FALSE())))</f>
        <v>0</v>
      </c>
      <c r="DG40" s="193" t="n">
        <f aca="false">IF(ISERROR(VLOOKUP($A40,'Import OffPeak'!$A$3:DL$99,111,FALSE())-VLOOKUP($A40,'Import OffPeak change'!$A$106:DL$202,111,FALSE())),0,(VLOOKUP($A40,'Import OffPeak'!$A$3:DL$99,111,FALSE())-VLOOKUP($A40,'Import OffPeak change'!$A$106:DL$202,111,FALSE())))</f>
        <v>0</v>
      </c>
      <c r="DH40" s="193" t="n">
        <f aca="false">IF(ISERROR(VLOOKUP($A40,'Import OffPeak'!$A$3:DM$99,112,FALSE())-VLOOKUP($A40,'Import OffPeak change'!$A$106:DM$202,112,FALSE())),0,(VLOOKUP($A40,'Import OffPeak'!$A$3:DM$99,112,FALSE())-VLOOKUP($A40,'Import OffPeak change'!$A$106:DM$202,112,FALSE())))</f>
        <v>0</v>
      </c>
      <c r="DI40" s="193" t="n">
        <f aca="false">IF(ISERROR(VLOOKUP($A40,'Import OffPeak'!$A$3:DN$99,113,FALSE())-VLOOKUP($A40,'Import OffPeak change'!$A$106:DN$202,113,FALSE())),0,(VLOOKUP($A40,'Import OffPeak'!$A$3:DN$99,113,FALSE())-VLOOKUP($A40,'Import OffPeak change'!$A$106:DN$202,113,FALSE())))</f>
        <v>0</v>
      </c>
      <c r="DJ40" s="193" t="n">
        <f aca="false">IF(ISERROR(VLOOKUP($A40,'Import OffPeak'!$A$3:DO$99,114,FALSE())-VLOOKUP($A40,'Import OffPeak change'!$A$106:DO$202,114,FALSE())),0,(VLOOKUP($A40,'Import OffPeak'!$A$3:DO$99,114,FALSE())-VLOOKUP($A40,'Import OffPeak change'!$A$106:DO$202,114,FALSE())))</f>
        <v>0</v>
      </c>
      <c r="DK40" s="193" t="n">
        <f aca="false">IF(ISERROR(VLOOKUP($A40,'Import OffPeak'!$A$3:DP$99,115,FALSE())-VLOOKUP($A40,'Import OffPeak change'!$A$106:DP$202,115,FALSE())),0,(VLOOKUP($A40,'Import OffPeak'!$A$3:DP$99,115,FALSE())-VLOOKUP($A40,'Import OffPeak change'!$A$106:DP$202,115,FALSE())))</f>
        <v>0</v>
      </c>
      <c r="DL40" s="193" t="n">
        <f aca="false">IF(ISERROR(VLOOKUP($A40,'Import OffPeak'!$A$3:DQ$99,116,FALSE())-VLOOKUP($A40,'Import OffPeak change'!$A$106:DQ$202,116,FALSE())),0,(VLOOKUP($A40,'Import OffPeak'!$A$3:DQ$99,116,FALSE())-VLOOKUP($A40,'Import OffPeak change'!$A$106:DQ$202,116,FALSE())))</f>
        <v>0</v>
      </c>
      <c r="DM40" s="193" t="n">
        <f aca="false">IF(ISERROR(VLOOKUP($A40,'Import OffPeak'!$A$3:DR$99,117,FALSE())-VLOOKUP($A40,'Import OffPeak change'!$A$106:DR$202,117,FALSE())),0,(VLOOKUP($A40,'Import OffPeak'!$A$3:DR$99,117,FALSE())-VLOOKUP($A40,'Import OffPeak change'!$A$106:DR$202,117,FALSE())))</f>
        <v>0</v>
      </c>
      <c r="DN40" s="193" t="n">
        <f aca="false">IF(ISERROR(VLOOKUP($A40,'Import OffPeak'!$A$3:DS$99,118,FALSE())-VLOOKUP($A40,'Import OffPeak change'!$A$106:DS$202,118,FALSE())),0,(VLOOKUP($A40,'Import OffPeak'!$A$3:DS$99,118,FALSE())-VLOOKUP($A40,'Import OffPeak change'!$A$106:DS$202,118,FALSE())))</f>
        <v>0</v>
      </c>
      <c r="DO40" s="193" t="n">
        <f aca="false">IF(ISERROR(VLOOKUP($A40,'Import OffPeak'!$A$3:DT$99,119,FALSE())-VLOOKUP($A40,'Import OffPeak change'!$A$106:DT$202,119,FALSE())),0,(VLOOKUP($A40,'Import OffPeak'!$A$3:DT$99,119,FALSE())-VLOOKUP($A40,'Import OffPeak change'!$A$106:DT$202,119,FALSE())))</f>
        <v>0</v>
      </c>
      <c r="DP40" s="193" t="n">
        <f aca="false">IF(ISERROR(VLOOKUP($A40,'Import OffPeak'!$A$3:DU$99,120,FALSE())-VLOOKUP($A40,'Import OffPeak change'!$A$106:DU$202,120,FALSE())),0,(VLOOKUP($A40,'Import OffPeak'!$A$3:DU$99,120,FALSE())-VLOOKUP($A40,'Import OffPeak change'!$A$106:DU$202,120,FALSE())))</f>
        <v>0</v>
      </c>
      <c r="DQ40" s="193" t="n">
        <f aca="false">IF(ISERROR(VLOOKUP($A40,'Import OffPeak'!$A$3:DV$99,121,FALSE())-VLOOKUP($A40,'Import OffPeak change'!$A$106:DV$202,121,FALSE())),0,(VLOOKUP($A40,'Import OffPeak'!$A$3:DV$99,121,FALSE())-VLOOKUP($A40,'Import OffPeak change'!$A$106:DV$202,121,FALSE())))</f>
        <v>0</v>
      </c>
      <c r="DR40" s="193" t="n">
        <f aca="false">IF(ISERROR(VLOOKUP($A40,'Import OffPeak'!$A$3:DW$99,122,FALSE())-VLOOKUP($A40,'Import OffPeak change'!$A$106:DW$202,122,FALSE())),0,(VLOOKUP($A40,'Import OffPeak'!$A$3:DW$99,122,FALSE())-VLOOKUP($A40,'Import OffPeak change'!$A$106:DW$202,122,FALSE())))</f>
        <v>0</v>
      </c>
      <c r="DS40" s="193" t="n">
        <f aca="false">IF(ISERROR(VLOOKUP($A40,'Import OffPeak'!$A$3:DX$99,123,FALSE())-VLOOKUP($A40,'Import OffPeak change'!$A$106:DX$202,123,FALSE())),0,(VLOOKUP($A40,'Import OffPeak'!$A$3:DX$99,123,FALSE())-VLOOKUP($A40,'Import OffPeak change'!$A$106:DX$202,123,FALSE())))</f>
        <v>0</v>
      </c>
      <c r="DT40" s="193" t="n">
        <f aca="false">IF(ISERROR(VLOOKUP($A40,'Import OffPeak'!$A$3:DY$99,124,FALSE())-VLOOKUP($A40,'Import OffPeak change'!$A$106:DY$202,124,FALSE())),0,(VLOOKUP($A40,'Import OffPeak'!$A$3:DY$99,124,FALSE())-VLOOKUP($A40,'Import OffPeak change'!$A$106:DY$202,124,FALSE())))</f>
        <v>0</v>
      </c>
      <c r="DU40" s="193" t="n">
        <f aca="false">IF(ISERROR(VLOOKUP($A40,'Import OffPeak'!$A$3:DZ$99,125,FALSE())-VLOOKUP($A40,'Import OffPeak change'!$A$106:DZ$202,125,FALSE())),0,(VLOOKUP($A40,'Import OffPeak'!$A$3:DZ$99,125,FALSE())-VLOOKUP($A40,'Import OffPeak change'!$A$106:DZ$202,125,FALSE())))</f>
        <v>0</v>
      </c>
      <c r="DV40" s="193" t="n">
        <f aca="false">IF(ISERROR(VLOOKUP($A40,'Import OffPeak'!$A$3:EA$99,126,FALSE())-VLOOKUP($A40,'Import OffPeak change'!$A$106:EA$202,126,FALSE())),0,(VLOOKUP($A40,'Import OffPeak'!$A$3:EA$99,126,FALSE())-VLOOKUP($A40,'Import OffPeak change'!$A$106:EA$202,126,FALSE())))</f>
        <v>0</v>
      </c>
      <c r="DW40" s="193" t="n">
        <f aca="false">IF(ISERROR(VLOOKUP($A40,'Import OffPeak'!$A$3:EB$99,127,FALSE())-VLOOKUP($A40,'Import OffPeak change'!$A$106:EB$202,127,FALSE())),0,(VLOOKUP($A40,'Import OffPeak'!$A$3:EB$99,127,FALSE())-VLOOKUP($A40,'Import OffPeak change'!$A$106:EB$202,127,FALSE())))</f>
        <v>0</v>
      </c>
      <c r="DX40" s="193" t="n">
        <f aca="false">IF(ISERROR(VLOOKUP($A40,'Import OffPeak'!$A$3:EC$99,128,FALSE())-VLOOKUP($A40,'Import OffPeak change'!$A$106:EC$202,128,FALSE())),0,(VLOOKUP($A40,'Import OffPeak'!$A$3:EC$99,128,FALSE())-VLOOKUP($A40,'Import OffPeak change'!$A$106:EC$202,128,FALSE())))</f>
        <v>0</v>
      </c>
      <c r="DY40" s="193" t="n">
        <f aca="false">IF(ISERROR(VLOOKUP($A40,'Import OffPeak'!$A$3:ED$99,129,FALSE())-VLOOKUP($A40,'Import OffPeak change'!$A$106:ED$202,129,FALSE())),0,(VLOOKUP($A40,'Import OffPeak'!$A$3:ED$99,129,FALSE())-VLOOKUP($A40,'Import OffPeak change'!$A$106:ED$202,129,FALSE())))</f>
        <v>0</v>
      </c>
      <c r="DZ40" s="193" t="n">
        <f aca="false">IF(ISERROR(VLOOKUP($A40,'Import OffPeak'!$A$3:EE$99,130,FALSE())-VLOOKUP($A40,'Import OffPeak change'!$A$106:EE$202,130,FALSE())),0,(VLOOKUP($A40,'Import OffPeak'!$A$3:EE$99,130,FALSE())-VLOOKUP($A40,'Import OffPeak change'!$A$106:EE$202,130,FALSE())))</f>
        <v>0</v>
      </c>
      <c r="EA40" s="193" t="n">
        <f aca="false">IF(ISERROR(VLOOKUP($A40,'Import OffPeak'!$A$3:EF$99,131,FALSE())-VLOOKUP($A40,'Import OffPeak change'!$A$106:EF$202,131,FALSE())),0,(VLOOKUP($A40,'Import OffPeak'!$A$3:EF$99,131,FALSE())-VLOOKUP($A40,'Import OffPeak change'!$A$106:EF$202,131,FALSE())))</f>
        <v>0</v>
      </c>
      <c r="EB40" s="193" t="n">
        <f aca="false">IF(ISERROR(VLOOKUP($A40,'Import OffPeak'!$A$3:EG$99,132,FALSE())-VLOOKUP($A40,'Import OffPeak change'!$A$106:EG$202,132,FALSE())),0,(VLOOKUP($A40,'Import OffPeak'!$A$3:EG$99,132,FALSE())-VLOOKUP($A40,'Import OffPeak change'!$A$106:EG$202,132,FALSE())))</f>
        <v>0</v>
      </c>
      <c r="EC40" s="193" t="n">
        <f aca="false">IF(ISERROR(VLOOKUP($A40,'Import OffPeak'!$A$3:EH$99,133,FALSE())-VLOOKUP($A40,'Import OffPeak change'!$A$106:EH$202,133,FALSE())),0,(VLOOKUP($A40,'Import OffPeak'!$A$3:EH$99,133,FALSE())-VLOOKUP($A40,'Import OffPeak change'!$A$106:EH$202,133,FALSE())))</f>
        <v>0</v>
      </c>
      <c r="ED40" s="193" t="n">
        <f aca="false">IF(ISERROR(VLOOKUP($A40,'Import OffPeak'!$A$3:EI$99,134,FALSE())-VLOOKUP($A40,'Import OffPeak change'!$A$106:EI$202,134,FALSE())),0,(VLOOKUP($A40,'Import OffPeak'!$A$3:EI$99,134,FALSE())-VLOOKUP($A40,'Import OffPeak change'!$A$106:EI$202,134,FALSE())))</f>
        <v>0</v>
      </c>
      <c r="EE40" s="193" t="n">
        <f aca="false">IF(ISERROR(VLOOKUP($A40,'Import OffPeak'!$A$3:EJ$99,135,FALSE())-VLOOKUP($A40,'Import OffPeak change'!$A$106:EJ$202,135,FALSE())),0,(VLOOKUP($A40,'Import OffPeak'!$A$3:EJ$99,135,FALSE())-VLOOKUP($A40,'Import OffPeak change'!$A$106:EJ$202,135,FALSE())))</f>
        <v>0</v>
      </c>
      <c r="EF40" s="193" t="n">
        <f aca="false">IF(ISERROR(VLOOKUP($A40,'Import OffPeak'!$A$3:EK$99,136,FALSE())-VLOOKUP($A40,'Import OffPeak change'!$A$106:EK$202,136,FALSE())),0,(VLOOKUP($A40,'Import OffPeak'!$A$3:EK$99,136,FALSE())-VLOOKUP($A40,'Import OffPeak change'!$A$106:EK$202,136,FALSE())))</f>
        <v>0</v>
      </c>
      <c r="EG40" s="193" t="n">
        <f aca="false">IF(ISERROR(VLOOKUP($A40,'Import OffPeak'!$A$3:EL$99,137,FALSE())-VLOOKUP($A40,'Import OffPeak change'!$A$106:EL$202,137,FALSE())),0,(VLOOKUP($A40,'Import OffPeak'!$A$3:EL$99,137,FALSE())-VLOOKUP($A40,'Import OffPeak change'!$A$106:EL$202,137,FALSE())))</f>
        <v>0</v>
      </c>
      <c r="EH40" s="193" t="n">
        <f aca="false">IF(ISERROR(VLOOKUP($A40,'Import OffPeak'!$A$3:EM$99,138,FALSE())-VLOOKUP($A40,'Import OffPeak change'!$A$106:EM$202,138,FALSE())),0,(VLOOKUP($A40,'Import OffPeak'!$A$3:EM$99,138,FALSE())-VLOOKUP($A40,'Import OffPeak change'!$A$106:EM$202,138,FALSE())))</f>
        <v>0</v>
      </c>
      <c r="EI40" s="193" t="n">
        <f aca="false">IF(ISERROR(VLOOKUP($A40,'Import OffPeak'!$A$3:EN$99,139,FALSE())-VLOOKUP($A40,'Import OffPeak change'!$A$106:EN$202,139,FALSE())),0,(VLOOKUP($A40,'Import OffPeak'!$A$3:EN$99,139,FALSE())-VLOOKUP($A40,'Import OffPeak change'!$A$106:EN$202,139,FALSE())))</f>
        <v>0</v>
      </c>
      <c r="EJ40" s="193" t="n">
        <f aca="false">IF(ISERROR(VLOOKUP($A40,'Import OffPeak'!$A$3:EO$99,140,FALSE())-VLOOKUP($A40,'Import OffPeak change'!$A$106:EO$202,140,FALSE())),0,(VLOOKUP($A40,'Import OffPeak'!$A$3:EO$99,140,FALSE())-VLOOKUP($A40,'Import OffPeak change'!$A$106:EO$202,140,FALSE())))</f>
        <v>0</v>
      </c>
      <c r="EK40" s="193" t="n">
        <f aca="false">IF(ISERROR(VLOOKUP($A40,'Import OffPeak'!$A$3:EP$99,141,FALSE())-VLOOKUP($A40,'Import OffPeak change'!$A$106:EP$202,141,FALSE())),0,(VLOOKUP($A40,'Import OffPeak'!$A$3:EP$99,141,FALSE())-VLOOKUP($A40,'Import OffPeak change'!$A$106:EP$202,141,FALSE())))</f>
        <v>0</v>
      </c>
      <c r="EL40" s="193" t="n">
        <f aca="false">IF(ISERROR(VLOOKUP($A40,'Import OffPeak'!$A$3:EQ$99,142,FALSE())-VLOOKUP($A40,'Import OffPeak change'!$A$106:EQ$202,142,FALSE())),0,(VLOOKUP($A40,'Import OffPeak'!$A$3:EQ$99,142,FALSE())-VLOOKUP($A40,'Import OffPeak change'!$A$106:EQ$202,142,FALSE())))</f>
        <v>0</v>
      </c>
      <c r="EM40" s="193" t="n">
        <f aca="false">IF(ISERROR(VLOOKUP($A40,'Import OffPeak'!$A$3:ER$99,143,FALSE())-VLOOKUP($A40,'Import OffPeak change'!$A$106:ER$202,143,FALSE())),0,(VLOOKUP($A40,'Import OffPeak'!$A$3:ER$99,143,FALSE())-VLOOKUP($A40,'Import OffPeak change'!$A$106:ER$202,143,FALSE())))</f>
        <v>0</v>
      </c>
      <c r="EN40" s="193" t="n">
        <f aca="false">IF(ISERROR(VLOOKUP($A40,'Import OffPeak'!$A$3:ES$99,144,FALSE())-VLOOKUP($A40,'Import OffPeak change'!$A$106:ES$202,144,FALSE())),0,(VLOOKUP($A40,'Import OffPeak'!$A$3:ES$99,144,FALSE())-VLOOKUP($A40,'Import OffPeak change'!$A$106:ES$202,144,FALSE())))</f>
        <v>0</v>
      </c>
      <c r="EO40" s="193" t="n">
        <f aca="false">IF(ISERROR(VLOOKUP($A40,'Import OffPeak'!$A$3:ET$99,145,FALSE())-VLOOKUP($A40,'Import OffPeak change'!$A$106:ET$202,145,FALSE())),0,(VLOOKUP($A40,'Import OffPeak'!$A$3:ET$99,145,FALSE())-VLOOKUP($A40,'Import OffPeak change'!$A$106:ET$202,145,FALSE())))</f>
        <v>0</v>
      </c>
      <c r="EP40" s="193" t="n">
        <f aca="false">IF(ISERROR(VLOOKUP($A40,'Import OffPeak'!$A$3:EU$99,146,FALSE())-VLOOKUP($A40,'Import OffPeak change'!$A$106:EU$202,146,FALSE())),0,(VLOOKUP($A40,'Import OffPeak'!$A$3:EU$99,146,FALSE())-VLOOKUP($A40,'Import OffPeak change'!$A$106:EU$202,146,FALSE())))</f>
        <v>0</v>
      </c>
      <c r="EQ40" s="193" t="n">
        <f aca="false">IF(ISERROR(VLOOKUP($A40,'Import OffPeak'!$A$3:EV$99,147,FALSE())-VLOOKUP($A40,'Import OffPeak change'!$A$106:EV$202,147,FALSE())),0,(VLOOKUP($A40,'Import OffPeak'!$A$3:EV$99,147,FALSE())-VLOOKUP($A40,'Import OffPeak change'!$A$106:EV$202,147,FALSE())))</f>
        <v>0</v>
      </c>
      <c r="ER40" s="193" t="n">
        <f aca="false">IF(ISERROR(VLOOKUP($A40,'Import OffPeak'!$A$3:EW$99,148,FALSE())-VLOOKUP($A40,'Import OffPeak change'!$A$106:EW$202,148,FALSE())),0,(VLOOKUP($A40,'Import OffPeak'!$A$3:EW$99,148,FALSE())-VLOOKUP($A40,'Import OffPeak change'!$A$106:EW$202,148,FALSE())))</f>
        <v>0</v>
      </c>
      <c r="ES40" s="193" t="n">
        <f aca="false">IF(ISERROR(VLOOKUP($A40,'Import OffPeak'!$A$3:EX$99,149,FALSE())-VLOOKUP($A40,'Import OffPeak change'!$A$106:EX$202,149,FALSE())),0,(VLOOKUP($A40,'Import OffPeak'!$A$3:EX$99,149,FALSE())-VLOOKUP($A40,'Import OffPeak change'!$A$106:EX$202,149,FALSE())))</f>
        <v>0</v>
      </c>
      <c r="ET40" s="193" t="n">
        <f aca="false">IF(ISERROR(VLOOKUP($A40,'Import OffPeak'!$A$3:EY$99,150,FALSE())-VLOOKUP($A40,'Import OffPeak change'!$A$106:EY$202,150,FALSE())),0,(VLOOKUP($A40,'Import OffPeak'!$A$3:EY$99,150,FALSE())-VLOOKUP($A40,'Import OffPeak change'!$A$106:EY$202,150,FALSE())))</f>
        <v>0</v>
      </c>
      <c r="EU40" s="193" t="n">
        <f aca="false">IF(ISERROR(VLOOKUP($A40,'Import OffPeak'!$A$3:EZ$99,151,FALSE())-VLOOKUP($A40,'Import OffPeak change'!$A$106:EZ$202,151,FALSE())),0,(VLOOKUP($A40,'Import OffPeak'!$A$3:EZ$99,151,FALSE())-VLOOKUP($A40,'Import OffPeak change'!$A$106:EZ$202,151,FALSE())))</f>
        <v>0</v>
      </c>
      <c r="EV40" s="193" t="n">
        <f aca="false">IF(ISERROR(VLOOKUP($A40,'Import OffPeak'!$A$3:FA$99,152,FALSE())-VLOOKUP($A40,'Import OffPeak change'!$A$106:FA$202,152,FALSE())),0,(VLOOKUP($A40,'Import OffPeak'!$A$3:FA$99,152,FALSE())-VLOOKUP($A40,'Import OffPeak change'!$A$106:FA$202,152,FALSE())))</f>
        <v>0</v>
      </c>
      <c r="EW40" s="193" t="n">
        <f aca="false">IF(ISERROR(VLOOKUP($A40,'Import OffPeak'!$A$3:FB$99,153,FALSE())-VLOOKUP($A40,'Import OffPeak change'!$A$106:FB$202,153,FALSE())),0,(VLOOKUP($A40,'Import OffPeak'!$A$3:FB$99,153,FALSE())-VLOOKUP($A40,'Import OffPeak change'!$A$106:FB$202,153,FALSE())))</f>
        <v>0</v>
      </c>
      <c r="EX40" s="193" t="n">
        <f aca="false">IF(ISERROR(VLOOKUP($A40,'Import OffPeak'!$A$3:FC$99,154,FALSE())-VLOOKUP($A40,'Import OffPeak change'!$A$106:FC$202,154,FALSE())),0,(VLOOKUP($A40,'Import OffPeak'!$A$3:FC$99,154,FALSE())-VLOOKUP($A40,'Import OffPeak change'!$A$106:FC$202,154,FALSE())))</f>
        <v>0</v>
      </c>
      <c r="EY40" s="193" t="n">
        <f aca="false">IF(ISERROR(VLOOKUP($A40,'Import OffPeak'!$A$3:FD$99,155,FALSE())-VLOOKUP($A40,'Import OffPeak change'!$A$106:FD$202,155,FALSE())),0,(VLOOKUP($A40,'Import OffPeak'!$A$3:FD$99,155,FALSE())-VLOOKUP($A40,'Import OffPeak change'!$A$106:FD$202,155,FALSE())))</f>
        <v>0</v>
      </c>
      <c r="EZ40" s="193" t="n">
        <f aca="false">IF(ISERROR(VLOOKUP($A40,'Import OffPeak'!$A$3:FE$99,156,FALSE())-VLOOKUP($A40,'Import OffPeak change'!$A$106:FE$202,156,FALSE())),0,(VLOOKUP($A40,'Import OffPeak'!$A$3:FE$99,156,FALSE())-VLOOKUP($A40,'Import OffPeak change'!$A$106:FE$202,156,FALSE())))</f>
        <v>0</v>
      </c>
      <c r="FA40" s="193" t="n">
        <f aca="false">IF(ISERROR(VLOOKUP($A40,'Import OffPeak'!$A$3:FF$99,157,FALSE())-VLOOKUP($A40,'Import OffPeak change'!$A$106:FF$202,157,FALSE())),0,(VLOOKUP($A40,'Import OffPeak'!$A$3:FF$99,157,FALSE())-VLOOKUP($A40,'Import OffPeak change'!$A$106:FF$202,157,FALSE())))</f>
        <v>0</v>
      </c>
      <c r="FB40" s="193" t="n">
        <f aca="false">IF(ISERROR(VLOOKUP($A40,'Import OffPeak'!$A$3:FG$99,158,FALSE())-VLOOKUP($A40,'Import OffPeak change'!$A$106:FG$202,158,FALSE())),0,(VLOOKUP($A40,'Import OffPeak'!$A$3:FG$99,158,FALSE())-VLOOKUP($A40,'Import OffPeak change'!$A$106:FG$202,158,FALSE())))</f>
        <v>0</v>
      </c>
      <c r="FC40" s="193" t="n">
        <f aca="false">IF(ISERROR(VLOOKUP($A40,'Import OffPeak'!$A$3:FH$99,159,FALSE())-VLOOKUP($A40,'Import OffPeak change'!$A$106:FH$202,159,FALSE())),0,(VLOOKUP($A40,'Import OffPeak'!$A$3:FH$99,159,FALSE())-VLOOKUP($A40,'Import OffPeak change'!$A$106:FH$202,159,FALSE())))</f>
        <v>0</v>
      </c>
      <c r="FD40" s="193" t="n">
        <f aca="false">IF(ISERROR(VLOOKUP($A40,'Import OffPeak'!$A$3:FI$99,160,FALSE())-VLOOKUP($A40,'Import OffPeak change'!$A$106:FI$202,160,FALSE())),0,(VLOOKUP($A40,'Import OffPeak'!$A$3:FI$99,160,FALSE())-VLOOKUP($A40,'Import OffPeak change'!$A$106:FI$202,160,FALSE())))</f>
        <v>0</v>
      </c>
      <c r="FE40" s="193" t="n">
        <f aca="false">IF(ISERROR(VLOOKUP($A40,'Import OffPeak'!$A$3:FJ$99,161,FALSE())-VLOOKUP($A40,'Import OffPeak change'!$A$106:FJ$202,161,FALSE())),0,(VLOOKUP($A40,'Import OffPeak'!$A$3:FJ$99,161,FALSE())-VLOOKUP($A40,'Import OffPeak change'!$A$106:FJ$202,161,FALSE())))</f>
        <v>0</v>
      </c>
      <c r="FF40" s="193" t="n">
        <f aca="false">IF(ISERROR(VLOOKUP($A40,'Import OffPeak'!$A$3:FK$99,162,FALSE())-VLOOKUP($A40,'Import OffPeak change'!$A$106:FK$202,162,FALSE())),0,(VLOOKUP($A40,'Import OffPeak'!$A$3:FK$99,162,FALSE())-VLOOKUP($A40,'Import OffPeak change'!$A$106:FK$202,162,FALSE())))</f>
        <v>0</v>
      </c>
      <c r="FG40" s="193" t="n">
        <f aca="false">IF(ISERROR(VLOOKUP($A40,'Import OffPeak'!$A$3:FL$99,163,FALSE())-VLOOKUP($A40,'Import OffPeak change'!$A$106:FL$202,163,FALSE())),0,(VLOOKUP($A40,'Import OffPeak'!$A$3:FL$99,163,FALSE())-VLOOKUP($A40,'Import OffPeak change'!$A$106:FL$202,163,FALSE())))</f>
        <v>0</v>
      </c>
      <c r="FH40" s="193" t="n">
        <f aca="false">IF(ISERROR(VLOOKUP($A40,'Import OffPeak'!$A$3:FM$99,164,FALSE())-VLOOKUP($A40,'Import OffPeak change'!$A$106:FM$202,164,FALSE())),0,(VLOOKUP($A40,'Import OffPeak'!$A$3:FM$99,164,FALSE())-VLOOKUP($A40,'Import OffPeak change'!$A$106:FM$202,164,FALSE())))</f>
        <v>0</v>
      </c>
      <c r="FI40" s="193" t="n">
        <f aca="false">IF(ISERROR(VLOOKUP($A40,'Import OffPeak'!$A$3:FN$99,165,FALSE())-VLOOKUP($A40,'Import OffPeak change'!$A$106:FN$202,165,FALSE())),0,(VLOOKUP($A40,'Import OffPeak'!$A$3:FN$99,165,FALSE())-VLOOKUP($A40,'Import OffPeak change'!$A$106:FN$202,165,FALSE())))</f>
        <v>0</v>
      </c>
      <c r="FJ40" s="193" t="n">
        <f aca="false">IF(ISERROR(VLOOKUP($A40,'Import OffPeak'!$A$3:FO$99,166,FALSE())-VLOOKUP($A40,'Import OffPeak change'!$A$106:FO$202,166,FALSE())),0,(VLOOKUP($A40,'Import OffPeak'!$A$3:FO$99,166,FALSE())-VLOOKUP($A40,'Import OffPeak change'!$A$106:FO$202,166,FALSE())))</f>
        <v>0</v>
      </c>
      <c r="FK40" s="193" t="n">
        <f aca="false">IF(ISERROR(VLOOKUP($A40,'Import OffPeak'!$A$3:FP$99,167,FALSE())-VLOOKUP($A40,'Import OffPeak change'!$A$106:FP$202,167,FALSE())),0,(VLOOKUP($A40,'Import OffPeak'!$A$3:FP$99,167,FALSE())-VLOOKUP($A40,'Import OffPeak change'!$A$106:FP$202,167,FALSE())))</f>
        <v>0</v>
      </c>
      <c r="FL40" s="193" t="n">
        <f aca="false">IF(ISERROR(VLOOKUP($A40,'Import OffPeak'!$A$3:FQ$99,168,FALSE())-VLOOKUP($A40,'Import OffPeak change'!$A$106:FQ$202,168,FALSE())),0,(VLOOKUP($A40,'Import OffPeak'!$A$3:FQ$99,168,FALSE())-VLOOKUP($A40,'Import OffPeak change'!$A$106:FQ$202,168,FALSE())))</f>
        <v>0</v>
      </c>
      <c r="FM40" s="193" t="n">
        <f aca="false">IF(ISERROR(VLOOKUP($A40,'Import OffPeak'!$A$3:FR$99,169,FALSE())-VLOOKUP($A40,'Import OffPeak change'!$A$106:FR$202,169,FALSE())),0,(VLOOKUP($A40,'Import OffPeak'!$A$3:FR$99,169,FALSE())-VLOOKUP($A40,'Import OffPeak change'!$A$106:FR$202,169,FALSE())))</f>
        <v>0</v>
      </c>
      <c r="FN40" s="193" t="n">
        <f aca="false">IF(ISERROR(VLOOKUP($A40,'Import OffPeak'!$A$3:FS$99,170,FALSE())-VLOOKUP($A40,'Import OffPeak change'!$A$106:FS$202,170,FALSE())),0,(VLOOKUP($A40,'Import OffPeak'!$A$3:FS$99,170,FALSE())-VLOOKUP($A40,'Import OffPeak change'!$A$106:FS$202,170,FALSE())))</f>
        <v>0</v>
      </c>
      <c r="FO40" s="193" t="n">
        <f aca="false">IF(ISERROR(VLOOKUP($A40,'Import OffPeak'!$A$3:FT$99,171,FALSE())-VLOOKUP($A40,'Import OffPeak change'!$A$106:FT$202,171,FALSE())),0,(VLOOKUP($A40,'Import OffPeak'!$A$3:FT$99,171,FALSE())-VLOOKUP($A40,'Import OffPeak change'!$A$106:FT$202,171,FALSE())))</f>
        <v>0</v>
      </c>
      <c r="FP40" s="193" t="n">
        <f aca="false">IF(ISERROR(VLOOKUP($A40,'Import OffPeak'!$A$3:FU$99,172,FALSE())-VLOOKUP($A40,'Import OffPeak change'!$A$106:FU$202,172,FALSE())),0,(VLOOKUP($A40,'Import OffPeak'!$A$3:FU$99,172,FALSE())-VLOOKUP($A40,'Import OffPeak change'!$A$106:FU$202,172,FALSE())))</f>
        <v>0</v>
      </c>
      <c r="FQ40" s="193" t="n">
        <f aca="false">IF(ISERROR(VLOOKUP($A40,'Import OffPeak'!$A$3:FV$99,173,FALSE())-VLOOKUP($A40,'Import OffPeak change'!$A$106:FV$202,173,FALSE())),0,(VLOOKUP($A40,'Import OffPeak'!$A$3:FV$99,173,FALSE())-VLOOKUP($A40,'Import OffPeak change'!$A$106:FV$202,173,FALSE())))</f>
        <v>0</v>
      </c>
      <c r="FR40" s="193" t="n">
        <f aca="false">IF(ISERROR(VLOOKUP($A40,'Import OffPeak'!$A$3:FW$99,174,FALSE())-VLOOKUP($A40,'Import OffPeak change'!$A$106:FW$202,174,FALSE())),0,(VLOOKUP($A40,'Import OffPeak'!$A$3:FW$99,174,FALSE())-VLOOKUP($A40,'Import OffPeak change'!$A$106:FW$202,174,FALSE())))</f>
        <v>0</v>
      </c>
      <c r="FS40" s="193" t="n">
        <f aca="false">IF(ISERROR(VLOOKUP($A40,'Import OffPeak'!$A$3:FX$99,175,FALSE())-VLOOKUP($A40,'Import OffPeak change'!$A$106:FX$202,175,FALSE())),0,(VLOOKUP($A40,'Import OffPeak'!$A$3:FX$99,175,FALSE())-VLOOKUP($A40,'Import OffPeak change'!$A$106:FX$202,175,FALSE())))</f>
        <v>0</v>
      </c>
      <c r="FT40" s="193" t="n">
        <f aca="false">IF(ISERROR(VLOOKUP($A40,'Import OffPeak'!$A$3:FY$99,176,FALSE())-VLOOKUP($A40,'Import OffPeak change'!$A$106:FY$202,176,FALSE())),0,(VLOOKUP($A40,'Import OffPeak'!$A$3:FY$99,176,FALSE())-VLOOKUP($A40,'Import OffPeak change'!$A$106:FY$202,176,FALSE())))</f>
        <v>0</v>
      </c>
      <c r="FU40" s="193" t="n">
        <f aca="false">IF(ISERROR(VLOOKUP($A40,'Import OffPeak'!$A$3:FZ$99,177,FALSE())-VLOOKUP($A40,'Import OffPeak change'!$A$106:FZ$202,177,FALSE())),0,(VLOOKUP($A40,'Import OffPeak'!$A$3:FZ$99,177,FALSE())-VLOOKUP($A40,'Import OffPeak change'!$A$106:FZ$202,177,FALSE())))</f>
        <v>0</v>
      </c>
      <c r="FV40" s="193" t="n">
        <f aca="false">IF(ISERROR(VLOOKUP($A40,'Import OffPeak'!$A$3:GA$99,178,FALSE())-VLOOKUP($A40,'Import OffPeak change'!$A$106:GA$202,178,FALSE())),0,(VLOOKUP($A40,'Import OffPeak'!$A$3:GA$99,178,FALSE())-VLOOKUP($A40,'Import OffPeak change'!$A$106:GA$202,178,FALSE())))</f>
        <v>0</v>
      </c>
      <c r="FW40" s="193" t="n">
        <f aca="false">IF(ISERROR(VLOOKUP($A40,'Import OffPeak'!$A$3:GB$99,179,FALSE())-VLOOKUP($A40,'Import OffPeak change'!$A$106:GB$202,179,FALSE())),0,(VLOOKUP($A40,'Import OffPeak'!$A$3:GB$99,179,FALSE())-VLOOKUP($A40,'Import OffPeak change'!$A$106:GB$202,179,FALSE())))</f>
        <v>0</v>
      </c>
      <c r="FX40" s="193" t="n">
        <f aca="false">IF(ISERROR(VLOOKUP($A40,'Import OffPeak'!$A$3:GC$99,180,FALSE())-VLOOKUP($A40,'Import OffPeak change'!$A$106:GC$202,180,FALSE())),0,(VLOOKUP($A40,'Import OffPeak'!$A$3:GC$99,180,FALSE())-VLOOKUP($A40,'Import OffPeak change'!$A$106:GC$202,180,FALSE())))</f>
        <v>0</v>
      </c>
      <c r="FY40" s="193" t="n">
        <f aca="false">IF(ISERROR(VLOOKUP($A40,'Import OffPeak'!$A$3:GD$99,181,FALSE())-VLOOKUP($A40,'Import OffPeak change'!$A$106:GD$202,181,FALSE())),0,(VLOOKUP($A40,'Import OffPeak'!$A$3:GD$99,181,FALSE())-VLOOKUP($A40,'Import OffPeak change'!$A$106:GD$202,181,FALSE())))</f>
        <v>0</v>
      </c>
      <c r="FZ40" s="193" t="n">
        <f aca="false">IF(ISERROR(VLOOKUP($A40,'Import OffPeak'!$A$3:GE$99,182,FALSE())-VLOOKUP($A40,'Import OffPeak change'!$A$106:GE$202,182,FALSE())),0,(VLOOKUP($A40,'Import OffPeak'!$A$3:GE$99,182,FALSE())-VLOOKUP($A40,'Import OffPeak change'!$A$106:GE$202,182,FALSE())))</f>
        <v>0</v>
      </c>
      <c r="GA40" s="193" t="n">
        <f aca="false">IF(ISERROR(VLOOKUP($A40,'Import OffPeak'!$A$3:GF$99,183,FALSE())-VLOOKUP($A40,'Import OffPeak change'!$A$106:GF$202,183,FALSE())),0,(VLOOKUP($A40,'Import OffPeak'!$A$3:GF$99,183,FALSE())-VLOOKUP($A40,'Import OffPeak change'!$A$106:GF$202,183,FALSE())))</f>
        <v>0</v>
      </c>
      <c r="GB40" s="193" t="n">
        <f aca="false">IF(ISERROR(VLOOKUP($A40,'Import OffPeak'!$A$3:GG$99,184,FALSE())-VLOOKUP($A40,'Import OffPeak change'!$A$106:GG$202,184,FALSE())),0,(VLOOKUP($A40,'Import OffPeak'!$A$3:GG$99,184,FALSE())-VLOOKUP($A40,'Import OffPeak change'!$A$106:GG$202,184,FALSE())))</f>
        <v>0</v>
      </c>
      <c r="GC40" s="193" t="n">
        <f aca="false">IF(ISERROR(VLOOKUP($A40,'Import OffPeak'!$A$3:GH$99,185,FALSE())-VLOOKUP($A40,'Import OffPeak change'!$A$106:GH$202,185,FALSE())),0,(VLOOKUP($A40,'Import OffPeak'!$A$3:GH$99,185,FALSE())-VLOOKUP($A40,'Import OffPeak change'!$A$106:GH$202,185,FALSE())))</f>
        <v>0</v>
      </c>
      <c r="GD40" s="193" t="n">
        <f aca="false">IF(ISERROR(VLOOKUP($A40,'Import OffPeak'!$A$3:GI$99,186,FALSE())-VLOOKUP($A40,'Import OffPeak change'!$A$106:GI$202,186,FALSE())),0,(VLOOKUP($A40,'Import OffPeak'!$A$3:GI$99,186,FALSE())-VLOOKUP($A40,'Import OffPeak change'!$A$106:GI$202,186,FALSE())))</f>
        <v>0</v>
      </c>
      <c r="GE40" s="193" t="n">
        <f aca="false">IF(ISERROR(VLOOKUP($A40,'Import OffPeak'!$A$3:GJ$99,187,FALSE())-VLOOKUP($A40,'Import OffPeak change'!$A$106:GJ$202,187,FALSE())),0,(VLOOKUP($A40,'Import OffPeak'!$A$3:GJ$99,187,FALSE())-VLOOKUP($A40,'Import OffPeak change'!$A$106:GJ$202,187,FALSE())))</f>
        <v>0</v>
      </c>
      <c r="GF40" s="193" t="n">
        <f aca="false">IF(ISERROR(VLOOKUP($A40,'Import OffPeak'!$A$3:GK$99,188,FALSE())-VLOOKUP($A40,'Import OffPeak change'!$A$106:GK$202,188,FALSE())),0,(VLOOKUP($A40,'Import OffPeak'!$A$3:GK$99,188,FALSE())-VLOOKUP($A40,'Import OffPeak change'!$A$106:GK$202,188,FALSE())))</f>
        <v>0</v>
      </c>
      <c r="GG40" s="193" t="n">
        <f aca="false">IF(ISERROR(VLOOKUP($A40,'Import OffPeak'!$A$3:GL$99,189,FALSE())-VLOOKUP($A40,'Import OffPeak change'!$A$106:GL$202,189,FALSE())),0,(VLOOKUP($A40,'Import OffPeak'!$A$3:GL$99,189,FALSE())-VLOOKUP($A40,'Import OffPeak change'!$A$106:GL$202,189,FALSE())))</f>
        <v>0</v>
      </c>
      <c r="GH40" s="193" t="n">
        <f aca="false">IF(ISERROR(VLOOKUP($A40,'Import OffPeak'!$A$3:GM$99,190,FALSE())-VLOOKUP($A40,'Import OffPeak change'!$A$106:GM$202,190,FALSE())),0,(VLOOKUP($A40,'Import OffPeak'!$A$3:GM$99,190,FALSE())-VLOOKUP($A40,'Import OffPeak change'!$A$106:GM$202,190,FALSE())))</f>
        <v>0</v>
      </c>
      <c r="GI40" s="193" t="n">
        <f aca="false">IF(ISERROR(VLOOKUP($A40,'Import OffPeak'!$A$3:GN$99,191,FALSE())-VLOOKUP($A40,'Import OffPeak change'!$A$106:GN$202,191,FALSE())),0,(VLOOKUP($A40,'Import OffPeak'!$A$3:GN$99,191,FALSE())-VLOOKUP($A40,'Import OffPeak change'!$A$106:GN$202,191,FALSE())))</f>
        <v>0</v>
      </c>
      <c r="GJ40" s="193" t="n">
        <f aca="false">IF(ISERROR(VLOOKUP($A40,'Import OffPeak'!$A$3:GO$99,192,FALSE())-VLOOKUP($A40,'Import OffPeak change'!$A$106:GO$202,192,FALSE())),0,(VLOOKUP($A40,'Import OffPeak'!$A$3:GO$99,192,FALSE())-VLOOKUP($A40,'Import OffPeak change'!$A$106:GO$202,192,FALSE())))</f>
        <v>0</v>
      </c>
      <c r="GK40" s="193" t="n">
        <f aca="false">IF(ISERROR(VLOOKUP($A40,'Import OffPeak'!$A$3:GP$99,193,FALSE())-VLOOKUP($A40,'Import OffPeak change'!$A$106:GP$202,193,FALSE())),0,(VLOOKUP($A40,'Import OffPeak'!$A$3:GP$99,193,FALSE())-VLOOKUP($A40,'Import OffPeak change'!$A$106:GP$202,193,FALSE())))</f>
        <v>0</v>
      </c>
      <c r="GL40" s="193" t="n">
        <f aca="false">IF(ISERROR(VLOOKUP($A40,'Import OffPeak'!$A$3:GQ$99,194,FALSE())-VLOOKUP($A40,'Import OffPeak change'!$A$106:GQ$202,194,FALSE())),0,(VLOOKUP($A40,'Import OffPeak'!$A$3:GQ$99,194,FALSE())-VLOOKUP($A40,'Import OffPeak change'!$A$106:GQ$202,194,FALSE())))</f>
        <v>0</v>
      </c>
      <c r="GM40" s="193" t="n">
        <f aca="false">IF(ISERROR(VLOOKUP($A40,'Import OffPeak'!$A$3:GR$99,195,FALSE())-VLOOKUP($A40,'Import OffPeak change'!$A$106:GR$202,195,FALSE())),0,(VLOOKUP($A40,'Import OffPeak'!$A$3:GR$99,195,FALSE())-VLOOKUP($A40,'Import OffPeak change'!$A$106:GR$202,195,FALSE())))</f>
        <v>0</v>
      </c>
      <c r="GN40" s="193" t="n">
        <f aca="false">IF(ISERROR(VLOOKUP($A40,'Import OffPeak'!$A$3:GS$99,196,FALSE())-VLOOKUP($A40,'Import OffPeak change'!$A$106:GS$202,196,FALSE())),0,(VLOOKUP($A40,'Import OffPeak'!$A$3:GS$99,196,FALSE())-VLOOKUP($A40,'Import OffPeak change'!$A$106:GS$202,196,FALSE())))</f>
        <v>0</v>
      </c>
      <c r="GO40" s="193" t="n">
        <f aca="false">IF(ISERROR(VLOOKUP($A40,'Import OffPeak'!$A$3:GT$99,197,FALSE())-VLOOKUP($A40,'Import OffPeak change'!$A$106:GT$202,197,FALSE())),0,(VLOOKUP($A40,'Import OffPeak'!$A$3:GT$99,197,FALSE())-VLOOKUP($A40,'Import OffPeak change'!$A$106:GT$202,197,FALSE())))</f>
        <v>0</v>
      </c>
      <c r="GP40" s="193" t="n">
        <f aca="false">IF(ISERROR(VLOOKUP($A40,'Import OffPeak'!$A$3:GU$99,198,FALSE())-VLOOKUP($A40,'Import OffPeak change'!$A$106:GU$202,198,FALSE())),0,(VLOOKUP($A40,'Import OffPeak'!$A$3:GU$99,198,FALSE())-VLOOKUP($A40,'Import OffPeak change'!$A$106:GU$202,198,FALSE())))</f>
        <v>0</v>
      </c>
      <c r="GQ40" s="193" t="n">
        <f aca="false">IF(ISERROR(VLOOKUP($A40,'Import OffPeak'!$A$3:GV$99,199,FALSE())-VLOOKUP($A40,'Import OffPeak change'!$A$106:GV$202,199,FALSE())),0,(VLOOKUP($A40,'Import OffPeak'!$A$3:GV$99,199,FALSE())-VLOOKUP($A40,'Import OffPeak change'!$A$106:GV$202,199,FALSE())))</f>
        <v>0</v>
      </c>
      <c r="GR40" s="193" t="n">
        <f aca="false">IF(ISERROR(VLOOKUP($A40,'Import OffPeak'!$A$3:GW$99,200,FALSE())-VLOOKUP($A40,'Import OffPeak change'!$A$106:GW$202,200,FALSE())),0,(VLOOKUP($A40,'Import OffPeak'!$A$3:GW$99,200,FALSE())-VLOOKUP($A40,'Import OffPeak change'!$A$106:GW$202,200,FALSE())))</f>
        <v>0</v>
      </c>
      <c r="GS40" s="193" t="n">
        <f aca="false">IF(ISERROR(VLOOKUP($A40,'Import OffPeak'!$A$3:GX$99,201,FALSE())-VLOOKUP($A40,'Import OffPeak change'!$A$106:GX$202,201,FALSE())),0,(VLOOKUP($A40,'Import OffPeak'!$A$3:GX$99,201,FALSE())-VLOOKUP($A40,'Import OffPeak change'!$A$106:GX$202,201,FALSE())))</f>
        <v>0</v>
      </c>
      <c r="GT40" s="193" t="n">
        <f aca="false">IF(ISERROR(VLOOKUP($A40,'Import OffPeak'!$A$3:GY$99,202,FALSE())-VLOOKUP($A40,'Import OffPeak change'!$A$106:GY$202,202,FALSE())),0,(VLOOKUP($A40,'Import OffPeak'!$A$3:GY$99,202,FALSE())-VLOOKUP($A40,'Import OffPeak change'!$A$106:GY$202,202,FALSE())))</f>
        <v>0</v>
      </c>
      <c r="GU40" s="193" t="n">
        <f aca="false">IF(ISERROR(VLOOKUP($A40,'Import OffPeak'!$A$3:GZ$99,203,FALSE())-VLOOKUP($A40,'Import OffPeak change'!$A$106:GZ$202,203,FALSE())),0,(VLOOKUP($A40,'Import OffPeak'!$A$3:GZ$99,203,FALSE())-VLOOKUP($A40,'Import OffPeak change'!$A$106:GZ$202,203,FALSE())))</f>
        <v>0</v>
      </c>
      <c r="GV40" s="193" t="n">
        <f aca="false">IF(ISERROR(VLOOKUP($A40,'Import OffPeak'!$A$3:HA$99,204,FALSE())-VLOOKUP($A40,'Import OffPeak change'!$A$106:HA$202,204,FALSE())),0,(VLOOKUP($A40,'Import OffPeak'!$A$3:HA$99,204,FALSE())-VLOOKUP($A40,'Import OffPeak change'!$A$106:HA$202,204,FALSE())))</f>
        <v>0</v>
      </c>
      <c r="GW40" s="193" t="n">
        <f aca="false">IF(ISERROR(VLOOKUP($A40,'Import OffPeak'!$A$3:HB$99,205,FALSE())-VLOOKUP($A40,'Import OffPeak change'!$A$106:HB$202,205,FALSE())),0,(VLOOKUP($A40,'Import OffPeak'!$A$3:HB$99,205,FALSE())-VLOOKUP($A40,'Import OffPeak change'!$A$106:HB$202,205,FALSE())))</f>
        <v>0</v>
      </c>
      <c r="GX40" s="193" t="n">
        <f aca="false">IF(ISERROR(VLOOKUP($A40,'Import OffPeak'!$A$3:HC$99,206,FALSE())-VLOOKUP($A40,'Import OffPeak change'!$A$106:HC$202,206,FALSE())),0,(VLOOKUP($A40,'Import OffPeak'!$A$3:HC$99,206,FALSE())-VLOOKUP($A40,'Import OffPeak change'!$A$106:HC$202,206,FALSE())))</f>
        <v>0</v>
      </c>
      <c r="GY40" s="193" t="n">
        <f aca="false">IF(ISERROR(VLOOKUP($A40,'Import OffPeak'!$A$3:HD$99,207,FALSE())-VLOOKUP($A40,'Import OffPeak change'!$A$106:HD$202,207,FALSE())),0,(VLOOKUP($A40,'Import OffPeak'!$A$3:HD$99,207,FALSE())-VLOOKUP($A40,'Import OffPeak change'!$A$106:HD$202,207,FALSE())))</f>
        <v>0</v>
      </c>
      <c r="GZ40" s="193" t="n">
        <f aca="false">IF(ISERROR(VLOOKUP($A40,'Import OffPeak'!$A$3:HE$99,208,FALSE())-VLOOKUP($A40,'Import OffPeak change'!$A$106:HE$202,208,FALSE())),0,(VLOOKUP($A40,'Import OffPeak'!$A$3:HE$99,208,FALSE())-VLOOKUP($A40,'Import OffPeak change'!$A$106:HE$202,208,FALSE())))</f>
        <v>0</v>
      </c>
      <c r="HA40" s="193" t="n">
        <f aca="false">IF(ISERROR(VLOOKUP($A40,'Import OffPeak'!$A$3:HF$99,209,FALSE())-VLOOKUP($A40,'Import OffPeak change'!$A$106:HF$202,209,FALSE())),0,(VLOOKUP($A40,'Import OffPeak'!$A$3:HF$99,209,FALSE())-VLOOKUP($A40,'Import OffPeak change'!$A$106:HF$202,209,FALSE())))</f>
        <v>0</v>
      </c>
      <c r="HB40" s="193" t="n">
        <f aca="false">IF(ISERROR(VLOOKUP($A40,'Import OffPeak'!$A$3:HG$99,210,FALSE())-VLOOKUP($A40,'Import OffPeak change'!$A$106:HG$202,210,FALSE())),0,(VLOOKUP($A40,'Import OffPeak'!$A$3:HG$99,210,FALSE())-VLOOKUP($A40,'Import OffPeak change'!$A$106:HG$202,210,FALSE())))</f>
        <v>0</v>
      </c>
      <c r="HC40" s="193" t="n">
        <f aca="false">IF(ISERROR(VLOOKUP($A40,'Import OffPeak'!$A$3:HH$99,211,FALSE())-VLOOKUP($A40,'Import OffPeak change'!$A$106:HH$202,211,FALSE())),0,(VLOOKUP($A40,'Import OffPeak'!$A$3:HH$99,211,FALSE())-VLOOKUP($A40,'Import OffPeak change'!$A$106:HH$202,211,FALSE())))</f>
        <v>0</v>
      </c>
      <c r="HD40" s="193" t="n">
        <f aca="false">IF(ISERROR(VLOOKUP($A40,'Import OffPeak'!$A$3:HI$99,212,FALSE())-VLOOKUP($A40,'Import OffPeak change'!$A$106:HI$202,212,FALSE())),0,(VLOOKUP($A40,'Import OffPeak'!$A$3:HI$99,212,FALSE())-VLOOKUP($A40,'Import OffPeak change'!$A$106:HI$202,212,FALSE())))</f>
        <v>0</v>
      </c>
      <c r="HE40" s="193" t="n">
        <f aca="false">IF(ISERROR(VLOOKUP($A40,'Import OffPeak'!$A$3:HJ$99,213,FALSE())-VLOOKUP($A40,'Import OffPeak change'!$A$106:HJ$202,213,FALSE())),0,(VLOOKUP($A40,'Import OffPeak'!$A$3:HJ$99,213,FALSE())-VLOOKUP($A40,'Import OffPeak change'!$A$106:HJ$202,213,FALSE())))</f>
        <v>0</v>
      </c>
      <c r="HF40" s="193" t="n">
        <f aca="false">IF(ISERROR(VLOOKUP($A40,'Import OffPeak'!$A$3:HK$99,214,FALSE())-VLOOKUP($A40,'Import OffPeak change'!$A$106:HK$202,214,FALSE())),0,(VLOOKUP($A40,'Import OffPeak'!$A$3:HK$99,214,FALSE())-VLOOKUP($A40,'Import OffPeak change'!$A$106:HK$202,214,FALSE())))</f>
        <v>0</v>
      </c>
      <c r="HG40" s="193" t="n">
        <f aca="false">IF(ISERROR(VLOOKUP($A40,'Import OffPeak'!$A$3:HL$99,215,FALSE())-VLOOKUP($A40,'Import OffPeak change'!$A$106:HL$202,215,FALSE())),0,(VLOOKUP($A40,'Import OffPeak'!$A$3:HL$99,215,FALSE())-VLOOKUP($A40,'Import OffPeak change'!$A$106:HL$202,215,FALSE())))</f>
        <v>0</v>
      </c>
      <c r="HH40" s="193" t="n">
        <f aca="false">IF(ISERROR(VLOOKUP($A40,'Import OffPeak'!$A$3:HM$99,216,FALSE())-VLOOKUP($A40,'Import OffPeak change'!$A$106:HM$202,216,FALSE())),0,(VLOOKUP($A40,'Import OffPeak'!$A$3:HM$99,216,FALSE())-VLOOKUP($A40,'Import OffPeak change'!$A$106:HM$202,216,FALSE())))</f>
        <v>0</v>
      </c>
      <c r="HI40" s="193" t="n">
        <f aca="false">IF(ISERROR(VLOOKUP($A40,'Import OffPeak'!$A$3:HN$99,217,FALSE())-VLOOKUP($A40,'Import OffPeak change'!$A$106:HN$202,217,FALSE())),0,(VLOOKUP($A40,'Import OffPeak'!$A$3:HN$99,217,FALSE())-VLOOKUP($A40,'Import OffPeak change'!$A$106:HN$202,217,FALSE())))</f>
        <v>0</v>
      </c>
      <c r="HJ40" s="193" t="n">
        <f aca="false">IF(ISERROR(VLOOKUP($A40,'Import OffPeak'!$A$3:HO$99,218,FALSE())-VLOOKUP($A40,'Import OffPeak change'!$A$106:HO$202,218,FALSE())),0,(VLOOKUP($A40,'Import OffPeak'!$A$3:HO$99,218,FALSE())-VLOOKUP($A40,'Import OffPeak change'!$A$106:HO$202,218,FALSE())))</f>
        <v>0</v>
      </c>
      <c r="HK40" s="193" t="n">
        <f aca="false">IF(ISERROR(VLOOKUP($A40,'Import OffPeak'!$A$3:HP$99,219,FALSE())-VLOOKUP($A40,'Import OffPeak change'!$A$106:HP$202,219,FALSE())),0,(VLOOKUP($A40,'Import OffPeak'!$A$3:HP$99,219,FALSE())-VLOOKUP($A40,'Import OffPeak change'!$A$106:HP$202,219,FALSE())))</f>
        <v>0</v>
      </c>
      <c r="HL40" s="193" t="n">
        <f aca="false">IF(ISERROR(VLOOKUP($A40,'Import OffPeak'!$A$3:HQ$99,220,FALSE())-VLOOKUP($A40,'Import OffPeak change'!$A$106:HQ$202,220,FALSE())),0,(VLOOKUP($A40,'Import OffPeak'!$A$3:HQ$99,220,FALSE())-VLOOKUP($A40,'Import OffPeak change'!$A$106:HQ$202,220,FALSE())))</f>
        <v>0</v>
      </c>
      <c r="HM40" s="193" t="n">
        <f aca="false">IF(ISERROR(VLOOKUP($A40,'Import OffPeak'!$A$3:HR$99,221,FALSE())-VLOOKUP($A40,'Import OffPeak change'!$A$106:HR$202,221,FALSE())),0,(VLOOKUP($A40,'Import OffPeak'!$A$3:HR$99,221,FALSE())-VLOOKUP($A40,'Import OffPeak change'!$A$106:HR$202,221,FALSE())))</f>
        <v>0</v>
      </c>
      <c r="HN40" s="193" t="n">
        <f aca="false">IF(ISERROR(VLOOKUP($A40,'Import OffPeak'!$A$3:HS$99,222,FALSE())-VLOOKUP($A40,'Import OffPeak change'!$A$106:HS$202,222,FALSE())),0,(VLOOKUP($A40,'Import OffPeak'!$A$3:HS$99,222,FALSE())-VLOOKUP($A40,'Import OffPeak change'!$A$106:HS$202,222,FALSE())))</f>
        <v>0</v>
      </c>
      <c r="HO40" s="193" t="n">
        <f aca="false">IF(ISERROR(VLOOKUP($A40,'Import OffPeak'!$A$3:HT$99,223,FALSE())-VLOOKUP($A40,'Import OffPeak change'!$A$106:HT$202,223,FALSE())),0,(VLOOKUP($A40,'Import OffPeak'!$A$3:HT$99,223,FALSE())-VLOOKUP($A40,'Import OffPeak change'!$A$106:HT$202,223,FALSE())))</f>
        <v>0</v>
      </c>
      <c r="HP40" s="193" t="n">
        <f aca="false">IF(ISERROR(VLOOKUP($A40,'Import OffPeak'!$A$3:HU$99,224,FALSE())-VLOOKUP($A40,'Import OffPeak change'!$A$106:HU$202,224,FALSE())),0,(VLOOKUP($A40,'Import OffPeak'!$A$3:HU$99,224,FALSE())-VLOOKUP($A40,'Import OffPeak change'!$A$106:HU$202,224,FALSE())))</f>
        <v>0</v>
      </c>
      <c r="HQ40" s="193" t="n">
        <f aca="false">IF(ISERROR(VLOOKUP($A40,'Import OffPeak'!$A$3:HV$99,225,FALSE())-VLOOKUP($A40,'Import OffPeak change'!$A$106:HV$202,225,FALSE())),0,(VLOOKUP($A40,'Import OffPeak'!$A$3:HV$99,225,FALSE())-VLOOKUP($A40,'Import OffPeak change'!$A$106:HV$202,225,FALSE())))</f>
        <v>0</v>
      </c>
      <c r="HR40" s="193" t="n">
        <f aca="false">IF(ISERROR(VLOOKUP($A40,'Import OffPeak'!$A$3:HW$99,226,FALSE())-VLOOKUP($A40,'Import OffPeak change'!$A$106:HW$202,226,FALSE())),0,(VLOOKUP($A40,'Import OffPeak'!$A$3:HW$99,226,FALSE())-VLOOKUP($A40,'Import OffPeak change'!$A$106:HW$202,226,FALSE())))</f>
        <v>0</v>
      </c>
      <c r="HS40" s="193" t="n">
        <f aca="false">IF(ISERROR(VLOOKUP($A40,'Import OffPeak'!$A$3:HX$99,227,FALSE())-VLOOKUP($A40,'Import OffPeak change'!$A$106:HX$202,227,FALSE())),0,(VLOOKUP($A40,'Import OffPeak'!$A$3:HX$99,227,FALSE())-VLOOKUP($A40,'Import OffPeak change'!$A$106:HX$202,227,FALSE())))</f>
        <v>0</v>
      </c>
      <c r="HT40" s="193" t="n">
        <f aca="false">IF(ISERROR(VLOOKUP($A40,'Import OffPeak'!$A$3:HY$99,228,FALSE())-VLOOKUP($A40,'Import OffPeak change'!$A$106:HY$202,228,FALSE())),0,(VLOOKUP($A40,'Import OffPeak'!$A$3:HY$99,228,FALSE())-VLOOKUP($A40,'Import OffPeak change'!$A$106:HY$202,228,FALSE())))</f>
        <v>0</v>
      </c>
      <c r="HU40" s="193" t="n">
        <f aca="false">IF(ISERROR(VLOOKUP($A40,'Import OffPeak'!$A$3:HZ$99,229,FALSE())-VLOOKUP($A40,'Import OffPeak change'!$A$106:HZ$202,229,FALSE())),0,(VLOOKUP($A40,'Import OffPeak'!$A$3:HZ$99,229,FALSE())-VLOOKUP($A40,'Import OffPeak change'!$A$106:HZ$202,229,FALSE())))</f>
        <v>0</v>
      </c>
      <c r="HV40" s="193" t="n">
        <f aca="false">IF(ISERROR(VLOOKUP($A40,'Import OffPeak'!$A$3:IA$99,230,FALSE())-VLOOKUP($A40,'Import OffPeak change'!$A$106:IA$202,230,FALSE())),0,(VLOOKUP($A40,'Import OffPeak'!$A$3:IA$99,230,FALSE())-VLOOKUP($A40,'Import OffPeak change'!$A$106:IA$202,230,FALSE())))</f>
        <v>0</v>
      </c>
      <c r="HW40" s="193" t="n">
        <f aca="false">IF(ISERROR(VLOOKUP($A40,'Import OffPeak'!$A$3:IB$99,231,FALSE())-VLOOKUP($A40,'Import OffPeak change'!$A$106:IB$202,231,FALSE())),0,(VLOOKUP($A40,'Import OffPeak'!$A$3:IB$99,231,FALSE())-VLOOKUP($A40,'Import OffPeak change'!$A$106:IB$202,231,FALSE())))</f>
        <v>0</v>
      </c>
      <c r="HX40" s="193" t="n">
        <f aca="false">IF(ISERROR(VLOOKUP($A40,'Import OffPeak'!$A$3:IC$99,232,FALSE())-VLOOKUP($A40,'Import OffPeak change'!$A$106:IC$202,232,FALSE())),0,(VLOOKUP($A40,'Import OffPeak'!$A$3:IC$99,232,FALSE())-VLOOKUP($A40,'Import OffPeak change'!$A$106:IC$202,232,FALSE())))</f>
        <v>0</v>
      </c>
      <c r="HY40" s="193" t="n">
        <f aca="false">IF(ISERROR(VLOOKUP($A40,'Import OffPeak'!$A$3:ID$99,233,FALSE())-VLOOKUP($A40,'Import OffPeak change'!$A$106:ID$202,233,FALSE())),0,(VLOOKUP($A40,'Import OffPeak'!$A$3:ID$99,233,FALSE())-VLOOKUP($A40,'Import OffPeak change'!$A$106:ID$202,233,FALSE())))</f>
        <v>0</v>
      </c>
      <c r="HZ40" s="193" t="n">
        <f aca="false">IF(ISERROR(VLOOKUP($A40,'Import OffPeak'!$A$3:IE$99,234,FALSE())-VLOOKUP($A40,'Import OffPeak change'!$A$106:IE$202,234,FALSE())),0,(VLOOKUP($A40,'Import OffPeak'!$A$3:IE$99,234,FALSE())-VLOOKUP($A40,'Import OffPeak change'!$A$106:IE$202,234,FALSE())))</f>
        <v>0</v>
      </c>
      <c r="IA40" s="193" t="n">
        <f aca="false">IF(ISERROR(VLOOKUP($A40,'Import OffPeak'!$A$3:IF$99,235,FALSE())-VLOOKUP($A40,'Import OffPeak change'!$A$106:IF$202,235,FALSE())),0,(VLOOKUP($A40,'Import OffPeak'!$A$3:IF$99,235,FALSE())-VLOOKUP($A40,'Import OffPeak change'!$A$106:IF$202,235,FALSE())))</f>
        <v>0</v>
      </c>
      <c r="IB40" s="193" t="n">
        <f aca="false">IF(ISERROR(VLOOKUP($A40,'Import OffPeak'!$A$3:IG$99,236,FALSE())-VLOOKUP($A40,'Import OffPeak change'!$A$106:IG$202,236,FALSE())),0,(VLOOKUP($A40,'Import OffPeak'!$A$3:IG$99,236,FALSE())-VLOOKUP($A40,'Import OffPeak change'!$A$106:IG$202,236,FALSE())))</f>
        <v>0</v>
      </c>
      <c r="IC40" s="193" t="n">
        <f aca="false">IF(ISERROR(VLOOKUP($A40,'Import OffPeak'!$A$3:IH$99,237,FALSE())-VLOOKUP($A40,'Import OffPeak change'!$A$106:IH$202,237,FALSE())),0,(VLOOKUP($A40,'Import OffPeak'!$A$3:IH$99,237,FALSE())-VLOOKUP($A40,'Import OffPeak change'!$A$106:IH$202,237,FALSE())))</f>
        <v>0</v>
      </c>
      <c r="ID40" s="193" t="n">
        <f aca="false">IF(ISERROR(VLOOKUP($A40,'Import OffPeak'!$A$3:II$99,238,FALSE())-VLOOKUP($A40,'Import OffPeak change'!$A$106:II$202,238,FALSE())),0,(VLOOKUP($A40,'Import OffPeak'!$A$3:II$99,238,FALSE())-VLOOKUP($A40,'Import OffPeak change'!$A$106:II$202,238,FALSE())))</f>
        <v>0</v>
      </c>
      <c r="IE40" s="193" t="n">
        <f aca="false">IF(ISERROR(VLOOKUP($A40,'Import OffPeak'!$A$3:IJ$99,239,FALSE())-VLOOKUP($A40,'Import OffPeak change'!$A$106:IJ$202,239,FALSE())),0,(VLOOKUP($A40,'Import OffPeak'!$A$3:IJ$99,239,FALSE())-VLOOKUP($A40,'Import OffPeak change'!$A$106:IJ$202,239,FALSE())))</f>
        <v>0</v>
      </c>
    </row>
    <row r="41" customFormat="false" ht="12.75" hidden="false" customHeight="false" outlineLevel="0" collapsed="false">
      <c r="A41" s="201" t="str">
        <f aca="false">IF('Import OffPeak'!A38=0,"",'Import OffPeak'!A38)</f>
        <v>ECCORIGINATION</v>
      </c>
      <c r="B41" s="193"/>
      <c r="C41" s="193"/>
      <c r="D41" s="193"/>
      <c r="E41" s="193"/>
      <c r="F41" s="193"/>
      <c r="G41" s="193" t="n">
        <f aca="false">IF(ISERROR(VLOOKUP($A41,'Import OffPeak'!$A$3:L$99,7,FALSE())-VLOOKUP($A41,'Import OffPeak change'!$A$106:L$202,7,FALSE())),0,(VLOOKUP($A41,'Import OffPeak'!$A$3:L$99,7,FALSE())-VLOOKUP($A41,'Import OffPeak change'!$A$106:L$202,7,FALSE())))</f>
        <v>0</v>
      </c>
      <c r="H41" s="193" t="n">
        <f aca="false">IF(ISERROR(VLOOKUP($A41,'Import OffPeak'!$A$3:M$99,8,FALSE())-VLOOKUP($A41,'Import OffPeak change'!$A$106:M$202,8,FALSE())),0,(VLOOKUP($A41,'Import OffPeak'!$A$3:M$99,8,FALSE())-VLOOKUP($A41,'Import OffPeak change'!$A$106:M$202,8,FALSE())))</f>
        <v>0</v>
      </c>
      <c r="I41" s="193" t="n">
        <f aca="false">IF(ISERROR(VLOOKUP($A41,'Import OffPeak'!$A$3:N$99,9,FALSE())-VLOOKUP($A41,'Import OffPeak change'!$A$106:N$202,9,FALSE())),0,(VLOOKUP($A41,'Import OffPeak'!$A$3:N$99,9,FALSE())-VLOOKUP($A41,'Import OffPeak change'!$A$106:N$202,9,FALSE())))</f>
        <v>0</v>
      </c>
      <c r="J41" s="193" t="n">
        <f aca="false">IF(ISERROR(VLOOKUP($A41,'Import OffPeak'!$A$3:O$99,10,FALSE())-VLOOKUP($A41,'Import OffPeak change'!$A$106:O$202,10,FALSE())),0,(VLOOKUP($A41,'Import OffPeak'!$A$3:O$99,10,FALSE())-VLOOKUP($A41,'Import OffPeak change'!$A$106:O$202,10,FALSE())))</f>
        <v>0</v>
      </c>
      <c r="K41" s="193" t="n">
        <f aca="false">IF(ISERROR(VLOOKUP($A41,'Import OffPeak'!$A$3:P$99,11,FALSE())-VLOOKUP($A41,'Import OffPeak change'!$A$106:P$202,11,FALSE())),0,(VLOOKUP($A41,'Import OffPeak'!$A$3:P$99,11,FALSE())-VLOOKUP($A41,'Import OffPeak change'!$A$106:P$202,11,FALSE())))</f>
        <v>0</v>
      </c>
      <c r="L41" s="193" t="n">
        <f aca="false">IF(ISERROR(VLOOKUP($A41,'Import OffPeak'!$A$3:Q$99,12,FALSE())-VLOOKUP($A41,'Import OffPeak change'!$A$106:Q$202,12,FALSE())),0,(VLOOKUP($A41,'Import OffPeak'!$A$3:Q$99,12,FALSE())-VLOOKUP($A41,'Import OffPeak change'!$A$106:Q$202,12,FALSE())))</f>
        <v>0</v>
      </c>
      <c r="M41" s="193" t="n">
        <f aca="false">IF(ISERROR(VLOOKUP($A41,'Import OffPeak'!$A$3:R$99,13,FALSE())-VLOOKUP($A41,'Import OffPeak change'!$A$106:R$202,13,FALSE())),0,(VLOOKUP($A41,'Import OffPeak'!$A$3:R$99,13,FALSE())-VLOOKUP($A41,'Import OffPeak change'!$A$106:R$202,13,FALSE())))</f>
        <v>0</v>
      </c>
      <c r="N41" s="193" t="n">
        <f aca="false">IF(ISERROR(VLOOKUP($A41,'Import OffPeak'!$A$3:S$99,14,FALSE())-VLOOKUP($A41,'Import OffPeak change'!$A$106:S$202,14,FALSE())),0,(VLOOKUP($A41,'Import OffPeak'!$A$3:S$99,14,FALSE())-VLOOKUP($A41,'Import OffPeak change'!$A$106:S$202,14,FALSE())))</f>
        <v>0</v>
      </c>
      <c r="O41" s="193" t="n">
        <f aca="false">IF(ISERROR(VLOOKUP($A41,'Import OffPeak'!$A$3:T$99,15,FALSE())-VLOOKUP($A41,'Import OffPeak change'!$A$106:T$202,15,FALSE())),0,(VLOOKUP($A41,'Import OffPeak'!$A$3:T$99,15,FALSE())-VLOOKUP($A41,'Import OffPeak change'!$A$106:T$202,15,FALSE())))</f>
        <v>0</v>
      </c>
      <c r="P41" s="193" t="n">
        <f aca="false">IF(ISERROR(VLOOKUP($A41,'Import OffPeak'!$A$3:U$99,16,FALSE())-VLOOKUP($A41,'Import OffPeak change'!$A$106:U$202,16,FALSE())),0,(VLOOKUP($A41,'Import OffPeak'!$A$3:U$99,16,FALSE())-VLOOKUP($A41,'Import OffPeak change'!$A$106:U$202,16,FALSE())))</f>
        <v>0</v>
      </c>
      <c r="Q41" s="193" t="n">
        <f aca="false">IF(ISERROR(VLOOKUP($A41,'Import OffPeak'!$A$3:V$99,17,FALSE())-VLOOKUP($A41,'Import OffPeak change'!$A$106:V$202,17,FALSE())),0,(VLOOKUP($A41,'Import OffPeak'!$A$3:V$99,17,FALSE())-VLOOKUP($A41,'Import OffPeak change'!$A$106:V$202,17,FALSE())))</f>
        <v>0</v>
      </c>
      <c r="R41" s="193" t="n">
        <f aca="false">IF(ISERROR(VLOOKUP($A41,'Import OffPeak'!$A$3:W$99,18,FALSE())-VLOOKUP($A41,'Import OffPeak change'!$A$106:W$202,18,FALSE())),0,(VLOOKUP($A41,'Import OffPeak'!$A$3:W$99,18,FALSE())-VLOOKUP($A41,'Import OffPeak change'!$A$106:W$202,18,FALSE())))</f>
        <v>0</v>
      </c>
      <c r="S41" s="193" t="n">
        <f aca="false">IF(ISERROR(VLOOKUP($A41,'Import OffPeak'!$A$3:X$99,19,FALSE())-VLOOKUP($A41,'Import OffPeak change'!$A$106:X$202,19,FALSE())),0,(VLOOKUP($A41,'Import OffPeak'!$A$3:X$99,19,FALSE())-VLOOKUP($A41,'Import OffPeak change'!$A$106:X$202,19,FALSE())))</f>
        <v>0</v>
      </c>
      <c r="T41" s="193" t="n">
        <f aca="false">IF(ISERROR(VLOOKUP($A41,'Import OffPeak'!$A$3:Y$99,20,FALSE())-VLOOKUP($A41,'Import OffPeak change'!$A$106:Y$202,20,FALSE())),0,(VLOOKUP($A41,'Import OffPeak'!$A$3:Y$99,20,FALSE())-VLOOKUP($A41,'Import OffPeak change'!$A$106:Y$202,20,FALSE())))</f>
        <v>0</v>
      </c>
      <c r="U41" s="193" t="n">
        <f aca="false">IF(ISERROR(VLOOKUP($A41,'Import OffPeak'!$A$3:Z$99,21,FALSE())-VLOOKUP($A41,'Import OffPeak change'!$A$106:Z$202,21,FALSE())),0,(VLOOKUP($A41,'Import OffPeak'!$A$3:Z$99,21,FALSE())-VLOOKUP($A41,'Import OffPeak change'!$A$106:Z$202,21,FALSE())))</f>
        <v>0</v>
      </c>
      <c r="V41" s="193" t="n">
        <f aca="false">IF(ISERROR(VLOOKUP($A41,'Import OffPeak'!$A$3:AA$99,22,FALSE())-VLOOKUP($A41,'Import OffPeak change'!$A$106:AA$202,22,FALSE())),0,(VLOOKUP($A41,'Import OffPeak'!$A$3:AA$99,22,FALSE())-VLOOKUP($A41,'Import OffPeak change'!$A$106:AA$202,22,FALSE())))</f>
        <v>0</v>
      </c>
      <c r="W41" s="193" t="n">
        <f aca="false">IF(ISERROR(VLOOKUP($A41,'Import OffPeak'!$A$3:AB$99,23,FALSE())-VLOOKUP($A41,'Import OffPeak change'!$A$106:AB$202,23,FALSE())),0,(VLOOKUP($A41,'Import OffPeak'!$A$3:AB$99,23,FALSE())-VLOOKUP($A41,'Import OffPeak change'!$A$106:AB$202,23,FALSE())))</f>
        <v>0</v>
      </c>
      <c r="X41" s="193" t="n">
        <f aca="false">IF(ISERROR(VLOOKUP($A41,'Import OffPeak'!$A$3:AC$99,24,FALSE())-VLOOKUP($A41,'Import OffPeak change'!$A$106:AC$202,24,FALSE())),0,(VLOOKUP($A41,'Import OffPeak'!$A$3:AC$99,24,FALSE())-VLOOKUP($A41,'Import OffPeak change'!$A$106:AC$202,24,FALSE())))</f>
        <v>0</v>
      </c>
      <c r="Y41" s="193" t="n">
        <f aca="false">IF(ISERROR(VLOOKUP($A41,'Import OffPeak'!$A$3:AD$99,25,FALSE())-VLOOKUP($A41,'Import OffPeak change'!$A$106:AD$202,25,FALSE())),0,(VLOOKUP($A41,'Import OffPeak'!$A$3:AD$99,25,FALSE())-VLOOKUP($A41,'Import OffPeak change'!$A$106:AD$202,25,FALSE())))</f>
        <v>0</v>
      </c>
      <c r="Z41" s="193" t="n">
        <f aca="false">IF(ISERROR(VLOOKUP($A41,'Import OffPeak'!$A$3:AE$99,26,FALSE())-VLOOKUP($A41,'Import OffPeak change'!$A$106:AE$202,26,FALSE())),0,(VLOOKUP($A41,'Import OffPeak'!$A$3:AE$99,26,FALSE())-VLOOKUP($A41,'Import OffPeak change'!$A$106:AE$202,26,FALSE())))</f>
        <v>0</v>
      </c>
      <c r="AA41" s="193" t="n">
        <f aca="false">IF(ISERROR(VLOOKUP($A41,'Import OffPeak'!$A$3:AF$99,27,FALSE())-VLOOKUP($A41,'Import OffPeak change'!$A$106:AF$202,27,FALSE())),0,(VLOOKUP($A41,'Import OffPeak'!$A$3:AF$99,27,FALSE())-VLOOKUP($A41,'Import OffPeak change'!$A$106:AF$202,27,FALSE())))</f>
        <v>0</v>
      </c>
      <c r="AB41" s="193" t="n">
        <f aca="false">IF(ISERROR(VLOOKUP($A41,'Import OffPeak'!$A$3:AG$99,28,FALSE())-VLOOKUP($A41,'Import OffPeak change'!$A$106:AG$202,28,FALSE())),0,(VLOOKUP($A41,'Import OffPeak'!$A$3:AG$99,28,FALSE())-VLOOKUP($A41,'Import OffPeak change'!$A$106:AG$202,28,FALSE())))</f>
        <v>0</v>
      </c>
      <c r="AC41" s="193" t="n">
        <f aca="false">IF(ISERROR(VLOOKUP($A41,'Import OffPeak'!$A$3:AH$99,29,FALSE())-VLOOKUP($A41,'Import OffPeak change'!$A$106:AH$202,29,FALSE())),0,(VLOOKUP($A41,'Import OffPeak'!$A$3:AH$99,29,FALSE())-VLOOKUP($A41,'Import OffPeak change'!$A$106:AH$202,29,FALSE())))</f>
        <v>0</v>
      </c>
      <c r="AD41" s="193" t="n">
        <f aca="false">IF(ISERROR(VLOOKUP($A41,'Import OffPeak'!$A$3:AI$99,30,FALSE())-VLOOKUP($A41,'Import OffPeak change'!$A$106:AI$202,30,FALSE())),0,(VLOOKUP($A41,'Import OffPeak'!$A$3:AI$99,30,FALSE())-VLOOKUP($A41,'Import OffPeak change'!$A$106:AI$202,30,FALSE())))</f>
        <v>0</v>
      </c>
      <c r="AE41" s="193" t="n">
        <f aca="false">IF(ISERROR(VLOOKUP($A41,'Import OffPeak'!$A$3:AJ$99,31,FALSE())-VLOOKUP($A41,'Import OffPeak change'!$A$106:AJ$202,31,FALSE())),0,(VLOOKUP($A41,'Import OffPeak'!$A$3:AJ$99,31,FALSE())-VLOOKUP($A41,'Import OffPeak change'!$A$106:AJ$202,31,FALSE())))</f>
        <v>0</v>
      </c>
      <c r="AF41" s="193" t="n">
        <f aca="false">IF(ISERROR(VLOOKUP($A41,'Import OffPeak'!$A$3:AK$99,32,FALSE())-VLOOKUP($A41,'Import OffPeak change'!$A$106:AK$202,32,FALSE())),0,(VLOOKUP($A41,'Import OffPeak'!$A$3:AK$99,32,FALSE())-VLOOKUP($A41,'Import OffPeak change'!$A$106:AK$202,32,FALSE())))</f>
        <v>0</v>
      </c>
      <c r="AG41" s="193" t="n">
        <f aca="false">IF(ISERROR(VLOOKUP($A41,'Import OffPeak'!$A$3:AL$99,33,FALSE())-VLOOKUP($A41,'Import OffPeak change'!$A$106:AL$202,33,FALSE())),0,(VLOOKUP($A41,'Import OffPeak'!$A$3:AL$99,33,FALSE())-VLOOKUP($A41,'Import OffPeak change'!$A$106:AL$202,33,FALSE())))</f>
        <v>0</v>
      </c>
      <c r="AH41" s="193" t="n">
        <f aca="false">IF(ISERROR(VLOOKUP($A41,'Import OffPeak'!$A$3:AM$99,34,FALSE())-VLOOKUP($A41,'Import OffPeak change'!$A$106:AM$202,34,FALSE())),0,(VLOOKUP($A41,'Import OffPeak'!$A$3:AM$99,34,FALSE())-VLOOKUP($A41,'Import OffPeak change'!$A$106:AM$202,34,FALSE())))</f>
        <v>0</v>
      </c>
      <c r="AI41" s="193" t="n">
        <f aca="false">IF(ISERROR(VLOOKUP($A41,'Import OffPeak'!$A$3:AN$99,35,FALSE())-VLOOKUP($A41,'Import OffPeak change'!$A$106:AN$202,35,FALSE())),0,(VLOOKUP($A41,'Import OffPeak'!$A$3:AN$99,35,FALSE())-VLOOKUP($A41,'Import OffPeak change'!$A$106:AN$202,35,FALSE())))</f>
        <v>0</v>
      </c>
      <c r="AJ41" s="193" t="n">
        <f aca="false">IF(ISERROR(VLOOKUP($A41,'Import OffPeak'!$A$3:AO$99,36,FALSE())-VLOOKUP($A41,'Import OffPeak change'!$A$106:AO$202,36,FALSE())),0,(VLOOKUP($A41,'Import OffPeak'!$A$3:AO$99,36,FALSE())-VLOOKUP($A41,'Import OffPeak change'!$A$106:AO$202,36,FALSE())))</f>
        <v>0</v>
      </c>
      <c r="AK41" s="193" t="n">
        <f aca="false">IF(ISERROR(VLOOKUP($A41,'Import OffPeak'!$A$3:AP$99,37,FALSE())-VLOOKUP($A41,'Import OffPeak change'!$A$106:AP$202,37,FALSE())),0,(VLOOKUP($A41,'Import OffPeak'!$A$3:AP$99,37,FALSE())-VLOOKUP($A41,'Import OffPeak change'!$A$106:AP$202,37,FALSE())))</f>
        <v>0</v>
      </c>
      <c r="AL41" s="193" t="n">
        <f aca="false">IF(ISERROR(VLOOKUP($A41,'Import OffPeak'!$A$3:AQ$99,38,FALSE())-VLOOKUP($A41,'Import OffPeak change'!$A$106:AQ$202,38,FALSE())),0,(VLOOKUP($A41,'Import OffPeak'!$A$3:AQ$99,38,FALSE())-VLOOKUP($A41,'Import OffPeak change'!$A$106:AQ$202,38,FALSE())))</f>
        <v>0</v>
      </c>
      <c r="AM41" s="193" t="n">
        <f aca="false">IF(ISERROR(VLOOKUP($A41,'Import OffPeak'!$A$3:AR$99,39,FALSE())-VLOOKUP($A41,'Import OffPeak change'!$A$106:AR$202,39,FALSE())),0,(VLOOKUP($A41,'Import OffPeak'!$A$3:AR$99,39,FALSE())-VLOOKUP($A41,'Import OffPeak change'!$A$106:AR$202,39,FALSE())))</f>
        <v>0</v>
      </c>
      <c r="AN41" s="193" t="n">
        <f aca="false">IF(ISERROR(VLOOKUP($A41,'Import OffPeak'!$A$3:AS$99,40,FALSE())-VLOOKUP($A41,'Import OffPeak change'!$A$106:AS$202,40,FALSE())),0,(VLOOKUP($A41,'Import OffPeak'!$A$3:AS$99,40,FALSE())-VLOOKUP($A41,'Import OffPeak change'!$A$106:AS$202,40,FALSE())))</f>
        <v>0</v>
      </c>
      <c r="AO41" s="193" t="n">
        <f aca="false">IF(ISERROR(VLOOKUP($A41,'Import OffPeak'!$A$3:AT$99,41,FALSE())-VLOOKUP($A41,'Import OffPeak change'!$A$106:AT$202,41,FALSE())),0,(VLOOKUP($A41,'Import OffPeak'!$A$3:AT$99,41,FALSE())-VLOOKUP($A41,'Import OffPeak change'!$A$106:AT$202,41,FALSE())))</f>
        <v>0</v>
      </c>
      <c r="AP41" s="193" t="n">
        <f aca="false">IF(ISERROR(VLOOKUP($A41,'Import OffPeak'!$A$3:AU$99,42,FALSE())-VLOOKUP($A41,'Import OffPeak change'!$A$106:AU$202,42,FALSE())),0,(VLOOKUP($A41,'Import OffPeak'!$A$3:AU$99,42,FALSE())-VLOOKUP($A41,'Import OffPeak change'!$A$106:AU$202,42,FALSE())))</f>
        <v>0</v>
      </c>
      <c r="AQ41" s="193" t="n">
        <f aca="false">IF(ISERROR(VLOOKUP($A41,'Import OffPeak'!$A$3:AV$99,43,FALSE())-VLOOKUP($A41,'Import OffPeak change'!$A$106:AV$202,43,FALSE())),0,(VLOOKUP($A41,'Import OffPeak'!$A$3:AV$99,43,FALSE())-VLOOKUP($A41,'Import OffPeak change'!$A$106:AV$202,43,FALSE())))</f>
        <v>0</v>
      </c>
      <c r="AR41" s="193" t="n">
        <f aca="false">IF(ISERROR(VLOOKUP($A41,'Import OffPeak'!$A$3:AW$99,44,FALSE())-VLOOKUP($A41,'Import OffPeak change'!$A$106:AW$202,44,FALSE())),0,(VLOOKUP($A41,'Import OffPeak'!$A$3:AW$99,44,FALSE())-VLOOKUP($A41,'Import OffPeak change'!$A$106:AW$202,44,FALSE())))</f>
        <v>0</v>
      </c>
      <c r="AS41" s="193" t="n">
        <f aca="false">IF(ISERROR(VLOOKUP($A41,'Import OffPeak'!$A$3:AX$99,45,FALSE())-VLOOKUP($A41,'Import OffPeak change'!$A$106:AX$202,45,FALSE())),0,(VLOOKUP($A41,'Import OffPeak'!$A$3:AX$99,45,FALSE())-VLOOKUP($A41,'Import OffPeak change'!$A$106:AX$202,45,FALSE())))</f>
        <v>0</v>
      </c>
      <c r="AT41" s="193" t="n">
        <f aca="false">IF(ISERROR(VLOOKUP($A41,'Import OffPeak'!$A$3:AY$99,46,FALSE())-VLOOKUP($A41,'Import OffPeak change'!$A$106:AY$202,46,FALSE())),0,(VLOOKUP($A41,'Import OffPeak'!$A$3:AY$99,46,FALSE())-VLOOKUP($A41,'Import OffPeak change'!$A$106:AY$202,46,FALSE())))</f>
        <v>0</v>
      </c>
      <c r="AU41" s="193" t="n">
        <f aca="false">IF(ISERROR(VLOOKUP($A41,'Import OffPeak'!$A$3:AZ$99,47,FALSE())-VLOOKUP($A41,'Import OffPeak change'!$A$106:AZ$202,47,FALSE())),0,(VLOOKUP($A41,'Import OffPeak'!$A$3:AZ$99,47,FALSE())-VLOOKUP($A41,'Import OffPeak change'!$A$106:AZ$202,47,FALSE())))</f>
        <v>0</v>
      </c>
      <c r="AV41" s="193" t="n">
        <f aca="false">IF(ISERROR(VLOOKUP($A41,'Import OffPeak'!$A$3:BA$99,48,FALSE())-VLOOKUP($A41,'Import OffPeak change'!$A$106:BA$202,48,FALSE())),0,(VLOOKUP($A41,'Import OffPeak'!$A$3:BA$99,48,FALSE())-VLOOKUP($A41,'Import OffPeak change'!$A$106:BA$202,48,FALSE())))</f>
        <v>0</v>
      </c>
      <c r="AW41" s="193" t="n">
        <f aca="false">IF(ISERROR(VLOOKUP($A41,'Import OffPeak'!$A$3:BB$99,49,FALSE())-VLOOKUP($A41,'Import OffPeak change'!$A$106:BB$202,49,FALSE())),0,(VLOOKUP($A41,'Import OffPeak'!$A$3:BB$99,49,FALSE())-VLOOKUP($A41,'Import OffPeak change'!$A$106:BB$202,49,FALSE())))</f>
        <v>0</v>
      </c>
      <c r="AX41" s="193" t="n">
        <f aca="false">IF(ISERROR(VLOOKUP($A41,'Import OffPeak'!$A$3:BC$99,50,FALSE())-VLOOKUP($A41,'Import OffPeak change'!$A$106:BC$202,50,FALSE())),0,(VLOOKUP($A41,'Import OffPeak'!$A$3:BC$99,50,FALSE())-VLOOKUP($A41,'Import OffPeak change'!$A$106:BC$202,50,FALSE())))</f>
        <v>0</v>
      </c>
      <c r="AY41" s="193" t="n">
        <f aca="false">IF(ISERROR(VLOOKUP($A41,'Import OffPeak'!$A$3:BD$99,51,FALSE())-VLOOKUP($A41,'Import OffPeak change'!$A$106:BD$202,51,FALSE())),0,(VLOOKUP($A41,'Import OffPeak'!$A$3:BD$99,51,FALSE())-VLOOKUP($A41,'Import OffPeak change'!$A$106:BD$202,51,FALSE())))</f>
        <v>0</v>
      </c>
      <c r="AZ41" s="193" t="n">
        <f aca="false">IF(ISERROR(VLOOKUP($A41,'Import OffPeak'!$A$3:BE$99,52,FALSE())-VLOOKUP($A41,'Import OffPeak change'!$A$106:BE$202,52,FALSE())),0,(VLOOKUP($A41,'Import OffPeak'!$A$3:BE$99,52,FALSE())-VLOOKUP($A41,'Import OffPeak change'!$A$106:BE$202,52,FALSE())))</f>
        <v>0</v>
      </c>
      <c r="BA41" s="193" t="n">
        <f aca="false">IF(ISERROR(VLOOKUP($A41,'Import OffPeak'!$A$3:BF$99,53,FALSE())-VLOOKUP($A41,'Import OffPeak change'!$A$106:BF$202,53,FALSE())),0,(VLOOKUP($A41,'Import OffPeak'!$A$3:BF$99,53,FALSE())-VLOOKUP($A41,'Import OffPeak change'!$A$106:BF$202,53,FALSE())))</f>
        <v>0</v>
      </c>
      <c r="BB41" s="193" t="n">
        <f aca="false">IF(ISERROR(VLOOKUP($A41,'Import OffPeak'!$A$3:BG$99,54,FALSE())-VLOOKUP($A41,'Import OffPeak change'!$A$106:BG$202,54,FALSE())),0,(VLOOKUP($A41,'Import OffPeak'!$A$3:BG$99,54,FALSE())-VLOOKUP($A41,'Import OffPeak change'!$A$106:BG$202,54,FALSE())))</f>
        <v>0</v>
      </c>
      <c r="BC41" s="193" t="n">
        <f aca="false">IF(ISERROR(VLOOKUP($A41,'Import OffPeak'!$A$3:BH$99,55,FALSE())-VLOOKUP($A41,'Import OffPeak change'!$A$106:BH$202,55,FALSE())),0,(VLOOKUP($A41,'Import OffPeak'!$A$3:BH$99,55,FALSE())-VLOOKUP($A41,'Import OffPeak change'!$A$106:BH$202,55,FALSE())))</f>
        <v>0</v>
      </c>
      <c r="BD41" s="193" t="n">
        <f aca="false">IF(ISERROR(VLOOKUP($A41,'Import OffPeak'!$A$3:BI$99,56,FALSE())-VLOOKUP($A41,'Import OffPeak change'!$A$106:BI$202,56,FALSE())),0,(VLOOKUP($A41,'Import OffPeak'!$A$3:BI$99,56,FALSE())-VLOOKUP($A41,'Import OffPeak change'!$A$106:BI$202,56,FALSE())))</f>
        <v>0</v>
      </c>
      <c r="BE41" s="193" t="n">
        <f aca="false">IF(ISERROR(VLOOKUP($A41,'Import OffPeak'!$A$3:BJ$99,57,FALSE())-VLOOKUP($A41,'Import OffPeak change'!$A$106:BJ$202,57,FALSE())),0,(VLOOKUP($A41,'Import OffPeak'!$A$3:BJ$99,57,FALSE())-VLOOKUP($A41,'Import OffPeak change'!$A$106:BJ$202,57,FALSE())))</f>
        <v>0</v>
      </c>
      <c r="BF41" s="193" t="n">
        <f aca="false">IF(ISERROR(VLOOKUP($A41,'Import OffPeak'!$A$3:BK$99,58,FALSE())-VLOOKUP($A41,'Import OffPeak change'!$A$106:BK$202,58,FALSE())),0,(VLOOKUP($A41,'Import OffPeak'!$A$3:BK$99,58,FALSE())-VLOOKUP($A41,'Import OffPeak change'!$A$106:BK$202,58,FALSE())))</f>
        <v>0</v>
      </c>
      <c r="BG41" s="193" t="n">
        <f aca="false">IF(ISERROR(VLOOKUP($A41,'Import OffPeak'!$A$3:BL$99,59,FALSE())-VLOOKUP($A41,'Import OffPeak change'!$A$106:BL$202,59,FALSE())),0,(VLOOKUP($A41,'Import OffPeak'!$A$3:BL$99,59,FALSE())-VLOOKUP($A41,'Import OffPeak change'!$A$106:BL$202,59,FALSE())))</f>
        <v>0</v>
      </c>
      <c r="BH41" s="193" t="n">
        <f aca="false">IF(ISERROR(VLOOKUP($A41,'Import OffPeak'!$A$3:BM$99,60,FALSE())-VLOOKUP($A41,'Import OffPeak change'!$A$106:BM$202,60,FALSE())),0,(VLOOKUP($A41,'Import OffPeak'!$A$3:BM$99,60,FALSE())-VLOOKUP($A41,'Import OffPeak change'!$A$106:BM$202,60,FALSE())))</f>
        <v>0</v>
      </c>
      <c r="BI41" s="193" t="n">
        <f aca="false">IF(ISERROR(VLOOKUP($A41,'Import OffPeak'!$A$3:BN$99,61,FALSE())-VLOOKUP($A41,'Import OffPeak change'!$A$106:BN$202,61,FALSE())),0,(VLOOKUP($A41,'Import OffPeak'!$A$3:BN$99,61,FALSE())-VLOOKUP($A41,'Import OffPeak change'!$A$106:BN$202,61,FALSE())))</f>
        <v>0</v>
      </c>
      <c r="BJ41" s="193" t="n">
        <f aca="false">IF(ISERROR(VLOOKUP($A41,'Import OffPeak'!$A$3:BO$99,62,FALSE())-VLOOKUP($A41,'Import OffPeak change'!$A$106:BO$202,62,FALSE())),0,(VLOOKUP($A41,'Import OffPeak'!$A$3:BO$99,62,FALSE())-VLOOKUP($A41,'Import OffPeak change'!$A$106:BO$202,62,FALSE())))</f>
        <v>0</v>
      </c>
      <c r="BK41" s="193" t="n">
        <f aca="false">IF(ISERROR(VLOOKUP($A41,'Import OffPeak'!$A$3:BP$99,63,FALSE())-VLOOKUP($A41,'Import OffPeak change'!$A$106:BP$202,63,FALSE())),0,(VLOOKUP($A41,'Import OffPeak'!$A$3:BP$99,63,FALSE())-VLOOKUP($A41,'Import OffPeak change'!$A$106:BP$202,63,FALSE())))</f>
        <v>0</v>
      </c>
      <c r="BL41" s="193" t="n">
        <f aca="false">IF(ISERROR(VLOOKUP($A41,'Import OffPeak'!$A$3:BQ$99,64,FALSE())-VLOOKUP($A41,'Import OffPeak change'!$A$106:BQ$202,64,FALSE())),0,(VLOOKUP($A41,'Import OffPeak'!$A$3:BQ$99,64,FALSE())-VLOOKUP($A41,'Import OffPeak change'!$A$106:BQ$202,64,FALSE())))</f>
        <v>0</v>
      </c>
      <c r="BM41" s="193" t="n">
        <f aca="false">IF(ISERROR(VLOOKUP($A41,'Import OffPeak'!$A$3:BR$99,65,FALSE())-VLOOKUP($A41,'Import OffPeak change'!$A$106:BR$202,65,FALSE())),0,(VLOOKUP($A41,'Import OffPeak'!$A$3:BR$99,65,FALSE())-VLOOKUP($A41,'Import OffPeak change'!$A$106:BR$202,65,FALSE())))</f>
        <v>0</v>
      </c>
      <c r="BN41" s="193" t="n">
        <f aca="false">IF(ISERROR(VLOOKUP($A41,'Import OffPeak'!$A$3:BS$99,66,FALSE())-VLOOKUP($A41,'Import OffPeak change'!$A$106:BS$202,66,FALSE())),0,(VLOOKUP($A41,'Import OffPeak'!$A$3:BS$99,66,FALSE())-VLOOKUP($A41,'Import OffPeak change'!$A$106:BS$202,66,FALSE())))</f>
        <v>0</v>
      </c>
      <c r="BO41" s="193" t="n">
        <f aca="false">IF(ISERROR(VLOOKUP($A41,'Import OffPeak'!$A$3:BT$99,67,FALSE())-VLOOKUP($A41,'Import OffPeak change'!$A$106:BT$202,67,FALSE())),0,(VLOOKUP($A41,'Import OffPeak'!$A$3:BT$99,67,FALSE())-VLOOKUP($A41,'Import OffPeak change'!$A$106:BT$202,67,FALSE())))</f>
        <v>0</v>
      </c>
      <c r="BP41" s="193" t="n">
        <f aca="false">IF(ISERROR(VLOOKUP($A41,'Import OffPeak'!$A$3:BU$99,68,FALSE())-VLOOKUP($A41,'Import OffPeak change'!$A$106:BU$202,68,FALSE())),0,(VLOOKUP($A41,'Import OffPeak'!$A$3:BU$99,68,FALSE())-VLOOKUP($A41,'Import OffPeak change'!$A$106:BU$202,68,FALSE())))</f>
        <v>0</v>
      </c>
      <c r="BQ41" s="193" t="n">
        <f aca="false">IF(ISERROR(VLOOKUP($A41,'Import OffPeak'!$A$3:BV$99,69,FALSE())-VLOOKUP($A41,'Import OffPeak change'!$A$106:BV$202,69,FALSE())),0,(VLOOKUP($A41,'Import OffPeak'!$A$3:BV$99,69,FALSE())-VLOOKUP($A41,'Import OffPeak change'!$A$106:BV$202,69,FALSE())))</f>
        <v>0</v>
      </c>
      <c r="BR41" s="193" t="n">
        <f aca="false">IF(ISERROR(VLOOKUP($A41,'Import OffPeak'!$A$3:BW$99,70,FALSE())-VLOOKUP($A41,'Import OffPeak change'!$A$106:BW$202,70,FALSE())),0,(VLOOKUP($A41,'Import OffPeak'!$A$3:BW$99,70,FALSE())-VLOOKUP($A41,'Import OffPeak change'!$A$106:BW$202,70,FALSE())))</f>
        <v>0</v>
      </c>
      <c r="BS41" s="193" t="n">
        <f aca="false">IF(ISERROR(VLOOKUP($A41,'Import OffPeak'!$A$3:BX$99,71,FALSE())-VLOOKUP($A41,'Import OffPeak change'!$A$106:BX$202,71,FALSE())),0,(VLOOKUP($A41,'Import OffPeak'!$A$3:BX$99,71,FALSE())-VLOOKUP($A41,'Import OffPeak change'!$A$106:BX$202,71,FALSE())))</f>
        <v>0</v>
      </c>
      <c r="BT41" s="193" t="n">
        <f aca="false">IF(ISERROR(VLOOKUP($A41,'Import OffPeak'!$A$3:BY$99,72,FALSE())-VLOOKUP($A41,'Import OffPeak change'!$A$106:BY$202,72,FALSE())),0,(VLOOKUP($A41,'Import OffPeak'!$A$3:BY$99,72,FALSE())-VLOOKUP($A41,'Import OffPeak change'!$A$106:BY$202,72,FALSE())))</f>
        <v>0</v>
      </c>
      <c r="BU41" s="193" t="n">
        <f aca="false">IF(ISERROR(VLOOKUP($A41,'Import OffPeak'!$A$3:BZ$99,73,FALSE())-VLOOKUP($A41,'Import OffPeak change'!$A$106:BZ$202,73,FALSE())),0,(VLOOKUP($A41,'Import OffPeak'!$A$3:BZ$99,73,FALSE())-VLOOKUP($A41,'Import OffPeak change'!$A$106:BZ$202,73,FALSE())))</f>
        <v>0</v>
      </c>
      <c r="BV41" s="193" t="n">
        <f aca="false">IF(ISERROR(VLOOKUP($A41,'Import OffPeak'!$A$3:CA$99,74,FALSE())-VLOOKUP($A41,'Import OffPeak change'!$A$106:CA$202,74,FALSE())),0,(VLOOKUP($A41,'Import OffPeak'!$A$3:CA$99,74,FALSE())-VLOOKUP($A41,'Import OffPeak change'!$A$106:CA$202,74,FALSE())))</f>
        <v>0</v>
      </c>
      <c r="BW41" s="193" t="n">
        <f aca="false">IF(ISERROR(VLOOKUP($A41,'Import OffPeak'!$A$3:CB$99,75,FALSE())-VLOOKUP($A41,'Import OffPeak change'!$A$106:CB$202,75,FALSE())),0,(VLOOKUP($A41,'Import OffPeak'!$A$3:CB$99,75,FALSE())-VLOOKUP($A41,'Import OffPeak change'!$A$106:CB$202,75,FALSE())))</f>
        <v>0</v>
      </c>
      <c r="BX41" s="193" t="n">
        <f aca="false">IF(ISERROR(VLOOKUP($A41,'Import OffPeak'!$A$3:CC$99,76,FALSE())-VLOOKUP($A41,'Import OffPeak change'!$A$106:CC$202,76,FALSE())),0,(VLOOKUP($A41,'Import OffPeak'!$A$3:CC$99,76,FALSE())-VLOOKUP($A41,'Import OffPeak change'!$A$106:CC$202,76,FALSE())))</f>
        <v>0</v>
      </c>
      <c r="BY41" s="193" t="n">
        <f aca="false">IF(ISERROR(VLOOKUP($A41,'Import OffPeak'!$A$3:CD$99,77,FALSE())-VLOOKUP($A41,'Import OffPeak change'!$A$106:CD$202,77,FALSE())),0,(VLOOKUP($A41,'Import OffPeak'!$A$3:CD$99,77,FALSE())-VLOOKUP($A41,'Import OffPeak change'!$A$106:CD$202,77,FALSE())))</f>
        <v>0</v>
      </c>
      <c r="BZ41" s="193" t="n">
        <f aca="false">IF(ISERROR(VLOOKUP($A41,'Import OffPeak'!$A$3:CE$99,78,FALSE())-VLOOKUP($A41,'Import OffPeak change'!$A$106:CE$202,78,FALSE())),0,(VLOOKUP($A41,'Import OffPeak'!$A$3:CE$99,78,FALSE())-VLOOKUP($A41,'Import OffPeak change'!$A$106:CE$202,78,FALSE())))</f>
        <v>0</v>
      </c>
      <c r="CA41" s="193" t="n">
        <f aca="false">IF(ISERROR(VLOOKUP($A41,'Import OffPeak'!$A$3:CF$99,79,FALSE())-VLOOKUP($A41,'Import OffPeak change'!$A$106:CF$202,79,FALSE())),0,(VLOOKUP($A41,'Import OffPeak'!$A$3:CF$99,79,FALSE())-VLOOKUP($A41,'Import OffPeak change'!$A$106:CF$202,79,FALSE())))</f>
        <v>0</v>
      </c>
      <c r="CB41" s="193" t="n">
        <f aca="false">IF(ISERROR(VLOOKUP($A41,'Import OffPeak'!$A$3:CG$99,80,FALSE())-VLOOKUP($A41,'Import OffPeak change'!$A$106:CG$202,80,FALSE())),0,(VLOOKUP($A41,'Import OffPeak'!$A$3:CG$99,80,FALSE())-VLOOKUP($A41,'Import OffPeak change'!$A$106:CG$202,80,FALSE())))</f>
        <v>0</v>
      </c>
      <c r="CC41" s="193" t="n">
        <f aca="false">IF(ISERROR(VLOOKUP($A41,'Import OffPeak'!$A$3:CH$99,81,FALSE())-VLOOKUP($A41,'Import OffPeak change'!$A$106:CH$202,81,FALSE())),0,(VLOOKUP($A41,'Import OffPeak'!$A$3:CH$99,81,FALSE())-VLOOKUP($A41,'Import OffPeak change'!$A$106:CH$202,81,FALSE())))</f>
        <v>0</v>
      </c>
      <c r="CD41" s="193" t="n">
        <f aca="false">IF(ISERROR(VLOOKUP($A41,'Import OffPeak'!$A$3:CI$99,82,FALSE())-VLOOKUP($A41,'Import OffPeak change'!$A$106:CI$202,82,FALSE())),0,(VLOOKUP($A41,'Import OffPeak'!$A$3:CI$99,82,FALSE())-VLOOKUP($A41,'Import OffPeak change'!$A$106:CI$202,82,FALSE())))</f>
        <v>0</v>
      </c>
      <c r="CE41" s="193" t="n">
        <f aca="false">IF(ISERROR(VLOOKUP($A41,'Import OffPeak'!$A$3:CJ$99,83,FALSE())-VLOOKUP($A41,'Import OffPeak change'!$A$106:CJ$202,83,FALSE())),0,(VLOOKUP($A41,'Import OffPeak'!$A$3:CJ$99,83,FALSE())-VLOOKUP($A41,'Import OffPeak change'!$A$106:CJ$202,83,FALSE())))</f>
        <v>0</v>
      </c>
      <c r="CF41" s="193" t="n">
        <f aca="false">IF(ISERROR(VLOOKUP($A41,'Import OffPeak'!$A$3:CK$99,84,FALSE())-VLOOKUP($A41,'Import OffPeak change'!$A$106:CK$202,84,FALSE())),0,(VLOOKUP($A41,'Import OffPeak'!$A$3:CK$99,84,FALSE())-VLOOKUP($A41,'Import OffPeak change'!$A$106:CK$202,84,FALSE())))</f>
        <v>0</v>
      </c>
      <c r="CG41" s="193" t="n">
        <f aca="false">IF(ISERROR(VLOOKUP($A41,'Import OffPeak'!$A$3:CL$99,85,FALSE())-VLOOKUP($A41,'Import OffPeak change'!$A$106:CL$202,85,FALSE())),0,(VLOOKUP($A41,'Import OffPeak'!$A$3:CL$99,85,FALSE())-VLOOKUP($A41,'Import OffPeak change'!$A$106:CL$202,85,FALSE())))</f>
        <v>0</v>
      </c>
      <c r="CH41" s="193" t="n">
        <f aca="false">IF(ISERROR(VLOOKUP($A41,'Import OffPeak'!$A$3:CM$99,86,FALSE())-VLOOKUP($A41,'Import OffPeak change'!$A$106:CM$202,86,FALSE())),0,(VLOOKUP($A41,'Import OffPeak'!$A$3:CM$99,86,FALSE())-VLOOKUP($A41,'Import OffPeak change'!$A$106:CM$202,86,FALSE())))</f>
        <v>0</v>
      </c>
      <c r="CI41" s="193" t="n">
        <f aca="false">IF(ISERROR(VLOOKUP($A41,'Import OffPeak'!$A$3:CN$99,87,FALSE())-VLOOKUP($A41,'Import OffPeak change'!$A$106:CN$202,87,FALSE())),0,(VLOOKUP($A41,'Import OffPeak'!$A$3:CN$99,87,FALSE())-VLOOKUP($A41,'Import OffPeak change'!$A$106:CN$202,87,FALSE())))</f>
        <v>0</v>
      </c>
      <c r="CJ41" s="193" t="n">
        <f aca="false">IF(ISERROR(VLOOKUP($A41,'Import OffPeak'!$A$3:CO$99,88,FALSE())-VLOOKUP($A41,'Import OffPeak change'!$A$106:CO$202,88,FALSE())),0,(VLOOKUP($A41,'Import OffPeak'!$A$3:CO$99,88,FALSE())-VLOOKUP($A41,'Import OffPeak change'!$A$106:CO$202,88,FALSE())))</f>
        <v>0</v>
      </c>
      <c r="CK41" s="193" t="n">
        <f aca="false">IF(ISERROR(VLOOKUP($A41,'Import OffPeak'!$A$3:CP$99,89,FALSE())-VLOOKUP($A41,'Import OffPeak change'!$A$106:CP$202,89,FALSE())),0,(VLOOKUP($A41,'Import OffPeak'!$A$3:CP$99,89,FALSE())-VLOOKUP($A41,'Import OffPeak change'!$A$106:CP$202,89,FALSE())))</f>
        <v>0</v>
      </c>
      <c r="CL41" s="193" t="n">
        <f aca="false">IF(ISERROR(VLOOKUP($A41,'Import OffPeak'!$A$3:CQ$99,90,FALSE())-VLOOKUP($A41,'Import OffPeak change'!$A$106:CQ$202,90,FALSE())),0,(VLOOKUP($A41,'Import OffPeak'!$A$3:CQ$99,90,FALSE())-VLOOKUP($A41,'Import OffPeak change'!$A$106:CQ$202,90,FALSE())))</f>
        <v>0</v>
      </c>
      <c r="CM41" s="193" t="n">
        <f aca="false">IF(ISERROR(VLOOKUP($A41,'Import OffPeak'!$A$3:CR$99,91,FALSE())-VLOOKUP($A41,'Import OffPeak change'!$A$106:CR$202,91,FALSE())),0,(VLOOKUP($A41,'Import OffPeak'!$A$3:CR$99,91,FALSE())-VLOOKUP($A41,'Import OffPeak change'!$A$106:CR$202,91,FALSE())))</f>
        <v>0</v>
      </c>
      <c r="CN41" s="193" t="n">
        <f aca="false">IF(ISERROR(VLOOKUP($A41,'Import OffPeak'!$A$3:CS$99,92,FALSE())-VLOOKUP($A41,'Import OffPeak change'!$A$106:CS$202,92,FALSE())),0,(VLOOKUP($A41,'Import OffPeak'!$A$3:CS$99,92,FALSE())-VLOOKUP($A41,'Import OffPeak change'!$A$106:CS$202,92,FALSE())))</f>
        <v>0</v>
      </c>
      <c r="CO41" s="193" t="n">
        <f aca="false">IF(ISERROR(VLOOKUP($A41,'Import OffPeak'!$A$3:CT$99,93,FALSE())-VLOOKUP($A41,'Import OffPeak change'!$A$106:CT$202,93,FALSE())),0,(VLOOKUP($A41,'Import OffPeak'!$A$3:CT$99,93,FALSE())-VLOOKUP($A41,'Import OffPeak change'!$A$106:CT$202,93,FALSE())))</f>
        <v>0</v>
      </c>
      <c r="CP41" s="193" t="n">
        <f aca="false">IF(ISERROR(VLOOKUP($A41,'Import OffPeak'!$A$3:CU$99,94,FALSE())-VLOOKUP($A41,'Import OffPeak change'!$A$106:CU$202,94,FALSE())),0,(VLOOKUP($A41,'Import OffPeak'!$A$3:CU$99,94,FALSE())-VLOOKUP($A41,'Import OffPeak change'!$A$106:CU$202,94,FALSE())))</f>
        <v>0</v>
      </c>
      <c r="CQ41" s="193" t="n">
        <f aca="false">IF(ISERROR(VLOOKUP($A41,'Import OffPeak'!$A$3:CV$99,95,FALSE())-VLOOKUP($A41,'Import OffPeak change'!$A$106:CV$202,95,FALSE())),0,(VLOOKUP($A41,'Import OffPeak'!$A$3:CV$99,95,FALSE())-VLOOKUP($A41,'Import OffPeak change'!$A$106:CV$202,95,FALSE())))</f>
        <v>0</v>
      </c>
      <c r="CR41" s="193" t="n">
        <f aca="false">IF(ISERROR(VLOOKUP($A41,'Import OffPeak'!$A$3:CW$99,96,FALSE())-VLOOKUP($A41,'Import OffPeak change'!$A$106:CW$202,96,FALSE())),0,(VLOOKUP($A41,'Import OffPeak'!$A$3:CW$99,96,FALSE())-VLOOKUP($A41,'Import OffPeak change'!$A$106:CW$202,96,FALSE())))</f>
        <v>0</v>
      </c>
      <c r="CS41" s="193" t="n">
        <f aca="false">IF(ISERROR(VLOOKUP($A41,'Import OffPeak'!$A$3:CX$99,97,FALSE())-VLOOKUP($A41,'Import OffPeak change'!$A$106:CX$202,97,FALSE())),0,(VLOOKUP($A41,'Import OffPeak'!$A$3:CX$99,97,FALSE())-VLOOKUP($A41,'Import OffPeak change'!$A$106:CX$202,97,FALSE())))</f>
        <v>0</v>
      </c>
      <c r="CT41" s="193" t="n">
        <f aca="false">IF(ISERROR(VLOOKUP($A41,'Import OffPeak'!$A$3:CY$99,98,FALSE())-VLOOKUP($A41,'Import OffPeak change'!$A$106:CY$202,98,FALSE())),0,(VLOOKUP($A41,'Import OffPeak'!$A$3:CY$99,98,FALSE())-VLOOKUP($A41,'Import OffPeak change'!$A$106:CY$202,98,FALSE())))</f>
        <v>0</v>
      </c>
      <c r="CU41" s="193" t="n">
        <f aca="false">IF(ISERROR(VLOOKUP($A41,'Import OffPeak'!$A$3:CZ$99,99,FALSE())-VLOOKUP($A41,'Import OffPeak change'!$A$106:CZ$202,99,FALSE())),0,(VLOOKUP($A41,'Import OffPeak'!$A$3:CZ$99,99,FALSE())-VLOOKUP($A41,'Import OffPeak change'!$A$106:CZ$202,99,FALSE())))</f>
        <v>0</v>
      </c>
      <c r="CV41" s="193" t="n">
        <f aca="false">IF(ISERROR(VLOOKUP($A41,'Import OffPeak'!$A$3:DA$99,100,FALSE())-VLOOKUP($A41,'Import OffPeak change'!$A$106:DA$202,100,FALSE())),0,(VLOOKUP($A41,'Import OffPeak'!$A$3:DA$99,100,FALSE())-VLOOKUP($A41,'Import OffPeak change'!$A$106:DA$202,100,FALSE())))</f>
        <v>0</v>
      </c>
      <c r="CW41" s="193" t="n">
        <f aca="false">IF(ISERROR(VLOOKUP($A41,'Import OffPeak'!$A$3:DB$99,101,FALSE())-VLOOKUP($A41,'Import OffPeak change'!$A$106:DB$202,101,FALSE())),0,(VLOOKUP($A41,'Import OffPeak'!$A$3:DB$99,101,FALSE())-VLOOKUP($A41,'Import OffPeak change'!$A$106:DB$202,101,FALSE())))</f>
        <v>0</v>
      </c>
      <c r="CX41" s="193" t="n">
        <f aca="false">IF(ISERROR(VLOOKUP($A41,'Import OffPeak'!$A$3:DC$99,102,FALSE())-VLOOKUP($A41,'Import OffPeak change'!$A$106:DC$202,102,FALSE())),0,(VLOOKUP($A41,'Import OffPeak'!$A$3:DC$99,102,FALSE())-VLOOKUP($A41,'Import OffPeak change'!$A$106:DC$202,102,FALSE())))</f>
        <v>0</v>
      </c>
      <c r="CY41" s="193" t="n">
        <f aca="false">IF(ISERROR(VLOOKUP($A41,'Import OffPeak'!$A$3:DD$99,103,FALSE())-VLOOKUP($A41,'Import OffPeak change'!$A$106:DD$202,103,FALSE())),0,(VLOOKUP($A41,'Import OffPeak'!$A$3:DD$99,103,FALSE())-VLOOKUP($A41,'Import OffPeak change'!$A$106:DD$202,103,FALSE())))</f>
        <v>0</v>
      </c>
      <c r="CZ41" s="193" t="n">
        <f aca="false">IF(ISERROR(VLOOKUP($A41,'Import OffPeak'!$A$3:DE$99,104,FALSE())-VLOOKUP($A41,'Import OffPeak change'!$A$106:DE$202,104,FALSE())),0,(VLOOKUP($A41,'Import OffPeak'!$A$3:DE$99,104,FALSE())-VLOOKUP($A41,'Import OffPeak change'!$A$106:DE$202,104,FALSE())))</f>
        <v>0</v>
      </c>
      <c r="DA41" s="193" t="n">
        <f aca="false">IF(ISERROR(VLOOKUP($A41,'Import OffPeak'!$A$3:DF$99,105,FALSE())-VLOOKUP($A41,'Import OffPeak change'!$A$106:DF$202,105,FALSE())),0,(VLOOKUP($A41,'Import OffPeak'!$A$3:DF$99,105,FALSE())-VLOOKUP($A41,'Import OffPeak change'!$A$106:DF$202,105,FALSE())))</f>
        <v>0</v>
      </c>
      <c r="DB41" s="193" t="n">
        <f aca="false">IF(ISERROR(VLOOKUP($A41,'Import OffPeak'!$A$3:DG$99,106,FALSE())-VLOOKUP($A41,'Import OffPeak change'!$A$106:DG$202,106,FALSE())),0,(VLOOKUP($A41,'Import OffPeak'!$A$3:DG$99,106,FALSE())-VLOOKUP($A41,'Import OffPeak change'!$A$106:DG$202,106,FALSE())))</f>
        <v>0</v>
      </c>
      <c r="DC41" s="193" t="n">
        <f aca="false">IF(ISERROR(VLOOKUP($A41,'Import OffPeak'!$A$3:DH$99,107,FALSE())-VLOOKUP($A41,'Import OffPeak change'!$A$106:DH$202,107,FALSE())),0,(VLOOKUP($A41,'Import OffPeak'!$A$3:DH$99,107,FALSE())-VLOOKUP($A41,'Import OffPeak change'!$A$106:DH$202,107,FALSE())))</f>
        <v>0</v>
      </c>
      <c r="DD41" s="193" t="n">
        <f aca="false">IF(ISERROR(VLOOKUP($A41,'Import OffPeak'!$A$3:DI$99,108,FALSE())-VLOOKUP($A41,'Import OffPeak change'!$A$106:DI$202,108,FALSE())),0,(VLOOKUP($A41,'Import OffPeak'!$A$3:DI$99,108,FALSE())-VLOOKUP($A41,'Import OffPeak change'!$A$106:DI$202,108,FALSE())))</f>
        <v>0</v>
      </c>
      <c r="DE41" s="193" t="n">
        <f aca="false">IF(ISERROR(VLOOKUP($A41,'Import OffPeak'!$A$3:DJ$99,109,FALSE())-VLOOKUP($A41,'Import OffPeak change'!$A$106:DJ$202,109,FALSE())),0,(VLOOKUP($A41,'Import OffPeak'!$A$3:DJ$99,109,FALSE())-VLOOKUP($A41,'Import OffPeak change'!$A$106:DJ$202,109,FALSE())))</f>
        <v>0</v>
      </c>
      <c r="DF41" s="193" t="n">
        <f aca="false">IF(ISERROR(VLOOKUP($A41,'Import OffPeak'!$A$3:DK$99,110,FALSE())-VLOOKUP($A41,'Import OffPeak change'!$A$106:DK$202,110,FALSE())),0,(VLOOKUP($A41,'Import OffPeak'!$A$3:DK$99,110,FALSE())-VLOOKUP($A41,'Import OffPeak change'!$A$106:DK$202,110,FALSE())))</f>
        <v>0</v>
      </c>
      <c r="DG41" s="193" t="n">
        <f aca="false">IF(ISERROR(VLOOKUP($A41,'Import OffPeak'!$A$3:DL$99,111,FALSE())-VLOOKUP($A41,'Import OffPeak change'!$A$106:DL$202,111,FALSE())),0,(VLOOKUP($A41,'Import OffPeak'!$A$3:DL$99,111,FALSE())-VLOOKUP($A41,'Import OffPeak change'!$A$106:DL$202,111,FALSE())))</f>
        <v>0</v>
      </c>
      <c r="DH41" s="193" t="n">
        <f aca="false">IF(ISERROR(VLOOKUP($A41,'Import OffPeak'!$A$3:DM$99,112,FALSE())-VLOOKUP($A41,'Import OffPeak change'!$A$106:DM$202,112,FALSE())),0,(VLOOKUP($A41,'Import OffPeak'!$A$3:DM$99,112,FALSE())-VLOOKUP($A41,'Import OffPeak change'!$A$106:DM$202,112,FALSE())))</f>
        <v>0</v>
      </c>
      <c r="DI41" s="193" t="n">
        <f aca="false">IF(ISERROR(VLOOKUP($A41,'Import OffPeak'!$A$3:DN$99,113,FALSE())-VLOOKUP($A41,'Import OffPeak change'!$A$106:DN$202,113,FALSE())),0,(VLOOKUP($A41,'Import OffPeak'!$A$3:DN$99,113,FALSE())-VLOOKUP($A41,'Import OffPeak change'!$A$106:DN$202,113,FALSE())))</f>
        <v>0</v>
      </c>
      <c r="DJ41" s="193" t="n">
        <f aca="false">IF(ISERROR(VLOOKUP($A41,'Import OffPeak'!$A$3:DO$99,114,FALSE())-VLOOKUP($A41,'Import OffPeak change'!$A$106:DO$202,114,FALSE())),0,(VLOOKUP($A41,'Import OffPeak'!$A$3:DO$99,114,FALSE())-VLOOKUP($A41,'Import OffPeak change'!$A$106:DO$202,114,FALSE())))</f>
        <v>0</v>
      </c>
      <c r="DK41" s="193" t="n">
        <f aca="false">IF(ISERROR(VLOOKUP($A41,'Import OffPeak'!$A$3:DP$99,115,FALSE())-VLOOKUP($A41,'Import OffPeak change'!$A$106:DP$202,115,FALSE())),0,(VLOOKUP($A41,'Import OffPeak'!$A$3:DP$99,115,FALSE())-VLOOKUP($A41,'Import OffPeak change'!$A$106:DP$202,115,FALSE())))</f>
        <v>0</v>
      </c>
      <c r="DL41" s="193" t="n">
        <f aca="false">IF(ISERROR(VLOOKUP($A41,'Import OffPeak'!$A$3:DQ$99,116,FALSE())-VLOOKUP($A41,'Import OffPeak change'!$A$106:DQ$202,116,FALSE())),0,(VLOOKUP($A41,'Import OffPeak'!$A$3:DQ$99,116,FALSE())-VLOOKUP($A41,'Import OffPeak change'!$A$106:DQ$202,116,FALSE())))</f>
        <v>0</v>
      </c>
      <c r="DM41" s="193" t="n">
        <f aca="false">IF(ISERROR(VLOOKUP($A41,'Import OffPeak'!$A$3:DR$99,117,FALSE())-VLOOKUP($A41,'Import OffPeak change'!$A$106:DR$202,117,FALSE())),0,(VLOOKUP($A41,'Import OffPeak'!$A$3:DR$99,117,FALSE())-VLOOKUP($A41,'Import OffPeak change'!$A$106:DR$202,117,FALSE())))</f>
        <v>0</v>
      </c>
      <c r="DN41" s="193" t="n">
        <f aca="false">IF(ISERROR(VLOOKUP($A41,'Import OffPeak'!$A$3:DS$99,118,FALSE())-VLOOKUP($A41,'Import OffPeak change'!$A$106:DS$202,118,FALSE())),0,(VLOOKUP($A41,'Import OffPeak'!$A$3:DS$99,118,FALSE())-VLOOKUP($A41,'Import OffPeak change'!$A$106:DS$202,118,FALSE())))</f>
        <v>0</v>
      </c>
      <c r="DO41" s="193" t="n">
        <f aca="false">IF(ISERROR(VLOOKUP($A41,'Import OffPeak'!$A$3:DT$99,119,FALSE())-VLOOKUP($A41,'Import OffPeak change'!$A$106:DT$202,119,FALSE())),0,(VLOOKUP($A41,'Import OffPeak'!$A$3:DT$99,119,FALSE())-VLOOKUP($A41,'Import OffPeak change'!$A$106:DT$202,119,FALSE())))</f>
        <v>0</v>
      </c>
      <c r="DP41" s="193" t="n">
        <f aca="false">IF(ISERROR(VLOOKUP($A41,'Import OffPeak'!$A$3:DU$99,120,FALSE())-VLOOKUP($A41,'Import OffPeak change'!$A$106:DU$202,120,FALSE())),0,(VLOOKUP($A41,'Import OffPeak'!$A$3:DU$99,120,FALSE())-VLOOKUP($A41,'Import OffPeak change'!$A$106:DU$202,120,FALSE())))</f>
        <v>0</v>
      </c>
      <c r="DQ41" s="193" t="n">
        <f aca="false">IF(ISERROR(VLOOKUP($A41,'Import OffPeak'!$A$3:DV$99,121,FALSE())-VLOOKUP($A41,'Import OffPeak change'!$A$106:DV$202,121,FALSE())),0,(VLOOKUP($A41,'Import OffPeak'!$A$3:DV$99,121,FALSE())-VLOOKUP($A41,'Import OffPeak change'!$A$106:DV$202,121,FALSE())))</f>
        <v>0</v>
      </c>
      <c r="DR41" s="193" t="n">
        <f aca="false">IF(ISERROR(VLOOKUP($A41,'Import OffPeak'!$A$3:DW$99,122,FALSE())-VLOOKUP($A41,'Import OffPeak change'!$A$106:DW$202,122,FALSE())),0,(VLOOKUP($A41,'Import OffPeak'!$A$3:DW$99,122,FALSE())-VLOOKUP($A41,'Import OffPeak change'!$A$106:DW$202,122,FALSE())))</f>
        <v>0</v>
      </c>
      <c r="DS41" s="193" t="n">
        <f aca="false">IF(ISERROR(VLOOKUP($A41,'Import OffPeak'!$A$3:DX$99,123,FALSE())-VLOOKUP($A41,'Import OffPeak change'!$A$106:DX$202,123,FALSE())),0,(VLOOKUP($A41,'Import OffPeak'!$A$3:DX$99,123,FALSE())-VLOOKUP($A41,'Import OffPeak change'!$A$106:DX$202,123,FALSE())))</f>
        <v>0</v>
      </c>
      <c r="DT41" s="193" t="n">
        <f aca="false">IF(ISERROR(VLOOKUP($A41,'Import OffPeak'!$A$3:DY$99,124,FALSE())-VLOOKUP($A41,'Import OffPeak change'!$A$106:DY$202,124,FALSE())),0,(VLOOKUP($A41,'Import OffPeak'!$A$3:DY$99,124,FALSE())-VLOOKUP($A41,'Import OffPeak change'!$A$106:DY$202,124,FALSE())))</f>
        <v>0</v>
      </c>
      <c r="DU41" s="193" t="n">
        <f aca="false">IF(ISERROR(VLOOKUP($A41,'Import OffPeak'!$A$3:DZ$99,125,FALSE())-VLOOKUP($A41,'Import OffPeak change'!$A$106:DZ$202,125,FALSE())),0,(VLOOKUP($A41,'Import OffPeak'!$A$3:DZ$99,125,FALSE())-VLOOKUP($A41,'Import OffPeak change'!$A$106:DZ$202,125,FALSE())))</f>
        <v>0</v>
      </c>
      <c r="DV41" s="193" t="n">
        <f aca="false">IF(ISERROR(VLOOKUP($A41,'Import OffPeak'!$A$3:EA$99,126,FALSE())-VLOOKUP($A41,'Import OffPeak change'!$A$106:EA$202,126,FALSE())),0,(VLOOKUP($A41,'Import OffPeak'!$A$3:EA$99,126,FALSE())-VLOOKUP($A41,'Import OffPeak change'!$A$106:EA$202,126,FALSE())))</f>
        <v>0</v>
      </c>
      <c r="DW41" s="193" t="n">
        <f aca="false">IF(ISERROR(VLOOKUP($A41,'Import OffPeak'!$A$3:EB$99,127,FALSE())-VLOOKUP($A41,'Import OffPeak change'!$A$106:EB$202,127,FALSE())),0,(VLOOKUP($A41,'Import OffPeak'!$A$3:EB$99,127,FALSE())-VLOOKUP($A41,'Import OffPeak change'!$A$106:EB$202,127,FALSE())))</f>
        <v>0</v>
      </c>
      <c r="DX41" s="193" t="n">
        <f aca="false">IF(ISERROR(VLOOKUP($A41,'Import OffPeak'!$A$3:EC$99,128,FALSE())-VLOOKUP($A41,'Import OffPeak change'!$A$106:EC$202,128,FALSE())),0,(VLOOKUP($A41,'Import OffPeak'!$A$3:EC$99,128,FALSE())-VLOOKUP($A41,'Import OffPeak change'!$A$106:EC$202,128,FALSE())))</f>
        <v>0</v>
      </c>
      <c r="DY41" s="193" t="n">
        <f aca="false">IF(ISERROR(VLOOKUP($A41,'Import OffPeak'!$A$3:ED$99,129,FALSE())-VLOOKUP($A41,'Import OffPeak change'!$A$106:ED$202,129,FALSE())),0,(VLOOKUP($A41,'Import OffPeak'!$A$3:ED$99,129,FALSE())-VLOOKUP($A41,'Import OffPeak change'!$A$106:ED$202,129,FALSE())))</f>
        <v>0</v>
      </c>
      <c r="DZ41" s="193" t="n">
        <f aca="false">IF(ISERROR(VLOOKUP($A41,'Import OffPeak'!$A$3:EE$99,130,FALSE())-VLOOKUP($A41,'Import OffPeak change'!$A$106:EE$202,130,FALSE())),0,(VLOOKUP($A41,'Import OffPeak'!$A$3:EE$99,130,FALSE())-VLOOKUP($A41,'Import OffPeak change'!$A$106:EE$202,130,FALSE())))</f>
        <v>0</v>
      </c>
      <c r="EA41" s="193" t="n">
        <f aca="false">IF(ISERROR(VLOOKUP($A41,'Import OffPeak'!$A$3:EF$99,131,FALSE())-VLOOKUP($A41,'Import OffPeak change'!$A$106:EF$202,131,FALSE())),0,(VLOOKUP($A41,'Import OffPeak'!$A$3:EF$99,131,FALSE())-VLOOKUP($A41,'Import OffPeak change'!$A$106:EF$202,131,FALSE())))</f>
        <v>0</v>
      </c>
      <c r="EB41" s="193" t="n">
        <f aca="false">IF(ISERROR(VLOOKUP($A41,'Import OffPeak'!$A$3:EG$99,132,FALSE())-VLOOKUP($A41,'Import OffPeak change'!$A$106:EG$202,132,FALSE())),0,(VLOOKUP($A41,'Import OffPeak'!$A$3:EG$99,132,FALSE())-VLOOKUP($A41,'Import OffPeak change'!$A$106:EG$202,132,FALSE())))</f>
        <v>0</v>
      </c>
      <c r="EC41" s="193" t="n">
        <f aca="false">IF(ISERROR(VLOOKUP($A41,'Import OffPeak'!$A$3:EH$99,133,FALSE())-VLOOKUP($A41,'Import OffPeak change'!$A$106:EH$202,133,FALSE())),0,(VLOOKUP($A41,'Import OffPeak'!$A$3:EH$99,133,FALSE())-VLOOKUP($A41,'Import OffPeak change'!$A$106:EH$202,133,FALSE())))</f>
        <v>0</v>
      </c>
      <c r="ED41" s="193" t="n">
        <f aca="false">IF(ISERROR(VLOOKUP($A41,'Import OffPeak'!$A$3:EI$99,134,FALSE())-VLOOKUP($A41,'Import OffPeak change'!$A$106:EI$202,134,FALSE())),0,(VLOOKUP($A41,'Import OffPeak'!$A$3:EI$99,134,FALSE())-VLOOKUP($A41,'Import OffPeak change'!$A$106:EI$202,134,FALSE())))</f>
        <v>0</v>
      </c>
      <c r="EE41" s="193" t="n">
        <f aca="false">IF(ISERROR(VLOOKUP($A41,'Import OffPeak'!$A$3:EJ$99,135,FALSE())-VLOOKUP($A41,'Import OffPeak change'!$A$106:EJ$202,135,FALSE())),0,(VLOOKUP($A41,'Import OffPeak'!$A$3:EJ$99,135,FALSE())-VLOOKUP($A41,'Import OffPeak change'!$A$106:EJ$202,135,FALSE())))</f>
        <v>0</v>
      </c>
      <c r="EF41" s="193" t="n">
        <f aca="false">IF(ISERROR(VLOOKUP($A41,'Import OffPeak'!$A$3:EK$99,136,FALSE())-VLOOKUP($A41,'Import OffPeak change'!$A$106:EK$202,136,FALSE())),0,(VLOOKUP($A41,'Import OffPeak'!$A$3:EK$99,136,FALSE())-VLOOKUP($A41,'Import OffPeak change'!$A$106:EK$202,136,FALSE())))</f>
        <v>0</v>
      </c>
      <c r="EG41" s="193" t="n">
        <f aca="false">IF(ISERROR(VLOOKUP($A41,'Import OffPeak'!$A$3:EL$99,137,FALSE())-VLOOKUP($A41,'Import OffPeak change'!$A$106:EL$202,137,FALSE())),0,(VLOOKUP($A41,'Import OffPeak'!$A$3:EL$99,137,FALSE())-VLOOKUP($A41,'Import OffPeak change'!$A$106:EL$202,137,FALSE())))</f>
        <v>0</v>
      </c>
      <c r="EH41" s="193" t="n">
        <f aca="false">IF(ISERROR(VLOOKUP($A41,'Import OffPeak'!$A$3:EM$99,138,FALSE())-VLOOKUP($A41,'Import OffPeak change'!$A$106:EM$202,138,FALSE())),0,(VLOOKUP($A41,'Import OffPeak'!$A$3:EM$99,138,FALSE())-VLOOKUP($A41,'Import OffPeak change'!$A$106:EM$202,138,FALSE())))</f>
        <v>0</v>
      </c>
      <c r="EI41" s="193" t="n">
        <f aca="false">IF(ISERROR(VLOOKUP($A41,'Import OffPeak'!$A$3:EN$99,139,FALSE())-VLOOKUP($A41,'Import OffPeak change'!$A$106:EN$202,139,FALSE())),0,(VLOOKUP($A41,'Import OffPeak'!$A$3:EN$99,139,FALSE())-VLOOKUP($A41,'Import OffPeak change'!$A$106:EN$202,139,FALSE())))</f>
        <v>0</v>
      </c>
      <c r="EJ41" s="193" t="n">
        <f aca="false">IF(ISERROR(VLOOKUP($A41,'Import OffPeak'!$A$3:EO$99,140,FALSE())-VLOOKUP($A41,'Import OffPeak change'!$A$106:EO$202,140,FALSE())),0,(VLOOKUP($A41,'Import OffPeak'!$A$3:EO$99,140,FALSE())-VLOOKUP($A41,'Import OffPeak change'!$A$106:EO$202,140,FALSE())))</f>
        <v>0</v>
      </c>
      <c r="EK41" s="193" t="n">
        <f aca="false">IF(ISERROR(VLOOKUP($A41,'Import OffPeak'!$A$3:EP$99,141,FALSE())-VLOOKUP($A41,'Import OffPeak change'!$A$106:EP$202,141,FALSE())),0,(VLOOKUP($A41,'Import OffPeak'!$A$3:EP$99,141,FALSE())-VLOOKUP($A41,'Import OffPeak change'!$A$106:EP$202,141,FALSE())))</f>
        <v>0</v>
      </c>
      <c r="EL41" s="193" t="n">
        <f aca="false">IF(ISERROR(VLOOKUP($A41,'Import OffPeak'!$A$3:EQ$99,142,FALSE())-VLOOKUP($A41,'Import OffPeak change'!$A$106:EQ$202,142,FALSE())),0,(VLOOKUP($A41,'Import OffPeak'!$A$3:EQ$99,142,FALSE())-VLOOKUP($A41,'Import OffPeak change'!$A$106:EQ$202,142,FALSE())))</f>
        <v>0</v>
      </c>
      <c r="EM41" s="193" t="n">
        <f aca="false">IF(ISERROR(VLOOKUP($A41,'Import OffPeak'!$A$3:ER$99,143,FALSE())-VLOOKUP($A41,'Import OffPeak change'!$A$106:ER$202,143,FALSE())),0,(VLOOKUP($A41,'Import OffPeak'!$A$3:ER$99,143,FALSE())-VLOOKUP($A41,'Import OffPeak change'!$A$106:ER$202,143,FALSE())))</f>
        <v>0</v>
      </c>
      <c r="EN41" s="193" t="n">
        <f aca="false">IF(ISERROR(VLOOKUP($A41,'Import OffPeak'!$A$3:ES$99,144,FALSE())-VLOOKUP($A41,'Import OffPeak change'!$A$106:ES$202,144,FALSE())),0,(VLOOKUP($A41,'Import OffPeak'!$A$3:ES$99,144,FALSE())-VLOOKUP($A41,'Import OffPeak change'!$A$106:ES$202,144,FALSE())))</f>
        <v>0</v>
      </c>
      <c r="EO41" s="193" t="n">
        <f aca="false">IF(ISERROR(VLOOKUP($A41,'Import OffPeak'!$A$3:ET$99,145,FALSE())-VLOOKUP($A41,'Import OffPeak change'!$A$106:ET$202,145,FALSE())),0,(VLOOKUP($A41,'Import OffPeak'!$A$3:ET$99,145,FALSE())-VLOOKUP($A41,'Import OffPeak change'!$A$106:ET$202,145,FALSE())))</f>
        <v>0</v>
      </c>
      <c r="EP41" s="193" t="n">
        <f aca="false">IF(ISERROR(VLOOKUP($A41,'Import OffPeak'!$A$3:EU$99,146,FALSE())-VLOOKUP($A41,'Import OffPeak change'!$A$106:EU$202,146,FALSE())),0,(VLOOKUP($A41,'Import OffPeak'!$A$3:EU$99,146,FALSE())-VLOOKUP($A41,'Import OffPeak change'!$A$106:EU$202,146,FALSE())))</f>
        <v>0</v>
      </c>
      <c r="EQ41" s="193" t="n">
        <f aca="false">IF(ISERROR(VLOOKUP($A41,'Import OffPeak'!$A$3:EV$99,147,FALSE())-VLOOKUP($A41,'Import OffPeak change'!$A$106:EV$202,147,FALSE())),0,(VLOOKUP($A41,'Import OffPeak'!$A$3:EV$99,147,FALSE())-VLOOKUP($A41,'Import OffPeak change'!$A$106:EV$202,147,FALSE())))</f>
        <v>0</v>
      </c>
      <c r="ER41" s="193" t="n">
        <f aca="false">IF(ISERROR(VLOOKUP($A41,'Import OffPeak'!$A$3:EW$99,148,FALSE())-VLOOKUP($A41,'Import OffPeak change'!$A$106:EW$202,148,FALSE())),0,(VLOOKUP($A41,'Import OffPeak'!$A$3:EW$99,148,FALSE())-VLOOKUP($A41,'Import OffPeak change'!$A$106:EW$202,148,FALSE())))</f>
        <v>0</v>
      </c>
      <c r="ES41" s="193" t="n">
        <f aca="false">IF(ISERROR(VLOOKUP($A41,'Import OffPeak'!$A$3:EX$99,149,FALSE())-VLOOKUP($A41,'Import OffPeak change'!$A$106:EX$202,149,FALSE())),0,(VLOOKUP($A41,'Import OffPeak'!$A$3:EX$99,149,FALSE())-VLOOKUP($A41,'Import OffPeak change'!$A$106:EX$202,149,FALSE())))</f>
        <v>0</v>
      </c>
      <c r="ET41" s="193" t="n">
        <f aca="false">IF(ISERROR(VLOOKUP($A41,'Import OffPeak'!$A$3:EY$99,150,FALSE())-VLOOKUP($A41,'Import OffPeak change'!$A$106:EY$202,150,FALSE())),0,(VLOOKUP($A41,'Import OffPeak'!$A$3:EY$99,150,FALSE())-VLOOKUP($A41,'Import OffPeak change'!$A$106:EY$202,150,FALSE())))</f>
        <v>0</v>
      </c>
      <c r="EU41" s="193" t="n">
        <f aca="false">IF(ISERROR(VLOOKUP($A41,'Import OffPeak'!$A$3:EZ$99,151,FALSE())-VLOOKUP($A41,'Import OffPeak change'!$A$106:EZ$202,151,FALSE())),0,(VLOOKUP($A41,'Import OffPeak'!$A$3:EZ$99,151,FALSE())-VLOOKUP($A41,'Import OffPeak change'!$A$106:EZ$202,151,FALSE())))</f>
        <v>0</v>
      </c>
      <c r="EV41" s="193" t="n">
        <f aca="false">IF(ISERROR(VLOOKUP($A41,'Import OffPeak'!$A$3:FA$99,152,FALSE())-VLOOKUP($A41,'Import OffPeak change'!$A$106:FA$202,152,FALSE())),0,(VLOOKUP($A41,'Import OffPeak'!$A$3:FA$99,152,FALSE())-VLOOKUP($A41,'Import OffPeak change'!$A$106:FA$202,152,FALSE())))</f>
        <v>0</v>
      </c>
      <c r="EW41" s="193" t="n">
        <f aca="false">IF(ISERROR(VLOOKUP($A41,'Import OffPeak'!$A$3:FB$99,153,FALSE())-VLOOKUP($A41,'Import OffPeak change'!$A$106:FB$202,153,FALSE())),0,(VLOOKUP($A41,'Import OffPeak'!$A$3:FB$99,153,FALSE())-VLOOKUP($A41,'Import OffPeak change'!$A$106:FB$202,153,FALSE())))</f>
        <v>0</v>
      </c>
      <c r="EX41" s="193" t="n">
        <f aca="false">IF(ISERROR(VLOOKUP($A41,'Import OffPeak'!$A$3:FC$99,154,FALSE())-VLOOKUP($A41,'Import OffPeak change'!$A$106:FC$202,154,FALSE())),0,(VLOOKUP($A41,'Import OffPeak'!$A$3:FC$99,154,FALSE())-VLOOKUP($A41,'Import OffPeak change'!$A$106:FC$202,154,FALSE())))</f>
        <v>0</v>
      </c>
      <c r="EY41" s="193" t="n">
        <f aca="false">IF(ISERROR(VLOOKUP($A41,'Import OffPeak'!$A$3:FD$99,155,FALSE())-VLOOKUP($A41,'Import OffPeak change'!$A$106:FD$202,155,FALSE())),0,(VLOOKUP($A41,'Import OffPeak'!$A$3:FD$99,155,FALSE())-VLOOKUP($A41,'Import OffPeak change'!$A$106:FD$202,155,FALSE())))</f>
        <v>0</v>
      </c>
      <c r="EZ41" s="193" t="n">
        <f aca="false">IF(ISERROR(VLOOKUP($A41,'Import OffPeak'!$A$3:FE$99,156,FALSE())-VLOOKUP($A41,'Import OffPeak change'!$A$106:FE$202,156,FALSE())),0,(VLOOKUP($A41,'Import OffPeak'!$A$3:FE$99,156,FALSE())-VLOOKUP($A41,'Import OffPeak change'!$A$106:FE$202,156,FALSE())))</f>
        <v>0</v>
      </c>
      <c r="FA41" s="193" t="n">
        <f aca="false">IF(ISERROR(VLOOKUP($A41,'Import OffPeak'!$A$3:FF$99,157,FALSE())-VLOOKUP($A41,'Import OffPeak change'!$A$106:FF$202,157,FALSE())),0,(VLOOKUP($A41,'Import OffPeak'!$A$3:FF$99,157,FALSE())-VLOOKUP($A41,'Import OffPeak change'!$A$106:FF$202,157,FALSE())))</f>
        <v>0</v>
      </c>
      <c r="FB41" s="193" t="n">
        <f aca="false">IF(ISERROR(VLOOKUP($A41,'Import OffPeak'!$A$3:FG$99,158,FALSE())-VLOOKUP($A41,'Import OffPeak change'!$A$106:FG$202,158,FALSE())),0,(VLOOKUP($A41,'Import OffPeak'!$A$3:FG$99,158,FALSE())-VLOOKUP($A41,'Import OffPeak change'!$A$106:FG$202,158,FALSE())))</f>
        <v>0</v>
      </c>
      <c r="FC41" s="193" t="n">
        <f aca="false">IF(ISERROR(VLOOKUP($A41,'Import OffPeak'!$A$3:FH$99,159,FALSE())-VLOOKUP($A41,'Import OffPeak change'!$A$106:FH$202,159,FALSE())),0,(VLOOKUP($A41,'Import OffPeak'!$A$3:FH$99,159,FALSE())-VLOOKUP($A41,'Import OffPeak change'!$A$106:FH$202,159,FALSE())))</f>
        <v>0</v>
      </c>
      <c r="FD41" s="193" t="n">
        <f aca="false">IF(ISERROR(VLOOKUP($A41,'Import OffPeak'!$A$3:FI$99,160,FALSE())-VLOOKUP($A41,'Import OffPeak change'!$A$106:FI$202,160,FALSE())),0,(VLOOKUP($A41,'Import OffPeak'!$A$3:FI$99,160,FALSE())-VLOOKUP($A41,'Import OffPeak change'!$A$106:FI$202,160,FALSE())))</f>
        <v>0</v>
      </c>
      <c r="FE41" s="193" t="n">
        <f aca="false">IF(ISERROR(VLOOKUP($A41,'Import OffPeak'!$A$3:FJ$99,161,FALSE())-VLOOKUP($A41,'Import OffPeak change'!$A$106:FJ$202,161,FALSE())),0,(VLOOKUP($A41,'Import OffPeak'!$A$3:FJ$99,161,FALSE())-VLOOKUP($A41,'Import OffPeak change'!$A$106:FJ$202,161,FALSE())))</f>
        <v>0</v>
      </c>
      <c r="FF41" s="193" t="n">
        <f aca="false">IF(ISERROR(VLOOKUP($A41,'Import OffPeak'!$A$3:FK$99,162,FALSE())-VLOOKUP($A41,'Import OffPeak change'!$A$106:FK$202,162,FALSE())),0,(VLOOKUP($A41,'Import OffPeak'!$A$3:FK$99,162,FALSE())-VLOOKUP($A41,'Import OffPeak change'!$A$106:FK$202,162,FALSE())))</f>
        <v>0</v>
      </c>
      <c r="FG41" s="193" t="n">
        <f aca="false">IF(ISERROR(VLOOKUP($A41,'Import OffPeak'!$A$3:FL$99,163,FALSE())-VLOOKUP($A41,'Import OffPeak change'!$A$106:FL$202,163,FALSE())),0,(VLOOKUP($A41,'Import OffPeak'!$A$3:FL$99,163,FALSE())-VLOOKUP($A41,'Import OffPeak change'!$A$106:FL$202,163,FALSE())))</f>
        <v>0</v>
      </c>
      <c r="FH41" s="193" t="n">
        <f aca="false">IF(ISERROR(VLOOKUP($A41,'Import OffPeak'!$A$3:FM$99,164,FALSE())-VLOOKUP($A41,'Import OffPeak change'!$A$106:FM$202,164,FALSE())),0,(VLOOKUP($A41,'Import OffPeak'!$A$3:FM$99,164,FALSE())-VLOOKUP($A41,'Import OffPeak change'!$A$106:FM$202,164,FALSE())))</f>
        <v>0</v>
      </c>
      <c r="FI41" s="193" t="n">
        <f aca="false">IF(ISERROR(VLOOKUP($A41,'Import OffPeak'!$A$3:FN$99,165,FALSE())-VLOOKUP($A41,'Import OffPeak change'!$A$106:FN$202,165,FALSE())),0,(VLOOKUP($A41,'Import OffPeak'!$A$3:FN$99,165,FALSE())-VLOOKUP($A41,'Import OffPeak change'!$A$106:FN$202,165,FALSE())))</f>
        <v>0</v>
      </c>
      <c r="FJ41" s="193" t="n">
        <f aca="false">IF(ISERROR(VLOOKUP($A41,'Import OffPeak'!$A$3:FO$99,166,FALSE())-VLOOKUP($A41,'Import OffPeak change'!$A$106:FO$202,166,FALSE())),0,(VLOOKUP($A41,'Import OffPeak'!$A$3:FO$99,166,FALSE())-VLOOKUP($A41,'Import OffPeak change'!$A$106:FO$202,166,FALSE())))</f>
        <v>0</v>
      </c>
      <c r="FK41" s="193" t="n">
        <f aca="false">IF(ISERROR(VLOOKUP($A41,'Import OffPeak'!$A$3:FP$99,167,FALSE())-VLOOKUP($A41,'Import OffPeak change'!$A$106:FP$202,167,FALSE())),0,(VLOOKUP($A41,'Import OffPeak'!$A$3:FP$99,167,FALSE())-VLOOKUP($A41,'Import OffPeak change'!$A$106:FP$202,167,FALSE())))</f>
        <v>0</v>
      </c>
      <c r="FL41" s="193" t="n">
        <f aca="false">IF(ISERROR(VLOOKUP($A41,'Import OffPeak'!$A$3:FQ$99,168,FALSE())-VLOOKUP($A41,'Import OffPeak change'!$A$106:FQ$202,168,FALSE())),0,(VLOOKUP($A41,'Import OffPeak'!$A$3:FQ$99,168,FALSE())-VLOOKUP($A41,'Import OffPeak change'!$A$106:FQ$202,168,FALSE())))</f>
        <v>0</v>
      </c>
      <c r="FM41" s="193" t="n">
        <f aca="false">IF(ISERROR(VLOOKUP($A41,'Import OffPeak'!$A$3:FR$99,169,FALSE())-VLOOKUP($A41,'Import OffPeak change'!$A$106:FR$202,169,FALSE())),0,(VLOOKUP($A41,'Import OffPeak'!$A$3:FR$99,169,FALSE())-VLOOKUP($A41,'Import OffPeak change'!$A$106:FR$202,169,FALSE())))</f>
        <v>0</v>
      </c>
      <c r="FN41" s="193" t="n">
        <f aca="false">IF(ISERROR(VLOOKUP($A41,'Import OffPeak'!$A$3:FS$99,170,FALSE())-VLOOKUP($A41,'Import OffPeak change'!$A$106:FS$202,170,FALSE())),0,(VLOOKUP($A41,'Import OffPeak'!$A$3:FS$99,170,FALSE())-VLOOKUP($A41,'Import OffPeak change'!$A$106:FS$202,170,FALSE())))</f>
        <v>0</v>
      </c>
      <c r="FO41" s="193" t="n">
        <f aca="false">IF(ISERROR(VLOOKUP($A41,'Import OffPeak'!$A$3:FT$99,171,FALSE())-VLOOKUP($A41,'Import OffPeak change'!$A$106:FT$202,171,FALSE())),0,(VLOOKUP($A41,'Import OffPeak'!$A$3:FT$99,171,FALSE())-VLOOKUP($A41,'Import OffPeak change'!$A$106:FT$202,171,FALSE())))</f>
        <v>0</v>
      </c>
      <c r="FP41" s="193" t="n">
        <f aca="false">IF(ISERROR(VLOOKUP($A41,'Import OffPeak'!$A$3:FU$99,172,FALSE())-VLOOKUP($A41,'Import OffPeak change'!$A$106:FU$202,172,FALSE())),0,(VLOOKUP($A41,'Import OffPeak'!$A$3:FU$99,172,FALSE())-VLOOKUP($A41,'Import OffPeak change'!$A$106:FU$202,172,FALSE())))</f>
        <v>0</v>
      </c>
      <c r="FQ41" s="193" t="n">
        <f aca="false">IF(ISERROR(VLOOKUP($A41,'Import OffPeak'!$A$3:FV$99,173,FALSE())-VLOOKUP($A41,'Import OffPeak change'!$A$106:FV$202,173,FALSE())),0,(VLOOKUP($A41,'Import OffPeak'!$A$3:FV$99,173,FALSE())-VLOOKUP($A41,'Import OffPeak change'!$A$106:FV$202,173,FALSE())))</f>
        <v>0</v>
      </c>
      <c r="FR41" s="193" t="n">
        <f aca="false">IF(ISERROR(VLOOKUP($A41,'Import OffPeak'!$A$3:FW$99,174,FALSE())-VLOOKUP($A41,'Import OffPeak change'!$A$106:FW$202,174,FALSE())),0,(VLOOKUP($A41,'Import OffPeak'!$A$3:FW$99,174,FALSE())-VLOOKUP($A41,'Import OffPeak change'!$A$106:FW$202,174,FALSE())))</f>
        <v>0</v>
      </c>
      <c r="FS41" s="193" t="n">
        <f aca="false">IF(ISERROR(VLOOKUP($A41,'Import OffPeak'!$A$3:FX$99,175,FALSE())-VLOOKUP($A41,'Import OffPeak change'!$A$106:FX$202,175,FALSE())),0,(VLOOKUP($A41,'Import OffPeak'!$A$3:FX$99,175,FALSE())-VLOOKUP($A41,'Import OffPeak change'!$A$106:FX$202,175,FALSE())))</f>
        <v>0</v>
      </c>
      <c r="FT41" s="193" t="n">
        <f aca="false">IF(ISERROR(VLOOKUP($A41,'Import OffPeak'!$A$3:FY$99,176,FALSE())-VLOOKUP($A41,'Import OffPeak change'!$A$106:FY$202,176,FALSE())),0,(VLOOKUP($A41,'Import OffPeak'!$A$3:FY$99,176,FALSE())-VLOOKUP($A41,'Import OffPeak change'!$A$106:FY$202,176,FALSE())))</f>
        <v>0</v>
      </c>
      <c r="FU41" s="193" t="n">
        <f aca="false">IF(ISERROR(VLOOKUP($A41,'Import OffPeak'!$A$3:FZ$99,177,FALSE())-VLOOKUP($A41,'Import OffPeak change'!$A$106:FZ$202,177,FALSE())),0,(VLOOKUP($A41,'Import OffPeak'!$A$3:FZ$99,177,FALSE())-VLOOKUP($A41,'Import OffPeak change'!$A$106:FZ$202,177,FALSE())))</f>
        <v>0</v>
      </c>
      <c r="FV41" s="193" t="n">
        <f aca="false">IF(ISERROR(VLOOKUP($A41,'Import OffPeak'!$A$3:GA$99,178,FALSE())-VLOOKUP($A41,'Import OffPeak change'!$A$106:GA$202,178,FALSE())),0,(VLOOKUP($A41,'Import OffPeak'!$A$3:GA$99,178,FALSE())-VLOOKUP($A41,'Import OffPeak change'!$A$106:GA$202,178,FALSE())))</f>
        <v>0</v>
      </c>
      <c r="FW41" s="193" t="n">
        <f aca="false">IF(ISERROR(VLOOKUP($A41,'Import OffPeak'!$A$3:GB$99,179,FALSE())-VLOOKUP($A41,'Import OffPeak change'!$A$106:GB$202,179,FALSE())),0,(VLOOKUP($A41,'Import OffPeak'!$A$3:GB$99,179,FALSE())-VLOOKUP($A41,'Import OffPeak change'!$A$106:GB$202,179,FALSE())))</f>
        <v>0</v>
      </c>
      <c r="FX41" s="193" t="n">
        <f aca="false">IF(ISERROR(VLOOKUP($A41,'Import OffPeak'!$A$3:GC$99,180,FALSE())-VLOOKUP($A41,'Import OffPeak change'!$A$106:GC$202,180,FALSE())),0,(VLOOKUP($A41,'Import OffPeak'!$A$3:GC$99,180,FALSE())-VLOOKUP($A41,'Import OffPeak change'!$A$106:GC$202,180,FALSE())))</f>
        <v>0</v>
      </c>
      <c r="FY41" s="193" t="n">
        <f aca="false">IF(ISERROR(VLOOKUP($A41,'Import OffPeak'!$A$3:GD$99,181,FALSE())-VLOOKUP($A41,'Import OffPeak change'!$A$106:GD$202,181,FALSE())),0,(VLOOKUP($A41,'Import OffPeak'!$A$3:GD$99,181,FALSE())-VLOOKUP($A41,'Import OffPeak change'!$A$106:GD$202,181,FALSE())))</f>
        <v>0</v>
      </c>
      <c r="FZ41" s="193" t="n">
        <f aca="false">IF(ISERROR(VLOOKUP($A41,'Import OffPeak'!$A$3:GE$99,182,FALSE())-VLOOKUP($A41,'Import OffPeak change'!$A$106:GE$202,182,FALSE())),0,(VLOOKUP($A41,'Import OffPeak'!$A$3:GE$99,182,FALSE())-VLOOKUP($A41,'Import OffPeak change'!$A$106:GE$202,182,FALSE())))</f>
        <v>0</v>
      </c>
      <c r="GA41" s="193" t="n">
        <f aca="false">IF(ISERROR(VLOOKUP($A41,'Import OffPeak'!$A$3:GF$99,183,FALSE())-VLOOKUP($A41,'Import OffPeak change'!$A$106:GF$202,183,FALSE())),0,(VLOOKUP($A41,'Import OffPeak'!$A$3:GF$99,183,FALSE())-VLOOKUP($A41,'Import OffPeak change'!$A$106:GF$202,183,FALSE())))</f>
        <v>0</v>
      </c>
      <c r="GB41" s="193" t="n">
        <f aca="false">IF(ISERROR(VLOOKUP($A41,'Import OffPeak'!$A$3:GG$99,184,FALSE())-VLOOKUP($A41,'Import OffPeak change'!$A$106:GG$202,184,FALSE())),0,(VLOOKUP($A41,'Import OffPeak'!$A$3:GG$99,184,FALSE())-VLOOKUP($A41,'Import OffPeak change'!$A$106:GG$202,184,FALSE())))</f>
        <v>0</v>
      </c>
      <c r="GC41" s="193" t="n">
        <f aca="false">IF(ISERROR(VLOOKUP($A41,'Import OffPeak'!$A$3:GH$99,185,FALSE())-VLOOKUP($A41,'Import OffPeak change'!$A$106:GH$202,185,FALSE())),0,(VLOOKUP($A41,'Import OffPeak'!$A$3:GH$99,185,FALSE())-VLOOKUP($A41,'Import OffPeak change'!$A$106:GH$202,185,FALSE())))</f>
        <v>0</v>
      </c>
      <c r="GD41" s="193" t="n">
        <f aca="false">IF(ISERROR(VLOOKUP($A41,'Import OffPeak'!$A$3:GI$99,186,FALSE())-VLOOKUP($A41,'Import OffPeak change'!$A$106:GI$202,186,FALSE())),0,(VLOOKUP($A41,'Import OffPeak'!$A$3:GI$99,186,FALSE())-VLOOKUP($A41,'Import OffPeak change'!$A$106:GI$202,186,FALSE())))</f>
        <v>0</v>
      </c>
      <c r="GE41" s="193" t="n">
        <f aca="false">IF(ISERROR(VLOOKUP($A41,'Import OffPeak'!$A$3:GJ$99,187,FALSE())-VLOOKUP($A41,'Import OffPeak change'!$A$106:GJ$202,187,FALSE())),0,(VLOOKUP($A41,'Import OffPeak'!$A$3:GJ$99,187,FALSE())-VLOOKUP($A41,'Import OffPeak change'!$A$106:GJ$202,187,FALSE())))</f>
        <v>0</v>
      </c>
      <c r="GF41" s="193" t="n">
        <f aca="false">IF(ISERROR(VLOOKUP($A41,'Import OffPeak'!$A$3:GK$99,188,FALSE())-VLOOKUP($A41,'Import OffPeak change'!$A$106:GK$202,188,FALSE())),0,(VLOOKUP($A41,'Import OffPeak'!$A$3:GK$99,188,FALSE())-VLOOKUP($A41,'Import OffPeak change'!$A$106:GK$202,188,FALSE())))</f>
        <v>0</v>
      </c>
      <c r="GG41" s="193" t="n">
        <f aca="false">IF(ISERROR(VLOOKUP($A41,'Import OffPeak'!$A$3:GL$99,189,FALSE())-VLOOKUP($A41,'Import OffPeak change'!$A$106:GL$202,189,FALSE())),0,(VLOOKUP($A41,'Import OffPeak'!$A$3:GL$99,189,FALSE())-VLOOKUP($A41,'Import OffPeak change'!$A$106:GL$202,189,FALSE())))</f>
        <v>0</v>
      </c>
      <c r="GH41" s="193" t="n">
        <f aca="false">IF(ISERROR(VLOOKUP($A41,'Import OffPeak'!$A$3:GM$99,190,FALSE())-VLOOKUP($A41,'Import OffPeak change'!$A$106:GM$202,190,FALSE())),0,(VLOOKUP($A41,'Import OffPeak'!$A$3:GM$99,190,FALSE())-VLOOKUP($A41,'Import OffPeak change'!$A$106:GM$202,190,FALSE())))</f>
        <v>0</v>
      </c>
      <c r="GI41" s="193" t="n">
        <f aca="false">IF(ISERROR(VLOOKUP($A41,'Import OffPeak'!$A$3:GN$99,191,FALSE())-VLOOKUP($A41,'Import OffPeak change'!$A$106:GN$202,191,FALSE())),0,(VLOOKUP($A41,'Import OffPeak'!$A$3:GN$99,191,FALSE())-VLOOKUP($A41,'Import OffPeak change'!$A$106:GN$202,191,FALSE())))</f>
        <v>0</v>
      </c>
      <c r="GJ41" s="193" t="n">
        <f aca="false">IF(ISERROR(VLOOKUP($A41,'Import OffPeak'!$A$3:GO$99,192,FALSE())-VLOOKUP($A41,'Import OffPeak change'!$A$106:GO$202,192,FALSE())),0,(VLOOKUP($A41,'Import OffPeak'!$A$3:GO$99,192,FALSE())-VLOOKUP($A41,'Import OffPeak change'!$A$106:GO$202,192,FALSE())))</f>
        <v>0</v>
      </c>
      <c r="GK41" s="193" t="n">
        <f aca="false">IF(ISERROR(VLOOKUP($A41,'Import OffPeak'!$A$3:GP$99,193,FALSE())-VLOOKUP($A41,'Import OffPeak change'!$A$106:GP$202,193,FALSE())),0,(VLOOKUP($A41,'Import OffPeak'!$A$3:GP$99,193,FALSE())-VLOOKUP($A41,'Import OffPeak change'!$A$106:GP$202,193,FALSE())))</f>
        <v>0</v>
      </c>
      <c r="GL41" s="193" t="n">
        <f aca="false">IF(ISERROR(VLOOKUP($A41,'Import OffPeak'!$A$3:GQ$99,194,FALSE())-VLOOKUP($A41,'Import OffPeak change'!$A$106:GQ$202,194,FALSE())),0,(VLOOKUP($A41,'Import OffPeak'!$A$3:GQ$99,194,FALSE())-VLOOKUP($A41,'Import OffPeak change'!$A$106:GQ$202,194,FALSE())))</f>
        <v>0</v>
      </c>
      <c r="GM41" s="193" t="n">
        <f aca="false">IF(ISERROR(VLOOKUP($A41,'Import OffPeak'!$A$3:GR$99,195,FALSE())-VLOOKUP($A41,'Import OffPeak change'!$A$106:GR$202,195,FALSE())),0,(VLOOKUP($A41,'Import OffPeak'!$A$3:GR$99,195,FALSE())-VLOOKUP($A41,'Import OffPeak change'!$A$106:GR$202,195,FALSE())))</f>
        <v>0</v>
      </c>
      <c r="GN41" s="193" t="n">
        <f aca="false">IF(ISERROR(VLOOKUP($A41,'Import OffPeak'!$A$3:GS$99,196,FALSE())-VLOOKUP($A41,'Import OffPeak change'!$A$106:GS$202,196,FALSE())),0,(VLOOKUP($A41,'Import OffPeak'!$A$3:GS$99,196,FALSE())-VLOOKUP($A41,'Import OffPeak change'!$A$106:GS$202,196,FALSE())))</f>
        <v>0</v>
      </c>
      <c r="GO41" s="193" t="n">
        <f aca="false">IF(ISERROR(VLOOKUP($A41,'Import OffPeak'!$A$3:GT$99,197,FALSE())-VLOOKUP($A41,'Import OffPeak change'!$A$106:GT$202,197,FALSE())),0,(VLOOKUP($A41,'Import OffPeak'!$A$3:GT$99,197,FALSE())-VLOOKUP($A41,'Import OffPeak change'!$A$106:GT$202,197,FALSE())))</f>
        <v>0</v>
      </c>
      <c r="GP41" s="193" t="n">
        <f aca="false">IF(ISERROR(VLOOKUP($A41,'Import OffPeak'!$A$3:GU$99,198,FALSE())-VLOOKUP($A41,'Import OffPeak change'!$A$106:GU$202,198,FALSE())),0,(VLOOKUP($A41,'Import OffPeak'!$A$3:GU$99,198,FALSE())-VLOOKUP($A41,'Import OffPeak change'!$A$106:GU$202,198,FALSE())))</f>
        <v>0</v>
      </c>
      <c r="GQ41" s="193" t="n">
        <f aca="false">IF(ISERROR(VLOOKUP($A41,'Import OffPeak'!$A$3:GV$99,199,FALSE())-VLOOKUP($A41,'Import OffPeak change'!$A$106:GV$202,199,FALSE())),0,(VLOOKUP($A41,'Import OffPeak'!$A$3:GV$99,199,FALSE())-VLOOKUP($A41,'Import OffPeak change'!$A$106:GV$202,199,FALSE())))</f>
        <v>0</v>
      </c>
      <c r="GR41" s="193" t="n">
        <f aca="false">IF(ISERROR(VLOOKUP($A41,'Import OffPeak'!$A$3:GW$99,200,FALSE())-VLOOKUP($A41,'Import OffPeak change'!$A$106:GW$202,200,FALSE())),0,(VLOOKUP($A41,'Import OffPeak'!$A$3:GW$99,200,FALSE())-VLOOKUP($A41,'Import OffPeak change'!$A$106:GW$202,200,FALSE())))</f>
        <v>0</v>
      </c>
      <c r="GS41" s="193" t="n">
        <f aca="false">IF(ISERROR(VLOOKUP($A41,'Import OffPeak'!$A$3:GX$99,201,FALSE())-VLOOKUP($A41,'Import OffPeak change'!$A$106:GX$202,201,FALSE())),0,(VLOOKUP($A41,'Import OffPeak'!$A$3:GX$99,201,FALSE())-VLOOKUP($A41,'Import OffPeak change'!$A$106:GX$202,201,FALSE())))</f>
        <v>0</v>
      </c>
      <c r="GT41" s="193" t="n">
        <f aca="false">IF(ISERROR(VLOOKUP($A41,'Import OffPeak'!$A$3:GY$99,202,FALSE())-VLOOKUP($A41,'Import OffPeak change'!$A$106:GY$202,202,FALSE())),0,(VLOOKUP($A41,'Import OffPeak'!$A$3:GY$99,202,FALSE())-VLOOKUP($A41,'Import OffPeak change'!$A$106:GY$202,202,FALSE())))</f>
        <v>0</v>
      </c>
      <c r="GU41" s="193" t="n">
        <f aca="false">IF(ISERROR(VLOOKUP($A41,'Import OffPeak'!$A$3:GZ$99,203,FALSE())-VLOOKUP($A41,'Import OffPeak change'!$A$106:GZ$202,203,FALSE())),0,(VLOOKUP($A41,'Import OffPeak'!$A$3:GZ$99,203,FALSE())-VLOOKUP($A41,'Import OffPeak change'!$A$106:GZ$202,203,FALSE())))</f>
        <v>0</v>
      </c>
      <c r="GV41" s="193" t="n">
        <f aca="false">IF(ISERROR(VLOOKUP($A41,'Import OffPeak'!$A$3:HA$99,204,FALSE())-VLOOKUP($A41,'Import OffPeak change'!$A$106:HA$202,204,FALSE())),0,(VLOOKUP($A41,'Import OffPeak'!$A$3:HA$99,204,FALSE())-VLOOKUP($A41,'Import OffPeak change'!$A$106:HA$202,204,FALSE())))</f>
        <v>0</v>
      </c>
      <c r="GW41" s="193" t="n">
        <f aca="false">IF(ISERROR(VLOOKUP($A41,'Import OffPeak'!$A$3:HB$99,205,FALSE())-VLOOKUP($A41,'Import OffPeak change'!$A$106:HB$202,205,FALSE())),0,(VLOOKUP($A41,'Import OffPeak'!$A$3:HB$99,205,FALSE())-VLOOKUP($A41,'Import OffPeak change'!$A$106:HB$202,205,FALSE())))</f>
        <v>0</v>
      </c>
      <c r="GX41" s="193" t="n">
        <f aca="false">IF(ISERROR(VLOOKUP($A41,'Import OffPeak'!$A$3:HC$99,206,FALSE())-VLOOKUP($A41,'Import OffPeak change'!$A$106:HC$202,206,FALSE())),0,(VLOOKUP($A41,'Import OffPeak'!$A$3:HC$99,206,FALSE())-VLOOKUP($A41,'Import OffPeak change'!$A$106:HC$202,206,FALSE())))</f>
        <v>0</v>
      </c>
      <c r="GY41" s="193" t="n">
        <f aca="false">IF(ISERROR(VLOOKUP($A41,'Import OffPeak'!$A$3:HD$99,207,FALSE())-VLOOKUP($A41,'Import OffPeak change'!$A$106:HD$202,207,FALSE())),0,(VLOOKUP($A41,'Import OffPeak'!$A$3:HD$99,207,FALSE())-VLOOKUP($A41,'Import OffPeak change'!$A$106:HD$202,207,FALSE())))</f>
        <v>0</v>
      </c>
      <c r="GZ41" s="193" t="n">
        <f aca="false">IF(ISERROR(VLOOKUP($A41,'Import OffPeak'!$A$3:HE$99,208,FALSE())-VLOOKUP($A41,'Import OffPeak change'!$A$106:HE$202,208,FALSE())),0,(VLOOKUP($A41,'Import OffPeak'!$A$3:HE$99,208,FALSE())-VLOOKUP($A41,'Import OffPeak change'!$A$106:HE$202,208,FALSE())))</f>
        <v>0</v>
      </c>
      <c r="HA41" s="193" t="n">
        <f aca="false">IF(ISERROR(VLOOKUP($A41,'Import OffPeak'!$A$3:HF$99,209,FALSE())-VLOOKUP($A41,'Import OffPeak change'!$A$106:HF$202,209,FALSE())),0,(VLOOKUP($A41,'Import OffPeak'!$A$3:HF$99,209,FALSE())-VLOOKUP($A41,'Import OffPeak change'!$A$106:HF$202,209,FALSE())))</f>
        <v>0</v>
      </c>
      <c r="HB41" s="193" t="n">
        <f aca="false">IF(ISERROR(VLOOKUP($A41,'Import OffPeak'!$A$3:HG$99,210,FALSE())-VLOOKUP($A41,'Import OffPeak change'!$A$106:HG$202,210,FALSE())),0,(VLOOKUP($A41,'Import OffPeak'!$A$3:HG$99,210,FALSE())-VLOOKUP($A41,'Import OffPeak change'!$A$106:HG$202,210,FALSE())))</f>
        <v>0</v>
      </c>
      <c r="HC41" s="193" t="n">
        <f aca="false">IF(ISERROR(VLOOKUP($A41,'Import OffPeak'!$A$3:HH$99,211,FALSE())-VLOOKUP($A41,'Import OffPeak change'!$A$106:HH$202,211,FALSE())),0,(VLOOKUP($A41,'Import OffPeak'!$A$3:HH$99,211,FALSE())-VLOOKUP($A41,'Import OffPeak change'!$A$106:HH$202,211,FALSE())))</f>
        <v>0</v>
      </c>
      <c r="HD41" s="193" t="n">
        <f aca="false">IF(ISERROR(VLOOKUP($A41,'Import OffPeak'!$A$3:HI$99,212,FALSE())-VLOOKUP($A41,'Import OffPeak change'!$A$106:HI$202,212,FALSE())),0,(VLOOKUP($A41,'Import OffPeak'!$A$3:HI$99,212,FALSE())-VLOOKUP($A41,'Import OffPeak change'!$A$106:HI$202,212,FALSE())))</f>
        <v>0</v>
      </c>
      <c r="HE41" s="193" t="n">
        <f aca="false">IF(ISERROR(VLOOKUP($A41,'Import OffPeak'!$A$3:HJ$99,213,FALSE())-VLOOKUP($A41,'Import OffPeak change'!$A$106:HJ$202,213,FALSE())),0,(VLOOKUP($A41,'Import OffPeak'!$A$3:HJ$99,213,FALSE())-VLOOKUP($A41,'Import OffPeak change'!$A$106:HJ$202,213,FALSE())))</f>
        <v>0</v>
      </c>
      <c r="HF41" s="193" t="n">
        <f aca="false">IF(ISERROR(VLOOKUP($A41,'Import OffPeak'!$A$3:HK$99,214,FALSE())-VLOOKUP($A41,'Import OffPeak change'!$A$106:HK$202,214,FALSE())),0,(VLOOKUP($A41,'Import OffPeak'!$A$3:HK$99,214,FALSE())-VLOOKUP($A41,'Import OffPeak change'!$A$106:HK$202,214,FALSE())))</f>
        <v>0</v>
      </c>
      <c r="HG41" s="193" t="n">
        <f aca="false">IF(ISERROR(VLOOKUP($A41,'Import OffPeak'!$A$3:HL$99,215,FALSE())-VLOOKUP($A41,'Import OffPeak change'!$A$106:HL$202,215,FALSE())),0,(VLOOKUP($A41,'Import OffPeak'!$A$3:HL$99,215,FALSE())-VLOOKUP($A41,'Import OffPeak change'!$A$106:HL$202,215,FALSE())))</f>
        <v>0</v>
      </c>
      <c r="HH41" s="193" t="n">
        <f aca="false">IF(ISERROR(VLOOKUP($A41,'Import OffPeak'!$A$3:HM$99,216,FALSE())-VLOOKUP($A41,'Import OffPeak change'!$A$106:HM$202,216,FALSE())),0,(VLOOKUP($A41,'Import OffPeak'!$A$3:HM$99,216,FALSE())-VLOOKUP($A41,'Import OffPeak change'!$A$106:HM$202,216,FALSE())))</f>
        <v>0</v>
      </c>
      <c r="HI41" s="193" t="n">
        <f aca="false">IF(ISERROR(VLOOKUP($A41,'Import OffPeak'!$A$3:HN$99,217,FALSE())-VLOOKUP($A41,'Import OffPeak change'!$A$106:HN$202,217,FALSE())),0,(VLOOKUP($A41,'Import OffPeak'!$A$3:HN$99,217,FALSE())-VLOOKUP($A41,'Import OffPeak change'!$A$106:HN$202,217,FALSE())))</f>
        <v>0</v>
      </c>
      <c r="HJ41" s="193" t="n">
        <f aca="false">IF(ISERROR(VLOOKUP($A41,'Import OffPeak'!$A$3:HO$99,218,FALSE())-VLOOKUP($A41,'Import OffPeak change'!$A$106:HO$202,218,FALSE())),0,(VLOOKUP($A41,'Import OffPeak'!$A$3:HO$99,218,FALSE())-VLOOKUP($A41,'Import OffPeak change'!$A$106:HO$202,218,FALSE())))</f>
        <v>0</v>
      </c>
      <c r="HK41" s="193" t="n">
        <f aca="false">IF(ISERROR(VLOOKUP($A41,'Import OffPeak'!$A$3:HP$99,219,FALSE())-VLOOKUP($A41,'Import OffPeak change'!$A$106:HP$202,219,FALSE())),0,(VLOOKUP($A41,'Import OffPeak'!$A$3:HP$99,219,FALSE())-VLOOKUP($A41,'Import OffPeak change'!$A$106:HP$202,219,FALSE())))</f>
        <v>0</v>
      </c>
      <c r="HL41" s="193" t="n">
        <f aca="false">IF(ISERROR(VLOOKUP($A41,'Import OffPeak'!$A$3:HQ$99,220,FALSE())-VLOOKUP($A41,'Import OffPeak change'!$A$106:HQ$202,220,FALSE())),0,(VLOOKUP($A41,'Import OffPeak'!$A$3:HQ$99,220,FALSE())-VLOOKUP($A41,'Import OffPeak change'!$A$106:HQ$202,220,FALSE())))</f>
        <v>0</v>
      </c>
      <c r="HM41" s="193" t="n">
        <f aca="false">IF(ISERROR(VLOOKUP($A41,'Import OffPeak'!$A$3:HR$99,221,FALSE())-VLOOKUP($A41,'Import OffPeak change'!$A$106:HR$202,221,FALSE())),0,(VLOOKUP($A41,'Import OffPeak'!$A$3:HR$99,221,FALSE())-VLOOKUP($A41,'Import OffPeak change'!$A$106:HR$202,221,FALSE())))</f>
        <v>0</v>
      </c>
      <c r="HN41" s="193" t="n">
        <f aca="false">IF(ISERROR(VLOOKUP($A41,'Import OffPeak'!$A$3:HS$99,222,FALSE())-VLOOKUP($A41,'Import OffPeak change'!$A$106:HS$202,222,FALSE())),0,(VLOOKUP($A41,'Import OffPeak'!$A$3:HS$99,222,FALSE())-VLOOKUP($A41,'Import OffPeak change'!$A$106:HS$202,222,FALSE())))</f>
        <v>0</v>
      </c>
      <c r="HO41" s="193" t="n">
        <f aca="false">IF(ISERROR(VLOOKUP($A41,'Import OffPeak'!$A$3:HT$99,223,FALSE())-VLOOKUP($A41,'Import OffPeak change'!$A$106:HT$202,223,FALSE())),0,(VLOOKUP($A41,'Import OffPeak'!$A$3:HT$99,223,FALSE())-VLOOKUP($A41,'Import OffPeak change'!$A$106:HT$202,223,FALSE())))</f>
        <v>0</v>
      </c>
      <c r="HP41" s="193" t="n">
        <f aca="false">IF(ISERROR(VLOOKUP($A41,'Import OffPeak'!$A$3:HU$99,224,FALSE())-VLOOKUP($A41,'Import OffPeak change'!$A$106:HU$202,224,FALSE())),0,(VLOOKUP($A41,'Import OffPeak'!$A$3:HU$99,224,FALSE())-VLOOKUP($A41,'Import OffPeak change'!$A$106:HU$202,224,FALSE())))</f>
        <v>0</v>
      </c>
      <c r="HQ41" s="193" t="n">
        <f aca="false">IF(ISERROR(VLOOKUP($A41,'Import OffPeak'!$A$3:HV$99,225,FALSE())-VLOOKUP($A41,'Import OffPeak change'!$A$106:HV$202,225,FALSE())),0,(VLOOKUP($A41,'Import OffPeak'!$A$3:HV$99,225,FALSE())-VLOOKUP($A41,'Import OffPeak change'!$A$106:HV$202,225,FALSE())))</f>
        <v>0</v>
      </c>
      <c r="HR41" s="193" t="n">
        <f aca="false">IF(ISERROR(VLOOKUP($A41,'Import OffPeak'!$A$3:HW$99,226,FALSE())-VLOOKUP($A41,'Import OffPeak change'!$A$106:HW$202,226,FALSE())),0,(VLOOKUP($A41,'Import OffPeak'!$A$3:HW$99,226,FALSE())-VLOOKUP($A41,'Import OffPeak change'!$A$106:HW$202,226,FALSE())))</f>
        <v>0</v>
      </c>
      <c r="HS41" s="193" t="n">
        <f aca="false">IF(ISERROR(VLOOKUP($A41,'Import OffPeak'!$A$3:HX$99,227,FALSE())-VLOOKUP($A41,'Import OffPeak change'!$A$106:HX$202,227,FALSE())),0,(VLOOKUP($A41,'Import OffPeak'!$A$3:HX$99,227,FALSE())-VLOOKUP($A41,'Import OffPeak change'!$A$106:HX$202,227,FALSE())))</f>
        <v>0</v>
      </c>
      <c r="HT41" s="193" t="n">
        <f aca="false">IF(ISERROR(VLOOKUP($A41,'Import OffPeak'!$A$3:HY$99,228,FALSE())-VLOOKUP($A41,'Import OffPeak change'!$A$106:HY$202,228,FALSE())),0,(VLOOKUP($A41,'Import OffPeak'!$A$3:HY$99,228,FALSE())-VLOOKUP($A41,'Import OffPeak change'!$A$106:HY$202,228,FALSE())))</f>
        <v>0</v>
      </c>
      <c r="HU41" s="193" t="n">
        <f aca="false">IF(ISERROR(VLOOKUP($A41,'Import OffPeak'!$A$3:HZ$99,229,FALSE())-VLOOKUP($A41,'Import OffPeak change'!$A$106:HZ$202,229,FALSE())),0,(VLOOKUP($A41,'Import OffPeak'!$A$3:HZ$99,229,FALSE())-VLOOKUP($A41,'Import OffPeak change'!$A$106:HZ$202,229,FALSE())))</f>
        <v>0</v>
      </c>
      <c r="HV41" s="193" t="n">
        <f aca="false">IF(ISERROR(VLOOKUP($A41,'Import OffPeak'!$A$3:IA$99,230,FALSE())-VLOOKUP($A41,'Import OffPeak change'!$A$106:IA$202,230,FALSE())),0,(VLOOKUP($A41,'Import OffPeak'!$A$3:IA$99,230,FALSE())-VLOOKUP($A41,'Import OffPeak change'!$A$106:IA$202,230,FALSE())))</f>
        <v>0</v>
      </c>
      <c r="HW41" s="193" t="n">
        <f aca="false">IF(ISERROR(VLOOKUP($A41,'Import OffPeak'!$A$3:IB$99,231,FALSE())-VLOOKUP($A41,'Import OffPeak change'!$A$106:IB$202,231,FALSE())),0,(VLOOKUP($A41,'Import OffPeak'!$A$3:IB$99,231,FALSE())-VLOOKUP($A41,'Import OffPeak change'!$A$106:IB$202,231,FALSE())))</f>
        <v>0</v>
      </c>
      <c r="HX41" s="193" t="n">
        <f aca="false">IF(ISERROR(VLOOKUP($A41,'Import OffPeak'!$A$3:IC$99,232,FALSE())-VLOOKUP($A41,'Import OffPeak change'!$A$106:IC$202,232,FALSE())),0,(VLOOKUP($A41,'Import OffPeak'!$A$3:IC$99,232,FALSE())-VLOOKUP($A41,'Import OffPeak change'!$A$106:IC$202,232,FALSE())))</f>
        <v>0</v>
      </c>
      <c r="HY41" s="193" t="n">
        <f aca="false">IF(ISERROR(VLOOKUP($A41,'Import OffPeak'!$A$3:ID$99,233,FALSE())-VLOOKUP($A41,'Import OffPeak change'!$A$106:ID$202,233,FALSE())),0,(VLOOKUP($A41,'Import OffPeak'!$A$3:ID$99,233,FALSE())-VLOOKUP($A41,'Import OffPeak change'!$A$106:ID$202,233,FALSE())))</f>
        <v>0</v>
      </c>
      <c r="HZ41" s="193" t="n">
        <f aca="false">IF(ISERROR(VLOOKUP($A41,'Import OffPeak'!$A$3:IE$99,234,FALSE())-VLOOKUP($A41,'Import OffPeak change'!$A$106:IE$202,234,FALSE())),0,(VLOOKUP($A41,'Import OffPeak'!$A$3:IE$99,234,FALSE())-VLOOKUP($A41,'Import OffPeak change'!$A$106:IE$202,234,FALSE())))</f>
        <v>0</v>
      </c>
      <c r="IA41" s="193" t="n">
        <f aca="false">IF(ISERROR(VLOOKUP($A41,'Import OffPeak'!$A$3:IF$99,235,FALSE())-VLOOKUP($A41,'Import OffPeak change'!$A$106:IF$202,235,FALSE())),0,(VLOOKUP($A41,'Import OffPeak'!$A$3:IF$99,235,FALSE())-VLOOKUP($A41,'Import OffPeak change'!$A$106:IF$202,235,FALSE())))</f>
        <v>0</v>
      </c>
      <c r="IB41" s="193" t="n">
        <f aca="false">IF(ISERROR(VLOOKUP($A41,'Import OffPeak'!$A$3:IG$99,236,FALSE())-VLOOKUP($A41,'Import OffPeak change'!$A$106:IG$202,236,FALSE())),0,(VLOOKUP($A41,'Import OffPeak'!$A$3:IG$99,236,FALSE())-VLOOKUP($A41,'Import OffPeak change'!$A$106:IG$202,236,FALSE())))</f>
        <v>0</v>
      </c>
      <c r="IC41" s="193" t="n">
        <f aca="false">IF(ISERROR(VLOOKUP($A41,'Import OffPeak'!$A$3:IH$99,237,FALSE())-VLOOKUP($A41,'Import OffPeak change'!$A$106:IH$202,237,FALSE())),0,(VLOOKUP($A41,'Import OffPeak'!$A$3:IH$99,237,FALSE())-VLOOKUP($A41,'Import OffPeak change'!$A$106:IH$202,237,FALSE())))</f>
        <v>0</v>
      </c>
      <c r="ID41" s="193" t="n">
        <f aca="false">IF(ISERROR(VLOOKUP($A41,'Import OffPeak'!$A$3:II$99,238,FALSE())-VLOOKUP($A41,'Import OffPeak change'!$A$106:II$202,238,FALSE())),0,(VLOOKUP($A41,'Import OffPeak'!$A$3:II$99,238,FALSE())-VLOOKUP($A41,'Import OffPeak change'!$A$106:II$202,238,FALSE())))</f>
        <v>0</v>
      </c>
      <c r="IE41" s="193" t="n">
        <f aca="false">IF(ISERROR(VLOOKUP($A41,'Import OffPeak'!$A$3:IJ$99,239,FALSE())-VLOOKUP($A41,'Import OffPeak change'!$A$106:IJ$202,239,FALSE())),0,(VLOOKUP($A41,'Import OffPeak'!$A$3:IJ$99,239,FALSE())-VLOOKUP($A41,'Import OffPeak change'!$A$106:IJ$202,239,FALSE())))</f>
        <v>0</v>
      </c>
    </row>
    <row r="42" customFormat="false" ht="12.75" hidden="false" customHeight="false" outlineLevel="0" collapsed="false">
      <c r="A42" s="201" t="str">
        <f aca="false">IF('Import OffPeak'!A39=0,"",'Import OffPeak'!A39)</f>
        <v>ENRONDIRLI</v>
      </c>
      <c r="B42" s="193"/>
      <c r="C42" s="193"/>
      <c r="D42" s="193"/>
      <c r="E42" s="193"/>
      <c r="F42" s="193"/>
      <c r="G42" s="193" t="n">
        <f aca="false">IF(ISERROR(VLOOKUP($A42,'Import OffPeak'!$A$3:L$99,7,FALSE())-VLOOKUP($A42,'Import OffPeak change'!$A$106:L$202,7,FALSE())),0,(VLOOKUP($A42,'Import OffPeak'!$A$3:L$99,7,FALSE())-VLOOKUP($A42,'Import OffPeak change'!$A$106:L$202,7,FALSE())))</f>
        <v>0</v>
      </c>
      <c r="H42" s="193" t="n">
        <f aca="false">IF(ISERROR(VLOOKUP($A42,'Import OffPeak'!$A$3:M$99,8,FALSE())-VLOOKUP($A42,'Import OffPeak change'!$A$106:M$202,8,FALSE())),0,(VLOOKUP($A42,'Import OffPeak'!$A$3:M$99,8,FALSE())-VLOOKUP($A42,'Import OffPeak change'!$A$106:M$202,8,FALSE())))</f>
        <v>0</v>
      </c>
      <c r="I42" s="193" t="n">
        <f aca="false">IF(ISERROR(VLOOKUP($A42,'Import OffPeak'!$A$3:N$99,9,FALSE())-VLOOKUP($A42,'Import OffPeak change'!$A$106:N$202,9,FALSE())),0,(VLOOKUP($A42,'Import OffPeak'!$A$3:N$99,9,FALSE())-VLOOKUP($A42,'Import OffPeak change'!$A$106:N$202,9,FALSE())))</f>
        <v>0</v>
      </c>
      <c r="J42" s="193" t="n">
        <f aca="false">IF(ISERROR(VLOOKUP($A42,'Import OffPeak'!$A$3:O$99,10,FALSE())-VLOOKUP($A42,'Import OffPeak change'!$A$106:O$202,10,FALSE())),0,(VLOOKUP($A42,'Import OffPeak'!$A$3:O$99,10,FALSE())-VLOOKUP($A42,'Import OffPeak change'!$A$106:O$202,10,FALSE())))</f>
        <v>0</v>
      </c>
      <c r="K42" s="193" t="n">
        <f aca="false">IF(ISERROR(VLOOKUP($A42,'Import OffPeak'!$A$3:P$99,11,FALSE())-VLOOKUP($A42,'Import OffPeak change'!$A$106:P$202,11,FALSE())),0,(VLOOKUP($A42,'Import OffPeak'!$A$3:P$99,11,FALSE())-VLOOKUP($A42,'Import OffPeak change'!$A$106:P$202,11,FALSE())))</f>
        <v>0</v>
      </c>
      <c r="L42" s="193" t="n">
        <f aca="false">IF(ISERROR(VLOOKUP($A42,'Import OffPeak'!$A$3:Q$99,12,FALSE())-VLOOKUP($A42,'Import OffPeak change'!$A$106:Q$202,12,FALSE())),0,(VLOOKUP($A42,'Import OffPeak'!$A$3:Q$99,12,FALSE())-VLOOKUP($A42,'Import OffPeak change'!$A$106:Q$202,12,FALSE())))</f>
        <v>0</v>
      </c>
      <c r="M42" s="193" t="n">
        <f aca="false">IF(ISERROR(VLOOKUP($A42,'Import OffPeak'!$A$3:R$99,13,FALSE())-VLOOKUP($A42,'Import OffPeak change'!$A$106:R$202,13,FALSE())),0,(VLOOKUP($A42,'Import OffPeak'!$A$3:R$99,13,FALSE())-VLOOKUP($A42,'Import OffPeak change'!$A$106:R$202,13,FALSE())))</f>
        <v>0</v>
      </c>
      <c r="N42" s="193" t="n">
        <f aca="false">IF(ISERROR(VLOOKUP($A42,'Import OffPeak'!$A$3:S$99,14,FALSE())-VLOOKUP($A42,'Import OffPeak change'!$A$106:S$202,14,FALSE())),0,(VLOOKUP($A42,'Import OffPeak'!$A$3:S$99,14,FALSE())-VLOOKUP($A42,'Import OffPeak change'!$A$106:S$202,14,FALSE())))</f>
        <v>0</v>
      </c>
      <c r="O42" s="193" t="n">
        <f aca="false">IF(ISERROR(VLOOKUP($A42,'Import OffPeak'!$A$3:T$99,15,FALSE())-VLOOKUP($A42,'Import OffPeak change'!$A$106:T$202,15,FALSE())),0,(VLOOKUP($A42,'Import OffPeak'!$A$3:T$99,15,FALSE())-VLOOKUP($A42,'Import OffPeak change'!$A$106:T$202,15,FALSE())))</f>
        <v>0</v>
      </c>
      <c r="P42" s="193" t="n">
        <f aca="false">IF(ISERROR(VLOOKUP($A42,'Import OffPeak'!$A$3:U$99,16,FALSE())-VLOOKUP($A42,'Import OffPeak change'!$A$106:U$202,16,FALSE())),0,(VLOOKUP($A42,'Import OffPeak'!$A$3:U$99,16,FALSE())-VLOOKUP($A42,'Import OffPeak change'!$A$106:U$202,16,FALSE())))</f>
        <v>0</v>
      </c>
      <c r="Q42" s="193" t="n">
        <f aca="false">IF(ISERROR(VLOOKUP($A42,'Import OffPeak'!$A$3:V$99,17,FALSE())-VLOOKUP($A42,'Import OffPeak change'!$A$106:V$202,17,FALSE())),0,(VLOOKUP($A42,'Import OffPeak'!$A$3:V$99,17,FALSE())-VLOOKUP($A42,'Import OffPeak change'!$A$106:V$202,17,FALSE())))</f>
        <v>0</v>
      </c>
      <c r="R42" s="193" t="n">
        <f aca="false">IF(ISERROR(VLOOKUP($A42,'Import OffPeak'!$A$3:W$99,18,FALSE())-VLOOKUP($A42,'Import OffPeak change'!$A$106:W$202,18,FALSE())),0,(VLOOKUP($A42,'Import OffPeak'!$A$3:W$99,18,FALSE())-VLOOKUP($A42,'Import OffPeak change'!$A$106:W$202,18,FALSE())))</f>
        <v>0</v>
      </c>
      <c r="S42" s="193" t="n">
        <f aca="false">IF(ISERROR(VLOOKUP($A42,'Import OffPeak'!$A$3:X$99,19,FALSE())-VLOOKUP($A42,'Import OffPeak change'!$A$106:X$202,19,FALSE())),0,(VLOOKUP($A42,'Import OffPeak'!$A$3:X$99,19,FALSE())-VLOOKUP($A42,'Import OffPeak change'!$A$106:X$202,19,FALSE())))</f>
        <v>0</v>
      </c>
      <c r="T42" s="193" t="n">
        <f aca="false">IF(ISERROR(VLOOKUP($A42,'Import OffPeak'!$A$3:Y$99,20,FALSE())-VLOOKUP($A42,'Import OffPeak change'!$A$106:Y$202,20,FALSE())),0,(VLOOKUP($A42,'Import OffPeak'!$A$3:Y$99,20,FALSE())-VLOOKUP($A42,'Import OffPeak change'!$A$106:Y$202,20,FALSE())))</f>
        <v>0</v>
      </c>
      <c r="U42" s="193" t="n">
        <f aca="false">IF(ISERROR(VLOOKUP($A42,'Import OffPeak'!$A$3:Z$99,21,FALSE())-VLOOKUP($A42,'Import OffPeak change'!$A$106:Z$202,21,FALSE())),0,(VLOOKUP($A42,'Import OffPeak'!$A$3:Z$99,21,FALSE())-VLOOKUP($A42,'Import OffPeak change'!$A$106:Z$202,21,FALSE())))</f>
        <v>0</v>
      </c>
      <c r="V42" s="193" t="n">
        <f aca="false">IF(ISERROR(VLOOKUP($A42,'Import OffPeak'!$A$3:AA$99,22,FALSE())-VLOOKUP($A42,'Import OffPeak change'!$A$106:AA$202,22,FALSE())),0,(VLOOKUP($A42,'Import OffPeak'!$A$3:AA$99,22,FALSE())-VLOOKUP($A42,'Import OffPeak change'!$A$106:AA$202,22,FALSE())))</f>
        <v>0</v>
      </c>
      <c r="W42" s="193" t="n">
        <f aca="false">IF(ISERROR(VLOOKUP($A42,'Import OffPeak'!$A$3:AB$99,23,FALSE())-VLOOKUP($A42,'Import OffPeak change'!$A$106:AB$202,23,FALSE())),0,(VLOOKUP($A42,'Import OffPeak'!$A$3:AB$99,23,FALSE())-VLOOKUP($A42,'Import OffPeak change'!$A$106:AB$202,23,FALSE())))</f>
        <v>0</v>
      </c>
      <c r="X42" s="193" t="n">
        <f aca="false">IF(ISERROR(VLOOKUP($A42,'Import OffPeak'!$A$3:AC$99,24,FALSE())-VLOOKUP($A42,'Import OffPeak change'!$A$106:AC$202,24,FALSE())),0,(VLOOKUP($A42,'Import OffPeak'!$A$3:AC$99,24,FALSE())-VLOOKUP($A42,'Import OffPeak change'!$A$106:AC$202,24,FALSE())))</f>
        <v>0</v>
      </c>
      <c r="Y42" s="193" t="n">
        <f aca="false">IF(ISERROR(VLOOKUP($A42,'Import OffPeak'!$A$3:AD$99,25,FALSE())-VLOOKUP($A42,'Import OffPeak change'!$A$106:AD$202,25,FALSE())),0,(VLOOKUP($A42,'Import OffPeak'!$A$3:AD$99,25,FALSE())-VLOOKUP($A42,'Import OffPeak change'!$A$106:AD$202,25,FALSE())))</f>
        <v>0</v>
      </c>
      <c r="Z42" s="193" t="n">
        <f aca="false">IF(ISERROR(VLOOKUP($A42,'Import OffPeak'!$A$3:AE$99,26,FALSE())-VLOOKUP($A42,'Import OffPeak change'!$A$106:AE$202,26,FALSE())),0,(VLOOKUP($A42,'Import OffPeak'!$A$3:AE$99,26,FALSE())-VLOOKUP($A42,'Import OffPeak change'!$A$106:AE$202,26,FALSE())))</f>
        <v>0</v>
      </c>
      <c r="AA42" s="193" t="n">
        <f aca="false">IF(ISERROR(VLOOKUP($A42,'Import OffPeak'!$A$3:AF$99,27,FALSE())-VLOOKUP($A42,'Import OffPeak change'!$A$106:AF$202,27,FALSE())),0,(VLOOKUP($A42,'Import OffPeak'!$A$3:AF$99,27,FALSE())-VLOOKUP($A42,'Import OffPeak change'!$A$106:AF$202,27,FALSE())))</f>
        <v>0</v>
      </c>
      <c r="AB42" s="193" t="n">
        <f aca="false">IF(ISERROR(VLOOKUP($A42,'Import OffPeak'!$A$3:AG$99,28,FALSE())-VLOOKUP($A42,'Import OffPeak change'!$A$106:AG$202,28,FALSE())),0,(VLOOKUP($A42,'Import OffPeak'!$A$3:AG$99,28,FALSE())-VLOOKUP($A42,'Import OffPeak change'!$A$106:AG$202,28,FALSE())))</f>
        <v>0</v>
      </c>
      <c r="AC42" s="193" t="n">
        <f aca="false">IF(ISERROR(VLOOKUP($A42,'Import OffPeak'!$A$3:AH$99,29,FALSE())-VLOOKUP($A42,'Import OffPeak change'!$A$106:AH$202,29,FALSE())),0,(VLOOKUP($A42,'Import OffPeak'!$A$3:AH$99,29,FALSE())-VLOOKUP($A42,'Import OffPeak change'!$A$106:AH$202,29,FALSE())))</f>
        <v>0</v>
      </c>
      <c r="AD42" s="193" t="n">
        <f aca="false">IF(ISERROR(VLOOKUP($A42,'Import OffPeak'!$A$3:AI$99,30,FALSE())-VLOOKUP($A42,'Import OffPeak change'!$A$106:AI$202,30,FALSE())),0,(VLOOKUP($A42,'Import OffPeak'!$A$3:AI$99,30,FALSE())-VLOOKUP($A42,'Import OffPeak change'!$A$106:AI$202,30,FALSE())))</f>
        <v>0</v>
      </c>
      <c r="AE42" s="193" t="n">
        <f aca="false">IF(ISERROR(VLOOKUP($A42,'Import OffPeak'!$A$3:AJ$99,31,FALSE())-VLOOKUP($A42,'Import OffPeak change'!$A$106:AJ$202,31,FALSE())),0,(VLOOKUP($A42,'Import OffPeak'!$A$3:AJ$99,31,FALSE())-VLOOKUP($A42,'Import OffPeak change'!$A$106:AJ$202,31,FALSE())))</f>
        <v>0</v>
      </c>
      <c r="AF42" s="193" t="n">
        <f aca="false">IF(ISERROR(VLOOKUP($A42,'Import OffPeak'!$A$3:AK$99,32,FALSE())-VLOOKUP($A42,'Import OffPeak change'!$A$106:AK$202,32,FALSE())),0,(VLOOKUP($A42,'Import OffPeak'!$A$3:AK$99,32,FALSE())-VLOOKUP($A42,'Import OffPeak change'!$A$106:AK$202,32,FALSE())))</f>
        <v>0</v>
      </c>
      <c r="AG42" s="193" t="n">
        <f aca="false">IF(ISERROR(VLOOKUP($A42,'Import OffPeak'!$A$3:AL$99,33,FALSE())-VLOOKUP($A42,'Import OffPeak change'!$A$106:AL$202,33,FALSE())),0,(VLOOKUP($A42,'Import OffPeak'!$A$3:AL$99,33,FALSE())-VLOOKUP($A42,'Import OffPeak change'!$A$106:AL$202,33,FALSE())))</f>
        <v>0</v>
      </c>
      <c r="AH42" s="193" t="n">
        <f aca="false">IF(ISERROR(VLOOKUP($A42,'Import OffPeak'!$A$3:AM$99,34,FALSE())-VLOOKUP($A42,'Import OffPeak change'!$A$106:AM$202,34,FALSE())),0,(VLOOKUP($A42,'Import OffPeak'!$A$3:AM$99,34,FALSE())-VLOOKUP($A42,'Import OffPeak change'!$A$106:AM$202,34,FALSE())))</f>
        <v>0</v>
      </c>
      <c r="AI42" s="193" t="n">
        <f aca="false">IF(ISERROR(VLOOKUP($A42,'Import OffPeak'!$A$3:AN$99,35,FALSE())-VLOOKUP($A42,'Import OffPeak change'!$A$106:AN$202,35,FALSE())),0,(VLOOKUP($A42,'Import OffPeak'!$A$3:AN$99,35,FALSE())-VLOOKUP($A42,'Import OffPeak change'!$A$106:AN$202,35,FALSE())))</f>
        <v>0</v>
      </c>
      <c r="AJ42" s="193" t="n">
        <f aca="false">IF(ISERROR(VLOOKUP($A42,'Import OffPeak'!$A$3:AO$99,36,FALSE())-VLOOKUP($A42,'Import OffPeak change'!$A$106:AO$202,36,FALSE())),0,(VLOOKUP($A42,'Import OffPeak'!$A$3:AO$99,36,FALSE())-VLOOKUP($A42,'Import OffPeak change'!$A$106:AO$202,36,FALSE())))</f>
        <v>0</v>
      </c>
      <c r="AK42" s="193" t="n">
        <f aca="false">IF(ISERROR(VLOOKUP($A42,'Import OffPeak'!$A$3:AP$99,37,FALSE())-VLOOKUP($A42,'Import OffPeak change'!$A$106:AP$202,37,FALSE())),0,(VLOOKUP($A42,'Import OffPeak'!$A$3:AP$99,37,FALSE())-VLOOKUP($A42,'Import OffPeak change'!$A$106:AP$202,37,FALSE())))</f>
        <v>0</v>
      </c>
      <c r="AL42" s="193" t="n">
        <f aca="false">IF(ISERROR(VLOOKUP($A42,'Import OffPeak'!$A$3:AQ$99,38,FALSE())-VLOOKUP($A42,'Import OffPeak change'!$A$106:AQ$202,38,FALSE())),0,(VLOOKUP($A42,'Import OffPeak'!$A$3:AQ$99,38,FALSE())-VLOOKUP($A42,'Import OffPeak change'!$A$106:AQ$202,38,FALSE())))</f>
        <v>0</v>
      </c>
      <c r="AM42" s="193" t="n">
        <f aca="false">IF(ISERROR(VLOOKUP($A42,'Import OffPeak'!$A$3:AR$99,39,FALSE())-VLOOKUP($A42,'Import OffPeak change'!$A$106:AR$202,39,FALSE())),0,(VLOOKUP($A42,'Import OffPeak'!$A$3:AR$99,39,FALSE())-VLOOKUP($A42,'Import OffPeak change'!$A$106:AR$202,39,FALSE())))</f>
        <v>0</v>
      </c>
      <c r="AN42" s="193" t="n">
        <f aca="false">IF(ISERROR(VLOOKUP($A42,'Import OffPeak'!$A$3:AS$99,40,FALSE())-VLOOKUP($A42,'Import OffPeak change'!$A$106:AS$202,40,FALSE())),0,(VLOOKUP($A42,'Import OffPeak'!$A$3:AS$99,40,FALSE())-VLOOKUP($A42,'Import OffPeak change'!$A$106:AS$202,40,FALSE())))</f>
        <v>0</v>
      </c>
      <c r="AO42" s="193" t="n">
        <f aca="false">IF(ISERROR(VLOOKUP($A42,'Import OffPeak'!$A$3:AT$99,41,FALSE())-VLOOKUP($A42,'Import OffPeak change'!$A$106:AT$202,41,FALSE())),0,(VLOOKUP($A42,'Import OffPeak'!$A$3:AT$99,41,FALSE())-VLOOKUP($A42,'Import OffPeak change'!$A$106:AT$202,41,FALSE())))</f>
        <v>0</v>
      </c>
      <c r="AP42" s="193" t="n">
        <f aca="false">IF(ISERROR(VLOOKUP($A42,'Import OffPeak'!$A$3:AU$99,42,FALSE())-VLOOKUP($A42,'Import OffPeak change'!$A$106:AU$202,42,FALSE())),0,(VLOOKUP($A42,'Import OffPeak'!$A$3:AU$99,42,FALSE())-VLOOKUP($A42,'Import OffPeak change'!$A$106:AU$202,42,FALSE())))</f>
        <v>0</v>
      </c>
      <c r="AQ42" s="193" t="n">
        <f aca="false">IF(ISERROR(VLOOKUP($A42,'Import OffPeak'!$A$3:AV$99,43,FALSE())-VLOOKUP($A42,'Import OffPeak change'!$A$106:AV$202,43,FALSE())),0,(VLOOKUP($A42,'Import OffPeak'!$A$3:AV$99,43,FALSE())-VLOOKUP($A42,'Import OffPeak change'!$A$106:AV$202,43,FALSE())))</f>
        <v>0</v>
      </c>
      <c r="AR42" s="193" t="n">
        <f aca="false">IF(ISERROR(VLOOKUP($A42,'Import OffPeak'!$A$3:AW$99,44,FALSE())-VLOOKUP($A42,'Import OffPeak change'!$A$106:AW$202,44,FALSE())),0,(VLOOKUP($A42,'Import OffPeak'!$A$3:AW$99,44,FALSE())-VLOOKUP($A42,'Import OffPeak change'!$A$106:AW$202,44,FALSE())))</f>
        <v>0</v>
      </c>
      <c r="AS42" s="193" t="n">
        <f aca="false">IF(ISERROR(VLOOKUP($A42,'Import OffPeak'!$A$3:AX$99,45,FALSE())-VLOOKUP($A42,'Import OffPeak change'!$A$106:AX$202,45,FALSE())),0,(VLOOKUP($A42,'Import OffPeak'!$A$3:AX$99,45,FALSE())-VLOOKUP($A42,'Import OffPeak change'!$A$106:AX$202,45,FALSE())))</f>
        <v>0</v>
      </c>
      <c r="AT42" s="193" t="n">
        <f aca="false">IF(ISERROR(VLOOKUP($A42,'Import OffPeak'!$A$3:AY$99,46,FALSE())-VLOOKUP($A42,'Import OffPeak change'!$A$106:AY$202,46,FALSE())),0,(VLOOKUP($A42,'Import OffPeak'!$A$3:AY$99,46,FALSE())-VLOOKUP($A42,'Import OffPeak change'!$A$106:AY$202,46,FALSE())))</f>
        <v>0</v>
      </c>
      <c r="AU42" s="193" t="n">
        <f aca="false">IF(ISERROR(VLOOKUP($A42,'Import OffPeak'!$A$3:AZ$99,47,FALSE())-VLOOKUP($A42,'Import OffPeak change'!$A$106:AZ$202,47,FALSE())),0,(VLOOKUP($A42,'Import OffPeak'!$A$3:AZ$99,47,FALSE())-VLOOKUP($A42,'Import OffPeak change'!$A$106:AZ$202,47,FALSE())))</f>
        <v>0</v>
      </c>
      <c r="AV42" s="193" t="n">
        <f aca="false">IF(ISERROR(VLOOKUP($A42,'Import OffPeak'!$A$3:BA$99,48,FALSE())-VLOOKUP($A42,'Import OffPeak change'!$A$106:BA$202,48,FALSE())),0,(VLOOKUP($A42,'Import OffPeak'!$A$3:BA$99,48,FALSE())-VLOOKUP($A42,'Import OffPeak change'!$A$106:BA$202,48,FALSE())))</f>
        <v>0</v>
      </c>
      <c r="AW42" s="193" t="n">
        <f aca="false">IF(ISERROR(VLOOKUP($A42,'Import OffPeak'!$A$3:BB$99,49,FALSE())-VLOOKUP($A42,'Import OffPeak change'!$A$106:BB$202,49,FALSE())),0,(VLOOKUP($A42,'Import OffPeak'!$A$3:BB$99,49,FALSE())-VLOOKUP($A42,'Import OffPeak change'!$A$106:BB$202,49,FALSE())))</f>
        <v>0</v>
      </c>
      <c r="AX42" s="193" t="n">
        <f aca="false">IF(ISERROR(VLOOKUP($A42,'Import OffPeak'!$A$3:BC$99,50,FALSE())-VLOOKUP($A42,'Import OffPeak change'!$A$106:BC$202,50,FALSE())),0,(VLOOKUP($A42,'Import OffPeak'!$A$3:BC$99,50,FALSE())-VLOOKUP($A42,'Import OffPeak change'!$A$106:BC$202,50,FALSE())))</f>
        <v>0</v>
      </c>
      <c r="AY42" s="193" t="n">
        <f aca="false">IF(ISERROR(VLOOKUP($A42,'Import OffPeak'!$A$3:BD$99,51,FALSE())-VLOOKUP($A42,'Import OffPeak change'!$A$106:BD$202,51,FALSE())),0,(VLOOKUP($A42,'Import OffPeak'!$A$3:BD$99,51,FALSE())-VLOOKUP($A42,'Import OffPeak change'!$A$106:BD$202,51,FALSE())))</f>
        <v>0</v>
      </c>
      <c r="AZ42" s="193" t="n">
        <f aca="false">IF(ISERROR(VLOOKUP($A42,'Import OffPeak'!$A$3:BE$99,52,FALSE())-VLOOKUP($A42,'Import OffPeak change'!$A$106:BE$202,52,FALSE())),0,(VLOOKUP($A42,'Import OffPeak'!$A$3:BE$99,52,FALSE())-VLOOKUP($A42,'Import OffPeak change'!$A$106:BE$202,52,FALSE())))</f>
        <v>0</v>
      </c>
      <c r="BA42" s="193" t="n">
        <f aca="false">IF(ISERROR(VLOOKUP($A42,'Import OffPeak'!$A$3:BF$99,53,FALSE())-VLOOKUP($A42,'Import OffPeak change'!$A$106:BF$202,53,FALSE())),0,(VLOOKUP($A42,'Import OffPeak'!$A$3:BF$99,53,FALSE())-VLOOKUP($A42,'Import OffPeak change'!$A$106:BF$202,53,FALSE())))</f>
        <v>0</v>
      </c>
      <c r="BB42" s="193" t="n">
        <f aca="false">IF(ISERROR(VLOOKUP($A42,'Import OffPeak'!$A$3:BG$99,54,FALSE())-VLOOKUP($A42,'Import OffPeak change'!$A$106:BG$202,54,FALSE())),0,(VLOOKUP($A42,'Import OffPeak'!$A$3:BG$99,54,FALSE())-VLOOKUP($A42,'Import OffPeak change'!$A$106:BG$202,54,FALSE())))</f>
        <v>0</v>
      </c>
      <c r="BC42" s="193" t="n">
        <f aca="false">IF(ISERROR(VLOOKUP($A42,'Import OffPeak'!$A$3:BH$99,55,FALSE())-VLOOKUP($A42,'Import OffPeak change'!$A$106:BH$202,55,FALSE())),0,(VLOOKUP($A42,'Import OffPeak'!$A$3:BH$99,55,FALSE())-VLOOKUP($A42,'Import OffPeak change'!$A$106:BH$202,55,FALSE())))</f>
        <v>0</v>
      </c>
      <c r="BD42" s="193" t="n">
        <f aca="false">IF(ISERROR(VLOOKUP($A42,'Import OffPeak'!$A$3:BI$99,56,FALSE())-VLOOKUP($A42,'Import OffPeak change'!$A$106:BI$202,56,FALSE())),0,(VLOOKUP($A42,'Import OffPeak'!$A$3:BI$99,56,FALSE())-VLOOKUP($A42,'Import OffPeak change'!$A$106:BI$202,56,FALSE())))</f>
        <v>0</v>
      </c>
      <c r="BE42" s="193" t="n">
        <f aca="false">IF(ISERROR(VLOOKUP($A42,'Import OffPeak'!$A$3:BJ$99,57,FALSE())-VLOOKUP($A42,'Import OffPeak change'!$A$106:BJ$202,57,FALSE())),0,(VLOOKUP($A42,'Import OffPeak'!$A$3:BJ$99,57,FALSE())-VLOOKUP($A42,'Import OffPeak change'!$A$106:BJ$202,57,FALSE())))</f>
        <v>0</v>
      </c>
      <c r="BF42" s="193" t="n">
        <f aca="false">IF(ISERROR(VLOOKUP($A42,'Import OffPeak'!$A$3:BK$99,58,FALSE())-VLOOKUP($A42,'Import OffPeak change'!$A$106:BK$202,58,FALSE())),0,(VLOOKUP($A42,'Import OffPeak'!$A$3:BK$99,58,FALSE())-VLOOKUP($A42,'Import OffPeak change'!$A$106:BK$202,58,FALSE())))</f>
        <v>0</v>
      </c>
      <c r="BG42" s="193" t="n">
        <f aca="false">IF(ISERROR(VLOOKUP($A42,'Import OffPeak'!$A$3:BL$99,59,FALSE())-VLOOKUP($A42,'Import OffPeak change'!$A$106:BL$202,59,FALSE())),0,(VLOOKUP($A42,'Import OffPeak'!$A$3:BL$99,59,FALSE())-VLOOKUP($A42,'Import OffPeak change'!$A$106:BL$202,59,FALSE())))</f>
        <v>0</v>
      </c>
      <c r="BH42" s="193" t="n">
        <f aca="false">IF(ISERROR(VLOOKUP($A42,'Import OffPeak'!$A$3:BM$99,60,FALSE())-VLOOKUP($A42,'Import OffPeak change'!$A$106:BM$202,60,FALSE())),0,(VLOOKUP($A42,'Import OffPeak'!$A$3:BM$99,60,FALSE())-VLOOKUP($A42,'Import OffPeak change'!$A$106:BM$202,60,FALSE())))</f>
        <v>0</v>
      </c>
      <c r="BI42" s="193" t="n">
        <f aca="false">IF(ISERROR(VLOOKUP($A42,'Import OffPeak'!$A$3:BN$99,61,FALSE())-VLOOKUP($A42,'Import OffPeak change'!$A$106:BN$202,61,FALSE())),0,(VLOOKUP($A42,'Import OffPeak'!$A$3:BN$99,61,FALSE())-VLOOKUP($A42,'Import OffPeak change'!$A$106:BN$202,61,FALSE())))</f>
        <v>0</v>
      </c>
      <c r="BJ42" s="193" t="n">
        <f aca="false">IF(ISERROR(VLOOKUP($A42,'Import OffPeak'!$A$3:BO$99,62,FALSE())-VLOOKUP($A42,'Import OffPeak change'!$A$106:BO$202,62,FALSE())),0,(VLOOKUP($A42,'Import OffPeak'!$A$3:BO$99,62,FALSE())-VLOOKUP($A42,'Import OffPeak change'!$A$106:BO$202,62,FALSE())))</f>
        <v>0</v>
      </c>
      <c r="BK42" s="193" t="n">
        <f aca="false">IF(ISERROR(VLOOKUP($A42,'Import OffPeak'!$A$3:BP$99,63,FALSE())-VLOOKUP($A42,'Import OffPeak change'!$A$106:BP$202,63,FALSE())),0,(VLOOKUP($A42,'Import OffPeak'!$A$3:BP$99,63,FALSE())-VLOOKUP($A42,'Import OffPeak change'!$A$106:BP$202,63,FALSE())))</f>
        <v>0</v>
      </c>
      <c r="BL42" s="193" t="n">
        <f aca="false">IF(ISERROR(VLOOKUP($A42,'Import OffPeak'!$A$3:BQ$99,64,FALSE())-VLOOKUP($A42,'Import OffPeak change'!$A$106:BQ$202,64,FALSE())),0,(VLOOKUP($A42,'Import OffPeak'!$A$3:BQ$99,64,FALSE())-VLOOKUP($A42,'Import OffPeak change'!$A$106:BQ$202,64,FALSE())))</f>
        <v>0</v>
      </c>
      <c r="BM42" s="193" t="n">
        <f aca="false">IF(ISERROR(VLOOKUP($A42,'Import OffPeak'!$A$3:BR$99,65,FALSE())-VLOOKUP($A42,'Import OffPeak change'!$A$106:BR$202,65,FALSE())),0,(VLOOKUP($A42,'Import OffPeak'!$A$3:BR$99,65,FALSE())-VLOOKUP($A42,'Import OffPeak change'!$A$106:BR$202,65,FALSE())))</f>
        <v>0</v>
      </c>
      <c r="BN42" s="193" t="n">
        <f aca="false">IF(ISERROR(VLOOKUP($A42,'Import OffPeak'!$A$3:BS$99,66,FALSE())-VLOOKUP($A42,'Import OffPeak change'!$A$106:BS$202,66,FALSE())),0,(VLOOKUP($A42,'Import OffPeak'!$A$3:BS$99,66,FALSE())-VLOOKUP($A42,'Import OffPeak change'!$A$106:BS$202,66,FALSE())))</f>
        <v>0</v>
      </c>
      <c r="BO42" s="193" t="n">
        <f aca="false">IF(ISERROR(VLOOKUP($A42,'Import OffPeak'!$A$3:BT$99,67,FALSE())-VLOOKUP($A42,'Import OffPeak change'!$A$106:BT$202,67,FALSE())),0,(VLOOKUP($A42,'Import OffPeak'!$A$3:BT$99,67,FALSE())-VLOOKUP($A42,'Import OffPeak change'!$A$106:BT$202,67,FALSE())))</f>
        <v>0</v>
      </c>
      <c r="BP42" s="193" t="n">
        <f aca="false">IF(ISERROR(VLOOKUP($A42,'Import OffPeak'!$A$3:BU$99,68,FALSE())-VLOOKUP($A42,'Import OffPeak change'!$A$106:BU$202,68,FALSE())),0,(VLOOKUP($A42,'Import OffPeak'!$A$3:BU$99,68,FALSE())-VLOOKUP($A42,'Import OffPeak change'!$A$106:BU$202,68,FALSE())))</f>
        <v>0</v>
      </c>
      <c r="BQ42" s="193" t="n">
        <f aca="false">IF(ISERROR(VLOOKUP($A42,'Import OffPeak'!$A$3:BV$99,69,FALSE())-VLOOKUP($A42,'Import OffPeak change'!$A$106:BV$202,69,FALSE())),0,(VLOOKUP($A42,'Import OffPeak'!$A$3:BV$99,69,FALSE())-VLOOKUP($A42,'Import OffPeak change'!$A$106:BV$202,69,FALSE())))</f>
        <v>0</v>
      </c>
      <c r="BR42" s="193" t="n">
        <f aca="false">IF(ISERROR(VLOOKUP($A42,'Import OffPeak'!$A$3:BW$99,70,FALSE())-VLOOKUP($A42,'Import OffPeak change'!$A$106:BW$202,70,FALSE())),0,(VLOOKUP($A42,'Import OffPeak'!$A$3:BW$99,70,FALSE())-VLOOKUP($A42,'Import OffPeak change'!$A$106:BW$202,70,FALSE())))</f>
        <v>0</v>
      </c>
      <c r="BS42" s="193" t="n">
        <f aca="false">IF(ISERROR(VLOOKUP($A42,'Import OffPeak'!$A$3:BX$99,71,FALSE())-VLOOKUP($A42,'Import OffPeak change'!$A$106:BX$202,71,FALSE())),0,(VLOOKUP($A42,'Import OffPeak'!$A$3:BX$99,71,FALSE())-VLOOKUP($A42,'Import OffPeak change'!$A$106:BX$202,71,FALSE())))</f>
        <v>0</v>
      </c>
      <c r="BT42" s="193" t="n">
        <f aca="false">IF(ISERROR(VLOOKUP($A42,'Import OffPeak'!$A$3:BY$99,72,FALSE())-VLOOKUP($A42,'Import OffPeak change'!$A$106:BY$202,72,FALSE())),0,(VLOOKUP($A42,'Import OffPeak'!$A$3:BY$99,72,FALSE())-VLOOKUP($A42,'Import OffPeak change'!$A$106:BY$202,72,FALSE())))</f>
        <v>0</v>
      </c>
      <c r="BU42" s="193" t="n">
        <f aca="false">IF(ISERROR(VLOOKUP($A42,'Import OffPeak'!$A$3:BZ$99,73,FALSE())-VLOOKUP($A42,'Import OffPeak change'!$A$106:BZ$202,73,FALSE())),0,(VLOOKUP($A42,'Import OffPeak'!$A$3:BZ$99,73,FALSE())-VLOOKUP($A42,'Import OffPeak change'!$A$106:BZ$202,73,FALSE())))</f>
        <v>0</v>
      </c>
      <c r="BV42" s="193" t="n">
        <f aca="false">IF(ISERROR(VLOOKUP($A42,'Import OffPeak'!$A$3:CA$99,74,FALSE())-VLOOKUP($A42,'Import OffPeak change'!$A$106:CA$202,74,FALSE())),0,(VLOOKUP($A42,'Import OffPeak'!$A$3:CA$99,74,FALSE())-VLOOKUP($A42,'Import OffPeak change'!$A$106:CA$202,74,FALSE())))</f>
        <v>0</v>
      </c>
      <c r="BW42" s="193" t="n">
        <f aca="false">IF(ISERROR(VLOOKUP($A42,'Import OffPeak'!$A$3:CB$99,75,FALSE())-VLOOKUP($A42,'Import OffPeak change'!$A$106:CB$202,75,FALSE())),0,(VLOOKUP($A42,'Import OffPeak'!$A$3:CB$99,75,FALSE())-VLOOKUP($A42,'Import OffPeak change'!$A$106:CB$202,75,FALSE())))</f>
        <v>0</v>
      </c>
      <c r="BX42" s="193" t="n">
        <f aca="false">IF(ISERROR(VLOOKUP($A42,'Import OffPeak'!$A$3:CC$99,76,FALSE())-VLOOKUP($A42,'Import OffPeak change'!$A$106:CC$202,76,FALSE())),0,(VLOOKUP($A42,'Import OffPeak'!$A$3:CC$99,76,FALSE())-VLOOKUP($A42,'Import OffPeak change'!$A$106:CC$202,76,FALSE())))</f>
        <v>0</v>
      </c>
      <c r="BY42" s="193" t="n">
        <f aca="false">IF(ISERROR(VLOOKUP($A42,'Import OffPeak'!$A$3:CD$99,77,FALSE())-VLOOKUP($A42,'Import OffPeak change'!$A$106:CD$202,77,FALSE())),0,(VLOOKUP($A42,'Import OffPeak'!$A$3:CD$99,77,FALSE())-VLOOKUP($A42,'Import OffPeak change'!$A$106:CD$202,77,FALSE())))</f>
        <v>0</v>
      </c>
      <c r="BZ42" s="193" t="n">
        <f aca="false">IF(ISERROR(VLOOKUP($A42,'Import OffPeak'!$A$3:CE$99,78,FALSE())-VLOOKUP($A42,'Import OffPeak change'!$A$106:CE$202,78,FALSE())),0,(VLOOKUP($A42,'Import OffPeak'!$A$3:CE$99,78,FALSE())-VLOOKUP($A42,'Import OffPeak change'!$A$106:CE$202,78,FALSE())))</f>
        <v>0</v>
      </c>
      <c r="CA42" s="193" t="n">
        <f aca="false">IF(ISERROR(VLOOKUP($A42,'Import OffPeak'!$A$3:CF$99,79,FALSE())-VLOOKUP($A42,'Import OffPeak change'!$A$106:CF$202,79,FALSE())),0,(VLOOKUP($A42,'Import OffPeak'!$A$3:CF$99,79,FALSE())-VLOOKUP($A42,'Import OffPeak change'!$A$106:CF$202,79,FALSE())))</f>
        <v>0</v>
      </c>
      <c r="CB42" s="193" t="n">
        <f aca="false">IF(ISERROR(VLOOKUP($A42,'Import OffPeak'!$A$3:CG$99,80,FALSE())-VLOOKUP($A42,'Import OffPeak change'!$A$106:CG$202,80,FALSE())),0,(VLOOKUP($A42,'Import OffPeak'!$A$3:CG$99,80,FALSE())-VLOOKUP($A42,'Import OffPeak change'!$A$106:CG$202,80,FALSE())))</f>
        <v>0</v>
      </c>
      <c r="CC42" s="193" t="n">
        <f aca="false">IF(ISERROR(VLOOKUP($A42,'Import OffPeak'!$A$3:CH$99,81,FALSE())-VLOOKUP($A42,'Import OffPeak change'!$A$106:CH$202,81,FALSE())),0,(VLOOKUP($A42,'Import OffPeak'!$A$3:CH$99,81,FALSE())-VLOOKUP($A42,'Import OffPeak change'!$A$106:CH$202,81,FALSE())))</f>
        <v>0</v>
      </c>
      <c r="CD42" s="193" t="n">
        <f aca="false">IF(ISERROR(VLOOKUP($A42,'Import OffPeak'!$A$3:CI$99,82,FALSE())-VLOOKUP($A42,'Import OffPeak change'!$A$106:CI$202,82,FALSE())),0,(VLOOKUP($A42,'Import OffPeak'!$A$3:CI$99,82,FALSE())-VLOOKUP($A42,'Import OffPeak change'!$A$106:CI$202,82,FALSE())))</f>
        <v>0</v>
      </c>
      <c r="CE42" s="193" t="n">
        <f aca="false">IF(ISERROR(VLOOKUP($A42,'Import OffPeak'!$A$3:CJ$99,83,FALSE())-VLOOKUP($A42,'Import OffPeak change'!$A$106:CJ$202,83,FALSE())),0,(VLOOKUP($A42,'Import OffPeak'!$A$3:CJ$99,83,FALSE())-VLOOKUP($A42,'Import OffPeak change'!$A$106:CJ$202,83,FALSE())))</f>
        <v>0</v>
      </c>
      <c r="CF42" s="193" t="n">
        <f aca="false">IF(ISERROR(VLOOKUP($A42,'Import OffPeak'!$A$3:CK$99,84,FALSE())-VLOOKUP($A42,'Import OffPeak change'!$A$106:CK$202,84,FALSE())),0,(VLOOKUP($A42,'Import OffPeak'!$A$3:CK$99,84,FALSE())-VLOOKUP($A42,'Import OffPeak change'!$A$106:CK$202,84,FALSE())))</f>
        <v>0</v>
      </c>
      <c r="CG42" s="193" t="n">
        <f aca="false">IF(ISERROR(VLOOKUP($A42,'Import OffPeak'!$A$3:CL$99,85,FALSE())-VLOOKUP($A42,'Import OffPeak change'!$A$106:CL$202,85,FALSE())),0,(VLOOKUP($A42,'Import OffPeak'!$A$3:CL$99,85,FALSE())-VLOOKUP($A42,'Import OffPeak change'!$A$106:CL$202,85,FALSE())))</f>
        <v>0</v>
      </c>
      <c r="CH42" s="193" t="n">
        <f aca="false">IF(ISERROR(VLOOKUP($A42,'Import OffPeak'!$A$3:CM$99,86,FALSE())-VLOOKUP($A42,'Import OffPeak change'!$A$106:CM$202,86,FALSE())),0,(VLOOKUP($A42,'Import OffPeak'!$A$3:CM$99,86,FALSE())-VLOOKUP($A42,'Import OffPeak change'!$A$106:CM$202,86,FALSE())))</f>
        <v>0</v>
      </c>
      <c r="CI42" s="193" t="n">
        <f aca="false">IF(ISERROR(VLOOKUP($A42,'Import OffPeak'!$A$3:CN$99,87,FALSE())-VLOOKUP($A42,'Import OffPeak change'!$A$106:CN$202,87,FALSE())),0,(VLOOKUP($A42,'Import OffPeak'!$A$3:CN$99,87,FALSE())-VLOOKUP($A42,'Import OffPeak change'!$A$106:CN$202,87,FALSE())))</f>
        <v>0</v>
      </c>
      <c r="CJ42" s="193" t="n">
        <f aca="false">IF(ISERROR(VLOOKUP($A42,'Import OffPeak'!$A$3:CO$99,88,FALSE())-VLOOKUP($A42,'Import OffPeak change'!$A$106:CO$202,88,FALSE())),0,(VLOOKUP($A42,'Import OffPeak'!$A$3:CO$99,88,FALSE())-VLOOKUP($A42,'Import OffPeak change'!$A$106:CO$202,88,FALSE())))</f>
        <v>0</v>
      </c>
      <c r="CK42" s="193" t="n">
        <f aca="false">IF(ISERROR(VLOOKUP($A42,'Import OffPeak'!$A$3:CP$99,89,FALSE())-VLOOKUP($A42,'Import OffPeak change'!$A$106:CP$202,89,FALSE())),0,(VLOOKUP($A42,'Import OffPeak'!$A$3:CP$99,89,FALSE())-VLOOKUP($A42,'Import OffPeak change'!$A$106:CP$202,89,FALSE())))</f>
        <v>0</v>
      </c>
      <c r="CL42" s="193" t="n">
        <f aca="false">IF(ISERROR(VLOOKUP($A42,'Import OffPeak'!$A$3:CQ$99,90,FALSE())-VLOOKUP($A42,'Import OffPeak change'!$A$106:CQ$202,90,FALSE())),0,(VLOOKUP($A42,'Import OffPeak'!$A$3:CQ$99,90,FALSE())-VLOOKUP($A42,'Import OffPeak change'!$A$106:CQ$202,90,FALSE())))</f>
        <v>0</v>
      </c>
      <c r="CM42" s="193" t="n">
        <f aca="false">IF(ISERROR(VLOOKUP($A42,'Import OffPeak'!$A$3:CR$99,91,FALSE())-VLOOKUP($A42,'Import OffPeak change'!$A$106:CR$202,91,FALSE())),0,(VLOOKUP($A42,'Import OffPeak'!$A$3:CR$99,91,FALSE())-VLOOKUP($A42,'Import OffPeak change'!$A$106:CR$202,91,FALSE())))</f>
        <v>0</v>
      </c>
      <c r="CN42" s="193" t="n">
        <f aca="false">IF(ISERROR(VLOOKUP($A42,'Import OffPeak'!$A$3:CS$99,92,FALSE())-VLOOKUP($A42,'Import OffPeak change'!$A$106:CS$202,92,FALSE())),0,(VLOOKUP($A42,'Import OffPeak'!$A$3:CS$99,92,FALSE())-VLOOKUP($A42,'Import OffPeak change'!$A$106:CS$202,92,FALSE())))</f>
        <v>0</v>
      </c>
      <c r="CO42" s="193" t="n">
        <f aca="false">IF(ISERROR(VLOOKUP($A42,'Import OffPeak'!$A$3:CT$99,93,FALSE())-VLOOKUP($A42,'Import OffPeak change'!$A$106:CT$202,93,FALSE())),0,(VLOOKUP($A42,'Import OffPeak'!$A$3:CT$99,93,FALSE())-VLOOKUP($A42,'Import OffPeak change'!$A$106:CT$202,93,FALSE())))</f>
        <v>0</v>
      </c>
      <c r="CP42" s="193" t="n">
        <f aca="false">IF(ISERROR(VLOOKUP($A42,'Import OffPeak'!$A$3:CU$99,94,FALSE())-VLOOKUP($A42,'Import OffPeak change'!$A$106:CU$202,94,FALSE())),0,(VLOOKUP($A42,'Import OffPeak'!$A$3:CU$99,94,FALSE())-VLOOKUP($A42,'Import OffPeak change'!$A$106:CU$202,94,FALSE())))</f>
        <v>0</v>
      </c>
      <c r="CQ42" s="193" t="n">
        <f aca="false">IF(ISERROR(VLOOKUP($A42,'Import OffPeak'!$A$3:CV$99,95,FALSE())-VLOOKUP($A42,'Import OffPeak change'!$A$106:CV$202,95,FALSE())),0,(VLOOKUP($A42,'Import OffPeak'!$A$3:CV$99,95,FALSE())-VLOOKUP($A42,'Import OffPeak change'!$A$106:CV$202,95,FALSE())))</f>
        <v>0</v>
      </c>
      <c r="CR42" s="193" t="n">
        <f aca="false">IF(ISERROR(VLOOKUP($A42,'Import OffPeak'!$A$3:CW$99,96,FALSE())-VLOOKUP($A42,'Import OffPeak change'!$A$106:CW$202,96,FALSE())),0,(VLOOKUP($A42,'Import OffPeak'!$A$3:CW$99,96,FALSE())-VLOOKUP($A42,'Import OffPeak change'!$A$106:CW$202,96,FALSE())))</f>
        <v>0</v>
      </c>
      <c r="CS42" s="193" t="n">
        <f aca="false">IF(ISERROR(VLOOKUP($A42,'Import OffPeak'!$A$3:CX$99,97,FALSE())-VLOOKUP($A42,'Import OffPeak change'!$A$106:CX$202,97,FALSE())),0,(VLOOKUP($A42,'Import OffPeak'!$A$3:CX$99,97,FALSE())-VLOOKUP($A42,'Import OffPeak change'!$A$106:CX$202,97,FALSE())))</f>
        <v>0</v>
      </c>
      <c r="CT42" s="193" t="n">
        <f aca="false">IF(ISERROR(VLOOKUP($A42,'Import OffPeak'!$A$3:CY$99,98,FALSE())-VLOOKUP($A42,'Import OffPeak change'!$A$106:CY$202,98,FALSE())),0,(VLOOKUP($A42,'Import OffPeak'!$A$3:CY$99,98,FALSE())-VLOOKUP($A42,'Import OffPeak change'!$A$106:CY$202,98,FALSE())))</f>
        <v>0</v>
      </c>
      <c r="CU42" s="193" t="n">
        <f aca="false">IF(ISERROR(VLOOKUP($A42,'Import OffPeak'!$A$3:CZ$99,99,FALSE())-VLOOKUP($A42,'Import OffPeak change'!$A$106:CZ$202,99,FALSE())),0,(VLOOKUP($A42,'Import OffPeak'!$A$3:CZ$99,99,FALSE())-VLOOKUP($A42,'Import OffPeak change'!$A$106:CZ$202,99,FALSE())))</f>
        <v>0</v>
      </c>
      <c r="CV42" s="193" t="n">
        <f aca="false">IF(ISERROR(VLOOKUP($A42,'Import OffPeak'!$A$3:DA$99,100,FALSE())-VLOOKUP($A42,'Import OffPeak change'!$A$106:DA$202,100,FALSE())),0,(VLOOKUP($A42,'Import OffPeak'!$A$3:DA$99,100,FALSE())-VLOOKUP($A42,'Import OffPeak change'!$A$106:DA$202,100,FALSE())))</f>
        <v>0</v>
      </c>
      <c r="CW42" s="193" t="n">
        <f aca="false">IF(ISERROR(VLOOKUP($A42,'Import OffPeak'!$A$3:DB$99,101,FALSE())-VLOOKUP($A42,'Import OffPeak change'!$A$106:DB$202,101,FALSE())),0,(VLOOKUP($A42,'Import OffPeak'!$A$3:DB$99,101,FALSE())-VLOOKUP($A42,'Import OffPeak change'!$A$106:DB$202,101,FALSE())))</f>
        <v>0</v>
      </c>
      <c r="CX42" s="193" t="n">
        <f aca="false">IF(ISERROR(VLOOKUP($A42,'Import OffPeak'!$A$3:DC$99,102,FALSE())-VLOOKUP($A42,'Import OffPeak change'!$A$106:DC$202,102,FALSE())),0,(VLOOKUP($A42,'Import OffPeak'!$A$3:DC$99,102,FALSE())-VLOOKUP($A42,'Import OffPeak change'!$A$106:DC$202,102,FALSE())))</f>
        <v>0</v>
      </c>
      <c r="CY42" s="193" t="n">
        <f aca="false">IF(ISERROR(VLOOKUP($A42,'Import OffPeak'!$A$3:DD$99,103,FALSE())-VLOOKUP($A42,'Import OffPeak change'!$A$106:DD$202,103,FALSE())),0,(VLOOKUP($A42,'Import OffPeak'!$A$3:DD$99,103,FALSE())-VLOOKUP($A42,'Import OffPeak change'!$A$106:DD$202,103,FALSE())))</f>
        <v>0</v>
      </c>
      <c r="CZ42" s="193" t="n">
        <f aca="false">IF(ISERROR(VLOOKUP($A42,'Import OffPeak'!$A$3:DE$99,104,FALSE())-VLOOKUP($A42,'Import OffPeak change'!$A$106:DE$202,104,FALSE())),0,(VLOOKUP($A42,'Import OffPeak'!$A$3:DE$99,104,FALSE())-VLOOKUP($A42,'Import OffPeak change'!$A$106:DE$202,104,FALSE())))</f>
        <v>0</v>
      </c>
      <c r="DA42" s="193" t="n">
        <f aca="false">IF(ISERROR(VLOOKUP($A42,'Import OffPeak'!$A$3:DF$99,105,FALSE())-VLOOKUP($A42,'Import OffPeak change'!$A$106:DF$202,105,FALSE())),0,(VLOOKUP($A42,'Import OffPeak'!$A$3:DF$99,105,FALSE())-VLOOKUP($A42,'Import OffPeak change'!$A$106:DF$202,105,FALSE())))</f>
        <v>0</v>
      </c>
      <c r="DB42" s="193" t="n">
        <f aca="false">IF(ISERROR(VLOOKUP($A42,'Import OffPeak'!$A$3:DG$99,106,FALSE())-VLOOKUP($A42,'Import OffPeak change'!$A$106:DG$202,106,FALSE())),0,(VLOOKUP($A42,'Import OffPeak'!$A$3:DG$99,106,FALSE())-VLOOKUP($A42,'Import OffPeak change'!$A$106:DG$202,106,FALSE())))</f>
        <v>0</v>
      </c>
      <c r="DC42" s="193" t="n">
        <f aca="false">IF(ISERROR(VLOOKUP($A42,'Import OffPeak'!$A$3:DH$99,107,FALSE())-VLOOKUP($A42,'Import OffPeak change'!$A$106:DH$202,107,FALSE())),0,(VLOOKUP($A42,'Import OffPeak'!$A$3:DH$99,107,FALSE())-VLOOKUP($A42,'Import OffPeak change'!$A$106:DH$202,107,FALSE())))</f>
        <v>0</v>
      </c>
      <c r="DD42" s="193" t="n">
        <f aca="false">IF(ISERROR(VLOOKUP($A42,'Import OffPeak'!$A$3:DI$99,108,FALSE())-VLOOKUP($A42,'Import OffPeak change'!$A$106:DI$202,108,FALSE())),0,(VLOOKUP($A42,'Import OffPeak'!$A$3:DI$99,108,FALSE())-VLOOKUP($A42,'Import OffPeak change'!$A$106:DI$202,108,FALSE())))</f>
        <v>0</v>
      </c>
      <c r="DE42" s="193" t="n">
        <f aca="false">IF(ISERROR(VLOOKUP($A42,'Import OffPeak'!$A$3:DJ$99,109,FALSE())-VLOOKUP($A42,'Import OffPeak change'!$A$106:DJ$202,109,FALSE())),0,(VLOOKUP($A42,'Import OffPeak'!$A$3:DJ$99,109,FALSE())-VLOOKUP($A42,'Import OffPeak change'!$A$106:DJ$202,109,FALSE())))</f>
        <v>0</v>
      </c>
      <c r="DF42" s="193" t="n">
        <f aca="false">IF(ISERROR(VLOOKUP($A42,'Import OffPeak'!$A$3:DK$99,110,FALSE())-VLOOKUP($A42,'Import OffPeak change'!$A$106:DK$202,110,FALSE())),0,(VLOOKUP($A42,'Import OffPeak'!$A$3:DK$99,110,FALSE())-VLOOKUP($A42,'Import OffPeak change'!$A$106:DK$202,110,FALSE())))</f>
        <v>0</v>
      </c>
      <c r="DG42" s="193" t="n">
        <f aca="false">IF(ISERROR(VLOOKUP($A42,'Import OffPeak'!$A$3:DL$99,111,FALSE())-VLOOKUP($A42,'Import OffPeak change'!$A$106:DL$202,111,FALSE())),0,(VLOOKUP($A42,'Import OffPeak'!$A$3:DL$99,111,FALSE())-VLOOKUP($A42,'Import OffPeak change'!$A$106:DL$202,111,FALSE())))</f>
        <v>0</v>
      </c>
      <c r="DH42" s="193" t="n">
        <f aca="false">IF(ISERROR(VLOOKUP($A42,'Import OffPeak'!$A$3:DM$99,112,FALSE())-VLOOKUP($A42,'Import OffPeak change'!$A$106:DM$202,112,FALSE())),0,(VLOOKUP($A42,'Import OffPeak'!$A$3:DM$99,112,FALSE())-VLOOKUP($A42,'Import OffPeak change'!$A$106:DM$202,112,FALSE())))</f>
        <v>0</v>
      </c>
      <c r="DI42" s="193" t="n">
        <f aca="false">IF(ISERROR(VLOOKUP($A42,'Import OffPeak'!$A$3:DN$99,113,FALSE())-VLOOKUP($A42,'Import OffPeak change'!$A$106:DN$202,113,FALSE())),0,(VLOOKUP($A42,'Import OffPeak'!$A$3:DN$99,113,FALSE())-VLOOKUP($A42,'Import OffPeak change'!$A$106:DN$202,113,FALSE())))</f>
        <v>0</v>
      </c>
      <c r="DJ42" s="193" t="n">
        <f aca="false">IF(ISERROR(VLOOKUP($A42,'Import OffPeak'!$A$3:DO$99,114,FALSE())-VLOOKUP($A42,'Import OffPeak change'!$A$106:DO$202,114,FALSE())),0,(VLOOKUP($A42,'Import OffPeak'!$A$3:DO$99,114,FALSE())-VLOOKUP($A42,'Import OffPeak change'!$A$106:DO$202,114,FALSE())))</f>
        <v>0</v>
      </c>
      <c r="DK42" s="193" t="n">
        <f aca="false">IF(ISERROR(VLOOKUP($A42,'Import OffPeak'!$A$3:DP$99,115,FALSE())-VLOOKUP($A42,'Import OffPeak change'!$A$106:DP$202,115,FALSE())),0,(VLOOKUP($A42,'Import OffPeak'!$A$3:DP$99,115,FALSE())-VLOOKUP($A42,'Import OffPeak change'!$A$106:DP$202,115,FALSE())))</f>
        <v>0</v>
      </c>
      <c r="DL42" s="193" t="n">
        <f aca="false">IF(ISERROR(VLOOKUP($A42,'Import OffPeak'!$A$3:DQ$99,116,FALSE())-VLOOKUP($A42,'Import OffPeak change'!$A$106:DQ$202,116,FALSE())),0,(VLOOKUP($A42,'Import OffPeak'!$A$3:DQ$99,116,FALSE())-VLOOKUP($A42,'Import OffPeak change'!$A$106:DQ$202,116,FALSE())))</f>
        <v>0</v>
      </c>
      <c r="DM42" s="193" t="n">
        <f aca="false">IF(ISERROR(VLOOKUP($A42,'Import OffPeak'!$A$3:DR$99,117,FALSE())-VLOOKUP($A42,'Import OffPeak change'!$A$106:DR$202,117,FALSE())),0,(VLOOKUP($A42,'Import OffPeak'!$A$3:DR$99,117,FALSE())-VLOOKUP($A42,'Import OffPeak change'!$A$106:DR$202,117,FALSE())))</f>
        <v>0</v>
      </c>
      <c r="DN42" s="193" t="n">
        <f aca="false">IF(ISERROR(VLOOKUP($A42,'Import OffPeak'!$A$3:DS$99,118,FALSE())-VLOOKUP($A42,'Import OffPeak change'!$A$106:DS$202,118,FALSE())),0,(VLOOKUP($A42,'Import OffPeak'!$A$3:DS$99,118,FALSE())-VLOOKUP($A42,'Import OffPeak change'!$A$106:DS$202,118,FALSE())))</f>
        <v>0</v>
      </c>
      <c r="DO42" s="193" t="n">
        <f aca="false">IF(ISERROR(VLOOKUP($A42,'Import OffPeak'!$A$3:DT$99,119,FALSE())-VLOOKUP($A42,'Import OffPeak change'!$A$106:DT$202,119,FALSE())),0,(VLOOKUP($A42,'Import OffPeak'!$A$3:DT$99,119,FALSE())-VLOOKUP($A42,'Import OffPeak change'!$A$106:DT$202,119,FALSE())))</f>
        <v>0</v>
      </c>
      <c r="DP42" s="193" t="n">
        <f aca="false">IF(ISERROR(VLOOKUP($A42,'Import OffPeak'!$A$3:DU$99,120,FALSE())-VLOOKUP($A42,'Import OffPeak change'!$A$106:DU$202,120,FALSE())),0,(VLOOKUP($A42,'Import OffPeak'!$A$3:DU$99,120,FALSE())-VLOOKUP($A42,'Import OffPeak change'!$A$106:DU$202,120,FALSE())))</f>
        <v>0</v>
      </c>
      <c r="DQ42" s="193" t="n">
        <f aca="false">IF(ISERROR(VLOOKUP($A42,'Import OffPeak'!$A$3:DV$99,121,FALSE())-VLOOKUP($A42,'Import OffPeak change'!$A$106:DV$202,121,FALSE())),0,(VLOOKUP($A42,'Import OffPeak'!$A$3:DV$99,121,FALSE())-VLOOKUP($A42,'Import OffPeak change'!$A$106:DV$202,121,FALSE())))</f>
        <v>0</v>
      </c>
      <c r="DR42" s="193" t="n">
        <f aca="false">IF(ISERROR(VLOOKUP($A42,'Import OffPeak'!$A$3:DW$99,122,FALSE())-VLOOKUP($A42,'Import OffPeak change'!$A$106:DW$202,122,FALSE())),0,(VLOOKUP($A42,'Import OffPeak'!$A$3:DW$99,122,FALSE())-VLOOKUP($A42,'Import OffPeak change'!$A$106:DW$202,122,FALSE())))</f>
        <v>0</v>
      </c>
      <c r="DS42" s="193" t="n">
        <f aca="false">IF(ISERROR(VLOOKUP($A42,'Import OffPeak'!$A$3:DX$99,123,FALSE())-VLOOKUP($A42,'Import OffPeak change'!$A$106:DX$202,123,FALSE())),0,(VLOOKUP($A42,'Import OffPeak'!$A$3:DX$99,123,FALSE())-VLOOKUP($A42,'Import OffPeak change'!$A$106:DX$202,123,FALSE())))</f>
        <v>0</v>
      </c>
      <c r="DT42" s="193" t="n">
        <f aca="false">IF(ISERROR(VLOOKUP($A42,'Import OffPeak'!$A$3:DY$99,124,FALSE())-VLOOKUP($A42,'Import OffPeak change'!$A$106:DY$202,124,FALSE())),0,(VLOOKUP($A42,'Import OffPeak'!$A$3:DY$99,124,FALSE())-VLOOKUP($A42,'Import OffPeak change'!$A$106:DY$202,124,FALSE())))</f>
        <v>0</v>
      </c>
      <c r="DU42" s="193" t="n">
        <f aca="false">IF(ISERROR(VLOOKUP($A42,'Import OffPeak'!$A$3:DZ$99,125,FALSE())-VLOOKUP($A42,'Import OffPeak change'!$A$106:DZ$202,125,FALSE())),0,(VLOOKUP($A42,'Import OffPeak'!$A$3:DZ$99,125,FALSE())-VLOOKUP($A42,'Import OffPeak change'!$A$106:DZ$202,125,FALSE())))</f>
        <v>0</v>
      </c>
      <c r="DV42" s="193" t="n">
        <f aca="false">IF(ISERROR(VLOOKUP($A42,'Import OffPeak'!$A$3:EA$99,126,FALSE())-VLOOKUP($A42,'Import OffPeak change'!$A$106:EA$202,126,FALSE())),0,(VLOOKUP($A42,'Import OffPeak'!$A$3:EA$99,126,FALSE())-VLOOKUP($A42,'Import OffPeak change'!$A$106:EA$202,126,FALSE())))</f>
        <v>0</v>
      </c>
      <c r="DW42" s="193" t="n">
        <f aca="false">IF(ISERROR(VLOOKUP($A42,'Import OffPeak'!$A$3:EB$99,127,FALSE())-VLOOKUP($A42,'Import OffPeak change'!$A$106:EB$202,127,FALSE())),0,(VLOOKUP($A42,'Import OffPeak'!$A$3:EB$99,127,FALSE())-VLOOKUP($A42,'Import OffPeak change'!$A$106:EB$202,127,FALSE())))</f>
        <v>0</v>
      </c>
      <c r="DX42" s="193" t="n">
        <f aca="false">IF(ISERROR(VLOOKUP($A42,'Import OffPeak'!$A$3:EC$99,128,FALSE())-VLOOKUP($A42,'Import OffPeak change'!$A$106:EC$202,128,FALSE())),0,(VLOOKUP($A42,'Import OffPeak'!$A$3:EC$99,128,FALSE())-VLOOKUP($A42,'Import OffPeak change'!$A$106:EC$202,128,FALSE())))</f>
        <v>0</v>
      </c>
      <c r="DY42" s="193" t="n">
        <f aca="false">IF(ISERROR(VLOOKUP($A42,'Import OffPeak'!$A$3:ED$99,129,FALSE())-VLOOKUP($A42,'Import OffPeak change'!$A$106:ED$202,129,FALSE())),0,(VLOOKUP($A42,'Import OffPeak'!$A$3:ED$99,129,FALSE())-VLOOKUP($A42,'Import OffPeak change'!$A$106:ED$202,129,FALSE())))</f>
        <v>0</v>
      </c>
      <c r="DZ42" s="193" t="n">
        <f aca="false">IF(ISERROR(VLOOKUP($A42,'Import OffPeak'!$A$3:EE$99,130,FALSE())-VLOOKUP($A42,'Import OffPeak change'!$A$106:EE$202,130,FALSE())),0,(VLOOKUP($A42,'Import OffPeak'!$A$3:EE$99,130,FALSE())-VLOOKUP($A42,'Import OffPeak change'!$A$106:EE$202,130,FALSE())))</f>
        <v>0</v>
      </c>
      <c r="EA42" s="193" t="n">
        <f aca="false">IF(ISERROR(VLOOKUP($A42,'Import OffPeak'!$A$3:EF$99,131,FALSE())-VLOOKUP($A42,'Import OffPeak change'!$A$106:EF$202,131,FALSE())),0,(VLOOKUP($A42,'Import OffPeak'!$A$3:EF$99,131,FALSE())-VLOOKUP($A42,'Import OffPeak change'!$A$106:EF$202,131,FALSE())))</f>
        <v>0</v>
      </c>
      <c r="EB42" s="193" t="n">
        <f aca="false">IF(ISERROR(VLOOKUP($A42,'Import OffPeak'!$A$3:EG$99,132,FALSE())-VLOOKUP($A42,'Import OffPeak change'!$A$106:EG$202,132,FALSE())),0,(VLOOKUP($A42,'Import OffPeak'!$A$3:EG$99,132,FALSE())-VLOOKUP($A42,'Import OffPeak change'!$A$106:EG$202,132,FALSE())))</f>
        <v>0</v>
      </c>
      <c r="EC42" s="193" t="n">
        <f aca="false">IF(ISERROR(VLOOKUP($A42,'Import OffPeak'!$A$3:EH$99,133,FALSE())-VLOOKUP($A42,'Import OffPeak change'!$A$106:EH$202,133,FALSE())),0,(VLOOKUP($A42,'Import OffPeak'!$A$3:EH$99,133,FALSE())-VLOOKUP($A42,'Import OffPeak change'!$A$106:EH$202,133,FALSE())))</f>
        <v>0</v>
      </c>
      <c r="ED42" s="193" t="n">
        <f aca="false">IF(ISERROR(VLOOKUP($A42,'Import OffPeak'!$A$3:EI$99,134,FALSE())-VLOOKUP($A42,'Import OffPeak change'!$A$106:EI$202,134,FALSE())),0,(VLOOKUP($A42,'Import OffPeak'!$A$3:EI$99,134,FALSE())-VLOOKUP($A42,'Import OffPeak change'!$A$106:EI$202,134,FALSE())))</f>
        <v>0</v>
      </c>
      <c r="EE42" s="193" t="n">
        <f aca="false">IF(ISERROR(VLOOKUP($A42,'Import OffPeak'!$A$3:EJ$99,135,FALSE())-VLOOKUP($A42,'Import OffPeak change'!$A$106:EJ$202,135,FALSE())),0,(VLOOKUP($A42,'Import OffPeak'!$A$3:EJ$99,135,FALSE())-VLOOKUP($A42,'Import OffPeak change'!$A$106:EJ$202,135,FALSE())))</f>
        <v>0</v>
      </c>
      <c r="EF42" s="193" t="n">
        <f aca="false">IF(ISERROR(VLOOKUP($A42,'Import OffPeak'!$A$3:EK$99,136,FALSE())-VLOOKUP($A42,'Import OffPeak change'!$A$106:EK$202,136,FALSE())),0,(VLOOKUP($A42,'Import OffPeak'!$A$3:EK$99,136,FALSE())-VLOOKUP($A42,'Import OffPeak change'!$A$106:EK$202,136,FALSE())))</f>
        <v>0</v>
      </c>
      <c r="EG42" s="193" t="n">
        <f aca="false">IF(ISERROR(VLOOKUP($A42,'Import OffPeak'!$A$3:EL$99,137,FALSE())-VLOOKUP($A42,'Import OffPeak change'!$A$106:EL$202,137,FALSE())),0,(VLOOKUP($A42,'Import OffPeak'!$A$3:EL$99,137,FALSE())-VLOOKUP($A42,'Import OffPeak change'!$A$106:EL$202,137,FALSE())))</f>
        <v>0</v>
      </c>
      <c r="EH42" s="193" t="n">
        <f aca="false">IF(ISERROR(VLOOKUP($A42,'Import OffPeak'!$A$3:EM$99,138,FALSE())-VLOOKUP($A42,'Import OffPeak change'!$A$106:EM$202,138,FALSE())),0,(VLOOKUP($A42,'Import OffPeak'!$A$3:EM$99,138,FALSE())-VLOOKUP($A42,'Import OffPeak change'!$A$106:EM$202,138,FALSE())))</f>
        <v>0</v>
      </c>
      <c r="EI42" s="193" t="n">
        <f aca="false">IF(ISERROR(VLOOKUP($A42,'Import OffPeak'!$A$3:EN$99,139,FALSE())-VLOOKUP($A42,'Import OffPeak change'!$A$106:EN$202,139,FALSE())),0,(VLOOKUP($A42,'Import OffPeak'!$A$3:EN$99,139,FALSE())-VLOOKUP($A42,'Import OffPeak change'!$A$106:EN$202,139,FALSE())))</f>
        <v>0</v>
      </c>
      <c r="EJ42" s="193" t="n">
        <f aca="false">IF(ISERROR(VLOOKUP($A42,'Import OffPeak'!$A$3:EO$99,140,FALSE())-VLOOKUP($A42,'Import OffPeak change'!$A$106:EO$202,140,FALSE())),0,(VLOOKUP($A42,'Import OffPeak'!$A$3:EO$99,140,FALSE())-VLOOKUP($A42,'Import OffPeak change'!$A$106:EO$202,140,FALSE())))</f>
        <v>0</v>
      </c>
      <c r="EK42" s="193" t="n">
        <f aca="false">IF(ISERROR(VLOOKUP($A42,'Import OffPeak'!$A$3:EP$99,141,FALSE())-VLOOKUP($A42,'Import OffPeak change'!$A$106:EP$202,141,FALSE())),0,(VLOOKUP($A42,'Import OffPeak'!$A$3:EP$99,141,FALSE())-VLOOKUP($A42,'Import OffPeak change'!$A$106:EP$202,141,FALSE())))</f>
        <v>0</v>
      </c>
      <c r="EL42" s="193" t="n">
        <f aca="false">IF(ISERROR(VLOOKUP($A42,'Import OffPeak'!$A$3:EQ$99,142,FALSE())-VLOOKUP($A42,'Import OffPeak change'!$A$106:EQ$202,142,FALSE())),0,(VLOOKUP($A42,'Import OffPeak'!$A$3:EQ$99,142,FALSE())-VLOOKUP($A42,'Import OffPeak change'!$A$106:EQ$202,142,FALSE())))</f>
        <v>0</v>
      </c>
      <c r="EM42" s="193" t="n">
        <f aca="false">IF(ISERROR(VLOOKUP($A42,'Import OffPeak'!$A$3:ER$99,143,FALSE())-VLOOKUP($A42,'Import OffPeak change'!$A$106:ER$202,143,FALSE())),0,(VLOOKUP($A42,'Import OffPeak'!$A$3:ER$99,143,FALSE())-VLOOKUP($A42,'Import OffPeak change'!$A$106:ER$202,143,FALSE())))</f>
        <v>0</v>
      </c>
      <c r="EN42" s="193" t="n">
        <f aca="false">IF(ISERROR(VLOOKUP($A42,'Import OffPeak'!$A$3:ES$99,144,FALSE())-VLOOKUP($A42,'Import OffPeak change'!$A$106:ES$202,144,FALSE())),0,(VLOOKUP($A42,'Import OffPeak'!$A$3:ES$99,144,FALSE())-VLOOKUP($A42,'Import OffPeak change'!$A$106:ES$202,144,FALSE())))</f>
        <v>0</v>
      </c>
      <c r="EO42" s="193" t="n">
        <f aca="false">IF(ISERROR(VLOOKUP($A42,'Import OffPeak'!$A$3:ET$99,145,FALSE())-VLOOKUP($A42,'Import OffPeak change'!$A$106:ET$202,145,FALSE())),0,(VLOOKUP($A42,'Import OffPeak'!$A$3:ET$99,145,FALSE())-VLOOKUP($A42,'Import OffPeak change'!$A$106:ET$202,145,FALSE())))</f>
        <v>0</v>
      </c>
      <c r="EP42" s="193" t="n">
        <f aca="false">IF(ISERROR(VLOOKUP($A42,'Import OffPeak'!$A$3:EU$99,146,FALSE())-VLOOKUP($A42,'Import OffPeak change'!$A$106:EU$202,146,FALSE())),0,(VLOOKUP($A42,'Import OffPeak'!$A$3:EU$99,146,FALSE())-VLOOKUP($A42,'Import OffPeak change'!$A$106:EU$202,146,FALSE())))</f>
        <v>0</v>
      </c>
      <c r="EQ42" s="193" t="n">
        <f aca="false">IF(ISERROR(VLOOKUP($A42,'Import OffPeak'!$A$3:EV$99,147,FALSE())-VLOOKUP($A42,'Import OffPeak change'!$A$106:EV$202,147,FALSE())),0,(VLOOKUP($A42,'Import OffPeak'!$A$3:EV$99,147,FALSE())-VLOOKUP($A42,'Import OffPeak change'!$A$106:EV$202,147,FALSE())))</f>
        <v>0</v>
      </c>
      <c r="ER42" s="193" t="n">
        <f aca="false">IF(ISERROR(VLOOKUP($A42,'Import OffPeak'!$A$3:EW$99,148,FALSE())-VLOOKUP($A42,'Import OffPeak change'!$A$106:EW$202,148,FALSE())),0,(VLOOKUP($A42,'Import OffPeak'!$A$3:EW$99,148,FALSE())-VLOOKUP($A42,'Import OffPeak change'!$A$106:EW$202,148,FALSE())))</f>
        <v>0</v>
      </c>
      <c r="ES42" s="193" t="n">
        <f aca="false">IF(ISERROR(VLOOKUP($A42,'Import OffPeak'!$A$3:EX$99,149,FALSE())-VLOOKUP($A42,'Import OffPeak change'!$A$106:EX$202,149,FALSE())),0,(VLOOKUP($A42,'Import OffPeak'!$A$3:EX$99,149,FALSE())-VLOOKUP($A42,'Import OffPeak change'!$A$106:EX$202,149,FALSE())))</f>
        <v>0</v>
      </c>
      <c r="ET42" s="193" t="n">
        <f aca="false">IF(ISERROR(VLOOKUP($A42,'Import OffPeak'!$A$3:EY$99,150,FALSE())-VLOOKUP($A42,'Import OffPeak change'!$A$106:EY$202,150,FALSE())),0,(VLOOKUP($A42,'Import OffPeak'!$A$3:EY$99,150,FALSE())-VLOOKUP($A42,'Import OffPeak change'!$A$106:EY$202,150,FALSE())))</f>
        <v>0</v>
      </c>
      <c r="EU42" s="193" t="n">
        <f aca="false">IF(ISERROR(VLOOKUP($A42,'Import OffPeak'!$A$3:EZ$99,151,FALSE())-VLOOKUP($A42,'Import OffPeak change'!$A$106:EZ$202,151,FALSE())),0,(VLOOKUP($A42,'Import OffPeak'!$A$3:EZ$99,151,FALSE())-VLOOKUP($A42,'Import OffPeak change'!$A$106:EZ$202,151,FALSE())))</f>
        <v>0</v>
      </c>
      <c r="EV42" s="193" t="n">
        <f aca="false">IF(ISERROR(VLOOKUP($A42,'Import OffPeak'!$A$3:FA$99,152,FALSE())-VLOOKUP($A42,'Import OffPeak change'!$A$106:FA$202,152,FALSE())),0,(VLOOKUP($A42,'Import OffPeak'!$A$3:FA$99,152,FALSE())-VLOOKUP($A42,'Import OffPeak change'!$A$106:FA$202,152,FALSE())))</f>
        <v>0</v>
      </c>
      <c r="EW42" s="193" t="n">
        <f aca="false">IF(ISERROR(VLOOKUP($A42,'Import OffPeak'!$A$3:FB$99,153,FALSE())-VLOOKUP($A42,'Import OffPeak change'!$A$106:FB$202,153,FALSE())),0,(VLOOKUP($A42,'Import OffPeak'!$A$3:FB$99,153,FALSE())-VLOOKUP($A42,'Import OffPeak change'!$A$106:FB$202,153,FALSE())))</f>
        <v>0</v>
      </c>
      <c r="EX42" s="193" t="n">
        <f aca="false">IF(ISERROR(VLOOKUP($A42,'Import OffPeak'!$A$3:FC$99,154,FALSE())-VLOOKUP($A42,'Import OffPeak change'!$A$106:FC$202,154,FALSE())),0,(VLOOKUP($A42,'Import OffPeak'!$A$3:FC$99,154,FALSE())-VLOOKUP($A42,'Import OffPeak change'!$A$106:FC$202,154,FALSE())))</f>
        <v>0</v>
      </c>
      <c r="EY42" s="193" t="n">
        <f aca="false">IF(ISERROR(VLOOKUP($A42,'Import OffPeak'!$A$3:FD$99,155,FALSE())-VLOOKUP($A42,'Import OffPeak change'!$A$106:FD$202,155,FALSE())),0,(VLOOKUP($A42,'Import OffPeak'!$A$3:FD$99,155,FALSE())-VLOOKUP($A42,'Import OffPeak change'!$A$106:FD$202,155,FALSE())))</f>
        <v>0</v>
      </c>
      <c r="EZ42" s="193" t="n">
        <f aca="false">IF(ISERROR(VLOOKUP($A42,'Import OffPeak'!$A$3:FE$99,156,FALSE())-VLOOKUP($A42,'Import OffPeak change'!$A$106:FE$202,156,FALSE())),0,(VLOOKUP($A42,'Import OffPeak'!$A$3:FE$99,156,FALSE())-VLOOKUP($A42,'Import OffPeak change'!$A$106:FE$202,156,FALSE())))</f>
        <v>0</v>
      </c>
      <c r="FA42" s="193" t="n">
        <f aca="false">IF(ISERROR(VLOOKUP($A42,'Import OffPeak'!$A$3:FF$99,157,FALSE())-VLOOKUP($A42,'Import OffPeak change'!$A$106:FF$202,157,FALSE())),0,(VLOOKUP($A42,'Import OffPeak'!$A$3:FF$99,157,FALSE())-VLOOKUP($A42,'Import OffPeak change'!$A$106:FF$202,157,FALSE())))</f>
        <v>0</v>
      </c>
      <c r="FB42" s="193" t="n">
        <f aca="false">IF(ISERROR(VLOOKUP($A42,'Import OffPeak'!$A$3:FG$99,158,FALSE())-VLOOKUP($A42,'Import OffPeak change'!$A$106:FG$202,158,FALSE())),0,(VLOOKUP($A42,'Import OffPeak'!$A$3:FG$99,158,FALSE())-VLOOKUP($A42,'Import OffPeak change'!$A$106:FG$202,158,FALSE())))</f>
        <v>0</v>
      </c>
      <c r="FC42" s="193" t="n">
        <f aca="false">IF(ISERROR(VLOOKUP($A42,'Import OffPeak'!$A$3:FH$99,159,FALSE())-VLOOKUP($A42,'Import OffPeak change'!$A$106:FH$202,159,FALSE())),0,(VLOOKUP($A42,'Import OffPeak'!$A$3:FH$99,159,FALSE())-VLOOKUP($A42,'Import OffPeak change'!$A$106:FH$202,159,FALSE())))</f>
        <v>0</v>
      </c>
      <c r="FD42" s="193" t="n">
        <f aca="false">IF(ISERROR(VLOOKUP($A42,'Import OffPeak'!$A$3:FI$99,160,FALSE())-VLOOKUP($A42,'Import OffPeak change'!$A$106:FI$202,160,FALSE())),0,(VLOOKUP($A42,'Import OffPeak'!$A$3:FI$99,160,FALSE())-VLOOKUP($A42,'Import OffPeak change'!$A$106:FI$202,160,FALSE())))</f>
        <v>0</v>
      </c>
      <c r="FE42" s="193" t="n">
        <f aca="false">IF(ISERROR(VLOOKUP($A42,'Import OffPeak'!$A$3:FJ$99,161,FALSE())-VLOOKUP($A42,'Import OffPeak change'!$A$106:FJ$202,161,FALSE())),0,(VLOOKUP($A42,'Import OffPeak'!$A$3:FJ$99,161,FALSE())-VLOOKUP($A42,'Import OffPeak change'!$A$106:FJ$202,161,FALSE())))</f>
        <v>0</v>
      </c>
      <c r="FF42" s="193" t="n">
        <f aca="false">IF(ISERROR(VLOOKUP($A42,'Import OffPeak'!$A$3:FK$99,162,FALSE())-VLOOKUP($A42,'Import OffPeak change'!$A$106:FK$202,162,FALSE())),0,(VLOOKUP($A42,'Import OffPeak'!$A$3:FK$99,162,FALSE())-VLOOKUP($A42,'Import OffPeak change'!$A$106:FK$202,162,FALSE())))</f>
        <v>0</v>
      </c>
      <c r="FG42" s="193" t="n">
        <f aca="false">IF(ISERROR(VLOOKUP($A42,'Import OffPeak'!$A$3:FL$99,163,FALSE())-VLOOKUP($A42,'Import OffPeak change'!$A$106:FL$202,163,FALSE())),0,(VLOOKUP($A42,'Import OffPeak'!$A$3:FL$99,163,FALSE())-VLOOKUP($A42,'Import OffPeak change'!$A$106:FL$202,163,FALSE())))</f>
        <v>0</v>
      </c>
      <c r="FH42" s="193" t="n">
        <f aca="false">IF(ISERROR(VLOOKUP($A42,'Import OffPeak'!$A$3:FM$99,164,FALSE())-VLOOKUP($A42,'Import OffPeak change'!$A$106:FM$202,164,FALSE())),0,(VLOOKUP($A42,'Import OffPeak'!$A$3:FM$99,164,FALSE())-VLOOKUP($A42,'Import OffPeak change'!$A$106:FM$202,164,FALSE())))</f>
        <v>0</v>
      </c>
      <c r="FI42" s="193" t="n">
        <f aca="false">IF(ISERROR(VLOOKUP($A42,'Import OffPeak'!$A$3:FN$99,165,FALSE())-VLOOKUP($A42,'Import OffPeak change'!$A$106:FN$202,165,FALSE())),0,(VLOOKUP($A42,'Import OffPeak'!$A$3:FN$99,165,FALSE())-VLOOKUP($A42,'Import OffPeak change'!$A$106:FN$202,165,FALSE())))</f>
        <v>0</v>
      </c>
      <c r="FJ42" s="193" t="n">
        <f aca="false">IF(ISERROR(VLOOKUP($A42,'Import OffPeak'!$A$3:FO$99,166,FALSE())-VLOOKUP($A42,'Import OffPeak change'!$A$106:FO$202,166,FALSE())),0,(VLOOKUP($A42,'Import OffPeak'!$A$3:FO$99,166,FALSE())-VLOOKUP($A42,'Import OffPeak change'!$A$106:FO$202,166,FALSE())))</f>
        <v>0</v>
      </c>
      <c r="FK42" s="193" t="n">
        <f aca="false">IF(ISERROR(VLOOKUP($A42,'Import OffPeak'!$A$3:FP$99,167,FALSE())-VLOOKUP($A42,'Import OffPeak change'!$A$106:FP$202,167,FALSE())),0,(VLOOKUP($A42,'Import OffPeak'!$A$3:FP$99,167,FALSE())-VLOOKUP($A42,'Import OffPeak change'!$A$106:FP$202,167,FALSE())))</f>
        <v>0</v>
      </c>
      <c r="FL42" s="193" t="n">
        <f aca="false">IF(ISERROR(VLOOKUP($A42,'Import OffPeak'!$A$3:FQ$99,168,FALSE())-VLOOKUP($A42,'Import OffPeak change'!$A$106:FQ$202,168,FALSE())),0,(VLOOKUP($A42,'Import OffPeak'!$A$3:FQ$99,168,FALSE())-VLOOKUP($A42,'Import OffPeak change'!$A$106:FQ$202,168,FALSE())))</f>
        <v>0</v>
      </c>
      <c r="FM42" s="193" t="n">
        <f aca="false">IF(ISERROR(VLOOKUP($A42,'Import OffPeak'!$A$3:FR$99,169,FALSE())-VLOOKUP($A42,'Import OffPeak change'!$A$106:FR$202,169,FALSE())),0,(VLOOKUP($A42,'Import OffPeak'!$A$3:FR$99,169,FALSE())-VLOOKUP($A42,'Import OffPeak change'!$A$106:FR$202,169,FALSE())))</f>
        <v>0</v>
      </c>
      <c r="FN42" s="193" t="n">
        <f aca="false">IF(ISERROR(VLOOKUP($A42,'Import OffPeak'!$A$3:FS$99,170,FALSE())-VLOOKUP($A42,'Import OffPeak change'!$A$106:FS$202,170,FALSE())),0,(VLOOKUP($A42,'Import OffPeak'!$A$3:FS$99,170,FALSE())-VLOOKUP($A42,'Import OffPeak change'!$A$106:FS$202,170,FALSE())))</f>
        <v>0</v>
      </c>
      <c r="FO42" s="193" t="n">
        <f aca="false">IF(ISERROR(VLOOKUP($A42,'Import OffPeak'!$A$3:FT$99,171,FALSE())-VLOOKUP($A42,'Import OffPeak change'!$A$106:FT$202,171,FALSE())),0,(VLOOKUP($A42,'Import OffPeak'!$A$3:FT$99,171,FALSE())-VLOOKUP($A42,'Import OffPeak change'!$A$106:FT$202,171,FALSE())))</f>
        <v>0</v>
      </c>
      <c r="FP42" s="193" t="n">
        <f aca="false">IF(ISERROR(VLOOKUP($A42,'Import OffPeak'!$A$3:FU$99,172,FALSE())-VLOOKUP($A42,'Import OffPeak change'!$A$106:FU$202,172,FALSE())),0,(VLOOKUP($A42,'Import OffPeak'!$A$3:FU$99,172,FALSE())-VLOOKUP($A42,'Import OffPeak change'!$A$106:FU$202,172,FALSE())))</f>
        <v>0</v>
      </c>
      <c r="FQ42" s="193" t="n">
        <f aca="false">IF(ISERROR(VLOOKUP($A42,'Import OffPeak'!$A$3:FV$99,173,FALSE())-VLOOKUP($A42,'Import OffPeak change'!$A$106:FV$202,173,FALSE())),0,(VLOOKUP($A42,'Import OffPeak'!$A$3:FV$99,173,FALSE())-VLOOKUP($A42,'Import OffPeak change'!$A$106:FV$202,173,FALSE())))</f>
        <v>0</v>
      </c>
      <c r="FR42" s="193" t="n">
        <f aca="false">IF(ISERROR(VLOOKUP($A42,'Import OffPeak'!$A$3:FW$99,174,FALSE())-VLOOKUP($A42,'Import OffPeak change'!$A$106:FW$202,174,FALSE())),0,(VLOOKUP($A42,'Import OffPeak'!$A$3:FW$99,174,FALSE())-VLOOKUP($A42,'Import OffPeak change'!$A$106:FW$202,174,FALSE())))</f>
        <v>0</v>
      </c>
      <c r="FS42" s="193" t="n">
        <f aca="false">IF(ISERROR(VLOOKUP($A42,'Import OffPeak'!$A$3:FX$99,175,FALSE())-VLOOKUP($A42,'Import OffPeak change'!$A$106:FX$202,175,FALSE())),0,(VLOOKUP($A42,'Import OffPeak'!$A$3:FX$99,175,FALSE())-VLOOKUP($A42,'Import OffPeak change'!$A$106:FX$202,175,FALSE())))</f>
        <v>0</v>
      </c>
      <c r="FT42" s="193" t="n">
        <f aca="false">IF(ISERROR(VLOOKUP($A42,'Import OffPeak'!$A$3:FY$99,176,FALSE())-VLOOKUP($A42,'Import OffPeak change'!$A$106:FY$202,176,FALSE())),0,(VLOOKUP($A42,'Import OffPeak'!$A$3:FY$99,176,FALSE())-VLOOKUP($A42,'Import OffPeak change'!$A$106:FY$202,176,FALSE())))</f>
        <v>0</v>
      </c>
      <c r="FU42" s="193" t="n">
        <f aca="false">IF(ISERROR(VLOOKUP($A42,'Import OffPeak'!$A$3:FZ$99,177,FALSE())-VLOOKUP($A42,'Import OffPeak change'!$A$106:FZ$202,177,FALSE())),0,(VLOOKUP($A42,'Import OffPeak'!$A$3:FZ$99,177,FALSE())-VLOOKUP($A42,'Import OffPeak change'!$A$106:FZ$202,177,FALSE())))</f>
        <v>0</v>
      </c>
      <c r="FV42" s="193" t="n">
        <f aca="false">IF(ISERROR(VLOOKUP($A42,'Import OffPeak'!$A$3:GA$99,178,FALSE())-VLOOKUP($A42,'Import OffPeak change'!$A$106:GA$202,178,FALSE())),0,(VLOOKUP($A42,'Import OffPeak'!$A$3:GA$99,178,FALSE())-VLOOKUP($A42,'Import OffPeak change'!$A$106:GA$202,178,FALSE())))</f>
        <v>0</v>
      </c>
      <c r="FW42" s="193" t="n">
        <f aca="false">IF(ISERROR(VLOOKUP($A42,'Import OffPeak'!$A$3:GB$99,179,FALSE())-VLOOKUP($A42,'Import OffPeak change'!$A$106:GB$202,179,FALSE())),0,(VLOOKUP($A42,'Import OffPeak'!$A$3:GB$99,179,FALSE())-VLOOKUP($A42,'Import OffPeak change'!$A$106:GB$202,179,FALSE())))</f>
        <v>0</v>
      </c>
      <c r="FX42" s="193" t="n">
        <f aca="false">IF(ISERROR(VLOOKUP($A42,'Import OffPeak'!$A$3:GC$99,180,FALSE())-VLOOKUP($A42,'Import OffPeak change'!$A$106:GC$202,180,FALSE())),0,(VLOOKUP($A42,'Import OffPeak'!$A$3:GC$99,180,FALSE())-VLOOKUP($A42,'Import OffPeak change'!$A$106:GC$202,180,FALSE())))</f>
        <v>0</v>
      </c>
      <c r="FY42" s="193" t="n">
        <f aca="false">IF(ISERROR(VLOOKUP($A42,'Import OffPeak'!$A$3:GD$99,181,FALSE())-VLOOKUP($A42,'Import OffPeak change'!$A$106:GD$202,181,FALSE())),0,(VLOOKUP($A42,'Import OffPeak'!$A$3:GD$99,181,FALSE())-VLOOKUP($A42,'Import OffPeak change'!$A$106:GD$202,181,FALSE())))</f>
        <v>0</v>
      </c>
      <c r="FZ42" s="193" t="n">
        <f aca="false">IF(ISERROR(VLOOKUP($A42,'Import OffPeak'!$A$3:GE$99,182,FALSE())-VLOOKUP($A42,'Import OffPeak change'!$A$106:GE$202,182,FALSE())),0,(VLOOKUP($A42,'Import OffPeak'!$A$3:GE$99,182,FALSE())-VLOOKUP($A42,'Import OffPeak change'!$A$106:GE$202,182,FALSE())))</f>
        <v>0</v>
      </c>
      <c r="GA42" s="193" t="n">
        <f aca="false">IF(ISERROR(VLOOKUP($A42,'Import OffPeak'!$A$3:GF$99,183,FALSE())-VLOOKUP($A42,'Import OffPeak change'!$A$106:GF$202,183,FALSE())),0,(VLOOKUP($A42,'Import OffPeak'!$A$3:GF$99,183,FALSE())-VLOOKUP($A42,'Import OffPeak change'!$A$106:GF$202,183,FALSE())))</f>
        <v>0</v>
      </c>
      <c r="GB42" s="193" t="n">
        <f aca="false">IF(ISERROR(VLOOKUP($A42,'Import OffPeak'!$A$3:GG$99,184,FALSE())-VLOOKUP($A42,'Import OffPeak change'!$A$106:GG$202,184,FALSE())),0,(VLOOKUP($A42,'Import OffPeak'!$A$3:GG$99,184,FALSE())-VLOOKUP($A42,'Import OffPeak change'!$A$106:GG$202,184,FALSE())))</f>
        <v>0</v>
      </c>
      <c r="GC42" s="193" t="n">
        <f aca="false">IF(ISERROR(VLOOKUP($A42,'Import OffPeak'!$A$3:GH$99,185,FALSE())-VLOOKUP($A42,'Import OffPeak change'!$A$106:GH$202,185,FALSE())),0,(VLOOKUP($A42,'Import OffPeak'!$A$3:GH$99,185,FALSE())-VLOOKUP($A42,'Import OffPeak change'!$A$106:GH$202,185,FALSE())))</f>
        <v>0</v>
      </c>
      <c r="GD42" s="193" t="n">
        <f aca="false">IF(ISERROR(VLOOKUP($A42,'Import OffPeak'!$A$3:GI$99,186,FALSE())-VLOOKUP($A42,'Import OffPeak change'!$A$106:GI$202,186,FALSE())),0,(VLOOKUP($A42,'Import OffPeak'!$A$3:GI$99,186,FALSE())-VLOOKUP($A42,'Import OffPeak change'!$A$106:GI$202,186,FALSE())))</f>
        <v>0</v>
      </c>
      <c r="GE42" s="193" t="n">
        <f aca="false">IF(ISERROR(VLOOKUP($A42,'Import OffPeak'!$A$3:GJ$99,187,FALSE())-VLOOKUP($A42,'Import OffPeak change'!$A$106:GJ$202,187,FALSE())),0,(VLOOKUP($A42,'Import OffPeak'!$A$3:GJ$99,187,FALSE())-VLOOKUP($A42,'Import OffPeak change'!$A$106:GJ$202,187,FALSE())))</f>
        <v>0</v>
      </c>
      <c r="GF42" s="193" t="n">
        <f aca="false">IF(ISERROR(VLOOKUP($A42,'Import OffPeak'!$A$3:GK$99,188,FALSE())-VLOOKUP($A42,'Import OffPeak change'!$A$106:GK$202,188,FALSE())),0,(VLOOKUP($A42,'Import OffPeak'!$A$3:GK$99,188,FALSE())-VLOOKUP($A42,'Import OffPeak change'!$A$106:GK$202,188,FALSE())))</f>
        <v>0</v>
      </c>
      <c r="GG42" s="193" t="n">
        <f aca="false">IF(ISERROR(VLOOKUP($A42,'Import OffPeak'!$A$3:GL$99,189,FALSE())-VLOOKUP($A42,'Import OffPeak change'!$A$106:GL$202,189,FALSE())),0,(VLOOKUP($A42,'Import OffPeak'!$A$3:GL$99,189,FALSE())-VLOOKUP($A42,'Import OffPeak change'!$A$106:GL$202,189,FALSE())))</f>
        <v>0</v>
      </c>
      <c r="GH42" s="193" t="n">
        <f aca="false">IF(ISERROR(VLOOKUP($A42,'Import OffPeak'!$A$3:GM$99,190,FALSE())-VLOOKUP($A42,'Import OffPeak change'!$A$106:GM$202,190,FALSE())),0,(VLOOKUP($A42,'Import OffPeak'!$A$3:GM$99,190,FALSE())-VLOOKUP($A42,'Import OffPeak change'!$A$106:GM$202,190,FALSE())))</f>
        <v>0</v>
      </c>
      <c r="GI42" s="193" t="n">
        <f aca="false">IF(ISERROR(VLOOKUP($A42,'Import OffPeak'!$A$3:GN$99,191,FALSE())-VLOOKUP($A42,'Import OffPeak change'!$A$106:GN$202,191,FALSE())),0,(VLOOKUP($A42,'Import OffPeak'!$A$3:GN$99,191,FALSE())-VLOOKUP($A42,'Import OffPeak change'!$A$106:GN$202,191,FALSE())))</f>
        <v>0</v>
      </c>
      <c r="GJ42" s="193" t="n">
        <f aca="false">IF(ISERROR(VLOOKUP($A42,'Import OffPeak'!$A$3:GO$99,192,FALSE())-VLOOKUP($A42,'Import OffPeak change'!$A$106:GO$202,192,FALSE())),0,(VLOOKUP($A42,'Import OffPeak'!$A$3:GO$99,192,FALSE())-VLOOKUP($A42,'Import OffPeak change'!$A$106:GO$202,192,FALSE())))</f>
        <v>0</v>
      </c>
      <c r="GK42" s="193" t="n">
        <f aca="false">IF(ISERROR(VLOOKUP($A42,'Import OffPeak'!$A$3:GP$99,193,FALSE())-VLOOKUP($A42,'Import OffPeak change'!$A$106:GP$202,193,FALSE())),0,(VLOOKUP($A42,'Import OffPeak'!$A$3:GP$99,193,FALSE())-VLOOKUP($A42,'Import OffPeak change'!$A$106:GP$202,193,FALSE())))</f>
        <v>0</v>
      </c>
      <c r="GL42" s="193" t="n">
        <f aca="false">IF(ISERROR(VLOOKUP($A42,'Import OffPeak'!$A$3:GQ$99,194,FALSE())-VLOOKUP($A42,'Import OffPeak change'!$A$106:GQ$202,194,FALSE())),0,(VLOOKUP($A42,'Import OffPeak'!$A$3:GQ$99,194,FALSE())-VLOOKUP($A42,'Import OffPeak change'!$A$106:GQ$202,194,FALSE())))</f>
        <v>0</v>
      </c>
      <c r="GM42" s="193" t="n">
        <f aca="false">IF(ISERROR(VLOOKUP($A42,'Import OffPeak'!$A$3:GR$99,195,FALSE())-VLOOKUP($A42,'Import OffPeak change'!$A$106:GR$202,195,FALSE())),0,(VLOOKUP($A42,'Import OffPeak'!$A$3:GR$99,195,FALSE())-VLOOKUP($A42,'Import OffPeak change'!$A$106:GR$202,195,FALSE())))</f>
        <v>0</v>
      </c>
      <c r="GN42" s="193" t="n">
        <f aca="false">IF(ISERROR(VLOOKUP($A42,'Import OffPeak'!$A$3:GS$99,196,FALSE())-VLOOKUP($A42,'Import OffPeak change'!$A$106:GS$202,196,FALSE())),0,(VLOOKUP($A42,'Import OffPeak'!$A$3:GS$99,196,FALSE())-VLOOKUP($A42,'Import OffPeak change'!$A$106:GS$202,196,FALSE())))</f>
        <v>0</v>
      </c>
      <c r="GO42" s="193" t="n">
        <f aca="false">IF(ISERROR(VLOOKUP($A42,'Import OffPeak'!$A$3:GT$99,197,FALSE())-VLOOKUP($A42,'Import OffPeak change'!$A$106:GT$202,197,FALSE())),0,(VLOOKUP($A42,'Import OffPeak'!$A$3:GT$99,197,FALSE())-VLOOKUP($A42,'Import OffPeak change'!$A$106:GT$202,197,FALSE())))</f>
        <v>0</v>
      </c>
      <c r="GP42" s="193" t="n">
        <f aca="false">IF(ISERROR(VLOOKUP($A42,'Import OffPeak'!$A$3:GU$99,198,FALSE())-VLOOKUP($A42,'Import OffPeak change'!$A$106:GU$202,198,FALSE())),0,(VLOOKUP($A42,'Import OffPeak'!$A$3:GU$99,198,FALSE())-VLOOKUP($A42,'Import OffPeak change'!$A$106:GU$202,198,FALSE())))</f>
        <v>0</v>
      </c>
      <c r="GQ42" s="193" t="n">
        <f aca="false">IF(ISERROR(VLOOKUP($A42,'Import OffPeak'!$A$3:GV$99,199,FALSE())-VLOOKUP($A42,'Import OffPeak change'!$A$106:GV$202,199,FALSE())),0,(VLOOKUP($A42,'Import OffPeak'!$A$3:GV$99,199,FALSE())-VLOOKUP($A42,'Import OffPeak change'!$A$106:GV$202,199,FALSE())))</f>
        <v>0</v>
      </c>
      <c r="GR42" s="193" t="n">
        <f aca="false">IF(ISERROR(VLOOKUP($A42,'Import OffPeak'!$A$3:GW$99,200,FALSE())-VLOOKUP($A42,'Import OffPeak change'!$A$106:GW$202,200,FALSE())),0,(VLOOKUP($A42,'Import OffPeak'!$A$3:GW$99,200,FALSE())-VLOOKUP($A42,'Import OffPeak change'!$A$106:GW$202,200,FALSE())))</f>
        <v>0</v>
      </c>
      <c r="GS42" s="193" t="n">
        <f aca="false">IF(ISERROR(VLOOKUP($A42,'Import OffPeak'!$A$3:GX$99,201,FALSE())-VLOOKUP($A42,'Import OffPeak change'!$A$106:GX$202,201,FALSE())),0,(VLOOKUP($A42,'Import OffPeak'!$A$3:GX$99,201,FALSE())-VLOOKUP($A42,'Import OffPeak change'!$A$106:GX$202,201,FALSE())))</f>
        <v>0</v>
      </c>
      <c r="GT42" s="193" t="n">
        <f aca="false">IF(ISERROR(VLOOKUP($A42,'Import OffPeak'!$A$3:GY$99,202,FALSE())-VLOOKUP($A42,'Import OffPeak change'!$A$106:GY$202,202,FALSE())),0,(VLOOKUP($A42,'Import OffPeak'!$A$3:GY$99,202,FALSE())-VLOOKUP($A42,'Import OffPeak change'!$A$106:GY$202,202,FALSE())))</f>
        <v>0</v>
      </c>
      <c r="GU42" s="193" t="n">
        <f aca="false">IF(ISERROR(VLOOKUP($A42,'Import OffPeak'!$A$3:GZ$99,203,FALSE())-VLOOKUP($A42,'Import OffPeak change'!$A$106:GZ$202,203,FALSE())),0,(VLOOKUP($A42,'Import OffPeak'!$A$3:GZ$99,203,FALSE())-VLOOKUP($A42,'Import OffPeak change'!$A$106:GZ$202,203,FALSE())))</f>
        <v>0</v>
      </c>
      <c r="GV42" s="193" t="n">
        <f aca="false">IF(ISERROR(VLOOKUP($A42,'Import OffPeak'!$A$3:HA$99,204,FALSE())-VLOOKUP($A42,'Import OffPeak change'!$A$106:HA$202,204,FALSE())),0,(VLOOKUP($A42,'Import OffPeak'!$A$3:HA$99,204,FALSE())-VLOOKUP($A42,'Import OffPeak change'!$A$106:HA$202,204,FALSE())))</f>
        <v>0</v>
      </c>
      <c r="GW42" s="193" t="n">
        <f aca="false">IF(ISERROR(VLOOKUP($A42,'Import OffPeak'!$A$3:HB$99,205,FALSE())-VLOOKUP($A42,'Import OffPeak change'!$A$106:HB$202,205,FALSE())),0,(VLOOKUP($A42,'Import OffPeak'!$A$3:HB$99,205,FALSE())-VLOOKUP($A42,'Import OffPeak change'!$A$106:HB$202,205,FALSE())))</f>
        <v>0</v>
      </c>
      <c r="GX42" s="193" t="n">
        <f aca="false">IF(ISERROR(VLOOKUP($A42,'Import OffPeak'!$A$3:HC$99,206,FALSE())-VLOOKUP($A42,'Import OffPeak change'!$A$106:HC$202,206,FALSE())),0,(VLOOKUP($A42,'Import OffPeak'!$A$3:HC$99,206,FALSE())-VLOOKUP($A42,'Import OffPeak change'!$A$106:HC$202,206,FALSE())))</f>
        <v>0</v>
      </c>
      <c r="GY42" s="193" t="n">
        <f aca="false">IF(ISERROR(VLOOKUP($A42,'Import OffPeak'!$A$3:HD$99,207,FALSE())-VLOOKUP($A42,'Import OffPeak change'!$A$106:HD$202,207,FALSE())),0,(VLOOKUP($A42,'Import OffPeak'!$A$3:HD$99,207,FALSE())-VLOOKUP($A42,'Import OffPeak change'!$A$106:HD$202,207,FALSE())))</f>
        <v>0</v>
      </c>
      <c r="GZ42" s="193" t="n">
        <f aca="false">IF(ISERROR(VLOOKUP($A42,'Import OffPeak'!$A$3:HE$99,208,FALSE())-VLOOKUP($A42,'Import OffPeak change'!$A$106:HE$202,208,FALSE())),0,(VLOOKUP($A42,'Import OffPeak'!$A$3:HE$99,208,FALSE())-VLOOKUP($A42,'Import OffPeak change'!$A$106:HE$202,208,FALSE())))</f>
        <v>0</v>
      </c>
      <c r="HA42" s="193" t="n">
        <f aca="false">IF(ISERROR(VLOOKUP($A42,'Import OffPeak'!$A$3:HF$99,209,FALSE())-VLOOKUP($A42,'Import OffPeak change'!$A$106:HF$202,209,FALSE())),0,(VLOOKUP($A42,'Import OffPeak'!$A$3:HF$99,209,FALSE())-VLOOKUP($A42,'Import OffPeak change'!$A$106:HF$202,209,FALSE())))</f>
        <v>0</v>
      </c>
      <c r="HB42" s="193" t="n">
        <f aca="false">IF(ISERROR(VLOOKUP($A42,'Import OffPeak'!$A$3:HG$99,210,FALSE())-VLOOKUP($A42,'Import OffPeak change'!$A$106:HG$202,210,FALSE())),0,(VLOOKUP($A42,'Import OffPeak'!$A$3:HG$99,210,FALSE())-VLOOKUP($A42,'Import OffPeak change'!$A$106:HG$202,210,FALSE())))</f>
        <v>0</v>
      </c>
      <c r="HC42" s="193" t="n">
        <f aca="false">IF(ISERROR(VLOOKUP($A42,'Import OffPeak'!$A$3:HH$99,211,FALSE())-VLOOKUP($A42,'Import OffPeak change'!$A$106:HH$202,211,FALSE())),0,(VLOOKUP($A42,'Import OffPeak'!$A$3:HH$99,211,FALSE())-VLOOKUP($A42,'Import OffPeak change'!$A$106:HH$202,211,FALSE())))</f>
        <v>0</v>
      </c>
      <c r="HD42" s="193" t="n">
        <f aca="false">IF(ISERROR(VLOOKUP($A42,'Import OffPeak'!$A$3:HI$99,212,FALSE())-VLOOKUP($A42,'Import OffPeak change'!$A$106:HI$202,212,FALSE())),0,(VLOOKUP($A42,'Import OffPeak'!$A$3:HI$99,212,FALSE())-VLOOKUP($A42,'Import OffPeak change'!$A$106:HI$202,212,FALSE())))</f>
        <v>0</v>
      </c>
      <c r="HE42" s="193" t="n">
        <f aca="false">IF(ISERROR(VLOOKUP($A42,'Import OffPeak'!$A$3:HJ$99,213,FALSE())-VLOOKUP($A42,'Import OffPeak change'!$A$106:HJ$202,213,FALSE())),0,(VLOOKUP($A42,'Import OffPeak'!$A$3:HJ$99,213,FALSE())-VLOOKUP($A42,'Import OffPeak change'!$A$106:HJ$202,213,FALSE())))</f>
        <v>0</v>
      </c>
      <c r="HF42" s="193" t="n">
        <f aca="false">IF(ISERROR(VLOOKUP($A42,'Import OffPeak'!$A$3:HK$99,214,FALSE())-VLOOKUP($A42,'Import OffPeak change'!$A$106:HK$202,214,FALSE())),0,(VLOOKUP($A42,'Import OffPeak'!$A$3:HK$99,214,FALSE())-VLOOKUP($A42,'Import OffPeak change'!$A$106:HK$202,214,FALSE())))</f>
        <v>0</v>
      </c>
      <c r="HG42" s="193" t="n">
        <f aca="false">IF(ISERROR(VLOOKUP($A42,'Import OffPeak'!$A$3:HL$99,215,FALSE())-VLOOKUP($A42,'Import OffPeak change'!$A$106:HL$202,215,FALSE())),0,(VLOOKUP($A42,'Import OffPeak'!$A$3:HL$99,215,FALSE())-VLOOKUP($A42,'Import OffPeak change'!$A$106:HL$202,215,FALSE())))</f>
        <v>0</v>
      </c>
      <c r="HH42" s="193" t="n">
        <f aca="false">IF(ISERROR(VLOOKUP($A42,'Import OffPeak'!$A$3:HM$99,216,FALSE())-VLOOKUP($A42,'Import OffPeak change'!$A$106:HM$202,216,FALSE())),0,(VLOOKUP($A42,'Import OffPeak'!$A$3:HM$99,216,FALSE())-VLOOKUP($A42,'Import OffPeak change'!$A$106:HM$202,216,FALSE())))</f>
        <v>0</v>
      </c>
      <c r="HI42" s="193" t="n">
        <f aca="false">IF(ISERROR(VLOOKUP($A42,'Import OffPeak'!$A$3:HN$99,217,FALSE())-VLOOKUP($A42,'Import OffPeak change'!$A$106:HN$202,217,FALSE())),0,(VLOOKUP($A42,'Import OffPeak'!$A$3:HN$99,217,FALSE())-VLOOKUP($A42,'Import OffPeak change'!$A$106:HN$202,217,FALSE())))</f>
        <v>0</v>
      </c>
      <c r="HJ42" s="193" t="n">
        <f aca="false">IF(ISERROR(VLOOKUP($A42,'Import OffPeak'!$A$3:HO$99,218,FALSE())-VLOOKUP($A42,'Import OffPeak change'!$A$106:HO$202,218,FALSE())),0,(VLOOKUP($A42,'Import OffPeak'!$A$3:HO$99,218,FALSE())-VLOOKUP($A42,'Import OffPeak change'!$A$106:HO$202,218,FALSE())))</f>
        <v>0</v>
      </c>
      <c r="HK42" s="193" t="n">
        <f aca="false">IF(ISERROR(VLOOKUP($A42,'Import OffPeak'!$A$3:HP$99,219,FALSE())-VLOOKUP($A42,'Import OffPeak change'!$A$106:HP$202,219,FALSE())),0,(VLOOKUP($A42,'Import OffPeak'!$A$3:HP$99,219,FALSE())-VLOOKUP($A42,'Import OffPeak change'!$A$106:HP$202,219,FALSE())))</f>
        <v>0</v>
      </c>
      <c r="HL42" s="193" t="n">
        <f aca="false">IF(ISERROR(VLOOKUP($A42,'Import OffPeak'!$A$3:HQ$99,220,FALSE())-VLOOKUP($A42,'Import OffPeak change'!$A$106:HQ$202,220,FALSE())),0,(VLOOKUP($A42,'Import OffPeak'!$A$3:HQ$99,220,FALSE())-VLOOKUP($A42,'Import OffPeak change'!$A$106:HQ$202,220,FALSE())))</f>
        <v>0</v>
      </c>
      <c r="HM42" s="193" t="n">
        <f aca="false">IF(ISERROR(VLOOKUP($A42,'Import OffPeak'!$A$3:HR$99,221,FALSE())-VLOOKUP($A42,'Import OffPeak change'!$A$106:HR$202,221,FALSE())),0,(VLOOKUP($A42,'Import OffPeak'!$A$3:HR$99,221,FALSE())-VLOOKUP($A42,'Import OffPeak change'!$A$106:HR$202,221,FALSE())))</f>
        <v>0</v>
      </c>
      <c r="HN42" s="193" t="n">
        <f aca="false">IF(ISERROR(VLOOKUP($A42,'Import OffPeak'!$A$3:HS$99,222,FALSE())-VLOOKUP($A42,'Import OffPeak change'!$A$106:HS$202,222,FALSE())),0,(VLOOKUP($A42,'Import OffPeak'!$A$3:HS$99,222,FALSE())-VLOOKUP($A42,'Import OffPeak change'!$A$106:HS$202,222,FALSE())))</f>
        <v>0</v>
      </c>
      <c r="HO42" s="193" t="n">
        <f aca="false">IF(ISERROR(VLOOKUP($A42,'Import OffPeak'!$A$3:HT$99,223,FALSE())-VLOOKUP($A42,'Import OffPeak change'!$A$106:HT$202,223,FALSE())),0,(VLOOKUP($A42,'Import OffPeak'!$A$3:HT$99,223,FALSE())-VLOOKUP($A42,'Import OffPeak change'!$A$106:HT$202,223,FALSE())))</f>
        <v>0</v>
      </c>
      <c r="HP42" s="193" t="n">
        <f aca="false">IF(ISERROR(VLOOKUP($A42,'Import OffPeak'!$A$3:HU$99,224,FALSE())-VLOOKUP($A42,'Import OffPeak change'!$A$106:HU$202,224,FALSE())),0,(VLOOKUP($A42,'Import OffPeak'!$A$3:HU$99,224,FALSE())-VLOOKUP($A42,'Import OffPeak change'!$A$106:HU$202,224,FALSE())))</f>
        <v>0</v>
      </c>
      <c r="HQ42" s="193" t="n">
        <f aca="false">IF(ISERROR(VLOOKUP($A42,'Import OffPeak'!$A$3:HV$99,225,FALSE())-VLOOKUP($A42,'Import OffPeak change'!$A$106:HV$202,225,FALSE())),0,(VLOOKUP($A42,'Import OffPeak'!$A$3:HV$99,225,FALSE())-VLOOKUP($A42,'Import OffPeak change'!$A$106:HV$202,225,FALSE())))</f>
        <v>0</v>
      </c>
      <c r="HR42" s="193" t="n">
        <f aca="false">IF(ISERROR(VLOOKUP($A42,'Import OffPeak'!$A$3:HW$99,226,FALSE())-VLOOKUP($A42,'Import OffPeak change'!$A$106:HW$202,226,FALSE())),0,(VLOOKUP($A42,'Import OffPeak'!$A$3:HW$99,226,FALSE())-VLOOKUP($A42,'Import OffPeak change'!$A$106:HW$202,226,FALSE())))</f>
        <v>0</v>
      </c>
      <c r="HS42" s="193" t="n">
        <f aca="false">IF(ISERROR(VLOOKUP($A42,'Import OffPeak'!$A$3:HX$99,227,FALSE())-VLOOKUP($A42,'Import OffPeak change'!$A$106:HX$202,227,FALSE())),0,(VLOOKUP($A42,'Import OffPeak'!$A$3:HX$99,227,FALSE())-VLOOKUP($A42,'Import OffPeak change'!$A$106:HX$202,227,FALSE())))</f>
        <v>0</v>
      </c>
      <c r="HT42" s="193" t="n">
        <f aca="false">IF(ISERROR(VLOOKUP($A42,'Import OffPeak'!$A$3:HY$99,228,FALSE())-VLOOKUP($A42,'Import OffPeak change'!$A$106:HY$202,228,FALSE())),0,(VLOOKUP($A42,'Import OffPeak'!$A$3:HY$99,228,FALSE())-VLOOKUP($A42,'Import OffPeak change'!$A$106:HY$202,228,FALSE())))</f>
        <v>0</v>
      </c>
      <c r="HU42" s="193" t="n">
        <f aca="false">IF(ISERROR(VLOOKUP($A42,'Import OffPeak'!$A$3:HZ$99,229,FALSE())-VLOOKUP($A42,'Import OffPeak change'!$A$106:HZ$202,229,FALSE())),0,(VLOOKUP($A42,'Import OffPeak'!$A$3:HZ$99,229,FALSE())-VLOOKUP($A42,'Import OffPeak change'!$A$106:HZ$202,229,FALSE())))</f>
        <v>0</v>
      </c>
      <c r="HV42" s="193" t="n">
        <f aca="false">IF(ISERROR(VLOOKUP($A42,'Import OffPeak'!$A$3:IA$99,230,FALSE())-VLOOKUP($A42,'Import OffPeak change'!$A$106:IA$202,230,FALSE())),0,(VLOOKUP($A42,'Import OffPeak'!$A$3:IA$99,230,FALSE())-VLOOKUP($A42,'Import OffPeak change'!$A$106:IA$202,230,FALSE())))</f>
        <v>0</v>
      </c>
      <c r="HW42" s="193" t="n">
        <f aca="false">IF(ISERROR(VLOOKUP($A42,'Import OffPeak'!$A$3:IB$99,231,FALSE())-VLOOKUP($A42,'Import OffPeak change'!$A$106:IB$202,231,FALSE())),0,(VLOOKUP($A42,'Import OffPeak'!$A$3:IB$99,231,FALSE())-VLOOKUP($A42,'Import OffPeak change'!$A$106:IB$202,231,FALSE())))</f>
        <v>0</v>
      </c>
      <c r="HX42" s="193" t="n">
        <f aca="false">IF(ISERROR(VLOOKUP($A42,'Import OffPeak'!$A$3:IC$99,232,FALSE())-VLOOKUP($A42,'Import OffPeak change'!$A$106:IC$202,232,FALSE())),0,(VLOOKUP($A42,'Import OffPeak'!$A$3:IC$99,232,FALSE())-VLOOKUP($A42,'Import OffPeak change'!$A$106:IC$202,232,FALSE())))</f>
        <v>0</v>
      </c>
      <c r="HY42" s="193" t="n">
        <f aca="false">IF(ISERROR(VLOOKUP($A42,'Import OffPeak'!$A$3:ID$99,233,FALSE())-VLOOKUP($A42,'Import OffPeak change'!$A$106:ID$202,233,FALSE())),0,(VLOOKUP($A42,'Import OffPeak'!$A$3:ID$99,233,FALSE())-VLOOKUP($A42,'Import OffPeak change'!$A$106:ID$202,233,FALSE())))</f>
        <v>0</v>
      </c>
      <c r="HZ42" s="193" t="n">
        <f aca="false">IF(ISERROR(VLOOKUP($A42,'Import OffPeak'!$A$3:IE$99,234,FALSE())-VLOOKUP($A42,'Import OffPeak change'!$A$106:IE$202,234,FALSE())),0,(VLOOKUP($A42,'Import OffPeak'!$A$3:IE$99,234,FALSE())-VLOOKUP($A42,'Import OffPeak change'!$A$106:IE$202,234,FALSE())))</f>
        <v>0</v>
      </c>
      <c r="IA42" s="193" t="n">
        <f aca="false">IF(ISERROR(VLOOKUP($A42,'Import OffPeak'!$A$3:IF$99,235,FALSE())-VLOOKUP($A42,'Import OffPeak change'!$A$106:IF$202,235,FALSE())),0,(VLOOKUP($A42,'Import OffPeak'!$A$3:IF$99,235,FALSE())-VLOOKUP($A42,'Import OffPeak change'!$A$106:IF$202,235,FALSE())))</f>
        <v>0</v>
      </c>
      <c r="IB42" s="193" t="n">
        <f aca="false">IF(ISERROR(VLOOKUP($A42,'Import OffPeak'!$A$3:IG$99,236,FALSE())-VLOOKUP($A42,'Import OffPeak change'!$A$106:IG$202,236,FALSE())),0,(VLOOKUP($A42,'Import OffPeak'!$A$3:IG$99,236,FALSE())-VLOOKUP($A42,'Import OffPeak change'!$A$106:IG$202,236,FALSE())))</f>
        <v>0</v>
      </c>
      <c r="IC42" s="193" t="n">
        <f aca="false">IF(ISERROR(VLOOKUP($A42,'Import OffPeak'!$A$3:IH$99,237,FALSE())-VLOOKUP($A42,'Import OffPeak change'!$A$106:IH$202,237,FALSE())),0,(VLOOKUP($A42,'Import OffPeak'!$A$3:IH$99,237,FALSE())-VLOOKUP($A42,'Import OffPeak change'!$A$106:IH$202,237,FALSE())))</f>
        <v>0</v>
      </c>
      <c r="ID42" s="193" t="n">
        <f aca="false">IF(ISERROR(VLOOKUP($A42,'Import OffPeak'!$A$3:II$99,238,FALSE())-VLOOKUP($A42,'Import OffPeak change'!$A$106:II$202,238,FALSE())),0,(VLOOKUP($A42,'Import OffPeak'!$A$3:II$99,238,FALSE())-VLOOKUP($A42,'Import OffPeak change'!$A$106:II$202,238,FALSE())))</f>
        <v>0</v>
      </c>
      <c r="IE42" s="193" t="n">
        <f aca="false">IF(ISERROR(VLOOKUP($A42,'Import OffPeak'!$A$3:IJ$99,239,FALSE())-VLOOKUP($A42,'Import OffPeak change'!$A$106:IJ$202,239,FALSE())),0,(VLOOKUP($A42,'Import OffPeak'!$A$3:IJ$99,239,FALSE())-VLOOKUP($A42,'Import OffPeak change'!$A$106:IJ$202,239,FALSE())))</f>
        <v>0</v>
      </c>
    </row>
    <row r="43" customFormat="false" ht="12.75" hidden="false" customHeight="false" outlineLevel="0" collapsed="false">
      <c r="A43" s="201" t="str">
        <f aca="false">IF('Import OffPeak'!A40=0,"",'Import OffPeak'!A40)</f>
        <v>EPMI-CALSERV</v>
      </c>
      <c r="B43" s="193"/>
      <c r="C43" s="193"/>
      <c r="D43" s="193"/>
      <c r="E43" s="193"/>
      <c r="F43" s="193"/>
      <c r="G43" s="193" t="n">
        <f aca="false">IF(ISERROR(VLOOKUP($A43,'Import OffPeak'!$A$3:L$99,7,FALSE())-VLOOKUP($A43,'Import OffPeak change'!$A$106:L$202,7,FALSE())),0,(VLOOKUP($A43,'Import OffPeak'!$A$3:L$99,7,FALSE())-VLOOKUP($A43,'Import OffPeak change'!$A$106:L$202,7,FALSE())))</f>
        <v>0</v>
      </c>
      <c r="H43" s="193" t="n">
        <f aca="false">IF(ISERROR(VLOOKUP($A43,'Import OffPeak'!$A$3:M$99,8,FALSE())-VLOOKUP($A43,'Import OffPeak change'!$A$106:M$202,8,FALSE())),0,(VLOOKUP($A43,'Import OffPeak'!$A$3:M$99,8,FALSE())-VLOOKUP($A43,'Import OffPeak change'!$A$106:M$202,8,FALSE())))</f>
        <v>2036.08751294426</v>
      </c>
      <c r="I43" s="193" t="n">
        <f aca="false">IF(ISERROR(VLOOKUP($A43,'Import OffPeak'!$A$3:N$99,9,FALSE())-VLOOKUP($A43,'Import OffPeak change'!$A$106:N$202,9,FALSE())),0,(VLOOKUP($A43,'Import OffPeak'!$A$3:N$99,9,FALSE())-VLOOKUP($A43,'Import OffPeak change'!$A$106:N$202,9,FALSE())))</f>
        <v>-0.862153298826343</v>
      </c>
      <c r="J43" s="193" t="n">
        <f aca="false">IF(ISERROR(VLOOKUP($A43,'Import OffPeak'!$A$3:O$99,10,FALSE())-VLOOKUP($A43,'Import OffPeak change'!$A$106:O$202,10,FALSE())),0,(VLOOKUP($A43,'Import OffPeak'!$A$3:O$99,10,FALSE())-VLOOKUP($A43,'Import OffPeak change'!$A$106:O$202,10,FALSE())))</f>
        <v>-0.914361217259284</v>
      </c>
      <c r="K43" s="193" t="n">
        <f aca="false">IF(ISERROR(VLOOKUP($A43,'Import OffPeak'!$A$3:P$99,11,FALSE())-VLOOKUP($A43,'Import OffPeak change'!$A$106:P$202,11,FALSE())),0,(VLOOKUP($A43,'Import OffPeak'!$A$3:P$99,11,FALSE())-VLOOKUP($A43,'Import OffPeak change'!$A$106:P$202,11,FALSE())))</f>
        <v>-0.259817610540267</v>
      </c>
      <c r="L43" s="193" t="n">
        <f aca="false">IF(ISERROR(VLOOKUP($A43,'Import OffPeak'!$A$3:Q$99,12,FALSE())-VLOOKUP($A43,'Import OffPeak change'!$A$106:Q$202,12,FALSE())),0,(VLOOKUP($A43,'Import OffPeak'!$A$3:Q$99,12,FALSE())-VLOOKUP($A43,'Import OffPeak change'!$A$106:Q$202,12,FALSE())))</f>
        <v>-0.343325667040517</v>
      </c>
      <c r="M43" s="193" t="n">
        <f aca="false">IF(ISERROR(VLOOKUP($A43,'Import OffPeak'!$A$3:R$99,13,FALSE())-VLOOKUP($A43,'Import OffPeak change'!$A$106:R$202,13,FALSE())),0,(VLOOKUP($A43,'Import OffPeak'!$A$3:R$99,13,FALSE())-VLOOKUP($A43,'Import OffPeak change'!$A$106:R$202,13,FALSE())))</f>
        <v>-0.121810239419574</v>
      </c>
      <c r="N43" s="193" t="n">
        <f aca="false">IF(ISERROR(VLOOKUP($A43,'Import OffPeak'!$A$3:S$99,14,FALSE())-VLOOKUP($A43,'Import OffPeak change'!$A$106:S$202,14,FALSE())),0,(VLOOKUP($A43,'Import OffPeak'!$A$3:S$99,14,FALSE())-VLOOKUP($A43,'Import OffPeak change'!$A$106:S$202,14,FALSE())))</f>
        <v>0.146862650810363</v>
      </c>
      <c r="O43" s="193" t="n">
        <f aca="false">IF(ISERROR(VLOOKUP($A43,'Import OffPeak'!$A$3:T$99,15,FALSE())-VLOOKUP($A43,'Import OffPeak change'!$A$106:T$202,15,FALSE())),0,(VLOOKUP($A43,'Import OffPeak'!$A$3:T$99,15,FALSE())-VLOOKUP($A43,'Import OffPeak change'!$A$106:T$202,15,FALSE())))</f>
        <v>0.508164718541593</v>
      </c>
      <c r="P43" s="193" t="n">
        <f aca="false">IF(ISERROR(VLOOKUP($A43,'Import OffPeak'!$A$3:U$99,16,FALSE())-VLOOKUP($A43,'Import OffPeak change'!$A$106:U$202,16,FALSE())),0,(VLOOKUP($A43,'Import OffPeak'!$A$3:U$99,16,FALSE())-VLOOKUP($A43,'Import OffPeak change'!$A$106:U$202,16,FALSE())))</f>
        <v>0.84276852316998</v>
      </c>
      <c r="Q43" s="193" t="n">
        <f aca="false">IF(ISERROR(VLOOKUP($A43,'Import OffPeak'!$A$3:V$99,17,FALSE())-VLOOKUP($A43,'Import OffPeak change'!$A$106:V$202,17,FALSE())),0,(VLOOKUP($A43,'Import OffPeak'!$A$3:V$99,17,FALSE())-VLOOKUP($A43,'Import OffPeak change'!$A$106:V$202,17,FALSE())))</f>
        <v>1.22999428853018</v>
      </c>
      <c r="R43" s="193" t="n">
        <f aca="false">IF(ISERROR(VLOOKUP($A43,'Import OffPeak'!$A$3:W$99,18,FALSE())-VLOOKUP($A43,'Import OffPeak change'!$A$106:W$202,18,FALSE())),0,(VLOOKUP($A43,'Import OffPeak'!$A$3:W$99,18,FALSE())-VLOOKUP($A43,'Import OffPeak change'!$A$106:W$202,18,FALSE())))</f>
        <v>1.47584620629004</v>
      </c>
      <c r="S43" s="193" t="n">
        <f aca="false">IF(ISERROR(VLOOKUP($A43,'Import OffPeak'!$A$3:X$99,19,FALSE())-VLOOKUP($A43,'Import OffPeak change'!$A$106:X$202,19,FALSE())),0,(VLOOKUP($A43,'Import OffPeak'!$A$3:X$99,19,FALSE())-VLOOKUP($A43,'Import OffPeak change'!$A$106:X$202,19,FALSE())))</f>
        <v>2.03738443929069</v>
      </c>
      <c r="T43" s="193" t="n">
        <f aca="false">IF(ISERROR(VLOOKUP($A43,'Import OffPeak'!$A$3:Y$99,20,FALSE())-VLOOKUP($A43,'Import OffPeak change'!$A$106:Y$202,20,FALSE())),0,(VLOOKUP($A43,'Import OffPeak'!$A$3:Y$99,20,FALSE())-VLOOKUP($A43,'Import OffPeak change'!$A$106:Y$202,20,FALSE())))</f>
        <v>2.4979929336987</v>
      </c>
      <c r="U43" s="193" t="n">
        <f aca="false">IF(ISERROR(VLOOKUP($A43,'Import OffPeak'!$A$3:Z$99,21,FALSE())-VLOOKUP($A43,'Import OffPeak change'!$A$106:Z$202,21,FALSE())),0,(VLOOKUP($A43,'Import OffPeak'!$A$3:Z$99,21,FALSE())-VLOOKUP($A43,'Import OffPeak change'!$A$106:Z$202,21,FALSE())))</f>
        <v>2.49804378162025</v>
      </c>
      <c r="V43" s="193" t="n">
        <f aca="false">IF(ISERROR(VLOOKUP($A43,'Import OffPeak'!$A$3:AA$99,22,FALSE())-VLOOKUP($A43,'Import OffPeak change'!$A$106:AA$202,22,FALSE())),0,(VLOOKUP($A43,'Import OffPeak'!$A$3:AA$99,22,FALSE())-VLOOKUP($A43,'Import OffPeak change'!$A$106:AA$202,22,FALSE())))</f>
        <v>2.30190564994973</v>
      </c>
      <c r="W43" s="193" t="n">
        <f aca="false">IF(ISERROR(VLOOKUP($A43,'Import OffPeak'!$A$3:AB$99,23,FALSE())-VLOOKUP($A43,'Import OffPeak change'!$A$106:AB$202,23,FALSE())),0,(VLOOKUP($A43,'Import OffPeak'!$A$3:AB$99,23,FALSE())-VLOOKUP($A43,'Import OffPeak change'!$A$106:AB$202,23,FALSE())))</f>
        <v>1.16233007248002</v>
      </c>
      <c r="X43" s="193" t="n">
        <f aca="false">IF(ISERROR(VLOOKUP($A43,'Import OffPeak'!$A$3:AC$99,24,FALSE())-VLOOKUP($A43,'Import OffPeak change'!$A$106:AC$202,24,FALSE())),0,(VLOOKUP($A43,'Import OffPeak'!$A$3:AC$99,24,FALSE())-VLOOKUP($A43,'Import OffPeak change'!$A$106:AC$202,24,FALSE())))</f>
        <v>3.15461691100973</v>
      </c>
      <c r="Y43" s="193" t="n">
        <f aca="false">IF(ISERROR(VLOOKUP($A43,'Import OffPeak'!$A$3:AD$99,25,FALSE())-VLOOKUP($A43,'Import OffPeak change'!$A$106:AD$202,25,FALSE())),0,(VLOOKUP($A43,'Import OffPeak'!$A$3:AD$99,25,FALSE())-VLOOKUP($A43,'Import OffPeak change'!$A$106:AD$202,25,FALSE())))</f>
        <v>3.83792066732985</v>
      </c>
      <c r="Z43" s="193" t="n">
        <f aca="false">IF(ISERROR(VLOOKUP($A43,'Import OffPeak'!$A$3:AE$99,26,FALSE())-VLOOKUP($A43,'Import OffPeak change'!$A$106:AE$202,26,FALSE())),0,(VLOOKUP($A43,'Import OffPeak'!$A$3:AE$99,26,FALSE())-VLOOKUP($A43,'Import OffPeak change'!$A$106:AE$202,26,FALSE())))</f>
        <v>3.87785407087995</v>
      </c>
      <c r="AA43" s="193" t="n">
        <f aca="false">IF(ISERROR(VLOOKUP($A43,'Import OffPeak'!$A$3:AF$99,27,FALSE())-VLOOKUP($A43,'Import OffPeak change'!$A$106:AF$202,27,FALSE())),0,(VLOOKUP($A43,'Import OffPeak'!$A$3:AF$99,27,FALSE())-VLOOKUP($A43,'Import OffPeak change'!$A$106:AF$202,27,FALSE())))</f>
        <v>4.62792846999037</v>
      </c>
      <c r="AB43" s="193" t="n">
        <f aca="false">IF(ISERROR(VLOOKUP($A43,'Import OffPeak'!$A$3:AG$99,28,FALSE())-VLOOKUP($A43,'Import OffPeak change'!$A$106:AG$202,28,FALSE())),0,(VLOOKUP($A43,'Import OffPeak'!$A$3:AG$99,28,FALSE())-VLOOKUP($A43,'Import OffPeak change'!$A$106:AG$202,28,FALSE())))</f>
        <v>5.07174809322987</v>
      </c>
      <c r="AC43" s="193" t="n">
        <f aca="false">IF(ISERROR(VLOOKUP($A43,'Import OffPeak'!$A$3:AH$99,29,FALSE())-VLOOKUP($A43,'Import OffPeak change'!$A$106:AH$202,29,FALSE())),0,(VLOOKUP($A43,'Import OffPeak'!$A$3:AH$99,29,FALSE())-VLOOKUP($A43,'Import OffPeak change'!$A$106:AH$202,29,FALSE())))</f>
        <v>5.39661760621038</v>
      </c>
      <c r="AD43" s="193" t="n">
        <f aca="false">IF(ISERROR(VLOOKUP($A43,'Import OffPeak'!$A$3:AI$99,30,FALSE())-VLOOKUP($A43,'Import OffPeak change'!$A$106:AI$202,30,FALSE())),0,(VLOOKUP($A43,'Import OffPeak'!$A$3:AI$99,30,FALSE())-VLOOKUP($A43,'Import OffPeak change'!$A$106:AI$202,30,FALSE())))</f>
        <v>5.44681274532013</v>
      </c>
      <c r="AE43" s="193" t="n">
        <f aca="false">IF(ISERROR(VLOOKUP($A43,'Import OffPeak'!$A$3:AJ$99,31,FALSE())-VLOOKUP($A43,'Import OffPeak change'!$A$106:AJ$202,31,FALSE())),0,(VLOOKUP($A43,'Import OffPeak'!$A$3:AJ$99,31,FALSE())-VLOOKUP($A43,'Import OffPeak change'!$A$106:AJ$202,31,FALSE())))</f>
        <v>6.52754916236972</v>
      </c>
      <c r="AF43" s="193" t="n">
        <f aca="false">IF(ISERROR(VLOOKUP($A43,'Import OffPeak'!$A$3:AK$99,32,FALSE())-VLOOKUP($A43,'Import OffPeak change'!$A$106:AK$202,32,FALSE())),0,(VLOOKUP($A43,'Import OffPeak'!$A$3:AK$99,32,FALSE())-VLOOKUP($A43,'Import OffPeak change'!$A$106:AK$202,32,FALSE())))</f>
        <v>7.65888337015895</v>
      </c>
      <c r="AG43" s="193" t="n">
        <f aca="false">IF(ISERROR(VLOOKUP($A43,'Import OffPeak'!$A$3:AL$99,33,FALSE())-VLOOKUP($A43,'Import OffPeak change'!$A$106:AL$202,33,FALSE())),0,(VLOOKUP($A43,'Import OffPeak'!$A$3:AL$99,33,FALSE())-VLOOKUP($A43,'Import OffPeak change'!$A$106:AL$202,33,FALSE())))</f>
        <v>6.55131386645007</v>
      </c>
      <c r="AH43" s="193" t="n">
        <f aca="false">IF(ISERROR(VLOOKUP($A43,'Import OffPeak'!$A$3:AM$99,34,FALSE())-VLOOKUP($A43,'Import OffPeak change'!$A$106:AM$202,34,FALSE())),0,(VLOOKUP($A43,'Import OffPeak'!$A$3:AM$99,34,FALSE())-VLOOKUP($A43,'Import OffPeak change'!$A$106:AM$202,34,FALSE())))</f>
        <v>6.78637506318046</v>
      </c>
      <c r="AI43" s="193" t="n">
        <f aca="false">IF(ISERROR(VLOOKUP($A43,'Import OffPeak'!$A$3:AN$99,35,FALSE())-VLOOKUP($A43,'Import OffPeak change'!$A$106:AN$202,35,FALSE())),0,(VLOOKUP($A43,'Import OffPeak'!$A$3:AN$99,35,FALSE())-VLOOKUP($A43,'Import OffPeak change'!$A$106:AN$202,35,FALSE())))</f>
        <v>3.94285824428016</v>
      </c>
      <c r="AJ43" s="193" t="n">
        <f aca="false">IF(ISERROR(VLOOKUP($A43,'Import OffPeak'!$A$3:AO$99,36,FALSE())-VLOOKUP($A43,'Import OffPeak change'!$A$106:AO$202,36,FALSE())),0,(VLOOKUP($A43,'Import OffPeak'!$A$3:AO$99,36,FALSE())-VLOOKUP($A43,'Import OffPeak change'!$A$106:AO$202,36,FALSE())))</f>
        <v>7.65671011862014</v>
      </c>
      <c r="AK43" s="193" t="n">
        <f aca="false">IF(ISERROR(VLOOKUP($A43,'Import OffPeak'!$A$3:AP$99,37,FALSE())-VLOOKUP($A43,'Import OffPeak change'!$A$106:AP$202,37,FALSE())),0,(VLOOKUP($A43,'Import OffPeak'!$A$3:AP$99,37,FALSE())-VLOOKUP($A43,'Import OffPeak change'!$A$106:AP$202,37,FALSE())))</f>
        <v>9.68575327900999</v>
      </c>
      <c r="AL43" s="193" t="n">
        <f aca="false">IF(ISERROR(VLOOKUP($A43,'Import OffPeak'!$A$3:AQ$99,38,FALSE())-VLOOKUP($A43,'Import OffPeak change'!$A$106:AQ$202,38,FALSE())),0,(VLOOKUP($A43,'Import OffPeak'!$A$3:AQ$99,38,FALSE())-VLOOKUP($A43,'Import OffPeak change'!$A$106:AQ$202,38,FALSE())))</f>
        <v>11.0883461816002</v>
      </c>
      <c r="AM43" s="193" t="n">
        <f aca="false">IF(ISERROR(VLOOKUP($A43,'Import OffPeak'!$A$3:AR$99,39,FALSE())-VLOOKUP($A43,'Import OffPeak change'!$A$106:AR$202,39,FALSE())),0,(VLOOKUP($A43,'Import OffPeak'!$A$3:AR$99,39,FALSE())-VLOOKUP($A43,'Import OffPeak change'!$A$106:AR$202,39,FALSE())))</f>
        <v>10.5176087010504</v>
      </c>
      <c r="AN43" s="193" t="n">
        <f aca="false">IF(ISERROR(VLOOKUP($A43,'Import OffPeak'!$A$3:AS$99,40,FALSE())-VLOOKUP($A43,'Import OffPeak change'!$A$106:AS$202,40,FALSE())),0,(VLOOKUP($A43,'Import OffPeak'!$A$3:AS$99,40,FALSE())-VLOOKUP($A43,'Import OffPeak change'!$A$106:AS$202,40,FALSE())))</f>
        <v>11.83322022434</v>
      </c>
      <c r="AO43" s="193" t="n">
        <f aca="false">IF(ISERROR(VLOOKUP($A43,'Import OffPeak'!$A$3:AT$99,41,FALSE())-VLOOKUP($A43,'Import OffPeak change'!$A$106:AT$202,41,FALSE())),0,(VLOOKUP($A43,'Import OffPeak'!$A$3:AT$99,41,FALSE())-VLOOKUP($A43,'Import OffPeak change'!$A$106:AT$202,41,FALSE())))</f>
        <v>12.4410526113797</v>
      </c>
      <c r="AP43" s="193" t="n">
        <f aca="false">IF(ISERROR(VLOOKUP($A43,'Import OffPeak'!$A$3:AU$99,42,FALSE())-VLOOKUP($A43,'Import OffPeak change'!$A$106:AU$202,42,FALSE())),0,(VLOOKUP($A43,'Import OffPeak'!$A$3:AU$99,42,FALSE())-VLOOKUP($A43,'Import OffPeak change'!$A$106:AU$202,42,FALSE())))</f>
        <v>11.4702506599397</v>
      </c>
      <c r="AQ43" s="193" t="n">
        <f aca="false">IF(ISERROR(VLOOKUP($A43,'Import OffPeak'!$A$3:AV$99,43,FALSE())-VLOOKUP($A43,'Import OffPeak change'!$A$106:AV$202,43,FALSE())),0,(VLOOKUP($A43,'Import OffPeak'!$A$3:AV$99,43,FALSE())-VLOOKUP($A43,'Import OffPeak change'!$A$106:AV$202,43,FALSE())))</f>
        <v>0</v>
      </c>
      <c r="AR43" s="193" t="n">
        <f aca="false">IF(ISERROR(VLOOKUP($A43,'Import OffPeak'!$A$3:AW$99,44,FALSE())-VLOOKUP($A43,'Import OffPeak change'!$A$106:AW$202,44,FALSE())),0,(VLOOKUP($A43,'Import OffPeak'!$A$3:AW$99,44,FALSE())-VLOOKUP($A43,'Import OffPeak change'!$A$106:AW$202,44,FALSE())))</f>
        <v>0</v>
      </c>
      <c r="AS43" s="193" t="n">
        <f aca="false">IF(ISERROR(VLOOKUP($A43,'Import OffPeak'!$A$3:AX$99,45,FALSE())-VLOOKUP($A43,'Import OffPeak change'!$A$106:AX$202,45,FALSE())),0,(VLOOKUP($A43,'Import OffPeak'!$A$3:AX$99,45,FALSE())-VLOOKUP($A43,'Import OffPeak change'!$A$106:AX$202,45,FALSE())))</f>
        <v>0</v>
      </c>
      <c r="AT43" s="193" t="n">
        <f aca="false">IF(ISERROR(VLOOKUP($A43,'Import OffPeak'!$A$3:AY$99,46,FALSE())-VLOOKUP($A43,'Import OffPeak change'!$A$106:AY$202,46,FALSE())),0,(VLOOKUP($A43,'Import OffPeak'!$A$3:AY$99,46,FALSE())-VLOOKUP($A43,'Import OffPeak change'!$A$106:AY$202,46,FALSE())))</f>
        <v>0</v>
      </c>
      <c r="AU43" s="193" t="n">
        <f aca="false">IF(ISERROR(VLOOKUP($A43,'Import OffPeak'!$A$3:AZ$99,47,FALSE())-VLOOKUP($A43,'Import OffPeak change'!$A$106:AZ$202,47,FALSE())),0,(VLOOKUP($A43,'Import OffPeak'!$A$3:AZ$99,47,FALSE())-VLOOKUP($A43,'Import OffPeak change'!$A$106:AZ$202,47,FALSE())))</f>
        <v>0</v>
      </c>
      <c r="AV43" s="193" t="n">
        <f aca="false">IF(ISERROR(VLOOKUP($A43,'Import OffPeak'!$A$3:BA$99,48,FALSE())-VLOOKUP($A43,'Import OffPeak change'!$A$106:BA$202,48,FALSE())),0,(VLOOKUP($A43,'Import OffPeak'!$A$3:BA$99,48,FALSE())-VLOOKUP($A43,'Import OffPeak change'!$A$106:BA$202,48,FALSE())))</f>
        <v>0</v>
      </c>
      <c r="AW43" s="193" t="n">
        <f aca="false">IF(ISERROR(VLOOKUP($A43,'Import OffPeak'!$A$3:BB$99,49,FALSE())-VLOOKUP($A43,'Import OffPeak change'!$A$106:BB$202,49,FALSE())),0,(VLOOKUP($A43,'Import OffPeak'!$A$3:BB$99,49,FALSE())-VLOOKUP($A43,'Import OffPeak change'!$A$106:BB$202,49,FALSE())))</f>
        <v>0</v>
      </c>
      <c r="AX43" s="193" t="n">
        <f aca="false">IF(ISERROR(VLOOKUP($A43,'Import OffPeak'!$A$3:BC$99,50,FALSE())-VLOOKUP($A43,'Import OffPeak change'!$A$106:BC$202,50,FALSE())),0,(VLOOKUP($A43,'Import OffPeak'!$A$3:BC$99,50,FALSE())-VLOOKUP($A43,'Import OffPeak change'!$A$106:BC$202,50,FALSE())))</f>
        <v>0</v>
      </c>
      <c r="AY43" s="193" t="n">
        <f aca="false">IF(ISERROR(VLOOKUP($A43,'Import OffPeak'!$A$3:BD$99,51,FALSE())-VLOOKUP($A43,'Import OffPeak change'!$A$106:BD$202,51,FALSE())),0,(VLOOKUP($A43,'Import OffPeak'!$A$3:BD$99,51,FALSE())-VLOOKUP($A43,'Import OffPeak change'!$A$106:BD$202,51,FALSE())))</f>
        <v>0</v>
      </c>
      <c r="AZ43" s="193" t="n">
        <f aca="false">IF(ISERROR(VLOOKUP($A43,'Import OffPeak'!$A$3:BE$99,52,FALSE())-VLOOKUP($A43,'Import OffPeak change'!$A$106:BE$202,52,FALSE())),0,(VLOOKUP($A43,'Import OffPeak'!$A$3:BE$99,52,FALSE())-VLOOKUP($A43,'Import OffPeak change'!$A$106:BE$202,52,FALSE())))</f>
        <v>0</v>
      </c>
      <c r="BA43" s="193" t="n">
        <f aca="false">IF(ISERROR(VLOOKUP($A43,'Import OffPeak'!$A$3:BF$99,53,FALSE())-VLOOKUP($A43,'Import OffPeak change'!$A$106:BF$202,53,FALSE())),0,(VLOOKUP($A43,'Import OffPeak'!$A$3:BF$99,53,FALSE())-VLOOKUP($A43,'Import OffPeak change'!$A$106:BF$202,53,FALSE())))</f>
        <v>0</v>
      </c>
      <c r="BB43" s="193" t="n">
        <f aca="false">IF(ISERROR(VLOOKUP($A43,'Import OffPeak'!$A$3:BG$99,54,FALSE())-VLOOKUP($A43,'Import OffPeak change'!$A$106:BG$202,54,FALSE())),0,(VLOOKUP($A43,'Import OffPeak'!$A$3:BG$99,54,FALSE())-VLOOKUP($A43,'Import OffPeak change'!$A$106:BG$202,54,FALSE())))</f>
        <v>0</v>
      </c>
      <c r="BC43" s="193" t="n">
        <f aca="false">IF(ISERROR(VLOOKUP($A43,'Import OffPeak'!$A$3:BH$99,55,FALSE())-VLOOKUP($A43,'Import OffPeak change'!$A$106:BH$202,55,FALSE())),0,(VLOOKUP($A43,'Import OffPeak'!$A$3:BH$99,55,FALSE())-VLOOKUP($A43,'Import OffPeak change'!$A$106:BH$202,55,FALSE())))</f>
        <v>0</v>
      </c>
      <c r="BD43" s="193" t="n">
        <f aca="false">IF(ISERROR(VLOOKUP($A43,'Import OffPeak'!$A$3:BI$99,56,FALSE())-VLOOKUP($A43,'Import OffPeak change'!$A$106:BI$202,56,FALSE())),0,(VLOOKUP($A43,'Import OffPeak'!$A$3:BI$99,56,FALSE())-VLOOKUP($A43,'Import OffPeak change'!$A$106:BI$202,56,FALSE())))</f>
        <v>0</v>
      </c>
      <c r="BE43" s="193" t="n">
        <f aca="false">IF(ISERROR(VLOOKUP($A43,'Import OffPeak'!$A$3:BJ$99,57,FALSE())-VLOOKUP($A43,'Import OffPeak change'!$A$106:BJ$202,57,FALSE())),0,(VLOOKUP($A43,'Import OffPeak'!$A$3:BJ$99,57,FALSE())-VLOOKUP($A43,'Import OffPeak change'!$A$106:BJ$202,57,FALSE())))</f>
        <v>0</v>
      </c>
      <c r="BF43" s="193" t="n">
        <f aca="false">IF(ISERROR(VLOOKUP($A43,'Import OffPeak'!$A$3:BK$99,58,FALSE())-VLOOKUP($A43,'Import OffPeak change'!$A$106:BK$202,58,FALSE())),0,(VLOOKUP($A43,'Import OffPeak'!$A$3:BK$99,58,FALSE())-VLOOKUP($A43,'Import OffPeak change'!$A$106:BK$202,58,FALSE())))</f>
        <v>0</v>
      </c>
      <c r="BG43" s="193" t="n">
        <f aca="false">IF(ISERROR(VLOOKUP($A43,'Import OffPeak'!$A$3:BL$99,59,FALSE())-VLOOKUP($A43,'Import OffPeak change'!$A$106:BL$202,59,FALSE())),0,(VLOOKUP($A43,'Import OffPeak'!$A$3:BL$99,59,FALSE())-VLOOKUP($A43,'Import OffPeak change'!$A$106:BL$202,59,FALSE())))</f>
        <v>0</v>
      </c>
      <c r="BH43" s="193" t="n">
        <f aca="false">IF(ISERROR(VLOOKUP($A43,'Import OffPeak'!$A$3:BM$99,60,FALSE())-VLOOKUP($A43,'Import OffPeak change'!$A$106:BM$202,60,FALSE())),0,(VLOOKUP($A43,'Import OffPeak'!$A$3:BM$99,60,FALSE())-VLOOKUP($A43,'Import OffPeak change'!$A$106:BM$202,60,FALSE())))</f>
        <v>0</v>
      </c>
      <c r="BI43" s="193" t="n">
        <f aca="false">IF(ISERROR(VLOOKUP($A43,'Import OffPeak'!$A$3:BN$99,61,FALSE())-VLOOKUP($A43,'Import OffPeak change'!$A$106:BN$202,61,FALSE())),0,(VLOOKUP($A43,'Import OffPeak'!$A$3:BN$99,61,FALSE())-VLOOKUP($A43,'Import OffPeak change'!$A$106:BN$202,61,FALSE())))</f>
        <v>0</v>
      </c>
      <c r="BJ43" s="193" t="n">
        <f aca="false">IF(ISERROR(VLOOKUP($A43,'Import OffPeak'!$A$3:BO$99,62,FALSE())-VLOOKUP($A43,'Import OffPeak change'!$A$106:BO$202,62,FALSE())),0,(VLOOKUP($A43,'Import OffPeak'!$A$3:BO$99,62,FALSE())-VLOOKUP($A43,'Import OffPeak change'!$A$106:BO$202,62,FALSE())))</f>
        <v>0</v>
      </c>
      <c r="BK43" s="193" t="n">
        <f aca="false">IF(ISERROR(VLOOKUP($A43,'Import OffPeak'!$A$3:BP$99,63,FALSE())-VLOOKUP($A43,'Import OffPeak change'!$A$106:BP$202,63,FALSE())),0,(VLOOKUP($A43,'Import OffPeak'!$A$3:BP$99,63,FALSE())-VLOOKUP($A43,'Import OffPeak change'!$A$106:BP$202,63,FALSE())))</f>
        <v>0</v>
      </c>
      <c r="BL43" s="193" t="n">
        <f aca="false">IF(ISERROR(VLOOKUP($A43,'Import OffPeak'!$A$3:BQ$99,64,FALSE())-VLOOKUP($A43,'Import OffPeak change'!$A$106:BQ$202,64,FALSE())),0,(VLOOKUP($A43,'Import OffPeak'!$A$3:BQ$99,64,FALSE())-VLOOKUP($A43,'Import OffPeak change'!$A$106:BQ$202,64,FALSE())))</f>
        <v>0</v>
      </c>
      <c r="BM43" s="193" t="n">
        <f aca="false">IF(ISERROR(VLOOKUP($A43,'Import OffPeak'!$A$3:BR$99,65,FALSE())-VLOOKUP($A43,'Import OffPeak change'!$A$106:BR$202,65,FALSE())),0,(VLOOKUP($A43,'Import OffPeak'!$A$3:BR$99,65,FALSE())-VLOOKUP($A43,'Import OffPeak change'!$A$106:BR$202,65,FALSE())))</f>
        <v>0</v>
      </c>
      <c r="BN43" s="193" t="n">
        <f aca="false">IF(ISERROR(VLOOKUP($A43,'Import OffPeak'!$A$3:BS$99,66,FALSE())-VLOOKUP($A43,'Import OffPeak change'!$A$106:BS$202,66,FALSE())),0,(VLOOKUP($A43,'Import OffPeak'!$A$3:BS$99,66,FALSE())-VLOOKUP($A43,'Import OffPeak change'!$A$106:BS$202,66,FALSE())))</f>
        <v>0</v>
      </c>
      <c r="BO43" s="193" t="n">
        <f aca="false">IF(ISERROR(VLOOKUP($A43,'Import OffPeak'!$A$3:BT$99,67,FALSE())-VLOOKUP($A43,'Import OffPeak change'!$A$106:BT$202,67,FALSE())),0,(VLOOKUP($A43,'Import OffPeak'!$A$3:BT$99,67,FALSE())-VLOOKUP($A43,'Import OffPeak change'!$A$106:BT$202,67,FALSE())))</f>
        <v>0</v>
      </c>
      <c r="BP43" s="193" t="n">
        <f aca="false">IF(ISERROR(VLOOKUP($A43,'Import OffPeak'!$A$3:BU$99,68,FALSE())-VLOOKUP($A43,'Import OffPeak change'!$A$106:BU$202,68,FALSE())),0,(VLOOKUP($A43,'Import OffPeak'!$A$3:BU$99,68,FALSE())-VLOOKUP($A43,'Import OffPeak change'!$A$106:BU$202,68,FALSE())))</f>
        <v>0</v>
      </c>
      <c r="BQ43" s="193" t="n">
        <f aca="false">IF(ISERROR(VLOOKUP($A43,'Import OffPeak'!$A$3:BV$99,69,FALSE())-VLOOKUP($A43,'Import OffPeak change'!$A$106:BV$202,69,FALSE())),0,(VLOOKUP($A43,'Import OffPeak'!$A$3:BV$99,69,FALSE())-VLOOKUP($A43,'Import OffPeak change'!$A$106:BV$202,69,FALSE())))</f>
        <v>0</v>
      </c>
      <c r="BR43" s="193" t="n">
        <f aca="false">IF(ISERROR(VLOOKUP($A43,'Import OffPeak'!$A$3:BW$99,70,FALSE())-VLOOKUP($A43,'Import OffPeak change'!$A$106:BW$202,70,FALSE())),0,(VLOOKUP($A43,'Import OffPeak'!$A$3:BW$99,70,FALSE())-VLOOKUP($A43,'Import OffPeak change'!$A$106:BW$202,70,FALSE())))</f>
        <v>0</v>
      </c>
      <c r="BS43" s="193" t="n">
        <f aca="false">IF(ISERROR(VLOOKUP($A43,'Import OffPeak'!$A$3:BX$99,71,FALSE())-VLOOKUP($A43,'Import OffPeak change'!$A$106:BX$202,71,FALSE())),0,(VLOOKUP($A43,'Import OffPeak'!$A$3:BX$99,71,FALSE())-VLOOKUP($A43,'Import OffPeak change'!$A$106:BX$202,71,FALSE())))</f>
        <v>0</v>
      </c>
      <c r="BT43" s="193" t="n">
        <f aca="false">IF(ISERROR(VLOOKUP($A43,'Import OffPeak'!$A$3:BY$99,72,FALSE())-VLOOKUP($A43,'Import OffPeak change'!$A$106:BY$202,72,FALSE())),0,(VLOOKUP($A43,'Import OffPeak'!$A$3:BY$99,72,FALSE())-VLOOKUP($A43,'Import OffPeak change'!$A$106:BY$202,72,FALSE())))</f>
        <v>0</v>
      </c>
      <c r="BU43" s="193" t="n">
        <f aca="false">IF(ISERROR(VLOOKUP($A43,'Import OffPeak'!$A$3:BZ$99,73,FALSE())-VLOOKUP($A43,'Import OffPeak change'!$A$106:BZ$202,73,FALSE())),0,(VLOOKUP($A43,'Import OffPeak'!$A$3:BZ$99,73,FALSE())-VLOOKUP($A43,'Import OffPeak change'!$A$106:BZ$202,73,FALSE())))</f>
        <v>0</v>
      </c>
      <c r="BV43" s="193" t="n">
        <f aca="false">IF(ISERROR(VLOOKUP($A43,'Import OffPeak'!$A$3:CA$99,74,FALSE())-VLOOKUP($A43,'Import OffPeak change'!$A$106:CA$202,74,FALSE())),0,(VLOOKUP($A43,'Import OffPeak'!$A$3:CA$99,74,FALSE())-VLOOKUP($A43,'Import OffPeak change'!$A$106:CA$202,74,FALSE())))</f>
        <v>0</v>
      </c>
      <c r="BW43" s="193" t="n">
        <f aca="false">IF(ISERROR(VLOOKUP($A43,'Import OffPeak'!$A$3:CB$99,75,FALSE())-VLOOKUP($A43,'Import OffPeak change'!$A$106:CB$202,75,FALSE())),0,(VLOOKUP($A43,'Import OffPeak'!$A$3:CB$99,75,FALSE())-VLOOKUP($A43,'Import OffPeak change'!$A$106:CB$202,75,FALSE())))</f>
        <v>0</v>
      </c>
      <c r="BX43" s="193" t="n">
        <f aca="false">IF(ISERROR(VLOOKUP($A43,'Import OffPeak'!$A$3:CC$99,76,FALSE())-VLOOKUP($A43,'Import OffPeak change'!$A$106:CC$202,76,FALSE())),0,(VLOOKUP($A43,'Import OffPeak'!$A$3:CC$99,76,FALSE())-VLOOKUP($A43,'Import OffPeak change'!$A$106:CC$202,76,FALSE())))</f>
        <v>0</v>
      </c>
      <c r="BY43" s="193" t="n">
        <f aca="false">IF(ISERROR(VLOOKUP($A43,'Import OffPeak'!$A$3:CD$99,77,FALSE())-VLOOKUP($A43,'Import OffPeak change'!$A$106:CD$202,77,FALSE())),0,(VLOOKUP($A43,'Import OffPeak'!$A$3:CD$99,77,FALSE())-VLOOKUP($A43,'Import OffPeak change'!$A$106:CD$202,77,FALSE())))</f>
        <v>0</v>
      </c>
      <c r="BZ43" s="193" t="n">
        <f aca="false">IF(ISERROR(VLOOKUP($A43,'Import OffPeak'!$A$3:CE$99,78,FALSE())-VLOOKUP($A43,'Import OffPeak change'!$A$106:CE$202,78,FALSE())),0,(VLOOKUP($A43,'Import OffPeak'!$A$3:CE$99,78,FALSE())-VLOOKUP($A43,'Import OffPeak change'!$A$106:CE$202,78,FALSE())))</f>
        <v>0</v>
      </c>
      <c r="CA43" s="193" t="n">
        <f aca="false">IF(ISERROR(VLOOKUP($A43,'Import OffPeak'!$A$3:CF$99,79,FALSE())-VLOOKUP($A43,'Import OffPeak change'!$A$106:CF$202,79,FALSE())),0,(VLOOKUP($A43,'Import OffPeak'!$A$3:CF$99,79,FALSE())-VLOOKUP($A43,'Import OffPeak change'!$A$106:CF$202,79,FALSE())))</f>
        <v>0</v>
      </c>
      <c r="CB43" s="193" t="n">
        <f aca="false">IF(ISERROR(VLOOKUP($A43,'Import OffPeak'!$A$3:CG$99,80,FALSE())-VLOOKUP($A43,'Import OffPeak change'!$A$106:CG$202,80,FALSE())),0,(VLOOKUP($A43,'Import OffPeak'!$A$3:CG$99,80,FALSE())-VLOOKUP($A43,'Import OffPeak change'!$A$106:CG$202,80,FALSE())))</f>
        <v>0</v>
      </c>
      <c r="CC43" s="193" t="n">
        <f aca="false">IF(ISERROR(VLOOKUP($A43,'Import OffPeak'!$A$3:CH$99,81,FALSE())-VLOOKUP($A43,'Import OffPeak change'!$A$106:CH$202,81,FALSE())),0,(VLOOKUP($A43,'Import OffPeak'!$A$3:CH$99,81,FALSE())-VLOOKUP($A43,'Import OffPeak change'!$A$106:CH$202,81,FALSE())))</f>
        <v>0</v>
      </c>
      <c r="CD43" s="193" t="n">
        <f aca="false">IF(ISERROR(VLOOKUP($A43,'Import OffPeak'!$A$3:CI$99,82,FALSE())-VLOOKUP($A43,'Import OffPeak change'!$A$106:CI$202,82,FALSE())),0,(VLOOKUP($A43,'Import OffPeak'!$A$3:CI$99,82,FALSE())-VLOOKUP($A43,'Import OffPeak change'!$A$106:CI$202,82,FALSE())))</f>
        <v>0</v>
      </c>
      <c r="CE43" s="193" t="n">
        <f aca="false">IF(ISERROR(VLOOKUP($A43,'Import OffPeak'!$A$3:CJ$99,83,FALSE())-VLOOKUP($A43,'Import OffPeak change'!$A$106:CJ$202,83,FALSE())),0,(VLOOKUP($A43,'Import OffPeak'!$A$3:CJ$99,83,FALSE())-VLOOKUP($A43,'Import OffPeak change'!$A$106:CJ$202,83,FALSE())))</f>
        <v>0</v>
      </c>
      <c r="CF43" s="193" t="n">
        <f aca="false">IF(ISERROR(VLOOKUP($A43,'Import OffPeak'!$A$3:CK$99,84,FALSE())-VLOOKUP($A43,'Import OffPeak change'!$A$106:CK$202,84,FALSE())),0,(VLOOKUP($A43,'Import OffPeak'!$A$3:CK$99,84,FALSE())-VLOOKUP($A43,'Import OffPeak change'!$A$106:CK$202,84,FALSE())))</f>
        <v>0</v>
      </c>
      <c r="CG43" s="193" t="n">
        <f aca="false">IF(ISERROR(VLOOKUP($A43,'Import OffPeak'!$A$3:CL$99,85,FALSE())-VLOOKUP($A43,'Import OffPeak change'!$A$106:CL$202,85,FALSE())),0,(VLOOKUP($A43,'Import OffPeak'!$A$3:CL$99,85,FALSE())-VLOOKUP($A43,'Import OffPeak change'!$A$106:CL$202,85,FALSE())))</f>
        <v>0</v>
      </c>
      <c r="CH43" s="193" t="n">
        <f aca="false">IF(ISERROR(VLOOKUP($A43,'Import OffPeak'!$A$3:CM$99,86,FALSE())-VLOOKUP($A43,'Import OffPeak change'!$A$106:CM$202,86,FALSE())),0,(VLOOKUP($A43,'Import OffPeak'!$A$3:CM$99,86,FALSE())-VLOOKUP($A43,'Import OffPeak change'!$A$106:CM$202,86,FALSE())))</f>
        <v>0</v>
      </c>
      <c r="CI43" s="193" t="n">
        <f aca="false">IF(ISERROR(VLOOKUP($A43,'Import OffPeak'!$A$3:CN$99,87,FALSE())-VLOOKUP($A43,'Import OffPeak change'!$A$106:CN$202,87,FALSE())),0,(VLOOKUP($A43,'Import OffPeak'!$A$3:CN$99,87,FALSE())-VLOOKUP($A43,'Import OffPeak change'!$A$106:CN$202,87,FALSE())))</f>
        <v>0</v>
      </c>
      <c r="CJ43" s="193" t="n">
        <f aca="false">IF(ISERROR(VLOOKUP($A43,'Import OffPeak'!$A$3:CO$99,88,FALSE())-VLOOKUP($A43,'Import OffPeak change'!$A$106:CO$202,88,FALSE())),0,(VLOOKUP($A43,'Import OffPeak'!$A$3:CO$99,88,FALSE())-VLOOKUP($A43,'Import OffPeak change'!$A$106:CO$202,88,FALSE())))</f>
        <v>0</v>
      </c>
      <c r="CK43" s="193" t="n">
        <f aca="false">IF(ISERROR(VLOOKUP($A43,'Import OffPeak'!$A$3:CP$99,89,FALSE())-VLOOKUP($A43,'Import OffPeak change'!$A$106:CP$202,89,FALSE())),0,(VLOOKUP($A43,'Import OffPeak'!$A$3:CP$99,89,FALSE())-VLOOKUP($A43,'Import OffPeak change'!$A$106:CP$202,89,FALSE())))</f>
        <v>0</v>
      </c>
      <c r="CL43" s="193" t="n">
        <f aca="false">IF(ISERROR(VLOOKUP($A43,'Import OffPeak'!$A$3:CQ$99,90,FALSE())-VLOOKUP($A43,'Import OffPeak change'!$A$106:CQ$202,90,FALSE())),0,(VLOOKUP($A43,'Import OffPeak'!$A$3:CQ$99,90,FALSE())-VLOOKUP($A43,'Import OffPeak change'!$A$106:CQ$202,90,FALSE())))</f>
        <v>0</v>
      </c>
      <c r="CM43" s="193" t="n">
        <f aca="false">IF(ISERROR(VLOOKUP($A43,'Import OffPeak'!$A$3:CR$99,91,FALSE())-VLOOKUP($A43,'Import OffPeak change'!$A$106:CR$202,91,FALSE())),0,(VLOOKUP($A43,'Import OffPeak'!$A$3:CR$99,91,FALSE())-VLOOKUP($A43,'Import OffPeak change'!$A$106:CR$202,91,FALSE())))</f>
        <v>0</v>
      </c>
      <c r="CN43" s="193" t="n">
        <f aca="false">IF(ISERROR(VLOOKUP($A43,'Import OffPeak'!$A$3:CS$99,92,FALSE())-VLOOKUP($A43,'Import OffPeak change'!$A$106:CS$202,92,FALSE())),0,(VLOOKUP($A43,'Import OffPeak'!$A$3:CS$99,92,FALSE())-VLOOKUP($A43,'Import OffPeak change'!$A$106:CS$202,92,FALSE())))</f>
        <v>0</v>
      </c>
      <c r="CO43" s="193" t="n">
        <f aca="false">IF(ISERROR(VLOOKUP($A43,'Import OffPeak'!$A$3:CT$99,93,FALSE())-VLOOKUP($A43,'Import OffPeak change'!$A$106:CT$202,93,FALSE())),0,(VLOOKUP($A43,'Import OffPeak'!$A$3:CT$99,93,FALSE())-VLOOKUP($A43,'Import OffPeak change'!$A$106:CT$202,93,FALSE())))</f>
        <v>0</v>
      </c>
      <c r="CP43" s="193" t="n">
        <f aca="false">IF(ISERROR(VLOOKUP($A43,'Import OffPeak'!$A$3:CU$99,94,FALSE())-VLOOKUP($A43,'Import OffPeak change'!$A$106:CU$202,94,FALSE())),0,(VLOOKUP($A43,'Import OffPeak'!$A$3:CU$99,94,FALSE())-VLOOKUP($A43,'Import OffPeak change'!$A$106:CU$202,94,FALSE())))</f>
        <v>0</v>
      </c>
      <c r="CQ43" s="193" t="n">
        <f aca="false">IF(ISERROR(VLOOKUP($A43,'Import OffPeak'!$A$3:CV$99,95,FALSE())-VLOOKUP($A43,'Import OffPeak change'!$A$106:CV$202,95,FALSE())),0,(VLOOKUP($A43,'Import OffPeak'!$A$3:CV$99,95,FALSE())-VLOOKUP($A43,'Import OffPeak change'!$A$106:CV$202,95,FALSE())))</f>
        <v>0</v>
      </c>
      <c r="CR43" s="193" t="n">
        <f aca="false">IF(ISERROR(VLOOKUP($A43,'Import OffPeak'!$A$3:CW$99,96,FALSE())-VLOOKUP($A43,'Import OffPeak change'!$A$106:CW$202,96,FALSE())),0,(VLOOKUP($A43,'Import OffPeak'!$A$3:CW$99,96,FALSE())-VLOOKUP($A43,'Import OffPeak change'!$A$106:CW$202,96,FALSE())))</f>
        <v>0</v>
      </c>
      <c r="CS43" s="193" t="n">
        <f aca="false">IF(ISERROR(VLOOKUP($A43,'Import OffPeak'!$A$3:CX$99,97,FALSE())-VLOOKUP($A43,'Import OffPeak change'!$A$106:CX$202,97,FALSE())),0,(VLOOKUP($A43,'Import OffPeak'!$A$3:CX$99,97,FALSE())-VLOOKUP($A43,'Import OffPeak change'!$A$106:CX$202,97,FALSE())))</f>
        <v>0</v>
      </c>
      <c r="CT43" s="193" t="n">
        <f aca="false">IF(ISERROR(VLOOKUP($A43,'Import OffPeak'!$A$3:CY$99,98,FALSE())-VLOOKUP($A43,'Import OffPeak change'!$A$106:CY$202,98,FALSE())),0,(VLOOKUP($A43,'Import OffPeak'!$A$3:CY$99,98,FALSE())-VLOOKUP($A43,'Import OffPeak change'!$A$106:CY$202,98,FALSE())))</f>
        <v>0</v>
      </c>
      <c r="CU43" s="193" t="n">
        <f aca="false">IF(ISERROR(VLOOKUP($A43,'Import OffPeak'!$A$3:CZ$99,99,FALSE())-VLOOKUP($A43,'Import OffPeak change'!$A$106:CZ$202,99,FALSE())),0,(VLOOKUP($A43,'Import OffPeak'!$A$3:CZ$99,99,FALSE())-VLOOKUP($A43,'Import OffPeak change'!$A$106:CZ$202,99,FALSE())))</f>
        <v>0</v>
      </c>
      <c r="CV43" s="193" t="n">
        <f aca="false">IF(ISERROR(VLOOKUP($A43,'Import OffPeak'!$A$3:DA$99,100,FALSE())-VLOOKUP($A43,'Import OffPeak change'!$A$106:DA$202,100,FALSE())),0,(VLOOKUP($A43,'Import OffPeak'!$A$3:DA$99,100,FALSE())-VLOOKUP($A43,'Import OffPeak change'!$A$106:DA$202,100,FALSE())))</f>
        <v>0</v>
      </c>
      <c r="CW43" s="193" t="n">
        <f aca="false">IF(ISERROR(VLOOKUP($A43,'Import OffPeak'!$A$3:DB$99,101,FALSE())-VLOOKUP($A43,'Import OffPeak change'!$A$106:DB$202,101,FALSE())),0,(VLOOKUP($A43,'Import OffPeak'!$A$3:DB$99,101,FALSE())-VLOOKUP($A43,'Import OffPeak change'!$A$106:DB$202,101,FALSE())))</f>
        <v>0</v>
      </c>
      <c r="CX43" s="193" t="n">
        <f aca="false">IF(ISERROR(VLOOKUP($A43,'Import OffPeak'!$A$3:DC$99,102,FALSE())-VLOOKUP($A43,'Import OffPeak change'!$A$106:DC$202,102,FALSE())),0,(VLOOKUP($A43,'Import OffPeak'!$A$3:DC$99,102,FALSE())-VLOOKUP($A43,'Import OffPeak change'!$A$106:DC$202,102,FALSE())))</f>
        <v>0</v>
      </c>
      <c r="CY43" s="193" t="n">
        <f aca="false">IF(ISERROR(VLOOKUP($A43,'Import OffPeak'!$A$3:DD$99,103,FALSE())-VLOOKUP($A43,'Import OffPeak change'!$A$106:DD$202,103,FALSE())),0,(VLOOKUP($A43,'Import OffPeak'!$A$3:DD$99,103,FALSE())-VLOOKUP($A43,'Import OffPeak change'!$A$106:DD$202,103,FALSE())))</f>
        <v>0</v>
      </c>
      <c r="CZ43" s="193" t="n">
        <f aca="false">IF(ISERROR(VLOOKUP($A43,'Import OffPeak'!$A$3:DE$99,104,FALSE())-VLOOKUP($A43,'Import OffPeak change'!$A$106:DE$202,104,FALSE())),0,(VLOOKUP($A43,'Import OffPeak'!$A$3:DE$99,104,FALSE())-VLOOKUP($A43,'Import OffPeak change'!$A$106:DE$202,104,FALSE())))</f>
        <v>0</v>
      </c>
      <c r="DA43" s="193" t="n">
        <f aca="false">IF(ISERROR(VLOOKUP($A43,'Import OffPeak'!$A$3:DF$99,105,FALSE())-VLOOKUP($A43,'Import OffPeak change'!$A$106:DF$202,105,FALSE())),0,(VLOOKUP($A43,'Import OffPeak'!$A$3:DF$99,105,FALSE())-VLOOKUP($A43,'Import OffPeak change'!$A$106:DF$202,105,FALSE())))</f>
        <v>0</v>
      </c>
      <c r="DB43" s="193" t="n">
        <f aca="false">IF(ISERROR(VLOOKUP($A43,'Import OffPeak'!$A$3:DG$99,106,FALSE())-VLOOKUP($A43,'Import OffPeak change'!$A$106:DG$202,106,FALSE())),0,(VLOOKUP($A43,'Import OffPeak'!$A$3:DG$99,106,FALSE())-VLOOKUP($A43,'Import OffPeak change'!$A$106:DG$202,106,FALSE())))</f>
        <v>0</v>
      </c>
      <c r="DC43" s="193" t="n">
        <f aca="false">IF(ISERROR(VLOOKUP($A43,'Import OffPeak'!$A$3:DH$99,107,FALSE())-VLOOKUP($A43,'Import OffPeak change'!$A$106:DH$202,107,FALSE())),0,(VLOOKUP($A43,'Import OffPeak'!$A$3:DH$99,107,FALSE())-VLOOKUP($A43,'Import OffPeak change'!$A$106:DH$202,107,FALSE())))</f>
        <v>0</v>
      </c>
      <c r="DD43" s="193" t="n">
        <f aca="false">IF(ISERROR(VLOOKUP($A43,'Import OffPeak'!$A$3:DI$99,108,FALSE())-VLOOKUP($A43,'Import OffPeak change'!$A$106:DI$202,108,FALSE())),0,(VLOOKUP($A43,'Import OffPeak'!$A$3:DI$99,108,FALSE())-VLOOKUP($A43,'Import OffPeak change'!$A$106:DI$202,108,FALSE())))</f>
        <v>0</v>
      </c>
      <c r="DE43" s="193" t="n">
        <f aca="false">IF(ISERROR(VLOOKUP($A43,'Import OffPeak'!$A$3:DJ$99,109,FALSE())-VLOOKUP($A43,'Import OffPeak change'!$A$106:DJ$202,109,FALSE())),0,(VLOOKUP($A43,'Import OffPeak'!$A$3:DJ$99,109,FALSE())-VLOOKUP($A43,'Import OffPeak change'!$A$106:DJ$202,109,FALSE())))</f>
        <v>0</v>
      </c>
      <c r="DF43" s="193" t="n">
        <f aca="false">IF(ISERROR(VLOOKUP($A43,'Import OffPeak'!$A$3:DK$99,110,FALSE())-VLOOKUP($A43,'Import OffPeak change'!$A$106:DK$202,110,FALSE())),0,(VLOOKUP($A43,'Import OffPeak'!$A$3:DK$99,110,FALSE())-VLOOKUP($A43,'Import OffPeak change'!$A$106:DK$202,110,FALSE())))</f>
        <v>0</v>
      </c>
      <c r="DG43" s="193" t="n">
        <f aca="false">IF(ISERROR(VLOOKUP($A43,'Import OffPeak'!$A$3:DL$99,111,FALSE())-VLOOKUP($A43,'Import OffPeak change'!$A$106:DL$202,111,FALSE())),0,(VLOOKUP($A43,'Import OffPeak'!$A$3:DL$99,111,FALSE())-VLOOKUP($A43,'Import OffPeak change'!$A$106:DL$202,111,FALSE())))</f>
        <v>0</v>
      </c>
      <c r="DH43" s="193" t="n">
        <f aca="false">IF(ISERROR(VLOOKUP($A43,'Import OffPeak'!$A$3:DM$99,112,FALSE())-VLOOKUP($A43,'Import OffPeak change'!$A$106:DM$202,112,FALSE())),0,(VLOOKUP($A43,'Import OffPeak'!$A$3:DM$99,112,FALSE())-VLOOKUP($A43,'Import OffPeak change'!$A$106:DM$202,112,FALSE())))</f>
        <v>0</v>
      </c>
      <c r="DI43" s="193" t="n">
        <f aca="false">IF(ISERROR(VLOOKUP($A43,'Import OffPeak'!$A$3:DN$99,113,FALSE())-VLOOKUP($A43,'Import OffPeak change'!$A$106:DN$202,113,FALSE())),0,(VLOOKUP($A43,'Import OffPeak'!$A$3:DN$99,113,FALSE())-VLOOKUP($A43,'Import OffPeak change'!$A$106:DN$202,113,FALSE())))</f>
        <v>0</v>
      </c>
      <c r="DJ43" s="193" t="n">
        <f aca="false">IF(ISERROR(VLOOKUP($A43,'Import OffPeak'!$A$3:DO$99,114,FALSE())-VLOOKUP($A43,'Import OffPeak change'!$A$106:DO$202,114,FALSE())),0,(VLOOKUP($A43,'Import OffPeak'!$A$3:DO$99,114,FALSE())-VLOOKUP($A43,'Import OffPeak change'!$A$106:DO$202,114,FALSE())))</f>
        <v>0</v>
      </c>
      <c r="DK43" s="193" t="n">
        <f aca="false">IF(ISERROR(VLOOKUP($A43,'Import OffPeak'!$A$3:DP$99,115,FALSE())-VLOOKUP($A43,'Import OffPeak change'!$A$106:DP$202,115,FALSE())),0,(VLOOKUP($A43,'Import OffPeak'!$A$3:DP$99,115,FALSE())-VLOOKUP($A43,'Import OffPeak change'!$A$106:DP$202,115,FALSE())))</f>
        <v>0</v>
      </c>
      <c r="DL43" s="193" t="n">
        <f aca="false">IF(ISERROR(VLOOKUP($A43,'Import OffPeak'!$A$3:DQ$99,116,FALSE())-VLOOKUP($A43,'Import OffPeak change'!$A$106:DQ$202,116,FALSE())),0,(VLOOKUP($A43,'Import OffPeak'!$A$3:DQ$99,116,FALSE())-VLOOKUP($A43,'Import OffPeak change'!$A$106:DQ$202,116,FALSE())))</f>
        <v>0</v>
      </c>
      <c r="DM43" s="193" t="n">
        <f aca="false">IF(ISERROR(VLOOKUP($A43,'Import OffPeak'!$A$3:DR$99,117,FALSE())-VLOOKUP($A43,'Import OffPeak change'!$A$106:DR$202,117,FALSE())),0,(VLOOKUP($A43,'Import OffPeak'!$A$3:DR$99,117,FALSE())-VLOOKUP($A43,'Import OffPeak change'!$A$106:DR$202,117,FALSE())))</f>
        <v>0</v>
      </c>
      <c r="DN43" s="193" t="n">
        <f aca="false">IF(ISERROR(VLOOKUP($A43,'Import OffPeak'!$A$3:DS$99,118,FALSE())-VLOOKUP($A43,'Import OffPeak change'!$A$106:DS$202,118,FALSE())),0,(VLOOKUP($A43,'Import OffPeak'!$A$3:DS$99,118,FALSE())-VLOOKUP($A43,'Import OffPeak change'!$A$106:DS$202,118,FALSE())))</f>
        <v>0</v>
      </c>
      <c r="DO43" s="193" t="n">
        <f aca="false">IF(ISERROR(VLOOKUP($A43,'Import OffPeak'!$A$3:DT$99,119,FALSE())-VLOOKUP($A43,'Import OffPeak change'!$A$106:DT$202,119,FALSE())),0,(VLOOKUP($A43,'Import OffPeak'!$A$3:DT$99,119,FALSE())-VLOOKUP($A43,'Import OffPeak change'!$A$106:DT$202,119,FALSE())))</f>
        <v>0</v>
      </c>
      <c r="DP43" s="193" t="n">
        <f aca="false">IF(ISERROR(VLOOKUP($A43,'Import OffPeak'!$A$3:DU$99,120,FALSE())-VLOOKUP($A43,'Import OffPeak change'!$A$106:DU$202,120,FALSE())),0,(VLOOKUP($A43,'Import OffPeak'!$A$3:DU$99,120,FALSE())-VLOOKUP($A43,'Import OffPeak change'!$A$106:DU$202,120,FALSE())))</f>
        <v>0</v>
      </c>
      <c r="DQ43" s="193" t="n">
        <f aca="false">IF(ISERROR(VLOOKUP($A43,'Import OffPeak'!$A$3:DV$99,121,FALSE())-VLOOKUP($A43,'Import OffPeak change'!$A$106:DV$202,121,FALSE())),0,(VLOOKUP($A43,'Import OffPeak'!$A$3:DV$99,121,FALSE())-VLOOKUP($A43,'Import OffPeak change'!$A$106:DV$202,121,FALSE())))</f>
        <v>0</v>
      </c>
      <c r="DR43" s="193" t="n">
        <f aca="false">IF(ISERROR(VLOOKUP($A43,'Import OffPeak'!$A$3:DW$99,122,FALSE())-VLOOKUP($A43,'Import OffPeak change'!$A$106:DW$202,122,FALSE())),0,(VLOOKUP($A43,'Import OffPeak'!$A$3:DW$99,122,FALSE())-VLOOKUP($A43,'Import OffPeak change'!$A$106:DW$202,122,FALSE())))</f>
        <v>0</v>
      </c>
      <c r="DS43" s="193" t="n">
        <f aca="false">IF(ISERROR(VLOOKUP($A43,'Import OffPeak'!$A$3:DX$99,123,FALSE())-VLOOKUP($A43,'Import OffPeak change'!$A$106:DX$202,123,FALSE())),0,(VLOOKUP($A43,'Import OffPeak'!$A$3:DX$99,123,FALSE())-VLOOKUP($A43,'Import OffPeak change'!$A$106:DX$202,123,FALSE())))</f>
        <v>0</v>
      </c>
      <c r="DT43" s="193" t="n">
        <f aca="false">IF(ISERROR(VLOOKUP($A43,'Import OffPeak'!$A$3:DY$99,124,FALSE())-VLOOKUP($A43,'Import OffPeak change'!$A$106:DY$202,124,FALSE())),0,(VLOOKUP($A43,'Import OffPeak'!$A$3:DY$99,124,FALSE())-VLOOKUP($A43,'Import OffPeak change'!$A$106:DY$202,124,FALSE())))</f>
        <v>0</v>
      </c>
      <c r="DU43" s="193" t="n">
        <f aca="false">IF(ISERROR(VLOOKUP($A43,'Import OffPeak'!$A$3:DZ$99,125,FALSE())-VLOOKUP($A43,'Import OffPeak change'!$A$106:DZ$202,125,FALSE())),0,(VLOOKUP($A43,'Import OffPeak'!$A$3:DZ$99,125,FALSE())-VLOOKUP($A43,'Import OffPeak change'!$A$106:DZ$202,125,FALSE())))</f>
        <v>0</v>
      </c>
      <c r="DV43" s="193" t="n">
        <f aca="false">IF(ISERROR(VLOOKUP($A43,'Import OffPeak'!$A$3:EA$99,126,FALSE())-VLOOKUP($A43,'Import OffPeak change'!$A$106:EA$202,126,FALSE())),0,(VLOOKUP($A43,'Import OffPeak'!$A$3:EA$99,126,FALSE())-VLOOKUP($A43,'Import OffPeak change'!$A$106:EA$202,126,FALSE())))</f>
        <v>0</v>
      </c>
      <c r="DW43" s="193" t="n">
        <f aca="false">IF(ISERROR(VLOOKUP($A43,'Import OffPeak'!$A$3:EB$99,127,FALSE())-VLOOKUP($A43,'Import OffPeak change'!$A$106:EB$202,127,FALSE())),0,(VLOOKUP($A43,'Import OffPeak'!$A$3:EB$99,127,FALSE())-VLOOKUP($A43,'Import OffPeak change'!$A$106:EB$202,127,FALSE())))</f>
        <v>0</v>
      </c>
      <c r="DX43" s="193" t="n">
        <f aca="false">IF(ISERROR(VLOOKUP($A43,'Import OffPeak'!$A$3:EC$99,128,FALSE())-VLOOKUP($A43,'Import OffPeak change'!$A$106:EC$202,128,FALSE())),0,(VLOOKUP($A43,'Import OffPeak'!$A$3:EC$99,128,FALSE())-VLOOKUP($A43,'Import OffPeak change'!$A$106:EC$202,128,FALSE())))</f>
        <v>0</v>
      </c>
      <c r="DY43" s="193" t="n">
        <f aca="false">IF(ISERROR(VLOOKUP($A43,'Import OffPeak'!$A$3:ED$99,129,FALSE())-VLOOKUP($A43,'Import OffPeak change'!$A$106:ED$202,129,FALSE())),0,(VLOOKUP($A43,'Import OffPeak'!$A$3:ED$99,129,FALSE())-VLOOKUP($A43,'Import OffPeak change'!$A$106:ED$202,129,FALSE())))</f>
        <v>0</v>
      </c>
      <c r="DZ43" s="193" t="n">
        <f aca="false">IF(ISERROR(VLOOKUP($A43,'Import OffPeak'!$A$3:EE$99,130,FALSE())-VLOOKUP($A43,'Import OffPeak change'!$A$106:EE$202,130,FALSE())),0,(VLOOKUP($A43,'Import OffPeak'!$A$3:EE$99,130,FALSE())-VLOOKUP($A43,'Import OffPeak change'!$A$106:EE$202,130,FALSE())))</f>
        <v>0</v>
      </c>
      <c r="EA43" s="193" t="n">
        <f aca="false">IF(ISERROR(VLOOKUP($A43,'Import OffPeak'!$A$3:EF$99,131,FALSE())-VLOOKUP($A43,'Import OffPeak change'!$A$106:EF$202,131,FALSE())),0,(VLOOKUP($A43,'Import OffPeak'!$A$3:EF$99,131,FALSE())-VLOOKUP($A43,'Import OffPeak change'!$A$106:EF$202,131,FALSE())))</f>
        <v>0</v>
      </c>
      <c r="EB43" s="193" t="n">
        <f aca="false">IF(ISERROR(VLOOKUP($A43,'Import OffPeak'!$A$3:EG$99,132,FALSE())-VLOOKUP($A43,'Import OffPeak change'!$A$106:EG$202,132,FALSE())),0,(VLOOKUP($A43,'Import OffPeak'!$A$3:EG$99,132,FALSE())-VLOOKUP($A43,'Import OffPeak change'!$A$106:EG$202,132,FALSE())))</f>
        <v>0</v>
      </c>
      <c r="EC43" s="193" t="n">
        <f aca="false">IF(ISERROR(VLOOKUP($A43,'Import OffPeak'!$A$3:EH$99,133,FALSE())-VLOOKUP($A43,'Import OffPeak change'!$A$106:EH$202,133,FALSE())),0,(VLOOKUP($A43,'Import OffPeak'!$A$3:EH$99,133,FALSE())-VLOOKUP($A43,'Import OffPeak change'!$A$106:EH$202,133,FALSE())))</f>
        <v>0</v>
      </c>
      <c r="ED43" s="193" t="n">
        <f aca="false">IF(ISERROR(VLOOKUP($A43,'Import OffPeak'!$A$3:EI$99,134,FALSE())-VLOOKUP($A43,'Import OffPeak change'!$A$106:EI$202,134,FALSE())),0,(VLOOKUP($A43,'Import OffPeak'!$A$3:EI$99,134,FALSE())-VLOOKUP($A43,'Import OffPeak change'!$A$106:EI$202,134,FALSE())))</f>
        <v>0</v>
      </c>
      <c r="EE43" s="193" t="n">
        <f aca="false">IF(ISERROR(VLOOKUP($A43,'Import OffPeak'!$A$3:EJ$99,135,FALSE())-VLOOKUP($A43,'Import OffPeak change'!$A$106:EJ$202,135,FALSE())),0,(VLOOKUP($A43,'Import OffPeak'!$A$3:EJ$99,135,FALSE())-VLOOKUP($A43,'Import OffPeak change'!$A$106:EJ$202,135,FALSE())))</f>
        <v>0</v>
      </c>
      <c r="EF43" s="193" t="n">
        <f aca="false">IF(ISERROR(VLOOKUP($A43,'Import OffPeak'!$A$3:EK$99,136,FALSE())-VLOOKUP($A43,'Import OffPeak change'!$A$106:EK$202,136,FALSE())),0,(VLOOKUP($A43,'Import OffPeak'!$A$3:EK$99,136,FALSE())-VLOOKUP($A43,'Import OffPeak change'!$A$106:EK$202,136,FALSE())))</f>
        <v>0</v>
      </c>
      <c r="EG43" s="193" t="n">
        <f aca="false">IF(ISERROR(VLOOKUP($A43,'Import OffPeak'!$A$3:EL$99,137,FALSE())-VLOOKUP($A43,'Import OffPeak change'!$A$106:EL$202,137,FALSE())),0,(VLOOKUP($A43,'Import OffPeak'!$A$3:EL$99,137,FALSE())-VLOOKUP($A43,'Import OffPeak change'!$A$106:EL$202,137,FALSE())))</f>
        <v>0</v>
      </c>
      <c r="EH43" s="193" t="n">
        <f aca="false">IF(ISERROR(VLOOKUP($A43,'Import OffPeak'!$A$3:EM$99,138,FALSE())-VLOOKUP($A43,'Import OffPeak change'!$A$106:EM$202,138,FALSE())),0,(VLOOKUP($A43,'Import OffPeak'!$A$3:EM$99,138,FALSE())-VLOOKUP($A43,'Import OffPeak change'!$A$106:EM$202,138,FALSE())))</f>
        <v>0</v>
      </c>
      <c r="EI43" s="193" t="n">
        <f aca="false">IF(ISERROR(VLOOKUP($A43,'Import OffPeak'!$A$3:EN$99,139,FALSE())-VLOOKUP($A43,'Import OffPeak change'!$A$106:EN$202,139,FALSE())),0,(VLOOKUP($A43,'Import OffPeak'!$A$3:EN$99,139,FALSE())-VLOOKUP($A43,'Import OffPeak change'!$A$106:EN$202,139,FALSE())))</f>
        <v>0</v>
      </c>
      <c r="EJ43" s="193" t="n">
        <f aca="false">IF(ISERROR(VLOOKUP($A43,'Import OffPeak'!$A$3:EO$99,140,FALSE())-VLOOKUP($A43,'Import OffPeak change'!$A$106:EO$202,140,FALSE())),0,(VLOOKUP($A43,'Import OffPeak'!$A$3:EO$99,140,FALSE())-VLOOKUP($A43,'Import OffPeak change'!$A$106:EO$202,140,FALSE())))</f>
        <v>0</v>
      </c>
      <c r="EK43" s="193" t="n">
        <f aca="false">IF(ISERROR(VLOOKUP($A43,'Import OffPeak'!$A$3:EP$99,141,FALSE())-VLOOKUP($A43,'Import OffPeak change'!$A$106:EP$202,141,FALSE())),0,(VLOOKUP($A43,'Import OffPeak'!$A$3:EP$99,141,FALSE())-VLOOKUP($A43,'Import OffPeak change'!$A$106:EP$202,141,FALSE())))</f>
        <v>0</v>
      </c>
      <c r="EL43" s="193" t="n">
        <f aca="false">IF(ISERROR(VLOOKUP($A43,'Import OffPeak'!$A$3:EQ$99,142,FALSE())-VLOOKUP($A43,'Import OffPeak change'!$A$106:EQ$202,142,FALSE())),0,(VLOOKUP($A43,'Import OffPeak'!$A$3:EQ$99,142,FALSE())-VLOOKUP($A43,'Import OffPeak change'!$A$106:EQ$202,142,FALSE())))</f>
        <v>0</v>
      </c>
      <c r="EM43" s="193" t="n">
        <f aca="false">IF(ISERROR(VLOOKUP($A43,'Import OffPeak'!$A$3:ER$99,143,FALSE())-VLOOKUP($A43,'Import OffPeak change'!$A$106:ER$202,143,FALSE())),0,(VLOOKUP($A43,'Import OffPeak'!$A$3:ER$99,143,FALSE())-VLOOKUP($A43,'Import OffPeak change'!$A$106:ER$202,143,FALSE())))</f>
        <v>0</v>
      </c>
      <c r="EN43" s="193" t="n">
        <f aca="false">IF(ISERROR(VLOOKUP($A43,'Import OffPeak'!$A$3:ES$99,144,FALSE())-VLOOKUP($A43,'Import OffPeak change'!$A$106:ES$202,144,FALSE())),0,(VLOOKUP($A43,'Import OffPeak'!$A$3:ES$99,144,FALSE())-VLOOKUP($A43,'Import OffPeak change'!$A$106:ES$202,144,FALSE())))</f>
        <v>0</v>
      </c>
      <c r="EO43" s="193" t="n">
        <f aca="false">IF(ISERROR(VLOOKUP($A43,'Import OffPeak'!$A$3:ET$99,145,FALSE())-VLOOKUP($A43,'Import OffPeak change'!$A$106:ET$202,145,FALSE())),0,(VLOOKUP($A43,'Import OffPeak'!$A$3:ET$99,145,FALSE())-VLOOKUP($A43,'Import OffPeak change'!$A$106:ET$202,145,FALSE())))</f>
        <v>0</v>
      </c>
      <c r="EP43" s="193" t="n">
        <f aca="false">IF(ISERROR(VLOOKUP($A43,'Import OffPeak'!$A$3:EU$99,146,FALSE())-VLOOKUP($A43,'Import OffPeak change'!$A$106:EU$202,146,FALSE())),0,(VLOOKUP($A43,'Import OffPeak'!$A$3:EU$99,146,FALSE())-VLOOKUP($A43,'Import OffPeak change'!$A$106:EU$202,146,FALSE())))</f>
        <v>0</v>
      </c>
      <c r="EQ43" s="193" t="n">
        <f aca="false">IF(ISERROR(VLOOKUP($A43,'Import OffPeak'!$A$3:EV$99,147,FALSE())-VLOOKUP($A43,'Import OffPeak change'!$A$106:EV$202,147,FALSE())),0,(VLOOKUP($A43,'Import OffPeak'!$A$3:EV$99,147,FALSE())-VLOOKUP($A43,'Import OffPeak change'!$A$106:EV$202,147,FALSE())))</f>
        <v>0</v>
      </c>
      <c r="ER43" s="193" t="n">
        <f aca="false">IF(ISERROR(VLOOKUP($A43,'Import OffPeak'!$A$3:EW$99,148,FALSE())-VLOOKUP($A43,'Import OffPeak change'!$A$106:EW$202,148,FALSE())),0,(VLOOKUP($A43,'Import OffPeak'!$A$3:EW$99,148,FALSE())-VLOOKUP($A43,'Import OffPeak change'!$A$106:EW$202,148,FALSE())))</f>
        <v>0</v>
      </c>
      <c r="ES43" s="193" t="n">
        <f aca="false">IF(ISERROR(VLOOKUP($A43,'Import OffPeak'!$A$3:EX$99,149,FALSE())-VLOOKUP($A43,'Import OffPeak change'!$A$106:EX$202,149,FALSE())),0,(VLOOKUP($A43,'Import OffPeak'!$A$3:EX$99,149,FALSE())-VLOOKUP($A43,'Import OffPeak change'!$A$106:EX$202,149,FALSE())))</f>
        <v>0</v>
      </c>
      <c r="ET43" s="193" t="n">
        <f aca="false">IF(ISERROR(VLOOKUP($A43,'Import OffPeak'!$A$3:EY$99,150,FALSE())-VLOOKUP($A43,'Import OffPeak change'!$A$106:EY$202,150,FALSE())),0,(VLOOKUP($A43,'Import OffPeak'!$A$3:EY$99,150,FALSE())-VLOOKUP($A43,'Import OffPeak change'!$A$106:EY$202,150,FALSE())))</f>
        <v>0</v>
      </c>
      <c r="EU43" s="193" t="n">
        <f aca="false">IF(ISERROR(VLOOKUP($A43,'Import OffPeak'!$A$3:EZ$99,151,FALSE())-VLOOKUP($A43,'Import OffPeak change'!$A$106:EZ$202,151,FALSE())),0,(VLOOKUP($A43,'Import OffPeak'!$A$3:EZ$99,151,FALSE())-VLOOKUP($A43,'Import OffPeak change'!$A$106:EZ$202,151,FALSE())))</f>
        <v>0</v>
      </c>
      <c r="EV43" s="193" t="n">
        <f aca="false">IF(ISERROR(VLOOKUP($A43,'Import OffPeak'!$A$3:FA$99,152,FALSE())-VLOOKUP($A43,'Import OffPeak change'!$A$106:FA$202,152,FALSE())),0,(VLOOKUP($A43,'Import OffPeak'!$A$3:FA$99,152,FALSE())-VLOOKUP($A43,'Import OffPeak change'!$A$106:FA$202,152,FALSE())))</f>
        <v>0</v>
      </c>
      <c r="EW43" s="193" t="n">
        <f aca="false">IF(ISERROR(VLOOKUP($A43,'Import OffPeak'!$A$3:FB$99,153,FALSE())-VLOOKUP($A43,'Import OffPeak change'!$A$106:FB$202,153,FALSE())),0,(VLOOKUP($A43,'Import OffPeak'!$A$3:FB$99,153,FALSE())-VLOOKUP($A43,'Import OffPeak change'!$A$106:FB$202,153,FALSE())))</f>
        <v>0</v>
      </c>
      <c r="EX43" s="193" t="n">
        <f aca="false">IF(ISERROR(VLOOKUP($A43,'Import OffPeak'!$A$3:FC$99,154,FALSE())-VLOOKUP($A43,'Import OffPeak change'!$A$106:FC$202,154,FALSE())),0,(VLOOKUP($A43,'Import OffPeak'!$A$3:FC$99,154,FALSE())-VLOOKUP($A43,'Import OffPeak change'!$A$106:FC$202,154,FALSE())))</f>
        <v>0</v>
      </c>
      <c r="EY43" s="193" t="n">
        <f aca="false">IF(ISERROR(VLOOKUP($A43,'Import OffPeak'!$A$3:FD$99,155,FALSE())-VLOOKUP($A43,'Import OffPeak change'!$A$106:FD$202,155,FALSE())),0,(VLOOKUP($A43,'Import OffPeak'!$A$3:FD$99,155,FALSE())-VLOOKUP($A43,'Import OffPeak change'!$A$106:FD$202,155,FALSE())))</f>
        <v>0</v>
      </c>
      <c r="EZ43" s="193" t="n">
        <f aca="false">IF(ISERROR(VLOOKUP($A43,'Import OffPeak'!$A$3:FE$99,156,FALSE())-VLOOKUP($A43,'Import OffPeak change'!$A$106:FE$202,156,FALSE())),0,(VLOOKUP($A43,'Import OffPeak'!$A$3:FE$99,156,FALSE())-VLOOKUP($A43,'Import OffPeak change'!$A$106:FE$202,156,FALSE())))</f>
        <v>0</v>
      </c>
      <c r="FA43" s="193" t="n">
        <f aca="false">IF(ISERROR(VLOOKUP($A43,'Import OffPeak'!$A$3:FF$99,157,FALSE())-VLOOKUP($A43,'Import OffPeak change'!$A$106:FF$202,157,FALSE())),0,(VLOOKUP($A43,'Import OffPeak'!$A$3:FF$99,157,FALSE())-VLOOKUP($A43,'Import OffPeak change'!$A$106:FF$202,157,FALSE())))</f>
        <v>0</v>
      </c>
      <c r="FB43" s="193" t="n">
        <f aca="false">IF(ISERROR(VLOOKUP($A43,'Import OffPeak'!$A$3:FG$99,158,FALSE())-VLOOKUP($A43,'Import OffPeak change'!$A$106:FG$202,158,FALSE())),0,(VLOOKUP($A43,'Import OffPeak'!$A$3:FG$99,158,FALSE())-VLOOKUP($A43,'Import OffPeak change'!$A$106:FG$202,158,FALSE())))</f>
        <v>0</v>
      </c>
      <c r="FC43" s="193" t="n">
        <f aca="false">IF(ISERROR(VLOOKUP($A43,'Import OffPeak'!$A$3:FH$99,159,FALSE())-VLOOKUP($A43,'Import OffPeak change'!$A$106:FH$202,159,FALSE())),0,(VLOOKUP($A43,'Import OffPeak'!$A$3:FH$99,159,FALSE())-VLOOKUP($A43,'Import OffPeak change'!$A$106:FH$202,159,FALSE())))</f>
        <v>0</v>
      </c>
      <c r="FD43" s="193" t="n">
        <f aca="false">IF(ISERROR(VLOOKUP($A43,'Import OffPeak'!$A$3:FI$99,160,FALSE())-VLOOKUP($A43,'Import OffPeak change'!$A$106:FI$202,160,FALSE())),0,(VLOOKUP($A43,'Import OffPeak'!$A$3:FI$99,160,FALSE())-VLOOKUP($A43,'Import OffPeak change'!$A$106:FI$202,160,FALSE())))</f>
        <v>0</v>
      </c>
      <c r="FE43" s="193" t="n">
        <f aca="false">IF(ISERROR(VLOOKUP($A43,'Import OffPeak'!$A$3:FJ$99,161,FALSE())-VLOOKUP($A43,'Import OffPeak change'!$A$106:FJ$202,161,FALSE())),0,(VLOOKUP($A43,'Import OffPeak'!$A$3:FJ$99,161,FALSE())-VLOOKUP($A43,'Import OffPeak change'!$A$106:FJ$202,161,FALSE())))</f>
        <v>0</v>
      </c>
      <c r="FF43" s="193" t="n">
        <f aca="false">IF(ISERROR(VLOOKUP($A43,'Import OffPeak'!$A$3:FK$99,162,FALSE())-VLOOKUP($A43,'Import OffPeak change'!$A$106:FK$202,162,FALSE())),0,(VLOOKUP($A43,'Import OffPeak'!$A$3:FK$99,162,FALSE())-VLOOKUP($A43,'Import OffPeak change'!$A$106:FK$202,162,FALSE())))</f>
        <v>0</v>
      </c>
      <c r="FG43" s="193" t="n">
        <f aca="false">IF(ISERROR(VLOOKUP($A43,'Import OffPeak'!$A$3:FL$99,163,FALSE())-VLOOKUP($A43,'Import OffPeak change'!$A$106:FL$202,163,FALSE())),0,(VLOOKUP($A43,'Import OffPeak'!$A$3:FL$99,163,FALSE())-VLOOKUP($A43,'Import OffPeak change'!$A$106:FL$202,163,FALSE())))</f>
        <v>0</v>
      </c>
      <c r="FH43" s="193" t="n">
        <f aca="false">IF(ISERROR(VLOOKUP($A43,'Import OffPeak'!$A$3:FM$99,164,FALSE())-VLOOKUP($A43,'Import OffPeak change'!$A$106:FM$202,164,FALSE())),0,(VLOOKUP($A43,'Import OffPeak'!$A$3:FM$99,164,FALSE())-VLOOKUP($A43,'Import OffPeak change'!$A$106:FM$202,164,FALSE())))</f>
        <v>0</v>
      </c>
      <c r="FI43" s="193" t="n">
        <f aca="false">IF(ISERROR(VLOOKUP($A43,'Import OffPeak'!$A$3:FN$99,165,FALSE())-VLOOKUP($A43,'Import OffPeak change'!$A$106:FN$202,165,FALSE())),0,(VLOOKUP($A43,'Import OffPeak'!$A$3:FN$99,165,FALSE())-VLOOKUP($A43,'Import OffPeak change'!$A$106:FN$202,165,FALSE())))</f>
        <v>0</v>
      </c>
      <c r="FJ43" s="193" t="n">
        <f aca="false">IF(ISERROR(VLOOKUP($A43,'Import OffPeak'!$A$3:FO$99,166,FALSE())-VLOOKUP($A43,'Import OffPeak change'!$A$106:FO$202,166,FALSE())),0,(VLOOKUP($A43,'Import OffPeak'!$A$3:FO$99,166,FALSE())-VLOOKUP($A43,'Import OffPeak change'!$A$106:FO$202,166,FALSE())))</f>
        <v>0</v>
      </c>
      <c r="FK43" s="193" t="n">
        <f aca="false">IF(ISERROR(VLOOKUP($A43,'Import OffPeak'!$A$3:FP$99,167,FALSE())-VLOOKUP($A43,'Import OffPeak change'!$A$106:FP$202,167,FALSE())),0,(VLOOKUP($A43,'Import OffPeak'!$A$3:FP$99,167,FALSE())-VLOOKUP($A43,'Import OffPeak change'!$A$106:FP$202,167,FALSE())))</f>
        <v>0</v>
      </c>
      <c r="FL43" s="193" t="n">
        <f aca="false">IF(ISERROR(VLOOKUP($A43,'Import OffPeak'!$A$3:FQ$99,168,FALSE())-VLOOKUP($A43,'Import OffPeak change'!$A$106:FQ$202,168,FALSE())),0,(VLOOKUP($A43,'Import OffPeak'!$A$3:FQ$99,168,FALSE())-VLOOKUP($A43,'Import OffPeak change'!$A$106:FQ$202,168,FALSE())))</f>
        <v>0</v>
      </c>
      <c r="FM43" s="193" t="n">
        <f aca="false">IF(ISERROR(VLOOKUP($A43,'Import OffPeak'!$A$3:FR$99,169,FALSE())-VLOOKUP($A43,'Import OffPeak change'!$A$106:FR$202,169,FALSE())),0,(VLOOKUP($A43,'Import OffPeak'!$A$3:FR$99,169,FALSE())-VLOOKUP($A43,'Import OffPeak change'!$A$106:FR$202,169,FALSE())))</f>
        <v>0</v>
      </c>
      <c r="FN43" s="193" t="n">
        <f aca="false">IF(ISERROR(VLOOKUP($A43,'Import OffPeak'!$A$3:FS$99,170,FALSE())-VLOOKUP($A43,'Import OffPeak change'!$A$106:FS$202,170,FALSE())),0,(VLOOKUP($A43,'Import OffPeak'!$A$3:FS$99,170,FALSE())-VLOOKUP($A43,'Import OffPeak change'!$A$106:FS$202,170,FALSE())))</f>
        <v>0</v>
      </c>
      <c r="FO43" s="193" t="n">
        <f aca="false">IF(ISERROR(VLOOKUP($A43,'Import OffPeak'!$A$3:FT$99,171,FALSE())-VLOOKUP($A43,'Import OffPeak change'!$A$106:FT$202,171,FALSE())),0,(VLOOKUP($A43,'Import OffPeak'!$A$3:FT$99,171,FALSE())-VLOOKUP($A43,'Import OffPeak change'!$A$106:FT$202,171,FALSE())))</f>
        <v>0</v>
      </c>
      <c r="FP43" s="193" t="n">
        <f aca="false">IF(ISERROR(VLOOKUP($A43,'Import OffPeak'!$A$3:FU$99,172,FALSE())-VLOOKUP($A43,'Import OffPeak change'!$A$106:FU$202,172,FALSE())),0,(VLOOKUP($A43,'Import OffPeak'!$A$3:FU$99,172,FALSE())-VLOOKUP($A43,'Import OffPeak change'!$A$106:FU$202,172,FALSE())))</f>
        <v>0</v>
      </c>
      <c r="FQ43" s="193" t="n">
        <f aca="false">IF(ISERROR(VLOOKUP($A43,'Import OffPeak'!$A$3:FV$99,173,FALSE())-VLOOKUP($A43,'Import OffPeak change'!$A$106:FV$202,173,FALSE())),0,(VLOOKUP($A43,'Import OffPeak'!$A$3:FV$99,173,FALSE())-VLOOKUP($A43,'Import OffPeak change'!$A$106:FV$202,173,FALSE())))</f>
        <v>0</v>
      </c>
      <c r="FR43" s="193" t="n">
        <f aca="false">IF(ISERROR(VLOOKUP($A43,'Import OffPeak'!$A$3:FW$99,174,FALSE())-VLOOKUP($A43,'Import OffPeak change'!$A$106:FW$202,174,FALSE())),0,(VLOOKUP($A43,'Import OffPeak'!$A$3:FW$99,174,FALSE())-VLOOKUP($A43,'Import OffPeak change'!$A$106:FW$202,174,FALSE())))</f>
        <v>0</v>
      </c>
      <c r="FS43" s="193" t="n">
        <f aca="false">IF(ISERROR(VLOOKUP($A43,'Import OffPeak'!$A$3:FX$99,175,FALSE())-VLOOKUP($A43,'Import OffPeak change'!$A$106:FX$202,175,FALSE())),0,(VLOOKUP($A43,'Import OffPeak'!$A$3:FX$99,175,FALSE())-VLOOKUP($A43,'Import OffPeak change'!$A$106:FX$202,175,FALSE())))</f>
        <v>0</v>
      </c>
      <c r="FT43" s="193" t="n">
        <f aca="false">IF(ISERROR(VLOOKUP($A43,'Import OffPeak'!$A$3:FY$99,176,FALSE())-VLOOKUP($A43,'Import OffPeak change'!$A$106:FY$202,176,FALSE())),0,(VLOOKUP($A43,'Import OffPeak'!$A$3:FY$99,176,FALSE())-VLOOKUP($A43,'Import OffPeak change'!$A$106:FY$202,176,FALSE())))</f>
        <v>0</v>
      </c>
      <c r="FU43" s="193" t="n">
        <f aca="false">IF(ISERROR(VLOOKUP($A43,'Import OffPeak'!$A$3:FZ$99,177,FALSE())-VLOOKUP($A43,'Import OffPeak change'!$A$106:FZ$202,177,FALSE())),0,(VLOOKUP($A43,'Import OffPeak'!$A$3:FZ$99,177,FALSE())-VLOOKUP($A43,'Import OffPeak change'!$A$106:FZ$202,177,FALSE())))</f>
        <v>0</v>
      </c>
      <c r="FV43" s="193" t="n">
        <f aca="false">IF(ISERROR(VLOOKUP($A43,'Import OffPeak'!$A$3:GA$99,178,FALSE())-VLOOKUP($A43,'Import OffPeak change'!$A$106:GA$202,178,FALSE())),0,(VLOOKUP($A43,'Import OffPeak'!$A$3:GA$99,178,FALSE())-VLOOKUP($A43,'Import OffPeak change'!$A$106:GA$202,178,FALSE())))</f>
        <v>0</v>
      </c>
      <c r="FW43" s="193" t="n">
        <f aca="false">IF(ISERROR(VLOOKUP($A43,'Import OffPeak'!$A$3:GB$99,179,FALSE())-VLOOKUP($A43,'Import OffPeak change'!$A$106:GB$202,179,FALSE())),0,(VLOOKUP($A43,'Import OffPeak'!$A$3:GB$99,179,FALSE())-VLOOKUP($A43,'Import OffPeak change'!$A$106:GB$202,179,FALSE())))</f>
        <v>0</v>
      </c>
      <c r="FX43" s="193" t="n">
        <f aca="false">IF(ISERROR(VLOOKUP($A43,'Import OffPeak'!$A$3:GC$99,180,FALSE())-VLOOKUP($A43,'Import OffPeak change'!$A$106:GC$202,180,FALSE())),0,(VLOOKUP($A43,'Import OffPeak'!$A$3:GC$99,180,FALSE())-VLOOKUP($A43,'Import OffPeak change'!$A$106:GC$202,180,FALSE())))</f>
        <v>0</v>
      </c>
      <c r="FY43" s="193" t="n">
        <f aca="false">IF(ISERROR(VLOOKUP($A43,'Import OffPeak'!$A$3:GD$99,181,FALSE())-VLOOKUP($A43,'Import OffPeak change'!$A$106:GD$202,181,FALSE())),0,(VLOOKUP($A43,'Import OffPeak'!$A$3:GD$99,181,FALSE())-VLOOKUP($A43,'Import OffPeak change'!$A$106:GD$202,181,FALSE())))</f>
        <v>0</v>
      </c>
      <c r="FZ43" s="193" t="n">
        <f aca="false">IF(ISERROR(VLOOKUP($A43,'Import OffPeak'!$A$3:GE$99,182,FALSE())-VLOOKUP($A43,'Import OffPeak change'!$A$106:GE$202,182,FALSE())),0,(VLOOKUP($A43,'Import OffPeak'!$A$3:GE$99,182,FALSE())-VLOOKUP($A43,'Import OffPeak change'!$A$106:GE$202,182,FALSE())))</f>
        <v>0</v>
      </c>
      <c r="GA43" s="193" t="n">
        <f aca="false">IF(ISERROR(VLOOKUP($A43,'Import OffPeak'!$A$3:GF$99,183,FALSE())-VLOOKUP($A43,'Import OffPeak change'!$A$106:GF$202,183,FALSE())),0,(VLOOKUP($A43,'Import OffPeak'!$A$3:GF$99,183,FALSE())-VLOOKUP($A43,'Import OffPeak change'!$A$106:GF$202,183,FALSE())))</f>
        <v>0</v>
      </c>
      <c r="GB43" s="193" t="n">
        <f aca="false">IF(ISERROR(VLOOKUP($A43,'Import OffPeak'!$A$3:GG$99,184,FALSE())-VLOOKUP($A43,'Import OffPeak change'!$A$106:GG$202,184,FALSE())),0,(VLOOKUP($A43,'Import OffPeak'!$A$3:GG$99,184,FALSE())-VLOOKUP($A43,'Import OffPeak change'!$A$106:GG$202,184,FALSE())))</f>
        <v>0</v>
      </c>
      <c r="GC43" s="193" t="n">
        <f aca="false">IF(ISERROR(VLOOKUP($A43,'Import OffPeak'!$A$3:GH$99,185,FALSE())-VLOOKUP($A43,'Import OffPeak change'!$A$106:GH$202,185,FALSE())),0,(VLOOKUP($A43,'Import OffPeak'!$A$3:GH$99,185,FALSE())-VLOOKUP($A43,'Import OffPeak change'!$A$106:GH$202,185,FALSE())))</f>
        <v>0</v>
      </c>
      <c r="GD43" s="193" t="n">
        <f aca="false">IF(ISERROR(VLOOKUP($A43,'Import OffPeak'!$A$3:GI$99,186,FALSE())-VLOOKUP($A43,'Import OffPeak change'!$A$106:GI$202,186,FALSE())),0,(VLOOKUP($A43,'Import OffPeak'!$A$3:GI$99,186,FALSE())-VLOOKUP($A43,'Import OffPeak change'!$A$106:GI$202,186,FALSE())))</f>
        <v>0</v>
      </c>
      <c r="GE43" s="193" t="n">
        <f aca="false">IF(ISERROR(VLOOKUP($A43,'Import OffPeak'!$A$3:GJ$99,187,FALSE())-VLOOKUP($A43,'Import OffPeak change'!$A$106:GJ$202,187,FALSE())),0,(VLOOKUP($A43,'Import OffPeak'!$A$3:GJ$99,187,FALSE())-VLOOKUP($A43,'Import OffPeak change'!$A$106:GJ$202,187,FALSE())))</f>
        <v>0</v>
      </c>
      <c r="GF43" s="193" t="n">
        <f aca="false">IF(ISERROR(VLOOKUP($A43,'Import OffPeak'!$A$3:GK$99,188,FALSE())-VLOOKUP($A43,'Import OffPeak change'!$A$106:GK$202,188,FALSE())),0,(VLOOKUP($A43,'Import OffPeak'!$A$3:GK$99,188,FALSE())-VLOOKUP($A43,'Import OffPeak change'!$A$106:GK$202,188,FALSE())))</f>
        <v>0</v>
      </c>
      <c r="GG43" s="193" t="n">
        <f aca="false">IF(ISERROR(VLOOKUP($A43,'Import OffPeak'!$A$3:GL$99,189,FALSE())-VLOOKUP($A43,'Import OffPeak change'!$A$106:GL$202,189,FALSE())),0,(VLOOKUP($A43,'Import OffPeak'!$A$3:GL$99,189,FALSE())-VLOOKUP($A43,'Import OffPeak change'!$A$106:GL$202,189,FALSE())))</f>
        <v>0</v>
      </c>
      <c r="GH43" s="193" t="n">
        <f aca="false">IF(ISERROR(VLOOKUP($A43,'Import OffPeak'!$A$3:GM$99,190,FALSE())-VLOOKUP($A43,'Import OffPeak change'!$A$106:GM$202,190,FALSE())),0,(VLOOKUP($A43,'Import OffPeak'!$A$3:GM$99,190,FALSE())-VLOOKUP($A43,'Import OffPeak change'!$A$106:GM$202,190,FALSE())))</f>
        <v>0</v>
      </c>
      <c r="GI43" s="193" t="n">
        <f aca="false">IF(ISERROR(VLOOKUP($A43,'Import OffPeak'!$A$3:GN$99,191,FALSE())-VLOOKUP($A43,'Import OffPeak change'!$A$106:GN$202,191,FALSE())),0,(VLOOKUP($A43,'Import OffPeak'!$A$3:GN$99,191,FALSE())-VLOOKUP($A43,'Import OffPeak change'!$A$106:GN$202,191,FALSE())))</f>
        <v>0</v>
      </c>
      <c r="GJ43" s="193" t="n">
        <f aca="false">IF(ISERROR(VLOOKUP($A43,'Import OffPeak'!$A$3:GO$99,192,FALSE())-VLOOKUP($A43,'Import OffPeak change'!$A$106:GO$202,192,FALSE())),0,(VLOOKUP($A43,'Import OffPeak'!$A$3:GO$99,192,FALSE())-VLOOKUP($A43,'Import OffPeak change'!$A$106:GO$202,192,FALSE())))</f>
        <v>0</v>
      </c>
      <c r="GK43" s="193" t="n">
        <f aca="false">IF(ISERROR(VLOOKUP($A43,'Import OffPeak'!$A$3:GP$99,193,FALSE())-VLOOKUP($A43,'Import OffPeak change'!$A$106:GP$202,193,FALSE())),0,(VLOOKUP($A43,'Import OffPeak'!$A$3:GP$99,193,FALSE())-VLOOKUP($A43,'Import OffPeak change'!$A$106:GP$202,193,FALSE())))</f>
        <v>0</v>
      </c>
      <c r="GL43" s="193" t="n">
        <f aca="false">IF(ISERROR(VLOOKUP($A43,'Import OffPeak'!$A$3:GQ$99,194,FALSE())-VLOOKUP($A43,'Import OffPeak change'!$A$106:GQ$202,194,FALSE())),0,(VLOOKUP($A43,'Import OffPeak'!$A$3:GQ$99,194,FALSE())-VLOOKUP($A43,'Import OffPeak change'!$A$106:GQ$202,194,FALSE())))</f>
        <v>0</v>
      </c>
      <c r="GM43" s="193" t="n">
        <f aca="false">IF(ISERROR(VLOOKUP($A43,'Import OffPeak'!$A$3:GR$99,195,FALSE())-VLOOKUP($A43,'Import OffPeak change'!$A$106:GR$202,195,FALSE())),0,(VLOOKUP($A43,'Import OffPeak'!$A$3:GR$99,195,FALSE())-VLOOKUP($A43,'Import OffPeak change'!$A$106:GR$202,195,FALSE())))</f>
        <v>0</v>
      </c>
      <c r="GN43" s="193" t="n">
        <f aca="false">IF(ISERROR(VLOOKUP($A43,'Import OffPeak'!$A$3:GS$99,196,FALSE())-VLOOKUP($A43,'Import OffPeak change'!$A$106:GS$202,196,FALSE())),0,(VLOOKUP($A43,'Import OffPeak'!$A$3:GS$99,196,FALSE())-VLOOKUP($A43,'Import OffPeak change'!$A$106:GS$202,196,FALSE())))</f>
        <v>0</v>
      </c>
      <c r="GO43" s="193" t="n">
        <f aca="false">IF(ISERROR(VLOOKUP($A43,'Import OffPeak'!$A$3:GT$99,197,FALSE())-VLOOKUP($A43,'Import OffPeak change'!$A$106:GT$202,197,FALSE())),0,(VLOOKUP($A43,'Import OffPeak'!$A$3:GT$99,197,FALSE())-VLOOKUP($A43,'Import OffPeak change'!$A$106:GT$202,197,FALSE())))</f>
        <v>0</v>
      </c>
      <c r="GP43" s="193" t="n">
        <f aca="false">IF(ISERROR(VLOOKUP($A43,'Import OffPeak'!$A$3:GU$99,198,FALSE())-VLOOKUP($A43,'Import OffPeak change'!$A$106:GU$202,198,FALSE())),0,(VLOOKUP($A43,'Import OffPeak'!$A$3:GU$99,198,FALSE())-VLOOKUP($A43,'Import OffPeak change'!$A$106:GU$202,198,FALSE())))</f>
        <v>0</v>
      </c>
      <c r="GQ43" s="193" t="n">
        <f aca="false">IF(ISERROR(VLOOKUP($A43,'Import OffPeak'!$A$3:GV$99,199,FALSE())-VLOOKUP($A43,'Import OffPeak change'!$A$106:GV$202,199,FALSE())),0,(VLOOKUP($A43,'Import OffPeak'!$A$3:GV$99,199,FALSE())-VLOOKUP($A43,'Import OffPeak change'!$A$106:GV$202,199,FALSE())))</f>
        <v>0</v>
      </c>
      <c r="GR43" s="193" t="n">
        <f aca="false">IF(ISERROR(VLOOKUP($A43,'Import OffPeak'!$A$3:GW$99,200,FALSE())-VLOOKUP($A43,'Import OffPeak change'!$A$106:GW$202,200,FALSE())),0,(VLOOKUP($A43,'Import OffPeak'!$A$3:GW$99,200,FALSE())-VLOOKUP($A43,'Import OffPeak change'!$A$106:GW$202,200,FALSE())))</f>
        <v>0</v>
      </c>
      <c r="GS43" s="193" t="n">
        <f aca="false">IF(ISERROR(VLOOKUP($A43,'Import OffPeak'!$A$3:GX$99,201,FALSE())-VLOOKUP($A43,'Import OffPeak change'!$A$106:GX$202,201,FALSE())),0,(VLOOKUP($A43,'Import OffPeak'!$A$3:GX$99,201,FALSE())-VLOOKUP($A43,'Import OffPeak change'!$A$106:GX$202,201,FALSE())))</f>
        <v>0</v>
      </c>
      <c r="GT43" s="193" t="n">
        <f aca="false">IF(ISERROR(VLOOKUP($A43,'Import OffPeak'!$A$3:GY$99,202,FALSE())-VLOOKUP($A43,'Import OffPeak change'!$A$106:GY$202,202,FALSE())),0,(VLOOKUP($A43,'Import OffPeak'!$A$3:GY$99,202,FALSE())-VLOOKUP($A43,'Import OffPeak change'!$A$106:GY$202,202,FALSE())))</f>
        <v>0</v>
      </c>
      <c r="GU43" s="193" t="n">
        <f aca="false">IF(ISERROR(VLOOKUP($A43,'Import OffPeak'!$A$3:GZ$99,203,FALSE())-VLOOKUP($A43,'Import OffPeak change'!$A$106:GZ$202,203,FALSE())),0,(VLOOKUP($A43,'Import OffPeak'!$A$3:GZ$99,203,FALSE())-VLOOKUP($A43,'Import OffPeak change'!$A$106:GZ$202,203,FALSE())))</f>
        <v>0</v>
      </c>
      <c r="GV43" s="193" t="n">
        <f aca="false">IF(ISERROR(VLOOKUP($A43,'Import OffPeak'!$A$3:HA$99,204,FALSE())-VLOOKUP($A43,'Import OffPeak change'!$A$106:HA$202,204,FALSE())),0,(VLOOKUP($A43,'Import OffPeak'!$A$3:HA$99,204,FALSE())-VLOOKUP($A43,'Import OffPeak change'!$A$106:HA$202,204,FALSE())))</f>
        <v>0</v>
      </c>
      <c r="GW43" s="193" t="n">
        <f aca="false">IF(ISERROR(VLOOKUP($A43,'Import OffPeak'!$A$3:HB$99,205,FALSE())-VLOOKUP($A43,'Import OffPeak change'!$A$106:HB$202,205,FALSE())),0,(VLOOKUP($A43,'Import OffPeak'!$A$3:HB$99,205,FALSE())-VLOOKUP($A43,'Import OffPeak change'!$A$106:HB$202,205,FALSE())))</f>
        <v>0</v>
      </c>
      <c r="GX43" s="193" t="n">
        <f aca="false">IF(ISERROR(VLOOKUP($A43,'Import OffPeak'!$A$3:HC$99,206,FALSE())-VLOOKUP($A43,'Import OffPeak change'!$A$106:HC$202,206,FALSE())),0,(VLOOKUP($A43,'Import OffPeak'!$A$3:HC$99,206,FALSE())-VLOOKUP($A43,'Import OffPeak change'!$A$106:HC$202,206,FALSE())))</f>
        <v>0</v>
      </c>
      <c r="GY43" s="193" t="n">
        <f aca="false">IF(ISERROR(VLOOKUP($A43,'Import OffPeak'!$A$3:HD$99,207,FALSE())-VLOOKUP($A43,'Import OffPeak change'!$A$106:HD$202,207,FALSE())),0,(VLOOKUP($A43,'Import OffPeak'!$A$3:HD$99,207,FALSE())-VLOOKUP($A43,'Import OffPeak change'!$A$106:HD$202,207,FALSE())))</f>
        <v>0</v>
      </c>
      <c r="GZ43" s="193" t="n">
        <f aca="false">IF(ISERROR(VLOOKUP($A43,'Import OffPeak'!$A$3:HE$99,208,FALSE())-VLOOKUP($A43,'Import OffPeak change'!$A$106:HE$202,208,FALSE())),0,(VLOOKUP($A43,'Import OffPeak'!$A$3:HE$99,208,FALSE())-VLOOKUP($A43,'Import OffPeak change'!$A$106:HE$202,208,FALSE())))</f>
        <v>0</v>
      </c>
      <c r="HA43" s="193" t="n">
        <f aca="false">IF(ISERROR(VLOOKUP($A43,'Import OffPeak'!$A$3:HF$99,209,FALSE())-VLOOKUP($A43,'Import OffPeak change'!$A$106:HF$202,209,FALSE())),0,(VLOOKUP($A43,'Import OffPeak'!$A$3:HF$99,209,FALSE())-VLOOKUP($A43,'Import OffPeak change'!$A$106:HF$202,209,FALSE())))</f>
        <v>0</v>
      </c>
      <c r="HB43" s="193" t="n">
        <f aca="false">IF(ISERROR(VLOOKUP($A43,'Import OffPeak'!$A$3:HG$99,210,FALSE())-VLOOKUP($A43,'Import OffPeak change'!$A$106:HG$202,210,FALSE())),0,(VLOOKUP($A43,'Import OffPeak'!$A$3:HG$99,210,FALSE())-VLOOKUP($A43,'Import OffPeak change'!$A$106:HG$202,210,FALSE())))</f>
        <v>0</v>
      </c>
      <c r="HC43" s="193" t="n">
        <f aca="false">IF(ISERROR(VLOOKUP($A43,'Import OffPeak'!$A$3:HH$99,211,FALSE())-VLOOKUP($A43,'Import OffPeak change'!$A$106:HH$202,211,FALSE())),0,(VLOOKUP($A43,'Import OffPeak'!$A$3:HH$99,211,FALSE())-VLOOKUP($A43,'Import OffPeak change'!$A$106:HH$202,211,FALSE())))</f>
        <v>0</v>
      </c>
      <c r="HD43" s="193" t="n">
        <f aca="false">IF(ISERROR(VLOOKUP($A43,'Import OffPeak'!$A$3:HI$99,212,FALSE())-VLOOKUP($A43,'Import OffPeak change'!$A$106:HI$202,212,FALSE())),0,(VLOOKUP($A43,'Import OffPeak'!$A$3:HI$99,212,FALSE())-VLOOKUP($A43,'Import OffPeak change'!$A$106:HI$202,212,FALSE())))</f>
        <v>0</v>
      </c>
      <c r="HE43" s="193" t="n">
        <f aca="false">IF(ISERROR(VLOOKUP($A43,'Import OffPeak'!$A$3:HJ$99,213,FALSE())-VLOOKUP($A43,'Import OffPeak change'!$A$106:HJ$202,213,FALSE())),0,(VLOOKUP($A43,'Import OffPeak'!$A$3:HJ$99,213,FALSE())-VLOOKUP($A43,'Import OffPeak change'!$A$106:HJ$202,213,FALSE())))</f>
        <v>0</v>
      </c>
      <c r="HF43" s="193" t="n">
        <f aca="false">IF(ISERROR(VLOOKUP($A43,'Import OffPeak'!$A$3:HK$99,214,FALSE())-VLOOKUP($A43,'Import OffPeak change'!$A$106:HK$202,214,FALSE())),0,(VLOOKUP($A43,'Import OffPeak'!$A$3:HK$99,214,FALSE())-VLOOKUP($A43,'Import OffPeak change'!$A$106:HK$202,214,FALSE())))</f>
        <v>0</v>
      </c>
      <c r="HG43" s="193" t="n">
        <f aca="false">IF(ISERROR(VLOOKUP($A43,'Import OffPeak'!$A$3:HL$99,215,FALSE())-VLOOKUP($A43,'Import OffPeak change'!$A$106:HL$202,215,FALSE())),0,(VLOOKUP($A43,'Import OffPeak'!$A$3:HL$99,215,FALSE())-VLOOKUP($A43,'Import OffPeak change'!$A$106:HL$202,215,FALSE())))</f>
        <v>0</v>
      </c>
      <c r="HH43" s="193" t="n">
        <f aca="false">IF(ISERROR(VLOOKUP($A43,'Import OffPeak'!$A$3:HM$99,216,FALSE())-VLOOKUP($A43,'Import OffPeak change'!$A$106:HM$202,216,FALSE())),0,(VLOOKUP($A43,'Import OffPeak'!$A$3:HM$99,216,FALSE())-VLOOKUP($A43,'Import OffPeak change'!$A$106:HM$202,216,FALSE())))</f>
        <v>0</v>
      </c>
      <c r="HI43" s="193" t="n">
        <f aca="false">IF(ISERROR(VLOOKUP($A43,'Import OffPeak'!$A$3:HN$99,217,FALSE())-VLOOKUP($A43,'Import OffPeak change'!$A$106:HN$202,217,FALSE())),0,(VLOOKUP($A43,'Import OffPeak'!$A$3:HN$99,217,FALSE())-VLOOKUP($A43,'Import OffPeak change'!$A$106:HN$202,217,FALSE())))</f>
        <v>0</v>
      </c>
      <c r="HJ43" s="193" t="n">
        <f aca="false">IF(ISERROR(VLOOKUP($A43,'Import OffPeak'!$A$3:HO$99,218,FALSE())-VLOOKUP($A43,'Import OffPeak change'!$A$106:HO$202,218,FALSE())),0,(VLOOKUP($A43,'Import OffPeak'!$A$3:HO$99,218,FALSE())-VLOOKUP($A43,'Import OffPeak change'!$A$106:HO$202,218,FALSE())))</f>
        <v>0</v>
      </c>
      <c r="HK43" s="193" t="n">
        <f aca="false">IF(ISERROR(VLOOKUP($A43,'Import OffPeak'!$A$3:HP$99,219,FALSE())-VLOOKUP($A43,'Import OffPeak change'!$A$106:HP$202,219,FALSE())),0,(VLOOKUP($A43,'Import OffPeak'!$A$3:HP$99,219,FALSE())-VLOOKUP($A43,'Import OffPeak change'!$A$106:HP$202,219,FALSE())))</f>
        <v>0</v>
      </c>
      <c r="HL43" s="193" t="n">
        <f aca="false">IF(ISERROR(VLOOKUP($A43,'Import OffPeak'!$A$3:HQ$99,220,FALSE())-VLOOKUP($A43,'Import OffPeak change'!$A$106:HQ$202,220,FALSE())),0,(VLOOKUP($A43,'Import OffPeak'!$A$3:HQ$99,220,FALSE())-VLOOKUP($A43,'Import OffPeak change'!$A$106:HQ$202,220,FALSE())))</f>
        <v>0</v>
      </c>
      <c r="HM43" s="193" t="n">
        <f aca="false">IF(ISERROR(VLOOKUP($A43,'Import OffPeak'!$A$3:HR$99,221,FALSE())-VLOOKUP($A43,'Import OffPeak change'!$A$106:HR$202,221,FALSE())),0,(VLOOKUP($A43,'Import OffPeak'!$A$3:HR$99,221,FALSE())-VLOOKUP($A43,'Import OffPeak change'!$A$106:HR$202,221,FALSE())))</f>
        <v>0</v>
      </c>
      <c r="HN43" s="193" t="n">
        <f aca="false">IF(ISERROR(VLOOKUP($A43,'Import OffPeak'!$A$3:HS$99,222,FALSE())-VLOOKUP($A43,'Import OffPeak change'!$A$106:HS$202,222,FALSE())),0,(VLOOKUP($A43,'Import OffPeak'!$A$3:HS$99,222,FALSE())-VLOOKUP($A43,'Import OffPeak change'!$A$106:HS$202,222,FALSE())))</f>
        <v>0</v>
      </c>
      <c r="HO43" s="193" t="n">
        <f aca="false">IF(ISERROR(VLOOKUP($A43,'Import OffPeak'!$A$3:HT$99,223,FALSE())-VLOOKUP($A43,'Import OffPeak change'!$A$106:HT$202,223,FALSE())),0,(VLOOKUP($A43,'Import OffPeak'!$A$3:HT$99,223,FALSE())-VLOOKUP($A43,'Import OffPeak change'!$A$106:HT$202,223,FALSE())))</f>
        <v>0</v>
      </c>
      <c r="HP43" s="193" t="n">
        <f aca="false">IF(ISERROR(VLOOKUP($A43,'Import OffPeak'!$A$3:HU$99,224,FALSE())-VLOOKUP($A43,'Import OffPeak change'!$A$106:HU$202,224,FALSE())),0,(VLOOKUP($A43,'Import OffPeak'!$A$3:HU$99,224,FALSE())-VLOOKUP($A43,'Import OffPeak change'!$A$106:HU$202,224,FALSE())))</f>
        <v>0</v>
      </c>
      <c r="HQ43" s="193" t="n">
        <f aca="false">IF(ISERROR(VLOOKUP($A43,'Import OffPeak'!$A$3:HV$99,225,FALSE())-VLOOKUP($A43,'Import OffPeak change'!$A$106:HV$202,225,FALSE())),0,(VLOOKUP($A43,'Import OffPeak'!$A$3:HV$99,225,FALSE())-VLOOKUP($A43,'Import OffPeak change'!$A$106:HV$202,225,FALSE())))</f>
        <v>0</v>
      </c>
      <c r="HR43" s="193" t="n">
        <f aca="false">IF(ISERROR(VLOOKUP($A43,'Import OffPeak'!$A$3:HW$99,226,FALSE())-VLOOKUP($A43,'Import OffPeak change'!$A$106:HW$202,226,FALSE())),0,(VLOOKUP($A43,'Import OffPeak'!$A$3:HW$99,226,FALSE())-VLOOKUP($A43,'Import OffPeak change'!$A$106:HW$202,226,FALSE())))</f>
        <v>0</v>
      </c>
      <c r="HS43" s="193" t="n">
        <f aca="false">IF(ISERROR(VLOOKUP($A43,'Import OffPeak'!$A$3:HX$99,227,FALSE())-VLOOKUP($A43,'Import OffPeak change'!$A$106:HX$202,227,FALSE())),0,(VLOOKUP($A43,'Import OffPeak'!$A$3:HX$99,227,FALSE())-VLOOKUP($A43,'Import OffPeak change'!$A$106:HX$202,227,FALSE())))</f>
        <v>0</v>
      </c>
      <c r="HT43" s="193" t="n">
        <f aca="false">IF(ISERROR(VLOOKUP($A43,'Import OffPeak'!$A$3:HY$99,228,FALSE())-VLOOKUP($A43,'Import OffPeak change'!$A$106:HY$202,228,FALSE())),0,(VLOOKUP($A43,'Import OffPeak'!$A$3:HY$99,228,FALSE())-VLOOKUP($A43,'Import OffPeak change'!$A$106:HY$202,228,FALSE())))</f>
        <v>0</v>
      </c>
      <c r="HU43" s="193" t="n">
        <f aca="false">IF(ISERROR(VLOOKUP($A43,'Import OffPeak'!$A$3:HZ$99,229,FALSE())-VLOOKUP($A43,'Import OffPeak change'!$A$106:HZ$202,229,FALSE())),0,(VLOOKUP($A43,'Import OffPeak'!$A$3:HZ$99,229,FALSE())-VLOOKUP($A43,'Import OffPeak change'!$A$106:HZ$202,229,FALSE())))</f>
        <v>0</v>
      </c>
      <c r="HV43" s="193" t="n">
        <f aca="false">IF(ISERROR(VLOOKUP($A43,'Import OffPeak'!$A$3:IA$99,230,FALSE())-VLOOKUP($A43,'Import OffPeak change'!$A$106:IA$202,230,FALSE())),0,(VLOOKUP($A43,'Import OffPeak'!$A$3:IA$99,230,FALSE())-VLOOKUP($A43,'Import OffPeak change'!$A$106:IA$202,230,FALSE())))</f>
        <v>0</v>
      </c>
      <c r="HW43" s="193" t="n">
        <f aca="false">IF(ISERROR(VLOOKUP($A43,'Import OffPeak'!$A$3:IB$99,231,FALSE())-VLOOKUP($A43,'Import OffPeak change'!$A$106:IB$202,231,FALSE())),0,(VLOOKUP($A43,'Import OffPeak'!$A$3:IB$99,231,FALSE())-VLOOKUP($A43,'Import OffPeak change'!$A$106:IB$202,231,FALSE())))</f>
        <v>0</v>
      </c>
      <c r="HX43" s="193" t="n">
        <f aca="false">IF(ISERROR(VLOOKUP($A43,'Import OffPeak'!$A$3:IC$99,232,FALSE())-VLOOKUP($A43,'Import OffPeak change'!$A$106:IC$202,232,FALSE())),0,(VLOOKUP($A43,'Import OffPeak'!$A$3:IC$99,232,FALSE())-VLOOKUP($A43,'Import OffPeak change'!$A$106:IC$202,232,FALSE())))</f>
        <v>0</v>
      </c>
      <c r="HY43" s="193" t="n">
        <f aca="false">IF(ISERROR(VLOOKUP($A43,'Import OffPeak'!$A$3:ID$99,233,FALSE())-VLOOKUP($A43,'Import OffPeak change'!$A$106:ID$202,233,FALSE())),0,(VLOOKUP($A43,'Import OffPeak'!$A$3:ID$99,233,FALSE())-VLOOKUP($A43,'Import OffPeak change'!$A$106:ID$202,233,FALSE())))</f>
        <v>0</v>
      </c>
      <c r="HZ43" s="193" t="n">
        <f aca="false">IF(ISERROR(VLOOKUP($A43,'Import OffPeak'!$A$3:IE$99,234,FALSE())-VLOOKUP($A43,'Import OffPeak change'!$A$106:IE$202,234,FALSE())),0,(VLOOKUP($A43,'Import OffPeak'!$A$3:IE$99,234,FALSE())-VLOOKUP($A43,'Import OffPeak change'!$A$106:IE$202,234,FALSE())))</f>
        <v>0</v>
      </c>
      <c r="IA43" s="193" t="n">
        <f aca="false">IF(ISERROR(VLOOKUP($A43,'Import OffPeak'!$A$3:IF$99,235,FALSE())-VLOOKUP($A43,'Import OffPeak change'!$A$106:IF$202,235,FALSE())),0,(VLOOKUP($A43,'Import OffPeak'!$A$3:IF$99,235,FALSE())-VLOOKUP($A43,'Import OffPeak change'!$A$106:IF$202,235,FALSE())))</f>
        <v>0</v>
      </c>
      <c r="IB43" s="193" t="n">
        <f aca="false">IF(ISERROR(VLOOKUP($A43,'Import OffPeak'!$A$3:IG$99,236,FALSE())-VLOOKUP($A43,'Import OffPeak change'!$A$106:IG$202,236,FALSE())),0,(VLOOKUP($A43,'Import OffPeak'!$A$3:IG$99,236,FALSE())-VLOOKUP($A43,'Import OffPeak change'!$A$106:IG$202,236,FALSE())))</f>
        <v>0</v>
      </c>
      <c r="IC43" s="193" t="n">
        <f aca="false">IF(ISERROR(VLOOKUP($A43,'Import OffPeak'!$A$3:IH$99,237,FALSE())-VLOOKUP($A43,'Import OffPeak change'!$A$106:IH$202,237,FALSE())),0,(VLOOKUP($A43,'Import OffPeak'!$A$3:IH$99,237,FALSE())-VLOOKUP($A43,'Import OffPeak change'!$A$106:IH$202,237,FALSE())))</f>
        <v>0</v>
      </c>
      <c r="ID43" s="193" t="n">
        <f aca="false">IF(ISERROR(VLOOKUP($A43,'Import OffPeak'!$A$3:II$99,238,FALSE())-VLOOKUP($A43,'Import OffPeak change'!$A$106:II$202,238,FALSE())),0,(VLOOKUP($A43,'Import OffPeak'!$A$3:II$99,238,FALSE())-VLOOKUP($A43,'Import OffPeak change'!$A$106:II$202,238,FALSE())))</f>
        <v>2185.86075822191</v>
      </c>
      <c r="IE43" s="193" t="n">
        <f aca="false">IF(ISERROR(VLOOKUP($A43,'Import OffPeak'!$A$3:IJ$99,239,FALSE())-VLOOKUP($A43,'Import OffPeak change'!$A$106:IJ$202,239,FALSE())),0,(VLOOKUP($A43,'Import OffPeak'!$A$3:IJ$99,239,FALSE())-VLOOKUP($A43,'Import OffPeak change'!$A$106:IJ$202,239,FALSE())))</f>
        <v>2185.86075822191</v>
      </c>
    </row>
    <row r="44" customFormat="false" ht="12.75" hidden="false" customHeight="false" outlineLevel="0" collapsed="false">
      <c r="A44" s="201" t="str">
        <f aca="false">IF('Import OffPeak'!A41=0,"",'Import OffPeak'!A41)</f>
        <v/>
      </c>
      <c r="B44" s="193"/>
      <c r="C44" s="193"/>
      <c r="D44" s="193"/>
      <c r="E44" s="193"/>
      <c r="F44" s="193"/>
      <c r="G44" s="193" t="n">
        <f aca="false">IF(ISERROR(VLOOKUP($A44,'Import OffPeak'!$A$3:L$99,7,FALSE())-VLOOKUP($A44,'Import OffPeak change'!$A$106:L$202,7,FALSE())),0,(VLOOKUP($A44,'Import OffPeak'!$A$3:L$99,7,FALSE())-VLOOKUP($A44,'Import OffPeak change'!$A$106:L$202,7,FALSE())))</f>
        <v>0</v>
      </c>
      <c r="H44" s="193" t="n">
        <f aca="false">IF(ISERROR(VLOOKUP($A44,'Import OffPeak'!$A$3:M$99,8,FALSE())-VLOOKUP($A44,'Import OffPeak change'!$A$106:M$202,8,FALSE())),0,(VLOOKUP($A44,'Import OffPeak'!$A$3:M$99,8,FALSE())-VLOOKUP($A44,'Import OffPeak change'!$A$106:M$202,8,FALSE())))</f>
        <v>0</v>
      </c>
      <c r="I44" s="193" t="n">
        <f aca="false">IF(ISERROR(VLOOKUP($A44,'Import OffPeak'!$A$3:N$99,9,FALSE())-VLOOKUP($A44,'Import OffPeak change'!$A$106:N$202,9,FALSE())),0,(VLOOKUP($A44,'Import OffPeak'!$A$3:N$99,9,FALSE())-VLOOKUP($A44,'Import OffPeak change'!$A$106:N$202,9,FALSE())))</f>
        <v>0</v>
      </c>
      <c r="J44" s="193" t="n">
        <f aca="false">IF(ISERROR(VLOOKUP($A44,'Import OffPeak'!$A$3:O$99,10,FALSE())-VLOOKUP($A44,'Import OffPeak change'!$A$106:O$202,10,FALSE())),0,(VLOOKUP($A44,'Import OffPeak'!$A$3:O$99,10,FALSE())-VLOOKUP($A44,'Import OffPeak change'!$A$106:O$202,10,FALSE())))</f>
        <v>0</v>
      </c>
      <c r="K44" s="193" t="n">
        <f aca="false">IF(ISERROR(VLOOKUP($A44,'Import OffPeak'!$A$3:P$99,11,FALSE())-VLOOKUP($A44,'Import OffPeak change'!$A$106:P$202,11,FALSE())),0,(VLOOKUP($A44,'Import OffPeak'!$A$3:P$99,11,FALSE())-VLOOKUP($A44,'Import OffPeak change'!$A$106:P$202,11,FALSE())))</f>
        <v>0</v>
      </c>
      <c r="L44" s="193" t="n">
        <f aca="false">IF(ISERROR(VLOOKUP($A44,'Import OffPeak'!$A$3:Q$99,12,FALSE())-VLOOKUP($A44,'Import OffPeak change'!$A$106:Q$202,12,FALSE())),0,(VLOOKUP($A44,'Import OffPeak'!$A$3:Q$99,12,FALSE())-VLOOKUP($A44,'Import OffPeak change'!$A$106:Q$202,12,FALSE())))</f>
        <v>0</v>
      </c>
      <c r="M44" s="193" t="n">
        <f aca="false">IF(ISERROR(VLOOKUP($A44,'Import OffPeak'!$A$3:R$99,13,FALSE())-VLOOKUP($A44,'Import OffPeak change'!$A$106:R$202,13,FALSE())),0,(VLOOKUP($A44,'Import OffPeak'!$A$3:R$99,13,FALSE())-VLOOKUP($A44,'Import OffPeak change'!$A$106:R$202,13,FALSE())))</f>
        <v>0</v>
      </c>
      <c r="N44" s="193" t="n">
        <f aca="false">IF(ISERROR(VLOOKUP($A44,'Import OffPeak'!$A$3:S$99,14,FALSE())-VLOOKUP($A44,'Import OffPeak change'!$A$106:S$202,14,FALSE())),0,(VLOOKUP($A44,'Import OffPeak'!$A$3:S$99,14,FALSE())-VLOOKUP($A44,'Import OffPeak change'!$A$106:S$202,14,FALSE())))</f>
        <v>0</v>
      </c>
      <c r="O44" s="193" t="n">
        <f aca="false">IF(ISERROR(VLOOKUP($A44,'Import OffPeak'!$A$3:T$99,15,FALSE())-VLOOKUP($A44,'Import OffPeak change'!$A$106:T$202,15,FALSE())),0,(VLOOKUP($A44,'Import OffPeak'!$A$3:T$99,15,FALSE())-VLOOKUP($A44,'Import OffPeak change'!$A$106:T$202,15,FALSE())))</f>
        <v>0</v>
      </c>
      <c r="P44" s="193" t="n">
        <f aca="false">IF(ISERROR(VLOOKUP($A44,'Import OffPeak'!$A$3:U$99,16,FALSE())-VLOOKUP($A44,'Import OffPeak change'!$A$106:U$202,16,FALSE())),0,(VLOOKUP($A44,'Import OffPeak'!$A$3:U$99,16,FALSE())-VLOOKUP($A44,'Import OffPeak change'!$A$106:U$202,16,FALSE())))</f>
        <v>0</v>
      </c>
      <c r="Q44" s="193" t="n">
        <f aca="false">IF(ISERROR(VLOOKUP($A44,'Import OffPeak'!$A$3:V$99,17,FALSE())-VLOOKUP($A44,'Import OffPeak change'!$A$106:V$202,17,FALSE())),0,(VLOOKUP($A44,'Import OffPeak'!$A$3:V$99,17,FALSE())-VLOOKUP($A44,'Import OffPeak change'!$A$106:V$202,17,FALSE())))</f>
        <v>0</v>
      </c>
      <c r="R44" s="193" t="n">
        <f aca="false">IF(ISERROR(VLOOKUP($A44,'Import OffPeak'!$A$3:W$99,18,FALSE())-VLOOKUP($A44,'Import OffPeak change'!$A$106:W$202,18,FALSE())),0,(VLOOKUP($A44,'Import OffPeak'!$A$3:W$99,18,FALSE())-VLOOKUP($A44,'Import OffPeak change'!$A$106:W$202,18,FALSE())))</f>
        <v>0</v>
      </c>
      <c r="S44" s="193" t="n">
        <f aca="false">IF(ISERROR(VLOOKUP($A44,'Import OffPeak'!$A$3:X$99,19,FALSE())-VLOOKUP($A44,'Import OffPeak change'!$A$106:X$202,19,FALSE())),0,(VLOOKUP($A44,'Import OffPeak'!$A$3:X$99,19,FALSE())-VLOOKUP($A44,'Import OffPeak change'!$A$106:X$202,19,FALSE())))</f>
        <v>0</v>
      </c>
      <c r="T44" s="193" t="n">
        <f aca="false">IF(ISERROR(VLOOKUP($A44,'Import OffPeak'!$A$3:Y$99,20,FALSE())-VLOOKUP($A44,'Import OffPeak change'!$A$106:Y$202,20,FALSE())),0,(VLOOKUP($A44,'Import OffPeak'!$A$3:Y$99,20,FALSE())-VLOOKUP($A44,'Import OffPeak change'!$A$106:Y$202,20,FALSE())))</f>
        <v>0</v>
      </c>
      <c r="U44" s="193" t="n">
        <f aca="false">IF(ISERROR(VLOOKUP($A44,'Import OffPeak'!$A$3:Z$99,21,FALSE())-VLOOKUP($A44,'Import OffPeak change'!$A$106:Z$202,21,FALSE())),0,(VLOOKUP($A44,'Import OffPeak'!$A$3:Z$99,21,FALSE())-VLOOKUP($A44,'Import OffPeak change'!$A$106:Z$202,21,FALSE())))</f>
        <v>0</v>
      </c>
      <c r="V44" s="193" t="n">
        <f aca="false">IF(ISERROR(VLOOKUP($A44,'Import OffPeak'!$A$3:AA$99,22,FALSE())-VLOOKUP($A44,'Import OffPeak change'!$A$106:AA$202,22,FALSE())),0,(VLOOKUP($A44,'Import OffPeak'!$A$3:AA$99,22,FALSE())-VLOOKUP($A44,'Import OffPeak change'!$A$106:AA$202,22,FALSE())))</f>
        <v>0</v>
      </c>
      <c r="W44" s="193" t="n">
        <f aca="false">IF(ISERROR(VLOOKUP($A44,'Import OffPeak'!$A$3:AB$99,23,FALSE())-VLOOKUP($A44,'Import OffPeak change'!$A$106:AB$202,23,FALSE())),0,(VLOOKUP($A44,'Import OffPeak'!$A$3:AB$99,23,FALSE())-VLOOKUP($A44,'Import OffPeak change'!$A$106:AB$202,23,FALSE())))</f>
        <v>0</v>
      </c>
      <c r="X44" s="193" t="n">
        <f aca="false">IF(ISERROR(VLOOKUP($A44,'Import OffPeak'!$A$3:AC$99,24,FALSE())-VLOOKUP($A44,'Import OffPeak change'!$A$106:AC$202,24,FALSE())),0,(VLOOKUP($A44,'Import OffPeak'!$A$3:AC$99,24,FALSE())-VLOOKUP($A44,'Import OffPeak change'!$A$106:AC$202,24,FALSE())))</f>
        <v>0</v>
      </c>
      <c r="Y44" s="193" t="n">
        <f aca="false">IF(ISERROR(VLOOKUP($A44,'Import OffPeak'!$A$3:AD$99,25,FALSE())-VLOOKUP($A44,'Import OffPeak change'!$A$106:AD$202,25,FALSE())),0,(VLOOKUP($A44,'Import OffPeak'!$A$3:AD$99,25,FALSE())-VLOOKUP($A44,'Import OffPeak change'!$A$106:AD$202,25,FALSE())))</f>
        <v>0</v>
      </c>
      <c r="Z44" s="193" t="n">
        <f aca="false">IF(ISERROR(VLOOKUP($A44,'Import OffPeak'!$A$3:AE$99,26,FALSE())-VLOOKUP($A44,'Import OffPeak change'!$A$106:AE$202,26,FALSE())),0,(VLOOKUP($A44,'Import OffPeak'!$A$3:AE$99,26,FALSE())-VLOOKUP($A44,'Import OffPeak change'!$A$106:AE$202,26,FALSE())))</f>
        <v>0</v>
      </c>
      <c r="AA44" s="193" t="n">
        <f aca="false">IF(ISERROR(VLOOKUP($A44,'Import OffPeak'!$A$3:AF$99,27,FALSE())-VLOOKUP($A44,'Import OffPeak change'!$A$106:AF$202,27,FALSE())),0,(VLOOKUP($A44,'Import OffPeak'!$A$3:AF$99,27,FALSE())-VLOOKUP($A44,'Import OffPeak change'!$A$106:AF$202,27,FALSE())))</f>
        <v>0</v>
      </c>
      <c r="AB44" s="193" t="n">
        <f aca="false">IF(ISERROR(VLOOKUP($A44,'Import OffPeak'!$A$3:AG$99,28,FALSE())-VLOOKUP($A44,'Import OffPeak change'!$A$106:AG$202,28,FALSE())),0,(VLOOKUP($A44,'Import OffPeak'!$A$3:AG$99,28,FALSE())-VLOOKUP($A44,'Import OffPeak change'!$A$106:AG$202,28,FALSE())))</f>
        <v>0</v>
      </c>
      <c r="AC44" s="193" t="n">
        <f aca="false">IF(ISERROR(VLOOKUP($A44,'Import OffPeak'!$A$3:AH$99,29,FALSE())-VLOOKUP($A44,'Import OffPeak change'!$A$106:AH$202,29,FALSE())),0,(VLOOKUP($A44,'Import OffPeak'!$A$3:AH$99,29,FALSE())-VLOOKUP($A44,'Import OffPeak change'!$A$106:AH$202,29,FALSE())))</f>
        <v>0</v>
      </c>
      <c r="AD44" s="193" t="n">
        <f aca="false">IF(ISERROR(VLOOKUP($A44,'Import OffPeak'!$A$3:AI$99,30,FALSE())-VLOOKUP($A44,'Import OffPeak change'!$A$106:AI$202,30,FALSE())),0,(VLOOKUP($A44,'Import OffPeak'!$A$3:AI$99,30,FALSE())-VLOOKUP($A44,'Import OffPeak change'!$A$106:AI$202,30,FALSE())))</f>
        <v>0</v>
      </c>
      <c r="AE44" s="193" t="n">
        <f aca="false">IF(ISERROR(VLOOKUP($A44,'Import OffPeak'!$A$3:AJ$99,31,FALSE())-VLOOKUP($A44,'Import OffPeak change'!$A$106:AJ$202,31,FALSE())),0,(VLOOKUP($A44,'Import OffPeak'!$A$3:AJ$99,31,FALSE())-VLOOKUP($A44,'Import OffPeak change'!$A$106:AJ$202,31,FALSE())))</f>
        <v>0</v>
      </c>
      <c r="AF44" s="193" t="n">
        <f aca="false">IF(ISERROR(VLOOKUP($A44,'Import OffPeak'!$A$3:AK$99,32,FALSE())-VLOOKUP($A44,'Import OffPeak change'!$A$106:AK$202,32,FALSE())),0,(VLOOKUP($A44,'Import OffPeak'!$A$3:AK$99,32,FALSE())-VLOOKUP($A44,'Import OffPeak change'!$A$106:AK$202,32,FALSE())))</f>
        <v>0</v>
      </c>
      <c r="AG44" s="193" t="n">
        <f aca="false">IF(ISERROR(VLOOKUP($A44,'Import OffPeak'!$A$3:AL$99,33,FALSE())-VLOOKUP($A44,'Import OffPeak change'!$A$106:AL$202,33,FALSE())),0,(VLOOKUP($A44,'Import OffPeak'!$A$3:AL$99,33,FALSE())-VLOOKUP($A44,'Import OffPeak change'!$A$106:AL$202,33,FALSE())))</f>
        <v>0</v>
      </c>
      <c r="AH44" s="193" t="n">
        <f aca="false">IF(ISERROR(VLOOKUP($A44,'Import OffPeak'!$A$3:AM$99,34,FALSE())-VLOOKUP($A44,'Import OffPeak change'!$A$106:AM$202,34,FALSE())),0,(VLOOKUP($A44,'Import OffPeak'!$A$3:AM$99,34,FALSE())-VLOOKUP($A44,'Import OffPeak change'!$A$106:AM$202,34,FALSE())))</f>
        <v>0</v>
      </c>
      <c r="AI44" s="193" t="n">
        <f aca="false">IF(ISERROR(VLOOKUP($A44,'Import OffPeak'!$A$3:AN$99,35,FALSE())-VLOOKUP($A44,'Import OffPeak change'!$A$106:AN$202,35,FALSE())),0,(VLOOKUP($A44,'Import OffPeak'!$A$3:AN$99,35,FALSE())-VLOOKUP($A44,'Import OffPeak change'!$A$106:AN$202,35,FALSE())))</f>
        <v>0</v>
      </c>
      <c r="AJ44" s="193" t="n">
        <f aca="false">IF(ISERROR(VLOOKUP($A44,'Import OffPeak'!$A$3:AO$99,36,FALSE())-VLOOKUP($A44,'Import OffPeak change'!$A$106:AO$202,36,FALSE())),0,(VLOOKUP($A44,'Import OffPeak'!$A$3:AO$99,36,FALSE())-VLOOKUP($A44,'Import OffPeak change'!$A$106:AO$202,36,FALSE())))</f>
        <v>0</v>
      </c>
      <c r="AK44" s="193" t="n">
        <f aca="false">IF(ISERROR(VLOOKUP($A44,'Import OffPeak'!$A$3:AP$99,37,FALSE())-VLOOKUP($A44,'Import OffPeak change'!$A$106:AP$202,37,FALSE())),0,(VLOOKUP($A44,'Import OffPeak'!$A$3:AP$99,37,FALSE())-VLOOKUP($A44,'Import OffPeak change'!$A$106:AP$202,37,FALSE())))</f>
        <v>0</v>
      </c>
      <c r="AL44" s="193" t="n">
        <f aca="false">IF(ISERROR(VLOOKUP($A44,'Import OffPeak'!$A$3:AQ$99,38,FALSE())-VLOOKUP($A44,'Import OffPeak change'!$A$106:AQ$202,38,FALSE())),0,(VLOOKUP($A44,'Import OffPeak'!$A$3:AQ$99,38,FALSE())-VLOOKUP($A44,'Import OffPeak change'!$A$106:AQ$202,38,FALSE())))</f>
        <v>0</v>
      </c>
      <c r="AM44" s="193" t="n">
        <f aca="false">IF(ISERROR(VLOOKUP($A44,'Import OffPeak'!$A$3:AR$99,39,FALSE())-VLOOKUP($A44,'Import OffPeak change'!$A$106:AR$202,39,FALSE())),0,(VLOOKUP($A44,'Import OffPeak'!$A$3:AR$99,39,FALSE())-VLOOKUP($A44,'Import OffPeak change'!$A$106:AR$202,39,FALSE())))</f>
        <v>0</v>
      </c>
      <c r="AN44" s="193" t="n">
        <f aca="false">IF(ISERROR(VLOOKUP($A44,'Import OffPeak'!$A$3:AS$99,40,FALSE())-VLOOKUP($A44,'Import OffPeak change'!$A$106:AS$202,40,FALSE())),0,(VLOOKUP($A44,'Import OffPeak'!$A$3:AS$99,40,FALSE())-VLOOKUP($A44,'Import OffPeak change'!$A$106:AS$202,40,FALSE())))</f>
        <v>0</v>
      </c>
      <c r="AO44" s="193" t="n">
        <f aca="false">IF(ISERROR(VLOOKUP($A44,'Import OffPeak'!$A$3:AT$99,41,FALSE())-VLOOKUP($A44,'Import OffPeak change'!$A$106:AT$202,41,FALSE())),0,(VLOOKUP($A44,'Import OffPeak'!$A$3:AT$99,41,FALSE())-VLOOKUP($A44,'Import OffPeak change'!$A$106:AT$202,41,FALSE())))</f>
        <v>0</v>
      </c>
      <c r="AP44" s="193" t="n">
        <f aca="false">IF(ISERROR(VLOOKUP($A44,'Import OffPeak'!$A$3:AU$99,42,FALSE())-VLOOKUP($A44,'Import OffPeak change'!$A$106:AU$202,42,FALSE())),0,(VLOOKUP($A44,'Import OffPeak'!$A$3:AU$99,42,FALSE())-VLOOKUP($A44,'Import OffPeak change'!$A$106:AU$202,42,FALSE())))</f>
        <v>0</v>
      </c>
      <c r="AQ44" s="193" t="n">
        <f aca="false">IF(ISERROR(VLOOKUP($A44,'Import OffPeak'!$A$3:AV$99,43,FALSE())-VLOOKUP($A44,'Import OffPeak change'!$A$106:AV$202,43,FALSE())),0,(VLOOKUP($A44,'Import OffPeak'!$A$3:AV$99,43,FALSE())-VLOOKUP($A44,'Import OffPeak change'!$A$106:AV$202,43,FALSE())))</f>
        <v>0</v>
      </c>
      <c r="AR44" s="193" t="n">
        <f aca="false">IF(ISERROR(VLOOKUP($A44,'Import OffPeak'!$A$3:AW$99,44,FALSE())-VLOOKUP($A44,'Import OffPeak change'!$A$106:AW$202,44,FALSE())),0,(VLOOKUP($A44,'Import OffPeak'!$A$3:AW$99,44,FALSE())-VLOOKUP($A44,'Import OffPeak change'!$A$106:AW$202,44,FALSE())))</f>
        <v>0</v>
      </c>
      <c r="AS44" s="193" t="n">
        <f aca="false">IF(ISERROR(VLOOKUP($A44,'Import OffPeak'!$A$3:AX$99,45,FALSE())-VLOOKUP($A44,'Import OffPeak change'!$A$106:AX$202,45,FALSE())),0,(VLOOKUP($A44,'Import OffPeak'!$A$3:AX$99,45,FALSE())-VLOOKUP($A44,'Import OffPeak change'!$A$106:AX$202,45,FALSE())))</f>
        <v>0</v>
      </c>
      <c r="AT44" s="193" t="n">
        <f aca="false">IF(ISERROR(VLOOKUP($A44,'Import OffPeak'!$A$3:AY$99,46,FALSE())-VLOOKUP($A44,'Import OffPeak change'!$A$106:AY$202,46,FALSE())),0,(VLOOKUP($A44,'Import OffPeak'!$A$3:AY$99,46,FALSE())-VLOOKUP($A44,'Import OffPeak change'!$A$106:AY$202,46,FALSE())))</f>
        <v>0</v>
      </c>
      <c r="AU44" s="193" t="n">
        <f aca="false">IF(ISERROR(VLOOKUP($A44,'Import OffPeak'!$A$3:AZ$99,47,FALSE())-VLOOKUP($A44,'Import OffPeak change'!$A$106:AZ$202,47,FALSE())),0,(VLOOKUP($A44,'Import OffPeak'!$A$3:AZ$99,47,FALSE())-VLOOKUP($A44,'Import OffPeak change'!$A$106:AZ$202,47,FALSE())))</f>
        <v>0</v>
      </c>
      <c r="AV44" s="193" t="n">
        <f aca="false">IF(ISERROR(VLOOKUP($A44,'Import OffPeak'!$A$3:BA$99,48,FALSE())-VLOOKUP($A44,'Import OffPeak change'!$A$106:BA$202,48,FALSE())),0,(VLOOKUP($A44,'Import OffPeak'!$A$3:BA$99,48,FALSE())-VLOOKUP($A44,'Import OffPeak change'!$A$106:BA$202,48,FALSE())))</f>
        <v>0</v>
      </c>
      <c r="AW44" s="193" t="n">
        <f aca="false">IF(ISERROR(VLOOKUP($A44,'Import OffPeak'!$A$3:BB$99,49,FALSE())-VLOOKUP($A44,'Import OffPeak change'!$A$106:BB$202,49,FALSE())),0,(VLOOKUP($A44,'Import OffPeak'!$A$3:BB$99,49,FALSE())-VLOOKUP($A44,'Import OffPeak change'!$A$106:BB$202,49,FALSE())))</f>
        <v>0</v>
      </c>
      <c r="AX44" s="193" t="n">
        <f aca="false">IF(ISERROR(VLOOKUP($A44,'Import OffPeak'!$A$3:BC$99,50,FALSE())-VLOOKUP($A44,'Import OffPeak change'!$A$106:BC$202,50,FALSE())),0,(VLOOKUP($A44,'Import OffPeak'!$A$3:BC$99,50,FALSE())-VLOOKUP($A44,'Import OffPeak change'!$A$106:BC$202,50,FALSE())))</f>
        <v>0</v>
      </c>
      <c r="AY44" s="193" t="n">
        <f aca="false">IF(ISERROR(VLOOKUP($A44,'Import OffPeak'!$A$3:BD$99,51,FALSE())-VLOOKUP($A44,'Import OffPeak change'!$A$106:BD$202,51,FALSE())),0,(VLOOKUP($A44,'Import OffPeak'!$A$3:BD$99,51,FALSE())-VLOOKUP($A44,'Import OffPeak change'!$A$106:BD$202,51,FALSE())))</f>
        <v>0</v>
      </c>
      <c r="AZ44" s="193" t="n">
        <f aca="false">IF(ISERROR(VLOOKUP($A44,'Import OffPeak'!$A$3:BE$99,52,FALSE())-VLOOKUP($A44,'Import OffPeak change'!$A$106:BE$202,52,FALSE())),0,(VLOOKUP($A44,'Import OffPeak'!$A$3:BE$99,52,FALSE())-VLOOKUP($A44,'Import OffPeak change'!$A$106:BE$202,52,FALSE())))</f>
        <v>0</v>
      </c>
      <c r="BA44" s="193" t="n">
        <f aca="false">IF(ISERROR(VLOOKUP($A44,'Import OffPeak'!$A$3:BF$99,53,FALSE())-VLOOKUP($A44,'Import OffPeak change'!$A$106:BF$202,53,FALSE())),0,(VLOOKUP($A44,'Import OffPeak'!$A$3:BF$99,53,FALSE())-VLOOKUP($A44,'Import OffPeak change'!$A$106:BF$202,53,FALSE())))</f>
        <v>0</v>
      </c>
      <c r="BB44" s="193" t="n">
        <f aca="false">IF(ISERROR(VLOOKUP($A44,'Import OffPeak'!$A$3:BG$99,54,FALSE())-VLOOKUP($A44,'Import OffPeak change'!$A$106:BG$202,54,FALSE())),0,(VLOOKUP($A44,'Import OffPeak'!$A$3:BG$99,54,FALSE())-VLOOKUP($A44,'Import OffPeak change'!$A$106:BG$202,54,FALSE())))</f>
        <v>0</v>
      </c>
      <c r="BC44" s="193" t="n">
        <f aca="false">IF(ISERROR(VLOOKUP($A44,'Import OffPeak'!$A$3:BH$99,55,FALSE())-VLOOKUP($A44,'Import OffPeak change'!$A$106:BH$202,55,FALSE())),0,(VLOOKUP($A44,'Import OffPeak'!$A$3:BH$99,55,FALSE())-VLOOKUP($A44,'Import OffPeak change'!$A$106:BH$202,55,FALSE())))</f>
        <v>0</v>
      </c>
      <c r="BD44" s="193" t="n">
        <f aca="false">IF(ISERROR(VLOOKUP($A44,'Import OffPeak'!$A$3:BI$99,56,FALSE())-VLOOKUP($A44,'Import OffPeak change'!$A$106:BI$202,56,FALSE())),0,(VLOOKUP($A44,'Import OffPeak'!$A$3:BI$99,56,FALSE())-VLOOKUP($A44,'Import OffPeak change'!$A$106:BI$202,56,FALSE())))</f>
        <v>0</v>
      </c>
      <c r="BE44" s="193" t="n">
        <f aca="false">IF(ISERROR(VLOOKUP($A44,'Import OffPeak'!$A$3:BJ$99,57,FALSE())-VLOOKUP($A44,'Import OffPeak change'!$A$106:BJ$202,57,FALSE())),0,(VLOOKUP($A44,'Import OffPeak'!$A$3:BJ$99,57,FALSE())-VLOOKUP($A44,'Import OffPeak change'!$A$106:BJ$202,57,FALSE())))</f>
        <v>0</v>
      </c>
      <c r="BF44" s="193" t="n">
        <f aca="false">IF(ISERROR(VLOOKUP($A44,'Import OffPeak'!$A$3:BK$99,58,FALSE())-VLOOKUP($A44,'Import OffPeak change'!$A$106:BK$202,58,FALSE())),0,(VLOOKUP($A44,'Import OffPeak'!$A$3:BK$99,58,FALSE())-VLOOKUP($A44,'Import OffPeak change'!$A$106:BK$202,58,FALSE())))</f>
        <v>0</v>
      </c>
      <c r="BG44" s="193" t="n">
        <f aca="false">IF(ISERROR(VLOOKUP($A44,'Import OffPeak'!$A$3:BL$99,59,FALSE())-VLOOKUP($A44,'Import OffPeak change'!$A$106:BL$202,59,FALSE())),0,(VLOOKUP($A44,'Import OffPeak'!$A$3:BL$99,59,FALSE())-VLOOKUP($A44,'Import OffPeak change'!$A$106:BL$202,59,FALSE())))</f>
        <v>0</v>
      </c>
      <c r="BH44" s="193" t="n">
        <f aca="false">IF(ISERROR(VLOOKUP($A44,'Import OffPeak'!$A$3:BM$99,60,FALSE())-VLOOKUP($A44,'Import OffPeak change'!$A$106:BM$202,60,FALSE())),0,(VLOOKUP($A44,'Import OffPeak'!$A$3:BM$99,60,FALSE())-VLOOKUP($A44,'Import OffPeak change'!$A$106:BM$202,60,FALSE())))</f>
        <v>0</v>
      </c>
      <c r="BI44" s="193" t="n">
        <f aca="false">IF(ISERROR(VLOOKUP($A44,'Import OffPeak'!$A$3:BN$99,61,FALSE())-VLOOKUP($A44,'Import OffPeak change'!$A$106:BN$202,61,FALSE())),0,(VLOOKUP($A44,'Import OffPeak'!$A$3:BN$99,61,FALSE())-VLOOKUP($A44,'Import OffPeak change'!$A$106:BN$202,61,FALSE())))</f>
        <v>0</v>
      </c>
      <c r="BJ44" s="193" t="n">
        <f aca="false">IF(ISERROR(VLOOKUP($A44,'Import OffPeak'!$A$3:BO$99,62,FALSE())-VLOOKUP($A44,'Import OffPeak change'!$A$106:BO$202,62,FALSE())),0,(VLOOKUP($A44,'Import OffPeak'!$A$3:BO$99,62,FALSE())-VLOOKUP($A44,'Import OffPeak change'!$A$106:BO$202,62,FALSE())))</f>
        <v>0</v>
      </c>
      <c r="BK44" s="193" t="n">
        <f aca="false">IF(ISERROR(VLOOKUP($A44,'Import OffPeak'!$A$3:BP$99,63,FALSE())-VLOOKUP($A44,'Import OffPeak change'!$A$106:BP$202,63,FALSE())),0,(VLOOKUP($A44,'Import OffPeak'!$A$3:BP$99,63,FALSE())-VLOOKUP($A44,'Import OffPeak change'!$A$106:BP$202,63,FALSE())))</f>
        <v>0</v>
      </c>
      <c r="BL44" s="193" t="n">
        <f aca="false">IF(ISERROR(VLOOKUP($A44,'Import OffPeak'!$A$3:BQ$99,64,FALSE())-VLOOKUP($A44,'Import OffPeak change'!$A$106:BQ$202,64,FALSE())),0,(VLOOKUP($A44,'Import OffPeak'!$A$3:BQ$99,64,FALSE())-VLOOKUP($A44,'Import OffPeak change'!$A$106:BQ$202,64,FALSE())))</f>
        <v>0</v>
      </c>
      <c r="BM44" s="193" t="n">
        <f aca="false">IF(ISERROR(VLOOKUP($A44,'Import OffPeak'!$A$3:BR$99,65,FALSE())-VLOOKUP($A44,'Import OffPeak change'!$A$106:BR$202,65,FALSE())),0,(VLOOKUP($A44,'Import OffPeak'!$A$3:BR$99,65,FALSE())-VLOOKUP($A44,'Import OffPeak change'!$A$106:BR$202,65,FALSE())))</f>
        <v>0</v>
      </c>
      <c r="BN44" s="193" t="n">
        <f aca="false">IF(ISERROR(VLOOKUP($A44,'Import OffPeak'!$A$3:BS$99,66,FALSE())-VLOOKUP($A44,'Import OffPeak change'!$A$106:BS$202,66,FALSE())),0,(VLOOKUP($A44,'Import OffPeak'!$A$3:BS$99,66,FALSE())-VLOOKUP($A44,'Import OffPeak change'!$A$106:BS$202,66,FALSE())))</f>
        <v>0</v>
      </c>
      <c r="BO44" s="193" t="n">
        <f aca="false">IF(ISERROR(VLOOKUP($A44,'Import OffPeak'!$A$3:BT$99,67,FALSE())-VLOOKUP($A44,'Import OffPeak change'!$A$106:BT$202,67,FALSE())),0,(VLOOKUP($A44,'Import OffPeak'!$A$3:BT$99,67,FALSE())-VLOOKUP($A44,'Import OffPeak change'!$A$106:BT$202,67,FALSE())))</f>
        <v>0</v>
      </c>
      <c r="BP44" s="193" t="n">
        <f aca="false">IF(ISERROR(VLOOKUP($A44,'Import OffPeak'!$A$3:BU$99,68,FALSE())-VLOOKUP($A44,'Import OffPeak change'!$A$106:BU$202,68,FALSE())),0,(VLOOKUP($A44,'Import OffPeak'!$A$3:BU$99,68,FALSE())-VLOOKUP($A44,'Import OffPeak change'!$A$106:BU$202,68,FALSE())))</f>
        <v>0</v>
      </c>
      <c r="BQ44" s="193" t="n">
        <f aca="false">IF(ISERROR(VLOOKUP($A44,'Import OffPeak'!$A$3:BV$99,69,FALSE())-VLOOKUP($A44,'Import OffPeak change'!$A$106:BV$202,69,FALSE())),0,(VLOOKUP($A44,'Import OffPeak'!$A$3:BV$99,69,FALSE())-VLOOKUP($A44,'Import OffPeak change'!$A$106:BV$202,69,FALSE())))</f>
        <v>0</v>
      </c>
      <c r="BR44" s="193" t="n">
        <f aca="false">IF(ISERROR(VLOOKUP($A44,'Import OffPeak'!$A$3:BW$99,70,FALSE())-VLOOKUP($A44,'Import OffPeak change'!$A$106:BW$202,70,FALSE())),0,(VLOOKUP($A44,'Import OffPeak'!$A$3:BW$99,70,FALSE())-VLOOKUP($A44,'Import OffPeak change'!$A$106:BW$202,70,FALSE())))</f>
        <v>0</v>
      </c>
      <c r="BS44" s="193" t="n">
        <f aca="false">IF(ISERROR(VLOOKUP($A44,'Import OffPeak'!$A$3:BX$99,71,FALSE())-VLOOKUP($A44,'Import OffPeak change'!$A$106:BX$202,71,FALSE())),0,(VLOOKUP($A44,'Import OffPeak'!$A$3:BX$99,71,FALSE())-VLOOKUP($A44,'Import OffPeak change'!$A$106:BX$202,71,FALSE())))</f>
        <v>0</v>
      </c>
      <c r="BT44" s="193" t="n">
        <f aca="false">IF(ISERROR(VLOOKUP($A44,'Import OffPeak'!$A$3:BY$99,72,FALSE())-VLOOKUP($A44,'Import OffPeak change'!$A$106:BY$202,72,FALSE())),0,(VLOOKUP($A44,'Import OffPeak'!$A$3:BY$99,72,FALSE())-VLOOKUP($A44,'Import OffPeak change'!$A$106:BY$202,72,FALSE())))</f>
        <v>0</v>
      </c>
      <c r="BU44" s="193" t="n">
        <f aca="false">IF(ISERROR(VLOOKUP($A44,'Import OffPeak'!$A$3:BZ$99,73,FALSE())-VLOOKUP($A44,'Import OffPeak change'!$A$106:BZ$202,73,FALSE())),0,(VLOOKUP($A44,'Import OffPeak'!$A$3:BZ$99,73,FALSE())-VLOOKUP($A44,'Import OffPeak change'!$A$106:BZ$202,73,FALSE())))</f>
        <v>0</v>
      </c>
      <c r="BV44" s="193" t="n">
        <f aca="false">IF(ISERROR(VLOOKUP($A44,'Import OffPeak'!$A$3:CA$99,74,FALSE())-VLOOKUP($A44,'Import OffPeak change'!$A$106:CA$202,74,FALSE())),0,(VLOOKUP($A44,'Import OffPeak'!$A$3:CA$99,74,FALSE())-VLOOKUP($A44,'Import OffPeak change'!$A$106:CA$202,74,FALSE())))</f>
        <v>0</v>
      </c>
      <c r="BW44" s="193" t="n">
        <f aca="false">IF(ISERROR(VLOOKUP($A44,'Import OffPeak'!$A$3:CB$99,75,FALSE())-VLOOKUP($A44,'Import OffPeak change'!$A$106:CB$202,75,FALSE())),0,(VLOOKUP($A44,'Import OffPeak'!$A$3:CB$99,75,FALSE())-VLOOKUP($A44,'Import OffPeak change'!$A$106:CB$202,75,FALSE())))</f>
        <v>0</v>
      </c>
      <c r="BX44" s="193" t="n">
        <f aca="false">IF(ISERROR(VLOOKUP($A44,'Import OffPeak'!$A$3:CC$99,76,FALSE())-VLOOKUP($A44,'Import OffPeak change'!$A$106:CC$202,76,FALSE())),0,(VLOOKUP($A44,'Import OffPeak'!$A$3:CC$99,76,FALSE())-VLOOKUP($A44,'Import OffPeak change'!$A$106:CC$202,76,FALSE())))</f>
        <v>0</v>
      </c>
      <c r="BY44" s="193" t="n">
        <f aca="false">IF(ISERROR(VLOOKUP($A44,'Import OffPeak'!$A$3:CD$99,77,FALSE())-VLOOKUP($A44,'Import OffPeak change'!$A$106:CD$202,77,FALSE())),0,(VLOOKUP($A44,'Import OffPeak'!$A$3:CD$99,77,FALSE())-VLOOKUP($A44,'Import OffPeak change'!$A$106:CD$202,77,FALSE())))</f>
        <v>0</v>
      </c>
      <c r="BZ44" s="193" t="n">
        <f aca="false">IF(ISERROR(VLOOKUP($A44,'Import OffPeak'!$A$3:CE$99,78,FALSE())-VLOOKUP($A44,'Import OffPeak change'!$A$106:CE$202,78,FALSE())),0,(VLOOKUP($A44,'Import OffPeak'!$A$3:CE$99,78,FALSE())-VLOOKUP($A44,'Import OffPeak change'!$A$106:CE$202,78,FALSE())))</f>
        <v>0</v>
      </c>
      <c r="CA44" s="193" t="n">
        <f aca="false">IF(ISERROR(VLOOKUP($A44,'Import OffPeak'!$A$3:CF$99,79,FALSE())-VLOOKUP($A44,'Import OffPeak change'!$A$106:CF$202,79,FALSE())),0,(VLOOKUP($A44,'Import OffPeak'!$A$3:CF$99,79,FALSE())-VLOOKUP($A44,'Import OffPeak change'!$A$106:CF$202,79,FALSE())))</f>
        <v>0</v>
      </c>
      <c r="CB44" s="193" t="n">
        <f aca="false">IF(ISERROR(VLOOKUP($A44,'Import OffPeak'!$A$3:CG$99,80,FALSE())-VLOOKUP($A44,'Import OffPeak change'!$A$106:CG$202,80,FALSE())),0,(VLOOKUP($A44,'Import OffPeak'!$A$3:CG$99,80,FALSE())-VLOOKUP($A44,'Import OffPeak change'!$A$106:CG$202,80,FALSE())))</f>
        <v>0</v>
      </c>
      <c r="CC44" s="193" t="n">
        <f aca="false">IF(ISERROR(VLOOKUP($A44,'Import OffPeak'!$A$3:CH$99,81,FALSE())-VLOOKUP($A44,'Import OffPeak change'!$A$106:CH$202,81,FALSE())),0,(VLOOKUP($A44,'Import OffPeak'!$A$3:CH$99,81,FALSE())-VLOOKUP($A44,'Import OffPeak change'!$A$106:CH$202,81,FALSE())))</f>
        <v>0</v>
      </c>
      <c r="CD44" s="193" t="n">
        <f aca="false">IF(ISERROR(VLOOKUP($A44,'Import OffPeak'!$A$3:CI$99,82,FALSE())-VLOOKUP($A44,'Import OffPeak change'!$A$106:CI$202,82,FALSE())),0,(VLOOKUP($A44,'Import OffPeak'!$A$3:CI$99,82,FALSE())-VLOOKUP($A44,'Import OffPeak change'!$A$106:CI$202,82,FALSE())))</f>
        <v>0</v>
      </c>
      <c r="CE44" s="193" t="n">
        <f aca="false">IF(ISERROR(VLOOKUP($A44,'Import OffPeak'!$A$3:CJ$99,83,FALSE())-VLOOKUP($A44,'Import OffPeak change'!$A$106:CJ$202,83,FALSE())),0,(VLOOKUP($A44,'Import OffPeak'!$A$3:CJ$99,83,FALSE())-VLOOKUP($A44,'Import OffPeak change'!$A$106:CJ$202,83,FALSE())))</f>
        <v>0</v>
      </c>
      <c r="CF44" s="193" t="n">
        <f aca="false">IF(ISERROR(VLOOKUP($A44,'Import OffPeak'!$A$3:CK$99,84,FALSE())-VLOOKUP($A44,'Import OffPeak change'!$A$106:CK$202,84,FALSE())),0,(VLOOKUP($A44,'Import OffPeak'!$A$3:CK$99,84,FALSE())-VLOOKUP($A44,'Import OffPeak change'!$A$106:CK$202,84,FALSE())))</f>
        <v>0</v>
      </c>
      <c r="CG44" s="193" t="n">
        <f aca="false">IF(ISERROR(VLOOKUP($A44,'Import OffPeak'!$A$3:CL$99,85,FALSE())-VLOOKUP($A44,'Import OffPeak change'!$A$106:CL$202,85,FALSE())),0,(VLOOKUP($A44,'Import OffPeak'!$A$3:CL$99,85,FALSE())-VLOOKUP($A44,'Import OffPeak change'!$A$106:CL$202,85,FALSE())))</f>
        <v>0</v>
      </c>
      <c r="CH44" s="193" t="n">
        <f aca="false">IF(ISERROR(VLOOKUP($A44,'Import OffPeak'!$A$3:CM$99,86,FALSE())-VLOOKUP($A44,'Import OffPeak change'!$A$106:CM$202,86,FALSE())),0,(VLOOKUP($A44,'Import OffPeak'!$A$3:CM$99,86,FALSE())-VLOOKUP($A44,'Import OffPeak change'!$A$106:CM$202,86,FALSE())))</f>
        <v>0</v>
      </c>
      <c r="CI44" s="193" t="n">
        <f aca="false">IF(ISERROR(VLOOKUP($A44,'Import OffPeak'!$A$3:CN$99,87,FALSE())-VLOOKUP($A44,'Import OffPeak change'!$A$106:CN$202,87,FALSE())),0,(VLOOKUP($A44,'Import OffPeak'!$A$3:CN$99,87,FALSE())-VLOOKUP($A44,'Import OffPeak change'!$A$106:CN$202,87,FALSE())))</f>
        <v>0</v>
      </c>
      <c r="CJ44" s="193" t="n">
        <f aca="false">IF(ISERROR(VLOOKUP($A44,'Import OffPeak'!$A$3:CO$99,88,FALSE())-VLOOKUP($A44,'Import OffPeak change'!$A$106:CO$202,88,FALSE())),0,(VLOOKUP($A44,'Import OffPeak'!$A$3:CO$99,88,FALSE())-VLOOKUP($A44,'Import OffPeak change'!$A$106:CO$202,88,FALSE())))</f>
        <v>0</v>
      </c>
      <c r="CK44" s="193" t="n">
        <f aca="false">IF(ISERROR(VLOOKUP($A44,'Import OffPeak'!$A$3:CP$99,89,FALSE())-VLOOKUP($A44,'Import OffPeak change'!$A$106:CP$202,89,FALSE())),0,(VLOOKUP($A44,'Import OffPeak'!$A$3:CP$99,89,FALSE())-VLOOKUP($A44,'Import OffPeak change'!$A$106:CP$202,89,FALSE())))</f>
        <v>0</v>
      </c>
      <c r="CL44" s="193" t="n">
        <f aca="false">IF(ISERROR(VLOOKUP($A44,'Import OffPeak'!$A$3:CQ$99,90,FALSE())-VLOOKUP($A44,'Import OffPeak change'!$A$106:CQ$202,90,FALSE())),0,(VLOOKUP($A44,'Import OffPeak'!$A$3:CQ$99,90,FALSE())-VLOOKUP($A44,'Import OffPeak change'!$A$106:CQ$202,90,FALSE())))</f>
        <v>0</v>
      </c>
      <c r="CM44" s="193" t="n">
        <f aca="false">IF(ISERROR(VLOOKUP($A44,'Import OffPeak'!$A$3:CR$99,91,FALSE())-VLOOKUP($A44,'Import OffPeak change'!$A$106:CR$202,91,FALSE())),0,(VLOOKUP($A44,'Import OffPeak'!$A$3:CR$99,91,FALSE())-VLOOKUP($A44,'Import OffPeak change'!$A$106:CR$202,91,FALSE())))</f>
        <v>0</v>
      </c>
      <c r="CN44" s="193" t="n">
        <f aca="false">IF(ISERROR(VLOOKUP($A44,'Import OffPeak'!$A$3:CS$99,92,FALSE())-VLOOKUP($A44,'Import OffPeak change'!$A$106:CS$202,92,FALSE())),0,(VLOOKUP($A44,'Import OffPeak'!$A$3:CS$99,92,FALSE())-VLOOKUP($A44,'Import OffPeak change'!$A$106:CS$202,92,FALSE())))</f>
        <v>0</v>
      </c>
      <c r="CO44" s="193" t="n">
        <f aca="false">IF(ISERROR(VLOOKUP($A44,'Import OffPeak'!$A$3:CT$99,93,FALSE())-VLOOKUP($A44,'Import OffPeak change'!$A$106:CT$202,93,FALSE())),0,(VLOOKUP($A44,'Import OffPeak'!$A$3:CT$99,93,FALSE())-VLOOKUP($A44,'Import OffPeak change'!$A$106:CT$202,93,FALSE())))</f>
        <v>0</v>
      </c>
      <c r="CP44" s="193" t="n">
        <f aca="false">IF(ISERROR(VLOOKUP($A44,'Import OffPeak'!$A$3:CU$99,94,FALSE())-VLOOKUP($A44,'Import OffPeak change'!$A$106:CU$202,94,FALSE())),0,(VLOOKUP($A44,'Import OffPeak'!$A$3:CU$99,94,FALSE())-VLOOKUP($A44,'Import OffPeak change'!$A$106:CU$202,94,FALSE())))</f>
        <v>0</v>
      </c>
      <c r="CQ44" s="193" t="n">
        <f aca="false">IF(ISERROR(VLOOKUP($A44,'Import OffPeak'!$A$3:CV$99,95,FALSE())-VLOOKUP($A44,'Import OffPeak change'!$A$106:CV$202,95,FALSE())),0,(VLOOKUP($A44,'Import OffPeak'!$A$3:CV$99,95,FALSE())-VLOOKUP($A44,'Import OffPeak change'!$A$106:CV$202,95,FALSE())))</f>
        <v>0</v>
      </c>
      <c r="CR44" s="193" t="n">
        <f aca="false">IF(ISERROR(VLOOKUP($A44,'Import OffPeak'!$A$3:CW$99,96,FALSE())-VLOOKUP($A44,'Import OffPeak change'!$A$106:CW$202,96,FALSE())),0,(VLOOKUP($A44,'Import OffPeak'!$A$3:CW$99,96,FALSE())-VLOOKUP($A44,'Import OffPeak change'!$A$106:CW$202,96,FALSE())))</f>
        <v>0</v>
      </c>
      <c r="CS44" s="193" t="n">
        <f aca="false">IF(ISERROR(VLOOKUP($A44,'Import OffPeak'!$A$3:CX$99,97,FALSE())-VLOOKUP($A44,'Import OffPeak change'!$A$106:CX$202,97,FALSE())),0,(VLOOKUP($A44,'Import OffPeak'!$A$3:CX$99,97,FALSE())-VLOOKUP($A44,'Import OffPeak change'!$A$106:CX$202,97,FALSE())))</f>
        <v>0</v>
      </c>
      <c r="CT44" s="193" t="n">
        <f aca="false">IF(ISERROR(VLOOKUP($A44,'Import OffPeak'!$A$3:CY$99,98,FALSE())-VLOOKUP($A44,'Import OffPeak change'!$A$106:CY$202,98,FALSE())),0,(VLOOKUP($A44,'Import OffPeak'!$A$3:CY$99,98,FALSE())-VLOOKUP($A44,'Import OffPeak change'!$A$106:CY$202,98,FALSE())))</f>
        <v>0</v>
      </c>
      <c r="CU44" s="193" t="n">
        <f aca="false">IF(ISERROR(VLOOKUP($A44,'Import OffPeak'!$A$3:CZ$99,99,FALSE())-VLOOKUP($A44,'Import OffPeak change'!$A$106:CZ$202,99,FALSE())),0,(VLOOKUP($A44,'Import OffPeak'!$A$3:CZ$99,99,FALSE())-VLOOKUP($A44,'Import OffPeak change'!$A$106:CZ$202,99,FALSE())))</f>
        <v>0</v>
      </c>
      <c r="CV44" s="193" t="n">
        <f aca="false">IF(ISERROR(VLOOKUP($A44,'Import OffPeak'!$A$3:DA$99,100,FALSE())-VLOOKUP($A44,'Import OffPeak change'!$A$106:DA$202,100,FALSE())),0,(VLOOKUP($A44,'Import OffPeak'!$A$3:DA$99,100,FALSE())-VLOOKUP($A44,'Import OffPeak change'!$A$106:DA$202,100,FALSE())))</f>
        <v>0</v>
      </c>
      <c r="CW44" s="193" t="n">
        <f aca="false">IF(ISERROR(VLOOKUP($A44,'Import OffPeak'!$A$3:DB$99,101,FALSE())-VLOOKUP($A44,'Import OffPeak change'!$A$106:DB$202,101,FALSE())),0,(VLOOKUP($A44,'Import OffPeak'!$A$3:DB$99,101,FALSE())-VLOOKUP($A44,'Import OffPeak change'!$A$106:DB$202,101,FALSE())))</f>
        <v>0</v>
      </c>
      <c r="CX44" s="193" t="n">
        <f aca="false">IF(ISERROR(VLOOKUP($A44,'Import OffPeak'!$A$3:DC$99,102,FALSE())-VLOOKUP($A44,'Import OffPeak change'!$A$106:DC$202,102,FALSE())),0,(VLOOKUP($A44,'Import OffPeak'!$A$3:DC$99,102,FALSE())-VLOOKUP($A44,'Import OffPeak change'!$A$106:DC$202,102,FALSE())))</f>
        <v>0</v>
      </c>
      <c r="CY44" s="193" t="n">
        <f aca="false">IF(ISERROR(VLOOKUP($A44,'Import OffPeak'!$A$3:DD$99,103,FALSE())-VLOOKUP($A44,'Import OffPeak change'!$A$106:DD$202,103,FALSE())),0,(VLOOKUP($A44,'Import OffPeak'!$A$3:DD$99,103,FALSE())-VLOOKUP($A44,'Import OffPeak change'!$A$106:DD$202,103,FALSE())))</f>
        <v>0</v>
      </c>
      <c r="CZ44" s="193" t="n">
        <f aca="false">IF(ISERROR(VLOOKUP($A44,'Import OffPeak'!$A$3:DE$99,104,FALSE())-VLOOKUP($A44,'Import OffPeak change'!$A$106:DE$202,104,FALSE())),0,(VLOOKUP($A44,'Import OffPeak'!$A$3:DE$99,104,FALSE())-VLOOKUP($A44,'Import OffPeak change'!$A$106:DE$202,104,FALSE())))</f>
        <v>0</v>
      </c>
      <c r="DA44" s="193" t="n">
        <f aca="false">IF(ISERROR(VLOOKUP($A44,'Import OffPeak'!$A$3:DF$99,105,FALSE())-VLOOKUP($A44,'Import OffPeak change'!$A$106:DF$202,105,FALSE())),0,(VLOOKUP($A44,'Import OffPeak'!$A$3:DF$99,105,FALSE())-VLOOKUP($A44,'Import OffPeak change'!$A$106:DF$202,105,FALSE())))</f>
        <v>0</v>
      </c>
      <c r="DB44" s="193" t="n">
        <f aca="false">IF(ISERROR(VLOOKUP($A44,'Import OffPeak'!$A$3:DG$99,106,FALSE())-VLOOKUP($A44,'Import OffPeak change'!$A$106:DG$202,106,FALSE())),0,(VLOOKUP($A44,'Import OffPeak'!$A$3:DG$99,106,FALSE())-VLOOKUP($A44,'Import OffPeak change'!$A$106:DG$202,106,FALSE())))</f>
        <v>0</v>
      </c>
      <c r="DC44" s="193" t="n">
        <f aca="false">IF(ISERROR(VLOOKUP($A44,'Import OffPeak'!$A$3:DH$99,107,FALSE())-VLOOKUP($A44,'Import OffPeak change'!$A$106:DH$202,107,FALSE())),0,(VLOOKUP($A44,'Import OffPeak'!$A$3:DH$99,107,FALSE())-VLOOKUP($A44,'Import OffPeak change'!$A$106:DH$202,107,FALSE())))</f>
        <v>0</v>
      </c>
      <c r="DD44" s="193" t="n">
        <f aca="false">IF(ISERROR(VLOOKUP($A44,'Import OffPeak'!$A$3:DI$99,108,FALSE())-VLOOKUP($A44,'Import OffPeak change'!$A$106:DI$202,108,FALSE())),0,(VLOOKUP($A44,'Import OffPeak'!$A$3:DI$99,108,FALSE())-VLOOKUP($A44,'Import OffPeak change'!$A$106:DI$202,108,FALSE())))</f>
        <v>0</v>
      </c>
      <c r="DE44" s="193" t="n">
        <f aca="false">IF(ISERROR(VLOOKUP($A44,'Import OffPeak'!$A$3:DJ$99,109,FALSE())-VLOOKUP($A44,'Import OffPeak change'!$A$106:DJ$202,109,FALSE())),0,(VLOOKUP($A44,'Import OffPeak'!$A$3:DJ$99,109,FALSE())-VLOOKUP($A44,'Import OffPeak change'!$A$106:DJ$202,109,FALSE())))</f>
        <v>0</v>
      </c>
      <c r="DF44" s="193" t="n">
        <f aca="false">IF(ISERROR(VLOOKUP($A44,'Import OffPeak'!$A$3:DK$99,110,FALSE())-VLOOKUP($A44,'Import OffPeak change'!$A$106:DK$202,110,FALSE())),0,(VLOOKUP($A44,'Import OffPeak'!$A$3:DK$99,110,FALSE())-VLOOKUP($A44,'Import OffPeak change'!$A$106:DK$202,110,FALSE())))</f>
        <v>0</v>
      </c>
      <c r="DG44" s="193" t="n">
        <f aca="false">IF(ISERROR(VLOOKUP($A44,'Import OffPeak'!$A$3:DL$99,111,FALSE())-VLOOKUP($A44,'Import OffPeak change'!$A$106:DL$202,111,FALSE())),0,(VLOOKUP($A44,'Import OffPeak'!$A$3:DL$99,111,FALSE())-VLOOKUP($A44,'Import OffPeak change'!$A$106:DL$202,111,FALSE())))</f>
        <v>0</v>
      </c>
      <c r="DH44" s="193" t="n">
        <f aca="false">IF(ISERROR(VLOOKUP($A44,'Import OffPeak'!$A$3:DM$99,112,FALSE())-VLOOKUP($A44,'Import OffPeak change'!$A$106:DM$202,112,FALSE())),0,(VLOOKUP($A44,'Import OffPeak'!$A$3:DM$99,112,FALSE())-VLOOKUP($A44,'Import OffPeak change'!$A$106:DM$202,112,FALSE())))</f>
        <v>0</v>
      </c>
      <c r="DI44" s="193" t="n">
        <f aca="false">IF(ISERROR(VLOOKUP($A44,'Import OffPeak'!$A$3:DN$99,113,FALSE())-VLOOKUP($A44,'Import OffPeak change'!$A$106:DN$202,113,FALSE())),0,(VLOOKUP($A44,'Import OffPeak'!$A$3:DN$99,113,FALSE())-VLOOKUP($A44,'Import OffPeak change'!$A$106:DN$202,113,FALSE())))</f>
        <v>0</v>
      </c>
      <c r="DJ44" s="193" t="n">
        <f aca="false">IF(ISERROR(VLOOKUP($A44,'Import OffPeak'!$A$3:DO$99,114,FALSE())-VLOOKUP($A44,'Import OffPeak change'!$A$106:DO$202,114,FALSE())),0,(VLOOKUP($A44,'Import OffPeak'!$A$3:DO$99,114,FALSE())-VLOOKUP($A44,'Import OffPeak change'!$A$106:DO$202,114,FALSE())))</f>
        <v>0</v>
      </c>
      <c r="DK44" s="193" t="n">
        <f aca="false">IF(ISERROR(VLOOKUP($A44,'Import OffPeak'!$A$3:DP$99,115,FALSE())-VLOOKUP($A44,'Import OffPeak change'!$A$106:DP$202,115,FALSE())),0,(VLOOKUP($A44,'Import OffPeak'!$A$3:DP$99,115,FALSE())-VLOOKUP($A44,'Import OffPeak change'!$A$106:DP$202,115,FALSE())))</f>
        <v>0</v>
      </c>
      <c r="DL44" s="193" t="n">
        <f aca="false">IF(ISERROR(VLOOKUP($A44,'Import OffPeak'!$A$3:DQ$99,116,FALSE())-VLOOKUP($A44,'Import OffPeak change'!$A$106:DQ$202,116,FALSE())),0,(VLOOKUP($A44,'Import OffPeak'!$A$3:DQ$99,116,FALSE())-VLOOKUP($A44,'Import OffPeak change'!$A$106:DQ$202,116,FALSE())))</f>
        <v>0</v>
      </c>
      <c r="DM44" s="193" t="n">
        <f aca="false">IF(ISERROR(VLOOKUP($A44,'Import OffPeak'!$A$3:DR$99,117,FALSE())-VLOOKUP($A44,'Import OffPeak change'!$A$106:DR$202,117,FALSE())),0,(VLOOKUP($A44,'Import OffPeak'!$A$3:DR$99,117,FALSE())-VLOOKUP($A44,'Import OffPeak change'!$A$106:DR$202,117,FALSE())))</f>
        <v>0</v>
      </c>
      <c r="DN44" s="193" t="n">
        <f aca="false">IF(ISERROR(VLOOKUP($A44,'Import OffPeak'!$A$3:DS$99,118,FALSE())-VLOOKUP($A44,'Import OffPeak change'!$A$106:DS$202,118,FALSE())),0,(VLOOKUP($A44,'Import OffPeak'!$A$3:DS$99,118,FALSE())-VLOOKUP($A44,'Import OffPeak change'!$A$106:DS$202,118,FALSE())))</f>
        <v>0</v>
      </c>
      <c r="DO44" s="193" t="n">
        <f aca="false">IF(ISERROR(VLOOKUP($A44,'Import OffPeak'!$A$3:DT$99,119,FALSE())-VLOOKUP($A44,'Import OffPeak change'!$A$106:DT$202,119,FALSE())),0,(VLOOKUP($A44,'Import OffPeak'!$A$3:DT$99,119,FALSE())-VLOOKUP($A44,'Import OffPeak change'!$A$106:DT$202,119,FALSE())))</f>
        <v>0</v>
      </c>
      <c r="DP44" s="193" t="n">
        <f aca="false">IF(ISERROR(VLOOKUP($A44,'Import OffPeak'!$A$3:DU$99,120,FALSE())-VLOOKUP($A44,'Import OffPeak change'!$A$106:DU$202,120,FALSE())),0,(VLOOKUP($A44,'Import OffPeak'!$A$3:DU$99,120,FALSE())-VLOOKUP($A44,'Import OffPeak change'!$A$106:DU$202,120,FALSE())))</f>
        <v>0</v>
      </c>
      <c r="DQ44" s="193" t="n">
        <f aca="false">IF(ISERROR(VLOOKUP($A44,'Import OffPeak'!$A$3:DV$99,121,FALSE())-VLOOKUP($A44,'Import OffPeak change'!$A$106:DV$202,121,FALSE())),0,(VLOOKUP($A44,'Import OffPeak'!$A$3:DV$99,121,FALSE())-VLOOKUP($A44,'Import OffPeak change'!$A$106:DV$202,121,FALSE())))</f>
        <v>0</v>
      </c>
      <c r="DR44" s="193" t="n">
        <f aca="false">IF(ISERROR(VLOOKUP($A44,'Import OffPeak'!$A$3:DW$99,122,FALSE())-VLOOKUP($A44,'Import OffPeak change'!$A$106:DW$202,122,FALSE())),0,(VLOOKUP($A44,'Import OffPeak'!$A$3:DW$99,122,FALSE())-VLOOKUP($A44,'Import OffPeak change'!$A$106:DW$202,122,FALSE())))</f>
        <v>0</v>
      </c>
      <c r="DS44" s="193" t="n">
        <f aca="false">IF(ISERROR(VLOOKUP($A44,'Import OffPeak'!$A$3:DX$99,123,FALSE())-VLOOKUP($A44,'Import OffPeak change'!$A$106:DX$202,123,FALSE())),0,(VLOOKUP($A44,'Import OffPeak'!$A$3:DX$99,123,FALSE())-VLOOKUP($A44,'Import OffPeak change'!$A$106:DX$202,123,FALSE())))</f>
        <v>0</v>
      </c>
      <c r="DT44" s="193" t="n">
        <f aca="false">IF(ISERROR(VLOOKUP($A44,'Import OffPeak'!$A$3:DY$99,124,FALSE())-VLOOKUP($A44,'Import OffPeak change'!$A$106:DY$202,124,FALSE())),0,(VLOOKUP($A44,'Import OffPeak'!$A$3:DY$99,124,FALSE())-VLOOKUP($A44,'Import OffPeak change'!$A$106:DY$202,124,FALSE())))</f>
        <v>0</v>
      </c>
      <c r="DU44" s="193" t="n">
        <f aca="false">IF(ISERROR(VLOOKUP($A44,'Import OffPeak'!$A$3:DZ$99,125,FALSE())-VLOOKUP($A44,'Import OffPeak change'!$A$106:DZ$202,125,FALSE())),0,(VLOOKUP($A44,'Import OffPeak'!$A$3:DZ$99,125,FALSE())-VLOOKUP($A44,'Import OffPeak change'!$A$106:DZ$202,125,FALSE())))</f>
        <v>0</v>
      </c>
      <c r="DV44" s="193" t="n">
        <f aca="false">IF(ISERROR(VLOOKUP($A44,'Import OffPeak'!$A$3:EA$99,126,FALSE())-VLOOKUP($A44,'Import OffPeak change'!$A$106:EA$202,126,FALSE())),0,(VLOOKUP($A44,'Import OffPeak'!$A$3:EA$99,126,FALSE())-VLOOKUP($A44,'Import OffPeak change'!$A$106:EA$202,126,FALSE())))</f>
        <v>0</v>
      </c>
      <c r="DW44" s="193" t="n">
        <f aca="false">IF(ISERROR(VLOOKUP($A44,'Import OffPeak'!$A$3:EB$99,127,FALSE())-VLOOKUP($A44,'Import OffPeak change'!$A$106:EB$202,127,FALSE())),0,(VLOOKUP($A44,'Import OffPeak'!$A$3:EB$99,127,FALSE())-VLOOKUP($A44,'Import OffPeak change'!$A$106:EB$202,127,FALSE())))</f>
        <v>0</v>
      </c>
      <c r="DX44" s="193" t="n">
        <f aca="false">IF(ISERROR(VLOOKUP($A44,'Import OffPeak'!$A$3:EC$99,128,FALSE())-VLOOKUP($A44,'Import OffPeak change'!$A$106:EC$202,128,FALSE())),0,(VLOOKUP($A44,'Import OffPeak'!$A$3:EC$99,128,FALSE())-VLOOKUP($A44,'Import OffPeak change'!$A$106:EC$202,128,FALSE())))</f>
        <v>0</v>
      </c>
      <c r="DY44" s="193" t="n">
        <f aca="false">IF(ISERROR(VLOOKUP($A44,'Import OffPeak'!$A$3:ED$99,129,FALSE())-VLOOKUP($A44,'Import OffPeak change'!$A$106:ED$202,129,FALSE())),0,(VLOOKUP($A44,'Import OffPeak'!$A$3:ED$99,129,FALSE())-VLOOKUP($A44,'Import OffPeak change'!$A$106:ED$202,129,FALSE())))</f>
        <v>0</v>
      </c>
      <c r="DZ44" s="193" t="n">
        <f aca="false">IF(ISERROR(VLOOKUP($A44,'Import OffPeak'!$A$3:EE$99,130,FALSE())-VLOOKUP($A44,'Import OffPeak change'!$A$106:EE$202,130,FALSE())),0,(VLOOKUP($A44,'Import OffPeak'!$A$3:EE$99,130,FALSE())-VLOOKUP($A44,'Import OffPeak change'!$A$106:EE$202,130,FALSE())))</f>
        <v>0</v>
      </c>
      <c r="EA44" s="193" t="n">
        <f aca="false">IF(ISERROR(VLOOKUP($A44,'Import OffPeak'!$A$3:EF$99,131,FALSE())-VLOOKUP($A44,'Import OffPeak change'!$A$106:EF$202,131,FALSE())),0,(VLOOKUP($A44,'Import OffPeak'!$A$3:EF$99,131,FALSE())-VLOOKUP($A44,'Import OffPeak change'!$A$106:EF$202,131,FALSE())))</f>
        <v>0</v>
      </c>
      <c r="EB44" s="193" t="n">
        <f aca="false">IF(ISERROR(VLOOKUP($A44,'Import OffPeak'!$A$3:EG$99,132,FALSE())-VLOOKUP($A44,'Import OffPeak change'!$A$106:EG$202,132,FALSE())),0,(VLOOKUP($A44,'Import OffPeak'!$A$3:EG$99,132,FALSE())-VLOOKUP($A44,'Import OffPeak change'!$A$106:EG$202,132,FALSE())))</f>
        <v>0</v>
      </c>
      <c r="EC44" s="193" t="n">
        <f aca="false">IF(ISERROR(VLOOKUP($A44,'Import OffPeak'!$A$3:EH$99,133,FALSE())-VLOOKUP($A44,'Import OffPeak change'!$A$106:EH$202,133,FALSE())),0,(VLOOKUP($A44,'Import OffPeak'!$A$3:EH$99,133,FALSE())-VLOOKUP($A44,'Import OffPeak change'!$A$106:EH$202,133,FALSE())))</f>
        <v>0</v>
      </c>
      <c r="ED44" s="193" t="n">
        <f aca="false">IF(ISERROR(VLOOKUP($A44,'Import OffPeak'!$A$3:EI$99,134,FALSE())-VLOOKUP($A44,'Import OffPeak change'!$A$106:EI$202,134,FALSE())),0,(VLOOKUP($A44,'Import OffPeak'!$A$3:EI$99,134,FALSE())-VLOOKUP($A44,'Import OffPeak change'!$A$106:EI$202,134,FALSE())))</f>
        <v>0</v>
      </c>
      <c r="EE44" s="193" t="n">
        <f aca="false">IF(ISERROR(VLOOKUP($A44,'Import OffPeak'!$A$3:EJ$99,135,FALSE())-VLOOKUP($A44,'Import OffPeak change'!$A$106:EJ$202,135,FALSE())),0,(VLOOKUP($A44,'Import OffPeak'!$A$3:EJ$99,135,FALSE())-VLOOKUP($A44,'Import OffPeak change'!$A$106:EJ$202,135,FALSE())))</f>
        <v>0</v>
      </c>
      <c r="EF44" s="193" t="n">
        <f aca="false">IF(ISERROR(VLOOKUP($A44,'Import OffPeak'!$A$3:EK$99,136,FALSE())-VLOOKUP($A44,'Import OffPeak change'!$A$106:EK$202,136,FALSE())),0,(VLOOKUP($A44,'Import OffPeak'!$A$3:EK$99,136,FALSE())-VLOOKUP($A44,'Import OffPeak change'!$A$106:EK$202,136,FALSE())))</f>
        <v>0</v>
      </c>
      <c r="EG44" s="193" t="n">
        <f aca="false">IF(ISERROR(VLOOKUP($A44,'Import OffPeak'!$A$3:EL$99,137,FALSE())-VLOOKUP($A44,'Import OffPeak change'!$A$106:EL$202,137,FALSE())),0,(VLOOKUP($A44,'Import OffPeak'!$A$3:EL$99,137,FALSE())-VLOOKUP($A44,'Import OffPeak change'!$A$106:EL$202,137,FALSE())))</f>
        <v>0</v>
      </c>
      <c r="EH44" s="193" t="n">
        <f aca="false">IF(ISERROR(VLOOKUP($A44,'Import OffPeak'!$A$3:EM$99,138,FALSE())-VLOOKUP($A44,'Import OffPeak change'!$A$106:EM$202,138,FALSE())),0,(VLOOKUP($A44,'Import OffPeak'!$A$3:EM$99,138,FALSE())-VLOOKUP($A44,'Import OffPeak change'!$A$106:EM$202,138,FALSE())))</f>
        <v>0</v>
      </c>
      <c r="EI44" s="193" t="n">
        <f aca="false">IF(ISERROR(VLOOKUP($A44,'Import OffPeak'!$A$3:EN$99,139,FALSE())-VLOOKUP($A44,'Import OffPeak change'!$A$106:EN$202,139,FALSE())),0,(VLOOKUP($A44,'Import OffPeak'!$A$3:EN$99,139,FALSE())-VLOOKUP($A44,'Import OffPeak change'!$A$106:EN$202,139,FALSE())))</f>
        <v>0</v>
      </c>
      <c r="EJ44" s="193" t="n">
        <f aca="false">IF(ISERROR(VLOOKUP($A44,'Import OffPeak'!$A$3:EO$99,140,FALSE())-VLOOKUP($A44,'Import OffPeak change'!$A$106:EO$202,140,FALSE())),0,(VLOOKUP($A44,'Import OffPeak'!$A$3:EO$99,140,FALSE())-VLOOKUP($A44,'Import OffPeak change'!$A$106:EO$202,140,FALSE())))</f>
        <v>0</v>
      </c>
      <c r="EK44" s="193" t="n">
        <f aca="false">IF(ISERROR(VLOOKUP($A44,'Import OffPeak'!$A$3:EP$99,141,FALSE())-VLOOKUP($A44,'Import OffPeak change'!$A$106:EP$202,141,FALSE())),0,(VLOOKUP($A44,'Import OffPeak'!$A$3:EP$99,141,FALSE())-VLOOKUP($A44,'Import OffPeak change'!$A$106:EP$202,141,FALSE())))</f>
        <v>0</v>
      </c>
      <c r="EL44" s="193" t="n">
        <f aca="false">IF(ISERROR(VLOOKUP($A44,'Import OffPeak'!$A$3:EQ$99,142,FALSE())-VLOOKUP($A44,'Import OffPeak change'!$A$106:EQ$202,142,FALSE())),0,(VLOOKUP($A44,'Import OffPeak'!$A$3:EQ$99,142,FALSE())-VLOOKUP($A44,'Import OffPeak change'!$A$106:EQ$202,142,FALSE())))</f>
        <v>0</v>
      </c>
      <c r="EM44" s="193" t="n">
        <f aca="false">IF(ISERROR(VLOOKUP($A44,'Import OffPeak'!$A$3:ER$99,143,FALSE())-VLOOKUP($A44,'Import OffPeak change'!$A$106:ER$202,143,FALSE())),0,(VLOOKUP($A44,'Import OffPeak'!$A$3:ER$99,143,FALSE())-VLOOKUP($A44,'Import OffPeak change'!$A$106:ER$202,143,FALSE())))</f>
        <v>0</v>
      </c>
      <c r="EN44" s="193" t="n">
        <f aca="false">IF(ISERROR(VLOOKUP($A44,'Import OffPeak'!$A$3:ES$99,144,FALSE())-VLOOKUP($A44,'Import OffPeak change'!$A$106:ES$202,144,FALSE())),0,(VLOOKUP($A44,'Import OffPeak'!$A$3:ES$99,144,FALSE())-VLOOKUP($A44,'Import OffPeak change'!$A$106:ES$202,144,FALSE())))</f>
        <v>0</v>
      </c>
      <c r="EO44" s="193" t="n">
        <f aca="false">IF(ISERROR(VLOOKUP($A44,'Import OffPeak'!$A$3:ET$99,145,FALSE())-VLOOKUP($A44,'Import OffPeak change'!$A$106:ET$202,145,FALSE())),0,(VLOOKUP($A44,'Import OffPeak'!$A$3:ET$99,145,FALSE())-VLOOKUP($A44,'Import OffPeak change'!$A$106:ET$202,145,FALSE())))</f>
        <v>0</v>
      </c>
      <c r="EP44" s="193" t="n">
        <f aca="false">IF(ISERROR(VLOOKUP($A44,'Import OffPeak'!$A$3:EU$99,146,FALSE())-VLOOKUP($A44,'Import OffPeak change'!$A$106:EU$202,146,FALSE())),0,(VLOOKUP($A44,'Import OffPeak'!$A$3:EU$99,146,FALSE())-VLOOKUP($A44,'Import OffPeak change'!$A$106:EU$202,146,FALSE())))</f>
        <v>0</v>
      </c>
      <c r="EQ44" s="193" t="n">
        <f aca="false">IF(ISERROR(VLOOKUP($A44,'Import OffPeak'!$A$3:EV$99,147,FALSE())-VLOOKUP($A44,'Import OffPeak change'!$A$106:EV$202,147,FALSE())),0,(VLOOKUP($A44,'Import OffPeak'!$A$3:EV$99,147,FALSE())-VLOOKUP($A44,'Import OffPeak change'!$A$106:EV$202,147,FALSE())))</f>
        <v>0</v>
      </c>
      <c r="ER44" s="193" t="n">
        <f aca="false">IF(ISERROR(VLOOKUP($A44,'Import OffPeak'!$A$3:EW$99,148,FALSE())-VLOOKUP($A44,'Import OffPeak change'!$A$106:EW$202,148,FALSE())),0,(VLOOKUP($A44,'Import OffPeak'!$A$3:EW$99,148,FALSE())-VLOOKUP($A44,'Import OffPeak change'!$A$106:EW$202,148,FALSE())))</f>
        <v>0</v>
      </c>
      <c r="ES44" s="193" t="n">
        <f aca="false">IF(ISERROR(VLOOKUP($A44,'Import OffPeak'!$A$3:EX$99,149,FALSE())-VLOOKUP($A44,'Import OffPeak change'!$A$106:EX$202,149,FALSE())),0,(VLOOKUP($A44,'Import OffPeak'!$A$3:EX$99,149,FALSE())-VLOOKUP($A44,'Import OffPeak change'!$A$106:EX$202,149,FALSE())))</f>
        <v>0</v>
      </c>
      <c r="ET44" s="193" t="n">
        <f aca="false">IF(ISERROR(VLOOKUP($A44,'Import OffPeak'!$A$3:EY$99,150,FALSE())-VLOOKUP($A44,'Import OffPeak change'!$A$106:EY$202,150,FALSE())),0,(VLOOKUP($A44,'Import OffPeak'!$A$3:EY$99,150,FALSE())-VLOOKUP($A44,'Import OffPeak change'!$A$106:EY$202,150,FALSE())))</f>
        <v>0</v>
      </c>
      <c r="EU44" s="193" t="n">
        <f aca="false">IF(ISERROR(VLOOKUP($A44,'Import OffPeak'!$A$3:EZ$99,151,FALSE())-VLOOKUP($A44,'Import OffPeak change'!$A$106:EZ$202,151,FALSE())),0,(VLOOKUP($A44,'Import OffPeak'!$A$3:EZ$99,151,FALSE())-VLOOKUP($A44,'Import OffPeak change'!$A$106:EZ$202,151,FALSE())))</f>
        <v>0</v>
      </c>
      <c r="EV44" s="193" t="n">
        <f aca="false">IF(ISERROR(VLOOKUP($A44,'Import OffPeak'!$A$3:FA$99,152,FALSE())-VLOOKUP($A44,'Import OffPeak change'!$A$106:FA$202,152,FALSE())),0,(VLOOKUP($A44,'Import OffPeak'!$A$3:FA$99,152,FALSE())-VLOOKUP($A44,'Import OffPeak change'!$A$106:FA$202,152,FALSE())))</f>
        <v>0</v>
      </c>
      <c r="EW44" s="193" t="n">
        <f aca="false">IF(ISERROR(VLOOKUP($A44,'Import OffPeak'!$A$3:FB$99,153,FALSE())-VLOOKUP($A44,'Import OffPeak change'!$A$106:FB$202,153,FALSE())),0,(VLOOKUP($A44,'Import OffPeak'!$A$3:FB$99,153,FALSE())-VLOOKUP($A44,'Import OffPeak change'!$A$106:FB$202,153,FALSE())))</f>
        <v>0</v>
      </c>
      <c r="EX44" s="193" t="n">
        <f aca="false">IF(ISERROR(VLOOKUP($A44,'Import OffPeak'!$A$3:FC$99,154,FALSE())-VLOOKUP($A44,'Import OffPeak change'!$A$106:FC$202,154,FALSE())),0,(VLOOKUP($A44,'Import OffPeak'!$A$3:FC$99,154,FALSE())-VLOOKUP($A44,'Import OffPeak change'!$A$106:FC$202,154,FALSE())))</f>
        <v>0</v>
      </c>
      <c r="EY44" s="193" t="n">
        <f aca="false">IF(ISERROR(VLOOKUP($A44,'Import OffPeak'!$A$3:FD$99,155,FALSE())-VLOOKUP($A44,'Import OffPeak change'!$A$106:FD$202,155,FALSE())),0,(VLOOKUP($A44,'Import OffPeak'!$A$3:FD$99,155,FALSE())-VLOOKUP($A44,'Import OffPeak change'!$A$106:FD$202,155,FALSE())))</f>
        <v>0</v>
      </c>
      <c r="EZ44" s="193" t="n">
        <f aca="false">IF(ISERROR(VLOOKUP($A44,'Import OffPeak'!$A$3:FE$99,156,FALSE())-VLOOKUP($A44,'Import OffPeak change'!$A$106:FE$202,156,FALSE())),0,(VLOOKUP($A44,'Import OffPeak'!$A$3:FE$99,156,FALSE())-VLOOKUP($A44,'Import OffPeak change'!$A$106:FE$202,156,FALSE())))</f>
        <v>0</v>
      </c>
      <c r="FA44" s="193" t="n">
        <f aca="false">IF(ISERROR(VLOOKUP($A44,'Import OffPeak'!$A$3:FF$99,157,FALSE())-VLOOKUP($A44,'Import OffPeak change'!$A$106:FF$202,157,FALSE())),0,(VLOOKUP($A44,'Import OffPeak'!$A$3:FF$99,157,FALSE())-VLOOKUP($A44,'Import OffPeak change'!$A$106:FF$202,157,FALSE())))</f>
        <v>0</v>
      </c>
      <c r="FB44" s="193" t="n">
        <f aca="false">IF(ISERROR(VLOOKUP($A44,'Import OffPeak'!$A$3:FG$99,158,FALSE())-VLOOKUP($A44,'Import OffPeak change'!$A$106:FG$202,158,FALSE())),0,(VLOOKUP($A44,'Import OffPeak'!$A$3:FG$99,158,FALSE())-VLOOKUP($A44,'Import OffPeak change'!$A$106:FG$202,158,FALSE())))</f>
        <v>0</v>
      </c>
      <c r="FC44" s="193" t="n">
        <f aca="false">IF(ISERROR(VLOOKUP($A44,'Import OffPeak'!$A$3:FH$99,159,FALSE())-VLOOKUP($A44,'Import OffPeak change'!$A$106:FH$202,159,FALSE())),0,(VLOOKUP($A44,'Import OffPeak'!$A$3:FH$99,159,FALSE())-VLOOKUP($A44,'Import OffPeak change'!$A$106:FH$202,159,FALSE())))</f>
        <v>0</v>
      </c>
      <c r="FD44" s="193" t="n">
        <f aca="false">IF(ISERROR(VLOOKUP($A44,'Import OffPeak'!$A$3:FI$99,160,FALSE())-VLOOKUP($A44,'Import OffPeak change'!$A$106:FI$202,160,FALSE())),0,(VLOOKUP($A44,'Import OffPeak'!$A$3:FI$99,160,FALSE())-VLOOKUP($A44,'Import OffPeak change'!$A$106:FI$202,160,FALSE())))</f>
        <v>0</v>
      </c>
      <c r="FE44" s="193" t="n">
        <f aca="false">IF(ISERROR(VLOOKUP($A44,'Import OffPeak'!$A$3:FJ$99,161,FALSE())-VLOOKUP($A44,'Import OffPeak change'!$A$106:FJ$202,161,FALSE())),0,(VLOOKUP($A44,'Import OffPeak'!$A$3:FJ$99,161,FALSE())-VLOOKUP($A44,'Import OffPeak change'!$A$106:FJ$202,161,FALSE())))</f>
        <v>0</v>
      </c>
      <c r="FF44" s="193" t="n">
        <f aca="false">IF(ISERROR(VLOOKUP($A44,'Import OffPeak'!$A$3:FK$99,162,FALSE())-VLOOKUP($A44,'Import OffPeak change'!$A$106:FK$202,162,FALSE())),0,(VLOOKUP($A44,'Import OffPeak'!$A$3:FK$99,162,FALSE())-VLOOKUP($A44,'Import OffPeak change'!$A$106:FK$202,162,FALSE())))</f>
        <v>0</v>
      </c>
      <c r="FG44" s="193" t="n">
        <f aca="false">IF(ISERROR(VLOOKUP($A44,'Import OffPeak'!$A$3:FL$99,163,FALSE())-VLOOKUP($A44,'Import OffPeak change'!$A$106:FL$202,163,FALSE())),0,(VLOOKUP($A44,'Import OffPeak'!$A$3:FL$99,163,FALSE())-VLOOKUP($A44,'Import OffPeak change'!$A$106:FL$202,163,FALSE())))</f>
        <v>0</v>
      </c>
      <c r="FH44" s="193" t="n">
        <f aca="false">IF(ISERROR(VLOOKUP($A44,'Import OffPeak'!$A$3:FM$99,164,FALSE())-VLOOKUP($A44,'Import OffPeak change'!$A$106:FM$202,164,FALSE())),0,(VLOOKUP($A44,'Import OffPeak'!$A$3:FM$99,164,FALSE())-VLOOKUP($A44,'Import OffPeak change'!$A$106:FM$202,164,FALSE())))</f>
        <v>0</v>
      </c>
      <c r="FI44" s="193" t="n">
        <f aca="false">IF(ISERROR(VLOOKUP($A44,'Import OffPeak'!$A$3:FN$99,165,FALSE())-VLOOKUP($A44,'Import OffPeak change'!$A$106:FN$202,165,FALSE())),0,(VLOOKUP($A44,'Import OffPeak'!$A$3:FN$99,165,FALSE())-VLOOKUP($A44,'Import OffPeak change'!$A$106:FN$202,165,FALSE())))</f>
        <v>0</v>
      </c>
      <c r="FJ44" s="193" t="n">
        <f aca="false">IF(ISERROR(VLOOKUP($A44,'Import OffPeak'!$A$3:FO$99,166,FALSE())-VLOOKUP($A44,'Import OffPeak change'!$A$106:FO$202,166,FALSE())),0,(VLOOKUP($A44,'Import OffPeak'!$A$3:FO$99,166,FALSE())-VLOOKUP($A44,'Import OffPeak change'!$A$106:FO$202,166,FALSE())))</f>
        <v>0</v>
      </c>
      <c r="FK44" s="193" t="n">
        <f aca="false">IF(ISERROR(VLOOKUP($A44,'Import OffPeak'!$A$3:FP$99,167,FALSE())-VLOOKUP($A44,'Import OffPeak change'!$A$106:FP$202,167,FALSE())),0,(VLOOKUP($A44,'Import OffPeak'!$A$3:FP$99,167,FALSE())-VLOOKUP($A44,'Import OffPeak change'!$A$106:FP$202,167,FALSE())))</f>
        <v>0</v>
      </c>
      <c r="FL44" s="193" t="n">
        <f aca="false">IF(ISERROR(VLOOKUP($A44,'Import OffPeak'!$A$3:FQ$99,168,FALSE())-VLOOKUP($A44,'Import OffPeak change'!$A$106:FQ$202,168,FALSE())),0,(VLOOKUP($A44,'Import OffPeak'!$A$3:FQ$99,168,FALSE())-VLOOKUP($A44,'Import OffPeak change'!$A$106:FQ$202,168,FALSE())))</f>
        <v>0</v>
      </c>
      <c r="FM44" s="193" t="n">
        <f aca="false">IF(ISERROR(VLOOKUP($A44,'Import OffPeak'!$A$3:FR$99,169,FALSE())-VLOOKUP($A44,'Import OffPeak change'!$A$106:FR$202,169,FALSE())),0,(VLOOKUP($A44,'Import OffPeak'!$A$3:FR$99,169,FALSE())-VLOOKUP($A44,'Import OffPeak change'!$A$106:FR$202,169,FALSE())))</f>
        <v>0</v>
      </c>
      <c r="FN44" s="193" t="n">
        <f aca="false">IF(ISERROR(VLOOKUP($A44,'Import OffPeak'!$A$3:FS$99,170,FALSE())-VLOOKUP($A44,'Import OffPeak change'!$A$106:FS$202,170,FALSE())),0,(VLOOKUP($A44,'Import OffPeak'!$A$3:FS$99,170,FALSE())-VLOOKUP($A44,'Import OffPeak change'!$A$106:FS$202,170,FALSE())))</f>
        <v>0</v>
      </c>
      <c r="FO44" s="193" t="n">
        <f aca="false">IF(ISERROR(VLOOKUP($A44,'Import OffPeak'!$A$3:FT$99,171,FALSE())-VLOOKUP($A44,'Import OffPeak change'!$A$106:FT$202,171,FALSE())),0,(VLOOKUP($A44,'Import OffPeak'!$A$3:FT$99,171,FALSE())-VLOOKUP($A44,'Import OffPeak change'!$A$106:FT$202,171,FALSE())))</f>
        <v>0</v>
      </c>
      <c r="FP44" s="193" t="n">
        <f aca="false">IF(ISERROR(VLOOKUP($A44,'Import OffPeak'!$A$3:FU$99,172,FALSE())-VLOOKUP($A44,'Import OffPeak change'!$A$106:FU$202,172,FALSE())),0,(VLOOKUP($A44,'Import OffPeak'!$A$3:FU$99,172,FALSE())-VLOOKUP($A44,'Import OffPeak change'!$A$106:FU$202,172,FALSE())))</f>
        <v>0</v>
      </c>
      <c r="FQ44" s="193" t="n">
        <f aca="false">IF(ISERROR(VLOOKUP($A44,'Import OffPeak'!$A$3:FV$99,173,FALSE())-VLOOKUP($A44,'Import OffPeak change'!$A$106:FV$202,173,FALSE())),0,(VLOOKUP($A44,'Import OffPeak'!$A$3:FV$99,173,FALSE())-VLOOKUP($A44,'Import OffPeak change'!$A$106:FV$202,173,FALSE())))</f>
        <v>0</v>
      </c>
      <c r="FR44" s="193" t="n">
        <f aca="false">IF(ISERROR(VLOOKUP($A44,'Import OffPeak'!$A$3:FW$99,174,FALSE())-VLOOKUP($A44,'Import OffPeak change'!$A$106:FW$202,174,FALSE())),0,(VLOOKUP($A44,'Import OffPeak'!$A$3:FW$99,174,FALSE())-VLOOKUP($A44,'Import OffPeak change'!$A$106:FW$202,174,FALSE())))</f>
        <v>0</v>
      </c>
      <c r="FS44" s="193" t="n">
        <f aca="false">IF(ISERROR(VLOOKUP($A44,'Import OffPeak'!$A$3:FX$99,175,FALSE())-VLOOKUP($A44,'Import OffPeak change'!$A$106:FX$202,175,FALSE())),0,(VLOOKUP($A44,'Import OffPeak'!$A$3:FX$99,175,FALSE())-VLOOKUP($A44,'Import OffPeak change'!$A$106:FX$202,175,FALSE())))</f>
        <v>0</v>
      </c>
      <c r="FT44" s="193" t="n">
        <f aca="false">IF(ISERROR(VLOOKUP($A44,'Import OffPeak'!$A$3:FY$99,176,FALSE())-VLOOKUP($A44,'Import OffPeak change'!$A$106:FY$202,176,FALSE())),0,(VLOOKUP($A44,'Import OffPeak'!$A$3:FY$99,176,FALSE())-VLOOKUP($A44,'Import OffPeak change'!$A$106:FY$202,176,FALSE())))</f>
        <v>0</v>
      </c>
      <c r="FU44" s="193" t="n">
        <f aca="false">IF(ISERROR(VLOOKUP($A44,'Import OffPeak'!$A$3:FZ$99,177,FALSE())-VLOOKUP($A44,'Import OffPeak change'!$A$106:FZ$202,177,FALSE())),0,(VLOOKUP($A44,'Import OffPeak'!$A$3:FZ$99,177,FALSE())-VLOOKUP($A44,'Import OffPeak change'!$A$106:FZ$202,177,FALSE())))</f>
        <v>0</v>
      </c>
      <c r="FV44" s="193" t="n">
        <f aca="false">IF(ISERROR(VLOOKUP($A44,'Import OffPeak'!$A$3:GA$99,178,FALSE())-VLOOKUP($A44,'Import OffPeak change'!$A$106:GA$202,178,FALSE())),0,(VLOOKUP($A44,'Import OffPeak'!$A$3:GA$99,178,FALSE())-VLOOKUP($A44,'Import OffPeak change'!$A$106:GA$202,178,FALSE())))</f>
        <v>0</v>
      </c>
      <c r="FW44" s="193" t="n">
        <f aca="false">IF(ISERROR(VLOOKUP($A44,'Import OffPeak'!$A$3:GB$99,179,FALSE())-VLOOKUP($A44,'Import OffPeak change'!$A$106:GB$202,179,FALSE())),0,(VLOOKUP($A44,'Import OffPeak'!$A$3:GB$99,179,FALSE())-VLOOKUP($A44,'Import OffPeak change'!$A$106:GB$202,179,FALSE())))</f>
        <v>0</v>
      </c>
      <c r="FX44" s="193" t="n">
        <f aca="false">IF(ISERROR(VLOOKUP($A44,'Import OffPeak'!$A$3:GC$99,180,FALSE())-VLOOKUP($A44,'Import OffPeak change'!$A$106:GC$202,180,FALSE())),0,(VLOOKUP($A44,'Import OffPeak'!$A$3:GC$99,180,FALSE())-VLOOKUP($A44,'Import OffPeak change'!$A$106:GC$202,180,FALSE())))</f>
        <v>0</v>
      </c>
      <c r="FY44" s="193" t="n">
        <f aca="false">IF(ISERROR(VLOOKUP($A44,'Import OffPeak'!$A$3:GD$99,181,FALSE())-VLOOKUP($A44,'Import OffPeak change'!$A$106:GD$202,181,FALSE())),0,(VLOOKUP($A44,'Import OffPeak'!$A$3:GD$99,181,FALSE())-VLOOKUP($A44,'Import OffPeak change'!$A$106:GD$202,181,FALSE())))</f>
        <v>0</v>
      </c>
      <c r="FZ44" s="193" t="n">
        <f aca="false">IF(ISERROR(VLOOKUP($A44,'Import OffPeak'!$A$3:GE$99,182,FALSE())-VLOOKUP($A44,'Import OffPeak change'!$A$106:GE$202,182,FALSE())),0,(VLOOKUP($A44,'Import OffPeak'!$A$3:GE$99,182,FALSE())-VLOOKUP($A44,'Import OffPeak change'!$A$106:GE$202,182,FALSE())))</f>
        <v>0</v>
      </c>
      <c r="GA44" s="193" t="n">
        <f aca="false">IF(ISERROR(VLOOKUP($A44,'Import OffPeak'!$A$3:GF$99,183,FALSE())-VLOOKUP($A44,'Import OffPeak change'!$A$106:GF$202,183,FALSE())),0,(VLOOKUP($A44,'Import OffPeak'!$A$3:GF$99,183,FALSE())-VLOOKUP($A44,'Import OffPeak change'!$A$106:GF$202,183,FALSE())))</f>
        <v>0</v>
      </c>
      <c r="GB44" s="193" t="n">
        <f aca="false">IF(ISERROR(VLOOKUP($A44,'Import OffPeak'!$A$3:GG$99,184,FALSE())-VLOOKUP($A44,'Import OffPeak change'!$A$106:GG$202,184,FALSE())),0,(VLOOKUP($A44,'Import OffPeak'!$A$3:GG$99,184,FALSE())-VLOOKUP($A44,'Import OffPeak change'!$A$106:GG$202,184,FALSE())))</f>
        <v>0</v>
      </c>
      <c r="GC44" s="193" t="n">
        <f aca="false">IF(ISERROR(VLOOKUP($A44,'Import OffPeak'!$A$3:GH$99,185,FALSE())-VLOOKUP($A44,'Import OffPeak change'!$A$106:GH$202,185,FALSE())),0,(VLOOKUP($A44,'Import OffPeak'!$A$3:GH$99,185,FALSE())-VLOOKUP($A44,'Import OffPeak change'!$A$106:GH$202,185,FALSE())))</f>
        <v>0</v>
      </c>
      <c r="GD44" s="193" t="n">
        <f aca="false">IF(ISERROR(VLOOKUP($A44,'Import OffPeak'!$A$3:GI$99,186,FALSE())-VLOOKUP($A44,'Import OffPeak change'!$A$106:GI$202,186,FALSE())),0,(VLOOKUP($A44,'Import OffPeak'!$A$3:GI$99,186,FALSE())-VLOOKUP($A44,'Import OffPeak change'!$A$106:GI$202,186,FALSE())))</f>
        <v>0</v>
      </c>
      <c r="GE44" s="193" t="n">
        <f aca="false">IF(ISERROR(VLOOKUP($A44,'Import OffPeak'!$A$3:GJ$99,187,FALSE())-VLOOKUP($A44,'Import OffPeak change'!$A$106:GJ$202,187,FALSE())),0,(VLOOKUP($A44,'Import OffPeak'!$A$3:GJ$99,187,FALSE())-VLOOKUP($A44,'Import OffPeak change'!$A$106:GJ$202,187,FALSE())))</f>
        <v>0</v>
      </c>
      <c r="GF44" s="193" t="n">
        <f aca="false">IF(ISERROR(VLOOKUP($A44,'Import OffPeak'!$A$3:GK$99,188,FALSE())-VLOOKUP($A44,'Import OffPeak change'!$A$106:GK$202,188,FALSE())),0,(VLOOKUP($A44,'Import OffPeak'!$A$3:GK$99,188,FALSE())-VLOOKUP($A44,'Import OffPeak change'!$A$106:GK$202,188,FALSE())))</f>
        <v>0</v>
      </c>
      <c r="GG44" s="193" t="n">
        <f aca="false">IF(ISERROR(VLOOKUP($A44,'Import OffPeak'!$A$3:GL$99,189,FALSE())-VLOOKUP($A44,'Import OffPeak change'!$A$106:GL$202,189,FALSE())),0,(VLOOKUP($A44,'Import OffPeak'!$A$3:GL$99,189,FALSE())-VLOOKUP($A44,'Import OffPeak change'!$A$106:GL$202,189,FALSE())))</f>
        <v>0</v>
      </c>
      <c r="GH44" s="193" t="n">
        <f aca="false">IF(ISERROR(VLOOKUP($A44,'Import OffPeak'!$A$3:GM$99,190,FALSE())-VLOOKUP($A44,'Import OffPeak change'!$A$106:GM$202,190,FALSE())),0,(VLOOKUP($A44,'Import OffPeak'!$A$3:GM$99,190,FALSE())-VLOOKUP($A44,'Import OffPeak change'!$A$106:GM$202,190,FALSE())))</f>
        <v>0</v>
      </c>
      <c r="GI44" s="193" t="n">
        <f aca="false">IF(ISERROR(VLOOKUP($A44,'Import OffPeak'!$A$3:GN$99,191,FALSE())-VLOOKUP($A44,'Import OffPeak change'!$A$106:GN$202,191,FALSE())),0,(VLOOKUP($A44,'Import OffPeak'!$A$3:GN$99,191,FALSE())-VLOOKUP($A44,'Import OffPeak change'!$A$106:GN$202,191,FALSE())))</f>
        <v>0</v>
      </c>
      <c r="GJ44" s="193" t="n">
        <f aca="false">IF(ISERROR(VLOOKUP($A44,'Import OffPeak'!$A$3:GO$99,192,FALSE())-VLOOKUP($A44,'Import OffPeak change'!$A$106:GO$202,192,FALSE())),0,(VLOOKUP($A44,'Import OffPeak'!$A$3:GO$99,192,FALSE())-VLOOKUP($A44,'Import OffPeak change'!$A$106:GO$202,192,FALSE())))</f>
        <v>0</v>
      </c>
      <c r="GK44" s="193" t="n">
        <f aca="false">IF(ISERROR(VLOOKUP($A44,'Import OffPeak'!$A$3:GP$99,193,FALSE())-VLOOKUP($A44,'Import OffPeak change'!$A$106:GP$202,193,FALSE())),0,(VLOOKUP($A44,'Import OffPeak'!$A$3:GP$99,193,FALSE())-VLOOKUP($A44,'Import OffPeak change'!$A$106:GP$202,193,FALSE())))</f>
        <v>0</v>
      </c>
      <c r="GL44" s="193" t="n">
        <f aca="false">IF(ISERROR(VLOOKUP($A44,'Import OffPeak'!$A$3:GQ$99,194,FALSE())-VLOOKUP($A44,'Import OffPeak change'!$A$106:GQ$202,194,FALSE())),0,(VLOOKUP($A44,'Import OffPeak'!$A$3:GQ$99,194,FALSE())-VLOOKUP($A44,'Import OffPeak change'!$A$106:GQ$202,194,FALSE())))</f>
        <v>0</v>
      </c>
      <c r="GM44" s="193" t="n">
        <f aca="false">IF(ISERROR(VLOOKUP($A44,'Import OffPeak'!$A$3:GR$99,195,FALSE())-VLOOKUP($A44,'Import OffPeak change'!$A$106:GR$202,195,FALSE())),0,(VLOOKUP($A44,'Import OffPeak'!$A$3:GR$99,195,FALSE())-VLOOKUP($A44,'Import OffPeak change'!$A$106:GR$202,195,FALSE())))</f>
        <v>0</v>
      </c>
      <c r="GN44" s="193" t="n">
        <f aca="false">IF(ISERROR(VLOOKUP($A44,'Import OffPeak'!$A$3:GS$99,196,FALSE())-VLOOKUP($A44,'Import OffPeak change'!$A$106:GS$202,196,FALSE())),0,(VLOOKUP($A44,'Import OffPeak'!$A$3:GS$99,196,FALSE())-VLOOKUP($A44,'Import OffPeak change'!$A$106:GS$202,196,FALSE())))</f>
        <v>0</v>
      </c>
      <c r="GO44" s="193" t="n">
        <f aca="false">IF(ISERROR(VLOOKUP($A44,'Import OffPeak'!$A$3:GT$99,197,FALSE())-VLOOKUP($A44,'Import OffPeak change'!$A$106:GT$202,197,FALSE())),0,(VLOOKUP($A44,'Import OffPeak'!$A$3:GT$99,197,FALSE())-VLOOKUP($A44,'Import OffPeak change'!$A$106:GT$202,197,FALSE())))</f>
        <v>0</v>
      </c>
      <c r="GP44" s="193" t="n">
        <f aca="false">IF(ISERROR(VLOOKUP($A44,'Import OffPeak'!$A$3:GU$99,198,FALSE())-VLOOKUP($A44,'Import OffPeak change'!$A$106:GU$202,198,FALSE())),0,(VLOOKUP($A44,'Import OffPeak'!$A$3:GU$99,198,FALSE())-VLOOKUP($A44,'Import OffPeak change'!$A$106:GU$202,198,FALSE())))</f>
        <v>0</v>
      </c>
      <c r="GQ44" s="193" t="n">
        <f aca="false">IF(ISERROR(VLOOKUP($A44,'Import OffPeak'!$A$3:GV$99,199,FALSE())-VLOOKUP($A44,'Import OffPeak change'!$A$106:GV$202,199,FALSE())),0,(VLOOKUP($A44,'Import OffPeak'!$A$3:GV$99,199,FALSE())-VLOOKUP($A44,'Import OffPeak change'!$A$106:GV$202,199,FALSE())))</f>
        <v>0</v>
      </c>
      <c r="GR44" s="193" t="n">
        <f aca="false">IF(ISERROR(VLOOKUP($A44,'Import OffPeak'!$A$3:GW$99,200,FALSE())-VLOOKUP($A44,'Import OffPeak change'!$A$106:GW$202,200,FALSE())),0,(VLOOKUP($A44,'Import OffPeak'!$A$3:GW$99,200,FALSE())-VLOOKUP($A44,'Import OffPeak change'!$A$106:GW$202,200,FALSE())))</f>
        <v>0</v>
      </c>
      <c r="GS44" s="193" t="n">
        <f aca="false">IF(ISERROR(VLOOKUP($A44,'Import OffPeak'!$A$3:GX$99,201,FALSE())-VLOOKUP($A44,'Import OffPeak change'!$A$106:GX$202,201,FALSE())),0,(VLOOKUP($A44,'Import OffPeak'!$A$3:GX$99,201,FALSE())-VLOOKUP($A44,'Import OffPeak change'!$A$106:GX$202,201,FALSE())))</f>
        <v>0</v>
      </c>
      <c r="GT44" s="193" t="n">
        <f aca="false">IF(ISERROR(VLOOKUP($A44,'Import OffPeak'!$A$3:GY$99,202,FALSE())-VLOOKUP($A44,'Import OffPeak change'!$A$106:GY$202,202,FALSE())),0,(VLOOKUP($A44,'Import OffPeak'!$A$3:GY$99,202,FALSE())-VLOOKUP($A44,'Import OffPeak change'!$A$106:GY$202,202,FALSE())))</f>
        <v>0</v>
      </c>
      <c r="GU44" s="193" t="n">
        <f aca="false">IF(ISERROR(VLOOKUP($A44,'Import OffPeak'!$A$3:GZ$99,203,FALSE())-VLOOKUP($A44,'Import OffPeak change'!$A$106:GZ$202,203,FALSE())),0,(VLOOKUP($A44,'Import OffPeak'!$A$3:GZ$99,203,FALSE())-VLOOKUP($A44,'Import OffPeak change'!$A$106:GZ$202,203,FALSE())))</f>
        <v>0</v>
      </c>
      <c r="GV44" s="193" t="n">
        <f aca="false">IF(ISERROR(VLOOKUP($A44,'Import OffPeak'!$A$3:HA$99,204,FALSE())-VLOOKUP($A44,'Import OffPeak change'!$A$106:HA$202,204,FALSE())),0,(VLOOKUP($A44,'Import OffPeak'!$A$3:HA$99,204,FALSE())-VLOOKUP($A44,'Import OffPeak change'!$A$106:HA$202,204,FALSE())))</f>
        <v>0</v>
      </c>
      <c r="GW44" s="193" t="n">
        <f aca="false">IF(ISERROR(VLOOKUP($A44,'Import OffPeak'!$A$3:HB$99,205,FALSE())-VLOOKUP($A44,'Import OffPeak change'!$A$106:HB$202,205,FALSE())),0,(VLOOKUP($A44,'Import OffPeak'!$A$3:HB$99,205,FALSE())-VLOOKUP($A44,'Import OffPeak change'!$A$106:HB$202,205,FALSE())))</f>
        <v>0</v>
      </c>
      <c r="GX44" s="193" t="n">
        <f aca="false">IF(ISERROR(VLOOKUP($A44,'Import OffPeak'!$A$3:HC$99,206,FALSE())-VLOOKUP($A44,'Import OffPeak change'!$A$106:HC$202,206,FALSE())),0,(VLOOKUP($A44,'Import OffPeak'!$A$3:HC$99,206,FALSE())-VLOOKUP($A44,'Import OffPeak change'!$A$106:HC$202,206,FALSE())))</f>
        <v>0</v>
      </c>
      <c r="GY44" s="193" t="n">
        <f aca="false">IF(ISERROR(VLOOKUP($A44,'Import OffPeak'!$A$3:HD$99,207,FALSE())-VLOOKUP($A44,'Import OffPeak change'!$A$106:HD$202,207,FALSE())),0,(VLOOKUP($A44,'Import OffPeak'!$A$3:HD$99,207,FALSE())-VLOOKUP($A44,'Import OffPeak change'!$A$106:HD$202,207,FALSE())))</f>
        <v>0</v>
      </c>
      <c r="GZ44" s="193" t="n">
        <f aca="false">IF(ISERROR(VLOOKUP($A44,'Import OffPeak'!$A$3:HE$99,208,FALSE())-VLOOKUP($A44,'Import OffPeak change'!$A$106:HE$202,208,FALSE())),0,(VLOOKUP($A44,'Import OffPeak'!$A$3:HE$99,208,FALSE())-VLOOKUP($A44,'Import OffPeak change'!$A$106:HE$202,208,FALSE())))</f>
        <v>0</v>
      </c>
      <c r="HA44" s="193" t="n">
        <f aca="false">IF(ISERROR(VLOOKUP($A44,'Import OffPeak'!$A$3:HF$99,209,FALSE())-VLOOKUP($A44,'Import OffPeak change'!$A$106:HF$202,209,FALSE())),0,(VLOOKUP($A44,'Import OffPeak'!$A$3:HF$99,209,FALSE())-VLOOKUP($A44,'Import OffPeak change'!$A$106:HF$202,209,FALSE())))</f>
        <v>0</v>
      </c>
      <c r="HB44" s="193" t="n">
        <f aca="false">IF(ISERROR(VLOOKUP($A44,'Import OffPeak'!$A$3:HG$99,210,FALSE())-VLOOKUP($A44,'Import OffPeak change'!$A$106:HG$202,210,FALSE())),0,(VLOOKUP($A44,'Import OffPeak'!$A$3:HG$99,210,FALSE())-VLOOKUP($A44,'Import OffPeak change'!$A$106:HG$202,210,FALSE())))</f>
        <v>0</v>
      </c>
      <c r="HC44" s="193" t="n">
        <f aca="false">IF(ISERROR(VLOOKUP($A44,'Import OffPeak'!$A$3:HH$99,211,FALSE())-VLOOKUP($A44,'Import OffPeak change'!$A$106:HH$202,211,FALSE())),0,(VLOOKUP($A44,'Import OffPeak'!$A$3:HH$99,211,FALSE())-VLOOKUP($A44,'Import OffPeak change'!$A$106:HH$202,211,FALSE())))</f>
        <v>0</v>
      </c>
      <c r="HD44" s="193" t="n">
        <f aca="false">IF(ISERROR(VLOOKUP($A44,'Import OffPeak'!$A$3:HI$99,212,FALSE())-VLOOKUP($A44,'Import OffPeak change'!$A$106:HI$202,212,FALSE())),0,(VLOOKUP($A44,'Import OffPeak'!$A$3:HI$99,212,FALSE())-VLOOKUP($A44,'Import OffPeak change'!$A$106:HI$202,212,FALSE())))</f>
        <v>0</v>
      </c>
      <c r="HE44" s="193" t="n">
        <f aca="false">IF(ISERROR(VLOOKUP($A44,'Import OffPeak'!$A$3:HJ$99,213,FALSE())-VLOOKUP($A44,'Import OffPeak change'!$A$106:HJ$202,213,FALSE())),0,(VLOOKUP($A44,'Import OffPeak'!$A$3:HJ$99,213,FALSE())-VLOOKUP($A44,'Import OffPeak change'!$A$106:HJ$202,213,FALSE())))</f>
        <v>0</v>
      </c>
      <c r="HF44" s="193" t="n">
        <f aca="false">IF(ISERROR(VLOOKUP($A44,'Import OffPeak'!$A$3:HK$99,214,FALSE())-VLOOKUP($A44,'Import OffPeak change'!$A$106:HK$202,214,FALSE())),0,(VLOOKUP($A44,'Import OffPeak'!$A$3:HK$99,214,FALSE())-VLOOKUP($A44,'Import OffPeak change'!$A$106:HK$202,214,FALSE())))</f>
        <v>0</v>
      </c>
      <c r="HG44" s="193" t="n">
        <f aca="false">IF(ISERROR(VLOOKUP($A44,'Import OffPeak'!$A$3:HL$99,215,FALSE())-VLOOKUP($A44,'Import OffPeak change'!$A$106:HL$202,215,FALSE())),0,(VLOOKUP($A44,'Import OffPeak'!$A$3:HL$99,215,FALSE())-VLOOKUP($A44,'Import OffPeak change'!$A$106:HL$202,215,FALSE())))</f>
        <v>0</v>
      </c>
      <c r="HH44" s="193" t="n">
        <f aca="false">IF(ISERROR(VLOOKUP($A44,'Import OffPeak'!$A$3:HM$99,216,FALSE())-VLOOKUP($A44,'Import OffPeak change'!$A$106:HM$202,216,FALSE())),0,(VLOOKUP($A44,'Import OffPeak'!$A$3:HM$99,216,FALSE())-VLOOKUP($A44,'Import OffPeak change'!$A$106:HM$202,216,FALSE())))</f>
        <v>0</v>
      </c>
      <c r="HI44" s="193" t="n">
        <f aca="false">IF(ISERROR(VLOOKUP($A44,'Import OffPeak'!$A$3:HN$99,217,FALSE())-VLOOKUP($A44,'Import OffPeak change'!$A$106:HN$202,217,FALSE())),0,(VLOOKUP($A44,'Import OffPeak'!$A$3:HN$99,217,FALSE())-VLOOKUP($A44,'Import OffPeak change'!$A$106:HN$202,217,FALSE())))</f>
        <v>0</v>
      </c>
      <c r="HJ44" s="193" t="n">
        <f aca="false">IF(ISERROR(VLOOKUP($A44,'Import OffPeak'!$A$3:HO$99,218,FALSE())-VLOOKUP($A44,'Import OffPeak change'!$A$106:HO$202,218,FALSE())),0,(VLOOKUP($A44,'Import OffPeak'!$A$3:HO$99,218,FALSE())-VLOOKUP($A44,'Import OffPeak change'!$A$106:HO$202,218,FALSE())))</f>
        <v>0</v>
      </c>
      <c r="HK44" s="193" t="n">
        <f aca="false">IF(ISERROR(VLOOKUP($A44,'Import OffPeak'!$A$3:HP$99,219,FALSE())-VLOOKUP($A44,'Import OffPeak change'!$A$106:HP$202,219,FALSE())),0,(VLOOKUP($A44,'Import OffPeak'!$A$3:HP$99,219,FALSE())-VLOOKUP($A44,'Import OffPeak change'!$A$106:HP$202,219,FALSE())))</f>
        <v>0</v>
      </c>
      <c r="HL44" s="193" t="n">
        <f aca="false">IF(ISERROR(VLOOKUP($A44,'Import OffPeak'!$A$3:HQ$99,220,FALSE())-VLOOKUP($A44,'Import OffPeak change'!$A$106:HQ$202,220,FALSE())),0,(VLOOKUP($A44,'Import OffPeak'!$A$3:HQ$99,220,FALSE())-VLOOKUP($A44,'Import OffPeak change'!$A$106:HQ$202,220,FALSE())))</f>
        <v>0</v>
      </c>
      <c r="HM44" s="193" t="n">
        <f aca="false">IF(ISERROR(VLOOKUP($A44,'Import OffPeak'!$A$3:HR$99,221,FALSE())-VLOOKUP($A44,'Import OffPeak change'!$A$106:HR$202,221,FALSE())),0,(VLOOKUP($A44,'Import OffPeak'!$A$3:HR$99,221,FALSE())-VLOOKUP($A44,'Import OffPeak change'!$A$106:HR$202,221,FALSE())))</f>
        <v>0</v>
      </c>
      <c r="HN44" s="193" t="n">
        <f aca="false">IF(ISERROR(VLOOKUP($A44,'Import OffPeak'!$A$3:HS$99,222,FALSE())-VLOOKUP($A44,'Import OffPeak change'!$A$106:HS$202,222,FALSE())),0,(VLOOKUP($A44,'Import OffPeak'!$A$3:HS$99,222,FALSE())-VLOOKUP($A44,'Import OffPeak change'!$A$106:HS$202,222,FALSE())))</f>
        <v>0</v>
      </c>
      <c r="HO44" s="193" t="n">
        <f aca="false">IF(ISERROR(VLOOKUP($A44,'Import OffPeak'!$A$3:HT$99,223,FALSE())-VLOOKUP($A44,'Import OffPeak change'!$A$106:HT$202,223,FALSE())),0,(VLOOKUP($A44,'Import OffPeak'!$A$3:HT$99,223,FALSE())-VLOOKUP($A44,'Import OffPeak change'!$A$106:HT$202,223,FALSE())))</f>
        <v>0</v>
      </c>
      <c r="HP44" s="193" t="n">
        <f aca="false">IF(ISERROR(VLOOKUP($A44,'Import OffPeak'!$A$3:HU$99,224,FALSE())-VLOOKUP($A44,'Import OffPeak change'!$A$106:HU$202,224,FALSE())),0,(VLOOKUP($A44,'Import OffPeak'!$A$3:HU$99,224,FALSE())-VLOOKUP($A44,'Import OffPeak change'!$A$106:HU$202,224,FALSE())))</f>
        <v>0</v>
      </c>
      <c r="HQ44" s="193" t="n">
        <f aca="false">IF(ISERROR(VLOOKUP($A44,'Import OffPeak'!$A$3:HV$99,225,FALSE())-VLOOKUP($A44,'Import OffPeak change'!$A$106:HV$202,225,FALSE())),0,(VLOOKUP($A44,'Import OffPeak'!$A$3:HV$99,225,FALSE())-VLOOKUP($A44,'Import OffPeak change'!$A$106:HV$202,225,FALSE())))</f>
        <v>0</v>
      </c>
      <c r="HR44" s="193" t="n">
        <f aca="false">IF(ISERROR(VLOOKUP($A44,'Import OffPeak'!$A$3:HW$99,226,FALSE())-VLOOKUP($A44,'Import OffPeak change'!$A$106:HW$202,226,FALSE())),0,(VLOOKUP($A44,'Import OffPeak'!$A$3:HW$99,226,FALSE())-VLOOKUP($A44,'Import OffPeak change'!$A$106:HW$202,226,FALSE())))</f>
        <v>0</v>
      </c>
      <c r="HS44" s="193" t="n">
        <f aca="false">IF(ISERROR(VLOOKUP($A44,'Import OffPeak'!$A$3:HX$99,227,FALSE())-VLOOKUP($A44,'Import OffPeak change'!$A$106:HX$202,227,FALSE())),0,(VLOOKUP($A44,'Import OffPeak'!$A$3:HX$99,227,FALSE())-VLOOKUP($A44,'Import OffPeak change'!$A$106:HX$202,227,FALSE())))</f>
        <v>0</v>
      </c>
      <c r="HT44" s="193" t="n">
        <f aca="false">IF(ISERROR(VLOOKUP($A44,'Import OffPeak'!$A$3:HY$99,228,FALSE())-VLOOKUP($A44,'Import OffPeak change'!$A$106:HY$202,228,FALSE())),0,(VLOOKUP($A44,'Import OffPeak'!$A$3:HY$99,228,FALSE())-VLOOKUP($A44,'Import OffPeak change'!$A$106:HY$202,228,FALSE())))</f>
        <v>0</v>
      </c>
      <c r="HU44" s="193" t="n">
        <f aca="false">IF(ISERROR(VLOOKUP($A44,'Import OffPeak'!$A$3:HZ$99,229,FALSE())-VLOOKUP($A44,'Import OffPeak change'!$A$106:HZ$202,229,FALSE())),0,(VLOOKUP($A44,'Import OffPeak'!$A$3:HZ$99,229,FALSE())-VLOOKUP($A44,'Import OffPeak change'!$A$106:HZ$202,229,FALSE())))</f>
        <v>0</v>
      </c>
      <c r="HV44" s="193" t="n">
        <f aca="false">IF(ISERROR(VLOOKUP($A44,'Import OffPeak'!$A$3:IA$99,230,FALSE())-VLOOKUP($A44,'Import OffPeak change'!$A$106:IA$202,230,FALSE())),0,(VLOOKUP($A44,'Import OffPeak'!$A$3:IA$99,230,FALSE())-VLOOKUP($A44,'Import OffPeak change'!$A$106:IA$202,230,FALSE())))</f>
        <v>0</v>
      </c>
      <c r="HW44" s="193" t="n">
        <f aca="false">IF(ISERROR(VLOOKUP($A44,'Import OffPeak'!$A$3:IB$99,231,FALSE())-VLOOKUP($A44,'Import OffPeak change'!$A$106:IB$202,231,FALSE())),0,(VLOOKUP($A44,'Import OffPeak'!$A$3:IB$99,231,FALSE())-VLOOKUP($A44,'Import OffPeak change'!$A$106:IB$202,231,FALSE())))</f>
        <v>0</v>
      </c>
      <c r="HX44" s="193" t="n">
        <f aca="false">IF(ISERROR(VLOOKUP($A44,'Import OffPeak'!$A$3:IC$99,232,FALSE())-VLOOKUP($A44,'Import OffPeak change'!$A$106:IC$202,232,FALSE())),0,(VLOOKUP($A44,'Import OffPeak'!$A$3:IC$99,232,FALSE())-VLOOKUP($A44,'Import OffPeak change'!$A$106:IC$202,232,FALSE())))</f>
        <v>0</v>
      </c>
      <c r="HY44" s="193" t="n">
        <f aca="false">IF(ISERROR(VLOOKUP($A44,'Import OffPeak'!$A$3:ID$99,233,FALSE())-VLOOKUP($A44,'Import OffPeak change'!$A$106:ID$202,233,FALSE())),0,(VLOOKUP($A44,'Import OffPeak'!$A$3:ID$99,233,FALSE())-VLOOKUP($A44,'Import OffPeak change'!$A$106:ID$202,233,FALSE())))</f>
        <v>0</v>
      </c>
      <c r="HZ44" s="193" t="n">
        <f aca="false">IF(ISERROR(VLOOKUP($A44,'Import OffPeak'!$A$3:IE$99,234,FALSE())-VLOOKUP($A44,'Import OffPeak change'!$A$106:IE$202,234,FALSE())),0,(VLOOKUP($A44,'Import OffPeak'!$A$3:IE$99,234,FALSE())-VLOOKUP($A44,'Import OffPeak change'!$A$106:IE$202,234,FALSE())))</f>
        <v>0</v>
      </c>
      <c r="IA44" s="193" t="n">
        <f aca="false">IF(ISERROR(VLOOKUP($A44,'Import OffPeak'!$A$3:IF$99,235,FALSE())-VLOOKUP($A44,'Import OffPeak change'!$A$106:IF$202,235,FALSE())),0,(VLOOKUP($A44,'Import OffPeak'!$A$3:IF$99,235,FALSE())-VLOOKUP($A44,'Import OffPeak change'!$A$106:IF$202,235,FALSE())))</f>
        <v>0</v>
      </c>
      <c r="IB44" s="193" t="n">
        <f aca="false">IF(ISERROR(VLOOKUP($A44,'Import OffPeak'!$A$3:IG$99,236,FALSE())-VLOOKUP($A44,'Import OffPeak change'!$A$106:IG$202,236,FALSE())),0,(VLOOKUP($A44,'Import OffPeak'!$A$3:IG$99,236,FALSE())-VLOOKUP($A44,'Import OffPeak change'!$A$106:IG$202,236,FALSE())))</f>
        <v>0</v>
      </c>
      <c r="IC44" s="193" t="n">
        <f aca="false">IF(ISERROR(VLOOKUP($A44,'Import OffPeak'!$A$3:IH$99,237,FALSE())-VLOOKUP($A44,'Import OffPeak change'!$A$106:IH$202,237,FALSE())),0,(VLOOKUP($A44,'Import OffPeak'!$A$3:IH$99,237,FALSE())-VLOOKUP($A44,'Import OffPeak change'!$A$106:IH$202,237,FALSE())))</f>
        <v>0</v>
      </c>
      <c r="ID44" s="193" t="n">
        <f aca="false">IF(ISERROR(VLOOKUP($A44,'Import OffPeak'!$A$3:II$99,238,FALSE())-VLOOKUP($A44,'Import OffPeak change'!$A$106:II$202,238,FALSE())),0,(VLOOKUP($A44,'Import OffPeak'!$A$3:II$99,238,FALSE())-VLOOKUP($A44,'Import OffPeak change'!$A$106:II$202,238,FALSE())))</f>
        <v>0</v>
      </c>
      <c r="IE44" s="193" t="n">
        <f aca="false">IF(ISERROR(VLOOKUP($A44,'Import OffPeak'!$A$3:IJ$99,239,FALSE())-VLOOKUP($A44,'Import OffPeak change'!$A$106:IJ$202,239,FALSE())),0,(VLOOKUP($A44,'Import OffPeak'!$A$3:IJ$99,239,FALSE())-VLOOKUP($A44,'Import OffPeak change'!$A$106:IJ$202,239,FALSE())))</f>
        <v>0</v>
      </c>
    </row>
    <row r="45" customFormat="false" ht="12.75" hidden="false" customHeight="false" outlineLevel="0" collapsed="false">
      <c r="A45" s="201" t="str">
        <f aca="false">IF('Import OffPeak'!A42=0,"",'Import OffPeak'!A42)</f>
        <v/>
      </c>
      <c r="B45" s="193"/>
      <c r="C45" s="193"/>
      <c r="D45" s="193"/>
      <c r="E45" s="193"/>
      <c r="F45" s="193"/>
      <c r="G45" s="193" t="n">
        <f aca="false">IF(ISERROR(VLOOKUP($A45,'Import OffPeak'!$A$3:L$99,7,FALSE())-VLOOKUP($A45,'Import OffPeak change'!$A$106:L$202,7,FALSE())),0,(VLOOKUP($A45,'Import OffPeak'!$A$3:L$99,7,FALSE())-VLOOKUP($A45,'Import OffPeak change'!$A$106:L$202,7,FALSE())))</f>
        <v>0</v>
      </c>
      <c r="H45" s="193" t="n">
        <f aca="false">IF(ISERROR(VLOOKUP($A45,'Import OffPeak'!$A$3:M$99,8,FALSE())-VLOOKUP($A45,'Import OffPeak change'!$A$106:M$202,8,FALSE())),0,(VLOOKUP($A45,'Import OffPeak'!$A$3:M$99,8,FALSE())-VLOOKUP($A45,'Import OffPeak change'!$A$106:M$202,8,FALSE())))</f>
        <v>0</v>
      </c>
      <c r="I45" s="193" t="n">
        <f aca="false">IF(ISERROR(VLOOKUP($A45,'Import OffPeak'!$A$3:N$99,9,FALSE())-VLOOKUP($A45,'Import OffPeak change'!$A$106:N$202,9,FALSE())),0,(VLOOKUP($A45,'Import OffPeak'!$A$3:N$99,9,FALSE())-VLOOKUP($A45,'Import OffPeak change'!$A$106:N$202,9,FALSE())))</f>
        <v>0</v>
      </c>
      <c r="J45" s="193" t="n">
        <f aca="false">IF(ISERROR(VLOOKUP($A45,'Import OffPeak'!$A$3:O$99,10,FALSE())-VLOOKUP($A45,'Import OffPeak change'!$A$106:O$202,10,FALSE())),0,(VLOOKUP($A45,'Import OffPeak'!$A$3:O$99,10,FALSE())-VLOOKUP($A45,'Import OffPeak change'!$A$106:O$202,10,FALSE())))</f>
        <v>0</v>
      </c>
      <c r="K45" s="193" t="n">
        <f aca="false">IF(ISERROR(VLOOKUP($A45,'Import OffPeak'!$A$3:P$99,11,FALSE())-VLOOKUP($A45,'Import OffPeak change'!$A$106:P$202,11,FALSE())),0,(VLOOKUP($A45,'Import OffPeak'!$A$3:P$99,11,FALSE())-VLOOKUP($A45,'Import OffPeak change'!$A$106:P$202,11,FALSE())))</f>
        <v>0</v>
      </c>
      <c r="L45" s="193" t="n">
        <f aca="false">IF(ISERROR(VLOOKUP($A45,'Import OffPeak'!$A$3:Q$99,12,FALSE())-VLOOKUP($A45,'Import OffPeak change'!$A$106:Q$202,12,FALSE())),0,(VLOOKUP($A45,'Import OffPeak'!$A$3:Q$99,12,FALSE())-VLOOKUP($A45,'Import OffPeak change'!$A$106:Q$202,12,FALSE())))</f>
        <v>0</v>
      </c>
      <c r="M45" s="193" t="n">
        <f aca="false">IF(ISERROR(VLOOKUP($A45,'Import OffPeak'!$A$3:R$99,13,FALSE())-VLOOKUP($A45,'Import OffPeak change'!$A$106:R$202,13,FALSE())),0,(VLOOKUP($A45,'Import OffPeak'!$A$3:R$99,13,FALSE())-VLOOKUP($A45,'Import OffPeak change'!$A$106:R$202,13,FALSE())))</f>
        <v>0</v>
      </c>
      <c r="N45" s="193" t="n">
        <f aca="false">IF(ISERROR(VLOOKUP($A45,'Import OffPeak'!$A$3:S$99,14,FALSE())-VLOOKUP($A45,'Import OffPeak change'!$A$106:S$202,14,FALSE())),0,(VLOOKUP($A45,'Import OffPeak'!$A$3:S$99,14,FALSE())-VLOOKUP($A45,'Import OffPeak change'!$A$106:S$202,14,FALSE())))</f>
        <v>0</v>
      </c>
      <c r="O45" s="193" t="n">
        <f aca="false">IF(ISERROR(VLOOKUP($A45,'Import OffPeak'!$A$3:T$99,15,FALSE())-VLOOKUP($A45,'Import OffPeak change'!$A$106:T$202,15,FALSE())),0,(VLOOKUP($A45,'Import OffPeak'!$A$3:T$99,15,FALSE())-VLOOKUP($A45,'Import OffPeak change'!$A$106:T$202,15,FALSE())))</f>
        <v>0</v>
      </c>
      <c r="P45" s="193" t="n">
        <f aca="false">IF(ISERROR(VLOOKUP($A45,'Import OffPeak'!$A$3:U$99,16,FALSE())-VLOOKUP($A45,'Import OffPeak change'!$A$106:U$202,16,FALSE())),0,(VLOOKUP($A45,'Import OffPeak'!$A$3:U$99,16,FALSE())-VLOOKUP($A45,'Import OffPeak change'!$A$106:U$202,16,FALSE())))</f>
        <v>0</v>
      </c>
      <c r="Q45" s="193" t="n">
        <f aca="false">IF(ISERROR(VLOOKUP($A45,'Import OffPeak'!$A$3:V$99,17,FALSE())-VLOOKUP($A45,'Import OffPeak change'!$A$106:V$202,17,FALSE())),0,(VLOOKUP($A45,'Import OffPeak'!$A$3:V$99,17,FALSE())-VLOOKUP($A45,'Import OffPeak change'!$A$106:V$202,17,FALSE())))</f>
        <v>0</v>
      </c>
      <c r="R45" s="193" t="n">
        <f aca="false">IF(ISERROR(VLOOKUP($A45,'Import OffPeak'!$A$3:W$99,18,FALSE())-VLOOKUP($A45,'Import OffPeak change'!$A$106:W$202,18,FALSE())),0,(VLOOKUP($A45,'Import OffPeak'!$A$3:W$99,18,FALSE())-VLOOKUP($A45,'Import OffPeak change'!$A$106:W$202,18,FALSE())))</f>
        <v>0</v>
      </c>
      <c r="S45" s="193" t="n">
        <f aca="false">IF(ISERROR(VLOOKUP($A45,'Import OffPeak'!$A$3:X$99,19,FALSE())-VLOOKUP($A45,'Import OffPeak change'!$A$106:X$202,19,FALSE())),0,(VLOOKUP($A45,'Import OffPeak'!$A$3:X$99,19,FALSE())-VLOOKUP($A45,'Import OffPeak change'!$A$106:X$202,19,FALSE())))</f>
        <v>0</v>
      </c>
      <c r="T45" s="193" t="n">
        <f aca="false">IF(ISERROR(VLOOKUP($A45,'Import OffPeak'!$A$3:Y$99,20,FALSE())-VLOOKUP($A45,'Import OffPeak change'!$A$106:Y$202,20,FALSE())),0,(VLOOKUP($A45,'Import OffPeak'!$A$3:Y$99,20,FALSE())-VLOOKUP($A45,'Import OffPeak change'!$A$106:Y$202,20,FALSE())))</f>
        <v>0</v>
      </c>
      <c r="U45" s="193" t="n">
        <f aca="false">IF(ISERROR(VLOOKUP($A45,'Import OffPeak'!$A$3:Z$99,21,FALSE())-VLOOKUP($A45,'Import OffPeak change'!$A$106:Z$202,21,FALSE())),0,(VLOOKUP($A45,'Import OffPeak'!$A$3:Z$99,21,FALSE())-VLOOKUP($A45,'Import OffPeak change'!$A$106:Z$202,21,FALSE())))</f>
        <v>0</v>
      </c>
      <c r="V45" s="193" t="n">
        <f aca="false">IF(ISERROR(VLOOKUP($A45,'Import OffPeak'!$A$3:AA$99,22,FALSE())-VLOOKUP($A45,'Import OffPeak change'!$A$106:AA$202,22,FALSE())),0,(VLOOKUP($A45,'Import OffPeak'!$A$3:AA$99,22,FALSE())-VLOOKUP($A45,'Import OffPeak change'!$A$106:AA$202,22,FALSE())))</f>
        <v>0</v>
      </c>
      <c r="W45" s="193" t="n">
        <f aca="false">IF(ISERROR(VLOOKUP($A45,'Import OffPeak'!$A$3:AB$99,23,FALSE())-VLOOKUP($A45,'Import OffPeak change'!$A$106:AB$202,23,FALSE())),0,(VLOOKUP($A45,'Import OffPeak'!$A$3:AB$99,23,FALSE())-VLOOKUP($A45,'Import OffPeak change'!$A$106:AB$202,23,FALSE())))</f>
        <v>0</v>
      </c>
      <c r="X45" s="193" t="n">
        <f aca="false">IF(ISERROR(VLOOKUP($A45,'Import OffPeak'!$A$3:AC$99,24,FALSE())-VLOOKUP($A45,'Import OffPeak change'!$A$106:AC$202,24,FALSE())),0,(VLOOKUP($A45,'Import OffPeak'!$A$3:AC$99,24,FALSE())-VLOOKUP($A45,'Import OffPeak change'!$A$106:AC$202,24,FALSE())))</f>
        <v>0</v>
      </c>
      <c r="Y45" s="193" t="n">
        <f aca="false">IF(ISERROR(VLOOKUP($A45,'Import OffPeak'!$A$3:AD$99,25,FALSE())-VLOOKUP($A45,'Import OffPeak change'!$A$106:AD$202,25,FALSE())),0,(VLOOKUP($A45,'Import OffPeak'!$A$3:AD$99,25,FALSE())-VLOOKUP($A45,'Import OffPeak change'!$A$106:AD$202,25,FALSE())))</f>
        <v>0</v>
      </c>
      <c r="Z45" s="193" t="n">
        <f aca="false">IF(ISERROR(VLOOKUP($A45,'Import OffPeak'!$A$3:AE$99,26,FALSE())-VLOOKUP($A45,'Import OffPeak change'!$A$106:AE$202,26,FALSE())),0,(VLOOKUP($A45,'Import OffPeak'!$A$3:AE$99,26,FALSE())-VLOOKUP($A45,'Import OffPeak change'!$A$106:AE$202,26,FALSE())))</f>
        <v>0</v>
      </c>
      <c r="AA45" s="193" t="n">
        <f aca="false">IF(ISERROR(VLOOKUP($A45,'Import OffPeak'!$A$3:AF$99,27,FALSE())-VLOOKUP($A45,'Import OffPeak change'!$A$106:AF$202,27,FALSE())),0,(VLOOKUP($A45,'Import OffPeak'!$A$3:AF$99,27,FALSE())-VLOOKUP($A45,'Import OffPeak change'!$A$106:AF$202,27,FALSE())))</f>
        <v>0</v>
      </c>
      <c r="AB45" s="193" t="n">
        <f aca="false">IF(ISERROR(VLOOKUP($A45,'Import OffPeak'!$A$3:AG$99,28,FALSE())-VLOOKUP($A45,'Import OffPeak change'!$A$106:AG$202,28,FALSE())),0,(VLOOKUP($A45,'Import OffPeak'!$A$3:AG$99,28,FALSE())-VLOOKUP($A45,'Import OffPeak change'!$A$106:AG$202,28,FALSE())))</f>
        <v>0</v>
      </c>
      <c r="AC45" s="193" t="n">
        <f aca="false">IF(ISERROR(VLOOKUP($A45,'Import OffPeak'!$A$3:AH$99,29,FALSE())-VLOOKUP($A45,'Import OffPeak change'!$A$106:AH$202,29,FALSE())),0,(VLOOKUP($A45,'Import OffPeak'!$A$3:AH$99,29,FALSE())-VLOOKUP($A45,'Import OffPeak change'!$A$106:AH$202,29,FALSE())))</f>
        <v>0</v>
      </c>
      <c r="AD45" s="193" t="n">
        <f aca="false">IF(ISERROR(VLOOKUP($A45,'Import OffPeak'!$A$3:AI$99,30,FALSE())-VLOOKUP($A45,'Import OffPeak change'!$A$106:AI$202,30,FALSE())),0,(VLOOKUP($A45,'Import OffPeak'!$A$3:AI$99,30,FALSE())-VLOOKUP($A45,'Import OffPeak change'!$A$106:AI$202,30,FALSE())))</f>
        <v>0</v>
      </c>
      <c r="AE45" s="193" t="n">
        <f aca="false">IF(ISERROR(VLOOKUP($A45,'Import OffPeak'!$A$3:AJ$99,31,FALSE())-VLOOKUP($A45,'Import OffPeak change'!$A$106:AJ$202,31,FALSE())),0,(VLOOKUP($A45,'Import OffPeak'!$A$3:AJ$99,31,FALSE())-VLOOKUP($A45,'Import OffPeak change'!$A$106:AJ$202,31,FALSE())))</f>
        <v>0</v>
      </c>
      <c r="AF45" s="193" t="n">
        <f aca="false">IF(ISERROR(VLOOKUP($A45,'Import OffPeak'!$A$3:AK$99,32,FALSE())-VLOOKUP($A45,'Import OffPeak change'!$A$106:AK$202,32,FALSE())),0,(VLOOKUP($A45,'Import OffPeak'!$A$3:AK$99,32,FALSE())-VLOOKUP($A45,'Import OffPeak change'!$A$106:AK$202,32,FALSE())))</f>
        <v>0</v>
      </c>
      <c r="AG45" s="193" t="n">
        <f aca="false">IF(ISERROR(VLOOKUP($A45,'Import OffPeak'!$A$3:AL$99,33,FALSE())-VLOOKUP($A45,'Import OffPeak change'!$A$106:AL$202,33,FALSE())),0,(VLOOKUP($A45,'Import OffPeak'!$A$3:AL$99,33,FALSE())-VLOOKUP($A45,'Import OffPeak change'!$A$106:AL$202,33,FALSE())))</f>
        <v>0</v>
      </c>
      <c r="AH45" s="193" t="n">
        <f aca="false">IF(ISERROR(VLOOKUP($A45,'Import OffPeak'!$A$3:AM$99,34,FALSE())-VLOOKUP($A45,'Import OffPeak change'!$A$106:AM$202,34,FALSE())),0,(VLOOKUP($A45,'Import OffPeak'!$A$3:AM$99,34,FALSE())-VLOOKUP($A45,'Import OffPeak change'!$A$106:AM$202,34,FALSE())))</f>
        <v>0</v>
      </c>
      <c r="AI45" s="193" t="n">
        <f aca="false">IF(ISERROR(VLOOKUP($A45,'Import OffPeak'!$A$3:AN$99,35,FALSE())-VLOOKUP($A45,'Import OffPeak change'!$A$106:AN$202,35,FALSE())),0,(VLOOKUP($A45,'Import OffPeak'!$A$3:AN$99,35,FALSE())-VLOOKUP($A45,'Import OffPeak change'!$A$106:AN$202,35,FALSE())))</f>
        <v>0</v>
      </c>
      <c r="AJ45" s="193" t="n">
        <f aca="false">IF(ISERROR(VLOOKUP($A45,'Import OffPeak'!$A$3:AO$99,36,FALSE())-VLOOKUP($A45,'Import OffPeak change'!$A$106:AO$202,36,FALSE())),0,(VLOOKUP($A45,'Import OffPeak'!$A$3:AO$99,36,FALSE())-VLOOKUP($A45,'Import OffPeak change'!$A$106:AO$202,36,FALSE())))</f>
        <v>0</v>
      </c>
      <c r="AK45" s="193" t="n">
        <f aca="false">IF(ISERROR(VLOOKUP($A45,'Import OffPeak'!$A$3:AP$99,37,FALSE())-VLOOKUP($A45,'Import OffPeak change'!$A$106:AP$202,37,FALSE())),0,(VLOOKUP($A45,'Import OffPeak'!$A$3:AP$99,37,FALSE())-VLOOKUP($A45,'Import OffPeak change'!$A$106:AP$202,37,FALSE())))</f>
        <v>0</v>
      </c>
      <c r="AL45" s="193" t="n">
        <f aca="false">IF(ISERROR(VLOOKUP($A45,'Import OffPeak'!$A$3:AQ$99,38,FALSE())-VLOOKUP($A45,'Import OffPeak change'!$A$106:AQ$202,38,FALSE())),0,(VLOOKUP($A45,'Import OffPeak'!$A$3:AQ$99,38,FALSE())-VLOOKUP($A45,'Import OffPeak change'!$A$106:AQ$202,38,FALSE())))</f>
        <v>0</v>
      </c>
      <c r="AM45" s="193" t="n">
        <f aca="false">IF(ISERROR(VLOOKUP($A45,'Import OffPeak'!$A$3:AR$99,39,FALSE())-VLOOKUP($A45,'Import OffPeak change'!$A$106:AR$202,39,FALSE())),0,(VLOOKUP($A45,'Import OffPeak'!$A$3:AR$99,39,FALSE())-VLOOKUP($A45,'Import OffPeak change'!$A$106:AR$202,39,FALSE())))</f>
        <v>0</v>
      </c>
      <c r="AN45" s="193" t="n">
        <f aca="false">IF(ISERROR(VLOOKUP($A45,'Import OffPeak'!$A$3:AS$99,40,FALSE())-VLOOKUP($A45,'Import OffPeak change'!$A$106:AS$202,40,FALSE())),0,(VLOOKUP($A45,'Import OffPeak'!$A$3:AS$99,40,FALSE())-VLOOKUP($A45,'Import OffPeak change'!$A$106:AS$202,40,FALSE())))</f>
        <v>0</v>
      </c>
      <c r="AO45" s="193" t="n">
        <f aca="false">IF(ISERROR(VLOOKUP($A45,'Import OffPeak'!$A$3:AT$99,41,FALSE())-VLOOKUP($A45,'Import OffPeak change'!$A$106:AT$202,41,FALSE())),0,(VLOOKUP($A45,'Import OffPeak'!$A$3:AT$99,41,FALSE())-VLOOKUP($A45,'Import OffPeak change'!$A$106:AT$202,41,FALSE())))</f>
        <v>0</v>
      </c>
      <c r="AP45" s="193" t="n">
        <f aca="false">IF(ISERROR(VLOOKUP($A45,'Import OffPeak'!$A$3:AU$99,42,FALSE())-VLOOKUP($A45,'Import OffPeak change'!$A$106:AU$202,42,FALSE())),0,(VLOOKUP($A45,'Import OffPeak'!$A$3:AU$99,42,FALSE())-VLOOKUP($A45,'Import OffPeak change'!$A$106:AU$202,42,FALSE())))</f>
        <v>0</v>
      </c>
      <c r="AQ45" s="193" t="n">
        <f aca="false">IF(ISERROR(VLOOKUP($A45,'Import OffPeak'!$A$3:AV$99,43,FALSE())-VLOOKUP($A45,'Import OffPeak change'!$A$106:AV$202,43,FALSE())),0,(VLOOKUP($A45,'Import OffPeak'!$A$3:AV$99,43,FALSE())-VLOOKUP($A45,'Import OffPeak change'!$A$106:AV$202,43,FALSE())))</f>
        <v>0</v>
      </c>
      <c r="AR45" s="193" t="n">
        <f aca="false">IF(ISERROR(VLOOKUP($A45,'Import OffPeak'!$A$3:AW$99,44,FALSE())-VLOOKUP($A45,'Import OffPeak change'!$A$106:AW$202,44,FALSE())),0,(VLOOKUP($A45,'Import OffPeak'!$A$3:AW$99,44,FALSE())-VLOOKUP($A45,'Import OffPeak change'!$A$106:AW$202,44,FALSE())))</f>
        <v>0</v>
      </c>
      <c r="AS45" s="193" t="n">
        <f aca="false">IF(ISERROR(VLOOKUP($A45,'Import OffPeak'!$A$3:AX$99,45,FALSE())-VLOOKUP($A45,'Import OffPeak change'!$A$106:AX$202,45,FALSE())),0,(VLOOKUP($A45,'Import OffPeak'!$A$3:AX$99,45,FALSE())-VLOOKUP($A45,'Import OffPeak change'!$A$106:AX$202,45,FALSE())))</f>
        <v>0</v>
      </c>
      <c r="AT45" s="193" t="n">
        <f aca="false">IF(ISERROR(VLOOKUP($A45,'Import OffPeak'!$A$3:AY$99,46,FALSE())-VLOOKUP($A45,'Import OffPeak change'!$A$106:AY$202,46,FALSE())),0,(VLOOKUP($A45,'Import OffPeak'!$A$3:AY$99,46,FALSE())-VLOOKUP($A45,'Import OffPeak change'!$A$106:AY$202,46,FALSE())))</f>
        <v>0</v>
      </c>
      <c r="AU45" s="193" t="n">
        <f aca="false">IF(ISERROR(VLOOKUP($A45,'Import OffPeak'!$A$3:AZ$99,47,FALSE())-VLOOKUP($A45,'Import OffPeak change'!$A$106:AZ$202,47,FALSE())),0,(VLOOKUP($A45,'Import OffPeak'!$A$3:AZ$99,47,FALSE())-VLOOKUP($A45,'Import OffPeak change'!$A$106:AZ$202,47,FALSE())))</f>
        <v>0</v>
      </c>
      <c r="AV45" s="193" t="n">
        <f aca="false">IF(ISERROR(VLOOKUP($A45,'Import OffPeak'!$A$3:BA$99,48,FALSE())-VLOOKUP($A45,'Import OffPeak change'!$A$106:BA$202,48,FALSE())),0,(VLOOKUP($A45,'Import OffPeak'!$A$3:BA$99,48,FALSE())-VLOOKUP($A45,'Import OffPeak change'!$A$106:BA$202,48,FALSE())))</f>
        <v>0</v>
      </c>
      <c r="AW45" s="193" t="n">
        <f aca="false">IF(ISERROR(VLOOKUP($A45,'Import OffPeak'!$A$3:BB$99,49,FALSE())-VLOOKUP($A45,'Import OffPeak change'!$A$106:BB$202,49,FALSE())),0,(VLOOKUP($A45,'Import OffPeak'!$A$3:BB$99,49,FALSE())-VLOOKUP($A45,'Import OffPeak change'!$A$106:BB$202,49,FALSE())))</f>
        <v>0</v>
      </c>
      <c r="AX45" s="193" t="n">
        <f aca="false">IF(ISERROR(VLOOKUP($A45,'Import OffPeak'!$A$3:BC$99,50,FALSE())-VLOOKUP($A45,'Import OffPeak change'!$A$106:BC$202,50,FALSE())),0,(VLOOKUP($A45,'Import OffPeak'!$A$3:BC$99,50,FALSE())-VLOOKUP($A45,'Import OffPeak change'!$A$106:BC$202,50,FALSE())))</f>
        <v>0</v>
      </c>
      <c r="AY45" s="193" t="n">
        <f aca="false">IF(ISERROR(VLOOKUP($A45,'Import OffPeak'!$A$3:BD$99,51,FALSE())-VLOOKUP($A45,'Import OffPeak change'!$A$106:BD$202,51,FALSE())),0,(VLOOKUP($A45,'Import OffPeak'!$A$3:BD$99,51,FALSE())-VLOOKUP($A45,'Import OffPeak change'!$A$106:BD$202,51,FALSE())))</f>
        <v>0</v>
      </c>
      <c r="AZ45" s="193" t="n">
        <f aca="false">IF(ISERROR(VLOOKUP($A45,'Import OffPeak'!$A$3:BE$99,52,FALSE())-VLOOKUP($A45,'Import OffPeak change'!$A$106:BE$202,52,FALSE())),0,(VLOOKUP($A45,'Import OffPeak'!$A$3:BE$99,52,FALSE())-VLOOKUP($A45,'Import OffPeak change'!$A$106:BE$202,52,FALSE())))</f>
        <v>0</v>
      </c>
      <c r="BA45" s="193" t="n">
        <f aca="false">IF(ISERROR(VLOOKUP($A45,'Import OffPeak'!$A$3:BF$99,53,FALSE())-VLOOKUP($A45,'Import OffPeak change'!$A$106:BF$202,53,FALSE())),0,(VLOOKUP($A45,'Import OffPeak'!$A$3:BF$99,53,FALSE())-VLOOKUP($A45,'Import OffPeak change'!$A$106:BF$202,53,FALSE())))</f>
        <v>0</v>
      </c>
      <c r="BB45" s="193" t="n">
        <f aca="false">IF(ISERROR(VLOOKUP($A45,'Import OffPeak'!$A$3:BG$99,54,FALSE())-VLOOKUP($A45,'Import OffPeak change'!$A$106:BG$202,54,FALSE())),0,(VLOOKUP($A45,'Import OffPeak'!$A$3:BG$99,54,FALSE())-VLOOKUP($A45,'Import OffPeak change'!$A$106:BG$202,54,FALSE())))</f>
        <v>0</v>
      </c>
      <c r="BC45" s="193" t="n">
        <f aca="false">IF(ISERROR(VLOOKUP($A45,'Import OffPeak'!$A$3:BH$99,55,FALSE())-VLOOKUP($A45,'Import OffPeak change'!$A$106:BH$202,55,FALSE())),0,(VLOOKUP($A45,'Import OffPeak'!$A$3:BH$99,55,FALSE())-VLOOKUP($A45,'Import OffPeak change'!$A$106:BH$202,55,FALSE())))</f>
        <v>0</v>
      </c>
      <c r="BD45" s="193" t="n">
        <f aca="false">IF(ISERROR(VLOOKUP($A45,'Import OffPeak'!$A$3:BI$99,56,FALSE())-VLOOKUP($A45,'Import OffPeak change'!$A$106:BI$202,56,FALSE())),0,(VLOOKUP($A45,'Import OffPeak'!$A$3:BI$99,56,FALSE())-VLOOKUP($A45,'Import OffPeak change'!$A$106:BI$202,56,FALSE())))</f>
        <v>0</v>
      </c>
      <c r="BE45" s="193" t="n">
        <f aca="false">IF(ISERROR(VLOOKUP($A45,'Import OffPeak'!$A$3:BJ$99,57,FALSE())-VLOOKUP($A45,'Import OffPeak change'!$A$106:BJ$202,57,FALSE())),0,(VLOOKUP($A45,'Import OffPeak'!$A$3:BJ$99,57,FALSE())-VLOOKUP($A45,'Import OffPeak change'!$A$106:BJ$202,57,FALSE())))</f>
        <v>0</v>
      </c>
      <c r="BF45" s="193" t="n">
        <f aca="false">IF(ISERROR(VLOOKUP($A45,'Import OffPeak'!$A$3:BK$99,58,FALSE())-VLOOKUP($A45,'Import OffPeak change'!$A$106:BK$202,58,FALSE())),0,(VLOOKUP($A45,'Import OffPeak'!$A$3:BK$99,58,FALSE())-VLOOKUP($A45,'Import OffPeak change'!$A$106:BK$202,58,FALSE())))</f>
        <v>0</v>
      </c>
      <c r="BG45" s="193" t="n">
        <f aca="false">IF(ISERROR(VLOOKUP($A45,'Import OffPeak'!$A$3:BL$99,59,FALSE())-VLOOKUP($A45,'Import OffPeak change'!$A$106:BL$202,59,FALSE())),0,(VLOOKUP($A45,'Import OffPeak'!$A$3:BL$99,59,FALSE())-VLOOKUP($A45,'Import OffPeak change'!$A$106:BL$202,59,FALSE())))</f>
        <v>0</v>
      </c>
      <c r="BH45" s="193" t="n">
        <f aca="false">IF(ISERROR(VLOOKUP($A45,'Import OffPeak'!$A$3:BM$99,60,FALSE())-VLOOKUP($A45,'Import OffPeak change'!$A$106:BM$202,60,FALSE())),0,(VLOOKUP($A45,'Import OffPeak'!$A$3:BM$99,60,FALSE())-VLOOKUP($A45,'Import OffPeak change'!$A$106:BM$202,60,FALSE())))</f>
        <v>0</v>
      </c>
      <c r="BI45" s="193" t="n">
        <f aca="false">IF(ISERROR(VLOOKUP($A45,'Import OffPeak'!$A$3:BN$99,61,FALSE())-VLOOKUP($A45,'Import OffPeak change'!$A$106:BN$202,61,FALSE())),0,(VLOOKUP($A45,'Import OffPeak'!$A$3:BN$99,61,FALSE())-VLOOKUP($A45,'Import OffPeak change'!$A$106:BN$202,61,FALSE())))</f>
        <v>0</v>
      </c>
      <c r="BJ45" s="193" t="n">
        <f aca="false">IF(ISERROR(VLOOKUP($A45,'Import OffPeak'!$A$3:BO$99,62,FALSE())-VLOOKUP($A45,'Import OffPeak change'!$A$106:BO$202,62,FALSE())),0,(VLOOKUP($A45,'Import OffPeak'!$A$3:BO$99,62,FALSE())-VLOOKUP($A45,'Import OffPeak change'!$A$106:BO$202,62,FALSE())))</f>
        <v>0</v>
      </c>
      <c r="BK45" s="193" t="n">
        <f aca="false">IF(ISERROR(VLOOKUP($A45,'Import OffPeak'!$A$3:BP$99,63,FALSE())-VLOOKUP($A45,'Import OffPeak change'!$A$106:BP$202,63,FALSE())),0,(VLOOKUP($A45,'Import OffPeak'!$A$3:BP$99,63,FALSE())-VLOOKUP($A45,'Import OffPeak change'!$A$106:BP$202,63,FALSE())))</f>
        <v>0</v>
      </c>
      <c r="BL45" s="193" t="n">
        <f aca="false">IF(ISERROR(VLOOKUP($A45,'Import OffPeak'!$A$3:BQ$99,64,FALSE())-VLOOKUP($A45,'Import OffPeak change'!$A$106:BQ$202,64,FALSE())),0,(VLOOKUP($A45,'Import OffPeak'!$A$3:BQ$99,64,FALSE())-VLOOKUP($A45,'Import OffPeak change'!$A$106:BQ$202,64,FALSE())))</f>
        <v>0</v>
      </c>
      <c r="BM45" s="193" t="n">
        <f aca="false">IF(ISERROR(VLOOKUP($A45,'Import OffPeak'!$A$3:BR$99,65,FALSE())-VLOOKUP($A45,'Import OffPeak change'!$A$106:BR$202,65,FALSE())),0,(VLOOKUP($A45,'Import OffPeak'!$A$3:BR$99,65,FALSE())-VLOOKUP($A45,'Import OffPeak change'!$A$106:BR$202,65,FALSE())))</f>
        <v>0</v>
      </c>
      <c r="BN45" s="193" t="n">
        <f aca="false">IF(ISERROR(VLOOKUP($A45,'Import OffPeak'!$A$3:BS$99,66,FALSE())-VLOOKUP($A45,'Import OffPeak change'!$A$106:BS$202,66,FALSE())),0,(VLOOKUP($A45,'Import OffPeak'!$A$3:BS$99,66,FALSE())-VLOOKUP($A45,'Import OffPeak change'!$A$106:BS$202,66,FALSE())))</f>
        <v>0</v>
      </c>
      <c r="BO45" s="193" t="n">
        <f aca="false">IF(ISERROR(VLOOKUP($A45,'Import OffPeak'!$A$3:BT$99,67,FALSE())-VLOOKUP($A45,'Import OffPeak change'!$A$106:BT$202,67,FALSE())),0,(VLOOKUP($A45,'Import OffPeak'!$A$3:BT$99,67,FALSE())-VLOOKUP($A45,'Import OffPeak change'!$A$106:BT$202,67,FALSE())))</f>
        <v>0</v>
      </c>
      <c r="BP45" s="193" t="n">
        <f aca="false">IF(ISERROR(VLOOKUP($A45,'Import OffPeak'!$A$3:BU$99,68,FALSE())-VLOOKUP($A45,'Import OffPeak change'!$A$106:BU$202,68,FALSE())),0,(VLOOKUP($A45,'Import OffPeak'!$A$3:BU$99,68,FALSE())-VLOOKUP($A45,'Import OffPeak change'!$A$106:BU$202,68,FALSE())))</f>
        <v>0</v>
      </c>
      <c r="BQ45" s="193" t="n">
        <f aca="false">IF(ISERROR(VLOOKUP($A45,'Import OffPeak'!$A$3:BV$99,69,FALSE())-VLOOKUP($A45,'Import OffPeak change'!$A$106:BV$202,69,FALSE())),0,(VLOOKUP($A45,'Import OffPeak'!$A$3:BV$99,69,FALSE())-VLOOKUP($A45,'Import OffPeak change'!$A$106:BV$202,69,FALSE())))</f>
        <v>0</v>
      </c>
      <c r="BR45" s="193" t="n">
        <f aca="false">IF(ISERROR(VLOOKUP($A45,'Import OffPeak'!$A$3:BW$99,70,FALSE())-VLOOKUP($A45,'Import OffPeak change'!$A$106:BW$202,70,FALSE())),0,(VLOOKUP($A45,'Import OffPeak'!$A$3:BW$99,70,FALSE())-VLOOKUP($A45,'Import OffPeak change'!$A$106:BW$202,70,FALSE())))</f>
        <v>0</v>
      </c>
      <c r="BS45" s="193" t="n">
        <f aca="false">IF(ISERROR(VLOOKUP($A45,'Import OffPeak'!$A$3:BX$99,71,FALSE())-VLOOKUP($A45,'Import OffPeak change'!$A$106:BX$202,71,FALSE())),0,(VLOOKUP($A45,'Import OffPeak'!$A$3:BX$99,71,FALSE())-VLOOKUP($A45,'Import OffPeak change'!$A$106:BX$202,71,FALSE())))</f>
        <v>0</v>
      </c>
      <c r="BT45" s="193" t="n">
        <f aca="false">IF(ISERROR(VLOOKUP($A45,'Import OffPeak'!$A$3:BY$99,72,FALSE())-VLOOKUP($A45,'Import OffPeak change'!$A$106:BY$202,72,FALSE())),0,(VLOOKUP($A45,'Import OffPeak'!$A$3:BY$99,72,FALSE())-VLOOKUP($A45,'Import OffPeak change'!$A$106:BY$202,72,FALSE())))</f>
        <v>0</v>
      </c>
      <c r="BU45" s="193" t="n">
        <f aca="false">IF(ISERROR(VLOOKUP($A45,'Import OffPeak'!$A$3:BZ$99,73,FALSE())-VLOOKUP($A45,'Import OffPeak change'!$A$106:BZ$202,73,FALSE())),0,(VLOOKUP($A45,'Import OffPeak'!$A$3:BZ$99,73,FALSE())-VLOOKUP($A45,'Import OffPeak change'!$A$106:BZ$202,73,FALSE())))</f>
        <v>0</v>
      </c>
      <c r="BV45" s="193" t="n">
        <f aca="false">IF(ISERROR(VLOOKUP($A45,'Import OffPeak'!$A$3:CA$99,74,FALSE())-VLOOKUP($A45,'Import OffPeak change'!$A$106:CA$202,74,FALSE())),0,(VLOOKUP($A45,'Import OffPeak'!$A$3:CA$99,74,FALSE())-VLOOKUP($A45,'Import OffPeak change'!$A$106:CA$202,74,FALSE())))</f>
        <v>0</v>
      </c>
      <c r="BW45" s="193" t="n">
        <f aca="false">IF(ISERROR(VLOOKUP($A45,'Import OffPeak'!$A$3:CB$99,75,FALSE())-VLOOKUP($A45,'Import OffPeak change'!$A$106:CB$202,75,FALSE())),0,(VLOOKUP($A45,'Import OffPeak'!$A$3:CB$99,75,FALSE())-VLOOKUP($A45,'Import OffPeak change'!$A$106:CB$202,75,FALSE())))</f>
        <v>0</v>
      </c>
      <c r="BX45" s="193" t="n">
        <f aca="false">IF(ISERROR(VLOOKUP($A45,'Import OffPeak'!$A$3:CC$99,76,FALSE())-VLOOKUP($A45,'Import OffPeak change'!$A$106:CC$202,76,FALSE())),0,(VLOOKUP($A45,'Import OffPeak'!$A$3:CC$99,76,FALSE())-VLOOKUP($A45,'Import OffPeak change'!$A$106:CC$202,76,FALSE())))</f>
        <v>0</v>
      </c>
      <c r="BY45" s="193" t="n">
        <f aca="false">IF(ISERROR(VLOOKUP($A45,'Import OffPeak'!$A$3:CD$99,77,FALSE())-VLOOKUP($A45,'Import OffPeak change'!$A$106:CD$202,77,FALSE())),0,(VLOOKUP($A45,'Import OffPeak'!$A$3:CD$99,77,FALSE())-VLOOKUP($A45,'Import OffPeak change'!$A$106:CD$202,77,FALSE())))</f>
        <v>0</v>
      </c>
      <c r="BZ45" s="193" t="n">
        <f aca="false">IF(ISERROR(VLOOKUP($A45,'Import OffPeak'!$A$3:CE$99,78,FALSE())-VLOOKUP($A45,'Import OffPeak change'!$A$106:CE$202,78,FALSE())),0,(VLOOKUP($A45,'Import OffPeak'!$A$3:CE$99,78,FALSE())-VLOOKUP($A45,'Import OffPeak change'!$A$106:CE$202,78,FALSE())))</f>
        <v>0</v>
      </c>
      <c r="CA45" s="193" t="n">
        <f aca="false">IF(ISERROR(VLOOKUP($A45,'Import OffPeak'!$A$3:CF$99,79,FALSE())-VLOOKUP($A45,'Import OffPeak change'!$A$106:CF$202,79,FALSE())),0,(VLOOKUP($A45,'Import OffPeak'!$A$3:CF$99,79,FALSE())-VLOOKUP($A45,'Import OffPeak change'!$A$106:CF$202,79,FALSE())))</f>
        <v>0</v>
      </c>
      <c r="CB45" s="193" t="n">
        <f aca="false">IF(ISERROR(VLOOKUP($A45,'Import OffPeak'!$A$3:CG$99,80,FALSE())-VLOOKUP($A45,'Import OffPeak change'!$A$106:CG$202,80,FALSE())),0,(VLOOKUP($A45,'Import OffPeak'!$A$3:CG$99,80,FALSE())-VLOOKUP($A45,'Import OffPeak change'!$A$106:CG$202,80,FALSE())))</f>
        <v>0</v>
      </c>
      <c r="CC45" s="193" t="n">
        <f aca="false">IF(ISERROR(VLOOKUP($A45,'Import OffPeak'!$A$3:CH$99,81,FALSE())-VLOOKUP($A45,'Import OffPeak change'!$A$106:CH$202,81,FALSE())),0,(VLOOKUP($A45,'Import OffPeak'!$A$3:CH$99,81,FALSE())-VLOOKUP($A45,'Import OffPeak change'!$A$106:CH$202,81,FALSE())))</f>
        <v>0</v>
      </c>
      <c r="CD45" s="193" t="n">
        <f aca="false">IF(ISERROR(VLOOKUP($A45,'Import OffPeak'!$A$3:CI$99,82,FALSE())-VLOOKUP($A45,'Import OffPeak change'!$A$106:CI$202,82,FALSE())),0,(VLOOKUP($A45,'Import OffPeak'!$A$3:CI$99,82,FALSE())-VLOOKUP($A45,'Import OffPeak change'!$A$106:CI$202,82,FALSE())))</f>
        <v>0</v>
      </c>
      <c r="CE45" s="193" t="n">
        <f aca="false">IF(ISERROR(VLOOKUP($A45,'Import OffPeak'!$A$3:CJ$99,83,FALSE())-VLOOKUP($A45,'Import OffPeak change'!$A$106:CJ$202,83,FALSE())),0,(VLOOKUP($A45,'Import OffPeak'!$A$3:CJ$99,83,FALSE())-VLOOKUP($A45,'Import OffPeak change'!$A$106:CJ$202,83,FALSE())))</f>
        <v>0</v>
      </c>
      <c r="CF45" s="193" t="n">
        <f aca="false">IF(ISERROR(VLOOKUP($A45,'Import OffPeak'!$A$3:CK$99,84,FALSE())-VLOOKUP($A45,'Import OffPeak change'!$A$106:CK$202,84,FALSE())),0,(VLOOKUP($A45,'Import OffPeak'!$A$3:CK$99,84,FALSE())-VLOOKUP($A45,'Import OffPeak change'!$A$106:CK$202,84,FALSE())))</f>
        <v>0</v>
      </c>
      <c r="CG45" s="193" t="n">
        <f aca="false">IF(ISERROR(VLOOKUP($A45,'Import OffPeak'!$A$3:CL$99,85,FALSE())-VLOOKUP($A45,'Import OffPeak change'!$A$106:CL$202,85,FALSE())),0,(VLOOKUP($A45,'Import OffPeak'!$A$3:CL$99,85,FALSE())-VLOOKUP($A45,'Import OffPeak change'!$A$106:CL$202,85,FALSE())))</f>
        <v>0</v>
      </c>
      <c r="CH45" s="193" t="n">
        <f aca="false">IF(ISERROR(VLOOKUP($A45,'Import OffPeak'!$A$3:CM$99,86,FALSE())-VLOOKUP($A45,'Import OffPeak change'!$A$106:CM$202,86,FALSE())),0,(VLOOKUP($A45,'Import OffPeak'!$A$3:CM$99,86,FALSE())-VLOOKUP($A45,'Import OffPeak change'!$A$106:CM$202,86,FALSE())))</f>
        <v>0</v>
      </c>
      <c r="CI45" s="193" t="n">
        <f aca="false">IF(ISERROR(VLOOKUP($A45,'Import OffPeak'!$A$3:CN$99,87,FALSE())-VLOOKUP($A45,'Import OffPeak change'!$A$106:CN$202,87,FALSE())),0,(VLOOKUP($A45,'Import OffPeak'!$A$3:CN$99,87,FALSE())-VLOOKUP($A45,'Import OffPeak change'!$A$106:CN$202,87,FALSE())))</f>
        <v>0</v>
      </c>
      <c r="CJ45" s="193" t="n">
        <f aca="false">IF(ISERROR(VLOOKUP($A45,'Import OffPeak'!$A$3:CO$99,88,FALSE())-VLOOKUP($A45,'Import OffPeak change'!$A$106:CO$202,88,FALSE())),0,(VLOOKUP($A45,'Import OffPeak'!$A$3:CO$99,88,FALSE())-VLOOKUP($A45,'Import OffPeak change'!$A$106:CO$202,88,FALSE())))</f>
        <v>0</v>
      </c>
      <c r="CK45" s="193" t="n">
        <f aca="false">IF(ISERROR(VLOOKUP($A45,'Import OffPeak'!$A$3:CP$99,89,FALSE())-VLOOKUP($A45,'Import OffPeak change'!$A$106:CP$202,89,FALSE())),0,(VLOOKUP($A45,'Import OffPeak'!$A$3:CP$99,89,FALSE())-VLOOKUP($A45,'Import OffPeak change'!$A$106:CP$202,89,FALSE())))</f>
        <v>0</v>
      </c>
      <c r="CL45" s="193" t="n">
        <f aca="false">IF(ISERROR(VLOOKUP($A45,'Import OffPeak'!$A$3:CQ$99,90,FALSE())-VLOOKUP($A45,'Import OffPeak change'!$A$106:CQ$202,90,FALSE())),0,(VLOOKUP($A45,'Import OffPeak'!$A$3:CQ$99,90,FALSE())-VLOOKUP($A45,'Import OffPeak change'!$A$106:CQ$202,90,FALSE())))</f>
        <v>0</v>
      </c>
      <c r="CM45" s="193" t="n">
        <f aca="false">IF(ISERROR(VLOOKUP($A45,'Import OffPeak'!$A$3:CR$99,91,FALSE())-VLOOKUP($A45,'Import OffPeak change'!$A$106:CR$202,91,FALSE())),0,(VLOOKUP($A45,'Import OffPeak'!$A$3:CR$99,91,FALSE())-VLOOKUP($A45,'Import OffPeak change'!$A$106:CR$202,91,FALSE())))</f>
        <v>0</v>
      </c>
      <c r="CN45" s="193" t="n">
        <f aca="false">IF(ISERROR(VLOOKUP($A45,'Import OffPeak'!$A$3:CS$99,92,FALSE())-VLOOKUP($A45,'Import OffPeak change'!$A$106:CS$202,92,FALSE())),0,(VLOOKUP($A45,'Import OffPeak'!$A$3:CS$99,92,FALSE())-VLOOKUP($A45,'Import OffPeak change'!$A$106:CS$202,92,FALSE())))</f>
        <v>0</v>
      </c>
      <c r="CO45" s="193" t="n">
        <f aca="false">IF(ISERROR(VLOOKUP($A45,'Import OffPeak'!$A$3:CT$99,93,FALSE())-VLOOKUP($A45,'Import OffPeak change'!$A$106:CT$202,93,FALSE())),0,(VLOOKUP($A45,'Import OffPeak'!$A$3:CT$99,93,FALSE())-VLOOKUP($A45,'Import OffPeak change'!$A$106:CT$202,93,FALSE())))</f>
        <v>0</v>
      </c>
      <c r="CP45" s="193" t="n">
        <f aca="false">IF(ISERROR(VLOOKUP($A45,'Import OffPeak'!$A$3:CU$99,94,FALSE())-VLOOKUP($A45,'Import OffPeak change'!$A$106:CU$202,94,FALSE())),0,(VLOOKUP($A45,'Import OffPeak'!$A$3:CU$99,94,FALSE())-VLOOKUP($A45,'Import OffPeak change'!$A$106:CU$202,94,FALSE())))</f>
        <v>0</v>
      </c>
      <c r="CQ45" s="193" t="n">
        <f aca="false">IF(ISERROR(VLOOKUP($A45,'Import OffPeak'!$A$3:CV$99,95,FALSE())-VLOOKUP($A45,'Import OffPeak change'!$A$106:CV$202,95,FALSE())),0,(VLOOKUP($A45,'Import OffPeak'!$A$3:CV$99,95,FALSE())-VLOOKUP($A45,'Import OffPeak change'!$A$106:CV$202,95,FALSE())))</f>
        <v>0</v>
      </c>
      <c r="CR45" s="193" t="n">
        <f aca="false">IF(ISERROR(VLOOKUP($A45,'Import OffPeak'!$A$3:CW$99,96,FALSE())-VLOOKUP($A45,'Import OffPeak change'!$A$106:CW$202,96,FALSE())),0,(VLOOKUP($A45,'Import OffPeak'!$A$3:CW$99,96,FALSE())-VLOOKUP($A45,'Import OffPeak change'!$A$106:CW$202,96,FALSE())))</f>
        <v>0</v>
      </c>
      <c r="CS45" s="193" t="n">
        <f aca="false">IF(ISERROR(VLOOKUP($A45,'Import OffPeak'!$A$3:CX$99,97,FALSE())-VLOOKUP($A45,'Import OffPeak change'!$A$106:CX$202,97,FALSE())),0,(VLOOKUP($A45,'Import OffPeak'!$A$3:CX$99,97,FALSE())-VLOOKUP($A45,'Import OffPeak change'!$A$106:CX$202,97,FALSE())))</f>
        <v>0</v>
      </c>
      <c r="CT45" s="193" t="n">
        <f aca="false">IF(ISERROR(VLOOKUP($A45,'Import OffPeak'!$A$3:CY$99,98,FALSE())-VLOOKUP($A45,'Import OffPeak change'!$A$106:CY$202,98,FALSE())),0,(VLOOKUP($A45,'Import OffPeak'!$A$3:CY$99,98,FALSE())-VLOOKUP($A45,'Import OffPeak change'!$A$106:CY$202,98,FALSE())))</f>
        <v>0</v>
      </c>
      <c r="CU45" s="193" t="n">
        <f aca="false">IF(ISERROR(VLOOKUP($A45,'Import OffPeak'!$A$3:CZ$99,99,FALSE())-VLOOKUP($A45,'Import OffPeak change'!$A$106:CZ$202,99,FALSE())),0,(VLOOKUP($A45,'Import OffPeak'!$A$3:CZ$99,99,FALSE())-VLOOKUP($A45,'Import OffPeak change'!$A$106:CZ$202,99,FALSE())))</f>
        <v>0</v>
      </c>
      <c r="CV45" s="193" t="n">
        <f aca="false">IF(ISERROR(VLOOKUP($A45,'Import OffPeak'!$A$3:DA$99,100,FALSE())-VLOOKUP($A45,'Import OffPeak change'!$A$106:DA$202,100,FALSE())),0,(VLOOKUP($A45,'Import OffPeak'!$A$3:DA$99,100,FALSE())-VLOOKUP($A45,'Import OffPeak change'!$A$106:DA$202,100,FALSE())))</f>
        <v>0</v>
      </c>
      <c r="CW45" s="193" t="n">
        <f aca="false">IF(ISERROR(VLOOKUP($A45,'Import OffPeak'!$A$3:DB$99,101,FALSE())-VLOOKUP($A45,'Import OffPeak change'!$A$106:DB$202,101,FALSE())),0,(VLOOKUP($A45,'Import OffPeak'!$A$3:DB$99,101,FALSE())-VLOOKUP($A45,'Import OffPeak change'!$A$106:DB$202,101,FALSE())))</f>
        <v>0</v>
      </c>
      <c r="CX45" s="193" t="n">
        <f aca="false">IF(ISERROR(VLOOKUP($A45,'Import OffPeak'!$A$3:DC$99,102,FALSE())-VLOOKUP($A45,'Import OffPeak change'!$A$106:DC$202,102,FALSE())),0,(VLOOKUP($A45,'Import OffPeak'!$A$3:DC$99,102,FALSE())-VLOOKUP($A45,'Import OffPeak change'!$A$106:DC$202,102,FALSE())))</f>
        <v>0</v>
      </c>
      <c r="CY45" s="193" t="n">
        <f aca="false">IF(ISERROR(VLOOKUP($A45,'Import OffPeak'!$A$3:DD$99,103,FALSE())-VLOOKUP($A45,'Import OffPeak change'!$A$106:DD$202,103,FALSE())),0,(VLOOKUP($A45,'Import OffPeak'!$A$3:DD$99,103,FALSE())-VLOOKUP($A45,'Import OffPeak change'!$A$106:DD$202,103,FALSE())))</f>
        <v>0</v>
      </c>
      <c r="CZ45" s="193" t="n">
        <f aca="false">IF(ISERROR(VLOOKUP($A45,'Import OffPeak'!$A$3:DE$99,104,FALSE())-VLOOKUP($A45,'Import OffPeak change'!$A$106:DE$202,104,FALSE())),0,(VLOOKUP($A45,'Import OffPeak'!$A$3:DE$99,104,FALSE())-VLOOKUP($A45,'Import OffPeak change'!$A$106:DE$202,104,FALSE())))</f>
        <v>0</v>
      </c>
      <c r="DA45" s="193" t="n">
        <f aca="false">IF(ISERROR(VLOOKUP($A45,'Import OffPeak'!$A$3:DF$99,105,FALSE())-VLOOKUP($A45,'Import OffPeak change'!$A$106:DF$202,105,FALSE())),0,(VLOOKUP($A45,'Import OffPeak'!$A$3:DF$99,105,FALSE())-VLOOKUP($A45,'Import OffPeak change'!$A$106:DF$202,105,FALSE())))</f>
        <v>0</v>
      </c>
      <c r="DB45" s="193" t="n">
        <f aca="false">IF(ISERROR(VLOOKUP($A45,'Import OffPeak'!$A$3:DG$99,106,FALSE())-VLOOKUP($A45,'Import OffPeak change'!$A$106:DG$202,106,FALSE())),0,(VLOOKUP($A45,'Import OffPeak'!$A$3:DG$99,106,FALSE())-VLOOKUP($A45,'Import OffPeak change'!$A$106:DG$202,106,FALSE())))</f>
        <v>0</v>
      </c>
      <c r="DC45" s="193" t="n">
        <f aca="false">IF(ISERROR(VLOOKUP($A45,'Import OffPeak'!$A$3:DH$99,107,FALSE())-VLOOKUP($A45,'Import OffPeak change'!$A$106:DH$202,107,FALSE())),0,(VLOOKUP($A45,'Import OffPeak'!$A$3:DH$99,107,FALSE())-VLOOKUP($A45,'Import OffPeak change'!$A$106:DH$202,107,FALSE())))</f>
        <v>0</v>
      </c>
      <c r="DD45" s="193" t="n">
        <f aca="false">IF(ISERROR(VLOOKUP($A45,'Import OffPeak'!$A$3:DI$99,108,FALSE())-VLOOKUP($A45,'Import OffPeak change'!$A$106:DI$202,108,FALSE())),0,(VLOOKUP($A45,'Import OffPeak'!$A$3:DI$99,108,FALSE())-VLOOKUP($A45,'Import OffPeak change'!$A$106:DI$202,108,FALSE())))</f>
        <v>0</v>
      </c>
      <c r="DE45" s="193" t="n">
        <f aca="false">IF(ISERROR(VLOOKUP($A45,'Import OffPeak'!$A$3:DJ$99,109,FALSE())-VLOOKUP($A45,'Import OffPeak change'!$A$106:DJ$202,109,FALSE())),0,(VLOOKUP($A45,'Import OffPeak'!$A$3:DJ$99,109,FALSE())-VLOOKUP($A45,'Import OffPeak change'!$A$106:DJ$202,109,FALSE())))</f>
        <v>0</v>
      </c>
      <c r="DF45" s="193" t="n">
        <f aca="false">IF(ISERROR(VLOOKUP($A45,'Import OffPeak'!$A$3:DK$99,110,FALSE())-VLOOKUP($A45,'Import OffPeak change'!$A$106:DK$202,110,FALSE())),0,(VLOOKUP($A45,'Import OffPeak'!$A$3:DK$99,110,FALSE())-VLOOKUP($A45,'Import OffPeak change'!$A$106:DK$202,110,FALSE())))</f>
        <v>0</v>
      </c>
      <c r="DG45" s="193" t="n">
        <f aca="false">IF(ISERROR(VLOOKUP($A45,'Import OffPeak'!$A$3:DL$99,111,FALSE())-VLOOKUP($A45,'Import OffPeak change'!$A$106:DL$202,111,FALSE())),0,(VLOOKUP($A45,'Import OffPeak'!$A$3:DL$99,111,FALSE())-VLOOKUP($A45,'Import OffPeak change'!$A$106:DL$202,111,FALSE())))</f>
        <v>0</v>
      </c>
      <c r="DH45" s="193" t="n">
        <f aca="false">IF(ISERROR(VLOOKUP($A45,'Import OffPeak'!$A$3:DM$99,112,FALSE())-VLOOKUP($A45,'Import OffPeak change'!$A$106:DM$202,112,FALSE())),0,(VLOOKUP($A45,'Import OffPeak'!$A$3:DM$99,112,FALSE())-VLOOKUP($A45,'Import OffPeak change'!$A$106:DM$202,112,FALSE())))</f>
        <v>0</v>
      </c>
      <c r="DI45" s="193" t="n">
        <f aca="false">IF(ISERROR(VLOOKUP($A45,'Import OffPeak'!$A$3:DN$99,113,FALSE())-VLOOKUP($A45,'Import OffPeak change'!$A$106:DN$202,113,FALSE())),0,(VLOOKUP($A45,'Import OffPeak'!$A$3:DN$99,113,FALSE())-VLOOKUP($A45,'Import OffPeak change'!$A$106:DN$202,113,FALSE())))</f>
        <v>0</v>
      </c>
      <c r="DJ45" s="193" t="n">
        <f aca="false">IF(ISERROR(VLOOKUP($A45,'Import OffPeak'!$A$3:DO$99,114,FALSE())-VLOOKUP($A45,'Import OffPeak change'!$A$106:DO$202,114,FALSE())),0,(VLOOKUP($A45,'Import OffPeak'!$A$3:DO$99,114,FALSE())-VLOOKUP($A45,'Import OffPeak change'!$A$106:DO$202,114,FALSE())))</f>
        <v>0</v>
      </c>
      <c r="DK45" s="193" t="n">
        <f aca="false">IF(ISERROR(VLOOKUP($A45,'Import OffPeak'!$A$3:DP$99,115,FALSE())-VLOOKUP($A45,'Import OffPeak change'!$A$106:DP$202,115,FALSE())),0,(VLOOKUP($A45,'Import OffPeak'!$A$3:DP$99,115,FALSE())-VLOOKUP($A45,'Import OffPeak change'!$A$106:DP$202,115,FALSE())))</f>
        <v>0</v>
      </c>
      <c r="DL45" s="193" t="n">
        <f aca="false">IF(ISERROR(VLOOKUP($A45,'Import OffPeak'!$A$3:DQ$99,116,FALSE())-VLOOKUP($A45,'Import OffPeak change'!$A$106:DQ$202,116,FALSE())),0,(VLOOKUP($A45,'Import OffPeak'!$A$3:DQ$99,116,FALSE())-VLOOKUP($A45,'Import OffPeak change'!$A$106:DQ$202,116,FALSE())))</f>
        <v>0</v>
      </c>
      <c r="DM45" s="193" t="n">
        <f aca="false">IF(ISERROR(VLOOKUP($A45,'Import OffPeak'!$A$3:DR$99,117,FALSE())-VLOOKUP($A45,'Import OffPeak change'!$A$106:DR$202,117,FALSE())),0,(VLOOKUP($A45,'Import OffPeak'!$A$3:DR$99,117,FALSE())-VLOOKUP($A45,'Import OffPeak change'!$A$106:DR$202,117,FALSE())))</f>
        <v>0</v>
      </c>
      <c r="DN45" s="193" t="n">
        <f aca="false">IF(ISERROR(VLOOKUP($A45,'Import OffPeak'!$A$3:DS$99,118,FALSE())-VLOOKUP($A45,'Import OffPeak change'!$A$106:DS$202,118,FALSE())),0,(VLOOKUP($A45,'Import OffPeak'!$A$3:DS$99,118,FALSE())-VLOOKUP($A45,'Import OffPeak change'!$A$106:DS$202,118,FALSE())))</f>
        <v>0</v>
      </c>
      <c r="DO45" s="193" t="n">
        <f aca="false">IF(ISERROR(VLOOKUP($A45,'Import OffPeak'!$A$3:DT$99,119,FALSE())-VLOOKUP($A45,'Import OffPeak change'!$A$106:DT$202,119,FALSE())),0,(VLOOKUP($A45,'Import OffPeak'!$A$3:DT$99,119,FALSE())-VLOOKUP($A45,'Import OffPeak change'!$A$106:DT$202,119,FALSE())))</f>
        <v>0</v>
      </c>
      <c r="DP45" s="193" t="n">
        <f aca="false">IF(ISERROR(VLOOKUP($A45,'Import OffPeak'!$A$3:DU$99,120,FALSE())-VLOOKUP($A45,'Import OffPeak change'!$A$106:DU$202,120,FALSE())),0,(VLOOKUP($A45,'Import OffPeak'!$A$3:DU$99,120,FALSE())-VLOOKUP($A45,'Import OffPeak change'!$A$106:DU$202,120,FALSE())))</f>
        <v>0</v>
      </c>
      <c r="DQ45" s="193" t="n">
        <f aca="false">IF(ISERROR(VLOOKUP($A45,'Import OffPeak'!$A$3:DV$99,121,FALSE())-VLOOKUP($A45,'Import OffPeak change'!$A$106:DV$202,121,FALSE())),0,(VLOOKUP($A45,'Import OffPeak'!$A$3:DV$99,121,FALSE())-VLOOKUP($A45,'Import OffPeak change'!$A$106:DV$202,121,FALSE())))</f>
        <v>0</v>
      </c>
      <c r="DR45" s="193" t="n">
        <f aca="false">IF(ISERROR(VLOOKUP($A45,'Import OffPeak'!$A$3:DW$99,122,FALSE())-VLOOKUP($A45,'Import OffPeak change'!$A$106:DW$202,122,FALSE())),0,(VLOOKUP($A45,'Import OffPeak'!$A$3:DW$99,122,FALSE())-VLOOKUP($A45,'Import OffPeak change'!$A$106:DW$202,122,FALSE())))</f>
        <v>0</v>
      </c>
      <c r="DS45" s="193" t="n">
        <f aca="false">IF(ISERROR(VLOOKUP($A45,'Import OffPeak'!$A$3:DX$99,123,FALSE())-VLOOKUP($A45,'Import OffPeak change'!$A$106:DX$202,123,FALSE())),0,(VLOOKUP($A45,'Import OffPeak'!$A$3:DX$99,123,FALSE())-VLOOKUP($A45,'Import OffPeak change'!$A$106:DX$202,123,FALSE())))</f>
        <v>0</v>
      </c>
      <c r="DT45" s="193" t="n">
        <f aca="false">IF(ISERROR(VLOOKUP($A45,'Import OffPeak'!$A$3:DY$99,124,FALSE())-VLOOKUP($A45,'Import OffPeak change'!$A$106:DY$202,124,FALSE())),0,(VLOOKUP($A45,'Import OffPeak'!$A$3:DY$99,124,FALSE())-VLOOKUP($A45,'Import OffPeak change'!$A$106:DY$202,124,FALSE())))</f>
        <v>0</v>
      </c>
      <c r="DU45" s="193" t="n">
        <f aca="false">IF(ISERROR(VLOOKUP($A45,'Import OffPeak'!$A$3:DZ$99,125,FALSE())-VLOOKUP($A45,'Import OffPeak change'!$A$106:DZ$202,125,FALSE())),0,(VLOOKUP($A45,'Import OffPeak'!$A$3:DZ$99,125,FALSE())-VLOOKUP($A45,'Import OffPeak change'!$A$106:DZ$202,125,FALSE())))</f>
        <v>0</v>
      </c>
      <c r="DV45" s="193" t="n">
        <f aca="false">IF(ISERROR(VLOOKUP($A45,'Import OffPeak'!$A$3:EA$99,126,FALSE())-VLOOKUP($A45,'Import OffPeak change'!$A$106:EA$202,126,FALSE())),0,(VLOOKUP($A45,'Import OffPeak'!$A$3:EA$99,126,FALSE())-VLOOKUP($A45,'Import OffPeak change'!$A$106:EA$202,126,FALSE())))</f>
        <v>0</v>
      </c>
      <c r="DW45" s="193" t="n">
        <f aca="false">IF(ISERROR(VLOOKUP($A45,'Import OffPeak'!$A$3:EB$99,127,FALSE())-VLOOKUP($A45,'Import OffPeak change'!$A$106:EB$202,127,FALSE())),0,(VLOOKUP($A45,'Import OffPeak'!$A$3:EB$99,127,FALSE())-VLOOKUP($A45,'Import OffPeak change'!$A$106:EB$202,127,FALSE())))</f>
        <v>0</v>
      </c>
      <c r="DX45" s="193" t="n">
        <f aca="false">IF(ISERROR(VLOOKUP($A45,'Import OffPeak'!$A$3:EC$99,128,FALSE())-VLOOKUP($A45,'Import OffPeak change'!$A$106:EC$202,128,FALSE())),0,(VLOOKUP($A45,'Import OffPeak'!$A$3:EC$99,128,FALSE())-VLOOKUP($A45,'Import OffPeak change'!$A$106:EC$202,128,FALSE())))</f>
        <v>0</v>
      </c>
      <c r="DY45" s="193" t="n">
        <f aca="false">IF(ISERROR(VLOOKUP($A45,'Import OffPeak'!$A$3:ED$99,129,FALSE())-VLOOKUP($A45,'Import OffPeak change'!$A$106:ED$202,129,FALSE())),0,(VLOOKUP($A45,'Import OffPeak'!$A$3:ED$99,129,FALSE())-VLOOKUP($A45,'Import OffPeak change'!$A$106:ED$202,129,FALSE())))</f>
        <v>0</v>
      </c>
      <c r="DZ45" s="193" t="n">
        <f aca="false">IF(ISERROR(VLOOKUP($A45,'Import OffPeak'!$A$3:EE$99,130,FALSE())-VLOOKUP($A45,'Import OffPeak change'!$A$106:EE$202,130,FALSE())),0,(VLOOKUP($A45,'Import OffPeak'!$A$3:EE$99,130,FALSE())-VLOOKUP($A45,'Import OffPeak change'!$A$106:EE$202,130,FALSE())))</f>
        <v>0</v>
      </c>
      <c r="EA45" s="193" t="n">
        <f aca="false">IF(ISERROR(VLOOKUP($A45,'Import OffPeak'!$A$3:EF$99,131,FALSE())-VLOOKUP($A45,'Import OffPeak change'!$A$106:EF$202,131,FALSE())),0,(VLOOKUP($A45,'Import OffPeak'!$A$3:EF$99,131,FALSE())-VLOOKUP($A45,'Import OffPeak change'!$A$106:EF$202,131,FALSE())))</f>
        <v>0</v>
      </c>
      <c r="EB45" s="193" t="n">
        <f aca="false">IF(ISERROR(VLOOKUP($A45,'Import OffPeak'!$A$3:EG$99,132,FALSE())-VLOOKUP($A45,'Import OffPeak change'!$A$106:EG$202,132,FALSE())),0,(VLOOKUP($A45,'Import OffPeak'!$A$3:EG$99,132,FALSE())-VLOOKUP($A45,'Import OffPeak change'!$A$106:EG$202,132,FALSE())))</f>
        <v>0</v>
      </c>
      <c r="EC45" s="193" t="n">
        <f aca="false">IF(ISERROR(VLOOKUP($A45,'Import OffPeak'!$A$3:EH$99,133,FALSE())-VLOOKUP($A45,'Import OffPeak change'!$A$106:EH$202,133,FALSE())),0,(VLOOKUP($A45,'Import OffPeak'!$A$3:EH$99,133,FALSE())-VLOOKUP($A45,'Import OffPeak change'!$A$106:EH$202,133,FALSE())))</f>
        <v>0</v>
      </c>
      <c r="ED45" s="193" t="n">
        <f aca="false">IF(ISERROR(VLOOKUP($A45,'Import OffPeak'!$A$3:EI$99,134,FALSE())-VLOOKUP($A45,'Import OffPeak change'!$A$106:EI$202,134,FALSE())),0,(VLOOKUP($A45,'Import OffPeak'!$A$3:EI$99,134,FALSE())-VLOOKUP($A45,'Import OffPeak change'!$A$106:EI$202,134,FALSE())))</f>
        <v>0</v>
      </c>
      <c r="EE45" s="193" t="n">
        <f aca="false">IF(ISERROR(VLOOKUP($A45,'Import OffPeak'!$A$3:EJ$99,135,FALSE())-VLOOKUP($A45,'Import OffPeak change'!$A$106:EJ$202,135,FALSE())),0,(VLOOKUP($A45,'Import OffPeak'!$A$3:EJ$99,135,FALSE())-VLOOKUP($A45,'Import OffPeak change'!$A$106:EJ$202,135,FALSE())))</f>
        <v>0</v>
      </c>
      <c r="EF45" s="193" t="n">
        <f aca="false">IF(ISERROR(VLOOKUP($A45,'Import OffPeak'!$A$3:EK$99,136,FALSE())-VLOOKUP($A45,'Import OffPeak change'!$A$106:EK$202,136,FALSE())),0,(VLOOKUP($A45,'Import OffPeak'!$A$3:EK$99,136,FALSE())-VLOOKUP($A45,'Import OffPeak change'!$A$106:EK$202,136,FALSE())))</f>
        <v>0</v>
      </c>
      <c r="EG45" s="193" t="n">
        <f aca="false">IF(ISERROR(VLOOKUP($A45,'Import OffPeak'!$A$3:EL$99,137,FALSE())-VLOOKUP($A45,'Import OffPeak change'!$A$106:EL$202,137,FALSE())),0,(VLOOKUP($A45,'Import OffPeak'!$A$3:EL$99,137,FALSE())-VLOOKUP($A45,'Import OffPeak change'!$A$106:EL$202,137,FALSE())))</f>
        <v>0</v>
      </c>
      <c r="EH45" s="193" t="n">
        <f aca="false">IF(ISERROR(VLOOKUP($A45,'Import OffPeak'!$A$3:EM$99,138,FALSE())-VLOOKUP($A45,'Import OffPeak change'!$A$106:EM$202,138,FALSE())),0,(VLOOKUP($A45,'Import OffPeak'!$A$3:EM$99,138,FALSE())-VLOOKUP($A45,'Import OffPeak change'!$A$106:EM$202,138,FALSE())))</f>
        <v>0</v>
      </c>
      <c r="EI45" s="193" t="n">
        <f aca="false">IF(ISERROR(VLOOKUP($A45,'Import OffPeak'!$A$3:EN$99,139,FALSE())-VLOOKUP($A45,'Import OffPeak change'!$A$106:EN$202,139,FALSE())),0,(VLOOKUP($A45,'Import OffPeak'!$A$3:EN$99,139,FALSE())-VLOOKUP($A45,'Import OffPeak change'!$A$106:EN$202,139,FALSE())))</f>
        <v>0</v>
      </c>
      <c r="EJ45" s="193" t="n">
        <f aca="false">IF(ISERROR(VLOOKUP($A45,'Import OffPeak'!$A$3:EO$99,140,FALSE())-VLOOKUP($A45,'Import OffPeak change'!$A$106:EO$202,140,FALSE())),0,(VLOOKUP($A45,'Import OffPeak'!$A$3:EO$99,140,FALSE())-VLOOKUP($A45,'Import OffPeak change'!$A$106:EO$202,140,FALSE())))</f>
        <v>0</v>
      </c>
      <c r="EK45" s="193" t="n">
        <f aca="false">IF(ISERROR(VLOOKUP($A45,'Import OffPeak'!$A$3:EP$99,141,FALSE())-VLOOKUP($A45,'Import OffPeak change'!$A$106:EP$202,141,FALSE())),0,(VLOOKUP($A45,'Import OffPeak'!$A$3:EP$99,141,FALSE())-VLOOKUP($A45,'Import OffPeak change'!$A$106:EP$202,141,FALSE())))</f>
        <v>0</v>
      </c>
      <c r="EL45" s="193" t="n">
        <f aca="false">IF(ISERROR(VLOOKUP($A45,'Import OffPeak'!$A$3:EQ$99,142,FALSE())-VLOOKUP($A45,'Import OffPeak change'!$A$106:EQ$202,142,FALSE())),0,(VLOOKUP($A45,'Import OffPeak'!$A$3:EQ$99,142,FALSE())-VLOOKUP($A45,'Import OffPeak change'!$A$106:EQ$202,142,FALSE())))</f>
        <v>0</v>
      </c>
      <c r="EM45" s="193" t="n">
        <f aca="false">IF(ISERROR(VLOOKUP($A45,'Import OffPeak'!$A$3:ER$99,143,FALSE())-VLOOKUP($A45,'Import OffPeak change'!$A$106:ER$202,143,FALSE())),0,(VLOOKUP($A45,'Import OffPeak'!$A$3:ER$99,143,FALSE())-VLOOKUP($A45,'Import OffPeak change'!$A$106:ER$202,143,FALSE())))</f>
        <v>0</v>
      </c>
      <c r="EN45" s="193" t="n">
        <f aca="false">IF(ISERROR(VLOOKUP($A45,'Import OffPeak'!$A$3:ES$99,144,FALSE())-VLOOKUP($A45,'Import OffPeak change'!$A$106:ES$202,144,FALSE())),0,(VLOOKUP($A45,'Import OffPeak'!$A$3:ES$99,144,FALSE())-VLOOKUP($A45,'Import OffPeak change'!$A$106:ES$202,144,FALSE())))</f>
        <v>0</v>
      </c>
      <c r="EO45" s="193" t="n">
        <f aca="false">IF(ISERROR(VLOOKUP($A45,'Import OffPeak'!$A$3:ET$99,145,FALSE())-VLOOKUP($A45,'Import OffPeak change'!$A$106:ET$202,145,FALSE())),0,(VLOOKUP($A45,'Import OffPeak'!$A$3:ET$99,145,FALSE())-VLOOKUP($A45,'Import OffPeak change'!$A$106:ET$202,145,FALSE())))</f>
        <v>0</v>
      </c>
      <c r="EP45" s="193" t="n">
        <f aca="false">IF(ISERROR(VLOOKUP($A45,'Import OffPeak'!$A$3:EU$99,146,FALSE())-VLOOKUP($A45,'Import OffPeak change'!$A$106:EU$202,146,FALSE())),0,(VLOOKUP($A45,'Import OffPeak'!$A$3:EU$99,146,FALSE())-VLOOKUP($A45,'Import OffPeak change'!$A$106:EU$202,146,FALSE())))</f>
        <v>0</v>
      </c>
      <c r="EQ45" s="193" t="n">
        <f aca="false">IF(ISERROR(VLOOKUP($A45,'Import OffPeak'!$A$3:EV$99,147,FALSE())-VLOOKUP($A45,'Import OffPeak change'!$A$106:EV$202,147,FALSE())),0,(VLOOKUP($A45,'Import OffPeak'!$A$3:EV$99,147,FALSE())-VLOOKUP($A45,'Import OffPeak change'!$A$106:EV$202,147,FALSE())))</f>
        <v>0</v>
      </c>
      <c r="ER45" s="193" t="n">
        <f aca="false">IF(ISERROR(VLOOKUP($A45,'Import OffPeak'!$A$3:EW$99,148,FALSE())-VLOOKUP($A45,'Import OffPeak change'!$A$106:EW$202,148,FALSE())),0,(VLOOKUP($A45,'Import OffPeak'!$A$3:EW$99,148,FALSE())-VLOOKUP($A45,'Import OffPeak change'!$A$106:EW$202,148,FALSE())))</f>
        <v>0</v>
      </c>
      <c r="ES45" s="193" t="n">
        <f aca="false">IF(ISERROR(VLOOKUP($A45,'Import OffPeak'!$A$3:EX$99,149,FALSE())-VLOOKUP($A45,'Import OffPeak change'!$A$106:EX$202,149,FALSE())),0,(VLOOKUP($A45,'Import OffPeak'!$A$3:EX$99,149,FALSE())-VLOOKUP($A45,'Import OffPeak change'!$A$106:EX$202,149,FALSE())))</f>
        <v>0</v>
      </c>
      <c r="ET45" s="193" t="n">
        <f aca="false">IF(ISERROR(VLOOKUP($A45,'Import OffPeak'!$A$3:EY$99,150,FALSE())-VLOOKUP($A45,'Import OffPeak change'!$A$106:EY$202,150,FALSE())),0,(VLOOKUP($A45,'Import OffPeak'!$A$3:EY$99,150,FALSE())-VLOOKUP($A45,'Import OffPeak change'!$A$106:EY$202,150,FALSE())))</f>
        <v>0</v>
      </c>
      <c r="EU45" s="193" t="n">
        <f aca="false">IF(ISERROR(VLOOKUP($A45,'Import OffPeak'!$A$3:EZ$99,151,FALSE())-VLOOKUP($A45,'Import OffPeak change'!$A$106:EZ$202,151,FALSE())),0,(VLOOKUP($A45,'Import OffPeak'!$A$3:EZ$99,151,FALSE())-VLOOKUP($A45,'Import OffPeak change'!$A$106:EZ$202,151,FALSE())))</f>
        <v>0</v>
      </c>
      <c r="EV45" s="193" t="n">
        <f aca="false">IF(ISERROR(VLOOKUP($A45,'Import OffPeak'!$A$3:FA$99,152,FALSE())-VLOOKUP($A45,'Import OffPeak change'!$A$106:FA$202,152,FALSE())),0,(VLOOKUP($A45,'Import OffPeak'!$A$3:FA$99,152,FALSE())-VLOOKUP($A45,'Import OffPeak change'!$A$106:FA$202,152,FALSE())))</f>
        <v>0</v>
      </c>
      <c r="EW45" s="193" t="n">
        <f aca="false">IF(ISERROR(VLOOKUP($A45,'Import OffPeak'!$A$3:FB$99,153,FALSE())-VLOOKUP($A45,'Import OffPeak change'!$A$106:FB$202,153,FALSE())),0,(VLOOKUP($A45,'Import OffPeak'!$A$3:FB$99,153,FALSE())-VLOOKUP($A45,'Import OffPeak change'!$A$106:FB$202,153,FALSE())))</f>
        <v>0</v>
      </c>
      <c r="EX45" s="193" t="n">
        <f aca="false">IF(ISERROR(VLOOKUP($A45,'Import OffPeak'!$A$3:FC$99,154,FALSE())-VLOOKUP($A45,'Import OffPeak change'!$A$106:FC$202,154,FALSE())),0,(VLOOKUP($A45,'Import OffPeak'!$A$3:FC$99,154,FALSE())-VLOOKUP($A45,'Import OffPeak change'!$A$106:FC$202,154,FALSE())))</f>
        <v>0</v>
      </c>
      <c r="EY45" s="193" t="n">
        <f aca="false">IF(ISERROR(VLOOKUP($A45,'Import OffPeak'!$A$3:FD$99,155,FALSE())-VLOOKUP($A45,'Import OffPeak change'!$A$106:FD$202,155,FALSE())),0,(VLOOKUP($A45,'Import OffPeak'!$A$3:FD$99,155,FALSE())-VLOOKUP($A45,'Import OffPeak change'!$A$106:FD$202,155,FALSE())))</f>
        <v>0</v>
      </c>
      <c r="EZ45" s="193" t="n">
        <f aca="false">IF(ISERROR(VLOOKUP($A45,'Import OffPeak'!$A$3:FE$99,156,FALSE())-VLOOKUP($A45,'Import OffPeak change'!$A$106:FE$202,156,FALSE())),0,(VLOOKUP($A45,'Import OffPeak'!$A$3:FE$99,156,FALSE())-VLOOKUP($A45,'Import OffPeak change'!$A$106:FE$202,156,FALSE())))</f>
        <v>0</v>
      </c>
      <c r="FA45" s="193" t="n">
        <f aca="false">IF(ISERROR(VLOOKUP($A45,'Import OffPeak'!$A$3:FF$99,157,FALSE())-VLOOKUP($A45,'Import OffPeak change'!$A$106:FF$202,157,FALSE())),0,(VLOOKUP($A45,'Import OffPeak'!$A$3:FF$99,157,FALSE())-VLOOKUP($A45,'Import OffPeak change'!$A$106:FF$202,157,FALSE())))</f>
        <v>0</v>
      </c>
      <c r="FB45" s="193" t="n">
        <f aca="false">IF(ISERROR(VLOOKUP($A45,'Import OffPeak'!$A$3:FG$99,158,FALSE())-VLOOKUP($A45,'Import OffPeak change'!$A$106:FG$202,158,FALSE())),0,(VLOOKUP($A45,'Import OffPeak'!$A$3:FG$99,158,FALSE())-VLOOKUP($A45,'Import OffPeak change'!$A$106:FG$202,158,FALSE())))</f>
        <v>0</v>
      </c>
      <c r="FC45" s="193" t="n">
        <f aca="false">IF(ISERROR(VLOOKUP($A45,'Import OffPeak'!$A$3:FH$99,159,FALSE())-VLOOKUP($A45,'Import OffPeak change'!$A$106:FH$202,159,FALSE())),0,(VLOOKUP($A45,'Import OffPeak'!$A$3:FH$99,159,FALSE())-VLOOKUP($A45,'Import OffPeak change'!$A$106:FH$202,159,FALSE())))</f>
        <v>0</v>
      </c>
      <c r="FD45" s="193" t="n">
        <f aca="false">IF(ISERROR(VLOOKUP($A45,'Import OffPeak'!$A$3:FI$99,160,FALSE())-VLOOKUP($A45,'Import OffPeak change'!$A$106:FI$202,160,FALSE())),0,(VLOOKUP($A45,'Import OffPeak'!$A$3:FI$99,160,FALSE())-VLOOKUP($A45,'Import OffPeak change'!$A$106:FI$202,160,FALSE())))</f>
        <v>0</v>
      </c>
      <c r="FE45" s="193" t="n">
        <f aca="false">IF(ISERROR(VLOOKUP($A45,'Import OffPeak'!$A$3:FJ$99,161,FALSE())-VLOOKUP($A45,'Import OffPeak change'!$A$106:FJ$202,161,FALSE())),0,(VLOOKUP($A45,'Import OffPeak'!$A$3:FJ$99,161,FALSE())-VLOOKUP($A45,'Import OffPeak change'!$A$106:FJ$202,161,FALSE())))</f>
        <v>0</v>
      </c>
      <c r="FF45" s="193" t="n">
        <f aca="false">IF(ISERROR(VLOOKUP($A45,'Import OffPeak'!$A$3:FK$99,162,FALSE())-VLOOKUP($A45,'Import OffPeak change'!$A$106:FK$202,162,FALSE())),0,(VLOOKUP($A45,'Import OffPeak'!$A$3:FK$99,162,FALSE())-VLOOKUP($A45,'Import OffPeak change'!$A$106:FK$202,162,FALSE())))</f>
        <v>0</v>
      </c>
      <c r="FG45" s="193" t="n">
        <f aca="false">IF(ISERROR(VLOOKUP($A45,'Import OffPeak'!$A$3:FL$99,163,FALSE())-VLOOKUP($A45,'Import OffPeak change'!$A$106:FL$202,163,FALSE())),0,(VLOOKUP($A45,'Import OffPeak'!$A$3:FL$99,163,FALSE())-VLOOKUP($A45,'Import OffPeak change'!$A$106:FL$202,163,FALSE())))</f>
        <v>0</v>
      </c>
      <c r="FH45" s="193" t="n">
        <f aca="false">IF(ISERROR(VLOOKUP($A45,'Import OffPeak'!$A$3:FM$99,164,FALSE())-VLOOKUP($A45,'Import OffPeak change'!$A$106:FM$202,164,FALSE())),0,(VLOOKUP($A45,'Import OffPeak'!$A$3:FM$99,164,FALSE())-VLOOKUP($A45,'Import OffPeak change'!$A$106:FM$202,164,FALSE())))</f>
        <v>0</v>
      </c>
      <c r="FI45" s="193" t="n">
        <f aca="false">IF(ISERROR(VLOOKUP($A45,'Import OffPeak'!$A$3:FN$99,165,FALSE())-VLOOKUP($A45,'Import OffPeak change'!$A$106:FN$202,165,FALSE())),0,(VLOOKUP($A45,'Import OffPeak'!$A$3:FN$99,165,FALSE())-VLOOKUP($A45,'Import OffPeak change'!$A$106:FN$202,165,FALSE())))</f>
        <v>0</v>
      </c>
      <c r="FJ45" s="193" t="n">
        <f aca="false">IF(ISERROR(VLOOKUP($A45,'Import OffPeak'!$A$3:FO$99,166,FALSE())-VLOOKUP($A45,'Import OffPeak change'!$A$106:FO$202,166,FALSE())),0,(VLOOKUP($A45,'Import OffPeak'!$A$3:FO$99,166,FALSE())-VLOOKUP($A45,'Import OffPeak change'!$A$106:FO$202,166,FALSE())))</f>
        <v>0</v>
      </c>
      <c r="FK45" s="193" t="n">
        <f aca="false">IF(ISERROR(VLOOKUP($A45,'Import OffPeak'!$A$3:FP$99,167,FALSE())-VLOOKUP($A45,'Import OffPeak change'!$A$106:FP$202,167,FALSE())),0,(VLOOKUP($A45,'Import OffPeak'!$A$3:FP$99,167,FALSE())-VLOOKUP($A45,'Import OffPeak change'!$A$106:FP$202,167,FALSE())))</f>
        <v>0</v>
      </c>
      <c r="FL45" s="193" t="n">
        <f aca="false">IF(ISERROR(VLOOKUP($A45,'Import OffPeak'!$A$3:FQ$99,168,FALSE())-VLOOKUP($A45,'Import OffPeak change'!$A$106:FQ$202,168,FALSE())),0,(VLOOKUP($A45,'Import OffPeak'!$A$3:FQ$99,168,FALSE())-VLOOKUP($A45,'Import OffPeak change'!$A$106:FQ$202,168,FALSE())))</f>
        <v>0</v>
      </c>
      <c r="FM45" s="193" t="n">
        <f aca="false">IF(ISERROR(VLOOKUP($A45,'Import OffPeak'!$A$3:FR$99,169,FALSE())-VLOOKUP($A45,'Import OffPeak change'!$A$106:FR$202,169,FALSE())),0,(VLOOKUP($A45,'Import OffPeak'!$A$3:FR$99,169,FALSE())-VLOOKUP($A45,'Import OffPeak change'!$A$106:FR$202,169,FALSE())))</f>
        <v>0</v>
      </c>
      <c r="FN45" s="193" t="n">
        <f aca="false">IF(ISERROR(VLOOKUP($A45,'Import OffPeak'!$A$3:FS$99,170,FALSE())-VLOOKUP($A45,'Import OffPeak change'!$A$106:FS$202,170,FALSE())),0,(VLOOKUP($A45,'Import OffPeak'!$A$3:FS$99,170,FALSE())-VLOOKUP($A45,'Import OffPeak change'!$A$106:FS$202,170,FALSE())))</f>
        <v>0</v>
      </c>
      <c r="FO45" s="193" t="n">
        <f aca="false">IF(ISERROR(VLOOKUP($A45,'Import OffPeak'!$A$3:FT$99,171,FALSE())-VLOOKUP($A45,'Import OffPeak change'!$A$106:FT$202,171,FALSE())),0,(VLOOKUP($A45,'Import OffPeak'!$A$3:FT$99,171,FALSE())-VLOOKUP($A45,'Import OffPeak change'!$A$106:FT$202,171,FALSE())))</f>
        <v>0</v>
      </c>
      <c r="FP45" s="193" t="n">
        <f aca="false">IF(ISERROR(VLOOKUP($A45,'Import OffPeak'!$A$3:FU$99,172,FALSE())-VLOOKUP($A45,'Import OffPeak change'!$A$106:FU$202,172,FALSE())),0,(VLOOKUP($A45,'Import OffPeak'!$A$3:FU$99,172,FALSE())-VLOOKUP($A45,'Import OffPeak change'!$A$106:FU$202,172,FALSE())))</f>
        <v>0</v>
      </c>
      <c r="FQ45" s="193" t="n">
        <f aca="false">IF(ISERROR(VLOOKUP($A45,'Import OffPeak'!$A$3:FV$99,173,FALSE())-VLOOKUP($A45,'Import OffPeak change'!$A$106:FV$202,173,FALSE())),0,(VLOOKUP($A45,'Import OffPeak'!$A$3:FV$99,173,FALSE())-VLOOKUP($A45,'Import OffPeak change'!$A$106:FV$202,173,FALSE())))</f>
        <v>0</v>
      </c>
      <c r="FR45" s="193" t="n">
        <f aca="false">IF(ISERROR(VLOOKUP($A45,'Import OffPeak'!$A$3:FW$99,174,FALSE())-VLOOKUP($A45,'Import OffPeak change'!$A$106:FW$202,174,FALSE())),0,(VLOOKUP($A45,'Import OffPeak'!$A$3:FW$99,174,FALSE())-VLOOKUP($A45,'Import OffPeak change'!$A$106:FW$202,174,FALSE())))</f>
        <v>0</v>
      </c>
      <c r="FS45" s="193" t="n">
        <f aca="false">IF(ISERROR(VLOOKUP($A45,'Import OffPeak'!$A$3:FX$99,175,FALSE())-VLOOKUP($A45,'Import OffPeak change'!$A$106:FX$202,175,FALSE())),0,(VLOOKUP($A45,'Import OffPeak'!$A$3:FX$99,175,FALSE())-VLOOKUP($A45,'Import OffPeak change'!$A$106:FX$202,175,FALSE())))</f>
        <v>0</v>
      </c>
      <c r="FT45" s="193" t="n">
        <f aca="false">IF(ISERROR(VLOOKUP($A45,'Import OffPeak'!$A$3:FY$99,176,FALSE())-VLOOKUP($A45,'Import OffPeak change'!$A$106:FY$202,176,FALSE())),0,(VLOOKUP($A45,'Import OffPeak'!$A$3:FY$99,176,FALSE())-VLOOKUP($A45,'Import OffPeak change'!$A$106:FY$202,176,FALSE())))</f>
        <v>0</v>
      </c>
      <c r="FU45" s="193" t="n">
        <f aca="false">IF(ISERROR(VLOOKUP($A45,'Import OffPeak'!$A$3:FZ$99,177,FALSE())-VLOOKUP($A45,'Import OffPeak change'!$A$106:FZ$202,177,FALSE())),0,(VLOOKUP($A45,'Import OffPeak'!$A$3:FZ$99,177,FALSE())-VLOOKUP($A45,'Import OffPeak change'!$A$106:FZ$202,177,FALSE())))</f>
        <v>0</v>
      </c>
      <c r="FV45" s="193" t="n">
        <f aca="false">IF(ISERROR(VLOOKUP($A45,'Import OffPeak'!$A$3:GA$99,178,FALSE())-VLOOKUP($A45,'Import OffPeak change'!$A$106:GA$202,178,FALSE())),0,(VLOOKUP($A45,'Import OffPeak'!$A$3:GA$99,178,FALSE())-VLOOKUP($A45,'Import OffPeak change'!$A$106:GA$202,178,FALSE())))</f>
        <v>0</v>
      </c>
      <c r="FW45" s="193" t="n">
        <f aca="false">IF(ISERROR(VLOOKUP($A45,'Import OffPeak'!$A$3:GB$99,179,FALSE())-VLOOKUP($A45,'Import OffPeak change'!$A$106:GB$202,179,FALSE())),0,(VLOOKUP($A45,'Import OffPeak'!$A$3:GB$99,179,FALSE())-VLOOKUP($A45,'Import OffPeak change'!$A$106:GB$202,179,FALSE())))</f>
        <v>0</v>
      </c>
      <c r="FX45" s="193" t="n">
        <f aca="false">IF(ISERROR(VLOOKUP($A45,'Import OffPeak'!$A$3:GC$99,180,FALSE())-VLOOKUP($A45,'Import OffPeak change'!$A$106:GC$202,180,FALSE())),0,(VLOOKUP($A45,'Import OffPeak'!$A$3:GC$99,180,FALSE())-VLOOKUP($A45,'Import OffPeak change'!$A$106:GC$202,180,FALSE())))</f>
        <v>0</v>
      </c>
      <c r="FY45" s="193" t="n">
        <f aca="false">IF(ISERROR(VLOOKUP($A45,'Import OffPeak'!$A$3:GD$99,181,FALSE())-VLOOKUP($A45,'Import OffPeak change'!$A$106:GD$202,181,FALSE())),0,(VLOOKUP($A45,'Import OffPeak'!$A$3:GD$99,181,FALSE())-VLOOKUP($A45,'Import OffPeak change'!$A$106:GD$202,181,FALSE())))</f>
        <v>0</v>
      </c>
      <c r="FZ45" s="193" t="n">
        <f aca="false">IF(ISERROR(VLOOKUP($A45,'Import OffPeak'!$A$3:GE$99,182,FALSE())-VLOOKUP($A45,'Import OffPeak change'!$A$106:GE$202,182,FALSE())),0,(VLOOKUP($A45,'Import OffPeak'!$A$3:GE$99,182,FALSE())-VLOOKUP($A45,'Import OffPeak change'!$A$106:GE$202,182,FALSE())))</f>
        <v>0</v>
      </c>
      <c r="GA45" s="193" t="n">
        <f aca="false">IF(ISERROR(VLOOKUP($A45,'Import OffPeak'!$A$3:GF$99,183,FALSE())-VLOOKUP($A45,'Import OffPeak change'!$A$106:GF$202,183,FALSE())),0,(VLOOKUP($A45,'Import OffPeak'!$A$3:GF$99,183,FALSE())-VLOOKUP($A45,'Import OffPeak change'!$A$106:GF$202,183,FALSE())))</f>
        <v>0</v>
      </c>
      <c r="GB45" s="193" t="n">
        <f aca="false">IF(ISERROR(VLOOKUP($A45,'Import OffPeak'!$A$3:GG$99,184,FALSE())-VLOOKUP($A45,'Import OffPeak change'!$A$106:GG$202,184,FALSE())),0,(VLOOKUP($A45,'Import OffPeak'!$A$3:GG$99,184,FALSE())-VLOOKUP($A45,'Import OffPeak change'!$A$106:GG$202,184,FALSE())))</f>
        <v>0</v>
      </c>
      <c r="GC45" s="193" t="n">
        <f aca="false">IF(ISERROR(VLOOKUP($A45,'Import OffPeak'!$A$3:GH$99,185,FALSE())-VLOOKUP($A45,'Import OffPeak change'!$A$106:GH$202,185,FALSE())),0,(VLOOKUP($A45,'Import OffPeak'!$A$3:GH$99,185,FALSE())-VLOOKUP($A45,'Import OffPeak change'!$A$106:GH$202,185,FALSE())))</f>
        <v>0</v>
      </c>
      <c r="GD45" s="193" t="n">
        <f aca="false">IF(ISERROR(VLOOKUP($A45,'Import OffPeak'!$A$3:GI$99,186,FALSE())-VLOOKUP($A45,'Import OffPeak change'!$A$106:GI$202,186,FALSE())),0,(VLOOKUP($A45,'Import OffPeak'!$A$3:GI$99,186,FALSE())-VLOOKUP($A45,'Import OffPeak change'!$A$106:GI$202,186,FALSE())))</f>
        <v>0</v>
      </c>
      <c r="GE45" s="193" t="n">
        <f aca="false">IF(ISERROR(VLOOKUP($A45,'Import OffPeak'!$A$3:GJ$99,187,FALSE())-VLOOKUP($A45,'Import OffPeak change'!$A$106:GJ$202,187,FALSE())),0,(VLOOKUP($A45,'Import OffPeak'!$A$3:GJ$99,187,FALSE())-VLOOKUP($A45,'Import OffPeak change'!$A$106:GJ$202,187,FALSE())))</f>
        <v>0</v>
      </c>
      <c r="GF45" s="193" t="n">
        <f aca="false">IF(ISERROR(VLOOKUP($A45,'Import OffPeak'!$A$3:GK$99,188,FALSE())-VLOOKUP($A45,'Import OffPeak change'!$A$106:GK$202,188,FALSE())),0,(VLOOKUP($A45,'Import OffPeak'!$A$3:GK$99,188,FALSE())-VLOOKUP($A45,'Import OffPeak change'!$A$106:GK$202,188,FALSE())))</f>
        <v>0</v>
      </c>
      <c r="GG45" s="193" t="n">
        <f aca="false">IF(ISERROR(VLOOKUP($A45,'Import OffPeak'!$A$3:GL$99,189,FALSE())-VLOOKUP($A45,'Import OffPeak change'!$A$106:GL$202,189,FALSE())),0,(VLOOKUP($A45,'Import OffPeak'!$A$3:GL$99,189,FALSE())-VLOOKUP($A45,'Import OffPeak change'!$A$106:GL$202,189,FALSE())))</f>
        <v>0</v>
      </c>
      <c r="GH45" s="193" t="n">
        <f aca="false">IF(ISERROR(VLOOKUP($A45,'Import OffPeak'!$A$3:GM$99,190,FALSE())-VLOOKUP($A45,'Import OffPeak change'!$A$106:GM$202,190,FALSE())),0,(VLOOKUP($A45,'Import OffPeak'!$A$3:GM$99,190,FALSE())-VLOOKUP($A45,'Import OffPeak change'!$A$106:GM$202,190,FALSE())))</f>
        <v>0</v>
      </c>
      <c r="GI45" s="193" t="n">
        <f aca="false">IF(ISERROR(VLOOKUP($A45,'Import OffPeak'!$A$3:GN$99,191,FALSE())-VLOOKUP($A45,'Import OffPeak change'!$A$106:GN$202,191,FALSE())),0,(VLOOKUP($A45,'Import OffPeak'!$A$3:GN$99,191,FALSE())-VLOOKUP($A45,'Import OffPeak change'!$A$106:GN$202,191,FALSE())))</f>
        <v>0</v>
      </c>
      <c r="GJ45" s="193" t="n">
        <f aca="false">IF(ISERROR(VLOOKUP($A45,'Import OffPeak'!$A$3:GO$99,192,FALSE())-VLOOKUP($A45,'Import OffPeak change'!$A$106:GO$202,192,FALSE())),0,(VLOOKUP($A45,'Import OffPeak'!$A$3:GO$99,192,FALSE())-VLOOKUP($A45,'Import OffPeak change'!$A$106:GO$202,192,FALSE())))</f>
        <v>0</v>
      </c>
      <c r="GK45" s="193" t="n">
        <f aca="false">IF(ISERROR(VLOOKUP($A45,'Import OffPeak'!$A$3:GP$99,193,FALSE())-VLOOKUP($A45,'Import OffPeak change'!$A$106:GP$202,193,FALSE())),0,(VLOOKUP($A45,'Import OffPeak'!$A$3:GP$99,193,FALSE())-VLOOKUP($A45,'Import OffPeak change'!$A$106:GP$202,193,FALSE())))</f>
        <v>0</v>
      </c>
      <c r="GL45" s="193" t="n">
        <f aca="false">IF(ISERROR(VLOOKUP($A45,'Import OffPeak'!$A$3:GQ$99,194,FALSE())-VLOOKUP($A45,'Import OffPeak change'!$A$106:GQ$202,194,FALSE())),0,(VLOOKUP($A45,'Import OffPeak'!$A$3:GQ$99,194,FALSE())-VLOOKUP($A45,'Import OffPeak change'!$A$106:GQ$202,194,FALSE())))</f>
        <v>0</v>
      </c>
      <c r="GM45" s="193" t="n">
        <f aca="false">IF(ISERROR(VLOOKUP($A45,'Import OffPeak'!$A$3:GR$99,195,FALSE())-VLOOKUP($A45,'Import OffPeak change'!$A$106:GR$202,195,FALSE())),0,(VLOOKUP($A45,'Import OffPeak'!$A$3:GR$99,195,FALSE())-VLOOKUP($A45,'Import OffPeak change'!$A$106:GR$202,195,FALSE())))</f>
        <v>0</v>
      </c>
      <c r="GN45" s="193" t="n">
        <f aca="false">IF(ISERROR(VLOOKUP($A45,'Import OffPeak'!$A$3:GS$99,196,FALSE())-VLOOKUP($A45,'Import OffPeak change'!$A$106:GS$202,196,FALSE())),0,(VLOOKUP($A45,'Import OffPeak'!$A$3:GS$99,196,FALSE())-VLOOKUP($A45,'Import OffPeak change'!$A$106:GS$202,196,FALSE())))</f>
        <v>0</v>
      </c>
      <c r="GO45" s="193" t="n">
        <f aca="false">IF(ISERROR(VLOOKUP($A45,'Import OffPeak'!$A$3:GT$99,197,FALSE())-VLOOKUP($A45,'Import OffPeak change'!$A$106:GT$202,197,FALSE())),0,(VLOOKUP($A45,'Import OffPeak'!$A$3:GT$99,197,FALSE())-VLOOKUP($A45,'Import OffPeak change'!$A$106:GT$202,197,FALSE())))</f>
        <v>0</v>
      </c>
      <c r="GP45" s="193" t="n">
        <f aca="false">IF(ISERROR(VLOOKUP($A45,'Import OffPeak'!$A$3:GU$99,198,FALSE())-VLOOKUP($A45,'Import OffPeak change'!$A$106:GU$202,198,FALSE())),0,(VLOOKUP($A45,'Import OffPeak'!$A$3:GU$99,198,FALSE())-VLOOKUP($A45,'Import OffPeak change'!$A$106:GU$202,198,FALSE())))</f>
        <v>0</v>
      </c>
      <c r="GQ45" s="193" t="n">
        <f aca="false">IF(ISERROR(VLOOKUP($A45,'Import OffPeak'!$A$3:GV$99,199,FALSE())-VLOOKUP($A45,'Import OffPeak change'!$A$106:GV$202,199,FALSE())),0,(VLOOKUP($A45,'Import OffPeak'!$A$3:GV$99,199,FALSE())-VLOOKUP($A45,'Import OffPeak change'!$A$106:GV$202,199,FALSE())))</f>
        <v>0</v>
      </c>
      <c r="GR45" s="193" t="n">
        <f aca="false">IF(ISERROR(VLOOKUP($A45,'Import OffPeak'!$A$3:GW$99,200,FALSE())-VLOOKUP($A45,'Import OffPeak change'!$A$106:GW$202,200,FALSE())),0,(VLOOKUP($A45,'Import OffPeak'!$A$3:GW$99,200,FALSE())-VLOOKUP($A45,'Import OffPeak change'!$A$106:GW$202,200,FALSE())))</f>
        <v>0</v>
      </c>
      <c r="GS45" s="193" t="n">
        <f aca="false">IF(ISERROR(VLOOKUP($A45,'Import OffPeak'!$A$3:GX$99,201,FALSE())-VLOOKUP($A45,'Import OffPeak change'!$A$106:GX$202,201,FALSE())),0,(VLOOKUP($A45,'Import OffPeak'!$A$3:GX$99,201,FALSE())-VLOOKUP($A45,'Import OffPeak change'!$A$106:GX$202,201,FALSE())))</f>
        <v>0</v>
      </c>
      <c r="GT45" s="193" t="n">
        <f aca="false">IF(ISERROR(VLOOKUP($A45,'Import OffPeak'!$A$3:GY$99,202,FALSE())-VLOOKUP($A45,'Import OffPeak change'!$A$106:GY$202,202,FALSE())),0,(VLOOKUP($A45,'Import OffPeak'!$A$3:GY$99,202,FALSE())-VLOOKUP($A45,'Import OffPeak change'!$A$106:GY$202,202,FALSE())))</f>
        <v>0</v>
      </c>
      <c r="GU45" s="193" t="n">
        <f aca="false">IF(ISERROR(VLOOKUP($A45,'Import OffPeak'!$A$3:GZ$99,203,FALSE())-VLOOKUP($A45,'Import OffPeak change'!$A$106:GZ$202,203,FALSE())),0,(VLOOKUP($A45,'Import OffPeak'!$A$3:GZ$99,203,FALSE())-VLOOKUP($A45,'Import OffPeak change'!$A$106:GZ$202,203,FALSE())))</f>
        <v>0</v>
      </c>
      <c r="GV45" s="193" t="n">
        <f aca="false">IF(ISERROR(VLOOKUP($A45,'Import OffPeak'!$A$3:HA$99,204,FALSE())-VLOOKUP($A45,'Import OffPeak change'!$A$106:HA$202,204,FALSE())),0,(VLOOKUP($A45,'Import OffPeak'!$A$3:HA$99,204,FALSE())-VLOOKUP($A45,'Import OffPeak change'!$A$106:HA$202,204,FALSE())))</f>
        <v>0</v>
      </c>
      <c r="GW45" s="193" t="n">
        <f aca="false">IF(ISERROR(VLOOKUP($A45,'Import OffPeak'!$A$3:HB$99,205,FALSE())-VLOOKUP($A45,'Import OffPeak change'!$A$106:HB$202,205,FALSE())),0,(VLOOKUP($A45,'Import OffPeak'!$A$3:HB$99,205,FALSE())-VLOOKUP($A45,'Import OffPeak change'!$A$106:HB$202,205,FALSE())))</f>
        <v>0</v>
      </c>
      <c r="GX45" s="193" t="n">
        <f aca="false">IF(ISERROR(VLOOKUP($A45,'Import OffPeak'!$A$3:HC$99,206,FALSE())-VLOOKUP($A45,'Import OffPeak change'!$A$106:HC$202,206,FALSE())),0,(VLOOKUP($A45,'Import OffPeak'!$A$3:HC$99,206,FALSE())-VLOOKUP($A45,'Import OffPeak change'!$A$106:HC$202,206,FALSE())))</f>
        <v>0</v>
      </c>
      <c r="GY45" s="193" t="n">
        <f aca="false">IF(ISERROR(VLOOKUP($A45,'Import OffPeak'!$A$3:HD$99,207,FALSE())-VLOOKUP($A45,'Import OffPeak change'!$A$106:HD$202,207,FALSE())),0,(VLOOKUP($A45,'Import OffPeak'!$A$3:HD$99,207,FALSE())-VLOOKUP($A45,'Import OffPeak change'!$A$106:HD$202,207,FALSE())))</f>
        <v>0</v>
      </c>
      <c r="GZ45" s="193" t="n">
        <f aca="false">IF(ISERROR(VLOOKUP($A45,'Import OffPeak'!$A$3:HE$99,208,FALSE())-VLOOKUP($A45,'Import OffPeak change'!$A$106:HE$202,208,FALSE())),0,(VLOOKUP($A45,'Import OffPeak'!$A$3:HE$99,208,FALSE())-VLOOKUP($A45,'Import OffPeak change'!$A$106:HE$202,208,FALSE())))</f>
        <v>0</v>
      </c>
      <c r="HA45" s="193" t="n">
        <f aca="false">IF(ISERROR(VLOOKUP($A45,'Import OffPeak'!$A$3:HF$99,209,FALSE())-VLOOKUP($A45,'Import OffPeak change'!$A$106:HF$202,209,FALSE())),0,(VLOOKUP($A45,'Import OffPeak'!$A$3:HF$99,209,FALSE())-VLOOKUP($A45,'Import OffPeak change'!$A$106:HF$202,209,FALSE())))</f>
        <v>0</v>
      </c>
      <c r="HB45" s="193" t="n">
        <f aca="false">IF(ISERROR(VLOOKUP($A45,'Import OffPeak'!$A$3:HG$99,210,FALSE())-VLOOKUP($A45,'Import OffPeak change'!$A$106:HG$202,210,FALSE())),0,(VLOOKUP($A45,'Import OffPeak'!$A$3:HG$99,210,FALSE())-VLOOKUP($A45,'Import OffPeak change'!$A$106:HG$202,210,FALSE())))</f>
        <v>0</v>
      </c>
      <c r="HC45" s="193" t="n">
        <f aca="false">IF(ISERROR(VLOOKUP($A45,'Import OffPeak'!$A$3:HH$99,211,FALSE())-VLOOKUP($A45,'Import OffPeak change'!$A$106:HH$202,211,FALSE())),0,(VLOOKUP($A45,'Import OffPeak'!$A$3:HH$99,211,FALSE())-VLOOKUP($A45,'Import OffPeak change'!$A$106:HH$202,211,FALSE())))</f>
        <v>0</v>
      </c>
      <c r="HD45" s="193" t="n">
        <f aca="false">IF(ISERROR(VLOOKUP($A45,'Import OffPeak'!$A$3:HI$99,212,FALSE())-VLOOKUP($A45,'Import OffPeak change'!$A$106:HI$202,212,FALSE())),0,(VLOOKUP($A45,'Import OffPeak'!$A$3:HI$99,212,FALSE())-VLOOKUP($A45,'Import OffPeak change'!$A$106:HI$202,212,FALSE())))</f>
        <v>0</v>
      </c>
      <c r="HE45" s="193" t="n">
        <f aca="false">IF(ISERROR(VLOOKUP($A45,'Import OffPeak'!$A$3:HJ$99,213,FALSE())-VLOOKUP($A45,'Import OffPeak change'!$A$106:HJ$202,213,FALSE())),0,(VLOOKUP($A45,'Import OffPeak'!$A$3:HJ$99,213,FALSE())-VLOOKUP($A45,'Import OffPeak change'!$A$106:HJ$202,213,FALSE())))</f>
        <v>0</v>
      </c>
      <c r="HF45" s="193" t="n">
        <f aca="false">IF(ISERROR(VLOOKUP($A45,'Import OffPeak'!$A$3:HK$99,214,FALSE())-VLOOKUP($A45,'Import OffPeak change'!$A$106:HK$202,214,FALSE())),0,(VLOOKUP($A45,'Import OffPeak'!$A$3:HK$99,214,FALSE())-VLOOKUP($A45,'Import OffPeak change'!$A$106:HK$202,214,FALSE())))</f>
        <v>0</v>
      </c>
      <c r="HG45" s="193" t="n">
        <f aca="false">IF(ISERROR(VLOOKUP($A45,'Import OffPeak'!$A$3:HL$99,215,FALSE())-VLOOKUP($A45,'Import OffPeak change'!$A$106:HL$202,215,FALSE())),0,(VLOOKUP($A45,'Import OffPeak'!$A$3:HL$99,215,FALSE())-VLOOKUP($A45,'Import OffPeak change'!$A$106:HL$202,215,FALSE())))</f>
        <v>0</v>
      </c>
      <c r="HH45" s="193" t="n">
        <f aca="false">IF(ISERROR(VLOOKUP($A45,'Import OffPeak'!$A$3:HM$99,216,FALSE())-VLOOKUP($A45,'Import OffPeak change'!$A$106:HM$202,216,FALSE())),0,(VLOOKUP($A45,'Import OffPeak'!$A$3:HM$99,216,FALSE())-VLOOKUP($A45,'Import OffPeak change'!$A$106:HM$202,216,FALSE())))</f>
        <v>0</v>
      </c>
      <c r="HI45" s="193" t="n">
        <f aca="false">IF(ISERROR(VLOOKUP($A45,'Import OffPeak'!$A$3:HN$99,217,FALSE())-VLOOKUP($A45,'Import OffPeak change'!$A$106:HN$202,217,FALSE())),0,(VLOOKUP($A45,'Import OffPeak'!$A$3:HN$99,217,FALSE())-VLOOKUP($A45,'Import OffPeak change'!$A$106:HN$202,217,FALSE())))</f>
        <v>0</v>
      </c>
      <c r="HJ45" s="193" t="n">
        <f aca="false">IF(ISERROR(VLOOKUP($A45,'Import OffPeak'!$A$3:HO$99,218,FALSE())-VLOOKUP($A45,'Import OffPeak change'!$A$106:HO$202,218,FALSE())),0,(VLOOKUP($A45,'Import OffPeak'!$A$3:HO$99,218,FALSE())-VLOOKUP($A45,'Import OffPeak change'!$A$106:HO$202,218,FALSE())))</f>
        <v>0</v>
      </c>
      <c r="HK45" s="193" t="n">
        <f aca="false">IF(ISERROR(VLOOKUP($A45,'Import OffPeak'!$A$3:HP$99,219,FALSE())-VLOOKUP($A45,'Import OffPeak change'!$A$106:HP$202,219,FALSE())),0,(VLOOKUP($A45,'Import OffPeak'!$A$3:HP$99,219,FALSE())-VLOOKUP($A45,'Import OffPeak change'!$A$106:HP$202,219,FALSE())))</f>
        <v>0</v>
      </c>
      <c r="HL45" s="193" t="n">
        <f aca="false">IF(ISERROR(VLOOKUP($A45,'Import OffPeak'!$A$3:HQ$99,220,FALSE())-VLOOKUP($A45,'Import OffPeak change'!$A$106:HQ$202,220,FALSE())),0,(VLOOKUP($A45,'Import OffPeak'!$A$3:HQ$99,220,FALSE())-VLOOKUP($A45,'Import OffPeak change'!$A$106:HQ$202,220,FALSE())))</f>
        <v>0</v>
      </c>
      <c r="HM45" s="193" t="n">
        <f aca="false">IF(ISERROR(VLOOKUP($A45,'Import OffPeak'!$A$3:HR$99,221,FALSE())-VLOOKUP($A45,'Import OffPeak change'!$A$106:HR$202,221,FALSE())),0,(VLOOKUP($A45,'Import OffPeak'!$A$3:HR$99,221,FALSE())-VLOOKUP($A45,'Import OffPeak change'!$A$106:HR$202,221,FALSE())))</f>
        <v>0</v>
      </c>
      <c r="HN45" s="193" t="n">
        <f aca="false">IF(ISERROR(VLOOKUP($A45,'Import OffPeak'!$A$3:HS$99,222,FALSE())-VLOOKUP($A45,'Import OffPeak change'!$A$106:HS$202,222,FALSE())),0,(VLOOKUP($A45,'Import OffPeak'!$A$3:HS$99,222,FALSE())-VLOOKUP($A45,'Import OffPeak change'!$A$106:HS$202,222,FALSE())))</f>
        <v>0</v>
      </c>
      <c r="HO45" s="193" t="n">
        <f aca="false">IF(ISERROR(VLOOKUP($A45,'Import OffPeak'!$A$3:HT$99,223,FALSE())-VLOOKUP($A45,'Import OffPeak change'!$A$106:HT$202,223,FALSE())),0,(VLOOKUP($A45,'Import OffPeak'!$A$3:HT$99,223,FALSE())-VLOOKUP($A45,'Import OffPeak change'!$A$106:HT$202,223,FALSE())))</f>
        <v>0</v>
      </c>
      <c r="HP45" s="193" t="n">
        <f aca="false">IF(ISERROR(VLOOKUP($A45,'Import OffPeak'!$A$3:HU$99,224,FALSE())-VLOOKUP($A45,'Import OffPeak change'!$A$106:HU$202,224,FALSE())),0,(VLOOKUP($A45,'Import OffPeak'!$A$3:HU$99,224,FALSE())-VLOOKUP($A45,'Import OffPeak change'!$A$106:HU$202,224,FALSE())))</f>
        <v>0</v>
      </c>
      <c r="HQ45" s="193" t="n">
        <f aca="false">IF(ISERROR(VLOOKUP($A45,'Import OffPeak'!$A$3:HV$99,225,FALSE())-VLOOKUP($A45,'Import OffPeak change'!$A$106:HV$202,225,FALSE())),0,(VLOOKUP($A45,'Import OffPeak'!$A$3:HV$99,225,FALSE())-VLOOKUP($A45,'Import OffPeak change'!$A$106:HV$202,225,FALSE())))</f>
        <v>0</v>
      </c>
      <c r="HR45" s="193" t="n">
        <f aca="false">IF(ISERROR(VLOOKUP($A45,'Import OffPeak'!$A$3:HW$99,226,FALSE())-VLOOKUP($A45,'Import OffPeak change'!$A$106:HW$202,226,FALSE())),0,(VLOOKUP($A45,'Import OffPeak'!$A$3:HW$99,226,FALSE())-VLOOKUP($A45,'Import OffPeak change'!$A$106:HW$202,226,FALSE())))</f>
        <v>0</v>
      </c>
      <c r="HS45" s="193" t="n">
        <f aca="false">IF(ISERROR(VLOOKUP($A45,'Import OffPeak'!$A$3:HX$99,227,FALSE())-VLOOKUP($A45,'Import OffPeak change'!$A$106:HX$202,227,FALSE())),0,(VLOOKUP($A45,'Import OffPeak'!$A$3:HX$99,227,FALSE())-VLOOKUP($A45,'Import OffPeak change'!$A$106:HX$202,227,FALSE())))</f>
        <v>0</v>
      </c>
      <c r="HT45" s="193" t="n">
        <f aca="false">IF(ISERROR(VLOOKUP($A45,'Import OffPeak'!$A$3:HY$99,228,FALSE())-VLOOKUP($A45,'Import OffPeak change'!$A$106:HY$202,228,FALSE())),0,(VLOOKUP($A45,'Import OffPeak'!$A$3:HY$99,228,FALSE())-VLOOKUP($A45,'Import OffPeak change'!$A$106:HY$202,228,FALSE())))</f>
        <v>0</v>
      </c>
      <c r="HU45" s="193" t="n">
        <f aca="false">IF(ISERROR(VLOOKUP($A45,'Import OffPeak'!$A$3:HZ$99,229,FALSE())-VLOOKUP($A45,'Import OffPeak change'!$A$106:HZ$202,229,FALSE())),0,(VLOOKUP($A45,'Import OffPeak'!$A$3:HZ$99,229,FALSE())-VLOOKUP($A45,'Import OffPeak change'!$A$106:HZ$202,229,FALSE())))</f>
        <v>0</v>
      </c>
      <c r="HV45" s="193" t="n">
        <f aca="false">IF(ISERROR(VLOOKUP($A45,'Import OffPeak'!$A$3:IA$99,230,FALSE())-VLOOKUP($A45,'Import OffPeak change'!$A$106:IA$202,230,FALSE())),0,(VLOOKUP($A45,'Import OffPeak'!$A$3:IA$99,230,FALSE())-VLOOKUP($A45,'Import OffPeak change'!$A$106:IA$202,230,FALSE())))</f>
        <v>0</v>
      </c>
      <c r="HW45" s="193" t="n">
        <f aca="false">IF(ISERROR(VLOOKUP($A45,'Import OffPeak'!$A$3:IB$99,231,FALSE())-VLOOKUP($A45,'Import OffPeak change'!$A$106:IB$202,231,FALSE())),0,(VLOOKUP($A45,'Import OffPeak'!$A$3:IB$99,231,FALSE())-VLOOKUP($A45,'Import OffPeak change'!$A$106:IB$202,231,FALSE())))</f>
        <v>0</v>
      </c>
      <c r="HX45" s="193" t="n">
        <f aca="false">IF(ISERROR(VLOOKUP($A45,'Import OffPeak'!$A$3:IC$99,232,FALSE())-VLOOKUP($A45,'Import OffPeak change'!$A$106:IC$202,232,FALSE())),0,(VLOOKUP($A45,'Import OffPeak'!$A$3:IC$99,232,FALSE())-VLOOKUP($A45,'Import OffPeak change'!$A$106:IC$202,232,FALSE())))</f>
        <v>0</v>
      </c>
      <c r="HY45" s="193" t="n">
        <f aca="false">IF(ISERROR(VLOOKUP($A45,'Import OffPeak'!$A$3:ID$99,233,FALSE())-VLOOKUP($A45,'Import OffPeak change'!$A$106:ID$202,233,FALSE())),0,(VLOOKUP($A45,'Import OffPeak'!$A$3:ID$99,233,FALSE())-VLOOKUP($A45,'Import OffPeak change'!$A$106:ID$202,233,FALSE())))</f>
        <v>0</v>
      </c>
      <c r="HZ45" s="193" t="n">
        <f aca="false">IF(ISERROR(VLOOKUP($A45,'Import OffPeak'!$A$3:IE$99,234,FALSE())-VLOOKUP($A45,'Import OffPeak change'!$A$106:IE$202,234,FALSE())),0,(VLOOKUP($A45,'Import OffPeak'!$A$3:IE$99,234,FALSE())-VLOOKUP($A45,'Import OffPeak change'!$A$106:IE$202,234,FALSE())))</f>
        <v>0</v>
      </c>
      <c r="IA45" s="193" t="n">
        <f aca="false">IF(ISERROR(VLOOKUP($A45,'Import OffPeak'!$A$3:IF$99,235,FALSE())-VLOOKUP($A45,'Import OffPeak change'!$A$106:IF$202,235,FALSE())),0,(VLOOKUP($A45,'Import OffPeak'!$A$3:IF$99,235,FALSE())-VLOOKUP($A45,'Import OffPeak change'!$A$106:IF$202,235,FALSE())))</f>
        <v>0</v>
      </c>
      <c r="IB45" s="193" t="n">
        <f aca="false">IF(ISERROR(VLOOKUP($A45,'Import OffPeak'!$A$3:IG$99,236,FALSE())-VLOOKUP($A45,'Import OffPeak change'!$A$106:IG$202,236,FALSE())),0,(VLOOKUP($A45,'Import OffPeak'!$A$3:IG$99,236,FALSE())-VLOOKUP($A45,'Import OffPeak change'!$A$106:IG$202,236,FALSE())))</f>
        <v>0</v>
      </c>
      <c r="IC45" s="193" t="n">
        <f aca="false">IF(ISERROR(VLOOKUP($A45,'Import OffPeak'!$A$3:IH$99,237,FALSE())-VLOOKUP($A45,'Import OffPeak change'!$A$106:IH$202,237,FALSE())),0,(VLOOKUP($A45,'Import OffPeak'!$A$3:IH$99,237,FALSE())-VLOOKUP($A45,'Import OffPeak change'!$A$106:IH$202,237,FALSE())))</f>
        <v>0</v>
      </c>
      <c r="ID45" s="193" t="n">
        <f aca="false">IF(ISERROR(VLOOKUP($A45,'Import OffPeak'!$A$3:II$99,238,FALSE())-VLOOKUP($A45,'Import OffPeak change'!$A$106:II$202,238,FALSE())),0,(VLOOKUP($A45,'Import OffPeak'!$A$3:II$99,238,FALSE())-VLOOKUP($A45,'Import OffPeak change'!$A$106:II$202,238,FALSE())))</f>
        <v>0</v>
      </c>
      <c r="IE45" s="193" t="n">
        <f aca="false">IF(ISERROR(VLOOKUP($A45,'Import OffPeak'!$A$3:IJ$99,239,FALSE())-VLOOKUP($A45,'Import OffPeak change'!$A$106:IJ$202,239,FALSE())),0,(VLOOKUP($A45,'Import OffPeak'!$A$3:IJ$99,239,FALSE())-VLOOKUP($A45,'Import OffPeak change'!$A$106:IJ$202,239,FALSE())))</f>
        <v>0</v>
      </c>
    </row>
    <row r="46" customFormat="false" ht="12.75" hidden="false" customHeight="false" outlineLevel="0" collapsed="false">
      <c r="A46" s="201" t="str">
        <f aca="false">IF('Import OffPeak'!A43=0,"",'Import OffPeak'!A43)</f>
        <v/>
      </c>
      <c r="B46" s="193"/>
      <c r="C46" s="193"/>
      <c r="D46" s="193"/>
      <c r="E46" s="193"/>
      <c r="F46" s="193"/>
      <c r="G46" s="193" t="n">
        <f aca="false">IF(ISERROR(VLOOKUP($A46,'Import OffPeak'!$A$3:L$99,7,FALSE())-VLOOKUP($A46,'Import OffPeak change'!$A$106:L$202,7,FALSE())),0,(VLOOKUP($A46,'Import OffPeak'!$A$3:L$99,7,FALSE())-VLOOKUP($A46,'Import OffPeak change'!$A$106:L$202,7,FALSE())))</f>
        <v>0</v>
      </c>
      <c r="H46" s="193" t="n">
        <f aca="false">IF(ISERROR(VLOOKUP($A46,'Import OffPeak'!$A$3:M$99,8,FALSE())-VLOOKUP($A46,'Import OffPeak change'!$A$106:M$202,8,FALSE())),0,(VLOOKUP($A46,'Import OffPeak'!$A$3:M$99,8,FALSE())-VLOOKUP($A46,'Import OffPeak change'!$A$106:M$202,8,FALSE())))</f>
        <v>0</v>
      </c>
      <c r="I46" s="193" t="n">
        <f aca="false">IF(ISERROR(VLOOKUP($A46,'Import OffPeak'!$A$3:N$99,9,FALSE())-VLOOKUP($A46,'Import OffPeak change'!$A$106:N$202,9,FALSE())),0,(VLOOKUP($A46,'Import OffPeak'!$A$3:N$99,9,FALSE())-VLOOKUP($A46,'Import OffPeak change'!$A$106:N$202,9,FALSE())))</f>
        <v>0</v>
      </c>
      <c r="J46" s="193" t="n">
        <f aca="false">IF(ISERROR(VLOOKUP($A46,'Import OffPeak'!$A$3:O$99,10,FALSE())-VLOOKUP($A46,'Import OffPeak change'!$A$106:O$202,10,FALSE())),0,(VLOOKUP($A46,'Import OffPeak'!$A$3:O$99,10,FALSE())-VLOOKUP($A46,'Import OffPeak change'!$A$106:O$202,10,FALSE())))</f>
        <v>0</v>
      </c>
      <c r="K46" s="193" t="n">
        <f aca="false">IF(ISERROR(VLOOKUP($A46,'Import OffPeak'!$A$3:P$99,11,FALSE())-VLOOKUP($A46,'Import OffPeak change'!$A$106:P$202,11,FALSE())),0,(VLOOKUP($A46,'Import OffPeak'!$A$3:P$99,11,FALSE())-VLOOKUP($A46,'Import OffPeak change'!$A$106:P$202,11,FALSE())))</f>
        <v>0</v>
      </c>
      <c r="L46" s="193" t="n">
        <f aca="false">IF(ISERROR(VLOOKUP($A46,'Import OffPeak'!$A$3:Q$99,12,FALSE())-VLOOKUP($A46,'Import OffPeak change'!$A$106:Q$202,12,FALSE())),0,(VLOOKUP($A46,'Import OffPeak'!$A$3:Q$99,12,FALSE())-VLOOKUP($A46,'Import OffPeak change'!$A$106:Q$202,12,FALSE())))</f>
        <v>0</v>
      </c>
      <c r="M46" s="193" t="n">
        <f aca="false">IF(ISERROR(VLOOKUP($A46,'Import OffPeak'!$A$3:R$99,13,FALSE())-VLOOKUP($A46,'Import OffPeak change'!$A$106:R$202,13,FALSE())),0,(VLOOKUP($A46,'Import OffPeak'!$A$3:R$99,13,FALSE())-VLOOKUP($A46,'Import OffPeak change'!$A$106:R$202,13,FALSE())))</f>
        <v>0</v>
      </c>
      <c r="N46" s="193" t="n">
        <f aca="false">IF(ISERROR(VLOOKUP($A46,'Import OffPeak'!$A$3:S$99,14,FALSE())-VLOOKUP($A46,'Import OffPeak change'!$A$106:S$202,14,FALSE())),0,(VLOOKUP($A46,'Import OffPeak'!$A$3:S$99,14,FALSE())-VLOOKUP($A46,'Import OffPeak change'!$A$106:S$202,14,FALSE())))</f>
        <v>0</v>
      </c>
      <c r="O46" s="193" t="n">
        <f aca="false">IF(ISERROR(VLOOKUP($A46,'Import OffPeak'!$A$3:T$99,15,FALSE())-VLOOKUP($A46,'Import OffPeak change'!$A$106:T$202,15,FALSE())),0,(VLOOKUP($A46,'Import OffPeak'!$A$3:T$99,15,FALSE())-VLOOKUP($A46,'Import OffPeak change'!$A$106:T$202,15,FALSE())))</f>
        <v>0</v>
      </c>
      <c r="P46" s="193" t="n">
        <f aca="false">IF(ISERROR(VLOOKUP($A46,'Import OffPeak'!$A$3:U$99,16,FALSE())-VLOOKUP($A46,'Import OffPeak change'!$A$106:U$202,16,FALSE())),0,(VLOOKUP($A46,'Import OffPeak'!$A$3:U$99,16,FALSE())-VLOOKUP($A46,'Import OffPeak change'!$A$106:U$202,16,FALSE())))</f>
        <v>0</v>
      </c>
      <c r="Q46" s="193" t="n">
        <f aca="false">IF(ISERROR(VLOOKUP($A46,'Import OffPeak'!$A$3:V$99,17,FALSE())-VLOOKUP($A46,'Import OffPeak change'!$A$106:V$202,17,FALSE())),0,(VLOOKUP($A46,'Import OffPeak'!$A$3:V$99,17,FALSE())-VLOOKUP($A46,'Import OffPeak change'!$A$106:V$202,17,FALSE())))</f>
        <v>0</v>
      </c>
      <c r="R46" s="193" t="n">
        <f aca="false">IF(ISERROR(VLOOKUP($A46,'Import OffPeak'!$A$3:W$99,18,FALSE())-VLOOKUP($A46,'Import OffPeak change'!$A$106:W$202,18,FALSE())),0,(VLOOKUP($A46,'Import OffPeak'!$A$3:W$99,18,FALSE())-VLOOKUP($A46,'Import OffPeak change'!$A$106:W$202,18,FALSE())))</f>
        <v>0</v>
      </c>
      <c r="S46" s="193" t="n">
        <f aca="false">IF(ISERROR(VLOOKUP($A46,'Import OffPeak'!$A$3:X$99,19,FALSE())-VLOOKUP($A46,'Import OffPeak change'!$A$106:X$202,19,FALSE())),0,(VLOOKUP($A46,'Import OffPeak'!$A$3:X$99,19,FALSE())-VLOOKUP($A46,'Import OffPeak change'!$A$106:X$202,19,FALSE())))</f>
        <v>0</v>
      </c>
      <c r="T46" s="193" t="n">
        <f aca="false">IF(ISERROR(VLOOKUP($A46,'Import OffPeak'!$A$3:Y$99,20,FALSE())-VLOOKUP($A46,'Import OffPeak change'!$A$106:Y$202,20,FALSE())),0,(VLOOKUP($A46,'Import OffPeak'!$A$3:Y$99,20,FALSE())-VLOOKUP($A46,'Import OffPeak change'!$A$106:Y$202,20,FALSE())))</f>
        <v>0</v>
      </c>
      <c r="U46" s="193" t="n">
        <f aca="false">IF(ISERROR(VLOOKUP($A46,'Import OffPeak'!$A$3:Z$99,21,FALSE())-VLOOKUP($A46,'Import OffPeak change'!$A$106:Z$202,21,FALSE())),0,(VLOOKUP($A46,'Import OffPeak'!$A$3:Z$99,21,FALSE())-VLOOKUP($A46,'Import OffPeak change'!$A$106:Z$202,21,FALSE())))</f>
        <v>0</v>
      </c>
      <c r="V46" s="193" t="n">
        <f aca="false">IF(ISERROR(VLOOKUP($A46,'Import OffPeak'!$A$3:AA$99,22,FALSE())-VLOOKUP($A46,'Import OffPeak change'!$A$106:AA$202,22,FALSE())),0,(VLOOKUP($A46,'Import OffPeak'!$A$3:AA$99,22,FALSE())-VLOOKUP($A46,'Import OffPeak change'!$A$106:AA$202,22,FALSE())))</f>
        <v>0</v>
      </c>
      <c r="W46" s="193" t="n">
        <f aca="false">IF(ISERROR(VLOOKUP($A46,'Import OffPeak'!$A$3:AB$99,23,FALSE())-VLOOKUP($A46,'Import OffPeak change'!$A$106:AB$202,23,FALSE())),0,(VLOOKUP($A46,'Import OffPeak'!$A$3:AB$99,23,FALSE())-VLOOKUP($A46,'Import OffPeak change'!$A$106:AB$202,23,FALSE())))</f>
        <v>0</v>
      </c>
      <c r="X46" s="193" t="n">
        <f aca="false">IF(ISERROR(VLOOKUP($A46,'Import OffPeak'!$A$3:AC$99,24,FALSE())-VLOOKUP($A46,'Import OffPeak change'!$A$106:AC$202,24,FALSE())),0,(VLOOKUP($A46,'Import OffPeak'!$A$3:AC$99,24,FALSE())-VLOOKUP($A46,'Import OffPeak change'!$A$106:AC$202,24,FALSE())))</f>
        <v>0</v>
      </c>
      <c r="Y46" s="193" t="n">
        <f aca="false">IF(ISERROR(VLOOKUP($A46,'Import OffPeak'!$A$3:AD$99,25,FALSE())-VLOOKUP($A46,'Import OffPeak change'!$A$106:AD$202,25,FALSE())),0,(VLOOKUP($A46,'Import OffPeak'!$A$3:AD$99,25,FALSE())-VLOOKUP($A46,'Import OffPeak change'!$A$106:AD$202,25,FALSE())))</f>
        <v>0</v>
      </c>
      <c r="Z46" s="193" t="n">
        <f aca="false">IF(ISERROR(VLOOKUP($A46,'Import OffPeak'!$A$3:AE$99,26,FALSE())-VLOOKUP($A46,'Import OffPeak change'!$A$106:AE$202,26,FALSE())),0,(VLOOKUP($A46,'Import OffPeak'!$A$3:AE$99,26,FALSE())-VLOOKUP($A46,'Import OffPeak change'!$A$106:AE$202,26,FALSE())))</f>
        <v>0</v>
      </c>
      <c r="AA46" s="193" t="n">
        <f aca="false">IF(ISERROR(VLOOKUP($A46,'Import OffPeak'!$A$3:AF$99,27,FALSE())-VLOOKUP($A46,'Import OffPeak change'!$A$106:AF$202,27,FALSE())),0,(VLOOKUP($A46,'Import OffPeak'!$A$3:AF$99,27,FALSE())-VLOOKUP($A46,'Import OffPeak change'!$A$106:AF$202,27,FALSE())))</f>
        <v>0</v>
      </c>
      <c r="AB46" s="193" t="n">
        <f aca="false">IF(ISERROR(VLOOKUP($A46,'Import OffPeak'!$A$3:AG$99,28,FALSE())-VLOOKUP($A46,'Import OffPeak change'!$A$106:AG$202,28,FALSE())),0,(VLOOKUP($A46,'Import OffPeak'!$A$3:AG$99,28,FALSE())-VLOOKUP($A46,'Import OffPeak change'!$A$106:AG$202,28,FALSE())))</f>
        <v>0</v>
      </c>
      <c r="AC46" s="193" t="n">
        <f aca="false">IF(ISERROR(VLOOKUP($A46,'Import OffPeak'!$A$3:AH$99,29,FALSE())-VLOOKUP($A46,'Import OffPeak change'!$A$106:AH$202,29,FALSE())),0,(VLOOKUP($A46,'Import OffPeak'!$A$3:AH$99,29,FALSE())-VLOOKUP($A46,'Import OffPeak change'!$A$106:AH$202,29,FALSE())))</f>
        <v>0</v>
      </c>
      <c r="AD46" s="193" t="n">
        <f aca="false">IF(ISERROR(VLOOKUP($A46,'Import OffPeak'!$A$3:AI$99,30,FALSE())-VLOOKUP($A46,'Import OffPeak change'!$A$106:AI$202,30,FALSE())),0,(VLOOKUP($A46,'Import OffPeak'!$A$3:AI$99,30,FALSE())-VLOOKUP($A46,'Import OffPeak change'!$A$106:AI$202,30,FALSE())))</f>
        <v>0</v>
      </c>
      <c r="AE46" s="193" t="n">
        <f aca="false">IF(ISERROR(VLOOKUP($A46,'Import OffPeak'!$A$3:AJ$99,31,FALSE())-VLOOKUP($A46,'Import OffPeak change'!$A$106:AJ$202,31,FALSE())),0,(VLOOKUP($A46,'Import OffPeak'!$A$3:AJ$99,31,FALSE())-VLOOKUP($A46,'Import OffPeak change'!$A$106:AJ$202,31,FALSE())))</f>
        <v>0</v>
      </c>
      <c r="AF46" s="193" t="n">
        <f aca="false">IF(ISERROR(VLOOKUP($A46,'Import OffPeak'!$A$3:AK$99,32,FALSE())-VLOOKUP($A46,'Import OffPeak change'!$A$106:AK$202,32,FALSE())),0,(VLOOKUP($A46,'Import OffPeak'!$A$3:AK$99,32,FALSE())-VLOOKUP($A46,'Import OffPeak change'!$A$106:AK$202,32,FALSE())))</f>
        <v>0</v>
      </c>
      <c r="AG46" s="193" t="n">
        <f aca="false">IF(ISERROR(VLOOKUP($A46,'Import OffPeak'!$A$3:AL$99,33,FALSE())-VLOOKUP($A46,'Import OffPeak change'!$A$106:AL$202,33,FALSE())),0,(VLOOKUP($A46,'Import OffPeak'!$A$3:AL$99,33,FALSE())-VLOOKUP($A46,'Import OffPeak change'!$A$106:AL$202,33,FALSE())))</f>
        <v>0</v>
      </c>
      <c r="AH46" s="193" t="n">
        <f aca="false">IF(ISERROR(VLOOKUP($A46,'Import OffPeak'!$A$3:AM$99,34,FALSE())-VLOOKUP($A46,'Import OffPeak change'!$A$106:AM$202,34,FALSE())),0,(VLOOKUP($A46,'Import OffPeak'!$A$3:AM$99,34,FALSE())-VLOOKUP($A46,'Import OffPeak change'!$A$106:AM$202,34,FALSE())))</f>
        <v>0</v>
      </c>
      <c r="AI46" s="193" t="n">
        <f aca="false">IF(ISERROR(VLOOKUP($A46,'Import OffPeak'!$A$3:AN$99,35,FALSE())-VLOOKUP($A46,'Import OffPeak change'!$A$106:AN$202,35,FALSE())),0,(VLOOKUP($A46,'Import OffPeak'!$A$3:AN$99,35,FALSE())-VLOOKUP($A46,'Import OffPeak change'!$A$106:AN$202,35,FALSE())))</f>
        <v>0</v>
      </c>
      <c r="AJ46" s="193" t="n">
        <f aca="false">IF(ISERROR(VLOOKUP($A46,'Import OffPeak'!$A$3:AO$99,36,FALSE())-VLOOKUP($A46,'Import OffPeak change'!$A$106:AO$202,36,FALSE())),0,(VLOOKUP($A46,'Import OffPeak'!$A$3:AO$99,36,FALSE())-VLOOKUP($A46,'Import OffPeak change'!$A$106:AO$202,36,FALSE())))</f>
        <v>0</v>
      </c>
      <c r="AK46" s="193" t="n">
        <f aca="false">IF(ISERROR(VLOOKUP($A46,'Import OffPeak'!$A$3:AP$99,37,FALSE())-VLOOKUP($A46,'Import OffPeak change'!$A$106:AP$202,37,FALSE())),0,(VLOOKUP($A46,'Import OffPeak'!$A$3:AP$99,37,FALSE())-VLOOKUP($A46,'Import OffPeak change'!$A$106:AP$202,37,FALSE())))</f>
        <v>0</v>
      </c>
      <c r="AL46" s="193" t="n">
        <f aca="false">IF(ISERROR(VLOOKUP($A46,'Import OffPeak'!$A$3:AQ$99,38,FALSE())-VLOOKUP($A46,'Import OffPeak change'!$A$106:AQ$202,38,FALSE())),0,(VLOOKUP($A46,'Import OffPeak'!$A$3:AQ$99,38,FALSE())-VLOOKUP($A46,'Import OffPeak change'!$A$106:AQ$202,38,FALSE())))</f>
        <v>0</v>
      </c>
      <c r="AM46" s="193" t="n">
        <f aca="false">IF(ISERROR(VLOOKUP($A46,'Import OffPeak'!$A$3:AR$99,39,FALSE())-VLOOKUP($A46,'Import OffPeak change'!$A$106:AR$202,39,FALSE())),0,(VLOOKUP($A46,'Import OffPeak'!$A$3:AR$99,39,FALSE())-VLOOKUP($A46,'Import OffPeak change'!$A$106:AR$202,39,FALSE())))</f>
        <v>0</v>
      </c>
      <c r="AN46" s="193" t="n">
        <f aca="false">IF(ISERROR(VLOOKUP($A46,'Import OffPeak'!$A$3:AS$99,40,FALSE())-VLOOKUP($A46,'Import OffPeak change'!$A$106:AS$202,40,FALSE())),0,(VLOOKUP($A46,'Import OffPeak'!$A$3:AS$99,40,FALSE())-VLOOKUP($A46,'Import OffPeak change'!$A$106:AS$202,40,FALSE())))</f>
        <v>0</v>
      </c>
      <c r="AO46" s="193" t="n">
        <f aca="false">IF(ISERROR(VLOOKUP($A46,'Import OffPeak'!$A$3:AT$99,41,FALSE())-VLOOKUP($A46,'Import OffPeak change'!$A$106:AT$202,41,FALSE())),0,(VLOOKUP($A46,'Import OffPeak'!$A$3:AT$99,41,FALSE())-VLOOKUP($A46,'Import OffPeak change'!$A$106:AT$202,41,FALSE())))</f>
        <v>0</v>
      </c>
      <c r="AP46" s="193" t="n">
        <f aca="false">IF(ISERROR(VLOOKUP($A46,'Import OffPeak'!$A$3:AU$99,42,FALSE())-VLOOKUP($A46,'Import OffPeak change'!$A$106:AU$202,42,FALSE())),0,(VLOOKUP($A46,'Import OffPeak'!$A$3:AU$99,42,FALSE())-VLOOKUP($A46,'Import OffPeak change'!$A$106:AU$202,42,FALSE())))</f>
        <v>0</v>
      </c>
      <c r="AQ46" s="193" t="n">
        <f aca="false">IF(ISERROR(VLOOKUP($A46,'Import OffPeak'!$A$3:AV$99,43,FALSE())-VLOOKUP($A46,'Import OffPeak change'!$A$106:AV$202,43,FALSE())),0,(VLOOKUP($A46,'Import OffPeak'!$A$3:AV$99,43,FALSE())-VLOOKUP($A46,'Import OffPeak change'!$A$106:AV$202,43,FALSE())))</f>
        <v>0</v>
      </c>
      <c r="AR46" s="193" t="n">
        <f aca="false">IF(ISERROR(VLOOKUP($A46,'Import OffPeak'!$A$3:AW$99,44,FALSE())-VLOOKUP($A46,'Import OffPeak change'!$A$106:AW$202,44,FALSE())),0,(VLOOKUP($A46,'Import OffPeak'!$A$3:AW$99,44,FALSE())-VLOOKUP($A46,'Import OffPeak change'!$A$106:AW$202,44,FALSE())))</f>
        <v>0</v>
      </c>
      <c r="AS46" s="193" t="n">
        <f aca="false">IF(ISERROR(VLOOKUP($A46,'Import OffPeak'!$A$3:AX$99,45,FALSE())-VLOOKUP($A46,'Import OffPeak change'!$A$106:AX$202,45,FALSE())),0,(VLOOKUP($A46,'Import OffPeak'!$A$3:AX$99,45,FALSE())-VLOOKUP($A46,'Import OffPeak change'!$A$106:AX$202,45,FALSE())))</f>
        <v>0</v>
      </c>
      <c r="AT46" s="193" t="n">
        <f aca="false">IF(ISERROR(VLOOKUP($A46,'Import OffPeak'!$A$3:AY$99,46,FALSE())-VLOOKUP($A46,'Import OffPeak change'!$A$106:AY$202,46,FALSE())),0,(VLOOKUP($A46,'Import OffPeak'!$A$3:AY$99,46,FALSE())-VLOOKUP($A46,'Import OffPeak change'!$A$106:AY$202,46,FALSE())))</f>
        <v>0</v>
      </c>
      <c r="AU46" s="193" t="n">
        <f aca="false">IF(ISERROR(VLOOKUP($A46,'Import OffPeak'!$A$3:AZ$99,47,FALSE())-VLOOKUP($A46,'Import OffPeak change'!$A$106:AZ$202,47,FALSE())),0,(VLOOKUP($A46,'Import OffPeak'!$A$3:AZ$99,47,FALSE())-VLOOKUP($A46,'Import OffPeak change'!$A$106:AZ$202,47,FALSE())))</f>
        <v>0</v>
      </c>
      <c r="AV46" s="193" t="n">
        <f aca="false">IF(ISERROR(VLOOKUP($A46,'Import OffPeak'!$A$3:BA$99,48,FALSE())-VLOOKUP($A46,'Import OffPeak change'!$A$106:BA$202,48,FALSE())),0,(VLOOKUP($A46,'Import OffPeak'!$A$3:BA$99,48,FALSE())-VLOOKUP($A46,'Import OffPeak change'!$A$106:BA$202,48,FALSE())))</f>
        <v>0</v>
      </c>
      <c r="AW46" s="193" t="n">
        <f aca="false">IF(ISERROR(VLOOKUP($A46,'Import OffPeak'!$A$3:BB$99,49,FALSE())-VLOOKUP($A46,'Import OffPeak change'!$A$106:BB$202,49,FALSE())),0,(VLOOKUP($A46,'Import OffPeak'!$A$3:BB$99,49,FALSE())-VLOOKUP($A46,'Import OffPeak change'!$A$106:BB$202,49,FALSE())))</f>
        <v>0</v>
      </c>
      <c r="AX46" s="193" t="n">
        <f aca="false">IF(ISERROR(VLOOKUP($A46,'Import OffPeak'!$A$3:BC$99,50,FALSE())-VLOOKUP($A46,'Import OffPeak change'!$A$106:BC$202,50,FALSE())),0,(VLOOKUP($A46,'Import OffPeak'!$A$3:BC$99,50,FALSE())-VLOOKUP($A46,'Import OffPeak change'!$A$106:BC$202,50,FALSE())))</f>
        <v>0</v>
      </c>
      <c r="AY46" s="193" t="n">
        <f aca="false">IF(ISERROR(VLOOKUP($A46,'Import OffPeak'!$A$3:BD$99,51,FALSE())-VLOOKUP($A46,'Import OffPeak change'!$A$106:BD$202,51,FALSE())),0,(VLOOKUP($A46,'Import OffPeak'!$A$3:BD$99,51,FALSE())-VLOOKUP($A46,'Import OffPeak change'!$A$106:BD$202,51,FALSE())))</f>
        <v>0</v>
      </c>
      <c r="AZ46" s="193" t="n">
        <f aca="false">IF(ISERROR(VLOOKUP($A46,'Import OffPeak'!$A$3:BE$99,52,FALSE())-VLOOKUP($A46,'Import OffPeak change'!$A$106:BE$202,52,FALSE())),0,(VLOOKUP($A46,'Import OffPeak'!$A$3:BE$99,52,FALSE())-VLOOKUP($A46,'Import OffPeak change'!$A$106:BE$202,52,FALSE())))</f>
        <v>0</v>
      </c>
      <c r="BA46" s="193" t="n">
        <f aca="false">IF(ISERROR(VLOOKUP($A46,'Import OffPeak'!$A$3:BF$99,53,FALSE())-VLOOKUP($A46,'Import OffPeak change'!$A$106:BF$202,53,FALSE())),0,(VLOOKUP($A46,'Import OffPeak'!$A$3:BF$99,53,FALSE())-VLOOKUP($A46,'Import OffPeak change'!$A$106:BF$202,53,FALSE())))</f>
        <v>0</v>
      </c>
      <c r="BB46" s="193" t="n">
        <f aca="false">IF(ISERROR(VLOOKUP($A46,'Import OffPeak'!$A$3:BG$99,54,FALSE())-VLOOKUP($A46,'Import OffPeak change'!$A$106:BG$202,54,FALSE())),0,(VLOOKUP($A46,'Import OffPeak'!$A$3:BG$99,54,FALSE())-VLOOKUP($A46,'Import OffPeak change'!$A$106:BG$202,54,FALSE())))</f>
        <v>0</v>
      </c>
      <c r="BC46" s="193" t="n">
        <f aca="false">IF(ISERROR(VLOOKUP($A46,'Import OffPeak'!$A$3:BH$99,55,FALSE())-VLOOKUP($A46,'Import OffPeak change'!$A$106:BH$202,55,FALSE())),0,(VLOOKUP($A46,'Import OffPeak'!$A$3:BH$99,55,FALSE())-VLOOKUP($A46,'Import OffPeak change'!$A$106:BH$202,55,FALSE())))</f>
        <v>0</v>
      </c>
      <c r="BD46" s="193" t="n">
        <f aca="false">IF(ISERROR(VLOOKUP($A46,'Import OffPeak'!$A$3:BI$99,56,FALSE())-VLOOKUP($A46,'Import OffPeak change'!$A$106:BI$202,56,FALSE())),0,(VLOOKUP($A46,'Import OffPeak'!$A$3:BI$99,56,FALSE())-VLOOKUP($A46,'Import OffPeak change'!$A$106:BI$202,56,FALSE())))</f>
        <v>0</v>
      </c>
      <c r="BE46" s="193" t="n">
        <f aca="false">IF(ISERROR(VLOOKUP($A46,'Import OffPeak'!$A$3:BJ$99,57,FALSE())-VLOOKUP($A46,'Import OffPeak change'!$A$106:BJ$202,57,FALSE())),0,(VLOOKUP($A46,'Import OffPeak'!$A$3:BJ$99,57,FALSE())-VLOOKUP($A46,'Import OffPeak change'!$A$106:BJ$202,57,FALSE())))</f>
        <v>0</v>
      </c>
      <c r="BF46" s="193" t="n">
        <f aca="false">IF(ISERROR(VLOOKUP($A46,'Import OffPeak'!$A$3:BK$99,58,FALSE())-VLOOKUP($A46,'Import OffPeak change'!$A$106:BK$202,58,FALSE())),0,(VLOOKUP($A46,'Import OffPeak'!$A$3:BK$99,58,FALSE())-VLOOKUP($A46,'Import OffPeak change'!$A$106:BK$202,58,FALSE())))</f>
        <v>0</v>
      </c>
      <c r="BG46" s="193" t="n">
        <f aca="false">IF(ISERROR(VLOOKUP($A46,'Import OffPeak'!$A$3:BL$99,59,FALSE())-VLOOKUP($A46,'Import OffPeak change'!$A$106:BL$202,59,FALSE())),0,(VLOOKUP($A46,'Import OffPeak'!$A$3:BL$99,59,FALSE())-VLOOKUP($A46,'Import OffPeak change'!$A$106:BL$202,59,FALSE())))</f>
        <v>0</v>
      </c>
      <c r="BH46" s="193" t="n">
        <f aca="false">IF(ISERROR(VLOOKUP($A46,'Import OffPeak'!$A$3:BM$99,60,FALSE())-VLOOKUP($A46,'Import OffPeak change'!$A$106:BM$202,60,FALSE())),0,(VLOOKUP($A46,'Import OffPeak'!$A$3:BM$99,60,FALSE())-VLOOKUP($A46,'Import OffPeak change'!$A$106:BM$202,60,FALSE())))</f>
        <v>0</v>
      </c>
      <c r="BI46" s="193" t="n">
        <f aca="false">IF(ISERROR(VLOOKUP($A46,'Import OffPeak'!$A$3:BN$99,61,FALSE())-VLOOKUP($A46,'Import OffPeak change'!$A$106:BN$202,61,FALSE())),0,(VLOOKUP($A46,'Import OffPeak'!$A$3:BN$99,61,FALSE())-VLOOKUP($A46,'Import OffPeak change'!$A$106:BN$202,61,FALSE())))</f>
        <v>0</v>
      </c>
      <c r="BJ46" s="193" t="n">
        <f aca="false">IF(ISERROR(VLOOKUP($A46,'Import OffPeak'!$A$3:BO$99,62,FALSE())-VLOOKUP($A46,'Import OffPeak change'!$A$106:BO$202,62,FALSE())),0,(VLOOKUP($A46,'Import OffPeak'!$A$3:BO$99,62,FALSE())-VLOOKUP($A46,'Import OffPeak change'!$A$106:BO$202,62,FALSE())))</f>
        <v>0</v>
      </c>
      <c r="BK46" s="193" t="n">
        <f aca="false">IF(ISERROR(VLOOKUP($A46,'Import OffPeak'!$A$3:BP$99,63,FALSE())-VLOOKUP($A46,'Import OffPeak change'!$A$106:BP$202,63,FALSE())),0,(VLOOKUP($A46,'Import OffPeak'!$A$3:BP$99,63,FALSE())-VLOOKUP($A46,'Import OffPeak change'!$A$106:BP$202,63,FALSE())))</f>
        <v>0</v>
      </c>
      <c r="BL46" s="193" t="n">
        <f aca="false">IF(ISERROR(VLOOKUP($A46,'Import OffPeak'!$A$3:BQ$99,64,FALSE())-VLOOKUP($A46,'Import OffPeak change'!$A$106:BQ$202,64,FALSE())),0,(VLOOKUP($A46,'Import OffPeak'!$A$3:BQ$99,64,FALSE())-VLOOKUP($A46,'Import OffPeak change'!$A$106:BQ$202,64,FALSE())))</f>
        <v>0</v>
      </c>
      <c r="BM46" s="193" t="n">
        <f aca="false">IF(ISERROR(VLOOKUP($A46,'Import OffPeak'!$A$3:BR$99,65,FALSE())-VLOOKUP($A46,'Import OffPeak change'!$A$106:BR$202,65,FALSE())),0,(VLOOKUP($A46,'Import OffPeak'!$A$3:BR$99,65,FALSE())-VLOOKUP($A46,'Import OffPeak change'!$A$106:BR$202,65,FALSE())))</f>
        <v>0</v>
      </c>
      <c r="BN46" s="193" t="n">
        <f aca="false">IF(ISERROR(VLOOKUP($A46,'Import OffPeak'!$A$3:BS$99,66,FALSE())-VLOOKUP($A46,'Import OffPeak change'!$A$106:BS$202,66,FALSE())),0,(VLOOKUP($A46,'Import OffPeak'!$A$3:BS$99,66,FALSE())-VLOOKUP($A46,'Import OffPeak change'!$A$106:BS$202,66,FALSE())))</f>
        <v>0</v>
      </c>
      <c r="BO46" s="193" t="n">
        <f aca="false">IF(ISERROR(VLOOKUP($A46,'Import OffPeak'!$A$3:BT$99,67,FALSE())-VLOOKUP($A46,'Import OffPeak change'!$A$106:BT$202,67,FALSE())),0,(VLOOKUP($A46,'Import OffPeak'!$A$3:BT$99,67,FALSE())-VLOOKUP($A46,'Import OffPeak change'!$A$106:BT$202,67,FALSE())))</f>
        <v>0</v>
      </c>
      <c r="BP46" s="193" t="n">
        <f aca="false">IF(ISERROR(VLOOKUP($A46,'Import OffPeak'!$A$3:BU$99,68,FALSE())-VLOOKUP($A46,'Import OffPeak change'!$A$106:BU$202,68,FALSE())),0,(VLOOKUP($A46,'Import OffPeak'!$A$3:BU$99,68,FALSE())-VLOOKUP($A46,'Import OffPeak change'!$A$106:BU$202,68,FALSE())))</f>
        <v>0</v>
      </c>
      <c r="BQ46" s="193" t="n">
        <f aca="false">IF(ISERROR(VLOOKUP($A46,'Import OffPeak'!$A$3:BV$99,69,FALSE())-VLOOKUP($A46,'Import OffPeak change'!$A$106:BV$202,69,FALSE())),0,(VLOOKUP($A46,'Import OffPeak'!$A$3:BV$99,69,FALSE())-VLOOKUP($A46,'Import OffPeak change'!$A$106:BV$202,69,FALSE())))</f>
        <v>0</v>
      </c>
      <c r="BR46" s="193" t="n">
        <f aca="false">IF(ISERROR(VLOOKUP($A46,'Import OffPeak'!$A$3:BW$99,70,FALSE())-VLOOKUP($A46,'Import OffPeak change'!$A$106:BW$202,70,FALSE())),0,(VLOOKUP($A46,'Import OffPeak'!$A$3:BW$99,70,FALSE())-VLOOKUP($A46,'Import OffPeak change'!$A$106:BW$202,70,FALSE())))</f>
        <v>0</v>
      </c>
      <c r="BS46" s="193" t="n">
        <f aca="false">IF(ISERROR(VLOOKUP($A46,'Import OffPeak'!$A$3:BX$99,71,FALSE())-VLOOKUP($A46,'Import OffPeak change'!$A$106:BX$202,71,FALSE())),0,(VLOOKUP($A46,'Import OffPeak'!$A$3:BX$99,71,FALSE())-VLOOKUP($A46,'Import OffPeak change'!$A$106:BX$202,71,FALSE())))</f>
        <v>0</v>
      </c>
      <c r="BT46" s="193" t="n">
        <f aca="false">IF(ISERROR(VLOOKUP($A46,'Import OffPeak'!$A$3:BY$99,72,FALSE())-VLOOKUP($A46,'Import OffPeak change'!$A$106:BY$202,72,FALSE())),0,(VLOOKUP($A46,'Import OffPeak'!$A$3:BY$99,72,FALSE())-VLOOKUP($A46,'Import OffPeak change'!$A$106:BY$202,72,FALSE())))</f>
        <v>0</v>
      </c>
      <c r="BU46" s="193" t="n">
        <f aca="false">IF(ISERROR(VLOOKUP($A46,'Import OffPeak'!$A$3:BZ$99,73,FALSE())-VLOOKUP($A46,'Import OffPeak change'!$A$106:BZ$202,73,FALSE())),0,(VLOOKUP($A46,'Import OffPeak'!$A$3:BZ$99,73,FALSE())-VLOOKUP($A46,'Import OffPeak change'!$A$106:BZ$202,73,FALSE())))</f>
        <v>0</v>
      </c>
      <c r="BV46" s="193" t="n">
        <f aca="false">IF(ISERROR(VLOOKUP($A46,'Import OffPeak'!$A$3:CA$99,74,FALSE())-VLOOKUP($A46,'Import OffPeak change'!$A$106:CA$202,74,FALSE())),0,(VLOOKUP($A46,'Import OffPeak'!$A$3:CA$99,74,FALSE())-VLOOKUP($A46,'Import OffPeak change'!$A$106:CA$202,74,FALSE())))</f>
        <v>0</v>
      </c>
      <c r="BW46" s="193" t="n">
        <f aca="false">IF(ISERROR(VLOOKUP($A46,'Import OffPeak'!$A$3:CB$99,75,FALSE())-VLOOKUP($A46,'Import OffPeak change'!$A$106:CB$202,75,FALSE())),0,(VLOOKUP($A46,'Import OffPeak'!$A$3:CB$99,75,FALSE())-VLOOKUP($A46,'Import OffPeak change'!$A$106:CB$202,75,FALSE())))</f>
        <v>0</v>
      </c>
      <c r="BX46" s="193" t="n">
        <f aca="false">IF(ISERROR(VLOOKUP($A46,'Import OffPeak'!$A$3:CC$99,76,FALSE())-VLOOKUP($A46,'Import OffPeak change'!$A$106:CC$202,76,FALSE())),0,(VLOOKUP($A46,'Import OffPeak'!$A$3:CC$99,76,FALSE())-VLOOKUP($A46,'Import OffPeak change'!$A$106:CC$202,76,FALSE())))</f>
        <v>0</v>
      </c>
      <c r="BY46" s="193" t="n">
        <f aca="false">IF(ISERROR(VLOOKUP($A46,'Import OffPeak'!$A$3:CD$99,77,FALSE())-VLOOKUP($A46,'Import OffPeak change'!$A$106:CD$202,77,FALSE())),0,(VLOOKUP($A46,'Import OffPeak'!$A$3:CD$99,77,FALSE())-VLOOKUP($A46,'Import OffPeak change'!$A$106:CD$202,77,FALSE())))</f>
        <v>0</v>
      </c>
      <c r="BZ46" s="193" t="n">
        <f aca="false">IF(ISERROR(VLOOKUP($A46,'Import OffPeak'!$A$3:CE$99,78,FALSE())-VLOOKUP($A46,'Import OffPeak change'!$A$106:CE$202,78,FALSE())),0,(VLOOKUP($A46,'Import OffPeak'!$A$3:CE$99,78,FALSE())-VLOOKUP($A46,'Import OffPeak change'!$A$106:CE$202,78,FALSE())))</f>
        <v>0</v>
      </c>
      <c r="CA46" s="193" t="n">
        <f aca="false">IF(ISERROR(VLOOKUP($A46,'Import OffPeak'!$A$3:CF$99,79,FALSE())-VLOOKUP($A46,'Import OffPeak change'!$A$106:CF$202,79,FALSE())),0,(VLOOKUP($A46,'Import OffPeak'!$A$3:CF$99,79,FALSE())-VLOOKUP($A46,'Import OffPeak change'!$A$106:CF$202,79,FALSE())))</f>
        <v>0</v>
      </c>
      <c r="CB46" s="193" t="n">
        <f aca="false">IF(ISERROR(VLOOKUP($A46,'Import OffPeak'!$A$3:CG$99,80,FALSE())-VLOOKUP($A46,'Import OffPeak change'!$A$106:CG$202,80,FALSE())),0,(VLOOKUP($A46,'Import OffPeak'!$A$3:CG$99,80,FALSE())-VLOOKUP($A46,'Import OffPeak change'!$A$106:CG$202,80,FALSE())))</f>
        <v>0</v>
      </c>
      <c r="CC46" s="193" t="n">
        <f aca="false">IF(ISERROR(VLOOKUP($A46,'Import OffPeak'!$A$3:CH$99,81,FALSE())-VLOOKUP($A46,'Import OffPeak change'!$A$106:CH$202,81,FALSE())),0,(VLOOKUP($A46,'Import OffPeak'!$A$3:CH$99,81,FALSE())-VLOOKUP($A46,'Import OffPeak change'!$A$106:CH$202,81,FALSE())))</f>
        <v>0</v>
      </c>
      <c r="CD46" s="193" t="n">
        <f aca="false">IF(ISERROR(VLOOKUP($A46,'Import OffPeak'!$A$3:CI$99,82,FALSE())-VLOOKUP($A46,'Import OffPeak change'!$A$106:CI$202,82,FALSE())),0,(VLOOKUP($A46,'Import OffPeak'!$A$3:CI$99,82,FALSE())-VLOOKUP($A46,'Import OffPeak change'!$A$106:CI$202,82,FALSE())))</f>
        <v>0</v>
      </c>
      <c r="CE46" s="193" t="n">
        <f aca="false">IF(ISERROR(VLOOKUP($A46,'Import OffPeak'!$A$3:CJ$99,83,FALSE())-VLOOKUP($A46,'Import OffPeak change'!$A$106:CJ$202,83,FALSE())),0,(VLOOKUP($A46,'Import OffPeak'!$A$3:CJ$99,83,FALSE())-VLOOKUP($A46,'Import OffPeak change'!$A$106:CJ$202,83,FALSE())))</f>
        <v>0</v>
      </c>
      <c r="CF46" s="193" t="n">
        <f aca="false">IF(ISERROR(VLOOKUP($A46,'Import OffPeak'!$A$3:CK$99,84,FALSE())-VLOOKUP($A46,'Import OffPeak change'!$A$106:CK$202,84,FALSE())),0,(VLOOKUP($A46,'Import OffPeak'!$A$3:CK$99,84,FALSE())-VLOOKUP($A46,'Import OffPeak change'!$A$106:CK$202,84,FALSE())))</f>
        <v>0</v>
      </c>
      <c r="CG46" s="193" t="n">
        <f aca="false">IF(ISERROR(VLOOKUP($A46,'Import OffPeak'!$A$3:CL$99,85,FALSE())-VLOOKUP($A46,'Import OffPeak change'!$A$106:CL$202,85,FALSE())),0,(VLOOKUP($A46,'Import OffPeak'!$A$3:CL$99,85,FALSE())-VLOOKUP($A46,'Import OffPeak change'!$A$106:CL$202,85,FALSE())))</f>
        <v>0</v>
      </c>
      <c r="CH46" s="193" t="n">
        <f aca="false">IF(ISERROR(VLOOKUP($A46,'Import OffPeak'!$A$3:CM$99,86,FALSE())-VLOOKUP($A46,'Import OffPeak change'!$A$106:CM$202,86,FALSE())),0,(VLOOKUP($A46,'Import OffPeak'!$A$3:CM$99,86,FALSE())-VLOOKUP($A46,'Import OffPeak change'!$A$106:CM$202,86,FALSE())))</f>
        <v>0</v>
      </c>
      <c r="CI46" s="193" t="n">
        <f aca="false">IF(ISERROR(VLOOKUP($A46,'Import OffPeak'!$A$3:CN$99,87,FALSE())-VLOOKUP($A46,'Import OffPeak change'!$A$106:CN$202,87,FALSE())),0,(VLOOKUP($A46,'Import OffPeak'!$A$3:CN$99,87,FALSE())-VLOOKUP($A46,'Import OffPeak change'!$A$106:CN$202,87,FALSE())))</f>
        <v>0</v>
      </c>
      <c r="CJ46" s="193" t="n">
        <f aca="false">IF(ISERROR(VLOOKUP($A46,'Import OffPeak'!$A$3:CO$99,88,FALSE())-VLOOKUP($A46,'Import OffPeak change'!$A$106:CO$202,88,FALSE())),0,(VLOOKUP($A46,'Import OffPeak'!$A$3:CO$99,88,FALSE())-VLOOKUP($A46,'Import OffPeak change'!$A$106:CO$202,88,FALSE())))</f>
        <v>0</v>
      </c>
      <c r="CK46" s="193" t="n">
        <f aca="false">IF(ISERROR(VLOOKUP($A46,'Import OffPeak'!$A$3:CP$99,89,FALSE())-VLOOKUP($A46,'Import OffPeak change'!$A$106:CP$202,89,FALSE())),0,(VLOOKUP($A46,'Import OffPeak'!$A$3:CP$99,89,FALSE())-VLOOKUP($A46,'Import OffPeak change'!$A$106:CP$202,89,FALSE())))</f>
        <v>0</v>
      </c>
      <c r="CL46" s="193" t="n">
        <f aca="false">IF(ISERROR(VLOOKUP($A46,'Import OffPeak'!$A$3:CQ$99,90,FALSE())-VLOOKUP($A46,'Import OffPeak change'!$A$106:CQ$202,90,FALSE())),0,(VLOOKUP($A46,'Import OffPeak'!$A$3:CQ$99,90,FALSE())-VLOOKUP($A46,'Import OffPeak change'!$A$106:CQ$202,90,FALSE())))</f>
        <v>0</v>
      </c>
      <c r="CM46" s="193" t="n">
        <f aca="false">IF(ISERROR(VLOOKUP($A46,'Import OffPeak'!$A$3:CR$99,91,FALSE())-VLOOKUP($A46,'Import OffPeak change'!$A$106:CR$202,91,FALSE())),0,(VLOOKUP($A46,'Import OffPeak'!$A$3:CR$99,91,FALSE())-VLOOKUP($A46,'Import OffPeak change'!$A$106:CR$202,91,FALSE())))</f>
        <v>0</v>
      </c>
      <c r="CN46" s="193" t="n">
        <f aca="false">IF(ISERROR(VLOOKUP($A46,'Import OffPeak'!$A$3:CS$99,92,FALSE())-VLOOKUP($A46,'Import OffPeak change'!$A$106:CS$202,92,FALSE())),0,(VLOOKUP($A46,'Import OffPeak'!$A$3:CS$99,92,FALSE())-VLOOKUP($A46,'Import OffPeak change'!$A$106:CS$202,92,FALSE())))</f>
        <v>0</v>
      </c>
      <c r="CO46" s="193" t="n">
        <f aca="false">IF(ISERROR(VLOOKUP($A46,'Import OffPeak'!$A$3:CT$99,93,FALSE())-VLOOKUP($A46,'Import OffPeak change'!$A$106:CT$202,93,FALSE())),0,(VLOOKUP($A46,'Import OffPeak'!$A$3:CT$99,93,FALSE())-VLOOKUP($A46,'Import OffPeak change'!$A$106:CT$202,93,FALSE())))</f>
        <v>0</v>
      </c>
      <c r="CP46" s="193" t="n">
        <f aca="false">IF(ISERROR(VLOOKUP($A46,'Import OffPeak'!$A$3:CU$99,94,FALSE())-VLOOKUP($A46,'Import OffPeak change'!$A$106:CU$202,94,FALSE())),0,(VLOOKUP($A46,'Import OffPeak'!$A$3:CU$99,94,FALSE())-VLOOKUP($A46,'Import OffPeak change'!$A$106:CU$202,94,FALSE())))</f>
        <v>0</v>
      </c>
      <c r="CQ46" s="193" t="n">
        <f aca="false">IF(ISERROR(VLOOKUP($A46,'Import OffPeak'!$A$3:CV$99,95,FALSE())-VLOOKUP($A46,'Import OffPeak change'!$A$106:CV$202,95,FALSE())),0,(VLOOKUP($A46,'Import OffPeak'!$A$3:CV$99,95,FALSE())-VLOOKUP($A46,'Import OffPeak change'!$A$106:CV$202,95,FALSE())))</f>
        <v>0</v>
      </c>
      <c r="CR46" s="193" t="n">
        <f aca="false">IF(ISERROR(VLOOKUP($A46,'Import OffPeak'!$A$3:CW$99,96,FALSE())-VLOOKUP($A46,'Import OffPeak change'!$A$106:CW$202,96,FALSE())),0,(VLOOKUP($A46,'Import OffPeak'!$A$3:CW$99,96,FALSE())-VLOOKUP($A46,'Import OffPeak change'!$A$106:CW$202,96,FALSE())))</f>
        <v>0</v>
      </c>
      <c r="CS46" s="193" t="n">
        <f aca="false">IF(ISERROR(VLOOKUP($A46,'Import OffPeak'!$A$3:CX$99,97,FALSE())-VLOOKUP($A46,'Import OffPeak change'!$A$106:CX$202,97,FALSE())),0,(VLOOKUP($A46,'Import OffPeak'!$A$3:CX$99,97,FALSE())-VLOOKUP($A46,'Import OffPeak change'!$A$106:CX$202,97,FALSE())))</f>
        <v>0</v>
      </c>
      <c r="CT46" s="193" t="n">
        <f aca="false">IF(ISERROR(VLOOKUP($A46,'Import OffPeak'!$A$3:CY$99,98,FALSE())-VLOOKUP($A46,'Import OffPeak change'!$A$106:CY$202,98,FALSE())),0,(VLOOKUP($A46,'Import OffPeak'!$A$3:CY$99,98,FALSE())-VLOOKUP($A46,'Import OffPeak change'!$A$106:CY$202,98,FALSE())))</f>
        <v>0</v>
      </c>
      <c r="CU46" s="193" t="n">
        <f aca="false">IF(ISERROR(VLOOKUP($A46,'Import OffPeak'!$A$3:CZ$99,99,FALSE())-VLOOKUP($A46,'Import OffPeak change'!$A$106:CZ$202,99,FALSE())),0,(VLOOKUP($A46,'Import OffPeak'!$A$3:CZ$99,99,FALSE())-VLOOKUP($A46,'Import OffPeak change'!$A$106:CZ$202,99,FALSE())))</f>
        <v>0</v>
      </c>
      <c r="CV46" s="193" t="n">
        <f aca="false">IF(ISERROR(VLOOKUP($A46,'Import OffPeak'!$A$3:DA$99,100,FALSE())-VLOOKUP($A46,'Import OffPeak change'!$A$106:DA$202,100,FALSE())),0,(VLOOKUP($A46,'Import OffPeak'!$A$3:DA$99,100,FALSE())-VLOOKUP($A46,'Import OffPeak change'!$A$106:DA$202,100,FALSE())))</f>
        <v>0</v>
      </c>
      <c r="CW46" s="193" t="n">
        <f aca="false">IF(ISERROR(VLOOKUP($A46,'Import OffPeak'!$A$3:DB$99,101,FALSE())-VLOOKUP($A46,'Import OffPeak change'!$A$106:DB$202,101,FALSE())),0,(VLOOKUP($A46,'Import OffPeak'!$A$3:DB$99,101,FALSE())-VLOOKUP($A46,'Import OffPeak change'!$A$106:DB$202,101,FALSE())))</f>
        <v>0</v>
      </c>
      <c r="CX46" s="193" t="n">
        <f aca="false">IF(ISERROR(VLOOKUP($A46,'Import OffPeak'!$A$3:DC$99,102,FALSE())-VLOOKUP($A46,'Import OffPeak change'!$A$106:DC$202,102,FALSE())),0,(VLOOKUP($A46,'Import OffPeak'!$A$3:DC$99,102,FALSE())-VLOOKUP($A46,'Import OffPeak change'!$A$106:DC$202,102,FALSE())))</f>
        <v>0</v>
      </c>
      <c r="CY46" s="193" t="n">
        <f aca="false">IF(ISERROR(VLOOKUP($A46,'Import OffPeak'!$A$3:DD$99,103,FALSE())-VLOOKUP($A46,'Import OffPeak change'!$A$106:DD$202,103,FALSE())),0,(VLOOKUP($A46,'Import OffPeak'!$A$3:DD$99,103,FALSE())-VLOOKUP($A46,'Import OffPeak change'!$A$106:DD$202,103,FALSE())))</f>
        <v>0</v>
      </c>
      <c r="CZ46" s="193" t="n">
        <f aca="false">IF(ISERROR(VLOOKUP($A46,'Import OffPeak'!$A$3:DE$99,104,FALSE())-VLOOKUP($A46,'Import OffPeak change'!$A$106:DE$202,104,FALSE())),0,(VLOOKUP($A46,'Import OffPeak'!$A$3:DE$99,104,FALSE())-VLOOKUP($A46,'Import OffPeak change'!$A$106:DE$202,104,FALSE())))</f>
        <v>0</v>
      </c>
      <c r="DA46" s="193" t="n">
        <f aca="false">IF(ISERROR(VLOOKUP($A46,'Import OffPeak'!$A$3:DF$99,105,FALSE())-VLOOKUP($A46,'Import OffPeak change'!$A$106:DF$202,105,FALSE())),0,(VLOOKUP($A46,'Import OffPeak'!$A$3:DF$99,105,FALSE())-VLOOKUP($A46,'Import OffPeak change'!$A$106:DF$202,105,FALSE())))</f>
        <v>0</v>
      </c>
      <c r="DB46" s="193" t="n">
        <f aca="false">IF(ISERROR(VLOOKUP($A46,'Import OffPeak'!$A$3:DG$99,106,FALSE())-VLOOKUP($A46,'Import OffPeak change'!$A$106:DG$202,106,FALSE())),0,(VLOOKUP($A46,'Import OffPeak'!$A$3:DG$99,106,FALSE())-VLOOKUP($A46,'Import OffPeak change'!$A$106:DG$202,106,FALSE())))</f>
        <v>0</v>
      </c>
      <c r="DC46" s="193" t="n">
        <f aca="false">IF(ISERROR(VLOOKUP($A46,'Import OffPeak'!$A$3:DH$99,107,FALSE())-VLOOKUP($A46,'Import OffPeak change'!$A$106:DH$202,107,FALSE())),0,(VLOOKUP($A46,'Import OffPeak'!$A$3:DH$99,107,FALSE())-VLOOKUP($A46,'Import OffPeak change'!$A$106:DH$202,107,FALSE())))</f>
        <v>0</v>
      </c>
      <c r="DD46" s="193" t="n">
        <f aca="false">IF(ISERROR(VLOOKUP($A46,'Import OffPeak'!$A$3:DI$99,108,FALSE())-VLOOKUP($A46,'Import OffPeak change'!$A$106:DI$202,108,FALSE())),0,(VLOOKUP($A46,'Import OffPeak'!$A$3:DI$99,108,FALSE())-VLOOKUP($A46,'Import OffPeak change'!$A$106:DI$202,108,FALSE())))</f>
        <v>0</v>
      </c>
      <c r="DE46" s="193" t="n">
        <f aca="false">IF(ISERROR(VLOOKUP($A46,'Import OffPeak'!$A$3:DJ$99,109,FALSE())-VLOOKUP($A46,'Import OffPeak change'!$A$106:DJ$202,109,FALSE())),0,(VLOOKUP($A46,'Import OffPeak'!$A$3:DJ$99,109,FALSE())-VLOOKUP($A46,'Import OffPeak change'!$A$106:DJ$202,109,FALSE())))</f>
        <v>0</v>
      </c>
      <c r="DF46" s="193" t="n">
        <f aca="false">IF(ISERROR(VLOOKUP($A46,'Import OffPeak'!$A$3:DK$99,110,FALSE())-VLOOKUP($A46,'Import OffPeak change'!$A$106:DK$202,110,FALSE())),0,(VLOOKUP($A46,'Import OffPeak'!$A$3:DK$99,110,FALSE())-VLOOKUP($A46,'Import OffPeak change'!$A$106:DK$202,110,FALSE())))</f>
        <v>0</v>
      </c>
      <c r="DG46" s="193" t="n">
        <f aca="false">IF(ISERROR(VLOOKUP($A46,'Import OffPeak'!$A$3:DL$99,111,FALSE())-VLOOKUP($A46,'Import OffPeak change'!$A$106:DL$202,111,FALSE())),0,(VLOOKUP($A46,'Import OffPeak'!$A$3:DL$99,111,FALSE())-VLOOKUP($A46,'Import OffPeak change'!$A$106:DL$202,111,FALSE())))</f>
        <v>0</v>
      </c>
      <c r="DH46" s="193" t="n">
        <f aca="false">IF(ISERROR(VLOOKUP($A46,'Import OffPeak'!$A$3:DM$99,112,FALSE())-VLOOKUP($A46,'Import OffPeak change'!$A$106:DM$202,112,FALSE())),0,(VLOOKUP($A46,'Import OffPeak'!$A$3:DM$99,112,FALSE())-VLOOKUP($A46,'Import OffPeak change'!$A$106:DM$202,112,FALSE())))</f>
        <v>0</v>
      </c>
      <c r="DI46" s="193" t="n">
        <f aca="false">IF(ISERROR(VLOOKUP($A46,'Import OffPeak'!$A$3:DN$99,113,FALSE())-VLOOKUP($A46,'Import OffPeak change'!$A$106:DN$202,113,FALSE())),0,(VLOOKUP($A46,'Import OffPeak'!$A$3:DN$99,113,FALSE())-VLOOKUP($A46,'Import OffPeak change'!$A$106:DN$202,113,FALSE())))</f>
        <v>0</v>
      </c>
      <c r="DJ46" s="193" t="n">
        <f aca="false">IF(ISERROR(VLOOKUP($A46,'Import OffPeak'!$A$3:DO$99,114,FALSE())-VLOOKUP($A46,'Import OffPeak change'!$A$106:DO$202,114,FALSE())),0,(VLOOKUP($A46,'Import OffPeak'!$A$3:DO$99,114,FALSE())-VLOOKUP($A46,'Import OffPeak change'!$A$106:DO$202,114,FALSE())))</f>
        <v>0</v>
      </c>
      <c r="DK46" s="193" t="n">
        <f aca="false">IF(ISERROR(VLOOKUP($A46,'Import OffPeak'!$A$3:DP$99,115,FALSE())-VLOOKUP($A46,'Import OffPeak change'!$A$106:DP$202,115,FALSE())),0,(VLOOKUP($A46,'Import OffPeak'!$A$3:DP$99,115,FALSE())-VLOOKUP($A46,'Import OffPeak change'!$A$106:DP$202,115,FALSE())))</f>
        <v>0</v>
      </c>
      <c r="DL46" s="193" t="n">
        <f aca="false">IF(ISERROR(VLOOKUP($A46,'Import OffPeak'!$A$3:DQ$99,116,FALSE())-VLOOKUP($A46,'Import OffPeak change'!$A$106:DQ$202,116,FALSE())),0,(VLOOKUP($A46,'Import OffPeak'!$A$3:DQ$99,116,FALSE())-VLOOKUP($A46,'Import OffPeak change'!$A$106:DQ$202,116,FALSE())))</f>
        <v>0</v>
      </c>
      <c r="DM46" s="193" t="n">
        <f aca="false">IF(ISERROR(VLOOKUP($A46,'Import OffPeak'!$A$3:DR$99,117,FALSE())-VLOOKUP($A46,'Import OffPeak change'!$A$106:DR$202,117,FALSE())),0,(VLOOKUP($A46,'Import OffPeak'!$A$3:DR$99,117,FALSE())-VLOOKUP($A46,'Import OffPeak change'!$A$106:DR$202,117,FALSE())))</f>
        <v>0</v>
      </c>
      <c r="DN46" s="193" t="n">
        <f aca="false">IF(ISERROR(VLOOKUP($A46,'Import OffPeak'!$A$3:DS$99,118,FALSE())-VLOOKUP($A46,'Import OffPeak change'!$A$106:DS$202,118,FALSE())),0,(VLOOKUP($A46,'Import OffPeak'!$A$3:DS$99,118,FALSE())-VLOOKUP($A46,'Import OffPeak change'!$A$106:DS$202,118,FALSE())))</f>
        <v>0</v>
      </c>
      <c r="DO46" s="193" t="n">
        <f aca="false">IF(ISERROR(VLOOKUP($A46,'Import OffPeak'!$A$3:DT$99,119,FALSE())-VLOOKUP($A46,'Import OffPeak change'!$A$106:DT$202,119,FALSE())),0,(VLOOKUP($A46,'Import OffPeak'!$A$3:DT$99,119,FALSE())-VLOOKUP($A46,'Import OffPeak change'!$A$106:DT$202,119,FALSE())))</f>
        <v>0</v>
      </c>
      <c r="DP46" s="193" t="n">
        <f aca="false">IF(ISERROR(VLOOKUP($A46,'Import OffPeak'!$A$3:DU$99,120,FALSE())-VLOOKUP($A46,'Import OffPeak change'!$A$106:DU$202,120,FALSE())),0,(VLOOKUP($A46,'Import OffPeak'!$A$3:DU$99,120,FALSE())-VLOOKUP($A46,'Import OffPeak change'!$A$106:DU$202,120,FALSE())))</f>
        <v>0</v>
      </c>
      <c r="DQ46" s="193" t="n">
        <f aca="false">IF(ISERROR(VLOOKUP($A46,'Import OffPeak'!$A$3:DV$99,121,FALSE())-VLOOKUP($A46,'Import OffPeak change'!$A$106:DV$202,121,FALSE())),0,(VLOOKUP($A46,'Import OffPeak'!$A$3:DV$99,121,FALSE())-VLOOKUP($A46,'Import OffPeak change'!$A$106:DV$202,121,FALSE())))</f>
        <v>0</v>
      </c>
      <c r="DR46" s="193" t="n">
        <f aca="false">IF(ISERROR(VLOOKUP($A46,'Import OffPeak'!$A$3:DW$99,122,FALSE())-VLOOKUP($A46,'Import OffPeak change'!$A$106:DW$202,122,FALSE())),0,(VLOOKUP($A46,'Import OffPeak'!$A$3:DW$99,122,FALSE())-VLOOKUP($A46,'Import OffPeak change'!$A$106:DW$202,122,FALSE())))</f>
        <v>0</v>
      </c>
      <c r="DS46" s="193" t="n">
        <f aca="false">IF(ISERROR(VLOOKUP($A46,'Import OffPeak'!$A$3:DX$99,123,FALSE())-VLOOKUP($A46,'Import OffPeak change'!$A$106:DX$202,123,FALSE())),0,(VLOOKUP($A46,'Import OffPeak'!$A$3:DX$99,123,FALSE())-VLOOKUP($A46,'Import OffPeak change'!$A$106:DX$202,123,FALSE())))</f>
        <v>0</v>
      </c>
      <c r="DT46" s="193" t="n">
        <f aca="false">IF(ISERROR(VLOOKUP($A46,'Import OffPeak'!$A$3:DY$99,124,FALSE())-VLOOKUP($A46,'Import OffPeak change'!$A$106:DY$202,124,FALSE())),0,(VLOOKUP($A46,'Import OffPeak'!$A$3:DY$99,124,FALSE())-VLOOKUP($A46,'Import OffPeak change'!$A$106:DY$202,124,FALSE())))</f>
        <v>0</v>
      </c>
      <c r="DU46" s="193" t="n">
        <f aca="false">IF(ISERROR(VLOOKUP($A46,'Import OffPeak'!$A$3:DZ$99,125,FALSE())-VLOOKUP($A46,'Import OffPeak change'!$A$106:DZ$202,125,FALSE())),0,(VLOOKUP($A46,'Import OffPeak'!$A$3:DZ$99,125,FALSE())-VLOOKUP($A46,'Import OffPeak change'!$A$106:DZ$202,125,FALSE())))</f>
        <v>0</v>
      </c>
      <c r="DV46" s="193" t="n">
        <f aca="false">IF(ISERROR(VLOOKUP($A46,'Import OffPeak'!$A$3:EA$99,126,FALSE())-VLOOKUP($A46,'Import OffPeak change'!$A$106:EA$202,126,FALSE())),0,(VLOOKUP($A46,'Import OffPeak'!$A$3:EA$99,126,FALSE())-VLOOKUP($A46,'Import OffPeak change'!$A$106:EA$202,126,FALSE())))</f>
        <v>0</v>
      </c>
      <c r="DW46" s="193" t="n">
        <f aca="false">IF(ISERROR(VLOOKUP($A46,'Import OffPeak'!$A$3:EB$99,127,FALSE())-VLOOKUP($A46,'Import OffPeak change'!$A$106:EB$202,127,FALSE())),0,(VLOOKUP($A46,'Import OffPeak'!$A$3:EB$99,127,FALSE())-VLOOKUP($A46,'Import OffPeak change'!$A$106:EB$202,127,FALSE())))</f>
        <v>0</v>
      </c>
      <c r="DX46" s="193" t="n">
        <f aca="false">IF(ISERROR(VLOOKUP($A46,'Import OffPeak'!$A$3:EC$99,128,FALSE())-VLOOKUP($A46,'Import OffPeak change'!$A$106:EC$202,128,FALSE())),0,(VLOOKUP($A46,'Import OffPeak'!$A$3:EC$99,128,FALSE())-VLOOKUP($A46,'Import OffPeak change'!$A$106:EC$202,128,FALSE())))</f>
        <v>0</v>
      </c>
      <c r="DY46" s="193" t="n">
        <f aca="false">IF(ISERROR(VLOOKUP($A46,'Import OffPeak'!$A$3:ED$99,129,FALSE())-VLOOKUP($A46,'Import OffPeak change'!$A$106:ED$202,129,FALSE())),0,(VLOOKUP($A46,'Import OffPeak'!$A$3:ED$99,129,FALSE())-VLOOKUP($A46,'Import OffPeak change'!$A$106:ED$202,129,FALSE())))</f>
        <v>0</v>
      </c>
      <c r="DZ46" s="193" t="n">
        <f aca="false">IF(ISERROR(VLOOKUP($A46,'Import OffPeak'!$A$3:EE$99,130,FALSE())-VLOOKUP($A46,'Import OffPeak change'!$A$106:EE$202,130,FALSE())),0,(VLOOKUP($A46,'Import OffPeak'!$A$3:EE$99,130,FALSE())-VLOOKUP($A46,'Import OffPeak change'!$A$106:EE$202,130,FALSE())))</f>
        <v>0</v>
      </c>
      <c r="EA46" s="193" t="n">
        <f aca="false">IF(ISERROR(VLOOKUP($A46,'Import OffPeak'!$A$3:EF$99,131,FALSE())-VLOOKUP($A46,'Import OffPeak change'!$A$106:EF$202,131,FALSE())),0,(VLOOKUP($A46,'Import OffPeak'!$A$3:EF$99,131,FALSE())-VLOOKUP($A46,'Import OffPeak change'!$A$106:EF$202,131,FALSE())))</f>
        <v>0</v>
      </c>
      <c r="EB46" s="193" t="n">
        <f aca="false">IF(ISERROR(VLOOKUP($A46,'Import OffPeak'!$A$3:EG$99,132,FALSE())-VLOOKUP($A46,'Import OffPeak change'!$A$106:EG$202,132,FALSE())),0,(VLOOKUP($A46,'Import OffPeak'!$A$3:EG$99,132,FALSE())-VLOOKUP($A46,'Import OffPeak change'!$A$106:EG$202,132,FALSE())))</f>
        <v>0</v>
      </c>
      <c r="EC46" s="193" t="n">
        <f aca="false">IF(ISERROR(VLOOKUP($A46,'Import OffPeak'!$A$3:EH$99,133,FALSE())-VLOOKUP($A46,'Import OffPeak change'!$A$106:EH$202,133,FALSE())),0,(VLOOKUP($A46,'Import OffPeak'!$A$3:EH$99,133,FALSE())-VLOOKUP($A46,'Import OffPeak change'!$A$106:EH$202,133,FALSE())))</f>
        <v>0</v>
      </c>
      <c r="ED46" s="193" t="n">
        <f aca="false">IF(ISERROR(VLOOKUP($A46,'Import OffPeak'!$A$3:EI$99,134,FALSE())-VLOOKUP($A46,'Import OffPeak change'!$A$106:EI$202,134,FALSE())),0,(VLOOKUP($A46,'Import OffPeak'!$A$3:EI$99,134,FALSE())-VLOOKUP($A46,'Import OffPeak change'!$A$106:EI$202,134,FALSE())))</f>
        <v>0</v>
      </c>
      <c r="EE46" s="193" t="n">
        <f aca="false">IF(ISERROR(VLOOKUP($A46,'Import OffPeak'!$A$3:EJ$99,135,FALSE())-VLOOKUP($A46,'Import OffPeak change'!$A$106:EJ$202,135,FALSE())),0,(VLOOKUP($A46,'Import OffPeak'!$A$3:EJ$99,135,FALSE())-VLOOKUP($A46,'Import OffPeak change'!$A$106:EJ$202,135,FALSE())))</f>
        <v>0</v>
      </c>
      <c r="EF46" s="193" t="n">
        <f aca="false">IF(ISERROR(VLOOKUP($A46,'Import OffPeak'!$A$3:EK$99,136,FALSE())-VLOOKUP($A46,'Import OffPeak change'!$A$106:EK$202,136,FALSE())),0,(VLOOKUP($A46,'Import OffPeak'!$A$3:EK$99,136,FALSE())-VLOOKUP($A46,'Import OffPeak change'!$A$106:EK$202,136,FALSE())))</f>
        <v>0</v>
      </c>
      <c r="EG46" s="193" t="n">
        <f aca="false">IF(ISERROR(VLOOKUP($A46,'Import OffPeak'!$A$3:EL$99,137,FALSE())-VLOOKUP($A46,'Import OffPeak change'!$A$106:EL$202,137,FALSE())),0,(VLOOKUP($A46,'Import OffPeak'!$A$3:EL$99,137,FALSE())-VLOOKUP($A46,'Import OffPeak change'!$A$106:EL$202,137,FALSE())))</f>
        <v>0</v>
      </c>
      <c r="EH46" s="193" t="n">
        <f aca="false">IF(ISERROR(VLOOKUP($A46,'Import OffPeak'!$A$3:EM$99,138,FALSE())-VLOOKUP($A46,'Import OffPeak change'!$A$106:EM$202,138,FALSE())),0,(VLOOKUP($A46,'Import OffPeak'!$A$3:EM$99,138,FALSE())-VLOOKUP($A46,'Import OffPeak change'!$A$106:EM$202,138,FALSE())))</f>
        <v>0</v>
      </c>
      <c r="EI46" s="193" t="n">
        <f aca="false">IF(ISERROR(VLOOKUP($A46,'Import OffPeak'!$A$3:EN$99,139,FALSE())-VLOOKUP($A46,'Import OffPeak change'!$A$106:EN$202,139,FALSE())),0,(VLOOKUP($A46,'Import OffPeak'!$A$3:EN$99,139,FALSE())-VLOOKUP($A46,'Import OffPeak change'!$A$106:EN$202,139,FALSE())))</f>
        <v>0</v>
      </c>
      <c r="EJ46" s="193" t="n">
        <f aca="false">IF(ISERROR(VLOOKUP($A46,'Import OffPeak'!$A$3:EO$99,140,FALSE())-VLOOKUP($A46,'Import OffPeak change'!$A$106:EO$202,140,FALSE())),0,(VLOOKUP($A46,'Import OffPeak'!$A$3:EO$99,140,FALSE())-VLOOKUP($A46,'Import OffPeak change'!$A$106:EO$202,140,FALSE())))</f>
        <v>0</v>
      </c>
      <c r="EK46" s="193" t="n">
        <f aca="false">IF(ISERROR(VLOOKUP($A46,'Import OffPeak'!$A$3:EP$99,141,FALSE())-VLOOKUP($A46,'Import OffPeak change'!$A$106:EP$202,141,FALSE())),0,(VLOOKUP($A46,'Import OffPeak'!$A$3:EP$99,141,FALSE())-VLOOKUP($A46,'Import OffPeak change'!$A$106:EP$202,141,FALSE())))</f>
        <v>0</v>
      </c>
      <c r="EL46" s="193" t="n">
        <f aca="false">IF(ISERROR(VLOOKUP($A46,'Import OffPeak'!$A$3:EQ$99,142,FALSE())-VLOOKUP($A46,'Import OffPeak change'!$A$106:EQ$202,142,FALSE())),0,(VLOOKUP($A46,'Import OffPeak'!$A$3:EQ$99,142,FALSE())-VLOOKUP($A46,'Import OffPeak change'!$A$106:EQ$202,142,FALSE())))</f>
        <v>0</v>
      </c>
      <c r="EM46" s="193" t="n">
        <f aca="false">IF(ISERROR(VLOOKUP($A46,'Import OffPeak'!$A$3:ER$99,143,FALSE())-VLOOKUP($A46,'Import OffPeak change'!$A$106:ER$202,143,FALSE())),0,(VLOOKUP($A46,'Import OffPeak'!$A$3:ER$99,143,FALSE())-VLOOKUP($A46,'Import OffPeak change'!$A$106:ER$202,143,FALSE())))</f>
        <v>0</v>
      </c>
      <c r="EN46" s="193" t="n">
        <f aca="false">IF(ISERROR(VLOOKUP($A46,'Import OffPeak'!$A$3:ES$99,144,FALSE())-VLOOKUP($A46,'Import OffPeak change'!$A$106:ES$202,144,FALSE())),0,(VLOOKUP($A46,'Import OffPeak'!$A$3:ES$99,144,FALSE())-VLOOKUP($A46,'Import OffPeak change'!$A$106:ES$202,144,FALSE())))</f>
        <v>0</v>
      </c>
      <c r="EO46" s="193" t="n">
        <f aca="false">IF(ISERROR(VLOOKUP($A46,'Import OffPeak'!$A$3:ET$99,145,FALSE())-VLOOKUP($A46,'Import OffPeak change'!$A$106:ET$202,145,FALSE())),0,(VLOOKUP($A46,'Import OffPeak'!$A$3:ET$99,145,FALSE())-VLOOKUP($A46,'Import OffPeak change'!$A$106:ET$202,145,FALSE())))</f>
        <v>0</v>
      </c>
      <c r="EP46" s="193" t="n">
        <f aca="false">IF(ISERROR(VLOOKUP($A46,'Import OffPeak'!$A$3:EU$99,146,FALSE())-VLOOKUP($A46,'Import OffPeak change'!$A$106:EU$202,146,FALSE())),0,(VLOOKUP($A46,'Import OffPeak'!$A$3:EU$99,146,FALSE())-VLOOKUP($A46,'Import OffPeak change'!$A$106:EU$202,146,FALSE())))</f>
        <v>0</v>
      </c>
      <c r="EQ46" s="193" t="n">
        <f aca="false">IF(ISERROR(VLOOKUP($A46,'Import OffPeak'!$A$3:EV$99,147,FALSE())-VLOOKUP($A46,'Import OffPeak change'!$A$106:EV$202,147,FALSE())),0,(VLOOKUP($A46,'Import OffPeak'!$A$3:EV$99,147,FALSE())-VLOOKUP($A46,'Import OffPeak change'!$A$106:EV$202,147,FALSE())))</f>
        <v>0</v>
      </c>
      <c r="ER46" s="193" t="n">
        <f aca="false">IF(ISERROR(VLOOKUP($A46,'Import OffPeak'!$A$3:EW$99,148,FALSE())-VLOOKUP($A46,'Import OffPeak change'!$A$106:EW$202,148,FALSE())),0,(VLOOKUP($A46,'Import OffPeak'!$A$3:EW$99,148,FALSE())-VLOOKUP($A46,'Import OffPeak change'!$A$106:EW$202,148,FALSE())))</f>
        <v>0</v>
      </c>
      <c r="ES46" s="193" t="n">
        <f aca="false">IF(ISERROR(VLOOKUP($A46,'Import OffPeak'!$A$3:EX$99,149,FALSE())-VLOOKUP($A46,'Import OffPeak change'!$A$106:EX$202,149,FALSE())),0,(VLOOKUP($A46,'Import OffPeak'!$A$3:EX$99,149,FALSE())-VLOOKUP($A46,'Import OffPeak change'!$A$106:EX$202,149,FALSE())))</f>
        <v>0</v>
      </c>
      <c r="ET46" s="193" t="n">
        <f aca="false">IF(ISERROR(VLOOKUP($A46,'Import OffPeak'!$A$3:EY$99,150,FALSE())-VLOOKUP($A46,'Import OffPeak change'!$A$106:EY$202,150,FALSE())),0,(VLOOKUP($A46,'Import OffPeak'!$A$3:EY$99,150,FALSE())-VLOOKUP($A46,'Import OffPeak change'!$A$106:EY$202,150,FALSE())))</f>
        <v>0</v>
      </c>
      <c r="EU46" s="193" t="n">
        <f aca="false">IF(ISERROR(VLOOKUP($A46,'Import OffPeak'!$A$3:EZ$99,151,FALSE())-VLOOKUP($A46,'Import OffPeak change'!$A$106:EZ$202,151,FALSE())),0,(VLOOKUP($A46,'Import OffPeak'!$A$3:EZ$99,151,FALSE())-VLOOKUP($A46,'Import OffPeak change'!$A$106:EZ$202,151,FALSE())))</f>
        <v>0</v>
      </c>
      <c r="EV46" s="193" t="n">
        <f aca="false">IF(ISERROR(VLOOKUP($A46,'Import OffPeak'!$A$3:FA$99,152,FALSE())-VLOOKUP($A46,'Import OffPeak change'!$A$106:FA$202,152,FALSE())),0,(VLOOKUP($A46,'Import OffPeak'!$A$3:FA$99,152,FALSE())-VLOOKUP($A46,'Import OffPeak change'!$A$106:FA$202,152,FALSE())))</f>
        <v>0</v>
      </c>
      <c r="EW46" s="193" t="n">
        <f aca="false">IF(ISERROR(VLOOKUP($A46,'Import OffPeak'!$A$3:FB$99,153,FALSE())-VLOOKUP($A46,'Import OffPeak change'!$A$106:FB$202,153,FALSE())),0,(VLOOKUP($A46,'Import OffPeak'!$A$3:FB$99,153,FALSE())-VLOOKUP($A46,'Import OffPeak change'!$A$106:FB$202,153,FALSE())))</f>
        <v>0</v>
      </c>
      <c r="EX46" s="193" t="n">
        <f aca="false">IF(ISERROR(VLOOKUP($A46,'Import OffPeak'!$A$3:FC$99,154,FALSE())-VLOOKUP($A46,'Import OffPeak change'!$A$106:FC$202,154,FALSE())),0,(VLOOKUP($A46,'Import OffPeak'!$A$3:FC$99,154,FALSE())-VLOOKUP($A46,'Import OffPeak change'!$A$106:FC$202,154,FALSE())))</f>
        <v>0</v>
      </c>
      <c r="EY46" s="193" t="n">
        <f aca="false">IF(ISERROR(VLOOKUP($A46,'Import OffPeak'!$A$3:FD$99,155,FALSE())-VLOOKUP($A46,'Import OffPeak change'!$A$106:FD$202,155,FALSE())),0,(VLOOKUP($A46,'Import OffPeak'!$A$3:FD$99,155,FALSE())-VLOOKUP($A46,'Import OffPeak change'!$A$106:FD$202,155,FALSE())))</f>
        <v>0</v>
      </c>
      <c r="EZ46" s="193" t="n">
        <f aca="false">IF(ISERROR(VLOOKUP($A46,'Import OffPeak'!$A$3:FE$99,156,FALSE())-VLOOKUP($A46,'Import OffPeak change'!$A$106:FE$202,156,FALSE())),0,(VLOOKUP($A46,'Import OffPeak'!$A$3:FE$99,156,FALSE())-VLOOKUP($A46,'Import OffPeak change'!$A$106:FE$202,156,FALSE())))</f>
        <v>0</v>
      </c>
      <c r="FA46" s="193" t="n">
        <f aca="false">IF(ISERROR(VLOOKUP($A46,'Import OffPeak'!$A$3:FF$99,157,FALSE())-VLOOKUP($A46,'Import OffPeak change'!$A$106:FF$202,157,FALSE())),0,(VLOOKUP($A46,'Import OffPeak'!$A$3:FF$99,157,FALSE())-VLOOKUP($A46,'Import OffPeak change'!$A$106:FF$202,157,FALSE())))</f>
        <v>0</v>
      </c>
      <c r="FB46" s="193" t="n">
        <f aca="false">IF(ISERROR(VLOOKUP($A46,'Import OffPeak'!$A$3:FG$99,158,FALSE())-VLOOKUP($A46,'Import OffPeak change'!$A$106:FG$202,158,FALSE())),0,(VLOOKUP($A46,'Import OffPeak'!$A$3:FG$99,158,FALSE())-VLOOKUP($A46,'Import OffPeak change'!$A$106:FG$202,158,FALSE())))</f>
        <v>0</v>
      </c>
      <c r="FC46" s="193" t="n">
        <f aca="false">IF(ISERROR(VLOOKUP($A46,'Import OffPeak'!$A$3:FH$99,159,FALSE())-VLOOKUP($A46,'Import OffPeak change'!$A$106:FH$202,159,FALSE())),0,(VLOOKUP($A46,'Import OffPeak'!$A$3:FH$99,159,FALSE())-VLOOKUP($A46,'Import OffPeak change'!$A$106:FH$202,159,FALSE())))</f>
        <v>0</v>
      </c>
      <c r="FD46" s="193" t="n">
        <f aca="false">IF(ISERROR(VLOOKUP($A46,'Import OffPeak'!$A$3:FI$99,160,FALSE())-VLOOKUP($A46,'Import OffPeak change'!$A$106:FI$202,160,FALSE())),0,(VLOOKUP($A46,'Import OffPeak'!$A$3:FI$99,160,FALSE())-VLOOKUP($A46,'Import OffPeak change'!$A$106:FI$202,160,FALSE())))</f>
        <v>0</v>
      </c>
      <c r="FE46" s="193" t="n">
        <f aca="false">IF(ISERROR(VLOOKUP($A46,'Import OffPeak'!$A$3:FJ$99,161,FALSE())-VLOOKUP($A46,'Import OffPeak change'!$A$106:FJ$202,161,FALSE())),0,(VLOOKUP($A46,'Import OffPeak'!$A$3:FJ$99,161,FALSE())-VLOOKUP($A46,'Import OffPeak change'!$A$106:FJ$202,161,FALSE())))</f>
        <v>0</v>
      </c>
      <c r="FF46" s="193" t="n">
        <f aca="false">IF(ISERROR(VLOOKUP($A46,'Import OffPeak'!$A$3:FK$99,162,FALSE())-VLOOKUP($A46,'Import OffPeak change'!$A$106:FK$202,162,FALSE())),0,(VLOOKUP($A46,'Import OffPeak'!$A$3:FK$99,162,FALSE())-VLOOKUP($A46,'Import OffPeak change'!$A$106:FK$202,162,FALSE())))</f>
        <v>0</v>
      </c>
      <c r="FG46" s="193" t="n">
        <f aca="false">IF(ISERROR(VLOOKUP($A46,'Import OffPeak'!$A$3:FL$99,163,FALSE())-VLOOKUP($A46,'Import OffPeak change'!$A$106:FL$202,163,FALSE())),0,(VLOOKUP($A46,'Import OffPeak'!$A$3:FL$99,163,FALSE())-VLOOKUP($A46,'Import OffPeak change'!$A$106:FL$202,163,FALSE())))</f>
        <v>0</v>
      </c>
      <c r="FH46" s="193" t="n">
        <f aca="false">IF(ISERROR(VLOOKUP($A46,'Import OffPeak'!$A$3:FM$99,164,FALSE())-VLOOKUP($A46,'Import OffPeak change'!$A$106:FM$202,164,FALSE())),0,(VLOOKUP($A46,'Import OffPeak'!$A$3:FM$99,164,FALSE())-VLOOKUP($A46,'Import OffPeak change'!$A$106:FM$202,164,FALSE())))</f>
        <v>0</v>
      </c>
      <c r="FI46" s="193" t="n">
        <f aca="false">IF(ISERROR(VLOOKUP($A46,'Import OffPeak'!$A$3:FN$99,165,FALSE())-VLOOKUP($A46,'Import OffPeak change'!$A$106:FN$202,165,FALSE())),0,(VLOOKUP($A46,'Import OffPeak'!$A$3:FN$99,165,FALSE())-VLOOKUP($A46,'Import OffPeak change'!$A$106:FN$202,165,FALSE())))</f>
        <v>0</v>
      </c>
      <c r="FJ46" s="193" t="n">
        <f aca="false">IF(ISERROR(VLOOKUP($A46,'Import OffPeak'!$A$3:FO$99,166,FALSE())-VLOOKUP($A46,'Import OffPeak change'!$A$106:FO$202,166,FALSE())),0,(VLOOKUP($A46,'Import OffPeak'!$A$3:FO$99,166,FALSE())-VLOOKUP($A46,'Import OffPeak change'!$A$106:FO$202,166,FALSE())))</f>
        <v>0</v>
      </c>
      <c r="FK46" s="193" t="n">
        <f aca="false">IF(ISERROR(VLOOKUP($A46,'Import OffPeak'!$A$3:FP$99,167,FALSE())-VLOOKUP($A46,'Import OffPeak change'!$A$106:FP$202,167,FALSE())),0,(VLOOKUP($A46,'Import OffPeak'!$A$3:FP$99,167,FALSE())-VLOOKUP($A46,'Import OffPeak change'!$A$106:FP$202,167,FALSE())))</f>
        <v>0</v>
      </c>
      <c r="FL46" s="193" t="n">
        <f aca="false">IF(ISERROR(VLOOKUP($A46,'Import OffPeak'!$A$3:FQ$99,168,FALSE())-VLOOKUP($A46,'Import OffPeak change'!$A$106:FQ$202,168,FALSE())),0,(VLOOKUP($A46,'Import OffPeak'!$A$3:FQ$99,168,FALSE())-VLOOKUP($A46,'Import OffPeak change'!$A$106:FQ$202,168,FALSE())))</f>
        <v>0</v>
      </c>
      <c r="FM46" s="193" t="n">
        <f aca="false">IF(ISERROR(VLOOKUP($A46,'Import OffPeak'!$A$3:FR$99,169,FALSE())-VLOOKUP($A46,'Import OffPeak change'!$A$106:FR$202,169,FALSE())),0,(VLOOKUP($A46,'Import OffPeak'!$A$3:FR$99,169,FALSE())-VLOOKUP($A46,'Import OffPeak change'!$A$106:FR$202,169,FALSE())))</f>
        <v>0</v>
      </c>
      <c r="FN46" s="193" t="n">
        <f aca="false">IF(ISERROR(VLOOKUP($A46,'Import OffPeak'!$A$3:FS$99,170,FALSE())-VLOOKUP($A46,'Import OffPeak change'!$A$106:FS$202,170,FALSE())),0,(VLOOKUP($A46,'Import OffPeak'!$A$3:FS$99,170,FALSE())-VLOOKUP($A46,'Import OffPeak change'!$A$106:FS$202,170,FALSE())))</f>
        <v>0</v>
      </c>
      <c r="FO46" s="193" t="n">
        <f aca="false">IF(ISERROR(VLOOKUP($A46,'Import OffPeak'!$A$3:FT$99,171,FALSE())-VLOOKUP($A46,'Import OffPeak change'!$A$106:FT$202,171,FALSE())),0,(VLOOKUP($A46,'Import OffPeak'!$A$3:FT$99,171,FALSE())-VLOOKUP($A46,'Import OffPeak change'!$A$106:FT$202,171,FALSE())))</f>
        <v>0</v>
      </c>
      <c r="FP46" s="193" t="n">
        <f aca="false">IF(ISERROR(VLOOKUP($A46,'Import OffPeak'!$A$3:FU$99,172,FALSE())-VLOOKUP($A46,'Import OffPeak change'!$A$106:FU$202,172,FALSE())),0,(VLOOKUP($A46,'Import OffPeak'!$A$3:FU$99,172,FALSE())-VLOOKUP($A46,'Import OffPeak change'!$A$106:FU$202,172,FALSE())))</f>
        <v>0</v>
      </c>
      <c r="FQ46" s="193" t="n">
        <f aca="false">IF(ISERROR(VLOOKUP($A46,'Import OffPeak'!$A$3:FV$99,173,FALSE())-VLOOKUP($A46,'Import OffPeak change'!$A$106:FV$202,173,FALSE())),0,(VLOOKUP($A46,'Import OffPeak'!$A$3:FV$99,173,FALSE())-VLOOKUP($A46,'Import OffPeak change'!$A$106:FV$202,173,FALSE())))</f>
        <v>0</v>
      </c>
      <c r="FR46" s="193" t="n">
        <f aca="false">IF(ISERROR(VLOOKUP($A46,'Import OffPeak'!$A$3:FW$99,174,FALSE())-VLOOKUP($A46,'Import OffPeak change'!$A$106:FW$202,174,FALSE())),0,(VLOOKUP($A46,'Import OffPeak'!$A$3:FW$99,174,FALSE())-VLOOKUP($A46,'Import OffPeak change'!$A$106:FW$202,174,FALSE())))</f>
        <v>0</v>
      </c>
      <c r="FS46" s="193" t="n">
        <f aca="false">IF(ISERROR(VLOOKUP($A46,'Import OffPeak'!$A$3:FX$99,175,FALSE())-VLOOKUP($A46,'Import OffPeak change'!$A$106:FX$202,175,FALSE())),0,(VLOOKUP($A46,'Import OffPeak'!$A$3:FX$99,175,FALSE())-VLOOKUP($A46,'Import OffPeak change'!$A$106:FX$202,175,FALSE())))</f>
        <v>0</v>
      </c>
      <c r="FT46" s="193" t="n">
        <f aca="false">IF(ISERROR(VLOOKUP($A46,'Import OffPeak'!$A$3:FY$99,176,FALSE())-VLOOKUP($A46,'Import OffPeak change'!$A$106:FY$202,176,FALSE())),0,(VLOOKUP($A46,'Import OffPeak'!$A$3:FY$99,176,FALSE())-VLOOKUP($A46,'Import OffPeak change'!$A$106:FY$202,176,FALSE())))</f>
        <v>0</v>
      </c>
      <c r="FU46" s="193" t="n">
        <f aca="false">IF(ISERROR(VLOOKUP($A46,'Import OffPeak'!$A$3:FZ$99,177,FALSE())-VLOOKUP($A46,'Import OffPeak change'!$A$106:FZ$202,177,FALSE())),0,(VLOOKUP($A46,'Import OffPeak'!$A$3:FZ$99,177,FALSE())-VLOOKUP($A46,'Import OffPeak change'!$A$106:FZ$202,177,FALSE())))</f>
        <v>0</v>
      </c>
      <c r="FV46" s="193" t="n">
        <f aca="false">IF(ISERROR(VLOOKUP($A46,'Import OffPeak'!$A$3:GA$99,178,FALSE())-VLOOKUP($A46,'Import OffPeak change'!$A$106:GA$202,178,FALSE())),0,(VLOOKUP($A46,'Import OffPeak'!$A$3:GA$99,178,FALSE())-VLOOKUP($A46,'Import OffPeak change'!$A$106:GA$202,178,FALSE())))</f>
        <v>0</v>
      </c>
      <c r="FW46" s="193" t="n">
        <f aca="false">IF(ISERROR(VLOOKUP($A46,'Import OffPeak'!$A$3:GB$99,179,FALSE())-VLOOKUP($A46,'Import OffPeak change'!$A$106:GB$202,179,FALSE())),0,(VLOOKUP($A46,'Import OffPeak'!$A$3:GB$99,179,FALSE())-VLOOKUP($A46,'Import OffPeak change'!$A$106:GB$202,179,FALSE())))</f>
        <v>0</v>
      </c>
      <c r="FX46" s="193" t="n">
        <f aca="false">IF(ISERROR(VLOOKUP($A46,'Import OffPeak'!$A$3:GC$99,180,FALSE())-VLOOKUP($A46,'Import OffPeak change'!$A$106:GC$202,180,FALSE())),0,(VLOOKUP($A46,'Import OffPeak'!$A$3:GC$99,180,FALSE())-VLOOKUP($A46,'Import OffPeak change'!$A$106:GC$202,180,FALSE())))</f>
        <v>0</v>
      </c>
      <c r="FY46" s="193" t="n">
        <f aca="false">IF(ISERROR(VLOOKUP($A46,'Import OffPeak'!$A$3:GD$99,181,FALSE())-VLOOKUP($A46,'Import OffPeak change'!$A$106:GD$202,181,FALSE())),0,(VLOOKUP($A46,'Import OffPeak'!$A$3:GD$99,181,FALSE())-VLOOKUP($A46,'Import OffPeak change'!$A$106:GD$202,181,FALSE())))</f>
        <v>0</v>
      </c>
      <c r="FZ46" s="193" t="n">
        <f aca="false">IF(ISERROR(VLOOKUP($A46,'Import OffPeak'!$A$3:GE$99,182,FALSE())-VLOOKUP($A46,'Import OffPeak change'!$A$106:GE$202,182,FALSE())),0,(VLOOKUP($A46,'Import OffPeak'!$A$3:GE$99,182,FALSE())-VLOOKUP($A46,'Import OffPeak change'!$A$106:GE$202,182,FALSE())))</f>
        <v>0</v>
      </c>
      <c r="GA46" s="193" t="n">
        <f aca="false">IF(ISERROR(VLOOKUP($A46,'Import OffPeak'!$A$3:GF$99,183,FALSE())-VLOOKUP($A46,'Import OffPeak change'!$A$106:GF$202,183,FALSE())),0,(VLOOKUP($A46,'Import OffPeak'!$A$3:GF$99,183,FALSE())-VLOOKUP($A46,'Import OffPeak change'!$A$106:GF$202,183,FALSE())))</f>
        <v>0</v>
      </c>
      <c r="GB46" s="193" t="n">
        <f aca="false">IF(ISERROR(VLOOKUP($A46,'Import OffPeak'!$A$3:GG$99,184,FALSE())-VLOOKUP($A46,'Import OffPeak change'!$A$106:GG$202,184,FALSE())),0,(VLOOKUP($A46,'Import OffPeak'!$A$3:GG$99,184,FALSE())-VLOOKUP($A46,'Import OffPeak change'!$A$106:GG$202,184,FALSE())))</f>
        <v>0</v>
      </c>
      <c r="GC46" s="193" t="n">
        <f aca="false">IF(ISERROR(VLOOKUP($A46,'Import OffPeak'!$A$3:GH$99,185,FALSE())-VLOOKUP($A46,'Import OffPeak change'!$A$106:GH$202,185,FALSE())),0,(VLOOKUP($A46,'Import OffPeak'!$A$3:GH$99,185,FALSE())-VLOOKUP($A46,'Import OffPeak change'!$A$106:GH$202,185,FALSE())))</f>
        <v>0</v>
      </c>
      <c r="GD46" s="193" t="n">
        <f aca="false">IF(ISERROR(VLOOKUP($A46,'Import OffPeak'!$A$3:GI$99,186,FALSE())-VLOOKUP($A46,'Import OffPeak change'!$A$106:GI$202,186,FALSE())),0,(VLOOKUP($A46,'Import OffPeak'!$A$3:GI$99,186,FALSE())-VLOOKUP($A46,'Import OffPeak change'!$A$106:GI$202,186,FALSE())))</f>
        <v>0</v>
      </c>
      <c r="GE46" s="193" t="n">
        <f aca="false">IF(ISERROR(VLOOKUP($A46,'Import OffPeak'!$A$3:GJ$99,187,FALSE())-VLOOKUP($A46,'Import OffPeak change'!$A$106:GJ$202,187,FALSE())),0,(VLOOKUP($A46,'Import OffPeak'!$A$3:GJ$99,187,FALSE())-VLOOKUP($A46,'Import OffPeak change'!$A$106:GJ$202,187,FALSE())))</f>
        <v>0</v>
      </c>
      <c r="GF46" s="193" t="n">
        <f aca="false">IF(ISERROR(VLOOKUP($A46,'Import OffPeak'!$A$3:GK$99,188,FALSE())-VLOOKUP($A46,'Import OffPeak change'!$A$106:GK$202,188,FALSE())),0,(VLOOKUP($A46,'Import OffPeak'!$A$3:GK$99,188,FALSE())-VLOOKUP($A46,'Import OffPeak change'!$A$106:GK$202,188,FALSE())))</f>
        <v>0</v>
      </c>
      <c r="GG46" s="193" t="n">
        <f aca="false">IF(ISERROR(VLOOKUP($A46,'Import OffPeak'!$A$3:GL$99,189,FALSE())-VLOOKUP($A46,'Import OffPeak change'!$A$106:GL$202,189,FALSE())),0,(VLOOKUP($A46,'Import OffPeak'!$A$3:GL$99,189,FALSE())-VLOOKUP($A46,'Import OffPeak change'!$A$106:GL$202,189,FALSE())))</f>
        <v>0</v>
      </c>
      <c r="GH46" s="193" t="n">
        <f aca="false">IF(ISERROR(VLOOKUP($A46,'Import OffPeak'!$A$3:GM$99,190,FALSE())-VLOOKUP($A46,'Import OffPeak change'!$A$106:GM$202,190,FALSE())),0,(VLOOKUP($A46,'Import OffPeak'!$A$3:GM$99,190,FALSE())-VLOOKUP($A46,'Import OffPeak change'!$A$106:GM$202,190,FALSE())))</f>
        <v>0</v>
      </c>
      <c r="GI46" s="193" t="n">
        <f aca="false">IF(ISERROR(VLOOKUP($A46,'Import OffPeak'!$A$3:GN$99,191,FALSE())-VLOOKUP($A46,'Import OffPeak change'!$A$106:GN$202,191,FALSE())),0,(VLOOKUP($A46,'Import OffPeak'!$A$3:GN$99,191,FALSE())-VLOOKUP($A46,'Import OffPeak change'!$A$106:GN$202,191,FALSE())))</f>
        <v>0</v>
      </c>
      <c r="GJ46" s="193" t="n">
        <f aca="false">IF(ISERROR(VLOOKUP($A46,'Import OffPeak'!$A$3:GO$99,192,FALSE())-VLOOKUP($A46,'Import OffPeak change'!$A$106:GO$202,192,FALSE())),0,(VLOOKUP($A46,'Import OffPeak'!$A$3:GO$99,192,FALSE())-VLOOKUP($A46,'Import OffPeak change'!$A$106:GO$202,192,FALSE())))</f>
        <v>0</v>
      </c>
      <c r="GK46" s="193" t="n">
        <f aca="false">IF(ISERROR(VLOOKUP($A46,'Import OffPeak'!$A$3:GP$99,193,FALSE())-VLOOKUP($A46,'Import OffPeak change'!$A$106:GP$202,193,FALSE())),0,(VLOOKUP($A46,'Import OffPeak'!$A$3:GP$99,193,FALSE())-VLOOKUP($A46,'Import OffPeak change'!$A$106:GP$202,193,FALSE())))</f>
        <v>0</v>
      </c>
      <c r="GL46" s="193" t="n">
        <f aca="false">IF(ISERROR(VLOOKUP($A46,'Import OffPeak'!$A$3:GQ$99,194,FALSE())-VLOOKUP($A46,'Import OffPeak change'!$A$106:GQ$202,194,FALSE())),0,(VLOOKUP($A46,'Import OffPeak'!$A$3:GQ$99,194,FALSE())-VLOOKUP($A46,'Import OffPeak change'!$A$106:GQ$202,194,FALSE())))</f>
        <v>0</v>
      </c>
      <c r="GM46" s="193" t="n">
        <f aca="false">IF(ISERROR(VLOOKUP($A46,'Import OffPeak'!$A$3:GR$99,195,FALSE())-VLOOKUP($A46,'Import OffPeak change'!$A$106:GR$202,195,FALSE())),0,(VLOOKUP($A46,'Import OffPeak'!$A$3:GR$99,195,FALSE())-VLOOKUP($A46,'Import OffPeak change'!$A$106:GR$202,195,FALSE())))</f>
        <v>0</v>
      </c>
      <c r="GN46" s="193" t="n">
        <f aca="false">IF(ISERROR(VLOOKUP($A46,'Import OffPeak'!$A$3:GS$99,196,FALSE())-VLOOKUP($A46,'Import OffPeak change'!$A$106:GS$202,196,FALSE())),0,(VLOOKUP($A46,'Import OffPeak'!$A$3:GS$99,196,FALSE())-VLOOKUP($A46,'Import OffPeak change'!$A$106:GS$202,196,FALSE())))</f>
        <v>0</v>
      </c>
      <c r="GO46" s="193" t="n">
        <f aca="false">IF(ISERROR(VLOOKUP($A46,'Import OffPeak'!$A$3:GT$99,197,FALSE())-VLOOKUP($A46,'Import OffPeak change'!$A$106:GT$202,197,FALSE())),0,(VLOOKUP($A46,'Import OffPeak'!$A$3:GT$99,197,FALSE())-VLOOKUP($A46,'Import OffPeak change'!$A$106:GT$202,197,FALSE())))</f>
        <v>0</v>
      </c>
      <c r="GP46" s="193" t="n">
        <f aca="false">IF(ISERROR(VLOOKUP($A46,'Import OffPeak'!$A$3:GU$99,198,FALSE())-VLOOKUP($A46,'Import OffPeak change'!$A$106:GU$202,198,FALSE())),0,(VLOOKUP($A46,'Import OffPeak'!$A$3:GU$99,198,FALSE())-VLOOKUP($A46,'Import OffPeak change'!$A$106:GU$202,198,FALSE())))</f>
        <v>0</v>
      </c>
      <c r="GQ46" s="193" t="n">
        <f aca="false">IF(ISERROR(VLOOKUP($A46,'Import OffPeak'!$A$3:GV$99,199,FALSE())-VLOOKUP($A46,'Import OffPeak change'!$A$106:GV$202,199,FALSE())),0,(VLOOKUP($A46,'Import OffPeak'!$A$3:GV$99,199,FALSE())-VLOOKUP($A46,'Import OffPeak change'!$A$106:GV$202,199,FALSE())))</f>
        <v>0</v>
      </c>
      <c r="GR46" s="193" t="n">
        <f aca="false">IF(ISERROR(VLOOKUP($A46,'Import OffPeak'!$A$3:GW$99,200,FALSE())-VLOOKUP($A46,'Import OffPeak change'!$A$106:GW$202,200,FALSE())),0,(VLOOKUP($A46,'Import OffPeak'!$A$3:GW$99,200,FALSE())-VLOOKUP($A46,'Import OffPeak change'!$A$106:GW$202,200,FALSE())))</f>
        <v>0</v>
      </c>
      <c r="GS46" s="193" t="n">
        <f aca="false">IF(ISERROR(VLOOKUP($A46,'Import OffPeak'!$A$3:GX$99,201,FALSE())-VLOOKUP($A46,'Import OffPeak change'!$A$106:GX$202,201,FALSE())),0,(VLOOKUP($A46,'Import OffPeak'!$A$3:GX$99,201,FALSE())-VLOOKUP($A46,'Import OffPeak change'!$A$106:GX$202,201,FALSE())))</f>
        <v>0</v>
      </c>
      <c r="GT46" s="193" t="n">
        <f aca="false">IF(ISERROR(VLOOKUP($A46,'Import OffPeak'!$A$3:GY$99,202,FALSE())-VLOOKUP($A46,'Import OffPeak change'!$A$106:GY$202,202,FALSE())),0,(VLOOKUP($A46,'Import OffPeak'!$A$3:GY$99,202,FALSE())-VLOOKUP($A46,'Import OffPeak change'!$A$106:GY$202,202,FALSE())))</f>
        <v>0</v>
      </c>
      <c r="GU46" s="193" t="n">
        <f aca="false">IF(ISERROR(VLOOKUP($A46,'Import OffPeak'!$A$3:GZ$99,203,FALSE())-VLOOKUP($A46,'Import OffPeak change'!$A$106:GZ$202,203,FALSE())),0,(VLOOKUP($A46,'Import OffPeak'!$A$3:GZ$99,203,FALSE())-VLOOKUP($A46,'Import OffPeak change'!$A$106:GZ$202,203,FALSE())))</f>
        <v>0</v>
      </c>
      <c r="GV46" s="193" t="n">
        <f aca="false">IF(ISERROR(VLOOKUP($A46,'Import OffPeak'!$A$3:HA$99,204,FALSE())-VLOOKUP($A46,'Import OffPeak change'!$A$106:HA$202,204,FALSE())),0,(VLOOKUP($A46,'Import OffPeak'!$A$3:HA$99,204,FALSE())-VLOOKUP($A46,'Import OffPeak change'!$A$106:HA$202,204,FALSE())))</f>
        <v>0</v>
      </c>
      <c r="GW46" s="193" t="n">
        <f aca="false">IF(ISERROR(VLOOKUP($A46,'Import OffPeak'!$A$3:HB$99,205,FALSE())-VLOOKUP($A46,'Import OffPeak change'!$A$106:HB$202,205,FALSE())),0,(VLOOKUP($A46,'Import OffPeak'!$A$3:HB$99,205,FALSE())-VLOOKUP($A46,'Import OffPeak change'!$A$106:HB$202,205,FALSE())))</f>
        <v>0</v>
      </c>
      <c r="GX46" s="193" t="n">
        <f aca="false">IF(ISERROR(VLOOKUP($A46,'Import OffPeak'!$A$3:HC$99,206,FALSE())-VLOOKUP($A46,'Import OffPeak change'!$A$106:HC$202,206,FALSE())),0,(VLOOKUP($A46,'Import OffPeak'!$A$3:HC$99,206,FALSE())-VLOOKUP($A46,'Import OffPeak change'!$A$106:HC$202,206,FALSE())))</f>
        <v>0</v>
      </c>
      <c r="GY46" s="193" t="n">
        <f aca="false">IF(ISERROR(VLOOKUP($A46,'Import OffPeak'!$A$3:HD$99,207,FALSE())-VLOOKUP($A46,'Import OffPeak change'!$A$106:HD$202,207,FALSE())),0,(VLOOKUP($A46,'Import OffPeak'!$A$3:HD$99,207,FALSE())-VLOOKUP($A46,'Import OffPeak change'!$A$106:HD$202,207,FALSE())))</f>
        <v>0</v>
      </c>
      <c r="GZ46" s="193" t="n">
        <f aca="false">IF(ISERROR(VLOOKUP($A46,'Import OffPeak'!$A$3:HE$99,208,FALSE())-VLOOKUP($A46,'Import OffPeak change'!$A$106:HE$202,208,FALSE())),0,(VLOOKUP($A46,'Import OffPeak'!$A$3:HE$99,208,FALSE())-VLOOKUP($A46,'Import OffPeak change'!$A$106:HE$202,208,FALSE())))</f>
        <v>0</v>
      </c>
      <c r="HA46" s="193" t="n">
        <f aca="false">IF(ISERROR(VLOOKUP($A46,'Import OffPeak'!$A$3:HF$99,209,FALSE())-VLOOKUP($A46,'Import OffPeak change'!$A$106:HF$202,209,FALSE())),0,(VLOOKUP($A46,'Import OffPeak'!$A$3:HF$99,209,FALSE())-VLOOKUP($A46,'Import OffPeak change'!$A$106:HF$202,209,FALSE())))</f>
        <v>0</v>
      </c>
      <c r="HB46" s="193" t="n">
        <f aca="false">IF(ISERROR(VLOOKUP($A46,'Import OffPeak'!$A$3:HG$99,210,FALSE())-VLOOKUP($A46,'Import OffPeak change'!$A$106:HG$202,210,FALSE())),0,(VLOOKUP($A46,'Import OffPeak'!$A$3:HG$99,210,FALSE())-VLOOKUP($A46,'Import OffPeak change'!$A$106:HG$202,210,FALSE())))</f>
        <v>0</v>
      </c>
      <c r="HC46" s="193" t="n">
        <f aca="false">IF(ISERROR(VLOOKUP($A46,'Import OffPeak'!$A$3:HH$99,211,FALSE())-VLOOKUP($A46,'Import OffPeak change'!$A$106:HH$202,211,FALSE())),0,(VLOOKUP($A46,'Import OffPeak'!$A$3:HH$99,211,FALSE())-VLOOKUP($A46,'Import OffPeak change'!$A$106:HH$202,211,FALSE())))</f>
        <v>0</v>
      </c>
      <c r="HD46" s="193" t="n">
        <f aca="false">IF(ISERROR(VLOOKUP($A46,'Import OffPeak'!$A$3:HI$99,212,FALSE())-VLOOKUP($A46,'Import OffPeak change'!$A$106:HI$202,212,FALSE())),0,(VLOOKUP($A46,'Import OffPeak'!$A$3:HI$99,212,FALSE())-VLOOKUP($A46,'Import OffPeak change'!$A$106:HI$202,212,FALSE())))</f>
        <v>0</v>
      </c>
      <c r="HE46" s="193" t="n">
        <f aca="false">IF(ISERROR(VLOOKUP($A46,'Import OffPeak'!$A$3:HJ$99,213,FALSE())-VLOOKUP($A46,'Import OffPeak change'!$A$106:HJ$202,213,FALSE())),0,(VLOOKUP($A46,'Import OffPeak'!$A$3:HJ$99,213,FALSE())-VLOOKUP($A46,'Import OffPeak change'!$A$106:HJ$202,213,FALSE())))</f>
        <v>0</v>
      </c>
      <c r="HF46" s="193" t="n">
        <f aca="false">IF(ISERROR(VLOOKUP($A46,'Import OffPeak'!$A$3:HK$99,214,FALSE())-VLOOKUP($A46,'Import OffPeak change'!$A$106:HK$202,214,FALSE())),0,(VLOOKUP($A46,'Import OffPeak'!$A$3:HK$99,214,FALSE())-VLOOKUP($A46,'Import OffPeak change'!$A$106:HK$202,214,FALSE())))</f>
        <v>0</v>
      </c>
      <c r="HG46" s="193" t="n">
        <f aca="false">IF(ISERROR(VLOOKUP($A46,'Import OffPeak'!$A$3:HL$99,215,FALSE())-VLOOKUP($A46,'Import OffPeak change'!$A$106:HL$202,215,FALSE())),0,(VLOOKUP($A46,'Import OffPeak'!$A$3:HL$99,215,FALSE())-VLOOKUP($A46,'Import OffPeak change'!$A$106:HL$202,215,FALSE())))</f>
        <v>0</v>
      </c>
      <c r="HH46" s="193" t="n">
        <f aca="false">IF(ISERROR(VLOOKUP($A46,'Import OffPeak'!$A$3:HM$99,216,FALSE())-VLOOKUP($A46,'Import OffPeak change'!$A$106:HM$202,216,FALSE())),0,(VLOOKUP($A46,'Import OffPeak'!$A$3:HM$99,216,FALSE())-VLOOKUP($A46,'Import OffPeak change'!$A$106:HM$202,216,FALSE())))</f>
        <v>0</v>
      </c>
      <c r="HI46" s="193" t="n">
        <f aca="false">IF(ISERROR(VLOOKUP($A46,'Import OffPeak'!$A$3:HN$99,217,FALSE())-VLOOKUP($A46,'Import OffPeak change'!$A$106:HN$202,217,FALSE())),0,(VLOOKUP($A46,'Import OffPeak'!$A$3:HN$99,217,FALSE())-VLOOKUP($A46,'Import OffPeak change'!$A$106:HN$202,217,FALSE())))</f>
        <v>0</v>
      </c>
      <c r="HJ46" s="193" t="n">
        <f aca="false">IF(ISERROR(VLOOKUP($A46,'Import OffPeak'!$A$3:HO$99,218,FALSE())-VLOOKUP($A46,'Import OffPeak change'!$A$106:HO$202,218,FALSE())),0,(VLOOKUP($A46,'Import OffPeak'!$A$3:HO$99,218,FALSE())-VLOOKUP($A46,'Import OffPeak change'!$A$106:HO$202,218,FALSE())))</f>
        <v>0</v>
      </c>
      <c r="HK46" s="193" t="n">
        <f aca="false">IF(ISERROR(VLOOKUP($A46,'Import OffPeak'!$A$3:HP$99,219,FALSE())-VLOOKUP($A46,'Import OffPeak change'!$A$106:HP$202,219,FALSE())),0,(VLOOKUP($A46,'Import OffPeak'!$A$3:HP$99,219,FALSE())-VLOOKUP($A46,'Import OffPeak change'!$A$106:HP$202,219,FALSE())))</f>
        <v>0</v>
      </c>
      <c r="HL46" s="193" t="n">
        <f aca="false">IF(ISERROR(VLOOKUP($A46,'Import OffPeak'!$A$3:HQ$99,220,FALSE())-VLOOKUP($A46,'Import OffPeak change'!$A$106:HQ$202,220,FALSE())),0,(VLOOKUP($A46,'Import OffPeak'!$A$3:HQ$99,220,FALSE())-VLOOKUP($A46,'Import OffPeak change'!$A$106:HQ$202,220,FALSE())))</f>
        <v>0</v>
      </c>
      <c r="HM46" s="193" t="n">
        <f aca="false">IF(ISERROR(VLOOKUP($A46,'Import OffPeak'!$A$3:HR$99,221,FALSE())-VLOOKUP($A46,'Import OffPeak change'!$A$106:HR$202,221,FALSE())),0,(VLOOKUP($A46,'Import OffPeak'!$A$3:HR$99,221,FALSE())-VLOOKUP($A46,'Import OffPeak change'!$A$106:HR$202,221,FALSE())))</f>
        <v>0</v>
      </c>
      <c r="HN46" s="193" t="n">
        <f aca="false">IF(ISERROR(VLOOKUP($A46,'Import OffPeak'!$A$3:HS$99,222,FALSE())-VLOOKUP($A46,'Import OffPeak change'!$A$106:HS$202,222,FALSE())),0,(VLOOKUP($A46,'Import OffPeak'!$A$3:HS$99,222,FALSE())-VLOOKUP($A46,'Import OffPeak change'!$A$106:HS$202,222,FALSE())))</f>
        <v>0</v>
      </c>
      <c r="HO46" s="193" t="n">
        <f aca="false">IF(ISERROR(VLOOKUP($A46,'Import OffPeak'!$A$3:HT$99,223,FALSE())-VLOOKUP($A46,'Import OffPeak change'!$A$106:HT$202,223,FALSE())),0,(VLOOKUP($A46,'Import OffPeak'!$A$3:HT$99,223,FALSE())-VLOOKUP($A46,'Import OffPeak change'!$A$106:HT$202,223,FALSE())))</f>
        <v>0</v>
      </c>
      <c r="HP46" s="193" t="n">
        <f aca="false">IF(ISERROR(VLOOKUP($A46,'Import OffPeak'!$A$3:HU$99,224,FALSE())-VLOOKUP($A46,'Import OffPeak change'!$A$106:HU$202,224,FALSE())),0,(VLOOKUP($A46,'Import OffPeak'!$A$3:HU$99,224,FALSE())-VLOOKUP($A46,'Import OffPeak change'!$A$106:HU$202,224,FALSE())))</f>
        <v>0</v>
      </c>
      <c r="HQ46" s="193" t="n">
        <f aca="false">IF(ISERROR(VLOOKUP($A46,'Import OffPeak'!$A$3:HV$99,225,FALSE())-VLOOKUP($A46,'Import OffPeak change'!$A$106:HV$202,225,FALSE())),0,(VLOOKUP($A46,'Import OffPeak'!$A$3:HV$99,225,FALSE())-VLOOKUP($A46,'Import OffPeak change'!$A$106:HV$202,225,FALSE())))</f>
        <v>0</v>
      </c>
      <c r="HR46" s="193" t="n">
        <f aca="false">IF(ISERROR(VLOOKUP($A46,'Import OffPeak'!$A$3:HW$99,226,FALSE())-VLOOKUP($A46,'Import OffPeak change'!$A$106:HW$202,226,FALSE())),0,(VLOOKUP($A46,'Import OffPeak'!$A$3:HW$99,226,FALSE())-VLOOKUP($A46,'Import OffPeak change'!$A$106:HW$202,226,FALSE())))</f>
        <v>0</v>
      </c>
      <c r="HS46" s="193" t="n">
        <f aca="false">IF(ISERROR(VLOOKUP($A46,'Import OffPeak'!$A$3:HX$99,227,FALSE())-VLOOKUP($A46,'Import OffPeak change'!$A$106:HX$202,227,FALSE())),0,(VLOOKUP($A46,'Import OffPeak'!$A$3:HX$99,227,FALSE())-VLOOKUP($A46,'Import OffPeak change'!$A$106:HX$202,227,FALSE())))</f>
        <v>0</v>
      </c>
      <c r="HT46" s="193" t="n">
        <f aca="false">IF(ISERROR(VLOOKUP($A46,'Import OffPeak'!$A$3:HY$99,228,FALSE())-VLOOKUP($A46,'Import OffPeak change'!$A$106:HY$202,228,FALSE())),0,(VLOOKUP($A46,'Import OffPeak'!$A$3:HY$99,228,FALSE())-VLOOKUP($A46,'Import OffPeak change'!$A$106:HY$202,228,FALSE())))</f>
        <v>0</v>
      </c>
      <c r="HU46" s="193" t="n">
        <f aca="false">IF(ISERROR(VLOOKUP($A46,'Import OffPeak'!$A$3:HZ$99,229,FALSE())-VLOOKUP($A46,'Import OffPeak change'!$A$106:HZ$202,229,FALSE())),0,(VLOOKUP($A46,'Import OffPeak'!$A$3:HZ$99,229,FALSE())-VLOOKUP($A46,'Import OffPeak change'!$A$106:HZ$202,229,FALSE())))</f>
        <v>0</v>
      </c>
      <c r="HV46" s="193" t="n">
        <f aca="false">IF(ISERROR(VLOOKUP($A46,'Import OffPeak'!$A$3:IA$99,230,FALSE())-VLOOKUP($A46,'Import OffPeak change'!$A$106:IA$202,230,FALSE())),0,(VLOOKUP($A46,'Import OffPeak'!$A$3:IA$99,230,FALSE())-VLOOKUP($A46,'Import OffPeak change'!$A$106:IA$202,230,FALSE())))</f>
        <v>0</v>
      </c>
      <c r="HW46" s="193" t="n">
        <f aca="false">IF(ISERROR(VLOOKUP($A46,'Import OffPeak'!$A$3:IB$99,231,FALSE())-VLOOKUP($A46,'Import OffPeak change'!$A$106:IB$202,231,FALSE())),0,(VLOOKUP($A46,'Import OffPeak'!$A$3:IB$99,231,FALSE())-VLOOKUP($A46,'Import OffPeak change'!$A$106:IB$202,231,FALSE())))</f>
        <v>0</v>
      </c>
      <c r="HX46" s="193" t="n">
        <f aca="false">IF(ISERROR(VLOOKUP($A46,'Import OffPeak'!$A$3:IC$99,232,FALSE())-VLOOKUP($A46,'Import OffPeak change'!$A$106:IC$202,232,FALSE())),0,(VLOOKUP($A46,'Import OffPeak'!$A$3:IC$99,232,FALSE())-VLOOKUP($A46,'Import OffPeak change'!$A$106:IC$202,232,FALSE())))</f>
        <v>0</v>
      </c>
      <c r="HY46" s="193" t="n">
        <f aca="false">IF(ISERROR(VLOOKUP($A46,'Import OffPeak'!$A$3:ID$99,233,FALSE())-VLOOKUP($A46,'Import OffPeak change'!$A$106:ID$202,233,FALSE())),0,(VLOOKUP($A46,'Import OffPeak'!$A$3:ID$99,233,FALSE())-VLOOKUP($A46,'Import OffPeak change'!$A$106:ID$202,233,FALSE())))</f>
        <v>0</v>
      </c>
      <c r="HZ46" s="193" t="n">
        <f aca="false">IF(ISERROR(VLOOKUP($A46,'Import OffPeak'!$A$3:IE$99,234,FALSE())-VLOOKUP($A46,'Import OffPeak change'!$A$106:IE$202,234,FALSE())),0,(VLOOKUP($A46,'Import OffPeak'!$A$3:IE$99,234,FALSE())-VLOOKUP($A46,'Import OffPeak change'!$A$106:IE$202,234,FALSE())))</f>
        <v>0</v>
      </c>
      <c r="IA46" s="193" t="n">
        <f aca="false">IF(ISERROR(VLOOKUP($A46,'Import OffPeak'!$A$3:IF$99,235,FALSE())-VLOOKUP($A46,'Import OffPeak change'!$A$106:IF$202,235,FALSE())),0,(VLOOKUP($A46,'Import OffPeak'!$A$3:IF$99,235,FALSE())-VLOOKUP($A46,'Import OffPeak change'!$A$106:IF$202,235,FALSE())))</f>
        <v>0</v>
      </c>
      <c r="IB46" s="193" t="n">
        <f aca="false">IF(ISERROR(VLOOKUP($A46,'Import OffPeak'!$A$3:IG$99,236,FALSE())-VLOOKUP($A46,'Import OffPeak change'!$A$106:IG$202,236,FALSE())),0,(VLOOKUP($A46,'Import OffPeak'!$A$3:IG$99,236,FALSE())-VLOOKUP($A46,'Import OffPeak change'!$A$106:IG$202,236,FALSE())))</f>
        <v>0</v>
      </c>
      <c r="IC46" s="193" t="n">
        <f aca="false">IF(ISERROR(VLOOKUP($A46,'Import OffPeak'!$A$3:IH$99,237,FALSE())-VLOOKUP($A46,'Import OffPeak change'!$A$106:IH$202,237,FALSE())),0,(VLOOKUP($A46,'Import OffPeak'!$A$3:IH$99,237,FALSE())-VLOOKUP($A46,'Import OffPeak change'!$A$106:IH$202,237,FALSE())))</f>
        <v>0</v>
      </c>
      <c r="ID46" s="193" t="n">
        <f aca="false">IF(ISERROR(VLOOKUP($A46,'Import OffPeak'!$A$3:II$99,238,FALSE())-VLOOKUP($A46,'Import OffPeak change'!$A$106:II$202,238,FALSE())),0,(VLOOKUP($A46,'Import OffPeak'!$A$3:II$99,238,FALSE())-VLOOKUP($A46,'Import OffPeak change'!$A$106:II$202,238,FALSE())))</f>
        <v>0</v>
      </c>
      <c r="IE46" s="193" t="n">
        <f aca="false">IF(ISERROR(VLOOKUP($A46,'Import OffPeak'!$A$3:IJ$99,239,FALSE())-VLOOKUP($A46,'Import OffPeak change'!$A$106:IJ$202,239,FALSE())),0,(VLOOKUP($A46,'Import OffPeak'!$A$3:IJ$99,239,FALSE())-VLOOKUP($A46,'Import OffPeak change'!$A$106:IJ$202,239,FALSE())))</f>
        <v>0</v>
      </c>
    </row>
    <row r="47" customFormat="false" ht="12.75" hidden="false" customHeight="false" outlineLevel="0" collapsed="false">
      <c r="A47" s="201" t="str">
        <f aca="false">IF('Import OffPeak'!A44=0,"",'Import OffPeak'!A44)</f>
        <v/>
      </c>
      <c r="B47" s="193"/>
      <c r="C47" s="193"/>
      <c r="D47" s="193"/>
      <c r="E47" s="193"/>
      <c r="F47" s="193"/>
      <c r="G47" s="193" t="n">
        <f aca="false">IF(ISERROR(VLOOKUP($A47,'Import OffPeak'!$A$3:L$99,7,FALSE())-VLOOKUP($A47,'Import OffPeak change'!$A$106:L$202,7,FALSE())),0,(VLOOKUP($A47,'Import OffPeak'!$A$3:L$99,7,FALSE())-VLOOKUP($A47,'Import OffPeak change'!$A$106:L$202,7,FALSE())))</f>
        <v>0</v>
      </c>
      <c r="H47" s="193" t="n">
        <f aca="false">IF(ISERROR(VLOOKUP($A47,'Import OffPeak'!$A$3:M$99,8,FALSE())-VLOOKUP($A47,'Import OffPeak change'!$A$106:M$202,8,FALSE())),0,(VLOOKUP($A47,'Import OffPeak'!$A$3:M$99,8,FALSE())-VLOOKUP($A47,'Import OffPeak change'!$A$106:M$202,8,FALSE())))</f>
        <v>0</v>
      </c>
      <c r="I47" s="193" t="n">
        <f aca="false">IF(ISERROR(VLOOKUP($A47,'Import OffPeak'!$A$3:N$99,9,FALSE())-VLOOKUP($A47,'Import OffPeak change'!$A$106:N$202,9,FALSE())),0,(VLOOKUP($A47,'Import OffPeak'!$A$3:N$99,9,FALSE())-VLOOKUP($A47,'Import OffPeak change'!$A$106:N$202,9,FALSE())))</f>
        <v>0</v>
      </c>
      <c r="J47" s="193" t="n">
        <f aca="false">IF(ISERROR(VLOOKUP($A47,'Import OffPeak'!$A$3:O$99,10,FALSE())-VLOOKUP($A47,'Import OffPeak change'!$A$106:O$202,10,FALSE())),0,(VLOOKUP($A47,'Import OffPeak'!$A$3:O$99,10,FALSE())-VLOOKUP($A47,'Import OffPeak change'!$A$106:O$202,10,FALSE())))</f>
        <v>0</v>
      </c>
      <c r="K47" s="193" t="n">
        <f aca="false">IF(ISERROR(VLOOKUP($A47,'Import OffPeak'!$A$3:P$99,11,FALSE())-VLOOKUP($A47,'Import OffPeak change'!$A$106:P$202,11,FALSE())),0,(VLOOKUP($A47,'Import OffPeak'!$A$3:P$99,11,FALSE())-VLOOKUP($A47,'Import OffPeak change'!$A$106:P$202,11,FALSE())))</f>
        <v>0</v>
      </c>
      <c r="L47" s="193" t="n">
        <f aca="false">IF(ISERROR(VLOOKUP($A47,'Import OffPeak'!$A$3:Q$99,12,FALSE())-VLOOKUP($A47,'Import OffPeak change'!$A$106:Q$202,12,FALSE())),0,(VLOOKUP($A47,'Import OffPeak'!$A$3:Q$99,12,FALSE())-VLOOKUP($A47,'Import OffPeak change'!$A$106:Q$202,12,FALSE())))</f>
        <v>0</v>
      </c>
      <c r="M47" s="193" t="n">
        <f aca="false">IF(ISERROR(VLOOKUP($A47,'Import OffPeak'!$A$3:R$99,13,FALSE())-VLOOKUP($A47,'Import OffPeak change'!$A$106:R$202,13,FALSE())),0,(VLOOKUP($A47,'Import OffPeak'!$A$3:R$99,13,FALSE())-VLOOKUP($A47,'Import OffPeak change'!$A$106:R$202,13,FALSE())))</f>
        <v>0</v>
      </c>
      <c r="N47" s="193" t="n">
        <f aca="false">IF(ISERROR(VLOOKUP($A47,'Import OffPeak'!$A$3:S$99,14,FALSE())-VLOOKUP($A47,'Import OffPeak change'!$A$106:S$202,14,FALSE())),0,(VLOOKUP($A47,'Import OffPeak'!$A$3:S$99,14,FALSE())-VLOOKUP($A47,'Import OffPeak change'!$A$106:S$202,14,FALSE())))</f>
        <v>0</v>
      </c>
      <c r="O47" s="193" t="n">
        <f aca="false">IF(ISERROR(VLOOKUP($A47,'Import OffPeak'!$A$3:T$99,15,FALSE())-VLOOKUP($A47,'Import OffPeak change'!$A$106:T$202,15,FALSE())),0,(VLOOKUP($A47,'Import OffPeak'!$A$3:T$99,15,FALSE())-VLOOKUP($A47,'Import OffPeak change'!$A$106:T$202,15,FALSE())))</f>
        <v>0</v>
      </c>
      <c r="P47" s="193" t="n">
        <f aca="false">IF(ISERROR(VLOOKUP($A47,'Import OffPeak'!$A$3:U$99,16,FALSE())-VLOOKUP($A47,'Import OffPeak change'!$A$106:U$202,16,FALSE())),0,(VLOOKUP($A47,'Import OffPeak'!$A$3:U$99,16,FALSE())-VLOOKUP($A47,'Import OffPeak change'!$A$106:U$202,16,FALSE())))</f>
        <v>0</v>
      </c>
      <c r="Q47" s="193" t="n">
        <f aca="false">IF(ISERROR(VLOOKUP($A47,'Import OffPeak'!$A$3:V$99,17,FALSE())-VLOOKUP($A47,'Import OffPeak change'!$A$106:V$202,17,FALSE())),0,(VLOOKUP($A47,'Import OffPeak'!$A$3:V$99,17,FALSE())-VLOOKUP($A47,'Import OffPeak change'!$A$106:V$202,17,FALSE())))</f>
        <v>0</v>
      </c>
      <c r="R47" s="193" t="n">
        <f aca="false">IF(ISERROR(VLOOKUP($A47,'Import OffPeak'!$A$3:W$99,18,FALSE())-VLOOKUP($A47,'Import OffPeak change'!$A$106:W$202,18,FALSE())),0,(VLOOKUP($A47,'Import OffPeak'!$A$3:W$99,18,FALSE())-VLOOKUP($A47,'Import OffPeak change'!$A$106:W$202,18,FALSE())))</f>
        <v>0</v>
      </c>
      <c r="S47" s="193" t="n">
        <f aca="false">IF(ISERROR(VLOOKUP($A47,'Import OffPeak'!$A$3:X$99,19,FALSE())-VLOOKUP($A47,'Import OffPeak change'!$A$106:X$202,19,FALSE())),0,(VLOOKUP($A47,'Import OffPeak'!$A$3:X$99,19,FALSE())-VLOOKUP($A47,'Import OffPeak change'!$A$106:X$202,19,FALSE())))</f>
        <v>0</v>
      </c>
      <c r="T47" s="193" t="n">
        <f aca="false">IF(ISERROR(VLOOKUP($A47,'Import OffPeak'!$A$3:Y$99,20,FALSE())-VLOOKUP($A47,'Import OffPeak change'!$A$106:Y$202,20,FALSE())),0,(VLOOKUP($A47,'Import OffPeak'!$A$3:Y$99,20,FALSE())-VLOOKUP($A47,'Import OffPeak change'!$A$106:Y$202,20,FALSE())))</f>
        <v>0</v>
      </c>
      <c r="U47" s="193" t="n">
        <f aca="false">IF(ISERROR(VLOOKUP($A47,'Import OffPeak'!$A$3:Z$99,21,FALSE())-VLOOKUP($A47,'Import OffPeak change'!$A$106:Z$202,21,FALSE())),0,(VLOOKUP($A47,'Import OffPeak'!$A$3:Z$99,21,FALSE())-VLOOKUP($A47,'Import OffPeak change'!$A$106:Z$202,21,FALSE())))</f>
        <v>0</v>
      </c>
      <c r="V47" s="193" t="n">
        <f aca="false">IF(ISERROR(VLOOKUP($A47,'Import OffPeak'!$A$3:AA$99,22,FALSE())-VLOOKUP($A47,'Import OffPeak change'!$A$106:AA$202,22,FALSE())),0,(VLOOKUP($A47,'Import OffPeak'!$A$3:AA$99,22,FALSE())-VLOOKUP($A47,'Import OffPeak change'!$A$106:AA$202,22,FALSE())))</f>
        <v>0</v>
      </c>
      <c r="W47" s="193" t="n">
        <f aca="false">IF(ISERROR(VLOOKUP($A47,'Import OffPeak'!$A$3:AB$99,23,FALSE())-VLOOKUP($A47,'Import OffPeak change'!$A$106:AB$202,23,FALSE())),0,(VLOOKUP($A47,'Import OffPeak'!$A$3:AB$99,23,FALSE())-VLOOKUP($A47,'Import OffPeak change'!$A$106:AB$202,23,FALSE())))</f>
        <v>0</v>
      </c>
      <c r="X47" s="193" t="n">
        <f aca="false">IF(ISERROR(VLOOKUP($A47,'Import OffPeak'!$A$3:AC$99,24,FALSE())-VLOOKUP($A47,'Import OffPeak change'!$A$106:AC$202,24,FALSE())),0,(VLOOKUP($A47,'Import OffPeak'!$A$3:AC$99,24,FALSE())-VLOOKUP($A47,'Import OffPeak change'!$A$106:AC$202,24,FALSE())))</f>
        <v>0</v>
      </c>
      <c r="Y47" s="193" t="n">
        <f aca="false">IF(ISERROR(VLOOKUP($A47,'Import OffPeak'!$A$3:AD$99,25,FALSE())-VLOOKUP($A47,'Import OffPeak change'!$A$106:AD$202,25,FALSE())),0,(VLOOKUP($A47,'Import OffPeak'!$A$3:AD$99,25,FALSE())-VLOOKUP($A47,'Import OffPeak change'!$A$106:AD$202,25,FALSE())))</f>
        <v>0</v>
      </c>
      <c r="Z47" s="193" t="n">
        <f aca="false">IF(ISERROR(VLOOKUP($A47,'Import OffPeak'!$A$3:AE$99,26,FALSE())-VLOOKUP($A47,'Import OffPeak change'!$A$106:AE$202,26,FALSE())),0,(VLOOKUP($A47,'Import OffPeak'!$A$3:AE$99,26,FALSE())-VLOOKUP($A47,'Import OffPeak change'!$A$106:AE$202,26,FALSE())))</f>
        <v>0</v>
      </c>
      <c r="AA47" s="193" t="n">
        <f aca="false">IF(ISERROR(VLOOKUP($A47,'Import OffPeak'!$A$3:AF$99,27,FALSE())-VLOOKUP($A47,'Import OffPeak change'!$A$106:AF$202,27,FALSE())),0,(VLOOKUP($A47,'Import OffPeak'!$A$3:AF$99,27,FALSE())-VLOOKUP($A47,'Import OffPeak change'!$A$106:AF$202,27,FALSE())))</f>
        <v>0</v>
      </c>
      <c r="AB47" s="193" t="n">
        <f aca="false">IF(ISERROR(VLOOKUP($A47,'Import OffPeak'!$A$3:AG$99,28,FALSE())-VLOOKUP($A47,'Import OffPeak change'!$A$106:AG$202,28,FALSE())),0,(VLOOKUP($A47,'Import OffPeak'!$A$3:AG$99,28,FALSE())-VLOOKUP($A47,'Import OffPeak change'!$A$106:AG$202,28,FALSE())))</f>
        <v>0</v>
      </c>
      <c r="AC47" s="193" t="n">
        <f aca="false">IF(ISERROR(VLOOKUP($A47,'Import OffPeak'!$A$3:AH$99,29,FALSE())-VLOOKUP($A47,'Import OffPeak change'!$A$106:AH$202,29,FALSE())),0,(VLOOKUP($A47,'Import OffPeak'!$A$3:AH$99,29,FALSE())-VLOOKUP($A47,'Import OffPeak change'!$A$106:AH$202,29,FALSE())))</f>
        <v>0</v>
      </c>
      <c r="AD47" s="193" t="n">
        <f aca="false">IF(ISERROR(VLOOKUP($A47,'Import OffPeak'!$A$3:AI$99,30,FALSE())-VLOOKUP($A47,'Import OffPeak change'!$A$106:AI$202,30,FALSE())),0,(VLOOKUP($A47,'Import OffPeak'!$A$3:AI$99,30,FALSE())-VLOOKUP($A47,'Import OffPeak change'!$A$106:AI$202,30,FALSE())))</f>
        <v>0</v>
      </c>
      <c r="AE47" s="193" t="n">
        <f aca="false">IF(ISERROR(VLOOKUP($A47,'Import OffPeak'!$A$3:AJ$99,31,FALSE())-VLOOKUP($A47,'Import OffPeak change'!$A$106:AJ$202,31,FALSE())),0,(VLOOKUP($A47,'Import OffPeak'!$A$3:AJ$99,31,FALSE())-VLOOKUP($A47,'Import OffPeak change'!$A$106:AJ$202,31,FALSE())))</f>
        <v>0</v>
      </c>
      <c r="AF47" s="193" t="n">
        <f aca="false">IF(ISERROR(VLOOKUP($A47,'Import OffPeak'!$A$3:AK$99,32,FALSE())-VLOOKUP($A47,'Import OffPeak change'!$A$106:AK$202,32,FALSE())),0,(VLOOKUP($A47,'Import OffPeak'!$A$3:AK$99,32,FALSE())-VLOOKUP($A47,'Import OffPeak change'!$A$106:AK$202,32,FALSE())))</f>
        <v>0</v>
      </c>
      <c r="AG47" s="193" t="n">
        <f aca="false">IF(ISERROR(VLOOKUP($A47,'Import OffPeak'!$A$3:AL$99,33,FALSE())-VLOOKUP($A47,'Import OffPeak change'!$A$106:AL$202,33,FALSE())),0,(VLOOKUP($A47,'Import OffPeak'!$A$3:AL$99,33,FALSE())-VLOOKUP($A47,'Import OffPeak change'!$A$106:AL$202,33,FALSE())))</f>
        <v>0</v>
      </c>
      <c r="AH47" s="193" t="n">
        <f aca="false">IF(ISERROR(VLOOKUP($A47,'Import OffPeak'!$A$3:AM$99,34,FALSE())-VLOOKUP($A47,'Import OffPeak change'!$A$106:AM$202,34,FALSE())),0,(VLOOKUP($A47,'Import OffPeak'!$A$3:AM$99,34,FALSE())-VLOOKUP($A47,'Import OffPeak change'!$A$106:AM$202,34,FALSE())))</f>
        <v>0</v>
      </c>
      <c r="AI47" s="193" t="n">
        <f aca="false">IF(ISERROR(VLOOKUP($A47,'Import OffPeak'!$A$3:AN$99,35,FALSE())-VLOOKUP($A47,'Import OffPeak change'!$A$106:AN$202,35,FALSE())),0,(VLOOKUP($A47,'Import OffPeak'!$A$3:AN$99,35,FALSE())-VLOOKUP($A47,'Import OffPeak change'!$A$106:AN$202,35,FALSE())))</f>
        <v>0</v>
      </c>
      <c r="AJ47" s="193" t="n">
        <f aca="false">IF(ISERROR(VLOOKUP($A47,'Import OffPeak'!$A$3:AO$99,36,FALSE())-VLOOKUP($A47,'Import OffPeak change'!$A$106:AO$202,36,FALSE())),0,(VLOOKUP($A47,'Import OffPeak'!$A$3:AO$99,36,FALSE())-VLOOKUP($A47,'Import OffPeak change'!$A$106:AO$202,36,FALSE())))</f>
        <v>0</v>
      </c>
      <c r="AK47" s="193" t="n">
        <f aca="false">IF(ISERROR(VLOOKUP($A47,'Import OffPeak'!$A$3:AP$99,37,FALSE())-VLOOKUP($A47,'Import OffPeak change'!$A$106:AP$202,37,FALSE())),0,(VLOOKUP($A47,'Import OffPeak'!$A$3:AP$99,37,FALSE())-VLOOKUP($A47,'Import OffPeak change'!$A$106:AP$202,37,FALSE())))</f>
        <v>0</v>
      </c>
      <c r="AL47" s="193" t="n">
        <f aca="false">IF(ISERROR(VLOOKUP($A47,'Import OffPeak'!$A$3:AQ$99,38,FALSE())-VLOOKUP($A47,'Import OffPeak change'!$A$106:AQ$202,38,FALSE())),0,(VLOOKUP($A47,'Import OffPeak'!$A$3:AQ$99,38,FALSE())-VLOOKUP($A47,'Import OffPeak change'!$A$106:AQ$202,38,FALSE())))</f>
        <v>0</v>
      </c>
      <c r="AM47" s="193" t="n">
        <f aca="false">IF(ISERROR(VLOOKUP($A47,'Import OffPeak'!$A$3:AR$99,39,FALSE())-VLOOKUP($A47,'Import OffPeak change'!$A$106:AR$202,39,FALSE())),0,(VLOOKUP($A47,'Import OffPeak'!$A$3:AR$99,39,FALSE())-VLOOKUP($A47,'Import OffPeak change'!$A$106:AR$202,39,FALSE())))</f>
        <v>0</v>
      </c>
      <c r="AN47" s="193" t="n">
        <f aca="false">IF(ISERROR(VLOOKUP($A47,'Import OffPeak'!$A$3:AS$99,40,FALSE())-VLOOKUP($A47,'Import OffPeak change'!$A$106:AS$202,40,FALSE())),0,(VLOOKUP($A47,'Import OffPeak'!$A$3:AS$99,40,FALSE())-VLOOKUP($A47,'Import OffPeak change'!$A$106:AS$202,40,FALSE())))</f>
        <v>0</v>
      </c>
      <c r="AO47" s="193" t="n">
        <f aca="false">IF(ISERROR(VLOOKUP($A47,'Import OffPeak'!$A$3:AT$99,41,FALSE())-VLOOKUP($A47,'Import OffPeak change'!$A$106:AT$202,41,FALSE())),0,(VLOOKUP($A47,'Import OffPeak'!$A$3:AT$99,41,FALSE())-VLOOKUP($A47,'Import OffPeak change'!$A$106:AT$202,41,FALSE())))</f>
        <v>0</v>
      </c>
      <c r="AP47" s="193" t="n">
        <f aca="false">IF(ISERROR(VLOOKUP($A47,'Import OffPeak'!$A$3:AU$99,42,FALSE())-VLOOKUP($A47,'Import OffPeak change'!$A$106:AU$202,42,FALSE())),0,(VLOOKUP($A47,'Import OffPeak'!$A$3:AU$99,42,FALSE())-VLOOKUP($A47,'Import OffPeak change'!$A$106:AU$202,42,FALSE())))</f>
        <v>0</v>
      </c>
      <c r="AQ47" s="193" t="n">
        <f aca="false">IF(ISERROR(VLOOKUP($A47,'Import OffPeak'!$A$3:AV$99,43,FALSE())-VLOOKUP($A47,'Import OffPeak change'!$A$106:AV$202,43,FALSE())),0,(VLOOKUP($A47,'Import OffPeak'!$A$3:AV$99,43,FALSE())-VLOOKUP($A47,'Import OffPeak change'!$A$106:AV$202,43,FALSE())))</f>
        <v>0</v>
      </c>
      <c r="AR47" s="193" t="n">
        <f aca="false">IF(ISERROR(VLOOKUP($A47,'Import OffPeak'!$A$3:AW$99,44,FALSE())-VLOOKUP($A47,'Import OffPeak change'!$A$106:AW$202,44,FALSE())),0,(VLOOKUP($A47,'Import OffPeak'!$A$3:AW$99,44,FALSE())-VLOOKUP($A47,'Import OffPeak change'!$A$106:AW$202,44,FALSE())))</f>
        <v>0</v>
      </c>
      <c r="AS47" s="193" t="n">
        <f aca="false">IF(ISERROR(VLOOKUP($A47,'Import OffPeak'!$A$3:AX$99,45,FALSE())-VLOOKUP($A47,'Import OffPeak change'!$A$106:AX$202,45,FALSE())),0,(VLOOKUP($A47,'Import OffPeak'!$A$3:AX$99,45,FALSE())-VLOOKUP($A47,'Import OffPeak change'!$A$106:AX$202,45,FALSE())))</f>
        <v>0</v>
      </c>
      <c r="AT47" s="193" t="n">
        <f aca="false">IF(ISERROR(VLOOKUP($A47,'Import OffPeak'!$A$3:AY$99,46,FALSE())-VLOOKUP($A47,'Import OffPeak change'!$A$106:AY$202,46,FALSE())),0,(VLOOKUP($A47,'Import OffPeak'!$A$3:AY$99,46,FALSE())-VLOOKUP($A47,'Import OffPeak change'!$A$106:AY$202,46,FALSE())))</f>
        <v>0</v>
      </c>
      <c r="AU47" s="193" t="n">
        <f aca="false">IF(ISERROR(VLOOKUP($A47,'Import OffPeak'!$A$3:AZ$99,47,FALSE())-VLOOKUP($A47,'Import OffPeak change'!$A$106:AZ$202,47,FALSE())),0,(VLOOKUP($A47,'Import OffPeak'!$A$3:AZ$99,47,FALSE())-VLOOKUP($A47,'Import OffPeak change'!$A$106:AZ$202,47,FALSE())))</f>
        <v>0</v>
      </c>
      <c r="AV47" s="193" t="n">
        <f aca="false">IF(ISERROR(VLOOKUP($A47,'Import OffPeak'!$A$3:BA$99,48,FALSE())-VLOOKUP($A47,'Import OffPeak change'!$A$106:BA$202,48,FALSE())),0,(VLOOKUP($A47,'Import OffPeak'!$A$3:BA$99,48,FALSE())-VLOOKUP($A47,'Import OffPeak change'!$A$106:BA$202,48,FALSE())))</f>
        <v>0</v>
      </c>
      <c r="AW47" s="193" t="n">
        <f aca="false">IF(ISERROR(VLOOKUP($A47,'Import OffPeak'!$A$3:BB$99,49,FALSE())-VLOOKUP($A47,'Import OffPeak change'!$A$106:BB$202,49,FALSE())),0,(VLOOKUP($A47,'Import OffPeak'!$A$3:BB$99,49,FALSE())-VLOOKUP($A47,'Import OffPeak change'!$A$106:BB$202,49,FALSE())))</f>
        <v>0</v>
      </c>
      <c r="AX47" s="193" t="n">
        <f aca="false">IF(ISERROR(VLOOKUP($A47,'Import OffPeak'!$A$3:BC$99,50,FALSE())-VLOOKUP($A47,'Import OffPeak change'!$A$106:BC$202,50,FALSE())),0,(VLOOKUP($A47,'Import OffPeak'!$A$3:BC$99,50,FALSE())-VLOOKUP($A47,'Import OffPeak change'!$A$106:BC$202,50,FALSE())))</f>
        <v>0</v>
      </c>
      <c r="AY47" s="193" t="n">
        <f aca="false">IF(ISERROR(VLOOKUP($A47,'Import OffPeak'!$A$3:BD$99,51,FALSE())-VLOOKUP($A47,'Import OffPeak change'!$A$106:BD$202,51,FALSE())),0,(VLOOKUP($A47,'Import OffPeak'!$A$3:BD$99,51,FALSE())-VLOOKUP($A47,'Import OffPeak change'!$A$106:BD$202,51,FALSE())))</f>
        <v>0</v>
      </c>
      <c r="AZ47" s="193" t="n">
        <f aca="false">IF(ISERROR(VLOOKUP($A47,'Import OffPeak'!$A$3:BE$99,52,FALSE())-VLOOKUP($A47,'Import OffPeak change'!$A$106:BE$202,52,FALSE())),0,(VLOOKUP($A47,'Import OffPeak'!$A$3:BE$99,52,FALSE())-VLOOKUP($A47,'Import OffPeak change'!$A$106:BE$202,52,FALSE())))</f>
        <v>0</v>
      </c>
      <c r="BA47" s="193" t="n">
        <f aca="false">IF(ISERROR(VLOOKUP($A47,'Import OffPeak'!$A$3:BF$99,53,FALSE())-VLOOKUP($A47,'Import OffPeak change'!$A$106:BF$202,53,FALSE())),0,(VLOOKUP($A47,'Import OffPeak'!$A$3:BF$99,53,FALSE())-VLOOKUP($A47,'Import OffPeak change'!$A$106:BF$202,53,FALSE())))</f>
        <v>0</v>
      </c>
      <c r="BB47" s="193" t="n">
        <f aca="false">IF(ISERROR(VLOOKUP($A47,'Import OffPeak'!$A$3:BG$99,54,FALSE())-VLOOKUP($A47,'Import OffPeak change'!$A$106:BG$202,54,FALSE())),0,(VLOOKUP($A47,'Import OffPeak'!$A$3:BG$99,54,FALSE())-VLOOKUP($A47,'Import OffPeak change'!$A$106:BG$202,54,FALSE())))</f>
        <v>0</v>
      </c>
      <c r="BC47" s="193" t="n">
        <f aca="false">IF(ISERROR(VLOOKUP($A47,'Import OffPeak'!$A$3:BH$99,55,FALSE())-VLOOKUP($A47,'Import OffPeak change'!$A$106:BH$202,55,FALSE())),0,(VLOOKUP($A47,'Import OffPeak'!$A$3:BH$99,55,FALSE())-VLOOKUP($A47,'Import OffPeak change'!$A$106:BH$202,55,FALSE())))</f>
        <v>0</v>
      </c>
      <c r="BD47" s="193" t="n">
        <f aca="false">IF(ISERROR(VLOOKUP($A47,'Import OffPeak'!$A$3:BI$99,56,FALSE())-VLOOKUP($A47,'Import OffPeak change'!$A$106:BI$202,56,FALSE())),0,(VLOOKUP($A47,'Import OffPeak'!$A$3:BI$99,56,FALSE())-VLOOKUP($A47,'Import OffPeak change'!$A$106:BI$202,56,FALSE())))</f>
        <v>0</v>
      </c>
      <c r="BE47" s="193" t="n">
        <f aca="false">IF(ISERROR(VLOOKUP($A47,'Import OffPeak'!$A$3:BJ$99,57,FALSE())-VLOOKUP($A47,'Import OffPeak change'!$A$106:BJ$202,57,FALSE())),0,(VLOOKUP($A47,'Import OffPeak'!$A$3:BJ$99,57,FALSE())-VLOOKUP($A47,'Import OffPeak change'!$A$106:BJ$202,57,FALSE())))</f>
        <v>0</v>
      </c>
      <c r="BF47" s="193" t="n">
        <f aca="false">IF(ISERROR(VLOOKUP($A47,'Import OffPeak'!$A$3:BK$99,58,FALSE())-VLOOKUP($A47,'Import OffPeak change'!$A$106:BK$202,58,FALSE())),0,(VLOOKUP($A47,'Import OffPeak'!$A$3:BK$99,58,FALSE())-VLOOKUP($A47,'Import OffPeak change'!$A$106:BK$202,58,FALSE())))</f>
        <v>0</v>
      </c>
      <c r="BG47" s="193" t="n">
        <f aca="false">IF(ISERROR(VLOOKUP($A47,'Import OffPeak'!$A$3:BL$99,59,FALSE())-VLOOKUP($A47,'Import OffPeak change'!$A$106:BL$202,59,FALSE())),0,(VLOOKUP($A47,'Import OffPeak'!$A$3:BL$99,59,FALSE())-VLOOKUP($A47,'Import OffPeak change'!$A$106:BL$202,59,FALSE())))</f>
        <v>0</v>
      </c>
      <c r="BH47" s="193" t="n">
        <f aca="false">IF(ISERROR(VLOOKUP($A47,'Import OffPeak'!$A$3:BM$99,60,FALSE())-VLOOKUP($A47,'Import OffPeak change'!$A$106:BM$202,60,FALSE())),0,(VLOOKUP($A47,'Import OffPeak'!$A$3:BM$99,60,FALSE())-VLOOKUP($A47,'Import OffPeak change'!$A$106:BM$202,60,FALSE())))</f>
        <v>0</v>
      </c>
      <c r="BI47" s="193" t="n">
        <f aca="false">IF(ISERROR(VLOOKUP($A47,'Import OffPeak'!$A$3:BN$99,61,FALSE())-VLOOKUP($A47,'Import OffPeak change'!$A$106:BN$202,61,FALSE())),0,(VLOOKUP($A47,'Import OffPeak'!$A$3:BN$99,61,FALSE())-VLOOKUP($A47,'Import OffPeak change'!$A$106:BN$202,61,FALSE())))</f>
        <v>0</v>
      </c>
      <c r="BJ47" s="193" t="n">
        <f aca="false">IF(ISERROR(VLOOKUP($A47,'Import OffPeak'!$A$3:BO$99,62,FALSE())-VLOOKUP($A47,'Import OffPeak change'!$A$106:BO$202,62,FALSE())),0,(VLOOKUP($A47,'Import OffPeak'!$A$3:BO$99,62,FALSE())-VLOOKUP($A47,'Import OffPeak change'!$A$106:BO$202,62,FALSE())))</f>
        <v>0</v>
      </c>
      <c r="BK47" s="193" t="n">
        <f aca="false">IF(ISERROR(VLOOKUP($A47,'Import OffPeak'!$A$3:BP$99,63,FALSE())-VLOOKUP($A47,'Import OffPeak change'!$A$106:BP$202,63,FALSE())),0,(VLOOKUP($A47,'Import OffPeak'!$A$3:BP$99,63,FALSE())-VLOOKUP($A47,'Import OffPeak change'!$A$106:BP$202,63,FALSE())))</f>
        <v>0</v>
      </c>
      <c r="BL47" s="193" t="n">
        <f aca="false">IF(ISERROR(VLOOKUP($A47,'Import OffPeak'!$A$3:BQ$99,64,FALSE())-VLOOKUP($A47,'Import OffPeak change'!$A$106:BQ$202,64,FALSE())),0,(VLOOKUP($A47,'Import OffPeak'!$A$3:BQ$99,64,FALSE())-VLOOKUP($A47,'Import OffPeak change'!$A$106:BQ$202,64,FALSE())))</f>
        <v>0</v>
      </c>
      <c r="BM47" s="193" t="n">
        <f aca="false">IF(ISERROR(VLOOKUP($A47,'Import OffPeak'!$A$3:BR$99,65,FALSE())-VLOOKUP($A47,'Import OffPeak change'!$A$106:BR$202,65,FALSE())),0,(VLOOKUP($A47,'Import OffPeak'!$A$3:BR$99,65,FALSE())-VLOOKUP($A47,'Import OffPeak change'!$A$106:BR$202,65,FALSE())))</f>
        <v>0</v>
      </c>
      <c r="BN47" s="193" t="n">
        <f aca="false">IF(ISERROR(VLOOKUP($A47,'Import OffPeak'!$A$3:BS$99,66,FALSE())-VLOOKUP($A47,'Import OffPeak change'!$A$106:BS$202,66,FALSE())),0,(VLOOKUP($A47,'Import OffPeak'!$A$3:BS$99,66,FALSE())-VLOOKUP($A47,'Import OffPeak change'!$A$106:BS$202,66,FALSE())))</f>
        <v>0</v>
      </c>
      <c r="BO47" s="193" t="n">
        <f aca="false">IF(ISERROR(VLOOKUP($A47,'Import OffPeak'!$A$3:BT$99,67,FALSE())-VLOOKUP($A47,'Import OffPeak change'!$A$106:BT$202,67,FALSE())),0,(VLOOKUP($A47,'Import OffPeak'!$A$3:BT$99,67,FALSE())-VLOOKUP($A47,'Import OffPeak change'!$A$106:BT$202,67,FALSE())))</f>
        <v>0</v>
      </c>
      <c r="BP47" s="193" t="n">
        <f aca="false">IF(ISERROR(VLOOKUP($A47,'Import OffPeak'!$A$3:BU$99,68,FALSE())-VLOOKUP($A47,'Import OffPeak change'!$A$106:BU$202,68,FALSE())),0,(VLOOKUP($A47,'Import OffPeak'!$A$3:BU$99,68,FALSE())-VLOOKUP($A47,'Import OffPeak change'!$A$106:BU$202,68,FALSE())))</f>
        <v>0</v>
      </c>
      <c r="BQ47" s="193" t="n">
        <f aca="false">IF(ISERROR(VLOOKUP($A47,'Import OffPeak'!$A$3:BV$99,69,FALSE())-VLOOKUP($A47,'Import OffPeak change'!$A$106:BV$202,69,FALSE())),0,(VLOOKUP($A47,'Import OffPeak'!$A$3:BV$99,69,FALSE())-VLOOKUP($A47,'Import OffPeak change'!$A$106:BV$202,69,FALSE())))</f>
        <v>0</v>
      </c>
      <c r="BR47" s="193" t="n">
        <f aca="false">IF(ISERROR(VLOOKUP($A47,'Import OffPeak'!$A$3:BW$99,70,FALSE())-VLOOKUP($A47,'Import OffPeak change'!$A$106:BW$202,70,FALSE())),0,(VLOOKUP($A47,'Import OffPeak'!$A$3:BW$99,70,FALSE())-VLOOKUP($A47,'Import OffPeak change'!$A$106:BW$202,70,FALSE())))</f>
        <v>0</v>
      </c>
      <c r="BS47" s="193" t="n">
        <f aca="false">IF(ISERROR(VLOOKUP($A47,'Import OffPeak'!$A$3:BX$99,71,FALSE())-VLOOKUP($A47,'Import OffPeak change'!$A$106:BX$202,71,FALSE())),0,(VLOOKUP($A47,'Import OffPeak'!$A$3:BX$99,71,FALSE())-VLOOKUP($A47,'Import OffPeak change'!$A$106:BX$202,71,FALSE())))</f>
        <v>0</v>
      </c>
      <c r="BT47" s="193" t="n">
        <f aca="false">IF(ISERROR(VLOOKUP($A47,'Import OffPeak'!$A$3:BY$99,72,FALSE())-VLOOKUP($A47,'Import OffPeak change'!$A$106:BY$202,72,FALSE())),0,(VLOOKUP($A47,'Import OffPeak'!$A$3:BY$99,72,FALSE())-VLOOKUP($A47,'Import OffPeak change'!$A$106:BY$202,72,FALSE())))</f>
        <v>0</v>
      </c>
      <c r="BU47" s="193" t="n">
        <f aca="false">IF(ISERROR(VLOOKUP($A47,'Import OffPeak'!$A$3:BZ$99,73,FALSE())-VLOOKUP($A47,'Import OffPeak change'!$A$106:BZ$202,73,FALSE())),0,(VLOOKUP($A47,'Import OffPeak'!$A$3:BZ$99,73,FALSE())-VLOOKUP($A47,'Import OffPeak change'!$A$106:BZ$202,73,FALSE())))</f>
        <v>0</v>
      </c>
      <c r="BV47" s="193" t="n">
        <f aca="false">IF(ISERROR(VLOOKUP($A47,'Import OffPeak'!$A$3:CA$99,74,FALSE())-VLOOKUP($A47,'Import OffPeak change'!$A$106:CA$202,74,FALSE())),0,(VLOOKUP($A47,'Import OffPeak'!$A$3:CA$99,74,FALSE())-VLOOKUP($A47,'Import OffPeak change'!$A$106:CA$202,74,FALSE())))</f>
        <v>0</v>
      </c>
      <c r="BW47" s="193" t="n">
        <f aca="false">IF(ISERROR(VLOOKUP($A47,'Import OffPeak'!$A$3:CB$99,75,FALSE())-VLOOKUP($A47,'Import OffPeak change'!$A$106:CB$202,75,FALSE())),0,(VLOOKUP($A47,'Import OffPeak'!$A$3:CB$99,75,FALSE())-VLOOKUP($A47,'Import OffPeak change'!$A$106:CB$202,75,FALSE())))</f>
        <v>0</v>
      </c>
      <c r="BX47" s="193" t="n">
        <f aca="false">IF(ISERROR(VLOOKUP($A47,'Import OffPeak'!$A$3:CC$99,76,FALSE())-VLOOKUP($A47,'Import OffPeak change'!$A$106:CC$202,76,FALSE())),0,(VLOOKUP($A47,'Import OffPeak'!$A$3:CC$99,76,FALSE())-VLOOKUP($A47,'Import OffPeak change'!$A$106:CC$202,76,FALSE())))</f>
        <v>0</v>
      </c>
      <c r="BY47" s="193" t="n">
        <f aca="false">IF(ISERROR(VLOOKUP($A47,'Import OffPeak'!$A$3:CD$99,77,FALSE())-VLOOKUP($A47,'Import OffPeak change'!$A$106:CD$202,77,FALSE())),0,(VLOOKUP($A47,'Import OffPeak'!$A$3:CD$99,77,FALSE())-VLOOKUP($A47,'Import OffPeak change'!$A$106:CD$202,77,FALSE())))</f>
        <v>0</v>
      </c>
      <c r="BZ47" s="193" t="n">
        <f aca="false">IF(ISERROR(VLOOKUP($A47,'Import OffPeak'!$A$3:CE$99,78,FALSE())-VLOOKUP($A47,'Import OffPeak change'!$A$106:CE$202,78,FALSE())),0,(VLOOKUP($A47,'Import OffPeak'!$A$3:CE$99,78,FALSE())-VLOOKUP($A47,'Import OffPeak change'!$A$106:CE$202,78,FALSE())))</f>
        <v>0</v>
      </c>
      <c r="CA47" s="193" t="n">
        <f aca="false">IF(ISERROR(VLOOKUP($A47,'Import OffPeak'!$A$3:CF$99,79,FALSE())-VLOOKUP($A47,'Import OffPeak change'!$A$106:CF$202,79,FALSE())),0,(VLOOKUP($A47,'Import OffPeak'!$A$3:CF$99,79,FALSE())-VLOOKUP($A47,'Import OffPeak change'!$A$106:CF$202,79,FALSE())))</f>
        <v>0</v>
      </c>
      <c r="CB47" s="193" t="n">
        <f aca="false">IF(ISERROR(VLOOKUP($A47,'Import OffPeak'!$A$3:CG$99,80,FALSE())-VLOOKUP($A47,'Import OffPeak change'!$A$106:CG$202,80,FALSE())),0,(VLOOKUP($A47,'Import OffPeak'!$A$3:CG$99,80,FALSE())-VLOOKUP($A47,'Import OffPeak change'!$A$106:CG$202,80,FALSE())))</f>
        <v>0</v>
      </c>
      <c r="CC47" s="193" t="n">
        <f aca="false">IF(ISERROR(VLOOKUP($A47,'Import OffPeak'!$A$3:CH$99,81,FALSE())-VLOOKUP($A47,'Import OffPeak change'!$A$106:CH$202,81,FALSE())),0,(VLOOKUP($A47,'Import OffPeak'!$A$3:CH$99,81,FALSE())-VLOOKUP($A47,'Import OffPeak change'!$A$106:CH$202,81,FALSE())))</f>
        <v>0</v>
      </c>
      <c r="CD47" s="193" t="n">
        <f aca="false">IF(ISERROR(VLOOKUP($A47,'Import OffPeak'!$A$3:CI$99,82,FALSE())-VLOOKUP($A47,'Import OffPeak change'!$A$106:CI$202,82,FALSE())),0,(VLOOKUP($A47,'Import OffPeak'!$A$3:CI$99,82,FALSE())-VLOOKUP($A47,'Import OffPeak change'!$A$106:CI$202,82,FALSE())))</f>
        <v>0</v>
      </c>
      <c r="CE47" s="193" t="n">
        <f aca="false">IF(ISERROR(VLOOKUP($A47,'Import OffPeak'!$A$3:CJ$99,83,FALSE())-VLOOKUP($A47,'Import OffPeak change'!$A$106:CJ$202,83,FALSE())),0,(VLOOKUP($A47,'Import OffPeak'!$A$3:CJ$99,83,FALSE())-VLOOKUP($A47,'Import OffPeak change'!$A$106:CJ$202,83,FALSE())))</f>
        <v>0</v>
      </c>
      <c r="CF47" s="193" t="n">
        <f aca="false">IF(ISERROR(VLOOKUP($A47,'Import OffPeak'!$A$3:CK$99,84,FALSE())-VLOOKUP($A47,'Import OffPeak change'!$A$106:CK$202,84,FALSE())),0,(VLOOKUP($A47,'Import OffPeak'!$A$3:CK$99,84,FALSE())-VLOOKUP($A47,'Import OffPeak change'!$A$106:CK$202,84,FALSE())))</f>
        <v>0</v>
      </c>
      <c r="CG47" s="193" t="n">
        <f aca="false">IF(ISERROR(VLOOKUP($A47,'Import OffPeak'!$A$3:CL$99,85,FALSE())-VLOOKUP($A47,'Import OffPeak change'!$A$106:CL$202,85,FALSE())),0,(VLOOKUP($A47,'Import OffPeak'!$A$3:CL$99,85,FALSE())-VLOOKUP($A47,'Import OffPeak change'!$A$106:CL$202,85,FALSE())))</f>
        <v>0</v>
      </c>
      <c r="CH47" s="193" t="n">
        <f aca="false">IF(ISERROR(VLOOKUP($A47,'Import OffPeak'!$A$3:CM$99,86,FALSE())-VLOOKUP($A47,'Import OffPeak change'!$A$106:CM$202,86,FALSE())),0,(VLOOKUP($A47,'Import OffPeak'!$A$3:CM$99,86,FALSE())-VLOOKUP($A47,'Import OffPeak change'!$A$106:CM$202,86,FALSE())))</f>
        <v>0</v>
      </c>
      <c r="CI47" s="193" t="n">
        <f aca="false">IF(ISERROR(VLOOKUP($A47,'Import OffPeak'!$A$3:CN$99,87,FALSE())-VLOOKUP($A47,'Import OffPeak change'!$A$106:CN$202,87,FALSE())),0,(VLOOKUP($A47,'Import OffPeak'!$A$3:CN$99,87,FALSE())-VLOOKUP($A47,'Import OffPeak change'!$A$106:CN$202,87,FALSE())))</f>
        <v>0</v>
      </c>
      <c r="CJ47" s="193" t="n">
        <f aca="false">IF(ISERROR(VLOOKUP($A47,'Import OffPeak'!$A$3:CO$99,88,FALSE())-VLOOKUP($A47,'Import OffPeak change'!$A$106:CO$202,88,FALSE())),0,(VLOOKUP($A47,'Import OffPeak'!$A$3:CO$99,88,FALSE())-VLOOKUP($A47,'Import OffPeak change'!$A$106:CO$202,88,FALSE())))</f>
        <v>0</v>
      </c>
      <c r="CK47" s="193" t="n">
        <f aca="false">IF(ISERROR(VLOOKUP($A47,'Import OffPeak'!$A$3:CP$99,89,FALSE())-VLOOKUP($A47,'Import OffPeak change'!$A$106:CP$202,89,FALSE())),0,(VLOOKUP($A47,'Import OffPeak'!$A$3:CP$99,89,FALSE())-VLOOKUP($A47,'Import OffPeak change'!$A$106:CP$202,89,FALSE())))</f>
        <v>0</v>
      </c>
      <c r="CL47" s="193" t="n">
        <f aca="false">IF(ISERROR(VLOOKUP($A47,'Import OffPeak'!$A$3:CQ$99,90,FALSE())-VLOOKUP($A47,'Import OffPeak change'!$A$106:CQ$202,90,FALSE())),0,(VLOOKUP($A47,'Import OffPeak'!$A$3:CQ$99,90,FALSE())-VLOOKUP($A47,'Import OffPeak change'!$A$106:CQ$202,90,FALSE())))</f>
        <v>0</v>
      </c>
      <c r="CM47" s="193" t="n">
        <f aca="false">IF(ISERROR(VLOOKUP($A47,'Import OffPeak'!$A$3:CR$99,91,FALSE())-VLOOKUP($A47,'Import OffPeak change'!$A$106:CR$202,91,FALSE())),0,(VLOOKUP($A47,'Import OffPeak'!$A$3:CR$99,91,FALSE())-VLOOKUP($A47,'Import OffPeak change'!$A$106:CR$202,91,FALSE())))</f>
        <v>0</v>
      </c>
      <c r="CN47" s="193" t="n">
        <f aca="false">IF(ISERROR(VLOOKUP($A47,'Import OffPeak'!$A$3:CS$99,92,FALSE())-VLOOKUP($A47,'Import OffPeak change'!$A$106:CS$202,92,FALSE())),0,(VLOOKUP($A47,'Import OffPeak'!$A$3:CS$99,92,FALSE())-VLOOKUP($A47,'Import OffPeak change'!$A$106:CS$202,92,FALSE())))</f>
        <v>0</v>
      </c>
      <c r="CO47" s="193" t="n">
        <f aca="false">IF(ISERROR(VLOOKUP($A47,'Import OffPeak'!$A$3:CT$99,93,FALSE())-VLOOKUP($A47,'Import OffPeak change'!$A$106:CT$202,93,FALSE())),0,(VLOOKUP($A47,'Import OffPeak'!$A$3:CT$99,93,FALSE())-VLOOKUP($A47,'Import OffPeak change'!$A$106:CT$202,93,FALSE())))</f>
        <v>0</v>
      </c>
      <c r="CP47" s="193" t="n">
        <f aca="false">IF(ISERROR(VLOOKUP($A47,'Import OffPeak'!$A$3:CU$99,94,FALSE())-VLOOKUP($A47,'Import OffPeak change'!$A$106:CU$202,94,FALSE())),0,(VLOOKUP($A47,'Import OffPeak'!$A$3:CU$99,94,FALSE())-VLOOKUP($A47,'Import OffPeak change'!$A$106:CU$202,94,FALSE())))</f>
        <v>0</v>
      </c>
      <c r="CQ47" s="193" t="n">
        <f aca="false">IF(ISERROR(VLOOKUP($A47,'Import OffPeak'!$A$3:CV$99,95,FALSE())-VLOOKUP($A47,'Import OffPeak change'!$A$106:CV$202,95,FALSE())),0,(VLOOKUP($A47,'Import OffPeak'!$A$3:CV$99,95,FALSE())-VLOOKUP($A47,'Import OffPeak change'!$A$106:CV$202,95,FALSE())))</f>
        <v>0</v>
      </c>
      <c r="CR47" s="193" t="n">
        <f aca="false">IF(ISERROR(VLOOKUP($A47,'Import OffPeak'!$A$3:CW$99,96,FALSE())-VLOOKUP($A47,'Import OffPeak change'!$A$106:CW$202,96,FALSE())),0,(VLOOKUP($A47,'Import OffPeak'!$A$3:CW$99,96,FALSE())-VLOOKUP($A47,'Import OffPeak change'!$A$106:CW$202,96,FALSE())))</f>
        <v>0</v>
      </c>
      <c r="CS47" s="193" t="n">
        <f aca="false">IF(ISERROR(VLOOKUP($A47,'Import OffPeak'!$A$3:CX$99,97,FALSE())-VLOOKUP($A47,'Import OffPeak change'!$A$106:CX$202,97,FALSE())),0,(VLOOKUP($A47,'Import OffPeak'!$A$3:CX$99,97,FALSE())-VLOOKUP($A47,'Import OffPeak change'!$A$106:CX$202,97,FALSE())))</f>
        <v>0</v>
      </c>
      <c r="CT47" s="193" t="n">
        <f aca="false">IF(ISERROR(VLOOKUP($A47,'Import OffPeak'!$A$3:CY$99,98,FALSE())-VLOOKUP($A47,'Import OffPeak change'!$A$106:CY$202,98,FALSE())),0,(VLOOKUP($A47,'Import OffPeak'!$A$3:CY$99,98,FALSE())-VLOOKUP($A47,'Import OffPeak change'!$A$106:CY$202,98,FALSE())))</f>
        <v>0</v>
      </c>
      <c r="CU47" s="193" t="n">
        <f aca="false">IF(ISERROR(VLOOKUP($A47,'Import OffPeak'!$A$3:CZ$99,99,FALSE())-VLOOKUP($A47,'Import OffPeak change'!$A$106:CZ$202,99,FALSE())),0,(VLOOKUP($A47,'Import OffPeak'!$A$3:CZ$99,99,FALSE())-VLOOKUP($A47,'Import OffPeak change'!$A$106:CZ$202,99,FALSE())))</f>
        <v>0</v>
      </c>
      <c r="CV47" s="193" t="n">
        <f aca="false">IF(ISERROR(VLOOKUP($A47,'Import OffPeak'!$A$3:DA$99,100,FALSE())-VLOOKUP($A47,'Import OffPeak change'!$A$106:DA$202,100,FALSE())),0,(VLOOKUP($A47,'Import OffPeak'!$A$3:DA$99,100,FALSE())-VLOOKUP($A47,'Import OffPeak change'!$A$106:DA$202,100,FALSE())))</f>
        <v>0</v>
      </c>
      <c r="CW47" s="193" t="n">
        <f aca="false">IF(ISERROR(VLOOKUP($A47,'Import OffPeak'!$A$3:DB$99,101,FALSE())-VLOOKUP($A47,'Import OffPeak change'!$A$106:DB$202,101,FALSE())),0,(VLOOKUP($A47,'Import OffPeak'!$A$3:DB$99,101,FALSE())-VLOOKUP($A47,'Import OffPeak change'!$A$106:DB$202,101,FALSE())))</f>
        <v>0</v>
      </c>
      <c r="CX47" s="193" t="n">
        <f aca="false">IF(ISERROR(VLOOKUP($A47,'Import OffPeak'!$A$3:DC$99,102,FALSE())-VLOOKUP($A47,'Import OffPeak change'!$A$106:DC$202,102,FALSE())),0,(VLOOKUP($A47,'Import OffPeak'!$A$3:DC$99,102,FALSE())-VLOOKUP($A47,'Import OffPeak change'!$A$106:DC$202,102,FALSE())))</f>
        <v>0</v>
      </c>
      <c r="CY47" s="193" t="n">
        <f aca="false">IF(ISERROR(VLOOKUP($A47,'Import OffPeak'!$A$3:DD$99,103,FALSE())-VLOOKUP($A47,'Import OffPeak change'!$A$106:DD$202,103,FALSE())),0,(VLOOKUP($A47,'Import OffPeak'!$A$3:DD$99,103,FALSE())-VLOOKUP($A47,'Import OffPeak change'!$A$106:DD$202,103,FALSE())))</f>
        <v>0</v>
      </c>
      <c r="CZ47" s="193" t="n">
        <f aca="false">IF(ISERROR(VLOOKUP($A47,'Import OffPeak'!$A$3:DE$99,104,FALSE())-VLOOKUP($A47,'Import OffPeak change'!$A$106:DE$202,104,FALSE())),0,(VLOOKUP($A47,'Import OffPeak'!$A$3:DE$99,104,FALSE())-VLOOKUP($A47,'Import OffPeak change'!$A$106:DE$202,104,FALSE())))</f>
        <v>0</v>
      </c>
      <c r="DA47" s="193" t="n">
        <f aca="false">IF(ISERROR(VLOOKUP($A47,'Import OffPeak'!$A$3:DF$99,105,FALSE())-VLOOKUP($A47,'Import OffPeak change'!$A$106:DF$202,105,FALSE())),0,(VLOOKUP($A47,'Import OffPeak'!$A$3:DF$99,105,FALSE())-VLOOKUP($A47,'Import OffPeak change'!$A$106:DF$202,105,FALSE())))</f>
        <v>0</v>
      </c>
      <c r="DB47" s="193" t="n">
        <f aca="false">IF(ISERROR(VLOOKUP($A47,'Import OffPeak'!$A$3:DG$99,106,FALSE())-VLOOKUP($A47,'Import OffPeak change'!$A$106:DG$202,106,FALSE())),0,(VLOOKUP($A47,'Import OffPeak'!$A$3:DG$99,106,FALSE())-VLOOKUP($A47,'Import OffPeak change'!$A$106:DG$202,106,FALSE())))</f>
        <v>0</v>
      </c>
      <c r="DC47" s="193" t="n">
        <f aca="false">IF(ISERROR(VLOOKUP($A47,'Import OffPeak'!$A$3:DH$99,107,FALSE())-VLOOKUP($A47,'Import OffPeak change'!$A$106:DH$202,107,FALSE())),0,(VLOOKUP($A47,'Import OffPeak'!$A$3:DH$99,107,FALSE())-VLOOKUP($A47,'Import OffPeak change'!$A$106:DH$202,107,FALSE())))</f>
        <v>0</v>
      </c>
      <c r="DD47" s="193" t="n">
        <f aca="false">IF(ISERROR(VLOOKUP($A47,'Import OffPeak'!$A$3:DI$99,108,FALSE())-VLOOKUP($A47,'Import OffPeak change'!$A$106:DI$202,108,FALSE())),0,(VLOOKUP($A47,'Import OffPeak'!$A$3:DI$99,108,FALSE())-VLOOKUP($A47,'Import OffPeak change'!$A$106:DI$202,108,FALSE())))</f>
        <v>0</v>
      </c>
      <c r="DE47" s="193" t="n">
        <f aca="false">IF(ISERROR(VLOOKUP($A47,'Import OffPeak'!$A$3:DJ$99,109,FALSE())-VLOOKUP($A47,'Import OffPeak change'!$A$106:DJ$202,109,FALSE())),0,(VLOOKUP($A47,'Import OffPeak'!$A$3:DJ$99,109,FALSE())-VLOOKUP($A47,'Import OffPeak change'!$A$106:DJ$202,109,FALSE())))</f>
        <v>0</v>
      </c>
      <c r="DF47" s="193" t="n">
        <f aca="false">IF(ISERROR(VLOOKUP($A47,'Import OffPeak'!$A$3:DK$99,110,FALSE())-VLOOKUP($A47,'Import OffPeak change'!$A$106:DK$202,110,FALSE())),0,(VLOOKUP($A47,'Import OffPeak'!$A$3:DK$99,110,FALSE())-VLOOKUP($A47,'Import OffPeak change'!$A$106:DK$202,110,FALSE())))</f>
        <v>0</v>
      </c>
      <c r="DG47" s="193" t="n">
        <f aca="false">IF(ISERROR(VLOOKUP($A47,'Import OffPeak'!$A$3:DL$99,111,FALSE())-VLOOKUP($A47,'Import OffPeak change'!$A$106:DL$202,111,FALSE())),0,(VLOOKUP($A47,'Import OffPeak'!$A$3:DL$99,111,FALSE())-VLOOKUP($A47,'Import OffPeak change'!$A$106:DL$202,111,FALSE())))</f>
        <v>0</v>
      </c>
      <c r="DH47" s="193" t="n">
        <f aca="false">IF(ISERROR(VLOOKUP($A47,'Import OffPeak'!$A$3:DM$99,112,FALSE())-VLOOKUP($A47,'Import OffPeak change'!$A$106:DM$202,112,FALSE())),0,(VLOOKUP($A47,'Import OffPeak'!$A$3:DM$99,112,FALSE())-VLOOKUP($A47,'Import OffPeak change'!$A$106:DM$202,112,FALSE())))</f>
        <v>0</v>
      </c>
      <c r="DI47" s="193" t="n">
        <f aca="false">IF(ISERROR(VLOOKUP($A47,'Import OffPeak'!$A$3:DN$99,113,FALSE())-VLOOKUP($A47,'Import OffPeak change'!$A$106:DN$202,113,FALSE())),0,(VLOOKUP($A47,'Import OffPeak'!$A$3:DN$99,113,FALSE())-VLOOKUP($A47,'Import OffPeak change'!$A$106:DN$202,113,FALSE())))</f>
        <v>0</v>
      </c>
      <c r="DJ47" s="193" t="n">
        <f aca="false">IF(ISERROR(VLOOKUP($A47,'Import OffPeak'!$A$3:DO$99,114,FALSE())-VLOOKUP($A47,'Import OffPeak change'!$A$106:DO$202,114,FALSE())),0,(VLOOKUP($A47,'Import OffPeak'!$A$3:DO$99,114,FALSE())-VLOOKUP($A47,'Import OffPeak change'!$A$106:DO$202,114,FALSE())))</f>
        <v>0</v>
      </c>
      <c r="DK47" s="193" t="n">
        <f aca="false">IF(ISERROR(VLOOKUP($A47,'Import OffPeak'!$A$3:DP$99,115,FALSE())-VLOOKUP($A47,'Import OffPeak change'!$A$106:DP$202,115,FALSE())),0,(VLOOKUP($A47,'Import OffPeak'!$A$3:DP$99,115,FALSE())-VLOOKUP($A47,'Import OffPeak change'!$A$106:DP$202,115,FALSE())))</f>
        <v>0</v>
      </c>
      <c r="DL47" s="193" t="n">
        <f aca="false">IF(ISERROR(VLOOKUP($A47,'Import OffPeak'!$A$3:DQ$99,116,FALSE())-VLOOKUP($A47,'Import OffPeak change'!$A$106:DQ$202,116,FALSE())),0,(VLOOKUP($A47,'Import OffPeak'!$A$3:DQ$99,116,FALSE())-VLOOKUP($A47,'Import OffPeak change'!$A$106:DQ$202,116,FALSE())))</f>
        <v>0</v>
      </c>
      <c r="DM47" s="193" t="n">
        <f aca="false">IF(ISERROR(VLOOKUP($A47,'Import OffPeak'!$A$3:DR$99,117,FALSE())-VLOOKUP($A47,'Import OffPeak change'!$A$106:DR$202,117,FALSE())),0,(VLOOKUP($A47,'Import OffPeak'!$A$3:DR$99,117,FALSE())-VLOOKUP($A47,'Import OffPeak change'!$A$106:DR$202,117,FALSE())))</f>
        <v>0</v>
      </c>
      <c r="DN47" s="193" t="n">
        <f aca="false">IF(ISERROR(VLOOKUP($A47,'Import OffPeak'!$A$3:DS$99,118,FALSE())-VLOOKUP($A47,'Import OffPeak change'!$A$106:DS$202,118,FALSE())),0,(VLOOKUP($A47,'Import OffPeak'!$A$3:DS$99,118,FALSE())-VLOOKUP($A47,'Import OffPeak change'!$A$106:DS$202,118,FALSE())))</f>
        <v>0</v>
      </c>
      <c r="DO47" s="193" t="n">
        <f aca="false">IF(ISERROR(VLOOKUP($A47,'Import OffPeak'!$A$3:DT$99,119,FALSE())-VLOOKUP($A47,'Import OffPeak change'!$A$106:DT$202,119,FALSE())),0,(VLOOKUP($A47,'Import OffPeak'!$A$3:DT$99,119,FALSE())-VLOOKUP($A47,'Import OffPeak change'!$A$106:DT$202,119,FALSE())))</f>
        <v>0</v>
      </c>
      <c r="DP47" s="193" t="n">
        <f aca="false">IF(ISERROR(VLOOKUP($A47,'Import OffPeak'!$A$3:DU$99,120,FALSE())-VLOOKUP($A47,'Import OffPeak change'!$A$106:DU$202,120,FALSE())),0,(VLOOKUP($A47,'Import OffPeak'!$A$3:DU$99,120,FALSE())-VLOOKUP($A47,'Import OffPeak change'!$A$106:DU$202,120,FALSE())))</f>
        <v>0</v>
      </c>
      <c r="DQ47" s="193" t="n">
        <f aca="false">IF(ISERROR(VLOOKUP($A47,'Import OffPeak'!$A$3:DV$99,121,FALSE())-VLOOKUP($A47,'Import OffPeak change'!$A$106:DV$202,121,FALSE())),0,(VLOOKUP($A47,'Import OffPeak'!$A$3:DV$99,121,FALSE())-VLOOKUP($A47,'Import OffPeak change'!$A$106:DV$202,121,FALSE())))</f>
        <v>0</v>
      </c>
      <c r="DR47" s="193" t="n">
        <f aca="false">IF(ISERROR(VLOOKUP($A47,'Import OffPeak'!$A$3:DW$99,122,FALSE())-VLOOKUP($A47,'Import OffPeak change'!$A$106:DW$202,122,FALSE())),0,(VLOOKUP($A47,'Import OffPeak'!$A$3:DW$99,122,FALSE())-VLOOKUP($A47,'Import OffPeak change'!$A$106:DW$202,122,FALSE())))</f>
        <v>0</v>
      </c>
      <c r="DS47" s="193" t="n">
        <f aca="false">IF(ISERROR(VLOOKUP($A47,'Import OffPeak'!$A$3:DX$99,123,FALSE())-VLOOKUP($A47,'Import OffPeak change'!$A$106:DX$202,123,FALSE())),0,(VLOOKUP($A47,'Import OffPeak'!$A$3:DX$99,123,FALSE())-VLOOKUP($A47,'Import OffPeak change'!$A$106:DX$202,123,FALSE())))</f>
        <v>0</v>
      </c>
      <c r="DT47" s="193" t="n">
        <f aca="false">IF(ISERROR(VLOOKUP($A47,'Import OffPeak'!$A$3:DY$99,124,FALSE())-VLOOKUP($A47,'Import OffPeak change'!$A$106:DY$202,124,FALSE())),0,(VLOOKUP($A47,'Import OffPeak'!$A$3:DY$99,124,FALSE())-VLOOKUP($A47,'Import OffPeak change'!$A$106:DY$202,124,FALSE())))</f>
        <v>0</v>
      </c>
      <c r="DU47" s="193" t="n">
        <f aca="false">IF(ISERROR(VLOOKUP($A47,'Import OffPeak'!$A$3:DZ$99,125,FALSE())-VLOOKUP($A47,'Import OffPeak change'!$A$106:DZ$202,125,FALSE())),0,(VLOOKUP($A47,'Import OffPeak'!$A$3:DZ$99,125,FALSE())-VLOOKUP($A47,'Import OffPeak change'!$A$106:DZ$202,125,FALSE())))</f>
        <v>0</v>
      </c>
      <c r="DV47" s="193" t="n">
        <f aca="false">IF(ISERROR(VLOOKUP($A47,'Import OffPeak'!$A$3:EA$99,126,FALSE())-VLOOKUP($A47,'Import OffPeak change'!$A$106:EA$202,126,FALSE())),0,(VLOOKUP($A47,'Import OffPeak'!$A$3:EA$99,126,FALSE())-VLOOKUP($A47,'Import OffPeak change'!$A$106:EA$202,126,FALSE())))</f>
        <v>0</v>
      </c>
      <c r="DW47" s="193" t="n">
        <f aca="false">IF(ISERROR(VLOOKUP($A47,'Import OffPeak'!$A$3:EB$99,127,FALSE())-VLOOKUP($A47,'Import OffPeak change'!$A$106:EB$202,127,FALSE())),0,(VLOOKUP($A47,'Import OffPeak'!$A$3:EB$99,127,FALSE())-VLOOKUP($A47,'Import OffPeak change'!$A$106:EB$202,127,FALSE())))</f>
        <v>0</v>
      </c>
      <c r="DX47" s="193" t="n">
        <f aca="false">IF(ISERROR(VLOOKUP($A47,'Import OffPeak'!$A$3:EC$99,128,FALSE())-VLOOKUP($A47,'Import OffPeak change'!$A$106:EC$202,128,FALSE())),0,(VLOOKUP($A47,'Import OffPeak'!$A$3:EC$99,128,FALSE())-VLOOKUP($A47,'Import OffPeak change'!$A$106:EC$202,128,FALSE())))</f>
        <v>0</v>
      </c>
      <c r="DY47" s="193" t="n">
        <f aca="false">IF(ISERROR(VLOOKUP($A47,'Import OffPeak'!$A$3:ED$99,129,FALSE())-VLOOKUP($A47,'Import OffPeak change'!$A$106:ED$202,129,FALSE())),0,(VLOOKUP($A47,'Import OffPeak'!$A$3:ED$99,129,FALSE())-VLOOKUP($A47,'Import OffPeak change'!$A$106:ED$202,129,FALSE())))</f>
        <v>0</v>
      </c>
      <c r="DZ47" s="193" t="n">
        <f aca="false">IF(ISERROR(VLOOKUP($A47,'Import OffPeak'!$A$3:EE$99,130,FALSE())-VLOOKUP($A47,'Import OffPeak change'!$A$106:EE$202,130,FALSE())),0,(VLOOKUP($A47,'Import OffPeak'!$A$3:EE$99,130,FALSE())-VLOOKUP($A47,'Import OffPeak change'!$A$106:EE$202,130,FALSE())))</f>
        <v>0</v>
      </c>
      <c r="EA47" s="193" t="n">
        <f aca="false">IF(ISERROR(VLOOKUP($A47,'Import OffPeak'!$A$3:EF$99,131,FALSE())-VLOOKUP($A47,'Import OffPeak change'!$A$106:EF$202,131,FALSE())),0,(VLOOKUP($A47,'Import OffPeak'!$A$3:EF$99,131,FALSE())-VLOOKUP($A47,'Import OffPeak change'!$A$106:EF$202,131,FALSE())))</f>
        <v>0</v>
      </c>
      <c r="EB47" s="193" t="n">
        <f aca="false">IF(ISERROR(VLOOKUP($A47,'Import OffPeak'!$A$3:EG$99,132,FALSE())-VLOOKUP($A47,'Import OffPeak change'!$A$106:EG$202,132,FALSE())),0,(VLOOKUP($A47,'Import OffPeak'!$A$3:EG$99,132,FALSE())-VLOOKUP($A47,'Import OffPeak change'!$A$106:EG$202,132,FALSE())))</f>
        <v>0</v>
      </c>
      <c r="EC47" s="193" t="n">
        <f aca="false">IF(ISERROR(VLOOKUP($A47,'Import OffPeak'!$A$3:EH$99,133,FALSE())-VLOOKUP($A47,'Import OffPeak change'!$A$106:EH$202,133,FALSE())),0,(VLOOKUP($A47,'Import OffPeak'!$A$3:EH$99,133,FALSE())-VLOOKUP($A47,'Import OffPeak change'!$A$106:EH$202,133,FALSE())))</f>
        <v>0</v>
      </c>
      <c r="ED47" s="193" t="n">
        <f aca="false">IF(ISERROR(VLOOKUP($A47,'Import OffPeak'!$A$3:EI$99,134,FALSE())-VLOOKUP($A47,'Import OffPeak change'!$A$106:EI$202,134,FALSE())),0,(VLOOKUP($A47,'Import OffPeak'!$A$3:EI$99,134,FALSE())-VLOOKUP($A47,'Import OffPeak change'!$A$106:EI$202,134,FALSE())))</f>
        <v>0</v>
      </c>
      <c r="EE47" s="193" t="n">
        <f aca="false">IF(ISERROR(VLOOKUP($A47,'Import OffPeak'!$A$3:EJ$99,135,FALSE())-VLOOKUP($A47,'Import OffPeak change'!$A$106:EJ$202,135,FALSE())),0,(VLOOKUP($A47,'Import OffPeak'!$A$3:EJ$99,135,FALSE())-VLOOKUP($A47,'Import OffPeak change'!$A$106:EJ$202,135,FALSE())))</f>
        <v>0</v>
      </c>
      <c r="EF47" s="193" t="n">
        <f aca="false">IF(ISERROR(VLOOKUP($A47,'Import OffPeak'!$A$3:EK$99,136,FALSE())-VLOOKUP($A47,'Import OffPeak change'!$A$106:EK$202,136,FALSE())),0,(VLOOKUP($A47,'Import OffPeak'!$A$3:EK$99,136,FALSE())-VLOOKUP($A47,'Import OffPeak change'!$A$106:EK$202,136,FALSE())))</f>
        <v>0</v>
      </c>
      <c r="EG47" s="193" t="n">
        <f aca="false">IF(ISERROR(VLOOKUP($A47,'Import OffPeak'!$A$3:EL$99,137,FALSE())-VLOOKUP($A47,'Import OffPeak change'!$A$106:EL$202,137,FALSE())),0,(VLOOKUP($A47,'Import OffPeak'!$A$3:EL$99,137,FALSE())-VLOOKUP($A47,'Import OffPeak change'!$A$106:EL$202,137,FALSE())))</f>
        <v>0</v>
      </c>
      <c r="EH47" s="193" t="n">
        <f aca="false">IF(ISERROR(VLOOKUP($A47,'Import OffPeak'!$A$3:EM$99,138,FALSE())-VLOOKUP($A47,'Import OffPeak change'!$A$106:EM$202,138,FALSE())),0,(VLOOKUP($A47,'Import OffPeak'!$A$3:EM$99,138,FALSE())-VLOOKUP($A47,'Import OffPeak change'!$A$106:EM$202,138,FALSE())))</f>
        <v>0</v>
      </c>
      <c r="EI47" s="193" t="n">
        <f aca="false">IF(ISERROR(VLOOKUP($A47,'Import OffPeak'!$A$3:EN$99,139,FALSE())-VLOOKUP($A47,'Import OffPeak change'!$A$106:EN$202,139,FALSE())),0,(VLOOKUP($A47,'Import OffPeak'!$A$3:EN$99,139,FALSE())-VLOOKUP($A47,'Import OffPeak change'!$A$106:EN$202,139,FALSE())))</f>
        <v>0</v>
      </c>
      <c r="EJ47" s="193" t="n">
        <f aca="false">IF(ISERROR(VLOOKUP($A47,'Import OffPeak'!$A$3:EO$99,140,FALSE())-VLOOKUP($A47,'Import OffPeak change'!$A$106:EO$202,140,FALSE())),0,(VLOOKUP($A47,'Import OffPeak'!$A$3:EO$99,140,FALSE())-VLOOKUP($A47,'Import OffPeak change'!$A$106:EO$202,140,FALSE())))</f>
        <v>0</v>
      </c>
      <c r="EK47" s="193" t="n">
        <f aca="false">IF(ISERROR(VLOOKUP($A47,'Import OffPeak'!$A$3:EP$99,141,FALSE())-VLOOKUP($A47,'Import OffPeak change'!$A$106:EP$202,141,FALSE())),0,(VLOOKUP($A47,'Import OffPeak'!$A$3:EP$99,141,FALSE())-VLOOKUP($A47,'Import OffPeak change'!$A$106:EP$202,141,FALSE())))</f>
        <v>0</v>
      </c>
      <c r="EL47" s="193" t="n">
        <f aca="false">IF(ISERROR(VLOOKUP($A47,'Import OffPeak'!$A$3:EQ$99,142,FALSE())-VLOOKUP($A47,'Import OffPeak change'!$A$106:EQ$202,142,FALSE())),0,(VLOOKUP($A47,'Import OffPeak'!$A$3:EQ$99,142,FALSE())-VLOOKUP($A47,'Import OffPeak change'!$A$106:EQ$202,142,FALSE())))</f>
        <v>0</v>
      </c>
      <c r="EM47" s="193" t="n">
        <f aca="false">IF(ISERROR(VLOOKUP($A47,'Import OffPeak'!$A$3:ER$99,143,FALSE())-VLOOKUP($A47,'Import OffPeak change'!$A$106:ER$202,143,FALSE())),0,(VLOOKUP($A47,'Import OffPeak'!$A$3:ER$99,143,FALSE())-VLOOKUP($A47,'Import OffPeak change'!$A$106:ER$202,143,FALSE())))</f>
        <v>0</v>
      </c>
      <c r="EN47" s="193" t="n">
        <f aca="false">IF(ISERROR(VLOOKUP($A47,'Import OffPeak'!$A$3:ES$99,144,FALSE())-VLOOKUP($A47,'Import OffPeak change'!$A$106:ES$202,144,FALSE())),0,(VLOOKUP($A47,'Import OffPeak'!$A$3:ES$99,144,FALSE())-VLOOKUP($A47,'Import OffPeak change'!$A$106:ES$202,144,FALSE())))</f>
        <v>0</v>
      </c>
      <c r="EO47" s="193" t="n">
        <f aca="false">IF(ISERROR(VLOOKUP($A47,'Import OffPeak'!$A$3:ET$99,145,FALSE())-VLOOKUP($A47,'Import OffPeak change'!$A$106:ET$202,145,FALSE())),0,(VLOOKUP($A47,'Import OffPeak'!$A$3:ET$99,145,FALSE())-VLOOKUP($A47,'Import OffPeak change'!$A$106:ET$202,145,FALSE())))</f>
        <v>0</v>
      </c>
      <c r="EP47" s="193" t="n">
        <f aca="false">IF(ISERROR(VLOOKUP($A47,'Import OffPeak'!$A$3:EU$99,146,FALSE())-VLOOKUP($A47,'Import OffPeak change'!$A$106:EU$202,146,FALSE())),0,(VLOOKUP($A47,'Import OffPeak'!$A$3:EU$99,146,FALSE())-VLOOKUP($A47,'Import OffPeak change'!$A$106:EU$202,146,FALSE())))</f>
        <v>0</v>
      </c>
      <c r="EQ47" s="193" t="n">
        <f aca="false">IF(ISERROR(VLOOKUP($A47,'Import OffPeak'!$A$3:EV$99,147,FALSE())-VLOOKUP($A47,'Import OffPeak change'!$A$106:EV$202,147,FALSE())),0,(VLOOKUP($A47,'Import OffPeak'!$A$3:EV$99,147,FALSE())-VLOOKUP($A47,'Import OffPeak change'!$A$106:EV$202,147,FALSE())))</f>
        <v>0</v>
      </c>
      <c r="ER47" s="193" t="n">
        <f aca="false">IF(ISERROR(VLOOKUP($A47,'Import OffPeak'!$A$3:EW$99,148,FALSE())-VLOOKUP($A47,'Import OffPeak change'!$A$106:EW$202,148,FALSE())),0,(VLOOKUP($A47,'Import OffPeak'!$A$3:EW$99,148,FALSE())-VLOOKUP($A47,'Import OffPeak change'!$A$106:EW$202,148,FALSE())))</f>
        <v>0</v>
      </c>
      <c r="ES47" s="193" t="n">
        <f aca="false">IF(ISERROR(VLOOKUP($A47,'Import OffPeak'!$A$3:EX$99,149,FALSE())-VLOOKUP($A47,'Import OffPeak change'!$A$106:EX$202,149,FALSE())),0,(VLOOKUP($A47,'Import OffPeak'!$A$3:EX$99,149,FALSE())-VLOOKUP($A47,'Import OffPeak change'!$A$106:EX$202,149,FALSE())))</f>
        <v>0</v>
      </c>
      <c r="ET47" s="193" t="n">
        <f aca="false">IF(ISERROR(VLOOKUP($A47,'Import OffPeak'!$A$3:EY$99,150,FALSE())-VLOOKUP($A47,'Import OffPeak change'!$A$106:EY$202,150,FALSE())),0,(VLOOKUP($A47,'Import OffPeak'!$A$3:EY$99,150,FALSE())-VLOOKUP($A47,'Import OffPeak change'!$A$106:EY$202,150,FALSE())))</f>
        <v>0</v>
      </c>
      <c r="EU47" s="193" t="n">
        <f aca="false">IF(ISERROR(VLOOKUP($A47,'Import OffPeak'!$A$3:EZ$99,151,FALSE())-VLOOKUP($A47,'Import OffPeak change'!$A$106:EZ$202,151,FALSE())),0,(VLOOKUP($A47,'Import OffPeak'!$A$3:EZ$99,151,FALSE())-VLOOKUP($A47,'Import OffPeak change'!$A$106:EZ$202,151,FALSE())))</f>
        <v>0</v>
      </c>
      <c r="EV47" s="193" t="n">
        <f aca="false">IF(ISERROR(VLOOKUP($A47,'Import OffPeak'!$A$3:FA$99,152,FALSE())-VLOOKUP($A47,'Import OffPeak change'!$A$106:FA$202,152,FALSE())),0,(VLOOKUP($A47,'Import OffPeak'!$A$3:FA$99,152,FALSE())-VLOOKUP($A47,'Import OffPeak change'!$A$106:FA$202,152,FALSE())))</f>
        <v>0</v>
      </c>
      <c r="EW47" s="193" t="n">
        <f aca="false">IF(ISERROR(VLOOKUP($A47,'Import OffPeak'!$A$3:FB$99,153,FALSE())-VLOOKUP($A47,'Import OffPeak change'!$A$106:FB$202,153,FALSE())),0,(VLOOKUP($A47,'Import OffPeak'!$A$3:FB$99,153,FALSE())-VLOOKUP($A47,'Import OffPeak change'!$A$106:FB$202,153,FALSE())))</f>
        <v>0</v>
      </c>
      <c r="EX47" s="193" t="n">
        <f aca="false">IF(ISERROR(VLOOKUP($A47,'Import OffPeak'!$A$3:FC$99,154,FALSE())-VLOOKUP($A47,'Import OffPeak change'!$A$106:FC$202,154,FALSE())),0,(VLOOKUP($A47,'Import OffPeak'!$A$3:FC$99,154,FALSE())-VLOOKUP($A47,'Import OffPeak change'!$A$106:FC$202,154,FALSE())))</f>
        <v>0</v>
      </c>
      <c r="EY47" s="193" t="n">
        <f aca="false">IF(ISERROR(VLOOKUP($A47,'Import OffPeak'!$A$3:FD$99,155,FALSE())-VLOOKUP($A47,'Import OffPeak change'!$A$106:FD$202,155,FALSE())),0,(VLOOKUP($A47,'Import OffPeak'!$A$3:FD$99,155,FALSE())-VLOOKUP($A47,'Import OffPeak change'!$A$106:FD$202,155,FALSE())))</f>
        <v>0</v>
      </c>
      <c r="EZ47" s="193" t="n">
        <f aca="false">IF(ISERROR(VLOOKUP($A47,'Import OffPeak'!$A$3:FE$99,156,FALSE())-VLOOKUP($A47,'Import OffPeak change'!$A$106:FE$202,156,FALSE())),0,(VLOOKUP($A47,'Import OffPeak'!$A$3:FE$99,156,FALSE())-VLOOKUP($A47,'Import OffPeak change'!$A$106:FE$202,156,FALSE())))</f>
        <v>0</v>
      </c>
      <c r="FA47" s="193" t="n">
        <f aca="false">IF(ISERROR(VLOOKUP($A47,'Import OffPeak'!$A$3:FF$99,157,FALSE())-VLOOKUP($A47,'Import OffPeak change'!$A$106:FF$202,157,FALSE())),0,(VLOOKUP($A47,'Import OffPeak'!$A$3:FF$99,157,FALSE())-VLOOKUP($A47,'Import OffPeak change'!$A$106:FF$202,157,FALSE())))</f>
        <v>0</v>
      </c>
      <c r="FB47" s="193" t="n">
        <f aca="false">IF(ISERROR(VLOOKUP($A47,'Import OffPeak'!$A$3:FG$99,158,FALSE())-VLOOKUP($A47,'Import OffPeak change'!$A$106:FG$202,158,FALSE())),0,(VLOOKUP($A47,'Import OffPeak'!$A$3:FG$99,158,FALSE())-VLOOKUP($A47,'Import OffPeak change'!$A$106:FG$202,158,FALSE())))</f>
        <v>0</v>
      </c>
      <c r="FC47" s="193" t="n">
        <f aca="false">IF(ISERROR(VLOOKUP($A47,'Import OffPeak'!$A$3:FH$99,159,FALSE())-VLOOKUP($A47,'Import OffPeak change'!$A$106:FH$202,159,FALSE())),0,(VLOOKUP($A47,'Import OffPeak'!$A$3:FH$99,159,FALSE())-VLOOKUP($A47,'Import OffPeak change'!$A$106:FH$202,159,FALSE())))</f>
        <v>0</v>
      </c>
      <c r="FD47" s="193" t="n">
        <f aca="false">IF(ISERROR(VLOOKUP($A47,'Import OffPeak'!$A$3:FI$99,160,FALSE())-VLOOKUP($A47,'Import OffPeak change'!$A$106:FI$202,160,FALSE())),0,(VLOOKUP($A47,'Import OffPeak'!$A$3:FI$99,160,FALSE())-VLOOKUP($A47,'Import OffPeak change'!$A$106:FI$202,160,FALSE())))</f>
        <v>0</v>
      </c>
      <c r="FE47" s="193" t="n">
        <f aca="false">IF(ISERROR(VLOOKUP($A47,'Import OffPeak'!$A$3:FJ$99,161,FALSE())-VLOOKUP($A47,'Import OffPeak change'!$A$106:FJ$202,161,FALSE())),0,(VLOOKUP($A47,'Import OffPeak'!$A$3:FJ$99,161,FALSE())-VLOOKUP($A47,'Import OffPeak change'!$A$106:FJ$202,161,FALSE())))</f>
        <v>0</v>
      </c>
      <c r="FF47" s="193" t="n">
        <f aca="false">IF(ISERROR(VLOOKUP($A47,'Import OffPeak'!$A$3:FK$99,162,FALSE())-VLOOKUP($A47,'Import OffPeak change'!$A$106:FK$202,162,FALSE())),0,(VLOOKUP($A47,'Import OffPeak'!$A$3:FK$99,162,FALSE())-VLOOKUP($A47,'Import OffPeak change'!$A$106:FK$202,162,FALSE())))</f>
        <v>0</v>
      </c>
      <c r="FG47" s="193" t="n">
        <f aca="false">IF(ISERROR(VLOOKUP($A47,'Import OffPeak'!$A$3:FL$99,163,FALSE())-VLOOKUP($A47,'Import OffPeak change'!$A$106:FL$202,163,FALSE())),0,(VLOOKUP($A47,'Import OffPeak'!$A$3:FL$99,163,FALSE())-VLOOKUP($A47,'Import OffPeak change'!$A$106:FL$202,163,FALSE())))</f>
        <v>0</v>
      </c>
      <c r="FH47" s="193" t="n">
        <f aca="false">IF(ISERROR(VLOOKUP($A47,'Import OffPeak'!$A$3:FM$99,164,FALSE())-VLOOKUP($A47,'Import OffPeak change'!$A$106:FM$202,164,FALSE())),0,(VLOOKUP($A47,'Import OffPeak'!$A$3:FM$99,164,FALSE())-VLOOKUP($A47,'Import OffPeak change'!$A$106:FM$202,164,FALSE())))</f>
        <v>0</v>
      </c>
      <c r="FI47" s="193" t="n">
        <f aca="false">IF(ISERROR(VLOOKUP($A47,'Import OffPeak'!$A$3:FN$99,165,FALSE())-VLOOKUP($A47,'Import OffPeak change'!$A$106:FN$202,165,FALSE())),0,(VLOOKUP($A47,'Import OffPeak'!$A$3:FN$99,165,FALSE())-VLOOKUP($A47,'Import OffPeak change'!$A$106:FN$202,165,FALSE())))</f>
        <v>0</v>
      </c>
      <c r="FJ47" s="193" t="n">
        <f aca="false">IF(ISERROR(VLOOKUP($A47,'Import OffPeak'!$A$3:FO$99,166,FALSE())-VLOOKUP($A47,'Import OffPeak change'!$A$106:FO$202,166,FALSE())),0,(VLOOKUP($A47,'Import OffPeak'!$A$3:FO$99,166,FALSE())-VLOOKUP($A47,'Import OffPeak change'!$A$106:FO$202,166,FALSE())))</f>
        <v>0</v>
      </c>
      <c r="FK47" s="193" t="n">
        <f aca="false">IF(ISERROR(VLOOKUP($A47,'Import OffPeak'!$A$3:FP$99,167,FALSE())-VLOOKUP($A47,'Import OffPeak change'!$A$106:FP$202,167,FALSE())),0,(VLOOKUP($A47,'Import OffPeak'!$A$3:FP$99,167,FALSE())-VLOOKUP($A47,'Import OffPeak change'!$A$106:FP$202,167,FALSE())))</f>
        <v>0</v>
      </c>
      <c r="FL47" s="193" t="n">
        <f aca="false">IF(ISERROR(VLOOKUP($A47,'Import OffPeak'!$A$3:FQ$99,168,FALSE())-VLOOKUP($A47,'Import OffPeak change'!$A$106:FQ$202,168,FALSE())),0,(VLOOKUP($A47,'Import OffPeak'!$A$3:FQ$99,168,FALSE())-VLOOKUP($A47,'Import OffPeak change'!$A$106:FQ$202,168,FALSE())))</f>
        <v>0</v>
      </c>
      <c r="FM47" s="193" t="n">
        <f aca="false">IF(ISERROR(VLOOKUP($A47,'Import OffPeak'!$A$3:FR$99,169,FALSE())-VLOOKUP($A47,'Import OffPeak change'!$A$106:FR$202,169,FALSE())),0,(VLOOKUP($A47,'Import OffPeak'!$A$3:FR$99,169,FALSE())-VLOOKUP($A47,'Import OffPeak change'!$A$106:FR$202,169,FALSE())))</f>
        <v>0</v>
      </c>
      <c r="FN47" s="193" t="n">
        <f aca="false">IF(ISERROR(VLOOKUP($A47,'Import OffPeak'!$A$3:FS$99,170,FALSE())-VLOOKUP($A47,'Import OffPeak change'!$A$106:FS$202,170,FALSE())),0,(VLOOKUP($A47,'Import OffPeak'!$A$3:FS$99,170,FALSE())-VLOOKUP($A47,'Import OffPeak change'!$A$106:FS$202,170,FALSE())))</f>
        <v>0</v>
      </c>
      <c r="FO47" s="193" t="n">
        <f aca="false">IF(ISERROR(VLOOKUP($A47,'Import OffPeak'!$A$3:FT$99,171,FALSE())-VLOOKUP($A47,'Import OffPeak change'!$A$106:FT$202,171,FALSE())),0,(VLOOKUP($A47,'Import OffPeak'!$A$3:FT$99,171,FALSE())-VLOOKUP($A47,'Import OffPeak change'!$A$106:FT$202,171,FALSE())))</f>
        <v>0</v>
      </c>
      <c r="FP47" s="193" t="n">
        <f aca="false">IF(ISERROR(VLOOKUP($A47,'Import OffPeak'!$A$3:FU$99,172,FALSE())-VLOOKUP($A47,'Import OffPeak change'!$A$106:FU$202,172,FALSE())),0,(VLOOKUP($A47,'Import OffPeak'!$A$3:FU$99,172,FALSE())-VLOOKUP($A47,'Import OffPeak change'!$A$106:FU$202,172,FALSE())))</f>
        <v>0</v>
      </c>
      <c r="FQ47" s="193" t="n">
        <f aca="false">IF(ISERROR(VLOOKUP($A47,'Import OffPeak'!$A$3:FV$99,173,FALSE())-VLOOKUP($A47,'Import OffPeak change'!$A$106:FV$202,173,FALSE())),0,(VLOOKUP($A47,'Import OffPeak'!$A$3:FV$99,173,FALSE())-VLOOKUP($A47,'Import OffPeak change'!$A$106:FV$202,173,FALSE())))</f>
        <v>0</v>
      </c>
      <c r="FR47" s="193" t="n">
        <f aca="false">IF(ISERROR(VLOOKUP($A47,'Import OffPeak'!$A$3:FW$99,174,FALSE())-VLOOKUP($A47,'Import OffPeak change'!$A$106:FW$202,174,FALSE())),0,(VLOOKUP($A47,'Import OffPeak'!$A$3:FW$99,174,FALSE())-VLOOKUP($A47,'Import OffPeak change'!$A$106:FW$202,174,FALSE())))</f>
        <v>0</v>
      </c>
      <c r="FS47" s="193" t="n">
        <f aca="false">IF(ISERROR(VLOOKUP($A47,'Import OffPeak'!$A$3:FX$99,175,FALSE())-VLOOKUP($A47,'Import OffPeak change'!$A$106:FX$202,175,FALSE())),0,(VLOOKUP($A47,'Import OffPeak'!$A$3:FX$99,175,FALSE())-VLOOKUP($A47,'Import OffPeak change'!$A$106:FX$202,175,FALSE())))</f>
        <v>0</v>
      </c>
      <c r="FT47" s="193" t="n">
        <f aca="false">IF(ISERROR(VLOOKUP($A47,'Import OffPeak'!$A$3:FY$99,176,FALSE())-VLOOKUP($A47,'Import OffPeak change'!$A$106:FY$202,176,FALSE())),0,(VLOOKUP($A47,'Import OffPeak'!$A$3:FY$99,176,FALSE())-VLOOKUP($A47,'Import OffPeak change'!$A$106:FY$202,176,FALSE())))</f>
        <v>0</v>
      </c>
      <c r="FU47" s="193" t="n">
        <f aca="false">IF(ISERROR(VLOOKUP($A47,'Import OffPeak'!$A$3:FZ$99,177,FALSE())-VLOOKUP($A47,'Import OffPeak change'!$A$106:FZ$202,177,FALSE())),0,(VLOOKUP($A47,'Import OffPeak'!$A$3:FZ$99,177,FALSE())-VLOOKUP($A47,'Import OffPeak change'!$A$106:FZ$202,177,FALSE())))</f>
        <v>0</v>
      </c>
      <c r="FV47" s="193" t="n">
        <f aca="false">IF(ISERROR(VLOOKUP($A47,'Import OffPeak'!$A$3:GA$99,178,FALSE())-VLOOKUP($A47,'Import OffPeak change'!$A$106:GA$202,178,FALSE())),0,(VLOOKUP($A47,'Import OffPeak'!$A$3:GA$99,178,FALSE())-VLOOKUP($A47,'Import OffPeak change'!$A$106:GA$202,178,FALSE())))</f>
        <v>0</v>
      </c>
      <c r="FW47" s="193" t="n">
        <f aca="false">IF(ISERROR(VLOOKUP($A47,'Import OffPeak'!$A$3:GB$99,179,FALSE())-VLOOKUP($A47,'Import OffPeak change'!$A$106:GB$202,179,FALSE())),0,(VLOOKUP($A47,'Import OffPeak'!$A$3:GB$99,179,FALSE())-VLOOKUP($A47,'Import OffPeak change'!$A$106:GB$202,179,FALSE())))</f>
        <v>0</v>
      </c>
      <c r="FX47" s="193" t="n">
        <f aca="false">IF(ISERROR(VLOOKUP($A47,'Import OffPeak'!$A$3:GC$99,180,FALSE())-VLOOKUP($A47,'Import OffPeak change'!$A$106:GC$202,180,FALSE())),0,(VLOOKUP($A47,'Import OffPeak'!$A$3:GC$99,180,FALSE())-VLOOKUP($A47,'Import OffPeak change'!$A$106:GC$202,180,FALSE())))</f>
        <v>0</v>
      </c>
      <c r="FY47" s="193" t="n">
        <f aca="false">IF(ISERROR(VLOOKUP($A47,'Import OffPeak'!$A$3:GD$99,181,FALSE())-VLOOKUP($A47,'Import OffPeak change'!$A$106:GD$202,181,FALSE())),0,(VLOOKUP($A47,'Import OffPeak'!$A$3:GD$99,181,FALSE())-VLOOKUP($A47,'Import OffPeak change'!$A$106:GD$202,181,FALSE())))</f>
        <v>0</v>
      </c>
      <c r="FZ47" s="193" t="n">
        <f aca="false">IF(ISERROR(VLOOKUP($A47,'Import OffPeak'!$A$3:GE$99,182,FALSE())-VLOOKUP($A47,'Import OffPeak change'!$A$106:GE$202,182,FALSE())),0,(VLOOKUP($A47,'Import OffPeak'!$A$3:GE$99,182,FALSE())-VLOOKUP($A47,'Import OffPeak change'!$A$106:GE$202,182,FALSE())))</f>
        <v>0</v>
      </c>
      <c r="GA47" s="193" t="n">
        <f aca="false">IF(ISERROR(VLOOKUP($A47,'Import OffPeak'!$A$3:GF$99,183,FALSE())-VLOOKUP($A47,'Import OffPeak change'!$A$106:GF$202,183,FALSE())),0,(VLOOKUP($A47,'Import OffPeak'!$A$3:GF$99,183,FALSE())-VLOOKUP($A47,'Import OffPeak change'!$A$106:GF$202,183,FALSE())))</f>
        <v>0</v>
      </c>
      <c r="GB47" s="193" t="n">
        <f aca="false">IF(ISERROR(VLOOKUP($A47,'Import OffPeak'!$A$3:GG$99,184,FALSE())-VLOOKUP($A47,'Import OffPeak change'!$A$106:GG$202,184,FALSE())),0,(VLOOKUP($A47,'Import OffPeak'!$A$3:GG$99,184,FALSE())-VLOOKUP($A47,'Import OffPeak change'!$A$106:GG$202,184,FALSE())))</f>
        <v>0</v>
      </c>
      <c r="GC47" s="193" t="n">
        <f aca="false">IF(ISERROR(VLOOKUP($A47,'Import OffPeak'!$A$3:GH$99,185,FALSE())-VLOOKUP($A47,'Import OffPeak change'!$A$106:GH$202,185,FALSE())),0,(VLOOKUP($A47,'Import OffPeak'!$A$3:GH$99,185,FALSE())-VLOOKUP($A47,'Import OffPeak change'!$A$106:GH$202,185,FALSE())))</f>
        <v>0</v>
      </c>
      <c r="GD47" s="193" t="n">
        <f aca="false">IF(ISERROR(VLOOKUP($A47,'Import OffPeak'!$A$3:GI$99,186,FALSE())-VLOOKUP($A47,'Import OffPeak change'!$A$106:GI$202,186,FALSE())),0,(VLOOKUP($A47,'Import OffPeak'!$A$3:GI$99,186,FALSE())-VLOOKUP($A47,'Import OffPeak change'!$A$106:GI$202,186,FALSE())))</f>
        <v>0</v>
      </c>
      <c r="GE47" s="193" t="n">
        <f aca="false">IF(ISERROR(VLOOKUP($A47,'Import OffPeak'!$A$3:GJ$99,187,FALSE())-VLOOKUP($A47,'Import OffPeak change'!$A$106:GJ$202,187,FALSE())),0,(VLOOKUP($A47,'Import OffPeak'!$A$3:GJ$99,187,FALSE())-VLOOKUP($A47,'Import OffPeak change'!$A$106:GJ$202,187,FALSE())))</f>
        <v>0</v>
      </c>
      <c r="GF47" s="193" t="n">
        <f aca="false">IF(ISERROR(VLOOKUP($A47,'Import OffPeak'!$A$3:GK$99,188,FALSE())-VLOOKUP($A47,'Import OffPeak change'!$A$106:GK$202,188,FALSE())),0,(VLOOKUP($A47,'Import OffPeak'!$A$3:GK$99,188,FALSE())-VLOOKUP($A47,'Import OffPeak change'!$A$106:GK$202,188,FALSE())))</f>
        <v>0</v>
      </c>
      <c r="GG47" s="193" t="n">
        <f aca="false">IF(ISERROR(VLOOKUP($A47,'Import OffPeak'!$A$3:GL$99,189,FALSE())-VLOOKUP($A47,'Import OffPeak change'!$A$106:GL$202,189,FALSE())),0,(VLOOKUP($A47,'Import OffPeak'!$A$3:GL$99,189,FALSE())-VLOOKUP($A47,'Import OffPeak change'!$A$106:GL$202,189,FALSE())))</f>
        <v>0</v>
      </c>
      <c r="GH47" s="193" t="n">
        <f aca="false">IF(ISERROR(VLOOKUP($A47,'Import OffPeak'!$A$3:GM$99,190,FALSE())-VLOOKUP($A47,'Import OffPeak change'!$A$106:GM$202,190,FALSE())),0,(VLOOKUP($A47,'Import OffPeak'!$A$3:GM$99,190,FALSE())-VLOOKUP($A47,'Import OffPeak change'!$A$106:GM$202,190,FALSE())))</f>
        <v>0</v>
      </c>
      <c r="GI47" s="193" t="n">
        <f aca="false">IF(ISERROR(VLOOKUP($A47,'Import OffPeak'!$A$3:GN$99,191,FALSE())-VLOOKUP($A47,'Import OffPeak change'!$A$106:GN$202,191,FALSE())),0,(VLOOKUP($A47,'Import OffPeak'!$A$3:GN$99,191,FALSE())-VLOOKUP($A47,'Import OffPeak change'!$A$106:GN$202,191,FALSE())))</f>
        <v>0</v>
      </c>
      <c r="GJ47" s="193" t="n">
        <f aca="false">IF(ISERROR(VLOOKUP($A47,'Import OffPeak'!$A$3:GO$99,192,FALSE())-VLOOKUP($A47,'Import OffPeak change'!$A$106:GO$202,192,FALSE())),0,(VLOOKUP($A47,'Import OffPeak'!$A$3:GO$99,192,FALSE())-VLOOKUP($A47,'Import OffPeak change'!$A$106:GO$202,192,FALSE())))</f>
        <v>0</v>
      </c>
      <c r="GK47" s="193" t="n">
        <f aca="false">IF(ISERROR(VLOOKUP($A47,'Import OffPeak'!$A$3:GP$99,193,FALSE())-VLOOKUP($A47,'Import OffPeak change'!$A$106:GP$202,193,FALSE())),0,(VLOOKUP($A47,'Import OffPeak'!$A$3:GP$99,193,FALSE())-VLOOKUP($A47,'Import OffPeak change'!$A$106:GP$202,193,FALSE())))</f>
        <v>0</v>
      </c>
      <c r="GL47" s="193" t="n">
        <f aca="false">IF(ISERROR(VLOOKUP($A47,'Import OffPeak'!$A$3:GQ$99,194,FALSE())-VLOOKUP($A47,'Import OffPeak change'!$A$106:GQ$202,194,FALSE())),0,(VLOOKUP($A47,'Import OffPeak'!$A$3:GQ$99,194,FALSE())-VLOOKUP($A47,'Import OffPeak change'!$A$106:GQ$202,194,FALSE())))</f>
        <v>0</v>
      </c>
      <c r="GM47" s="193" t="n">
        <f aca="false">IF(ISERROR(VLOOKUP($A47,'Import OffPeak'!$A$3:GR$99,195,FALSE())-VLOOKUP($A47,'Import OffPeak change'!$A$106:GR$202,195,FALSE())),0,(VLOOKUP($A47,'Import OffPeak'!$A$3:GR$99,195,FALSE())-VLOOKUP($A47,'Import OffPeak change'!$A$106:GR$202,195,FALSE())))</f>
        <v>0</v>
      </c>
      <c r="GN47" s="193" t="n">
        <f aca="false">IF(ISERROR(VLOOKUP($A47,'Import OffPeak'!$A$3:GS$99,196,FALSE())-VLOOKUP($A47,'Import OffPeak change'!$A$106:GS$202,196,FALSE())),0,(VLOOKUP($A47,'Import OffPeak'!$A$3:GS$99,196,FALSE())-VLOOKUP($A47,'Import OffPeak change'!$A$106:GS$202,196,FALSE())))</f>
        <v>0</v>
      </c>
      <c r="GO47" s="193" t="n">
        <f aca="false">IF(ISERROR(VLOOKUP($A47,'Import OffPeak'!$A$3:GT$99,197,FALSE())-VLOOKUP($A47,'Import OffPeak change'!$A$106:GT$202,197,FALSE())),0,(VLOOKUP($A47,'Import OffPeak'!$A$3:GT$99,197,FALSE())-VLOOKUP($A47,'Import OffPeak change'!$A$106:GT$202,197,FALSE())))</f>
        <v>0</v>
      </c>
      <c r="GP47" s="193" t="n">
        <f aca="false">IF(ISERROR(VLOOKUP($A47,'Import OffPeak'!$A$3:GU$99,198,FALSE())-VLOOKUP($A47,'Import OffPeak change'!$A$106:GU$202,198,FALSE())),0,(VLOOKUP($A47,'Import OffPeak'!$A$3:GU$99,198,FALSE())-VLOOKUP($A47,'Import OffPeak change'!$A$106:GU$202,198,FALSE())))</f>
        <v>0</v>
      </c>
      <c r="GQ47" s="193" t="n">
        <f aca="false">IF(ISERROR(VLOOKUP($A47,'Import OffPeak'!$A$3:GV$99,199,FALSE())-VLOOKUP($A47,'Import OffPeak change'!$A$106:GV$202,199,FALSE())),0,(VLOOKUP($A47,'Import OffPeak'!$A$3:GV$99,199,FALSE())-VLOOKUP($A47,'Import OffPeak change'!$A$106:GV$202,199,FALSE())))</f>
        <v>0</v>
      </c>
      <c r="GR47" s="193" t="n">
        <f aca="false">IF(ISERROR(VLOOKUP($A47,'Import OffPeak'!$A$3:GW$99,200,FALSE())-VLOOKUP($A47,'Import OffPeak change'!$A$106:GW$202,200,FALSE())),0,(VLOOKUP($A47,'Import OffPeak'!$A$3:GW$99,200,FALSE())-VLOOKUP($A47,'Import OffPeak change'!$A$106:GW$202,200,FALSE())))</f>
        <v>0</v>
      </c>
      <c r="GS47" s="193" t="n">
        <f aca="false">IF(ISERROR(VLOOKUP($A47,'Import OffPeak'!$A$3:GX$99,201,FALSE())-VLOOKUP($A47,'Import OffPeak change'!$A$106:GX$202,201,FALSE())),0,(VLOOKUP($A47,'Import OffPeak'!$A$3:GX$99,201,FALSE())-VLOOKUP($A47,'Import OffPeak change'!$A$106:GX$202,201,FALSE())))</f>
        <v>0</v>
      </c>
      <c r="GT47" s="193" t="n">
        <f aca="false">IF(ISERROR(VLOOKUP($A47,'Import OffPeak'!$A$3:GY$99,202,FALSE())-VLOOKUP($A47,'Import OffPeak change'!$A$106:GY$202,202,FALSE())),0,(VLOOKUP($A47,'Import OffPeak'!$A$3:GY$99,202,FALSE())-VLOOKUP($A47,'Import OffPeak change'!$A$106:GY$202,202,FALSE())))</f>
        <v>0</v>
      </c>
      <c r="GU47" s="193" t="n">
        <f aca="false">IF(ISERROR(VLOOKUP($A47,'Import OffPeak'!$A$3:GZ$99,203,FALSE())-VLOOKUP($A47,'Import OffPeak change'!$A$106:GZ$202,203,FALSE())),0,(VLOOKUP($A47,'Import OffPeak'!$A$3:GZ$99,203,FALSE())-VLOOKUP($A47,'Import OffPeak change'!$A$106:GZ$202,203,FALSE())))</f>
        <v>0</v>
      </c>
      <c r="GV47" s="193" t="n">
        <f aca="false">IF(ISERROR(VLOOKUP($A47,'Import OffPeak'!$A$3:HA$99,204,FALSE())-VLOOKUP($A47,'Import OffPeak change'!$A$106:HA$202,204,FALSE())),0,(VLOOKUP($A47,'Import OffPeak'!$A$3:HA$99,204,FALSE())-VLOOKUP($A47,'Import OffPeak change'!$A$106:HA$202,204,FALSE())))</f>
        <v>0</v>
      </c>
      <c r="GW47" s="193" t="n">
        <f aca="false">IF(ISERROR(VLOOKUP($A47,'Import OffPeak'!$A$3:HB$99,205,FALSE())-VLOOKUP($A47,'Import OffPeak change'!$A$106:HB$202,205,FALSE())),0,(VLOOKUP($A47,'Import OffPeak'!$A$3:HB$99,205,FALSE())-VLOOKUP($A47,'Import OffPeak change'!$A$106:HB$202,205,FALSE())))</f>
        <v>0</v>
      </c>
      <c r="GX47" s="193" t="n">
        <f aca="false">IF(ISERROR(VLOOKUP($A47,'Import OffPeak'!$A$3:HC$99,206,FALSE())-VLOOKUP($A47,'Import OffPeak change'!$A$106:HC$202,206,FALSE())),0,(VLOOKUP($A47,'Import OffPeak'!$A$3:HC$99,206,FALSE())-VLOOKUP($A47,'Import OffPeak change'!$A$106:HC$202,206,FALSE())))</f>
        <v>0</v>
      </c>
      <c r="GY47" s="193" t="n">
        <f aca="false">IF(ISERROR(VLOOKUP($A47,'Import OffPeak'!$A$3:HD$99,207,FALSE())-VLOOKUP($A47,'Import OffPeak change'!$A$106:HD$202,207,FALSE())),0,(VLOOKUP($A47,'Import OffPeak'!$A$3:HD$99,207,FALSE())-VLOOKUP($A47,'Import OffPeak change'!$A$106:HD$202,207,FALSE())))</f>
        <v>0</v>
      </c>
      <c r="GZ47" s="193" t="n">
        <f aca="false">IF(ISERROR(VLOOKUP($A47,'Import OffPeak'!$A$3:HE$99,208,FALSE())-VLOOKUP($A47,'Import OffPeak change'!$A$106:HE$202,208,FALSE())),0,(VLOOKUP($A47,'Import OffPeak'!$A$3:HE$99,208,FALSE())-VLOOKUP($A47,'Import OffPeak change'!$A$106:HE$202,208,FALSE())))</f>
        <v>0</v>
      </c>
      <c r="HA47" s="193" t="n">
        <f aca="false">IF(ISERROR(VLOOKUP($A47,'Import OffPeak'!$A$3:HF$99,209,FALSE())-VLOOKUP($A47,'Import OffPeak change'!$A$106:HF$202,209,FALSE())),0,(VLOOKUP($A47,'Import OffPeak'!$A$3:HF$99,209,FALSE())-VLOOKUP($A47,'Import OffPeak change'!$A$106:HF$202,209,FALSE())))</f>
        <v>0</v>
      </c>
      <c r="HB47" s="193" t="n">
        <f aca="false">IF(ISERROR(VLOOKUP($A47,'Import OffPeak'!$A$3:HG$99,210,FALSE())-VLOOKUP($A47,'Import OffPeak change'!$A$106:HG$202,210,FALSE())),0,(VLOOKUP($A47,'Import OffPeak'!$A$3:HG$99,210,FALSE())-VLOOKUP($A47,'Import OffPeak change'!$A$106:HG$202,210,FALSE())))</f>
        <v>0</v>
      </c>
      <c r="HC47" s="193" t="n">
        <f aca="false">IF(ISERROR(VLOOKUP($A47,'Import OffPeak'!$A$3:HH$99,211,FALSE())-VLOOKUP($A47,'Import OffPeak change'!$A$106:HH$202,211,FALSE())),0,(VLOOKUP($A47,'Import OffPeak'!$A$3:HH$99,211,FALSE())-VLOOKUP($A47,'Import OffPeak change'!$A$106:HH$202,211,FALSE())))</f>
        <v>0</v>
      </c>
      <c r="HD47" s="193" t="n">
        <f aca="false">IF(ISERROR(VLOOKUP($A47,'Import OffPeak'!$A$3:HI$99,212,FALSE())-VLOOKUP($A47,'Import OffPeak change'!$A$106:HI$202,212,FALSE())),0,(VLOOKUP($A47,'Import OffPeak'!$A$3:HI$99,212,FALSE())-VLOOKUP($A47,'Import OffPeak change'!$A$106:HI$202,212,FALSE())))</f>
        <v>0</v>
      </c>
      <c r="HE47" s="193" t="n">
        <f aca="false">IF(ISERROR(VLOOKUP($A47,'Import OffPeak'!$A$3:HJ$99,213,FALSE())-VLOOKUP($A47,'Import OffPeak change'!$A$106:HJ$202,213,FALSE())),0,(VLOOKUP($A47,'Import OffPeak'!$A$3:HJ$99,213,FALSE())-VLOOKUP($A47,'Import OffPeak change'!$A$106:HJ$202,213,FALSE())))</f>
        <v>0</v>
      </c>
      <c r="HF47" s="193" t="n">
        <f aca="false">IF(ISERROR(VLOOKUP($A47,'Import OffPeak'!$A$3:HK$99,214,FALSE())-VLOOKUP($A47,'Import OffPeak change'!$A$106:HK$202,214,FALSE())),0,(VLOOKUP($A47,'Import OffPeak'!$A$3:HK$99,214,FALSE())-VLOOKUP($A47,'Import OffPeak change'!$A$106:HK$202,214,FALSE())))</f>
        <v>0</v>
      </c>
      <c r="HG47" s="193" t="n">
        <f aca="false">IF(ISERROR(VLOOKUP($A47,'Import OffPeak'!$A$3:HL$99,215,FALSE())-VLOOKUP($A47,'Import OffPeak change'!$A$106:HL$202,215,FALSE())),0,(VLOOKUP($A47,'Import OffPeak'!$A$3:HL$99,215,FALSE())-VLOOKUP($A47,'Import OffPeak change'!$A$106:HL$202,215,FALSE())))</f>
        <v>0</v>
      </c>
      <c r="HH47" s="193" t="n">
        <f aca="false">IF(ISERROR(VLOOKUP($A47,'Import OffPeak'!$A$3:HM$99,216,FALSE())-VLOOKUP($A47,'Import OffPeak change'!$A$106:HM$202,216,FALSE())),0,(VLOOKUP($A47,'Import OffPeak'!$A$3:HM$99,216,FALSE())-VLOOKUP($A47,'Import OffPeak change'!$A$106:HM$202,216,FALSE())))</f>
        <v>0</v>
      </c>
      <c r="HI47" s="193" t="n">
        <f aca="false">IF(ISERROR(VLOOKUP($A47,'Import OffPeak'!$A$3:HN$99,217,FALSE())-VLOOKUP($A47,'Import OffPeak change'!$A$106:HN$202,217,FALSE())),0,(VLOOKUP($A47,'Import OffPeak'!$A$3:HN$99,217,FALSE())-VLOOKUP($A47,'Import OffPeak change'!$A$106:HN$202,217,FALSE())))</f>
        <v>0</v>
      </c>
      <c r="HJ47" s="193" t="n">
        <f aca="false">IF(ISERROR(VLOOKUP($A47,'Import OffPeak'!$A$3:HO$99,218,FALSE())-VLOOKUP($A47,'Import OffPeak change'!$A$106:HO$202,218,FALSE())),0,(VLOOKUP($A47,'Import OffPeak'!$A$3:HO$99,218,FALSE())-VLOOKUP($A47,'Import OffPeak change'!$A$106:HO$202,218,FALSE())))</f>
        <v>0</v>
      </c>
      <c r="HK47" s="193" t="n">
        <f aca="false">IF(ISERROR(VLOOKUP($A47,'Import OffPeak'!$A$3:HP$99,219,FALSE())-VLOOKUP($A47,'Import OffPeak change'!$A$106:HP$202,219,FALSE())),0,(VLOOKUP($A47,'Import OffPeak'!$A$3:HP$99,219,FALSE())-VLOOKUP($A47,'Import OffPeak change'!$A$106:HP$202,219,FALSE())))</f>
        <v>0</v>
      </c>
      <c r="HL47" s="193" t="n">
        <f aca="false">IF(ISERROR(VLOOKUP($A47,'Import OffPeak'!$A$3:HQ$99,220,FALSE())-VLOOKUP($A47,'Import OffPeak change'!$A$106:HQ$202,220,FALSE())),0,(VLOOKUP($A47,'Import OffPeak'!$A$3:HQ$99,220,FALSE())-VLOOKUP($A47,'Import OffPeak change'!$A$106:HQ$202,220,FALSE())))</f>
        <v>0</v>
      </c>
      <c r="HM47" s="193" t="n">
        <f aca="false">IF(ISERROR(VLOOKUP($A47,'Import OffPeak'!$A$3:HR$99,221,FALSE())-VLOOKUP($A47,'Import OffPeak change'!$A$106:HR$202,221,FALSE())),0,(VLOOKUP($A47,'Import OffPeak'!$A$3:HR$99,221,FALSE())-VLOOKUP($A47,'Import OffPeak change'!$A$106:HR$202,221,FALSE())))</f>
        <v>0</v>
      </c>
      <c r="HN47" s="193" t="n">
        <f aca="false">IF(ISERROR(VLOOKUP($A47,'Import OffPeak'!$A$3:HS$99,222,FALSE())-VLOOKUP($A47,'Import OffPeak change'!$A$106:HS$202,222,FALSE())),0,(VLOOKUP($A47,'Import OffPeak'!$A$3:HS$99,222,FALSE())-VLOOKUP($A47,'Import OffPeak change'!$A$106:HS$202,222,FALSE())))</f>
        <v>0</v>
      </c>
      <c r="HO47" s="193" t="n">
        <f aca="false">IF(ISERROR(VLOOKUP($A47,'Import OffPeak'!$A$3:HT$99,223,FALSE())-VLOOKUP($A47,'Import OffPeak change'!$A$106:HT$202,223,FALSE())),0,(VLOOKUP($A47,'Import OffPeak'!$A$3:HT$99,223,FALSE())-VLOOKUP($A47,'Import OffPeak change'!$A$106:HT$202,223,FALSE())))</f>
        <v>0</v>
      </c>
      <c r="HP47" s="193" t="n">
        <f aca="false">IF(ISERROR(VLOOKUP($A47,'Import OffPeak'!$A$3:HU$99,224,FALSE())-VLOOKUP($A47,'Import OffPeak change'!$A$106:HU$202,224,FALSE())),0,(VLOOKUP($A47,'Import OffPeak'!$A$3:HU$99,224,FALSE())-VLOOKUP($A47,'Import OffPeak change'!$A$106:HU$202,224,FALSE())))</f>
        <v>0</v>
      </c>
      <c r="HQ47" s="193" t="n">
        <f aca="false">IF(ISERROR(VLOOKUP($A47,'Import OffPeak'!$A$3:HV$99,225,FALSE())-VLOOKUP($A47,'Import OffPeak change'!$A$106:HV$202,225,FALSE())),0,(VLOOKUP($A47,'Import OffPeak'!$A$3:HV$99,225,FALSE())-VLOOKUP($A47,'Import OffPeak change'!$A$106:HV$202,225,FALSE())))</f>
        <v>0</v>
      </c>
      <c r="HR47" s="193" t="n">
        <f aca="false">IF(ISERROR(VLOOKUP($A47,'Import OffPeak'!$A$3:HW$99,226,FALSE())-VLOOKUP($A47,'Import OffPeak change'!$A$106:HW$202,226,FALSE())),0,(VLOOKUP($A47,'Import OffPeak'!$A$3:HW$99,226,FALSE())-VLOOKUP($A47,'Import OffPeak change'!$A$106:HW$202,226,FALSE())))</f>
        <v>0</v>
      </c>
      <c r="HS47" s="193" t="n">
        <f aca="false">IF(ISERROR(VLOOKUP($A47,'Import OffPeak'!$A$3:HX$99,227,FALSE())-VLOOKUP($A47,'Import OffPeak change'!$A$106:HX$202,227,FALSE())),0,(VLOOKUP($A47,'Import OffPeak'!$A$3:HX$99,227,FALSE())-VLOOKUP($A47,'Import OffPeak change'!$A$106:HX$202,227,FALSE())))</f>
        <v>0</v>
      </c>
      <c r="HT47" s="193" t="n">
        <f aca="false">IF(ISERROR(VLOOKUP($A47,'Import OffPeak'!$A$3:HY$99,228,FALSE())-VLOOKUP($A47,'Import OffPeak change'!$A$106:HY$202,228,FALSE())),0,(VLOOKUP($A47,'Import OffPeak'!$A$3:HY$99,228,FALSE())-VLOOKUP($A47,'Import OffPeak change'!$A$106:HY$202,228,FALSE())))</f>
        <v>0</v>
      </c>
      <c r="HU47" s="193" t="n">
        <f aca="false">IF(ISERROR(VLOOKUP($A47,'Import OffPeak'!$A$3:HZ$99,229,FALSE())-VLOOKUP($A47,'Import OffPeak change'!$A$106:HZ$202,229,FALSE())),0,(VLOOKUP($A47,'Import OffPeak'!$A$3:HZ$99,229,FALSE())-VLOOKUP($A47,'Import OffPeak change'!$A$106:HZ$202,229,FALSE())))</f>
        <v>0</v>
      </c>
      <c r="HV47" s="193" t="n">
        <f aca="false">IF(ISERROR(VLOOKUP($A47,'Import OffPeak'!$A$3:IA$99,230,FALSE())-VLOOKUP($A47,'Import OffPeak change'!$A$106:IA$202,230,FALSE())),0,(VLOOKUP($A47,'Import OffPeak'!$A$3:IA$99,230,FALSE())-VLOOKUP($A47,'Import OffPeak change'!$A$106:IA$202,230,FALSE())))</f>
        <v>0</v>
      </c>
      <c r="HW47" s="193" t="n">
        <f aca="false">IF(ISERROR(VLOOKUP($A47,'Import OffPeak'!$A$3:IB$99,231,FALSE())-VLOOKUP($A47,'Import OffPeak change'!$A$106:IB$202,231,FALSE())),0,(VLOOKUP($A47,'Import OffPeak'!$A$3:IB$99,231,FALSE())-VLOOKUP($A47,'Import OffPeak change'!$A$106:IB$202,231,FALSE())))</f>
        <v>0</v>
      </c>
      <c r="HX47" s="193" t="n">
        <f aca="false">IF(ISERROR(VLOOKUP($A47,'Import OffPeak'!$A$3:IC$99,232,FALSE())-VLOOKUP($A47,'Import OffPeak change'!$A$106:IC$202,232,FALSE())),0,(VLOOKUP($A47,'Import OffPeak'!$A$3:IC$99,232,FALSE())-VLOOKUP($A47,'Import OffPeak change'!$A$106:IC$202,232,FALSE())))</f>
        <v>0</v>
      </c>
      <c r="HY47" s="193" t="n">
        <f aca="false">IF(ISERROR(VLOOKUP($A47,'Import OffPeak'!$A$3:ID$99,233,FALSE())-VLOOKUP($A47,'Import OffPeak change'!$A$106:ID$202,233,FALSE())),0,(VLOOKUP($A47,'Import OffPeak'!$A$3:ID$99,233,FALSE())-VLOOKUP($A47,'Import OffPeak change'!$A$106:ID$202,233,FALSE())))</f>
        <v>0</v>
      </c>
      <c r="HZ47" s="193" t="n">
        <f aca="false">IF(ISERROR(VLOOKUP($A47,'Import OffPeak'!$A$3:IE$99,234,FALSE())-VLOOKUP($A47,'Import OffPeak change'!$A$106:IE$202,234,FALSE())),0,(VLOOKUP($A47,'Import OffPeak'!$A$3:IE$99,234,FALSE())-VLOOKUP($A47,'Import OffPeak change'!$A$106:IE$202,234,FALSE())))</f>
        <v>0</v>
      </c>
      <c r="IA47" s="193" t="n">
        <f aca="false">IF(ISERROR(VLOOKUP($A47,'Import OffPeak'!$A$3:IF$99,235,FALSE())-VLOOKUP($A47,'Import OffPeak change'!$A$106:IF$202,235,FALSE())),0,(VLOOKUP($A47,'Import OffPeak'!$A$3:IF$99,235,FALSE())-VLOOKUP($A47,'Import OffPeak change'!$A$106:IF$202,235,FALSE())))</f>
        <v>0</v>
      </c>
      <c r="IB47" s="193" t="n">
        <f aca="false">IF(ISERROR(VLOOKUP($A47,'Import OffPeak'!$A$3:IG$99,236,FALSE())-VLOOKUP($A47,'Import OffPeak change'!$A$106:IG$202,236,FALSE())),0,(VLOOKUP($A47,'Import OffPeak'!$A$3:IG$99,236,FALSE())-VLOOKUP($A47,'Import OffPeak change'!$A$106:IG$202,236,FALSE())))</f>
        <v>0</v>
      </c>
      <c r="IC47" s="193" t="n">
        <f aca="false">IF(ISERROR(VLOOKUP($A47,'Import OffPeak'!$A$3:IH$99,237,FALSE())-VLOOKUP($A47,'Import OffPeak change'!$A$106:IH$202,237,FALSE())),0,(VLOOKUP($A47,'Import OffPeak'!$A$3:IH$99,237,FALSE())-VLOOKUP($A47,'Import OffPeak change'!$A$106:IH$202,237,FALSE())))</f>
        <v>0</v>
      </c>
      <c r="ID47" s="193" t="n">
        <f aca="false">IF(ISERROR(VLOOKUP($A47,'Import OffPeak'!$A$3:II$99,238,FALSE())-VLOOKUP($A47,'Import OffPeak change'!$A$106:II$202,238,FALSE())),0,(VLOOKUP($A47,'Import OffPeak'!$A$3:II$99,238,FALSE())-VLOOKUP($A47,'Import OffPeak change'!$A$106:II$202,238,FALSE())))</f>
        <v>0</v>
      </c>
      <c r="IE47" s="193" t="n">
        <f aca="false">IF(ISERROR(VLOOKUP($A47,'Import OffPeak'!$A$3:IJ$99,239,FALSE())-VLOOKUP($A47,'Import OffPeak change'!$A$106:IJ$202,239,FALSE())),0,(VLOOKUP($A47,'Import OffPeak'!$A$3:IJ$99,239,FALSE())-VLOOKUP($A47,'Import OffPeak change'!$A$106:IJ$202,239,FALSE())))</f>
        <v>0</v>
      </c>
    </row>
    <row r="48" customFormat="false" ht="12.75" hidden="false" customHeight="false" outlineLevel="0" collapsed="false">
      <c r="A48" s="201" t="str">
        <f aca="false">IF('Import OffPeak'!A45=0,"",'Import OffPeak'!A45)</f>
        <v/>
      </c>
      <c r="B48" s="193"/>
      <c r="C48" s="193"/>
      <c r="D48" s="193"/>
      <c r="E48" s="193"/>
      <c r="F48" s="193"/>
      <c r="G48" s="193" t="n">
        <f aca="false">IF(ISERROR(VLOOKUP($A48,'Import OffPeak'!$A$3:L$99,7,FALSE())-VLOOKUP($A48,'Import OffPeak change'!$A$106:L$202,7,FALSE())),0,(VLOOKUP($A48,'Import OffPeak'!$A$3:L$99,7,FALSE())-VLOOKUP($A48,'Import OffPeak change'!$A$106:L$202,7,FALSE())))</f>
        <v>0</v>
      </c>
      <c r="H48" s="193" t="n">
        <f aca="false">IF(ISERROR(VLOOKUP($A48,'Import OffPeak'!$A$3:M$99,8,FALSE())-VLOOKUP($A48,'Import OffPeak change'!$A$106:M$202,8,FALSE())),0,(VLOOKUP($A48,'Import OffPeak'!$A$3:M$99,8,FALSE())-VLOOKUP($A48,'Import OffPeak change'!$A$106:M$202,8,FALSE())))</f>
        <v>0</v>
      </c>
      <c r="I48" s="193" t="n">
        <f aca="false">IF(ISERROR(VLOOKUP($A48,'Import OffPeak'!$A$3:N$99,9,FALSE())-VLOOKUP($A48,'Import OffPeak change'!$A$106:N$202,9,FALSE())),0,(VLOOKUP($A48,'Import OffPeak'!$A$3:N$99,9,FALSE())-VLOOKUP($A48,'Import OffPeak change'!$A$106:N$202,9,FALSE())))</f>
        <v>0</v>
      </c>
      <c r="J48" s="193" t="n">
        <f aca="false">IF(ISERROR(VLOOKUP($A48,'Import OffPeak'!$A$3:O$99,10,FALSE())-VLOOKUP($A48,'Import OffPeak change'!$A$106:O$202,10,FALSE())),0,(VLOOKUP($A48,'Import OffPeak'!$A$3:O$99,10,FALSE())-VLOOKUP($A48,'Import OffPeak change'!$A$106:O$202,10,FALSE())))</f>
        <v>0</v>
      </c>
      <c r="K48" s="193" t="n">
        <f aca="false">IF(ISERROR(VLOOKUP($A48,'Import OffPeak'!$A$3:P$99,11,FALSE())-VLOOKUP($A48,'Import OffPeak change'!$A$106:P$202,11,FALSE())),0,(VLOOKUP($A48,'Import OffPeak'!$A$3:P$99,11,FALSE())-VLOOKUP($A48,'Import OffPeak change'!$A$106:P$202,11,FALSE())))</f>
        <v>0</v>
      </c>
      <c r="L48" s="193" t="n">
        <f aca="false">IF(ISERROR(VLOOKUP($A48,'Import OffPeak'!$A$3:Q$99,12,FALSE())-VLOOKUP($A48,'Import OffPeak change'!$A$106:Q$202,12,FALSE())),0,(VLOOKUP($A48,'Import OffPeak'!$A$3:Q$99,12,FALSE())-VLOOKUP($A48,'Import OffPeak change'!$A$106:Q$202,12,FALSE())))</f>
        <v>0</v>
      </c>
      <c r="M48" s="193" t="n">
        <f aca="false">IF(ISERROR(VLOOKUP($A48,'Import OffPeak'!$A$3:R$99,13,FALSE())-VLOOKUP($A48,'Import OffPeak change'!$A$106:R$202,13,FALSE())),0,(VLOOKUP($A48,'Import OffPeak'!$A$3:R$99,13,FALSE())-VLOOKUP($A48,'Import OffPeak change'!$A$106:R$202,13,FALSE())))</f>
        <v>0</v>
      </c>
      <c r="N48" s="193" t="n">
        <f aca="false">IF(ISERROR(VLOOKUP($A48,'Import OffPeak'!$A$3:S$99,14,FALSE())-VLOOKUP($A48,'Import OffPeak change'!$A$106:S$202,14,FALSE())),0,(VLOOKUP($A48,'Import OffPeak'!$A$3:S$99,14,FALSE())-VLOOKUP($A48,'Import OffPeak change'!$A$106:S$202,14,FALSE())))</f>
        <v>0</v>
      </c>
      <c r="O48" s="193" t="n">
        <f aca="false">IF(ISERROR(VLOOKUP($A48,'Import OffPeak'!$A$3:T$99,15,FALSE())-VLOOKUP($A48,'Import OffPeak change'!$A$106:T$202,15,FALSE())),0,(VLOOKUP($A48,'Import OffPeak'!$A$3:T$99,15,FALSE())-VLOOKUP($A48,'Import OffPeak change'!$A$106:T$202,15,FALSE())))</f>
        <v>0</v>
      </c>
      <c r="P48" s="193" t="n">
        <f aca="false">IF(ISERROR(VLOOKUP($A48,'Import OffPeak'!$A$3:U$99,16,FALSE())-VLOOKUP($A48,'Import OffPeak change'!$A$106:U$202,16,FALSE())),0,(VLOOKUP($A48,'Import OffPeak'!$A$3:U$99,16,FALSE())-VLOOKUP($A48,'Import OffPeak change'!$A$106:U$202,16,FALSE())))</f>
        <v>0</v>
      </c>
      <c r="Q48" s="193" t="n">
        <f aca="false">IF(ISERROR(VLOOKUP($A48,'Import OffPeak'!$A$3:V$99,17,FALSE())-VLOOKUP($A48,'Import OffPeak change'!$A$106:V$202,17,FALSE())),0,(VLOOKUP($A48,'Import OffPeak'!$A$3:V$99,17,FALSE())-VLOOKUP($A48,'Import OffPeak change'!$A$106:V$202,17,FALSE())))</f>
        <v>0</v>
      </c>
      <c r="R48" s="193" t="n">
        <f aca="false">IF(ISERROR(VLOOKUP($A48,'Import OffPeak'!$A$3:W$99,18,FALSE())-VLOOKUP($A48,'Import OffPeak change'!$A$106:W$202,18,FALSE())),0,(VLOOKUP($A48,'Import OffPeak'!$A$3:W$99,18,FALSE())-VLOOKUP($A48,'Import OffPeak change'!$A$106:W$202,18,FALSE())))</f>
        <v>0</v>
      </c>
      <c r="S48" s="193" t="n">
        <f aca="false">IF(ISERROR(VLOOKUP($A48,'Import OffPeak'!$A$3:X$99,19,FALSE())-VLOOKUP($A48,'Import OffPeak change'!$A$106:X$202,19,FALSE())),0,(VLOOKUP($A48,'Import OffPeak'!$A$3:X$99,19,FALSE())-VLOOKUP($A48,'Import OffPeak change'!$A$106:X$202,19,FALSE())))</f>
        <v>0</v>
      </c>
      <c r="T48" s="193" t="n">
        <f aca="false">IF(ISERROR(VLOOKUP($A48,'Import OffPeak'!$A$3:Y$99,20,FALSE())-VLOOKUP($A48,'Import OffPeak change'!$A$106:Y$202,20,FALSE())),0,(VLOOKUP($A48,'Import OffPeak'!$A$3:Y$99,20,FALSE())-VLOOKUP($A48,'Import OffPeak change'!$A$106:Y$202,20,FALSE())))</f>
        <v>0</v>
      </c>
      <c r="U48" s="193" t="n">
        <f aca="false">IF(ISERROR(VLOOKUP($A48,'Import OffPeak'!$A$3:Z$99,21,FALSE())-VLOOKUP($A48,'Import OffPeak change'!$A$106:Z$202,21,FALSE())),0,(VLOOKUP($A48,'Import OffPeak'!$A$3:Z$99,21,FALSE())-VLOOKUP($A48,'Import OffPeak change'!$A$106:Z$202,21,FALSE())))</f>
        <v>0</v>
      </c>
      <c r="V48" s="193" t="n">
        <f aca="false">IF(ISERROR(VLOOKUP($A48,'Import OffPeak'!$A$3:AA$99,22,FALSE())-VLOOKUP($A48,'Import OffPeak change'!$A$106:AA$202,22,FALSE())),0,(VLOOKUP($A48,'Import OffPeak'!$A$3:AA$99,22,FALSE())-VLOOKUP($A48,'Import OffPeak change'!$A$106:AA$202,22,FALSE())))</f>
        <v>0</v>
      </c>
      <c r="W48" s="193" t="n">
        <f aca="false">IF(ISERROR(VLOOKUP($A48,'Import OffPeak'!$A$3:AB$99,23,FALSE())-VLOOKUP($A48,'Import OffPeak change'!$A$106:AB$202,23,FALSE())),0,(VLOOKUP($A48,'Import OffPeak'!$A$3:AB$99,23,FALSE())-VLOOKUP($A48,'Import OffPeak change'!$A$106:AB$202,23,FALSE())))</f>
        <v>0</v>
      </c>
      <c r="X48" s="193" t="n">
        <f aca="false">IF(ISERROR(VLOOKUP($A48,'Import OffPeak'!$A$3:AC$99,24,FALSE())-VLOOKUP($A48,'Import OffPeak change'!$A$106:AC$202,24,FALSE())),0,(VLOOKUP($A48,'Import OffPeak'!$A$3:AC$99,24,FALSE())-VLOOKUP($A48,'Import OffPeak change'!$A$106:AC$202,24,FALSE())))</f>
        <v>0</v>
      </c>
      <c r="Y48" s="193" t="n">
        <f aca="false">IF(ISERROR(VLOOKUP($A48,'Import OffPeak'!$A$3:AD$99,25,FALSE())-VLOOKUP($A48,'Import OffPeak change'!$A$106:AD$202,25,FALSE())),0,(VLOOKUP($A48,'Import OffPeak'!$A$3:AD$99,25,FALSE())-VLOOKUP($A48,'Import OffPeak change'!$A$106:AD$202,25,FALSE())))</f>
        <v>0</v>
      </c>
      <c r="Z48" s="193" t="n">
        <f aca="false">IF(ISERROR(VLOOKUP($A48,'Import OffPeak'!$A$3:AE$99,26,FALSE())-VLOOKUP($A48,'Import OffPeak change'!$A$106:AE$202,26,FALSE())),0,(VLOOKUP($A48,'Import OffPeak'!$A$3:AE$99,26,FALSE())-VLOOKUP($A48,'Import OffPeak change'!$A$106:AE$202,26,FALSE())))</f>
        <v>0</v>
      </c>
      <c r="AA48" s="193" t="n">
        <f aca="false">IF(ISERROR(VLOOKUP($A48,'Import OffPeak'!$A$3:AF$99,27,FALSE())-VLOOKUP($A48,'Import OffPeak change'!$A$106:AF$202,27,FALSE())),0,(VLOOKUP($A48,'Import OffPeak'!$A$3:AF$99,27,FALSE())-VLOOKUP($A48,'Import OffPeak change'!$A$106:AF$202,27,FALSE())))</f>
        <v>0</v>
      </c>
      <c r="AB48" s="193" t="n">
        <f aca="false">IF(ISERROR(VLOOKUP($A48,'Import OffPeak'!$A$3:AG$99,28,FALSE())-VLOOKUP($A48,'Import OffPeak change'!$A$106:AG$202,28,FALSE())),0,(VLOOKUP($A48,'Import OffPeak'!$A$3:AG$99,28,FALSE())-VLOOKUP($A48,'Import OffPeak change'!$A$106:AG$202,28,FALSE())))</f>
        <v>0</v>
      </c>
      <c r="AC48" s="193" t="n">
        <f aca="false">IF(ISERROR(VLOOKUP($A48,'Import OffPeak'!$A$3:AH$99,29,FALSE())-VLOOKUP($A48,'Import OffPeak change'!$A$106:AH$202,29,FALSE())),0,(VLOOKUP($A48,'Import OffPeak'!$A$3:AH$99,29,FALSE())-VLOOKUP($A48,'Import OffPeak change'!$A$106:AH$202,29,FALSE())))</f>
        <v>0</v>
      </c>
      <c r="AD48" s="193" t="n">
        <f aca="false">IF(ISERROR(VLOOKUP($A48,'Import OffPeak'!$A$3:AI$99,30,FALSE())-VLOOKUP($A48,'Import OffPeak change'!$A$106:AI$202,30,FALSE())),0,(VLOOKUP($A48,'Import OffPeak'!$A$3:AI$99,30,FALSE())-VLOOKUP($A48,'Import OffPeak change'!$A$106:AI$202,30,FALSE())))</f>
        <v>0</v>
      </c>
      <c r="AE48" s="193" t="n">
        <f aca="false">IF(ISERROR(VLOOKUP($A48,'Import OffPeak'!$A$3:AJ$99,31,FALSE())-VLOOKUP($A48,'Import OffPeak change'!$A$106:AJ$202,31,FALSE())),0,(VLOOKUP($A48,'Import OffPeak'!$A$3:AJ$99,31,FALSE())-VLOOKUP($A48,'Import OffPeak change'!$A$106:AJ$202,31,FALSE())))</f>
        <v>0</v>
      </c>
      <c r="AF48" s="193" t="n">
        <f aca="false">IF(ISERROR(VLOOKUP($A48,'Import OffPeak'!$A$3:AK$99,32,FALSE())-VLOOKUP($A48,'Import OffPeak change'!$A$106:AK$202,32,FALSE())),0,(VLOOKUP($A48,'Import OffPeak'!$A$3:AK$99,32,FALSE())-VLOOKUP($A48,'Import OffPeak change'!$A$106:AK$202,32,FALSE())))</f>
        <v>0</v>
      </c>
      <c r="AG48" s="193" t="n">
        <f aca="false">IF(ISERROR(VLOOKUP($A48,'Import OffPeak'!$A$3:AL$99,33,FALSE())-VLOOKUP($A48,'Import OffPeak change'!$A$106:AL$202,33,FALSE())),0,(VLOOKUP($A48,'Import OffPeak'!$A$3:AL$99,33,FALSE())-VLOOKUP($A48,'Import OffPeak change'!$A$106:AL$202,33,FALSE())))</f>
        <v>0</v>
      </c>
      <c r="AH48" s="193" t="n">
        <f aca="false">IF(ISERROR(VLOOKUP($A48,'Import OffPeak'!$A$3:AM$99,34,FALSE())-VLOOKUP($A48,'Import OffPeak change'!$A$106:AM$202,34,FALSE())),0,(VLOOKUP($A48,'Import OffPeak'!$A$3:AM$99,34,FALSE())-VLOOKUP($A48,'Import OffPeak change'!$A$106:AM$202,34,FALSE())))</f>
        <v>0</v>
      </c>
      <c r="AI48" s="193" t="n">
        <f aca="false">IF(ISERROR(VLOOKUP($A48,'Import OffPeak'!$A$3:AN$99,35,FALSE())-VLOOKUP($A48,'Import OffPeak change'!$A$106:AN$202,35,FALSE())),0,(VLOOKUP($A48,'Import OffPeak'!$A$3:AN$99,35,FALSE())-VLOOKUP($A48,'Import OffPeak change'!$A$106:AN$202,35,FALSE())))</f>
        <v>0</v>
      </c>
      <c r="AJ48" s="193" t="n">
        <f aca="false">IF(ISERROR(VLOOKUP($A48,'Import OffPeak'!$A$3:AO$99,36,FALSE())-VLOOKUP($A48,'Import OffPeak change'!$A$106:AO$202,36,FALSE())),0,(VLOOKUP($A48,'Import OffPeak'!$A$3:AO$99,36,FALSE())-VLOOKUP($A48,'Import OffPeak change'!$A$106:AO$202,36,FALSE())))</f>
        <v>0</v>
      </c>
      <c r="AK48" s="193" t="n">
        <f aca="false">IF(ISERROR(VLOOKUP($A48,'Import OffPeak'!$A$3:AP$99,37,FALSE())-VLOOKUP($A48,'Import OffPeak change'!$A$106:AP$202,37,FALSE())),0,(VLOOKUP($A48,'Import OffPeak'!$A$3:AP$99,37,FALSE())-VLOOKUP($A48,'Import OffPeak change'!$A$106:AP$202,37,FALSE())))</f>
        <v>0</v>
      </c>
      <c r="AL48" s="193" t="n">
        <f aca="false">IF(ISERROR(VLOOKUP($A48,'Import OffPeak'!$A$3:AQ$99,38,FALSE())-VLOOKUP($A48,'Import OffPeak change'!$A$106:AQ$202,38,FALSE())),0,(VLOOKUP($A48,'Import OffPeak'!$A$3:AQ$99,38,FALSE())-VLOOKUP($A48,'Import OffPeak change'!$A$106:AQ$202,38,FALSE())))</f>
        <v>0</v>
      </c>
      <c r="AM48" s="193" t="n">
        <f aca="false">IF(ISERROR(VLOOKUP($A48,'Import OffPeak'!$A$3:AR$99,39,FALSE())-VLOOKUP($A48,'Import OffPeak change'!$A$106:AR$202,39,FALSE())),0,(VLOOKUP($A48,'Import OffPeak'!$A$3:AR$99,39,FALSE())-VLOOKUP($A48,'Import OffPeak change'!$A$106:AR$202,39,FALSE())))</f>
        <v>0</v>
      </c>
      <c r="AN48" s="193" t="n">
        <f aca="false">IF(ISERROR(VLOOKUP($A48,'Import OffPeak'!$A$3:AS$99,40,FALSE())-VLOOKUP($A48,'Import OffPeak change'!$A$106:AS$202,40,FALSE())),0,(VLOOKUP($A48,'Import OffPeak'!$A$3:AS$99,40,FALSE())-VLOOKUP($A48,'Import OffPeak change'!$A$106:AS$202,40,FALSE())))</f>
        <v>0</v>
      </c>
      <c r="AO48" s="193" t="n">
        <f aca="false">IF(ISERROR(VLOOKUP($A48,'Import OffPeak'!$A$3:AT$99,41,FALSE())-VLOOKUP($A48,'Import OffPeak change'!$A$106:AT$202,41,FALSE())),0,(VLOOKUP($A48,'Import OffPeak'!$A$3:AT$99,41,FALSE())-VLOOKUP($A48,'Import OffPeak change'!$A$106:AT$202,41,FALSE())))</f>
        <v>0</v>
      </c>
      <c r="AP48" s="193" t="n">
        <f aca="false">IF(ISERROR(VLOOKUP($A48,'Import OffPeak'!$A$3:AU$99,42,FALSE())-VLOOKUP($A48,'Import OffPeak change'!$A$106:AU$202,42,FALSE())),0,(VLOOKUP($A48,'Import OffPeak'!$A$3:AU$99,42,FALSE())-VLOOKUP($A48,'Import OffPeak change'!$A$106:AU$202,42,FALSE())))</f>
        <v>0</v>
      </c>
      <c r="AQ48" s="193" t="n">
        <f aca="false">IF(ISERROR(VLOOKUP($A48,'Import OffPeak'!$A$3:AV$99,43,FALSE())-VLOOKUP($A48,'Import OffPeak change'!$A$106:AV$202,43,FALSE())),0,(VLOOKUP($A48,'Import OffPeak'!$A$3:AV$99,43,FALSE())-VLOOKUP($A48,'Import OffPeak change'!$A$106:AV$202,43,FALSE())))</f>
        <v>0</v>
      </c>
      <c r="AR48" s="193" t="n">
        <f aca="false">IF(ISERROR(VLOOKUP($A48,'Import OffPeak'!$A$3:AW$99,44,FALSE())-VLOOKUP($A48,'Import OffPeak change'!$A$106:AW$202,44,FALSE())),0,(VLOOKUP($A48,'Import OffPeak'!$A$3:AW$99,44,FALSE())-VLOOKUP($A48,'Import OffPeak change'!$A$106:AW$202,44,FALSE())))</f>
        <v>0</v>
      </c>
      <c r="AS48" s="193" t="n">
        <f aca="false">IF(ISERROR(VLOOKUP($A48,'Import OffPeak'!$A$3:AX$99,45,FALSE())-VLOOKUP($A48,'Import OffPeak change'!$A$106:AX$202,45,FALSE())),0,(VLOOKUP($A48,'Import OffPeak'!$A$3:AX$99,45,FALSE())-VLOOKUP($A48,'Import OffPeak change'!$A$106:AX$202,45,FALSE())))</f>
        <v>0</v>
      </c>
      <c r="AT48" s="193" t="n">
        <f aca="false">IF(ISERROR(VLOOKUP($A48,'Import OffPeak'!$A$3:AY$99,46,FALSE())-VLOOKUP($A48,'Import OffPeak change'!$A$106:AY$202,46,FALSE())),0,(VLOOKUP($A48,'Import OffPeak'!$A$3:AY$99,46,FALSE())-VLOOKUP($A48,'Import OffPeak change'!$A$106:AY$202,46,FALSE())))</f>
        <v>0</v>
      </c>
      <c r="AU48" s="193" t="n">
        <f aca="false">IF(ISERROR(VLOOKUP($A48,'Import OffPeak'!$A$3:AZ$99,47,FALSE())-VLOOKUP($A48,'Import OffPeak change'!$A$106:AZ$202,47,FALSE())),0,(VLOOKUP($A48,'Import OffPeak'!$A$3:AZ$99,47,FALSE())-VLOOKUP($A48,'Import OffPeak change'!$A$106:AZ$202,47,FALSE())))</f>
        <v>0</v>
      </c>
      <c r="AV48" s="193" t="n">
        <f aca="false">IF(ISERROR(VLOOKUP($A48,'Import OffPeak'!$A$3:BA$99,48,FALSE())-VLOOKUP($A48,'Import OffPeak change'!$A$106:BA$202,48,FALSE())),0,(VLOOKUP($A48,'Import OffPeak'!$A$3:BA$99,48,FALSE())-VLOOKUP($A48,'Import OffPeak change'!$A$106:BA$202,48,FALSE())))</f>
        <v>0</v>
      </c>
      <c r="AW48" s="193" t="n">
        <f aca="false">IF(ISERROR(VLOOKUP($A48,'Import OffPeak'!$A$3:BB$99,49,FALSE())-VLOOKUP($A48,'Import OffPeak change'!$A$106:BB$202,49,FALSE())),0,(VLOOKUP($A48,'Import OffPeak'!$A$3:BB$99,49,FALSE())-VLOOKUP($A48,'Import OffPeak change'!$A$106:BB$202,49,FALSE())))</f>
        <v>0</v>
      </c>
      <c r="AX48" s="193" t="n">
        <f aca="false">IF(ISERROR(VLOOKUP($A48,'Import OffPeak'!$A$3:BC$99,50,FALSE())-VLOOKUP($A48,'Import OffPeak change'!$A$106:BC$202,50,FALSE())),0,(VLOOKUP($A48,'Import OffPeak'!$A$3:BC$99,50,FALSE())-VLOOKUP($A48,'Import OffPeak change'!$A$106:BC$202,50,FALSE())))</f>
        <v>0</v>
      </c>
      <c r="AY48" s="193" t="n">
        <f aca="false">IF(ISERROR(VLOOKUP($A48,'Import OffPeak'!$A$3:BD$99,51,FALSE())-VLOOKUP($A48,'Import OffPeak change'!$A$106:BD$202,51,FALSE())),0,(VLOOKUP($A48,'Import OffPeak'!$A$3:BD$99,51,FALSE())-VLOOKUP($A48,'Import OffPeak change'!$A$106:BD$202,51,FALSE())))</f>
        <v>0</v>
      </c>
      <c r="AZ48" s="193" t="n">
        <f aca="false">IF(ISERROR(VLOOKUP($A48,'Import OffPeak'!$A$3:BE$99,52,FALSE())-VLOOKUP($A48,'Import OffPeak change'!$A$106:BE$202,52,FALSE())),0,(VLOOKUP($A48,'Import OffPeak'!$A$3:BE$99,52,FALSE())-VLOOKUP($A48,'Import OffPeak change'!$A$106:BE$202,52,FALSE())))</f>
        <v>0</v>
      </c>
      <c r="BA48" s="193" t="n">
        <f aca="false">IF(ISERROR(VLOOKUP($A48,'Import OffPeak'!$A$3:BF$99,53,FALSE())-VLOOKUP($A48,'Import OffPeak change'!$A$106:BF$202,53,FALSE())),0,(VLOOKUP($A48,'Import OffPeak'!$A$3:BF$99,53,FALSE())-VLOOKUP($A48,'Import OffPeak change'!$A$106:BF$202,53,FALSE())))</f>
        <v>0</v>
      </c>
      <c r="BB48" s="193" t="n">
        <f aca="false">IF(ISERROR(VLOOKUP($A48,'Import OffPeak'!$A$3:BG$99,54,FALSE())-VLOOKUP($A48,'Import OffPeak change'!$A$106:BG$202,54,FALSE())),0,(VLOOKUP($A48,'Import OffPeak'!$A$3:BG$99,54,FALSE())-VLOOKUP($A48,'Import OffPeak change'!$A$106:BG$202,54,FALSE())))</f>
        <v>0</v>
      </c>
      <c r="BC48" s="193" t="n">
        <f aca="false">IF(ISERROR(VLOOKUP($A48,'Import OffPeak'!$A$3:BH$99,55,FALSE())-VLOOKUP($A48,'Import OffPeak change'!$A$106:BH$202,55,FALSE())),0,(VLOOKUP($A48,'Import OffPeak'!$A$3:BH$99,55,FALSE())-VLOOKUP($A48,'Import OffPeak change'!$A$106:BH$202,55,FALSE())))</f>
        <v>0</v>
      </c>
      <c r="BD48" s="193" t="n">
        <f aca="false">IF(ISERROR(VLOOKUP($A48,'Import OffPeak'!$A$3:BI$99,56,FALSE())-VLOOKUP($A48,'Import OffPeak change'!$A$106:BI$202,56,FALSE())),0,(VLOOKUP($A48,'Import OffPeak'!$A$3:BI$99,56,FALSE())-VLOOKUP($A48,'Import OffPeak change'!$A$106:BI$202,56,FALSE())))</f>
        <v>0</v>
      </c>
      <c r="BE48" s="193" t="n">
        <f aca="false">IF(ISERROR(VLOOKUP($A48,'Import OffPeak'!$A$3:BJ$99,57,FALSE())-VLOOKUP($A48,'Import OffPeak change'!$A$106:BJ$202,57,FALSE())),0,(VLOOKUP($A48,'Import OffPeak'!$A$3:BJ$99,57,FALSE())-VLOOKUP($A48,'Import OffPeak change'!$A$106:BJ$202,57,FALSE())))</f>
        <v>0</v>
      </c>
      <c r="BF48" s="193" t="n">
        <f aca="false">IF(ISERROR(VLOOKUP($A48,'Import OffPeak'!$A$3:BK$99,58,FALSE())-VLOOKUP($A48,'Import OffPeak change'!$A$106:BK$202,58,FALSE())),0,(VLOOKUP($A48,'Import OffPeak'!$A$3:BK$99,58,FALSE())-VLOOKUP($A48,'Import OffPeak change'!$A$106:BK$202,58,FALSE())))</f>
        <v>0</v>
      </c>
      <c r="BG48" s="193" t="n">
        <f aca="false">IF(ISERROR(VLOOKUP($A48,'Import OffPeak'!$A$3:BL$99,59,FALSE())-VLOOKUP($A48,'Import OffPeak change'!$A$106:BL$202,59,FALSE())),0,(VLOOKUP($A48,'Import OffPeak'!$A$3:BL$99,59,FALSE())-VLOOKUP($A48,'Import OffPeak change'!$A$106:BL$202,59,FALSE())))</f>
        <v>0</v>
      </c>
      <c r="BH48" s="193" t="n">
        <f aca="false">IF(ISERROR(VLOOKUP($A48,'Import OffPeak'!$A$3:BM$99,60,FALSE())-VLOOKUP($A48,'Import OffPeak change'!$A$106:BM$202,60,FALSE())),0,(VLOOKUP($A48,'Import OffPeak'!$A$3:BM$99,60,FALSE())-VLOOKUP($A48,'Import OffPeak change'!$A$106:BM$202,60,FALSE())))</f>
        <v>0</v>
      </c>
      <c r="BI48" s="193" t="n">
        <f aca="false">IF(ISERROR(VLOOKUP($A48,'Import OffPeak'!$A$3:BN$99,61,FALSE())-VLOOKUP($A48,'Import OffPeak change'!$A$106:BN$202,61,FALSE())),0,(VLOOKUP($A48,'Import OffPeak'!$A$3:BN$99,61,FALSE())-VLOOKUP($A48,'Import OffPeak change'!$A$106:BN$202,61,FALSE())))</f>
        <v>0</v>
      </c>
      <c r="BJ48" s="193" t="n">
        <f aca="false">IF(ISERROR(VLOOKUP($A48,'Import OffPeak'!$A$3:BO$99,62,FALSE())-VLOOKUP($A48,'Import OffPeak change'!$A$106:BO$202,62,FALSE())),0,(VLOOKUP($A48,'Import OffPeak'!$A$3:BO$99,62,FALSE())-VLOOKUP($A48,'Import OffPeak change'!$A$106:BO$202,62,FALSE())))</f>
        <v>0</v>
      </c>
      <c r="BK48" s="193" t="n">
        <f aca="false">IF(ISERROR(VLOOKUP($A48,'Import OffPeak'!$A$3:BP$99,63,FALSE())-VLOOKUP($A48,'Import OffPeak change'!$A$106:BP$202,63,FALSE())),0,(VLOOKUP($A48,'Import OffPeak'!$A$3:BP$99,63,FALSE())-VLOOKUP($A48,'Import OffPeak change'!$A$106:BP$202,63,FALSE())))</f>
        <v>0</v>
      </c>
      <c r="BL48" s="193" t="n">
        <f aca="false">IF(ISERROR(VLOOKUP($A48,'Import OffPeak'!$A$3:BQ$99,64,FALSE())-VLOOKUP($A48,'Import OffPeak change'!$A$106:BQ$202,64,FALSE())),0,(VLOOKUP($A48,'Import OffPeak'!$A$3:BQ$99,64,FALSE())-VLOOKUP($A48,'Import OffPeak change'!$A$106:BQ$202,64,FALSE())))</f>
        <v>0</v>
      </c>
      <c r="BM48" s="193" t="n">
        <f aca="false">IF(ISERROR(VLOOKUP($A48,'Import OffPeak'!$A$3:BR$99,65,FALSE())-VLOOKUP($A48,'Import OffPeak change'!$A$106:BR$202,65,FALSE())),0,(VLOOKUP($A48,'Import OffPeak'!$A$3:BR$99,65,FALSE())-VLOOKUP($A48,'Import OffPeak change'!$A$106:BR$202,65,FALSE())))</f>
        <v>0</v>
      </c>
      <c r="BN48" s="193" t="n">
        <f aca="false">IF(ISERROR(VLOOKUP($A48,'Import OffPeak'!$A$3:BS$99,66,FALSE())-VLOOKUP($A48,'Import OffPeak change'!$A$106:BS$202,66,FALSE())),0,(VLOOKUP($A48,'Import OffPeak'!$A$3:BS$99,66,FALSE())-VLOOKUP($A48,'Import OffPeak change'!$A$106:BS$202,66,FALSE())))</f>
        <v>0</v>
      </c>
      <c r="BO48" s="193" t="n">
        <f aca="false">IF(ISERROR(VLOOKUP($A48,'Import OffPeak'!$A$3:BT$99,67,FALSE())-VLOOKUP($A48,'Import OffPeak change'!$A$106:BT$202,67,FALSE())),0,(VLOOKUP($A48,'Import OffPeak'!$A$3:BT$99,67,FALSE())-VLOOKUP($A48,'Import OffPeak change'!$A$106:BT$202,67,FALSE())))</f>
        <v>0</v>
      </c>
      <c r="BP48" s="193" t="n">
        <f aca="false">IF(ISERROR(VLOOKUP($A48,'Import OffPeak'!$A$3:BU$99,68,FALSE())-VLOOKUP($A48,'Import OffPeak change'!$A$106:BU$202,68,FALSE())),0,(VLOOKUP($A48,'Import OffPeak'!$A$3:BU$99,68,FALSE())-VLOOKUP($A48,'Import OffPeak change'!$A$106:BU$202,68,FALSE())))</f>
        <v>0</v>
      </c>
      <c r="BQ48" s="193" t="n">
        <f aca="false">IF(ISERROR(VLOOKUP($A48,'Import OffPeak'!$A$3:BV$99,69,FALSE())-VLOOKUP($A48,'Import OffPeak change'!$A$106:BV$202,69,FALSE())),0,(VLOOKUP($A48,'Import OffPeak'!$A$3:BV$99,69,FALSE())-VLOOKUP($A48,'Import OffPeak change'!$A$106:BV$202,69,FALSE())))</f>
        <v>0</v>
      </c>
      <c r="BR48" s="193" t="n">
        <f aca="false">IF(ISERROR(VLOOKUP($A48,'Import OffPeak'!$A$3:BW$99,70,FALSE())-VLOOKUP($A48,'Import OffPeak change'!$A$106:BW$202,70,FALSE())),0,(VLOOKUP($A48,'Import OffPeak'!$A$3:BW$99,70,FALSE())-VLOOKUP($A48,'Import OffPeak change'!$A$106:BW$202,70,FALSE())))</f>
        <v>0</v>
      </c>
      <c r="BS48" s="193" t="n">
        <f aca="false">IF(ISERROR(VLOOKUP($A48,'Import OffPeak'!$A$3:BX$99,71,FALSE())-VLOOKUP($A48,'Import OffPeak change'!$A$106:BX$202,71,FALSE())),0,(VLOOKUP($A48,'Import OffPeak'!$A$3:BX$99,71,FALSE())-VLOOKUP($A48,'Import OffPeak change'!$A$106:BX$202,71,FALSE())))</f>
        <v>0</v>
      </c>
      <c r="BT48" s="193" t="n">
        <f aca="false">IF(ISERROR(VLOOKUP($A48,'Import OffPeak'!$A$3:BY$99,72,FALSE())-VLOOKUP($A48,'Import OffPeak change'!$A$106:BY$202,72,FALSE())),0,(VLOOKUP($A48,'Import OffPeak'!$A$3:BY$99,72,FALSE())-VLOOKUP($A48,'Import OffPeak change'!$A$106:BY$202,72,FALSE())))</f>
        <v>0</v>
      </c>
      <c r="BU48" s="193" t="n">
        <f aca="false">IF(ISERROR(VLOOKUP($A48,'Import OffPeak'!$A$3:BZ$99,73,FALSE())-VLOOKUP($A48,'Import OffPeak change'!$A$106:BZ$202,73,FALSE())),0,(VLOOKUP($A48,'Import OffPeak'!$A$3:BZ$99,73,FALSE())-VLOOKUP($A48,'Import OffPeak change'!$A$106:BZ$202,73,FALSE())))</f>
        <v>0</v>
      </c>
      <c r="BV48" s="193" t="n">
        <f aca="false">IF(ISERROR(VLOOKUP($A48,'Import OffPeak'!$A$3:CA$99,74,FALSE())-VLOOKUP($A48,'Import OffPeak change'!$A$106:CA$202,74,FALSE())),0,(VLOOKUP($A48,'Import OffPeak'!$A$3:CA$99,74,FALSE())-VLOOKUP($A48,'Import OffPeak change'!$A$106:CA$202,74,FALSE())))</f>
        <v>0</v>
      </c>
      <c r="BW48" s="193" t="n">
        <f aca="false">IF(ISERROR(VLOOKUP($A48,'Import OffPeak'!$A$3:CB$99,75,FALSE())-VLOOKUP($A48,'Import OffPeak change'!$A$106:CB$202,75,FALSE())),0,(VLOOKUP($A48,'Import OffPeak'!$A$3:CB$99,75,FALSE())-VLOOKUP($A48,'Import OffPeak change'!$A$106:CB$202,75,FALSE())))</f>
        <v>0</v>
      </c>
      <c r="BX48" s="193" t="n">
        <f aca="false">IF(ISERROR(VLOOKUP($A48,'Import OffPeak'!$A$3:CC$99,76,FALSE())-VLOOKUP($A48,'Import OffPeak change'!$A$106:CC$202,76,FALSE())),0,(VLOOKUP($A48,'Import OffPeak'!$A$3:CC$99,76,FALSE())-VLOOKUP($A48,'Import OffPeak change'!$A$106:CC$202,76,FALSE())))</f>
        <v>0</v>
      </c>
      <c r="BY48" s="193" t="n">
        <f aca="false">IF(ISERROR(VLOOKUP($A48,'Import OffPeak'!$A$3:CD$99,77,FALSE())-VLOOKUP($A48,'Import OffPeak change'!$A$106:CD$202,77,FALSE())),0,(VLOOKUP($A48,'Import OffPeak'!$A$3:CD$99,77,FALSE())-VLOOKUP($A48,'Import OffPeak change'!$A$106:CD$202,77,FALSE())))</f>
        <v>0</v>
      </c>
      <c r="BZ48" s="193" t="n">
        <f aca="false">IF(ISERROR(VLOOKUP($A48,'Import OffPeak'!$A$3:CE$99,78,FALSE())-VLOOKUP($A48,'Import OffPeak change'!$A$106:CE$202,78,FALSE())),0,(VLOOKUP($A48,'Import OffPeak'!$A$3:CE$99,78,FALSE())-VLOOKUP($A48,'Import OffPeak change'!$A$106:CE$202,78,FALSE())))</f>
        <v>0</v>
      </c>
      <c r="CA48" s="193" t="n">
        <f aca="false">IF(ISERROR(VLOOKUP($A48,'Import OffPeak'!$A$3:CF$99,79,FALSE())-VLOOKUP($A48,'Import OffPeak change'!$A$106:CF$202,79,FALSE())),0,(VLOOKUP($A48,'Import OffPeak'!$A$3:CF$99,79,FALSE())-VLOOKUP($A48,'Import OffPeak change'!$A$106:CF$202,79,FALSE())))</f>
        <v>0</v>
      </c>
      <c r="CB48" s="193" t="n">
        <f aca="false">IF(ISERROR(VLOOKUP($A48,'Import OffPeak'!$A$3:CG$99,80,FALSE())-VLOOKUP($A48,'Import OffPeak change'!$A$106:CG$202,80,FALSE())),0,(VLOOKUP($A48,'Import OffPeak'!$A$3:CG$99,80,FALSE())-VLOOKUP($A48,'Import OffPeak change'!$A$106:CG$202,80,FALSE())))</f>
        <v>0</v>
      </c>
      <c r="CC48" s="193" t="n">
        <f aca="false">IF(ISERROR(VLOOKUP($A48,'Import OffPeak'!$A$3:CH$99,81,FALSE())-VLOOKUP($A48,'Import OffPeak change'!$A$106:CH$202,81,FALSE())),0,(VLOOKUP($A48,'Import OffPeak'!$A$3:CH$99,81,FALSE())-VLOOKUP($A48,'Import OffPeak change'!$A$106:CH$202,81,FALSE())))</f>
        <v>0</v>
      </c>
      <c r="CD48" s="193" t="n">
        <f aca="false">IF(ISERROR(VLOOKUP($A48,'Import OffPeak'!$A$3:CI$99,82,FALSE())-VLOOKUP($A48,'Import OffPeak change'!$A$106:CI$202,82,FALSE())),0,(VLOOKUP($A48,'Import OffPeak'!$A$3:CI$99,82,FALSE())-VLOOKUP($A48,'Import OffPeak change'!$A$106:CI$202,82,FALSE())))</f>
        <v>0</v>
      </c>
      <c r="CE48" s="193" t="n">
        <f aca="false">IF(ISERROR(VLOOKUP($A48,'Import OffPeak'!$A$3:CJ$99,83,FALSE())-VLOOKUP($A48,'Import OffPeak change'!$A$106:CJ$202,83,FALSE())),0,(VLOOKUP($A48,'Import OffPeak'!$A$3:CJ$99,83,FALSE())-VLOOKUP($A48,'Import OffPeak change'!$A$106:CJ$202,83,FALSE())))</f>
        <v>0</v>
      </c>
      <c r="CF48" s="193" t="n">
        <f aca="false">IF(ISERROR(VLOOKUP($A48,'Import OffPeak'!$A$3:CK$99,84,FALSE())-VLOOKUP($A48,'Import OffPeak change'!$A$106:CK$202,84,FALSE())),0,(VLOOKUP($A48,'Import OffPeak'!$A$3:CK$99,84,FALSE())-VLOOKUP($A48,'Import OffPeak change'!$A$106:CK$202,84,FALSE())))</f>
        <v>0</v>
      </c>
      <c r="CG48" s="193" t="n">
        <f aca="false">IF(ISERROR(VLOOKUP($A48,'Import OffPeak'!$A$3:CL$99,85,FALSE())-VLOOKUP($A48,'Import OffPeak change'!$A$106:CL$202,85,FALSE())),0,(VLOOKUP($A48,'Import OffPeak'!$A$3:CL$99,85,FALSE())-VLOOKUP($A48,'Import OffPeak change'!$A$106:CL$202,85,FALSE())))</f>
        <v>0</v>
      </c>
      <c r="CH48" s="193" t="n">
        <f aca="false">IF(ISERROR(VLOOKUP($A48,'Import OffPeak'!$A$3:CM$99,86,FALSE())-VLOOKUP($A48,'Import OffPeak change'!$A$106:CM$202,86,FALSE())),0,(VLOOKUP($A48,'Import OffPeak'!$A$3:CM$99,86,FALSE())-VLOOKUP($A48,'Import OffPeak change'!$A$106:CM$202,86,FALSE())))</f>
        <v>0</v>
      </c>
      <c r="CI48" s="193" t="n">
        <f aca="false">IF(ISERROR(VLOOKUP($A48,'Import OffPeak'!$A$3:CN$99,87,FALSE())-VLOOKUP($A48,'Import OffPeak change'!$A$106:CN$202,87,FALSE())),0,(VLOOKUP($A48,'Import OffPeak'!$A$3:CN$99,87,FALSE())-VLOOKUP($A48,'Import OffPeak change'!$A$106:CN$202,87,FALSE())))</f>
        <v>0</v>
      </c>
      <c r="CJ48" s="193" t="n">
        <f aca="false">IF(ISERROR(VLOOKUP($A48,'Import OffPeak'!$A$3:CO$99,88,FALSE())-VLOOKUP($A48,'Import OffPeak change'!$A$106:CO$202,88,FALSE())),0,(VLOOKUP($A48,'Import OffPeak'!$A$3:CO$99,88,FALSE())-VLOOKUP($A48,'Import OffPeak change'!$A$106:CO$202,88,FALSE())))</f>
        <v>0</v>
      </c>
      <c r="CK48" s="193" t="n">
        <f aca="false">IF(ISERROR(VLOOKUP($A48,'Import OffPeak'!$A$3:CP$99,89,FALSE())-VLOOKUP($A48,'Import OffPeak change'!$A$106:CP$202,89,FALSE())),0,(VLOOKUP($A48,'Import OffPeak'!$A$3:CP$99,89,FALSE())-VLOOKUP($A48,'Import OffPeak change'!$A$106:CP$202,89,FALSE())))</f>
        <v>0</v>
      </c>
      <c r="CL48" s="193" t="n">
        <f aca="false">IF(ISERROR(VLOOKUP($A48,'Import OffPeak'!$A$3:CQ$99,90,FALSE())-VLOOKUP($A48,'Import OffPeak change'!$A$106:CQ$202,90,FALSE())),0,(VLOOKUP($A48,'Import OffPeak'!$A$3:CQ$99,90,FALSE())-VLOOKUP($A48,'Import OffPeak change'!$A$106:CQ$202,90,FALSE())))</f>
        <v>0</v>
      </c>
      <c r="CM48" s="193" t="n">
        <f aca="false">IF(ISERROR(VLOOKUP($A48,'Import OffPeak'!$A$3:CR$99,91,FALSE())-VLOOKUP($A48,'Import OffPeak change'!$A$106:CR$202,91,FALSE())),0,(VLOOKUP($A48,'Import OffPeak'!$A$3:CR$99,91,FALSE())-VLOOKUP($A48,'Import OffPeak change'!$A$106:CR$202,91,FALSE())))</f>
        <v>0</v>
      </c>
      <c r="CN48" s="193" t="n">
        <f aca="false">IF(ISERROR(VLOOKUP($A48,'Import OffPeak'!$A$3:CS$99,92,FALSE())-VLOOKUP($A48,'Import OffPeak change'!$A$106:CS$202,92,FALSE())),0,(VLOOKUP($A48,'Import OffPeak'!$A$3:CS$99,92,FALSE())-VLOOKUP($A48,'Import OffPeak change'!$A$106:CS$202,92,FALSE())))</f>
        <v>0</v>
      </c>
      <c r="CO48" s="193" t="n">
        <f aca="false">IF(ISERROR(VLOOKUP($A48,'Import OffPeak'!$A$3:CT$99,93,FALSE())-VLOOKUP($A48,'Import OffPeak change'!$A$106:CT$202,93,FALSE())),0,(VLOOKUP($A48,'Import OffPeak'!$A$3:CT$99,93,FALSE())-VLOOKUP($A48,'Import OffPeak change'!$A$106:CT$202,93,FALSE())))</f>
        <v>0</v>
      </c>
      <c r="CP48" s="193" t="n">
        <f aca="false">IF(ISERROR(VLOOKUP($A48,'Import OffPeak'!$A$3:CU$99,94,FALSE())-VLOOKUP($A48,'Import OffPeak change'!$A$106:CU$202,94,FALSE())),0,(VLOOKUP($A48,'Import OffPeak'!$A$3:CU$99,94,FALSE())-VLOOKUP($A48,'Import OffPeak change'!$A$106:CU$202,94,FALSE())))</f>
        <v>0</v>
      </c>
      <c r="CQ48" s="193" t="n">
        <f aca="false">IF(ISERROR(VLOOKUP($A48,'Import OffPeak'!$A$3:CV$99,95,FALSE())-VLOOKUP($A48,'Import OffPeak change'!$A$106:CV$202,95,FALSE())),0,(VLOOKUP($A48,'Import OffPeak'!$A$3:CV$99,95,FALSE())-VLOOKUP($A48,'Import OffPeak change'!$A$106:CV$202,95,FALSE())))</f>
        <v>0</v>
      </c>
      <c r="CR48" s="193" t="n">
        <f aca="false">IF(ISERROR(VLOOKUP($A48,'Import OffPeak'!$A$3:CW$99,96,FALSE())-VLOOKUP($A48,'Import OffPeak change'!$A$106:CW$202,96,FALSE())),0,(VLOOKUP($A48,'Import OffPeak'!$A$3:CW$99,96,FALSE())-VLOOKUP($A48,'Import OffPeak change'!$A$106:CW$202,96,FALSE())))</f>
        <v>0</v>
      </c>
      <c r="CS48" s="193" t="n">
        <f aca="false">IF(ISERROR(VLOOKUP($A48,'Import OffPeak'!$A$3:CX$99,97,FALSE())-VLOOKUP($A48,'Import OffPeak change'!$A$106:CX$202,97,FALSE())),0,(VLOOKUP($A48,'Import OffPeak'!$A$3:CX$99,97,FALSE())-VLOOKUP($A48,'Import OffPeak change'!$A$106:CX$202,97,FALSE())))</f>
        <v>0</v>
      </c>
      <c r="CT48" s="193" t="n">
        <f aca="false">IF(ISERROR(VLOOKUP($A48,'Import OffPeak'!$A$3:CY$99,98,FALSE())-VLOOKUP($A48,'Import OffPeak change'!$A$106:CY$202,98,FALSE())),0,(VLOOKUP($A48,'Import OffPeak'!$A$3:CY$99,98,FALSE())-VLOOKUP($A48,'Import OffPeak change'!$A$106:CY$202,98,FALSE())))</f>
        <v>0</v>
      </c>
      <c r="CU48" s="193" t="n">
        <f aca="false">IF(ISERROR(VLOOKUP($A48,'Import OffPeak'!$A$3:CZ$99,99,FALSE())-VLOOKUP($A48,'Import OffPeak change'!$A$106:CZ$202,99,FALSE())),0,(VLOOKUP($A48,'Import OffPeak'!$A$3:CZ$99,99,FALSE())-VLOOKUP($A48,'Import OffPeak change'!$A$106:CZ$202,99,FALSE())))</f>
        <v>0</v>
      </c>
      <c r="CV48" s="193" t="n">
        <f aca="false">IF(ISERROR(VLOOKUP($A48,'Import OffPeak'!$A$3:DA$99,100,FALSE())-VLOOKUP($A48,'Import OffPeak change'!$A$106:DA$202,100,FALSE())),0,(VLOOKUP($A48,'Import OffPeak'!$A$3:DA$99,100,FALSE())-VLOOKUP($A48,'Import OffPeak change'!$A$106:DA$202,100,FALSE())))</f>
        <v>0</v>
      </c>
      <c r="CW48" s="193" t="n">
        <f aca="false">IF(ISERROR(VLOOKUP($A48,'Import OffPeak'!$A$3:DB$99,101,FALSE())-VLOOKUP($A48,'Import OffPeak change'!$A$106:DB$202,101,FALSE())),0,(VLOOKUP($A48,'Import OffPeak'!$A$3:DB$99,101,FALSE())-VLOOKUP($A48,'Import OffPeak change'!$A$106:DB$202,101,FALSE())))</f>
        <v>0</v>
      </c>
      <c r="CX48" s="193" t="n">
        <f aca="false">IF(ISERROR(VLOOKUP($A48,'Import OffPeak'!$A$3:DC$99,102,FALSE())-VLOOKUP($A48,'Import OffPeak change'!$A$106:DC$202,102,FALSE())),0,(VLOOKUP($A48,'Import OffPeak'!$A$3:DC$99,102,FALSE())-VLOOKUP($A48,'Import OffPeak change'!$A$106:DC$202,102,FALSE())))</f>
        <v>0</v>
      </c>
      <c r="CY48" s="193" t="n">
        <f aca="false">IF(ISERROR(VLOOKUP($A48,'Import OffPeak'!$A$3:DD$99,103,FALSE())-VLOOKUP($A48,'Import OffPeak change'!$A$106:DD$202,103,FALSE())),0,(VLOOKUP($A48,'Import OffPeak'!$A$3:DD$99,103,FALSE())-VLOOKUP($A48,'Import OffPeak change'!$A$106:DD$202,103,FALSE())))</f>
        <v>0</v>
      </c>
      <c r="CZ48" s="193" t="n">
        <f aca="false">IF(ISERROR(VLOOKUP($A48,'Import OffPeak'!$A$3:DE$99,104,FALSE())-VLOOKUP($A48,'Import OffPeak change'!$A$106:DE$202,104,FALSE())),0,(VLOOKUP($A48,'Import OffPeak'!$A$3:DE$99,104,FALSE())-VLOOKUP($A48,'Import OffPeak change'!$A$106:DE$202,104,FALSE())))</f>
        <v>0</v>
      </c>
      <c r="DA48" s="193" t="n">
        <f aca="false">IF(ISERROR(VLOOKUP($A48,'Import OffPeak'!$A$3:DF$99,105,FALSE())-VLOOKUP($A48,'Import OffPeak change'!$A$106:DF$202,105,FALSE())),0,(VLOOKUP($A48,'Import OffPeak'!$A$3:DF$99,105,FALSE())-VLOOKUP($A48,'Import OffPeak change'!$A$106:DF$202,105,FALSE())))</f>
        <v>0</v>
      </c>
      <c r="DB48" s="193" t="n">
        <f aca="false">IF(ISERROR(VLOOKUP($A48,'Import OffPeak'!$A$3:DG$99,106,FALSE())-VLOOKUP($A48,'Import OffPeak change'!$A$106:DG$202,106,FALSE())),0,(VLOOKUP($A48,'Import OffPeak'!$A$3:DG$99,106,FALSE())-VLOOKUP($A48,'Import OffPeak change'!$A$106:DG$202,106,FALSE())))</f>
        <v>0</v>
      </c>
      <c r="DC48" s="193" t="n">
        <f aca="false">IF(ISERROR(VLOOKUP($A48,'Import OffPeak'!$A$3:DH$99,107,FALSE())-VLOOKUP($A48,'Import OffPeak change'!$A$106:DH$202,107,FALSE())),0,(VLOOKUP($A48,'Import OffPeak'!$A$3:DH$99,107,FALSE())-VLOOKUP($A48,'Import OffPeak change'!$A$106:DH$202,107,FALSE())))</f>
        <v>0</v>
      </c>
      <c r="DD48" s="193" t="n">
        <f aca="false">IF(ISERROR(VLOOKUP($A48,'Import OffPeak'!$A$3:DI$99,108,FALSE())-VLOOKUP($A48,'Import OffPeak change'!$A$106:DI$202,108,FALSE())),0,(VLOOKUP($A48,'Import OffPeak'!$A$3:DI$99,108,FALSE())-VLOOKUP($A48,'Import OffPeak change'!$A$106:DI$202,108,FALSE())))</f>
        <v>0</v>
      </c>
      <c r="DE48" s="193" t="n">
        <f aca="false">IF(ISERROR(VLOOKUP($A48,'Import OffPeak'!$A$3:DJ$99,109,FALSE())-VLOOKUP($A48,'Import OffPeak change'!$A$106:DJ$202,109,FALSE())),0,(VLOOKUP($A48,'Import OffPeak'!$A$3:DJ$99,109,FALSE())-VLOOKUP($A48,'Import OffPeak change'!$A$106:DJ$202,109,FALSE())))</f>
        <v>0</v>
      </c>
      <c r="DF48" s="193" t="n">
        <f aca="false">IF(ISERROR(VLOOKUP($A48,'Import OffPeak'!$A$3:DK$99,110,FALSE())-VLOOKUP($A48,'Import OffPeak change'!$A$106:DK$202,110,FALSE())),0,(VLOOKUP($A48,'Import OffPeak'!$A$3:DK$99,110,FALSE())-VLOOKUP($A48,'Import OffPeak change'!$A$106:DK$202,110,FALSE())))</f>
        <v>0</v>
      </c>
      <c r="DG48" s="193" t="n">
        <f aca="false">IF(ISERROR(VLOOKUP($A48,'Import OffPeak'!$A$3:DL$99,111,FALSE())-VLOOKUP($A48,'Import OffPeak change'!$A$106:DL$202,111,FALSE())),0,(VLOOKUP($A48,'Import OffPeak'!$A$3:DL$99,111,FALSE())-VLOOKUP($A48,'Import OffPeak change'!$A$106:DL$202,111,FALSE())))</f>
        <v>0</v>
      </c>
      <c r="DH48" s="193" t="n">
        <f aca="false">IF(ISERROR(VLOOKUP($A48,'Import OffPeak'!$A$3:DM$99,112,FALSE())-VLOOKUP($A48,'Import OffPeak change'!$A$106:DM$202,112,FALSE())),0,(VLOOKUP($A48,'Import OffPeak'!$A$3:DM$99,112,FALSE())-VLOOKUP($A48,'Import OffPeak change'!$A$106:DM$202,112,FALSE())))</f>
        <v>0</v>
      </c>
      <c r="DI48" s="193" t="n">
        <f aca="false">IF(ISERROR(VLOOKUP($A48,'Import OffPeak'!$A$3:DN$99,113,FALSE())-VLOOKUP($A48,'Import OffPeak change'!$A$106:DN$202,113,FALSE())),0,(VLOOKUP($A48,'Import OffPeak'!$A$3:DN$99,113,FALSE())-VLOOKUP($A48,'Import OffPeak change'!$A$106:DN$202,113,FALSE())))</f>
        <v>0</v>
      </c>
      <c r="DJ48" s="193" t="n">
        <f aca="false">IF(ISERROR(VLOOKUP($A48,'Import OffPeak'!$A$3:DO$99,114,FALSE())-VLOOKUP($A48,'Import OffPeak change'!$A$106:DO$202,114,FALSE())),0,(VLOOKUP($A48,'Import OffPeak'!$A$3:DO$99,114,FALSE())-VLOOKUP($A48,'Import OffPeak change'!$A$106:DO$202,114,FALSE())))</f>
        <v>0</v>
      </c>
      <c r="DK48" s="193" t="n">
        <f aca="false">IF(ISERROR(VLOOKUP($A48,'Import OffPeak'!$A$3:DP$99,115,FALSE())-VLOOKUP($A48,'Import OffPeak change'!$A$106:DP$202,115,FALSE())),0,(VLOOKUP($A48,'Import OffPeak'!$A$3:DP$99,115,FALSE())-VLOOKUP($A48,'Import OffPeak change'!$A$106:DP$202,115,FALSE())))</f>
        <v>0</v>
      </c>
      <c r="DL48" s="193" t="n">
        <f aca="false">IF(ISERROR(VLOOKUP($A48,'Import OffPeak'!$A$3:DQ$99,116,FALSE())-VLOOKUP($A48,'Import OffPeak change'!$A$106:DQ$202,116,FALSE())),0,(VLOOKUP($A48,'Import OffPeak'!$A$3:DQ$99,116,FALSE())-VLOOKUP($A48,'Import OffPeak change'!$A$106:DQ$202,116,FALSE())))</f>
        <v>0</v>
      </c>
      <c r="DM48" s="193" t="n">
        <f aca="false">IF(ISERROR(VLOOKUP($A48,'Import OffPeak'!$A$3:DR$99,117,FALSE())-VLOOKUP($A48,'Import OffPeak change'!$A$106:DR$202,117,FALSE())),0,(VLOOKUP($A48,'Import OffPeak'!$A$3:DR$99,117,FALSE())-VLOOKUP($A48,'Import OffPeak change'!$A$106:DR$202,117,FALSE())))</f>
        <v>0</v>
      </c>
      <c r="DN48" s="193" t="n">
        <f aca="false">IF(ISERROR(VLOOKUP($A48,'Import OffPeak'!$A$3:DS$99,118,FALSE())-VLOOKUP($A48,'Import OffPeak change'!$A$106:DS$202,118,FALSE())),0,(VLOOKUP($A48,'Import OffPeak'!$A$3:DS$99,118,FALSE())-VLOOKUP($A48,'Import OffPeak change'!$A$106:DS$202,118,FALSE())))</f>
        <v>0</v>
      </c>
      <c r="DO48" s="193" t="n">
        <f aca="false">IF(ISERROR(VLOOKUP($A48,'Import OffPeak'!$A$3:DT$99,119,FALSE())-VLOOKUP($A48,'Import OffPeak change'!$A$106:DT$202,119,FALSE())),0,(VLOOKUP($A48,'Import OffPeak'!$A$3:DT$99,119,FALSE())-VLOOKUP($A48,'Import OffPeak change'!$A$106:DT$202,119,FALSE())))</f>
        <v>0</v>
      </c>
      <c r="DP48" s="193" t="n">
        <f aca="false">IF(ISERROR(VLOOKUP($A48,'Import OffPeak'!$A$3:DU$99,120,FALSE())-VLOOKUP($A48,'Import OffPeak change'!$A$106:DU$202,120,FALSE())),0,(VLOOKUP($A48,'Import OffPeak'!$A$3:DU$99,120,FALSE())-VLOOKUP($A48,'Import OffPeak change'!$A$106:DU$202,120,FALSE())))</f>
        <v>0</v>
      </c>
      <c r="DQ48" s="193" t="n">
        <f aca="false">IF(ISERROR(VLOOKUP($A48,'Import OffPeak'!$A$3:DV$99,121,FALSE())-VLOOKUP($A48,'Import OffPeak change'!$A$106:DV$202,121,FALSE())),0,(VLOOKUP($A48,'Import OffPeak'!$A$3:DV$99,121,FALSE())-VLOOKUP($A48,'Import OffPeak change'!$A$106:DV$202,121,FALSE())))</f>
        <v>0</v>
      </c>
      <c r="DR48" s="193" t="n">
        <f aca="false">IF(ISERROR(VLOOKUP($A48,'Import OffPeak'!$A$3:DW$99,122,FALSE())-VLOOKUP($A48,'Import OffPeak change'!$A$106:DW$202,122,FALSE())),0,(VLOOKUP($A48,'Import OffPeak'!$A$3:DW$99,122,FALSE())-VLOOKUP($A48,'Import OffPeak change'!$A$106:DW$202,122,FALSE())))</f>
        <v>0</v>
      </c>
      <c r="DS48" s="193" t="n">
        <f aca="false">IF(ISERROR(VLOOKUP($A48,'Import OffPeak'!$A$3:DX$99,123,FALSE())-VLOOKUP($A48,'Import OffPeak change'!$A$106:DX$202,123,FALSE())),0,(VLOOKUP($A48,'Import OffPeak'!$A$3:DX$99,123,FALSE())-VLOOKUP($A48,'Import OffPeak change'!$A$106:DX$202,123,FALSE())))</f>
        <v>0</v>
      </c>
      <c r="DT48" s="193" t="n">
        <f aca="false">IF(ISERROR(VLOOKUP($A48,'Import OffPeak'!$A$3:DY$99,124,FALSE())-VLOOKUP($A48,'Import OffPeak change'!$A$106:DY$202,124,FALSE())),0,(VLOOKUP($A48,'Import OffPeak'!$A$3:DY$99,124,FALSE())-VLOOKUP($A48,'Import OffPeak change'!$A$106:DY$202,124,FALSE())))</f>
        <v>0</v>
      </c>
      <c r="DU48" s="193" t="n">
        <f aca="false">IF(ISERROR(VLOOKUP($A48,'Import OffPeak'!$A$3:DZ$99,125,FALSE())-VLOOKUP($A48,'Import OffPeak change'!$A$106:DZ$202,125,FALSE())),0,(VLOOKUP($A48,'Import OffPeak'!$A$3:DZ$99,125,FALSE())-VLOOKUP($A48,'Import OffPeak change'!$A$106:DZ$202,125,FALSE())))</f>
        <v>0</v>
      </c>
      <c r="DV48" s="193" t="n">
        <f aca="false">IF(ISERROR(VLOOKUP($A48,'Import OffPeak'!$A$3:EA$99,126,FALSE())-VLOOKUP($A48,'Import OffPeak change'!$A$106:EA$202,126,FALSE())),0,(VLOOKUP($A48,'Import OffPeak'!$A$3:EA$99,126,FALSE())-VLOOKUP($A48,'Import OffPeak change'!$A$106:EA$202,126,FALSE())))</f>
        <v>0</v>
      </c>
      <c r="DW48" s="193" t="n">
        <f aca="false">IF(ISERROR(VLOOKUP($A48,'Import OffPeak'!$A$3:EB$99,127,FALSE())-VLOOKUP($A48,'Import OffPeak change'!$A$106:EB$202,127,FALSE())),0,(VLOOKUP($A48,'Import OffPeak'!$A$3:EB$99,127,FALSE())-VLOOKUP($A48,'Import OffPeak change'!$A$106:EB$202,127,FALSE())))</f>
        <v>0</v>
      </c>
      <c r="DX48" s="193" t="n">
        <f aca="false">IF(ISERROR(VLOOKUP($A48,'Import OffPeak'!$A$3:EC$99,128,FALSE())-VLOOKUP($A48,'Import OffPeak change'!$A$106:EC$202,128,FALSE())),0,(VLOOKUP($A48,'Import OffPeak'!$A$3:EC$99,128,FALSE())-VLOOKUP($A48,'Import OffPeak change'!$A$106:EC$202,128,FALSE())))</f>
        <v>0</v>
      </c>
      <c r="DY48" s="193" t="n">
        <f aca="false">IF(ISERROR(VLOOKUP($A48,'Import OffPeak'!$A$3:ED$99,129,FALSE())-VLOOKUP($A48,'Import OffPeak change'!$A$106:ED$202,129,FALSE())),0,(VLOOKUP($A48,'Import OffPeak'!$A$3:ED$99,129,FALSE())-VLOOKUP($A48,'Import OffPeak change'!$A$106:ED$202,129,FALSE())))</f>
        <v>0</v>
      </c>
      <c r="DZ48" s="193" t="n">
        <f aca="false">IF(ISERROR(VLOOKUP($A48,'Import OffPeak'!$A$3:EE$99,130,FALSE())-VLOOKUP($A48,'Import OffPeak change'!$A$106:EE$202,130,FALSE())),0,(VLOOKUP($A48,'Import OffPeak'!$A$3:EE$99,130,FALSE())-VLOOKUP($A48,'Import OffPeak change'!$A$106:EE$202,130,FALSE())))</f>
        <v>0</v>
      </c>
      <c r="EA48" s="193" t="n">
        <f aca="false">IF(ISERROR(VLOOKUP($A48,'Import OffPeak'!$A$3:EF$99,131,FALSE())-VLOOKUP($A48,'Import OffPeak change'!$A$106:EF$202,131,FALSE())),0,(VLOOKUP($A48,'Import OffPeak'!$A$3:EF$99,131,FALSE())-VLOOKUP($A48,'Import OffPeak change'!$A$106:EF$202,131,FALSE())))</f>
        <v>0</v>
      </c>
      <c r="EB48" s="193" t="n">
        <f aca="false">IF(ISERROR(VLOOKUP($A48,'Import OffPeak'!$A$3:EG$99,132,FALSE())-VLOOKUP($A48,'Import OffPeak change'!$A$106:EG$202,132,FALSE())),0,(VLOOKUP($A48,'Import OffPeak'!$A$3:EG$99,132,FALSE())-VLOOKUP($A48,'Import OffPeak change'!$A$106:EG$202,132,FALSE())))</f>
        <v>0</v>
      </c>
      <c r="EC48" s="193" t="n">
        <f aca="false">IF(ISERROR(VLOOKUP($A48,'Import OffPeak'!$A$3:EH$99,133,FALSE())-VLOOKUP($A48,'Import OffPeak change'!$A$106:EH$202,133,FALSE())),0,(VLOOKUP($A48,'Import OffPeak'!$A$3:EH$99,133,FALSE())-VLOOKUP($A48,'Import OffPeak change'!$A$106:EH$202,133,FALSE())))</f>
        <v>0</v>
      </c>
      <c r="ED48" s="193" t="n">
        <f aca="false">IF(ISERROR(VLOOKUP($A48,'Import OffPeak'!$A$3:EI$99,134,FALSE())-VLOOKUP($A48,'Import OffPeak change'!$A$106:EI$202,134,FALSE())),0,(VLOOKUP($A48,'Import OffPeak'!$A$3:EI$99,134,FALSE())-VLOOKUP($A48,'Import OffPeak change'!$A$106:EI$202,134,FALSE())))</f>
        <v>0</v>
      </c>
      <c r="EE48" s="193" t="n">
        <f aca="false">IF(ISERROR(VLOOKUP($A48,'Import OffPeak'!$A$3:EJ$99,135,FALSE())-VLOOKUP($A48,'Import OffPeak change'!$A$106:EJ$202,135,FALSE())),0,(VLOOKUP($A48,'Import OffPeak'!$A$3:EJ$99,135,FALSE())-VLOOKUP($A48,'Import OffPeak change'!$A$106:EJ$202,135,FALSE())))</f>
        <v>0</v>
      </c>
      <c r="EF48" s="193" t="n">
        <f aca="false">IF(ISERROR(VLOOKUP($A48,'Import OffPeak'!$A$3:EK$99,136,FALSE())-VLOOKUP($A48,'Import OffPeak change'!$A$106:EK$202,136,FALSE())),0,(VLOOKUP($A48,'Import OffPeak'!$A$3:EK$99,136,FALSE())-VLOOKUP($A48,'Import OffPeak change'!$A$106:EK$202,136,FALSE())))</f>
        <v>0</v>
      </c>
      <c r="EG48" s="193" t="n">
        <f aca="false">IF(ISERROR(VLOOKUP($A48,'Import OffPeak'!$A$3:EL$99,137,FALSE())-VLOOKUP($A48,'Import OffPeak change'!$A$106:EL$202,137,FALSE())),0,(VLOOKUP($A48,'Import OffPeak'!$A$3:EL$99,137,FALSE())-VLOOKUP($A48,'Import OffPeak change'!$A$106:EL$202,137,FALSE())))</f>
        <v>0</v>
      </c>
      <c r="EH48" s="193" t="n">
        <f aca="false">IF(ISERROR(VLOOKUP($A48,'Import OffPeak'!$A$3:EM$99,138,FALSE())-VLOOKUP($A48,'Import OffPeak change'!$A$106:EM$202,138,FALSE())),0,(VLOOKUP($A48,'Import OffPeak'!$A$3:EM$99,138,FALSE())-VLOOKUP($A48,'Import OffPeak change'!$A$106:EM$202,138,FALSE())))</f>
        <v>0</v>
      </c>
      <c r="EI48" s="193" t="n">
        <f aca="false">IF(ISERROR(VLOOKUP($A48,'Import OffPeak'!$A$3:EN$99,139,FALSE())-VLOOKUP($A48,'Import OffPeak change'!$A$106:EN$202,139,FALSE())),0,(VLOOKUP($A48,'Import OffPeak'!$A$3:EN$99,139,FALSE())-VLOOKUP($A48,'Import OffPeak change'!$A$106:EN$202,139,FALSE())))</f>
        <v>0</v>
      </c>
      <c r="EJ48" s="193" t="n">
        <f aca="false">IF(ISERROR(VLOOKUP($A48,'Import OffPeak'!$A$3:EO$99,140,FALSE())-VLOOKUP($A48,'Import OffPeak change'!$A$106:EO$202,140,FALSE())),0,(VLOOKUP($A48,'Import OffPeak'!$A$3:EO$99,140,FALSE())-VLOOKUP($A48,'Import OffPeak change'!$A$106:EO$202,140,FALSE())))</f>
        <v>0</v>
      </c>
      <c r="EK48" s="193" t="n">
        <f aca="false">IF(ISERROR(VLOOKUP($A48,'Import OffPeak'!$A$3:EP$99,141,FALSE())-VLOOKUP($A48,'Import OffPeak change'!$A$106:EP$202,141,FALSE())),0,(VLOOKUP($A48,'Import OffPeak'!$A$3:EP$99,141,FALSE())-VLOOKUP($A48,'Import OffPeak change'!$A$106:EP$202,141,FALSE())))</f>
        <v>0</v>
      </c>
      <c r="EL48" s="193" t="n">
        <f aca="false">IF(ISERROR(VLOOKUP($A48,'Import OffPeak'!$A$3:EQ$99,142,FALSE())-VLOOKUP($A48,'Import OffPeak change'!$A$106:EQ$202,142,FALSE())),0,(VLOOKUP($A48,'Import OffPeak'!$A$3:EQ$99,142,FALSE())-VLOOKUP($A48,'Import OffPeak change'!$A$106:EQ$202,142,FALSE())))</f>
        <v>0</v>
      </c>
      <c r="EM48" s="193" t="n">
        <f aca="false">IF(ISERROR(VLOOKUP($A48,'Import OffPeak'!$A$3:ER$99,143,FALSE())-VLOOKUP($A48,'Import OffPeak change'!$A$106:ER$202,143,FALSE())),0,(VLOOKUP($A48,'Import OffPeak'!$A$3:ER$99,143,FALSE())-VLOOKUP($A48,'Import OffPeak change'!$A$106:ER$202,143,FALSE())))</f>
        <v>0</v>
      </c>
      <c r="EN48" s="193" t="n">
        <f aca="false">IF(ISERROR(VLOOKUP($A48,'Import OffPeak'!$A$3:ES$99,144,FALSE())-VLOOKUP($A48,'Import OffPeak change'!$A$106:ES$202,144,FALSE())),0,(VLOOKUP($A48,'Import OffPeak'!$A$3:ES$99,144,FALSE())-VLOOKUP($A48,'Import OffPeak change'!$A$106:ES$202,144,FALSE())))</f>
        <v>0</v>
      </c>
      <c r="EO48" s="193" t="n">
        <f aca="false">IF(ISERROR(VLOOKUP($A48,'Import OffPeak'!$A$3:ET$99,145,FALSE())-VLOOKUP($A48,'Import OffPeak change'!$A$106:ET$202,145,FALSE())),0,(VLOOKUP($A48,'Import OffPeak'!$A$3:ET$99,145,FALSE())-VLOOKUP($A48,'Import OffPeak change'!$A$106:ET$202,145,FALSE())))</f>
        <v>0</v>
      </c>
      <c r="EP48" s="193" t="n">
        <f aca="false">IF(ISERROR(VLOOKUP($A48,'Import OffPeak'!$A$3:EU$99,146,FALSE())-VLOOKUP($A48,'Import OffPeak change'!$A$106:EU$202,146,FALSE())),0,(VLOOKUP($A48,'Import OffPeak'!$A$3:EU$99,146,FALSE())-VLOOKUP($A48,'Import OffPeak change'!$A$106:EU$202,146,FALSE())))</f>
        <v>0</v>
      </c>
      <c r="EQ48" s="193" t="n">
        <f aca="false">IF(ISERROR(VLOOKUP($A48,'Import OffPeak'!$A$3:EV$99,147,FALSE())-VLOOKUP($A48,'Import OffPeak change'!$A$106:EV$202,147,FALSE())),0,(VLOOKUP($A48,'Import OffPeak'!$A$3:EV$99,147,FALSE())-VLOOKUP($A48,'Import OffPeak change'!$A$106:EV$202,147,FALSE())))</f>
        <v>0</v>
      </c>
      <c r="ER48" s="193" t="n">
        <f aca="false">IF(ISERROR(VLOOKUP($A48,'Import OffPeak'!$A$3:EW$99,148,FALSE())-VLOOKUP($A48,'Import OffPeak change'!$A$106:EW$202,148,FALSE())),0,(VLOOKUP($A48,'Import OffPeak'!$A$3:EW$99,148,FALSE())-VLOOKUP($A48,'Import OffPeak change'!$A$106:EW$202,148,FALSE())))</f>
        <v>0</v>
      </c>
      <c r="ES48" s="193" t="n">
        <f aca="false">IF(ISERROR(VLOOKUP($A48,'Import OffPeak'!$A$3:EX$99,149,FALSE())-VLOOKUP($A48,'Import OffPeak change'!$A$106:EX$202,149,FALSE())),0,(VLOOKUP($A48,'Import OffPeak'!$A$3:EX$99,149,FALSE())-VLOOKUP($A48,'Import OffPeak change'!$A$106:EX$202,149,FALSE())))</f>
        <v>0</v>
      </c>
      <c r="ET48" s="193" t="n">
        <f aca="false">IF(ISERROR(VLOOKUP($A48,'Import OffPeak'!$A$3:EY$99,150,FALSE())-VLOOKUP($A48,'Import OffPeak change'!$A$106:EY$202,150,FALSE())),0,(VLOOKUP($A48,'Import OffPeak'!$A$3:EY$99,150,FALSE())-VLOOKUP($A48,'Import OffPeak change'!$A$106:EY$202,150,FALSE())))</f>
        <v>0</v>
      </c>
      <c r="EU48" s="193" t="n">
        <f aca="false">IF(ISERROR(VLOOKUP($A48,'Import OffPeak'!$A$3:EZ$99,151,FALSE())-VLOOKUP($A48,'Import OffPeak change'!$A$106:EZ$202,151,FALSE())),0,(VLOOKUP($A48,'Import OffPeak'!$A$3:EZ$99,151,FALSE())-VLOOKUP($A48,'Import OffPeak change'!$A$106:EZ$202,151,FALSE())))</f>
        <v>0</v>
      </c>
      <c r="EV48" s="193" t="n">
        <f aca="false">IF(ISERROR(VLOOKUP($A48,'Import OffPeak'!$A$3:FA$99,152,FALSE())-VLOOKUP($A48,'Import OffPeak change'!$A$106:FA$202,152,FALSE())),0,(VLOOKUP($A48,'Import OffPeak'!$A$3:FA$99,152,FALSE())-VLOOKUP($A48,'Import OffPeak change'!$A$106:FA$202,152,FALSE())))</f>
        <v>0</v>
      </c>
      <c r="EW48" s="193" t="n">
        <f aca="false">IF(ISERROR(VLOOKUP($A48,'Import OffPeak'!$A$3:FB$99,153,FALSE())-VLOOKUP($A48,'Import OffPeak change'!$A$106:FB$202,153,FALSE())),0,(VLOOKUP($A48,'Import OffPeak'!$A$3:FB$99,153,FALSE())-VLOOKUP($A48,'Import OffPeak change'!$A$106:FB$202,153,FALSE())))</f>
        <v>0</v>
      </c>
      <c r="EX48" s="193" t="n">
        <f aca="false">IF(ISERROR(VLOOKUP($A48,'Import OffPeak'!$A$3:FC$99,154,FALSE())-VLOOKUP($A48,'Import OffPeak change'!$A$106:FC$202,154,FALSE())),0,(VLOOKUP($A48,'Import OffPeak'!$A$3:FC$99,154,FALSE())-VLOOKUP($A48,'Import OffPeak change'!$A$106:FC$202,154,FALSE())))</f>
        <v>0</v>
      </c>
      <c r="EY48" s="193" t="n">
        <f aca="false">IF(ISERROR(VLOOKUP($A48,'Import OffPeak'!$A$3:FD$99,155,FALSE())-VLOOKUP($A48,'Import OffPeak change'!$A$106:FD$202,155,FALSE())),0,(VLOOKUP($A48,'Import OffPeak'!$A$3:FD$99,155,FALSE())-VLOOKUP($A48,'Import OffPeak change'!$A$106:FD$202,155,FALSE())))</f>
        <v>0</v>
      </c>
      <c r="EZ48" s="193" t="n">
        <f aca="false">IF(ISERROR(VLOOKUP($A48,'Import OffPeak'!$A$3:FE$99,156,FALSE())-VLOOKUP($A48,'Import OffPeak change'!$A$106:FE$202,156,FALSE())),0,(VLOOKUP($A48,'Import OffPeak'!$A$3:FE$99,156,FALSE())-VLOOKUP($A48,'Import OffPeak change'!$A$106:FE$202,156,FALSE())))</f>
        <v>0</v>
      </c>
      <c r="FA48" s="193" t="n">
        <f aca="false">IF(ISERROR(VLOOKUP($A48,'Import OffPeak'!$A$3:FF$99,157,FALSE())-VLOOKUP($A48,'Import OffPeak change'!$A$106:FF$202,157,FALSE())),0,(VLOOKUP($A48,'Import OffPeak'!$A$3:FF$99,157,FALSE())-VLOOKUP($A48,'Import OffPeak change'!$A$106:FF$202,157,FALSE())))</f>
        <v>0</v>
      </c>
      <c r="FB48" s="193" t="n">
        <f aca="false">IF(ISERROR(VLOOKUP($A48,'Import OffPeak'!$A$3:FG$99,158,FALSE())-VLOOKUP($A48,'Import OffPeak change'!$A$106:FG$202,158,FALSE())),0,(VLOOKUP($A48,'Import OffPeak'!$A$3:FG$99,158,FALSE())-VLOOKUP($A48,'Import OffPeak change'!$A$106:FG$202,158,FALSE())))</f>
        <v>0</v>
      </c>
      <c r="FC48" s="193" t="n">
        <f aca="false">IF(ISERROR(VLOOKUP($A48,'Import OffPeak'!$A$3:FH$99,159,FALSE())-VLOOKUP($A48,'Import OffPeak change'!$A$106:FH$202,159,FALSE())),0,(VLOOKUP($A48,'Import OffPeak'!$A$3:FH$99,159,FALSE())-VLOOKUP($A48,'Import OffPeak change'!$A$106:FH$202,159,FALSE())))</f>
        <v>0</v>
      </c>
      <c r="FD48" s="193" t="n">
        <f aca="false">IF(ISERROR(VLOOKUP($A48,'Import OffPeak'!$A$3:FI$99,160,FALSE())-VLOOKUP($A48,'Import OffPeak change'!$A$106:FI$202,160,FALSE())),0,(VLOOKUP($A48,'Import OffPeak'!$A$3:FI$99,160,FALSE())-VLOOKUP($A48,'Import OffPeak change'!$A$106:FI$202,160,FALSE())))</f>
        <v>0</v>
      </c>
      <c r="FE48" s="193" t="n">
        <f aca="false">IF(ISERROR(VLOOKUP($A48,'Import OffPeak'!$A$3:FJ$99,161,FALSE())-VLOOKUP($A48,'Import OffPeak change'!$A$106:FJ$202,161,FALSE())),0,(VLOOKUP($A48,'Import OffPeak'!$A$3:FJ$99,161,FALSE())-VLOOKUP($A48,'Import OffPeak change'!$A$106:FJ$202,161,FALSE())))</f>
        <v>0</v>
      </c>
      <c r="FF48" s="193" t="n">
        <f aca="false">IF(ISERROR(VLOOKUP($A48,'Import OffPeak'!$A$3:FK$99,162,FALSE())-VLOOKUP($A48,'Import OffPeak change'!$A$106:FK$202,162,FALSE())),0,(VLOOKUP($A48,'Import OffPeak'!$A$3:FK$99,162,FALSE())-VLOOKUP($A48,'Import OffPeak change'!$A$106:FK$202,162,FALSE())))</f>
        <v>0</v>
      </c>
      <c r="FG48" s="193" t="n">
        <f aca="false">IF(ISERROR(VLOOKUP($A48,'Import OffPeak'!$A$3:FL$99,163,FALSE())-VLOOKUP($A48,'Import OffPeak change'!$A$106:FL$202,163,FALSE())),0,(VLOOKUP($A48,'Import OffPeak'!$A$3:FL$99,163,FALSE())-VLOOKUP($A48,'Import OffPeak change'!$A$106:FL$202,163,FALSE())))</f>
        <v>0</v>
      </c>
      <c r="FH48" s="193" t="n">
        <f aca="false">IF(ISERROR(VLOOKUP($A48,'Import OffPeak'!$A$3:FM$99,164,FALSE())-VLOOKUP($A48,'Import OffPeak change'!$A$106:FM$202,164,FALSE())),0,(VLOOKUP($A48,'Import OffPeak'!$A$3:FM$99,164,FALSE())-VLOOKUP($A48,'Import OffPeak change'!$A$106:FM$202,164,FALSE())))</f>
        <v>0</v>
      </c>
      <c r="FI48" s="193" t="n">
        <f aca="false">IF(ISERROR(VLOOKUP($A48,'Import OffPeak'!$A$3:FN$99,165,FALSE())-VLOOKUP($A48,'Import OffPeak change'!$A$106:FN$202,165,FALSE())),0,(VLOOKUP($A48,'Import OffPeak'!$A$3:FN$99,165,FALSE())-VLOOKUP($A48,'Import OffPeak change'!$A$106:FN$202,165,FALSE())))</f>
        <v>0</v>
      </c>
      <c r="FJ48" s="193" t="n">
        <f aca="false">IF(ISERROR(VLOOKUP($A48,'Import OffPeak'!$A$3:FO$99,166,FALSE())-VLOOKUP($A48,'Import OffPeak change'!$A$106:FO$202,166,FALSE())),0,(VLOOKUP($A48,'Import OffPeak'!$A$3:FO$99,166,FALSE())-VLOOKUP($A48,'Import OffPeak change'!$A$106:FO$202,166,FALSE())))</f>
        <v>0</v>
      </c>
      <c r="FK48" s="193" t="n">
        <f aca="false">IF(ISERROR(VLOOKUP($A48,'Import OffPeak'!$A$3:FP$99,167,FALSE())-VLOOKUP($A48,'Import OffPeak change'!$A$106:FP$202,167,FALSE())),0,(VLOOKUP($A48,'Import OffPeak'!$A$3:FP$99,167,FALSE())-VLOOKUP($A48,'Import OffPeak change'!$A$106:FP$202,167,FALSE())))</f>
        <v>0</v>
      </c>
      <c r="FL48" s="193" t="n">
        <f aca="false">IF(ISERROR(VLOOKUP($A48,'Import OffPeak'!$A$3:FQ$99,168,FALSE())-VLOOKUP($A48,'Import OffPeak change'!$A$106:FQ$202,168,FALSE())),0,(VLOOKUP($A48,'Import OffPeak'!$A$3:FQ$99,168,FALSE())-VLOOKUP($A48,'Import OffPeak change'!$A$106:FQ$202,168,FALSE())))</f>
        <v>0</v>
      </c>
      <c r="FM48" s="193" t="n">
        <f aca="false">IF(ISERROR(VLOOKUP($A48,'Import OffPeak'!$A$3:FR$99,169,FALSE())-VLOOKUP($A48,'Import OffPeak change'!$A$106:FR$202,169,FALSE())),0,(VLOOKUP($A48,'Import OffPeak'!$A$3:FR$99,169,FALSE())-VLOOKUP($A48,'Import OffPeak change'!$A$106:FR$202,169,FALSE())))</f>
        <v>0</v>
      </c>
      <c r="FN48" s="193" t="n">
        <f aca="false">IF(ISERROR(VLOOKUP($A48,'Import OffPeak'!$A$3:FS$99,170,FALSE())-VLOOKUP($A48,'Import OffPeak change'!$A$106:FS$202,170,FALSE())),0,(VLOOKUP($A48,'Import OffPeak'!$A$3:FS$99,170,FALSE())-VLOOKUP($A48,'Import OffPeak change'!$A$106:FS$202,170,FALSE())))</f>
        <v>0</v>
      </c>
      <c r="FO48" s="193" t="n">
        <f aca="false">IF(ISERROR(VLOOKUP($A48,'Import OffPeak'!$A$3:FT$99,171,FALSE())-VLOOKUP($A48,'Import OffPeak change'!$A$106:FT$202,171,FALSE())),0,(VLOOKUP($A48,'Import OffPeak'!$A$3:FT$99,171,FALSE())-VLOOKUP($A48,'Import OffPeak change'!$A$106:FT$202,171,FALSE())))</f>
        <v>0</v>
      </c>
      <c r="FP48" s="193" t="n">
        <f aca="false">IF(ISERROR(VLOOKUP($A48,'Import OffPeak'!$A$3:FU$99,172,FALSE())-VLOOKUP($A48,'Import OffPeak change'!$A$106:FU$202,172,FALSE())),0,(VLOOKUP($A48,'Import OffPeak'!$A$3:FU$99,172,FALSE())-VLOOKUP($A48,'Import OffPeak change'!$A$106:FU$202,172,FALSE())))</f>
        <v>0</v>
      </c>
      <c r="FQ48" s="193" t="n">
        <f aca="false">IF(ISERROR(VLOOKUP($A48,'Import OffPeak'!$A$3:FV$99,173,FALSE())-VLOOKUP($A48,'Import OffPeak change'!$A$106:FV$202,173,FALSE())),0,(VLOOKUP($A48,'Import OffPeak'!$A$3:FV$99,173,FALSE())-VLOOKUP($A48,'Import OffPeak change'!$A$106:FV$202,173,FALSE())))</f>
        <v>0</v>
      </c>
      <c r="FR48" s="193" t="n">
        <f aca="false">IF(ISERROR(VLOOKUP($A48,'Import OffPeak'!$A$3:FW$99,174,FALSE())-VLOOKUP($A48,'Import OffPeak change'!$A$106:FW$202,174,FALSE())),0,(VLOOKUP($A48,'Import OffPeak'!$A$3:FW$99,174,FALSE())-VLOOKUP($A48,'Import OffPeak change'!$A$106:FW$202,174,FALSE())))</f>
        <v>0</v>
      </c>
      <c r="FS48" s="193" t="n">
        <f aca="false">IF(ISERROR(VLOOKUP($A48,'Import OffPeak'!$A$3:FX$99,175,FALSE())-VLOOKUP($A48,'Import OffPeak change'!$A$106:FX$202,175,FALSE())),0,(VLOOKUP($A48,'Import OffPeak'!$A$3:FX$99,175,FALSE())-VLOOKUP($A48,'Import OffPeak change'!$A$106:FX$202,175,FALSE())))</f>
        <v>0</v>
      </c>
      <c r="FT48" s="193" t="n">
        <f aca="false">IF(ISERROR(VLOOKUP($A48,'Import OffPeak'!$A$3:FY$99,176,FALSE())-VLOOKUP($A48,'Import OffPeak change'!$A$106:FY$202,176,FALSE())),0,(VLOOKUP($A48,'Import OffPeak'!$A$3:FY$99,176,FALSE())-VLOOKUP($A48,'Import OffPeak change'!$A$106:FY$202,176,FALSE())))</f>
        <v>0</v>
      </c>
      <c r="FU48" s="193" t="n">
        <f aca="false">IF(ISERROR(VLOOKUP($A48,'Import OffPeak'!$A$3:FZ$99,177,FALSE())-VLOOKUP($A48,'Import OffPeak change'!$A$106:FZ$202,177,FALSE())),0,(VLOOKUP($A48,'Import OffPeak'!$A$3:FZ$99,177,FALSE())-VLOOKUP($A48,'Import OffPeak change'!$A$106:FZ$202,177,FALSE())))</f>
        <v>0</v>
      </c>
      <c r="FV48" s="193" t="n">
        <f aca="false">IF(ISERROR(VLOOKUP($A48,'Import OffPeak'!$A$3:GA$99,178,FALSE())-VLOOKUP($A48,'Import OffPeak change'!$A$106:GA$202,178,FALSE())),0,(VLOOKUP($A48,'Import OffPeak'!$A$3:GA$99,178,FALSE())-VLOOKUP($A48,'Import OffPeak change'!$A$106:GA$202,178,FALSE())))</f>
        <v>0</v>
      </c>
      <c r="FW48" s="193" t="n">
        <f aca="false">IF(ISERROR(VLOOKUP($A48,'Import OffPeak'!$A$3:GB$99,179,FALSE())-VLOOKUP($A48,'Import OffPeak change'!$A$106:GB$202,179,FALSE())),0,(VLOOKUP($A48,'Import OffPeak'!$A$3:GB$99,179,FALSE())-VLOOKUP($A48,'Import OffPeak change'!$A$106:GB$202,179,FALSE())))</f>
        <v>0</v>
      </c>
      <c r="FX48" s="193" t="n">
        <f aca="false">IF(ISERROR(VLOOKUP($A48,'Import OffPeak'!$A$3:GC$99,180,FALSE())-VLOOKUP($A48,'Import OffPeak change'!$A$106:GC$202,180,FALSE())),0,(VLOOKUP($A48,'Import OffPeak'!$A$3:GC$99,180,FALSE())-VLOOKUP($A48,'Import OffPeak change'!$A$106:GC$202,180,FALSE())))</f>
        <v>0</v>
      </c>
      <c r="FY48" s="193" t="n">
        <f aca="false">IF(ISERROR(VLOOKUP($A48,'Import OffPeak'!$A$3:GD$99,181,FALSE())-VLOOKUP($A48,'Import OffPeak change'!$A$106:GD$202,181,FALSE())),0,(VLOOKUP($A48,'Import OffPeak'!$A$3:GD$99,181,FALSE())-VLOOKUP($A48,'Import OffPeak change'!$A$106:GD$202,181,FALSE())))</f>
        <v>0</v>
      </c>
      <c r="FZ48" s="193" t="n">
        <f aca="false">IF(ISERROR(VLOOKUP($A48,'Import OffPeak'!$A$3:GE$99,182,FALSE())-VLOOKUP($A48,'Import OffPeak change'!$A$106:GE$202,182,FALSE())),0,(VLOOKUP($A48,'Import OffPeak'!$A$3:GE$99,182,FALSE())-VLOOKUP($A48,'Import OffPeak change'!$A$106:GE$202,182,FALSE())))</f>
        <v>0</v>
      </c>
      <c r="GA48" s="193" t="n">
        <f aca="false">IF(ISERROR(VLOOKUP($A48,'Import OffPeak'!$A$3:GF$99,183,FALSE())-VLOOKUP($A48,'Import OffPeak change'!$A$106:GF$202,183,FALSE())),0,(VLOOKUP($A48,'Import OffPeak'!$A$3:GF$99,183,FALSE())-VLOOKUP($A48,'Import OffPeak change'!$A$106:GF$202,183,FALSE())))</f>
        <v>0</v>
      </c>
      <c r="GB48" s="193" t="n">
        <f aca="false">IF(ISERROR(VLOOKUP($A48,'Import OffPeak'!$A$3:GG$99,184,FALSE())-VLOOKUP($A48,'Import OffPeak change'!$A$106:GG$202,184,FALSE())),0,(VLOOKUP($A48,'Import OffPeak'!$A$3:GG$99,184,FALSE())-VLOOKUP($A48,'Import OffPeak change'!$A$106:GG$202,184,FALSE())))</f>
        <v>0</v>
      </c>
      <c r="GC48" s="193" t="n">
        <f aca="false">IF(ISERROR(VLOOKUP($A48,'Import OffPeak'!$A$3:GH$99,185,FALSE())-VLOOKUP($A48,'Import OffPeak change'!$A$106:GH$202,185,FALSE())),0,(VLOOKUP($A48,'Import OffPeak'!$A$3:GH$99,185,FALSE())-VLOOKUP($A48,'Import OffPeak change'!$A$106:GH$202,185,FALSE())))</f>
        <v>0</v>
      </c>
      <c r="GD48" s="193" t="n">
        <f aca="false">IF(ISERROR(VLOOKUP($A48,'Import OffPeak'!$A$3:GI$99,186,FALSE())-VLOOKUP($A48,'Import OffPeak change'!$A$106:GI$202,186,FALSE())),0,(VLOOKUP($A48,'Import OffPeak'!$A$3:GI$99,186,FALSE())-VLOOKUP($A48,'Import OffPeak change'!$A$106:GI$202,186,FALSE())))</f>
        <v>0</v>
      </c>
      <c r="GE48" s="193" t="n">
        <f aca="false">IF(ISERROR(VLOOKUP($A48,'Import OffPeak'!$A$3:GJ$99,187,FALSE())-VLOOKUP($A48,'Import OffPeak change'!$A$106:GJ$202,187,FALSE())),0,(VLOOKUP($A48,'Import OffPeak'!$A$3:GJ$99,187,FALSE())-VLOOKUP($A48,'Import OffPeak change'!$A$106:GJ$202,187,FALSE())))</f>
        <v>0</v>
      </c>
      <c r="GF48" s="193" t="n">
        <f aca="false">IF(ISERROR(VLOOKUP($A48,'Import OffPeak'!$A$3:GK$99,188,FALSE())-VLOOKUP($A48,'Import OffPeak change'!$A$106:GK$202,188,FALSE())),0,(VLOOKUP($A48,'Import OffPeak'!$A$3:GK$99,188,FALSE())-VLOOKUP($A48,'Import OffPeak change'!$A$106:GK$202,188,FALSE())))</f>
        <v>0</v>
      </c>
      <c r="GG48" s="193" t="n">
        <f aca="false">IF(ISERROR(VLOOKUP($A48,'Import OffPeak'!$A$3:GL$99,189,FALSE())-VLOOKUP($A48,'Import OffPeak change'!$A$106:GL$202,189,FALSE())),0,(VLOOKUP($A48,'Import OffPeak'!$A$3:GL$99,189,FALSE())-VLOOKUP($A48,'Import OffPeak change'!$A$106:GL$202,189,FALSE())))</f>
        <v>0</v>
      </c>
      <c r="GH48" s="193" t="n">
        <f aca="false">IF(ISERROR(VLOOKUP($A48,'Import OffPeak'!$A$3:GM$99,190,FALSE())-VLOOKUP($A48,'Import OffPeak change'!$A$106:GM$202,190,FALSE())),0,(VLOOKUP($A48,'Import OffPeak'!$A$3:GM$99,190,FALSE())-VLOOKUP($A48,'Import OffPeak change'!$A$106:GM$202,190,FALSE())))</f>
        <v>0</v>
      </c>
      <c r="GI48" s="193" t="n">
        <f aca="false">IF(ISERROR(VLOOKUP($A48,'Import OffPeak'!$A$3:GN$99,191,FALSE())-VLOOKUP($A48,'Import OffPeak change'!$A$106:GN$202,191,FALSE())),0,(VLOOKUP($A48,'Import OffPeak'!$A$3:GN$99,191,FALSE())-VLOOKUP($A48,'Import OffPeak change'!$A$106:GN$202,191,FALSE())))</f>
        <v>0</v>
      </c>
      <c r="GJ48" s="193" t="n">
        <f aca="false">IF(ISERROR(VLOOKUP($A48,'Import OffPeak'!$A$3:GO$99,192,FALSE())-VLOOKUP($A48,'Import OffPeak change'!$A$106:GO$202,192,FALSE())),0,(VLOOKUP($A48,'Import OffPeak'!$A$3:GO$99,192,FALSE())-VLOOKUP($A48,'Import OffPeak change'!$A$106:GO$202,192,FALSE())))</f>
        <v>0</v>
      </c>
      <c r="GK48" s="193" t="n">
        <f aca="false">IF(ISERROR(VLOOKUP($A48,'Import OffPeak'!$A$3:GP$99,193,FALSE())-VLOOKUP($A48,'Import OffPeak change'!$A$106:GP$202,193,FALSE())),0,(VLOOKUP($A48,'Import OffPeak'!$A$3:GP$99,193,FALSE())-VLOOKUP($A48,'Import OffPeak change'!$A$106:GP$202,193,FALSE())))</f>
        <v>0</v>
      </c>
      <c r="GL48" s="193" t="n">
        <f aca="false">IF(ISERROR(VLOOKUP($A48,'Import OffPeak'!$A$3:GQ$99,194,FALSE())-VLOOKUP($A48,'Import OffPeak change'!$A$106:GQ$202,194,FALSE())),0,(VLOOKUP($A48,'Import OffPeak'!$A$3:GQ$99,194,FALSE())-VLOOKUP($A48,'Import OffPeak change'!$A$106:GQ$202,194,FALSE())))</f>
        <v>0</v>
      </c>
      <c r="GM48" s="193" t="n">
        <f aca="false">IF(ISERROR(VLOOKUP($A48,'Import OffPeak'!$A$3:GR$99,195,FALSE())-VLOOKUP($A48,'Import OffPeak change'!$A$106:GR$202,195,FALSE())),0,(VLOOKUP($A48,'Import OffPeak'!$A$3:GR$99,195,FALSE())-VLOOKUP($A48,'Import OffPeak change'!$A$106:GR$202,195,FALSE())))</f>
        <v>0</v>
      </c>
      <c r="GN48" s="193" t="n">
        <f aca="false">IF(ISERROR(VLOOKUP($A48,'Import OffPeak'!$A$3:GS$99,196,FALSE())-VLOOKUP($A48,'Import OffPeak change'!$A$106:GS$202,196,FALSE())),0,(VLOOKUP($A48,'Import OffPeak'!$A$3:GS$99,196,FALSE())-VLOOKUP($A48,'Import OffPeak change'!$A$106:GS$202,196,FALSE())))</f>
        <v>0</v>
      </c>
      <c r="GO48" s="193" t="n">
        <f aca="false">IF(ISERROR(VLOOKUP($A48,'Import OffPeak'!$A$3:GT$99,197,FALSE())-VLOOKUP($A48,'Import OffPeak change'!$A$106:GT$202,197,FALSE())),0,(VLOOKUP($A48,'Import OffPeak'!$A$3:GT$99,197,FALSE())-VLOOKUP($A48,'Import OffPeak change'!$A$106:GT$202,197,FALSE())))</f>
        <v>0</v>
      </c>
      <c r="GP48" s="193" t="n">
        <f aca="false">IF(ISERROR(VLOOKUP($A48,'Import OffPeak'!$A$3:GU$99,198,FALSE())-VLOOKUP($A48,'Import OffPeak change'!$A$106:GU$202,198,FALSE())),0,(VLOOKUP($A48,'Import OffPeak'!$A$3:GU$99,198,FALSE())-VLOOKUP($A48,'Import OffPeak change'!$A$106:GU$202,198,FALSE())))</f>
        <v>0</v>
      </c>
      <c r="GQ48" s="193" t="n">
        <f aca="false">IF(ISERROR(VLOOKUP($A48,'Import OffPeak'!$A$3:GV$99,199,FALSE())-VLOOKUP($A48,'Import OffPeak change'!$A$106:GV$202,199,FALSE())),0,(VLOOKUP($A48,'Import OffPeak'!$A$3:GV$99,199,FALSE())-VLOOKUP($A48,'Import OffPeak change'!$A$106:GV$202,199,FALSE())))</f>
        <v>0</v>
      </c>
      <c r="GR48" s="193" t="n">
        <f aca="false">IF(ISERROR(VLOOKUP($A48,'Import OffPeak'!$A$3:GW$99,200,FALSE())-VLOOKUP($A48,'Import OffPeak change'!$A$106:GW$202,200,FALSE())),0,(VLOOKUP($A48,'Import OffPeak'!$A$3:GW$99,200,FALSE())-VLOOKUP($A48,'Import OffPeak change'!$A$106:GW$202,200,FALSE())))</f>
        <v>0</v>
      </c>
      <c r="GS48" s="193" t="n">
        <f aca="false">IF(ISERROR(VLOOKUP($A48,'Import OffPeak'!$A$3:GX$99,201,FALSE())-VLOOKUP($A48,'Import OffPeak change'!$A$106:GX$202,201,FALSE())),0,(VLOOKUP($A48,'Import OffPeak'!$A$3:GX$99,201,FALSE())-VLOOKUP($A48,'Import OffPeak change'!$A$106:GX$202,201,FALSE())))</f>
        <v>0</v>
      </c>
      <c r="GT48" s="193" t="n">
        <f aca="false">IF(ISERROR(VLOOKUP($A48,'Import OffPeak'!$A$3:GY$99,202,FALSE())-VLOOKUP($A48,'Import OffPeak change'!$A$106:GY$202,202,FALSE())),0,(VLOOKUP($A48,'Import OffPeak'!$A$3:GY$99,202,FALSE())-VLOOKUP($A48,'Import OffPeak change'!$A$106:GY$202,202,FALSE())))</f>
        <v>0</v>
      </c>
      <c r="GU48" s="193" t="n">
        <f aca="false">IF(ISERROR(VLOOKUP($A48,'Import OffPeak'!$A$3:GZ$99,203,FALSE())-VLOOKUP($A48,'Import OffPeak change'!$A$106:GZ$202,203,FALSE())),0,(VLOOKUP($A48,'Import OffPeak'!$A$3:GZ$99,203,FALSE())-VLOOKUP($A48,'Import OffPeak change'!$A$106:GZ$202,203,FALSE())))</f>
        <v>0</v>
      </c>
      <c r="GV48" s="193" t="n">
        <f aca="false">IF(ISERROR(VLOOKUP($A48,'Import OffPeak'!$A$3:HA$99,204,FALSE())-VLOOKUP($A48,'Import OffPeak change'!$A$106:HA$202,204,FALSE())),0,(VLOOKUP($A48,'Import OffPeak'!$A$3:HA$99,204,FALSE())-VLOOKUP($A48,'Import OffPeak change'!$A$106:HA$202,204,FALSE())))</f>
        <v>0</v>
      </c>
      <c r="GW48" s="193" t="n">
        <f aca="false">IF(ISERROR(VLOOKUP($A48,'Import OffPeak'!$A$3:HB$99,205,FALSE())-VLOOKUP($A48,'Import OffPeak change'!$A$106:HB$202,205,FALSE())),0,(VLOOKUP($A48,'Import OffPeak'!$A$3:HB$99,205,FALSE())-VLOOKUP($A48,'Import OffPeak change'!$A$106:HB$202,205,FALSE())))</f>
        <v>0</v>
      </c>
      <c r="GX48" s="193" t="n">
        <f aca="false">IF(ISERROR(VLOOKUP($A48,'Import OffPeak'!$A$3:HC$99,206,FALSE())-VLOOKUP($A48,'Import OffPeak change'!$A$106:HC$202,206,FALSE())),0,(VLOOKUP($A48,'Import OffPeak'!$A$3:HC$99,206,FALSE())-VLOOKUP($A48,'Import OffPeak change'!$A$106:HC$202,206,FALSE())))</f>
        <v>0</v>
      </c>
      <c r="GY48" s="193" t="n">
        <f aca="false">IF(ISERROR(VLOOKUP($A48,'Import OffPeak'!$A$3:HD$99,207,FALSE())-VLOOKUP($A48,'Import OffPeak change'!$A$106:HD$202,207,FALSE())),0,(VLOOKUP($A48,'Import OffPeak'!$A$3:HD$99,207,FALSE())-VLOOKUP($A48,'Import OffPeak change'!$A$106:HD$202,207,FALSE())))</f>
        <v>0</v>
      </c>
      <c r="GZ48" s="193" t="n">
        <f aca="false">IF(ISERROR(VLOOKUP($A48,'Import OffPeak'!$A$3:HE$99,208,FALSE())-VLOOKUP($A48,'Import OffPeak change'!$A$106:HE$202,208,FALSE())),0,(VLOOKUP($A48,'Import OffPeak'!$A$3:HE$99,208,FALSE())-VLOOKUP($A48,'Import OffPeak change'!$A$106:HE$202,208,FALSE())))</f>
        <v>0</v>
      </c>
      <c r="HA48" s="193" t="n">
        <f aca="false">IF(ISERROR(VLOOKUP($A48,'Import OffPeak'!$A$3:HF$99,209,FALSE())-VLOOKUP($A48,'Import OffPeak change'!$A$106:HF$202,209,FALSE())),0,(VLOOKUP($A48,'Import OffPeak'!$A$3:HF$99,209,FALSE())-VLOOKUP($A48,'Import OffPeak change'!$A$106:HF$202,209,FALSE())))</f>
        <v>0</v>
      </c>
      <c r="HB48" s="193" t="n">
        <f aca="false">IF(ISERROR(VLOOKUP($A48,'Import OffPeak'!$A$3:HG$99,210,FALSE())-VLOOKUP($A48,'Import OffPeak change'!$A$106:HG$202,210,FALSE())),0,(VLOOKUP($A48,'Import OffPeak'!$A$3:HG$99,210,FALSE())-VLOOKUP($A48,'Import OffPeak change'!$A$106:HG$202,210,FALSE())))</f>
        <v>0</v>
      </c>
      <c r="HC48" s="193" t="n">
        <f aca="false">IF(ISERROR(VLOOKUP($A48,'Import OffPeak'!$A$3:HH$99,211,FALSE())-VLOOKUP($A48,'Import OffPeak change'!$A$106:HH$202,211,FALSE())),0,(VLOOKUP($A48,'Import OffPeak'!$A$3:HH$99,211,FALSE())-VLOOKUP($A48,'Import OffPeak change'!$A$106:HH$202,211,FALSE())))</f>
        <v>0</v>
      </c>
      <c r="HD48" s="193" t="n">
        <f aca="false">IF(ISERROR(VLOOKUP($A48,'Import OffPeak'!$A$3:HI$99,212,FALSE())-VLOOKUP($A48,'Import OffPeak change'!$A$106:HI$202,212,FALSE())),0,(VLOOKUP($A48,'Import OffPeak'!$A$3:HI$99,212,FALSE())-VLOOKUP($A48,'Import OffPeak change'!$A$106:HI$202,212,FALSE())))</f>
        <v>0</v>
      </c>
      <c r="HE48" s="193" t="n">
        <f aca="false">IF(ISERROR(VLOOKUP($A48,'Import OffPeak'!$A$3:HJ$99,213,FALSE())-VLOOKUP($A48,'Import OffPeak change'!$A$106:HJ$202,213,FALSE())),0,(VLOOKUP($A48,'Import OffPeak'!$A$3:HJ$99,213,FALSE())-VLOOKUP($A48,'Import OffPeak change'!$A$106:HJ$202,213,FALSE())))</f>
        <v>0</v>
      </c>
      <c r="HF48" s="193" t="n">
        <f aca="false">IF(ISERROR(VLOOKUP($A48,'Import OffPeak'!$A$3:HK$99,214,FALSE())-VLOOKUP($A48,'Import OffPeak change'!$A$106:HK$202,214,FALSE())),0,(VLOOKUP($A48,'Import OffPeak'!$A$3:HK$99,214,FALSE())-VLOOKUP($A48,'Import OffPeak change'!$A$106:HK$202,214,FALSE())))</f>
        <v>0</v>
      </c>
      <c r="HG48" s="193" t="n">
        <f aca="false">IF(ISERROR(VLOOKUP($A48,'Import OffPeak'!$A$3:HL$99,215,FALSE())-VLOOKUP($A48,'Import OffPeak change'!$A$106:HL$202,215,FALSE())),0,(VLOOKUP($A48,'Import OffPeak'!$A$3:HL$99,215,FALSE())-VLOOKUP($A48,'Import OffPeak change'!$A$106:HL$202,215,FALSE())))</f>
        <v>0</v>
      </c>
      <c r="HH48" s="193" t="n">
        <f aca="false">IF(ISERROR(VLOOKUP($A48,'Import OffPeak'!$A$3:HM$99,216,FALSE())-VLOOKUP($A48,'Import OffPeak change'!$A$106:HM$202,216,FALSE())),0,(VLOOKUP($A48,'Import OffPeak'!$A$3:HM$99,216,FALSE())-VLOOKUP($A48,'Import OffPeak change'!$A$106:HM$202,216,FALSE())))</f>
        <v>0</v>
      </c>
      <c r="HI48" s="193" t="n">
        <f aca="false">IF(ISERROR(VLOOKUP($A48,'Import OffPeak'!$A$3:HN$99,217,FALSE())-VLOOKUP($A48,'Import OffPeak change'!$A$106:HN$202,217,FALSE())),0,(VLOOKUP($A48,'Import OffPeak'!$A$3:HN$99,217,FALSE())-VLOOKUP($A48,'Import OffPeak change'!$A$106:HN$202,217,FALSE())))</f>
        <v>0</v>
      </c>
      <c r="HJ48" s="193" t="n">
        <f aca="false">IF(ISERROR(VLOOKUP($A48,'Import OffPeak'!$A$3:HO$99,218,FALSE())-VLOOKUP($A48,'Import OffPeak change'!$A$106:HO$202,218,FALSE())),0,(VLOOKUP($A48,'Import OffPeak'!$A$3:HO$99,218,FALSE())-VLOOKUP($A48,'Import OffPeak change'!$A$106:HO$202,218,FALSE())))</f>
        <v>0</v>
      </c>
      <c r="HK48" s="193" t="n">
        <f aca="false">IF(ISERROR(VLOOKUP($A48,'Import OffPeak'!$A$3:HP$99,219,FALSE())-VLOOKUP($A48,'Import OffPeak change'!$A$106:HP$202,219,FALSE())),0,(VLOOKUP($A48,'Import OffPeak'!$A$3:HP$99,219,FALSE())-VLOOKUP($A48,'Import OffPeak change'!$A$106:HP$202,219,FALSE())))</f>
        <v>0</v>
      </c>
      <c r="HL48" s="193" t="n">
        <f aca="false">IF(ISERROR(VLOOKUP($A48,'Import OffPeak'!$A$3:HQ$99,220,FALSE())-VLOOKUP($A48,'Import OffPeak change'!$A$106:HQ$202,220,FALSE())),0,(VLOOKUP($A48,'Import OffPeak'!$A$3:HQ$99,220,FALSE())-VLOOKUP($A48,'Import OffPeak change'!$A$106:HQ$202,220,FALSE())))</f>
        <v>0</v>
      </c>
      <c r="HM48" s="193" t="n">
        <f aca="false">IF(ISERROR(VLOOKUP($A48,'Import OffPeak'!$A$3:HR$99,221,FALSE())-VLOOKUP($A48,'Import OffPeak change'!$A$106:HR$202,221,FALSE())),0,(VLOOKUP($A48,'Import OffPeak'!$A$3:HR$99,221,FALSE())-VLOOKUP($A48,'Import OffPeak change'!$A$106:HR$202,221,FALSE())))</f>
        <v>0</v>
      </c>
      <c r="HN48" s="193" t="n">
        <f aca="false">IF(ISERROR(VLOOKUP($A48,'Import OffPeak'!$A$3:HS$99,222,FALSE())-VLOOKUP($A48,'Import OffPeak change'!$A$106:HS$202,222,FALSE())),0,(VLOOKUP($A48,'Import OffPeak'!$A$3:HS$99,222,FALSE())-VLOOKUP($A48,'Import OffPeak change'!$A$106:HS$202,222,FALSE())))</f>
        <v>0</v>
      </c>
      <c r="HO48" s="193" t="n">
        <f aca="false">IF(ISERROR(VLOOKUP($A48,'Import OffPeak'!$A$3:HT$99,223,FALSE())-VLOOKUP($A48,'Import OffPeak change'!$A$106:HT$202,223,FALSE())),0,(VLOOKUP($A48,'Import OffPeak'!$A$3:HT$99,223,FALSE())-VLOOKUP($A48,'Import OffPeak change'!$A$106:HT$202,223,FALSE())))</f>
        <v>0</v>
      </c>
      <c r="HP48" s="193" t="n">
        <f aca="false">IF(ISERROR(VLOOKUP($A48,'Import OffPeak'!$A$3:HU$99,224,FALSE())-VLOOKUP($A48,'Import OffPeak change'!$A$106:HU$202,224,FALSE())),0,(VLOOKUP($A48,'Import OffPeak'!$A$3:HU$99,224,FALSE())-VLOOKUP($A48,'Import OffPeak change'!$A$106:HU$202,224,FALSE())))</f>
        <v>0</v>
      </c>
      <c r="HQ48" s="193" t="n">
        <f aca="false">IF(ISERROR(VLOOKUP($A48,'Import OffPeak'!$A$3:HV$99,225,FALSE())-VLOOKUP($A48,'Import OffPeak change'!$A$106:HV$202,225,FALSE())),0,(VLOOKUP($A48,'Import OffPeak'!$A$3:HV$99,225,FALSE())-VLOOKUP($A48,'Import OffPeak change'!$A$106:HV$202,225,FALSE())))</f>
        <v>0</v>
      </c>
      <c r="HR48" s="193" t="n">
        <f aca="false">IF(ISERROR(VLOOKUP($A48,'Import OffPeak'!$A$3:HW$99,226,FALSE())-VLOOKUP($A48,'Import OffPeak change'!$A$106:HW$202,226,FALSE())),0,(VLOOKUP($A48,'Import OffPeak'!$A$3:HW$99,226,FALSE())-VLOOKUP($A48,'Import OffPeak change'!$A$106:HW$202,226,FALSE())))</f>
        <v>0</v>
      </c>
      <c r="HS48" s="193" t="n">
        <f aca="false">IF(ISERROR(VLOOKUP($A48,'Import OffPeak'!$A$3:HX$99,227,FALSE())-VLOOKUP($A48,'Import OffPeak change'!$A$106:HX$202,227,FALSE())),0,(VLOOKUP($A48,'Import OffPeak'!$A$3:HX$99,227,FALSE())-VLOOKUP($A48,'Import OffPeak change'!$A$106:HX$202,227,FALSE())))</f>
        <v>0</v>
      </c>
      <c r="HT48" s="193" t="n">
        <f aca="false">IF(ISERROR(VLOOKUP($A48,'Import OffPeak'!$A$3:HY$99,228,FALSE())-VLOOKUP($A48,'Import OffPeak change'!$A$106:HY$202,228,FALSE())),0,(VLOOKUP($A48,'Import OffPeak'!$A$3:HY$99,228,FALSE())-VLOOKUP($A48,'Import OffPeak change'!$A$106:HY$202,228,FALSE())))</f>
        <v>0</v>
      </c>
      <c r="HU48" s="193" t="n">
        <f aca="false">IF(ISERROR(VLOOKUP($A48,'Import OffPeak'!$A$3:HZ$99,229,FALSE())-VLOOKUP($A48,'Import OffPeak change'!$A$106:HZ$202,229,FALSE())),0,(VLOOKUP($A48,'Import OffPeak'!$A$3:HZ$99,229,FALSE())-VLOOKUP($A48,'Import OffPeak change'!$A$106:HZ$202,229,FALSE())))</f>
        <v>0</v>
      </c>
      <c r="HV48" s="193" t="n">
        <f aca="false">IF(ISERROR(VLOOKUP($A48,'Import OffPeak'!$A$3:IA$99,230,FALSE())-VLOOKUP($A48,'Import OffPeak change'!$A$106:IA$202,230,FALSE())),0,(VLOOKUP($A48,'Import OffPeak'!$A$3:IA$99,230,FALSE())-VLOOKUP($A48,'Import OffPeak change'!$A$106:IA$202,230,FALSE())))</f>
        <v>0</v>
      </c>
      <c r="HW48" s="193" t="n">
        <f aca="false">IF(ISERROR(VLOOKUP($A48,'Import OffPeak'!$A$3:IB$99,231,FALSE())-VLOOKUP($A48,'Import OffPeak change'!$A$106:IB$202,231,FALSE())),0,(VLOOKUP($A48,'Import OffPeak'!$A$3:IB$99,231,FALSE())-VLOOKUP($A48,'Import OffPeak change'!$A$106:IB$202,231,FALSE())))</f>
        <v>0</v>
      </c>
      <c r="HX48" s="193" t="n">
        <f aca="false">IF(ISERROR(VLOOKUP($A48,'Import OffPeak'!$A$3:IC$99,232,FALSE())-VLOOKUP($A48,'Import OffPeak change'!$A$106:IC$202,232,FALSE())),0,(VLOOKUP($A48,'Import OffPeak'!$A$3:IC$99,232,FALSE())-VLOOKUP($A48,'Import OffPeak change'!$A$106:IC$202,232,FALSE())))</f>
        <v>0</v>
      </c>
      <c r="HY48" s="193" t="n">
        <f aca="false">IF(ISERROR(VLOOKUP($A48,'Import OffPeak'!$A$3:ID$99,233,FALSE())-VLOOKUP($A48,'Import OffPeak change'!$A$106:ID$202,233,FALSE())),0,(VLOOKUP($A48,'Import OffPeak'!$A$3:ID$99,233,FALSE())-VLOOKUP($A48,'Import OffPeak change'!$A$106:ID$202,233,FALSE())))</f>
        <v>0</v>
      </c>
      <c r="HZ48" s="193" t="n">
        <f aca="false">IF(ISERROR(VLOOKUP($A48,'Import OffPeak'!$A$3:IE$99,234,FALSE())-VLOOKUP($A48,'Import OffPeak change'!$A$106:IE$202,234,FALSE())),0,(VLOOKUP($A48,'Import OffPeak'!$A$3:IE$99,234,FALSE())-VLOOKUP($A48,'Import OffPeak change'!$A$106:IE$202,234,FALSE())))</f>
        <v>0</v>
      </c>
      <c r="IA48" s="193" t="n">
        <f aca="false">IF(ISERROR(VLOOKUP($A48,'Import OffPeak'!$A$3:IF$99,235,FALSE())-VLOOKUP($A48,'Import OffPeak change'!$A$106:IF$202,235,FALSE())),0,(VLOOKUP($A48,'Import OffPeak'!$A$3:IF$99,235,FALSE())-VLOOKUP($A48,'Import OffPeak change'!$A$106:IF$202,235,FALSE())))</f>
        <v>0</v>
      </c>
      <c r="IB48" s="193" t="n">
        <f aca="false">IF(ISERROR(VLOOKUP($A48,'Import OffPeak'!$A$3:IG$99,236,FALSE())-VLOOKUP($A48,'Import OffPeak change'!$A$106:IG$202,236,FALSE())),0,(VLOOKUP($A48,'Import OffPeak'!$A$3:IG$99,236,FALSE())-VLOOKUP($A48,'Import OffPeak change'!$A$106:IG$202,236,FALSE())))</f>
        <v>0</v>
      </c>
      <c r="IC48" s="193" t="n">
        <f aca="false">IF(ISERROR(VLOOKUP($A48,'Import OffPeak'!$A$3:IH$99,237,FALSE())-VLOOKUP($A48,'Import OffPeak change'!$A$106:IH$202,237,FALSE())),0,(VLOOKUP($A48,'Import OffPeak'!$A$3:IH$99,237,FALSE())-VLOOKUP($A48,'Import OffPeak change'!$A$106:IH$202,237,FALSE())))</f>
        <v>0</v>
      </c>
      <c r="ID48" s="193" t="n">
        <f aca="false">IF(ISERROR(VLOOKUP($A48,'Import OffPeak'!$A$3:II$99,238,FALSE())-VLOOKUP($A48,'Import OffPeak change'!$A$106:II$202,238,FALSE())),0,(VLOOKUP($A48,'Import OffPeak'!$A$3:II$99,238,FALSE())-VLOOKUP($A48,'Import OffPeak change'!$A$106:II$202,238,FALSE())))</f>
        <v>0</v>
      </c>
      <c r="IE48" s="193" t="n">
        <f aca="false">IF(ISERROR(VLOOKUP($A48,'Import OffPeak'!$A$3:IJ$99,239,FALSE())-VLOOKUP($A48,'Import OffPeak change'!$A$106:IJ$202,239,FALSE())),0,(VLOOKUP($A48,'Import OffPeak'!$A$3:IJ$99,239,FALSE())-VLOOKUP($A48,'Import OffPeak change'!$A$106:IJ$202,239,FALSE())))</f>
        <v>0</v>
      </c>
    </row>
    <row r="49" customFormat="false" ht="12.75" hidden="false" customHeight="false" outlineLevel="0" collapsed="false">
      <c r="A49" s="201" t="str">
        <f aca="false">IF('Import OffPeak'!A46=0,"",'Import OffPeak'!A46)</f>
        <v/>
      </c>
      <c r="B49" s="193"/>
      <c r="C49" s="193"/>
      <c r="D49" s="193"/>
      <c r="E49" s="193"/>
      <c r="F49" s="193"/>
      <c r="G49" s="193" t="n">
        <f aca="false">IF(ISERROR(VLOOKUP($A49,'Import OffPeak'!$A$3:L$99,7,FALSE())-VLOOKUP($A49,'Import OffPeak change'!$A$106:L$202,7,FALSE())),0,(VLOOKUP($A49,'Import OffPeak'!$A$3:L$99,7,FALSE())-VLOOKUP($A49,'Import OffPeak change'!$A$106:L$202,7,FALSE())))</f>
        <v>0</v>
      </c>
      <c r="H49" s="193" t="n">
        <f aca="false">IF(ISERROR(VLOOKUP($A49,'Import OffPeak'!$A$3:M$99,8,FALSE())-VLOOKUP($A49,'Import OffPeak change'!$A$106:M$202,8,FALSE())),0,(VLOOKUP($A49,'Import OffPeak'!$A$3:M$99,8,FALSE())-VLOOKUP($A49,'Import OffPeak change'!$A$106:M$202,8,FALSE())))</f>
        <v>0</v>
      </c>
      <c r="I49" s="193" t="n">
        <f aca="false">IF(ISERROR(VLOOKUP($A49,'Import OffPeak'!$A$3:N$99,9,FALSE())-VLOOKUP($A49,'Import OffPeak change'!$A$106:N$202,9,FALSE())),0,(VLOOKUP($A49,'Import OffPeak'!$A$3:N$99,9,FALSE())-VLOOKUP($A49,'Import OffPeak change'!$A$106:N$202,9,FALSE())))</f>
        <v>0</v>
      </c>
      <c r="J49" s="193" t="n">
        <f aca="false">IF(ISERROR(VLOOKUP($A49,'Import OffPeak'!$A$3:O$99,10,FALSE())-VLOOKUP($A49,'Import OffPeak change'!$A$106:O$202,10,FALSE())),0,(VLOOKUP($A49,'Import OffPeak'!$A$3:O$99,10,FALSE())-VLOOKUP($A49,'Import OffPeak change'!$A$106:O$202,10,FALSE())))</f>
        <v>0</v>
      </c>
      <c r="K49" s="193" t="n">
        <f aca="false">IF(ISERROR(VLOOKUP($A49,'Import OffPeak'!$A$3:P$99,11,FALSE())-VLOOKUP($A49,'Import OffPeak change'!$A$106:P$202,11,FALSE())),0,(VLOOKUP($A49,'Import OffPeak'!$A$3:P$99,11,FALSE())-VLOOKUP($A49,'Import OffPeak change'!$A$106:P$202,11,FALSE())))</f>
        <v>0</v>
      </c>
      <c r="L49" s="193" t="n">
        <f aca="false">IF(ISERROR(VLOOKUP($A49,'Import OffPeak'!$A$3:Q$99,12,FALSE())-VLOOKUP($A49,'Import OffPeak change'!$A$106:Q$202,12,FALSE())),0,(VLOOKUP($A49,'Import OffPeak'!$A$3:Q$99,12,FALSE())-VLOOKUP($A49,'Import OffPeak change'!$A$106:Q$202,12,FALSE())))</f>
        <v>0</v>
      </c>
      <c r="M49" s="193" t="n">
        <f aca="false">IF(ISERROR(VLOOKUP($A49,'Import OffPeak'!$A$3:R$99,13,FALSE())-VLOOKUP($A49,'Import OffPeak change'!$A$106:R$202,13,FALSE())),0,(VLOOKUP($A49,'Import OffPeak'!$A$3:R$99,13,FALSE())-VLOOKUP($A49,'Import OffPeak change'!$A$106:R$202,13,FALSE())))</f>
        <v>0</v>
      </c>
      <c r="N49" s="193" t="n">
        <f aca="false">IF(ISERROR(VLOOKUP($A49,'Import OffPeak'!$A$3:S$99,14,FALSE())-VLOOKUP($A49,'Import OffPeak change'!$A$106:S$202,14,FALSE())),0,(VLOOKUP($A49,'Import OffPeak'!$A$3:S$99,14,FALSE())-VLOOKUP($A49,'Import OffPeak change'!$A$106:S$202,14,FALSE())))</f>
        <v>0</v>
      </c>
      <c r="O49" s="193" t="n">
        <f aca="false">IF(ISERROR(VLOOKUP($A49,'Import OffPeak'!$A$3:T$99,15,FALSE())-VLOOKUP($A49,'Import OffPeak change'!$A$106:T$202,15,FALSE())),0,(VLOOKUP($A49,'Import OffPeak'!$A$3:T$99,15,FALSE())-VLOOKUP($A49,'Import OffPeak change'!$A$106:T$202,15,FALSE())))</f>
        <v>0</v>
      </c>
      <c r="P49" s="193" t="n">
        <f aca="false">IF(ISERROR(VLOOKUP($A49,'Import OffPeak'!$A$3:U$99,16,FALSE())-VLOOKUP($A49,'Import OffPeak change'!$A$106:U$202,16,FALSE())),0,(VLOOKUP($A49,'Import OffPeak'!$A$3:U$99,16,FALSE())-VLOOKUP($A49,'Import OffPeak change'!$A$106:U$202,16,FALSE())))</f>
        <v>0</v>
      </c>
      <c r="Q49" s="193" t="n">
        <f aca="false">IF(ISERROR(VLOOKUP($A49,'Import OffPeak'!$A$3:V$99,17,FALSE())-VLOOKUP($A49,'Import OffPeak change'!$A$106:V$202,17,FALSE())),0,(VLOOKUP($A49,'Import OffPeak'!$A$3:V$99,17,FALSE())-VLOOKUP($A49,'Import OffPeak change'!$A$106:V$202,17,FALSE())))</f>
        <v>0</v>
      </c>
      <c r="R49" s="193" t="n">
        <f aca="false">IF(ISERROR(VLOOKUP($A49,'Import OffPeak'!$A$3:W$99,18,FALSE())-VLOOKUP($A49,'Import OffPeak change'!$A$106:W$202,18,FALSE())),0,(VLOOKUP($A49,'Import OffPeak'!$A$3:W$99,18,FALSE())-VLOOKUP($A49,'Import OffPeak change'!$A$106:W$202,18,FALSE())))</f>
        <v>0</v>
      </c>
      <c r="S49" s="193" t="n">
        <f aca="false">IF(ISERROR(VLOOKUP($A49,'Import OffPeak'!$A$3:X$99,19,FALSE())-VLOOKUP($A49,'Import OffPeak change'!$A$106:X$202,19,FALSE())),0,(VLOOKUP($A49,'Import OffPeak'!$A$3:X$99,19,FALSE())-VLOOKUP($A49,'Import OffPeak change'!$A$106:X$202,19,FALSE())))</f>
        <v>0</v>
      </c>
      <c r="T49" s="193" t="n">
        <f aca="false">IF(ISERROR(VLOOKUP($A49,'Import OffPeak'!$A$3:Y$99,20,FALSE())-VLOOKUP($A49,'Import OffPeak change'!$A$106:Y$202,20,FALSE())),0,(VLOOKUP($A49,'Import OffPeak'!$A$3:Y$99,20,FALSE())-VLOOKUP($A49,'Import OffPeak change'!$A$106:Y$202,20,FALSE())))</f>
        <v>0</v>
      </c>
      <c r="U49" s="193" t="n">
        <f aca="false">IF(ISERROR(VLOOKUP($A49,'Import OffPeak'!$A$3:Z$99,21,FALSE())-VLOOKUP($A49,'Import OffPeak change'!$A$106:Z$202,21,FALSE())),0,(VLOOKUP($A49,'Import OffPeak'!$A$3:Z$99,21,FALSE())-VLOOKUP($A49,'Import OffPeak change'!$A$106:Z$202,21,FALSE())))</f>
        <v>0</v>
      </c>
      <c r="V49" s="193" t="n">
        <f aca="false">IF(ISERROR(VLOOKUP($A49,'Import OffPeak'!$A$3:AA$99,22,FALSE())-VLOOKUP($A49,'Import OffPeak change'!$A$106:AA$202,22,FALSE())),0,(VLOOKUP($A49,'Import OffPeak'!$A$3:AA$99,22,FALSE())-VLOOKUP($A49,'Import OffPeak change'!$A$106:AA$202,22,FALSE())))</f>
        <v>0</v>
      </c>
      <c r="W49" s="193" t="n">
        <f aca="false">IF(ISERROR(VLOOKUP($A49,'Import OffPeak'!$A$3:AB$99,23,FALSE())-VLOOKUP($A49,'Import OffPeak change'!$A$106:AB$202,23,FALSE())),0,(VLOOKUP($A49,'Import OffPeak'!$A$3:AB$99,23,FALSE())-VLOOKUP($A49,'Import OffPeak change'!$A$106:AB$202,23,FALSE())))</f>
        <v>0</v>
      </c>
      <c r="X49" s="193" t="n">
        <f aca="false">IF(ISERROR(VLOOKUP($A49,'Import OffPeak'!$A$3:AC$99,24,FALSE())-VLOOKUP($A49,'Import OffPeak change'!$A$106:AC$202,24,FALSE())),0,(VLOOKUP($A49,'Import OffPeak'!$A$3:AC$99,24,FALSE())-VLOOKUP($A49,'Import OffPeak change'!$A$106:AC$202,24,FALSE())))</f>
        <v>0</v>
      </c>
      <c r="Y49" s="193" t="n">
        <f aca="false">IF(ISERROR(VLOOKUP($A49,'Import OffPeak'!$A$3:AD$99,25,FALSE())-VLOOKUP($A49,'Import OffPeak change'!$A$106:AD$202,25,FALSE())),0,(VLOOKUP($A49,'Import OffPeak'!$A$3:AD$99,25,FALSE())-VLOOKUP($A49,'Import OffPeak change'!$A$106:AD$202,25,FALSE())))</f>
        <v>0</v>
      </c>
      <c r="Z49" s="193" t="n">
        <f aca="false">IF(ISERROR(VLOOKUP($A49,'Import OffPeak'!$A$3:AE$99,26,FALSE())-VLOOKUP($A49,'Import OffPeak change'!$A$106:AE$202,26,FALSE())),0,(VLOOKUP($A49,'Import OffPeak'!$A$3:AE$99,26,FALSE())-VLOOKUP($A49,'Import OffPeak change'!$A$106:AE$202,26,FALSE())))</f>
        <v>0</v>
      </c>
      <c r="AA49" s="193" t="n">
        <f aca="false">IF(ISERROR(VLOOKUP($A49,'Import OffPeak'!$A$3:AF$99,27,FALSE())-VLOOKUP($A49,'Import OffPeak change'!$A$106:AF$202,27,FALSE())),0,(VLOOKUP($A49,'Import OffPeak'!$A$3:AF$99,27,FALSE())-VLOOKUP($A49,'Import OffPeak change'!$A$106:AF$202,27,FALSE())))</f>
        <v>0</v>
      </c>
      <c r="AB49" s="193" t="n">
        <f aca="false">IF(ISERROR(VLOOKUP($A49,'Import OffPeak'!$A$3:AG$99,28,FALSE())-VLOOKUP($A49,'Import OffPeak change'!$A$106:AG$202,28,FALSE())),0,(VLOOKUP($A49,'Import OffPeak'!$A$3:AG$99,28,FALSE())-VLOOKUP($A49,'Import OffPeak change'!$A$106:AG$202,28,FALSE())))</f>
        <v>0</v>
      </c>
      <c r="AC49" s="193" t="n">
        <f aca="false">IF(ISERROR(VLOOKUP($A49,'Import OffPeak'!$A$3:AH$99,29,FALSE())-VLOOKUP($A49,'Import OffPeak change'!$A$106:AH$202,29,FALSE())),0,(VLOOKUP($A49,'Import OffPeak'!$A$3:AH$99,29,FALSE())-VLOOKUP($A49,'Import OffPeak change'!$A$106:AH$202,29,FALSE())))</f>
        <v>0</v>
      </c>
      <c r="AD49" s="193" t="n">
        <f aca="false">IF(ISERROR(VLOOKUP($A49,'Import OffPeak'!$A$3:AI$99,30,FALSE())-VLOOKUP($A49,'Import OffPeak change'!$A$106:AI$202,30,FALSE())),0,(VLOOKUP($A49,'Import OffPeak'!$A$3:AI$99,30,FALSE())-VLOOKUP($A49,'Import OffPeak change'!$A$106:AI$202,30,FALSE())))</f>
        <v>0</v>
      </c>
      <c r="AE49" s="193" t="n">
        <f aca="false">IF(ISERROR(VLOOKUP($A49,'Import OffPeak'!$A$3:AJ$99,31,FALSE())-VLOOKUP($A49,'Import OffPeak change'!$A$106:AJ$202,31,FALSE())),0,(VLOOKUP($A49,'Import OffPeak'!$A$3:AJ$99,31,FALSE())-VLOOKUP($A49,'Import OffPeak change'!$A$106:AJ$202,31,FALSE())))</f>
        <v>0</v>
      </c>
      <c r="AF49" s="193" t="n">
        <f aca="false">IF(ISERROR(VLOOKUP($A49,'Import OffPeak'!$A$3:AK$99,32,FALSE())-VLOOKUP($A49,'Import OffPeak change'!$A$106:AK$202,32,FALSE())),0,(VLOOKUP($A49,'Import OffPeak'!$A$3:AK$99,32,FALSE())-VLOOKUP($A49,'Import OffPeak change'!$A$106:AK$202,32,FALSE())))</f>
        <v>0</v>
      </c>
      <c r="AG49" s="193" t="n">
        <f aca="false">IF(ISERROR(VLOOKUP($A49,'Import OffPeak'!$A$3:AL$99,33,FALSE())-VLOOKUP($A49,'Import OffPeak change'!$A$106:AL$202,33,FALSE())),0,(VLOOKUP($A49,'Import OffPeak'!$A$3:AL$99,33,FALSE())-VLOOKUP($A49,'Import OffPeak change'!$A$106:AL$202,33,FALSE())))</f>
        <v>0</v>
      </c>
      <c r="AH49" s="193" t="n">
        <f aca="false">IF(ISERROR(VLOOKUP($A49,'Import OffPeak'!$A$3:AM$99,34,FALSE())-VLOOKUP($A49,'Import OffPeak change'!$A$106:AM$202,34,FALSE())),0,(VLOOKUP($A49,'Import OffPeak'!$A$3:AM$99,34,FALSE())-VLOOKUP($A49,'Import OffPeak change'!$A$106:AM$202,34,FALSE())))</f>
        <v>0</v>
      </c>
      <c r="AI49" s="193" t="n">
        <f aca="false">IF(ISERROR(VLOOKUP($A49,'Import OffPeak'!$A$3:AN$99,35,FALSE())-VLOOKUP($A49,'Import OffPeak change'!$A$106:AN$202,35,FALSE())),0,(VLOOKUP($A49,'Import OffPeak'!$A$3:AN$99,35,FALSE())-VLOOKUP($A49,'Import OffPeak change'!$A$106:AN$202,35,FALSE())))</f>
        <v>0</v>
      </c>
      <c r="AJ49" s="193" t="n">
        <f aca="false">IF(ISERROR(VLOOKUP($A49,'Import OffPeak'!$A$3:AO$99,36,FALSE())-VLOOKUP($A49,'Import OffPeak change'!$A$106:AO$202,36,FALSE())),0,(VLOOKUP($A49,'Import OffPeak'!$A$3:AO$99,36,FALSE())-VLOOKUP($A49,'Import OffPeak change'!$A$106:AO$202,36,FALSE())))</f>
        <v>0</v>
      </c>
      <c r="AK49" s="193" t="n">
        <f aca="false">IF(ISERROR(VLOOKUP($A49,'Import OffPeak'!$A$3:AP$99,37,FALSE())-VLOOKUP($A49,'Import OffPeak change'!$A$106:AP$202,37,FALSE())),0,(VLOOKUP($A49,'Import OffPeak'!$A$3:AP$99,37,FALSE())-VLOOKUP($A49,'Import OffPeak change'!$A$106:AP$202,37,FALSE())))</f>
        <v>0</v>
      </c>
      <c r="AL49" s="193" t="n">
        <f aca="false">IF(ISERROR(VLOOKUP($A49,'Import OffPeak'!$A$3:AQ$99,38,FALSE())-VLOOKUP($A49,'Import OffPeak change'!$A$106:AQ$202,38,FALSE())),0,(VLOOKUP($A49,'Import OffPeak'!$A$3:AQ$99,38,FALSE())-VLOOKUP($A49,'Import OffPeak change'!$A$106:AQ$202,38,FALSE())))</f>
        <v>0</v>
      </c>
      <c r="AM49" s="193" t="n">
        <f aca="false">IF(ISERROR(VLOOKUP($A49,'Import OffPeak'!$A$3:AR$99,39,FALSE())-VLOOKUP($A49,'Import OffPeak change'!$A$106:AR$202,39,FALSE())),0,(VLOOKUP($A49,'Import OffPeak'!$A$3:AR$99,39,FALSE())-VLOOKUP($A49,'Import OffPeak change'!$A$106:AR$202,39,FALSE())))</f>
        <v>0</v>
      </c>
      <c r="AN49" s="193" t="n">
        <f aca="false">IF(ISERROR(VLOOKUP($A49,'Import OffPeak'!$A$3:AS$99,40,FALSE())-VLOOKUP($A49,'Import OffPeak change'!$A$106:AS$202,40,FALSE())),0,(VLOOKUP($A49,'Import OffPeak'!$A$3:AS$99,40,FALSE())-VLOOKUP($A49,'Import OffPeak change'!$A$106:AS$202,40,FALSE())))</f>
        <v>0</v>
      </c>
      <c r="AO49" s="193" t="n">
        <f aca="false">IF(ISERROR(VLOOKUP($A49,'Import OffPeak'!$A$3:AT$99,41,FALSE())-VLOOKUP($A49,'Import OffPeak change'!$A$106:AT$202,41,FALSE())),0,(VLOOKUP($A49,'Import OffPeak'!$A$3:AT$99,41,FALSE())-VLOOKUP($A49,'Import OffPeak change'!$A$106:AT$202,41,FALSE())))</f>
        <v>0</v>
      </c>
      <c r="AP49" s="193" t="n">
        <f aca="false">IF(ISERROR(VLOOKUP($A49,'Import OffPeak'!$A$3:AU$99,42,FALSE())-VLOOKUP($A49,'Import OffPeak change'!$A$106:AU$202,42,FALSE())),0,(VLOOKUP($A49,'Import OffPeak'!$A$3:AU$99,42,FALSE())-VLOOKUP($A49,'Import OffPeak change'!$A$106:AU$202,42,FALSE())))</f>
        <v>0</v>
      </c>
      <c r="AQ49" s="193" t="n">
        <f aca="false">IF(ISERROR(VLOOKUP($A49,'Import OffPeak'!$A$3:AV$99,43,FALSE())-VLOOKUP($A49,'Import OffPeak change'!$A$106:AV$202,43,FALSE())),0,(VLOOKUP($A49,'Import OffPeak'!$A$3:AV$99,43,FALSE())-VLOOKUP($A49,'Import OffPeak change'!$A$106:AV$202,43,FALSE())))</f>
        <v>0</v>
      </c>
      <c r="AR49" s="193" t="n">
        <f aca="false">IF(ISERROR(VLOOKUP($A49,'Import OffPeak'!$A$3:AW$99,44,FALSE())-VLOOKUP($A49,'Import OffPeak change'!$A$106:AW$202,44,FALSE())),0,(VLOOKUP($A49,'Import OffPeak'!$A$3:AW$99,44,FALSE())-VLOOKUP($A49,'Import OffPeak change'!$A$106:AW$202,44,FALSE())))</f>
        <v>0</v>
      </c>
      <c r="AS49" s="193" t="n">
        <f aca="false">IF(ISERROR(VLOOKUP($A49,'Import OffPeak'!$A$3:AX$99,45,FALSE())-VLOOKUP($A49,'Import OffPeak change'!$A$106:AX$202,45,FALSE())),0,(VLOOKUP($A49,'Import OffPeak'!$A$3:AX$99,45,FALSE())-VLOOKUP($A49,'Import OffPeak change'!$A$106:AX$202,45,FALSE())))</f>
        <v>0</v>
      </c>
      <c r="AT49" s="193" t="n">
        <f aca="false">IF(ISERROR(VLOOKUP($A49,'Import OffPeak'!$A$3:AY$99,46,FALSE())-VLOOKUP($A49,'Import OffPeak change'!$A$106:AY$202,46,FALSE())),0,(VLOOKUP($A49,'Import OffPeak'!$A$3:AY$99,46,FALSE())-VLOOKUP($A49,'Import OffPeak change'!$A$106:AY$202,46,FALSE())))</f>
        <v>0</v>
      </c>
      <c r="AU49" s="193" t="n">
        <f aca="false">IF(ISERROR(VLOOKUP($A49,'Import OffPeak'!$A$3:AZ$99,47,FALSE())-VLOOKUP($A49,'Import OffPeak change'!$A$106:AZ$202,47,FALSE())),0,(VLOOKUP($A49,'Import OffPeak'!$A$3:AZ$99,47,FALSE())-VLOOKUP($A49,'Import OffPeak change'!$A$106:AZ$202,47,FALSE())))</f>
        <v>0</v>
      </c>
      <c r="AV49" s="193" t="n">
        <f aca="false">IF(ISERROR(VLOOKUP($A49,'Import OffPeak'!$A$3:BA$99,48,FALSE())-VLOOKUP($A49,'Import OffPeak change'!$A$106:BA$202,48,FALSE())),0,(VLOOKUP($A49,'Import OffPeak'!$A$3:BA$99,48,FALSE())-VLOOKUP($A49,'Import OffPeak change'!$A$106:BA$202,48,FALSE())))</f>
        <v>0</v>
      </c>
      <c r="AW49" s="193" t="n">
        <f aca="false">IF(ISERROR(VLOOKUP($A49,'Import OffPeak'!$A$3:BB$99,49,FALSE())-VLOOKUP($A49,'Import OffPeak change'!$A$106:BB$202,49,FALSE())),0,(VLOOKUP($A49,'Import OffPeak'!$A$3:BB$99,49,FALSE())-VLOOKUP($A49,'Import OffPeak change'!$A$106:BB$202,49,FALSE())))</f>
        <v>0</v>
      </c>
      <c r="AX49" s="193" t="n">
        <f aca="false">IF(ISERROR(VLOOKUP($A49,'Import OffPeak'!$A$3:BC$99,50,FALSE())-VLOOKUP($A49,'Import OffPeak change'!$A$106:BC$202,50,FALSE())),0,(VLOOKUP($A49,'Import OffPeak'!$A$3:BC$99,50,FALSE())-VLOOKUP($A49,'Import OffPeak change'!$A$106:BC$202,50,FALSE())))</f>
        <v>0</v>
      </c>
      <c r="AY49" s="193" t="n">
        <f aca="false">IF(ISERROR(VLOOKUP($A49,'Import OffPeak'!$A$3:BD$99,51,FALSE())-VLOOKUP($A49,'Import OffPeak change'!$A$106:BD$202,51,FALSE())),0,(VLOOKUP($A49,'Import OffPeak'!$A$3:BD$99,51,FALSE())-VLOOKUP($A49,'Import OffPeak change'!$A$106:BD$202,51,FALSE())))</f>
        <v>0</v>
      </c>
      <c r="AZ49" s="193" t="n">
        <f aca="false">IF(ISERROR(VLOOKUP($A49,'Import OffPeak'!$A$3:BE$99,52,FALSE())-VLOOKUP($A49,'Import OffPeak change'!$A$106:BE$202,52,FALSE())),0,(VLOOKUP($A49,'Import OffPeak'!$A$3:BE$99,52,FALSE())-VLOOKUP($A49,'Import OffPeak change'!$A$106:BE$202,52,FALSE())))</f>
        <v>0</v>
      </c>
      <c r="BA49" s="193" t="n">
        <f aca="false">IF(ISERROR(VLOOKUP($A49,'Import OffPeak'!$A$3:BF$99,53,FALSE())-VLOOKUP($A49,'Import OffPeak change'!$A$106:BF$202,53,FALSE())),0,(VLOOKUP($A49,'Import OffPeak'!$A$3:BF$99,53,FALSE())-VLOOKUP($A49,'Import OffPeak change'!$A$106:BF$202,53,FALSE())))</f>
        <v>0</v>
      </c>
      <c r="BB49" s="193" t="n">
        <f aca="false">IF(ISERROR(VLOOKUP($A49,'Import OffPeak'!$A$3:BG$99,54,FALSE())-VLOOKUP($A49,'Import OffPeak change'!$A$106:BG$202,54,FALSE())),0,(VLOOKUP($A49,'Import OffPeak'!$A$3:BG$99,54,FALSE())-VLOOKUP($A49,'Import OffPeak change'!$A$106:BG$202,54,FALSE())))</f>
        <v>0</v>
      </c>
      <c r="BC49" s="193" t="n">
        <f aca="false">IF(ISERROR(VLOOKUP($A49,'Import OffPeak'!$A$3:BH$99,55,FALSE())-VLOOKUP($A49,'Import OffPeak change'!$A$106:BH$202,55,FALSE())),0,(VLOOKUP($A49,'Import OffPeak'!$A$3:BH$99,55,FALSE())-VLOOKUP($A49,'Import OffPeak change'!$A$106:BH$202,55,FALSE())))</f>
        <v>0</v>
      </c>
      <c r="BD49" s="193" t="n">
        <f aca="false">IF(ISERROR(VLOOKUP($A49,'Import OffPeak'!$A$3:BI$99,56,FALSE())-VLOOKUP($A49,'Import OffPeak change'!$A$106:BI$202,56,FALSE())),0,(VLOOKUP($A49,'Import OffPeak'!$A$3:BI$99,56,FALSE())-VLOOKUP($A49,'Import OffPeak change'!$A$106:BI$202,56,FALSE())))</f>
        <v>0</v>
      </c>
      <c r="BE49" s="193" t="n">
        <f aca="false">IF(ISERROR(VLOOKUP($A49,'Import OffPeak'!$A$3:BJ$99,57,FALSE())-VLOOKUP($A49,'Import OffPeak change'!$A$106:BJ$202,57,FALSE())),0,(VLOOKUP($A49,'Import OffPeak'!$A$3:BJ$99,57,FALSE())-VLOOKUP($A49,'Import OffPeak change'!$A$106:BJ$202,57,FALSE())))</f>
        <v>0</v>
      </c>
      <c r="BF49" s="193" t="n">
        <f aca="false">IF(ISERROR(VLOOKUP($A49,'Import OffPeak'!$A$3:BK$99,58,FALSE())-VLOOKUP($A49,'Import OffPeak change'!$A$106:BK$202,58,FALSE())),0,(VLOOKUP($A49,'Import OffPeak'!$A$3:BK$99,58,FALSE())-VLOOKUP($A49,'Import OffPeak change'!$A$106:BK$202,58,FALSE())))</f>
        <v>0</v>
      </c>
      <c r="BG49" s="193" t="n">
        <f aca="false">IF(ISERROR(VLOOKUP($A49,'Import OffPeak'!$A$3:BL$99,59,FALSE())-VLOOKUP($A49,'Import OffPeak change'!$A$106:BL$202,59,FALSE())),0,(VLOOKUP($A49,'Import OffPeak'!$A$3:BL$99,59,FALSE())-VLOOKUP($A49,'Import OffPeak change'!$A$106:BL$202,59,FALSE())))</f>
        <v>0</v>
      </c>
      <c r="BH49" s="193" t="n">
        <f aca="false">IF(ISERROR(VLOOKUP($A49,'Import OffPeak'!$A$3:BM$99,60,FALSE())-VLOOKUP($A49,'Import OffPeak change'!$A$106:BM$202,60,FALSE())),0,(VLOOKUP($A49,'Import OffPeak'!$A$3:BM$99,60,FALSE())-VLOOKUP($A49,'Import OffPeak change'!$A$106:BM$202,60,FALSE())))</f>
        <v>0</v>
      </c>
      <c r="BI49" s="193" t="n">
        <f aca="false">IF(ISERROR(VLOOKUP($A49,'Import OffPeak'!$A$3:BN$99,61,FALSE())-VLOOKUP($A49,'Import OffPeak change'!$A$106:BN$202,61,FALSE())),0,(VLOOKUP($A49,'Import OffPeak'!$A$3:BN$99,61,FALSE())-VLOOKUP($A49,'Import OffPeak change'!$A$106:BN$202,61,FALSE())))</f>
        <v>0</v>
      </c>
      <c r="BJ49" s="193" t="n">
        <f aca="false">IF(ISERROR(VLOOKUP($A49,'Import OffPeak'!$A$3:BO$99,62,FALSE())-VLOOKUP($A49,'Import OffPeak change'!$A$106:BO$202,62,FALSE())),0,(VLOOKUP($A49,'Import OffPeak'!$A$3:BO$99,62,FALSE())-VLOOKUP($A49,'Import OffPeak change'!$A$106:BO$202,62,FALSE())))</f>
        <v>0</v>
      </c>
      <c r="BK49" s="193" t="n">
        <f aca="false">IF(ISERROR(VLOOKUP($A49,'Import OffPeak'!$A$3:BP$99,63,FALSE())-VLOOKUP($A49,'Import OffPeak change'!$A$106:BP$202,63,FALSE())),0,(VLOOKUP($A49,'Import OffPeak'!$A$3:BP$99,63,FALSE())-VLOOKUP($A49,'Import OffPeak change'!$A$106:BP$202,63,FALSE())))</f>
        <v>0</v>
      </c>
      <c r="BL49" s="193" t="n">
        <f aca="false">IF(ISERROR(VLOOKUP($A49,'Import OffPeak'!$A$3:BQ$99,64,FALSE())-VLOOKUP($A49,'Import OffPeak change'!$A$106:BQ$202,64,FALSE())),0,(VLOOKUP($A49,'Import OffPeak'!$A$3:BQ$99,64,FALSE())-VLOOKUP($A49,'Import OffPeak change'!$A$106:BQ$202,64,FALSE())))</f>
        <v>0</v>
      </c>
      <c r="BM49" s="193" t="n">
        <f aca="false">IF(ISERROR(VLOOKUP($A49,'Import OffPeak'!$A$3:BR$99,65,FALSE())-VLOOKUP($A49,'Import OffPeak change'!$A$106:BR$202,65,FALSE())),0,(VLOOKUP($A49,'Import OffPeak'!$A$3:BR$99,65,FALSE())-VLOOKUP($A49,'Import OffPeak change'!$A$106:BR$202,65,FALSE())))</f>
        <v>0</v>
      </c>
      <c r="BN49" s="193" t="n">
        <f aca="false">IF(ISERROR(VLOOKUP($A49,'Import OffPeak'!$A$3:BS$99,66,FALSE())-VLOOKUP($A49,'Import OffPeak change'!$A$106:BS$202,66,FALSE())),0,(VLOOKUP($A49,'Import OffPeak'!$A$3:BS$99,66,FALSE())-VLOOKUP($A49,'Import OffPeak change'!$A$106:BS$202,66,FALSE())))</f>
        <v>0</v>
      </c>
      <c r="BO49" s="193" t="n">
        <f aca="false">IF(ISERROR(VLOOKUP($A49,'Import OffPeak'!$A$3:BT$99,67,FALSE())-VLOOKUP($A49,'Import OffPeak change'!$A$106:BT$202,67,FALSE())),0,(VLOOKUP($A49,'Import OffPeak'!$A$3:BT$99,67,FALSE())-VLOOKUP($A49,'Import OffPeak change'!$A$106:BT$202,67,FALSE())))</f>
        <v>0</v>
      </c>
      <c r="BP49" s="193" t="n">
        <f aca="false">IF(ISERROR(VLOOKUP($A49,'Import OffPeak'!$A$3:BU$99,68,FALSE())-VLOOKUP($A49,'Import OffPeak change'!$A$106:BU$202,68,FALSE())),0,(VLOOKUP($A49,'Import OffPeak'!$A$3:BU$99,68,FALSE())-VLOOKUP($A49,'Import OffPeak change'!$A$106:BU$202,68,FALSE())))</f>
        <v>0</v>
      </c>
      <c r="BQ49" s="193" t="n">
        <f aca="false">IF(ISERROR(VLOOKUP($A49,'Import OffPeak'!$A$3:BV$99,69,FALSE())-VLOOKUP($A49,'Import OffPeak change'!$A$106:BV$202,69,FALSE())),0,(VLOOKUP($A49,'Import OffPeak'!$A$3:BV$99,69,FALSE())-VLOOKUP($A49,'Import OffPeak change'!$A$106:BV$202,69,FALSE())))</f>
        <v>0</v>
      </c>
      <c r="BR49" s="193" t="n">
        <f aca="false">IF(ISERROR(VLOOKUP($A49,'Import OffPeak'!$A$3:BW$99,70,FALSE())-VLOOKUP($A49,'Import OffPeak change'!$A$106:BW$202,70,FALSE())),0,(VLOOKUP($A49,'Import OffPeak'!$A$3:BW$99,70,FALSE())-VLOOKUP($A49,'Import OffPeak change'!$A$106:BW$202,70,FALSE())))</f>
        <v>0</v>
      </c>
      <c r="BS49" s="193" t="n">
        <f aca="false">IF(ISERROR(VLOOKUP($A49,'Import OffPeak'!$A$3:BX$99,71,FALSE())-VLOOKUP($A49,'Import OffPeak change'!$A$106:BX$202,71,FALSE())),0,(VLOOKUP($A49,'Import OffPeak'!$A$3:BX$99,71,FALSE())-VLOOKUP($A49,'Import OffPeak change'!$A$106:BX$202,71,FALSE())))</f>
        <v>0</v>
      </c>
      <c r="BT49" s="193" t="n">
        <f aca="false">IF(ISERROR(VLOOKUP($A49,'Import OffPeak'!$A$3:BY$99,72,FALSE())-VLOOKUP($A49,'Import OffPeak change'!$A$106:BY$202,72,FALSE())),0,(VLOOKUP($A49,'Import OffPeak'!$A$3:BY$99,72,FALSE())-VLOOKUP($A49,'Import OffPeak change'!$A$106:BY$202,72,FALSE())))</f>
        <v>0</v>
      </c>
      <c r="BU49" s="193" t="n">
        <f aca="false">IF(ISERROR(VLOOKUP($A49,'Import OffPeak'!$A$3:BZ$99,73,FALSE())-VLOOKUP($A49,'Import OffPeak change'!$A$106:BZ$202,73,FALSE())),0,(VLOOKUP($A49,'Import OffPeak'!$A$3:BZ$99,73,FALSE())-VLOOKUP($A49,'Import OffPeak change'!$A$106:BZ$202,73,FALSE())))</f>
        <v>0</v>
      </c>
      <c r="BV49" s="193" t="n">
        <f aca="false">IF(ISERROR(VLOOKUP($A49,'Import OffPeak'!$A$3:CA$99,74,FALSE())-VLOOKUP($A49,'Import OffPeak change'!$A$106:CA$202,74,FALSE())),0,(VLOOKUP($A49,'Import OffPeak'!$A$3:CA$99,74,FALSE())-VLOOKUP($A49,'Import OffPeak change'!$A$106:CA$202,74,FALSE())))</f>
        <v>0</v>
      </c>
      <c r="BW49" s="193" t="n">
        <f aca="false">IF(ISERROR(VLOOKUP($A49,'Import OffPeak'!$A$3:CB$99,75,FALSE())-VLOOKUP($A49,'Import OffPeak change'!$A$106:CB$202,75,FALSE())),0,(VLOOKUP($A49,'Import OffPeak'!$A$3:CB$99,75,FALSE())-VLOOKUP($A49,'Import OffPeak change'!$A$106:CB$202,75,FALSE())))</f>
        <v>0</v>
      </c>
      <c r="BX49" s="193" t="n">
        <f aca="false">IF(ISERROR(VLOOKUP($A49,'Import OffPeak'!$A$3:CC$99,76,FALSE())-VLOOKUP($A49,'Import OffPeak change'!$A$106:CC$202,76,FALSE())),0,(VLOOKUP($A49,'Import OffPeak'!$A$3:CC$99,76,FALSE())-VLOOKUP($A49,'Import OffPeak change'!$A$106:CC$202,76,FALSE())))</f>
        <v>0</v>
      </c>
      <c r="BY49" s="193" t="n">
        <f aca="false">IF(ISERROR(VLOOKUP($A49,'Import OffPeak'!$A$3:CD$99,77,FALSE())-VLOOKUP($A49,'Import OffPeak change'!$A$106:CD$202,77,FALSE())),0,(VLOOKUP($A49,'Import OffPeak'!$A$3:CD$99,77,FALSE())-VLOOKUP($A49,'Import OffPeak change'!$A$106:CD$202,77,FALSE())))</f>
        <v>0</v>
      </c>
      <c r="BZ49" s="193" t="n">
        <f aca="false">IF(ISERROR(VLOOKUP($A49,'Import OffPeak'!$A$3:CE$99,78,FALSE())-VLOOKUP($A49,'Import OffPeak change'!$A$106:CE$202,78,FALSE())),0,(VLOOKUP($A49,'Import OffPeak'!$A$3:CE$99,78,FALSE())-VLOOKUP($A49,'Import OffPeak change'!$A$106:CE$202,78,FALSE())))</f>
        <v>0</v>
      </c>
      <c r="CA49" s="193" t="n">
        <f aca="false">IF(ISERROR(VLOOKUP($A49,'Import OffPeak'!$A$3:CF$99,79,FALSE())-VLOOKUP($A49,'Import OffPeak change'!$A$106:CF$202,79,FALSE())),0,(VLOOKUP($A49,'Import OffPeak'!$A$3:CF$99,79,FALSE())-VLOOKUP($A49,'Import OffPeak change'!$A$106:CF$202,79,FALSE())))</f>
        <v>0</v>
      </c>
      <c r="CB49" s="193" t="n">
        <f aca="false">IF(ISERROR(VLOOKUP($A49,'Import OffPeak'!$A$3:CG$99,80,FALSE())-VLOOKUP($A49,'Import OffPeak change'!$A$106:CG$202,80,FALSE())),0,(VLOOKUP($A49,'Import OffPeak'!$A$3:CG$99,80,FALSE())-VLOOKUP($A49,'Import OffPeak change'!$A$106:CG$202,80,FALSE())))</f>
        <v>0</v>
      </c>
      <c r="CC49" s="193" t="n">
        <f aca="false">IF(ISERROR(VLOOKUP($A49,'Import OffPeak'!$A$3:CH$99,81,FALSE())-VLOOKUP($A49,'Import OffPeak change'!$A$106:CH$202,81,FALSE())),0,(VLOOKUP($A49,'Import OffPeak'!$A$3:CH$99,81,FALSE())-VLOOKUP($A49,'Import OffPeak change'!$A$106:CH$202,81,FALSE())))</f>
        <v>0</v>
      </c>
      <c r="CD49" s="193" t="n">
        <f aca="false">IF(ISERROR(VLOOKUP($A49,'Import OffPeak'!$A$3:CI$99,82,FALSE())-VLOOKUP($A49,'Import OffPeak change'!$A$106:CI$202,82,FALSE())),0,(VLOOKUP($A49,'Import OffPeak'!$A$3:CI$99,82,FALSE())-VLOOKUP($A49,'Import OffPeak change'!$A$106:CI$202,82,FALSE())))</f>
        <v>0</v>
      </c>
      <c r="CE49" s="193" t="n">
        <f aca="false">IF(ISERROR(VLOOKUP($A49,'Import OffPeak'!$A$3:CJ$99,83,FALSE())-VLOOKUP($A49,'Import OffPeak change'!$A$106:CJ$202,83,FALSE())),0,(VLOOKUP($A49,'Import OffPeak'!$A$3:CJ$99,83,FALSE())-VLOOKUP($A49,'Import OffPeak change'!$A$106:CJ$202,83,FALSE())))</f>
        <v>0</v>
      </c>
      <c r="CF49" s="193" t="n">
        <f aca="false">IF(ISERROR(VLOOKUP($A49,'Import OffPeak'!$A$3:CK$99,84,FALSE())-VLOOKUP($A49,'Import OffPeak change'!$A$106:CK$202,84,FALSE())),0,(VLOOKUP($A49,'Import OffPeak'!$A$3:CK$99,84,FALSE())-VLOOKUP($A49,'Import OffPeak change'!$A$106:CK$202,84,FALSE())))</f>
        <v>0</v>
      </c>
      <c r="CG49" s="193" t="n">
        <f aca="false">IF(ISERROR(VLOOKUP($A49,'Import OffPeak'!$A$3:CL$99,85,FALSE())-VLOOKUP($A49,'Import OffPeak change'!$A$106:CL$202,85,FALSE())),0,(VLOOKUP($A49,'Import OffPeak'!$A$3:CL$99,85,FALSE())-VLOOKUP($A49,'Import OffPeak change'!$A$106:CL$202,85,FALSE())))</f>
        <v>0</v>
      </c>
      <c r="CH49" s="193" t="n">
        <f aca="false">IF(ISERROR(VLOOKUP($A49,'Import OffPeak'!$A$3:CM$99,86,FALSE())-VLOOKUP($A49,'Import OffPeak change'!$A$106:CM$202,86,FALSE())),0,(VLOOKUP($A49,'Import OffPeak'!$A$3:CM$99,86,FALSE())-VLOOKUP($A49,'Import OffPeak change'!$A$106:CM$202,86,FALSE())))</f>
        <v>0</v>
      </c>
      <c r="CI49" s="193" t="n">
        <f aca="false">IF(ISERROR(VLOOKUP($A49,'Import OffPeak'!$A$3:CN$99,87,FALSE())-VLOOKUP($A49,'Import OffPeak change'!$A$106:CN$202,87,FALSE())),0,(VLOOKUP($A49,'Import OffPeak'!$A$3:CN$99,87,FALSE())-VLOOKUP($A49,'Import OffPeak change'!$A$106:CN$202,87,FALSE())))</f>
        <v>0</v>
      </c>
      <c r="CJ49" s="193" t="n">
        <f aca="false">IF(ISERROR(VLOOKUP($A49,'Import OffPeak'!$A$3:CO$99,88,FALSE())-VLOOKUP($A49,'Import OffPeak change'!$A$106:CO$202,88,FALSE())),0,(VLOOKUP($A49,'Import OffPeak'!$A$3:CO$99,88,FALSE())-VLOOKUP($A49,'Import OffPeak change'!$A$106:CO$202,88,FALSE())))</f>
        <v>0</v>
      </c>
      <c r="CK49" s="193" t="n">
        <f aca="false">IF(ISERROR(VLOOKUP($A49,'Import OffPeak'!$A$3:CP$99,89,FALSE())-VLOOKUP($A49,'Import OffPeak change'!$A$106:CP$202,89,FALSE())),0,(VLOOKUP($A49,'Import OffPeak'!$A$3:CP$99,89,FALSE())-VLOOKUP($A49,'Import OffPeak change'!$A$106:CP$202,89,FALSE())))</f>
        <v>0</v>
      </c>
      <c r="CL49" s="193" t="n">
        <f aca="false">IF(ISERROR(VLOOKUP($A49,'Import OffPeak'!$A$3:CQ$99,90,FALSE())-VLOOKUP($A49,'Import OffPeak change'!$A$106:CQ$202,90,FALSE())),0,(VLOOKUP($A49,'Import OffPeak'!$A$3:CQ$99,90,FALSE())-VLOOKUP($A49,'Import OffPeak change'!$A$106:CQ$202,90,FALSE())))</f>
        <v>0</v>
      </c>
      <c r="CM49" s="193" t="n">
        <f aca="false">IF(ISERROR(VLOOKUP($A49,'Import OffPeak'!$A$3:CR$99,91,FALSE())-VLOOKUP($A49,'Import OffPeak change'!$A$106:CR$202,91,FALSE())),0,(VLOOKUP($A49,'Import OffPeak'!$A$3:CR$99,91,FALSE())-VLOOKUP($A49,'Import OffPeak change'!$A$106:CR$202,91,FALSE())))</f>
        <v>0</v>
      </c>
      <c r="CN49" s="193" t="n">
        <f aca="false">IF(ISERROR(VLOOKUP($A49,'Import OffPeak'!$A$3:CS$99,92,FALSE())-VLOOKUP($A49,'Import OffPeak change'!$A$106:CS$202,92,FALSE())),0,(VLOOKUP($A49,'Import OffPeak'!$A$3:CS$99,92,FALSE())-VLOOKUP($A49,'Import OffPeak change'!$A$106:CS$202,92,FALSE())))</f>
        <v>0</v>
      </c>
      <c r="CO49" s="193" t="n">
        <f aca="false">IF(ISERROR(VLOOKUP($A49,'Import OffPeak'!$A$3:CT$99,93,FALSE())-VLOOKUP($A49,'Import OffPeak change'!$A$106:CT$202,93,FALSE())),0,(VLOOKUP($A49,'Import OffPeak'!$A$3:CT$99,93,FALSE())-VLOOKUP($A49,'Import OffPeak change'!$A$106:CT$202,93,FALSE())))</f>
        <v>0</v>
      </c>
      <c r="CP49" s="193" t="n">
        <f aca="false">IF(ISERROR(VLOOKUP($A49,'Import OffPeak'!$A$3:CU$99,94,FALSE())-VLOOKUP($A49,'Import OffPeak change'!$A$106:CU$202,94,FALSE())),0,(VLOOKUP($A49,'Import OffPeak'!$A$3:CU$99,94,FALSE())-VLOOKUP($A49,'Import OffPeak change'!$A$106:CU$202,94,FALSE())))</f>
        <v>0</v>
      </c>
      <c r="CQ49" s="193" t="n">
        <f aca="false">IF(ISERROR(VLOOKUP($A49,'Import OffPeak'!$A$3:CV$99,95,FALSE())-VLOOKUP($A49,'Import OffPeak change'!$A$106:CV$202,95,FALSE())),0,(VLOOKUP($A49,'Import OffPeak'!$A$3:CV$99,95,FALSE())-VLOOKUP($A49,'Import OffPeak change'!$A$106:CV$202,95,FALSE())))</f>
        <v>0</v>
      </c>
      <c r="CR49" s="193" t="n">
        <f aca="false">IF(ISERROR(VLOOKUP($A49,'Import OffPeak'!$A$3:CW$99,96,FALSE())-VLOOKUP($A49,'Import OffPeak change'!$A$106:CW$202,96,FALSE())),0,(VLOOKUP($A49,'Import OffPeak'!$A$3:CW$99,96,FALSE())-VLOOKUP($A49,'Import OffPeak change'!$A$106:CW$202,96,FALSE())))</f>
        <v>0</v>
      </c>
      <c r="CS49" s="193" t="n">
        <f aca="false">IF(ISERROR(VLOOKUP($A49,'Import OffPeak'!$A$3:CX$99,97,FALSE())-VLOOKUP($A49,'Import OffPeak change'!$A$106:CX$202,97,FALSE())),0,(VLOOKUP($A49,'Import OffPeak'!$A$3:CX$99,97,FALSE())-VLOOKUP($A49,'Import OffPeak change'!$A$106:CX$202,97,FALSE())))</f>
        <v>0</v>
      </c>
      <c r="CT49" s="193" t="n">
        <f aca="false">IF(ISERROR(VLOOKUP($A49,'Import OffPeak'!$A$3:CY$99,98,FALSE())-VLOOKUP($A49,'Import OffPeak change'!$A$106:CY$202,98,FALSE())),0,(VLOOKUP($A49,'Import OffPeak'!$A$3:CY$99,98,FALSE())-VLOOKUP($A49,'Import OffPeak change'!$A$106:CY$202,98,FALSE())))</f>
        <v>0</v>
      </c>
      <c r="CU49" s="193" t="n">
        <f aca="false">IF(ISERROR(VLOOKUP($A49,'Import OffPeak'!$A$3:CZ$99,99,FALSE())-VLOOKUP($A49,'Import OffPeak change'!$A$106:CZ$202,99,FALSE())),0,(VLOOKUP($A49,'Import OffPeak'!$A$3:CZ$99,99,FALSE())-VLOOKUP($A49,'Import OffPeak change'!$A$106:CZ$202,99,FALSE())))</f>
        <v>0</v>
      </c>
      <c r="CV49" s="193" t="n">
        <f aca="false">IF(ISERROR(VLOOKUP($A49,'Import OffPeak'!$A$3:DA$99,100,FALSE())-VLOOKUP($A49,'Import OffPeak change'!$A$106:DA$202,100,FALSE())),0,(VLOOKUP($A49,'Import OffPeak'!$A$3:DA$99,100,FALSE())-VLOOKUP($A49,'Import OffPeak change'!$A$106:DA$202,100,FALSE())))</f>
        <v>0</v>
      </c>
      <c r="CW49" s="193" t="n">
        <f aca="false">IF(ISERROR(VLOOKUP($A49,'Import OffPeak'!$A$3:DB$99,101,FALSE())-VLOOKUP($A49,'Import OffPeak change'!$A$106:DB$202,101,FALSE())),0,(VLOOKUP($A49,'Import OffPeak'!$A$3:DB$99,101,FALSE())-VLOOKUP($A49,'Import OffPeak change'!$A$106:DB$202,101,FALSE())))</f>
        <v>0</v>
      </c>
      <c r="CX49" s="193" t="n">
        <f aca="false">IF(ISERROR(VLOOKUP($A49,'Import OffPeak'!$A$3:DC$99,102,FALSE())-VLOOKUP($A49,'Import OffPeak change'!$A$106:DC$202,102,FALSE())),0,(VLOOKUP($A49,'Import OffPeak'!$A$3:DC$99,102,FALSE())-VLOOKUP($A49,'Import OffPeak change'!$A$106:DC$202,102,FALSE())))</f>
        <v>0</v>
      </c>
      <c r="CY49" s="193" t="n">
        <f aca="false">IF(ISERROR(VLOOKUP($A49,'Import OffPeak'!$A$3:DD$99,103,FALSE())-VLOOKUP($A49,'Import OffPeak change'!$A$106:DD$202,103,FALSE())),0,(VLOOKUP($A49,'Import OffPeak'!$A$3:DD$99,103,FALSE())-VLOOKUP($A49,'Import OffPeak change'!$A$106:DD$202,103,FALSE())))</f>
        <v>0</v>
      </c>
      <c r="CZ49" s="193" t="n">
        <f aca="false">IF(ISERROR(VLOOKUP($A49,'Import OffPeak'!$A$3:DE$99,104,FALSE())-VLOOKUP($A49,'Import OffPeak change'!$A$106:DE$202,104,FALSE())),0,(VLOOKUP($A49,'Import OffPeak'!$A$3:DE$99,104,FALSE())-VLOOKUP($A49,'Import OffPeak change'!$A$106:DE$202,104,FALSE())))</f>
        <v>0</v>
      </c>
      <c r="DA49" s="193" t="n">
        <f aca="false">IF(ISERROR(VLOOKUP($A49,'Import OffPeak'!$A$3:DF$99,105,FALSE())-VLOOKUP($A49,'Import OffPeak change'!$A$106:DF$202,105,FALSE())),0,(VLOOKUP($A49,'Import OffPeak'!$A$3:DF$99,105,FALSE())-VLOOKUP($A49,'Import OffPeak change'!$A$106:DF$202,105,FALSE())))</f>
        <v>0</v>
      </c>
      <c r="DB49" s="193" t="n">
        <f aca="false">IF(ISERROR(VLOOKUP($A49,'Import OffPeak'!$A$3:DG$99,106,FALSE())-VLOOKUP($A49,'Import OffPeak change'!$A$106:DG$202,106,FALSE())),0,(VLOOKUP($A49,'Import OffPeak'!$A$3:DG$99,106,FALSE())-VLOOKUP($A49,'Import OffPeak change'!$A$106:DG$202,106,FALSE())))</f>
        <v>0</v>
      </c>
      <c r="DC49" s="193" t="n">
        <f aca="false">IF(ISERROR(VLOOKUP($A49,'Import OffPeak'!$A$3:DH$99,107,FALSE())-VLOOKUP($A49,'Import OffPeak change'!$A$106:DH$202,107,FALSE())),0,(VLOOKUP($A49,'Import OffPeak'!$A$3:DH$99,107,FALSE())-VLOOKUP($A49,'Import OffPeak change'!$A$106:DH$202,107,FALSE())))</f>
        <v>0</v>
      </c>
      <c r="DD49" s="193" t="n">
        <f aca="false">IF(ISERROR(VLOOKUP($A49,'Import OffPeak'!$A$3:DI$99,108,FALSE())-VLOOKUP($A49,'Import OffPeak change'!$A$106:DI$202,108,FALSE())),0,(VLOOKUP($A49,'Import OffPeak'!$A$3:DI$99,108,FALSE())-VLOOKUP($A49,'Import OffPeak change'!$A$106:DI$202,108,FALSE())))</f>
        <v>0</v>
      </c>
      <c r="DE49" s="193" t="n">
        <f aca="false">IF(ISERROR(VLOOKUP($A49,'Import OffPeak'!$A$3:DJ$99,109,FALSE())-VLOOKUP($A49,'Import OffPeak change'!$A$106:DJ$202,109,FALSE())),0,(VLOOKUP($A49,'Import OffPeak'!$A$3:DJ$99,109,FALSE())-VLOOKUP($A49,'Import OffPeak change'!$A$106:DJ$202,109,FALSE())))</f>
        <v>0</v>
      </c>
      <c r="DF49" s="193" t="n">
        <f aca="false">IF(ISERROR(VLOOKUP($A49,'Import OffPeak'!$A$3:DK$99,110,FALSE())-VLOOKUP($A49,'Import OffPeak change'!$A$106:DK$202,110,FALSE())),0,(VLOOKUP($A49,'Import OffPeak'!$A$3:DK$99,110,FALSE())-VLOOKUP($A49,'Import OffPeak change'!$A$106:DK$202,110,FALSE())))</f>
        <v>0</v>
      </c>
      <c r="DG49" s="193" t="n">
        <f aca="false">IF(ISERROR(VLOOKUP($A49,'Import OffPeak'!$A$3:DL$99,111,FALSE())-VLOOKUP($A49,'Import OffPeak change'!$A$106:DL$202,111,FALSE())),0,(VLOOKUP($A49,'Import OffPeak'!$A$3:DL$99,111,FALSE())-VLOOKUP($A49,'Import OffPeak change'!$A$106:DL$202,111,FALSE())))</f>
        <v>0</v>
      </c>
      <c r="DH49" s="193" t="n">
        <f aca="false">IF(ISERROR(VLOOKUP($A49,'Import OffPeak'!$A$3:DM$99,112,FALSE())-VLOOKUP($A49,'Import OffPeak change'!$A$106:DM$202,112,FALSE())),0,(VLOOKUP($A49,'Import OffPeak'!$A$3:DM$99,112,FALSE())-VLOOKUP($A49,'Import OffPeak change'!$A$106:DM$202,112,FALSE())))</f>
        <v>0</v>
      </c>
      <c r="DI49" s="193" t="n">
        <f aca="false">IF(ISERROR(VLOOKUP($A49,'Import OffPeak'!$A$3:DN$99,113,FALSE())-VLOOKUP($A49,'Import OffPeak change'!$A$106:DN$202,113,FALSE())),0,(VLOOKUP($A49,'Import OffPeak'!$A$3:DN$99,113,FALSE())-VLOOKUP($A49,'Import OffPeak change'!$A$106:DN$202,113,FALSE())))</f>
        <v>0</v>
      </c>
      <c r="DJ49" s="193" t="n">
        <f aca="false">IF(ISERROR(VLOOKUP($A49,'Import OffPeak'!$A$3:DO$99,114,FALSE())-VLOOKUP($A49,'Import OffPeak change'!$A$106:DO$202,114,FALSE())),0,(VLOOKUP($A49,'Import OffPeak'!$A$3:DO$99,114,FALSE())-VLOOKUP($A49,'Import OffPeak change'!$A$106:DO$202,114,FALSE())))</f>
        <v>0</v>
      </c>
      <c r="DK49" s="193" t="n">
        <f aca="false">IF(ISERROR(VLOOKUP($A49,'Import OffPeak'!$A$3:DP$99,115,FALSE())-VLOOKUP($A49,'Import OffPeak change'!$A$106:DP$202,115,FALSE())),0,(VLOOKUP($A49,'Import OffPeak'!$A$3:DP$99,115,FALSE())-VLOOKUP($A49,'Import OffPeak change'!$A$106:DP$202,115,FALSE())))</f>
        <v>0</v>
      </c>
      <c r="DL49" s="193" t="n">
        <f aca="false">IF(ISERROR(VLOOKUP($A49,'Import OffPeak'!$A$3:DQ$99,116,FALSE())-VLOOKUP($A49,'Import OffPeak change'!$A$106:DQ$202,116,FALSE())),0,(VLOOKUP($A49,'Import OffPeak'!$A$3:DQ$99,116,FALSE())-VLOOKUP($A49,'Import OffPeak change'!$A$106:DQ$202,116,FALSE())))</f>
        <v>0</v>
      </c>
      <c r="DM49" s="193" t="n">
        <f aca="false">IF(ISERROR(VLOOKUP($A49,'Import OffPeak'!$A$3:DR$99,117,FALSE())-VLOOKUP($A49,'Import OffPeak change'!$A$106:DR$202,117,FALSE())),0,(VLOOKUP($A49,'Import OffPeak'!$A$3:DR$99,117,FALSE())-VLOOKUP($A49,'Import OffPeak change'!$A$106:DR$202,117,FALSE())))</f>
        <v>0</v>
      </c>
      <c r="DN49" s="193" t="n">
        <f aca="false">IF(ISERROR(VLOOKUP($A49,'Import OffPeak'!$A$3:DS$99,118,FALSE())-VLOOKUP($A49,'Import OffPeak change'!$A$106:DS$202,118,FALSE())),0,(VLOOKUP($A49,'Import OffPeak'!$A$3:DS$99,118,FALSE())-VLOOKUP($A49,'Import OffPeak change'!$A$106:DS$202,118,FALSE())))</f>
        <v>0</v>
      </c>
      <c r="DO49" s="193" t="n">
        <f aca="false">IF(ISERROR(VLOOKUP($A49,'Import OffPeak'!$A$3:DT$99,119,FALSE())-VLOOKUP($A49,'Import OffPeak change'!$A$106:DT$202,119,FALSE())),0,(VLOOKUP($A49,'Import OffPeak'!$A$3:DT$99,119,FALSE())-VLOOKUP($A49,'Import OffPeak change'!$A$106:DT$202,119,FALSE())))</f>
        <v>0</v>
      </c>
      <c r="DP49" s="193" t="n">
        <f aca="false">IF(ISERROR(VLOOKUP($A49,'Import OffPeak'!$A$3:DU$99,120,FALSE())-VLOOKUP($A49,'Import OffPeak change'!$A$106:DU$202,120,FALSE())),0,(VLOOKUP($A49,'Import OffPeak'!$A$3:DU$99,120,FALSE())-VLOOKUP($A49,'Import OffPeak change'!$A$106:DU$202,120,FALSE())))</f>
        <v>0</v>
      </c>
      <c r="DQ49" s="193" t="n">
        <f aca="false">IF(ISERROR(VLOOKUP($A49,'Import OffPeak'!$A$3:DV$99,121,FALSE())-VLOOKUP($A49,'Import OffPeak change'!$A$106:DV$202,121,FALSE())),0,(VLOOKUP($A49,'Import OffPeak'!$A$3:DV$99,121,FALSE())-VLOOKUP($A49,'Import OffPeak change'!$A$106:DV$202,121,FALSE())))</f>
        <v>0</v>
      </c>
      <c r="DR49" s="193" t="n">
        <f aca="false">IF(ISERROR(VLOOKUP($A49,'Import OffPeak'!$A$3:DW$99,122,FALSE())-VLOOKUP($A49,'Import OffPeak change'!$A$106:DW$202,122,FALSE())),0,(VLOOKUP($A49,'Import OffPeak'!$A$3:DW$99,122,FALSE())-VLOOKUP($A49,'Import OffPeak change'!$A$106:DW$202,122,FALSE())))</f>
        <v>0</v>
      </c>
      <c r="DS49" s="193" t="n">
        <f aca="false">IF(ISERROR(VLOOKUP($A49,'Import OffPeak'!$A$3:DX$99,123,FALSE())-VLOOKUP($A49,'Import OffPeak change'!$A$106:DX$202,123,FALSE())),0,(VLOOKUP($A49,'Import OffPeak'!$A$3:DX$99,123,FALSE())-VLOOKUP($A49,'Import OffPeak change'!$A$106:DX$202,123,FALSE())))</f>
        <v>0</v>
      </c>
      <c r="DT49" s="193" t="n">
        <f aca="false">IF(ISERROR(VLOOKUP($A49,'Import OffPeak'!$A$3:DY$99,124,FALSE())-VLOOKUP($A49,'Import OffPeak change'!$A$106:DY$202,124,FALSE())),0,(VLOOKUP($A49,'Import OffPeak'!$A$3:DY$99,124,FALSE())-VLOOKUP($A49,'Import OffPeak change'!$A$106:DY$202,124,FALSE())))</f>
        <v>0</v>
      </c>
      <c r="DU49" s="193" t="n">
        <f aca="false">IF(ISERROR(VLOOKUP($A49,'Import OffPeak'!$A$3:DZ$99,125,FALSE())-VLOOKUP($A49,'Import OffPeak change'!$A$106:DZ$202,125,FALSE())),0,(VLOOKUP($A49,'Import OffPeak'!$A$3:DZ$99,125,FALSE())-VLOOKUP($A49,'Import OffPeak change'!$A$106:DZ$202,125,FALSE())))</f>
        <v>0</v>
      </c>
      <c r="DV49" s="193" t="n">
        <f aca="false">IF(ISERROR(VLOOKUP($A49,'Import OffPeak'!$A$3:EA$99,126,FALSE())-VLOOKUP($A49,'Import OffPeak change'!$A$106:EA$202,126,FALSE())),0,(VLOOKUP($A49,'Import OffPeak'!$A$3:EA$99,126,FALSE())-VLOOKUP($A49,'Import OffPeak change'!$A$106:EA$202,126,FALSE())))</f>
        <v>0</v>
      </c>
      <c r="DW49" s="193" t="n">
        <f aca="false">IF(ISERROR(VLOOKUP($A49,'Import OffPeak'!$A$3:EB$99,127,FALSE())-VLOOKUP($A49,'Import OffPeak change'!$A$106:EB$202,127,FALSE())),0,(VLOOKUP($A49,'Import OffPeak'!$A$3:EB$99,127,FALSE())-VLOOKUP($A49,'Import OffPeak change'!$A$106:EB$202,127,FALSE())))</f>
        <v>0</v>
      </c>
      <c r="DX49" s="193" t="n">
        <f aca="false">IF(ISERROR(VLOOKUP($A49,'Import OffPeak'!$A$3:EC$99,128,FALSE())-VLOOKUP($A49,'Import OffPeak change'!$A$106:EC$202,128,FALSE())),0,(VLOOKUP($A49,'Import OffPeak'!$A$3:EC$99,128,FALSE())-VLOOKUP($A49,'Import OffPeak change'!$A$106:EC$202,128,FALSE())))</f>
        <v>0</v>
      </c>
      <c r="DY49" s="193" t="n">
        <f aca="false">IF(ISERROR(VLOOKUP($A49,'Import OffPeak'!$A$3:ED$99,129,FALSE())-VLOOKUP($A49,'Import OffPeak change'!$A$106:ED$202,129,FALSE())),0,(VLOOKUP($A49,'Import OffPeak'!$A$3:ED$99,129,FALSE())-VLOOKUP($A49,'Import OffPeak change'!$A$106:ED$202,129,FALSE())))</f>
        <v>0</v>
      </c>
      <c r="DZ49" s="193" t="n">
        <f aca="false">IF(ISERROR(VLOOKUP($A49,'Import OffPeak'!$A$3:EE$99,130,FALSE())-VLOOKUP($A49,'Import OffPeak change'!$A$106:EE$202,130,FALSE())),0,(VLOOKUP($A49,'Import OffPeak'!$A$3:EE$99,130,FALSE())-VLOOKUP($A49,'Import OffPeak change'!$A$106:EE$202,130,FALSE())))</f>
        <v>0</v>
      </c>
      <c r="EA49" s="193" t="n">
        <f aca="false">IF(ISERROR(VLOOKUP($A49,'Import OffPeak'!$A$3:EF$99,131,FALSE())-VLOOKUP($A49,'Import OffPeak change'!$A$106:EF$202,131,FALSE())),0,(VLOOKUP($A49,'Import OffPeak'!$A$3:EF$99,131,FALSE())-VLOOKUP($A49,'Import OffPeak change'!$A$106:EF$202,131,FALSE())))</f>
        <v>0</v>
      </c>
      <c r="EB49" s="193" t="n">
        <f aca="false">IF(ISERROR(VLOOKUP($A49,'Import OffPeak'!$A$3:EG$99,132,FALSE())-VLOOKUP($A49,'Import OffPeak change'!$A$106:EG$202,132,FALSE())),0,(VLOOKUP($A49,'Import OffPeak'!$A$3:EG$99,132,FALSE())-VLOOKUP($A49,'Import OffPeak change'!$A$106:EG$202,132,FALSE())))</f>
        <v>0</v>
      </c>
      <c r="EC49" s="193" t="n">
        <f aca="false">IF(ISERROR(VLOOKUP($A49,'Import OffPeak'!$A$3:EH$99,133,FALSE())-VLOOKUP($A49,'Import OffPeak change'!$A$106:EH$202,133,FALSE())),0,(VLOOKUP($A49,'Import OffPeak'!$A$3:EH$99,133,FALSE())-VLOOKUP($A49,'Import OffPeak change'!$A$106:EH$202,133,FALSE())))</f>
        <v>0</v>
      </c>
      <c r="ED49" s="193" t="n">
        <f aca="false">IF(ISERROR(VLOOKUP($A49,'Import OffPeak'!$A$3:EI$99,134,FALSE())-VLOOKUP($A49,'Import OffPeak change'!$A$106:EI$202,134,FALSE())),0,(VLOOKUP($A49,'Import OffPeak'!$A$3:EI$99,134,FALSE())-VLOOKUP($A49,'Import OffPeak change'!$A$106:EI$202,134,FALSE())))</f>
        <v>0</v>
      </c>
      <c r="EE49" s="193" t="n">
        <f aca="false">IF(ISERROR(VLOOKUP($A49,'Import OffPeak'!$A$3:EJ$99,135,FALSE())-VLOOKUP($A49,'Import OffPeak change'!$A$106:EJ$202,135,FALSE())),0,(VLOOKUP($A49,'Import OffPeak'!$A$3:EJ$99,135,FALSE())-VLOOKUP($A49,'Import OffPeak change'!$A$106:EJ$202,135,FALSE())))</f>
        <v>0</v>
      </c>
      <c r="EF49" s="193" t="n">
        <f aca="false">IF(ISERROR(VLOOKUP($A49,'Import OffPeak'!$A$3:EK$99,136,FALSE())-VLOOKUP($A49,'Import OffPeak change'!$A$106:EK$202,136,FALSE())),0,(VLOOKUP($A49,'Import OffPeak'!$A$3:EK$99,136,FALSE())-VLOOKUP($A49,'Import OffPeak change'!$A$106:EK$202,136,FALSE())))</f>
        <v>0</v>
      </c>
      <c r="EG49" s="193" t="n">
        <f aca="false">IF(ISERROR(VLOOKUP($A49,'Import OffPeak'!$A$3:EL$99,137,FALSE())-VLOOKUP($A49,'Import OffPeak change'!$A$106:EL$202,137,FALSE())),0,(VLOOKUP($A49,'Import OffPeak'!$A$3:EL$99,137,FALSE())-VLOOKUP($A49,'Import OffPeak change'!$A$106:EL$202,137,FALSE())))</f>
        <v>0</v>
      </c>
      <c r="EH49" s="193" t="n">
        <f aca="false">IF(ISERROR(VLOOKUP($A49,'Import OffPeak'!$A$3:EM$99,138,FALSE())-VLOOKUP($A49,'Import OffPeak change'!$A$106:EM$202,138,FALSE())),0,(VLOOKUP($A49,'Import OffPeak'!$A$3:EM$99,138,FALSE())-VLOOKUP($A49,'Import OffPeak change'!$A$106:EM$202,138,FALSE())))</f>
        <v>0</v>
      </c>
      <c r="EI49" s="193" t="n">
        <f aca="false">IF(ISERROR(VLOOKUP($A49,'Import OffPeak'!$A$3:EN$99,139,FALSE())-VLOOKUP($A49,'Import OffPeak change'!$A$106:EN$202,139,FALSE())),0,(VLOOKUP($A49,'Import OffPeak'!$A$3:EN$99,139,FALSE())-VLOOKUP($A49,'Import OffPeak change'!$A$106:EN$202,139,FALSE())))</f>
        <v>0</v>
      </c>
      <c r="EJ49" s="193" t="n">
        <f aca="false">IF(ISERROR(VLOOKUP($A49,'Import OffPeak'!$A$3:EO$99,140,FALSE())-VLOOKUP($A49,'Import OffPeak change'!$A$106:EO$202,140,FALSE())),0,(VLOOKUP($A49,'Import OffPeak'!$A$3:EO$99,140,FALSE())-VLOOKUP($A49,'Import OffPeak change'!$A$106:EO$202,140,FALSE())))</f>
        <v>0</v>
      </c>
      <c r="EK49" s="193" t="n">
        <f aca="false">IF(ISERROR(VLOOKUP($A49,'Import OffPeak'!$A$3:EP$99,141,FALSE())-VLOOKUP($A49,'Import OffPeak change'!$A$106:EP$202,141,FALSE())),0,(VLOOKUP($A49,'Import OffPeak'!$A$3:EP$99,141,FALSE())-VLOOKUP($A49,'Import OffPeak change'!$A$106:EP$202,141,FALSE())))</f>
        <v>0</v>
      </c>
      <c r="EL49" s="193" t="n">
        <f aca="false">IF(ISERROR(VLOOKUP($A49,'Import OffPeak'!$A$3:EQ$99,142,FALSE())-VLOOKUP($A49,'Import OffPeak change'!$A$106:EQ$202,142,FALSE())),0,(VLOOKUP($A49,'Import OffPeak'!$A$3:EQ$99,142,FALSE())-VLOOKUP($A49,'Import OffPeak change'!$A$106:EQ$202,142,FALSE())))</f>
        <v>0</v>
      </c>
      <c r="EM49" s="193" t="n">
        <f aca="false">IF(ISERROR(VLOOKUP($A49,'Import OffPeak'!$A$3:ER$99,143,FALSE())-VLOOKUP($A49,'Import OffPeak change'!$A$106:ER$202,143,FALSE())),0,(VLOOKUP($A49,'Import OffPeak'!$A$3:ER$99,143,FALSE())-VLOOKUP($A49,'Import OffPeak change'!$A$106:ER$202,143,FALSE())))</f>
        <v>0</v>
      </c>
      <c r="EN49" s="193" t="n">
        <f aca="false">IF(ISERROR(VLOOKUP($A49,'Import OffPeak'!$A$3:ES$99,144,FALSE())-VLOOKUP($A49,'Import OffPeak change'!$A$106:ES$202,144,FALSE())),0,(VLOOKUP($A49,'Import OffPeak'!$A$3:ES$99,144,FALSE())-VLOOKUP($A49,'Import OffPeak change'!$A$106:ES$202,144,FALSE())))</f>
        <v>0</v>
      </c>
      <c r="EO49" s="193" t="n">
        <f aca="false">IF(ISERROR(VLOOKUP($A49,'Import OffPeak'!$A$3:ET$99,145,FALSE())-VLOOKUP($A49,'Import OffPeak change'!$A$106:ET$202,145,FALSE())),0,(VLOOKUP($A49,'Import OffPeak'!$A$3:ET$99,145,FALSE())-VLOOKUP($A49,'Import OffPeak change'!$A$106:ET$202,145,FALSE())))</f>
        <v>0</v>
      </c>
      <c r="EP49" s="193" t="n">
        <f aca="false">IF(ISERROR(VLOOKUP($A49,'Import OffPeak'!$A$3:EU$99,146,FALSE())-VLOOKUP($A49,'Import OffPeak change'!$A$106:EU$202,146,FALSE())),0,(VLOOKUP($A49,'Import OffPeak'!$A$3:EU$99,146,FALSE())-VLOOKUP($A49,'Import OffPeak change'!$A$106:EU$202,146,FALSE())))</f>
        <v>0</v>
      </c>
      <c r="EQ49" s="193" t="n">
        <f aca="false">IF(ISERROR(VLOOKUP($A49,'Import OffPeak'!$A$3:EV$99,147,FALSE())-VLOOKUP($A49,'Import OffPeak change'!$A$106:EV$202,147,FALSE())),0,(VLOOKUP($A49,'Import OffPeak'!$A$3:EV$99,147,FALSE())-VLOOKUP($A49,'Import OffPeak change'!$A$106:EV$202,147,FALSE())))</f>
        <v>0</v>
      </c>
      <c r="ER49" s="193" t="n">
        <f aca="false">IF(ISERROR(VLOOKUP($A49,'Import OffPeak'!$A$3:EW$99,148,FALSE())-VLOOKUP($A49,'Import OffPeak change'!$A$106:EW$202,148,FALSE())),0,(VLOOKUP($A49,'Import OffPeak'!$A$3:EW$99,148,FALSE())-VLOOKUP($A49,'Import OffPeak change'!$A$106:EW$202,148,FALSE())))</f>
        <v>0</v>
      </c>
      <c r="ES49" s="193" t="n">
        <f aca="false">IF(ISERROR(VLOOKUP($A49,'Import OffPeak'!$A$3:EX$99,149,FALSE())-VLOOKUP($A49,'Import OffPeak change'!$A$106:EX$202,149,FALSE())),0,(VLOOKUP($A49,'Import OffPeak'!$A$3:EX$99,149,FALSE())-VLOOKUP($A49,'Import OffPeak change'!$A$106:EX$202,149,FALSE())))</f>
        <v>0</v>
      </c>
      <c r="ET49" s="193" t="n">
        <f aca="false">IF(ISERROR(VLOOKUP($A49,'Import OffPeak'!$A$3:EY$99,150,FALSE())-VLOOKUP($A49,'Import OffPeak change'!$A$106:EY$202,150,FALSE())),0,(VLOOKUP($A49,'Import OffPeak'!$A$3:EY$99,150,FALSE())-VLOOKUP($A49,'Import OffPeak change'!$A$106:EY$202,150,FALSE())))</f>
        <v>0</v>
      </c>
      <c r="EU49" s="193" t="n">
        <f aca="false">IF(ISERROR(VLOOKUP($A49,'Import OffPeak'!$A$3:EZ$99,151,FALSE())-VLOOKUP($A49,'Import OffPeak change'!$A$106:EZ$202,151,FALSE())),0,(VLOOKUP($A49,'Import OffPeak'!$A$3:EZ$99,151,FALSE())-VLOOKUP($A49,'Import OffPeak change'!$A$106:EZ$202,151,FALSE())))</f>
        <v>0</v>
      </c>
      <c r="EV49" s="193" t="n">
        <f aca="false">IF(ISERROR(VLOOKUP($A49,'Import OffPeak'!$A$3:FA$99,152,FALSE())-VLOOKUP($A49,'Import OffPeak change'!$A$106:FA$202,152,FALSE())),0,(VLOOKUP($A49,'Import OffPeak'!$A$3:FA$99,152,FALSE())-VLOOKUP($A49,'Import OffPeak change'!$A$106:FA$202,152,FALSE())))</f>
        <v>0</v>
      </c>
      <c r="EW49" s="193" t="n">
        <f aca="false">IF(ISERROR(VLOOKUP($A49,'Import OffPeak'!$A$3:FB$99,153,FALSE())-VLOOKUP($A49,'Import OffPeak change'!$A$106:FB$202,153,FALSE())),0,(VLOOKUP($A49,'Import OffPeak'!$A$3:FB$99,153,FALSE())-VLOOKUP($A49,'Import OffPeak change'!$A$106:FB$202,153,FALSE())))</f>
        <v>0</v>
      </c>
      <c r="EX49" s="193" t="n">
        <f aca="false">IF(ISERROR(VLOOKUP($A49,'Import OffPeak'!$A$3:FC$99,154,FALSE())-VLOOKUP($A49,'Import OffPeak change'!$A$106:FC$202,154,FALSE())),0,(VLOOKUP($A49,'Import OffPeak'!$A$3:FC$99,154,FALSE())-VLOOKUP($A49,'Import OffPeak change'!$A$106:FC$202,154,FALSE())))</f>
        <v>0</v>
      </c>
      <c r="EY49" s="193" t="n">
        <f aca="false">IF(ISERROR(VLOOKUP($A49,'Import OffPeak'!$A$3:FD$99,155,FALSE())-VLOOKUP($A49,'Import OffPeak change'!$A$106:FD$202,155,FALSE())),0,(VLOOKUP($A49,'Import OffPeak'!$A$3:FD$99,155,FALSE())-VLOOKUP($A49,'Import OffPeak change'!$A$106:FD$202,155,FALSE())))</f>
        <v>0</v>
      </c>
      <c r="EZ49" s="193" t="n">
        <f aca="false">IF(ISERROR(VLOOKUP($A49,'Import OffPeak'!$A$3:FE$99,156,FALSE())-VLOOKUP($A49,'Import OffPeak change'!$A$106:FE$202,156,FALSE())),0,(VLOOKUP($A49,'Import OffPeak'!$A$3:FE$99,156,FALSE())-VLOOKUP($A49,'Import OffPeak change'!$A$106:FE$202,156,FALSE())))</f>
        <v>0</v>
      </c>
      <c r="FA49" s="193" t="n">
        <f aca="false">IF(ISERROR(VLOOKUP($A49,'Import OffPeak'!$A$3:FF$99,157,FALSE())-VLOOKUP($A49,'Import OffPeak change'!$A$106:FF$202,157,FALSE())),0,(VLOOKUP($A49,'Import OffPeak'!$A$3:FF$99,157,FALSE())-VLOOKUP($A49,'Import OffPeak change'!$A$106:FF$202,157,FALSE())))</f>
        <v>0</v>
      </c>
      <c r="FB49" s="193" t="n">
        <f aca="false">IF(ISERROR(VLOOKUP($A49,'Import OffPeak'!$A$3:FG$99,158,FALSE())-VLOOKUP($A49,'Import OffPeak change'!$A$106:FG$202,158,FALSE())),0,(VLOOKUP($A49,'Import OffPeak'!$A$3:FG$99,158,FALSE())-VLOOKUP($A49,'Import OffPeak change'!$A$106:FG$202,158,FALSE())))</f>
        <v>0</v>
      </c>
      <c r="FC49" s="193" t="n">
        <f aca="false">IF(ISERROR(VLOOKUP($A49,'Import OffPeak'!$A$3:FH$99,159,FALSE())-VLOOKUP($A49,'Import OffPeak change'!$A$106:FH$202,159,FALSE())),0,(VLOOKUP($A49,'Import OffPeak'!$A$3:FH$99,159,FALSE())-VLOOKUP($A49,'Import OffPeak change'!$A$106:FH$202,159,FALSE())))</f>
        <v>0</v>
      </c>
      <c r="FD49" s="193" t="n">
        <f aca="false">IF(ISERROR(VLOOKUP($A49,'Import OffPeak'!$A$3:FI$99,160,FALSE())-VLOOKUP($A49,'Import OffPeak change'!$A$106:FI$202,160,FALSE())),0,(VLOOKUP($A49,'Import OffPeak'!$A$3:FI$99,160,FALSE())-VLOOKUP($A49,'Import OffPeak change'!$A$106:FI$202,160,FALSE())))</f>
        <v>0</v>
      </c>
      <c r="FE49" s="193" t="n">
        <f aca="false">IF(ISERROR(VLOOKUP($A49,'Import OffPeak'!$A$3:FJ$99,161,FALSE())-VLOOKUP($A49,'Import OffPeak change'!$A$106:FJ$202,161,FALSE())),0,(VLOOKUP($A49,'Import OffPeak'!$A$3:FJ$99,161,FALSE())-VLOOKUP($A49,'Import OffPeak change'!$A$106:FJ$202,161,FALSE())))</f>
        <v>0</v>
      </c>
      <c r="FF49" s="193" t="n">
        <f aca="false">IF(ISERROR(VLOOKUP($A49,'Import OffPeak'!$A$3:FK$99,162,FALSE())-VLOOKUP($A49,'Import OffPeak change'!$A$106:FK$202,162,FALSE())),0,(VLOOKUP($A49,'Import OffPeak'!$A$3:FK$99,162,FALSE())-VLOOKUP($A49,'Import OffPeak change'!$A$106:FK$202,162,FALSE())))</f>
        <v>0</v>
      </c>
      <c r="FG49" s="193" t="n">
        <f aca="false">IF(ISERROR(VLOOKUP($A49,'Import OffPeak'!$A$3:FL$99,163,FALSE())-VLOOKUP($A49,'Import OffPeak change'!$A$106:FL$202,163,FALSE())),0,(VLOOKUP($A49,'Import OffPeak'!$A$3:FL$99,163,FALSE())-VLOOKUP($A49,'Import OffPeak change'!$A$106:FL$202,163,FALSE())))</f>
        <v>0</v>
      </c>
      <c r="FH49" s="193" t="n">
        <f aca="false">IF(ISERROR(VLOOKUP($A49,'Import OffPeak'!$A$3:FM$99,164,FALSE())-VLOOKUP($A49,'Import OffPeak change'!$A$106:FM$202,164,FALSE())),0,(VLOOKUP($A49,'Import OffPeak'!$A$3:FM$99,164,FALSE())-VLOOKUP($A49,'Import OffPeak change'!$A$106:FM$202,164,FALSE())))</f>
        <v>0</v>
      </c>
      <c r="FI49" s="193" t="n">
        <f aca="false">IF(ISERROR(VLOOKUP($A49,'Import OffPeak'!$A$3:FN$99,165,FALSE())-VLOOKUP($A49,'Import OffPeak change'!$A$106:FN$202,165,FALSE())),0,(VLOOKUP($A49,'Import OffPeak'!$A$3:FN$99,165,FALSE())-VLOOKUP($A49,'Import OffPeak change'!$A$106:FN$202,165,FALSE())))</f>
        <v>0</v>
      </c>
      <c r="FJ49" s="193" t="n">
        <f aca="false">IF(ISERROR(VLOOKUP($A49,'Import OffPeak'!$A$3:FO$99,166,FALSE())-VLOOKUP($A49,'Import OffPeak change'!$A$106:FO$202,166,FALSE())),0,(VLOOKUP($A49,'Import OffPeak'!$A$3:FO$99,166,FALSE())-VLOOKUP($A49,'Import OffPeak change'!$A$106:FO$202,166,FALSE())))</f>
        <v>0</v>
      </c>
      <c r="FK49" s="193" t="n">
        <f aca="false">IF(ISERROR(VLOOKUP($A49,'Import OffPeak'!$A$3:FP$99,167,FALSE())-VLOOKUP($A49,'Import OffPeak change'!$A$106:FP$202,167,FALSE())),0,(VLOOKUP($A49,'Import OffPeak'!$A$3:FP$99,167,FALSE())-VLOOKUP($A49,'Import OffPeak change'!$A$106:FP$202,167,FALSE())))</f>
        <v>0</v>
      </c>
      <c r="FL49" s="193" t="n">
        <f aca="false">IF(ISERROR(VLOOKUP($A49,'Import OffPeak'!$A$3:FQ$99,168,FALSE())-VLOOKUP($A49,'Import OffPeak change'!$A$106:FQ$202,168,FALSE())),0,(VLOOKUP($A49,'Import OffPeak'!$A$3:FQ$99,168,FALSE())-VLOOKUP($A49,'Import OffPeak change'!$A$106:FQ$202,168,FALSE())))</f>
        <v>0</v>
      </c>
      <c r="FM49" s="193" t="n">
        <f aca="false">IF(ISERROR(VLOOKUP($A49,'Import OffPeak'!$A$3:FR$99,169,FALSE())-VLOOKUP($A49,'Import OffPeak change'!$A$106:FR$202,169,FALSE())),0,(VLOOKUP($A49,'Import OffPeak'!$A$3:FR$99,169,FALSE())-VLOOKUP($A49,'Import OffPeak change'!$A$106:FR$202,169,FALSE())))</f>
        <v>0</v>
      </c>
      <c r="FN49" s="193" t="n">
        <f aca="false">IF(ISERROR(VLOOKUP($A49,'Import OffPeak'!$A$3:FS$99,170,FALSE())-VLOOKUP($A49,'Import OffPeak change'!$A$106:FS$202,170,FALSE())),0,(VLOOKUP($A49,'Import OffPeak'!$A$3:FS$99,170,FALSE())-VLOOKUP($A49,'Import OffPeak change'!$A$106:FS$202,170,FALSE())))</f>
        <v>0</v>
      </c>
      <c r="FO49" s="193" t="n">
        <f aca="false">IF(ISERROR(VLOOKUP($A49,'Import OffPeak'!$A$3:FT$99,171,FALSE())-VLOOKUP($A49,'Import OffPeak change'!$A$106:FT$202,171,FALSE())),0,(VLOOKUP($A49,'Import OffPeak'!$A$3:FT$99,171,FALSE())-VLOOKUP($A49,'Import OffPeak change'!$A$106:FT$202,171,FALSE())))</f>
        <v>0</v>
      </c>
      <c r="FP49" s="193" t="n">
        <f aca="false">IF(ISERROR(VLOOKUP($A49,'Import OffPeak'!$A$3:FU$99,172,FALSE())-VLOOKUP($A49,'Import OffPeak change'!$A$106:FU$202,172,FALSE())),0,(VLOOKUP($A49,'Import OffPeak'!$A$3:FU$99,172,FALSE())-VLOOKUP($A49,'Import OffPeak change'!$A$106:FU$202,172,FALSE())))</f>
        <v>0</v>
      </c>
      <c r="FQ49" s="193" t="n">
        <f aca="false">IF(ISERROR(VLOOKUP($A49,'Import OffPeak'!$A$3:FV$99,173,FALSE())-VLOOKUP($A49,'Import OffPeak change'!$A$106:FV$202,173,FALSE())),0,(VLOOKUP($A49,'Import OffPeak'!$A$3:FV$99,173,FALSE())-VLOOKUP($A49,'Import OffPeak change'!$A$106:FV$202,173,FALSE())))</f>
        <v>0</v>
      </c>
      <c r="FR49" s="193" t="n">
        <f aca="false">IF(ISERROR(VLOOKUP($A49,'Import OffPeak'!$A$3:FW$99,174,FALSE())-VLOOKUP($A49,'Import OffPeak change'!$A$106:FW$202,174,FALSE())),0,(VLOOKUP($A49,'Import OffPeak'!$A$3:FW$99,174,FALSE())-VLOOKUP($A49,'Import OffPeak change'!$A$106:FW$202,174,FALSE())))</f>
        <v>0</v>
      </c>
      <c r="FS49" s="193" t="n">
        <f aca="false">IF(ISERROR(VLOOKUP($A49,'Import OffPeak'!$A$3:FX$99,175,FALSE())-VLOOKUP($A49,'Import OffPeak change'!$A$106:FX$202,175,FALSE())),0,(VLOOKUP($A49,'Import OffPeak'!$A$3:FX$99,175,FALSE())-VLOOKUP($A49,'Import OffPeak change'!$A$106:FX$202,175,FALSE())))</f>
        <v>0</v>
      </c>
      <c r="FT49" s="193" t="n">
        <f aca="false">IF(ISERROR(VLOOKUP($A49,'Import OffPeak'!$A$3:FY$99,176,FALSE())-VLOOKUP($A49,'Import OffPeak change'!$A$106:FY$202,176,FALSE())),0,(VLOOKUP($A49,'Import OffPeak'!$A$3:FY$99,176,FALSE())-VLOOKUP($A49,'Import OffPeak change'!$A$106:FY$202,176,FALSE())))</f>
        <v>0</v>
      </c>
      <c r="FU49" s="193" t="n">
        <f aca="false">IF(ISERROR(VLOOKUP($A49,'Import OffPeak'!$A$3:FZ$99,177,FALSE())-VLOOKUP($A49,'Import OffPeak change'!$A$106:FZ$202,177,FALSE())),0,(VLOOKUP($A49,'Import OffPeak'!$A$3:FZ$99,177,FALSE())-VLOOKUP($A49,'Import OffPeak change'!$A$106:FZ$202,177,FALSE())))</f>
        <v>0</v>
      </c>
      <c r="FV49" s="193" t="n">
        <f aca="false">IF(ISERROR(VLOOKUP($A49,'Import OffPeak'!$A$3:GA$99,178,FALSE())-VLOOKUP($A49,'Import OffPeak change'!$A$106:GA$202,178,FALSE())),0,(VLOOKUP($A49,'Import OffPeak'!$A$3:GA$99,178,FALSE())-VLOOKUP($A49,'Import OffPeak change'!$A$106:GA$202,178,FALSE())))</f>
        <v>0</v>
      </c>
      <c r="FW49" s="193" t="n">
        <f aca="false">IF(ISERROR(VLOOKUP($A49,'Import OffPeak'!$A$3:GB$99,179,FALSE())-VLOOKUP($A49,'Import OffPeak change'!$A$106:GB$202,179,FALSE())),0,(VLOOKUP($A49,'Import OffPeak'!$A$3:GB$99,179,FALSE())-VLOOKUP($A49,'Import OffPeak change'!$A$106:GB$202,179,FALSE())))</f>
        <v>0</v>
      </c>
      <c r="FX49" s="193" t="n">
        <f aca="false">IF(ISERROR(VLOOKUP($A49,'Import OffPeak'!$A$3:GC$99,180,FALSE())-VLOOKUP($A49,'Import OffPeak change'!$A$106:GC$202,180,FALSE())),0,(VLOOKUP($A49,'Import OffPeak'!$A$3:GC$99,180,FALSE())-VLOOKUP($A49,'Import OffPeak change'!$A$106:GC$202,180,FALSE())))</f>
        <v>0</v>
      </c>
      <c r="FY49" s="193" t="n">
        <f aca="false">IF(ISERROR(VLOOKUP($A49,'Import OffPeak'!$A$3:GD$99,181,FALSE())-VLOOKUP($A49,'Import OffPeak change'!$A$106:GD$202,181,FALSE())),0,(VLOOKUP($A49,'Import OffPeak'!$A$3:GD$99,181,FALSE())-VLOOKUP($A49,'Import OffPeak change'!$A$106:GD$202,181,FALSE())))</f>
        <v>0</v>
      </c>
      <c r="FZ49" s="193" t="n">
        <f aca="false">IF(ISERROR(VLOOKUP($A49,'Import OffPeak'!$A$3:GE$99,182,FALSE())-VLOOKUP($A49,'Import OffPeak change'!$A$106:GE$202,182,FALSE())),0,(VLOOKUP($A49,'Import OffPeak'!$A$3:GE$99,182,FALSE())-VLOOKUP($A49,'Import OffPeak change'!$A$106:GE$202,182,FALSE())))</f>
        <v>0</v>
      </c>
      <c r="GA49" s="193" t="n">
        <f aca="false">IF(ISERROR(VLOOKUP($A49,'Import OffPeak'!$A$3:GF$99,183,FALSE())-VLOOKUP($A49,'Import OffPeak change'!$A$106:GF$202,183,FALSE())),0,(VLOOKUP($A49,'Import OffPeak'!$A$3:GF$99,183,FALSE())-VLOOKUP($A49,'Import OffPeak change'!$A$106:GF$202,183,FALSE())))</f>
        <v>0</v>
      </c>
      <c r="GB49" s="193" t="n">
        <f aca="false">IF(ISERROR(VLOOKUP($A49,'Import OffPeak'!$A$3:GG$99,184,FALSE())-VLOOKUP($A49,'Import OffPeak change'!$A$106:GG$202,184,FALSE())),0,(VLOOKUP($A49,'Import OffPeak'!$A$3:GG$99,184,FALSE())-VLOOKUP($A49,'Import OffPeak change'!$A$106:GG$202,184,FALSE())))</f>
        <v>0</v>
      </c>
      <c r="GC49" s="193" t="n">
        <f aca="false">IF(ISERROR(VLOOKUP($A49,'Import OffPeak'!$A$3:GH$99,185,FALSE())-VLOOKUP($A49,'Import OffPeak change'!$A$106:GH$202,185,FALSE())),0,(VLOOKUP($A49,'Import OffPeak'!$A$3:GH$99,185,FALSE())-VLOOKUP($A49,'Import OffPeak change'!$A$106:GH$202,185,FALSE())))</f>
        <v>0</v>
      </c>
      <c r="GD49" s="193" t="n">
        <f aca="false">IF(ISERROR(VLOOKUP($A49,'Import OffPeak'!$A$3:GI$99,186,FALSE())-VLOOKUP($A49,'Import OffPeak change'!$A$106:GI$202,186,FALSE())),0,(VLOOKUP($A49,'Import OffPeak'!$A$3:GI$99,186,FALSE())-VLOOKUP($A49,'Import OffPeak change'!$A$106:GI$202,186,FALSE())))</f>
        <v>0</v>
      </c>
      <c r="GE49" s="193" t="n">
        <f aca="false">IF(ISERROR(VLOOKUP($A49,'Import OffPeak'!$A$3:GJ$99,187,FALSE())-VLOOKUP($A49,'Import OffPeak change'!$A$106:GJ$202,187,FALSE())),0,(VLOOKUP($A49,'Import OffPeak'!$A$3:GJ$99,187,FALSE())-VLOOKUP($A49,'Import OffPeak change'!$A$106:GJ$202,187,FALSE())))</f>
        <v>0</v>
      </c>
      <c r="GF49" s="193" t="n">
        <f aca="false">IF(ISERROR(VLOOKUP($A49,'Import OffPeak'!$A$3:GK$99,188,FALSE())-VLOOKUP($A49,'Import OffPeak change'!$A$106:GK$202,188,FALSE())),0,(VLOOKUP($A49,'Import OffPeak'!$A$3:GK$99,188,FALSE())-VLOOKUP($A49,'Import OffPeak change'!$A$106:GK$202,188,FALSE())))</f>
        <v>0</v>
      </c>
      <c r="GG49" s="193" t="n">
        <f aca="false">IF(ISERROR(VLOOKUP($A49,'Import OffPeak'!$A$3:GL$99,189,FALSE())-VLOOKUP($A49,'Import OffPeak change'!$A$106:GL$202,189,FALSE())),0,(VLOOKUP($A49,'Import OffPeak'!$A$3:GL$99,189,FALSE())-VLOOKUP($A49,'Import OffPeak change'!$A$106:GL$202,189,FALSE())))</f>
        <v>0</v>
      </c>
      <c r="GH49" s="193" t="n">
        <f aca="false">IF(ISERROR(VLOOKUP($A49,'Import OffPeak'!$A$3:GM$99,190,FALSE())-VLOOKUP($A49,'Import OffPeak change'!$A$106:GM$202,190,FALSE())),0,(VLOOKUP($A49,'Import OffPeak'!$A$3:GM$99,190,FALSE())-VLOOKUP($A49,'Import OffPeak change'!$A$106:GM$202,190,FALSE())))</f>
        <v>0</v>
      </c>
      <c r="GI49" s="193" t="n">
        <f aca="false">IF(ISERROR(VLOOKUP($A49,'Import OffPeak'!$A$3:GN$99,191,FALSE())-VLOOKUP($A49,'Import OffPeak change'!$A$106:GN$202,191,FALSE())),0,(VLOOKUP($A49,'Import OffPeak'!$A$3:GN$99,191,FALSE())-VLOOKUP($A49,'Import OffPeak change'!$A$106:GN$202,191,FALSE())))</f>
        <v>0</v>
      </c>
      <c r="GJ49" s="193" t="n">
        <f aca="false">IF(ISERROR(VLOOKUP($A49,'Import OffPeak'!$A$3:GO$99,192,FALSE())-VLOOKUP($A49,'Import OffPeak change'!$A$106:GO$202,192,FALSE())),0,(VLOOKUP($A49,'Import OffPeak'!$A$3:GO$99,192,FALSE())-VLOOKUP($A49,'Import OffPeak change'!$A$106:GO$202,192,FALSE())))</f>
        <v>0</v>
      </c>
      <c r="GK49" s="193" t="n">
        <f aca="false">IF(ISERROR(VLOOKUP($A49,'Import OffPeak'!$A$3:GP$99,193,FALSE())-VLOOKUP($A49,'Import OffPeak change'!$A$106:GP$202,193,FALSE())),0,(VLOOKUP($A49,'Import OffPeak'!$A$3:GP$99,193,FALSE())-VLOOKUP($A49,'Import OffPeak change'!$A$106:GP$202,193,FALSE())))</f>
        <v>0</v>
      </c>
      <c r="GL49" s="193" t="n">
        <f aca="false">IF(ISERROR(VLOOKUP($A49,'Import OffPeak'!$A$3:GQ$99,194,FALSE())-VLOOKUP($A49,'Import OffPeak change'!$A$106:GQ$202,194,FALSE())),0,(VLOOKUP($A49,'Import OffPeak'!$A$3:GQ$99,194,FALSE())-VLOOKUP($A49,'Import OffPeak change'!$A$106:GQ$202,194,FALSE())))</f>
        <v>0</v>
      </c>
      <c r="GM49" s="193" t="n">
        <f aca="false">IF(ISERROR(VLOOKUP($A49,'Import OffPeak'!$A$3:GR$99,195,FALSE())-VLOOKUP($A49,'Import OffPeak change'!$A$106:GR$202,195,FALSE())),0,(VLOOKUP($A49,'Import OffPeak'!$A$3:GR$99,195,FALSE())-VLOOKUP($A49,'Import OffPeak change'!$A$106:GR$202,195,FALSE())))</f>
        <v>0</v>
      </c>
      <c r="GN49" s="193" t="n">
        <f aca="false">IF(ISERROR(VLOOKUP($A49,'Import OffPeak'!$A$3:GS$99,196,FALSE())-VLOOKUP($A49,'Import OffPeak change'!$A$106:GS$202,196,FALSE())),0,(VLOOKUP($A49,'Import OffPeak'!$A$3:GS$99,196,FALSE())-VLOOKUP($A49,'Import OffPeak change'!$A$106:GS$202,196,FALSE())))</f>
        <v>0</v>
      </c>
      <c r="GO49" s="193" t="n">
        <f aca="false">IF(ISERROR(VLOOKUP($A49,'Import OffPeak'!$A$3:GT$99,197,FALSE())-VLOOKUP($A49,'Import OffPeak change'!$A$106:GT$202,197,FALSE())),0,(VLOOKUP($A49,'Import OffPeak'!$A$3:GT$99,197,FALSE())-VLOOKUP($A49,'Import OffPeak change'!$A$106:GT$202,197,FALSE())))</f>
        <v>0</v>
      </c>
      <c r="GP49" s="193" t="n">
        <f aca="false">IF(ISERROR(VLOOKUP($A49,'Import OffPeak'!$A$3:GU$99,198,FALSE())-VLOOKUP($A49,'Import OffPeak change'!$A$106:GU$202,198,FALSE())),0,(VLOOKUP($A49,'Import OffPeak'!$A$3:GU$99,198,FALSE())-VLOOKUP($A49,'Import OffPeak change'!$A$106:GU$202,198,FALSE())))</f>
        <v>0</v>
      </c>
      <c r="GQ49" s="193" t="n">
        <f aca="false">IF(ISERROR(VLOOKUP($A49,'Import OffPeak'!$A$3:GV$99,199,FALSE())-VLOOKUP($A49,'Import OffPeak change'!$A$106:GV$202,199,FALSE())),0,(VLOOKUP($A49,'Import OffPeak'!$A$3:GV$99,199,FALSE())-VLOOKUP($A49,'Import OffPeak change'!$A$106:GV$202,199,FALSE())))</f>
        <v>0</v>
      </c>
      <c r="GR49" s="193" t="n">
        <f aca="false">IF(ISERROR(VLOOKUP($A49,'Import OffPeak'!$A$3:GW$99,200,FALSE())-VLOOKUP($A49,'Import OffPeak change'!$A$106:GW$202,200,FALSE())),0,(VLOOKUP($A49,'Import OffPeak'!$A$3:GW$99,200,FALSE())-VLOOKUP($A49,'Import OffPeak change'!$A$106:GW$202,200,FALSE())))</f>
        <v>0</v>
      </c>
      <c r="GS49" s="193" t="n">
        <f aca="false">IF(ISERROR(VLOOKUP($A49,'Import OffPeak'!$A$3:GX$99,201,FALSE())-VLOOKUP($A49,'Import OffPeak change'!$A$106:GX$202,201,FALSE())),0,(VLOOKUP($A49,'Import OffPeak'!$A$3:GX$99,201,FALSE())-VLOOKUP($A49,'Import OffPeak change'!$A$106:GX$202,201,FALSE())))</f>
        <v>0</v>
      </c>
      <c r="GT49" s="193" t="n">
        <f aca="false">IF(ISERROR(VLOOKUP($A49,'Import OffPeak'!$A$3:GY$99,202,FALSE())-VLOOKUP($A49,'Import OffPeak change'!$A$106:GY$202,202,FALSE())),0,(VLOOKUP($A49,'Import OffPeak'!$A$3:GY$99,202,FALSE())-VLOOKUP($A49,'Import OffPeak change'!$A$106:GY$202,202,FALSE())))</f>
        <v>0</v>
      </c>
      <c r="GU49" s="193" t="n">
        <f aca="false">IF(ISERROR(VLOOKUP($A49,'Import OffPeak'!$A$3:GZ$99,203,FALSE())-VLOOKUP($A49,'Import OffPeak change'!$A$106:GZ$202,203,FALSE())),0,(VLOOKUP($A49,'Import OffPeak'!$A$3:GZ$99,203,FALSE())-VLOOKUP($A49,'Import OffPeak change'!$A$106:GZ$202,203,FALSE())))</f>
        <v>0</v>
      </c>
      <c r="GV49" s="193" t="n">
        <f aca="false">IF(ISERROR(VLOOKUP($A49,'Import OffPeak'!$A$3:HA$99,204,FALSE())-VLOOKUP($A49,'Import OffPeak change'!$A$106:HA$202,204,FALSE())),0,(VLOOKUP($A49,'Import OffPeak'!$A$3:HA$99,204,FALSE())-VLOOKUP($A49,'Import OffPeak change'!$A$106:HA$202,204,FALSE())))</f>
        <v>0</v>
      </c>
      <c r="GW49" s="193" t="n">
        <f aca="false">IF(ISERROR(VLOOKUP($A49,'Import OffPeak'!$A$3:HB$99,205,FALSE())-VLOOKUP($A49,'Import OffPeak change'!$A$106:HB$202,205,FALSE())),0,(VLOOKUP($A49,'Import OffPeak'!$A$3:HB$99,205,FALSE())-VLOOKUP($A49,'Import OffPeak change'!$A$106:HB$202,205,FALSE())))</f>
        <v>0</v>
      </c>
      <c r="GX49" s="193" t="n">
        <f aca="false">IF(ISERROR(VLOOKUP($A49,'Import OffPeak'!$A$3:HC$99,206,FALSE())-VLOOKUP($A49,'Import OffPeak change'!$A$106:HC$202,206,FALSE())),0,(VLOOKUP($A49,'Import OffPeak'!$A$3:HC$99,206,FALSE())-VLOOKUP($A49,'Import OffPeak change'!$A$106:HC$202,206,FALSE())))</f>
        <v>0</v>
      </c>
      <c r="GY49" s="193" t="n">
        <f aca="false">IF(ISERROR(VLOOKUP($A49,'Import OffPeak'!$A$3:HD$99,207,FALSE())-VLOOKUP($A49,'Import OffPeak change'!$A$106:HD$202,207,FALSE())),0,(VLOOKUP($A49,'Import OffPeak'!$A$3:HD$99,207,FALSE())-VLOOKUP($A49,'Import OffPeak change'!$A$106:HD$202,207,FALSE())))</f>
        <v>0</v>
      </c>
      <c r="GZ49" s="193" t="n">
        <f aca="false">IF(ISERROR(VLOOKUP($A49,'Import OffPeak'!$A$3:HE$99,208,FALSE())-VLOOKUP($A49,'Import OffPeak change'!$A$106:HE$202,208,FALSE())),0,(VLOOKUP($A49,'Import OffPeak'!$A$3:HE$99,208,FALSE())-VLOOKUP($A49,'Import OffPeak change'!$A$106:HE$202,208,FALSE())))</f>
        <v>0</v>
      </c>
      <c r="HA49" s="193" t="n">
        <f aca="false">IF(ISERROR(VLOOKUP($A49,'Import OffPeak'!$A$3:HF$99,209,FALSE())-VLOOKUP($A49,'Import OffPeak change'!$A$106:HF$202,209,FALSE())),0,(VLOOKUP($A49,'Import OffPeak'!$A$3:HF$99,209,FALSE())-VLOOKUP($A49,'Import OffPeak change'!$A$106:HF$202,209,FALSE())))</f>
        <v>0</v>
      </c>
      <c r="HB49" s="193" t="n">
        <f aca="false">IF(ISERROR(VLOOKUP($A49,'Import OffPeak'!$A$3:HG$99,210,FALSE())-VLOOKUP($A49,'Import OffPeak change'!$A$106:HG$202,210,FALSE())),0,(VLOOKUP($A49,'Import OffPeak'!$A$3:HG$99,210,FALSE())-VLOOKUP($A49,'Import OffPeak change'!$A$106:HG$202,210,FALSE())))</f>
        <v>0</v>
      </c>
      <c r="HC49" s="193" t="n">
        <f aca="false">IF(ISERROR(VLOOKUP($A49,'Import OffPeak'!$A$3:HH$99,211,FALSE())-VLOOKUP($A49,'Import OffPeak change'!$A$106:HH$202,211,FALSE())),0,(VLOOKUP($A49,'Import OffPeak'!$A$3:HH$99,211,FALSE())-VLOOKUP($A49,'Import OffPeak change'!$A$106:HH$202,211,FALSE())))</f>
        <v>0</v>
      </c>
      <c r="HD49" s="193" t="n">
        <f aca="false">IF(ISERROR(VLOOKUP($A49,'Import OffPeak'!$A$3:HI$99,212,FALSE())-VLOOKUP($A49,'Import OffPeak change'!$A$106:HI$202,212,FALSE())),0,(VLOOKUP($A49,'Import OffPeak'!$A$3:HI$99,212,FALSE())-VLOOKUP($A49,'Import OffPeak change'!$A$106:HI$202,212,FALSE())))</f>
        <v>0</v>
      </c>
      <c r="HE49" s="193" t="n">
        <f aca="false">IF(ISERROR(VLOOKUP($A49,'Import OffPeak'!$A$3:HJ$99,213,FALSE())-VLOOKUP($A49,'Import OffPeak change'!$A$106:HJ$202,213,FALSE())),0,(VLOOKUP($A49,'Import OffPeak'!$A$3:HJ$99,213,FALSE())-VLOOKUP($A49,'Import OffPeak change'!$A$106:HJ$202,213,FALSE())))</f>
        <v>0</v>
      </c>
      <c r="HF49" s="193" t="n">
        <f aca="false">IF(ISERROR(VLOOKUP($A49,'Import OffPeak'!$A$3:HK$99,214,FALSE())-VLOOKUP($A49,'Import OffPeak change'!$A$106:HK$202,214,FALSE())),0,(VLOOKUP($A49,'Import OffPeak'!$A$3:HK$99,214,FALSE())-VLOOKUP($A49,'Import OffPeak change'!$A$106:HK$202,214,FALSE())))</f>
        <v>0</v>
      </c>
      <c r="HG49" s="193" t="n">
        <f aca="false">IF(ISERROR(VLOOKUP($A49,'Import OffPeak'!$A$3:HL$99,215,FALSE())-VLOOKUP($A49,'Import OffPeak change'!$A$106:HL$202,215,FALSE())),0,(VLOOKUP($A49,'Import OffPeak'!$A$3:HL$99,215,FALSE())-VLOOKUP($A49,'Import OffPeak change'!$A$106:HL$202,215,FALSE())))</f>
        <v>0</v>
      </c>
      <c r="HH49" s="193" t="n">
        <f aca="false">IF(ISERROR(VLOOKUP($A49,'Import OffPeak'!$A$3:HM$99,216,FALSE())-VLOOKUP($A49,'Import OffPeak change'!$A$106:HM$202,216,FALSE())),0,(VLOOKUP($A49,'Import OffPeak'!$A$3:HM$99,216,FALSE())-VLOOKUP($A49,'Import OffPeak change'!$A$106:HM$202,216,FALSE())))</f>
        <v>0</v>
      </c>
      <c r="HI49" s="193" t="n">
        <f aca="false">IF(ISERROR(VLOOKUP($A49,'Import OffPeak'!$A$3:HN$99,217,FALSE())-VLOOKUP($A49,'Import OffPeak change'!$A$106:HN$202,217,FALSE())),0,(VLOOKUP($A49,'Import OffPeak'!$A$3:HN$99,217,FALSE())-VLOOKUP($A49,'Import OffPeak change'!$A$106:HN$202,217,FALSE())))</f>
        <v>0</v>
      </c>
      <c r="HJ49" s="193" t="n">
        <f aca="false">IF(ISERROR(VLOOKUP($A49,'Import OffPeak'!$A$3:HO$99,218,FALSE())-VLOOKUP($A49,'Import OffPeak change'!$A$106:HO$202,218,FALSE())),0,(VLOOKUP($A49,'Import OffPeak'!$A$3:HO$99,218,FALSE())-VLOOKUP($A49,'Import OffPeak change'!$A$106:HO$202,218,FALSE())))</f>
        <v>0</v>
      </c>
      <c r="HK49" s="193" t="n">
        <f aca="false">IF(ISERROR(VLOOKUP($A49,'Import OffPeak'!$A$3:HP$99,219,FALSE())-VLOOKUP($A49,'Import OffPeak change'!$A$106:HP$202,219,FALSE())),0,(VLOOKUP($A49,'Import OffPeak'!$A$3:HP$99,219,FALSE())-VLOOKUP($A49,'Import OffPeak change'!$A$106:HP$202,219,FALSE())))</f>
        <v>0</v>
      </c>
      <c r="HL49" s="193" t="n">
        <f aca="false">IF(ISERROR(VLOOKUP($A49,'Import OffPeak'!$A$3:HQ$99,220,FALSE())-VLOOKUP($A49,'Import OffPeak change'!$A$106:HQ$202,220,FALSE())),0,(VLOOKUP($A49,'Import OffPeak'!$A$3:HQ$99,220,FALSE())-VLOOKUP($A49,'Import OffPeak change'!$A$106:HQ$202,220,FALSE())))</f>
        <v>0</v>
      </c>
      <c r="HM49" s="193" t="n">
        <f aca="false">IF(ISERROR(VLOOKUP($A49,'Import OffPeak'!$A$3:HR$99,221,FALSE())-VLOOKUP($A49,'Import OffPeak change'!$A$106:HR$202,221,FALSE())),0,(VLOOKUP($A49,'Import OffPeak'!$A$3:HR$99,221,FALSE())-VLOOKUP($A49,'Import OffPeak change'!$A$106:HR$202,221,FALSE())))</f>
        <v>0</v>
      </c>
      <c r="HN49" s="193" t="n">
        <f aca="false">IF(ISERROR(VLOOKUP($A49,'Import OffPeak'!$A$3:HS$99,222,FALSE())-VLOOKUP($A49,'Import OffPeak change'!$A$106:HS$202,222,FALSE())),0,(VLOOKUP($A49,'Import OffPeak'!$A$3:HS$99,222,FALSE())-VLOOKUP($A49,'Import OffPeak change'!$A$106:HS$202,222,FALSE())))</f>
        <v>0</v>
      </c>
      <c r="HO49" s="193" t="n">
        <f aca="false">IF(ISERROR(VLOOKUP($A49,'Import OffPeak'!$A$3:HT$99,223,FALSE())-VLOOKUP($A49,'Import OffPeak change'!$A$106:HT$202,223,FALSE())),0,(VLOOKUP($A49,'Import OffPeak'!$A$3:HT$99,223,FALSE())-VLOOKUP($A49,'Import OffPeak change'!$A$106:HT$202,223,FALSE())))</f>
        <v>0</v>
      </c>
      <c r="HP49" s="193" t="n">
        <f aca="false">IF(ISERROR(VLOOKUP($A49,'Import OffPeak'!$A$3:HU$99,224,FALSE())-VLOOKUP($A49,'Import OffPeak change'!$A$106:HU$202,224,FALSE())),0,(VLOOKUP($A49,'Import OffPeak'!$A$3:HU$99,224,FALSE())-VLOOKUP($A49,'Import OffPeak change'!$A$106:HU$202,224,FALSE())))</f>
        <v>0</v>
      </c>
      <c r="HQ49" s="193" t="n">
        <f aca="false">IF(ISERROR(VLOOKUP($A49,'Import OffPeak'!$A$3:HV$99,225,FALSE())-VLOOKUP($A49,'Import OffPeak change'!$A$106:HV$202,225,FALSE())),0,(VLOOKUP($A49,'Import OffPeak'!$A$3:HV$99,225,FALSE())-VLOOKUP($A49,'Import OffPeak change'!$A$106:HV$202,225,FALSE())))</f>
        <v>0</v>
      </c>
      <c r="HR49" s="193" t="n">
        <f aca="false">IF(ISERROR(VLOOKUP($A49,'Import OffPeak'!$A$3:HW$99,226,FALSE())-VLOOKUP($A49,'Import OffPeak change'!$A$106:HW$202,226,FALSE())),0,(VLOOKUP($A49,'Import OffPeak'!$A$3:HW$99,226,FALSE())-VLOOKUP($A49,'Import OffPeak change'!$A$106:HW$202,226,FALSE())))</f>
        <v>0</v>
      </c>
      <c r="HS49" s="193" t="n">
        <f aca="false">IF(ISERROR(VLOOKUP($A49,'Import OffPeak'!$A$3:HX$99,227,FALSE())-VLOOKUP($A49,'Import OffPeak change'!$A$106:HX$202,227,FALSE())),0,(VLOOKUP($A49,'Import OffPeak'!$A$3:HX$99,227,FALSE())-VLOOKUP($A49,'Import OffPeak change'!$A$106:HX$202,227,FALSE())))</f>
        <v>0</v>
      </c>
      <c r="HT49" s="193" t="n">
        <f aca="false">IF(ISERROR(VLOOKUP($A49,'Import OffPeak'!$A$3:HY$99,228,FALSE())-VLOOKUP($A49,'Import OffPeak change'!$A$106:HY$202,228,FALSE())),0,(VLOOKUP($A49,'Import OffPeak'!$A$3:HY$99,228,FALSE())-VLOOKUP($A49,'Import OffPeak change'!$A$106:HY$202,228,FALSE())))</f>
        <v>0</v>
      </c>
      <c r="HU49" s="193" t="n">
        <f aca="false">IF(ISERROR(VLOOKUP($A49,'Import OffPeak'!$A$3:HZ$99,229,FALSE())-VLOOKUP($A49,'Import OffPeak change'!$A$106:HZ$202,229,FALSE())),0,(VLOOKUP($A49,'Import OffPeak'!$A$3:HZ$99,229,FALSE())-VLOOKUP($A49,'Import OffPeak change'!$A$106:HZ$202,229,FALSE())))</f>
        <v>0</v>
      </c>
      <c r="HV49" s="193" t="n">
        <f aca="false">IF(ISERROR(VLOOKUP($A49,'Import OffPeak'!$A$3:IA$99,230,FALSE())-VLOOKUP($A49,'Import OffPeak change'!$A$106:IA$202,230,FALSE())),0,(VLOOKUP($A49,'Import OffPeak'!$A$3:IA$99,230,FALSE())-VLOOKUP($A49,'Import OffPeak change'!$A$106:IA$202,230,FALSE())))</f>
        <v>0</v>
      </c>
      <c r="HW49" s="193" t="n">
        <f aca="false">IF(ISERROR(VLOOKUP($A49,'Import OffPeak'!$A$3:IB$99,231,FALSE())-VLOOKUP($A49,'Import OffPeak change'!$A$106:IB$202,231,FALSE())),0,(VLOOKUP($A49,'Import OffPeak'!$A$3:IB$99,231,FALSE())-VLOOKUP($A49,'Import OffPeak change'!$A$106:IB$202,231,FALSE())))</f>
        <v>0</v>
      </c>
      <c r="HX49" s="193" t="n">
        <f aca="false">IF(ISERROR(VLOOKUP($A49,'Import OffPeak'!$A$3:IC$99,232,FALSE())-VLOOKUP($A49,'Import OffPeak change'!$A$106:IC$202,232,FALSE())),0,(VLOOKUP($A49,'Import OffPeak'!$A$3:IC$99,232,FALSE())-VLOOKUP($A49,'Import OffPeak change'!$A$106:IC$202,232,FALSE())))</f>
        <v>0</v>
      </c>
      <c r="HY49" s="193" t="n">
        <f aca="false">IF(ISERROR(VLOOKUP($A49,'Import OffPeak'!$A$3:ID$99,233,FALSE())-VLOOKUP($A49,'Import OffPeak change'!$A$106:ID$202,233,FALSE())),0,(VLOOKUP($A49,'Import OffPeak'!$A$3:ID$99,233,FALSE())-VLOOKUP($A49,'Import OffPeak change'!$A$106:ID$202,233,FALSE())))</f>
        <v>0</v>
      </c>
      <c r="HZ49" s="193" t="n">
        <f aca="false">IF(ISERROR(VLOOKUP($A49,'Import OffPeak'!$A$3:IE$99,234,FALSE())-VLOOKUP($A49,'Import OffPeak change'!$A$106:IE$202,234,FALSE())),0,(VLOOKUP($A49,'Import OffPeak'!$A$3:IE$99,234,FALSE())-VLOOKUP($A49,'Import OffPeak change'!$A$106:IE$202,234,FALSE())))</f>
        <v>0</v>
      </c>
      <c r="IA49" s="193" t="n">
        <f aca="false">IF(ISERROR(VLOOKUP($A49,'Import OffPeak'!$A$3:IF$99,235,FALSE())-VLOOKUP($A49,'Import OffPeak change'!$A$106:IF$202,235,FALSE())),0,(VLOOKUP($A49,'Import OffPeak'!$A$3:IF$99,235,FALSE())-VLOOKUP($A49,'Import OffPeak change'!$A$106:IF$202,235,FALSE())))</f>
        <v>0</v>
      </c>
      <c r="IB49" s="193" t="n">
        <f aca="false">IF(ISERROR(VLOOKUP($A49,'Import OffPeak'!$A$3:IG$99,236,FALSE())-VLOOKUP($A49,'Import OffPeak change'!$A$106:IG$202,236,FALSE())),0,(VLOOKUP($A49,'Import OffPeak'!$A$3:IG$99,236,FALSE())-VLOOKUP($A49,'Import OffPeak change'!$A$106:IG$202,236,FALSE())))</f>
        <v>0</v>
      </c>
      <c r="IC49" s="193" t="n">
        <f aca="false">IF(ISERROR(VLOOKUP($A49,'Import OffPeak'!$A$3:IH$99,237,FALSE())-VLOOKUP($A49,'Import OffPeak change'!$A$106:IH$202,237,FALSE())),0,(VLOOKUP($A49,'Import OffPeak'!$A$3:IH$99,237,FALSE())-VLOOKUP($A49,'Import OffPeak change'!$A$106:IH$202,237,FALSE())))</f>
        <v>0</v>
      </c>
      <c r="ID49" s="193" t="n">
        <f aca="false">IF(ISERROR(VLOOKUP($A49,'Import OffPeak'!$A$3:II$99,238,FALSE())-VLOOKUP($A49,'Import OffPeak change'!$A$106:II$202,238,FALSE())),0,(VLOOKUP($A49,'Import OffPeak'!$A$3:II$99,238,FALSE())-VLOOKUP($A49,'Import OffPeak change'!$A$106:II$202,238,FALSE())))</f>
        <v>0</v>
      </c>
      <c r="IE49" s="193" t="n">
        <f aca="false">IF(ISERROR(VLOOKUP($A49,'Import OffPeak'!$A$3:IJ$99,239,FALSE())-VLOOKUP($A49,'Import OffPeak change'!$A$106:IJ$202,239,FALSE())),0,(VLOOKUP($A49,'Import OffPeak'!$A$3:IJ$99,239,FALSE())-VLOOKUP($A49,'Import OffPeak change'!$A$106:IJ$202,239,FALSE())))</f>
        <v>0</v>
      </c>
    </row>
    <row r="50" customFormat="false" ht="12.75" hidden="false" customHeight="false" outlineLevel="0" collapsed="false">
      <c r="A50" s="201" t="str">
        <f aca="false">IF('Import OffPeak'!A47=0,"",'Import OffPeak'!A47)</f>
        <v/>
      </c>
      <c r="B50" s="193"/>
      <c r="C50" s="193"/>
      <c r="D50" s="193"/>
      <c r="E50" s="193"/>
      <c r="F50" s="193"/>
      <c r="G50" s="193" t="n">
        <f aca="false">IF(ISERROR(VLOOKUP($A50,'Import OffPeak'!$A$3:L$99,7,FALSE())-VLOOKUP($A50,'Import OffPeak change'!$A$106:L$202,7,FALSE())),0,(VLOOKUP($A50,'Import OffPeak'!$A$3:L$99,7,FALSE())-VLOOKUP($A50,'Import OffPeak change'!$A$106:L$202,7,FALSE())))</f>
        <v>0</v>
      </c>
      <c r="H50" s="193" t="n">
        <f aca="false">IF(ISERROR(VLOOKUP($A50,'Import OffPeak'!$A$3:M$99,8,FALSE())-VLOOKUP($A50,'Import OffPeak change'!$A$106:M$202,8,FALSE())),0,(VLOOKUP($A50,'Import OffPeak'!$A$3:M$99,8,FALSE())-VLOOKUP($A50,'Import OffPeak change'!$A$106:M$202,8,FALSE())))</f>
        <v>0</v>
      </c>
      <c r="I50" s="193" t="n">
        <f aca="false">IF(ISERROR(VLOOKUP($A50,'Import OffPeak'!$A$3:N$99,9,FALSE())-VLOOKUP($A50,'Import OffPeak change'!$A$106:N$202,9,FALSE())),0,(VLOOKUP($A50,'Import OffPeak'!$A$3:N$99,9,FALSE())-VLOOKUP($A50,'Import OffPeak change'!$A$106:N$202,9,FALSE())))</f>
        <v>0</v>
      </c>
      <c r="J50" s="193" t="n">
        <f aca="false">IF(ISERROR(VLOOKUP($A50,'Import OffPeak'!$A$3:O$99,10,FALSE())-VLOOKUP($A50,'Import OffPeak change'!$A$106:O$202,10,FALSE())),0,(VLOOKUP($A50,'Import OffPeak'!$A$3:O$99,10,FALSE())-VLOOKUP($A50,'Import OffPeak change'!$A$106:O$202,10,FALSE())))</f>
        <v>0</v>
      </c>
      <c r="K50" s="193" t="n">
        <f aca="false">IF(ISERROR(VLOOKUP($A50,'Import OffPeak'!$A$3:P$99,11,FALSE())-VLOOKUP($A50,'Import OffPeak change'!$A$106:P$202,11,FALSE())),0,(VLOOKUP($A50,'Import OffPeak'!$A$3:P$99,11,FALSE())-VLOOKUP($A50,'Import OffPeak change'!$A$106:P$202,11,FALSE())))</f>
        <v>0</v>
      </c>
      <c r="L50" s="193" t="n">
        <f aca="false">IF(ISERROR(VLOOKUP($A50,'Import OffPeak'!$A$3:Q$99,12,FALSE())-VLOOKUP($A50,'Import OffPeak change'!$A$106:Q$202,12,FALSE())),0,(VLOOKUP($A50,'Import OffPeak'!$A$3:Q$99,12,FALSE())-VLOOKUP($A50,'Import OffPeak change'!$A$106:Q$202,12,FALSE())))</f>
        <v>0</v>
      </c>
      <c r="M50" s="193" t="n">
        <f aca="false">IF(ISERROR(VLOOKUP($A50,'Import OffPeak'!$A$3:R$99,13,FALSE())-VLOOKUP($A50,'Import OffPeak change'!$A$106:R$202,13,FALSE())),0,(VLOOKUP($A50,'Import OffPeak'!$A$3:R$99,13,FALSE())-VLOOKUP($A50,'Import OffPeak change'!$A$106:R$202,13,FALSE())))</f>
        <v>0</v>
      </c>
      <c r="N50" s="193" t="n">
        <f aca="false">IF(ISERROR(VLOOKUP($A50,'Import OffPeak'!$A$3:S$99,14,FALSE())-VLOOKUP($A50,'Import OffPeak change'!$A$106:S$202,14,FALSE())),0,(VLOOKUP($A50,'Import OffPeak'!$A$3:S$99,14,FALSE())-VLOOKUP($A50,'Import OffPeak change'!$A$106:S$202,14,FALSE())))</f>
        <v>0</v>
      </c>
      <c r="O50" s="193" t="n">
        <f aca="false">IF(ISERROR(VLOOKUP($A50,'Import OffPeak'!$A$3:T$99,15,FALSE())-VLOOKUP($A50,'Import OffPeak change'!$A$106:T$202,15,FALSE())),0,(VLOOKUP($A50,'Import OffPeak'!$A$3:T$99,15,FALSE())-VLOOKUP($A50,'Import OffPeak change'!$A$106:T$202,15,FALSE())))</f>
        <v>0</v>
      </c>
      <c r="P50" s="193" t="n">
        <f aca="false">IF(ISERROR(VLOOKUP($A50,'Import OffPeak'!$A$3:U$99,16,FALSE())-VLOOKUP($A50,'Import OffPeak change'!$A$106:U$202,16,FALSE())),0,(VLOOKUP($A50,'Import OffPeak'!$A$3:U$99,16,FALSE())-VLOOKUP($A50,'Import OffPeak change'!$A$106:U$202,16,FALSE())))</f>
        <v>0</v>
      </c>
      <c r="Q50" s="193" t="n">
        <f aca="false">IF(ISERROR(VLOOKUP($A50,'Import OffPeak'!$A$3:V$99,17,FALSE())-VLOOKUP($A50,'Import OffPeak change'!$A$106:V$202,17,FALSE())),0,(VLOOKUP($A50,'Import OffPeak'!$A$3:V$99,17,FALSE())-VLOOKUP($A50,'Import OffPeak change'!$A$106:V$202,17,FALSE())))</f>
        <v>0</v>
      </c>
      <c r="R50" s="193" t="n">
        <f aca="false">IF(ISERROR(VLOOKUP($A50,'Import OffPeak'!$A$3:W$99,18,FALSE())-VLOOKUP($A50,'Import OffPeak change'!$A$106:W$202,18,FALSE())),0,(VLOOKUP($A50,'Import OffPeak'!$A$3:W$99,18,FALSE())-VLOOKUP($A50,'Import OffPeak change'!$A$106:W$202,18,FALSE())))</f>
        <v>0</v>
      </c>
      <c r="S50" s="193" t="n">
        <f aca="false">IF(ISERROR(VLOOKUP($A50,'Import OffPeak'!$A$3:X$99,19,FALSE())-VLOOKUP($A50,'Import OffPeak change'!$A$106:X$202,19,FALSE())),0,(VLOOKUP($A50,'Import OffPeak'!$A$3:X$99,19,FALSE())-VLOOKUP($A50,'Import OffPeak change'!$A$106:X$202,19,FALSE())))</f>
        <v>0</v>
      </c>
      <c r="T50" s="193" t="n">
        <f aca="false">IF(ISERROR(VLOOKUP($A50,'Import OffPeak'!$A$3:Y$99,20,FALSE())-VLOOKUP($A50,'Import OffPeak change'!$A$106:Y$202,20,FALSE())),0,(VLOOKUP($A50,'Import OffPeak'!$A$3:Y$99,20,FALSE())-VLOOKUP($A50,'Import OffPeak change'!$A$106:Y$202,20,FALSE())))</f>
        <v>0</v>
      </c>
      <c r="U50" s="193" t="n">
        <f aca="false">IF(ISERROR(VLOOKUP($A50,'Import OffPeak'!$A$3:Z$99,21,FALSE())-VLOOKUP($A50,'Import OffPeak change'!$A$106:Z$202,21,FALSE())),0,(VLOOKUP($A50,'Import OffPeak'!$A$3:Z$99,21,FALSE())-VLOOKUP($A50,'Import OffPeak change'!$A$106:Z$202,21,FALSE())))</f>
        <v>0</v>
      </c>
      <c r="V50" s="193" t="n">
        <f aca="false">IF(ISERROR(VLOOKUP($A50,'Import OffPeak'!$A$3:AA$99,22,FALSE())-VLOOKUP($A50,'Import OffPeak change'!$A$106:AA$202,22,FALSE())),0,(VLOOKUP($A50,'Import OffPeak'!$A$3:AA$99,22,FALSE())-VLOOKUP($A50,'Import OffPeak change'!$A$106:AA$202,22,FALSE())))</f>
        <v>0</v>
      </c>
      <c r="W50" s="193" t="n">
        <f aca="false">IF(ISERROR(VLOOKUP($A50,'Import OffPeak'!$A$3:AB$99,23,FALSE())-VLOOKUP($A50,'Import OffPeak change'!$A$106:AB$202,23,FALSE())),0,(VLOOKUP($A50,'Import OffPeak'!$A$3:AB$99,23,FALSE())-VLOOKUP($A50,'Import OffPeak change'!$A$106:AB$202,23,FALSE())))</f>
        <v>0</v>
      </c>
      <c r="X50" s="193" t="n">
        <f aca="false">IF(ISERROR(VLOOKUP($A50,'Import OffPeak'!$A$3:AC$99,24,FALSE())-VLOOKUP($A50,'Import OffPeak change'!$A$106:AC$202,24,FALSE())),0,(VLOOKUP($A50,'Import OffPeak'!$A$3:AC$99,24,FALSE())-VLOOKUP($A50,'Import OffPeak change'!$A$106:AC$202,24,FALSE())))</f>
        <v>0</v>
      </c>
      <c r="Y50" s="193" t="n">
        <f aca="false">IF(ISERROR(VLOOKUP($A50,'Import OffPeak'!$A$3:AD$99,25,FALSE())-VLOOKUP($A50,'Import OffPeak change'!$A$106:AD$202,25,FALSE())),0,(VLOOKUP($A50,'Import OffPeak'!$A$3:AD$99,25,FALSE())-VLOOKUP($A50,'Import OffPeak change'!$A$106:AD$202,25,FALSE())))</f>
        <v>0</v>
      </c>
      <c r="Z50" s="193" t="n">
        <f aca="false">IF(ISERROR(VLOOKUP($A50,'Import OffPeak'!$A$3:AE$99,26,FALSE())-VLOOKUP($A50,'Import OffPeak change'!$A$106:AE$202,26,FALSE())),0,(VLOOKUP($A50,'Import OffPeak'!$A$3:AE$99,26,FALSE())-VLOOKUP($A50,'Import OffPeak change'!$A$106:AE$202,26,FALSE())))</f>
        <v>0</v>
      </c>
      <c r="AA50" s="193" t="n">
        <f aca="false">IF(ISERROR(VLOOKUP($A50,'Import OffPeak'!$A$3:AF$99,27,FALSE())-VLOOKUP($A50,'Import OffPeak change'!$A$106:AF$202,27,FALSE())),0,(VLOOKUP($A50,'Import OffPeak'!$A$3:AF$99,27,FALSE())-VLOOKUP($A50,'Import OffPeak change'!$A$106:AF$202,27,FALSE())))</f>
        <v>0</v>
      </c>
      <c r="AB50" s="193" t="n">
        <f aca="false">IF(ISERROR(VLOOKUP($A50,'Import OffPeak'!$A$3:AG$99,28,FALSE())-VLOOKUP($A50,'Import OffPeak change'!$A$106:AG$202,28,FALSE())),0,(VLOOKUP($A50,'Import OffPeak'!$A$3:AG$99,28,FALSE())-VLOOKUP($A50,'Import OffPeak change'!$A$106:AG$202,28,FALSE())))</f>
        <v>0</v>
      </c>
      <c r="AC50" s="193" t="n">
        <f aca="false">IF(ISERROR(VLOOKUP($A50,'Import OffPeak'!$A$3:AH$99,29,FALSE())-VLOOKUP($A50,'Import OffPeak change'!$A$106:AH$202,29,FALSE())),0,(VLOOKUP($A50,'Import OffPeak'!$A$3:AH$99,29,FALSE())-VLOOKUP($A50,'Import OffPeak change'!$A$106:AH$202,29,FALSE())))</f>
        <v>0</v>
      </c>
      <c r="AD50" s="193" t="n">
        <f aca="false">IF(ISERROR(VLOOKUP($A50,'Import OffPeak'!$A$3:AI$99,30,FALSE())-VLOOKUP($A50,'Import OffPeak change'!$A$106:AI$202,30,FALSE())),0,(VLOOKUP($A50,'Import OffPeak'!$A$3:AI$99,30,FALSE())-VLOOKUP($A50,'Import OffPeak change'!$A$106:AI$202,30,FALSE())))</f>
        <v>0</v>
      </c>
      <c r="AE50" s="193" t="n">
        <f aca="false">IF(ISERROR(VLOOKUP($A50,'Import OffPeak'!$A$3:AJ$99,31,FALSE())-VLOOKUP($A50,'Import OffPeak change'!$A$106:AJ$202,31,FALSE())),0,(VLOOKUP($A50,'Import OffPeak'!$A$3:AJ$99,31,FALSE())-VLOOKUP($A50,'Import OffPeak change'!$A$106:AJ$202,31,FALSE())))</f>
        <v>0</v>
      </c>
      <c r="AF50" s="193" t="n">
        <f aca="false">IF(ISERROR(VLOOKUP($A50,'Import OffPeak'!$A$3:AK$99,32,FALSE())-VLOOKUP($A50,'Import OffPeak change'!$A$106:AK$202,32,FALSE())),0,(VLOOKUP($A50,'Import OffPeak'!$A$3:AK$99,32,FALSE())-VLOOKUP($A50,'Import OffPeak change'!$A$106:AK$202,32,FALSE())))</f>
        <v>0</v>
      </c>
      <c r="AG50" s="193" t="n">
        <f aca="false">IF(ISERROR(VLOOKUP($A50,'Import OffPeak'!$A$3:AL$99,33,FALSE())-VLOOKUP($A50,'Import OffPeak change'!$A$106:AL$202,33,FALSE())),0,(VLOOKUP($A50,'Import OffPeak'!$A$3:AL$99,33,FALSE())-VLOOKUP($A50,'Import OffPeak change'!$A$106:AL$202,33,FALSE())))</f>
        <v>0</v>
      </c>
      <c r="AH50" s="193" t="n">
        <f aca="false">IF(ISERROR(VLOOKUP($A50,'Import OffPeak'!$A$3:AM$99,34,FALSE())-VLOOKUP($A50,'Import OffPeak change'!$A$106:AM$202,34,FALSE())),0,(VLOOKUP($A50,'Import OffPeak'!$A$3:AM$99,34,FALSE())-VLOOKUP($A50,'Import OffPeak change'!$A$106:AM$202,34,FALSE())))</f>
        <v>0</v>
      </c>
      <c r="AI50" s="193" t="n">
        <f aca="false">IF(ISERROR(VLOOKUP($A50,'Import OffPeak'!$A$3:AN$99,35,FALSE())-VLOOKUP($A50,'Import OffPeak change'!$A$106:AN$202,35,FALSE())),0,(VLOOKUP($A50,'Import OffPeak'!$A$3:AN$99,35,FALSE())-VLOOKUP($A50,'Import OffPeak change'!$A$106:AN$202,35,FALSE())))</f>
        <v>0</v>
      </c>
      <c r="AJ50" s="193" t="n">
        <f aca="false">IF(ISERROR(VLOOKUP($A50,'Import OffPeak'!$A$3:AO$99,36,FALSE())-VLOOKUP($A50,'Import OffPeak change'!$A$106:AO$202,36,FALSE())),0,(VLOOKUP($A50,'Import OffPeak'!$A$3:AO$99,36,FALSE())-VLOOKUP($A50,'Import OffPeak change'!$A$106:AO$202,36,FALSE())))</f>
        <v>0</v>
      </c>
      <c r="AK50" s="193" t="n">
        <f aca="false">IF(ISERROR(VLOOKUP($A50,'Import OffPeak'!$A$3:AP$99,37,FALSE())-VLOOKUP($A50,'Import OffPeak change'!$A$106:AP$202,37,FALSE())),0,(VLOOKUP($A50,'Import OffPeak'!$A$3:AP$99,37,FALSE())-VLOOKUP($A50,'Import OffPeak change'!$A$106:AP$202,37,FALSE())))</f>
        <v>0</v>
      </c>
      <c r="AL50" s="193" t="n">
        <f aca="false">IF(ISERROR(VLOOKUP($A50,'Import OffPeak'!$A$3:AQ$99,38,FALSE())-VLOOKUP($A50,'Import OffPeak change'!$A$106:AQ$202,38,FALSE())),0,(VLOOKUP($A50,'Import OffPeak'!$A$3:AQ$99,38,FALSE())-VLOOKUP($A50,'Import OffPeak change'!$A$106:AQ$202,38,FALSE())))</f>
        <v>0</v>
      </c>
      <c r="AM50" s="193" t="n">
        <f aca="false">IF(ISERROR(VLOOKUP($A50,'Import OffPeak'!$A$3:AR$99,39,FALSE())-VLOOKUP($A50,'Import OffPeak change'!$A$106:AR$202,39,FALSE())),0,(VLOOKUP($A50,'Import OffPeak'!$A$3:AR$99,39,FALSE())-VLOOKUP($A50,'Import OffPeak change'!$A$106:AR$202,39,FALSE())))</f>
        <v>0</v>
      </c>
      <c r="AN50" s="193" t="n">
        <f aca="false">IF(ISERROR(VLOOKUP($A50,'Import OffPeak'!$A$3:AS$99,40,FALSE())-VLOOKUP($A50,'Import OffPeak change'!$A$106:AS$202,40,FALSE())),0,(VLOOKUP($A50,'Import OffPeak'!$A$3:AS$99,40,FALSE())-VLOOKUP($A50,'Import OffPeak change'!$A$106:AS$202,40,FALSE())))</f>
        <v>0</v>
      </c>
      <c r="AO50" s="193" t="n">
        <f aca="false">IF(ISERROR(VLOOKUP($A50,'Import OffPeak'!$A$3:AT$99,41,FALSE())-VLOOKUP($A50,'Import OffPeak change'!$A$106:AT$202,41,FALSE())),0,(VLOOKUP($A50,'Import OffPeak'!$A$3:AT$99,41,FALSE())-VLOOKUP($A50,'Import OffPeak change'!$A$106:AT$202,41,FALSE())))</f>
        <v>0</v>
      </c>
      <c r="AP50" s="193" t="n">
        <f aca="false">IF(ISERROR(VLOOKUP($A50,'Import OffPeak'!$A$3:AU$99,42,FALSE())-VLOOKUP($A50,'Import OffPeak change'!$A$106:AU$202,42,FALSE())),0,(VLOOKUP($A50,'Import OffPeak'!$A$3:AU$99,42,FALSE())-VLOOKUP($A50,'Import OffPeak change'!$A$106:AU$202,42,FALSE())))</f>
        <v>0</v>
      </c>
      <c r="AQ50" s="193" t="n">
        <f aca="false">IF(ISERROR(VLOOKUP($A50,'Import OffPeak'!$A$3:AV$99,43,FALSE())-VLOOKUP($A50,'Import OffPeak change'!$A$106:AV$202,43,FALSE())),0,(VLOOKUP($A50,'Import OffPeak'!$A$3:AV$99,43,FALSE())-VLOOKUP($A50,'Import OffPeak change'!$A$106:AV$202,43,FALSE())))</f>
        <v>0</v>
      </c>
      <c r="AR50" s="193" t="n">
        <f aca="false">IF(ISERROR(VLOOKUP($A50,'Import OffPeak'!$A$3:AW$99,44,FALSE())-VLOOKUP($A50,'Import OffPeak change'!$A$106:AW$202,44,FALSE())),0,(VLOOKUP($A50,'Import OffPeak'!$A$3:AW$99,44,FALSE())-VLOOKUP($A50,'Import OffPeak change'!$A$106:AW$202,44,FALSE())))</f>
        <v>0</v>
      </c>
      <c r="AS50" s="193" t="n">
        <f aca="false">IF(ISERROR(VLOOKUP($A50,'Import OffPeak'!$A$3:AX$99,45,FALSE())-VLOOKUP($A50,'Import OffPeak change'!$A$106:AX$202,45,FALSE())),0,(VLOOKUP($A50,'Import OffPeak'!$A$3:AX$99,45,FALSE())-VLOOKUP($A50,'Import OffPeak change'!$A$106:AX$202,45,FALSE())))</f>
        <v>0</v>
      </c>
      <c r="AT50" s="193" t="n">
        <f aca="false">IF(ISERROR(VLOOKUP($A50,'Import OffPeak'!$A$3:AY$99,46,FALSE())-VLOOKUP($A50,'Import OffPeak change'!$A$106:AY$202,46,FALSE())),0,(VLOOKUP($A50,'Import OffPeak'!$A$3:AY$99,46,FALSE())-VLOOKUP($A50,'Import OffPeak change'!$A$106:AY$202,46,FALSE())))</f>
        <v>0</v>
      </c>
      <c r="AU50" s="193" t="n">
        <f aca="false">IF(ISERROR(VLOOKUP($A50,'Import OffPeak'!$A$3:AZ$99,47,FALSE())-VLOOKUP($A50,'Import OffPeak change'!$A$106:AZ$202,47,FALSE())),0,(VLOOKUP($A50,'Import OffPeak'!$A$3:AZ$99,47,FALSE())-VLOOKUP($A50,'Import OffPeak change'!$A$106:AZ$202,47,FALSE())))</f>
        <v>0</v>
      </c>
      <c r="AV50" s="193" t="n">
        <f aca="false">IF(ISERROR(VLOOKUP($A50,'Import OffPeak'!$A$3:BA$99,48,FALSE())-VLOOKUP($A50,'Import OffPeak change'!$A$106:BA$202,48,FALSE())),0,(VLOOKUP($A50,'Import OffPeak'!$A$3:BA$99,48,FALSE())-VLOOKUP($A50,'Import OffPeak change'!$A$106:BA$202,48,FALSE())))</f>
        <v>0</v>
      </c>
      <c r="AW50" s="193" t="n">
        <f aca="false">IF(ISERROR(VLOOKUP($A50,'Import OffPeak'!$A$3:BB$99,49,FALSE())-VLOOKUP($A50,'Import OffPeak change'!$A$106:BB$202,49,FALSE())),0,(VLOOKUP($A50,'Import OffPeak'!$A$3:BB$99,49,FALSE())-VLOOKUP($A50,'Import OffPeak change'!$A$106:BB$202,49,FALSE())))</f>
        <v>0</v>
      </c>
      <c r="AX50" s="193" t="n">
        <f aca="false">IF(ISERROR(VLOOKUP($A50,'Import OffPeak'!$A$3:BC$99,50,FALSE())-VLOOKUP($A50,'Import OffPeak change'!$A$106:BC$202,50,FALSE())),0,(VLOOKUP($A50,'Import OffPeak'!$A$3:BC$99,50,FALSE())-VLOOKUP($A50,'Import OffPeak change'!$A$106:BC$202,50,FALSE())))</f>
        <v>0</v>
      </c>
      <c r="AY50" s="193" t="n">
        <f aca="false">IF(ISERROR(VLOOKUP($A50,'Import OffPeak'!$A$3:BD$99,51,FALSE())-VLOOKUP($A50,'Import OffPeak change'!$A$106:BD$202,51,FALSE())),0,(VLOOKUP($A50,'Import OffPeak'!$A$3:BD$99,51,FALSE())-VLOOKUP($A50,'Import OffPeak change'!$A$106:BD$202,51,FALSE())))</f>
        <v>0</v>
      </c>
      <c r="AZ50" s="193" t="n">
        <f aca="false">IF(ISERROR(VLOOKUP($A50,'Import OffPeak'!$A$3:BE$99,52,FALSE())-VLOOKUP($A50,'Import OffPeak change'!$A$106:BE$202,52,FALSE())),0,(VLOOKUP($A50,'Import OffPeak'!$A$3:BE$99,52,FALSE())-VLOOKUP($A50,'Import OffPeak change'!$A$106:BE$202,52,FALSE())))</f>
        <v>0</v>
      </c>
      <c r="BA50" s="193" t="n">
        <f aca="false">IF(ISERROR(VLOOKUP($A50,'Import OffPeak'!$A$3:BF$99,53,FALSE())-VLOOKUP($A50,'Import OffPeak change'!$A$106:BF$202,53,FALSE())),0,(VLOOKUP($A50,'Import OffPeak'!$A$3:BF$99,53,FALSE())-VLOOKUP($A50,'Import OffPeak change'!$A$106:BF$202,53,FALSE())))</f>
        <v>0</v>
      </c>
      <c r="BB50" s="193" t="n">
        <f aca="false">IF(ISERROR(VLOOKUP($A50,'Import OffPeak'!$A$3:BG$99,54,FALSE())-VLOOKUP($A50,'Import OffPeak change'!$A$106:BG$202,54,FALSE())),0,(VLOOKUP($A50,'Import OffPeak'!$A$3:BG$99,54,FALSE())-VLOOKUP($A50,'Import OffPeak change'!$A$106:BG$202,54,FALSE())))</f>
        <v>0</v>
      </c>
      <c r="BC50" s="193" t="n">
        <f aca="false">IF(ISERROR(VLOOKUP($A50,'Import OffPeak'!$A$3:BH$99,55,FALSE())-VLOOKUP($A50,'Import OffPeak change'!$A$106:BH$202,55,FALSE())),0,(VLOOKUP($A50,'Import OffPeak'!$A$3:BH$99,55,FALSE())-VLOOKUP($A50,'Import OffPeak change'!$A$106:BH$202,55,FALSE())))</f>
        <v>0</v>
      </c>
      <c r="BD50" s="193" t="n">
        <f aca="false">IF(ISERROR(VLOOKUP($A50,'Import OffPeak'!$A$3:BI$99,56,FALSE())-VLOOKUP($A50,'Import OffPeak change'!$A$106:BI$202,56,FALSE())),0,(VLOOKUP($A50,'Import OffPeak'!$A$3:BI$99,56,FALSE())-VLOOKUP($A50,'Import OffPeak change'!$A$106:BI$202,56,FALSE())))</f>
        <v>0</v>
      </c>
      <c r="BE50" s="193" t="n">
        <f aca="false">IF(ISERROR(VLOOKUP($A50,'Import OffPeak'!$A$3:BJ$99,57,FALSE())-VLOOKUP($A50,'Import OffPeak change'!$A$106:BJ$202,57,FALSE())),0,(VLOOKUP($A50,'Import OffPeak'!$A$3:BJ$99,57,FALSE())-VLOOKUP($A50,'Import OffPeak change'!$A$106:BJ$202,57,FALSE())))</f>
        <v>0</v>
      </c>
      <c r="BF50" s="193" t="n">
        <f aca="false">IF(ISERROR(VLOOKUP($A50,'Import OffPeak'!$A$3:BK$99,58,FALSE())-VLOOKUP($A50,'Import OffPeak change'!$A$106:BK$202,58,FALSE())),0,(VLOOKUP($A50,'Import OffPeak'!$A$3:BK$99,58,FALSE())-VLOOKUP($A50,'Import OffPeak change'!$A$106:BK$202,58,FALSE())))</f>
        <v>0</v>
      </c>
      <c r="BG50" s="193" t="n">
        <f aca="false">IF(ISERROR(VLOOKUP($A50,'Import OffPeak'!$A$3:BL$99,59,FALSE())-VLOOKUP($A50,'Import OffPeak change'!$A$106:BL$202,59,FALSE())),0,(VLOOKUP($A50,'Import OffPeak'!$A$3:BL$99,59,FALSE())-VLOOKUP($A50,'Import OffPeak change'!$A$106:BL$202,59,FALSE())))</f>
        <v>0</v>
      </c>
      <c r="BH50" s="193" t="n">
        <f aca="false">IF(ISERROR(VLOOKUP($A50,'Import OffPeak'!$A$3:BM$99,60,FALSE())-VLOOKUP($A50,'Import OffPeak change'!$A$106:BM$202,60,FALSE())),0,(VLOOKUP($A50,'Import OffPeak'!$A$3:BM$99,60,FALSE())-VLOOKUP($A50,'Import OffPeak change'!$A$106:BM$202,60,FALSE())))</f>
        <v>0</v>
      </c>
      <c r="BI50" s="193" t="n">
        <f aca="false">IF(ISERROR(VLOOKUP($A50,'Import OffPeak'!$A$3:BN$99,61,FALSE())-VLOOKUP($A50,'Import OffPeak change'!$A$106:BN$202,61,FALSE())),0,(VLOOKUP($A50,'Import OffPeak'!$A$3:BN$99,61,FALSE())-VLOOKUP($A50,'Import OffPeak change'!$A$106:BN$202,61,FALSE())))</f>
        <v>0</v>
      </c>
      <c r="BJ50" s="193" t="n">
        <f aca="false">IF(ISERROR(VLOOKUP($A50,'Import OffPeak'!$A$3:BO$99,62,FALSE())-VLOOKUP($A50,'Import OffPeak change'!$A$106:BO$202,62,FALSE())),0,(VLOOKUP($A50,'Import OffPeak'!$A$3:BO$99,62,FALSE())-VLOOKUP($A50,'Import OffPeak change'!$A$106:BO$202,62,FALSE())))</f>
        <v>0</v>
      </c>
      <c r="BK50" s="193" t="n">
        <f aca="false">IF(ISERROR(VLOOKUP($A50,'Import OffPeak'!$A$3:BP$99,63,FALSE())-VLOOKUP($A50,'Import OffPeak change'!$A$106:BP$202,63,FALSE())),0,(VLOOKUP($A50,'Import OffPeak'!$A$3:BP$99,63,FALSE())-VLOOKUP($A50,'Import OffPeak change'!$A$106:BP$202,63,FALSE())))</f>
        <v>0</v>
      </c>
      <c r="BL50" s="193" t="n">
        <f aca="false">IF(ISERROR(VLOOKUP($A50,'Import OffPeak'!$A$3:BQ$99,64,FALSE())-VLOOKUP($A50,'Import OffPeak change'!$A$106:BQ$202,64,FALSE())),0,(VLOOKUP($A50,'Import OffPeak'!$A$3:BQ$99,64,FALSE())-VLOOKUP($A50,'Import OffPeak change'!$A$106:BQ$202,64,FALSE())))</f>
        <v>0</v>
      </c>
      <c r="BM50" s="193" t="n">
        <f aca="false">IF(ISERROR(VLOOKUP($A50,'Import OffPeak'!$A$3:BR$99,65,FALSE())-VLOOKUP($A50,'Import OffPeak change'!$A$106:BR$202,65,FALSE())),0,(VLOOKUP($A50,'Import OffPeak'!$A$3:BR$99,65,FALSE())-VLOOKUP($A50,'Import OffPeak change'!$A$106:BR$202,65,FALSE())))</f>
        <v>0</v>
      </c>
      <c r="BN50" s="193" t="n">
        <f aca="false">IF(ISERROR(VLOOKUP($A50,'Import OffPeak'!$A$3:BS$99,66,FALSE())-VLOOKUP($A50,'Import OffPeak change'!$A$106:BS$202,66,FALSE())),0,(VLOOKUP($A50,'Import OffPeak'!$A$3:BS$99,66,FALSE())-VLOOKUP($A50,'Import OffPeak change'!$A$106:BS$202,66,FALSE())))</f>
        <v>0</v>
      </c>
      <c r="BO50" s="193" t="n">
        <f aca="false">IF(ISERROR(VLOOKUP($A50,'Import OffPeak'!$A$3:BT$99,67,FALSE())-VLOOKUP($A50,'Import OffPeak change'!$A$106:BT$202,67,FALSE())),0,(VLOOKUP($A50,'Import OffPeak'!$A$3:BT$99,67,FALSE())-VLOOKUP($A50,'Import OffPeak change'!$A$106:BT$202,67,FALSE())))</f>
        <v>0</v>
      </c>
      <c r="BP50" s="193" t="n">
        <f aca="false">IF(ISERROR(VLOOKUP($A50,'Import OffPeak'!$A$3:BU$99,68,FALSE())-VLOOKUP($A50,'Import OffPeak change'!$A$106:BU$202,68,FALSE())),0,(VLOOKUP($A50,'Import OffPeak'!$A$3:BU$99,68,FALSE())-VLOOKUP($A50,'Import OffPeak change'!$A$106:BU$202,68,FALSE())))</f>
        <v>0</v>
      </c>
      <c r="BQ50" s="193" t="n">
        <f aca="false">IF(ISERROR(VLOOKUP($A50,'Import OffPeak'!$A$3:BV$99,69,FALSE())-VLOOKUP($A50,'Import OffPeak change'!$A$106:BV$202,69,FALSE())),0,(VLOOKUP($A50,'Import OffPeak'!$A$3:BV$99,69,FALSE())-VLOOKUP($A50,'Import OffPeak change'!$A$106:BV$202,69,FALSE())))</f>
        <v>0</v>
      </c>
      <c r="BR50" s="193" t="n">
        <f aca="false">IF(ISERROR(VLOOKUP($A50,'Import OffPeak'!$A$3:BW$99,70,FALSE())-VLOOKUP($A50,'Import OffPeak change'!$A$106:BW$202,70,FALSE())),0,(VLOOKUP($A50,'Import OffPeak'!$A$3:BW$99,70,FALSE())-VLOOKUP($A50,'Import OffPeak change'!$A$106:BW$202,70,FALSE())))</f>
        <v>0</v>
      </c>
      <c r="BS50" s="193" t="n">
        <f aca="false">IF(ISERROR(VLOOKUP($A50,'Import OffPeak'!$A$3:BX$99,71,FALSE())-VLOOKUP($A50,'Import OffPeak change'!$A$106:BX$202,71,FALSE())),0,(VLOOKUP($A50,'Import OffPeak'!$A$3:BX$99,71,FALSE())-VLOOKUP($A50,'Import OffPeak change'!$A$106:BX$202,71,FALSE())))</f>
        <v>0</v>
      </c>
      <c r="BT50" s="193" t="n">
        <f aca="false">IF(ISERROR(VLOOKUP($A50,'Import OffPeak'!$A$3:BY$99,72,FALSE())-VLOOKUP($A50,'Import OffPeak change'!$A$106:BY$202,72,FALSE())),0,(VLOOKUP($A50,'Import OffPeak'!$A$3:BY$99,72,FALSE())-VLOOKUP($A50,'Import OffPeak change'!$A$106:BY$202,72,FALSE())))</f>
        <v>0</v>
      </c>
      <c r="BU50" s="193" t="n">
        <f aca="false">IF(ISERROR(VLOOKUP($A50,'Import OffPeak'!$A$3:BZ$99,73,FALSE())-VLOOKUP($A50,'Import OffPeak change'!$A$106:BZ$202,73,FALSE())),0,(VLOOKUP($A50,'Import OffPeak'!$A$3:BZ$99,73,FALSE())-VLOOKUP($A50,'Import OffPeak change'!$A$106:BZ$202,73,FALSE())))</f>
        <v>0</v>
      </c>
      <c r="BV50" s="193" t="n">
        <f aca="false">IF(ISERROR(VLOOKUP($A50,'Import OffPeak'!$A$3:CA$99,74,FALSE())-VLOOKUP($A50,'Import OffPeak change'!$A$106:CA$202,74,FALSE())),0,(VLOOKUP($A50,'Import OffPeak'!$A$3:CA$99,74,FALSE())-VLOOKUP($A50,'Import OffPeak change'!$A$106:CA$202,74,FALSE())))</f>
        <v>0</v>
      </c>
      <c r="BW50" s="193" t="n">
        <f aca="false">IF(ISERROR(VLOOKUP($A50,'Import OffPeak'!$A$3:CB$99,75,FALSE())-VLOOKUP($A50,'Import OffPeak change'!$A$106:CB$202,75,FALSE())),0,(VLOOKUP($A50,'Import OffPeak'!$A$3:CB$99,75,FALSE())-VLOOKUP($A50,'Import OffPeak change'!$A$106:CB$202,75,FALSE())))</f>
        <v>0</v>
      </c>
      <c r="BX50" s="193" t="n">
        <f aca="false">IF(ISERROR(VLOOKUP($A50,'Import OffPeak'!$A$3:CC$99,76,FALSE())-VLOOKUP($A50,'Import OffPeak change'!$A$106:CC$202,76,FALSE())),0,(VLOOKUP($A50,'Import OffPeak'!$A$3:CC$99,76,FALSE())-VLOOKUP($A50,'Import OffPeak change'!$A$106:CC$202,76,FALSE())))</f>
        <v>0</v>
      </c>
      <c r="BY50" s="193" t="n">
        <f aca="false">IF(ISERROR(VLOOKUP($A50,'Import OffPeak'!$A$3:CD$99,77,FALSE())-VLOOKUP($A50,'Import OffPeak change'!$A$106:CD$202,77,FALSE())),0,(VLOOKUP($A50,'Import OffPeak'!$A$3:CD$99,77,FALSE())-VLOOKUP($A50,'Import OffPeak change'!$A$106:CD$202,77,FALSE())))</f>
        <v>0</v>
      </c>
      <c r="BZ50" s="193" t="n">
        <f aca="false">IF(ISERROR(VLOOKUP($A50,'Import OffPeak'!$A$3:CE$99,78,FALSE())-VLOOKUP($A50,'Import OffPeak change'!$A$106:CE$202,78,FALSE())),0,(VLOOKUP($A50,'Import OffPeak'!$A$3:CE$99,78,FALSE())-VLOOKUP($A50,'Import OffPeak change'!$A$106:CE$202,78,FALSE())))</f>
        <v>0</v>
      </c>
      <c r="CA50" s="193" t="n">
        <f aca="false">IF(ISERROR(VLOOKUP($A50,'Import OffPeak'!$A$3:CF$99,79,FALSE())-VLOOKUP($A50,'Import OffPeak change'!$A$106:CF$202,79,FALSE())),0,(VLOOKUP($A50,'Import OffPeak'!$A$3:CF$99,79,FALSE())-VLOOKUP($A50,'Import OffPeak change'!$A$106:CF$202,79,FALSE())))</f>
        <v>0</v>
      </c>
      <c r="CB50" s="193" t="n">
        <f aca="false">IF(ISERROR(VLOOKUP($A50,'Import OffPeak'!$A$3:CG$99,80,FALSE())-VLOOKUP($A50,'Import OffPeak change'!$A$106:CG$202,80,FALSE())),0,(VLOOKUP($A50,'Import OffPeak'!$A$3:CG$99,80,FALSE())-VLOOKUP($A50,'Import OffPeak change'!$A$106:CG$202,80,FALSE())))</f>
        <v>0</v>
      </c>
      <c r="CC50" s="193" t="n">
        <f aca="false">IF(ISERROR(VLOOKUP($A50,'Import OffPeak'!$A$3:CH$99,81,FALSE())-VLOOKUP($A50,'Import OffPeak change'!$A$106:CH$202,81,FALSE())),0,(VLOOKUP($A50,'Import OffPeak'!$A$3:CH$99,81,FALSE())-VLOOKUP($A50,'Import OffPeak change'!$A$106:CH$202,81,FALSE())))</f>
        <v>0</v>
      </c>
      <c r="CD50" s="193" t="n">
        <f aca="false">IF(ISERROR(VLOOKUP($A50,'Import OffPeak'!$A$3:CI$99,82,FALSE())-VLOOKUP($A50,'Import OffPeak change'!$A$106:CI$202,82,FALSE())),0,(VLOOKUP($A50,'Import OffPeak'!$A$3:CI$99,82,FALSE())-VLOOKUP($A50,'Import OffPeak change'!$A$106:CI$202,82,FALSE())))</f>
        <v>0</v>
      </c>
      <c r="CE50" s="193" t="n">
        <f aca="false">IF(ISERROR(VLOOKUP($A50,'Import OffPeak'!$A$3:CJ$99,83,FALSE())-VLOOKUP($A50,'Import OffPeak change'!$A$106:CJ$202,83,FALSE())),0,(VLOOKUP($A50,'Import OffPeak'!$A$3:CJ$99,83,FALSE())-VLOOKUP($A50,'Import OffPeak change'!$A$106:CJ$202,83,FALSE())))</f>
        <v>0</v>
      </c>
      <c r="CF50" s="193" t="n">
        <f aca="false">IF(ISERROR(VLOOKUP($A50,'Import OffPeak'!$A$3:CK$99,84,FALSE())-VLOOKUP($A50,'Import OffPeak change'!$A$106:CK$202,84,FALSE())),0,(VLOOKUP($A50,'Import OffPeak'!$A$3:CK$99,84,FALSE())-VLOOKUP($A50,'Import OffPeak change'!$A$106:CK$202,84,FALSE())))</f>
        <v>0</v>
      </c>
      <c r="CG50" s="193" t="n">
        <f aca="false">IF(ISERROR(VLOOKUP($A50,'Import OffPeak'!$A$3:CL$99,85,FALSE())-VLOOKUP($A50,'Import OffPeak change'!$A$106:CL$202,85,FALSE())),0,(VLOOKUP($A50,'Import OffPeak'!$A$3:CL$99,85,FALSE())-VLOOKUP($A50,'Import OffPeak change'!$A$106:CL$202,85,FALSE())))</f>
        <v>0</v>
      </c>
      <c r="CH50" s="193" t="n">
        <f aca="false">IF(ISERROR(VLOOKUP($A50,'Import OffPeak'!$A$3:CM$99,86,FALSE())-VLOOKUP($A50,'Import OffPeak change'!$A$106:CM$202,86,FALSE())),0,(VLOOKUP($A50,'Import OffPeak'!$A$3:CM$99,86,FALSE())-VLOOKUP($A50,'Import OffPeak change'!$A$106:CM$202,86,FALSE())))</f>
        <v>0</v>
      </c>
      <c r="CI50" s="193" t="n">
        <f aca="false">IF(ISERROR(VLOOKUP($A50,'Import OffPeak'!$A$3:CN$99,87,FALSE())-VLOOKUP($A50,'Import OffPeak change'!$A$106:CN$202,87,FALSE())),0,(VLOOKUP($A50,'Import OffPeak'!$A$3:CN$99,87,FALSE())-VLOOKUP($A50,'Import OffPeak change'!$A$106:CN$202,87,FALSE())))</f>
        <v>0</v>
      </c>
      <c r="CJ50" s="193" t="n">
        <f aca="false">IF(ISERROR(VLOOKUP($A50,'Import OffPeak'!$A$3:CO$99,88,FALSE())-VLOOKUP($A50,'Import OffPeak change'!$A$106:CO$202,88,FALSE())),0,(VLOOKUP($A50,'Import OffPeak'!$A$3:CO$99,88,FALSE())-VLOOKUP($A50,'Import OffPeak change'!$A$106:CO$202,88,FALSE())))</f>
        <v>0</v>
      </c>
      <c r="CK50" s="193" t="n">
        <f aca="false">IF(ISERROR(VLOOKUP($A50,'Import OffPeak'!$A$3:CP$99,89,FALSE())-VLOOKUP($A50,'Import OffPeak change'!$A$106:CP$202,89,FALSE())),0,(VLOOKUP($A50,'Import OffPeak'!$A$3:CP$99,89,FALSE())-VLOOKUP($A50,'Import OffPeak change'!$A$106:CP$202,89,FALSE())))</f>
        <v>0</v>
      </c>
      <c r="CL50" s="193" t="n">
        <f aca="false">IF(ISERROR(VLOOKUP($A50,'Import OffPeak'!$A$3:CQ$99,90,FALSE())-VLOOKUP($A50,'Import OffPeak change'!$A$106:CQ$202,90,FALSE())),0,(VLOOKUP($A50,'Import OffPeak'!$A$3:CQ$99,90,FALSE())-VLOOKUP($A50,'Import OffPeak change'!$A$106:CQ$202,90,FALSE())))</f>
        <v>0</v>
      </c>
      <c r="CM50" s="193" t="n">
        <f aca="false">IF(ISERROR(VLOOKUP($A50,'Import OffPeak'!$A$3:CR$99,91,FALSE())-VLOOKUP($A50,'Import OffPeak change'!$A$106:CR$202,91,FALSE())),0,(VLOOKUP($A50,'Import OffPeak'!$A$3:CR$99,91,FALSE())-VLOOKUP($A50,'Import OffPeak change'!$A$106:CR$202,91,FALSE())))</f>
        <v>0</v>
      </c>
      <c r="CN50" s="193" t="n">
        <f aca="false">IF(ISERROR(VLOOKUP($A50,'Import OffPeak'!$A$3:CS$99,92,FALSE())-VLOOKUP($A50,'Import OffPeak change'!$A$106:CS$202,92,FALSE())),0,(VLOOKUP($A50,'Import OffPeak'!$A$3:CS$99,92,FALSE())-VLOOKUP($A50,'Import OffPeak change'!$A$106:CS$202,92,FALSE())))</f>
        <v>0</v>
      </c>
      <c r="CO50" s="193" t="n">
        <f aca="false">IF(ISERROR(VLOOKUP($A50,'Import OffPeak'!$A$3:CT$99,93,FALSE())-VLOOKUP($A50,'Import OffPeak change'!$A$106:CT$202,93,FALSE())),0,(VLOOKUP($A50,'Import OffPeak'!$A$3:CT$99,93,FALSE())-VLOOKUP($A50,'Import OffPeak change'!$A$106:CT$202,93,FALSE())))</f>
        <v>0</v>
      </c>
      <c r="CP50" s="193" t="n">
        <f aca="false">IF(ISERROR(VLOOKUP($A50,'Import OffPeak'!$A$3:CU$99,94,FALSE())-VLOOKUP($A50,'Import OffPeak change'!$A$106:CU$202,94,FALSE())),0,(VLOOKUP($A50,'Import OffPeak'!$A$3:CU$99,94,FALSE())-VLOOKUP($A50,'Import OffPeak change'!$A$106:CU$202,94,FALSE())))</f>
        <v>0</v>
      </c>
      <c r="CQ50" s="193" t="n">
        <f aca="false">IF(ISERROR(VLOOKUP($A50,'Import OffPeak'!$A$3:CV$99,95,FALSE())-VLOOKUP($A50,'Import OffPeak change'!$A$106:CV$202,95,FALSE())),0,(VLOOKUP($A50,'Import OffPeak'!$A$3:CV$99,95,FALSE())-VLOOKUP($A50,'Import OffPeak change'!$A$106:CV$202,95,FALSE())))</f>
        <v>0</v>
      </c>
      <c r="CR50" s="193" t="n">
        <f aca="false">IF(ISERROR(VLOOKUP($A50,'Import OffPeak'!$A$3:CW$99,96,FALSE())-VLOOKUP($A50,'Import OffPeak change'!$A$106:CW$202,96,FALSE())),0,(VLOOKUP($A50,'Import OffPeak'!$A$3:CW$99,96,FALSE())-VLOOKUP($A50,'Import OffPeak change'!$A$106:CW$202,96,FALSE())))</f>
        <v>0</v>
      </c>
      <c r="CS50" s="193" t="n">
        <f aca="false">IF(ISERROR(VLOOKUP($A50,'Import OffPeak'!$A$3:CX$99,97,FALSE())-VLOOKUP($A50,'Import OffPeak change'!$A$106:CX$202,97,FALSE())),0,(VLOOKUP($A50,'Import OffPeak'!$A$3:CX$99,97,FALSE())-VLOOKUP($A50,'Import OffPeak change'!$A$106:CX$202,97,FALSE())))</f>
        <v>0</v>
      </c>
      <c r="CT50" s="193" t="n">
        <f aca="false">IF(ISERROR(VLOOKUP($A50,'Import OffPeak'!$A$3:CY$99,98,FALSE())-VLOOKUP($A50,'Import OffPeak change'!$A$106:CY$202,98,FALSE())),0,(VLOOKUP($A50,'Import OffPeak'!$A$3:CY$99,98,FALSE())-VLOOKUP($A50,'Import OffPeak change'!$A$106:CY$202,98,FALSE())))</f>
        <v>0</v>
      </c>
      <c r="CU50" s="193" t="n">
        <f aca="false">IF(ISERROR(VLOOKUP($A50,'Import OffPeak'!$A$3:CZ$99,99,FALSE())-VLOOKUP($A50,'Import OffPeak change'!$A$106:CZ$202,99,FALSE())),0,(VLOOKUP($A50,'Import OffPeak'!$A$3:CZ$99,99,FALSE())-VLOOKUP($A50,'Import OffPeak change'!$A$106:CZ$202,99,FALSE())))</f>
        <v>0</v>
      </c>
      <c r="CV50" s="193" t="n">
        <f aca="false">IF(ISERROR(VLOOKUP($A50,'Import OffPeak'!$A$3:DA$99,100,FALSE())-VLOOKUP($A50,'Import OffPeak change'!$A$106:DA$202,100,FALSE())),0,(VLOOKUP($A50,'Import OffPeak'!$A$3:DA$99,100,FALSE())-VLOOKUP($A50,'Import OffPeak change'!$A$106:DA$202,100,FALSE())))</f>
        <v>0</v>
      </c>
      <c r="CW50" s="193" t="n">
        <f aca="false">IF(ISERROR(VLOOKUP($A50,'Import OffPeak'!$A$3:DB$99,101,FALSE())-VLOOKUP($A50,'Import OffPeak change'!$A$106:DB$202,101,FALSE())),0,(VLOOKUP($A50,'Import OffPeak'!$A$3:DB$99,101,FALSE())-VLOOKUP($A50,'Import OffPeak change'!$A$106:DB$202,101,FALSE())))</f>
        <v>0</v>
      </c>
      <c r="CX50" s="193" t="n">
        <f aca="false">IF(ISERROR(VLOOKUP($A50,'Import OffPeak'!$A$3:DC$99,102,FALSE())-VLOOKUP($A50,'Import OffPeak change'!$A$106:DC$202,102,FALSE())),0,(VLOOKUP($A50,'Import OffPeak'!$A$3:DC$99,102,FALSE())-VLOOKUP($A50,'Import OffPeak change'!$A$106:DC$202,102,FALSE())))</f>
        <v>0</v>
      </c>
      <c r="CY50" s="193" t="n">
        <f aca="false">IF(ISERROR(VLOOKUP($A50,'Import OffPeak'!$A$3:DD$99,103,FALSE())-VLOOKUP($A50,'Import OffPeak change'!$A$106:DD$202,103,FALSE())),0,(VLOOKUP($A50,'Import OffPeak'!$A$3:DD$99,103,FALSE())-VLOOKUP($A50,'Import OffPeak change'!$A$106:DD$202,103,FALSE())))</f>
        <v>0</v>
      </c>
      <c r="CZ50" s="193" t="n">
        <f aca="false">IF(ISERROR(VLOOKUP($A50,'Import OffPeak'!$A$3:DE$99,104,FALSE())-VLOOKUP($A50,'Import OffPeak change'!$A$106:DE$202,104,FALSE())),0,(VLOOKUP($A50,'Import OffPeak'!$A$3:DE$99,104,FALSE())-VLOOKUP($A50,'Import OffPeak change'!$A$106:DE$202,104,FALSE())))</f>
        <v>0</v>
      </c>
      <c r="DA50" s="193" t="n">
        <f aca="false">IF(ISERROR(VLOOKUP($A50,'Import OffPeak'!$A$3:DF$99,105,FALSE())-VLOOKUP($A50,'Import OffPeak change'!$A$106:DF$202,105,FALSE())),0,(VLOOKUP($A50,'Import OffPeak'!$A$3:DF$99,105,FALSE())-VLOOKUP($A50,'Import OffPeak change'!$A$106:DF$202,105,FALSE())))</f>
        <v>0</v>
      </c>
      <c r="DB50" s="193" t="n">
        <f aca="false">IF(ISERROR(VLOOKUP($A50,'Import OffPeak'!$A$3:DG$99,106,FALSE())-VLOOKUP($A50,'Import OffPeak change'!$A$106:DG$202,106,FALSE())),0,(VLOOKUP($A50,'Import OffPeak'!$A$3:DG$99,106,FALSE())-VLOOKUP($A50,'Import OffPeak change'!$A$106:DG$202,106,FALSE())))</f>
        <v>0</v>
      </c>
      <c r="DC50" s="193" t="n">
        <f aca="false">IF(ISERROR(VLOOKUP($A50,'Import OffPeak'!$A$3:DH$99,107,FALSE())-VLOOKUP($A50,'Import OffPeak change'!$A$106:DH$202,107,FALSE())),0,(VLOOKUP($A50,'Import OffPeak'!$A$3:DH$99,107,FALSE())-VLOOKUP($A50,'Import OffPeak change'!$A$106:DH$202,107,FALSE())))</f>
        <v>0</v>
      </c>
      <c r="DD50" s="193" t="n">
        <f aca="false">IF(ISERROR(VLOOKUP($A50,'Import OffPeak'!$A$3:DI$99,108,FALSE())-VLOOKUP($A50,'Import OffPeak change'!$A$106:DI$202,108,FALSE())),0,(VLOOKUP($A50,'Import OffPeak'!$A$3:DI$99,108,FALSE())-VLOOKUP($A50,'Import OffPeak change'!$A$106:DI$202,108,FALSE())))</f>
        <v>0</v>
      </c>
      <c r="DE50" s="193" t="n">
        <f aca="false">IF(ISERROR(VLOOKUP($A50,'Import OffPeak'!$A$3:DJ$99,109,FALSE())-VLOOKUP($A50,'Import OffPeak change'!$A$106:DJ$202,109,FALSE())),0,(VLOOKUP($A50,'Import OffPeak'!$A$3:DJ$99,109,FALSE())-VLOOKUP($A50,'Import OffPeak change'!$A$106:DJ$202,109,FALSE())))</f>
        <v>0</v>
      </c>
      <c r="DF50" s="193" t="n">
        <f aca="false">IF(ISERROR(VLOOKUP($A50,'Import OffPeak'!$A$3:DK$99,110,FALSE())-VLOOKUP($A50,'Import OffPeak change'!$A$106:DK$202,110,FALSE())),0,(VLOOKUP($A50,'Import OffPeak'!$A$3:DK$99,110,FALSE())-VLOOKUP($A50,'Import OffPeak change'!$A$106:DK$202,110,FALSE())))</f>
        <v>0</v>
      </c>
      <c r="DG50" s="193" t="n">
        <f aca="false">IF(ISERROR(VLOOKUP($A50,'Import OffPeak'!$A$3:DL$99,111,FALSE())-VLOOKUP($A50,'Import OffPeak change'!$A$106:DL$202,111,FALSE())),0,(VLOOKUP($A50,'Import OffPeak'!$A$3:DL$99,111,FALSE())-VLOOKUP($A50,'Import OffPeak change'!$A$106:DL$202,111,FALSE())))</f>
        <v>0</v>
      </c>
      <c r="DH50" s="193" t="n">
        <f aca="false">IF(ISERROR(VLOOKUP($A50,'Import OffPeak'!$A$3:DM$99,112,FALSE())-VLOOKUP($A50,'Import OffPeak change'!$A$106:DM$202,112,FALSE())),0,(VLOOKUP($A50,'Import OffPeak'!$A$3:DM$99,112,FALSE())-VLOOKUP($A50,'Import OffPeak change'!$A$106:DM$202,112,FALSE())))</f>
        <v>0</v>
      </c>
      <c r="DI50" s="193" t="n">
        <f aca="false">IF(ISERROR(VLOOKUP($A50,'Import OffPeak'!$A$3:DN$99,113,FALSE())-VLOOKUP($A50,'Import OffPeak change'!$A$106:DN$202,113,FALSE())),0,(VLOOKUP($A50,'Import OffPeak'!$A$3:DN$99,113,FALSE())-VLOOKUP($A50,'Import OffPeak change'!$A$106:DN$202,113,FALSE())))</f>
        <v>0</v>
      </c>
      <c r="DJ50" s="193" t="n">
        <f aca="false">IF(ISERROR(VLOOKUP($A50,'Import OffPeak'!$A$3:DO$99,114,FALSE())-VLOOKUP($A50,'Import OffPeak change'!$A$106:DO$202,114,FALSE())),0,(VLOOKUP($A50,'Import OffPeak'!$A$3:DO$99,114,FALSE())-VLOOKUP($A50,'Import OffPeak change'!$A$106:DO$202,114,FALSE())))</f>
        <v>0</v>
      </c>
      <c r="DK50" s="193" t="n">
        <f aca="false">IF(ISERROR(VLOOKUP($A50,'Import OffPeak'!$A$3:DP$99,115,FALSE())-VLOOKUP($A50,'Import OffPeak change'!$A$106:DP$202,115,FALSE())),0,(VLOOKUP($A50,'Import OffPeak'!$A$3:DP$99,115,FALSE())-VLOOKUP($A50,'Import OffPeak change'!$A$106:DP$202,115,FALSE())))</f>
        <v>0</v>
      </c>
      <c r="DL50" s="193" t="n">
        <f aca="false">IF(ISERROR(VLOOKUP($A50,'Import OffPeak'!$A$3:DQ$99,116,FALSE())-VLOOKUP($A50,'Import OffPeak change'!$A$106:DQ$202,116,FALSE())),0,(VLOOKUP($A50,'Import OffPeak'!$A$3:DQ$99,116,FALSE())-VLOOKUP($A50,'Import OffPeak change'!$A$106:DQ$202,116,FALSE())))</f>
        <v>0</v>
      </c>
      <c r="DM50" s="193" t="n">
        <f aca="false">IF(ISERROR(VLOOKUP($A50,'Import OffPeak'!$A$3:DR$99,117,FALSE())-VLOOKUP($A50,'Import OffPeak change'!$A$106:DR$202,117,FALSE())),0,(VLOOKUP($A50,'Import OffPeak'!$A$3:DR$99,117,FALSE())-VLOOKUP($A50,'Import OffPeak change'!$A$106:DR$202,117,FALSE())))</f>
        <v>0</v>
      </c>
      <c r="DN50" s="193" t="n">
        <f aca="false">IF(ISERROR(VLOOKUP($A50,'Import OffPeak'!$A$3:DS$99,118,FALSE())-VLOOKUP($A50,'Import OffPeak change'!$A$106:DS$202,118,FALSE())),0,(VLOOKUP($A50,'Import OffPeak'!$A$3:DS$99,118,FALSE())-VLOOKUP($A50,'Import OffPeak change'!$A$106:DS$202,118,FALSE())))</f>
        <v>0</v>
      </c>
      <c r="DO50" s="193" t="n">
        <f aca="false">IF(ISERROR(VLOOKUP($A50,'Import OffPeak'!$A$3:DT$99,119,FALSE())-VLOOKUP($A50,'Import OffPeak change'!$A$106:DT$202,119,FALSE())),0,(VLOOKUP($A50,'Import OffPeak'!$A$3:DT$99,119,FALSE())-VLOOKUP($A50,'Import OffPeak change'!$A$106:DT$202,119,FALSE())))</f>
        <v>0</v>
      </c>
      <c r="DP50" s="193" t="n">
        <f aca="false">IF(ISERROR(VLOOKUP($A50,'Import OffPeak'!$A$3:DU$99,120,FALSE())-VLOOKUP($A50,'Import OffPeak change'!$A$106:DU$202,120,FALSE())),0,(VLOOKUP($A50,'Import OffPeak'!$A$3:DU$99,120,FALSE())-VLOOKUP($A50,'Import OffPeak change'!$A$106:DU$202,120,FALSE())))</f>
        <v>0</v>
      </c>
      <c r="DQ50" s="193" t="n">
        <f aca="false">IF(ISERROR(VLOOKUP($A50,'Import OffPeak'!$A$3:DV$99,121,FALSE())-VLOOKUP($A50,'Import OffPeak change'!$A$106:DV$202,121,FALSE())),0,(VLOOKUP($A50,'Import OffPeak'!$A$3:DV$99,121,FALSE())-VLOOKUP($A50,'Import OffPeak change'!$A$106:DV$202,121,FALSE())))</f>
        <v>0</v>
      </c>
      <c r="DR50" s="193" t="n">
        <f aca="false">IF(ISERROR(VLOOKUP($A50,'Import OffPeak'!$A$3:DW$99,122,FALSE())-VLOOKUP($A50,'Import OffPeak change'!$A$106:DW$202,122,FALSE())),0,(VLOOKUP($A50,'Import OffPeak'!$A$3:DW$99,122,FALSE())-VLOOKUP($A50,'Import OffPeak change'!$A$106:DW$202,122,FALSE())))</f>
        <v>0</v>
      </c>
      <c r="DS50" s="193" t="n">
        <f aca="false">IF(ISERROR(VLOOKUP($A50,'Import OffPeak'!$A$3:DX$99,123,FALSE())-VLOOKUP($A50,'Import OffPeak change'!$A$106:DX$202,123,FALSE())),0,(VLOOKUP($A50,'Import OffPeak'!$A$3:DX$99,123,FALSE())-VLOOKUP($A50,'Import OffPeak change'!$A$106:DX$202,123,FALSE())))</f>
        <v>0</v>
      </c>
      <c r="DT50" s="193" t="n">
        <f aca="false">IF(ISERROR(VLOOKUP($A50,'Import OffPeak'!$A$3:DY$99,124,FALSE())-VLOOKUP($A50,'Import OffPeak change'!$A$106:DY$202,124,FALSE())),0,(VLOOKUP($A50,'Import OffPeak'!$A$3:DY$99,124,FALSE())-VLOOKUP($A50,'Import OffPeak change'!$A$106:DY$202,124,FALSE())))</f>
        <v>0</v>
      </c>
      <c r="DU50" s="193" t="n">
        <f aca="false">IF(ISERROR(VLOOKUP($A50,'Import OffPeak'!$A$3:DZ$99,125,FALSE())-VLOOKUP($A50,'Import OffPeak change'!$A$106:DZ$202,125,FALSE())),0,(VLOOKUP($A50,'Import OffPeak'!$A$3:DZ$99,125,FALSE())-VLOOKUP($A50,'Import OffPeak change'!$A$106:DZ$202,125,FALSE())))</f>
        <v>0</v>
      </c>
      <c r="DV50" s="193" t="n">
        <f aca="false">IF(ISERROR(VLOOKUP($A50,'Import OffPeak'!$A$3:EA$99,126,FALSE())-VLOOKUP($A50,'Import OffPeak change'!$A$106:EA$202,126,FALSE())),0,(VLOOKUP($A50,'Import OffPeak'!$A$3:EA$99,126,FALSE())-VLOOKUP($A50,'Import OffPeak change'!$A$106:EA$202,126,FALSE())))</f>
        <v>0</v>
      </c>
      <c r="DW50" s="193" t="n">
        <f aca="false">IF(ISERROR(VLOOKUP($A50,'Import OffPeak'!$A$3:EB$99,127,FALSE())-VLOOKUP($A50,'Import OffPeak change'!$A$106:EB$202,127,FALSE())),0,(VLOOKUP($A50,'Import OffPeak'!$A$3:EB$99,127,FALSE())-VLOOKUP($A50,'Import OffPeak change'!$A$106:EB$202,127,FALSE())))</f>
        <v>0</v>
      </c>
      <c r="DX50" s="193" t="n">
        <f aca="false">IF(ISERROR(VLOOKUP($A50,'Import OffPeak'!$A$3:EC$99,128,FALSE())-VLOOKUP($A50,'Import OffPeak change'!$A$106:EC$202,128,FALSE())),0,(VLOOKUP($A50,'Import OffPeak'!$A$3:EC$99,128,FALSE())-VLOOKUP($A50,'Import OffPeak change'!$A$106:EC$202,128,FALSE())))</f>
        <v>0</v>
      </c>
      <c r="DY50" s="193" t="n">
        <f aca="false">IF(ISERROR(VLOOKUP($A50,'Import OffPeak'!$A$3:ED$99,129,FALSE())-VLOOKUP($A50,'Import OffPeak change'!$A$106:ED$202,129,FALSE())),0,(VLOOKUP($A50,'Import OffPeak'!$A$3:ED$99,129,FALSE())-VLOOKUP($A50,'Import OffPeak change'!$A$106:ED$202,129,FALSE())))</f>
        <v>0</v>
      </c>
      <c r="DZ50" s="193" t="n">
        <f aca="false">IF(ISERROR(VLOOKUP($A50,'Import OffPeak'!$A$3:EE$99,130,FALSE())-VLOOKUP($A50,'Import OffPeak change'!$A$106:EE$202,130,FALSE())),0,(VLOOKUP($A50,'Import OffPeak'!$A$3:EE$99,130,FALSE())-VLOOKUP($A50,'Import OffPeak change'!$A$106:EE$202,130,FALSE())))</f>
        <v>0</v>
      </c>
      <c r="EA50" s="193" t="n">
        <f aca="false">IF(ISERROR(VLOOKUP($A50,'Import OffPeak'!$A$3:EF$99,131,FALSE())-VLOOKUP($A50,'Import OffPeak change'!$A$106:EF$202,131,FALSE())),0,(VLOOKUP($A50,'Import OffPeak'!$A$3:EF$99,131,FALSE())-VLOOKUP($A50,'Import OffPeak change'!$A$106:EF$202,131,FALSE())))</f>
        <v>0</v>
      </c>
      <c r="EB50" s="193" t="n">
        <f aca="false">IF(ISERROR(VLOOKUP($A50,'Import OffPeak'!$A$3:EG$99,132,FALSE())-VLOOKUP($A50,'Import OffPeak change'!$A$106:EG$202,132,FALSE())),0,(VLOOKUP($A50,'Import OffPeak'!$A$3:EG$99,132,FALSE())-VLOOKUP($A50,'Import OffPeak change'!$A$106:EG$202,132,FALSE())))</f>
        <v>0</v>
      </c>
      <c r="EC50" s="193" t="n">
        <f aca="false">IF(ISERROR(VLOOKUP($A50,'Import OffPeak'!$A$3:EH$99,133,FALSE())-VLOOKUP($A50,'Import OffPeak change'!$A$106:EH$202,133,FALSE())),0,(VLOOKUP($A50,'Import OffPeak'!$A$3:EH$99,133,FALSE())-VLOOKUP($A50,'Import OffPeak change'!$A$106:EH$202,133,FALSE())))</f>
        <v>0</v>
      </c>
      <c r="ED50" s="193" t="n">
        <f aca="false">IF(ISERROR(VLOOKUP($A50,'Import OffPeak'!$A$3:EI$99,134,FALSE())-VLOOKUP($A50,'Import OffPeak change'!$A$106:EI$202,134,FALSE())),0,(VLOOKUP($A50,'Import OffPeak'!$A$3:EI$99,134,FALSE())-VLOOKUP($A50,'Import OffPeak change'!$A$106:EI$202,134,FALSE())))</f>
        <v>0</v>
      </c>
      <c r="EE50" s="193" t="n">
        <f aca="false">IF(ISERROR(VLOOKUP($A50,'Import OffPeak'!$A$3:EJ$99,135,FALSE())-VLOOKUP($A50,'Import OffPeak change'!$A$106:EJ$202,135,FALSE())),0,(VLOOKUP($A50,'Import OffPeak'!$A$3:EJ$99,135,FALSE())-VLOOKUP($A50,'Import OffPeak change'!$A$106:EJ$202,135,FALSE())))</f>
        <v>0</v>
      </c>
      <c r="EF50" s="193" t="n">
        <f aca="false">IF(ISERROR(VLOOKUP($A50,'Import OffPeak'!$A$3:EK$99,136,FALSE())-VLOOKUP($A50,'Import OffPeak change'!$A$106:EK$202,136,FALSE())),0,(VLOOKUP($A50,'Import OffPeak'!$A$3:EK$99,136,FALSE())-VLOOKUP($A50,'Import OffPeak change'!$A$106:EK$202,136,FALSE())))</f>
        <v>0</v>
      </c>
      <c r="EG50" s="193" t="n">
        <f aca="false">IF(ISERROR(VLOOKUP($A50,'Import OffPeak'!$A$3:EL$99,137,FALSE())-VLOOKUP($A50,'Import OffPeak change'!$A$106:EL$202,137,FALSE())),0,(VLOOKUP($A50,'Import OffPeak'!$A$3:EL$99,137,FALSE())-VLOOKUP($A50,'Import OffPeak change'!$A$106:EL$202,137,FALSE())))</f>
        <v>0</v>
      </c>
      <c r="EH50" s="193" t="n">
        <f aca="false">IF(ISERROR(VLOOKUP($A50,'Import OffPeak'!$A$3:EM$99,138,FALSE())-VLOOKUP($A50,'Import OffPeak change'!$A$106:EM$202,138,FALSE())),0,(VLOOKUP($A50,'Import OffPeak'!$A$3:EM$99,138,FALSE())-VLOOKUP($A50,'Import OffPeak change'!$A$106:EM$202,138,FALSE())))</f>
        <v>0</v>
      </c>
      <c r="EI50" s="193" t="n">
        <f aca="false">IF(ISERROR(VLOOKUP($A50,'Import OffPeak'!$A$3:EN$99,139,FALSE())-VLOOKUP($A50,'Import OffPeak change'!$A$106:EN$202,139,FALSE())),0,(VLOOKUP($A50,'Import OffPeak'!$A$3:EN$99,139,FALSE())-VLOOKUP($A50,'Import OffPeak change'!$A$106:EN$202,139,FALSE())))</f>
        <v>0</v>
      </c>
      <c r="EJ50" s="193" t="n">
        <f aca="false">IF(ISERROR(VLOOKUP($A50,'Import OffPeak'!$A$3:EO$99,140,FALSE())-VLOOKUP($A50,'Import OffPeak change'!$A$106:EO$202,140,FALSE())),0,(VLOOKUP($A50,'Import OffPeak'!$A$3:EO$99,140,FALSE())-VLOOKUP($A50,'Import OffPeak change'!$A$106:EO$202,140,FALSE())))</f>
        <v>0</v>
      </c>
      <c r="EK50" s="193" t="n">
        <f aca="false">IF(ISERROR(VLOOKUP($A50,'Import OffPeak'!$A$3:EP$99,141,FALSE())-VLOOKUP($A50,'Import OffPeak change'!$A$106:EP$202,141,FALSE())),0,(VLOOKUP($A50,'Import OffPeak'!$A$3:EP$99,141,FALSE())-VLOOKUP($A50,'Import OffPeak change'!$A$106:EP$202,141,FALSE())))</f>
        <v>0</v>
      </c>
      <c r="EL50" s="193" t="n">
        <f aca="false">IF(ISERROR(VLOOKUP($A50,'Import OffPeak'!$A$3:EQ$99,142,FALSE())-VLOOKUP($A50,'Import OffPeak change'!$A$106:EQ$202,142,FALSE())),0,(VLOOKUP($A50,'Import OffPeak'!$A$3:EQ$99,142,FALSE())-VLOOKUP($A50,'Import OffPeak change'!$A$106:EQ$202,142,FALSE())))</f>
        <v>0</v>
      </c>
      <c r="EM50" s="193" t="n">
        <f aca="false">IF(ISERROR(VLOOKUP($A50,'Import OffPeak'!$A$3:ER$99,143,FALSE())-VLOOKUP($A50,'Import OffPeak change'!$A$106:ER$202,143,FALSE())),0,(VLOOKUP($A50,'Import OffPeak'!$A$3:ER$99,143,FALSE())-VLOOKUP($A50,'Import OffPeak change'!$A$106:ER$202,143,FALSE())))</f>
        <v>0</v>
      </c>
      <c r="EN50" s="193" t="n">
        <f aca="false">IF(ISERROR(VLOOKUP($A50,'Import OffPeak'!$A$3:ES$99,144,FALSE())-VLOOKUP($A50,'Import OffPeak change'!$A$106:ES$202,144,FALSE())),0,(VLOOKUP($A50,'Import OffPeak'!$A$3:ES$99,144,FALSE())-VLOOKUP($A50,'Import OffPeak change'!$A$106:ES$202,144,FALSE())))</f>
        <v>0</v>
      </c>
      <c r="EO50" s="193" t="n">
        <f aca="false">IF(ISERROR(VLOOKUP($A50,'Import OffPeak'!$A$3:ET$99,145,FALSE())-VLOOKUP($A50,'Import OffPeak change'!$A$106:ET$202,145,FALSE())),0,(VLOOKUP($A50,'Import OffPeak'!$A$3:ET$99,145,FALSE())-VLOOKUP($A50,'Import OffPeak change'!$A$106:ET$202,145,FALSE())))</f>
        <v>0</v>
      </c>
      <c r="EP50" s="193" t="n">
        <f aca="false">IF(ISERROR(VLOOKUP($A50,'Import OffPeak'!$A$3:EU$99,146,FALSE())-VLOOKUP($A50,'Import OffPeak change'!$A$106:EU$202,146,FALSE())),0,(VLOOKUP($A50,'Import OffPeak'!$A$3:EU$99,146,FALSE())-VLOOKUP($A50,'Import OffPeak change'!$A$106:EU$202,146,FALSE())))</f>
        <v>0</v>
      </c>
      <c r="EQ50" s="193" t="n">
        <f aca="false">IF(ISERROR(VLOOKUP($A50,'Import OffPeak'!$A$3:EV$99,147,FALSE())-VLOOKUP($A50,'Import OffPeak change'!$A$106:EV$202,147,FALSE())),0,(VLOOKUP($A50,'Import OffPeak'!$A$3:EV$99,147,FALSE())-VLOOKUP($A50,'Import OffPeak change'!$A$106:EV$202,147,FALSE())))</f>
        <v>0</v>
      </c>
      <c r="ER50" s="193" t="n">
        <f aca="false">IF(ISERROR(VLOOKUP($A50,'Import OffPeak'!$A$3:EW$99,148,FALSE())-VLOOKUP($A50,'Import OffPeak change'!$A$106:EW$202,148,FALSE())),0,(VLOOKUP($A50,'Import OffPeak'!$A$3:EW$99,148,FALSE())-VLOOKUP($A50,'Import OffPeak change'!$A$106:EW$202,148,FALSE())))</f>
        <v>0</v>
      </c>
      <c r="ES50" s="193" t="n">
        <f aca="false">IF(ISERROR(VLOOKUP($A50,'Import OffPeak'!$A$3:EX$99,149,FALSE())-VLOOKUP($A50,'Import OffPeak change'!$A$106:EX$202,149,FALSE())),0,(VLOOKUP($A50,'Import OffPeak'!$A$3:EX$99,149,FALSE())-VLOOKUP($A50,'Import OffPeak change'!$A$106:EX$202,149,FALSE())))</f>
        <v>0</v>
      </c>
      <c r="ET50" s="193" t="n">
        <f aca="false">IF(ISERROR(VLOOKUP($A50,'Import OffPeak'!$A$3:EY$99,150,FALSE())-VLOOKUP($A50,'Import OffPeak change'!$A$106:EY$202,150,FALSE())),0,(VLOOKUP($A50,'Import OffPeak'!$A$3:EY$99,150,FALSE())-VLOOKUP($A50,'Import OffPeak change'!$A$106:EY$202,150,FALSE())))</f>
        <v>0</v>
      </c>
      <c r="EU50" s="193" t="n">
        <f aca="false">IF(ISERROR(VLOOKUP($A50,'Import OffPeak'!$A$3:EZ$99,151,FALSE())-VLOOKUP($A50,'Import OffPeak change'!$A$106:EZ$202,151,FALSE())),0,(VLOOKUP($A50,'Import OffPeak'!$A$3:EZ$99,151,FALSE())-VLOOKUP($A50,'Import OffPeak change'!$A$106:EZ$202,151,FALSE())))</f>
        <v>0</v>
      </c>
      <c r="EV50" s="193" t="n">
        <f aca="false">IF(ISERROR(VLOOKUP($A50,'Import OffPeak'!$A$3:FA$99,152,FALSE())-VLOOKUP($A50,'Import OffPeak change'!$A$106:FA$202,152,FALSE())),0,(VLOOKUP($A50,'Import OffPeak'!$A$3:FA$99,152,FALSE())-VLOOKUP($A50,'Import OffPeak change'!$A$106:FA$202,152,FALSE())))</f>
        <v>0</v>
      </c>
      <c r="EW50" s="193" t="n">
        <f aca="false">IF(ISERROR(VLOOKUP($A50,'Import OffPeak'!$A$3:FB$99,153,FALSE())-VLOOKUP($A50,'Import OffPeak change'!$A$106:FB$202,153,FALSE())),0,(VLOOKUP($A50,'Import OffPeak'!$A$3:FB$99,153,FALSE())-VLOOKUP($A50,'Import OffPeak change'!$A$106:FB$202,153,FALSE())))</f>
        <v>0</v>
      </c>
      <c r="EX50" s="193" t="n">
        <f aca="false">IF(ISERROR(VLOOKUP($A50,'Import OffPeak'!$A$3:FC$99,154,FALSE())-VLOOKUP($A50,'Import OffPeak change'!$A$106:FC$202,154,FALSE())),0,(VLOOKUP($A50,'Import OffPeak'!$A$3:FC$99,154,FALSE())-VLOOKUP($A50,'Import OffPeak change'!$A$106:FC$202,154,FALSE())))</f>
        <v>0</v>
      </c>
      <c r="EY50" s="193" t="n">
        <f aca="false">IF(ISERROR(VLOOKUP($A50,'Import OffPeak'!$A$3:FD$99,155,FALSE())-VLOOKUP($A50,'Import OffPeak change'!$A$106:FD$202,155,FALSE())),0,(VLOOKUP($A50,'Import OffPeak'!$A$3:FD$99,155,FALSE())-VLOOKUP($A50,'Import OffPeak change'!$A$106:FD$202,155,FALSE())))</f>
        <v>0</v>
      </c>
      <c r="EZ50" s="193" t="n">
        <f aca="false">IF(ISERROR(VLOOKUP($A50,'Import OffPeak'!$A$3:FE$99,156,FALSE())-VLOOKUP($A50,'Import OffPeak change'!$A$106:FE$202,156,FALSE())),0,(VLOOKUP($A50,'Import OffPeak'!$A$3:FE$99,156,FALSE())-VLOOKUP($A50,'Import OffPeak change'!$A$106:FE$202,156,FALSE())))</f>
        <v>0</v>
      </c>
      <c r="FA50" s="193" t="n">
        <f aca="false">IF(ISERROR(VLOOKUP($A50,'Import OffPeak'!$A$3:FF$99,157,FALSE())-VLOOKUP($A50,'Import OffPeak change'!$A$106:FF$202,157,FALSE())),0,(VLOOKUP($A50,'Import OffPeak'!$A$3:FF$99,157,FALSE())-VLOOKUP($A50,'Import OffPeak change'!$A$106:FF$202,157,FALSE())))</f>
        <v>0</v>
      </c>
      <c r="FB50" s="193" t="n">
        <f aca="false">IF(ISERROR(VLOOKUP($A50,'Import OffPeak'!$A$3:FG$99,158,FALSE())-VLOOKUP($A50,'Import OffPeak change'!$A$106:FG$202,158,FALSE())),0,(VLOOKUP($A50,'Import OffPeak'!$A$3:FG$99,158,FALSE())-VLOOKUP($A50,'Import OffPeak change'!$A$106:FG$202,158,FALSE())))</f>
        <v>0</v>
      </c>
      <c r="FC50" s="193" t="n">
        <f aca="false">IF(ISERROR(VLOOKUP($A50,'Import OffPeak'!$A$3:FH$99,159,FALSE())-VLOOKUP($A50,'Import OffPeak change'!$A$106:FH$202,159,FALSE())),0,(VLOOKUP($A50,'Import OffPeak'!$A$3:FH$99,159,FALSE())-VLOOKUP($A50,'Import OffPeak change'!$A$106:FH$202,159,FALSE())))</f>
        <v>0</v>
      </c>
      <c r="FD50" s="193" t="n">
        <f aca="false">IF(ISERROR(VLOOKUP($A50,'Import OffPeak'!$A$3:FI$99,160,FALSE())-VLOOKUP($A50,'Import OffPeak change'!$A$106:FI$202,160,FALSE())),0,(VLOOKUP($A50,'Import OffPeak'!$A$3:FI$99,160,FALSE())-VLOOKUP($A50,'Import OffPeak change'!$A$106:FI$202,160,FALSE())))</f>
        <v>0</v>
      </c>
      <c r="FE50" s="193" t="n">
        <f aca="false">IF(ISERROR(VLOOKUP($A50,'Import OffPeak'!$A$3:FJ$99,161,FALSE())-VLOOKUP($A50,'Import OffPeak change'!$A$106:FJ$202,161,FALSE())),0,(VLOOKUP($A50,'Import OffPeak'!$A$3:FJ$99,161,FALSE())-VLOOKUP($A50,'Import OffPeak change'!$A$106:FJ$202,161,FALSE())))</f>
        <v>0</v>
      </c>
      <c r="FF50" s="193" t="n">
        <f aca="false">IF(ISERROR(VLOOKUP($A50,'Import OffPeak'!$A$3:FK$99,162,FALSE())-VLOOKUP($A50,'Import OffPeak change'!$A$106:FK$202,162,FALSE())),0,(VLOOKUP($A50,'Import OffPeak'!$A$3:FK$99,162,FALSE())-VLOOKUP($A50,'Import OffPeak change'!$A$106:FK$202,162,FALSE())))</f>
        <v>0</v>
      </c>
      <c r="FG50" s="193" t="n">
        <f aca="false">IF(ISERROR(VLOOKUP($A50,'Import OffPeak'!$A$3:FL$99,163,FALSE())-VLOOKUP($A50,'Import OffPeak change'!$A$106:FL$202,163,FALSE())),0,(VLOOKUP($A50,'Import OffPeak'!$A$3:FL$99,163,FALSE())-VLOOKUP($A50,'Import OffPeak change'!$A$106:FL$202,163,FALSE())))</f>
        <v>0</v>
      </c>
      <c r="FH50" s="193" t="n">
        <f aca="false">IF(ISERROR(VLOOKUP($A50,'Import OffPeak'!$A$3:FM$99,164,FALSE())-VLOOKUP($A50,'Import OffPeak change'!$A$106:FM$202,164,FALSE())),0,(VLOOKUP($A50,'Import OffPeak'!$A$3:FM$99,164,FALSE())-VLOOKUP($A50,'Import OffPeak change'!$A$106:FM$202,164,FALSE())))</f>
        <v>0</v>
      </c>
      <c r="FI50" s="193" t="n">
        <f aca="false">IF(ISERROR(VLOOKUP($A50,'Import OffPeak'!$A$3:FN$99,165,FALSE())-VLOOKUP($A50,'Import OffPeak change'!$A$106:FN$202,165,FALSE())),0,(VLOOKUP($A50,'Import OffPeak'!$A$3:FN$99,165,FALSE())-VLOOKUP($A50,'Import OffPeak change'!$A$106:FN$202,165,FALSE())))</f>
        <v>0</v>
      </c>
      <c r="FJ50" s="193" t="n">
        <f aca="false">IF(ISERROR(VLOOKUP($A50,'Import OffPeak'!$A$3:FO$99,166,FALSE())-VLOOKUP($A50,'Import OffPeak change'!$A$106:FO$202,166,FALSE())),0,(VLOOKUP($A50,'Import OffPeak'!$A$3:FO$99,166,FALSE())-VLOOKUP($A50,'Import OffPeak change'!$A$106:FO$202,166,FALSE())))</f>
        <v>0</v>
      </c>
      <c r="FK50" s="193" t="n">
        <f aca="false">IF(ISERROR(VLOOKUP($A50,'Import OffPeak'!$A$3:FP$99,167,FALSE())-VLOOKUP($A50,'Import OffPeak change'!$A$106:FP$202,167,FALSE())),0,(VLOOKUP($A50,'Import OffPeak'!$A$3:FP$99,167,FALSE())-VLOOKUP($A50,'Import OffPeak change'!$A$106:FP$202,167,FALSE())))</f>
        <v>0</v>
      </c>
      <c r="FL50" s="193" t="n">
        <f aca="false">IF(ISERROR(VLOOKUP($A50,'Import OffPeak'!$A$3:FQ$99,168,FALSE())-VLOOKUP($A50,'Import OffPeak change'!$A$106:FQ$202,168,FALSE())),0,(VLOOKUP($A50,'Import OffPeak'!$A$3:FQ$99,168,FALSE())-VLOOKUP($A50,'Import OffPeak change'!$A$106:FQ$202,168,FALSE())))</f>
        <v>0</v>
      </c>
      <c r="FM50" s="193" t="n">
        <f aca="false">IF(ISERROR(VLOOKUP($A50,'Import OffPeak'!$A$3:FR$99,169,FALSE())-VLOOKUP($A50,'Import OffPeak change'!$A$106:FR$202,169,FALSE())),0,(VLOOKUP($A50,'Import OffPeak'!$A$3:FR$99,169,FALSE())-VLOOKUP($A50,'Import OffPeak change'!$A$106:FR$202,169,FALSE())))</f>
        <v>0</v>
      </c>
      <c r="FN50" s="193" t="n">
        <f aca="false">IF(ISERROR(VLOOKUP($A50,'Import OffPeak'!$A$3:FS$99,170,FALSE())-VLOOKUP($A50,'Import OffPeak change'!$A$106:FS$202,170,FALSE())),0,(VLOOKUP($A50,'Import OffPeak'!$A$3:FS$99,170,FALSE())-VLOOKUP($A50,'Import OffPeak change'!$A$106:FS$202,170,FALSE())))</f>
        <v>0</v>
      </c>
      <c r="FO50" s="193" t="n">
        <f aca="false">IF(ISERROR(VLOOKUP($A50,'Import OffPeak'!$A$3:FT$99,171,FALSE())-VLOOKUP($A50,'Import OffPeak change'!$A$106:FT$202,171,FALSE())),0,(VLOOKUP($A50,'Import OffPeak'!$A$3:FT$99,171,FALSE())-VLOOKUP($A50,'Import OffPeak change'!$A$106:FT$202,171,FALSE())))</f>
        <v>0</v>
      </c>
      <c r="FP50" s="193" t="n">
        <f aca="false">IF(ISERROR(VLOOKUP($A50,'Import OffPeak'!$A$3:FU$99,172,FALSE())-VLOOKUP($A50,'Import OffPeak change'!$A$106:FU$202,172,FALSE())),0,(VLOOKUP($A50,'Import OffPeak'!$A$3:FU$99,172,FALSE())-VLOOKUP($A50,'Import OffPeak change'!$A$106:FU$202,172,FALSE())))</f>
        <v>0</v>
      </c>
      <c r="FQ50" s="193" t="n">
        <f aca="false">IF(ISERROR(VLOOKUP($A50,'Import OffPeak'!$A$3:FV$99,173,FALSE())-VLOOKUP($A50,'Import OffPeak change'!$A$106:FV$202,173,FALSE())),0,(VLOOKUP($A50,'Import OffPeak'!$A$3:FV$99,173,FALSE())-VLOOKUP($A50,'Import OffPeak change'!$A$106:FV$202,173,FALSE())))</f>
        <v>0</v>
      </c>
      <c r="FR50" s="193" t="n">
        <f aca="false">IF(ISERROR(VLOOKUP($A50,'Import OffPeak'!$A$3:FW$99,174,FALSE())-VLOOKUP($A50,'Import OffPeak change'!$A$106:FW$202,174,FALSE())),0,(VLOOKUP($A50,'Import OffPeak'!$A$3:FW$99,174,FALSE())-VLOOKUP($A50,'Import OffPeak change'!$A$106:FW$202,174,FALSE())))</f>
        <v>0</v>
      </c>
      <c r="FS50" s="193" t="n">
        <f aca="false">IF(ISERROR(VLOOKUP($A50,'Import OffPeak'!$A$3:FX$99,175,FALSE())-VLOOKUP($A50,'Import OffPeak change'!$A$106:FX$202,175,FALSE())),0,(VLOOKUP($A50,'Import OffPeak'!$A$3:FX$99,175,FALSE())-VLOOKUP($A50,'Import OffPeak change'!$A$106:FX$202,175,FALSE())))</f>
        <v>0</v>
      </c>
      <c r="FT50" s="193" t="n">
        <f aca="false">IF(ISERROR(VLOOKUP($A50,'Import OffPeak'!$A$3:FY$99,176,FALSE())-VLOOKUP($A50,'Import OffPeak change'!$A$106:FY$202,176,FALSE())),0,(VLOOKUP($A50,'Import OffPeak'!$A$3:FY$99,176,FALSE())-VLOOKUP($A50,'Import OffPeak change'!$A$106:FY$202,176,FALSE())))</f>
        <v>0</v>
      </c>
      <c r="FU50" s="193" t="n">
        <f aca="false">IF(ISERROR(VLOOKUP($A50,'Import OffPeak'!$A$3:FZ$99,177,FALSE())-VLOOKUP($A50,'Import OffPeak change'!$A$106:FZ$202,177,FALSE())),0,(VLOOKUP($A50,'Import OffPeak'!$A$3:FZ$99,177,FALSE())-VLOOKUP($A50,'Import OffPeak change'!$A$106:FZ$202,177,FALSE())))</f>
        <v>0</v>
      </c>
      <c r="FV50" s="193" t="n">
        <f aca="false">IF(ISERROR(VLOOKUP($A50,'Import OffPeak'!$A$3:GA$99,178,FALSE())-VLOOKUP($A50,'Import OffPeak change'!$A$106:GA$202,178,FALSE())),0,(VLOOKUP($A50,'Import OffPeak'!$A$3:GA$99,178,FALSE())-VLOOKUP($A50,'Import OffPeak change'!$A$106:GA$202,178,FALSE())))</f>
        <v>0</v>
      </c>
      <c r="FW50" s="193" t="n">
        <f aca="false">IF(ISERROR(VLOOKUP($A50,'Import OffPeak'!$A$3:GB$99,179,FALSE())-VLOOKUP($A50,'Import OffPeak change'!$A$106:GB$202,179,FALSE())),0,(VLOOKUP($A50,'Import OffPeak'!$A$3:GB$99,179,FALSE())-VLOOKUP($A50,'Import OffPeak change'!$A$106:GB$202,179,FALSE())))</f>
        <v>0</v>
      </c>
      <c r="FX50" s="193" t="n">
        <f aca="false">IF(ISERROR(VLOOKUP($A50,'Import OffPeak'!$A$3:GC$99,180,FALSE())-VLOOKUP($A50,'Import OffPeak change'!$A$106:GC$202,180,FALSE())),0,(VLOOKUP($A50,'Import OffPeak'!$A$3:GC$99,180,FALSE())-VLOOKUP($A50,'Import OffPeak change'!$A$106:GC$202,180,FALSE())))</f>
        <v>0</v>
      </c>
      <c r="FY50" s="193" t="n">
        <f aca="false">IF(ISERROR(VLOOKUP($A50,'Import OffPeak'!$A$3:GD$99,181,FALSE())-VLOOKUP($A50,'Import OffPeak change'!$A$106:GD$202,181,FALSE())),0,(VLOOKUP($A50,'Import OffPeak'!$A$3:GD$99,181,FALSE())-VLOOKUP($A50,'Import OffPeak change'!$A$106:GD$202,181,FALSE())))</f>
        <v>0</v>
      </c>
      <c r="FZ50" s="193" t="n">
        <f aca="false">IF(ISERROR(VLOOKUP($A50,'Import OffPeak'!$A$3:GE$99,182,FALSE())-VLOOKUP($A50,'Import OffPeak change'!$A$106:GE$202,182,FALSE())),0,(VLOOKUP($A50,'Import OffPeak'!$A$3:GE$99,182,FALSE())-VLOOKUP($A50,'Import OffPeak change'!$A$106:GE$202,182,FALSE())))</f>
        <v>0</v>
      </c>
      <c r="GA50" s="193" t="n">
        <f aca="false">IF(ISERROR(VLOOKUP($A50,'Import OffPeak'!$A$3:GF$99,183,FALSE())-VLOOKUP($A50,'Import OffPeak change'!$A$106:GF$202,183,FALSE())),0,(VLOOKUP($A50,'Import OffPeak'!$A$3:GF$99,183,FALSE())-VLOOKUP($A50,'Import OffPeak change'!$A$106:GF$202,183,FALSE())))</f>
        <v>0</v>
      </c>
      <c r="GB50" s="193" t="n">
        <f aca="false">IF(ISERROR(VLOOKUP($A50,'Import OffPeak'!$A$3:GG$99,184,FALSE())-VLOOKUP($A50,'Import OffPeak change'!$A$106:GG$202,184,FALSE())),0,(VLOOKUP($A50,'Import OffPeak'!$A$3:GG$99,184,FALSE())-VLOOKUP($A50,'Import OffPeak change'!$A$106:GG$202,184,FALSE())))</f>
        <v>0</v>
      </c>
      <c r="GC50" s="193" t="n">
        <f aca="false">IF(ISERROR(VLOOKUP($A50,'Import OffPeak'!$A$3:GH$99,185,FALSE())-VLOOKUP($A50,'Import OffPeak change'!$A$106:GH$202,185,FALSE())),0,(VLOOKUP($A50,'Import OffPeak'!$A$3:GH$99,185,FALSE())-VLOOKUP($A50,'Import OffPeak change'!$A$106:GH$202,185,FALSE())))</f>
        <v>0</v>
      </c>
      <c r="GD50" s="193" t="n">
        <f aca="false">IF(ISERROR(VLOOKUP($A50,'Import OffPeak'!$A$3:GI$99,186,FALSE())-VLOOKUP($A50,'Import OffPeak change'!$A$106:GI$202,186,FALSE())),0,(VLOOKUP($A50,'Import OffPeak'!$A$3:GI$99,186,FALSE())-VLOOKUP($A50,'Import OffPeak change'!$A$106:GI$202,186,FALSE())))</f>
        <v>0</v>
      </c>
      <c r="GE50" s="193" t="n">
        <f aca="false">IF(ISERROR(VLOOKUP($A50,'Import OffPeak'!$A$3:GJ$99,187,FALSE())-VLOOKUP($A50,'Import OffPeak change'!$A$106:GJ$202,187,FALSE())),0,(VLOOKUP($A50,'Import OffPeak'!$A$3:GJ$99,187,FALSE())-VLOOKUP($A50,'Import OffPeak change'!$A$106:GJ$202,187,FALSE())))</f>
        <v>0</v>
      </c>
      <c r="GF50" s="193" t="n">
        <f aca="false">IF(ISERROR(VLOOKUP($A50,'Import OffPeak'!$A$3:GK$99,188,FALSE())-VLOOKUP($A50,'Import OffPeak change'!$A$106:GK$202,188,FALSE())),0,(VLOOKUP($A50,'Import OffPeak'!$A$3:GK$99,188,FALSE())-VLOOKUP($A50,'Import OffPeak change'!$A$106:GK$202,188,FALSE())))</f>
        <v>0</v>
      </c>
      <c r="GG50" s="193" t="n">
        <f aca="false">IF(ISERROR(VLOOKUP($A50,'Import OffPeak'!$A$3:GL$99,189,FALSE())-VLOOKUP($A50,'Import OffPeak change'!$A$106:GL$202,189,FALSE())),0,(VLOOKUP($A50,'Import OffPeak'!$A$3:GL$99,189,FALSE())-VLOOKUP($A50,'Import OffPeak change'!$A$106:GL$202,189,FALSE())))</f>
        <v>0</v>
      </c>
      <c r="GH50" s="193" t="n">
        <f aca="false">IF(ISERROR(VLOOKUP($A50,'Import OffPeak'!$A$3:GM$99,190,FALSE())-VLOOKUP($A50,'Import OffPeak change'!$A$106:GM$202,190,FALSE())),0,(VLOOKUP($A50,'Import OffPeak'!$A$3:GM$99,190,FALSE())-VLOOKUP($A50,'Import OffPeak change'!$A$106:GM$202,190,FALSE())))</f>
        <v>0</v>
      </c>
      <c r="GI50" s="193" t="n">
        <f aca="false">IF(ISERROR(VLOOKUP($A50,'Import OffPeak'!$A$3:GN$99,191,FALSE())-VLOOKUP($A50,'Import OffPeak change'!$A$106:GN$202,191,FALSE())),0,(VLOOKUP($A50,'Import OffPeak'!$A$3:GN$99,191,FALSE())-VLOOKUP($A50,'Import OffPeak change'!$A$106:GN$202,191,FALSE())))</f>
        <v>0</v>
      </c>
      <c r="GJ50" s="193" t="n">
        <f aca="false">IF(ISERROR(VLOOKUP($A50,'Import OffPeak'!$A$3:GO$99,192,FALSE())-VLOOKUP($A50,'Import OffPeak change'!$A$106:GO$202,192,FALSE())),0,(VLOOKUP($A50,'Import OffPeak'!$A$3:GO$99,192,FALSE())-VLOOKUP($A50,'Import OffPeak change'!$A$106:GO$202,192,FALSE())))</f>
        <v>0</v>
      </c>
      <c r="GK50" s="193" t="n">
        <f aca="false">IF(ISERROR(VLOOKUP($A50,'Import OffPeak'!$A$3:GP$99,193,FALSE())-VLOOKUP($A50,'Import OffPeak change'!$A$106:GP$202,193,FALSE())),0,(VLOOKUP($A50,'Import OffPeak'!$A$3:GP$99,193,FALSE())-VLOOKUP($A50,'Import OffPeak change'!$A$106:GP$202,193,FALSE())))</f>
        <v>0</v>
      </c>
      <c r="GL50" s="193" t="n">
        <f aca="false">IF(ISERROR(VLOOKUP($A50,'Import OffPeak'!$A$3:GQ$99,194,FALSE())-VLOOKUP($A50,'Import OffPeak change'!$A$106:GQ$202,194,FALSE())),0,(VLOOKUP($A50,'Import OffPeak'!$A$3:GQ$99,194,FALSE())-VLOOKUP($A50,'Import OffPeak change'!$A$106:GQ$202,194,FALSE())))</f>
        <v>0</v>
      </c>
      <c r="GM50" s="193" t="n">
        <f aca="false">IF(ISERROR(VLOOKUP($A50,'Import OffPeak'!$A$3:GR$99,195,FALSE())-VLOOKUP($A50,'Import OffPeak change'!$A$106:GR$202,195,FALSE())),0,(VLOOKUP($A50,'Import OffPeak'!$A$3:GR$99,195,FALSE())-VLOOKUP($A50,'Import OffPeak change'!$A$106:GR$202,195,FALSE())))</f>
        <v>0</v>
      </c>
      <c r="GN50" s="193" t="n">
        <f aca="false">IF(ISERROR(VLOOKUP($A50,'Import OffPeak'!$A$3:GS$99,196,FALSE())-VLOOKUP($A50,'Import OffPeak change'!$A$106:GS$202,196,FALSE())),0,(VLOOKUP($A50,'Import OffPeak'!$A$3:GS$99,196,FALSE())-VLOOKUP($A50,'Import OffPeak change'!$A$106:GS$202,196,FALSE())))</f>
        <v>0</v>
      </c>
      <c r="GO50" s="193" t="n">
        <f aca="false">IF(ISERROR(VLOOKUP($A50,'Import OffPeak'!$A$3:GT$99,197,FALSE())-VLOOKUP($A50,'Import OffPeak change'!$A$106:GT$202,197,FALSE())),0,(VLOOKUP($A50,'Import OffPeak'!$A$3:GT$99,197,FALSE())-VLOOKUP($A50,'Import OffPeak change'!$A$106:GT$202,197,FALSE())))</f>
        <v>0</v>
      </c>
      <c r="GP50" s="193" t="n">
        <f aca="false">IF(ISERROR(VLOOKUP($A50,'Import OffPeak'!$A$3:GU$99,198,FALSE())-VLOOKUP($A50,'Import OffPeak change'!$A$106:GU$202,198,FALSE())),0,(VLOOKUP($A50,'Import OffPeak'!$A$3:GU$99,198,FALSE())-VLOOKUP($A50,'Import OffPeak change'!$A$106:GU$202,198,FALSE())))</f>
        <v>0</v>
      </c>
      <c r="GQ50" s="193" t="n">
        <f aca="false">IF(ISERROR(VLOOKUP($A50,'Import OffPeak'!$A$3:GV$99,199,FALSE())-VLOOKUP($A50,'Import OffPeak change'!$A$106:GV$202,199,FALSE())),0,(VLOOKUP($A50,'Import OffPeak'!$A$3:GV$99,199,FALSE())-VLOOKUP($A50,'Import OffPeak change'!$A$106:GV$202,199,FALSE())))</f>
        <v>0</v>
      </c>
      <c r="GR50" s="193" t="n">
        <f aca="false">IF(ISERROR(VLOOKUP($A50,'Import OffPeak'!$A$3:GW$99,200,FALSE())-VLOOKUP($A50,'Import OffPeak change'!$A$106:GW$202,200,FALSE())),0,(VLOOKUP($A50,'Import OffPeak'!$A$3:GW$99,200,FALSE())-VLOOKUP($A50,'Import OffPeak change'!$A$106:GW$202,200,FALSE())))</f>
        <v>0</v>
      </c>
      <c r="GS50" s="193" t="n">
        <f aca="false">IF(ISERROR(VLOOKUP($A50,'Import OffPeak'!$A$3:GX$99,201,FALSE())-VLOOKUP($A50,'Import OffPeak change'!$A$106:GX$202,201,FALSE())),0,(VLOOKUP($A50,'Import OffPeak'!$A$3:GX$99,201,FALSE())-VLOOKUP($A50,'Import OffPeak change'!$A$106:GX$202,201,FALSE())))</f>
        <v>0</v>
      </c>
      <c r="GT50" s="193" t="n">
        <f aca="false">IF(ISERROR(VLOOKUP($A50,'Import OffPeak'!$A$3:GY$99,202,FALSE())-VLOOKUP($A50,'Import OffPeak change'!$A$106:GY$202,202,FALSE())),0,(VLOOKUP($A50,'Import OffPeak'!$A$3:GY$99,202,FALSE())-VLOOKUP($A50,'Import OffPeak change'!$A$106:GY$202,202,FALSE())))</f>
        <v>0</v>
      </c>
      <c r="GU50" s="193" t="n">
        <f aca="false">IF(ISERROR(VLOOKUP($A50,'Import OffPeak'!$A$3:GZ$99,203,FALSE())-VLOOKUP($A50,'Import OffPeak change'!$A$106:GZ$202,203,FALSE())),0,(VLOOKUP($A50,'Import OffPeak'!$A$3:GZ$99,203,FALSE())-VLOOKUP($A50,'Import OffPeak change'!$A$106:GZ$202,203,FALSE())))</f>
        <v>0</v>
      </c>
      <c r="GV50" s="193" t="n">
        <f aca="false">IF(ISERROR(VLOOKUP($A50,'Import OffPeak'!$A$3:HA$99,204,FALSE())-VLOOKUP($A50,'Import OffPeak change'!$A$106:HA$202,204,FALSE())),0,(VLOOKUP($A50,'Import OffPeak'!$A$3:HA$99,204,FALSE())-VLOOKUP($A50,'Import OffPeak change'!$A$106:HA$202,204,FALSE())))</f>
        <v>0</v>
      </c>
      <c r="GW50" s="193" t="n">
        <f aca="false">IF(ISERROR(VLOOKUP($A50,'Import OffPeak'!$A$3:HB$99,205,FALSE())-VLOOKUP($A50,'Import OffPeak change'!$A$106:HB$202,205,FALSE())),0,(VLOOKUP($A50,'Import OffPeak'!$A$3:HB$99,205,FALSE())-VLOOKUP($A50,'Import OffPeak change'!$A$106:HB$202,205,FALSE())))</f>
        <v>0</v>
      </c>
      <c r="GX50" s="193" t="n">
        <f aca="false">IF(ISERROR(VLOOKUP($A50,'Import OffPeak'!$A$3:HC$99,206,FALSE())-VLOOKUP($A50,'Import OffPeak change'!$A$106:HC$202,206,FALSE())),0,(VLOOKUP($A50,'Import OffPeak'!$A$3:HC$99,206,FALSE())-VLOOKUP($A50,'Import OffPeak change'!$A$106:HC$202,206,FALSE())))</f>
        <v>0</v>
      </c>
      <c r="GY50" s="193" t="n">
        <f aca="false">IF(ISERROR(VLOOKUP($A50,'Import OffPeak'!$A$3:HD$99,207,FALSE())-VLOOKUP($A50,'Import OffPeak change'!$A$106:HD$202,207,FALSE())),0,(VLOOKUP($A50,'Import OffPeak'!$A$3:HD$99,207,FALSE())-VLOOKUP($A50,'Import OffPeak change'!$A$106:HD$202,207,FALSE())))</f>
        <v>0</v>
      </c>
      <c r="GZ50" s="193" t="n">
        <f aca="false">IF(ISERROR(VLOOKUP($A50,'Import OffPeak'!$A$3:HE$99,208,FALSE())-VLOOKUP($A50,'Import OffPeak change'!$A$106:HE$202,208,FALSE())),0,(VLOOKUP($A50,'Import OffPeak'!$A$3:HE$99,208,FALSE())-VLOOKUP($A50,'Import OffPeak change'!$A$106:HE$202,208,FALSE())))</f>
        <v>0</v>
      </c>
      <c r="HA50" s="193" t="n">
        <f aca="false">IF(ISERROR(VLOOKUP($A50,'Import OffPeak'!$A$3:HF$99,209,FALSE())-VLOOKUP($A50,'Import OffPeak change'!$A$106:HF$202,209,FALSE())),0,(VLOOKUP($A50,'Import OffPeak'!$A$3:HF$99,209,FALSE())-VLOOKUP($A50,'Import OffPeak change'!$A$106:HF$202,209,FALSE())))</f>
        <v>0</v>
      </c>
      <c r="HB50" s="193" t="n">
        <f aca="false">IF(ISERROR(VLOOKUP($A50,'Import OffPeak'!$A$3:HG$99,210,FALSE())-VLOOKUP($A50,'Import OffPeak change'!$A$106:HG$202,210,FALSE())),0,(VLOOKUP($A50,'Import OffPeak'!$A$3:HG$99,210,FALSE())-VLOOKUP($A50,'Import OffPeak change'!$A$106:HG$202,210,FALSE())))</f>
        <v>0</v>
      </c>
      <c r="HC50" s="193" t="n">
        <f aca="false">IF(ISERROR(VLOOKUP($A50,'Import OffPeak'!$A$3:HH$99,211,FALSE())-VLOOKUP($A50,'Import OffPeak change'!$A$106:HH$202,211,FALSE())),0,(VLOOKUP($A50,'Import OffPeak'!$A$3:HH$99,211,FALSE())-VLOOKUP($A50,'Import OffPeak change'!$A$106:HH$202,211,FALSE())))</f>
        <v>0</v>
      </c>
      <c r="HD50" s="193" t="n">
        <f aca="false">IF(ISERROR(VLOOKUP($A50,'Import OffPeak'!$A$3:HI$99,212,FALSE())-VLOOKUP($A50,'Import OffPeak change'!$A$106:HI$202,212,FALSE())),0,(VLOOKUP($A50,'Import OffPeak'!$A$3:HI$99,212,FALSE())-VLOOKUP($A50,'Import OffPeak change'!$A$106:HI$202,212,FALSE())))</f>
        <v>0</v>
      </c>
      <c r="HE50" s="193" t="n">
        <f aca="false">IF(ISERROR(VLOOKUP($A50,'Import OffPeak'!$A$3:HJ$99,213,FALSE())-VLOOKUP($A50,'Import OffPeak change'!$A$106:HJ$202,213,FALSE())),0,(VLOOKUP($A50,'Import OffPeak'!$A$3:HJ$99,213,FALSE())-VLOOKUP($A50,'Import OffPeak change'!$A$106:HJ$202,213,FALSE())))</f>
        <v>0</v>
      </c>
      <c r="HF50" s="193" t="n">
        <f aca="false">IF(ISERROR(VLOOKUP($A50,'Import OffPeak'!$A$3:HK$99,214,FALSE())-VLOOKUP($A50,'Import OffPeak change'!$A$106:HK$202,214,FALSE())),0,(VLOOKUP($A50,'Import OffPeak'!$A$3:HK$99,214,FALSE())-VLOOKUP($A50,'Import OffPeak change'!$A$106:HK$202,214,FALSE())))</f>
        <v>0</v>
      </c>
      <c r="HG50" s="193" t="n">
        <f aca="false">IF(ISERROR(VLOOKUP($A50,'Import OffPeak'!$A$3:HL$99,215,FALSE())-VLOOKUP($A50,'Import OffPeak change'!$A$106:HL$202,215,FALSE())),0,(VLOOKUP($A50,'Import OffPeak'!$A$3:HL$99,215,FALSE())-VLOOKUP($A50,'Import OffPeak change'!$A$106:HL$202,215,FALSE())))</f>
        <v>0</v>
      </c>
      <c r="HH50" s="193" t="n">
        <f aca="false">IF(ISERROR(VLOOKUP($A50,'Import OffPeak'!$A$3:HM$99,216,FALSE())-VLOOKUP($A50,'Import OffPeak change'!$A$106:HM$202,216,FALSE())),0,(VLOOKUP($A50,'Import OffPeak'!$A$3:HM$99,216,FALSE())-VLOOKUP($A50,'Import OffPeak change'!$A$106:HM$202,216,FALSE())))</f>
        <v>0</v>
      </c>
      <c r="HI50" s="193" t="n">
        <f aca="false">IF(ISERROR(VLOOKUP($A50,'Import OffPeak'!$A$3:HN$99,217,FALSE())-VLOOKUP($A50,'Import OffPeak change'!$A$106:HN$202,217,FALSE())),0,(VLOOKUP($A50,'Import OffPeak'!$A$3:HN$99,217,FALSE())-VLOOKUP($A50,'Import OffPeak change'!$A$106:HN$202,217,FALSE())))</f>
        <v>0</v>
      </c>
      <c r="HJ50" s="193" t="n">
        <f aca="false">IF(ISERROR(VLOOKUP($A50,'Import OffPeak'!$A$3:HO$99,218,FALSE())-VLOOKUP($A50,'Import OffPeak change'!$A$106:HO$202,218,FALSE())),0,(VLOOKUP($A50,'Import OffPeak'!$A$3:HO$99,218,FALSE())-VLOOKUP($A50,'Import OffPeak change'!$A$106:HO$202,218,FALSE())))</f>
        <v>0</v>
      </c>
      <c r="HK50" s="193" t="n">
        <f aca="false">IF(ISERROR(VLOOKUP($A50,'Import OffPeak'!$A$3:HP$99,219,FALSE())-VLOOKUP($A50,'Import OffPeak change'!$A$106:HP$202,219,FALSE())),0,(VLOOKUP($A50,'Import OffPeak'!$A$3:HP$99,219,FALSE())-VLOOKUP($A50,'Import OffPeak change'!$A$106:HP$202,219,FALSE())))</f>
        <v>0</v>
      </c>
      <c r="HL50" s="193" t="n">
        <f aca="false">IF(ISERROR(VLOOKUP($A50,'Import OffPeak'!$A$3:HQ$99,220,FALSE())-VLOOKUP($A50,'Import OffPeak change'!$A$106:HQ$202,220,FALSE())),0,(VLOOKUP($A50,'Import OffPeak'!$A$3:HQ$99,220,FALSE())-VLOOKUP($A50,'Import OffPeak change'!$A$106:HQ$202,220,FALSE())))</f>
        <v>0</v>
      </c>
      <c r="HM50" s="193" t="n">
        <f aca="false">IF(ISERROR(VLOOKUP($A50,'Import OffPeak'!$A$3:HR$99,221,FALSE())-VLOOKUP($A50,'Import OffPeak change'!$A$106:HR$202,221,FALSE())),0,(VLOOKUP($A50,'Import OffPeak'!$A$3:HR$99,221,FALSE())-VLOOKUP($A50,'Import OffPeak change'!$A$106:HR$202,221,FALSE())))</f>
        <v>0</v>
      </c>
      <c r="HN50" s="193" t="n">
        <f aca="false">IF(ISERROR(VLOOKUP($A50,'Import OffPeak'!$A$3:HS$99,222,FALSE())-VLOOKUP($A50,'Import OffPeak change'!$A$106:HS$202,222,FALSE())),0,(VLOOKUP($A50,'Import OffPeak'!$A$3:HS$99,222,FALSE())-VLOOKUP($A50,'Import OffPeak change'!$A$106:HS$202,222,FALSE())))</f>
        <v>0</v>
      </c>
      <c r="HO50" s="193" t="n">
        <f aca="false">IF(ISERROR(VLOOKUP($A50,'Import OffPeak'!$A$3:HT$99,223,FALSE())-VLOOKUP($A50,'Import OffPeak change'!$A$106:HT$202,223,FALSE())),0,(VLOOKUP($A50,'Import OffPeak'!$A$3:HT$99,223,FALSE())-VLOOKUP($A50,'Import OffPeak change'!$A$106:HT$202,223,FALSE())))</f>
        <v>0</v>
      </c>
      <c r="HP50" s="193" t="n">
        <f aca="false">IF(ISERROR(VLOOKUP($A50,'Import OffPeak'!$A$3:HU$99,224,FALSE())-VLOOKUP($A50,'Import OffPeak change'!$A$106:HU$202,224,FALSE())),0,(VLOOKUP($A50,'Import OffPeak'!$A$3:HU$99,224,FALSE())-VLOOKUP($A50,'Import OffPeak change'!$A$106:HU$202,224,FALSE())))</f>
        <v>0</v>
      </c>
      <c r="HQ50" s="193" t="n">
        <f aca="false">IF(ISERROR(VLOOKUP($A50,'Import OffPeak'!$A$3:HV$99,225,FALSE())-VLOOKUP($A50,'Import OffPeak change'!$A$106:HV$202,225,FALSE())),0,(VLOOKUP($A50,'Import OffPeak'!$A$3:HV$99,225,FALSE())-VLOOKUP($A50,'Import OffPeak change'!$A$106:HV$202,225,FALSE())))</f>
        <v>0</v>
      </c>
      <c r="HR50" s="193" t="n">
        <f aca="false">IF(ISERROR(VLOOKUP($A50,'Import OffPeak'!$A$3:HW$99,226,FALSE())-VLOOKUP($A50,'Import OffPeak change'!$A$106:HW$202,226,FALSE())),0,(VLOOKUP($A50,'Import OffPeak'!$A$3:HW$99,226,FALSE())-VLOOKUP($A50,'Import OffPeak change'!$A$106:HW$202,226,FALSE())))</f>
        <v>0</v>
      </c>
      <c r="HS50" s="193" t="n">
        <f aca="false">IF(ISERROR(VLOOKUP($A50,'Import OffPeak'!$A$3:HX$99,227,FALSE())-VLOOKUP($A50,'Import OffPeak change'!$A$106:HX$202,227,FALSE())),0,(VLOOKUP($A50,'Import OffPeak'!$A$3:HX$99,227,FALSE())-VLOOKUP($A50,'Import OffPeak change'!$A$106:HX$202,227,FALSE())))</f>
        <v>0</v>
      </c>
      <c r="HT50" s="193" t="n">
        <f aca="false">IF(ISERROR(VLOOKUP($A50,'Import OffPeak'!$A$3:HY$99,228,FALSE())-VLOOKUP($A50,'Import OffPeak change'!$A$106:HY$202,228,FALSE())),0,(VLOOKUP($A50,'Import OffPeak'!$A$3:HY$99,228,FALSE())-VLOOKUP($A50,'Import OffPeak change'!$A$106:HY$202,228,FALSE())))</f>
        <v>0</v>
      </c>
      <c r="HU50" s="193" t="n">
        <f aca="false">IF(ISERROR(VLOOKUP($A50,'Import OffPeak'!$A$3:HZ$99,229,FALSE())-VLOOKUP($A50,'Import OffPeak change'!$A$106:HZ$202,229,FALSE())),0,(VLOOKUP($A50,'Import OffPeak'!$A$3:HZ$99,229,FALSE())-VLOOKUP($A50,'Import OffPeak change'!$A$106:HZ$202,229,FALSE())))</f>
        <v>0</v>
      </c>
      <c r="HV50" s="193" t="n">
        <f aca="false">IF(ISERROR(VLOOKUP($A50,'Import OffPeak'!$A$3:IA$99,230,FALSE())-VLOOKUP($A50,'Import OffPeak change'!$A$106:IA$202,230,FALSE())),0,(VLOOKUP($A50,'Import OffPeak'!$A$3:IA$99,230,FALSE())-VLOOKUP($A50,'Import OffPeak change'!$A$106:IA$202,230,FALSE())))</f>
        <v>0</v>
      </c>
      <c r="HW50" s="193" t="n">
        <f aca="false">IF(ISERROR(VLOOKUP($A50,'Import OffPeak'!$A$3:IB$99,231,FALSE())-VLOOKUP($A50,'Import OffPeak change'!$A$106:IB$202,231,FALSE())),0,(VLOOKUP($A50,'Import OffPeak'!$A$3:IB$99,231,FALSE())-VLOOKUP($A50,'Import OffPeak change'!$A$106:IB$202,231,FALSE())))</f>
        <v>0</v>
      </c>
      <c r="HX50" s="193" t="n">
        <f aca="false">IF(ISERROR(VLOOKUP($A50,'Import OffPeak'!$A$3:IC$99,232,FALSE())-VLOOKUP($A50,'Import OffPeak change'!$A$106:IC$202,232,FALSE())),0,(VLOOKUP($A50,'Import OffPeak'!$A$3:IC$99,232,FALSE())-VLOOKUP($A50,'Import OffPeak change'!$A$106:IC$202,232,FALSE())))</f>
        <v>0</v>
      </c>
      <c r="HY50" s="193" t="n">
        <f aca="false">IF(ISERROR(VLOOKUP($A50,'Import OffPeak'!$A$3:ID$99,233,FALSE())-VLOOKUP($A50,'Import OffPeak change'!$A$106:ID$202,233,FALSE())),0,(VLOOKUP($A50,'Import OffPeak'!$A$3:ID$99,233,FALSE())-VLOOKUP($A50,'Import OffPeak change'!$A$106:ID$202,233,FALSE())))</f>
        <v>0</v>
      </c>
      <c r="HZ50" s="193" t="n">
        <f aca="false">IF(ISERROR(VLOOKUP($A50,'Import OffPeak'!$A$3:IE$99,234,FALSE())-VLOOKUP($A50,'Import OffPeak change'!$A$106:IE$202,234,FALSE())),0,(VLOOKUP($A50,'Import OffPeak'!$A$3:IE$99,234,FALSE())-VLOOKUP($A50,'Import OffPeak change'!$A$106:IE$202,234,FALSE())))</f>
        <v>0</v>
      </c>
      <c r="IA50" s="193" t="n">
        <f aca="false">IF(ISERROR(VLOOKUP($A50,'Import OffPeak'!$A$3:IF$99,235,FALSE())-VLOOKUP($A50,'Import OffPeak change'!$A$106:IF$202,235,FALSE())),0,(VLOOKUP($A50,'Import OffPeak'!$A$3:IF$99,235,FALSE())-VLOOKUP($A50,'Import OffPeak change'!$A$106:IF$202,235,FALSE())))</f>
        <v>0</v>
      </c>
      <c r="IB50" s="193" t="n">
        <f aca="false">IF(ISERROR(VLOOKUP($A50,'Import OffPeak'!$A$3:IG$99,236,FALSE())-VLOOKUP($A50,'Import OffPeak change'!$A$106:IG$202,236,FALSE())),0,(VLOOKUP($A50,'Import OffPeak'!$A$3:IG$99,236,FALSE())-VLOOKUP($A50,'Import OffPeak change'!$A$106:IG$202,236,FALSE())))</f>
        <v>0</v>
      </c>
      <c r="IC50" s="193" t="n">
        <f aca="false">IF(ISERROR(VLOOKUP($A50,'Import OffPeak'!$A$3:IH$99,237,FALSE())-VLOOKUP($A50,'Import OffPeak change'!$A$106:IH$202,237,FALSE())),0,(VLOOKUP($A50,'Import OffPeak'!$A$3:IH$99,237,FALSE())-VLOOKUP($A50,'Import OffPeak change'!$A$106:IH$202,237,FALSE())))</f>
        <v>0</v>
      </c>
      <c r="ID50" s="193" t="n">
        <f aca="false">IF(ISERROR(VLOOKUP($A50,'Import OffPeak'!$A$3:II$99,238,FALSE())-VLOOKUP($A50,'Import OffPeak change'!$A$106:II$202,238,FALSE())),0,(VLOOKUP($A50,'Import OffPeak'!$A$3:II$99,238,FALSE())-VLOOKUP($A50,'Import OffPeak change'!$A$106:II$202,238,FALSE())))</f>
        <v>0</v>
      </c>
      <c r="IE50" s="193" t="n">
        <f aca="false">IF(ISERROR(VLOOKUP($A50,'Import OffPeak'!$A$3:IJ$99,239,FALSE())-VLOOKUP($A50,'Import OffPeak change'!$A$106:IJ$202,239,FALSE())),0,(VLOOKUP($A50,'Import OffPeak'!$A$3:IJ$99,239,FALSE())-VLOOKUP($A50,'Import OffPeak change'!$A$106:IJ$202,239,FALSE())))</f>
        <v>0</v>
      </c>
    </row>
    <row r="51" customFormat="false" ht="12.75" hidden="false" customHeight="false" outlineLevel="0" collapsed="false">
      <c r="A51" s="201" t="str">
        <f aca="false">IF('Import OffPeak'!A48=0,"",'Import OffPeak'!A48)</f>
        <v/>
      </c>
      <c r="B51" s="193"/>
      <c r="C51" s="193"/>
      <c r="D51" s="193"/>
      <c r="E51" s="193"/>
      <c r="F51" s="193"/>
      <c r="G51" s="193" t="n">
        <f aca="false">IF(ISERROR(VLOOKUP($A51,'Import OffPeak'!$A$3:L$99,7,FALSE())-VLOOKUP($A51,'Import OffPeak change'!$A$106:L$202,7,FALSE())),0,(VLOOKUP($A51,'Import OffPeak'!$A$3:L$99,7,FALSE())-VLOOKUP($A51,'Import OffPeak change'!$A$106:L$202,7,FALSE())))</f>
        <v>0</v>
      </c>
      <c r="H51" s="193" t="n">
        <f aca="false">IF(ISERROR(VLOOKUP($A51,'Import OffPeak'!$A$3:M$99,8,FALSE())-VLOOKUP($A51,'Import OffPeak change'!$A$106:M$202,8,FALSE())),0,(VLOOKUP($A51,'Import OffPeak'!$A$3:M$99,8,FALSE())-VLOOKUP($A51,'Import OffPeak change'!$A$106:M$202,8,FALSE())))</f>
        <v>0</v>
      </c>
      <c r="I51" s="193" t="n">
        <f aca="false">IF(ISERROR(VLOOKUP($A51,'Import OffPeak'!$A$3:N$99,9,FALSE())-VLOOKUP($A51,'Import OffPeak change'!$A$106:N$202,9,FALSE())),0,(VLOOKUP($A51,'Import OffPeak'!$A$3:N$99,9,FALSE())-VLOOKUP($A51,'Import OffPeak change'!$A$106:N$202,9,FALSE())))</f>
        <v>0</v>
      </c>
      <c r="J51" s="193" t="n">
        <f aca="false">IF(ISERROR(VLOOKUP($A51,'Import OffPeak'!$A$3:O$99,10,FALSE())-VLOOKUP($A51,'Import OffPeak change'!$A$106:O$202,10,FALSE())),0,(VLOOKUP($A51,'Import OffPeak'!$A$3:O$99,10,FALSE())-VLOOKUP($A51,'Import OffPeak change'!$A$106:O$202,10,FALSE())))</f>
        <v>0</v>
      </c>
      <c r="K51" s="193" t="n">
        <f aca="false">IF(ISERROR(VLOOKUP($A51,'Import OffPeak'!$A$3:P$99,11,FALSE())-VLOOKUP($A51,'Import OffPeak change'!$A$106:P$202,11,FALSE())),0,(VLOOKUP($A51,'Import OffPeak'!$A$3:P$99,11,FALSE())-VLOOKUP($A51,'Import OffPeak change'!$A$106:P$202,11,FALSE())))</f>
        <v>0</v>
      </c>
      <c r="L51" s="193" t="n">
        <f aca="false">IF(ISERROR(VLOOKUP($A51,'Import OffPeak'!$A$3:Q$99,12,FALSE())-VLOOKUP($A51,'Import OffPeak change'!$A$106:Q$202,12,FALSE())),0,(VLOOKUP($A51,'Import OffPeak'!$A$3:Q$99,12,FALSE())-VLOOKUP($A51,'Import OffPeak change'!$A$106:Q$202,12,FALSE())))</f>
        <v>0</v>
      </c>
      <c r="M51" s="193" t="n">
        <f aca="false">IF(ISERROR(VLOOKUP($A51,'Import OffPeak'!$A$3:R$99,13,FALSE())-VLOOKUP($A51,'Import OffPeak change'!$A$106:R$202,13,FALSE())),0,(VLOOKUP($A51,'Import OffPeak'!$A$3:R$99,13,FALSE())-VLOOKUP($A51,'Import OffPeak change'!$A$106:R$202,13,FALSE())))</f>
        <v>0</v>
      </c>
      <c r="N51" s="193" t="n">
        <f aca="false">IF(ISERROR(VLOOKUP($A51,'Import OffPeak'!$A$3:S$99,14,FALSE())-VLOOKUP($A51,'Import OffPeak change'!$A$106:S$202,14,FALSE())),0,(VLOOKUP($A51,'Import OffPeak'!$A$3:S$99,14,FALSE())-VLOOKUP($A51,'Import OffPeak change'!$A$106:S$202,14,FALSE())))</f>
        <v>0</v>
      </c>
      <c r="O51" s="193" t="n">
        <f aca="false">IF(ISERROR(VLOOKUP($A51,'Import OffPeak'!$A$3:T$99,15,FALSE())-VLOOKUP($A51,'Import OffPeak change'!$A$106:T$202,15,FALSE())),0,(VLOOKUP($A51,'Import OffPeak'!$A$3:T$99,15,FALSE())-VLOOKUP($A51,'Import OffPeak change'!$A$106:T$202,15,FALSE())))</f>
        <v>0</v>
      </c>
      <c r="P51" s="193" t="n">
        <f aca="false">IF(ISERROR(VLOOKUP($A51,'Import OffPeak'!$A$3:U$99,16,FALSE())-VLOOKUP($A51,'Import OffPeak change'!$A$106:U$202,16,FALSE())),0,(VLOOKUP($A51,'Import OffPeak'!$A$3:U$99,16,FALSE())-VLOOKUP($A51,'Import OffPeak change'!$A$106:U$202,16,FALSE())))</f>
        <v>0</v>
      </c>
      <c r="Q51" s="193" t="n">
        <f aca="false">IF(ISERROR(VLOOKUP($A51,'Import OffPeak'!$A$3:V$99,17,FALSE())-VLOOKUP($A51,'Import OffPeak change'!$A$106:V$202,17,FALSE())),0,(VLOOKUP($A51,'Import OffPeak'!$A$3:V$99,17,FALSE())-VLOOKUP($A51,'Import OffPeak change'!$A$106:V$202,17,FALSE())))</f>
        <v>0</v>
      </c>
      <c r="R51" s="193" t="n">
        <f aca="false">IF(ISERROR(VLOOKUP($A51,'Import OffPeak'!$A$3:W$99,18,FALSE())-VLOOKUP($A51,'Import OffPeak change'!$A$106:W$202,18,FALSE())),0,(VLOOKUP($A51,'Import OffPeak'!$A$3:W$99,18,FALSE())-VLOOKUP($A51,'Import OffPeak change'!$A$106:W$202,18,FALSE())))</f>
        <v>0</v>
      </c>
      <c r="S51" s="193" t="n">
        <f aca="false">IF(ISERROR(VLOOKUP($A51,'Import OffPeak'!$A$3:X$99,19,FALSE())-VLOOKUP($A51,'Import OffPeak change'!$A$106:X$202,19,FALSE())),0,(VLOOKUP($A51,'Import OffPeak'!$A$3:X$99,19,FALSE())-VLOOKUP($A51,'Import OffPeak change'!$A$106:X$202,19,FALSE())))</f>
        <v>0</v>
      </c>
      <c r="T51" s="193" t="n">
        <f aca="false">IF(ISERROR(VLOOKUP($A51,'Import OffPeak'!$A$3:Y$99,20,FALSE())-VLOOKUP($A51,'Import OffPeak change'!$A$106:Y$202,20,FALSE())),0,(VLOOKUP($A51,'Import OffPeak'!$A$3:Y$99,20,FALSE())-VLOOKUP($A51,'Import OffPeak change'!$A$106:Y$202,20,FALSE())))</f>
        <v>0</v>
      </c>
      <c r="U51" s="193" t="n">
        <f aca="false">IF(ISERROR(VLOOKUP($A51,'Import OffPeak'!$A$3:Z$99,21,FALSE())-VLOOKUP($A51,'Import OffPeak change'!$A$106:Z$202,21,FALSE())),0,(VLOOKUP($A51,'Import OffPeak'!$A$3:Z$99,21,FALSE())-VLOOKUP($A51,'Import OffPeak change'!$A$106:Z$202,21,FALSE())))</f>
        <v>0</v>
      </c>
      <c r="V51" s="193" t="n">
        <f aca="false">IF(ISERROR(VLOOKUP($A51,'Import OffPeak'!$A$3:AA$99,22,FALSE())-VLOOKUP($A51,'Import OffPeak change'!$A$106:AA$202,22,FALSE())),0,(VLOOKUP($A51,'Import OffPeak'!$A$3:AA$99,22,FALSE())-VLOOKUP($A51,'Import OffPeak change'!$A$106:AA$202,22,FALSE())))</f>
        <v>0</v>
      </c>
      <c r="W51" s="193" t="n">
        <f aca="false">IF(ISERROR(VLOOKUP($A51,'Import OffPeak'!$A$3:AB$99,23,FALSE())-VLOOKUP($A51,'Import OffPeak change'!$A$106:AB$202,23,FALSE())),0,(VLOOKUP($A51,'Import OffPeak'!$A$3:AB$99,23,FALSE())-VLOOKUP($A51,'Import OffPeak change'!$A$106:AB$202,23,FALSE())))</f>
        <v>0</v>
      </c>
      <c r="X51" s="193" t="n">
        <f aca="false">IF(ISERROR(VLOOKUP($A51,'Import OffPeak'!$A$3:AC$99,24,FALSE())-VLOOKUP($A51,'Import OffPeak change'!$A$106:AC$202,24,FALSE())),0,(VLOOKUP($A51,'Import OffPeak'!$A$3:AC$99,24,FALSE())-VLOOKUP($A51,'Import OffPeak change'!$A$106:AC$202,24,FALSE())))</f>
        <v>0</v>
      </c>
      <c r="Y51" s="193" t="n">
        <f aca="false">IF(ISERROR(VLOOKUP($A51,'Import OffPeak'!$A$3:AD$99,25,FALSE())-VLOOKUP($A51,'Import OffPeak change'!$A$106:AD$202,25,FALSE())),0,(VLOOKUP($A51,'Import OffPeak'!$A$3:AD$99,25,FALSE())-VLOOKUP($A51,'Import OffPeak change'!$A$106:AD$202,25,FALSE())))</f>
        <v>0</v>
      </c>
      <c r="Z51" s="193" t="n">
        <f aca="false">IF(ISERROR(VLOOKUP($A51,'Import OffPeak'!$A$3:AE$99,26,FALSE())-VLOOKUP($A51,'Import OffPeak change'!$A$106:AE$202,26,FALSE())),0,(VLOOKUP($A51,'Import OffPeak'!$A$3:AE$99,26,FALSE())-VLOOKUP($A51,'Import OffPeak change'!$A$106:AE$202,26,FALSE())))</f>
        <v>0</v>
      </c>
      <c r="AA51" s="193" t="n">
        <f aca="false">IF(ISERROR(VLOOKUP($A51,'Import OffPeak'!$A$3:AF$99,27,FALSE())-VLOOKUP($A51,'Import OffPeak change'!$A$106:AF$202,27,FALSE())),0,(VLOOKUP($A51,'Import OffPeak'!$A$3:AF$99,27,FALSE())-VLOOKUP($A51,'Import OffPeak change'!$A$106:AF$202,27,FALSE())))</f>
        <v>0</v>
      </c>
      <c r="AB51" s="193" t="n">
        <f aca="false">IF(ISERROR(VLOOKUP($A51,'Import OffPeak'!$A$3:AG$99,28,FALSE())-VLOOKUP($A51,'Import OffPeak change'!$A$106:AG$202,28,FALSE())),0,(VLOOKUP($A51,'Import OffPeak'!$A$3:AG$99,28,FALSE())-VLOOKUP($A51,'Import OffPeak change'!$A$106:AG$202,28,FALSE())))</f>
        <v>0</v>
      </c>
      <c r="AC51" s="193" t="n">
        <f aca="false">IF(ISERROR(VLOOKUP($A51,'Import OffPeak'!$A$3:AH$99,29,FALSE())-VLOOKUP($A51,'Import OffPeak change'!$A$106:AH$202,29,FALSE())),0,(VLOOKUP($A51,'Import OffPeak'!$A$3:AH$99,29,FALSE())-VLOOKUP($A51,'Import OffPeak change'!$A$106:AH$202,29,FALSE())))</f>
        <v>0</v>
      </c>
      <c r="AD51" s="193" t="n">
        <f aca="false">IF(ISERROR(VLOOKUP($A51,'Import OffPeak'!$A$3:AI$99,30,FALSE())-VLOOKUP($A51,'Import OffPeak change'!$A$106:AI$202,30,FALSE())),0,(VLOOKUP($A51,'Import OffPeak'!$A$3:AI$99,30,FALSE())-VLOOKUP($A51,'Import OffPeak change'!$A$106:AI$202,30,FALSE())))</f>
        <v>0</v>
      </c>
      <c r="AE51" s="193" t="n">
        <f aca="false">IF(ISERROR(VLOOKUP($A51,'Import OffPeak'!$A$3:AJ$99,31,FALSE())-VLOOKUP($A51,'Import OffPeak change'!$A$106:AJ$202,31,FALSE())),0,(VLOOKUP($A51,'Import OffPeak'!$A$3:AJ$99,31,FALSE())-VLOOKUP($A51,'Import OffPeak change'!$A$106:AJ$202,31,FALSE())))</f>
        <v>0</v>
      </c>
      <c r="AF51" s="193" t="n">
        <f aca="false">IF(ISERROR(VLOOKUP($A51,'Import OffPeak'!$A$3:AK$99,32,FALSE())-VLOOKUP($A51,'Import OffPeak change'!$A$106:AK$202,32,FALSE())),0,(VLOOKUP($A51,'Import OffPeak'!$A$3:AK$99,32,FALSE())-VLOOKUP($A51,'Import OffPeak change'!$A$106:AK$202,32,FALSE())))</f>
        <v>0</v>
      </c>
      <c r="AG51" s="193" t="n">
        <f aca="false">IF(ISERROR(VLOOKUP($A51,'Import OffPeak'!$A$3:AL$99,33,FALSE())-VLOOKUP($A51,'Import OffPeak change'!$A$106:AL$202,33,FALSE())),0,(VLOOKUP($A51,'Import OffPeak'!$A$3:AL$99,33,FALSE())-VLOOKUP($A51,'Import OffPeak change'!$A$106:AL$202,33,FALSE())))</f>
        <v>0</v>
      </c>
      <c r="AH51" s="193" t="n">
        <f aca="false">IF(ISERROR(VLOOKUP($A51,'Import OffPeak'!$A$3:AM$99,34,FALSE())-VLOOKUP($A51,'Import OffPeak change'!$A$106:AM$202,34,FALSE())),0,(VLOOKUP($A51,'Import OffPeak'!$A$3:AM$99,34,FALSE())-VLOOKUP($A51,'Import OffPeak change'!$A$106:AM$202,34,FALSE())))</f>
        <v>0</v>
      </c>
      <c r="AI51" s="193" t="n">
        <f aca="false">IF(ISERROR(VLOOKUP($A51,'Import OffPeak'!$A$3:AN$99,35,FALSE())-VLOOKUP($A51,'Import OffPeak change'!$A$106:AN$202,35,FALSE())),0,(VLOOKUP($A51,'Import OffPeak'!$A$3:AN$99,35,FALSE())-VLOOKUP($A51,'Import OffPeak change'!$A$106:AN$202,35,FALSE())))</f>
        <v>0</v>
      </c>
      <c r="AJ51" s="193" t="n">
        <f aca="false">IF(ISERROR(VLOOKUP($A51,'Import OffPeak'!$A$3:AO$99,36,FALSE())-VLOOKUP($A51,'Import OffPeak change'!$A$106:AO$202,36,FALSE())),0,(VLOOKUP($A51,'Import OffPeak'!$A$3:AO$99,36,FALSE())-VLOOKUP($A51,'Import OffPeak change'!$A$106:AO$202,36,FALSE())))</f>
        <v>0</v>
      </c>
      <c r="AK51" s="193" t="n">
        <f aca="false">IF(ISERROR(VLOOKUP($A51,'Import OffPeak'!$A$3:AP$99,37,FALSE())-VLOOKUP($A51,'Import OffPeak change'!$A$106:AP$202,37,FALSE())),0,(VLOOKUP($A51,'Import OffPeak'!$A$3:AP$99,37,FALSE())-VLOOKUP($A51,'Import OffPeak change'!$A$106:AP$202,37,FALSE())))</f>
        <v>0</v>
      </c>
      <c r="AL51" s="193" t="n">
        <f aca="false">IF(ISERROR(VLOOKUP($A51,'Import OffPeak'!$A$3:AQ$99,38,FALSE())-VLOOKUP($A51,'Import OffPeak change'!$A$106:AQ$202,38,FALSE())),0,(VLOOKUP($A51,'Import OffPeak'!$A$3:AQ$99,38,FALSE())-VLOOKUP($A51,'Import OffPeak change'!$A$106:AQ$202,38,FALSE())))</f>
        <v>0</v>
      </c>
      <c r="AM51" s="193" t="n">
        <f aca="false">IF(ISERROR(VLOOKUP($A51,'Import OffPeak'!$A$3:AR$99,39,FALSE())-VLOOKUP($A51,'Import OffPeak change'!$A$106:AR$202,39,FALSE())),0,(VLOOKUP($A51,'Import OffPeak'!$A$3:AR$99,39,FALSE())-VLOOKUP($A51,'Import OffPeak change'!$A$106:AR$202,39,FALSE())))</f>
        <v>0</v>
      </c>
      <c r="AN51" s="193" t="n">
        <f aca="false">IF(ISERROR(VLOOKUP($A51,'Import OffPeak'!$A$3:AS$99,40,FALSE())-VLOOKUP($A51,'Import OffPeak change'!$A$106:AS$202,40,FALSE())),0,(VLOOKUP($A51,'Import OffPeak'!$A$3:AS$99,40,FALSE())-VLOOKUP($A51,'Import OffPeak change'!$A$106:AS$202,40,FALSE())))</f>
        <v>0</v>
      </c>
      <c r="AO51" s="193" t="n">
        <f aca="false">IF(ISERROR(VLOOKUP($A51,'Import OffPeak'!$A$3:AT$99,41,FALSE())-VLOOKUP($A51,'Import OffPeak change'!$A$106:AT$202,41,FALSE())),0,(VLOOKUP($A51,'Import OffPeak'!$A$3:AT$99,41,FALSE())-VLOOKUP($A51,'Import OffPeak change'!$A$106:AT$202,41,FALSE())))</f>
        <v>0</v>
      </c>
      <c r="AP51" s="193" t="n">
        <f aca="false">IF(ISERROR(VLOOKUP($A51,'Import OffPeak'!$A$3:AU$99,42,FALSE())-VLOOKUP($A51,'Import OffPeak change'!$A$106:AU$202,42,FALSE())),0,(VLOOKUP($A51,'Import OffPeak'!$A$3:AU$99,42,FALSE())-VLOOKUP($A51,'Import OffPeak change'!$A$106:AU$202,42,FALSE())))</f>
        <v>0</v>
      </c>
      <c r="AQ51" s="193" t="n">
        <f aca="false">IF(ISERROR(VLOOKUP($A51,'Import OffPeak'!$A$3:AV$99,43,FALSE())-VLOOKUP($A51,'Import OffPeak change'!$A$106:AV$202,43,FALSE())),0,(VLOOKUP($A51,'Import OffPeak'!$A$3:AV$99,43,FALSE())-VLOOKUP($A51,'Import OffPeak change'!$A$106:AV$202,43,FALSE())))</f>
        <v>0</v>
      </c>
      <c r="AR51" s="193" t="n">
        <f aca="false">IF(ISERROR(VLOOKUP($A51,'Import OffPeak'!$A$3:AW$99,44,FALSE())-VLOOKUP($A51,'Import OffPeak change'!$A$106:AW$202,44,FALSE())),0,(VLOOKUP($A51,'Import OffPeak'!$A$3:AW$99,44,FALSE())-VLOOKUP($A51,'Import OffPeak change'!$A$106:AW$202,44,FALSE())))</f>
        <v>0</v>
      </c>
      <c r="AS51" s="193" t="n">
        <f aca="false">IF(ISERROR(VLOOKUP($A51,'Import OffPeak'!$A$3:AX$99,45,FALSE())-VLOOKUP($A51,'Import OffPeak change'!$A$106:AX$202,45,FALSE())),0,(VLOOKUP($A51,'Import OffPeak'!$A$3:AX$99,45,FALSE())-VLOOKUP($A51,'Import OffPeak change'!$A$106:AX$202,45,FALSE())))</f>
        <v>0</v>
      </c>
      <c r="AT51" s="193" t="n">
        <f aca="false">IF(ISERROR(VLOOKUP($A51,'Import OffPeak'!$A$3:AY$99,46,FALSE())-VLOOKUP($A51,'Import OffPeak change'!$A$106:AY$202,46,FALSE())),0,(VLOOKUP($A51,'Import OffPeak'!$A$3:AY$99,46,FALSE())-VLOOKUP($A51,'Import OffPeak change'!$A$106:AY$202,46,FALSE())))</f>
        <v>0</v>
      </c>
      <c r="AU51" s="193" t="n">
        <f aca="false">IF(ISERROR(VLOOKUP($A51,'Import OffPeak'!$A$3:AZ$99,47,FALSE())-VLOOKUP($A51,'Import OffPeak change'!$A$106:AZ$202,47,FALSE())),0,(VLOOKUP($A51,'Import OffPeak'!$A$3:AZ$99,47,FALSE())-VLOOKUP($A51,'Import OffPeak change'!$A$106:AZ$202,47,FALSE())))</f>
        <v>0</v>
      </c>
      <c r="AV51" s="193" t="n">
        <f aca="false">IF(ISERROR(VLOOKUP($A51,'Import OffPeak'!$A$3:BA$99,48,FALSE())-VLOOKUP($A51,'Import OffPeak change'!$A$106:BA$202,48,FALSE())),0,(VLOOKUP($A51,'Import OffPeak'!$A$3:BA$99,48,FALSE())-VLOOKUP($A51,'Import OffPeak change'!$A$106:BA$202,48,FALSE())))</f>
        <v>0</v>
      </c>
      <c r="AW51" s="193" t="n">
        <f aca="false">IF(ISERROR(VLOOKUP($A51,'Import OffPeak'!$A$3:BB$99,49,FALSE())-VLOOKUP($A51,'Import OffPeak change'!$A$106:BB$202,49,FALSE())),0,(VLOOKUP($A51,'Import OffPeak'!$A$3:BB$99,49,FALSE())-VLOOKUP($A51,'Import OffPeak change'!$A$106:BB$202,49,FALSE())))</f>
        <v>0</v>
      </c>
      <c r="AX51" s="193" t="n">
        <f aca="false">IF(ISERROR(VLOOKUP($A51,'Import OffPeak'!$A$3:BC$99,50,FALSE())-VLOOKUP($A51,'Import OffPeak change'!$A$106:BC$202,50,FALSE())),0,(VLOOKUP($A51,'Import OffPeak'!$A$3:BC$99,50,FALSE())-VLOOKUP($A51,'Import OffPeak change'!$A$106:BC$202,50,FALSE())))</f>
        <v>0</v>
      </c>
      <c r="AY51" s="193" t="n">
        <f aca="false">IF(ISERROR(VLOOKUP($A51,'Import OffPeak'!$A$3:BD$99,51,FALSE())-VLOOKUP($A51,'Import OffPeak change'!$A$106:BD$202,51,FALSE())),0,(VLOOKUP($A51,'Import OffPeak'!$A$3:BD$99,51,FALSE())-VLOOKUP($A51,'Import OffPeak change'!$A$106:BD$202,51,FALSE())))</f>
        <v>0</v>
      </c>
      <c r="AZ51" s="193" t="n">
        <f aca="false">IF(ISERROR(VLOOKUP($A51,'Import OffPeak'!$A$3:BE$99,52,FALSE())-VLOOKUP($A51,'Import OffPeak change'!$A$106:BE$202,52,FALSE())),0,(VLOOKUP($A51,'Import OffPeak'!$A$3:BE$99,52,FALSE())-VLOOKUP($A51,'Import OffPeak change'!$A$106:BE$202,52,FALSE())))</f>
        <v>0</v>
      </c>
      <c r="BA51" s="193" t="n">
        <f aca="false">IF(ISERROR(VLOOKUP($A51,'Import OffPeak'!$A$3:BF$99,53,FALSE())-VLOOKUP($A51,'Import OffPeak change'!$A$106:BF$202,53,FALSE())),0,(VLOOKUP($A51,'Import OffPeak'!$A$3:BF$99,53,FALSE())-VLOOKUP($A51,'Import OffPeak change'!$A$106:BF$202,53,FALSE())))</f>
        <v>0</v>
      </c>
      <c r="BB51" s="193" t="n">
        <f aca="false">IF(ISERROR(VLOOKUP($A51,'Import OffPeak'!$A$3:BG$99,54,FALSE())-VLOOKUP($A51,'Import OffPeak change'!$A$106:BG$202,54,FALSE())),0,(VLOOKUP($A51,'Import OffPeak'!$A$3:BG$99,54,FALSE())-VLOOKUP($A51,'Import OffPeak change'!$A$106:BG$202,54,FALSE())))</f>
        <v>0</v>
      </c>
      <c r="BC51" s="193" t="n">
        <f aca="false">IF(ISERROR(VLOOKUP($A51,'Import OffPeak'!$A$3:BH$99,55,FALSE())-VLOOKUP($A51,'Import OffPeak change'!$A$106:BH$202,55,FALSE())),0,(VLOOKUP($A51,'Import OffPeak'!$A$3:BH$99,55,FALSE())-VLOOKUP($A51,'Import OffPeak change'!$A$106:BH$202,55,FALSE())))</f>
        <v>0</v>
      </c>
      <c r="BD51" s="193" t="n">
        <f aca="false">IF(ISERROR(VLOOKUP($A51,'Import OffPeak'!$A$3:BI$99,56,FALSE())-VLOOKUP($A51,'Import OffPeak change'!$A$106:BI$202,56,FALSE())),0,(VLOOKUP($A51,'Import OffPeak'!$A$3:BI$99,56,FALSE())-VLOOKUP($A51,'Import OffPeak change'!$A$106:BI$202,56,FALSE())))</f>
        <v>0</v>
      </c>
      <c r="BE51" s="193" t="n">
        <f aca="false">IF(ISERROR(VLOOKUP($A51,'Import OffPeak'!$A$3:BJ$99,57,FALSE())-VLOOKUP($A51,'Import OffPeak change'!$A$106:BJ$202,57,FALSE())),0,(VLOOKUP($A51,'Import OffPeak'!$A$3:BJ$99,57,FALSE())-VLOOKUP($A51,'Import OffPeak change'!$A$106:BJ$202,57,FALSE())))</f>
        <v>0</v>
      </c>
      <c r="BF51" s="193" t="n">
        <f aca="false">IF(ISERROR(VLOOKUP($A51,'Import OffPeak'!$A$3:BK$99,58,FALSE())-VLOOKUP($A51,'Import OffPeak change'!$A$106:BK$202,58,FALSE())),0,(VLOOKUP($A51,'Import OffPeak'!$A$3:BK$99,58,FALSE())-VLOOKUP($A51,'Import OffPeak change'!$A$106:BK$202,58,FALSE())))</f>
        <v>0</v>
      </c>
      <c r="BG51" s="193" t="n">
        <f aca="false">IF(ISERROR(VLOOKUP($A51,'Import OffPeak'!$A$3:BL$99,59,FALSE())-VLOOKUP($A51,'Import OffPeak change'!$A$106:BL$202,59,FALSE())),0,(VLOOKUP($A51,'Import OffPeak'!$A$3:BL$99,59,FALSE())-VLOOKUP($A51,'Import OffPeak change'!$A$106:BL$202,59,FALSE())))</f>
        <v>0</v>
      </c>
      <c r="BH51" s="193" t="n">
        <f aca="false">IF(ISERROR(VLOOKUP($A51,'Import OffPeak'!$A$3:BM$99,60,FALSE())-VLOOKUP($A51,'Import OffPeak change'!$A$106:BM$202,60,FALSE())),0,(VLOOKUP($A51,'Import OffPeak'!$A$3:BM$99,60,FALSE())-VLOOKUP($A51,'Import OffPeak change'!$A$106:BM$202,60,FALSE())))</f>
        <v>0</v>
      </c>
      <c r="BI51" s="193" t="n">
        <f aca="false">IF(ISERROR(VLOOKUP($A51,'Import OffPeak'!$A$3:BN$99,61,FALSE())-VLOOKUP($A51,'Import OffPeak change'!$A$106:BN$202,61,FALSE())),0,(VLOOKUP($A51,'Import OffPeak'!$A$3:BN$99,61,FALSE())-VLOOKUP($A51,'Import OffPeak change'!$A$106:BN$202,61,FALSE())))</f>
        <v>0</v>
      </c>
      <c r="BJ51" s="193" t="n">
        <f aca="false">IF(ISERROR(VLOOKUP($A51,'Import OffPeak'!$A$3:BO$99,62,FALSE())-VLOOKUP($A51,'Import OffPeak change'!$A$106:BO$202,62,FALSE())),0,(VLOOKUP($A51,'Import OffPeak'!$A$3:BO$99,62,FALSE())-VLOOKUP($A51,'Import OffPeak change'!$A$106:BO$202,62,FALSE())))</f>
        <v>0</v>
      </c>
      <c r="BK51" s="193" t="n">
        <f aca="false">IF(ISERROR(VLOOKUP($A51,'Import OffPeak'!$A$3:BP$99,63,FALSE())-VLOOKUP($A51,'Import OffPeak change'!$A$106:BP$202,63,FALSE())),0,(VLOOKUP($A51,'Import OffPeak'!$A$3:BP$99,63,FALSE())-VLOOKUP($A51,'Import OffPeak change'!$A$106:BP$202,63,FALSE())))</f>
        <v>0</v>
      </c>
      <c r="BL51" s="193" t="n">
        <f aca="false">IF(ISERROR(VLOOKUP($A51,'Import OffPeak'!$A$3:BQ$99,64,FALSE())-VLOOKUP($A51,'Import OffPeak change'!$A$106:BQ$202,64,FALSE())),0,(VLOOKUP($A51,'Import OffPeak'!$A$3:BQ$99,64,FALSE())-VLOOKUP($A51,'Import OffPeak change'!$A$106:BQ$202,64,FALSE())))</f>
        <v>0</v>
      </c>
      <c r="BM51" s="193" t="n">
        <f aca="false">IF(ISERROR(VLOOKUP($A51,'Import OffPeak'!$A$3:BR$99,65,FALSE())-VLOOKUP($A51,'Import OffPeak change'!$A$106:BR$202,65,FALSE())),0,(VLOOKUP($A51,'Import OffPeak'!$A$3:BR$99,65,FALSE())-VLOOKUP($A51,'Import OffPeak change'!$A$106:BR$202,65,FALSE())))</f>
        <v>0</v>
      </c>
      <c r="BN51" s="193" t="n">
        <f aca="false">IF(ISERROR(VLOOKUP($A51,'Import OffPeak'!$A$3:BS$99,66,FALSE())-VLOOKUP($A51,'Import OffPeak change'!$A$106:BS$202,66,FALSE())),0,(VLOOKUP($A51,'Import OffPeak'!$A$3:BS$99,66,FALSE())-VLOOKUP($A51,'Import OffPeak change'!$A$106:BS$202,66,FALSE())))</f>
        <v>0</v>
      </c>
      <c r="BO51" s="193" t="n">
        <f aca="false">IF(ISERROR(VLOOKUP($A51,'Import OffPeak'!$A$3:BT$99,67,FALSE())-VLOOKUP($A51,'Import OffPeak change'!$A$106:BT$202,67,FALSE())),0,(VLOOKUP($A51,'Import OffPeak'!$A$3:BT$99,67,FALSE())-VLOOKUP($A51,'Import OffPeak change'!$A$106:BT$202,67,FALSE())))</f>
        <v>0</v>
      </c>
      <c r="BP51" s="193" t="n">
        <f aca="false">IF(ISERROR(VLOOKUP($A51,'Import OffPeak'!$A$3:BU$99,68,FALSE())-VLOOKUP($A51,'Import OffPeak change'!$A$106:BU$202,68,FALSE())),0,(VLOOKUP($A51,'Import OffPeak'!$A$3:BU$99,68,FALSE())-VLOOKUP($A51,'Import OffPeak change'!$A$106:BU$202,68,FALSE())))</f>
        <v>0</v>
      </c>
      <c r="BQ51" s="193" t="n">
        <f aca="false">IF(ISERROR(VLOOKUP($A51,'Import OffPeak'!$A$3:BV$99,69,FALSE())-VLOOKUP($A51,'Import OffPeak change'!$A$106:BV$202,69,FALSE())),0,(VLOOKUP($A51,'Import OffPeak'!$A$3:BV$99,69,FALSE())-VLOOKUP($A51,'Import OffPeak change'!$A$106:BV$202,69,FALSE())))</f>
        <v>0</v>
      </c>
      <c r="BR51" s="193" t="n">
        <f aca="false">IF(ISERROR(VLOOKUP($A51,'Import OffPeak'!$A$3:BW$99,70,FALSE())-VLOOKUP($A51,'Import OffPeak change'!$A$106:BW$202,70,FALSE())),0,(VLOOKUP($A51,'Import OffPeak'!$A$3:BW$99,70,FALSE())-VLOOKUP($A51,'Import OffPeak change'!$A$106:BW$202,70,FALSE())))</f>
        <v>0</v>
      </c>
      <c r="BS51" s="193" t="n">
        <f aca="false">IF(ISERROR(VLOOKUP($A51,'Import OffPeak'!$A$3:BX$99,71,FALSE())-VLOOKUP($A51,'Import OffPeak change'!$A$106:BX$202,71,FALSE())),0,(VLOOKUP($A51,'Import OffPeak'!$A$3:BX$99,71,FALSE())-VLOOKUP($A51,'Import OffPeak change'!$A$106:BX$202,71,FALSE())))</f>
        <v>0</v>
      </c>
      <c r="BT51" s="193" t="n">
        <f aca="false">IF(ISERROR(VLOOKUP($A51,'Import OffPeak'!$A$3:BY$99,72,FALSE())-VLOOKUP($A51,'Import OffPeak change'!$A$106:BY$202,72,FALSE())),0,(VLOOKUP($A51,'Import OffPeak'!$A$3:BY$99,72,FALSE())-VLOOKUP($A51,'Import OffPeak change'!$A$106:BY$202,72,FALSE())))</f>
        <v>0</v>
      </c>
      <c r="BU51" s="193" t="n">
        <f aca="false">IF(ISERROR(VLOOKUP($A51,'Import OffPeak'!$A$3:BZ$99,73,FALSE())-VLOOKUP($A51,'Import OffPeak change'!$A$106:BZ$202,73,FALSE())),0,(VLOOKUP($A51,'Import OffPeak'!$A$3:BZ$99,73,FALSE())-VLOOKUP($A51,'Import OffPeak change'!$A$106:BZ$202,73,FALSE())))</f>
        <v>0</v>
      </c>
      <c r="BV51" s="193" t="n">
        <f aca="false">IF(ISERROR(VLOOKUP($A51,'Import OffPeak'!$A$3:CA$99,74,FALSE())-VLOOKUP($A51,'Import OffPeak change'!$A$106:CA$202,74,FALSE())),0,(VLOOKUP($A51,'Import OffPeak'!$A$3:CA$99,74,FALSE())-VLOOKUP($A51,'Import OffPeak change'!$A$106:CA$202,74,FALSE())))</f>
        <v>0</v>
      </c>
      <c r="BW51" s="193" t="n">
        <f aca="false">IF(ISERROR(VLOOKUP($A51,'Import OffPeak'!$A$3:CB$99,75,FALSE())-VLOOKUP($A51,'Import OffPeak change'!$A$106:CB$202,75,FALSE())),0,(VLOOKUP($A51,'Import OffPeak'!$A$3:CB$99,75,FALSE())-VLOOKUP($A51,'Import OffPeak change'!$A$106:CB$202,75,FALSE())))</f>
        <v>0</v>
      </c>
      <c r="BX51" s="193" t="n">
        <f aca="false">IF(ISERROR(VLOOKUP($A51,'Import OffPeak'!$A$3:CC$99,76,FALSE())-VLOOKUP($A51,'Import OffPeak change'!$A$106:CC$202,76,FALSE())),0,(VLOOKUP($A51,'Import OffPeak'!$A$3:CC$99,76,FALSE())-VLOOKUP($A51,'Import OffPeak change'!$A$106:CC$202,76,FALSE())))</f>
        <v>0</v>
      </c>
      <c r="BY51" s="193" t="n">
        <f aca="false">IF(ISERROR(VLOOKUP($A51,'Import OffPeak'!$A$3:CD$99,77,FALSE())-VLOOKUP($A51,'Import OffPeak change'!$A$106:CD$202,77,FALSE())),0,(VLOOKUP($A51,'Import OffPeak'!$A$3:CD$99,77,FALSE())-VLOOKUP($A51,'Import OffPeak change'!$A$106:CD$202,77,FALSE())))</f>
        <v>0</v>
      </c>
      <c r="BZ51" s="193" t="n">
        <f aca="false">IF(ISERROR(VLOOKUP($A51,'Import OffPeak'!$A$3:CE$99,78,FALSE())-VLOOKUP($A51,'Import OffPeak change'!$A$106:CE$202,78,FALSE())),0,(VLOOKUP($A51,'Import OffPeak'!$A$3:CE$99,78,FALSE())-VLOOKUP($A51,'Import OffPeak change'!$A$106:CE$202,78,FALSE())))</f>
        <v>0</v>
      </c>
      <c r="CA51" s="193" t="n">
        <f aca="false">IF(ISERROR(VLOOKUP($A51,'Import OffPeak'!$A$3:CF$99,79,FALSE())-VLOOKUP($A51,'Import OffPeak change'!$A$106:CF$202,79,FALSE())),0,(VLOOKUP($A51,'Import OffPeak'!$A$3:CF$99,79,FALSE())-VLOOKUP($A51,'Import OffPeak change'!$A$106:CF$202,79,FALSE())))</f>
        <v>0</v>
      </c>
      <c r="CB51" s="193" t="n">
        <f aca="false">IF(ISERROR(VLOOKUP($A51,'Import OffPeak'!$A$3:CG$99,80,FALSE())-VLOOKUP($A51,'Import OffPeak change'!$A$106:CG$202,80,FALSE())),0,(VLOOKUP($A51,'Import OffPeak'!$A$3:CG$99,80,FALSE())-VLOOKUP($A51,'Import OffPeak change'!$A$106:CG$202,80,FALSE())))</f>
        <v>0</v>
      </c>
      <c r="CC51" s="193" t="n">
        <f aca="false">IF(ISERROR(VLOOKUP($A51,'Import OffPeak'!$A$3:CH$99,81,FALSE())-VLOOKUP($A51,'Import OffPeak change'!$A$106:CH$202,81,FALSE())),0,(VLOOKUP($A51,'Import OffPeak'!$A$3:CH$99,81,FALSE())-VLOOKUP($A51,'Import OffPeak change'!$A$106:CH$202,81,FALSE())))</f>
        <v>0</v>
      </c>
      <c r="CD51" s="193" t="n">
        <f aca="false">IF(ISERROR(VLOOKUP($A51,'Import OffPeak'!$A$3:CI$99,82,FALSE())-VLOOKUP($A51,'Import OffPeak change'!$A$106:CI$202,82,FALSE())),0,(VLOOKUP($A51,'Import OffPeak'!$A$3:CI$99,82,FALSE())-VLOOKUP($A51,'Import OffPeak change'!$A$106:CI$202,82,FALSE())))</f>
        <v>0</v>
      </c>
      <c r="CE51" s="193" t="n">
        <f aca="false">IF(ISERROR(VLOOKUP($A51,'Import OffPeak'!$A$3:CJ$99,83,FALSE())-VLOOKUP($A51,'Import OffPeak change'!$A$106:CJ$202,83,FALSE())),0,(VLOOKUP($A51,'Import OffPeak'!$A$3:CJ$99,83,FALSE())-VLOOKUP($A51,'Import OffPeak change'!$A$106:CJ$202,83,FALSE())))</f>
        <v>0</v>
      </c>
      <c r="CF51" s="193" t="n">
        <f aca="false">IF(ISERROR(VLOOKUP($A51,'Import OffPeak'!$A$3:CK$99,84,FALSE())-VLOOKUP($A51,'Import OffPeak change'!$A$106:CK$202,84,FALSE())),0,(VLOOKUP($A51,'Import OffPeak'!$A$3:CK$99,84,FALSE())-VLOOKUP($A51,'Import OffPeak change'!$A$106:CK$202,84,FALSE())))</f>
        <v>0</v>
      </c>
      <c r="CG51" s="193" t="n">
        <f aca="false">IF(ISERROR(VLOOKUP($A51,'Import OffPeak'!$A$3:CL$99,85,FALSE())-VLOOKUP($A51,'Import OffPeak change'!$A$106:CL$202,85,FALSE())),0,(VLOOKUP($A51,'Import OffPeak'!$A$3:CL$99,85,FALSE())-VLOOKUP($A51,'Import OffPeak change'!$A$106:CL$202,85,FALSE())))</f>
        <v>0</v>
      </c>
      <c r="CH51" s="193" t="n">
        <f aca="false">IF(ISERROR(VLOOKUP($A51,'Import OffPeak'!$A$3:CM$99,86,FALSE())-VLOOKUP($A51,'Import OffPeak change'!$A$106:CM$202,86,FALSE())),0,(VLOOKUP($A51,'Import OffPeak'!$A$3:CM$99,86,FALSE())-VLOOKUP($A51,'Import OffPeak change'!$A$106:CM$202,86,FALSE())))</f>
        <v>0</v>
      </c>
      <c r="CI51" s="193" t="n">
        <f aca="false">IF(ISERROR(VLOOKUP($A51,'Import OffPeak'!$A$3:CN$99,87,FALSE())-VLOOKUP($A51,'Import OffPeak change'!$A$106:CN$202,87,FALSE())),0,(VLOOKUP($A51,'Import OffPeak'!$A$3:CN$99,87,FALSE())-VLOOKUP($A51,'Import OffPeak change'!$A$106:CN$202,87,FALSE())))</f>
        <v>0</v>
      </c>
      <c r="CJ51" s="193" t="n">
        <f aca="false">IF(ISERROR(VLOOKUP($A51,'Import OffPeak'!$A$3:CO$99,88,FALSE())-VLOOKUP($A51,'Import OffPeak change'!$A$106:CO$202,88,FALSE())),0,(VLOOKUP($A51,'Import OffPeak'!$A$3:CO$99,88,FALSE())-VLOOKUP($A51,'Import OffPeak change'!$A$106:CO$202,88,FALSE())))</f>
        <v>0</v>
      </c>
      <c r="CK51" s="193" t="n">
        <f aca="false">IF(ISERROR(VLOOKUP($A51,'Import OffPeak'!$A$3:CP$99,89,FALSE())-VLOOKUP($A51,'Import OffPeak change'!$A$106:CP$202,89,FALSE())),0,(VLOOKUP($A51,'Import OffPeak'!$A$3:CP$99,89,FALSE())-VLOOKUP($A51,'Import OffPeak change'!$A$106:CP$202,89,FALSE())))</f>
        <v>0</v>
      </c>
      <c r="CL51" s="193" t="n">
        <f aca="false">IF(ISERROR(VLOOKUP($A51,'Import OffPeak'!$A$3:CQ$99,90,FALSE())-VLOOKUP($A51,'Import OffPeak change'!$A$106:CQ$202,90,FALSE())),0,(VLOOKUP($A51,'Import OffPeak'!$A$3:CQ$99,90,FALSE())-VLOOKUP($A51,'Import OffPeak change'!$A$106:CQ$202,90,FALSE())))</f>
        <v>0</v>
      </c>
      <c r="CM51" s="193" t="n">
        <f aca="false">IF(ISERROR(VLOOKUP($A51,'Import OffPeak'!$A$3:CR$99,91,FALSE())-VLOOKUP($A51,'Import OffPeak change'!$A$106:CR$202,91,FALSE())),0,(VLOOKUP($A51,'Import OffPeak'!$A$3:CR$99,91,FALSE())-VLOOKUP($A51,'Import OffPeak change'!$A$106:CR$202,91,FALSE())))</f>
        <v>0</v>
      </c>
      <c r="CN51" s="193" t="n">
        <f aca="false">IF(ISERROR(VLOOKUP($A51,'Import OffPeak'!$A$3:CS$99,92,FALSE())-VLOOKUP($A51,'Import OffPeak change'!$A$106:CS$202,92,FALSE())),0,(VLOOKUP($A51,'Import OffPeak'!$A$3:CS$99,92,FALSE())-VLOOKUP($A51,'Import OffPeak change'!$A$106:CS$202,92,FALSE())))</f>
        <v>0</v>
      </c>
      <c r="CO51" s="193" t="n">
        <f aca="false">IF(ISERROR(VLOOKUP($A51,'Import OffPeak'!$A$3:CT$99,93,FALSE())-VLOOKUP($A51,'Import OffPeak change'!$A$106:CT$202,93,FALSE())),0,(VLOOKUP($A51,'Import OffPeak'!$A$3:CT$99,93,FALSE())-VLOOKUP($A51,'Import OffPeak change'!$A$106:CT$202,93,FALSE())))</f>
        <v>0</v>
      </c>
      <c r="CP51" s="193" t="n">
        <f aca="false">IF(ISERROR(VLOOKUP($A51,'Import OffPeak'!$A$3:CU$99,94,FALSE())-VLOOKUP($A51,'Import OffPeak change'!$A$106:CU$202,94,FALSE())),0,(VLOOKUP($A51,'Import OffPeak'!$A$3:CU$99,94,FALSE())-VLOOKUP($A51,'Import OffPeak change'!$A$106:CU$202,94,FALSE())))</f>
        <v>0</v>
      </c>
      <c r="CQ51" s="193" t="n">
        <f aca="false">IF(ISERROR(VLOOKUP($A51,'Import OffPeak'!$A$3:CV$99,95,FALSE())-VLOOKUP($A51,'Import OffPeak change'!$A$106:CV$202,95,FALSE())),0,(VLOOKUP($A51,'Import OffPeak'!$A$3:CV$99,95,FALSE())-VLOOKUP($A51,'Import OffPeak change'!$A$106:CV$202,95,FALSE())))</f>
        <v>0</v>
      </c>
      <c r="CR51" s="193" t="n">
        <f aca="false">IF(ISERROR(VLOOKUP($A51,'Import OffPeak'!$A$3:CW$99,96,FALSE())-VLOOKUP($A51,'Import OffPeak change'!$A$106:CW$202,96,FALSE())),0,(VLOOKUP($A51,'Import OffPeak'!$A$3:CW$99,96,FALSE())-VLOOKUP($A51,'Import OffPeak change'!$A$106:CW$202,96,FALSE())))</f>
        <v>0</v>
      </c>
      <c r="CS51" s="193" t="n">
        <f aca="false">IF(ISERROR(VLOOKUP($A51,'Import OffPeak'!$A$3:CX$99,97,FALSE())-VLOOKUP($A51,'Import OffPeak change'!$A$106:CX$202,97,FALSE())),0,(VLOOKUP($A51,'Import OffPeak'!$A$3:CX$99,97,FALSE())-VLOOKUP($A51,'Import OffPeak change'!$A$106:CX$202,97,FALSE())))</f>
        <v>0</v>
      </c>
      <c r="CT51" s="193" t="n">
        <f aca="false">IF(ISERROR(VLOOKUP($A51,'Import OffPeak'!$A$3:CY$99,98,FALSE())-VLOOKUP($A51,'Import OffPeak change'!$A$106:CY$202,98,FALSE())),0,(VLOOKUP($A51,'Import OffPeak'!$A$3:CY$99,98,FALSE())-VLOOKUP($A51,'Import OffPeak change'!$A$106:CY$202,98,FALSE())))</f>
        <v>0</v>
      </c>
      <c r="CU51" s="193" t="n">
        <f aca="false">IF(ISERROR(VLOOKUP($A51,'Import OffPeak'!$A$3:CZ$99,99,FALSE())-VLOOKUP($A51,'Import OffPeak change'!$A$106:CZ$202,99,FALSE())),0,(VLOOKUP($A51,'Import OffPeak'!$A$3:CZ$99,99,FALSE())-VLOOKUP($A51,'Import OffPeak change'!$A$106:CZ$202,99,FALSE())))</f>
        <v>0</v>
      </c>
      <c r="CV51" s="193" t="n">
        <f aca="false">IF(ISERROR(VLOOKUP($A51,'Import OffPeak'!$A$3:DA$99,100,FALSE())-VLOOKUP($A51,'Import OffPeak change'!$A$106:DA$202,100,FALSE())),0,(VLOOKUP($A51,'Import OffPeak'!$A$3:DA$99,100,FALSE())-VLOOKUP($A51,'Import OffPeak change'!$A$106:DA$202,100,FALSE())))</f>
        <v>0</v>
      </c>
      <c r="CW51" s="193" t="n">
        <f aca="false">IF(ISERROR(VLOOKUP($A51,'Import OffPeak'!$A$3:DB$99,101,FALSE())-VLOOKUP($A51,'Import OffPeak change'!$A$106:DB$202,101,FALSE())),0,(VLOOKUP($A51,'Import OffPeak'!$A$3:DB$99,101,FALSE())-VLOOKUP($A51,'Import OffPeak change'!$A$106:DB$202,101,FALSE())))</f>
        <v>0</v>
      </c>
      <c r="CX51" s="193" t="n">
        <f aca="false">IF(ISERROR(VLOOKUP($A51,'Import OffPeak'!$A$3:DC$99,102,FALSE())-VLOOKUP($A51,'Import OffPeak change'!$A$106:DC$202,102,FALSE())),0,(VLOOKUP($A51,'Import OffPeak'!$A$3:DC$99,102,FALSE())-VLOOKUP($A51,'Import OffPeak change'!$A$106:DC$202,102,FALSE())))</f>
        <v>0</v>
      </c>
      <c r="CY51" s="193" t="n">
        <f aca="false">IF(ISERROR(VLOOKUP($A51,'Import OffPeak'!$A$3:DD$99,103,FALSE())-VLOOKUP($A51,'Import OffPeak change'!$A$106:DD$202,103,FALSE())),0,(VLOOKUP($A51,'Import OffPeak'!$A$3:DD$99,103,FALSE())-VLOOKUP($A51,'Import OffPeak change'!$A$106:DD$202,103,FALSE())))</f>
        <v>0</v>
      </c>
      <c r="CZ51" s="193" t="n">
        <f aca="false">IF(ISERROR(VLOOKUP($A51,'Import OffPeak'!$A$3:DE$99,104,FALSE())-VLOOKUP($A51,'Import OffPeak change'!$A$106:DE$202,104,FALSE())),0,(VLOOKUP($A51,'Import OffPeak'!$A$3:DE$99,104,FALSE())-VLOOKUP($A51,'Import OffPeak change'!$A$106:DE$202,104,FALSE())))</f>
        <v>0</v>
      </c>
      <c r="DA51" s="193" t="n">
        <f aca="false">IF(ISERROR(VLOOKUP($A51,'Import OffPeak'!$A$3:DF$99,105,FALSE())-VLOOKUP($A51,'Import OffPeak change'!$A$106:DF$202,105,FALSE())),0,(VLOOKUP($A51,'Import OffPeak'!$A$3:DF$99,105,FALSE())-VLOOKUP($A51,'Import OffPeak change'!$A$106:DF$202,105,FALSE())))</f>
        <v>0</v>
      </c>
      <c r="DB51" s="193" t="n">
        <f aca="false">IF(ISERROR(VLOOKUP($A51,'Import OffPeak'!$A$3:DG$99,106,FALSE())-VLOOKUP($A51,'Import OffPeak change'!$A$106:DG$202,106,FALSE())),0,(VLOOKUP($A51,'Import OffPeak'!$A$3:DG$99,106,FALSE())-VLOOKUP($A51,'Import OffPeak change'!$A$106:DG$202,106,FALSE())))</f>
        <v>0</v>
      </c>
      <c r="DC51" s="193" t="n">
        <f aca="false">IF(ISERROR(VLOOKUP($A51,'Import OffPeak'!$A$3:DH$99,107,FALSE())-VLOOKUP($A51,'Import OffPeak change'!$A$106:DH$202,107,FALSE())),0,(VLOOKUP($A51,'Import OffPeak'!$A$3:DH$99,107,FALSE())-VLOOKUP($A51,'Import OffPeak change'!$A$106:DH$202,107,FALSE())))</f>
        <v>0</v>
      </c>
      <c r="DD51" s="193" t="n">
        <f aca="false">IF(ISERROR(VLOOKUP($A51,'Import OffPeak'!$A$3:DI$99,108,FALSE())-VLOOKUP($A51,'Import OffPeak change'!$A$106:DI$202,108,FALSE())),0,(VLOOKUP($A51,'Import OffPeak'!$A$3:DI$99,108,FALSE())-VLOOKUP($A51,'Import OffPeak change'!$A$106:DI$202,108,FALSE())))</f>
        <v>0</v>
      </c>
      <c r="DE51" s="193" t="n">
        <f aca="false">IF(ISERROR(VLOOKUP($A51,'Import OffPeak'!$A$3:DJ$99,109,FALSE())-VLOOKUP($A51,'Import OffPeak change'!$A$106:DJ$202,109,FALSE())),0,(VLOOKUP($A51,'Import OffPeak'!$A$3:DJ$99,109,FALSE())-VLOOKUP($A51,'Import OffPeak change'!$A$106:DJ$202,109,FALSE())))</f>
        <v>0</v>
      </c>
      <c r="DF51" s="193" t="n">
        <f aca="false">IF(ISERROR(VLOOKUP($A51,'Import OffPeak'!$A$3:DK$99,110,FALSE())-VLOOKUP($A51,'Import OffPeak change'!$A$106:DK$202,110,FALSE())),0,(VLOOKUP($A51,'Import OffPeak'!$A$3:DK$99,110,FALSE())-VLOOKUP($A51,'Import OffPeak change'!$A$106:DK$202,110,FALSE())))</f>
        <v>0</v>
      </c>
      <c r="DG51" s="193" t="n">
        <f aca="false">IF(ISERROR(VLOOKUP($A51,'Import OffPeak'!$A$3:DL$99,111,FALSE())-VLOOKUP($A51,'Import OffPeak change'!$A$106:DL$202,111,FALSE())),0,(VLOOKUP($A51,'Import OffPeak'!$A$3:DL$99,111,FALSE())-VLOOKUP($A51,'Import OffPeak change'!$A$106:DL$202,111,FALSE())))</f>
        <v>0</v>
      </c>
      <c r="DH51" s="193" t="n">
        <f aca="false">IF(ISERROR(VLOOKUP($A51,'Import OffPeak'!$A$3:DM$99,112,FALSE())-VLOOKUP($A51,'Import OffPeak change'!$A$106:DM$202,112,FALSE())),0,(VLOOKUP($A51,'Import OffPeak'!$A$3:DM$99,112,FALSE())-VLOOKUP($A51,'Import OffPeak change'!$A$106:DM$202,112,FALSE())))</f>
        <v>0</v>
      </c>
      <c r="DI51" s="193" t="n">
        <f aca="false">IF(ISERROR(VLOOKUP($A51,'Import OffPeak'!$A$3:DN$99,113,FALSE())-VLOOKUP($A51,'Import OffPeak change'!$A$106:DN$202,113,FALSE())),0,(VLOOKUP($A51,'Import OffPeak'!$A$3:DN$99,113,FALSE())-VLOOKUP($A51,'Import OffPeak change'!$A$106:DN$202,113,FALSE())))</f>
        <v>0</v>
      </c>
      <c r="DJ51" s="193" t="n">
        <f aca="false">IF(ISERROR(VLOOKUP($A51,'Import OffPeak'!$A$3:DO$99,114,FALSE())-VLOOKUP($A51,'Import OffPeak change'!$A$106:DO$202,114,FALSE())),0,(VLOOKUP($A51,'Import OffPeak'!$A$3:DO$99,114,FALSE())-VLOOKUP($A51,'Import OffPeak change'!$A$106:DO$202,114,FALSE())))</f>
        <v>0</v>
      </c>
      <c r="DK51" s="193" t="n">
        <f aca="false">IF(ISERROR(VLOOKUP($A51,'Import OffPeak'!$A$3:DP$99,115,FALSE())-VLOOKUP($A51,'Import OffPeak change'!$A$106:DP$202,115,FALSE())),0,(VLOOKUP($A51,'Import OffPeak'!$A$3:DP$99,115,FALSE())-VLOOKUP($A51,'Import OffPeak change'!$A$106:DP$202,115,FALSE())))</f>
        <v>0</v>
      </c>
      <c r="DL51" s="193" t="n">
        <f aca="false">IF(ISERROR(VLOOKUP($A51,'Import OffPeak'!$A$3:DQ$99,116,FALSE())-VLOOKUP($A51,'Import OffPeak change'!$A$106:DQ$202,116,FALSE())),0,(VLOOKUP($A51,'Import OffPeak'!$A$3:DQ$99,116,FALSE())-VLOOKUP($A51,'Import OffPeak change'!$A$106:DQ$202,116,FALSE())))</f>
        <v>0</v>
      </c>
      <c r="DM51" s="193" t="n">
        <f aca="false">IF(ISERROR(VLOOKUP($A51,'Import OffPeak'!$A$3:DR$99,117,FALSE())-VLOOKUP($A51,'Import OffPeak change'!$A$106:DR$202,117,FALSE())),0,(VLOOKUP($A51,'Import OffPeak'!$A$3:DR$99,117,FALSE())-VLOOKUP($A51,'Import OffPeak change'!$A$106:DR$202,117,FALSE())))</f>
        <v>0</v>
      </c>
      <c r="DN51" s="193" t="n">
        <f aca="false">IF(ISERROR(VLOOKUP($A51,'Import OffPeak'!$A$3:DS$99,118,FALSE())-VLOOKUP($A51,'Import OffPeak change'!$A$106:DS$202,118,FALSE())),0,(VLOOKUP($A51,'Import OffPeak'!$A$3:DS$99,118,FALSE())-VLOOKUP($A51,'Import OffPeak change'!$A$106:DS$202,118,FALSE())))</f>
        <v>0</v>
      </c>
      <c r="DO51" s="193" t="n">
        <f aca="false">IF(ISERROR(VLOOKUP($A51,'Import OffPeak'!$A$3:DT$99,119,FALSE())-VLOOKUP($A51,'Import OffPeak change'!$A$106:DT$202,119,FALSE())),0,(VLOOKUP($A51,'Import OffPeak'!$A$3:DT$99,119,FALSE())-VLOOKUP($A51,'Import OffPeak change'!$A$106:DT$202,119,FALSE())))</f>
        <v>0</v>
      </c>
      <c r="DP51" s="193" t="n">
        <f aca="false">IF(ISERROR(VLOOKUP($A51,'Import OffPeak'!$A$3:DU$99,120,FALSE())-VLOOKUP($A51,'Import OffPeak change'!$A$106:DU$202,120,FALSE())),0,(VLOOKUP($A51,'Import OffPeak'!$A$3:DU$99,120,FALSE())-VLOOKUP($A51,'Import OffPeak change'!$A$106:DU$202,120,FALSE())))</f>
        <v>0</v>
      </c>
      <c r="DQ51" s="193" t="n">
        <f aca="false">IF(ISERROR(VLOOKUP($A51,'Import OffPeak'!$A$3:DV$99,121,FALSE())-VLOOKUP($A51,'Import OffPeak change'!$A$106:DV$202,121,FALSE())),0,(VLOOKUP($A51,'Import OffPeak'!$A$3:DV$99,121,FALSE())-VLOOKUP($A51,'Import OffPeak change'!$A$106:DV$202,121,FALSE())))</f>
        <v>0</v>
      </c>
      <c r="DR51" s="193" t="n">
        <f aca="false">IF(ISERROR(VLOOKUP($A51,'Import OffPeak'!$A$3:DW$99,122,FALSE())-VLOOKUP($A51,'Import OffPeak change'!$A$106:DW$202,122,FALSE())),0,(VLOOKUP($A51,'Import OffPeak'!$A$3:DW$99,122,FALSE())-VLOOKUP($A51,'Import OffPeak change'!$A$106:DW$202,122,FALSE())))</f>
        <v>0</v>
      </c>
      <c r="DS51" s="193" t="n">
        <f aca="false">IF(ISERROR(VLOOKUP($A51,'Import OffPeak'!$A$3:DX$99,123,FALSE())-VLOOKUP($A51,'Import OffPeak change'!$A$106:DX$202,123,FALSE())),0,(VLOOKUP($A51,'Import OffPeak'!$A$3:DX$99,123,FALSE())-VLOOKUP($A51,'Import OffPeak change'!$A$106:DX$202,123,FALSE())))</f>
        <v>0</v>
      </c>
      <c r="DT51" s="193" t="n">
        <f aca="false">IF(ISERROR(VLOOKUP($A51,'Import OffPeak'!$A$3:DY$99,124,FALSE())-VLOOKUP($A51,'Import OffPeak change'!$A$106:DY$202,124,FALSE())),0,(VLOOKUP($A51,'Import OffPeak'!$A$3:DY$99,124,FALSE())-VLOOKUP($A51,'Import OffPeak change'!$A$106:DY$202,124,FALSE())))</f>
        <v>0</v>
      </c>
      <c r="DU51" s="193" t="n">
        <f aca="false">IF(ISERROR(VLOOKUP($A51,'Import OffPeak'!$A$3:DZ$99,125,FALSE())-VLOOKUP($A51,'Import OffPeak change'!$A$106:DZ$202,125,FALSE())),0,(VLOOKUP($A51,'Import OffPeak'!$A$3:DZ$99,125,FALSE())-VLOOKUP($A51,'Import OffPeak change'!$A$106:DZ$202,125,FALSE())))</f>
        <v>0</v>
      </c>
      <c r="DV51" s="193" t="n">
        <f aca="false">IF(ISERROR(VLOOKUP($A51,'Import OffPeak'!$A$3:EA$99,126,FALSE())-VLOOKUP($A51,'Import OffPeak change'!$A$106:EA$202,126,FALSE())),0,(VLOOKUP($A51,'Import OffPeak'!$A$3:EA$99,126,FALSE())-VLOOKUP($A51,'Import OffPeak change'!$A$106:EA$202,126,FALSE())))</f>
        <v>0</v>
      </c>
      <c r="DW51" s="193" t="n">
        <f aca="false">IF(ISERROR(VLOOKUP($A51,'Import OffPeak'!$A$3:EB$99,127,FALSE())-VLOOKUP($A51,'Import OffPeak change'!$A$106:EB$202,127,FALSE())),0,(VLOOKUP($A51,'Import OffPeak'!$A$3:EB$99,127,FALSE())-VLOOKUP($A51,'Import OffPeak change'!$A$106:EB$202,127,FALSE())))</f>
        <v>0</v>
      </c>
      <c r="DX51" s="193" t="n">
        <f aca="false">IF(ISERROR(VLOOKUP($A51,'Import OffPeak'!$A$3:EC$99,128,FALSE())-VLOOKUP($A51,'Import OffPeak change'!$A$106:EC$202,128,FALSE())),0,(VLOOKUP($A51,'Import OffPeak'!$A$3:EC$99,128,FALSE())-VLOOKUP($A51,'Import OffPeak change'!$A$106:EC$202,128,FALSE())))</f>
        <v>0</v>
      </c>
      <c r="DY51" s="193" t="n">
        <f aca="false">IF(ISERROR(VLOOKUP($A51,'Import OffPeak'!$A$3:ED$99,129,FALSE())-VLOOKUP($A51,'Import OffPeak change'!$A$106:ED$202,129,FALSE())),0,(VLOOKUP($A51,'Import OffPeak'!$A$3:ED$99,129,FALSE())-VLOOKUP($A51,'Import OffPeak change'!$A$106:ED$202,129,FALSE())))</f>
        <v>0</v>
      </c>
      <c r="DZ51" s="193" t="n">
        <f aca="false">IF(ISERROR(VLOOKUP($A51,'Import OffPeak'!$A$3:EE$99,130,FALSE())-VLOOKUP($A51,'Import OffPeak change'!$A$106:EE$202,130,FALSE())),0,(VLOOKUP($A51,'Import OffPeak'!$A$3:EE$99,130,FALSE())-VLOOKUP($A51,'Import OffPeak change'!$A$106:EE$202,130,FALSE())))</f>
        <v>0</v>
      </c>
      <c r="EA51" s="193" t="n">
        <f aca="false">IF(ISERROR(VLOOKUP($A51,'Import OffPeak'!$A$3:EF$99,131,FALSE())-VLOOKUP($A51,'Import OffPeak change'!$A$106:EF$202,131,FALSE())),0,(VLOOKUP($A51,'Import OffPeak'!$A$3:EF$99,131,FALSE())-VLOOKUP($A51,'Import OffPeak change'!$A$106:EF$202,131,FALSE())))</f>
        <v>0</v>
      </c>
      <c r="EB51" s="193" t="n">
        <f aca="false">IF(ISERROR(VLOOKUP($A51,'Import OffPeak'!$A$3:EG$99,132,FALSE())-VLOOKUP($A51,'Import OffPeak change'!$A$106:EG$202,132,FALSE())),0,(VLOOKUP($A51,'Import OffPeak'!$A$3:EG$99,132,FALSE())-VLOOKUP($A51,'Import OffPeak change'!$A$106:EG$202,132,FALSE())))</f>
        <v>0</v>
      </c>
      <c r="EC51" s="193" t="n">
        <f aca="false">IF(ISERROR(VLOOKUP($A51,'Import OffPeak'!$A$3:EH$99,133,FALSE())-VLOOKUP($A51,'Import OffPeak change'!$A$106:EH$202,133,FALSE())),0,(VLOOKUP($A51,'Import OffPeak'!$A$3:EH$99,133,FALSE())-VLOOKUP($A51,'Import OffPeak change'!$A$106:EH$202,133,FALSE())))</f>
        <v>0</v>
      </c>
      <c r="ED51" s="193" t="n">
        <f aca="false">IF(ISERROR(VLOOKUP($A51,'Import OffPeak'!$A$3:EI$99,134,FALSE())-VLOOKUP($A51,'Import OffPeak change'!$A$106:EI$202,134,FALSE())),0,(VLOOKUP($A51,'Import OffPeak'!$A$3:EI$99,134,FALSE())-VLOOKUP($A51,'Import OffPeak change'!$A$106:EI$202,134,FALSE())))</f>
        <v>0</v>
      </c>
      <c r="EE51" s="193" t="n">
        <f aca="false">IF(ISERROR(VLOOKUP($A51,'Import OffPeak'!$A$3:EJ$99,135,FALSE())-VLOOKUP($A51,'Import OffPeak change'!$A$106:EJ$202,135,FALSE())),0,(VLOOKUP($A51,'Import OffPeak'!$A$3:EJ$99,135,FALSE())-VLOOKUP($A51,'Import OffPeak change'!$A$106:EJ$202,135,FALSE())))</f>
        <v>0</v>
      </c>
      <c r="EF51" s="193" t="n">
        <f aca="false">IF(ISERROR(VLOOKUP($A51,'Import OffPeak'!$A$3:EK$99,136,FALSE())-VLOOKUP($A51,'Import OffPeak change'!$A$106:EK$202,136,FALSE())),0,(VLOOKUP($A51,'Import OffPeak'!$A$3:EK$99,136,FALSE())-VLOOKUP($A51,'Import OffPeak change'!$A$106:EK$202,136,FALSE())))</f>
        <v>0</v>
      </c>
      <c r="EG51" s="193" t="n">
        <f aca="false">IF(ISERROR(VLOOKUP($A51,'Import OffPeak'!$A$3:EL$99,137,FALSE())-VLOOKUP($A51,'Import OffPeak change'!$A$106:EL$202,137,FALSE())),0,(VLOOKUP($A51,'Import OffPeak'!$A$3:EL$99,137,FALSE())-VLOOKUP($A51,'Import OffPeak change'!$A$106:EL$202,137,FALSE())))</f>
        <v>0</v>
      </c>
      <c r="EH51" s="193" t="n">
        <f aca="false">IF(ISERROR(VLOOKUP($A51,'Import OffPeak'!$A$3:EM$99,138,FALSE())-VLOOKUP($A51,'Import OffPeak change'!$A$106:EM$202,138,FALSE())),0,(VLOOKUP($A51,'Import OffPeak'!$A$3:EM$99,138,FALSE())-VLOOKUP($A51,'Import OffPeak change'!$A$106:EM$202,138,FALSE())))</f>
        <v>0</v>
      </c>
      <c r="EI51" s="193" t="n">
        <f aca="false">IF(ISERROR(VLOOKUP($A51,'Import OffPeak'!$A$3:EN$99,139,FALSE())-VLOOKUP($A51,'Import OffPeak change'!$A$106:EN$202,139,FALSE())),0,(VLOOKUP($A51,'Import OffPeak'!$A$3:EN$99,139,FALSE())-VLOOKUP($A51,'Import OffPeak change'!$A$106:EN$202,139,FALSE())))</f>
        <v>0</v>
      </c>
      <c r="EJ51" s="193" t="n">
        <f aca="false">IF(ISERROR(VLOOKUP($A51,'Import OffPeak'!$A$3:EO$99,140,FALSE())-VLOOKUP($A51,'Import OffPeak change'!$A$106:EO$202,140,FALSE())),0,(VLOOKUP($A51,'Import OffPeak'!$A$3:EO$99,140,FALSE())-VLOOKUP($A51,'Import OffPeak change'!$A$106:EO$202,140,FALSE())))</f>
        <v>0</v>
      </c>
      <c r="EK51" s="193" t="n">
        <f aca="false">IF(ISERROR(VLOOKUP($A51,'Import OffPeak'!$A$3:EP$99,141,FALSE())-VLOOKUP($A51,'Import OffPeak change'!$A$106:EP$202,141,FALSE())),0,(VLOOKUP($A51,'Import OffPeak'!$A$3:EP$99,141,FALSE())-VLOOKUP($A51,'Import OffPeak change'!$A$106:EP$202,141,FALSE())))</f>
        <v>0</v>
      </c>
      <c r="EL51" s="193" t="n">
        <f aca="false">IF(ISERROR(VLOOKUP($A51,'Import OffPeak'!$A$3:EQ$99,142,FALSE())-VLOOKUP($A51,'Import OffPeak change'!$A$106:EQ$202,142,FALSE())),0,(VLOOKUP($A51,'Import OffPeak'!$A$3:EQ$99,142,FALSE())-VLOOKUP($A51,'Import OffPeak change'!$A$106:EQ$202,142,FALSE())))</f>
        <v>0</v>
      </c>
      <c r="EM51" s="193" t="n">
        <f aca="false">IF(ISERROR(VLOOKUP($A51,'Import OffPeak'!$A$3:ER$99,143,FALSE())-VLOOKUP($A51,'Import OffPeak change'!$A$106:ER$202,143,FALSE())),0,(VLOOKUP($A51,'Import OffPeak'!$A$3:ER$99,143,FALSE())-VLOOKUP($A51,'Import OffPeak change'!$A$106:ER$202,143,FALSE())))</f>
        <v>0</v>
      </c>
      <c r="EN51" s="193" t="n">
        <f aca="false">IF(ISERROR(VLOOKUP($A51,'Import OffPeak'!$A$3:ES$99,144,FALSE())-VLOOKUP($A51,'Import OffPeak change'!$A$106:ES$202,144,FALSE())),0,(VLOOKUP($A51,'Import OffPeak'!$A$3:ES$99,144,FALSE())-VLOOKUP($A51,'Import OffPeak change'!$A$106:ES$202,144,FALSE())))</f>
        <v>0</v>
      </c>
      <c r="EO51" s="193" t="n">
        <f aca="false">IF(ISERROR(VLOOKUP($A51,'Import OffPeak'!$A$3:ET$99,145,FALSE())-VLOOKUP($A51,'Import OffPeak change'!$A$106:ET$202,145,FALSE())),0,(VLOOKUP($A51,'Import OffPeak'!$A$3:ET$99,145,FALSE())-VLOOKUP($A51,'Import OffPeak change'!$A$106:ET$202,145,FALSE())))</f>
        <v>0</v>
      </c>
      <c r="EP51" s="193" t="n">
        <f aca="false">IF(ISERROR(VLOOKUP($A51,'Import OffPeak'!$A$3:EU$99,146,FALSE())-VLOOKUP($A51,'Import OffPeak change'!$A$106:EU$202,146,FALSE())),0,(VLOOKUP($A51,'Import OffPeak'!$A$3:EU$99,146,FALSE())-VLOOKUP($A51,'Import OffPeak change'!$A$106:EU$202,146,FALSE())))</f>
        <v>0</v>
      </c>
      <c r="EQ51" s="193" t="n">
        <f aca="false">IF(ISERROR(VLOOKUP($A51,'Import OffPeak'!$A$3:EV$99,147,FALSE())-VLOOKUP($A51,'Import OffPeak change'!$A$106:EV$202,147,FALSE())),0,(VLOOKUP($A51,'Import OffPeak'!$A$3:EV$99,147,FALSE())-VLOOKUP($A51,'Import OffPeak change'!$A$106:EV$202,147,FALSE())))</f>
        <v>0</v>
      </c>
      <c r="ER51" s="193" t="n">
        <f aca="false">IF(ISERROR(VLOOKUP($A51,'Import OffPeak'!$A$3:EW$99,148,FALSE())-VLOOKUP($A51,'Import OffPeak change'!$A$106:EW$202,148,FALSE())),0,(VLOOKUP($A51,'Import OffPeak'!$A$3:EW$99,148,FALSE())-VLOOKUP($A51,'Import OffPeak change'!$A$106:EW$202,148,FALSE())))</f>
        <v>0</v>
      </c>
      <c r="ES51" s="193" t="n">
        <f aca="false">IF(ISERROR(VLOOKUP($A51,'Import OffPeak'!$A$3:EX$99,149,FALSE())-VLOOKUP($A51,'Import OffPeak change'!$A$106:EX$202,149,FALSE())),0,(VLOOKUP($A51,'Import OffPeak'!$A$3:EX$99,149,FALSE())-VLOOKUP($A51,'Import OffPeak change'!$A$106:EX$202,149,FALSE())))</f>
        <v>0</v>
      </c>
      <c r="ET51" s="193" t="n">
        <f aca="false">IF(ISERROR(VLOOKUP($A51,'Import OffPeak'!$A$3:EY$99,150,FALSE())-VLOOKUP($A51,'Import OffPeak change'!$A$106:EY$202,150,FALSE())),0,(VLOOKUP($A51,'Import OffPeak'!$A$3:EY$99,150,FALSE())-VLOOKUP($A51,'Import OffPeak change'!$A$106:EY$202,150,FALSE())))</f>
        <v>0</v>
      </c>
      <c r="EU51" s="193" t="n">
        <f aca="false">IF(ISERROR(VLOOKUP($A51,'Import OffPeak'!$A$3:EZ$99,151,FALSE())-VLOOKUP($A51,'Import OffPeak change'!$A$106:EZ$202,151,FALSE())),0,(VLOOKUP($A51,'Import OffPeak'!$A$3:EZ$99,151,FALSE())-VLOOKUP($A51,'Import OffPeak change'!$A$106:EZ$202,151,FALSE())))</f>
        <v>0</v>
      </c>
      <c r="EV51" s="193" t="n">
        <f aca="false">IF(ISERROR(VLOOKUP($A51,'Import OffPeak'!$A$3:FA$99,152,FALSE())-VLOOKUP($A51,'Import OffPeak change'!$A$106:FA$202,152,FALSE())),0,(VLOOKUP($A51,'Import OffPeak'!$A$3:FA$99,152,FALSE())-VLOOKUP($A51,'Import OffPeak change'!$A$106:FA$202,152,FALSE())))</f>
        <v>0</v>
      </c>
      <c r="EW51" s="193" t="n">
        <f aca="false">IF(ISERROR(VLOOKUP($A51,'Import OffPeak'!$A$3:FB$99,153,FALSE())-VLOOKUP($A51,'Import OffPeak change'!$A$106:FB$202,153,FALSE())),0,(VLOOKUP($A51,'Import OffPeak'!$A$3:FB$99,153,FALSE())-VLOOKUP($A51,'Import OffPeak change'!$A$106:FB$202,153,FALSE())))</f>
        <v>0</v>
      </c>
      <c r="EX51" s="193" t="n">
        <f aca="false">IF(ISERROR(VLOOKUP($A51,'Import OffPeak'!$A$3:FC$99,154,FALSE())-VLOOKUP($A51,'Import OffPeak change'!$A$106:FC$202,154,FALSE())),0,(VLOOKUP($A51,'Import OffPeak'!$A$3:FC$99,154,FALSE())-VLOOKUP($A51,'Import OffPeak change'!$A$106:FC$202,154,FALSE())))</f>
        <v>0</v>
      </c>
      <c r="EY51" s="193" t="n">
        <f aca="false">IF(ISERROR(VLOOKUP($A51,'Import OffPeak'!$A$3:FD$99,155,FALSE())-VLOOKUP($A51,'Import OffPeak change'!$A$106:FD$202,155,FALSE())),0,(VLOOKUP($A51,'Import OffPeak'!$A$3:FD$99,155,FALSE())-VLOOKUP($A51,'Import OffPeak change'!$A$106:FD$202,155,FALSE())))</f>
        <v>0</v>
      </c>
      <c r="EZ51" s="193" t="n">
        <f aca="false">IF(ISERROR(VLOOKUP($A51,'Import OffPeak'!$A$3:FE$99,156,FALSE())-VLOOKUP($A51,'Import OffPeak change'!$A$106:FE$202,156,FALSE())),0,(VLOOKUP($A51,'Import OffPeak'!$A$3:FE$99,156,FALSE())-VLOOKUP($A51,'Import OffPeak change'!$A$106:FE$202,156,FALSE())))</f>
        <v>0</v>
      </c>
      <c r="FA51" s="193" t="n">
        <f aca="false">IF(ISERROR(VLOOKUP($A51,'Import OffPeak'!$A$3:FF$99,157,FALSE())-VLOOKUP($A51,'Import OffPeak change'!$A$106:FF$202,157,FALSE())),0,(VLOOKUP($A51,'Import OffPeak'!$A$3:FF$99,157,FALSE())-VLOOKUP($A51,'Import OffPeak change'!$A$106:FF$202,157,FALSE())))</f>
        <v>0</v>
      </c>
      <c r="FB51" s="193" t="n">
        <f aca="false">IF(ISERROR(VLOOKUP($A51,'Import OffPeak'!$A$3:FG$99,158,FALSE())-VLOOKUP($A51,'Import OffPeak change'!$A$106:FG$202,158,FALSE())),0,(VLOOKUP($A51,'Import OffPeak'!$A$3:FG$99,158,FALSE())-VLOOKUP($A51,'Import OffPeak change'!$A$106:FG$202,158,FALSE())))</f>
        <v>0</v>
      </c>
      <c r="FC51" s="193" t="n">
        <f aca="false">IF(ISERROR(VLOOKUP($A51,'Import OffPeak'!$A$3:FH$99,159,FALSE())-VLOOKUP($A51,'Import OffPeak change'!$A$106:FH$202,159,FALSE())),0,(VLOOKUP($A51,'Import OffPeak'!$A$3:FH$99,159,FALSE())-VLOOKUP($A51,'Import OffPeak change'!$A$106:FH$202,159,FALSE())))</f>
        <v>0</v>
      </c>
      <c r="FD51" s="193" t="n">
        <f aca="false">IF(ISERROR(VLOOKUP($A51,'Import OffPeak'!$A$3:FI$99,160,FALSE())-VLOOKUP($A51,'Import OffPeak change'!$A$106:FI$202,160,FALSE())),0,(VLOOKUP($A51,'Import OffPeak'!$A$3:FI$99,160,FALSE())-VLOOKUP($A51,'Import OffPeak change'!$A$106:FI$202,160,FALSE())))</f>
        <v>0</v>
      </c>
      <c r="FE51" s="193" t="n">
        <f aca="false">IF(ISERROR(VLOOKUP($A51,'Import OffPeak'!$A$3:FJ$99,161,FALSE())-VLOOKUP($A51,'Import OffPeak change'!$A$106:FJ$202,161,FALSE())),0,(VLOOKUP($A51,'Import OffPeak'!$A$3:FJ$99,161,FALSE())-VLOOKUP($A51,'Import OffPeak change'!$A$106:FJ$202,161,FALSE())))</f>
        <v>0</v>
      </c>
      <c r="FF51" s="193" t="n">
        <f aca="false">IF(ISERROR(VLOOKUP($A51,'Import OffPeak'!$A$3:FK$99,162,FALSE())-VLOOKUP($A51,'Import OffPeak change'!$A$106:FK$202,162,FALSE())),0,(VLOOKUP($A51,'Import OffPeak'!$A$3:FK$99,162,FALSE())-VLOOKUP($A51,'Import OffPeak change'!$A$106:FK$202,162,FALSE())))</f>
        <v>0</v>
      </c>
      <c r="FG51" s="193" t="n">
        <f aca="false">IF(ISERROR(VLOOKUP($A51,'Import OffPeak'!$A$3:FL$99,163,FALSE())-VLOOKUP($A51,'Import OffPeak change'!$A$106:FL$202,163,FALSE())),0,(VLOOKUP($A51,'Import OffPeak'!$A$3:FL$99,163,FALSE())-VLOOKUP($A51,'Import OffPeak change'!$A$106:FL$202,163,FALSE())))</f>
        <v>0</v>
      </c>
      <c r="FH51" s="193" t="n">
        <f aca="false">IF(ISERROR(VLOOKUP($A51,'Import OffPeak'!$A$3:FM$99,164,FALSE())-VLOOKUP($A51,'Import OffPeak change'!$A$106:FM$202,164,FALSE())),0,(VLOOKUP($A51,'Import OffPeak'!$A$3:FM$99,164,FALSE())-VLOOKUP($A51,'Import OffPeak change'!$A$106:FM$202,164,FALSE())))</f>
        <v>0</v>
      </c>
      <c r="FI51" s="193" t="n">
        <f aca="false">IF(ISERROR(VLOOKUP($A51,'Import OffPeak'!$A$3:FN$99,165,FALSE())-VLOOKUP($A51,'Import OffPeak change'!$A$106:FN$202,165,FALSE())),0,(VLOOKUP($A51,'Import OffPeak'!$A$3:FN$99,165,FALSE())-VLOOKUP($A51,'Import OffPeak change'!$A$106:FN$202,165,FALSE())))</f>
        <v>0</v>
      </c>
      <c r="FJ51" s="193" t="n">
        <f aca="false">IF(ISERROR(VLOOKUP($A51,'Import OffPeak'!$A$3:FO$99,166,FALSE())-VLOOKUP($A51,'Import OffPeak change'!$A$106:FO$202,166,FALSE())),0,(VLOOKUP($A51,'Import OffPeak'!$A$3:FO$99,166,FALSE())-VLOOKUP($A51,'Import OffPeak change'!$A$106:FO$202,166,FALSE())))</f>
        <v>0</v>
      </c>
      <c r="FK51" s="193" t="n">
        <f aca="false">IF(ISERROR(VLOOKUP($A51,'Import OffPeak'!$A$3:FP$99,167,FALSE())-VLOOKUP($A51,'Import OffPeak change'!$A$106:FP$202,167,FALSE())),0,(VLOOKUP($A51,'Import OffPeak'!$A$3:FP$99,167,FALSE())-VLOOKUP($A51,'Import OffPeak change'!$A$106:FP$202,167,FALSE())))</f>
        <v>0</v>
      </c>
      <c r="FL51" s="193" t="n">
        <f aca="false">IF(ISERROR(VLOOKUP($A51,'Import OffPeak'!$A$3:FQ$99,168,FALSE())-VLOOKUP($A51,'Import OffPeak change'!$A$106:FQ$202,168,FALSE())),0,(VLOOKUP($A51,'Import OffPeak'!$A$3:FQ$99,168,FALSE())-VLOOKUP($A51,'Import OffPeak change'!$A$106:FQ$202,168,FALSE())))</f>
        <v>0</v>
      </c>
      <c r="FM51" s="193" t="n">
        <f aca="false">IF(ISERROR(VLOOKUP($A51,'Import OffPeak'!$A$3:FR$99,169,FALSE())-VLOOKUP($A51,'Import OffPeak change'!$A$106:FR$202,169,FALSE())),0,(VLOOKUP($A51,'Import OffPeak'!$A$3:FR$99,169,FALSE())-VLOOKUP($A51,'Import OffPeak change'!$A$106:FR$202,169,FALSE())))</f>
        <v>0</v>
      </c>
      <c r="FN51" s="193" t="n">
        <f aca="false">IF(ISERROR(VLOOKUP($A51,'Import OffPeak'!$A$3:FS$99,170,FALSE())-VLOOKUP($A51,'Import OffPeak change'!$A$106:FS$202,170,FALSE())),0,(VLOOKUP($A51,'Import OffPeak'!$A$3:FS$99,170,FALSE())-VLOOKUP($A51,'Import OffPeak change'!$A$106:FS$202,170,FALSE())))</f>
        <v>0</v>
      </c>
      <c r="FO51" s="193" t="n">
        <f aca="false">IF(ISERROR(VLOOKUP($A51,'Import OffPeak'!$A$3:FT$99,171,FALSE())-VLOOKUP($A51,'Import OffPeak change'!$A$106:FT$202,171,FALSE())),0,(VLOOKUP($A51,'Import OffPeak'!$A$3:FT$99,171,FALSE())-VLOOKUP($A51,'Import OffPeak change'!$A$106:FT$202,171,FALSE())))</f>
        <v>0</v>
      </c>
      <c r="FP51" s="193" t="n">
        <f aca="false">IF(ISERROR(VLOOKUP($A51,'Import OffPeak'!$A$3:FU$99,172,FALSE())-VLOOKUP($A51,'Import OffPeak change'!$A$106:FU$202,172,FALSE())),0,(VLOOKUP($A51,'Import OffPeak'!$A$3:FU$99,172,FALSE())-VLOOKUP($A51,'Import OffPeak change'!$A$106:FU$202,172,FALSE())))</f>
        <v>0</v>
      </c>
      <c r="FQ51" s="193" t="n">
        <f aca="false">IF(ISERROR(VLOOKUP($A51,'Import OffPeak'!$A$3:FV$99,173,FALSE())-VLOOKUP($A51,'Import OffPeak change'!$A$106:FV$202,173,FALSE())),0,(VLOOKUP($A51,'Import OffPeak'!$A$3:FV$99,173,FALSE())-VLOOKUP($A51,'Import OffPeak change'!$A$106:FV$202,173,FALSE())))</f>
        <v>0</v>
      </c>
      <c r="FR51" s="193" t="n">
        <f aca="false">IF(ISERROR(VLOOKUP($A51,'Import OffPeak'!$A$3:FW$99,174,FALSE())-VLOOKUP($A51,'Import OffPeak change'!$A$106:FW$202,174,FALSE())),0,(VLOOKUP($A51,'Import OffPeak'!$A$3:FW$99,174,FALSE())-VLOOKUP($A51,'Import OffPeak change'!$A$106:FW$202,174,FALSE())))</f>
        <v>0</v>
      </c>
      <c r="FS51" s="193" t="n">
        <f aca="false">IF(ISERROR(VLOOKUP($A51,'Import OffPeak'!$A$3:FX$99,175,FALSE())-VLOOKUP($A51,'Import OffPeak change'!$A$106:FX$202,175,FALSE())),0,(VLOOKUP($A51,'Import OffPeak'!$A$3:FX$99,175,FALSE())-VLOOKUP($A51,'Import OffPeak change'!$A$106:FX$202,175,FALSE())))</f>
        <v>0</v>
      </c>
      <c r="FT51" s="193" t="n">
        <f aca="false">IF(ISERROR(VLOOKUP($A51,'Import OffPeak'!$A$3:FY$99,176,FALSE())-VLOOKUP($A51,'Import OffPeak change'!$A$106:FY$202,176,FALSE())),0,(VLOOKUP($A51,'Import OffPeak'!$A$3:FY$99,176,FALSE())-VLOOKUP($A51,'Import OffPeak change'!$A$106:FY$202,176,FALSE())))</f>
        <v>0</v>
      </c>
      <c r="FU51" s="193" t="n">
        <f aca="false">IF(ISERROR(VLOOKUP($A51,'Import OffPeak'!$A$3:FZ$99,177,FALSE())-VLOOKUP($A51,'Import OffPeak change'!$A$106:FZ$202,177,FALSE())),0,(VLOOKUP($A51,'Import OffPeak'!$A$3:FZ$99,177,FALSE())-VLOOKUP($A51,'Import OffPeak change'!$A$106:FZ$202,177,FALSE())))</f>
        <v>0</v>
      </c>
      <c r="FV51" s="193" t="n">
        <f aca="false">IF(ISERROR(VLOOKUP($A51,'Import OffPeak'!$A$3:GA$99,178,FALSE())-VLOOKUP($A51,'Import OffPeak change'!$A$106:GA$202,178,FALSE())),0,(VLOOKUP($A51,'Import OffPeak'!$A$3:GA$99,178,FALSE())-VLOOKUP($A51,'Import OffPeak change'!$A$106:GA$202,178,FALSE())))</f>
        <v>0</v>
      </c>
      <c r="FW51" s="193" t="n">
        <f aca="false">IF(ISERROR(VLOOKUP($A51,'Import OffPeak'!$A$3:GB$99,179,FALSE())-VLOOKUP($A51,'Import OffPeak change'!$A$106:GB$202,179,FALSE())),0,(VLOOKUP($A51,'Import OffPeak'!$A$3:GB$99,179,FALSE())-VLOOKUP($A51,'Import OffPeak change'!$A$106:GB$202,179,FALSE())))</f>
        <v>0</v>
      </c>
      <c r="FX51" s="193" t="n">
        <f aca="false">IF(ISERROR(VLOOKUP($A51,'Import OffPeak'!$A$3:GC$99,180,FALSE())-VLOOKUP($A51,'Import OffPeak change'!$A$106:GC$202,180,FALSE())),0,(VLOOKUP($A51,'Import OffPeak'!$A$3:GC$99,180,FALSE())-VLOOKUP($A51,'Import OffPeak change'!$A$106:GC$202,180,FALSE())))</f>
        <v>0</v>
      </c>
      <c r="FY51" s="193" t="n">
        <f aca="false">IF(ISERROR(VLOOKUP($A51,'Import OffPeak'!$A$3:GD$99,181,FALSE())-VLOOKUP($A51,'Import OffPeak change'!$A$106:GD$202,181,FALSE())),0,(VLOOKUP($A51,'Import OffPeak'!$A$3:GD$99,181,FALSE())-VLOOKUP($A51,'Import OffPeak change'!$A$106:GD$202,181,FALSE())))</f>
        <v>0</v>
      </c>
      <c r="FZ51" s="193" t="n">
        <f aca="false">IF(ISERROR(VLOOKUP($A51,'Import OffPeak'!$A$3:GE$99,182,FALSE())-VLOOKUP($A51,'Import OffPeak change'!$A$106:GE$202,182,FALSE())),0,(VLOOKUP($A51,'Import OffPeak'!$A$3:GE$99,182,FALSE())-VLOOKUP($A51,'Import OffPeak change'!$A$106:GE$202,182,FALSE())))</f>
        <v>0</v>
      </c>
      <c r="GA51" s="193" t="n">
        <f aca="false">IF(ISERROR(VLOOKUP($A51,'Import OffPeak'!$A$3:GF$99,183,FALSE())-VLOOKUP($A51,'Import OffPeak change'!$A$106:GF$202,183,FALSE())),0,(VLOOKUP($A51,'Import OffPeak'!$A$3:GF$99,183,FALSE())-VLOOKUP($A51,'Import OffPeak change'!$A$106:GF$202,183,FALSE())))</f>
        <v>0</v>
      </c>
      <c r="GB51" s="193" t="n">
        <f aca="false">IF(ISERROR(VLOOKUP($A51,'Import OffPeak'!$A$3:GG$99,184,FALSE())-VLOOKUP($A51,'Import OffPeak change'!$A$106:GG$202,184,FALSE())),0,(VLOOKUP($A51,'Import OffPeak'!$A$3:GG$99,184,FALSE())-VLOOKUP($A51,'Import OffPeak change'!$A$106:GG$202,184,FALSE())))</f>
        <v>0</v>
      </c>
      <c r="GC51" s="193" t="n">
        <f aca="false">IF(ISERROR(VLOOKUP($A51,'Import OffPeak'!$A$3:GH$99,185,FALSE())-VLOOKUP($A51,'Import OffPeak change'!$A$106:GH$202,185,FALSE())),0,(VLOOKUP($A51,'Import OffPeak'!$A$3:GH$99,185,FALSE())-VLOOKUP($A51,'Import OffPeak change'!$A$106:GH$202,185,FALSE())))</f>
        <v>0</v>
      </c>
      <c r="GD51" s="193" t="n">
        <f aca="false">IF(ISERROR(VLOOKUP($A51,'Import OffPeak'!$A$3:GI$99,186,FALSE())-VLOOKUP($A51,'Import OffPeak change'!$A$106:GI$202,186,FALSE())),0,(VLOOKUP($A51,'Import OffPeak'!$A$3:GI$99,186,FALSE())-VLOOKUP($A51,'Import OffPeak change'!$A$106:GI$202,186,FALSE())))</f>
        <v>0</v>
      </c>
      <c r="GE51" s="193" t="n">
        <f aca="false">IF(ISERROR(VLOOKUP($A51,'Import OffPeak'!$A$3:GJ$99,187,FALSE())-VLOOKUP($A51,'Import OffPeak change'!$A$106:GJ$202,187,FALSE())),0,(VLOOKUP($A51,'Import OffPeak'!$A$3:GJ$99,187,FALSE())-VLOOKUP($A51,'Import OffPeak change'!$A$106:GJ$202,187,FALSE())))</f>
        <v>0</v>
      </c>
      <c r="GF51" s="193" t="n">
        <f aca="false">IF(ISERROR(VLOOKUP($A51,'Import OffPeak'!$A$3:GK$99,188,FALSE())-VLOOKUP($A51,'Import OffPeak change'!$A$106:GK$202,188,FALSE())),0,(VLOOKUP($A51,'Import OffPeak'!$A$3:GK$99,188,FALSE())-VLOOKUP($A51,'Import OffPeak change'!$A$106:GK$202,188,FALSE())))</f>
        <v>0</v>
      </c>
      <c r="GG51" s="193" t="n">
        <f aca="false">IF(ISERROR(VLOOKUP($A51,'Import OffPeak'!$A$3:GL$99,189,FALSE())-VLOOKUP($A51,'Import OffPeak change'!$A$106:GL$202,189,FALSE())),0,(VLOOKUP($A51,'Import OffPeak'!$A$3:GL$99,189,FALSE())-VLOOKUP($A51,'Import OffPeak change'!$A$106:GL$202,189,FALSE())))</f>
        <v>0</v>
      </c>
      <c r="GH51" s="193" t="n">
        <f aca="false">IF(ISERROR(VLOOKUP($A51,'Import OffPeak'!$A$3:GM$99,190,FALSE())-VLOOKUP($A51,'Import OffPeak change'!$A$106:GM$202,190,FALSE())),0,(VLOOKUP($A51,'Import OffPeak'!$A$3:GM$99,190,FALSE())-VLOOKUP($A51,'Import OffPeak change'!$A$106:GM$202,190,FALSE())))</f>
        <v>0</v>
      </c>
      <c r="GI51" s="193" t="n">
        <f aca="false">IF(ISERROR(VLOOKUP($A51,'Import OffPeak'!$A$3:GN$99,191,FALSE())-VLOOKUP($A51,'Import OffPeak change'!$A$106:GN$202,191,FALSE())),0,(VLOOKUP($A51,'Import OffPeak'!$A$3:GN$99,191,FALSE())-VLOOKUP($A51,'Import OffPeak change'!$A$106:GN$202,191,FALSE())))</f>
        <v>0</v>
      </c>
      <c r="GJ51" s="193" t="n">
        <f aca="false">IF(ISERROR(VLOOKUP($A51,'Import OffPeak'!$A$3:GO$99,192,FALSE())-VLOOKUP($A51,'Import OffPeak change'!$A$106:GO$202,192,FALSE())),0,(VLOOKUP($A51,'Import OffPeak'!$A$3:GO$99,192,FALSE())-VLOOKUP($A51,'Import OffPeak change'!$A$106:GO$202,192,FALSE())))</f>
        <v>0</v>
      </c>
      <c r="GK51" s="193" t="n">
        <f aca="false">IF(ISERROR(VLOOKUP($A51,'Import OffPeak'!$A$3:GP$99,193,FALSE())-VLOOKUP($A51,'Import OffPeak change'!$A$106:GP$202,193,FALSE())),0,(VLOOKUP($A51,'Import OffPeak'!$A$3:GP$99,193,FALSE())-VLOOKUP($A51,'Import OffPeak change'!$A$106:GP$202,193,FALSE())))</f>
        <v>0</v>
      </c>
      <c r="GL51" s="193" t="n">
        <f aca="false">IF(ISERROR(VLOOKUP($A51,'Import OffPeak'!$A$3:GQ$99,194,FALSE())-VLOOKUP($A51,'Import OffPeak change'!$A$106:GQ$202,194,FALSE())),0,(VLOOKUP($A51,'Import OffPeak'!$A$3:GQ$99,194,FALSE())-VLOOKUP($A51,'Import OffPeak change'!$A$106:GQ$202,194,FALSE())))</f>
        <v>0</v>
      </c>
      <c r="GM51" s="193" t="n">
        <f aca="false">IF(ISERROR(VLOOKUP($A51,'Import OffPeak'!$A$3:GR$99,195,FALSE())-VLOOKUP($A51,'Import OffPeak change'!$A$106:GR$202,195,FALSE())),0,(VLOOKUP($A51,'Import OffPeak'!$A$3:GR$99,195,FALSE())-VLOOKUP($A51,'Import OffPeak change'!$A$106:GR$202,195,FALSE())))</f>
        <v>0</v>
      </c>
      <c r="GN51" s="193" t="n">
        <f aca="false">IF(ISERROR(VLOOKUP($A51,'Import OffPeak'!$A$3:GS$99,196,FALSE())-VLOOKUP($A51,'Import OffPeak change'!$A$106:GS$202,196,FALSE())),0,(VLOOKUP($A51,'Import OffPeak'!$A$3:GS$99,196,FALSE())-VLOOKUP($A51,'Import OffPeak change'!$A$106:GS$202,196,FALSE())))</f>
        <v>0</v>
      </c>
      <c r="GO51" s="193" t="n">
        <f aca="false">IF(ISERROR(VLOOKUP($A51,'Import OffPeak'!$A$3:GT$99,197,FALSE())-VLOOKUP($A51,'Import OffPeak change'!$A$106:GT$202,197,FALSE())),0,(VLOOKUP($A51,'Import OffPeak'!$A$3:GT$99,197,FALSE())-VLOOKUP($A51,'Import OffPeak change'!$A$106:GT$202,197,FALSE())))</f>
        <v>0</v>
      </c>
      <c r="GP51" s="193" t="n">
        <f aca="false">IF(ISERROR(VLOOKUP($A51,'Import OffPeak'!$A$3:GU$99,198,FALSE())-VLOOKUP($A51,'Import OffPeak change'!$A$106:GU$202,198,FALSE())),0,(VLOOKUP($A51,'Import OffPeak'!$A$3:GU$99,198,FALSE())-VLOOKUP($A51,'Import OffPeak change'!$A$106:GU$202,198,FALSE())))</f>
        <v>0</v>
      </c>
      <c r="GQ51" s="193" t="n">
        <f aca="false">IF(ISERROR(VLOOKUP($A51,'Import OffPeak'!$A$3:GV$99,199,FALSE())-VLOOKUP($A51,'Import OffPeak change'!$A$106:GV$202,199,FALSE())),0,(VLOOKUP($A51,'Import OffPeak'!$A$3:GV$99,199,FALSE())-VLOOKUP($A51,'Import OffPeak change'!$A$106:GV$202,199,FALSE())))</f>
        <v>0</v>
      </c>
      <c r="GR51" s="193" t="n">
        <f aca="false">IF(ISERROR(VLOOKUP($A51,'Import OffPeak'!$A$3:GW$99,200,FALSE())-VLOOKUP($A51,'Import OffPeak change'!$A$106:GW$202,200,FALSE())),0,(VLOOKUP($A51,'Import OffPeak'!$A$3:GW$99,200,FALSE())-VLOOKUP($A51,'Import OffPeak change'!$A$106:GW$202,200,FALSE())))</f>
        <v>0</v>
      </c>
      <c r="GS51" s="193" t="n">
        <f aca="false">IF(ISERROR(VLOOKUP($A51,'Import OffPeak'!$A$3:GX$99,201,FALSE())-VLOOKUP($A51,'Import OffPeak change'!$A$106:GX$202,201,FALSE())),0,(VLOOKUP($A51,'Import OffPeak'!$A$3:GX$99,201,FALSE())-VLOOKUP($A51,'Import OffPeak change'!$A$106:GX$202,201,FALSE())))</f>
        <v>0</v>
      </c>
      <c r="GT51" s="193" t="n">
        <f aca="false">IF(ISERROR(VLOOKUP($A51,'Import OffPeak'!$A$3:GY$99,202,FALSE())-VLOOKUP($A51,'Import OffPeak change'!$A$106:GY$202,202,FALSE())),0,(VLOOKUP($A51,'Import OffPeak'!$A$3:GY$99,202,FALSE())-VLOOKUP($A51,'Import OffPeak change'!$A$106:GY$202,202,FALSE())))</f>
        <v>0</v>
      </c>
      <c r="GU51" s="193" t="n">
        <f aca="false">IF(ISERROR(VLOOKUP($A51,'Import OffPeak'!$A$3:GZ$99,203,FALSE())-VLOOKUP($A51,'Import OffPeak change'!$A$106:GZ$202,203,FALSE())),0,(VLOOKUP($A51,'Import OffPeak'!$A$3:GZ$99,203,FALSE())-VLOOKUP($A51,'Import OffPeak change'!$A$106:GZ$202,203,FALSE())))</f>
        <v>0</v>
      </c>
      <c r="GV51" s="193" t="n">
        <f aca="false">IF(ISERROR(VLOOKUP($A51,'Import OffPeak'!$A$3:HA$99,204,FALSE())-VLOOKUP($A51,'Import OffPeak change'!$A$106:HA$202,204,FALSE())),0,(VLOOKUP($A51,'Import OffPeak'!$A$3:HA$99,204,FALSE())-VLOOKUP($A51,'Import OffPeak change'!$A$106:HA$202,204,FALSE())))</f>
        <v>0</v>
      </c>
      <c r="GW51" s="193" t="n">
        <f aca="false">IF(ISERROR(VLOOKUP($A51,'Import OffPeak'!$A$3:HB$99,205,FALSE())-VLOOKUP($A51,'Import OffPeak change'!$A$106:HB$202,205,FALSE())),0,(VLOOKUP($A51,'Import OffPeak'!$A$3:HB$99,205,FALSE())-VLOOKUP($A51,'Import OffPeak change'!$A$106:HB$202,205,FALSE())))</f>
        <v>0</v>
      </c>
      <c r="GX51" s="193" t="n">
        <f aca="false">IF(ISERROR(VLOOKUP($A51,'Import OffPeak'!$A$3:HC$99,206,FALSE())-VLOOKUP($A51,'Import OffPeak change'!$A$106:HC$202,206,FALSE())),0,(VLOOKUP($A51,'Import OffPeak'!$A$3:HC$99,206,FALSE())-VLOOKUP($A51,'Import OffPeak change'!$A$106:HC$202,206,FALSE())))</f>
        <v>0</v>
      </c>
      <c r="GY51" s="193" t="n">
        <f aca="false">IF(ISERROR(VLOOKUP($A51,'Import OffPeak'!$A$3:HD$99,207,FALSE())-VLOOKUP($A51,'Import OffPeak change'!$A$106:HD$202,207,FALSE())),0,(VLOOKUP($A51,'Import OffPeak'!$A$3:HD$99,207,FALSE())-VLOOKUP($A51,'Import OffPeak change'!$A$106:HD$202,207,FALSE())))</f>
        <v>0</v>
      </c>
      <c r="GZ51" s="193" t="n">
        <f aca="false">IF(ISERROR(VLOOKUP($A51,'Import OffPeak'!$A$3:HE$99,208,FALSE())-VLOOKUP($A51,'Import OffPeak change'!$A$106:HE$202,208,FALSE())),0,(VLOOKUP($A51,'Import OffPeak'!$A$3:HE$99,208,FALSE())-VLOOKUP($A51,'Import OffPeak change'!$A$106:HE$202,208,FALSE())))</f>
        <v>0</v>
      </c>
      <c r="HA51" s="193" t="n">
        <f aca="false">IF(ISERROR(VLOOKUP($A51,'Import OffPeak'!$A$3:HF$99,209,FALSE())-VLOOKUP($A51,'Import OffPeak change'!$A$106:HF$202,209,FALSE())),0,(VLOOKUP($A51,'Import OffPeak'!$A$3:HF$99,209,FALSE())-VLOOKUP($A51,'Import OffPeak change'!$A$106:HF$202,209,FALSE())))</f>
        <v>0</v>
      </c>
      <c r="HB51" s="193" t="n">
        <f aca="false">IF(ISERROR(VLOOKUP($A51,'Import OffPeak'!$A$3:HG$99,210,FALSE())-VLOOKUP($A51,'Import OffPeak change'!$A$106:HG$202,210,FALSE())),0,(VLOOKUP($A51,'Import OffPeak'!$A$3:HG$99,210,FALSE())-VLOOKUP($A51,'Import OffPeak change'!$A$106:HG$202,210,FALSE())))</f>
        <v>0</v>
      </c>
      <c r="HC51" s="193" t="n">
        <f aca="false">IF(ISERROR(VLOOKUP($A51,'Import OffPeak'!$A$3:HH$99,211,FALSE())-VLOOKUP($A51,'Import OffPeak change'!$A$106:HH$202,211,FALSE())),0,(VLOOKUP($A51,'Import OffPeak'!$A$3:HH$99,211,FALSE())-VLOOKUP($A51,'Import OffPeak change'!$A$106:HH$202,211,FALSE())))</f>
        <v>0</v>
      </c>
      <c r="HD51" s="193" t="n">
        <f aca="false">IF(ISERROR(VLOOKUP($A51,'Import OffPeak'!$A$3:HI$99,212,FALSE())-VLOOKUP($A51,'Import OffPeak change'!$A$106:HI$202,212,FALSE())),0,(VLOOKUP($A51,'Import OffPeak'!$A$3:HI$99,212,FALSE())-VLOOKUP($A51,'Import OffPeak change'!$A$106:HI$202,212,FALSE())))</f>
        <v>0</v>
      </c>
      <c r="HE51" s="193" t="n">
        <f aca="false">IF(ISERROR(VLOOKUP($A51,'Import OffPeak'!$A$3:HJ$99,213,FALSE())-VLOOKUP($A51,'Import OffPeak change'!$A$106:HJ$202,213,FALSE())),0,(VLOOKUP($A51,'Import OffPeak'!$A$3:HJ$99,213,FALSE())-VLOOKUP($A51,'Import OffPeak change'!$A$106:HJ$202,213,FALSE())))</f>
        <v>0</v>
      </c>
      <c r="HF51" s="193" t="n">
        <f aca="false">IF(ISERROR(VLOOKUP($A51,'Import OffPeak'!$A$3:HK$99,214,FALSE())-VLOOKUP($A51,'Import OffPeak change'!$A$106:HK$202,214,FALSE())),0,(VLOOKUP($A51,'Import OffPeak'!$A$3:HK$99,214,FALSE())-VLOOKUP($A51,'Import OffPeak change'!$A$106:HK$202,214,FALSE())))</f>
        <v>0</v>
      </c>
      <c r="HG51" s="193" t="n">
        <f aca="false">IF(ISERROR(VLOOKUP($A51,'Import OffPeak'!$A$3:HL$99,215,FALSE())-VLOOKUP($A51,'Import OffPeak change'!$A$106:HL$202,215,FALSE())),0,(VLOOKUP($A51,'Import OffPeak'!$A$3:HL$99,215,FALSE())-VLOOKUP($A51,'Import OffPeak change'!$A$106:HL$202,215,FALSE())))</f>
        <v>0</v>
      </c>
      <c r="HH51" s="193" t="n">
        <f aca="false">IF(ISERROR(VLOOKUP($A51,'Import OffPeak'!$A$3:HM$99,216,FALSE())-VLOOKUP($A51,'Import OffPeak change'!$A$106:HM$202,216,FALSE())),0,(VLOOKUP($A51,'Import OffPeak'!$A$3:HM$99,216,FALSE())-VLOOKUP($A51,'Import OffPeak change'!$A$106:HM$202,216,FALSE())))</f>
        <v>0</v>
      </c>
      <c r="HI51" s="193" t="n">
        <f aca="false">IF(ISERROR(VLOOKUP($A51,'Import OffPeak'!$A$3:HN$99,217,FALSE())-VLOOKUP($A51,'Import OffPeak change'!$A$106:HN$202,217,FALSE())),0,(VLOOKUP($A51,'Import OffPeak'!$A$3:HN$99,217,FALSE())-VLOOKUP($A51,'Import OffPeak change'!$A$106:HN$202,217,FALSE())))</f>
        <v>0</v>
      </c>
      <c r="HJ51" s="193" t="n">
        <f aca="false">IF(ISERROR(VLOOKUP($A51,'Import OffPeak'!$A$3:HO$99,218,FALSE())-VLOOKUP($A51,'Import OffPeak change'!$A$106:HO$202,218,FALSE())),0,(VLOOKUP($A51,'Import OffPeak'!$A$3:HO$99,218,FALSE())-VLOOKUP($A51,'Import OffPeak change'!$A$106:HO$202,218,FALSE())))</f>
        <v>0</v>
      </c>
      <c r="HK51" s="193" t="n">
        <f aca="false">IF(ISERROR(VLOOKUP($A51,'Import OffPeak'!$A$3:HP$99,219,FALSE())-VLOOKUP($A51,'Import OffPeak change'!$A$106:HP$202,219,FALSE())),0,(VLOOKUP($A51,'Import OffPeak'!$A$3:HP$99,219,FALSE())-VLOOKUP($A51,'Import OffPeak change'!$A$106:HP$202,219,FALSE())))</f>
        <v>0</v>
      </c>
      <c r="HL51" s="193" t="n">
        <f aca="false">IF(ISERROR(VLOOKUP($A51,'Import OffPeak'!$A$3:HQ$99,220,FALSE())-VLOOKUP($A51,'Import OffPeak change'!$A$106:HQ$202,220,FALSE())),0,(VLOOKUP($A51,'Import OffPeak'!$A$3:HQ$99,220,FALSE())-VLOOKUP($A51,'Import OffPeak change'!$A$106:HQ$202,220,FALSE())))</f>
        <v>0</v>
      </c>
      <c r="HM51" s="193" t="n">
        <f aca="false">IF(ISERROR(VLOOKUP($A51,'Import OffPeak'!$A$3:HR$99,221,FALSE())-VLOOKUP($A51,'Import OffPeak change'!$A$106:HR$202,221,FALSE())),0,(VLOOKUP($A51,'Import OffPeak'!$A$3:HR$99,221,FALSE())-VLOOKUP($A51,'Import OffPeak change'!$A$106:HR$202,221,FALSE())))</f>
        <v>0</v>
      </c>
      <c r="HN51" s="193" t="n">
        <f aca="false">IF(ISERROR(VLOOKUP($A51,'Import OffPeak'!$A$3:HS$99,222,FALSE())-VLOOKUP($A51,'Import OffPeak change'!$A$106:HS$202,222,FALSE())),0,(VLOOKUP($A51,'Import OffPeak'!$A$3:HS$99,222,FALSE())-VLOOKUP($A51,'Import OffPeak change'!$A$106:HS$202,222,FALSE())))</f>
        <v>0</v>
      </c>
      <c r="HO51" s="193" t="n">
        <f aca="false">IF(ISERROR(VLOOKUP($A51,'Import OffPeak'!$A$3:HT$99,223,FALSE())-VLOOKUP($A51,'Import OffPeak change'!$A$106:HT$202,223,FALSE())),0,(VLOOKUP($A51,'Import OffPeak'!$A$3:HT$99,223,FALSE())-VLOOKUP($A51,'Import OffPeak change'!$A$106:HT$202,223,FALSE())))</f>
        <v>0</v>
      </c>
      <c r="HP51" s="193" t="n">
        <f aca="false">IF(ISERROR(VLOOKUP($A51,'Import OffPeak'!$A$3:HU$99,224,FALSE())-VLOOKUP($A51,'Import OffPeak change'!$A$106:HU$202,224,FALSE())),0,(VLOOKUP($A51,'Import OffPeak'!$A$3:HU$99,224,FALSE())-VLOOKUP($A51,'Import OffPeak change'!$A$106:HU$202,224,FALSE())))</f>
        <v>0</v>
      </c>
      <c r="HQ51" s="193" t="n">
        <f aca="false">IF(ISERROR(VLOOKUP($A51,'Import OffPeak'!$A$3:HV$99,225,FALSE())-VLOOKUP($A51,'Import OffPeak change'!$A$106:HV$202,225,FALSE())),0,(VLOOKUP($A51,'Import OffPeak'!$A$3:HV$99,225,FALSE())-VLOOKUP($A51,'Import OffPeak change'!$A$106:HV$202,225,FALSE())))</f>
        <v>0</v>
      </c>
      <c r="HR51" s="193" t="n">
        <f aca="false">IF(ISERROR(VLOOKUP($A51,'Import OffPeak'!$A$3:HW$99,226,FALSE())-VLOOKUP($A51,'Import OffPeak change'!$A$106:HW$202,226,FALSE())),0,(VLOOKUP($A51,'Import OffPeak'!$A$3:HW$99,226,FALSE())-VLOOKUP($A51,'Import OffPeak change'!$A$106:HW$202,226,FALSE())))</f>
        <v>0</v>
      </c>
      <c r="HS51" s="193" t="n">
        <f aca="false">IF(ISERROR(VLOOKUP($A51,'Import OffPeak'!$A$3:HX$99,227,FALSE())-VLOOKUP($A51,'Import OffPeak change'!$A$106:HX$202,227,FALSE())),0,(VLOOKUP($A51,'Import OffPeak'!$A$3:HX$99,227,FALSE())-VLOOKUP($A51,'Import OffPeak change'!$A$106:HX$202,227,FALSE())))</f>
        <v>0</v>
      </c>
      <c r="HT51" s="193" t="n">
        <f aca="false">IF(ISERROR(VLOOKUP($A51,'Import OffPeak'!$A$3:HY$99,228,FALSE())-VLOOKUP($A51,'Import OffPeak change'!$A$106:HY$202,228,FALSE())),0,(VLOOKUP($A51,'Import OffPeak'!$A$3:HY$99,228,FALSE())-VLOOKUP($A51,'Import OffPeak change'!$A$106:HY$202,228,FALSE())))</f>
        <v>0</v>
      </c>
      <c r="HU51" s="193" t="n">
        <f aca="false">IF(ISERROR(VLOOKUP($A51,'Import OffPeak'!$A$3:HZ$99,229,FALSE())-VLOOKUP($A51,'Import OffPeak change'!$A$106:HZ$202,229,FALSE())),0,(VLOOKUP($A51,'Import OffPeak'!$A$3:HZ$99,229,FALSE())-VLOOKUP($A51,'Import OffPeak change'!$A$106:HZ$202,229,FALSE())))</f>
        <v>0</v>
      </c>
      <c r="HV51" s="193" t="n">
        <f aca="false">IF(ISERROR(VLOOKUP($A51,'Import OffPeak'!$A$3:IA$99,230,FALSE())-VLOOKUP($A51,'Import OffPeak change'!$A$106:IA$202,230,FALSE())),0,(VLOOKUP($A51,'Import OffPeak'!$A$3:IA$99,230,FALSE())-VLOOKUP($A51,'Import OffPeak change'!$A$106:IA$202,230,FALSE())))</f>
        <v>0</v>
      </c>
      <c r="HW51" s="193" t="n">
        <f aca="false">IF(ISERROR(VLOOKUP($A51,'Import OffPeak'!$A$3:IB$99,231,FALSE())-VLOOKUP($A51,'Import OffPeak change'!$A$106:IB$202,231,FALSE())),0,(VLOOKUP($A51,'Import OffPeak'!$A$3:IB$99,231,FALSE())-VLOOKUP($A51,'Import OffPeak change'!$A$106:IB$202,231,FALSE())))</f>
        <v>0</v>
      </c>
      <c r="HX51" s="193" t="n">
        <f aca="false">IF(ISERROR(VLOOKUP($A51,'Import OffPeak'!$A$3:IC$99,232,FALSE())-VLOOKUP($A51,'Import OffPeak change'!$A$106:IC$202,232,FALSE())),0,(VLOOKUP($A51,'Import OffPeak'!$A$3:IC$99,232,FALSE())-VLOOKUP($A51,'Import OffPeak change'!$A$106:IC$202,232,FALSE())))</f>
        <v>0</v>
      </c>
      <c r="HY51" s="193" t="n">
        <f aca="false">IF(ISERROR(VLOOKUP($A51,'Import OffPeak'!$A$3:ID$99,233,FALSE())-VLOOKUP($A51,'Import OffPeak change'!$A$106:ID$202,233,FALSE())),0,(VLOOKUP($A51,'Import OffPeak'!$A$3:ID$99,233,FALSE())-VLOOKUP($A51,'Import OffPeak change'!$A$106:ID$202,233,FALSE())))</f>
        <v>0</v>
      </c>
      <c r="HZ51" s="193" t="n">
        <f aca="false">IF(ISERROR(VLOOKUP($A51,'Import OffPeak'!$A$3:IE$99,234,FALSE())-VLOOKUP($A51,'Import OffPeak change'!$A$106:IE$202,234,FALSE())),0,(VLOOKUP($A51,'Import OffPeak'!$A$3:IE$99,234,FALSE())-VLOOKUP($A51,'Import OffPeak change'!$A$106:IE$202,234,FALSE())))</f>
        <v>0</v>
      </c>
      <c r="IA51" s="193" t="n">
        <f aca="false">IF(ISERROR(VLOOKUP($A51,'Import OffPeak'!$A$3:IF$99,235,FALSE())-VLOOKUP($A51,'Import OffPeak change'!$A$106:IF$202,235,FALSE())),0,(VLOOKUP($A51,'Import OffPeak'!$A$3:IF$99,235,FALSE())-VLOOKUP($A51,'Import OffPeak change'!$A$106:IF$202,235,FALSE())))</f>
        <v>0</v>
      </c>
      <c r="IB51" s="193" t="n">
        <f aca="false">IF(ISERROR(VLOOKUP($A51,'Import OffPeak'!$A$3:IG$99,236,FALSE())-VLOOKUP($A51,'Import OffPeak change'!$A$106:IG$202,236,FALSE())),0,(VLOOKUP($A51,'Import OffPeak'!$A$3:IG$99,236,FALSE())-VLOOKUP($A51,'Import OffPeak change'!$A$106:IG$202,236,FALSE())))</f>
        <v>0</v>
      </c>
      <c r="IC51" s="193" t="n">
        <f aca="false">IF(ISERROR(VLOOKUP($A51,'Import OffPeak'!$A$3:IH$99,237,FALSE())-VLOOKUP($A51,'Import OffPeak change'!$A$106:IH$202,237,FALSE())),0,(VLOOKUP($A51,'Import OffPeak'!$A$3:IH$99,237,FALSE())-VLOOKUP($A51,'Import OffPeak change'!$A$106:IH$202,237,FALSE())))</f>
        <v>0</v>
      </c>
      <c r="ID51" s="193" t="n">
        <f aca="false">IF(ISERROR(VLOOKUP($A51,'Import OffPeak'!$A$3:II$99,238,FALSE())-VLOOKUP($A51,'Import OffPeak change'!$A$106:II$202,238,FALSE())),0,(VLOOKUP($A51,'Import OffPeak'!$A$3:II$99,238,FALSE())-VLOOKUP($A51,'Import OffPeak change'!$A$106:II$202,238,FALSE())))</f>
        <v>0</v>
      </c>
      <c r="IE51" s="193" t="n">
        <f aca="false">IF(ISERROR(VLOOKUP($A51,'Import OffPeak'!$A$3:IJ$99,239,FALSE())-VLOOKUP($A51,'Import OffPeak change'!$A$106:IJ$202,239,FALSE())),0,(VLOOKUP($A51,'Import OffPeak'!$A$3:IJ$99,239,FALSE())-VLOOKUP($A51,'Import OffPeak change'!$A$106:IJ$202,239,FALSE())))</f>
        <v>0</v>
      </c>
    </row>
    <row r="52" customFormat="false" ht="12.75" hidden="false" customHeight="false" outlineLevel="0" collapsed="false">
      <c r="A52" s="201" t="str">
        <f aca="false">IF('Import OffPeak'!A49=0,"",'Import OffPeak'!A49)</f>
        <v/>
      </c>
      <c r="B52" s="193"/>
      <c r="C52" s="193"/>
      <c r="D52" s="193"/>
      <c r="E52" s="193"/>
      <c r="F52" s="193"/>
      <c r="G52" s="193" t="n">
        <f aca="false">IF(ISERROR(VLOOKUP($A52,'Import OffPeak'!$A$3:L$99,7,FALSE())-VLOOKUP($A52,'Import OffPeak change'!$A$106:L$202,7,FALSE())),0,(VLOOKUP($A52,'Import OffPeak'!$A$3:L$99,7,FALSE())-VLOOKUP($A52,'Import OffPeak change'!$A$106:L$202,7,FALSE())))</f>
        <v>0</v>
      </c>
      <c r="H52" s="193" t="n">
        <f aca="false">IF(ISERROR(VLOOKUP($A52,'Import OffPeak'!$A$3:M$99,8,FALSE())-VLOOKUP($A52,'Import OffPeak change'!$A$106:M$202,8,FALSE())),0,(VLOOKUP($A52,'Import OffPeak'!$A$3:M$99,8,FALSE())-VLOOKUP($A52,'Import OffPeak change'!$A$106:M$202,8,FALSE())))</f>
        <v>0</v>
      </c>
      <c r="I52" s="193" t="n">
        <f aca="false">IF(ISERROR(VLOOKUP($A52,'Import OffPeak'!$A$3:N$99,9,FALSE())-VLOOKUP($A52,'Import OffPeak change'!$A$106:N$202,9,FALSE())),0,(VLOOKUP($A52,'Import OffPeak'!$A$3:N$99,9,FALSE())-VLOOKUP($A52,'Import OffPeak change'!$A$106:N$202,9,FALSE())))</f>
        <v>0</v>
      </c>
      <c r="J52" s="193" t="n">
        <f aca="false">IF(ISERROR(VLOOKUP($A52,'Import OffPeak'!$A$3:O$99,10,FALSE())-VLOOKUP($A52,'Import OffPeak change'!$A$106:O$202,10,FALSE())),0,(VLOOKUP($A52,'Import OffPeak'!$A$3:O$99,10,FALSE())-VLOOKUP($A52,'Import OffPeak change'!$A$106:O$202,10,FALSE())))</f>
        <v>0</v>
      </c>
      <c r="K52" s="193" t="n">
        <f aca="false">IF(ISERROR(VLOOKUP($A52,'Import OffPeak'!$A$3:P$99,11,FALSE())-VLOOKUP($A52,'Import OffPeak change'!$A$106:P$202,11,FALSE())),0,(VLOOKUP($A52,'Import OffPeak'!$A$3:P$99,11,FALSE())-VLOOKUP($A52,'Import OffPeak change'!$A$106:P$202,11,FALSE())))</f>
        <v>0</v>
      </c>
      <c r="L52" s="193" t="n">
        <f aca="false">IF(ISERROR(VLOOKUP($A52,'Import OffPeak'!$A$3:Q$99,12,FALSE())-VLOOKUP($A52,'Import OffPeak change'!$A$106:Q$202,12,FALSE())),0,(VLOOKUP($A52,'Import OffPeak'!$A$3:Q$99,12,FALSE())-VLOOKUP($A52,'Import OffPeak change'!$A$106:Q$202,12,FALSE())))</f>
        <v>0</v>
      </c>
      <c r="M52" s="193" t="n">
        <f aca="false">IF(ISERROR(VLOOKUP($A52,'Import OffPeak'!$A$3:R$99,13,FALSE())-VLOOKUP($A52,'Import OffPeak change'!$A$106:R$202,13,FALSE())),0,(VLOOKUP($A52,'Import OffPeak'!$A$3:R$99,13,FALSE())-VLOOKUP($A52,'Import OffPeak change'!$A$106:R$202,13,FALSE())))</f>
        <v>0</v>
      </c>
      <c r="N52" s="193" t="n">
        <f aca="false">IF(ISERROR(VLOOKUP($A52,'Import OffPeak'!$A$3:S$99,14,FALSE())-VLOOKUP($A52,'Import OffPeak change'!$A$106:S$202,14,FALSE())),0,(VLOOKUP($A52,'Import OffPeak'!$A$3:S$99,14,FALSE())-VLOOKUP($A52,'Import OffPeak change'!$A$106:S$202,14,FALSE())))</f>
        <v>0</v>
      </c>
      <c r="O52" s="193" t="n">
        <f aca="false">IF(ISERROR(VLOOKUP($A52,'Import OffPeak'!$A$3:T$99,15,FALSE())-VLOOKUP($A52,'Import OffPeak change'!$A$106:T$202,15,FALSE())),0,(VLOOKUP($A52,'Import OffPeak'!$A$3:T$99,15,FALSE())-VLOOKUP($A52,'Import OffPeak change'!$A$106:T$202,15,FALSE())))</f>
        <v>0</v>
      </c>
      <c r="P52" s="193" t="n">
        <f aca="false">IF(ISERROR(VLOOKUP($A52,'Import OffPeak'!$A$3:U$99,16,FALSE())-VLOOKUP($A52,'Import OffPeak change'!$A$106:U$202,16,FALSE())),0,(VLOOKUP($A52,'Import OffPeak'!$A$3:U$99,16,FALSE())-VLOOKUP($A52,'Import OffPeak change'!$A$106:U$202,16,FALSE())))</f>
        <v>0</v>
      </c>
      <c r="Q52" s="193" t="n">
        <f aca="false">IF(ISERROR(VLOOKUP($A52,'Import OffPeak'!$A$3:V$99,17,FALSE())-VLOOKUP($A52,'Import OffPeak change'!$A$106:V$202,17,FALSE())),0,(VLOOKUP($A52,'Import OffPeak'!$A$3:V$99,17,FALSE())-VLOOKUP($A52,'Import OffPeak change'!$A$106:V$202,17,FALSE())))</f>
        <v>0</v>
      </c>
      <c r="R52" s="193" t="n">
        <f aca="false">IF(ISERROR(VLOOKUP($A52,'Import OffPeak'!$A$3:W$99,18,FALSE())-VLOOKUP($A52,'Import OffPeak change'!$A$106:W$202,18,FALSE())),0,(VLOOKUP($A52,'Import OffPeak'!$A$3:W$99,18,FALSE())-VLOOKUP($A52,'Import OffPeak change'!$A$106:W$202,18,FALSE())))</f>
        <v>0</v>
      </c>
      <c r="S52" s="193" t="n">
        <f aca="false">IF(ISERROR(VLOOKUP($A52,'Import OffPeak'!$A$3:X$99,19,FALSE())-VLOOKUP($A52,'Import OffPeak change'!$A$106:X$202,19,FALSE())),0,(VLOOKUP($A52,'Import OffPeak'!$A$3:X$99,19,FALSE())-VLOOKUP($A52,'Import OffPeak change'!$A$106:X$202,19,FALSE())))</f>
        <v>0</v>
      </c>
      <c r="T52" s="193" t="n">
        <f aca="false">IF(ISERROR(VLOOKUP($A52,'Import OffPeak'!$A$3:Y$99,20,FALSE())-VLOOKUP($A52,'Import OffPeak change'!$A$106:Y$202,20,FALSE())),0,(VLOOKUP($A52,'Import OffPeak'!$A$3:Y$99,20,FALSE())-VLOOKUP($A52,'Import OffPeak change'!$A$106:Y$202,20,FALSE())))</f>
        <v>0</v>
      </c>
      <c r="U52" s="193" t="n">
        <f aca="false">IF(ISERROR(VLOOKUP($A52,'Import OffPeak'!$A$3:Z$99,21,FALSE())-VLOOKUP($A52,'Import OffPeak change'!$A$106:Z$202,21,FALSE())),0,(VLOOKUP($A52,'Import OffPeak'!$A$3:Z$99,21,FALSE())-VLOOKUP($A52,'Import OffPeak change'!$A$106:Z$202,21,FALSE())))</f>
        <v>0</v>
      </c>
      <c r="V52" s="193" t="n">
        <f aca="false">IF(ISERROR(VLOOKUP($A52,'Import OffPeak'!$A$3:AA$99,22,FALSE())-VLOOKUP($A52,'Import OffPeak change'!$A$106:AA$202,22,FALSE())),0,(VLOOKUP($A52,'Import OffPeak'!$A$3:AA$99,22,FALSE())-VLOOKUP($A52,'Import OffPeak change'!$A$106:AA$202,22,FALSE())))</f>
        <v>0</v>
      </c>
      <c r="W52" s="193" t="n">
        <f aca="false">IF(ISERROR(VLOOKUP($A52,'Import OffPeak'!$A$3:AB$99,23,FALSE())-VLOOKUP($A52,'Import OffPeak change'!$A$106:AB$202,23,FALSE())),0,(VLOOKUP($A52,'Import OffPeak'!$A$3:AB$99,23,FALSE())-VLOOKUP($A52,'Import OffPeak change'!$A$106:AB$202,23,FALSE())))</f>
        <v>0</v>
      </c>
      <c r="X52" s="193" t="n">
        <f aca="false">IF(ISERROR(VLOOKUP($A52,'Import OffPeak'!$A$3:AC$99,24,FALSE())-VLOOKUP($A52,'Import OffPeak change'!$A$106:AC$202,24,FALSE())),0,(VLOOKUP($A52,'Import OffPeak'!$A$3:AC$99,24,FALSE())-VLOOKUP($A52,'Import OffPeak change'!$A$106:AC$202,24,FALSE())))</f>
        <v>0</v>
      </c>
      <c r="Y52" s="193" t="n">
        <f aca="false">IF(ISERROR(VLOOKUP($A52,'Import OffPeak'!$A$3:AD$99,25,FALSE())-VLOOKUP($A52,'Import OffPeak change'!$A$106:AD$202,25,FALSE())),0,(VLOOKUP($A52,'Import OffPeak'!$A$3:AD$99,25,FALSE())-VLOOKUP($A52,'Import OffPeak change'!$A$106:AD$202,25,FALSE())))</f>
        <v>0</v>
      </c>
      <c r="Z52" s="193" t="n">
        <f aca="false">IF(ISERROR(VLOOKUP($A52,'Import OffPeak'!$A$3:AE$99,26,FALSE())-VLOOKUP($A52,'Import OffPeak change'!$A$106:AE$202,26,FALSE())),0,(VLOOKUP($A52,'Import OffPeak'!$A$3:AE$99,26,FALSE())-VLOOKUP($A52,'Import OffPeak change'!$A$106:AE$202,26,FALSE())))</f>
        <v>0</v>
      </c>
      <c r="AA52" s="193" t="n">
        <f aca="false">IF(ISERROR(VLOOKUP($A52,'Import OffPeak'!$A$3:AF$99,27,FALSE())-VLOOKUP($A52,'Import OffPeak change'!$A$106:AF$202,27,FALSE())),0,(VLOOKUP($A52,'Import OffPeak'!$A$3:AF$99,27,FALSE())-VLOOKUP($A52,'Import OffPeak change'!$A$106:AF$202,27,FALSE())))</f>
        <v>0</v>
      </c>
      <c r="AB52" s="193" t="n">
        <f aca="false">IF(ISERROR(VLOOKUP($A52,'Import OffPeak'!$A$3:AG$99,28,FALSE())-VLOOKUP($A52,'Import OffPeak change'!$A$106:AG$202,28,FALSE())),0,(VLOOKUP($A52,'Import OffPeak'!$A$3:AG$99,28,FALSE())-VLOOKUP($A52,'Import OffPeak change'!$A$106:AG$202,28,FALSE())))</f>
        <v>0</v>
      </c>
      <c r="AC52" s="193" t="n">
        <f aca="false">IF(ISERROR(VLOOKUP($A52,'Import OffPeak'!$A$3:AH$99,29,FALSE())-VLOOKUP($A52,'Import OffPeak change'!$A$106:AH$202,29,FALSE())),0,(VLOOKUP($A52,'Import OffPeak'!$A$3:AH$99,29,FALSE())-VLOOKUP($A52,'Import OffPeak change'!$A$106:AH$202,29,FALSE())))</f>
        <v>0</v>
      </c>
      <c r="AD52" s="193" t="n">
        <f aca="false">IF(ISERROR(VLOOKUP($A52,'Import OffPeak'!$A$3:AI$99,30,FALSE())-VLOOKUP($A52,'Import OffPeak change'!$A$106:AI$202,30,FALSE())),0,(VLOOKUP($A52,'Import OffPeak'!$A$3:AI$99,30,FALSE())-VLOOKUP($A52,'Import OffPeak change'!$A$106:AI$202,30,FALSE())))</f>
        <v>0</v>
      </c>
      <c r="AE52" s="193" t="n">
        <f aca="false">IF(ISERROR(VLOOKUP($A52,'Import OffPeak'!$A$3:AJ$99,31,FALSE())-VLOOKUP($A52,'Import OffPeak change'!$A$106:AJ$202,31,FALSE())),0,(VLOOKUP($A52,'Import OffPeak'!$A$3:AJ$99,31,FALSE())-VLOOKUP($A52,'Import OffPeak change'!$A$106:AJ$202,31,FALSE())))</f>
        <v>0</v>
      </c>
      <c r="AF52" s="193" t="n">
        <f aca="false">IF(ISERROR(VLOOKUP($A52,'Import OffPeak'!$A$3:AK$99,32,FALSE())-VLOOKUP($A52,'Import OffPeak change'!$A$106:AK$202,32,FALSE())),0,(VLOOKUP($A52,'Import OffPeak'!$A$3:AK$99,32,FALSE())-VLOOKUP($A52,'Import OffPeak change'!$A$106:AK$202,32,FALSE())))</f>
        <v>0</v>
      </c>
      <c r="AG52" s="193" t="n">
        <f aca="false">IF(ISERROR(VLOOKUP($A52,'Import OffPeak'!$A$3:AL$99,33,FALSE())-VLOOKUP($A52,'Import OffPeak change'!$A$106:AL$202,33,FALSE())),0,(VLOOKUP($A52,'Import OffPeak'!$A$3:AL$99,33,FALSE())-VLOOKUP($A52,'Import OffPeak change'!$A$106:AL$202,33,FALSE())))</f>
        <v>0</v>
      </c>
      <c r="AH52" s="193" t="n">
        <f aca="false">IF(ISERROR(VLOOKUP($A52,'Import OffPeak'!$A$3:AM$99,34,FALSE())-VLOOKUP($A52,'Import OffPeak change'!$A$106:AM$202,34,FALSE())),0,(VLOOKUP($A52,'Import OffPeak'!$A$3:AM$99,34,FALSE())-VLOOKUP($A52,'Import OffPeak change'!$A$106:AM$202,34,FALSE())))</f>
        <v>0</v>
      </c>
      <c r="AI52" s="193" t="n">
        <f aca="false">IF(ISERROR(VLOOKUP($A52,'Import OffPeak'!$A$3:AN$99,35,FALSE())-VLOOKUP($A52,'Import OffPeak change'!$A$106:AN$202,35,FALSE())),0,(VLOOKUP($A52,'Import OffPeak'!$A$3:AN$99,35,FALSE())-VLOOKUP($A52,'Import OffPeak change'!$A$106:AN$202,35,FALSE())))</f>
        <v>0</v>
      </c>
      <c r="AJ52" s="193" t="n">
        <f aca="false">IF(ISERROR(VLOOKUP($A52,'Import OffPeak'!$A$3:AO$99,36,FALSE())-VLOOKUP($A52,'Import OffPeak change'!$A$106:AO$202,36,FALSE())),0,(VLOOKUP($A52,'Import OffPeak'!$A$3:AO$99,36,FALSE())-VLOOKUP($A52,'Import OffPeak change'!$A$106:AO$202,36,FALSE())))</f>
        <v>0</v>
      </c>
      <c r="AK52" s="193" t="n">
        <f aca="false">IF(ISERROR(VLOOKUP($A52,'Import OffPeak'!$A$3:AP$99,37,FALSE())-VLOOKUP($A52,'Import OffPeak change'!$A$106:AP$202,37,FALSE())),0,(VLOOKUP($A52,'Import OffPeak'!$A$3:AP$99,37,FALSE())-VLOOKUP($A52,'Import OffPeak change'!$A$106:AP$202,37,FALSE())))</f>
        <v>0</v>
      </c>
      <c r="AL52" s="193" t="n">
        <f aca="false">IF(ISERROR(VLOOKUP($A52,'Import OffPeak'!$A$3:AQ$99,38,FALSE())-VLOOKUP($A52,'Import OffPeak change'!$A$106:AQ$202,38,FALSE())),0,(VLOOKUP($A52,'Import OffPeak'!$A$3:AQ$99,38,FALSE())-VLOOKUP($A52,'Import OffPeak change'!$A$106:AQ$202,38,FALSE())))</f>
        <v>0</v>
      </c>
      <c r="AM52" s="193" t="n">
        <f aca="false">IF(ISERROR(VLOOKUP($A52,'Import OffPeak'!$A$3:AR$99,39,FALSE())-VLOOKUP($A52,'Import OffPeak change'!$A$106:AR$202,39,FALSE())),0,(VLOOKUP($A52,'Import OffPeak'!$A$3:AR$99,39,FALSE())-VLOOKUP($A52,'Import OffPeak change'!$A$106:AR$202,39,FALSE())))</f>
        <v>0</v>
      </c>
      <c r="AN52" s="193" t="n">
        <f aca="false">IF(ISERROR(VLOOKUP($A52,'Import OffPeak'!$A$3:AS$99,40,FALSE())-VLOOKUP($A52,'Import OffPeak change'!$A$106:AS$202,40,FALSE())),0,(VLOOKUP($A52,'Import OffPeak'!$A$3:AS$99,40,FALSE())-VLOOKUP($A52,'Import OffPeak change'!$A$106:AS$202,40,FALSE())))</f>
        <v>0</v>
      </c>
      <c r="AO52" s="193" t="n">
        <f aca="false">IF(ISERROR(VLOOKUP($A52,'Import OffPeak'!$A$3:AT$99,41,FALSE())-VLOOKUP($A52,'Import OffPeak change'!$A$106:AT$202,41,FALSE())),0,(VLOOKUP($A52,'Import OffPeak'!$A$3:AT$99,41,FALSE())-VLOOKUP($A52,'Import OffPeak change'!$A$106:AT$202,41,FALSE())))</f>
        <v>0</v>
      </c>
      <c r="AP52" s="193" t="n">
        <f aca="false">IF(ISERROR(VLOOKUP($A52,'Import OffPeak'!$A$3:AU$99,42,FALSE())-VLOOKUP($A52,'Import OffPeak change'!$A$106:AU$202,42,FALSE())),0,(VLOOKUP($A52,'Import OffPeak'!$A$3:AU$99,42,FALSE())-VLOOKUP($A52,'Import OffPeak change'!$A$106:AU$202,42,FALSE())))</f>
        <v>0</v>
      </c>
      <c r="AQ52" s="193" t="n">
        <f aca="false">IF(ISERROR(VLOOKUP($A52,'Import OffPeak'!$A$3:AV$99,43,FALSE())-VLOOKUP($A52,'Import OffPeak change'!$A$106:AV$202,43,FALSE())),0,(VLOOKUP($A52,'Import OffPeak'!$A$3:AV$99,43,FALSE())-VLOOKUP($A52,'Import OffPeak change'!$A$106:AV$202,43,FALSE())))</f>
        <v>0</v>
      </c>
      <c r="AR52" s="193" t="n">
        <f aca="false">IF(ISERROR(VLOOKUP($A52,'Import OffPeak'!$A$3:AW$99,44,FALSE())-VLOOKUP($A52,'Import OffPeak change'!$A$106:AW$202,44,FALSE())),0,(VLOOKUP($A52,'Import OffPeak'!$A$3:AW$99,44,FALSE())-VLOOKUP($A52,'Import OffPeak change'!$A$106:AW$202,44,FALSE())))</f>
        <v>0</v>
      </c>
      <c r="AS52" s="193" t="n">
        <f aca="false">IF(ISERROR(VLOOKUP($A52,'Import OffPeak'!$A$3:AX$99,45,FALSE())-VLOOKUP($A52,'Import OffPeak change'!$A$106:AX$202,45,FALSE())),0,(VLOOKUP($A52,'Import OffPeak'!$A$3:AX$99,45,FALSE())-VLOOKUP($A52,'Import OffPeak change'!$A$106:AX$202,45,FALSE())))</f>
        <v>0</v>
      </c>
      <c r="AT52" s="193" t="n">
        <f aca="false">IF(ISERROR(VLOOKUP($A52,'Import OffPeak'!$A$3:AY$99,46,FALSE())-VLOOKUP($A52,'Import OffPeak change'!$A$106:AY$202,46,FALSE())),0,(VLOOKUP($A52,'Import OffPeak'!$A$3:AY$99,46,FALSE())-VLOOKUP($A52,'Import OffPeak change'!$A$106:AY$202,46,FALSE())))</f>
        <v>0</v>
      </c>
      <c r="AU52" s="193" t="n">
        <f aca="false">IF(ISERROR(VLOOKUP($A52,'Import OffPeak'!$A$3:AZ$99,47,FALSE())-VLOOKUP($A52,'Import OffPeak change'!$A$106:AZ$202,47,FALSE())),0,(VLOOKUP($A52,'Import OffPeak'!$A$3:AZ$99,47,FALSE())-VLOOKUP($A52,'Import OffPeak change'!$A$106:AZ$202,47,FALSE())))</f>
        <v>0</v>
      </c>
      <c r="AV52" s="193" t="n">
        <f aca="false">IF(ISERROR(VLOOKUP($A52,'Import OffPeak'!$A$3:BA$99,48,FALSE())-VLOOKUP($A52,'Import OffPeak change'!$A$106:BA$202,48,FALSE())),0,(VLOOKUP($A52,'Import OffPeak'!$A$3:BA$99,48,FALSE())-VLOOKUP($A52,'Import OffPeak change'!$A$106:BA$202,48,FALSE())))</f>
        <v>0</v>
      </c>
      <c r="AW52" s="193" t="n">
        <f aca="false">IF(ISERROR(VLOOKUP($A52,'Import OffPeak'!$A$3:BB$99,49,FALSE())-VLOOKUP($A52,'Import OffPeak change'!$A$106:BB$202,49,FALSE())),0,(VLOOKUP($A52,'Import OffPeak'!$A$3:BB$99,49,FALSE())-VLOOKUP($A52,'Import OffPeak change'!$A$106:BB$202,49,FALSE())))</f>
        <v>0</v>
      </c>
      <c r="AX52" s="193" t="n">
        <f aca="false">IF(ISERROR(VLOOKUP($A52,'Import OffPeak'!$A$3:BC$99,50,FALSE())-VLOOKUP($A52,'Import OffPeak change'!$A$106:BC$202,50,FALSE())),0,(VLOOKUP($A52,'Import OffPeak'!$A$3:BC$99,50,FALSE())-VLOOKUP($A52,'Import OffPeak change'!$A$106:BC$202,50,FALSE())))</f>
        <v>0</v>
      </c>
      <c r="AY52" s="193" t="n">
        <f aca="false">IF(ISERROR(VLOOKUP($A52,'Import OffPeak'!$A$3:BD$99,51,FALSE())-VLOOKUP($A52,'Import OffPeak change'!$A$106:BD$202,51,FALSE())),0,(VLOOKUP($A52,'Import OffPeak'!$A$3:BD$99,51,FALSE())-VLOOKUP($A52,'Import OffPeak change'!$A$106:BD$202,51,FALSE())))</f>
        <v>0</v>
      </c>
      <c r="AZ52" s="193" t="n">
        <f aca="false">IF(ISERROR(VLOOKUP($A52,'Import OffPeak'!$A$3:BE$99,52,FALSE())-VLOOKUP($A52,'Import OffPeak change'!$A$106:BE$202,52,FALSE())),0,(VLOOKUP($A52,'Import OffPeak'!$A$3:BE$99,52,FALSE())-VLOOKUP($A52,'Import OffPeak change'!$A$106:BE$202,52,FALSE())))</f>
        <v>0</v>
      </c>
      <c r="BA52" s="193" t="n">
        <f aca="false">IF(ISERROR(VLOOKUP($A52,'Import OffPeak'!$A$3:BF$99,53,FALSE())-VLOOKUP($A52,'Import OffPeak change'!$A$106:BF$202,53,FALSE())),0,(VLOOKUP($A52,'Import OffPeak'!$A$3:BF$99,53,FALSE())-VLOOKUP($A52,'Import OffPeak change'!$A$106:BF$202,53,FALSE())))</f>
        <v>0</v>
      </c>
      <c r="BB52" s="193" t="n">
        <f aca="false">IF(ISERROR(VLOOKUP($A52,'Import OffPeak'!$A$3:BG$99,54,FALSE())-VLOOKUP($A52,'Import OffPeak change'!$A$106:BG$202,54,FALSE())),0,(VLOOKUP($A52,'Import OffPeak'!$A$3:BG$99,54,FALSE())-VLOOKUP($A52,'Import OffPeak change'!$A$106:BG$202,54,FALSE())))</f>
        <v>0</v>
      </c>
      <c r="BC52" s="193" t="n">
        <f aca="false">IF(ISERROR(VLOOKUP($A52,'Import OffPeak'!$A$3:BH$99,55,FALSE())-VLOOKUP($A52,'Import OffPeak change'!$A$106:BH$202,55,FALSE())),0,(VLOOKUP($A52,'Import OffPeak'!$A$3:BH$99,55,FALSE())-VLOOKUP($A52,'Import OffPeak change'!$A$106:BH$202,55,FALSE())))</f>
        <v>0</v>
      </c>
      <c r="BD52" s="193" t="n">
        <f aca="false">IF(ISERROR(VLOOKUP($A52,'Import OffPeak'!$A$3:BI$99,56,FALSE())-VLOOKUP($A52,'Import OffPeak change'!$A$106:BI$202,56,FALSE())),0,(VLOOKUP($A52,'Import OffPeak'!$A$3:BI$99,56,FALSE())-VLOOKUP($A52,'Import OffPeak change'!$A$106:BI$202,56,FALSE())))</f>
        <v>0</v>
      </c>
      <c r="BE52" s="193" t="n">
        <f aca="false">IF(ISERROR(VLOOKUP($A52,'Import OffPeak'!$A$3:BJ$99,57,FALSE())-VLOOKUP($A52,'Import OffPeak change'!$A$106:BJ$202,57,FALSE())),0,(VLOOKUP($A52,'Import OffPeak'!$A$3:BJ$99,57,FALSE())-VLOOKUP($A52,'Import OffPeak change'!$A$106:BJ$202,57,FALSE())))</f>
        <v>0</v>
      </c>
      <c r="BF52" s="193" t="n">
        <f aca="false">IF(ISERROR(VLOOKUP($A52,'Import OffPeak'!$A$3:BK$99,58,FALSE())-VLOOKUP($A52,'Import OffPeak change'!$A$106:BK$202,58,FALSE())),0,(VLOOKUP($A52,'Import OffPeak'!$A$3:BK$99,58,FALSE())-VLOOKUP($A52,'Import OffPeak change'!$A$106:BK$202,58,FALSE())))</f>
        <v>0</v>
      </c>
      <c r="BG52" s="193" t="n">
        <f aca="false">IF(ISERROR(VLOOKUP($A52,'Import OffPeak'!$A$3:BL$99,59,FALSE())-VLOOKUP($A52,'Import OffPeak change'!$A$106:BL$202,59,FALSE())),0,(VLOOKUP($A52,'Import OffPeak'!$A$3:BL$99,59,FALSE())-VLOOKUP($A52,'Import OffPeak change'!$A$106:BL$202,59,FALSE())))</f>
        <v>0</v>
      </c>
      <c r="BH52" s="193" t="n">
        <f aca="false">IF(ISERROR(VLOOKUP($A52,'Import OffPeak'!$A$3:BM$99,60,FALSE())-VLOOKUP($A52,'Import OffPeak change'!$A$106:BM$202,60,FALSE())),0,(VLOOKUP($A52,'Import OffPeak'!$A$3:BM$99,60,FALSE())-VLOOKUP($A52,'Import OffPeak change'!$A$106:BM$202,60,FALSE())))</f>
        <v>0</v>
      </c>
      <c r="BI52" s="193" t="n">
        <f aca="false">IF(ISERROR(VLOOKUP($A52,'Import OffPeak'!$A$3:BN$99,61,FALSE())-VLOOKUP($A52,'Import OffPeak change'!$A$106:BN$202,61,FALSE())),0,(VLOOKUP($A52,'Import OffPeak'!$A$3:BN$99,61,FALSE())-VLOOKUP($A52,'Import OffPeak change'!$A$106:BN$202,61,FALSE())))</f>
        <v>0</v>
      </c>
      <c r="BJ52" s="193" t="n">
        <f aca="false">IF(ISERROR(VLOOKUP($A52,'Import OffPeak'!$A$3:BO$99,62,FALSE())-VLOOKUP($A52,'Import OffPeak change'!$A$106:BO$202,62,FALSE())),0,(VLOOKUP($A52,'Import OffPeak'!$A$3:BO$99,62,FALSE())-VLOOKUP($A52,'Import OffPeak change'!$A$106:BO$202,62,FALSE())))</f>
        <v>0</v>
      </c>
      <c r="BK52" s="193" t="n">
        <f aca="false">IF(ISERROR(VLOOKUP($A52,'Import OffPeak'!$A$3:BP$99,63,FALSE())-VLOOKUP($A52,'Import OffPeak change'!$A$106:BP$202,63,FALSE())),0,(VLOOKUP($A52,'Import OffPeak'!$A$3:BP$99,63,FALSE())-VLOOKUP($A52,'Import OffPeak change'!$A$106:BP$202,63,FALSE())))</f>
        <v>0</v>
      </c>
      <c r="BL52" s="193" t="n">
        <f aca="false">IF(ISERROR(VLOOKUP($A52,'Import OffPeak'!$A$3:BQ$99,64,FALSE())-VLOOKUP($A52,'Import OffPeak change'!$A$106:BQ$202,64,FALSE())),0,(VLOOKUP($A52,'Import OffPeak'!$A$3:BQ$99,64,FALSE())-VLOOKUP($A52,'Import OffPeak change'!$A$106:BQ$202,64,FALSE())))</f>
        <v>0</v>
      </c>
      <c r="BM52" s="193" t="n">
        <f aca="false">IF(ISERROR(VLOOKUP($A52,'Import OffPeak'!$A$3:BR$99,65,FALSE())-VLOOKUP($A52,'Import OffPeak change'!$A$106:BR$202,65,FALSE())),0,(VLOOKUP($A52,'Import OffPeak'!$A$3:BR$99,65,FALSE())-VLOOKUP($A52,'Import OffPeak change'!$A$106:BR$202,65,FALSE())))</f>
        <v>0</v>
      </c>
      <c r="BN52" s="193" t="n">
        <f aca="false">IF(ISERROR(VLOOKUP($A52,'Import OffPeak'!$A$3:BS$99,66,FALSE())-VLOOKUP($A52,'Import OffPeak change'!$A$106:BS$202,66,FALSE())),0,(VLOOKUP($A52,'Import OffPeak'!$A$3:BS$99,66,FALSE())-VLOOKUP($A52,'Import OffPeak change'!$A$106:BS$202,66,FALSE())))</f>
        <v>0</v>
      </c>
      <c r="BO52" s="193" t="n">
        <f aca="false">IF(ISERROR(VLOOKUP($A52,'Import OffPeak'!$A$3:BT$99,67,FALSE())-VLOOKUP($A52,'Import OffPeak change'!$A$106:BT$202,67,FALSE())),0,(VLOOKUP($A52,'Import OffPeak'!$A$3:BT$99,67,FALSE())-VLOOKUP($A52,'Import OffPeak change'!$A$106:BT$202,67,FALSE())))</f>
        <v>0</v>
      </c>
      <c r="BP52" s="193" t="n">
        <f aca="false">IF(ISERROR(VLOOKUP($A52,'Import OffPeak'!$A$3:BU$99,68,FALSE())-VLOOKUP($A52,'Import OffPeak change'!$A$106:BU$202,68,FALSE())),0,(VLOOKUP($A52,'Import OffPeak'!$A$3:BU$99,68,FALSE())-VLOOKUP($A52,'Import OffPeak change'!$A$106:BU$202,68,FALSE())))</f>
        <v>0</v>
      </c>
      <c r="BQ52" s="193" t="n">
        <f aca="false">IF(ISERROR(VLOOKUP($A52,'Import OffPeak'!$A$3:BV$99,69,FALSE())-VLOOKUP($A52,'Import OffPeak change'!$A$106:BV$202,69,FALSE())),0,(VLOOKUP($A52,'Import OffPeak'!$A$3:BV$99,69,FALSE())-VLOOKUP($A52,'Import OffPeak change'!$A$106:BV$202,69,FALSE())))</f>
        <v>0</v>
      </c>
      <c r="BR52" s="193" t="n">
        <f aca="false">IF(ISERROR(VLOOKUP($A52,'Import OffPeak'!$A$3:BW$99,70,FALSE())-VLOOKUP($A52,'Import OffPeak change'!$A$106:BW$202,70,FALSE())),0,(VLOOKUP($A52,'Import OffPeak'!$A$3:BW$99,70,FALSE())-VLOOKUP($A52,'Import OffPeak change'!$A$106:BW$202,70,FALSE())))</f>
        <v>0</v>
      </c>
      <c r="BS52" s="193" t="n">
        <f aca="false">IF(ISERROR(VLOOKUP($A52,'Import OffPeak'!$A$3:BX$99,71,FALSE())-VLOOKUP($A52,'Import OffPeak change'!$A$106:BX$202,71,FALSE())),0,(VLOOKUP($A52,'Import OffPeak'!$A$3:BX$99,71,FALSE())-VLOOKUP($A52,'Import OffPeak change'!$A$106:BX$202,71,FALSE())))</f>
        <v>0</v>
      </c>
      <c r="BT52" s="193" t="n">
        <f aca="false">IF(ISERROR(VLOOKUP($A52,'Import OffPeak'!$A$3:BY$99,72,FALSE())-VLOOKUP($A52,'Import OffPeak change'!$A$106:BY$202,72,FALSE())),0,(VLOOKUP($A52,'Import OffPeak'!$A$3:BY$99,72,FALSE())-VLOOKUP($A52,'Import OffPeak change'!$A$106:BY$202,72,FALSE())))</f>
        <v>0</v>
      </c>
      <c r="BU52" s="193" t="n">
        <f aca="false">IF(ISERROR(VLOOKUP($A52,'Import OffPeak'!$A$3:BZ$99,73,FALSE())-VLOOKUP($A52,'Import OffPeak change'!$A$106:BZ$202,73,FALSE())),0,(VLOOKUP($A52,'Import OffPeak'!$A$3:BZ$99,73,FALSE())-VLOOKUP($A52,'Import OffPeak change'!$A$106:BZ$202,73,FALSE())))</f>
        <v>0</v>
      </c>
      <c r="BV52" s="193" t="n">
        <f aca="false">IF(ISERROR(VLOOKUP($A52,'Import OffPeak'!$A$3:CA$99,74,FALSE())-VLOOKUP($A52,'Import OffPeak change'!$A$106:CA$202,74,FALSE())),0,(VLOOKUP($A52,'Import OffPeak'!$A$3:CA$99,74,FALSE())-VLOOKUP($A52,'Import OffPeak change'!$A$106:CA$202,74,FALSE())))</f>
        <v>0</v>
      </c>
      <c r="BW52" s="193" t="n">
        <f aca="false">IF(ISERROR(VLOOKUP($A52,'Import OffPeak'!$A$3:CB$99,75,FALSE())-VLOOKUP($A52,'Import OffPeak change'!$A$106:CB$202,75,FALSE())),0,(VLOOKUP($A52,'Import OffPeak'!$A$3:CB$99,75,FALSE())-VLOOKUP($A52,'Import OffPeak change'!$A$106:CB$202,75,FALSE())))</f>
        <v>0</v>
      </c>
      <c r="BX52" s="193" t="n">
        <f aca="false">IF(ISERROR(VLOOKUP($A52,'Import OffPeak'!$A$3:CC$99,76,FALSE())-VLOOKUP($A52,'Import OffPeak change'!$A$106:CC$202,76,FALSE())),0,(VLOOKUP($A52,'Import OffPeak'!$A$3:CC$99,76,FALSE())-VLOOKUP($A52,'Import OffPeak change'!$A$106:CC$202,76,FALSE())))</f>
        <v>0</v>
      </c>
      <c r="BY52" s="193" t="n">
        <f aca="false">IF(ISERROR(VLOOKUP($A52,'Import OffPeak'!$A$3:CD$99,77,FALSE())-VLOOKUP($A52,'Import OffPeak change'!$A$106:CD$202,77,FALSE())),0,(VLOOKUP($A52,'Import OffPeak'!$A$3:CD$99,77,FALSE())-VLOOKUP($A52,'Import OffPeak change'!$A$106:CD$202,77,FALSE())))</f>
        <v>0</v>
      </c>
      <c r="BZ52" s="193" t="n">
        <f aca="false">IF(ISERROR(VLOOKUP($A52,'Import OffPeak'!$A$3:CE$99,78,FALSE())-VLOOKUP($A52,'Import OffPeak change'!$A$106:CE$202,78,FALSE())),0,(VLOOKUP($A52,'Import OffPeak'!$A$3:CE$99,78,FALSE())-VLOOKUP($A52,'Import OffPeak change'!$A$106:CE$202,78,FALSE())))</f>
        <v>0</v>
      </c>
      <c r="CA52" s="193" t="n">
        <f aca="false">IF(ISERROR(VLOOKUP($A52,'Import OffPeak'!$A$3:CF$99,79,FALSE())-VLOOKUP($A52,'Import OffPeak change'!$A$106:CF$202,79,FALSE())),0,(VLOOKUP($A52,'Import OffPeak'!$A$3:CF$99,79,FALSE())-VLOOKUP($A52,'Import OffPeak change'!$A$106:CF$202,79,FALSE())))</f>
        <v>0</v>
      </c>
      <c r="CB52" s="193" t="n">
        <f aca="false">IF(ISERROR(VLOOKUP($A52,'Import OffPeak'!$A$3:CG$99,80,FALSE())-VLOOKUP($A52,'Import OffPeak change'!$A$106:CG$202,80,FALSE())),0,(VLOOKUP($A52,'Import OffPeak'!$A$3:CG$99,80,FALSE())-VLOOKUP($A52,'Import OffPeak change'!$A$106:CG$202,80,FALSE())))</f>
        <v>0</v>
      </c>
      <c r="CC52" s="193" t="n">
        <f aca="false">IF(ISERROR(VLOOKUP($A52,'Import OffPeak'!$A$3:CH$99,81,FALSE())-VLOOKUP($A52,'Import OffPeak change'!$A$106:CH$202,81,FALSE())),0,(VLOOKUP($A52,'Import OffPeak'!$A$3:CH$99,81,FALSE())-VLOOKUP($A52,'Import OffPeak change'!$A$106:CH$202,81,FALSE())))</f>
        <v>0</v>
      </c>
      <c r="CD52" s="193" t="n">
        <f aca="false">IF(ISERROR(VLOOKUP($A52,'Import OffPeak'!$A$3:CI$99,82,FALSE())-VLOOKUP($A52,'Import OffPeak change'!$A$106:CI$202,82,FALSE())),0,(VLOOKUP($A52,'Import OffPeak'!$A$3:CI$99,82,FALSE())-VLOOKUP($A52,'Import OffPeak change'!$A$106:CI$202,82,FALSE())))</f>
        <v>0</v>
      </c>
      <c r="CE52" s="193" t="n">
        <f aca="false">IF(ISERROR(VLOOKUP($A52,'Import OffPeak'!$A$3:CJ$99,83,FALSE())-VLOOKUP($A52,'Import OffPeak change'!$A$106:CJ$202,83,FALSE())),0,(VLOOKUP($A52,'Import OffPeak'!$A$3:CJ$99,83,FALSE())-VLOOKUP($A52,'Import OffPeak change'!$A$106:CJ$202,83,FALSE())))</f>
        <v>0</v>
      </c>
      <c r="CF52" s="193" t="n">
        <f aca="false">IF(ISERROR(VLOOKUP($A52,'Import OffPeak'!$A$3:CK$99,84,FALSE())-VLOOKUP($A52,'Import OffPeak change'!$A$106:CK$202,84,FALSE())),0,(VLOOKUP($A52,'Import OffPeak'!$A$3:CK$99,84,FALSE())-VLOOKUP($A52,'Import OffPeak change'!$A$106:CK$202,84,FALSE())))</f>
        <v>0</v>
      </c>
      <c r="CG52" s="193" t="n">
        <f aca="false">IF(ISERROR(VLOOKUP($A52,'Import OffPeak'!$A$3:CL$99,85,FALSE())-VLOOKUP($A52,'Import OffPeak change'!$A$106:CL$202,85,FALSE())),0,(VLOOKUP($A52,'Import OffPeak'!$A$3:CL$99,85,FALSE())-VLOOKUP($A52,'Import OffPeak change'!$A$106:CL$202,85,FALSE())))</f>
        <v>0</v>
      </c>
      <c r="CH52" s="193" t="n">
        <f aca="false">IF(ISERROR(VLOOKUP($A52,'Import OffPeak'!$A$3:CM$99,86,FALSE())-VLOOKUP($A52,'Import OffPeak change'!$A$106:CM$202,86,FALSE())),0,(VLOOKUP($A52,'Import OffPeak'!$A$3:CM$99,86,FALSE())-VLOOKUP($A52,'Import OffPeak change'!$A$106:CM$202,86,FALSE())))</f>
        <v>0</v>
      </c>
      <c r="CI52" s="193" t="n">
        <f aca="false">IF(ISERROR(VLOOKUP($A52,'Import OffPeak'!$A$3:CN$99,87,FALSE())-VLOOKUP($A52,'Import OffPeak change'!$A$106:CN$202,87,FALSE())),0,(VLOOKUP($A52,'Import OffPeak'!$A$3:CN$99,87,FALSE())-VLOOKUP($A52,'Import OffPeak change'!$A$106:CN$202,87,FALSE())))</f>
        <v>0</v>
      </c>
      <c r="CJ52" s="193" t="n">
        <f aca="false">IF(ISERROR(VLOOKUP($A52,'Import OffPeak'!$A$3:CO$99,88,FALSE())-VLOOKUP($A52,'Import OffPeak change'!$A$106:CO$202,88,FALSE())),0,(VLOOKUP($A52,'Import OffPeak'!$A$3:CO$99,88,FALSE())-VLOOKUP($A52,'Import OffPeak change'!$A$106:CO$202,88,FALSE())))</f>
        <v>0</v>
      </c>
      <c r="CK52" s="193" t="n">
        <f aca="false">IF(ISERROR(VLOOKUP($A52,'Import OffPeak'!$A$3:CP$99,89,FALSE())-VLOOKUP($A52,'Import OffPeak change'!$A$106:CP$202,89,FALSE())),0,(VLOOKUP($A52,'Import OffPeak'!$A$3:CP$99,89,FALSE())-VLOOKUP($A52,'Import OffPeak change'!$A$106:CP$202,89,FALSE())))</f>
        <v>0</v>
      </c>
      <c r="CL52" s="193" t="n">
        <f aca="false">IF(ISERROR(VLOOKUP($A52,'Import OffPeak'!$A$3:CQ$99,90,FALSE())-VLOOKUP($A52,'Import OffPeak change'!$A$106:CQ$202,90,FALSE())),0,(VLOOKUP($A52,'Import OffPeak'!$A$3:CQ$99,90,FALSE())-VLOOKUP($A52,'Import OffPeak change'!$A$106:CQ$202,90,FALSE())))</f>
        <v>0</v>
      </c>
      <c r="CM52" s="193" t="n">
        <f aca="false">IF(ISERROR(VLOOKUP($A52,'Import OffPeak'!$A$3:CR$99,91,FALSE())-VLOOKUP($A52,'Import OffPeak change'!$A$106:CR$202,91,FALSE())),0,(VLOOKUP($A52,'Import OffPeak'!$A$3:CR$99,91,FALSE())-VLOOKUP($A52,'Import OffPeak change'!$A$106:CR$202,91,FALSE())))</f>
        <v>0</v>
      </c>
      <c r="CN52" s="193" t="n">
        <f aca="false">IF(ISERROR(VLOOKUP($A52,'Import OffPeak'!$A$3:CS$99,92,FALSE())-VLOOKUP($A52,'Import OffPeak change'!$A$106:CS$202,92,FALSE())),0,(VLOOKUP($A52,'Import OffPeak'!$A$3:CS$99,92,FALSE())-VLOOKUP($A52,'Import OffPeak change'!$A$106:CS$202,92,FALSE())))</f>
        <v>0</v>
      </c>
      <c r="CO52" s="193" t="n">
        <f aca="false">IF(ISERROR(VLOOKUP($A52,'Import OffPeak'!$A$3:CT$99,93,FALSE())-VLOOKUP($A52,'Import OffPeak change'!$A$106:CT$202,93,FALSE())),0,(VLOOKUP($A52,'Import OffPeak'!$A$3:CT$99,93,FALSE())-VLOOKUP($A52,'Import OffPeak change'!$A$106:CT$202,93,FALSE())))</f>
        <v>0</v>
      </c>
      <c r="CP52" s="193" t="n">
        <f aca="false">IF(ISERROR(VLOOKUP($A52,'Import OffPeak'!$A$3:CU$99,94,FALSE())-VLOOKUP($A52,'Import OffPeak change'!$A$106:CU$202,94,FALSE())),0,(VLOOKUP($A52,'Import OffPeak'!$A$3:CU$99,94,FALSE())-VLOOKUP($A52,'Import OffPeak change'!$A$106:CU$202,94,FALSE())))</f>
        <v>0</v>
      </c>
      <c r="CQ52" s="193" t="n">
        <f aca="false">IF(ISERROR(VLOOKUP($A52,'Import OffPeak'!$A$3:CV$99,95,FALSE())-VLOOKUP($A52,'Import OffPeak change'!$A$106:CV$202,95,FALSE())),0,(VLOOKUP($A52,'Import OffPeak'!$A$3:CV$99,95,FALSE())-VLOOKUP($A52,'Import OffPeak change'!$A$106:CV$202,95,FALSE())))</f>
        <v>0</v>
      </c>
      <c r="CR52" s="193" t="n">
        <f aca="false">IF(ISERROR(VLOOKUP($A52,'Import OffPeak'!$A$3:CW$99,96,FALSE())-VLOOKUP($A52,'Import OffPeak change'!$A$106:CW$202,96,FALSE())),0,(VLOOKUP($A52,'Import OffPeak'!$A$3:CW$99,96,FALSE())-VLOOKUP($A52,'Import OffPeak change'!$A$106:CW$202,96,FALSE())))</f>
        <v>0</v>
      </c>
      <c r="CS52" s="193" t="n">
        <f aca="false">IF(ISERROR(VLOOKUP($A52,'Import OffPeak'!$A$3:CX$99,97,FALSE())-VLOOKUP($A52,'Import OffPeak change'!$A$106:CX$202,97,FALSE())),0,(VLOOKUP($A52,'Import OffPeak'!$A$3:CX$99,97,FALSE())-VLOOKUP($A52,'Import OffPeak change'!$A$106:CX$202,97,FALSE())))</f>
        <v>0</v>
      </c>
      <c r="CT52" s="193" t="n">
        <f aca="false">IF(ISERROR(VLOOKUP($A52,'Import OffPeak'!$A$3:CY$99,98,FALSE())-VLOOKUP($A52,'Import OffPeak change'!$A$106:CY$202,98,FALSE())),0,(VLOOKUP($A52,'Import OffPeak'!$A$3:CY$99,98,FALSE())-VLOOKUP($A52,'Import OffPeak change'!$A$106:CY$202,98,FALSE())))</f>
        <v>0</v>
      </c>
      <c r="CU52" s="193" t="n">
        <f aca="false">IF(ISERROR(VLOOKUP($A52,'Import OffPeak'!$A$3:CZ$99,99,FALSE())-VLOOKUP($A52,'Import OffPeak change'!$A$106:CZ$202,99,FALSE())),0,(VLOOKUP($A52,'Import OffPeak'!$A$3:CZ$99,99,FALSE())-VLOOKUP($A52,'Import OffPeak change'!$A$106:CZ$202,99,FALSE())))</f>
        <v>0</v>
      </c>
      <c r="CV52" s="193" t="n">
        <f aca="false">IF(ISERROR(VLOOKUP($A52,'Import OffPeak'!$A$3:DA$99,100,FALSE())-VLOOKUP($A52,'Import OffPeak change'!$A$106:DA$202,100,FALSE())),0,(VLOOKUP($A52,'Import OffPeak'!$A$3:DA$99,100,FALSE())-VLOOKUP($A52,'Import OffPeak change'!$A$106:DA$202,100,FALSE())))</f>
        <v>0</v>
      </c>
      <c r="CW52" s="193" t="n">
        <f aca="false">IF(ISERROR(VLOOKUP($A52,'Import OffPeak'!$A$3:DB$99,101,FALSE())-VLOOKUP($A52,'Import OffPeak change'!$A$106:DB$202,101,FALSE())),0,(VLOOKUP($A52,'Import OffPeak'!$A$3:DB$99,101,FALSE())-VLOOKUP($A52,'Import OffPeak change'!$A$106:DB$202,101,FALSE())))</f>
        <v>0</v>
      </c>
      <c r="CX52" s="193" t="n">
        <f aca="false">IF(ISERROR(VLOOKUP($A52,'Import OffPeak'!$A$3:DC$99,102,FALSE())-VLOOKUP($A52,'Import OffPeak change'!$A$106:DC$202,102,FALSE())),0,(VLOOKUP($A52,'Import OffPeak'!$A$3:DC$99,102,FALSE())-VLOOKUP($A52,'Import OffPeak change'!$A$106:DC$202,102,FALSE())))</f>
        <v>0</v>
      </c>
      <c r="CY52" s="193" t="n">
        <f aca="false">IF(ISERROR(VLOOKUP($A52,'Import OffPeak'!$A$3:DD$99,103,FALSE())-VLOOKUP($A52,'Import OffPeak change'!$A$106:DD$202,103,FALSE())),0,(VLOOKUP($A52,'Import OffPeak'!$A$3:DD$99,103,FALSE())-VLOOKUP($A52,'Import OffPeak change'!$A$106:DD$202,103,FALSE())))</f>
        <v>0</v>
      </c>
      <c r="CZ52" s="193" t="n">
        <f aca="false">IF(ISERROR(VLOOKUP($A52,'Import OffPeak'!$A$3:DE$99,104,FALSE())-VLOOKUP($A52,'Import OffPeak change'!$A$106:DE$202,104,FALSE())),0,(VLOOKUP($A52,'Import OffPeak'!$A$3:DE$99,104,FALSE())-VLOOKUP($A52,'Import OffPeak change'!$A$106:DE$202,104,FALSE())))</f>
        <v>0</v>
      </c>
      <c r="DA52" s="193" t="n">
        <f aca="false">IF(ISERROR(VLOOKUP($A52,'Import OffPeak'!$A$3:DF$99,105,FALSE())-VLOOKUP($A52,'Import OffPeak change'!$A$106:DF$202,105,FALSE())),0,(VLOOKUP($A52,'Import OffPeak'!$A$3:DF$99,105,FALSE())-VLOOKUP($A52,'Import OffPeak change'!$A$106:DF$202,105,FALSE())))</f>
        <v>0</v>
      </c>
      <c r="DB52" s="193" t="n">
        <f aca="false">IF(ISERROR(VLOOKUP($A52,'Import OffPeak'!$A$3:DG$99,106,FALSE())-VLOOKUP($A52,'Import OffPeak change'!$A$106:DG$202,106,FALSE())),0,(VLOOKUP($A52,'Import OffPeak'!$A$3:DG$99,106,FALSE())-VLOOKUP($A52,'Import OffPeak change'!$A$106:DG$202,106,FALSE())))</f>
        <v>0</v>
      </c>
      <c r="DC52" s="193" t="n">
        <f aca="false">IF(ISERROR(VLOOKUP($A52,'Import OffPeak'!$A$3:DH$99,107,FALSE())-VLOOKUP($A52,'Import OffPeak change'!$A$106:DH$202,107,FALSE())),0,(VLOOKUP($A52,'Import OffPeak'!$A$3:DH$99,107,FALSE())-VLOOKUP($A52,'Import OffPeak change'!$A$106:DH$202,107,FALSE())))</f>
        <v>0</v>
      </c>
      <c r="DD52" s="193" t="n">
        <f aca="false">IF(ISERROR(VLOOKUP($A52,'Import OffPeak'!$A$3:DI$99,108,FALSE())-VLOOKUP($A52,'Import OffPeak change'!$A$106:DI$202,108,FALSE())),0,(VLOOKUP($A52,'Import OffPeak'!$A$3:DI$99,108,FALSE())-VLOOKUP($A52,'Import OffPeak change'!$A$106:DI$202,108,FALSE())))</f>
        <v>0</v>
      </c>
      <c r="DE52" s="193" t="n">
        <f aca="false">IF(ISERROR(VLOOKUP($A52,'Import OffPeak'!$A$3:DJ$99,109,FALSE())-VLOOKUP($A52,'Import OffPeak change'!$A$106:DJ$202,109,FALSE())),0,(VLOOKUP($A52,'Import OffPeak'!$A$3:DJ$99,109,FALSE())-VLOOKUP($A52,'Import OffPeak change'!$A$106:DJ$202,109,FALSE())))</f>
        <v>0</v>
      </c>
      <c r="DF52" s="193" t="n">
        <f aca="false">IF(ISERROR(VLOOKUP($A52,'Import OffPeak'!$A$3:DK$99,110,FALSE())-VLOOKUP($A52,'Import OffPeak change'!$A$106:DK$202,110,FALSE())),0,(VLOOKUP($A52,'Import OffPeak'!$A$3:DK$99,110,FALSE())-VLOOKUP($A52,'Import OffPeak change'!$A$106:DK$202,110,FALSE())))</f>
        <v>0</v>
      </c>
      <c r="DG52" s="193" t="n">
        <f aca="false">IF(ISERROR(VLOOKUP($A52,'Import OffPeak'!$A$3:DL$99,111,FALSE())-VLOOKUP($A52,'Import OffPeak change'!$A$106:DL$202,111,FALSE())),0,(VLOOKUP($A52,'Import OffPeak'!$A$3:DL$99,111,FALSE())-VLOOKUP($A52,'Import OffPeak change'!$A$106:DL$202,111,FALSE())))</f>
        <v>0</v>
      </c>
      <c r="DH52" s="193" t="n">
        <f aca="false">IF(ISERROR(VLOOKUP($A52,'Import OffPeak'!$A$3:DM$99,112,FALSE())-VLOOKUP($A52,'Import OffPeak change'!$A$106:DM$202,112,FALSE())),0,(VLOOKUP($A52,'Import OffPeak'!$A$3:DM$99,112,FALSE())-VLOOKUP($A52,'Import OffPeak change'!$A$106:DM$202,112,FALSE())))</f>
        <v>0</v>
      </c>
      <c r="DI52" s="193" t="n">
        <f aca="false">IF(ISERROR(VLOOKUP($A52,'Import OffPeak'!$A$3:DN$99,113,FALSE())-VLOOKUP($A52,'Import OffPeak change'!$A$106:DN$202,113,FALSE())),0,(VLOOKUP($A52,'Import OffPeak'!$A$3:DN$99,113,FALSE())-VLOOKUP($A52,'Import OffPeak change'!$A$106:DN$202,113,FALSE())))</f>
        <v>0</v>
      </c>
      <c r="DJ52" s="193" t="n">
        <f aca="false">IF(ISERROR(VLOOKUP($A52,'Import OffPeak'!$A$3:DO$99,114,FALSE())-VLOOKUP($A52,'Import OffPeak change'!$A$106:DO$202,114,FALSE())),0,(VLOOKUP($A52,'Import OffPeak'!$A$3:DO$99,114,FALSE())-VLOOKUP($A52,'Import OffPeak change'!$A$106:DO$202,114,FALSE())))</f>
        <v>0</v>
      </c>
      <c r="DK52" s="193" t="n">
        <f aca="false">IF(ISERROR(VLOOKUP($A52,'Import OffPeak'!$A$3:DP$99,115,FALSE())-VLOOKUP($A52,'Import OffPeak change'!$A$106:DP$202,115,FALSE())),0,(VLOOKUP($A52,'Import OffPeak'!$A$3:DP$99,115,FALSE())-VLOOKUP($A52,'Import OffPeak change'!$A$106:DP$202,115,FALSE())))</f>
        <v>0</v>
      </c>
      <c r="DL52" s="193" t="n">
        <f aca="false">IF(ISERROR(VLOOKUP($A52,'Import OffPeak'!$A$3:DQ$99,116,FALSE())-VLOOKUP($A52,'Import OffPeak change'!$A$106:DQ$202,116,FALSE())),0,(VLOOKUP($A52,'Import OffPeak'!$A$3:DQ$99,116,FALSE())-VLOOKUP($A52,'Import OffPeak change'!$A$106:DQ$202,116,FALSE())))</f>
        <v>0</v>
      </c>
      <c r="DM52" s="193" t="n">
        <f aca="false">IF(ISERROR(VLOOKUP($A52,'Import OffPeak'!$A$3:DR$99,117,FALSE())-VLOOKUP($A52,'Import OffPeak change'!$A$106:DR$202,117,FALSE())),0,(VLOOKUP($A52,'Import OffPeak'!$A$3:DR$99,117,FALSE())-VLOOKUP($A52,'Import OffPeak change'!$A$106:DR$202,117,FALSE())))</f>
        <v>0</v>
      </c>
      <c r="DN52" s="193" t="n">
        <f aca="false">IF(ISERROR(VLOOKUP($A52,'Import OffPeak'!$A$3:DS$99,118,FALSE())-VLOOKUP($A52,'Import OffPeak change'!$A$106:DS$202,118,FALSE())),0,(VLOOKUP($A52,'Import OffPeak'!$A$3:DS$99,118,FALSE())-VLOOKUP($A52,'Import OffPeak change'!$A$106:DS$202,118,FALSE())))</f>
        <v>0</v>
      </c>
      <c r="DO52" s="193" t="n">
        <f aca="false">IF(ISERROR(VLOOKUP($A52,'Import OffPeak'!$A$3:DT$99,119,FALSE())-VLOOKUP($A52,'Import OffPeak change'!$A$106:DT$202,119,FALSE())),0,(VLOOKUP($A52,'Import OffPeak'!$A$3:DT$99,119,FALSE())-VLOOKUP($A52,'Import OffPeak change'!$A$106:DT$202,119,FALSE())))</f>
        <v>0</v>
      </c>
      <c r="DP52" s="193" t="n">
        <f aca="false">IF(ISERROR(VLOOKUP($A52,'Import OffPeak'!$A$3:DU$99,120,FALSE())-VLOOKUP($A52,'Import OffPeak change'!$A$106:DU$202,120,FALSE())),0,(VLOOKUP($A52,'Import OffPeak'!$A$3:DU$99,120,FALSE())-VLOOKUP($A52,'Import OffPeak change'!$A$106:DU$202,120,FALSE())))</f>
        <v>0</v>
      </c>
      <c r="DQ52" s="193" t="n">
        <f aca="false">IF(ISERROR(VLOOKUP($A52,'Import OffPeak'!$A$3:DV$99,121,FALSE())-VLOOKUP($A52,'Import OffPeak change'!$A$106:DV$202,121,FALSE())),0,(VLOOKUP($A52,'Import OffPeak'!$A$3:DV$99,121,FALSE())-VLOOKUP($A52,'Import OffPeak change'!$A$106:DV$202,121,FALSE())))</f>
        <v>0</v>
      </c>
      <c r="DR52" s="193" t="n">
        <f aca="false">IF(ISERROR(VLOOKUP($A52,'Import OffPeak'!$A$3:DW$99,122,FALSE())-VLOOKUP($A52,'Import OffPeak change'!$A$106:DW$202,122,FALSE())),0,(VLOOKUP($A52,'Import OffPeak'!$A$3:DW$99,122,FALSE())-VLOOKUP($A52,'Import OffPeak change'!$A$106:DW$202,122,FALSE())))</f>
        <v>0</v>
      </c>
      <c r="DS52" s="193" t="n">
        <f aca="false">IF(ISERROR(VLOOKUP($A52,'Import OffPeak'!$A$3:DX$99,123,FALSE())-VLOOKUP($A52,'Import OffPeak change'!$A$106:DX$202,123,FALSE())),0,(VLOOKUP($A52,'Import OffPeak'!$A$3:DX$99,123,FALSE())-VLOOKUP($A52,'Import OffPeak change'!$A$106:DX$202,123,FALSE())))</f>
        <v>0</v>
      </c>
      <c r="DT52" s="193" t="n">
        <f aca="false">IF(ISERROR(VLOOKUP($A52,'Import OffPeak'!$A$3:DY$99,124,FALSE())-VLOOKUP($A52,'Import OffPeak change'!$A$106:DY$202,124,FALSE())),0,(VLOOKUP($A52,'Import OffPeak'!$A$3:DY$99,124,FALSE())-VLOOKUP($A52,'Import OffPeak change'!$A$106:DY$202,124,FALSE())))</f>
        <v>0</v>
      </c>
      <c r="DU52" s="193" t="n">
        <f aca="false">IF(ISERROR(VLOOKUP($A52,'Import OffPeak'!$A$3:DZ$99,125,FALSE())-VLOOKUP($A52,'Import OffPeak change'!$A$106:DZ$202,125,FALSE())),0,(VLOOKUP($A52,'Import OffPeak'!$A$3:DZ$99,125,FALSE())-VLOOKUP($A52,'Import OffPeak change'!$A$106:DZ$202,125,FALSE())))</f>
        <v>0</v>
      </c>
      <c r="DV52" s="193" t="n">
        <f aca="false">IF(ISERROR(VLOOKUP($A52,'Import OffPeak'!$A$3:EA$99,126,FALSE())-VLOOKUP($A52,'Import OffPeak change'!$A$106:EA$202,126,FALSE())),0,(VLOOKUP($A52,'Import OffPeak'!$A$3:EA$99,126,FALSE())-VLOOKUP($A52,'Import OffPeak change'!$A$106:EA$202,126,FALSE())))</f>
        <v>0</v>
      </c>
      <c r="DW52" s="193" t="n">
        <f aca="false">IF(ISERROR(VLOOKUP($A52,'Import OffPeak'!$A$3:EB$99,127,FALSE())-VLOOKUP($A52,'Import OffPeak change'!$A$106:EB$202,127,FALSE())),0,(VLOOKUP($A52,'Import OffPeak'!$A$3:EB$99,127,FALSE())-VLOOKUP($A52,'Import OffPeak change'!$A$106:EB$202,127,FALSE())))</f>
        <v>0</v>
      </c>
      <c r="DX52" s="193" t="n">
        <f aca="false">IF(ISERROR(VLOOKUP($A52,'Import OffPeak'!$A$3:EC$99,128,FALSE())-VLOOKUP($A52,'Import OffPeak change'!$A$106:EC$202,128,FALSE())),0,(VLOOKUP($A52,'Import OffPeak'!$A$3:EC$99,128,FALSE())-VLOOKUP($A52,'Import OffPeak change'!$A$106:EC$202,128,FALSE())))</f>
        <v>0</v>
      </c>
      <c r="DY52" s="193" t="n">
        <f aca="false">IF(ISERROR(VLOOKUP($A52,'Import OffPeak'!$A$3:ED$99,129,FALSE())-VLOOKUP($A52,'Import OffPeak change'!$A$106:ED$202,129,FALSE())),0,(VLOOKUP($A52,'Import OffPeak'!$A$3:ED$99,129,FALSE())-VLOOKUP($A52,'Import OffPeak change'!$A$106:ED$202,129,FALSE())))</f>
        <v>0</v>
      </c>
      <c r="DZ52" s="193" t="n">
        <f aca="false">IF(ISERROR(VLOOKUP($A52,'Import OffPeak'!$A$3:EE$99,130,FALSE())-VLOOKUP($A52,'Import OffPeak change'!$A$106:EE$202,130,FALSE())),0,(VLOOKUP($A52,'Import OffPeak'!$A$3:EE$99,130,FALSE())-VLOOKUP($A52,'Import OffPeak change'!$A$106:EE$202,130,FALSE())))</f>
        <v>0</v>
      </c>
      <c r="EA52" s="193" t="n">
        <f aca="false">IF(ISERROR(VLOOKUP($A52,'Import OffPeak'!$A$3:EF$99,131,FALSE())-VLOOKUP($A52,'Import OffPeak change'!$A$106:EF$202,131,FALSE())),0,(VLOOKUP($A52,'Import OffPeak'!$A$3:EF$99,131,FALSE())-VLOOKUP($A52,'Import OffPeak change'!$A$106:EF$202,131,FALSE())))</f>
        <v>0</v>
      </c>
      <c r="EB52" s="193" t="n">
        <f aca="false">IF(ISERROR(VLOOKUP($A52,'Import OffPeak'!$A$3:EG$99,132,FALSE())-VLOOKUP($A52,'Import OffPeak change'!$A$106:EG$202,132,FALSE())),0,(VLOOKUP($A52,'Import OffPeak'!$A$3:EG$99,132,FALSE())-VLOOKUP($A52,'Import OffPeak change'!$A$106:EG$202,132,FALSE())))</f>
        <v>0</v>
      </c>
      <c r="EC52" s="193" t="n">
        <f aca="false">IF(ISERROR(VLOOKUP($A52,'Import OffPeak'!$A$3:EH$99,133,FALSE())-VLOOKUP($A52,'Import OffPeak change'!$A$106:EH$202,133,FALSE())),0,(VLOOKUP($A52,'Import OffPeak'!$A$3:EH$99,133,FALSE())-VLOOKUP($A52,'Import OffPeak change'!$A$106:EH$202,133,FALSE())))</f>
        <v>0</v>
      </c>
      <c r="ED52" s="193" t="n">
        <f aca="false">IF(ISERROR(VLOOKUP($A52,'Import OffPeak'!$A$3:EI$99,134,FALSE())-VLOOKUP($A52,'Import OffPeak change'!$A$106:EI$202,134,FALSE())),0,(VLOOKUP($A52,'Import OffPeak'!$A$3:EI$99,134,FALSE())-VLOOKUP($A52,'Import OffPeak change'!$A$106:EI$202,134,FALSE())))</f>
        <v>0</v>
      </c>
      <c r="EE52" s="193" t="n">
        <f aca="false">IF(ISERROR(VLOOKUP($A52,'Import OffPeak'!$A$3:EJ$99,135,FALSE())-VLOOKUP($A52,'Import OffPeak change'!$A$106:EJ$202,135,FALSE())),0,(VLOOKUP($A52,'Import OffPeak'!$A$3:EJ$99,135,FALSE())-VLOOKUP($A52,'Import OffPeak change'!$A$106:EJ$202,135,FALSE())))</f>
        <v>0</v>
      </c>
      <c r="EF52" s="193" t="n">
        <f aca="false">IF(ISERROR(VLOOKUP($A52,'Import OffPeak'!$A$3:EK$99,136,FALSE())-VLOOKUP($A52,'Import OffPeak change'!$A$106:EK$202,136,FALSE())),0,(VLOOKUP($A52,'Import OffPeak'!$A$3:EK$99,136,FALSE())-VLOOKUP($A52,'Import OffPeak change'!$A$106:EK$202,136,FALSE())))</f>
        <v>0</v>
      </c>
      <c r="EG52" s="193" t="n">
        <f aca="false">IF(ISERROR(VLOOKUP($A52,'Import OffPeak'!$A$3:EL$99,137,FALSE())-VLOOKUP($A52,'Import OffPeak change'!$A$106:EL$202,137,FALSE())),0,(VLOOKUP($A52,'Import OffPeak'!$A$3:EL$99,137,FALSE())-VLOOKUP($A52,'Import OffPeak change'!$A$106:EL$202,137,FALSE())))</f>
        <v>0</v>
      </c>
      <c r="EH52" s="193" t="n">
        <f aca="false">IF(ISERROR(VLOOKUP($A52,'Import OffPeak'!$A$3:EM$99,138,FALSE())-VLOOKUP($A52,'Import OffPeak change'!$A$106:EM$202,138,FALSE())),0,(VLOOKUP($A52,'Import OffPeak'!$A$3:EM$99,138,FALSE())-VLOOKUP($A52,'Import OffPeak change'!$A$106:EM$202,138,FALSE())))</f>
        <v>0</v>
      </c>
      <c r="EI52" s="193" t="n">
        <f aca="false">IF(ISERROR(VLOOKUP($A52,'Import OffPeak'!$A$3:EN$99,139,FALSE())-VLOOKUP($A52,'Import OffPeak change'!$A$106:EN$202,139,FALSE())),0,(VLOOKUP($A52,'Import OffPeak'!$A$3:EN$99,139,FALSE())-VLOOKUP($A52,'Import OffPeak change'!$A$106:EN$202,139,FALSE())))</f>
        <v>0</v>
      </c>
      <c r="EJ52" s="193" t="n">
        <f aca="false">IF(ISERROR(VLOOKUP($A52,'Import OffPeak'!$A$3:EO$99,140,FALSE())-VLOOKUP($A52,'Import OffPeak change'!$A$106:EO$202,140,FALSE())),0,(VLOOKUP($A52,'Import OffPeak'!$A$3:EO$99,140,FALSE())-VLOOKUP($A52,'Import OffPeak change'!$A$106:EO$202,140,FALSE())))</f>
        <v>0</v>
      </c>
      <c r="EK52" s="193" t="n">
        <f aca="false">IF(ISERROR(VLOOKUP($A52,'Import OffPeak'!$A$3:EP$99,141,FALSE())-VLOOKUP($A52,'Import OffPeak change'!$A$106:EP$202,141,FALSE())),0,(VLOOKUP($A52,'Import OffPeak'!$A$3:EP$99,141,FALSE())-VLOOKUP($A52,'Import OffPeak change'!$A$106:EP$202,141,FALSE())))</f>
        <v>0</v>
      </c>
      <c r="EL52" s="193" t="n">
        <f aca="false">IF(ISERROR(VLOOKUP($A52,'Import OffPeak'!$A$3:EQ$99,142,FALSE())-VLOOKUP($A52,'Import OffPeak change'!$A$106:EQ$202,142,FALSE())),0,(VLOOKUP($A52,'Import OffPeak'!$A$3:EQ$99,142,FALSE())-VLOOKUP($A52,'Import OffPeak change'!$A$106:EQ$202,142,FALSE())))</f>
        <v>0</v>
      </c>
      <c r="EM52" s="193" t="n">
        <f aca="false">IF(ISERROR(VLOOKUP($A52,'Import OffPeak'!$A$3:ER$99,143,FALSE())-VLOOKUP($A52,'Import OffPeak change'!$A$106:ER$202,143,FALSE())),0,(VLOOKUP($A52,'Import OffPeak'!$A$3:ER$99,143,FALSE())-VLOOKUP($A52,'Import OffPeak change'!$A$106:ER$202,143,FALSE())))</f>
        <v>0</v>
      </c>
      <c r="EN52" s="193" t="n">
        <f aca="false">IF(ISERROR(VLOOKUP($A52,'Import OffPeak'!$A$3:ES$99,144,FALSE())-VLOOKUP($A52,'Import OffPeak change'!$A$106:ES$202,144,FALSE())),0,(VLOOKUP($A52,'Import OffPeak'!$A$3:ES$99,144,FALSE())-VLOOKUP($A52,'Import OffPeak change'!$A$106:ES$202,144,FALSE())))</f>
        <v>0</v>
      </c>
      <c r="EO52" s="193" t="n">
        <f aca="false">IF(ISERROR(VLOOKUP($A52,'Import OffPeak'!$A$3:ET$99,145,FALSE())-VLOOKUP($A52,'Import OffPeak change'!$A$106:ET$202,145,FALSE())),0,(VLOOKUP($A52,'Import OffPeak'!$A$3:ET$99,145,FALSE())-VLOOKUP($A52,'Import OffPeak change'!$A$106:ET$202,145,FALSE())))</f>
        <v>0</v>
      </c>
      <c r="EP52" s="193" t="n">
        <f aca="false">IF(ISERROR(VLOOKUP($A52,'Import OffPeak'!$A$3:EU$99,146,FALSE())-VLOOKUP($A52,'Import OffPeak change'!$A$106:EU$202,146,FALSE())),0,(VLOOKUP($A52,'Import OffPeak'!$A$3:EU$99,146,FALSE())-VLOOKUP($A52,'Import OffPeak change'!$A$106:EU$202,146,FALSE())))</f>
        <v>0</v>
      </c>
      <c r="EQ52" s="193" t="n">
        <f aca="false">IF(ISERROR(VLOOKUP($A52,'Import OffPeak'!$A$3:EV$99,147,FALSE())-VLOOKUP($A52,'Import OffPeak change'!$A$106:EV$202,147,FALSE())),0,(VLOOKUP($A52,'Import OffPeak'!$A$3:EV$99,147,FALSE())-VLOOKUP($A52,'Import OffPeak change'!$A$106:EV$202,147,FALSE())))</f>
        <v>0</v>
      </c>
      <c r="ER52" s="193" t="n">
        <f aca="false">IF(ISERROR(VLOOKUP($A52,'Import OffPeak'!$A$3:EW$99,148,FALSE())-VLOOKUP($A52,'Import OffPeak change'!$A$106:EW$202,148,FALSE())),0,(VLOOKUP($A52,'Import OffPeak'!$A$3:EW$99,148,FALSE())-VLOOKUP($A52,'Import OffPeak change'!$A$106:EW$202,148,FALSE())))</f>
        <v>0</v>
      </c>
      <c r="ES52" s="193" t="n">
        <f aca="false">IF(ISERROR(VLOOKUP($A52,'Import OffPeak'!$A$3:EX$99,149,FALSE())-VLOOKUP($A52,'Import OffPeak change'!$A$106:EX$202,149,FALSE())),0,(VLOOKUP($A52,'Import OffPeak'!$A$3:EX$99,149,FALSE())-VLOOKUP($A52,'Import OffPeak change'!$A$106:EX$202,149,FALSE())))</f>
        <v>0</v>
      </c>
      <c r="ET52" s="193" t="n">
        <f aca="false">IF(ISERROR(VLOOKUP($A52,'Import OffPeak'!$A$3:EY$99,150,FALSE())-VLOOKUP($A52,'Import OffPeak change'!$A$106:EY$202,150,FALSE())),0,(VLOOKUP($A52,'Import OffPeak'!$A$3:EY$99,150,FALSE())-VLOOKUP($A52,'Import OffPeak change'!$A$106:EY$202,150,FALSE())))</f>
        <v>0</v>
      </c>
      <c r="EU52" s="193" t="n">
        <f aca="false">IF(ISERROR(VLOOKUP($A52,'Import OffPeak'!$A$3:EZ$99,151,FALSE())-VLOOKUP($A52,'Import OffPeak change'!$A$106:EZ$202,151,FALSE())),0,(VLOOKUP($A52,'Import OffPeak'!$A$3:EZ$99,151,FALSE())-VLOOKUP($A52,'Import OffPeak change'!$A$106:EZ$202,151,FALSE())))</f>
        <v>0</v>
      </c>
      <c r="EV52" s="193" t="n">
        <f aca="false">IF(ISERROR(VLOOKUP($A52,'Import OffPeak'!$A$3:FA$99,152,FALSE())-VLOOKUP($A52,'Import OffPeak change'!$A$106:FA$202,152,FALSE())),0,(VLOOKUP($A52,'Import OffPeak'!$A$3:FA$99,152,FALSE())-VLOOKUP($A52,'Import OffPeak change'!$A$106:FA$202,152,FALSE())))</f>
        <v>0</v>
      </c>
      <c r="EW52" s="193" t="n">
        <f aca="false">IF(ISERROR(VLOOKUP($A52,'Import OffPeak'!$A$3:FB$99,153,FALSE())-VLOOKUP($A52,'Import OffPeak change'!$A$106:FB$202,153,FALSE())),0,(VLOOKUP($A52,'Import OffPeak'!$A$3:FB$99,153,FALSE())-VLOOKUP($A52,'Import OffPeak change'!$A$106:FB$202,153,FALSE())))</f>
        <v>0</v>
      </c>
      <c r="EX52" s="193" t="n">
        <f aca="false">IF(ISERROR(VLOOKUP($A52,'Import OffPeak'!$A$3:FC$99,154,FALSE())-VLOOKUP($A52,'Import OffPeak change'!$A$106:FC$202,154,FALSE())),0,(VLOOKUP($A52,'Import OffPeak'!$A$3:FC$99,154,FALSE())-VLOOKUP($A52,'Import OffPeak change'!$A$106:FC$202,154,FALSE())))</f>
        <v>0</v>
      </c>
      <c r="EY52" s="193" t="n">
        <f aca="false">IF(ISERROR(VLOOKUP($A52,'Import OffPeak'!$A$3:FD$99,155,FALSE())-VLOOKUP($A52,'Import OffPeak change'!$A$106:FD$202,155,FALSE())),0,(VLOOKUP($A52,'Import OffPeak'!$A$3:FD$99,155,FALSE())-VLOOKUP($A52,'Import OffPeak change'!$A$106:FD$202,155,FALSE())))</f>
        <v>0</v>
      </c>
      <c r="EZ52" s="193" t="n">
        <f aca="false">IF(ISERROR(VLOOKUP($A52,'Import OffPeak'!$A$3:FE$99,156,FALSE())-VLOOKUP($A52,'Import OffPeak change'!$A$106:FE$202,156,FALSE())),0,(VLOOKUP($A52,'Import OffPeak'!$A$3:FE$99,156,FALSE())-VLOOKUP($A52,'Import OffPeak change'!$A$106:FE$202,156,FALSE())))</f>
        <v>0</v>
      </c>
      <c r="FA52" s="193" t="n">
        <f aca="false">IF(ISERROR(VLOOKUP($A52,'Import OffPeak'!$A$3:FF$99,157,FALSE())-VLOOKUP($A52,'Import OffPeak change'!$A$106:FF$202,157,FALSE())),0,(VLOOKUP($A52,'Import OffPeak'!$A$3:FF$99,157,FALSE())-VLOOKUP($A52,'Import OffPeak change'!$A$106:FF$202,157,FALSE())))</f>
        <v>0</v>
      </c>
      <c r="FB52" s="193" t="n">
        <f aca="false">IF(ISERROR(VLOOKUP($A52,'Import OffPeak'!$A$3:FG$99,158,FALSE())-VLOOKUP($A52,'Import OffPeak change'!$A$106:FG$202,158,FALSE())),0,(VLOOKUP($A52,'Import OffPeak'!$A$3:FG$99,158,FALSE())-VLOOKUP($A52,'Import OffPeak change'!$A$106:FG$202,158,FALSE())))</f>
        <v>0</v>
      </c>
      <c r="FC52" s="193" t="n">
        <f aca="false">IF(ISERROR(VLOOKUP($A52,'Import OffPeak'!$A$3:FH$99,159,FALSE())-VLOOKUP($A52,'Import OffPeak change'!$A$106:FH$202,159,FALSE())),0,(VLOOKUP($A52,'Import OffPeak'!$A$3:FH$99,159,FALSE())-VLOOKUP($A52,'Import OffPeak change'!$A$106:FH$202,159,FALSE())))</f>
        <v>0</v>
      </c>
      <c r="FD52" s="193" t="n">
        <f aca="false">IF(ISERROR(VLOOKUP($A52,'Import OffPeak'!$A$3:FI$99,160,FALSE())-VLOOKUP($A52,'Import OffPeak change'!$A$106:FI$202,160,FALSE())),0,(VLOOKUP($A52,'Import OffPeak'!$A$3:FI$99,160,FALSE())-VLOOKUP($A52,'Import OffPeak change'!$A$106:FI$202,160,FALSE())))</f>
        <v>0</v>
      </c>
      <c r="FE52" s="193" t="n">
        <f aca="false">IF(ISERROR(VLOOKUP($A52,'Import OffPeak'!$A$3:FJ$99,161,FALSE())-VLOOKUP($A52,'Import OffPeak change'!$A$106:FJ$202,161,FALSE())),0,(VLOOKUP($A52,'Import OffPeak'!$A$3:FJ$99,161,FALSE())-VLOOKUP($A52,'Import OffPeak change'!$A$106:FJ$202,161,FALSE())))</f>
        <v>0</v>
      </c>
      <c r="FF52" s="193" t="n">
        <f aca="false">IF(ISERROR(VLOOKUP($A52,'Import OffPeak'!$A$3:FK$99,162,FALSE())-VLOOKUP($A52,'Import OffPeak change'!$A$106:FK$202,162,FALSE())),0,(VLOOKUP($A52,'Import OffPeak'!$A$3:FK$99,162,FALSE())-VLOOKUP($A52,'Import OffPeak change'!$A$106:FK$202,162,FALSE())))</f>
        <v>0</v>
      </c>
      <c r="FG52" s="193" t="n">
        <f aca="false">IF(ISERROR(VLOOKUP($A52,'Import OffPeak'!$A$3:FL$99,163,FALSE())-VLOOKUP($A52,'Import OffPeak change'!$A$106:FL$202,163,FALSE())),0,(VLOOKUP($A52,'Import OffPeak'!$A$3:FL$99,163,FALSE())-VLOOKUP($A52,'Import OffPeak change'!$A$106:FL$202,163,FALSE())))</f>
        <v>0</v>
      </c>
      <c r="FH52" s="193" t="n">
        <f aca="false">IF(ISERROR(VLOOKUP($A52,'Import OffPeak'!$A$3:FM$99,164,FALSE())-VLOOKUP($A52,'Import OffPeak change'!$A$106:FM$202,164,FALSE())),0,(VLOOKUP($A52,'Import OffPeak'!$A$3:FM$99,164,FALSE())-VLOOKUP($A52,'Import OffPeak change'!$A$106:FM$202,164,FALSE())))</f>
        <v>0</v>
      </c>
      <c r="FI52" s="193" t="n">
        <f aca="false">IF(ISERROR(VLOOKUP($A52,'Import OffPeak'!$A$3:FN$99,165,FALSE())-VLOOKUP($A52,'Import OffPeak change'!$A$106:FN$202,165,FALSE())),0,(VLOOKUP($A52,'Import OffPeak'!$A$3:FN$99,165,FALSE())-VLOOKUP($A52,'Import OffPeak change'!$A$106:FN$202,165,FALSE())))</f>
        <v>0</v>
      </c>
      <c r="FJ52" s="193" t="n">
        <f aca="false">IF(ISERROR(VLOOKUP($A52,'Import OffPeak'!$A$3:FO$99,166,FALSE())-VLOOKUP($A52,'Import OffPeak change'!$A$106:FO$202,166,FALSE())),0,(VLOOKUP($A52,'Import OffPeak'!$A$3:FO$99,166,FALSE())-VLOOKUP($A52,'Import OffPeak change'!$A$106:FO$202,166,FALSE())))</f>
        <v>0</v>
      </c>
      <c r="FK52" s="193" t="n">
        <f aca="false">IF(ISERROR(VLOOKUP($A52,'Import OffPeak'!$A$3:FP$99,167,FALSE())-VLOOKUP($A52,'Import OffPeak change'!$A$106:FP$202,167,FALSE())),0,(VLOOKUP($A52,'Import OffPeak'!$A$3:FP$99,167,FALSE())-VLOOKUP($A52,'Import OffPeak change'!$A$106:FP$202,167,FALSE())))</f>
        <v>0</v>
      </c>
      <c r="FL52" s="193" t="n">
        <f aca="false">IF(ISERROR(VLOOKUP($A52,'Import OffPeak'!$A$3:FQ$99,168,FALSE())-VLOOKUP($A52,'Import OffPeak change'!$A$106:FQ$202,168,FALSE())),0,(VLOOKUP($A52,'Import OffPeak'!$A$3:FQ$99,168,FALSE())-VLOOKUP($A52,'Import OffPeak change'!$A$106:FQ$202,168,FALSE())))</f>
        <v>0</v>
      </c>
      <c r="FM52" s="193" t="n">
        <f aca="false">IF(ISERROR(VLOOKUP($A52,'Import OffPeak'!$A$3:FR$99,169,FALSE())-VLOOKUP($A52,'Import OffPeak change'!$A$106:FR$202,169,FALSE())),0,(VLOOKUP($A52,'Import OffPeak'!$A$3:FR$99,169,FALSE())-VLOOKUP($A52,'Import OffPeak change'!$A$106:FR$202,169,FALSE())))</f>
        <v>0</v>
      </c>
      <c r="FN52" s="193" t="n">
        <f aca="false">IF(ISERROR(VLOOKUP($A52,'Import OffPeak'!$A$3:FS$99,170,FALSE())-VLOOKUP($A52,'Import OffPeak change'!$A$106:FS$202,170,FALSE())),0,(VLOOKUP($A52,'Import OffPeak'!$A$3:FS$99,170,FALSE())-VLOOKUP($A52,'Import OffPeak change'!$A$106:FS$202,170,FALSE())))</f>
        <v>0</v>
      </c>
      <c r="FO52" s="193" t="n">
        <f aca="false">IF(ISERROR(VLOOKUP($A52,'Import OffPeak'!$A$3:FT$99,171,FALSE())-VLOOKUP($A52,'Import OffPeak change'!$A$106:FT$202,171,FALSE())),0,(VLOOKUP($A52,'Import OffPeak'!$A$3:FT$99,171,FALSE())-VLOOKUP($A52,'Import OffPeak change'!$A$106:FT$202,171,FALSE())))</f>
        <v>0</v>
      </c>
      <c r="FP52" s="193" t="n">
        <f aca="false">IF(ISERROR(VLOOKUP($A52,'Import OffPeak'!$A$3:FU$99,172,FALSE())-VLOOKUP($A52,'Import OffPeak change'!$A$106:FU$202,172,FALSE())),0,(VLOOKUP($A52,'Import OffPeak'!$A$3:FU$99,172,FALSE())-VLOOKUP($A52,'Import OffPeak change'!$A$106:FU$202,172,FALSE())))</f>
        <v>0</v>
      </c>
      <c r="FQ52" s="193" t="n">
        <f aca="false">IF(ISERROR(VLOOKUP($A52,'Import OffPeak'!$A$3:FV$99,173,FALSE())-VLOOKUP($A52,'Import OffPeak change'!$A$106:FV$202,173,FALSE())),0,(VLOOKUP($A52,'Import OffPeak'!$A$3:FV$99,173,FALSE())-VLOOKUP($A52,'Import OffPeak change'!$A$106:FV$202,173,FALSE())))</f>
        <v>0</v>
      </c>
      <c r="FR52" s="193" t="n">
        <f aca="false">IF(ISERROR(VLOOKUP($A52,'Import OffPeak'!$A$3:FW$99,174,FALSE())-VLOOKUP($A52,'Import OffPeak change'!$A$106:FW$202,174,FALSE())),0,(VLOOKUP($A52,'Import OffPeak'!$A$3:FW$99,174,FALSE())-VLOOKUP($A52,'Import OffPeak change'!$A$106:FW$202,174,FALSE())))</f>
        <v>0</v>
      </c>
      <c r="FS52" s="193" t="n">
        <f aca="false">IF(ISERROR(VLOOKUP($A52,'Import OffPeak'!$A$3:FX$99,175,FALSE())-VLOOKUP($A52,'Import OffPeak change'!$A$106:FX$202,175,FALSE())),0,(VLOOKUP($A52,'Import OffPeak'!$A$3:FX$99,175,FALSE())-VLOOKUP($A52,'Import OffPeak change'!$A$106:FX$202,175,FALSE())))</f>
        <v>0</v>
      </c>
      <c r="FT52" s="193" t="n">
        <f aca="false">IF(ISERROR(VLOOKUP($A52,'Import OffPeak'!$A$3:FY$99,176,FALSE())-VLOOKUP($A52,'Import OffPeak change'!$A$106:FY$202,176,FALSE())),0,(VLOOKUP($A52,'Import OffPeak'!$A$3:FY$99,176,FALSE())-VLOOKUP($A52,'Import OffPeak change'!$A$106:FY$202,176,FALSE())))</f>
        <v>0</v>
      </c>
      <c r="FU52" s="193" t="n">
        <f aca="false">IF(ISERROR(VLOOKUP($A52,'Import OffPeak'!$A$3:FZ$99,177,FALSE())-VLOOKUP($A52,'Import OffPeak change'!$A$106:FZ$202,177,FALSE())),0,(VLOOKUP($A52,'Import OffPeak'!$A$3:FZ$99,177,FALSE())-VLOOKUP($A52,'Import OffPeak change'!$A$106:FZ$202,177,FALSE())))</f>
        <v>0</v>
      </c>
      <c r="FV52" s="193" t="n">
        <f aca="false">IF(ISERROR(VLOOKUP($A52,'Import OffPeak'!$A$3:GA$99,178,FALSE())-VLOOKUP($A52,'Import OffPeak change'!$A$106:GA$202,178,FALSE())),0,(VLOOKUP($A52,'Import OffPeak'!$A$3:GA$99,178,FALSE())-VLOOKUP($A52,'Import OffPeak change'!$A$106:GA$202,178,FALSE())))</f>
        <v>0</v>
      </c>
      <c r="FW52" s="193" t="n">
        <f aca="false">IF(ISERROR(VLOOKUP($A52,'Import OffPeak'!$A$3:GB$99,179,FALSE())-VLOOKUP($A52,'Import OffPeak change'!$A$106:GB$202,179,FALSE())),0,(VLOOKUP($A52,'Import OffPeak'!$A$3:GB$99,179,FALSE())-VLOOKUP($A52,'Import OffPeak change'!$A$106:GB$202,179,FALSE())))</f>
        <v>0</v>
      </c>
      <c r="FX52" s="193" t="n">
        <f aca="false">IF(ISERROR(VLOOKUP($A52,'Import OffPeak'!$A$3:GC$99,180,FALSE())-VLOOKUP($A52,'Import OffPeak change'!$A$106:GC$202,180,FALSE())),0,(VLOOKUP($A52,'Import OffPeak'!$A$3:GC$99,180,FALSE())-VLOOKUP($A52,'Import OffPeak change'!$A$106:GC$202,180,FALSE())))</f>
        <v>0</v>
      </c>
      <c r="FY52" s="193" t="n">
        <f aca="false">IF(ISERROR(VLOOKUP($A52,'Import OffPeak'!$A$3:GD$99,181,FALSE())-VLOOKUP($A52,'Import OffPeak change'!$A$106:GD$202,181,FALSE())),0,(VLOOKUP($A52,'Import OffPeak'!$A$3:GD$99,181,FALSE())-VLOOKUP($A52,'Import OffPeak change'!$A$106:GD$202,181,FALSE())))</f>
        <v>0</v>
      </c>
      <c r="FZ52" s="193" t="n">
        <f aca="false">IF(ISERROR(VLOOKUP($A52,'Import OffPeak'!$A$3:GE$99,182,FALSE())-VLOOKUP($A52,'Import OffPeak change'!$A$106:GE$202,182,FALSE())),0,(VLOOKUP($A52,'Import OffPeak'!$A$3:GE$99,182,FALSE())-VLOOKUP($A52,'Import OffPeak change'!$A$106:GE$202,182,FALSE())))</f>
        <v>0</v>
      </c>
      <c r="GA52" s="193" t="n">
        <f aca="false">IF(ISERROR(VLOOKUP($A52,'Import OffPeak'!$A$3:GF$99,183,FALSE())-VLOOKUP($A52,'Import OffPeak change'!$A$106:GF$202,183,FALSE())),0,(VLOOKUP($A52,'Import OffPeak'!$A$3:GF$99,183,FALSE())-VLOOKUP($A52,'Import OffPeak change'!$A$106:GF$202,183,FALSE())))</f>
        <v>0</v>
      </c>
      <c r="GB52" s="193" t="n">
        <f aca="false">IF(ISERROR(VLOOKUP($A52,'Import OffPeak'!$A$3:GG$99,184,FALSE())-VLOOKUP($A52,'Import OffPeak change'!$A$106:GG$202,184,FALSE())),0,(VLOOKUP($A52,'Import OffPeak'!$A$3:GG$99,184,FALSE())-VLOOKUP($A52,'Import OffPeak change'!$A$106:GG$202,184,FALSE())))</f>
        <v>0</v>
      </c>
      <c r="GC52" s="193" t="n">
        <f aca="false">IF(ISERROR(VLOOKUP($A52,'Import OffPeak'!$A$3:GH$99,185,FALSE())-VLOOKUP($A52,'Import OffPeak change'!$A$106:GH$202,185,FALSE())),0,(VLOOKUP($A52,'Import OffPeak'!$A$3:GH$99,185,FALSE())-VLOOKUP($A52,'Import OffPeak change'!$A$106:GH$202,185,FALSE())))</f>
        <v>0</v>
      </c>
      <c r="GD52" s="193" t="n">
        <f aca="false">IF(ISERROR(VLOOKUP($A52,'Import OffPeak'!$A$3:GI$99,186,FALSE())-VLOOKUP($A52,'Import OffPeak change'!$A$106:GI$202,186,FALSE())),0,(VLOOKUP($A52,'Import OffPeak'!$A$3:GI$99,186,FALSE())-VLOOKUP($A52,'Import OffPeak change'!$A$106:GI$202,186,FALSE())))</f>
        <v>0</v>
      </c>
      <c r="GE52" s="193" t="n">
        <f aca="false">IF(ISERROR(VLOOKUP($A52,'Import OffPeak'!$A$3:GJ$99,187,FALSE())-VLOOKUP($A52,'Import OffPeak change'!$A$106:GJ$202,187,FALSE())),0,(VLOOKUP($A52,'Import OffPeak'!$A$3:GJ$99,187,FALSE())-VLOOKUP($A52,'Import OffPeak change'!$A$106:GJ$202,187,FALSE())))</f>
        <v>0</v>
      </c>
      <c r="GF52" s="193" t="n">
        <f aca="false">IF(ISERROR(VLOOKUP($A52,'Import OffPeak'!$A$3:GK$99,188,FALSE())-VLOOKUP($A52,'Import OffPeak change'!$A$106:GK$202,188,FALSE())),0,(VLOOKUP($A52,'Import OffPeak'!$A$3:GK$99,188,FALSE())-VLOOKUP($A52,'Import OffPeak change'!$A$106:GK$202,188,FALSE())))</f>
        <v>0</v>
      </c>
      <c r="GG52" s="193" t="n">
        <f aca="false">IF(ISERROR(VLOOKUP($A52,'Import OffPeak'!$A$3:GL$99,189,FALSE())-VLOOKUP($A52,'Import OffPeak change'!$A$106:GL$202,189,FALSE())),0,(VLOOKUP($A52,'Import OffPeak'!$A$3:GL$99,189,FALSE())-VLOOKUP($A52,'Import OffPeak change'!$A$106:GL$202,189,FALSE())))</f>
        <v>0</v>
      </c>
      <c r="GH52" s="193" t="n">
        <f aca="false">IF(ISERROR(VLOOKUP($A52,'Import OffPeak'!$A$3:GM$99,190,FALSE())-VLOOKUP($A52,'Import OffPeak change'!$A$106:GM$202,190,FALSE())),0,(VLOOKUP($A52,'Import OffPeak'!$A$3:GM$99,190,FALSE())-VLOOKUP($A52,'Import OffPeak change'!$A$106:GM$202,190,FALSE())))</f>
        <v>0</v>
      </c>
      <c r="GI52" s="193" t="n">
        <f aca="false">IF(ISERROR(VLOOKUP($A52,'Import OffPeak'!$A$3:GN$99,191,FALSE())-VLOOKUP($A52,'Import OffPeak change'!$A$106:GN$202,191,FALSE())),0,(VLOOKUP($A52,'Import OffPeak'!$A$3:GN$99,191,FALSE())-VLOOKUP($A52,'Import OffPeak change'!$A$106:GN$202,191,FALSE())))</f>
        <v>0</v>
      </c>
      <c r="GJ52" s="193" t="n">
        <f aca="false">IF(ISERROR(VLOOKUP($A52,'Import OffPeak'!$A$3:GO$99,192,FALSE())-VLOOKUP($A52,'Import OffPeak change'!$A$106:GO$202,192,FALSE())),0,(VLOOKUP($A52,'Import OffPeak'!$A$3:GO$99,192,FALSE())-VLOOKUP($A52,'Import OffPeak change'!$A$106:GO$202,192,FALSE())))</f>
        <v>0</v>
      </c>
      <c r="GK52" s="193" t="n">
        <f aca="false">IF(ISERROR(VLOOKUP($A52,'Import OffPeak'!$A$3:GP$99,193,FALSE())-VLOOKUP($A52,'Import OffPeak change'!$A$106:GP$202,193,FALSE())),0,(VLOOKUP($A52,'Import OffPeak'!$A$3:GP$99,193,FALSE())-VLOOKUP($A52,'Import OffPeak change'!$A$106:GP$202,193,FALSE())))</f>
        <v>0</v>
      </c>
      <c r="GL52" s="193" t="n">
        <f aca="false">IF(ISERROR(VLOOKUP($A52,'Import OffPeak'!$A$3:GQ$99,194,FALSE())-VLOOKUP($A52,'Import OffPeak change'!$A$106:GQ$202,194,FALSE())),0,(VLOOKUP($A52,'Import OffPeak'!$A$3:GQ$99,194,FALSE())-VLOOKUP($A52,'Import OffPeak change'!$A$106:GQ$202,194,FALSE())))</f>
        <v>0</v>
      </c>
      <c r="GM52" s="193" t="n">
        <f aca="false">IF(ISERROR(VLOOKUP($A52,'Import OffPeak'!$A$3:GR$99,195,FALSE())-VLOOKUP($A52,'Import OffPeak change'!$A$106:GR$202,195,FALSE())),0,(VLOOKUP($A52,'Import OffPeak'!$A$3:GR$99,195,FALSE())-VLOOKUP($A52,'Import OffPeak change'!$A$106:GR$202,195,FALSE())))</f>
        <v>0</v>
      </c>
      <c r="GN52" s="193" t="n">
        <f aca="false">IF(ISERROR(VLOOKUP($A52,'Import OffPeak'!$A$3:GS$99,196,FALSE())-VLOOKUP($A52,'Import OffPeak change'!$A$106:GS$202,196,FALSE())),0,(VLOOKUP($A52,'Import OffPeak'!$A$3:GS$99,196,FALSE())-VLOOKUP($A52,'Import OffPeak change'!$A$106:GS$202,196,FALSE())))</f>
        <v>0</v>
      </c>
      <c r="GO52" s="193" t="n">
        <f aca="false">IF(ISERROR(VLOOKUP($A52,'Import OffPeak'!$A$3:GT$99,197,FALSE())-VLOOKUP($A52,'Import OffPeak change'!$A$106:GT$202,197,FALSE())),0,(VLOOKUP($A52,'Import OffPeak'!$A$3:GT$99,197,FALSE())-VLOOKUP($A52,'Import OffPeak change'!$A$106:GT$202,197,FALSE())))</f>
        <v>0</v>
      </c>
      <c r="GP52" s="193" t="n">
        <f aca="false">IF(ISERROR(VLOOKUP($A52,'Import OffPeak'!$A$3:GU$99,198,FALSE())-VLOOKUP($A52,'Import OffPeak change'!$A$106:GU$202,198,FALSE())),0,(VLOOKUP($A52,'Import OffPeak'!$A$3:GU$99,198,FALSE())-VLOOKUP($A52,'Import OffPeak change'!$A$106:GU$202,198,FALSE())))</f>
        <v>0</v>
      </c>
      <c r="GQ52" s="193" t="n">
        <f aca="false">IF(ISERROR(VLOOKUP($A52,'Import OffPeak'!$A$3:GV$99,199,FALSE())-VLOOKUP($A52,'Import OffPeak change'!$A$106:GV$202,199,FALSE())),0,(VLOOKUP($A52,'Import OffPeak'!$A$3:GV$99,199,FALSE())-VLOOKUP($A52,'Import OffPeak change'!$A$106:GV$202,199,FALSE())))</f>
        <v>0</v>
      </c>
      <c r="GR52" s="193" t="n">
        <f aca="false">IF(ISERROR(VLOOKUP($A52,'Import OffPeak'!$A$3:GW$99,200,FALSE())-VLOOKUP($A52,'Import OffPeak change'!$A$106:GW$202,200,FALSE())),0,(VLOOKUP($A52,'Import OffPeak'!$A$3:GW$99,200,FALSE())-VLOOKUP($A52,'Import OffPeak change'!$A$106:GW$202,200,FALSE())))</f>
        <v>0</v>
      </c>
      <c r="GS52" s="193" t="n">
        <f aca="false">IF(ISERROR(VLOOKUP($A52,'Import OffPeak'!$A$3:GX$99,201,FALSE())-VLOOKUP($A52,'Import OffPeak change'!$A$106:GX$202,201,FALSE())),0,(VLOOKUP($A52,'Import OffPeak'!$A$3:GX$99,201,FALSE())-VLOOKUP($A52,'Import OffPeak change'!$A$106:GX$202,201,FALSE())))</f>
        <v>0</v>
      </c>
      <c r="GT52" s="193" t="n">
        <f aca="false">IF(ISERROR(VLOOKUP($A52,'Import OffPeak'!$A$3:GY$99,202,FALSE())-VLOOKUP($A52,'Import OffPeak change'!$A$106:GY$202,202,FALSE())),0,(VLOOKUP($A52,'Import OffPeak'!$A$3:GY$99,202,FALSE())-VLOOKUP($A52,'Import OffPeak change'!$A$106:GY$202,202,FALSE())))</f>
        <v>0</v>
      </c>
      <c r="GU52" s="193" t="n">
        <f aca="false">IF(ISERROR(VLOOKUP($A52,'Import OffPeak'!$A$3:GZ$99,203,FALSE())-VLOOKUP($A52,'Import OffPeak change'!$A$106:GZ$202,203,FALSE())),0,(VLOOKUP($A52,'Import OffPeak'!$A$3:GZ$99,203,FALSE())-VLOOKUP($A52,'Import OffPeak change'!$A$106:GZ$202,203,FALSE())))</f>
        <v>0</v>
      </c>
      <c r="GV52" s="193" t="n">
        <f aca="false">IF(ISERROR(VLOOKUP($A52,'Import OffPeak'!$A$3:HA$99,204,FALSE())-VLOOKUP($A52,'Import OffPeak change'!$A$106:HA$202,204,FALSE())),0,(VLOOKUP($A52,'Import OffPeak'!$A$3:HA$99,204,FALSE())-VLOOKUP($A52,'Import OffPeak change'!$A$106:HA$202,204,FALSE())))</f>
        <v>0</v>
      </c>
      <c r="GW52" s="193" t="n">
        <f aca="false">IF(ISERROR(VLOOKUP($A52,'Import OffPeak'!$A$3:HB$99,205,FALSE())-VLOOKUP($A52,'Import OffPeak change'!$A$106:HB$202,205,FALSE())),0,(VLOOKUP($A52,'Import OffPeak'!$A$3:HB$99,205,FALSE())-VLOOKUP($A52,'Import OffPeak change'!$A$106:HB$202,205,FALSE())))</f>
        <v>0</v>
      </c>
      <c r="GX52" s="193" t="n">
        <f aca="false">IF(ISERROR(VLOOKUP($A52,'Import OffPeak'!$A$3:HC$99,206,FALSE())-VLOOKUP($A52,'Import OffPeak change'!$A$106:HC$202,206,FALSE())),0,(VLOOKUP($A52,'Import OffPeak'!$A$3:HC$99,206,FALSE())-VLOOKUP($A52,'Import OffPeak change'!$A$106:HC$202,206,FALSE())))</f>
        <v>0</v>
      </c>
      <c r="GY52" s="193" t="n">
        <f aca="false">IF(ISERROR(VLOOKUP($A52,'Import OffPeak'!$A$3:HD$99,207,FALSE())-VLOOKUP($A52,'Import OffPeak change'!$A$106:HD$202,207,FALSE())),0,(VLOOKUP($A52,'Import OffPeak'!$A$3:HD$99,207,FALSE())-VLOOKUP($A52,'Import OffPeak change'!$A$106:HD$202,207,FALSE())))</f>
        <v>0</v>
      </c>
      <c r="GZ52" s="193" t="n">
        <f aca="false">IF(ISERROR(VLOOKUP($A52,'Import OffPeak'!$A$3:HE$99,208,FALSE())-VLOOKUP($A52,'Import OffPeak change'!$A$106:HE$202,208,FALSE())),0,(VLOOKUP($A52,'Import OffPeak'!$A$3:HE$99,208,FALSE())-VLOOKUP($A52,'Import OffPeak change'!$A$106:HE$202,208,FALSE())))</f>
        <v>0</v>
      </c>
      <c r="HA52" s="193" t="n">
        <f aca="false">IF(ISERROR(VLOOKUP($A52,'Import OffPeak'!$A$3:HF$99,209,FALSE())-VLOOKUP($A52,'Import OffPeak change'!$A$106:HF$202,209,FALSE())),0,(VLOOKUP($A52,'Import OffPeak'!$A$3:HF$99,209,FALSE())-VLOOKUP($A52,'Import OffPeak change'!$A$106:HF$202,209,FALSE())))</f>
        <v>0</v>
      </c>
      <c r="HB52" s="193" t="n">
        <f aca="false">IF(ISERROR(VLOOKUP($A52,'Import OffPeak'!$A$3:HG$99,210,FALSE())-VLOOKUP($A52,'Import OffPeak change'!$A$106:HG$202,210,FALSE())),0,(VLOOKUP($A52,'Import OffPeak'!$A$3:HG$99,210,FALSE())-VLOOKUP($A52,'Import OffPeak change'!$A$106:HG$202,210,FALSE())))</f>
        <v>0</v>
      </c>
      <c r="HC52" s="193" t="n">
        <f aca="false">IF(ISERROR(VLOOKUP($A52,'Import OffPeak'!$A$3:HH$99,211,FALSE())-VLOOKUP($A52,'Import OffPeak change'!$A$106:HH$202,211,FALSE())),0,(VLOOKUP($A52,'Import OffPeak'!$A$3:HH$99,211,FALSE())-VLOOKUP($A52,'Import OffPeak change'!$A$106:HH$202,211,FALSE())))</f>
        <v>0</v>
      </c>
      <c r="HD52" s="193" t="n">
        <f aca="false">IF(ISERROR(VLOOKUP($A52,'Import OffPeak'!$A$3:HI$99,212,FALSE())-VLOOKUP($A52,'Import OffPeak change'!$A$106:HI$202,212,FALSE())),0,(VLOOKUP($A52,'Import OffPeak'!$A$3:HI$99,212,FALSE())-VLOOKUP($A52,'Import OffPeak change'!$A$106:HI$202,212,FALSE())))</f>
        <v>0</v>
      </c>
      <c r="HE52" s="193" t="n">
        <f aca="false">IF(ISERROR(VLOOKUP($A52,'Import OffPeak'!$A$3:HJ$99,213,FALSE())-VLOOKUP($A52,'Import OffPeak change'!$A$106:HJ$202,213,FALSE())),0,(VLOOKUP($A52,'Import OffPeak'!$A$3:HJ$99,213,FALSE())-VLOOKUP($A52,'Import OffPeak change'!$A$106:HJ$202,213,FALSE())))</f>
        <v>0</v>
      </c>
      <c r="HF52" s="193" t="n">
        <f aca="false">IF(ISERROR(VLOOKUP($A52,'Import OffPeak'!$A$3:HK$99,214,FALSE())-VLOOKUP($A52,'Import OffPeak change'!$A$106:HK$202,214,FALSE())),0,(VLOOKUP($A52,'Import OffPeak'!$A$3:HK$99,214,FALSE())-VLOOKUP($A52,'Import OffPeak change'!$A$106:HK$202,214,FALSE())))</f>
        <v>0</v>
      </c>
      <c r="HG52" s="193" t="n">
        <f aca="false">IF(ISERROR(VLOOKUP($A52,'Import OffPeak'!$A$3:HL$99,215,FALSE())-VLOOKUP($A52,'Import OffPeak change'!$A$106:HL$202,215,FALSE())),0,(VLOOKUP($A52,'Import OffPeak'!$A$3:HL$99,215,FALSE())-VLOOKUP($A52,'Import OffPeak change'!$A$106:HL$202,215,FALSE())))</f>
        <v>0</v>
      </c>
      <c r="HH52" s="193" t="n">
        <f aca="false">IF(ISERROR(VLOOKUP($A52,'Import OffPeak'!$A$3:HM$99,216,FALSE())-VLOOKUP($A52,'Import OffPeak change'!$A$106:HM$202,216,FALSE())),0,(VLOOKUP($A52,'Import OffPeak'!$A$3:HM$99,216,FALSE())-VLOOKUP($A52,'Import OffPeak change'!$A$106:HM$202,216,FALSE())))</f>
        <v>0</v>
      </c>
      <c r="HI52" s="193" t="n">
        <f aca="false">IF(ISERROR(VLOOKUP($A52,'Import OffPeak'!$A$3:HN$99,217,FALSE())-VLOOKUP($A52,'Import OffPeak change'!$A$106:HN$202,217,FALSE())),0,(VLOOKUP($A52,'Import OffPeak'!$A$3:HN$99,217,FALSE())-VLOOKUP($A52,'Import OffPeak change'!$A$106:HN$202,217,FALSE())))</f>
        <v>0</v>
      </c>
      <c r="HJ52" s="193" t="n">
        <f aca="false">IF(ISERROR(VLOOKUP($A52,'Import OffPeak'!$A$3:HO$99,218,FALSE())-VLOOKUP($A52,'Import OffPeak change'!$A$106:HO$202,218,FALSE())),0,(VLOOKUP($A52,'Import OffPeak'!$A$3:HO$99,218,FALSE())-VLOOKUP($A52,'Import OffPeak change'!$A$106:HO$202,218,FALSE())))</f>
        <v>0</v>
      </c>
      <c r="HK52" s="193" t="n">
        <f aca="false">IF(ISERROR(VLOOKUP($A52,'Import OffPeak'!$A$3:HP$99,219,FALSE())-VLOOKUP($A52,'Import OffPeak change'!$A$106:HP$202,219,FALSE())),0,(VLOOKUP($A52,'Import OffPeak'!$A$3:HP$99,219,FALSE())-VLOOKUP($A52,'Import OffPeak change'!$A$106:HP$202,219,FALSE())))</f>
        <v>0</v>
      </c>
      <c r="HL52" s="193" t="n">
        <f aca="false">IF(ISERROR(VLOOKUP($A52,'Import OffPeak'!$A$3:HQ$99,220,FALSE())-VLOOKUP($A52,'Import OffPeak change'!$A$106:HQ$202,220,FALSE())),0,(VLOOKUP($A52,'Import OffPeak'!$A$3:HQ$99,220,FALSE())-VLOOKUP($A52,'Import OffPeak change'!$A$106:HQ$202,220,FALSE())))</f>
        <v>0</v>
      </c>
      <c r="HM52" s="193" t="n">
        <f aca="false">IF(ISERROR(VLOOKUP($A52,'Import OffPeak'!$A$3:HR$99,221,FALSE())-VLOOKUP($A52,'Import OffPeak change'!$A$106:HR$202,221,FALSE())),0,(VLOOKUP($A52,'Import OffPeak'!$A$3:HR$99,221,FALSE())-VLOOKUP($A52,'Import OffPeak change'!$A$106:HR$202,221,FALSE())))</f>
        <v>0</v>
      </c>
      <c r="HN52" s="193" t="n">
        <f aca="false">IF(ISERROR(VLOOKUP($A52,'Import OffPeak'!$A$3:HS$99,222,FALSE())-VLOOKUP($A52,'Import OffPeak change'!$A$106:HS$202,222,FALSE())),0,(VLOOKUP($A52,'Import OffPeak'!$A$3:HS$99,222,FALSE())-VLOOKUP($A52,'Import OffPeak change'!$A$106:HS$202,222,FALSE())))</f>
        <v>0</v>
      </c>
      <c r="HO52" s="193" t="n">
        <f aca="false">IF(ISERROR(VLOOKUP($A52,'Import OffPeak'!$A$3:HT$99,223,FALSE())-VLOOKUP($A52,'Import OffPeak change'!$A$106:HT$202,223,FALSE())),0,(VLOOKUP($A52,'Import OffPeak'!$A$3:HT$99,223,FALSE())-VLOOKUP($A52,'Import OffPeak change'!$A$106:HT$202,223,FALSE())))</f>
        <v>0</v>
      </c>
      <c r="HP52" s="193" t="n">
        <f aca="false">IF(ISERROR(VLOOKUP($A52,'Import OffPeak'!$A$3:HU$99,224,FALSE())-VLOOKUP($A52,'Import OffPeak change'!$A$106:HU$202,224,FALSE())),0,(VLOOKUP($A52,'Import OffPeak'!$A$3:HU$99,224,FALSE())-VLOOKUP($A52,'Import OffPeak change'!$A$106:HU$202,224,FALSE())))</f>
        <v>0</v>
      </c>
      <c r="HQ52" s="193" t="n">
        <f aca="false">IF(ISERROR(VLOOKUP($A52,'Import OffPeak'!$A$3:HV$99,225,FALSE())-VLOOKUP($A52,'Import OffPeak change'!$A$106:HV$202,225,FALSE())),0,(VLOOKUP($A52,'Import OffPeak'!$A$3:HV$99,225,FALSE())-VLOOKUP($A52,'Import OffPeak change'!$A$106:HV$202,225,FALSE())))</f>
        <v>0</v>
      </c>
      <c r="HR52" s="193" t="n">
        <f aca="false">IF(ISERROR(VLOOKUP($A52,'Import OffPeak'!$A$3:HW$99,226,FALSE())-VLOOKUP($A52,'Import OffPeak change'!$A$106:HW$202,226,FALSE())),0,(VLOOKUP($A52,'Import OffPeak'!$A$3:HW$99,226,FALSE())-VLOOKUP($A52,'Import OffPeak change'!$A$106:HW$202,226,FALSE())))</f>
        <v>0</v>
      </c>
      <c r="HS52" s="193" t="n">
        <f aca="false">IF(ISERROR(VLOOKUP($A52,'Import OffPeak'!$A$3:HX$99,227,FALSE())-VLOOKUP($A52,'Import OffPeak change'!$A$106:HX$202,227,FALSE())),0,(VLOOKUP($A52,'Import OffPeak'!$A$3:HX$99,227,FALSE())-VLOOKUP($A52,'Import OffPeak change'!$A$106:HX$202,227,FALSE())))</f>
        <v>0</v>
      </c>
      <c r="HT52" s="193" t="n">
        <f aca="false">IF(ISERROR(VLOOKUP($A52,'Import OffPeak'!$A$3:HY$99,228,FALSE())-VLOOKUP($A52,'Import OffPeak change'!$A$106:HY$202,228,FALSE())),0,(VLOOKUP($A52,'Import OffPeak'!$A$3:HY$99,228,FALSE())-VLOOKUP($A52,'Import OffPeak change'!$A$106:HY$202,228,FALSE())))</f>
        <v>0</v>
      </c>
      <c r="HU52" s="193" t="n">
        <f aca="false">IF(ISERROR(VLOOKUP($A52,'Import OffPeak'!$A$3:HZ$99,229,FALSE())-VLOOKUP($A52,'Import OffPeak change'!$A$106:HZ$202,229,FALSE())),0,(VLOOKUP($A52,'Import OffPeak'!$A$3:HZ$99,229,FALSE())-VLOOKUP($A52,'Import OffPeak change'!$A$106:HZ$202,229,FALSE())))</f>
        <v>0</v>
      </c>
      <c r="HV52" s="193" t="n">
        <f aca="false">IF(ISERROR(VLOOKUP($A52,'Import OffPeak'!$A$3:IA$99,230,FALSE())-VLOOKUP($A52,'Import OffPeak change'!$A$106:IA$202,230,FALSE())),0,(VLOOKUP($A52,'Import OffPeak'!$A$3:IA$99,230,FALSE())-VLOOKUP($A52,'Import OffPeak change'!$A$106:IA$202,230,FALSE())))</f>
        <v>0</v>
      </c>
      <c r="HW52" s="193" t="n">
        <f aca="false">IF(ISERROR(VLOOKUP($A52,'Import OffPeak'!$A$3:IB$99,231,FALSE())-VLOOKUP($A52,'Import OffPeak change'!$A$106:IB$202,231,FALSE())),0,(VLOOKUP($A52,'Import OffPeak'!$A$3:IB$99,231,FALSE())-VLOOKUP($A52,'Import OffPeak change'!$A$106:IB$202,231,FALSE())))</f>
        <v>0</v>
      </c>
      <c r="HX52" s="193" t="n">
        <f aca="false">IF(ISERROR(VLOOKUP($A52,'Import OffPeak'!$A$3:IC$99,232,FALSE())-VLOOKUP($A52,'Import OffPeak change'!$A$106:IC$202,232,FALSE())),0,(VLOOKUP($A52,'Import OffPeak'!$A$3:IC$99,232,FALSE())-VLOOKUP($A52,'Import OffPeak change'!$A$106:IC$202,232,FALSE())))</f>
        <v>0</v>
      </c>
      <c r="HY52" s="193" t="n">
        <f aca="false">IF(ISERROR(VLOOKUP($A52,'Import OffPeak'!$A$3:ID$99,233,FALSE())-VLOOKUP($A52,'Import OffPeak change'!$A$106:ID$202,233,FALSE())),0,(VLOOKUP($A52,'Import OffPeak'!$A$3:ID$99,233,FALSE())-VLOOKUP($A52,'Import OffPeak change'!$A$106:ID$202,233,FALSE())))</f>
        <v>0</v>
      </c>
      <c r="HZ52" s="193" t="n">
        <f aca="false">IF(ISERROR(VLOOKUP($A52,'Import OffPeak'!$A$3:IE$99,234,FALSE())-VLOOKUP($A52,'Import OffPeak change'!$A$106:IE$202,234,FALSE())),0,(VLOOKUP($A52,'Import OffPeak'!$A$3:IE$99,234,FALSE())-VLOOKUP($A52,'Import OffPeak change'!$A$106:IE$202,234,FALSE())))</f>
        <v>0</v>
      </c>
      <c r="IA52" s="193" t="n">
        <f aca="false">IF(ISERROR(VLOOKUP($A52,'Import OffPeak'!$A$3:IF$99,235,FALSE())-VLOOKUP($A52,'Import OffPeak change'!$A$106:IF$202,235,FALSE())),0,(VLOOKUP($A52,'Import OffPeak'!$A$3:IF$99,235,FALSE())-VLOOKUP($A52,'Import OffPeak change'!$A$106:IF$202,235,FALSE())))</f>
        <v>0</v>
      </c>
      <c r="IB52" s="193" t="n">
        <f aca="false">IF(ISERROR(VLOOKUP($A52,'Import OffPeak'!$A$3:IG$99,236,FALSE())-VLOOKUP($A52,'Import OffPeak change'!$A$106:IG$202,236,FALSE())),0,(VLOOKUP($A52,'Import OffPeak'!$A$3:IG$99,236,FALSE())-VLOOKUP($A52,'Import OffPeak change'!$A$106:IG$202,236,FALSE())))</f>
        <v>0</v>
      </c>
      <c r="IC52" s="193" t="n">
        <f aca="false">IF(ISERROR(VLOOKUP($A52,'Import OffPeak'!$A$3:IH$99,237,FALSE())-VLOOKUP($A52,'Import OffPeak change'!$A$106:IH$202,237,FALSE())),0,(VLOOKUP($A52,'Import OffPeak'!$A$3:IH$99,237,FALSE())-VLOOKUP($A52,'Import OffPeak change'!$A$106:IH$202,237,FALSE())))</f>
        <v>0</v>
      </c>
      <c r="ID52" s="193" t="n">
        <f aca="false">IF(ISERROR(VLOOKUP($A52,'Import OffPeak'!$A$3:II$99,238,FALSE())-VLOOKUP($A52,'Import OffPeak change'!$A$106:II$202,238,FALSE())),0,(VLOOKUP($A52,'Import OffPeak'!$A$3:II$99,238,FALSE())-VLOOKUP($A52,'Import OffPeak change'!$A$106:II$202,238,FALSE())))</f>
        <v>0</v>
      </c>
      <c r="IE52" s="193" t="n">
        <f aca="false">IF(ISERROR(VLOOKUP($A52,'Import OffPeak'!$A$3:IJ$99,239,FALSE())-VLOOKUP($A52,'Import OffPeak change'!$A$106:IJ$202,239,FALSE())),0,(VLOOKUP($A52,'Import OffPeak'!$A$3:IJ$99,239,FALSE())-VLOOKUP($A52,'Import OffPeak change'!$A$106:IJ$202,239,FALSE())))</f>
        <v>0</v>
      </c>
    </row>
    <row r="53" customFormat="false" ht="12.75" hidden="false" customHeight="false" outlineLevel="0" collapsed="false">
      <c r="A53" s="201" t="str">
        <f aca="false">IF('Import OffPeak'!A50=0,"",'Import OffPeak'!A50)</f>
        <v/>
      </c>
      <c r="B53" s="193"/>
      <c r="C53" s="193"/>
      <c r="D53" s="193"/>
      <c r="E53" s="193"/>
      <c r="F53" s="193"/>
      <c r="G53" s="193" t="n">
        <f aca="false">IF(ISERROR(VLOOKUP($A53,'Import OffPeak'!$A$3:L$99,7,FALSE())-VLOOKUP($A53,'Import OffPeak change'!$A$106:L$202,7,FALSE())),0,(VLOOKUP($A53,'Import OffPeak'!$A$3:L$99,7,FALSE())-VLOOKUP($A53,'Import OffPeak change'!$A$106:L$202,7,FALSE())))</f>
        <v>0</v>
      </c>
      <c r="H53" s="193" t="n">
        <f aca="false">IF(ISERROR(VLOOKUP($A53,'Import OffPeak'!$A$3:M$99,8,FALSE())-VLOOKUP($A53,'Import OffPeak change'!$A$106:M$202,8,FALSE())),0,(VLOOKUP($A53,'Import OffPeak'!$A$3:M$99,8,FALSE())-VLOOKUP($A53,'Import OffPeak change'!$A$106:M$202,8,FALSE())))</f>
        <v>0</v>
      </c>
      <c r="I53" s="193" t="n">
        <f aca="false">IF(ISERROR(VLOOKUP($A53,'Import OffPeak'!$A$3:N$99,9,FALSE())-VLOOKUP($A53,'Import OffPeak change'!$A$106:N$202,9,FALSE())),0,(VLOOKUP($A53,'Import OffPeak'!$A$3:N$99,9,FALSE())-VLOOKUP($A53,'Import OffPeak change'!$A$106:N$202,9,FALSE())))</f>
        <v>0</v>
      </c>
      <c r="J53" s="193" t="n">
        <f aca="false">IF(ISERROR(VLOOKUP($A53,'Import OffPeak'!$A$3:O$99,10,FALSE())-VLOOKUP($A53,'Import OffPeak change'!$A$106:O$202,10,FALSE())),0,(VLOOKUP($A53,'Import OffPeak'!$A$3:O$99,10,FALSE())-VLOOKUP($A53,'Import OffPeak change'!$A$106:O$202,10,FALSE())))</f>
        <v>0</v>
      </c>
      <c r="K53" s="193" t="n">
        <f aca="false">IF(ISERROR(VLOOKUP($A53,'Import OffPeak'!$A$3:P$99,11,FALSE())-VLOOKUP($A53,'Import OffPeak change'!$A$106:P$202,11,FALSE())),0,(VLOOKUP($A53,'Import OffPeak'!$A$3:P$99,11,FALSE())-VLOOKUP($A53,'Import OffPeak change'!$A$106:P$202,11,FALSE())))</f>
        <v>0</v>
      </c>
      <c r="L53" s="193" t="n">
        <f aca="false">IF(ISERROR(VLOOKUP($A53,'Import OffPeak'!$A$3:Q$99,12,FALSE())-VLOOKUP($A53,'Import OffPeak change'!$A$106:Q$202,12,FALSE())),0,(VLOOKUP($A53,'Import OffPeak'!$A$3:Q$99,12,FALSE())-VLOOKUP($A53,'Import OffPeak change'!$A$106:Q$202,12,FALSE())))</f>
        <v>0</v>
      </c>
      <c r="M53" s="193" t="n">
        <f aca="false">IF(ISERROR(VLOOKUP($A53,'Import OffPeak'!$A$3:R$99,13,FALSE())-VLOOKUP($A53,'Import OffPeak change'!$A$106:R$202,13,FALSE())),0,(VLOOKUP($A53,'Import OffPeak'!$A$3:R$99,13,FALSE())-VLOOKUP($A53,'Import OffPeak change'!$A$106:R$202,13,FALSE())))</f>
        <v>0</v>
      </c>
      <c r="N53" s="193" t="n">
        <f aca="false">IF(ISERROR(VLOOKUP($A53,'Import OffPeak'!$A$3:S$99,14,FALSE())-VLOOKUP($A53,'Import OffPeak change'!$A$106:S$202,14,FALSE())),0,(VLOOKUP($A53,'Import OffPeak'!$A$3:S$99,14,FALSE())-VLOOKUP($A53,'Import OffPeak change'!$A$106:S$202,14,FALSE())))</f>
        <v>0</v>
      </c>
      <c r="O53" s="193" t="n">
        <f aca="false">IF(ISERROR(VLOOKUP($A53,'Import OffPeak'!$A$3:T$99,15,FALSE())-VLOOKUP($A53,'Import OffPeak change'!$A$106:T$202,15,FALSE())),0,(VLOOKUP($A53,'Import OffPeak'!$A$3:T$99,15,FALSE())-VLOOKUP($A53,'Import OffPeak change'!$A$106:T$202,15,FALSE())))</f>
        <v>0</v>
      </c>
      <c r="P53" s="193" t="n">
        <f aca="false">IF(ISERROR(VLOOKUP($A53,'Import OffPeak'!$A$3:U$99,16,FALSE())-VLOOKUP($A53,'Import OffPeak change'!$A$106:U$202,16,FALSE())),0,(VLOOKUP($A53,'Import OffPeak'!$A$3:U$99,16,FALSE())-VLOOKUP($A53,'Import OffPeak change'!$A$106:U$202,16,FALSE())))</f>
        <v>0</v>
      </c>
      <c r="Q53" s="193" t="n">
        <f aca="false">IF(ISERROR(VLOOKUP($A53,'Import OffPeak'!$A$3:V$99,17,FALSE())-VLOOKUP($A53,'Import OffPeak change'!$A$106:V$202,17,FALSE())),0,(VLOOKUP($A53,'Import OffPeak'!$A$3:V$99,17,FALSE())-VLOOKUP($A53,'Import OffPeak change'!$A$106:V$202,17,FALSE())))</f>
        <v>0</v>
      </c>
      <c r="R53" s="193" t="n">
        <f aca="false">IF(ISERROR(VLOOKUP($A53,'Import OffPeak'!$A$3:W$99,18,FALSE())-VLOOKUP($A53,'Import OffPeak change'!$A$106:W$202,18,FALSE())),0,(VLOOKUP($A53,'Import OffPeak'!$A$3:W$99,18,FALSE())-VLOOKUP($A53,'Import OffPeak change'!$A$106:W$202,18,FALSE())))</f>
        <v>0</v>
      </c>
      <c r="S53" s="193" t="n">
        <f aca="false">IF(ISERROR(VLOOKUP($A53,'Import OffPeak'!$A$3:X$99,19,FALSE())-VLOOKUP($A53,'Import OffPeak change'!$A$106:X$202,19,FALSE())),0,(VLOOKUP($A53,'Import OffPeak'!$A$3:X$99,19,FALSE())-VLOOKUP($A53,'Import OffPeak change'!$A$106:X$202,19,FALSE())))</f>
        <v>0</v>
      </c>
      <c r="T53" s="193" t="n">
        <f aca="false">IF(ISERROR(VLOOKUP($A53,'Import OffPeak'!$A$3:Y$99,20,FALSE())-VLOOKUP($A53,'Import OffPeak change'!$A$106:Y$202,20,FALSE())),0,(VLOOKUP($A53,'Import OffPeak'!$A$3:Y$99,20,FALSE())-VLOOKUP($A53,'Import OffPeak change'!$A$106:Y$202,20,FALSE())))</f>
        <v>0</v>
      </c>
      <c r="U53" s="193" t="n">
        <f aca="false">IF(ISERROR(VLOOKUP($A53,'Import OffPeak'!$A$3:Z$99,21,FALSE())-VLOOKUP($A53,'Import OffPeak change'!$A$106:Z$202,21,FALSE())),0,(VLOOKUP($A53,'Import OffPeak'!$A$3:Z$99,21,FALSE())-VLOOKUP($A53,'Import OffPeak change'!$A$106:Z$202,21,FALSE())))</f>
        <v>0</v>
      </c>
      <c r="V53" s="193" t="n">
        <f aca="false">IF(ISERROR(VLOOKUP($A53,'Import OffPeak'!$A$3:AA$99,22,FALSE())-VLOOKUP($A53,'Import OffPeak change'!$A$106:AA$202,22,FALSE())),0,(VLOOKUP($A53,'Import OffPeak'!$A$3:AA$99,22,FALSE())-VLOOKUP($A53,'Import OffPeak change'!$A$106:AA$202,22,FALSE())))</f>
        <v>0</v>
      </c>
      <c r="W53" s="193" t="n">
        <f aca="false">IF(ISERROR(VLOOKUP($A53,'Import OffPeak'!$A$3:AB$99,23,FALSE())-VLOOKUP($A53,'Import OffPeak change'!$A$106:AB$202,23,FALSE())),0,(VLOOKUP($A53,'Import OffPeak'!$A$3:AB$99,23,FALSE())-VLOOKUP($A53,'Import OffPeak change'!$A$106:AB$202,23,FALSE())))</f>
        <v>0</v>
      </c>
      <c r="X53" s="193" t="n">
        <f aca="false">IF(ISERROR(VLOOKUP($A53,'Import OffPeak'!$A$3:AC$99,24,FALSE())-VLOOKUP($A53,'Import OffPeak change'!$A$106:AC$202,24,FALSE())),0,(VLOOKUP($A53,'Import OffPeak'!$A$3:AC$99,24,FALSE())-VLOOKUP($A53,'Import OffPeak change'!$A$106:AC$202,24,FALSE())))</f>
        <v>0</v>
      </c>
      <c r="Y53" s="193" t="n">
        <f aca="false">IF(ISERROR(VLOOKUP($A53,'Import OffPeak'!$A$3:AD$99,25,FALSE())-VLOOKUP($A53,'Import OffPeak change'!$A$106:AD$202,25,FALSE())),0,(VLOOKUP($A53,'Import OffPeak'!$A$3:AD$99,25,FALSE())-VLOOKUP($A53,'Import OffPeak change'!$A$106:AD$202,25,FALSE())))</f>
        <v>0</v>
      </c>
      <c r="Z53" s="193" t="n">
        <f aca="false">IF(ISERROR(VLOOKUP($A53,'Import OffPeak'!$A$3:AE$99,26,FALSE())-VLOOKUP($A53,'Import OffPeak change'!$A$106:AE$202,26,FALSE())),0,(VLOOKUP($A53,'Import OffPeak'!$A$3:AE$99,26,FALSE())-VLOOKUP($A53,'Import OffPeak change'!$A$106:AE$202,26,FALSE())))</f>
        <v>0</v>
      </c>
      <c r="AA53" s="193" t="n">
        <f aca="false">IF(ISERROR(VLOOKUP($A53,'Import OffPeak'!$A$3:AF$99,27,FALSE())-VLOOKUP($A53,'Import OffPeak change'!$A$106:AF$202,27,FALSE())),0,(VLOOKUP($A53,'Import OffPeak'!$A$3:AF$99,27,FALSE())-VLOOKUP($A53,'Import OffPeak change'!$A$106:AF$202,27,FALSE())))</f>
        <v>0</v>
      </c>
      <c r="AB53" s="193" t="n">
        <f aca="false">IF(ISERROR(VLOOKUP($A53,'Import OffPeak'!$A$3:AG$99,28,FALSE())-VLOOKUP($A53,'Import OffPeak change'!$A$106:AG$202,28,FALSE())),0,(VLOOKUP($A53,'Import OffPeak'!$A$3:AG$99,28,FALSE())-VLOOKUP($A53,'Import OffPeak change'!$A$106:AG$202,28,FALSE())))</f>
        <v>0</v>
      </c>
      <c r="AC53" s="193" t="n">
        <f aca="false">IF(ISERROR(VLOOKUP($A53,'Import OffPeak'!$A$3:AH$99,29,FALSE())-VLOOKUP($A53,'Import OffPeak change'!$A$106:AH$202,29,FALSE())),0,(VLOOKUP($A53,'Import OffPeak'!$A$3:AH$99,29,FALSE())-VLOOKUP($A53,'Import OffPeak change'!$A$106:AH$202,29,FALSE())))</f>
        <v>0</v>
      </c>
      <c r="AD53" s="193" t="n">
        <f aca="false">IF(ISERROR(VLOOKUP($A53,'Import OffPeak'!$A$3:AI$99,30,FALSE())-VLOOKUP($A53,'Import OffPeak change'!$A$106:AI$202,30,FALSE())),0,(VLOOKUP($A53,'Import OffPeak'!$A$3:AI$99,30,FALSE())-VLOOKUP($A53,'Import OffPeak change'!$A$106:AI$202,30,FALSE())))</f>
        <v>0</v>
      </c>
      <c r="AE53" s="193" t="n">
        <f aca="false">IF(ISERROR(VLOOKUP($A53,'Import OffPeak'!$A$3:AJ$99,31,FALSE())-VLOOKUP($A53,'Import OffPeak change'!$A$106:AJ$202,31,FALSE())),0,(VLOOKUP($A53,'Import OffPeak'!$A$3:AJ$99,31,FALSE())-VLOOKUP($A53,'Import OffPeak change'!$A$106:AJ$202,31,FALSE())))</f>
        <v>0</v>
      </c>
      <c r="AF53" s="193" t="n">
        <f aca="false">IF(ISERROR(VLOOKUP($A53,'Import OffPeak'!$A$3:AK$99,32,FALSE())-VLOOKUP($A53,'Import OffPeak change'!$A$106:AK$202,32,FALSE())),0,(VLOOKUP($A53,'Import OffPeak'!$A$3:AK$99,32,FALSE())-VLOOKUP($A53,'Import OffPeak change'!$A$106:AK$202,32,FALSE())))</f>
        <v>0</v>
      </c>
      <c r="AG53" s="193" t="n">
        <f aca="false">IF(ISERROR(VLOOKUP($A53,'Import OffPeak'!$A$3:AL$99,33,FALSE())-VLOOKUP($A53,'Import OffPeak change'!$A$106:AL$202,33,FALSE())),0,(VLOOKUP($A53,'Import OffPeak'!$A$3:AL$99,33,FALSE())-VLOOKUP($A53,'Import OffPeak change'!$A$106:AL$202,33,FALSE())))</f>
        <v>0</v>
      </c>
      <c r="AH53" s="193" t="n">
        <f aca="false">IF(ISERROR(VLOOKUP($A53,'Import OffPeak'!$A$3:AM$99,34,FALSE())-VLOOKUP($A53,'Import OffPeak change'!$A$106:AM$202,34,FALSE())),0,(VLOOKUP($A53,'Import OffPeak'!$A$3:AM$99,34,FALSE())-VLOOKUP($A53,'Import OffPeak change'!$A$106:AM$202,34,FALSE())))</f>
        <v>0</v>
      </c>
      <c r="AI53" s="193" t="n">
        <f aca="false">IF(ISERROR(VLOOKUP($A53,'Import OffPeak'!$A$3:AN$99,35,FALSE())-VLOOKUP($A53,'Import OffPeak change'!$A$106:AN$202,35,FALSE())),0,(VLOOKUP($A53,'Import OffPeak'!$A$3:AN$99,35,FALSE())-VLOOKUP($A53,'Import OffPeak change'!$A$106:AN$202,35,FALSE())))</f>
        <v>0</v>
      </c>
      <c r="AJ53" s="193" t="n">
        <f aca="false">IF(ISERROR(VLOOKUP($A53,'Import OffPeak'!$A$3:AO$99,36,FALSE())-VLOOKUP($A53,'Import OffPeak change'!$A$106:AO$202,36,FALSE())),0,(VLOOKUP($A53,'Import OffPeak'!$A$3:AO$99,36,FALSE())-VLOOKUP($A53,'Import OffPeak change'!$A$106:AO$202,36,FALSE())))</f>
        <v>0</v>
      </c>
      <c r="AK53" s="193" t="n">
        <f aca="false">IF(ISERROR(VLOOKUP($A53,'Import OffPeak'!$A$3:AP$99,37,FALSE())-VLOOKUP($A53,'Import OffPeak change'!$A$106:AP$202,37,FALSE())),0,(VLOOKUP($A53,'Import OffPeak'!$A$3:AP$99,37,FALSE())-VLOOKUP($A53,'Import OffPeak change'!$A$106:AP$202,37,FALSE())))</f>
        <v>0</v>
      </c>
      <c r="AL53" s="193" t="n">
        <f aca="false">IF(ISERROR(VLOOKUP($A53,'Import OffPeak'!$A$3:AQ$99,38,FALSE())-VLOOKUP($A53,'Import OffPeak change'!$A$106:AQ$202,38,FALSE())),0,(VLOOKUP($A53,'Import OffPeak'!$A$3:AQ$99,38,FALSE())-VLOOKUP($A53,'Import OffPeak change'!$A$106:AQ$202,38,FALSE())))</f>
        <v>0</v>
      </c>
      <c r="AM53" s="193" t="n">
        <f aca="false">IF(ISERROR(VLOOKUP($A53,'Import OffPeak'!$A$3:AR$99,39,FALSE())-VLOOKUP($A53,'Import OffPeak change'!$A$106:AR$202,39,FALSE())),0,(VLOOKUP($A53,'Import OffPeak'!$A$3:AR$99,39,FALSE())-VLOOKUP($A53,'Import OffPeak change'!$A$106:AR$202,39,FALSE())))</f>
        <v>0</v>
      </c>
      <c r="AN53" s="193" t="n">
        <f aca="false">IF(ISERROR(VLOOKUP($A53,'Import OffPeak'!$A$3:AS$99,40,FALSE())-VLOOKUP($A53,'Import OffPeak change'!$A$106:AS$202,40,FALSE())),0,(VLOOKUP($A53,'Import OffPeak'!$A$3:AS$99,40,FALSE())-VLOOKUP($A53,'Import OffPeak change'!$A$106:AS$202,40,FALSE())))</f>
        <v>0</v>
      </c>
      <c r="AO53" s="193" t="n">
        <f aca="false">IF(ISERROR(VLOOKUP($A53,'Import OffPeak'!$A$3:AT$99,41,FALSE())-VLOOKUP($A53,'Import OffPeak change'!$A$106:AT$202,41,FALSE())),0,(VLOOKUP($A53,'Import OffPeak'!$A$3:AT$99,41,FALSE())-VLOOKUP($A53,'Import OffPeak change'!$A$106:AT$202,41,FALSE())))</f>
        <v>0</v>
      </c>
      <c r="AP53" s="193" t="n">
        <f aca="false">IF(ISERROR(VLOOKUP($A53,'Import OffPeak'!$A$3:AU$99,42,FALSE())-VLOOKUP($A53,'Import OffPeak change'!$A$106:AU$202,42,FALSE())),0,(VLOOKUP($A53,'Import OffPeak'!$A$3:AU$99,42,FALSE())-VLOOKUP($A53,'Import OffPeak change'!$A$106:AU$202,42,FALSE())))</f>
        <v>0</v>
      </c>
      <c r="AQ53" s="193" t="n">
        <f aca="false">IF(ISERROR(VLOOKUP($A53,'Import OffPeak'!$A$3:AV$99,43,FALSE())-VLOOKUP($A53,'Import OffPeak change'!$A$106:AV$202,43,FALSE())),0,(VLOOKUP($A53,'Import OffPeak'!$A$3:AV$99,43,FALSE())-VLOOKUP($A53,'Import OffPeak change'!$A$106:AV$202,43,FALSE())))</f>
        <v>0</v>
      </c>
      <c r="AR53" s="193" t="n">
        <f aca="false">IF(ISERROR(VLOOKUP($A53,'Import OffPeak'!$A$3:AW$99,44,FALSE())-VLOOKUP($A53,'Import OffPeak change'!$A$106:AW$202,44,FALSE())),0,(VLOOKUP($A53,'Import OffPeak'!$A$3:AW$99,44,FALSE())-VLOOKUP($A53,'Import OffPeak change'!$A$106:AW$202,44,FALSE())))</f>
        <v>0</v>
      </c>
      <c r="AS53" s="193" t="n">
        <f aca="false">IF(ISERROR(VLOOKUP($A53,'Import OffPeak'!$A$3:AX$99,45,FALSE())-VLOOKUP($A53,'Import OffPeak change'!$A$106:AX$202,45,FALSE())),0,(VLOOKUP($A53,'Import OffPeak'!$A$3:AX$99,45,FALSE())-VLOOKUP($A53,'Import OffPeak change'!$A$106:AX$202,45,FALSE())))</f>
        <v>0</v>
      </c>
      <c r="AT53" s="193" t="n">
        <f aca="false">IF(ISERROR(VLOOKUP($A53,'Import OffPeak'!$A$3:AY$99,46,FALSE())-VLOOKUP($A53,'Import OffPeak change'!$A$106:AY$202,46,FALSE())),0,(VLOOKUP($A53,'Import OffPeak'!$A$3:AY$99,46,FALSE())-VLOOKUP($A53,'Import OffPeak change'!$A$106:AY$202,46,FALSE())))</f>
        <v>0</v>
      </c>
      <c r="AU53" s="193" t="n">
        <f aca="false">IF(ISERROR(VLOOKUP($A53,'Import OffPeak'!$A$3:AZ$99,47,FALSE())-VLOOKUP($A53,'Import OffPeak change'!$A$106:AZ$202,47,FALSE())),0,(VLOOKUP($A53,'Import OffPeak'!$A$3:AZ$99,47,FALSE())-VLOOKUP($A53,'Import OffPeak change'!$A$106:AZ$202,47,FALSE())))</f>
        <v>0</v>
      </c>
      <c r="AV53" s="193" t="n">
        <f aca="false">IF(ISERROR(VLOOKUP($A53,'Import OffPeak'!$A$3:BA$99,48,FALSE())-VLOOKUP($A53,'Import OffPeak change'!$A$106:BA$202,48,FALSE())),0,(VLOOKUP($A53,'Import OffPeak'!$A$3:BA$99,48,FALSE())-VLOOKUP($A53,'Import OffPeak change'!$A$106:BA$202,48,FALSE())))</f>
        <v>0</v>
      </c>
      <c r="AW53" s="193" t="n">
        <f aca="false">IF(ISERROR(VLOOKUP($A53,'Import OffPeak'!$A$3:BB$99,49,FALSE())-VLOOKUP($A53,'Import OffPeak change'!$A$106:BB$202,49,FALSE())),0,(VLOOKUP($A53,'Import OffPeak'!$A$3:BB$99,49,FALSE())-VLOOKUP($A53,'Import OffPeak change'!$A$106:BB$202,49,FALSE())))</f>
        <v>0</v>
      </c>
      <c r="AX53" s="193" t="n">
        <f aca="false">IF(ISERROR(VLOOKUP($A53,'Import OffPeak'!$A$3:BC$99,50,FALSE())-VLOOKUP($A53,'Import OffPeak change'!$A$106:BC$202,50,FALSE())),0,(VLOOKUP($A53,'Import OffPeak'!$A$3:BC$99,50,FALSE())-VLOOKUP($A53,'Import OffPeak change'!$A$106:BC$202,50,FALSE())))</f>
        <v>0</v>
      </c>
      <c r="AY53" s="193" t="n">
        <f aca="false">IF(ISERROR(VLOOKUP($A53,'Import OffPeak'!$A$3:BD$99,51,FALSE())-VLOOKUP($A53,'Import OffPeak change'!$A$106:BD$202,51,FALSE())),0,(VLOOKUP($A53,'Import OffPeak'!$A$3:BD$99,51,FALSE())-VLOOKUP($A53,'Import OffPeak change'!$A$106:BD$202,51,FALSE())))</f>
        <v>0</v>
      </c>
      <c r="AZ53" s="193" t="n">
        <f aca="false">IF(ISERROR(VLOOKUP($A53,'Import OffPeak'!$A$3:BE$99,52,FALSE())-VLOOKUP($A53,'Import OffPeak change'!$A$106:BE$202,52,FALSE())),0,(VLOOKUP($A53,'Import OffPeak'!$A$3:BE$99,52,FALSE())-VLOOKUP($A53,'Import OffPeak change'!$A$106:BE$202,52,FALSE())))</f>
        <v>0</v>
      </c>
      <c r="BA53" s="193" t="n">
        <f aca="false">IF(ISERROR(VLOOKUP($A53,'Import OffPeak'!$A$3:BF$99,53,FALSE())-VLOOKUP($A53,'Import OffPeak change'!$A$106:BF$202,53,FALSE())),0,(VLOOKUP($A53,'Import OffPeak'!$A$3:BF$99,53,FALSE())-VLOOKUP($A53,'Import OffPeak change'!$A$106:BF$202,53,FALSE())))</f>
        <v>0</v>
      </c>
      <c r="BB53" s="193" t="n">
        <f aca="false">IF(ISERROR(VLOOKUP($A53,'Import OffPeak'!$A$3:BG$99,54,FALSE())-VLOOKUP($A53,'Import OffPeak change'!$A$106:BG$202,54,FALSE())),0,(VLOOKUP($A53,'Import OffPeak'!$A$3:BG$99,54,FALSE())-VLOOKUP($A53,'Import OffPeak change'!$A$106:BG$202,54,FALSE())))</f>
        <v>0</v>
      </c>
      <c r="BC53" s="193" t="n">
        <f aca="false">IF(ISERROR(VLOOKUP($A53,'Import OffPeak'!$A$3:BH$99,55,FALSE())-VLOOKUP($A53,'Import OffPeak change'!$A$106:BH$202,55,FALSE())),0,(VLOOKUP($A53,'Import OffPeak'!$A$3:BH$99,55,FALSE())-VLOOKUP($A53,'Import OffPeak change'!$A$106:BH$202,55,FALSE())))</f>
        <v>0</v>
      </c>
      <c r="BD53" s="193" t="n">
        <f aca="false">IF(ISERROR(VLOOKUP($A53,'Import OffPeak'!$A$3:BI$99,56,FALSE())-VLOOKUP($A53,'Import OffPeak change'!$A$106:BI$202,56,FALSE())),0,(VLOOKUP($A53,'Import OffPeak'!$A$3:BI$99,56,FALSE())-VLOOKUP($A53,'Import OffPeak change'!$A$106:BI$202,56,FALSE())))</f>
        <v>0</v>
      </c>
      <c r="BE53" s="193" t="n">
        <f aca="false">IF(ISERROR(VLOOKUP($A53,'Import OffPeak'!$A$3:BJ$99,57,FALSE())-VLOOKUP($A53,'Import OffPeak change'!$A$106:BJ$202,57,FALSE())),0,(VLOOKUP($A53,'Import OffPeak'!$A$3:BJ$99,57,FALSE())-VLOOKUP($A53,'Import OffPeak change'!$A$106:BJ$202,57,FALSE())))</f>
        <v>0</v>
      </c>
      <c r="BF53" s="193" t="n">
        <f aca="false">IF(ISERROR(VLOOKUP($A53,'Import OffPeak'!$A$3:BK$99,58,FALSE())-VLOOKUP($A53,'Import OffPeak change'!$A$106:BK$202,58,FALSE())),0,(VLOOKUP($A53,'Import OffPeak'!$A$3:BK$99,58,FALSE())-VLOOKUP($A53,'Import OffPeak change'!$A$106:BK$202,58,FALSE())))</f>
        <v>0</v>
      </c>
      <c r="BG53" s="193" t="n">
        <f aca="false">IF(ISERROR(VLOOKUP($A53,'Import OffPeak'!$A$3:BL$99,59,FALSE())-VLOOKUP($A53,'Import OffPeak change'!$A$106:BL$202,59,FALSE())),0,(VLOOKUP($A53,'Import OffPeak'!$A$3:BL$99,59,FALSE())-VLOOKUP($A53,'Import OffPeak change'!$A$106:BL$202,59,FALSE())))</f>
        <v>0</v>
      </c>
      <c r="BH53" s="193" t="n">
        <f aca="false">IF(ISERROR(VLOOKUP($A53,'Import OffPeak'!$A$3:BM$99,60,FALSE())-VLOOKUP($A53,'Import OffPeak change'!$A$106:BM$202,60,FALSE())),0,(VLOOKUP($A53,'Import OffPeak'!$A$3:BM$99,60,FALSE())-VLOOKUP($A53,'Import OffPeak change'!$A$106:BM$202,60,FALSE())))</f>
        <v>0</v>
      </c>
      <c r="BI53" s="193" t="n">
        <f aca="false">IF(ISERROR(VLOOKUP($A53,'Import OffPeak'!$A$3:BN$99,61,FALSE())-VLOOKUP($A53,'Import OffPeak change'!$A$106:BN$202,61,FALSE())),0,(VLOOKUP($A53,'Import OffPeak'!$A$3:BN$99,61,FALSE())-VLOOKUP($A53,'Import OffPeak change'!$A$106:BN$202,61,FALSE())))</f>
        <v>0</v>
      </c>
      <c r="BJ53" s="193" t="n">
        <f aca="false">IF(ISERROR(VLOOKUP($A53,'Import OffPeak'!$A$3:BO$99,62,FALSE())-VLOOKUP($A53,'Import OffPeak change'!$A$106:BO$202,62,FALSE())),0,(VLOOKUP($A53,'Import OffPeak'!$A$3:BO$99,62,FALSE())-VLOOKUP($A53,'Import OffPeak change'!$A$106:BO$202,62,FALSE())))</f>
        <v>0</v>
      </c>
      <c r="BK53" s="193" t="n">
        <f aca="false">IF(ISERROR(VLOOKUP($A53,'Import OffPeak'!$A$3:BP$99,63,FALSE())-VLOOKUP($A53,'Import OffPeak change'!$A$106:BP$202,63,FALSE())),0,(VLOOKUP($A53,'Import OffPeak'!$A$3:BP$99,63,FALSE())-VLOOKUP($A53,'Import OffPeak change'!$A$106:BP$202,63,FALSE())))</f>
        <v>0</v>
      </c>
      <c r="BL53" s="193" t="n">
        <f aca="false">IF(ISERROR(VLOOKUP($A53,'Import OffPeak'!$A$3:BQ$99,64,FALSE())-VLOOKUP($A53,'Import OffPeak change'!$A$106:BQ$202,64,FALSE())),0,(VLOOKUP($A53,'Import OffPeak'!$A$3:BQ$99,64,FALSE())-VLOOKUP($A53,'Import OffPeak change'!$A$106:BQ$202,64,FALSE())))</f>
        <v>0</v>
      </c>
      <c r="BM53" s="193" t="n">
        <f aca="false">IF(ISERROR(VLOOKUP($A53,'Import OffPeak'!$A$3:BR$99,65,FALSE())-VLOOKUP($A53,'Import OffPeak change'!$A$106:BR$202,65,FALSE())),0,(VLOOKUP($A53,'Import OffPeak'!$A$3:BR$99,65,FALSE())-VLOOKUP($A53,'Import OffPeak change'!$A$106:BR$202,65,FALSE())))</f>
        <v>0</v>
      </c>
      <c r="BN53" s="193" t="n">
        <f aca="false">IF(ISERROR(VLOOKUP($A53,'Import OffPeak'!$A$3:BS$99,66,FALSE())-VLOOKUP($A53,'Import OffPeak change'!$A$106:BS$202,66,FALSE())),0,(VLOOKUP($A53,'Import OffPeak'!$A$3:BS$99,66,FALSE())-VLOOKUP($A53,'Import OffPeak change'!$A$106:BS$202,66,FALSE())))</f>
        <v>0</v>
      </c>
      <c r="BO53" s="193" t="n">
        <f aca="false">IF(ISERROR(VLOOKUP($A53,'Import OffPeak'!$A$3:BT$99,67,FALSE())-VLOOKUP($A53,'Import OffPeak change'!$A$106:BT$202,67,FALSE())),0,(VLOOKUP($A53,'Import OffPeak'!$A$3:BT$99,67,FALSE())-VLOOKUP($A53,'Import OffPeak change'!$A$106:BT$202,67,FALSE())))</f>
        <v>0</v>
      </c>
      <c r="BP53" s="193" t="n">
        <f aca="false">IF(ISERROR(VLOOKUP($A53,'Import OffPeak'!$A$3:BU$99,68,FALSE())-VLOOKUP($A53,'Import OffPeak change'!$A$106:BU$202,68,FALSE())),0,(VLOOKUP($A53,'Import OffPeak'!$A$3:BU$99,68,FALSE())-VLOOKUP($A53,'Import OffPeak change'!$A$106:BU$202,68,FALSE())))</f>
        <v>0</v>
      </c>
      <c r="BQ53" s="193" t="n">
        <f aca="false">IF(ISERROR(VLOOKUP($A53,'Import OffPeak'!$A$3:BV$99,69,FALSE())-VLOOKUP($A53,'Import OffPeak change'!$A$106:BV$202,69,FALSE())),0,(VLOOKUP($A53,'Import OffPeak'!$A$3:BV$99,69,FALSE())-VLOOKUP($A53,'Import OffPeak change'!$A$106:BV$202,69,FALSE())))</f>
        <v>0</v>
      </c>
      <c r="BR53" s="193" t="n">
        <f aca="false">IF(ISERROR(VLOOKUP($A53,'Import OffPeak'!$A$3:BW$99,70,FALSE())-VLOOKUP($A53,'Import OffPeak change'!$A$106:BW$202,70,FALSE())),0,(VLOOKUP($A53,'Import OffPeak'!$A$3:BW$99,70,FALSE())-VLOOKUP($A53,'Import OffPeak change'!$A$106:BW$202,70,FALSE())))</f>
        <v>0</v>
      </c>
      <c r="BS53" s="193" t="n">
        <f aca="false">IF(ISERROR(VLOOKUP($A53,'Import OffPeak'!$A$3:BX$99,71,FALSE())-VLOOKUP($A53,'Import OffPeak change'!$A$106:BX$202,71,FALSE())),0,(VLOOKUP($A53,'Import OffPeak'!$A$3:BX$99,71,FALSE())-VLOOKUP($A53,'Import OffPeak change'!$A$106:BX$202,71,FALSE())))</f>
        <v>0</v>
      </c>
      <c r="BT53" s="193" t="n">
        <f aca="false">IF(ISERROR(VLOOKUP($A53,'Import OffPeak'!$A$3:BY$99,72,FALSE())-VLOOKUP($A53,'Import OffPeak change'!$A$106:BY$202,72,FALSE())),0,(VLOOKUP($A53,'Import OffPeak'!$A$3:BY$99,72,FALSE())-VLOOKUP($A53,'Import OffPeak change'!$A$106:BY$202,72,FALSE())))</f>
        <v>0</v>
      </c>
      <c r="BU53" s="193" t="n">
        <f aca="false">IF(ISERROR(VLOOKUP($A53,'Import OffPeak'!$A$3:BZ$99,73,FALSE())-VLOOKUP($A53,'Import OffPeak change'!$A$106:BZ$202,73,FALSE())),0,(VLOOKUP($A53,'Import OffPeak'!$A$3:BZ$99,73,FALSE())-VLOOKUP($A53,'Import OffPeak change'!$A$106:BZ$202,73,FALSE())))</f>
        <v>0</v>
      </c>
      <c r="BV53" s="193" t="n">
        <f aca="false">IF(ISERROR(VLOOKUP($A53,'Import OffPeak'!$A$3:CA$99,74,FALSE())-VLOOKUP($A53,'Import OffPeak change'!$A$106:CA$202,74,FALSE())),0,(VLOOKUP($A53,'Import OffPeak'!$A$3:CA$99,74,FALSE())-VLOOKUP($A53,'Import OffPeak change'!$A$106:CA$202,74,FALSE())))</f>
        <v>0</v>
      </c>
      <c r="BW53" s="193" t="n">
        <f aca="false">IF(ISERROR(VLOOKUP($A53,'Import OffPeak'!$A$3:CB$99,75,FALSE())-VLOOKUP($A53,'Import OffPeak change'!$A$106:CB$202,75,FALSE())),0,(VLOOKUP($A53,'Import OffPeak'!$A$3:CB$99,75,FALSE())-VLOOKUP($A53,'Import OffPeak change'!$A$106:CB$202,75,FALSE())))</f>
        <v>0</v>
      </c>
      <c r="BX53" s="193" t="n">
        <f aca="false">IF(ISERROR(VLOOKUP($A53,'Import OffPeak'!$A$3:CC$99,76,FALSE())-VLOOKUP($A53,'Import OffPeak change'!$A$106:CC$202,76,FALSE())),0,(VLOOKUP($A53,'Import OffPeak'!$A$3:CC$99,76,FALSE())-VLOOKUP($A53,'Import OffPeak change'!$A$106:CC$202,76,FALSE())))</f>
        <v>0</v>
      </c>
      <c r="BY53" s="193" t="n">
        <f aca="false">IF(ISERROR(VLOOKUP($A53,'Import OffPeak'!$A$3:CD$99,77,FALSE())-VLOOKUP($A53,'Import OffPeak change'!$A$106:CD$202,77,FALSE())),0,(VLOOKUP($A53,'Import OffPeak'!$A$3:CD$99,77,FALSE())-VLOOKUP($A53,'Import OffPeak change'!$A$106:CD$202,77,FALSE())))</f>
        <v>0</v>
      </c>
      <c r="BZ53" s="193" t="n">
        <f aca="false">IF(ISERROR(VLOOKUP($A53,'Import OffPeak'!$A$3:CE$99,78,FALSE())-VLOOKUP($A53,'Import OffPeak change'!$A$106:CE$202,78,FALSE())),0,(VLOOKUP($A53,'Import OffPeak'!$A$3:CE$99,78,FALSE())-VLOOKUP($A53,'Import OffPeak change'!$A$106:CE$202,78,FALSE())))</f>
        <v>0</v>
      </c>
      <c r="CA53" s="193" t="n">
        <f aca="false">IF(ISERROR(VLOOKUP($A53,'Import OffPeak'!$A$3:CF$99,79,FALSE())-VLOOKUP($A53,'Import OffPeak change'!$A$106:CF$202,79,FALSE())),0,(VLOOKUP($A53,'Import OffPeak'!$A$3:CF$99,79,FALSE())-VLOOKUP($A53,'Import OffPeak change'!$A$106:CF$202,79,FALSE())))</f>
        <v>0</v>
      </c>
      <c r="CB53" s="193" t="n">
        <f aca="false">IF(ISERROR(VLOOKUP($A53,'Import OffPeak'!$A$3:CG$99,80,FALSE())-VLOOKUP($A53,'Import OffPeak change'!$A$106:CG$202,80,FALSE())),0,(VLOOKUP($A53,'Import OffPeak'!$A$3:CG$99,80,FALSE())-VLOOKUP($A53,'Import OffPeak change'!$A$106:CG$202,80,FALSE())))</f>
        <v>0</v>
      </c>
      <c r="CC53" s="193" t="n">
        <f aca="false">IF(ISERROR(VLOOKUP($A53,'Import OffPeak'!$A$3:CH$99,81,FALSE())-VLOOKUP($A53,'Import OffPeak change'!$A$106:CH$202,81,FALSE())),0,(VLOOKUP($A53,'Import OffPeak'!$A$3:CH$99,81,FALSE())-VLOOKUP($A53,'Import OffPeak change'!$A$106:CH$202,81,FALSE())))</f>
        <v>0</v>
      </c>
      <c r="CD53" s="193" t="n">
        <f aca="false">IF(ISERROR(VLOOKUP($A53,'Import OffPeak'!$A$3:CI$99,82,FALSE())-VLOOKUP($A53,'Import OffPeak change'!$A$106:CI$202,82,FALSE())),0,(VLOOKUP($A53,'Import OffPeak'!$A$3:CI$99,82,FALSE())-VLOOKUP($A53,'Import OffPeak change'!$A$106:CI$202,82,FALSE())))</f>
        <v>0</v>
      </c>
      <c r="CE53" s="193" t="n">
        <f aca="false">IF(ISERROR(VLOOKUP($A53,'Import OffPeak'!$A$3:CJ$99,83,FALSE())-VLOOKUP($A53,'Import OffPeak change'!$A$106:CJ$202,83,FALSE())),0,(VLOOKUP($A53,'Import OffPeak'!$A$3:CJ$99,83,FALSE())-VLOOKUP($A53,'Import OffPeak change'!$A$106:CJ$202,83,FALSE())))</f>
        <v>0</v>
      </c>
      <c r="CF53" s="193" t="n">
        <f aca="false">IF(ISERROR(VLOOKUP($A53,'Import OffPeak'!$A$3:CK$99,84,FALSE())-VLOOKUP($A53,'Import OffPeak change'!$A$106:CK$202,84,FALSE())),0,(VLOOKUP($A53,'Import OffPeak'!$A$3:CK$99,84,FALSE())-VLOOKUP($A53,'Import OffPeak change'!$A$106:CK$202,84,FALSE())))</f>
        <v>0</v>
      </c>
      <c r="CG53" s="193" t="n">
        <f aca="false">IF(ISERROR(VLOOKUP($A53,'Import OffPeak'!$A$3:CL$99,85,FALSE())-VLOOKUP($A53,'Import OffPeak change'!$A$106:CL$202,85,FALSE())),0,(VLOOKUP($A53,'Import OffPeak'!$A$3:CL$99,85,FALSE())-VLOOKUP($A53,'Import OffPeak change'!$A$106:CL$202,85,FALSE())))</f>
        <v>0</v>
      </c>
      <c r="CH53" s="193" t="n">
        <f aca="false">IF(ISERROR(VLOOKUP($A53,'Import OffPeak'!$A$3:CM$99,86,FALSE())-VLOOKUP($A53,'Import OffPeak change'!$A$106:CM$202,86,FALSE())),0,(VLOOKUP($A53,'Import OffPeak'!$A$3:CM$99,86,FALSE())-VLOOKUP($A53,'Import OffPeak change'!$A$106:CM$202,86,FALSE())))</f>
        <v>0</v>
      </c>
      <c r="CI53" s="193" t="n">
        <f aca="false">IF(ISERROR(VLOOKUP($A53,'Import OffPeak'!$A$3:CN$99,87,FALSE())-VLOOKUP($A53,'Import OffPeak change'!$A$106:CN$202,87,FALSE())),0,(VLOOKUP($A53,'Import OffPeak'!$A$3:CN$99,87,FALSE())-VLOOKUP($A53,'Import OffPeak change'!$A$106:CN$202,87,FALSE())))</f>
        <v>0</v>
      </c>
      <c r="CJ53" s="193" t="n">
        <f aca="false">IF(ISERROR(VLOOKUP($A53,'Import OffPeak'!$A$3:CO$99,88,FALSE())-VLOOKUP($A53,'Import OffPeak change'!$A$106:CO$202,88,FALSE())),0,(VLOOKUP($A53,'Import OffPeak'!$A$3:CO$99,88,FALSE())-VLOOKUP($A53,'Import OffPeak change'!$A$106:CO$202,88,FALSE())))</f>
        <v>0</v>
      </c>
      <c r="CK53" s="193" t="n">
        <f aca="false">IF(ISERROR(VLOOKUP($A53,'Import OffPeak'!$A$3:CP$99,89,FALSE())-VLOOKUP($A53,'Import OffPeak change'!$A$106:CP$202,89,FALSE())),0,(VLOOKUP($A53,'Import OffPeak'!$A$3:CP$99,89,FALSE())-VLOOKUP($A53,'Import OffPeak change'!$A$106:CP$202,89,FALSE())))</f>
        <v>0</v>
      </c>
      <c r="CL53" s="193" t="n">
        <f aca="false">IF(ISERROR(VLOOKUP($A53,'Import OffPeak'!$A$3:CQ$99,90,FALSE())-VLOOKUP($A53,'Import OffPeak change'!$A$106:CQ$202,90,FALSE())),0,(VLOOKUP($A53,'Import OffPeak'!$A$3:CQ$99,90,FALSE())-VLOOKUP($A53,'Import OffPeak change'!$A$106:CQ$202,90,FALSE())))</f>
        <v>0</v>
      </c>
      <c r="CM53" s="193" t="n">
        <f aca="false">IF(ISERROR(VLOOKUP($A53,'Import OffPeak'!$A$3:CR$99,91,FALSE())-VLOOKUP($A53,'Import OffPeak change'!$A$106:CR$202,91,FALSE())),0,(VLOOKUP($A53,'Import OffPeak'!$A$3:CR$99,91,FALSE())-VLOOKUP($A53,'Import OffPeak change'!$A$106:CR$202,91,FALSE())))</f>
        <v>0</v>
      </c>
      <c r="CN53" s="193" t="n">
        <f aca="false">IF(ISERROR(VLOOKUP($A53,'Import OffPeak'!$A$3:CS$99,92,FALSE())-VLOOKUP($A53,'Import OffPeak change'!$A$106:CS$202,92,FALSE())),0,(VLOOKUP($A53,'Import OffPeak'!$A$3:CS$99,92,FALSE())-VLOOKUP($A53,'Import OffPeak change'!$A$106:CS$202,92,FALSE())))</f>
        <v>0</v>
      </c>
      <c r="CO53" s="193" t="n">
        <f aca="false">IF(ISERROR(VLOOKUP($A53,'Import OffPeak'!$A$3:CT$99,93,FALSE())-VLOOKUP($A53,'Import OffPeak change'!$A$106:CT$202,93,FALSE())),0,(VLOOKUP($A53,'Import OffPeak'!$A$3:CT$99,93,FALSE())-VLOOKUP($A53,'Import OffPeak change'!$A$106:CT$202,93,FALSE())))</f>
        <v>0</v>
      </c>
      <c r="CP53" s="193" t="n">
        <f aca="false">IF(ISERROR(VLOOKUP($A53,'Import OffPeak'!$A$3:CU$99,94,FALSE())-VLOOKUP($A53,'Import OffPeak change'!$A$106:CU$202,94,FALSE())),0,(VLOOKUP($A53,'Import OffPeak'!$A$3:CU$99,94,FALSE())-VLOOKUP($A53,'Import OffPeak change'!$A$106:CU$202,94,FALSE())))</f>
        <v>0</v>
      </c>
      <c r="CQ53" s="193" t="n">
        <f aca="false">IF(ISERROR(VLOOKUP($A53,'Import OffPeak'!$A$3:CV$99,95,FALSE())-VLOOKUP($A53,'Import OffPeak change'!$A$106:CV$202,95,FALSE())),0,(VLOOKUP($A53,'Import OffPeak'!$A$3:CV$99,95,FALSE())-VLOOKUP($A53,'Import OffPeak change'!$A$106:CV$202,95,FALSE())))</f>
        <v>0</v>
      </c>
      <c r="CR53" s="193" t="n">
        <f aca="false">IF(ISERROR(VLOOKUP($A53,'Import OffPeak'!$A$3:CW$99,96,FALSE())-VLOOKUP($A53,'Import OffPeak change'!$A$106:CW$202,96,FALSE())),0,(VLOOKUP($A53,'Import OffPeak'!$A$3:CW$99,96,FALSE())-VLOOKUP($A53,'Import OffPeak change'!$A$106:CW$202,96,FALSE())))</f>
        <v>0</v>
      </c>
      <c r="CS53" s="193" t="n">
        <f aca="false">IF(ISERROR(VLOOKUP($A53,'Import OffPeak'!$A$3:CX$99,97,FALSE())-VLOOKUP($A53,'Import OffPeak change'!$A$106:CX$202,97,FALSE())),0,(VLOOKUP($A53,'Import OffPeak'!$A$3:CX$99,97,FALSE())-VLOOKUP($A53,'Import OffPeak change'!$A$106:CX$202,97,FALSE())))</f>
        <v>0</v>
      </c>
      <c r="CT53" s="193" t="n">
        <f aca="false">IF(ISERROR(VLOOKUP($A53,'Import OffPeak'!$A$3:CY$99,98,FALSE())-VLOOKUP($A53,'Import OffPeak change'!$A$106:CY$202,98,FALSE())),0,(VLOOKUP($A53,'Import OffPeak'!$A$3:CY$99,98,FALSE())-VLOOKUP($A53,'Import OffPeak change'!$A$106:CY$202,98,FALSE())))</f>
        <v>0</v>
      </c>
      <c r="CU53" s="193" t="n">
        <f aca="false">IF(ISERROR(VLOOKUP($A53,'Import OffPeak'!$A$3:CZ$99,99,FALSE())-VLOOKUP($A53,'Import OffPeak change'!$A$106:CZ$202,99,FALSE())),0,(VLOOKUP($A53,'Import OffPeak'!$A$3:CZ$99,99,FALSE())-VLOOKUP($A53,'Import OffPeak change'!$A$106:CZ$202,99,FALSE())))</f>
        <v>0</v>
      </c>
      <c r="CV53" s="193" t="n">
        <f aca="false">IF(ISERROR(VLOOKUP($A53,'Import OffPeak'!$A$3:DA$99,100,FALSE())-VLOOKUP($A53,'Import OffPeak change'!$A$106:DA$202,100,FALSE())),0,(VLOOKUP($A53,'Import OffPeak'!$A$3:DA$99,100,FALSE())-VLOOKUP($A53,'Import OffPeak change'!$A$106:DA$202,100,FALSE())))</f>
        <v>0</v>
      </c>
      <c r="CW53" s="193" t="n">
        <f aca="false">IF(ISERROR(VLOOKUP($A53,'Import OffPeak'!$A$3:DB$99,101,FALSE())-VLOOKUP($A53,'Import OffPeak change'!$A$106:DB$202,101,FALSE())),0,(VLOOKUP($A53,'Import OffPeak'!$A$3:DB$99,101,FALSE())-VLOOKUP($A53,'Import OffPeak change'!$A$106:DB$202,101,FALSE())))</f>
        <v>0</v>
      </c>
      <c r="CX53" s="193" t="n">
        <f aca="false">IF(ISERROR(VLOOKUP($A53,'Import OffPeak'!$A$3:DC$99,102,FALSE())-VLOOKUP($A53,'Import OffPeak change'!$A$106:DC$202,102,FALSE())),0,(VLOOKUP($A53,'Import OffPeak'!$A$3:DC$99,102,FALSE())-VLOOKUP($A53,'Import OffPeak change'!$A$106:DC$202,102,FALSE())))</f>
        <v>0</v>
      </c>
      <c r="CY53" s="193" t="n">
        <f aca="false">IF(ISERROR(VLOOKUP($A53,'Import OffPeak'!$A$3:DD$99,103,FALSE())-VLOOKUP($A53,'Import OffPeak change'!$A$106:DD$202,103,FALSE())),0,(VLOOKUP($A53,'Import OffPeak'!$A$3:DD$99,103,FALSE())-VLOOKUP($A53,'Import OffPeak change'!$A$106:DD$202,103,FALSE())))</f>
        <v>0</v>
      </c>
      <c r="CZ53" s="193" t="n">
        <f aca="false">IF(ISERROR(VLOOKUP($A53,'Import OffPeak'!$A$3:DE$99,104,FALSE())-VLOOKUP($A53,'Import OffPeak change'!$A$106:DE$202,104,FALSE())),0,(VLOOKUP($A53,'Import OffPeak'!$A$3:DE$99,104,FALSE())-VLOOKUP($A53,'Import OffPeak change'!$A$106:DE$202,104,FALSE())))</f>
        <v>0</v>
      </c>
      <c r="DA53" s="193" t="n">
        <f aca="false">IF(ISERROR(VLOOKUP($A53,'Import OffPeak'!$A$3:DF$99,105,FALSE())-VLOOKUP($A53,'Import OffPeak change'!$A$106:DF$202,105,FALSE())),0,(VLOOKUP($A53,'Import OffPeak'!$A$3:DF$99,105,FALSE())-VLOOKUP($A53,'Import OffPeak change'!$A$106:DF$202,105,FALSE())))</f>
        <v>0</v>
      </c>
      <c r="DB53" s="193" t="n">
        <f aca="false">IF(ISERROR(VLOOKUP($A53,'Import OffPeak'!$A$3:DG$99,106,FALSE())-VLOOKUP($A53,'Import OffPeak change'!$A$106:DG$202,106,FALSE())),0,(VLOOKUP($A53,'Import OffPeak'!$A$3:DG$99,106,FALSE())-VLOOKUP($A53,'Import OffPeak change'!$A$106:DG$202,106,FALSE())))</f>
        <v>0</v>
      </c>
      <c r="DC53" s="193" t="n">
        <f aca="false">IF(ISERROR(VLOOKUP($A53,'Import OffPeak'!$A$3:DH$99,107,FALSE())-VLOOKUP($A53,'Import OffPeak change'!$A$106:DH$202,107,FALSE())),0,(VLOOKUP($A53,'Import OffPeak'!$A$3:DH$99,107,FALSE())-VLOOKUP($A53,'Import OffPeak change'!$A$106:DH$202,107,FALSE())))</f>
        <v>0</v>
      </c>
      <c r="DD53" s="193" t="n">
        <f aca="false">IF(ISERROR(VLOOKUP($A53,'Import OffPeak'!$A$3:DI$99,108,FALSE())-VLOOKUP($A53,'Import OffPeak change'!$A$106:DI$202,108,FALSE())),0,(VLOOKUP($A53,'Import OffPeak'!$A$3:DI$99,108,FALSE())-VLOOKUP($A53,'Import OffPeak change'!$A$106:DI$202,108,FALSE())))</f>
        <v>0</v>
      </c>
      <c r="DE53" s="193" t="n">
        <f aca="false">IF(ISERROR(VLOOKUP($A53,'Import OffPeak'!$A$3:DJ$99,109,FALSE())-VLOOKUP($A53,'Import OffPeak change'!$A$106:DJ$202,109,FALSE())),0,(VLOOKUP($A53,'Import OffPeak'!$A$3:DJ$99,109,FALSE())-VLOOKUP($A53,'Import OffPeak change'!$A$106:DJ$202,109,FALSE())))</f>
        <v>0</v>
      </c>
      <c r="DF53" s="193" t="n">
        <f aca="false">IF(ISERROR(VLOOKUP($A53,'Import OffPeak'!$A$3:DK$99,110,FALSE())-VLOOKUP($A53,'Import OffPeak change'!$A$106:DK$202,110,FALSE())),0,(VLOOKUP($A53,'Import OffPeak'!$A$3:DK$99,110,FALSE())-VLOOKUP($A53,'Import OffPeak change'!$A$106:DK$202,110,FALSE())))</f>
        <v>0</v>
      </c>
      <c r="DG53" s="193" t="n">
        <f aca="false">IF(ISERROR(VLOOKUP($A53,'Import OffPeak'!$A$3:DL$99,111,FALSE())-VLOOKUP($A53,'Import OffPeak change'!$A$106:DL$202,111,FALSE())),0,(VLOOKUP($A53,'Import OffPeak'!$A$3:DL$99,111,FALSE())-VLOOKUP($A53,'Import OffPeak change'!$A$106:DL$202,111,FALSE())))</f>
        <v>0</v>
      </c>
      <c r="DH53" s="193" t="n">
        <f aca="false">IF(ISERROR(VLOOKUP($A53,'Import OffPeak'!$A$3:DM$99,112,FALSE())-VLOOKUP($A53,'Import OffPeak change'!$A$106:DM$202,112,FALSE())),0,(VLOOKUP($A53,'Import OffPeak'!$A$3:DM$99,112,FALSE())-VLOOKUP($A53,'Import OffPeak change'!$A$106:DM$202,112,FALSE())))</f>
        <v>0</v>
      </c>
      <c r="DI53" s="193" t="n">
        <f aca="false">IF(ISERROR(VLOOKUP($A53,'Import OffPeak'!$A$3:DN$99,113,FALSE())-VLOOKUP($A53,'Import OffPeak change'!$A$106:DN$202,113,FALSE())),0,(VLOOKUP($A53,'Import OffPeak'!$A$3:DN$99,113,FALSE())-VLOOKUP($A53,'Import OffPeak change'!$A$106:DN$202,113,FALSE())))</f>
        <v>0</v>
      </c>
      <c r="DJ53" s="193" t="n">
        <f aca="false">IF(ISERROR(VLOOKUP($A53,'Import OffPeak'!$A$3:DO$99,114,FALSE())-VLOOKUP($A53,'Import OffPeak change'!$A$106:DO$202,114,FALSE())),0,(VLOOKUP($A53,'Import OffPeak'!$A$3:DO$99,114,FALSE())-VLOOKUP($A53,'Import OffPeak change'!$A$106:DO$202,114,FALSE())))</f>
        <v>0</v>
      </c>
      <c r="DK53" s="193" t="n">
        <f aca="false">IF(ISERROR(VLOOKUP($A53,'Import OffPeak'!$A$3:DP$99,115,FALSE())-VLOOKUP($A53,'Import OffPeak change'!$A$106:DP$202,115,FALSE())),0,(VLOOKUP($A53,'Import OffPeak'!$A$3:DP$99,115,FALSE())-VLOOKUP($A53,'Import OffPeak change'!$A$106:DP$202,115,FALSE())))</f>
        <v>0</v>
      </c>
      <c r="DL53" s="193" t="n">
        <f aca="false">IF(ISERROR(VLOOKUP($A53,'Import OffPeak'!$A$3:DQ$99,116,FALSE())-VLOOKUP($A53,'Import OffPeak change'!$A$106:DQ$202,116,FALSE())),0,(VLOOKUP($A53,'Import OffPeak'!$A$3:DQ$99,116,FALSE())-VLOOKUP($A53,'Import OffPeak change'!$A$106:DQ$202,116,FALSE())))</f>
        <v>0</v>
      </c>
      <c r="DM53" s="193" t="n">
        <f aca="false">IF(ISERROR(VLOOKUP($A53,'Import OffPeak'!$A$3:DR$99,117,FALSE())-VLOOKUP($A53,'Import OffPeak change'!$A$106:DR$202,117,FALSE())),0,(VLOOKUP($A53,'Import OffPeak'!$A$3:DR$99,117,FALSE())-VLOOKUP($A53,'Import OffPeak change'!$A$106:DR$202,117,FALSE())))</f>
        <v>0</v>
      </c>
      <c r="DN53" s="193" t="n">
        <f aca="false">IF(ISERROR(VLOOKUP($A53,'Import OffPeak'!$A$3:DS$99,118,FALSE())-VLOOKUP($A53,'Import OffPeak change'!$A$106:DS$202,118,FALSE())),0,(VLOOKUP($A53,'Import OffPeak'!$A$3:DS$99,118,FALSE())-VLOOKUP($A53,'Import OffPeak change'!$A$106:DS$202,118,FALSE())))</f>
        <v>0</v>
      </c>
      <c r="DO53" s="193" t="n">
        <f aca="false">IF(ISERROR(VLOOKUP($A53,'Import OffPeak'!$A$3:DT$99,119,FALSE())-VLOOKUP($A53,'Import OffPeak change'!$A$106:DT$202,119,FALSE())),0,(VLOOKUP($A53,'Import OffPeak'!$A$3:DT$99,119,FALSE())-VLOOKUP($A53,'Import OffPeak change'!$A$106:DT$202,119,FALSE())))</f>
        <v>0</v>
      </c>
      <c r="DP53" s="193" t="n">
        <f aca="false">IF(ISERROR(VLOOKUP($A53,'Import OffPeak'!$A$3:DU$99,120,FALSE())-VLOOKUP($A53,'Import OffPeak change'!$A$106:DU$202,120,FALSE())),0,(VLOOKUP($A53,'Import OffPeak'!$A$3:DU$99,120,FALSE())-VLOOKUP($A53,'Import OffPeak change'!$A$106:DU$202,120,FALSE())))</f>
        <v>0</v>
      </c>
      <c r="DQ53" s="193" t="n">
        <f aca="false">IF(ISERROR(VLOOKUP($A53,'Import OffPeak'!$A$3:DV$99,121,FALSE())-VLOOKUP($A53,'Import OffPeak change'!$A$106:DV$202,121,FALSE())),0,(VLOOKUP($A53,'Import OffPeak'!$A$3:DV$99,121,FALSE())-VLOOKUP($A53,'Import OffPeak change'!$A$106:DV$202,121,FALSE())))</f>
        <v>0</v>
      </c>
      <c r="DR53" s="193" t="n">
        <f aca="false">IF(ISERROR(VLOOKUP($A53,'Import OffPeak'!$A$3:DW$99,122,FALSE())-VLOOKUP($A53,'Import OffPeak change'!$A$106:DW$202,122,FALSE())),0,(VLOOKUP($A53,'Import OffPeak'!$A$3:DW$99,122,FALSE())-VLOOKUP($A53,'Import OffPeak change'!$A$106:DW$202,122,FALSE())))</f>
        <v>0</v>
      </c>
      <c r="DS53" s="193" t="n">
        <f aca="false">IF(ISERROR(VLOOKUP($A53,'Import OffPeak'!$A$3:DX$99,123,FALSE())-VLOOKUP($A53,'Import OffPeak change'!$A$106:DX$202,123,FALSE())),0,(VLOOKUP($A53,'Import OffPeak'!$A$3:DX$99,123,FALSE())-VLOOKUP($A53,'Import OffPeak change'!$A$106:DX$202,123,FALSE())))</f>
        <v>0</v>
      </c>
      <c r="DT53" s="193" t="n">
        <f aca="false">IF(ISERROR(VLOOKUP($A53,'Import OffPeak'!$A$3:DY$99,124,FALSE())-VLOOKUP($A53,'Import OffPeak change'!$A$106:DY$202,124,FALSE())),0,(VLOOKUP($A53,'Import OffPeak'!$A$3:DY$99,124,FALSE())-VLOOKUP($A53,'Import OffPeak change'!$A$106:DY$202,124,FALSE())))</f>
        <v>0</v>
      </c>
      <c r="DU53" s="193" t="n">
        <f aca="false">IF(ISERROR(VLOOKUP($A53,'Import OffPeak'!$A$3:DZ$99,125,FALSE())-VLOOKUP($A53,'Import OffPeak change'!$A$106:DZ$202,125,FALSE())),0,(VLOOKUP($A53,'Import OffPeak'!$A$3:DZ$99,125,FALSE())-VLOOKUP($A53,'Import OffPeak change'!$A$106:DZ$202,125,FALSE())))</f>
        <v>0</v>
      </c>
      <c r="DV53" s="193" t="n">
        <f aca="false">IF(ISERROR(VLOOKUP($A53,'Import OffPeak'!$A$3:EA$99,126,FALSE())-VLOOKUP($A53,'Import OffPeak change'!$A$106:EA$202,126,FALSE())),0,(VLOOKUP($A53,'Import OffPeak'!$A$3:EA$99,126,FALSE())-VLOOKUP($A53,'Import OffPeak change'!$A$106:EA$202,126,FALSE())))</f>
        <v>0</v>
      </c>
      <c r="DW53" s="193" t="n">
        <f aca="false">IF(ISERROR(VLOOKUP($A53,'Import OffPeak'!$A$3:EB$99,127,FALSE())-VLOOKUP($A53,'Import OffPeak change'!$A$106:EB$202,127,FALSE())),0,(VLOOKUP($A53,'Import OffPeak'!$A$3:EB$99,127,FALSE())-VLOOKUP($A53,'Import OffPeak change'!$A$106:EB$202,127,FALSE())))</f>
        <v>0</v>
      </c>
      <c r="DX53" s="193" t="n">
        <f aca="false">IF(ISERROR(VLOOKUP($A53,'Import OffPeak'!$A$3:EC$99,128,FALSE())-VLOOKUP($A53,'Import OffPeak change'!$A$106:EC$202,128,FALSE())),0,(VLOOKUP($A53,'Import OffPeak'!$A$3:EC$99,128,FALSE())-VLOOKUP($A53,'Import OffPeak change'!$A$106:EC$202,128,FALSE())))</f>
        <v>0</v>
      </c>
      <c r="DY53" s="193" t="n">
        <f aca="false">IF(ISERROR(VLOOKUP($A53,'Import OffPeak'!$A$3:ED$99,129,FALSE())-VLOOKUP($A53,'Import OffPeak change'!$A$106:ED$202,129,FALSE())),0,(VLOOKUP($A53,'Import OffPeak'!$A$3:ED$99,129,FALSE())-VLOOKUP($A53,'Import OffPeak change'!$A$106:ED$202,129,FALSE())))</f>
        <v>0</v>
      </c>
      <c r="DZ53" s="193" t="n">
        <f aca="false">IF(ISERROR(VLOOKUP($A53,'Import OffPeak'!$A$3:EE$99,130,FALSE())-VLOOKUP($A53,'Import OffPeak change'!$A$106:EE$202,130,FALSE())),0,(VLOOKUP($A53,'Import OffPeak'!$A$3:EE$99,130,FALSE())-VLOOKUP($A53,'Import OffPeak change'!$A$106:EE$202,130,FALSE())))</f>
        <v>0</v>
      </c>
      <c r="EA53" s="193" t="n">
        <f aca="false">IF(ISERROR(VLOOKUP($A53,'Import OffPeak'!$A$3:EF$99,131,FALSE())-VLOOKUP($A53,'Import OffPeak change'!$A$106:EF$202,131,FALSE())),0,(VLOOKUP($A53,'Import OffPeak'!$A$3:EF$99,131,FALSE())-VLOOKUP($A53,'Import OffPeak change'!$A$106:EF$202,131,FALSE())))</f>
        <v>0</v>
      </c>
      <c r="EB53" s="193" t="n">
        <f aca="false">IF(ISERROR(VLOOKUP($A53,'Import OffPeak'!$A$3:EG$99,132,FALSE())-VLOOKUP($A53,'Import OffPeak change'!$A$106:EG$202,132,FALSE())),0,(VLOOKUP($A53,'Import OffPeak'!$A$3:EG$99,132,FALSE())-VLOOKUP($A53,'Import OffPeak change'!$A$106:EG$202,132,FALSE())))</f>
        <v>0</v>
      </c>
      <c r="EC53" s="193" t="n">
        <f aca="false">IF(ISERROR(VLOOKUP($A53,'Import OffPeak'!$A$3:EH$99,133,FALSE())-VLOOKUP($A53,'Import OffPeak change'!$A$106:EH$202,133,FALSE())),0,(VLOOKUP($A53,'Import OffPeak'!$A$3:EH$99,133,FALSE())-VLOOKUP($A53,'Import OffPeak change'!$A$106:EH$202,133,FALSE())))</f>
        <v>0</v>
      </c>
      <c r="ED53" s="193" t="n">
        <f aca="false">IF(ISERROR(VLOOKUP($A53,'Import OffPeak'!$A$3:EI$99,134,FALSE())-VLOOKUP($A53,'Import OffPeak change'!$A$106:EI$202,134,FALSE())),0,(VLOOKUP($A53,'Import OffPeak'!$A$3:EI$99,134,FALSE())-VLOOKUP($A53,'Import OffPeak change'!$A$106:EI$202,134,FALSE())))</f>
        <v>0</v>
      </c>
      <c r="EE53" s="193" t="n">
        <f aca="false">IF(ISERROR(VLOOKUP($A53,'Import OffPeak'!$A$3:EJ$99,135,FALSE())-VLOOKUP($A53,'Import OffPeak change'!$A$106:EJ$202,135,FALSE())),0,(VLOOKUP($A53,'Import OffPeak'!$A$3:EJ$99,135,FALSE())-VLOOKUP($A53,'Import OffPeak change'!$A$106:EJ$202,135,FALSE())))</f>
        <v>0</v>
      </c>
      <c r="EF53" s="193" t="n">
        <f aca="false">IF(ISERROR(VLOOKUP($A53,'Import OffPeak'!$A$3:EK$99,136,FALSE())-VLOOKUP($A53,'Import OffPeak change'!$A$106:EK$202,136,FALSE())),0,(VLOOKUP($A53,'Import OffPeak'!$A$3:EK$99,136,FALSE())-VLOOKUP($A53,'Import OffPeak change'!$A$106:EK$202,136,FALSE())))</f>
        <v>0</v>
      </c>
      <c r="EG53" s="193" t="n">
        <f aca="false">IF(ISERROR(VLOOKUP($A53,'Import OffPeak'!$A$3:EL$99,137,FALSE())-VLOOKUP($A53,'Import OffPeak change'!$A$106:EL$202,137,FALSE())),0,(VLOOKUP($A53,'Import OffPeak'!$A$3:EL$99,137,FALSE())-VLOOKUP($A53,'Import OffPeak change'!$A$106:EL$202,137,FALSE())))</f>
        <v>0</v>
      </c>
      <c r="EH53" s="193" t="n">
        <f aca="false">IF(ISERROR(VLOOKUP($A53,'Import OffPeak'!$A$3:EM$99,138,FALSE())-VLOOKUP($A53,'Import OffPeak change'!$A$106:EM$202,138,FALSE())),0,(VLOOKUP($A53,'Import OffPeak'!$A$3:EM$99,138,FALSE())-VLOOKUP($A53,'Import OffPeak change'!$A$106:EM$202,138,FALSE())))</f>
        <v>0</v>
      </c>
      <c r="EI53" s="193" t="n">
        <f aca="false">IF(ISERROR(VLOOKUP($A53,'Import OffPeak'!$A$3:EN$99,139,FALSE())-VLOOKUP($A53,'Import OffPeak change'!$A$106:EN$202,139,FALSE())),0,(VLOOKUP($A53,'Import OffPeak'!$A$3:EN$99,139,FALSE())-VLOOKUP($A53,'Import OffPeak change'!$A$106:EN$202,139,FALSE())))</f>
        <v>0</v>
      </c>
      <c r="EJ53" s="193" t="n">
        <f aca="false">IF(ISERROR(VLOOKUP($A53,'Import OffPeak'!$A$3:EO$99,140,FALSE())-VLOOKUP($A53,'Import OffPeak change'!$A$106:EO$202,140,FALSE())),0,(VLOOKUP($A53,'Import OffPeak'!$A$3:EO$99,140,FALSE())-VLOOKUP($A53,'Import OffPeak change'!$A$106:EO$202,140,FALSE())))</f>
        <v>0</v>
      </c>
      <c r="EK53" s="193" t="n">
        <f aca="false">IF(ISERROR(VLOOKUP($A53,'Import OffPeak'!$A$3:EP$99,141,FALSE())-VLOOKUP($A53,'Import OffPeak change'!$A$106:EP$202,141,FALSE())),0,(VLOOKUP($A53,'Import OffPeak'!$A$3:EP$99,141,FALSE())-VLOOKUP($A53,'Import OffPeak change'!$A$106:EP$202,141,FALSE())))</f>
        <v>0</v>
      </c>
      <c r="EL53" s="193" t="n">
        <f aca="false">IF(ISERROR(VLOOKUP($A53,'Import OffPeak'!$A$3:EQ$99,142,FALSE())-VLOOKUP($A53,'Import OffPeak change'!$A$106:EQ$202,142,FALSE())),0,(VLOOKUP($A53,'Import OffPeak'!$A$3:EQ$99,142,FALSE())-VLOOKUP($A53,'Import OffPeak change'!$A$106:EQ$202,142,FALSE())))</f>
        <v>0</v>
      </c>
      <c r="EM53" s="193" t="n">
        <f aca="false">IF(ISERROR(VLOOKUP($A53,'Import OffPeak'!$A$3:ER$99,143,FALSE())-VLOOKUP($A53,'Import OffPeak change'!$A$106:ER$202,143,FALSE())),0,(VLOOKUP($A53,'Import OffPeak'!$A$3:ER$99,143,FALSE())-VLOOKUP($A53,'Import OffPeak change'!$A$106:ER$202,143,FALSE())))</f>
        <v>0</v>
      </c>
      <c r="EN53" s="193" t="n">
        <f aca="false">IF(ISERROR(VLOOKUP($A53,'Import OffPeak'!$A$3:ES$99,144,FALSE())-VLOOKUP($A53,'Import OffPeak change'!$A$106:ES$202,144,FALSE())),0,(VLOOKUP($A53,'Import OffPeak'!$A$3:ES$99,144,FALSE())-VLOOKUP($A53,'Import OffPeak change'!$A$106:ES$202,144,FALSE())))</f>
        <v>0</v>
      </c>
      <c r="EO53" s="193" t="n">
        <f aca="false">IF(ISERROR(VLOOKUP($A53,'Import OffPeak'!$A$3:ET$99,145,FALSE())-VLOOKUP($A53,'Import OffPeak change'!$A$106:ET$202,145,FALSE())),0,(VLOOKUP($A53,'Import OffPeak'!$A$3:ET$99,145,FALSE())-VLOOKUP($A53,'Import OffPeak change'!$A$106:ET$202,145,FALSE())))</f>
        <v>0</v>
      </c>
      <c r="EP53" s="193" t="n">
        <f aca="false">IF(ISERROR(VLOOKUP($A53,'Import OffPeak'!$A$3:EU$99,146,FALSE())-VLOOKUP($A53,'Import OffPeak change'!$A$106:EU$202,146,FALSE())),0,(VLOOKUP($A53,'Import OffPeak'!$A$3:EU$99,146,FALSE())-VLOOKUP($A53,'Import OffPeak change'!$A$106:EU$202,146,FALSE())))</f>
        <v>0</v>
      </c>
      <c r="EQ53" s="193" t="n">
        <f aca="false">IF(ISERROR(VLOOKUP($A53,'Import OffPeak'!$A$3:EV$99,147,FALSE())-VLOOKUP($A53,'Import OffPeak change'!$A$106:EV$202,147,FALSE())),0,(VLOOKUP($A53,'Import OffPeak'!$A$3:EV$99,147,FALSE())-VLOOKUP($A53,'Import OffPeak change'!$A$106:EV$202,147,FALSE())))</f>
        <v>0</v>
      </c>
      <c r="ER53" s="193" t="n">
        <f aca="false">IF(ISERROR(VLOOKUP($A53,'Import OffPeak'!$A$3:EW$99,148,FALSE())-VLOOKUP($A53,'Import OffPeak change'!$A$106:EW$202,148,FALSE())),0,(VLOOKUP($A53,'Import OffPeak'!$A$3:EW$99,148,FALSE())-VLOOKUP($A53,'Import OffPeak change'!$A$106:EW$202,148,FALSE())))</f>
        <v>0</v>
      </c>
      <c r="ES53" s="193" t="n">
        <f aca="false">IF(ISERROR(VLOOKUP($A53,'Import OffPeak'!$A$3:EX$99,149,FALSE())-VLOOKUP($A53,'Import OffPeak change'!$A$106:EX$202,149,FALSE())),0,(VLOOKUP($A53,'Import OffPeak'!$A$3:EX$99,149,FALSE())-VLOOKUP($A53,'Import OffPeak change'!$A$106:EX$202,149,FALSE())))</f>
        <v>0</v>
      </c>
      <c r="ET53" s="193" t="n">
        <f aca="false">IF(ISERROR(VLOOKUP($A53,'Import OffPeak'!$A$3:EY$99,150,FALSE())-VLOOKUP($A53,'Import OffPeak change'!$A$106:EY$202,150,FALSE())),0,(VLOOKUP($A53,'Import OffPeak'!$A$3:EY$99,150,FALSE())-VLOOKUP($A53,'Import OffPeak change'!$A$106:EY$202,150,FALSE())))</f>
        <v>0</v>
      </c>
      <c r="EU53" s="193" t="n">
        <f aca="false">IF(ISERROR(VLOOKUP($A53,'Import OffPeak'!$A$3:EZ$99,151,FALSE())-VLOOKUP($A53,'Import OffPeak change'!$A$106:EZ$202,151,FALSE())),0,(VLOOKUP($A53,'Import OffPeak'!$A$3:EZ$99,151,FALSE())-VLOOKUP($A53,'Import OffPeak change'!$A$106:EZ$202,151,FALSE())))</f>
        <v>0</v>
      </c>
      <c r="EV53" s="193" t="n">
        <f aca="false">IF(ISERROR(VLOOKUP($A53,'Import OffPeak'!$A$3:FA$99,152,FALSE())-VLOOKUP($A53,'Import OffPeak change'!$A$106:FA$202,152,FALSE())),0,(VLOOKUP($A53,'Import OffPeak'!$A$3:FA$99,152,FALSE())-VLOOKUP($A53,'Import OffPeak change'!$A$106:FA$202,152,FALSE())))</f>
        <v>0</v>
      </c>
      <c r="EW53" s="193" t="n">
        <f aca="false">IF(ISERROR(VLOOKUP($A53,'Import OffPeak'!$A$3:FB$99,153,FALSE())-VLOOKUP($A53,'Import OffPeak change'!$A$106:FB$202,153,FALSE())),0,(VLOOKUP($A53,'Import OffPeak'!$A$3:FB$99,153,FALSE())-VLOOKUP($A53,'Import OffPeak change'!$A$106:FB$202,153,FALSE())))</f>
        <v>0</v>
      </c>
      <c r="EX53" s="193" t="n">
        <f aca="false">IF(ISERROR(VLOOKUP($A53,'Import OffPeak'!$A$3:FC$99,154,FALSE())-VLOOKUP($A53,'Import OffPeak change'!$A$106:FC$202,154,FALSE())),0,(VLOOKUP($A53,'Import OffPeak'!$A$3:FC$99,154,FALSE())-VLOOKUP($A53,'Import OffPeak change'!$A$106:FC$202,154,FALSE())))</f>
        <v>0</v>
      </c>
      <c r="EY53" s="193" t="n">
        <f aca="false">IF(ISERROR(VLOOKUP($A53,'Import OffPeak'!$A$3:FD$99,155,FALSE())-VLOOKUP($A53,'Import OffPeak change'!$A$106:FD$202,155,FALSE())),0,(VLOOKUP($A53,'Import OffPeak'!$A$3:FD$99,155,FALSE())-VLOOKUP($A53,'Import OffPeak change'!$A$106:FD$202,155,FALSE())))</f>
        <v>0</v>
      </c>
      <c r="EZ53" s="193" t="n">
        <f aca="false">IF(ISERROR(VLOOKUP($A53,'Import OffPeak'!$A$3:FE$99,156,FALSE())-VLOOKUP($A53,'Import OffPeak change'!$A$106:FE$202,156,FALSE())),0,(VLOOKUP($A53,'Import OffPeak'!$A$3:FE$99,156,FALSE())-VLOOKUP($A53,'Import OffPeak change'!$A$106:FE$202,156,FALSE())))</f>
        <v>0</v>
      </c>
      <c r="FA53" s="193" t="n">
        <f aca="false">IF(ISERROR(VLOOKUP($A53,'Import OffPeak'!$A$3:FF$99,157,FALSE())-VLOOKUP($A53,'Import OffPeak change'!$A$106:FF$202,157,FALSE())),0,(VLOOKUP($A53,'Import OffPeak'!$A$3:FF$99,157,FALSE())-VLOOKUP($A53,'Import OffPeak change'!$A$106:FF$202,157,FALSE())))</f>
        <v>0</v>
      </c>
      <c r="FB53" s="193" t="n">
        <f aca="false">IF(ISERROR(VLOOKUP($A53,'Import OffPeak'!$A$3:FG$99,158,FALSE())-VLOOKUP($A53,'Import OffPeak change'!$A$106:FG$202,158,FALSE())),0,(VLOOKUP($A53,'Import OffPeak'!$A$3:FG$99,158,FALSE())-VLOOKUP($A53,'Import OffPeak change'!$A$106:FG$202,158,FALSE())))</f>
        <v>0</v>
      </c>
      <c r="FC53" s="193" t="n">
        <f aca="false">IF(ISERROR(VLOOKUP($A53,'Import OffPeak'!$A$3:FH$99,159,FALSE())-VLOOKUP($A53,'Import OffPeak change'!$A$106:FH$202,159,FALSE())),0,(VLOOKUP($A53,'Import OffPeak'!$A$3:FH$99,159,FALSE())-VLOOKUP($A53,'Import OffPeak change'!$A$106:FH$202,159,FALSE())))</f>
        <v>0</v>
      </c>
      <c r="FD53" s="193" t="n">
        <f aca="false">IF(ISERROR(VLOOKUP($A53,'Import OffPeak'!$A$3:FI$99,160,FALSE())-VLOOKUP($A53,'Import OffPeak change'!$A$106:FI$202,160,FALSE())),0,(VLOOKUP($A53,'Import OffPeak'!$A$3:FI$99,160,FALSE())-VLOOKUP($A53,'Import OffPeak change'!$A$106:FI$202,160,FALSE())))</f>
        <v>0</v>
      </c>
      <c r="FE53" s="193" t="n">
        <f aca="false">IF(ISERROR(VLOOKUP($A53,'Import OffPeak'!$A$3:FJ$99,161,FALSE())-VLOOKUP($A53,'Import OffPeak change'!$A$106:FJ$202,161,FALSE())),0,(VLOOKUP($A53,'Import OffPeak'!$A$3:FJ$99,161,FALSE())-VLOOKUP($A53,'Import OffPeak change'!$A$106:FJ$202,161,FALSE())))</f>
        <v>0</v>
      </c>
      <c r="FF53" s="193" t="n">
        <f aca="false">IF(ISERROR(VLOOKUP($A53,'Import OffPeak'!$A$3:FK$99,162,FALSE())-VLOOKUP($A53,'Import OffPeak change'!$A$106:FK$202,162,FALSE())),0,(VLOOKUP($A53,'Import OffPeak'!$A$3:FK$99,162,FALSE())-VLOOKUP($A53,'Import OffPeak change'!$A$106:FK$202,162,FALSE())))</f>
        <v>0</v>
      </c>
      <c r="FG53" s="193" t="n">
        <f aca="false">IF(ISERROR(VLOOKUP($A53,'Import OffPeak'!$A$3:FL$99,163,FALSE())-VLOOKUP($A53,'Import OffPeak change'!$A$106:FL$202,163,FALSE())),0,(VLOOKUP($A53,'Import OffPeak'!$A$3:FL$99,163,FALSE())-VLOOKUP($A53,'Import OffPeak change'!$A$106:FL$202,163,FALSE())))</f>
        <v>0</v>
      </c>
      <c r="FH53" s="193" t="n">
        <f aca="false">IF(ISERROR(VLOOKUP($A53,'Import OffPeak'!$A$3:FM$99,164,FALSE())-VLOOKUP($A53,'Import OffPeak change'!$A$106:FM$202,164,FALSE())),0,(VLOOKUP($A53,'Import OffPeak'!$A$3:FM$99,164,FALSE())-VLOOKUP($A53,'Import OffPeak change'!$A$106:FM$202,164,FALSE())))</f>
        <v>0</v>
      </c>
      <c r="FI53" s="193" t="n">
        <f aca="false">IF(ISERROR(VLOOKUP($A53,'Import OffPeak'!$A$3:FN$99,165,FALSE())-VLOOKUP($A53,'Import OffPeak change'!$A$106:FN$202,165,FALSE())),0,(VLOOKUP($A53,'Import OffPeak'!$A$3:FN$99,165,FALSE())-VLOOKUP($A53,'Import OffPeak change'!$A$106:FN$202,165,FALSE())))</f>
        <v>0</v>
      </c>
      <c r="FJ53" s="193" t="n">
        <f aca="false">IF(ISERROR(VLOOKUP($A53,'Import OffPeak'!$A$3:FO$99,166,FALSE())-VLOOKUP($A53,'Import OffPeak change'!$A$106:FO$202,166,FALSE())),0,(VLOOKUP($A53,'Import OffPeak'!$A$3:FO$99,166,FALSE())-VLOOKUP($A53,'Import OffPeak change'!$A$106:FO$202,166,FALSE())))</f>
        <v>0</v>
      </c>
      <c r="FK53" s="193" t="n">
        <f aca="false">IF(ISERROR(VLOOKUP($A53,'Import OffPeak'!$A$3:FP$99,167,FALSE())-VLOOKUP($A53,'Import OffPeak change'!$A$106:FP$202,167,FALSE())),0,(VLOOKUP($A53,'Import OffPeak'!$A$3:FP$99,167,FALSE())-VLOOKUP($A53,'Import OffPeak change'!$A$106:FP$202,167,FALSE())))</f>
        <v>0</v>
      </c>
      <c r="FL53" s="193" t="n">
        <f aca="false">IF(ISERROR(VLOOKUP($A53,'Import OffPeak'!$A$3:FQ$99,168,FALSE())-VLOOKUP($A53,'Import OffPeak change'!$A$106:FQ$202,168,FALSE())),0,(VLOOKUP($A53,'Import OffPeak'!$A$3:FQ$99,168,FALSE())-VLOOKUP($A53,'Import OffPeak change'!$A$106:FQ$202,168,FALSE())))</f>
        <v>0</v>
      </c>
      <c r="FM53" s="193" t="n">
        <f aca="false">IF(ISERROR(VLOOKUP($A53,'Import OffPeak'!$A$3:FR$99,169,FALSE())-VLOOKUP($A53,'Import OffPeak change'!$A$106:FR$202,169,FALSE())),0,(VLOOKUP($A53,'Import OffPeak'!$A$3:FR$99,169,FALSE())-VLOOKUP($A53,'Import OffPeak change'!$A$106:FR$202,169,FALSE())))</f>
        <v>0</v>
      </c>
      <c r="FN53" s="193" t="n">
        <f aca="false">IF(ISERROR(VLOOKUP($A53,'Import OffPeak'!$A$3:FS$99,170,FALSE())-VLOOKUP($A53,'Import OffPeak change'!$A$106:FS$202,170,FALSE())),0,(VLOOKUP($A53,'Import OffPeak'!$A$3:FS$99,170,FALSE())-VLOOKUP($A53,'Import OffPeak change'!$A$106:FS$202,170,FALSE())))</f>
        <v>0</v>
      </c>
      <c r="FO53" s="193" t="n">
        <f aca="false">IF(ISERROR(VLOOKUP($A53,'Import OffPeak'!$A$3:FT$99,171,FALSE())-VLOOKUP($A53,'Import OffPeak change'!$A$106:FT$202,171,FALSE())),0,(VLOOKUP($A53,'Import OffPeak'!$A$3:FT$99,171,FALSE())-VLOOKUP($A53,'Import OffPeak change'!$A$106:FT$202,171,FALSE())))</f>
        <v>0</v>
      </c>
      <c r="FP53" s="193" t="n">
        <f aca="false">IF(ISERROR(VLOOKUP($A53,'Import OffPeak'!$A$3:FU$99,172,FALSE())-VLOOKUP($A53,'Import OffPeak change'!$A$106:FU$202,172,FALSE())),0,(VLOOKUP($A53,'Import OffPeak'!$A$3:FU$99,172,FALSE())-VLOOKUP($A53,'Import OffPeak change'!$A$106:FU$202,172,FALSE())))</f>
        <v>0</v>
      </c>
      <c r="FQ53" s="193" t="n">
        <f aca="false">IF(ISERROR(VLOOKUP($A53,'Import OffPeak'!$A$3:FV$99,173,FALSE())-VLOOKUP($A53,'Import OffPeak change'!$A$106:FV$202,173,FALSE())),0,(VLOOKUP($A53,'Import OffPeak'!$A$3:FV$99,173,FALSE())-VLOOKUP($A53,'Import OffPeak change'!$A$106:FV$202,173,FALSE())))</f>
        <v>0</v>
      </c>
      <c r="FR53" s="193" t="n">
        <f aca="false">IF(ISERROR(VLOOKUP($A53,'Import OffPeak'!$A$3:FW$99,174,FALSE())-VLOOKUP($A53,'Import OffPeak change'!$A$106:FW$202,174,FALSE())),0,(VLOOKUP($A53,'Import OffPeak'!$A$3:FW$99,174,FALSE())-VLOOKUP($A53,'Import OffPeak change'!$A$106:FW$202,174,FALSE())))</f>
        <v>0</v>
      </c>
      <c r="FS53" s="193" t="n">
        <f aca="false">IF(ISERROR(VLOOKUP($A53,'Import OffPeak'!$A$3:FX$99,175,FALSE())-VLOOKUP($A53,'Import OffPeak change'!$A$106:FX$202,175,FALSE())),0,(VLOOKUP($A53,'Import OffPeak'!$A$3:FX$99,175,FALSE())-VLOOKUP($A53,'Import OffPeak change'!$A$106:FX$202,175,FALSE())))</f>
        <v>0</v>
      </c>
      <c r="FT53" s="193" t="n">
        <f aca="false">IF(ISERROR(VLOOKUP($A53,'Import OffPeak'!$A$3:FY$99,176,FALSE())-VLOOKUP($A53,'Import OffPeak change'!$A$106:FY$202,176,FALSE())),0,(VLOOKUP($A53,'Import OffPeak'!$A$3:FY$99,176,FALSE())-VLOOKUP($A53,'Import OffPeak change'!$A$106:FY$202,176,FALSE())))</f>
        <v>0</v>
      </c>
      <c r="FU53" s="193" t="n">
        <f aca="false">IF(ISERROR(VLOOKUP($A53,'Import OffPeak'!$A$3:FZ$99,177,FALSE())-VLOOKUP($A53,'Import OffPeak change'!$A$106:FZ$202,177,FALSE())),0,(VLOOKUP($A53,'Import OffPeak'!$A$3:FZ$99,177,FALSE())-VLOOKUP($A53,'Import OffPeak change'!$A$106:FZ$202,177,FALSE())))</f>
        <v>0</v>
      </c>
      <c r="FV53" s="193" t="n">
        <f aca="false">IF(ISERROR(VLOOKUP($A53,'Import OffPeak'!$A$3:GA$99,178,FALSE())-VLOOKUP($A53,'Import OffPeak change'!$A$106:GA$202,178,FALSE())),0,(VLOOKUP($A53,'Import OffPeak'!$A$3:GA$99,178,FALSE())-VLOOKUP($A53,'Import OffPeak change'!$A$106:GA$202,178,FALSE())))</f>
        <v>0</v>
      </c>
      <c r="FW53" s="193" t="n">
        <f aca="false">IF(ISERROR(VLOOKUP($A53,'Import OffPeak'!$A$3:GB$99,179,FALSE())-VLOOKUP($A53,'Import OffPeak change'!$A$106:GB$202,179,FALSE())),0,(VLOOKUP($A53,'Import OffPeak'!$A$3:GB$99,179,FALSE())-VLOOKUP($A53,'Import OffPeak change'!$A$106:GB$202,179,FALSE())))</f>
        <v>0</v>
      </c>
      <c r="FX53" s="193" t="n">
        <f aca="false">IF(ISERROR(VLOOKUP($A53,'Import OffPeak'!$A$3:GC$99,180,FALSE())-VLOOKUP($A53,'Import OffPeak change'!$A$106:GC$202,180,FALSE())),0,(VLOOKUP($A53,'Import OffPeak'!$A$3:GC$99,180,FALSE())-VLOOKUP($A53,'Import OffPeak change'!$A$106:GC$202,180,FALSE())))</f>
        <v>0</v>
      </c>
      <c r="FY53" s="193" t="n">
        <f aca="false">IF(ISERROR(VLOOKUP($A53,'Import OffPeak'!$A$3:GD$99,181,FALSE())-VLOOKUP($A53,'Import OffPeak change'!$A$106:GD$202,181,FALSE())),0,(VLOOKUP($A53,'Import OffPeak'!$A$3:GD$99,181,FALSE())-VLOOKUP($A53,'Import OffPeak change'!$A$106:GD$202,181,FALSE())))</f>
        <v>0</v>
      </c>
      <c r="FZ53" s="193" t="n">
        <f aca="false">IF(ISERROR(VLOOKUP($A53,'Import OffPeak'!$A$3:GE$99,182,FALSE())-VLOOKUP($A53,'Import OffPeak change'!$A$106:GE$202,182,FALSE())),0,(VLOOKUP($A53,'Import OffPeak'!$A$3:GE$99,182,FALSE())-VLOOKUP($A53,'Import OffPeak change'!$A$106:GE$202,182,FALSE())))</f>
        <v>0</v>
      </c>
      <c r="GA53" s="193" t="n">
        <f aca="false">IF(ISERROR(VLOOKUP($A53,'Import OffPeak'!$A$3:GF$99,183,FALSE())-VLOOKUP($A53,'Import OffPeak change'!$A$106:GF$202,183,FALSE())),0,(VLOOKUP($A53,'Import OffPeak'!$A$3:GF$99,183,FALSE())-VLOOKUP($A53,'Import OffPeak change'!$A$106:GF$202,183,FALSE())))</f>
        <v>0</v>
      </c>
      <c r="GB53" s="193" t="n">
        <f aca="false">IF(ISERROR(VLOOKUP($A53,'Import OffPeak'!$A$3:GG$99,184,FALSE())-VLOOKUP($A53,'Import OffPeak change'!$A$106:GG$202,184,FALSE())),0,(VLOOKUP($A53,'Import OffPeak'!$A$3:GG$99,184,FALSE())-VLOOKUP($A53,'Import OffPeak change'!$A$106:GG$202,184,FALSE())))</f>
        <v>0</v>
      </c>
      <c r="GC53" s="193" t="n">
        <f aca="false">IF(ISERROR(VLOOKUP($A53,'Import OffPeak'!$A$3:GH$99,185,FALSE())-VLOOKUP($A53,'Import OffPeak change'!$A$106:GH$202,185,FALSE())),0,(VLOOKUP($A53,'Import OffPeak'!$A$3:GH$99,185,FALSE())-VLOOKUP($A53,'Import OffPeak change'!$A$106:GH$202,185,FALSE())))</f>
        <v>0</v>
      </c>
      <c r="GD53" s="193" t="n">
        <f aca="false">IF(ISERROR(VLOOKUP($A53,'Import OffPeak'!$A$3:GI$99,186,FALSE())-VLOOKUP($A53,'Import OffPeak change'!$A$106:GI$202,186,FALSE())),0,(VLOOKUP($A53,'Import OffPeak'!$A$3:GI$99,186,FALSE())-VLOOKUP($A53,'Import OffPeak change'!$A$106:GI$202,186,FALSE())))</f>
        <v>0</v>
      </c>
      <c r="GE53" s="193" t="n">
        <f aca="false">IF(ISERROR(VLOOKUP($A53,'Import OffPeak'!$A$3:GJ$99,187,FALSE())-VLOOKUP($A53,'Import OffPeak change'!$A$106:GJ$202,187,FALSE())),0,(VLOOKUP($A53,'Import OffPeak'!$A$3:GJ$99,187,FALSE())-VLOOKUP($A53,'Import OffPeak change'!$A$106:GJ$202,187,FALSE())))</f>
        <v>0</v>
      </c>
      <c r="GF53" s="193" t="n">
        <f aca="false">IF(ISERROR(VLOOKUP($A53,'Import OffPeak'!$A$3:GK$99,188,FALSE())-VLOOKUP($A53,'Import OffPeak change'!$A$106:GK$202,188,FALSE())),0,(VLOOKUP($A53,'Import OffPeak'!$A$3:GK$99,188,FALSE())-VLOOKUP($A53,'Import OffPeak change'!$A$106:GK$202,188,FALSE())))</f>
        <v>0</v>
      </c>
      <c r="GG53" s="193" t="n">
        <f aca="false">IF(ISERROR(VLOOKUP($A53,'Import OffPeak'!$A$3:GL$99,189,FALSE())-VLOOKUP($A53,'Import OffPeak change'!$A$106:GL$202,189,FALSE())),0,(VLOOKUP($A53,'Import OffPeak'!$A$3:GL$99,189,FALSE())-VLOOKUP($A53,'Import OffPeak change'!$A$106:GL$202,189,FALSE())))</f>
        <v>0</v>
      </c>
      <c r="GH53" s="193" t="n">
        <f aca="false">IF(ISERROR(VLOOKUP($A53,'Import OffPeak'!$A$3:GM$99,190,FALSE())-VLOOKUP($A53,'Import OffPeak change'!$A$106:GM$202,190,FALSE())),0,(VLOOKUP($A53,'Import OffPeak'!$A$3:GM$99,190,FALSE())-VLOOKUP($A53,'Import OffPeak change'!$A$106:GM$202,190,FALSE())))</f>
        <v>0</v>
      </c>
      <c r="GI53" s="193" t="n">
        <f aca="false">IF(ISERROR(VLOOKUP($A53,'Import OffPeak'!$A$3:GN$99,191,FALSE())-VLOOKUP($A53,'Import OffPeak change'!$A$106:GN$202,191,FALSE())),0,(VLOOKUP($A53,'Import OffPeak'!$A$3:GN$99,191,FALSE())-VLOOKUP($A53,'Import OffPeak change'!$A$106:GN$202,191,FALSE())))</f>
        <v>0</v>
      </c>
      <c r="GJ53" s="193" t="n">
        <f aca="false">IF(ISERROR(VLOOKUP($A53,'Import OffPeak'!$A$3:GO$99,192,FALSE())-VLOOKUP($A53,'Import OffPeak change'!$A$106:GO$202,192,FALSE())),0,(VLOOKUP($A53,'Import OffPeak'!$A$3:GO$99,192,FALSE())-VLOOKUP($A53,'Import OffPeak change'!$A$106:GO$202,192,FALSE())))</f>
        <v>0</v>
      </c>
      <c r="GK53" s="193" t="n">
        <f aca="false">IF(ISERROR(VLOOKUP($A53,'Import OffPeak'!$A$3:GP$99,193,FALSE())-VLOOKUP($A53,'Import OffPeak change'!$A$106:GP$202,193,FALSE())),0,(VLOOKUP($A53,'Import OffPeak'!$A$3:GP$99,193,FALSE())-VLOOKUP($A53,'Import OffPeak change'!$A$106:GP$202,193,FALSE())))</f>
        <v>0</v>
      </c>
      <c r="GL53" s="193" t="n">
        <f aca="false">IF(ISERROR(VLOOKUP($A53,'Import OffPeak'!$A$3:GQ$99,194,FALSE())-VLOOKUP($A53,'Import OffPeak change'!$A$106:GQ$202,194,FALSE())),0,(VLOOKUP($A53,'Import OffPeak'!$A$3:GQ$99,194,FALSE())-VLOOKUP($A53,'Import OffPeak change'!$A$106:GQ$202,194,FALSE())))</f>
        <v>0</v>
      </c>
      <c r="GM53" s="193" t="n">
        <f aca="false">IF(ISERROR(VLOOKUP($A53,'Import OffPeak'!$A$3:GR$99,195,FALSE())-VLOOKUP($A53,'Import OffPeak change'!$A$106:GR$202,195,FALSE())),0,(VLOOKUP($A53,'Import OffPeak'!$A$3:GR$99,195,FALSE())-VLOOKUP($A53,'Import OffPeak change'!$A$106:GR$202,195,FALSE())))</f>
        <v>0</v>
      </c>
      <c r="GN53" s="193" t="n">
        <f aca="false">IF(ISERROR(VLOOKUP($A53,'Import OffPeak'!$A$3:GS$99,196,FALSE())-VLOOKUP($A53,'Import OffPeak change'!$A$106:GS$202,196,FALSE())),0,(VLOOKUP($A53,'Import OffPeak'!$A$3:GS$99,196,FALSE())-VLOOKUP($A53,'Import OffPeak change'!$A$106:GS$202,196,FALSE())))</f>
        <v>0</v>
      </c>
      <c r="GO53" s="193" t="n">
        <f aca="false">IF(ISERROR(VLOOKUP($A53,'Import OffPeak'!$A$3:GT$99,197,FALSE())-VLOOKUP($A53,'Import OffPeak change'!$A$106:GT$202,197,FALSE())),0,(VLOOKUP($A53,'Import OffPeak'!$A$3:GT$99,197,FALSE())-VLOOKUP($A53,'Import OffPeak change'!$A$106:GT$202,197,FALSE())))</f>
        <v>0</v>
      </c>
      <c r="GP53" s="193" t="n">
        <f aca="false">IF(ISERROR(VLOOKUP($A53,'Import OffPeak'!$A$3:GU$99,198,FALSE())-VLOOKUP($A53,'Import OffPeak change'!$A$106:GU$202,198,FALSE())),0,(VLOOKUP($A53,'Import OffPeak'!$A$3:GU$99,198,FALSE())-VLOOKUP($A53,'Import OffPeak change'!$A$106:GU$202,198,FALSE())))</f>
        <v>0</v>
      </c>
      <c r="GQ53" s="193" t="n">
        <f aca="false">IF(ISERROR(VLOOKUP($A53,'Import OffPeak'!$A$3:GV$99,199,FALSE())-VLOOKUP($A53,'Import OffPeak change'!$A$106:GV$202,199,FALSE())),0,(VLOOKUP($A53,'Import OffPeak'!$A$3:GV$99,199,FALSE())-VLOOKUP($A53,'Import OffPeak change'!$A$106:GV$202,199,FALSE())))</f>
        <v>0</v>
      </c>
      <c r="GR53" s="193" t="n">
        <f aca="false">IF(ISERROR(VLOOKUP($A53,'Import OffPeak'!$A$3:GW$99,200,FALSE())-VLOOKUP($A53,'Import OffPeak change'!$A$106:GW$202,200,FALSE())),0,(VLOOKUP($A53,'Import OffPeak'!$A$3:GW$99,200,FALSE())-VLOOKUP($A53,'Import OffPeak change'!$A$106:GW$202,200,FALSE())))</f>
        <v>0</v>
      </c>
      <c r="GS53" s="193" t="n">
        <f aca="false">IF(ISERROR(VLOOKUP($A53,'Import OffPeak'!$A$3:GX$99,201,FALSE())-VLOOKUP($A53,'Import OffPeak change'!$A$106:GX$202,201,FALSE())),0,(VLOOKUP($A53,'Import OffPeak'!$A$3:GX$99,201,FALSE())-VLOOKUP($A53,'Import OffPeak change'!$A$106:GX$202,201,FALSE())))</f>
        <v>0</v>
      </c>
      <c r="GT53" s="193" t="n">
        <f aca="false">IF(ISERROR(VLOOKUP($A53,'Import OffPeak'!$A$3:GY$99,202,FALSE())-VLOOKUP($A53,'Import OffPeak change'!$A$106:GY$202,202,FALSE())),0,(VLOOKUP($A53,'Import OffPeak'!$A$3:GY$99,202,FALSE())-VLOOKUP($A53,'Import OffPeak change'!$A$106:GY$202,202,FALSE())))</f>
        <v>0</v>
      </c>
      <c r="GU53" s="193" t="n">
        <f aca="false">IF(ISERROR(VLOOKUP($A53,'Import OffPeak'!$A$3:GZ$99,203,FALSE())-VLOOKUP($A53,'Import OffPeak change'!$A$106:GZ$202,203,FALSE())),0,(VLOOKUP($A53,'Import OffPeak'!$A$3:GZ$99,203,FALSE())-VLOOKUP($A53,'Import OffPeak change'!$A$106:GZ$202,203,FALSE())))</f>
        <v>0</v>
      </c>
      <c r="GV53" s="193" t="n">
        <f aca="false">IF(ISERROR(VLOOKUP($A53,'Import OffPeak'!$A$3:HA$99,204,FALSE())-VLOOKUP($A53,'Import OffPeak change'!$A$106:HA$202,204,FALSE())),0,(VLOOKUP($A53,'Import OffPeak'!$A$3:HA$99,204,FALSE())-VLOOKUP($A53,'Import OffPeak change'!$A$106:HA$202,204,FALSE())))</f>
        <v>0</v>
      </c>
      <c r="GW53" s="193" t="n">
        <f aca="false">IF(ISERROR(VLOOKUP($A53,'Import OffPeak'!$A$3:HB$99,205,FALSE())-VLOOKUP($A53,'Import OffPeak change'!$A$106:HB$202,205,FALSE())),0,(VLOOKUP($A53,'Import OffPeak'!$A$3:HB$99,205,FALSE())-VLOOKUP($A53,'Import OffPeak change'!$A$106:HB$202,205,FALSE())))</f>
        <v>0</v>
      </c>
      <c r="GX53" s="193" t="n">
        <f aca="false">IF(ISERROR(VLOOKUP($A53,'Import OffPeak'!$A$3:HC$99,206,FALSE())-VLOOKUP($A53,'Import OffPeak change'!$A$106:HC$202,206,FALSE())),0,(VLOOKUP($A53,'Import OffPeak'!$A$3:HC$99,206,FALSE())-VLOOKUP($A53,'Import OffPeak change'!$A$106:HC$202,206,FALSE())))</f>
        <v>0</v>
      </c>
      <c r="GY53" s="193" t="n">
        <f aca="false">IF(ISERROR(VLOOKUP($A53,'Import OffPeak'!$A$3:HD$99,207,FALSE())-VLOOKUP($A53,'Import OffPeak change'!$A$106:HD$202,207,FALSE())),0,(VLOOKUP($A53,'Import OffPeak'!$A$3:HD$99,207,FALSE())-VLOOKUP($A53,'Import OffPeak change'!$A$106:HD$202,207,FALSE())))</f>
        <v>0</v>
      </c>
      <c r="GZ53" s="193" t="n">
        <f aca="false">IF(ISERROR(VLOOKUP($A53,'Import OffPeak'!$A$3:HE$99,208,FALSE())-VLOOKUP($A53,'Import OffPeak change'!$A$106:HE$202,208,FALSE())),0,(VLOOKUP($A53,'Import OffPeak'!$A$3:HE$99,208,FALSE())-VLOOKUP($A53,'Import OffPeak change'!$A$106:HE$202,208,FALSE())))</f>
        <v>0</v>
      </c>
      <c r="HA53" s="193" t="n">
        <f aca="false">IF(ISERROR(VLOOKUP($A53,'Import OffPeak'!$A$3:HF$99,209,FALSE())-VLOOKUP($A53,'Import OffPeak change'!$A$106:HF$202,209,FALSE())),0,(VLOOKUP($A53,'Import OffPeak'!$A$3:HF$99,209,FALSE())-VLOOKUP($A53,'Import OffPeak change'!$A$106:HF$202,209,FALSE())))</f>
        <v>0</v>
      </c>
      <c r="HB53" s="193" t="n">
        <f aca="false">IF(ISERROR(VLOOKUP($A53,'Import OffPeak'!$A$3:HG$99,210,FALSE())-VLOOKUP($A53,'Import OffPeak change'!$A$106:HG$202,210,FALSE())),0,(VLOOKUP($A53,'Import OffPeak'!$A$3:HG$99,210,FALSE())-VLOOKUP($A53,'Import OffPeak change'!$A$106:HG$202,210,FALSE())))</f>
        <v>0</v>
      </c>
      <c r="HC53" s="193" t="n">
        <f aca="false">IF(ISERROR(VLOOKUP($A53,'Import OffPeak'!$A$3:HH$99,211,FALSE())-VLOOKUP($A53,'Import OffPeak change'!$A$106:HH$202,211,FALSE())),0,(VLOOKUP($A53,'Import OffPeak'!$A$3:HH$99,211,FALSE())-VLOOKUP($A53,'Import OffPeak change'!$A$106:HH$202,211,FALSE())))</f>
        <v>0</v>
      </c>
      <c r="HD53" s="193" t="n">
        <f aca="false">IF(ISERROR(VLOOKUP($A53,'Import OffPeak'!$A$3:HI$99,212,FALSE())-VLOOKUP($A53,'Import OffPeak change'!$A$106:HI$202,212,FALSE())),0,(VLOOKUP($A53,'Import OffPeak'!$A$3:HI$99,212,FALSE())-VLOOKUP($A53,'Import OffPeak change'!$A$106:HI$202,212,FALSE())))</f>
        <v>0</v>
      </c>
      <c r="HE53" s="193" t="n">
        <f aca="false">IF(ISERROR(VLOOKUP($A53,'Import OffPeak'!$A$3:HJ$99,213,FALSE())-VLOOKUP($A53,'Import OffPeak change'!$A$106:HJ$202,213,FALSE())),0,(VLOOKUP($A53,'Import OffPeak'!$A$3:HJ$99,213,FALSE())-VLOOKUP($A53,'Import OffPeak change'!$A$106:HJ$202,213,FALSE())))</f>
        <v>0</v>
      </c>
      <c r="HF53" s="193" t="n">
        <f aca="false">IF(ISERROR(VLOOKUP($A53,'Import OffPeak'!$A$3:HK$99,214,FALSE())-VLOOKUP($A53,'Import OffPeak change'!$A$106:HK$202,214,FALSE())),0,(VLOOKUP($A53,'Import OffPeak'!$A$3:HK$99,214,FALSE())-VLOOKUP($A53,'Import OffPeak change'!$A$106:HK$202,214,FALSE())))</f>
        <v>0</v>
      </c>
      <c r="HG53" s="193" t="n">
        <f aca="false">IF(ISERROR(VLOOKUP($A53,'Import OffPeak'!$A$3:HL$99,215,FALSE())-VLOOKUP($A53,'Import OffPeak change'!$A$106:HL$202,215,FALSE())),0,(VLOOKUP($A53,'Import OffPeak'!$A$3:HL$99,215,FALSE())-VLOOKUP($A53,'Import OffPeak change'!$A$106:HL$202,215,FALSE())))</f>
        <v>0</v>
      </c>
      <c r="HH53" s="193" t="n">
        <f aca="false">IF(ISERROR(VLOOKUP($A53,'Import OffPeak'!$A$3:HM$99,216,FALSE())-VLOOKUP($A53,'Import OffPeak change'!$A$106:HM$202,216,FALSE())),0,(VLOOKUP($A53,'Import OffPeak'!$A$3:HM$99,216,FALSE())-VLOOKUP($A53,'Import OffPeak change'!$A$106:HM$202,216,FALSE())))</f>
        <v>0</v>
      </c>
      <c r="HI53" s="193" t="n">
        <f aca="false">IF(ISERROR(VLOOKUP($A53,'Import OffPeak'!$A$3:HN$99,217,FALSE())-VLOOKUP($A53,'Import OffPeak change'!$A$106:HN$202,217,FALSE())),0,(VLOOKUP($A53,'Import OffPeak'!$A$3:HN$99,217,FALSE())-VLOOKUP($A53,'Import OffPeak change'!$A$106:HN$202,217,FALSE())))</f>
        <v>0</v>
      </c>
      <c r="HJ53" s="193" t="n">
        <f aca="false">IF(ISERROR(VLOOKUP($A53,'Import OffPeak'!$A$3:HO$99,218,FALSE())-VLOOKUP($A53,'Import OffPeak change'!$A$106:HO$202,218,FALSE())),0,(VLOOKUP($A53,'Import OffPeak'!$A$3:HO$99,218,FALSE())-VLOOKUP($A53,'Import OffPeak change'!$A$106:HO$202,218,FALSE())))</f>
        <v>0</v>
      </c>
      <c r="HK53" s="193" t="n">
        <f aca="false">IF(ISERROR(VLOOKUP($A53,'Import OffPeak'!$A$3:HP$99,219,FALSE())-VLOOKUP($A53,'Import OffPeak change'!$A$106:HP$202,219,FALSE())),0,(VLOOKUP($A53,'Import OffPeak'!$A$3:HP$99,219,FALSE())-VLOOKUP($A53,'Import OffPeak change'!$A$106:HP$202,219,FALSE())))</f>
        <v>0</v>
      </c>
      <c r="HL53" s="193" t="n">
        <f aca="false">IF(ISERROR(VLOOKUP($A53,'Import OffPeak'!$A$3:HQ$99,220,FALSE())-VLOOKUP($A53,'Import OffPeak change'!$A$106:HQ$202,220,FALSE())),0,(VLOOKUP($A53,'Import OffPeak'!$A$3:HQ$99,220,FALSE())-VLOOKUP($A53,'Import OffPeak change'!$A$106:HQ$202,220,FALSE())))</f>
        <v>0</v>
      </c>
      <c r="HM53" s="193" t="n">
        <f aca="false">IF(ISERROR(VLOOKUP($A53,'Import OffPeak'!$A$3:HR$99,221,FALSE())-VLOOKUP($A53,'Import OffPeak change'!$A$106:HR$202,221,FALSE())),0,(VLOOKUP($A53,'Import OffPeak'!$A$3:HR$99,221,FALSE())-VLOOKUP($A53,'Import OffPeak change'!$A$106:HR$202,221,FALSE())))</f>
        <v>0</v>
      </c>
      <c r="HN53" s="193" t="n">
        <f aca="false">IF(ISERROR(VLOOKUP($A53,'Import OffPeak'!$A$3:HS$99,222,FALSE())-VLOOKUP($A53,'Import OffPeak change'!$A$106:HS$202,222,FALSE())),0,(VLOOKUP($A53,'Import OffPeak'!$A$3:HS$99,222,FALSE())-VLOOKUP($A53,'Import OffPeak change'!$A$106:HS$202,222,FALSE())))</f>
        <v>0</v>
      </c>
      <c r="HO53" s="193" t="n">
        <f aca="false">IF(ISERROR(VLOOKUP($A53,'Import OffPeak'!$A$3:HT$99,223,FALSE())-VLOOKUP($A53,'Import OffPeak change'!$A$106:HT$202,223,FALSE())),0,(VLOOKUP($A53,'Import OffPeak'!$A$3:HT$99,223,FALSE())-VLOOKUP($A53,'Import OffPeak change'!$A$106:HT$202,223,FALSE())))</f>
        <v>0</v>
      </c>
      <c r="HP53" s="193" t="n">
        <f aca="false">IF(ISERROR(VLOOKUP($A53,'Import OffPeak'!$A$3:HU$99,224,FALSE())-VLOOKUP($A53,'Import OffPeak change'!$A$106:HU$202,224,FALSE())),0,(VLOOKUP($A53,'Import OffPeak'!$A$3:HU$99,224,FALSE())-VLOOKUP($A53,'Import OffPeak change'!$A$106:HU$202,224,FALSE())))</f>
        <v>0</v>
      </c>
      <c r="HQ53" s="193" t="n">
        <f aca="false">IF(ISERROR(VLOOKUP($A53,'Import OffPeak'!$A$3:HV$99,225,FALSE())-VLOOKUP($A53,'Import OffPeak change'!$A$106:HV$202,225,FALSE())),0,(VLOOKUP($A53,'Import OffPeak'!$A$3:HV$99,225,FALSE())-VLOOKUP($A53,'Import OffPeak change'!$A$106:HV$202,225,FALSE())))</f>
        <v>0</v>
      </c>
      <c r="HR53" s="193" t="n">
        <f aca="false">IF(ISERROR(VLOOKUP($A53,'Import OffPeak'!$A$3:HW$99,226,FALSE())-VLOOKUP($A53,'Import OffPeak change'!$A$106:HW$202,226,FALSE())),0,(VLOOKUP($A53,'Import OffPeak'!$A$3:HW$99,226,FALSE())-VLOOKUP($A53,'Import OffPeak change'!$A$106:HW$202,226,FALSE())))</f>
        <v>0</v>
      </c>
      <c r="HS53" s="193" t="n">
        <f aca="false">IF(ISERROR(VLOOKUP($A53,'Import OffPeak'!$A$3:HX$99,227,FALSE())-VLOOKUP($A53,'Import OffPeak change'!$A$106:HX$202,227,FALSE())),0,(VLOOKUP($A53,'Import OffPeak'!$A$3:HX$99,227,FALSE())-VLOOKUP($A53,'Import OffPeak change'!$A$106:HX$202,227,FALSE())))</f>
        <v>0</v>
      </c>
      <c r="HT53" s="193" t="n">
        <f aca="false">IF(ISERROR(VLOOKUP($A53,'Import OffPeak'!$A$3:HY$99,228,FALSE())-VLOOKUP($A53,'Import OffPeak change'!$A$106:HY$202,228,FALSE())),0,(VLOOKUP($A53,'Import OffPeak'!$A$3:HY$99,228,FALSE())-VLOOKUP($A53,'Import OffPeak change'!$A$106:HY$202,228,FALSE())))</f>
        <v>0</v>
      </c>
      <c r="HU53" s="193" t="n">
        <f aca="false">IF(ISERROR(VLOOKUP($A53,'Import OffPeak'!$A$3:HZ$99,229,FALSE())-VLOOKUP($A53,'Import OffPeak change'!$A$106:HZ$202,229,FALSE())),0,(VLOOKUP($A53,'Import OffPeak'!$A$3:HZ$99,229,FALSE())-VLOOKUP($A53,'Import OffPeak change'!$A$106:HZ$202,229,FALSE())))</f>
        <v>0</v>
      </c>
      <c r="HV53" s="193" t="n">
        <f aca="false">IF(ISERROR(VLOOKUP($A53,'Import OffPeak'!$A$3:IA$99,230,FALSE())-VLOOKUP($A53,'Import OffPeak change'!$A$106:IA$202,230,FALSE())),0,(VLOOKUP($A53,'Import OffPeak'!$A$3:IA$99,230,FALSE())-VLOOKUP($A53,'Import OffPeak change'!$A$106:IA$202,230,FALSE())))</f>
        <v>0</v>
      </c>
      <c r="HW53" s="193" t="n">
        <f aca="false">IF(ISERROR(VLOOKUP($A53,'Import OffPeak'!$A$3:IB$99,231,FALSE())-VLOOKUP($A53,'Import OffPeak change'!$A$106:IB$202,231,FALSE())),0,(VLOOKUP($A53,'Import OffPeak'!$A$3:IB$99,231,FALSE())-VLOOKUP($A53,'Import OffPeak change'!$A$106:IB$202,231,FALSE())))</f>
        <v>0</v>
      </c>
      <c r="HX53" s="193" t="n">
        <f aca="false">IF(ISERROR(VLOOKUP($A53,'Import OffPeak'!$A$3:IC$99,232,FALSE())-VLOOKUP($A53,'Import OffPeak change'!$A$106:IC$202,232,FALSE())),0,(VLOOKUP($A53,'Import OffPeak'!$A$3:IC$99,232,FALSE())-VLOOKUP($A53,'Import OffPeak change'!$A$106:IC$202,232,FALSE())))</f>
        <v>0</v>
      </c>
      <c r="HY53" s="193" t="n">
        <f aca="false">IF(ISERROR(VLOOKUP($A53,'Import OffPeak'!$A$3:ID$99,233,FALSE())-VLOOKUP($A53,'Import OffPeak change'!$A$106:ID$202,233,FALSE())),0,(VLOOKUP($A53,'Import OffPeak'!$A$3:ID$99,233,FALSE())-VLOOKUP($A53,'Import OffPeak change'!$A$106:ID$202,233,FALSE())))</f>
        <v>0</v>
      </c>
      <c r="HZ53" s="193" t="n">
        <f aca="false">IF(ISERROR(VLOOKUP($A53,'Import OffPeak'!$A$3:IE$99,234,FALSE())-VLOOKUP($A53,'Import OffPeak change'!$A$106:IE$202,234,FALSE())),0,(VLOOKUP($A53,'Import OffPeak'!$A$3:IE$99,234,FALSE())-VLOOKUP($A53,'Import OffPeak change'!$A$106:IE$202,234,FALSE())))</f>
        <v>0</v>
      </c>
      <c r="IA53" s="193" t="n">
        <f aca="false">IF(ISERROR(VLOOKUP($A53,'Import OffPeak'!$A$3:IF$99,235,FALSE())-VLOOKUP($A53,'Import OffPeak change'!$A$106:IF$202,235,FALSE())),0,(VLOOKUP($A53,'Import OffPeak'!$A$3:IF$99,235,FALSE())-VLOOKUP($A53,'Import OffPeak change'!$A$106:IF$202,235,FALSE())))</f>
        <v>0</v>
      </c>
      <c r="IB53" s="193" t="n">
        <f aca="false">IF(ISERROR(VLOOKUP($A53,'Import OffPeak'!$A$3:IG$99,236,FALSE())-VLOOKUP($A53,'Import OffPeak change'!$A$106:IG$202,236,FALSE())),0,(VLOOKUP($A53,'Import OffPeak'!$A$3:IG$99,236,FALSE())-VLOOKUP($A53,'Import OffPeak change'!$A$106:IG$202,236,FALSE())))</f>
        <v>0</v>
      </c>
      <c r="IC53" s="193" t="n">
        <f aca="false">IF(ISERROR(VLOOKUP($A53,'Import OffPeak'!$A$3:IH$99,237,FALSE())-VLOOKUP($A53,'Import OffPeak change'!$A$106:IH$202,237,FALSE())),0,(VLOOKUP($A53,'Import OffPeak'!$A$3:IH$99,237,FALSE())-VLOOKUP($A53,'Import OffPeak change'!$A$106:IH$202,237,FALSE())))</f>
        <v>0</v>
      </c>
      <c r="ID53" s="193" t="n">
        <f aca="false">IF(ISERROR(VLOOKUP($A53,'Import OffPeak'!$A$3:II$99,238,FALSE())-VLOOKUP($A53,'Import OffPeak change'!$A$106:II$202,238,FALSE())),0,(VLOOKUP($A53,'Import OffPeak'!$A$3:II$99,238,FALSE())-VLOOKUP($A53,'Import OffPeak change'!$A$106:II$202,238,FALSE())))</f>
        <v>0</v>
      </c>
      <c r="IE53" s="193" t="n">
        <f aca="false">IF(ISERROR(VLOOKUP($A53,'Import OffPeak'!$A$3:IJ$99,239,FALSE())-VLOOKUP($A53,'Import OffPeak change'!$A$106:IJ$202,239,FALSE())),0,(VLOOKUP($A53,'Import OffPeak'!$A$3:IJ$99,239,FALSE())-VLOOKUP($A53,'Import OffPeak change'!$A$106:IJ$202,239,FALSE())))</f>
        <v>0</v>
      </c>
    </row>
    <row r="54" customFormat="false" ht="12.75" hidden="false" customHeight="false" outlineLevel="0" collapsed="false">
      <c r="A54" s="201" t="str">
        <f aca="false">IF('Import OffPeak'!A51=0,"",'Import OffPeak'!A51)</f>
        <v/>
      </c>
      <c r="B54" s="193"/>
      <c r="C54" s="193"/>
      <c r="D54" s="193"/>
      <c r="E54" s="193"/>
      <c r="F54" s="193"/>
      <c r="G54" s="193" t="n">
        <f aca="false">IF(ISERROR(VLOOKUP($A54,'Import OffPeak'!$A$3:L$99,7,FALSE())-VLOOKUP($A54,'Import OffPeak change'!$A$106:L$202,7,FALSE())),0,(VLOOKUP($A54,'Import OffPeak'!$A$3:L$99,7,FALSE())-VLOOKUP($A54,'Import OffPeak change'!$A$106:L$202,7,FALSE())))</f>
        <v>0</v>
      </c>
      <c r="H54" s="193" t="n">
        <f aca="false">IF(ISERROR(VLOOKUP($A54,'Import OffPeak'!$A$3:M$99,8,FALSE())-VLOOKUP($A54,'Import OffPeak change'!$A$106:M$202,8,FALSE())),0,(VLOOKUP($A54,'Import OffPeak'!$A$3:M$99,8,FALSE())-VLOOKUP($A54,'Import OffPeak change'!$A$106:M$202,8,FALSE())))</f>
        <v>0</v>
      </c>
      <c r="I54" s="193" t="n">
        <f aca="false">IF(ISERROR(VLOOKUP($A54,'Import OffPeak'!$A$3:N$99,9,FALSE())-VLOOKUP($A54,'Import OffPeak change'!$A$106:N$202,9,FALSE())),0,(VLOOKUP($A54,'Import OffPeak'!$A$3:N$99,9,FALSE())-VLOOKUP($A54,'Import OffPeak change'!$A$106:N$202,9,FALSE())))</f>
        <v>0</v>
      </c>
      <c r="J54" s="193" t="n">
        <f aca="false">IF(ISERROR(VLOOKUP($A54,'Import OffPeak'!$A$3:O$99,10,FALSE())-VLOOKUP($A54,'Import OffPeak change'!$A$106:O$202,10,FALSE())),0,(VLOOKUP($A54,'Import OffPeak'!$A$3:O$99,10,FALSE())-VLOOKUP($A54,'Import OffPeak change'!$A$106:O$202,10,FALSE())))</f>
        <v>0</v>
      </c>
      <c r="K54" s="193" t="n">
        <f aca="false">IF(ISERROR(VLOOKUP($A54,'Import OffPeak'!$A$3:P$99,11,FALSE())-VLOOKUP($A54,'Import OffPeak change'!$A$106:P$202,11,FALSE())),0,(VLOOKUP($A54,'Import OffPeak'!$A$3:P$99,11,FALSE())-VLOOKUP($A54,'Import OffPeak change'!$A$106:P$202,11,FALSE())))</f>
        <v>0</v>
      </c>
      <c r="L54" s="193" t="n">
        <f aca="false">IF(ISERROR(VLOOKUP($A54,'Import OffPeak'!$A$3:Q$99,12,FALSE())-VLOOKUP($A54,'Import OffPeak change'!$A$106:Q$202,12,FALSE())),0,(VLOOKUP($A54,'Import OffPeak'!$A$3:Q$99,12,FALSE())-VLOOKUP($A54,'Import OffPeak change'!$A$106:Q$202,12,FALSE())))</f>
        <v>0</v>
      </c>
      <c r="M54" s="193" t="n">
        <f aca="false">IF(ISERROR(VLOOKUP($A54,'Import OffPeak'!$A$3:R$99,13,FALSE())-VLOOKUP($A54,'Import OffPeak change'!$A$106:R$202,13,FALSE())),0,(VLOOKUP($A54,'Import OffPeak'!$A$3:R$99,13,FALSE())-VLOOKUP($A54,'Import OffPeak change'!$A$106:R$202,13,FALSE())))</f>
        <v>0</v>
      </c>
      <c r="N54" s="193" t="n">
        <f aca="false">IF(ISERROR(VLOOKUP($A54,'Import OffPeak'!$A$3:S$99,14,FALSE())-VLOOKUP($A54,'Import OffPeak change'!$A$106:S$202,14,FALSE())),0,(VLOOKUP($A54,'Import OffPeak'!$A$3:S$99,14,FALSE())-VLOOKUP($A54,'Import OffPeak change'!$A$106:S$202,14,FALSE())))</f>
        <v>0</v>
      </c>
      <c r="O54" s="193" t="n">
        <f aca="false">IF(ISERROR(VLOOKUP($A54,'Import OffPeak'!$A$3:T$99,15,FALSE())-VLOOKUP($A54,'Import OffPeak change'!$A$106:T$202,15,FALSE())),0,(VLOOKUP($A54,'Import OffPeak'!$A$3:T$99,15,FALSE())-VLOOKUP($A54,'Import OffPeak change'!$A$106:T$202,15,FALSE())))</f>
        <v>0</v>
      </c>
      <c r="P54" s="193" t="n">
        <f aca="false">IF(ISERROR(VLOOKUP($A54,'Import OffPeak'!$A$3:U$99,16,FALSE())-VLOOKUP($A54,'Import OffPeak change'!$A$106:U$202,16,FALSE())),0,(VLOOKUP($A54,'Import OffPeak'!$A$3:U$99,16,FALSE())-VLOOKUP($A54,'Import OffPeak change'!$A$106:U$202,16,FALSE())))</f>
        <v>0</v>
      </c>
      <c r="Q54" s="193" t="n">
        <f aca="false">IF(ISERROR(VLOOKUP($A54,'Import OffPeak'!$A$3:V$99,17,FALSE())-VLOOKUP($A54,'Import OffPeak change'!$A$106:V$202,17,FALSE())),0,(VLOOKUP($A54,'Import OffPeak'!$A$3:V$99,17,FALSE())-VLOOKUP($A54,'Import OffPeak change'!$A$106:V$202,17,FALSE())))</f>
        <v>0</v>
      </c>
      <c r="R54" s="193" t="n">
        <f aca="false">IF(ISERROR(VLOOKUP($A54,'Import OffPeak'!$A$3:W$99,18,FALSE())-VLOOKUP($A54,'Import OffPeak change'!$A$106:W$202,18,FALSE())),0,(VLOOKUP($A54,'Import OffPeak'!$A$3:W$99,18,FALSE())-VLOOKUP($A54,'Import OffPeak change'!$A$106:W$202,18,FALSE())))</f>
        <v>0</v>
      </c>
      <c r="S54" s="193" t="n">
        <f aca="false">IF(ISERROR(VLOOKUP($A54,'Import OffPeak'!$A$3:X$99,19,FALSE())-VLOOKUP($A54,'Import OffPeak change'!$A$106:X$202,19,FALSE())),0,(VLOOKUP($A54,'Import OffPeak'!$A$3:X$99,19,FALSE())-VLOOKUP($A54,'Import OffPeak change'!$A$106:X$202,19,FALSE())))</f>
        <v>0</v>
      </c>
      <c r="T54" s="193" t="n">
        <f aca="false">IF(ISERROR(VLOOKUP($A54,'Import OffPeak'!$A$3:Y$99,20,FALSE())-VLOOKUP($A54,'Import OffPeak change'!$A$106:Y$202,20,FALSE())),0,(VLOOKUP($A54,'Import OffPeak'!$A$3:Y$99,20,FALSE())-VLOOKUP($A54,'Import OffPeak change'!$A$106:Y$202,20,FALSE())))</f>
        <v>0</v>
      </c>
      <c r="U54" s="193" t="n">
        <f aca="false">IF(ISERROR(VLOOKUP($A54,'Import OffPeak'!$A$3:Z$99,21,FALSE())-VLOOKUP($A54,'Import OffPeak change'!$A$106:Z$202,21,FALSE())),0,(VLOOKUP($A54,'Import OffPeak'!$A$3:Z$99,21,FALSE())-VLOOKUP($A54,'Import OffPeak change'!$A$106:Z$202,21,FALSE())))</f>
        <v>0</v>
      </c>
      <c r="V54" s="193" t="n">
        <f aca="false">IF(ISERROR(VLOOKUP($A54,'Import OffPeak'!$A$3:AA$99,22,FALSE())-VLOOKUP($A54,'Import OffPeak change'!$A$106:AA$202,22,FALSE())),0,(VLOOKUP($A54,'Import OffPeak'!$A$3:AA$99,22,FALSE())-VLOOKUP($A54,'Import OffPeak change'!$A$106:AA$202,22,FALSE())))</f>
        <v>0</v>
      </c>
      <c r="W54" s="193" t="n">
        <f aca="false">IF(ISERROR(VLOOKUP($A54,'Import OffPeak'!$A$3:AB$99,23,FALSE())-VLOOKUP($A54,'Import OffPeak change'!$A$106:AB$202,23,FALSE())),0,(VLOOKUP($A54,'Import OffPeak'!$A$3:AB$99,23,FALSE())-VLOOKUP($A54,'Import OffPeak change'!$A$106:AB$202,23,FALSE())))</f>
        <v>0</v>
      </c>
      <c r="X54" s="193" t="n">
        <f aca="false">IF(ISERROR(VLOOKUP($A54,'Import OffPeak'!$A$3:AC$99,24,FALSE())-VLOOKUP($A54,'Import OffPeak change'!$A$106:AC$202,24,FALSE())),0,(VLOOKUP($A54,'Import OffPeak'!$A$3:AC$99,24,FALSE())-VLOOKUP($A54,'Import OffPeak change'!$A$106:AC$202,24,FALSE())))</f>
        <v>0</v>
      </c>
      <c r="Y54" s="193" t="n">
        <f aca="false">IF(ISERROR(VLOOKUP($A54,'Import OffPeak'!$A$3:AD$99,25,FALSE())-VLOOKUP($A54,'Import OffPeak change'!$A$106:AD$202,25,FALSE())),0,(VLOOKUP($A54,'Import OffPeak'!$A$3:AD$99,25,FALSE())-VLOOKUP($A54,'Import OffPeak change'!$A$106:AD$202,25,FALSE())))</f>
        <v>0</v>
      </c>
      <c r="Z54" s="193" t="n">
        <f aca="false">IF(ISERROR(VLOOKUP($A54,'Import OffPeak'!$A$3:AE$99,26,FALSE())-VLOOKUP($A54,'Import OffPeak change'!$A$106:AE$202,26,FALSE())),0,(VLOOKUP($A54,'Import OffPeak'!$A$3:AE$99,26,FALSE())-VLOOKUP($A54,'Import OffPeak change'!$A$106:AE$202,26,FALSE())))</f>
        <v>0</v>
      </c>
      <c r="AA54" s="193" t="n">
        <f aca="false">IF(ISERROR(VLOOKUP($A54,'Import OffPeak'!$A$3:AF$99,27,FALSE())-VLOOKUP($A54,'Import OffPeak change'!$A$106:AF$202,27,FALSE())),0,(VLOOKUP($A54,'Import OffPeak'!$A$3:AF$99,27,FALSE())-VLOOKUP($A54,'Import OffPeak change'!$A$106:AF$202,27,FALSE())))</f>
        <v>0</v>
      </c>
      <c r="AB54" s="193" t="n">
        <f aca="false">IF(ISERROR(VLOOKUP($A54,'Import OffPeak'!$A$3:AG$99,28,FALSE())-VLOOKUP($A54,'Import OffPeak change'!$A$106:AG$202,28,FALSE())),0,(VLOOKUP($A54,'Import OffPeak'!$A$3:AG$99,28,FALSE())-VLOOKUP($A54,'Import OffPeak change'!$A$106:AG$202,28,FALSE())))</f>
        <v>0</v>
      </c>
      <c r="AC54" s="193" t="n">
        <f aca="false">IF(ISERROR(VLOOKUP($A54,'Import OffPeak'!$A$3:AH$99,29,FALSE())-VLOOKUP($A54,'Import OffPeak change'!$A$106:AH$202,29,FALSE())),0,(VLOOKUP($A54,'Import OffPeak'!$A$3:AH$99,29,FALSE())-VLOOKUP($A54,'Import OffPeak change'!$A$106:AH$202,29,FALSE())))</f>
        <v>0</v>
      </c>
      <c r="AD54" s="193" t="n">
        <f aca="false">IF(ISERROR(VLOOKUP($A54,'Import OffPeak'!$A$3:AI$99,30,FALSE())-VLOOKUP($A54,'Import OffPeak change'!$A$106:AI$202,30,FALSE())),0,(VLOOKUP($A54,'Import OffPeak'!$A$3:AI$99,30,FALSE())-VLOOKUP($A54,'Import OffPeak change'!$A$106:AI$202,30,FALSE())))</f>
        <v>0</v>
      </c>
      <c r="AE54" s="193" t="n">
        <f aca="false">IF(ISERROR(VLOOKUP($A54,'Import OffPeak'!$A$3:AJ$99,31,FALSE())-VLOOKUP($A54,'Import OffPeak change'!$A$106:AJ$202,31,FALSE())),0,(VLOOKUP($A54,'Import OffPeak'!$A$3:AJ$99,31,FALSE())-VLOOKUP($A54,'Import OffPeak change'!$A$106:AJ$202,31,FALSE())))</f>
        <v>0</v>
      </c>
      <c r="AF54" s="193" t="n">
        <f aca="false">IF(ISERROR(VLOOKUP($A54,'Import OffPeak'!$A$3:AK$99,32,FALSE())-VLOOKUP($A54,'Import OffPeak change'!$A$106:AK$202,32,FALSE())),0,(VLOOKUP($A54,'Import OffPeak'!$A$3:AK$99,32,FALSE())-VLOOKUP($A54,'Import OffPeak change'!$A$106:AK$202,32,FALSE())))</f>
        <v>0</v>
      </c>
      <c r="AG54" s="193" t="n">
        <f aca="false">IF(ISERROR(VLOOKUP($A54,'Import OffPeak'!$A$3:AL$99,33,FALSE())-VLOOKUP($A54,'Import OffPeak change'!$A$106:AL$202,33,FALSE())),0,(VLOOKUP($A54,'Import OffPeak'!$A$3:AL$99,33,FALSE())-VLOOKUP($A54,'Import OffPeak change'!$A$106:AL$202,33,FALSE())))</f>
        <v>0</v>
      </c>
      <c r="AH54" s="193" t="n">
        <f aca="false">IF(ISERROR(VLOOKUP($A54,'Import OffPeak'!$A$3:AM$99,34,FALSE())-VLOOKUP($A54,'Import OffPeak change'!$A$106:AM$202,34,FALSE())),0,(VLOOKUP($A54,'Import OffPeak'!$A$3:AM$99,34,FALSE())-VLOOKUP($A54,'Import OffPeak change'!$A$106:AM$202,34,FALSE())))</f>
        <v>0</v>
      </c>
      <c r="AI54" s="193" t="n">
        <f aca="false">IF(ISERROR(VLOOKUP($A54,'Import OffPeak'!$A$3:AN$99,35,FALSE())-VLOOKUP($A54,'Import OffPeak change'!$A$106:AN$202,35,FALSE())),0,(VLOOKUP($A54,'Import OffPeak'!$A$3:AN$99,35,FALSE())-VLOOKUP($A54,'Import OffPeak change'!$A$106:AN$202,35,FALSE())))</f>
        <v>0</v>
      </c>
      <c r="AJ54" s="193" t="n">
        <f aca="false">IF(ISERROR(VLOOKUP($A54,'Import OffPeak'!$A$3:AO$99,36,FALSE())-VLOOKUP($A54,'Import OffPeak change'!$A$106:AO$202,36,FALSE())),0,(VLOOKUP($A54,'Import OffPeak'!$A$3:AO$99,36,FALSE())-VLOOKUP($A54,'Import OffPeak change'!$A$106:AO$202,36,FALSE())))</f>
        <v>0</v>
      </c>
      <c r="AK54" s="193" t="n">
        <f aca="false">IF(ISERROR(VLOOKUP($A54,'Import OffPeak'!$A$3:AP$99,37,FALSE())-VLOOKUP($A54,'Import OffPeak change'!$A$106:AP$202,37,FALSE())),0,(VLOOKUP($A54,'Import OffPeak'!$A$3:AP$99,37,FALSE())-VLOOKUP($A54,'Import OffPeak change'!$A$106:AP$202,37,FALSE())))</f>
        <v>0</v>
      </c>
      <c r="AL54" s="193" t="n">
        <f aca="false">IF(ISERROR(VLOOKUP($A54,'Import OffPeak'!$A$3:AQ$99,38,FALSE())-VLOOKUP($A54,'Import OffPeak change'!$A$106:AQ$202,38,FALSE())),0,(VLOOKUP($A54,'Import OffPeak'!$A$3:AQ$99,38,FALSE())-VLOOKUP($A54,'Import OffPeak change'!$A$106:AQ$202,38,FALSE())))</f>
        <v>0</v>
      </c>
      <c r="AM54" s="193" t="n">
        <f aca="false">IF(ISERROR(VLOOKUP($A54,'Import OffPeak'!$A$3:AR$99,39,FALSE())-VLOOKUP($A54,'Import OffPeak change'!$A$106:AR$202,39,FALSE())),0,(VLOOKUP($A54,'Import OffPeak'!$A$3:AR$99,39,FALSE())-VLOOKUP($A54,'Import OffPeak change'!$A$106:AR$202,39,FALSE())))</f>
        <v>0</v>
      </c>
      <c r="AN54" s="193" t="n">
        <f aca="false">IF(ISERROR(VLOOKUP($A54,'Import OffPeak'!$A$3:AS$99,40,FALSE())-VLOOKUP($A54,'Import OffPeak change'!$A$106:AS$202,40,FALSE())),0,(VLOOKUP($A54,'Import OffPeak'!$A$3:AS$99,40,FALSE())-VLOOKUP($A54,'Import OffPeak change'!$A$106:AS$202,40,FALSE())))</f>
        <v>0</v>
      </c>
      <c r="AO54" s="193" t="n">
        <f aca="false">IF(ISERROR(VLOOKUP($A54,'Import OffPeak'!$A$3:AT$99,41,FALSE())-VLOOKUP($A54,'Import OffPeak change'!$A$106:AT$202,41,FALSE())),0,(VLOOKUP($A54,'Import OffPeak'!$A$3:AT$99,41,FALSE())-VLOOKUP($A54,'Import OffPeak change'!$A$106:AT$202,41,FALSE())))</f>
        <v>0</v>
      </c>
      <c r="AP54" s="193" t="n">
        <f aca="false">IF(ISERROR(VLOOKUP($A54,'Import OffPeak'!$A$3:AU$99,42,FALSE())-VLOOKUP($A54,'Import OffPeak change'!$A$106:AU$202,42,FALSE())),0,(VLOOKUP($A54,'Import OffPeak'!$A$3:AU$99,42,FALSE())-VLOOKUP($A54,'Import OffPeak change'!$A$106:AU$202,42,FALSE())))</f>
        <v>0</v>
      </c>
      <c r="AQ54" s="193" t="n">
        <f aca="false">IF(ISERROR(VLOOKUP($A54,'Import OffPeak'!$A$3:AV$99,43,FALSE())-VLOOKUP($A54,'Import OffPeak change'!$A$106:AV$202,43,FALSE())),0,(VLOOKUP($A54,'Import OffPeak'!$A$3:AV$99,43,FALSE())-VLOOKUP($A54,'Import OffPeak change'!$A$106:AV$202,43,FALSE())))</f>
        <v>0</v>
      </c>
      <c r="AR54" s="193" t="n">
        <f aca="false">IF(ISERROR(VLOOKUP($A54,'Import OffPeak'!$A$3:AW$99,44,FALSE())-VLOOKUP($A54,'Import OffPeak change'!$A$106:AW$202,44,FALSE())),0,(VLOOKUP($A54,'Import OffPeak'!$A$3:AW$99,44,FALSE())-VLOOKUP($A54,'Import OffPeak change'!$A$106:AW$202,44,FALSE())))</f>
        <v>0</v>
      </c>
      <c r="AS54" s="193" t="n">
        <f aca="false">IF(ISERROR(VLOOKUP($A54,'Import OffPeak'!$A$3:AX$99,45,FALSE())-VLOOKUP($A54,'Import OffPeak change'!$A$106:AX$202,45,FALSE())),0,(VLOOKUP($A54,'Import OffPeak'!$A$3:AX$99,45,FALSE())-VLOOKUP($A54,'Import OffPeak change'!$A$106:AX$202,45,FALSE())))</f>
        <v>0</v>
      </c>
      <c r="AT54" s="193" t="n">
        <f aca="false">IF(ISERROR(VLOOKUP($A54,'Import OffPeak'!$A$3:AY$99,46,FALSE())-VLOOKUP($A54,'Import OffPeak change'!$A$106:AY$202,46,FALSE())),0,(VLOOKUP($A54,'Import OffPeak'!$A$3:AY$99,46,FALSE())-VLOOKUP($A54,'Import OffPeak change'!$A$106:AY$202,46,FALSE())))</f>
        <v>0</v>
      </c>
      <c r="AU54" s="193" t="n">
        <f aca="false">IF(ISERROR(VLOOKUP($A54,'Import OffPeak'!$A$3:AZ$99,47,FALSE())-VLOOKUP($A54,'Import OffPeak change'!$A$106:AZ$202,47,FALSE())),0,(VLOOKUP($A54,'Import OffPeak'!$A$3:AZ$99,47,FALSE())-VLOOKUP($A54,'Import OffPeak change'!$A$106:AZ$202,47,FALSE())))</f>
        <v>0</v>
      </c>
      <c r="AV54" s="193" t="n">
        <f aca="false">IF(ISERROR(VLOOKUP($A54,'Import OffPeak'!$A$3:BA$99,48,FALSE())-VLOOKUP($A54,'Import OffPeak change'!$A$106:BA$202,48,FALSE())),0,(VLOOKUP($A54,'Import OffPeak'!$A$3:BA$99,48,FALSE())-VLOOKUP($A54,'Import OffPeak change'!$A$106:BA$202,48,FALSE())))</f>
        <v>0</v>
      </c>
      <c r="AW54" s="193" t="n">
        <f aca="false">IF(ISERROR(VLOOKUP($A54,'Import OffPeak'!$A$3:BB$99,49,FALSE())-VLOOKUP($A54,'Import OffPeak change'!$A$106:BB$202,49,FALSE())),0,(VLOOKUP($A54,'Import OffPeak'!$A$3:BB$99,49,FALSE())-VLOOKUP($A54,'Import OffPeak change'!$A$106:BB$202,49,FALSE())))</f>
        <v>0</v>
      </c>
      <c r="AX54" s="193" t="n">
        <f aca="false">IF(ISERROR(VLOOKUP($A54,'Import OffPeak'!$A$3:BC$99,50,FALSE())-VLOOKUP($A54,'Import OffPeak change'!$A$106:BC$202,50,FALSE())),0,(VLOOKUP($A54,'Import OffPeak'!$A$3:BC$99,50,FALSE())-VLOOKUP($A54,'Import OffPeak change'!$A$106:BC$202,50,FALSE())))</f>
        <v>0</v>
      </c>
      <c r="AY54" s="193" t="n">
        <f aca="false">IF(ISERROR(VLOOKUP($A54,'Import OffPeak'!$A$3:BD$99,51,FALSE())-VLOOKUP($A54,'Import OffPeak change'!$A$106:BD$202,51,FALSE())),0,(VLOOKUP($A54,'Import OffPeak'!$A$3:BD$99,51,FALSE())-VLOOKUP($A54,'Import OffPeak change'!$A$106:BD$202,51,FALSE())))</f>
        <v>0</v>
      </c>
      <c r="AZ54" s="193" t="n">
        <f aca="false">IF(ISERROR(VLOOKUP($A54,'Import OffPeak'!$A$3:BE$99,52,FALSE())-VLOOKUP($A54,'Import OffPeak change'!$A$106:BE$202,52,FALSE())),0,(VLOOKUP($A54,'Import OffPeak'!$A$3:BE$99,52,FALSE())-VLOOKUP($A54,'Import OffPeak change'!$A$106:BE$202,52,FALSE())))</f>
        <v>0</v>
      </c>
      <c r="BA54" s="193" t="n">
        <f aca="false">IF(ISERROR(VLOOKUP($A54,'Import OffPeak'!$A$3:BF$99,53,FALSE())-VLOOKUP($A54,'Import OffPeak change'!$A$106:BF$202,53,FALSE())),0,(VLOOKUP($A54,'Import OffPeak'!$A$3:BF$99,53,FALSE())-VLOOKUP($A54,'Import OffPeak change'!$A$106:BF$202,53,FALSE())))</f>
        <v>0</v>
      </c>
      <c r="BB54" s="193" t="n">
        <f aca="false">IF(ISERROR(VLOOKUP($A54,'Import OffPeak'!$A$3:BG$99,54,FALSE())-VLOOKUP($A54,'Import OffPeak change'!$A$106:BG$202,54,FALSE())),0,(VLOOKUP($A54,'Import OffPeak'!$A$3:BG$99,54,FALSE())-VLOOKUP($A54,'Import OffPeak change'!$A$106:BG$202,54,FALSE())))</f>
        <v>0</v>
      </c>
      <c r="BC54" s="193" t="n">
        <f aca="false">IF(ISERROR(VLOOKUP($A54,'Import OffPeak'!$A$3:BH$99,55,FALSE())-VLOOKUP($A54,'Import OffPeak change'!$A$106:BH$202,55,FALSE())),0,(VLOOKUP($A54,'Import OffPeak'!$A$3:BH$99,55,FALSE())-VLOOKUP($A54,'Import OffPeak change'!$A$106:BH$202,55,FALSE())))</f>
        <v>0</v>
      </c>
      <c r="BD54" s="193" t="n">
        <f aca="false">IF(ISERROR(VLOOKUP($A54,'Import OffPeak'!$A$3:BI$99,56,FALSE())-VLOOKUP($A54,'Import OffPeak change'!$A$106:BI$202,56,FALSE())),0,(VLOOKUP($A54,'Import OffPeak'!$A$3:BI$99,56,FALSE())-VLOOKUP($A54,'Import OffPeak change'!$A$106:BI$202,56,FALSE())))</f>
        <v>0</v>
      </c>
      <c r="BE54" s="193" t="n">
        <f aca="false">IF(ISERROR(VLOOKUP($A54,'Import OffPeak'!$A$3:BJ$99,57,FALSE())-VLOOKUP($A54,'Import OffPeak change'!$A$106:BJ$202,57,FALSE())),0,(VLOOKUP($A54,'Import OffPeak'!$A$3:BJ$99,57,FALSE())-VLOOKUP($A54,'Import OffPeak change'!$A$106:BJ$202,57,FALSE())))</f>
        <v>0</v>
      </c>
      <c r="BF54" s="193" t="n">
        <f aca="false">IF(ISERROR(VLOOKUP($A54,'Import OffPeak'!$A$3:BK$99,58,FALSE())-VLOOKUP($A54,'Import OffPeak change'!$A$106:BK$202,58,FALSE())),0,(VLOOKUP($A54,'Import OffPeak'!$A$3:BK$99,58,FALSE())-VLOOKUP($A54,'Import OffPeak change'!$A$106:BK$202,58,FALSE())))</f>
        <v>0</v>
      </c>
      <c r="BG54" s="193" t="n">
        <f aca="false">IF(ISERROR(VLOOKUP($A54,'Import OffPeak'!$A$3:BL$99,59,FALSE())-VLOOKUP($A54,'Import OffPeak change'!$A$106:BL$202,59,FALSE())),0,(VLOOKUP($A54,'Import OffPeak'!$A$3:BL$99,59,FALSE())-VLOOKUP($A54,'Import OffPeak change'!$A$106:BL$202,59,FALSE())))</f>
        <v>0</v>
      </c>
      <c r="BH54" s="193" t="n">
        <f aca="false">IF(ISERROR(VLOOKUP($A54,'Import OffPeak'!$A$3:BM$99,60,FALSE())-VLOOKUP($A54,'Import OffPeak change'!$A$106:BM$202,60,FALSE())),0,(VLOOKUP($A54,'Import OffPeak'!$A$3:BM$99,60,FALSE())-VLOOKUP($A54,'Import OffPeak change'!$A$106:BM$202,60,FALSE())))</f>
        <v>0</v>
      </c>
      <c r="BI54" s="193" t="n">
        <f aca="false">IF(ISERROR(VLOOKUP($A54,'Import OffPeak'!$A$3:BN$99,61,FALSE())-VLOOKUP($A54,'Import OffPeak change'!$A$106:BN$202,61,FALSE())),0,(VLOOKUP($A54,'Import OffPeak'!$A$3:BN$99,61,FALSE())-VLOOKUP($A54,'Import OffPeak change'!$A$106:BN$202,61,FALSE())))</f>
        <v>0</v>
      </c>
      <c r="BJ54" s="193" t="n">
        <f aca="false">IF(ISERROR(VLOOKUP($A54,'Import OffPeak'!$A$3:BO$99,62,FALSE())-VLOOKUP($A54,'Import OffPeak change'!$A$106:BO$202,62,FALSE())),0,(VLOOKUP($A54,'Import OffPeak'!$A$3:BO$99,62,FALSE())-VLOOKUP($A54,'Import OffPeak change'!$A$106:BO$202,62,FALSE())))</f>
        <v>0</v>
      </c>
      <c r="BK54" s="193" t="n">
        <f aca="false">IF(ISERROR(VLOOKUP($A54,'Import OffPeak'!$A$3:BP$99,63,FALSE())-VLOOKUP($A54,'Import OffPeak change'!$A$106:BP$202,63,FALSE())),0,(VLOOKUP($A54,'Import OffPeak'!$A$3:BP$99,63,FALSE())-VLOOKUP($A54,'Import OffPeak change'!$A$106:BP$202,63,FALSE())))</f>
        <v>0</v>
      </c>
      <c r="BL54" s="193" t="n">
        <f aca="false">IF(ISERROR(VLOOKUP($A54,'Import OffPeak'!$A$3:BQ$99,64,FALSE())-VLOOKUP($A54,'Import OffPeak change'!$A$106:BQ$202,64,FALSE())),0,(VLOOKUP($A54,'Import OffPeak'!$A$3:BQ$99,64,FALSE())-VLOOKUP($A54,'Import OffPeak change'!$A$106:BQ$202,64,FALSE())))</f>
        <v>0</v>
      </c>
      <c r="BM54" s="193" t="n">
        <f aca="false">IF(ISERROR(VLOOKUP($A54,'Import OffPeak'!$A$3:BR$99,65,FALSE())-VLOOKUP($A54,'Import OffPeak change'!$A$106:BR$202,65,FALSE())),0,(VLOOKUP($A54,'Import OffPeak'!$A$3:BR$99,65,FALSE())-VLOOKUP($A54,'Import OffPeak change'!$A$106:BR$202,65,FALSE())))</f>
        <v>0</v>
      </c>
      <c r="BN54" s="193" t="n">
        <f aca="false">IF(ISERROR(VLOOKUP($A54,'Import OffPeak'!$A$3:BS$99,66,FALSE())-VLOOKUP($A54,'Import OffPeak change'!$A$106:BS$202,66,FALSE())),0,(VLOOKUP($A54,'Import OffPeak'!$A$3:BS$99,66,FALSE())-VLOOKUP($A54,'Import OffPeak change'!$A$106:BS$202,66,FALSE())))</f>
        <v>0</v>
      </c>
      <c r="BO54" s="193" t="n">
        <f aca="false">IF(ISERROR(VLOOKUP($A54,'Import OffPeak'!$A$3:BT$99,67,FALSE())-VLOOKUP($A54,'Import OffPeak change'!$A$106:BT$202,67,FALSE())),0,(VLOOKUP($A54,'Import OffPeak'!$A$3:BT$99,67,FALSE())-VLOOKUP($A54,'Import OffPeak change'!$A$106:BT$202,67,FALSE())))</f>
        <v>0</v>
      </c>
      <c r="BP54" s="193" t="n">
        <f aca="false">IF(ISERROR(VLOOKUP($A54,'Import OffPeak'!$A$3:BU$99,68,FALSE())-VLOOKUP($A54,'Import OffPeak change'!$A$106:BU$202,68,FALSE())),0,(VLOOKUP($A54,'Import OffPeak'!$A$3:BU$99,68,FALSE())-VLOOKUP($A54,'Import OffPeak change'!$A$106:BU$202,68,FALSE())))</f>
        <v>0</v>
      </c>
      <c r="BQ54" s="193" t="n">
        <f aca="false">IF(ISERROR(VLOOKUP($A54,'Import OffPeak'!$A$3:BV$99,69,FALSE())-VLOOKUP($A54,'Import OffPeak change'!$A$106:BV$202,69,FALSE())),0,(VLOOKUP($A54,'Import OffPeak'!$A$3:BV$99,69,FALSE())-VLOOKUP($A54,'Import OffPeak change'!$A$106:BV$202,69,FALSE())))</f>
        <v>0</v>
      </c>
      <c r="BR54" s="193" t="n">
        <f aca="false">IF(ISERROR(VLOOKUP($A54,'Import OffPeak'!$A$3:BW$99,70,FALSE())-VLOOKUP($A54,'Import OffPeak change'!$A$106:BW$202,70,FALSE())),0,(VLOOKUP($A54,'Import OffPeak'!$A$3:BW$99,70,FALSE())-VLOOKUP($A54,'Import OffPeak change'!$A$106:BW$202,70,FALSE())))</f>
        <v>0</v>
      </c>
      <c r="BS54" s="193" t="n">
        <f aca="false">IF(ISERROR(VLOOKUP($A54,'Import OffPeak'!$A$3:BX$99,71,FALSE())-VLOOKUP($A54,'Import OffPeak change'!$A$106:BX$202,71,FALSE())),0,(VLOOKUP($A54,'Import OffPeak'!$A$3:BX$99,71,FALSE())-VLOOKUP($A54,'Import OffPeak change'!$A$106:BX$202,71,FALSE())))</f>
        <v>0</v>
      </c>
      <c r="BT54" s="193" t="n">
        <f aca="false">IF(ISERROR(VLOOKUP($A54,'Import OffPeak'!$A$3:BY$99,72,FALSE())-VLOOKUP($A54,'Import OffPeak change'!$A$106:BY$202,72,FALSE())),0,(VLOOKUP($A54,'Import OffPeak'!$A$3:BY$99,72,FALSE())-VLOOKUP($A54,'Import OffPeak change'!$A$106:BY$202,72,FALSE())))</f>
        <v>0</v>
      </c>
      <c r="BU54" s="193" t="n">
        <f aca="false">IF(ISERROR(VLOOKUP($A54,'Import OffPeak'!$A$3:BZ$99,73,FALSE())-VLOOKUP($A54,'Import OffPeak change'!$A$106:BZ$202,73,FALSE())),0,(VLOOKUP($A54,'Import OffPeak'!$A$3:BZ$99,73,FALSE())-VLOOKUP($A54,'Import OffPeak change'!$A$106:BZ$202,73,FALSE())))</f>
        <v>0</v>
      </c>
      <c r="BV54" s="193" t="n">
        <f aca="false">IF(ISERROR(VLOOKUP($A54,'Import OffPeak'!$A$3:CA$99,74,FALSE())-VLOOKUP($A54,'Import OffPeak change'!$A$106:CA$202,74,FALSE())),0,(VLOOKUP($A54,'Import OffPeak'!$A$3:CA$99,74,FALSE())-VLOOKUP($A54,'Import OffPeak change'!$A$106:CA$202,74,FALSE())))</f>
        <v>0</v>
      </c>
      <c r="BW54" s="193" t="n">
        <f aca="false">IF(ISERROR(VLOOKUP($A54,'Import OffPeak'!$A$3:CB$99,75,FALSE())-VLOOKUP($A54,'Import OffPeak change'!$A$106:CB$202,75,FALSE())),0,(VLOOKUP($A54,'Import OffPeak'!$A$3:CB$99,75,FALSE())-VLOOKUP($A54,'Import OffPeak change'!$A$106:CB$202,75,FALSE())))</f>
        <v>0</v>
      </c>
      <c r="BX54" s="193" t="n">
        <f aca="false">IF(ISERROR(VLOOKUP($A54,'Import OffPeak'!$A$3:CC$99,76,FALSE())-VLOOKUP($A54,'Import OffPeak change'!$A$106:CC$202,76,FALSE())),0,(VLOOKUP($A54,'Import OffPeak'!$A$3:CC$99,76,FALSE())-VLOOKUP($A54,'Import OffPeak change'!$A$106:CC$202,76,FALSE())))</f>
        <v>0</v>
      </c>
      <c r="BY54" s="193" t="n">
        <f aca="false">IF(ISERROR(VLOOKUP($A54,'Import OffPeak'!$A$3:CD$99,77,FALSE())-VLOOKUP($A54,'Import OffPeak change'!$A$106:CD$202,77,FALSE())),0,(VLOOKUP($A54,'Import OffPeak'!$A$3:CD$99,77,FALSE())-VLOOKUP($A54,'Import OffPeak change'!$A$106:CD$202,77,FALSE())))</f>
        <v>0</v>
      </c>
      <c r="BZ54" s="193" t="n">
        <f aca="false">IF(ISERROR(VLOOKUP($A54,'Import OffPeak'!$A$3:CE$99,78,FALSE())-VLOOKUP($A54,'Import OffPeak change'!$A$106:CE$202,78,FALSE())),0,(VLOOKUP($A54,'Import OffPeak'!$A$3:CE$99,78,FALSE())-VLOOKUP($A54,'Import OffPeak change'!$A$106:CE$202,78,FALSE())))</f>
        <v>0</v>
      </c>
      <c r="CA54" s="193" t="n">
        <f aca="false">IF(ISERROR(VLOOKUP($A54,'Import OffPeak'!$A$3:CF$99,79,FALSE())-VLOOKUP($A54,'Import OffPeak change'!$A$106:CF$202,79,FALSE())),0,(VLOOKUP($A54,'Import OffPeak'!$A$3:CF$99,79,FALSE())-VLOOKUP($A54,'Import OffPeak change'!$A$106:CF$202,79,FALSE())))</f>
        <v>0</v>
      </c>
      <c r="CB54" s="193" t="n">
        <f aca="false">IF(ISERROR(VLOOKUP($A54,'Import OffPeak'!$A$3:CG$99,80,FALSE())-VLOOKUP($A54,'Import OffPeak change'!$A$106:CG$202,80,FALSE())),0,(VLOOKUP($A54,'Import OffPeak'!$A$3:CG$99,80,FALSE())-VLOOKUP($A54,'Import OffPeak change'!$A$106:CG$202,80,FALSE())))</f>
        <v>0</v>
      </c>
      <c r="CC54" s="193" t="n">
        <f aca="false">IF(ISERROR(VLOOKUP($A54,'Import OffPeak'!$A$3:CH$99,81,FALSE())-VLOOKUP($A54,'Import OffPeak change'!$A$106:CH$202,81,FALSE())),0,(VLOOKUP($A54,'Import OffPeak'!$A$3:CH$99,81,FALSE())-VLOOKUP($A54,'Import OffPeak change'!$A$106:CH$202,81,FALSE())))</f>
        <v>0</v>
      </c>
      <c r="CD54" s="193" t="n">
        <f aca="false">IF(ISERROR(VLOOKUP($A54,'Import OffPeak'!$A$3:CI$99,82,FALSE())-VLOOKUP($A54,'Import OffPeak change'!$A$106:CI$202,82,FALSE())),0,(VLOOKUP($A54,'Import OffPeak'!$A$3:CI$99,82,FALSE())-VLOOKUP($A54,'Import OffPeak change'!$A$106:CI$202,82,FALSE())))</f>
        <v>0</v>
      </c>
      <c r="CE54" s="193" t="n">
        <f aca="false">IF(ISERROR(VLOOKUP($A54,'Import OffPeak'!$A$3:CJ$99,83,FALSE())-VLOOKUP($A54,'Import OffPeak change'!$A$106:CJ$202,83,FALSE())),0,(VLOOKUP($A54,'Import OffPeak'!$A$3:CJ$99,83,FALSE())-VLOOKUP($A54,'Import OffPeak change'!$A$106:CJ$202,83,FALSE())))</f>
        <v>0</v>
      </c>
      <c r="CF54" s="193" t="n">
        <f aca="false">IF(ISERROR(VLOOKUP($A54,'Import OffPeak'!$A$3:CK$99,84,FALSE())-VLOOKUP($A54,'Import OffPeak change'!$A$106:CK$202,84,FALSE())),0,(VLOOKUP($A54,'Import OffPeak'!$A$3:CK$99,84,FALSE())-VLOOKUP($A54,'Import OffPeak change'!$A$106:CK$202,84,FALSE())))</f>
        <v>0</v>
      </c>
      <c r="CG54" s="193" t="n">
        <f aca="false">IF(ISERROR(VLOOKUP($A54,'Import OffPeak'!$A$3:CL$99,85,FALSE())-VLOOKUP($A54,'Import OffPeak change'!$A$106:CL$202,85,FALSE())),0,(VLOOKUP($A54,'Import OffPeak'!$A$3:CL$99,85,FALSE())-VLOOKUP($A54,'Import OffPeak change'!$A$106:CL$202,85,FALSE())))</f>
        <v>0</v>
      </c>
      <c r="CH54" s="193" t="n">
        <f aca="false">IF(ISERROR(VLOOKUP($A54,'Import OffPeak'!$A$3:CM$99,86,FALSE())-VLOOKUP($A54,'Import OffPeak change'!$A$106:CM$202,86,FALSE())),0,(VLOOKUP($A54,'Import OffPeak'!$A$3:CM$99,86,FALSE())-VLOOKUP($A54,'Import OffPeak change'!$A$106:CM$202,86,FALSE())))</f>
        <v>0</v>
      </c>
      <c r="CI54" s="193" t="n">
        <f aca="false">IF(ISERROR(VLOOKUP($A54,'Import OffPeak'!$A$3:CN$99,87,FALSE())-VLOOKUP($A54,'Import OffPeak change'!$A$106:CN$202,87,FALSE())),0,(VLOOKUP($A54,'Import OffPeak'!$A$3:CN$99,87,FALSE())-VLOOKUP($A54,'Import OffPeak change'!$A$106:CN$202,87,FALSE())))</f>
        <v>0</v>
      </c>
      <c r="CJ54" s="193" t="n">
        <f aca="false">IF(ISERROR(VLOOKUP($A54,'Import OffPeak'!$A$3:CO$99,88,FALSE())-VLOOKUP($A54,'Import OffPeak change'!$A$106:CO$202,88,FALSE())),0,(VLOOKUP($A54,'Import OffPeak'!$A$3:CO$99,88,FALSE())-VLOOKUP($A54,'Import OffPeak change'!$A$106:CO$202,88,FALSE())))</f>
        <v>0</v>
      </c>
      <c r="CK54" s="193" t="n">
        <f aca="false">IF(ISERROR(VLOOKUP($A54,'Import OffPeak'!$A$3:CP$99,89,FALSE())-VLOOKUP($A54,'Import OffPeak change'!$A$106:CP$202,89,FALSE())),0,(VLOOKUP($A54,'Import OffPeak'!$A$3:CP$99,89,FALSE())-VLOOKUP($A54,'Import OffPeak change'!$A$106:CP$202,89,FALSE())))</f>
        <v>0</v>
      </c>
      <c r="CL54" s="193" t="n">
        <f aca="false">IF(ISERROR(VLOOKUP($A54,'Import OffPeak'!$A$3:CQ$99,90,FALSE())-VLOOKUP($A54,'Import OffPeak change'!$A$106:CQ$202,90,FALSE())),0,(VLOOKUP($A54,'Import OffPeak'!$A$3:CQ$99,90,FALSE())-VLOOKUP($A54,'Import OffPeak change'!$A$106:CQ$202,90,FALSE())))</f>
        <v>0</v>
      </c>
      <c r="CM54" s="193" t="n">
        <f aca="false">IF(ISERROR(VLOOKUP($A54,'Import OffPeak'!$A$3:CR$99,91,FALSE())-VLOOKUP($A54,'Import OffPeak change'!$A$106:CR$202,91,FALSE())),0,(VLOOKUP($A54,'Import OffPeak'!$A$3:CR$99,91,FALSE())-VLOOKUP($A54,'Import OffPeak change'!$A$106:CR$202,91,FALSE())))</f>
        <v>0</v>
      </c>
      <c r="CN54" s="193" t="n">
        <f aca="false">IF(ISERROR(VLOOKUP($A54,'Import OffPeak'!$A$3:CS$99,92,FALSE())-VLOOKUP($A54,'Import OffPeak change'!$A$106:CS$202,92,FALSE())),0,(VLOOKUP($A54,'Import OffPeak'!$A$3:CS$99,92,FALSE())-VLOOKUP($A54,'Import OffPeak change'!$A$106:CS$202,92,FALSE())))</f>
        <v>0</v>
      </c>
      <c r="CO54" s="193" t="n">
        <f aca="false">IF(ISERROR(VLOOKUP($A54,'Import OffPeak'!$A$3:CT$99,93,FALSE())-VLOOKUP($A54,'Import OffPeak change'!$A$106:CT$202,93,FALSE())),0,(VLOOKUP($A54,'Import OffPeak'!$A$3:CT$99,93,FALSE())-VLOOKUP($A54,'Import OffPeak change'!$A$106:CT$202,93,FALSE())))</f>
        <v>0</v>
      </c>
      <c r="CP54" s="193" t="n">
        <f aca="false">IF(ISERROR(VLOOKUP($A54,'Import OffPeak'!$A$3:CU$99,94,FALSE())-VLOOKUP($A54,'Import OffPeak change'!$A$106:CU$202,94,FALSE())),0,(VLOOKUP($A54,'Import OffPeak'!$A$3:CU$99,94,FALSE())-VLOOKUP($A54,'Import OffPeak change'!$A$106:CU$202,94,FALSE())))</f>
        <v>0</v>
      </c>
      <c r="CQ54" s="193" t="n">
        <f aca="false">IF(ISERROR(VLOOKUP($A54,'Import OffPeak'!$A$3:CV$99,95,FALSE())-VLOOKUP($A54,'Import OffPeak change'!$A$106:CV$202,95,FALSE())),0,(VLOOKUP($A54,'Import OffPeak'!$A$3:CV$99,95,FALSE())-VLOOKUP($A54,'Import OffPeak change'!$A$106:CV$202,95,FALSE())))</f>
        <v>0</v>
      </c>
      <c r="CR54" s="193" t="n">
        <f aca="false">IF(ISERROR(VLOOKUP($A54,'Import OffPeak'!$A$3:CW$99,96,FALSE())-VLOOKUP($A54,'Import OffPeak change'!$A$106:CW$202,96,FALSE())),0,(VLOOKUP($A54,'Import OffPeak'!$A$3:CW$99,96,FALSE())-VLOOKUP($A54,'Import OffPeak change'!$A$106:CW$202,96,FALSE())))</f>
        <v>0</v>
      </c>
      <c r="CS54" s="193" t="n">
        <f aca="false">IF(ISERROR(VLOOKUP($A54,'Import OffPeak'!$A$3:CX$99,97,FALSE())-VLOOKUP($A54,'Import OffPeak change'!$A$106:CX$202,97,FALSE())),0,(VLOOKUP($A54,'Import OffPeak'!$A$3:CX$99,97,FALSE())-VLOOKUP($A54,'Import OffPeak change'!$A$106:CX$202,97,FALSE())))</f>
        <v>0</v>
      </c>
      <c r="CT54" s="193" t="n">
        <f aca="false">IF(ISERROR(VLOOKUP($A54,'Import OffPeak'!$A$3:CY$99,98,FALSE())-VLOOKUP($A54,'Import OffPeak change'!$A$106:CY$202,98,FALSE())),0,(VLOOKUP($A54,'Import OffPeak'!$A$3:CY$99,98,FALSE())-VLOOKUP($A54,'Import OffPeak change'!$A$106:CY$202,98,FALSE())))</f>
        <v>0</v>
      </c>
      <c r="CU54" s="193" t="n">
        <f aca="false">IF(ISERROR(VLOOKUP($A54,'Import OffPeak'!$A$3:CZ$99,99,FALSE())-VLOOKUP($A54,'Import OffPeak change'!$A$106:CZ$202,99,FALSE())),0,(VLOOKUP($A54,'Import OffPeak'!$A$3:CZ$99,99,FALSE())-VLOOKUP($A54,'Import OffPeak change'!$A$106:CZ$202,99,FALSE())))</f>
        <v>0</v>
      </c>
      <c r="CV54" s="193" t="n">
        <f aca="false">IF(ISERROR(VLOOKUP($A54,'Import OffPeak'!$A$3:DA$99,100,FALSE())-VLOOKUP($A54,'Import OffPeak change'!$A$106:DA$202,100,FALSE())),0,(VLOOKUP($A54,'Import OffPeak'!$A$3:DA$99,100,FALSE())-VLOOKUP($A54,'Import OffPeak change'!$A$106:DA$202,100,FALSE())))</f>
        <v>0</v>
      </c>
      <c r="CW54" s="193" t="n">
        <f aca="false">IF(ISERROR(VLOOKUP($A54,'Import OffPeak'!$A$3:DB$99,101,FALSE())-VLOOKUP($A54,'Import OffPeak change'!$A$106:DB$202,101,FALSE())),0,(VLOOKUP($A54,'Import OffPeak'!$A$3:DB$99,101,FALSE())-VLOOKUP($A54,'Import OffPeak change'!$A$106:DB$202,101,FALSE())))</f>
        <v>0</v>
      </c>
      <c r="CX54" s="193" t="n">
        <f aca="false">IF(ISERROR(VLOOKUP($A54,'Import OffPeak'!$A$3:DC$99,102,FALSE())-VLOOKUP($A54,'Import OffPeak change'!$A$106:DC$202,102,FALSE())),0,(VLOOKUP($A54,'Import OffPeak'!$A$3:DC$99,102,FALSE())-VLOOKUP($A54,'Import OffPeak change'!$A$106:DC$202,102,FALSE())))</f>
        <v>0</v>
      </c>
      <c r="CY54" s="193" t="n">
        <f aca="false">IF(ISERROR(VLOOKUP($A54,'Import OffPeak'!$A$3:DD$99,103,FALSE())-VLOOKUP($A54,'Import OffPeak change'!$A$106:DD$202,103,FALSE())),0,(VLOOKUP($A54,'Import OffPeak'!$A$3:DD$99,103,FALSE())-VLOOKUP($A54,'Import OffPeak change'!$A$106:DD$202,103,FALSE())))</f>
        <v>0</v>
      </c>
      <c r="CZ54" s="193" t="n">
        <f aca="false">IF(ISERROR(VLOOKUP($A54,'Import OffPeak'!$A$3:DE$99,104,FALSE())-VLOOKUP($A54,'Import OffPeak change'!$A$106:DE$202,104,FALSE())),0,(VLOOKUP($A54,'Import OffPeak'!$A$3:DE$99,104,FALSE())-VLOOKUP($A54,'Import OffPeak change'!$A$106:DE$202,104,FALSE())))</f>
        <v>0</v>
      </c>
      <c r="DA54" s="193" t="n">
        <f aca="false">IF(ISERROR(VLOOKUP($A54,'Import OffPeak'!$A$3:DF$99,105,FALSE())-VLOOKUP($A54,'Import OffPeak change'!$A$106:DF$202,105,FALSE())),0,(VLOOKUP($A54,'Import OffPeak'!$A$3:DF$99,105,FALSE())-VLOOKUP($A54,'Import OffPeak change'!$A$106:DF$202,105,FALSE())))</f>
        <v>0</v>
      </c>
      <c r="DB54" s="193" t="n">
        <f aca="false">IF(ISERROR(VLOOKUP($A54,'Import OffPeak'!$A$3:DG$99,106,FALSE())-VLOOKUP($A54,'Import OffPeak change'!$A$106:DG$202,106,FALSE())),0,(VLOOKUP($A54,'Import OffPeak'!$A$3:DG$99,106,FALSE())-VLOOKUP($A54,'Import OffPeak change'!$A$106:DG$202,106,FALSE())))</f>
        <v>0</v>
      </c>
      <c r="DC54" s="193" t="n">
        <f aca="false">IF(ISERROR(VLOOKUP($A54,'Import OffPeak'!$A$3:DH$99,107,FALSE())-VLOOKUP($A54,'Import OffPeak change'!$A$106:DH$202,107,FALSE())),0,(VLOOKUP($A54,'Import OffPeak'!$A$3:DH$99,107,FALSE())-VLOOKUP($A54,'Import OffPeak change'!$A$106:DH$202,107,FALSE())))</f>
        <v>0</v>
      </c>
      <c r="DD54" s="193" t="n">
        <f aca="false">IF(ISERROR(VLOOKUP($A54,'Import OffPeak'!$A$3:DI$99,108,FALSE())-VLOOKUP($A54,'Import OffPeak change'!$A$106:DI$202,108,FALSE())),0,(VLOOKUP($A54,'Import OffPeak'!$A$3:DI$99,108,FALSE())-VLOOKUP($A54,'Import OffPeak change'!$A$106:DI$202,108,FALSE())))</f>
        <v>0</v>
      </c>
      <c r="DE54" s="193" t="n">
        <f aca="false">IF(ISERROR(VLOOKUP($A54,'Import OffPeak'!$A$3:DJ$99,109,FALSE())-VLOOKUP($A54,'Import OffPeak change'!$A$106:DJ$202,109,FALSE())),0,(VLOOKUP($A54,'Import OffPeak'!$A$3:DJ$99,109,FALSE())-VLOOKUP($A54,'Import OffPeak change'!$A$106:DJ$202,109,FALSE())))</f>
        <v>0</v>
      </c>
      <c r="DF54" s="193" t="n">
        <f aca="false">IF(ISERROR(VLOOKUP($A54,'Import OffPeak'!$A$3:DK$99,110,FALSE())-VLOOKUP($A54,'Import OffPeak change'!$A$106:DK$202,110,FALSE())),0,(VLOOKUP($A54,'Import OffPeak'!$A$3:DK$99,110,FALSE())-VLOOKUP($A54,'Import OffPeak change'!$A$106:DK$202,110,FALSE())))</f>
        <v>0</v>
      </c>
      <c r="DG54" s="193" t="n">
        <f aca="false">IF(ISERROR(VLOOKUP($A54,'Import OffPeak'!$A$3:DL$99,111,FALSE())-VLOOKUP($A54,'Import OffPeak change'!$A$106:DL$202,111,FALSE())),0,(VLOOKUP($A54,'Import OffPeak'!$A$3:DL$99,111,FALSE())-VLOOKUP($A54,'Import OffPeak change'!$A$106:DL$202,111,FALSE())))</f>
        <v>0</v>
      </c>
      <c r="DH54" s="193" t="n">
        <f aca="false">IF(ISERROR(VLOOKUP($A54,'Import OffPeak'!$A$3:DM$99,112,FALSE())-VLOOKUP($A54,'Import OffPeak change'!$A$106:DM$202,112,FALSE())),0,(VLOOKUP($A54,'Import OffPeak'!$A$3:DM$99,112,FALSE())-VLOOKUP($A54,'Import OffPeak change'!$A$106:DM$202,112,FALSE())))</f>
        <v>0</v>
      </c>
      <c r="DI54" s="193" t="n">
        <f aca="false">IF(ISERROR(VLOOKUP($A54,'Import OffPeak'!$A$3:DN$99,113,FALSE())-VLOOKUP($A54,'Import OffPeak change'!$A$106:DN$202,113,FALSE())),0,(VLOOKUP($A54,'Import OffPeak'!$A$3:DN$99,113,FALSE())-VLOOKUP($A54,'Import OffPeak change'!$A$106:DN$202,113,FALSE())))</f>
        <v>0</v>
      </c>
      <c r="DJ54" s="193" t="n">
        <f aca="false">IF(ISERROR(VLOOKUP($A54,'Import OffPeak'!$A$3:DO$99,114,FALSE())-VLOOKUP($A54,'Import OffPeak change'!$A$106:DO$202,114,FALSE())),0,(VLOOKUP($A54,'Import OffPeak'!$A$3:DO$99,114,FALSE())-VLOOKUP($A54,'Import OffPeak change'!$A$106:DO$202,114,FALSE())))</f>
        <v>0</v>
      </c>
      <c r="DK54" s="193" t="n">
        <f aca="false">IF(ISERROR(VLOOKUP($A54,'Import OffPeak'!$A$3:DP$99,115,FALSE())-VLOOKUP($A54,'Import OffPeak change'!$A$106:DP$202,115,FALSE())),0,(VLOOKUP($A54,'Import OffPeak'!$A$3:DP$99,115,FALSE())-VLOOKUP($A54,'Import OffPeak change'!$A$106:DP$202,115,FALSE())))</f>
        <v>0</v>
      </c>
      <c r="DL54" s="193" t="n">
        <f aca="false">IF(ISERROR(VLOOKUP($A54,'Import OffPeak'!$A$3:DQ$99,116,FALSE())-VLOOKUP($A54,'Import OffPeak change'!$A$106:DQ$202,116,FALSE())),0,(VLOOKUP($A54,'Import OffPeak'!$A$3:DQ$99,116,FALSE())-VLOOKUP($A54,'Import OffPeak change'!$A$106:DQ$202,116,FALSE())))</f>
        <v>0</v>
      </c>
      <c r="DM54" s="193" t="n">
        <f aca="false">IF(ISERROR(VLOOKUP($A54,'Import OffPeak'!$A$3:DR$99,117,FALSE())-VLOOKUP($A54,'Import OffPeak change'!$A$106:DR$202,117,FALSE())),0,(VLOOKUP($A54,'Import OffPeak'!$A$3:DR$99,117,FALSE())-VLOOKUP($A54,'Import OffPeak change'!$A$106:DR$202,117,FALSE())))</f>
        <v>0</v>
      </c>
      <c r="DN54" s="193" t="n">
        <f aca="false">IF(ISERROR(VLOOKUP($A54,'Import OffPeak'!$A$3:DS$99,118,FALSE())-VLOOKUP($A54,'Import OffPeak change'!$A$106:DS$202,118,FALSE())),0,(VLOOKUP($A54,'Import OffPeak'!$A$3:DS$99,118,FALSE())-VLOOKUP($A54,'Import OffPeak change'!$A$106:DS$202,118,FALSE())))</f>
        <v>0</v>
      </c>
      <c r="DO54" s="193" t="n">
        <f aca="false">IF(ISERROR(VLOOKUP($A54,'Import OffPeak'!$A$3:DT$99,119,FALSE())-VLOOKUP($A54,'Import OffPeak change'!$A$106:DT$202,119,FALSE())),0,(VLOOKUP($A54,'Import OffPeak'!$A$3:DT$99,119,FALSE())-VLOOKUP($A54,'Import OffPeak change'!$A$106:DT$202,119,FALSE())))</f>
        <v>0</v>
      </c>
      <c r="DP54" s="193" t="n">
        <f aca="false">IF(ISERROR(VLOOKUP($A54,'Import OffPeak'!$A$3:DU$99,120,FALSE())-VLOOKUP($A54,'Import OffPeak change'!$A$106:DU$202,120,FALSE())),0,(VLOOKUP($A54,'Import OffPeak'!$A$3:DU$99,120,FALSE())-VLOOKUP($A54,'Import OffPeak change'!$A$106:DU$202,120,FALSE())))</f>
        <v>0</v>
      </c>
      <c r="DQ54" s="193" t="n">
        <f aca="false">IF(ISERROR(VLOOKUP($A54,'Import OffPeak'!$A$3:DV$99,121,FALSE())-VLOOKUP($A54,'Import OffPeak change'!$A$106:DV$202,121,FALSE())),0,(VLOOKUP($A54,'Import OffPeak'!$A$3:DV$99,121,FALSE())-VLOOKUP($A54,'Import OffPeak change'!$A$106:DV$202,121,FALSE())))</f>
        <v>0</v>
      </c>
      <c r="DR54" s="193" t="n">
        <f aca="false">IF(ISERROR(VLOOKUP($A54,'Import OffPeak'!$A$3:DW$99,122,FALSE())-VLOOKUP($A54,'Import OffPeak change'!$A$106:DW$202,122,FALSE())),0,(VLOOKUP($A54,'Import OffPeak'!$A$3:DW$99,122,FALSE())-VLOOKUP($A54,'Import OffPeak change'!$A$106:DW$202,122,FALSE())))</f>
        <v>0</v>
      </c>
      <c r="DS54" s="193" t="n">
        <f aca="false">IF(ISERROR(VLOOKUP($A54,'Import OffPeak'!$A$3:DX$99,123,FALSE())-VLOOKUP($A54,'Import OffPeak change'!$A$106:DX$202,123,FALSE())),0,(VLOOKUP($A54,'Import OffPeak'!$A$3:DX$99,123,FALSE())-VLOOKUP($A54,'Import OffPeak change'!$A$106:DX$202,123,FALSE())))</f>
        <v>0</v>
      </c>
      <c r="DT54" s="193" t="n">
        <f aca="false">IF(ISERROR(VLOOKUP($A54,'Import OffPeak'!$A$3:DY$99,124,FALSE())-VLOOKUP($A54,'Import OffPeak change'!$A$106:DY$202,124,FALSE())),0,(VLOOKUP($A54,'Import OffPeak'!$A$3:DY$99,124,FALSE())-VLOOKUP($A54,'Import OffPeak change'!$A$106:DY$202,124,FALSE())))</f>
        <v>0</v>
      </c>
      <c r="DU54" s="193" t="n">
        <f aca="false">IF(ISERROR(VLOOKUP($A54,'Import OffPeak'!$A$3:DZ$99,125,FALSE())-VLOOKUP($A54,'Import OffPeak change'!$A$106:DZ$202,125,FALSE())),0,(VLOOKUP($A54,'Import OffPeak'!$A$3:DZ$99,125,FALSE())-VLOOKUP($A54,'Import OffPeak change'!$A$106:DZ$202,125,FALSE())))</f>
        <v>0</v>
      </c>
      <c r="DV54" s="193" t="n">
        <f aca="false">IF(ISERROR(VLOOKUP($A54,'Import OffPeak'!$A$3:EA$99,126,FALSE())-VLOOKUP($A54,'Import OffPeak change'!$A$106:EA$202,126,FALSE())),0,(VLOOKUP($A54,'Import OffPeak'!$A$3:EA$99,126,FALSE())-VLOOKUP($A54,'Import OffPeak change'!$A$106:EA$202,126,FALSE())))</f>
        <v>0</v>
      </c>
      <c r="DW54" s="193" t="n">
        <f aca="false">IF(ISERROR(VLOOKUP($A54,'Import OffPeak'!$A$3:EB$99,127,FALSE())-VLOOKUP($A54,'Import OffPeak change'!$A$106:EB$202,127,FALSE())),0,(VLOOKUP($A54,'Import OffPeak'!$A$3:EB$99,127,FALSE())-VLOOKUP($A54,'Import OffPeak change'!$A$106:EB$202,127,FALSE())))</f>
        <v>0</v>
      </c>
      <c r="DX54" s="193" t="n">
        <f aca="false">IF(ISERROR(VLOOKUP($A54,'Import OffPeak'!$A$3:EC$99,128,FALSE())-VLOOKUP($A54,'Import OffPeak change'!$A$106:EC$202,128,FALSE())),0,(VLOOKUP($A54,'Import OffPeak'!$A$3:EC$99,128,FALSE())-VLOOKUP($A54,'Import OffPeak change'!$A$106:EC$202,128,FALSE())))</f>
        <v>0</v>
      </c>
      <c r="DY54" s="193" t="n">
        <f aca="false">IF(ISERROR(VLOOKUP($A54,'Import OffPeak'!$A$3:ED$99,129,FALSE())-VLOOKUP($A54,'Import OffPeak change'!$A$106:ED$202,129,FALSE())),0,(VLOOKUP($A54,'Import OffPeak'!$A$3:ED$99,129,FALSE())-VLOOKUP($A54,'Import OffPeak change'!$A$106:ED$202,129,FALSE())))</f>
        <v>0</v>
      </c>
      <c r="DZ54" s="193" t="n">
        <f aca="false">IF(ISERROR(VLOOKUP($A54,'Import OffPeak'!$A$3:EE$99,130,FALSE())-VLOOKUP($A54,'Import OffPeak change'!$A$106:EE$202,130,FALSE())),0,(VLOOKUP($A54,'Import OffPeak'!$A$3:EE$99,130,FALSE())-VLOOKUP($A54,'Import OffPeak change'!$A$106:EE$202,130,FALSE())))</f>
        <v>0</v>
      </c>
      <c r="EA54" s="193" t="n">
        <f aca="false">IF(ISERROR(VLOOKUP($A54,'Import OffPeak'!$A$3:EF$99,131,FALSE())-VLOOKUP($A54,'Import OffPeak change'!$A$106:EF$202,131,FALSE())),0,(VLOOKUP($A54,'Import OffPeak'!$A$3:EF$99,131,FALSE())-VLOOKUP($A54,'Import OffPeak change'!$A$106:EF$202,131,FALSE())))</f>
        <v>0</v>
      </c>
      <c r="EB54" s="193" t="n">
        <f aca="false">IF(ISERROR(VLOOKUP($A54,'Import OffPeak'!$A$3:EG$99,132,FALSE())-VLOOKUP($A54,'Import OffPeak change'!$A$106:EG$202,132,FALSE())),0,(VLOOKUP($A54,'Import OffPeak'!$A$3:EG$99,132,FALSE())-VLOOKUP($A54,'Import OffPeak change'!$A$106:EG$202,132,FALSE())))</f>
        <v>0</v>
      </c>
      <c r="EC54" s="193" t="n">
        <f aca="false">IF(ISERROR(VLOOKUP($A54,'Import OffPeak'!$A$3:EH$99,133,FALSE())-VLOOKUP($A54,'Import OffPeak change'!$A$106:EH$202,133,FALSE())),0,(VLOOKUP($A54,'Import OffPeak'!$A$3:EH$99,133,FALSE())-VLOOKUP($A54,'Import OffPeak change'!$A$106:EH$202,133,FALSE())))</f>
        <v>0</v>
      </c>
      <c r="ED54" s="193" t="n">
        <f aca="false">IF(ISERROR(VLOOKUP($A54,'Import OffPeak'!$A$3:EI$99,134,FALSE())-VLOOKUP($A54,'Import OffPeak change'!$A$106:EI$202,134,FALSE())),0,(VLOOKUP($A54,'Import OffPeak'!$A$3:EI$99,134,FALSE())-VLOOKUP($A54,'Import OffPeak change'!$A$106:EI$202,134,FALSE())))</f>
        <v>0</v>
      </c>
      <c r="EE54" s="193" t="n">
        <f aca="false">IF(ISERROR(VLOOKUP($A54,'Import OffPeak'!$A$3:EJ$99,135,FALSE())-VLOOKUP($A54,'Import OffPeak change'!$A$106:EJ$202,135,FALSE())),0,(VLOOKUP($A54,'Import OffPeak'!$A$3:EJ$99,135,FALSE())-VLOOKUP($A54,'Import OffPeak change'!$A$106:EJ$202,135,FALSE())))</f>
        <v>0</v>
      </c>
      <c r="EF54" s="193" t="n">
        <f aca="false">IF(ISERROR(VLOOKUP($A54,'Import OffPeak'!$A$3:EK$99,136,FALSE())-VLOOKUP($A54,'Import OffPeak change'!$A$106:EK$202,136,FALSE())),0,(VLOOKUP($A54,'Import OffPeak'!$A$3:EK$99,136,FALSE())-VLOOKUP($A54,'Import OffPeak change'!$A$106:EK$202,136,FALSE())))</f>
        <v>0</v>
      </c>
      <c r="EG54" s="193" t="n">
        <f aca="false">IF(ISERROR(VLOOKUP($A54,'Import OffPeak'!$A$3:EL$99,137,FALSE())-VLOOKUP($A54,'Import OffPeak change'!$A$106:EL$202,137,FALSE())),0,(VLOOKUP($A54,'Import OffPeak'!$A$3:EL$99,137,FALSE())-VLOOKUP($A54,'Import OffPeak change'!$A$106:EL$202,137,FALSE())))</f>
        <v>0</v>
      </c>
      <c r="EH54" s="193" t="n">
        <f aca="false">IF(ISERROR(VLOOKUP($A54,'Import OffPeak'!$A$3:EM$99,138,FALSE())-VLOOKUP($A54,'Import OffPeak change'!$A$106:EM$202,138,FALSE())),0,(VLOOKUP($A54,'Import OffPeak'!$A$3:EM$99,138,FALSE())-VLOOKUP($A54,'Import OffPeak change'!$A$106:EM$202,138,FALSE())))</f>
        <v>0</v>
      </c>
      <c r="EI54" s="193" t="n">
        <f aca="false">IF(ISERROR(VLOOKUP($A54,'Import OffPeak'!$A$3:EN$99,139,FALSE())-VLOOKUP($A54,'Import OffPeak change'!$A$106:EN$202,139,FALSE())),0,(VLOOKUP($A54,'Import OffPeak'!$A$3:EN$99,139,FALSE())-VLOOKUP($A54,'Import OffPeak change'!$A$106:EN$202,139,FALSE())))</f>
        <v>0</v>
      </c>
      <c r="EJ54" s="193" t="n">
        <f aca="false">IF(ISERROR(VLOOKUP($A54,'Import OffPeak'!$A$3:EO$99,140,FALSE())-VLOOKUP($A54,'Import OffPeak change'!$A$106:EO$202,140,FALSE())),0,(VLOOKUP($A54,'Import OffPeak'!$A$3:EO$99,140,FALSE())-VLOOKUP($A54,'Import OffPeak change'!$A$106:EO$202,140,FALSE())))</f>
        <v>0</v>
      </c>
      <c r="EK54" s="193" t="n">
        <f aca="false">IF(ISERROR(VLOOKUP($A54,'Import OffPeak'!$A$3:EP$99,141,FALSE())-VLOOKUP($A54,'Import OffPeak change'!$A$106:EP$202,141,FALSE())),0,(VLOOKUP($A54,'Import OffPeak'!$A$3:EP$99,141,FALSE())-VLOOKUP($A54,'Import OffPeak change'!$A$106:EP$202,141,FALSE())))</f>
        <v>0</v>
      </c>
      <c r="EL54" s="193" t="n">
        <f aca="false">IF(ISERROR(VLOOKUP($A54,'Import OffPeak'!$A$3:EQ$99,142,FALSE())-VLOOKUP($A54,'Import OffPeak change'!$A$106:EQ$202,142,FALSE())),0,(VLOOKUP($A54,'Import OffPeak'!$A$3:EQ$99,142,FALSE())-VLOOKUP($A54,'Import OffPeak change'!$A$106:EQ$202,142,FALSE())))</f>
        <v>0</v>
      </c>
      <c r="EM54" s="193" t="n">
        <f aca="false">IF(ISERROR(VLOOKUP($A54,'Import OffPeak'!$A$3:ER$99,143,FALSE())-VLOOKUP($A54,'Import OffPeak change'!$A$106:ER$202,143,FALSE())),0,(VLOOKUP($A54,'Import OffPeak'!$A$3:ER$99,143,FALSE())-VLOOKUP($A54,'Import OffPeak change'!$A$106:ER$202,143,FALSE())))</f>
        <v>0</v>
      </c>
      <c r="EN54" s="193" t="n">
        <f aca="false">IF(ISERROR(VLOOKUP($A54,'Import OffPeak'!$A$3:ES$99,144,FALSE())-VLOOKUP($A54,'Import OffPeak change'!$A$106:ES$202,144,FALSE())),0,(VLOOKUP($A54,'Import OffPeak'!$A$3:ES$99,144,FALSE())-VLOOKUP($A54,'Import OffPeak change'!$A$106:ES$202,144,FALSE())))</f>
        <v>0</v>
      </c>
      <c r="EO54" s="193" t="n">
        <f aca="false">IF(ISERROR(VLOOKUP($A54,'Import OffPeak'!$A$3:ET$99,145,FALSE())-VLOOKUP($A54,'Import OffPeak change'!$A$106:ET$202,145,FALSE())),0,(VLOOKUP($A54,'Import OffPeak'!$A$3:ET$99,145,FALSE())-VLOOKUP($A54,'Import OffPeak change'!$A$106:ET$202,145,FALSE())))</f>
        <v>0</v>
      </c>
      <c r="EP54" s="193" t="n">
        <f aca="false">IF(ISERROR(VLOOKUP($A54,'Import OffPeak'!$A$3:EU$99,146,FALSE())-VLOOKUP($A54,'Import OffPeak change'!$A$106:EU$202,146,FALSE())),0,(VLOOKUP($A54,'Import OffPeak'!$A$3:EU$99,146,FALSE())-VLOOKUP($A54,'Import OffPeak change'!$A$106:EU$202,146,FALSE())))</f>
        <v>0</v>
      </c>
      <c r="EQ54" s="193" t="n">
        <f aca="false">IF(ISERROR(VLOOKUP($A54,'Import OffPeak'!$A$3:EV$99,147,FALSE())-VLOOKUP($A54,'Import OffPeak change'!$A$106:EV$202,147,FALSE())),0,(VLOOKUP($A54,'Import OffPeak'!$A$3:EV$99,147,FALSE())-VLOOKUP($A54,'Import OffPeak change'!$A$106:EV$202,147,FALSE())))</f>
        <v>0</v>
      </c>
      <c r="ER54" s="193" t="n">
        <f aca="false">IF(ISERROR(VLOOKUP($A54,'Import OffPeak'!$A$3:EW$99,148,FALSE())-VLOOKUP($A54,'Import OffPeak change'!$A$106:EW$202,148,FALSE())),0,(VLOOKUP($A54,'Import OffPeak'!$A$3:EW$99,148,FALSE())-VLOOKUP($A54,'Import OffPeak change'!$A$106:EW$202,148,FALSE())))</f>
        <v>0</v>
      </c>
      <c r="ES54" s="193" t="n">
        <f aca="false">IF(ISERROR(VLOOKUP($A54,'Import OffPeak'!$A$3:EX$99,149,FALSE())-VLOOKUP($A54,'Import OffPeak change'!$A$106:EX$202,149,FALSE())),0,(VLOOKUP($A54,'Import OffPeak'!$A$3:EX$99,149,FALSE())-VLOOKUP($A54,'Import OffPeak change'!$A$106:EX$202,149,FALSE())))</f>
        <v>0</v>
      </c>
      <c r="ET54" s="193" t="n">
        <f aca="false">IF(ISERROR(VLOOKUP($A54,'Import OffPeak'!$A$3:EY$99,150,FALSE())-VLOOKUP($A54,'Import OffPeak change'!$A$106:EY$202,150,FALSE())),0,(VLOOKUP($A54,'Import OffPeak'!$A$3:EY$99,150,FALSE())-VLOOKUP($A54,'Import OffPeak change'!$A$106:EY$202,150,FALSE())))</f>
        <v>0</v>
      </c>
      <c r="EU54" s="193" t="n">
        <f aca="false">IF(ISERROR(VLOOKUP($A54,'Import OffPeak'!$A$3:EZ$99,151,FALSE())-VLOOKUP($A54,'Import OffPeak change'!$A$106:EZ$202,151,FALSE())),0,(VLOOKUP($A54,'Import OffPeak'!$A$3:EZ$99,151,FALSE())-VLOOKUP($A54,'Import OffPeak change'!$A$106:EZ$202,151,FALSE())))</f>
        <v>0</v>
      </c>
      <c r="EV54" s="193" t="n">
        <f aca="false">IF(ISERROR(VLOOKUP($A54,'Import OffPeak'!$A$3:FA$99,152,FALSE())-VLOOKUP($A54,'Import OffPeak change'!$A$106:FA$202,152,FALSE())),0,(VLOOKUP($A54,'Import OffPeak'!$A$3:FA$99,152,FALSE())-VLOOKUP($A54,'Import OffPeak change'!$A$106:FA$202,152,FALSE())))</f>
        <v>0</v>
      </c>
      <c r="EW54" s="193" t="n">
        <f aca="false">IF(ISERROR(VLOOKUP($A54,'Import OffPeak'!$A$3:FB$99,153,FALSE())-VLOOKUP($A54,'Import OffPeak change'!$A$106:FB$202,153,FALSE())),0,(VLOOKUP($A54,'Import OffPeak'!$A$3:FB$99,153,FALSE())-VLOOKUP($A54,'Import OffPeak change'!$A$106:FB$202,153,FALSE())))</f>
        <v>0</v>
      </c>
      <c r="EX54" s="193" t="n">
        <f aca="false">IF(ISERROR(VLOOKUP($A54,'Import OffPeak'!$A$3:FC$99,154,FALSE())-VLOOKUP($A54,'Import OffPeak change'!$A$106:FC$202,154,FALSE())),0,(VLOOKUP($A54,'Import OffPeak'!$A$3:FC$99,154,FALSE())-VLOOKUP($A54,'Import OffPeak change'!$A$106:FC$202,154,FALSE())))</f>
        <v>0</v>
      </c>
      <c r="EY54" s="193" t="n">
        <f aca="false">IF(ISERROR(VLOOKUP($A54,'Import OffPeak'!$A$3:FD$99,155,FALSE())-VLOOKUP($A54,'Import OffPeak change'!$A$106:FD$202,155,FALSE())),0,(VLOOKUP($A54,'Import OffPeak'!$A$3:FD$99,155,FALSE())-VLOOKUP($A54,'Import OffPeak change'!$A$106:FD$202,155,FALSE())))</f>
        <v>0</v>
      </c>
      <c r="EZ54" s="193" t="n">
        <f aca="false">IF(ISERROR(VLOOKUP($A54,'Import OffPeak'!$A$3:FE$99,156,FALSE())-VLOOKUP($A54,'Import OffPeak change'!$A$106:FE$202,156,FALSE())),0,(VLOOKUP($A54,'Import OffPeak'!$A$3:FE$99,156,FALSE())-VLOOKUP($A54,'Import OffPeak change'!$A$106:FE$202,156,FALSE())))</f>
        <v>0</v>
      </c>
      <c r="FA54" s="193" t="n">
        <f aca="false">IF(ISERROR(VLOOKUP($A54,'Import OffPeak'!$A$3:FF$99,157,FALSE())-VLOOKUP($A54,'Import OffPeak change'!$A$106:FF$202,157,FALSE())),0,(VLOOKUP($A54,'Import OffPeak'!$A$3:FF$99,157,FALSE())-VLOOKUP($A54,'Import OffPeak change'!$A$106:FF$202,157,FALSE())))</f>
        <v>0</v>
      </c>
      <c r="FB54" s="193" t="n">
        <f aca="false">IF(ISERROR(VLOOKUP($A54,'Import OffPeak'!$A$3:FG$99,158,FALSE())-VLOOKUP($A54,'Import OffPeak change'!$A$106:FG$202,158,FALSE())),0,(VLOOKUP($A54,'Import OffPeak'!$A$3:FG$99,158,FALSE())-VLOOKUP($A54,'Import OffPeak change'!$A$106:FG$202,158,FALSE())))</f>
        <v>0</v>
      </c>
      <c r="FC54" s="193" t="n">
        <f aca="false">IF(ISERROR(VLOOKUP($A54,'Import OffPeak'!$A$3:FH$99,159,FALSE())-VLOOKUP($A54,'Import OffPeak change'!$A$106:FH$202,159,FALSE())),0,(VLOOKUP($A54,'Import OffPeak'!$A$3:FH$99,159,FALSE())-VLOOKUP($A54,'Import OffPeak change'!$A$106:FH$202,159,FALSE())))</f>
        <v>0</v>
      </c>
      <c r="FD54" s="193" t="n">
        <f aca="false">IF(ISERROR(VLOOKUP($A54,'Import OffPeak'!$A$3:FI$99,160,FALSE())-VLOOKUP($A54,'Import OffPeak change'!$A$106:FI$202,160,FALSE())),0,(VLOOKUP($A54,'Import OffPeak'!$A$3:FI$99,160,FALSE())-VLOOKUP($A54,'Import OffPeak change'!$A$106:FI$202,160,FALSE())))</f>
        <v>0</v>
      </c>
      <c r="FE54" s="193" t="n">
        <f aca="false">IF(ISERROR(VLOOKUP($A54,'Import OffPeak'!$A$3:FJ$99,161,FALSE())-VLOOKUP($A54,'Import OffPeak change'!$A$106:FJ$202,161,FALSE())),0,(VLOOKUP($A54,'Import OffPeak'!$A$3:FJ$99,161,FALSE())-VLOOKUP($A54,'Import OffPeak change'!$A$106:FJ$202,161,FALSE())))</f>
        <v>0</v>
      </c>
      <c r="FF54" s="193" t="n">
        <f aca="false">IF(ISERROR(VLOOKUP($A54,'Import OffPeak'!$A$3:FK$99,162,FALSE())-VLOOKUP($A54,'Import OffPeak change'!$A$106:FK$202,162,FALSE())),0,(VLOOKUP($A54,'Import OffPeak'!$A$3:FK$99,162,FALSE())-VLOOKUP($A54,'Import OffPeak change'!$A$106:FK$202,162,FALSE())))</f>
        <v>0</v>
      </c>
      <c r="FG54" s="193" t="n">
        <f aca="false">IF(ISERROR(VLOOKUP($A54,'Import OffPeak'!$A$3:FL$99,163,FALSE())-VLOOKUP($A54,'Import OffPeak change'!$A$106:FL$202,163,FALSE())),0,(VLOOKUP($A54,'Import OffPeak'!$A$3:FL$99,163,FALSE())-VLOOKUP($A54,'Import OffPeak change'!$A$106:FL$202,163,FALSE())))</f>
        <v>0</v>
      </c>
      <c r="FH54" s="193" t="n">
        <f aca="false">IF(ISERROR(VLOOKUP($A54,'Import OffPeak'!$A$3:FM$99,164,FALSE())-VLOOKUP($A54,'Import OffPeak change'!$A$106:FM$202,164,FALSE())),0,(VLOOKUP($A54,'Import OffPeak'!$A$3:FM$99,164,FALSE())-VLOOKUP($A54,'Import OffPeak change'!$A$106:FM$202,164,FALSE())))</f>
        <v>0</v>
      </c>
      <c r="FI54" s="193" t="n">
        <f aca="false">IF(ISERROR(VLOOKUP($A54,'Import OffPeak'!$A$3:FN$99,165,FALSE())-VLOOKUP($A54,'Import OffPeak change'!$A$106:FN$202,165,FALSE())),0,(VLOOKUP($A54,'Import OffPeak'!$A$3:FN$99,165,FALSE())-VLOOKUP($A54,'Import OffPeak change'!$A$106:FN$202,165,FALSE())))</f>
        <v>0</v>
      </c>
      <c r="FJ54" s="193" t="n">
        <f aca="false">IF(ISERROR(VLOOKUP($A54,'Import OffPeak'!$A$3:FO$99,166,FALSE())-VLOOKUP($A54,'Import OffPeak change'!$A$106:FO$202,166,FALSE())),0,(VLOOKUP($A54,'Import OffPeak'!$A$3:FO$99,166,FALSE())-VLOOKUP($A54,'Import OffPeak change'!$A$106:FO$202,166,FALSE())))</f>
        <v>0</v>
      </c>
      <c r="FK54" s="193" t="n">
        <f aca="false">IF(ISERROR(VLOOKUP($A54,'Import OffPeak'!$A$3:FP$99,167,FALSE())-VLOOKUP($A54,'Import OffPeak change'!$A$106:FP$202,167,FALSE())),0,(VLOOKUP($A54,'Import OffPeak'!$A$3:FP$99,167,FALSE())-VLOOKUP($A54,'Import OffPeak change'!$A$106:FP$202,167,FALSE())))</f>
        <v>0</v>
      </c>
      <c r="FL54" s="193" t="n">
        <f aca="false">IF(ISERROR(VLOOKUP($A54,'Import OffPeak'!$A$3:FQ$99,168,FALSE())-VLOOKUP($A54,'Import OffPeak change'!$A$106:FQ$202,168,FALSE())),0,(VLOOKUP($A54,'Import OffPeak'!$A$3:FQ$99,168,FALSE())-VLOOKUP($A54,'Import OffPeak change'!$A$106:FQ$202,168,FALSE())))</f>
        <v>0</v>
      </c>
      <c r="FM54" s="193" t="n">
        <f aca="false">IF(ISERROR(VLOOKUP($A54,'Import OffPeak'!$A$3:FR$99,169,FALSE())-VLOOKUP($A54,'Import OffPeak change'!$A$106:FR$202,169,FALSE())),0,(VLOOKUP($A54,'Import OffPeak'!$A$3:FR$99,169,FALSE())-VLOOKUP($A54,'Import OffPeak change'!$A$106:FR$202,169,FALSE())))</f>
        <v>0</v>
      </c>
      <c r="FN54" s="193" t="n">
        <f aca="false">IF(ISERROR(VLOOKUP($A54,'Import OffPeak'!$A$3:FS$99,170,FALSE())-VLOOKUP($A54,'Import OffPeak change'!$A$106:FS$202,170,FALSE())),0,(VLOOKUP($A54,'Import OffPeak'!$A$3:FS$99,170,FALSE())-VLOOKUP($A54,'Import OffPeak change'!$A$106:FS$202,170,FALSE())))</f>
        <v>0</v>
      </c>
      <c r="FO54" s="193" t="n">
        <f aca="false">IF(ISERROR(VLOOKUP($A54,'Import OffPeak'!$A$3:FT$99,171,FALSE())-VLOOKUP($A54,'Import OffPeak change'!$A$106:FT$202,171,FALSE())),0,(VLOOKUP($A54,'Import OffPeak'!$A$3:FT$99,171,FALSE())-VLOOKUP($A54,'Import OffPeak change'!$A$106:FT$202,171,FALSE())))</f>
        <v>0</v>
      </c>
      <c r="FP54" s="193" t="n">
        <f aca="false">IF(ISERROR(VLOOKUP($A54,'Import OffPeak'!$A$3:FU$99,172,FALSE())-VLOOKUP($A54,'Import OffPeak change'!$A$106:FU$202,172,FALSE())),0,(VLOOKUP($A54,'Import OffPeak'!$A$3:FU$99,172,FALSE())-VLOOKUP($A54,'Import OffPeak change'!$A$106:FU$202,172,FALSE())))</f>
        <v>0</v>
      </c>
      <c r="FQ54" s="193" t="n">
        <f aca="false">IF(ISERROR(VLOOKUP($A54,'Import OffPeak'!$A$3:FV$99,173,FALSE())-VLOOKUP($A54,'Import OffPeak change'!$A$106:FV$202,173,FALSE())),0,(VLOOKUP($A54,'Import OffPeak'!$A$3:FV$99,173,FALSE())-VLOOKUP($A54,'Import OffPeak change'!$A$106:FV$202,173,FALSE())))</f>
        <v>0</v>
      </c>
      <c r="FR54" s="193" t="n">
        <f aca="false">IF(ISERROR(VLOOKUP($A54,'Import OffPeak'!$A$3:FW$99,174,FALSE())-VLOOKUP($A54,'Import OffPeak change'!$A$106:FW$202,174,FALSE())),0,(VLOOKUP($A54,'Import OffPeak'!$A$3:FW$99,174,FALSE())-VLOOKUP($A54,'Import OffPeak change'!$A$106:FW$202,174,FALSE())))</f>
        <v>0</v>
      </c>
      <c r="FS54" s="193" t="n">
        <f aca="false">IF(ISERROR(VLOOKUP($A54,'Import OffPeak'!$A$3:FX$99,175,FALSE())-VLOOKUP($A54,'Import OffPeak change'!$A$106:FX$202,175,FALSE())),0,(VLOOKUP($A54,'Import OffPeak'!$A$3:FX$99,175,FALSE())-VLOOKUP($A54,'Import OffPeak change'!$A$106:FX$202,175,FALSE())))</f>
        <v>0</v>
      </c>
      <c r="FT54" s="193" t="n">
        <f aca="false">IF(ISERROR(VLOOKUP($A54,'Import OffPeak'!$A$3:FY$99,176,FALSE())-VLOOKUP($A54,'Import OffPeak change'!$A$106:FY$202,176,FALSE())),0,(VLOOKUP($A54,'Import OffPeak'!$A$3:FY$99,176,FALSE())-VLOOKUP($A54,'Import OffPeak change'!$A$106:FY$202,176,FALSE())))</f>
        <v>0</v>
      </c>
      <c r="FU54" s="193" t="n">
        <f aca="false">IF(ISERROR(VLOOKUP($A54,'Import OffPeak'!$A$3:FZ$99,177,FALSE())-VLOOKUP($A54,'Import OffPeak change'!$A$106:FZ$202,177,FALSE())),0,(VLOOKUP($A54,'Import OffPeak'!$A$3:FZ$99,177,FALSE())-VLOOKUP($A54,'Import OffPeak change'!$A$106:FZ$202,177,FALSE())))</f>
        <v>0</v>
      </c>
      <c r="FV54" s="193" t="n">
        <f aca="false">IF(ISERROR(VLOOKUP($A54,'Import OffPeak'!$A$3:GA$99,178,FALSE())-VLOOKUP($A54,'Import OffPeak change'!$A$106:GA$202,178,FALSE())),0,(VLOOKUP($A54,'Import OffPeak'!$A$3:GA$99,178,FALSE())-VLOOKUP($A54,'Import OffPeak change'!$A$106:GA$202,178,FALSE())))</f>
        <v>0</v>
      </c>
      <c r="FW54" s="193" t="n">
        <f aca="false">IF(ISERROR(VLOOKUP($A54,'Import OffPeak'!$A$3:GB$99,179,FALSE())-VLOOKUP($A54,'Import OffPeak change'!$A$106:GB$202,179,FALSE())),0,(VLOOKUP($A54,'Import OffPeak'!$A$3:GB$99,179,FALSE())-VLOOKUP($A54,'Import OffPeak change'!$A$106:GB$202,179,FALSE())))</f>
        <v>0</v>
      </c>
      <c r="FX54" s="193" t="n">
        <f aca="false">IF(ISERROR(VLOOKUP($A54,'Import OffPeak'!$A$3:GC$99,180,FALSE())-VLOOKUP($A54,'Import OffPeak change'!$A$106:GC$202,180,FALSE())),0,(VLOOKUP($A54,'Import OffPeak'!$A$3:GC$99,180,FALSE())-VLOOKUP($A54,'Import OffPeak change'!$A$106:GC$202,180,FALSE())))</f>
        <v>0</v>
      </c>
      <c r="FY54" s="193" t="n">
        <f aca="false">IF(ISERROR(VLOOKUP($A54,'Import OffPeak'!$A$3:GD$99,181,FALSE())-VLOOKUP($A54,'Import OffPeak change'!$A$106:GD$202,181,FALSE())),0,(VLOOKUP($A54,'Import OffPeak'!$A$3:GD$99,181,FALSE())-VLOOKUP($A54,'Import OffPeak change'!$A$106:GD$202,181,FALSE())))</f>
        <v>0</v>
      </c>
      <c r="FZ54" s="193" t="n">
        <f aca="false">IF(ISERROR(VLOOKUP($A54,'Import OffPeak'!$A$3:GE$99,182,FALSE())-VLOOKUP($A54,'Import OffPeak change'!$A$106:GE$202,182,FALSE())),0,(VLOOKUP($A54,'Import OffPeak'!$A$3:GE$99,182,FALSE())-VLOOKUP($A54,'Import OffPeak change'!$A$106:GE$202,182,FALSE())))</f>
        <v>0</v>
      </c>
      <c r="GA54" s="193" t="n">
        <f aca="false">IF(ISERROR(VLOOKUP($A54,'Import OffPeak'!$A$3:GF$99,183,FALSE())-VLOOKUP($A54,'Import OffPeak change'!$A$106:GF$202,183,FALSE())),0,(VLOOKUP($A54,'Import OffPeak'!$A$3:GF$99,183,FALSE())-VLOOKUP($A54,'Import OffPeak change'!$A$106:GF$202,183,FALSE())))</f>
        <v>0</v>
      </c>
      <c r="GB54" s="193" t="n">
        <f aca="false">IF(ISERROR(VLOOKUP($A54,'Import OffPeak'!$A$3:GG$99,184,FALSE())-VLOOKUP($A54,'Import OffPeak change'!$A$106:GG$202,184,FALSE())),0,(VLOOKUP($A54,'Import OffPeak'!$A$3:GG$99,184,FALSE())-VLOOKUP($A54,'Import OffPeak change'!$A$106:GG$202,184,FALSE())))</f>
        <v>0</v>
      </c>
      <c r="GC54" s="193" t="n">
        <f aca="false">IF(ISERROR(VLOOKUP($A54,'Import OffPeak'!$A$3:GH$99,185,FALSE())-VLOOKUP($A54,'Import OffPeak change'!$A$106:GH$202,185,FALSE())),0,(VLOOKUP($A54,'Import OffPeak'!$A$3:GH$99,185,FALSE())-VLOOKUP($A54,'Import OffPeak change'!$A$106:GH$202,185,FALSE())))</f>
        <v>0</v>
      </c>
      <c r="GD54" s="193" t="n">
        <f aca="false">IF(ISERROR(VLOOKUP($A54,'Import OffPeak'!$A$3:GI$99,186,FALSE())-VLOOKUP($A54,'Import OffPeak change'!$A$106:GI$202,186,FALSE())),0,(VLOOKUP($A54,'Import OffPeak'!$A$3:GI$99,186,FALSE())-VLOOKUP($A54,'Import OffPeak change'!$A$106:GI$202,186,FALSE())))</f>
        <v>0</v>
      </c>
      <c r="GE54" s="193" t="n">
        <f aca="false">IF(ISERROR(VLOOKUP($A54,'Import OffPeak'!$A$3:GJ$99,187,FALSE())-VLOOKUP($A54,'Import OffPeak change'!$A$106:GJ$202,187,FALSE())),0,(VLOOKUP($A54,'Import OffPeak'!$A$3:GJ$99,187,FALSE())-VLOOKUP($A54,'Import OffPeak change'!$A$106:GJ$202,187,FALSE())))</f>
        <v>0</v>
      </c>
      <c r="GF54" s="193" t="n">
        <f aca="false">IF(ISERROR(VLOOKUP($A54,'Import OffPeak'!$A$3:GK$99,188,FALSE())-VLOOKUP($A54,'Import OffPeak change'!$A$106:GK$202,188,FALSE())),0,(VLOOKUP($A54,'Import OffPeak'!$A$3:GK$99,188,FALSE())-VLOOKUP($A54,'Import OffPeak change'!$A$106:GK$202,188,FALSE())))</f>
        <v>0</v>
      </c>
      <c r="GG54" s="193" t="n">
        <f aca="false">IF(ISERROR(VLOOKUP($A54,'Import OffPeak'!$A$3:GL$99,189,FALSE())-VLOOKUP($A54,'Import OffPeak change'!$A$106:GL$202,189,FALSE())),0,(VLOOKUP($A54,'Import OffPeak'!$A$3:GL$99,189,FALSE())-VLOOKUP($A54,'Import OffPeak change'!$A$106:GL$202,189,FALSE())))</f>
        <v>0</v>
      </c>
      <c r="GH54" s="193" t="n">
        <f aca="false">IF(ISERROR(VLOOKUP($A54,'Import OffPeak'!$A$3:GM$99,190,FALSE())-VLOOKUP($A54,'Import OffPeak change'!$A$106:GM$202,190,FALSE())),0,(VLOOKUP($A54,'Import OffPeak'!$A$3:GM$99,190,FALSE())-VLOOKUP($A54,'Import OffPeak change'!$A$106:GM$202,190,FALSE())))</f>
        <v>0</v>
      </c>
      <c r="GI54" s="193" t="n">
        <f aca="false">IF(ISERROR(VLOOKUP($A54,'Import OffPeak'!$A$3:GN$99,191,FALSE())-VLOOKUP($A54,'Import OffPeak change'!$A$106:GN$202,191,FALSE())),0,(VLOOKUP($A54,'Import OffPeak'!$A$3:GN$99,191,FALSE())-VLOOKUP($A54,'Import OffPeak change'!$A$106:GN$202,191,FALSE())))</f>
        <v>0</v>
      </c>
      <c r="GJ54" s="193" t="n">
        <f aca="false">IF(ISERROR(VLOOKUP($A54,'Import OffPeak'!$A$3:GO$99,192,FALSE())-VLOOKUP($A54,'Import OffPeak change'!$A$106:GO$202,192,FALSE())),0,(VLOOKUP($A54,'Import OffPeak'!$A$3:GO$99,192,FALSE())-VLOOKUP($A54,'Import OffPeak change'!$A$106:GO$202,192,FALSE())))</f>
        <v>0</v>
      </c>
      <c r="GK54" s="193" t="n">
        <f aca="false">IF(ISERROR(VLOOKUP($A54,'Import OffPeak'!$A$3:GP$99,193,FALSE())-VLOOKUP($A54,'Import OffPeak change'!$A$106:GP$202,193,FALSE())),0,(VLOOKUP($A54,'Import OffPeak'!$A$3:GP$99,193,FALSE())-VLOOKUP($A54,'Import OffPeak change'!$A$106:GP$202,193,FALSE())))</f>
        <v>0</v>
      </c>
      <c r="GL54" s="193" t="n">
        <f aca="false">IF(ISERROR(VLOOKUP($A54,'Import OffPeak'!$A$3:GQ$99,194,FALSE())-VLOOKUP($A54,'Import OffPeak change'!$A$106:GQ$202,194,FALSE())),0,(VLOOKUP($A54,'Import OffPeak'!$A$3:GQ$99,194,FALSE())-VLOOKUP($A54,'Import OffPeak change'!$A$106:GQ$202,194,FALSE())))</f>
        <v>0</v>
      </c>
      <c r="GM54" s="193" t="n">
        <f aca="false">IF(ISERROR(VLOOKUP($A54,'Import OffPeak'!$A$3:GR$99,195,FALSE())-VLOOKUP($A54,'Import OffPeak change'!$A$106:GR$202,195,FALSE())),0,(VLOOKUP($A54,'Import OffPeak'!$A$3:GR$99,195,FALSE())-VLOOKUP($A54,'Import OffPeak change'!$A$106:GR$202,195,FALSE())))</f>
        <v>0</v>
      </c>
      <c r="GN54" s="193" t="n">
        <f aca="false">IF(ISERROR(VLOOKUP($A54,'Import OffPeak'!$A$3:GS$99,196,FALSE())-VLOOKUP($A54,'Import OffPeak change'!$A$106:GS$202,196,FALSE())),0,(VLOOKUP($A54,'Import OffPeak'!$A$3:GS$99,196,FALSE())-VLOOKUP($A54,'Import OffPeak change'!$A$106:GS$202,196,FALSE())))</f>
        <v>0</v>
      </c>
      <c r="GO54" s="193" t="n">
        <f aca="false">IF(ISERROR(VLOOKUP($A54,'Import OffPeak'!$A$3:GT$99,197,FALSE())-VLOOKUP($A54,'Import OffPeak change'!$A$106:GT$202,197,FALSE())),0,(VLOOKUP($A54,'Import OffPeak'!$A$3:GT$99,197,FALSE())-VLOOKUP($A54,'Import OffPeak change'!$A$106:GT$202,197,FALSE())))</f>
        <v>0</v>
      </c>
      <c r="GP54" s="193" t="n">
        <f aca="false">IF(ISERROR(VLOOKUP($A54,'Import OffPeak'!$A$3:GU$99,198,FALSE())-VLOOKUP($A54,'Import OffPeak change'!$A$106:GU$202,198,FALSE())),0,(VLOOKUP($A54,'Import OffPeak'!$A$3:GU$99,198,FALSE())-VLOOKUP($A54,'Import OffPeak change'!$A$106:GU$202,198,FALSE())))</f>
        <v>0</v>
      </c>
      <c r="GQ54" s="193" t="n">
        <f aca="false">IF(ISERROR(VLOOKUP($A54,'Import OffPeak'!$A$3:GV$99,199,FALSE())-VLOOKUP($A54,'Import OffPeak change'!$A$106:GV$202,199,FALSE())),0,(VLOOKUP($A54,'Import OffPeak'!$A$3:GV$99,199,FALSE())-VLOOKUP($A54,'Import OffPeak change'!$A$106:GV$202,199,FALSE())))</f>
        <v>0</v>
      </c>
      <c r="GR54" s="193" t="n">
        <f aca="false">IF(ISERROR(VLOOKUP($A54,'Import OffPeak'!$A$3:GW$99,200,FALSE())-VLOOKUP($A54,'Import OffPeak change'!$A$106:GW$202,200,FALSE())),0,(VLOOKUP($A54,'Import OffPeak'!$A$3:GW$99,200,FALSE())-VLOOKUP($A54,'Import OffPeak change'!$A$106:GW$202,200,FALSE())))</f>
        <v>0</v>
      </c>
      <c r="GS54" s="193" t="n">
        <f aca="false">IF(ISERROR(VLOOKUP($A54,'Import OffPeak'!$A$3:GX$99,201,FALSE())-VLOOKUP($A54,'Import OffPeak change'!$A$106:GX$202,201,FALSE())),0,(VLOOKUP($A54,'Import OffPeak'!$A$3:GX$99,201,FALSE())-VLOOKUP($A54,'Import OffPeak change'!$A$106:GX$202,201,FALSE())))</f>
        <v>0</v>
      </c>
      <c r="GT54" s="193" t="n">
        <f aca="false">IF(ISERROR(VLOOKUP($A54,'Import OffPeak'!$A$3:GY$99,202,FALSE())-VLOOKUP($A54,'Import OffPeak change'!$A$106:GY$202,202,FALSE())),0,(VLOOKUP($A54,'Import OffPeak'!$A$3:GY$99,202,FALSE())-VLOOKUP($A54,'Import OffPeak change'!$A$106:GY$202,202,FALSE())))</f>
        <v>0</v>
      </c>
      <c r="GU54" s="193" t="n">
        <f aca="false">IF(ISERROR(VLOOKUP($A54,'Import OffPeak'!$A$3:GZ$99,203,FALSE())-VLOOKUP($A54,'Import OffPeak change'!$A$106:GZ$202,203,FALSE())),0,(VLOOKUP($A54,'Import OffPeak'!$A$3:GZ$99,203,FALSE())-VLOOKUP($A54,'Import OffPeak change'!$A$106:GZ$202,203,FALSE())))</f>
        <v>0</v>
      </c>
      <c r="GV54" s="193" t="n">
        <f aca="false">IF(ISERROR(VLOOKUP($A54,'Import OffPeak'!$A$3:HA$99,204,FALSE())-VLOOKUP($A54,'Import OffPeak change'!$A$106:HA$202,204,FALSE())),0,(VLOOKUP($A54,'Import OffPeak'!$A$3:HA$99,204,FALSE())-VLOOKUP($A54,'Import OffPeak change'!$A$106:HA$202,204,FALSE())))</f>
        <v>0</v>
      </c>
      <c r="GW54" s="193" t="n">
        <f aca="false">IF(ISERROR(VLOOKUP($A54,'Import OffPeak'!$A$3:HB$99,205,FALSE())-VLOOKUP($A54,'Import OffPeak change'!$A$106:HB$202,205,FALSE())),0,(VLOOKUP($A54,'Import OffPeak'!$A$3:HB$99,205,FALSE())-VLOOKUP($A54,'Import OffPeak change'!$A$106:HB$202,205,FALSE())))</f>
        <v>0</v>
      </c>
      <c r="GX54" s="193" t="n">
        <f aca="false">IF(ISERROR(VLOOKUP($A54,'Import OffPeak'!$A$3:HC$99,206,FALSE())-VLOOKUP($A54,'Import OffPeak change'!$A$106:HC$202,206,FALSE())),0,(VLOOKUP($A54,'Import OffPeak'!$A$3:HC$99,206,FALSE())-VLOOKUP($A54,'Import OffPeak change'!$A$106:HC$202,206,FALSE())))</f>
        <v>0</v>
      </c>
      <c r="GY54" s="193" t="n">
        <f aca="false">IF(ISERROR(VLOOKUP($A54,'Import OffPeak'!$A$3:HD$99,207,FALSE())-VLOOKUP($A54,'Import OffPeak change'!$A$106:HD$202,207,FALSE())),0,(VLOOKUP($A54,'Import OffPeak'!$A$3:HD$99,207,FALSE())-VLOOKUP($A54,'Import OffPeak change'!$A$106:HD$202,207,FALSE())))</f>
        <v>0</v>
      </c>
      <c r="GZ54" s="193" t="n">
        <f aca="false">IF(ISERROR(VLOOKUP($A54,'Import OffPeak'!$A$3:HE$99,208,FALSE())-VLOOKUP($A54,'Import OffPeak change'!$A$106:HE$202,208,FALSE())),0,(VLOOKUP($A54,'Import OffPeak'!$A$3:HE$99,208,FALSE())-VLOOKUP($A54,'Import OffPeak change'!$A$106:HE$202,208,FALSE())))</f>
        <v>0</v>
      </c>
      <c r="HA54" s="193" t="n">
        <f aca="false">IF(ISERROR(VLOOKUP($A54,'Import OffPeak'!$A$3:HF$99,209,FALSE())-VLOOKUP($A54,'Import OffPeak change'!$A$106:HF$202,209,FALSE())),0,(VLOOKUP($A54,'Import OffPeak'!$A$3:HF$99,209,FALSE())-VLOOKUP($A54,'Import OffPeak change'!$A$106:HF$202,209,FALSE())))</f>
        <v>0</v>
      </c>
      <c r="HB54" s="193" t="n">
        <f aca="false">IF(ISERROR(VLOOKUP($A54,'Import OffPeak'!$A$3:HG$99,210,FALSE())-VLOOKUP($A54,'Import OffPeak change'!$A$106:HG$202,210,FALSE())),0,(VLOOKUP($A54,'Import OffPeak'!$A$3:HG$99,210,FALSE())-VLOOKUP($A54,'Import OffPeak change'!$A$106:HG$202,210,FALSE())))</f>
        <v>0</v>
      </c>
      <c r="HC54" s="193" t="n">
        <f aca="false">IF(ISERROR(VLOOKUP($A54,'Import OffPeak'!$A$3:HH$99,211,FALSE())-VLOOKUP($A54,'Import OffPeak change'!$A$106:HH$202,211,FALSE())),0,(VLOOKUP($A54,'Import OffPeak'!$A$3:HH$99,211,FALSE())-VLOOKUP($A54,'Import OffPeak change'!$A$106:HH$202,211,FALSE())))</f>
        <v>0</v>
      </c>
      <c r="HD54" s="193" t="n">
        <f aca="false">IF(ISERROR(VLOOKUP($A54,'Import OffPeak'!$A$3:HI$99,212,FALSE())-VLOOKUP($A54,'Import OffPeak change'!$A$106:HI$202,212,FALSE())),0,(VLOOKUP($A54,'Import OffPeak'!$A$3:HI$99,212,FALSE())-VLOOKUP($A54,'Import OffPeak change'!$A$106:HI$202,212,FALSE())))</f>
        <v>0</v>
      </c>
      <c r="HE54" s="193" t="n">
        <f aca="false">IF(ISERROR(VLOOKUP($A54,'Import OffPeak'!$A$3:HJ$99,213,FALSE())-VLOOKUP($A54,'Import OffPeak change'!$A$106:HJ$202,213,FALSE())),0,(VLOOKUP($A54,'Import OffPeak'!$A$3:HJ$99,213,FALSE())-VLOOKUP($A54,'Import OffPeak change'!$A$106:HJ$202,213,FALSE())))</f>
        <v>0</v>
      </c>
      <c r="HF54" s="193" t="n">
        <f aca="false">IF(ISERROR(VLOOKUP($A54,'Import OffPeak'!$A$3:HK$99,214,FALSE())-VLOOKUP($A54,'Import OffPeak change'!$A$106:HK$202,214,FALSE())),0,(VLOOKUP($A54,'Import OffPeak'!$A$3:HK$99,214,FALSE())-VLOOKUP($A54,'Import OffPeak change'!$A$106:HK$202,214,FALSE())))</f>
        <v>0</v>
      </c>
      <c r="HG54" s="193" t="n">
        <f aca="false">IF(ISERROR(VLOOKUP($A54,'Import OffPeak'!$A$3:HL$99,215,FALSE())-VLOOKUP($A54,'Import OffPeak change'!$A$106:HL$202,215,FALSE())),0,(VLOOKUP($A54,'Import OffPeak'!$A$3:HL$99,215,FALSE())-VLOOKUP($A54,'Import OffPeak change'!$A$106:HL$202,215,FALSE())))</f>
        <v>0</v>
      </c>
      <c r="HH54" s="193" t="n">
        <f aca="false">IF(ISERROR(VLOOKUP($A54,'Import OffPeak'!$A$3:HM$99,216,FALSE())-VLOOKUP($A54,'Import OffPeak change'!$A$106:HM$202,216,FALSE())),0,(VLOOKUP($A54,'Import OffPeak'!$A$3:HM$99,216,FALSE())-VLOOKUP($A54,'Import OffPeak change'!$A$106:HM$202,216,FALSE())))</f>
        <v>0</v>
      </c>
      <c r="HI54" s="193" t="n">
        <f aca="false">IF(ISERROR(VLOOKUP($A54,'Import OffPeak'!$A$3:HN$99,217,FALSE())-VLOOKUP($A54,'Import OffPeak change'!$A$106:HN$202,217,FALSE())),0,(VLOOKUP($A54,'Import OffPeak'!$A$3:HN$99,217,FALSE())-VLOOKUP($A54,'Import OffPeak change'!$A$106:HN$202,217,FALSE())))</f>
        <v>0</v>
      </c>
      <c r="HJ54" s="193" t="n">
        <f aca="false">IF(ISERROR(VLOOKUP($A54,'Import OffPeak'!$A$3:HO$99,218,FALSE())-VLOOKUP($A54,'Import OffPeak change'!$A$106:HO$202,218,FALSE())),0,(VLOOKUP($A54,'Import OffPeak'!$A$3:HO$99,218,FALSE())-VLOOKUP($A54,'Import OffPeak change'!$A$106:HO$202,218,FALSE())))</f>
        <v>0</v>
      </c>
      <c r="HK54" s="193" t="n">
        <f aca="false">IF(ISERROR(VLOOKUP($A54,'Import OffPeak'!$A$3:HP$99,219,FALSE())-VLOOKUP($A54,'Import OffPeak change'!$A$106:HP$202,219,FALSE())),0,(VLOOKUP($A54,'Import OffPeak'!$A$3:HP$99,219,FALSE())-VLOOKUP($A54,'Import OffPeak change'!$A$106:HP$202,219,FALSE())))</f>
        <v>0</v>
      </c>
      <c r="HL54" s="193" t="n">
        <f aca="false">IF(ISERROR(VLOOKUP($A54,'Import OffPeak'!$A$3:HQ$99,220,FALSE())-VLOOKUP($A54,'Import OffPeak change'!$A$106:HQ$202,220,FALSE())),0,(VLOOKUP($A54,'Import OffPeak'!$A$3:HQ$99,220,FALSE())-VLOOKUP($A54,'Import OffPeak change'!$A$106:HQ$202,220,FALSE())))</f>
        <v>0</v>
      </c>
      <c r="HM54" s="193" t="n">
        <f aca="false">IF(ISERROR(VLOOKUP($A54,'Import OffPeak'!$A$3:HR$99,221,FALSE())-VLOOKUP($A54,'Import OffPeak change'!$A$106:HR$202,221,FALSE())),0,(VLOOKUP($A54,'Import OffPeak'!$A$3:HR$99,221,FALSE())-VLOOKUP($A54,'Import OffPeak change'!$A$106:HR$202,221,FALSE())))</f>
        <v>0</v>
      </c>
      <c r="HN54" s="193" t="n">
        <f aca="false">IF(ISERROR(VLOOKUP($A54,'Import OffPeak'!$A$3:HS$99,222,FALSE())-VLOOKUP($A54,'Import OffPeak change'!$A$106:HS$202,222,FALSE())),0,(VLOOKUP($A54,'Import OffPeak'!$A$3:HS$99,222,FALSE())-VLOOKUP($A54,'Import OffPeak change'!$A$106:HS$202,222,FALSE())))</f>
        <v>0</v>
      </c>
      <c r="HO54" s="193" t="n">
        <f aca="false">IF(ISERROR(VLOOKUP($A54,'Import OffPeak'!$A$3:HT$99,223,FALSE())-VLOOKUP($A54,'Import OffPeak change'!$A$106:HT$202,223,FALSE())),0,(VLOOKUP($A54,'Import OffPeak'!$A$3:HT$99,223,FALSE())-VLOOKUP($A54,'Import OffPeak change'!$A$106:HT$202,223,FALSE())))</f>
        <v>0</v>
      </c>
      <c r="HP54" s="193" t="n">
        <f aca="false">IF(ISERROR(VLOOKUP($A54,'Import OffPeak'!$A$3:HU$99,224,FALSE())-VLOOKUP($A54,'Import OffPeak change'!$A$106:HU$202,224,FALSE())),0,(VLOOKUP($A54,'Import OffPeak'!$A$3:HU$99,224,FALSE())-VLOOKUP($A54,'Import OffPeak change'!$A$106:HU$202,224,FALSE())))</f>
        <v>0</v>
      </c>
      <c r="HQ54" s="193" t="n">
        <f aca="false">IF(ISERROR(VLOOKUP($A54,'Import OffPeak'!$A$3:HV$99,225,FALSE())-VLOOKUP($A54,'Import OffPeak change'!$A$106:HV$202,225,FALSE())),0,(VLOOKUP($A54,'Import OffPeak'!$A$3:HV$99,225,FALSE())-VLOOKUP($A54,'Import OffPeak change'!$A$106:HV$202,225,FALSE())))</f>
        <v>0</v>
      </c>
      <c r="HR54" s="193" t="n">
        <f aca="false">IF(ISERROR(VLOOKUP($A54,'Import OffPeak'!$A$3:HW$99,226,FALSE())-VLOOKUP($A54,'Import OffPeak change'!$A$106:HW$202,226,FALSE())),0,(VLOOKUP($A54,'Import OffPeak'!$A$3:HW$99,226,FALSE())-VLOOKUP($A54,'Import OffPeak change'!$A$106:HW$202,226,FALSE())))</f>
        <v>0</v>
      </c>
      <c r="HS54" s="193" t="n">
        <f aca="false">IF(ISERROR(VLOOKUP($A54,'Import OffPeak'!$A$3:HX$99,227,FALSE())-VLOOKUP($A54,'Import OffPeak change'!$A$106:HX$202,227,FALSE())),0,(VLOOKUP($A54,'Import OffPeak'!$A$3:HX$99,227,FALSE())-VLOOKUP($A54,'Import OffPeak change'!$A$106:HX$202,227,FALSE())))</f>
        <v>0</v>
      </c>
      <c r="HT54" s="193" t="n">
        <f aca="false">IF(ISERROR(VLOOKUP($A54,'Import OffPeak'!$A$3:HY$99,228,FALSE())-VLOOKUP($A54,'Import OffPeak change'!$A$106:HY$202,228,FALSE())),0,(VLOOKUP($A54,'Import OffPeak'!$A$3:HY$99,228,FALSE())-VLOOKUP($A54,'Import OffPeak change'!$A$106:HY$202,228,FALSE())))</f>
        <v>0</v>
      </c>
      <c r="HU54" s="193" t="n">
        <f aca="false">IF(ISERROR(VLOOKUP($A54,'Import OffPeak'!$A$3:HZ$99,229,FALSE())-VLOOKUP($A54,'Import OffPeak change'!$A$106:HZ$202,229,FALSE())),0,(VLOOKUP($A54,'Import OffPeak'!$A$3:HZ$99,229,FALSE())-VLOOKUP($A54,'Import OffPeak change'!$A$106:HZ$202,229,FALSE())))</f>
        <v>0</v>
      </c>
      <c r="HV54" s="193" t="n">
        <f aca="false">IF(ISERROR(VLOOKUP($A54,'Import OffPeak'!$A$3:IA$99,230,FALSE())-VLOOKUP($A54,'Import OffPeak change'!$A$106:IA$202,230,FALSE())),0,(VLOOKUP($A54,'Import OffPeak'!$A$3:IA$99,230,FALSE())-VLOOKUP($A54,'Import OffPeak change'!$A$106:IA$202,230,FALSE())))</f>
        <v>0</v>
      </c>
      <c r="HW54" s="193" t="n">
        <f aca="false">IF(ISERROR(VLOOKUP($A54,'Import OffPeak'!$A$3:IB$99,231,FALSE())-VLOOKUP($A54,'Import OffPeak change'!$A$106:IB$202,231,FALSE())),0,(VLOOKUP($A54,'Import OffPeak'!$A$3:IB$99,231,FALSE())-VLOOKUP($A54,'Import OffPeak change'!$A$106:IB$202,231,FALSE())))</f>
        <v>0</v>
      </c>
      <c r="HX54" s="193" t="n">
        <f aca="false">IF(ISERROR(VLOOKUP($A54,'Import OffPeak'!$A$3:IC$99,232,FALSE())-VLOOKUP($A54,'Import OffPeak change'!$A$106:IC$202,232,FALSE())),0,(VLOOKUP($A54,'Import OffPeak'!$A$3:IC$99,232,FALSE())-VLOOKUP($A54,'Import OffPeak change'!$A$106:IC$202,232,FALSE())))</f>
        <v>0</v>
      </c>
      <c r="HY54" s="193" t="n">
        <f aca="false">IF(ISERROR(VLOOKUP($A54,'Import OffPeak'!$A$3:ID$99,233,FALSE())-VLOOKUP($A54,'Import OffPeak change'!$A$106:ID$202,233,FALSE())),0,(VLOOKUP($A54,'Import OffPeak'!$A$3:ID$99,233,FALSE())-VLOOKUP($A54,'Import OffPeak change'!$A$106:ID$202,233,FALSE())))</f>
        <v>0</v>
      </c>
      <c r="HZ54" s="193" t="n">
        <f aca="false">IF(ISERROR(VLOOKUP($A54,'Import OffPeak'!$A$3:IE$99,234,FALSE())-VLOOKUP($A54,'Import OffPeak change'!$A$106:IE$202,234,FALSE())),0,(VLOOKUP($A54,'Import OffPeak'!$A$3:IE$99,234,FALSE())-VLOOKUP($A54,'Import OffPeak change'!$A$106:IE$202,234,FALSE())))</f>
        <v>0</v>
      </c>
      <c r="IA54" s="193" t="n">
        <f aca="false">IF(ISERROR(VLOOKUP($A54,'Import OffPeak'!$A$3:IF$99,235,FALSE())-VLOOKUP($A54,'Import OffPeak change'!$A$106:IF$202,235,FALSE())),0,(VLOOKUP($A54,'Import OffPeak'!$A$3:IF$99,235,FALSE())-VLOOKUP($A54,'Import OffPeak change'!$A$106:IF$202,235,FALSE())))</f>
        <v>0</v>
      </c>
      <c r="IB54" s="193" t="n">
        <f aca="false">IF(ISERROR(VLOOKUP($A54,'Import OffPeak'!$A$3:IG$99,236,FALSE())-VLOOKUP($A54,'Import OffPeak change'!$A$106:IG$202,236,FALSE())),0,(VLOOKUP($A54,'Import OffPeak'!$A$3:IG$99,236,FALSE())-VLOOKUP($A54,'Import OffPeak change'!$A$106:IG$202,236,FALSE())))</f>
        <v>0</v>
      </c>
      <c r="IC54" s="193" t="n">
        <f aca="false">IF(ISERROR(VLOOKUP($A54,'Import OffPeak'!$A$3:IH$99,237,FALSE())-VLOOKUP($A54,'Import OffPeak change'!$A$106:IH$202,237,FALSE())),0,(VLOOKUP($A54,'Import OffPeak'!$A$3:IH$99,237,FALSE())-VLOOKUP($A54,'Import OffPeak change'!$A$106:IH$202,237,FALSE())))</f>
        <v>0</v>
      </c>
      <c r="ID54" s="193" t="n">
        <f aca="false">IF(ISERROR(VLOOKUP($A54,'Import OffPeak'!$A$3:II$99,238,FALSE())-VLOOKUP($A54,'Import OffPeak change'!$A$106:II$202,238,FALSE())),0,(VLOOKUP($A54,'Import OffPeak'!$A$3:II$99,238,FALSE())-VLOOKUP($A54,'Import OffPeak change'!$A$106:II$202,238,FALSE())))</f>
        <v>0</v>
      </c>
      <c r="IE54" s="193" t="n">
        <f aca="false">IF(ISERROR(VLOOKUP($A54,'Import OffPeak'!$A$3:IJ$99,239,FALSE())-VLOOKUP($A54,'Import OffPeak change'!$A$106:IJ$202,239,FALSE())),0,(VLOOKUP($A54,'Import OffPeak'!$A$3:IJ$99,239,FALSE())-VLOOKUP($A54,'Import OffPeak change'!$A$106:IJ$202,239,FALSE())))</f>
        <v>0</v>
      </c>
    </row>
    <row r="55" customFormat="false" ht="12.75" hidden="false" customHeight="false" outlineLevel="0" collapsed="false">
      <c r="A55" s="201" t="str">
        <f aca="false">IF('Import OffPeak'!A52=0,"",'Import OffPeak'!A52)</f>
        <v/>
      </c>
      <c r="B55" s="193"/>
      <c r="C55" s="193"/>
      <c r="D55" s="193"/>
      <c r="E55" s="193"/>
      <c r="F55" s="193"/>
      <c r="G55" s="193" t="n">
        <f aca="false">IF(ISERROR(VLOOKUP($A55,'Import OffPeak'!$A$3:L$99,7,FALSE())-VLOOKUP($A55,'Import OffPeak change'!$A$106:L$202,7,FALSE())),0,(VLOOKUP($A55,'Import OffPeak'!$A$3:L$99,7,FALSE())-VLOOKUP($A55,'Import OffPeak change'!$A$106:L$202,7,FALSE())))</f>
        <v>0</v>
      </c>
      <c r="H55" s="193" t="n">
        <f aca="false">IF(ISERROR(VLOOKUP($A55,'Import OffPeak'!$A$3:M$99,8,FALSE())-VLOOKUP($A55,'Import OffPeak change'!$A$106:M$202,8,FALSE())),0,(VLOOKUP($A55,'Import OffPeak'!$A$3:M$99,8,FALSE())-VLOOKUP($A55,'Import OffPeak change'!$A$106:M$202,8,FALSE())))</f>
        <v>0</v>
      </c>
      <c r="I55" s="193" t="n">
        <f aca="false">IF(ISERROR(VLOOKUP($A55,'Import OffPeak'!$A$3:N$99,9,FALSE())-VLOOKUP($A55,'Import OffPeak change'!$A$106:N$202,9,FALSE())),0,(VLOOKUP($A55,'Import OffPeak'!$A$3:N$99,9,FALSE())-VLOOKUP($A55,'Import OffPeak change'!$A$106:N$202,9,FALSE())))</f>
        <v>0</v>
      </c>
      <c r="J55" s="193" t="n">
        <f aca="false">IF(ISERROR(VLOOKUP($A55,'Import OffPeak'!$A$3:O$99,10,FALSE())-VLOOKUP($A55,'Import OffPeak change'!$A$106:O$202,10,FALSE())),0,(VLOOKUP($A55,'Import OffPeak'!$A$3:O$99,10,FALSE())-VLOOKUP($A55,'Import OffPeak change'!$A$106:O$202,10,FALSE())))</f>
        <v>0</v>
      </c>
      <c r="K55" s="193" t="n">
        <f aca="false">IF(ISERROR(VLOOKUP($A55,'Import OffPeak'!$A$3:P$99,11,FALSE())-VLOOKUP($A55,'Import OffPeak change'!$A$106:P$202,11,FALSE())),0,(VLOOKUP($A55,'Import OffPeak'!$A$3:P$99,11,FALSE())-VLOOKUP($A55,'Import OffPeak change'!$A$106:P$202,11,FALSE())))</f>
        <v>0</v>
      </c>
      <c r="L55" s="193" t="n">
        <f aca="false">IF(ISERROR(VLOOKUP($A55,'Import OffPeak'!$A$3:Q$99,12,FALSE())-VLOOKUP($A55,'Import OffPeak change'!$A$106:Q$202,12,FALSE())),0,(VLOOKUP($A55,'Import OffPeak'!$A$3:Q$99,12,FALSE())-VLOOKUP($A55,'Import OffPeak change'!$A$106:Q$202,12,FALSE())))</f>
        <v>0</v>
      </c>
      <c r="M55" s="193" t="n">
        <f aca="false">IF(ISERROR(VLOOKUP($A55,'Import OffPeak'!$A$3:R$99,13,FALSE())-VLOOKUP($A55,'Import OffPeak change'!$A$106:R$202,13,FALSE())),0,(VLOOKUP($A55,'Import OffPeak'!$A$3:R$99,13,FALSE())-VLOOKUP($A55,'Import OffPeak change'!$A$106:R$202,13,FALSE())))</f>
        <v>0</v>
      </c>
      <c r="N55" s="193" t="n">
        <f aca="false">IF(ISERROR(VLOOKUP($A55,'Import OffPeak'!$A$3:S$99,14,FALSE())-VLOOKUP($A55,'Import OffPeak change'!$A$106:S$202,14,FALSE())),0,(VLOOKUP($A55,'Import OffPeak'!$A$3:S$99,14,FALSE())-VLOOKUP($A55,'Import OffPeak change'!$A$106:S$202,14,FALSE())))</f>
        <v>0</v>
      </c>
      <c r="O55" s="193" t="n">
        <f aca="false">IF(ISERROR(VLOOKUP($A55,'Import OffPeak'!$A$3:T$99,15,FALSE())-VLOOKUP($A55,'Import OffPeak change'!$A$106:T$202,15,FALSE())),0,(VLOOKUP($A55,'Import OffPeak'!$A$3:T$99,15,FALSE())-VLOOKUP($A55,'Import OffPeak change'!$A$106:T$202,15,FALSE())))</f>
        <v>0</v>
      </c>
      <c r="P55" s="193" t="n">
        <f aca="false">IF(ISERROR(VLOOKUP($A55,'Import OffPeak'!$A$3:U$99,16,FALSE())-VLOOKUP($A55,'Import OffPeak change'!$A$106:U$202,16,FALSE())),0,(VLOOKUP($A55,'Import OffPeak'!$A$3:U$99,16,FALSE())-VLOOKUP($A55,'Import OffPeak change'!$A$106:U$202,16,FALSE())))</f>
        <v>0</v>
      </c>
      <c r="Q55" s="193" t="n">
        <f aca="false">IF(ISERROR(VLOOKUP($A55,'Import OffPeak'!$A$3:V$99,17,FALSE())-VLOOKUP($A55,'Import OffPeak change'!$A$106:V$202,17,FALSE())),0,(VLOOKUP($A55,'Import OffPeak'!$A$3:V$99,17,FALSE())-VLOOKUP($A55,'Import OffPeak change'!$A$106:V$202,17,FALSE())))</f>
        <v>0</v>
      </c>
      <c r="R55" s="193" t="n">
        <f aca="false">IF(ISERROR(VLOOKUP($A55,'Import OffPeak'!$A$3:W$99,18,FALSE())-VLOOKUP($A55,'Import OffPeak change'!$A$106:W$202,18,FALSE())),0,(VLOOKUP($A55,'Import OffPeak'!$A$3:W$99,18,FALSE())-VLOOKUP($A55,'Import OffPeak change'!$A$106:W$202,18,FALSE())))</f>
        <v>0</v>
      </c>
      <c r="S55" s="193" t="n">
        <f aca="false">IF(ISERROR(VLOOKUP($A55,'Import OffPeak'!$A$3:X$99,19,FALSE())-VLOOKUP($A55,'Import OffPeak change'!$A$106:X$202,19,FALSE())),0,(VLOOKUP($A55,'Import OffPeak'!$A$3:X$99,19,FALSE())-VLOOKUP($A55,'Import OffPeak change'!$A$106:X$202,19,FALSE())))</f>
        <v>0</v>
      </c>
      <c r="T55" s="193" t="n">
        <f aca="false">IF(ISERROR(VLOOKUP($A55,'Import OffPeak'!$A$3:Y$99,20,FALSE())-VLOOKUP($A55,'Import OffPeak change'!$A$106:Y$202,20,FALSE())),0,(VLOOKUP($A55,'Import OffPeak'!$A$3:Y$99,20,FALSE())-VLOOKUP($A55,'Import OffPeak change'!$A$106:Y$202,20,FALSE())))</f>
        <v>0</v>
      </c>
      <c r="U55" s="193" t="n">
        <f aca="false">IF(ISERROR(VLOOKUP($A55,'Import OffPeak'!$A$3:Z$99,21,FALSE())-VLOOKUP($A55,'Import OffPeak change'!$A$106:Z$202,21,FALSE())),0,(VLOOKUP($A55,'Import OffPeak'!$A$3:Z$99,21,FALSE())-VLOOKUP($A55,'Import OffPeak change'!$A$106:Z$202,21,FALSE())))</f>
        <v>0</v>
      </c>
      <c r="V55" s="193" t="n">
        <f aca="false">IF(ISERROR(VLOOKUP($A55,'Import OffPeak'!$A$3:AA$99,22,FALSE())-VLOOKUP($A55,'Import OffPeak change'!$A$106:AA$202,22,FALSE())),0,(VLOOKUP($A55,'Import OffPeak'!$A$3:AA$99,22,FALSE())-VLOOKUP($A55,'Import OffPeak change'!$A$106:AA$202,22,FALSE())))</f>
        <v>0</v>
      </c>
      <c r="W55" s="193" t="n">
        <f aca="false">IF(ISERROR(VLOOKUP($A55,'Import OffPeak'!$A$3:AB$99,23,FALSE())-VLOOKUP($A55,'Import OffPeak change'!$A$106:AB$202,23,FALSE())),0,(VLOOKUP($A55,'Import OffPeak'!$A$3:AB$99,23,FALSE())-VLOOKUP($A55,'Import OffPeak change'!$A$106:AB$202,23,FALSE())))</f>
        <v>0</v>
      </c>
      <c r="X55" s="193" t="n">
        <f aca="false">IF(ISERROR(VLOOKUP($A55,'Import OffPeak'!$A$3:AC$99,24,FALSE())-VLOOKUP($A55,'Import OffPeak change'!$A$106:AC$202,24,FALSE())),0,(VLOOKUP($A55,'Import OffPeak'!$A$3:AC$99,24,FALSE())-VLOOKUP($A55,'Import OffPeak change'!$A$106:AC$202,24,FALSE())))</f>
        <v>0</v>
      </c>
      <c r="Y55" s="193" t="n">
        <f aca="false">IF(ISERROR(VLOOKUP($A55,'Import OffPeak'!$A$3:AD$99,25,FALSE())-VLOOKUP($A55,'Import OffPeak change'!$A$106:AD$202,25,FALSE())),0,(VLOOKUP($A55,'Import OffPeak'!$A$3:AD$99,25,FALSE())-VLOOKUP($A55,'Import OffPeak change'!$A$106:AD$202,25,FALSE())))</f>
        <v>0</v>
      </c>
      <c r="Z55" s="193" t="n">
        <f aca="false">IF(ISERROR(VLOOKUP($A55,'Import OffPeak'!$A$3:AE$99,26,FALSE())-VLOOKUP($A55,'Import OffPeak change'!$A$106:AE$202,26,FALSE())),0,(VLOOKUP($A55,'Import OffPeak'!$A$3:AE$99,26,FALSE())-VLOOKUP($A55,'Import OffPeak change'!$A$106:AE$202,26,FALSE())))</f>
        <v>0</v>
      </c>
      <c r="AA55" s="193" t="n">
        <f aca="false">IF(ISERROR(VLOOKUP($A55,'Import OffPeak'!$A$3:AF$99,27,FALSE())-VLOOKUP($A55,'Import OffPeak change'!$A$106:AF$202,27,FALSE())),0,(VLOOKUP($A55,'Import OffPeak'!$A$3:AF$99,27,FALSE())-VLOOKUP($A55,'Import OffPeak change'!$A$106:AF$202,27,FALSE())))</f>
        <v>0</v>
      </c>
      <c r="AB55" s="193" t="n">
        <f aca="false">IF(ISERROR(VLOOKUP($A55,'Import OffPeak'!$A$3:AG$99,28,FALSE())-VLOOKUP($A55,'Import OffPeak change'!$A$106:AG$202,28,FALSE())),0,(VLOOKUP($A55,'Import OffPeak'!$A$3:AG$99,28,FALSE())-VLOOKUP($A55,'Import OffPeak change'!$A$106:AG$202,28,FALSE())))</f>
        <v>0</v>
      </c>
      <c r="AC55" s="193" t="n">
        <f aca="false">IF(ISERROR(VLOOKUP($A55,'Import OffPeak'!$A$3:AH$99,29,FALSE())-VLOOKUP($A55,'Import OffPeak change'!$A$106:AH$202,29,FALSE())),0,(VLOOKUP($A55,'Import OffPeak'!$A$3:AH$99,29,FALSE())-VLOOKUP($A55,'Import OffPeak change'!$A$106:AH$202,29,FALSE())))</f>
        <v>0</v>
      </c>
      <c r="AD55" s="193" t="n">
        <f aca="false">IF(ISERROR(VLOOKUP($A55,'Import OffPeak'!$A$3:AI$99,30,FALSE())-VLOOKUP($A55,'Import OffPeak change'!$A$106:AI$202,30,FALSE())),0,(VLOOKUP($A55,'Import OffPeak'!$A$3:AI$99,30,FALSE())-VLOOKUP($A55,'Import OffPeak change'!$A$106:AI$202,30,FALSE())))</f>
        <v>0</v>
      </c>
      <c r="AE55" s="193" t="n">
        <f aca="false">IF(ISERROR(VLOOKUP($A55,'Import OffPeak'!$A$3:AJ$99,31,FALSE())-VLOOKUP($A55,'Import OffPeak change'!$A$106:AJ$202,31,FALSE())),0,(VLOOKUP($A55,'Import OffPeak'!$A$3:AJ$99,31,FALSE())-VLOOKUP($A55,'Import OffPeak change'!$A$106:AJ$202,31,FALSE())))</f>
        <v>0</v>
      </c>
      <c r="AF55" s="193" t="n">
        <f aca="false">IF(ISERROR(VLOOKUP($A55,'Import OffPeak'!$A$3:AK$99,32,FALSE())-VLOOKUP($A55,'Import OffPeak change'!$A$106:AK$202,32,FALSE())),0,(VLOOKUP($A55,'Import OffPeak'!$A$3:AK$99,32,FALSE())-VLOOKUP($A55,'Import OffPeak change'!$A$106:AK$202,32,FALSE())))</f>
        <v>0</v>
      </c>
      <c r="AG55" s="193" t="n">
        <f aca="false">IF(ISERROR(VLOOKUP($A55,'Import OffPeak'!$A$3:AL$99,33,FALSE())-VLOOKUP($A55,'Import OffPeak change'!$A$106:AL$202,33,FALSE())),0,(VLOOKUP($A55,'Import OffPeak'!$A$3:AL$99,33,FALSE())-VLOOKUP($A55,'Import OffPeak change'!$A$106:AL$202,33,FALSE())))</f>
        <v>0</v>
      </c>
      <c r="AH55" s="193" t="n">
        <f aca="false">IF(ISERROR(VLOOKUP($A55,'Import OffPeak'!$A$3:AM$99,34,FALSE())-VLOOKUP($A55,'Import OffPeak change'!$A$106:AM$202,34,FALSE())),0,(VLOOKUP($A55,'Import OffPeak'!$A$3:AM$99,34,FALSE())-VLOOKUP($A55,'Import OffPeak change'!$A$106:AM$202,34,FALSE())))</f>
        <v>0</v>
      </c>
      <c r="AI55" s="193" t="n">
        <f aca="false">IF(ISERROR(VLOOKUP($A55,'Import OffPeak'!$A$3:AN$99,35,FALSE())-VLOOKUP($A55,'Import OffPeak change'!$A$106:AN$202,35,FALSE())),0,(VLOOKUP($A55,'Import OffPeak'!$A$3:AN$99,35,FALSE())-VLOOKUP($A55,'Import OffPeak change'!$A$106:AN$202,35,FALSE())))</f>
        <v>0</v>
      </c>
      <c r="AJ55" s="193" t="n">
        <f aca="false">IF(ISERROR(VLOOKUP($A55,'Import OffPeak'!$A$3:AO$99,36,FALSE())-VLOOKUP($A55,'Import OffPeak change'!$A$106:AO$202,36,FALSE())),0,(VLOOKUP($A55,'Import OffPeak'!$A$3:AO$99,36,FALSE())-VLOOKUP($A55,'Import OffPeak change'!$A$106:AO$202,36,FALSE())))</f>
        <v>0</v>
      </c>
      <c r="AK55" s="193" t="n">
        <f aca="false">IF(ISERROR(VLOOKUP($A55,'Import OffPeak'!$A$3:AP$99,37,FALSE())-VLOOKUP($A55,'Import OffPeak change'!$A$106:AP$202,37,FALSE())),0,(VLOOKUP($A55,'Import OffPeak'!$A$3:AP$99,37,FALSE())-VLOOKUP($A55,'Import OffPeak change'!$A$106:AP$202,37,FALSE())))</f>
        <v>0</v>
      </c>
      <c r="AL55" s="193" t="n">
        <f aca="false">IF(ISERROR(VLOOKUP($A55,'Import OffPeak'!$A$3:AQ$99,38,FALSE())-VLOOKUP($A55,'Import OffPeak change'!$A$106:AQ$202,38,FALSE())),0,(VLOOKUP($A55,'Import OffPeak'!$A$3:AQ$99,38,FALSE())-VLOOKUP($A55,'Import OffPeak change'!$A$106:AQ$202,38,FALSE())))</f>
        <v>0</v>
      </c>
      <c r="AM55" s="193" t="n">
        <f aca="false">IF(ISERROR(VLOOKUP($A55,'Import OffPeak'!$A$3:AR$99,39,FALSE())-VLOOKUP($A55,'Import OffPeak change'!$A$106:AR$202,39,FALSE())),0,(VLOOKUP($A55,'Import OffPeak'!$A$3:AR$99,39,FALSE())-VLOOKUP($A55,'Import OffPeak change'!$A$106:AR$202,39,FALSE())))</f>
        <v>0</v>
      </c>
      <c r="AN55" s="193" t="n">
        <f aca="false">IF(ISERROR(VLOOKUP($A55,'Import OffPeak'!$A$3:AS$99,40,FALSE())-VLOOKUP($A55,'Import OffPeak change'!$A$106:AS$202,40,FALSE())),0,(VLOOKUP($A55,'Import OffPeak'!$A$3:AS$99,40,FALSE())-VLOOKUP($A55,'Import OffPeak change'!$A$106:AS$202,40,FALSE())))</f>
        <v>0</v>
      </c>
      <c r="AO55" s="193" t="n">
        <f aca="false">IF(ISERROR(VLOOKUP($A55,'Import OffPeak'!$A$3:AT$99,41,FALSE())-VLOOKUP($A55,'Import OffPeak change'!$A$106:AT$202,41,FALSE())),0,(VLOOKUP($A55,'Import OffPeak'!$A$3:AT$99,41,FALSE())-VLOOKUP($A55,'Import OffPeak change'!$A$106:AT$202,41,FALSE())))</f>
        <v>0</v>
      </c>
      <c r="AP55" s="193" t="n">
        <f aca="false">IF(ISERROR(VLOOKUP($A55,'Import OffPeak'!$A$3:AU$99,42,FALSE())-VLOOKUP($A55,'Import OffPeak change'!$A$106:AU$202,42,FALSE())),0,(VLOOKUP($A55,'Import OffPeak'!$A$3:AU$99,42,FALSE())-VLOOKUP($A55,'Import OffPeak change'!$A$106:AU$202,42,FALSE())))</f>
        <v>0</v>
      </c>
      <c r="AQ55" s="193" t="n">
        <f aca="false">IF(ISERROR(VLOOKUP($A55,'Import OffPeak'!$A$3:AV$99,43,FALSE())-VLOOKUP($A55,'Import OffPeak change'!$A$106:AV$202,43,FALSE())),0,(VLOOKUP($A55,'Import OffPeak'!$A$3:AV$99,43,FALSE())-VLOOKUP($A55,'Import OffPeak change'!$A$106:AV$202,43,FALSE())))</f>
        <v>0</v>
      </c>
      <c r="AR55" s="193" t="n">
        <f aca="false">IF(ISERROR(VLOOKUP($A55,'Import OffPeak'!$A$3:AW$99,44,FALSE())-VLOOKUP($A55,'Import OffPeak change'!$A$106:AW$202,44,FALSE())),0,(VLOOKUP($A55,'Import OffPeak'!$A$3:AW$99,44,FALSE())-VLOOKUP($A55,'Import OffPeak change'!$A$106:AW$202,44,FALSE())))</f>
        <v>0</v>
      </c>
      <c r="AS55" s="193" t="n">
        <f aca="false">IF(ISERROR(VLOOKUP($A55,'Import OffPeak'!$A$3:AX$99,45,FALSE())-VLOOKUP($A55,'Import OffPeak change'!$A$106:AX$202,45,FALSE())),0,(VLOOKUP($A55,'Import OffPeak'!$A$3:AX$99,45,FALSE())-VLOOKUP($A55,'Import OffPeak change'!$A$106:AX$202,45,FALSE())))</f>
        <v>0</v>
      </c>
      <c r="AT55" s="193" t="n">
        <f aca="false">IF(ISERROR(VLOOKUP($A55,'Import OffPeak'!$A$3:AY$99,46,FALSE())-VLOOKUP($A55,'Import OffPeak change'!$A$106:AY$202,46,FALSE())),0,(VLOOKUP($A55,'Import OffPeak'!$A$3:AY$99,46,FALSE())-VLOOKUP($A55,'Import OffPeak change'!$A$106:AY$202,46,FALSE())))</f>
        <v>0</v>
      </c>
      <c r="AU55" s="193" t="n">
        <f aca="false">IF(ISERROR(VLOOKUP($A55,'Import OffPeak'!$A$3:AZ$99,47,FALSE())-VLOOKUP($A55,'Import OffPeak change'!$A$106:AZ$202,47,FALSE())),0,(VLOOKUP($A55,'Import OffPeak'!$A$3:AZ$99,47,FALSE())-VLOOKUP($A55,'Import OffPeak change'!$A$106:AZ$202,47,FALSE())))</f>
        <v>0</v>
      </c>
      <c r="AV55" s="193" t="n">
        <f aca="false">IF(ISERROR(VLOOKUP($A55,'Import OffPeak'!$A$3:BA$99,48,FALSE())-VLOOKUP($A55,'Import OffPeak change'!$A$106:BA$202,48,FALSE())),0,(VLOOKUP($A55,'Import OffPeak'!$A$3:BA$99,48,FALSE())-VLOOKUP($A55,'Import OffPeak change'!$A$106:BA$202,48,FALSE())))</f>
        <v>0</v>
      </c>
      <c r="AW55" s="193" t="n">
        <f aca="false">IF(ISERROR(VLOOKUP($A55,'Import OffPeak'!$A$3:BB$99,49,FALSE())-VLOOKUP($A55,'Import OffPeak change'!$A$106:BB$202,49,FALSE())),0,(VLOOKUP($A55,'Import OffPeak'!$A$3:BB$99,49,FALSE())-VLOOKUP($A55,'Import OffPeak change'!$A$106:BB$202,49,FALSE())))</f>
        <v>0</v>
      </c>
      <c r="AX55" s="193" t="n">
        <f aca="false">IF(ISERROR(VLOOKUP($A55,'Import OffPeak'!$A$3:BC$99,50,FALSE())-VLOOKUP($A55,'Import OffPeak change'!$A$106:BC$202,50,FALSE())),0,(VLOOKUP($A55,'Import OffPeak'!$A$3:BC$99,50,FALSE())-VLOOKUP($A55,'Import OffPeak change'!$A$106:BC$202,50,FALSE())))</f>
        <v>0</v>
      </c>
      <c r="AY55" s="193" t="n">
        <f aca="false">IF(ISERROR(VLOOKUP($A55,'Import OffPeak'!$A$3:BD$99,51,FALSE())-VLOOKUP($A55,'Import OffPeak change'!$A$106:BD$202,51,FALSE())),0,(VLOOKUP($A55,'Import OffPeak'!$A$3:BD$99,51,FALSE())-VLOOKUP($A55,'Import OffPeak change'!$A$106:BD$202,51,FALSE())))</f>
        <v>0</v>
      </c>
      <c r="AZ55" s="193" t="n">
        <f aca="false">IF(ISERROR(VLOOKUP($A55,'Import OffPeak'!$A$3:BE$99,52,FALSE())-VLOOKUP($A55,'Import OffPeak change'!$A$106:BE$202,52,FALSE())),0,(VLOOKUP($A55,'Import OffPeak'!$A$3:BE$99,52,FALSE())-VLOOKUP($A55,'Import OffPeak change'!$A$106:BE$202,52,FALSE())))</f>
        <v>0</v>
      </c>
      <c r="BA55" s="193" t="n">
        <f aca="false">IF(ISERROR(VLOOKUP($A55,'Import OffPeak'!$A$3:BF$99,53,FALSE())-VLOOKUP($A55,'Import OffPeak change'!$A$106:BF$202,53,FALSE())),0,(VLOOKUP($A55,'Import OffPeak'!$A$3:BF$99,53,FALSE())-VLOOKUP($A55,'Import OffPeak change'!$A$106:BF$202,53,FALSE())))</f>
        <v>0</v>
      </c>
      <c r="BB55" s="193" t="n">
        <f aca="false">IF(ISERROR(VLOOKUP($A55,'Import OffPeak'!$A$3:BG$99,54,FALSE())-VLOOKUP($A55,'Import OffPeak change'!$A$106:BG$202,54,FALSE())),0,(VLOOKUP($A55,'Import OffPeak'!$A$3:BG$99,54,FALSE())-VLOOKUP($A55,'Import OffPeak change'!$A$106:BG$202,54,FALSE())))</f>
        <v>0</v>
      </c>
      <c r="BC55" s="193" t="n">
        <f aca="false">IF(ISERROR(VLOOKUP($A55,'Import OffPeak'!$A$3:BH$99,55,FALSE())-VLOOKUP($A55,'Import OffPeak change'!$A$106:BH$202,55,FALSE())),0,(VLOOKUP($A55,'Import OffPeak'!$A$3:BH$99,55,FALSE())-VLOOKUP($A55,'Import OffPeak change'!$A$106:BH$202,55,FALSE())))</f>
        <v>0</v>
      </c>
      <c r="BD55" s="193" t="n">
        <f aca="false">IF(ISERROR(VLOOKUP($A55,'Import OffPeak'!$A$3:BI$99,56,FALSE())-VLOOKUP($A55,'Import OffPeak change'!$A$106:BI$202,56,FALSE())),0,(VLOOKUP($A55,'Import OffPeak'!$A$3:BI$99,56,FALSE())-VLOOKUP($A55,'Import OffPeak change'!$A$106:BI$202,56,FALSE())))</f>
        <v>0</v>
      </c>
      <c r="BE55" s="193" t="n">
        <f aca="false">IF(ISERROR(VLOOKUP($A55,'Import OffPeak'!$A$3:BJ$99,57,FALSE())-VLOOKUP($A55,'Import OffPeak change'!$A$106:BJ$202,57,FALSE())),0,(VLOOKUP($A55,'Import OffPeak'!$A$3:BJ$99,57,FALSE())-VLOOKUP($A55,'Import OffPeak change'!$A$106:BJ$202,57,FALSE())))</f>
        <v>0</v>
      </c>
      <c r="BF55" s="193" t="n">
        <f aca="false">IF(ISERROR(VLOOKUP($A55,'Import OffPeak'!$A$3:BK$99,58,FALSE())-VLOOKUP($A55,'Import OffPeak change'!$A$106:BK$202,58,FALSE())),0,(VLOOKUP($A55,'Import OffPeak'!$A$3:BK$99,58,FALSE())-VLOOKUP($A55,'Import OffPeak change'!$A$106:BK$202,58,FALSE())))</f>
        <v>0</v>
      </c>
      <c r="BG55" s="193" t="n">
        <f aca="false">IF(ISERROR(VLOOKUP($A55,'Import OffPeak'!$A$3:BL$99,59,FALSE())-VLOOKUP($A55,'Import OffPeak change'!$A$106:BL$202,59,FALSE())),0,(VLOOKUP($A55,'Import OffPeak'!$A$3:BL$99,59,FALSE())-VLOOKUP($A55,'Import OffPeak change'!$A$106:BL$202,59,FALSE())))</f>
        <v>0</v>
      </c>
      <c r="BH55" s="193" t="n">
        <f aca="false">IF(ISERROR(VLOOKUP($A55,'Import OffPeak'!$A$3:BM$99,60,FALSE())-VLOOKUP($A55,'Import OffPeak change'!$A$106:BM$202,60,FALSE())),0,(VLOOKUP($A55,'Import OffPeak'!$A$3:BM$99,60,FALSE())-VLOOKUP($A55,'Import OffPeak change'!$A$106:BM$202,60,FALSE())))</f>
        <v>0</v>
      </c>
      <c r="BI55" s="193" t="n">
        <f aca="false">IF(ISERROR(VLOOKUP($A55,'Import OffPeak'!$A$3:BN$99,61,FALSE())-VLOOKUP($A55,'Import OffPeak change'!$A$106:BN$202,61,FALSE())),0,(VLOOKUP($A55,'Import OffPeak'!$A$3:BN$99,61,FALSE())-VLOOKUP($A55,'Import OffPeak change'!$A$106:BN$202,61,FALSE())))</f>
        <v>0</v>
      </c>
      <c r="BJ55" s="193" t="n">
        <f aca="false">IF(ISERROR(VLOOKUP($A55,'Import OffPeak'!$A$3:BO$99,62,FALSE())-VLOOKUP($A55,'Import OffPeak change'!$A$106:BO$202,62,FALSE())),0,(VLOOKUP($A55,'Import OffPeak'!$A$3:BO$99,62,FALSE())-VLOOKUP($A55,'Import OffPeak change'!$A$106:BO$202,62,FALSE())))</f>
        <v>0</v>
      </c>
      <c r="BK55" s="193" t="n">
        <f aca="false">IF(ISERROR(VLOOKUP($A55,'Import OffPeak'!$A$3:BP$99,63,FALSE())-VLOOKUP($A55,'Import OffPeak change'!$A$106:BP$202,63,FALSE())),0,(VLOOKUP($A55,'Import OffPeak'!$A$3:BP$99,63,FALSE())-VLOOKUP($A55,'Import OffPeak change'!$A$106:BP$202,63,FALSE())))</f>
        <v>0</v>
      </c>
      <c r="BL55" s="193" t="n">
        <f aca="false">IF(ISERROR(VLOOKUP($A55,'Import OffPeak'!$A$3:BQ$99,64,FALSE())-VLOOKUP($A55,'Import OffPeak change'!$A$106:BQ$202,64,FALSE())),0,(VLOOKUP($A55,'Import OffPeak'!$A$3:BQ$99,64,FALSE())-VLOOKUP($A55,'Import OffPeak change'!$A$106:BQ$202,64,FALSE())))</f>
        <v>0</v>
      </c>
      <c r="BM55" s="193" t="n">
        <f aca="false">IF(ISERROR(VLOOKUP($A55,'Import OffPeak'!$A$3:BR$99,65,FALSE())-VLOOKUP($A55,'Import OffPeak change'!$A$106:BR$202,65,FALSE())),0,(VLOOKUP($A55,'Import OffPeak'!$A$3:BR$99,65,FALSE())-VLOOKUP($A55,'Import OffPeak change'!$A$106:BR$202,65,FALSE())))</f>
        <v>0</v>
      </c>
      <c r="BN55" s="193" t="n">
        <f aca="false">IF(ISERROR(VLOOKUP($A55,'Import OffPeak'!$A$3:BS$99,66,FALSE())-VLOOKUP($A55,'Import OffPeak change'!$A$106:BS$202,66,FALSE())),0,(VLOOKUP($A55,'Import OffPeak'!$A$3:BS$99,66,FALSE())-VLOOKUP($A55,'Import OffPeak change'!$A$106:BS$202,66,FALSE())))</f>
        <v>0</v>
      </c>
      <c r="BO55" s="193" t="n">
        <f aca="false">IF(ISERROR(VLOOKUP($A55,'Import OffPeak'!$A$3:BT$99,67,FALSE())-VLOOKUP($A55,'Import OffPeak change'!$A$106:BT$202,67,FALSE())),0,(VLOOKUP($A55,'Import OffPeak'!$A$3:BT$99,67,FALSE())-VLOOKUP($A55,'Import OffPeak change'!$A$106:BT$202,67,FALSE())))</f>
        <v>0</v>
      </c>
      <c r="BP55" s="193" t="n">
        <f aca="false">IF(ISERROR(VLOOKUP($A55,'Import OffPeak'!$A$3:BU$99,68,FALSE())-VLOOKUP($A55,'Import OffPeak change'!$A$106:BU$202,68,FALSE())),0,(VLOOKUP($A55,'Import OffPeak'!$A$3:BU$99,68,FALSE())-VLOOKUP($A55,'Import OffPeak change'!$A$106:BU$202,68,FALSE())))</f>
        <v>0</v>
      </c>
      <c r="BQ55" s="193" t="n">
        <f aca="false">IF(ISERROR(VLOOKUP($A55,'Import OffPeak'!$A$3:BV$99,69,FALSE())-VLOOKUP($A55,'Import OffPeak change'!$A$106:BV$202,69,FALSE())),0,(VLOOKUP($A55,'Import OffPeak'!$A$3:BV$99,69,FALSE())-VLOOKUP($A55,'Import OffPeak change'!$A$106:BV$202,69,FALSE())))</f>
        <v>0</v>
      </c>
      <c r="BR55" s="193" t="n">
        <f aca="false">IF(ISERROR(VLOOKUP($A55,'Import OffPeak'!$A$3:BW$99,70,FALSE())-VLOOKUP($A55,'Import OffPeak change'!$A$106:BW$202,70,FALSE())),0,(VLOOKUP($A55,'Import OffPeak'!$A$3:BW$99,70,FALSE())-VLOOKUP($A55,'Import OffPeak change'!$A$106:BW$202,70,FALSE())))</f>
        <v>0</v>
      </c>
      <c r="BS55" s="193" t="n">
        <f aca="false">IF(ISERROR(VLOOKUP($A55,'Import OffPeak'!$A$3:BX$99,71,FALSE())-VLOOKUP($A55,'Import OffPeak change'!$A$106:BX$202,71,FALSE())),0,(VLOOKUP($A55,'Import OffPeak'!$A$3:BX$99,71,FALSE())-VLOOKUP($A55,'Import OffPeak change'!$A$106:BX$202,71,FALSE())))</f>
        <v>0</v>
      </c>
      <c r="BT55" s="193" t="n">
        <f aca="false">IF(ISERROR(VLOOKUP($A55,'Import OffPeak'!$A$3:BY$99,72,FALSE())-VLOOKUP($A55,'Import OffPeak change'!$A$106:BY$202,72,FALSE())),0,(VLOOKUP($A55,'Import OffPeak'!$A$3:BY$99,72,FALSE())-VLOOKUP($A55,'Import OffPeak change'!$A$106:BY$202,72,FALSE())))</f>
        <v>0</v>
      </c>
      <c r="BU55" s="193" t="n">
        <f aca="false">IF(ISERROR(VLOOKUP($A55,'Import OffPeak'!$A$3:BZ$99,73,FALSE())-VLOOKUP($A55,'Import OffPeak change'!$A$106:BZ$202,73,FALSE())),0,(VLOOKUP($A55,'Import OffPeak'!$A$3:BZ$99,73,FALSE())-VLOOKUP($A55,'Import OffPeak change'!$A$106:BZ$202,73,FALSE())))</f>
        <v>0</v>
      </c>
      <c r="BV55" s="193" t="n">
        <f aca="false">IF(ISERROR(VLOOKUP($A55,'Import OffPeak'!$A$3:CA$99,74,FALSE())-VLOOKUP($A55,'Import OffPeak change'!$A$106:CA$202,74,FALSE())),0,(VLOOKUP($A55,'Import OffPeak'!$A$3:CA$99,74,FALSE())-VLOOKUP($A55,'Import OffPeak change'!$A$106:CA$202,74,FALSE())))</f>
        <v>0</v>
      </c>
      <c r="BW55" s="193" t="n">
        <f aca="false">IF(ISERROR(VLOOKUP($A55,'Import OffPeak'!$A$3:CB$99,75,FALSE())-VLOOKUP($A55,'Import OffPeak change'!$A$106:CB$202,75,FALSE())),0,(VLOOKUP($A55,'Import OffPeak'!$A$3:CB$99,75,FALSE())-VLOOKUP($A55,'Import OffPeak change'!$A$106:CB$202,75,FALSE())))</f>
        <v>0</v>
      </c>
      <c r="BX55" s="193" t="n">
        <f aca="false">IF(ISERROR(VLOOKUP($A55,'Import OffPeak'!$A$3:CC$99,76,FALSE())-VLOOKUP($A55,'Import OffPeak change'!$A$106:CC$202,76,FALSE())),0,(VLOOKUP($A55,'Import OffPeak'!$A$3:CC$99,76,FALSE())-VLOOKUP($A55,'Import OffPeak change'!$A$106:CC$202,76,FALSE())))</f>
        <v>0</v>
      </c>
      <c r="BY55" s="193" t="n">
        <f aca="false">IF(ISERROR(VLOOKUP($A55,'Import OffPeak'!$A$3:CD$99,77,FALSE())-VLOOKUP($A55,'Import OffPeak change'!$A$106:CD$202,77,FALSE())),0,(VLOOKUP($A55,'Import OffPeak'!$A$3:CD$99,77,FALSE())-VLOOKUP($A55,'Import OffPeak change'!$A$106:CD$202,77,FALSE())))</f>
        <v>0</v>
      </c>
      <c r="BZ55" s="193" t="n">
        <f aca="false">IF(ISERROR(VLOOKUP($A55,'Import OffPeak'!$A$3:CE$99,78,FALSE())-VLOOKUP($A55,'Import OffPeak change'!$A$106:CE$202,78,FALSE())),0,(VLOOKUP($A55,'Import OffPeak'!$A$3:CE$99,78,FALSE())-VLOOKUP($A55,'Import OffPeak change'!$A$106:CE$202,78,FALSE())))</f>
        <v>0</v>
      </c>
      <c r="CA55" s="193" t="n">
        <f aca="false">IF(ISERROR(VLOOKUP($A55,'Import OffPeak'!$A$3:CF$99,79,FALSE())-VLOOKUP($A55,'Import OffPeak change'!$A$106:CF$202,79,FALSE())),0,(VLOOKUP($A55,'Import OffPeak'!$A$3:CF$99,79,FALSE())-VLOOKUP($A55,'Import OffPeak change'!$A$106:CF$202,79,FALSE())))</f>
        <v>0</v>
      </c>
      <c r="CB55" s="193" t="n">
        <f aca="false">IF(ISERROR(VLOOKUP($A55,'Import OffPeak'!$A$3:CG$99,80,FALSE())-VLOOKUP($A55,'Import OffPeak change'!$A$106:CG$202,80,FALSE())),0,(VLOOKUP($A55,'Import OffPeak'!$A$3:CG$99,80,FALSE())-VLOOKUP($A55,'Import OffPeak change'!$A$106:CG$202,80,FALSE())))</f>
        <v>0</v>
      </c>
      <c r="CC55" s="193" t="n">
        <f aca="false">IF(ISERROR(VLOOKUP($A55,'Import OffPeak'!$A$3:CH$99,81,FALSE())-VLOOKUP($A55,'Import OffPeak change'!$A$106:CH$202,81,FALSE())),0,(VLOOKUP($A55,'Import OffPeak'!$A$3:CH$99,81,FALSE())-VLOOKUP($A55,'Import OffPeak change'!$A$106:CH$202,81,FALSE())))</f>
        <v>0</v>
      </c>
      <c r="CD55" s="193" t="n">
        <f aca="false">IF(ISERROR(VLOOKUP($A55,'Import OffPeak'!$A$3:CI$99,82,FALSE())-VLOOKUP($A55,'Import OffPeak change'!$A$106:CI$202,82,FALSE())),0,(VLOOKUP($A55,'Import OffPeak'!$A$3:CI$99,82,FALSE())-VLOOKUP($A55,'Import OffPeak change'!$A$106:CI$202,82,FALSE())))</f>
        <v>0</v>
      </c>
      <c r="CE55" s="193" t="n">
        <f aca="false">IF(ISERROR(VLOOKUP($A55,'Import OffPeak'!$A$3:CJ$99,83,FALSE())-VLOOKUP($A55,'Import OffPeak change'!$A$106:CJ$202,83,FALSE())),0,(VLOOKUP($A55,'Import OffPeak'!$A$3:CJ$99,83,FALSE())-VLOOKUP($A55,'Import OffPeak change'!$A$106:CJ$202,83,FALSE())))</f>
        <v>0</v>
      </c>
      <c r="CF55" s="193" t="n">
        <f aca="false">IF(ISERROR(VLOOKUP($A55,'Import OffPeak'!$A$3:CK$99,84,FALSE())-VLOOKUP($A55,'Import OffPeak change'!$A$106:CK$202,84,FALSE())),0,(VLOOKUP($A55,'Import OffPeak'!$A$3:CK$99,84,FALSE())-VLOOKUP($A55,'Import OffPeak change'!$A$106:CK$202,84,FALSE())))</f>
        <v>0</v>
      </c>
      <c r="CG55" s="193" t="n">
        <f aca="false">IF(ISERROR(VLOOKUP($A55,'Import OffPeak'!$A$3:CL$99,85,FALSE())-VLOOKUP($A55,'Import OffPeak change'!$A$106:CL$202,85,FALSE())),0,(VLOOKUP($A55,'Import OffPeak'!$A$3:CL$99,85,FALSE())-VLOOKUP($A55,'Import OffPeak change'!$A$106:CL$202,85,FALSE())))</f>
        <v>0</v>
      </c>
      <c r="CH55" s="193" t="n">
        <f aca="false">IF(ISERROR(VLOOKUP($A55,'Import OffPeak'!$A$3:CM$99,86,FALSE())-VLOOKUP($A55,'Import OffPeak change'!$A$106:CM$202,86,FALSE())),0,(VLOOKUP($A55,'Import OffPeak'!$A$3:CM$99,86,FALSE())-VLOOKUP($A55,'Import OffPeak change'!$A$106:CM$202,86,FALSE())))</f>
        <v>0</v>
      </c>
      <c r="CI55" s="193" t="n">
        <f aca="false">IF(ISERROR(VLOOKUP($A55,'Import OffPeak'!$A$3:CN$99,87,FALSE())-VLOOKUP($A55,'Import OffPeak change'!$A$106:CN$202,87,FALSE())),0,(VLOOKUP($A55,'Import OffPeak'!$A$3:CN$99,87,FALSE())-VLOOKUP($A55,'Import OffPeak change'!$A$106:CN$202,87,FALSE())))</f>
        <v>0</v>
      </c>
      <c r="CJ55" s="193" t="n">
        <f aca="false">IF(ISERROR(VLOOKUP($A55,'Import OffPeak'!$A$3:CO$99,88,FALSE())-VLOOKUP($A55,'Import OffPeak change'!$A$106:CO$202,88,FALSE())),0,(VLOOKUP($A55,'Import OffPeak'!$A$3:CO$99,88,FALSE())-VLOOKUP($A55,'Import OffPeak change'!$A$106:CO$202,88,FALSE())))</f>
        <v>0</v>
      </c>
      <c r="CK55" s="193" t="n">
        <f aca="false">IF(ISERROR(VLOOKUP($A55,'Import OffPeak'!$A$3:CP$99,89,FALSE())-VLOOKUP($A55,'Import OffPeak change'!$A$106:CP$202,89,FALSE())),0,(VLOOKUP($A55,'Import OffPeak'!$A$3:CP$99,89,FALSE())-VLOOKUP($A55,'Import OffPeak change'!$A$106:CP$202,89,FALSE())))</f>
        <v>0</v>
      </c>
      <c r="CL55" s="193" t="n">
        <f aca="false">IF(ISERROR(VLOOKUP($A55,'Import OffPeak'!$A$3:CQ$99,90,FALSE())-VLOOKUP($A55,'Import OffPeak change'!$A$106:CQ$202,90,FALSE())),0,(VLOOKUP($A55,'Import OffPeak'!$A$3:CQ$99,90,FALSE())-VLOOKUP($A55,'Import OffPeak change'!$A$106:CQ$202,90,FALSE())))</f>
        <v>0</v>
      </c>
      <c r="CM55" s="193" t="n">
        <f aca="false">IF(ISERROR(VLOOKUP($A55,'Import OffPeak'!$A$3:CR$99,91,FALSE())-VLOOKUP($A55,'Import OffPeak change'!$A$106:CR$202,91,FALSE())),0,(VLOOKUP($A55,'Import OffPeak'!$A$3:CR$99,91,FALSE())-VLOOKUP($A55,'Import OffPeak change'!$A$106:CR$202,91,FALSE())))</f>
        <v>0</v>
      </c>
      <c r="CN55" s="193" t="n">
        <f aca="false">IF(ISERROR(VLOOKUP($A55,'Import OffPeak'!$A$3:CS$99,92,FALSE())-VLOOKUP($A55,'Import OffPeak change'!$A$106:CS$202,92,FALSE())),0,(VLOOKUP($A55,'Import OffPeak'!$A$3:CS$99,92,FALSE())-VLOOKUP($A55,'Import OffPeak change'!$A$106:CS$202,92,FALSE())))</f>
        <v>0</v>
      </c>
      <c r="CO55" s="193" t="n">
        <f aca="false">IF(ISERROR(VLOOKUP($A55,'Import OffPeak'!$A$3:CT$99,93,FALSE())-VLOOKUP($A55,'Import OffPeak change'!$A$106:CT$202,93,FALSE())),0,(VLOOKUP($A55,'Import OffPeak'!$A$3:CT$99,93,FALSE())-VLOOKUP($A55,'Import OffPeak change'!$A$106:CT$202,93,FALSE())))</f>
        <v>0</v>
      </c>
      <c r="CP55" s="193" t="n">
        <f aca="false">IF(ISERROR(VLOOKUP($A55,'Import OffPeak'!$A$3:CU$99,94,FALSE())-VLOOKUP($A55,'Import OffPeak change'!$A$106:CU$202,94,FALSE())),0,(VLOOKUP($A55,'Import OffPeak'!$A$3:CU$99,94,FALSE())-VLOOKUP($A55,'Import OffPeak change'!$A$106:CU$202,94,FALSE())))</f>
        <v>0</v>
      </c>
      <c r="CQ55" s="193" t="n">
        <f aca="false">IF(ISERROR(VLOOKUP($A55,'Import OffPeak'!$A$3:CV$99,95,FALSE())-VLOOKUP($A55,'Import OffPeak change'!$A$106:CV$202,95,FALSE())),0,(VLOOKUP($A55,'Import OffPeak'!$A$3:CV$99,95,FALSE())-VLOOKUP($A55,'Import OffPeak change'!$A$106:CV$202,95,FALSE())))</f>
        <v>0</v>
      </c>
      <c r="CR55" s="193" t="n">
        <f aca="false">IF(ISERROR(VLOOKUP($A55,'Import OffPeak'!$A$3:CW$99,96,FALSE())-VLOOKUP($A55,'Import OffPeak change'!$A$106:CW$202,96,FALSE())),0,(VLOOKUP($A55,'Import OffPeak'!$A$3:CW$99,96,FALSE())-VLOOKUP($A55,'Import OffPeak change'!$A$106:CW$202,96,FALSE())))</f>
        <v>0</v>
      </c>
      <c r="CS55" s="193" t="n">
        <f aca="false">IF(ISERROR(VLOOKUP($A55,'Import OffPeak'!$A$3:CX$99,97,FALSE())-VLOOKUP($A55,'Import OffPeak change'!$A$106:CX$202,97,FALSE())),0,(VLOOKUP($A55,'Import OffPeak'!$A$3:CX$99,97,FALSE())-VLOOKUP($A55,'Import OffPeak change'!$A$106:CX$202,97,FALSE())))</f>
        <v>0</v>
      </c>
      <c r="CT55" s="193" t="n">
        <f aca="false">IF(ISERROR(VLOOKUP($A55,'Import OffPeak'!$A$3:CY$99,98,FALSE())-VLOOKUP($A55,'Import OffPeak change'!$A$106:CY$202,98,FALSE())),0,(VLOOKUP($A55,'Import OffPeak'!$A$3:CY$99,98,FALSE())-VLOOKUP($A55,'Import OffPeak change'!$A$106:CY$202,98,FALSE())))</f>
        <v>0</v>
      </c>
      <c r="CU55" s="193" t="n">
        <f aca="false">IF(ISERROR(VLOOKUP($A55,'Import OffPeak'!$A$3:CZ$99,99,FALSE())-VLOOKUP($A55,'Import OffPeak change'!$A$106:CZ$202,99,FALSE())),0,(VLOOKUP($A55,'Import OffPeak'!$A$3:CZ$99,99,FALSE())-VLOOKUP($A55,'Import OffPeak change'!$A$106:CZ$202,99,FALSE())))</f>
        <v>0</v>
      </c>
      <c r="CV55" s="193" t="n">
        <f aca="false">IF(ISERROR(VLOOKUP($A55,'Import OffPeak'!$A$3:DA$99,100,FALSE())-VLOOKUP($A55,'Import OffPeak change'!$A$106:DA$202,100,FALSE())),0,(VLOOKUP($A55,'Import OffPeak'!$A$3:DA$99,100,FALSE())-VLOOKUP($A55,'Import OffPeak change'!$A$106:DA$202,100,FALSE())))</f>
        <v>0</v>
      </c>
      <c r="CW55" s="193" t="n">
        <f aca="false">IF(ISERROR(VLOOKUP($A55,'Import OffPeak'!$A$3:DB$99,101,FALSE())-VLOOKUP($A55,'Import OffPeak change'!$A$106:DB$202,101,FALSE())),0,(VLOOKUP($A55,'Import OffPeak'!$A$3:DB$99,101,FALSE())-VLOOKUP($A55,'Import OffPeak change'!$A$106:DB$202,101,FALSE())))</f>
        <v>0</v>
      </c>
      <c r="CX55" s="193" t="n">
        <f aca="false">IF(ISERROR(VLOOKUP($A55,'Import OffPeak'!$A$3:DC$99,102,FALSE())-VLOOKUP($A55,'Import OffPeak change'!$A$106:DC$202,102,FALSE())),0,(VLOOKUP($A55,'Import OffPeak'!$A$3:DC$99,102,FALSE())-VLOOKUP($A55,'Import OffPeak change'!$A$106:DC$202,102,FALSE())))</f>
        <v>0</v>
      </c>
      <c r="CY55" s="193" t="n">
        <f aca="false">IF(ISERROR(VLOOKUP($A55,'Import OffPeak'!$A$3:DD$99,103,FALSE())-VLOOKUP($A55,'Import OffPeak change'!$A$106:DD$202,103,FALSE())),0,(VLOOKUP($A55,'Import OffPeak'!$A$3:DD$99,103,FALSE())-VLOOKUP($A55,'Import OffPeak change'!$A$106:DD$202,103,FALSE())))</f>
        <v>0</v>
      </c>
      <c r="CZ55" s="193" t="n">
        <f aca="false">IF(ISERROR(VLOOKUP($A55,'Import OffPeak'!$A$3:DE$99,104,FALSE())-VLOOKUP($A55,'Import OffPeak change'!$A$106:DE$202,104,FALSE())),0,(VLOOKUP($A55,'Import OffPeak'!$A$3:DE$99,104,FALSE())-VLOOKUP($A55,'Import OffPeak change'!$A$106:DE$202,104,FALSE())))</f>
        <v>0</v>
      </c>
      <c r="DA55" s="193" t="n">
        <f aca="false">IF(ISERROR(VLOOKUP($A55,'Import OffPeak'!$A$3:DF$99,105,FALSE())-VLOOKUP($A55,'Import OffPeak change'!$A$106:DF$202,105,FALSE())),0,(VLOOKUP($A55,'Import OffPeak'!$A$3:DF$99,105,FALSE())-VLOOKUP($A55,'Import OffPeak change'!$A$106:DF$202,105,FALSE())))</f>
        <v>0</v>
      </c>
      <c r="DB55" s="193" t="n">
        <f aca="false">IF(ISERROR(VLOOKUP($A55,'Import OffPeak'!$A$3:DG$99,106,FALSE())-VLOOKUP($A55,'Import OffPeak change'!$A$106:DG$202,106,FALSE())),0,(VLOOKUP($A55,'Import OffPeak'!$A$3:DG$99,106,FALSE())-VLOOKUP($A55,'Import OffPeak change'!$A$106:DG$202,106,FALSE())))</f>
        <v>0</v>
      </c>
      <c r="DC55" s="193" t="n">
        <f aca="false">IF(ISERROR(VLOOKUP($A55,'Import OffPeak'!$A$3:DH$99,107,FALSE())-VLOOKUP($A55,'Import OffPeak change'!$A$106:DH$202,107,FALSE())),0,(VLOOKUP($A55,'Import OffPeak'!$A$3:DH$99,107,FALSE())-VLOOKUP($A55,'Import OffPeak change'!$A$106:DH$202,107,FALSE())))</f>
        <v>0</v>
      </c>
      <c r="DD55" s="193" t="n">
        <f aca="false">IF(ISERROR(VLOOKUP($A55,'Import OffPeak'!$A$3:DI$99,108,FALSE())-VLOOKUP($A55,'Import OffPeak change'!$A$106:DI$202,108,FALSE())),0,(VLOOKUP($A55,'Import OffPeak'!$A$3:DI$99,108,FALSE())-VLOOKUP($A55,'Import OffPeak change'!$A$106:DI$202,108,FALSE())))</f>
        <v>0</v>
      </c>
      <c r="DE55" s="193" t="n">
        <f aca="false">IF(ISERROR(VLOOKUP($A55,'Import OffPeak'!$A$3:DJ$99,109,FALSE())-VLOOKUP($A55,'Import OffPeak change'!$A$106:DJ$202,109,FALSE())),0,(VLOOKUP($A55,'Import OffPeak'!$A$3:DJ$99,109,FALSE())-VLOOKUP($A55,'Import OffPeak change'!$A$106:DJ$202,109,FALSE())))</f>
        <v>0</v>
      </c>
      <c r="DF55" s="193" t="n">
        <f aca="false">IF(ISERROR(VLOOKUP($A55,'Import OffPeak'!$A$3:DK$99,110,FALSE())-VLOOKUP($A55,'Import OffPeak change'!$A$106:DK$202,110,FALSE())),0,(VLOOKUP($A55,'Import OffPeak'!$A$3:DK$99,110,FALSE())-VLOOKUP($A55,'Import OffPeak change'!$A$106:DK$202,110,FALSE())))</f>
        <v>0</v>
      </c>
      <c r="DG55" s="193" t="n">
        <f aca="false">IF(ISERROR(VLOOKUP($A55,'Import OffPeak'!$A$3:DL$99,111,FALSE())-VLOOKUP($A55,'Import OffPeak change'!$A$106:DL$202,111,FALSE())),0,(VLOOKUP($A55,'Import OffPeak'!$A$3:DL$99,111,FALSE())-VLOOKUP($A55,'Import OffPeak change'!$A$106:DL$202,111,FALSE())))</f>
        <v>0</v>
      </c>
      <c r="DH55" s="193" t="n">
        <f aca="false">IF(ISERROR(VLOOKUP($A55,'Import OffPeak'!$A$3:DM$99,112,FALSE())-VLOOKUP($A55,'Import OffPeak change'!$A$106:DM$202,112,FALSE())),0,(VLOOKUP($A55,'Import OffPeak'!$A$3:DM$99,112,FALSE())-VLOOKUP($A55,'Import OffPeak change'!$A$106:DM$202,112,FALSE())))</f>
        <v>0</v>
      </c>
      <c r="DI55" s="193" t="n">
        <f aca="false">IF(ISERROR(VLOOKUP($A55,'Import OffPeak'!$A$3:DN$99,113,FALSE())-VLOOKUP($A55,'Import OffPeak change'!$A$106:DN$202,113,FALSE())),0,(VLOOKUP($A55,'Import OffPeak'!$A$3:DN$99,113,FALSE())-VLOOKUP($A55,'Import OffPeak change'!$A$106:DN$202,113,FALSE())))</f>
        <v>0</v>
      </c>
      <c r="DJ55" s="193" t="n">
        <f aca="false">IF(ISERROR(VLOOKUP($A55,'Import OffPeak'!$A$3:DO$99,114,FALSE())-VLOOKUP($A55,'Import OffPeak change'!$A$106:DO$202,114,FALSE())),0,(VLOOKUP($A55,'Import OffPeak'!$A$3:DO$99,114,FALSE())-VLOOKUP($A55,'Import OffPeak change'!$A$106:DO$202,114,FALSE())))</f>
        <v>0</v>
      </c>
      <c r="DK55" s="193" t="n">
        <f aca="false">IF(ISERROR(VLOOKUP($A55,'Import OffPeak'!$A$3:DP$99,115,FALSE())-VLOOKUP($A55,'Import OffPeak change'!$A$106:DP$202,115,FALSE())),0,(VLOOKUP($A55,'Import OffPeak'!$A$3:DP$99,115,FALSE())-VLOOKUP($A55,'Import OffPeak change'!$A$106:DP$202,115,FALSE())))</f>
        <v>0</v>
      </c>
      <c r="DL55" s="193" t="n">
        <f aca="false">IF(ISERROR(VLOOKUP($A55,'Import OffPeak'!$A$3:DQ$99,116,FALSE())-VLOOKUP($A55,'Import OffPeak change'!$A$106:DQ$202,116,FALSE())),0,(VLOOKUP($A55,'Import OffPeak'!$A$3:DQ$99,116,FALSE())-VLOOKUP($A55,'Import OffPeak change'!$A$106:DQ$202,116,FALSE())))</f>
        <v>0</v>
      </c>
      <c r="DM55" s="193" t="n">
        <f aca="false">IF(ISERROR(VLOOKUP($A55,'Import OffPeak'!$A$3:DR$99,117,FALSE())-VLOOKUP($A55,'Import OffPeak change'!$A$106:DR$202,117,FALSE())),0,(VLOOKUP($A55,'Import OffPeak'!$A$3:DR$99,117,FALSE())-VLOOKUP($A55,'Import OffPeak change'!$A$106:DR$202,117,FALSE())))</f>
        <v>0</v>
      </c>
      <c r="DN55" s="193" t="n">
        <f aca="false">IF(ISERROR(VLOOKUP($A55,'Import OffPeak'!$A$3:DS$99,118,FALSE())-VLOOKUP($A55,'Import OffPeak change'!$A$106:DS$202,118,FALSE())),0,(VLOOKUP($A55,'Import OffPeak'!$A$3:DS$99,118,FALSE())-VLOOKUP($A55,'Import OffPeak change'!$A$106:DS$202,118,FALSE())))</f>
        <v>0</v>
      </c>
      <c r="DO55" s="193" t="n">
        <f aca="false">IF(ISERROR(VLOOKUP($A55,'Import OffPeak'!$A$3:DT$99,119,FALSE())-VLOOKUP($A55,'Import OffPeak change'!$A$106:DT$202,119,FALSE())),0,(VLOOKUP($A55,'Import OffPeak'!$A$3:DT$99,119,FALSE())-VLOOKUP($A55,'Import OffPeak change'!$A$106:DT$202,119,FALSE())))</f>
        <v>0</v>
      </c>
      <c r="DP55" s="193" t="n">
        <f aca="false">IF(ISERROR(VLOOKUP($A55,'Import OffPeak'!$A$3:DU$99,120,FALSE())-VLOOKUP($A55,'Import OffPeak change'!$A$106:DU$202,120,FALSE())),0,(VLOOKUP($A55,'Import OffPeak'!$A$3:DU$99,120,FALSE())-VLOOKUP($A55,'Import OffPeak change'!$A$106:DU$202,120,FALSE())))</f>
        <v>0</v>
      </c>
      <c r="DQ55" s="193" t="n">
        <f aca="false">IF(ISERROR(VLOOKUP($A55,'Import OffPeak'!$A$3:DV$99,121,FALSE())-VLOOKUP($A55,'Import OffPeak change'!$A$106:DV$202,121,FALSE())),0,(VLOOKUP($A55,'Import OffPeak'!$A$3:DV$99,121,FALSE())-VLOOKUP($A55,'Import OffPeak change'!$A$106:DV$202,121,FALSE())))</f>
        <v>0</v>
      </c>
      <c r="DR55" s="193" t="n">
        <f aca="false">IF(ISERROR(VLOOKUP($A55,'Import OffPeak'!$A$3:DW$99,122,FALSE())-VLOOKUP($A55,'Import OffPeak change'!$A$106:DW$202,122,FALSE())),0,(VLOOKUP($A55,'Import OffPeak'!$A$3:DW$99,122,FALSE())-VLOOKUP($A55,'Import OffPeak change'!$A$106:DW$202,122,FALSE())))</f>
        <v>0</v>
      </c>
      <c r="DS55" s="193" t="n">
        <f aca="false">IF(ISERROR(VLOOKUP($A55,'Import OffPeak'!$A$3:DX$99,123,FALSE())-VLOOKUP($A55,'Import OffPeak change'!$A$106:DX$202,123,FALSE())),0,(VLOOKUP($A55,'Import OffPeak'!$A$3:DX$99,123,FALSE())-VLOOKUP($A55,'Import OffPeak change'!$A$106:DX$202,123,FALSE())))</f>
        <v>0</v>
      </c>
      <c r="DT55" s="193" t="n">
        <f aca="false">IF(ISERROR(VLOOKUP($A55,'Import OffPeak'!$A$3:DY$99,124,FALSE())-VLOOKUP($A55,'Import OffPeak change'!$A$106:DY$202,124,FALSE())),0,(VLOOKUP($A55,'Import OffPeak'!$A$3:DY$99,124,FALSE())-VLOOKUP($A55,'Import OffPeak change'!$A$106:DY$202,124,FALSE())))</f>
        <v>0</v>
      </c>
      <c r="DU55" s="193" t="n">
        <f aca="false">IF(ISERROR(VLOOKUP($A55,'Import OffPeak'!$A$3:DZ$99,125,FALSE())-VLOOKUP($A55,'Import OffPeak change'!$A$106:DZ$202,125,FALSE())),0,(VLOOKUP($A55,'Import OffPeak'!$A$3:DZ$99,125,FALSE())-VLOOKUP($A55,'Import OffPeak change'!$A$106:DZ$202,125,FALSE())))</f>
        <v>0</v>
      </c>
      <c r="DV55" s="193" t="n">
        <f aca="false">IF(ISERROR(VLOOKUP($A55,'Import OffPeak'!$A$3:EA$99,126,FALSE())-VLOOKUP($A55,'Import OffPeak change'!$A$106:EA$202,126,FALSE())),0,(VLOOKUP($A55,'Import OffPeak'!$A$3:EA$99,126,FALSE())-VLOOKUP($A55,'Import OffPeak change'!$A$106:EA$202,126,FALSE())))</f>
        <v>0</v>
      </c>
      <c r="DW55" s="193" t="n">
        <f aca="false">IF(ISERROR(VLOOKUP($A55,'Import OffPeak'!$A$3:EB$99,127,FALSE())-VLOOKUP($A55,'Import OffPeak change'!$A$106:EB$202,127,FALSE())),0,(VLOOKUP($A55,'Import OffPeak'!$A$3:EB$99,127,FALSE())-VLOOKUP($A55,'Import OffPeak change'!$A$106:EB$202,127,FALSE())))</f>
        <v>0</v>
      </c>
      <c r="DX55" s="193" t="n">
        <f aca="false">IF(ISERROR(VLOOKUP($A55,'Import OffPeak'!$A$3:EC$99,128,FALSE())-VLOOKUP($A55,'Import OffPeak change'!$A$106:EC$202,128,FALSE())),0,(VLOOKUP($A55,'Import OffPeak'!$A$3:EC$99,128,FALSE())-VLOOKUP($A55,'Import OffPeak change'!$A$106:EC$202,128,FALSE())))</f>
        <v>0</v>
      </c>
      <c r="DY55" s="193" t="n">
        <f aca="false">IF(ISERROR(VLOOKUP($A55,'Import OffPeak'!$A$3:ED$99,129,FALSE())-VLOOKUP($A55,'Import OffPeak change'!$A$106:ED$202,129,FALSE())),0,(VLOOKUP($A55,'Import OffPeak'!$A$3:ED$99,129,FALSE())-VLOOKUP($A55,'Import OffPeak change'!$A$106:ED$202,129,FALSE())))</f>
        <v>0</v>
      </c>
      <c r="DZ55" s="193" t="n">
        <f aca="false">IF(ISERROR(VLOOKUP($A55,'Import OffPeak'!$A$3:EE$99,130,FALSE())-VLOOKUP($A55,'Import OffPeak change'!$A$106:EE$202,130,FALSE())),0,(VLOOKUP($A55,'Import OffPeak'!$A$3:EE$99,130,FALSE())-VLOOKUP($A55,'Import OffPeak change'!$A$106:EE$202,130,FALSE())))</f>
        <v>0</v>
      </c>
      <c r="EA55" s="193" t="n">
        <f aca="false">IF(ISERROR(VLOOKUP($A55,'Import OffPeak'!$A$3:EF$99,131,FALSE())-VLOOKUP($A55,'Import OffPeak change'!$A$106:EF$202,131,FALSE())),0,(VLOOKUP($A55,'Import OffPeak'!$A$3:EF$99,131,FALSE())-VLOOKUP($A55,'Import OffPeak change'!$A$106:EF$202,131,FALSE())))</f>
        <v>0</v>
      </c>
      <c r="EB55" s="193" t="n">
        <f aca="false">IF(ISERROR(VLOOKUP($A55,'Import OffPeak'!$A$3:EG$99,132,FALSE())-VLOOKUP($A55,'Import OffPeak change'!$A$106:EG$202,132,FALSE())),0,(VLOOKUP($A55,'Import OffPeak'!$A$3:EG$99,132,FALSE())-VLOOKUP($A55,'Import OffPeak change'!$A$106:EG$202,132,FALSE())))</f>
        <v>0</v>
      </c>
      <c r="EC55" s="193" t="n">
        <f aca="false">IF(ISERROR(VLOOKUP($A55,'Import OffPeak'!$A$3:EH$99,133,FALSE())-VLOOKUP($A55,'Import OffPeak change'!$A$106:EH$202,133,FALSE())),0,(VLOOKUP($A55,'Import OffPeak'!$A$3:EH$99,133,FALSE())-VLOOKUP($A55,'Import OffPeak change'!$A$106:EH$202,133,FALSE())))</f>
        <v>0</v>
      </c>
      <c r="ED55" s="193" t="n">
        <f aca="false">IF(ISERROR(VLOOKUP($A55,'Import OffPeak'!$A$3:EI$99,134,FALSE())-VLOOKUP($A55,'Import OffPeak change'!$A$106:EI$202,134,FALSE())),0,(VLOOKUP($A55,'Import OffPeak'!$A$3:EI$99,134,FALSE())-VLOOKUP($A55,'Import OffPeak change'!$A$106:EI$202,134,FALSE())))</f>
        <v>0</v>
      </c>
      <c r="EE55" s="193" t="n">
        <f aca="false">IF(ISERROR(VLOOKUP($A55,'Import OffPeak'!$A$3:EJ$99,135,FALSE())-VLOOKUP($A55,'Import OffPeak change'!$A$106:EJ$202,135,FALSE())),0,(VLOOKUP($A55,'Import OffPeak'!$A$3:EJ$99,135,FALSE())-VLOOKUP($A55,'Import OffPeak change'!$A$106:EJ$202,135,FALSE())))</f>
        <v>0</v>
      </c>
      <c r="EF55" s="193" t="n">
        <f aca="false">IF(ISERROR(VLOOKUP($A55,'Import OffPeak'!$A$3:EK$99,136,FALSE())-VLOOKUP($A55,'Import OffPeak change'!$A$106:EK$202,136,FALSE())),0,(VLOOKUP($A55,'Import OffPeak'!$A$3:EK$99,136,FALSE())-VLOOKUP($A55,'Import OffPeak change'!$A$106:EK$202,136,FALSE())))</f>
        <v>0</v>
      </c>
      <c r="EG55" s="193" t="n">
        <f aca="false">IF(ISERROR(VLOOKUP($A55,'Import OffPeak'!$A$3:EL$99,137,FALSE())-VLOOKUP($A55,'Import OffPeak change'!$A$106:EL$202,137,FALSE())),0,(VLOOKUP($A55,'Import OffPeak'!$A$3:EL$99,137,FALSE())-VLOOKUP($A55,'Import OffPeak change'!$A$106:EL$202,137,FALSE())))</f>
        <v>0</v>
      </c>
      <c r="EH55" s="193" t="n">
        <f aca="false">IF(ISERROR(VLOOKUP($A55,'Import OffPeak'!$A$3:EM$99,138,FALSE())-VLOOKUP($A55,'Import OffPeak change'!$A$106:EM$202,138,FALSE())),0,(VLOOKUP($A55,'Import OffPeak'!$A$3:EM$99,138,FALSE())-VLOOKUP($A55,'Import OffPeak change'!$A$106:EM$202,138,FALSE())))</f>
        <v>0</v>
      </c>
      <c r="EI55" s="193" t="n">
        <f aca="false">IF(ISERROR(VLOOKUP($A55,'Import OffPeak'!$A$3:EN$99,139,FALSE())-VLOOKUP($A55,'Import OffPeak change'!$A$106:EN$202,139,FALSE())),0,(VLOOKUP($A55,'Import OffPeak'!$A$3:EN$99,139,FALSE())-VLOOKUP($A55,'Import OffPeak change'!$A$106:EN$202,139,FALSE())))</f>
        <v>0</v>
      </c>
      <c r="EJ55" s="193" t="n">
        <f aca="false">IF(ISERROR(VLOOKUP($A55,'Import OffPeak'!$A$3:EO$99,140,FALSE())-VLOOKUP($A55,'Import OffPeak change'!$A$106:EO$202,140,FALSE())),0,(VLOOKUP($A55,'Import OffPeak'!$A$3:EO$99,140,FALSE())-VLOOKUP($A55,'Import OffPeak change'!$A$106:EO$202,140,FALSE())))</f>
        <v>0</v>
      </c>
      <c r="EK55" s="193" t="n">
        <f aca="false">IF(ISERROR(VLOOKUP($A55,'Import OffPeak'!$A$3:EP$99,141,FALSE())-VLOOKUP($A55,'Import OffPeak change'!$A$106:EP$202,141,FALSE())),0,(VLOOKUP($A55,'Import OffPeak'!$A$3:EP$99,141,FALSE())-VLOOKUP($A55,'Import OffPeak change'!$A$106:EP$202,141,FALSE())))</f>
        <v>0</v>
      </c>
      <c r="EL55" s="193" t="n">
        <f aca="false">IF(ISERROR(VLOOKUP($A55,'Import OffPeak'!$A$3:EQ$99,142,FALSE())-VLOOKUP($A55,'Import OffPeak change'!$A$106:EQ$202,142,FALSE())),0,(VLOOKUP($A55,'Import OffPeak'!$A$3:EQ$99,142,FALSE())-VLOOKUP($A55,'Import OffPeak change'!$A$106:EQ$202,142,FALSE())))</f>
        <v>0</v>
      </c>
      <c r="EM55" s="193" t="n">
        <f aca="false">IF(ISERROR(VLOOKUP($A55,'Import OffPeak'!$A$3:ER$99,143,FALSE())-VLOOKUP($A55,'Import OffPeak change'!$A$106:ER$202,143,FALSE())),0,(VLOOKUP($A55,'Import OffPeak'!$A$3:ER$99,143,FALSE())-VLOOKUP($A55,'Import OffPeak change'!$A$106:ER$202,143,FALSE())))</f>
        <v>0</v>
      </c>
      <c r="EN55" s="193" t="n">
        <f aca="false">IF(ISERROR(VLOOKUP($A55,'Import OffPeak'!$A$3:ES$99,144,FALSE())-VLOOKUP($A55,'Import OffPeak change'!$A$106:ES$202,144,FALSE())),0,(VLOOKUP($A55,'Import OffPeak'!$A$3:ES$99,144,FALSE())-VLOOKUP($A55,'Import OffPeak change'!$A$106:ES$202,144,FALSE())))</f>
        <v>0</v>
      </c>
      <c r="EO55" s="193" t="n">
        <f aca="false">IF(ISERROR(VLOOKUP($A55,'Import OffPeak'!$A$3:ET$99,145,FALSE())-VLOOKUP($A55,'Import OffPeak change'!$A$106:ET$202,145,FALSE())),0,(VLOOKUP($A55,'Import OffPeak'!$A$3:ET$99,145,FALSE())-VLOOKUP($A55,'Import OffPeak change'!$A$106:ET$202,145,FALSE())))</f>
        <v>0</v>
      </c>
      <c r="EP55" s="193" t="n">
        <f aca="false">IF(ISERROR(VLOOKUP($A55,'Import OffPeak'!$A$3:EU$99,146,FALSE())-VLOOKUP($A55,'Import OffPeak change'!$A$106:EU$202,146,FALSE())),0,(VLOOKUP($A55,'Import OffPeak'!$A$3:EU$99,146,FALSE())-VLOOKUP($A55,'Import OffPeak change'!$A$106:EU$202,146,FALSE())))</f>
        <v>0</v>
      </c>
      <c r="EQ55" s="193" t="n">
        <f aca="false">IF(ISERROR(VLOOKUP($A55,'Import OffPeak'!$A$3:EV$99,147,FALSE())-VLOOKUP($A55,'Import OffPeak change'!$A$106:EV$202,147,FALSE())),0,(VLOOKUP($A55,'Import OffPeak'!$A$3:EV$99,147,FALSE())-VLOOKUP($A55,'Import OffPeak change'!$A$106:EV$202,147,FALSE())))</f>
        <v>0</v>
      </c>
      <c r="ER55" s="193" t="n">
        <f aca="false">IF(ISERROR(VLOOKUP($A55,'Import OffPeak'!$A$3:EW$99,148,FALSE())-VLOOKUP($A55,'Import OffPeak change'!$A$106:EW$202,148,FALSE())),0,(VLOOKUP($A55,'Import OffPeak'!$A$3:EW$99,148,FALSE())-VLOOKUP($A55,'Import OffPeak change'!$A$106:EW$202,148,FALSE())))</f>
        <v>0</v>
      </c>
      <c r="ES55" s="193" t="n">
        <f aca="false">IF(ISERROR(VLOOKUP($A55,'Import OffPeak'!$A$3:EX$99,149,FALSE())-VLOOKUP($A55,'Import OffPeak change'!$A$106:EX$202,149,FALSE())),0,(VLOOKUP($A55,'Import OffPeak'!$A$3:EX$99,149,FALSE())-VLOOKUP($A55,'Import OffPeak change'!$A$106:EX$202,149,FALSE())))</f>
        <v>0</v>
      </c>
      <c r="ET55" s="193" t="n">
        <f aca="false">IF(ISERROR(VLOOKUP($A55,'Import OffPeak'!$A$3:EY$99,150,FALSE())-VLOOKUP($A55,'Import OffPeak change'!$A$106:EY$202,150,FALSE())),0,(VLOOKUP($A55,'Import OffPeak'!$A$3:EY$99,150,FALSE())-VLOOKUP($A55,'Import OffPeak change'!$A$106:EY$202,150,FALSE())))</f>
        <v>0</v>
      </c>
      <c r="EU55" s="193" t="n">
        <f aca="false">IF(ISERROR(VLOOKUP($A55,'Import OffPeak'!$A$3:EZ$99,151,FALSE())-VLOOKUP($A55,'Import OffPeak change'!$A$106:EZ$202,151,FALSE())),0,(VLOOKUP($A55,'Import OffPeak'!$A$3:EZ$99,151,FALSE())-VLOOKUP($A55,'Import OffPeak change'!$A$106:EZ$202,151,FALSE())))</f>
        <v>0</v>
      </c>
      <c r="EV55" s="193" t="n">
        <f aca="false">IF(ISERROR(VLOOKUP($A55,'Import OffPeak'!$A$3:FA$99,152,FALSE())-VLOOKUP($A55,'Import OffPeak change'!$A$106:FA$202,152,FALSE())),0,(VLOOKUP($A55,'Import OffPeak'!$A$3:FA$99,152,FALSE())-VLOOKUP($A55,'Import OffPeak change'!$A$106:FA$202,152,FALSE())))</f>
        <v>0</v>
      </c>
      <c r="EW55" s="193" t="n">
        <f aca="false">IF(ISERROR(VLOOKUP($A55,'Import OffPeak'!$A$3:FB$99,153,FALSE())-VLOOKUP($A55,'Import OffPeak change'!$A$106:FB$202,153,FALSE())),0,(VLOOKUP($A55,'Import OffPeak'!$A$3:FB$99,153,FALSE())-VLOOKUP($A55,'Import OffPeak change'!$A$106:FB$202,153,FALSE())))</f>
        <v>0</v>
      </c>
      <c r="EX55" s="193" t="n">
        <f aca="false">IF(ISERROR(VLOOKUP($A55,'Import OffPeak'!$A$3:FC$99,154,FALSE())-VLOOKUP($A55,'Import OffPeak change'!$A$106:FC$202,154,FALSE())),0,(VLOOKUP($A55,'Import OffPeak'!$A$3:FC$99,154,FALSE())-VLOOKUP($A55,'Import OffPeak change'!$A$106:FC$202,154,FALSE())))</f>
        <v>0</v>
      </c>
      <c r="EY55" s="193" t="n">
        <f aca="false">IF(ISERROR(VLOOKUP($A55,'Import OffPeak'!$A$3:FD$99,155,FALSE())-VLOOKUP($A55,'Import OffPeak change'!$A$106:FD$202,155,FALSE())),0,(VLOOKUP($A55,'Import OffPeak'!$A$3:FD$99,155,FALSE())-VLOOKUP($A55,'Import OffPeak change'!$A$106:FD$202,155,FALSE())))</f>
        <v>0</v>
      </c>
      <c r="EZ55" s="193" t="n">
        <f aca="false">IF(ISERROR(VLOOKUP($A55,'Import OffPeak'!$A$3:FE$99,156,FALSE())-VLOOKUP($A55,'Import OffPeak change'!$A$106:FE$202,156,FALSE())),0,(VLOOKUP($A55,'Import OffPeak'!$A$3:FE$99,156,FALSE())-VLOOKUP($A55,'Import OffPeak change'!$A$106:FE$202,156,FALSE())))</f>
        <v>0</v>
      </c>
      <c r="FA55" s="193" t="n">
        <f aca="false">IF(ISERROR(VLOOKUP($A55,'Import OffPeak'!$A$3:FF$99,157,FALSE())-VLOOKUP($A55,'Import OffPeak change'!$A$106:FF$202,157,FALSE())),0,(VLOOKUP($A55,'Import OffPeak'!$A$3:FF$99,157,FALSE())-VLOOKUP($A55,'Import OffPeak change'!$A$106:FF$202,157,FALSE())))</f>
        <v>0</v>
      </c>
      <c r="FB55" s="193" t="n">
        <f aca="false">IF(ISERROR(VLOOKUP($A55,'Import OffPeak'!$A$3:FG$99,158,FALSE())-VLOOKUP($A55,'Import OffPeak change'!$A$106:FG$202,158,FALSE())),0,(VLOOKUP($A55,'Import OffPeak'!$A$3:FG$99,158,FALSE())-VLOOKUP($A55,'Import OffPeak change'!$A$106:FG$202,158,FALSE())))</f>
        <v>0</v>
      </c>
      <c r="FC55" s="193" t="n">
        <f aca="false">IF(ISERROR(VLOOKUP($A55,'Import OffPeak'!$A$3:FH$99,159,FALSE())-VLOOKUP($A55,'Import OffPeak change'!$A$106:FH$202,159,FALSE())),0,(VLOOKUP($A55,'Import OffPeak'!$A$3:FH$99,159,FALSE())-VLOOKUP($A55,'Import OffPeak change'!$A$106:FH$202,159,FALSE())))</f>
        <v>0</v>
      </c>
      <c r="FD55" s="193" t="n">
        <f aca="false">IF(ISERROR(VLOOKUP($A55,'Import OffPeak'!$A$3:FI$99,160,FALSE())-VLOOKUP($A55,'Import OffPeak change'!$A$106:FI$202,160,FALSE())),0,(VLOOKUP($A55,'Import OffPeak'!$A$3:FI$99,160,FALSE())-VLOOKUP($A55,'Import OffPeak change'!$A$106:FI$202,160,FALSE())))</f>
        <v>0</v>
      </c>
      <c r="FE55" s="193" t="n">
        <f aca="false">IF(ISERROR(VLOOKUP($A55,'Import OffPeak'!$A$3:FJ$99,161,FALSE())-VLOOKUP($A55,'Import OffPeak change'!$A$106:FJ$202,161,FALSE())),0,(VLOOKUP($A55,'Import OffPeak'!$A$3:FJ$99,161,FALSE())-VLOOKUP($A55,'Import OffPeak change'!$A$106:FJ$202,161,FALSE())))</f>
        <v>0</v>
      </c>
      <c r="FF55" s="193" t="n">
        <f aca="false">IF(ISERROR(VLOOKUP($A55,'Import OffPeak'!$A$3:FK$99,162,FALSE())-VLOOKUP($A55,'Import OffPeak change'!$A$106:FK$202,162,FALSE())),0,(VLOOKUP($A55,'Import OffPeak'!$A$3:FK$99,162,FALSE())-VLOOKUP($A55,'Import OffPeak change'!$A$106:FK$202,162,FALSE())))</f>
        <v>0</v>
      </c>
      <c r="FG55" s="193" t="n">
        <f aca="false">IF(ISERROR(VLOOKUP($A55,'Import OffPeak'!$A$3:FL$99,163,FALSE())-VLOOKUP($A55,'Import OffPeak change'!$A$106:FL$202,163,FALSE())),0,(VLOOKUP($A55,'Import OffPeak'!$A$3:FL$99,163,FALSE())-VLOOKUP($A55,'Import OffPeak change'!$A$106:FL$202,163,FALSE())))</f>
        <v>0</v>
      </c>
      <c r="FH55" s="193" t="n">
        <f aca="false">IF(ISERROR(VLOOKUP($A55,'Import OffPeak'!$A$3:FM$99,164,FALSE())-VLOOKUP($A55,'Import OffPeak change'!$A$106:FM$202,164,FALSE())),0,(VLOOKUP($A55,'Import OffPeak'!$A$3:FM$99,164,FALSE())-VLOOKUP($A55,'Import OffPeak change'!$A$106:FM$202,164,FALSE())))</f>
        <v>0</v>
      </c>
      <c r="FI55" s="193" t="n">
        <f aca="false">IF(ISERROR(VLOOKUP($A55,'Import OffPeak'!$A$3:FN$99,165,FALSE())-VLOOKUP($A55,'Import OffPeak change'!$A$106:FN$202,165,FALSE())),0,(VLOOKUP($A55,'Import OffPeak'!$A$3:FN$99,165,FALSE())-VLOOKUP($A55,'Import OffPeak change'!$A$106:FN$202,165,FALSE())))</f>
        <v>0</v>
      </c>
      <c r="FJ55" s="193" t="n">
        <f aca="false">IF(ISERROR(VLOOKUP($A55,'Import OffPeak'!$A$3:FO$99,166,FALSE())-VLOOKUP($A55,'Import OffPeak change'!$A$106:FO$202,166,FALSE())),0,(VLOOKUP($A55,'Import OffPeak'!$A$3:FO$99,166,FALSE())-VLOOKUP($A55,'Import OffPeak change'!$A$106:FO$202,166,FALSE())))</f>
        <v>0</v>
      </c>
      <c r="FK55" s="193" t="n">
        <f aca="false">IF(ISERROR(VLOOKUP($A55,'Import OffPeak'!$A$3:FP$99,167,FALSE())-VLOOKUP($A55,'Import OffPeak change'!$A$106:FP$202,167,FALSE())),0,(VLOOKUP($A55,'Import OffPeak'!$A$3:FP$99,167,FALSE())-VLOOKUP($A55,'Import OffPeak change'!$A$106:FP$202,167,FALSE())))</f>
        <v>0</v>
      </c>
      <c r="FL55" s="193" t="n">
        <f aca="false">IF(ISERROR(VLOOKUP($A55,'Import OffPeak'!$A$3:FQ$99,168,FALSE())-VLOOKUP($A55,'Import OffPeak change'!$A$106:FQ$202,168,FALSE())),0,(VLOOKUP($A55,'Import OffPeak'!$A$3:FQ$99,168,FALSE())-VLOOKUP($A55,'Import OffPeak change'!$A$106:FQ$202,168,FALSE())))</f>
        <v>0</v>
      </c>
      <c r="FM55" s="193" t="n">
        <f aca="false">IF(ISERROR(VLOOKUP($A55,'Import OffPeak'!$A$3:FR$99,169,FALSE())-VLOOKUP($A55,'Import OffPeak change'!$A$106:FR$202,169,FALSE())),0,(VLOOKUP($A55,'Import OffPeak'!$A$3:FR$99,169,FALSE())-VLOOKUP($A55,'Import OffPeak change'!$A$106:FR$202,169,FALSE())))</f>
        <v>0</v>
      </c>
      <c r="FN55" s="193" t="n">
        <f aca="false">IF(ISERROR(VLOOKUP($A55,'Import OffPeak'!$A$3:FS$99,170,FALSE())-VLOOKUP($A55,'Import OffPeak change'!$A$106:FS$202,170,FALSE())),0,(VLOOKUP($A55,'Import OffPeak'!$A$3:FS$99,170,FALSE())-VLOOKUP($A55,'Import OffPeak change'!$A$106:FS$202,170,FALSE())))</f>
        <v>0</v>
      </c>
      <c r="FO55" s="193" t="n">
        <f aca="false">IF(ISERROR(VLOOKUP($A55,'Import OffPeak'!$A$3:FT$99,171,FALSE())-VLOOKUP($A55,'Import OffPeak change'!$A$106:FT$202,171,FALSE())),0,(VLOOKUP($A55,'Import OffPeak'!$A$3:FT$99,171,FALSE())-VLOOKUP($A55,'Import OffPeak change'!$A$106:FT$202,171,FALSE())))</f>
        <v>0</v>
      </c>
      <c r="FP55" s="193" t="n">
        <f aca="false">IF(ISERROR(VLOOKUP($A55,'Import OffPeak'!$A$3:FU$99,172,FALSE())-VLOOKUP($A55,'Import OffPeak change'!$A$106:FU$202,172,FALSE())),0,(VLOOKUP($A55,'Import OffPeak'!$A$3:FU$99,172,FALSE())-VLOOKUP($A55,'Import OffPeak change'!$A$106:FU$202,172,FALSE())))</f>
        <v>0</v>
      </c>
      <c r="FQ55" s="193" t="n">
        <f aca="false">IF(ISERROR(VLOOKUP($A55,'Import OffPeak'!$A$3:FV$99,173,FALSE())-VLOOKUP($A55,'Import OffPeak change'!$A$106:FV$202,173,FALSE())),0,(VLOOKUP($A55,'Import OffPeak'!$A$3:FV$99,173,FALSE())-VLOOKUP($A55,'Import OffPeak change'!$A$106:FV$202,173,FALSE())))</f>
        <v>0</v>
      </c>
      <c r="FR55" s="193" t="n">
        <f aca="false">IF(ISERROR(VLOOKUP($A55,'Import OffPeak'!$A$3:FW$99,174,FALSE())-VLOOKUP($A55,'Import OffPeak change'!$A$106:FW$202,174,FALSE())),0,(VLOOKUP($A55,'Import OffPeak'!$A$3:FW$99,174,FALSE())-VLOOKUP($A55,'Import OffPeak change'!$A$106:FW$202,174,FALSE())))</f>
        <v>0</v>
      </c>
      <c r="FS55" s="193" t="n">
        <f aca="false">IF(ISERROR(VLOOKUP($A55,'Import OffPeak'!$A$3:FX$99,175,FALSE())-VLOOKUP($A55,'Import OffPeak change'!$A$106:FX$202,175,FALSE())),0,(VLOOKUP($A55,'Import OffPeak'!$A$3:FX$99,175,FALSE())-VLOOKUP($A55,'Import OffPeak change'!$A$106:FX$202,175,FALSE())))</f>
        <v>0</v>
      </c>
      <c r="FT55" s="193" t="n">
        <f aca="false">IF(ISERROR(VLOOKUP($A55,'Import OffPeak'!$A$3:FY$99,176,FALSE())-VLOOKUP($A55,'Import OffPeak change'!$A$106:FY$202,176,FALSE())),0,(VLOOKUP($A55,'Import OffPeak'!$A$3:FY$99,176,FALSE())-VLOOKUP($A55,'Import OffPeak change'!$A$106:FY$202,176,FALSE())))</f>
        <v>0</v>
      </c>
      <c r="FU55" s="193" t="n">
        <f aca="false">IF(ISERROR(VLOOKUP($A55,'Import OffPeak'!$A$3:FZ$99,177,FALSE())-VLOOKUP($A55,'Import OffPeak change'!$A$106:FZ$202,177,FALSE())),0,(VLOOKUP($A55,'Import OffPeak'!$A$3:FZ$99,177,FALSE())-VLOOKUP($A55,'Import OffPeak change'!$A$106:FZ$202,177,FALSE())))</f>
        <v>0</v>
      </c>
      <c r="FV55" s="193" t="n">
        <f aca="false">IF(ISERROR(VLOOKUP($A55,'Import OffPeak'!$A$3:GA$99,178,FALSE())-VLOOKUP($A55,'Import OffPeak change'!$A$106:GA$202,178,FALSE())),0,(VLOOKUP($A55,'Import OffPeak'!$A$3:GA$99,178,FALSE())-VLOOKUP($A55,'Import OffPeak change'!$A$106:GA$202,178,FALSE())))</f>
        <v>0</v>
      </c>
      <c r="FW55" s="193" t="n">
        <f aca="false">IF(ISERROR(VLOOKUP($A55,'Import OffPeak'!$A$3:GB$99,179,FALSE())-VLOOKUP($A55,'Import OffPeak change'!$A$106:GB$202,179,FALSE())),0,(VLOOKUP($A55,'Import OffPeak'!$A$3:GB$99,179,FALSE())-VLOOKUP($A55,'Import OffPeak change'!$A$106:GB$202,179,FALSE())))</f>
        <v>0</v>
      </c>
      <c r="FX55" s="193" t="n">
        <f aca="false">IF(ISERROR(VLOOKUP($A55,'Import OffPeak'!$A$3:GC$99,180,FALSE())-VLOOKUP($A55,'Import OffPeak change'!$A$106:GC$202,180,FALSE())),0,(VLOOKUP($A55,'Import OffPeak'!$A$3:GC$99,180,FALSE())-VLOOKUP($A55,'Import OffPeak change'!$A$106:GC$202,180,FALSE())))</f>
        <v>0</v>
      </c>
      <c r="FY55" s="193" t="n">
        <f aca="false">IF(ISERROR(VLOOKUP($A55,'Import OffPeak'!$A$3:GD$99,181,FALSE())-VLOOKUP($A55,'Import OffPeak change'!$A$106:GD$202,181,FALSE())),0,(VLOOKUP($A55,'Import OffPeak'!$A$3:GD$99,181,FALSE())-VLOOKUP($A55,'Import OffPeak change'!$A$106:GD$202,181,FALSE())))</f>
        <v>0</v>
      </c>
      <c r="FZ55" s="193" t="n">
        <f aca="false">IF(ISERROR(VLOOKUP($A55,'Import OffPeak'!$A$3:GE$99,182,FALSE())-VLOOKUP($A55,'Import OffPeak change'!$A$106:GE$202,182,FALSE())),0,(VLOOKUP($A55,'Import OffPeak'!$A$3:GE$99,182,FALSE())-VLOOKUP($A55,'Import OffPeak change'!$A$106:GE$202,182,FALSE())))</f>
        <v>0</v>
      </c>
      <c r="GA55" s="193" t="n">
        <f aca="false">IF(ISERROR(VLOOKUP($A55,'Import OffPeak'!$A$3:GF$99,183,FALSE())-VLOOKUP($A55,'Import OffPeak change'!$A$106:GF$202,183,FALSE())),0,(VLOOKUP($A55,'Import OffPeak'!$A$3:GF$99,183,FALSE())-VLOOKUP($A55,'Import OffPeak change'!$A$106:GF$202,183,FALSE())))</f>
        <v>0</v>
      </c>
      <c r="GB55" s="193" t="n">
        <f aca="false">IF(ISERROR(VLOOKUP($A55,'Import OffPeak'!$A$3:GG$99,184,FALSE())-VLOOKUP($A55,'Import OffPeak change'!$A$106:GG$202,184,FALSE())),0,(VLOOKUP($A55,'Import OffPeak'!$A$3:GG$99,184,FALSE())-VLOOKUP($A55,'Import OffPeak change'!$A$106:GG$202,184,FALSE())))</f>
        <v>0</v>
      </c>
      <c r="GC55" s="193" t="n">
        <f aca="false">IF(ISERROR(VLOOKUP($A55,'Import OffPeak'!$A$3:GH$99,185,FALSE())-VLOOKUP($A55,'Import OffPeak change'!$A$106:GH$202,185,FALSE())),0,(VLOOKUP($A55,'Import OffPeak'!$A$3:GH$99,185,FALSE())-VLOOKUP($A55,'Import OffPeak change'!$A$106:GH$202,185,FALSE())))</f>
        <v>0</v>
      </c>
      <c r="GD55" s="193" t="n">
        <f aca="false">IF(ISERROR(VLOOKUP($A55,'Import OffPeak'!$A$3:GI$99,186,FALSE())-VLOOKUP($A55,'Import OffPeak change'!$A$106:GI$202,186,FALSE())),0,(VLOOKUP($A55,'Import OffPeak'!$A$3:GI$99,186,FALSE())-VLOOKUP($A55,'Import OffPeak change'!$A$106:GI$202,186,FALSE())))</f>
        <v>0</v>
      </c>
      <c r="GE55" s="193" t="n">
        <f aca="false">IF(ISERROR(VLOOKUP($A55,'Import OffPeak'!$A$3:GJ$99,187,FALSE())-VLOOKUP($A55,'Import OffPeak change'!$A$106:GJ$202,187,FALSE())),0,(VLOOKUP($A55,'Import OffPeak'!$A$3:GJ$99,187,FALSE())-VLOOKUP($A55,'Import OffPeak change'!$A$106:GJ$202,187,FALSE())))</f>
        <v>0</v>
      </c>
      <c r="GF55" s="193" t="n">
        <f aca="false">IF(ISERROR(VLOOKUP($A55,'Import OffPeak'!$A$3:GK$99,188,FALSE())-VLOOKUP($A55,'Import OffPeak change'!$A$106:GK$202,188,FALSE())),0,(VLOOKUP($A55,'Import OffPeak'!$A$3:GK$99,188,FALSE())-VLOOKUP($A55,'Import OffPeak change'!$A$106:GK$202,188,FALSE())))</f>
        <v>0</v>
      </c>
      <c r="GG55" s="193" t="n">
        <f aca="false">IF(ISERROR(VLOOKUP($A55,'Import OffPeak'!$A$3:GL$99,189,FALSE())-VLOOKUP($A55,'Import OffPeak change'!$A$106:GL$202,189,FALSE())),0,(VLOOKUP($A55,'Import OffPeak'!$A$3:GL$99,189,FALSE())-VLOOKUP($A55,'Import OffPeak change'!$A$106:GL$202,189,FALSE())))</f>
        <v>0</v>
      </c>
      <c r="GH55" s="193" t="n">
        <f aca="false">IF(ISERROR(VLOOKUP($A55,'Import OffPeak'!$A$3:GM$99,190,FALSE())-VLOOKUP($A55,'Import OffPeak change'!$A$106:GM$202,190,FALSE())),0,(VLOOKUP($A55,'Import OffPeak'!$A$3:GM$99,190,FALSE())-VLOOKUP($A55,'Import OffPeak change'!$A$106:GM$202,190,FALSE())))</f>
        <v>0</v>
      </c>
      <c r="GI55" s="193" t="n">
        <f aca="false">IF(ISERROR(VLOOKUP($A55,'Import OffPeak'!$A$3:GN$99,191,FALSE())-VLOOKUP($A55,'Import OffPeak change'!$A$106:GN$202,191,FALSE())),0,(VLOOKUP($A55,'Import OffPeak'!$A$3:GN$99,191,FALSE())-VLOOKUP($A55,'Import OffPeak change'!$A$106:GN$202,191,FALSE())))</f>
        <v>0</v>
      </c>
      <c r="GJ55" s="193" t="n">
        <f aca="false">IF(ISERROR(VLOOKUP($A55,'Import OffPeak'!$A$3:GO$99,192,FALSE())-VLOOKUP($A55,'Import OffPeak change'!$A$106:GO$202,192,FALSE())),0,(VLOOKUP($A55,'Import OffPeak'!$A$3:GO$99,192,FALSE())-VLOOKUP($A55,'Import OffPeak change'!$A$106:GO$202,192,FALSE())))</f>
        <v>0</v>
      </c>
      <c r="GK55" s="193" t="n">
        <f aca="false">IF(ISERROR(VLOOKUP($A55,'Import OffPeak'!$A$3:GP$99,193,FALSE())-VLOOKUP($A55,'Import OffPeak change'!$A$106:GP$202,193,FALSE())),0,(VLOOKUP($A55,'Import OffPeak'!$A$3:GP$99,193,FALSE())-VLOOKUP($A55,'Import OffPeak change'!$A$106:GP$202,193,FALSE())))</f>
        <v>0</v>
      </c>
      <c r="GL55" s="193" t="n">
        <f aca="false">IF(ISERROR(VLOOKUP($A55,'Import OffPeak'!$A$3:GQ$99,194,FALSE())-VLOOKUP($A55,'Import OffPeak change'!$A$106:GQ$202,194,FALSE())),0,(VLOOKUP($A55,'Import OffPeak'!$A$3:GQ$99,194,FALSE())-VLOOKUP($A55,'Import OffPeak change'!$A$106:GQ$202,194,FALSE())))</f>
        <v>0</v>
      </c>
      <c r="GM55" s="193" t="n">
        <f aca="false">IF(ISERROR(VLOOKUP($A55,'Import OffPeak'!$A$3:GR$99,195,FALSE())-VLOOKUP($A55,'Import OffPeak change'!$A$106:GR$202,195,FALSE())),0,(VLOOKUP($A55,'Import OffPeak'!$A$3:GR$99,195,FALSE())-VLOOKUP($A55,'Import OffPeak change'!$A$106:GR$202,195,FALSE())))</f>
        <v>0</v>
      </c>
      <c r="GN55" s="193" t="n">
        <f aca="false">IF(ISERROR(VLOOKUP($A55,'Import OffPeak'!$A$3:GS$99,196,FALSE())-VLOOKUP($A55,'Import OffPeak change'!$A$106:GS$202,196,FALSE())),0,(VLOOKUP($A55,'Import OffPeak'!$A$3:GS$99,196,FALSE())-VLOOKUP($A55,'Import OffPeak change'!$A$106:GS$202,196,FALSE())))</f>
        <v>0</v>
      </c>
      <c r="GO55" s="193" t="n">
        <f aca="false">IF(ISERROR(VLOOKUP($A55,'Import OffPeak'!$A$3:GT$99,197,FALSE())-VLOOKUP($A55,'Import OffPeak change'!$A$106:GT$202,197,FALSE())),0,(VLOOKUP($A55,'Import OffPeak'!$A$3:GT$99,197,FALSE())-VLOOKUP($A55,'Import OffPeak change'!$A$106:GT$202,197,FALSE())))</f>
        <v>0</v>
      </c>
      <c r="GP55" s="193" t="n">
        <f aca="false">IF(ISERROR(VLOOKUP($A55,'Import OffPeak'!$A$3:GU$99,198,FALSE())-VLOOKUP($A55,'Import OffPeak change'!$A$106:GU$202,198,FALSE())),0,(VLOOKUP($A55,'Import OffPeak'!$A$3:GU$99,198,FALSE())-VLOOKUP($A55,'Import OffPeak change'!$A$106:GU$202,198,FALSE())))</f>
        <v>0</v>
      </c>
      <c r="GQ55" s="193" t="n">
        <f aca="false">IF(ISERROR(VLOOKUP($A55,'Import OffPeak'!$A$3:GV$99,199,FALSE())-VLOOKUP($A55,'Import OffPeak change'!$A$106:GV$202,199,FALSE())),0,(VLOOKUP($A55,'Import OffPeak'!$A$3:GV$99,199,FALSE())-VLOOKUP($A55,'Import OffPeak change'!$A$106:GV$202,199,FALSE())))</f>
        <v>0</v>
      </c>
      <c r="GR55" s="193" t="n">
        <f aca="false">IF(ISERROR(VLOOKUP($A55,'Import OffPeak'!$A$3:GW$99,200,FALSE())-VLOOKUP($A55,'Import OffPeak change'!$A$106:GW$202,200,FALSE())),0,(VLOOKUP($A55,'Import OffPeak'!$A$3:GW$99,200,FALSE())-VLOOKUP($A55,'Import OffPeak change'!$A$106:GW$202,200,FALSE())))</f>
        <v>0</v>
      </c>
      <c r="GS55" s="193" t="n">
        <f aca="false">IF(ISERROR(VLOOKUP($A55,'Import OffPeak'!$A$3:GX$99,201,FALSE())-VLOOKUP($A55,'Import OffPeak change'!$A$106:GX$202,201,FALSE())),0,(VLOOKUP($A55,'Import OffPeak'!$A$3:GX$99,201,FALSE())-VLOOKUP($A55,'Import OffPeak change'!$A$106:GX$202,201,FALSE())))</f>
        <v>0</v>
      </c>
      <c r="GT55" s="193" t="n">
        <f aca="false">IF(ISERROR(VLOOKUP($A55,'Import OffPeak'!$A$3:GY$99,202,FALSE())-VLOOKUP($A55,'Import OffPeak change'!$A$106:GY$202,202,FALSE())),0,(VLOOKUP($A55,'Import OffPeak'!$A$3:GY$99,202,FALSE())-VLOOKUP($A55,'Import OffPeak change'!$A$106:GY$202,202,FALSE())))</f>
        <v>0</v>
      </c>
      <c r="GU55" s="193" t="n">
        <f aca="false">IF(ISERROR(VLOOKUP($A55,'Import OffPeak'!$A$3:GZ$99,203,FALSE())-VLOOKUP($A55,'Import OffPeak change'!$A$106:GZ$202,203,FALSE())),0,(VLOOKUP($A55,'Import OffPeak'!$A$3:GZ$99,203,FALSE())-VLOOKUP($A55,'Import OffPeak change'!$A$106:GZ$202,203,FALSE())))</f>
        <v>0</v>
      </c>
      <c r="GV55" s="193" t="n">
        <f aca="false">IF(ISERROR(VLOOKUP($A55,'Import OffPeak'!$A$3:HA$99,204,FALSE())-VLOOKUP($A55,'Import OffPeak change'!$A$106:HA$202,204,FALSE())),0,(VLOOKUP($A55,'Import OffPeak'!$A$3:HA$99,204,FALSE())-VLOOKUP($A55,'Import OffPeak change'!$A$106:HA$202,204,FALSE())))</f>
        <v>0</v>
      </c>
      <c r="GW55" s="193" t="n">
        <f aca="false">IF(ISERROR(VLOOKUP($A55,'Import OffPeak'!$A$3:HB$99,205,FALSE())-VLOOKUP($A55,'Import OffPeak change'!$A$106:HB$202,205,FALSE())),0,(VLOOKUP($A55,'Import OffPeak'!$A$3:HB$99,205,FALSE())-VLOOKUP($A55,'Import OffPeak change'!$A$106:HB$202,205,FALSE())))</f>
        <v>0</v>
      </c>
      <c r="GX55" s="193" t="n">
        <f aca="false">IF(ISERROR(VLOOKUP($A55,'Import OffPeak'!$A$3:HC$99,206,FALSE())-VLOOKUP($A55,'Import OffPeak change'!$A$106:HC$202,206,FALSE())),0,(VLOOKUP($A55,'Import OffPeak'!$A$3:HC$99,206,FALSE())-VLOOKUP($A55,'Import OffPeak change'!$A$106:HC$202,206,FALSE())))</f>
        <v>0</v>
      </c>
      <c r="GY55" s="193" t="n">
        <f aca="false">IF(ISERROR(VLOOKUP($A55,'Import OffPeak'!$A$3:HD$99,207,FALSE())-VLOOKUP($A55,'Import OffPeak change'!$A$106:HD$202,207,FALSE())),0,(VLOOKUP($A55,'Import OffPeak'!$A$3:HD$99,207,FALSE())-VLOOKUP($A55,'Import OffPeak change'!$A$106:HD$202,207,FALSE())))</f>
        <v>0</v>
      </c>
      <c r="GZ55" s="193" t="n">
        <f aca="false">IF(ISERROR(VLOOKUP($A55,'Import OffPeak'!$A$3:HE$99,208,FALSE())-VLOOKUP($A55,'Import OffPeak change'!$A$106:HE$202,208,FALSE())),0,(VLOOKUP($A55,'Import OffPeak'!$A$3:HE$99,208,FALSE())-VLOOKUP($A55,'Import OffPeak change'!$A$106:HE$202,208,FALSE())))</f>
        <v>0</v>
      </c>
      <c r="HA55" s="193" t="n">
        <f aca="false">IF(ISERROR(VLOOKUP($A55,'Import OffPeak'!$A$3:HF$99,209,FALSE())-VLOOKUP($A55,'Import OffPeak change'!$A$106:HF$202,209,FALSE())),0,(VLOOKUP($A55,'Import OffPeak'!$A$3:HF$99,209,FALSE())-VLOOKUP($A55,'Import OffPeak change'!$A$106:HF$202,209,FALSE())))</f>
        <v>0</v>
      </c>
      <c r="HB55" s="193" t="n">
        <f aca="false">IF(ISERROR(VLOOKUP($A55,'Import OffPeak'!$A$3:HG$99,210,FALSE())-VLOOKUP($A55,'Import OffPeak change'!$A$106:HG$202,210,FALSE())),0,(VLOOKUP($A55,'Import OffPeak'!$A$3:HG$99,210,FALSE())-VLOOKUP($A55,'Import OffPeak change'!$A$106:HG$202,210,FALSE())))</f>
        <v>0</v>
      </c>
      <c r="HC55" s="193" t="n">
        <f aca="false">IF(ISERROR(VLOOKUP($A55,'Import OffPeak'!$A$3:HH$99,211,FALSE())-VLOOKUP($A55,'Import OffPeak change'!$A$106:HH$202,211,FALSE())),0,(VLOOKUP($A55,'Import OffPeak'!$A$3:HH$99,211,FALSE())-VLOOKUP($A55,'Import OffPeak change'!$A$106:HH$202,211,FALSE())))</f>
        <v>0</v>
      </c>
      <c r="HD55" s="193" t="n">
        <f aca="false">IF(ISERROR(VLOOKUP($A55,'Import OffPeak'!$A$3:HI$99,212,FALSE())-VLOOKUP($A55,'Import OffPeak change'!$A$106:HI$202,212,FALSE())),0,(VLOOKUP($A55,'Import OffPeak'!$A$3:HI$99,212,FALSE())-VLOOKUP($A55,'Import OffPeak change'!$A$106:HI$202,212,FALSE())))</f>
        <v>0</v>
      </c>
      <c r="HE55" s="193" t="n">
        <f aca="false">IF(ISERROR(VLOOKUP($A55,'Import OffPeak'!$A$3:HJ$99,213,FALSE())-VLOOKUP($A55,'Import OffPeak change'!$A$106:HJ$202,213,FALSE())),0,(VLOOKUP($A55,'Import OffPeak'!$A$3:HJ$99,213,FALSE())-VLOOKUP($A55,'Import OffPeak change'!$A$106:HJ$202,213,FALSE())))</f>
        <v>0</v>
      </c>
      <c r="HF55" s="193" t="n">
        <f aca="false">IF(ISERROR(VLOOKUP($A55,'Import OffPeak'!$A$3:HK$99,214,FALSE())-VLOOKUP($A55,'Import OffPeak change'!$A$106:HK$202,214,FALSE())),0,(VLOOKUP($A55,'Import OffPeak'!$A$3:HK$99,214,FALSE())-VLOOKUP($A55,'Import OffPeak change'!$A$106:HK$202,214,FALSE())))</f>
        <v>0</v>
      </c>
      <c r="HG55" s="193" t="n">
        <f aca="false">IF(ISERROR(VLOOKUP($A55,'Import OffPeak'!$A$3:HL$99,215,FALSE())-VLOOKUP($A55,'Import OffPeak change'!$A$106:HL$202,215,FALSE())),0,(VLOOKUP($A55,'Import OffPeak'!$A$3:HL$99,215,FALSE())-VLOOKUP($A55,'Import OffPeak change'!$A$106:HL$202,215,FALSE())))</f>
        <v>0</v>
      </c>
      <c r="HH55" s="193" t="n">
        <f aca="false">IF(ISERROR(VLOOKUP($A55,'Import OffPeak'!$A$3:HM$99,216,FALSE())-VLOOKUP($A55,'Import OffPeak change'!$A$106:HM$202,216,FALSE())),0,(VLOOKUP($A55,'Import OffPeak'!$A$3:HM$99,216,FALSE())-VLOOKUP($A55,'Import OffPeak change'!$A$106:HM$202,216,FALSE())))</f>
        <v>0</v>
      </c>
      <c r="HI55" s="193" t="n">
        <f aca="false">IF(ISERROR(VLOOKUP($A55,'Import OffPeak'!$A$3:HN$99,217,FALSE())-VLOOKUP($A55,'Import OffPeak change'!$A$106:HN$202,217,FALSE())),0,(VLOOKUP($A55,'Import OffPeak'!$A$3:HN$99,217,FALSE())-VLOOKUP($A55,'Import OffPeak change'!$A$106:HN$202,217,FALSE())))</f>
        <v>0</v>
      </c>
      <c r="HJ55" s="193" t="n">
        <f aca="false">IF(ISERROR(VLOOKUP($A55,'Import OffPeak'!$A$3:HO$99,218,FALSE())-VLOOKUP($A55,'Import OffPeak change'!$A$106:HO$202,218,FALSE())),0,(VLOOKUP($A55,'Import OffPeak'!$A$3:HO$99,218,FALSE())-VLOOKUP($A55,'Import OffPeak change'!$A$106:HO$202,218,FALSE())))</f>
        <v>0</v>
      </c>
      <c r="HK55" s="193" t="n">
        <f aca="false">IF(ISERROR(VLOOKUP($A55,'Import OffPeak'!$A$3:HP$99,219,FALSE())-VLOOKUP($A55,'Import OffPeak change'!$A$106:HP$202,219,FALSE())),0,(VLOOKUP($A55,'Import OffPeak'!$A$3:HP$99,219,FALSE())-VLOOKUP($A55,'Import OffPeak change'!$A$106:HP$202,219,FALSE())))</f>
        <v>0</v>
      </c>
      <c r="HL55" s="193" t="n">
        <f aca="false">IF(ISERROR(VLOOKUP($A55,'Import OffPeak'!$A$3:HQ$99,220,FALSE())-VLOOKUP($A55,'Import OffPeak change'!$A$106:HQ$202,220,FALSE())),0,(VLOOKUP($A55,'Import OffPeak'!$A$3:HQ$99,220,FALSE())-VLOOKUP($A55,'Import OffPeak change'!$A$106:HQ$202,220,FALSE())))</f>
        <v>0</v>
      </c>
      <c r="HM55" s="193" t="n">
        <f aca="false">IF(ISERROR(VLOOKUP($A55,'Import OffPeak'!$A$3:HR$99,221,FALSE())-VLOOKUP($A55,'Import OffPeak change'!$A$106:HR$202,221,FALSE())),0,(VLOOKUP($A55,'Import OffPeak'!$A$3:HR$99,221,FALSE())-VLOOKUP($A55,'Import OffPeak change'!$A$106:HR$202,221,FALSE())))</f>
        <v>0</v>
      </c>
      <c r="HN55" s="193" t="n">
        <f aca="false">IF(ISERROR(VLOOKUP($A55,'Import OffPeak'!$A$3:HS$99,222,FALSE())-VLOOKUP($A55,'Import OffPeak change'!$A$106:HS$202,222,FALSE())),0,(VLOOKUP($A55,'Import OffPeak'!$A$3:HS$99,222,FALSE())-VLOOKUP($A55,'Import OffPeak change'!$A$106:HS$202,222,FALSE())))</f>
        <v>0</v>
      </c>
      <c r="HO55" s="193" t="n">
        <f aca="false">IF(ISERROR(VLOOKUP($A55,'Import OffPeak'!$A$3:HT$99,223,FALSE())-VLOOKUP($A55,'Import OffPeak change'!$A$106:HT$202,223,FALSE())),0,(VLOOKUP($A55,'Import OffPeak'!$A$3:HT$99,223,FALSE())-VLOOKUP($A55,'Import OffPeak change'!$A$106:HT$202,223,FALSE())))</f>
        <v>0</v>
      </c>
      <c r="HP55" s="193" t="n">
        <f aca="false">IF(ISERROR(VLOOKUP($A55,'Import OffPeak'!$A$3:HU$99,224,FALSE())-VLOOKUP($A55,'Import OffPeak change'!$A$106:HU$202,224,FALSE())),0,(VLOOKUP($A55,'Import OffPeak'!$A$3:HU$99,224,FALSE())-VLOOKUP($A55,'Import OffPeak change'!$A$106:HU$202,224,FALSE())))</f>
        <v>0</v>
      </c>
      <c r="HQ55" s="193" t="n">
        <f aca="false">IF(ISERROR(VLOOKUP($A55,'Import OffPeak'!$A$3:HV$99,225,FALSE())-VLOOKUP($A55,'Import OffPeak change'!$A$106:HV$202,225,FALSE())),0,(VLOOKUP($A55,'Import OffPeak'!$A$3:HV$99,225,FALSE())-VLOOKUP($A55,'Import OffPeak change'!$A$106:HV$202,225,FALSE())))</f>
        <v>0</v>
      </c>
      <c r="HR55" s="193" t="n">
        <f aca="false">IF(ISERROR(VLOOKUP($A55,'Import OffPeak'!$A$3:HW$99,226,FALSE())-VLOOKUP($A55,'Import OffPeak change'!$A$106:HW$202,226,FALSE())),0,(VLOOKUP($A55,'Import OffPeak'!$A$3:HW$99,226,FALSE())-VLOOKUP($A55,'Import OffPeak change'!$A$106:HW$202,226,FALSE())))</f>
        <v>0</v>
      </c>
      <c r="HS55" s="193" t="n">
        <f aca="false">IF(ISERROR(VLOOKUP($A55,'Import OffPeak'!$A$3:HX$99,227,FALSE())-VLOOKUP($A55,'Import OffPeak change'!$A$106:HX$202,227,FALSE())),0,(VLOOKUP($A55,'Import OffPeak'!$A$3:HX$99,227,FALSE())-VLOOKUP($A55,'Import OffPeak change'!$A$106:HX$202,227,FALSE())))</f>
        <v>0</v>
      </c>
      <c r="HT55" s="193" t="n">
        <f aca="false">IF(ISERROR(VLOOKUP($A55,'Import OffPeak'!$A$3:HY$99,228,FALSE())-VLOOKUP($A55,'Import OffPeak change'!$A$106:HY$202,228,FALSE())),0,(VLOOKUP($A55,'Import OffPeak'!$A$3:HY$99,228,FALSE())-VLOOKUP($A55,'Import OffPeak change'!$A$106:HY$202,228,FALSE())))</f>
        <v>0</v>
      </c>
      <c r="HU55" s="193" t="n">
        <f aca="false">IF(ISERROR(VLOOKUP($A55,'Import OffPeak'!$A$3:HZ$99,229,FALSE())-VLOOKUP($A55,'Import OffPeak change'!$A$106:HZ$202,229,FALSE())),0,(VLOOKUP($A55,'Import OffPeak'!$A$3:HZ$99,229,FALSE())-VLOOKUP($A55,'Import OffPeak change'!$A$106:HZ$202,229,FALSE())))</f>
        <v>0</v>
      </c>
      <c r="HV55" s="193" t="n">
        <f aca="false">IF(ISERROR(VLOOKUP($A55,'Import OffPeak'!$A$3:IA$99,230,FALSE())-VLOOKUP($A55,'Import OffPeak change'!$A$106:IA$202,230,FALSE())),0,(VLOOKUP($A55,'Import OffPeak'!$A$3:IA$99,230,FALSE())-VLOOKUP($A55,'Import OffPeak change'!$A$106:IA$202,230,FALSE())))</f>
        <v>0</v>
      </c>
      <c r="HW55" s="193" t="n">
        <f aca="false">IF(ISERROR(VLOOKUP($A55,'Import OffPeak'!$A$3:IB$99,231,FALSE())-VLOOKUP($A55,'Import OffPeak change'!$A$106:IB$202,231,FALSE())),0,(VLOOKUP($A55,'Import OffPeak'!$A$3:IB$99,231,FALSE())-VLOOKUP($A55,'Import OffPeak change'!$A$106:IB$202,231,FALSE())))</f>
        <v>0</v>
      </c>
      <c r="HX55" s="193" t="n">
        <f aca="false">IF(ISERROR(VLOOKUP($A55,'Import OffPeak'!$A$3:IC$99,232,FALSE())-VLOOKUP($A55,'Import OffPeak change'!$A$106:IC$202,232,FALSE())),0,(VLOOKUP($A55,'Import OffPeak'!$A$3:IC$99,232,FALSE())-VLOOKUP($A55,'Import OffPeak change'!$A$106:IC$202,232,FALSE())))</f>
        <v>0</v>
      </c>
      <c r="HY55" s="193" t="n">
        <f aca="false">IF(ISERROR(VLOOKUP($A55,'Import OffPeak'!$A$3:ID$99,233,FALSE())-VLOOKUP($A55,'Import OffPeak change'!$A$106:ID$202,233,FALSE())),0,(VLOOKUP($A55,'Import OffPeak'!$A$3:ID$99,233,FALSE())-VLOOKUP($A55,'Import OffPeak change'!$A$106:ID$202,233,FALSE())))</f>
        <v>0</v>
      </c>
      <c r="HZ55" s="193" t="n">
        <f aca="false">IF(ISERROR(VLOOKUP($A55,'Import OffPeak'!$A$3:IE$99,234,FALSE())-VLOOKUP($A55,'Import OffPeak change'!$A$106:IE$202,234,FALSE())),0,(VLOOKUP($A55,'Import OffPeak'!$A$3:IE$99,234,FALSE())-VLOOKUP($A55,'Import OffPeak change'!$A$106:IE$202,234,FALSE())))</f>
        <v>0</v>
      </c>
      <c r="IA55" s="193" t="n">
        <f aca="false">IF(ISERROR(VLOOKUP($A55,'Import OffPeak'!$A$3:IF$99,235,FALSE())-VLOOKUP($A55,'Import OffPeak change'!$A$106:IF$202,235,FALSE())),0,(VLOOKUP($A55,'Import OffPeak'!$A$3:IF$99,235,FALSE())-VLOOKUP($A55,'Import OffPeak change'!$A$106:IF$202,235,FALSE())))</f>
        <v>0</v>
      </c>
      <c r="IB55" s="193" t="n">
        <f aca="false">IF(ISERROR(VLOOKUP($A55,'Import OffPeak'!$A$3:IG$99,236,FALSE())-VLOOKUP($A55,'Import OffPeak change'!$A$106:IG$202,236,FALSE())),0,(VLOOKUP($A55,'Import OffPeak'!$A$3:IG$99,236,FALSE())-VLOOKUP($A55,'Import OffPeak change'!$A$106:IG$202,236,FALSE())))</f>
        <v>0</v>
      </c>
      <c r="IC55" s="193" t="n">
        <f aca="false">IF(ISERROR(VLOOKUP($A55,'Import OffPeak'!$A$3:IH$99,237,FALSE())-VLOOKUP($A55,'Import OffPeak change'!$A$106:IH$202,237,FALSE())),0,(VLOOKUP($A55,'Import OffPeak'!$A$3:IH$99,237,FALSE())-VLOOKUP($A55,'Import OffPeak change'!$A$106:IH$202,237,FALSE())))</f>
        <v>0</v>
      </c>
      <c r="ID55" s="193" t="n">
        <f aca="false">IF(ISERROR(VLOOKUP($A55,'Import OffPeak'!$A$3:II$99,238,FALSE())-VLOOKUP($A55,'Import OffPeak change'!$A$106:II$202,238,FALSE())),0,(VLOOKUP($A55,'Import OffPeak'!$A$3:II$99,238,FALSE())-VLOOKUP($A55,'Import OffPeak change'!$A$106:II$202,238,FALSE())))</f>
        <v>0</v>
      </c>
      <c r="IE55" s="193" t="n">
        <f aca="false">IF(ISERROR(VLOOKUP($A55,'Import OffPeak'!$A$3:IJ$99,239,FALSE())-VLOOKUP($A55,'Import OffPeak change'!$A$106:IJ$202,239,FALSE())),0,(VLOOKUP($A55,'Import OffPeak'!$A$3:IJ$99,239,FALSE())-VLOOKUP($A55,'Import OffPeak change'!$A$106:IJ$202,239,FALSE())))</f>
        <v>0</v>
      </c>
    </row>
    <row r="56" customFormat="false" ht="12.75" hidden="false" customHeight="false" outlineLevel="0" collapsed="false">
      <c r="A56" s="201" t="str">
        <f aca="false">IF('Import OffPeak'!A53=0,"",'Import OffPeak'!A53)</f>
        <v/>
      </c>
      <c r="B56" s="193"/>
      <c r="C56" s="193"/>
      <c r="D56" s="193"/>
      <c r="E56" s="193"/>
      <c r="F56" s="193"/>
      <c r="G56" s="193" t="n">
        <f aca="false">IF(ISERROR(VLOOKUP($A56,'Import OffPeak'!$A$3:L$99,7,FALSE())-VLOOKUP($A56,'Import OffPeak change'!$A$106:L$202,7,FALSE())),0,(VLOOKUP($A56,'Import OffPeak'!$A$3:L$99,7,FALSE())-VLOOKUP($A56,'Import OffPeak change'!$A$106:L$202,7,FALSE())))</f>
        <v>0</v>
      </c>
      <c r="H56" s="193" t="n">
        <f aca="false">IF(ISERROR(VLOOKUP($A56,'Import OffPeak'!$A$3:M$99,8,FALSE())-VLOOKUP($A56,'Import OffPeak change'!$A$106:M$202,8,FALSE())),0,(VLOOKUP($A56,'Import OffPeak'!$A$3:M$99,8,FALSE())-VLOOKUP($A56,'Import OffPeak change'!$A$106:M$202,8,FALSE())))</f>
        <v>0</v>
      </c>
      <c r="I56" s="193" t="n">
        <f aca="false">IF(ISERROR(VLOOKUP($A56,'Import OffPeak'!$A$3:N$99,9,FALSE())-VLOOKUP($A56,'Import OffPeak change'!$A$106:N$202,9,FALSE())),0,(VLOOKUP($A56,'Import OffPeak'!$A$3:N$99,9,FALSE())-VLOOKUP($A56,'Import OffPeak change'!$A$106:N$202,9,FALSE())))</f>
        <v>0</v>
      </c>
      <c r="J56" s="193" t="n">
        <f aca="false">IF(ISERROR(VLOOKUP($A56,'Import OffPeak'!$A$3:O$99,10,FALSE())-VLOOKUP($A56,'Import OffPeak change'!$A$106:O$202,10,FALSE())),0,(VLOOKUP($A56,'Import OffPeak'!$A$3:O$99,10,FALSE())-VLOOKUP($A56,'Import OffPeak change'!$A$106:O$202,10,FALSE())))</f>
        <v>0</v>
      </c>
      <c r="K56" s="193" t="n">
        <f aca="false">IF(ISERROR(VLOOKUP($A56,'Import OffPeak'!$A$3:P$99,11,FALSE())-VLOOKUP($A56,'Import OffPeak change'!$A$106:P$202,11,FALSE())),0,(VLOOKUP($A56,'Import OffPeak'!$A$3:P$99,11,FALSE())-VLOOKUP($A56,'Import OffPeak change'!$A$106:P$202,11,FALSE())))</f>
        <v>0</v>
      </c>
      <c r="L56" s="193" t="n">
        <f aca="false">IF(ISERROR(VLOOKUP($A56,'Import OffPeak'!$A$3:Q$99,12,FALSE())-VLOOKUP($A56,'Import OffPeak change'!$A$106:Q$202,12,FALSE())),0,(VLOOKUP($A56,'Import OffPeak'!$A$3:Q$99,12,FALSE())-VLOOKUP($A56,'Import OffPeak change'!$A$106:Q$202,12,FALSE())))</f>
        <v>0</v>
      </c>
      <c r="M56" s="193" t="n">
        <f aca="false">IF(ISERROR(VLOOKUP($A56,'Import OffPeak'!$A$3:R$99,13,FALSE())-VLOOKUP($A56,'Import OffPeak change'!$A$106:R$202,13,FALSE())),0,(VLOOKUP($A56,'Import OffPeak'!$A$3:R$99,13,FALSE())-VLOOKUP($A56,'Import OffPeak change'!$A$106:R$202,13,FALSE())))</f>
        <v>0</v>
      </c>
      <c r="N56" s="193" t="n">
        <f aca="false">IF(ISERROR(VLOOKUP($A56,'Import OffPeak'!$A$3:S$99,14,FALSE())-VLOOKUP($A56,'Import OffPeak change'!$A$106:S$202,14,FALSE())),0,(VLOOKUP($A56,'Import OffPeak'!$A$3:S$99,14,FALSE())-VLOOKUP($A56,'Import OffPeak change'!$A$106:S$202,14,FALSE())))</f>
        <v>0</v>
      </c>
      <c r="O56" s="193" t="n">
        <f aca="false">IF(ISERROR(VLOOKUP($A56,'Import OffPeak'!$A$3:T$99,15,FALSE())-VLOOKUP($A56,'Import OffPeak change'!$A$106:T$202,15,FALSE())),0,(VLOOKUP($A56,'Import OffPeak'!$A$3:T$99,15,FALSE())-VLOOKUP($A56,'Import OffPeak change'!$A$106:T$202,15,FALSE())))</f>
        <v>0</v>
      </c>
      <c r="P56" s="193" t="n">
        <f aca="false">IF(ISERROR(VLOOKUP($A56,'Import OffPeak'!$A$3:U$99,16,FALSE())-VLOOKUP($A56,'Import OffPeak change'!$A$106:U$202,16,FALSE())),0,(VLOOKUP($A56,'Import OffPeak'!$A$3:U$99,16,FALSE())-VLOOKUP($A56,'Import OffPeak change'!$A$106:U$202,16,FALSE())))</f>
        <v>0</v>
      </c>
      <c r="Q56" s="193" t="n">
        <f aca="false">IF(ISERROR(VLOOKUP($A56,'Import OffPeak'!$A$3:V$99,17,FALSE())-VLOOKUP($A56,'Import OffPeak change'!$A$106:V$202,17,FALSE())),0,(VLOOKUP($A56,'Import OffPeak'!$A$3:V$99,17,FALSE())-VLOOKUP($A56,'Import OffPeak change'!$A$106:V$202,17,FALSE())))</f>
        <v>0</v>
      </c>
      <c r="R56" s="193" t="n">
        <f aca="false">IF(ISERROR(VLOOKUP($A56,'Import OffPeak'!$A$3:W$99,18,FALSE())-VLOOKUP($A56,'Import OffPeak change'!$A$106:W$202,18,FALSE())),0,(VLOOKUP($A56,'Import OffPeak'!$A$3:W$99,18,FALSE())-VLOOKUP($A56,'Import OffPeak change'!$A$106:W$202,18,FALSE())))</f>
        <v>0</v>
      </c>
      <c r="S56" s="193" t="n">
        <f aca="false">IF(ISERROR(VLOOKUP($A56,'Import OffPeak'!$A$3:X$99,19,FALSE())-VLOOKUP($A56,'Import OffPeak change'!$A$106:X$202,19,FALSE())),0,(VLOOKUP($A56,'Import OffPeak'!$A$3:X$99,19,FALSE())-VLOOKUP($A56,'Import OffPeak change'!$A$106:X$202,19,FALSE())))</f>
        <v>0</v>
      </c>
      <c r="T56" s="193" t="n">
        <f aca="false">IF(ISERROR(VLOOKUP($A56,'Import OffPeak'!$A$3:Y$99,20,FALSE())-VLOOKUP($A56,'Import OffPeak change'!$A$106:Y$202,20,FALSE())),0,(VLOOKUP($A56,'Import OffPeak'!$A$3:Y$99,20,FALSE())-VLOOKUP($A56,'Import OffPeak change'!$A$106:Y$202,20,FALSE())))</f>
        <v>0</v>
      </c>
      <c r="U56" s="193" t="n">
        <f aca="false">IF(ISERROR(VLOOKUP($A56,'Import OffPeak'!$A$3:Z$99,21,FALSE())-VLOOKUP($A56,'Import OffPeak change'!$A$106:Z$202,21,FALSE())),0,(VLOOKUP($A56,'Import OffPeak'!$A$3:Z$99,21,FALSE())-VLOOKUP($A56,'Import OffPeak change'!$A$106:Z$202,21,FALSE())))</f>
        <v>0</v>
      </c>
      <c r="V56" s="193" t="n">
        <f aca="false">IF(ISERROR(VLOOKUP($A56,'Import OffPeak'!$A$3:AA$99,22,FALSE())-VLOOKUP($A56,'Import OffPeak change'!$A$106:AA$202,22,FALSE())),0,(VLOOKUP($A56,'Import OffPeak'!$A$3:AA$99,22,FALSE())-VLOOKUP($A56,'Import OffPeak change'!$A$106:AA$202,22,FALSE())))</f>
        <v>0</v>
      </c>
      <c r="W56" s="193" t="n">
        <f aca="false">IF(ISERROR(VLOOKUP($A56,'Import OffPeak'!$A$3:AB$99,23,FALSE())-VLOOKUP($A56,'Import OffPeak change'!$A$106:AB$202,23,FALSE())),0,(VLOOKUP($A56,'Import OffPeak'!$A$3:AB$99,23,FALSE())-VLOOKUP($A56,'Import OffPeak change'!$A$106:AB$202,23,FALSE())))</f>
        <v>0</v>
      </c>
      <c r="X56" s="193" t="n">
        <f aca="false">IF(ISERROR(VLOOKUP($A56,'Import OffPeak'!$A$3:AC$99,24,FALSE())-VLOOKUP($A56,'Import OffPeak change'!$A$106:AC$202,24,FALSE())),0,(VLOOKUP($A56,'Import OffPeak'!$A$3:AC$99,24,FALSE())-VLOOKUP($A56,'Import OffPeak change'!$A$106:AC$202,24,FALSE())))</f>
        <v>0</v>
      </c>
      <c r="Y56" s="193" t="n">
        <f aca="false">IF(ISERROR(VLOOKUP($A56,'Import OffPeak'!$A$3:AD$99,25,FALSE())-VLOOKUP($A56,'Import OffPeak change'!$A$106:AD$202,25,FALSE())),0,(VLOOKUP($A56,'Import OffPeak'!$A$3:AD$99,25,FALSE())-VLOOKUP($A56,'Import OffPeak change'!$A$106:AD$202,25,FALSE())))</f>
        <v>0</v>
      </c>
      <c r="Z56" s="193" t="n">
        <f aca="false">IF(ISERROR(VLOOKUP($A56,'Import OffPeak'!$A$3:AE$99,26,FALSE())-VLOOKUP($A56,'Import OffPeak change'!$A$106:AE$202,26,FALSE())),0,(VLOOKUP($A56,'Import OffPeak'!$A$3:AE$99,26,FALSE())-VLOOKUP($A56,'Import OffPeak change'!$A$106:AE$202,26,FALSE())))</f>
        <v>0</v>
      </c>
      <c r="AA56" s="193" t="n">
        <f aca="false">IF(ISERROR(VLOOKUP($A56,'Import OffPeak'!$A$3:AF$99,27,FALSE())-VLOOKUP($A56,'Import OffPeak change'!$A$106:AF$202,27,FALSE())),0,(VLOOKUP($A56,'Import OffPeak'!$A$3:AF$99,27,FALSE())-VLOOKUP($A56,'Import OffPeak change'!$A$106:AF$202,27,FALSE())))</f>
        <v>0</v>
      </c>
      <c r="AB56" s="193" t="n">
        <f aca="false">IF(ISERROR(VLOOKUP($A56,'Import OffPeak'!$A$3:AG$99,28,FALSE())-VLOOKUP($A56,'Import OffPeak change'!$A$106:AG$202,28,FALSE())),0,(VLOOKUP($A56,'Import OffPeak'!$A$3:AG$99,28,FALSE())-VLOOKUP($A56,'Import OffPeak change'!$A$106:AG$202,28,FALSE())))</f>
        <v>0</v>
      </c>
      <c r="AC56" s="193" t="n">
        <f aca="false">IF(ISERROR(VLOOKUP($A56,'Import OffPeak'!$A$3:AH$99,29,FALSE())-VLOOKUP($A56,'Import OffPeak change'!$A$106:AH$202,29,FALSE())),0,(VLOOKUP($A56,'Import OffPeak'!$A$3:AH$99,29,FALSE())-VLOOKUP($A56,'Import OffPeak change'!$A$106:AH$202,29,FALSE())))</f>
        <v>0</v>
      </c>
      <c r="AD56" s="193" t="n">
        <f aca="false">IF(ISERROR(VLOOKUP($A56,'Import OffPeak'!$A$3:AI$99,30,FALSE())-VLOOKUP($A56,'Import OffPeak change'!$A$106:AI$202,30,FALSE())),0,(VLOOKUP($A56,'Import OffPeak'!$A$3:AI$99,30,FALSE())-VLOOKUP($A56,'Import OffPeak change'!$A$106:AI$202,30,FALSE())))</f>
        <v>0</v>
      </c>
      <c r="AE56" s="193" t="n">
        <f aca="false">IF(ISERROR(VLOOKUP($A56,'Import OffPeak'!$A$3:AJ$99,31,FALSE())-VLOOKUP($A56,'Import OffPeak change'!$A$106:AJ$202,31,FALSE())),0,(VLOOKUP($A56,'Import OffPeak'!$A$3:AJ$99,31,FALSE())-VLOOKUP($A56,'Import OffPeak change'!$A$106:AJ$202,31,FALSE())))</f>
        <v>0</v>
      </c>
      <c r="AF56" s="193" t="n">
        <f aca="false">IF(ISERROR(VLOOKUP($A56,'Import OffPeak'!$A$3:AK$99,32,FALSE())-VLOOKUP($A56,'Import OffPeak change'!$A$106:AK$202,32,FALSE())),0,(VLOOKUP($A56,'Import OffPeak'!$A$3:AK$99,32,FALSE())-VLOOKUP($A56,'Import OffPeak change'!$A$106:AK$202,32,FALSE())))</f>
        <v>0</v>
      </c>
      <c r="AG56" s="193" t="n">
        <f aca="false">IF(ISERROR(VLOOKUP($A56,'Import OffPeak'!$A$3:AL$99,33,FALSE())-VLOOKUP($A56,'Import OffPeak change'!$A$106:AL$202,33,FALSE())),0,(VLOOKUP($A56,'Import OffPeak'!$A$3:AL$99,33,FALSE())-VLOOKUP($A56,'Import OffPeak change'!$A$106:AL$202,33,FALSE())))</f>
        <v>0</v>
      </c>
      <c r="AH56" s="193" t="n">
        <f aca="false">IF(ISERROR(VLOOKUP($A56,'Import OffPeak'!$A$3:AM$99,34,FALSE())-VLOOKUP($A56,'Import OffPeak change'!$A$106:AM$202,34,FALSE())),0,(VLOOKUP($A56,'Import OffPeak'!$A$3:AM$99,34,FALSE())-VLOOKUP($A56,'Import OffPeak change'!$A$106:AM$202,34,FALSE())))</f>
        <v>0</v>
      </c>
      <c r="AI56" s="193" t="n">
        <f aca="false">IF(ISERROR(VLOOKUP($A56,'Import OffPeak'!$A$3:AN$99,35,FALSE())-VLOOKUP($A56,'Import OffPeak change'!$A$106:AN$202,35,FALSE())),0,(VLOOKUP($A56,'Import OffPeak'!$A$3:AN$99,35,FALSE())-VLOOKUP($A56,'Import OffPeak change'!$A$106:AN$202,35,FALSE())))</f>
        <v>0</v>
      </c>
      <c r="AJ56" s="193" t="n">
        <f aca="false">IF(ISERROR(VLOOKUP($A56,'Import OffPeak'!$A$3:AO$99,36,FALSE())-VLOOKUP($A56,'Import OffPeak change'!$A$106:AO$202,36,FALSE())),0,(VLOOKUP($A56,'Import OffPeak'!$A$3:AO$99,36,FALSE())-VLOOKUP($A56,'Import OffPeak change'!$A$106:AO$202,36,FALSE())))</f>
        <v>0</v>
      </c>
      <c r="AK56" s="193" t="n">
        <f aca="false">IF(ISERROR(VLOOKUP($A56,'Import OffPeak'!$A$3:AP$99,37,FALSE())-VLOOKUP($A56,'Import OffPeak change'!$A$106:AP$202,37,FALSE())),0,(VLOOKUP($A56,'Import OffPeak'!$A$3:AP$99,37,FALSE())-VLOOKUP($A56,'Import OffPeak change'!$A$106:AP$202,37,FALSE())))</f>
        <v>0</v>
      </c>
      <c r="AL56" s="193" t="n">
        <f aca="false">IF(ISERROR(VLOOKUP($A56,'Import OffPeak'!$A$3:AQ$99,38,FALSE())-VLOOKUP($A56,'Import OffPeak change'!$A$106:AQ$202,38,FALSE())),0,(VLOOKUP($A56,'Import OffPeak'!$A$3:AQ$99,38,FALSE())-VLOOKUP($A56,'Import OffPeak change'!$A$106:AQ$202,38,FALSE())))</f>
        <v>0</v>
      </c>
      <c r="AM56" s="193" t="n">
        <f aca="false">IF(ISERROR(VLOOKUP($A56,'Import OffPeak'!$A$3:AR$99,39,FALSE())-VLOOKUP($A56,'Import OffPeak change'!$A$106:AR$202,39,FALSE())),0,(VLOOKUP($A56,'Import OffPeak'!$A$3:AR$99,39,FALSE())-VLOOKUP($A56,'Import OffPeak change'!$A$106:AR$202,39,FALSE())))</f>
        <v>0</v>
      </c>
      <c r="AN56" s="193" t="n">
        <f aca="false">IF(ISERROR(VLOOKUP($A56,'Import OffPeak'!$A$3:AS$99,40,FALSE())-VLOOKUP($A56,'Import OffPeak change'!$A$106:AS$202,40,FALSE())),0,(VLOOKUP($A56,'Import OffPeak'!$A$3:AS$99,40,FALSE())-VLOOKUP($A56,'Import OffPeak change'!$A$106:AS$202,40,FALSE())))</f>
        <v>0</v>
      </c>
      <c r="AO56" s="193" t="n">
        <f aca="false">IF(ISERROR(VLOOKUP($A56,'Import OffPeak'!$A$3:AT$99,41,FALSE())-VLOOKUP($A56,'Import OffPeak change'!$A$106:AT$202,41,FALSE())),0,(VLOOKUP($A56,'Import OffPeak'!$A$3:AT$99,41,FALSE())-VLOOKUP($A56,'Import OffPeak change'!$A$106:AT$202,41,FALSE())))</f>
        <v>0</v>
      </c>
      <c r="AP56" s="193" t="n">
        <f aca="false">IF(ISERROR(VLOOKUP($A56,'Import OffPeak'!$A$3:AU$99,42,FALSE())-VLOOKUP($A56,'Import OffPeak change'!$A$106:AU$202,42,FALSE())),0,(VLOOKUP($A56,'Import OffPeak'!$A$3:AU$99,42,FALSE())-VLOOKUP($A56,'Import OffPeak change'!$A$106:AU$202,42,FALSE())))</f>
        <v>0</v>
      </c>
      <c r="AQ56" s="193" t="n">
        <f aca="false">IF(ISERROR(VLOOKUP($A56,'Import OffPeak'!$A$3:AV$99,43,FALSE())-VLOOKUP($A56,'Import OffPeak change'!$A$106:AV$202,43,FALSE())),0,(VLOOKUP($A56,'Import OffPeak'!$A$3:AV$99,43,FALSE())-VLOOKUP($A56,'Import OffPeak change'!$A$106:AV$202,43,FALSE())))</f>
        <v>0</v>
      </c>
      <c r="AR56" s="193" t="n">
        <f aca="false">IF(ISERROR(VLOOKUP($A56,'Import OffPeak'!$A$3:AW$99,44,FALSE())-VLOOKUP($A56,'Import OffPeak change'!$A$106:AW$202,44,FALSE())),0,(VLOOKUP($A56,'Import OffPeak'!$A$3:AW$99,44,FALSE())-VLOOKUP($A56,'Import OffPeak change'!$A$106:AW$202,44,FALSE())))</f>
        <v>0</v>
      </c>
      <c r="AS56" s="193" t="n">
        <f aca="false">IF(ISERROR(VLOOKUP($A56,'Import OffPeak'!$A$3:AX$99,45,FALSE())-VLOOKUP($A56,'Import OffPeak change'!$A$106:AX$202,45,FALSE())),0,(VLOOKUP($A56,'Import OffPeak'!$A$3:AX$99,45,FALSE())-VLOOKUP($A56,'Import OffPeak change'!$A$106:AX$202,45,FALSE())))</f>
        <v>0</v>
      </c>
      <c r="AT56" s="193" t="n">
        <f aca="false">IF(ISERROR(VLOOKUP($A56,'Import OffPeak'!$A$3:AY$99,46,FALSE())-VLOOKUP($A56,'Import OffPeak change'!$A$106:AY$202,46,FALSE())),0,(VLOOKUP($A56,'Import OffPeak'!$A$3:AY$99,46,FALSE())-VLOOKUP($A56,'Import OffPeak change'!$A$106:AY$202,46,FALSE())))</f>
        <v>0</v>
      </c>
      <c r="AU56" s="193" t="n">
        <f aca="false">IF(ISERROR(VLOOKUP($A56,'Import OffPeak'!$A$3:AZ$99,47,FALSE())-VLOOKUP($A56,'Import OffPeak change'!$A$106:AZ$202,47,FALSE())),0,(VLOOKUP($A56,'Import OffPeak'!$A$3:AZ$99,47,FALSE())-VLOOKUP($A56,'Import OffPeak change'!$A$106:AZ$202,47,FALSE())))</f>
        <v>0</v>
      </c>
      <c r="AV56" s="193" t="n">
        <f aca="false">IF(ISERROR(VLOOKUP($A56,'Import OffPeak'!$A$3:BA$99,48,FALSE())-VLOOKUP($A56,'Import OffPeak change'!$A$106:BA$202,48,FALSE())),0,(VLOOKUP($A56,'Import OffPeak'!$A$3:BA$99,48,FALSE())-VLOOKUP($A56,'Import OffPeak change'!$A$106:BA$202,48,FALSE())))</f>
        <v>0</v>
      </c>
      <c r="AW56" s="193" t="n">
        <f aca="false">IF(ISERROR(VLOOKUP($A56,'Import OffPeak'!$A$3:BB$99,49,FALSE())-VLOOKUP($A56,'Import OffPeak change'!$A$106:BB$202,49,FALSE())),0,(VLOOKUP($A56,'Import OffPeak'!$A$3:BB$99,49,FALSE())-VLOOKUP($A56,'Import OffPeak change'!$A$106:BB$202,49,FALSE())))</f>
        <v>0</v>
      </c>
      <c r="AX56" s="193" t="n">
        <f aca="false">IF(ISERROR(VLOOKUP($A56,'Import OffPeak'!$A$3:BC$99,50,FALSE())-VLOOKUP($A56,'Import OffPeak change'!$A$106:BC$202,50,FALSE())),0,(VLOOKUP($A56,'Import OffPeak'!$A$3:BC$99,50,FALSE())-VLOOKUP($A56,'Import OffPeak change'!$A$106:BC$202,50,FALSE())))</f>
        <v>0</v>
      </c>
      <c r="AY56" s="193" t="n">
        <f aca="false">IF(ISERROR(VLOOKUP($A56,'Import OffPeak'!$A$3:BD$99,51,FALSE())-VLOOKUP($A56,'Import OffPeak change'!$A$106:BD$202,51,FALSE())),0,(VLOOKUP($A56,'Import OffPeak'!$A$3:BD$99,51,FALSE())-VLOOKUP($A56,'Import OffPeak change'!$A$106:BD$202,51,FALSE())))</f>
        <v>0</v>
      </c>
      <c r="AZ56" s="193" t="n">
        <f aca="false">IF(ISERROR(VLOOKUP($A56,'Import OffPeak'!$A$3:BE$99,52,FALSE())-VLOOKUP($A56,'Import OffPeak change'!$A$106:BE$202,52,FALSE())),0,(VLOOKUP($A56,'Import OffPeak'!$A$3:BE$99,52,FALSE())-VLOOKUP($A56,'Import OffPeak change'!$A$106:BE$202,52,FALSE())))</f>
        <v>0</v>
      </c>
      <c r="BA56" s="193" t="n">
        <f aca="false">IF(ISERROR(VLOOKUP($A56,'Import OffPeak'!$A$3:BF$99,53,FALSE())-VLOOKUP($A56,'Import OffPeak change'!$A$106:BF$202,53,FALSE())),0,(VLOOKUP($A56,'Import OffPeak'!$A$3:BF$99,53,FALSE())-VLOOKUP($A56,'Import OffPeak change'!$A$106:BF$202,53,FALSE())))</f>
        <v>0</v>
      </c>
      <c r="BB56" s="193" t="n">
        <f aca="false">IF(ISERROR(VLOOKUP($A56,'Import OffPeak'!$A$3:BG$99,54,FALSE())-VLOOKUP($A56,'Import OffPeak change'!$A$106:BG$202,54,FALSE())),0,(VLOOKUP($A56,'Import OffPeak'!$A$3:BG$99,54,FALSE())-VLOOKUP($A56,'Import OffPeak change'!$A$106:BG$202,54,FALSE())))</f>
        <v>0</v>
      </c>
      <c r="BC56" s="193" t="n">
        <f aca="false">IF(ISERROR(VLOOKUP($A56,'Import OffPeak'!$A$3:BH$99,55,FALSE())-VLOOKUP($A56,'Import OffPeak change'!$A$106:BH$202,55,FALSE())),0,(VLOOKUP($A56,'Import OffPeak'!$A$3:BH$99,55,FALSE())-VLOOKUP($A56,'Import OffPeak change'!$A$106:BH$202,55,FALSE())))</f>
        <v>0</v>
      </c>
      <c r="BD56" s="193" t="n">
        <f aca="false">IF(ISERROR(VLOOKUP($A56,'Import OffPeak'!$A$3:BI$99,56,FALSE())-VLOOKUP($A56,'Import OffPeak change'!$A$106:BI$202,56,FALSE())),0,(VLOOKUP($A56,'Import OffPeak'!$A$3:BI$99,56,FALSE())-VLOOKUP($A56,'Import OffPeak change'!$A$106:BI$202,56,FALSE())))</f>
        <v>0</v>
      </c>
      <c r="BE56" s="193" t="n">
        <f aca="false">IF(ISERROR(VLOOKUP($A56,'Import OffPeak'!$A$3:BJ$99,57,FALSE())-VLOOKUP($A56,'Import OffPeak change'!$A$106:BJ$202,57,FALSE())),0,(VLOOKUP($A56,'Import OffPeak'!$A$3:BJ$99,57,FALSE())-VLOOKUP($A56,'Import OffPeak change'!$A$106:BJ$202,57,FALSE())))</f>
        <v>0</v>
      </c>
      <c r="BF56" s="193" t="n">
        <f aca="false">IF(ISERROR(VLOOKUP($A56,'Import OffPeak'!$A$3:BK$99,58,FALSE())-VLOOKUP($A56,'Import OffPeak change'!$A$106:BK$202,58,FALSE())),0,(VLOOKUP($A56,'Import OffPeak'!$A$3:BK$99,58,FALSE())-VLOOKUP($A56,'Import OffPeak change'!$A$106:BK$202,58,FALSE())))</f>
        <v>0</v>
      </c>
      <c r="BG56" s="193" t="n">
        <f aca="false">IF(ISERROR(VLOOKUP($A56,'Import OffPeak'!$A$3:BL$99,59,FALSE())-VLOOKUP($A56,'Import OffPeak change'!$A$106:BL$202,59,FALSE())),0,(VLOOKUP($A56,'Import OffPeak'!$A$3:BL$99,59,FALSE())-VLOOKUP($A56,'Import OffPeak change'!$A$106:BL$202,59,FALSE())))</f>
        <v>0</v>
      </c>
      <c r="BH56" s="193" t="n">
        <f aca="false">IF(ISERROR(VLOOKUP($A56,'Import OffPeak'!$A$3:BM$99,60,FALSE())-VLOOKUP($A56,'Import OffPeak change'!$A$106:BM$202,60,FALSE())),0,(VLOOKUP($A56,'Import OffPeak'!$A$3:BM$99,60,FALSE())-VLOOKUP($A56,'Import OffPeak change'!$A$106:BM$202,60,FALSE())))</f>
        <v>0</v>
      </c>
      <c r="BI56" s="193" t="n">
        <f aca="false">IF(ISERROR(VLOOKUP($A56,'Import OffPeak'!$A$3:BN$99,61,FALSE())-VLOOKUP($A56,'Import OffPeak change'!$A$106:BN$202,61,FALSE())),0,(VLOOKUP($A56,'Import OffPeak'!$A$3:BN$99,61,FALSE())-VLOOKUP($A56,'Import OffPeak change'!$A$106:BN$202,61,FALSE())))</f>
        <v>0</v>
      </c>
      <c r="BJ56" s="193" t="n">
        <f aca="false">IF(ISERROR(VLOOKUP($A56,'Import OffPeak'!$A$3:BO$99,62,FALSE())-VLOOKUP($A56,'Import OffPeak change'!$A$106:BO$202,62,FALSE())),0,(VLOOKUP($A56,'Import OffPeak'!$A$3:BO$99,62,FALSE())-VLOOKUP($A56,'Import OffPeak change'!$A$106:BO$202,62,FALSE())))</f>
        <v>0</v>
      </c>
      <c r="BK56" s="193" t="n">
        <f aca="false">IF(ISERROR(VLOOKUP($A56,'Import OffPeak'!$A$3:BP$99,63,FALSE())-VLOOKUP($A56,'Import OffPeak change'!$A$106:BP$202,63,FALSE())),0,(VLOOKUP($A56,'Import OffPeak'!$A$3:BP$99,63,FALSE())-VLOOKUP($A56,'Import OffPeak change'!$A$106:BP$202,63,FALSE())))</f>
        <v>0</v>
      </c>
      <c r="BL56" s="193" t="n">
        <f aca="false">IF(ISERROR(VLOOKUP($A56,'Import OffPeak'!$A$3:BQ$99,64,FALSE())-VLOOKUP($A56,'Import OffPeak change'!$A$106:BQ$202,64,FALSE())),0,(VLOOKUP($A56,'Import OffPeak'!$A$3:BQ$99,64,FALSE())-VLOOKUP($A56,'Import OffPeak change'!$A$106:BQ$202,64,FALSE())))</f>
        <v>0</v>
      </c>
      <c r="BM56" s="193" t="n">
        <f aca="false">IF(ISERROR(VLOOKUP($A56,'Import OffPeak'!$A$3:BR$99,65,FALSE())-VLOOKUP($A56,'Import OffPeak change'!$A$106:BR$202,65,FALSE())),0,(VLOOKUP($A56,'Import OffPeak'!$A$3:BR$99,65,FALSE())-VLOOKUP($A56,'Import OffPeak change'!$A$106:BR$202,65,FALSE())))</f>
        <v>0</v>
      </c>
      <c r="BN56" s="193" t="n">
        <f aca="false">IF(ISERROR(VLOOKUP($A56,'Import OffPeak'!$A$3:BS$99,66,FALSE())-VLOOKUP($A56,'Import OffPeak change'!$A$106:BS$202,66,FALSE())),0,(VLOOKUP($A56,'Import OffPeak'!$A$3:BS$99,66,FALSE())-VLOOKUP($A56,'Import OffPeak change'!$A$106:BS$202,66,FALSE())))</f>
        <v>0</v>
      </c>
      <c r="BO56" s="193" t="n">
        <f aca="false">IF(ISERROR(VLOOKUP($A56,'Import OffPeak'!$A$3:BT$99,67,FALSE())-VLOOKUP($A56,'Import OffPeak change'!$A$106:BT$202,67,FALSE())),0,(VLOOKUP($A56,'Import OffPeak'!$A$3:BT$99,67,FALSE())-VLOOKUP($A56,'Import OffPeak change'!$A$106:BT$202,67,FALSE())))</f>
        <v>0</v>
      </c>
      <c r="BP56" s="193" t="n">
        <f aca="false">IF(ISERROR(VLOOKUP($A56,'Import OffPeak'!$A$3:BU$99,68,FALSE())-VLOOKUP($A56,'Import OffPeak change'!$A$106:BU$202,68,FALSE())),0,(VLOOKUP($A56,'Import OffPeak'!$A$3:BU$99,68,FALSE())-VLOOKUP($A56,'Import OffPeak change'!$A$106:BU$202,68,FALSE())))</f>
        <v>0</v>
      </c>
      <c r="BQ56" s="193" t="n">
        <f aca="false">IF(ISERROR(VLOOKUP($A56,'Import OffPeak'!$A$3:BV$99,69,FALSE())-VLOOKUP($A56,'Import OffPeak change'!$A$106:BV$202,69,FALSE())),0,(VLOOKUP($A56,'Import OffPeak'!$A$3:BV$99,69,FALSE())-VLOOKUP($A56,'Import OffPeak change'!$A$106:BV$202,69,FALSE())))</f>
        <v>0</v>
      </c>
      <c r="BR56" s="193" t="n">
        <f aca="false">IF(ISERROR(VLOOKUP($A56,'Import OffPeak'!$A$3:BW$99,70,FALSE())-VLOOKUP($A56,'Import OffPeak change'!$A$106:BW$202,70,FALSE())),0,(VLOOKUP($A56,'Import OffPeak'!$A$3:BW$99,70,FALSE())-VLOOKUP($A56,'Import OffPeak change'!$A$106:BW$202,70,FALSE())))</f>
        <v>0</v>
      </c>
      <c r="BS56" s="193" t="n">
        <f aca="false">IF(ISERROR(VLOOKUP($A56,'Import OffPeak'!$A$3:BX$99,71,FALSE())-VLOOKUP($A56,'Import OffPeak change'!$A$106:BX$202,71,FALSE())),0,(VLOOKUP($A56,'Import OffPeak'!$A$3:BX$99,71,FALSE())-VLOOKUP($A56,'Import OffPeak change'!$A$106:BX$202,71,FALSE())))</f>
        <v>0</v>
      </c>
      <c r="BT56" s="193" t="n">
        <f aca="false">IF(ISERROR(VLOOKUP($A56,'Import OffPeak'!$A$3:BY$99,72,FALSE())-VLOOKUP($A56,'Import OffPeak change'!$A$106:BY$202,72,FALSE())),0,(VLOOKUP($A56,'Import OffPeak'!$A$3:BY$99,72,FALSE())-VLOOKUP($A56,'Import OffPeak change'!$A$106:BY$202,72,FALSE())))</f>
        <v>0</v>
      </c>
      <c r="BU56" s="193" t="n">
        <f aca="false">IF(ISERROR(VLOOKUP($A56,'Import OffPeak'!$A$3:BZ$99,73,FALSE())-VLOOKUP($A56,'Import OffPeak change'!$A$106:BZ$202,73,FALSE())),0,(VLOOKUP($A56,'Import OffPeak'!$A$3:BZ$99,73,FALSE())-VLOOKUP($A56,'Import OffPeak change'!$A$106:BZ$202,73,FALSE())))</f>
        <v>0</v>
      </c>
      <c r="BV56" s="193" t="n">
        <f aca="false">IF(ISERROR(VLOOKUP($A56,'Import OffPeak'!$A$3:CA$99,74,FALSE())-VLOOKUP($A56,'Import OffPeak change'!$A$106:CA$202,74,FALSE())),0,(VLOOKUP($A56,'Import OffPeak'!$A$3:CA$99,74,FALSE())-VLOOKUP($A56,'Import OffPeak change'!$A$106:CA$202,74,FALSE())))</f>
        <v>0</v>
      </c>
      <c r="BW56" s="193" t="n">
        <f aca="false">IF(ISERROR(VLOOKUP($A56,'Import OffPeak'!$A$3:CB$99,75,FALSE())-VLOOKUP($A56,'Import OffPeak change'!$A$106:CB$202,75,FALSE())),0,(VLOOKUP($A56,'Import OffPeak'!$A$3:CB$99,75,FALSE())-VLOOKUP($A56,'Import OffPeak change'!$A$106:CB$202,75,FALSE())))</f>
        <v>0</v>
      </c>
      <c r="BX56" s="193" t="n">
        <f aca="false">IF(ISERROR(VLOOKUP($A56,'Import OffPeak'!$A$3:CC$99,76,FALSE())-VLOOKUP($A56,'Import OffPeak change'!$A$106:CC$202,76,FALSE())),0,(VLOOKUP($A56,'Import OffPeak'!$A$3:CC$99,76,FALSE())-VLOOKUP($A56,'Import OffPeak change'!$A$106:CC$202,76,FALSE())))</f>
        <v>0</v>
      </c>
      <c r="BY56" s="193" t="n">
        <f aca="false">IF(ISERROR(VLOOKUP($A56,'Import OffPeak'!$A$3:CD$99,77,FALSE())-VLOOKUP($A56,'Import OffPeak change'!$A$106:CD$202,77,FALSE())),0,(VLOOKUP($A56,'Import OffPeak'!$A$3:CD$99,77,FALSE())-VLOOKUP($A56,'Import OffPeak change'!$A$106:CD$202,77,FALSE())))</f>
        <v>0</v>
      </c>
      <c r="BZ56" s="193" t="n">
        <f aca="false">IF(ISERROR(VLOOKUP($A56,'Import OffPeak'!$A$3:CE$99,78,FALSE())-VLOOKUP($A56,'Import OffPeak change'!$A$106:CE$202,78,FALSE())),0,(VLOOKUP($A56,'Import OffPeak'!$A$3:CE$99,78,FALSE())-VLOOKUP($A56,'Import OffPeak change'!$A$106:CE$202,78,FALSE())))</f>
        <v>0</v>
      </c>
      <c r="CA56" s="193" t="n">
        <f aca="false">IF(ISERROR(VLOOKUP($A56,'Import OffPeak'!$A$3:CF$99,79,FALSE())-VLOOKUP($A56,'Import OffPeak change'!$A$106:CF$202,79,FALSE())),0,(VLOOKUP($A56,'Import OffPeak'!$A$3:CF$99,79,FALSE())-VLOOKUP($A56,'Import OffPeak change'!$A$106:CF$202,79,FALSE())))</f>
        <v>0</v>
      </c>
      <c r="CB56" s="193" t="n">
        <f aca="false">IF(ISERROR(VLOOKUP($A56,'Import OffPeak'!$A$3:CG$99,80,FALSE())-VLOOKUP($A56,'Import OffPeak change'!$A$106:CG$202,80,FALSE())),0,(VLOOKUP($A56,'Import OffPeak'!$A$3:CG$99,80,FALSE())-VLOOKUP($A56,'Import OffPeak change'!$A$106:CG$202,80,FALSE())))</f>
        <v>0</v>
      </c>
      <c r="CC56" s="193" t="n">
        <f aca="false">IF(ISERROR(VLOOKUP($A56,'Import OffPeak'!$A$3:CH$99,81,FALSE())-VLOOKUP($A56,'Import OffPeak change'!$A$106:CH$202,81,FALSE())),0,(VLOOKUP($A56,'Import OffPeak'!$A$3:CH$99,81,FALSE())-VLOOKUP($A56,'Import OffPeak change'!$A$106:CH$202,81,FALSE())))</f>
        <v>0</v>
      </c>
      <c r="CD56" s="193" t="n">
        <f aca="false">IF(ISERROR(VLOOKUP($A56,'Import OffPeak'!$A$3:CI$99,82,FALSE())-VLOOKUP($A56,'Import OffPeak change'!$A$106:CI$202,82,FALSE())),0,(VLOOKUP($A56,'Import OffPeak'!$A$3:CI$99,82,FALSE())-VLOOKUP($A56,'Import OffPeak change'!$A$106:CI$202,82,FALSE())))</f>
        <v>0</v>
      </c>
      <c r="CE56" s="193" t="n">
        <f aca="false">IF(ISERROR(VLOOKUP($A56,'Import OffPeak'!$A$3:CJ$99,83,FALSE())-VLOOKUP($A56,'Import OffPeak change'!$A$106:CJ$202,83,FALSE())),0,(VLOOKUP($A56,'Import OffPeak'!$A$3:CJ$99,83,FALSE())-VLOOKUP($A56,'Import OffPeak change'!$A$106:CJ$202,83,FALSE())))</f>
        <v>0</v>
      </c>
      <c r="CF56" s="193" t="n">
        <f aca="false">IF(ISERROR(VLOOKUP($A56,'Import OffPeak'!$A$3:CK$99,84,FALSE())-VLOOKUP($A56,'Import OffPeak change'!$A$106:CK$202,84,FALSE())),0,(VLOOKUP($A56,'Import OffPeak'!$A$3:CK$99,84,FALSE())-VLOOKUP($A56,'Import OffPeak change'!$A$106:CK$202,84,FALSE())))</f>
        <v>0</v>
      </c>
      <c r="CG56" s="193" t="n">
        <f aca="false">IF(ISERROR(VLOOKUP($A56,'Import OffPeak'!$A$3:CL$99,85,FALSE())-VLOOKUP($A56,'Import OffPeak change'!$A$106:CL$202,85,FALSE())),0,(VLOOKUP($A56,'Import OffPeak'!$A$3:CL$99,85,FALSE())-VLOOKUP($A56,'Import OffPeak change'!$A$106:CL$202,85,FALSE())))</f>
        <v>0</v>
      </c>
      <c r="CH56" s="193" t="n">
        <f aca="false">IF(ISERROR(VLOOKUP($A56,'Import OffPeak'!$A$3:CM$99,86,FALSE())-VLOOKUP($A56,'Import OffPeak change'!$A$106:CM$202,86,FALSE())),0,(VLOOKUP($A56,'Import OffPeak'!$A$3:CM$99,86,FALSE())-VLOOKUP($A56,'Import OffPeak change'!$A$106:CM$202,86,FALSE())))</f>
        <v>0</v>
      </c>
      <c r="CI56" s="193" t="n">
        <f aca="false">IF(ISERROR(VLOOKUP($A56,'Import OffPeak'!$A$3:CN$99,87,FALSE())-VLOOKUP($A56,'Import OffPeak change'!$A$106:CN$202,87,FALSE())),0,(VLOOKUP($A56,'Import OffPeak'!$A$3:CN$99,87,FALSE())-VLOOKUP($A56,'Import OffPeak change'!$A$106:CN$202,87,FALSE())))</f>
        <v>0</v>
      </c>
      <c r="CJ56" s="193" t="n">
        <f aca="false">IF(ISERROR(VLOOKUP($A56,'Import OffPeak'!$A$3:CO$99,88,FALSE())-VLOOKUP($A56,'Import OffPeak change'!$A$106:CO$202,88,FALSE())),0,(VLOOKUP($A56,'Import OffPeak'!$A$3:CO$99,88,FALSE())-VLOOKUP($A56,'Import OffPeak change'!$A$106:CO$202,88,FALSE())))</f>
        <v>0</v>
      </c>
      <c r="CK56" s="193" t="n">
        <f aca="false">IF(ISERROR(VLOOKUP($A56,'Import OffPeak'!$A$3:CP$99,89,FALSE())-VLOOKUP($A56,'Import OffPeak change'!$A$106:CP$202,89,FALSE())),0,(VLOOKUP($A56,'Import OffPeak'!$A$3:CP$99,89,FALSE())-VLOOKUP($A56,'Import OffPeak change'!$A$106:CP$202,89,FALSE())))</f>
        <v>0</v>
      </c>
      <c r="CL56" s="193" t="n">
        <f aca="false">IF(ISERROR(VLOOKUP($A56,'Import OffPeak'!$A$3:CQ$99,90,FALSE())-VLOOKUP($A56,'Import OffPeak change'!$A$106:CQ$202,90,FALSE())),0,(VLOOKUP($A56,'Import OffPeak'!$A$3:CQ$99,90,FALSE())-VLOOKUP($A56,'Import OffPeak change'!$A$106:CQ$202,90,FALSE())))</f>
        <v>0</v>
      </c>
      <c r="CM56" s="193" t="n">
        <f aca="false">IF(ISERROR(VLOOKUP($A56,'Import OffPeak'!$A$3:CR$99,91,FALSE())-VLOOKUP($A56,'Import OffPeak change'!$A$106:CR$202,91,FALSE())),0,(VLOOKUP($A56,'Import OffPeak'!$A$3:CR$99,91,FALSE())-VLOOKUP($A56,'Import OffPeak change'!$A$106:CR$202,91,FALSE())))</f>
        <v>0</v>
      </c>
      <c r="CN56" s="193" t="n">
        <f aca="false">IF(ISERROR(VLOOKUP($A56,'Import OffPeak'!$A$3:CS$99,92,FALSE())-VLOOKUP($A56,'Import OffPeak change'!$A$106:CS$202,92,FALSE())),0,(VLOOKUP($A56,'Import OffPeak'!$A$3:CS$99,92,FALSE())-VLOOKUP($A56,'Import OffPeak change'!$A$106:CS$202,92,FALSE())))</f>
        <v>0</v>
      </c>
      <c r="CO56" s="193" t="n">
        <f aca="false">IF(ISERROR(VLOOKUP($A56,'Import OffPeak'!$A$3:CT$99,93,FALSE())-VLOOKUP($A56,'Import OffPeak change'!$A$106:CT$202,93,FALSE())),0,(VLOOKUP($A56,'Import OffPeak'!$A$3:CT$99,93,FALSE())-VLOOKUP($A56,'Import OffPeak change'!$A$106:CT$202,93,FALSE())))</f>
        <v>0</v>
      </c>
      <c r="CP56" s="193" t="n">
        <f aca="false">IF(ISERROR(VLOOKUP($A56,'Import OffPeak'!$A$3:CU$99,94,FALSE())-VLOOKUP($A56,'Import OffPeak change'!$A$106:CU$202,94,FALSE())),0,(VLOOKUP($A56,'Import OffPeak'!$A$3:CU$99,94,FALSE())-VLOOKUP($A56,'Import OffPeak change'!$A$106:CU$202,94,FALSE())))</f>
        <v>0</v>
      </c>
      <c r="CQ56" s="193" t="n">
        <f aca="false">IF(ISERROR(VLOOKUP($A56,'Import OffPeak'!$A$3:CV$99,95,FALSE())-VLOOKUP($A56,'Import OffPeak change'!$A$106:CV$202,95,FALSE())),0,(VLOOKUP($A56,'Import OffPeak'!$A$3:CV$99,95,FALSE())-VLOOKUP($A56,'Import OffPeak change'!$A$106:CV$202,95,FALSE())))</f>
        <v>0</v>
      </c>
      <c r="CR56" s="193" t="n">
        <f aca="false">IF(ISERROR(VLOOKUP($A56,'Import OffPeak'!$A$3:CW$99,96,FALSE())-VLOOKUP($A56,'Import OffPeak change'!$A$106:CW$202,96,FALSE())),0,(VLOOKUP($A56,'Import OffPeak'!$A$3:CW$99,96,FALSE())-VLOOKUP($A56,'Import OffPeak change'!$A$106:CW$202,96,FALSE())))</f>
        <v>0</v>
      </c>
      <c r="CS56" s="193" t="n">
        <f aca="false">IF(ISERROR(VLOOKUP($A56,'Import OffPeak'!$A$3:CX$99,97,FALSE())-VLOOKUP($A56,'Import OffPeak change'!$A$106:CX$202,97,FALSE())),0,(VLOOKUP($A56,'Import OffPeak'!$A$3:CX$99,97,FALSE())-VLOOKUP($A56,'Import OffPeak change'!$A$106:CX$202,97,FALSE())))</f>
        <v>0</v>
      </c>
      <c r="CT56" s="193" t="n">
        <f aca="false">IF(ISERROR(VLOOKUP($A56,'Import OffPeak'!$A$3:CY$99,98,FALSE())-VLOOKUP($A56,'Import OffPeak change'!$A$106:CY$202,98,FALSE())),0,(VLOOKUP($A56,'Import OffPeak'!$A$3:CY$99,98,FALSE())-VLOOKUP($A56,'Import OffPeak change'!$A$106:CY$202,98,FALSE())))</f>
        <v>0</v>
      </c>
      <c r="CU56" s="193" t="n">
        <f aca="false">IF(ISERROR(VLOOKUP($A56,'Import OffPeak'!$A$3:CZ$99,99,FALSE())-VLOOKUP($A56,'Import OffPeak change'!$A$106:CZ$202,99,FALSE())),0,(VLOOKUP($A56,'Import OffPeak'!$A$3:CZ$99,99,FALSE())-VLOOKUP($A56,'Import OffPeak change'!$A$106:CZ$202,99,FALSE())))</f>
        <v>0</v>
      </c>
      <c r="CV56" s="193" t="n">
        <f aca="false">IF(ISERROR(VLOOKUP($A56,'Import OffPeak'!$A$3:DA$99,100,FALSE())-VLOOKUP($A56,'Import OffPeak change'!$A$106:DA$202,100,FALSE())),0,(VLOOKUP($A56,'Import OffPeak'!$A$3:DA$99,100,FALSE())-VLOOKUP($A56,'Import OffPeak change'!$A$106:DA$202,100,FALSE())))</f>
        <v>0</v>
      </c>
      <c r="CW56" s="193" t="n">
        <f aca="false">IF(ISERROR(VLOOKUP($A56,'Import OffPeak'!$A$3:DB$99,101,FALSE())-VLOOKUP($A56,'Import OffPeak change'!$A$106:DB$202,101,FALSE())),0,(VLOOKUP($A56,'Import OffPeak'!$A$3:DB$99,101,FALSE())-VLOOKUP($A56,'Import OffPeak change'!$A$106:DB$202,101,FALSE())))</f>
        <v>0</v>
      </c>
      <c r="CX56" s="193" t="n">
        <f aca="false">IF(ISERROR(VLOOKUP($A56,'Import OffPeak'!$A$3:DC$99,102,FALSE())-VLOOKUP($A56,'Import OffPeak change'!$A$106:DC$202,102,FALSE())),0,(VLOOKUP($A56,'Import OffPeak'!$A$3:DC$99,102,FALSE())-VLOOKUP($A56,'Import OffPeak change'!$A$106:DC$202,102,FALSE())))</f>
        <v>0</v>
      </c>
      <c r="CY56" s="193" t="n">
        <f aca="false">IF(ISERROR(VLOOKUP($A56,'Import OffPeak'!$A$3:DD$99,103,FALSE())-VLOOKUP($A56,'Import OffPeak change'!$A$106:DD$202,103,FALSE())),0,(VLOOKUP($A56,'Import OffPeak'!$A$3:DD$99,103,FALSE())-VLOOKUP($A56,'Import OffPeak change'!$A$106:DD$202,103,FALSE())))</f>
        <v>0</v>
      </c>
      <c r="CZ56" s="193" t="n">
        <f aca="false">IF(ISERROR(VLOOKUP($A56,'Import OffPeak'!$A$3:DE$99,104,FALSE())-VLOOKUP($A56,'Import OffPeak change'!$A$106:DE$202,104,FALSE())),0,(VLOOKUP($A56,'Import OffPeak'!$A$3:DE$99,104,FALSE())-VLOOKUP($A56,'Import OffPeak change'!$A$106:DE$202,104,FALSE())))</f>
        <v>0</v>
      </c>
      <c r="DA56" s="193" t="n">
        <f aca="false">IF(ISERROR(VLOOKUP($A56,'Import OffPeak'!$A$3:DF$99,105,FALSE())-VLOOKUP($A56,'Import OffPeak change'!$A$106:DF$202,105,FALSE())),0,(VLOOKUP($A56,'Import OffPeak'!$A$3:DF$99,105,FALSE())-VLOOKUP($A56,'Import OffPeak change'!$A$106:DF$202,105,FALSE())))</f>
        <v>0</v>
      </c>
      <c r="DB56" s="193" t="n">
        <f aca="false">IF(ISERROR(VLOOKUP($A56,'Import OffPeak'!$A$3:DG$99,106,FALSE())-VLOOKUP($A56,'Import OffPeak change'!$A$106:DG$202,106,FALSE())),0,(VLOOKUP($A56,'Import OffPeak'!$A$3:DG$99,106,FALSE())-VLOOKUP($A56,'Import OffPeak change'!$A$106:DG$202,106,FALSE())))</f>
        <v>0</v>
      </c>
      <c r="DC56" s="193" t="n">
        <f aca="false">IF(ISERROR(VLOOKUP($A56,'Import OffPeak'!$A$3:DH$99,107,FALSE())-VLOOKUP($A56,'Import OffPeak change'!$A$106:DH$202,107,FALSE())),0,(VLOOKUP($A56,'Import OffPeak'!$A$3:DH$99,107,FALSE())-VLOOKUP($A56,'Import OffPeak change'!$A$106:DH$202,107,FALSE())))</f>
        <v>0</v>
      </c>
      <c r="DD56" s="193" t="n">
        <f aca="false">IF(ISERROR(VLOOKUP($A56,'Import OffPeak'!$A$3:DI$99,108,FALSE())-VLOOKUP($A56,'Import OffPeak change'!$A$106:DI$202,108,FALSE())),0,(VLOOKUP($A56,'Import OffPeak'!$A$3:DI$99,108,FALSE())-VLOOKUP($A56,'Import OffPeak change'!$A$106:DI$202,108,FALSE())))</f>
        <v>0</v>
      </c>
      <c r="DE56" s="193" t="n">
        <f aca="false">IF(ISERROR(VLOOKUP($A56,'Import OffPeak'!$A$3:DJ$99,109,FALSE())-VLOOKUP($A56,'Import OffPeak change'!$A$106:DJ$202,109,FALSE())),0,(VLOOKUP($A56,'Import OffPeak'!$A$3:DJ$99,109,FALSE())-VLOOKUP($A56,'Import OffPeak change'!$A$106:DJ$202,109,FALSE())))</f>
        <v>0</v>
      </c>
      <c r="DF56" s="193" t="n">
        <f aca="false">IF(ISERROR(VLOOKUP($A56,'Import OffPeak'!$A$3:DK$99,110,FALSE())-VLOOKUP($A56,'Import OffPeak change'!$A$106:DK$202,110,FALSE())),0,(VLOOKUP($A56,'Import OffPeak'!$A$3:DK$99,110,FALSE())-VLOOKUP($A56,'Import OffPeak change'!$A$106:DK$202,110,FALSE())))</f>
        <v>0</v>
      </c>
      <c r="DG56" s="193" t="n">
        <f aca="false">IF(ISERROR(VLOOKUP($A56,'Import OffPeak'!$A$3:DL$99,111,FALSE())-VLOOKUP($A56,'Import OffPeak change'!$A$106:DL$202,111,FALSE())),0,(VLOOKUP($A56,'Import OffPeak'!$A$3:DL$99,111,FALSE())-VLOOKUP($A56,'Import OffPeak change'!$A$106:DL$202,111,FALSE())))</f>
        <v>0</v>
      </c>
      <c r="DH56" s="193" t="n">
        <f aca="false">IF(ISERROR(VLOOKUP($A56,'Import OffPeak'!$A$3:DM$99,112,FALSE())-VLOOKUP($A56,'Import OffPeak change'!$A$106:DM$202,112,FALSE())),0,(VLOOKUP($A56,'Import OffPeak'!$A$3:DM$99,112,FALSE())-VLOOKUP($A56,'Import OffPeak change'!$A$106:DM$202,112,FALSE())))</f>
        <v>0</v>
      </c>
      <c r="DI56" s="193" t="n">
        <f aca="false">IF(ISERROR(VLOOKUP($A56,'Import OffPeak'!$A$3:DN$99,113,FALSE())-VLOOKUP($A56,'Import OffPeak change'!$A$106:DN$202,113,FALSE())),0,(VLOOKUP($A56,'Import OffPeak'!$A$3:DN$99,113,FALSE())-VLOOKUP($A56,'Import OffPeak change'!$A$106:DN$202,113,FALSE())))</f>
        <v>0</v>
      </c>
      <c r="DJ56" s="193" t="n">
        <f aca="false">IF(ISERROR(VLOOKUP($A56,'Import OffPeak'!$A$3:DO$99,114,FALSE())-VLOOKUP($A56,'Import OffPeak change'!$A$106:DO$202,114,FALSE())),0,(VLOOKUP($A56,'Import OffPeak'!$A$3:DO$99,114,FALSE())-VLOOKUP($A56,'Import OffPeak change'!$A$106:DO$202,114,FALSE())))</f>
        <v>0</v>
      </c>
      <c r="DK56" s="193" t="n">
        <f aca="false">IF(ISERROR(VLOOKUP($A56,'Import OffPeak'!$A$3:DP$99,115,FALSE())-VLOOKUP($A56,'Import OffPeak change'!$A$106:DP$202,115,FALSE())),0,(VLOOKUP($A56,'Import OffPeak'!$A$3:DP$99,115,FALSE())-VLOOKUP($A56,'Import OffPeak change'!$A$106:DP$202,115,FALSE())))</f>
        <v>0</v>
      </c>
      <c r="DL56" s="193" t="n">
        <f aca="false">IF(ISERROR(VLOOKUP($A56,'Import OffPeak'!$A$3:DQ$99,116,FALSE())-VLOOKUP($A56,'Import OffPeak change'!$A$106:DQ$202,116,FALSE())),0,(VLOOKUP($A56,'Import OffPeak'!$A$3:DQ$99,116,FALSE())-VLOOKUP($A56,'Import OffPeak change'!$A$106:DQ$202,116,FALSE())))</f>
        <v>0</v>
      </c>
      <c r="DM56" s="193" t="n">
        <f aca="false">IF(ISERROR(VLOOKUP($A56,'Import OffPeak'!$A$3:DR$99,117,FALSE())-VLOOKUP($A56,'Import OffPeak change'!$A$106:DR$202,117,FALSE())),0,(VLOOKUP($A56,'Import OffPeak'!$A$3:DR$99,117,FALSE())-VLOOKUP($A56,'Import OffPeak change'!$A$106:DR$202,117,FALSE())))</f>
        <v>0</v>
      </c>
      <c r="DN56" s="193" t="n">
        <f aca="false">IF(ISERROR(VLOOKUP($A56,'Import OffPeak'!$A$3:DS$99,118,FALSE())-VLOOKUP($A56,'Import OffPeak change'!$A$106:DS$202,118,FALSE())),0,(VLOOKUP($A56,'Import OffPeak'!$A$3:DS$99,118,FALSE())-VLOOKUP($A56,'Import OffPeak change'!$A$106:DS$202,118,FALSE())))</f>
        <v>0</v>
      </c>
      <c r="DO56" s="193" t="n">
        <f aca="false">IF(ISERROR(VLOOKUP($A56,'Import OffPeak'!$A$3:DT$99,119,FALSE())-VLOOKUP($A56,'Import OffPeak change'!$A$106:DT$202,119,FALSE())),0,(VLOOKUP($A56,'Import OffPeak'!$A$3:DT$99,119,FALSE())-VLOOKUP($A56,'Import OffPeak change'!$A$106:DT$202,119,FALSE())))</f>
        <v>0</v>
      </c>
      <c r="DP56" s="193" t="n">
        <f aca="false">IF(ISERROR(VLOOKUP($A56,'Import OffPeak'!$A$3:DU$99,120,FALSE())-VLOOKUP($A56,'Import OffPeak change'!$A$106:DU$202,120,FALSE())),0,(VLOOKUP($A56,'Import OffPeak'!$A$3:DU$99,120,FALSE())-VLOOKUP($A56,'Import OffPeak change'!$A$106:DU$202,120,FALSE())))</f>
        <v>0</v>
      </c>
      <c r="DQ56" s="193" t="n">
        <f aca="false">IF(ISERROR(VLOOKUP($A56,'Import OffPeak'!$A$3:DV$99,121,FALSE())-VLOOKUP($A56,'Import OffPeak change'!$A$106:DV$202,121,FALSE())),0,(VLOOKUP($A56,'Import OffPeak'!$A$3:DV$99,121,FALSE())-VLOOKUP($A56,'Import OffPeak change'!$A$106:DV$202,121,FALSE())))</f>
        <v>0</v>
      </c>
      <c r="DR56" s="193" t="n">
        <f aca="false">IF(ISERROR(VLOOKUP($A56,'Import OffPeak'!$A$3:DW$99,122,FALSE())-VLOOKUP($A56,'Import OffPeak change'!$A$106:DW$202,122,FALSE())),0,(VLOOKUP($A56,'Import OffPeak'!$A$3:DW$99,122,FALSE())-VLOOKUP($A56,'Import OffPeak change'!$A$106:DW$202,122,FALSE())))</f>
        <v>0</v>
      </c>
      <c r="DS56" s="193" t="n">
        <f aca="false">IF(ISERROR(VLOOKUP($A56,'Import OffPeak'!$A$3:DX$99,123,FALSE())-VLOOKUP($A56,'Import OffPeak change'!$A$106:DX$202,123,FALSE())),0,(VLOOKUP($A56,'Import OffPeak'!$A$3:DX$99,123,FALSE())-VLOOKUP($A56,'Import OffPeak change'!$A$106:DX$202,123,FALSE())))</f>
        <v>0</v>
      </c>
      <c r="DT56" s="193" t="n">
        <f aca="false">IF(ISERROR(VLOOKUP($A56,'Import OffPeak'!$A$3:DY$99,124,FALSE())-VLOOKUP($A56,'Import OffPeak change'!$A$106:DY$202,124,FALSE())),0,(VLOOKUP($A56,'Import OffPeak'!$A$3:DY$99,124,FALSE())-VLOOKUP($A56,'Import OffPeak change'!$A$106:DY$202,124,FALSE())))</f>
        <v>0</v>
      </c>
      <c r="DU56" s="193" t="n">
        <f aca="false">IF(ISERROR(VLOOKUP($A56,'Import OffPeak'!$A$3:DZ$99,125,FALSE())-VLOOKUP($A56,'Import OffPeak change'!$A$106:DZ$202,125,FALSE())),0,(VLOOKUP($A56,'Import OffPeak'!$A$3:DZ$99,125,FALSE())-VLOOKUP($A56,'Import OffPeak change'!$A$106:DZ$202,125,FALSE())))</f>
        <v>0</v>
      </c>
      <c r="DV56" s="193" t="n">
        <f aca="false">IF(ISERROR(VLOOKUP($A56,'Import OffPeak'!$A$3:EA$99,126,FALSE())-VLOOKUP($A56,'Import OffPeak change'!$A$106:EA$202,126,FALSE())),0,(VLOOKUP($A56,'Import OffPeak'!$A$3:EA$99,126,FALSE())-VLOOKUP($A56,'Import OffPeak change'!$A$106:EA$202,126,FALSE())))</f>
        <v>0</v>
      </c>
      <c r="DW56" s="193" t="n">
        <f aca="false">IF(ISERROR(VLOOKUP($A56,'Import OffPeak'!$A$3:EB$99,127,FALSE())-VLOOKUP($A56,'Import OffPeak change'!$A$106:EB$202,127,FALSE())),0,(VLOOKUP($A56,'Import OffPeak'!$A$3:EB$99,127,FALSE())-VLOOKUP($A56,'Import OffPeak change'!$A$106:EB$202,127,FALSE())))</f>
        <v>0</v>
      </c>
      <c r="DX56" s="193" t="n">
        <f aca="false">IF(ISERROR(VLOOKUP($A56,'Import OffPeak'!$A$3:EC$99,128,FALSE())-VLOOKUP($A56,'Import OffPeak change'!$A$106:EC$202,128,FALSE())),0,(VLOOKUP($A56,'Import OffPeak'!$A$3:EC$99,128,FALSE())-VLOOKUP($A56,'Import OffPeak change'!$A$106:EC$202,128,FALSE())))</f>
        <v>0</v>
      </c>
      <c r="DY56" s="193" t="n">
        <f aca="false">IF(ISERROR(VLOOKUP($A56,'Import OffPeak'!$A$3:ED$99,129,FALSE())-VLOOKUP($A56,'Import OffPeak change'!$A$106:ED$202,129,FALSE())),0,(VLOOKUP($A56,'Import OffPeak'!$A$3:ED$99,129,FALSE())-VLOOKUP($A56,'Import OffPeak change'!$A$106:ED$202,129,FALSE())))</f>
        <v>0</v>
      </c>
      <c r="DZ56" s="193" t="n">
        <f aca="false">IF(ISERROR(VLOOKUP($A56,'Import OffPeak'!$A$3:EE$99,130,FALSE())-VLOOKUP($A56,'Import OffPeak change'!$A$106:EE$202,130,FALSE())),0,(VLOOKUP($A56,'Import OffPeak'!$A$3:EE$99,130,FALSE())-VLOOKUP($A56,'Import OffPeak change'!$A$106:EE$202,130,FALSE())))</f>
        <v>0</v>
      </c>
      <c r="EA56" s="193" t="n">
        <f aca="false">IF(ISERROR(VLOOKUP($A56,'Import OffPeak'!$A$3:EF$99,131,FALSE())-VLOOKUP($A56,'Import OffPeak change'!$A$106:EF$202,131,FALSE())),0,(VLOOKUP($A56,'Import OffPeak'!$A$3:EF$99,131,FALSE())-VLOOKUP($A56,'Import OffPeak change'!$A$106:EF$202,131,FALSE())))</f>
        <v>0</v>
      </c>
      <c r="EB56" s="193" t="n">
        <f aca="false">IF(ISERROR(VLOOKUP($A56,'Import OffPeak'!$A$3:EG$99,132,FALSE())-VLOOKUP($A56,'Import OffPeak change'!$A$106:EG$202,132,FALSE())),0,(VLOOKUP($A56,'Import OffPeak'!$A$3:EG$99,132,FALSE())-VLOOKUP($A56,'Import OffPeak change'!$A$106:EG$202,132,FALSE())))</f>
        <v>0</v>
      </c>
      <c r="EC56" s="193" t="n">
        <f aca="false">IF(ISERROR(VLOOKUP($A56,'Import OffPeak'!$A$3:EH$99,133,FALSE())-VLOOKUP($A56,'Import OffPeak change'!$A$106:EH$202,133,FALSE())),0,(VLOOKUP($A56,'Import OffPeak'!$A$3:EH$99,133,FALSE())-VLOOKUP($A56,'Import OffPeak change'!$A$106:EH$202,133,FALSE())))</f>
        <v>0</v>
      </c>
      <c r="ED56" s="193" t="n">
        <f aca="false">IF(ISERROR(VLOOKUP($A56,'Import OffPeak'!$A$3:EI$99,134,FALSE())-VLOOKUP($A56,'Import OffPeak change'!$A$106:EI$202,134,FALSE())),0,(VLOOKUP($A56,'Import OffPeak'!$A$3:EI$99,134,FALSE())-VLOOKUP($A56,'Import OffPeak change'!$A$106:EI$202,134,FALSE())))</f>
        <v>0</v>
      </c>
      <c r="EE56" s="193" t="n">
        <f aca="false">IF(ISERROR(VLOOKUP($A56,'Import OffPeak'!$A$3:EJ$99,135,FALSE())-VLOOKUP($A56,'Import OffPeak change'!$A$106:EJ$202,135,FALSE())),0,(VLOOKUP($A56,'Import OffPeak'!$A$3:EJ$99,135,FALSE())-VLOOKUP($A56,'Import OffPeak change'!$A$106:EJ$202,135,FALSE())))</f>
        <v>0</v>
      </c>
      <c r="EF56" s="193" t="n">
        <f aca="false">IF(ISERROR(VLOOKUP($A56,'Import OffPeak'!$A$3:EK$99,136,FALSE())-VLOOKUP($A56,'Import OffPeak change'!$A$106:EK$202,136,FALSE())),0,(VLOOKUP($A56,'Import OffPeak'!$A$3:EK$99,136,FALSE())-VLOOKUP($A56,'Import OffPeak change'!$A$106:EK$202,136,FALSE())))</f>
        <v>0</v>
      </c>
      <c r="EG56" s="193" t="n">
        <f aca="false">IF(ISERROR(VLOOKUP($A56,'Import OffPeak'!$A$3:EL$99,137,FALSE())-VLOOKUP($A56,'Import OffPeak change'!$A$106:EL$202,137,FALSE())),0,(VLOOKUP($A56,'Import OffPeak'!$A$3:EL$99,137,FALSE())-VLOOKUP($A56,'Import OffPeak change'!$A$106:EL$202,137,FALSE())))</f>
        <v>0</v>
      </c>
      <c r="EH56" s="193" t="n">
        <f aca="false">IF(ISERROR(VLOOKUP($A56,'Import OffPeak'!$A$3:EM$99,138,FALSE())-VLOOKUP($A56,'Import OffPeak change'!$A$106:EM$202,138,FALSE())),0,(VLOOKUP($A56,'Import OffPeak'!$A$3:EM$99,138,FALSE())-VLOOKUP($A56,'Import OffPeak change'!$A$106:EM$202,138,FALSE())))</f>
        <v>0</v>
      </c>
      <c r="EI56" s="193" t="n">
        <f aca="false">IF(ISERROR(VLOOKUP($A56,'Import OffPeak'!$A$3:EN$99,139,FALSE())-VLOOKUP($A56,'Import OffPeak change'!$A$106:EN$202,139,FALSE())),0,(VLOOKUP($A56,'Import OffPeak'!$A$3:EN$99,139,FALSE())-VLOOKUP($A56,'Import OffPeak change'!$A$106:EN$202,139,FALSE())))</f>
        <v>0</v>
      </c>
      <c r="EJ56" s="193" t="n">
        <f aca="false">IF(ISERROR(VLOOKUP($A56,'Import OffPeak'!$A$3:EO$99,140,FALSE())-VLOOKUP($A56,'Import OffPeak change'!$A$106:EO$202,140,FALSE())),0,(VLOOKUP($A56,'Import OffPeak'!$A$3:EO$99,140,FALSE())-VLOOKUP($A56,'Import OffPeak change'!$A$106:EO$202,140,FALSE())))</f>
        <v>0</v>
      </c>
      <c r="EK56" s="193" t="n">
        <f aca="false">IF(ISERROR(VLOOKUP($A56,'Import OffPeak'!$A$3:EP$99,141,FALSE())-VLOOKUP($A56,'Import OffPeak change'!$A$106:EP$202,141,FALSE())),0,(VLOOKUP($A56,'Import OffPeak'!$A$3:EP$99,141,FALSE())-VLOOKUP($A56,'Import OffPeak change'!$A$106:EP$202,141,FALSE())))</f>
        <v>0</v>
      </c>
      <c r="EL56" s="193" t="n">
        <f aca="false">IF(ISERROR(VLOOKUP($A56,'Import OffPeak'!$A$3:EQ$99,142,FALSE())-VLOOKUP($A56,'Import OffPeak change'!$A$106:EQ$202,142,FALSE())),0,(VLOOKUP($A56,'Import OffPeak'!$A$3:EQ$99,142,FALSE())-VLOOKUP($A56,'Import OffPeak change'!$A$106:EQ$202,142,FALSE())))</f>
        <v>0</v>
      </c>
      <c r="EM56" s="193" t="n">
        <f aca="false">IF(ISERROR(VLOOKUP($A56,'Import OffPeak'!$A$3:ER$99,143,FALSE())-VLOOKUP($A56,'Import OffPeak change'!$A$106:ER$202,143,FALSE())),0,(VLOOKUP($A56,'Import OffPeak'!$A$3:ER$99,143,FALSE())-VLOOKUP($A56,'Import OffPeak change'!$A$106:ER$202,143,FALSE())))</f>
        <v>0</v>
      </c>
      <c r="EN56" s="193" t="n">
        <f aca="false">IF(ISERROR(VLOOKUP($A56,'Import OffPeak'!$A$3:ES$99,144,FALSE())-VLOOKUP($A56,'Import OffPeak change'!$A$106:ES$202,144,FALSE())),0,(VLOOKUP($A56,'Import OffPeak'!$A$3:ES$99,144,FALSE())-VLOOKUP($A56,'Import OffPeak change'!$A$106:ES$202,144,FALSE())))</f>
        <v>0</v>
      </c>
      <c r="EO56" s="193" t="n">
        <f aca="false">IF(ISERROR(VLOOKUP($A56,'Import OffPeak'!$A$3:ET$99,145,FALSE())-VLOOKUP($A56,'Import OffPeak change'!$A$106:ET$202,145,FALSE())),0,(VLOOKUP($A56,'Import OffPeak'!$A$3:ET$99,145,FALSE())-VLOOKUP($A56,'Import OffPeak change'!$A$106:ET$202,145,FALSE())))</f>
        <v>0</v>
      </c>
      <c r="EP56" s="193" t="n">
        <f aca="false">IF(ISERROR(VLOOKUP($A56,'Import OffPeak'!$A$3:EU$99,146,FALSE())-VLOOKUP($A56,'Import OffPeak change'!$A$106:EU$202,146,FALSE())),0,(VLOOKUP($A56,'Import OffPeak'!$A$3:EU$99,146,FALSE())-VLOOKUP($A56,'Import OffPeak change'!$A$106:EU$202,146,FALSE())))</f>
        <v>0</v>
      </c>
      <c r="EQ56" s="193" t="n">
        <f aca="false">IF(ISERROR(VLOOKUP($A56,'Import OffPeak'!$A$3:EV$99,147,FALSE())-VLOOKUP($A56,'Import OffPeak change'!$A$106:EV$202,147,FALSE())),0,(VLOOKUP($A56,'Import OffPeak'!$A$3:EV$99,147,FALSE())-VLOOKUP($A56,'Import OffPeak change'!$A$106:EV$202,147,FALSE())))</f>
        <v>0</v>
      </c>
      <c r="ER56" s="193" t="n">
        <f aca="false">IF(ISERROR(VLOOKUP($A56,'Import OffPeak'!$A$3:EW$99,148,FALSE())-VLOOKUP($A56,'Import OffPeak change'!$A$106:EW$202,148,FALSE())),0,(VLOOKUP($A56,'Import OffPeak'!$A$3:EW$99,148,FALSE())-VLOOKUP($A56,'Import OffPeak change'!$A$106:EW$202,148,FALSE())))</f>
        <v>0</v>
      </c>
      <c r="ES56" s="193" t="n">
        <f aca="false">IF(ISERROR(VLOOKUP($A56,'Import OffPeak'!$A$3:EX$99,149,FALSE())-VLOOKUP($A56,'Import OffPeak change'!$A$106:EX$202,149,FALSE())),0,(VLOOKUP($A56,'Import OffPeak'!$A$3:EX$99,149,FALSE())-VLOOKUP($A56,'Import OffPeak change'!$A$106:EX$202,149,FALSE())))</f>
        <v>0</v>
      </c>
      <c r="ET56" s="193" t="n">
        <f aca="false">IF(ISERROR(VLOOKUP($A56,'Import OffPeak'!$A$3:EY$99,150,FALSE())-VLOOKUP($A56,'Import OffPeak change'!$A$106:EY$202,150,FALSE())),0,(VLOOKUP($A56,'Import OffPeak'!$A$3:EY$99,150,FALSE())-VLOOKUP($A56,'Import OffPeak change'!$A$106:EY$202,150,FALSE())))</f>
        <v>0</v>
      </c>
      <c r="EU56" s="193" t="n">
        <f aca="false">IF(ISERROR(VLOOKUP($A56,'Import OffPeak'!$A$3:EZ$99,151,FALSE())-VLOOKUP($A56,'Import OffPeak change'!$A$106:EZ$202,151,FALSE())),0,(VLOOKUP($A56,'Import OffPeak'!$A$3:EZ$99,151,FALSE())-VLOOKUP($A56,'Import OffPeak change'!$A$106:EZ$202,151,FALSE())))</f>
        <v>0</v>
      </c>
      <c r="EV56" s="193" t="n">
        <f aca="false">IF(ISERROR(VLOOKUP($A56,'Import OffPeak'!$A$3:FA$99,152,FALSE())-VLOOKUP($A56,'Import OffPeak change'!$A$106:FA$202,152,FALSE())),0,(VLOOKUP($A56,'Import OffPeak'!$A$3:FA$99,152,FALSE())-VLOOKUP($A56,'Import OffPeak change'!$A$106:FA$202,152,FALSE())))</f>
        <v>0</v>
      </c>
      <c r="EW56" s="193" t="n">
        <f aca="false">IF(ISERROR(VLOOKUP($A56,'Import OffPeak'!$A$3:FB$99,153,FALSE())-VLOOKUP($A56,'Import OffPeak change'!$A$106:FB$202,153,FALSE())),0,(VLOOKUP($A56,'Import OffPeak'!$A$3:FB$99,153,FALSE())-VLOOKUP($A56,'Import OffPeak change'!$A$106:FB$202,153,FALSE())))</f>
        <v>0</v>
      </c>
      <c r="EX56" s="193" t="n">
        <f aca="false">IF(ISERROR(VLOOKUP($A56,'Import OffPeak'!$A$3:FC$99,154,FALSE())-VLOOKUP($A56,'Import OffPeak change'!$A$106:FC$202,154,FALSE())),0,(VLOOKUP($A56,'Import OffPeak'!$A$3:FC$99,154,FALSE())-VLOOKUP($A56,'Import OffPeak change'!$A$106:FC$202,154,FALSE())))</f>
        <v>0</v>
      </c>
      <c r="EY56" s="193" t="n">
        <f aca="false">IF(ISERROR(VLOOKUP($A56,'Import OffPeak'!$A$3:FD$99,155,FALSE())-VLOOKUP($A56,'Import OffPeak change'!$A$106:FD$202,155,FALSE())),0,(VLOOKUP($A56,'Import OffPeak'!$A$3:FD$99,155,FALSE())-VLOOKUP($A56,'Import OffPeak change'!$A$106:FD$202,155,FALSE())))</f>
        <v>0</v>
      </c>
      <c r="EZ56" s="193" t="n">
        <f aca="false">IF(ISERROR(VLOOKUP($A56,'Import OffPeak'!$A$3:FE$99,156,FALSE())-VLOOKUP($A56,'Import OffPeak change'!$A$106:FE$202,156,FALSE())),0,(VLOOKUP($A56,'Import OffPeak'!$A$3:FE$99,156,FALSE())-VLOOKUP($A56,'Import OffPeak change'!$A$106:FE$202,156,FALSE())))</f>
        <v>0</v>
      </c>
      <c r="FA56" s="193" t="n">
        <f aca="false">IF(ISERROR(VLOOKUP($A56,'Import OffPeak'!$A$3:FF$99,157,FALSE())-VLOOKUP($A56,'Import OffPeak change'!$A$106:FF$202,157,FALSE())),0,(VLOOKUP($A56,'Import OffPeak'!$A$3:FF$99,157,FALSE())-VLOOKUP($A56,'Import OffPeak change'!$A$106:FF$202,157,FALSE())))</f>
        <v>0</v>
      </c>
      <c r="FB56" s="193" t="n">
        <f aca="false">IF(ISERROR(VLOOKUP($A56,'Import OffPeak'!$A$3:FG$99,158,FALSE())-VLOOKUP($A56,'Import OffPeak change'!$A$106:FG$202,158,FALSE())),0,(VLOOKUP($A56,'Import OffPeak'!$A$3:FG$99,158,FALSE())-VLOOKUP($A56,'Import OffPeak change'!$A$106:FG$202,158,FALSE())))</f>
        <v>0</v>
      </c>
      <c r="FC56" s="193" t="n">
        <f aca="false">IF(ISERROR(VLOOKUP($A56,'Import OffPeak'!$A$3:FH$99,159,FALSE())-VLOOKUP($A56,'Import OffPeak change'!$A$106:FH$202,159,FALSE())),0,(VLOOKUP($A56,'Import OffPeak'!$A$3:FH$99,159,FALSE())-VLOOKUP($A56,'Import OffPeak change'!$A$106:FH$202,159,FALSE())))</f>
        <v>0</v>
      </c>
      <c r="FD56" s="193" t="n">
        <f aca="false">IF(ISERROR(VLOOKUP($A56,'Import OffPeak'!$A$3:FI$99,160,FALSE())-VLOOKUP($A56,'Import OffPeak change'!$A$106:FI$202,160,FALSE())),0,(VLOOKUP($A56,'Import OffPeak'!$A$3:FI$99,160,FALSE())-VLOOKUP($A56,'Import OffPeak change'!$A$106:FI$202,160,FALSE())))</f>
        <v>0</v>
      </c>
      <c r="FE56" s="193" t="n">
        <f aca="false">IF(ISERROR(VLOOKUP($A56,'Import OffPeak'!$A$3:FJ$99,161,FALSE())-VLOOKUP($A56,'Import OffPeak change'!$A$106:FJ$202,161,FALSE())),0,(VLOOKUP($A56,'Import OffPeak'!$A$3:FJ$99,161,FALSE())-VLOOKUP($A56,'Import OffPeak change'!$A$106:FJ$202,161,FALSE())))</f>
        <v>0</v>
      </c>
      <c r="FF56" s="193" t="n">
        <f aca="false">IF(ISERROR(VLOOKUP($A56,'Import OffPeak'!$A$3:FK$99,162,FALSE())-VLOOKUP($A56,'Import OffPeak change'!$A$106:FK$202,162,FALSE())),0,(VLOOKUP($A56,'Import OffPeak'!$A$3:FK$99,162,FALSE())-VLOOKUP($A56,'Import OffPeak change'!$A$106:FK$202,162,FALSE())))</f>
        <v>0</v>
      </c>
      <c r="FG56" s="193" t="n">
        <f aca="false">IF(ISERROR(VLOOKUP($A56,'Import OffPeak'!$A$3:FL$99,163,FALSE())-VLOOKUP($A56,'Import OffPeak change'!$A$106:FL$202,163,FALSE())),0,(VLOOKUP($A56,'Import OffPeak'!$A$3:FL$99,163,FALSE())-VLOOKUP($A56,'Import OffPeak change'!$A$106:FL$202,163,FALSE())))</f>
        <v>0</v>
      </c>
      <c r="FH56" s="193" t="n">
        <f aca="false">IF(ISERROR(VLOOKUP($A56,'Import OffPeak'!$A$3:FM$99,164,FALSE())-VLOOKUP($A56,'Import OffPeak change'!$A$106:FM$202,164,FALSE())),0,(VLOOKUP($A56,'Import OffPeak'!$A$3:FM$99,164,FALSE())-VLOOKUP($A56,'Import OffPeak change'!$A$106:FM$202,164,FALSE())))</f>
        <v>0</v>
      </c>
      <c r="FI56" s="193" t="n">
        <f aca="false">IF(ISERROR(VLOOKUP($A56,'Import OffPeak'!$A$3:FN$99,165,FALSE())-VLOOKUP($A56,'Import OffPeak change'!$A$106:FN$202,165,FALSE())),0,(VLOOKUP($A56,'Import OffPeak'!$A$3:FN$99,165,FALSE())-VLOOKUP($A56,'Import OffPeak change'!$A$106:FN$202,165,FALSE())))</f>
        <v>0</v>
      </c>
      <c r="FJ56" s="193" t="n">
        <f aca="false">IF(ISERROR(VLOOKUP($A56,'Import OffPeak'!$A$3:FO$99,166,FALSE())-VLOOKUP($A56,'Import OffPeak change'!$A$106:FO$202,166,FALSE())),0,(VLOOKUP($A56,'Import OffPeak'!$A$3:FO$99,166,FALSE())-VLOOKUP($A56,'Import OffPeak change'!$A$106:FO$202,166,FALSE())))</f>
        <v>0</v>
      </c>
      <c r="FK56" s="193" t="n">
        <f aca="false">IF(ISERROR(VLOOKUP($A56,'Import OffPeak'!$A$3:FP$99,167,FALSE())-VLOOKUP($A56,'Import OffPeak change'!$A$106:FP$202,167,FALSE())),0,(VLOOKUP($A56,'Import OffPeak'!$A$3:FP$99,167,FALSE())-VLOOKUP($A56,'Import OffPeak change'!$A$106:FP$202,167,FALSE())))</f>
        <v>0</v>
      </c>
      <c r="FL56" s="193" t="n">
        <f aca="false">IF(ISERROR(VLOOKUP($A56,'Import OffPeak'!$A$3:FQ$99,168,FALSE())-VLOOKUP($A56,'Import OffPeak change'!$A$106:FQ$202,168,FALSE())),0,(VLOOKUP($A56,'Import OffPeak'!$A$3:FQ$99,168,FALSE())-VLOOKUP($A56,'Import OffPeak change'!$A$106:FQ$202,168,FALSE())))</f>
        <v>0</v>
      </c>
      <c r="FM56" s="193" t="n">
        <f aca="false">IF(ISERROR(VLOOKUP($A56,'Import OffPeak'!$A$3:FR$99,169,FALSE())-VLOOKUP($A56,'Import OffPeak change'!$A$106:FR$202,169,FALSE())),0,(VLOOKUP($A56,'Import OffPeak'!$A$3:FR$99,169,FALSE())-VLOOKUP($A56,'Import OffPeak change'!$A$106:FR$202,169,FALSE())))</f>
        <v>0</v>
      </c>
      <c r="FN56" s="193" t="n">
        <f aca="false">IF(ISERROR(VLOOKUP($A56,'Import OffPeak'!$A$3:FS$99,170,FALSE())-VLOOKUP($A56,'Import OffPeak change'!$A$106:FS$202,170,FALSE())),0,(VLOOKUP($A56,'Import OffPeak'!$A$3:FS$99,170,FALSE())-VLOOKUP($A56,'Import OffPeak change'!$A$106:FS$202,170,FALSE())))</f>
        <v>0</v>
      </c>
      <c r="FO56" s="193" t="n">
        <f aca="false">IF(ISERROR(VLOOKUP($A56,'Import OffPeak'!$A$3:FT$99,171,FALSE())-VLOOKUP($A56,'Import OffPeak change'!$A$106:FT$202,171,FALSE())),0,(VLOOKUP($A56,'Import OffPeak'!$A$3:FT$99,171,FALSE())-VLOOKUP($A56,'Import OffPeak change'!$A$106:FT$202,171,FALSE())))</f>
        <v>0</v>
      </c>
      <c r="FP56" s="193" t="n">
        <f aca="false">IF(ISERROR(VLOOKUP($A56,'Import OffPeak'!$A$3:FU$99,172,FALSE())-VLOOKUP($A56,'Import OffPeak change'!$A$106:FU$202,172,FALSE())),0,(VLOOKUP($A56,'Import OffPeak'!$A$3:FU$99,172,FALSE())-VLOOKUP($A56,'Import OffPeak change'!$A$106:FU$202,172,FALSE())))</f>
        <v>0</v>
      </c>
      <c r="FQ56" s="193" t="n">
        <f aca="false">IF(ISERROR(VLOOKUP($A56,'Import OffPeak'!$A$3:FV$99,173,FALSE())-VLOOKUP($A56,'Import OffPeak change'!$A$106:FV$202,173,FALSE())),0,(VLOOKUP($A56,'Import OffPeak'!$A$3:FV$99,173,FALSE())-VLOOKUP($A56,'Import OffPeak change'!$A$106:FV$202,173,FALSE())))</f>
        <v>0</v>
      </c>
      <c r="FR56" s="193" t="n">
        <f aca="false">IF(ISERROR(VLOOKUP($A56,'Import OffPeak'!$A$3:FW$99,174,FALSE())-VLOOKUP($A56,'Import OffPeak change'!$A$106:FW$202,174,FALSE())),0,(VLOOKUP($A56,'Import OffPeak'!$A$3:FW$99,174,FALSE())-VLOOKUP($A56,'Import OffPeak change'!$A$106:FW$202,174,FALSE())))</f>
        <v>0</v>
      </c>
      <c r="FS56" s="193" t="n">
        <f aca="false">IF(ISERROR(VLOOKUP($A56,'Import OffPeak'!$A$3:FX$99,175,FALSE())-VLOOKUP($A56,'Import OffPeak change'!$A$106:FX$202,175,FALSE())),0,(VLOOKUP($A56,'Import OffPeak'!$A$3:FX$99,175,FALSE())-VLOOKUP($A56,'Import OffPeak change'!$A$106:FX$202,175,FALSE())))</f>
        <v>0</v>
      </c>
      <c r="FT56" s="193" t="n">
        <f aca="false">IF(ISERROR(VLOOKUP($A56,'Import OffPeak'!$A$3:FY$99,176,FALSE())-VLOOKUP($A56,'Import OffPeak change'!$A$106:FY$202,176,FALSE())),0,(VLOOKUP($A56,'Import OffPeak'!$A$3:FY$99,176,FALSE())-VLOOKUP($A56,'Import OffPeak change'!$A$106:FY$202,176,FALSE())))</f>
        <v>0</v>
      </c>
      <c r="FU56" s="193" t="n">
        <f aca="false">IF(ISERROR(VLOOKUP($A56,'Import OffPeak'!$A$3:FZ$99,177,FALSE())-VLOOKUP($A56,'Import OffPeak change'!$A$106:FZ$202,177,FALSE())),0,(VLOOKUP($A56,'Import OffPeak'!$A$3:FZ$99,177,FALSE())-VLOOKUP($A56,'Import OffPeak change'!$A$106:FZ$202,177,FALSE())))</f>
        <v>0</v>
      </c>
      <c r="FV56" s="193" t="n">
        <f aca="false">IF(ISERROR(VLOOKUP($A56,'Import OffPeak'!$A$3:GA$99,178,FALSE())-VLOOKUP($A56,'Import OffPeak change'!$A$106:GA$202,178,FALSE())),0,(VLOOKUP($A56,'Import OffPeak'!$A$3:GA$99,178,FALSE())-VLOOKUP($A56,'Import OffPeak change'!$A$106:GA$202,178,FALSE())))</f>
        <v>0</v>
      </c>
      <c r="FW56" s="193" t="n">
        <f aca="false">IF(ISERROR(VLOOKUP($A56,'Import OffPeak'!$A$3:GB$99,179,FALSE())-VLOOKUP($A56,'Import OffPeak change'!$A$106:GB$202,179,FALSE())),0,(VLOOKUP($A56,'Import OffPeak'!$A$3:GB$99,179,FALSE())-VLOOKUP($A56,'Import OffPeak change'!$A$106:GB$202,179,FALSE())))</f>
        <v>0</v>
      </c>
      <c r="FX56" s="193" t="n">
        <f aca="false">IF(ISERROR(VLOOKUP($A56,'Import OffPeak'!$A$3:GC$99,180,FALSE())-VLOOKUP($A56,'Import OffPeak change'!$A$106:GC$202,180,FALSE())),0,(VLOOKUP($A56,'Import OffPeak'!$A$3:GC$99,180,FALSE())-VLOOKUP($A56,'Import OffPeak change'!$A$106:GC$202,180,FALSE())))</f>
        <v>0</v>
      </c>
      <c r="FY56" s="193" t="n">
        <f aca="false">IF(ISERROR(VLOOKUP($A56,'Import OffPeak'!$A$3:GD$99,181,FALSE())-VLOOKUP($A56,'Import OffPeak change'!$A$106:GD$202,181,FALSE())),0,(VLOOKUP($A56,'Import OffPeak'!$A$3:GD$99,181,FALSE())-VLOOKUP($A56,'Import OffPeak change'!$A$106:GD$202,181,FALSE())))</f>
        <v>0</v>
      </c>
      <c r="FZ56" s="193" t="n">
        <f aca="false">IF(ISERROR(VLOOKUP($A56,'Import OffPeak'!$A$3:GE$99,182,FALSE())-VLOOKUP($A56,'Import OffPeak change'!$A$106:GE$202,182,FALSE())),0,(VLOOKUP($A56,'Import OffPeak'!$A$3:GE$99,182,FALSE())-VLOOKUP($A56,'Import OffPeak change'!$A$106:GE$202,182,FALSE())))</f>
        <v>0</v>
      </c>
      <c r="GA56" s="193" t="n">
        <f aca="false">IF(ISERROR(VLOOKUP($A56,'Import OffPeak'!$A$3:GF$99,183,FALSE())-VLOOKUP($A56,'Import OffPeak change'!$A$106:GF$202,183,FALSE())),0,(VLOOKUP($A56,'Import OffPeak'!$A$3:GF$99,183,FALSE())-VLOOKUP($A56,'Import OffPeak change'!$A$106:GF$202,183,FALSE())))</f>
        <v>0</v>
      </c>
      <c r="GB56" s="193" t="n">
        <f aca="false">IF(ISERROR(VLOOKUP($A56,'Import OffPeak'!$A$3:GG$99,184,FALSE())-VLOOKUP($A56,'Import OffPeak change'!$A$106:GG$202,184,FALSE())),0,(VLOOKUP($A56,'Import OffPeak'!$A$3:GG$99,184,FALSE())-VLOOKUP($A56,'Import OffPeak change'!$A$106:GG$202,184,FALSE())))</f>
        <v>0</v>
      </c>
      <c r="GC56" s="193" t="n">
        <f aca="false">IF(ISERROR(VLOOKUP($A56,'Import OffPeak'!$A$3:GH$99,185,FALSE())-VLOOKUP($A56,'Import OffPeak change'!$A$106:GH$202,185,FALSE())),0,(VLOOKUP($A56,'Import OffPeak'!$A$3:GH$99,185,FALSE())-VLOOKUP($A56,'Import OffPeak change'!$A$106:GH$202,185,FALSE())))</f>
        <v>0</v>
      </c>
      <c r="GD56" s="193" t="n">
        <f aca="false">IF(ISERROR(VLOOKUP($A56,'Import OffPeak'!$A$3:GI$99,186,FALSE())-VLOOKUP($A56,'Import OffPeak change'!$A$106:GI$202,186,FALSE())),0,(VLOOKUP($A56,'Import OffPeak'!$A$3:GI$99,186,FALSE())-VLOOKUP($A56,'Import OffPeak change'!$A$106:GI$202,186,FALSE())))</f>
        <v>0</v>
      </c>
      <c r="GE56" s="193" t="n">
        <f aca="false">IF(ISERROR(VLOOKUP($A56,'Import OffPeak'!$A$3:GJ$99,187,FALSE())-VLOOKUP($A56,'Import OffPeak change'!$A$106:GJ$202,187,FALSE())),0,(VLOOKUP($A56,'Import OffPeak'!$A$3:GJ$99,187,FALSE())-VLOOKUP($A56,'Import OffPeak change'!$A$106:GJ$202,187,FALSE())))</f>
        <v>0</v>
      </c>
      <c r="GF56" s="193" t="n">
        <f aca="false">IF(ISERROR(VLOOKUP($A56,'Import OffPeak'!$A$3:GK$99,188,FALSE())-VLOOKUP($A56,'Import OffPeak change'!$A$106:GK$202,188,FALSE())),0,(VLOOKUP($A56,'Import OffPeak'!$A$3:GK$99,188,FALSE())-VLOOKUP($A56,'Import OffPeak change'!$A$106:GK$202,188,FALSE())))</f>
        <v>0</v>
      </c>
      <c r="GG56" s="193" t="n">
        <f aca="false">IF(ISERROR(VLOOKUP($A56,'Import OffPeak'!$A$3:GL$99,189,FALSE())-VLOOKUP($A56,'Import OffPeak change'!$A$106:GL$202,189,FALSE())),0,(VLOOKUP($A56,'Import OffPeak'!$A$3:GL$99,189,FALSE())-VLOOKUP($A56,'Import OffPeak change'!$A$106:GL$202,189,FALSE())))</f>
        <v>0</v>
      </c>
      <c r="GH56" s="193" t="n">
        <f aca="false">IF(ISERROR(VLOOKUP($A56,'Import OffPeak'!$A$3:GM$99,190,FALSE())-VLOOKUP($A56,'Import OffPeak change'!$A$106:GM$202,190,FALSE())),0,(VLOOKUP($A56,'Import OffPeak'!$A$3:GM$99,190,FALSE())-VLOOKUP($A56,'Import OffPeak change'!$A$106:GM$202,190,FALSE())))</f>
        <v>0</v>
      </c>
      <c r="GI56" s="193" t="n">
        <f aca="false">IF(ISERROR(VLOOKUP($A56,'Import OffPeak'!$A$3:GN$99,191,FALSE())-VLOOKUP($A56,'Import OffPeak change'!$A$106:GN$202,191,FALSE())),0,(VLOOKUP($A56,'Import OffPeak'!$A$3:GN$99,191,FALSE())-VLOOKUP($A56,'Import OffPeak change'!$A$106:GN$202,191,FALSE())))</f>
        <v>0</v>
      </c>
      <c r="GJ56" s="193" t="n">
        <f aca="false">IF(ISERROR(VLOOKUP($A56,'Import OffPeak'!$A$3:GO$99,192,FALSE())-VLOOKUP($A56,'Import OffPeak change'!$A$106:GO$202,192,FALSE())),0,(VLOOKUP($A56,'Import OffPeak'!$A$3:GO$99,192,FALSE())-VLOOKUP($A56,'Import OffPeak change'!$A$106:GO$202,192,FALSE())))</f>
        <v>0</v>
      </c>
      <c r="GK56" s="193" t="n">
        <f aca="false">IF(ISERROR(VLOOKUP($A56,'Import OffPeak'!$A$3:GP$99,193,FALSE())-VLOOKUP($A56,'Import OffPeak change'!$A$106:GP$202,193,FALSE())),0,(VLOOKUP($A56,'Import OffPeak'!$A$3:GP$99,193,FALSE())-VLOOKUP($A56,'Import OffPeak change'!$A$106:GP$202,193,FALSE())))</f>
        <v>0</v>
      </c>
      <c r="GL56" s="193" t="n">
        <f aca="false">IF(ISERROR(VLOOKUP($A56,'Import OffPeak'!$A$3:GQ$99,194,FALSE())-VLOOKUP($A56,'Import OffPeak change'!$A$106:GQ$202,194,FALSE())),0,(VLOOKUP($A56,'Import OffPeak'!$A$3:GQ$99,194,FALSE())-VLOOKUP($A56,'Import OffPeak change'!$A$106:GQ$202,194,FALSE())))</f>
        <v>0</v>
      </c>
      <c r="GM56" s="193" t="n">
        <f aca="false">IF(ISERROR(VLOOKUP($A56,'Import OffPeak'!$A$3:GR$99,195,FALSE())-VLOOKUP($A56,'Import OffPeak change'!$A$106:GR$202,195,FALSE())),0,(VLOOKUP($A56,'Import OffPeak'!$A$3:GR$99,195,FALSE())-VLOOKUP($A56,'Import OffPeak change'!$A$106:GR$202,195,FALSE())))</f>
        <v>0</v>
      </c>
      <c r="GN56" s="193" t="n">
        <f aca="false">IF(ISERROR(VLOOKUP($A56,'Import OffPeak'!$A$3:GS$99,196,FALSE())-VLOOKUP($A56,'Import OffPeak change'!$A$106:GS$202,196,FALSE())),0,(VLOOKUP($A56,'Import OffPeak'!$A$3:GS$99,196,FALSE())-VLOOKUP($A56,'Import OffPeak change'!$A$106:GS$202,196,FALSE())))</f>
        <v>0</v>
      </c>
      <c r="GO56" s="193" t="n">
        <f aca="false">IF(ISERROR(VLOOKUP($A56,'Import OffPeak'!$A$3:GT$99,197,FALSE())-VLOOKUP($A56,'Import OffPeak change'!$A$106:GT$202,197,FALSE())),0,(VLOOKUP($A56,'Import OffPeak'!$A$3:GT$99,197,FALSE())-VLOOKUP($A56,'Import OffPeak change'!$A$106:GT$202,197,FALSE())))</f>
        <v>0</v>
      </c>
      <c r="GP56" s="193" t="n">
        <f aca="false">IF(ISERROR(VLOOKUP($A56,'Import OffPeak'!$A$3:GU$99,198,FALSE())-VLOOKUP($A56,'Import OffPeak change'!$A$106:GU$202,198,FALSE())),0,(VLOOKUP($A56,'Import OffPeak'!$A$3:GU$99,198,FALSE())-VLOOKUP($A56,'Import OffPeak change'!$A$106:GU$202,198,FALSE())))</f>
        <v>0</v>
      </c>
      <c r="GQ56" s="193" t="n">
        <f aca="false">IF(ISERROR(VLOOKUP($A56,'Import OffPeak'!$A$3:GV$99,199,FALSE())-VLOOKUP($A56,'Import OffPeak change'!$A$106:GV$202,199,FALSE())),0,(VLOOKUP($A56,'Import OffPeak'!$A$3:GV$99,199,FALSE())-VLOOKUP($A56,'Import OffPeak change'!$A$106:GV$202,199,FALSE())))</f>
        <v>0</v>
      </c>
      <c r="GR56" s="193" t="n">
        <f aca="false">IF(ISERROR(VLOOKUP($A56,'Import OffPeak'!$A$3:GW$99,200,FALSE())-VLOOKUP($A56,'Import OffPeak change'!$A$106:GW$202,200,FALSE())),0,(VLOOKUP($A56,'Import OffPeak'!$A$3:GW$99,200,FALSE())-VLOOKUP($A56,'Import OffPeak change'!$A$106:GW$202,200,FALSE())))</f>
        <v>0</v>
      </c>
      <c r="GS56" s="193" t="n">
        <f aca="false">IF(ISERROR(VLOOKUP($A56,'Import OffPeak'!$A$3:GX$99,201,FALSE())-VLOOKUP($A56,'Import OffPeak change'!$A$106:GX$202,201,FALSE())),0,(VLOOKUP($A56,'Import OffPeak'!$A$3:GX$99,201,FALSE())-VLOOKUP($A56,'Import OffPeak change'!$A$106:GX$202,201,FALSE())))</f>
        <v>0</v>
      </c>
      <c r="GT56" s="193" t="n">
        <f aca="false">IF(ISERROR(VLOOKUP($A56,'Import OffPeak'!$A$3:GY$99,202,FALSE())-VLOOKUP($A56,'Import OffPeak change'!$A$106:GY$202,202,FALSE())),0,(VLOOKUP($A56,'Import OffPeak'!$A$3:GY$99,202,FALSE())-VLOOKUP($A56,'Import OffPeak change'!$A$106:GY$202,202,FALSE())))</f>
        <v>0</v>
      </c>
      <c r="GU56" s="193" t="n">
        <f aca="false">IF(ISERROR(VLOOKUP($A56,'Import OffPeak'!$A$3:GZ$99,203,FALSE())-VLOOKUP($A56,'Import OffPeak change'!$A$106:GZ$202,203,FALSE())),0,(VLOOKUP($A56,'Import OffPeak'!$A$3:GZ$99,203,FALSE())-VLOOKUP($A56,'Import OffPeak change'!$A$106:GZ$202,203,FALSE())))</f>
        <v>0</v>
      </c>
      <c r="GV56" s="193" t="n">
        <f aca="false">IF(ISERROR(VLOOKUP($A56,'Import OffPeak'!$A$3:HA$99,204,FALSE())-VLOOKUP($A56,'Import OffPeak change'!$A$106:HA$202,204,FALSE())),0,(VLOOKUP($A56,'Import OffPeak'!$A$3:HA$99,204,FALSE())-VLOOKUP($A56,'Import OffPeak change'!$A$106:HA$202,204,FALSE())))</f>
        <v>0</v>
      </c>
      <c r="GW56" s="193" t="n">
        <f aca="false">IF(ISERROR(VLOOKUP($A56,'Import OffPeak'!$A$3:HB$99,205,FALSE())-VLOOKUP($A56,'Import OffPeak change'!$A$106:HB$202,205,FALSE())),0,(VLOOKUP($A56,'Import OffPeak'!$A$3:HB$99,205,FALSE())-VLOOKUP($A56,'Import OffPeak change'!$A$106:HB$202,205,FALSE())))</f>
        <v>0</v>
      </c>
      <c r="GX56" s="193" t="n">
        <f aca="false">IF(ISERROR(VLOOKUP($A56,'Import OffPeak'!$A$3:HC$99,206,FALSE())-VLOOKUP($A56,'Import OffPeak change'!$A$106:HC$202,206,FALSE())),0,(VLOOKUP($A56,'Import OffPeak'!$A$3:HC$99,206,FALSE())-VLOOKUP($A56,'Import OffPeak change'!$A$106:HC$202,206,FALSE())))</f>
        <v>0</v>
      </c>
      <c r="GY56" s="193" t="n">
        <f aca="false">IF(ISERROR(VLOOKUP($A56,'Import OffPeak'!$A$3:HD$99,207,FALSE())-VLOOKUP($A56,'Import OffPeak change'!$A$106:HD$202,207,FALSE())),0,(VLOOKUP($A56,'Import OffPeak'!$A$3:HD$99,207,FALSE())-VLOOKUP($A56,'Import OffPeak change'!$A$106:HD$202,207,FALSE())))</f>
        <v>0</v>
      </c>
      <c r="GZ56" s="193" t="n">
        <f aca="false">IF(ISERROR(VLOOKUP($A56,'Import OffPeak'!$A$3:HE$99,208,FALSE())-VLOOKUP($A56,'Import OffPeak change'!$A$106:HE$202,208,FALSE())),0,(VLOOKUP($A56,'Import OffPeak'!$A$3:HE$99,208,FALSE())-VLOOKUP($A56,'Import OffPeak change'!$A$106:HE$202,208,FALSE())))</f>
        <v>0</v>
      </c>
      <c r="HA56" s="193" t="n">
        <f aca="false">IF(ISERROR(VLOOKUP($A56,'Import OffPeak'!$A$3:HF$99,209,FALSE())-VLOOKUP($A56,'Import OffPeak change'!$A$106:HF$202,209,FALSE())),0,(VLOOKUP($A56,'Import OffPeak'!$A$3:HF$99,209,FALSE())-VLOOKUP($A56,'Import OffPeak change'!$A$106:HF$202,209,FALSE())))</f>
        <v>0</v>
      </c>
      <c r="HB56" s="193" t="n">
        <f aca="false">IF(ISERROR(VLOOKUP($A56,'Import OffPeak'!$A$3:HG$99,210,FALSE())-VLOOKUP($A56,'Import OffPeak change'!$A$106:HG$202,210,FALSE())),0,(VLOOKUP($A56,'Import OffPeak'!$A$3:HG$99,210,FALSE())-VLOOKUP($A56,'Import OffPeak change'!$A$106:HG$202,210,FALSE())))</f>
        <v>0</v>
      </c>
      <c r="HC56" s="193" t="n">
        <f aca="false">IF(ISERROR(VLOOKUP($A56,'Import OffPeak'!$A$3:HH$99,211,FALSE())-VLOOKUP($A56,'Import OffPeak change'!$A$106:HH$202,211,FALSE())),0,(VLOOKUP($A56,'Import OffPeak'!$A$3:HH$99,211,FALSE())-VLOOKUP($A56,'Import OffPeak change'!$A$106:HH$202,211,FALSE())))</f>
        <v>0</v>
      </c>
      <c r="HD56" s="193" t="n">
        <f aca="false">IF(ISERROR(VLOOKUP($A56,'Import OffPeak'!$A$3:HI$99,212,FALSE())-VLOOKUP($A56,'Import OffPeak change'!$A$106:HI$202,212,FALSE())),0,(VLOOKUP($A56,'Import OffPeak'!$A$3:HI$99,212,FALSE())-VLOOKUP($A56,'Import OffPeak change'!$A$106:HI$202,212,FALSE())))</f>
        <v>0</v>
      </c>
      <c r="HE56" s="193" t="n">
        <f aca="false">IF(ISERROR(VLOOKUP($A56,'Import OffPeak'!$A$3:HJ$99,213,FALSE())-VLOOKUP($A56,'Import OffPeak change'!$A$106:HJ$202,213,FALSE())),0,(VLOOKUP($A56,'Import OffPeak'!$A$3:HJ$99,213,FALSE())-VLOOKUP($A56,'Import OffPeak change'!$A$106:HJ$202,213,FALSE())))</f>
        <v>0</v>
      </c>
      <c r="HF56" s="193" t="n">
        <f aca="false">IF(ISERROR(VLOOKUP($A56,'Import OffPeak'!$A$3:HK$99,214,FALSE())-VLOOKUP($A56,'Import OffPeak change'!$A$106:HK$202,214,FALSE())),0,(VLOOKUP($A56,'Import OffPeak'!$A$3:HK$99,214,FALSE())-VLOOKUP($A56,'Import OffPeak change'!$A$106:HK$202,214,FALSE())))</f>
        <v>0</v>
      </c>
      <c r="HG56" s="193" t="n">
        <f aca="false">IF(ISERROR(VLOOKUP($A56,'Import OffPeak'!$A$3:HL$99,215,FALSE())-VLOOKUP($A56,'Import OffPeak change'!$A$106:HL$202,215,FALSE())),0,(VLOOKUP($A56,'Import OffPeak'!$A$3:HL$99,215,FALSE())-VLOOKUP($A56,'Import OffPeak change'!$A$106:HL$202,215,FALSE())))</f>
        <v>0</v>
      </c>
      <c r="HH56" s="193" t="n">
        <f aca="false">IF(ISERROR(VLOOKUP($A56,'Import OffPeak'!$A$3:HM$99,216,FALSE())-VLOOKUP($A56,'Import OffPeak change'!$A$106:HM$202,216,FALSE())),0,(VLOOKUP($A56,'Import OffPeak'!$A$3:HM$99,216,FALSE())-VLOOKUP($A56,'Import OffPeak change'!$A$106:HM$202,216,FALSE())))</f>
        <v>0</v>
      </c>
      <c r="HI56" s="193" t="n">
        <f aca="false">IF(ISERROR(VLOOKUP($A56,'Import OffPeak'!$A$3:HN$99,217,FALSE())-VLOOKUP($A56,'Import OffPeak change'!$A$106:HN$202,217,FALSE())),0,(VLOOKUP($A56,'Import OffPeak'!$A$3:HN$99,217,FALSE())-VLOOKUP($A56,'Import OffPeak change'!$A$106:HN$202,217,FALSE())))</f>
        <v>0</v>
      </c>
      <c r="HJ56" s="193" t="n">
        <f aca="false">IF(ISERROR(VLOOKUP($A56,'Import OffPeak'!$A$3:HO$99,218,FALSE())-VLOOKUP($A56,'Import OffPeak change'!$A$106:HO$202,218,FALSE())),0,(VLOOKUP($A56,'Import OffPeak'!$A$3:HO$99,218,FALSE())-VLOOKUP($A56,'Import OffPeak change'!$A$106:HO$202,218,FALSE())))</f>
        <v>0</v>
      </c>
      <c r="HK56" s="193" t="n">
        <f aca="false">IF(ISERROR(VLOOKUP($A56,'Import OffPeak'!$A$3:HP$99,219,FALSE())-VLOOKUP($A56,'Import OffPeak change'!$A$106:HP$202,219,FALSE())),0,(VLOOKUP($A56,'Import OffPeak'!$A$3:HP$99,219,FALSE())-VLOOKUP($A56,'Import OffPeak change'!$A$106:HP$202,219,FALSE())))</f>
        <v>0</v>
      </c>
      <c r="HL56" s="193" t="n">
        <f aca="false">IF(ISERROR(VLOOKUP($A56,'Import OffPeak'!$A$3:HQ$99,220,FALSE())-VLOOKUP($A56,'Import OffPeak change'!$A$106:HQ$202,220,FALSE())),0,(VLOOKUP($A56,'Import OffPeak'!$A$3:HQ$99,220,FALSE())-VLOOKUP($A56,'Import OffPeak change'!$A$106:HQ$202,220,FALSE())))</f>
        <v>0</v>
      </c>
      <c r="HM56" s="193" t="n">
        <f aca="false">IF(ISERROR(VLOOKUP($A56,'Import OffPeak'!$A$3:HR$99,221,FALSE())-VLOOKUP($A56,'Import OffPeak change'!$A$106:HR$202,221,FALSE())),0,(VLOOKUP($A56,'Import OffPeak'!$A$3:HR$99,221,FALSE())-VLOOKUP($A56,'Import OffPeak change'!$A$106:HR$202,221,FALSE())))</f>
        <v>0</v>
      </c>
      <c r="HN56" s="193" t="n">
        <f aca="false">IF(ISERROR(VLOOKUP($A56,'Import OffPeak'!$A$3:HS$99,222,FALSE())-VLOOKUP($A56,'Import OffPeak change'!$A$106:HS$202,222,FALSE())),0,(VLOOKUP($A56,'Import OffPeak'!$A$3:HS$99,222,FALSE())-VLOOKUP($A56,'Import OffPeak change'!$A$106:HS$202,222,FALSE())))</f>
        <v>0</v>
      </c>
      <c r="HO56" s="193" t="n">
        <f aca="false">IF(ISERROR(VLOOKUP($A56,'Import OffPeak'!$A$3:HT$99,223,FALSE())-VLOOKUP($A56,'Import OffPeak change'!$A$106:HT$202,223,FALSE())),0,(VLOOKUP($A56,'Import OffPeak'!$A$3:HT$99,223,FALSE())-VLOOKUP($A56,'Import OffPeak change'!$A$106:HT$202,223,FALSE())))</f>
        <v>0</v>
      </c>
      <c r="HP56" s="193" t="n">
        <f aca="false">IF(ISERROR(VLOOKUP($A56,'Import OffPeak'!$A$3:HU$99,224,FALSE())-VLOOKUP($A56,'Import OffPeak change'!$A$106:HU$202,224,FALSE())),0,(VLOOKUP($A56,'Import OffPeak'!$A$3:HU$99,224,FALSE())-VLOOKUP($A56,'Import OffPeak change'!$A$106:HU$202,224,FALSE())))</f>
        <v>0</v>
      </c>
      <c r="HQ56" s="193" t="n">
        <f aca="false">IF(ISERROR(VLOOKUP($A56,'Import OffPeak'!$A$3:HV$99,225,FALSE())-VLOOKUP($A56,'Import OffPeak change'!$A$106:HV$202,225,FALSE())),0,(VLOOKUP($A56,'Import OffPeak'!$A$3:HV$99,225,FALSE())-VLOOKUP($A56,'Import OffPeak change'!$A$106:HV$202,225,FALSE())))</f>
        <v>0</v>
      </c>
      <c r="HR56" s="193" t="n">
        <f aca="false">IF(ISERROR(VLOOKUP($A56,'Import OffPeak'!$A$3:HW$99,226,FALSE())-VLOOKUP($A56,'Import OffPeak change'!$A$106:HW$202,226,FALSE())),0,(VLOOKUP($A56,'Import OffPeak'!$A$3:HW$99,226,FALSE())-VLOOKUP($A56,'Import OffPeak change'!$A$106:HW$202,226,FALSE())))</f>
        <v>0</v>
      </c>
      <c r="HS56" s="193" t="n">
        <f aca="false">IF(ISERROR(VLOOKUP($A56,'Import OffPeak'!$A$3:HX$99,227,FALSE())-VLOOKUP($A56,'Import OffPeak change'!$A$106:HX$202,227,FALSE())),0,(VLOOKUP($A56,'Import OffPeak'!$A$3:HX$99,227,FALSE())-VLOOKUP($A56,'Import OffPeak change'!$A$106:HX$202,227,FALSE())))</f>
        <v>0</v>
      </c>
      <c r="HT56" s="193" t="n">
        <f aca="false">IF(ISERROR(VLOOKUP($A56,'Import OffPeak'!$A$3:HY$99,228,FALSE())-VLOOKUP($A56,'Import OffPeak change'!$A$106:HY$202,228,FALSE())),0,(VLOOKUP($A56,'Import OffPeak'!$A$3:HY$99,228,FALSE())-VLOOKUP($A56,'Import OffPeak change'!$A$106:HY$202,228,FALSE())))</f>
        <v>0</v>
      </c>
      <c r="HU56" s="193" t="n">
        <f aca="false">IF(ISERROR(VLOOKUP($A56,'Import OffPeak'!$A$3:HZ$99,229,FALSE())-VLOOKUP($A56,'Import OffPeak change'!$A$106:HZ$202,229,FALSE())),0,(VLOOKUP($A56,'Import OffPeak'!$A$3:HZ$99,229,FALSE())-VLOOKUP($A56,'Import OffPeak change'!$A$106:HZ$202,229,FALSE())))</f>
        <v>0</v>
      </c>
      <c r="HV56" s="193" t="n">
        <f aca="false">IF(ISERROR(VLOOKUP($A56,'Import OffPeak'!$A$3:IA$99,230,FALSE())-VLOOKUP($A56,'Import OffPeak change'!$A$106:IA$202,230,FALSE())),0,(VLOOKUP($A56,'Import OffPeak'!$A$3:IA$99,230,FALSE())-VLOOKUP($A56,'Import OffPeak change'!$A$106:IA$202,230,FALSE())))</f>
        <v>0</v>
      </c>
      <c r="HW56" s="193" t="n">
        <f aca="false">IF(ISERROR(VLOOKUP($A56,'Import OffPeak'!$A$3:IB$99,231,FALSE())-VLOOKUP($A56,'Import OffPeak change'!$A$106:IB$202,231,FALSE())),0,(VLOOKUP($A56,'Import OffPeak'!$A$3:IB$99,231,FALSE())-VLOOKUP($A56,'Import OffPeak change'!$A$106:IB$202,231,FALSE())))</f>
        <v>0</v>
      </c>
      <c r="HX56" s="193" t="n">
        <f aca="false">IF(ISERROR(VLOOKUP($A56,'Import OffPeak'!$A$3:IC$99,232,FALSE())-VLOOKUP($A56,'Import OffPeak change'!$A$106:IC$202,232,FALSE())),0,(VLOOKUP($A56,'Import OffPeak'!$A$3:IC$99,232,FALSE())-VLOOKUP($A56,'Import OffPeak change'!$A$106:IC$202,232,FALSE())))</f>
        <v>0</v>
      </c>
      <c r="HY56" s="193" t="n">
        <f aca="false">IF(ISERROR(VLOOKUP($A56,'Import OffPeak'!$A$3:ID$99,233,FALSE())-VLOOKUP($A56,'Import OffPeak change'!$A$106:ID$202,233,FALSE())),0,(VLOOKUP($A56,'Import OffPeak'!$A$3:ID$99,233,FALSE())-VLOOKUP($A56,'Import OffPeak change'!$A$106:ID$202,233,FALSE())))</f>
        <v>0</v>
      </c>
      <c r="HZ56" s="193" t="n">
        <f aca="false">IF(ISERROR(VLOOKUP($A56,'Import OffPeak'!$A$3:IE$99,234,FALSE())-VLOOKUP($A56,'Import OffPeak change'!$A$106:IE$202,234,FALSE())),0,(VLOOKUP($A56,'Import OffPeak'!$A$3:IE$99,234,FALSE())-VLOOKUP($A56,'Import OffPeak change'!$A$106:IE$202,234,FALSE())))</f>
        <v>0</v>
      </c>
      <c r="IA56" s="193" t="n">
        <f aca="false">IF(ISERROR(VLOOKUP($A56,'Import OffPeak'!$A$3:IF$99,235,FALSE())-VLOOKUP($A56,'Import OffPeak change'!$A$106:IF$202,235,FALSE())),0,(VLOOKUP($A56,'Import OffPeak'!$A$3:IF$99,235,FALSE())-VLOOKUP($A56,'Import OffPeak change'!$A$106:IF$202,235,FALSE())))</f>
        <v>0</v>
      </c>
      <c r="IB56" s="193" t="n">
        <f aca="false">IF(ISERROR(VLOOKUP($A56,'Import OffPeak'!$A$3:IG$99,236,FALSE())-VLOOKUP($A56,'Import OffPeak change'!$A$106:IG$202,236,FALSE())),0,(VLOOKUP($A56,'Import OffPeak'!$A$3:IG$99,236,FALSE())-VLOOKUP($A56,'Import OffPeak change'!$A$106:IG$202,236,FALSE())))</f>
        <v>0</v>
      </c>
      <c r="IC56" s="193" t="n">
        <f aca="false">IF(ISERROR(VLOOKUP($A56,'Import OffPeak'!$A$3:IH$99,237,FALSE())-VLOOKUP($A56,'Import OffPeak change'!$A$106:IH$202,237,FALSE())),0,(VLOOKUP($A56,'Import OffPeak'!$A$3:IH$99,237,FALSE())-VLOOKUP($A56,'Import OffPeak change'!$A$106:IH$202,237,FALSE())))</f>
        <v>0</v>
      </c>
      <c r="ID56" s="193" t="n">
        <f aca="false">IF(ISERROR(VLOOKUP($A56,'Import OffPeak'!$A$3:II$99,238,FALSE())-VLOOKUP($A56,'Import OffPeak change'!$A$106:II$202,238,FALSE())),0,(VLOOKUP($A56,'Import OffPeak'!$A$3:II$99,238,FALSE())-VLOOKUP($A56,'Import OffPeak change'!$A$106:II$202,238,FALSE())))</f>
        <v>0</v>
      </c>
      <c r="IE56" s="193" t="n">
        <f aca="false">IF(ISERROR(VLOOKUP($A56,'Import OffPeak'!$A$3:IJ$99,239,FALSE())-VLOOKUP($A56,'Import OffPeak change'!$A$106:IJ$202,239,FALSE())),0,(VLOOKUP($A56,'Import OffPeak'!$A$3:IJ$99,239,FALSE())-VLOOKUP($A56,'Import OffPeak change'!$A$106:IJ$202,239,FALSE())))</f>
        <v>0</v>
      </c>
    </row>
    <row r="57" customFormat="false" ht="12.75" hidden="false" customHeight="false" outlineLevel="0" collapsed="false">
      <c r="A57" s="201" t="str">
        <f aca="false">IF('Import OffPeak'!A54=0,"",'Import OffPeak'!A54)</f>
        <v/>
      </c>
      <c r="B57" s="193"/>
      <c r="C57" s="193"/>
      <c r="D57" s="193"/>
      <c r="E57" s="193"/>
      <c r="F57" s="193"/>
      <c r="G57" s="193" t="n">
        <f aca="false">IF(ISERROR(VLOOKUP($A57,'Import OffPeak'!$A$3:L$99,7,FALSE())-VLOOKUP($A57,'Import OffPeak change'!$A$106:L$202,7,FALSE())),0,(VLOOKUP($A57,'Import OffPeak'!$A$3:L$99,7,FALSE())-VLOOKUP($A57,'Import OffPeak change'!$A$106:L$202,7,FALSE())))</f>
        <v>0</v>
      </c>
      <c r="H57" s="193" t="n">
        <f aca="false">IF(ISERROR(VLOOKUP($A57,'Import OffPeak'!$A$3:M$99,8,FALSE())-VLOOKUP($A57,'Import OffPeak change'!$A$106:M$202,8,FALSE())),0,(VLOOKUP($A57,'Import OffPeak'!$A$3:M$99,8,FALSE())-VLOOKUP($A57,'Import OffPeak change'!$A$106:M$202,8,FALSE())))</f>
        <v>0</v>
      </c>
      <c r="I57" s="193" t="n">
        <f aca="false">IF(ISERROR(VLOOKUP($A57,'Import OffPeak'!$A$3:N$99,9,FALSE())-VLOOKUP($A57,'Import OffPeak change'!$A$106:N$202,9,FALSE())),0,(VLOOKUP($A57,'Import OffPeak'!$A$3:N$99,9,FALSE())-VLOOKUP($A57,'Import OffPeak change'!$A$106:N$202,9,FALSE())))</f>
        <v>0</v>
      </c>
      <c r="J57" s="193" t="n">
        <f aca="false">IF(ISERROR(VLOOKUP($A57,'Import OffPeak'!$A$3:O$99,10,FALSE())-VLOOKUP($A57,'Import OffPeak change'!$A$106:O$202,10,FALSE())),0,(VLOOKUP($A57,'Import OffPeak'!$A$3:O$99,10,FALSE())-VLOOKUP($A57,'Import OffPeak change'!$A$106:O$202,10,FALSE())))</f>
        <v>0</v>
      </c>
      <c r="K57" s="193" t="n">
        <f aca="false">IF(ISERROR(VLOOKUP($A57,'Import OffPeak'!$A$3:P$99,11,FALSE())-VLOOKUP($A57,'Import OffPeak change'!$A$106:P$202,11,FALSE())),0,(VLOOKUP($A57,'Import OffPeak'!$A$3:P$99,11,FALSE())-VLOOKUP($A57,'Import OffPeak change'!$A$106:P$202,11,FALSE())))</f>
        <v>0</v>
      </c>
      <c r="L57" s="193" t="n">
        <f aca="false">IF(ISERROR(VLOOKUP($A57,'Import OffPeak'!$A$3:Q$99,12,FALSE())-VLOOKUP($A57,'Import OffPeak change'!$A$106:Q$202,12,FALSE())),0,(VLOOKUP($A57,'Import OffPeak'!$A$3:Q$99,12,FALSE())-VLOOKUP($A57,'Import OffPeak change'!$A$106:Q$202,12,FALSE())))</f>
        <v>0</v>
      </c>
      <c r="M57" s="193" t="n">
        <f aca="false">IF(ISERROR(VLOOKUP($A57,'Import OffPeak'!$A$3:R$99,13,FALSE())-VLOOKUP($A57,'Import OffPeak change'!$A$106:R$202,13,FALSE())),0,(VLOOKUP($A57,'Import OffPeak'!$A$3:R$99,13,FALSE())-VLOOKUP($A57,'Import OffPeak change'!$A$106:R$202,13,FALSE())))</f>
        <v>0</v>
      </c>
      <c r="N57" s="193" t="n">
        <f aca="false">IF(ISERROR(VLOOKUP($A57,'Import OffPeak'!$A$3:S$99,14,FALSE())-VLOOKUP($A57,'Import OffPeak change'!$A$106:S$202,14,FALSE())),0,(VLOOKUP($A57,'Import OffPeak'!$A$3:S$99,14,FALSE())-VLOOKUP($A57,'Import OffPeak change'!$A$106:S$202,14,FALSE())))</f>
        <v>0</v>
      </c>
      <c r="O57" s="193" t="n">
        <f aca="false">IF(ISERROR(VLOOKUP($A57,'Import OffPeak'!$A$3:T$99,15,FALSE())-VLOOKUP($A57,'Import OffPeak change'!$A$106:T$202,15,FALSE())),0,(VLOOKUP($A57,'Import OffPeak'!$A$3:T$99,15,FALSE())-VLOOKUP($A57,'Import OffPeak change'!$A$106:T$202,15,FALSE())))</f>
        <v>0</v>
      </c>
      <c r="P57" s="193" t="n">
        <f aca="false">IF(ISERROR(VLOOKUP($A57,'Import OffPeak'!$A$3:U$99,16,FALSE())-VLOOKUP($A57,'Import OffPeak change'!$A$106:U$202,16,FALSE())),0,(VLOOKUP($A57,'Import OffPeak'!$A$3:U$99,16,FALSE())-VLOOKUP($A57,'Import OffPeak change'!$A$106:U$202,16,FALSE())))</f>
        <v>0</v>
      </c>
      <c r="Q57" s="193" t="n">
        <f aca="false">IF(ISERROR(VLOOKUP($A57,'Import OffPeak'!$A$3:V$99,17,FALSE())-VLOOKUP($A57,'Import OffPeak change'!$A$106:V$202,17,FALSE())),0,(VLOOKUP($A57,'Import OffPeak'!$A$3:V$99,17,FALSE())-VLOOKUP($A57,'Import OffPeak change'!$A$106:V$202,17,FALSE())))</f>
        <v>0</v>
      </c>
      <c r="R57" s="193" t="n">
        <f aca="false">IF(ISERROR(VLOOKUP($A57,'Import OffPeak'!$A$3:W$99,18,FALSE())-VLOOKUP($A57,'Import OffPeak change'!$A$106:W$202,18,FALSE())),0,(VLOOKUP($A57,'Import OffPeak'!$A$3:W$99,18,FALSE())-VLOOKUP($A57,'Import OffPeak change'!$A$106:W$202,18,FALSE())))</f>
        <v>0</v>
      </c>
      <c r="S57" s="193" t="n">
        <f aca="false">IF(ISERROR(VLOOKUP($A57,'Import OffPeak'!$A$3:X$99,19,FALSE())-VLOOKUP($A57,'Import OffPeak change'!$A$106:X$202,19,FALSE())),0,(VLOOKUP($A57,'Import OffPeak'!$A$3:X$99,19,FALSE())-VLOOKUP($A57,'Import OffPeak change'!$A$106:X$202,19,FALSE())))</f>
        <v>0</v>
      </c>
      <c r="T57" s="193" t="n">
        <f aca="false">IF(ISERROR(VLOOKUP($A57,'Import OffPeak'!$A$3:Y$99,20,FALSE())-VLOOKUP($A57,'Import OffPeak change'!$A$106:Y$202,20,FALSE())),0,(VLOOKUP($A57,'Import OffPeak'!$A$3:Y$99,20,FALSE())-VLOOKUP($A57,'Import OffPeak change'!$A$106:Y$202,20,FALSE())))</f>
        <v>0</v>
      </c>
      <c r="U57" s="193" t="n">
        <f aca="false">IF(ISERROR(VLOOKUP($A57,'Import OffPeak'!$A$3:Z$99,21,FALSE())-VLOOKUP($A57,'Import OffPeak change'!$A$106:Z$202,21,FALSE())),0,(VLOOKUP($A57,'Import OffPeak'!$A$3:Z$99,21,FALSE())-VLOOKUP($A57,'Import OffPeak change'!$A$106:Z$202,21,FALSE())))</f>
        <v>0</v>
      </c>
      <c r="V57" s="193" t="n">
        <f aca="false">IF(ISERROR(VLOOKUP($A57,'Import OffPeak'!$A$3:AA$99,22,FALSE())-VLOOKUP($A57,'Import OffPeak change'!$A$106:AA$202,22,FALSE())),0,(VLOOKUP($A57,'Import OffPeak'!$A$3:AA$99,22,FALSE())-VLOOKUP($A57,'Import OffPeak change'!$A$106:AA$202,22,FALSE())))</f>
        <v>0</v>
      </c>
      <c r="W57" s="193" t="n">
        <f aca="false">IF(ISERROR(VLOOKUP($A57,'Import OffPeak'!$A$3:AB$99,23,FALSE())-VLOOKUP($A57,'Import OffPeak change'!$A$106:AB$202,23,FALSE())),0,(VLOOKUP($A57,'Import OffPeak'!$A$3:AB$99,23,FALSE())-VLOOKUP($A57,'Import OffPeak change'!$A$106:AB$202,23,FALSE())))</f>
        <v>0</v>
      </c>
      <c r="X57" s="193" t="n">
        <f aca="false">IF(ISERROR(VLOOKUP($A57,'Import OffPeak'!$A$3:AC$99,24,FALSE())-VLOOKUP($A57,'Import OffPeak change'!$A$106:AC$202,24,FALSE())),0,(VLOOKUP($A57,'Import OffPeak'!$A$3:AC$99,24,FALSE())-VLOOKUP($A57,'Import OffPeak change'!$A$106:AC$202,24,FALSE())))</f>
        <v>0</v>
      </c>
      <c r="Y57" s="193" t="n">
        <f aca="false">IF(ISERROR(VLOOKUP($A57,'Import OffPeak'!$A$3:AD$99,25,FALSE())-VLOOKUP($A57,'Import OffPeak change'!$A$106:AD$202,25,FALSE())),0,(VLOOKUP($A57,'Import OffPeak'!$A$3:AD$99,25,FALSE())-VLOOKUP($A57,'Import OffPeak change'!$A$106:AD$202,25,FALSE())))</f>
        <v>0</v>
      </c>
      <c r="Z57" s="193" t="n">
        <f aca="false">IF(ISERROR(VLOOKUP($A57,'Import OffPeak'!$A$3:AE$99,26,FALSE())-VLOOKUP($A57,'Import OffPeak change'!$A$106:AE$202,26,FALSE())),0,(VLOOKUP($A57,'Import OffPeak'!$A$3:AE$99,26,FALSE())-VLOOKUP($A57,'Import OffPeak change'!$A$106:AE$202,26,FALSE())))</f>
        <v>0</v>
      </c>
      <c r="AA57" s="193" t="n">
        <f aca="false">IF(ISERROR(VLOOKUP($A57,'Import OffPeak'!$A$3:AF$99,27,FALSE())-VLOOKUP($A57,'Import OffPeak change'!$A$106:AF$202,27,FALSE())),0,(VLOOKUP($A57,'Import OffPeak'!$A$3:AF$99,27,FALSE())-VLOOKUP($A57,'Import OffPeak change'!$A$106:AF$202,27,FALSE())))</f>
        <v>0</v>
      </c>
      <c r="AB57" s="193" t="n">
        <f aca="false">IF(ISERROR(VLOOKUP($A57,'Import OffPeak'!$A$3:AG$99,28,FALSE())-VLOOKUP($A57,'Import OffPeak change'!$A$106:AG$202,28,FALSE())),0,(VLOOKUP($A57,'Import OffPeak'!$A$3:AG$99,28,FALSE())-VLOOKUP($A57,'Import OffPeak change'!$A$106:AG$202,28,FALSE())))</f>
        <v>0</v>
      </c>
      <c r="AC57" s="193" t="n">
        <f aca="false">IF(ISERROR(VLOOKUP($A57,'Import OffPeak'!$A$3:AH$99,29,FALSE())-VLOOKUP($A57,'Import OffPeak change'!$A$106:AH$202,29,FALSE())),0,(VLOOKUP($A57,'Import OffPeak'!$A$3:AH$99,29,FALSE())-VLOOKUP($A57,'Import OffPeak change'!$A$106:AH$202,29,FALSE())))</f>
        <v>0</v>
      </c>
      <c r="AD57" s="193" t="n">
        <f aca="false">IF(ISERROR(VLOOKUP($A57,'Import OffPeak'!$A$3:AI$99,30,FALSE())-VLOOKUP($A57,'Import OffPeak change'!$A$106:AI$202,30,FALSE())),0,(VLOOKUP($A57,'Import OffPeak'!$A$3:AI$99,30,FALSE())-VLOOKUP($A57,'Import OffPeak change'!$A$106:AI$202,30,FALSE())))</f>
        <v>0</v>
      </c>
      <c r="AE57" s="193" t="n">
        <f aca="false">IF(ISERROR(VLOOKUP($A57,'Import OffPeak'!$A$3:AJ$99,31,FALSE())-VLOOKUP($A57,'Import OffPeak change'!$A$106:AJ$202,31,FALSE())),0,(VLOOKUP($A57,'Import OffPeak'!$A$3:AJ$99,31,FALSE())-VLOOKUP($A57,'Import OffPeak change'!$A$106:AJ$202,31,FALSE())))</f>
        <v>0</v>
      </c>
      <c r="AF57" s="193" t="n">
        <f aca="false">IF(ISERROR(VLOOKUP($A57,'Import OffPeak'!$A$3:AK$99,32,FALSE())-VLOOKUP($A57,'Import OffPeak change'!$A$106:AK$202,32,FALSE())),0,(VLOOKUP($A57,'Import OffPeak'!$A$3:AK$99,32,FALSE())-VLOOKUP($A57,'Import OffPeak change'!$A$106:AK$202,32,FALSE())))</f>
        <v>0</v>
      </c>
      <c r="AG57" s="193" t="n">
        <f aca="false">IF(ISERROR(VLOOKUP($A57,'Import OffPeak'!$A$3:AL$99,33,FALSE())-VLOOKUP($A57,'Import OffPeak change'!$A$106:AL$202,33,FALSE())),0,(VLOOKUP($A57,'Import OffPeak'!$A$3:AL$99,33,FALSE())-VLOOKUP($A57,'Import OffPeak change'!$A$106:AL$202,33,FALSE())))</f>
        <v>0</v>
      </c>
      <c r="AH57" s="193" t="n">
        <f aca="false">IF(ISERROR(VLOOKUP($A57,'Import OffPeak'!$A$3:AM$99,34,FALSE())-VLOOKUP($A57,'Import OffPeak change'!$A$106:AM$202,34,FALSE())),0,(VLOOKUP($A57,'Import OffPeak'!$A$3:AM$99,34,FALSE())-VLOOKUP($A57,'Import OffPeak change'!$A$106:AM$202,34,FALSE())))</f>
        <v>0</v>
      </c>
      <c r="AI57" s="193" t="n">
        <f aca="false">IF(ISERROR(VLOOKUP($A57,'Import OffPeak'!$A$3:AN$99,35,FALSE())-VLOOKUP($A57,'Import OffPeak change'!$A$106:AN$202,35,FALSE())),0,(VLOOKUP($A57,'Import OffPeak'!$A$3:AN$99,35,FALSE())-VLOOKUP($A57,'Import OffPeak change'!$A$106:AN$202,35,FALSE())))</f>
        <v>0</v>
      </c>
      <c r="AJ57" s="193" t="n">
        <f aca="false">IF(ISERROR(VLOOKUP($A57,'Import OffPeak'!$A$3:AO$99,36,FALSE())-VLOOKUP($A57,'Import OffPeak change'!$A$106:AO$202,36,FALSE())),0,(VLOOKUP($A57,'Import OffPeak'!$A$3:AO$99,36,FALSE())-VLOOKUP($A57,'Import OffPeak change'!$A$106:AO$202,36,FALSE())))</f>
        <v>0</v>
      </c>
      <c r="AK57" s="193" t="n">
        <f aca="false">IF(ISERROR(VLOOKUP($A57,'Import OffPeak'!$A$3:AP$99,37,FALSE())-VLOOKUP($A57,'Import OffPeak change'!$A$106:AP$202,37,FALSE())),0,(VLOOKUP($A57,'Import OffPeak'!$A$3:AP$99,37,FALSE())-VLOOKUP($A57,'Import OffPeak change'!$A$106:AP$202,37,FALSE())))</f>
        <v>0</v>
      </c>
      <c r="AL57" s="193" t="n">
        <f aca="false">IF(ISERROR(VLOOKUP($A57,'Import OffPeak'!$A$3:AQ$99,38,FALSE())-VLOOKUP($A57,'Import OffPeak change'!$A$106:AQ$202,38,FALSE())),0,(VLOOKUP($A57,'Import OffPeak'!$A$3:AQ$99,38,FALSE())-VLOOKUP($A57,'Import OffPeak change'!$A$106:AQ$202,38,FALSE())))</f>
        <v>0</v>
      </c>
      <c r="AM57" s="193" t="n">
        <f aca="false">IF(ISERROR(VLOOKUP($A57,'Import OffPeak'!$A$3:AR$99,39,FALSE())-VLOOKUP($A57,'Import OffPeak change'!$A$106:AR$202,39,FALSE())),0,(VLOOKUP($A57,'Import OffPeak'!$A$3:AR$99,39,FALSE())-VLOOKUP($A57,'Import OffPeak change'!$A$106:AR$202,39,FALSE())))</f>
        <v>0</v>
      </c>
      <c r="AN57" s="193" t="n">
        <f aca="false">IF(ISERROR(VLOOKUP($A57,'Import OffPeak'!$A$3:AS$99,40,FALSE())-VLOOKUP($A57,'Import OffPeak change'!$A$106:AS$202,40,FALSE())),0,(VLOOKUP($A57,'Import OffPeak'!$A$3:AS$99,40,FALSE())-VLOOKUP($A57,'Import OffPeak change'!$A$106:AS$202,40,FALSE())))</f>
        <v>0</v>
      </c>
      <c r="AO57" s="193" t="n">
        <f aca="false">IF(ISERROR(VLOOKUP($A57,'Import OffPeak'!$A$3:AT$99,41,FALSE())-VLOOKUP($A57,'Import OffPeak change'!$A$106:AT$202,41,FALSE())),0,(VLOOKUP($A57,'Import OffPeak'!$A$3:AT$99,41,FALSE())-VLOOKUP($A57,'Import OffPeak change'!$A$106:AT$202,41,FALSE())))</f>
        <v>0</v>
      </c>
      <c r="AP57" s="193" t="n">
        <f aca="false">IF(ISERROR(VLOOKUP($A57,'Import OffPeak'!$A$3:AU$99,42,FALSE())-VLOOKUP($A57,'Import OffPeak change'!$A$106:AU$202,42,FALSE())),0,(VLOOKUP($A57,'Import OffPeak'!$A$3:AU$99,42,FALSE())-VLOOKUP($A57,'Import OffPeak change'!$A$106:AU$202,42,FALSE())))</f>
        <v>0</v>
      </c>
      <c r="AQ57" s="193" t="n">
        <f aca="false">IF(ISERROR(VLOOKUP($A57,'Import OffPeak'!$A$3:AV$99,43,FALSE())-VLOOKUP($A57,'Import OffPeak change'!$A$106:AV$202,43,FALSE())),0,(VLOOKUP($A57,'Import OffPeak'!$A$3:AV$99,43,FALSE())-VLOOKUP($A57,'Import OffPeak change'!$A$106:AV$202,43,FALSE())))</f>
        <v>0</v>
      </c>
      <c r="AR57" s="193" t="n">
        <f aca="false">IF(ISERROR(VLOOKUP($A57,'Import OffPeak'!$A$3:AW$99,44,FALSE())-VLOOKUP($A57,'Import OffPeak change'!$A$106:AW$202,44,FALSE())),0,(VLOOKUP($A57,'Import OffPeak'!$A$3:AW$99,44,FALSE())-VLOOKUP($A57,'Import OffPeak change'!$A$106:AW$202,44,FALSE())))</f>
        <v>0</v>
      </c>
      <c r="AS57" s="193" t="n">
        <f aca="false">IF(ISERROR(VLOOKUP($A57,'Import OffPeak'!$A$3:AX$99,45,FALSE())-VLOOKUP($A57,'Import OffPeak change'!$A$106:AX$202,45,FALSE())),0,(VLOOKUP($A57,'Import OffPeak'!$A$3:AX$99,45,FALSE())-VLOOKUP($A57,'Import OffPeak change'!$A$106:AX$202,45,FALSE())))</f>
        <v>0</v>
      </c>
      <c r="AT57" s="193" t="n">
        <f aca="false">IF(ISERROR(VLOOKUP($A57,'Import OffPeak'!$A$3:AY$99,46,FALSE())-VLOOKUP($A57,'Import OffPeak change'!$A$106:AY$202,46,FALSE())),0,(VLOOKUP($A57,'Import OffPeak'!$A$3:AY$99,46,FALSE())-VLOOKUP($A57,'Import OffPeak change'!$A$106:AY$202,46,FALSE())))</f>
        <v>0</v>
      </c>
      <c r="AU57" s="193" t="n">
        <f aca="false">IF(ISERROR(VLOOKUP($A57,'Import OffPeak'!$A$3:AZ$99,47,FALSE())-VLOOKUP($A57,'Import OffPeak change'!$A$106:AZ$202,47,FALSE())),0,(VLOOKUP($A57,'Import OffPeak'!$A$3:AZ$99,47,FALSE())-VLOOKUP($A57,'Import OffPeak change'!$A$106:AZ$202,47,FALSE())))</f>
        <v>0</v>
      </c>
      <c r="AV57" s="193" t="n">
        <f aca="false">IF(ISERROR(VLOOKUP($A57,'Import OffPeak'!$A$3:BA$99,48,FALSE())-VLOOKUP($A57,'Import OffPeak change'!$A$106:BA$202,48,FALSE())),0,(VLOOKUP($A57,'Import OffPeak'!$A$3:BA$99,48,FALSE())-VLOOKUP($A57,'Import OffPeak change'!$A$106:BA$202,48,FALSE())))</f>
        <v>0</v>
      </c>
      <c r="AW57" s="193" t="n">
        <f aca="false">IF(ISERROR(VLOOKUP($A57,'Import OffPeak'!$A$3:BB$99,49,FALSE())-VLOOKUP($A57,'Import OffPeak change'!$A$106:BB$202,49,FALSE())),0,(VLOOKUP($A57,'Import OffPeak'!$A$3:BB$99,49,FALSE())-VLOOKUP($A57,'Import OffPeak change'!$A$106:BB$202,49,FALSE())))</f>
        <v>0</v>
      </c>
      <c r="AX57" s="193" t="n">
        <f aca="false">IF(ISERROR(VLOOKUP($A57,'Import OffPeak'!$A$3:BC$99,50,FALSE())-VLOOKUP($A57,'Import OffPeak change'!$A$106:BC$202,50,FALSE())),0,(VLOOKUP($A57,'Import OffPeak'!$A$3:BC$99,50,FALSE())-VLOOKUP($A57,'Import OffPeak change'!$A$106:BC$202,50,FALSE())))</f>
        <v>0</v>
      </c>
      <c r="AY57" s="193" t="n">
        <f aca="false">IF(ISERROR(VLOOKUP($A57,'Import OffPeak'!$A$3:BD$99,51,FALSE())-VLOOKUP($A57,'Import OffPeak change'!$A$106:BD$202,51,FALSE())),0,(VLOOKUP($A57,'Import OffPeak'!$A$3:BD$99,51,FALSE())-VLOOKUP($A57,'Import OffPeak change'!$A$106:BD$202,51,FALSE())))</f>
        <v>0</v>
      </c>
      <c r="AZ57" s="193" t="n">
        <f aca="false">IF(ISERROR(VLOOKUP($A57,'Import OffPeak'!$A$3:BE$99,52,FALSE())-VLOOKUP($A57,'Import OffPeak change'!$A$106:BE$202,52,FALSE())),0,(VLOOKUP($A57,'Import OffPeak'!$A$3:BE$99,52,FALSE())-VLOOKUP($A57,'Import OffPeak change'!$A$106:BE$202,52,FALSE())))</f>
        <v>0</v>
      </c>
      <c r="BA57" s="193" t="n">
        <f aca="false">IF(ISERROR(VLOOKUP($A57,'Import OffPeak'!$A$3:BF$99,53,FALSE())-VLOOKUP($A57,'Import OffPeak change'!$A$106:BF$202,53,FALSE())),0,(VLOOKUP($A57,'Import OffPeak'!$A$3:BF$99,53,FALSE())-VLOOKUP($A57,'Import OffPeak change'!$A$106:BF$202,53,FALSE())))</f>
        <v>0</v>
      </c>
      <c r="BB57" s="193" t="n">
        <f aca="false">IF(ISERROR(VLOOKUP($A57,'Import OffPeak'!$A$3:BG$99,54,FALSE())-VLOOKUP($A57,'Import OffPeak change'!$A$106:BG$202,54,FALSE())),0,(VLOOKUP($A57,'Import OffPeak'!$A$3:BG$99,54,FALSE())-VLOOKUP($A57,'Import OffPeak change'!$A$106:BG$202,54,FALSE())))</f>
        <v>0</v>
      </c>
      <c r="BC57" s="193" t="n">
        <f aca="false">IF(ISERROR(VLOOKUP($A57,'Import OffPeak'!$A$3:BH$99,55,FALSE())-VLOOKUP($A57,'Import OffPeak change'!$A$106:BH$202,55,FALSE())),0,(VLOOKUP($A57,'Import OffPeak'!$A$3:BH$99,55,FALSE())-VLOOKUP($A57,'Import OffPeak change'!$A$106:BH$202,55,FALSE())))</f>
        <v>0</v>
      </c>
      <c r="BD57" s="193" t="n">
        <f aca="false">IF(ISERROR(VLOOKUP($A57,'Import OffPeak'!$A$3:BI$99,56,FALSE())-VLOOKUP($A57,'Import OffPeak change'!$A$106:BI$202,56,FALSE())),0,(VLOOKUP($A57,'Import OffPeak'!$A$3:BI$99,56,FALSE())-VLOOKUP($A57,'Import OffPeak change'!$A$106:BI$202,56,FALSE())))</f>
        <v>0</v>
      </c>
      <c r="BE57" s="193" t="n">
        <f aca="false">IF(ISERROR(VLOOKUP($A57,'Import OffPeak'!$A$3:BJ$99,57,FALSE())-VLOOKUP($A57,'Import OffPeak change'!$A$106:BJ$202,57,FALSE())),0,(VLOOKUP($A57,'Import OffPeak'!$A$3:BJ$99,57,FALSE())-VLOOKUP($A57,'Import OffPeak change'!$A$106:BJ$202,57,FALSE())))</f>
        <v>0</v>
      </c>
      <c r="BF57" s="193" t="n">
        <f aca="false">IF(ISERROR(VLOOKUP($A57,'Import OffPeak'!$A$3:BK$99,58,FALSE())-VLOOKUP($A57,'Import OffPeak change'!$A$106:BK$202,58,FALSE())),0,(VLOOKUP($A57,'Import OffPeak'!$A$3:BK$99,58,FALSE())-VLOOKUP($A57,'Import OffPeak change'!$A$106:BK$202,58,FALSE())))</f>
        <v>0</v>
      </c>
      <c r="BG57" s="193" t="n">
        <f aca="false">IF(ISERROR(VLOOKUP($A57,'Import OffPeak'!$A$3:BL$99,59,FALSE())-VLOOKUP($A57,'Import OffPeak change'!$A$106:BL$202,59,FALSE())),0,(VLOOKUP($A57,'Import OffPeak'!$A$3:BL$99,59,FALSE())-VLOOKUP($A57,'Import OffPeak change'!$A$106:BL$202,59,FALSE())))</f>
        <v>0</v>
      </c>
      <c r="BH57" s="193" t="n">
        <f aca="false">IF(ISERROR(VLOOKUP($A57,'Import OffPeak'!$A$3:BM$99,60,FALSE())-VLOOKUP($A57,'Import OffPeak change'!$A$106:BM$202,60,FALSE())),0,(VLOOKUP($A57,'Import OffPeak'!$A$3:BM$99,60,FALSE())-VLOOKUP($A57,'Import OffPeak change'!$A$106:BM$202,60,FALSE())))</f>
        <v>0</v>
      </c>
      <c r="BI57" s="193" t="n">
        <f aca="false">IF(ISERROR(VLOOKUP($A57,'Import OffPeak'!$A$3:BN$99,61,FALSE())-VLOOKUP($A57,'Import OffPeak change'!$A$106:BN$202,61,FALSE())),0,(VLOOKUP($A57,'Import OffPeak'!$A$3:BN$99,61,FALSE())-VLOOKUP($A57,'Import OffPeak change'!$A$106:BN$202,61,FALSE())))</f>
        <v>0</v>
      </c>
      <c r="BJ57" s="193" t="n">
        <f aca="false">IF(ISERROR(VLOOKUP($A57,'Import OffPeak'!$A$3:BO$99,62,FALSE())-VLOOKUP($A57,'Import OffPeak change'!$A$106:BO$202,62,FALSE())),0,(VLOOKUP($A57,'Import OffPeak'!$A$3:BO$99,62,FALSE())-VLOOKUP($A57,'Import OffPeak change'!$A$106:BO$202,62,FALSE())))</f>
        <v>0</v>
      </c>
      <c r="BK57" s="193" t="n">
        <f aca="false">IF(ISERROR(VLOOKUP($A57,'Import OffPeak'!$A$3:BP$99,63,FALSE())-VLOOKUP($A57,'Import OffPeak change'!$A$106:BP$202,63,FALSE())),0,(VLOOKUP($A57,'Import OffPeak'!$A$3:BP$99,63,FALSE())-VLOOKUP($A57,'Import OffPeak change'!$A$106:BP$202,63,FALSE())))</f>
        <v>0</v>
      </c>
      <c r="BL57" s="193" t="n">
        <f aca="false">IF(ISERROR(VLOOKUP($A57,'Import OffPeak'!$A$3:BQ$99,64,FALSE())-VLOOKUP($A57,'Import OffPeak change'!$A$106:BQ$202,64,FALSE())),0,(VLOOKUP($A57,'Import OffPeak'!$A$3:BQ$99,64,FALSE())-VLOOKUP($A57,'Import OffPeak change'!$A$106:BQ$202,64,FALSE())))</f>
        <v>0</v>
      </c>
      <c r="BM57" s="193" t="n">
        <f aca="false">IF(ISERROR(VLOOKUP($A57,'Import OffPeak'!$A$3:BR$99,65,FALSE())-VLOOKUP($A57,'Import OffPeak change'!$A$106:BR$202,65,FALSE())),0,(VLOOKUP($A57,'Import OffPeak'!$A$3:BR$99,65,FALSE())-VLOOKUP($A57,'Import OffPeak change'!$A$106:BR$202,65,FALSE())))</f>
        <v>0</v>
      </c>
      <c r="BN57" s="193" t="n">
        <f aca="false">IF(ISERROR(VLOOKUP($A57,'Import OffPeak'!$A$3:BS$99,66,FALSE())-VLOOKUP($A57,'Import OffPeak change'!$A$106:BS$202,66,FALSE())),0,(VLOOKUP($A57,'Import OffPeak'!$A$3:BS$99,66,FALSE())-VLOOKUP($A57,'Import OffPeak change'!$A$106:BS$202,66,FALSE())))</f>
        <v>0</v>
      </c>
      <c r="BO57" s="193" t="n">
        <f aca="false">IF(ISERROR(VLOOKUP($A57,'Import OffPeak'!$A$3:BT$99,67,FALSE())-VLOOKUP($A57,'Import OffPeak change'!$A$106:BT$202,67,FALSE())),0,(VLOOKUP($A57,'Import OffPeak'!$A$3:BT$99,67,FALSE())-VLOOKUP($A57,'Import OffPeak change'!$A$106:BT$202,67,FALSE())))</f>
        <v>0</v>
      </c>
      <c r="BP57" s="193" t="n">
        <f aca="false">IF(ISERROR(VLOOKUP($A57,'Import OffPeak'!$A$3:BU$99,68,FALSE())-VLOOKUP($A57,'Import OffPeak change'!$A$106:BU$202,68,FALSE())),0,(VLOOKUP($A57,'Import OffPeak'!$A$3:BU$99,68,FALSE())-VLOOKUP($A57,'Import OffPeak change'!$A$106:BU$202,68,FALSE())))</f>
        <v>0</v>
      </c>
      <c r="BQ57" s="193" t="n">
        <f aca="false">IF(ISERROR(VLOOKUP($A57,'Import OffPeak'!$A$3:BV$99,69,FALSE())-VLOOKUP($A57,'Import OffPeak change'!$A$106:BV$202,69,FALSE())),0,(VLOOKUP($A57,'Import OffPeak'!$A$3:BV$99,69,FALSE())-VLOOKUP($A57,'Import OffPeak change'!$A$106:BV$202,69,FALSE())))</f>
        <v>0</v>
      </c>
      <c r="BR57" s="193" t="n">
        <f aca="false">IF(ISERROR(VLOOKUP($A57,'Import OffPeak'!$A$3:BW$99,70,FALSE())-VLOOKUP($A57,'Import OffPeak change'!$A$106:BW$202,70,FALSE())),0,(VLOOKUP($A57,'Import OffPeak'!$A$3:BW$99,70,FALSE())-VLOOKUP($A57,'Import OffPeak change'!$A$106:BW$202,70,FALSE())))</f>
        <v>0</v>
      </c>
      <c r="BS57" s="193" t="n">
        <f aca="false">IF(ISERROR(VLOOKUP($A57,'Import OffPeak'!$A$3:BX$99,71,FALSE())-VLOOKUP($A57,'Import OffPeak change'!$A$106:BX$202,71,FALSE())),0,(VLOOKUP($A57,'Import OffPeak'!$A$3:BX$99,71,FALSE())-VLOOKUP($A57,'Import OffPeak change'!$A$106:BX$202,71,FALSE())))</f>
        <v>0</v>
      </c>
      <c r="BT57" s="193" t="n">
        <f aca="false">IF(ISERROR(VLOOKUP($A57,'Import OffPeak'!$A$3:BY$99,72,FALSE())-VLOOKUP($A57,'Import OffPeak change'!$A$106:BY$202,72,FALSE())),0,(VLOOKUP($A57,'Import OffPeak'!$A$3:BY$99,72,FALSE())-VLOOKUP($A57,'Import OffPeak change'!$A$106:BY$202,72,FALSE())))</f>
        <v>0</v>
      </c>
      <c r="BU57" s="193" t="n">
        <f aca="false">IF(ISERROR(VLOOKUP($A57,'Import OffPeak'!$A$3:BZ$99,73,FALSE())-VLOOKUP($A57,'Import OffPeak change'!$A$106:BZ$202,73,FALSE())),0,(VLOOKUP($A57,'Import OffPeak'!$A$3:BZ$99,73,FALSE())-VLOOKUP($A57,'Import OffPeak change'!$A$106:BZ$202,73,FALSE())))</f>
        <v>0</v>
      </c>
      <c r="BV57" s="193" t="n">
        <f aca="false">IF(ISERROR(VLOOKUP($A57,'Import OffPeak'!$A$3:CA$99,74,FALSE())-VLOOKUP($A57,'Import OffPeak change'!$A$106:CA$202,74,FALSE())),0,(VLOOKUP($A57,'Import OffPeak'!$A$3:CA$99,74,FALSE())-VLOOKUP($A57,'Import OffPeak change'!$A$106:CA$202,74,FALSE())))</f>
        <v>0</v>
      </c>
      <c r="BW57" s="193" t="n">
        <f aca="false">IF(ISERROR(VLOOKUP($A57,'Import OffPeak'!$A$3:CB$99,75,FALSE())-VLOOKUP($A57,'Import OffPeak change'!$A$106:CB$202,75,FALSE())),0,(VLOOKUP($A57,'Import OffPeak'!$A$3:CB$99,75,FALSE())-VLOOKUP($A57,'Import OffPeak change'!$A$106:CB$202,75,FALSE())))</f>
        <v>0</v>
      </c>
      <c r="BX57" s="193" t="n">
        <f aca="false">IF(ISERROR(VLOOKUP($A57,'Import OffPeak'!$A$3:CC$99,76,FALSE())-VLOOKUP($A57,'Import OffPeak change'!$A$106:CC$202,76,FALSE())),0,(VLOOKUP($A57,'Import OffPeak'!$A$3:CC$99,76,FALSE())-VLOOKUP($A57,'Import OffPeak change'!$A$106:CC$202,76,FALSE())))</f>
        <v>0</v>
      </c>
      <c r="BY57" s="193" t="n">
        <f aca="false">IF(ISERROR(VLOOKUP($A57,'Import OffPeak'!$A$3:CD$99,77,FALSE())-VLOOKUP($A57,'Import OffPeak change'!$A$106:CD$202,77,FALSE())),0,(VLOOKUP($A57,'Import OffPeak'!$A$3:CD$99,77,FALSE())-VLOOKUP($A57,'Import OffPeak change'!$A$106:CD$202,77,FALSE())))</f>
        <v>0</v>
      </c>
      <c r="BZ57" s="193" t="n">
        <f aca="false">IF(ISERROR(VLOOKUP($A57,'Import OffPeak'!$A$3:CE$99,78,FALSE())-VLOOKUP($A57,'Import OffPeak change'!$A$106:CE$202,78,FALSE())),0,(VLOOKUP($A57,'Import OffPeak'!$A$3:CE$99,78,FALSE())-VLOOKUP($A57,'Import OffPeak change'!$A$106:CE$202,78,FALSE())))</f>
        <v>0</v>
      </c>
      <c r="CA57" s="193" t="n">
        <f aca="false">IF(ISERROR(VLOOKUP($A57,'Import OffPeak'!$A$3:CF$99,79,FALSE())-VLOOKUP($A57,'Import OffPeak change'!$A$106:CF$202,79,FALSE())),0,(VLOOKUP($A57,'Import OffPeak'!$A$3:CF$99,79,FALSE())-VLOOKUP($A57,'Import OffPeak change'!$A$106:CF$202,79,FALSE())))</f>
        <v>0</v>
      </c>
      <c r="CB57" s="193" t="n">
        <f aca="false">IF(ISERROR(VLOOKUP($A57,'Import OffPeak'!$A$3:CG$99,80,FALSE())-VLOOKUP($A57,'Import OffPeak change'!$A$106:CG$202,80,FALSE())),0,(VLOOKUP($A57,'Import OffPeak'!$A$3:CG$99,80,FALSE())-VLOOKUP($A57,'Import OffPeak change'!$A$106:CG$202,80,FALSE())))</f>
        <v>0</v>
      </c>
      <c r="CC57" s="193" t="n">
        <f aca="false">IF(ISERROR(VLOOKUP($A57,'Import OffPeak'!$A$3:CH$99,81,FALSE())-VLOOKUP($A57,'Import OffPeak change'!$A$106:CH$202,81,FALSE())),0,(VLOOKUP($A57,'Import OffPeak'!$A$3:CH$99,81,FALSE())-VLOOKUP($A57,'Import OffPeak change'!$A$106:CH$202,81,FALSE())))</f>
        <v>0</v>
      </c>
      <c r="CD57" s="193" t="n">
        <f aca="false">IF(ISERROR(VLOOKUP($A57,'Import OffPeak'!$A$3:CI$99,82,FALSE())-VLOOKUP($A57,'Import OffPeak change'!$A$106:CI$202,82,FALSE())),0,(VLOOKUP($A57,'Import OffPeak'!$A$3:CI$99,82,FALSE())-VLOOKUP($A57,'Import OffPeak change'!$A$106:CI$202,82,FALSE())))</f>
        <v>0</v>
      </c>
      <c r="CE57" s="193" t="n">
        <f aca="false">IF(ISERROR(VLOOKUP($A57,'Import OffPeak'!$A$3:CJ$99,83,FALSE())-VLOOKUP($A57,'Import OffPeak change'!$A$106:CJ$202,83,FALSE())),0,(VLOOKUP($A57,'Import OffPeak'!$A$3:CJ$99,83,FALSE())-VLOOKUP($A57,'Import OffPeak change'!$A$106:CJ$202,83,FALSE())))</f>
        <v>0</v>
      </c>
      <c r="CF57" s="193" t="n">
        <f aca="false">IF(ISERROR(VLOOKUP($A57,'Import OffPeak'!$A$3:CK$99,84,FALSE())-VLOOKUP($A57,'Import OffPeak change'!$A$106:CK$202,84,FALSE())),0,(VLOOKUP($A57,'Import OffPeak'!$A$3:CK$99,84,FALSE())-VLOOKUP($A57,'Import OffPeak change'!$A$106:CK$202,84,FALSE())))</f>
        <v>0</v>
      </c>
      <c r="CG57" s="193" t="n">
        <f aca="false">IF(ISERROR(VLOOKUP($A57,'Import OffPeak'!$A$3:CL$99,85,FALSE())-VLOOKUP($A57,'Import OffPeak change'!$A$106:CL$202,85,FALSE())),0,(VLOOKUP($A57,'Import OffPeak'!$A$3:CL$99,85,FALSE())-VLOOKUP($A57,'Import OffPeak change'!$A$106:CL$202,85,FALSE())))</f>
        <v>0</v>
      </c>
      <c r="CH57" s="193" t="n">
        <f aca="false">IF(ISERROR(VLOOKUP($A57,'Import OffPeak'!$A$3:CM$99,86,FALSE())-VLOOKUP($A57,'Import OffPeak change'!$A$106:CM$202,86,FALSE())),0,(VLOOKUP($A57,'Import OffPeak'!$A$3:CM$99,86,FALSE())-VLOOKUP($A57,'Import OffPeak change'!$A$106:CM$202,86,FALSE())))</f>
        <v>0</v>
      </c>
      <c r="CI57" s="193" t="n">
        <f aca="false">IF(ISERROR(VLOOKUP($A57,'Import OffPeak'!$A$3:CN$99,87,FALSE())-VLOOKUP($A57,'Import OffPeak change'!$A$106:CN$202,87,FALSE())),0,(VLOOKUP($A57,'Import OffPeak'!$A$3:CN$99,87,FALSE())-VLOOKUP($A57,'Import OffPeak change'!$A$106:CN$202,87,FALSE())))</f>
        <v>0</v>
      </c>
      <c r="CJ57" s="193" t="n">
        <f aca="false">IF(ISERROR(VLOOKUP($A57,'Import OffPeak'!$A$3:CO$99,88,FALSE())-VLOOKUP($A57,'Import OffPeak change'!$A$106:CO$202,88,FALSE())),0,(VLOOKUP($A57,'Import OffPeak'!$A$3:CO$99,88,FALSE())-VLOOKUP($A57,'Import OffPeak change'!$A$106:CO$202,88,FALSE())))</f>
        <v>0</v>
      </c>
      <c r="CK57" s="193" t="n">
        <f aca="false">IF(ISERROR(VLOOKUP($A57,'Import OffPeak'!$A$3:CP$99,89,FALSE())-VLOOKUP($A57,'Import OffPeak change'!$A$106:CP$202,89,FALSE())),0,(VLOOKUP($A57,'Import OffPeak'!$A$3:CP$99,89,FALSE())-VLOOKUP($A57,'Import OffPeak change'!$A$106:CP$202,89,FALSE())))</f>
        <v>0</v>
      </c>
      <c r="CL57" s="193" t="n">
        <f aca="false">IF(ISERROR(VLOOKUP($A57,'Import OffPeak'!$A$3:CQ$99,90,FALSE())-VLOOKUP($A57,'Import OffPeak change'!$A$106:CQ$202,90,FALSE())),0,(VLOOKUP($A57,'Import OffPeak'!$A$3:CQ$99,90,FALSE())-VLOOKUP($A57,'Import OffPeak change'!$A$106:CQ$202,90,FALSE())))</f>
        <v>0</v>
      </c>
      <c r="CM57" s="193" t="n">
        <f aca="false">IF(ISERROR(VLOOKUP($A57,'Import OffPeak'!$A$3:CR$99,91,FALSE())-VLOOKUP($A57,'Import OffPeak change'!$A$106:CR$202,91,FALSE())),0,(VLOOKUP($A57,'Import OffPeak'!$A$3:CR$99,91,FALSE())-VLOOKUP($A57,'Import OffPeak change'!$A$106:CR$202,91,FALSE())))</f>
        <v>0</v>
      </c>
      <c r="CN57" s="193" t="n">
        <f aca="false">IF(ISERROR(VLOOKUP($A57,'Import OffPeak'!$A$3:CS$99,92,FALSE())-VLOOKUP($A57,'Import OffPeak change'!$A$106:CS$202,92,FALSE())),0,(VLOOKUP($A57,'Import OffPeak'!$A$3:CS$99,92,FALSE())-VLOOKUP($A57,'Import OffPeak change'!$A$106:CS$202,92,FALSE())))</f>
        <v>0</v>
      </c>
      <c r="CO57" s="193" t="n">
        <f aca="false">IF(ISERROR(VLOOKUP($A57,'Import OffPeak'!$A$3:CT$99,93,FALSE())-VLOOKUP($A57,'Import OffPeak change'!$A$106:CT$202,93,FALSE())),0,(VLOOKUP($A57,'Import OffPeak'!$A$3:CT$99,93,FALSE())-VLOOKUP($A57,'Import OffPeak change'!$A$106:CT$202,93,FALSE())))</f>
        <v>0</v>
      </c>
      <c r="CP57" s="193" t="n">
        <f aca="false">IF(ISERROR(VLOOKUP($A57,'Import OffPeak'!$A$3:CU$99,94,FALSE())-VLOOKUP($A57,'Import OffPeak change'!$A$106:CU$202,94,FALSE())),0,(VLOOKUP($A57,'Import OffPeak'!$A$3:CU$99,94,FALSE())-VLOOKUP($A57,'Import OffPeak change'!$A$106:CU$202,94,FALSE())))</f>
        <v>0</v>
      </c>
      <c r="CQ57" s="193" t="n">
        <f aca="false">IF(ISERROR(VLOOKUP($A57,'Import OffPeak'!$A$3:CV$99,95,FALSE())-VLOOKUP($A57,'Import OffPeak change'!$A$106:CV$202,95,FALSE())),0,(VLOOKUP($A57,'Import OffPeak'!$A$3:CV$99,95,FALSE())-VLOOKUP($A57,'Import OffPeak change'!$A$106:CV$202,95,FALSE())))</f>
        <v>0</v>
      </c>
      <c r="CR57" s="193" t="n">
        <f aca="false">IF(ISERROR(VLOOKUP($A57,'Import OffPeak'!$A$3:CW$99,96,FALSE())-VLOOKUP($A57,'Import OffPeak change'!$A$106:CW$202,96,FALSE())),0,(VLOOKUP($A57,'Import OffPeak'!$A$3:CW$99,96,FALSE())-VLOOKUP($A57,'Import OffPeak change'!$A$106:CW$202,96,FALSE())))</f>
        <v>0</v>
      </c>
      <c r="CS57" s="193" t="n">
        <f aca="false">IF(ISERROR(VLOOKUP($A57,'Import OffPeak'!$A$3:CX$99,97,FALSE())-VLOOKUP($A57,'Import OffPeak change'!$A$106:CX$202,97,FALSE())),0,(VLOOKUP($A57,'Import OffPeak'!$A$3:CX$99,97,FALSE())-VLOOKUP($A57,'Import OffPeak change'!$A$106:CX$202,97,FALSE())))</f>
        <v>0</v>
      </c>
      <c r="CT57" s="193" t="n">
        <f aca="false">IF(ISERROR(VLOOKUP($A57,'Import OffPeak'!$A$3:CY$99,98,FALSE())-VLOOKUP($A57,'Import OffPeak change'!$A$106:CY$202,98,FALSE())),0,(VLOOKUP($A57,'Import OffPeak'!$A$3:CY$99,98,FALSE())-VLOOKUP($A57,'Import OffPeak change'!$A$106:CY$202,98,FALSE())))</f>
        <v>0</v>
      </c>
      <c r="CU57" s="193" t="n">
        <f aca="false">IF(ISERROR(VLOOKUP($A57,'Import OffPeak'!$A$3:CZ$99,99,FALSE())-VLOOKUP($A57,'Import OffPeak change'!$A$106:CZ$202,99,FALSE())),0,(VLOOKUP($A57,'Import OffPeak'!$A$3:CZ$99,99,FALSE())-VLOOKUP($A57,'Import OffPeak change'!$A$106:CZ$202,99,FALSE())))</f>
        <v>0</v>
      </c>
      <c r="CV57" s="193" t="n">
        <f aca="false">IF(ISERROR(VLOOKUP($A57,'Import OffPeak'!$A$3:DA$99,100,FALSE())-VLOOKUP($A57,'Import OffPeak change'!$A$106:DA$202,100,FALSE())),0,(VLOOKUP($A57,'Import OffPeak'!$A$3:DA$99,100,FALSE())-VLOOKUP($A57,'Import OffPeak change'!$A$106:DA$202,100,FALSE())))</f>
        <v>0</v>
      </c>
      <c r="CW57" s="193" t="n">
        <f aca="false">IF(ISERROR(VLOOKUP($A57,'Import OffPeak'!$A$3:DB$99,101,FALSE())-VLOOKUP($A57,'Import OffPeak change'!$A$106:DB$202,101,FALSE())),0,(VLOOKUP($A57,'Import OffPeak'!$A$3:DB$99,101,FALSE())-VLOOKUP($A57,'Import OffPeak change'!$A$106:DB$202,101,FALSE())))</f>
        <v>0</v>
      </c>
      <c r="CX57" s="193" t="n">
        <f aca="false">IF(ISERROR(VLOOKUP($A57,'Import OffPeak'!$A$3:DC$99,102,FALSE())-VLOOKUP($A57,'Import OffPeak change'!$A$106:DC$202,102,FALSE())),0,(VLOOKUP($A57,'Import OffPeak'!$A$3:DC$99,102,FALSE())-VLOOKUP($A57,'Import OffPeak change'!$A$106:DC$202,102,FALSE())))</f>
        <v>0</v>
      </c>
      <c r="CY57" s="193" t="n">
        <f aca="false">IF(ISERROR(VLOOKUP($A57,'Import OffPeak'!$A$3:DD$99,103,FALSE())-VLOOKUP($A57,'Import OffPeak change'!$A$106:DD$202,103,FALSE())),0,(VLOOKUP($A57,'Import OffPeak'!$A$3:DD$99,103,FALSE())-VLOOKUP($A57,'Import OffPeak change'!$A$106:DD$202,103,FALSE())))</f>
        <v>0</v>
      </c>
      <c r="CZ57" s="193" t="n">
        <f aca="false">IF(ISERROR(VLOOKUP($A57,'Import OffPeak'!$A$3:DE$99,104,FALSE())-VLOOKUP($A57,'Import OffPeak change'!$A$106:DE$202,104,FALSE())),0,(VLOOKUP($A57,'Import OffPeak'!$A$3:DE$99,104,FALSE())-VLOOKUP($A57,'Import OffPeak change'!$A$106:DE$202,104,FALSE())))</f>
        <v>0</v>
      </c>
      <c r="DA57" s="193" t="n">
        <f aca="false">IF(ISERROR(VLOOKUP($A57,'Import OffPeak'!$A$3:DF$99,105,FALSE())-VLOOKUP($A57,'Import OffPeak change'!$A$106:DF$202,105,FALSE())),0,(VLOOKUP($A57,'Import OffPeak'!$A$3:DF$99,105,FALSE())-VLOOKUP($A57,'Import OffPeak change'!$A$106:DF$202,105,FALSE())))</f>
        <v>0</v>
      </c>
      <c r="DB57" s="193" t="n">
        <f aca="false">IF(ISERROR(VLOOKUP($A57,'Import OffPeak'!$A$3:DG$99,106,FALSE())-VLOOKUP($A57,'Import OffPeak change'!$A$106:DG$202,106,FALSE())),0,(VLOOKUP($A57,'Import OffPeak'!$A$3:DG$99,106,FALSE())-VLOOKUP($A57,'Import OffPeak change'!$A$106:DG$202,106,FALSE())))</f>
        <v>0</v>
      </c>
      <c r="DC57" s="193" t="n">
        <f aca="false">IF(ISERROR(VLOOKUP($A57,'Import OffPeak'!$A$3:DH$99,107,FALSE())-VLOOKUP($A57,'Import OffPeak change'!$A$106:DH$202,107,FALSE())),0,(VLOOKUP($A57,'Import OffPeak'!$A$3:DH$99,107,FALSE())-VLOOKUP($A57,'Import OffPeak change'!$A$106:DH$202,107,FALSE())))</f>
        <v>0</v>
      </c>
      <c r="DD57" s="193" t="n">
        <f aca="false">IF(ISERROR(VLOOKUP($A57,'Import OffPeak'!$A$3:DI$99,108,FALSE())-VLOOKUP($A57,'Import OffPeak change'!$A$106:DI$202,108,FALSE())),0,(VLOOKUP($A57,'Import OffPeak'!$A$3:DI$99,108,FALSE())-VLOOKUP($A57,'Import OffPeak change'!$A$106:DI$202,108,FALSE())))</f>
        <v>0</v>
      </c>
      <c r="DE57" s="193" t="n">
        <f aca="false">IF(ISERROR(VLOOKUP($A57,'Import OffPeak'!$A$3:DJ$99,109,FALSE())-VLOOKUP($A57,'Import OffPeak change'!$A$106:DJ$202,109,FALSE())),0,(VLOOKUP($A57,'Import OffPeak'!$A$3:DJ$99,109,FALSE())-VLOOKUP($A57,'Import OffPeak change'!$A$106:DJ$202,109,FALSE())))</f>
        <v>0</v>
      </c>
      <c r="DF57" s="193" t="n">
        <f aca="false">IF(ISERROR(VLOOKUP($A57,'Import OffPeak'!$A$3:DK$99,110,FALSE())-VLOOKUP($A57,'Import OffPeak change'!$A$106:DK$202,110,FALSE())),0,(VLOOKUP($A57,'Import OffPeak'!$A$3:DK$99,110,FALSE())-VLOOKUP($A57,'Import OffPeak change'!$A$106:DK$202,110,FALSE())))</f>
        <v>0</v>
      </c>
      <c r="DG57" s="193" t="n">
        <f aca="false">IF(ISERROR(VLOOKUP($A57,'Import OffPeak'!$A$3:DL$99,111,FALSE())-VLOOKUP($A57,'Import OffPeak change'!$A$106:DL$202,111,FALSE())),0,(VLOOKUP($A57,'Import OffPeak'!$A$3:DL$99,111,FALSE())-VLOOKUP($A57,'Import OffPeak change'!$A$106:DL$202,111,FALSE())))</f>
        <v>0</v>
      </c>
      <c r="DH57" s="193" t="n">
        <f aca="false">IF(ISERROR(VLOOKUP($A57,'Import OffPeak'!$A$3:DM$99,112,FALSE())-VLOOKUP($A57,'Import OffPeak change'!$A$106:DM$202,112,FALSE())),0,(VLOOKUP($A57,'Import OffPeak'!$A$3:DM$99,112,FALSE())-VLOOKUP($A57,'Import OffPeak change'!$A$106:DM$202,112,FALSE())))</f>
        <v>0</v>
      </c>
      <c r="DI57" s="193" t="n">
        <f aca="false">IF(ISERROR(VLOOKUP($A57,'Import OffPeak'!$A$3:DN$99,113,FALSE())-VLOOKUP($A57,'Import OffPeak change'!$A$106:DN$202,113,FALSE())),0,(VLOOKUP($A57,'Import OffPeak'!$A$3:DN$99,113,FALSE())-VLOOKUP($A57,'Import OffPeak change'!$A$106:DN$202,113,FALSE())))</f>
        <v>0</v>
      </c>
      <c r="DJ57" s="193" t="n">
        <f aca="false">IF(ISERROR(VLOOKUP($A57,'Import OffPeak'!$A$3:DO$99,114,FALSE())-VLOOKUP($A57,'Import OffPeak change'!$A$106:DO$202,114,FALSE())),0,(VLOOKUP($A57,'Import OffPeak'!$A$3:DO$99,114,FALSE())-VLOOKUP($A57,'Import OffPeak change'!$A$106:DO$202,114,FALSE())))</f>
        <v>0</v>
      </c>
      <c r="DK57" s="193" t="n">
        <f aca="false">IF(ISERROR(VLOOKUP($A57,'Import OffPeak'!$A$3:DP$99,115,FALSE())-VLOOKUP($A57,'Import OffPeak change'!$A$106:DP$202,115,FALSE())),0,(VLOOKUP($A57,'Import OffPeak'!$A$3:DP$99,115,FALSE())-VLOOKUP($A57,'Import OffPeak change'!$A$106:DP$202,115,FALSE())))</f>
        <v>0</v>
      </c>
      <c r="DL57" s="193" t="n">
        <f aca="false">IF(ISERROR(VLOOKUP($A57,'Import OffPeak'!$A$3:DQ$99,116,FALSE())-VLOOKUP($A57,'Import OffPeak change'!$A$106:DQ$202,116,FALSE())),0,(VLOOKUP($A57,'Import OffPeak'!$A$3:DQ$99,116,FALSE())-VLOOKUP($A57,'Import OffPeak change'!$A$106:DQ$202,116,FALSE())))</f>
        <v>0</v>
      </c>
      <c r="DM57" s="193" t="n">
        <f aca="false">IF(ISERROR(VLOOKUP($A57,'Import OffPeak'!$A$3:DR$99,117,FALSE())-VLOOKUP($A57,'Import OffPeak change'!$A$106:DR$202,117,FALSE())),0,(VLOOKUP($A57,'Import OffPeak'!$A$3:DR$99,117,FALSE())-VLOOKUP($A57,'Import OffPeak change'!$A$106:DR$202,117,FALSE())))</f>
        <v>0</v>
      </c>
      <c r="DN57" s="193" t="n">
        <f aca="false">IF(ISERROR(VLOOKUP($A57,'Import OffPeak'!$A$3:DS$99,118,FALSE())-VLOOKUP($A57,'Import OffPeak change'!$A$106:DS$202,118,FALSE())),0,(VLOOKUP($A57,'Import OffPeak'!$A$3:DS$99,118,FALSE())-VLOOKUP($A57,'Import OffPeak change'!$A$106:DS$202,118,FALSE())))</f>
        <v>0</v>
      </c>
      <c r="DO57" s="193" t="n">
        <f aca="false">IF(ISERROR(VLOOKUP($A57,'Import OffPeak'!$A$3:DT$99,119,FALSE())-VLOOKUP($A57,'Import OffPeak change'!$A$106:DT$202,119,FALSE())),0,(VLOOKUP($A57,'Import OffPeak'!$A$3:DT$99,119,FALSE())-VLOOKUP($A57,'Import OffPeak change'!$A$106:DT$202,119,FALSE())))</f>
        <v>0</v>
      </c>
      <c r="DP57" s="193" t="n">
        <f aca="false">IF(ISERROR(VLOOKUP($A57,'Import OffPeak'!$A$3:DU$99,120,FALSE())-VLOOKUP($A57,'Import OffPeak change'!$A$106:DU$202,120,FALSE())),0,(VLOOKUP($A57,'Import OffPeak'!$A$3:DU$99,120,FALSE())-VLOOKUP($A57,'Import OffPeak change'!$A$106:DU$202,120,FALSE())))</f>
        <v>0</v>
      </c>
      <c r="DQ57" s="193" t="n">
        <f aca="false">IF(ISERROR(VLOOKUP($A57,'Import OffPeak'!$A$3:DV$99,121,FALSE())-VLOOKUP($A57,'Import OffPeak change'!$A$106:DV$202,121,FALSE())),0,(VLOOKUP($A57,'Import OffPeak'!$A$3:DV$99,121,FALSE())-VLOOKUP($A57,'Import OffPeak change'!$A$106:DV$202,121,FALSE())))</f>
        <v>0</v>
      </c>
      <c r="DR57" s="193" t="n">
        <f aca="false">IF(ISERROR(VLOOKUP($A57,'Import OffPeak'!$A$3:DW$99,122,FALSE())-VLOOKUP($A57,'Import OffPeak change'!$A$106:DW$202,122,FALSE())),0,(VLOOKUP($A57,'Import OffPeak'!$A$3:DW$99,122,FALSE())-VLOOKUP($A57,'Import OffPeak change'!$A$106:DW$202,122,FALSE())))</f>
        <v>0</v>
      </c>
      <c r="DS57" s="193" t="n">
        <f aca="false">IF(ISERROR(VLOOKUP($A57,'Import OffPeak'!$A$3:DX$99,123,FALSE())-VLOOKUP($A57,'Import OffPeak change'!$A$106:DX$202,123,FALSE())),0,(VLOOKUP($A57,'Import OffPeak'!$A$3:DX$99,123,FALSE())-VLOOKUP($A57,'Import OffPeak change'!$A$106:DX$202,123,FALSE())))</f>
        <v>0</v>
      </c>
      <c r="DT57" s="193" t="n">
        <f aca="false">IF(ISERROR(VLOOKUP($A57,'Import OffPeak'!$A$3:DY$99,124,FALSE())-VLOOKUP($A57,'Import OffPeak change'!$A$106:DY$202,124,FALSE())),0,(VLOOKUP($A57,'Import OffPeak'!$A$3:DY$99,124,FALSE())-VLOOKUP($A57,'Import OffPeak change'!$A$106:DY$202,124,FALSE())))</f>
        <v>0</v>
      </c>
      <c r="DU57" s="193" t="n">
        <f aca="false">IF(ISERROR(VLOOKUP($A57,'Import OffPeak'!$A$3:DZ$99,125,FALSE())-VLOOKUP($A57,'Import OffPeak change'!$A$106:DZ$202,125,FALSE())),0,(VLOOKUP($A57,'Import OffPeak'!$A$3:DZ$99,125,FALSE())-VLOOKUP($A57,'Import OffPeak change'!$A$106:DZ$202,125,FALSE())))</f>
        <v>0</v>
      </c>
      <c r="DV57" s="193" t="n">
        <f aca="false">IF(ISERROR(VLOOKUP($A57,'Import OffPeak'!$A$3:EA$99,126,FALSE())-VLOOKUP($A57,'Import OffPeak change'!$A$106:EA$202,126,FALSE())),0,(VLOOKUP($A57,'Import OffPeak'!$A$3:EA$99,126,FALSE())-VLOOKUP($A57,'Import OffPeak change'!$A$106:EA$202,126,FALSE())))</f>
        <v>0</v>
      </c>
      <c r="DW57" s="193" t="n">
        <f aca="false">IF(ISERROR(VLOOKUP($A57,'Import OffPeak'!$A$3:EB$99,127,FALSE())-VLOOKUP($A57,'Import OffPeak change'!$A$106:EB$202,127,FALSE())),0,(VLOOKUP($A57,'Import OffPeak'!$A$3:EB$99,127,FALSE())-VLOOKUP($A57,'Import OffPeak change'!$A$106:EB$202,127,FALSE())))</f>
        <v>0</v>
      </c>
      <c r="DX57" s="193" t="n">
        <f aca="false">IF(ISERROR(VLOOKUP($A57,'Import OffPeak'!$A$3:EC$99,128,FALSE())-VLOOKUP($A57,'Import OffPeak change'!$A$106:EC$202,128,FALSE())),0,(VLOOKUP($A57,'Import OffPeak'!$A$3:EC$99,128,FALSE())-VLOOKUP($A57,'Import OffPeak change'!$A$106:EC$202,128,FALSE())))</f>
        <v>0</v>
      </c>
      <c r="DY57" s="193" t="n">
        <f aca="false">IF(ISERROR(VLOOKUP($A57,'Import OffPeak'!$A$3:ED$99,129,FALSE())-VLOOKUP($A57,'Import OffPeak change'!$A$106:ED$202,129,FALSE())),0,(VLOOKUP($A57,'Import OffPeak'!$A$3:ED$99,129,FALSE())-VLOOKUP($A57,'Import OffPeak change'!$A$106:ED$202,129,FALSE())))</f>
        <v>0</v>
      </c>
      <c r="DZ57" s="193" t="n">
        <f aca="false">IF(ISERROR(VLOOKUP($A57,'Import OffPeak'!$A$3:EE$99,130,FALSE())-VLOOKUP($A57,'Import OffPeak change'!$A$106:EE$202,130,FALSE())),0,(VLOOKUP($A57,'Import OffPeak'!$A$3:EE$99,130,FALSE())-VLOOKUP($A57,'Import OffPeak change'!$A$106:EE$202,130,FALSE())))</f>
        <v>0</v>
      </c>
      <c r="EA57" s="193" t="n">
        <f aca="false">IF(ISERROR(VLOOKUP($A57,'Import OffPeak'!$A$3:EF$99,131,FALSE())-VLOOKUP($A57,'Import OffPeak change'!$A$106:EF$202,131,FALSE())),0,(VLOOKUP($A57,'Import OffPeak'!$A$3:EF$99,131,FALSE())-VLOOKUP($A57,'Import OffPeak change'!$A$106:EF$202,131,FALSE())))</f>
        <v>0</v>
      </c>
      <c r="EB57" s="193" t="n">
        <f aca="false">IF(ISERROR(VLOOKUP($A57,'Import OffPeak'!$A$3:EG$99,132,FALSE())-VLOOKUP($A57,'Import OffPeak change'!$A$106:EG$202,132,FALSE())),0,(VLOOKUP($A57,'Import OffPeak'!$A$3:EG$99,132,FALSE())-VLOOKUP($A57,'Import OffPeak change'!$A$106:EG$202,132,FALSE())))</f>
        <v>0</v>
      </c>
      <c r="EC57" s="193" t="n">
        <f aca="false">IF(ISERROR(VLOOKUP($A57,'Import OffPeak'!$A$3:EH$99,133,FALSE())-VLOOKUP($A57,'Import OffPeak change'!$A$106:EH$202,133,FALSE())),0,(VLOOKUP($A57,'Import OffPeak'!$A$3:EH$99,133,FALSE())-VLOOKUP($A57,'Import OffPeak change'!$A$106:EH$202,133,FALSE())))</f>
        <v>0</v>
      </c>
      <c r="ED57" s="193" t="n">
        <f aca="false">IF(ISERROR(VLOOKUP($A57,'Import OffPeak'!$A$3:EI$99,134,FALSE())-VLOOKUP($A57,'Import OffPeak change'!$A$106:EI$202,134,FALSE())),0,(VLOOKUP($A57,'Import OffPeak'!$A$3:EI$99,134,FALSE())-VLOOKUP($A57,'Import OffPeak change'!$A$106:EI$202,134,FALSE())))</f>
        <v>0</v>
      </c>
      <c r="EE57" s="193" t="n">
        <f aca="false">IF(ISERROR(VLOOKUP($A57,'Import OffPeak'!$A$3:EJ$99,135,FALSE())-VLOOKUP($A57,'Import OffPeak change'!$A$106:EJ$202,135,FALSE())),0,(VLOOKUP($A57,'Import OffPeak'!$A$3:EJ$99,135,FALSE())-VLOOKUP($A57,'Import OffPeak change'!$A$106:EJ$202,135,FALSE())))</f>
        <v>0</v>
      </c>
      <c r="EF57" s="193" t="n">
        <f aca="false">IF(ISERROR(VLOOKUP($A57,'Import OffPeak'!$A$3:EK$99,136,FALSE())-VLOOKUP($A57,'Import OffPeak change'!$A$106:EK$202,136,FALSE())),0,(VLOOKUP($A57,'Import OffPeak'!$A$3:EK$99,136,FALSE())-VLOOKUP($A57,'Import OffPeak change'!$A$106:EK$202,136,FALSE())))</f>
        <v>0</v>
      </c>
      <c r="EG57" s="193" t="n">
        <f aca="false">IF(ISERROR(VLOOKUP($A57,'Import OffPeak'!$A$3:EL$99,137,FALSE())-VLOOKUP($A57,'Import OffPeak change'!$A$106:EL$202,137,FALSE())),0,(VLOOKUP($A57,'Import OffPeak'!$A$3:EL$99,137,FALSE())-VLOOKUP($A57,'Import OffPeak change'!$A$106:EL$202,137,FALSE())))</f>
        <v>0</v>
      </c>
      <c r="EH57" s="193" t="n">
        <f aca="false">IF(ISERROR(VLOOKUP($A57,'Import OffPeak'!$A$3:EM$99,138,FALSE())-VLOOKUP($A57,'Import OffPeak change'!$A$106:EM$202,138,FALSE())),0,(VLOOKUP($A57,'Import OffPeak'!$A$3:EM$99,138,FALSE())-VLOOKUP($A57,'Import OffPeak change'!$A$106:EM$202,138,FALSE())))</f>
        <v>0</v>
      </c>
      <c r="EI57" s="193" t="n">
        <f aca="false">IF(ISERROR(VLOOKUP($A57,'Import OffPeak'!$A$3:EN$99,139,FALSE())-VLOOKUP($A57,'Import OffPeak change'!$A$106:EN$202,139,FALSE())),0,(VLOOKUP($A57,'Import OffPeak'!$A$3:EN$99,139,FALSE())-VLOOKUP($A57,'Import OffPeak change'!$A$106:EN$202,139,FALSE())))</f>
        <v>0</v>
      </c>
      <c r="EJ57" s="193" t="n">
        <f aca="false">IF(ISERROR(VLOOKUP($A57,'Import OffPeak'!$A$3:EO$99,140,FALSE())-VLOOKUP($A57,'Import OffPeak change'!$A$106:EO$202,140,FALSE())),0,(VLOOKUP($A57,'Import OffPeak'!$A$3:EO$99,140,FALSE())-VLOOKUP($A57,'Import OffPeak change'!$A$106:EO$202,140,FALSE())))</f>
        <v>0</v>
      </c>
      <c r="EK57" s="193" t="n">
        <f aca="false">IF(ISERROR(VLOOKUP($A57,'Import OffPeak'!$A$3:EP$99,141,FALSE())-VLOOKUP($A57,'Import OffPeak change'!$A$106:EP$202,141,FALSE())),0,(VLOOKUP($A57,'Import OffPeak'!$A$3:EP$99,141,FALSE())-VLOOKUP($A57,'Import OffPeak change'!$A$106:EP$202,141,FALSE())))</f>
        <v>0</v>
      </c>
      <c r="EL57" s="193" t="n">
        <f aca="false">IF(ISERROR(VLOOKUP($A57,'Import OffPeak'!$A$3:EQ$99,142,FALSE())-VLOOKUP($A57,'Import OffPeak change'!$A$106:EQ$202,142,FALSE())),0,(VLOOKUP($A57,'Import OffPeak'!$A$3:EQ$99,142,FALSE())-VLOOKUP($A57,'Import OffPeak change'!$A$106:EQ$202,142,FALSE())))</f>
        <v>0</v>
      </c>
      <c r="EM57" s="193" t="n">
        <f aca="false">IF(ISERROR(VLOOKUP($A57,'Import OffPeak'!$A$3:ER$99,143,FALSE())-VLOOKUP($A57,'Import OffPeak change'!$A$106:ER$202,143,FALSE())),0,(VLOOKUP($A57,'Import OffPeak'!$A$3:ER$99,143,FALSE())-VLOOKUP($A57,'Import OffPeak change'!$A$106:ER$202,143,FALSE())))</f>
        <v>0</v>
      </c>
      <c r="EN57" s="193" t="n">
        <f aca="false">IF(ISERROR(VLOOKUP($A57,'Import OffPeak'!$A$3:ES$99,144,FALSE())-VLOOKUP($A57,'Import OffPeak change'!$A$106:ES$202,144,FALSE())),0,(VLOOKUP($A57,'Import OffPeak'!$A$3:ES$99,144,FALSE())-VLOOKUP($A57,'Import OffPeak change'!$A$106:ES$202,144,FALSE())))</f>
        <v>0</v>
      </c>
      <c r="EO57" s="193" t="n">
        <f aca="false">IF(ISERROR(VLOOKUP($A57,'Import OffPeak'!$A$3:ET$99,145,FALSE())-VLOOKUP($A57,'Import OffPeak change'!$A$106:ET$202,145,FALSE())),0,(VLOOKUP($A57,'Import OffPeak'!$A$3:ET$99,145,FALSE())-VLOOKUP($A57,'Import OffPeak change'!$A$106:ET$202,145,FALSE())))</f>
        <v>0</v>
      </c>
      <c r="EP57" s="193" t="n">
        <f aca="false">IF(ISERROR(VLOOKUP($A57,'Import OffPeak'!$A$3:EU$99,146,FALSE())-VLOOKUP($A57,'Import OffPeak change'!$A$106:EU$202,146,FALSE())),0,(VLOOKUP($A57,'Import OffPeak'!$A$3:EU$99,146,FALSE())-VLOOKUP($A57,'Import OffPeak change'!$A$106:EU$202,146,FALSE())))</f>
        <v>0</v>
      </c>
      <c r="EQ57" s="193" t="n">
        <f aca="false">IF(ISERROR(VLOOKUP($A57,'Import OffPeak'!$A$3:EV$99,147,FALSE())-VLOOKUP($A57,'Import OffPeak change'!$A$106:EV$202,147,FALSE())),0,(VLOOKUP($A57,'Import OffPeak'!$A$3:EV$99,147,FALSE())-VLOOKUP($A57,'Import OffPeak change'!$A$106:EV$202,147,FALSE())))</f>
        <v>0</v>
      </c>
      <c r="ER57" s="193" t="n">
        <f aca="false">IF(ISERROR(VLOOKUP($A57,'Import OffPeak'!$A$3:EW$99,148,FALSE())-VLOOKUP($A57,'Import OffPeak change'!$A$106:EW$202,148,FALSE())),0,(VLOOKUP($A57,'Import OffPeak'!$A$3:EW$99,148,FALSE())-VLOOKUP($A57,'Import OffPeak change'!$A$106:EW$202,148,FALSE())))</f>
        <v>0</v>
      </c>
      <c r="ES57" s="193" t="n">
        <f aca="false">IF(ISERROR(VLOOKUP($A57,'Import OffPeak'!$A$3:EX$99,149,FALSE())-VLOOKUP($A57,'Import OffPeak change'!$A$106:EX$202,149,FALSE())),0,(VLOOKUP($A57,'Import OffPeak'!$A$3:EX$99,149,FALSE())-VLOOKUP($A57,'Import OffPeak change'!$A$106:EX$202,149,FALSE())))</f>
        <v>0</v>
      </c>
      <c r="ET57" s="193" t="n">
        <f aca="false">IF(ISERROR(VLOOKUP($A57,'Import OffPeak'!$A$3:EY$99,150,FALSE())-VLOOKUP($A57,'Import OffPeak change'!$A$106:EY$202,150,FALSE())),0,(VLOOKUP($A57,'Import OffPeak'!$A$3:EY$99,150,FALSE())-VLOOKUP($A57,'Import OffPeak change'!$A$106:EY$202,150,FALSE())))</f>
        <v>0</v>
      </c>
      <c r="EU57" s="193" t="n">
        <f aca="false">IF(ISERROR(VLOOKUP($A57,'Import OffPeak'!$A$3:EZ$99,151,FALSE())-VLOOKUP($A57,'Import OffPeak change'!$A$106:EZ$202,151,FALSE())),0,(VLOOKUP($A57,'Import OffPeak'!$A$3:EZ$99,151,FALSE())-VLOOKUP($A57,'Import OffPeak change'!$A$106:EZ$202,151,FALSE())))</f>
        <v>0</v>
      </c>
      <c r="EV57" s="193" t="n">
        <f aca="false">IF(ISERROR(VLOOKUP($A57,'Import OffPeak'!$A$3:FA$99,152,FALSE())-VLOOKUP($A57,'Import OffPeak change'!$A$106:FA$202,152,FALSE())),0,(VLOOKUP($A57,'Import OffPeak'!$A$3:FA$99,152,FALSE())-VLOOKUP($A57,'Import OffPeak change'!$A$106:FA$202,152,FALSE())))</f>
        <v>0</v>
      </c>
      <c r="EW57" s="193" t="n">
        <f aca="false">IF(ISERROR(VLOOKUP($A57,'Import OffPeak'!$A$3:FB$99,153,FALSE())-VLOOKUP($A57,'Import OffPeak change'!$A$106:FB$202,153,FALSE())),0,(VLOOKUP($A57,'Import OffPeak'!$A$3:FB$99,153,FALSE())-VLOOKUP($A57,'Import OffPeak change'!$A$106:FB$202,153,FALSE())))</f>
        <v>0</v>
      </c>
      <c r="EX57" s="193" t="n">
        <f aca="false">IF(ISERROR(VLOOKUP($A57,'Import OffPeak'!$A$3:FC$99,154,FALSE())-VLOOKUP($A57,'Import OffPeak change'!$A$106:FC$202,154,FALSE())),0,(VLOOKUP($A57,'Import OffPeak'!$A$3:FC$99,154,FALSE())-VLOOKUP($A57,'Import OffPeak change'!$A$106:FC$202,154,FALSE())))</f>
        <v>0</v>
      </c>
      <c r="EY57" s="193" t="n">
        <f aca="false">IF(ISERROR(VLOOKUP($A57,'Import OffPeak'!$A$3:FD$99,155,FALSE())-VLOOKUP($A57,'Import OffPeak change'!$A$106:FD$202,155,FALSE())),0,(VLOOKUP($A57,'Import OffPeak'!$A$3:FD$99,155,FALSE())-VLOOKUP($A57,'Import OffPeak change'!$A$106:FD$202,155,FALSE())))</f>
        <v>0</v>
      </c>
      <c r="EZ57" s="193" t="n">
        <f aca="false">IF(ISERROR(VLOOKUP($A57,'Import OffPeak'!$A$3:FE$99,156,FALSE())-VLOOKUP($A57,'Import OffPeak change'!$A$106:FE$202,156,FALSE())),0,(VLOOKUP($A57,'Import OffPeak'!$A$3:FE$99,156,FALSE())-VLOOKUP($A57,'Import OffPeak change'!$A$106:FE$202,156,FALSE())))</f>
        <v>0</v>
      </c>
      <c r="FA57" s="193" t="n">
        <f aca="false">IF(ISERROR(VLOOKUP($A57,'Import OffPeak'!$A$3:FF$99,157,FALSE())-VLOOKUP($A57,'Import OffPeak change'!$A$106:FF$202,157,FALSE())),0,(VLOOKUP($A57,'Import OffPeak'!$A$3:FF$99,157,FALSE())-VLOOKUP($A57,'Import OffPeak change'!$A$106:FF$202,157,FALSE())))</f>
        <v>0</v>
      </c>
      <c r="FB57" s="193" t="n">
        <f aca="false">IF(ISERROR(VLOOKUP($A57,'Import OffPeak'!$A$3:FG$99,158,FALSE())-VLOOKUP($A57,'Import OffPeak change'!$A$106:FG$202,158,FALSE())),0,(VLOOKUP($A57,'Import OffPeak'!$A$3:FG$99,158,FALSE())-VLOOKUP($A57,'Import OffPeak change'!$A$106:FG$202,158,FALSE())))</f>
        <v>0</v>
      </c>
      <c r="FC57" s="193" t="n">
        <f aca="false">IF(ISERROR(VLOOKUP($A57,'Import OffPeak'!$A$3:FH$99,159,FALSE())-VLOOKUP($A57,'Import OffPeak change'!$A$106:FH$202,159,FALSE())),0,(VLOOKUP($A57,'Import OffPeak'!$A$3:FH$99,159,FALSE())-VLOOKUP($A57,'Import OffPeak change'!$A$106:FH$202,159,FALSE())))</f>
        <v>0</v>
      </c>
      <c r="FD57" s="193" t="n">
        <f aca="false">IF(ISERROR(VLOOKUP($A57,'Import OffPeak'!$A$3:FI$99,160,FALSE())-VLOOKUP($A57,'Import OffPeak change'!$A$106:FI$202,160,FALSE())),0,(VLOOKUP($A57,'Import OffPeak'!$A$3:FI$99,160,FALSE())-VLOOKUP($A57,'Import OffPeak change'!$A$106:FI$202,160,FALSE())))</f>
        <v>0</v>
      </c>
      <c r="FE57" s="193" t="n">
        <f aca="false">IF(ISERROR(VLOOKUP($A57,'Import OffPeak'!$A$3:FJ$99,161,FALSE())-VLOOKUP($A57,'Import OffPeak change'!$A$106:FJ$202,161,FALSE())),0,(VLOOKUP($A57,'Import OffPeak'!$A$3:FJ$99,161,FALSE())-VLOOKUP($A57,'Import OffPeak change'!$A$106:FJ$202,161,FALSE())))</f>
        <v>0</v>
      </c>
      <c r="FF57" s="193" t="n">
        <f aca="false">IF(ISERROR(VLOOKUP($A57,'Import OffPeak'!$A$3:FK$99,162,FALSE())-VLOOKUP($A57,'Import OffPeak change'!$A$106:FK$202,162,FALSE())),0,(VLOOKUP($A57,'Import OffPeak'!$A$3:FK$99,162,FALSE())-VLOOKUP($A57,'Import OffPeak change'!$A$106:FK$202,162,FALSE())))</f>
        <v>0</v>
      </c>
      <c r="FG57" s="193" t="n">
        <f aca="false">IF(ISERROR(VLOOKUP($A57,'Import OffPeak'!$A$3:FL$99,163,FALSE())-VLOOKUP($A57,'Import OffPeak change'!$A$106:FL$202,163,FALSE())),0,(VLOOKUP($A57,'Import OffPeak'!$A$3:FL$99,163,FALSE())-VLOOKUP($A57,'Import OffPeak change'!$A$106:FL$202,163,FALSE())))</f>
        <v>0</v>
      </c>
      <c r="FH57" s="193" t="n">
        <f aca="false">IF(ISERROR(VLOOKUP($A57,'Import OffPeak'!$A$3:FM$99,164,FALSE())-VLOOKUP($A57,'Import OffPeak change'!$A$106:FM$202,164,FALSE())),0,(VLOOKUP($A57,'Import OffPeak'!$A$3:FM$99,164,FALSE())-VLOOKUP($A57,'Import OffPeak change'!$A$106:FM$202,164,FALSE())))</f>
        <v>0</v>
      </c>
      <c r="FI57" s="193" t="n">
        <f aca="false">IF(ISERROR(VLOOKUP($A57,'Import OffPeak'!$A$3:FN$99,165,FALSE())-VLOOKUP($A57,'Import OffPeak change'!$A$106:FN$202,165,FALSE())),0,(VLOOKUP($A57,'Import OffPeak'!$A$3:FN$99,165,FALSE())-VLOOKUP($A57,'Import OffPeak change'!$A$106:FN$202,165,FALSE())))</f>
        <v>0</v>
      </c>
      <c r="FJ57" s="193" t="n">
        <f aca="false">IF(ISERROR(VLOOKUP($A57,'Import OffPeak'!$A$3:FO$99,166,FALSE())-VLOOKUP($A57,'Import OffPeak change'!$A$106:FO$202,166,FALSE())),0,(VLOOKUP($A57,'Import OffPeak'!$A$3:FO$99,166,FALSE())-VLOOKUP($A57,'Import OffPeak change'!$A$106:FO$202,166,FALSE())))</f>
        <v>0</v>
      </c>
      <c r="FK57" s="193" t="n">
        <f aca="false">IF(ISERROR(VLOOKUP($A57,'Import OffPeak'!$A$3:FP$99,167,FALSE())-VLOOKUP($A57,'Import OffPeak change'!$A$106:FP$202,167,FALSE())),0,(VLOOKUP($A57,'Import OffPeak'!$A$3:FP$99,167,FALSE())-VLOOKUP($A57,'Import OffPeak change'!$A$106:FP$202,167,FALSE())))</f>
        <v>0</v>
      </c>
      <c r="FL57" s="193" t="n">
        <f aca="false">IF(ISERROR(VLOOKUP($A57,'Import OffPeak'!$A$3:FQ$99,168,FALSE())-VLOOKUP($A57,'Import OffPeak change'!$A$106:FQ$202,168,FALSE())),0,(VLOOKUP($A57,'Import OffPeak'!$A$3:FQ$99,168,FALSE())-VLOOKUP($A57,'Import OffPeak change'!$A$106:FQ$202,168,FALSE())))</f>
        <v>0</v>
      </c>
      <c r="FM57" s="193" t="n">
        <f aca="false">IF(ISERROR(VLOOKUP($A57,'Import OffPeak'!$A$3:FR$99,169,FALSE())-VLOOKUP($A57,'Import OffPeak change'!$A$106:FR$202,169,FALSE())),0,(VLOOKUP($A57,'Import OffPeak'!$A$3:FR$99,169,FALSE())-VLOOKUP($A57,'Import OffPeak change'!$A$106:FR$202,169,FALSE())))</f>
        <v>0</v>
      </c>
      <c r="FN57" s="193" t="n">
        <f aca="false">IF(ISERROR(VLOOKUP($A57,'Import OffPeak'!$A$3:FS$99,170,FALSE())-VLOOKUP($A57,'Import OffPeak change'!$A$106:FS$202,170,FALSE())),0,(VLOOKUP($A57,'Import OffPeak'!$A$3:FS$99,170,FALSE())-VLOOKUP($A57,'Import OffPeak change'!$A$106:FS$202,170,FALSE())))</f>
        <v>0</v>
      </c>
      <c r="FO57" s="193" t="n">
        <f aca="false">IF(ISERROR(VLOOKUP($A57,'Import OffPeak'!$A$3:FT$99,171,FALSE())-VLOOKUP($A57,'Import OffPeak change'!$A$106:FT$202,171,FALSE())),0,(VLOOKUP($A57,'Import OffPeak'!$A$3:FT$99,171,FALSE())-VLOOKUP($A57,'Import OffPeak change'!$A$106:FT$202,171,FALSE())))</f>
        <v>0</v>
      </c>
      <c r="FP57" s="193" t="n">
        <f aca="false">IF(ISERROR(VLOOKUP($A57,'Import OffPeak'!$A$3:FU$99,172,FALSE())-VLOOKUP($A57,'Import OffPeak change'!$A$106:FU$202,172,FALSE())),0,(VLOOKUP($A57,'Import OffPeak'!$A$3:FU$99,172,FALSE())-VLOOKUP($A57,'Import OffPeak change'!$A$106:FU$202,172,FALSE())))</f>
        <v>0</v>
      </c>
      <c r="FQ57" s="193" t="n">
        <f aca="false">IF(ISERROR(VLOOKUP($A57,'Import OffPeak'!$A$3:FV$99,173,FALSE())-VLOOKUP($A57,'Import OffPeak change'!$A$106:FV$202,173,FALSE())),0,(VLOOKUP($A57,'Import OffPeak'!$A$3:FV$99,173,FALSE())-VLOOKUP($A57,'Import OffPeak change'!$A$106:FV$202,173,FALSE())))</f>
        <v>0</v>
      </c>
      <c r="FR57" s="193" t="n">
        <f aca="false">IF(ISERROR(VLOOKUP($A57,'Import OffPeak'!$A$3:FW$99,174,FALSE())-VLOOKUP($A57,'Import OffPeak change'!$A$106:FW$202,174,FALSE())),0,(VLOOKUP($A57,'Import OffPeak'!$A$3:FW$99,174,FALSE())-VLOOKUP($A57,'Import OffPeak change'!$A$106:FW$202,174,FALSE())))</f>
        <v>0</v>
      </c>
      <c r="FS57" s="193" t="n">
        <f aca="false">IF(ISERROR(VLOOKUP($A57,'Import OffPeak'!$A$3:FX$99,175,FALSE())-VLOOKUP($A57,'Import OffPeak change'!$A$106:FX$202,175,FALSE())),0,(VLOOKUP($A57,'Import OffPeak'!$A$3:FX$99,175,FALSE())-VLOOKUP($A57,'Import OffPeak change'!$A$106:FX$202,175,FALSE())))</f>
        <v>0</v>
      </c>
      <c r="FT57" s="193" t="n">
        <f aca="false">IF(ISERROR(VLOOKUP($A57,'Import OffPeak'!$A$3:FY$99,176,FALSE())-VLOOKUP($A57,'Import OffPeak change'!$A$106:FY$202,176,FALSE())),0,(VLOOKUP($A57,'Import OffPeak'!$A$3:FY$99,176,FALSE())-VLOOKUP($A57,'Import OffPeak change'!$A$106:FY$202,176,FALSE())))</f>
        <v>0</v>
      </c>
      <c r="FU57" s="193" t="n">
        <f aca="false">IF(ISERROR(VLOOKUP($A57,'Import OffPeak'!$A$3:FZ$99,177,FALSE())-VLOOKUP($A57,'Import OffPeak change'!$A$106:FZ$202,177,FALSE())),0,(VLOOKUP($A57,'Import OffPeak'!$A$3:FZ$99,177,FALSE())-VLOOKUP($A57,'Import OffPeak change'!$A$106:FZ$202,177,FALSE())))</f>
        <v>0</v>
      </c>
      <c r="FV57" s="193" t="n">
        <f aca="false">IF(ISERROR(VLOOKUP($A57,'Import OffPeak'!$A$3:GA$99,178,FALSE())-VLOOKUP($A57,'Import OffPeak change'!$A$106:GA$202,178,FALSE())),0,(VLOOKUP($A57,'Import OffPeak'!$A$3:GA$99,178,FALSE())-VLOOKUP($A57,'Import OffPeak change'!$A$106:GA$202,178,FALSE())))</f>
        <v>0</v>
      </c>
      <c r="FW57" s="193" t="n">
        <f aca="false">IF(ISERROR(VLOOKUP($A57,'Import OffPeak'!$A$3:GB$99,179,FALSE())-VLOOKUP($A57,'Import OffPeak change'!$A$106:GB$202,179,FALSE())),0,(VLOOKUP($A57,'Import OffPeak'!$A$3:GB$99,179,FALSE())-VLOOKUP($A57,'Import OffPeak change'!$A$106:GB$202,179,FALSE())))</f>
        <v>0</v>
      </c>
      <c r="FX57" s="193" t="n">
        <f aca="false">IF(ISERROR(VLOOKUP($A57,'Import OffPeak'!$A$3:GC$99,180,FALSE())-VLOOKUP($A57,'Import OffPeak change'!$A$106:GC$202,180,FALSE())),0,(VLOOKUP($A57,'Import OffPeak'!$A$3:GC$99,180,FALSE())-VLOOKUP($A57,'Import OffPeak change'!$A$106:GC$202,180,FALSE())))</f>
        <v>0</v>
      </c>
      <c r="FY57" s="193" t="n">
        <f aca="false">IF(ISERROR(VLOOKUP($A57,'Import OffPeak'!$A$3:GD$99,181,FALSE())-VLOOKUP($A57,'Import OffPeak change'!$A$106:GD$202,181,FALSE())),0,(VLOOKUP($A57,'Import OffPeak'!$A$3:GD$99,181,FALSE())-VLOOKUP($A57,'Import OffPeak change'!$A$106:GD$202,181,FALSE())))</f>
        <v>0</v>
      </c>
      <c r="FZ57" s="193" t="n">
        <f aca="false">IF(ISERROR(VLOOKUP($A57,'Import OffPeak'!$A$3:GE$99,182,FALSE())-VLOOKUP($A57,'Import OffPeak change'!$A$106:GE$202,182,FALSE())),0,(VLOOKUP($A57,'Import OffPeak'!$A$3:GE$99,182,FALSE())-VLOOKUP($A57,'Import OffPeak change'!$A$106:GE$202,182,FALSE())))</f>
        <v>0</v>
      </c>
      <c r="GA57" s="193" t="n">
        <f aca="false">IF(ISERROR(VLOOKUP($A57,'Import OffPeak'!$A$3:GF$99,183,FALSE())-VLOOKUP($A57,'Import OffPeak change'!$A$106:GF$202,183,FALSE())),0,(VLOOKUP($A57,'Import OffPeak'!$A$3:GF$99,183,FALSE())-VLOOKUP($A57,'Import OffPeak change'!$A$106:GF$202,183,FALSE())))</f>
        <v>0</v>
      </c>
      <c r="GB57" s="193" t="n">
        <f aca="false">IF(ISERROR(VLOOKUP($A57,'Import OffPeak'!$A$3:GG$99,184,FALSE())-VLOOKUP($A57,'Import OffPeak change'!$A$106:GG$202,184,FALSE())),0,(VLOOKUP($A57,'Import OffPeak'!$A$3:GG$99,184,FALSE())-VLOOKUP($A57,'Import OffPeak change'!$A$106:GG$202,184,FALSE())))</f>
        <v>0</v>
      </c>
      <c r="GC57" s="193" t="n">
        <f aca="false">IF(ISERROR(VLOOKUP($A57,'Import OffPeak'!$A$3:GH$99,185,FALSE())-VLOOKUP($A57,'Import OffPeak change'!$A$106:GH$202,185,FALSE())),0,(VLOOKUP($A57,'Import OffPeak'!$A$3:GH$99,185,FALSE())-VLOOKUP($A57,'Import OffPeak change'!$A$106:GH$202,185,FALSE())))</f>
        <v>0</v>
      </c>
      <c r="GD57" s="193" t="n">
        <f aca="false">IF(ISERROR(VLOOKUP($A57,'Import OffPeak'!$A$3:GI$99,186,FALSE())-VLOOKUP($A57,'Import OffPeak change'!$A$106:GI$202,186,FALSE())),0,(VLOOKUP($A57,'Import OffPeak'!$A$3:GI$99,186,FALSE())-VLOOKUP($A57,'Import OffPeak change'!$A$106:GI$202,186,FALSE())))</f>
        <v>0</v>
      </c>
      <c r="GE57" s="193" t="n">
        <f aca="false">IF(ISERROR(VLOOKUP($A57,'Import OffPeak'!$A$3:GJ$99,187,FALSE())-VLOOKUP($A57,'Import OffPeak change'!$A$106:GJ$202,187,FALSE())),0,(VLOOKUP($A57,'Import OffPeak'!$A$3:GJ$99,187,FALSE())-VLOOKUP($A57,'Import OffPeak change'!$A$106:GJ$202,187,FALSE())))</f>
        <v>0</v>
      </c>
      <c r="GF57" s="193" t="n">
        <f aca="false">IF(ISERROR(VLOOKUP($A57,'Import OffPeak'!$A$3:GK$99,188,FALSE())-VLOOKUP($A57,'Import OffPeak change'!$A$106:GK$202,188,FALSE())),0,(VLOOKUP($A57,'Import OffPeak'!$A$3:GK$99,188,FALSE())-VLOOKUP($A57,'Import OffPeak change'!$A$106:GK$202,188,FALSE())))</f>
        <v>0</v>
      </c>
      <c r="GG57" s="193" t="n">
        <f aca="false">IF(ISERROR(VLOOKUP($A57,'Import OffPeak'!$A$3:GL$99,189,FALSE())-VLOOKUP($A57,'Import OffPeak change'!$A$106:GL$202,189,FALSE())),0,(VLOOKUP($A57,'Import OffPeak'!$A$3:GL$99,189,FALSE())-VLOOKUP($A57,'Import OffPeak change'!$A$106:GL$202,189,FALSE())))</f>
        <v>0</v>
      </c>
      <c r="GH57" s="193" t="n">
        <f aca="false">IF(ISERROR(VLOOKUP($A57,'Import OffPeak'!$A$3:GM$99,190,FALSE())-VLOOKUP($A57,'Import OffPeak change'!$A$106:GM$202,190,FALSE())),0,(VLOOKUP($A57,'Import OffPeak'!$A$3:GM$99,190,FALSE())-VLOOKUP($A57,'Import OffPeak change'!$A$106:GM$202,190,FALSE())))</f>
        <v>0</v>
      </c>
      <c r="GI57" s="193" t="n">
        <f aca="false">IF(ISERROR(VLOOKUP($A57,'Import OffPeak'!$A$3:GN$99,191,FALSE())-VLOOKUP($A57,'Import OffPeak change'!$A$106:GN$202,191,FALSE())),0,(VLOOKUP($A57,'Import OffPeak'!$A$3:GN$99,191,FALSE())-VLOOKUP($A57,'Import OffPeak change'!$A$106:GN$202,191,FALSE())))</f>
        <v>0</v>
      </c>
      <c r="GJ57" s="193" t="n">
        <f aca="false">IF(ISERROR(VLOOKUP($A57,'Import OffPeak'!$A$3:GO$99,192,FALSE())-VLOOKUP($A57,'Import OffPeak change'!$A$106:GO$202,192,FALSE())),0,(VLOOKUP($A57,'Import OffPeak'!$A$3:GO$99,192,FALSE())-VLOOKUP($A57,'Import OffPeak change'!$A$106:GO$202,192,FALSE())))</f>
        <v>0</v>
      </c>
      <c r="GK57" s="193" t="n">
        <f aca="false">IF(ISERROR(VLOOKUP($A57,'Import OffPeak'!$A$3:GP$99,193,FALSE())-VLOOKUP($A57,'Import OffPeak change'!$A$106:GP$202,193,FALSE())),0,(VLOOKUP($A57,'Import OffPeak'!$A$3:GP$99,193,FALSE())-VLOOKUP($A57,'Import OffPeak change'!$A$106:GP$202,193,FALSE())))</f>
        <v>0</v>
      </c>
      <c r="GL57" s="193" t="n">
        <f aca="false">IF(ISERROR(VLOOKUP($A57,'Import OffPeak'!$A$3:GQ$99,194,FALSE())-VLOOKUP($A57,'Import OffPeak change'!$A$106:GQ$202,194,FALSE())),0,(VLOOKUP($A57,'Import OffPeak'!$A$3:GQ$99,194,FALSE())-VLOOKUP($A57,'Import OffPeak change'!$A$106:GQ$202,194,FALSE())))</f>
        <v>0</v>
      </c>
      <c r="GM57" s="193" t="n">
        <f aca="false">IF(ISERROR(VLOOKUP($A57,'Import OffPeak'!$A$3:GR$99,195,FALSE())-VLOOKUP($A57,'Import OffPeak change'!$A$106:GR$202,195,FALSE())),0,(VLOOKUP($A57,'Import OffPeak'!$A$3:GR$99,195,FALSE())-VLOOKUP($A57,'Import OffPeak change'!$A$106:GR$202,195,FALSE())))</f>
        <v>0</v>
      </c>
      <c r="GN57" s="193" t="n">
        <f aca="false">IF(ISERROR(VLOOKUP($A57,'Import OffPeak'!$A$3:GS$99,196,FALSE())-VLOOKUP($A57,'Import OffPeak change'!$A$106:GS$202,196,FALSE())),0,(VLOOKUP($A57,'Import OffPeak'!$A$3:GS$99,196,FALSE())-VLOOKUP($A57,'Import OffPeak change'!$A$106:GS$202,196,FALSE())))</f>
        <v>0</v>
      </c>
      <c r="GO57" s="193" t="n">
        <f aca="false">IF(ISERROR(VLOOKUP($A57,'Import OffPeak'!$A$3:GT$99,197,FALSE())-VLOOKUP($A57,'Import OffPeak change'!$A$106:GT$202,197,FALSE())),0,(VLOOKUP($A57,'Import OffPeak'!$A$3:GT$99,197,FALSE())-VLOOKUP($A57,'Import OffPeak change'!$A$106:GT$202,197,FALSE())))</f>
        <v>0</v>
      </c>
      <c r="GP57" s="193" t="n">
        <f aca="false">IF(ISERROR(VLOOKUP($A57,'Import OffPeak'!$A$3:GU$99,198,FALSE())-VLOOKUP($A57,'Import OffPeak change'!$A$106:GU$202,198,FALSE())),0,(VLOOKUP($A57,'Import OffPeak'!$A$3:GU$99,198,FALSE())-VLOOKUP($A57,'Import OffPeak change'!$A$106:GU$202,198,FALSE())))</f>
        <v>0</v>
      </c>
      <c r="GQ57" s="193" t="n">
        <f aca="false">IF(ISERROR(VLOOKUP($A57,'Import OffPeak'!$A$3:GV$99,199,FALSE())-VLOOKUP($A57,'Import OffPeak change'!$A$106:GV$202,199,FALSE())),0,(VLOOKUP($A57,'Import OffPeak'!$A$3:GV$99,199,FALSE())-VLOOKUP($A57,'Import OffPeak change'!$A$106:GV$202,199,FALSE())))</f>
        <v>0</v>
      </c>
      <c r="GR57" s="193" t="n">
        <f aca="false">IF(ISERROR(VLOOKUP($A57,'Import OffPeak'!$A$3:GW$99,200,FALSE())-VLOOKUP($A57,'Import OffPeak change'!$A$106:GW$202,200,FALSE())),0,(VLOOKUP($A57,'Import OffPeak'!$A$3:GW$99,200,FALSE())-VLOOKUP($A57,'Import OffPeak change'!$A$106:GW$202,200,FALSE())))</f>
        <v>0</v>
      </c>
      <c r="GS57" s="193" t="n">
        <f aca="false">IF(ISERROR(VLOOKUP($A57,'Import OffPeak'!$A$3:GX$99,201,FALSE())-VLOOKUP($A57,'Import OffPeak change'!$A$106:GX$202,201,FALSE())),0,(VLOOKUP($A57,'Import OffPeak'!$A$3:GX$99,201,FALSE())-VLOOKUP($A57,'Import OffPeak change'!$A$106:GX$202,201,FALSE())))</f>
        <v>0</v>
      </c>
      <c r="GT57" s="193" t="n">
        <f aca="false">IF(ISERROR(VLOOKUP($A57,'Import OffPeak'!$A$3:GY$99,202,FALSE())-VLOOKUP($A57,'Import OffPeak change'!$A$106:GY$202,202,FALSE())),0,(VLOOKUP($A57,'Import OffPeak'!$A$3:GY$99,202,FALSE())-VLOOKUP($A57,'Import OffPeak change'!$A$106:GY$202,202,FALSE())))</f>
        <v>0</v>
      </c>
      <c r="GU57" s="193" t="n">
        <f aca="false">IF(ISERROR(VLOOKUP($A57,'Import OffPeak'!$A$3:GZ$99,203,FALSE())-VLOOKUP($A57,'Import OffPeak change'!$A$106:GZ$202,203,FALSE())),0,(VLOOKUP($A57,'Import OffPeak'!$A$3:GZ$99,203,FALSE())-VLOOKUP($A57,'Import OffPeak change'!$A$106:GZ$202,203,FALSE())))</f>
        <v>0</v>
      </c>
      <c r="GV57" s="193" t="n">
        <f aca="false">IF(ISERROR(VLOOKUP($A57,'Import OffPeak'!$A$3:HA$99,204,FALSE())-VLOOKUP($A57,'Import OffPeak change'!$A$106:HA$202,204,FALSE())),0,(VLOOKUP($A57,'Import OffPeak'!$A$3:HA$99,204,FALSE())-VLOOKUP($A57,'Import OffPeak change'!$A$106:HA$202,204,FALSE())))</f>
        <v>0</v>
      </c>
      <c r="GW57" s="193" t="n">
        <f aca="false">IF(ISERROR(VLOOKUP($A57,'Import OffPeak'!$A$3:HB$99,205,FALSE())-VLOOKUP($A57,'Import OffPeak change'!$A$106:HB$202,205,FALSE())),0,(VLOOKUP($A57,'Import OffPeak'!$A$3:HB$99,205,FALSE())-VLOOKUP($A57,'Import OffPeak change'!$A$106:HB$202,205,FALSE())))</f>
        <v>0</v>
      </c>
      <c r="GX57" s="193" t="n">
        <f aca="false">IF(ISERROR(VLOOKUP($A57,'Import OffPeak'!$A$3:HC$99,206,FALSE())-VLOOKUP($A57,'Import OffPeak change'!$A$106:HC$202,206,FALSE())),0,(VLOOKUP($A57,'Import OffPeak'!$A$3:HC$99,206,FALSE())-VLOOKUP($A57,'Import OffPeak change'!$A$106:HC$202,206,FALSE())))</f>
        <v>0</v>
      </c>
      <c r="GY57" s="193" t="n">
        <f aca="false">IF(ISERROR(VLOOKUP($A57,'Import OffPeak'!$A$3:HD$99,207,FALSE())-VLOOKUP($A57,'Import OffPeak change'!$A$106:HD$202,207,FALSE())),0,(VLOOKUP($A57,'Import OffPeak'!$A$3:HD$99,207,FALSE())-VLOOKUP($A57,'Import OffPeak change'!$A$106:HD$202,207,FALSE())))</f>
        <v>0</v>
      </c>
      <c r="GZ57" s="193" t="n">
        <f aca="false">IF(ISERROR(VLOOKUP($A57,'Import OffPeak'!$A$3:HE$99,208,FALSE())-VLOOKUP($A57,'Import OffPeak change'!$A$106:HE$202,208,FALSE())),0,(VLOOKUP($A57,'Import OffPeak'!$A$3:HE$99,208,FALSE())-VLOOKUP($A57,'Import OffPeak change'!$A$106:HE$202,208,FALSE())))</f>
        <v>0</v>
      </c>
      <c r="HA57" s="193" t="n">
        <f aca="false">IF(ISERROR(VLOOKUP($A57,'Import OffPeak'!$A$3:HF$99,209,FALSE())-VLOOKUP($A57,'Import OffPeak change'!$A$106:HF$202,209,FALSE())),0,(VLOOKUP($A57,'Import OffPeak'!$A$3:HF$99,209,FALSE())-VLOOKUP($A57,'Import OffPeak change'!$A$106:HF$202,209,FALSE())))</f>
        <v>0</v>
      </c>
      <c r="HB57" s="193" t="n">
        <f aca="false">IF(ISERROR(VLOOKUP($A57,'Import OffPeak'!$A$3:HG$99,210,FALSE())-VLOOKUP($A57,'Import OffPeak change'!$A$106:HG$202,210,FALSE())),0,(VLOOKUP($A57,'Import OffPeak'!$A$3:HG$99,210,FALSE())-VLOOKUP($A57,'Import OffPeak change'!$A$106:HG$202,210,FALSE())))</f>
        <v>0</v>
      </c>
      <c r="HC57" s="193" t="n">
        <f aca="false">IF(ISERROR(VLOOKUP($A57,'Import OffPeak'!$A$3:HH$99,211,FALSE())-VLOOKUP($A57,'Import OffPeak change'!$A$106:HH$202,211,FALSE())),0,(VLOOKUP($A57,'Import OffPeak'!$A$3:HH$99,211,FALSE())-VLOOKUP($A57,'Import OffPeak change'!$A$106:HH$202,211,FALSE())))</f>
        <v>0</v>
      </c>
      <c r="HD57" s="193" t="n">
        <f aca="false">IF(ISERROR(VLOOKUP($A57,'Import OffPeak'!$A$3:HI$99,212,FALSE())-VLOOKUP($A57,'Import OffPeak change'!$A$106:HI$202,212,FALSE())),0,(VLOOKUP($A57,'Import OffPeak'!$A$3:HI$99,212,FALSE())-VLOOKUP($A57,'Import OffPeak change'!$A$106:HI$202,212,FALSE())))</f>
        <v>0</v>
      </c>
      <c r="HE57" s="193" t="n">
        <f aca="false">IF(ISERROR(VLOOKUP($A57,'Import OffPeak'!$A$3:HJ$99,213,FALSE())-VLOOKUP($A57,'Import OffPeak change'!$A$106:HJ$202,213,FALSE())),0,(VLOOKUP($A57,'Import OffPeak'!$A$3:HJ$99,213,FALSE())-VLOOKUP($A57,'Import OffPeak change'!$A$106:HJ$202,213,FALSE())))</f>
        <v>0</v>
      </c>
      <c r="HF57" s="193" t="n">
        <f aca="false">IF(ISERROR(VLOOKUP($A57,'Import OffPeak'!$A$3:HK$99,214,FALSE())-VLOOKUP($A57,'Import OffPeak change'!$A$106:HK$202,214,FALSE())),0,(VLOOKUP($A57,'Import OffPeak'!$A$3:HK$99,214,FALSE())-VLOOKUP($A57,'Import OffPeak change'!$A$106:HK$202,214,FALSE())))</f>
        <v>0</v>
      </c>
      <c r="HG57" s="193" t="n">
        <f aca="false">IF(ISERROR(VLOOKUP($A57,'Import OffPeak'!$A$3:HL$99,215,FALSE())-VLOOKUP($A57,'Import OffPeak change'!$A$106:HL$202,215,FALSE())),0,(VLOOKUP($A57,'Import OffPeak'!$A$3:HL$99,215,FALSE())-VLOOKUP($A57,'Import OffPeak change'!$A$106:HL$202,215,FALSE())))</f>
        <v>0</v>
      </c>
      <c r="HH57" s="193" t="n">
        <f aca="false">IF(ISERROR(VLOOKUP($A57,'Import OffPeak'!$A$3:HM$99,216,FALSE())-VLOOKUP($A57,'Import OffPeak change'!$A$106:HM$202,216,FALSE())),0,(VLOOKUP($A57,'Import OffPeak'!$A$3:HM$99,216,FALSE())-VLOOKUP($A57,'Import OffPeak change'!$A$106:HM$202,216,FALSE())))</f>
        <v>0</v>
      </c>
      <c r="HI57" s="193" t="n">
        <f aca="false">IF(ISERROR(VLOOKUP($A57,'Import OffPeak'!$A$3:HN$99,217,FALSE())-VLOOKUP($A57,'Import OffPeak change'!$A$106:HN$202,217,FALSE())),0,(VLOOKUP($A57,'Import OffPeak'!$A$3:HN$99,217,FALSE())-VLOOKUP($A57,'Import OffPeak change'!$A$106:HN$202,217,FALSE())))</f>
        <v>0</v>
      </c>
      <c r="HJ57" s="193" t="n">
        <f aca="false">IF(ISERROR(VLOOKUP($A57,'Import OffPeak'!$A$3:HO$99,218,FALSE())-VLOOKUP($A57,'Import OffPeak change'!$A$106:HO$202,218,FALSE())),0,(VLOOKUP($A57,'Import OffPeak'!$A$3:HO$99,218,FALSE())-VLOOKUP($A57,'Import OffPeak change'!$A$106:HO$202,218,FALSE())))</f>
        <v>0</v>
      </c>
      <c r="HK57" s="193" t="n">
        <f aca="false">IF(ISERROR(VLOOKUP($A57,'Import OffPeak'!$A$3:HP$99,219,FALSE())-VLOOKUP($A57,'Import OffPeak change'!$A$106:HP$202,219,FALSE())),0,(VLOOKUP($A57,'Import OffPeak'!$A$3:HP$99,219,FALSE())-VLOOKUP($A57,'Import OffPeak change'!$A$106:HP$202,219,FALSE())))</f>
        <v>0</v>
      </c>
      <c r="HL57" s="193" t="n">
        <f aca="false">IF(ISERROR(VLOOKUP($A57,'Import OffPeak'!$A$3:HQ$99,220,FALSE())-VLOOKUP($A57,'Import OffPeak change'!$A$106:HQ$202,220,FALSE())),0,(VLOOKUP($A57,'Import OffPeak'!$A$3:HQ$99,220,FALSE())-VLOOKUP($A57,'Import OffPeak change'!$A$106:HQ$202,220,FALSE())))</f>
        <v>0</v>
      </c>
      <c r="HM57" s="193" t="n">
        <f aca="false">IF(ISERROR(VLOOKUP($A57,'Import OffPeak'!$A$3:HR$99,221,FALSE())-VLOOKUP($A57,'Import OffPeak change'!$A$106:HR$202,221,FALSE())),0,(VLOOKUP($A57,'Import OffPeak'!$A$3:HR$99,221,FALSE())-VLOOKUP($A57,'Import OffPeak change'!$A$106:HR$202,221,FALSE())))</f>
        <v>0</v>
      </c>
      <c r="HN57" s="193" t="n">
        <f aca="false">IF(ISERROR(VLOOKUP($A57,'Import OffPeak'!$A$3:HS$99,222,FALSE())-VLOOKUP($A57,'Import OffPeak change'!$A$106:HS$202,222,FALSE())),0,(VLOOKUP($A57,'Import OffPeak'!$A$3:HS$99,222,FALSE())-VLOOKUP($A57,'Import OffPeak change'!$A$106:HS$202,222,FALSE())))</f>
        <v>0</v>
      </c>
      <c r="HO57" s="193" t="n">
        <f aca="false">IF(ISERROR(VLOOKUP($A57,'Import OffPeak'!$A$3:HT$99,223,FALSE())-VLOOKUP($A57,'Import OffPeak change'!$A$106:HT$202,223,FALSE())),0,(VLOOKUP($A57,'Import OffPeak'!$A$3:HT$99,223,FALSE())-VLOOKUP($A57,'Import OffPeak change'!$A$106:HT$202,223,FALSE())))</f>
        <v>0</v>
      </c>
      <c r="HP57" s="193" t="n">
        <f aca="false">IF(ISERROR(VLOOKUP($A57,'Import OffPeak'!$A$3:HU$99,224,FALSE())-VLOOKUP($A57,'Import OffPeak change'!$A$106:HU$202,224,FALSE())),0,(VLOOKUP($A57,'Import OffPeak'!$A$3:HU$99,224,FALSE())-VLOOKUP($A57,'Import OffPeak change'!$A$106:HU$202,224,FALSE())))</f>
        <v>0</v>
      </c>
      <c r="HQ57" s="193" t="n">
        <f aca="false">IF(ISERROR(VLOOKUP($A57,'Import OffPeak'!$A$3:HV$99,225,FALSE())-VLOOKUP($A57,'Import OffPeak change'!$A$106:HV$202,225,FALSE())),0,(VLOOKUP($A57,'Import OffPeak'!$A$3:HV$99,225,FALSE())-VLOOKUP($A57,'Import OffPeak change'!$A$106:HV$202,225,FALSE())))</f>
        <v>0</v>
      </c>
      <c r="HR57" s="193" t="n">
        <f aca="false">IF(ISERROR(VLOOKUP($A57,'Import OffPeak'!$A$3:HW$99,226,FALSE())-VLOOKUP($A57,'Import OffPeak change'!$A$106:HW$202,226,FALSE())),0,(VLOOKUP($A57,'Import OffPeak'!$A$3:HW$99,226,FALSE())-VLOOKUP($A57,'Import OffPeak change'!$A$106:HW$202,226,FALSE())))</f>
        <v>0</v>
      </c>
      <c r="HS57" s="193" t="n">
        <f aca="false">IF(ISERROR(VLOOKUP($A57,'Import OffPeak'!$A$3:HX$99,227,FALSE())-VLOOKUP($A57,'Import OffPeak change'!$A$106:HX$202,227,FALSE())),0,(VLOOKUP($A57,'Import OffPeak'!$A$3:HX$99,227,FALSE())-VLOOKUP($A57,'Import OffPeak change'!$A$106:HX$202,227,FALSE())))</f>
        <v>0</v>
      </c>
      <c r="HT57" s="193" t="n">
        <f aca="false">IF(ISERROR(VLOOKUP($A57,'Import OffPeak'!$A$3:HY$99,228,FALSE())-VLOOKUP($A57,'Import OffPeak change'!$A$106:HY$202,228,FALSE())),0,(VLOOKUP($A57,'Import OffPeak'!$A$3:HY$99,228,FALSE())-VLOOKUP($A57,'Import OffPeak change'!$A$106:HY$202,228,FALSE())))</f>
        <v>0</v>
      </c>
      <c r="HU57" s="193" t="n">
        <f aca="false">IF(ISERROR(VLOOKUP($A57,'Import OffPeak'!$A$3:HZ$99,229,FALSE())-VLOOKUP($A57,'Import OffPeak change'!$A$106:HZ$202,229,FALSE())),0,(VLOOKUP($A57,'Import OffPeak'!$A$3:HZ$99,229,FALSE())-VLOOKUP($A57,'Import OffPeak change'!$A$106:HZ$202,229,FALSE())))</f>
        <v>0</v>
      </c>
      <c r="HV57" s="193" t="n">
        <f aca="false">IF(ISERROR(VLOOKUP($A57,'Import OffPeak'!$A$3:IA$99,230,FALSE())-VLOOKUP($A57,'Import OffPeak change'!$A$106:IA$202,230,FALSE())),0,(VLOOKUP($A57,'Import OffPeak'!$A$3:IA$99,230,FALSE())-VLOOKUP($A57,'Import OffPeak change'!$A$106:IA$202,230,FALSE())))</f>
        <v>0</v>
      </c>
      <c r="HW57" s="193" t="n">
        <f aca="false">IF(ISERROR(VLOOKUP($A57,'Import OffPeak'!$A$3:IB$99,231,FALSE())-VLOOKUP($A57,'Import OffPeak change'!$A$106:IB$202,231,FALSE())),0,(VLOOKUP($A57,'Import OffPeak'!$A$3:IB$99,231,FALSE())-VLOOKUP($A57,'Import OffPeak change'!$A$106:IB$202,231,FALSE())))</f>
        <v>0</v>
      </c>
      <c r="HX57" s="193" t="n">
        <f aca="false">IF(ISERROR(VLOOKUP($A57,'Import OffPeak'!$A$3:IC$99,232,FALSE())-VLOOKUP($A57,'Import OffPeak change'!$A$106:IC$202,232,FALSE())),0,(VLOOKUP($A57,'Import OffPeak'!$A$3:IC$99,232,FALSE())-VLOOKUP($A57,'Import OffPeak change'!$A$106:IC$202,232,FALSE())))</f>
        <v>0</v>
      </c>
      <c r="HY57" s="193" t="n">
        <f aca="false">IF(ISERROR(VLOOKUP($A57,'Import OffPeak'!$A$3:ID$99,233,FALSE())-VLOOKUP($A57,'Import OffPeak change'!$A$106:ID$202,233,FALSE())),0,(VLOOKUP($A57,'Import OffPeak'!$A$3:ID$99,233,FALSE())-VLOOKUP($A57,'Import OffPeak change'!$A$106:ID$202,233,FALSE())))</f>
        <v>0</v>
      </c>
      <c r="HZ57" s="193" t="n">
        <f aca="false">IF(ISERROR(VLOOKUP($A57,'Import OffPeak'!$A$3:IE$99,234,FALSE())-VLOOKUP($A57,'Import OffPeak change'!$A$106:IE$202,234,FALSE())),0,(VLOOKUP($A57,'Import OffPeak'!$A$3:IE$99,234,FALSE())-VLOOKUP($A57,'Import OffPeak change'!$A$106:IE$202,234,FALSE())))</f>
        <v>0</v>
      </c>
      <c r="IA57" s="193" t="n">
        <f aca="false">IF(ISERROR(VLOOKUP($A57,'Import OffPeak'!$A$3:IF$99,235,FALSE())-VLOOKUP($A57,'Import OffPeak change'!$A$106:IF$202,235,FALSE())),0,(VLOOKUP($A57,'Import OffPeak'!$A$3:IF$99,235,FALSE())-VLOOKUP($A57,'Import OffPeak change'!$A$106:IF$202,235,FALSE())))</f>
        <v>0</v>
      </c>
      <c r="IB57" s="193" t="n">
        <f aca="false">IF(ISERROR(VLOOKUP($A57,'Import OffPeak'!$A$3:IG$99,236,FALSE())-VLOOKUP($A57,'Import OffPeak change'!$A$106:IG$202,236,FALSE())),0,(VLOOKUP($A57,'Import OffPeak'!$A$3:IG$99,236,FALSE())-VLOOKUP($A57,'Import OffPeak change'!$A$106:IG$202,236,FALSE())))</f>
        <v>0</v>
      </c>
      <c r="IC57" s="193" t="n">
        <f aca="false">IF(ISERROR(VLOOKUP($A57,'Import OffPeak'!$A$3:IH$99,237,FALSE())-VLOOKUP($A57,'Import OffPeak change'!$A$106:IH$202,237,FALSE())),0,(VLOOKUP($A57,'Import OffPeak'!$A$3:IH$99,237,FALSE())-VLOOKUP($A57,'Import OffPeak change'!$A$106:IH$202,237,FALSE())))</f>
        <v>0</v>
      </c>
      <c r="ID57" s="193" t="n">
        <f aca="false">IF(ISERROR(VLOOKUP($A57,'Import OffPeak'!$A$3:II$99,238,FALSE())-VLOOKUP($A57,'Import OffPeak change'!$A$106:II$202,238,FALSE())),0,(VLOOKUP($A57,'Import OffPeak'!$A$3:II$99,238,FALSE())-VLOOKUP($A57,'Import OffPeak change'!$A$106:II$202,238,FALSE())))</f>
        <v>0</v>
      </c>
      <c r="IE57" s="193" t="n">
        <f aca="false">IF(ISERROR(VLOOKUP($A57,'Import OffPeak'!$A$3:IJ$99,239,FALSE())-VLOOKUP($A57,'Import OffPeak change'!$A$106:IJ$202,239,FALSE())),0,(VLOOKUP($A57,'Import OffPeak'!$A$3:IJ$99,239,FALSE())-VLOOKUP($A57,'Import OffPeak change'!$A$106:IJ$202,239,FALSE())))</f>
        <v>0</v>
      </c>
    </row>
    <row r="58" customFormat="false" ht="12.75" hidden="false" customHeight="false" outlineLevel="0" collapsed="false">
      <c r="A58" s="201" t="str">
        <f aca="false">IF('Import OffPeak'!A55=0,"",'Import OffPeak'!A55)</f>
        <v/>
      </c>
      <c r="B58" s="193"/>
      <c r="C58" s="193"/>
      <c r="D58" s="193"/>
      <c r="E58" s="193"/>
      <c r="F58" s="193"/>
      <c r="G58" s="193" t="n">
        <f aca="false">IF(ISERROR(VLOOKUP($A58,'Import OffPeak'!$A$3:L$99,7,FALSE())-VLOOKUP($A58,'Import OffPeak change'!$A$106:L$202,7,FALSE())),0,(VLOOKUP($A58,'Import OffPeak'!$A$3:L$99,7,FALSE())-VLOOKUP($A58,'Import OffPeak change'!$A$106:L$202,7,FALSE())))</f>
        <v>0</v>
      </c>
      <c r="H58" s="193" t="n">
        <f aca="false">IF(ISERROR(VLOOKUP($A58,'Import OffPeak'!$A$3:M$99,8,FALSE())-VLOOKUP($A58,'Import OffPeak change'!$A$106:M$202,8,FALSE())),0,(VLOOKUP($A58,'Import OffPeak'!$A$3:M$99,8,FALSE())-VLOOKUP($A58,'Import OffPeak change'!$A$106:M$202,8,FALSE())))</f>
        <v>0</v>
      </c>
      <c r="I58" s="193" t="n">
        <f aca="false">IF(ISERROR(VLOOKUP($A58,'Import OffPeak'!$A$3:N$99,9,FALSE())-VLOOKUP($A58,'Import OffPeak change'!$A$106:N$202,9,FALSE())),0,(VLOOKUP($A58,'Import OffPeak'!$A$3:N$99,9,FALSE())-VLOOKUP($A58,'Import OffPeak change'!$A$106:N$202,9,FALSE())))</f>
        <v>0</v>
      </c>
      <c r="J58" s="193" t="n">
        <f aca="false">IF(ISERROR(VLOOKUP($A58,'Import OffPeak'!$A$3:O$99,10,FALSE())-VLOOKUP($A58,'Import OffPeak change'!$A$106:O$202,10,FALSE())),0,(VLOOKUP($A58,'Import OffPeak'!$A$3:O$99,10,FALSE())-VLOOKUP($A58,'Import OffPeak change'!$A$106:O$202,10,FALSE())))</f>
        <v>0</v>
      </c>
      <c r="K58" s="193" t="n">
        <f aca="false">IF(ISERROR(VLOOKUP($A58,'Import OffPeak'!$A$3:P$99,11,FALSE())-VLOOKUP($A58,'Import OffPeak change'!$A$106:P$202,11,FALSE())),0,(VLOOKUP($A58,'Import OffPeak'!$A$3:P$99,11,FALSE())-VLOOKUP($A58,'Import OffPeak change'!$A$106:P$202,11,FALSE())))</f>
        <v>0</v>
      </c>
      <c r="L58" s="193" t="n">
        <f aca="false">IF(ISERROR(VLOOKUP($A58,'Import OffPeak'!$A$3:Q$99,12,FALSE())-VLOOKUP($A58,'Import OffPeak change'!$A$106:Q$202,12,FALSE())),0,(VLOOKUP($A58,'Import OffPeak'!$A$3:Q$99,12,FALSE())-VLOOKUP($A58,'Import OffPeak change'!$A$106:Q$202,12,FALSE())))</f>
        <v>0</v>
      </c>
      <c r="M58" s="193" t="n">
        <f aca="false">IF(ISERROR(VLOOKUP($A58,'Import OffPeak'!$A$3:R$99,13,FALSE())-VLOOKUP($A58,'Import OffPeak change'!$A$106:R$202,13,FALSE())),0,(VLOOKUP($A58,'Import OffPeak'!$A$3:R$99,13,FALSE())-VLOOKUP($A58,'Import OffPeak change'!$A$106:R$202,13,FALSE())))</f>
        <v>0</v>
      </c>
      <c r="N58" s="193" t="n">
        <f aca="false">IF(ISERROR(VLOOKUP($A58,'Import OffPeak'!$A$3:S$99,14,FALSE())-VLOOKUP($A58,'Import OffPeak change'!$A$106:S$202,14,FALSE())),0,(VLOOKUP($A58,'Import OffPeak'!$A$3:S$99,14,FALSE())-VLOOKUP($A58,'Import OffPeak change'!$A$106:S$202,14,FALSE())))</f>
        <v>0</v>
      </c>
      <c r="O58" s="193" t="n">
        <f aca="false">IF(ISERROR(VLOOKUP($A58,'Import OffPeak'!$A$3:T$99,15,FALSE())-VLOOKUP($A58,'Import OffPeak change'!$A$106:T$202,15,FALSE())),0,(VLOOKUP($A58,'Import OffPeak'!$A$3:T$99,15,FALSE())-VLOOKUP($A58,'Import OffPeak change'!$A$106:T$202,15,FALSE())))</f>
        <v>0</v>
      </c>
      <c r="P58" s="193" t="n">
        <f aca="false">IF(ISERROR(VLOOKUP($A58,'Import OffPeak'!$A$3:U$99,16,FALSE())-VLOOKUP($A58,'Import OffPeak change'!$A$106:U$202,16,FALSE())),0,(VLOOKUP($A58,'Import OffPeak'!$A$3:U$99,16,FALSE())-VLOOKUP($A58,'Import OffPeak change'!$A$106:U$202,16,FALSE())))</f>
        <v>0</v>
      </c>
      <c r="Q58" s="193" t="n">
        <f aca="false">IF(ISERROR(VLOOKUP($A58,'Import OffPeak'!$A$3:V$99,17,FALSE())-VLOOKUP($A58,'Import OffPeak change'!$A$106:V$202,17,FALSE())),0,(VLOOKUP($A58,'Import OffPeak'!$A$3:V$99,17,FALSE())-VLOOKUP($A58,'Import OffPeak change'!$A$106:V$202,17,FALSE())))</f>
        <v>0</v>
      </c>
      <c r="R58" s="193" t="n">
        <f aca="false">IF(ISERROR(VLOOKUP($A58,'Import OffPeak'!$A$3:W$99,18,FALSE())-VLOOKUP($A58,'Import OffPeak change'!$A$106:W$202,18,FALSE())),0,(VLOOKUP($A58,'Import OffPeak'!$A$3:W$99,18,FALSE())-VLOOKUP($A58,'Import OffPeak change'!$A$106:W$202,18,FALSE())))</f>
        <v>0</v>
      </c>
      <c r="S58" s="193" t="n">
        <f aca="false">IF(ISERROR(VLOOKUP($A58,'Import OffPeak'!$A$3:X$99,19,FALSE())-VLOOKUP($A58,'Import OffPeak change'!$A$106:X$202,19,FALSE())),0,(VLOOKUP($A58,'Import OffPeak'!$A$3:X$99,19,FALSE())-VLOOKUP($A58,'Import OffPeak change'!$A$106:X$202,19,FALSE())))</f>
        <v>0</v>
      </c>
      <c r="T58" s="193" t="n">
        <f aca="false">IF(ISERROR(VLOOKUP($A58,'Import OffPeak'!$A$3:Y$99,20,FALSE())-VLOOKUP($A58,'Import OffPeak change'!$A$106:Y$202,20,FALSE())),0,(VLOOKUP($A58,'Import OffPeak'!$A$3:Y$99,20,FALSE())-VLOOKUP($A58,'Import OffPeak change'!$A$106:Y$202,20,FALSE())))</f>
        <v>0</v>
      </c>
      <c r="U58" s="193" t="n">
        <f aca="false">IF(ISERROR(VLOOKUP($A58,'Import OffPeak'!$A$3:Z$99,21,FALSE())-VLOOKUP($A58,'Import OffPeak change'!$A$106:Z$202,21,FALSE())),0,(VLOOKUP($A58,'Import OffPeak'!$A$3:Z$99,21,FALSE())-VLOOKUP($A58,'Import OffPeak change'!$A$106:Z$202,21,FALSE())))</f>
        <v>0</v>
      </c>
      <c r="V58" s="193" t="n">
        <f aca="false">IF(ISERROR(VLOOKUP($A58,'Import OffPeak'!$A$3:AA$99,22,FALSE())-VLOOKUP($A58,'Import OffPeak change'!$A$106:AA$202,22,FALSE())),0,(VLOOKUP($A58,'Import OffPeak'!$A$3:AA$99,22,FALSE())-VLOOKUP($A58,'Import OffPeak change'!$A$106:AA$202,22,FALSE())))</f>
        <v>0</v>
      </c>
      <c r="W58" s="193" t="n">
        <f aca="false">IF(ISERROR(VLOOKUP($A58,'Import OffPeak'!$A$3:AB$99,23,FALSE())-VLOOKUP($A58,'Import OffPeak change'!$A$106:AB$202,23,FALSE())),0,(VLOOKUP($A58,'Import OffPeak'!$A$3:AB$99,23,FALSE())-VLOOKUP($A58,'Import OffPeak change'!$A$106:AB$202,23,FALSE())))</f>
        <v>0</v>
      </c>
      <c r="X58" s="193" t="n">
        <f aca="false">IF(ISERROR(VLOOKUP($A58,'Import OffPeak'!$A$3:AC$99,24,FALSE())-VLOOKUP($A58,'Import OffPeak change'!$A$106:AC$202,24,FALSE())),0,(VLOOKUP($A58,'Import OffPeak'!$A$3:AC$99,24,FALSE())-VLOOKUP($A58,'Import OffPeak change'!$A$106:AC$202,24,FALSE())))</f>
        <v>0</v>
      </c>
      <c r="Y58" s="193" t="n">
        <f aca="false">IF(ISERROR(VLOOKUP($A58,'Import OffPeak'!$A$3:AD$99,25,FALSE())-VLOOKUP($A58,'Import OffPeak change'!$A$106:AD$202,25,FALSE())),0,(VLOOKUP($A58,'Import OffPeak'!$A$3:AD$99,25,FALSE())-VLOOKUP($A58,'Import OffPeak change'!$A$106:AD$202,25,FALSE())))</f>
        <v>0</v>
      </c>
      <c r="Z58" s="193" t="n">
        <f aca="false">IF(ISERROR(VLOOKUP($A58,'Import OffPeak'!$A$3:AE$99,26,FALSE())-VLOOKUP($A58,'Import OffPeak change'!$A$106:AE$202,26,FALSE())),0,(VLOOKUP($A58,'Import OffPeak'!$A$3:AE$99,26,FALSE())-VLOOKUP($A58,'Import OffPeak change'!$A$106:AE$202,26,FALSE())))</f>
        <v>0</v>
      </c>
      <c r="AA58" s="193" t="n">
        <f aca="false">IF(ISERROR(VLOOKUP($A58,'Import OffPeak'!$A$3:AF$99,27,FALSE())-VLOOKUP($A58,'Import OffPeak change'!$A$106:AF$202,27,FALSE())),0,(VLOOKUP($A58,'Import OffPeak'!$A$3:AF$99,27,FALSE())-VLOOKUP($A58,'Import OffPeak change'!$A$106:AF$202,27,FALSE())))</f>
        <v>0</v>
      </c>
      <c r="AB58" s="193" t="n">
        <f aca="false">IF(ISERROR(VLOOKUP($A58,'Import OffPeak'!$A$3:AG$99,28,FALSE())-VLOOKUP($A58,'Import OffPeak change'!$A$106:AG$202,28,FALSE())),0,(VLOOKUP($A58,'Import OffPeak'!$A$3:AG$99,28,FALSE())-VLOOKUP($A58,'Import OffPeak change'!$A$106:AG$202,28,FALSE())))</f>
        <v>0</v>
      </c>
      <c r="AC58" s="193" t="n">
        <f aca="false">IF(ISERROR(VLOOKUP($A58,'Import OffPeak'!$A$3:AH$99,29,FALSE())-VLOOKUP($A58,'Import OffPeak change'!$A$106:AH$202,29,FALSE())),0,(VLOOKUP($A58,'Import OffPeak'!$A$3:AH$99,29,FALSE())-VLOOKUP($A58,'Import OffPeak change'!$A$106:AH$202,29,FALSE())))</f>
        <v>0</v>
      </c>
      <c r="AD58" s="193" t="n">
        <f aca="false">IF(ISERROR(VLOOKUP($A58,'Import OffPeak'!$A$3:AI$99,30,FALSE())-VLOOKUP($A58,'Import OffPeak change'!$A$106:AI$202,30,FALSE())),0,(VLOOKUP($A58,'Import OffPeak'!$A$3:AI$99,30,FALSE())-VLOOKUP($A58,'Import OffPeak change'!$A$106:AI$202,30,FALSE())))</f>
        <v>0</v>
      </c>
      <c r="AE58" s="193" t="n">
        <f aca="false">IF(ISERROR(VLOOKUP($A58,'Import OffPeak'!$A$3:AJ$99,31,FALSE())-VLOOKUP($A58,'Import OffPeak change'!$A$106:AJ$202,31,FALSE())),0,(VLOOKUP($A58,'Import OffPeak'!$A$3:AJ$99,31,FALSE())-VLOOKUP($A58,'Import OffPeak change'!$A$106:AJ$202,31,FALSE())))</f>
        <v>0</v>
      </c>
      <c r="AF58" s="193" t="n">
        <f aca="false">IF(ISERROR(VLOOKUP($A58,'Import OffPeak'!$A$3:AK$99,32,FALSE())-VLOOKUP($A58,'Import OffPeak change'!$A$106:AK$202,32,FALSE())),0,(VLOOKUP($A58,'Import OffPeak'!$A$3:AK$99,32,FALSE())-VLOOKUP($A58,'Import OffPeak change'!$A$106:AK$202,32,FALSE())))</f>
        <v>0</v>
      </c>
      <c r="AG58" s="193" t="n">
        <f aca="false">IF(ISERROR(VLOOKUP($A58,'Import OffPeak'!$A$3:AL$99,33,FALSE())-VLOOKUP($A58,'Import OffPeak change'!$A$106:AL$202,33,FALSE())),0,(VLOOKUP($A58,'Import OffPeak'!$A$3:AL$99,33,FALSE())-VLOOKUP($A58,'Import OffPeak change'!$A$106:AL$202,33,FALSE())))</f>
        <v>0</v>
      </c>
      <c r="AH58" s="193" t="n">
        <f aca="false">IF(ISERROR(VLOOKUP($A58,'Import OffPeak'!$A$3:AM$99,34,FALSE())-VLOOKUP($A58,'Import OffPeak change'!$A$106:AM$202,34,FALSE())),0,(VLOOKUP($A58,'Import OffPeak'!$A$3:AM$99,34,FALSE())-VLOOKUP($A58,'Import OffPeak change'!$A$106:AM$202,34,FALSE())))</f>
        <v>0</v>
      </c>
      <c r="AI58" s="193" t="n">
        <f aca="false">IF(ISERROR(VLOOKUP($A58,'Import OffPeak'!$A$3:AN$99,35,FALSE())-VLOOKUP($A58,'Import OffPeak change'!$A$106:AN$202,35,FALSE())),0,(VLOOKUP($A58,'Import OffPeak'!$A$3:AN$99,35,FALSE())-VLOOKUP($A58,'Import OffPeak change'!$A$106:AN$202,35,FALSE())))</f>
        <v>0</v>
      </c>
      <c r="AJ58" s="193" t="n">
        <f aca="false">IF(ISERROR(VLOOKUP($A58,'Import OffPeak'!$A$3:AO$99,36,FALSE())-VLOOKUP($A58,'Import OffPeak change'!$A$106:AO$202,36,FALSE())),0,(VLOOKUP($A58,'Import OffPeak'!$A$3:AO$99,36,FALSE())-VLOOKUP($A58,'Import OffPeak change'!$A$106:AO$202,36,FALSE())))</f>
        <v>0</v>
      </c>
      <c r="AK58" s="193" t="n">
        <f aca="false">IF(ISERROR(VLOOKUP($A58,'Import OffPeak'!$A$3:AP$99,37,FALSE())-VLOOKUP($A58,'Import OffPeak change'!$A$106:AP$202,37,FALSE())),0,(VLOOKUP($A58,'Import OffPeak'!$A$3:AP$99,37,FALSE())-VLOOKUP($A58,'Import OffPeak change'!$A$106:AP$202,37,FALSE())))</f>
        <v>0</v>
      </c>
      <c r="AL58" s="193" t="n">
        <f aca="false">IF(ISERROR(VLOOKUP($A58,'Import OffPeak'!$A$3:AQ$99,38,FALSE())-VLOOKUP($A58,'Import OffPeak change'!$A$106:AQ$202,38,FALSE())),0,(VLOOKUP($A58,'Import OffPeak'!$A$3:AQ$99,38,FALSE())-VLOOKUP($A58,'Import OffPeak change'!$A$106:AQ$202,38,FALSE())))</f>
        <v>0</v>
      </c>
      <c r="AM58" s="193" t="n">
        <f aca="false">IF(ISERROR(VLOOKUP($A58,'Import OffPeak'!$A$3:AR$99,39,FALSE())-VLOOKUP($A58,'Import OffPeak change'!$A$106:AR$202,39,FALSE())),0,(VLOOKUP($A58,'Import OffPeak'!$A$3:AR$99,39,FALSE())-VLOOKUP($A58,'Import OffPeak change'!$A$106:AR$202,39,FALSE())))</f>
        <v>0</v>
      </c>
      <c r="AN58" s="193" t="n">
        <f aca="false">IF(ISERROR(VLOOKUP($A58,'Import OffPeak'!$A$3:AS$99,40,FALSE())-VLOOKUP($A58,'Import OffPeak change'!$A$106:AS$202,40,FALSE())),0,(VLOOKUP($A58,'Import OffPeak'!$A$3:AS$99,40,FALSE())-VLOOKUP($A58,'Import OffPeak change'!$A$106:AS$202,40,FALSE())))</f>
        <v>0</v>
      </c>
      <c r="AO58" s="193" t="n">
        <f aca="false">IF(ISERROR(VLOOKUP($A58,'Import OffPeak'!$A$3:AT$99,41,FALSE())-VLOOKUP($A58,'Import OffPeak change'!$A$106:AT$202,41,FALSE())),0,(VLOOKUP($A58,'Import OffPeak'!$A$3:AT$99,41,FALSE())-VLOOKUP($A58,'Import OffPeak change'!$A$106:AT$202,41,FALSE())))</f>
        <v>0</v>
      </c>
      <c r="AP58" s="193" t="n">
        <f aca="false">IF(ISERROR(VLOOKUP($A58,'Import OffPeak'!$A$3:AU$99,42,FALSE())-VLOOKUP($A58,'Import OffPeak change'!$A$106:AU$202,42,FALSE())),0,(VLOOKUP($A58,'Import OffPeak'!$A$3:AU$99,42,FALSE())-VLOOKUP($A58,'Import OffPeak change'!$A$106:AU$202,42,FALSE())))</f>
        <v>0</v>
      </c>
      <c r="AQ58" s="193" t="n">
        <f aca="false">IF(ISERROR(VLOOKUP($A58,'Import OffPeak'!$A$3:AV$99,43,FALSE())-VLOOKUP($A58,'Import OffPeak change'!$A$106:AV$202,43,FALSE())),0,(VLOOKUP($A58,'Import OffPeak'!$A$3:AV$99,43,FALSE())-VLOOKUP($A58,'Import OffPeak change'!$A$106:AV$202,43,FALSE())))</f>
        <v>0</v>
      </c>
      <c r="AR58" s="193" t="n">
        <f aca="false">IF(ISERROR(VLOOKUP($A58,'Import OffPeak'!$A$3:AW$99,44,FALSE())-VLOOKUP($A58,'Import OffPeak change'!$A$106:AW$202,44,FALSE())),0,(VLOOKUP($A58,'Import OffPeak'!$A$3:AW$99,44,FALSE())-VLOOKUP($A58,'Import OffPeak change'!$A$106:AW$202,44,FALSE())))</f>
        <v>0</v>
      </c>
      <c r="AS58" s="193" t="n">
        <f aca="false">IF(ISERROR(VLOOKUP($A58,'Import OffPeak'!$A$3:AX$99,45,FALSE())-VLOOKUP($A58,'Import OffPeak change'!$A$106:AX$202,45,FALSE())),0,(VLOOKUP($A58,'Import OffPeak'!$A$3:AX$99,45,FALSE())-VLOOKUP($A58,'Import OffPeak change'!$A$106:AX$202,45,FALSE())))</f>
        <v>0</v>
      </c>
      <c r="AT58" s="193" t="n">
        <f aca="false">IF(ISERROR(VLOOKUP($A58,'Import OffPeak'!$A$3:AY$99,46,FALSE())-VLOOKUP($A58,'Import OffPeak change'!$A$106:AY$202,46,FALSE())),0,(VLOOKUP($A58,'Import OffPeak'!$A$3:AY$99,46,FALSE())-VLOOKUP($A58,'Import OffPeak change'!$A$106:AY$202,46,FALSE())))</f>
        <v>0</v>
      </c>
      <c r="AU58" s="193" t="n">
        <f aca="false">IF(ISERROR(VLOOKUP($A58,'Import OffPeak'!$A$3:AZ$99,47,FALSE())-VLOOKUP($A58,'Import OffPeak change'!$A$106:AZ$202,47,FALSE())),0,(VLOOKUP($A58,'Import OffPeak'!$A$3:AZ$99,47,FALSE())-VLOOKUP($A58,'Import OffPeak change'!$A$106:AZ$202,47,FALSE())))</f>
        <v>0</v>
      </c>
      <c r="AV58" s="193" t="n">
        <f aca="false">IF(ISERROR(VLOOKUP($A58,'Import OffPeak'!$A$3:BA$99,48,FALSE())-VLOOKUP($A58,'Import OffPeak change'!$A$106:BA$202,48,FALSE())),0,(VLOOKUP($A58,'Import OffPeak'!$A$3:BA$99,48,FALSE())-VLOOKUP($A58,'Import OffPeak change'!$A$106:BA$202,48,FALSE())))</f>
        <v>0</v>
      </c>
      <c r="AW58" s="193" t="n">
        <f aca="false">IF(ISERROR(VLOOKUP($A58,'Import OffPeak'!$A$3:BB$99,49,FALSE())-VLOOKUP($A58,'Import OffPeak change'!$A$106:BB$202,49,FALSE())),0,(VLOOKUP($A58,'Import OffPeak'!$A$3:BB$99,49,FALSE())-VLOOKUP($A58,'Import OffPeak change'!$A$106:BB$202,49,FALSE())))</f>
        <v>0</v>
      </c>
      <c r="AX58" s="193" t="n">
        <f aca="false">IF(ISERROR(VLOOKUP($A58,'Import OffPeak'!$A$3:BC$99,50,FALSE())-VLOOKUP($A58,'Import OffPeak change'!$A$106:BC$202,50,FALSE())),0,(VLOOKUP($A58,'Import OffPeak'!$A$3:BC$99,50,FALSE())-VLOOKUP($A58,'Import OffPeak change'!$A$106:BC$202,50,FALSE())))</f>
        <v>0</v>
      </c>
      <c r="AY58" s="193" t="n">
        <f aca="false">IF(ISERROR(VLOOKUP($A58,'Import OffPeak'!$A$3:BD$99,51,FALSE())-VLOOKUP($A58,'Import OffPeak change'!$A$106:BD$202,51,FALSE())),0,(VLOOKUP($A58,'Import OffPeak'!$A$3:BD$99,51,FALSE())-VLOOKUP($A58,'Import OffPeak change'!$A$106:BD$202,51,FALSE())))</f>
        <v>0</v>
      </c>
      <c r="AZ58" s="193" t="n">
        <f aca="false">IF(ISERROR(VLOOKUP($A58,'Import OffPeak'!$A$3:BE$99,52,FALSE())-VLOOKUP($A58,'Import OffPeak change'!$A$106:BE$202,52,FALSE())),0,(VLOOKUP($A58,'Import OffPeak'!$A$3:BE$99,52,FALSE())-VLOOKUP($A58,'Import OffPeak change'!$A$106:BE$202,52,FALSE())))</f>
        <v>0</v>
      </c>
      <c r="BA58" s="193" t="n">
        <f aca="false">IF(ISERROR(VLOOKUP($A58,'Import OffPeak'!$A$3:BF$99,53,FALSE())-VLOOKUP($A58,'Import OffPeak change'!$A$106:BF$202,53,FALSE())),0,(VLOOKUP($A58,'Import OffPeak'!$A$3:BF$99,53,FALSE())-VLOOKUP($A58,'Import OffPeak change'!$A$106:BF$202,53,FALSE())))</f>
        <v>0</v>
      </c>
      <c r="BB58" s="193" t="n">
        <f aca="false">IF(ISERROR(VLOOKUP($A58,'Import OffPeak'!$A$3:BG$99,54,FALSE())-VLOOKUP($A58,'Import OffPeak change'!$A$106:BG$202,54,FALSE())),0,(VLOOKUP($A58,'Import OffPeak'!$A$3:BG$99,54,FALSE())-VLOOKUP($A58,'Import OffPeak change'!$A$106:BG$202,54,FALSE())))</f>
        <v>0</v>
      </c>
      <c r="BC58" s="193" t="n">
        <f aca="false">IF(ISERROR(VLOOKUP($A58,'Import OffPeak'!$A$3:BH$99,55,FALSE())-VLOOKUP($A58,'Import OffPeak change'!$A$106:BH$202,55,FALSE())),0,(VLOOKUP($A58,'Import OffPeak'!$A$3:BH$99,55,FALSE())-VLOOKUP($A58,'Import OffPeak change'!$A$106:BH$202,55,FALSE())))</f>
        <v>0</v>
      </c>
      <c r="BD58" s="193" t="n">
        <f aca="false">IF(ISERROR(VLOOKUP($A58,'Import OffPeak'!$A$3:BI$99,56,FALSE())-VLOOKUP($A58,'Import OffPeak change'!$A$106:BI$202,56,FALSE())),0,(VLOOKUP($A58,'Import OffPeak'!$A$3:BI$99,56,FALSE())-VLOOKUP($A58,'Import OffPeak change'!$A$106:BI$202,56,FALSE())))</f>
        <v>0</v>
      </c>
      <c r="BE58" s="193" t="n">
        <f aca="false">IF(ISERROR(VLOOKUP($A58,'Import OffPeak'!$A$3:BJ$99,57,FALSE())-VLOOKUP($A58,'Import OffPeak change'!$A$106:BJ$202,57,FALSE())),0,(VLOOKUP($A58,'Import OffPeak'!$A$3:BJ$99,57,FALSE())-VLOOKUP($A58,'Import OffPeak change'!$A$106:BJ$202,57,FALSE())))</f>
        <v>0</v>
      </c>
      <c r="BF58" s="193" t="n">
        <f aca="false">IF(ISERROR(VLOOKUP($A58,'Import OffPeak'!$A$3:BK$99,58,FALSE())-VLOOKUP($A58,'Import OffPeak change'!$A$106:BK$202,58,FALSE())),0,(VLOOKUP($A58,'Import OffPeak'!$A$3:BK$99,58,FALSE())-VLOOKUP($A58,'Import OffPeak change'!$A$106:BK$202,58,FALSE())))</f>
        <v>0</v>
      </c>
      <c r="BG58" s="193" t="n">
        <f aca="false">IF(ISERROR(VLOOKUP($A58,'Import OffPeak'!$A$3:BL$99,59,FALSE())-VLOOKUP($A58,'Import OffPeak change'!$A$106:BL$202,59,FALSE())),0,(VLOOKUP($A58,'Import OffPeak'!$A$3:BL$99,59,FALSE())-VLOOKUP($A58,'Import OffPeak change'!$A$106:BL$202,59,FALSE())))</f>
        <v>0</v>
      </c>
      <c r="BH58" s="193" t="n">
        <f aca="false">IF(ISERROR(VLOOKUP($A58,'Import OffPeak'!$A$3:BM$99,60,FALSE())-VLOOKUP($A58,'Import OffPeak change'!$A$106:BM$202,60,FALSE())),0,(VLOOKUP($A58,'Import OffPeak'!$A$3:BM$99,60,FALSE())-VLOOKUP($A58,'Import OffPeak change'!$A$106:BM$202,60,FALSE())))</f>
        <v>0</v>
      </c>
      <c r="BI58" s="193" t="n">
        <f aca="false">IF(ISERROR(VLOOKUP($A58,'Import OffPeak'!$A$3:BN$99,61,FALSE())-VLOOKUP($A58,'Import OffPeak change'!$A$106:BN$202,61,FALSE())),0,(VLOOKUP($A58,'Import OffPeak'!$A$3:BN$99,61,FALSE())-VLOOKUP($A58,'Import OffPeak change'!$A$106:BN$202,61,FALSE())))</f>
        <v>0</v>
      </c>
      <c r="BJ58" s="193" t="n">
        <f aca="false">IF(ISERROR(VLOOKUP($A58,'Import OffPeak'!$A$3:BO$99,62,FALSE())-VLOOKUP($A58,'Import OffPeak change'!$A$106:BO$202,62,FALSE())),0,(VLOOKUP($A58,'Import OffPeak'!$A$3:BO$99,62,FALSE())-VLOOKUP($A58,'Import OffPeak change'!$A$106:BO$202,62,FALSE())))</f>
        <v>0</v>
      </c>
      <c r="BK58" s="193" t="n">
        <f aca="false">IF(ISERROR(VLOOKUP($A58,'Import OffPeak'!$A$3:BP$99,63,FALSE())-VLOOKUP($A58,'Import OffPeak change'!$A$106:BP$202,63,FALSE())),0,(VLOOKUP($A58,'Import OffPeak'!$A$3:BP$99,63,FALSE())-VLOOKUP($A58,'Import OffPeak change'!$A$106:BP$202,63,FALSE())))</f>
        <v>0</v>
      </c>
      <c r="BL58" s="193" t="n">
        <f aca="false">IF(ISERROR(VLOOKUP($A58,'Import OffPeak'!$A$3:BQ$99,64,FALSE())-VLOOKUP($A58,'Import OffPeak change'!$A$106:BQ$202,64,FALSE())),0,(VLOOKUP($A58,'Import OffPeak'!$A$3:BQ$99,64,FALSE())-VLOOKUP($A58,'Import OffPeak change'!$A$106:BQ$202,64,FALSE())))</f>
        <v>0</v>
      </c>
      <c r="BM58" s="193" t="n">
        <f aca="false">IF(ISERROR(VLOOKUP($A58,'Import OffPeak'!$A$3:BR$99,65,FALSE())-VLOOKUP($A58,'Import OffPeak change'!$A$106:BR$202,65,FALSE())),0,(VLOOKUP($A58,'Import OffPeak'!$A$3:BR$99,65,FALSE())-VLOOKUP($A58,'Import OffPeak change'!$A$106:BR$202,65,FALSE())))</f>
        <v>0</v>
      </c>
      <c r="BN58" s="193" t="n">
        <f aca="false">IF(ISERROR(VLOOKUP($A58,'Import OffPeak'!$A$3:BS$99,66,FALSE())-VLOOKUP($A58,'Import OffPeak change'!$A$106:BS$202,66,FALSE())),0,(VLOOKUP($A58,'Import OffPeak'!$A$3:BS$99,66,FALSE())-VLOOKUP($A58,'Import OffPeak change'!$A$106:BS$202,66,FALSE())))</f>
        <v>0</v>
      </c>
      <c r="BO58" s="193" t="n">
        <f aca="false">IF(ISERROR(VLOOKUP($A58,'Import OffPeak'!$A$3:BT$99,67,FALSE())-VLOOKUP($A58,'Import OffPeak change'!$A$106:BT$202,67,FALSE())),0,(VLOOKUP($A58,'Import OffPeak'!$A$3:BT$99,67,FALSE())-VLOOKUP($A58,'Import OffPeak change'!$A$106:BT$202,67,FALSE())))</f>
        <v>0</v>
      </c>
      <c r="BP58" s="193" t="n">
        <f aca="false">IF(ISERROR(VLOOKUP($A58,'Import OffPeak'!$A$3:BU$99,68,FALSE())-VLOOKUP($A58,'Import OffPeak change'!$A$106:BU$202,68,FALSE())),0,(VLOOKUP($A58,'Import OffPeak'!$A$3:BU$99,68,FALSE())-VLOOKUP($A58,'Import OffPeak change'!$A$106:BU$202,68,FALSE())))</f>
        <v>0</v>
      </c>
      <c r="BQ58" s="193" t="n">
        <f aca="false">IF(ISERROR(VLOOKUP($A58,'Import OffPeak'!$A$3:BV$99,69,FALSE())-VLOOKUP($A58,'Import OffPeak change'!$A$106:BV$202,69,FALSE())),0,(VLOOKUP($A58,'Import OffPeak'!$A$3:BV$99,69,FALSE())-VLOOKUP($A58,'Import OffPeak change'!$A$106:BV$202,69,FALSE())))</f>
        <v>0</v>
      </c>
      <c r="BR58" s="193" t="n">
        <f aca="false">IF(ISERROR(VLOOKUP($A58,'Import OffPeak'!$A$3:BW$99,70,FALSE())-VLOOKUP($A58,'Import OffPeak change'!$A$106:BW$202,70,FALSE())),0,(VLOOKUP($A58,'Import OffPeak'!$A$3:BW$99,70,FALSE())-VLOOKUP($A58,'Import OffPeak change'!$A$106:BW$202,70,FALSE())))</f>
        <v>0</v>
      </c>
      <c r="BS58" s="193" t="n">
        <f aca="false">IF(ISERROR(VLOOKUP($A58,'Import OffPeak'!$A$3:BX$99,71,FALSE())-VLOOKUP($A58,'Import OffPeak change'!$A$106:BX$202,71,FALSE())),0,(VLOOKUP($A58,'Import OffPeak'!$A$3:BX$99,71,FALSE())-VLOOKUP($A58,'Import OffPeak change'!$A$106:BX$202,71,FALSE())))</f>
        <v>0</v>
      </c>
      <c r="BT58" s="193" t="n">
        <f aca="false">IF(ISERROR(VLOOKUP($A58,'Import OffPeak'!$A$3:BY$99,72,FALSE())-VLOOKUP($A58,'Import OffPeak change'!$A$106:BY$202,72,FALSE())),0,(VLOOKUP($A58,'Import OffPeak'!$A$3:BY$99,72,FALSE())-VLOOKUP($A58,'Import OffPeak change'!$A$106:BY$202,72,FALSE())))</f>
        <v>0</v>
      </c>
      <c r="BU58" s="193" t="n">
        <f aca="false">IF(ISERROR(VLOOKUP($A58,'Import OffPeak'!$A$3:BZ$99,73,FALSE())-VLOOKUP($A58,'Import OffPeak change'!$A$106:BZ$202,73,FALSE())),0,(VLOOKUP($A58,'Import OffPeak'!$A$3:BZ$99,73,FALSE())-VLOOKUP($A58,'Import OffPeak change'!$A$106:BZ$202,73,FALSE())))</f>
        <v>0</v>
      </c>
      <c r="BV58" s="193" t="n">
        <f aca="false">IF(ISERROR(VLOOKUP($A58,'Import OffPeak'!$A$3:CA$99,74,FALSE())-VLOOKUP($A58,'Import OffPeak change'!$A$106:CA$202,74,FALSE())),0,(VLOOKUP($A58,'Import OffPeak'!$A$3:CA$99,74,FALSE())-VLOOKUP($A58,'Import OffPeak change'!$A$106:CA$202,74,FALSE())))</f>
        <v>0</v>
      </c>
      <c r="BW58" s="193" t="n">
        <f aca="false">IF(ISERROR(VLOOKUP($A58,'Import OffPeak'!$A$3:CB$99,75,FALSE())-VLOOKUP($A58,'Import OffPeak change'!$A$106:CB$202,75,FALSE())),0,(VLOOKUP($A58,'Import OffPeak'!$A$3:CB$99,75,FALSE())-VLOOKUP($A58,'Import OffPeak change'!$A$106:CB$202,75,FALSE())))</f>
        <v>0</v>
      </c>
      <c r="BX58" s="193" t="n">
        <f aca="false">IF(ISERROR(VLOOKUP($A58,'Import OffPeak'!$A$3:CC$99,76,FALSE())-VLOOKUP($A58,'Import OffPeak change'!$A$106:CC$202,76,FALSE())),0,(VLOOKUP($A58,'Import OffPeak'!$A$3:CC$99,76,FALSE())-VLOOKUP($A58,'Import OffPeak change'!$A$106:CC$202,76,FALSE())))</f>
        <v>0</v>
      </c>
      <c r="BY58" s="193" t="n">
        <f aca="false">IF(ISERROR(VLOOKUP($A58,'Import OffPeak'!$A$3:CD$99,77,FALSE())-VLOOKUP($A58,'Import OffPeak change'!$A$106:CD$202,77,FALSE())),0,(VLOOKUP($A58,'Import OffPeak'!$A$3:CD$99,77,FALSE())-VLOOKUP($A58,'Import OffPeak change'!$A$106:CD$202,77,FALSE())))</f>
        <v>0</v>
      </c>
      <c r="BZ58" s="193" t="n">
        <f aca="false">IF(ISERROR(VLOOKUP($A58,'Import OffPeak'!$A$3:CE$99,78,FALSE())-VLOOKUP($A58,'Import OffPeak change'!$A$106:CE$202,78,FALSE())),0,(VLOOKUP($A58,'Import OffPeak'!$A$3:CE$99,78,FALSE())-VLOOKUP($A58,'Import OffPeak change'!$A$106:CE$202,78,FALSE())))</f>
        <v>0</v>
      </c>
      <c r="CA58" s="193" t="n">
        <f aca="false">IF(ISERROR(VLOOKUP($A58,'Import OffPeak'!$A$3:CF$99,79,FALSE())-VLOOKUP($A58,'Import OffPeak change'!$A$106:CF$202,79,FALSE())),0,(VLOOKUP($A58,'Import OffPeak'!$A$3:CF$99,79,FALSE())-VLOOKUP($A58,'Import OffPeak change'!$A$106:CF$202,79,FALSE())))</f>
        <v>0</v>
      </c>
      <c r="CB58" s="193" t="n">
        <f aca="false">IF(ISERROR(VLOOKUP($A58,'Import OffPeak'!$A$3:CG$99,80,FALSE())-VLOOKUP($A58,'Import OffPeak change'!$A$106:CG$202,80,FALSE())),0,(VLOOKUP($A58,'Import OffPeak'!$A$3:CG$99,80,FALSE())-VLOOKUP($A58,'Import OffPeak change'!$A$106:CG$202,80,FALSE())))</f>
        <v>0</v>
      </c>
      <c r="CC58" s="193" t="n">
        <f aca="false">IF(ISERROR(VLOOKUP($A58,'Import OffPeak'!$A$3:CH$99,81,FALSE())-VLOOKUP($A58,'Import OffPeak change'!$A$106:CH$202,81,FALSE())),0,(VLOOKUP($A58,'Import OffPeak'!$A$3:CH$99,81,FALSE())-VLOOKUP($A58,'Import OffPeak change'!$A$106:CH$202,81,FALSE())))</f>
        <v>0</v>
      </c>
      <c r="CD58" s="193" t="n">
        <f aca="false">IF(ISERROR(VLOOKUP($A58,'Import OffPeak'!$A$3:CI$99,82,FALSE())-VLOOKUP($A58,'Import OffPeak change'!$A$106:CI$202,82,FALSE())),0,(VLOOKUP($A58,'Import OffPeak'!$A$3:CI$99,82,FALSE())-VLOOKUP($A58,'Import OffPeak change'!$A$106:CI$202,82,FALSE())))</f>
        <v>0</v>
      </c>
      <c r="CE58" s="193" t="n">
        <f aca="false">IF(ISERROR(VLOOKUP($A58,'Import OffPeak'!$A$3:CJ$99,83,FALSE())-VLOOKUP($A58,'Import OffPeak change'!$A$106:CJ$202,83,FALSE())),0,(VLOOKUP($A58,'Import OffPeak'!$A$3:CJ$99,83,FALSE())-VLOOKUP($A58,'Import OffPeak change'!$A$106:CJ$202,83,FALSE())))</f>
        <v>0</v>
      </c>
      <c r="CF58" s="193" t="n">
        <f aca="false">IF(ISERROR(VLOOKUP($A58,'Import OffPeak'!$A$3:CK$99,84,FALSE())-VLOOKUP($A58,'Import OffPeak change'!$A$106:CK$202,84,FALSE())),0,(VLOOKUP($A58,'Import OffPeak'!$A$3:CK$99,84,FALSE())-VLOOKUP($A58,'Import OffPeak change'!$A$106:CK$202,84,FALSE())))</f>
        <v>0</v>
      </c>
      <c r="CG58" s="193" t="n">
        <f aca="false">IF(ISERROR(VLOOKUP($A58,'Import OffPeak'!$A$3:CL$99,85,FALSE())-VLOOKUP($A58,'Import OffPeak change'!$A$106:CL$202,85,FALSE())),0,(VLOOKUP($A58,'Import OffPeak'!$A$3:CL$99,85,FALSE())-VLOOKUP($A58,'Import OffPeak change'!$A$106:CL$202,85,FALSE())))</f>
        <v>0</v>
      </c>
      <c r="CH58" s="193" t="n">
        <f aca="false">IF(ISERROR(VLOOKUP($A58,'Import OffPeak'!$A$3:CM$99,86,FALSE())-VLOOKUP($A58,'Import OffPeak change'!$A$106:CM$202,86,FALSE())),0,(VLOOKUP($A58,'Import OffPeak'!$A$3:CM$99,86,FALSE())-VLOOKUP($A58,'Import OffPeak change'!$A$106:CM$202,86,FALSE())))</f>
        <v>0</v>
      </c>
      <c r="CI58" s="193" t="n">
        <f aca="false">IF(ISERROR(VLOOKUP($A58,'Import OffPeak'!$A$3:CN$99,87,FALSE())-VLOOKUP($A58,'Import OffPeak change'!$A$106:CN$202,87,FALSE())),0,(VLOOKUP($A58,'Import OffPeak'!$A$3:CN$99,87,FALSE())-VLOOKUP($A58,'Import OffPeak change'!$A$106:CN$202,87,FALSE())))</f>
        <v>0</v>
      </c>
      <c r="CJ58" s="193" t="n">
        <f aca="false">IF(ISERROR(VLOOKUP($A58,'Import OffPeak'!$A$3:CO$99,88,FALSE())-VLOOKUP($A58,'Import OffPeak change'!$A$106:CO$202,88,FALSE())),0,(VLOOKUP($A58,'Import OffPeak'!$A$3:CO$99,88,FALSE())-VLOOKUP($A58,'Import OffPeak change'!$A$106:CO$202,88,FALSE())))</f>
        <v>0</v>
      </c>
      <c r="CK58" s="193" t="n">
        <f aca="false">IF(ISERROR(VLOOKUP($A58,'Import OffPeak'!$A$3:CP$99,89,FALSE())-VLOOKUP($A58,'Import OffPeak change'!$A$106:CP$202,89,FALSE())),0,(VLOOKUP($A58,'Import OffPeak'!$A$3:CP$99,89,FALSE())-VLOOKUP($A58,'Import OffPeak change'!$A$106:CP$202,89,FALSE())))</f>
        <v>0</v>
      </c>
      <c r="CL58" s="193" t="n">
        <f aca="false">IF(ISERROR(VLOOKUP($A58,'Import OffPeak'!$A$3:CQ$99,90,FALSE())-VLOOKUP($A58,'Import OffPeak change'!$A$106:CQ$202,90,FALSE())),0,(VLOOKUP($A58,'Import OffPeak'!$A$3:CQ$99,90,FALSE())-VLOOKUP($A58,'Import OffPeak change'!$A$106:CQ$202,90,FALSE())))</f>
        <v>0</v>
      </c>
      <c r="CM58" s="193" t="n">
        <f aca="false">IF(ISERROR(VLOOKUP($A58,'Import OffPeak'!$A$3:CR$99,91,FALSE())-VLOOKUP($A58,'Import OffPeak change'!$A$106:CR$202,91,FALSE())),0,(VLOOKUP($A58,'Import OffPeak'!$A$3:CR$99,91,FALSE())-VLOOKUP($A58,'Import OffPeak change'!$A$106:CR$202,91,FALSE())))</f>
        <v>0</v>
      </c>
      <c r="CN58" s="193" t="n">
        <f aca="false">IF(ISERROR(VLOOKUP($A58,'Import OffPeak'!$A$3:CS$99,92,FALSE())-VLOOKUP($A58,'Import OffPeak change'!$A$106:CS$202,92,FALSE())),0,(VLOOKUP($A58,'Import OffPeak'!$A$3:CS$99,92,FALSE())-VLOOKUP($A58,'Import OffPeak change'!$A$106:CS$202,92,FALSE())))</f>
        <v>0</v>
      </c>
      <c r="CO58" s="193" t="n">
        <f aca="false">IF(ISERROR(VLOOKUP($A58,'Import OffPeak'!$A$3:CT$99,93,FALSE())-VLOOKUP($A58,'Import OffPeak change'!$A$106:CT$202,93,FALSE())),0,(VLOOKUP($A58,'Import OffPeak'!$A$3:CT$99,93,FALSE())-VLOOKUP($A58,'Import OffPeak change'!$A$106:CT$202,93,FALSE())))</f>
        <v>0</v>
      </c>
      <c r="CP58" s="193" t="n">
        <f aca="false">IF(ISERROR(VLOOKUP($A58,'Import OffPeak'!$A$3:CU$99,94,FALSE())-VLOOKUP($A58,'Import OffPeak change'!$A$106:CU$202,94,FALSE())),0,(VLOOKUP($A58,'Import OffPeak'!$A$3:CU$99,94,FALSE())-VLOOKUP($A58,'Import OffPeak change'!$A$106:CU$202,94,FALSE())))</f>
        <v>0</v>
      </c>
      <c r="CQ58" s="193" t="n">
        <f aca="false">IF(ISERROR(VLOOKUP($A58,'Import OffPeak'!$A$3:CV$99,95,FALSE())-VLOOKUP($A58,'Import OffPeak change'!$A$106:CV$202,95,FALSE())),0,(VLOOKUP($A58,'Import OffPeak'!$A$3:CV$99,95,FALSE())-VLOOKUP($A58,'Import OffPeak change'!$A$106:CV$202,95,FALSE())))</f>
        <v>0</v>
      </c>
      <c r="CR58" s="193" t="n">
        <f aca="false">IF(ISERROR(VLOOKUP($A58,'Import OffPeak'!$A$3:CW$99,96,FALSE())-VLOOKUP($A58,'Import OffPeak change'!$A$106:CW$202,96,FALSE())),0,(VLOOKUP($A58,'Import OffPeak'!$A$3:CW$99,96,FALSE())-VLOOKUP($A58,'Import OffPeak change'!$A$106:CW$202,96,FALSE())))</f>
        <v>0</v>
      </c>
      <c r="CS58" s="193" t="n">
        <f aca="false">IF(ISERROR(VLOOKUP($A58,'Import OffPeak'!$A$3:CX$99,97,FALSE())-VLOOKUP($A58,'Import OffPeak change'!$A$106:CX$202,97,FALSE())),0,(VLOOKUP($A58,'Import OffPeak'!$A$3:CX$99,97,FALSE())-VLOOKUP($A58,'Import OffPeak change'!$A$106:CX$202,97,FALSE())))</f>
        <v>0</v>
      </c>
      <c r="CT58" s="193" t="n">
        <f aca="false">IF(ISERROR(VLOOKUP($A58,'Import OffPeak'!$A$3:CY$99,98,FALSE())-VLOOKUP($A58,'Import OffPeak change'!$A$106:CY$202,98,FALSE())),0,(VLOOKUP($A58,'Import OffPeak'!$A$3:CY$99,98,FALSE())-VLOOKUP($A58,'Import OffPeak change'!$A$106:CY$202,98,FALSE())))</f>
        <v>0</v>
      </c>
      <c r="CU58" s="193" t="n">
        <f aca="false">IF(ISERROR(VLOOKUP($A58,'Import OffPeak'!$A$3:CZ$99,99,FALSE())-VLOOKUP($A58,'Import OffPeak change'!$A$106:CZ$202,99,FALSE())),0,(VLOOKUP($A58,'Import OffPeak'!$A$3:CZ$99,99,FALSE())-VLOOKUP($A58,'Import OffPeak change'!$A$106:CZ$202,99,FALSE())))</f>
        <v>0</v>
      </c>
      <c r="CV58" s="193" t="n">
        <f aca="false">IF(ISERROR(VLOOKUP($A58,'Import OffPeak'!$A$3:DA$99,100,FALSE())-VLOOKUP($A58,'Import OffPeak change'!$A$106:DA$202,100,FALSE())),0,(VLOOKUP($A58,'Import OffPeak'!$A$3:DA$99,100,FALSE())-VLOOKUP($A58,'Import OffPeak change'!$A$106:DA$202,100,FALSE())))</f>
        <v>0</v>
      </c>
      <c r="CW58" s="193" t="n">
        <f aca="false">IF(ISERROR(VLOOKUP($A58,'Import OffPeak'!$A$3:DB$99,101,FALSE())-VLOOKUP($A58,'Import OffPeak change'!$A$106:DB$202,101,FALSE())),0,(VLOOKUP($A58,'Import OffPeak'!$A$3:DB$99,101,FALSE())-VLOOKUP($A58,'Import OffPeak change'!$A$106:DB$202,101,FALSE())))</f>
        <v>0</v>
      </c>
      <c r="CX58" s="193" t="n">
        <f aca="false">IF(ISERROR(VLOOKUP($A58,'Import OffPeak'!$A$3:DC$99,102,FALSE())-VLOOKUP($A58,'Import OffPeak change'!$A$106:DC$202,102,FALSE())),0,(VLOOKUP($A58,'Import OffPeak'!$A$3:DC$99,102,FALSE())-VLOOKUP($A58,'Import OffPeak change'!$A$106:DC$202,102,FALSE())))</f>
        <v>0</v>
      </c>
      <c r="CY58" s="193" t="n">
        <f aca="false">IF(ISERROR(VLOOKUP($A58,'Import OffPeak'!$A$3:DD$99,103,FALSE())-VLOOKUP($A58,'Import OffPeak change'!$A$106:DD$202,103,FALSE())),0,(VLOOKUP($A58,'Import OffPeak'!$A$3:DD$99,103,FALSE())-VLOOKUP($A58,'Import OffPeak change'!$A$106:DD$202,103,FALSE())))</f>
        <v>0</v>
      </c>
      <c r="CZ58" s="193" t="n">
        <f aca="false">IF(ISERROR(VLOOKUP($A58,'Import OffPeak'!$A$3:DE$99,104,FALSE())-VLOOKUP($A58,'Import OffPeak change'!$A$106:DE$202,104,FALSE())),0,(VLOOKUP($A58,'Import OffPeak'!$A$3:DE$99,104,FALSE())-VLOOKUP($A58,'Import OffPeak change'!$A$106:DE$202,104,FALSE())))</f>
        <v>0</v>
      </c>
      <c r="DA58" s="193" t="n">
        <f aca="false">IF(ISERROR(VLOOKUP($A58,'Import OffPeak'!$A$3:DF$99,105,FALSE())-VLOOKUP($A58,'Import OffPeak change'!$A$106:DF$202,105,FALSE())),0,(VLOOKUP($A58,'Import OffPeak'!$A$3:DF$99,105,FALSE())-VLOOKUP($A58,'Import OffPeak change'!$A$106:DF$202,105,FALSE())))</f>
        <v>0</v>
      </c>
      <c r="DB58" s="193" t="n">
        <f aca="false">IF(ISERROR(VLOOKUP($A58,'Import OffPeak'!$A$3:DG$99,106,FALSE())-VLOOKUP($A58,'Import OffPeak change'!$A$106:DG$202,106,FALSE())),0,(VLOOKUP($A58,'Import OffPeak'!$A$3:DG$99,106,FALSE())-VLOOKUP($A58,'Import OffPeak change'!$A$106:DG$202,106,FALSE())))</f>
        <v>0</v>
      </c>
      <c r="DC58" s="193" t="n">
        <f aca="false">IF(ISERROR(VLOOKUP($A58,'Import OffPeak'!$A$3:DH$99,107,FALSE())-VLOOKUP($A58,'Import OffPeak change'!$A$106:DH$202,107,FALSE())),0,(VLOOKUP($A58,'Import OffPeak'!$A$3:DH$99,107,FALSE())-VLOOKUP($A58,'Import OffPeak change'!$A$106:DH$202,107,FALSE())))</f>
        <v>0</v>
      </c>
      <c r="DD58" s="193" t="n">
        <f aca="false">IF(ISERROR(VLOOKUP($A58,'Import OffPeak'!$A$3:DI$99,108,FALSE())-VLOOKUP($A58,'Import OffPeak change'!$A$106:DI$202,108,FALSE())),0,(VLOOKUP($A58,'Import OffPeak'!$A$3:DI$99,108,FALSE())-VLOOKUP($A58,'Import OffPeak change'!$A$106:DI$202,108,FALSE())))</f>
        <v>0</v>
      </c>
      <c r="DE58" s="193" t="n">
        <f aca="false">IF(ISERROR(VLOOKUP($A58,'Import OffPeak'!$A$3:DJ$99,109,FALSE())-VLOOKUP($A58,'Import OffPeak change'!$A$106:DJ$202,109,FALSE())),0,(VLOOKUP($A58,'Import OffPeak'!$A$3:DJ$99,109,FALSE())-VLOOKUP($A58,'Import OffPeak change'!$A$106:DJ$202,109,FALSE())))</f>
        <v>0</v>
      </c>
      <c r="DF58" s="193" t="n">
        <f aca="false">IF(ISERROR(VLOOKUP($A58,'Import OffPeak'!$A$3:DK$99,110,FALSE())-VLOOKUP($A58,'Import OffPeak change'!$A$106:DK$202,110,FALSE())),0,(VLOOKUP($A58,'Import OffPeak'!$A$3:DK$99,110,FALSE())-VLOOKUP($A58,'Import OffPeak change'!$A$106:DK$202,110,FALSE())))</f>
        <v>0</v>
      </c>
      <c r="DG58" s="193" t="n">
        <f aca="false">IF(ISERROR(VLOOKUP($A58,'Import OffPeak'!$A$3:DL$99,111,FALSE())-VLOOKUP($A58,'Import OffPeak change'!$A$106:DL$202,111,FALSE())),0,(VLOOKUP($A58,'Import OffPeak'!$A$3:DL$99,111,FALSE())-VLOOKUP($A58,'Import OffPeak change'!$A$106:DL$202,111,FALSE())))</f>
        <v>0</v>
      </c>
      <c r="DH58" s="193" t="n">
        <f aca="false">IF(ISERROR(VLOOKUP($A58,'Import OffPeak'!$A$3:DM$99,112,FALSE())-VLOOKUP($A58,'Import OffPeak change'!$A$106:DM$202,112,FALSE())),0,(VLOOKUP($A58,'Import OffPeak'!$A$3:DM$99,112,FALSE())-VLOOKUP($A58,'Import OffPeak change'!$A$106:DM$202,112,FALSE())))</f>
        <v>0</v>
      </c>
      <c r="DI58" s="193" t="n">
        <f aca="false">IF(ISERROR(VLOOKUP($A58,'Import OffPeak'!$A$3:DN$99,113,FALSE())-VLOOKUP($A58,'Import OffPeak change'!$A$106:DN$202,113,FALSE())),0,(VLOOKUP($A58,'Import OffPeak'!$A$3:DN$99,113,FALSE())-VLOOKUP($A58,'Import OffPeak change'!$A$106:DN$202,113,FALSE())))</f>
        <v>0</v>
      </c>
      <c r="DJ58" s="193" t="n">
        <f aca="false">IF(ISERROR(VLOOKUP($A58,'Import OffPeak'!$A$3:DO$99,114,FALSE())-VLOOKUP($A58,'Import OffPeak change'!$A$106:DO$202,114,FALSE())),0,(VLOOKUP($A58,'Import OffPeak'!$A$3:DO$99,114,FALSE())-VLOOKUP($A58,'Import OffPeak change'!$A$106:DO$202,114,FALSE())))</f>
        <v>0</v>
      </c>
      <c r="DK58" s="193" t="n">
        <f aca="false">IF(ISERROR(VLOOKUP($A58,'Import OffPeak'!$A$3:DP$99,115,FALSE())-VLOOKUP($A58,'Import OffPeak change'!$A$106:DP$202,115,FALSE())),0,(VLOOKUP($A58,'Import OffPeak'!$A$3:DP$99,115,FALSE())-VLOOKUP($A58,'Import OffPeak change'!$A$106:DP$202,115,FALSE())))</f>
        <v>0</v>
      </c>
      <c r="DL58" s="193" t="n">
        <f aca="false">IF(ISERROR(VLOOKUP($A58,'Import OffPeak'!$A$3:DQ$99,116,FALSE())-VLOOKUP($A58,'Import OffPeak change'!$A$106:DQ$202,116,FALSE())),0,(VLOOKUP($A58,'Import OffPeak'!$A$3:DQ$99,116,FALSE())-VLOOKUP($A58,'Import OffPeak change'!$A$106:DQ$202,116,FALSE())))</f>
        <v>0</v>
      </c>
      <c r="DM58" s="193" t="n">
        <f aca="false">IF(ISERROR(VLOOKUP($A58,'Import OffPeak'!$A$3:DR$99,117,FALSE())-VLOOKUP($A58,'Import OffPeak change'!$A$106:DR$202,117,FALSE())),0,(VLOOKUP($A58,'Import OffPeak'!$A$3:DR$99,117,FALSE())-VLOOKUP($A58,'Import OffPeak change'!$A$106:DR$202,117,FALSE())))</f>
        <v>0</v>
      </c>
      <c r="DN58" s="193" t="n">
        <f aca="false">IF(ISERROR(VLOOKUP($A58,'Import OffPeak'!$A$3:DS$99,118,FALSE())-VLOOKUP($A58,'Import OffPeak change'!$A$106:DS$202,118,FALSE())),0,(VLOOKUP($A58,'Import OffPeak'!$A$3:DS$99,118,FALSE())-VLOOKUP($A58,'Import OffPeak change'!$A$106:DS$202,118,FALSE())))</f>
        <v>0</v>
      </c>
      <c r="DO58" s="193" t="n">
        <f aca="false">IF(ISERROR(VLOOKUP($A58,'Import OffPeak'!$A$3:DT$99,119,FALSE())-VLOOKUP($A58,'Import OffPeak change'!$A$106:DT$202,119,FALSE())),0,(VLOOKUP($A58,'Import OffPeak'!$A$3:DT$99,119,FALSE())-VLOOKUP($A58,'Import OffPeak change'!$A$106:DT$202,119,FALSE())))</f>
        <v>0</v>
      </c>
      <c r="DP58" s="193" t="n">
        <f aca="false">IF(ISERROR(VLOOKUP($A58,'Import OffPeak'!$A$3:DU$99,120,FALSE())-VLOOKUP($A58,'Import OffPeak change'!$A$106:DU$202,120,FALSE())),0,(VLOOKUP($A58,'Import OffPeak'!$A$3:DU$99,120,FALSE())-VLOOKUP($A58,'Import OffPeak change'!$A$106:DU$202,120,FALSE())))</f>
        <v>0</v>
      </c>
      <c r="DQ58" s="193" t="n">
        <f aca="false">IF(ISERROR(VLOOKUP($A58,'Import OffPeak'!$A$3:DV$99,121,FALSE())-VLOOKUP($A58,'Import OffPeak change'!$A$106:DV$202,121,FALSE())),0,(VLOOKUP($A58,'Import OffPeak'!$A$3:DV$99,121,FALSE())-VLOOKUP($A58,'Import OffPeak change'!$A$106:DV$202,121,FALSE())))</f>
        <v>0</v>
      </c>
      <c r="DR58" s="193" t="n">
        <f aca="false">IF(ISERROR(VLOOKUP($A58,'Import OffPeak'!$A$3:DW$99,122,FALSE())-VLOOKUP($A58,'Import OffPeak change'!$A$106:DW$202,122,FALSE())),0,(VLOOKUP($A58,'Import OffPeak'!$A$3:DW$99,122,FALSE())-VLOOKUP($A58,'Import OffPeak change'!$A$106:DW$202,122,FALSE())))</f>
        <v>0</v>
      </c>
      <c r="DS58" s="193" t="n">
        <f aca="false">IF(ISERROR(VLOOKUP($A58,'Import OffPeak'!$A$3:DX$99,123,FALSE())-VLOOKUP($A58,'Import OffPeak change'!$A$106:DX$202,123,FALSE())),0,(VLOOKUP($A58,'Import OffPeak'!$A$3:DX$99,123,FALSE())-VLOOKUP($A58,'Import OffPeak change'!$A$106:DX$202,123,FALSE())))</f>
        <v>0</v>
      </c>
      <c r="DT58" s="193" t="n">
        <f aca="false">IF(ISERROR(VLOOKUP($A58,'Import OffPeak'!$A$3:DY$99,124,FALSE())-VLOOKUP($A58,'Import OffPeak change'!$A$106:DY$202,124,FALSE())),0,(VLOOKUP($A58,'Import OffPeak'!$A$3:DY$99,124,FALSE())-VLOOKUP($A58,'Import OffPeak change'!$A$106:DY$202,124,FALSE())))</f>
        <v>0</v>
      </c>
      <c r="DU58" s="193" t="n">
        <f aca="false">IF(ISERROR(VLOOKUP($A58,'Import OffPeak'!$A$3:DZ$99,125,FALSE())-VLOOKUP($A58,'Import OffPeak change'!$A$106:DZ$202,125,FALSE())),0,(VLOOKUP($A58,'Import OffPeak'!$A$3:DZ$99,125,FALSE())-VLOOKUP($A58,'Import OffPeak change'!$A$106:DZ$202,125,FALSE())))</f>
        <v>0</v>
      </c>
      <c r="DV58" s="193" t="n">
        <f aca="false">IF(ISERROR(VLOOKUP($A58,'Import OffPeak'!$A$3:EA$99,126,FALSE())-VLOOKUP($A58,'Import OffPeak change'!$A$106:EA$202,126,FALSE())),0,(VLOOKUP($A58,'Import OffPeak'!$A$3:EA$99,126,FALSE())-VLOOKUP($A58,'Import OffPeak change'!$A$106:EA$202,126,FALSE())))</f>
        <v>0</v>
      </c>
      <c r="DW58" s="193" t="n">
        <f aca="false">IF(ISERROR(VLOOKUP($A58,'Import OffPeak'!$A$3:EB$99,127,FALSE())-VLOOKUP($A58,'Import OffPeak change'!$A$106:EB$202,127,FALSE())),0,(VLOOKUP($A58,'Import OffPeak'!$A$3:EB$99,127,FALSE())-VLOOKUP($A58,'Import OffPeak change'!$A$106:EB$202,127,FALSE())))</f>
        <v>0</v>
      </c>
      <c r="DX58" s="193" t="n">
        <f aca="false">IF(ISERROR(VLOOKUP($A58,'Import OffPeak'!$A$3:EC$99,128,FALSE())-VLOOKUP($A58,'Import OffPeak change'!$A$106:EC$202,128,FALSE())),0,(VLOOKUP($A58,'Import OffPeak'!$A$3:EC$99,128,FALSE())-VLOOKUP($A58,'Import OffPeak change'!$A$106:EC$202,128,FALSE())))</f>
        <v>0</v>
      </c>
      <c r="DY58" s="193" t="n">
        <f aca="false">IF(ISERROR(VLOOKUP($A58,'Import OffPeak'!$A$3:ED$99,129,FALSE())-VLOOKUP($A58,'Import OffPeak change'!$A$106:ED$202,129,FALSE())),0,(VLOOKUP($A58,'Import OffPeak'!$A$3:ED$99,129,FALSE())-VLOOKUP($A58,'Import OffPeak change'!$A$106:ED$202,129,FALSE())))</f>
        <v>0</v>
      </c>
      <c r="DZ58" s="193" t="n">
        <f aca="false">IF(ISERROR(VLOOKUP($A58,'Import OffPeak'!$A$3:EE$99,130,FALSE())-VLOOKUP($A58,'Import OffPeak change'!$A$106:EE$202,130,FALSE())),0,(VLOOKUP($A58,'Import OffPeak'!$A$3:EE$99,130,FALSE())-VLOOKUP($A58,'Import OffPeak change'!$A$106:EE$202,130,FALSE())))</f>
        <v>0</v>
      </c>
      <c r="EA58" s="193" t="n">
        <f aca="false">IF(ISERROR(VLOOKUP($A58,'Import OffPeak'!$A$3:EF$99,131,FALSE())-VLOOKUP($A58,'Import OffPeak change'!$A$106:EF$202,131,FALSE())),0,(VLOOKUP($A58,'Import OffPeak'!$A$3:EF$99,131,FALSE())-VLOOKUP($A58,'Import OffPeak change'!$A$106:EF$202,131,FALSE())))</f>
        <v>0</v>
      </c>
      <c r="EB58" s="193" t="n">
        <f aca="false">IF(ISERROR(VLOOKUP($A58,'Import OffPeak'!$A$3:EG$99,132,FALSE())-VLOOKUP($A58,'Import OffPeak change'!$A$106:EG$202,132,FALSE())),0,(VLOOKUP($A58,'Import OffPeak'!$A$3:EG$99,132,FALSE())-VLOOKUP($A58,'Import OffPeak change'!$A$106:EG$202,132,FALSE())))</f>
        <v>0</v>
      </c>
      <c r="EC58" s="193" t="n">
        <f aca="false">IF(ISERROR(VLOOKUP($A58,'Import OffPeak'!$A$3:EH$99,133,FALSE())-VLOOKUP($A58,'Import OffPeak change'!$A$106:EH$202,133,FALSE())),0,(VLOOKUP($A58,'Import OffPeak'!$A$3:EH$99,133,FALSE())-VLOOKUP($A58,'Import OffPeak change'!$A$106:EH$202,133,FALSE())))</f>
        <v>0</v>
      </c>
      <c r="ED58" s="193" t="n">
        <f aca="false">IF(ISERROR(VLOOKUP($A58,'Import OffPeak'!$A$3:EI$99,134,FALSE())-VLOOKUP($A58,'Import OffPeak change'!$A$106:EI$202,134,FALSE())),0,(VLOOKUP($A58,'Import OffPeak'!$A$3:EI$99,134,FALSE())-VLOOKUP($A58,'Import OffPeak change'!$A$106:EI$202,134,FALSE())))</f>
        <v>0</v>
      </c>
      <c r="EE58" s="193" t="n">
        <f aca="false">IF(ISERROR(VLOOKUP($A58,'Import OffPeak'!$A$3:EJ$99,135,FALSE())-VLOOKUP($A58,'Import OffPeak change'!$A$106:EJ$202,135,FALSE())),0,(VLOOKUP($A58,'Import OffPeak'!$A$3:EJ$99,135,FALSE())-VLOOKUP($A58,'Import OffPeak change'!$A$106:EJ$202,135,FALSE())))</f>
        <v>0</v>
      </c>
      <c r="EF58" s="193" t="n">
        <f aca="false">IF(ISERROR(VLOOKUP($A58,'Import OffPeak'!$A$3:EK$99,136,FALSE())-VLOOKUP($A58,'Import OffPeak change'!$A$106:EK$202,136,FALSE())),0,(VLOOKUP($A58,'Import OffPeak'!$A$3:EK$99,136,FALSE())-VLOOKUP($A58,'Import OffPeak change'!$A$106:EK$202,136,FALSE())))</f>
        <v>0</v>
      </c>
      <c r="EG58" s="193" t="n">
        <f aca="false">IF(ISERROR(VLOOKUP($A58,'Import OffPeak'!$A$3:EL$99,137,FALSE())-VLOOKUP($A58,'Import OffPeak change'!$A$106:EL$202,137,FALSE())),0,(VLOOKUP($A58,'Import OffPeak'!$A$3:EL$99,137,FALSE())-VLOOKUP($A58,'Import OffPeak change'!$A$106:EL$202,137,FALSE())))</f>
        <v>0</v>
      </c>
      <c r="EH58" s="193" t="n">
        <f aca="false">IF(ISERROR(VLOOKUP($A58,'Import OffPeak'!$A$3:EM$99,138,FALSE())-VLOOKUP($A58,'Import OffPeak change'!$A$106:EM$202,138,FALSE())),0,(VLOOKUP($A58,'Import OffPeak'!$A$3:EM$99,138,FALSE())-VLOOKUP($A58,'Import OffPeak change'!$A$106:EM$202,138,FALSE())))</f>
        <v>0</v>
      </c>
      <c r="EI58" s="193" t="n">
        <f aca="false">IF(ISERROR(VLOOKUP($A58,'Import OffPeak'!$A$3:EN$99,139,FALSE())-VLOOKUP($A58,'Import OffPeak change'!$A$106:EN$202,139,FALSE())),0,(VLOOKUP($A58,'Import OffPeak'!$A$3:EN$99,139,FALSE())-VLOOKUP($A58,'Import OffPeak change'!$A$106:EN$202,139,FALSE())))</f>
        <v>0</v>
      </c>
      <c r="EJ58" s="193" t="n">
        <f aca="false">IF(ISERROR(VLOOKUP($A58,'Import OffPeak'!$A$3:EO$99,140,FALSE())-VLOOKUP($A58,'Import OffPeak change'!$A$106:EO$202,140,FALSE())),0,(VLOOKUP($A58,'Import OffPeak'!$A$3:EO$99,140,FALSE())-VLOOKUP($A58,'Import OffPeak change'!$A$106:EO$202,140,FALSE())))</f>
        <v>0</v>
      </c>
      <c r="EK58" s="193" t="n">
        <f aca="false">IF(ISERROR(VLOOKUP($A58,'Import OffPeak'!$A$3:EP$99,141,FALSE())-VLOOKUP($A58,'Import OffPeak change'!$A$106:EP$202,141,FALSE())),0,(VLOOKUP($A58,'Import OffPeak'!$A$3:EP$99,141,FALSE())-VLOOKUP($A58,'Import OffPeak change'!$A$106:EP$202,141,FALSE())))</f>
        <v>0</v>
      </c>
      <c r="EL58" s="193" t="n">
        <f aca="false">IF(ISERROR(VLOOKUP($A58,'Import OffPeak'!$A$3:EQ$99,142,FALSE())-VLOOKUP($A58,'Import OffPeak change'!$A$106:EQ$202,142,FALSE())),0,(VLOOKUP($A58,'Import OffPeak'!$A$3:EQ$99,142,FALSE())-VLOOKUP($A58,'Import OffPeak change'!$A$106:EQ$202,142,FALSE())))</f>
        <v>0</v>
      </c>
      <c r="EM58" s="193" t="n">
        <f aca="false">IF(ISERROR(VLOOKUP($A58,'Import OffPeak'!$A$3:ER$99,143,FALSE())-VLOOKUP($A58,'Import OffPeak change'!$A$106:ER$202,143,FALSE())),0,(VLOOKUP($A58,'Import OffPeak'!$A$3:ER$99,143,FALSE())-VLOOKUP($A58,'Import OffPeak change'!$A$106:ER$202,143,FALSE())))</f>
        <v>0</v>
      </c>
      <c r="EN58" s="193" t="n">
        <f aca="false">IF(ISERROR(VLOOKUP($A58,'Import OffPeak'!$A$3:ES$99,144,FALSE())-VLOOKUP($A58,'Import OffPeak change'!$A$106:ES$202,144,FALSE())),0,(VLOOKUP($A58,'Import OffPeak'!$A$3:ES$99,144,FALSE())-VLOOKUP($A58,'Import OffPeak change'!$A$106:ES$202,144,FALSE())))</f>
        <v>0</v>
      </c>
      <c r="EO58" s="193" t="n">
        <f aca="false">IF(ISERROR(VLOOKUP($A58,'Import OffPeak'!$A$3:ET$99,145,FALSE())-VLOOKUP($A58,'Import OffPeak change'!$A$106:ET$202,145,FALSE())),0,(VLOOKUP($A58,'Import OffPeak'!$A$3:ET$99,145,FALSE())-VLOOKUP($A58,'Import OffPeak change'!$A$106:ET$202,145,FALSE())))</f>
        <v>0</v>
      </c>
      <c r="EP58" s="193" t="n">
        <f aca="false">IF(ISERROR(VLOOKUP($A58,'Import OffPeak'!$A$3:EU$99,146,FALSE())-VLOOKUP($A58,'Import OffPeak change'!$A$106:EU$202,146,FALSE())),0,(VLOOKUP($A58,'Import OffPeak'!$A$3:EU$99,146,FALSE())-VLOOKUP($A58,'Import OffPeak change'!$A$106:EU$202,146,FALSE())))</f>
        <v>0</v>
      </c>
      <c r="EQ58" s="193" t="n">
        <f aca="false">IF(ISERROR(VLOOKUP($A58,'Import OffPeak'!$A$3:EV$99,147,FALSE())-VLOOKUP($A58,'Import OffPeak change'!$A$106:EV$202,147,FALSE())),0,(VLOOKUP($A58,'Import OffPeak'!$A$3:EV$99,147,FALSE())-VLOOKUP($A58,'Import OffPeak change'!$A$106:EV$202,147,FALSE())))</f>
        <v>0</v>
      </c>
      <c r="ER58" s="193" t="n">
        <f aca="false">IF(ISERROR(VLOOKUP($A58,'Import OffPeak'!$A$3:EW$99,148,FALSE())-VLOOKUP($A58,'Import OffPeak change'!$A$106:EW$202,148,FALSE())),0,(VLOOKUP($A58,'Import OffPeak'!$A$3:EW$99,148,FALSE())-VLOOKUP($A58,'Import OffPeak change'!$A$106:EW$202,148,FALSE())))</f>
        <v>0</v>
      </c>
      <c r="ES58" s="193" t="n">
        <f aca="false">IF(ISERROR(VLOOKUP($A58,'Import OffPeak'!$A$3:EX$99,149,FALSE())-VLOOKUP($A58,'Import OffPeak change'!$A$106:EX$202,149,FALSE())),0,(VLOOKUP($A58,'Import OffPeak'!$A$3:EX$99,149,FALSE())-VLOOKUP($A58,'Import OffPeak change'!$A$106:EX$202,149,FALSE())))</f>
        <v>0</v>
      </c>
      <c r="ET58" s="193" t="n">
        <f aca="false">IF(ISERROR(VLOOKUP($A58,'Import OffPeak'!$A$3:EY$99,150,FALSE())-VLOOKUP($A58,'Import OffPeak change'!$A$106:EY$202,150,FALSE())),0,(VLOOKUP($A58,'Import OffPeak'!$A$3:EY$99,150,FALSE())-VLOOKUP($A58,'Import OffPeak change'!$A$106:EY$202,150,FALSE())))</f>
        <v>0</v>
      </c>
      <c r="EU58" s="193" t="n">
        <f aca="false">IF(ISERROR(VLOOKUP($A58,'Import OffPeak'!$A$3:EZ$99,151,FALSE())-VLOOKUP($A58,'Import OffPeak change'!$A$106:EZ$202,151,FALSE())),0,(VLOOKUP($A58,'Import OffPeak'!$A$3:EZ$99,151,FALSE())-VLOOKUP($A58,'Import OffPeak change'!$A$106:EZ$202,151,FALSE())))</f>
        <v>0</v>
      </c>
      <c r="EV58" s="193" t="n">
        <f aca="false">IF(ISERROR(VLOOKUP($A58,'Import OffPeak'!$A$3:FA$99,152,FALSE())-VLOOKUP($A58,'Import OffPeak change'!$A$106:FA$202,152,FALSE())),0,(VLOOKUP($A58,'Import OffPeak'!$A$3:FA$99,152,FALSE())-VLOOKUP($A58,'Import OffPeak change'!$A$106:FA$202,152,FALSE())))</f>
        <v>0</v>
      </c>
      <c r="EW58" s="193" t="n">
        <f aca="false">IF(ISERROR(VLOOKUP($A58,'Import OffPeak'!$A$3:FB$99,153,FALSE())-VLOOKUP($A58,'Import OffPeak change'!$A$106:FB$202,153,FALSE())),0,(VLOOKUP($A58,'Import OffPeak'!$A$3:FB$99,153,FALSE())-VLOOKUP($A58,'Import OffPeak change'!$A$106:FB$202,153,FALSE())))</f>
        <v>0</v>
      </c>
      <c r="EX58" s="193" t="n">
        <f aca="false">IF(ISERROR(VLOOKUP($A58,'Import OffPeak'!$A$3:FC$99,154,FALSE())-VLOOKUP($A58,'Import OffPeak change'!$A$106:FC$202,154,FALSE())),0,(VLOOKUP($A58,'Import OffPeak'!$A$3:FC$99,154,FALSE())-VLOOKUP($A58,'Import OffPeak change'!$A$106:FC$202,154,FALSE())))</f>
        <v>0</v>
      </c>
      <c r="EY58" s="193" t="n">
        <f aca="false">IF(ISERROR(VLOOKUP($A58,'Import OffPeak'!$A$3:FD$99,155,FALSE())-VLOOKUP($A58,'Import OffPeak change'!$A$106:FD$202,155,FALSE())),0,(VLOOKUP($A58,'Import OffPeak'!$A$3:FD$99,155,FALSE())-VLOOKUP($A58,'Import OffPeak change'!$A$106:FD$202,155,FALSE())))</f>
        <v>0</v>
      </c>
      <c r="EZ58" s="193" t="n">
        <f aca="false">IF(ISERROR(VLOOKUP($A58,'Import OffPeak'!$A$3:FE$99,156,FALSE())-VLOOKUP($A58,'Import OffPeak change'!$A$106:FE$202,156,FALSE())),0,(VLOOKUP($A58,'Import OffPeak'!$A$3:FE$99,156,FALSE())-VLOOKUP($A58,'Import OffPeak change'!$A$106:FE$202,156,FALSE())))</f>
        <v>0</v>
      </c>
      <c r="FA58" s="193" t="n">
        <f aca="false">IF(ISERROR(VLOOKUP($A58,'Import OffPeak'!$A$3:FF$99,157,FALSE())-VLOOKUP($A58,'Import OffPeak change'!$A$106:FF$202,157,FALSE())),0,(VLOOKUP($A58,'Import OffPeak'!$A$3:FF$99,157,FALSE())-VLOOKUP($A58,'Import OffPeak change'!$A$106:FF$202,157,FALSE())))</f>
        <v>0</v>
      </c>
      <c r="FB58" s="193" t="n">
        <f aca="false">IF(ISERROR(VLOOKUP($A58,'Import OffPeak'!$A$3:FG$99,158,FALSE())-VLOOKUP($A58,'Import OffPeak change'!$A$106:FG$202,158,FALSE())),0,(VLOOKUP($A58,'Import OffPeak'!$A$3:FG$99,158,FALSE())-VLOOKUP($A58,'Import OffPeak change'!$A$106:FG$202,158,FALSE())))</f>
        <v>0</v>
      </c>
      <c r="FC58" s="193" t="n">
        <f aca="false">IF(ISERROR(VLOOKUP($A58,'Import OffPeak'!$A$3:FH$99,159,FALSE())-VLOOKUP($A58,'Import OffPeak change'!$A$106:FH$202,159,FALSE())),0,(VLOOKUP($A58,'Import OffPeak'!$A$3:FH$99,159,FALSE())-VLOOKUP($A58,'Import OffPeak change'!$A$106:FH$202,159,FALSE())))</f>
        <v>0</v>
      </c>
      <c r="FD58" s="193" t="n">
        <f aca="false">IF(ISERROR(VLOOKUP($A58,'Import OffPeak'!$A$3:FI$99,160,FALSE())-VLOOKUP($A58,'Import OffPeak change'!$A$106:FI$202,160,FALSE())),0,(VLOOKUP($A58,'Import OffPeak'!$A$3:FI$99,160,FALSE())-VLOOKUP($A58,'Import OffPeak change'!$A$106:FI$202,160,FALSE())))</f>
        <v>0</v>
      </c>
      <c r="FE58" s="193" t="n">
        <f aca="false">IF(ISERROR(VLOOKUP($A58,'Import OffPeak'!$A$3:FJ$99,161,FALSE())-VLOOKUP($A58,'Import OffPeak change'!$A$106:FJ$202,161,FALSE())),0,(VLOOKUP($A58,'Import OffPeak'!$A$3:FJ$99,161,FALSE())-VLOOKUP($A58,'Import OffPeak change'!$A$106:FJ$202,161,FALSE())))</f>
        <v>0</v>
      </c>
      <c r="FF58" s="193" t="n">
        <f aca="false">IF(ISERROR(VLOOKUP($A58,'Import OffPeak'!$A$3:FK$99,162,FALSE())-VLOOKUP($A58,'Import OffPeak change'!$A$106:FK$202,162,FALSE())),0,(VLOOKUP($A58,'Import OffPeak'!$A$3:FK$99,162,FALSE())-VLOOKUP($A58,'Import OffPeak change'!$A$106:FK$202,162,FALSE())))</f>
        <v>0</v>
      </c>
      <c r="FG58" s="193" t="n">
        <f aca="false">IF(ISERROR(VLOOKUP($A58,'Import OffPeak'!$A$3:FL$99,163,FALSE())-VLOOKUP($A58,'Import OffPeak change'!$A$106:FL$202,163,FALSE())),0,(VLOOKUP($A58,'Import OffPeak'!$A$3:FL$99,163,FALSE())-VLOOKUP($A58,'Import OffPeak change'!$A$106:FL$202,163,FALSE())))</f>
        <v>0</v>
      </c>
      <c r="FH58" s="193" t="n">
        <f aca="false">IF(ISERROR(VLOOKUP($A58,'Import OffPeak'!$A$3:FM$99,164,FALSE())-VLOOKUP($A58,'Import OffPeak change'!$A$106:FM$202,164,FALSE())),0,(VLOOKUP($A58,'Import OffPeak'!$A$3:FM$99,164,FALSE())-VLOOKUP($A58,'Import OffPeak change'!$A$106:FM$202,164,FALSE())))</f>
        <v>0</v>
      </c>
      <c r="FI58" s="193" t="n">
        <f aca="false">IF(ISERROR(VLOOKUP($A58,'Import OffPeak'!$A$3:FN$99,165,FALSE())-VLOOKUP($A58,'Import OffPeak change'!$A$106:FN$202,165,FALSE())),0,(VLOOKUP($A58,'Import OffPeak'!$A$3:FN$99,165,FALSE())-VLOOKUP($A58,'Import OffPeak change'!$A$106:FN$202,165,FALSE())))</f>
        <v>0</v>
      </c>
      <c r="FJ58" s="193" t="n">
        <f aca="false">IF(ISERROR(VLOOKUP($A58,'Import OffPeak'!$A$3:FO$99,166,FALSE())-VLOOKUP($A58,'Import OffPeak change'!$A$106:FO$202,166,FALSE())),0,(VLOOKUP($A58,'Import OffPeak'!$A$3:FO$99,166,FALSE())-VLOOKUP($A58,'Import OffPeak change'!$A$106:FO$202,166,FALSE())))</f>
        <v>0</v>
      </c>
      <c r="FK58" s="193" t="n">
        <f aca="false">IF(ISERROR(VLOOKUP($A58,'Import OffPeak'!$A$3:FP$99,167,FALSE())-VLOOKUP($A58,'Import OffPeak change'!$A$106:FP$202,167,FALSE())),0,(VLOOKUP($A58,'Import OffPeak'!$A$3:FP$99,167,FALSE())-VLOOKUP($A58,'Import OffPeak change'!$A$106:FP$202,167,FALSE())))</f>
        <v>0</v>
      </c>
      <c r="FL58" s="193" t="n">
        <f aca="false">IF(ISERROR(VLOOKUP($A58,'Import OffPeak'!$A$3:FQ$99,168,FALSE())-VLOOKUP($A58,'Import OffPeak change'!$A$106:FQ$202,168,FALSE())),0,(VLOOKUP($A58,'Import OffPeak'!$A$3:FQ$99,168,FALSE())-VLOOKUP($A58,'Import OffPeak change'!$A$106:FQ$202,168,FALSE())))</f>
        <v>0</v>
      </c>
      <c r="FM58" s="193" t="n">
        <f aca="false">IF(ISERROR(VLOOKUP($A58,'Import OffPeak'!$A$3:FR$99,169,FALSE())-VLOOKUP($A58,'Import OffPeak change'!$A$106:FR$202,169,FALSE())),0,(VLOOKUP($A58,'Import OffPeak'!$A$3:FR$99,169,FALSE())-VLOOKUP($A58,'Import OffPeak change'!$A$106:FR$202,169,FALSE())))</f>
        <v>0</v>
      </c>
      <c r="FN58" s="193" t="n">
        <f aca="false">IF(ISERROR(VLOOKUP($A58,'Import OffPeak'!$A$3:FS$99,170,FALSE())-VLOOKUP($A58,'Import OffPeak change'!$A$106:FS$202,170,FALSE())),0,(VLOOKUP($A58,'Import OffPeak'!$A$3:FS$99,170,FALSE())-VLOOKUP($A58,'Import OffPeak change'!$A$106:FS$202,170,FALSE())))</f>
        <v>0</v>
      </c>
      <c r="FO58" s="193" t="n">
        <f aca="false">IF(ISERROR(VLOOKUP($A58,'Import OffPeak'!$A$3:FT$99,171,FALSE())-VLOOKUP($A58,'Import OffPeak change'!$A$106:FT$202,171,FALSE())),0,(VLOOKUP($A58,'Import OffPeak'!$A$3:FT$99,171,FALSE())-VLOOKUP($A58,'Import OffPeak change'!$A$106:FT$202,171,FALSE())))</f>
        <v>0</v>
      </c>
      <c r="FP58" s="193" t="n">
        <f aca="false">IF(ISERROR(VLOOKUP($A58,'Import OffPeak'!$A$3:FU$99,172,FALSE())-VLOOKUP($A58,'Import OffPeak change'!$A$106:FU$202,172,FALSE())),0,(VLOOKUP($A58,'Import OffPeak'!$A$3:FU$99,172,FALSE())-VLOOKUP($A58,'Import OffPeak change'!$A$106:FU$202,172,FALSE())))</f>
        <v>0</v>
      </c>
      <c r="FQ58" s="193" t="n">
        <f aca="false">IF(ISERROR(VLOOKUP($A58,'Import OffPeak'!$A$3:FV$99,173,FALSE())-VLOOKUP($A58,'Import OffPeak change'!$A$106:FV$202,173,FALSE())),0,(VLOOKUP($A58,'Import OffPeak'!$A$3:FV$99,173,FALSE())-VLOOKUP($A58,'Import OffPeak change'!$A$106:FV$202,173,FALSE())))</f>
        <v>0</v>
      </c>
      <c r="FR58" s="193" t="n">
        <f aca="false">IF(ISERROR(VLOOKUP($A58,'Import OffPeak'!$A$3:FW$99,174,FALSE())-VLOOKUP($A58,'Import OffPeak change'!$A$106:FW$202,174,FALSE())),0,(VLOOKUP($A58,'Import OffPeak'!$A$3:FW$99,174,FALSE())-VLOOKUP($A58,'Import OffPeak change'!$A$106:FW$202,174,FALSE())))</f>
        <v>0</v>
      </c>
      <c r="FS58" s="193" t="n">
        <f aca="false">IF(ISERROR(VLOOKUP($A58,'Import OffPeak'!$A$3:FX$99,175,FALSE())-VLOOKUP($A58,'Import OffPeak change'!$A$106:FX$202,175,FALSE())),0,(VLOOKUP($A58,'Import OffPeak'!$A$3:FX$99,175,FALSE())-VLOOKUP($A58,'Import OffPeak change'!$A$106:FX$202,175,FALSE())))</f>
        <v>0</v>
      </c>
      <c r="FT58" s="193" t="n">
        <f aca="false">IF(ISERROR(VLOOKUP($A58,'Import OffPeak'!$A$3:FY$99,176,FALSE())-VLOOKUP($A58,'Import OffPeak change'!$A$106:FY$202,176,FALSE())),0,(VLOOKUP($A58,'Import OffPeak'!$A$3:FY$99,176,FALSE())-VLOOKUP($A58,'Import OffPeak change'!$A$106:FY$202,176,FALSE())))</f>
        <v>0</v>
      </c>
      <c r="FU58" s="193" t="n">
        <f aca="false">IF(ISERROR(VLOOKUP($A58,'Import OffPeak'!$A$3:FZ$99,177,FALSE())-VLOOKUP($A58,'Import OffPeak change'!$A$106:FZ$202,177,FALSE())),0,(VLOOKUP($A58,'Import OffPeak'!$A$3:FZ$99,177,FALSE())-VLOOKUP($A58,'Import OffPeak change'!$A$106:FZ$202,177,FALSE())))</f>
        <v>0</v>
      </c>
      <c r="FV58" s="193" t="n">
        <f aca="false">IF(ISERROR(VLOOKUP($A58,'Import OffPeak'!$A$3:GA$99,178,FALSE())-VLOOKUP($A58,'Import OffPeak change'!$A$106:GA$202,178,FALSE())),0,(VLOOKUP($A58,'Import OffPeak'!$A$3:GA$99,178,FALSE())-VLOOKUP($A58,'Import OffPeak change'!$A$106:GA$202,178,FALSE())))</f>
        <v>0</v>
      </c>
      <c r="FW58" s="193" t="n">
        <f aca="false">IF(ISERROR(VLOOKUP($A58,'Import OffPeak'!$A$3:GB$99,179,FALSE())-VLOOKUP($A58,'Import OffPeak change'!$A$106:GB$202,179,FALSE())),0,(VLOOKUP($A58,'Import OffPeak'!$A$3:GB$99,179,FALSE())-VLOOKUP($A58,'Import OffPeak change'!$A$106:GB$202,179,FALSE())))</f>
        <v>0</v>
      </c>
      <c r="FX58" s="193" t="n">
        <f aca="false">IF(ISERROR(VLOOKUP($A58,'Import OffPeak'!$A$3:GC$99,180,FALSE())-VLOOKUP($A58,'Import OffPeak change'!$A$106:GC$202,180,FALSE())),0,(VLOOKUP($A58,'Import OffPeak'!$A$3:GC$99,180,FALSE())-VLOOKUP($A58,'Import OffPeak change'!$A$106:GC$202,180,FALSE())))</f>
        <v>0</v>
      </c>
      <c r="FY58" s="193" t="n">
        <f aca="false">IF(ISERROR(VLOOKUP($A58,'Import OffPeak'!$A$3:GD$99,181,FALSE())-VLOOKUP($A58,'Import OffPeak change'!$A$106:GD$202,181,FALSE())),0,(VLOOKUP($A58,'Import OffPeak'!$A$3:GD$99,181,FALSE())-VLOOKUP($A58,'Import OffPeak change'!$A$106:GD$202,181,FALSE())))</f>
        <v>0</v>
      </c>
      <c r="FZ58" s="193" t="n">
        <f aca="false">IF(ISERROR(VLOOKUP($A58,'Import OffPeak'!$A$3:GE$99,182,FALSE())-VLOOKUP($A58,'Import OffPeak change'!$A$106:GE$202,182,FALSE())),0,(VLOOKUP($A58,'Import OffPeak'!$A$3:GE$99,182,FALSE())-VLOOKUP($A58,'Import OffPeak change'!$A$106:GE$202,182,FALSE())))</f>
        <v>0</v>
      </c>
      <c r="GA58" s="193" t="n">
        <f aca="false">IF(ISERROR(VLOOKUP($A58,'Import OffPeak'!$A$3:GF$99,183,FALSE())-VLOOKUP($A58,'Import OffPeak change'!$A$106:GF$202,183,FALSE())),0,(VLOOKUP($A58,'Import OffPeak'!$A$3:GF$99,183,FALSE())-VLOOKUP($A58,'Import OffPeak change'!$A$106:GF$202,183,FALSE())))</f>
        <v>0</v>
      </c>
      <c r="GB58" s="193" t="n">
        <f aca="false">IF(ISERROR(VLOOKUP($A58,'Import OffPeak'!$A$3:GG$99,184,FALSE())-VLOOKUP($A58,'Import OffPeak change'!$A$106:GG$202,184,FALSE())),0,(VLOOKUP($A58,'Import OffPeak'!$A$3:GG$99,184,FALSE())-VLOOKUP($A58,'Import OffPeak change'!$A$106:GG$202,184,FALSE())))</f>
        <v>0</v>
      </c>
      <c r="GC58" s="193" t="n">
        <f aca="false">IF(ISERROR(VLOOKUP($A58,'Import OffPeak'!$A$3:GH$99,185,FALSE())-VLOOKUP($A58,'Import OffPeak change'!$A$106:GH$202,185,FALSE())),0,(VLOOKUP($A58,'Import OffPeak'!$A$3:GH$99,185,FALSE())-VLOOKUP($A58,'Import OffPeak change'!$A$106:GH$202,185,FALSE())))</f>
        <v>0</v>
      </c>
      <c r="GD58" s="193" t="n">
        <f aca="false">IF(ISERROR(VLOOKUP($A58,'Import OffPeak'!$A$3:GI$99,186,FALSE())-VLOOKUP($A58,'Import OffPeak change'!$A$106:GI$202,186,FALSE())),0,(VLOOKUP($A58,'Import OffPeak'!$A$3:GI$99,186,FALSE())-VLOOKUP($A58,'Import OffPeak change'!$A$106:GI$202,186,FALSE())))</f>
        <v>0</v>
      </c>
      <c r="GE58" s="193" t="n">
        <f aca="false">IF(ISERROR(VLOOKUP($A58,'Import OffPeak'!$A$3:GJ$99,187,FALSE())-VLOOKUP($A58,'Import OffPeak change'!$A$106:GJ$202,187,FALSE())),0,(VLOOKUP($A58,'Import OffPeak'!$A$3:GJ$99,187,FALSE())-VLOOKUP($A58,'Import OffPeak change'!$A$106:GJ$202,187,FALSE())))</f>
        <v>0</v>
      </c>
      <c r="GF58" s="193" t="n">
        <f aca="false">IF(ISERROR(VLOOKUP($A58,'Import OffPeak'!$A$3:GK$99,188,FALSE())-VLOOKUP($A58,'Import OffPeak change'!$A$106:GK$202,188,FALSE())),0,(VLOOKUP($A58,'Import OffPeak'!$A$3:GK$99,188,FALSE())-VLOOKUP($A58,'Import OffPeak change'!$A$106:GK$202,188,FALSE())))</f>
        <v>0</v>
      </c>
      <c r="GG58" s="193" t="n">
        <f aca="false">IF(ISERROR(VLOOKUP($A58,'Import OffPeak'!$A$3:GL$99,189,FALSE())-VLOOKUP($A58,'Import OffPeak change'!$A$106:GL$202,189,FALSE())),0,(VLOOKUP($A58,'Import OffPeak'!$A$3:GL$99,189,FALSE())-VLOOKUP($A58,'Import OffPeak change'!$A$106:GL$202,189,FALSE())))</f>
        <v>0</v>
      </c>
      <c r="GH58" s="193" t="n">
        <f aca="false">IF(ISERROR(VLOOKUP($A58,'Import OffPeak'!$A$3:GM$99,190,FALSE())-VLOOKUP($A58,'Import OffPeak change'!$A$106:GM$202,190,FALSE())),0,(VLOOKUP($A58,'Import OffPeak'!$A$3:GM$99,190,FALSE())-VLOOKUP($A58,'Import OffPeak change'!$A$106:GM$202,190,FALSE())))</f>
        <v>0</v>
      </c>
      <c r="GI58" s="193" t="n">
        <f aca="false">IF(ISERROR(VLOOKUP($A58,'Import OffPeak'!$A$3:GN$99,191,FALSE())-VLOOKUP($A58,'Import OffPeak change'!$A$106:GN$202,191,FALSE())),0,(VLOOKUP($A58,'Import OffPeak'!$A$3:GN$99,191,FALSE())-VLOOKUP($A58,'Import OffPeak change'!$A$106:GN$202,191,FALSE())))</f>
        <v>0</v>
      </c>
      <c r="GJ58" s="193" t="n">
        <f aca="false">IF(ISERROR(VLOOKUP($A58,'Import OffPeak'!$A$3:GO$99,192,FALSE())-VLOOKUP($A58,'Import OffPeak change'!$A$106:GO$202,192,FALSE())),0,(VLOOKUP($A58,'Import OffPeak'!$A$3:GO$99,192,FALSE())-VLOOKUP($A58,'Import OffPeak change'!$A$106:GO$202,192,FALSE())))</f>
        <v>0</v>
      </c>
      <c r="GK58" s="193" t="n">
        <f aca="false">IF(ISERROR(VLOOKUP($A58,'Import OffPeak'!$A$3:GP$99,193,FALSE())-VLOOKUP($A58,'Import OffPeak change'!$A$106:GP$202,193,FALSE())),0,(VLOOKUP($A58,'Import OffPeak'!$A$3:GP$99,193,FALSE())-VLOOKUP($A58,'Import OffPeak change'!$A$106:GP$202,193,FALSE())))</f>
        <v>0</v>
      </c>
      <c r="GL58" s="193" t="n">
        <f aca="false">IF(ISERROR(VLOOKUP($A58,'Import OffPeak'!$A$3:GQ$99,194,FALSE())-VLOOKUP($A58,'Import OffPeak change'!$A$106:GQ$202,194,FALSE())),0,(VLOOKUP($A58,'Import OffPeak'!$A$3:GQ$99,194,FALSE())-VLOOKUP($A58,'Import OffPeak change'!$A$106:GQ$202,194,FALSE())))</f>
        <v>0</v>
      </c>
      <c r="GM58" s="193" t="n">
        <f aca="false">IF(ISERROR(VLOOKUP($A58,'Import OffPeak'!$A$3:GR$99,195,FALSE())-VLOOKUP($A58,'Import OffPeak change'!$A$106:GR$202,195,FALSE())),0,(VLOOKUP($A58,'Import OffPeak'!$A$3:GR$99,195,FALSE())-VLOOKUP($A58,'Import OffPeak change'!$A$106:GR$202,195,FALSE())))</f>
        <v>0</v>
      </c>
      <c r="GN58" s="193" t="n">
        <f aca="false">IF(ISERROR(VLOOKUP($A58,'Import OffPeak'!$A$3:GS$99,196,FALSE())-VLOOKUP($A58,'Import OffPeak change'!$A$106:GS$202,196,FALSE())),0,(VLOOKUP($A58,'Import OffPeak'!$A$3:GS$99,196,FALSE())-VLOOKUP($A58,'Import OffPeak change'!$A$106:GS$202,196,FALSE())))</f>
        <v>0</v>
      </c>
      <c r="GO58" s="193" t="n">
        <f aca="false">IF(ISERROR(VLOOKUP($A58,'Import OffPeak'!$A$3:GT$99,197,FALSE())-VLOOKUP($A58,'Import OffPeak change'!$A$106:GT$202,197,FALSE())),0,(VLOOKUP($A58,'Import OffPeak'!$A$3:GT$99,197,FALSE())-VLOOKUP($A58,'Import OffPeak change'!$A$106:GT$202,197,FALSE())))</f>
        <v>0</v>
      </c>
      <c r="GP58" s="193" t="n">
        <f aca="false">IF(ISERROR(VLOOKUP($A58,'Import OffPeak'!$A$3:GU$99,198,FALSE())-VLOOKUP($A58,'Import OffPeak change'!$A$106:GU$202,198,FALSE())),0,(VLOOKUP($A58,'Import OffPeak'!$A$3:GU$99,198,FALSE())-VLOOKUP($A58,'Import OffPeak change'!$A$106:GU$202,198,FALSE())))</f>
        <v>0</v>
      </c>
      <c r="GQ58" s="193" t="n">
        <f aca="false">IF(ISERROR(VLOOKUP($A58,'Import OffPeak'!$A$3:GV$99,199,FALSE())-VLOOKUP($A58,'Import OffPeak change'!$A$106:GV$202,199,FALSE())),0,(VLOOKUP($A58,'Import OffPeak'!$A$3:GV$99,199,FALSE())-VLOOKUP($A58,'Import OffPeak change'!$A$106:GV$202,199,FALSE())))</f>
        <v>0</v>
      </c>
      <c r="GR58" s="193" t="n">
        <f aca="false">IF(ISERROR(VLOOKUP($A58,'Import OffPeak'!$A$3:GW$99,200,FALSE())-VLOOKUP($A58,'Import OffPeak change'!$A$106:GW$202,200,FALSE())),0,(VLOOKUP($A58,'Import OffPeak'!$A$3:GW$99,200,FALSE())-VLOOKUP($A58,'Import OffPeak change'!$A$106:GW$202,200,FALSE())))</f>
        <v>0</v>
      </c>
      <c r="GS58" s="193" t="n">
        <f aca="false">IF(ISERROR(VLOOKUP($A58,'Import OffPeak'!$A$3:GX$99,201,FALSE())-VLOOKUP($A58,'Import OffPeak change'!$A$106:GX$202,201,FALSE())),0,(VLOOKUP($A58,'Import OffPeak'!$A$3:GX$99,201,FALSE())-VLOOKUP($A58,'Import OffPeak change'!$A$106:GX$202,201,FALSE())))</f>
        <v>0</v>
      </c>
      <c r="GT58" s="193" t="n">
        <f aca="false">IF(ISERROR(VLOOKUP($A58,'Import OffPeak'!$A$3:GY$99,202,FALSE())-VLOOKUP($A58,'Import OffPeak change'!$A$106:GY$202,202,FALSE())),0,(VLOOKUP($A58,'Import OffPeak'!$A$3:GY$99,202,FALSE())-VLOOKUP($A58,'Import OffPeak change'!$A$106:GY$202,202,FALSE())))</f>
        <v>0</v>
      </c>
      <c r="GU58" s="193" t="n">
        <f aca="false">IF(ISERROR(VLOOKUP($A58,'Import OffPeak'!$A$3:GZ$99,203,FALSE())-VLOOKUP($A58,'Import OffPeak change'!$A$106:GZ$202,203,FALSE())),0,(VLOOKUP($A58,'Import OffPeak'!$A$3:GZ$99,203,FALSE())-VLOOKUP($A58,'Import OffPeak change'!$A$106:GZ$202,203,FALSE())))</f>
        <v>0</v>
      </c>
      <c r="GV58" s="193" t="n">
        <f aca="false">IF(ISERROR(VLOOKUP($A58,'Import OffPeak'!$A$3:HA$99,204,FALSE())-VLOOKUP($A58,'Import OffPeak change'!$A$106:HA$202,204,FALSE())),0,(VLOOKUP($A58,'Import OffPeak'!$A$3:HA$99,204,FALSE())-VLOOKUP($A58,'Import OffPeak change'!$A$106:HA$202,204,FALSE())))</f>
        <v>0</v>
      </c>
      <c r="GW58" s="193" t="n">
        <f aca="false">IF(ISERROR(VLOOKUP($A58,'Import OffPeak'!$A$3:HB$99,205,FALSE())-VLOOKUP($A58,'Import OffPeak change'!$A$106:HB$202,205,FALSE())),0,(VLOOKUP($A58,'Import OffPeak'!$A$3:HB$99,205,FALSE())-VLOOKUP($A58,'Import OffPeak change'!$A$106:HB$202,205,FALSE())))</f>
        <v>0</v>
      </c>
      <c r="GX58" s="193" t="n">
        <f aca="false">IF(ISERROR(VLOOKUP($A58,'Import OffPeak'!$A$3:HC$99,206,FALSE())-VLOOKUP($A58,'Import OffPeak change'!$A$106:HC$202,206,FALSE())),0,(VLOOKUP($A58,'Import OffPeak'!$A$3:HC$99,206,FALSE())-VLOOKUP($A58,'Import OffPeak change'!$A$106:HC$202,206,FALSE())))</f>
        <v>0</v>
      </c>
      <c r="GY58" s="193" t="n">
        <f aca="false">IF(ISERROR(VLOOKUP($A58,'Import OffPeak'!$A$3:HD$99,207,FALSE())-VLOOKUP($A58,'Import OffPeak change'!$A$106:HD$202,207,FALSE())),0,(VLOOKUP($A58,'Import OffPeak'!$A$3:HD$99,207,FALSE())-VLOOKUP($A58,'Import OffPeak change'!$A$106:HD$202,207,FALSE())))</f>
        <v>0</v>
      </c>
      <c r="GZ58" s="193" t="n">
        <f aca="false">IF(ISERROR(VLOOKUP($A58,'Import OffPeak'!$A$3:HE$99,208,FALSE())-VLOOKUP($A58,'Import OffPeak change'!$A$106:HE$202,208,FALSE())),0,(VLOOKUP($A58,'Import OffPeak'!$A$3:HE$99,208,FALSE())-VLOOKUP($A58,'Import OffPeak change'!$A$106:HE$202,208,FALSE())))</f>
        <v>0</v>
      </c>
      <c r="HA58" s="193" t="n">
        <f aca="false">IF(ISERROR(VLOOKUP($A58,'Import OffPeak'!$A$3:HF$99,209,FALSE())-VLOOKUP($A58,'Import OffPeak change'!$A$106:HF$202,209,FALSE())),0,(VLOOKUP($A58,'Import OffPeak'!$A$3:HF$99,209,FALSE())-VLOOKUP($A58,'Import OffPeak change'!$A$106:HF$202,209,FALSE())))</f>
        <v>0</v>
      </c>
      <c r="HB58" s="193" t="n">
        <f aca="false">IF(ISERROR(VLOOKUP($A58,'Import OffPeak'!$A$3:HG$99,210,FALSE())-VLOOKUP($A58,'Import OffPeak change'!$A$106:HG$202,210,FALSE())),0,(VLOOKUP($A58,'Import OffPeak'!$A$3:HG$99,210,FALSE())-VLOOKUP($A58,'Import OffPeak change'!$A$106:HG$202,210,FALSE())))</f>
        <v>0</v>
      </c>
      <c r="HC58" s="193" t="n">
        <f aca="false">IF(ISERROR(VLOOKUP($A58,'Import OffPeak'!$A$3:HH$99,211,FALSE())-VLOOKUP($A58,'Import OffPeak change'!$A$106:HH$202,211,FALSE())),0,(VLOOKUP($A58,'Import OffPeak'!$A$3:HH$99,211,FALSE())-VLOOKUP($A58,'Import OffPeak change'!$A$106:HH$202,211,FALSE())))</f>
        <v>0</v>
      </c>
      <c r="HD58" s="193" t="n">
        <f aca="false">IF(ISERROR(VLOOKUP($A58,'Import OffPeak'!$A$3:HI$99,212,FALSE())-VLOOKUP($A58,'Import OffPeak change'!$A$106:HI$202,212,FALSE())),0,(VLOOKUP($A58,'Import OffPeak'!$A$3:HI$99,212,FALSE())-VLOOKUP($A58,'Import OffPeak change'!$A$106:HI$202,212,FALSE())))</f>
        <v>0</v>
      </c>
      <c r="HE58" s="193" t="n">
        <f aca="false">IF(ISERROR(VLOOKUP($A58,'Import OffPeak'!$A$3:HJ$99,213,FALSE())-VLOOKUP($A58,'Import OffPeak change'!$A$106:HJ$202,213,FALSE())),0,(VLOOKUP($A58,'Import OffPeak'!$A$3:HJ$99,213,FALSE())-VLOOKUP($A58,'Import OffPeak change'!$A$106:HJ$202,213,FALSE())))</f>
        <v>0</v>
      </c>
      <c r="HF58" s="193" t="n">
        <f aca="false">IF(ISERROR(VLOOKUP($A58,'Import OffPeak'!$A$3:HK$99,214,FALSE())-VLOOKUP($A58,'Import OffPeak change'!$A$106:HK$202,214,FALSE())),0,(VLOOKUP($A58,'Import OffPeak'!$A$3:HK$99,214,FALSE())-VLOOKUP($A58,'Import OffPeak change'!$A$106:HK$202,214,FALSE())))</f>
        <v>0</v>
      </c>
      <c r="HG58" s="193" t="n">
        <f aca="false">IF(ISERROR(VLOOKUP($A58,'Import OffPeak'!$A$3:HL$99,215,FALSE())-VLOOKUP($A58,'Import OffPeak change'!$A$106:HL$202,215,FALSE())),0,(VLOOKUP($A58,'Import OffPeak'!$A$3:HL$99,215,FALSE())-VLOOKUP($A58,'Import OffPeak change'!$A$106:HL$202,215,FALSE())))</f>
        <v>0</v>
      </c>
      <c r="HH58" s="193" t="n">
        <f aca="false">IF(ISERROR(VLOOKUP($A58,'Import OffPeak'!$A$3:HM$99,216,FALSE())-VLOOKUP($A58,'Import OffPeak change'!$A$106:HM$202,216,FALSE())),0,(VLOOKUP($A58,'Import OffPeak'!$A$3:HM$99,216,FALSE())-VLOOKUP($A58,'Import OffPeak change'!$A$106:HM$202,216,FALSE())))</f>
        <v>0</v>
      </c>
      <c r="HI58" s="193" t="n">
        <f aca="false">IF(ISERROR(VLOOKUP($A58,'Import OffPeak'!$A$3:HN$99,217,FALSE())-VLOOKUP($A58,'Import OffPeak change'!$A$106:HN$202,217,FALSE())),0,(VLOOKUP($A58,'Import OffPeak'!$A$3:HN$99,217,FALSE())-VLOOKUP($A58,'Import OffPeak change'!$A$106:HN$202,217,FALSE())))</f>
        <v>0</v>
      </c>
      <c r="HJ58" s="193" t="n">
        <f aca="false">IF(ISERROR(VLOOKUP($A58,'Import OffPeak'!$A$3:HO$99,218,FALSE())-VLOOKUP($A58,'Import OffPeak change'!$A$106:HO$202,218,FALSE())),0,(VLOOKUP($A58,'Import OffPeak'!$A$3:HO$99,218,FALSE())-VLOOKUP($A58,'Import OffPeak change'!$A$106:HO$202,218,FALSE())))</f>
        <v>0</v>
      </c>
      <c r="HK58" s="193" t="n">
        <f aca="false">IF(ISERROR(VLOOKUP($A58,'Import OffPeak'!$A$3:HP$99,219,FALSE())-VLOOKUP($A58,'Import OffPeak change'!$A$106:HP$202,219,FALSE())),0,(VLOOKUP($A58,'Import OffPeak'!$A$3:HP$99,219,FALSE())-VLOOKUP($A58,'Import OffPeak change'!$A$106:HP$202,219,FALSE())))</f>
        <v>0</v>
      </c>
      <c r="HL58" s="193" t="n">
        <f aca="false">IF(ISERROR(VLOOKUP($A58,'Import OffPeak'!$A$3:HQ$99,220,FALSE())-VLOOKUP($A58,'Import OffPeak change'!$A$106:HQ$202,220,FALSE())),0,(VLOOKUP($A58,'Import OffPeak'!$A$3:HQ$99,220,FALSE())-VLOOKUP($A58,'Import OffPeak change'!$A$106:HQ$202,220,FALSE())))</f>
        <v>0</v>
      </c>
      <c r="HM58" s="193" t="n">
        <f aca="false">IF(ISERROR(VLOOKUP($A58,'Import OffPeak'!$A$3:HR$99,221,FALSE())-VLOOKUP($A58,'Import OffPeak change'!$A$106:HR$202,221,FALSE())),0,(VLOOKUP($A58,'Import OffPeak'!$A$3:HR$99,221,FALSE())-VLOOKUP($A58,'Import OffPeak change'!$A$106:HR$202,221,FALSE())))</f>
        <v>0</v>
      </c>
      <c r="HN58" s="193" t="n">
        <f aca="false">IF(ISERROR(VLOOKUP($A58,'Import OffPeak'!$A$3:HS$99,222,FALSE())-VLOOKUP($A58,'Import OffPeak change'!$A$106:HS$202,222,FALSE())),0,(VLOOKUP($A58,'Import OffPeak'!$A$3:HS$99,222,FALSE())-VLOOKUP($A58,'Import OffPeak change'!$A$106:HS$202,222,FALSE())))</f>
        <v>0</v>
      </c>
      <c r="HO58" s="193" t="n">
        <f aca="false">IF(ISERROR(VLOOKUP($A58,'Import OffPeak'!$A$3:HT$99,223,FALSE())-VLOOKUP($A58,'Import OffPeak change'!$A$106:HT$202,223,FALSE())),0,(VLOOKUP($A58,'Import OffPeak'!$A$3:HT$99,223,FALSE())-VLOOKUP($A58,'Import OffPeak change'!$A$106:HT$202,223,FALSE())))</f>
        <v>0</v>
      </c>
      <c r="HP58" s="193" t="n">
        <f aca="false">IF(ISERROR(VLOOKUP($A58,'Import OffPeak'!$A$3:HU$99,224,FALSE())-VLOOKUP($A58,'Import OffPeak change'!$A$106:HU$202,224,FALSE())),0,(VLOOKUP($A58,'Import OffPeak'!$A$3:HU$99,224,FALSE())-VLOOKUP($A58,'Import OffPeak change'!$A$106:HU$202,224,FALSE())))</f>
        <v>0</v>
      </c>
      <c r="HQ58" s="193" t="n">
        <f aca="false">IF(ISERROR(VLOOKUP($A58,'Import OffPeak'!$A$3:HV$99,225,FALSE())-VLOOKUP($A58,'Import OffPeak change'!$A$106:HV$202,225,FALSE())),0,(VLOOKUP($A58,'Import OffPeak'!$A$3:HV$99,225,FALSE())-VLOOKUP($A58,'Import OffPeak change'!$A$106:HV$202,225,FALSE())))</f>
        <v>0</v>
      </c>
      <c r="HR58" s="193" t="n">
        <f aca="false">IF(ISERROR(VLOOKUP($A58,'Import OffPeak'!$A$3:HW$99,226,FALSE())-VLOOKUP($A58,'Import OffPeak change'!$A$106:HW$202,226,FALSE())),0,(VLOOKUP($A58,'Import OffPeak'!$A$3:HW$99,226,FALSE())-VLOOKUP($A58,'Import OffPeak change'!$A$106:HW$202,226,FALSE())))</f>
        <v>0</v>
      </c>
      <c r="HS58" s="193" t="n">
        <f aca="false">IF(ISERROR(VLOOKUP($A58,'Import OffPeak'!$A$3:HX$99,227,FALSE())-VLOOKUP($A58,'Import OffPeak change'!$A$106:HX$202,227,FALSE())),0,(VLOOKUP($A58,'Import OffPeak'!$A$3:HX$99,227,FALSE())-VLOOKUP($A58,'Import OffPeak change'!$A$106:HX$202,227,FALSE())))</f>
        <v>0</v>
      </c>
      <c r="HT58" s="193" t="n">
        <f aca="false">IF(ISERROR(VLOOKUP($A58,'Import OffPeak'!$A$3:HY$99,228,FALSE())-VLOOKUP($A58,'Import OffPeak change'!$A$106:HY$202,228,FALSE())),0,(VLOOKUP($A58,'Import OffPeak'!$A$3:HY$99,228,FALSE())-VLOOKUP($A58,'Import OffPeak change'!$A$106:HY$202,228,FALSE())))</f>
        <v>0</v>
      </c>
      <c r="HU58" s="193" t="n">
        <f aca="false">IF(ISERROR(VLOOKUP($A58,'Import OffPeak'!$A$3:HZ$99,229,FALSE())-VLOOKUP($A58,'Import OffPeak change'!$A$106:HZ$202,229,FALSE())),0,(VLOOKUP($A58,'Import OffPeak'!$A$3:HZ$99,229,FALSE())-VLOOKUP($A58,'Import OffPeak change'!$A$106:HZ$202,229,FALSE())))</f>
        <v>0</v>
      </c>
      <c r="HV58" s="193" t="n">
        <f aca="false">IF(ISERROR(VLOOKUP($A58,'Import OffPeak'!$A$3:IA$99,230,FALSE())-VLOOKUP($A58,'Import OffPeak change'!$A$106:IA$202,230,FALSE())),0,(VLOOKUP($A58,'Import OffPeak'!$A$3:IA$99,230,FALSE())-VLOOKUP($A58,'Import OffPeak change'!$A$106:IA$202,230,FALSE())))</f>
        <v>0</v>
      </c>
      <c r="HW58" s="193" t="n">
        <f aca="false">IF(ISERROR(VLOOKUP($A58,'Import OffPeak'!$A$3:IB$99,231,FALSE())-VLOOKUP($A58,'Import OffPeak change'!$A$106:IB$202,231,FALSE())),0,(VLOOKUP($A58,'Import OffPeak'!$A$3:IB$99,231,FALSE())-VLOOKUP($A58,'Import OffPeak change'!$A$106:IB$202,231,FALSE())))</f>
        <v>0</v>
      </c>
      <c r="HX58" s="193" t="n">
        <f aca="false">IF(ISERROR(VLOOKUP($A58,'Import OffPeak'!$A$3:IC$99,232,FALSE())-VLOOKUP($A58,'Import OffPeak change'!$A$106:IC$202,232,FALSE())),0,(VLOOKUP($A58,'Import OffPeak'!$A$3:IC$99,232,FALSE())-VLOOKUP($A58,'Import OffPeak change'!$A$106:IC$202,232,FALSE())))</f>
        <v>0</v>
      </c>
      <c r="HY58" s="193" t="n">
        <f aca="false">IF(ISERROR(VLOOKUP($A58,'Import OffPeak'!$A$3:ID$99,233,FALSE())-VLOOKUP($A58,'Import OffPeak change'!$A$106:ID$202,233,FALSE())),0,(VLOOKUP($A58,'Import OffPeak'!$A$3:ID$99,233,FALSE())-VLOOKUP($A58,'Import OffPeak change'!$A$106:ID$202,233,FALSE())))</f>
        <v>0</v>
      </c>
      <c r="HZ58" s="193" t="n">
        <f aca="false">IF(ISERROR(VLOOKUP($A58,'Import OffPeak'!$A$3:IE$99,234,FALSE())-VLOOKUP($A58,'Import OffPeak change'!$A$106:IE$202,234,FALSE())),0,(VLOOKUP($A58,'Import OffPeak'!$A$3:IE$99,234,FALSE())-VLOOKUP($A58,'Import OffPeak change'!$A$106:IE$202,234,FALSE())))</f>
        <v>0</v>
      </c>
      <c r="IA58" s="193" t="n">
        <f aca="false">IF(ISERROR(VLOOKUP($A58,'Import OffPeak'!$A$3:IF$99,235,FALSE())-VLOOKUP($A58,'Import OffPeak change'!$A$106:IF$202,235,FALSE())),0,(VLOOKUP($A58,'Import OffPeak'!$A$3:IF$99,235,FALSE())-VLOOKUP($A58,'Import OffPeak change'!$A$106:IF$202,235,FALSE())))</f>
        <v>0</v>
      </c>
      <c r="IB58" s="193" t="n">
        <f aca="false">IF(ISERROR(VLOOKUP($A58,'Import OffPeak'!$A$3:IG$99,236,FALSE())-VLOOKUP($A58,'Import OffPeak change'!$A$106:IG$202,236,FALSE())),0,(VLOOKUP($A58,'Import OffPeak'!$A$3:IG$99,236,FALSE())-VLOOKUP($A58,'Import OffPeak change'!$A$106:IG$202,236,FALSE())))</f>
        <v>0</v>
      </c>
      <c r="IC58" s="193" t="n">
        <f aca="false">IF(ISERROR(VLOOKUP($A58,'Import OffPeak'!$A$3:IH$99,237,FALSE())-VLOOKUP($A58,'Import OffPeak change'!$A$106:IH$202,237,FALSE())),0,(VLOOKUP($A58,'Import OffPeak'!$A$3:IH$99,237,FALSE())-VLOOKUP($A58,'Import OffPeak change'!$A$106:IH$202,237,FALSE())))</f>
        <v>0</v>
      </c>
      <c r="ID58" s="193" t="n">
        <f aca="false">IF(ISERROR(VLOOKUP($A58,'Import OffPeak'!$A$3:II$99,238,FALSE())-VLOOKUP($A58,'Import OffPeak change'!$A$106:II$202,238,FALSE())),0,(VLOOKUP($A58,'Import OffPeak'!$A$3:II$99,238,FALSE())-VLOOKUP($A58,'Import OffPeak change'!$A$106:II$202,238,FALSE())))</f>
        <v>0</v>
      </c>
      <c r="IE58" s="193" t="n">
        <f aca="false">IF(ISERROR(VLOOKUP($A58,'Import OffPeak'!$A$3:IJ$99,239,FALSE())-VLOOKUP($A58,'Import OffPeak change'!$A$106:IJ$202,239,FALSE())),0,(VLOOKUP($A58,'Import OffPeak'!$A$3:IJ$99,239,FALSE())-VLOOKUP($A58,'Import OffPeak change'!$A$106:IJ$202,239,FALSE())))</f>
        <v>0</v>
      </c>
    </row>
    <row r="59" customFormat="false" ht="12.75" hidden="false" customHeight="false" outlineLevel="0" collapsed="false">
      <c r="A59" s="201" t="str">
        <f aca="false">IF('Import OffPeak'!A56=0,"",'Import OffPeak'!A56)</f>
        <v/>
      </c>
      <c r="B59" s="193"/>
      <c r="C59" s="193"/>
      <c r="D59" s="193"/>
      <c r="E59" s="193"/>
      <c r="F59" s="193"/>
      <c r="G59" s="193" t="n">
        <f aca="false">IF(ISERROR(VLOOKUP($A59,'Import OffPeak'!$A$3:L$99,7,FALSE())-VLOOKUP($A59,'Import OffPeak change'!$A$106:L$202,7,FALSE())),0,(VLOOKUP($A59,'Import OffPeak'!$A$3:L$99,7,FALSE())-VLOOKUP($A59,'Import OffPeak change'!$A$106:L$202,7,FALSE())))</f>
        <v>0</v>
      </c>
      <c r="H59" s="193" t="n">
        <f aca="false">IF(ISERROR(VLOOKUP($A59,'Import OffPeak'!$A$3:M$99,8,FALSE())-VLOOKUP($A59,'Import OffPeak change'!$A$106:M$202,8,FALSE())),0,(VLOOKUP($A59,'Import OffPeak'!$A$3:M$99,8,FALSE())-VLOOKUP($A59,'Import OffPeak change'!$A$106:M$202,8,FALSE())))</f>
        <v>0</v>
      </c>
      <c r="I59" s="193" t="n">
        <f aca="false">IF(ISERROR(VLOOKUP($A59,'Import OffPeak'!$A$3:N$99,9,FALSE())-VLOOKUP($A59,'Import OffPeak change'!$A$106:N$202,9,FALSE())),0,(VLOOKUP($A59,'Import OffPeak'!$A$3:N$99,9,FALSE())-VLOOKUP($A59,'Import OffPeak change'!$A$106:N$202,9,FALSE())))</f>
        <v>0</v>
      </c>
      <c r="J59" s="193" t="n">
        <f aca="false">IF(ISERROR(VLOOKUP($A59,'Import OffPeak'!$A$3:O$99,10,FALSE())-VLOOKUP($A59,'Import OffPeak change'!$A$106:O$202,10,FALSE())),0,(VLOOKUP($A59,'Import OffPeak'!$A$3:O$99,10,FALSE())-VLOOKUP($A59,'Import OffPeak change'!$A$106:O$202,10,FALSE())))</f>
        <v>0</v>
      </c>
      <c r="K59" s="193" t="n">
        <f aca="false">IF(ISERROR(VLOOKUP($A59,'Import OffPeak'!$A$3:P$99,11,FALSE())-VLOOKUP($A59,'Import OffPeak change'!$A$106:P$202,11,FALSE())),0,(VLOOKUP($A59,'Import OffPeak'!$A$3:P$99,11,FALSE())-VLOOKUP($A59,'Import OffPeak change'!$A$106:P$202,11,FALSE())))</f>
        <v>0</v>
      </c>
      <c r="L59" s="193" t="n">
        <f aca="false">IF(ISERROR(VLOOKUP($A59,'Import OffPeak'!$A$3:Q$99,12,FALSE())-VLOOKUP($A59,'Import OffPeak change'!$A$106:Q$202,12,FALSE())),0,(VLOOKUP($A59,'Import OffPeak'!$A$3:Q$99,12,FALSE())-VLOOKUP($A59,'Import OffPeak change'!$A$106:Q$202,12,FALSE())))</f>
        <v>0</v>
      </c>
      <c r="M59" s="193" t="n">
        <f aca="false">IF(ISERROR(VLOOKUP($A59,'Import OffPeak'!$A$3:R$99,13,FALSE())-VLOOKUP($A59,'Import OffPeak change'!$A$106:R$202,13,FALSE())),0,(VLOOKUP($A59,'Import OffPeak'!$A$3:R$99,13,FALSE())-VLOOKUP($A59,'Import OffPeak change'!$A$106:R$202,13,FALSE())))</f>
        <v>0</v>
      </c>
      <c r="N59" s="193" t="n">
        <f aca="false">IF(ISERROR(VLOOKUP($A59,'Import OffPeak'!$A$3:S$99,14,FALSE())-VLOOKUP($A59,'Import OffPeak change'!$A$106:S$202,14,FALSE())),0,(VLOOKUP($A59,'Import OffPeak'!$A$3:S$99,14,FALSE())-VLOOKUP($A59,'Import OffPeak change'!$A$106:S$202,14,FALSE())))</f>
        <v>0</v>
      </c>
      <c r="O59" s="193" t="n">
        <f aca="false">IF(ISERROR(VLOOKUP($A59,'Import OffPeak'!$A$3:T$99,15,FALSE())-VLOOKUP($A59,'Import OffPeak change'!$A$106:T$202,15,FALSE())),0,(VLOOKUP($A59,'Import OffPeak'!$A$3:T$99,15,FALSE())-VLOOKUP($A59,'Import OffPeak change'!$A$106:T$202,15,FALSE())))</f>
        <v>0</v>
      </c>
      <c r="P59" s="193" t="n">
        <f aca="false">IF(ISERROR(VLOOKUP($A59,'Import OffPeak'!$A$3:U$99,16,FALSE())-VLOOKUP($A59,'Import OffPeak change'!$A$106:U$202,16,FALSE())),0,(VLOOKUP($A59,'Import OffPeak'!$A$3:U$99,16,FALSE())-VLOOKUP($A59,'Import OffPeak change'!$A$106:U$202,16,FALSE())))</f>
        <v>0</v>
      </c>
      <c r="Q59" s="193" t="n">
        <f aca="false">IF(ISERROR(VLOOKUP($A59,'Import OffPeak'!$A$3:V$99,17,FALSE())-VLOOKUP($A59,'Import OffPeak change'!$A$106:V$202,17,FALSE())),0,(VLOOKUP($A59,'Import OffPeak'!$A$3:V$99,17,FALSE())-VLOOKUP($A59,'Import OffPeak change'!$A$106:V$202,17,FALSE())))</f>
        <v>0</v>
      </c>
      <c r="R59" s="193" t="n">
        <f aca="false">IF(ISERROR(VLOOKUP($A59,'Import OffPeak'!$A$3:W$99,18,FALSE())-VLOOKUP($A59,'Import OffPeak change'!$A$106:W$202,18,FALSE())),0,(VLOOKUP($A59,'Import OffPeak'!$A$3:W$99,18,FALSE())-VLOOKUP($A59,'Import OffPeak change'!$A$106:W$202,18,FALSE())))</f>
        <v>0</v>
      </c>
      <c r="S59" s="193" t="n">
        <f aca="false">IF(ISERROR(VLOOKUP($A59,'Import OffPeak'!$A$3:X$99,19,FALSE())-VLOOKUP($A59,'Import OffPeak change'!$A$106:X$202,19,FALSE())),0,(VLOOKUP($A59,'Import OffPeak'!$A$3:X$99,19,FALSE())-VLOOKUP($A59,'Import OffPeak change'!$A$106:X$202,19,FALSE())))</f>
        <v>0</v>
      </c>
      <c r="T59" s="193" t="n">
        <f aca="false">IF(ISERROR(VLOOKUP($A59,'Import OffPeak'!$A$3:Y$99,20,FALSE())-VLOOKUP($A59,'Import OffPeak change'!$A$106:Y$202,20,FALSE())),0,(VLOOKUP($A59,'Import OffPeak'!$A$3:Y$99,20,FALSE())-VLOOKUP($A59,'Import OffPeak change'!$A$106:Y$202,20,FALSE())))</f>
        <v>0</v>
      </c>
      <c r="U59" s="193" t="n">
        <f aca="false">IF(ISERROR(VLOOKUP($A59,'Import OffPeak'!$A$3:Z$99,21,FALSE())-VLOOKUP($A59,'Import OffPeak change'!$A$106:Z$202,21,FALSE())),0,(VLOOKUP($A59,'Import OffPeak'!$A$3:Z$99,21,FALSE())-VLOOKUP($A59,'Import OffPeak change'!$A$106:Z$202,21,FALSE())))</f>
        <v>0</v>
      </c>
      <c r="V59" s="193" t="n">
        <f aca="false">IF(ISERROR(VLOOKUP($A59,'Import OffPeak'!$A$3:AA$99,22,FALSE())-VLOOKUP($A59,'Import OffPeak change'!$A$106:AA$202,22,FALSE())),0,(VLOOKUP($A59,'Import OffPeak'!$A$3:AA$99,22,FALSE())-VLOOKUP($A59,'Import OffPeak change'!$A$106:AA$202,22,FALSE())))</f>
        <v>0</v>
      </c>
      <c r="W59" s="193" t="n">
        <f aca="false">IF(ISERROR(VLOOKUP($A59,'Import OffPeak'!$A$3:AB$99,23,FALSE())-VLOOKUP($A59,'Import OffPeak change'!$A$106:AB$202,23,FALSE())),0,(VLOOKUP($A59,'Import OffPeak'!$A$3:AB$99,23,FALSE())-VLOOKUP($A59,'Import OffPeak change'!$A$106:AB$202,23,FALSE())))</f>
        <v>0</v>
      </c>
      <c r="X59" s="193" t="n">
        <f aca="false">IF(ISERROR(VLOOKUP($A59,'Import OffPeak'!$A$3:AC$99,24,FALSE())-VLOOKUP($A59,'Import OffPeak change'!$A$106:AC$202,24,FALSE())),0,(VLOOKUP($A59,'Import OffPeak'!$A$3:AC$99,24,FALSE())-VLOOKUP($A59,'Import OffPeak change'!$A$106:AC$202,24,FALSE())))</f>
        <v>0</v>
      </c>
      <c r="Y59" s="193" t="n">
        <f aca="false">IF(ISERROR(VLOOKUP($A59,'Import OffPeak'!$A$3:AD$99,25,FALSE())-VLOOKUP($A59,'Import OffPeak change'!$A$106:AD$202,25,FALSE())),0,(VLOOKUP($A59,'Import OffPeak'!$A$3:AD$99,25,FALSE())-VLOOKUP($A59,'Import OffPeak change'!$A$106:AD$202,25,FALSE())))</f>
        <v>0</v>
      </c>
      <c r="Z59" s="193" t="n">
        <f aca="false">IF(ISERROR(VLOOKUP($A59,'Import OffPeak'!$A$3:AE$99,26,FALSE())-VLOOKUP($A59,'Import OffPeak change'!$A$106:AE$202,26,FALSE())),0,(VLOOKUP($A59,'Import OffPeak'!$A$3:AE$99,26,FALSE())-VLOOKUP($A59,'Import OffPeak change'!$A$106:AE$202,26,FALSE())))</f>
        <v>0</v>
      </c>
      <c r="AA59" s="193" t="n">
        <f aca="false">IF(ISERROR(VLOOKUP($A59,'Import OffPeak'!$A$3:AF$99,27,FALSE())-VLOOKUP($A59,'Import OffPeak change'!$A$106:AF$202,27,FALSE())),0,(VLOOKUP($A59,'Import OffPeak'!$A$3:AF$99,27,FALSE())-VLOOKUP($A59,'Import OffPeak change'!$A$106:AF$202,27,FALSE())))</f>
        <v>0</v>
      </c>
      <c r="AB59" s="193" t="n">
        <f aca="false">IF(ISERROR(VLOOKUP($A59,'Import OffPeak'!$A$3:AG$99,28,FALSE())-VLOOKUP($A59,'Import OffPeak change'!$A$106:AG$202,28,FALSE())),0,(VLOOKUP($A59,'Import OffPeak'!$A$3:AG$99,28,FALSE())-VLOOKUP($A59,'Import OffPeak change'!$A$106:AG$202,28,FALSE())))</f>
        <v>0</v>
      </c>
      <c r="AC59" s="193" t="n">
        <f aca="false">IF(ISERROR(VLOOKUP($A59,'Import OffPeak'!$A$3:AH$99,29,FALSE())-VLOOKUP($A59,'Import OffPeak change'!$A$106:AH$202,29,FALSE())),0,(VLOOKUP($A59,'Import OffPeak'!$A$3:AH$99,29,FALSE())-VLOOKUP($A59,'Import OffPeak change'!$A$106:AH$202,29,FALSE())))</f>
        <v>0</v>
      </c>
      <c r="AD59" s="193" t="n">
        <f aca="false">IF(ISERROR(VLOOKUP($A59,'Import OffPeak'!$A$3:AI$99,30,FALSE())-VLOOKUP($A59,'Import OffPeak change'!$A$106:AI$202,30,FALSE())),0,(VLOOKUP($A59,'Import OffPeak'!$A$3:AI$99,30,FALSE())-VLOOKUP($A59,'Import OffPeak change'!$A$106:AI$202,30,FALSE())))</f>
        <v>0</v>
      </c>
      <c r="AE59" s="193" t="n">
        <f aca="false">IF(ISERROR(VLOOKUP($A59,'Import OffPeak'!$A$3:AJ$99,31,FALSE())-VLOOKUP($A59,'Import OffPeak change'!$A$106:AJ$202,31,FALSE())),0,(VLOOKUP($A59,'Import OffPeak'!$A$3:AJ$99,31,FALSE())-VLOOKUP($A59,'Import OffPeak change'!$A$106:AJ$202,31,FALSE())))</f>
        <v>0</v>
      </c>
      <c r="AF59" s="193" t="n">
        <f aca="false">IF(ISERROR(VLOOKUP($A59,'Import OffPeak'!$A$3:AK$99,32,FALSE())-VLOOKUP($A59,'Import OffPeak change'!$A$106:AK$202,32,FALSE())),0,(VLOOKUP($A59,'Import OffPeak'!$A$3:AK$99,32,FALSE())-VLOOKUP($A59,'Import OffPeak change'!$A$106:AK$202,32,FALSE())))</f>
        <v>0</v>
      </c>
      <c r="AG59" s="193" t="n">
        <f aca="false">IF(ISERROR(VLOOKUP($A59,'Import OffPeak'!$A$3:AL$99,33,FALSE())-VLOOKUP($A59,'Import OffPeak change'!$A$106:AL$202,33,FALSE())),0,(VLOOKUP($A59,'Import OffPeak'!$A$3:AL$99,33,FALSE())-VLOOKUP($A59,'Import OffPeak change'!$A$106:AL$202,33,FALSE())))</f>
        <v>0</v>
      </c>
      <c r="AH59" s="193" t="n">
        <f aca="false">IF(ISERROR(VLOOKUP($A59,'Import OffPeak'!$A$3:AM$99,34,FALSE())-VLOOKUP($A59,'Import OffPeak change'!$A$106:AM$202,34,FALSE())),0,(VLOOKUP($A59,'Import OffPeak'!$A$3:AM$99,34,FALSE())-VLOOKUP($A59,'Import OffPeak change'!$A$106:AM$202,34,FALSE())))</f>
        <v>0</v>
      </c>
      <c r="AI59" s="193" t="n">
        <f aca="false">IF(ISERROR(VLOOKUP($A59,'Import OffPeak'!$A$3:AN$99,35,FALSE())-VLOOKUP($A59,'Import OffPeak change'!$A$106:AN$202,35,FALSE())),0,(VLOOKUP($A59,'Import OffPeak'!$A$3:AN$99,35,FALSE())-VLOOKUP($A59,'Import OffPeak change'!$A$106:AN$202,35,FALSE())))</f>
        <v>0</v>
      </c>
      <c r="AJ59" s="193" t="n">
        <f aca="false">IF(ISERROR(VLOOKUP($A59,'Import OffPeak'!$A$3:AO$99,36,FALSE())-VLOOKUP($A59,'Import OffPeak change'!$A$106:AO$202,36,FALSE())),0,(VLOOKUP($A59,'Import OffPeak'!$A$3:AO$99,36,FALSE())-VLOOKUP($A59,'Import OffPeak change'!$A$106:AO$202,36,FALSE())))</f>
        <v>0</v>
      </c>
      <c r="AK59" s="193" t="n">
        <f aca="false">IF(ISERROR(VLOOKUP($A59,'Import OffPeak'!$A$3:AP$99,37,FALSE())-VLOOKUP($A59,'Import OffPeak change'!$A$106:AP$202,37,FALSE())),0,(VLOOKUP($A59,'Import OffPeak'!$A$3:AP$99,37,FALSE())-VLOOKUP($A59,'Import OffPeak change'!$A$106:AP$202,37,FALSE())))</f>
        <v>0</v>
      </c>
      <c r="AL59" s="193" t="n">
        <f aca="false">IF(ISERROR(VLOOKUP($A59,'Import OffPeak'!$A$3:AQ$99,38,FALSE())-VLOOKUP($A59,'Import OffPeak change'!$A$106:AQ$202,38,FALSE())),0,(VLOOKUP($A59,'Import OffPeak'!$A$3:AQ$99,38,FALSE())-VLOOKUP($A59,'Import OffPeak change'!$A$106:AQ$202,38,FALSE())))</f>
        <v>0</v>
      </c>
      <c r="AM59" s="193" t="n">
        <f aca="false">IF(ISERROR(VLOOKUP($A59,'Import OffPeak'!$A$3:AR$99,39,FALSE())-VLOOKUP($A59,'Import OffPeak change'!$A$106:AR$202,39,FALSE())),0,(VLOOKUP($A59,'Import OffPeak'!$A$3:AR$99,39,FALSE())-VLOOKUP($A59,'Import OffPeak change'!$A$106:AR$202,39,FALSE())))</f>
        <v>0</v>
      </c>
      <c r="AN59" s="193" t="n">
        <f aca="false">IF(ISERROR(VLOOKUP($A59,'Import OffPeak'!$A$3:AS$99,40,FALSE())-VLOOKUP($A59,'Import OffPeak change'!$A$106:AS$202,40,FALSE())),0,(VLOOKUP($A59,'Import OffPeak'!$A$3:AS$99,40,FALSE())-VLOOKUP($A59,'Import OffPeak change'!$A$106:AS$202,40,FALSE())))</f>
        <v>0</v>
      </c>
      <c r="AO59" s="193" t="n">
        <f aca="false">IF(ISERROR(VLOOKUP($A59,'Import OffPeak'!$A$3:AT$99,41,FALSE())-VLOOKUP($A59,'Import OffPeak change'!$A$106:AT$202,41,FALSE())),0,(VLOOKUP($A59,'Import OffPeak'!$A$3:AT$99,41,FALSE())-VLOOKUP($A59,'Import OffPeak change'!$A$106:AT$202,41,FALSE())))</f>
        <v>0</v>
      </c>
      <c r="AP59" s="193" t="n">
        <f aca="false">IF(ISERROR(VLOOKUP($A59,'Import OffPeak'!$A$3:AU$99,42,FALSE())-VLOOKUP($A59,'Import OffPeak change'!$A$106:AU$202,42,FALSE())),0,(VLOOKUP($A59,'Import OffPeak'!$A$3:AU$99,42,FALSE())-VLOOKUP($A59,'Import OffPeak change'!$A$106:AU$202,42,FALSE())))</f>
        <v>0</v>
      </c>
      <c r="AQ59" s="193" t="n">
        <f aca="false">IF(ISERROR(VLOOKUP($A59,'Import OffPeak'!$A$3:AV$99,43,FALSE())-VLOOKUP($A59,'Import OffPeak change'!$A$106:AV$202,43,FALSE())),0,(VLOOKUP($A59,'Import OffPeak'!$A$3:AV$99,43,FALSE())-VLOOKUP($A59,'Import OffPeak change'!$A$106:AV$202,43,FALSE())))</f>
        <v>0</v>
      </c>
      <c r="AR59" s="193" t="n">
        <f aca="false">IF(ISERROR(VLOOKUP($A59,'Import OffPeak'!$A$3:AW$99,44,FALSE())-VLOOKUP($A59,'Import OffPeak change'!$A$106:AW$202,44,FALSE())),0,(VLOOKUP($A59,'Import OffPeak'!$A$3:AW$99,44,FALSE())-VLOOKUP($A59,'Import OffPeak change'!$A$106:AW$202,44,FALSE())))</f>
        <v>0</v>
      </c>
      <c r="AS59" s="193" t="n">
        <f aca="false">IF(ISERROR(VLOOKUP($A59,'Import OffPeak'!$A$3:AX$99,45,FALSE())-VLOOKUP($A59,'Import OffPeak change'!$A$106:AX$202,45,FALSE())),0,(VLOOKUP($A59,'Import OffPeak'!$A$3:AX$99,45,FALSE())-VLOOKUP($A59,'Import OffPeak change'!$A$106:AX$202,45,FALSE())))</f>
        <v>0</v>
      </c>
      <c r="AT59" s="193" t="n">
        <f aca="false">IF(ISERROR(VLOOKUP($A59,'Import OffPeak'!$A$3:AY$99,46,FALSE())-VLOOKUP($A59,'Import OffPeak change'!$A$106:AY$202,46,FALSE())),0,(VLOOKUP($A59,'Import OffPeak'!$A$3:AY$99,46,FALSE())-VLOOKUP($A59,'Import OffPeak change'!$A$106:AY$202,46,FALSE())))</f>
        <v>0</v>
      </c>
      <c r="AU59" s="193" t="n">
        <f aca="false">IF(ISERROR(VLOOKUP($A59,'Import OffPeak'!$A$3:AZ$99,47,FALSE())-VLOOKUP($A59,'Import OffPeak change'!$A$106:AZ$202,47,FALSE())),0,(VLOOKUP($A59,'Import OffPeak'!$A$3:AZ$99,47,FALSE())-VLOOKUP($A59,'Import OffPeak change'!$A$106:AZ$202,47,FALSE())))</f>
        <v>0</v>
      </c>
      <c r="AV59" s="193" t="n">
        <f aca="false">IF(ISERROR(VLOOKUP($A59,'Import OffPeak'!$A$3:BA$99,48,FALSE())-VLOOKUP($A59,'Import OffPeak change'!$A$106:BA$202,48,FALSE())),0,(VLOOKUP($A59,'Import OffPeak'!$A$3:BA$99,48,FALSE())-VLOOKUP($A59,'Import OffPeak change'!$A$106:BA$202,48,FALSE())))</f>
        <v>0</v>
      </c>
      <c r="AW59" s="193" t="n">
        <f aca="false">IF(ISERROR(VLOOKUP($A59,'Import OffPeak'!$A$3:BB$99,49,FALSE())-VLOOKUP($A59,'Import OffPeak change'!$A$106:BB$202,49,FALSE())),0,(VLOOKUP($A59,'Import OffPeak'!$A$3:BB$99,49,FALSE())-VLOOKUP($A59,'Import OffPeak change'!$A$106:BB$202,49,FALSE())))</f>
        <v>0</v>
      </c>
      <c r="AX59" s="193" t="n">
        <f aca="false">IF(ISERROR(VLOOKUP($A59,'Import OffPeak'!$A$3:BC$99,50,FALSE())-VLOOKUP($A59,'Import OffPeak change'!$A$106:BC$202,50,FALSE())),0,(VLOOKUP($A59,'Import OffPeak'!$A$3:BC$99,50,FALSE())-VLOOKUP($A59,'Import OffPeak change'!$A$106:BC$202,50,FALSE())))</f>
        <v>0</v>
      </c>
      <c r="AY59" s="193" t="n">
        <f aca="false">IF(ISERROR(VLOOKUP($A59,'Import OffPeak'!$A$3:BD$99,51,FALSE())-VLOOKUP($A59,'Import OffPeak change'!$A$106:BD$202,51,FALSE())),0,(VLOOKUP($A59,'Import OffPeak'!$A$3:BD$99,51,FALSE())-VLOOKUP($A59,'Import OffPeak change'!$A$106:BD$202,51,FALSE())))</f>
        <v>0</v>
      </c>
      <c r="AZ59" s="193" t="n">
        <f aca="false">IF(ISERROR(VLOOKUP($A59,'Import OffPeak'!$A$3:BE$99,52,FALSE())-VLOOKUP($A59,'Import OffPeak change'!$A$106:BE$202,52,FALSE())),0,(VLOOKUP($A59,'Import OffPeak'!$A$3:BE$99,52,FALSE())-VLOOKUP($A59,'Import OffPeak change'!$A$106:BE$202,52,FALSE())))</f>
        <v>0</v>
      </c>
      <c r="BA59" s="193" t="n">
        <f aca="false">IF(ISERROR(VLOOKUP($A59,'Import OffPeak'!$A$3:BF$99,53,FALSE())-VLOOKUP($A59,'Import OffPeak change'!$A$106:BF$202,53,FALSE())),0,(VLOOKUP($A59,'Import OffPeak'!$A$3:BF$99,53,FALSE())-VLOOKUP($A59,'Import OffPeak change'!$A$106:BF$202,53,FALSE())))</f>
        <v>0</v>
      </c>
      <c r="BB59" s="193" t="n">
        <f aca="false">IF(ISERROR(VLOOKUP($A59,'Import OffPeak'!$A$3:BG$99,54,FALSE())-VLOOKUP($A59,'Import OffPeak change'!$A$106:BG$202,54,FALSE())),0,(VLOOKUP($A59,'Import OffPeak'!$A$3:BG$99,54,FALSE())-VLOOKUP($A59,'Import OffPeak change'!$A$106:BG$202,54,FALSE())))</f>
        <v>0</v>
      </c>
      <c r="BC59" s="193" t="n">
        <f aca="false">IF(ISERROR(VLOOKUP($A59,'Import OffPeak'!$A$3:BH$99,55,FALSE())-VLOOKUP($A59,'Import OffPeak change'!$A$106:BH$202,55,FALSE())),0,(VLOOKUP($A59,'Import OffPeak'!$A$3:BH$99,55,FALSE())-VLOOKUP($A59,'Import OffPeak change'!$A$106:BH$202,55,FALSE())))</f>
        <v>0</v>
      </c>
      <c r="BD59" s="193" t="n">
        <f aca="false">IF(ISERROR(VLOOKUP($A59,'Import OffPeak'!$A$3:BI$99,56,FALSE())-VLOOKUP($A59,'Import OffPeak change'!$A$106:BI$202,56,FALSE())),0,(VLOOKUP($A59,'Import OffPeak'!$A$3:BI$99,56,FALSE())-VLOOKUP($A59,'Import OffPeak change'!$A$106:BI$202,56,FALSE())))</f>
        <v>0</v>
      </c>
      <c r="BE59" s="193" t="n">
        <f aca="false">IF(ISERROR(VLOOKUP($A59,'Import OffPeak'!$A$3:BJ$99,57,FALSE())-VLOOKUP($A59,'Import OffPeak change'!$A$106:BJ$202,57,FALSE())),0,(VLOOKUP($A59,'Import OffPeak'!$A$3:BJ$99,57,FALSE())-VLOOKUP($A59,'Import OffPeak change'!$A$106:BJ$202,57,FALSE())))</f>
        <v>0</v>
      </c>
      <c r="BF59" s="193" t="n">
        <f aca="false">IF(ISERROR(VLOOKUP($A59,'Import OffPeak'!$A$3:BK$99,58,FALSE())-VLOOKUP($A59,'Import OffPeak change'!$A$106:BK$202,58,FALSE())),0,(VLOOKUP($A59,'Import OffPeak'!$A$3:BK$99,58,FALSE())-VLOOKUP($A59,'Import OffPeak change'!$A$106:BK$202,58,FALSE())))</f>
        <v>0</v>
      </c>
      <c r="BG59" s="193" t="n">
        <f aca="false">IF(ISERROR(VLOOKUP($A59,'Import OffPeak'!$A$3:BL$99,59,FALSE())-VLOOKUP($A59,'Import OffPeak change'!$A$106:BL$202,59,FALSE())),0,(VLOOKUP($A59,'Import OffPeak'!$A$3:BL$99,59,FALSE())-VLOOKUP($A59,'Import OffPeak change'!$A$106:BL$202,59,FALSE())))</f>
        <v>0</v>
      </c>
      <c r="BH59" s="193" t="n">
        <f aca="false">IF(ISERROR(VLOOKUP($A59,'Import OffPeak'!$A$3:BM$99,60,FALSE())-VLOOKUP($A59,'Import OffPeak change'!$A$106:BM$202,60,FALSE())),0,(VLOOKUP($A59,'Import OffPeak'!$A$3:BM$99,60,FALSE())-VLOOKUP($A59,'Import OffPeak change'!$A$106:BM$202,60,FALSE())))</f>
        <v>0</v>
      </c>
      <c r="BI59" s="193" t="n">
        <f aca="false">IF(ISERROR(VLOOKUP($A59,'Import OffPeak'!$A$3:BN$99,61,FALSE())-VLOOKUP($A59,'Import OffPeak change'!$A$106:BN$202,61,FALSE())),0,(VLOOKUP($A59,'Import OffPeak'!$A$3:BN$99,61,FALSE())-VLOOKUP($A59,'Import OffPeak change'!$A$106:BN$202,61,FALSE())))</f>
        <v>0</v>
      </c>
      <c r="BJ59" s="193" t="n">
        <f aca="false">IF(ISERROR(VLOOKUP($A59,'Import OffPeak'!$A$3:BO$99,62,FALSE())-VLOOKUP($A59,'Import OffPeak change'!$A$106:BO$202,62,FALSE())),0,(VLOOKUP($A59,'Import OffPeak'!$A$3:BO$99,62,FALSE())-VLOOKUP($A59,'Import OffPeak change'!$A$106:BO$202,62,FALSE())))</f>
        <v>0</v>
      </c>
      <c r="BK59" s="193" t="n">
        <f aca="false">IF(ISERROR(VLOOKUP($A59,'Import OffPeak'!$A$3:BP$99,63,FALSE())-VLOOKUP($A59,'Import OffPeak change'!$A$106:BP$202,63,FALSE())),0,(VLOOKUP($A59,'Import OffPeak'!$A$3:BP$99,63,FALSE())-VLOOKUP($A59,'Import OffPeak change'!$A$106:BP$202,63,FALSE())))</f>
        <v>0</v>
      </c>
      <c r="BL59" s="193" t="n">
        <f aca="false">IF(ISERROR(VLOOKUP($A59,'Import OffPeak'!$A$3:BQ$99,64,FALSE())-VLOOKUP($A59,'Import OffPeak change'!$A$106:BQ$202,64,FALSE())),0,(VLOOKUP($A59,'Import OffPeak'!$A$3:BQ$99,64,FALSE())-VLOOKUP($A59,'Import OffPeak change'!$A$106:BQ$202,64,FALSE())))</f>
        <v>0</v>
      </c>
      <c r="BM59" s="193" t="n">
        <f aca="false">IF(ISERROR(VLOOKUP($A59,'Import OffPeak'!$A$3:BR$99,65,FALSE())-VLOOKUP($A59,'Import OffPeak change'!$A$106:BR$202,65,FALSE())),0,(VLOOKUP($A59,'Import OffPeak'!$A$3:BR$99,65,FALSE())-VLOOKUP($A59,'Import OffPeak change'!$A$106:BR$202,65,FALSE())))</f>
        <v>0</v>
      </c>
      <c r="BN59" s="193" t="n">
        <f aca="false">IF(ISERROR(VLOOKUP($A59,'Import OffPeak'!$A$3:BS$99,66,FALSE())-VLOOKUP($A59,'Import OffPeak change'!$A$106:BS$202,66,FALSE())),0,(VLOOKUP($A59,'Import OffPeak'!$A$3:BS$99,66,FALSE())-VLOOKUP($A59,'Import OffPeak change'!$A$106:BS$202,66,FALSE())))</f>
        <v>0</v>
      </c>
      <c r="BO59" s="193" t="n">
        <f aca="false">IF(ISERROR(VLOOKUP($A59,'Import OffPeak'!$A$3:BT$99,67,FALSE())-VLOOKUP($A59,'Import OffPeak change'!$A$106:BT$202,67,FALSE())),0,(VLOOKUP($A59,'Import OffPeak'!$A$3:BT$99,67,FALSE())-VLOOKUP($A59,'Import OffPeak change'!$A$106:BT$202,67,FALSE())))</f>
        <v>0</v>
      </c>
      <c r="BP59" s="193" t="n">
        <f aca="false">IF(ISERROR(VLOOKUP($A59,'Import OffPeak'!$A$3:BU$99,68,FALSE())-VLOOKUP($A59,'Import OffPeak change'!$A$106:BU$202,68,FALSE())),0,(VLOOKUP($A59,'Import OffPeak'!$A$3:BU$99,68,FALSE())-VLOOKUP($A59,'Import OffPeak change'!$A$106:BU$202,68,FALSE())))</f>
        <v>0</v>
      </c>
      <c r="BQ59" s="193" t="n">
        <f aca="false">IF(ISERROR(VLOOKUP($A59,'Import OffPeak'!$A$3:BV$99,69,FALSE())-VLOOKUP($A59,'Import OffPeak change'!$A$106:BV$202,69,FALSE())),0,(VLOOKUP($A59,'Import OffPeak'!$A$3:BV$99,69,FALSE())-VLOOKUP($A59,'Import OffPeak change'!$A$106:BV$202,69,FALSE())))</f>
        <v>0</v>
      </c>
      <c r="BR59" s="193" t="n">
        <f aca="false">IF(ISERROR(VLOOKUP($A59,'Import OffPeak'!$A$3:BW$99,70,FALSE())-VLOOKUP($A59,'Import OffPeak change'!$A$106:BW$202,70,FALSE())),0,(VLOOKUP($A59,'Import OffPeak'!$A$3:BW$99,70,FALSE())-VLOOKUP($A59,'Import OffPeak change'!$A$106:BW$202,70,FALSE())))</f>
        <v>0</v>
      </c>
      <c r="BS59" s="193" t="n">
        <f aca="false">IF(ISERROR(VLOOKUP($A59,'Import OffPeak'!$A$3:BX$99,71,FALSE())-VLOOKUP($A59,'Import OffPeak change'!$A$106:BX$202,71,FALSE())),0,(VLOOKUP($A59,'Import OffPeak'!$A$3:BX$99,71,FALSE())-VLOOKUP($A59,'Import OffPeak change'!$A$106:BX$202,71,FALSE())))</f>
        <v>0</v>
      </c>
      <c r="BT59" s="193" t="n">
        <f aca="false">IF(ISERROR(VLOOKUP($A59,'Import OffPeak'!$A$3:BY$99,72,FALSE())-VLOOKUP($A59,'Import OffPeak change'!$A$106:BY$202,72,FALSE())),0,(VLOOKUP($A59,'Import OffPeak'!$A$3:BY$99,72,FALSE())-VLOOKUP($A59,'Import OffPeak change'!$A$106:BY$202,72,FALSE())))</f>
        <v>0</v>
      </c>
      <c r="BU59" s="193" t="n">
        <f aca="false">IF(ISERROR(VLOOKUP($A59,'Import OffPeak'!$A$3:BZ$99,73,FALSE())-VLOOKUP($A59,'Import OffPeak change'!$A$106:BZ$202,73,FALSE())),0,(VLOOKUP($A59,'Import OffPeak'!$A$3:BZ$99,73,FALSE())-VLOOKUP($A59,'Import OffPeak change'!$A$106:BZ$202,73,FALSE())))</f>
        <v>0</v>
      </c>
      <c r="BV59" s="193" t="n">
        <f aca="false">IF(ISERROR(VLOOKUP($A59,'Import OffPeak'!$A$3:CA$99,74,FALSE())-VLOOKUP($A59,'Import OffPeak change'!$A$106:CA$202,74,FALSE())),0,(VLOOKUP($A59,'Import OffPeak'!$A$3:CA$99,74,FALSE())-VLOOKUP($A59,'Import OffPeak change'!$A$106:CA$202,74,FALSE())))</f>
        <v>0</v>
      </c>
      <c r="BW59" s="193" t="n">
        <f aca="false">IF(ISERROR(VLOOKUP($A59,'Import OffPeak'!$A$3:CB$99,75,FALSE())-VLOOKUP($A59,'Import OffPeak change'!$A$106:CB$202,75,FALSE())),0,(VLOOKUP($A59,'Import OffPeak'!$A$3:CB$99,75,FALSE())-VLOOKUP($A59,'Import OffPeak change'!$A$106:CB$202,75,FALSE())))</f>
        <v>0</v>
      </c>
      <c r="BX59" s="193" t="n">
        <f aca="false">IF(ISERROR(VLOOKUP($A59,'Import OffPeak'!$A$3:CC$99,76,FALSE())-VLOOKUP($A59,'Import OffPeak change'!$A$106:CC$202,76,FALSE())),0,(VLOOKUP($A59,'Import OffPeak'!$A$3:CC$99,76,FALSE())-VLOOKUP($A59,'Import OffPeak change'!$A$106:CC$202,76,FALSE())))</f>
        <v>0</v>
      </c>
      <c r="BY59" s="193" t="n">
        <f aca="false">IF(ISERROR(VLOOKUP($A59,'Import OffPeak'!$A$3:CD$99,77,FALSE())-VLOOKUP($A59,'Import OffPeak change'!$A$106:CD$202,77,FALSE())),0,(VLOOKUP($A59,'Import OffPeak'!$A$3:CD$99,77,FALSE())-VLOOKUP($A59,'Import OffPeak change'!$A$106:CD$202,77,FALSE())))</f>
        <v>0</v>
      </c>
      <c r="BZ59" s="193" t="n">
        <f aca="false">IF(ISERROR(VLOOKUP($A59,'Import OffPeak'!$A$3:CE$99,78,FALSE())-VLOOKUP($A59,'Import OffPeak change'!$A$106:CE$202,78,FALSE())),0,(VLOOKUP($A59,'Import OffPeak'!$A$3:CE$99,78,FALSE())-VLOOKUP($A59,'Import OffPeak change'!$A$106:CE$202,78,FALSE())))</f>
        <v>0</v>
      </c>
      <c r="CA59" s="193" t="n">
        <f aca="false">IF(ISERROR(VLOOKUP($A59,'Import OffPeak'!$A$3:CF$99,79,FALSE())-VLOOKUP($A59,'Import OffPeak change'!$A$106:CF$202,79,FALSE())),0,(VLOOKUP($A59,'Import OffPeak'!$A$3:CF$99,79,FALSE())-VLOOKUP($A59,'Import OffPeak change'!$A$106:CF$202,79,FALSE())))</f>
        <v>0</v>
      </c>
      <c r="CB59" s="193" t="n">
        <f aca="false">IF(ISERROR(VLOOKUP($A59,'Import OffPeak'!$A$3:CG$99,80,FALSE())-VLOOKUP($A59,'Import OffPeak change'!$A$106:CG$202,80,FALSE())),0,(VLOOKUP($A59,'Import OffPeak'!$A$3:CG$99,80,FALSE())-VLOOKUP($A59,'Import OffPeak change'!$A$106:CG$202,80,FALSE())))</f>
        <v>0</v>
      </c>
      <c r="CC59" s="193" t="n">
        <f aca="false">IF(ISERROR(VLOOKUP($A59,'Import OffPeak'!$A$3:CH$99,81,FALSE())-VLOOKUP($A59,'Import OffPeak change'!$A$106:CH$202,81,FALSE())),0,(VLOOKUP($A59,'Import OffPeak'!$A$3:CH$99,81,FALSE())-VLOOKUP($A59,'Import OffPeak change'!$A$106:CH$202,81,FALSE())))</f>
        <v>0</v>
      </c>
      <c r="CD59" s="193" t="n">
        <f aca="false">IF(ISERROR(VLOOKUP($A59,'Import OffPeak'!$A$3:CI$99,82,FALSE())-VLOOKUP($A59,'Import OffPeak change'!$A$106:CI$202,82,FALSE())),0,(VLOOKUP($A59,'Import OffPeak'!$A$3:CI$99,82,FALSE())-VLOOKUP($A59,'Import OffPeak change'!$A$106:CI$202,82,FALSE())))</f>
        <v>0</v>
      </c>
      <c r="CE59" s="193" t="n">
        <f aca="false">IF(ISERROR(VLOOKUP($A59,'Import OffPeak'!$A$3:CJ$99,83,FALSE())-VLOOKUP($A59,'Import OffPeak change'!$A$106:CJ$202,83,FALSE())),0,(VLOOKUP($A59,'Import OffPeak'!$A$3:CJ$99,83,FALSE())-VLOOKUP($A59,'Import OffPeak change'!$A$106:CJ$202,83,FALSE())))</f>
        <v>0</v>
      </c>
      <c r="CF59" s="193" t="n">
        <f aca="false">IF(ISERROR(VLOOKUP($A59,'Import OffPeak'!$A$3:CK$99,84,FALSE())-VLOOKUP($A59,'Import OffPeak change'!$A$106:CK$202,84,FALSE())),0,(VLOOKUP($A59,'Import OffPeak'!$A$3:CK$99,84,FALSE())-VLOOKUP($A59,'Import OffPeak change'!$A$106:CK$202,84,FALSE())))</f>
        <v>0</v>
      </c>
      <c r="CG59" s="193" t="n">
        <f aca="false">IF(ISERROR(VLOOKUP($A59,'Import OffPeak'!$A$3:CL$99,85,FALSE())-VLOOKUP($A59,'Import OffPeak change'!$A$106:CL$202,85,FALSE())),0,(VLOOKUP($A59,'Import OffPeak'!$A$3:CL$99,85,FALSE())-VLOOKUP($A59,'Import OffPeak change'!$A$106:CL$202,85,FALSE())))</f>
        <v>0</v>
      </c>
      <c r="CH59" s="193" t="n">
        <f aca="false">IF(ISERROR(VLOOKUP($A59,'Import OffPeak'!$A$3:CM$99,86,FALSE())-VLOOKUP($A59,'Import OffPeak change'!$A$106:CM$202,86,FALSE())),0,(VLOOKUP($A59,'Import OffPeak'!$A$3:CM$99,86,FALSE())-VLOOKUP($A59,'Import OffPeak change'!$A$106:CM$202,86,FALSE())))</f>
        <v>0</v>
      </c>
      <c r="CI59" s="193" t="n">
        <f aca="false">IF(ISERROR(VLOOKUP($A59,'Import OffPeak'!$A$3:CN$99,87,FALSE())-VLOOKUP($A59,'Import OffPeak change'!$A$106:CN$202,87,FALSE())),0,(VLOOKUP($A59,'Import OffPeak'!$A$3:CN$99,87,FALSE())-VLOOKUP($A59,'Import OffPeak change'!$A$106:CN$202,87,FALSE())))</f>
        <v>0</v>
      </c>
      <c r="CJ59" s="193" t="n">
        <f aca="false">IF(ISERROR(VLOOKUP($A59,'Import OffPeak'!$A$3:CO$99,88,FALSE())-VLOOKUP($A59,'Import OffPeak change'!$A$106:CO$202,88,FALSE())),0,(VLOOKUP($A59,'Import OffPeak'!$A$3:CO$99,88,FALSE())-VLOOKUP($A59,'Import OffPeak change'!$A$106:CO$202,88,FALSE())))</f>
        <v>0</v>
      </c>
      <c r="CK59" s="193" t="n">
        <f aca="false">IF(ISERROR(VLOOKUP($A59,'Import OffPeak'!$A$3:CP$99,89,FALSE())-VLOOKUP($A59,'Import OffPeak change'!$A$106:CP$202,89,FALSE())),0,(VLOOKUP($A59,'Import OffPeak'!$A$3:CP$99,89,FALSE())-VLOOKUP($A59,'Import OffPeak change'!$A$106:CP$202,89,FALSE())))</f>
        <v>0</v>
      </c>
      <c r="CL59" s="193" t="n">
        <f aca="false">IF(ISERROR(VLOOKUP($A59,'Import OffPeak'!$A$3:CQ$99,90,FALSE())-VLOOKUP($A59,'Import OffPeak change'!$A$106:CQ$202,90,FALSE())),0,(VLOOKUP($A59,'Import OffPeak'!$A$3:CQ$99,90,FALSE())-VLOOKUP($A59,'Import OffPeak change'!$A$106:CQ$202,90,FALSE())))</f>
        <v>0</v>
      </c>
      <c r="CM59" s="193" t="n">
        <f aca="false">IF(ISERROR(VLOOKUP($A59,'Import OffPeak'!$A$3:CR$99,91,FALSE())-VLOOKUP($A59,'Import OffPeak change'!$A$106:CR$202,91,FALSE())),0,(VLOOKUP($A59,'Import OffPeak'!$A$3:CR$99,91,FALSE())-VLOOKUP($A59,'Import OffPeak change'!$A$106:CR$202,91,FALSE())))</f>
        <v>0</v>
      </c>
      <c r="CN59" s="193" t="n">
        <f aca="false">IF(ISERROR(VLOOKUP($A59,'Import OffPeak'!$A$3:CS$99,92,FALSE())-VLOOKUP($A59,'Import OffPeak change'!$A$106:CS$202,92,FALSE())),0,(VLOOKUP($A59,'Import OffPeak'!$A$3:CS$99,92,FALSE())-VLOOKUP($A59,'Import OffPeak change'!$A$106:CS$202,92,FALSE())))</f>
        <v>0</v>
      </c>
      <c r="CO59" s="193" t="n">
        <f aca="false">IF(ISERROR(VLOOKUP($A59,'Import OffPeak'!$A$3:CT$99,93,FALSE())-VLOOKUP($A59,'Import OffPeak change'!$A$106:CT$202,93,FALSE())),0,(VLOOKUP($A59,'Import OffPeak'!$A$3:CT$99,93,FALSE())-VLOOKUP($A59,'Import OffPeak change'!$A$106:CT$202,93,FALSE())))</f>
        <v>0</v>
      </c>
      <c r="CP59" s="193" t="n">
        <f aca="false">IF(ISERROR(VLOOKUP($A59,'Import OffPeak'!$A$3:CU$99,94,FALSE())-VLOOKUP($A59,'Import OffPeak change'!$A$106:CU$202,94,FALSE())),0,(VLOOKUP($A59,'Import OffPeak'!$A$3:CU$99,94,FALSE())-VLOOKUP($A59,'Import OffPeak change'!$A$106:CU$202,94,FALSE())))</f>
        <v>0</v>
      </c>
      <c r="CQ59" s="193" t="n">
        <f aca="false">IF(ISERROR(VLOOKUP($A59,'Import OffPeak'!$A$3:CV$99,95,FALSE())-VLOOKUP($A59,'Import OffPeak change'!$A$106:CV$202,95,FALSE())),0,(VLOOKUP($A59,'Import OffPeak'!$A$3:CV$99,95,FALSE())-VLOOKUP($A59,'Import OffPeak change'!$A$106:CV$202,95,FALSE())))</f>
        <v>0</v>
      </c>
      <c r="CR59" s="193" t="n">
        <f aca="false">IF(ISERROR(VLOOKUP($A59,'Import OffPeak'!$A$3:CW$99,96,FALSE())-VLOOKUP($A59,'Import OffPeak change'!$A$106:CW$202,96,FALSE())),0,(VLOOKUP($A59,'Import OffPeak'!$A$3:CW$99,96,FALSE())-VLOOKUP($A59,'Import OffPeak change'!$A$106:CW$202,96,FALSE())))</f>
        <v>0</v>
      </c>
      <c r="CS59" s="193" t="n">
        <f aca="false">IF(ISERROR(VLOOKUP($A59,'Import OffPeak'!$A$3:CX$99,97,FALSE())-VLOOKUP($A59,'Import OffPeak change'!$A$106:CX$202,97,FALSE())),0,(VLOOKUP($A59,'Import OffPeak'!$A$3:CX$99,97,FALSE())-VLOOKUP($A59,'Import OffPeak change'!$A$106:CX$202,97,FALSE())))</f>
        <v>0</v>
      </c>
      <c r="CT59" s="193" t="n">
        <f aca="false">IF(ISERROR(VLOOKUP($A59,'Import OffPeak'!$A$3:CY$99,98,FALSE())-VLOOKUP($A59,'Import OffPeak change'!$A$106:CY$202,98,FALSE())),0,(VLOOKUP($A59,'Import OffPeak'!$A$3:CY$99,98,FALSE())-VLOOKUP($A59,'Import OffPeak change'!$A$106:CY$202,98,FALSE())))</f>
        <v>0</v>
      </c>
      <c r="CU59" s="193" t="n">
        <f aca="false">IF(ISERROR(VLOOKUP($A59,'Import OffPeak'!$A$3:CZ$99,99,FALSE())-VLOOKUP($A59,'Import OffPeak change'!$A$106:CZ$202,99,FALSE())),0,(VLOOKUP($A59,'Import OffPeak'!$A$3:CZ$99,99,FALSE())-VLOOKUP($A59,'Import OffPeak change'!$A$106:CZ$202,99,FALSE())))</f>
        <v>0</v>
      </c>
      <c r="CV59" s="193" t="n">
        <f aca="false">IF(ISERROR(VLOOKUP($A59,'Import OffPeak'!$A$3:DA$99,100,FALSE())-VLOOKUP($A59,'Import OffPeak change'!$A$106:DA$202,100,FALSE())),0,(VLOOKUP($A59,'Import OffPeak'!$A$3:DA$99,100,FALSE())-VLOOKUP($A59,'Import OffPeak change'!$A$106:DA$202,100,FALSE())))</f>
        <v>0</v>
      </c>
      <c r="CW59" s="193" t="n">
        <f aca="false">IF(ISERROR(VLOOKUP($A59,'Import OffPeak'!$A$3:DB$99,101,FALSE())-VLOOKUP($A59,'Import OffPeak change'!$A$106:DB$202,101,FALSE())),0,(VLOOKUP($A59,'Import OffPeak'!$A$3:DB$99,101,FALSE())-VLOOKUP($A59,'Import OffPeak change'!$A$106:DB$202,101,FALSE())))</f>
        <v>0</v>
      </c>
      <c r="CX59" s="193" t="n">
        <f aca="false">IF(ISERROR(VLOOKUP($A59,'Import OffPeak'!$A$3:DC$99,102,FALSE())-VLOOKUP($A59,'Import OffPeak change'!$A$106:DC$202,102,FALSE())),0,(VLOOKUP($A59,'Import OffPeak'!$A$3:DC$99,102,FALSE())-VLOOKUP($A59,'Import OffPeak change'!$A$106:DC$202,102,FALSE())))</f>
        <v>0</v>
      </c>
      <c r="CY59" s="193" t="n">
        <f aca="false">IF(ISERROR(VLOOKUP($A59,'Import OffPeak'!$A$3:DD$99,103,FALSE())-VLOOKUP($A59,'Import OffPeak change'!$A$106:DD$202,103,FALSE())),0,(VLOOKUP($A59,'Import OffPeak'!$A$3:DD$99,103,FALSE())-VLOOKUP($A59,'Import OffPeak change'!$A$106:DD$202,103,FALSE())))</f>
        <v>0</v>
      </c>
      <c r="CZ59" s="193" t="n">
        <f aca="false">IF(ISERROR(VLOOKUP($A59,'Import OffPeak'!$A$3:DE$99,104,FALSE())-VLOOKUP($A59,'Import OffPeak change'!$A$106:DE$202,104,FALSE())),0,(VLOOKUP($A59,'Import OffPeak'!$A$3:DE$99,104,FALSE())-VLOOKUP($A59,'Import OffPeak change'!$A$106:DE$202,104,FALSE())))</f>
        <v>0</v>
      </c>
      <c r="DA59" s="193" t="n">
        <f aca="false">IF(ISERROR(VLOOKUP($A59,'Import OffPeak'!$A$3:DF$99,105,FALSE())-VLOOKUP($A59,'Import OffPeak change'!$A$106:DF$202,105,FALSE())),0,(VLOOKUP($A59,'Import OffPeak'!$A$3:DF$99,105,FALSE())-VLOOKUP($A59,'Import OffPeak change'!$A$106:DF$202,105,FALSE())))</f>
        <v>0</v>
      </c>
      <c r="DB59" s="193" t="n">
        <f aca="false">IF(ISERROR(VLOOKUP($A59,'Import OffPeak'!$A$3:DG$99,106,FALSE())-VLOOKUP($A59,'Import OffPeak change'!$A$106:DG$202,106,FALSE())),0,(VLOOKUP($A59,'Import OffPeak'!$A$3:DG$99,106,FALSE())-VLOOKUP($A59,'Import OffPeak change'!$A$106:DG$202,106,FALSE())))</f>
        <v>0</v>
      </c>
      <c r="DC59" s="193" t="n">
        <f aca="false">IF(ISERROR(VLOOKUP($A59,'Import OffPeak'!$A$3:DH$99,107,FALSE())-VLOOKUP($A59,'Import OffPeak change'!$A$106:DH$202,107,FALSE())),0,(VLOOKUP($A59,'Import OffPeak'!$A$3:DH$99,107,FALSE())-VLOOKUP($A59,'Import OffPeak change'!$A$106:DH$202,107,FALSE())))</f>
        <v>0</v>
      </c>
      <c r="DD59" s="193" t="n">
        <f aca="false">IF(ISERROR(VLOOKUP($A59,'Import OffPeak'!$A$3:DI$99,108,FALSE())-VLOOKUP($A59,'Import OffPeak change'!$A$106:DI$202,108,FALSE())),0,(VLOOKUP($A59,'Import OffPeak'!$A$3:DI$99,108,FALSE())-VLOOKUP($A59,'Import OffPeak change'!$A$106:DI$202,108,FALSE())))</f>
        <v>0</v>
      </c>
      <c r="DE59" s="193" t="n">
        <f aca="false">IF(ISERROR(VLOOKUP($A59,'Import OffPeak'!$A$3:DJ$99,109,FALSE())-VLOOKUP($A59,'Import OffPeak change'!$A$106:DJ$202,109,FALSE())),0,(VLOOKUP($A59,'Import OffPeak'!$A$3:DJ$99,109,FALSE())-VLOOKUP($A59,'Import OffPeak change'!$A$106:DJ$202,109,FALSE())))</f>
        <v>0</v>
      </c>
      <c r="DF59" s="193" t="n">
        <f aca="false">IF(ISERROR(VLOOKUP($A59,'Import OffPeak'!$A$3:DK$99,110,FALSE())-VLOOKUP($A59,'Import OffPeak change'!$A$106:DK$202,110,FALSE())),0,(VLOOKUP($A59,'Import OffPeak'!$A$3:DK$99,110,FALSE())-VLOOKUP($A59,'Import OffPeak change'!$A$106:DK$202,110,FALSE())))</f>
        <v>0</v>
      </c>
      <c r="DG59" s="193" t="n">
        <f aca="false">IF(ISERROR(VLOOKUP($A59,'Import OffPeak'!$A$3:DL$99,111,FALSE())-VLOOKUP($A59,'Import OffPeak change'!$A$106:DL$202,111,FALSE())),0,(VLOOKUP($A59,'Import OffPeak'!$A$3:DL$99,111,FALSE())-VLOOKUP($A59,'Import OffPeak change'!$A$106:DL$202,111,FALSE())))</f>
        <v>0</v>
      </c>
      <c r="DH59" s="193" t="n">
        <f aca="false">IF(ISERROR(VLOOKUP($A59,'Import OffPeak'!$A$3:DM$99,112,FALSE())-VLOOKUP($A59,'Import OffPeak change'!$A$106:DM$202,112,FALSE())),0,(VLOOKUP($A59,'Import OffPeak'!$A$3:DM$99,112,FALSE())-VLOOKUP($A59,'Import OffPeak change'!$A$106:DM$202,112,FALSE())))</f>
        <v>0</v>
      </c>
      <c r="DI59" s="193" t="n">
        <f aca="false">IF(ISERROR(VLOOKUP($A59,'Import OffPeak'!$A$3:DN$99,113,FALSE())-VLOOKUP($A59,'Import OffPeak change'!$A$106:DN$202,113,FALSE())),0,(VLOOKUP($A59,'Import OffPeak'!$A$3:DN$99,113,FALSE())-VLOOKUP($A59,'Import OffPeak change'!$A$106:DN$202,113,FALSE())))</f>
        <v>0</v>
      </c>
      <c r="DJ59" s="193" t="n">
        <f aca="false">IF(ISERROR(VLOOKUP($A59,'Import OffPeak'!$A$3:DO$99,114,FALSE())-VLOOKUP($A59,'Import OffPeak change'!$A$106:DO$202,114,FALSE())),0,(VLOOKUP($A59,'Import OffPeak'!$A$3:DO$99,114,FALSE())-VLOOKUP($A59,'Import OffPeak change'!$A$106:DO$202,114,FALSE())))</f>
        <v>0</v>
      </c>
      <c r="DK59" s="193" t="n">
        <f aca="false">IF(ISERROR(VLOOKUP($A59,'Import OffPeak'!$A$3:DP$99,115,FALSE())-VLOOKUP($A59,'Import OffPeak change'!$A$106:DP$202,115,FALSE())),0,(VLOOKUP($A59,'Import OffPeak'!$A$3:DP$99,115,FALSE())-VLOOKUP($A59,'Import OffPeak change'!$A$106:DP$202,115,FALSE())))</f>
        <v>0</v>
      </c>
      <c r="DL59" s="193" t="n">
        <f aca="false">IF(ISERROR(VLOOKUP($A59,'Import OffPeak'!$A$3:DQ$99,116,FALSE())-VLOOKUP($A59,'Import OffPeak change'!$A$106:DQ$202,116,FALSE())),0,(VLOOKUP($A59,'Import OffPeak'!$A$3:DQ$99,116,FALSE())-VLOOKUP($A59,'Import OffPeak change'!$A$106:DQ$202,116,FALSE())))</f>
        <v>0</v>
      </c>
      <c r="DM59" s="193" t="n">
        <f aca="false">IF(ISERROR(VLOOKUP($A59,'Import OffPeak'!$A$3:DR$99,117,FALSE())-VLOOKUP($A59,'Import OffPeak change'!$A$106:DR$202,117,FALSE())),0,(VLOOKUP($A59,'Import OffPeak'!$A$3:DR$99,117,FALSE())-VLOOKUP($A59,'Import OffPeak change'!$A$106:DR$202,117,FALSE())))</f>
        <v>0</v>
      </c>
      <c r="DN59" s="193" t="n">
        <f aca="false">IF(ISERROR(VLOOKUP($A59,'Import OffPeak'!$A$3:DS$99,118,FALSE())-VLOOKUP($A59,'Import OffPeak change'!$A$106:DS$202,118,FALSE())),0,(VLOOKUP($A59,'Import OffPeak'!$A$3:DS$99,118,FALSE())-VLOOKUP($A59,'Import OffPeak change'!$A$106:DS$202,118,FALSE())))</f>
        <v>0</v>
      </c>
      <c r="DO59" s="193" t="n">
        <f aca="false">IF(ISERROR(VLOOKUP($A59,'Import OffPeak'!$A$3:DT$99,119,FALSE())-VLOOKUP($A59,'Import OffPeak change'!$A$106:DT$202,119,FALSE())),0,(VLOOKUP($A59,'Import OffPeak'!$A$3:DT$99,119,FALSE())-VLOOKUP($A59,'Import OffPeak change'!$A$106:DT$202,119,FALSE())))</f>
        <v>0</v>
      </c>
      <c r="DP59" s="193" t="n">
        <f aca="false">IF(ISERROR(VLOOKUP($A59,'Import OffPeak'!$A$3:DU$99,120,FALSE())-VLOOKUP($A59,'Import OffPeak change'!$A$106:DU$202,120,FALSE())),0,(VLOOKUP($A59,'Import OffPeak'!$A$3:DU$99,120,FALSE())-VLOOKUP($A59,'Import OffPeak change'!$A$106:DU$202,120,FALSE())))</f>
        <v>0</v>
      </c>
      <c r="DQ59" s="193" t="n">
        <f aca="false">IF(ISERROR(VLOOKUP($A59,'Import OffPeak'!$A$3:DV$99,121,FALSE())-VLOOKUP($A59,'Import OffPeak change'!$A$106:DV$202,121,FALSE())),0,(VLOOKUP($A59,'Import OffPeak'!$A$3:DV$99,121,FALSE())-VLOOKUP($A59,'Import OffPeak change'!$A$106:DV$202,121,FALSE())))</f>
        <v>0</v>
      </c>
      <c r="DR59" s="193" t="n">
        <f aca="false">IF(ISERROR(VLOOKUP($A59,'Import OffPeak'!$A$3:DW$99,122,FALSE())-VLOOKUP($A59,'Import OffPeak change'!$A$106:DW$202,122,FALSE())),0,(VLOOKUP($A59,'Import OffPeak'!$A$3:DW$99,122,FALSE())-VLOOKUP($A59,'Import OffPeak change'!$A$106:DW$202,122,FALSE())))</f>
        <v>0</v>
      </c>
      <c r="DS59" s="193" t="n">
        <f aca="false">IF(ISERROR(VLOOKUP($A59,'Import OffPeak'!$A$3:DX$99,123,FALSE())-VLOOKUP($A59,'Import OffPeak change'!$A$106:DX$202,123,FALSE())),0,(VLOOKUP($A59,'Import OffPeak'!$A$3:DX$99,123,FALSE())-VLOOKUP($A59,'Import OffPeak change'!$A$106:DX$202,123,FALSE())))</f>
        <v>0</v>
      </c>
      <c r="DT59" s="193" t="n">
        <f aca="false">IF(ISERROR(VLOOKUP($A59,'Import OffPeak'!$A$3:DY$99,124,FALSE())-VLOOKUP($A59,'Import OffPeak change'!$A$106:DY$202,124,FALSE())),0,(VLOOKUP($A59,'Import OffPeak'!$A$3:DY$99,124,FALSE())-VLOOKUP($A59,'Import OffPeak change'!$A$106:DY$202,124,FALSE())))</f>
        <v>0</v>
      </c>
      <c r="DU59" s="193" t="n">
        <f aca="false">IF(ISERROR(VLOOKUP($A59,'Import OffPeak'!$A$3:DZ$99,125,FALSE())-VLOOKUP($A59,'Import OffPeak change'!$A$106:DZ$202,125,FALSE())),0,(VLOOKUP($A59,'Import OffPeak'!$A$3:DZ$99,125,FALSE())-VLOOKUP($A59,'Import OffPeak change'!$A$106:DZ$202,125,FALSE())))</f>
        <v>0</v>
      </c>
      <c r="DV59" s="193" t="n">
        <f aca="false">IF(ISERROR(VLOOKUP($A59,'Import OffPeak'!$A$3:EA$99,126,FALSE())-VLOOKUP($A59,'Import OffPeak change'!$A$106:EA$202,126,FALSE())),0,(VLOOKUP($A59,'Import OffPeak'!$A$3:EA$99,126,FALSE())-VLOOKUP($A59,'Import OffPeak change'!$A$106:EA$202,126,FALSE())))</f>
        <v>0</v>
      </c>
      <c r="DW59" s="193" t="n">
        <f aca="false">IF(ISERROR(VLOOKUP($A59,'Import OffPeak'!$A$3:EB$99,127,FALSE())-VLOOKUP($A59,'Import OffPeak change'!$A$106:EB$202,127,FALSE())),0,(VLOOKUP($A59,'Import OffPeak'!$A$3:EB$99,127,FALSE())-VLOOKUP($A59,'Import OffPeak change'!$A$106:EB$202,127,FALSE())))</f>
        <v>0</v>
      </c>
      <c r="DX59" s="193" t="n">
        <f aca="false">IF(ISERROR(VLOOKUP($A59,'Import OffPeak'!$A$3:EC$99,128,FALSE())-VLOOKUP($A59,'Import OffPeak change'!$A$106:EC$202,128,FALSE())),0,(VLOOKUP($A59,'Import OffPeak'!$A$3:EC$99,128,FALSE())-VLOOKUP($A59,'Import OffPeak change'!$A$106:EC$202,128,FALSE())))</f>
        <v>0</v>
      </c>
      <c r="DY59" s="193" t="n">
        <f aca="false">IF(ISERROR(VLOOKUP($A59,'Import OffPeak'!$A$3:ED$99,129,FALSE())-VLOOKUP($A59,'Import OffPeak change'!$A$106:ED$202,129,FALSE())),0,(VLOOKUP($A59,'Import OffPeak'!$A$3:ED$99,129,FALSE())-VLOOKUP($A59,'Import OffPeak change'!$A$106:ED$202,129,FALSE())))</f>
        <v>0</v>
      </c>
      <c r="DZ59" s="193" t="n">
        <f aca="false">IF(ISERROR(VLOOKUP($A59,'Import OffPeak'!$A$3:EE$99,130,FALSE())-VLOOKUP($A59,'Import OffPeak change'!$A$106:EE$202,130,FALSE())),0,(VLOOKUP($A59,'Import OffPeak'!$A$3:EE$99,130,FALSE())-VLOOKUP($A59,'Import OffPeak change'!$A$106:EE$202,130,FALSE())))</f>
        <v>0</v>
      </c>
      <c r="EA59" s="193" t="n">
        <f aca="false">IF(ISERROR(VLOOKUP($A59,'Import OffPeak'!$A$3:EF$99,131,FALSE())-VLOOKUP($A59,'Import OffPeak change'!$A$106:EF$202,131,FALSE())),0,(VLOOKUP($A59,'Import OffPeak'!$A$3:EF$99,131,FALSE())-VLOOKUP($A59,'Import OffPeak change'!$A$106:EF$202,131,FALSE())))</f>
        <v>0</v>
      </c>
      <c r="EB59" s="193" t="n">
        <f aca="false">IF(ISERROR(VLOOKUP($A59,'Import OffPeak'!$A$3:EG$99,132,FALSE())-VLOOKUP($A59,'Import OffPeak change'!$A$106:EG$202,132,FALSE())),0,(VLOOKUP($A59,'Import OffPeak'!$A$3:EG$99,132,FALSE())-VLOOKUP($A59,'Import OffPeak change'!$A$106:EG$202,132,FALSE())))</f>
        <v>0</v>
      </c>
      <c r="EC59" s="193" t="n">
        <f aca="false">IF(ISERROR(VLOOKUP($A59,'Import OffPeak'!$A$3:EH$99,133,FALSE())-VLOOKUP($A59,'Import OffPeak change'!$A$106:EH$202,133,FALSE())),0,(VLOOKUP($A59,'Import OffPeak'!$A$3:EH$99,133,FALSE())-VLOOKUP($A59,'Import OffPeak change'!$A$106:EH$202,133,FALSE())))</f>
        <v>0</v>
      </c>
      <c r="ED59" s="193" t="n">
        <f aca="false">IF(ISERROR(VLOOKUP($A59,'Import OffPeak'!$A$3:EI$99,134,FALSE())-VLOOKUP($A59,'Import OffPeak change'!$A$106:EI$202,134,FALSE())),0,(VLOOKUP($A59,'Import OffPeak'!$A$3:EI$99,134,FALSE())-VLOOKUP($A59,'Import OffPeak change'!$A$106:EI$202,134,FALSE())))</f>
        <v>0</v>
      </c>
      <c r="EE59" s="193" t="n">
        <f aca="false">IF(ISERROR(VLOOKUP($A59,'Import OffPeak'!$A$3:EJ$99,135,FALSE())-VLOOKUP($A59,'Import OffPeak change'!$A$106:EJ$202,135,FALSE())),0,(VLOOKUP($A59,'Import OffPeak'!$A$3:EJ$99,135,FALSE())-VLOOKUP($A59,'Import OffPeak change'!$A$106:EJ$202,135,FALSE())))</f>
        <v>0</v>
      </c>
      <c r="EF59" s="193" t="n">
        <f aca="false">IF(ISERROR(VLOOKUP($A59,'Import OffPeak'!$A$3:EK$99,136,FALSE())-VLOOKUP($A59,'Import OffPeak change'!$A$106:EK$202,136,FALSE())),0,(VLOOKUP($A59,'Import OffPeak'!$A$3:EK$99,136,FALSE())-VLOOKUP($A59,'Import OffPeak change'!$A$106:EK$202,136,FALSE())))</f>
        <v>0</v>
      </c>
      <c r="EG59" s="193" t="n">
        <f aca="false">IF(ISERROR(VLOOKUP($A59,'Import OffPeak'!$A$3:EL$99,137,FALSE())-VLOOKUP($A59,'Import OffPeak change'!$A$106:EL$202,137,FALSE())),0,(VLOOKUP($A59,'Import OffPeak'!$A$3:EL$99,137,FALSE())-VLOOKUP($A59,'Import OffPeak change'!$A$106:EL$202,137,FALSE())))</f>
        <v>0</v>
      </c>
      <c r="EH59" s="193" t="n">
        <f aca="false">IF(ISERROR(VLOOKUP($A59,'Import OffPeak'!$A$3:EM$99,138,FALSE())-VLOOKUP($A59,'Import OffPeak change'!$A$106:EM$202,138,FALSE())),0,(VLOOKUP($A59,'Import OffPeak'!$A$3:EM$99,138,FALSE())-VLOOKUP($A59,'Import OffPeak change'!$A$106:EM$202,138,FALSE())))</f>
        <v>0</v>
      </c>
      <c r="EI59" s="193" t="n">
        <f aca="false">IF(ISERROR(VLOOKUP($A59,'Import OffPeak'!$A$3:EN$99,139,FALSE())-VLOOKUP($A59,'Import OffPeak change'!$A$106:EN$202,139,FALSE())),0,(VLOOKUP($A59,'Import OffPeak'!$A$3:EN$99,139,FALSE())-VLOOKUP($A59,'Import OffPeak change'!$A$106:EN$202,139,FALSE())))</f>
        <v>0</v>
      </c>
      <c r="EJ59" s="193" t="n">
        <f aca="false">IF(ISERROR(VLOOKUP($A59,'Import OffPeak'!$A$3:EO$99,140,FALSE())-VLOOKUP($A59,'Import OffPeak change'!$A$106:EO$202,140,FALSE())),0,(VLOOKUP($A59,'Import OffPeak'!$A$3:EO$99,140,FALSE())-VLOOKUP($A59,'Import OffPeak change'!$A$106:EO$202,140,FALSE())))</f>
        <v>0</v>
      </c>
      <c r="EK59" s="193" t="n">
        <f aca="false">IF(ISERROR(VLOOKUP($A59,'Import OffPeak'!$A$3:EP$99,141,FALSE())-VLOOKUP($A59,'Import OffPeak change'!$A$106:EP$202,141,FALSE())),0,(VLOOKUP($A59,'Import OffPeak'!$A$3:EP$99,141,FALSE())-VLOOKUP($A59,'Import OffPeak change'!$A$106:EP$202,141,FALSE())))</f>
        <v>0</v>
      </c>
      <c r="EL59" s="193" t="n">
        <f aca="false">IF(ISERROR(VLOOKUP($A59,'Import OffPeak'!$A$3:EQ$99,142,FALSE())-VLOOKUP($A59,'Import OffPeak change'!$A$106:EQ$202,142,FALSE())),0,(VLOOKUP($A59,'Import OffPeak'!$A$3:EQ$99,142,FALSE())-VLOOKUP($A59,'Import OffPeak change'!$A$106:EQ$202,142,FALSE())))</f>
        <v>0</v>
      </c>
      <c r="EM59" s="193" t="n">
        <f aca="false">IF(ISERROR(VLOOKUP($A59,'Import OffPeak'!$A$3:ER$99,143,FALSE())-VLOOKUP($A59,'Import OffPeak change'!$A$106:ER$202,143,FALSE())),0,(VLOOKUP($A59,'Import OffPeak'!$A$3:ER$99,143,FALSE())-VLOOKUP($A59,'Import OffPeak change'!$A$106:ER$202,143,FALSE())))</f>
        <v>0</v>
      </c>
      <c r="EN59" s="193" t="n">
        <f aca="false">IF(ISERROR(VLOOKUP($A59,'Import OffPeak'!$A$3:ES$99,144,FALSE())-VLOOKUP($A59,'Import OffPeak change'!$A$106:ES$202,144,FALSE())),0,(VLOOKUP($A59,'Import OffPeak'!$A$3:ES$99,144,FALSE())-VLOOKUP($A59,'Import OffPeak change'!$A$106:ES$202,144,FALSE())))</f>
        <v>0</v>
      </c>
      <c r="EO59" s="193" t="n">
        <f aca="false">IF(ISERROR(VLOOKUP($A59,'Import OffPeak'!$A$3:ET$99,145,FALSE())-VLOOKUP($A59,'Import OffPeak change'!$A$106:ET$202,145,FALSE())),0,(VLOOKUP($A59,'Import OffPeak'!$A$3:ET$99,145,FALSE())-VLOOKUP($A59,'Import OffPeak change'!$A$106:ET$202,145,FALSE())))</f>
        <v>0</v>
      </c>
      <c r="EP59" s="193" t="n">
        <f aca="false">IF(ISERROR(VLOOKUP($A59,'Import OffPeak'!$A$3:EU$99,146,FALSE())-VLOOKUP($A59,'Import OffPeak change'!$A$106:EU$202,146,FALSE())),0,(VLOOKUP($A59,'Import OffPeak'!$A$3:EU$99,146,FALSE())-VLOOKUP($A59,'Import OffPeak change'!$A$106:EU$202,146,FALSE())))</f>
        <v>0</v>
      </c>
      <c r="EQ59" s="193" t="n">
        <f aca="false">IF(ISERROR(VLOOKUP($A59,'Import OffPeak'!$A$3:EV$99,147,FALSE())-VLOOKUP($A59,'Import OffPeak change'!$A$106:EV$202,147,FALSE())),0,(VLOOKUP($A59,'Import OffPeak'!$A$3:EV$99,147,FALSE())-VLOOKUP($A59,'Import OffPeak change'!$A$106:EV$202,147,FALSE())))</f>
        <v>0</v>
      </c>
      <c r="ER59" s="193" t="n">
        <f aca="false">IF(ISERROR(VLOOKUP($A59,'Import OffPeak'!$A$3:EW$99,148,FALSE())-VLOOKUP($A59,'Import OffPeak change'!$A$106:EW$202,148,FALSE())),0,(VLOOKUP($A59,'Import OffPeak'!$A$3:EW$99,148,FALSE())-VLOOKUP($A59,'Import OffPeak change'!$A$106:EW$202,148,FALSE())))</f>
        <v>0</v>
      </c>
      <c r="ES59" s="193" t="n">
        <f aca="false">IF(ISERROR(VLOOKUP($A59,'Import OffPeak'!$A$3:EX$99,149,FALSE())-VLOOKUP($A59,'Import OffPeak change'!$A$106:EX$202,149,FALSE())),0,(VLOOKUP($A59,'Import OffPeak'!$A$3:EX$99,149,FALSE())-VLOOKUP($A59,'Import OffPeak change'!$A$106:EX$202,149,FALSE())))</f>
        <v>0</v>
      </c>
      <c r="ET59" s="193" t="n">
        <f aca="false">IF(ISERROR(VLOOKUP($A59,'Import OffPeak'!$A$3:EY$99,150,FALSE())-VLOOKUP($A59,'Import OffPeak change'!$A$106:EY$202,150,FALSE())),0,(VLOOKUP($A59,'Import OffPeak'!$A$3:EY$99,150,FALSE())-VLOOKUP($A59,'Import OffPeak change'!$A$106:EY$202,150,FALSE())))</f>
        <v>0</v>
      </c>
      <c r="EU59" s="193" t="n">
        <f aca="false">IF(ISERROR(VLOOKUP($A59,'Import OffPeak'!$A$3:EZ$99,151,FALSE())-VLOOKUP($A59,'Import OffPeak change'!$A$106:EZ$202,151,FALSE())),0,(VLOOKUP($A59,'Import OffPeak'!$A$3:EZ$99,151,FALSE())-VLOOKUP($A59,'Import OffPeak change'!$A$106:EZ$202,151,FALSE())))</f>
        <v>0</v>
      </c>
      <c r="EV59" s="193" t="n">
        <f aca="false">IF(ISERROR(VLOOKUP($A59,'Import OffPeak'!$A$3:FA$99,152,FALSE())-VLOOKUP($A59,'Import OffPeak change'!$A$106:FA$202,152,FALSE())),0,(VLOOKUP($A59,'Import OffPeak'!$A$3:FA$99,152,FALSE())-VLOOKUP($A59,'Import OffPeak change'!$A$106:FA$202,152,FALSE())))</f>
        <v>0</v>
      </c>
      <c r="EW59" s="193" t="n">
        <f aca="false">IF(ISERROR(VLOOKUP($A59,'Import OffPeak'!$A$3:FB$99,153,FALSE())-VLOOKUP($A59,'Import OffPeak change'!$A$106:FB$202,153,FALSE())),0,(VLOOKUP($A59,'Import OffPeak'!$A$3:FB$99,153,FALSE())-VLOOKUP($A59,'Import OffPeak change'!$A$106:FB$202,153,FALSE())))</f>
        <v>0</v>
      </c>
      <c r="EX59" s="193" t="n">
        <f aca="false">IF(ISERROR(VLOOKUP($A59,'Import OffPeak'!$A$3:FC$99,154,FALSE())-VLOOKUP($A59,'Import OffPeak change'!$A$106:FC$202,154,FALSE())),0,(VLOOKUP($A59,'Import OffPeak'!$A$3:FC$99,154,FALSE())-VLOOKUP($A59,'Import OffPeak change'!$A$106:FC$202,154,FALSE())))</f>
        <v>0</v>
      </c>
      <c r="EY59" s="193" t="n">
        <f aca="false">IF(ISERROR(VLOOKUP($A59,'Import OffPeak'!$A$3:FD$99,155,FALSE())-VLOOKUP($A59,'Import OffPeak change'!$A$106:FD$202,155,FALSE())),0,(VLOOKUP($A59,'Import OffPeak'!$A$3:FD$99,155,FALSE())-VLOOKUP($A59,'Import OffPeak change'!$A$106:FD$202,155,FALSE())))</f>
        <v>0</v>
      </c>
      <c r="EZ59" s="193" t="n">
        <f aca="false">IF(ISERROR(VLOOKUP($A59,'Import OffPeak'!$A$3:FE$99,156,FALSE())-VLOOKUP($A59,'Import OffPeak change'!$A$106:FE$202,156,FALSE())),0,(VLOOKUP($A59,'Import OffPeak'!$A$3:FE$99,156,FALSE())-VLOOKUP($A59,'Import OffPeak change'!$A$106:FE$202,156,FALSE())))</f>
        <v>0</v>
      </c>
      <c r="FA59" s="193" t="n">
        <f aca="false">IF(ISERROR(VLOOKUP($A59,'Import OffPeak'!$A$3:FF$99,157,FALSE())-VLOOKUP($A59,'Import OffPeak change'!$A$106:FF$202,157,FALSE())),0,(VLOOKUP($A59,'Import OffPeak'!$A$3:FF$99,157,FALSE())-VLOOKUP($A59,'Import OffPeak change'!$A$106:FF$202,157,FALSE())))</f>
        <v>0</v>
      </c>
      <c r="FB59" s="193" t="n">
        <f aca="false">IF(ISERROR(VLOOKUP($A59,'Import OffPeak'!$A$3:FG$99,158,FALSE())-VLOOKUP($A59,'Import OffPeak change'!$A$106:FG$202,158,FALSE())),0,(VLOOKUP($A59,'Import OffPeak'!$A$3:FG$99,158,FALSE())-VLOOKUP($A59,'Import OffPeak change'!$A$106:FG$202,158,FALSE())))</f>
        <v>0</v>
      </c>
      <c r="FC59" s="193" t="n">
        <f aca="false">IF(ISERROR(VLOOKUP($A59,'Import OffPeak'!$A$3:FH$99,159,FALSE())-VLOOKUP($A59,'Import OffPeak change'!$A$106:FH$202,159,FALSE())),0,(VLOOKUP($A59,'Import OffPeak'!$A$3:FH$99,159,FALSE())-VLOOKUP($A59,'Import OffPeak change'!$A$106:FH$202,159,FALSE())))</f>
        <v>0</v>
      </c>
      <c r="FD59" s="193" t="n">
        <f aca="false">IF(ISERROR(VLOOKUP($A59,'Import OffPeak'!$A$3:FI$99,160,FALSE())-VLOOKUP($A59,'Import OffPeak change'!$A$106:FI$202,160,FALSE())),0,(VLOOKUP($A59,'Import OffPeak'!$A$3:FI$99,160,FALSE())-VLOOKUP($A59,'Import OffPeak change'!$A$106:FI$202,160,FALSE())))</f>
        <v>0</v>
      </c>
      <c r="FE59" s="193" t="n">
        <f aca="false">IF(ISERROR(VLOOKUP($A59,'Import OffPeak'!$A$3:FJ$99,161,FALSE())-VLOOKUP($A59,'Import OffPeak change'!$A$106:FJ$202,161,FALSE())),0,(VLOOKUP($A59,'Import OffPeak'!$A$3:FJ$99,161,FALSE())-VLOOKUP($A59,'Import OffPeak change'!$A$106:FJ$202,161,FALSE())))</f>
        <v>0</v>
      </c>
      <c r="FF59" s="193" t="n">
        <f aca="false">IF(ISERROR(VLOOKUP($A59,'Import OffPeak'!$A$3:FK$99,162,FALSE())-VLOOKUP($A59,'Import OffPeak change'!$A$106:FK$202,162,FALSE())),0,(VLOOKUP($A59,'Import OffPeak'!$A$3:FK$99,162,FALSE())-VLOOKUP($A59,'Import OffPeak change'!$A$106:FK$202,162,FALSE())))</f>
        <v>0</v>
      </c>
      <c r="FG59" s="193" t="n">
        <f aca="false">IF(ISERROR(VLOOKUP($A59,'Import OffPeak'!$A$3:FL$99,163,FALSE())-VLOOKUP($A59,'Import OffPeak change'!$A$106:FL$202,163,FALSE())),0,(VLOOKUP($A59,'Import OffPeak'!$A$3:FL$99,163,FALSE())-VLOOKUP($A59,'Import OffPeak change'!$A$106:FL$202,163,FALSE())))</f>
        <v>0</v>
      </c>
      <c r="FH59" s="193" t="n">
        <f aca="false">IF(ISERROR(VLOOKUP($A59,'Import OffPeak'!$A$3:FM$99,164,FALSE())-VLOOKUP($A59,'Import OffPeak change'!$A$106:FM$202,164,FALSE())),0,(VLOOKUP($A59,'Import OffPeak'!$A$3:FM$99,164,FALSE())-VLOOKUP($A59,'Import OffPeak change'!$A$106:FM$202,164,FALSE())))</f>
        <v>0</v>
      </c>
      <c r="FI59" s="193" t="n">
        <f aca="false">IF(ISERROR(VLOOKUP($A59,'Import OffPeak'!$A$3:FN$99,165,FALSE())-VLOOKUP($A59,'Import OffPeak change'!$A$106:FN$202,165,FALSE())),0,(VLOOKUP($A59,'Import OffPeak'!$A$3:FN$99,165,FALSE())-VLOOKUP($A59,'Import OffPeak change'!$A$106:FN$202,165,FALSE())))</f>
        <v>0</v>
      </c>
      <c r="FJ59" s="193" t="n">
        <f aca="false">IF(ISERROR(VLOOKUP($A59,'Import OffPeak'!$A$3:FO$99,166,FALSE())-VLOOKUP($A59,'Import OffPeak change'!$A$106:FO$202,166,FALSE())),0,(VLOOKUP($A59,'Import OffPeak'!$A$3:FO$99,166,FALSE())-VLOOKUP($A59,'Import OffPeak change'!$A$106:FO$202,166,FALSE())))</f>
        <v>0</v>
      </c>
      <c r="FK59" s="193" t="n">
        <f aca="false">IF(ISERROR(VLOOKUP($A59,'Import OffPeak'!$A$3:FP$99,167,FALSE())-VLOOKUP($A59,'Import OffPeak change'!$A$106:FP$202,167,FALSE())),0,(VLOOKUP($A59,'Import OffPeak'!$A$3:FP$99,167,FALSE())-VLOOKUP($A59,'Import OffPeak change'!$A$106:FP$202,167,FALSE())))</f>
        <v>0</v>
      </c>
      <c r="FL59" s="193" t="n">
        <f aca="false">IF(ISERROR(VLOOKUP($A59,'Import OffPeak'!$A$3:FQ$99,168,FALSE())-VLOOKUP($A59,'Import OffPeak change'!$A$106:FQ$202,168,FALSE())),0,(VLOOKUP($A59,'Import OffPeak'!$A$3:FQ$99,168,FALSE())-VLOOKUP($A59,'Import OffPeak change'!$A$106:FQ$202,168,FALSE())))</f>
        <v>0</v>
      </c>
      <c r="FM59" s="193" t="n">
        <f aca="false">IF(ISERROR(VLOOKUP($A59,'Import OffPeak'!$A$3:FR$99,169,FALSE())-VLOOKUP($A59,'Import OffPeak change'!$A$106:FR$202,169,FALSE())),0,(VLOOKUP($A59,'Import OffPeak'!$A$3:FR$99,169,FALSE())-VLOOKUP($A59,'Import OffPeak change'!$A$106:FR$202,169,FALSE())))</f>
        <v>0</v>
      </c>
      <c r="FN59" s="193" t="n">
        <f aca="false">IF(ISERROR(VLOOKUP($A59,'Import OffPeak'!$A$3:FS$99,170,FALSE())-VLOOKUP($A59,'Import OffPeak change'!$A$106:FS$202,170,FALSE())),0,(VLOOKUP($A59,'Import OffPeak'!$A$3:FS$99,170,FALSE())-VLOOKUP($A59,'Import OffPeak change'!$A$106:FS$202,170,FALSE())))</f>
        <v>0</v>
      </c>
      <c r="FO59" s="193" t="n">
        <f aca="false">IF(ISERROR(VLOOKUP($A59,'Import OffPeak'!$A$3:FT$99,171,FALSE())-VLOOKUP($A59,'Import OffPeak change'!$A$106:FT$202,171,FALSE())),0,(VLOOKUP($A59,'Import OffPeak'!$A$3:FT$99,171,FALSE())-VLOOKUP($A59,'Import OffPeak change'!$A$106:FT$202,171,FALSE())))</f>
        <v>0</v>
      </c>
      <c r="FP59" s="193" t="n">
        <f aca="false">IF(ISERROR(VLOOKUP($A59,'Import OffPeak'!$A$3:FU$99,172,FALSE())-VLOOKUP($A59,'Import OffPeak change'!$A$106:FU$202,172,FALSE())),0,(VLOOKUP($A59,'Import OffPeak'!$A$3:FU$99,172,FALSE())-VLOOKUP($A59,'Import OffPeak change'!$A$106:FU$202,172,FALSE())))</f>
        <v>0</v>
      </c>
      <c r="FQ59" s="193" t="n">
        <f aca="false">IF(ISERROR(VLOOKUP($A59,'Import OffPeak'!$A$3:FV$99,173,FALSE())-VLOOKUP($A59,'Import OffPeak change'!$A$106:FV$202,173,FALSE())),0,(VLOOKUP($A59,'Import OffPeak'!$A$3:FV$99,173,FALSE())-VLOOKUP($A59,'Import OffPeak change'!$A$106:FV$202,173,FALSE())))</f>
        <v>0</v>
      </c>
      <c r="FR59" s="193" t="n">
        <f aca="false">IF(ISERROR(VLOOKUP($A59,'Import OffPeak'!$A$3:FW$99,174,FALSE())-VLOOKUP($A59,'Import OffPeak change'!$A$106:FW$202,174,FALSE())),0,(VLOOKUP($A59,'Import OffPeak'!$A$3:FW$99,174,FALSE())-VLOOKUP($A59,'Import OffPeak change'!$A$106:FW$202,174,FALSE())))</f>
        <v>0</v>
      </c>
      <c r="FS59" s="193" t="n">
        <f aca="false">IF(ISERROR(VLOOKUP($A59,'Import OffPeak'!$A$3:FX$99,175,FALSE())-VLOOKUP($A59,'Import OffPeak change'!$A$106:FX$202,175,FALSE())),0,(VLOOKUP($A59,'Import OffPeak'!$A$3:FX$99,175,FALSE())-VLOOKUP($A59,'Import OffPeak change'!$A$106:FX$202,175,FALSE())))</f>
        <v>0</v>
      </c>
      <c r="FT59" s="193" t="n">
        <f aca="false">IF(ISERROR(VLOOKUP($A59,'Import OffPeak'!$A$3:FY$99,176,FALSE())-VLOOKUP($A59,'Import OffPeak change'!$A$106:FY$202,176,FALSE())),0,(VLOOKUP($A59,'Import OffPeak'!$A$3:FY$99,176,FALSE())-VLOOKUP($A59,'Import OffPeak change'!$A$106:FY$202,176,FALSE())))</f>
        <v>0</v>
      </c>
      <c r="FU59" s="193" t="n">
        <f aca="false">IF(ISERROR(VLOOKUP($A59,'Import OffPeak'!$A$3:FZ$99,177,FALSE())-VLOOKUP($A59,'Import OffPeak change'!$A$106:FZ$202,177,FALSE())),0,(VLOOKUP($A59,'Import OffPeak'!$A$3:FZ$99,177,FALSE())-VLOOKUP($A59,'Import OffPeak change'!$A$106:FZ$202,177,FALSE())))</f>
        <v>0</v>
      </c>
      <c r="FV59" s="193" t="n">
        <f aca="false">IF(ISERROR(VLOOKUP($A59,'Import OffPeak'!$A$3:GA$99,178,FALSE())-VLOOKUP($A59,'Import OffPeak change'!$A$106:GA$202,178,FALSE())),0,(VLOOKUP($A59,'Import OffPeak'!$A$3:GA$99,178,FALSE())-VLOOKUP($A59,'Import OffPeak change'!$A$106:GA$202,178,FALSE())))</f>
        <v>0</v>
      </c>
      <c r="FW59" s="193" t="n">
        <f aca="false">IF(ISERROR(VLOOKUP($A59,'Import OffPeak'!$A$3:GB$99,179,FALSE())-VLOOKUP($A59,'Import OffPeak change'!$A$106:GB$202,179,FALSE())),0,(VLOOKUP($A59,'Import OffPeak'!$A$3:GB$99,179,FALSE())-VLOOKUP($A59,'Import OffPeak change'!$A$106:GB$202,179,FALSE())))</f>
        <v>0</v>
      </c>
      <c r="FX59" s="193" t="n">
        <f aca="false">IF(ISERROR(VLOOKUP($A59,'Import OffPeak'!$A$3:GC$99,180,FALSE())-VLOOKUP($A59,'Import OffPeak change'!$A$106:GC$202,180,FALSE())),0,(VLOOKUP($A59,'Import OffPeak'!$A$3:GC$99,180,FALSE())-VLOOKUP($A59,'Import OffPeak change'!$A$106:GC$202,180,FALSE())))</f>
        <v>0</v>
      </c>
      <c r="FY59" s="193" t="n">
        <f aca="false">IF(ISERROR(VLOOKUP($A59,'Import OffPeak'!$A$3:GD$99,181,FALSE())-VLOOKUP($A59,'Import OffPeak change'!$A$106:GD$202,181,FALSE())),0,(VLOOKUP($A59,'Import OffPeak'!$A$3:GD$99,181,FALSE())-VLOOKUP($A59,'Import OffPeak change'!$A$106:GD$202,181,FALSE())))</f>
        <v>0</v>
      </c>
      <c r="FZ59" s="193" t="n">
        <f aca="false">IF(ISERROR(VLOOKUP($A59,'Import OffPeak'!$A$3:GE$99,182,FALSE())-VLOOKUP($A59,'Import OffPeak change'!$A$106:GE$202,182,FALSE())),0,(VLOOKUP($A59,'Import OffPeak'!$A$3:GE$99,182,FALSE())-VLOOKUP($A59,'Import OffPeak change'!$A$106:GE$202,182,FALSE())))</f>
        <v>0</v>
      </c>
      <c r="GA59" s="193" t="n">
        <f aca="false">IF(ISERROR(VLOOKUP($A59,'Import OffPeak'!$A$3:GF$99,183,FALSE())-VLOOKUP($A59,'Import OffPeak change'!$A$106:GF$202,183,FALSE())),0,(VLOOKUP($A59,'Import OffPeak'!$A$3:GF$99,183,FALSE())-VLOOKUP($A59,'Import OffPeak change'!$A$106:GF$202,183,FALSE())))</f>
        <v>0</v>
      </c>
      <c r="GB59" s="193" t="n">
        <f aca="false">IF(ISERROR(VLOOKUP($A59,'Import OffPeak'!$A$3:GG$99,184,FALSE())-VLOOKUP($A59,'Import OffPeak change'!$A$106:GG$202,184,FALSE())),0,(VLOOKUP($A59,'Import OffPeak'!$A$3:GG$99,184,FALSE())-VLOOKUP($A59,'Import OffPeak change'!$A$106:GG$202,184,FALSE())))</f>
        <v>0</v>
      </c>
      <c r="GC59" s="193" t="n">
        <f aca="false">IF(ISERROR(VLOOKUP($A59,'Import OffPeak'!$A$3:GH$99,185,FALSE())-VLOOKUP($A59,'Import OffPeak change'!$A$106:GH$202,185,FALSE())),0,(VLOOKUP($A59,'Import OffPeak'!$A$3:GH$99,185,FALSE())-VLOOKUP($A59,'Import OffPeak change'!$A$106:GH$202,185,FALSE())))</f>
        <v>0</v>
      </c>
      <c r="GD59" s="193" t="n">
        <f aca="false">IF(ISERROR(VLOOKUP($A59,'Import OffPeak'!$A$3:GI$99,186,FALSE())-VLOOKUP($A59,'Import OffPeak change'!$A$106:GI$202,186,FALSE())),0,(VLOOKUP($A59,'Import OffPeak'!$A$3:GI$99,186,FALSE())-VLOOKUP($A59,'Import OffPeak change'!$A$106:GI$202,186,FALSE())))</f>
        <v>0</v>
      </c>
      <c r="GE59" s="193" t="n">
        <f aca="false">IF(ISERROR(VLOOKUP($A59,'Import OffPeak'!$A$3:GJ$99,187,FALSE())-VLOOKUP($A59,'Import OffPeak change'!$A$106:GJ$202,187,FALSE())),0,(VLOOKUP($A59,'Import OffPeak'!$A$3:GJ$99,187,FALSE())-VLOOKUP($A59,'Import OffPeak change'!$A$106:GJ$202,187,FALSE())))</f>
        <v>0</v>
      </c>
      <c r="GF59" s="193" t="n">
        <f aca="false">IF(ISERROR(VLOOKUP($A59,'Import OffPeak'!$A$3:GK$99,188,FALSE())-VLOOKUP($A59,'Import OffPeak change'!$A$106:GK$202,188,FALSE())),0,(VLOOKUP($A59,'Import OffPeak'!$A$3:GK$99,188,FALSE())-VLOOKUP($A59,'Import OffPeak change'!$A$106:GK$202,188,FALSE())))</f>
        <v>0</v>
      </c>
      <c r="GG59" s="193" t="n">
        <f aca="false">IF(ISERROR(VLOOKUP($A59,'Import OffPeak'!$A$3:GL$99,189,FALSE())-VLOOKUP($A59,'Import OffPeak change'!$A$106:GL$202,189,FALSE())),0,(VLOOKUP($A59,'Import OffPeak'!$A$3:GL$99,189,FALSE())-VLOOKUP($A59,'Import OffPeak change'!$A$106:GL$202,189,FALSE())))</f>
        <v>0</v>
      </c>
      <c r="GH59" s="193" t="n">
        <f aca="false">IF(ISERROR(VLOOKUP($A59,'Import OffPeak'!$A$3:GM$99,190,FALSE())-VLOOKUP($A59,'Import OffPeak change'!$A$106:GM$202,190,FALSE())),0,(VLOOKUP($A59,'Import OffPeak'!$A$3:GM$99,190,FALSE())-VLOOKUP($A59,'Import OffPeak change'!$A$106:GM$202,190,FALSE())))</f>
        <v>0</v>
      </c>
      <c r="GI59" s="193" t="n">
        <f aca="false">IF(ISERROR(VLOOKUP($A59,'Import OffPeak'!$A$3:GN$99,191,FALSE())-VLOOKUP($A59,'Import OffPeak change'!$A$106:GN$202,191,FALSE())),0,(VLOOKUP($A59,'Import OffPeak'!$A$3:GN$99,191,FALSE())-VLOOKUP($A59,'Import OffPeak change'!$A$106:GN$202,191,FALSE())))</f>
        <v>0</v>
      </c>
      <c r="GJ59" s="193" t="n">
        <f aca="false">IF(ISERROR(VLOOKUP($A59,'Import OffPeak'!$A$3:GO$99,192,FALSE())-VLOOKUP($A59,'Import OffPeak change'!$A$106:GO$202,192,FALSE())),0,(VLOOKUP($A59,'Import OffPeak'!$A$3:GO$99,192,FALSE())-VLOOKUP($A59,'Import OffPeak change'!$A$106:GO$202,192,FALSE())))</f>
        <v>0</v>
      </c>
      <c r="GK59" s="193" t="n">
        <f aca="false">IF(ISERROR(VLOOKUP($A59,'Import OffPeak'!$A$3:GP$99,193,FALSE())-VLOOKUP($A59,'Import OffPeak change'!$A$106:GP$202,193,FALSE())),0,(VLOOKUP($A59,'Import OffPeak'!$A$3:GP$99,193,FALSE())-VLOOKUP($A59,'Import OffPeak change'!$A$106:GP$202,193,FALSE())))</f>
        <v>0</v>
      </c>
      <c r="GL59" s="193" t="n">
        <f aca="false">IF(ISERROR(VLOOKUP($A59,'Import OffPeak'!$A$3:GQ$99,194,FALSE())-VLOOKUP($A59,'Import OffPeak change'!$A$106:GQ$202,194,FALSE())),0,(VLOOKUP($A59,'Import OffPeak'!$A$3:GQ$99,194,FALSE())-VLOOKUP($A59,'Import OffPeak change'!$A$106:GQ$202,194,FALSE())))</f>
        <v>0</v>
      </c>
      <c r="GM59" s="193" t="n">
        <f aca="false">IF(ISERROR(VLOOKUP($A59,'Import OffPeak'!$A$3:GR$99,195,FALSE())-VLOOKUP($A59,'Import OffPeak change'!$A$106:GR$202,195,FALSE())),0,(VLOOKUP($A59,'Import OffPeak'!$A$3:GR$99,195,FALSE())-VLOOKUP($A59,'Import OffPeak change'!$A$106:GR$202,195,FALSE())))</f>
        <v>0</v>
      </c>
      <c r="GN59" s="193" t="n">
        <f aca="false">IF(ISERROR(VLOOKUP($A59,'Import OffPeak'!$A$3:GS$99,196,FALSE())-VLOOKUP($A59,'Import OffPeak change'!$A$106:GS$202,196,FALSE())),0,(VLOOKUP($A59,'Import OffPeak'!$A$3:GS$99,196,FALSE())-VLOOKUP($A59,'Import OffPeak change'!$A$106:GS$202,196,FALSE())))</f>
        <v>0</v>
      </c>
      <c r="GO59" s="193" t="n">
        <f aca="false">IF(ISERROR(VLOOKUP($A59,'Import OffPeak'!$A$3:GT$99,197,FALSE())-VLOOKUP($A59,'Import OffPeak change'!$A$106:GT$202,197,FALSE())),0,(VLOOKUP($A59,'Import OffPeak'!$A$3:GT$99,197,FALSE())-VLOOKUP($A59,'Import OffPeak change'!$A$106:GT$202,197,FALSE())))</f>
        <v>0</v>
      </c>
      <c r="GP59" s="193" t="n">
        <f aca="false">IF(ISERROR(VLOOKUP($A59,'Import OffPeak'!$A$3:GU$99,198,FALSE())-VLOOKUP($A59,'Import OffPeak change'!$A$106:GU$202,198,FALSE())),0,(VLOOKUP($A59,'Import OffPeak'!$A$3:GU$99,198,FALSE())-VLOOKUP($A59,'Import OffPeak change'!$A$106:GU$202,198,FALSE())))</f>
        <v>0</v>
      </c>
      <c r="GQ59" s="193" t="n">
        <f aca="false">IF(ISERROR(VLOOKUP($A59,'Import OffPeak'!$A$3:GV$99,199,FALSE())-VLOOKUP($A59,'Import OffPeak change'!$A$106:GV$202,199,FALSE())),0,(VLOOKUP($A59,'Import OffPeak'!$A$3:GV$99,199,FALSE())-VLOOKUP($A59,'Import OffPeak change'!$A$106:GV$202,199,FALSE())))</f>
        <v>0</v>
      </c>
      <c r="GR59" s="193" t="n">
        <f aca="false">IF(ISERROR(VLOOKUP($A59,'Import OffPeak'!$A$3:GW$99,200,FALSE())-VLOOKUP($A59,'Import OffPeak change'!$A$106:GW$202,200,FALSE())),0,(VLOOKUP($A59,'Import OffPeak'!$A$3:GW$99,200,FALSE())-VLOOKUP($A59,'Import OffPeak change'!$A$106:GW$202,200,FALSE())))</f>
        <v>0</v>
      </c>
      <c r="GS59" s="193" t="n">
        <f aca="false">IF(ISERROR(VLOOKUP($A59,'Import OffPeak'!$A$3:GX$99,201,FALSE())-VLOOKUP($A59,'Import OffPeak change'!$A$106:GX$202,201,FALSE())),0,(VLOOKUP($A59,'Import OffPeak'!$A$3:GX$99,201,FALSE())-VLOOKUP($A59,'Import OffPeak change'!$A$106:GX$202,201,FALSE())))</f>
        <v>0</v>
      </c>
      <c r="GT59" s="193" t="n">
        <f aca="false">IF(ISERROR(VLOOKUP($A59,'Import OffPeak'!$A$3:GY$99,202,FALSE())-VLOOKUP($A59,'Import OffPeak change'!$A$106:GY$202,202,FALSE())),0,(VLOOKUP($A59,'Import OffPeak'!$A$3:GY$99,202,FALSE())-VLOOKUP($A59,'Import OffPeak change'!$A$106:GY$202,202,FALSE())))</f>
        <v>0</v>
      </c>
      <c r="GU59" s="193" t="n">
        <f aca="false">IF(ISERROR(VLOOKUP($A59,'Import OffPeak'!$A$3:GZ$99,203,FALSE())-VLOOKUP($A59,'Import OffPeak change'!$A$106:GZ$202,203,FALSE())),0,(VLOOKUP($A59,'Import OffPeak'!$A$3:GZ$99,203,FALSE())-VLOOKUP($A59,'Import OffPeak change'!$A$106:GZ$202,203,FALSE())))</f>
        <v>0</v>
      </c>
      <c r="GV59" s="193" t="n">
        <f aca="false">IF(ISERROR(VLOOKUP($A59,'Import OffPeak'!$A$3:HA$99,204,FALSE())-VLOOKUP($A59,'Import OffPeak change'!$A$106:HA$202,204,FALSE())),0,(VLOOKUP($A59,'Import OffPeak'!$A$3:HA$99,204,FALSE())-VLOOKUP($A59,'Import OffPeak change'!$A$106:HA$202,204,FALSE())))</f>
        <v>0</v>
      </c>
      <c r="GW59" s="193" t="n">
        <f aca="false">IF(ISERROR(VLOOKUP($A59,'Import OffPeak'!$A$3:HB$99,205,FALSE())-VLOOKUP($A59,'Import OffPeak change'!$A$106:HB$202,205,FALSE())),0,(VLOOKUP($A59,'Import OffPeak'!$A$3:HB$99,205,FALSE())-VLOOKUP($A59,'Import OffPeak change'!$A$106:HB$202,205,FALSE())))</f>
        <v>0</v>
      </c>
      <c r="GX59" s="193" t="n">
        <f aca="false">IF(ISERROR(VLOOKUP($A59,'Import OffPeak'!$A$3:HC$99,206,FALSE())-VLOOKUP($A59,'Import OffPeak change'!$A$106:HC$202,206,FALSE())),0,(VLOOKUP($A59,'Import OffPeak'!$A$3:HC$99,206,FALSE())-VLOOKUP($A59,'Import OffPeak change'!$A$106:HC$202,206,FALSE())))</f>
        <v>0</v>
      </c>
      <c r="GY59" s="193" t="n">
        <f aca="false">IF(ISERROR(VLOOKUP($A59,'Import OffPeak'!$A$3:HD$99,207,FALSE())-VLOOKUP($A59,'Import OffPeak change'!$A$106:HD$202,207,FALSE())),0,(VLOOKUP($A59,'Import OffPeak'!$A$3:HD$99,207,FALSE())-VLOOKUP($A59,'Import OffPeak change'!$A$106:HD$202,207,FALSE())))</f>
        <v>0</v>
      </c>
      <c r="GZ59" s="193" t="n">
        <f aca="false">IF(ISERROR(VLOOKUP($A59,'Import OffPeak'!$A$3:HE$99,208,FALSE())-VLOOKUP($A59,'Import OffPeak change'!$A$106:HE$202,208,FALSE())),0,(VLOOKUP($A59,'Import OffPeak'!$A$3:HE$99,208,FALSE())-VLOOKUP($A59,'Import OffPeak change'!$A$106:HE$202,208,FALSE())))</f>
        <v>0</v>
      </c>
      <c r="HA59" s="193" t="n">
        <f aca="false">IF(ISERROR(VLOOKUP($A59,'Import OffPeak'!$A$3:HF$99,209,FALSE())-VLOOKUP($A59,'Import OffPeak change'!$A$106:HF$202,209,FALSE())),0,(VLOOKUP($A59,'Import OffPeak'!$A$3:HF$99,209,FALSE())-VLOOKUP($A59,'Import OffPeak change'!$A$106:HF$202,209,FALSE())))</f>
        <v>0</v>
      </c>
      <c r="HB59" s="193" t="n">
        <f aca="false">IF(ISERROR(VLOOKUP($A59,'Import OffPeak'!$A$3:HG$99,210,FALSE())-VLOOKUP($A59,'Import OffPeak change'!$A$106:HG$202,210,FALSE())),0,(VLOOKUP($A59,'Import OffPeak'!$A$3:HG$99,210,FALSE())-VLOOKUP($A59,'Import OffPeak change'!$A$106:HG$202,210,FALSE())))</f>
        <v>0</v>
      </c>
      <c r="HC59" s="193" t="n">
        <f aca="false">IF(ISERROR(VLOOKUP($A59,'Import OffPeak'!$A$3:HH$99,211,FALSE())-VLOOKUP($A59,'Import OffPeak change'!$A$106:HH$202,211,FALSE())),0,(VLOOKUP($A59,'Import OffPeak'!$A$3:HH$99,211,FALSE())-VLOOKUP($A59,'Import OffPeak change'!$A$106:HH$202,211,FALSE())))</f>
        <v>0</v>
      </c>
      <c r="HD59" s="193" t="n">
        <f aca="false">IF(ISERROR(VLOOKUP($A59,'Import OffPeak'!$A$3:HI$99,212,FALSE())-VLOOKUP($A59,'Import OffPeak change'!$A$106:HI$202,212,FALSE())),0,(VLOOKUP($A59,'Import OffPeak'!$A$3:HI$99,212,FALSE())-VLOOKUP($A59,'Import OffPeak change'!$A$106:HI$202,212,FALSE())))</f>
        <v>0</v>
      </c>
      <c r="HE59" s="193" t="n">
        <f aca="false">IF(ISERROR(VLOOKUP($A59,'Import OffPeak'!$A$3:HJ$99,213,FALSE())-VLOOKUP($A59,'Import OffPeak change'!$A$106:HJ$202,213,FALSE())),0,(VLOOKUP($A59,'Import OffPeak'!$A$3:HJ$99,213,FALSE())-VLOOKUP($A59,'Import OffPeak change'!$A$106:HJ$202,213,FALSE())))</f>
        <v>0</v>
      </c>
      <c r="HF59" s="193" t="n">
        <f aca="false">IF(ISERROR(VLOOKUP($A59,'Import OffPeak'!$A$3:HK$99,214,FALSE())-VLOOKUP($A59,'Import OffPeak change'!$A$106:HK$202,214,FALSE())),0,(VLOOKUP($A59,'Import OffPeak'!$A$3:HK$99,214,FALSE())-VLOOKUP($A59,'Import OffPeak change'!$A$106:HK$202,214,FALSE())))</f>
        <v>0</v>
      </c>
      <c r="HG59" s="193" t="n">
        <f aca="false">IF(ISERROR(VLOOKUP($A59,'Import OffPeak'!$A$3:HL$99,215,FALSE())-VLOOKUP($A59,'Import OffPeak change'!$A$106:HL$202,215,FALSE())),0,(VLOOKUP($A59,'Import OffPeak'!$A$3:HL$99,215,FALSE())-VLOOKUP($A59,'Import OffPeak change'!$A$106:HL$202,215,FALSE())))</f>
        <v>0</v>
      </c>
      <c r="HH59" s="193" t="n">
        <f aca="false">IF(ISERROR(VLOOKUP($A59,'Import OffPeak'!$A$3:HM$99,216,FALSE())-VLOOKUP($A59,'Import OffPeak change'!$A$106:HM$202,216,FALSE())),0,(VLOOKUP($A59,'Import OffPeak'!$A$3:HM$99,216,FALSE())-VLOOKUP($A59,'Import OffPeak change'!$A$106:HM$202,216,FALSE())))</f>
        <v>0</v>
      </c>
      <c r="HI59" s="193" t="n">
        <f aca="false">IF(ISERROR(VLOOKUP($A59,'Import OffPeak'!$A$3:HN$99,217,FALSE())-VLOOKUP($A59,'Import OffPeak change'!$A$106:HN$202,217,FALSE())),0,(VLOOKUP($A59,'Import OffPeak'!$A$3:HN$99,217,FALSE())-VLOOKUP($A59,'Import OffPeak change'!$A$106:HN$202,217,FALSE())))</f>
        <v>0</v>
      </c>
      <c r="HJ59" s="193" t="n">
        <f aca="false">IF(ISERROR(VLOOKUP($A59,'Import OffPeak'!$A$3:HO$99,218,FALSE())-VLOOKUP($A59,'Import OffPeak change'!$A$106:HO$202,218,FALSE())),0,(VLOOKUP($A59,'Import OffPeak'!$A$3:HO$99,218,FALSE())-VLOOKUP($A59,'Import OffPeak change'!$A$106:HO$202,218,FALSE())))</f>
        <v>0</v>
      </c>
      <c r="HK59" s="193" t="n">
        <f aca="false">IF(ISERROR(VLOOKUP($A59,'Import OffPeak'!$A$3:HP$99,219,FALSE())-VLOOKUP($A59,'Import OffPeak change'!$A$106:HP$202,219,FALSE())),0,(VLOOKUP($A59,'Import OffPeak'!$A$3:HP$99,219,FALSE())-VLOOKUP($A59,'Import OffPeak change'!$A$106:HP$202,219,FALSE())))</f>
        <v>0</v>
      </c>
      <c r="HL59" s="193" t="n">
        <f aca="false">IF(ISERROR(VLOOKUP($A59,'Import OffPeak'!$A$3:HQ$99,220,FALSE())-VLOOKUP($A59,'Import OffPeak change'!$A$106:HQ$202,220,FALSE())),0,(VLOOKUP($A59,'Import OffPeak'!$A$3:HQ$99,220,FALSE())-VLOOKUP($A59,'Import OffPeak change'!$A$106:HQ$202,220,FALSE())))</f>
        <v>0</v>
      </c>
      <c r="HM59" s="193" t="n">
        <f aca="false">IF(ISERROR(VLOOKUP($A59,'Import OffPeak'!$A$3:HR$99,221,FALSE())-VLOOKUP($A59,'Import OffPeak change'!$A$106:HR$202,221,FALSE())),0,(VLOOKUP($A59,'Import OffPeak'!$A$3:HR$99,221,FALSE())-VLOOKUP($A59,'Import OffPeak change'!$A$106:HR$202,221,FALSE())))</f>
        <v>0</v>
      </c>
      <c r="HN59" s="193" t="n">
        <f aca="false">IF(ISERROR(VLOOKUP($A59,'Import OffPeak'!$A$3:HS$99,222,FALSE())-VLOOKUP($A59,'Import OffPeak change'!$A$106:HS$202,222,FALSE())),0,(VLOOKUP($A59,'Import OffPeak'!$A$3:HS$99,222,FALSE())-VLOOKUP($A59,'Import OffPeak change'!$A$106:HS$202,222,FALSE())))</f>
        <v>0</v>
      </c>
      <c r="HO59" s="193" t="n">
        <f aca="false">IF(ISERROR(VLOOKUP($A59,'Import OffPeak'!$A$3:HT$99,223,FALSE())-VLOOKUP($A59,'Import OffPeak change'!$A$106:HT$202,223,FALSE())),0,(VLOOKUP($A59,'Import OffPeak'!$A$3:HT$99,223,FALSE())-VLOOKUP($A59,'Import OffPeak change'!$A$106:HT$202,223,FALSE())))</f>
        <v>0</v>
      </c>
      <c r="HP59" s="193" t="n">
        <f aca="false">IF(ISERROR(VLOOKUP($A59,'Import OffPeak'!$A$3:HU$99,224,FALSE())-VLOOKUP($A59,'Import OffPeak change'!$A$106:HU$202,224,FALSE())),0,(VLOOKUP($A59,'Import OffPeak'!$A$3:HU$99,224,FALSE())-VLOOKUP($A59,'Import OffPeak change'!$A$106:HU$202,224,FALSE())))</f>
        <v>0</v>
      </c>
      <c r="HQ59" s="193" t="n">
        <f aca="false">IF(ISERROR(VLOOKUP($A59,'Import OffPeak'!$A$3:HV$99,225,FALSE())-VLOOKUP($A59,'Import OffPeak change'!$A$106:HV$202,225,FALSE())),0,(VLOOKUP($A59,'Import OffPeak'!$A$3:HV$99,225,FALSE())-VLOOKUP($A59,'Import OffPeak change'!$A$106:HV$202,225,FALSE())))</f>
        <v>0</v>
      </c>
      <c r="HR59" s="193" t="n">
        <f aca="false">IF(ISERROR(VLOOKUP($A59,'Import OffPeak'!$A$3:HW$99,226,FALSE())-VLOOKUP($A59,'Import OffPeak change'!$A$106:HW$202,226,FALSE())),0,(VLOOKUP($A59,'Import OffPeak'!$A$3:HW$99,226,FALSE())-VLOOKUP($A59,'Import OffPeak change'!$A$106:HW$202,226,FALSE())))</f>
        <v>0</v>
      </c>
      <c r="HS59" s="193" t="n">
        <f aca="false">IF(ISERROR(VLOOKUP($A59,'Import OffPeak'!$A$3:HX$99,227,FALSE())-VLOOKUP($A59,'Import OffPeak change'!$A$106:HX$202,227,FALSE())),0,(VLOOKUP($A59,'Import OffPeak'!$A$3:HX$99,227,FALSE())-VLOOKUP($A59,'Import OffPeak change'!$A$106:HX$202,227,FALSE())))</f>
        <v>0</v>
      </c>
      <c r="HT59" s="193" t="n">
        <f aca="false">IF(ISERROR(VLOOKUP($A59,'Import OffPeak'!$A$3:HY$99,228,FALSE())-VLOOKUP($A59,'Import OffPeak change'!$A$106:HY$202,228,FALSE())),0,(VLOOKUP($A59,'Import OffPeak'!$A$3:HY$99,228,FALSE())-VLOOKUP($A59,'Import OffPeak change'!$A$106:HY$202,228,FALSE())))</f>
        <v>0</v>
      </c>
      <c r="HU59" s="193" t="n">
        <f aca="false">IF(ISERROR(VLOOKUP($A59,'Import OffPeak'!$A$3:HZ$99,229,FALSE())-VLOOKUP($A59,'Import OffPeak change'!$A$106:HZ$202,229,FALSE())),0,(VLOOKUP($A59,'Import OffPeak'!$A$3:HZ$99,229,FALSE())-VLOOKUP($A59,'Import OffPeak change'!$A$106:HZ$202,229,FALSE())))</f>
        <v>0</v>
      </c>
      <c r="HV59" s="193" t="n">
        <f aca="false">IF(ISERROR(VLOOKUP($A59,'Import OffPeak'!$A$3:IA$99,230,FALSE())-VLOOKUP($A59,'Import OffPeak change'!$A$106:IA$202,230,FALSE())),0,(VLOOKUP($A59,'Import OffPeak'!$A$3:IA$99,230,FALSE())-VLOOKUP($A59,'Import OffPeak change'!$A$106:IA$202,230,FALSE())))</f>
        <v>0</v>
      </c>
      <c r="HW59" s="193" t="n">
        <f aca="false">IF(ISERROR(VLOOKUP($A59,'Import OffPeak'!$A$3:IB$99,231,FALSE())-VLOOKUP($A59,'Import OffPeak change'!$A$106:IB$202,231,FALSE())),0,(VLOOKUP($A59,'Import OffPeak'!$A$3:IB$99,231,FALSE())-VLOOKUP($A59,'Import OffPeak change'!$A$106:IB$202,231,FALSE())))</f>
        <v>0</v>
      </c>
      <c r="HX59" s="193" t="n">
        <f aca="false">IF(ISERROR(VLOOKUP($A59,'Import OffPeak'!$A$3:IC$99,232,FALSE())-VLOOKUP($A59,'Import OffPeak change'!$A$106:IC$202,232,FALSE())),0,(VLOOKUP($A59,'Import OffPeak'!$A$3:IC$99,232,FALSE())-VLOOKUP($A59,'Import OffPeak change'!$A$106:IC$202,232,FALSE())))</f>
        <v>0</v>
      </c>
      <c r="HY59" s="193" t="n">
        <f aca="false">IF(ISERROR(VLOOKUP($A59,'Import OffPeak'!$A$3:ID$99,233,FALSE())-VLOOKUP($A59,'Import OffPeak change'!$A$106:ID$202,233,FALSE())),0,(VLOOKUP($A59,'Import OffPeak'!$A$3:ID$99,233,FALSE())-VLOOKUP($A59,'Import OffPeak change'!$A$106:ID$202,233,FALSE())))</f>
        <v>0</v>
      </c>
      <c r="HZ59" s="193" t="n">
        <f aca="false">IF(ISERROR(VLOOKUP($A59,'Import OffPeak'!$A$3:IE$99,234,FALSE())-VLOOKUP($A59,'Import OffPeak change'!$A$106:IE$202,234,FALSE())),0,(VLOOKUP($A59,'Import OffPeak'!$A$3:IE$99,234,FALSE())-VLOOKUP($A59,'Import OffPeak change'!$A$106:IE$202,234,FALSE())))</f>
        <v>0</v>
      </c>
      <c r="IA59" s="193" t="n">
        <f aca="false">IF(ISERROR(VLOOKUP($A59,'Import OffPeak'!$A$3:IF$99,235,FALSE())-VLOOKUP($A59,'Import OffPeak change'!$A$106:IF$202,235,FALSE())),0,(VLOOKUP($A59,'Import OffPeak'!$A$3:IF$99,235,FALSE())-VLOOKUP($A59,'Import OffPeak change'!$A$106:IF$202,235,FALSE())))</f>
        <v>0</v>
      </c>
      <c r="IB59" s="193" t="n">
        <f aca="false">IF(ISERROR(VLOOKUP($A59,'Import OffPeak'!$A$3:IG$99,236,FALSE())-VLOOKUP($A59,'Import OffPeak change'!$A$106:IG$202,236,FALSE())),0,(VLOOKUP($A59,'Import OffPeak'!$A$3:IG$99,236,FALSE())-VLOOKUP($A59,'Import OffPeak change'!$A$106:IG$202,236,FALSE())))</f>
        <v>0</v>
      </c>
      <c r="IC59" s="193" t="n">
        <f aca="false">IF(ISERROR(VLOOKUP($A59,'Import OffPeak'!$A$3:IH$99,237,FALSE())-VLOOKUP($A59,'Import OffPeak change'!$A$106:IH$202,237,FALSE())),0,(VLOOKUP($A59,'Import OffPeak'!$A$3:IH$99,237,FALSE())-VLOOKUP($A59,'Import OffPeak change'!$A$106:IH$202,237,FALSE())))</f>
        <v>0</v>
      </c>
      <c r="ID59" s="193" t="n">
        <f aca="false">IF(ISERROR(VLOOKUP($A59,'Import OffPeak'!$A$3:II$99,238,FALSE())-VLOOKUP($A59,'Import OffPeak change'!$A$106:II$202,238,FALSE())),0,(VLOOKUP($A59,'Import OffPeak'!$A$3:II$99,238,FALSE())-VLOOKUP($A59,'Import OffPeak change'!$A$106:II$202,238,FALSE())))</f>
        <v>0</v>
      </c>
      <c r="IE59" s="193" t="n">
        <f aca="false">IF(ISERROR(VLOOKUP($A59,'Import OffPeak'!$A$3:IJ$99,239,FALSE())-VLOOKUP($A59,'Import OffPeak change'!$A$106:IJ$202,239,FALSE())),0,(VLOOKUP($A59,'Import OffPeak'!$A$3:IJ$99,239,FALSE())-VLOOKUP($A59,'Import OffPeak change'!$A$106:IJ$202,239,FALSE())))</f>
        <v>0</v>
      </c>
    </row>
    <row r="60" customFormat="false" ht="12.75" hidden="false" customHeight="false" outlineLevel="0" collapsed="false">
      <c r="A60" s="201" t="str">
        <f aca="false">IF('Import OffPeak'!A57=0,"",'Import OffPeak'!A57)</f>
        <v/>
      </c>
      <c r="B60" s="193"/>
      <c r="C60" s="193"/>
      <c r="D60" s="193"/>
      <c r="E60" s="193"/>
      <c r="F60" s="193"/>
      <c r="G60" s="193" t="n">
        <f aca="false">IF(ISERROR(VLOOKUP($A60,'Import OffPeak'!$A$3:L$99,7,FALSE())-VLOOKUP($A60,'Import OffPeak change'!$A$106:L$202,7,FALSE())),0,(VLOOKUP($A60,'Import OffPeak'!$A$3:L$99,7,FALSE())-VLOOKUP($A60,'Import OffPeak change'!$A$106:L$202,7,FALSE())))</f>
        <v>0</v>
      </c>
      <c r="H60" s="193" t="n">
        <f aca="false">IF(ISERROR(VLOOKUP($A60,'Import OffPeak'!$A$3:M$99,8,FALSE())-VLOOKUP($A60,'Import OffPeak change'!$A$106:M$202,8,FALSE())),0,(VLOOKUP($A60,'Import OffPeak'!$A$3:M$99,8,FALSE())-VLOOKUP($A60,'Import OffPeak change'!$A$106:M$202,8,FALSE())))</f>
        <v>0</v>
      </c>
      <c r="I60" s="193" t="n">
        <f aca="false">IF(ISERROR(VLOOKUP($A60,'Import OffPeak'!$A$3:N$99,9,FALSE())-VLOOKUP($A60,'Import OffPeak change'!$A$106:N$202,9,FALSE())),0,(VLOOKUP($A60,'Import OffPeak'!$A$3:N$99,9,FALSE())-VLOOKUP($A60,'Import OffPeak change'!$A$106:N$202,9,FALSE())))</f>
        <v>0</v>
      </c>
      <c r="J60" s="193" t="n">
        <f aca="false">IF(ISERROR(VLOOKUP($A60,'Import OffPeak'!$A$3:O$99,10,FALSE())-VLOOKUP($A60,'Import OffPeak change'!$A$106:O$202,10,FALSE())),0,(VLOOKUP($A60,'Import OffPeak'!$A$3:O$99,10,FALSE())-VLOOKUP($A60,'Import OffPeak change'!$A$106:O$202,10,FALSE())))</f>
        <v>0</v>
      </c>
      <c r="K60" s="193" t="n">
        <f aca="false">IF(ISERROR(VLOOKUP($A60,'Import OffPeak'!$A$3:P$99,11,FALSE())-VLOOKUP($A60,'Import OffPeak change'!$A$106:P$202,11,FALSE())),0,(VLOOKUP($A60,'Import OffPeak'!$A$3:P$99,11,FALSE())-VLOOKUP($A60,'Import OffPeak change'!$A$106:P$202,11,FALSE())))</f>
        <v>0</v>
      </c>
      <c r="L60" s="193" t="n">
        <f aca="false">IF(ISERROR(VLOOKUP($A60,'Import OffPeak'!$A$3:Q$99,12,FALSE())-VLOOKUP($A60,'Import OffPeak change'!$A$106:Q$202,12,FALSE())),0,(VLOOKUP($A60,'Import OffPeak'!$A$3:Q$99,12,FALSE())-VLOOKUP($A60,'Import OffPeak change'!$A$106:Q$202,12,FALSE())))</f>
        <v>0</v>
      </c>
      <c r="M60" s="193" t="n">
        <f aca="false">IF(ISERROR(VLOOKUP($A60,'Import OffPeak'!$A$3:R$99,13,FALSE())-VLOOKUP($A60,'Import OffPeak change'!$A$106:R$202,13,FALSE())),0,(VLOOKUP($A60,'Import OffPeak'!$A$3:R$99,13,FALSE())-VLOOKUP($A60,'Import OffPeak change'!$A$106:R$202,13,FALSE())))</f>
        <v>0</v>
      </c>
      <c r="N60" s="193" t="n">
        <f aca="false">IF(ISERROR(VLOOKUP($A60,'Import OffPeak'!$A$3:S$99,14,FALSE())-VLOOKUP($A60,'Import OffPeak change'!$A$106:S$202,14,FALSE())),0,(VLOOKUP($A60,'Import OffPeak'!$A$3:S$99,14,FALSE())-VLOOKUP($A60,'Import OffPeak change'!$A$106:S$202,14,FALSE())))</f>
        <v>0</v>
      </c>
      <c r="O60" s="193" t="n">
        <f aca="false">IF(ISERROR(VLOOKUP($A60,'Import OffPeak'!$A$3:T$99,15,FALSE())-VLOOKUP($A60,'Import OffPeak change'!$A$106:T$202,15,FALSE())),0,(VLOOKUP($A60,'Import OffPeak'!$A$3:T$99,15,FALSE())-VLOOKUP($A60,'Import OffPeak change'!$A$106:T$202,15,FALSE())))</f>
        <v>0</v>
      </c>
      <c r="P60" s="193" t="n">
        <f aca="false">IF(ISERROR(VLOOKUP($A60,'Import OffPeak'!$A$3:U$99,16,FALSE())-VLOOKUP($A60,'Import OffPeak change'!$A$106:U$202,16,FALSE())),0,(VLOOKUP($A60,'Import OffPeak'!$A$3:U$99,16,FALSE())-VLOOKUP($A60,'Import OffPeak change'!$A$106:U$202,16,FALSE())))</f>
        <v>0</v>
      </c>
      <c r="Q60" s="193" t="n">
        <f aca="false">IF(ISERROR(VLOOKUP($A60,'Import OffPeak'!$A$3:V$99,17,FALSE())-VLOOKUP($A60,'Import OffPeak change'!$A$106:V$202,17,FALSE())),0,(VLOOKUP($A60,'Import OffPeak'!$A$3:V$99,17,FALSE())-VLOOKUP($A60,'Import OffPeak change'!$A$106:V$202,17,FALSE())))</f>
        <v>0</v>
      </c>
      <c r="R60" s="193" t="n">
        <f aca="false">IF(ISERROR(VLOOKUP($A60,'Import OffPeak'!$A$3:W$99,18,FALSE())-VLOOKUP($A60,'Import OffPeak change'!$A$106:W$202,18,FALSE())),0,(VLOOKUP($A60,'Import OffPeak'!$A$3:W$99,18,FALSE())-VLOOKUP($A60,'Import OffPeak change'!$A$106:W$202,18,FALSE())))</f>
        <v>0</v>
      </c>
      <c r="S60" s="193" t="n">
        <f aca="false">IF(ISERROR(VLOOKUP($A60,'Import OffPeak'!$A$3:X$99,19,FALSE())-VLOOKUP($A60,'Import OffPeak change'!$A$106:X$202,19,FALSE())),0,(VLOOKUP($A60,'Import OffPeak'!$A$3:X$99,19,FALSE())-VLOOKUP($A60,'Import OffPeak change'!$A$106:X$202,19,FALSE())))</f>
        <v>0</v>
      </c>
      <c r="T60" s="193" t="n">
        <f aca="false">IF(ISERROR(VLOOKUP($A60,'Import OffPeak'!$A$3:Y$99,20,FALSE())-VLOOKUP($A60,'Import OffPeak change'!$A$106:Y$202,20,FALSE())),0,(VLOOKUP($A60,'Import OffPeak'!$A$3:Y$99,20,FALSE())-VLOOKUP($A60,'Import OffPeak change'!$A$106:Y$202,20,FALSE())))</f>
        <v>0</v>
      </c>
      <c r="U60" s="193" t="n">
        <f aca="false">IF(ISERROR(VLOOKUP($A60,'Import OffPeak'!$A$3:Z$99,21,FALSE())-VLOOKUP($A60,'Import OffPeak change'!$A$106:Z$202,21,FALSE())),0,(VLOOKUP($A60,'Import OffPeak'!$A$3:Z$99,21,FALSE())-VLOOKUP($A60,'Import OffPeak change'!$A$106:Z$202,21,FALSE())))</f>
        <v>0</v>
      </c>
      <c r="V60" s="193" t="n">
        <f aca="false">IF(ISERROR(VLOOKUP($A60,'Import OffPeak'!$A$3:AA$99,22,FALSE())-VLOOKUP($A60,'Import OffPeak change'!$A$106:AA$202,22,FALSE())),0,(VLOOKUP($A60,'Import OffPeak'!$A$3:AA$99,22,FALSE())-VLOOKUP($A60,'Import OffPeak change'!$A$106:AA$202,22,FALSE())))</f>
        <v>0</v>
      </c>
      <c r="W60" s="193" t="n">
        <f aca="false">IF(ISERROR(VLOOKUP($A60,'Import OffPeak'!$A$3:AB$99,23,FALSE())-VLOOKUP($A60,'Import OffPeak change'!$A$106:AB$202,23,FALSE())),0,(VLOOKUP($A60,'Import OffPeak'!$A$3:AB$99,23,FALSE())-VLOOKUP($A60,'Import OffPeak change'!$A$106:AB$202,23,FALSE())))</f>
        <v>0</v>
      </c>
      <c r="X60" s="193" t="n">
        <f aca="false">IF(ISERROR(VLOOKUP($A60,'Import OffPeak'!$A$3:AC$99,24,FALSE())-VLOOKUP($A60,'Import OffPeak change'!$A$106:AC$202,24,FALSE())),0,(VLOOKUP($A60,'Import OffPeak'!$A$3:AC$99,24,FALSE())-VLOOKUP($A60,'Import OffPeak change'!$A$106:AC$202,24,FALSE())))</f>
        <v>0</v>
      </c>
      <c r="Y60" s="193" t="n">
        <f aca="false">IF(ISERROR(VLOOKUP($A60,'Import OffPeak'!$A$3:AD$99,25,FALSE())-VLOOKUP($A60,'Import OffPeak change'!$A$106:AD$202,25,FALSE())),0,(VLOOKUP($A60,'Import OffPeak'!$A$3:AD$99,25,FALSE())-VLOOKUP($A60,'Import OffPeak change'!$A$106:AD$202,25,FALSE())))</f>
        <v>0</v>
      </c>
      <c r="Z60" s="193" t="n">
        <f aca="false">IF(ISERROR(VLOOKUP($A60,'Import OffPeak'!$A$3:AE$99,26,FALSE())-VLOOKUP($A60,'Import OffPeak change'!$A$106:AE$202,26,FALSE())),0,(VLOOKUP($A60,'Import OffPeak'!$A$3:AE$99,26,FALSE())-VLOOKUP($A60,'Import OffPeak change'!$A$106:AE$202,26,FALSE())))</f>
        <v>0</v>
      </c>
      <c r="AA60" s="193" t="n">
        <f aca="false">IF(ISERROR(VLOOKUP($A60,'Import OffPeak'!$A$3:AF$99,27,FALSE())-VLOOKUP($A60,'Import OffPeak change'!$A$106:AF$202,27,FALSE())),0,(VLOOKUP($A60,'Import OffPeak'!$A$3:AF$99,27,FALSE())-VLOOKUP($A60,'Import OffPeak change'!$A$106:AF$202,27,FALSE())))</f>
        <v>0</v>
      </c>
      <c r="AB60" s="193" t="n">
        <f aca="false">IF(ISERROR(VLOOKUP($A60,'Import OffPeak'!$A$3:AG$99,28,FALSE())-VLOOKUP($A60,'Import OffPeak change'!$A$106:AG$202,28,FALSE())),0,(VLOOKUP($A60,'Import OffPeak'!$A$3:AG$99,28,FALSE())-VLOOKUP($A60,'Import OffPeak change'!$A$106:AG$202,28,FALSE())))</f>
        <v>0</v>
      </c>
      <c r="AC60" s="193" t="n">
        <f aca="false">IF(ISERROR(VLOOKUP($A60,'Import OffPeak'!$A$3:AH$99,29,FALSE())-VLOOKUP($A60,'Import OffPeak change'!$A$106:AH$202,29,FALSE())),0,(VLOOKUP($A60,'Import OffPeak'!$A$3:AH$99,29,FALSE())-VLOOKUP($A60,'Import OffPeak change'!$A$106:AH$202,29,FALSE())))</f>
        <v>0</v>
      </c>
      <c r="AD60" s="193" t="n">
        <f aca="false">IF(ISERROR(VLOOKUP($A60,'Import OffPeak'!$A$3:AI$99,30,FALSE())-VLOOKUP($A60,'Import OffPeak change'!$A$106:AI$202,30,FALSE())),0,(VLOOKUP($A60,'Import OffPeak'!$A$3:AI$99,30,FALSE())-VLOOKUP($A60,'Import OffPeak change'!$A$106:AI$202,30,FALSE())))</f>
        <v>0</v>
      </c>
      <c r="AE60" s="193" t="n">
        <f aca="false">IF(ISERROR(VLOOKUP($A60,'Import OffPeak'!$A$3:AJ$99,31,FALSE())-VLOOKUP($A60,'Import OffPeak change'!$A$106:AJ$202,31,FALSE())),0,(VLOOKUP($A60,'Import OffPeak'!$A$3:AJ$99,31,FALSE())-VLOOKUP($A60,'Import OffPeak change'!$A$106:AJ$202,31,FALSE())))</f>
        <v>0</v>
      </c>
      <c r="AF60" s="193" t="n">
        <f aca="false">IF(ISERROR(VLOOKUP($A60,'Import OffPeak'!$A$3:AK$99,32,FALSE())-VLOOKUP($A60,'Import OffPeak change'!$A$106:AK$202,32,FALSE())),0,(VLOOKUP($A60,'Import OffPeak'!$A$3:AK$99,32,FALSE())-VLOOKUP($A60,'Import OffPeak change'!$A$106:AK$202,32,FALSE())))</f>
        <v>0</v>
      </c>
      <c r="AG60" s="193" t="n">
        <f aca="false">IF(ISERROR(VLOOKUP($A60,'Import OffPeak'!$A$3:AL$99,33,FALSE())-VLOOKUP($A60,'Import OffPeak change'!$A$106:AL$202,33,FALSE())),0,(VLOOKUP($A60,'Import OffPeak'!$A$3:AL$99,33,FALSE())-VLOOKUP($A60,'Import OffPeak change'!$A$106:AL$202,33,FALSE())))</f>
        <v>0</v>
      </c>
      <c r="AH60" s="193" t="n">
        <f aca="false">IF(ISERROR(VLOOKUP($A60,'Import OffPeak'!$A$3:AM$99,34,FALSE())-VLOOKUP($A60,'Import OffPeak change'!$A$106:AM$202,34,FALSE())),0,(VLOOKUP($A60,'Import OffPeak'!$A$3:AM$99,34,FALSE())-VLOOKUP($A60,'Import OffPeak change'!$A$106:AM$202,34,FALSE())))</f>
        <v>0</v>
      </c>
      <c r="AI60" s="193" t="n">
        <f aca="false">IF(ISERROR(VLOOKUP($A60,'Import OffPeak'!$A$3:AN$99,35,FALSE())-VLOOKUP($A60,'Import OffPeak change'!$A$106:AN$202,35,FALSE())),0,(VLOOKUP($A60,'Import OffPeak'!$A$3:AN$99,35,FALSE())-VLOOKUP($A60,'Import OffPeak change'!$A$106:AN$202,35,FALSE())))</f>
        <v>0</v>
      </c>
      <c r="AJ60" s="193" t="n">
        <f aca="false">IF(ISERROR(VLOOKUP($A60,'Import OffPeak'!$A$3:AO$99,36,FALSE())-VLOOKUP($A60,'Import OffPeak change'!$A$106:AO$202,36,FALSE())),0,(VLOOKUP($A60,'Import OffPeak'!$A$3:AO$99,36,FALSE())-VLOOKUP($A60,'Import OffPeak change'!$A$106:AO$202,36,FALSE())))</f>
        <v>0</v>
      </c>
      <c r="AK60" s="193" t="n">
        <f aca="false">IF(ISERROR(VLOOKUP($A60,'Import OffPeak'!$A$3:AP$99,37,FALSE())-VLOOKUP($A60,'Import OffPeak change'!$A$106:AP$202,37,FALSE())),0,(VLOOKUP($A60,'Import OffPeak'!$A$3:AP$99,37,FALSE())-VLOOKUP($A60,'Import OffPeak change'!$A$106:AP$202,37,FALSE())))</f>
        <v>0</v>
      </c>
      <c r="AL60" s="193" t="n">
        <f aca="false">IF(ISERROR(VLOOKUP($A60,'Import OffPeak'!$A$3:AQ$99,38,FALSE())-VLOOKUP($A60,'Import OffPeak change'!$A$106:AQ$202,38,FALSE())),0,(VLOOKUP($A60,'Import OffPeak'!$A$3:AQ$99,38,FALSE())-VLOOKUP($A60,'Import OffPeak change'!$A$106:AQ$202,38,FALSE())))</f>
        <v>0</v>
      </c>
      <c r="AM60" s="193" t="n">
        <f aca="false">IF(ISERROR(VLOOKUP($A60,'Import OffPeak'!$A$3:AR$99,39,FALSE())-VLOOKUP($A60,'Import OffPeak change'!$A$106:AR$202,39,FALSE())),0,(VLOOKUP($A60,'Import OffPeak'!$A$3:AR$99,39,FALSE())-VLOOKUP($A60,'Import OffPeak change'!$A$106:AR$202,39,FALSE())))</f>
        <v>0</v>
      </c>
      <c r="AN60" s="193" t="n">
        <f aca="false">IF(ISERROR(VLOOKUP($A60,'Import OffPeak'!$A$3:AS$99,40,FALSE())-VLOOKUP($A60,'Import OffPeak change'!$A$106:AS$202,40,FALSE())),0,(VLOOKUP($A60,'Import OffPeak'!$A$3:AS$99,40,FALSE())-VLOOKUP($A60,'Import OffPeak change'!$A$106:AS$202,40,FALSE())))</f>
        <v>0</v>
      </c>
      <c r="AO60" s="193" t="n">
        <f aca="false">IF(ISERROR(VLOOKUP($A60,'Import OffPeak'!$A$3:AT$99,41,FALSE())-VLOOKUP($A60,'Import OffPeak change'!$A$106:AT$202,41,FALSE())),0,(VLOOKUP($A60,'Import OffPeak'!$A$3:AT$99,41,FALSE())-VLOOKUP($A60,'Import OffPeak change'!$A$106:AT$202,41,FALSE())))</f>
        <v>0</v>
      </c>
      <c r="AP60" s="193" t="n">
        <f aca="false">IF(ISERROR(VLOOKUP($A60,'Import OffPeak'!$A$3:AU$99,42,FALSE())-VLOOKUP($A60,'Import OffPeak change'!$A$106:AU$202,42,FALSE())),0,(VLOOKUP($A60,'Import OffPeak'!$A$3:AU$99,42,FALSE())-VLOOKUP($A60,'Import OffPeak change'!$A$106:AU$202,42,FALSE())))</f>
        <v>0</v>
      </c>
      <c r="AQ60" s="193" t="n">
        <f aca="false">IF(ISERROR(VLOOKUP($A60,'Import OffPeak'!$A$3:AV$99,43,FALSE())-VLOOKUP($A60,'Import OffPeak change'!$A$106:AV$202,43,FALSE())),0,(VLOOKUP($A60,'Import OffPeak'!$A$3:AV$99,43,FALSE())-VLOOKUP($A60,'Import OffPeak change'!$A$106:AV$202,43,FALSE())))</f>
        <v>0</v>
      </c>
      <c r="AR60" s="193" t="n">
        <f aca="false">IF(ISERROR(VLOOKUP($A60,'Import OffPeak'!$A$3:AW$99,44,FALSE())-VLOOKUP($A60,'Import OffPeak change'!$A$106:AW$202,44,FALSE())),0,(VLOOKUP($A60,'Import OffPeak'!$A$3:AW$99,44,FALSE())-VLOOKUP($A60,'Import OffPeak change'!$A$106:AW$202,44,FALSE())))</f>
        <v>0</v>
      </c>
      <c r="AS60" s="193" t="n">
        <f aca="false">IF(ISERROR(VLOOKUP($A60,'Import OffPeak'!$A$3:AX$99,45,FALSE())-VLOOKUP($A60,'Import OffPeak change'!$A$106:AX$202,45,FALSE())),0,(VLOOKUP($A60,'Import OffPeak'!$A$3:AX$99,45,FALSE())-VLOOKUP($A60,'Import OffPeak change'!$A$106:AX$202,45,FALSE())))</f>
        <v>0</v>
      </c>
      <c r="AT60" s="193" t="n">
        <f aca="false">IF(ISERROR(VLOOKUP($A60,'Import OffPeak'!$A$3:AY$99,46,FALSE())-VLOOKUP($A60,'Import OffPeak change'!$A$106:AY$202,46,FALSE())),0,(VLOOKUP($A60,'Import OffPeak'!$A$3:AY$99,46,FALSE())-VLOOKUP($A60,'Import OffPeak change'!$A$106:AY$202,46,FALSE())))</f>
        <v>0</v>
      </c>
      <c r="AU60" s="193" t="n">
        <f aca="false">IF(ISERROR(VLOOKUP($A60,'Import OffPeak'!$A$3:AZ$99,47,FALSE())-VLOOKUP($A60,'Import OffPeak change'!$A$106:AZ$202,47,FALSE())),0,(VLOOKUP($A60,'Import OffPeak'!$A$3:AZ$99,47,FALSE())-VLOOKUP($A60,'Import OffPeak change'!$A$106:AZ$202,47,FALSE())))</f>
        <v>0</v>
      </c>
      <c r="AV60" s="193" t="n">
        <f aca="false">IF(ISERROR(VLOOKUP($A60,'Import OffPeak'!$A$3:BA$99,48,FALSE())-VLOOKUP($A60,'Import OffPeak change'!$A$106:BA$202,48,FALSE())),0,(VLOOKUP($A60,'Import OffPeak'!$A$3:BA$99,48,FALSE())-VLOOKUP($A60,'Import OffPeak change'!$A$106:BA$202,48,FALSE())))</f>
        <v>0</v>
      </c>
      <c r="AW60" s="193" t="n">
        <f aca="false">IF(ISERROR(VLOOKUP($A60,'Import OffPeak'!$A$3:BB$99,49,FALSE())-VLOOKUP($A60,'Import OffPeak change'!$A$106:BB$202,49,FALSE())),0,(VLOOKUP($A60,'Import OffPeak'!$A$3:BB$99,49,FALSE())-VLOOKUP($A60,'Import OffPeak change'!$A$106:BB$202,49,FALSE())))</f>
        <v>0</v>
      </c>
      <c r="AX60" s="193" t="n">
        <f aca="false">IF(ISERROR(VLOOKUP($A60,'Import OffPeak'!$A$3:BC$99,50,FALSE())-VLOOKUP($A60,'Import OffPeak change'!$A$106:BC$202,50,FALSE())),0,(VLOOKUP($A60,'Import OffPeak'!$A$3:BC$99,50,FALSE())-VLOOKUP($A60,'Import OffPeak change'!$A$106:BC$202,50,FALSE())))</f>
        <v>0</v>
      </c>
      <c r="AY60" s="193" t="n">
        <f aca="false">IF(ISERROR(VLOOKUP($A60,'Import OffPeak'!$A$3:BD$99,51,FALSE())-VLOOKUP($A60,'Import OffPeak change'!$A$106:BD$202,51,FALSE())),0,(VLOOKUP($A60,'Import OffPeak'!$A$3:BD$99,51,FALSE())-VLOOKUP($A60,'Import OffPeak change'!$A$106:BD$202,51,FALSE())))</f>
        <v>0</v>
      </c>
      <c r="AZ60" s="193" t="n">
        <f aca="false">IF(ISERROR(VLOOKUP($A60,'Import OffPeak'!$A$3:BE$99,52,FALSE())-VLOOKUP($A60,'Import OffPeak change'!$A$106:BE$202,52,FALSE())),0,(VLOOKUP($A60,'Import OffPeak'!$A$3:BE$99,52,FALSE())-VLOOKUP($A60,'Import OffPeak change'!$A$106:BE$202,52,FALSE())))</f>
        <v>0</v>
      </c>
      <c r="BA60" s="193" t="n">
        <f aca="false">IF(ISERROR(VLOOKUP($A60,'Import OffPeak'!$A$3:BF$99,53,FALSE())-VLOOKUP($A60,'Import OffPeak change'!$A$106:BF$202,53,FALSE())),0,(VLOOKUP($A60,'Import OffPeak'!$A$3:BF$99,53,FALSE())-VLOOKUP($A60,'Import OffPeak change'!$A$106:BF$202,53,FALSE())))</f>
        <v>0</v>
      </c>
      <c r="BB60" s="193" t="n">
        <f aca="false">IF(ISERROR(VLOOKUP($A60,'Import OffPeak'!$A$3:BG$99,54,FALSE())-VLOOKUP($A60,'Import OffPeak change'!$A$106:BG$202,54,FALSE())),0,(VLOOKUP($A60,'Import OffPeak'!$A$3:BG$99,54,FALSE())-VLOOKUP($A60,'Import OffPeak change'!$A$106:BG$202,54,FALSE())))</f>
        <v>0</v>
      </c>
      <c r="BC60" s="193" t="n">
        <f aca="false">IF(ISERROR(VLOOKUP($A60,'Import OffPeak'!$A$3:BH$99,55,FALSE())-VLOOKUP($A60,'Import OffPeak change'!$A$106:BH$202,55,FALSE())),0,(VLOOKUP($A60,'Import OffPeak'!$A$3:BH$99,55,FALSE())-VLOOKUP($A60,'Import OffPeak change'!$A$106:BH$202,55,FALSE())))</f>
        <v>0</v>
      </c>
      <c r="BD60" s="193" t="n">
        <f aca="false">IF(ISERROR(VLOOKUP($A60,'Import OffPeak'!$A$3:BI$99,56,FALSE())-VLOOKUP($A60,'Import OffPeak change'!$A$106:BI$202,56,FALSE())),0,(VLOOKUP($A60,'Import OffPeak'!$A$3:BI$99,56,FALSE())-VLOOKUP($A60,'Import OffPeak change'!$A$106:BI$202,56,FALSE())))</f>
        <v>0</v>
      </c>
      <c r="BE60" s="193" t="n">
        <f aca="false">IF(ISERROR(VLOOKUP($A60,'Import OffPeak'!$A$3:BJ$99,57,FALSE())-VLOOKUP($A60,'Import OffPeak change'!$A$106:BJ$202,57,FALSE())),0,(VLOOKUP($A60,'Import OffPeak'!$A$3:BJ$99,57,FALSE())-VLOOKUP($A60,'Import OffPeak change'!$A$106:BJ$202,57,FALSE())))</f>
        <v>0</v>
      </c>
      <c r="BF60" s="193" t="n">
        <f aca="false">IF(ISERROR(VLOOKUP($A60,'Import OffPeak'!$A$3:BK$99,58,FALSE())-VLOOKUP($A60,'Import OffPeak change'!$A$106:BK$202,58,FALSE())),0,(VLOOKUP($A60,'Import OffPeak'!$A$3:BK$99,58,FALSE())-VLOOKUP($A60,'Import OffPeak change'!$A$106:BK$202,58,FALSE())))</f>
        <v>0</v>
      </c>
      <c r="BG60" s="193" t="n">
        <f aca="false">IF(ISERROR(VLOOKUP($A60,'Import OffPeak'!$A$3:BL$99,59,FALSE())-VLOOKUP($A60,'Import OffPeak change'!$A$106:BL$202,59,FALSE())),0,(VLOOKUP($A60,'Import OffPeak'!$A$3:BL$99,59,FALSE())-VLOOKUP($A60,'Import OffPeak change'!$A$106:BL$202,59,FALSE())))</f>
        <v>0</v>
      </c>
      <c r="BH60" s="193" t="n">
        <f aca="false">IF(ISERROR(VLOOKUP($A60,'Import OffPeak'!$A$3:BM$99,60,FALSE())-VLOOKUP($A60,'Import OffPeak change'!$A$106:BM$202,60,FALSE())),0,(VLOOKUP($A60,'Import OffPeak'!$A$3:BM$99,60,FALSE())-VLOOKUP($A60,'Import OffPeak change'!$A$106:BM$202,60,FALSE())))</f>
        <v>0</v>
      </c>
      <c r="BI60" s="193" t="n">
        <f aca="false">IF(ISERROR(VLOOKUP($A60,'Import OffPeak'!$A$3:BN$99,61,FALSE())-VLOOKUP($A60,'Import OffPeak change'!$A$106:BN$202,61,FALSE())),0,(VLOOKUP($A60,'Import OffPeak'!$A$3:BN$99,61,FALSE())-VLOOKUP($A60,'Import OffPeak change'!$A$106:BN$202,61,FALSE())))</f>
        <v>0</v>
      </c>
      <c r="BJ60" s="193" t="n">
        <f aca="false">IF(ISERROR(VLOOKUP($A60,'Import OffPeak'!$A$3:BO$99,62,FALSE())-VLOOKUP($A60,'Import OffPeak change'!$A$106:BO$202,62,FALSE())),0,(VLOOKUP($A60,'Import OffPeak'!$A$3:BO$99,62,FALSE())-VLOOKUP($A60,'Import OffPeak change'!$A$106:BO$202,62,FALSE())))</f>
        <v>0</v>
      </c>
      <c r="BK60" s="193" t="n">
        <f aca="false">IF(ISERROR(VLOOKUP($A60,'Import OffPeak'!$A$3:BP$99,63,FALSE())-VLOOKUP($A60,'Import OffPeak change'!$A$106:BP$202,63,FALSE())),0,(VLOOKUP($A60,'Import OffPeak'!$A$3:BP$99,63,FALSE())-VLOOKUP($A60,'Import OffPeak change'!$A$106:BP$202,63,FALSE())))</f>
        <v>0</v>
      </c>
      <c r="BL60" s="193" t="n">
        <f aca="false">IF(ISERROR(VLOOKUP($A60,'Import OffPeak'!$A$3:BQ$99,64,FALSE())-VLOOKUP($A60,'Import OffPeak change'!$A$106:BQ$202,64,FALSE())),0,(VLOOKUP($A60,'Import OffPeak'!$A$3:BQ$99,64,FALSE())-VLOOKUP($A60,'Import OffPeak change'!$A$106:BQ$202,64,FALSE())))</f>
        <v>0</v>
      </c>
      <c r="BM60" s="193" t="n">
        <f aca="false">IF(ISERROR(VLOOKUP($A60,'Import OffPeak'!$A$3:BR$99,65,FALSE())-VLOOKUP($A60,'Import OffPeak change'!$A$106:BR$202,65,FALSE())),0,(VLOOKUP($A60,'Import OffPeak'!$A$3:BR$99,65,FALSE())-VLOOKUP($A60,'Import OffPeak change'!$A$106:BR$202,65,FALSE())))</f>
        <v>0</v>
      </c>
      <c r="BN60" s="193" t="n">
        <f aca="false">IF(ISERROR(VLOOKUP($A60,'Import OffPeak'!$A$3:BS$99,66,FALSE())-VLOOKUP($A60,'Import OffPeak change'!$A$106:BS$202,66,FALSE())),0,(VLOOKUP($A60,'Import OffPeak'!$A$3:BS$99,66,FALSE())-VLOOKUP($A60,'Import OffPeak change'!$A$106:BS$202,66,FALSE())))</f>
        <v>0</v>
      </c>
      <c r="BO60" s="193" t="n">
        <f aca="false">IF(ISERROR(VLOOKUP($A60,'Import OffPeak'!$A$3:BT$99,67,FALSE())-VLOOKUP($A60,'Import OffPeak change'!$A$106:BT$202,67,FALSE())),0,(VLOOKUP($A60,'Import OffPeak'!$A$3:BT$99,67,FALSE())-VLOOKUP($A60,'Import OffPeak change'!$A$106:BT$202,67,FALSE())))</f>
        <v>0</v>
      </c>
      <c r="BP60" s="193" t="n">
        <f aca="false">IF(ISERROR(VLOOKUP($A60,'Import OffPeak'!$A$3:BU$99,68,FALSE())-VLOOKUP($A60,'Import OffPeak change'!$A$106:BU$202,68,FALSE())),0,(VLOOKUP($A60,'Import OffPeak'!$A$3:BU$99,68,FALSE())-VLOOKUP($A60,'Import OffPeak change'!$A$106:BU$202,68,FALSE())))</f>
        <v>0</v>
      </c>
      <c r="BQ60" s="193" t="n">
        <f aca="false">IF(ISERROR(VLOOKUP($A60,'Import OffPeak'!$A$3:BV$99,69,FALSE())-VLOOKUP($A60,'Import OffPeak change'!$A$106:BV$202,69,FALSE())),0,(VLOOKUP($A60,'Import OffPeak'!$A$3:BV$99,69,FALSE())-VLOOKUP($A60,'Import OffPeak change'!$A$106:BV$202,69,FALSE())))</f>
        <v>0</v>
      </c>
      <c r="BR60" s="193" t="n">
        <f aca="false">IF(ISERROR(VLOOKUP($A60,'Import OffPeak'!$A$3:BW$99,70,FALSE())-VLOOKUP($A60,'Import OffPeak change'!$A$106:BW$202,70,FALSE())),0,(VLOOKUP($A60,'Import OffPeak'!$A$3:BW$99,70,FALSE())-VLOOKUP($A60,'Import OffPeak change'!$A$106:BW$202,70,FALSE())))</f>
        <v>0</v>
      </c>
      <c r="BS60" s="193" t="n">
        <f aca="false">IF(ISERROR(VLOOKUP($A60,'Import OffPeak'!$A$3:BX$99,71,FALSE())-VLOOKUP($A60,'Import OffPeak change'!$A$106:BX$202,71,FALSE())),0,(VLOOKUP($A60,'Import OffPeak'!$A$3:BX$99,71,FALSE())-VLOOKUP($A60,'Import OffPeak change'!$A$106:BX$202,71,FALSE())))</f>
        <v>0</v>
      </c>
      <c r="BT60" s="193" t="n">
        <f aca="false">IF(ISERROR(VLOOKUP($A60,'Import OffPeak'!$A$3:BY$99,72,FALSE())-VLOOKUP($A60,'Import OffPeak change'!$A$106:BY$202,72,FALSE())),0,(VLOOKUP($A60,'Import OffPeak'!$A$3:BY$99,72,FALSE())-VLOOKUP($A60,'Import OffPeak change'!$A$106:BY$202,72,FALSE())))</f>
        <v>0</v>
      </c>
      <c r="BU60" s="193" t="n">
        <f aca="false">IF(ISERROR(VLOOKUP($A60,'Import OffPeak'!$A$3:BZ$99,73,FALSE())-VLOOKUP($A60,'Import OffPeak change'!$A$106:BZ$202,73,FALSE())),0,(VLOOKUP($A60,'Import OffPeak'!$A$3:BZ$99,73,FALSE())-VLOOKUP($A60,'Import OffPeak change'!$A$106:BZ$202,73,FALSE())))</f>
        <v>0</v>
      </c>
      <c r="BV60" s="193" t="n">
        <f aca="false">IF(ISERROR(VLOOKUP($A60,'Import OffPeak'!$A$3:CA$99,74,FALSE())-VLOOKUP($A60,'Import OffPeak change'!$A$106:CA$202,74,FALSE())),0,(VLOOKUP($A60,'Import OffPeak'!$A$3:CA$99,74,FALSE())-VLOOKUP($A60,'Import OffPeak change'!$A$106:CA$202,74,FALSE())))</f>
        <v>0</v>
      </c>
      <c r="BW60" s="193" t="n">
        <f aca="false">IF(ISERROR(VLOOKUP($A60,'Import OffPeak'!$A$3:CB$99,75,FALSE())-VLOOKUP($A60,'Import OffPeak change'!$A$106:CB$202,75,FALSE())),0,(VLOOKUP($A60,'Import OffPeak'!$A$3:CB$99,75,FALSE())-VLOOKUP($A60,'Import OffPeak change'!$A$106:CB$202,75,FALSE())))</f>
        <v>0</v>
      </c>
      <c r="BX60" s="193" t="n">
        <f aca="false">IF(ISERROR(VLOOKUP($A60,'Import OffPeak'!$A$3:CC$99,76,FALSE())-VLOOKUP($A60,'Import OffPeak change'!$A$106:CC$202,76,FALSE())),0,(VLOOKUP($A60,'Import OffPeak'!$A$3:CC$99,76,FALSE())-VLOOKUP($A60,'Import OffPeak change'!$A$106:CC$202,76,FALSE())))</f>
        <v>0</v>
      </c>
      <c r="BY60" s="193" t="n">
        <f aca="false">IF(ISERROR(VLOOKUP($A60,'Import OffPeak'!$A$3:CD$99,77,FALSE())-VLOOKUP($A60,'Import OffPeak change'!$A$106:CD$202,77,FALSE())),0,(VLOOKUP($A60,'Import OffPeak'!$A$3:CD$99,77,FALSE())-VLOOKUP($A60,'Import OffPeak change'!$A$106:CD$202,77,FALSE())))</f>
        <v>0</v>
      </c>
      <c r="BZ60" s="193" t="n">
        <f aca="false">IF(ISERROR(VLOOKUP($A60,'Import OffPeak'!$A$3:CE$99,78,FALSE())-VLOOKUP($A60,'Import OffPeak change'!$A$106:CE$202,78,FALSE())),0,(VLOOKUP($A60,'Import OffPeak'!$A$3:CE$99,78,FALSE())-VLOOKUP($A60,'Import OffPeak change'!$A$106:CE$202,78,FALSE())))</f>
        <v>0</v>
      </c>
      <c r="CA60" s="193" t="n">
        <f aca="false">IF(ISERROR(VLOOKUP($A60,'Import OffPeak'!$A$3:CF$99,79,FALSE())-VLOOKUP($A60,'Import OffPeak change'!$A$106:CF$202,79,FALSE())),0,(VLOOKUP($A60,'Import OffPeak'!$A$3:CF$99,79,FALSE())-VLOOKUP($A60,'Import OffPeak change'!$A$106:CF$202,79,FALSE())))</f>
        <v>0</v>
      </c>
      <c r="CB60" s="193" t="n">
        <f aca="false">IF(ISERROR(VLOOKUP($A60,'Import OffPeak'!$A$3:CG$99,80,FALSE())-VLOOKUP($A60,'Import OffPeak change'!$A$106:CG$202,80,FALSE())),0,(VLOOKUP($A60,'Import OffPeak'!$A$3:CG$99,80,FALSE())-VLOOKUP($A60,'Import OffPeak change'!$A$106:CG$202,80,FALSE())))</f>
        <v>0</v>
      </c>
      <c r="CC60" s="193" t="n">
        <f aca="false">IF(ISERROR(VLOOKUP($A60,'Import OffPeak'!$A$3:CH$99,81,FALSE())-VLOOKUP($A60,'Import OffPeak change'!$A$106:CH$202,81,FALSE())),0,(VLOOKUP($A60,'Import OffPeak'!$A$3:CH$99,81,FALSE())-VLOOKUP($A60,'Import OffPeak change'!$A$106:CH$202,81,FALSE())))</f>
        <v>0</v>
      </c>
      <c r="CD60" s="193" t="n">
        <f aca="false">IF(ISERROR(VLOOKUP($A60,'Import OffPeak'!$A$3:CI$99,82,FALSE())-VLOOKUP($A60,'Import OffPeak change'!$A$106:CI$202,82,FALSE())),0,(VLOOKUP($A60,'Import OffPeak'!$A$3:CI$99,82,FALSE())-VLOOKUP($A60,'Import OffPeak change'!$A$106:CI$202,82,FALSE())))</f>
        <v>0</v>
      </c>
      <c r="CE60" s="193" t="n">
        <f aca="false">IF(ISERROR(VLOOKUP($A60,'Import OffPeak'!$A$3:CJ$99,83,FALSE())-VLOOKUP($A60,'Import OffPeak change'!$A$106:CJ$202,83,FALSE())),0,(VLOOKUP($A60,'Import OffPeak'!$A$3:CJ$99,83,FALSE())-VLOOKUP($A60,'Import OffPeak change'!$A$106:CJ$202,83,FALSE())))</f>
        <v>0</v>
      </c>
      <c r="CF60" s="193" t="n">
        <f aca="false">IF(ISERROR(VLOOKUP($A60,'Import OffPeak'!$A$3:CK$99,84,FALSE())-VLOOKUP($A60,'Import OffPeak change'!$A$106:CK$202,84,FALSE())),0,(VLOOKUP($A60,'Import OffPeak'!$A$3:CK$99,84,FALSE())-VLOOKUP($A60,'Import OffPeak change'!$A$106:CK$202,84,FALSE())))</f>
        <v>0</v>
      </c>
      <c r="CG60" s="193" t="n">
        <f aca="false">IF(ISERROR(VLOOKUP($A60,'Import OffPeak'!$A$3:CL$99,85,FALSE())-VLOOKUP($A60,'Import OffPeak change'!$A$106:CL$202,85,FALSE())),0,(VLOOKUP($A60,'Import OffPeak'!$A$3:CL$99,85,FALSE())-VLOOKUP($A60,'Import OffPeak change'!$A$106:CL$202,85,FALSE())))</f>
        <v>0</v>
      </c>
      <c r="CH60" s="193" t="n">
        <f aca="false">IF(ISERROR(VLOOKUP($A60,'Import OffPeak'!$A$3:CM$99,86,FALSE())-VLOOKUP($A60,'Import OffPeak change'!$A$106:CM$202,86,FALSE())),0,(VLOOKUP($A60,'Import OffPeak'!$A$3:CM$99,86,FALSE())-VLOOKUP($A60,'Import OffPeak change'!$A$106:CM$202,86,FALSE())))</f>
        <v>0</v>
      </c>
      <c r="CI60" s="193" t="n">
        <f aca="false">IF(ISERROR(VLOOKUP($A60,'Import OffPeak'!$A$3:CN$99,87,FALSE())-VLOOKUP($A60,'Import OffPeak change'!$A$106:CN$202,87,FALSE())),0,(VLOOKUP($A60,'Import OffPeak'!$A$3:CN$99,87,FALSE())-VLOOKUP($A60,'Import OffPeak change'!$A$106:CN$202,87,FALSE())))</f>
        <v>0</v>
      </c>
      <c r="CJ60" s="193" t="n">
        <f aca="false">IF(ISERROR(VLOOKUP($A60,'Import OffPeak'!$A$3:CO$99,88,FALSE())-VLOOKUP($A60,'Import OffPeak change'!$A$106:CO$202,88,FALSE())),0,(VLOOKUP($A60,'Import OffPeak'!$A$3:CO$99,88,FALSE())-VLOOKUP($A60,'Import OffPeak change'!$A$106:CO$202,88,FALSE())))</f>
        <v>0</v>
      </c>
      <c r="CK60" s="193" t="n">
        <f aca="false">IF(ISERROR(VLOOKUP($A60,'Import OffPeak'!$A$3:CP$99,89,FALSE())-VLOOKUP($A60,'Import OffPeak change'!$A$106:CP$202,89,FALSE())),0,(VLOOKUP($A60,'Import OffPeak'!$A$3:CP$99,89,FALSE())-VLOOKUP($A60,'Import OffPeak change'!$A$106:CP$202,89,FALSE())))</f>
        <v>0</v>
      </c>
      <c r="CL60" s="193" t="n">
        <f aca="false">IF(ISERROR(VLOOKUP($A60,'Import OffPeak'!$A$3:CQ$99,90,FALSE())-VLOOKUP($A60,'Import OffPeak change'!$A$106:CQ$202,90,FALSE())),0,(VLOOKUP($A60,'Import OffPeak'!$A$3:CQ$99,90,FALSE())-VLOOKUP($A60,'Import OffPeak change'!$A$106:CQ$202,90,FALSE())))</f>
        <v>0</v>
      </c>
      <c r="CM60" s="193" t="n">
        <f aca="false">IF(ISERROR(VLOOKUP($A60,'Import OffPeak'!$A$3:CR$99,91,FALSE())-VLOOKUP($A60,'Import OffPeak change'!$A$106:CR$202,91,FALSE())),0,(VLOOKUP($A60,'Import OffPeak'!$A$3:CR$99,91,FALSE())-VLOOKUP($A60,'Import OffPeak change'!$A$106:CR$202,91,FALSE())))</f>
        <v>0</v>
      </c>
      <c r="CN60" s="193" t="n">
        <f aca="false">IF(ISERROR(VLOOKUP($A60,'Import OffPeak'!$A$3:CS$99,92,FALSE())-VLOOKUP($A60,'Import OffPeak change'!$A$106:CS$202,92,FALSE())),0,(VLOOKUP($A60,'Import OffPeak'!$A$3:CS$99,92,FALSE())-VLOOKUP($A60,'Import OffPeak change'!$A$106:CS$202,92,FALSE())))</f>
        <v>0</v>
      </c>
      <c r="CO60" s="193" t="n">
        <f aca="false">IF(ISERROR(VLOOKUP($A60,'Import OffPeak'!$A$3:CT$99,93,FALSE())-VLOOKUP($A60,'Import OffPeak change'!$A$106:CT$202,93,FALSE())),0,(VLOOKUP($A60,'Import OffPeak'!$A$3:CT$99,93,FALSE())-VLOOKUP($A60,'Import OffPeak change'!$A$106:CT$202,93,FALSE())))</f>
        <v>0</v>
      </c>
      <c r="CP60" s="193" t="n">
        <f aca="false">IF(ISERROR(VLOOKUP($A60,'Import OffPeak'!$A$3:CU$99,94,FALSE())-VLOOKUP($A60,'Import OffPeak change'!$A$106:CU$202,94,FALSE())),0,(VLOOKUP($A60,'Import OffPeak'!$A$3:CU$99,94,FALSE())-VLOOKUP($A60,'Import OffPeak change'!$A$106:CU$202,94,FALSE())))</f>
        <v>0</v>
      </c>
      <c r="CQ60" s="193" t="n">
        <f aca="false">IF(ISERROR(VLOOKUP($A60,'Import OffPeak'!$A$3:CV$99,95,FALSE())-VLOOKUP($A60,'Import OffPeak change'!$A$106:CV$202,95,FALSE())),0,(VLOOKUP($A60,'Import OffPeak'!$A$3:CV$99,95,FALSE())-VLOOKUP($A60,'Import OffPeak change'!$A$106:CV$202,95,FALSE())))</f>
        <v>0</v>
      </c>
      <c r="CR60" s="193" t="n">
        <f aca="false">IF(ISERROR(VLOOKUP($A60,'Import OffPeak'!$A$3:CW$99,96,FALSE())-VLOOKUP($A60,'Import OffPeak change'!$A$106:CW$202,96,FALSE())),0,(VLOOKUP($A60,'Import OffPeak'!$A$3:CW$99,96,FALSE())-VLOOKUP($A60,'Import OffPeak change'!$A$106:CW$202,96,FALSE())))</f>
        <v>0</v>
      </c>
      <c r="CS60" s="193" t="n">
        <f aca="false">IF(ISERROR(VLOOKUP($A60,'Import OffPeak'!$A$3:CX$99,97,FALSE())-VLOOKUP($A60,'Import OffPeak change'!$A$106:CX$202,97,FALSE())),0,(VLOOKUP($A60,'Import OffPeak'!$A$3:CX$99,97,FALSE())-VLOOKUP($A60,'Import OffPeak change'!$A$106:CX$202,97,FALSE())))</f>
        <v>0</v>
      </c>
      <c r="CT60" s="193" t="n">
        <f aca="false">IF(ISERROR(VLOOKUP($A60,'Import OffPeak'!$A$3:CY$99,98,FALSE())-VLOOKUP($A60,'Import OffPeak change'!$A$106:CY$202,98,FALSE())),0,(VLOOKUP($A60,'Import OffPeak'!$A$3:CY$99,98,FALSE())-VLOOKUP($A60,'Import OffPeak change'!$A$106:CY$202,98,FALSE())))</f>
        <v>0</v>
      </c>
      <c r="CU60" s="193" t="n">
        <f aca="false">IF(ISERROR(VLOOKUP($A60,'Import OffPeak'!$A$3:CZ$99,99,FALSE())-VLOOKUP($A60,'Import OffPeak change'!$A$106:CZ$202,99,FALSE())),0,(VLOOKUP($A60,'Import OffPeak'!$A$3:CZ$99,99,FALSE())-VLOOKUP($A60,'Import OffPeak change'!$A$106:CZ$202,99,FALSE())))</f>
        <v>0</v>
      </c>
      <c r="CV60" s="193" t="n">
        <f aca="false">IF(ISERROR(VLOOKUP($A60,'Import OffPeak'!$A$3:DA$99,100,FALSE())-VLOOKUP($A60,'Import OffPeak change'!$A$106:DA$202,100,FALSE())),0,(VLOOKUP($A60,'Import OffPeak'!$A$3:DA$99,100,FALSE())-VLOOKUP($A60,'Import OffPeak change'!$A$106:DA$202,100,FALSE())))</f>
        <v>0</v>
      </c>
      <c r="CW60" s="193" t="n">
        <f aca="false">IF(ISERROR(VLOOKUP($A60,'Import OffPeak'!$A$3:DB$99,101,FALSE())-VLOOKUP($A60,'Import OffPeak change'!$A$106:DB$202,101,FALSE())),0,(VLOOKUP($A60,'Import OffPeak'!$A$3:DB$99,101,FALSE())-VLOOKUP($A60,'Import OffPeak change'!$A$106:DB$202,101,FALSE())))</f>
        <v>0</v>
      </c>
      <c r="CX60" s="193" t="n">
        <f aca="false">IF(ISERROR(VLOOKUP($A60,'Import OffPeak'!$A$3:DC$99,102,FALSE())-VLOOKUP($A60,'Import OffPeak change'!$A$106:DC$202,102,FALSE())),0,(VLOOKUP($A60,'Import OffPeak'!$A$3:DC$99,102,FALSE())-VLOOKUP($A60,'Import OffPeak change'!$A$106:DC$202,102,FALSE())))</f>
        <v>0</v>
      </c>
      <c r="CY60" s="193" t="n">
        <f aca="false">IF(ISERROR(VLOOKUP($A60,'Import OffPeak'!$A$3:DD$99,103,FALSE())-VLOOKUP($A60,'Import OffPeak change'!$A$106:DD$202,103,FALSE())),0,(VLOOKUP($A60,'Import OffPeak'!$A$3:DD$99,103,FALSE())-VLOOKUP($A60,'Import OffPeak change'!$A$106:DD$202,103,FALSE())))</f>
        <v>0</v>
      </c>
      <c r="CZ60" s="193" t="n">
        <f aca="false">IF(ISERROR(VLOOKUP($A60,'Import OffPeak'!$A$3:DE$99,104,FALSE())-VLOOKUP($A60,'Import OffPeak change'!$A$106:DE$202,104,FALSE())),0,(VLOOKUP($A60,'Import OffPeak'!$A$3:DE$99,104,FALSE())-VLOOKUP($A60,'Import OffPeak change'!$A$106:DE$202,104,FALSE())))</f>
        <v>0</v>
      </c>
      <c r="DA60" s="193" t="n">
        <f aca="false">IF(ISERROR(VLOOKUP($A60,'Import OffPeak'!$A$3:DF$99,105,FALSE())-VLOOKUP($A60,'Import OffPeak change'!$A$106:DF$202,105,FALSE())),0,(VLOOKUP($A60,'Import OffPeak'!$A$3:DF$99,105,FALSE())-VLOOKUP($A60,'Import OffPeak change'!$A$106:DF$202,105,FALSE())))</f>
        <v>0</v>
      </c>
      <c r="DB60" s="193" t="n">
        <f aca="false">IF(ISERROR(VLOOKUP($A60,'Import OffPeak'!$A$3:DG$99,106,FALSE())-VLOOKUP($A60,'Import OffPeak change'!$A$106:DG$202,106,FALSE())),0,(VLOOKUP($A60,'Import OffPeak'!$A$3:DG$99,106,FALSE())-VLOOKUP($A60,'Import OffPeak change'!$A$106:DG$202,106,FALSE())))</f>
        <v>0</v>
      </c>
      <c r="DC60" s="193" t="n">
        <f aca="false">IF(ISERROR(VLOOKUP($A60,'Import OffPeak'!$A$3:DH$99,107,FALSE())-VLOOKUP($A60,'Import OffPeak change'!$A$106:DH$202,107,FALSE())),0,(VLOOKUP($A60,'Import OffPeak'!$A$3:DH$99,107,FALSE())-VLOOKUP($A60,'Import OffPeak change'!$A$106:DH$202,107,FALSE())))</f>
        <v>0</v>
      </c>
      <c r="DD60" s="193" t="n">
        <f aca="false">IF(ISERROR(VLOOKUP($A60,'Import OffPeak'!$A$3:DI$99,108,FALSE())-VLOOKUP($A60,'Import OffPeak change'!$A$106:DI$202,108,FALSE())),0,(VLOOKUP($A60,'Import OffPeak'!$A$3:DI$99,108,FALSE())-VLOOKUP($A60,'Import OffPeak change'!$A$106:DI$202,108,FALSE())))</f>
        <v>0</v>
      </c>
      <c r="DE60" s="193" t="n">
        <f aca="false">IF(ISERROR(VLOOKUP($A60,'Import OffPeak'!$A$3:DJ$99,109,FALSE())-VLOOKUP($A60,'Import OffPeak change'!$A$106:DJ$202,109,FALSE())),0,(VLOOKUP($A60,'Import OffPeak'!$A$3:DJ$99,109,FALSE())-VLOOKUP($A60,'Import OffPeak change'!$A$106:DJ$202,109,FALSE())))</f>
        <v>0</v>
      </c>
      <c r="DF60" s="193" t="n">
        <f aca="false">IF(ISERROR(VLOOKUP($A60,'Import OffPeak'!$A$3:DK$99,110,FALSE())-VLOOKUP($A60,'Import OffPeak change'!$A$106:DK$202,110,FALSE())),0,(VLOOKUP($A60,'Import OffPeak'!$A$3:DK$99,110,FALSE())-VLOOKUP($A60,'Import OffPeak change'!$A$106:DK$202,110,FALSE())))</f>
        <v>0</v>
      </c>
      <c r="DG60" s="193" t="n">
        <f aca="false">IF(ISERROR(VLOOKUP($A60,'Import OffPeak'!$A$3:DL$99,111,FALSE())-VLOOKUP($A60,'Import OffPeak change'!$A$106:DL$202,111,FALSE())),0,(VLOOKUP($A60,'Import OffPeak'!$A$3:DL$99,111,FALSE())-VLOOKUP($A60,'Import OffPeak change'!$A$106:DL$202,111,FALSE())))</f>
        <v>0</v>
      </c>
      <c r="DH60" s="193" t="n">
        <f aca="false">IF(ISERROR(VLOOKUP($A60,'Import OffPeak'!$A$3:DM$99,112,FALSE())-VLOOKUP($A60,'Import OffPeak change'!$A$106:DM$202,112,FALSE())),0,(VLOOKUP($A60,'Import OffPeak'!$A$3:DM$99,112,FALSE())-VLOOKUP($A60,'Import OffPeak change'!$A$106:DM$202,112,FALSE())))</f>
        <v>0</v>
      </c>
      <c r="DI60" s="193" t="n">
        <f aca="false">IF(ISERROR(VLOOKUP($A60,'Import OffPeak'!$A$3:DN$99,113,FALSE())-VLOOKUP($A60,'Import OffPeak change'!$A$106:DN$202,113,FALSE())),0,(VLOOKUP($A60,'Import OffPeak'!$A$3:DN$99,113,FALSE())-VLOOKUP($A60,'Import OffPeak change'!$A$106:DN$202,113,FALSE())))</f>
        <v>0</v>
      </c>
      <c r="DJ60" s="193" t="n">
        <f aca="false">IF(ISERROR(VLOOKUP($A60,'Import OffPeak'!$A$3:DO$99,114,FALSE())-VLOOKUP($A60,'Import OffPeak change'!$A$106:DO$202,114,FALSE())),0,(VLOOKUP($A60,'Import OffPeak'!$A$3:DO$99,114,FALSE())-VLOOKUP($A60,'Import OffPeak change'!$A$106:DO$202,114,FALSE())))</f>
        <v>0</v>
      </c>
      <c r="DK60" s="193" t="n">
        <f aca="false">IF(ISERROR(VLOOKUP($A60,'Import OffPeak'!$A$3:DP$99,115,FALSE())-VLOOKUP($A60,'Import OffPeak change'!$A$106:DP$202,115,FALSE())),0,(VLOOKUP($A60,'Import OffPeak'!$A$3:DP$99,115,FALSE())-VLOOKUP($A60,'Import OffPeak change'!$A$106:DP$202,115,FALSE())))</f>
        <v>0</v>
      </c>
      <c r="DL60" s="193" t="n">
        <f aca="false">IF(ISERROR(VLOOKUP($A60,'Import OffPeak'!$A$3:DQ$99,116,FALSE())-VLOOKUP($A60,'Import OffPeak change'!$A$106:DQ$202,116,FALSE())),0,(VLOOKUP($A60,'Import OffPeak'!$A$3:DQ$99,116,FALSE())-VLOOKUP($A60,'Import OffPeak change'!$A$106:DQ$202,116,FALSE())))</f>
        <v>0</v>
      </c>
      <c r="DM60" s="193" t="n">
        <f aca="false">IF(ISERROR(VLOOKUP($A60,'Import OffPeak'!$A$3:DR$99,117,FALSE())-VLOOKUP($A60,'Import OffPeak change'!$A$106:DR$202,117,FALSE())),0,(VLOOKUP($A60,'Import OffPeak'!$A$3:DR$99,117,FALSE())-VLOOKUP($A60,'Import OffPeak change'!$A$106:DR$202,117,FALSE())))</f>
        <v>0</v>
      </c>
      <c r="DN60" s="193" t="n">
        <f aca="false">IF(ISERROR(VLOOKUP($A60,'Import OffPeak'!$A$3:DS$99,118,FALSE())-VLOOKUP($A60,'Import OffPeak change'!$A$106:DS$202,118,FALSE())),0,(VLOOKUP($A60,'Import OffPeak'!$A$3:DS$99,118,FALSE())-VLOOKUP($A60,'Import OffPeak change'!$A$106:DS$202,118,FALSE())))</f>
        <v>0</v>
      </c>
      <c r="DO60" s="193" t="n">
        <f aca="false">IF(ISERROR(VLOOKUP($A60,'Import OffPeak'!$A$3:DT$99,119,FALSE())-VLOOKUP($A60,'Import OffPeak change'!$A$106:DT$202,119,FALSE())),0,(VLOOKUP($A60,'Import OffPeak'!$A$3:DT$99,119,FALSE())-VLOOKUP($A60,'Import OffPeak change'!$A$106:DT$202,119,FALSE())))</f>
        <v>0</v>
      </c>
      <c r="DP60" s="193" t="n">
        <f aca="false">IF(ISERROR(VLOOKUP($A60,'Import OffPeak'!$A$3:DU$99,120,FALSE())-VLOOKUP($A60,'Import OffPeak change'!$A$106:DU$202,120,FALSE())),0,(VLOOKUP($A60,'Import OffPeak'!$A$3:DU$99,120,FALSE())-VLOOKUP($A60,'Import OffPeak change'!$A$106:DU$202,120,FALSE())))</f>
        <v>0</v>
      </c>
      <c r="DQ60" s="193" t="n">
        <f aca="false">IF(ISERROR(VLOOKUP($A60,'Import OffPeak'!$A$3:DV$99,121,FALSE())-VLOOKUP($A60,'Import OffPeak change'!$A$106:DV$202,121,FALSE())),0,(VLOOKUP($A60,'Import OffPeak'!$A$3:DV$99,121,FALSE())-VLOOKUP($A60,'Import OffPeak change'!$A$106:DV$202,121,FALSE())))</f>
        <v>0</v>
      </c>
      <c r="DR60" s="193" t="n">
        <f aca="false">IF(ISERROR(VLOOKUP($A60,'Import OffPeak'!$A$3:DW$99,122,FALSE())-VLOOKUP($A60,'Import OffPeak change'!$A$106:DW$202,122,FALSE())),0,(VLOOKUP($A60,'Import OffPeak'!$A$3:DW$99,122,FALSE())-VLOOKUP($A60,'Import OffPeak change'!$A$106:DW$202,122,FALSE())))</f>
        <v>0</v>
      </c>
      <c r="DS60" s="193" t="n">
        <f aca="false">IF(ISERROR(VLOOKUP($A60,'Import OffPeak'!$A$3:DX$99,123,FALSE())-VLOOKUP($A60,'Import OffPeak change'!$A$106:DX$202,123,FALSE())),0,(VLOOKUP($A60,'Import OffPeak'!$A$3:DX$99,123,FALSE())-VLOOKUP($A60,'Import OffPeak change'!$A$106:DX$202,123,FALSE())))</f>
        <v>0</v>
      </c>
      <c r="DT60" s="193" t="n">
        <f aca="false">IF(ISERROR(VLOOKUP($A60,'Import OffPeak'!$A$3:DY$99,124,FALSE())-VLOOKUP($A60,'Import OffPeak change'!$A$106:DY$202,124,FALSE())),0,(VLOOKUP($A60,'Import OffPeak'!$A$3:DY$99,124,FALSE())-VLOOKUP($A60,'Import OffPeak change'!$A$106:DY$202,124,FALSE())))</f>
        <v>0</v>
      </c>
      <c r="DU60" s="193" t="n">
        <f aca="false">IF(ISERROR(VLOOKUP($A60,'Import OffPeak'!$A$3:DZ$99,125,FALSE())-VLOOKUP($A60,'Import OffPeak change'!$A$106:DZ$202,125,FALSE())),0,(VLOOKUP($A60,'Import OffPeak'!$A$3:DZ$99,125,FALSE())-VLOOKUP($A60,'Import OffPeak change'!$A$106:DZ$202,125,FALSE())))</f>
        <v>0</v>
      </c>
      <c r="DV60" s="193" t="n">
        <f aca="false">IF(ISERROR(VLOOKUP($A60,'Import OffPeak'!$A$3:EA$99,126,FALSE())-VLOOKUP($A60,'Import OffPeak change'!$A$106:EA$202,126,FALSE())),0,(VLOOKUP($A60,'Import OffPeak'!$A$3:EA$99,126,FALSE())-VLOOKUP($A60,'Import OffPeak change'!$A$106:EA$202,126,FALSE())))</f>
        <v>0</v>
      </c>
      <c r="DW60" s="193" t="n">
        <f aca="false">IF(ISERROR(VLOOKUP($A60,'Import OffPeak'!$A$3:EB$99,127,FALSE())-VLOOKUP($A60,'Import OffPeak change'!$A$106:EB$202,127,FALSE())),0,(VLOOKUP($A60,'Import OffPeak'!$A$3:EB$99,127,FALSE())-VLOOKUP($A60,'Import OffPeak change'!$A$106:EB$202,127,FALSE())))</f>
        <v>0</v>
      </c>
      <c r="DX60" s="193" t="n">
        <f aca="false">IF(ISERROR(VLOOKUP($A60,'Import OffPeak'!$A$3:EC$99,128,FALSE())-VLOOKUP($A60,'Import OffPeak change'!$A$106:EC$202,128,FALSE())),0,(VLOOKUP($A60,'Import OffPeak'!$A$3:EC$99,128,FALSE())-VLOOKUP($A60,'Import OffPeak change'!$A$106:EC$202,128,FALSE())))</f>
        <v>0</v>
      </c>
      <c r="DY60" s="193" t="n">
        <f aca="false">IF(ISERROR(VLOOKUP($A60,'Import OffPeak'!$A$3:ED$99,129,FALSE())-VLOOKUP($A60,'Import OffPeak change'!$A$106:ED$202,129,FALSE())),0,(VLOOKUP($A60,'Import OffPeak'!$A$3:ED$99,129,FALSE())-VLOOKUP($A60,'Import OffPeak change'!$A$106:ED$202,129,FALSE())))</f>
        <v>0</v>
      </c>
      <c r="DZ60" s="193" t="n">
        <f aca="false">IF(ISERROR(VLOOKUP($A60,'Import OffPeak'!$A$3:EE$99,130,FALSE())-VLOOKUP($A60,'Import OffPeak change'!$A$106:EE$202,130,FALSE())),0,(VLOOKUP($A60,'Import OffPeak'!$A$3:EE$99,130,FALSE())-VLOOKUP($A60,'Import OffPeak change'!$A$106:EE$202,130,FALSE())))</f>
        <v>0</v>
      </c>
      <c r="EA60" s="193" t="n">
        <f aca="false">IF(ISERROR(VLOOKUP($A60,'Import OffPeak'!$A$3:EF$99,131,FALSE())-VLOOKUP($A60,'Import OffPeak change'!$A$106:EF$202,131,FALSE())),0,(VLOOKUP($A60,'Import OffPeak'!$A$3:EF$99,131,FALSE())-VLOOKUP($A60,'Import OffPeak change'!$A$106:EF$202,131,FALSE())))</f>
        <v>0</v>
      </c>
      <c r="EB60" s="193" t="n">
        <f aca="false">IF(ISERROR(VLOOKUP($A60,'Import OffPeak'!$A$3:EG$99,132,FALSE())-VLOOKUP($A60,'Import OffPeak change'!$A$106:EG$202,132,FALSE())),0,(VLOOKUP($A60,'Import OffPeak'!$A$3:EG$99,132,FALSE())-VLOOKUP($A60,'Import OffPeak change'!$A$106:EG$202,132,FALSE())))</f>
        <v>0</v>
      </c>
      <c r="EC60" s="193" t="n">
        <f aca="false">IF(ISERROR(VLOOKUP($A60,'Import OffPeak'!$A$3:EH$99,133,FALSE())-VLOOKUP($A60,'Import OffPeak change'!$A$106:EH$202,133,FALSE())),0,(VLOOKUP($A60,'Import OffPeak'!$A$3:EH$99,133,FALSE())-VLOOKUP($A60,'Import OffPeak change'!$A$106:EH$202,133,FALSE())))</f>
        <v>0</v>
      </c>
      <c r="ED60" s="193" t="n">
        <f aca="false">IF(ISERROR(VLOOKUP($A60,'Import OffPeak'!$A$3:EI$99,134,FALSE())-VLOOKUP($A60,'Import OffPeak change'!$A$106:EI$202,134,FALSE())),0,(VLOOKUP($A60,'Import OffPeak'!$A$3:EI$99,134,FALSE())-VLOOKUP($A60,'Import OffPeak change'!$A$106:EI$202,134,FALSE())))</f>
        <v>0</v>
      </c>
      <c r="EE60" s="193" t="n">
        <f aca="false">IF(ISERROR(VLOOKUP($A60,'Import OffPeak'!$A$3:EJ$99,135,FALSE())-VLOOKUP($A60,'Import OffPeak change'!$A$106:EJ$202,135,FALSE())),0,(VLOOKUP($A60,'Import OffPeak'!$A$3:EJ$99,135,FALSE())-VLOOKUP($A60,'Import OffPeak change'!$A$106:EJ$202,135,FALSE())))</f>
        <v>0</v>
      </c>
      <c r="EF60" s="193" t="n">
        <f aca="false">IF(ISERROR(VLOOKUP($A60,'Import OffPeak'!$A$3:EK$99,136,FALSE())-VLOOKUP($A60,'Import OffPeak change'!$A$106:EK$202,136,FALSE())),0,(VLOOKUP($A60,'Import OffPeak'!$A$3:EK$99,136,FALSE())-VLOOKUP($A60,'Import OffPeak change'!$A$106:EK$202,136,FALSE())))</f>
        <v>0</v>
      </c>
      <c r="EG60" s="193" t="n">
        <f aca="false">IF(ISERROR(VLOOKUP($A60,'Import OffPeak'!$A$3:EL$99,137,FALSE())-VLOOKUP($A60,'Import OffPeak change'!$A$106:EL$202,137,FALSE())),0,(VLOOKUP($A60,'Import OffPeak'!$A$3:EL$99,137,FALSE())-VLOOKUP($A60,'Import OffPeak change'!$A$106:EL$202,137,FALSE())))</f>
        <v>0</v>
      </c>
      <c r="EH60" s="193" t="n">
        <f aca="false">IF(ISERROR(VLOOKUP($A60,'Import OffPeak'!$A$3:EM$99,138,FALSE())-VLOOKUP($A60,'Import OffPeak change'!$A$106:EM$202,138,FALSE())),0,(VLOOKUP($A60,'Import OffPeak'!$A$3:EM$99,138,FALSE())-VLOOKUP($A60,'Import OffPeak change'!$A$106:EM$202,138,FALSE())))</f>
        <v>0</v>
      </c>
      <c r="EI60" s="193" t="n">
        <f aca="false">IF(ISERROR(VLOOKUP($A60,'Import OffPeak'!$A$3:EN$99,139,FALSE())-VLOOKUP($A60,'Import OffPeak change'!$A$106:EN$202,139,FALSE())),0,(VLOOKUP($A60,'Import OffPeak'!$A$3:EN$99,139,FALSE())-VLOOKUP($A60,'Import OffPeak change'!$A$106:EN$202,139,FALSE())))</f>
        <v>0</v>
      </c>
      <c r="EJ60" s="193" t="n">
        <f aca="false">IF(ISERROR(VLOOKUP($A60,'Import OffPeak'!$A$3:EO$99,140,FALSE())-VLOOKUP($A60,'Import OffPeak change'!$A$106:EO$202,140,FALSE())),0,(VLOOKUP($A60,'Import OffPeak'!$A$3:EO$99,140,FALSE())-VLOOKUP($A60,'Import OffPeak change'!$A$106:EO$202,140,FALSE())))</f>
        <v>0</v>
      </c>
      <c r="EK60" s="193" t="n">
        <f aca="false">IF(ISERROR(VLOOKUP($A60,'Import OffPeak'!$A$3:EP$99,141,FALSE())-VLOOKUP($A60,'Import OffPeak change'!$A$106:EP$202,141,FALSE())),0,(VLOOKUP($A60,'Import OffPeak'!$A$3:EP$99,141,FALSE())-VLOOKUP($A60,'Import OffPeak change'!$A$106:EP$202,141,FALSE())))</f>
        <v>0</v>
      </c>
      <c r="EL60" s="193" t="n">
        <f aca="false">IF(ISERROR(VLOOKUP($A60,'Import OffPeak'!$A$3:EQ$99,142,FALSE())-VLOOKUP($A60,'Import OffPeak change'!$A$106:EQ$202,142,FALSE())),0,(VLOOKUP($A60,'Import OffPeak'!$A$3:EQ$99,142,FALSE())-VLOOKUP($A60,'Import OffPeak change'!$A$106:EQ$202,142,FALSE())))</f>
        <v>0</v>
      </c>
      <c r="EM60" s="193" t="n">
        <f aca="false">IF(ISERROR(VLOOKUP($A60,'Import OffPeak'!$A$3:ER$99,143,FALSE())-VLOOKUP($A60,'Import OffPeak change'!$A$106:ER$202,143,FALSE())),0,(VLOOKUP($A60,'Import OffPeak'!$A$3:ER$99,143,FALSE())-VLOOKUP($A60,'Import OffPeak change'!$A$106:ER$202,143,FALSE())))</f>
        <v>0</v>
      </c>
      <c r="EN60" s="193" t="n">
        <f aca="false">IF(ISERROR(VLOOKUP($A60,'Import OffPeak'!$A$3:ES$99,144,FALSE())-VLOOKUP($A60,'Import OffPeak change'!$A$106:ES$202,144,FALSE())),0,(VLOOKUP($A60,'Import OffPeak'!$A$3:ES$99,144,FALSE())-VLOOKUP($A60,'Import OffPeak change'!$A$106:ES$202,144,FALSE())))</f>
        <v>0</v>
      </c>
      <c r="EO60" s="193" t="n">
        <f aca="false">IF(ISERROR(VLOOKUP($A60,'Import OffPeak'!$A$3:ET$99,145,FALSE())-VLOOKUP($A60,'Import OffPeak change'!$A$106:ET$202,145,FALSE())),0,(VLOOKUP($A60,'Import OffPeak'!$A$3:ET$99,145,FALSE())-VLOOKUP($A60,'Import OffPeak change'!$A$106:ET$202,145,FALSE())))</f>
        <v>0</v>
      </c>
      <c r="EP60" s="193" t="n">
        <f aca="false">IF(ISERROR(VLOOKUP($A60,'Import OffPeak'!$A$3:EU$99,146,FALSE())-VLOOKUP($A60,'Import OffPeak change'!$A$106:EU$202,146,FALSE())),0,(VLOOKUP($A60,'Import OffPeak'!$A$3:EU$99,146,FALSE())-VLOOKUP($A60,'Import OffPeak change'!$A$106:EU$202,146,FALSE())))</f>
        <v>0</v>
      </c>
      <c r="EQ60" s="193" t="n">
        <f aca="false">IF(ISERROR(VLOOKUP($A60,'Import OffPeak'!$A$3:EV$99,147,FALSE())-VLOOKUP($A60,'Import OffPeak change'!$A$106:EV$202,147,FALSE())),0,(VLOOKUP($A60,'Import OffPeak'!$A$3:EV$99,147,FALSE())-VLOOKUP($A60,'Import OffPeak change'!$A$106:EV$202,147,FALSE())))</f>
        <v>0</v>
      </c>
      <c r="ER60" s="193" t="n">
        <f aca="false">IF(ISERROR(VLOOKUP($A60,'Import OffPeak'!$A$3:EW$99,148,FALSE())-VLOOKUP($A60,'Import OffPeak change'!$A$106:EW$202,148,FALSE())),0,(VLOOKUP($A60,'Import OffPeak'!$A$3:EW$99,148,FALSE())-VLOOKUP($A60,'Import OffPeak change'!$A$106:EW$202,148,FALSE())))</f>
        <v>0</v>
      </c>
      <c r="ES60" s="193" t="n">
        <f aca="false">IF(ISERROR(VLOOKUP($A60,'Import OffPeak'!$A$3:EX$99,149,FALSE())-VLOOKUP($A60,'Import OffPeak change'!$A$106:EX$202,149,FALSE())),0,(VLOOKUP($A60,'Import OffPeak'!$A$3:EX$99,149,FALSE())-VLOOKUP($A60,'Import OffPeak change'!$A$106:EX$202,149,FALSE())))</f>
        <v>0</v>
      </c>
      <c r="ET60" s="193" t="n">
        <f aca="false">IF(ISERROR(VLOOKUP($A60,'Import OffPeak'!$A$3:EY$99,150,FALSE())-VLOOKUP($A60,'Import OffPeak change'!$A$106:EY$202,150,FALSE())),0,(VLOOKUP($A60,'Import OffPeak'!$A$3:EY$99,150,FALSE())-VLOOKUP($A60,'Import OffPeak change'!$A$106:EY$202,150,FALSE())))</f>
        <v>0</v>
      </c>
      <c r="EU60" s="193" t="n">
        <f aca="false">IF(ISERROR(VLOOKUP($A60,'Import OffPeak'!$A$3:EZ$99,151,FALSE())-VLOOKUP($A60,'Import OffPeak change'!$A$106:EZ$202,151,FALSE())),0,(VLOOKUP($A60,'Import OffPeak'!$A$3:EZ$99,151,FALSE())-VLOOKUP($A60,'Import OffPeak change'!$A$106:EZ$202,151,FALSE())))</f>
        <v>0</v>
      </c>
      <c r="EV60" s="193" t="n">
        <f aca="false">IF(ISERROR(VLOOKUP($A60,'Import OffPeak'!$A$3:FA$99,152,FALSE())-VLOOKUP($A60,'Import OffPeak change'!$A$106:FA$202,152,FALSE())),0,(VLOOKUP($A60,'Import OffPeak'!$A$3:FA$99,152,FALSE())-VLOOKUP($A60,'Import OffPeak change'!$A$106:FA$202,152,FALSE())))</f>
        <v>0</v>
      </c>
      <c r="EW60" s="193" t="n">
        <f aca="false">IF(ISERROR(VLOOKUP($A60,'Import OffPeak'!$A$3:FB$99,153,FALSE())-VLOOKUP($A60,'Import OffPeak change'!$A$106:FB$202,153,FALSE())),0,(VLOOKUP($A60,'Import OffPeak'!$A$3:FB$99,153,FALSE())-VLOOKUP($A60,'Import OffPeak change'!$A$106:FB$202,153,FALSE())))</f>
        <v>0</v>
      </c>
      <c r="EX60" s="193" t="n">
        <f aca="false">IF(ISERROR(VLOOKUP($A60,'Import OffPeak'!$A$3:FC$99,154,FALSE())-VLOOKUP($A60,'Import OffPeak change'!$A$106:FC$202,154,FALSE())),0,(VLOOKUP($A60,'Import OffPeak'!$A$3:FC$99,154,FALSE())-VLOOKUP($A60,'Import OffPeak change'!$A$106:FC$202,154,FALSE())))</f>
        <v>0</v>
      </c>
      <c r="EY60" s="193" t="n">
        <f aca="false">IF(ISERROR(VLOOKUP($A60,'Import OffPeak'!$A$3:FD$99,155,FALSE())-VLOOKUP($A60,'Import OffPeak change'!$A$106:FD$202,155,FALSE())),0,(VLOOKUP($A60,'Import OffPeak'!$A$3:FD$99,155,FALSE())-VLOOKUP($A60,'Import OffPeak change'!$A$106:FD$202,155,FALSE())))</f>
        <v>0</v>
      </c>
      <c r="EZ60" s="193" t="n">
        <f aca="false">IF(ISERROR(VLOOKUP($A60,'Import OffPeak'!$A$3:FE$99,156,FALSE())-VLOOKUP($A60,'Import OffPeak change'!$A$106:FE$202,156,FALSE())),0,(VLOOKUP($A60,'Import OffPeak'!$A$3:FE$99,156,FALSE())-VLOOKUP($A60,'Import OffPeak change'!$A$106:FE$202,156,FALSE())))</f>
        <v>0</v>
      </c>
      <c r="FA60" s="193" t="n">
        <f aca="false">IF(ISERROR(VLOOKUP($A60,'Import OffPeak'!$A$3:FF$99,157,FALSE())-VLOOKUP($A60,'Import OffPeak change'!$A$106:FF$202,157,FALSE())),0,(VLOOKUP($A60,'Import OffPeak'!$A$3:FF$99,157,FALSE())-VLOOKUP($A60,'Import OffPeak change'!$A$106:FF$202,157,FALSE())))</f>
        <v>0</v>
      </c>
      <c r="FB60" s="193" t="n">
        <f aca="false">IF(ISERROR(VLOOKUP($A60,'Import OffPeak'!$A$3:FG$99,158,FALSE())-VLOOKUP($A60,'Import OffPeak change'!$A$106:FG$202,158,FALSE())),0,(VLOOKUP($A60,'Import OffPeak'!$A$3:FG$99,158,FALSE())-VLOOKUP($A60,'Import OffPeak change'!$A$106:FG$202,158,FALSE())))</f>
        <v>0</v>
      </c>
      <c r="FC60" s="193" t="n">
        <f aca="false">IF(ISERROR(VLOOKUP($A60,'Import OffPeak'!$A$3:FH$99,159,FALSE())-VLOOKUP($A60,'Import OffPeak change'!$A$106:FH$202,159,FALSE())),0,(VLOOKUP($A60,'Import OffPeak'!$A$3:FH$99,159,FALSE())-VLOOKUP($A60,'Import OffPeak change'!$A$106:FH$202,159,FALSE())))</f>
        <v>0</v>
      </c>
      <c r="FD60" s="193" t="n">
        <f aca="false">IF(ISERROR(VLOOKUP($A60,'Import OffPeak'!$A$3:FI$99,160,FALSE())-VLOOKUP($A60,'Import OffPeak change'!$A$106:FI$202,160,FALSE())),0,(VLOOKUP($A60,'Import OffPeak'!$A$3:FI$99,160,FALSE())-VLOOKUP($A60,'Import OffPeak change'!$A$106:FI$202,160,FALSE())))</f>
        <v>0</v>
      </c>
      <c r="FE60" s="193" t="n">
        <f aca="false">IF(ISERROR(VLOOKUP($A60,'Import OffPeak'!$A$3:FJ$99,161,FALSE())-VLOOKUP($A60,'Import OffPeak change'!$A$106:FJ$202,161,FALSE())),0,(VLOOKUP($A60,'Import OffPeak'!$A$3:FJ$99,161,FALSE())-VLOOKUP($A60,'Import OffPeak change'!$A$106:FJ$202,161,FALSE())))</f>
        <v>0</v>
      </c>
      <c r="FF60" s="193" t="n">
        <f aca="false">IF(ISERROR(VLOOKUP($A60,'Import OffPeak'!$A$3:FK$99,162,FALSE())-VLOOKUP($A60,'Import OffPeak change'!$A$106:FK$202,162,FALSE())),0,(VLOOKUP($A60,'Import OffPeak'!$A$3:FK$99,162,FALSE())-VLOOKUP($A60,'Import OffPeak change'!$A$106:FK$202,162,FALSE())))</f>
        <v>0</v>
      </c>
      <c r="FG60" s="193" t="n">
        <f aca="false">IF(ISERROR(VLOOKUP($A60,'Import OffPeak'!$A$3:FL$99,163,FALSE())-VLOOKUP($A60,'Import OffPeak change'!$A$106:FL$202,163,FALSE())),0,(VLOOKUP($A60,'Import OffPeak'!$A$3:FL$99,163,FALSE())-VLOOKUP($A60,'Import OffPeak change'!$A$106:FL$202,163,FALSE())))</f>
        <v>0</v>
      </c>
      <c r="FH60" s="193" t="n">
        <f aca="false">IF(ISERROR(VLOOKUP($A60,'Import OffPeak'!$A$3:FM$99,164,FALSE())-VLOOKUP($A60,'Import OffPeak change'!$A$106:FM$202,164,FALSE())),0,(VLOOKUP($A60,'Import OffPeak'!$A$3:FM$99,164,FALSE())-VLOOKUP($A60,'Import OffPeak change'!$A$106:FM$202,164,FALSE())))</f>
        <v>0</v>
      </c>
      <c r="FI60" s="193" t="n">
        <f aca="false">IF(ISERROR(VLOOKUP($A60,'Import OffPeak'!$A$3:FN$99,165,FALSE())-VLOOKUP($A60,'Import OffPeak change'!$A$106:FN$202,165,FALSE())),0,(VLOOKUP($A60,'Import OffPeak'!$A$3:FN$99,165,FALSE())-VLOOKUP($A60,'Import OffPeak change'!$A$106:FN$202,165,FALSE())))</f>
        <v>0</v>
      </c>
      <c r="FJ60" s="193" t="n">
        <f aca="false">IF(ISERROR(VLOOKUP($A60,'Import OffPeak'!$A$3:FO$99,166,FALSE())-VLOOKUP($A60,'Import OffPeak change'!$A$106:FO$202,166,FALSE())),0,(VLOOKUP($A60,'Import OffPeak'!$A$3:FO$99,166,FALSE())-VLOOKUP($A60,'Import OffPeak change'!$A$106:FO$202,166,FALSE())))</f>
        <v>0</v>
      </c>
      <c r="FK60" s="193" t="n">
        <f aca="false">IF(ISERROR(VLOOKUP($A60,'Import OffPeak'!$A$3:FP$99,167,FALSE())-VLOOKUP($A60,'Import OffPeak change'!$A$106:FP$202,167,FALSE())),0,(VLOOKUP($A60,'Import OffPeak'!$A$3:FP$99,167,FALSE())-VLOOKUP($A60,'Import OffPeak change'!$A$106:FP$202,167,FALSE())))</f>
        <v>0</v>
      </c>
      <c r="FL60" s="193" t="n">
        <f aca="false">IF(ISERROR(VLOOKUP($A60,'Import OffPeak'!$A$3:FQ$99,168,FALSE())-VLOOKUP($A60,'Import OffPeak change'!$A$106:FQ$202,168,FALSE())),0,(VLOOKUP($A60,'Import OffPeak'!$A$3:FQ$99,168,FALSE())-VLOOKUP($A60,'Import OffPeak change'!$A$106:FQ$202,168,FALSE())))</f>
        <v>0</v>
      </c>
      <c r="FM60" s="193" t="n">
        <f aca="false">IF(ISERROR(VLOOKUP($A60,'Import OffPeak'!$A$3:FR$99,169,FALSE())-VLOOKUP($A60,'Import OffPeak change'!$A$106:FR$202,169,FALSE())),0,(VLOOKUP($A60,'Import OffPeak'!$A$3:FR$99,169,FALSE())-VLOOKUP($A60,'Import OffPeak change'!$A$106:FR$202,169,FALSE())))</f>
        <v>0</v>
      </c>
      <c r="FN60" s="193" t="n">
        <f aca="false">IF(ISERROR(VLOOKUP($A60,'Import OffPeak'!$A$3:FS$99,170,FALSE())-VLOOKUP($A60,'Import OffPeak change'!$A$106:FS$202,170,FALSE())),0,(VLOOKUP($A60,'Import OffPeak'!$A$3:FS$99,170,FALSE())-VLOOKUP($A60,'Import OffPeak change'!$A$106:FS$202,170,FALSE())))</f>
        <v>0</v>
      </c>
      <c r="FO60" s="193" t="n">
        <f aca="false">IF(ISERROR(VLOOKUP($A60,'Import OffPeak'!$A$3:FT$99,171,FALSE())-VLOOKUP($A60,'Import OffPeak change'!$A$106:FT$202,171,FALSE())),0,(VLOOKUP($A60,'Import OffPeak'!$A$3:FT$99,171,FALSE())-VLOOKUP($A60,'Import OffPeak change'!$A$106:FT$202,171,FALSE())))</f>
        <v>0</v>
      </c>
      <c r="FP60" s="193" t="n">
        <f aca="false">IF(ISERROR(VLOOKUP($A60,'Import OffPeak'!$A$3:FU$99,172,FALSE())-VLOOKUP($A60,'Import OffPeak change'!$A$106:FU$202,172,FALSE())),0,(VLOOKUP($A60,'Import OffPeak'!$A$3:FU$99,172,FALSE())-VLOOKUP($A60,'Import OffPeak change'!$A$106:FU$202,172,FALSE())))</f>
        <v>0</v>
      </c>
      <c r="FQ60" s="193" t="n">
        <f aca="false">IF(ISERROR(VLOOKUP($A60,'Import OffPeak'!$A$3:FV$99,173,FALSE())-VLOOKUP($A60,'Import OffPeak change'!$A$106:FV$202,173,FALSE())),0,(VLOOKUP($A60,'Import OffPeak'!$A$3:FV$99,173,FALSE())-VLOOKUP($A60,'Import OffPeak change'!$A$106:FV$202,173,FALSE())))</f>
        <v>0</v>
      </c>
      <c r="FR60" s="193" t="n">
        <f aca="false">IF(ISERROR(VLOOKUP($A60,'Import OffPeak'!$A$3:FW$99,174,FALSE())-VLOOKUP($A60,'Import OffPeak change'!$A$106:FW$202,174,FALSE())),0,(VLOOKUP($A60,'Import OffPeak'!$A$3:FW$99,174,FALSE())-VLOOKUP($A60,'Import OffPeak change'!$A$106:FW$202,174,FALSE())))</f>
        <v>0</v>
      </c>
      <c r="FS60" s="193" t="n">
        <f aca="false">IF(ISERROR(VLOOKUP($A60,'Import OffPeak'!$A$3:FX$99,175,FALSE())-VLOOKUP($A60,'Import OffPeak change'!$A$106:FX$202,175,FALSE())),0,(VLOOKUP($A60,'Import OffPeak'!$A$3:FX$99,175,FALSE())-VLOOKUP($A60,'Import OffPeak change'!$A$106:FX$202,175,FALSE())))</f>
        <v>0</v>
      </c>
      <c r="FT60" s="193" t="n">
        <f aca="false">IF(ISERROR(VLOOKUP($A60,'Import OffPeak'!$A$3:FY$99,176,FALSE())-VLOOKUP($A60,'Import OffPeak change'!$A$106:FY$202,176,FALSE())),0,(VLOOKUP($A60,'Import OffPeak'!$A$3:FY$99,176,FALSE())-VLOOKUP($A60,'Import OffPeak change'!$A$106:FY$202,176,FALSE())))</f>
        <v>0</v>
      </c>
      <c r="FU60" s="193" t="n">
        <f aca="false">IF(ISERROR(VLOOKUP($A60,'Import OffPeak'!$A$3:FZ$99,177,FALSE())-VLOOKUP($A60,'Import OffPeak change'!$A$106:FZ$202,177,FALSE())),0,(VLOOKUP($A60,'Import OffPeak'!$A$3:FZ$99,177,FALSE())-VLOOKUP($A60,'Import OffPeak change'!$A$106:FZ$202,177,FALSE())))</f>
        <v>0</v>
      </c>
      <c r="FV60" s="193" t="n">
        <f aca="false">IF(ISERROR(VLOOKUP($A60,'Import OffPeak'!$A$3:GA$99,178,FALSE())-VLOOKUP($A60,'Import OffPeak change'!$A$106:GA$202,178,FALSE())),0,(VLOOKUP($A60,'Import OffPeak'!$A$3:GA$99,178,FALSE())-VLOOKUP($A60,'Import OffPeak change'!$A$106:GA$202,178,FALSE())))</f>
        <v>0</v>
      </c>
      <c r="FW60" s="193" t="n">
        <f aca="false">IF(ISERROR(VLOOKUP($A60,'Import OffPeak'!$A$3:GB$99,179,FALSE())-VLOOKUP($A60,'Import OffPeak change'!$A$106:GB$202,179,FALSE())),0,(VLOOKUP($A60,'Import OffPeak'!$A$3:GB$99,179,FALSE())-VLOOKUP($A60,'Import OffPeak change'!$A$106:GB$202,179,FALSE())))</f>
        <v>0</v>
      </c>
      <c r="FX60" s="193" t="n">
        <f aca="false">IF(ISERROR(VLOOKUP($A60,'Import OffPeak'!$A$3:GC$99,180,FALSE())-VLOOKUP($A60,'Import OffPeak change'!$A$106:GC$202,180,FALSE())),0,(VLOOKUP($A60,'Import OffPeak'!$A$3:GC$99,180,FALSE())-VLOOKUP($A60,'Import OffPeak change'!$A$106:GC$202,180,FALSE())))</f>
        <v>0</v>
      </c>
      <c r="FY60" s="193" t="n">
        <f aca="false">IF(ISERROR(VLOOKUP($A60,'Import OffPeak'!$A$3:GD$99,181,FALSE())-VLOOKUP($A60,'Import OffPeak change'!$A$106:GD$202,181,FALSE())),0,(VLOOKUP($A60,'Import OffPeak'!$A$3:GD$99,181,FALSE())-VLOOKUP($A60,'Import OffPeak change'!$A$106:GD$202,181,FALSE())))</f>
        <v>0</v>
      </c>
      <c r="FZ60" s="193" t="n">
        <f aca="false">IF(ISERROR(VLOOKUP($A60,'Import OffPeak'!$A$3:GE$99,182,FALSE())-VLOOKUP($A60,'Import OffPeak change'!$A$106:GE$202,182,FALSE())),0,(VLOOKUP($A60,'Import OffPeak'!$A$3:GE$99,182,FALSE())-VLOOKUP($A60,'Import OffPeak change'!$A$106:GE$202,182,FALSE())))</f>
        <v>0</v>
      </c>
      <c r="GA60" s="193" t="n">
        <f aca="false">IF(ISERROR(VLOOKUP($A60,'Import OffPeak'!$A$3:GF$99,183,FALSE())-VLOOKUP($A60,'Import OffPeak change'!$A$106:GF$202,183,FALSE())),0,(VLOOKUP($A60,'Import OffPeak'!$A$3:GF$99,183,FALSE())-VLOOKUP($A60,'Import OffPeak change'!$A$106:GF$202,183,FALSE())))</f>
        <v>0</v>
      </c>
      <c r="GB60" s="193" t="n">
        <f aca="false">IF(ISERROR(VLOOKUP($A60,'Import OffPeak'!$A$3:GG$99,184,FALSE())-VLOOKUP($A60,'Import OffPeak change'!$A$106:GG$202,184,FALSE())),0,(VLOOKUP($A60,'Import OffPeak'!$A$3:GG$99,184,FALSE())-VLOOKUP($A60,'Import OffPeak change'!$A$106:GG$202,184,FALSE())))</f>
        <v>0</v>
      </c>
      <c r="GC60" s="193" t="n">
        <f aca="false">IF(ISERROR(VLOOKUP($A60,'Import OffPeak'!$A$3:GH$99,185,FALSE())-VLOOKUP($A60,'Import OffPeak change'!$A$106:GH$202,185,FALSE())),0,(VLOOKUP($A60,'Import OffPeak'!$A$3:GH$99,185,FALSE())-VLOOKUP($A60,'Import OffPeak change'!$A$106:GH$202,185,FALSE())))</f>
        <v>0</v>
      </c>
      <c r="GD60" s="193" t="n">
        <f aca="false">IF(ISERROR(VLOOKUP($A60,'Import OffPeak'!$A$3:GI$99,186,FALSE())-VLOOKUP($A60,'Import OffPeak change'!$A$106:GI$202,186,FALSE())),0,(VLOOKUP($A60,'Import OffPeak'!$A$3:GI$99,186,FALSE())-VLOOKUP($A60,'Import OffPeak change'!$A$106:GI$202,186,FALSE())))</f>
        <v>0</v>
      </c>
      <c r="GE60" s="193" t="n">
        <f aca="false">IF(ISERROR(VLOOKUP($A60,'Import OffPeak'!$A$3:GJ$99,187,FALSE())-VLOOKUP($A60,'Import OffPeak change'!$A$106:GJ$202,187,FALSE())),0,(VLOOKUP($A60,'Import OffPeak'!$A$3:GJ$99,187,FALSE())-VLOOKUP($A60,'Import OffPeak change'!$A$106:GJ$202,187,FALSE())))</f>
        <v>0</v>
      </c>
      <c r="GF60" s="193" t="n">
        <f aca="false">IF(ISERROR(VLOOKUP($A60,'Import OffPeak'!$A$3:GK$99,188,FALSE())-VLOOKUP($A60,'Import OffPeak change'!$A$106:GK$202,188,FALSE())),0,(VLOOKUP($A60,'Import OffPeak'!$A$3:GK$99,188,FALSE())-VLOOKUP($A60,'Import OffPeak change'!$A$106:GK$202,188,FALSE())))</f>
        <v>0</v>
      </c>
      <c r="GG60" s="193" t="n">
        <f aca="false">IF(ISERROR(VLOOKUP($A60,'Import OffPeak'!$A$3:GL$99,189,FALSE())-VLOOKUP($A60,'Import OffPeak change'!$A$106:GL$202,189,FALSE())),0,(VLOOKUP($A60,'Import OffPeak'!$A$3:GL$99,189,FALSE())-VLOOKUP($A60,'Import OffPeak change'!$A$106:GL$202,189,FALSE())))</f>
        <v>0</v>
      </c>
      <c r="GH60" s="193" t="n">
        <f aca="false">IF(ISERROR(VLOOKUP($A60,'Import OffPeak'!$A$3:GM$99,190,FALSE())-VLOOKUP($A60,'Import OffPeak change'!$A$106:GM$202,190,FALSE())),0,(VLOOKUP($A60,'Import OffPeak'!$A$3:GM$99,190,FALSE())-VLOOKUP($A60,'Import OffPeak change'!$A$106:GM$202,190,FALSE())))</f>
        <v>0</v>
      </c>
      <c r="GI60" s="193" t="n">
        <f aca="false">IF(ISERROR(VLOOKUP($A60,'Import OffPeak'!$A$3:GN$99,191,FALSE())-VLOOKUP($A60,'Import OffPeak change'!$A$106:GN$202,191,FALSE())),0,(VLOOKUP($A60,'Import OffPeak'!$A$3:GN$99,191,FALSE())-VLOOKUP($A60,'Import OffPeak change'!$A$106:GN$202,191,FALSE())))</f>
        <v>0</v>
      </c>
      <c r="GJ60" s="193" t="n">
        <f aca="false">IF(ISERROR(VLOOKUP($A60,'Import OffPeak'!$A$3:GO$99,192,FALSE())-VLOOKUP($A60,'Import OffPeak change'!$A$106:GO$202,192,FALSE())),0,(VLOOKUP($A60,'Import OffPeak'!$A$3:GO$99,192,FALSE())-VLOOKUP($A60,'Import OffPeak change'!$A$106:GO$202,192,FALSE())))</f>
        <v>0</v>
      </c>
      <c r="GK60" s="193" t="n">
        <f aca="false">IF(ISERROR(VLOOKUP($A60,'Import OffPeak'!$A$3:GP$99,193,FALSE())-VLOOKUP($A60,'Import OffPeak change'!$A$106:GP$202,193,FALSE())),0,(VLOOKUP($A60,'Import OffPeak'!$A$3:GP$99,193,FALSE())-VLOOKUP($A60,'Import OffPeak change'!$A$106:GP$202,193,FALSE())))</f>
        <v>0</v>
      </c>
      <c r="GL60" s="193" t="n">
        <f aca="false">IF(ISERROR(VLOOKUP($A60,'Import OffPeak'!$A$3:GQ$99,194,FALSE())-VLOOKUP($A60,'Import OffPeak change'!$A$106:GQ$202,194,FALSE())),0,(VLOOKUP($A60,'Import OffPeak'!$A$3:GQ$99,194,FALSE())-VLOOKUP($A60,'Import OffPeak change'!$A$106:GQ$202,194,FALSE())))</f>
        <v>0</v>
      </c>
      <c r="GM60" s="193" t="n">
        <f aca="false">IF(ISERROR(VLOOKUP($A60,'Import OffPeak'!$A$3:GR$99,195,FALSE())-VLOOKUP($A60,'Import OffPeak change'!$A$106:GR$202,195,FALSE())),0,(VLOOKUP($A60,'Import OffPeak'!$A$3:GR$99,195,FALSE())-VLOOKUP($A60,'Import OffPeak change'!$A$106:GR$202,195,FALSE())))</f>
        <v>0</v>
      </c>
      <c r="GN60" s="193" t="n">
        <f aca="false">IF(ISERROR(VLOOKUP($A60,'Import OffPeak'!$A$3:GS$99,196,FALSE())-VLOOKUP($A60,'Import OffPeak change'!$A$106:GS$202,196,FALSE())),0,(VLOOKUP($A60,'Import OffPeak'!$A$3:GS$99,196,FALSE())-VLOOKUP($A60,'Import OffPeak change'!$A$106:GS$202,196,FALSE())))</f>
        <v>0</v>
      </c>
      <c r="GO60" s="193" t="n">
        <f aca="false">IF(ISERROR(VLOOKUP($A60,'Import OffPeak'!$A$3:GT$99,197,FALSE())-VLOOKUP($A60,'Import OffPeak change'!$A$106:GT$202,197,FALSE())),0,(VLOOKUP($A60,'Import OffPeak'!$A$3:GT$99,197,FALSE())-VLOOKUP($A60,'Import OffPeak change'!$A$106:GT$202,197,FALSE())))</f>
        <v>0</v>
      </c>
      <c r="GP60" s="193" t="n">
        <f aca="false">IF(ISERROR(VLOOKUP($A60,'Import OffPeak'!$A$3:GU$99,198,FALSE())-VLOOKUP($A60,'Import OffPeak change'!$A$106:GU$202,198,FALSE())),0,(VLOOKUP($A60,'Import OffPeak'!$A$3:GU$99,198,FALSE())-VLOOKUP($A60,'Import OffPeak change'!$A$106:GU$202,198,FALSE())))</f>
        <v>0</v>
      </c>
      <c r="GQ60" s="193" t="n">
        <f aca="false">IF(ISERROR(VLOOKUP($A60,'Import OffPeak'!$A$3:GV$99,199,FALSE())-VLOOKUP($A60,'Import OffPeak change'!$A$106:GV$202,199,FALSE())),0,(VLOOKUP($A60,'Import OffPeak'!$A$3:GV$99,199,FALSE())-VLOOKUP($A60,'Import OffPeak change'!$A$106:GV$202,199,FALSE())))</f>
        <v>0</v>
      </c>
      <c r="GR60" s="193" t="n">
        <f aca="false">IF(ISERROR(VLOOKUP($A60,'Import OffPeak'!$A$3:GW$99,200,FALSE())-VLOOKUP($A60,'Import OffPeak change'!$A$106:GW$202,200,FALSE())),0,(VLOOKUP($A60,'Import OffPeak'!$A$3:GW$99,200,FALSE())-VLOOKUP($A60,'Import OffPeak change'!$A$106:GW$202,200,FALSE())))</f>
        <v>0</v>
      </c>
      <c r="GS60" s="193" t="n">
        <f aca="false">IF(ISERROR(VLOOKUP($A60,'Import OffPeak'!$A$3:GX$99,201,FALSE())-VLOOKUP($A60,'Import OffPeak change'!$A$106:GX$202,201,FALSE())),0,(VLOOKUP($A60,'Import OffPeak'!$A$3:GX$99,201,FALSE())-VLOOKUP($A60,'Import OffPeak change'!$A$106:GX$202,201,FALSE())))</f>
        <v>0</v>
      </c>
      <c r="GT60" s="193" t="n">
        <f aca="false">IF(ISERROR(VLOOKUP($A60,'Import OffPeak'!$A$3:GY$99,202,FALSE())-VLOOKUP($A60,'Import OffPeak change'!$A$106:GY$202,202,FALSE())),0,(VLOOKUP($A60,'Import OffPeak'!$A$3:GY$99,202,FALSE())-VLOOKUP($A60,'Import OffPeak change'!$A$106:GY$202,202,FALSE())))</f>
        <v>0</v>
      </c>
      <c r="GU60" s="193" t="n">
        <f aca="false">IF(ISERROR(VLOOKUP($A60,'Import OffPeak'!$A$3:GZ$99,203,FALSE())-VLOOKUP($A60,'Import OffPeak change'!$A$106:GZ$202,203,FALSE())),0,(VLOOKUP($A60,'Import OffPeak'!$A$3:GZ$99,203,FALSE())-VLOOKUP($A60,'Import OffPeak change'!$A$106:GZ$202,203,FALSE())))</f>
        <v>0</v>
      </c>
      <c r="GV60" s="193" t="n">
        <f aca="false">IF(ISERROR(VLOOKUP($A60,'Import OffPeak'!$A$3:HA$99,204,FALSE())-VLOOKUP($A60,'Import OffPeak change'!$A$106:HA$202,204,FALSE())),0,(VLOOKUP($A60,'Import OffPeak'!$A$3:HA$99,204,FALSE())-VLOOKUP($A60,'Import OffPeak change'!$A$106:HA$202,204,FALSE())))</f>
        <v>0</v>
      </c>
      <c r="GW60" s="193" t="n">
        <f aca="false">IF(ISERROR(VLOOKUP($A60,'Import OffPeak'!$A$3:HB$99,205,FALSE())-VLOOKUP($A60,'Import OffPeak change'!$A$106:HB$202,205,FALSE())),0,(VLOOKUP($A60,'Import OffPeak'!$A$3:HB$99,205,FALSE())-VLOOKUP($A60,'Import OffPeak change'!$A$106:HB$202,205,FALSE())))</f>
        <v>0</v>
      </c>
      <c r="GX60" s="193" t="n">
        <f aca="false">IF(ISERROR(VLOOKUP($A60,'Import OffPeak'!$A$3:HC$99,206,FALSE())-VLOOKUP($A60,'Import OffPeak change'!$A$106:HC$202,206,FALSE())),0,(VLOOKUP($A60,'Import OffPeak'!$A$3:HC$99,206,FALSE())-VLOOKUP($A60,'Import OffPeak change'!$A$106:HC$202,206,FALSE())))</f>
        <v>0</v>
      </c>
      <c r="GY60" s="193" t="n">
        <f aca="false">IF(ISERROR(VLOOKUP($A60,'Import OffPeak'!$A$3:HD$99,207,FALSE())-VLOOKUP($A60,'Import OffPeak change'!$A$106:HD$202,207,FALSE())),0,(VLOOKUP($A60,'Import OffPeak'!$A$3:HD$99,207,FALSE())-VLOOKUP($A60,'Import OffPeak change'!$A$106:HD$202,207,FALSE())))</f>
        <v>0</v>
      </c>
      <c r="GZ60" s="193" t="n">
        <f aca="false">IF(ISERROR(VLOOKUP($A60,'Import OffPeak'!$A$3:HE$99,208,FALSE())-VLOOKUP($A60,'Import OffPeak change'!$A$106:HE$202,208,FALSE())),0,(VLOOKUP($A60,'Import OffPeak'!$A$3:HE$99,208,FALSE())-VLOOKUP($A60,'Import OffPeak change'!$A$106:HE$202,208,FALSE())))</f>
        <v>0</v>
      </c>
      <c r="HA60" s="193" t="n">
        <f aca="false">IF(ISERROR(VLOOKUP($A60,'Import OffPeak'!$A$3:HF$99,209,FALSE())-VLOOKUP($A60,'Import OffPeak change'!$A$106:HF$202,209,FALSE())),0,(VLOOKUP($A60,'Import OffPeak'!$A$3:HF$99,209,FALSE())-VLOOKUP($A60,'Import OffPeak change'!$A$106:HF$202,209,FALSE())))</f>
        <v>0</v>
      </c>
      <c r="HB60" s="193" t="n">
        <f aca="false">IF(ISERROR(VLOOKUP($A60,'Import OffPeak'!$A$3:HG$99,210,FALSE())-VLOOKUP($A60,'Import OffPeak change'!$A$106:HG$202,210,FALSE())),0,(VLOOKUP($A60,'Import OffPeak'!$A$3:HG$99,210,FALSE())-VLOOKUP($A60,'Import OffPeak change'!$A$106:HG$202,210,FALSE())))</f>
        <v>0</v>
      </c>
      <c r="HC60" s="193" t="n">
        <f aca="false">IF(ISERROR(VLOOKUP($A60,'Import OffPeak'!$A$3:HH$99,211,FALSE())-VLOOKUP($A60,'Import OffPeak change'!$A$106:HH$202,211,FALSE())),0,(VLOOKUP($A60,'Import OffPeak'!$A$3:HH$99,211,FALSE())-VLOOKUP($A60,'Import OffPeak change'!$A$106:HH$202,211,FALSE())))</f>
        <v>0</v>
      </c>
      <c r="HD60" s="193" t="n">
        <f aca="false">IF(ISERROR(VLOOKUP($A60,'Import OffPeak'!$A$3:HI$99,212,FALSE())-VLOOKUP($A60,'Import OffPeak change'!$A$106:HI$202,212,FALSE())),0,(VLOOKUP($A60,'Import OffPeak'!$A$3:HI$99,212,FALSE())-VLOOKUP($A60,'Import OffPeak change'!$A$106:HI$202,212,FALSE())))</f>
        <v>0</v>
      </c>
      <c r="HE60" s="193" t="n">
        <f aca="false">IF(ISERROR(VLOOKUP($A60,'Import OffPeak'!$A$3:HJ$99,213,FALSE())-VLOOKUP($A60,'Import OffPeak change'!$A$106:HJ$202,213,FALSE())),0,(VLOOKUP($A60,'Import OffPeak'!$A$3:HJ$99,213,FALSE())-VLOOKUP($A60,'Import OffPeak change'!$A$106:HJ$202,213,FALSE())))</f>
        <v>0</v>
      </c>
      <c r="HF60" s="193" t="n">
        <f aca="false">IF(ISERROR(VLOOKUP($A60,'Import OffPeak'!$A$3:HK$99,214,FALSE())-VLOOKUP($A60,'Import OffPeak change'!$A$106:HK$202,214,FALSE())),0,(VLOOKUP($A60,'Import OffPeak'!$A$3:HK$99,214,FALSE())-VLOOKUP($A60,'Import OffPeak change'!$A$106:HK$202,214,FALSE())))</f>
        <v>0</v>
      </c>
      <c r="HG60" s="193" t="n">
        <f aca="false">IF(ISERROR(VLOOKUP($A60,'Import OffPeak'!$A$3:HL$99,215,FALSE())-VLOOKUP($A60,'Import OffPeak change'!$A$106:HL$202,215,FALSE())),0,(VLOOKUP($A60,'Import OffPeak'!$A$3:HL$99,215,FALSE())-VLOOKUP($A60,'Import OffPeak change'!$A$106:HL$202,215,FALSE())))</f>
        <v>0</v>
      </c>
      <c r="HH60" s="193" t="n">
        <f aca="false">IF(ISERROR(VLOOKUP($A60,'Import OffPeak'!$A$3:HM$99,216,FALSE())-VLOOKUP($A60,'Import OffPeak change'!$A$106:HM$202,216,FALSE())),0,(VLOOKUP($A60,'Import OffPeak'!$A$3:HM$99,216,FALSE())-VLOOKUP($A60,'Import OffPeak change'!$A$106:HM$202,216,FALSE())))</f>
        <v>0</v>
      </c>
      <c r="HI60" s="193" t="n">
        <f aca="false">IF(ISERROR(VLOOKUP($A60,'Import OffPeak'!$A$3:HN$99,217,FALSE())-VLOOKUP($A60,'Import OffPeak change'!$A$106:HN$202,217,FALSE())),0,(VLOOKUP($A60,'Import OffPeak'!$A$3:HN$99,217,FALSE())-VLOOKUP($A60,'Import OffPeak change'!$A$106:HN$202,217,FALSE())))</f>
        <v>0</v>
      </c>
      <c r="HJ60" s="193" t="n">
        <f aca="false">IF(ISERROR(VLOOKUP($A60,'Import OffPeak'!$A$3:HO$99,218,FALSE())-VLOOKUP($A60,'Import OffPeak change'!$A$106:HO$202,218,FALSE())),0,(VLOOKUP($A60,'Import OffPeak'!$A$3:HO$99,218,FALSE())-VLOOKUP($A60,'Import OffPeak change'!$A$106:HO$202,218,FALSE())))</f>
        <v>0</v>
      </c>
      <c r="HK60" s="193" t="n">
        <f aca="false">IF(ISERROR(VLOOKUP($A60,'Import OffPeak'!$A$3:HP$99,219,FALSE())-VLOOKUP($A60,'Import OffPeak change'!$A$106:HP$202,219,FALSE())),0,(VLOOKUP($A60,'Import OffPeak'!$A$3:HP$99,219,FALSE())-VLOOKUP($A60,'Import OffPeak change'!$A$106:HP$202,219,FALSE())))</f>
        <v>0</v>
      </c>
      <c r="HL60" s="193" t="n">
        <f aca="false">IF(ISERROR(VLOOKUP($A60,'Import OffPeak'!$A$3:HQ$99,220,FALSE())-VLOOKUP($A60,'Import OffPeak change'!$A$106:HQ$202,220,FALSE())),0,(VLOOKUP($A60,'Import OffPeak'!$A$3:HQ$99,220,FALSE())-VLOOKUP($A60,'Import OffPeak change'!$A$106:HQ$202,220,FALSE())))</f>
        <v>0</v>
      </c>
      <c r="HM60" s="193" t="n">
        <f aca="false">IF(ISERROR(VLOOKUP($A60,'Import OffPeak'!$A$3:HR$99,221,FALSE())-VLOOKUP($A60,'Import OffPeak change'!$A$106:HR$202,221,FALSE())),0,(VLOOKUP($A60,'Import OffPeak'!$A$3:HR$99,221,FALSE())-VLOOKUP($A60,'Import OffPeak change'!$A$106:HR$202,221,FALSE())))</f>
        <v>0</v>
      </c>
      <c r="HN60" s="193" t="n">
        <f aca="false">IF(ISERROR(VLOOKUP($A60,'Import OffPeak'!$A$3:HS$99,222,FALSE())-VLOOKUP($A60,'Import OffPeak change'!$A$106:HS$202,222,FALSE())),0,(VLOOKUP($A60,'Import OffPeak'!$A$3:HS$99,222,FALSE())-VLOOKUP($A60,'Import OffPeak change'!$A$106:HS$202,222,FALSE())))</f>
        <v>0</v>
      </c>
      <c r="HO60" s="193" t="n">
        <f aca="false">IF(ISERROR(VLOOKUP($A60,'Import OffPeak'!$A$3:HT$99,223,FALSE())-VLOOKUP($A60,'Import OffPeak change'!$A$106:HT$202,223,FALSE())),0,(VLOOKUP($A60,'Import OffPeak'!$A$3:HT$99,223,FALSE())-VLOOKUP($A60,'Import OffPeak change'!$A$106:HT$202,223,FALSE())))</f>
        <v>0</v>
      </c>
      <c r="HP60" s="193" t="n">
        <f aca="false">IF(ISERROR(VLOOKUP($A60,'Import OffPeak'!$A$3:HU$99,224,FALSE())-VLOOKUP($A60,'Import OffPeak change'!$A$106:HU$202,224,FALSE())),0,(VLOOKUP($A60,'Import OffPeak'!$A$3:HU$99,224,FALSE())-VLOOKUP($A60,'Import OffPeak change'!$A$106:HU$202,224,FALSE())))</f>
        <v>0</v>
      </c>
      <c r="HQ60" s="193" t="n">
        <f aca="false">IF(ISERROR(VLOOKUP($A60,'Import OffPeak'!$A$3:HV$99,225,FALSE())-VLOOKUP($A60,'Import OffPeak change'!$A$106:HV$202,225,FALSE())),0,(VLOOKUP($A60,'Import OffPeak'!$A$3:HV$99,225,FALSE())-VLOOKUP($A60,'Import OffPeak change'!$A$106:HV$202,225,FALSE())))</f>
        <v>0</v>
      </c>
      <c r="HR60" s="193" t="n">
        <f aca="false">IF(ISERROR(VLOOKUP($A60,'Import OffPeak'!$A$3:HW$99,226,FALSE())-VLOOKUP($A60,'Import OffPeak change'!$A$106:HW$202,226,FALSE())),0,(VLOOKUP($A60,'Import OffPeak'!$A$3:HW$99,226,FALSE())-VLOOKUP($A60,'Import OffPeak change'!$A$106:HW$202,226,FALSE())))</f>
        <v>0</v>
      </c>
      <c r="HS60" s="193" t="n">
        <f aca="false">IF(ISERROR(VLOOKUP($A60,'Import OffPeak'!$A$3:HX$99,227,FALSE())-VLOOKUP($A60,'Import OffPeak change'!$A$106:HX$202,227,FALSE())),0,(VLOOKUP($A60,'Import OffPeak'!$A$3:HX$99,227,FALSE())-VLOOKUP($A60,'Import OffPeak change'!$A$106:HX$202,227,FALSE())))</f>
        <v>0</v>
      </c>
      <c r="HT60" s="193" t="n">
        <f aca="false">IF(ISERROR(VLOOKUP($A60,'Import OffPeak'!$A$3:HY$99,228,FALSE())-VLOOKUP($A60,'Import OffPeak change'!$A$106:HY$202,228,FALSE())),0,(VLOOKUP($A60,'Import OffPeak'!$A$3:HY$99,228,FALSE())-VLOOKUP($A60,'Import OffPeak change'!$A$106:HY$202,228,FALSE())))</f>
        <v>0</v>
      </c>
      <c r="HU60" s="193" t="n">
        <f aca="false">IF(ISERROR(VLOOKUP($A60,'Import OffPeak'!$A$3:HZ$99,229,FALSE())-VLOOKUP($A60,'Import OffPeak change'!$A$106:HZ$202,229,FALSE())),0,(VLOOKUP($A60,'Import OffPeak'!$A$3:HZ$99,229,FALSE())-VLOOKUP($A60,'Import OffPeak change'!$A$106:HZ$202,229,FALSE())))</f>
        <v>0</v>
      </c>
      <c r="HV60" s="193" t="n">
        <f aca="false">IF(ISERROR(VLOOKUP($A60,'Import OffPeak'!$A$3:IA$99,230,FALSE())-VLOOKUP($A60,'Import OffPeak change'!$A$106:IA$202,230,FALSE())),0,(VLOOKUP($A60,'Import OffPeak'!$A$3:IA$99,230,FALSE())-VLOOKUP($A60,'Import OffPeak change'!$A$106:IA$202,230,FALSE())))</f>
        <v>0</v>
      </c>
      <c r="HW60" s="193" t="n">
        <f aca="false">IF(ISERROR(VLOOKUP($A60,'Import OffPeak'!$A$3:IB$99,231,FALSE())-VLOOKUP($A60,'Import OffPeak change'!$A$106:IB$202,231,FALSE())),0,(VLOOKUP($A60,'Import OffPeak'!$A$3:IB$99,231,FALSE())-VLOOKUP($A60,'Import OffPeak change'!$A$106:IB$202,231,FALSE())))</f>
        <v>0</v>
      </c>
      <c r="HX60" s="193" t="n">
        <f aca="false">IF(ISERROR(VLOOKUP($A60,'Import OffPeak'!$A$3:IC$99,232,FALSE())-VLOOKUP($A60,'Import OffPeak change'!$A$106:IC$202,232,FALSE())),0,(VLOOKUP($A60,'Import OffPeak'!$A$3:IC$99,232,FALSE())-VLOOKUP($A60,'Import OffPeak change'!$A$106:IC$202,232,FALSE())))</f>
        <v>0</v>
      </c>
      <c r="HY60" s="193" t="n">
        <f aca="false">IF(ISERROR(VLOOKUP($A60,'Import OffPeak'!$A$3:ID$99,233,FALSE())-VLOOKUP($A60,'Import OffPeak change'!$A$106:ID$202,233,FALSE())),0,(VLOOKUP($A60,'Import OffPeak'!$A$3:ID$99,233,FALSE())-VLOOKUP($A60,'Import OffPeak change'!$A$106:ID$202,233,FALSE())))</f>
        <v>0</v>
      </c>
      <c r="HZ60" s="193" t="n">
        <f aca="false">IF(ISERROR(VLOOKUP($A60,'Import OffPeak'!$A$3:IE$99,234,FALSE())-VLOOKUP($A60,'Import OffPeak change'!$A$106:IE$202,234,FALSE())),0,(VLOOKUP($A60,'Import OffPeak'!$A$3:IE$99,234,FALSE())-VLOOKUP($A60,'Import OffPeak change'!$A$106:IE$202,234,FALSE())))</f>
        <v>0</v>
      </c>
      <c r="IA60" s="193" t="n">
        <f aca="false">IF(ISERROR(VLOOKUP($A60,'Import OffPeak'!$A$3:IF$99,235,FALSE())-VLOOKUP($A60,'Import OffPeak change'!$A$106:IF$202,235,FALSE())),0,(VLOOKUP($A60,'Import OffPeak'!$A$3:IF$99,235,FALSE())-VLOOKUP($A60,'Import OffPeak change'!$A$106:IF$202,235,FALSE())))</f>
        <v>0</v>
      </c>
      <c r="IB60" s="193" t="n">
        <f aca="false">IF(ISERROR(VLOOKUP($A60,'Import OffPeak'!$A$3:IG$99,236,FALSE())-VLOOKUP($A60,'Import OffPeak change'!$A$106:IG$202,236,FALSE())),0,(VLOOKUP($A60,'Import OffPeak'!$A$3:IG$99,236,FALSE())-VLOOKUP($A60,'Import OffPeak change'!$A$106:IG$202,236,FALSE())))</f>
        <v>0</v>
      </c>
      <c r="IC60" s="193" t="n">
        <f aca="false">IF(ISERROR(VLOOKUP($A60,'Import OffPeak'!$A$3:IH$99,237,FALSE())-VLOOKUP($A60,'Import OffPeak change'!$A$106:IH$202,237,FALSE())),0,(VLOOKUP($A60,'Import OffPeak'!$A$3:IH$99,237,FALSE())-VLOOKUP($A60,'Import OffPeak change'!$A$106:IH$202,237,FALSE())))</f>
        <v>0</v>
      </c>
      <c r="ID60" s="193" t="n">
        <f aca="false">IF(ISERROR(VLOOKUP($A60,'Import OffPeak'!$A$3:II$99,238,FALSE())-VLOOKUP($A60,'Import OffPeak change'!$A$106:II$202,238,FALSE())),0,(VLOOKUP($A60,'Import OffPeak'!$A$3:II$99,238,FALSE())-VLOOKUP($A60,'Import OffPeak change'!$A$106:II$202,238,FALSE())))</f>
        <v>0</v>
      </c>
      <c r="IE60" s="193" t="n">
        <f aca="false">IF(ISERROR(VLOOKUP($A60,'Import OffPeak'!$A$3:IJ$99,239,FALSE())-VLOOKUP($A60,'Import OffPeak change'!$A$106:IJ$202,239,FALSE())),0,(VLOOKUP($A60,'Import OffPeak'!$A$3:IJ$99,239,FALSE())-VLOOKUP($A60,'Import OffPeak change'!$A$106:IJ$202,239,FALSE())))</f>
        <v>0</v>
      </c>
    </row>
    <row r="61" customFormat="false" ht="12.75" hidden="false" customHeight="false" outlineLevel="0" collapsed="false">
      <c r="A61" s="201" t="str">
        <f aca="false">IF('Import OffPeak'!A58=0,"",'Import OffPeak'!A58)</f>
        <v/>
      </c>
      <c r="B61" s="193"/>
      <c r="C61" s="193"/>
      <c r="D61" s="193"/>
      <c r="E61" s="193"/>
      <c r="F61" s="193"/>
      <c r="G61" s="193" t="n">
        <f aca="false">IF(ISERROR(VLOOKUP($A61,'Import OffPeak'!$A$3:L$99,7,FALSE())-VLOOKUP($A61,'Import OffPeak change'!$A$106:L$202,7,FALSE())),0,(VLOOKUP($A61,'Import OffPeak'!$A$3:L$99,7,FALSE())-VLOOKUP($A61,'Import OffPeak change'!$A$106:L$202,7,FALSE())))</f>
        <v>0</v>
      </c>
      <c r="H61" s="193" t="n">
        <f aca="false">IF(ISERROR(VLOOKUP($A61,'Import OffPeak'!$A$3:M$99,8,FALSE())-VLOOKUP($A61,'Import OffPeak change'!$A$106:M$202,8,FALSE())),0,(VLOOKUP($A61,'Import OffPeak'!$A$3:M$99,8,FALSE())-VLOOKUP($A61,'Import OffPeak change'!$A$106:M$202,8,FALSE())))</f>
        <v>0</v>
      </c>
      <c r="I61" s="193" t="n">
        <f aca="false">IF(ISERROR(VLOOKUP($A61,'Import OffPeak'!$A$3:N$99,9,FALSE())-VLOOKUP($A61,'Import OffPeak change'!$A$106:N$202,9,FALSE())),0,(VLOOKUP($A61,'Import OffPeak'!$A$3:N$99,9,FALSE())-VLOOKUP($A61,'Import OffPeak change'!$A$106:N$202,9,FALSE())))</f>
        <v>0</v>
      </c>
      <c r="J61" s="193" t="n">
        <f aca="false">IF(ISERROR(VLOOKUP($A61,'Import OffPeak'!$A$3:O$99,10,FALSE())-VLOOKUP($A61,'Import OffPeak change'!$A$106:O$202,10,FALSE())),0,(VLOOKUP($A61,'Import OffPeak'!$A$3:O$99,10,FALSE())-VLOOKUP($A61,'Import OffPeak change'!$A$106:O$202,10,FALSE())))</f>
        <v>0</v>
      </c>
      <c r="K61" s="193" t="n">
        <f aca="false">IF(ISERROR(VLOOKUP($A61,'Import OffPeak'!$A$3:P$99,11,FALSE())-VLOOKUP($A61,'Import OffPeak change'!$A$106:P$202,11,FALSE())),0,(VLOOKUP($A61,'Import OffPeak'!$A$3:P$99,11,FALSE())-VLOOKUP($A61,'Import OffPeak change'!$A$106:P$202,11,FALSE())))</f>
        <v>0</v>
      </c>
      <c r="L61" s="193" t="n">
        <f aca="false">IF(ISERROR(VLOOKUP($A61,'Import OffPeak'!$A$3:Q$99,12,FALSE())-VLOOKUP($A61,'Import OffPeak change'!$A$106:Q$202,12,FALSE())),0,(VLOOKUP($A61,'Import OffPeak'!$A$3:Q$99,12,FALSE())-VLOOKUP($A61,'Import OffPeak change'!$A$106:Q$202,12,FALSE())))</f>
        <v>0</v>
      </c>
      <c r="M61" s="193" t="n">
        <f aca="false">IF(ISERROR(VLOOKUP($A61,'Import OffPeak'!$A$3:R$99,13,FALSE())-VLOOKUP($A61,'Import OffPeak change'!$A$106:R$202,13,FALSE())),0,(VLOOKUP($A61,'Import OffPeak'!$A$3:R$99,13,FALSE())-VLOOKUP($A61,'Import OffPeak change'!$A$106:R$202,13,FALSE())))</f>
        <v>0</v>
      </c>
      <c r="N61" s="193" t="n">
        <f aca="false">IF(ISERROR(VLOOKUP($A61,'Import OffPeak'!$A$3:S$99,14,FALSE())-VLOOKUP($A61,'Import OffPeak change'!$A$106:S$202,14,FALSE())),0,(VLOOKUP($A61,'Import OffPeak'!$A$3:S$99,14,FALSE())-VLOOKUP($A61,'Import OffPeak change'!$A$106:S$202,14,FALSE())))</f>
        <v>0</v>
      </c>
      <c r="O61" s="193" t="n">
        <f aca="false">IF(ISERROR(VLOOKUP($A61,'Import OffPeak'!$A$3:T$99,15,FALSE())-VLOOKUP($A61,'Import OffPeak change'!$A$106:T$202,15,FALSE())),0,(VLOOKUP($A61,'Import OffPeak'!$A$3:T$99,15,FALSE())-VLOOKUP($A61,'Import OffPeak change'!$A$106:T$202,15,FALSE())))</f>
        <v>0</v>
      </c>
      <c r="P61" s="193" t="n">
        <f aca="false">IF(ISERROR(VLOOKUP($A61,'Import OffPeak'!$A$3:U$99,16,FALSE())-VLOOKUP($A61,'Import OffPeak change'!$A$106:U$202,16,FALSE())),0,(VLOOKUP($A61,'Import OffPeak'!$A$3:U$99,16,FALSE())-VLOOKUP($A61,'Import OffPeak change'!$A$106:U$202,16,FALSE())))</f>
        <v>0</v>
      </c>
      <c r="Q61" s="193" t="n">
        <f aca="false">IF(ISERROR(VLOOKUP($A61,'Import OffPeak'!$A$3:V$99,17,FALSE())-VLOOKUP($A61,'Import OffPeak change'!$A$106:V$202,17,FALSE())),0,(VLOOKUP($A61,'Import OffPeak'!$A$3:V$99,17,FALSE())-VLOOKUP($A61,'Import OffPeak change'!$A$106:V$202,17,FALSE())))</f>
        <v>0</v>
      </c>
      <c r="R61" s="193" t="n">
        <f aca="false">IF(ISERROR(VLOOKUP($A61,'Import OffPeak'!$A$3:W$99,18,FALSE())-VLOOKUP($A61,'Import OffPeak change'!$A$106:W$202,18,FALSE())),0,(VLOOKUP($A61,'Import OffPeak'!$A$3:W$99,18,FALSE())-VLOOKUP($A61,'Import OffPeak change'!$A$106:W$202,18,FALSE())))</f>
        <v>0</v>
      </c>
      <c r="S61" s="193" t="n">
        <f aca="false">IF(ISERROR(VLOOKUP($A61,'Import OffPeak'!$A$3:X$99,19,FALSE())-VLOOKUP($A61,'Import OffPeak change'!$A$106:X$202,19,FALSE())),0,(VLOOKUP($A61,'Import OffPeak'!$A$3:X$99,19,FALSE())-VLOOKUP($A61,'Import OffPeak change'!$A$106:X$202,19,FALSE())))</f>
        <v>0</v>
      </c>
      <c r="T61" s="193" t="n">
        <f aca="false">IF(ISERROR(VLOOKUP($A61,'Import OffPeak'!$A$3:Y$99,20,FALSE())-VLOOKUP($A61,'Import OffPeak change'!$A$106:Y$202,20,FALSE())),0,(VLOOKUP($A61,'Import OffPeak'!$A$3:Y$99,20,FALSE())-VLOOKUP($A61,'Import OffPeak change'!$A$106:Y$202,20,FALSE())))</f>
        <v>0</v>
      </c>
      <c r="U61" s="193" t="n">
        <f aca="false">IF(ISERROR(VLOOKUP($A61,'Import OffPeak'!$A$3:Z$99,21,FALSE())-VLOOKUP($A61,'Import OffPeak change'!$A$106:Z$202,21,FALSE())),0,(VLOOKUP($A61,'Import OffPeak'!$A$3:Z$99,21,FALSE())-VLOOKUP($A61,'Import OffPeak change'!$A$106:Z$202,21,FALSE())))</f>
        <v>0</v>
      </c>
      <c r="V61" s="193" t="n">
        <f aca="false">IF(ISERROR(VLOOKUP($A61,'Import OffPeak'!$A$3:AA$99,22,FALSE())-VLOOKUP($A61,'Import OffPeak change'!$A$106:AA$202,22,FALSE())),0,(VLOOKUP($A61,'Import OffPeak'!$A$3:AA$99,22,FALSE())-VLOOKUP($A61,'Import OffPeak change'!$A$106:AA$202,22,FALSE())))</f>
        <v>0</v>
      </c>
      <c r="W61" s="193" t="n">
        <f aca="false">IF(ISERROR(VLOOKUP($A61,'Import OffPeak'!$A$3:AB$99,23,FALSE())-VLOOKUP($A61,'Import OffPeak change'!$A$106:AB$202,23,FALSE())),0,(VLOOKUP($A61,'Import OffPeak'!$A$3:AB$99,23,FALSE())-VLOOKUP($A61,'Import OffPeak change'!$A$106:AB$202,23,FALSE())))</f>
        <v>0</v>
      </c>
      <c r="X61" s="193" t="n">
        <f aca="false">IF(ISERROR(VLOOKUP($A61,'Import OffPeak'!$A$3:AC$99,24,FALSE())-VLOOKUP($A61,'Import OffPeak change'!$A$106:AC$202,24,FALSE())),0,(VLOOKUP($A61,'Import OffPeak'!$A$3:AC$99,24,FALSE())-VLOOKUP($A61,'Import OffPeak change'!$A$106:AC$202,24,FALSE())))</f>
        <v>0</v>
      </c>
      <c r="Y61" s="193" t="n">
        <f aca="false">IF(ISERROR(VLOOKUP($A61,'Import OffPeak'!$A$3:AD$99,25,FALSE())-VLOOKUP($A61,'Import OffPeak change'!$A$106:AD$202,25,FALSE())),0,(VLOOKUP($A61,'Import OffPeak'!$A$3:AD$99,25,FALSE())-VLOOKUP($A61,'Import OffPeak change'!$A$106:AD$202,25,FALSE())))</f>
        <v>0</v>
      </c>
      <c r="Z61" s="193" t="n">
        <f aca="false">IF(ISERROR(VLOOKUP($A61,'Import OffPeak'!$A$3:AE$99,26,FALSE())-VLOOKUP($A61,'Import OffPeak change'!$A$106:AE$202,26,FALSE())),0,(VLOOKUP($A61,'Import OffPeak'!$A$3:AE$99,26,FALSE())-VLOOKUP($A61,'Import OffPeak change'!$A$106:AE$202,26,FALSE())))</f>
        <v>0</v>
      </c>
      <c r="AA61" s="193" t="n">
        <f aca="false">IF(ISERROR(VLOOKUP($A61,'Import OffPeak'!$A$3:AF$99,27,FALSE())-VLOOKUP($A61,'Import OffPeak change'!$A$106:AF$202,27,FALSE())),0,(VLOOKUP($A61,'Import OffPeak'!$A$3:AF$99,27,FALSE())-VLOOKUP($A61,'Import OffPeak change'!$A$106:AF$202,27,FALSE())))</f>
        <v>0</v>
      </c>
      <c r="AB61" s="193" t="n">
        <f aca="false">IF(ISERROR(VLOOKUP($A61,'Import OffPeak'!$A$3:AG$99,28,FALSE())-VLOOKUP($A61,'Import OffPeak change'!$A$106:AG$202,28,FALSE())),0,(VLOOKUP($A61,'Import OffPeak'!$A$3:AG$99,28,FALSE())-VLOOKUP($A61,'Import OffPeak change'!$A$106:AG$202,28,FALSE())))</f>
        <v>0</v>
      </c>
      <c r="AC61" s="193" t="n">
        <f aca="false">IF(ISERROR(VLOOKUP($A61,'Import OffPeak'!$A$3:AH$99,29,FALSE())-VLOOKUP($A61,'Import OffPeak change'!$A$106:AH$202,29,FALSE())),0,(VLOOKUP($A61,'Import OffPeak'!$A$3:AH$99,29,FALSE())-VLOOKUP($A61,'Import OffPeak change'!$A$106:AH$202,29,FALSE())))</f>
        <v>0</v>
      </c>
      <c r="AD61" s="193" t="n">
        <f aca="false">IF(ISERROR(VLOOKUP($A61,'Import OffPeak'!$A$3:AI$99,30,FALSE())-VLOOKUP($A61,'Import OffPeak change'!$A$106:AI$202,30,FALSE())),0,(VLOOKUP($A61,'Import OffPeak'!$A$3:AI$99,30,FALSE())-VLOOKUP($A61,'Import OffPeak change'!$A$106:AI$202,30,FALSE())))</f>
        <v>0</v>
      </c>
      <c r="AE61" s="193" t="n">
        <f aca="false">IF(ISERROR(VLOOKUP($A61,'Import OffPeak'!$A$3:AJ$99,31,FALSE())-VLOOKUP($A61,'Import OffPeak change'!$A$106:AJ$202,31,FALSE())),0,(VLOOKUP($A61,'Import OffPeak'!$A$3:AJ$99,31,FALSE())-VLOOKUP($A61,'Import OffPeak change'!$A$106:AJ$202,31,FALSE())))</f>
        <v>0</v>
      </c>
      <c r="AF61" s="193" t="n">
        <f aca="false">IF(ISERROR(VLOOKUP($A61,'Import OffPeak'!$A$3:AK$99,32,FALSE())-VLOOKUP($A61,'Import OffPeak change'!$A$106:AK$202,32,FALSE())),0,(VLOOKUP($A61,'Import OffPeak'!$A$3:AK$99,32,FALSE())-VLOOKUP($A61,'Import OffPeak change'!$A$106:AK$202,32,FALSE())))</f>
        <v>0</v>
      </c>
      <c r="AG61" s="193" t="n">
        <f aca="false">IF(ISERROR(VLOOKUP($A61,'Import OffPeak'!$A$3:AL$99,33,FALSE())-VLOOKUP($A61,'Import OffPeak change'!$A$106:AL$202,33,FALSE())),0,(VLOOKUP($A61,'Import OffPeak'!$A$3:AL$99,33,FALSE())-VLOOKUP($A61,'Import OffPeak change'!$A$106:AL$202,33,FALSE())))</f>
        <v>0</v>
      </c>
      <c r="AH61" s="193" t="n">
        <f aca="false">IF(ISERROR(VLOOKUP($A61,'Import OffPeak'!$A$3:AM$99,34,FALSE())-VLOOKUP($A61,'Import OffPeak change'!$A$106:AM$202,34,FALSE())),0,(VLOOKUP($A61,'Import OffPeak'!$A$3:AM$99,34,FALSE())-VLOOKUP($A61,'Import OffPeak change'!$A$106:AM$202,34,FALSE())))</f>
        <v>0</v>
      </c>
      <c r="AI61" s="193" t="n">
        <f aca="false">IF(ISERROR(VLOOKUP($A61,'Import OffPeak'!$A$3:AN$99,35,FALSE())-VLOOKUP($A61,'Import OffPeak change'!$A$106:AN$202,35,FALSE())),0,(VLOOKUP($A61,'Import OffPeak'!$A$3:AN$99,35,FALSE())-VLOOKUP($A61,'Import OffPeak change'!$A$106:AN$202,35,FALSE())))</f>
        <v>0</v>
      </c>
      <c r="AJ61" s="193" t="n">
        <f aca="false">IF(ISERROR(VLOOKUP($A61,'Import OffPeak'!$A$3:AO$99,36,FALSE())-VLOOKUP($A61,'Import OffPeak change'!$A$106:AO$202,36,FALSE())),0,(VLOOKUP($A61,'Import OffPeak'!$A$3:AO$99,36,FALSE())-VLOOKUP($A61,'Import OffPeak change'!$A$106:AO$202,36,FALSE())))</f>
        <v>0</v>
      </c>
      <c r="AK61" s="193" t="n">
        <f aca="false">IF(ISERROR(VLOOKUP($A61,'Import OffPeak'!$A$3:AP$99,37,FALSE())-VLOOKUP($A61,'Import OffPeak change'!$A$106:AP$202,37,FALSE())),0,(VLOOKUP($A61,'Import OffPeak'!$A$3:AP$99,37,FALSE())-VLOOKUP($A61,'Import OffPeak change'!$A$106:AP$202,37,FALSE())))</f>
        <v>0</v>
      </c>
      <c r="AL61" s="193" t="n">
        <f aca="false">IF(ISERROR(VLOOKUP($A61,'Import OffPeak'!$A$3:AQ$99,38,FALSE())-VLOOKUP($A61,'Import OffPeak change'!$A$106:AQ$202,38,FALSE())),0,(VLOOKUP($A61,'Import OffPeak'!$A$3:AQ$99,38,FALSE())-VLOOKUP($A61,'Import OffPeak change'!$A$106:AQ$202,38,FALSE())))</f>
        <v>0</v>
      </c>
      <c r="AM61" s="193" t="n">
        <f aca="false">IF(ISERROR(VLOOKUP($A61,'Import OffPeak'!$A$3:AR$99,39,FALSE())-VLOOKUP($A61,'Import OffPeak change'!$A$106:AR$202,39,FALSE())),0,(VLOOKUP($A61,'Import OffPeak'!$A$3:AR$99,39,FALSE())-VLOOKUP($A61,'Import OffPeak change'!$A$106:AR$202,39,FALSE())))</f>
        <v>0</v>
      </c>
      <c r="AN61" s="193" t="n">
        <f aca="false">IF(ISERROR(VLOOKUP($A61,'Import OffPeak'!$A$3:AS$99,40,FALSE())-VLOOKUP($A61,'Import OffPeak change'!$A$106:AS$202,40,FALSE())),0,(VLOOKUP($A61,'Import OffPeak'!$A$3:AS$99,40,FALSE())-VLOOKUP($A61,'Import OffPeak change'!$A$106:AS$202,40,FALSE())))</f>
        <v>0</v>
      </c>
      <c r="AO61" s="193" t="n">
        <f aca="false">IF(ISERROR(VLOOKUP($A61,'Import OffPeak'!$A$3:AT$99,41,FALSE())-VLOOKUP($A61,'Import OffPeak change'!$A$106:AT$202,41,FALSE())),0,(VLOOKUP($A61,'Import OffPeak'!$A$3:AT$99,41,FALSE())-VLOOKUP($A61,'Import OffPeak change'!$A$106:AT$202,41,FALSE())))</f>
        <v>0</v>
      </c>
      <c r="AP61" s="193" t="n">
        <f aca="false">IF(ISERROR(VLOOKUP($A61,'Import OffPeak'!$A$3:AU$99,42,FALSE())-VLOOKUP($A61,'Import OffPeak change'!$A$106:AU$202,42,FALSE())),0,(VLOOKUP($A61,'Import OffPeak'!$A$3:AU$99,42,FALSE())-VLOOKUP($A61,'Import OffPeak change'!$A$106:AU$202,42,FALSE())))</f>
        <v>0</v>
      </c>
      <c r="AQ61" s="193" t="n">
        <f aca="false">IF(ISERROR(VLOOKUP($A61,'Import OffPeak'!$A$3:AV$99,43,FALSE())-VLOOKUP($A61,'Import OffPeak change'!$A$106:AV$202,43,FALSE())),0,(VLOOKUP($A61,'Import OffPeak'!$A$3:AV$99,43,FALSE())-VLOOKUP($A61,'Import OffPeak change'!$A$106:AV$202,43,FALSE())))</f>
        <v>0</v>
      </c>
      <c r="AR61" s="193" t="n">
        <f aca="false">IF(ISERROR(VLOOKUP($A61,'Import OffPeak'!$A$3:AW$99,44,FALSE())-VLOOKUP($A61,'Import OffPeak change'!$A$106:AW$202,44,FALSE())),0,(VLOOKUP($A61,'Import OffPeak'!$A$3:AW$99,44,FALSE())-VLOOKUP($A61,'Import OffPeak change'!$A$106:AW$202,44,FALSE())))</f>
        <v>0</v>
      </c>
      <c r="AS61" s="193" t="n">
        <f aca="false">IF(ISERROR(VLOOKUP($A61,'Import OffPeak'!$A$3:AX$99,45,FALSE())-VLOOKUP($A61,'Import OffPeak change'!$A$106:AX$202,45,FALSE())),0,(VLOOKUP($A61,'Import OffPeak'!$A$3:AX$99,45,FALSE())-VLOOKUP($A61,'Import OffPeak change'!$A$106:AX$202,45,FALSE())))</f>
        <v>0</v>
      </c>
      <c r="AT61" s="193" t="n">
        <f aca="false">IF(ISERROR(VLOOKUP($A61,'Import OffPeak'!$A$3:AY$99,46,FALSE())-VLOOKUP($A61,'Import OffPeak change'!$A$106:AY$202,46,FALSE())),0,(VLOOKUP($A61,'Import OffPeak'!$A$3:AY$99,46,FALSE())-VLOOKUP($A61,'Import OffPeak change'!$A$106:AY$202,46,FALSE())))</f>
        <v>0</v>
      </c>
      <c r="AU61" s="193" t="n">
        <f aca="false">IF(ISERROR(VLOOKUP($A61,'Import OffPeak'!$A$3:AZ$99,47,FALSE())-VLOOKUP($A61,'Import OffPeak change'!$A$106:AZ$202,47,FALSE())),0,(VLOOKUP($A61,'Import OffPeak'!$A$3:AZ$99,47,FALSE())-VLOOKUP($A61,'Import OffPeak change'!$A$106:AZ$202,47,FALSE())))</f>
        <v>0</v>
      </c>
      <c r="AV61" s="193" t="n">
        <f aca="false">IF(ISERROR(VLOOKUP($A61,'Import OffPeak'!$A$3:BA$99,48,FALSE())-VLOOKUP($A61,'Import OffPeak change'!$A$106:BA$202,48,FALSE())),0,(VLOOKUP($A61,'Import OffPeak'!$A$3:BA$99,48,FALSE())-VLOOKUP($A61,'Import OffPeak change'!$A$106:BA$202,48,FALSE())))</f>
        <v>0</v>
      </c>
      <c r="AW61" s="193" t="n">
        <f aca="false">IF(ISERROR(VLOOKUP($A61,'Import OffPeak'!$A$3:BB$99,49,FALSE())-VLOOKUP($A61,'Import OffPeak change'!$A$106:BB$202,49,FALSE())),0,(VLOOKUP($A61,'Import OffPeak'!$A$3:BB$99,49,FALSE())-VLOOKUP($A61,'Import OffPeak change'!$A$106:BB$202,49,FALSE())))</f>
        <v>0</v>
      </c>
      <c r="AX61" s="193" t="n">
        <f aca="false">IF(ISERROR(VLOOKUP($A61,'Import OffPeak'!$A$3:BC$99,50,FALSE())-VLOOKUP($A61,'Import OffPeak change'!$A$106:BC$202,50,FALSE())),0,(VLOOKUP($A61,'Import OffPeak'!$A$3:BC$99,50,FALSE())-VLOOKUP($A61,'Import OffPeak change'!$A$106:BC$202,50,FALSE())))</f>
        <v>0</v>
      </c>
      <c r="AY61" s="193" t="n">
        <f aca="false">IF(ISERROR(VLOOKUP($A61,'Import OffPeak'!$A$3:BD$99,51,FALSE())-VLOOKUP($A61,'Import OffPeak change'!$A$106:BD$202,51,FALSE())),0,(VLOOKUP($A61,'Import OffPeak'!$A$3:BD$99,51,FALSE())-VLOOKUP($A61,'Import OffPeak change'!$A$106:BD$202,51,FALSE())))</f>
        <v>0</v>
      </c>
      <c r="AZ61" s="193" t="n">
        <f aca="false">IF(ISERROR(VLOOKUP($A61,'Import OffPeak'!$A$3:BE$99,52,FALSE())-VLOOKUP($A61,'Import OffPeak change'!$A$106:BE$202,52,FALSE())),0,(VLOOKUP($A61,'Import OffPeak'!$A$3:BE$99,52,FALSE())-VLOOKUP($A61,'Import OffPeak change'!$A$106:BE$202,52,FALSE())))</f>
        <v>0</v>
      </c>
      <c r="BA61" s="193" t="n">
        <f aca="false">IF(ISERROR(VLOOKUP($A61,'Import OffPeak'!$A$3:BF$99,53,FALSE())-VLOOKUP($A61,'Import OffPeak change'!$A$106:BF$202,53,FALSE())),0,(VLOOKUP($A61,'Import OffPeak'!$A$3:BF$99,53,FALSE())-VLOOKUP($A61,'Import OffPeak change'!$A$106:BF$202,53,FALSE())))</f>
        <v>0</v>
      </c>
      <c r="BB61" s="193" t="n">
        <f aca="false">IF(ISERROR(VLOOKUP($A61,'Import OffPeak'!$A$3:BG$99,54,FALSE())-VLOOKUP($A61,'Import OffPeak change'!$A$106:BG$202,54,FALSE())),0,(VLOOKUP($A61,'Import OffPeak'!$A$3:BG$99,54,FALSE())-VLOOKUP($A61,'Import OffPeak change'!$A$106:BG$202,54,FALSE())))</f>
        <v>0</v>
      </c>
      <c r="BC61" s="193" t="n">
        <f aca="false">IF(ISERROR(VLOOKUP($A61,'Import OffPeak'!$A$3:BH$99,55,FALSE())-VLOOKUP($A61,'Import OffPeak change'!$A$106:BH$202,55,FALSE())),0,(VLOOKUP($A61,'Import OffPeak'!$A$3:BH$99,55,FALSE())-VLOOKUP($A61,'Import OffPeak change'!$A$106:BH$202,55,FALSE())))</f>
        <v>0</v>
      </c>
      <c r="BD61" s="193" t="n">
        <f aca="false">IF(ISERROR(VLOOKUP($A61,'Import OffPeak'!$A$3:BI$99,56,FALSE())-VLOOKUP($A61,'Import OffPeak change'!$A$106:BI$202,56,FALSE())),0,(VLOOKUP($A61,'Import OffPeak'!$A$3:BI$99,56,FALSE())-VLOOKUP($A61,'Import OffPeak change'!$A$106:BI$202,56,FALSE())))</f>
        <v>0</v>
      </c>
      <c r="BE61" s="193" t="n">
        <f aca="false">IF(ISERROR(VLOOKUP($A61,'Import OffPeak'!$A$3:BJ$99,57,FALSE())-VLOOKUP($A61,'Import OffPeak change'!$A$106:BJ$202,57,FALSE())),0,(VLOOKUP($A61,'Import OffPeak'!$A$3:BJ$99,57,FALSE())-VLOOKUP($A61,'Import OffPeak change'!$A$106:BJ$202,57,FALSE())))</f>
        <v>0</v>
      </c>
      <c r="BF61" s="193" t="n">
        <f aca="false">IF(ISERROR(VLOOKUP($A61,'Import OffPeak'!$A$3:BK$99,58,FALSE())-VLOOKUP($A61,'Import OffPeak change'!$A$106:BK$202,58,FALSE())),0,(VLOOKUP($A61,'Import OffPeak'!$A$3:BK$99,58,FALSE())-VLOOKUP($A61,'Import OffPeak change'!$A$106:BK$202,58,FALSE())))</f>
        <v>0</v>
      </c>
      <c r="BG61" s="193" t="n">
        <f aca="false">IF(ISERROR(VLOOKUP($A61,'Import OffPeak'!$A$3:BL$99,59,FALSE())-VLOOKUP($A61,'Import OffPeak change'!$A$106:BL$202,59,FALSE())),0,(VLOOKUP($A61,'Import OffPeak'!$A$3:BL$99,59,FALSE())-VLOOKUP($A61,'Import OffPeak change'!$A$106:BL$202,59,FALSE())))</f>
        <v>0</v>
      </c>
      <c r="BH61" s="193" t="n">
        <f aca="false">IF(ISERROR(VLOOKUP($A61,'Import OffPeak'!$A$3:BM$99,60,FALSE())-VLOOKUP($A61,'Import OffPeak change'!$A$106:BM$202,60,FALSE())),0,(VLOOKUP($A61,'Import OffPeak'!$A$3:BM$99,60,FALSE())-VLOOKUP($A61,'Import OffPeak change'!$A$106:BM$202,60,FALSE())))</f>
        <v>0</v>
      </c>
      <c r="BI61" s="193" t="n">
        <f aca="false">IF(ISERROR(VLOOKUP($A61,'Import OffPeak'!$A$3:BN$99,61,FALSE())-VLOOKUP($A61,'Import OffPeak change'!$A$106:BN$202,61,FALSE())),0,(VLOOKUP($A61,'Import OffPeak'!$A$3:BN$99,61,FALSE())-VLOOKUP($A61,'Import OffPeak change'!$A$106:BN$202,61,FALSE())))</f>
        <v>0</v>
      </c>
      <c r="BJ61" s="193" t="n">
        <f aca="false">IF(ISERROR(VLOOKUP($A61,'Import OffPeak'!$A$3:BO$99,62,FALSE())-VLOOKUP($A61,'Import OffPeak change'!$A$106:BO$202,62,FALSE())),0,(VLOOKUP($A61,'Import OffPeak'!$A$3:BO$99,62,FALSE())-VLOOKUP($A61,'Import OffPeak change'!$A$106:BO$202,62,FALSE())))</f>
        <v>0</v>
      </c>
      <c r="BK61" s="193" t="n">
        <f aca="false">IF(ISERROR(VLOOKUP($A61,'Import OffPeak'!$A$3:BP$99,63,FALSE())-VLOOKUP($A61,'Import OffPeak change'!$A$106:BP$202,63,FALSE())),0,(VLOOKUP($A61,'Import OffPeak'!$A$3:BP$99,63,FALSE())-VLOOKUP($A61,'Import OffPeak change'!$A$106:BP$202,63,FALSE())))</f>
        <v>0</v>
      </c>
      <c r="BL61" s="193" t="n">
        <f aca="false">IF(ISERROR(VLOOKUP($A61,'Import OffPeak'!$A$3:BQ$99,64,FALSE())-VLOOKUP($A61,'Import OffPeak change'!$A$106:BQ$202,64,FALSE())),0,(VLOOKUP($A61,'Import OffPeak'!$A$3:BQ$99,64,FALSE())-VLOOKUP($A61,'Import OffPeak change'!$A$106:BQ$202,64,FALSE())))</f>
        <v>0</v>
      </c>
      <c r="BM61" s="193" t="n">
        <f aca="false">IF(ISERROR(VLOOKUP($A61,'Import OffPeak'!$A$3:BR$99,65,FALSE())-VLOOKUP($A61,'Import OffPeak change'!$A$106:BR$202,65,FALSE())),0,(VLOOKUP($A61,'Import OffPeak'!$A$3:BR$99,65,FALSE())-VLOOKUP($A61,'Import OffPeak change'!$A$106:BR$202,65,FALSE())))</f>
        <v>0</v>
      </c>
      <c r="BN61" s="193" t="n">
        <f aca="false">IF(ISERROR(VLOOKUP($A61,'Import OffPeak'!$A$3:BS$99,66,FALSE())-VLOOKUP($A61,'Import OffPeak change'!$A$106:BS$202,66,FALSE())),0,(VLOOKUP($A61,'Import OffPeak'!$A$3:BS$99,66,FALSE())-VLOOKUP($A61,'Import OffPeak change'!$A$106:BS$202,66,FALSE())))</f>
        <v>0</v>
      </c>
      <c r="BO61" s="193" t="n">
        <f aca="false">IF(ISERROR(VLOOKUP($A61,'Import OffPeak'!$A$3:BT$99,67,FALSE())-VLOOKUP($A61,'Import OffPeak change'!$A$106:BT$202,67,FALSE())),0,(VLOOKUP($A61,'Import OffPeak'!$A$3:BT$99,67,FALSE())-VLOOKUP($A61,'Import OffPeak change'!$A$106:BT$202,67,FALSE())))</f>
        <v>0</v>
      </c>
      <c r="BP61" s="193" t="n">
        <f aca="false">IF(ISERROR(VLOOKUP($A61,'Import OffPeak'!$A$3:BU$99,68,FALSE())-VLOOKUP($A61,'Import OffPeak change'!$A$106:BU$202,68,FALSE())),0,(VLOOKUP($A61,'Import OffPeak'!$A$3:BU$99,68,FALSE())-VLOOKUP($A61,'Import OffPeak change'!$A$106:BU$202,68,FALSE())))</f>
        <v>0</v>
      </c>
      <c r="BQ61" s="193" t="n">
        <f aca="false">IF(ISERROR(VLOOKUP($A61,'Import OffPeak'!$A$3:BV$99,69,FALSE())-VLOOKUP($A61,'Import OffPeak change'!$A$106:BV$202,69,FALSE())),0,(VLOOKUP($A61,'Import OffPeak'!$A$3:BV$99,69,FALSE())-VLOOKUP($A61,'Import OffPeak change'!$A$106:BV$202,69,FALSE())))</f>
        <v>0</v>
      </c>
      <c r="BR61" s="193" t="n">
        <f aca="false">IF(ISERROR(VLOOKUP($A61,'Import OffPeak'!$A$3:BW$99,70,FALSE())-VLOOKUP($A61,'Import OffPeak change'!$A$106:BW$202,70,FALSE())),0,(VLOOKUP($A61,'Import OffPeak'!$A$3:BW$99,70,FALSE())-VLOOKUP($A61,'Import OffPeak change'!$A$106:BW$202,70,FALSE())))</f>
        <v>0</v>
      </c>
      <c r="BS61" s="193" t="n">
        <f aca="false">IF(ISERROR(VLOOKUP($A61,'Import OffPeak'!$A$3:BX$99,71,FALSE())-VLOOKUP($A61,'Import OffPeak change'!$A$106:BX$202,71,FALSE())),0,(VLOOKUP($A61,'Import OffPeak'!$A$3:BX$99,71,FALSE())-VLOOKUP($A61,'Import OffPeak change'!$A$106:BX$202,71,FALSE())))</f>
        <v>0</v>
      </c>
      <c r="BT61" s="193" t="n">
        <f aca="false">IF(ISERROR(VLOOKUP($A61,'Import OffPeak'!$A$3:BY$99,72,FALSE())-VLOOKUP($A61,'Import OffPeak change'!$A$106:BY$202,72,FALSE())),0,(VLOOKUP($A61,'Import OffPeak'!$A$3:BY$99,72,FALSE())-VLOOKUP($A61,'Import OffPeak change'!$A$106:BY$202,72,FALSE())))</f>
        <v>0</v>
      </c>
      <c r="BU61" s="193" t="n">
        <f aca="false">IF(ISERROR(VLOOKUP($A61,'Import OffPeak'!$A$3:BZ$99,73,FALSE())-VLOOKUP($A61,'Import OffPeak change'!$A$106:BZ$202,73,FALSE())),0,(VLOOKUP($A61,'Import OffPeak'!$A$3:BZ$99,73,FALSE())-VLOOKUP($A61,'Import OffPeak change'!$A$106:BZ$202,73,FALSE())))</f>
        <v>0</v>
      </c>
      <c r="BV61" s="193" t="n">
        <f aca="false">IF(ISERROR(VLOOKUP($A61,'Import OffPeak'!$A$3:CA$99,74,FALSE())-VLOOKUP($A61,'Import OffPeak change'!$A$106:CA$202,74,FALSE())),0,(VLOOKUP($A61,'Import OffPeak'!$A$3:CA$99,74,FALSE())-VLOOKUP($A61,'Import OffPeak change'!$A$106:CA$202,74,FALSE())))</f>
        <v>0</v>
      </c>
      <c r="BW61" s="193" t="n">
        <f aca="false">IF(ISERROR(VLOOKUP($A61,'Import OffPeak'!$A$3:CB$99,75,FALSE())-VLOOKUP($A61,'Import OffPeak change'!$A$106:CB$202,75,FALSE())),0,(VLOOKUP($A61,'Import OffPeak'!$A$3:CB$99,75,FALSE())-VLOOKUP($A61,'Import OffPeak change'!$A$106:CB$202,75,FALSE())))</f>
        <v>0</v>
      </c>
      <c r="BX61" s="193" t="n">
        <f aca="false">IF(ISERROR(VLOOKUP($A61,'Import OffPeak'!$A$3:CC$99,76,FALSE())-VLOOKUP($A61,'Import OffPeak change'!$A$106:CC$202,76,FALSE())),0,(VLOOKUP($A61,'Import OffPeak'!$A$3:CC$99,76,FALSE())-VLOOKUP($A61,'Import OffPeak change'!$A$106:CC$202,76,FALSE())))</f>
        <v>0</v>
      </c>
      <c r="BY61" s="193" t="n">
        <f aca="false">IF(ISERROR(VLOOKUP($A61,'Import OffPeak'!$A$3:CD$99,77,FALSE())-VLOOKUP($A61,'Import OffPeak change'!$A$106:CD$202,77,FALSE())),0,(VLOOKUP($A61,'Import OffPeak'!$A$3:CD$99,77,FALSE())-VLOOKUP($A61,'Import OffPeak change'!$A$106:CD$202,77,FALSE())))</f>
        <v>0</v>
      </c>
      <c r="BZ61" s="193" t="n">
        <f aca="false">IF(ISERROR(VLOOKUP($A61,'Import OffPeak'!$A$3:CE$99,78,FALSE())-VLOOKUP($A61,'Import OffPeak change'!$A$106:CE$202,78,FALSE())),0,(VLOOKUP($A61,'Import OffPeak'!$A$3:CE$99,78,FALSE())-VLOOKUP($A61,'Import OffPeak change'!$A$106:CE$202,78,FALSE())))</f>
        <v>0</v>
      </c>
      <c r="CA61" s="193" t="n">
        <f aca="false">IF(ISERROR(VLOOKUP($A61,'Import OffPeak'!$A$3:CF$99,79,FALSE())-VLOOKUP($A61,'Import OffPeak change'!$A$106:CF$202,79,FALSE())),0,(VLOOKUP($A61,'Import OffPeak'!$A$3:CF$99,79,FALSE())-VLOOKUP($A61,'Import OffPeak change'!$A$106:CF$202,79,FALSE())))</f>
        <v>0</v>
      </c>
      <c r="CB61" s="193" t="n">
        <f aca="false">IF(ISERROR(VLOOKUP($A61,'Import OffPeak'!$A$3:CG$99,80,FALSE())-VLOOKUP($A61,'Import OffPeak change'!$A$106:CG$202,80,FALSE())),0,(VLOOKUP($A61,'Import OffPeak'!$A$3:CG$99,80,FALSE())-VLOOKUP($A61,'Import OffPeak change'!$A$106:CG$202,80,FALSE())))</f>
        <v>0</v>
      </c>
      <c r="CC61" s="193" t="n">
        <f aca="false">IF(ISERROR(VLOOKUP($A61,'Import OffPeak'!$A$3:CH$99,81,FALSE())-VLOOKUP($A61,'Import OffPeak change'!$A$106:CH$202,81,FALSE())),0,(VLOOKUP($A61,'Import OffPeak'!$A$3:CH$99,81,FALSE())-VLOOKUP($A61,'Import OffPeak change'!$A$106:CH$202,81,FALSE())))</f>
        <v>0</v>
      </c>
      <c r="CD61" s="193" t="n">
        <f aca="false">IF(ISERROR(VLOOKUP($A61,'Import OffPeak'!$A$3:CI$99,82,FALSE())-VLOOKUP($A61,'Import OffPeak change'!$A$106:CI$202,82,FALSE())),0,(VLOOKUP($A61,'Import OffPeak'!$A$3:CI$99,82,FALSE())-VLOOKUP($A61,'Import OffPeak change'!$A$106:CI$202,82,FALSE())))</f>
        <v>0</v>
      </c>
      <c r="CE61" s="193" t="n">
        <f aca="false">IF(ISERROR(VLOOKUP($A61,'Import OffPeak'!$A$3:CJ$99,83,FALSE())-VLOOKUP($A61,'Import OffPeak change'!$A$106:CJ$202,83,FALSE())),0,(VLOOKUP($A61,'Import OffPeak'!$A$3:CJ$99,83,FALSE())-VLOOKUP($A61,'Import OffPeak change'!$A$106:CJ$202,83,FALSE())))</f>
        <v>0</v>
      </c>
      <c r="CF61" s="193" t="n">
        <f aca="false">IF(ISERROR(VLOOKUP($A61,'Import OffPeak'!$A$3:CK$99,84,FALSE())-VLOOKUP($A61,'Import OffPeak change'!$A$106:CK$202,84,FALSE())),0,(VLOOKUP($A61,'Import OffPeak'!$A$3:CK$99,84,FALSE())-VLOOKUP($A61,'Import OffPeak change'!$A$106:CK$202,84,FALSE())))</f>
        <v>0</v>
      </c>
      <c r="CG61" s="193" t="n">
        <f aca="false">IF(ISERROR(VLOOKUP($A61,'Import OffPeak'!$A$3:CL$99,85,FALSE())-VLOOKUP($A61,'Import OffPeak change'!$A$106:CL$202,85,FALSE())),0,(VLOOKUP($A61,'Import OffPeak'!$A$3:CL$99,85,FALSE())-VLOOKUP($A61,'Import OffPeak change'!$A$106:CL$202,85,FALSE())))</f>
        <v>0</v>
      </c>
      <c r="CH61" s="193" t="n">
        <f aca="false">IF(ISERROR(VLOOKUP($A61,'Import OffPeak'!$A$3:CM$99,86,FALSE())-VLOOKUP($A61,'Import OffPeak change'!$A$106:CM$202,86,FALSE())),0,(VLOOKUP($A61,'Import OffPeak'!$A$3:CM$99,86,FALSE())-VLOOKUP($A61,'Import OffPeak change'!$A$106:CM$202,86,FALSE())))</f>
        <v>0</v>
      </c>
      <c r="CI61" s="193" t="n">
        <f aca="false">IF(ISERROR(VLOOKUP($A61,'Import OffPeak'!$A$3:CN$99,87,FALSE())-VLOOKUP($A61,'Import OffPeak change'!$A$106:CN$202,87,FALSE())),0,(VLOOKUP($A61,'Import OffPeak'!$A$3:CN$99,87,FALSE())-VLOOKUP($A61,'Import OffPeak change'!$A$106:CN$202,87,FALSE())))</f>
        <v>0</v>
      </c>
      <c r="CJ61" s="193" t="n">
        <f aca="false">IF(ISERROR(VLOOKUP($A61,'Import OffPeak'!$A$3:CO$99,88,FALSE())-VLOOKUP($A61,'Import OffPeak change'!$A$106:CO$202,88,FALSE())),0,(VLOOKUP($A61,'Import OffPeak'!$A$3:CO$99,88,FALSE())-VLOOKUP($A61,'Import OffPeak change'!$A$106:CO$202,88,FALSE())))</f>
        <v>0</v>
      </c>
      <c r="CK61" s="193" t="n">
        <f aca="false">IF(ISERROR(VLOOKUP($A61,'Import OffPeak'!$A$3:CP$99,89,FALSE())-VLOOKUP($A61,'Import OffPeak change'!$A$106:CP$202,89,FALSE())),0,(VLOOKUP($A61,'Import OffPeak'!$A$3:CP$99,89,FALSE())-VLOOKUP($A61,'Import OffPeak change'!$A$106:CP$202,89,FALSE())))</f>
        <v>0</v>
      </c>
      <c r="CL61" s="193" t="n">
        <f aca="false">IF(ISERROR(VLOOKUP($A61,'Import OffPeak'!$A$3:CQ$99,90,FALSE())-VLOOKUP($A61,'Import OffPeak change'!$A$106:CQ$202,90,FALSE())),0,(VLOOKUP($A61,'Import OffPeak'!$A$3:CQ$99,90,FALSE())-VLOOKUP($A61,'Import OffPeak change'!$A$106:CQ$202,90,FALSE())))</f>
        <v>0</v>
      </c>
      <c r="CM61" s="193" t="n">
        <f aca="false">IF(ISERROR(VLOOKUP($A61,'Import OffPeak'!$A$3:CR$99,91,FALSE())-VLOOKUP($A61,'Import OffPeak change'!$A$106:CR$202,91,FALSE())),0,(VLOOKUP($A61,'Import OffPeak'!$A$3:CR$99,91,FALSE())-VLOOKUP($A61,'Import OffPeak change'!$A$106:CR$202,91,FALSE())))</f>
        <v>0</v>
      </c>
      <c r="CN61" s="193" t="n">
        <f aca="false">IF(ISERROR(VLOOKUP($A61,'Import OffPeak'!$A$3:CS$99,92,FALSE())-VLOOKUP($A61,'Import OffPeak change'!$A$106:CS$202,92,FALSE())),0,(VLOOKUP($A61,'Import OffPeak'!$A$3:CS$99,92,FALSE())-VLOOKUP($A61,'Import OffPeak change'!$A$106:CS$202,92,FALSE())))</f>
        <v>0</v>
      </c>
      <c r="CO61" s="193" t="n">
        <f aca="false">IF(ISERROR(VLOOKUP($A61,'Import OffPeak'!$A$3:CT$99,93,FALSE())-VLOOKUP($A61,'Import OffPeak change'!$A$106:CT$202,93,FALSE())),0,(VLOOKUP($A61,'Import OffPeak'!$A$3:CT$99,93,FALSE())-VLOOKUP($A61,'Import OffPeak change'!$A$106:CT$202,93,FALSE())))</f>
        <v>0</v>
      </c>
      <c r="CP61" s="193" t="n">
        <f aca="false">IF(ISERROR(VLOOKUP($A61,'Import OffPeak'!$A$3:CU$99,94,FALSE())-VLOOKUP($A61,'Import OffPeak change'!$A$106:CU$202,94,FALSE())),0,(VLOOKUP($A61,'Import OffPeak'!$A$3:CU$99,94,FALSE())-VLOOKUP($A61,'Import OffPeak change'!$A$106:CU$202,94,FALSE())))</f>
        <v>0</v>
      </c>
      <c r="CQ61" s="193" t="n">
        <f aca="false">IF(ISERROR(VLOOKUP($A61,'Import OffPeak'!$A$3:CV$99,95,FALSE())-VLOOKUP($A61,'Import OffPeak change'!$A$106:CV$202,95,FALSE())),0,(VLOOKUP($A61,'Import OffPeak'!$A$3:CV$99,95,FALSE())-VLOOKUP($A61,'Import OffPeak change'!$A$106:CV$202,95,FALSE())))</f>
        <v>0</v>
      </c>
      <c r="CR61" s="193" t="n">
        <f aca="false">IF(ISERROR(VLOOKUP($A61,'Import OffPeak'!$A$3:CW$99,96,FALSE())-VLOOKUP($A61,'Import OffPeak change'!$A$106:CW$202,96,FALSE())),0,(VLOOKUP($A61,'Import OffPeak'!$A$3:CW$99,96,FALSE())-VLOOKUP($A61,'Import OffPeak change'!$A$106:CW$202,96,FALSE())))</f>
        <v>0</v>
      </c>
      <c r="CS61" s="193" t="n">
        <f aca="false">IF(ISERROR(VLOOKUP($A61,'Import OffPeak'!$A$3:CX$99,97,FALSE())-VLOOKUP($A61,'Import OffPeak change'!$A$106:CX$202,97,FALSE())),0,(VLOOKUP($A61,'Import OffPeak'!$A$3:CX$99,97,FALSE())-VLOOKUP($A61,'Import OffPeak change'!$A$106:CX$202,97,FALSE())))</f>
        <v>0</v>
      </c>
      <c r="CT61" s="193" t="n">
        <f aca="false">IF(ISERROR(VLOOKUP($A61,'Import OffPeak'!$A$3:CY$99,98,FALSE())-VLOOKUP($A61,'Import OffPeak change'!$A$106:CY$202,98,FALSE())),0,(VLOOKUP($A61,'Import OffPeak'!$A$3:CY$99,98,FALSE())-VLOOKUP($A61,'Import OffPeak change'!$A$106:CY$202,98,FALSE())))</f>
        <v>0</v>
      </c>
      <c r="CU61" s="193" t="n">
        <f aca="false">IF(ISERROR(VLOOKUP($A61,'Import OffPeak'!$A$3:CZ$99,99,FALSE())-VLOOKUP($A61,'Import OffPeak change'!$A$106:CZ$202,99,FALSE())),0,(VLOOKUP($A61,'Import OffPeak'!$A$3:CZ$99,99,FALSE())-VLOOKUP($A61,'Import OffPeak change'!$A$106:CZ$202,99,FALSE())))</f>
        <v>0</v>
      </c>
      <c r="CV61" s="193" t="n">
        <f aca="false">IF(ISERROR(VLOOKUP($A61,'Import OffPeak'!$A$3:DA$99,100,FALSE())-VLOOKUP($A61,'Import OffPeak change'!$A$106:DA$202,100,FALSE())),0,(VLOOKUP($A61,'Import OffPeak'!$A$3:DA$99,100,FALSE())-VLOOKUP($A61,'Import OffPeak change'!$A$106:DA$202,100,FALSE())))</f>
        <v>0</v>
      </c>
      <c r="CW61" s="193" t="n">
        <f aca="false">IF(ISERROR(VLOOKUP($A61,'Import OffPeak'!$A$3:DB$99,101,FALSE())-VLOOKUP($A61,'Import OffPeak change'!$A$106:DB$202,101,FALSE())),0,(VLOOKUP($A61,'Import OffPeak'!$A$3:DB$99,101,FALSE())-VLOOKUP($A61,'Import OffPeak change'!$A$106:DB$202,101,FALSE())))</f>
        <v>0</v>
      </c>
      <c r="CX61" s="193" t="n">
        <f aca="false">IF(ISERROR(VLOOKUP($A61,'Import OffPeak'!$A$3:DC$99,102,FALSE())-VLOOKUP($A61,'Import OffPeak change'!$A$106:DC$202,102,FALSE())),0,(VLOOKUP($A61,'Import OffPeak'!$A$3:DC$99,102,FALSE())-VLOOKUP($A61,'Import OffPeak change'!$A$106:DC$202,102,FALSE())))</f>
        <v>0</v>
      </c>
      <c r="CY61" s="193" t="n">
        <f aca="false">IF(ISERROR(VLOOKUP($A61,'Import OffPeak'!$A$3:DD$99,103,FALSE())-VLOOKUP($A61,'Import OffPeak change'!$A$106:DD$202,103,FALSE())),0,(VLOOKUP($A61,'Import OffPeak'!$A$3:DD$99,103,FALSE())-VLOOKUP($A61,'Import OffPeak change'!$A$106:DD$202,103,FALSE())))</f>
        <v>0</v>
      </c>
      <c r="CZ61" s="193" t="n">
        <f aca="false">IF(ISERROR(VLOOKUP($A61,'Import OffPeak'!$A$3:DE$99,104,FALSE())-VLOOKUP($A61,'Import OffPeak change'!$A$106:DE$202,104,FALSE())),0,(VLOOKUP($A61,'Import OffPeak'!$A$3:DE$99,104,FALSE())-VLOOKUP($A61,'Import OffPeak change'!$A$106:DE$202,104,FALSE())))</f>
        <v>0</v>
      </c>
      <c r="DA61" s="193" t="n">
        <f aca="false">IF(ISERROR(VLOOKUP($A61,'Import OffPeak'!$A$3:DF$99,105,FALSE())-VLOOKUP($A61,'Import OffPeak change'!$A$106:DF$202,105,FALSE())),0,(VLOOKUP($A61,'Import OffPeak'!$A$3:DF$99,105,FALSE())-VLOOKUP($A61,'Import OffPeak change'!$A$106:DF$202,105,FALSE())))</f>
        <v>0</v>
      </c>
      <c r="DB61" s="193" t="n">
        <f aca="false">IF(ISERROR(VLOOKUP($A61,'Import OffPeak'!$A$3:DG$99,106,FALSE())-VLOOKUP($A61,'Import OffPeak change'!$A$106:DG$202,106,FALSE())),0,(VLOOKUP($A61,'Import OffPeak'!$A$3:DG$99,106,FALSE())-VLOOKUP($A61,'Import OffPeak change'!$A$106:DG$202,106,FALSE())))</f>
        <v>0</v>
      </c>
      <c r="DC61" s="193" t="n">
        <f aca="false">IF(ISERROR(VLOOKUP($A61,'Import OffPeak'!$A$3:DH$99,107,FALSE())-VLOOKUP($A61,'Import OffPeak change'!$A$106:DH$202,107,FALSE())),0,(VLOOKUP($A61,'Import OffPeak'!$A$3:DH$99,107,FALSE())-VLOOKUP($A61,'Import OffPeak change'!$A$106:DH$202,107,FALSE())))</f>
        <v>0</v>
      </c>
      <c r="DD61" s="193" t="n">
        <f aca="false">IF(ISERROR(VLOOKUP($A61,'Import OffPeak'!$A$3:DI$99,108,FALSE())-VLOOKUP($A61,'Import OffPeak change'!$A$106:DI$202,108,FALSE())),0,(VLOOKUP($A61,'Import OffPeak'!$A$3:DI$99,108,FALSE())-VLOOKUP($A61,'Import OffPeak change'!$A$106:DI$202,108,FALSE())))</f>
        <v>0</v>
      </c>
      <c r="DE61" s="193" t="n">
        <f aca="false">IF(ISERROR(VLOOKUP($A61,'Import OffPeak'!$A$3:DJ$99,109,FALSE())-VLOOKUP($A61,'Import OffPeak change'!$A$106:DJ$202,109,FALSE())),0,(VLOOKUP($A61,'Import OffPeak'!$A$3:DJ$99,109,FALSE())-VLOOKUP($A61,'Import OffPeak change'!$A$106:DJ$202,109,FALSE())))</f>
        <v>0</v>
      </c>
      <c r="DF61" s="193" t="n">
        <f aca="false">IF(ISERROR(VLOOKUP($A61,'Import OffPeak'!$A$3:DK$99,110,FALSE())-VLOOKUP($A61,'Import OffPeak change'!$A$106:DK$202,110,FALSE())),0,(VLOOKUP($A61,'Import OffPeak'!$A$3:DK$99,110,FALSE())-VLOOKUP($A61,'Import OffPeak change'!$A$106:DK$202,110,FALSE())))</f>
        <v>0</v>
      </c>
      <c r="DG61" s="193" t="n">
        <f aca="false">IF(ISERROR(VLOOKUP($A61,'Import OffPeak'!$A$3:DL$99,111,FALSE())-VLOOKUP($A61,'Import OffPeak change'!$A$106:DL$202,111,FALSE())),0,(VLOOKUP($A61,'Import OffPeak'!$A$3:DL$99,111,FALSE())-VLOOKUP($A61,'Import OffPeak change'!$A$106:DL$202,111,FALSE())))</f>
        <v>0</v>
      </c>
      <c r="DH61" s="193" t="n">
        <f aca="false">IF(ISERROR(VLOOKUP($A61,'Import OffPeak'!$A$3:DM$99,112,FALSE())-VLOOKUP($A61,'Import OffPeak change'!$A$106:DM$202,112,FALSE())),0,(VLOOKUP($A61,'Import OffPeak'!$A$3:DM$99,112,FALSE())-VLOOKUP($A61,'Import OffPeak change'!$A$106:DM$202,112,FALSE())))</f>
        <v>0</v>
      </c>
      <c r="DI61" s="193" t="n">
        <f aca="false">IF(ISERROR(VLOOKUP($A61,'Import OffPeak'!$A$3:DN$99,113,FALSE())-VLOOKUP($A61,'Import OffPeak change'!$A$106:DN$202,113,FALSE())),0,(VLOOKUP($A61,'Import OffPeak'!$A$3:DN$99,113,FALSE())-VLOOKUP($A61,'Import OffPeak change'!$A$106:DN$202,113,FALSE())))</f>
        <v>0</v>
      </c>
      <c r="DJ61" s="193" t="n">
        <f aca="false">IF(ISERROR(VLOOKUP($A61,'Import OffPeak'!$A$3:DO$99,114,FALSE())-VLOOKUP($A61,'Import OffPeak change'!$A$106:DO$202,114,FALSE())),0,(VLOOKUP($A61,'Import OffPeak'!$A$3:DO$99,114,FALSE())-VLOOKUP($A61,'Import OffPeak change'!$A$106:DO$202,114,FALSE())))</f>
        <v>0</v>
      </c>
      <c r="DK61" s="193" t="n">
        <f aca="false">IF(ISERROR(VLOOKUP($A61,'Import OffPeak'!$A$3:DP$99,115,FALSE())-VLOOKUP($A61,'Import OffPeak change'!$A$106:DP$202,115,FALSE())),0,(VLOOKUP($A61,'Import OffPeak'!$A$3:DP$99,115,FALSE())-VLOOKUP($A61,'Import OffPeak change'!$A$106:DP$202,115,FALSE())))</f>
        <v>0</v>
      </c>
      <c r="DL61" s="193" t="n">
        <f aca="false">IF(ISERROR(VLOOKUP($A61,'Import OffPeak'!$A$3:DQ$99,116,FALSE())-VLOOKUP($A61,'Import OffPeak change'!$A$106:DQ$202,116,FALSE())),0,(VLOOKUP($A61,'Import OffPeak'!$A$3:DQ$99,116,FALSE())-VLOOKUP($A61,'Import OffPeak change'!$A$106:DQ$202,116,FALSE())))</f>
        <v>0</v>
      </c>
      <c r="DM61" s="193" t="n">
        <f aca="false">IF(ISERROR(VLOOKUP($A61,'Import OffPeak'!$A$3:DR$99,117,FALSE())-VLOOKUP($A61,'Import OffPeak change'!$A$106:DR$202,117,FALSE())),0,(VLOOKUP($A61,'Import OffPeak'!$A$3:DR$99,117,FALSE())-VLOOKUP($A61,'Import OffPeak change'!$A$106:DR$202,117,FALSE())))</f>
        <v>0</v>
      </c>
      <c r="DN61" s="193" t="n">
        <f aca="false">IF(ISERROR(VLOOKUP($A61,'Import OffPeak'!$A$3:DS$99,118,FALSE())-VLOOKUP($A61,'Import OffPeak change'!$A$106:DS$202,118,FALSE())),0,(VLOOKUP($A61,'Import OffPeak'!$A$3:DS$99,118,FALSE())-VLOOKUP($A61,'Import OffPeak change'!$A$106:DS$202,118,FALSE())))</f>
        <v>0</v>
      </c>
      <c r="DO61" s="193" t="n">
        <f aca="false">IF(ISERROR(VLOOKUP($A61,'Import OffPeak'!$A$3:DT$99,119,FALSE())-VLOOKUP($A61,'Import OffPeak change'!$A$106:DT$202,119,FALSE())),0,(VLOOKUP($A61,'Import OffPeak'!$A$3:DT$99,119,FALSE())-VLOOKUP($A61,'Import OffPeak change'!$A$106:DT$202,119,FALSE())))</f>
        <v>0</v>
      </c>
      <c r="DP61" s="193" t="n">
        <f aca="false">IF(ISERROR(VLOOKUP($A61,'Import OffPeak'!$A$3:DU$99,120,FALSE())-VLOOKUP($A61,'Import OffPeak change'!$A$106:DU$202,120,FALSE())),0,(VLOOKUP($A61,'Import OffPeak'!$A$3:DU$99,120,FALSE())-VLOOKUP($A61,'Import OffPeak change'!$A$106:DU$202,120,FALSE())))</f>
        <v>0</v>
      </c>
      <c r="DQ61" s="193" t="n">
        <f aca="false">IF(ISERROR(VLOOKUP($A61,'Import OffPeak'!$A$3:DV$99,121,FALSE())-VLOOKUP($A61,'Import OffPeak change'!$A$106:DV$202,121,FALSE())),0,(VLOOKUP($A61,'Import OffPeak'!$A$3:DV$99,121,FALSE())-VLOOKUP($A61,'Import OffPeak change'!$A$106:DV$202,121,FALSE())))</f>
        <v>0</v>
      </c>
      <c r="DR61" s="193" t="n">
        <f aca="false">IF(ISERROR(VLOOKUP($A61,'Import OffPeak'!$A$3:DW$99,122,FALSE())-VLOOKUP($A61,'Import OffPeak change'!$A$106:DW$202,122,FALSE())),0,(VLOOKUP($A61,'Import OffPeak'!$A$3:DW$99,122,FALSE())-VLOOKUP($A61,'Import OffPeak change'!$A$106:DW$202,122,FALSE())))</f>
        <v>0</v>
      </c>
      <c r="DS61" s="193" t="n">
        <f aca="false">IF(ISERROR(VLOOKUP($A61,'Import OffPeak'!$A$3:DX$99,123,FALSE())-VLOOKUP($A61,'Import OffPeak change'!$A$106:DX$202,123,FALSE())),0,(VLOOKUP($A61,'Import OffPeak'!$A$3:DX$99,123,FALSE())-VLOOKUP($A61,'Import OffPeak change'!$A$106:DX$202,123,FALSE())))</f>
        <v>0</v>
      </c>
      <c r="DT61" s="193" t="n">
        <f aca="false">IF(ISERROR(VLOOKUP($A61,'Import OffPeak'!$A$3:DY$99,124,FALSE())-VLOOKUP($A61,'Import OffPeak change'!$A$106:DY$202,124,FALSE())),0,(VLOOKUP($A61,'Import OffPeak'!$A$3:DY$99,124,FALSE())-VLOOKUP($A61,'Import OffPeak change'!$A$106:DY$202,124,FALSE())))</f>
        <v>0</v>
      </c>
      <c r="DU61" s="193" t="n">
        <f aca="false">IF(ISERROR(VLOOKUP($A61,'Import OffPeak'!$A$3:DZ$99,125,FALSE())-VLOOKUP($A61,'Import OffPeak change'!$A$106:DZ$202,125,FALSE())),0,(VLOOKUP($A61,'Import OffPeak'!$A$3:DZ$99,125,FALSE())-VLOOKUP($A61,'Import OffPeak change'!$A$106:DZ$202,125,FALSE())))</f>
        <v>0</v>
      </c>
      <c r="DV61" s="193" t="n">
        <f aca="false">IF(ISERROR(VLOOKUP($A61,'Import OffPeak'!$A$3:EA$99,126,FALSE())-VLOOKUP($A61,'Import OffPeak change'!$A$106:EA$202,126,FALSE())),0,(VLOOKUP($A61,'Import OffPeak'!$A$3:EA$99,126,FALSE())-VLOOKUP($A61,'Import OffPeak change'!$A$106:EA$202,126,FALSE())))</f>
        <v>0</v>
      </c>
      <c r="DW61" s="193" t="n">
        <f aca="false">IF(ISERROR(VLOOKUP($A61,'Import OffPeak'!$A$3:EB$99,127,FALSE())-VLOOKUP($A61,'Import OffPeak change'!$A$106:EB$202,127,FALSE())),0,(VLOOKUP($A61,'Import OffPeak'!$A$3:EB$99,127,FALSE())-VLOOKUP($A61,'Import OffPeak change'!$A$106:EB$202,127,FALSE())))</f>
        <v>0</v>
      </c>
      <c r="DX61" s="193" t="n">
        <f aca="false">IF(ISERROR(VLOOKUP($A61,'Import OffPeak'!$A$3:EC$99,128,FALSE())-VLOOKUP($A61,'Import OffPeak change'!$A$106:EC$202,128,FALSE())),0,(VLOOKUP($A61,'Import OffPeak'!$A$3:EC$99,128,FALSE())-VLOOKUP($A61,'Import OffPeak change'!$A$106:EC$202,128,FALSE())))</f>
        <v>0</v>
      </c>
      <c r="DY61" s="193" t="n">
        <f aca="false">IF(ISERROR(VLOOKUP($A61,'Import OffPeak'!$A$3:ED$99,129,FALSE())-VLOOKUP($A61,'Import OffPeak change'!$A$106:ED$202,129,FALSE())),0,(VLOOKUP($A61,'Import OffPeak'!$A$3:ED$99,129,FALSE())-VLOOKUP($A61,'Import OffPeak change'!$A$106:ED$202,129,FALSE())))</f>
        <v>0</v>
      </c>
      <c r="DZ61" s="193" t="n">
        <f aca="false">IF(ISERROR(VLOOKUP($A61,'Import OffPeak'!$A$3:EE$99,130,FALSE())-VLOOKUP($A61,'Import OffPeak change'!$A$106:EE$202,130,FALSE())),0,(VLOOKUP($A61,'Import OffPeak'!$A$3:EE$99,130,FALSE())-VLOOKUP($A61,'Import OffPeak change'!$A$106:EE$202,130,FALSE())))</f>
        <v>0</v>
      </c>
      <c r="EA61" s="193" t="n">
        <f aca="false">IF(ISERROR(VLOOKUP($A61,'Import OffPeak'!$A$3:EF$99,131,FALSE())-VLOOKUP($A61,'Import OffPeak change'!$A$106:EF$202,131,FALSE())),0,(VLOOKUP($A61,'Import OffPeak'!$A$3:EF$99,131,FALSE())-VLOOKUP($A61,'Import OffPeak change'!$A$106:EF$202,131,FALSE())))</f>
        <v>0</v>
      </c>
      <c r="EB61" s="193" t="n">
        <f aca="false">IF(ISERROR(VLOOKUP($A61,'Import OffPeak'!$A$3:EG$99,132,FALSE())-VLOOKUP($A61,'Import OffPeak change'!$A$106:EG$202,132,FALSE())),0,(VLOOKUP($A61,'Import OffPeak'!$A$3:EG$99,132,FALSE())-VLOOKUP($A61,'Import OffPeak change'!$A$106:EG$202,132,FALSE())))</f>
        <v>0</v>
      </c>
      <c r="EC61" s="193" t="n">
        <f aca="false">IF(ISERROR(VLOOKUP($A61,'Import OffPeak'!$A$3:EH$99,133,FALSE())-VLOOKUP($A61,'Import OffPeak change'!$A$106:EH$202,133,FALSE())),0,(VLOOKUP($A61,'Import OffPeak'!$A$3:EH$99,133,FALSE())-VLOOKUP($A61,'Import OffPeak change'!$A$106:EH$202,133,FALSE())))</f>
        <v>0</v>
      </c>
      <c r="ED61" s="193" t="n">
        <f aca="false">IF(ISERROR(VLOOKUP($A61,'Import OffPeak'!$A$3:EI$99,134,FALSE())-VLOOKUP($A61,'Import OffPeak change'!$A$106:EI$202,134,FALSE())),0,(VLOOKUP($A61,'Import OffPeak'!$A$3:EI$99,134,FALSE())-VLOOKUP($A61,'Import OffPeak change'!$A$106:EI$202,134,FALSE())))</f>
        <v>0</v>
      </c>
      <c r="EE61" s="193" t="n">
        <f aca="false">IF(ISERROR(VLOOKUP($A61,'Import OffPeak'!$A$3:EJ$99,135,FALSE())-VLOOKUP($A61,'Import OffPeak change'!$A$106:EJ$202,135,FALSE())),0,(VLOOKUP($A61,'Import OffPeak'!$A$3:EJ$99,135,FALSE())-VLOOKUP($A61,'Import OffPeak change'!$A$106:EJ$202,135,FALSE())))</f>
        <v>0</v>
      </c>
      <c r="EF61" s="193" t="n">
        <f aca="false">IF(ISERROR(VLOOKUP($A61,'Import OffPeak'!$A$3:EK$99,136,FALSE())-VLOOKUP($A61,'Import OffPeak change'!$A$106:EK$202,136,FALSE())),0,(VLOOKUP($A61,'Import OffPeak'!$A$3:EK$99,136,FALSE())-VLOOKUP($A61,'Import OffPeak change'!$A$106:EK$202,136,FALSE())))</f>
        <v>0</v>
      </c>
      <c r="EG61" s="193" t="n">
        <f aca="false">IF(ISERROR(VLOOKUP($A61,'Import OffPeak'!$A$3:EL$99,137,FALSE())-VLOOKUP($A61,'Import OffPeak change'!$A$106:EL$202,137,FALSE())),0,(VLOOKUP($A61,'Import OffPeak'!$A$3:EL$99,137,FALSE())-VLOOKUP($A61,'Import OffPeak change'!$A$106:EL$202,137,FALSE())))</f>
        <v>0</v>
      </c>
      <c r="EH61" s="193" t="n">
        <f aca="false">IF(ISERROR(VLOOKUP($A61,'Import OffPeak'!$A$3:EM$99,138,FALSE())-VLOOKUP($A61,'Import OffPeak change'!$A$106:EM$202,138,FALSE())),0,(VLOOKUP($A61,'Import OffPeak'!$A$3:EM$99,138,FALSE())-VLOOKUP($A61,'Import OffPeak change'!$A$106:EM$202,138,FALSE())))</f>
        <v>0</v>
      </c>
      <c r="EI61" s="193" t="n">
        <f aca="false">IF(ISERROR(VLOOKUP($A61,'Import OffPeak'!$A$3:EN$99,139,FALSE())-VLOOKUP($A61,'Import OffPeak change'!$A$106:EN$202,139,FALSE())),0,(VLOOKUP($A61,'Import OffPeak'!$A$3:EN$99,139,FALSE())-VLOOKUP($A61,'Import OffPeak change'!$A$106:EN$202,139,FALSE())))</f>
        <v>0</v>
      </c>
      <c r="EJ61" s="193" t="n">
        <f aca="false">IF(ISERROR(VLOOKUP($A61,'Import OffPeak'!$A$3:EO$99,140,FALSE())-VLOOKUP($A61,'Import OffPeak change'!$A$106:EO$202,140,FALSE())),0,(VLOOKUP($A61,'Import OffPeak'!$A$3:EO$99,140,FALSE())-VLOOKUP($A61,'Import OffPeak change'!$A$106:EO$202,140,FALSE())))</f>
        <v>0</v>
      </c>
      <c r="EK61" s="193" t="n">
        <f aca="false">IF(ISERROR(VLOOKUP($A61,'Import OffPeak'!$A$3:EP$99,141,FALSE())-VLOOKUP($A61,'Import OffPeak change'!$A$106:EP$202,141,FALSE())),0,(VLOOKUP($A61,'Import OffPeak'!$A$3:EP$99,141,FALSE())-VLOOKUP($A61,'Import OffPeak change'!$A$106:EP$202,141,FALSE())))</f>
        <v>0</v>
      </c>
      <c r="EL61" s="193" t="n">
        <f aca="false">IF(ISERROR(VLOOKUP($A61,'Import OffPeak'!$A$3:EQ$99,142,FALSE())-VLOOKUP($A61,'Import OffPeak change'!$A$106:EQ$202,142,FALSE())),0,(VLOOKUP($A61,'Import OffPeak'!$A$3:EQ$99,142,FALSE())-VLOOKUP($A61,'Import OffPeak change'!$A$106:EQ$202,142,FALSE())))</f>
        <v>0</v>
      </c>
      <c r="EM61" s="193" t="n">
        <f aca="false">IF(ISERROR(VLOOKUP($A61,'Import OffPeak'!$A$3:ER$99,143,FALSE())-VLOOKUP($A61,'Import OffPeak change'!$A$106:ER$202,143,FALSE())),0,(VLOOKUP($A61,'Import OffPeak'!$A$3:ER$99,143,FALSE())-VLOOKUP($A61,'Import OffPeak change'!$A$106:ER$202,143,FALSE())))</f>
        <v>0</v>
      </c>
      <c r="EN61" s="193" t="n">
        <f aca="false">IF(ISERROR(VLOOKUP($A61,'Import OffPeak'!$A$3:ES$99,144,FALSE())-VLOOKUP($A61,'Import OffPeak change'!$A$106:ES$202,144,FALSE())),0,(VLOOKUP($A61,'Import OffPeak'!$A$3:ES$99,144,FALSE())-VLOOKUP($A61,'Import OffPeak change'!$A$106:ES$202,144,FALSE())))</f>
        <v>0</v>
      </c>
      <c r="EO61" s="193" t="n">
        <f aca="false">IF(ISERROR(VLOOKUP($A61,'Import OffPeak'!$A$3:ET$99,145,FALSE())-VLOOKUP($A61,'Import OffPeak change'!$A$106:ET$202,145,FALSE())),0,(VLOOKUP($A61,'Import OffPeak'!$A$3:ET$99,145,FALSE())-VLOOKUP($A61,'Import OffPeak change'!$A$106:ET$202,145,FALSE())))</f>
        <v>0</v>
      </c>
      <c r="EP61" s="193" t="n">
        <f aca="false">IF(ISERROR(VLOOKUP($A61,'Import OffPeak'!$A$3:EU$99,146,FALSE())-VLOOKUP($A61,'Import OffPeak change'!$A$106:EU$202,146,FALSE())),0,(VLOOKUP($A61,'Import OffPeak'!$A$3:EU$99,146,FALSE())-VLOOKUP($A61,'Import OffPeak change'!$A$106:EU$202,146,FALSE())))</f>
        <v>0</v>
      </c>
      <c r="EQ61" s="193" t="n">
        <f aca="false">IF(ISERROR(VLOOKUP($A61,'Import OffPeak'!$A$3:EV$99,147,FALSE())-VLOOKUP($A61,'Import OffPeak change'!$A$106:EV$202,147,FALSE())),0,(VLOOKUP($A61,'Import OffPeak'!$A$3:EV$99,147,FALSE())-VLOOKUP($A61,'Import OffPeak change'!$A$106:EV$202,147,FALSE())))</f>
        <v>0</v>
      </c>
      <c r="ER61" s="193" t="n">
        <f aca="false">IF(ISERROR(VLOOKUP($A61,'Import OffPeak'!$A$3:EW$99,148,FALSE())-VLOOKUP($A61,'Import OffPeak change'!$A$106:EW$202,148,FALSE())),0,(VLOOKUP($A61,'Import OffPeak'!$A$3:EW$99,148,FALSE())-VLOOKUP($A61,'Import OffPeak change'!$A$106:EW$202,148,FALSE())))</f>
        <v>0</v>
      </c>
      <c r="ES61" s="193" t="n">
        <f aca="false">IF(ISERROR(VLOOKUP($A61,'Import OffPeak'!$A$3:EX$99,149,FALSE())-VLOOKUP($A61,'Import OffPeak change'!$A$106:EX$202,149,FALSE())),0,(VLOOKUP($A61,'Import OffPeak'!$A$3:EX$99,149,FALSE())-VLOOKUP($A61,'Import OffPeak change'!$A$106:EX$202,149,FALSE())))</f>
        <v>0</v>
      </c>
      <c r="ET61" s="193" t="n">
        <f aca="false">IF(ISERROR(VLOOKUP($A61,'Import OffPeak'!$A$3:EY$99,150,FALSE())-VLOOKUP($A61,'Import OffPeak change'!$A$106:EY$202,150,FALSE())),0,(VLOOKUP($A61,'Import OffPeak'!$A$3:EY$99,150,FALSE())-VLOOKUP($A61,'Import OffPeak change'!$A$106:EY$202,150,FALSE())))</f>
        <v>0</v>
      </c>
      <c r="EU61" s="193" t="n">
        <f aca="false">IF(ISERROR(VLOOKUP($A61,'Import OffPeak'!$A$3:EZ$99,151,FALSE())-VLOOKUP($A61,'Import OffPeak change'!$A$106:EZ$202,151,FALSE())),0,(VLOOKUP($A61,'Import OffPeak'!$A$3:EZ$99,151,FALSE())-VLOOKUP($A61,'Import OffPeak change'!$A$106:EZ$202,151,FALSE())))</f>
        <v>0</v>
      </c>
      <c r="EV61" s="193" t="n">
        <f aca="false">IF(ISERROR(VLOOKUP($A61,'Import OffPeak'!$A$3:FA$99,152,FALSE())-VLOOKUP($A61,'Import OffPeak change'!$A$106:FA$202,152,FALSE())),0,(VLOOKUP($A61,'Import OffPeak'!$A$3:FA$99,152,FALSE())-VLOOKUP($A61,'Import OffPeak change'!$A$106:FA$202,152,FALSE())))</f>
        <v>0</v>
      </c>
      <c r="EW61" s="193" t="n">
        <f aca="false">IF(ISERROR(VLOOKUP($A61,'Import OffPeak'!$A$3:FB$99,153,FALSE())-VLOOKUP($A61,'Import OffPeak change'!$A$106:FB$202,153,FALSE())),0,(VLOOKUP($A61,'Import OffPeak'!$A$3:FB$99,153,FALSE())-VLOOKUP($A61,'Import OffPeak change'!$A$106:FB$202,153,FALSE())))</f>
        <v>0</v>
      </c>
      <c r="EX61" s="193" t="n">
        <f aca="false">IF(ISERROR(VLOOKUP($A61,'Import OffPeak'!$A$3:FC$99,154,FALSE())-VLOOKUP($A61,'Import OffPeak change'!$A$106:FC$202,154,FALSE())),0,(VLOOKUP($A61,'Import OffPeak'!$A$3:FC$99,154,FALSE())-VLOOKUP($A61,'Import OffPeak change'!$A$106:FC$202,154,FALSE())))</f>
        <v>0</v>
      </c>
      <c r="EY61" s="193" t="n">
        <f aca="false">IF(ISERROR(VLOOKUP($A61,'Import OffPeak'!$A$3:FD$99,155,FALSE())-VLOOKUP($A61,'Import OffPeak change'!$A$106:FD$202,155,FALSE())),0,(VLOOKUP($A61,'Import OffPeak'!$A$3:FD$99,155,FALSE())-VLOOKUP($A61,'Import OffPeak change'!$A$106:FD$202,155,FALSE())))</f>
        <v>0</v>
      </c>
      <c r="EZ61" s="193" t="n">
        <f aca="false">IF(ISERROR(VLOOKUP($A61,'Import OffPeak'!$A$3:FE$99,156,FALSE())-VLOOKUP($A61,'Import OffPeak change'!$A$106:FE$202,156,FALSE())),0,(VLOOKUP($A61,'Import OffPeak'!$A$3:FE$99,156,FALSE())-VLOOKUP($A61,'Import OffPeak change'!$A$106:FE$202,156,FALSE())))</f>
        <v>0</v>
      </c>
      <c r="FA61" s="193" t="n">
        <f aca="false">IF(ISERROR(VLOOKUP($A61,'Import OffPeak'!$A$3:FF$99,157,FALSE())-VLOOKUP($A61,'Import OffPeak change'!$A$106:FF$202,157,FALSE())),0,(VLOOKUP($A61,'Import OffPeak'!$A$3:FF$99,157,FALSE())-VLOOKUP($A61,'Import OffPeak change'!$A$106:FF$202,157,FALSE())))</f>
        <v>0</v>
      </c>
      <c r="FB61" s="193" t="n">
        <f aca="false">IF(ISERROR(VLOOKUP($A61,'Import OffPeak'!$A$3:FG$99,158,FALSE())-VLOOKUP($A61,'Import OffPeak change'!$A$106:FG$202,158,FALSE())),0,(VLOOKUP($A61,'Import OffPeak'!$A$3:FG$99,158,FALSE())-VLOOKUP($A61,'Import OffPeak change'!$A$106:FG$202,158,FALSE())))</f>
        <v>0</v>
      </c>
      <c r="FC61" s="193" t="n">
        <f aca="false">IF(ISERROR(VLOOKUP($A61,'Import OffPeak'!$A$3:FH$99,159,FALSE())-VLOOKUP($A61,'Import OffPeak change'!$A$106:FH$202,159,FALSE())),0,(VLOOKUP($A61,'Import OffPeak'!$A$3:FH$99,159,FALSE())-VLOOKUP($A61,'Import OffPeak change'!$A$106:FH$202,159,FALSE())))</f>
        <v>0</v>
      </c>
      <c r="FD61" s="193" t="n">
        <f aca="false">IF(ISERROR(VLOOKUP($A61,'Import OffPeak'!$A$3:FI$99,160,FALSE())-VLOOKUP($A61,'Import OffPeak change'!$A$106:FI$202,160,FALSE())),0,(VLOOKUP($A61,'Import OffPeak'!$A$3:FI$99,160,FALSE())-VLOOKUP($A61,'Import OffPeak change'!$A$106:FI$202,160,FALSE())))</f>
        <v>0</v>
      </c>
      <c r="FE61" s="193" t="n">
        <f aca="false">IF(ISERROR(VLOOKUP($A61,'Import OffPeak'!$A$3:FJ$99,161,FALSE())-VLOOKUP($A61,'Import OffPeak change'!$A$106:FJ$202,161,FALSE())),0,(VLOOKUP($A61,'Import OffPeak'!$A$3:FJ$99,161,FALSE())-VLOOKUP($A61,'Import OffPeak change'!$A$106:FJ$202,161,FALSE())))</f>
        <v>0</v>
      </c>
      <c r="FF61" s="193" t="n">
        <f aca="false">IF(ISERROR(VLOOKUP($A61,'Import OffPeak'!$A$3:FK$99,162,FALSE())-VLOOKUP($A61,'Import OffPeak change'!$A$106:FK$202,162,FALSE())),0,(VLOOKUP($A61,'Import OffPeak'!$A$3:FK$99,162,FALSE())-VLOOKUP($A61,'Import OffPeak change'!$A$106:FK$202,162,FALSE())))</f>
        <v>0</v>
      </c>
      <c r="FG61" s="193" t="n">
        <f aca="false">IF(ISERROR(VLOOKUP($A61,'Import OffPeak'!$A$3:FL$99,163,FALSE())-VLOOKUP($A61,'Import OffPeak change'!$A$106:FL$202,163,FALSE())),0,(VLOOKUP($A61,'Import OffPeak'!$A$3:FL$99,163,FALSE())-VLOOKUP($A61,'Import OffPeak change'!$A$106:FL$202,163,FALSE())))</f>
        <v>0</v>
      </c>
      <c r="FH61" s="193" t="n">
        <f aca="false">IF(ISERROR(VLOOKUP($A61,'Import OffPeak'!$A$3:FM$99,164,FALSE())-VLOOKUP($A61,'Import OffPeak change'!$A$106:FM$202,164,FALSE())),0,(VLOOKUP($A61,'Import OffPeak'!$A$3:FM$99,164,FALSE())-VLOOKUP($A61,'Import OffPeak change'!$A$106:FM$202,164,FALSE())))</f>
        <v>0</v>
      </c>
      <c r="FI61" s="193" t="n">
        <f aca="false">IF(ISERROR(VLOOKUP($A61,'Import OffPeak'!$A$3:FN$99,165,FALSE())-VLOOKUP($A61,'Import OffPeak change'!$A$106:FN$202,165,FALSE())),0,(VLOOKUP($A61,'Import OffPeak'!$A$3:FN$99,165,FALSE())-VLOOKUP($A61,'Import OffPeak change'!$A$106:FN$202,165,FALSE())))</f>
        <v>0</v>
      </c>
      <c r="FJ61" s="193" t="n">
        <f aca="false">IF(ISERROR(VLOOKUP($A61,'Import OffPeak'!$A$3:FO$99,166,FALSE())-VLOOKUP($A61,'Import OffPeak change'!$A$106:FO$202,166,FALSE())),0,(VLOOKUP($A61,'Import OffPeak'!$A$3:FO$99,166,FALSE())-VLOOKUP($A61,'Import OffPeak change'!$A$106:FO$202,166,FALSE())))</f>
        <v>0</v>
      </c>
      <c r="FK61" s="193" t="n">
        <f aca="false">IF(ISERROR(VLOOKUP($A61,'Import OffPeak'!$A$3:FP$99,167,FALSE())-VLOOKUP($A61,'Import OffPeak change'!$A$106:FP$202,167,FALSE())),0,(VLOOKUP($A61,'Import OffPeak'!$A$3:FP$99,167,FALSE())-VLOOKUP($A61,'Import OffPeak change'!$A$106:FP$202,167,FALSE())))</f>
        <v>0</v>
      </c>
      <c r="FL61" s="193" t="n">
        <f aca="false">IF(ISERROR(VLOOKUP($A61,'Import OffPeak'!$A$3:FQ$99,168,FALSE())-VLOOKUP($A61,'Import OffPeak change'!$A$106:FQ$202,168,FALSE())),0,(VLOOKUP($A61,'Import OffPeak'!$A$3:FQ$99,168,FALSE())-VLOOKUP($A61,'Import OffPeak change'!$A$106:FQ$202,168,FALSE())))</f>
        <v>0</v>
      </c>
      <c r="FM61" s="193" t="n">
        <f aca="false">IF(ISERROR(VLOOKUP($A61,'Import OffPeak'!$A$3:FR$99,169,FALSE())-VLOOKUP($A61,'Import OffPeak change'!$A$106:FR$202,169,FALSE())),0,(VLOOKUP($A61,'Import OffPeak'!$A$3:FR$99,169,FALSE())-VLOOKUP($A61,'Import OffPeak change'!$A$106:FR$202,169,FALSE())))</f>
        <v>0</v>
      </c>
      <c r="FN61" s="193" t="n">
        <f aca="false">IF(ISERROR(VLOOKUP($A61,'Import OffPeak'!$A$3:FS$99,170,FALSE())-VLOOKUP($A61,'Import OffPeak change'!$A$106:FS$202,170,FALSE())),0,(VLOOKUP($A61,'Import OffPeak'!$A$3:FS$99,170,FALSE())-VLOOKUP($A61,'Import OffPeak change'!$A$106:FS$202,170,FALSE())))</f>
        <v>0</v>
      </c>
      <c r="FO61" s="193" t="n">
        <f aca="false">IF(ISERROR(VLOOKUP($A61,'Import OffPeak'!$A$3:FT$99,171,FALSE())-VLOOKUP($A61,'Import OffPeak change'!$A$106:FT$202,171,FALSE())),0,(VLOOKUP($A61,'Import OffPeak'!$A$3:FT$99,171,FALSE())-VLOOKUP($A61,'Import OffPeak change'!$A$106:FT$202,171,FALSE())))</f>
        <v>0</v>
      </c>
      <c r="FP61" s="193" t="n">
        <f aca="false">IF(ISERROR(VLOOKUP($A61,'Import OffPeak'!$A$3:FU$99,172,FALSE())-VLOOKUP($A61,'Import OffPeak change'!$A$106:FU$202,172,FALSE())),0,(VLOOKUP($A61,'Import OffPeak'!$A$3:FU$99,172,FALSE())-VLOOKUP($A61,'Import OffPeak change'!$A$106:FU$202,172,FALSE())))</f>
        <v>0</v>
      </c>
      <c r="FQ61" s="193" t="n">
        <f aca="false">IF(ISERROR(VLOOKUP($A61,'Import OffPeak'!$A$3:FV$99,173,FALSE())-VLOOKUP($A61,'Import OffPeak change'!$A$106:FV$202,173,FALSE())),0,(VLOOKUP($A61,'Import OffPeak'!$A$3:FV$99,173,FALSE())-VLOOKUP($A61,'Import OffPeak change'!$A$106:FV$202,173,FALSE())))</f>
        <v>0</v>
      </c>
      <c r="FR61" s="193" t="n">
        <f aca="false">IF(ISERROR(VLOOKUP($A61,'Import OffPeak'!$A$3:FW$99,174,FALSE())-VLOOKUP($A61,'Import OffPeak change'!$A$106:FW$202,174,FALSE())),0,(VLOOKUP($A61,'Import OffPeak'!$A$3:FW$99,174,FALSE())-VLOOKUP($A61,'Import OffPeak change'!$A$106:FW$202,174,FALSE())))</f>
        <v>0</v>
      </c>
      <c r="FS61" s="193" t="n">
        <f aca="false">IF(ISERROR(VLOOKUP($A61,'Import OffPeak'!$A$3:FX$99,175,FALSE())-VLOOKUP($A61,'Import OffPeak change'!$A$106:FX$202,175,FALSE())),0,(VLOOKUP($A61,'Import OffPeak'!$A$3:FX$99,175,FALSE())-VLOOKUP($A61,'Import OffPeak change'!$A$106:FX$202,175,FALSE())))</f>
        <v>0</v>
      </c>
      <c r="FT61" s="193" t="n">
        <f aca="false">IF(ISERROR(VLOOKUP($A61,'Import OffPeak'!$A$3:FY$99,176,FALSE())-VLOOKUP($A61,'Import OffPeak change'!$A$106:FY$202,176,FALSE())),0,(VLOOKUP($A61,'Import OffPeak'!$A$3:FY$99,176,FALSE())-VLOOKUP($A61,'Import OffPeak change'!$A$106:FY$202,176,FALSE())))</f>
        <v>0</v>
      </c>
      <c r="FU61" s="193" t="n">
        <f aca="false">IF(ISERROR(VLOOKUP($A61,'Import OffPeak'!$A$3:FZ$99,177,FALSE())-VLOOKUP($A61,'Import OffPeak change'!$A$106:FZ$202,177,FALSE())),0,(VLOOKUP($A61,'Import OffPeak'!$A$3:FZ$99,177,FALSE())-VLOOKUP($A61,'Import OffPeak change'!$A$106:FZ$202,177,FALSE())))</f>
        <v>0</v>
      </c>
      <c r="FV61" s="193" t="n">
        <f aca="false">IF(ISERROR(VLOOKUP($A61,'Import OffPeak'!$A$3:GA$99,178,FALSE())-VLOOKUP($A61,'Import OffPeak change'!$A$106:GA$202,178,FALSE())),0,(VLOOKUP($A61,'Import OffPeak'!$A$3:GA$99,178,FALSE())-VLOOKUP($A61,'Import OffPeak change'!$A$106:GA$202,178,FALSE())))</f>
        <v>0</v>
      </c>
      <c r="FW61" s="193" t="n">
        <f aca="false">IF(ISERROR(VLOOKUP($A61,'Import OffPeak'!$A$3:GB$99,179,FALSE())-VLOOKUP($A61,'Import OffPeak change'!$A$106:GB$202,179,FALSE())),0,(VLOOKUP($A61,'Import OffPeak'!$A$3:GB$99,179,FALSE())-VLOOKUP($A61,'Import OffPeak change'!$A$106:GB$202,179,FALSE())))</f>
        <v>0</v>
      </c>
      <c r="FX61" s="193" t="n">
        <f aca="false">IF(ISERROR(VLOOKUP($A61,'Import OffPeak'!$A$3:GC$99,180,FALSE())-VLOOKUP($A61,'Import OffPeak change'!$A$106:GC$202,180,FALSE())),0,(VLOOKUP($A61,'Import OffPeak'!$A$3:GC$99,180,FALSE())-VLOOKUP($A61,'Import OffPeak change'!$A$106:GC$202,180,FALSE())))</f>
        <v>0</v>
      </c>
      <c r="FY61" s="193" t="n">
        <f aca="false">IF(ISERROR(VLOOKUP($A61,'Import OffPeak'!$A$3:GD$99,181,FALSE())-VLOOKUP($A61,'Import OffPeak change'!$A$106:GD$202,181,FALSE())),0,(VLOOKUP($A61,'Import OffPeak'!$A$3:GD$99,181,FALSE())-VLOOKUP($A61,'Import OffPeak change'!$A$106:GD$202,181,FALSE())))</f>
        <v>0</v>
      </c>
      <c r="FZ61" s="193" t="n">
        <f aca="false">IF(ISERROR(VLOOKUP($A61,'Import OffPeak'!$A$3:GE$99,182,FALSE())-VLOOKUP($A61,'Import OffPeak change'!$A$106:GE$202,182,FALSE())),0,(VLOOKUP($A61,'Import OffPeak'!$A$3:GE$99,182,FALSE())-VLOOKUP($A61,'Import OffPeak change'!$A$106:GE$202,182,FALSE())))</f>
        <v>0</v>
      </c>
      <c r="GA61" s="193" t="n">
        <f aca="false">IF(ISERROR(VLOOKUP($A61,'Import OffPeak'!$A$3:GF$99,183,FALSE())-VLOOKUP($A61,'Import OffPeak change'!$A$106:GF$202,183,FALSE())),0,(VLOOKUP($A61,'Import OffPeak'!$A$3:GF$99,183,FALSE())-VLOOKUP($A61,'Import OffPeak change'!$A$106:GF$202,183,FALSE())))</f>
        <v>0</v>
      </c>
      <c r="GB61" s="193" t="n">
        <f aca="false">IF(ISERROR(VLOOKUP($A61,'Import OffPeak'!$A$3:GG$99,184,FALSE())-VLOOKUP($A61,'Import OffPeak change'!$A$106:GG$202,184,FALSE())),0,(VLOOKUP($A61,'Import OffPeak'!$A$3:GG$99,184,FALSE())-VLOOKUP($A61,'Import OffPeak change'!$A$106:GG$202,184,FALSE())))</f>
        <v>0</v>
      </c>
      <c r="GC61" s="193" t="n">
        <f aca="false">IF(ISERROR(VLOOKUP($A61,'Import OffPeak'!$A$3:GH$99,185,FALSE())-VLOOKUP($A61,'Import OffPeak change'!$A$106:GH$202,185,FALSE())),0,(VLOOKUP($A61,'Import OffPeak'!$A$3:GH$99,185,FALSE())-VLOOKUP($A61,'Import OffPeak change'!$A$106:GH$202,185,FALSE())))</f>
        <v>0</v>
      </c>
      <c r="GD61" s="193" t="n">
        <f aca="false">IF(ISERROR(VLOOKUP($A61,'Import OffPeak'!$A$3:GI$99,186,FALSE())-VLOOKUP($A61,'Import OffPeak change'!$A$106:GI$202,186,FALSE())),0,(VLOOKUP($A61,'Import OffPeak'!$A$3:GI$99,186,FALSE())-VLOOKUP($A61,'Import OffPeak change'!$A$106:GI$202,186,FALSE())))</f>
        <v>0</v>
      </c>
      <c r="GE61" s="193" t="n">
        <f aca="false">IF(ISERROR(VLOOKUP($A61,'Import OffPeak'!$A$3:GJ$99,187,FALSE())-VLOOKUP($A61,'Import OffPeak change'!$A$106:GJ$202,187,FALSE())),0,(VLOOKUP($A61,'Import OffPeak'!$A$3:GJ$99,187,FALSE())-VLOOKUP($A61,'Import OffPeak change'!$A$106:GJ$202,187,FALSE())))</f>
        <v>0</v>
      </c>
      <c r="GF61" s="193" t="n">
        <f aca="false">IF(ISERROR(VLOOKUP($A61,'Import OffPeak'!$A$3:GK$99,188,FALSE())-VLOOKUP($A61,'Import OffPeak change'!$A$106:GK$202,188,FALSE())),0,(VLOOKUP($A61,'Import OffPeak'!$A$3:GK$99,188,FALSE())-VLOOKUP($A61,'Import OffPeak change'!$A$106:GK$202,188,FALSE())))</f>
        <v>0</v>
      </c>
      <c r="GG61" s="193" t="n">
        <f aca="false">IF(ISERROR(VLOOKUP($A61,'Import OffPeak'!$A$3:GL$99,189,FALSE())-VLOOKUP($A61,'Import OffPeak change'!$A$106:GL$202,189,FALSE())),0,(VLOOKUP($A61,'Import OffPeak'!$A$3:GL$99,189,FALSE())-VLOOKUP($A61,'Import OffPeak change'!$A$106:GL$202,189,FALSE())))</f>
        <v>0</v>
      </c>
      <c r="GH61" s="193" t="n">
        <f aca="false">IF(ISERROR(VLOOKUP($A61,'Import OffPeak'!$A$3:GM$99,190,FALSE())-VLOOKUP($A61,'Import OffPeak change'!$A$106:GM$202,190,FALSE())),0,(VLOOKUP($A61,'Import OffPeak'!$A$3:GM$99,190,FALSE())-VLOOKUP($A61,'Import OffPeak change'!$A$106:GM$202,190,FALSE())))</f>
        <v>0</v>
      </c>
      <c r="GI61" s="193" t="n">
        <f aca="false">IF(ISERROR(VLOOKUP($A61,'Import OffPeak'!$A$3:GN$99,191,FALSE())-VLOOKUP($A61,'Import OffPeak change'!$A$106:GN$202,191,FALSE())),0,(VLOOKUP($A61,'Import OffPeak'!$A$3:GN$99,191,FALSE())-VLOOKUP($A61,'Import OffPeak change'!$A$106:GN$202,191,FALSE())))</f>
        <v>0</v>
      </c>
      <c r="GJ61" s="193" t="n">
        <f aca="false">IF(ISERROR(VLOOKUP($A61,'Import OffPeak'!$A$3:GO$99,192,FALSE())-VLOOKUP($A61,'Import OffPeak change'!$A$106:GO$202,192,FALSE())),0,(VLOOKUP($A61,'Import OffPeak'!$A$3:GO$99,192,FALSE())-VLOOKUP($A61,'Import OffPeak change'!$A$106:GO$202,192,FALSE())))</f>
        <v>0</v>
      </c>
      <c r="GK61" s="193" t="n">
        <f aca="false">IF(ISERROR(VLOOKUP($A61,'Import OffPeak'!$A$3:GP$99,193,FALSE())-VLOOKUP($A61,'Import OffPeak change'!$A$106:GP$202,193,FALSE())),0,(VLOOKUP($A61,'Import OffPeak'!$A$3:GP$99,193,FALSE())-VLOOKUP($A61,'Import OffPeak change'!$A$106:GP$202,193,FALSE())))</f>
        <v>0</v>
      </c>
      <c r="GL61" s="193" t="n">
        <f aca="false">IF(ISERROR(VLOOKUP($A61,'Import OffPeak'!$A$3:GQ$99,194,FALSE())-VLOOKUP($A61,'Import OffPeak change'!$A$106:GQ$202,194,FALSE())),0,(VLOOKUP($A61,'Import OffPeak'!$A$3:GQ$99,194,FALSE())-VLOOKUP($A61,'Import OffPeak change'!$A$106:GQ$202,194,FALSE())))</f>
        <v>0</v>
      </c>
      <c r="GM61" s="193" t="n">
        <f aca="false">IF(ISERROR(VLOOKUP($A61,'Import OffPeak'!$A$3:GR$99,195,FALSE())-VLOOKUP($A61,'Import OffPeak change'!$A$106:GR$202,195,FALSE())),0,(VLOOKUP($A61,'Import OffPeak'!$A$3:GR$99,195,FALSE())-VLOOKUP($A61,'Import OffPeak change'!$A$106:GR$202,195,FALSE())))</f>
        <v>0</v>
      </c>
      <c r="GN61" s="193" t="n">
        <f aca="false">IF(ISERROR(VLOOKUP($A61,'Import OffPeak'!$A$3:GS$99,196,FALSE())-VLOOKUP($A61,'Import OffPeak change'!$A$106:GS$202,196,FALSE())),0,(VLOOKUP($A61,'Import OffPeak'!$A$3:GS$99,196,FALSE())-VLOOKUP($A61,'Import OffPeak change'!$A$106:GS$202,196,FALSE())))</f>
        <v>0</v>
      </c>
      <c r="GO61" s="193" t="n">
        <f aca="false">IF(ISERROR(VLOOKUP($A61,'Import OffPeak'!$A$3:GT$99,197,FALSE())-VLOOKUP($A61,'Import OffPeak change'!$A$106:GT$202,197,FALSE())),0,(VLOOKUP($A61,'Import OffPeak'!$A$3:GT$99,197,FALSE())-VLOOKUP($A61,'Import OffPeak change'!$A$106:GT$202,197,FALSE())))</f>
        <v>0</v>
      </c>
      <c r="GP61" s="193" t="n">
        <f aca="false">IF(ISERROR(VLOOKUP($A61,'Import OffPeak'!$A$3:GU$99,198,FALSE())-VLOOKUP($A61,'Import OffPeak change'!$A$106:GU$202,198,FALSE())),0,(VLOOKUP($A61,'Import OffPeak'!$A$3:GU$99,198,FALSE())-VLOOKUP($A61,'Import OffPeak change'!$A$106:GU$202,198,FALSE())))</f>
        <v>0</v>
      </c>
      <c r="GQ61" s="193" t="n">
        <f aca="false">IF(ISERROR(VLOOKUP($A61,'Import OffPeak'!$A$3:GV$99,199,FALSE())-VLOOKUP($A61,'Import OffPeak change'!$A$106:GV$202,199,FALSE())),0,(VLOOKUP($A61,'Import OffPeak'!$A$3:GV$99,199,FALSE())-VLOOKUP($A61,'Import OffPeak change'!$A$106:GV$202,199,FALSE())))</f>
        <v>0</v>
      </c>
      <c r="GR61" s="193" t="n">
        <f aca="false">IF(ISERROR(VLOOKUP($A61,'Import OffPeak'!$A$3:GW$99,200,FALSE())-VLOOKUP($A61,'Import OffPeak change'!$A$106:GW$202,200,FALSE())),0,(VLOOKUP($A61,'Import OffPeak'!$A$3:GW$99,200,FALSE())-VLOOKUP($A61,'Import OffPeak change'!$A$106:GW$202,200,FALSE())))</f>
        <v>0</v>
      </c>
      <c r="GS61" s="193" t="n">
        <f aca="false">IF(ISERROR(VLOOKUP($A61,'Import OffPeak'!$A$3:GX$99,201,FALSE())-VLOOKUP($A61,'Import OffPeak change'!$A$106:GX$202,201,FALSE())),0,(VLOOKUP($A61,'Import OffPeak'!$A$3:GX$99,201,FALSE())-VLOOKUP($A61,'Import OffPeak change'!$A$106:GX$202,201,FALSE())))</f>
        <v>0</v>
      </c>
      <c r="GT61" s="193" t="n">
        <f aca="false">IF(ISERROR(VLOOKUP($A61,'Import OffPeak'!$A$3:GY$99,202,FALSE())-VLOOKUP($A61,'Import OffPeak change'!$A$106:GY$202,202,FALSE())),0,(VLOOKUP($A61,'Import OffPeak'!$A$3:GY$99,202,FALSE())-VLOOKUP($A61,'Import OffPeak change'!$A$106:GY$202,202,FALSE())))</f>
        <v>0</v>
      </c>
      <c r="GU61" s="193" t="n">
        <f aca="false">IF(ISERROR(VLOOKUP($A61,'Import OffPeak'!$A$3:GZ$99,203,FALSE())-VLOOKUP($A61,'Import OffPeak change'!$A$106:GZ$202,203,FALSE())),0,(VLOOKUP($A61,'Import OffPeak'!$A$3:GZ$99,203,FALSE())-VLOOKUP($A61,'Import OffPeak change'!$A$106:GZ$202,203,FALSE())))</f>
        <v>0</v>
      </c>
      <c r="GV61" s="193" t="n">
        <f aca="false">IF(ISERROR(VLOOKUP($A61,'Import OffPeak'!$A$3:HA$99,204,FALSE())-VLOOKUP($A61,'Import OffPeak change'!$A$106:HA$202,204,FALSE())),0,(VLOOKUP($A61,'Import OffPeak'!$A$3:HA$99,204,FALSE())-VLOOKUP($A61,'Import OffPeak change'!$A$106:HA$202,204,FALSE())))</f>
        <v>0</v>
      </c>
      <c r="GW61" s="193" t="n">
        <f aca="false">IF(ISERROR(VLOOKUP($A61,'Import OffPeak'!$A$3:HB$99,205,FALSE())-VLOOKUP($A61,'Import OffPeak change'!$A$106:HB$202,205,FALSE())),0,(VLOOKUP($A61,'Import OffPeak'!$A$3:HB$99,205,FALSE())-VLOOKUP($A61,'Import OffPeak change'!$A$106:HB$202,205,FALSE())))</f>
        <v>0</v>
      </c>
      <c r="GX61" s="193" t="n">
        <f aca="false">IF(ISERROR(VLOOKUP($A61,'Import OffPeak'!$A$3:HC$99,206,FALSE())-VLOOKUP($A61,'Import OffPeak change'!$A$106:HC$202,206,FALSE())),0,(VLOOKUP($A61,'Import OffPeak'!$A$3:HC$99,206,FALSE())-VLOOKUP($A61,'Import OffPeak change'!$A$106:HC$202,206,FALSE())))</f>
        <v>0</v>
      </c>
      <c r="GY61" s="193" t="n">
        <f aca="false">IF(ISERROR(VLOOKUP($A61,'Import OffPeak'!$A$3:HD$99,207,FALSE())-VLOOKUP($A61,'Import OffPeak change'!$A$106:HD$202,207,FALSE())),0,(VLOOKUP($A61,'Import OffPeak'!$A$3:HD$99,207,FALSE())-VLOOKUP($A61,'Import OffPeak change'!$A$106:HD$202,207,FALSE())))</f>
        <v>0</v>
      </c>
      <c r="GZ61" s="193" t="n">
        <f aca="false">IF(ISERROR(VLOOKUP($A61,'Import OffPeak'!$A$3:HE$99,208,FALSE())-VLOOKUP($A61,'Import OffPeak change'!$A$106:HE$202,208,FALSE())),0,(VLOOKUP($A61,'Import OffPeak'!$A$3:HE$99,208,FALSE())-VLOOKUP($A61,'Import OffPeak change'!$A$106:HE$202,208,FALSE())))</f>
        <v>0</v>
      </c>
      <c r="HA61" s="193" t="n">
        <f aca="false">IF(ISERROR(VLOOKUP($A61,'Import OffPeak'!$A$3:HF$99,209,FALSE())-VLOOKUP($A61,'Import OffPeak change'!$A$106:HF$202,209,FALSE())),0,(VLOOKUP($A61,'Import OffPeak'!$A$3:HF$99,209,FALSE())-VLOOKUP($A61,'Import OffPeak change'!$A$106:HF$202,209,FALSE())))</f>
        <v>0</v>
      </c>
      <c r="HB61" s="193" t="n">
        <f aca="false">IF(ISERROR(VLOOKUP($A61,'Import OffPeak'!$A$3:HG$99,210,FALSE())-VLOOKUP($A61,'Import OffPeak change'!$A$106:HG$202,210,FALSE())),0,(VLOOKUP($A61,'Import OffPeak'!$A$3:HG$99,210,FALSE())-VLOOKUP($A61,'Import OffPeak change'!$A$106:HG$202,210,FALSE())))</f>
        <v>0</v>
      </c>
      <c r="HC61" s="193" t="n">
        <f aca="false">IF(ISERROR(VLOOKUP($A61,'Import OffPeak'!$A$3:HH$99,211,FALSE())-VLOOKUP($A61,'Import OffPeak change'!$A$106:HH$202,211,FALSE())),0,(VLOOKUP($A61,'Import OffPeak'!$A$3:HH$99,211,FALSE())-VLOOKUP($A61,'Import OffPeak change'!$A$106:HH$202,211,FALSE())))</f>
        <v>0</v>
      </c>
      <c r="HD61" s="193" t="n">
        <f aca="false">IF(ISERROR(VLOOKUP($A61,'Import OffPeak'!$A$3:HI$99,212,FALSE())-VLOOKUP($A61,'Import OffPeak change'!$A$106:HI$202,212,FALSE())),0,(VLOOKUP($A61,'Import OffPeak'!$A$3:HI$99,212,FALSE())-VLOOKUP($A61,'Import OffPeak change'!$A$106:HI$202,212,FALSE())))</f>
        <v>0</v>
      </c>
      <c r="HE61" s="193" t="n">
        <f aca="false">IF(ISERROR(VLOOKUP($A61,'Import OffPeak'!$A$3:HJ$99,213,FALSE())-VLOOKUP($A61,'Import OffPeak change'!$A$106:HJ$202,213,FALSE())),0,(VLOOKUP($A61,'Import OffPeak'!$A$3:HJ$99,213,FALSE())-VLOOKUP($A61,'Import OffPeak change'!$A$106:HJ$202,213,FALSE())))</f>
        <v>0</v>
      </c>
      <c r="HF61" s="193" t="n">
        <f aca="false">IF(ISERROR(VLOOKUP($A61,'Import OffPeak'!$A$3:HK$99,214,FALSE())-VLOOKUP($A61,'Import OffPeak change'!$A$106:HK$202,214,FALSE())),0,(VLOOKUP($A61,'Import OffPeak'!$A$3:HK$99,214,FALSE())-VLOOKUP($A61,'Import OffPeak change'!$A$106:HK$202,214,FALSE())))</f>
        <v>0</v>
      </c>
      <c r="HG61" s="193" t="n">
        <f aca="false">IF(ISERROR(VLOOKUP($A61,'Import OffPeak'!$A$3:HL$99,215,FALSE())-VLOOKUP($A61,'Import OffPeak change'!$A$106:HL$202,215,FALSE())),0,(VLOOKUP($A61,'Import OffPeak'!$A$3:HL$99,215,FALSE())-VLOOKUP($A61,'Import OffPeak change'!$A$106:HL$202,215,FALSE())))</f>
        <v>0</v>
      </c>
      <c r="HH61" s="193" t="n">
        <f aca="false">IF(ISERROR(VLOOKUP($A61,'Import OffPeak'!$A$3:HM$99,216,FALSE())-VLOOKUP($A61,'Import OffPeak change'!$A$106:HM$202,216,FALSE())),0,(VLOOKUP($A61,'Import OffPeak'!$A$3:HM$99,216,FALSE())-VLOOKUP($A61,'Import OffPeak change'!$A$106:HM$202,216,FALSE())))</f>
        <v>0</v>
      </c>
      <c r="HI61" s="193" t="n">
        <f aca="false">IF(ISERROR(VLOOKUP($A61,'Import OffPeak'!$A$3:HN$99,217,FALSE())-VLOOKUP($A61,'Import OffPeak change'!$A$106:HN$202,217,FALSE())),0,(VLOOKUP($A61,'Import OffPeak'!$A$3:HN$99,217,FALSE())-VLOOKUP($A61,'Import OffPeak change'!$A$106:HN$202,217,FALSE())))</f>
        <v>0</v>
      </c>
      <c r="HJ61" s="193" t="n">
        <f aca="false">IF(ISERROR(VLOOKUP($A61,'Import OffPeak'!$A$3:HO$99,218,FALSE())-VLOOKUP($A61,'Import OffPeak change'!$A$106:HO$202,218,FALSE())),0,(VLOOKUP($A61,'Import OffPeak'!$A$3:HO$99,218,FALSE())-VLOOKUP($A61,'Import OffPeak change'!$A$106:HO$202,218,FALSE())))</f>
        <v>0</v>
      </c>
      <c r="HK61" s="193" t="n">
        <f aca="false">IF(ISERROR(VLOOKUP($A61,'Import OffPeak'!$A$3:HP$99,219,FALSE())-VLOOKUP($A61,'Import OffPeak change'!$A$106:HP$202,219,FALSE())),0,(VLOOKUP($A61,'Import OffPeak'!$A$3:HP$99,219,FALSE())-VLOOKUP($A61,'Import OffPeak change'!$A$106:HP$202,219,FALSE())))</f>
        <v>0</v>
      </c>
      <c r="HL61" s="193" t="n">
        <f aca="false">IF(ISERROR(VLOOKUP($A61,'Import OffPeak'!$A$3:HQ$99,220,FALSE())-VLOOKUP($A61,'Import OffPeak change'!$A$106:HQ$202,220,FALSE())),0,(VLOOKUP($A61,'Import OffPeak'!$A$3:HQ$99,220,FALSE())-VLOOKUP($A61,'Import OffPeak change'!$A$106:HQ$202,220,FALSE())))</f>
        <v>0</v>
      </c>
      <c r="HM61" s="193" t="n">
        <f aca="false">IF(ISERROR(VLOOKUP($A61,'Import OffPeak'!$A$3:HR$99,221,FALSE())-VLOOKUP($A61,'Import OffPeak change'!$A$106:HR$202,221,FALSE())),0,(VLOOKUP($A61,'Import OffPeak'!$A$3:HR$99,221,FALSE())-VLOOKUP($A61,'Import OffPeak change'!$A$106:HR$202,221,FALSE())))</f>
        <v>0</v>
      </c>
      <c r="HN61" s="193" t="n">
        <f aca="false">IF(ISERROR(VLOOKUP($A61,'Import OffPeak'!$A$3:HS$99,222,FALSE())-VLOOKUP($A61,'Import OffPeak change'!$A$106:HS$202,222,FALSE())),0,(VLOOKUP($A61,'Import OffPeak'!$A$3:HS$99,222,FALSE())-VLOOKUP($A61,'Import OffPeak change'!$A$106:HS$202,222,FALSE())))</f>
        <v>0</v>
      </c>
      <c r="HO61" s="193" t="n">
        <f aca="false">IF(ISERROR(VLOOKUP($A61,'Import OffPeak'!$A$3:HT$99,223,FALSE())-VLOOKUP($A61,'Import OffPeak change'!$A$106:HT$202,223,FALSE())),0,(VLOOKUP($A61,'Import OffPeak'!$A$3:HT$99,223,FALSE())-VLOOKUP($A61,'Import OffPeak change'!$A$106:HT$202,223,FALSE())))</f>
        <v>0</v>
      </c>
      <c r="HP61" s="193" t="n">
        <f aca="false">IF(ISERROR(VLOOKUP($A61,'Import OffPeak'!$A$3:HU$99,224,FALSE())-VLOOKUP($A61,'Import OffPeak change'!$A$106:HU$202,224,FALSE())),0,(VLOOKUP($A61,'Import OffPeak'!$A$3:HU$99,224,FALSE())-VLOOKUP($A61,'Import OffPeak change'!$A$106:HU$202,224,FALSE())))</f>
        <v>0</v>
      </c>
      <c r="HQ61" s="193" t="n">
        <f aca="false">IF(ISERROR(VLOOKUP($A61,'Import OffPeak'!$A$3:HV$99,225,FALSE())-VLOOKUP($A61,'Import OffPeak change'!$A$106:HV$202,225,FALSE())),0,(VLOOKUP($A61,'Import OffPeak'!$A$3:HV$99,225,FALSE())-VLOOKUP($A61,'Import OffPeak change'!$A$106:HV$202,225,FALSE())))</f>
        <v>0</v>
      </c>
      <c r="HR61" s="193" t="n">
        <f aca="false">IF(ISERROR(VLOOKUP($A61,'Import OffPeak'!$A$3:HW$99,226,FALSE())-VLOOKUP($A61,'Import OffPeak change'!$A$106:HW$202,226,FALSE())),0,(VLOOKUP($A61,'Import OffPeak'!$A$3:HW$99,226,FALSE())-VLOOKUP($A61,'Import OffPeak change'!$A$106:HW$202,226,FALSE())))</f>
        <v>0</v>
      </c>
      <c r="HS61" s="193" t="n">
        <f aca="false">IF(ISERROR(VLOOKUP($A61,'Import OffPeak'!$A$3:HX$99,227,FALSE())-VLOOKUP($A61,'Import OffPeak change'!$A$106:HX$202,227,FALSE())),0,(VLOOKUP($A61,'Import OffPeak'!$A$3:HX$99,227,FALSE())-VLOOKUP($A61,'Import OffPeak change'!$A$106:HX$202,227,FALSE())))</f>
        <v>0</v>
      </c>
      <c r="HT61" s="193" t="n">
        <f aca="false">IF(ISERROR(VLOOKUP($A61,'Import OffPeak'!$A$3:HY$99,228,FALSE())-VLOOKUP($A61,'Import OffPeak change'!$A$106:HY$202,228,FALSE())),0,(VLOOKUP($A61,'Import OffPeak'!$A$3:HY$99,228,FALSE())-VLOOKUP($A61,'Import OffPeak change'!$A$106:HY$202,228,FALSE())))</f>
        <v>0</v>
      </c>
      <c r="HU61" s="193" t="n">
        <f aca="false">IF(ISERROR(VLOOKUP($A61,'Import OffPeak'!$A$3:HZ$99,229,FALSE())-VLOOKUP($A61,'Import OffPeak change'!$A$106:HZ$202,229,FALSE())),0,(VLOOKUP($A61,'Import OffPeak'!$A$3:HZ$99,229,FALSE())-VLOOKUP($A61,'Import OffPeak change'!$A$106:HZ$202,229,FALSE())))</f>
        <v>0</v>
      </c>
      <c r="HV61" s="193" t="n">
        <f aca="false">IF(ISERROR(VLOOKUP($A61,'Import OffPeak'!$A$3:IA$99,230,FALSE())-VLOOKUP($A61,'Import OffPeak change'!$A$106:IA$202,230,FALSE())),0,(VLOOKUP($A61,'Import OffPeak'!$A$3:IA$99,230,FALSE())-VLOOKUP($A61,'Import OffPeak change'!$A$106:IA$202,230,FALSE())))</f>
        <v>0</v>
      </c>
      <c r="HW61" s="193" t="n">
        <f aca="false">IF(ISERROR(VLOOKUP($A61,'Import OffPeak'!$A$3:IB$99,231,FALSE())-VLOOKUP($A61,'Import OffPeak change'!$A$106:IB$202,231,FALSE())),0,(VLOOKUP($A61,'Import OffPeak'!$A$3:IB$99,231,FALSE())-VLOOKUP($A61,'Import OffPeak change'!$A$106:IB$202,231,FALSE())))</f>
        <v>0</v>
      </c>
      <c r="HX61" s="193" t="n">
        <f aca="false">IF(ISERROR(VLOOKUP($A61,'Import OffPeak'!$A$3:IC$99,232,FALSE())-VLOOKUP($A61,'Import OffPeak change'!$A$106:IC$202,232,FALSE())),0,(VLOOKUP($A61,'Import OffPeak'!$A$3:IC$99,232,FALSE())-VLOOKUP($A61,'Import OffPeak change'!$A$106:IC$202,232,FALSE())))</f>
        <v>0</v>
      </c>
      <c r="HY61" s="193" t="n">
        <f aca="false">IF(ISERROR(VLOOKUP($A61,'Import OffPeak'!$A$3:ID$99,233,FALSE())-VLOOKUP($A61,'Import OffPeak change'!$A$106:ID$202,233,FALSE())),0,(VLOOKUP($A61,'Import OffPeak'!$A$3:ID$99,233,FALSE())-VLOOKUP($A61,'Import OffPeak change'!$A$106:ID$202,233,FALSE())))</f>
        <v>0</v>
      </c>
      <c r="HZ61" s="193" t="n">
        <f aca="false">IF(ISERROR(VLOOKUP($A61,'Import OffPeak'!$A$3:IE$99,234,FALSE())-VLOOKUP($A61,'Import OffPeak change'!$A$106:IE$202,234,FALSE())),0,(VLOOKUP($A61,'Import OffPeak'!$A$3:IE$99,234,FALSE())-VLOOKUP($A61,'Import OffPeak change'!$A$106:IE$202,234,FALSE())))</f>
        <v>0</v>
      </c>
      <c r="IA61" s="193" t="n">
        <f aca="false">IF(ISERROR(VLOOKUP($A61,'Import OffPeak'!$A$3:IF$99,235,FALSE())-VLOOKUP($A61,'Import OffPeak change'!$A$106:IF$202,235,FALSE())),0,(VLOOKUP($A61,'Import OffPeak'!$A$3:IF$99,235,FALSE())-VLOOKUP($A61,'Import OffPeak change'!$A$106:IF$202,235,FALSE())))</f>
        <v>0</v>
      </c>
      <c r="IB61" s="193" t="n">
        <f aca="false">IF(ISERROR(VLOOKUP($A61,'Import OffPeak'!$A$3:IG$99,236,FALSE())-VLOOKUP($A61,'Import OffPeak change'!$A$106:IG$202,236,FALSE())),0,(VLOOKUP($A61,'Import OffPeak'!$A$3:IG$99,236,FALSE())-VLOOKUP($A61,'Import OffPeak change'!$A$106:IG$202,236,FALSE())))</f>
        <v>0</v>
      </c>
      <c r="IC61" s="193" t="n">
        <f aca="false">IF(ISERROR(VLOOKUP($A61,'Import OffPeak'!$A$3:IH$99,237,FALSE())-VLOOKUP($A61,'Import OffPeak change'!$A$106:IH$202,237,FALSE())),0,(VLOOKUP($A61,'Import OffPeak'!$A$3:IH$99,237,FALSE())-VLOOKUP($A61,'Import OffPeak change'!$A$106:IH$202,237,FALSE())))</f>
        <v>0</v>
      </c>
      <c r="ID61" s="193" t="n">
        <f aca="false">IF(ISERROR(VLOOKUP($A61,'Import OffPeak'!$A$3:II$99,238,FALSE())-VLOOKUP($A61,'Import OffPeak change'!$A$106:II$202,238,FALSE())),0,(VLOOKUP($A61,'Import OffPeak'!$A$3:II$99,238,FALSE())-VLOOKUP($A61,'Import OffPeak change'!$A$106:II$202,238,FALSE())))</f>
        <v>0</v>
      </c>
      <c r="IE61" s="193" t="n">
        <f aca="false">IF(ISERROR(VLOOKUP($A61,'Import OffPeak'!$A$3:IJ$99,239,FALSE())-VLOOKUP($A61,'Import OffPeak change'!$A$106:IJ$202,239,FALSE())),0,(VLOOKUP($A61,'Import OffPeak'!$A$3:IJ$99,239,FALSE())-VLOOKUP($A61,'Import OffPeak change'!$A$106:IJ$202,239,FALSE())))</f>
        <v>0</v>
      </c>
    </row>
    <row r="62" customFormat="false" ht="12.75" hidden="false" customHeight="false" outlineLevel="0" collapsed="false">
      <c r="A62" s="201" t="str">
        <f aca="false">IF('Import OffPeak'!A59=0,"",'Import OffPeak'!A59)</f>
        <v/>
      </c>
      <c r="B62" s="193"/>
      <c r="C62" s="193"/>
      <c r="D62" s="193"/>
      <c r="E62" s="193"/>
      <c r="F62" s="193"/>
      <c r="G62" s="193" t="n">
        <f aca="false">IF(ISERROR(VLOOKUP($A62,'Import OffPeak'!$A$3:L$99,7,FALSE())-VLOOKUP($A62,'Import OffPeak change'!$A$106:L$202,7,FALSE())),0,(VLOOKUP($A62,'Import OffPeak'!$A$3:L$99,7,FALSE())-VLOOKUP($A62,'Import OffPeak change'!$A$106:L$202,7,FALSE())))</f>
        <v>0</v>
      </c>
      <c r="H62" s="193" t="n">
        <f aca="false">IF(ISERROR(VLOOKUP($A62,'Import OffPeak'!$A$3:M$99,8,FALSE())-VLOOKUP($A62,'Import OffPeak change'!$A$106:M$202,8,FALSE())),0,(VLOOKUP($A62,'Import OffPeak'!$A$3:M$99,8,FALSE())-VLOOKUP($A62,'Import OffPeak change'!$A$106:M$202,8,FALSE())))</f>
        <v>0</v>
      </c>
      <c r="I62" s="193" t="n">
        <f aca="false">IF(ISERROR(VLOOKUP($A62,'Import OffPeak'!$A$3:N$99,9,FALSE())-VLOOKUP($A62,'Import OffPeak change'!$A$106:N$202,9,FALSE())),0,(VLOOKUP($A62,'Import OffPeak'!$A$3:N$99,9,FALSE())-VLOOKUP($A62,'Import OffPeak change'!$A$106:N$202,9,FALSE())))</f>
        <v>0</v>
      </c>
      <c r="J62" s="193" t="n">
        <f aca="false">IF(ISERROR(VLOOKUP($A62,'Import OffPeak'!$A$3:O$99,10,FALSE())-VLOOKUP($A62,'Import OffPeak change'!$A$106:O$202,10,FALSE())),0,(VLOOKUP($A62,'Import OffPeak'!$A$3:O$99,10,FALSE())-VLOOKUP($A62,'Import OffPeak change'!$A$106:O$202,10,FALSE())))</f>
        <v>0</v>
      </c>
      <c r="K62" s="193" t="n">
        <f aca="false">IF(ISERROR(VLOOKUP($A62,'Import OffPeak'!$A$3:P$99,11,FALSE())-VLOOKUP($A62,'Import OffPeak change'!$A$106:P$202,11,FALSE())),0,(VLOOKUP($A62,'Import OffPeak'!$A$3:P$99,11,FALSE())-VLOOKUP($A62,'Import OffPeak change'!$A$106:P$202,11,FALSE())))</f>
        <v>0</v>
      </c>
      <c r="L62" s="193" t="n">
        <f aca="false">IF(ISERROR(VLOOKUP($A62,'Import OffPeak'!$A$3:Q$99,12,FALSE())-VLOOKUP($A62,'Import OffPeak change'!$A$106:Q$202,12,FALSE())),0,(VLOOKUP($A62,'Import OffPeak'!$A$3:Q$99,12,FALSE())-VLOOKUP($A62,'Import OffPeak change'!$A$106:Q$202,12,FALSE())))</f>
        <v>0</v>
      </c>
      <c r="M62" s="193" t="n">
        <f aca="false">IF(ISERROR(VLOOKUP($A62,'Import OffPeak'!$A$3:R$99,13,FALSE())-VLOOKUP($A62,'Import OffPeak change'!$A$106:R$202,13,FALSE())),0,(VLOOKUP($A62,'Import OffPeak'!$A$3:R$99,13,FALSE())-VLOOKUP($A62,'Import OffPeak change'!$A$106:R$202,13,FALSE())))</f>
        <v>0</v>
      </c>
      <c r="N62" s="193" t="n">
        <f aca="false">IF(ISERROR(VLOOKUP($A62,'Import OffPeak'!$A$3:S$99,14,FALSE())-VLOOKUP($A62,'Import OffPeak change'!$A$106:S$202,14,FALSE())),0,(VLOOKUP($A62,'Import OffPeak'!$A$3:S$99,14,FALSE())-VLOOKUP($A62,'Import OffPeak change'!$A$106:S$202,14,FALSE())))</f>
        <v>0</v>
      </c>
      <c r="O62" s="193" t="n">
        <f aca="false">IF(ISERROR(VLOOKUP($A62,'Import OffPeak'!$A$3:T$99,15,FALSE())-VLOOKUP($A62,'Import OffPeak change'!$A$106:T$202,15,FALSE())),0,(VLOOKUP($A62,'Import OffPeak'!$A$3:T$99,15,FALSE())-VLOOKUP($A62,'Import OffPeak change'!$A$106:T$202,15,FALSE())))</f>
        <v>0</v>
      </c>
      <c r="P62" s="193" t="n">
        <f aca="false">IF(ISERROR(VLOOKUP($A62,'Import OffPeak'!$A$3:U$99,16,FALSE())-VLOOKUP($A62,'Import OffPeak change'!$A$106:U$202,16,FALSE())),0,(VLOOKUP($A62,'Import OffPeak'!$A$3:U$99,16,FALSE())-VLOOKUP($A62,'Import OffPeak change'!$A$106:U$202,16,FALSE())))</f>
        <v>0</v>
      </c>
      <c r="Q62" s="193" t="n">
        <f aca="false">IF(ISERROR(VLOOKUP($A62,'Import OffPeak'!$A$3:V$99,17,FALSE())-VLOOKUP($A62,'Import OffPeak change'!$A$106:V$202,17,FALSE())),0,(VLOOKUP($A62,'Import OffPeak'!$A$3:V$99,17,FALSE())-VLOOKUP($A62,'Import OffPeak change'!$A$106:V$202,17,FALSE())))</f>
        <v>0</v>
      </c>
      <c r="R62" s="193" t="n">
        <f aca="false">IF(ISERROR(VLOOKUP($A62,'Import OffPeak'!$A$3:W$99,18,FALSE())-VLOOKUP($A62,'Import OffPeak change'!$A$106:W$202,18,FALSE())),0,(VLOOKUP($A62,'Import OffPeak'!$A$3:W$99,18,FALSE())-VLOOKUP($A62,'Import OffPeak change'!$A$106:W$202,18,FALSE())))</f>
        <v>0</v>
      </c>
      <c r="S62" s="193" t="n">
        <f aca="false">IF(ISERROR(VLOOKUP($A62,'Import OffPeak'!$A$3:X$99,19,FALSE())-VLOOKUP($A62,'Import OffPeak change'!$A$106:X$202,19,FALSE())),0,(VLOOKUP($A62,'Import OffPeak'!$A$3:X$99,19,FALSE())-VLOOKUP($A62,'Import OffPeak change'!$A$106:X$202,19,FALSE())))</f>
        <v>0</v>
      </c>
      <c r="T62" s="193" t="n">
        <f aca="false">IF(ISERROR(VLOOKUP($A62,'Import OffPeak'!$A$3:Y$99,20,FALSE())-VLOOKUP($A62,'Import OffPeak change'!$A$106:Y$202,20,FALSE())),0,(VLOOKUP($A62,'Import OffPeak'!$A$3:Y$99,20,FALSE())-VLOOKUP($A62,'Import OffPeak change'!$A$106:Y$202,20,FALSE())))</f>
        <v>0</v>
      </c>
      <c r="U62" s="193" t="n">
        <f aca="false">IF(ISERROR(VLOOKUP($A62,'Import OffPeak'!$A$3:Z$99,21,FALSE())-VLOOKUP($A62,'Import OffPeak change'!$A$106:Z$202,21,FALSE())),0,(VLOOKUP($A62,'Import OffPeak'!$A$3:Z$99,21,FALSE())-VLOOKUP($A62,'Import OffPeak change'!$A$106:Z$202,21,FALSE())))</f>
        <v>0</v>
      </c>
      <c r="V62" s="193" t="n">
        <f aca="false">IF(ISERROR(VLOOKUP($A62,'Import OffPeak'!$A$3:AA$99,22,FALSE())-VLOOKUP($A62,'Import OffPeak change'!$A$106:AA$202,22,FALSE())),0,(VLOOKUP($A62,'Import OffPeak'!$A$3:AA$99,22,FALSE())-VLOOKUP($A62,'Import OffPeak change'!$A$106:AA$202,22,FALSE())))</f>
        <v>0</v>
      </c>
      <c r="W62" s="193" t="n">
        <f aca="false">IF(ISERROR(VLOOKUP($A62,'Import OffPeak'!$A$3:AB$99,23,FALSE())-VLOOKUP($A62,'Import OffPeak change'!$A$106:AB$202,23,FALSE())),0,(VLOOKUP($A62,'Import OffPeak'!$A$3:AB$99,23,FALSE())-VLOOKUP($A62,'Import OffPeak change'!$A$106:AB$202,23,FALSE())))</f>
        <v>0</v>
      </c>
      <c r="X62" s="193" t="n">
        <f aca="false">IF(ISERROR(VLOOKUP($A62,'Import OffPeak'!$A$3:AC$99,24,FALSE())-VLOOKUP($A62,'Import OffPeak change'!$A$106:AC$202,24,FALSE())),0,(VLOOKUP($A62,'Import OffPeak'!$A$3:AC$99,24,FALSE())-VLOOKUP($A62,'Import OffPeak change'!$A$106:AC$202,24,FALSE())))</f>
        <v>0</v>
      </c>
      <c r="Y62" s="193" t="n">
        <f aca="false">IF(ISERROR(VLOOKUP($A62,'Import OffPeak'!$A$3:AD$99,25,FALSE())-VLOOKUP($A62,'Import OffPeak change'!$A$106:AD$202,25,FALSE())),0,(VLOOKUP($A62,'Import OffPeak'!$A$3:AD$99,25,FALSE())-VLOOKUP($A62,'Import OffPeak change'!$A$106:AD$202,25,FALSE())))</f>
        <v>0</v>
      </c>
      <c r="Z62" s="193" t="n">
        <f aca="false">IF(ISERROR(VLOOKUP($A62,'Import OffPeak'!$A$3:AE$99,26,FALSE())-VLOOKUP($A62,'Import OffPeak change'!$A$106:AE$202,26,FALSE())),0,(VLOOKUP($A62,'Import OffPeak'!$A$3:AE$99,26,FALSE())-VLOOKUP($A62,'Import OffPeak change'!$A$106:AE$202,26,FALSE())))</f>
        <v>0</v>
      </c>
      <c r="AA62" s="193" t="n">
        <f aca="false">IF(ISERROR(VLOOKUP($A62,'Import OffPeak'!$A$3:AF$99,27,FALSE())-VLOOKUP($A62,'Import OffPeak change'!$A$106:AF$202,27,FALSE())),0,(VLOOKUP($A62,'Import OffPeak'!$A$3:AF$99,27,FALSE())-VLOOKUP($A62,'Import OffPeak change'!$A$106:AF$202,27,FALSE())))</f>
        <v>0</v>
      </c>
      <c r="AB62" s="193" t="n">
        <f aca="false">IF(ISERROR(VLOOKUP($A62,'Import OffPeak'!$A$3:AG$99,28,FALSE())-VLOOKUP($A62,'Import OffPeak change'!$A$106:AG$202,28,FALSE())),0,(VLOOKUP($A62,'Import OffPeak'!$A$3:AG$99,28,FALSE())-VLOOKUP($A62,'Import OffPeak change'!$A$106:AG$202,28,FALSE())))</f>
        <v>0</v>
      </c>
      <c r="AC62" s="193" t="n">
        <f aca="false">IF(ISERROR(VLOOKUP($A62,'Import OffPeak'!$A$3:AH$99,29,FALSE())-VLOOKUP($A62,'Import OffPeak change'!$A$106:AH$202,29,FALSE())),0,(VLOOKUP($A62,'Import OffPeak'!$A$3:AH$99,29,FALSE())-VLOOKUP($A62,'Import OffPeak change'!$A$106:AH$202,29,FALSE())))</f>
        <v>0</v>
      </c>
      <c r="AD62" s="193" t="n">
        <f aca="false">IF(ISERROR(VLOOKUP($A62,'Import OffPeak'!$A$3:AI$99,30,FALSE())-VLOOKUP($A62,'Import OffPeak change'!$A$106:AI$202,30,FALSE())),0,(VLOOKUP($A62,'Import OffPeak'!$A$3:AI$99,30,FALSE())-VLOOKUP($A62,'Import OffPeak change'!$A$106:AI$202,30,FALSE())))</f>
        <v>0</v>
      </c>
      <c r="AE62" s="193" t="n">
        <f aca="false">IF(ISERROR(VLOOKUP($A62,'Import OffPeak'!$A$3:AJ$99,31,FALSE())-VLOOKUP($A62,'Import OffPeak change'!$A$106:AJ$202,31,FALSE())),0,(VLOOKUP($A62,'Import OffPeak'!$A$3:AJ$99,31,FALSE())-VLOOKUP($A62,'Import OffPeak change'!$A$106:AJ$202,31,FALSE())))</f>
        <v>0</v>
      </c>
      <c r="AF62" s="193" t="n">
        <f aca="false">IF(ISERROR(VLOOKUP($A62,'Import OffPeak'!$A$3:AK$99,32,FALSE())-VLOOKUP($A62,'Import OffPeak change'!$A$106:AK$202,32,FALSE())),0,(VLOOKUP($A62,'Import OffPeak'!$A$3:AK$99,32,FALSE())-VLOOKUP($A62,'Import OffPeak change'!$A$106:AK$202,32,FALSE())))</f>
        <v>0</v>
      </c>
      <c r="AG62" s="193" t="n">
        <f aca="false">IF(ISERROR(VLOOKUP($A62,'Import OffPeak'!$A$3:AL$99,33,FALSE())-VLOOKUP($A62,'Import OffPeak change'!$A$106:AL$202,33,FALSE())),0,(VLOOKUP($A62,'Import OffPeak'!$A$3:AL$99,33,FALSE())-VLOOKUP($A62,'Import OffPeak change'!$A$106:AL$202,33,FALSE())))</f>
        <v>0</v>
      </c>
      <c r="AH62" s="193" t="n">
        <f aca="false">IF(ISERROR(VLOOKUP($A62,'Import OffPeak'!$A$3:AM$99,34,FALSE())-VLOOKUP($A62,'Import OffPeak change'!$A$106:AM$202,34,FALSE())),0,(VLOOKUP($A62,'Import OffPeak'!$A$3:AM$99,34,FALSE())-VLOOKUP($A62,'Import OffPeak change'!$A$106:AM$202,34,FALSE())))</f>
        <v>0</v>
      </c>
      <c r="AI62" s="193" t="n">
        <f aca="false">IF(ISERROR(VLOOKUP($A62,'Import OffPeak'!$A$3:AN$99,35,FALSE())-VLOOKUP($A62,'Import OffPeak change'!$A$106:AN$202,35,FALSE())),0,(VLOOKUP($A62,'Import OffPeak'!$A$3:AN$99,35,FALSE())-VLOOKUP($A62,'Import OffPeak change'!$A$106:AN$202,35,FALSE())))</f>
        <v>0</v>
      </c>
      <c r="AJ62" s="193" t="n">
        <f aca="false">IF(ISERROR(VLOOKUP($A62,'Import OffPeak'!$A$3:AO$99,36,FALSE())-VLOOKUP($A62,'Import OffPeak change'!$A$106:AO$202,36,FALSE())),0,(VLOOKUP($A62,'Import OffPeak'!$A$3:AO$99,36,FALSE())-VLOOKUP($A62,'Import OffPeak change'!$A$106:AO$202,36,FALSE())))</f>
        <v>0</v>
      </c>
      <c r="AK62" s="193" t="n">
        <f aca="false">IF(ISERROR(VLOOKUP($A62,'Import OffPeak'!$A$3:AP$99,37,FALSE())-VLOOKUP($A62,'Import OffPeak change'!$A$106:AP$202,37,FALSE())),0,(VLOOKUP($A62,'Import OffPeak'!$A$3:AP$99,37,FALSE())-VLOOKUP($A62,'Import OffPeak change'!$A$106:AP$202,37,FALSE())))</f>
        <v>0</v>
      </c>
      <c r="AL62" s="193" t="n">
        <f aca="false">IF(ISERROR(VLOOKUP($A62,'Import OffPeak'!$A$3:AQ$99,38,FALSE())-VLOOKUP($A62,'Import OffPeak change'!$A$106:AQ$202,38,FALSE())),0,(VLOOKUP($A62,'Import OffPeak'!$A$3:AQ$99,38,FALSE())-VLOOKUP($A62,'Import OffPeak change'!$A$106:AQ$202,38,FALSE())))</f>
        <v>0</v>
      </c>
      <c r="AM62" s="193" t="n">
        <f aca="false">IF(ISERROR(VLOOKUP($A62,'Import OffPeak'!$A$3:AR$99,39,FALSE())-VLOOKUP($A62,'Import OffPeak change'!$A$106:AR$202,39,FALSE())),0,(VLOOKUP($A62,'Import OffPeak'!$A$3:AR$99,39,FALSE())-VLOOKUP($A62,'Import OffPeak change'!$A$106:AR$202,39,FALSE())))</f>
        <v>0</v>
      </c>
      <c r="AN62" s="193" t="n">
        <f aca="false">IF(ISERROR(VLOOKUP($A62,'Import OffPeak'!$A$3:AS$99,40,FALSE())-VLOOKUP($A62,'Import OffPeak change'!$A$106:AS$202,40,FALSE())),0,(VLOOKUP($A62,'Import OffPeak'!$A$3:AS$99,40,FALSE())-VLOOKUP($A62,'Import OffPeak change'!$A$106:AS$202,40,FALSE())))</f>
        <v>0</v>
      </c>
      <c r="AO62" s="193" t="n">
        <f aca="false">IF(ISERROR(VLOOKUP($A62,'Import OffPeak'!$A$3:AT$99,41,FALSE())-VLOOKUP($A62,'Import OffPeak change'!$A$106:AT$202,41,FALSE())),0,(VLOOKUP($A62,'Import OffPeak'!$A$3:AT$99,41,FALSE())-VLOOKUP($A62,'Import OffPeak change'!$A$106:AT$202,41,FALSE())))</f>
        <v>0</v>
      </c>
      <c r="AP62" s="193" t="n">
        <f aca="false">IF(ISERROR(VLOOKUP($A62,'Import OffPeak'!$A$3:AU$99,42,FALSE())-VLOOKUP($A62,'Import OffPeak change'!$A$106:AU$202,42,FALSE())),0,(VLOOKUP($A62,'Import OffPeak'!$A$3:AU$99,42,FALSE())-VLOOKUP($A62,'Import OffPeak change'!$A$106:AU$202,42,FALSE())))</f>
        <v>0</v>
      </c>
      <c r="AQ62" s="193" t="n">
        <f aca="false">IF(ISERROR(VLOOKUP($A62,'Import OffPeak'!$A$3:AV$99,43,FALSE())-VLOOKUP($A62,'Import OffPeak change'!$A$106:AV$202,43,FALSE())),0,(VLOOKUP($A62,'Import OffPeak'!$A$3:AV$99,43,FALSE())-VLOOKUP($A62,'Import OffPeak change'!$A$106:AV$202,43,FALSE())))</f>
        <v>0</v>
      </c>
      <c r="AR62" s="193" t="n">
        <f aca="false">IF(ISERROR(VLOOKUP($A62,'Import OffPeak'!$A$3:AW$99,44,FALSE())-VLOOKUP($A62,'Import OffPeak change'!$A$106:AW$202,44,FALSE())),0,(VLOOKUP($A62,'Import OffPeak'!$A$3:AW$99,44,FALSE())-VLOOKUP($A62,'Import OffPeak change'!$A$106:AW$202,44,FALSE())))</f>
        <v>0</v>
      </c>
      <c r="AS62" s="193" t="n">
        <f aca="false">IF(ISERROR(VLOOKUP($A62,'Import OffPeak'!$A$3:AX$99,45,FALSE())-VLOOKUP($A62,'Import OffPeak change'!$A$106:AX$202,45,FALSE())),0,(VLOOKUP($A62,'Import OffPeak'!$A$3:AX$99,45,FALSE())-VLOOKUP($A62,'Import OffPeak change'!$A$106:AX$202,45,FALSE())))</f>
        <v>0</v>
      </c>
      <c r="AT62" s="193" t="n">
        <f aca="false">IF(ISERROR(VLOOKUP($A62,'Import OffPeak'!$A$3:AY$99,46,FALSE())-VLOOKUP($A62,'Import OffPeak change'!$A$106:AY$202,46,FALSE())),0,(VLOOKUP($A62,'Import OffPeak'!$A$3:AY$99,46,FALSE())-VLOOKUP($A62,'Import OffPeak change'!$A$106:AY$202,46,FALSE())))</f>
        <v>0</v>
      </c>
      <c r="AU62" s="193" t="n">
        <f aca="false">IF(ISERROR(VLOOKUP($A62,'Import OffPeak'!$A$3:AZ$99,47,FALSE())-VLOOKUP($A62,'Import OffPeak change'!$A$106:AZ$202,47,FALSE())),0,(VLOOKUP($A62,'Import OffPeak'!$A$3:AZ$99,47,FALSE())-VLOOKUP($A62,'Import OffPeak change'!$A$106:AZ$202,47,FALSE())))</f>
        <v>0</v>
      </c>
      <c r="AV62" s="193" t="n">
        <f aca="false">IF(ISERROR(VLOOKUP($A62,'Import OffPeak'!$A$3:BA$99,48,FALSE())-VLOOKUP($A62,'Import OffPeak change'!$A$106:BA$202,48,FALSE())),0,(VLOOKUP($A62,'Import OffPeak'!$A$3:BA$99,48,FALSE())-VLOOKUP($A62,'Import OffPeak change'!$A$106:BA$202,48,FALSE())))</f>
        <v>0</v>
      </c>
      <c r="AW62" s="193" t="n">
        <f aca="false">IF(ISERROR(VLOOKUP($A62,'Import OffPeak'!$A$3:BB$99,49,FALSE())-VLOOKUP($A62,'Import OffPeak change'!$A$106:BB$202,49,FALSE())),0,(VLOOKUP($A62,'Import OffPeak'!$A$3:BB$99,49,FALSE())-VLOOKUP($A62,'Import OffPeak change'!$A$106:BB$202,49,FALSE())))</f>
        <v>0</v>
      </c>
      <c r="AX62" s="193" t="n">
        <f aca="false">IF(ISERROR(VLOOKUP($A62,'Import OffPeak'!$A$3:BC$99,50,FALSE())-VLOOKUP($A62,'Import OffPeak change'!$A$106:BC$202,50,FALSE())),0,(VLOOKUP($A62,'Import OffPeak'!$A$3:BC$99,50,FALSE())-VLOOKUP($A62,'Import OffPeak change'!$A$106:BC$202,50,FALSE())))</f>
        <v>0</v>
      </c>
      <c r="AY62" s="193" t="n">
        <f aca="false">IF(ISERROR(VLOOKUP($A62,'Import OffPeak'!$A$3:BD$99,51,FALSE())-VLOOKUP($A62,'Import OffPeak change'!$A$106:BD$202,51,FALSE())),0,(VLOOKUP($A62,'Import OffPeak'!$A$3:BD$99,51,FALSE())-VLOOKUP($A62,'Import OffPeak change'!$A$106:BD$202,51,FALSE())))</f>
        <v>0</v>
      </c>
      <c r="AZ62" s="193" t="n">
        <f aca="false">IF(ISERROR(VLOOKUP($A62,'Import OffPeak'!$A$3:BE$99,52,FALSE())-VLOOKUP($A62,'Import OffPeak change'!$A$106:BE$202,52,FALSE())),0,(VLOOKUP($A62,'Import OffPeak'!$A$3:BE$99,52,FALSE())-VLOOKUP($A62,'Import OffPeak change'!$A$106:BE$202,52,FALSE())))</f>
        <v>0</v>
      </c>
      <c r="BA62" s="193" t="n">
        <f aca="false">IF(ISERROR(VLOOKUP($A62,'Import OffPeak'!$A$3:BF$99,53,FALSE())-VLOOKUP($A62,'Import OffPeak change'!$A$106:BF$202,53,FALSE())),0,(VLOOKUP($A62,'Import OffPeak'!$A$3:BF$99,53,FALSE())-VLOOKUP($A62,'Import OffPeak change'!$A$106:BF$202,53,FALSE())))</f>
        <v>0</v>
      </c>
      <c r="BB62" s="193" t="n">
        <f aca="false">IF(ISERROR(VLOOKUP($A62,'Import OffPeak'!$A$3:BG$99,54,FALSE())-VLOOKUP($A62,'Import OffPeak change'!$A$106:BG$202,54,FALSE())),0,(VLOOKUP($A62,'Import OffPeak'!$A$3:BG$99,54,FALSE())-VLOOKUP($A62,'Import OffPeak change'!$A$106:BG$202,54,FALSE())))</f>
        <v>0</v>
      </c>
      <c r="BC62" s="193" t="n">
        <f aca="false">IF(ISERROR(VLOOKUP($A62,'Import OffPeak'!$A$3:BH$99,55,FALSE())-VLOOKUP($A62,'Import OffPeak change'!$A$106:BH$202,55,FALSE())),0,(VLOOKUP($A62,'Import OffPeak'!$A$3:BH$99,55,FALSE())-VLOOKUP($A62,'Import OffPeak change'!$A$106:BH$202,55,FALSE())))</f>
        <v>0</v>
      </c>
      <c r="BD62" s="193" t="n">
        <f aca="false">IF(ISERROR(VLOOKUP($A62,'Import OffPeak'!$A$3:BI$99,56,FALSE())-VLOOKUP($A62,'Import OffPeak change'!$A$106:BI$202,56,FALSE())),0,(VLOOKUP($A62,'Import OffPeak'!$A$3:BI$99,56,FALSE())-VLOOKUP($A62,'Import OffPeak change'!$A$106:BI$202,56,FALSE())))</f>
        <v>0</v>
      </c>
      <c r="BE62" s="193" t="n">
        <f aca="false">IF(ISERROR(VLOOKUP($A62,'Import OffPeak'!$A$3:BJ$99,57,FALSE())-VLOOKUP($A62,'Import OffPeak change'!$A$106:BJ$202,57,FALSE())),0,(VLOOKUP($A62,'Import OffPeak'!$A$3:BJ$99,57,FALSE())-VLOOKUP($A62,'Import OffPeak change'!$A$106:BJ$202,57,FALSE())))</f>
        <v>0</v>
      </c>
      <c r="BF62" s="193" t="n">
        <f aca="false">IF(ISERROR(VLOOKUP($A62,'Import OffPeak'!$A$3:BK$99,58,FALSE())-VLOOKUP($A62,'Import OffPeak change'!$A$106:BK$202,58,FALSE())),0,(VLOOKUP($A62,'Import OffPeak'!$A$3:BK$99,58,FALSE())-VLOOKUP($A62,'Import OffPeak change'!$A$106:BK$202,58,FALSE())))</f>
        <v>0</v>
      </c>
      <c r="BG62" s="193" t="n">
        <f aca="false">IF(ISERROR(VLOOKUP($A62,'Import OffPeak'!$A$3:BL$99,59,FALSE())-VLOOKUP($A62,'Import OffPeak change'!$A$106:BL$202,59,FALSE())),0,(VLOOKUP($A62,'Import OffPeak'!$A$3:BL$99,59,FALSE())-VLOOKUP($A62,'Import OffPeak change'!$A$106:BL$202,59,FALSE())))</f>
        <v>0</v>
      </c>
      <c r="BH62" s="193" t="n">
        <f aca="false">IF(ISERROR(VLOOKUP($A62,'Import OffPeak'!$A$3:BM$99,60,FALSE())-VLOOKUP($A62,'Import OffPeak change'!$A$106:BM$202,60,FALSE())),0,(VLOOKUP($A62,'Import OffPeak'!$A$3:BM$99,60,FALSE())-VLOOKUP($A62,'Import OffPeak change'!$A$106:BM$202,60,FALSE())))</f>
        <v>0</v>
      </c>
      <c r="BI62" s="193" t="n">
        <f aca="false">IF(ISERROR(VLOOKUP($A62,'Import OffPeak'!$A$3:BN$99,61,FALSE())-VLOOKUP($A62,'Import OffPeak change'!$A$106:BN$202,61,FALSE())),0,(VLOOKUP($A62,'Import OffPeak'!$A$3:BN$99,61,FALSE())-VLOOKUP($A62,'Import OffPeak change'!$A$106:BN$202,61,FALSE())))</f>
        <v>0</v>
      </c>
      <c r="BJ62" s="193" t="n">
        <f aca="false">IF(ISERROR(VLOOKUP($A62,'Import OffPeak'!$A$3:BO$99,62,FALSE())-VLOOKUP($A62,'Import OffPeak change'!$A$106:BO$202,62,FALSE())),0,(VLOOKUP($A62,'Import OffPeak'!$A$3:BO$99,62,FALSE())-VLOOKUP($A62,'Import OffPeak change'!$A$106:BO$202,62,FALSE())))</f>
        <v>0</v>
      </c>
      <c r="BK62" s="193" t="n">
        <f aca="false">IF(ISERROR(VLOOKUP($A62,'Import OffPeak'!$A$3:BP$99,63,FALSE())-VLOOKUP($A62,'Import OffPeak change'!$A$106:BP$202,63,FALSE())),0,(VLOOKUP($A62,'Import OffPeak'!$A$3:BP$99,63,FALSE())-VLOOKUP($A62,'Import OffPeak change'!$A$106:BP$202,63,FALSE())))</f>
        <v>0</v>
      </c>
      <c r="BL62" s="193" t="n">
        <f aca="false">IF(ISERROR(VLOOKUP($A62,'Import OffPeak'!$A$3:BQ$99,64,FALSE())-VLOOKUP($A62,'Import OffPeak change'!$A$106:BQ$202,64,FALSE())),0,(VLOOKUP($A62,'Import OffPeak'!$A$3:BQ$99,64,FALSE())-VLOOKUP($A62,'Import OffPeak change'!$A$106:BQ$202,64,FALSE())))</f>
        <v>0</v>
      </c>
      <c r="BM62" s="193" t="n">
        <f aca="false">IF(ISERROR(VLOOKUP($A62,'Import OffPeak'!$A$3:BR$99,65,FALSE())-VLOOKUP($A62,'Import OffPeak change'!$A$106:BR$202,65,FALSE())),0,(VLOOKUP($A62,'Import OffPeak'!$A$3:BR$99,65,FALSE())-VLOOKUP($A62,'Import OffPeak change'!$A$106:BR$202,65,FALSE())))</f>
        <v>0</v>
      </c>
      <c r="BN62" s="193" t="n">
        <f aca="false">IF(ISERROR(VLOOKUP($A62,'Import OffPeak'!$A$3:BS$99,66,FALSE())-VLOOKUP($A62,'Import OffPeak change'!$A$106:BS$202,66,FALSE())),0,(VLOOKUP($A62,'Import OffPeak'!$A$3:BS$99,66,FALSE())-VLOOKUP($A62,'Import OffPeak change'!$A$106:BS$202,66,FALSE())))</f>
        <v>0</v>
      </c>
      <c r="BO62" s="193" t="n">
        <f aca="false">IF(ISERROR(VLOOKUP($A62,'Import OffPeak'!$A$3:BT$99,67,FALSE())-VLOOKUP($A62,'Import OffPeak change'!$A$106:BT$202,67,FALSE())),0,(VLOOKUP($A62,'Import OffPeak'!$A$3:BT$99,67,FALSE())-VLOOKUP($A62,'Import OffPeak change'!$A$106:BT$202,67,FALSE())))</f>
        <v>0</v>
      </c>
      <c r="BP62" s="193" t="n">
        <f aca="false">IF(ISERROR(VLOOKUP($A62,'Import OffPeak'!$A$3:BU$99,68,FALSE())-VLOOKUP($A62,'Import OffPeak change'!$A$106:BU$202,68,FALSE())),0,(VLOOKUP($A62,'Import OffPeak'!$A$3:BU$99,68,FALSE())-VLOOKUP($A62,'Import OffPeak change'!$A$106:BU$202,68,FALSE())))</f>
        <v>0</v>
      </c>
      <c r="BQ62" s="193" t="n">
        <f aca="false">IF(ISERROR(VLOOKUP($A62,'Import OffPeak'!$A$3:BV$99,69,FALSE())-VLOOKUP($A62,'Import OffPeak change'!$A$106:BV$202,69,FALSE())),0,(VLOOKUP($A62,'Import OffPeak'!$A$3:BV$99,69,FALSE())-VLOOKUP($A62,'Import OffPeak change'!$A$106:BV$202,69,FALSE())))</f>
        <v>0</v>
      </c>
      <c r="BR62" s="193" t="n">
        <f aca="false">IF(ISERROR(VLOOKUP($A62,'Import OffPeak'!$A$3:BW$99,70,FALSE())-VLOOKUP($A62,'Import OffPeak change'!$A$106:BW$202,70,FALSE())),0,(VLOOKUP($A62,'Import OffPeak'!$A$3:BW$99,70,FALSE())-VLOOKUP($A62,'Import OffPeak change'!$A$106:BW$202,70,FALSE())))</f>
        <v>0</v>
      </c>
      <c r="BS62" s="193" t="n">
        <f aca="false">IF(ISERROR(VLOOKUP($A62,'Import OffPeak'!$A$3:BX$99,71,FALSE())-VLOOKUP($A62,'Import OffPeak change'!$A$106:BX$202,71,FALSE())),0,(VLOOKUP($A62,'Import OffPeak'!$A$3:BX$99,71,FALSE())-VLOOKUP($A62,'Import OffPeak change'!$A$106:BX$202,71,FALSE())))</f>
        <v>0</v>
      </c>
      <c r="BT62" s="193" t="n">
        <f aca="false">IF(ISERROR(VLOOKUP($A62,'Import OffPeak'!$A$3:BY$99,72,FALSE())-VLOOKUP($A62,'Import OffPeak change'!$A$106:BY$202,72,FALSE())),0,(VLOOKUP($A62,'Import OffPeak'!$A$3:BY$99,72,FALSE())-VLOOKUP($A62,'Import OffPeak change'!$A$106:BY$202,72,FALSE())))</f>
        <v>0</v>
      </c>
      <c r="BU62" s="193" t="n">
        <f aca="false">IF(ISERROR(VLOOKUP($A62,'Import OffPeak'!$A$3:BZ$99,73,FALSE())-VLOOKUP($A62,'Import OffPeak change'!$A$106:BZ$202,73,FALSE())),0,(VLOOKUP($A62,'Import OffPeak'!$A$3:BZ$99,73,FALSE())-VLOOKUP($A62,'Import OffPeak change'!$A$106:BZ$202,73,FALSE())))</f>
        <v>0</v>
      </c>
      <c r="BV62" s="193" t="n">
        <f aca="false">IF(ISERROR(VLOOKUP($A62,'Import OffPeak'!$A$3:CA$99,74,FALSE())-VLOOKUP($A62,'Import OffPeak change'!$A$106:CA$202,74,FALSE())),0,(VLOOKUP($A62,'Import OffPeak'!$A$3:CA$99,74,FALSE())-VLOOKUP($A62,'Import OffPeak change'!$A$106:CA$202,74,FALSE())))</f>
        <v>0</v>
      </c>
      <c r="BW62" s="193" t="n">
        <f aca="false">IF(ISERROR(VLOOKUP($A62,'Import OffPeak'!$A$3:CB$99,75,FALSE())-VLOOKUP($A62,'Import OffPeak change'!$A$106:CB$202,75,FALSE())),0,(VLOOKUP($A62,'Import OffPeak'!$A$3:CB$99,75,FALSE())-VLOOKUP($A62,'Import OffPeak change'!$A$106:CB$202,75,FALSE())))</f>
        <v>0</v>
      </c>
      <c r="BX62" s="193" t="n">
        <f aca="false">IF(ISERROR(VLOOKUP($A62,'Import OffPeak'!$A$3:CC$99,76,FALSE())-VLOOKUP($A62,'Import OffPeak change'!$A$106:CC$202,76,FALSE())),0,(VLOOKUP($A62,'Import OffPeak'!$A$3:CC$99,76,FALSE())-VLOOKUP($A62,'Import OffPeak change'!$A$106:CC$202,76,FALSE())))</f>
        <v>0</v>
      </c>
      <c r="BY62" s="193" t="n">
        <f aca="false">IF(ISERROR(VLOOKUP($A62,'Import OffPeak'!$A$3:CD$99,77,FALSE())-VLOOKUP($A62,'Import OffPeak change'!$A$106:CD$202,77,FALSE())),0,(VLOOKUP($A62,'Import OffPeak'!$A$3:CD$99,77,FALSE())-VLOOKUP($A62,'Import OffPeak change'!$A$106:CD$202,77,FALSE())))</f>
        <v>0</v>
      </c>
      <c r="BZ62" s="193" t="n">
        <f aca="false">IF(ISERROR(VLOOKUP($A62,'Import OffPeak'!$A$3:CE$99,78,FALSE())-VLOOKUP($A62,'Import OffPeak change'!$A$106:CE$202,78,FALSE())),0,(VLOOKUP($A62,'Import OffPeak'!$A$3:CE$99,78,FALSE())-VLOOKUP($A62,'Import OffPeak change'!$A$106:CE$202,78,FALSE())))</f>
        <v>0</v>
      </c>
      <c r="CA62" s="193" t="n">
        <f aca="false">IF(ISERROR(VLOOKUP($A62,'Import OffPeak'!$A$3:CF$99,79,FALSE())-VLOOKUP($A62,'Import OffPeak change'!$A$106:CF$202,79,FALSE())),0,(VLOOKUP($A62,'Import OffPeak'!$A$3:CF$99,79,FALSE())-VLOOKUP($A62,'Import OffPeak change'!$A$106:CF$202,79,FALSE())))</f>
        <v>0</v>
      </c>
      <c r="CB62" s="193" t="n">
        <f aca="false">IF(ISERROR(VLOOKUP($A62,'Import OffPeak'!$A$3:CG$99,80,FALSE())-VLOOKUP($A62,'Import OffPeak change'!$A$106:CG$202,80,FALSE())),0,(VLOOKUP($A62,'Import OffPeak'!$A$3:CG$99,80,FALSE())-VLOOKUP($A62,'Import OffPeak change'!$A$106:CG$202,80,FALSE())))</f>
        <v>0</v>
      </c>
      <c r="CC62" s="193" t="n">
        <f aca="false">IF(ISERROR(VLOOKUP($A62,'Import OffPeak'!$A$3:CH$99,81,FALSE())-VLOOKUP($A62,'Import OffPeak change'!$A$106:CH$202,81,FALSE())),0,(VLOOKUP($A62,'Import OffPeak'!$A$3:CH$99,81,FALSE())-VLOOKUP($A62,'Import OffPeak change'!$A$106:CH$202,81,FALSE())))</f>
        <v>0</v>
      </c>
      <c r="CD62" s="193" t="n">
        <f aca="false">IF(ISERROR(VLOOKUP($A62,'Import OffPeak'!$A$3:CI$99,82,FALSE())-VLOOKUP($A62,'Import OffPeak change'!$A$106:CI$202,82,FALSE())),0,(VLOOKUP($A62,'Import OffPeak'!$A$3:CI$99,82,FALSE())-VLOOKUP($A62,'Import OffPeak change'!$A$106:CI$202,82,FALSE())))</f>
        <v>0</v>
      </c>
      <c r="CE62" s="193" t="n">
        <f aca="false">IF(ISERROR(VLOOKUP($A62,'Import OffPeak'!$A$3:CJ$99,83,FALSE())-VLOOKUP($A62,'Import OffPeak change'!$A$106:CJ$202,83,FALSE())),0,(VLOOKUP($A62,'Import OffPeak'!$A$3:CJ$99,83,FALSE())-VLOOKUP($A62,'Import OffPeak change'!$A$106:CJ$202,83,FALSE())))</f>
        <v>0</v>
      </c>
      <c r="CF62" s="193" t="n">
        <f aca="false">IF(ISERROR(VLOOKUP($A62,'Import OffPeak'!$A$3:CK$99,84,FALSE())-VLOOKUP($A62,'Import OffPeak change'!$A$106:CK$202,84,FALSE())),0,(VLOOKUP($A62,'Import OffPeak'!$A$3:CK$99,84,FALSE())-VLOOKUP($A62,'Import OffPeak change'!$A$106:CK$202,84,FALSE())))</f>
        <v>0</v>
      </c>
      <c r="CG62" s="193" t="n">
        <f aca="false">IF(ISERROR(VLOOKUP($A62,'Import OffPeak'!$A$3:CL$99,85,FALSE())-VLOOKUP($A62,'Import OffPeak change'!$A$106:CL$202,85,FALSE())),0,(VLOOKUP($A62,'Import OffPeak'!$A$3:CL$99,85,FALSE())-VLOOKUP($A62,'Import OffPeak change'!$A$106:CL$202,85,FALSE())))</f>
        <v>0</v>
      </c>
      <c r="CH62" s="193" t="n">
        <f aca="false">IF(ISERROR(VLOOKUP($A62,'Import OffPeak'!$A$3:CM$99,86,FALSE())-VLOOKUP($A62,'Import OffPeak change'!$A$106:CM$202,86,FALSE())),0,(VLOOKUP($A62,'Import OffPeak'!$A$3:CM$99,86,FALSE())-VLOOKUP($A62,'Import OffPeak change'!$A$106:CM$202,86,FALSE())))</f>
        <v>0</v>
      </c>
      <c r="CI62" s="193" t="n">
        <f aca="false">IF(ISERROR(VLOOKUP($A62,'Import OffPeak'!$A$3:CN$99,87,FALSE())-VLOOKUP($A62,'Import OffPeak change'!$A$106:CN$202,87,FALSE())),0,(VLOOKUP($A62,'Import OffPeak'!$A$3:CN$99,87,FALSE())-VLOOKUP($A62,'Import OffPeak change'!$A$106:CN$202,87,FALSE())))</f>
        <v>0</v>
      </c>
      <c r="CJ62" s="193" t="n">
        <f aca="false">IF(ISERROR(VLOOKUP($A62,'Import OffPeak'!$A$3:CO$99,88,FALSE())-VLOOKUP($A62,'Import OffPeak change'!$A$106:CO$202,88,FALSE())),0,(VLOOKUP($A62,'Import OffPeak'!$A$3:CO$99,88,FALSE())-VLOOKUP($A62,'Import OffPeak change'!$A$106:CO$202,88,FALSE())))</f>
        <v>0</v>
      </c>
      <c r="CK62" s="193" t="n">
        <f aca="false">IF(ISERROR(VLOOKUP($A62,'Import OffPeak'!$A$3:CP$99,89,FALSE())-VLOOKUP($A62,'Import OffPeak change'!$A$106:CP$202,89,FALSE())),0,(VLOOKUP($A62,'Import OffPeak'!$A$3:CP$99,89,FALSE())-VLOOKUP($A62,'Import OffPeak change'!$A$106:CP$202,89,FALSE())))</f>
        <v>0</v>
      </c>
      <c r="CL62" s="193" t="n">
        <f aca="false">IF(ISERROR(VLOOKUP($A62,'Import OffPeak'!$A$3:CQ$99,90,FALSE())-VLOOKUP($A62,'Import OffPeak change'!$A$106:CQ$202,90,FALSE())),0,(VLOOKUP($A62,'Import OffPeak'!$A$3:CQ$99,90,FALSE())-VLOOKUP($A62,'Import OffPeak change'!$A$106:CQ$202,90,FALSE())))</f>
        <v>0</v>
      </c>
      <c r="CM62" s="193" t="n">
        <f aca="false">IF(ISERROR(VLOOKUP($A62,'Import OffPeak'!$A$3:CR$99,91,FALSE())-VLOOKUP($A62,'Import OffPeak change'!$A$106:CR$202,91,FALSE())),0,(VLOOKUP($A62,'Import OffPeak'!$A$3:CR$99,91,FALSE())-VLOOKUP($A62,'Import OffPeak change'!$A$106:CR$202,91,FALSE())))</f>
        <v>0</v>
      </c>
      <c r="CN62" s="193" t="n">
        <f aca="false">IF(ISERROR(VLOOKUP($A62,'Import OffPeak'!$A$3:CS$99,92,FALSE())-VLOOKUP($A62,'Import OffPeak change'!$A$106:CS$202,92,FALSE())),0,(VLOOKUP($A62,'Import OffPeak'!$A$3:CS$99,92,FALSE())-VLOOKUP($A62,'Import OffPeak change'!$A$106:CS$202,92,FALSE())))</f>
        <v>0</v>
      </c>
      <c r="CO62" s="193" t="n">
        <f aca="false">IF(ISERROR(VLOOKUP($A62,'Import OffPeak'!$A$3:CT$99,93,FALSE())-VLOOKUP($A62,'Import OffPeak change'!$A$106:CT$202,93,FALSE())),0,(VLOOKUP($A62,'Import OffPeak'!$A$3:CT$99,93,FALSE())-VLOOKUP($A62,'Import OffPeak change'!$A$106:CT$202,93,FALSE())))</f>
        <v>0</v>
      </c>
      <c r="CP62" s="193" t="n">
        <f aca="false">IF(ISERROR(VLOOKUP($A62,'Import OffPeak'!$A$3:CU$99,94,FALSE())-VLOOKUP($A62,'Import OffPeak change'!$A$106:CU$202,94,FALSE())),0,(VLOOKUP($A62,'Import OffPeak'!$A$3:CU$99,94,FALSE())-VLOOKUP($A62,'Import OffPeak change'!$A$106:CU$202,94,FALSE())))</f>
        <v>0</v>
      </c>
      <c r="CQ62" s="193" t="n">
        <f aca="false">IF(ISERROR(VLOOKUP($A62,'Import OffPeak'!$A$3:CV$99,95,FALSE())-VLOOKUP($A62,'Import OffPeak change'!$A$106:CV$202,95,FALSE())),0,(VLOOKUP($A62,'Import OffPeak'!$A$3:CV$99,95,FALSE())-VLOOKUP($A62,'Import OffPeak change'!$A$106:CV$202,95,FALSE())))</f>
        <v>0</v>
      </c>
      <c r="CR62" s="193" t="n">
        <f aca="false">IF(ISERROR(VLOOKUP($A62,'Import OffPeak'!$A$3:CW$99,96,FALSE())-VLOOKUP($A62,'Import OffPeak change'!$A$106:CW$202,96,FALSE())),0,(VLOOKUP($A62,'Import OffPeak'!$A$3:CW$99,96,FALSE())-VLOOKUP($A62,'Import OffPeak change'!$A$106:CW$202,96,FALSE())))</f>
        <v>0</v>
      </c>
      <c r="CS62" s="193" t="n">
        <f aca="false">IF(ISERROR(VLOOKUP($A62,'Import OffPeak'!$A$3:CX$99,97,FALSE())-VLOOKUP($A62,'Import OffPeak change'!$A$106:CX$202,97,FALSE())),0,(VLOOKUP($A62,'Import OffPeak'!$A$3:CX$99,97,FALSE())-VLOOKUP($A62,'Import OffPeak change'!$A$106:CX$202,97,FALSE())))</f>
        <v>0</v>
      </c>
      <c r="CT62" s="193" t="n">
        <f aca="false">IF(ISERROR(VLOOKUP($A62,'Import OffPeak'!$A$3:CY$99,98,FALSE())-VLOOKUP($A62,'Import OffPeak change'!$A$106:CY$202,98,FALSE())),0,(VLOOKUP($A62,'Import OffPeak'!$A$3:CY$99,98,FALSE())-VLOOKUP($A62,'Import OffPeak change'!$A$106:CY$202,98,FALSE())))</f>
        <v>0</v>
      </c>
      <c r="CU62" s="193" t="n">
        <f aca="false">IF(ISERROR(VLOOKUP($A62,'Import OffPeak'!$A$3:CZ$99,99,FALSE())-VLOOKUP($A62,'Import OffPeak change'!$A$106:CZ$202,99,FALSE())),0,(VLOOKUP($A62,'Import OffPeak'!$A$3:CZ$99,99,FALSE())-VLOOKUP($A62,'Import OffPeak change'!$A$106:CZ$202,99,FALSE())))</f>
        <v>0</v>
      </c>
      <c r="CV62" s="193" t="n">
        <f aca="false">IF(ISERROR(VLOOKUP($A62,'Import OffPeak'!$A$3:DA$99,100,FALSE())-VLOOKUP($A62,'Import OffPeak change'!$A$106:DA$202,100,FALSE())),0,(VLOOKUP($A62,'Import OffPeak'!$A$3:DA$99,100,FALSE())-VLOOKUP($A62,'Import OffPeak change'!$A$106:DA$202,100,FALSE())))</f>
        <v>0</v>
      </c>
      <c r="CW62" s="193" t="n">
        <f aca="false">IF(ISERROR(VLOOKUP($A62,'Import OffPeak'!$A$3:DB$99,101,FALSE())-VLOOKUP($A62,'Import OffPeak change'!$A$106:DB$202,101,FALSE())),0,(VLOOKUP($A62,'Import OffPeak'!$A$3:DB$99,101,FALSE())-VLOOKUP($A62,'Import OffPeak change'!$A$106:DB$202,101,FALSE())))</f>
        <v>0</v>
      </c>
      <c r="CX62" s="193" t="n">
        <f aca="false">IF(ISERROR(VLOOKUP($A62,'Import OffPeak'!$A$3:DC$99,102,FALSE())-VLOOKUP($A62,'Import OffPeak change'!$A$106:DC$202,102,FALSE())),0,(VLOOKUP($A62,'Import OffPeak'!$A$3:DC$99,102,FALSE())-VLOOKUP($A62,'Import OffPeak change'!$A$106:DC$202,102,FALSE())))</f>
        <v>0</v>
      </c>
      <c r="CY62" s="193" t="n">
        <f aca="false">IF(ISERROR(VLOOKUP($A62,'Import OffPeak'!$A$3:DD$99,103,FALSE())-VLOOKUP($A62,'Import OffPeak change'!$A$106:DD$202,103,FALSE())),0,(VLOOKUP($A62,'Import OffPeak'!$A$3:DD$99,103,FALSE())-VLOOKUP($A62,'Import OffPeak change'!$A$106:DD$202,103,FALSE())))</f>
        <v>0</v>
      </c>
      <c r="CZ62" s="193" t="n">
        <f aca="false">IF(ISERROR(VLOOKUP($A62,'Import OffPeak'!$A$3:DE$99,104,FALSE())-VLOOKUP($A62,'Import OffPeak change'!$A$106:DE$202,104,FALSE())),0,(VLOOKUP($A62,'Import OffPeak'!$A$3:DE$99,104,FALSE())-VLOOKUP($A62,'Import OffPeak change'!$A$106:DE$202,104,FALSE())))</f>
        <v>0</v>
      </c>
      <c r="DA62" s="193" t="n">
        <f aca="false">IF(ISERROR(VLOOKUP($A62,'Import OffPeak'!$A$3:DF$99,105,FALSE())-VLOOKUP($A62,'Import OffPeak change'!$A$106:DF$202,105,FALSE())),0,(VLOOKUP($A62,'Import OffPeak'!$A$3:DF$99,105,FALSE())-VLOOKUP($A62,'Import OffPeak change'!$A$106:DF$202,105,FALSE())))</f>
        <v>0</v>
      </c>
      <c r="DB62" s="193" t="n">
        <f aca="false">IF(ISERROR(VLOOKUP($A62,'Import OffPeak'!$A$3:DG$99,106,FALSE())-VLOOKUP($A62,'Import OffPeak change'!$A$106:DG$202,106,FALSE())),0,(VLOOKUP($A62,'Import OffPeak'!$A$3:DG$99,106,FALSE())-VLOOKUP($A62,'Import OffPeak change'!$A$106:DG$202,106,FALSE())))</f>
        <v>0</v>
      </c>
      <c r="DC62" s="193" t="n">
        <f aca="false">IF(ISERROR(VLOOKUP($A62,'Import OffPeak'!$A$3:DH$99,107,FALSE())-VLOOKUP($A62,'Import OffPeak change'!$A$106:DH$202,107,FALSE())),0,(VLOOKUP($A62,'Import OffPeak'!$A$3:DH$99,107,FALSE())-VLOOKUP($A62,'Import OffPeak change'!$A$106:DH$202,107,FALSE())))</f>
        <v>0</v>
      </c>
      <c r="DD62" s="193" t="n">
        <f aca="false">IF(ISERROR(VLOOKUP($A62,'Import OffPeak'!$A$3:DI$99,108,FALSE())-VLOOKUP($A62,'Import OffPeak change'!$A$106:DI$202,108,FALSE())),0,(VLOOKUP($A62,'Import OffPeak'!$A$3:DI$99,108,FALSE())-VLOOKUP($A62,'Import OffPeak change'!$A$106:DI$202,108,FALSE())))</f>
        <v>0</v>
      </c>
      <c r="DE62" s="193" t="n">
        <f aca="false">IF(ISERROR(VLOOKUP($A62,'Import OffPeak'!$A$3:DJ$99,109,FALSE())-VLOOKUP($A62,'Import OffPeak change'!$A$106:DJ$202,109,FALSE())),0,(VLOOKUP($A62,'Import OffPeak'!$A$3:DJ$99,109,FALSE())-VLOOKUP($A62,'Import OffPeak change'!$A$106:DJ$202,109,FALSE())))</f>
        <v>0</v>
      </c>
      <c r="DF62" s="193" t="n">
        <f aca="false">IF(ISERROR(VLOOKUP($A62,'Import OffPeak'!$A$3:DK$99,110,FALSE())-VLOOKUP($A62,'Import OffPeak change'!$A$106:DK$202,110,FALSE())),0,(VLOOKUP($A62,'Import OffPeak'!$A$3:DK$99,110,FALSE())-VLOOKUP($A62,'Import OffPeak change'!$A$106:DK$202,110,FALSE())))</f>
        <v>0</v>
      </c>
      <c r="DG62" s="193" t="n">
        <f aca="false">IF(ISERROR(VLOOKUP($A62,'Import OffPeak'!$A$3:DL$99,111,FALSE())-VLOOKUP($A62,'Import OffPeak change'!$A$106:DL$202,111,FALSE())),0,(VLOOKUP($A62,'Import OffPeak'!$A$3:DL$99,111,FALSE())-VLOOKUP($A62,'Import OffPeak change'!$A$106:DL$202,111,FALSE())))</f>
        <v>0</v>
      </c>
      <c r="DH62" s="193" t="n">
        <f aca="false">IF(ISERROR(VLOOKUP($A62,'Import OffPeak'!$A$3:DM$99,112,FALSE())-VLOOKUP($A62,'Import OffPeak change'!$A$106:DM$202,112,FALSE())),0,(VLOOKUP($A62,'Import OffPeak'!$A$3:DM$99,112,FALSE())-VLOOKUP($A62,'Import OffPeak change'!$A$106:DM$202,112,FALSE())))</f>
        <v>0</v>
      </c>
      <c r="DI62" s="193" t="n">
        <f aca="false">IF(ISERROR(VLOOKUP($A62,'Import OffPeak'!$A$3:DN$99,113,FALSE())-VLOOKUP($A62,'Import OffPeak change'!$A$106:DN$202,113,FALSE())),0,(VLOOKUP($A62,'Import OffPeak'!$A$3:DN$99,113,FALSE())-VLOOKUP($A62,'Import OffPeak change'!$A$106:DN$202,113,FALSE())))</f>
        <v>0</v>
      </c>
      <c r="DJ62" s="193" t="n">
        <f aca="false">IF(ISERROR(VLOOKUP($A62,'Import OffPeak'!$A$3:DO$99,114,FALSE())-VLOOKUP($A62,'Import OffPeak change'!$A$106:DO$202,114,FALSE())),0,(VLOOKUP($A62,'Import OffPeak'!$A$3:DO$99,114,FALSE())-VLOOKUP($A62,'Import OffPeak change'!$A$106:DO$202,114,FALSE())))</f>
        <v>0</v>
      </c>
      <c r="DK62" s="193" t="n">
        <f aca="false">IF(ISERROR(VLOOKUP($A62,'Import OffPeak'!$A$3:DP$99,115,FALSE())-VLOOKUP($A62,'Import OffPeak change'!$A$106:DP$202,115,FALSE())),0,(VLOOKUP($A62,'Import OffPeak'!$A$3:DP$99,115,FALSE())-VLOOKUP($A62,'Import OffPeak change'!$A$106:DP$202,115,FALSE())))</f>
        <v>0</v>
      </c>
      <c r="DL62" s="193" t="n">
        <f aca="false">IF(ISERROR(VLOOKUP($A62,'Import OffPeak'!$A$3:DQ$99,116,FALSE())-VLOOKUP($A62,'Import OffPeak change'!$A$106:DQ$202,116,FALSE())),0,(VLOOKUP($A62,'Import OffPeak'!$A$3:DQ$99,116,FALSE())-VLOOKUP($A62,'Import OffPeak change'!$A$106:DQ$202,116,FALSE())))</f>
        <v>0</v>
      </c>
      <c r="DM62" s="193" t="n">
        <f aca="false">IF(ISERROR(VLOOKUP($A62,'Import OffPeak'!$A$3:DR$99,117,FALSE())-VLOOKUP($A62,'Import OffPeak change'!$A$106:DR$202,117,FALSE())),0,(VLOOKUP($A62,'Import OffPeak'!$A$3:DR$99,117,FALSE())-VLOOKUP($A62,'Import OffPeak change'!$A$106:DR$202,117,FALSE())))</f>
        <v>0</v>
      </c>
      <c r="DN62" s="193" t="n">
        <f aca="false">IF(ISERROR(VLOOKUP($A62,'Import OffPeak'!$A$3:DS$99,118,FALSE())-VLOOKUP($A62,'Import OffPeak change'!$A$106:DS$202,118,FALSE())),0,(VLOOKUP($A62,'Import OffPeak'!$A$3:DS$99,118,FALSE())-VLOOKUP($A62,'Import OffPeak change'!$A$106:DS$202,118,FALSE())))</f>
        <v>0</v>
      </c>
      <c r="DO62" s="193" t="n">
        <f aca="false">IF(ISERROR(VLOOKUP($A62,'Import OffPeak'!$A$3:DT$99,119,FALSE())-VLOOKUP($A62,'Import OffPeak change'!$A$106:DT$202,119,FALSE())),0,(VLOOKUP($A62,'Import OffPeak'!$A$3:DT$99,119,FALSE())-VLOOKUP($A62,'Import OffPeak change'!$A$106:DT$202,119,FALSE())))</f>
        <v>0</v>
      </c>
      <c r="DP62" s="193" t="n">
        <f aca="false">IF(ISERROR(VLOOKUP($A62,'Import OffPeak'!$A$3:DU$99,120,FALSE())-VLOOKUP($A62,'Import OffPeak change'!$A$106:DU$202,120,FALSE())),0,(VLOOKUP($A62,'Import OffPeak'!$A$3:DU$99,120,FALSE())-VLOOKUP($A62,'Import OffPeak change'!$A$106:DU$202,120,FALSE())))</f>
        <v>0</v>
      </c>
      <c r="DQ62" s="193" t="n">
        <f aca="false">IF(ISERROR(VLOOKUP($A62,'Import OffPeak'!$A$3:DV$99,121,FALSE())-VLOOKUP($A62,'Import OffPeak change'!$A$106:DV$202,121,FALSE())),0,(VLOOKUP($A62,'Import OffPeak'!$A$3:DV$99,121,FALSE())-VLOOKUP($A62,'Import OffPeak change'!$A$106:DV$202,121,FALSE())))</f>
        <v>0</v>
      </c>
      <c r="DR62" s="193" t="n">
        <f aca="false">IF(ISERROR(VLOOKUP($A62,'Import OffPeak'!$A$3:DW$99,122,FALSE())-VLOOKUP($A62,'Import OffPeak change'!$A$106:DW$202,122,FALSE())),0,(VLOOKUP($A62,'Import OffPeak'!$A$3:DW$99,122,FALSE())-VLOOKUP($A62,'Import OffPeak change'!$A$106:DW$202,122,FALSE())))</f>
        <v>0</v>
      </c>
      <c r="DS62" s="193" t="n">
        <f aca="false">IF(ISERROR(VLOOKUP($A62,'Import OffPeak'!$A$3:DX$99,123,FALSE())-VLOOKUP($A62,'Import OffPeak change'!$A$106:DX$202,123,FALSE())),0,(VLOOKUP($A62,'Import OffPeak'!$A$3:DX$99,123,FALSE())-VLOOKUP($A62,'Import OffPeak change'!$A$106:DX$202,123,FALSE())))</f>
        <v>0</v>
      </c>
      <c r="DT62" s="193" t="n">
        <f aca="false">IF(ISERROR(VLOOKUP($A62,'Import OffPeak'!$A$3:DY$99,124,FALSE())-VLOOKUP($A62,'Import OffPeak change'!$A$106:DY$202,124,FALSE())),0,(VLOOKUP($A62,'Import OffPeak'!$A$3:DY$99,124,FALSE())-VLOOKUP($A62,'Import OffPeak change'!$A$106:DY$202,124,FALSE())))</f>
        <v>0</v>
      </c>
      <c r="DU62" s="193" t="n">
        <f aca="false">IF(ISERROR(VLOOKUP($A62,'Import OffPeak'!$A$3:DZ$99,125,FALSE())-VLOOKUP($A62,'Import OffPeak change'!$A$106:DZ$202,125,FALSE())),0,(VLOOKUP($A62,'Import OffPeak'!$A$3:DZ$99,125,FALSE())-VLOOKUP($A62,'Import OffPeak change'!$A$106:DZ$202,125,FALSE())))</f>
        <v>0</v>
      </c>
      <c r="DV62" s="193" t="n">
        <f aca="false">IF(ISERROR(VLOOKUP($A62,'Import OffPeak'!$A$3:EA$99,126,FALSE())-VLOOKUP($A62,'Import OffPeak change'!$A$106:EA$202,126,FALSE())),0,(VLOOKUP($A62,'Import OffPeak'!$A$3:EA$99,126,FALSE())-VLOOKUP($A62,'Import OffPeak change'!$A$106:EA$202,126,FALSE())))</f>
        <v>0</v>
      </c>
      <c r="DW62" s="193" t="n">
        <f aca="false">IF(ISERROR(VLOOKUP($A62,'Import OffPeak'!$A$3:EB$99,127,FALSE())-VLOOKUP($A62,'Import OffPeak change'!$A$106:EB$202,127,FALSE())),0,(VLOOKUP($A62,'Import OffPeak'!$A$3:EB$99,127,FALSE())-VLOOKUP($A62,'Import OffPeak change'!$A$106:EB$202,127,FALSE())))</f>
        <v>0</v>
      </c>
      <c r="DX62" s="193" t="n">
        <f aca="false">IF(ISERROR(VLOOKUP($A62,'Import OffPeak'!$A$3:EC$99,128,FALSE())-VLOOKUP($A62,'Import OffPeak change'!$A$106:EC$202,128,FALSE())),0,(VLOOKUP($A62,'Import OffPeak'!$A$3:EC$99,128,FALSE())-VLOOKUP($A62,'Import OffPeak change'!$A$106:EC$202,128,FALSE())))</f>
        <v>0</v>
      </c>
      <c r="DY62" s="193" t="n">
        <f aca="false">IF(ISERROR(VLOOKUP($A62,'Import OffPeak'!$A$3:ED$99,129,FALSE())-VLOOKUP($A62,'Import OffPeak change'!$A$106:ED$202,129,FALSE())),0,(VLOOKUP($A62,'Import OffPeak'!$A$3:ED$99,129,FALSE())-VLOOKUP($A62,'Import OffPeak change'!$A$106:ED$202,129,FALSE())))</f>
        <v>0</v>
      </c>
      <c r="DZ62" s="193" t="n">
        <f aca="false">IF(ISERROR(VLOOKUP($A62,'Import OffPeak'!$A$3:EE$99,130,FALSE())-VLOOKUP($A62,'Import OffPeak change'!$A$106:EE$202,130,FALSE())),0,(VLOOKUP($A62,'Import OffPeak'!$A$3:EE$99,130,FALSE())-VLOOKUP($A62,'Import OffPeak change'!$A$106:EE$202,130,FALSE())))</f>
        <v>0</v>
      </c>
      <c r="EA62" s="193" t="n">
        <f aca="false">IF(ISERROR(VLOOKUP($A62,'Import OffPeak'!$A$3:EF$99,131,FALSE())-VLOOKUP($A62,'Import OffPeak change'!$A$106:EF$202,131,FALSE())),0,(VLOOKUP($A62,'Import OffPeak'!$A$3:EF$99,131,FALSE())-VLOOKUP($A62,'Import OffPeak change'!$A$106:EF$202,131,FALSE())))</f>
        <v>0</v>
      </c>
      <c r="EB62" s="193" t="n">
        <f aca="false">IF(ISERROR(VLOOKUP($A62,'Import OffPeak'!$A$3:EG$99,132,FALSE())-VLOOKUP($A62,'Import OffPeak change'!$A$106:EG$202,132,FALSE())),0,(VLOOKUP($A62,'Import OffPeak'!$A$3:EG$99,132,FALSE())-VLOOKUP($A62,'Import OffPeak change'!$A$106:EG$202,132,FALSE())))</f>
        <v>0</v>
      </c>
      <c r="EC62" s="193" t="n">
        <f aca="false">IF(ISERROR(VLOOKUP($A62,'Import OffPeak'!$A$3:EH$99,133,FALSE())-VLOOKUP($A62,'Import OffPeak change'!$A$106:EH$202,133,FALSE())),0,(VLOOKUP($A62,'Import OffPeak'!$A$3:EH$99,133,FALSE())-VLOOKUP($A62,'Import OffPeak change'!$A$106:EH$202,133,FALSE())))</f>
        <v>0</v>
      </c>
      <c r="ED62" s="193" t="n">
        <f aca="false">IF(ISERROR(VLOOKUP($A62,'Import OffPeak'!$A$3:EI$99,134,FALSE())-VLOOKUP($A62,'Import OffPeak change'!$A$106:EI$202,134,FALSE())),0,(VLOOKUP($A62,'Import OffPeak'!$A$3:EI$99,134,FALSE())-VLOOKUP($A62,'Import OffPeak change'!$A$106:EI$202,134,FALSE())))</f>
        <v>0</v>
      </c>
      <c r="EE62" s="193" t="n">
        <f aca="false">IF(ISERROR(VLOOKUP($A62,'Import OffPeak'!$A$3:EJ$99,135,FALSE())-VLOOKUP($A62,'Import OffPeak change'!$A$106:EJ$202,135,FALSE())),0,(VLOOKUP($A62,'Import OffPeak'!$A$3:EJ$99,135,FALSE())-VLOOKUP($A62,'Import OffPeak change'!$A$106:EJ$202,135,FALSE())))</f>
        <v>0</v>
      </c>
      <c r="EF62" s="193" t="n">
        <f aca="false">IF(ISERROR(VLOOKUP($A62,'Import OffPeak'!$A$3:EK$99,136,FALSE())-VLOOKUP($A62,'Import OffPeak change'!$A$106:EK$202,136,FALSE())),0,(VLOOKUP($A62,'Import OffPeak'!$A$3:EK$99,136,FALSE())-VLOOKUP($A62,'Import OffPeak change'!$A$106:EK$202,136,FALSE())))</f>
        <v>0</v>
      </c>
      <c r="EG62" s="193" t="n">
        <f aca="false">IF(ISERROR(VLOOKUP($A62,'Import OffPeak'!$A$3:EL$99,137,FALSE())-VLOOKUP($A62,'Import OffPeak change'!$A$106:EL$202,137,FALSE())),0,(VLOOKUP($A62,'Import OffPeak'!$A$3:EL$99,137,FALSE())-VLOOKUP($A62,'Import OffPeak change'!$A$106:EL$202,137,FALSE())))</f>
        <v>0</v>
      </c>
      <c r="EH62" s="193" t="n">
        <f aca="false">IF(ISERROR(VLOOKUP($A62,'Import OffPeak'!$A$3:EM$99,138,FALSE())-VLOOKUP($A62,'Import OffPeak change'!$A$106:EM$202,138,FALSE())),0,(VLOOKUP($A62,'Import OffPeak'!$A$3:EM$99,138,FALSE())-VLOOKUP($A62,'Import OffPeak change'!$A$106:EM$202,138,FALSE())))</f>
        <v>0</v>
      </c>
      <c r="EI62" s="193" t="n">
        <f aca="false">IF(ISERROR(VLOOKUP($A62,'Import OffPeak'!$A$3:EN$99,139,FALSE())-VLOOKUP($A62,'Import OffPeak change'!$A$106:EN$202,139,FALSE())),0,(VLOOKUP($A62,'Import OffPeak'!$A$3:EN$99,139,FALSE())-VLOOKUP($A62,'Import OffPeak change'!$A$106:EN$202,139,FALSE())))</f>
        <v>0</v>
      </c>
      <c r="EJ62" s="193" t="n">
        <f aca="false">IF(ISERROR(VLOOKUP($A62,'Import OffPeak'!$A$3:EO$99,140,FALSE())-VLOOKUP($A62,'Import OffPeak change'!$A$106:EO$202,140,FALSE())),0,(VLOOKUP($A62,'Import OffPeak'!$A$3:EO$99,140,FALSE())-VLOOKUP($A62,'Import OffPeak change'!$A$106:EO$202,140,FALSE())))</f>
        <v>0</v>
      </c>
      <c r="EK62" s="193" t="n">
        <f aca="false">IF(ISERROR(VLOOKUP($A62,'Import OffPeak'!$A$3:EP$99,141,FALSE())-VLOOKUP($A62,'Import OffPeak change'!$A$106:EP$202,141,FALSE())),0,(VLOOKUP($A62,'Import OffPeak'!$A$3:EP$99,141,FALSE())-VLOOKUP($A62,'Import OffPeak change'!$A$106:EP$202,141,FALSE())))</f>
        <v>0</v>
      </c>
      <c r="EL62" s="193" t="n">
        <f aca="false">IF(ISERROR(VLOOKUP($A62,'Import OffPeak'!$A$3:EQ$99,142,FALSE())-VLOOKUP($A62,'Import OffPeak change'!$A$106:EQ$202,142,FALSE())),0,(VLOOKUP($A62,'Import OffPeak'!$A$3:EQ$99,142,FALSE())-VLOOKUP($A62,'Import OffPeak change'!$A$106:EQ$202,142,FALSE())))</f>
        <v>0</v>
      </c>
      <c r="EM62" s="193" t="n">
        <f aca="false">IF(ISERROR(VLOOKUP($A62,'Import OffPeak'!$A$3:ER$99,143,FALSE())-VLOOKUP($A62,'Import OffPeak change'!$A$106:ER$202,143,FALSE())),0,(VLOOKUP($A62,'Import OffPeak'!$A$3:ER$99,143,FALSE())-VLOOKUP($A62,'Import OffPeak change'!$A$106:ER$202,143,FALSE())))</f>
        <v>0</v>
      </c>
      <c r="EN62" s="193" t="n">
        <f aca="false">IF(ISERROR(VLOOKUP($A62,'Import OffPeak'!$A$3:ES$99,144,FALSE())-VLOOKUP($A62,'Import OffPeak change'!$A$106:ES$202,144,FALSE())),0,(VLOOKUP($A62,'Import OffPeak'!$A$3:ES$99,144,FALSE())-VLOOKUP($A62,'Import OffPeak change'!$A$106:ES$202,144,FALSE())))</f>
        <v>0</v>
      </c>
      <c r="EO62" s="193" t="n">
        <f aca="false">IF(ISERROR(VLOOKUP($A62,'Import OffPeak'!$A$3:ET$99,145,FALSE())-VLOOKUP($A62,'Import OffPeak change'!$A$106:ET$202,145,FALSE())),0,(VLOOKUP($A62,'Import OffPeak'!$A$3:ET$99,145,FALSE())-VLOOKUP($A62,'Import OffPeak change'!$A$106:ET$202,145,FALSE())))</f>
        <v>0</v>
      </c>
      <c r="EP62" s="193" t="n">
        <f aca="false">IF(ISERROR(VLOOKUP($A62,'Import OffPeak'!$A$3:EU$99,146,FALSE())-VLOOKUP($A62,'Import OffPeak change'!$A$106:EU$202,146,FALSE())),0,(VLOOKUP($A62,'Import OffPeak'!$A$3:EU$99,146,FALSE())-VLOOKUP($A62,'Import OffPeak change'!$A$106:EU$202,146,FALSE())))</f>
        <v>0</v>
      </c>
      <c r="EQ62" s="193" t="n">
        <f aca="false">IF(ISERROR(VLOOKUP($A62,'Import OffPeak'!$A$3:EV$99,147,FALSE())-VLOOKUP($A62,'Import OffPeak change'!$A$106:EV$202,147,FALSE())),0,(VLOOKUP($A62,'Import OffPeak'!$A$3:EV$99,147,FALSE())-VLOOKUP($A62,'Import OffPeak change'!$A$106:EV$202,147,FALSE())))</f>
        <v>0</v>
      </c>
      <c r="ER62" s="193" t="n">
        <f aca="false">IF(ISERROR(VLOOKUP($A62,'Import OffPeak'!$A$3:EW$99,148,FALSE())-VLOOKUP($A62,'Import OffPeak change'!$A$106:EW$202,148,FALSE())),0,(VLOOKUP($A62,'Import OffPeak'!$A$3:EW$99,148,FALSE())-VLOOKUP($A62,'Import OffPeak change'!$A$106:EW$202,148,FALSE())))</f>
        <v>0</v>
      </c>
      <c r="ES62" s="193" t="n">
        <f aca="false">IF(ISERROR(VLOOKUP($A62,'Import OffPeak'!$A$3:EX$99,149,FALSE())-VLOOKUP($A62,'Import OffPeak change'!$A$106:EX$202,149,FALSE())),0,(VLOOKUP($A62,'Import OffPeak'!$A$3:EX$99,149,FALSE())-VLOOKUP($A62,'Import OffPeak change'!$A$106:EX$202,149,FALSE())))</f>
        <v>0</v>
      </c>
      <c r="ET62" s="193" t="n">
        <f aca="false">IF(ISERROR(VLOOKUP($A62,'Import OffPeak'!$A$3:EY$99,150,FALSE())-VLOOKUP($A62,'Import OffPeak change'!$A$106:EY$202,150,FALSE())),0,(VLOOKUP($A62,'Import OffPeak'!$A$3:EY$99,150,FALSE())-VLOOKUP($A62,'Import OffPeak change'!$A$106:EY$202,150,FALSE())))</f>
        <v>0</v>
      </c>
      <c r="EU62" s="193" t="n">
        <f aca="false">IF(ISERROR(VLOOKUP($A62,'Import OffPeak'!$A$3:EZ$99,151,FALSE())-VLOOKUP($A62,'Import OffPeak change'!$A$106:EZ$202,151,FALSE())),0,(VLOOKUP($A62,'Import OffPeak'!$A$3:EZ$99,151,FALSE())-VLOOKUP($A62,'Import OffPeak change'!$A$106:EZ$202,151,FALSE())))</f>
        <v>0</v>
      </c>
      <c r="EV62" s="193" t="n">
        <f aca="false">IF(ISERROR(VLOOKUP($A62,'Import OffPeak'!$A$3:FA$99,152,FALSE())-VLOOKUP($A62,'Import OffPeak change'!$A$106:FA$202,152,FALSE())),0,(VLOOKUP($A62,'Import OffPeak'!$A$3:FA$99,152,FALSE())-VLOOKUP($A62,'Import OffPeak change'!$A$106:FA$202,152,FALSE())))</f>
        <v>0</v>
      </c>
      <c r="EW62" s="193" t="n">
        <f aca="false">IF(ISERROR(VLOOKUP($A62,'Import OffPeak'!$A$3:FB$99,153,FALSE())-VLOOKUP($A62,'Import OffPeak change'!$A$106:FB$202,153,FALSE())),0,(VLOOKUP($A62,'Import OffPeak'!$A$3:FB$99,153,FALSE())-VLOOKUP($A62,'Import OffPeak change'!$A$106:FB$202,153,FALSE())))</f>
        <v>0</v>
      </c>
      <c r="EX62" s="193" t="n">
        <f aca="false">IF(ISERROR(VLOOKUP($A62,'Import OffPeak'!$A$3:FC$99,154,FALSE())-VLOOKUP($A62,'Import OffPeak change'!$A$106:FC$202,154,FALSE())),0,(VLOOKUP($A62,'Import OffPeak'!$A$3:FC$99,154,FALSE())-VLOOKUP($A62,'Import OffPeak change'!$A$106:FC$202,154,FALSE())))</f>
        <v>0</v>
      </c>
      <c r="EY62" s="193" t="n">
        <f aca="false">IF(ISERROR(VLOOKUP($A62,'Import OffPeak'!$A$3:FD$99,155,FALSE())-VLOOKUP($A62,'Import OffPeak change'!$A$106:FD$202,155,FALSE())),0,(VLOOKUP($A62,'Import OffPeak'!$A$3:FD$99,155,FALSE())-VLOOKUP($A62,'Import OffPeak change'!$A$106:FD$202,155,FALSE())))</f>
        <v>0</v>
      </c>
      <c r="EZ62" s="193" t="n">
        <f aca="false">IF(ISERROR(VLOOKUP($A62,'Import OffPeak'!$A$3:FE$99,156,FALSE())-VLOOKUP($A62,'Import OffPeak change'!$A$106:FE$202,156,FALSE())),0,(VLOOKUP($A62,'Import OffPeak'!$A$3:FE$99,156,FALSE())-VLOOKUP($A62,'Import OffPeak change'!$A$106:FE$202,156,FALSE())))</f>
        <v>0</v>
      </c>
      <c r="FA62" s="193" t="n">
        <f aca="false">IF(ISERROR(VLOOKUP($A62,'Import OffPeak'!$A$3:FF$99,157,FALSE())-VLOOKUP($A62,'Import OffPeak change'!$A$106:FF$202,157,FALSE())),0,(VLOOKUP($A62,'Import OffPeak'!$A$3:FF$99,157,FALSE())-VLOOKUP($A62,'Import OffPeak change'!$A$106:FF$202,157,FALSE())))</f>
        <v>0</v>
      </c>
      <c r="FB62" s="193" t="n">
        <f aca="false">IF(ISERROR(VLOOKUP($A62,'Import OffPeak'!$A$3:FG$99,158,FALSE())-VLOOKUP($A62,'Import OffPeak change'!$A$106:FG$202,158,FALSE())),0,(VLOOKUP($A62,'Import OffPeak'!$A$3:FG$99,158,FALSE())-VLOOKUP($A62,'Import OffPeak change'!$A$106:FG$202,158,FALSE())))</f>
        <v>0</v>
      </c>
      <c r="FC62" s="193" t="n">
        <f aca="false">IF(ISERROR(VLOOKUP($A62,'Import OffPeak'!$A$3:FH$99,159,FALSE())-VLOOKUP($A62,'Import OffPeak change'!$A$106:FH$202,159,FALSE())),0,(VLOOKUP($A62,'Import OffPeak'!$A$3:FH$99,159,FALSE())-VLOOKUP($A62,'Import OffPeak change'!$A$106:FH$202,159,FALSE())))</f>
        <v>0</v>
      </c>
      <c r="FD62" s="193" t="n">
        <f aca="false">IF(ISERROR(VLOOKUP($A62,'Import OffPeak'!$A$3:FI$99,160,FALSE())-VLOOKUP($A62,'Import OffPeak change'!$A$106:FI$202,160,FALSE())),0,(VLOOKUP($A62,'Import OffPeak'!$A$3:FI$99,160,FALSE())-VLOOKUP($A62,'Import OffPeak change'!$A$106:FI$202,160,FALSE())))</f>
        <v>0</v>
      </c>
      <c r="FE62" s="193" t="n">
        <f aca="false">IF(ISERROR(VLOOKUP($A62,'Import OffPeak'!$A$3:FJ$99,161,FALSE())-VLOOKUP($A62,'Import OffPeak change'!$A$106:FJ$202,161,FALSE())),0,(VLOOKUP($A62,'Import OffPeak'!$A$3:FJ$99,161,FALSE())-VLOOKUP($A62,'Import OffPeak change'!$A$106:FJ$202,161,FALSE())))</f>
        <v>0</v>
      </c>
      <c r="FF62" s="193" t="n">
        <f aca="false">IF(ISERROR(VLOOKUP($A62,'Import OffPeak'!$A$3:FK$99,162,FALSE())-VLOOKUP($A62,'Import OffPeak change'!$A$106:FK$202,162,FALSE())),0,(VLOOKUP($A62,'Import OffPeak'!$A$3:FK$99,162,FALSE())-VLOOKUP($A62,'Import OffPeak change'!$A$106:FK$202,162,FALSE())))</f>
        <v>0</v>
      </c>
      <c r="FG62" s="193" t="n">
        <f aca="false">IF(ISERROR(VLOOKUP($A62,'Import OffPeak'!$A$3:FL$99,163,FALSE())-VLOOKUP($A62,'Import OffPeak change'!$A$106:FL$202,163,FALSE())),0,(VLOOKUP($A62,'Import OffPeak'!$A$3:FL$99,163,FALSE())-VLOOKUP($A62,'Import OffPeak change'!$A$106:FL$202,163,FALSE())))</f>
        <v>0</v>
      </c>
      <c r="FH62" s="193" t="n">
        <f aca="false">IF(ISERROR(VLOOKUP($A62,'Import OffPeak'!$A$3:FM$99,164,FALSE())-VLOOKUP($A62,'Import OffPeak change'!$A$106:FM$202,164,FALSE())),0,(VLOOKUP($A62,'Import OffPeak'!$A$3:FM$99,164,FALSE())-VLOOKUP($A62,'Import OffPeak change'!$A$106:FM$202,164,FALSE())))</f>
        <v>0</v>
      </c>
      <c r="FI62" s="193" t="n">
        <f aca="false">IF(ISERROR(VLOOKUP($A62,'Import OffPeak'!$A$3:FN$99,165,FALSE())-VLOOKUP($A62,'Import OffPeak change'!$A$106:FN$202,165,FALSE())),0,(VLOOKUP($A62,'Import OffPeak'!$A$3:FN$99,165,FALSE())-VLOOKUP($A62,'Import OffPeak change'!$A$106:FN$202,165,FALSE())))</f>
        <v>0</v>
      </c>
      <c r="FJ62" s="193" t="n">
        <f aca="false">IF(ISERROR(VLOOKUP($A62,'Import OffPeak'!$A$3:FO$99,166,FALSE())-VLOOKUP($A62,'Import OffPeak change'!$A$106:FO$202,166,FALSE())),0,(VLOOKUP($A62,'Import OffPeak'!$A$3:FO$99,166,FALSE())-VLOOKUP($A62,'Import OffPeak change'!$A$106:FO$202,166,FALSE())))</f>
        <v>0</v>
      </c>
      <c r="FK62" s="193" t="n">
        <f aca="false">IF(ISERROR(VLOOKUP($A62,'Import OffPeak'!$A$3:FP$99,167,FALSE())-VLOOKUP($A62,'Import OffPeak change'!$A$106:FP$202,167,FALSE())),0,(VLOOKUP($A62,'Import OffPeak'!$A$3:FP$99,167,FALSE())-VLOOKUP($A62,'Import OffPeak change'!$A$106:FP$202,167,FALSE())))</f>
        <v>0</v>
      </c>
      <c r="FL62" s="193" t="n">
        <f aca="false">IF(ISERROR(VLOOKUP($A62,'Import OffPeak'!$A$3:FQ$99,168,FALSE())-VLOOKUP($A62,'Import OffPeak change'!$A$106:FQ$202,168,FALSE())),0,(VLOOKUP($A62,'Import OffPeak'!$A$3:FQ$99,168,FALSE())-VLOOKUP($A62,'Import OffPeak change'!$A$106:FQ$202,168,FALSE())))</f>
        <v>0</v>
      </c>
      <c r="FM62" s="193" t="n">
        <f aca="false">IF(ISERROR(VLOOKUP($A62,'Import OffPeak'!$A$3:FR$99,169,FALSE())-VLOOKUP($A62,'Import OffPeak change'!$A$106:FR$202,169,FALSE())),0,(VLOOKUP($A62,'Import OffPeak'!$A$3:FR$99,169,FALSE())-VLOOKUP($A62,'Import OffPeak change'!$A$106:FR$202,169,FALSE())))</f>
        <v>0</v>
      </c>
      <c r="FN62" s="193" t="n">
        <f aca="false">IF(ISERROR(VLOOKUP($A62,'Import OffPeak'!$A$3:FS$99,170,FALSE())-VLOOKUP($A62,'Import OffPeak change'!$A$106:FS$202,170,FALSE())),0,(VLOOKUP($A62,'Import OffPeak'!$A$3:FS$99,170,FALSE())-VLOOKUP($A62,'Import OffPeak change'!$A$106:FS$202,170,FALSE())))</f>
        <v>0</v>
      </c>
      <c r="FO62" s="193" t="n">
        <f aca="false">IF(ISERROR(VLOOKUP($A62,'Import OffPeak'!$A$3:FT$99,171,FALSE())-VLOOKUP($A62,'Import OffPeak change'!$A$106:FT$202,171,FALSE())),0,(VLOOKUP($A62,'Import OffPeak'!$A$3:FT$99,171,FALSE())-VLOOKUP($A62,'Import OffPeak change'!$A$106:FT$202,171,FALSE())))</f>
        <v>0</v>
      </c>
      <c r="FP62" s="193" t="n">
        <f aca="false">IF(ISERROR(VLOOKUP($A62,'Import OffPeak'!$A$3:FU$99,172,FALSE())-VLOOKUP($A62,'Import OffPeak change'!$A$106:FU$202,172,FALSE())),0,(VLOOKUP($A62,'Import OffPeak'!$A$3:FU$99,172,FALSE())-VLOOKUP($A62,'Import OffPeak change'!$A$106:FU$202,172,FALSE())))</f>
        <v>0</v>
      </c>
      <c r="FQ62" s="193" t="n">
        <f aca="false">IF(ISERROR(VLOOKUP($A62,'Import OffPeak'!$A$3:FV$99,173,FALSE())-VLOOKUP($A62,'Import OffPeak change'!$A$106:FV$202,173,FALSE())),0,(VLOOKUP($A62,'Import OffPeak'!$A$3:FV$99,173,FALSE())-VLOOKUP($A62,'Import OffPeak change'!$A$106:FV$202,173,FALSE())))</f>
        <v>0</v>
      </c>
      <c r="FR62" s="193" t="n">
        <f aca="false">IF(ISERROR(VLOOKUP($A62,'Import OffPeak'!$A$3:FW$99,174,FALSE())-VLOOKUP($A62,'Import OffPeak change'!$A$106:FW$202,174,FALSE())),0,(VLOOKUP($A62,'Import OffPeak'!$A$3:FW$99,174,FALSE())-VLOOKUP($A62,'Import OffPeak change'!$A$106:FW$202,174,FALSE())))</f>
        <v>0</v>
      </c>
      <c r="FS62" s="193" t="n">
        <f aca="false">IF(ISERROR(VLOOKUP($A62,'Import OffPeak'!$A$3:FX$99,175,FALSE())-VLOOKUP($A62,'Import OffPeak change'!$A$106:FX$202,175,FALSE())),0,(VLOOKUP($A62,'Import OffPeak'!$A$3:FX$99,175,FALSE())-VLOOKUP($A62,'Import OffPeak change'!$A$106:FX$202,175,FALSE())))</f>
        <v>0</v>
      </c>
      <c r="FT62" s="193" t="n">
        <f aca="false">IF(ISERROR(VLOOKUP($A62,'Import OffPeak'!$A$3:FY$99,176,FALSE())-VLOOKUP($A62,'Import OffPeak change'!$A$106:FY$202,176,FALSE())),0,(VLOOKUP($A62,'Import OffPeak'!$A$3:FY$99,176,FALSE())-VLOOKUP($A62,'Import OffPeak change'!$A$106:FY$202,176,FALSE())))</f>
        <v>0</v>
      </c>
      <c r="FU62" s="193" t="n">
        <f aca="false">IF(ISERROR(VLOOKUP($A62,'Import OffPeak'!$A$3:FZ$99,177,FALSE())-VLOOKUP($A62,'Import OffPeak change'!$A$106:FZ$202,177,FALSE())),0,(VLOOKUP($A62,'Import OffPeak'!$A$3:FZ$99,177,FALSE())-VLOOKUP($A62,'Import OffPeak change'!$A$106:FZ$202,177,FALSE())))</f>
        <v>0</v>
      </c>
      <c r="FV62" s="193" t="n">
        <f aca="false">IF(ISERROR(VLOOKUP($A62,'Import OffPeak'!$A$3:GA$99,178,FALSE())-VLOOKUP($A62,'Import OffPeak change'!$A$106:GA$202,178,FALSE())),0,(VLOOKUP($A62,'Import OffPeak'!$A$3:GA$99,178,FALSE())-VLOOKUP($A62,'Import OffPeak change'!$A$106:GA$202,178,FALSE())))</f>
        <v>0</v>
      </c>
      <c r="FW62" s="193" t="n">
        <f aca="false">IF(ISERROR(VLOOKUP($A62,'Import OffPeak'!$A$3:GB$99,179,FALSE())-VLOOKUP($A62,'Import OffPeak change'!$A$106:GB$202,179,FALSE())),0,(VLOOKUP($A62,'Import OffPeak'!$A$3:GB$99,179,FALSE())-VLOOKUP($A62,'Import OffPeak change'!$A$106:GB$202,179,FALSE())))</f>
        <v>0</v>
      </c>
      <c r="FX62" s="193" t="n">
        <f aca="false">IF(ISERROR(VLOOKUP($A62,'Import OffPeak'!$A$3:GC$99,180,FALSE())-VLOOKUP($A62,'Import OffPeak change'!$A$106:GC$202,180,FALSE())),0,(VLOOKUP($A62,'Import OffPeak'!$A$3:GC$99,180,FALSE())-VLOOKUP($A62,'Import OffPeak change'!$A$106:GC$202,180,FALSE())))</f>
        <v>0</v>
      </c>
      <c r="FY62" s="193" t="n">
        <f aca="false">IF(ISERROR(VLOOKUP($A62,'Import OffPeak'!$A$3:GD$99,181,FALSE())-VLOOKUP($A62,'Import OffPeak change'!$A$106:GD$202,181,FALSE())),0,(VLOOKUP($A62,'Import OffPeak'!$A$3:GD$99,181,FALSE())-VLOOKUP($A62,'Import OffPeak change'!$A$106:GD$202,181,FALSE())))</f>
        <v>0</v>
      </c>
      <c r="FZ62" s="193" t="n">
        <f aca="false">IF(ISERROR(VLOOKUP($A62,'Import OffPeak'!$A$3:GE$99,182,FALSE())-VLOOKUP($A62,'Import OffPeak change'!$A$106:GE$202,182,FALSE())),0,(VLOOKUP($A62,'Import OffPeak'!$A$3:GE$99,182,FALSE())-VLOOKUP($A62,'Import OffPeak change'!$A$106:GE$202,182,FALSE())))</f>
        <v>0</v>
      </c>
      <c r="GA62" s="193" t="n">
        <f aca="false">IF(ISERROR(VLOOKUP($A62,'Import OffPeak'!$A$3:GF$99,183,FALSE())-VLOOKUP($A62,'Import OffPeak change'!$A$106:GF$202,183,FALSE())),0,(VLOOKUP($A62,'Import OffPeak'!$A$3:GF$99,183,FALSE())-VLOOKUP($A62,'Import OffPeak change'!$A$106:GF$202,183,FALSE())))</f>
        <v>0</v>
      </c>
      <c r="GB62" s="193" t="n">
        <f aca="false">IF(ISERROR(VLOOKUP($A62,'Import OffPeak'!$A$3:GG$99,184,FALSE())-VLOOKUP($A62,'Import OffPeak change'!$A$106:GG$202,184,FALSE())),0,(VLOOKUP($A62,'Import OffPeak'!$A$3:GG$99,184,FALSE())-VLOOKUP($A62,'Import OffPeak change'!$A$106:GG$202,184,FALSE())))</f>
        <v>0</v>
      </c>
      <c r="GC62" s="193" t="n">
        <f aca="false">IF(ISERROR(VLOOKUP($A62,'Import OffPeak'!$A$3:GH$99,185,FALSE())-VLOOKUP($A62,'Import OffPeak change'!$A$106:GH$202,185,FALSE())),0,(VLOOKUP($A62,'Import OffPeak'!$A$3:GH$99,185,FALSE())-VLOOKUP($A62,'Import OffPeak change'!$A$106:GH$202,185,FALSE())))</f>
        <v>0</v>
      </c>
      <c r="GD62" s="193" t="n">
        <f aca="false">IF(ISERROR(VLOOKUP($A62,'Import OffPeak'!$A$3:GI$99,186,FALSE())-VLOOKUP($A62,'Import OffPeak change'!$A$106:GI$202,186,FALSE())),0,(VLOOKUP($A62,'Import OffPeak'!$A$3:GI$99,186,FALSE())-VLOOKUP($A62,'Import OffPeak change'!$A$106:GI$202,186,FALSE())))</f>
        <v>0</v>
      </c>
      <c r="GE62" s="193" t="n">
        <f aca="false">IF(ISERROR(VLOOKUP($A62,'Import OffPeak'!$A$3:GJ$99,187,FALSE())-VLOOKUP($A62,'Import OffPeak change'!$A$106:GJ$202,187,FALSE())),0,(VLOOKUP($A62,'Import OffPeak'!$A$3:GJ$99,187,FALSE())-VLOOKUP($A62,'Import OffPeak change'!$A$106:GJ$202,187,FALSE())))</f>
        <v>0</v>
      </c>
      <c r="GF62" s="193" t="n">
        <f aca="false">IF(ISERROR(VLOOKUP($A62,'Import OffPeak'!$A$3:GK$99,188,FALSE())-VLOOKUP($A62,'Import OffPeak change'!$A$106:GK$202,188,FALSE())),0,(VLOOKUP($A62,'Import OffPeak'!$A$3:GK$99,188,FALSE())-VLOOKUP($A62,'Import OffPeak change'!$A$106:GK$202,188,FALSE())))</f>
        <v>0</v>
      </c>
      <c r="GG62" s="193" t="n">
        <f aca="false">IF(ISERROR(VLOOKUP($A62,'Import OffPeak'!$A$3:GL$99,189,FALSE())-VLOOKUP($A62,'Import OffPeak change'!$A$106:GL$202,189,FALSE())),0,(VLOOKUP($A62,'Import OffPeak'!$A$3:GL$99,189,FALSE())-VLOOKUP($A62,'Import OffPeak change'!$A$106:GL$202,189,FALSE())))</f>
        <v>0</v>
      </c>
      <c r="GH62" s="193" t="n">
        <f aca="false">IF(ISERROR(VLOOKUP($A62,'Import OffPeak'!$A$3:GM$99,190,FALSE())-VLOOKUP($A62,'Import OffPeak change'!$A$106:GM$202,190,FALSE())),0,(VLOOKUP($A62,'Import OffPeak'!$A$3:GM$99,190,FALSE())-VLOOKUP($A62,'Import OffPeak change'!$A$106:GM$202,190,FALSE())))</f>
        <v>0</v>
      </c>
      <c r="GI62" s="193" t="n">
        <f aca="false">IF(ISERROR(VLOOKUP($A62,'Import OffPeak'!$A$3:GN$99,191,FALSE())-VLOOKUP($A62,'Import OffPeak change'!$A$106:GN$202,191,FALSE())),0,(VLOOKUP($A62,'Import OffPeak'!$A$3:GN$99,191,FALSE())-VLOOKUP($A62,'Import OffPeak change'!$A$106:GN$202,191,FALSE())))</f>
        <v>0</v>
      </c>
      <c r="GJ62" s="193" t="n">
        <f aca="false">IF(ISERROR(VLOOKUP($A62,'Import OffPeak'!$A$3:GO$99,192,FALSE())-VLOOKUP($A62,'Import OffPeak change'!$A$106:GO$202,192,FALSE())),0,(VLOOKUP($A62,'Import OffPeak'!$A$3:GO$99,192,FALSE())-VLOOKUP($A62,'Import OffPeak change'!$A$106:GO$202,192,FALSE())))</f>
        <v>0</v>
      </c>
      <c r="GK62" s="193" t="n">
        <f aca="false">IF(ISERROR(VLOOKUP($A62,'Import OffPeak'!$A$3:GP$99,193,FALSE())-VLOOKUP($A62,'Import OffPeak change'!$A$106:GP$202,193,FALSE())),0,(VLOOKUP($A62,'Import OffPeak'!$A$3:GP$99,193,FALSE())-VLOOKUP($A62,'Import OffPeak change'!$A$106:GP$202,193,FALSE())))</f>
        <v>0</v>
      </c>
      <c r="GL62" s="193" t="n">
        <f aca="false">IF(ISERROR(VLOOKUP($A62,'Import OffPeak'!$A$3:GQ$99,194,FALSE())-VLOOKUP($A62,'Import OffPeak change'!$A$106:GQ$202,194,FALSE())),0,(VLOOKUP($A62,'Import OffPeak'!$A$3:GQ$99,194,FALSE())-VLOOKUP($A62,'Import OffPeak change'!$A$106:GQ$202,194,FALSE())))</f>
        <v>0</v>
      </c>
      <c r="GM62" s="193" t="n">
        <f aca="false">IF(ISERROR(VLOOKUP($A62,'Import OffPeak'!$A$3:GR$99,195,FALSE())-VLOOKUP($A62,'Import OffPeak change'!$A$106:GR$202,195,FALSE())),0,(VLOOKUP($A62,'Import OffPeak'!$A$3:GR$99,195,FALSE())-VLOOKUP($A62,'Import OffPeak change'!$A$106:GR$202,195,FALSE())))</f>
        <v>0</v>
      </c>
      <c r="GN62" s="193" t="n">
        <f aca="false">IF(ISERROR(VLOOKUP($A62,'Import OffPeak'!$A$3:GS$99,196,FALSE())-VLOOKUP($A62,'Import OffPeak change'!$A$106:GS$202,196,FALSE())),0,(VLOOKUP($A62,'Import OffPeak'!$A$3:GS$99,196,FALSE())-VLOOKUP($A62,'Import OffPeak change'!$A$106:GS$202,196,FALSE())))</f>
        <v>0</v>
      </c>
      <c r="GO62" s="193" t="n">
        <f aca="false">IF(ISERROR(VLOOKUP($A62,'Import OffPeak'!$A$3:GT$99,197,FALSE())-VLOOKUP($A62,'Import OffPeak change'!$A$106:GT$202,197,FALSE())),0,(VLOOKUP($A62,'Import OffPeak'!$A$3:GT$99,197,FALSE())-VLOOKUP($A62,'Import OffPeak change'!$A$106:GT$202,197,FALSE())))</f>
        <v>0</v>
      </c>
      <c r="GP62" s="193" t="n">
        <f aca="false">IF(ISERROR(VLOOKUP($A62,'Import OffPeak'!$A$3:GU$99,198,FALSE())-VLOOKUP($A62,'Import OffPeak change'!$A$106:GU$202,198,FALSE())),0,(VLOOKUP($A62,'Import OffPeak'!$A$3:GU$99,198,FALSE())-VLOOKUP($A62,'Import OffPeak change'!$A$106:GU$202,198,FALSE())))</f>
        <v>0</v>
      </c>
      <c r="GQ62" s="193" t="n">
        <f aca="false">IF(ISERROR(VLOOKUP($A62,'Import OffPeak'!$A$3:GV$99,199,FALSE())-VLOOKUP($A62,'Import OffPeak change'!$A$106:GV$202,199,FALSE())),0,(VLOOKUP($A62,'Import OffPeak'!$A$3:GV$99,199,FALSE())-VLOOKUP($A62,'Import OffPeak change'!$A$106:GV$202,199,FALSE())))</f>
        <v>0</v>
      </c>
      <c r="GR62" s="193" t="n">
        <f aca="false">IF(ISERROR(VLOOKUP($A62,'Import OffPeak'!$A$3:GW$99,200,FALSE())-VLOOKUP($A62,'Import OffPeak change'!$A$106:GW$202,200,FALSE())),0,(VLOOKUP($A62,'Import OffPeak'!$A$3:GW$99,200,FALSE())-VLOOKUP($A62,'Import OffPeak change'!$A$106:GW$202,200,FALSE())))</f>
        <v>0</v>
      </c>
      <c r="GS62" s="193" t="n">
        <f aca="false">IF(ISERROR(VLOOKUP($A62,'Import OffPeak'!$A$3:GX$99,201,FALSE())-VLOOKUP($A62,'Import OffPeak change'!$A$106:GX$202,201,FALSE())),0,(VLOOKUP($A62,'Import OffPeak'!$A$3:GX$99,201,FALSE())-VLOOKUP($A62,'Import OffPeak change'!$A$106:GX$202,201,FALSE())))</f>
        <v>0</v>
      </c>
      <c r="GT62" s="193" t="n">
        <f aca="false">IF(ISERROR(VLOOKUP($A62,'Import OffPeak'!$A$3:GY$99,202,FALSE())-VLOOKUP($A62,'Import OffPeak change'!$A$106:GY$202,202,FALSE())),0,(VLOOKUP($A62,'Import OffPeak'!$A$3:GY$99,202,FALSE())-VLOOKUP($A62,'Import OffPeak change'!$A$106:GY$202,202,FALSE())))</f>
        <v>0</v>
      </c>
      <c r="GU62" s="193" t="n">
        <f aca="false">IF(ISERROR(VLOOKUP($A62,'Import OffPeak'!$A$3:GZ$99,203,FALSE())-VLOOKUP($A62,'Import OffPeak change'!$A$106:GZ$202,203,FALSE())),0,(VLOOKUP($A62,'Import OffPeak'!$A$3:GZ$99,203,FALSE())-VLOOKUP($A62,'Import OffPeak change'!$A$106:GZ$202,203,FALSE())))</f>
        <v>0</v>
      </c>
      <c r="GV62" s="193" t="n">
        <f aca="false">IF(ISERROR(VLOOKUP($A62,'Import OffPeak'!$A$3:HA$99,204,FALSE())-VLOOKUP($A62,'Import OffPeak change'!$A$106:HA$202,204,FALSE())),0,(VLOOKUP($A62,'Import OffPeak'!$A$3:HA$99,204,FALSE())-VLOOKUP($A62,'Import OffPeak change'!$A$106:HA$202,204,FALSE())))</f>
        <v>0</v>
      </c>
      <c r="GW62" s="193" t="n">
        <f aca="false">IF(ISERROR(VLOOKUP($A62,'Import OffPeak'!$A$3:HB$99,205,FALSE())-VLOOKUP($A62,'Import OffPeak change'!$A$106:HB$202,205,FALSE())),0,(VLOOKUP($A62,'Import OffPeak'!$A$3:HB$99,205,FALSE())-VLOOKUP($A62,'Import OffPeak change'!$A$106:HB$202,205,FALSE())))</f>
        <v>0</v>
      </c>
      <c r="GX62" s="193" t="n">
        <f aca="false">IF(ISERROR(VLOOKUP($A62,'Import OffPeak'!$A$3:HC$99,206,FALSE())-VLOOKUP($A62,'Import OffPeak change'!$A$106:HC$202,206,FALSE())),0,(VLOOKUP($A62,'Import OffPeak'!$A$3:HC$99,206,FALSE())-VLOOKUP($A62,'Import OffPeak change'!$A$106:HC$202,206,FALSE())))</f>
        <v>0</v>
      </c>
      <c r="GY62" s="193" t="n">
        <f aca="false">IF(ISERROR(VLOOKUP($A62,'Import OffPeak'!$A$3:HD$99,207,FALSE())-VLOOKUP($A62,'Import OffPeak change'!$A$106:HD$202,207,FALSE())),0,(VLOOKUP($A62,'Import OffPeak'!$A$3:HD$99,207,FALSE())-VLOOKUP($A62,'Import OffPeak change'!$A$106:HD$202,207,FALSE())))</f>
        <v>0</v>
      </c>
      <c r="GZ62" s="193" t="n">
        <f aca="false">IF(ISERROR(VLOOKUP($A62,'Import OffPeak'!$A$3:HE$99,208,FALSE())-VLOOKUP($A62,'Import OffPeak change'!$A$106:HE$202,208,FALSE())),0,(VLOOKUP($A62,'Import OffPeak'!$A$3:HE$99,208,FALSE())-VLOOKUP($A62,'Import OffPeak change'!$A$106:HE$202,208,FALSE())))</f>
        <v>0</v>
      </c>
      <c r="HA62" s="193" t="n">
        <f aca="false">IF(ISERROR(VLOOKUP($A62,'Import OffPeak'!$A$3:HF$99,209,FALSE())-VLOOKUP($A62,'Import OffPeak change'!$A$106:HF$202,209,FALSE())),0,(VLOOKUP($A62,'Import OffPeak'!$A$3:HF$99,209,FALSE())-VLOOKUP($A62,'Import OffPeak change'!$A$106:HF$202,209,FALSE())))</f>
        <v>0</v>
      </c>
      <c r="HB62" s="193" t="n">
        <f aca="false">IF(ISERROR(VLOOKUP($A62,'Import OffPeak'!$A$3:HG$99,210,FALSE())-VLOOKUP($A62,'Import OffPeak change'!$A$106:HG$202,210,FALSE())),0,(VLOOKUP($A62,'Import OffPeak'!$A$3:HG$99,210,FALSE())-VLOOKUP($A62,'Import OffPeak change'!$A$106:HG$202,210,FALSE())))</f>
        <v>0</v>
      </c>
      <c r="HC62" s="193" t="n">
        <f aca="false">IF(ISERROR(VLOOKUP($A62,'Import OffPeak'!$A$3:HH$99,211,FALSE())-VLOOKUP($A62,'Import OffPeak change'!$A$106:HH$202,211,FALSE())),0,(VLOOKUP($A62,'Import OffPeak'!$A$3:HH$99,211,FALSE())-VLOOKUP($A62,'Import OffPeak change'!$A$106:HH$202,211,FALSE())))</f>
        <v>0</v>
      </c>
      <c r="HD62" s="193" t="n">
        <f aca="false">IF(ISERROR(VLOOKUP($A62,'Import OffPeak'!$A$3:HI$99,212,FALSE())-VLOOKUP($A62,'Import OffPeak change'!$A$106:HI$202,212,FALSE())),0,(VLOOKUP($A62,'Import OffPeak'!$A$3:HI$99,212,FALSE())-VLOOKUP($A62,'Import OffPeak change'!$A$106:HI$202,212,FALSE())))</f>
        <v>0</v>
      </c>
      <c r="HE62" s="193" t="n">
        <f aca="false">IF(ISERROR(VLOOKUP($A62,'Import OffPeak'!$A$3:HJ$99,213,FALSE())-VLOOKUP($A62,'Import OffPeak change'!$A$106:HJ$202,213,FALSE())),0,(VLOOKUP($A62,'Import OffPeak'!$A$3:HJ$99,213,FALSE())-VLOOKUP($A62,'Import OffPeak change'!$A$106:HJ$202,213,FALSE())))</f>
        <v>0</v>
      </c>
      <c r="HF62" s="193" t="n">
        <f aca="false">IF(ISERROR(VLOOKUP($A62,'Import OffPeak'!$A$3:HK$99,214,FALSE())-VLOOKUP($A62,'Import OffPeak change'!$A$106:HK$202,214,FALSE())),0,(VLOOKUP($A62,'Import OffPeak'!$A$3:HK$99,214,FALSE())-VLOOKUP($A62,'Import OffPeak change'!$A$106:HK$202,214,FALSE())))</f>
        <v>0</v>
      </c>
      <c r="HG62" s="193" t="n">
        <f aca="false">IF(ISERROR(VLOOKUP($A62,'Import OffPeak'!$A$3:HL$99,215,FALSE())-VLOOKUP($A62,'Import OffPeak change'!$A$106:HL$202,215,FALSE())),0,(VLOOKUP($A62,'Import OffPeak'!$A$3:HL$99,215,FALSE())-VLOOKUP($A62,'Import OffPeak change'!$A$106:HL$202,215,FALSE())))</f>
        <v>0</v>
      </c>
      <c r="HH62" s="193" t="n">
        <f aca="false">IF(ISERROR(VLOOKUP($A62,'Import OffPeak'!$A$3:HM$99,216,FALSE())-VLOOKUP($A62,'Import OffPeak change'!$A$106:HM$202,216,FALSE())),0,(VLOOKUP($A62,'Import OffPeak'!$A$3:HM$99,216,FALSE())-VLOOKUP($A62,'Import OffPeak change'!$A$106:HM$202,216,FALSE())))</f>
        <v>0</v>
      </c>
      <c r="HI62" s="193" t="n">
        <f aca="false">IF(ISERROR(VLOOKUP($A62,'Import OffPeak'!$A$3:HN$99,217,FALSE())-VLOOKUP($A62,'Import OffPeak change'!$A$106:HN$202,217,FALSE())),0,(VLOOKUP($A62,'Import OffPeak'!$A$3:HN$99,217,FALSE())-VLOOKUP($A62,'Import OffPeak change'!$A$106:HN$202,217,FALSE())))</f>
        <v>0</v>
      </c>
      <c r="HJ62" s="193" t="n">
        <f aca="false">IF(ISERROR(VLOOKUP($A62,'Import OffPeak'!$A$3:HO$99,218,FALSE())-VLOOKUP($A62,'Import OffPeak change'!$A$106:HO$202,218,FALSE())),0,(VLOOKUP($A62,'Import OffPeak'!$A$3:HO$99,218,FALSE())-VLOOKUP($A62,'Import OffPeak change'!$A$106:HO$202,218,FALSE())))</f>
        <v>0</v>
      </c>
      <c r="HK62" s="193" t="n">
        <f aca="false">IF(ISERROR(VLOOKUP($A62,'Import OffPeak'!$A$3:HP$99,219,FALSE())-VLOOKUP($A62,'Import OffPeak change'!$A$106:HP$202,219,FALSE())),0,(VLOOKUP($A62,'Import OffPeak'!$A$3:HP$99,219,FALSE())-VLOOKUP($A62,'Import OffPeak change'!$A$106:HP$202,219,FALSE())))</f>
        <v>0</v>
      </c>
      <c r="HL62" s="193" t="n">
        <f aca="false">IF(ISERROR(VLOOKUP($A62,'Import OffPeak'!$A$3:HQ$99,220,FALSE())-VLOOKUP($A62,'Import OffPeak change'!$A$106:HQ$202,220,FALSE())),0,(VLOOKUP($A62,'Import OffPeak'!$A$3:HQ$99,220,FALSE())-VLOOKUP($A62,'Import OffPeak change'!$A$106:HQ$202,220,FALSE())))</f>
        <v>0</v>
      </c>
      <c r="HM62" s="193" t="n">
        <f aca="false">IF(ISERROR(VLOOKUP($A62,'Import OffPeak'!$A$3:HR$99,221,FALSE())-VLOOKUP($A62,'Import OffPeak change'!$A$106:HR$202,221,FALSE())),0,(VLOOKUP($A62,'Import OffPeak'!$A$3:HR$99,221,FALSE())-VLOOKUP($A62,'Import OffPeak change'!$A$106:HR$202,221,FALSE())))</f>
        <v>0</v>
      </c>
      <c r="HN62" s="193" t="n">
        <f aca="false">IF(ISERROR(VLOOKUP($A62,'Import OffPeak'!$A$3:HS$99,222,FALSE())-VLOOKUP($A62,'Import OffPeak change'!$A$106:HS$202,222,FALSE())),0,(VLOOKUP($A62,'Import OffPeak'!$A$3:HS$99,222,FALSE())-VLOOKUP($A62,'Import OffPeak change'!$A$106:HS$202,222,FALSE())))</f>
        <v>0</v>
      </c>
      <c r="HO62" s="193" t="n">
        <f aca="false">IF(ISERROR(VLOOKUP($A62,'Import OffPeak'!$A$3:HT$99,223,FALSE())-VLOOKUP($A62,'Import OffPeak change'!$A$106:HT$202,223,FALSE())),0,(VLOOKUP($A62,'Import OffPeak'!$A$3:HT$99,223,FALSE())-VLOOKUP($A62,'Import OffPeak change'!$A$106:HT$202,223,FALSE())))</f>
        <v>0</v>
      </c>
      <c r="HP62" s="193" t="n">
        <f aca="false">IF(ISERROR(VLOOKUP($A62,'Import OffPeak'!$A$3:HU$99,224,FALSE())-VLOOKUP($A62,'Import OffPeak change'!$A$106:HU$202,224,FALSE())),0,(VLOOKUP($A62,'Import OffPeak'!$A$3:HU$99,224,FALSE())-VLOOKUP($A62,'Import OffPeak change'!$A$106:HU$202,224,FALSE())))</f>
        <v>0</v>
      </c>
      <c r="HQ62" s="193" t="n">
        <f aca="false">IF(ISERROR(VLOOKUP($A62,'Import OffPeak'!$A$3:HV$99,225,FALSE())-VLOOKUP($A62,'Import OffPeak change'!$A$106:HV$202,225,FALSE())),0,(VLOOKUP($A62,'Import OffPeak'!$A$3:HV$99,225,FALSE())-VLOOKUP($A62,'Import OffPeak change'!$A$106:HV$202,225,FALSE())))</f>
        <v>0</v>
      </c>
      <c r="HR62" s="193" t="n">
        <f aca="false">IF(ISERROR(VLOOKUP($A62,'Import OffPeak'!$A$3:HW$99,226,FALSE())-VLOOKUP($A62,'Import OffPeak change'!$A$106:HW$202,226,FALSE())),0,(VLOOKUP($A62,'Import OffPeak'!$A$3:HW$99,226,FALSE())-VLOOKUP($A62,'Import OffPeak change'!$A$106:HW$202,226,FALSE())))</f>
        <v>0</v>
      </c>
      <c r="HS62" s="193" t="n">
        <f aca="false">IF(ISERROR(VLOOKUP($A62,'Import OffPeak'!$A$3:HX$99,227,FALSE())-VLOOKUP($A62,'Import OffPeak change'!$A$106:HX$202,227,FALSE())),0,(VLOOKUP($A62,'Import OffPeak'!$A$3:HX$99,227,FALSE())-VLOOKUP($A62,'Import OffPeak change'!$A$106:HX$202,227,FALSE())))</f>
        <v>0</v>
      </c>
      <c r="HT62" s="193" t="n">
        <f aca="false">IF(ISERROR(VLOOKUP($A62,'Import OffPeak'!$A$3:HY$99,228,FALSE())-VLOOKUP($A62,'Import OffPeak change'!$A$106:HY$202,228,FALSE())),0,(VLOOKUP($A62,'Import OffPeak'!$A$3:HY$99,228,FALSE())-VLOOKUP($A62,'Import OffPeak change'!$A$106:HY$202,228,FALSE())))</f>
        <v>0</v>
      </c>
      <c r="HU62" s="193" t="n">
        <f aca="false">IF(ISERROR(VLOOKUP($A62,'Import OffPeak'!$A$3:HZ$99,229,FALSE())-VLOOKUP($A62,'Import OffPeak change'!$A$106:HZ$202,229,FALSE())),0,(VLOOKUP($A62,'Import OffPeak'!$A$3:HZ$99,229,FALSE())-VLOOKUP($A62,'Import OffPeak change'!$A$106:HZ$202,229,FALSE())))</f>
        <v>0</v>
      </c>
      <c r="HV62" s="193" t="n">
        <f aca="false">IF(ISERROR(VLOOKUP($A62,'Import OffPeak'!$A$3:IA$99,230,FALSE())-VLOOKUP($A62,'Import OffPeak change'!$A$106:IA$202,230,FALSE())),0,(VLOOKUP($A62,'Import OffPeak'!$A$3:IA$99,230,FALSE())-VLOOKUP($A62,'Import OffPeak change'!$A$106:IA$202,230,FALSE())))</f>
        <v>0</v>
      </c>
      <c r="HW62" s="193" t="n">
        <f aca="false">IF(ISERROR(VLOOKUP($A62,'Import OffPeak'!$A$3:IB$99,231,FALSE())-VLOOKUP($A62,'Import OffPeak change'!$A$106:IB$202,231,FALSE())),0,(VLOOKUP($A62,'Import OffPeak'!$A$3:IB$99,231,FALSE())-VLOOKUP($A62,'Import OffPeak change'!$A$106:IB$202,231,FALSE())))</f>
        <v>0</v>
      </c>
      <c r="HX62" s="193" t="n">
        <f aca="false">IF(ISERROR(VLOOKUP($A62,'Import OffPeak'!$A$3:IC$99,232,FALSE())-VLOOKUP($A62,'Import OffPeak change'!$A$106:IC$202,232,FALSE())),0,(VLOOKUP($A62,'Import OffPeak'!$A$3:IC$99,232,FALSE())-VLOOKUP($A62,'Import OffPeak change'!$A$106:IC$202,232,FALSE())))</f>
        <v>0</v>
      </c>
      <c r="HY62" s="193" t="n">
        <f aca="false">IF(ISERROR(VLOOKUP($A62,'Import OffPeak'!$A$3:ID$99,233,FALSE())-VLOOKUP($A62,'Import OffPeak change'!$A$106:ID$202,233,FALSE())),0,(VLOOKUP($A62,'Import OffPeak'!$A$3:ID$99,233,FALSE())-VLOOKUP($A62,'Import OffPeak change'!$A$106:ID$202,233,FALSE())))</f>
        <v>0</v>
      </c>
      <c r="HZ62" s="193" t="n">
        <f aca="false">IF(ISERROR(VLOOKUP($A62,'Import OffPeak'!$A$3:IE$99,234,FALSE())-VLOOKUP($A62,'Import OffPeak change'!$A$106:IE$202,234,FALSE())),0,(VLOOKUP($A62,'Import OffPeak'!$A$3:IE$99,234,FALSE())-VLOOKUP($A62,'Import OffPeak change'!$A$106:IE$202,234,FALSE())))</f>
        <v>0</v>
      </c>
      <c r="IA62" s="193" t="n">
        <f aca="false">IF(ISERROR(VLOOKUP($A62,'Import OffPeak'!$A$3:IF$99,235,FALSE())-VLOOKUP($A62,'Import OffPeak change'!$A$106:IF$202,235,FALSE())),0,(VLOOKUP($A62,'Import OffPeak'!$A$3:IF$99,235,FALSE())-VLOOKUP($A62,'Import OffPeak change'!$A$106:IF$202,235,FALSE())))</f>
        <v>0</v>
      </c>
      <c r="IB62" s="193" t="n">
        <f aca="false">IF(ISERROR(VLOOKUP($A62,'Import OffPeak'!$A$3:IG$99,236,FALSE())-VLOOKUP($A62,'Import OffPeak change'!$A$106:IG$202,236,FALSE())),0,(VLOOKUP($A62,'Import OffPeak'!$A$3:IG$99,236,FALSE())-VLOOKUP($A62,'Import OffPeak change'!$A$106:IG$202,236,FALSE())))</f>
        <v>0</v>
      </c>
      <c r="IC62" s="193" t="n">
        <f aca="false">IF(ISERROR(VLOOKUP($A62,'Import OffPeak'!$A$3:IH$99,237,FALSE())-VLOOKUP($A62,'Import OffPeak change'!$A$106:IH$202,237,FALSE())),0,(VLOOKUP($A62,'Import OffPeak'!$A$3:IH$99,237,FALSE())-VLOOKUP($A62,'Import OffPeak change'!$A$106:IH$202,237,FALSE())))</f>
        <v>0</v>
      </c>
      <c r="ID62" s="193" t="n">
        <f aca="false">IF(ISERROR(VLOOKUP($A62,'Import OffPeak'!$A$3:II$99,238,FALSE())-VLOOKUP($A62,'Import OffPeak change'!$A$106:II$202,238,FALSE())),0,(VLOOKUP($A62,'Import OffPeak'!$A$3:II$99,238,FALSE())-VLOOKUP($A62,'Import OffPeak change'!$A$106:II$202,238,FALSE())))</f>
        <v>0</v>
      </c>
      <c r="IE62" s="193" t="n">
        <f aca="false">IF(ISERROR(VLOOKUP($A62,'Import OffPeak'!$A$3:IJ$99,239,FALSE())-VLOOKUP($A62,'Import OffPeak change'!$A$106:IJ$202,239,FALSE())),0,(VLOOKUP($A62,'Import OffPeak'!$A$3:IJ$99,239,FALSE())-VLOOKUP($A62,'Import OffPeak change'!$A$106:IJ$202,239,FALSE())))</f>
        <v>0</v>
      </c>
    </row>
    <row r="63" customFormat="false" ht="12.75" hidden="false" customHeight="false" outlineLevel="0" collapsed="false">
      <c r="A63" s="201" t="str">
        <f aca="false">IF('Import OffPeak'!A60=0,"",'Import OffPeak'!A60)</f>
        <v/>
      </c>
      <c r="B63" s="193"/>
      <c r="C63" s="193"/>
      <c r="D63" s="193"/>
      <c r="E63" s="193"/>
      <c r="F63" s="193"/>
      <c r="G63" s="193" t="n">
        <f aca="false">IF(ISERROR(VLOOKUP($A63,'Import OffPeak'!$A$3:L$99,7,FALSE())-VLOOKUP($A63,'Import OffPeak change'!$A$106:L$202,7,FALSE())),0,(VLOOKUP($A63,'Import OffPeak'!$A$3:L$99,7,FALSE())-VLOOKUP($A63,'Import OffPeak change'!$A$106:L$202,7,FALSE())))</f>
        <v>0</v>
      </c>
      <c r="H63" s="193" t="n">
        <f aca="false">IF(ISERROR(VLOOKUP($A63,'Import OffPeak'!$A$3:M$99,8,FALSE())-VLOOKUP($A63,'Import OffPeak change'!$A$106:M$202,8,FALSE())),0,(VLOOKUP($A63,'Import OffPeak'!$A$3:M$99,8,FALSE())-VLOOKUP($A63,'Import OffPeak change'!$A$106:M$202,8,FALSE())))</f>
        <v>0</v>
      </c>
      <c r="I63" s="193" t="n">
        <f aca="false">IF(ISERROR(VLOOKUP($A63,'Import OffPeak'!$A$3:N$99,9,FALSE())-VLOOKUP($A63,'Import OffPeak change'!$A$106:N$202,9,FALSE())),0,(VLOOKUP($A63,'Import OffPeak'!$A$3:N$99,9,FALSE())-VLOOKUP($A63,'Import OffPeak change'!$A$106:N$202,9,FALSE())))</f>
        <v>0</v>
      </c>
      <c r="J63" s="193" t="n">
        <f aca="false">IF(ISERROR(VLOOKUP($A63,'Import OffPeak'!$A$3:O$99,10,FALSE())-VLOOKUP($A63,'Import OffPeak change'!$A$106:O$202,10,FALSE())),0,(VLOOKUP($A63,'Import OffPeak'!$A$3:O$99,10,FALSE())-VLOOKUP($A63,'Import OffPeak change'!$A$106:O$202,10,FALSE())))</f>
        <v>0</v>
      </c>
      <c r="K63" s="193" t="n">
        <f aca="false">IF(ISERROR(VLOOKUP($A63,'Import OffPeak'!$A$3:P$99,11,FALSE())-VLOOKUP($A63,'Import OffPeak change'!$A$106:P$202,11,FALSE())),0,(VLOOKUP($A63,'Import OffPeak'!$A$3:P$99,11,FALSE())-VLOOKUP($A63,'Import OffPeak change'!$A$106:P$202,11,FALSE())))</f>
        <v>0</v>
      </c>
      <c r="L63" s="193" t="n">
        <f aca="false">IF(ISERROR(VLOOKUP($A63,'Import OffPeak'!$A$3:Q$99,12,FALSE())-VLOOKUP($A63,'Import OffPeak change'!$A$106:Q$202,12,FALSE())),0,(VLOOKUP($A63,'Import OffPeak'!$A$3:Q$99,12,FALSE())-VLOOKUP($A63,'Import OffPeak change'!$A$106:Q$202,12,FALSE())))</f>
        <v>0</v>
      </c>
      <c r="M63" s="193" t="n">
        <f aca="false">IF(ISERROR(VLOOKUP($A63,'Import OffPeak'!$A$3:R$99,13,FALSE())-VLOOKUP($A63,'Import OffPeak change'!$A$106:R$202,13,FALSE())),0,(VLOOKUP($A63,'Import OffPeak'!$A$3:R$99,13,FALSE())-VLOOKUP($A63,'Import OffPeak change'!$A$106:R$202,13,FALSE())))</f>
        <v>0</v>
      </c>
      <c r="N63" s="193" t="n">
        <f aca="false">IF(ISERROR(VLOOKUP($A63,'Import OffPeak'!$A$3:S$99,14,FALSE())-VLOOKUP($A63,'Import OffPeak change'!$A$106:S$202,14,FALSE())),0,(VLOOKUP($A63,'Import OffPeak'!$A$3:S$99,14,FALSE())-VLOOKUP($A63,'Import OffPeak change'!$A$106:S$202,14,FALSE())))</f>
        <v>0</v>
      </c>
      <c r="O63" s="193" t="n">
        <f aca="false">IF(ISERROR(VLOOKUP($A63,'Import OffPeak'!$A$3:T$99,15,FALSE())-VLOOKUP($A63,'Import OffPeak change'!$A$106:T$202,15,FALSE())),0,(VLOOKUP($A63,'Import OffPeak'!$A$3:T$99,15,FALSE())-VLOOKUP($A63,'Import OffPeak change'!$A$106:T$202,15,FALSE())))</f>
        <v>0</v>
      </c>
      <c r="P63" s="193" t="n">
        <f aca="false">IF(ISERROR(VLOOKUP($A63,'Import OffPeak'!$A$3:U$99,16,FALSE())-VLOOKUP($A63,'Import OffPeak change'!$A$106:U$202,16,FALSE())),0,(VLOOKUP($A63,'Import OffPeak'!$A$3:U$99,16,FALSE())-VLOOKUP($A63,'Import OffPeak change'!$A$106:U$202,16,FALSE())))</f>
        <v>0</v>
      </c>
      <c r="Q63" s="193" t="n">
        <f aca="false">IF(ISERROR(VLOOKUP($A63,'Import OffPeak'!$A$3:V$99,17,FALSE())-VLOOKUP($A63,'Import OffPeak change'!$A$106:V$202,17,FALSE())),0,(VLOOKUP($A63,'Import OffPeak'!$A$3:V$99,17,FALSE())-VLOOKUP($A63,'Import OffPeak change'!$A$106:V$202,17,FALSE())))</f>
        <v>0</v>
      </c>
      <c r="R63" s="193" t="n">
        <f aca="false">IF(ISERROR(VLOOKUP($A63,'Import OffPeak'!$A$3:W$99,18,FALSE())-VLOOKUP($A63,'Import OffPeak change'!$A$106:W$202,18,FALSE())),0,(VLOOKUP($A63,'Import OffPeak'!$A$3:W$99,18,FALSE())-VLOOKUP($A63,'Import OffPeak change'!$A$106:W$202,18,FALSE())))</f>
        <v>0</v>
      </c>
      <c r="S63" s="193" t="n">
        <f aca="false">IF(ISERROR(VLOOKUP($A63,'Import OffPeak'!$A$3:X$99,19,FALSE())-VLOOKUP($A63,'Import OffPeak change'!$A$106:X$202,19,FALSE())),0,(VLOOKUP($A63,'Import OffPeak'!$A$3:X$99,19,FALSE())-VLOOKUP($A63,'Import OffPeak change'!$A$106:X$202,19,FALSE())))</f>
        <v>0</v>
      </c>
      <c r="T63" s="193" t="n">
        <f aca="false">IF(ISERROR(VLOOKUP($A63,'Import OffPeak'!$A$3:Y$99,20,FALSE())-VLOOKUP($A63,'Import OffPeak change'!$A$106:Y$202,20,FALSE())),0,(VLOOKUP($A63,'Import OffPeak'!$A$3:Y$99,20,FALSE())-VLOOKUP($A63,'Import OffPeak change'!$A$106:Y$202,20,FALSE())))</f>
        <v>0</v>
      </c>
      <c r="U63" s="193" t="n">
        <f aca="false">IF(ISERROR(VLOOKUP($A63,'Import OffPeak'!$A$3:Z$99,21,FALSE())-VLOOKUP($A63,'Import OffPeak change'!$A$106:Z$202,21,FALSE())),0,(VLOOKUP($A63,'Import OffPeak'!$A$3:Z$99,21,FALSE())-VLOOKUP($A63,'Import OffPeak change'!$A$106:Z$202,21,FALSE())))</f>
        <v>0</v>
      </c>
      <c r="V63" s="193" t="n">
        <f aca="false">IF(ISERROR(VLOOKUP($A63,'Import OffPeak'!$A$3:AA$99,22,FALSE())-VLOOKUP($A63,'Import OffPeak change'!$A$106:AA$202,22,FALSE())),0,(VLOOKUP($A63,'Import OffPeak'!$A$3:AA$99,22,FALSE())-VLOOKUP($A63,'Import OffPeak change'!$A$106:AA$202,22,FALSE())))</f>
        <v>0</v>
      </c>
      <c r="W63" s="193" t="n">
        <f aca="false">IF(ISERROR(VLOOKUP($A63,'Import OffPeak'!$A$3:AB$99,23,FALSE())-VLOOKUP($A63,'Import OffPeak change'!$A$106:AB$202,23,FALSE())),0,(VLOOKUP($A63,'Import OffPeak'!$A$3:AB$99,23,FALSE())-VLOOKUP($A63,'Import OffPeak change'!$A$106:AB$202,23,FALSE())))</f>
        <v>0</v>
      </c>
      <c r="X63" s="193" t="n">
        <f aca="false">IF(ISERROR(VLOOKUP($A63,'Import OffPeak'!$A$3:AC$99,24,FALSE())-VLOOKUP($A63,'Import OffPeak change'!$A$106:AC$202,24,FALSE())),0,(VLOOKUP($A63,'Import OffPeak'!$A$3:AC$99,24,FALSE())-VLOOKUP($A63,'Import OffPeak change'!$A$106:AC$202,24,FALSE())))</f>
        <v>0</v>
      </c>
      <c r="Y63" s="193" t="n">
        <f aca="false">IF(ISERROR(VLOOKUP($A63,'Import OffPeak'!$A$3:AD$99,25,FALSE())-VLOOKUP($A63,'Import OffPeak change'!$A$106:AD$202,25,FALSE())),0,(VLOOKUP($A63,'Import OffPeak'!$A$3:AD$99,25,FALSE())-VLOOKUP($A63,'Import OffPeak change'!$A$106:AD$202,25,FALSE())))</f>
        <v>0</v>
      </c>
      <c r="Z63" s="193" t="n">
        <f aca="false">IF(ISERROR(VLOOKUP($A63,'Import OffPeak'!$A$3:AE$99,26,FALSE())-VLOOKUP($A63,'Import OffPeak change'!$A$106:AE$202,26,FALSE())),0,(VLOOKUP($A63,'Import OffPeak'!$A$3:AE$99,26,FALSE())-VLOOKUP($A63,'Import OffPeak change'!$A$106:AE$202,26,FALSE())))</f>
        <v>0</v>
      </c>
      <c r="AA63" s="193" t="n">
        <f aca="false">IF(ISERROR(VLOOKUP($A63,'Import OffPeak'!$A$3:AF$99,27,FALSE())-VLOOKUP($A63,'Import OffPeak change'!$A$106:AF$202,27,FALSE())),0,(VLOOKUP($A63,'Import OffPeak'!$A$3:AF$99,27,FALSE())-VLOOKUP($A63,'Import OffPeak change'!$A$106:AF$202,27,FALSE())))</f>
        <v>0</v>
      </c>
      <c r="AB63" s="193" t="n">
        <f aca="false">IF(ISERROR(VLOOKUP($A63,'Import OffPeak'!$A$3:AG$99,28,FALSE())-VLOOKUP($A63,'Import OffPeak change'!$A$106:AG$202,28,FALSE())),0,(VLOOKUP($A63,'Import OffPeak'!$A$3:AG$99,28,FALSE())-VLOOKUP($A63,'Import OffPeak change'!$A$106:AG$202,28,FALSE())))</f>
        <v>0</v>
      </c>
      <c r="AC63" s="193" t="n">
        <f aca="false">IF(ISERROR(VLOOKUP($A63,'Import OffPeak'!$A$3:AH$99,29,FALSE())-VLOOKUP($A63,'Import OffPeak change'!$A$106:AH$202,29,FALSE())),0,(VLOOKUP($A63,'Import OffPeak'!$A$3:AH$99,29,FALSE())-VLOOKUP($A63,'Import OffPeak change'!$A$106:AH$202,29,FALSE())))</f>
        <v>0</v>
      </c>
      <c r="AD63" s="193" t="n">
        <f aca="false">IF(ISERROR(VLOOKUP($A63,'Import OffPeak'!$A$3:AI$99,30,FALSE())-VLOOKUP($A63,'Import OffPeak change'!$A$106:AI$202,30,FALSE())),0,(VLOOKUP($A63,'Import OffPeak'!$A$3:AI$99,30,FALSE())-VLOOKUP($A63,'Import OffPeak change'!$A$106:AI$202,30,FALSE())))</f>
        <v>0</v>
      </c>
      <c r="AE63" s="193" t="n">
        <f aca="false">IF(ISERROR(VLOOKUP($A63,'Import OffPeak'!$A$3:AJ$99,31,FALSE())-VLOOKUP($A63,'Import OffPeak change'!$A$106:AJ$202,31,FALSE())),0,(VLOOKUP($A63,'Import OffPeak'!$A$3:AJ$99,31,FALSE())-VLOOKUP($A63,'Import OffPeak change'!$A$106:AJ$202,31,FALSE())))</f>
        <v>0</v>
      </c>
      <c r="AF63" s="193" t="n">
        <f aca="false">IF(ISERROR(VLOOKUP($A63,'Import OffPeak'!$A$3:AK$99,32,FALSE())-VLOOKUP($A63,'Import OffPeak change'!$A$106:AK$202,32,FALSE())),0,(VLOOKUP($A63,'Import OffPeak'!$A$3:AK$99,32,FALSE())-VLOOKUP($A63,'Import OffPeak change'!$A$106:AK$202,32,FALSE())))</f>
        <v>0</v>
      </c>
      <c r="AG63" s="193" t="n">
        <f aca="false">IF(ISERROR(VLOOKUP($A63,'Import OffPeak'!$A$3:AL$99,33,FALSE())-VLOOKUP($A63,'Import OffPeak change'!$A$106:AL$202,33,FALSE())),0,(VLOOKUP($A63,'Import OffPeak'!$A$3:AL$99,33,FALSE())-VLOOKUP($A63,'Import OffPeak change'!$A$106:AL$202,33,FALSE())))</f>
        <v>0</v>
      </c>
      <c r="AH63" s="193" t="n">
        <f aca="false">IF(ISERROR(VLOOKUP($A63,'Import OffPeak'!$A$3:AM$99,34,FALSE())-VLOOKUP($A63,'Import OffPeak change'!$A$106:AM$202,34,FALSE())),0,(VLOOKUP($A63,'Import OffPeak'!$A$3:AM$99,34,FALSE())-VLOOKUP($A63,'Import OffPeak change'!$A$106:AM$202,34,FALSE())))</f>
        <v>0</v>
      </c>
      <c r="AI63" s="193" t="n">
        <f aca="false">IF(ISERROR(VLOOKUP($A63,'Import OffPeak'!$A$3:AN$99,35,FALSE())-VLOOKUP($A63,'Import OffPeak change'!$A$106:AN$202,35,FALSE())),0,(VLOOKUP($A63,'Import OffPeak'!$A$3:AN$99,35,FALSE())-VLOOKUP($A63,'Import OffPeak change'!$A$106:AN$202,35,FALSE())))</f>
        <v>0</v>
      </c>
      <c r="AJ63" s="193" t="n">
        <f aca="false">IF(ISERROR(VLOOKUP($A63,'Import OffPeak'!$A$3:AO$99,36,FALSE())-VLOOKUP($A63,'Import OffPeak change'!$A$106:AO$202,36,FALSE())),0,(VLOOKUP($A63,'Import OffPeak'!$A$3:AO$99,36,FALSE())-VLOOKUP($A63,'Import OffPeak change'!$A$106:AO$202,36,FALSE())))</f>
        <v>0</v>
      </c>
      <c r="AK63" s="193" t="n">
        <f aca="false">IF(ISERROR(VLOOKUP($A63,'Import OffPeak'!$A$3:AP$99,37,FALSE())-VLOOKUP($A63,'Import OffPeak change'!$A$106:AP$202,37,FALSE())),0,(VLOOKUP($A63,'Import OffPeak'!$A$3:AP$99,37,FALSE())-VLOOKUP($A63,'Import OffPeak change'!$A$106:AP$202,37,FALSE())))</f>
        <v>0</v>
      </c>
      <c r="AL63" s="193" t="n">
        <f aca="false">IF(ISERROR(VLOOKUP($A63,'Import OffPeak'!$A$3:AQ$99,38,FALSE())-VLOOKUP($A63,'Import OffPeak change'!$A$106:AQ$202,38,FALSE())),0,(VLOOKUP($A63,'Import OffPeak'!$A$3:AQ$99,38,FALSE())-VLOOKUP($A63,'Import OffPeak change'!$A$106:AQ$202,38,FALSE())))</f>
        <v>0</v>
      </c>
      <c r="AM63" s="193" t="n">
        <f aca="false">IF(ISERROR(VLOOKUP($A63,'Import OffPeak'!$A$3:AR$99,39,FALSE())-VLOOKUP($A63,'Import OffPeak change'!$A$106:AR$202,39,FALSE())),0,(VLOOKUP($A63,'Import OffPeak'!$A$3:AR$99,39,FALSE())-VLOOKUP($A63,'Import OffPeak change'!$A$106:AR$202,39,FALSE())))</f>
        <v>0</v>
      </c>
      <c r="AN63" s="193" t="n">
        <f aca="false">IF(ISERROR(VLOOKUP($A63,'Import OffPeak'!$A$3:AS$99,40,FALSE())-VLOOKUP($A63,'Import OffPeak change'!$A$106:AS$202,40,FALSE())),0,(VLOOKUP($A63,'Import OffPeak'!$A$3:AS$99,40,FALSE())-VLOOKUP($A63,'Import OffPeak change'!$A$106:AS$202,40,FALSE())))</f>
        <v>0</v>
      </c>
      <c r="AO63" s="193" t="n">
        <f aca="false">IF(ISERROR(VLOOKUP($A63,'Import OffPeak'!$A$3:AT$99,41,FALSE())-VLOOKUP($A63,'Import OffPeak change'!$A$106:AT$202,41,FALSE())),0,(VLOOKUP($A63,'Import OffPeak'!$A$3:AT$99,41,FALSE())-VLOOKUP($A63,'Import OffPeak change'!$A$106:AT$202,41,FALSE())))</f>
        <v>0</v>
      </c>
      <c r="AP63" s="193" t="n">
        <f aca="false">IF(ISERROR(VLOOKUP($A63,'Import OffPeak'!$A$3:AU$99,42,FALSE())-VLOOKUP($A63,'Import OffPeak change'!$A$106:AU$202,42,FALSE())),0,(VLOOKUP($A63,'Import OffPeak'!$A$3:AU$99,42,FALSE())-VLOOKUP($A63,'Import OffPeak change'!$A$106:AU$202,42,FALSE())))</f>
        <v>0</v>
      </c>
      <c r="AQ63" s="193" t="n">
        <f aca="false">IF(ISERROR(VLOOKUP($A63,'Import OffPeak'!$A$3:AV$99,43,FALSE())-VLOOKUP($A63,'Import OffPeak change'!$A$106:AV$202,43,FALSE())),0,(VLOOKUP($A63,'Import OffPeak'!$A$3:AV$99,43,FALSE())-VLOOKUP($A63,'Import OffPeak change'!$A$106:AV$202,43,FALSE())))</f>
        <v>0</v>
      </c>
      <c r="AR63" s="193" t="n">
        <f aca="false">IF(ISERROR(VLOOKUP($A63,'Import OffPeak'!$A$3:AW$99,44,FALSE())-VLOOKUP($A63,'Import OffPeak change'!$A$106:AW$202,44,FALSE())),0,(VLOOKUP($A63,'Import OffPeak'!$A$3:AW$99,44,FALSE())-VLOOKUP($A63,'Import OffPeak change'!$A$106:AW$202,44,FALSE())))</f>
        <v>0</v>
      </c>
      <c r="AS63" s="193" t="n">
        <f aca="false">IF(ISERROR(VLOOKUP($A63,'Import OffPeak'!$A$3:AX$99,45,FALSE())-VLOOKUP($A63,'Import OffPeak change'!$A$106:AX$202,45,FALSE())),0,(VLOOKUP($A63,'Import OffPeak'!$A$3:AX$99,45,FALSE())-VLOOKUP($A63,'Import OffPeak change'!$A$106:AX$202,45,FALSE())))</f>
        <v>0</v>
      </c>
      <c r="AT63" s="193" t="n">
        <f aca="false">IF(ISERROR(VLOOKUP($A63,'Import OffPeak'!$A$3:AY$99,46,FALSE())-VLOOKUP($A63,'Import OffPeak change'!$A$106:AY$202,46,FALSE())),0,(VLOOKUP($A63,'Import OffPeak'!$A$3:AY$99,46,FALSE())-VLOOKUP($A63,'Import OffPeak change'!$A$106:AY$202,46,FALSE())))</f>
        <v>0</v>
      </c>
      <c r="AU63" s="193" t="n">
        <f aca="false">IF(ISERROR(VLOOKUP($A63,'Import OffPeak'!$A$3:AZ$99,47,FALSE())-VLOOKUP($A63,'Import OffPeak change'!$A$106:AZ$202,47,FALSE())),0,(VLOOKUP($A63,'Import OffPeak'!$A$3:AZ$99,47,FALSE())-VLOOKUP($A63,'Import OffPeak change'!$A$106:AZ$202,47,FALSE())))</f>
        <v>0</v>
      </c>
      <c r="AV63" s="193" t="n">
        <f aca="false">IF(ISERROR(VLOOKUP($A63,'Import OffPeak'!$A$3:BA$99,48,FALSE())-VLOOKUP($A63,'Import OffPeak change'!$A$106:BA$202,48,FALSE())),0,(VLOOKUP($A63,'Import OffPeak'!$A$3:BA$99,48,FALSE())-VLOOKUP($A63,'Import OffPeak change'!$A$106:BA$202,48,FALSE())))</f>
        <v>0</v>
      </c>
      <c r="AW63" s="193" t="n">
        <f aca="false">IF(ISERROR(VLOOKUP($A63,'Import OffPeak'!$A$3:BB$99,49,FALSE())-VLOOKUP($A63,'Import OffPeak change'!$A$106:BB$202,49,FALSE())),0,(VLOOKUP($A63,'Import OffPeak'!$A$3:BB$99,49,FALSE())-VLOOKUP($A63,'Import OffPeak change'!$A$106:BB$202,49,FALSE())))</f>
        <v>0</v>
      </c>
      <c r="AX63" s="193" t="n">
        <f aca="false">IF(ISERROR(VLOOKUP($A63,'Import OffPeak'!$A$3:BC$99,50,FALSE())-VLOOKUP($A63,'Import OffPeak change'!$A$106:BC$202,50,FALSE())),0,(VLOOKUP($A63,'Import OffPeak'!$A$3:BC$99,50,FALSE())-VLOOKUP($A63,'Import OffPeak change'!$A$106:BC$202,50,FALSE())))</f>
        <v>0</v>
      </c>
      <c r="AY63" s="193" t="n">
        <f aca="false">IF(ISERROR(VLOOKUP($A63,'Import OffPeak'!$A$3:BD$99,51,FALSE())-VLOOKUP($A63,'Import OffPeak change'!$A$106:BD$202,51,FALSE())),0,(VLOOKUP($A63,'Import OffPeak'!$A$3:BD$99,51,FALSE())-VLOOKUP($A63,'Import OffPeak change'!$A$106:BD$202,51,FALSE())))</f>
        <v>0</v>
      </c>
      <c r="AZ63" s="193" t="n">
        <f aca="false">IF(ISERROR(VLOOKUP($A63,'Import OffPeak'!$A$3:BE$99,52,FALSE())-VLOOKUP($A63,'Import OffPeak change'!$A$106:BE$202,52,FALSE())),0,(VLOOKUP($A63,'Import OffPeak'!$A$3:BE$99,52,FALSE())-VLOOKUP($A63,'Import OffPeak change'!$A$106:BE$202,52,FALSE())))</f>
        <v>0</v>
      </c>
      <c r="BA63" s="193" t="n">
        <f aca="false">IF(ISERROR(VLOOKUP($A63,'Import OffPeak'!$A$3:BF$99,53,FALSE())-VLOOKUP($A63,'Import OffPeak change'!$A$106:BF$202,53,FALSE())),0,(VLOOKUP($A63,'Import OffPeak'!$A$3:BF$99,53,FALSE())-VLOOKUP($A63,'Import OffPeak change'!$A$106:BF$202,53,FALSE())))</f>
        <v>0</v>
      </c>
      <c r="BB63" s="193" t="n">
        <f aca="false">IF(ISERROR(VLOOKUP($A63,'Import OffPeak'!$A$3:BG$99,54,FALSE())-VLOOKUP($A63,'Import OffPeak change'!$A$106:BG$202,54,FALSE())),0,(VLOOKUP($A63,'Import OffPeak'!$A$3:BG$99,54,FALSE())-VLOOKUP($A63,'Import OffPeak change'!$A$106:BG$202,54,FALSE())))</f>
        <v>0</v>
      </c>
      <c r="BC63" s="193" t="n">
        <f aca="false">IF(ISERROR(VLOOKUP($A63,'Import OffPeak'!$A$3:BH$99,55,FALSE())-VLOOKUP($A63,'Import OffPeak change'!$A$106:BH$202,55,FALSE())),0,(VLOOKUP($A63,'Import OffPeak'!$A$3:BH$99,55,FALSE())-VLOOKUP($A63,'Import OffPeak change'!$A$106:BH$202,55,FALSE())))</f>
        <v>0</v>
      </c>
      <c r="BD63" s="193" t="n">
        <f aca="false">IF(ISERROR(VLOOKUP($A63,'Import OffPeak'!$A$3:BI$99,56,FALSE())-VLOOKUP($A63,'Import OffPeak change'!$A$106:BI$202,56,FALSE())),0,(VLOOKUP($A63,'Import OffPeak'!$A$3:BI$99,56,FALSE())-VLOOKUP($A63,'Import OffPeak change'!$A$106:BI$202,56,FALSE())))</f>
        <v>0</v>
      </c>
      <c r="BE63" s="193" t="n">
        <f aca="false">IF(ISERROR(VLOOKUP($A63,'Import OffPeak'!$A$3:BJ$99,57,FALSE())-VLOOKUP($A63,'Import OffPeak change'!$A$106:BJ$202,57,FALSE())),0,(VLOOKUP($A63,'Import OffPeak'!$A$3:BJ$99,57,FALSE())-VLOOKUP($A63,'Import OffPeak change'!$A$106:BJ$202,57,FALSE())))</f>
        <v>0</v>
      </c>
      <c r="BF63" s="193" t="n">
        <f aca="false">IF(ISERROR(VLOOKUP($A63,'Import OffPeak'!$A$3:BK$99,58,FALSE())-VLOOKUP($A63,'Import OffPeak change'!$A$106:BK$202,58,FALSE())),0,(VLOOKUP($A63,'Import OffPeak'!$A$3:BK$99,58,FALSE())-VLOOKUP($A63,'Import OffPeak change'!$A$106:BK$202,58,FALSE())))</f>
        <v>0</v>
      </c>
      <c r="BG63" s="193" t="n">
        <f aca="false">IF(ISERROR(VLOOKUP($A63,'Import OffPeak'!$A$3:BL$99,59,FALSE())-VLOOKUP($A63,'Import OffPeak change'!$A$106:BL$202,59,FALSE())),0,(VLOOKUP($A63,'Import OffPeak'!$A$3:BL$99,59,FALSE())-VLOOKUP($A63,'Import OffPeak change'!$A$106:BL$202,59,FALSE())))</f>
        <v>0</v>
      </c>
      <c r="BH63" s="193" t="n">
        <f aca="false">IF(ISERROR(VLOOKUP($A63,'Import OffPeak'!$A$3:BM$99,60,FALSE())-VLOOKUP($A63,'Import OffPeak change'!$A$106:BM$202,60,FALSE())),0,(VLOOKUP($A63,'Import OffPeak'!$A$3:BM$99,60,FALSE())-VLOOKUP($A63,'Import OffPeak change'!$A$106:BM$202,60,FALSE())))</f>
        <v>0</v>
      </c>
      <c r="BI63" s="193" t="n">
        <f aca="false">IF(ISERROR(VLOOKUP($A63,'Import OffPeak'!$A$3:BN$99,61,FALSE())-VLOOKUP($A63,'Import OffPeak change'!$A$106:BN$202,61,FALSE())),0,(VLOOKUP($A63,'Import OffPeak'!$A$3:BN$99,61,FALSE())-VLOOKUP($A63,'Import OffPeak change'!$A$106:BN$202,61,FALSE())))</f>
        <v>0</v>
      </c>
      <c r="BJ63" s="193" t="n">
        <f aca="false">IF(ISERROR(VLOOKUP($A63,'Import OffPeak'!$A$3:BO$99,62,FALSE())-VLOOKUP($A63,'Import OffPeak change'!$A$106:BO$202,62,FALSE())),0,(VLOOKUP($A63,'Import OffPeak'!$A$3:BO$99,62,FALSE())-VLOOKUP($A63,'Import OffPeak change'!$A$106:BO$202,62,FALSE())))</f>
        <v>0</v>
      </c>
      <c r="BK63" s="193" t="n">
        <f aca="false">IF(ISERROR(VLOOKUP($A63,'Import OffPeak'!$A$3:BP$99,63,FALSE())-VLOOKUP($A63,'Import OffPeak change'!$A$106:BP$202,63,FALSE())),0,(VLOOKUP($A63,'Import OffPeak'!$A$3:BP$99,63,FALSE())-VLOOKUP($A63,'Import OffPeak change'!$A$106:BP$202,63,FALSE())))</f>
        <v>0</v>
      </c>
      <c r="BL63" s="193" t="n">
        <f aca="false">IF(ISERROR(VLOOKUP($A63,'Import OffPeak'!$A$3:BQ$99,64,FALSE())-VLOOKUP($A63,'Import OffPeak change'!$A$106:BQ$202,64,FALSE())),0,(VLOOKUP($A63,'Import OffPeak'!$A$3:BQ$99,64,FALSE())-VLOOKUP($A63,'Import OffPeak change'!$A$106:BQ$202,64,FALSE())))</f>
        <v>0</v>
      </c>
      <c r="BM63" s="193" t="n">
        <f aca="false">IF(ISERROR(VLOOKUP($A63,'Import OffPeak'!$A$3:BR$99,65,FALSE())-VLOOKUP($A63,'Import OffPeak change'!$A$106:BR$202,65,FALSE())),0,(VLOOKUP($A63,'Import OffPeak'!$A$3:BR$99,65,FALSE())-VLOOKUP($A63,'Import OffPeak change'!$A$106:BR$202,65,FALSE())))</f>
        <v>0</v>
      </c>
      <c r="BN63" s="193" t="n">
        <f aca="false">IF(ISERROR(VLOOKUP($A63,'Import OffPeak'!$A$3:BS$99,66,FALSE())-VLOOKUP($A63,'Import OffPeak change'!$A$106:BS$202,66,FALSE())),0,(VLOOKUP($A63,'Import OffPeak'!$A$3:BS$99,66,FALSE())-VLOOKUP($A63,'Import OffPeak change'!$A$106:BS$202,66,FALSE())))</f>
        <v>0</v>
      </c>
      <c r="BO63" s="193" t="n">
        <f aca="false">IF(ISERROR(VLOOKUP($A63,'Import OffPeak'!$A$3:BT$99,67,FALSE())-VLOOKUP($A63,'Import OffPeak change'!$A$106:BT$202,67,FALSE())),0,(VLOOKUP($A63,'Import OffPeak'!$A$3:BT$99,67,FALSE())-VLOOKUP($A63,'Import OffPeak change'!$A$106:BT$202,67,FALSE())))</f>
        <v>0</v>
      </c>
      <c r="BP63" s="193" t="n">
        <f aca="false">IF(ISERROR(VLOOKUP($A63,'Import OffPeak'!$A$3:BU$99,68,FALSE())-VLOOKUP($A63,'Import OffPeak change'!$A$106:BU$202,68,FALSE())),0,(VLOOKUP($A63,'Import OffPeak'!$A$3:BU$99,68,FALSE())-VLOOKUP($A63,'Import OffPeak change'!$A$106:BU$202,68,FALSE())))</f>
        <v>0</v>
      </c>
      <c r="BQ63" s="193" t="n">
        <f aca="false">IF(ISERROR(VLOOKUP($A63,'Import OffPeak'!$A$3:BV$99,69,FALSE())-VLOOKUP($A63,'Import OffPeak change'!$A$106:BV$202,69,FALSE())),0,(VLOOKUP($A63,'Import OffPeak'!$A$3:BV$99,69,FALSE())-VLOOKUP($A63,'Import OffPeak change'!$A$106:BV$202,69,FALSE())))</f>
        <v>0</v>
      </c>
      <c r="BR63" s="193" t="n">
        <f aca="false">IF(ISERROR(VLOOKUP($A63,'Import OffPeak'!$A$3:BW$99,70,FALSE())-VLOOKUP($A63,'Import OffPeak change'!$A$106:BW$202,70,FALSE())),0,(VLOOKUP($A63,'Import OffPeak'!$A$3:BW$99,70,FALSE())-VLOOKUP($A63,'Import OffPeak change'!$A$106:BW$202,70,FALSE())))</f>
        <v>0</v>
      </c>
      <c r="BS63" s="193" t="n">
        <f aca="false">IF(ISERROR(VLOOKUP($A63,'Import OffPeak'!$A$3:BX$99,71,FALSE())-VLOOKUP($A63,'Import OffPeak change'!$A$106:BX$202,71,FALSE())),0,(VLOOKUP($A63,'Import OffPeak'!$A$3:BX$99,71,FALSE())-VLOOKUP($A63,'Import OffPeak change'!$A$106:BX$202,71,FALSE())))</f>
        <v>0</v>
      </c>
      <c r="BT63" s="193" t="n">
        <f aca="false">IF(ISERROR(VLOOKUP($A63,'Import OffPeak'!$A$3:BY$99,72,FALSE())-VLOOKUP($A63,'Import OffPeak change'!$A$106:BY$202,72,FALSE())),0,(VLOOKUP($A63,'Import OffPeak'!$A$3:BY$99,72,FALSE())-VLOOKUP($A63,'Import OffPeak change'!$A$106:BY$202,72,FALSE())))</f>
        <v>0</v>
      </c>
      <c r="BU63" s="193" t="n">
        <f aca="false">IF(ISERROR(VLOOKUP($A63,'Import OffPeak'!$A$3:BZ$99,73,FALSE())-VLOOKUP($A63,'Import OffPeak change'!$A$106:BZ$202,73,FALSE())),0,(VLOOKUP($A63,'Import OffPeak'!$A$3:BZ$99,73,FALSE())-VLOOKUP($A63,'Import OffPeak change'!$A$106:BZ$202,73,FALSE())))</f>
        <v>0</v>
      </c>
      <c r="BV63" s="193" t="n">
        <f aca="false">IF(ISERROR(VLOOKUP($A63,'Import OffPeak'!$A$3:CA$99,74,FALSE())-VLOOKUP($A63,'Import OffPeak change'!$A$106:CA$202,74,FALSE())),0,(VLOOKUP($A63,'Import OffPeak'!$A$3:CA$99,74,FALSE())-VLOOKUP($A63,'Import OffPeak change'!$A$106:CA$202,74,FALSE())))</f>
        <v>0</v>
      </c>
      <c r="BW63" s="193" t="n">
        <f aca="false">IF(ISERROR(VLOOKUP($A63,'Import OffPeak'!$A$3:CB$99,75,FALSE())-VLOOKUP($A63,'Import OffPeak change'!$A$106:CB$202,75,FALSE())),0,(VLOOKUP($A63,'Import OffPeak'!$A$3:CB$99,75,FALSE())-VLOOKUP($A63,'Import OffPeak change'!$A$106:CB$202,75,FALSE())))</f>
        <v>0</v>
      </c>
      <c r="BX63" s="193" t="n">
        <f aca="false">IF(ISERROR(VLOOKUP($A63,'Import OffPeak'!$A$3:CC$99,76,FALSE())-VLOOKUP($A63,'Import OffPeak change'!$A$106:CC$202,76,FALSE())),0,(VLOOKUP($A63,'Import OffPeak'!$A$3:CC$99,76,FALSE())-VLOOKUP($A63,'Import OffPeak change'!$A$106:CC$202,76,FALSE())))</f>
        <v>0</v>
      </c>
      <c r="BY63" s="193" t="n">
        <f aca="false">IF(ISERROR(VLOOKUP($A63,'Import OffPeak'!$A$3:CD$99,77,FALSE())-VLOOKUP($A63,'Import OffPeak change'!$A$106:CD$202,77,FALSE())),0,(VLOOKUP($A63,'Import OffPeak'!$A$3:CD$99,77,FALSE())-VLOOKUP($A63,'Import OffPeak change'!$A$106:CD$202,77,FALSE())))</f>
        <v>0</v>
      </c>
      <c r="BZ63" s="193" t="n">
        <f aca="false">IF(ISERROR(VLOOKUP($A63,'Import OffPeak'!$A$3:CE$99,78,FALSE())-VLOOKUP($A63,'Import OffPeak change'!$A$106:CE$202,78,FALSE())),0,(VLOOKUP($A63,'Import OffPeak'!$A$3:CE$99,78,FALSE())-VLOOKUP($A63,'Import OffPeak change'!$A$106:CE$202,78,FALSE())))</f>
        <v>0</v>
      </c>
      <c r="CA63" s="193" t="n">
        <f aca="false">IF(ISERROR(VLOOKUP($A63,'Import OffPeak'!$A$3:CF$99,79,FALSE())-VLOOKUP($A63,'Import OffPeak change'!$A$106:CF$202,79,FALSE())),0,(VLOOKUP($A63,'Import OffPeak'!$A$3:CF$99,79,FALSE())-VLOOKUP($A63,'Import OffPeak change'!$A$106:CF$202,79,FALSE())))</f>
        <v>0</v>
      </c>
      <c r="CB63" s="193" t="n">
        <f aca="false">IF(ISERROR(VLOOKUP($A63,'Import OffPeak'!$A$3:CG$99,80,FALSE())-VLOOKUP($A63,'Import OffPeak change'!$A$106:CG$202,80,FALSE())),0,(VLOOKUP($A63,'Import OffPeak'!$A$3:CG$99,80,FALSE())-VLOOKUP($A63,'Import OffPeak change'!$A$106:CG$202,80,FALSE())))</f>
        <v>0</v>
      </c>
      <c r="CC63" s="193" t="n">
        <f aca="false">IF(ISERROR(VLOOKUP($A63,'Import OffPeak'!$A$3:CH$99,81,FALSE())-VLOOKUP($A63,'Import OffPeak change'!$A$106:CH$202,81,FALSE())),0,(VLOOKUP($A63,'Import OffPeak'!$A$3:CH$99,81,FALSE())-VLOOKUP($A63,'Import OffPeak change'!$A$106:CH$202,81,FALSE())))</f>
        <v>0</v>
      </c>
      <c r="CD63" s="193" t="n">
        <f aca="false">IF(ISERROR(VLOOKUP($A63,'Import OffPeak'!$A$3:CI$99,82,FALSE())-VLOOKUP($A63,'Import OffPeak change'!$A$106:CI$202,82,FALSE())),0,(VLOOKUP($A63,'Import OffPeak'!$A$3:CI$99,82,FALSE())-VLOOKUP($A63,'Import OffPeak change'!$A$106:CI$202,82,FALSE())))</f>
        <v>0</v>
      </c>
      <c r="CE63" s="193" t="n">
        <f aca="false">IF(ISERROR(VLOOKUP($A63,'Import OffPeak'!$A$3:CJ$99,83,FALSE())-VLOOKUP($A63,'Import OffPeak change'!$A$106:CJ$202,83,FALSE())),0,(VLOOKUP($A63,'Import OffPeak'!$A$3:CJ$99,83,FALSE())-VLOOKUP($A63,'Import OffPeak change'!$A$106:CJ$202,83,FALSE())))</f>
        <v>0</v>
      </c>
      <c r="CF63" s="193" t="n">
        <f aca="false">IF(ISERROR(VLOOKUP($A63,'Import OffPeak'!$A$3:CK$99,84,FALSE())-VLOOKUP($A63,'Import OffPeak change'!$A$106:CK$202,84,FALSE())),0,(VLOOKUP($A63,'Import OffPeak'!$A$3:CK$99,84,FALSE())-VLOOKUP($A63,'Import OffPeak change'!$A$106:CK$202,84,FALSE())))</f>
        <v>0</v>
      </c>
      <c r="CG63" s="193" t="n">
        <f aca="false">IF(ISERROR(VLOOKUP($A63,'Import OffPeak'!$A$3:CL$99,85,FALSE())-VLOOKUP($A63,'Import OffPeak change'!$A$106:CL$202,85,FALSE())),0,(VLOOKUP($A63,'Import OffPeak'!$A$3:CL$99,85,FALSE())-VLOOKUP($A63,'Import OffPeak change'!$A$106:CL$202,85,FALSE())))</f>
        <v>0</v>
      </c>
      <c r="CH63" s="193" t="n">
        <f aca="false">IF(ISERROR(VLOOKUP($A63,'Import OffPeak'!$A$3:CM$99,86,FALSE())-VLOOKUP($A63,'Import OffPeak change'!$A$106:CM$202,86,FALSE())),0,(VLOOKUP($A63,'Import OffPeak'!$A$3:CM$99,86,FALSE())-VLOOKUP($A63,'Import OffPeak change'!$A$106:CM$202,86,FALSE())))</f>
        <v>0</v>
      </c>
      <c r="CI63" s="193" t="n">
        <f aca="false">IF(ISERROR(VLOOKUP($A63,'Import OffPeak'!$A$3:CN$99,87,FALSE())-VLOOKUP($A63,'Import OffPeak change'!$A$106:CN$202,87,FALSE())),0,(VLOOKUP($A63,'Import OffPeak'!$A$3:CN$99,87,FALSE())-VLOOKUP($A63,'Import OffPeak change'!$A$106:CN$202,87,FALSE())))</f>
        <v>0</v>
      </c>
      <c r="CJ63" s="193" t="n">
        <f aca="false">IF(ISERROR(VLOOKUP($A63,'Import OffPeak'!$A$3:CO$99,88,FALSE())-VLOOKUP($A63,'Import OffPeak change'!$A$106:CO$202,88,FALSE())),0,(VLOOKUP($A63,'Import OffPeak'!$A$3:CO$99,88,FALSE())-VLOOKUP($A63,'Import OffPeak change'!$A$106:CO$202,88,FALSE())))</f>
        <v>0</v>
      </c>
      <c r="CK63" s="193" t="n">
        <f aca="false">IF(ISERROR(VLOOKUP($A63,'Import OffPeak'!$A$3:CP$99,89,FALSE())-VLOOKUP($A63,'Import OffPeak change'!$A$106:CP$202,89,FALSE())),0,(VLOOKUP($A63,'Import OffPeak'!$A$3:CP$99,89,FALSE())-VLOOKUP($A63,'Import OffPeak change'!$A$106:CP$202,89,FALSE())))</f>
        <v>0</v>
      </c>
      <c r="CL63" s="193" t="n">
        <f aca="false">IF(ISERROR(VLOOKUP($A63,'Import OffPeak'!$A$3:CQ$99,90,FALSE())-VLOOKUP($A63,'Import OffPeak change'!$A$106:CQ$202,90,FALSE())),0,(VLOOKUP($A63,'Import OffPeak'!$A$3:CQ$99,90,FALSE())-VLOOKUP($A63,'Import OffPeak change'!$A$106:CQ$202,90,FALSE())))</f>
        <v>0</v>
      </c>
      <c r="CM63" s="193" t="n">
        <f aca="false">IF(ISERROR(VLOOKUP($A63,'Import OffPeak'!$A$3:CR$99,91,FALSE())-VLOOKUP($A63,'Import OffPeak change'!$A$106:CR$202,91,FALSE())),0,(VLOOKUP($A63,'Import OffPeak'!$A$3:CR$99,91,FALSE())-VLOOKUP($A63,'Import OffPeak change'!$A$106:CR$202,91,FALSE())))</f>
        <v>0</v>
      </c>
      <c r="CN63" s="193" t="n">
        <f aca="false">IF(ISERROR(VLOOKUP($A63,'Import OffPeak'!$A$3:CS$99,92,FALSE())-VLOOKUP($A63,'Import OffPeak change'!$A$106:CS$202,92,FALSE())),0,(VLOOKUP($A63,'Import OffPeak'!$A$3:CS$99,92,FALSE())-VLOOKUP($A63,'Import OffPeak change'!$A$106:CS$202,92,FALSE())))</f>
        <v>0</v>
      </c>
      <c r="CO63" s="193" t="n">
        <f aca="false">IF(ISERROR(VLOOKUP($A63,'Import OffPeak'!$A$3:CT$99,93,FALSE())-VLOOKUP($A63,'Import OffPeak change'!$A$106:CT$202,93,FALSE())),0,(VLOOKUP($A63,'Import OffPeak'!$A$3:CT$99,93,FALSE())-VLOOKUP($A63,'Import OffPeak change'!$A$106:CT$202,93,FALSE())))</f>
        <v>0</v>
      </c>
      <c r="CP63" s="193" t="n">
        <f aca="false">IF(ISERROR(VLOOKUP($A63,'Import OffPeak'!$A$3:CU$99,94,FALSE())-VLOOKUP($A63,'Import OffPeak change'!$A$106:CU$202,94,FALSE())),0,(VLOOKUP($A63,'Import OffPeak'!$A$3:CU$99,94,FALSE())-VLOOKUP($A63,'Import OffPeak change'!$A$106:CU$202,94,FALSE())))</f>
        <v>0</v>
      </c>
      <c r="CQ63" s="193" t="n">
        <f aca="false">IF(ISERROR(VLOOKUP($A63,'Import OffPeak'!$A$3:CV$99,95,FALSE())-VLOOKUP($A63,'Import OffPeak change'!$A$106:CV$202,95,FALSE())),0,(VLOOKUP($A63,'Import OffPeak'!$A$3:CV$99,95,FALSE())-VLOOKUP($A63,'Import OffPeak change'!$A$106:CV$202,95,FALSE())))</f>
        <v>0</v>
      </c>
      <c r="CR63" s="193" t="n">
        <f aca="false">IF(ISERROR(VLOOKUP($A63,'Import OffPeak'!$A$3:CW$99,96,FALSE())-VLOOKUP($A63,'Import OffPeak change'!$A$106:CW$202,96,FALSE())),0,(VLOOKUP($A63,'Import OffPeak'!$A$3:CW$99,96,FALSE())-VLOOKUP($A63,'Import OffPeak change'!$A$106:CW$202,96,FALSE())))</f>
        <v>0</v>
      </c>
      <c r="CS63" s="193" t="n">
        <f aca="false">IF(ISERROR(VLOOKUP($A63,'Import OffPeak'!$A$3:CX$99,97,FALSE())-VLOOKUP($A63,'Import OffPeak change'!$A$106:CX$202,97,FALSE())),0,(VLOOKUP($A63,'Import OffPeak'!$A$3:CX$99,97,FALSE())-VLOOKUP($A63,'Import OffPeak change'!$A$106:CX$202,97,FALSE())))</f>
        <v>0</v>
      </c>
      <c r="CT63" s="193" t="n">
        <f aca="false">IF(ISERROR(VLOOKUP($A63,'Import OffPeak'!$A$3:CY$99,98,FALSE())-VLOOKUP($A63,'Import OffPeak change'!$A$106:CY$202,98,FALSE())),0,(VLOOKUP($A63,'Import OffPeak'!$A$3:CY$99,98,FALSE())-VLOOKUP($A63,'Import OffPeak change'!$A$106:CY$202,98,FALSE())))</f>
        <v>0</v>
      </c>
      <c r="CU63" s="193" t="n">
        <f aca="false">IF(ISERROR(VLOOKUP($A63,'Import OffPeak'!$A$3:CZ$99,99,FALSE())-VLOOKUP($A63,'Import OffPeak change'!$A$106:CZ$202,99,FALSE())),0,(VLOOKUP($A63,'Import OffPeak'!$A$3:CZ$99,99,FALSE())-VLOOKUP($A63,'Import OffPeak change'!$A$106:CZ$202,99,FALSE())))</f>
        <v>0</v>
      </c>
      <c r="CV63" s="193" t="n">
        <f aca="false">IF(ISERROR(VLOOKUP($A63,'Import OffPeak'!$A$3:DA$99,100,FALSE())-VLOOKUP($A63,'Import OffPeak change'!$A$106:DA$202,100,FALSE())),0,(VLOOKUP($A63,'Import OffPeak'!$A$3:DA$99,100,FALSE())-VLOOKUP($A63,'Import OffPeak change'!$A$106:DA$202,100,FALSE())))</f>
        <v>0</v>
      </c>
      <c r="CW63" s="193" t="n">
        <f aca="false">IF(ISERROR(VLOOKUP($A63,'Import OffPeak'!$A$3:DB$99,101,FALSE())-VLOOKUP($A63,'Import OffPeak change'!$A$106:DB$202,101,FALSE())),0,(VLOOKUP($A63,'Import OffPeak'!$A$3:DB$99,101,FALSE())-VLOOKUP($A63,'Import OffPeak change'!$A$106:DB$202,101,FALSE())))</f>
        <v>0</v>
      </c>
      <c r="CX63" s="193" t="n">
        <f aca="false">IF(ISERROR(VLOOKUP($A63,'Import OffPeak'!$A$3:DC$99,102,FALSE())-VLOOKUP($A63,'Import OffPeak change'!$A$106:DC$202,102,FALSE())),0,(VLOOKUP($A63,'Import OffPeak'!$A$3:DC$99,102,FALSE())-VLOOKUP($A63,'Import OffPeak change'!$A$106:DC$202,102,FALSE())))</f>
        <v>0</v>
      </c>
      <c r="CY63" s="193" t="n">
        <f aca="false">IF(ISERROR(VLOOKUP($A63,'Import OffPeak'!$A$3:DD$99,103,FALSE())-VLOOKUP($A63,'Import OffPeak change'!$A$106:DD$202,103,FALSE())),0,(VLOOKUP($A63,'Import OffPeak'!$A$3:DD$99,103,FALSE())-VLOOKUP($A63,'Import OffPeak change'!$A$106:DD$202,103,FALSE())))</f>
        <v>0</v>
      </c>
      <c r="CZ63" s="193" t="n">
        <f aca="false">IF(ISERROR(VLOOKUP($A63,'Import OffPeak'!$A$3:DE$99,104,FALSE())-VLOOKUP($A63,'Import OffPeak change'!$A$106:DE$202,104,FALSE())),0,(VLOOKUP($A63,'Import OffPeak'!$A$3:DE$99,104,FALSE())-VLOOKUP($A63,'Import OffPeak change'!$A$106:DE$202,104,FALSE())))</f>
        <v>0</v>
      </c>
      <c r="DA63" s="193" t="n">
        <f aca="false">IF(ISERROR(VLOOKUP($A63,'Import OffPeak'!$A$3:DF$99,105,FALSE())-VLOOKUP($A63,'Import OffPeak change'!$A$106:DF$202,105,FALSE())),0,(VLOOKUP($A63,'Import OffPeak'!$A$3:DF$99,105,FALSE())-VLOOKUP($A63,'Import OffPeak change'!$A$106:DF$202,105,FALSE())))</f>
        <v>0</v>
      </c>
      <c r="DB63" s="193" t="n">
        <f aca="false">IF(ISERROR(VLOOKUP($A63,'Import OffPeak'!$A$3:DG$99,106,FALSE())-VLOOKUP($A63,'Import OffPeak change'!$A$106:DG$202,106,FALSE())),0,(VLOOKUP($A63,'Import OffPeak'!$A$3:DG$99,106,FALSE())-VLOOKUP($A63,'Import OffPeak change'!$A$106:DG$202,106,FALSE())))</f>
        <v>0</v>
      </c>
      <c r="DC63" s="193" t="n">
        <f aca="false">IF(ISERROR(VLOOKUP($A63,'Import OffPeak'!$A$3:DH$99,107,FALSE())-VLOOKUP($A63,'Import OffPeak change'!$A$106:DH$202,107,FALSE())),0,(VLOOKUP($A63,'Import OffPeak'!$A$3:DH$99,107,FALSE())-VLOOKUP($A63,'Import OffPeak change'!$A$106:DH$202,107,FALSE())))</f>
        <v>0</v>
      </c>
      <c r="DD63" s="193" t="n">
        <f aca="false">IF(ISERROR(VLOOKUP($A63,'Import OffPeak'!$A$3:DI$99,108,FALSE())-VLOOKUP($A63,'Import OffPeak change'!$A$106:DI$202,108,FALSE())),0,(VLOOKUP($A63,'Import OffPeak'!$A$3:DI$99,108,FALSE())-VLOOKUP($A63,'Import OffPeak change'!$A$106:DI$202,108,FALSE())))</f>
        <v>0</v>
      </c>
      <c r="DE63" s="193" t="n">
        <f aca="false">IF(ISERROR(VLOOKUP($A63,'Import OffPeak'!$A$3:DJ$99,109,FALSE())-VLOOKUP($A63,'Import OffPeak change'!$A$106:DJ$202,109,FALSE())),0,(VLOOKUP($A63,'Import OffPeak'!$A$3:DJ$99,109,FALSE())-VLOOKUP($A63,'Import OffPeak change'!$A$106:DJ$202,109,FALSE())))</f>
        <v>0</v>
      </c>
      <c r="DF63" s="193" t="n">
        <f aca="false">IF(ISERROR(VLOOKUP($A63,'Import OffPeak'!$A$3:DK$99,110,FALSE())-VLOOKUP($A63,'Import OffPeak change'!$A$106:DK$202,110,FALSE())),0,(VLOOKUP($A63,'Import OffPeak'!$A$3:DK$99,110,FALSE())-VLOOKUP($A63,'Import OffPeak change'!$A$106:DK$202,110,FALSE())))</f>
        <v>0</v>
      </c>
      <c r="DG63" s="193" t="n">
        <f aca="false">IF(ISERROR(VLOOKUP($A63,'Import OffPeak'!$A$3:DL$99,111,FALSE())-VLOOKUP($A63,'Import OffPeak change'!$A$106:DL$202,111,FALSE())),0,(VLOOKUP($A63,'Import OffPeak'!$A$3:DL$99,111,FALSE())-VLOOKUP($A63,'Import OffPeak change'!$A$106:DL$202,111,FALSE())))</f>
        <v>0</v>
      </c>
      <c r="DH63" s="193" t="n">
        <f aca="false">IF(ISERROR(VLOOKUP($A63,'Import OffPeak'!$A$3:DM$99,112,FALSE())-VLOOKUP($A63,'Import OffPeak change'!$A$106:DM$202,112,FALSE())),0,(VLOOKUP($A63,'Import OffPeak'!$A$3:DM$99,112,FALSE())-VLOOKUP($A63,'Import OffPeak change'!$A$106:DM$202,112,FALSE())))</f>
        <v>0</v>
      </c>
      <c r="DI63" s="193" t="n">
        <f aca="false">IF(ISERROR(VLOOKUP($A63,'Import OffPeak'!$A$3:DN$99,113,FALSE())-VLOOKUP($A63,'Import OffPeak change'!$A$106:DN$202,113,FALSE())),0,(VLOOKUP($A63,'Import OffPeak'!$A$3:DN$99,113,FALSE())-VLOOKUP($A63,'Import OffPeak change'!$A$106:DN$202,113,FALSE())))</f>
        <v>0</v>
      </c>
      <c r="DJ63" s="193" t="n">
        <f aca="false">IF(ISERROR(VLOOKUP($A63,'Import OffPeak'!$A$3:DO$99,114,FALSE())-VLOOKUP($A63,'Import OffPeak change'!$A$106:DO$202,114,FALSE())),0,(VLOOKUP($A63,'Import OffPeak'!$A$3:DO$99,114,FALSE())-VLOOKUP($A63,'Import OffPeak change'!$A$106:DO$202,114,FALSE())))</f>
        <v>0</v>
      </c>
      <c r="DK63" s="193" t="n">
        <f aca="false">IF(ISERROR(VLOOKUP($A63,'Import OffPeak'!$A$3:DP$99,115,FALSE())-VLOOKUP($A63,'Import OffPeak change'!$A$106:DP$202,115,FALSE())),0,(VLOOKUP($A63,'Import OffPeak'!$A$3:DP$99,115,FALSE())-VLOOKUP($A63,'Import OffPeak change'!$A$106:DP$202,115,FALSE())))</f>
        <v>0</v>
      </c>
      <c r="DL63" s="193" t="n">
        <f aca="false">IF(ISERROR(VLOOKUP($A63,'Import OffPeak'!$A$3:DQ$99,116,FALSE())-VLOOKUP($A63,'Import OffPeak change'!$A$106:DQ$202,116,FALSE())),0,(VLOOKUP($A63,'Import OffPeak'!$A$3:DQ$99,116,FALSE())-VLOOKUP($A63,'Import OffPeak change'!$A$106:DQ$202,116,FALSE())))</f>
        <v>0</v>
      </c>
      <c r="DM63" s="193" t="n">
        <f aca="false">IF(ISERROR(VLOOKUP($A63,'Import OffPeak'!$A$3:DR$99,117,FALSE())-VLOOKUP($A63,'Import OffPeak change'!$A$106:DR$202,117,FALSE())),0,(VLOOKUP($A63,'Import OffPeak'!$A$3:DR$99,117,FALSE())-VLOOKUP($A63,'Import OffPeak change'!$A$106:DR$202,117,FALSE())))</f>
        <v>0</v>
      </c>
      <c r="DN63" s="193" t="n">
        <f aca="false">IF(ISERROR(VLOOKUP($A63,'Import OffPeak'!$A$3:DS$99,118,FALSE())-VLOOKUP($A63,'Import OffPeak change'!$A$106:DS$202,118,FALSE())),0,(VLOOKUP($A63,'Import OffPeak'!$A$3:DS$99,118,FALSE())-VLOOKUP($A63,'Import OffPeak change'!$A$106:DS$202,118,FALSE())))</f>
        <v>0</v>
      </c>
      <c r="DO63" s="193" t="n">
        <f aca="false">IF(ISERROR(VLOOKUP($A63,'Import OffPeak'!$A$3:DT$99,119,FALSE())-VLOOKUP($A63,'Import OffPeak change'!$A$106:DT$202,119,FALSE())),0,(VLOOKUP($A63,'Import OffPeak'!$A$3:DT$99,119,FALSE())-VLOOKUP($A63,'Import OffPeak change'!$A$106:DT$202,119,FALSE())))</f>
        <v>0</v>
      </c>
      <c r="DP63" s="193" t="n">
        <f aca="false">IF(ISERROR(VLOOKUP($A63,'Import OffPeak'!$A$3:DU$99,120,FALSE())-VLOOKUP($A63,'Import OffPeak change'!$A$106:DU$202,120,FALSE())),0,(VLOOKUP($A63,'Import OffPeak'!$A$3:DU$99,120,FALSE())-VLOOKUP($A63,'Import OffPeak change'!$A$106:DU$202,120,FALSE())))</f>
        <v>0</v>
      </c>
      <c r="DQ63" s="193" t="n">
        <f aca="false">IF(ISERROR(VLOOKUP($A63,'Import OffPeak'!$A$3:DV$99,121,FALSE())-VLOOKUP($A63,'Import OffPeak change'!$A$106:DV$202,121,FALSE())),0,(VLOOKUP($A63,'Import OffPeak'!$A$3:DV$99,121,FALSE())-VLOOKUP($A63,'Import OffPeak change'!$A$106:DV$202,121,FALSE())))</f>
        <v>0</v>
      </c>
      <c r="DR63" s="193" t="n">
        <f aca="false">IF(ISERROR(VLOOKUP($A63,'Import OffPeak'!$A$3:DW$99,122,FALSE())-VLOOKUP($A63,'Import OffPeak change'!$A$106:DW$202,122,FALSE())),0,(VLOOKUP($A63,'Import OffPeak'!$A$3:DW$99,122,FALSE())-VLOOKUP($A63,'Import OffPeak change'!$A$106:DW$202,122,FALSE())))</f>
        <v>0</v>
      </c>
      <c r="DS63" s="193" t="n">
        <f aca="false">IF(ISERROR(VLOOKUP($A63,'Import OffPeak'!$A$3:DX$99,123,FALSE())-VLOOKUP($A63,'Import OffPeak change'!$A$106:DX$202,123,FALSE())),0,(VLOOKUP($A63,'Import OffPeak'!$A$3:DX$99,123,FALSE())-VLOOKUP($A63,'Import OffPeak change'!$A$106:DX$202,123,FALSE())))</f>
        <v>0</v>
      </c>
      <c r="DT63" s="193" t="n">
        <f aca="false">IF(ISERROR(VLOOKUP($A63,'Import OffPeak'!$A$3:DY$99,124,FALSE())-VLOOKUP($A63,'Import OffPeak change'!$A$106:DY$202,124,FALSE())),0,(VLOOKUP($A63,'Import OffPeak'!$A$3:DY$99,124,FALSE())-VLOOKUP($A63,'Import OffPeak change'!$A$106:DY$202,124,FALSE())))</f>
        <v>0</v>
      </c>
      <c r="DU63" s="193" t="n">
        <f aca="false">IF(ISERROR(VLOOKUP($A63,'Import OffPeak'!$A$3:DZ$99,125,FALSE())-VLOOKUP($A63,'Import OffPeak change'!$A$106:DZ$202,125,FALSE())),0,(VLOOKUP($A63,'Import OffPeak'!$A$3:DZ$99,125,FALSE())-VLOOKUP($A63,'Import OffPeak change'!$A$106:DZ$202,125,FALSE())))</f>
        <v>0</v>
      </c>
      <c r="DV63" s="193" t="n">
        <f aca="false">IF(ISERROR(VLOOKUP($A63,'Import OffPeak'!$A$3:EA$99,126,FALSE())-VLOOKUP($A63,'Import OffPeak change'!$A$106:EA$202,126,FALSE())),0,(VLOOKUP($A63,'Import OffPeak'!$A$3:EA$99,126,FALSE())-VLOOKUP($A63,'Import OffPeak change'!$A$106:EA$202,126,FALSE())))</f>
        <v>0</v>
      </c>
      <c r="DW63" s="193" t="n">
        <f aca="false">IF(ISERROR(VLOOKUP($A63,'Import OffPeak'!$A$3:EB$99,127,FALSE())-VLOOKUP($A63,'Import OffPeak change'!$A$106:EB$202,127,FALSE())),0,(VLOOKUP($A63,'Import OffPeak'!$A$3:EB$99,127,FALSE())-VLOOKUP($A63,'Import OffPeak change'!$A$106:EB$202,127,FALSE())))</f>
        <v>0</v>
      </c>
      <c r="DX63" s="193" t="n">
        <f aca="false">IF(ISERROR(VLOOKUP($A63,'Import OffPeak'!$A$3:EC$99,128,FALSE())-VLOOKUP($A63,'Import OffPeak change'!$A$106:EC$202,128,FALSE())),0,(VLOOKUP($A63,'Import OffPeak'!$A$3:EC$99,128,FALSE())-VLOOKUP($A63,'Import OffPeak change'!$A$106:EC$202,128,FALSE())))</f>
        <v>0</v>
      </c>
      <c r="DY63" s="193" t="n">
        <f aca="false">IF(ISERROR(VLOOKUP($A63,'Import OffPeak'!$A$3:ED$99,129,FALSE())-VLOOKUP($A63,'Import OffPeak change'!$A$106:ED$202,129,FALSE())),0,(VLOOKUP($A63,'Import OffPeak'!$A$3:ED$99,129,FALSE())-VLOOKUP($A63,'Import OffPeak change'!$A$106:ED$202,129,FALSE())))</f>
        <v>0</v>
      </c>
      <c r="DZ63" s="193" t="n">
        <f aca="false">IF(ISERROR(VLOOKUP($A63,'Import OffPeak'!$A$3:EE$99,130,FALSE())-VLOOKUP($A63,'Import OffPeak change'!$A$106:EE$202,130,FALSE())),0,(VLOOKUP($A63,'Import OffPeak'!$A$3:EE$99,130,FALSE())-VLOOKUP($A63,'Import OffPeak change'!$A$106:EE$202,130,FALSE())))</f>
        <v>0</v>
      </c>
      <c r="EA63" s="193" t="n">
        <f aca="false">IF(ISERROR(VLOOKUP($A63,'Import OffPeak'!$A$3:EF$99,131,FALSE())-VLOOKUP($A63,'Import OffPeak change'!$A$106:EF$202,131,FALSE())),0,(VLOOKUP($A63,'Import OffPeak'!$A$3:EF$99,131,FALSE())-VLOOKUP($A63,'Import OffPeak change'!$A$106:EF$202,131,FALSE())))</f>
        <v>0</v>
      </c>
      <c r="EB63" s="193" t="n">
        <f aca="false">IF(ISERROR(VLOOKUP($A63,'Import OffPeak'!$A$3:EG$99,132,FALSE())-VLOOKUP($A63,'Import OffPeak change'!$A$106:EG$202,132,FALSE())),0,(VLOOKUP($A63,'Import OffPeak'!$A$3:EG$99,132,FALSE())-VLOOKUP($A63,'Import OffPeak change'!$A$106:EG$202,132,FALSE())))</f>
        <v>0</v>
      </c>
      <c r="EC63" s="193" t="n">
        <f aca="false">IF(ISERROR(VLOOKUP($A63,'Import OffPeak'!$A$3:EH$99,133,FALSE())-VLOOKUP($A63,'Import OffPeak change'!$A$106:EH$202,133,FALSE())),0,(VLOOKUP($A63,'Import OffPeak'!$A$3:EH$99,133,FALSE())-VLOOKUP($A63,'Import OffPeak change'!$A$106:EH$202,133,FALSE())))</f>
        <v>0</v>
      </c>
      <c r="ED63" s="193" t="n">
        <f aca="false">IF(ISERROR(VLOOKUP($A63,'Import OffPeak'!$A$3:EI$99,134,FALSE())-VLOOKUP($A63,'Import OffPeak change'!$A$106:EI$202,134,FALSE())),0,(VLOOKUP($A63,'Import OffPeak'!$A$3:EI$99,134,FALSE())-VLOOKUP($A63,'Import OffPeak change'!$A$106:EI$202,134,FALSE())))</f>
        <v>0</v>
      </c>
      <c r="EE63" s="193" t="n">
        <f aca="false">IF(ISERROR(VLOOKUP($A63,'Import OffPeak'!$A$3:EJ$99,135,FALSE())-VLOOKUP($A63,'Import OffPeak change'!$A$106:EJ$202,135,FALSE())),0,(VLOOKUP($A63,'Import OffPeak'!$A$3:EJ$99,135,FALSE())-VLOOKUP($A63,'Import OffPeak change'!$A$106:EJ$202,135,FALSE())))</f>
        <v>0</v>
      </c>
      <c r="EF63" s="193" t="n">
        <f aca="false">IF(ISERROR(VLOOKUP($A63,'Import OffPeak'!$A$3:EK$99,136,FALSE())-VLOOKUP($A63,'Import OffPeak change'!$A$106:EK$202,136,FALSE())),0,(VLOOKUP($A63,'Import OffPeak'!$A$3:EK$99,136,FALSE())-VLOOKUP($A63,'Import OffPeak change'!$A$106:EK$202,136,FALSE())))</f>
        <v>0</v>
      </c>
      <c r="EG63" s="193" t="n">
        <f aca="false">IF(ISERROR(VLOOKUP($A63,'Import OffPeak'!$A$3:EL$99,137,FALSE())-VLOOKUP($A63,'Import OffPeak change'!$A$106:EL$202,137,FALSE())),0,(VLOOKUP($A63,'Import OffPeak'!$A$3:EL$99,137,FALSE())-VLOOKUP($A63,'Import OffPeak change'!$A$106:EL$202,137,FALSE())))</f>
        <v>0</v>
      </c>
      <c r="EH63" s="193" t="n">
        <f aca="false">IF(ISERROR(VLOOKUP($A63,'Import OffPeak'!$A$3:EM$99,138,FALSE())-VLOOKUP($A63,'Import OffPeak change'!$A$106:EM$202,138,FALSE())),0,(VLOOKUP($A63,'Import OffPeak'!$A$3:EM$99,138,FALSE())-VLOOKUP($A63,'Import OffPeak change'!$A$106:EM$202,138,FALSE())))</f>
        <v>0</v>
      </c>
      <c r="EI63" s="193" t="n">
        <f aca="false">IF(ISERROR(VLOOKUP($A63,'Import OffPeak'!$A$3:EN$99,139,FALSE())-VLOOKUP($A63,'Import OffPeak change'!$A$106:EN$202,139,FALSE())),0,(VLOOKUP($A63,'Import OffPeak'!$A$3:EN$99,139,FALSE())-VLOOKUP($A63,'Import OffPeak change'!$A$106:EN$202,139,FALSE())))</f>
        <v>0</v>
      </c>
      <c r="EJ63" s="193" t="n">
        <f aca="false">IF(ISERROR(VLOOKUP($A63,'Import OffPeak'!$A$3:EO$99,140,FALSE())-VLOOKUP($A63,'Import OffPeak change'!$A$106:EO$202,140,FALSE())),0,(VLOOKUP($A63,'Import OffPeak'!$A$3:EO$99,140,FALSE())-VLOOKUP($A63,'Import OffPeak change'!$A$106:EO$202,140,FALSE())))</f>
        <v>0</v>
      </c>
      <c r="EK63" s="193" t="n">
        <f aca="false">IF(ISERROR(VLOOKUP($A63,'Import OffPeak'!$A$3:EP$99,141,FALSE())-VLOOKUP($A63,'Import OffPeak change'!$A$106:EP$202,141,FALSE())),0,(VLOOKUP($A63,'Import OffPeak'!$A$3:EP$99,141,FALSE())-VLOOKUP($A63,'Import OffPeak change'!$A$106:EP$202,141,FALSE())))</f>
        <v>0</v>
      </c>
      <c r="EL63" s="193" t="n">
        <f aca="false">IF(ISERROR(VLOOKUP($A63,'Import OffPeak'!$A$3:EQ$99,142,FALSE())-VLOOKUP($A63,'Import OffPeak change'!$A$106:EQ$202,142,FALSE())),0,(VLOOKUP($A63,'Import OffPeak'!$A$3:EQ$99,142,FALSE())-VLOOKUP($A63,'Import OffPeak change'!$A$106:EQ$202,142,FALSE())))</f>
        <v>0</v>
      </c>
      <c r="EM63" s="193" t="n">
        <f aca="false">IF(ISERROR(VLOOKUP($A63,'Import OffPeak'!$A$3:ER$99,143,FALSE())-VLOOKUP($A63,'Import OffPeak change'!$A$106:ER$202,143,FALSE())),0,(VLOOKUP($A63,'Import OffPeak'!$A$3:ER$99,143,FALSE())-VLOOKUP($A63,'Import OffPeak change'!$A$106:ER$202,143,FALSE())))</f>
        <v>0</v>
      </c>
      <c r="EN63" s="193" t="n">
        <f aca="false">IF(ISERROR(VLOOKUP($A63,'Import OffPeak'!$A$3:ES$99,144,FALSE())-VLOOKUP($A63,'Import OffPeak change'!$A$106:ES$202,144,FALSE())),0,(VLOOKUP($A63,'Import OffPeak'!$A$3:ES$99,144,FALSE())-VLOOKUP($A63,'Import OffPeak change'!$A$106:ES$202,144,FALSE())))</f>
        <v>0</v>
      </c>
      <c r="EO63" s="193" t="n">
        <f aca="false">IF(ISERROR(VLOOKUP($A63,'Import OffPeak'!$A$3:ET$99,145,FALSE())-VLOOKUP($A63,'Import OffPeak change'!$A$106:ET$202,145,FALSE())),0,(VLOOKUP($A63,'Import OffPeak'!$A$3:ET$99,145,FALSE())-VLOOKUP($A63,'Import OffPeak change'!$A$106:ET$202,145,FALSE())))</f>
        <v>0</v>
      </c>
      <c r="EP63" s="193" t="n">
        <f aca="false">IF(ISERROR(VLOOKUP($A63,'Import OffPeak'!$A$3:EU$99,146,FALSE())-VLOOKUP($A63,'Import OffPeak change'!$A$106:EU$202,146,FALSE())),0,(VLOOKUP($A63,'Import OffPeak'!$A$3:EU$99,146,FALSE())-VLOOKUP($A63,'Import OffPeak change'!$A$106:EU$202,146,FALSE())))</f>
        <v>0</v>
      </c>
      <c r="EQ63" s="193" t="n">
        <f aca="false">IF(ISERROR(VLOOKUP($A63,'Import OffPeak'!$A$3:EV$99,147,FALSE())-VLOOKUP($A63,'Import OffPeak change'!$A$106:EV$202,147,FALSE())),0,(VLOOKUP($A63,'Import OffPeak'!$A$3:EV$99,147,FALSE())-VLOOKUP($A63,'Import OffPeak change'!$A$106:EV$202,147,FALSE())))</f>
        <v>0</v>
      </c>
      <c r="ER63" s="193" t="n">
        <f aca="false">IF(ISERROR(VLOOKUP($A63,'Import OffPeak'!$A$3:EW$99,148,FALSE())-VLOOKUP($A63,'Import OffPeak change'!$A$106:EW$202,148,FALSE())),0,(VLOOKUP($A63,'Import OffPeak'!$A$3:EW$99,148,FALSE())-VLOOKUP($A63,'Import OffPeak change'!$A$106:EW$202,148,FALSE())))</f>
        <v>0</v>
      </c>
      <c r="ES63" s="193" t="n">
        <f aca="false">IF(ISERROR(VLOOKUP($A63,'Import OffPeak'!$A$3:EX$99,149,FALSE())-VLOOKUP($A63,'Import OffPeak change'!$A$106:EX$202,149,FALSE())),0,(VLOOKUP($A63,'Import OffPeak'!$A$3:EX$99,149,FALSE())-VLOOKUP($A63,'Import OffPeak change'!$A$106:EX$202,149,FALSE())))</f>
        <v>0</v>
      </c>
      <c r="ET63" s="193" t="n">
        <f aca="false">IF(ISERROR(VLOOKUP($A63,'Import OffPeak'!$A$3:EY$99,150,FALSE())-VLOOKUP($A63,'Import OffPeak change'!$A$106:EY$202,150,FALSE())),0,(VLOOKUP($A63,'Import OffPeak'!$A$3:EY$99,150,FALSE())-VLOOKUP($A63,'Import OffPeak change'!$A$106:EY$202,150,FALSE())))</f>
        <v>0</v>
      </c>
      <c r="EU63" s="193" t="n">
        <f aca="false">IF(ISERROR(VLOOKUP($A63,'Import OffPeak'!$A$3:EZ$99,151,FALSE())-VLOOKUP($A63,'Import OffPeak change'!$A$106:EZ$202,151,FALSE())),0,(VLOOKUP($A63,'Import OffPeak'!$A$3:EZ$99,151,FALSE())-VLOOKUP($A63,'Import OffPeak change'!$A$106:EZ$202,151,FALSE())))</f>
        <v>0</v>
      </c>
      <c r="EV63" s="193" t="n">
        <f aca="false">IF(ISERROR(VLOOKUP($A63,'Import OffPeak'!$A$3:FA$99,152,FALSE())-VLOOKUP($A63,'Import OffPeak change'!$A$106:FA$202,152,FALSE())),0,(VLOOKUP($A63,'Import OffPeak'!$A$3:FA$99,152,FALSE())-VLOOKUP($A63,'Import OffPeak change'!$A$106:FA$202,152,FALSE())))</f>
        <v>0</v>
      </c>
      <c r="EW63" s="193" t="n">
        <f aca="false">IF(ISERROR(VLOOKUP($A63,'Import OffPeak'!$A$3:FB$99,153,FALSE())-VLOOKUP($A63,'Import OffPeak change'!$A$106:FB$202,153,FALSE())),0,(VLOOKUP($A63,'Import OffPeak'!$A$3:FB$99,153,FALSE())-VLOOKUP($A63,'Import OffPeak change'!$A$106:FB$202,153,FALSE())))</f>
        <v>0</v>
      </c>
      <c r="EX63" s="193" t="n">
        <f aca="false">IF(ISERROR(VLOOKUP($A63,'Import OffPeak'!$A$3:FC$99,154,FALSE())-VLOOKUP($A63,'Import OffPeak change'!$A$106:FC$202,154,FALSE())),0,(VLOOKUP($A63,'Import OffPeak'!$A$3:FC$99,154,FALSE())-VLOOKUP($A63,'Import OffPeak change'!$A$106:FC$202,154,FALSE())))</f>
        <v>0</v>
      </c>
      <c r="EY63" s="193" t="n">
        <f aca="false">IF(ISERROR(VLOOKUP($A63,'Import OffPeak'!$A$3:FD$99,155,FALSE())-VLOOKUP($A63,'Import OffPeak change'!$A$106:FD$202,155,FALSE())),0,(VLOOKUP($A63,'Import OffPeak'!$A$3:FD$99,155,FALSE())-VLOOKUP($A63,'Import OffPeak change'!$A$106:FD$202,155,FALSE())))</f>
        <v>0</v>
      </c>
      <c r="EZ63" s="193" t="n">
        <f aca="false">IF(ISERROR(VLOOKUP($A63,'Import OffPeak'!$A$3:FE$99,156,FALSE())-VLOOKUP($A63,'Import OffPeak change'!$A$106:FE$202,156,FALSE())),0,(VLOOKUP($A63,'Import OffPeak'!$A$3:FE$99,156,FALSE())-VLOOKUP($A63,'Import OffPeak change'!$A$106:FE$202,156,FALSE())))</f>
        <v>0</v>
      </c>
      <c r="FA63" s="193" t="n">
        <f aca="false">IF(ISERROR(VLOOKUP($A63,'Import OffPeak'!$A$3:FF$99,157,FALSE())-VLOOKUP($A63,'Import OffPeak change'!$A$106:FF$202,157,FALSE())),0,(VLOOKUP($A63,'Import OffPeak'!$A$3:FF$99,157,FALSE())-VLOOKUP($A63,'Import OffPeak change'!$A$106:FF$202,157,FALSE())))</f>
        <v>0</v>
      </c>
      <c r="FB63" s="193" t="n">
        <f aca="false">IF(ISERROR(VLOOKUP($A63,'Import OffPeak'!$A$3:FG$99,158,FALSE())-VLOOKUP($A63,'Import OffPeak change'!$A$106:FG$202,158,FALSE())),0,(VLOOKUP($A63,'Import OffPeak'!$A$3:FG$99,158,FALSE())-VLOOKUP($A63,'Import OffPeak change'!$A$106:FG$202,158,FALSE())))</f>
        <v>0</v>
      </c>
      <c r="FC63" s="193" t="n">
        <f aca="false">IF(ISERROR(VLOOKUP($A63,'Import OffPeak'!$A$3:FH$99,159,FALSE())-VLOOKUP($A63,'Import OffPeak change'!$A$106:FH$202,159,FALSE())),0,(VLOOKUP($A63,'Import OffPeak'!$A$3:FH$99,159,FALSE())-VLOOKUP($A63,'Import OffPeak change'!$A$106:FH$202,159,FALSE())))</f>
        <v>0</v>
      </c>
      <c r="FD63" s="193" t="n">
        <f aca="false">IF(ISERROR(VLOOKUP($A63,'Import OffPeak'!$A$3:FI$99,160,FALSE())-VLOOKUP($A63,'Import OffPeak change'!$A$106:FI$202,160,FALSE())),0,(VLOOKUP($A63,'Import OffPeak'!$A$3:FI$99,160,FALSE())-VLOOKUP($A63,'Import OffPeak change'!$A$106:FI$202,160,FALSE())))</f>
        <v>0</v>
      </c>
      <c r="FE63" s="193" t="n">
        <f aca="false">IF(ISERROR(VLOOKUP($A63,'Import OffPeak'!$A$3:FJ$99,161,FALSE())-VLOOKUP($A63,'Import OffPeak change'!$A$106:FJ$202,161,FALSE())),0,(VLOOKUP($A63,'Import OffPeak'!$A$3:FJ$99,161,FALSE())-VLOOKUP($A63,'Import OffPeak change'!$A$106:FJ$202,161,FALSE())))</f>
        <v>0</v>
      </c>
      <c r="FF63" s="193" t="n">
        <f aca="false">IF(ISERROR(VLOOKUP($A63,'Import OffPeak'!$A$3:FK$99,162,FALSE())-VLOOKUP($A63,'Import OffPeak change'!$A$106:FK$202,162,FALSE())),0,(VLOOKUP($A63,'Import OffPeak'!$A$3:FK$99,162,FALSE())-VLOOKUP($A63,'Import OffPeak change'!$A$106:FK$202,162,FALSE())))</f>
        <v>0</v>
      </c>
      <c r="FG63" s="193" t="n">
        <f aca="false">IF(ISERROR(VLOOKUP($A63,'Import OffPeak'!$A$3:FL$99,163,FALSE())-VLOOKUP($A63,'Import OffPeak change'!$A$106:FL$202,163,FALSE())),0,(VLOOKUP($A63,'Import OffPeak'!$A$3:FL$99,163,FALSE())-VLOOKUP($A63,'Import OffPeak change'!$A$106:FL$202,163,FALSE())))</f>
        <v>0</v>
      </c>
      <c r="FH63" s="193" t="n">
        <f aca="false">IF(ISERROR(VLOOKUP($A63,'Import OffPeak'!$A$3:FM$99,164,FALSE())-VLOOKUP($A63,'Import OffPeak change'!$A$106:FM$202,164,FALSE())),0,(VLOOKUP($A63,'Import OffPeak'!$A$3:FM$99,164,FALSE())-VLOOKUP($A63,'Import OffPeak change'!$A$106:FM$202,164,FALSE())))</f>
        <v>0</v>
      </c>
      <c r="FI63" s="193" t="n">
        <f aca="false">IF(ISERROR(VLOOKUP($A63,'Import OffPeak'!$A$3:FN$99,165,FALSE())-VLOOKUP($A63,'Import OffPeak change'!$A$106:FN$202,165,FALSE())),0,(VLOOKUP($A63,'Import OffPeak'!$A$3:FN$99,165,FALSE())-VLOOKUP($A63,'Import OffPeak change'!$A$106:FN$202,165,FALSE())))</f>
        <v>0</v>
      </c>
      <c r="FJ63" s="193" t="n">
        <f aca="false">IF(ISERROR(VLOOKUP($A63,'Import OffPeak'!$A$3:FO$99,166,FALSE())-VLOOKUP($A63,'Import OffPeak change'!$A$106:FO$202,166,FALSE())),0,(VLOOKUP($A63,'Import OffPeak'!$A$3:FO$99,166,FALSE())-VLOOKUP($A63,'Import OffPeak change'!$A$106:FO$202,166,FALSE())))</f>
        <v>0</v>
      </c>
      <c r="FK63" s="193" t="n">
        <f aca="false">IF(ISERROR(VLOOKUP($A63,'Import OffPeak'!$A$3:FP$99,167,FALSE())-VLOOKUP($A63,'Import OffPeak change'!$A$106:FP$202,167,FALSE())),0,(VLOOKUP($A63,'Import OffPeak'!$A$3:FP$99,167,FALSE())-VLOOKUP($A63,'Import OffPeak change'!$A$106:FP$202,167,FALSE())))</f>
        <v>0</v>
      </c>
      <c r="FL63" s="193" t="n">
        <f aca="false">IF(ISERROR(VLOOKUP($A63,'Import OffPeak'!$A$3:FQ$99,168,FALSE())-VLOOKUP($A63,'Import OffPeak change'!$A$106:FQ$202,168,FALSE())),0,(VLOOKUP($A63,'Import OffPeak'!$A$3:FQ$99,168,FALSE())-VLOOKUP($A63,'Import OffPeak change'!$A$106:FQ$202,168,FALSE())))</f>
        <v>0</v>
      </c>
      <c r="FM63" s="193" t="n">
        <f aca="false">IF(ISERROR(VLOOKUP($A63,'Import OffPeak'!$A$3:FR$99,169,FALSE())-VLOOKUP($A63,'Import OffPeak change'!$A$106:FR$202,169,FALSE())),0,(VLOOKUP($A63,'Import OffPeak'!$A$3:FR$99,169,FALSE())-VLOOKUP($A63,'Import OffPeak change'!$A$106:FR$202,169,FALSE())))</f>
        <v>0</v>
      </c>
      <c r="FN63" s="193" t="n">
        <f aca="false">IF(ISERROR(VLOOKUP($A63,'Import OffPeak'!$A$3:FS$99,170,FALSE())-VLOOKUP($A63,'Import OffPeak change'!$A$106:FS$202,170,FALSE())),0,(VLOOKUP($A63,'Import OffPeak'!$A$3:FS$99,170,FALSE())-VLOOKUP($A63,'Import OffPeak change'!$A$106:FS$202,170,FALSE())))</f>
        <v>0</v>
      </c>
      <c r="FO63" s="193" t="n">
        <f aca="false">IF(ISERROR(VLOOKUP($A63,'Import OffPeak'!$A$3:FT$99,171,FALSE())-VLOOKUP($A63,'Import OffPeak change'!$A$106:FT$202,171,FALSE())),0,(VLOOKUP($A63,'Import OffPeak'!$A$3:FT$99,171,FALSE())-VLOOKUP($A63,'Import OffPeak change'!$A$106:FT$202,171,FALSE())))</f>
        <v>0</v>
      </c>
      <c r="FP63" s="193" t="n">
        <f aca="false">IF(ISERROR(VLOOKUP($A63,'Import OffPeak'!$A$3:FU$99,172,FALSE())-VLOOKUP($A63,'Import OffPeak change'!$A$106:FU$202,172,FALSE())),0,(VLOOKUP($A63,'Import OffPeak'!$A$3:FU$99,172,FALSE())-VLOOKUP($A63,'Import OffPeak change'!$A$106:FU$202,172,FALSE())))</f>
        <v>0</v>
      </c>
      <c r="FQ63" s="193" t="n">
        <f aca="false">IF(ISERROR(VLOOKUP($A63,'Import OffPeak'!$A$3:FV$99,173,FALSE())-VLOOKUP($A63,'Import OffPeak change'!$A$106:FV$202,173,FALSE())),0,(VLOOKUP($A63,'Import OffPeak'!$A$3:FV$99,173,FALSE())-VLOOKUP($A63,'Import OffPeak change'!$A$106:FV$202,173,FALSE())))</f>
        <v>0</v>
      </c>
      <c r="FR63" s="193" t="n">
        <f aca="false">IF(ISERROR(VLOOKUP($A63,'Import OffPeak'!$A$3:FW$99,174,FALSE())-VLOOKUP($A63,'Import OffPeak change'!$A$106:FW$202,174,FALSE())),0,(VLOOKUP($A63,'Import OffPeak'!$A$3:FW$99,174,FALSE())-VLOOKUP($A63,'Import OffPeak change'!$A$106:FW$202,174,FALSE())))</f>
        <v>0</v>
      </c>
      <c r="FS63" s="193" t="n">
        <f aca="false">IF(ISERROR(VLOOKUP($A63,'Import OffPeak'!$A$3:FX$99,175,FALSE())-VLOOKUP($A63,'Import OffPeak change'!$A$106:FX$202,175,FALSE())),0,(VLOOKUP($A63,'Import OffPeak'!$A$3:FX$99,175,FALSE())-VLOOKUP($A63,'Import OffPeak change'!$A$106:FX$202,175,FALSE())))</f>
        <v>0</v>
      </c>
      <c r="FT63" s="193" t="n">
        <f aca="false">IF(ISERROR(VLOOKUP($A63,'Import OffPeak'!$A$3:FY$99,176,FALSE())-VLOOKUP($A63,'Import OffPeak change'!$A$106:FY$202,176,FALSE())),0,(VLOOKUP($A63,'Import OffPeak'!$A$3:FY$99,176,FALSE())-VLOOKUP($A63,'Import OffPeak change'!$A$106:FY$202,176,FALSE())))</f>
        <v>0</v>
      </c>
      <c r="FU63" s="193" t="n">
        <f aca="false">IF(ISERROR(VLOOKUP($A63,'Import OffPeak'!$A$3:FZ$99,177,FALSE())-VLOOKUP($A63,'Import OffPeak change'!$A$106:FZ$202,177,FALSE())),0,(VLOOKUP($A63,'Import OffPeak'!$A$3:FZ$99,177,FALSE())-VLOOKUP($A63,'Import OffPeak change'!$A$106:FZ$202,177,FALSE())))</f>
        <v>0</v>
      </c>
      <c r="FV63" s="193" t="n">
        <f aca="false">IF(ISERROR(VLOOKUP($A63,'Import OffPeak'!$A$3:GA$99,178,FALSE())-VLOOKUP($A63,'Import OffPeak change'!$A$106:GA$202,178,FALSE())),0,(VLOOKUP($A63,'Import OffPeak'!$A$3:GA$99,178,FALSE())-VLOOKUP($A63,'Import OffPeak change'!$A$106:GA$202,178,FALSE())))</f>
        <v>0</v>
      </c>
      <c r="FW63" s="193" t="n">
        <f aca="false">IF(ISERROR(VLOOKUP($A63,'Import OffPeak'!$A$3:GB$99,179,FALSE())-VLOOKUP($A63,'Import OffPeak change'!$A$106:GB$202,179,FALSE())),0,(VLOOKUP($A63,'Import OffPeak'!$A$3:GB$99,179,FALSE())-VLOOKUP($A63,'Import OffPeak change'!$A$106:GB$202,179,FALSE())))</f>
        <v>0</v>
      </c>
      <c r="FX63" s="193" t="n">
        <f aca="false">IF(ISERROR(VLOOKUP($A63,'Import OffPeak'!$A$3:GC$99,180,FALSE())-VLOOKUP($A63,'Import OffPeak change'!$A$106:GC$202,180,FALSE())),0,(VLOOKUP($A63,'Import OffPeak'!$A$3:GC$99,180,FALSE())-VLOOKUP($A63,'Import OffPeak change'!$A$106:GC$202,180,FALSE())))</f>
        <v>0</v>
      </c>
      <c r="FY63" s="193" t="n">
        <f aca="false">IF(ISERROR(VLOOKUP($A63,'Import OffPeak'!$A$3:GD$99,181,FALSE())-VLOOKUP($A63,'Import OffPeak change'!$A$106:GD$202,181,FALSE())),0,(VLOOKUP($A63,'Import OffPeak'!$A$3:GD$99,181,FALSE())-VLOOKUP($A63,'Import OffPeak change'!$A$106:GD$202,181,FALSE())))</f>
        <v>0</v>
      </c>
      <c r="FZ63" s="193" t="n">
        <f aca="false">IF(ISERROR(VLOOKUP($A63,'Import OffPeak'!$A$3:GE$99,182,FALSE())-VLOOKUP($A63,'Import OffPeak change'!$A$106:GE$202,182,FALSE())),0,(VLOOKUP($A63,'Import OffPeak'!$A$3:GE$99,182,FALSE())-VLOOKUP($A63,'Import OffPeak change'!$A$106:GE$202,182,FALSE())))</f>
        <v>0</v>
      </c>
      <c r="GA63" s="193" t="n">
        <f aca="false">IF(ISERROR(VLOOKUP($A63,'Import OffPeak'!$A$3:GF$99,183,FALSE())-VLOOKUP($A63,'Import OffPeak change'!$A$106:GF$202,183,FALSE())),0,(VLOOKUP($A63,'Import OffPeak'!$A$3:GF$99,183,FALSE())-VLOOKUP($A63,'Import OffPeak change'!$A$106:GF$202,183,FALSE())))</f>
        <v>0</v>
      </c>
      <c r="GB63" s="193" t="n">
        <f aca="false">IF(ISERROR(VLOOKUP($A63,'Import OffPeak'!$A$3:GG$99,184,FALSE())-VLOOKUP($A63,'Import OffPeak change'!$A$106:GG$202,184,FALSE())),0,(VLOOKUP($A63,'Import OffPeak'!$A$3:GG$99,184,FALSE())-VLOOKUP($A63,'Import OffPeak change'!$A$106:GG$202,184,FALSE())))</f>
        <v>0</v>
      </c>
      <c r="GC63" s="193" t="n">
        <f aca="false">IF(ISERROR(VLOOKUP($A63,'Import OffPeak'!$A$3:GH$99,185,FALSE())-VLOOKUP($A63,'Import OffPeak change'!$A$106:GH$202,185,FALSE())),0,(VLOOKUP($A63,'Import OffPeak'!$A$3:GH$99,185,FALSE())-VLOOKUP($A63,'Import OffPeak change'!$A$106:GH$202,185,FALSE())))</f>
        <v>0</v>
      </c>
      <c r="GD63" s="193" t="n">
        <f aca="false">IF(ISERROR(VLOOKUP($A63,'Import OffPeak'!$A$3:GI$99,186,FALSE())-VLOOKUP($A63,'Import OffPeak change'!$A$106:GI$202,186,FALSE())),0,(VLOOKUP($A63,'Import OffPeak'!$A$3:GI$99,186,FALSE())-VLOOKUP($A63,'Import OffPeak change'!$A$106:GI$202,186,FALSE())))</f>
        <v>0</v>
      </c>
      <c r="GE63" s="193" t="n">
        <f aca="false">IF(ISERROR(VLOOKUP($A63,'Import OffPeak'!$A$3:GJ$99,187,FALSE())-VLOOKUP($A63,'Import OffPeak change'!$A$106:GJ$202,187,FALSE())),0,(VLOOKUP($A63,'Import OffPeak'!$A$3:GJ$99,187,FALSE())-VLOOKUP($A63,'Import OffPeak change'!$A$106:GJ$202,187,FALSE())))</f>
        <v>0</v>
      </c>
      <c r="GF63" s="193" t="n">
        <f aca="false">IF(ISERROR(VLOOKUP($A63,'Import OffPeak'!$A$3:GK$99,188,FALSE())-VLOOKUP($A63,'Import OffPeak change'!$A$106:GK$202,188,FALSE())),0,(VLOOKUP($A63,'Import OffPeak'!$A$3:GK$99,188,FALSE())-VLOOKUP($A63,'Import OffPeak change'!$A$106:GK$202,188,FALSE())))</f>
        <v>0</v>
      </c>
      <c r="GG63" s="193" t="n">
        <f aca="false">IF(ISERROR(VLOOKUP($A63,'Import OffPeak'!$A$3:GL$99,189,FALSE())-VLOOKUP($A63,'Import OffPeak change'!$A$106:GL$202,189,FALSE())),0,(VLOOKUP($A63,'Import OffPeak'!$A$3:GL$99,189,FALSE())-VLOOKUP($A63,'Import OffPeak change'!$A$106:GL$202,189,FALSE())))</f>
        <v>0</v>
      </c>
      <c r="GH63" s="193" t="n">
        <f aca="false">IF(ISERROR(VLOOKUP($A63,'Import OffPeak'!$A$3:GM$99,190,FALSE())-VLOOKUP($A63,'Import OffPeak change'!$A$106:GM$202,190,FALSE())),0,(VLOOKUP($A63,'Import OffPeak'!$A$3:GM$99,190,FALSE())-VLOOKUP($A63,'Import OffPeak change'!$A$106:GM$202,190,FALSE())))</f>
        <v>0</v>
      </c>
      <c r="GI63" s="193" t="n">
        <f aca="false">IF(ISERROR(VLOOKUP($A63,'Import OffPeak'!$A$3:GN$99,191,FALSE())-VLOOKUP($A63,'Import OffPeak change'!$A$106:GN$202,191,FALSE())),0,(VLOOKUP($A63,'Import OffPeak'!$A$3:GN$99,191,FALSE())-VLOOKUP($A63,'Import OffPeak change'!$A$106:GN$202,191,FALSE())))</f>
        <v>0</v>
      </c>
      <c r="GJ63" s="193" t="n">
        <f aca="false">IF(ISERROR(VLOOKUP($A63,'Import OffPeak'!$A$3:GO$99,192,FALSE())-VLOOKUP($A63,'Import OffPeak change'!$A$106:GO$202,192,FALSE())),0,(VLOOKUP($A63,'Import OffPeak'!$A$3:GO$99,192,FALSE())-VLOOKUP($A63,'Import OffPeak change'!$A$106:GO$202,192,FALSE())))</f>
        <v>0</v>
      </c>
      <c r="GK63" s="193" t="n">
        <f aca="false">IF(ISERROR(VLOOKUP($A63,'Import OffPeak'!$A$3:GP$99,193,FALSE())-VLOOKUP($A63,'Import OffPeak change'!$A$106:GP$202,193,FALSE())),0,(VLOOKUP($A63,'Import OffPeak'!$A$3:GP$99,193,FALSE())-VLOOKUP($A63,'Import OffPeak change'!$A$106:GP$202,193,FALSE())))</f>
        <v>0</v>
      </c>
      <c r="GL63" s="193" t="n">
        <f aca="false">IF(ISERROR(VLOOKUP($A63,'Import OffPeak'!$A$3:GQ$99,194,FALSE())-VLOOKUP($A63,'Import OffPeak change'!$A$106:GQ$202,194,FALSE())),0,(VLOOKUP($A63,'Import OffPeak'!$A$3:GQ$99,194,FALSE())-VLOOKUP($A63,'Import OffPeak change'!$A$106:GQ$202,194,FALSE())))</f>
        <v>0</v>
      </c>
      <c r="GM63" s="193" t="n">
        <f aca="false">IF(ISERROR(VLOOKUP($A63,'Import OffPeak'!$A$3:GR$99,195,FALSE())-VLOOKUP($A63,'Import OffPeak change'!$A$106:GR$202,195,FALSE())),0,(VLOOKUP($A63,'Import OffPeak'!$A$3:GR$99,195,FALSE())-VLOOKUP($A63,'Import OffPeak change'!$A$106:GR$202,195,FALSE())))</f>
        <v>0</v>
      </c>
      <c r="GN63" s="193" t="n">
        <f aca="false">IF(ISERROR(VLOOKUP($A63,'Import OffPeak'!$A$3:GS$99,196,FALSE())-VLOOKUP($A63,'Import OffPeak change'!$A$106:GS$202,196,FALSE())),0,(VLOOKUP($A63,'Import OffPeak'!$A$3:GS$99,196,FALSE())-VLOOKUP($A63,'Import OffPeak change'!$A$106:GS$202,196,FALSE())))</f>
        <v>0</v>
      </c>
      <c r="GO63" s="193" t="n">
        <f aca="false">IF(ISERROR(VLOOKUP($A63,'Import OffPeak'!$A$3:GT$99,197,FALSE())-VLOOKUP($A63,'Import OffPeak change'!$A$106:GT$202,197,FALSE())),0,(VLOOKUP($A63,'Import OffPeak'!$A$3:GT$99,197,FALSE())-VLOOKUP($A63,'Import OffPeak change'!$A$106:GT$202,197,FALSE())))</f>
        <v>0</v>
      </c>
      <c r="GP63" s="193" t="n">
        <f aca="false">IF(ISERROR(VLOOKUP($A63,'Import OffPeak'!$A$3:GU$99,198,FALSE())-VLOOKUP($A63,'Import OffPeak change'!$A$106:GU$202,198,FALSE())),0,(VLOOKUP($A63,'Import OffPeak'!$A$3:GU$99,198,FALSE())-VLOOKUP($A63,'Import OffPeak change'!$A$106:GU$202,198,FALSE())))</f>
        <v>0</v>
      </c>
      <c r="GQ63" s="193" t="n">
        <f aca="false">IF(ISERROR(VLOOKUP($A63,'Import OffPeak'!$A$3:GV$99,199,FALSE())-VLOOKUP($A63,'Import OffPeak change'!$A$106:GV$202,199,FALSE())),0,(VLOOKUP($A63,'Import OffPeak'!$A$3:GV$99,199,FALSE())-VLOOKUP($A63,'Import OffPeak change'!$A$106:GV$202,199,FALSE())))</f>
        <v>0</v>
      </c>
      <c r="GR63" s="193" t="n">
        <f aca="false">IF(ISERROR(VLOOKUP($A63,'Import OffPeak'!$A$3:GW$99,200,FALSE())-VLOOKUP($A63,'Import OffPeak change'!$A$106:GW$202,200,FALSE())),0,(VLOOKUP($A63,'Import OffPeak'!$A$3:GW$99,200,FALSE())-VLOOKUP($A63,'Import OffPeak change'!$A$106:GW$202,200,FALSE())))</f>
        <v>0</v>
      </c>
      <c r="GS63" s="193" t="n">
        <f aca="false">IF(ISERROR(VLOOKUP($A63,'Import OffPeak'!$A$3:GX$99,201,FALSE())-VLOOKUP($A63,'Import OffPeak change'!$A$106:GX$202,201,FALSE())),0,(VLOOKUP($A63,'Import OffPeak'!$A$3:GX$99,201,FALSE())-VLOOKUP($A63,'Import OffPeak change'!$A$106:GX$202,201,FALSE())))</f>
        <v>0</v>
      </c>
      <c r="GT63" s="193" t="n">
        <f aca="false">IF(ISERROR(VLOOKUP($A63,'Import OffPeak'!$A$3:GY$99,202,FALSE())-VLOOKUP($A63,'Import OffPeak change'!$A$106:GY$202,202,FALSE())),0,(VLOOKUP($A63,'Import OffPeak'!$A$3:GY$99,202,FALSE())-VLOOKUP($A63,'Import OffPeak change'!$A$106:GY$202,202,FALSE())))</f>
        <v>0</v>
      </c>
      <c r="GU63" s="193" t="n">
        <f aca="false">IF(ISERROR(VLOOKUP($A63,'Import OffPeak'!$A$3:GZ$99,203,FALSE())-VLOOKUP($A63,'Import OffPeak change'!$A$106:GZ$202,203,FALSE())),0,(VLOOKUP($A63,'Import OffPeak'!$A$3:GZ$99,203,FALSE())-VLOOKUP($A63,'Import OffPeak change'!$A$106:GZ$202,203,FALSE())))</f>
        <v>0</v>
      </c>
      <c r="GV63" s="193" t="n">
        <f aca="false">IF(ISERROR(VLOOKUP($A63,'Import OffPeak'!$A$3:HA$99,204,FALSE())-VLOOKUP($A63,'Import OffPeak change'!$A$106:HA$202,204,FALSE())),0,(VLOOKUP($A63,'Import OffPeak'!$A$3:HA$99,204,FALSE())-VLOOKUP($A63,'Import OffPeak change'!$A$106:HA$202,204,FALSE())))</f>
        <v>0</v>
      </c>
      <c r="GW63" s="193" t="n">
        <f aca="false">IF(ISERROR(VLOOKUP($A63,'Import OffPeak'!$A$3:HB$99,205,FALSE())-VLOOKUP($A63,'Import OffPeak change'!$A$106:HB$202,205,FALSE())),0,(VLOOKUP($A63,'Import OffPeak'!$A$3:HB$99,205,FALSE())-VLOOKUP($A63,'Import OffPeak change'!$A$106:HB$202,205,FALSE())))</f>
        <v>0</v>
      </c>
      <c r="GX63" s="193" t="n">
        <f aca="false">IF(ISERROR(VLOOKUP($A63,'Import OffPeak'!$A$3:HC$99,206,FALSE())-VLOOKUP($A63,'Import OffPeak change'!$A$106:HC$202,206,FALSE())),0,(VLOOKUP($A63,'Import OffPeak'!$A$3:HC$99,206,FALSE())-VLOOKUP($A63,'Import OffPeak change'!$A$106:HC$202,206,FALSE())))</f>
        <v>0</v>
      </c>
      <c r="GY63" s="193" t="n">
        <f aca="false">IF(ISERROR(VLOOKUP($A63,'Import OffPeak'!$A$3:HD$99,207,FALSE())-VLOOKUP($A63,'Import OffPeak change'!$A$106:HD$202,207,FALSE())),0,(VLOOKUP($A63,'Import OffPeak'!$A$3:HD$99,207,FALSE())-VLOOKUP($A63,'Import OffPeak change'!$A$106:HD$202,207,FALSE())))</f>
        <v>0</v>
      </c>
      <c r="GZ63" s="193" t="n">
        <f aca="false">IF(ISERROR(VLOOKUP($A63,'Import OffPeak'!$A$3:HE$99,208,FALSE())-VLOOKUP($A63,'Import OffPeak change'!$A$106:HE$202,208,FALSE())),0,(VLOOKUP($A63,'Import OffPeak'!$A$3:HE$99,208,FALSE())-VLOOKUP($A63,'Import OffPeak change'!$A$106:HE$202,208,FALSE())))</f>
        <v>0</v>
      </c>
      <c r="HA63" s="193" t="n">
        <f aca="false">IF(ISERROR(VLOOKUP($A63,'Import OffPeak'!$A$3:HF$99,209,FALSE())-VLOOKUP($A63,'Import OffPeak change'!$A$106:HF$202,209,FALSE())),0,(VLOOKUP($A63,'Import OffPeak'!$A$3:HF$99,209,FALSE())-VLOOKUP($A63,'Import OffPeak change'!$A$106:HF$202,209,FALSE())))</f>
        <v>0</v>
      </c>
      <c r="HB63" s="193" t="n">
        <f aca="false">IF(ISERROR(VLOOKUP($A63,'Import OffPeak'!$A$3:HG$99,210,FALSE())-VLOOKUP($A63,'Import OffPeak change'!$A$106:HG$202,210,FALSE())),0,(VLOOKUP($A63,'Import OffPeak'!$A$3:HG$99,210,FALSE())-VLOOKUP($A63,'Import OffPeak change'!$A$106:HG$202,210,FALSE())))</f>
        <v>0</v>
      </c>
      <c r="HC63" s="193" t="n">
        <f aca="false">IF(ISERROR(VLOOKUP($A63,'Import OffPeak'!$A$3:HH$99,211,FALSE())-VLOOKUP($A63,'Import OffPeak change'!$A$106:HH$202,211,FALSE())),0,(VLOOKUP($A63,'Import OffPeak'!$A$3:HH$99,211,FALSE())-VLOOKUP($A63,'Import OffPeak change'!$A$106:HH$202,211,FALSE())))</f>
        <v>0</v>
      </c>
      <c r="HD63" s="193" t="n">
        <f aca="false">IF(ISERROR(VLOOKUP($A63,'Import OffPeak'!$A$3:HI$99,212,FALSE())-VLOOKUP($A63,'Import OffPeak change'!$A$106:HI$202,212,FALSE())),0,(VLOOKUP($A63,'Import OffPeak'!$A$3:HI$99,212,FALSE())-VLOOKUP($A63,'Import OffPeak change'!$A$106:HI$202,212,FALSE())))</f>
        <v>0</v>
      </c>
      <c r="HE63" s="193" t="n">
        <f aca="false">IF(ISERROR(VLOOKUP($A63,'Import OffPeak'!$A$3:HJ$99,213,FALSE())-VLOOKUP($A63,'Import OffPeak change'!$A$106:HJ$202,213,FALSE())),0,(VLOOKUP($A63,'Import OffPeak'!$A$3:HJ$99,213,FALSE())-VLOOKUP($A63,'Import OffPeak change'!$A$106:HJ$202,213,FALSE())))</f>
        <v>0</v>
      </c>
      <c r="HF63" s="193" t="n">
        <f aca="false">IF(ISERROR(VLOOKUP($A63,'Import OffPeak'!$A$3:HK$99,214,FALSE())-VLOOKUP($A63,'Import OffPeak change'!$A$106:HK$202,214,FALSE())),0,(VLOOKUP($A63,'Import OffPeak'!$A$3:HK$99,214,FALSE())-VLOOKUP($A63,'Import OffPeak change'!$A$106:HK$202,214,FALSE())))</f>
        <v>0</v>
      </c>
      <c r="HG63" s="193" t="n">
        <f aca="false">IF(ISERROR(VLOOKUP($A63,'Import OffPeak'!$A$3:HL$99,215,FALSE())-VLOOKUP($A63,'Import OffPeak change'!$A$106:HL$202,215,FALSE())),0,(VLOOKUP($A63,'Import OffPeak'!$A$3:HL$99,215,FALSE())-VLOOKUP($A63,'Import OffPeak change'!$A$106:HL$202,215,FALSE())))</f>
        <v>0</v>
      </c>
      <c r="HH63" s="193" t="n">
        <f aca="false">IF(ISERROR(VLOOKUP($A63,'Import OffPeak'!$A$3:HM$99,216,FALSE())-VLOOKUP($A63,'Import OffPeak change'!$A$106:HM$202,216,FALSE())),0,(VLOOKUP($A63,'Import OffPeak'!$A$3:HM$99,216,FALSE())-VLOOKUP($A63,'Import OffPeak change'!$A$106:HM$202,216,FALSE())))</f>
        <v>0</v>
      </c>
      <c r="HI63" s="193" t="n">
        <f aca="false">IF(ISERROR(VLOOKUP($A63,'Import OffPeak'!$A$3:HN$99,217,FALSE())-VLOOKUP($A63,'Import OffPeak change'!$A$106:HN$202,217,FALSE())),0,(VLOOKUP($A63,'Import OffPeak'!$A$3:HN$99,217,FALSE())-VLOOKUP($A63,'Import OffPeak change'!$A$106:HN$202,217,FALSE())))</f>
        <v>0</v>
      </c>
      <c r="HJ63" s="193" t="n">
        <f aca="false">IF(ISERROR(VLOOKUP($A63,'Import OffPeak'!$A$3:HO$99,218,FALSE())-VLOOKUP($A63,'Import OffPeak change'!$A$106:HO$202,218,FALSE())),0,(VLOOKUP($A63,'Import OffPeak'!$A$3:HO$99,218,FALSE())-VLOOKUP($A63,'Import OffPeak change'!$A$106:HO$202,218,FALSE())))</f>
        <v>0</v>
      </c>
      <c r="HK63" s="193" t="n">
        <f aca="false">IF(ISERROR(VLOOKUP($A63,'Import OffPeak'!$A$3:HP$99,219,FALSE())-VLOOKUP($A63,'Import OffPeak change'!$A$106:HP$202,219,FALSE())),0,(VLOOKUP($A63,'Import OffPeak'!$A$3:HP$99,219,FALSE())-VLOOKUP($A63,'Import OffPeak change'!$A$106:HP$202,219,FALSE())))</f>
        <v>0</v>
      </c>
      <c r="HL63" s="193" t="n">
        <f aca="false">IF(ISERROR(VLOOKUP($A63,'Import OffPeak'!$A$3:HQ$99,220,FALSE())-VLOOKUP($A63,'Import OffPeak change'!$A$106:HQ$202,220,FALSE())),0,(VLOOKUP($A63,'Import OffPeak'!$A$3:HQ$99,220,FALSE())-VLOOKUP($A63,'Import OffPeak change'!$A$106:HQ$202,220,FALSE())))</f>
        <v>0</v>
      </c>
      <c r="HM63" s="193" t="n">
        <f aca="false">IF(ISERROR(VLOOKUP($A63,'Import OffPeak'!$A$3:HR$99,221,FALSE())-VLOOKUP($A63,'Import OffPeak change'!$A$106:HR$202,221,FALSE())),0,(VLOOKUP($A63,'Import OffPeak'!$A$3:HR$99,221,FALSE())-VLOOKUP($A63,'Import OffPeak change'!$A$106:HR$202,221,FALSE())))</f>
        <v>0</v>
      </c>
      <c r="HN63" s="193" t="n">
        <f aca="false">IF(ISERROR(VLOOKUP($A63,'Import OffPeak'!$A$3:HS$99,222,FALSE())-VLOOKUP($A63,'Import OffPeak change'!$A$106:HS$202,222,FALSE())),0,(VLOOKUP($A63,'Import OffPeak'!$A$3:HS$99,222,FALSE())-VLOOKUP($A63,'Import OffPeak change'!$A$106:HS$202,222,FALSE())))</f>
        <v>0</v>
      </c>
      <c r="HO63" s="193" t="n">
        <f aca="false">IF(ISERROR(VLOOKUP($A63,'Import OffPeak'!$A$3:HT$99,223,FALSE())-VLOOKUP($A63,'Import OffPeak change'!$A$106:HT$202,223,FALSE())),0,(VLOOKUP($A63,'Import OffPeak'!$A$3:HT$99,223,FALSE())-VLOOKUP($A63,'Import OffPeak change'!$A$106:HT$202,223,FALSE())))</f>
        <v>0</v>
      </c>
      <c r="HP63" s="193" t="n">
        <f aca="false">IF(ISERROR(VLOOKUP($A63,'Import OffPeak'!$A$3:HU$99,224,FALSE())-VLOOKUP($A63,'Import OffPeak change'!$A$106:HU$202,224,FALSE())),0,(VLOOKUP($A63,'Import OffPeak'!$A$3:HU$99,224,FALSE())-VLOOKUP($A63,'Import OffPeak change'!$A$106:HU$202,224,FALSE())))</f>
        <v>0</v>
      </c>
      <c r="HQ63" s="193" t="n">
        <f aca="false">IF(ISERROR(VLOOKUP($A63,'Import OffPeak'!$A$3:HV$99,225,FALSE())-VLOOKUP($A63,'Import OffPeak change'!$A$106:HV$202,225,FALSE())),0,(VLOOKUP($A63,'Import OffPeak'!$A$3:HV$99,225,FALSE())-VLOOKUP($A63,'Import OffPeak change'!$A$106:HV$202,225,FALSE())))</f>
        <v>0</v>
      </c>
      <c r="HR63" s="193" t="n">
        <f aca="false">IF(ISERROR(VLOOKUP($A63,'Import OffPeak'!$A$3:HW$99,226,FALSE())-VLOOKUP($A63,'Import OffPeak change'!$A$106:HW$202,226,FALSE())),0,(VLOOKUP($A63,'Import OffPeak'!$A$3:HW$99,226,FALSE())-VLOOKUP($A63,'Import OffPeak change'!$A$106:HW$202,226,FALSE())))</f>
        <v>0</v>
      </c>
      <c r="HS63" s="193" t="n">
        <f aca="false">IF(ISERROR(VLOOKUP($A63,'Import OffPeak'!$A$3:HX$99,227,FALSE())-VLOOKUP($A63,'Import OffPeak change'!$A$106:HX$202,227,FALSE())),0,(VLOOKUP($A63,'Import OffPeak'!$A$3:HX$99,227,FALSE())-VLOOKUP($A63,'Import OffPeak change'!$A$106:HX$202,227,FALSE())))</f>
        <v>0</v>
      </c>
      <c r="HT63" s="193" t="n">
        <f aca="false">IF(ISERROR(VLOOKUP($A63,'Import OffPeak'!$A$3:HY$99,228,FALSE())-VLOOKUP($A63,'Import OffPeak change'!$A$106:HY$202,228,FALSE())),0,(VLOOKUP($A63,'Import OffPeak'!$A$3:HY$99,228,FALSE())-VLOOKUP($A63,'Import OffPeak change'!$A$106:HY$202,228,FALSE())))</f>
        <v>0</v>
      </c>
      <c r="HU63" s="193" t="n">
        <f aca="false">IF(ISERROR(VLOOKUP($A63,'Import OffPeak'!$A$3:HZ$99,229,FALSE())-VLOOKUP($A63,'Import OffPeak change'!$A$106:HZ$202,229,FALSE())),0,(VLOOKUP($A63,'Import OffPeak'!$A$3:HZ$99,229,FALSE())-VLOOKUP($A63,'Import OffPeak change'!$A$106:HZ$202,229,FALSE())))</f>
        <v>0</v>
      </c>
      <c r="HV63" s="193" t="n">
        <f aca="false">IF(ISERROR(VLOOKUP($A63,'Import OffPeak'!$A$3:IA$99,230,FALSE())-VLOOKUP($A63,'Import OffPeak change'!$A$106:IA$202,230,FALSE())),0,(VLOOKUP($A63,'Import OffPeak'!$A$3:IA$99,230,FALSE())-VLOOKUP($A63,'Import OffPeak change'!$A$106:IA$202,230,FALSE())))</f>
        <v>0</v>
      </c>
      <c r="HW63" s="193" t="n">
        <f aca="false">IF(ISERROR(VLOOKUP($A63,'Import OffPeak'!$A$3:IB$99,231,FALSE())-VLOOKUP($A63,'Import OffPeak change'!$A$106:IB$202,231,FALSE())),0,(VLOOKUP($A63,'Import OffPeak'!$A$3:IB$99,231,FALSE())-VLOOKUP($A63,'Import OffPeak change'!$A$106:IB$202,231,FALSE())))</f>
        <v>0</v>
      </c>
      <c r="HX63" s="193" t="n">
        <f aca="false">IF(ISERROR(VLOOKUP($A63,'Import OffPeak'!$A$3:IC$99,232,FALSE())-VLOOKUP($A63,'Import OffPeak change'!$A$106:IC$202,232,FALSE())),0,(VLOOKUP($A63,'Import OffPeak'!$A$3:IC$99,232,FALSE())-VLOOKUP($A63,'Import OffPeak change'!$A$106:IC$202,232,FALSE())))</f>
        <v>0</v>
      </c>
      <c r="HY63" s="193" t="n">
        <f aca="false">IF(ISERROR(VLOOKUP($A63,'Import OffPeak'!$A$3:ID$99,233,FALSE())-VLOOKUP($A63,'Import OffPeak change'!$A$106:ID$202,233,FALSE())),0,(VLOOKUP($A63,'Import OffPeak'!$A$3:ID$99,233,FALSE())-VLOOKUP($A63,'Import OffPeak change'!$A$106:ID$202,233,FALSE())))</f>
        <v>0</v>
      </c>
      <c r="HZ63" s="193" t="n">
        <f aca="false">IF(ISERROR(VLOOKUP($A63,'Import OffPeak'!$A$3:IE$99,234,FALSE())-VLOOKUP($A63,'Import OffPeak change'!$A$106:IE$202,234,FALSE())),0,(VLOOKUP($A63,'Import OffPeak'!$A$3:IE$99,234,FALSE())-VLOOKUP($A63,'Import OffPeak change'!$A$106:IE$202,234,FALSE())))</f>
        <v>0</v>
      </c>
      <c r="IA63" s="193" t="n">
        <f aca="false">IF(ISERROR(VLOOKUP($A63,'Import OffPeak'!$A$3:IF$99,235,FALSE())-VLOOKUP($A63,'Import OffPeak change'!$A$106:IF$202,235,FALSE())),0,(VLOOKUP($A63,'Import OffPeak'!$A$3:IF$99,235,FALSE())-VLOOKUP($A63,'Import OffPeak change'!$A$106:IF$202,235,FALSE())))</f>
        <v>0</v>
      </c>
      <c r="IB63" s="193" t="n">
        <f aca="false">IF(ISERROR(VLOOKUP($A63,'Import OffPeak'!$A$3:IG$99,236,FALSE())-VLOOKUP($A63,'Import OffPeak change'!$A$106:IG$202,236,FALSE())),0,(VLOOKUP($A63,'Import OffPeak'!$A$3:IG$99,236,FALSE())-VLOOKUP($A63,'Import OffPeak change'!$A$106:IG$202,236,FALSE())))</f>
        <v>0</v>
      </c>
      <c r="IC63" s="193" t="n">
        <f aca="false">IF(ISERROR(VLOOKUP($A63,'Import OffPeak'!$A$3:IH$99,237,FALSE())-VLOOKUP($A63,'Import OffPeak change'!$A$106:IH$202,237,FALSE())),0,(VLOOKUP($A63,'Import OffPeak'!$A$3:IH$99,237,FALSE())-VLOOKUP($A63,'Import OffPeak change'!$A$106:IH$202,237,FALSE())))</f>
        <v>0</v>
      </c>
      <c r="ID63" s="193" t="n">
        <f aca="false">IF(ISERROR(VLOOKUP($A63,'Import OffPeak'!$A$3:II$99,238,FALSE())-VLOOKUP($A63,'Import OffPeak change'!$A$106:II$202,238,FALSE())),0,(VLOOKUP($A63,'Import OffPeak'!$A$3:II$99,238,FALSE())-VLOOKUP($A63,'Import OffPeak change'!$A$106:II$202,238,FALSE())))</f>
        <v>0</v>
      </c>
      <c r="IE63" s="193" t="n">
        <f aca="false">IF(ISERROR(VLOOKUP($A63,'Import OffPeak'!$A$3:IJ$99,239,FALSE())-VLOOKUP($A63,'Import OffPeak change'!$A$106:IJ$202,239,FALSE())),0,(VLOOKUP($A63,'Import OffPeak'!$A$3:IJ$99,239,FALSE())-VLOOKUP($A63,'Import OffPeak change'!$A$106:IJ$202,239,FALSE())))</f>
        <v>0</v>
      </c>
    </row>
    <row r="64" customFormat="false" ht="12.75" hidden="false" customHeight="false" outlineLevel="0" collapsed="false">
      <c r="A64" s="201" t="str">
        <f aca="false">IF('Import OffPeak'!A61=0,"",'Import OffPeak'!A61)</f>
        <v/>
      </c>
      <c r="B64" s="193"/>
      <c r="C64" s="193"/>
      <c r="D64" s="193"/>
      <c r="E64" s="193"/>
      <c r="F64" s="193"/>
      <c r="G64" s="193" t="n">
        <f aca="false">IF(ISERROR(VLOOKUP($A64,'Import OffPeak'!$A$3:L$99,7,FALSE())-VLOOKUP($A64,'Import OffPeak change'!$A$106:L$202,7,FALSE())),0,(VLOOKUP($A64,'Import OffPeak'!$A$3:L$99,7,FALSE())-VLOOKUP($A64,'Import OffPeak change'!$A$106:L$202,7,FALSE())))</f>
        <v>0</v>
      </c>
      <c r="H64" s="193" t="n">
        <f aca="false">IF(ISERROR(VLOOKUP($A64,'Import OffPeak'!$A$3:M$99,8,FALSE())-VLOOKUP($A64,'Import OffPeak change'!$A$106:M$202,8,FALSE())),0,(VLOOKUP($A64,'Import OffPeak'!$A$3:M$99,8,FALSE())-VLOOKUP($A64,'Import OffPeak change'!$A$106:M$202,8,FALSE())))</f>
        <v>0</v>
      </c>
      <c r="I64" s="193" t="n">
        <f aca="false">IF(ISERROR(VLOOKUP($A64,'Import OffPeak'!$A$3:N$99,9,FALSE())-VLOOKUP($A64,'Import OffPeak change'!$A$106:N$202,9,FALSE())),0,(VLOOKUP($A64,'Import OffPeak'!$A$3:N$99,9,FALSE())-VLOOKUP($A64,'Import OffPeak change'!$A$106:N$202,9,FALSE())))</f>
        <v>0</v>
      </c>
      <c r="J64" s="193" t="n">
        <f aca="false">IF(ISERROR(VLOOKUP($A64,'Import OffPeak'!$A$3:O$99,10,FALSE())-VLOOKUP($A64,'Import OffPeak change'!$A$106:O$202,10,FALSE())),0,(VLOOKUP($A64,'Import OffPeak'!$A$3:O$99,10,FALSE())-VLOOKUP($A64,'Import OffPeak change'!$A$106:O$202,10,FALSE())))</f>
        <v>0</v>
      </c>
      <c r="K64" s="193" t="n">
        <f aca="false">IF(ISERROR(VLOOKUP($A64,'Import OffPeak'!$A$3:P$99,11,FALSE())-VLOOKUP($A64,'Import OffPeak change'!$A$106:P$202,11,FALSE())),0,(VLOOKUP($A64,'Import OffPeak'!$A$3:P$99,11,FALSE())-VLOOKUP($A64,'Import OffPeak change'!$A$106:P$202,11,FALSE())))</f>
        <v>0</v>
      </c>
      <c r="L64" s="193" t="n">
        <f aca="false">IF(ISERROR(VLOOKUP($A64,'Import OffPeak'!$A$3:Q$99,12,FALSE())-VLOOKUP($A64,'Import OffPeak change'!$A$106:Q$202,12,FALSE())),0,(VLOOKUP($A64,'Import OffPeak'!$A$3:Q$99,12,FALSE())-VLOOKUP($A64,'Import OffPeak change'!$A$106:Q$202,12,FALSE())))</f>
        <v>0</v>
      </c>
      <c r="M64" s="193" t="n">
        <f aca="false">IF(ISERROR(VLOOKUP($A64,'Import OffPeak'!$A$3:R$99,13,FALSE())-VLOOKUP($A64,'Import OffPeak change'!$A$106:R$202,13,FALSE())),0,(VLOOKUP($A64,'Import OffPeak'!$A$3:R$99,13,FALSE())-VLOOKUP($A64,'Import OffPeak change'!$A$106:R$202,13,FALSE())))</f>
        <v>0</v>
      </c>
      <c r="N64" s="193" t="n">
        <f aca="false">IF(ISERROR(VLOOKUP($A64,'Import OffPeak'!$A$3:S$99,14,FALSE())-VLOOKUP($A64,'Import OffPeak change'!$A$106:S$202,14,FALSE())),0,(VLOOKUP($A64,'Import OffPeak'!$A$3:S$99,14,FALSE())-VLOOKUP($A64,'Import OffPeak change'!$A$106:S$202,14,FALSE())))</f>
        <v>0</v>
      </c>
      <c r="O64" s="193" t="n">
        <f aca="false">IF(ISERROR(VLOOKUP($A64,'Import OffPeak'!$A$3:T$99,15,FALSE())-VLOOKUP($A64,'Import OffPeak change'!$A$106:T$202,15,FALSE())),0,(VLOOKUP($A64,'Import OffPeak'!$A$3:T$99,15,FALSE())-VLOOKUP($A64,'Import OffPeak change'!$A$106:T$202,15,FALSE())))</f>
        <v>0</v>
      </c>
      <c r="P64" s="193" t="n">
        <f aca="false">IF(ISERROR(VLOOKUP($A64,'Import OffPeak'!$A$3:U$99,16,FALSE())-VLOOKUP($A64,'Import OffPeak change'!$A$106:U$202,16,FALSE())),0,(VLOOKUP($A64,'Import OffPeak'!$A$3:U$99,16,FALSE())-VLOOKUP($A64,'Import OffPeak change'!$A$106:U$202,16,FALSE())))</f>
        <v>0</v>
      </c>
      <c r="Q64" s="193" t="n">
        <f aca="false">IF(ISERROR(VLOOKUP($A64,'Import OffPeak'!$A$3:V$99,17,FALSE())-VLOOKUP($A64,'Import OffPeak change'!$A$106:V$202,17,FALSE())),0,(VLOOKUP($A64,'Import OffPeak'!$A$3:V$99,17,FALSE())-VLOOKUP($A64,'Import OffPeak change'!$A$106:V$202,17,FALSE())))</f>
        <v>0</v>
      </c>
      <c r="R64" s="193" t="n">
        <f aca="false">IF(ISERROR(VLOOKUP($A64,'Import OffPeak'!$A$3:W$99,18,FALSE())-VLOOKUP($A64,'Import OffPeak change'!$A$106:W$202,18,FALSE())),0,(VLOOKUP($A64,'Import OffPeak'!$A$3:W$99,18,FALSE())-VLOOKUP($A64,'Import OffPeak change'!$A$106:W$202,18,FALSE())))</f>
        <v>0</v>
      </c>
      <c r="S64" s="193" t="n">
        <f aca="false">IF(ISERROR(VLOOKUP($A64,'Import OffPeak'!$A$3:X$99,19,FALSE())-VLOOKUP($A64,'Import OffPeak change'!$A$106:X$202,19,FALSE())),0,(VLOOKUP($A64,'Import OffPeak'!$A$3:X$99,19,FALSE())-VLOOKUP($A64,'Import OffPeak change'!$A$106:X$202,19,FALSE())))</f>
        <v>0</v>
      </c>
      <c r="T64" s="193" t="n">
        <f aca="false">IF(ISERROR(VLOOKUP($A64,'Import OffPeak'!$A$3:Y$99,20,FALSE())-VLOOKUP($A64,'Import OffPeak change'!$A$106:Y$202,20,FALSE())),0,(VLOOKUP($A64,'Import OffPeak'!$A$3:Y$99,20,FALSE())-VLOOKUP($A64,'Import OffPeak change'!$A$106:Y$202,20,FALSE())))</f>
        <v>0</v>
      </c>
      <c r="U64" s="193" t="n">
        <f aca="false">IF(ISERROR(VLOOKUP($A64,'Import OffPeak'!$A$3:Z$99,21,FALSE())-VLOOKUP($A64,'Import OffPeak change'!$A$106:Z$202,21,FALSE())),0,(VLOOKUP($A64,'Import OffPeak'!$A$3:Z$99,21,FALSE())-VLOOKUP($A64,'Import OffPeak change'!$A$106:Z$202,21,FALSE())))</f>
        <v>0</v>
      </c>
      <c r="V64" s="193" t="n">
        <f aca="false">IF(ISERROR(VLOOKUP($A64,'Import OffPeak'!$A$3:AA$99,22,FALSE())-VLOOKUP($A64,'Import OffPeak change'!$A$106:AA$202,22,FALSE())),0,(VLOOKUP($A64,'Import OffPeak'!$A$3:AA$99,22,FALSE())-VLOOKUP($A64,'Import OffPeak change'!$A$106:AA$202,22,FALSE())))</f>
        <v>0</v>
      </c>
      <c r="W64" s="193" t="n">
        <f aca="false">IF(ISERROR(VLOOKUP($A64,'Import OffPeak'!$A$3:AB$99,23,FALSE())-VLOOKUP($A64,'Import OffPeak change'!$A$106:AB$202,23,FALSE())),0,(VLOOKUP($A64,'Import OffPeak'!$A$3:AB$99,23,FALSE())-VLOOKUP($A64,'Import OffPeak change'!$A$106:AB$202,23,FALSE())))</f>
        <v>0</v>
      </c>
      <c r="X64" s="193" t="n">
        <f aca="false">IF(ISERROR(VLOOKUP($A64,'Import OffPeak'!$A$3:AC$99,24,FALSE())-VLOOKUP($A64,'Import OffPeak change'!$A$106:AC$202,24,FALSE())),0,(VLOOKUP($A64,'Import OffPeak'!$A$3:AC$99,24,FALSE())-VLOOKUP($A64,'Import OffPeak change'!$A$106:AC$202,24,FALSE())))</f>
        <v>0</v>
      </c>
      <c r="Y64" s="193" t="n">
        <f aca="false">IF(ISERROR(VLOOKUP($A64,'Import OffPeak'!$A$3:AD$99,25,FALSE())-VLOOKUP($A64,'Import OffPeak change'!$A$106:AD$202,25,FALSE())),0,(VLOOKUP($A64,'Import OffPeak'!$A$3:AD$99,25,FALSE())-VLOOKUP($A64,'Import OffPeak change'!$A$106:AD$202,25,FALSE())))</f>
        <v>0</v>
      </c>
      <c r="Z64" s="193" t="n">
        <f aca="false">IF(ISERROR(VLOOKUP($A64,'Import OffPeak'!$A$3:AE$99,26,FALSE())-VLOOKUP($A64,'Import OffPeak change'!$A$106:AE$202,26,FALSE())),0,(VLOOKUP($A64,'Import OffPeak'!$A$3:AE$99,26,FALSE())-VLOOKUP($A64,'Import OffPeak change'!$A$106:AE$202,26,FALSE())))</f>
        <v>0</v>
      </c>
      <c r="AA64" s="193" t="n">
        <f aca="false">IF(ISERROR(VLOOKUP($A64,'Import OffPeak'!$A$3:AF$99,27,FALSE())-VLOOKUP($A64,'Import OffPeak change'!$A$106:AF$202,27,FALSE())),0,(VLOOKUP($A64,'Import OffPeak'!$A$3:AF$99,27,FALSE())-VLOOKUP($A64,'Import OffPeak change'!$A$106:AF$202,27,FALSE())))</f>
        <v>0</v>
      </c>
      <c r="AB64" s="193" t="n">
        <f aca="false">IF(ISERROR(VLOOKUP($A64,'Import OffPeak'!$A$3:AG$99,28,FALSE())-VLOOKUP($A64,'Import OffPeak change'!$A$106:AG$202,28,FALSE())),0,(VLOOKUP($A64,'Import OffPeak'!$A$3:AG$99,28,FALSE())-VLOOKUP($A64,'Import OffPeak change'!$A$106:AG$202,28,FALSE())))</f>
        <v>0</v>
      </c>
      <c r="AC64" s="193" t="n">
        <f aca="false">IF(ISERROR(VLOOKUP($A64,'Import OffPeak'!$A$3:AH$99,29,FALSE())-VLOOKUP($A64,'Import OffPeak change'!$A$106:AH$202,29,FALSE())),0,(VLOOKUP($A64,'Import OffPeak'!$A$3:AH$99,29,FALSE())-VLOOKUP($A64,'Import OffPeak change'!$A$106:AH$202,29,FALSE())))</f>
        <v>0</v>
      </c>
      <c r="AD64" s="193" t="n">
        <f aca="false">IF(ISERROR(VLOOKUP($A64,'Import OffPeak'!$A$3:AI$99,30,FALSE())-VLOOKUP($A64,'Import OffPeak change'!$A$106:AI$202,30,FALSE())),0,(VLOOKUP($A64,'Import OffPeak'!$A$3:AI$99,30,FALSE())-VLOOKUP($A64,'Import OffPeak change'!$A$106:AI$202,30,FALSE())))</f>
        <v>0</v>
      </c>
      <c r="AE64" s="193" t="n">
        <f aca="false">IF(ISERROR(VLOOKUP($A64,'Import OffPeak'!$A$3:AJ$99,31,FALSE())-VLOOKUP($A64,'Import OffPeak change'!$A$106:AJ$202,31,FALSE())),0,(VLOOKUP($A64,'Import OffPeak'!$A$3:AJ$99,31,FALSE())-VLOOKUP($A64,'Import OffPeak change'!$A$106:AJ$202,31,FALSE())))</f>
        <v>0</v>
      </c>
      <c r="AF64" s="193" t="n">
        <f aca="false">IF(ISERROR(VLOOKUP($A64,'Import OffPeak'!$A$3:AK$99,32,FALSE())-VLOOKUP($A64,'Import OffPeak change'!$A$106:AK$202,32,FALSE())),0,(VLOOKUP($A64,'Import OffPeak'!$A$3:AK$99,32,FALSE())-VLOOKUP($A64,'Import OffPeak change'!$A$106:AK$202,32,FALSE())))</f>
        <v>0</v>
      </c>
      <c r="AG64" s="193" t="n">
        <f aca="false">IF(ISERROR(VLOOKUP($A64,'Import OffPeak'!$A$3:AL$99,33,FALSE())-VLOOKUP($A64,'Import OffPeak change'!$A$106:AL$202,33,FALSE())),0,(VLOOKUP($A64,'Import OffPeak'!$A$3:AL$99,33,FALSE())-VLOOKUP($A64,'Import OffPeak change'!$A$106:AL$202,33,FALSE())))</f>
        <v>0</v>
      </c>
      <c r="AH64" s="193" t="n">
        <f aca="false">IF(ISERROR(VLOOKUP($A64,'Import OffPeak'!$A$3:AM$99,34,FALSE())-VLOOKUP($A64,'Import OffPeak change'!$A$106:AM$202,34,FALSE())),0,(VLOOKUP($A64,'Import OffPeak'!$A$3:AM$99,34,FALSE())-VLOOKUP($A64,'Import OffPeak change'!$A$106:AM$202,34,FALSE())))</f>
        <v>0</v>
      </c>
      <c r="AI64" s="193" t="n">
        <f aca="false">IF(ISERROR(VLOOKUP($A64,'Import OffPeak'!$A$3:AN$99,35,FALSE())-VLOOKUP($A64,'Import OffPeak change'!$A$106:AN$202,35,FALSE())),0,(VLOOKUP($A64,'Import OffPeak'!$A$3:AN$99,35,FALSE())-VLOOKUP($A64,'Import OffPeak change'!$A$106:AN$202,35,FALSE())))</f>
        <v>0</v>
      </c>
      <c r="AJ64" s="193" t="n">
        <f aca="false">IF(ISERROR(VLOOKUP($A64,'Import OffPeak'!$A$3:AO$99,36,FALSE())-VLOOKUP($A64,'Import OffPeak change'!$A$106:AO$202,36,FALSE())),0,(VLOOKUP($A64,'Import OffPeak'!$A$3:AO$99,36,FALSE())-VLOOKUP($A64,'Import OffPeak change'!$A$106:AO$202,36,FALSE())))</f>
        <v>0</v>
      </c>
      <c r="AK64" s="193" t="n">
        <f aca="false">IF(ISERROR(VLOOKUP($A64,'Import OffPeak'!$A$3:AP$99,37,FALSE())-VLOOKUP($A64,'Import OffPeak change'!$A$106:AP$202,37,FALSE())),0,(VLOOKUP($A64,'Import OffPeak'!$A$3:AP$99,37,FALSE())-VLOOKUP($A64,'Import OffPeak change'!$A$106:AP$202,37,FALSE())))</f>
        <v>0</v>
      </c>
      <c r="AL64" s="193" t="n">
        <f aca="false">IF(ISERROR(VLOOKUP($A64,'Import OffPeak'!$A$3:AQ$99,38,FALSE())-VLOOKUP($A64,'Import OffPeak change'!$A$106:AQ$202,38,FALSE())),0,(VLOOKUP($A64,'Import OffPeak'!$A$3:AQ$99,38,FALSE())-VLOOKUP($A64,'Import OffPeak change'!$A$106:AQ$202,38,FALSE())))</f>
        <v>0</v>
      </c>
      <c r="AM64" s="193" t="n">
        <f aca="false">IF(ISERROR(VLOOKUP($A64,'Import OffPeak'!$A$3:AR$99,39,FALSE())-VLOOKUP($A64,'Import OffPeak change'!$A$106:AR$202,39,FALSE())),0,(VLOOKUP($A64,'Import OffPeak'!$A$3:AR$99,39,FALSE())-VLOOKUP($A64,'Import OffPeak change'!$A$106:AR$202,39,FALSE())))</f>
        <v>0</v>
      </c>
      <c r="AN64" s="193" t="n">
        <f aca="false">IF(ISERROR(VLOOKUP($A64,'Import OffPeak'!$A$3:AS$99,40,FALSE())-VLOOKUP($A64,'Import OffPeak change'!$A$106:AS$202,40,FALSE())),0,(VLOOKUP($A64,'Import OffPeak'!$A$3:AS$99,40,FALSE())-VLOOKUP($A64,'Import OffPeak change'!$A$106:AS$202,40,FALSE())))</f>
        <v>0</v>
      </c>
      <c r="AO64" s="193" t="n">
        <f aca="false">IF(ISERROR(VLOOKUP($A64,'Import OffPeak'!$A$3:AT$99,41,FALSE())-VLOOKUP($A64,'Import OffPeak change'!$A$106:AT$202,41,FALSE())),0,(VLOOKUP($A64,'Import OffPeak'!$A$3:AT$99,41,FALSE())-VLOOKUP($A64,'Import OffPeak change'!$A$106:AT$202,41,FALSE())))</f>
        <v>0</v>
      </c>
      <c r="AP64" s="193" t="n">
        <f aca="false">IF(ISERROR(VLOOKUP($A64,'Import OffPeak'!$A$3:AU$99,42,FALSE())-VLOOKUP($A64,'Import OffPeak change'!$A$106:AU$202,42,FALSE())),0,(VLOOKUP($A64,'Import OffPeak'!$A$3:AU$99,42,FALSE())-VLOOKUP($A64,'Import OffPeak change'!$A$106:AU$202,42,FALSE())))</f>
        <v>0</v>
      </c>
      <c r="AQ64" s="193" t="n">
        <f aca="false">IF(ISERROR(VLOOKUP($A64,'Import OffPeak'!$A$3:AV$99,43,FALSE())-VLOOKUP($A64,'Import OffPeak change'!$A$106:AV$202,43,FALSE())),0,(VLOOKUP($A64,'Import OffPeak'!$A$3:AV$99,43,FALSE())-VLOOKUP($A64,'Import OffPeak change'!$A$106:AV$202,43,FALSE())))</f>
        <v>0</v>
      </c>
      <c r="AR64" s="193" t="n">
        <f aca="false">IF(ISERROR(VLOOKUP($A64,'Import OffPeak'!$A$3:AW$99,44,FALSE())-VLOOKUP($A64,'Import OffPeak change'!$A$106:AW$202,44,FALSE())),0,(VLOOKUP($A64,'Import OffPeak'!$A$3:AW$99,44,FALSE())-VLOOKUP($A64,'Import OffPeak change'!$A$106:AW$202,44,FALSE())))</f>
        <v>0</v>
      </c>
      <c r="AS64" s="193" t="n">
        <f aca="false">IF(ISERROR(VLOOKUP($A64,'Import OffPeak'!$A$3:AX$99,45,FALSE())-VLOOKUP($A64,'Import OffPeak change'!$A$106:AX$202,45,FALSE())),0,(VLOOKUP($A64,'Import OffPeak'!$A$3:AX$99,45,FALSE())-VLOOKUP($A64,'Import OffPeak change'!$A$106:AX$202,45,FALSE())))</f>
        <v>0</v>
      </c>
      <c r="AT64" s="193" t="n">
        <f aca="false">IF(ISERROR(VLOOKUP($A64,'Import OffPeak'!$A$3:AY$99,46,FALSE())-VLOOKUP($A64,'Import OffPeak change'!$A$106:AY$202,46,FALSE())),0,(VLOOKUP($A64,'Import OffPeak'!$A$3:AY$99,46,FALSE())-VLOOKUP($A64,'Import OffPeak change'!$A$106:AY$202,46,FALSE())))</f>
        <v>0</v>
      </c>
      <c r="AU64" s="193" t="n">
        <f aca="false">IF(ISERROR(VLOOKUP($A64,'Import OffPeak'!$A$3:AZ$99,47,FALSE())-VLOOKUP($A64,'Import OffPeak change'!$A$106:AZ$202,47,FALSE())),0,(VLOOKUP($A64,'Import OffPeak'!$A$3:AZ$99,47,FALSE())-VLOOKUP($A64,'Import OffPeak change'!$A$106:AZ$202,47,FALSE())))</f>
        <v>0</v>
      </c>
      <c r="AV64" s="193" t="n">
        <f aca="false">IF(ISERROR(VLOOKUP($A64,'Import OffPeak'!$A$3:BA$99,48,FALSE())-VLOOKUP($A64,'Import OffPeak change'!$A$106:BA$202,48,FALSE())),0,(VLOOKUP($A64,'Import OffPeak'!$A$3:BA$99,48,FALSE())-VLOOKUP($A64,'Import OffPeak change'!$A$106:BA$202,48,FALSE())))</f>
        <v>0</v>
      </c>
      <c r="AW64" s="193" t="n">
        <f aca="false">IF(ISERROR(VLOOKUP($A64,'Import OffPeak'!$A$3:BB$99,49,FALSE())-VLOOKUP($A64,'Import OffPeak change'!$A$106:BB$202,49,FALSE())),0,(VLOOKUP($A64,'Import OffPeak'!$A$3:BB$99,49,FALSE())-VLOOKUP($A64,'Import OffPeak change'!$A$106:BB$202,49,FALSE())))</f>
        <v>0</v>
      </c>
      <c r="AX64" s="193" t="n">
        <f aca="false">IF(ISERROR(VLOOKUP($A64,'Import OffPeak'!$A$3:BC$99,50,FALSE())-VLOOKUP($A64,'Import OffPeak change'!$A$106:BC$202,50,FALSE())),0,(VLOOKUP($A64,'Import OffPeak'!$A$3:BC$99,50,FALSE())-VLOOKUP($A64,'Import OffPeak change'!$A$106:BC$202,50,FALSE())))</f>
        <v>0</v>
      </c>
      <c r="AY64" s="193" t="n">
        <f aca="false">IF(ISERROR(VLOOKUP($A64,'Import OffPeak'!$A$3:BD$99,51,FALSE())-VLOOKUP($A64,'Import OffPeak change'!$A$106:BD$202,51,FALSE())),0,(VLOOKUP($A64,'Import OffPeak'!$A$3:BD$99,51,FALSE())-VLOOKUP($A64,'Import OffPeak change'!$A$106:BD$202,51,FALSE())))</f>
        <v>0</v>
      </c>
      <c r="AZ64" s="193" t="n">
        <f aca="false">IF(ISERROR(VLOOKUP($A64,'Import OffPeak'!$A$3:BE$99,52,FALSE())-VLOOKUP($A64,'Import OffPeak change'!$A$106:BE$202,52,FALSE())),0,(VLOOKUP($A64,'Import OffPeak'!$A$3:BE$99,52,FALSE())-VLOOKUP($A64,'Import OffPeak change'!$A$106:BE$202,52,FALSE())))</f>
        <v>0</v>
      </c>
      <c r="BA64" s="193" t="n">
        <f aca="false">IF(ISERROR(VLOOKUP($A64,'Import OffPeak'!$A$3:BF$99,53,FALSE())-VLOOKUP($A64,'Import OffPeak change'!$A$106:BF$202,53,FALSE())),0,(VLOOKUP($A64,'Import OffPeak'!$A$3:BF$99,53,FALSE())-VLOOKUP($A64,'Import OffPeak change'!$A$106:BF$202,53,FALSE())))</f>
        <v>0</v>
      </c>
      <c r="BB64" s="193" t="n">
        <f aca="false">IF(ISERROR(VLOOKUP($A64,'Import OffPeak'!$A$3:BG$99,54,FALSE())-VLOOKUP($A64,'Import OffPeak change'!$A$106:BG$202,54,FALSE())),0,(VLOOKUP($A64,'Import OffPeak'!$A$3:BG$99,54,FALSE())-VLOOKUP($A64,'Import OffPeak change'!$A$106:BG$202,54,FALSE())))</f>
        <v>0</v>
      </c>
      <c r="BC64" s="193" t="n">
        <f aca="false">IF(ISERROR(VLOOKUP($A64,'Import OffPeak'!$A$3:BH$99,55,FALSE())-VLOOKUP($A64,'Import OffPeak change'!$A$106:BH$202,55,FALSE())),0,(VLOOKUP($A64,'Import OffPeak'!$A$3:BH$99,55,FALSE())-VLOOKUP($A64,'Import OffPeak change'!$A$106:BH$202,55,FALSE())))</f>
        <v>0</v>
      </c>
      <c r="BD64" s="193" t="n">
        <f aca="false">IF(ISERROR(VLOOKUP($A64,'Import OffPeak'!$A$3:BI$99,56,FALSE())-VLOOKUP($A64,'Import OffPeak change'!$A$106:BI$202,56,FALSE())),0,(VLOOKUP($A64,'Import OffPeak'!$A$3:BI$99,56,FALSE())-VLOOKUP($A64,'Import OffPeak change'!$A$106:BI$202,56,FALSE())))</f>
        <v>0</v>
      </c>
      <c r="BE64" s="193" t="n">
        <f aca="false">IF(ISERROR(VLOOKUP($A64,'Import OffPeak'!$A$3:BJ$99,57,FALSE())-VLOOKUP($A64,'Import OffPeak change'!$A$106:BJ$202,57,FALSE())),0,(VLOOKUP($A64,'Import OffPeak'!$A$3:BJ$99,57,FALSE())-VLOOKUP($A64,'Import OffPeak change'!$A$106:BJ$202,57,FALSE())))</f>
        <v>0</v>
      </c>
      <c r="BF64" s="193" t="n">
        <f aca="false">IF(ISERROR(VLOOKUP($A64,'Import OffPeak'!$A$3:BK$99,58,FALSE())-VLOOKUP($A64,'Import OffPeak change'!$A$106:BK$202,58,FALSE())),0,(VLOOKUP($A64,'Import OffPeak'!$A$3:BK$99,58,FALSE())-VLOOKUP($A64,'Import OffPeak change'!$A$106:BK$202,58,FALSE())))</f>
        <v>0</v>
      </c>
      <c r="BG64" s="193" t="n">
        <f aca="false">IF(ISERROR(VLOOKUP($A64,'Import OffPeak'!$A$3:BL$99,59,FALSE())-VLOOKUP($A64,'Import OffPeak change'!$A$106:BL$202,59,FALSE())),0,(VLOOKUP($A64,'Import OffPeak'!$A$3:BL$99,59,FALSE())-VLOOKUP($A64,'Import OffPeak change'!$A$106:BL$202,59,FALSE())))</f>
        <v>0</v>
      </c>
      <c r="BH64" s="193" t="n">
        <f aca="false">IF(ISERROR(VLOOKUP($A64,'Import OffPeak'!$A$3:BM$99,60,FALSE())-VLOOKUP($A64,'Import OffPeak change'!$A$106:BM$202,60,FALSE())),0,(VLOOKUP($A64,'Import OffPeak'!$A$3:BM$99,60,FALSE())-VLOOKUP($A64,'Import OffPeak change'!$A$106:BM$202,60,FALSE())))</f>
        <v>0</v>
      </c>
      <c r="BI64" s="193" t="n">
        <f aca="false">IF(ISERROR(VLOOKUP($A64,'Import OffPeak'!$A$3:BN$99,61,FALSE())-VLOOKUP($A64,'Import OffPeak change'!$A$106:BN$202,61,FALSE())),0,(VLOOKUP($A64,'Import OffPeak'!$A$3:BN$99,61,FALSE())-VLOOKUP($A64,'Import OffPeak change'!$A$106:BN$202,61,FALSE())))</f>
        <v>0</v>
      </c>
      <c r="BJ64" s="193" t="n">
        <f aca="false">IF(ISERROR(VLOOKUP($A64,'Import OffPeak'!$A$3:BO$99,62,FALSE())-VLOOKUP($A64,'Import OffPeak change'!$A$106:BO$202,62,FALSE())),0,(VLOOKUP($A64,'Import OffPeak'!$A$3:BO$99,62,FALSE())-VLOOKUP($A64,'Import OffPeak change'!$A$106:BO$202,62,FALSE())))</f>
        <v>0</v>
      </c>
      <c r="BK64" s="193" t="n">
        <f aca="false">IF(ISERROR(VLOOKUP($A64,'Import OffPeak'!$A$3:BP$99,63,FALSE())-VLOOKUP($A64,'Import OffPeak change'!$A$106:BP$202,63,FALSE())),0,(VLOOKUP($A64,'Import OffPeak'!$A$3:BP$99,63,FALSE())-VLOOKUP($A64,'Import OffPeak change'!$A$106:BP$202,63,FALSE())))</f>
        <v>0</v>
      </c>
      <c r="BL64" s="193" t="n">
        <f aca="false">IF(ISERROR(VLOOKUP($A64,'Import OffPeak'!$A$3:BQ$99,64,FALSE())-VLOOKUP($A64,'Import OffPeak change'!$A$106:BQ$202,64,FALSE())),0,(VLOOKUP($A64,'Import OffPeak'!$A$3:BQ$99,64,FALSE())-VLOOKUP($A64,'Import OffPeak change'!$A$106:BQ$202,64,FALSE())))</f>
        <v>0</v>
      </c>
      <c r="BM64" s="193" t="n">
        <f aca="false">IF(ISERROR(VLOOKUP($A64,'Import OffPeak'!$A$3:BR$99,65,FALSE())-VLOOKUP($A64,'Import OffPeak change'!$A$106:BR$202,65,FALSE())),0,(VLOOKUP($A64,'Import OffPeak'!$A$3:BR$99,65,FALSE())-VLOOKUP($A64,'Import OffPeak change'!$A$106:BR$202,65,FALSE())))</f>
        <v>0</v>
      </c>
      <c r="BN64" s="193" t="n">
        <f aca="false">IF(ISERROR(VLOOKUP($A64,'Import OffPeak'!$A$3:BS$99,66,FALSE())-VLOOKUP($A64,'Import OffPeak change'!$A$106:BS$202,66,FALSE())),0,(VLOOKUP($A64,'Import OffPeak'!$A$3:BS$99,66,FALSE())-VLOOKUP($A64,'Import OffPeak change'!$A$106:BS$202,66,FALSE())))</f>
        <v>0</v>
      </c>
      <c r="BO64" s="193" t="n">
        <f aca="false">IF(ISERROR(VLOOKUP($A64,'Import OffPeak'!$A$3:BT$99,67,FALSE())-VLOOKUP($A64,'Import OffPeak change'!$A$106:BT$202,67,FALSE())),0,(VLOOKUP($A64,'Import OffPeak'!$A$3:BT$99,67,FALSE())-VLOOKUP($A64,'Import OffPeak change'!$A$106:BT$202,67,FALSE())))</f>
        <v>0</v>
      </c>
      <c r="BP64" s="193" t="n">
        <f aca="false">IF(ISERROR(VLOOKUP($A64,'Import OffPeak'!$A$3:BU$99,68,FALSE())-VLOOKUP($A64,'Import OffPeak change'!$A$106:BU$202,68,FALSE())),0,(VLOOKUP($A64,'Import OffPeak'!$A$3:BU$99,68,FALSE())-VLOOKUP($A64,'Import OffPeak change'!$A$106:BU$202,68,FALSE())))</f>
        <v>0</v>
      </c>
      <c r="BQ64" s="193" t="n">
        <f aca="false">IF(ISERROR(VLOOKUP($A64,'Import OffPeak'!$A$3:BV$99,69,FALSE())-VLOOKUP($A64,'Import OffPeak change'!$A$106:BV$202,69,FALSE())),0,(VLOOKUP($A64,'Import OffPeak'!$A$3:BV$99,69,FALSE())-VLOOKUP($A64,'Import OffPeak change'!$A$106:BV$202,69,FALSE())))</f>
        <v>0</v>
      </c>
      <c r="BR64" s="193" t="n">
        <f aca="false">IF(ISERROR(VLOOKUP($A64,'Import OffPeak'!$A$3:BW$99,70,FALSE())-VLOOKUP($A64,'Import OffPeak change'!$A$106:BW$202,70,FALSE())),0,(VLOOKUP($A64,'Import OffPeak'!$A$3:BW$99,70,FALSE())-VLOOKUP($A64,'Import OffPeak change'!$A$106:BW$202,70,FALSE())))</f>
        <v>0</v>
      </c>
      <c r="BS64" s="193" t="n">
        <f aca="false">IF(ISERROR(VLOOKUP($A64,'Import OffPeak'!$A$3:BX$99,71,FALSE())-VLOOKUP($A64,'Import OffPeak change'!$A$106:BX$202,71,FALSE())),0,(VLOOKUP($A64,'Import OffPeak'!$A$3:BX$99,71,FALSE())-VLOOKUP($A64,'Import OffPeak change'!$A$106:BX$202,71,FALSE())))</f>
        <v>0</v>
      </c>
      <c r="BT64" s="193" t="n">
        <f aca="false">IF(ISERROR(VLOOKUP($A64,'Import OffPeak'!$A$3:BY$99,72,FALSE())-VLOOKUP($A64,'Import OffPeak change'!$A$106:BY$202,72,FALSE())),0,(VLOOKUP($A64,'Import OffPeak'!$A$3:BY$99,72,FALSE())-VLOOKUP($A64,'Import OffPeak change'!$A$106:BY$202,72,FALSE())))</f>
        <v>0</v>
      </c>
      <c r="BU64" s="193" t="n">
        <f aca="false">IF(ISERROR(VLOOKUP($A64,'Import OffPeak'!$A$3:BZ$99,73,FALSE())-VLOOKUP($A64,'Import OffPeak change'!$A$106:BZ$202,73,FALSE())),0,(VLOOKUP($A64,'Import OffPeak'!$A$3:BZ$99,73,FALSE())-VLOOKUP($A64,'Import OffPeak change'!$A$106:BZ$202,73,FALSE())))</f>
        <v>0</v>
      </c>
      <c r="BV64" s="193" t="n">
        <f aca="false">IF(ISERROR(VLOOKUP($A64,'Import OffPeak'!$A$3:CA$99,74,FALSE())-VLOOKUP($A64,'Import OffPeak change'!$A$106:CA$202,74,FALSE())),0,(VLOOKUP($A64,'Import OffPeak'!$A$3:CA$99,74,FALSE())-VLOOKUP($A64,'Import OffPeak change'!$A$106:CA$202,74,FALSE())))</f>
        <v>0</v>
      </c>
      <c r="BW64" s="193" t="n">
        <f aca="false">IF(ISERROR(VLOOKUP($A64,'Import OffPeak'!$A$3:CB$99,75,FALSE())-VLOOKUP($A64,'Import OffPeak change'!$A$106:CB$202,75,FALSE())),0,(VLOOKUP($A64,'Import OffPeak'!$A$3:CB$99,75,FALSE())-VLOOKUP($A64,'Import OffPeak change'!$A$106:CB$202,75,FALSE())))</f>
        <v>0</v>
      </c>
      <c r="BX64" s="193" t="n">
        <f aca="false">IF(ISERROR(VLOOKUP($A64,'Import OffPeak'!$A$3:CC$99,76,FALSE())-VLOOKUP($A64,'Import OffPeak change'!$A$106:CC$202,76,FALSE())),0,(VLOOKUP($A64,'Import OffPeak'!$A$3:CC$99,76,FALSE())-VLOOKUP($A64,'Import OffPeak change'!$A$106:CC$202,76,FALSE())))</f>
        <v>0</v>
      </c>
      <c r="BY64" s="193" t="n">
        <f aca="false">IF(ISERROR(VLOOKUP($A64,'Import OffPeak'!$A$3:CD$99,77,FALSE())-VLOOKUP($A64,'Import OffPeak change'!$A$106:CD$202,77,FALSE())),0,(VLOOKUP($A64,'Import OffPeak'!$A$3:CD$99,77,FALSE())-VLOOKUP($A64,'Import OffPeak change'!$A$106:CD$202,77,FALSE())))</f>
        <v>0</v>
      </c>
      <c r="BZ64" s="193" t="n">
        <f aca="false">IF(ISERROR(VLOOKUP($A64,'Import OffPeak'!$A$3:CE$99,78,FALSE())-VLOOKUP($A64,'Import OffPeak change'!$A$106:CE$202,78,FALSE())),0,(VLOOKUP($A64,'Import OffPeak'!$A$3:CE$99,78,FALSE())-VLOOKUP($A64,'Import OffPeak change'!$A$106:CE$202,78,FALSE())))</f>
        <v>0</v>
      </c>
      <c r="CA64" s="193" t="n">
        <f aca="false">IF(ISERROR(VLOOKUP($A64,'Import OffPeak'!$A$3:CF$99,79,FALSE())-VLOOKUP($A64,'Import OffPeak change'!$A$106:CF$202,79,FALSE())),0,(VLOOKUP($A64,'Import OffPeak'!$A$3:CF$99,79,FALSE())-VLOOKUP($A64,'Import OffPeak change'!$A$106:CF$202,79,FALSE())))</f>
        <v>0</v>
      </c>
      <c r="CB64" s="193" t="n">
        <f aca="false">IF(ISERROR(VLOOKUP($A64,'Import OffPeak'!$A$3:CG$99,80,FALSE())-VLOOKUP($A64,'Import OffPeak change'!$A$106:CG$202,80,FALSE())),0,(VLOOKUP($A64,'Import OffPeak'!$A$3:CG$99,80,FALSE())-VLOOKUP($A64,'Import OffPeak change'!$A$106:CG$202,80,FALSE())))</f>
        <v>0</v>
      </c>
      <c r="CC64" s="193" t="n">
        <f aca="false">IF(ISERROR(VLOOKUP($A64,'Import OffPeak'!$A$3:CH$99,81,FALSE())-VLOOKUP($A64,'Import OffPeak change'!$A$106:CH$202,81,FALSE())),0,(VLOOKUP($A64,'Import OffPeak'!$A$3:CH$99,81,FALSE())-VLOOKUP($A64,'Import OffPeak change'!$A$106:CH$202,81,FALSE())))</f>
        <v>0</v>
      </c>
      <c r="CD64" s="193" t="n">
        <f aca="false">IF(ISERROR(VLOOKUP($A64,'Import OffPeak'!$A$3:CI$99,82,FALSE())-VLOOKUP($A64,'Import OffPeak change'!$A$106:CI$202,82,FALSE())),0,(VLOOKUP($A64,'Import OffPeak'!$A$3:CI$99,82,FALSE())-VLOOKUP($A64,'Import OffPeak change'!$A$106:CI$202,82,FALSE())))</f>
        <v>0</v>
      </c>
      <c r="CE64" s="193" t="n">
        <f aca="false">IF(ISERROR(VLOOKUP($A64,'Import OffPeak'!$A$3:CJ$99,83,FALSE())-VLOOKUP($A64,'Import OffPeak change'!$A$106:CJ$202,83,FALSE())),0,(VLOOKUP($A64,'Import OffPeak'!$A$3:CJ$99,83,FALSE())-VLOOKUP($A64,'Import OffPeak change'!$A$106:CJ$202,83,FALSE())))</f>
        <v>0</v>
      </c>
      <c r="CF64" s="193" t="n">
        <f aca="false">IF(ISERROR(VLOOKUP($A64,'Import OffPeak'!$A$3:CK$99,84,FALSE())-VLOOKUP($A64,'Import OffPeak change'!$A$106:CK$202,84,FALSE())),0,(VLOOKUP($A64,'Import OffPeak'!$A$3:CK$99,84,FALSE())-VLOOKUP($A64,'Import OffPeak change'!$A$106:CK$202,84,FALSE())))</f>
        <v>0</v>
      </c>
      <c r="CG64" s="193" t="n">
        <f aca="false">IF(ISERROR(VLOOKUP($A64,'Import OffPeak'!$A$3:CL$99,85,FALSE())-VLOOKUP($A64,'Import OffPeak change'!$A$106:CL$202,85,FALSE())),0,(VLOOKUP($A64,'Import OffPeak'!$A$3:CL$99,85,FALSE())-VLOOKUP($A64,'Import OffPeak change'!$A$106:CL$202,85,FALSE())))</f>
        <v>0</v>
      </c>
      <c r="CH64" s="193" t="n">
        <f aca="false">IF(ISERROR(VLOOKUP($A64,'Import OffPeak'!$A$3:CM$99,86,FALSE())-VLOOKUP($A64,'Import OffPeak change'!$A$106:CM$202,86,FALSE())),0,(VLOOKUP($A64,'Import OffPeak'!$A$3:CM$99,86,FALSE())-VLOOKUP($A64,'Import OffPeak change'!$A$106:CM$202,86,FALSE())))</f>
        <v>0</v>
      </c>
      <c r="CI64" s="193" t="n">
        <f aca="false">IF(ISERROR(VLOOKUP($A64,'Import OffPeak'!$A$3:CN$99,87,FALSE())-VLOOKUP($A64,'Import OffPeak change'!$A$106:CN$202,87,FALSE())),0,(VLOOKUP($A64,'Import OffPeak'!$A$3:CN$99,87,FALSE())-VLOOKUP($A64,'Import OffPeak change'!$A$106:CN$202,87,FALSE())))</f>
        <v>0</v>
      </c>
      <c r="CJ64" s="193" t="n">
        <f aca="false">IF(ISERROR(VLOOKUP($A64,'Import OffPeak'!$A$3:CO$99,88,FALSE())-VLOOKUP($A64,'Import OffPeak change'!$A$106:CO$202,88,FALSE())),0,(VLOOKUP($A64,'Import OffPeak'!$A$3:CO$99,88,FALSE())-VLOOKUP($A64,'Import OffPeak change'!$A$106:CO$202,88,FALSE())))</f>
        <v>0</v>
      </c>
      <c r="CK64" s="193" t="n">
        <f aca="false">IF(ISERROR(VLOOKUP($A64,'Import OffPeak'!$A$3:CP$99,89,FALSE())-VLOOKUP($A64,'Import OffPeak change'!$A$106:CP$202,89,FALSE())),0,(VLOOKUP($A64,'Import OffPeak'!$A$3:CP$99,89,FALSE())-VLOOKUP($A64,'Import OffPeak change'!$A$106:CP$202,89,FALSE())))</f>
        <v>0</v>
      </c>
      <c r="CL64" s="193" t="n">
        <f aca="false">IF(ISERROR(VLOOKUP($A64,'Import OffPeak'!$A$3:CQ$99,90,FALSE())-VLOOKUP($A64,'Import OffPeak change'!$A$106:CQ$202,90,FALSE())),0,(VLOOKUP($A64,'Import OffPeak'!$A$3:CQ$99,90,FALSE())-VLOOKUP($A64,'Import OffPeak change'!$A$106:CQ$202,90,FALSE())))</f>
        <v>0</v>
      </c>
      <c r="CM64" s="193" t="n">
        <f aca="false">IF(ISERROR(VLOOKUP($A64,'Import OffPeak'!$A$3:CR$99,91,FALSE())-VLOOKUP($A64,'Import OffPeak change'!$A$106:CR$202,91,FALSE())),0,(VLOOKUP($A64,'Import OffPeak'!$A$3:CR$99,91,FALSE())-VLOOKUP($A64,'Import OffPeak change'!$A$106:CR$202,91,FALSE())))</f>
        <v>0</v>
      </c>
      <c r="CN64" s="193" t="n">
        <f aca="false">IF(ISERROR(VLOOKUP($A64,'Import OffPeak'!$A$3:CS$99,92,FALSE())-VLOOKUP($A64,'Import OffPeak change'!$A$106:CS$202,92,FALSE())),0,(VLOOKUP($A64,'Import OffPeak'!$A$3:CS$99,92,FALSE())-VLOOKUP($A64,'Import OffPeak change'!$A$106:CS$202,92,FALSE())))</f>
        <v>0</v>
      </c>
      <c r="CO64" s="193" t="n">
        <f aca="false">IF(ISERROR(VLOOKUP($A64,'Import OffPeak'!$A$3:CT$99,93,FALSE())-VLOOKUP($A64,'Import OffPeak change'!$A$106:CT$202,93,FALSE())),0,(VLOOKUP($A64,'Import OffPeak'!$A$3:CT$99,93,FALSE())-VLOOKUP($A64,'Import OffPeak change'!$A$106:CT$202,93,FALSE())))</f>
        <v>0</v>
      </c>
      <c r="CP64" s="193" t="n">
        <f aca="false">IF(ISERROR(VLOOKUP($A64,'Import OffPeak'!$A$3:CU$99,94,FALSE())-VLOOKUP($A64,'Import OffPeak change'!$A$106:CU$202,94,FALSE())),0,(VLOOKUP($A64,'Import OffPeak'!$A$3:CU$99,94,FALSE())-VLOOKUP($A64,'Import OffPeak change'!$A$106:CU$202,94,FALSE())))</f>
        <v>0</v>
      </c>
      <c r="CQ64" s="193" t="n">
        <f aca="false">IF(ISERROR(VLOOKUP($A64,'Import OffPeak'!$A$3:CV$99,95,FALSE())-VLOOKUP($A64,'Import OffPeak change'!$A$106:CV$202,95,FALSE())),0,(VLOOKUP($A64,'Import OffPeak'!$A$3:CV$99,95,FALSE())-VLOOKUP($A64,'Import OffPeak change'!$A$106:CV$202,95,FALSE())))</f>
        <v>0</v>
      </c>
      <c r="CR64" s="193" t="n">
        <f aca="false">IF(ISERROR(VLOOKUP($A64,'Import OffPeak'!$A$3:CW$99,96,FALSE())-VLOOKUP($A64,'Import OffPeak change'!$A$106:CW$202,96,FALSE())),0,(VLOOKUP($A64,'Import OffPeak'!$A$3:CW$99,96,FALSE())-VLOOKUP($A64,'Import OffPeak change'!$A$106:CW$202,96,FALSE())))</f>
        <v>0</v>
      </c>
      <c r="CS64" s="193" t="n">
        <f aca="false">IF(ISERROR(VLOOKUP($A64,'Import OffPeak'!$A$3:CX$99,97,FALSE())-VLOOKUP($A64,'Import OffPeak change'!$A$106:CX$202,97,FALSE())),0,(VLOOKUP($A64,'Import OffPeak'!$A$3:CX$99,97,FALSE())-VLOOKUP($A64,'Import OffPeak change'!$A$106:CX$202,97,FALSE())))</f>
        <v>0</v>
      </c>
      <c r="CT64" s="193" t="n">
        <f aca="false">IF(ISERROR(VLOOKUP($A64,'Import OffPeak'!$A$3:CY$99,98,FALSE())-VLOOKUP($A64,'Import OffPeak change'!$A$106:CY$202,98,FALSE())),0,(VLOOKUP($A64,'Import OffPeak'!$A$3:CY$99,98,FALSE())-VLOOKUP($A64,'Import OffPeak change'!$A$106:CY$202,98,FALSE())))</f>
        <v>0</v>
      </c>
      <c r="CU64" s="193" t="n">
        <f aca="false">IF(ISERROR(VLOOKUP($A64,'Import OffPeak'!$A$3:CZ$99,99,FALSE())-VLOOKUP($A64,'Import OffPeak change'!$A$106:CZ$202,99,FALSE())),0,(VLOOKUP($A64,'Import OffPeak'!$A$3:CZ$99,99,FALSE())-VLOOKUP($A64,'Import OffPeak change'!$A$106:CZ$202,99,FALSE())))</f>
        <v>0</v>
      </c>
      <c r="CV64" s="193" t="n">
        <f aca="false">IF(ISERROR(VLOOKUP($A64,'Import OffPeak'!$A$3:DA$99,100,FALSE())-VLOOKUP($A64,'Import OffPeak change'!$A$106:DA$202,100,FALSE())),0,(VLOOKUP($A64,'Import OffPeak'!$A$3:DA$99,100,FALSE())-VLOOKUP($A64,'Import OffPeak change'!$A$106:DA$202,100,FALSE())))</f>
        <v>0</v>
      </c>
      <c r="CW64" s="193" t="n">
        <f aca="false">IF(ISERROR(VLOOKUP($A64,'Import OffPeak'!$A$3:DB$99,101,FALSE())-VLOOKUP($A64,'Import OffPeak change'!$A$106:DB$202,101,FALSE())),0,(VLOOKUP($A64,'Import OffPeak'!$A$3:DB$99,101,FALSE())-VLOOKUP($A64,'Import OffPeak change'!$A$106:DB$202,101,FALSE())))</f>
        <v>0</v>
      </c>
      <c r="CX64" s="193" t="n">
        <f aca="false">IF(ISERROR(VLOOKUP($A64,'Import OffPeak'!$A$3:DC$99,102,FALSE())-VLOOKUP($A64,'Import OffPeak change'!$A$106:DC$202,102,FALSE())),0,(VLOOKUP($A64,'Import OffPeak'!$A$3:DC$99,102,FALSE())-VLOOKUP($A64,'Import OffPeak change'!$A$106:DC$202,102,FALSE())))</f>
        <v>0</v>
      </c>
      <c r="CY64" s="193" t="n">
        <f aca="false">IF(ISERROR(VLOOKUP($A64,'Import OffPeak'!$A$3:DD$99,103,FALSE())-VLOOKUP($A64,'Import OffPeak change'!$A$106:DD$202,103,FALSE())),0,(VLOOKUP($A64,'Import OffPeak'!$A$3:DD$99,103,FALSE())-VLOOKUP($A64,'Import OffPeak change'!$A$106:DD$202,103,FALSE())))</f>
        <v>0</v>
      </c>
      <c r="CZ64" s="193" t="n">
        <f aca="false">IF(ISERROR(VLOOKUP($A64,'Import OffPeak'!$A$3:DE$99,104,FALSE())-VLOOKUP($A64,'Import OffPeak change'!$A$106:DE$202,104,FALSE())),0,(VLOOKUP($A64,'Import OffPeak'!$A$3:DE$99,104,FALSE())-VLOOKUP($A64,'Import OffPeak change'!$A$106:DE$202,104,FALSE())))</f>
        <v>0</v>
      </c>
      <c r="DA64" s="193" t="n">
        <f aca="false">IF(ISERROR(VLOOKUP($A64,'Import OffPeak'!$A$3:DF$99,105,FALSE())-VLOOKUP($A64,'Import OffPeak change'!$A$106:DF$202,105,FALSE())),0,(VLOOKUP($A64,'Import OffPeak'!$A$3:DF$99,105,FALSE())-VLOOKUP($A64,'Import OffPeak change'!$A$106:DF$202,105,FALSE())))</f>
        <v>0</v>
      </c>
      <c r="DB64" s="193" t="n">
        <f aca="false">IF(ISERROR(VLOOKUP($A64,'Import OffPeak'!$A$3:DG$99,106,FALSE())-VLOOKUP($A64,'Import OffPeak change'!$A$106:DG$202,106,FALSE())),0,(VLOOKUP($A64,'Import OffPeak'!$A$3:DG$99,106,FALSE())-VLOOKUP($A64,'Import OffPeak change'!$A$106:DG$202,106,FALSE())))</f>
        <v>0</v>
      </c>
      <c r="DC64" s="193" t="n">
        <f aca="false">IF(ISERROR(VLOOKUP($A64,'Import OffPeak'!$A$3:DH$99,107,FALSE())-VLOOKUP($A64,'Import OffPeak change'!$A$106:DH$202,107,FALSE())),0,(VLOOKUP($A64,'Import OffPeak'!$A$3:DH$99,107,FALSE())-VLOOKUP($A64,'Import OffPeak change'!$A$106:DH$202,107,FALSE())))</f>
        <v>0</v>
      </c>
      <c r="DD64" s="193" t="n">
        <f aca="false">IF(ISERROR(VLOOKUP($A64,'Import OffPeak'!$A$3:DI$99,108,FALSE())-VLOOKUP($A64,'Import OffPeak change'!$A$106:DI$202,108,FALSE())),0,(VLOOKUP($A64,'Import OffPeak'!$A$3:DI$99,108,FALSE())-VLOOKUP($A64,'Import OffPeak change'!$A$106:DI$202,108,FALSE())))</f>
        <v>0</v>
      </c>
      <c r="DE64" s="193" t="n">
        <f aca="false">IF(ISERROR(VLOOKUP($A64,'Import OffPeak'!$A$3:DJ$99,109,FALSE())-VLOOKUP($A64,'Import OffPeak change'!$A$106:DJ$202,109,FALSE())),0,(VLOOKUP($A64,'Import OffPeak'!$A$3:DJ$99,109,FALSE())-VLOOKUP($A64,'Import OffPeak change'!$A$106:DJ$202,109,FALSE())))</f>
        <v>0</v>
      </c>
      <c r="DF64" s="193" t="n">
        <f aca="false">IF(ISERROR(VLOOKUP($A64,'Import OffPeak'!$A$3:DK$99,110,FALSE())-VLOOKUP($A64,'Import OffPeak change'!$A$106:DK$202,110,FALSE())),0,(VLOOKUP($A64,'Import OffPeak'!$A$3:DK$99,110,FALSE())-VLOOKUP($A64,'Import OffPeak change'!$A$106:DK$202,110,FALSE())))</f>
        <v>0</v>
      </c>
      <c r="DG64" s="193" t="n">
        <f aca="false">IF(ISERROR(VLOOKUP($A64,'Import OffPeak'!$A$3:DL$99,111,FALSE())-VLOOKUP($A64,'Import OffPeak change'!$A$106:DL$202,111,FALSE())),0,(VLOOKUP($A64,'Import OffPeak'!$A$3:DL$99,111,FALSE())-VLOOKUP($A64,'Import OffPeak change'!$A$106:DL$202,111,FALSE())))</f>
        <v>0</v>
      </c>
      <c r="DH64" s="193" t="n">
        <f aca="false">IF(ISERROR(VLOOKUP($A64,'Import OffPeak'!$A$3:DM$99,112,FALSE())-VLOOKUP($A64,'Import OffPeak change'!$A$106:DM$202,112,FALSE())),0,(VLOOKUP($A64,'Import OffPeak'!$A$3:DM$99,112,FALSE())-VLOOKUP($A64,'Import OffPeak change'!$A$106:DM$202,112,FALSE())))</f>
        <v>0</v>
      </c>
      <c r="DI64" s="193" t="n">
        <f aca="false">IF(ISERROR(VLOOKUP($A64,'Import OffPeak'!$A$3:DN$99,113,FALSE())-VLOOKUP($A64,'Import OffPeak change'!$A$106:DN$202,113,FALSE())),0,(VLOOKUP($A64,'Import OffPeak'!$A$3:DN$99,113,FALSE())-VLOOKUP($A64,'Import OffPeak change'!$A$106:DN$202,113,FALSE())))</f>
        <v>0</v>
      </c>
      <c r="DJ64" s="193" t="n">
        <f aca="false">IF(ISERROR(VLOOKUP($A64,'Import OffPeak'!$A$3:DO$99,114,FALSE())-VLOOKUP($A64,'Import OffPeak change'!$A$106:DO$202,114,FALSE())),0,(VLOOKUP($A64,'Import OffPeak'!$A$3:DO$99,114,FALSE())-VLOOKUP($A64,'Import OffPeak change'!$A$106:DO$202,114,FALSE())))</f>
        <v>0</v>
      </c>
      <c r="DK64" s="193" t="n">
        <f aca="false">IF(ISERROR(VLOOKUP($A64,'Import OffPeak'!$A$3:DP$99,115,FALSE())-VLOOKUP($A64,'Import OffPeak change'!$A$106:DP$202,115,FALSE())),0,(VLOOKUP($A64,'Import OffPeak'!$A$3:DP$99,115,FALSE())-VLOOKUP($A64,'Import OffPeak change'!$A$106:DP$202,115,FALSE())))</f>
        <v>0</v>
      </c>
      <c r="DL64" s="193" t="n">
        <f aca="false">IF(ISERROR(VLOOKUP($A64,'Import OffPeak'!$A$3:DQ$99,116,FALSE())-VLOOKUP($A64,'Import OffPeak change'!$A$106:DQ$202,116,FALSE())),0,(VLOOKUP($A64,'Import OffPeak'!$A$3:DQ$99,116,FALSE())-VLOOKUP($A64,'Import OffPeak change'!$A$106:DQ$202,116,FALSE())))</f>
        <v>0</v>
      </c>
      <c r="DM64" s="193" t="n">
        <f aca="false">IF(ISERROR(VLOOKUP($A64,'Import OffPeak'!$A$3:DR$99,117,FALSE())-VLOOKUP($A64,'Import OffPeak change'!$A$106:DR$202,117,FALSE())),0,(VLOOKUP($A64,'Import OffPeak'!$A$3:DR$99,117,FALSE())-VLOOKUP($A64,'Import OffPeak change'!$A$106:DR$202,117,FALSE())))</f>
        <v>0</v>
      </c>
      <c r="DN64" s="193" t="n">
        <f aca="false">IF(ISERROR(VLOOKUP($A64,'Import OffPeak'!$A$3:DS$99,118,FALSE())-VLOOKUP($A64,'Import OffPeak change'!$A$106:DS$202,118,FALSE())),0,(VLOOKUP($A64,'Import OffPeak'!$A$3:DS$99,118,FALSE())-VLOOKUP($A64,'Import OffPeak change'!$A$106:DS$202,118,FALSE())))</f>
        <v>0</v>
      </c>
      <c r="DO64" s="193" t="n">
        <f aca="false">IF(ISERROR(VLOOKUP($A64,'Import OffPeak'!$A$3:DT$99,119,FALSE())-VLOOKUP($A64,'Import OffPeak change'!$A$106:DT$202,119,FALSE())),0,(VLOOKUP($A64,'Import OffPeak'!$A$3:DT$99,119,FALSE())-VLOOKUP($A64,'Import OffPeak change'!$A$106:DT$202,119,FALSE())))</f>
        <v>0</v>
      </c>
      <c r="DP64" s="193" t="n">
        <f aca="false">IF(ISERROR(VLOOKUP($A64,'Import OffPeak'!$A$3:DU$99,120,FALSE())-VLOOKUP($A64,'Import OffPeak change'!$A$106:DU$202,120,FALSE())),0,(VLOOKUP($A64,'Import OffPeak'!$A$3:DU$99,120,FALSE())-VLOOKUP($A64,'Import OffPeak change'!$A$106:DU$202,120,FALSE())))</f>
        <v>0</v>
      </c>
      <c r="DQ64" s="193" t="n">
        <f aca="false">IF(ISERROR(VLOOKUP($A64,'Import OffPeak'!$A$3:DV$99,121,FALSE())-VLOOKUP($A64,'Import OffPeak change'!$A$106:DV$202,121,FALSE())),0,(VLOOKUP($A64,'Import OffPeak'!$A$3:DV$99,121,FALSE())-VLOOKUP($A64,'Import OffPeak change'!$A$106:DV$202,121,FALSE())))</f>
        <v>0</v>
      </c>
      <c r="DR64" s="193" t="n">
        <f aca="false">IF(ISERROR(VLOOKUP($A64,'Import OffPeak'!$A$3:DW$99,122,FALSE())-VLOOKUP($A64,'Import OffPeak change'!$A$106:DW$202,122,FALSE())),0,(VLOOKUP($A64,'Import OffPeak'!$A$3:DW$99,122,FALSE())-VLOOKUP($A64,'Import OffPeak change'!$A$106:DW$202,122,FALSE())))</f>
        <v>0</v>
      </c>
      <c r="DS64" s="193" t="n">
        <f aca="false">IF(ISERROR(VLOOKUP($A64,'Import OffPeak'!$A$3:DX$99,123,FALSE())-VLOOKUP($A64,'Import OffPeak change'!$A$106:DX$202,123,FALSE())),0,(VLOOKUP($A64,'Import OffPeak'!$A$3:DX$99,123,FALSE())-VLOOKUP($A64,'Import OffPeak change'!$A$106:DX$202,123,FALSE())))</f>
        <v>0</v>
      </c>
      <c r="DT64" s="193" t="n">
        <f aca="false">IF(ISERROR(VLOOKUP($A64,'Import OffPeak'!$A$3:DY$99,124,FALSE())-VLOOKUP($A64,'Import OffPeak change'!$A$106:DY$202,124,FALSE())),0,(VLOOKUP($A64,'Import OffPeak'!$A$3:DY$99,124,FALSE())-VLOOKUP($A64,'Import OffPeak change'!$A$106:DY$202,124,FALSE())))</f>
        <v>0</v>
      </c>
      <c r="DU64" s="193" t="n">
        <f aca="false">IF(ISERROR(VLOOKUP($A64,'Import OffPeak'!$A$3:DZ$99,125,FALSE())-VLOOKUP($A64,'Import OffPeak change'!$A$106:DZ$202,125,FALSE())),0,(VLOOKUP($A64,'Import OffPeak'!$A$3:DZ$99,125,FALSE())-VLOOKUP($A64,'Import OffPeak change'!$A$106:DZ$202,125,FALSE())))</f>
        <v>0</v>
      </c>
      <c r="DV64" s="193" t="n">
        <f aca="false">IF(ISERROR(VLOOKUP($A64,'Import OffPeak'!$A$3:EA$99,126,FALSE())-VLOOKUP($A64,'Import OffPeak change'!$A$106:EA$202,126,FALSE())),0,(VLOOKUP($A64,'Import OffPeak'!$A$3:EA$99,126,FALSE())-VLOOKUP($A64,'Import OffPeak change'!$A$106:EA$202,126,FALSE())))</f>
        <v>0</v>
      </c>
      <c r="DW64" s="193" t="n">
        <f aca="false">IF(ISERROR(VLOOKUP($A64,'Import OffPeak'!$A$3:EB$99,127,FALSE())-VLOOKUP($A64,'Import OffPeak change'!$A$106:EB$202,127,FALSE())),0,(VLOOKUP($A64,'Import OffPeak'!$A$3:EB$99,127,FALSE())-VLOOKUP($A64,'Import OffPeak change'!$A$106:EB$202,127,FALSE())))</f>
        <v>0</v>
      </c>
      <c r="DX64" s="193" t="n">
        <f aca="false">IF(ISERROR(VLOOKUP($A64,'Import OffPeak'!$A$3:EC$99,128,FALSE())-VLOOKUP($A64,'Import OffPeak change'!$A$106:EC$202,128,FALSE())),0,(VLOOKUP($A64,'Import OffPeak'!$A$3:EC$99,128,FALSE())-VLOOKUP($A64,'Import OffPeak change'!$A$106:EC$202,128,FALSE())))</f>
        <v>0</v>
      </c>
      <c r="DY64" s="193" t="n">
        <f aca="false">IF(ISERROR(VLOOKUP($A64,'Import OffPeak'!$A$3:ED$99,129,FALSE())-VLOOKUP($A64,'Import OffPeak change'!$A$106:ED$202,129,FALSE())),0,(VLOOKUP($A64,'Import OffPeak'!$A$3:ED$99,129,FALSE())-VLOOKUP($A64,'Import OffPeak change'!$A$106:ED$202,129,FALSE())))</f>
        <v>0</v>
      </c>
      <c r="DZ64" s="193" t="n">
        <f aca="false">IF(ISERROR(VLOOKUP($A64,'Import OffPeak'!$A$3:EE$99,130,FALSE())-VLOOKUP($A64,'Import OffPeak change'!$A$106:EE$202,130,FALSE())),0,(VLOOKUP($A64,'Import OffPeak'!$A$3:EE$99,130,FALSE())-VLOOKUP($A64,'Import OffPeak change'!$A$106:EE$202,130,FALSE())))</f>
        <v>0</v>
      </c>
      <c r="EA64" s="193" t="n">
        <f aca="false">IF(ISERROR(VLOOKUP($A64,'Import OffPeak'!$A$3:EF$99,131,FALSE())-VLOOKUP($A64,'Import OffPeak change'!$A$106:EF$202,131,FALSE())),0,(VLOOKUP($A64,'Import OffPeak'!$A$3:EF$99,131,FALSE())-VLOOKUP($A64,'Import OffPeak change'!$A$106:EF$202,131,FALSE())))</f>
        <v>0</v>
      </c>
      <c r="EB64" s="193" t="n">
        <f aca="false">IF(ISERROR(VLOOKUP($A64,'Import OffPeak'!$A$3:EG$99,132,FALSE())-VLOOKUP($A64,'Import OffPeak change'!$A$106:EG$202,132,FALSE())),0,(VLOOKUP($A64,'Import OffPeak'!$A$3:EG$99,132,FALSE())-VLOOKUP($A64,'Import OffPeak change'!$A$106:EG$202,132,FALSE())))</f>
        <v>0</v>
      </c>
      <c r="EC64" s="193" t="n">
        <f aca="false">IF(ISERROR(VLOOKUP($A64,'Import OffPeak'!$A$3:EH$99,133,FALSE())-VLOOKUP($A64,'Import OffPeak change'!$A$106:EH$202,133,FALSE())),0,(VLOOKUP($A64,'Import OffPeak'!$A$3:EH$99,133,FALSE())-VLOOKUP($A64,'Import OffPeak change'!$A$106:EH$202,133,FALSE())))</f>
        <v>0</v>
      </c>
      <c r="ED64" s="193" t="n">
        <f aca="false">IF(ISERROR(VLOOKUP($A64,'Import OffPeak'!$A$3:EI$99,134,FALSE())-VLOOKUP($A64,'Import OffPeak change'!$A$106:EI$202,134,FALSE())),0,(VLOOKUP($A64,'Import OffPeak'!$A$3:EI$99,134,FALSE())-VLOOKUP($A64,'Import OffPeak change'!$A$106:EI$202,134,FALSE())))</f>
        <v>0</v>
      </c>
      <c r="EE64" s="193" t="n">
        <f aca="false">IF(ISERROR(VLOOKUP($A64,'Import OffPeak'!$A$3:EJ$99,135,FALSE())-VLOOKUP($A64,'Import OffPeak change'!$A$106:EJ$202,135,FALSE())),0,(VLOOKUP($A64,'Import OffPeak'!$A$3:EJ$99,135,FALSE())-VLOOKUP($A64,'Import OffPeak change'!$A$106:EJ$202,135,FALSE())))</f>
        <v>0</v>
      </c>
      <c r="EF64" s="193" t="n">
        <f aca="false">IF(ISERROR(VLOOKUP($A64,'Import OffPeak'!$A$3:EK$99,136,FALSE())-VLOOKUP($A64,'Import OffPeak change'!$A$106:EK$202,136,FALSE())),0,(VLOOKUP($A64,'Import OffPeak'!$A$3:EK$99,136,FALSE())-VLOOKUP($A64,'Import OffPeak change'!$A$106:EK$202,136,FALSE())))</f>
        <v>0</v>
      </c>
      <c r="EG64" s="193" t="n">
        <f aca="false">IF(ISERROR(VLOOKUP($A64,'Import OffPeak'!$A$3:EL$99,137,FALSE())-VLOOKUP($A64,'Import OffPeak change'!$A$106:EL$202,137,FALSE())),0,(VLOOKUP($A64,'Import OffPeak'!$A$3:EL$99,137,FALSE())-VLOOKUP($A64,'Import OffPeak change'!$A$106:EL$202,137,FALSE())))</f>
        <v>0</v>
      </c>
      <c r="EH64" s="193" t="n">
        <f aca="false">IF(ISERROR(VLOOKUP($A64,'Import OffPeak'!$A$3:EM$99,138,FALSE())-VLOOKUP($A64,'Import OffPeak change'!$A$106:EM$202,138,FALSE())),0,(VLOOKUP($A64,'Import OffPeak'!$A$3:EM$99,138,FALSE())-VLOOKUP($A64,'Import OffPeak change'!$A$106:EM$202,138,FALSE())))</f>
        <v>0</v>
      </c>
      <c r="EI64" s="193" t="n">
        <f aca="false">IF(ISERROR(VLOOKUP($A64,'Import OffPeak'!$A$3:EN$99,139,FALSE())-VLOOKUP($A64,'Import OffPeak change'!$A$106:EN$202,139,FALSE())),0,(VLOOKUP($A64,'Import OffPeak'!$A$3:EN$99,139,FALSE())-VLOOKUP($A64,'Import OffPeak change'!$A$106:EN$202,139,FALSE())))</f>
        <v>0</v>
      </c>
      <c r="EJ64" s="193" t="n">
        <f aca="false">IF(ISERROR(VLOOKUP($A64,'Import OffPeak'!$A$3:EO$99,140,FALSE())-VLOOKUP($A64,'Import OffPeak change'!$A$106:EO$202,140,FALSE())),0,(VLOOKUP($A64,'Import OffPeak'!$A$3:EO$99,140,FALSE())-VLOOKUP($A64,'Import OffPeak change'!$A$106:EO$202,140,FALSE())))</f>
        <v>0</v>
      </c>
      <c r="EK64" s="193" t="n">
        <f aca="false">IF(ISERROR(VLOOKUP($A64,'Import OffPeak'!$A$3:EP$99,141,FALSE())-VLOOKUP($A64,'Import OffPeak change'!$A$106:EP$202,141,FALSE())),0,(VLOOKUP($A64,'Import OffPeak'!$A$3:EP$99,141,FALSE())-VLOOKUP($A64,'Import OffPeak change'!$A$106:EP$202,141,FALSE())))</f>
        <v>0</v>
      </c>
      <c r="EL64" s="193" t="n">
        <f aca="false">IF(ISERROR(VLOOKUP($A64,'Import OffPeak'!$A$3:EQ$99,142,FALSE())-VLOOKUP($A64,'Import OffPeak change'!$A$106:EQ$202,142,FALSE())),0,(VLOOKUP($A64,'Import OffPeak'!$A$3:EQ$99,142,FALSE())-VLOOKUP($A64,'Import OffPeak change'!$A$106:EQ$202,142,FALSE())))</f>
        <v>0</v>
      </c>
      <c r="EM64" s="193" t="n">
        <f aca="false">IF(ISERROR(VLOOKUP($A64,'Import OffPeak'!$A$3:ER$99,143,FALSE())-VLOOKUP($A64,'Import OffPeak change'!$A$106:ER$202,143,FALSE())),0,(VLOOKUP($A64,'Import OffPeak'!$A$3:ER$99,143,FALSE())-VLOOKUP($A64,'Import OffPeak change'!$A$106:ER$202,143,FALSE())))</f>
        <v>0</v>
      </c>
      <c r="EN64" s="193" t="n">
        <f aca="false">IF(ISERROR(VLOOKUP($A64,'Import OffPeak'!$A$3:ES$99,144,FALSE())-VLOOKUP($A64,'Import OffPeak change'!$A$106:ES$202,144,FALSE())),0,(VLOOKUP($A64,'Import OffPeak'!$A$3:ES$99,144,FALSE())-VLOOKUP($A64,'Import OffPeak change'!$A$106:ES$202,144,FALSE())))</f>
        <v>0</v>
      </c>
      <c r="EO64" s="193" t="n">
        <f aca="false">IF(ISERROR(VLOOKUP($A64,'Import OffPeak'!$A$3:ET$99,145,FALSE())-VLOOKUP($A64,'Import OffPeak change'!$A$106:ET$202,145,FALSE())),0,(VLOOKUP($A64,'Import OffPeak'!$A$3:ET$99,145,FALSE())-VLOOKUP($A64,'Import OffPeak change'!$A$106:ET$202,145,FALSE())))</f>
        <v>0</v>
      </c>
      <c r="EP64" s="193" t="n">
        <f aca="false">IF(ISERROR(VLOOKUP($A64,'Import OffPeak'!$A$3:EU$99,146,FALSE())-VLOOKUP($A64,'Import OffPeak change'!$A$106:EU$202,146,FALSE())),0,(VLOOKUP($A64,'Import OffPeak'!$A$3:EU$99,146,FALSE())-VLOOKUP($A64,'Import OffPeak change'!$A$106:EU$202,146,FALSE())))</f>
        <v>0</v>
      </c>
      <c r="EQ64" s="193" t="n">
        <f aca="false">IF(ISERROR(VLOOKUP($A64,'Import OffPeak'!$A$3:EV$99,147,FALSE())-VLOOKUP($A64,'Import OffPeak change'!$A$106:EV$202,147,FALSE())),0,(VLOOKUP($A64,'Import OffPeak'!$A$3:EV$99,147,FALSE())-VLOOKUP($A64,'Import OffPeak change'!$A$106:EV$202,147,FALSE())))</f>
        <v>0</v>
      </c>
      <c r="ER64" s="193" t="n">
        <f aca="false">IF(ISERROR(VLOOKUP($A64,'Import OffPeak'!$A$3:EW$99,148,FALSE())-VLOOKUP($A64,'Import OffPeak change'!$A$106:EW$202,148,FALSE())),0,(VLOOKUP($A64,'Import OffPeak'!$A$3:EW$99,148,FALSE())-VLOOKUP($A64,'Import OffPeak change'!$A$106:EW$202,148,FALSE())))</f>
        <v>0</v>
      </c>
      <c r="ES64" s="193" t="n">
        <f aca="false">IF(ISERROR(VLOOKUP($A64,'Import OffPeak'!$A$3:EX$99,149,FALSE())-VLOOKUP($A64,'Import OffPeak change'!$A$106:EX$202,149,FALSE())),0,(VLOOKUP($A64,'Import OffPeak'!$A$3:EX$99,149,FALSE())-VLOOKUP($A64,'Import OffPeak change'!$A$106:EX$202,149,FALSE())))</f>
        <v>0</v>
      </c>
      <c r="ET64" s="193" t="n">
        <f aca="false">IF(ISERROR(VLOOKUP($A64,'Import OffPeak'!$A$3:EY$99,150,FALSE())-VLOOKUP($A64,'Import OffPeak change'!$A$106:EY$202,150,FALSE())),0,(VLOOKUP($A64,'Import OffPeak'!$A$3:EY$99,150,FALSE())-VLOOKUP($A64,'Import OffPeak change'!$A$106:EY$202,150,FALSE())))</f>
        <v>0</v>
      </c>
      <c r="EU64" s="193" t="n">
        <f aca="false">IF(ISERROR(VLOOKUP($A64,'Import OffPeak'!$A$3:EZ$99,151,FALSE())-VLOOKUP($A64,'Import OffPeak change'!$A$106:EZ$202,151,FALSE())),0,(VLOOKUP($A64,'Import OffPeak'!$A$3:EZ$99,151,FALSE())-VLOOKUP($A64,'Import OffPeak change'!$A$106:EZ$202,151,FALSE())))</f>
        <v>0</v>
      </c>
      <c r="EV64" s="193" t="n">
        <f aca="false">IF(ISERROR(VLOOKUP($A64,'Import OffPeak'!$A$3:FA$99,152,FALSE())-VLOOKUP($A64,'Import OffPeak change'!$A$106:FA$202,152,FALSE())),0,(VLOOKUP($A64,'Import OffPeak'!$A$3:FA$99,152,FALSE())-VLOOKUP($A64,'Import OffPeak change'!$A$106:FA$202,152,FALSE())))</f>
        <v>0</v>
      </c>
      <c r="EW64" s="193" t="n">
        <f aca="false">IF(ISERROR(VLOOKUP($A64,'Import OffPeak'!$A$3:FB$99,153,FALSE())-VLOOKUP($A64,'Import OffPeak change'!$A$106:FB$202,153,FALSE())),0,(VLOOKUP($A64,'Import OffPeak'!$A$3:FB$99,153,FALSE())-VLOOKUP($A64,'Import OffPeak change'!$A$106:FB$202,153,FALSE())))</f>
        <v>0</v>
      </c>
      <c r="EX64" s="193" t="n">
        <f aca="false">IF(ISERROR(VLOOKUP($A64,'Import OffPeak'!$A$3:FC$99,154,FALSE())-VLOOKUP($A64,'Import OffPeak change'!$A$106:FC$202,154,FALSE())),0,(VLOOKUP($A64,'Import OffPeak'!$A$3:FC$99,154,FALSE())-VLOOKUP($A64,'Import OffPeak change'!$A$106:FC$202,154,FALSE())))</f>
        <v>0</v>
      </c>
      <c r="EY64" s="193" t="n">
        <f aca="false">IF(ISERROR(VLOOKUP($A64,'Import OffPeak'!$A$3:FD$99,155,FALSE())-VLOOKUP($A64,'Import OffPeak change'!$A$106:FD$202,155,FALSE())),0,(VLOOKUP($A64,'Import OffPeak'!$A$3:FD$99,155,FALSE())-VLOOKUP($A64,'Import OffPeak change'!$A$106:FD$202,155,FALSE())))</f>
        <v>0</v>
      </c>
      <c r="EZ64" s="193" t="n">
        <f aca="false">IF(ISERROR(VLOOKUP($A64,'Import OffPeak'!$A$3:FE$99,156,FALSE())-VLOOKUP($A64,'Import OffPeak change'!$A$106:FE$202,156,FALSE())),0,(VLOOKUP($A64,'Import OffPeak'!$A$3:FE$99,156,FALSE())-VLOOKUP($A64,'Import OffPeak change'!$A$106:FE$202,156,FALSE())))</f>
        <v>0</v>
      </c>
      <c r="FA64" s="193" t="n">
        <f aca="false">IF(ISERROR(VLOOKUP($A64,'Import OffPeak'!$A$3:FF$99,157,FALSE())-VLOOKUP($A64,'Import OffPeak change'!$A$106:FF$202,157,FALSE())),0,(VLOOKUP($A64,'Import OffPeak'!$A$3:FF$99,157,FALSE())-VLOOKUP($A64,'Import OffPeak change'!$A$106:FF$202,157,FALSE())))</f>
        <v>0</v>
      </c>
      <c r="FB64" s="193" t="n">
        <f aca="false">IF(ISERROR(VLOOKUP($A64,'Import OffPeak'!$A$3:FG$99,158,FALSE())-VLOOKUP($A64,'Import OffPeak change'!$A$106:FG$202,158,FALSE())),0,(VLOOKUP($A64,'Import OffPeak'!$A$3:FG$99,158,FALSE())-VLOOKUP($A64,'Import OffPeak change'!$A$106:FG$202,158,FALSE())))</f>
        <v>0</v>
      </c>
      <c r="FC64" s="193" t="n">
        <f aca="false">IF(ISERROR(VLOOKUP($A64,'Import OffPeak'!$A$3:FH$99,159,FALSE())-VLOOKUP($A64,'Import OffPeak change'!$A$106:FH$202,159,FALSE())),0,(VLOOKUP($A64,'Import OffPeak'!$A$3:FH$99,159,FALSE())-VLOOKUP($A64,'Import OffPeak change'!$A$106:FH$202,159,FALSE())))</f>
        <v>0</v>
      </c>
      <c r="FD64" s="193" t="n">
        <f aca="false">IF(ISERROR(VLOOKUP($A64,'Import OffPeak'!$A$3:FI$99,160,FALSE())-VLOOKUP($A64,'Import OffPeak change'!$A$106:FI$202,160,FALSE())),0,(VLOOKUP($A64,'Import OffPeak'!$A$3:FI$99,160,FALSE())-VLOOKUP($A64,'Import OffPeak change'!$A$106:FI$202,160,FALSE())))</f>
        <v>0</v>
      </c>
      <c r="FE64" s="193" t="n">
        <f aca="false">IF(ISERROR(VLOOKUP($A64,'Import OffPeak'!$A$3:FJ$99,161,FALSE())-VLOOKUP($A64,'Import OffPeak change'!$A$106:FJ$202,161,FALSE())),0,(VLOOKUP($A64,'Import OffPeak'!$A$3:FJ$99,161,FALSE())-VLOOKUP($A64,'Import OffPeak change'!$A$106:FJ$202,161,FALSE())))</f>
        <v>0</v>
      </c>
      <c r="FF64" s="193" t="n">
        <f aca="false">IF(ISERROR(VLOOKUP($A64,'Import OffPeak'!$A$3:FK$99,162,FALSE())-VLOOKUP($A64,'Import OffPeak change'!$A$106:FK$202,162,FALSE())),0,(VLOOKUP($A64,'Import OffPeak'!$A$3:FK$99,162,FALSE())-VLOOKUP($A64,'Import OffPeak change'!$A$106:FK$202,162,FALSE())))</f>
        <v>0</v>
      </c>
      <c r="FG64" s="193" t="n">
        <f aca="false">IF(ISERROR(VLOOKUP($A64,'Import OffPeak'!$A$3:FL$99,163,FALSE())-VLOOKUP($A64,'Import OffPeak change'!$A$106:FL$202,163,FALSE())),0,(VLOOKUP($A64,'Import OffPeak'!$A$3:FL$99,163,FALSE())-VLOOKUP($A64,'Import OffPeak change'!$A$106:FL$202,163,FALSE())))</f>
        <v>0</v>
      </c>
      <c r="FH64" s="193" t="n">
        <f aca="false">IF(ISERROR(VLOOKUP($A64,'Import OffPeak'!$A$3:FM$99,164,FALSE())-VLOOKUP($A64,'Import OffPeak change'!$A$106:FM$202,164,FALSE())),0,(VLOOKUP($A64,'Import OffPeak'!$A$3:FM$99,164,FALSE())-VLOOKUP($A64,'Import OffPeak change'!$A$106:FM$202,164,FALSE())))</f>
        <v>0</v>
      </c>
      <c r="FI64" s="193" t="n">
        <f aca="false">IF(ISERROR(VLOOKUP($A64,'Import OffPeak'!$A$3:FN$99,165,FALSE())-VLOOKUP($A64,'Import OffPeak change'!$A$106:FN$202,165,FALSE())),0,(VLOOKUP($A64,'Import OffPeak'!$A$3:FN$99,165,FALSE())-VLOOKUP($A64,'Import OffPeak change'!$A$106:FN$202,165,FALSE())))</f>
        <v>0</v>
      </c>
      <c r="FJ64" s="193" t="n">
        <f aca="false">IF(ISERROR(VLOOKUP($A64,'Import OffPeak'!$A$3:FO$99,166,FALSE())-VLOOKUP($A64,'Import OffPeak change'!$A$106:FO$202,166,FALSE())),0,(VLOOKUP($A64,'Import OffPeak'!$A$3:FO$99,166,FALSE())-VLOOKUP($A64,'Import OffPeak change'!$A$106:FO$202,166,FALSE())))</f>
        <v>0</v>
      </c>
      <c r="FK64" s="193" t="n">
        <f aca="false">IF(ISERROR(VLOOKUP($A64,'Import OffPeak'!$A$3:FP$99,167,FALSE())-VLOOKUP($A64,'Import OffPeak change'!$A$106:FP$202,167,FALSE())),0,(VLOOKUP($A64,'Import OffPeak'!$A$3:FP$99,167,FALSE())-VLOOKUP($A64,'Import OffPeak change'!$A$106:FP$202,167,FALSE())))</f>
        <v>0</v>
      </c>
      <c r="FL64" s="193" t="n">
        <f aca="false">IF(ISERROR(VLOOKUP($A64,'Import OffPeak'!$A$3:FQ$99,168,FALSE())-VLOOKUP($A64,'Import OffPeak change'!$A$106:FQ$202,168,FALSE())),0,(VLOOKUP($A64,'Import OffPeak'!$A$3:FQ$99,168,FALSE())-VLOOKUP($A64,'Import OffPeak change'!$A$106:FQ$202,168,FALSE())))</f>
        <v>0</v>
      </c>
      <c r="FM64" s="193" t="n">
        <f aca="false">IF(ISERROR(VLOOKUP($A64,'Import OffPeak'!$A$3:FR$99,169,FALSE())-VLOOKUP($A64,'Import OffPeak change'!$A$106:FR$202,169,FALSE())),0,(VLOOKUP($A64,'Import OffPeak'!$A$3:FR$99,169,FALSE())-VLOOKUP($A64,'Import OffPeak change'!$A$106:FR$202,169,FALSE())))</f>
        <v>0</v>
      </c>
      <c r="FN64" s="193" t="n">
        <f aca="false">IF(ISERROR(VLOOKUP($A64,'Import OffPeak'!$A$3:FS$99,170,FALSE())-VLOOKUP($A64,'Import OffPeak change'!$A$106:FS$202,170,FALSE())),0,(VLOOKUP($A64,'Import OffPeak'!$A$3:FS$99,170,FALSE())-VLOOKUP($A64,'Import OffPeak change'!$A$106:FS$202,170,FALSE())))</f>
        <v>0</v>
      </c>
      <c r="FO64" s="193" t="n">
        <f aca="false">IF(ISERROR(VLOOKUP($A64,'Import OffPeak'!$A$3:FT$99,171,FALSE())-VLOOKUP($A64,'Import OffPeak change'!$A$106:FT$202,171,FALSE())),0,(VLOOKUP($A64,'Import OffPeak'!$A$3:FT$99,171,FALSE())-VLOOKUP($A64,'Import OffPeak change'!$A$106:FT$202,171,FALSE())))</f>
        <v>0</v>
      </c>
      <c r="FP64" s="193" t="n">
        <f aca="false">IF(ISERROR(VLOOKUP($A64,'Import OffPeak'!$A$3:FU$99,172,FALSE())-VLOOKUP($A64,'Import OffPeak change'!$A$106:FU$202,172,FALSE())),0,(VLOOKUP($A64,'Import OffPeak'!$A$3:FU$99,172,FALSE())-VLOOKUP($A64,'Import OffPeak change'!$A$106:FU$202,172,FALSE())))</f>
        <v>0</v>
      </c>
      <c r="FQ64" s="193" t="n">
        <f aca="false">IF(ISERROR(VLOOKUP($A64,'Import OffPeak'!$A$3:FV$99,173,FALSE())-VLOOKUP($A64,'Import OffPeak change'!$A$106:FV$202,173,FALSE())),0,(VLOOKUP($A64,'Import OffPeak'!$A$3:FV$99,173,FALSE())-VLOOKUP($A64,'Import OffPeak change'!$A$106:FV$202,173,FALSE())))</f>
        <v>0</v>
      </c>
      <c r="FR64" s="193" t="n">
        <f aca="false">IF(ISERROR(VLOOKUP($A64,'Import OffPeak'!$A$3:FW$99,174,FALSE())-VLOOKUP($A64,'Import OffPeak change'!$A$106:FW$202,174,FALSE())),0,(VLOOKUP($A64,'Import OffPeak'!$A$3:FW$99,174,FALSE())-VLOOKUP($A64,'Import OffPeak change'!$A$106:FW$202,174,FALSE())))</f>
        <v>0</v>
      </c>
      <c r="FS64" s="193" t="n">
        <f aca="false">IF(ISERROR(VLOOKUP($A64,'Import OffPeak'!$A$3:FX$99,175,FALSE())-VLOOKUP($A64,'Import OffPeak change'!$A$106:FX$202,175,FALSE())),0,(VLOOKUP($A64,'Import OffPeak'!$A$3:FX$99,175,FALSE())-VLOOKUP($A64,'Import OffPeak change'!$A$106:FX$202,175,FALSE())))</f>
        <v>0</v>
      </c>
      <c r="FT64" s="193" t="n">
        <f aca="false">IF(ISERROR(VLOOKUP($A64,'Import OffPeak'!$A$3:FY$99,176,FALSE())-VLOOKUP($A64,'Import OffPeak change'!$A$106:FY$202,176,FALSE())),0,(VLOOKUP($A64,'Import OffPeak'!$A$3:FY$99,176,FALSE())-VLOOKUP($A64,'Import OffPeak change'!$A$106:FY$202,176,FALSE())))</f>
        <v>0</v>
      </c>
      <c r="FU64" s="193" t="n">
        <f aca="false">IF(ISERROR(VLOOKUP($A64,'Import OffPeak'!$A$3:FZ$99,177,FALSE())-VLOOKUP($A64,'Import OffPeak change'!$A$106:FZ$202,177,FALSE())),0,(VLOOKUP($A64,'Import OffPeak'!$A$3:FZ$99,177,FALSE())-VLOOKUP($A64,'Import OffPeak change'!$A$106:FZ$202,177,FALSE())))</f>
        <v>0</v>
      </c>
      <c r="FV64" s="193" t="n">
        <f aca="false">IF(ISERROR(VLOOKUP($A64,'Import OffPeak'!$A$3:GA$99,178,FALSE())-VLOOKUP($A64,'Import OffPeak change'!$A$106:GA$202,178,FALSE())),0,(VLOOKUP($A64,'Import OffPeak'!$A$3:GA$99,178,FALSE())-VLOOKUP($A64,'Import OffPeak change'!$A$106:GA$202,178,FALSE())))</f>
        <v>0</v>
      </c>
      <c r="FW64" s="193" t="n">
        <f aca="false">IF(ISERROR(VLOOKUP($A64,'Import OffPeak'!$A$3:GB$99,179,FALSE())-VLOOKUP($A64,'Import OffPeak change'!$A$106:GB$202,179,FALSE())),0,(VLOOKUP($A64,'Import OffPeak'!$A$3:GB$99,179,FALSE())-VLOOKUP($A64,'Import OffPeak change'!$A$106:GB$202,179,FALSE())))</f>
        <v>0</v>
      </c>
      <c r="FX64" s="193" t="n">
        <f aca="false">IF(ISERROR(VLOOKUP($A64,'Import OffPeak'!$A$3:GC$99,180,FALSE())-VLOOKUP($A64,'Import OffPeak change'!$A$106:GC$202,180,FALSE())),0,(VLOOKUP($A64,'Import OffPeak'!$A$3:GC$99,180,FALSE())-VLOOKUP($A64,'Import OffPeak change'!$A$106:GC$202,180,FALSE())))</f>
        <v>0</v>
      </c>
      <c r="FY64" s="193" t="n">
        <f aca="false">IF(ISERROR(VLOOKUP($A64,'Import OffPeak'!$A$3:GD$99,181,FALSE())-VLOOKUP($A64,'Import OffPeak change'!$A$106:GD$202,181,FALSE())),0,(VLOOKUP($A64,'Import OffPeak'!$A$3:GD$99,181,FALSE())-VLOOKUP($A64,'Import OffPeak change'!$A$106:GD$202,181,FALSE())))</f>
        <v>0</v>
      </c>
      <c r="FZ64" s="193" t="n">
        <f aca="false">IF(ISERROR(VLOOKUP($A64,'Import OffPeak'!$A$3:GE$99,182,FALSE())-VLOOKUP($A64,'Import OffPeak change'!$A$106:GE$202,182,FALSE())),0,(VLOOKUP($A64,'Import OffPeak'!$A$3:GE$99,182,FALSE())-VLOOKUP($A64,'Import OffPeak change'!$A$106:GE$202,182,FALSE())))</f>
        <v>0</v>
      </c>
      <c r="GA64" s="193" t="n">
        <f aca="false">IF(ISERROR(VLOOKUP($A64,'Import OffPeak'!$A$3:GF$99,183,FALSE())-VLOOKUP($A64,'Import OffPeak change'!$A$106:GF$202,183,FALSE())),0,(VLOOKUP($A64,'Import OffPeak'!$A$3:GF$99,183,FALSE())-VLOOKUP($A64,'Import OffPeak change'!$A$106:GF$202,183,FALSE())))</f>
        <v>0</v>
      </c>
      <c r="GB64" s="193" t="n">
        <f aca="false">IF(ISERROR(VLOOKUP($A64,'Import OffPeak'!$A$3:GG$99,184,FALSE())-VLOOKUP($A64,'Import OffPeak change'!$A$106:GG$202,184,FALSE())),0,(VLOOKUP($A64,'Import OffPeak'!$A$3:GG$99,184,FALSE())-VLOOKUP($A64,'Import OffPeak change'!$A$106:GG$202,184,FALSE())))</f>
        <v>0</v>
      </c>
      <c r="GC64" s="193" t="n">
        <f aca="false">IF(ISERROR(VLOOKUP($A64,'Import OffPeak'!$A$3:GH$99,185,FALSE())-VLOOKUP($A64,'Import OffPeak change'!$A$106:GH$202,185,FALSE())),0,(VLOOKUP($A64,'Import OffPeak'!$A$3:GH$99,185,FALSE())-VLOOKUP($A64,'Import OffPeak change'!$A$106:GH$202,185,FALSE())))</f>
        <v>0</v>
      </c>
      <c r="GD64" s="193" t="n">
        <f aca="false">IF(ISERROR(VLOOKUP($A64,'Import OffPeak'!$A$3:GI$99,186,FALSE())-VLOOKUP($A64,'Import OffPeak change'!$A$106:GI$202,186,FALSE())),0,(VLOOKUP($A64,'Import OffPeak'!$A$3:GI$99,186,FALSE())-VLOOKUP($A64,'Import OffPeak change'!$A$106:GI$202,186,FALSE())))</f>
        <v>0</v>
      </c>
      <c r="GE64" s="193" t="n">
        <f aca="false">IF(ISERROR(VLOOKUP($A64,'Import OffPeak'!$A$3:GJ$99,187,FALSE())-VLOOKUP($A64,'Import OffPeak change'!$A$106:GJ$202,187,FALSE())),0,(VLOOKUP($A64,'Import OffPeak'!$A$3:GJ$99,187,FALSE())-VLOOKUP($A64,'Import OffPeak change'!$A$106:GJ$202,187,FALSE())))</f>
        <v>0</v>
      </c>
      <c r="GF64" s="193" t="n">
        <f aca="false">IF(ISERROR(VLOOKUP($A64,'Import OffPeak'!$A$3:GK$99,188,FALSE())-VLOOKUP($A64,'Import OffPeak change'!$A$106:GK$202,188,FALSE())),0,(VLOOKUP($A64,'Import OffPeak'!$A$3:GK$99,188,FALSE())-VLOOKUP($A64,'Import OffPeak change'!$A$106:GK$202,188,FALSE())))</f>
        <v>0</v>
      </c>
      <c r="GG64" s="193" t="n">
        <f aca="false">IF(ISERROR(VLOOKUP($A64,'Import OffPeak'!$A$3:GL$99,189,FALSE())-VLOOKUP($A64,'Import OffPeak change'!$A$106:GL$202,189,FALSE())),0,(VLOOKUP($A64,'Import OffPeak'!$A$3:GL$99,189,FALSE())-VLOOKUP($A64,'Import OffPeak change'!$A$106:GL$202,189,FALSE())))</f>
        <v>0</v>
      </c>
      <c r="GH64" s="193" t="n">
        <f aca="false">IF(ISERROR(VLOOKUP($A64,'Import OffPeak'!$A$3:GM$99,190,FALSE())-VLOOKUP($A64,'Import OffPeak change'!$A$106:GM$202,190,FALSE())),0,(VLOOKUP($A64,'Import OffPeak'!$A$3:GM$99,190,FALSE())-VLOOKUP($A64,'Import OffPeak change'!$A$106:GM$202,190,FALSE())))</f>
        <v>0</v>
      </c>
      <c r="GI64" s="193" t="n">
        <f aca="false">IF(ISERROR(VLOOKUP($A64,'Import OffPeak'!$A$3:GN$99,191,FALSE())-VLOOKUP($A64,'Import OffPeak change'!$A$106:GN$202,191,FALSE())),0,(VLOOKUP($A64,'Import OffPeak'!$A$3:GN$99,191,FALSE())-VLOOKUP($A64,'Import OffPeak change'!$A$106:GN$202,191,FALSE())))</f>
        <v>0</v>
      </c>
      <c r="GJ64" s="193" t="n">
        <f aca="false">IF(ISERROR(VLOOKUP($A64,'Import OffPeak'!$A$3:GO$99,192,FALSE())-VLOOKUP($A64,'Import OffPeak change'!$A$106:GO$202,192,FALSE())),0,(VLOOKUP($A64,'Import OffPeak'!$A$3:GO$99,192,FALSE())-VLOOKUP($A64,'Import OffPeak change'!$A$106:GO$202,192,FALSE())))</f>
        <v>0</v>
      </c>
      <c r="GK64" s="193" t="n">
        <f aca="false">IF(ISERROR(VLOOKUP($A64,'Import OffPeak'!$A$3:GP$99,193,FALSE())-VLOOKUP($A64,'Import OffPeak change'!$A$106:GP$202,193,FALSE())),0,(VLOOKUP($A64,'Import OffPeak'!$A$3:GP$99,193,FALSE())-VLOOKUP($A64,'Import OffPeak change'!$A$106:GP$202,193,FALSE())))</f>
        <v>0</v>
      </c>
      <c r="GL64" s="193" t="n">
        <f aca="false">IF(ISERROR(VLOOKUP($A64,'Import OffPeak'!$A$3:GQ$99,194,FALSE())-VLOOKUP($A64,'Import OffPeak change'!$A$106:GQ$202,194,FALSE())),0,(VLOOKUP($A64,'Import OffPeak'!$A$3:GQ$99,194,FALSE())-VLOOKUP($A64,'Import OffPeak change'!$A$106:GQ$202,194,FALSE())))</f>
        <v>0</v>
      </c>
      <c r="GM64" s="193" t="n">
        <f aca="false">IF(ISERROR(VLOOKUP($A64,'Import OffPeak'!$A$3:GR$99,195,FALSE())-VLOOKUP($A64,'Import OffPeak change'!$A$106:GR$202,195,FALSE())),0,(VLOOKUP($A64,'Import OffPeak'!$A$3:GR$99,195,FALSE())-VLOOKUP($A64,'Import OffPeak change'!$A$106:GR$202,195,FALSE())))</f>
        <v>0</v>
      </c>
      <c r="GN64" s="193" t="n">
        <f aca="false">IF(ISERROR(VLOOKUP($A64,'Import OffPeak'!$A$3:GS$99,196,FALSE())-VLOOKUP($A64,'Import OffPeak change'!$A$106:GS$202,196,FALSE())),0,(VLOOKUP($A64,'Import OffPeak'!$A$3:GS$99,196,FALSE())-VLOOKUP($A64,'Import OffPeak change'!$A$106:GS$202,196,FALSE())))</f>
        <v>0</v>
      </c>
      <c r="GO64" s="193" t="n">
        <f aca="false">IF(ISERROR(VLOOKUP($A64,'Import OffPeak'!$A$3:GT$99,197,FALSE())-VLOOKUP($A64,'Import OffPeak change'!$A$106:GT$202,197,FALSE())),0,(VLOOKUP($A64,'Import OffPeak'!$A$3:GT$99,197,FALSE())-VLOOKUP($A64,'Import OffPeak change'!$A$106:GT$202,197,FALSE())))</f>
        <v>0</v>
      </c>
      <c r="GP64" s="193" t="n">
        <f aca="false">IF(ISERROR(VLOOKUP($A64,'Import OffPeak'!$A$3:GU$99,198,FALSE())-VLOOKUP($A64,'Import OffPeak change'!$A$106:GU$202,198,FALSE())),0,(VLOOKUP($A64,'Import OffPeak'!$A$3:GU$99,198,FALSE())-VLOOKUP($A64,'Import OffPeak change'!$A$106:GU$202,198,FALSE())))</f>
        <v>0</v>
      </c>
      <c r="GQ64" s="193" t="n">
        <f aca="false">IF(ISERROR(VLOOKUP($A64,'Import OffPeak'!$A$3:GV$99,199,FALSE())-VLOOKUP($A64,'Import OffPeak change'!$A$106:GV$202,199,FALSE())),0,(VLOOKUP($A64,'Import OffPeak'!$A$3:GV$99,199,FALSE())-VLOOKUP($A64,'Import OffPeak change'!$A$106:GV$202,199,FALSE())))</f>
        <v>0</v>
      </c>
      <c r="GR64" s="193" t="n">
        <f aca="false">IF(ISERROR(VLOOKUP($A64,'Import OffPeak'!$A$3:GW$99,200,FALSE())-VLOOKUP($A64,'Import OffPeak change'!$A$106:GW$202,200,FALSE())),0,(VLOOKUP($A64,'Import OffPeak'!$A$3:GW$99,200,FALSE())-VLOOKUP($A64,'Import OffPeak change'!$A$106:GW$202,200,FALSE())))</f>
        <v>0</v>
      </c>
      <c r="GS64" s="193" t="n">
        <f aca="false">IF(ISERROR(VLOOKUP($A64,'Import OffPeak'!$A$3:GX$99,201,FALSE())-VLOOKUP($A64,'Import OffPeak change'!$A$106:GX$202,201,FALSE())),0,(VLOOKUP($A64,'Import OffPeak'!$A$3:GX$99,201,FALSE())-VLOOKUP($A64,'Import OffPeak change'!$A$106:GX$202,201,FALSE())))</f>
        <v>0</v>
      </c>
      <c r="GT64" s="193" t="n">
        <f aca="false">IF(ISERROR(VLOOKUP($A64,'Import OffPeak'!$A$3:GY$99,202,FALSE())-VLOOKUP($A64,'Import OffPeak change'!$A$106:GY$202,202,FALSE())),0,(VLOOKUP($A64,'Import OffPeak'!$A$3:GY$99,202,FALSE())-VLOOKUP($A64,'Import OffPeak change'!$A$106:GY$202,202,FALSE())))</f>
        <v>0</v>
      </c>
      <c r="GU64" s="193" t="n">
        <f aca="false">IF(ISERROR(VLOOKUP($A64,'Import OffPeak'!$A$3:GZ$99,203,FALSE())-VLOOKUP($A64,'Import OffPeak change'!$A$106:GZ$202,203,FALSE())),0,(VLOOKUP($A64,'Import OffPeak'!$A$3:GZ$99,203,FALSE())-VLOOKUP($A64,'Import OffPeak change'!$A$106:GZ$202,203,FALSE())))</f>
        <v>0</v>
      </c>
      <c r="GV64" s="193" t="n">
        <f aca="false">IF(ISERROR(VLOOKUP($A64,'Import OffPeak'!$A$3:HA$99,204,FALSE())-VLOOKUP($A64,'Import OffPeak change'!$A$106:HA$202,204,FALSE())),0,(VLOOKUP($A64,'Import OffPeak'!$A$3:HA$99,204,FALSE())-VLOOKUP($A64,'Import OffPeak change'!$A$106:HA$202,204,FALSE())))</f>
        <v>0</v>
      </c>
      <c r="GW64" s="193" t="n">
        <f aca="false">IF(ISERROR(VLOOKUP($A64,'Import OffPeak'!$A$3:HB$99,205,FALSE())-VLOOKUP($A64,'Import OffPeak change'!$A$106:HB$202,205,FALSE())),0,(VLOOKUP($A64,'Import OffPeak'!$A$3:HB$99,205,FALSE())-VLOOKUP($A64,'Import OffPeak change'!$A$106:HB$202,205,FALSE())))</f>
        <v>0</v>
      </c>
      <c r="GX64" s="193" t="n">
        <f aca="false">IF(ISERROR(VLOOKUP($A64,'Import OffPeak'!$A$3:HC$99,206,FALSE())-VLOOKUP($A64,'Import OffPeak change'!$A$106:HC$202,206,FALSE())),0,(VLOOKUP($A64,'Import OffPeak'!$A$3:HC$99,206,FALSE())-VLOOKUP($A64,'Import OffPeak change'!$A$106:HC$202,206,FALSE())))</f>
        <v>0</v>
      </c>
      <c r="GY64" s="193" t="n">
        <f aca="false">IF(ISERROR(VLOOKUP($A64,'Import OffPeak'!$A$3:HD$99,207,FALSE())-VLOOKUP($A64,'Import OffPeak change'!$A$106:HD$202,207,FALSE())),0,(VLOOKUP($A64,'Import OffPeak'!$A$3:HD$99,207,FALSE())-VLOOKUP($A64,'Import OffPeak change'!$A$106:HD$202,207,FALSE())))</f>
        <v>0</v>
      </c>
      <c r="GZ64" s="193" t="n">
        <f aca="false">IF(ISERROR(VLOOKUP($A64,'Import OffPeak'!$A$3:HE$99,208,FALSE())-VLOOKUP($A64,'Import OffPeak change'!$A$106:HE$202,208,FALSE())),0,(VLOOKUP($A64,'Import OffPeak'!$A$3:HE$99,208,FALSE())-VLOOKUP($A64,'Import OffPeak change'!$A$106:HE$202,208,FALSE())))</f>
        <v>0</v>
      </c>
      <c r="HA64" s="193" t="n">
        <f aca="false">IF(ISERROR(VLOOKUP($A64,'Import OffPeak'!$A$3:HF$99,209,FALSE())-VLOOKUP($A64,'Import OffPeak change'!$A$106:HF$202,209,FALSE())),0,(VLOOKUP($A64,'Import OffPeak'!$A$3:HF$99,209,FALSE())-VLOOKUP($A64,'Import OffPeak change'!$A$106:HF$202,209,FALSE())))</f>
        <v>0</v>
      </c>
      <c r="HB64" s="193" t="n">
        <f aca="false">IF(ISERROR(VLOOKUP($A64,'Import OffPeak'!$A$3:HG$99,210,FALSE())-VLOOKUP($A64,'Import OffPeak change'!$A$106:HG$202,210,FALSE())),0,(VLOOKUP($A64,'Import OffPeak'!$A$3:HG$99,210,FALSE())-VLOOKUP($A64,'Import OffPeak change'!$A$106:HG$202,210,FALSE())))</f>
        <v>0</v>
      </c>
      <c r="HC64" s="193" t="n">
        <f aca="false">IF(ISERROR(VLOOKUP($A64,'Import OffPeak'!$A$3:HH$99,211,FALSE())-VLOOKUP($A64,'Import OffPeak change'!$A$106:HH$202,211,FALSE())),0,(VLOOKUP($A64,'Import OffPeak'!$A$3:HH$99,211,FALSE())-VLOOKUP($A64,'Import OffPeak change'!$A$106:HH$202,211,FALSE())))</f>
        <v>0</v>
      </c>
      <c r="HD64" s="193" t="n">
        <f aca="false">IF(ISERROR(VLOOKUP($A64,'Import OffPeak'!$A$3:HI$99,212,FALSE())-VLOOKUP($A64,'Import OffPeak change'!$A$106:HI$202,212,FALSE())),0,(VLOOKUP($A64,'Import OffPeak'!$A$3:HI$99,212,FALSE())-VLOOKUP($A64,'Import OffPeak change'!$A$106:HI$202,212,FALSE())))</f>
        <v>0</v>
      </c>
      <c r="HE64" s="193" t="n">
        <f aca="false">IF(ISERROR(VLOOKUP($A64,'Import OffPeak'!$A$3:HJ$99,213,FALSE())-VLOOKUP($A64,'Import OffPeak change'!$A$106:HJ$202,213,FALSE())),0,(VLOOKUP($A64,'Import OffPeak'!$A$3:HJ$99,213,FALSE())-VLOOKUP($A64,'Import OffPeak change'!$A$106:HJ$202,213,FALSE())))</f>
        <v>0</v>
      </c>
      <c r="HF64" s="193" t="n">
        <f aca="false">IF(ISERROR(VLOOKUP($A64,'Import OffPeak'!$A$3:HK$99,214,FALSE())-VLOOKUP($A64,'Import OffPeak change'!$A$106:HK$202,214,FALSE())),0,(VLOOKUP($A64,'Import OffPeak'!$A$3:HK$99,214,FALSE())-VLOOKUP($A64,'Import OffPeak change'!$A$106:HK$202,214,FALSE())))</f>
        <v>0</v>
      </c>
      <c r="HG64" s="193" t="n">
        <f aca="false">IF(ISERROR(VLOOKUP($A64,'Import OffPeak'!$A$3:HL$99,215,FALSE())-VLOOKUP($A64,'Import OffPeak change'!$A$106:HL$202,215,FALSE())),0,(VLOOKUP($A64,'Import OffPeak'!$A$3:HL$99,215,FALSE())-VLOOKUP($A64,'Import OffPeak change'!$A$106:HL$202,215,FALSE())))</f>
        <v>0</v>
      </c>
      <c r="HH64" s="193" t="n">
        <f aca="false">IF(ISERROR(VLOOKUP($A64,'Import OffPeak'!$A$3:HM$99,216,FALSE())-VLOOKUP($A64,'Import OffPeak change'!$A$106:HM$202,216,FALSE())),0,(VLOOKUP($A64,'Import OffPeak'!$A$3:HM$99,216,FALSE())-VLOOKUP($A64,'Import OffPeak change'!$A$106:HM$202,216,FALSE())))</f>
        <v>0</v>
      </c>
      <c r="HI64" s="193" t="n">
        <f aca="false">IF(ISERROR(VLOOKUP($A64,'Import OffPeak'!$A$3:HN$99,217,FALSE())-VLOOKUP($A64,'Import OffPeak change'!$A$106:HN$202,217,FALSE())),0,(VLOOKUP($A64,'Import OffPeak'!$A$3:HN$99,217,FALSE())-VLOOKUP($A64,'Import OffPeak change'!$A$106:HN$202,217,FALSE())))</f>
        <v>0</v>
      </c>
      <c r="HJ64" s="193" t="n">
        <f aca="false">IF(ISERROR(VLOOKUP($A64,'Import OffPeak'!$A$3:HO$99,218,FALSE())-VLOOKUP($A64,'Import OffPeak change'!$A$106:HO$202,218,FALSE())),0,(VLOOKUP($A64,'Import OffPeak'!$A$3:HO$99,218,FALSE())-VLOOKUP($A64,'Import OffPeak change'!$A$106:HO$202,218,FALSE())))</f>
        <v>0</v>
      </c>
      <c r="HK64" s="193" t="n">
        <f aca="false">IF(ISERROR(VLOOKUP($A64,'Import OffPeak'!$A$3:HP$99,219,FALSE())-VLOOKUP($A64,'Import OffPeak change'!$A$106:HP$202,219,FALSE())),0,(VLOOKUP($A64,'Import OffPeak'!$A$3:HP$99,219,FALSE())-VLOOKUP($A64,'Import OffPeak change'!$A$106:HP$202,219,FALSE())))</f>
        <v>0</v>
      </c>
      <c r="HL64" s="193" t="n">
        <f aca="false">IF(ISERROR(VLOOKUP($A64,'Import OffPeak'!$A$3:HQ$99,220,FALSE())-VLOOKUP($A64,'Import OffPeak change'!$A$106:HQ$202,220,FALSE())),0,(VLOOKUP($A64,'Import OffPeak'!$A$3:HQ$99,220,FALSE())-VLOOKUP($A64,'Import OffPeak change'!$A$106:HQ$202,220,FALSE())))</f>
        <v>0</v>
      </c>
      <c r="HM64" s="193" t="n">
        <f aca="false">IF(ISERROR(VLOOKUP($A64,'Import OffPeak'!$A$3:HR$99,221,FALSE())-VLOOKUP($A64,'Import OffPeak change'!$A$106:HR$202,221,FALSE())),0,(VLOOKUP($A64,'Import OffPeak'!$A$3:HR$99,221,FALSE())-VLOOKUP($A64,'Import OffPeak change'!$A$106:HR$202,221,FALSE())))</f>
        <v>0</v>
      </c>
      <c r="HN64" s="193" t="n">
        <f aca="false">IF(ISERROR(VLOOKUP($A64,'Import OffPeak'!$A$3:HS$99,222,FALSE())-VLOOKUP($A64,'Import OffPeak change'!$A$106:HS$202,222,FALSE())),0,(VLOOKUP($A64,'Import OffPeak'!$A$3:HS$99,222,FALSE())-VLOOKUP($A64,'Import OffPeak change'!$A$106:HS$202,222,FALSE())))</f>
        <v>0</v>
      </c>
      <c r="HO64" s="193" t="n">
        <f aca="false">IF(ISERROR(VLOOKUP($A64,'Import OffPeak'!$A$3:HT$99,223,FALSE())-VLOOKUP($A64,'Import OffPeak change'!$A$106:HT$202,223,FALSE())),0,(VLOOKUP($A64,'Import OffPeak'!$A$3:HT$99,223,FALSE())-VLOOKUP($A64,'Import OffPeak change'!$A$106:HT$202,223,FALSE())))</f>
        <v>0</v>
      </c>
      <c r="HP64" s="193" t="n">
        <f aca="false">IF(ISERROR(VLOOKUP($A64,'Import OffPeak'!$A$3:HU$99,224,FALSE())-VLOOKUP($A64,'Import OffPeak change'!$A$106:HU$202,224,FALSE())),0,(VLOOKUP($A64,'Import OffPeak'!$A$3:HU$99,224,FALSE())-VLOOKUP($A64,'Import OffPeak change'!$A$106:HU$202,224,FALSE())))</f>
        <v>0</v>
      </c>
      <c r="HQ64" s="193" t="n">
        <f aca="false">IF(ISERROR(VLOOKUP($A64,'Import OffPeak'!$A$3:HV$99,225,FALSE())-VLOOKUP($A64,'Import OffPeak change'!$A$106:HV$202,225,FALSE())),0,(VLOOKUP($A64,'Import OffPeak'!$A$3:HV$99,225,FALSE())-VLOOKUP($A64,'Import OffPeak change'!$A$106:HV$202,225,FALSE())))</f>
        <v>0</v>
      </c>
      <c r="HR64" s="193" t="n">
        <f aca="false">IF(ISERROR(VLOOKUP($A64,'Import OffPeak'!$A$3:HW$99,226,FALSE())-VLOOKUP($A64,'Import OffPeak change'!$A$106:HW$202,226,FALSE())),0,(VLOOKUP($A64,'Import OffPeak'!$A$3:HW$99,226,FALSE())-VLOOKUP($A64,'Import OffPeak change'!$A$106:HW$202,226,FALSE())))</f>
        <v>0</v>
      </c>
      <c r="HS64" s="193" t="n">
        <f aca="false">IF(ISERROR(VLOOKUP($A64,'Import OffPeak'!$A$3:HX$99,227,FALSE())-VLOOKUP($A64,'Import OffPeak change'!$A$106:HX$202,227,FALSE())),0,(VLOOKUP($A64,'Import OffPeak'!$A$3:HX$99,227,FALSE())-VLOOKUP($A64,'Import OffPeak change'!$A$106:HX$202,227,FALSE())))</f>
        <v>0</v>
      </c>
      <c r="HT64" s="193" t="n">
        <f aca="false">IF(ISERROR(VLOOKUP($A64,'Import OffPeak'!$A$3:HY$99,228,FALSE())-VLOOKUP($A64,'Import OffPeak change'!$A$106:HY$202,228,FALSE())),0,(VLOOKUP($A64,'Import OffPeak'!$A$3:HY$99,228,FALSE())-VLOOKUP($A64,'Import OffPeak change'!$A$106:HY$202,228,FALSE())))</f>
        <v>0</v>
      </c>
      <c r="HU64" s="193" t="n">
        <f aca="false">IF(ISERROR(VLOOKUP($A64,'Import OffPeak'!$A$3:HZ$99,229,FALSE())-VLOOKUP($A64,'Import OffPeak change'!$A$106:HZ$202,229,FALSE())),0,(VLOOKUP($A64,'Import OffPeak'!$A$3:HZ$99,229,FALSE())-VLOOKUP($A64,'Import OffPeak change'!$A$106:HZ$202,229,FALSE())))</f>
        <v>0</v>
      </c>
      <c r="HV64" s="193" t="n">
        <f aca="false">IF(ISERROR(VLOOKUP($A64,'Import OffPeak'!$A$3:IA$99,230,FALSE())-VLOOKUP($A64,'Import OffPeak change'!$A$106:IA$202,230,FALSE())),0,(VLOOKUP($A64,'Import OffPeak'!$A$3:IA$99,230,FALSE())-VLOOKUP($A64,'Import OffPeak change'!$A$106:IA$202,230,FALSE())))</f>
        <v>0</v>
      </c>
      <c r="HW64" s="193" t="n">
        <f aca="false">IF(ISERROR(VLOOKUP($A64,'Import OffPeak'!$A$3:IB$99,231,FALSE())-VLOOKUP($A64,'Import OffPeak change'!$A$106:IB$202,231,FALSE())),0,(VLOOKUP($A64,'Import OffPeak'!$A$3:IB$99,231,FALSE())-VLOOKUP($A64,'Import OffPeak change'!$A$106:IB$202,231,FALSE())))</f>
        <v>0</v>
      </c>
      <c r="HX64" s="193" t="n">
        <f aca="false">IF(ISERROR(VLOOKUP($A64,'Import OffPeak'!$A$3:IC$99,232,FALSE())-VLOOKUP($A64,'Import OffPeak change'!$A$106:IC$202,232,FALSE())),0,(VLOOKUP($A64,'Import OffPeak'!$A$3:IC$99,232,FALSE())-VLOOKUP($A64,'Import OffPeak change'!$A$106:IC$202,232,FALSE())))</f>
        <v>0</v>
      </c>
      <c r="HY64" s="193" t="n">
        <f aca="false">IF(ISERROR(VLOOKUP($A64,'Import OffPeak'!$A$3:ID$99,233,FALSE())-VLOOKUP($A64,'Import OffPeak change'!$A$106:ID$202,233,FALSE())),0,(VLOOKUP($A64,'Import OffPeak'!$A$3:ID$99,233,FALSE())-VLOOKUP($A64,'Import OffPeak change'!$A$106:ID$202,233,FALSE())))</f>
        <v>0</v>
      </c>
      <c r="HZ64" s="193" t="n">
        <f aca="false">IF(ISERROR(VLOOKUP($A64,'Import OffPeak'!$A$3:IE$99,234,FALSE())-VLOOKUP($A64,'Import OffPeak change'!$A$106:IE$202,234,FALSE())),0,(VLOOKUP($A64,'Import OffPeak'!$A$3:IE$99,234,FALSE())-VLOOKUP($A64,'Import OffPeak change'!$A$106:IE$202,234,FALSE())))</f>
        <v>0</v>
      </c>
      <c r="IA64" s="193" t="n">
        <f aca="false">IF(ISERROR(VLOOKUP($A64,'Import OffPeak'!$A$3:IF$99,235,FALSE())-VLOOKUP($A64,'Import OffPeak change'!$A$106:IF$202,235,FALSE())),0,(VLOOKUP($A64,'Import OffPeak'!$A$3:IF$99,235,FALSE())-VLOOKUP($A64,'Import OffPeak change'!$A$106:IF$202,235,FALSE())))</f>
        <v>0</v>
      </c>
      <c r="IB64" s="193" t="n">
        <f aca="false">IF(ISERROR(VLOOKUP($A64,'Import OffPeak'!$A$3:IG$99,236,FALSE())-VLOOKUP($A64,'Import OffPeak change'!$A$106:IG$202,236,FALSE())),0,(VLOOKUP($A64,'Import OffPeak'!$A$3:IG$99,236,FALSE())-VLOOKUP($A64,'Import OffPeak change'!$A$106:IG$202,236,FALSE())))</f>
        <v>0</v>
      </c>
      <c r="IC64" s="193" t="n">
        <f aca="false">IF(ISERROR(VLOOKUP($A64,'Import OffPeak'!$A$3:IH$99,237,FALSE())-VLOOKUP($A64,'Import OffPeak change'!$A$106:IH$202,237,FALSE())),0,(VLOOKUP($A64,'Import OffPeak'!$A$3:IH$99,237,FALSE())-VLOOKUP($A64,'Import OffPeak change'!$A$106:IH$202,237,FALSE())))</f>
        <v>0</v>
      </c>
      <c r="ID64" s="193" t="n">
        <f aca="false">IF(ISERROR(VLOOKUP($A64,'Import OffPeak'!$A$3:II$99,238,FALSE())-VLOOKUP($A64,'Import OffPeak change'!$A$106:II$202,238,FALSE())),0,(VLOOKUP($A64,'Import OffPeak'!$A$3:II$99,238,FALSE())-VLOOKUP($A64,'Import OffPeak change'!$A$106:II$202,238,FALSE())))</f>
        <v>0</v>
      </c>
      <c r="IE64" s="193" t="n">
        <f aca="false">IF(ISERROR(VLOOKUP($A64,'Import OffPeak'!$A$3:IJ$99,239,FALSE())-VLOOKUP($A64,'Import OffPeak change'!$A$106:IJ$202,239,FALSE())),0,(VLOOKUP($A64,'Import OffPeak'!$A$3:IJ$99,239,FALSE())-VLOOKUP($A64,'Import OffPeak change'!$A$106:IJ$202,239,FALSE())))</f>
        <v>0</v>
      </c>
    </row>
    <row r="65" customFormat="false" ht="12.75" hidden="false" customHeight="false" outlineLevel="0" collapsed="false">
      <c r="A65" s="201" t="str">
        <f aca="false">IF('Import OffPeak'!A62=0,"",'Import OffPeak'!A62)</f>
        <v/>
      </c>
      <c r="B65" s="193"/>
      <c r="C65" s="193"/>
      <c r="D65" s="193"/>
      <c r="E65" s="193"/>
      <c r="F65" s="193"/>
      <c r="G65" s="193" t="n">
        <f aca="false">IF(ISERROR(VLOOKUP($A65,'Import OffPeak'!$A$3:L$99,7,FALSE())-VLOOKUP($A65,'Import OffPeak change'!$A$106:L$202,7,FALSE())),0,(VLOOKUP($A65,'Import OffPeak'!$A$3:L$99,7,FALSE())-VLOOKUP($A65,'Import OffPeak change'!$A$106:L$202,7,FALSE())))</f>
        <v>0</v>
      </c>
      <c r="H65" s="193" t="n">
        <f aca="false">IF(ISERROR(VLOOKUP($A65,'Import OffPeak'!$A$3:M$99,8,FALSE())-VLOOKUP($A65,'Import OffPeak change'!$A$106:M$202,8,FALSE())),0,(VLOOKUP($A65,'Import OffPeak'!$A$3:M$99,8,FALSE())-VLOOKUP($A65,'Import OffPeak change'!$A$106:M$202,8,FALSE())))</f>
        <v>0</v>
      </c>
      <c r="I65" s="193" t="n">
        <f aca="false">IF(ISERROR(VLOOKUP($A65,'Import OffPeak'!$A$3:N$99,9,FALSE())-VLOOKUP($A65,'Import OffPeak change'!$A$106:N$202,9,FALSE())),0,(VLOOKUP($A65,'Import OffPeak'!$A$3:N$99,9,FALSE())-VLOOKUP($A65,'Import OffPeak change'!$A$106:N$202,9,FALSE())))</f>
        <v>0</v>
      </c>
      <c r="J65" s="193" t="n">
        <f aca="false">IF(ISERROR(VLOOKUP($A65,'Import OffPeak'!$A$3:O$99,10,FALSE())-VLOOKUP($A65,'Import OffPeak change'!$A$106:O$202,10,FALSE())),0,(VLOOKUP($A65,'Import OffPeak'!$A$3:O$99,10,FALSE())-VLOOKUP($A65,'Import OffPeak change'!$A$106:O$202,10,FALSE())))</f>
        <v>0</v>
      </c>
      <c r="K65" s="193" t="n">
        <f aca="false">IF(ISERROR(VLOOKUP($A65,'Import OffPeak'!$A$3:P$99,11,FALSE())-VLOOKUP($A65,'Import OffPeak change'!$A$106:P$202,11,FALSE())),0,(VLOOKUP($A65,'Import OffPeak'!$A$3:P$99,11,FALSE())-VLOOKUP($A65,'Import OffPeak change'!$A$106:P$202,11,FALSE())))</f>
        <v>0</v>
      </c>
      <c r="L65" s="193" t="n">
        <f aca="false">IF(ISERROR(VLOOKUP($A65,'Import OffPeak'!$A$3:Q$99,12,FALSE())-VLOOKUP($A65,'Import OffPeak change'!$A$106:Q$202,12,FALSE())),0,(VLOOKUP($A65,'Import OffPeak'!$A$3:Q$99,12,FALSE())-VLOOKUP($A65,'Import OffPeak change'!$A$106:Q$202,12,FALSE())))</f>
        <v>0</v>
      </c>
      <c r="M65" s="193" t="n">
        <f aca="false">IF(ISERROR(VLOOKUP($A65,'Import OffPeak'!$A$3:R$99,13,FALSE())-VLOOKUP($A65,'Import OffPeak change'!$A$106:R$202,13,FALSE())),0,(VLOOKUP($A65,'Import OffPeak'!$A$3:R$99,13,FALSE())-VLOOKUP($A65,'Import OffPeak change'!$A$106:R$202,13,FALSE())))</f>
        <v>0</v>
      </c>
      <c r="N65" s="193" t="n">
        <f aca="false">IF(ISERROR(VLOOKUP($A65,'Import OffPeak'!$A$3:S$99,14,FALSE())-VLOOKUP($A65,'Import OffPeak change'!$A$106:S$202,14,FALSE())),0,(VLOOKUP($A65,'Import OffPeak'!$A$3:S$99,14,FALSE())-VLOOKUP($A65,'Import OffPeak change'!$A$106:S$202,14,FALSE())))</f>
        <v>0</v>
      </c>
      <c r="O65" s="193" t="n">
        <f aca="false">IF(ISERROR(VLOOKUP($A65,'Import OffPeak'!$A$3:T$99,15,FALSE())-VLOOKUP($A65,'Import OffPeak change'!$A$106:T$202,15,FALSE())),0,(VLOOKUP($A65,'Import OffPeak'!$A$3:T$99,15,FALSE())-VLOOKUP($A65,'Import OffPeak change'!$A$106:T$202,15,FALSE())))</f>
        <v>0</v>
      </c>
      <c r="P65" s="193" t="n">
        <f aca="false">IF(ISERROR(VLOOKUP($A65,'Import OffPeak'!$A$3:U$99,16,FALSE())-VLOOKUP($A65,'Import OffPeak change'!$A$106:U$202,16,FALSE())),0,(VLOOKUP($A65,'Import OffPeak'!$A$3:U$99,16,FALSE())-VLOOKUP($A65,'Import OffPeak change'!$A$106:U$202,16,FALSE())))</f>
        <v>0</v>
      </c>
      <c r="Q65" s="193" t="n">
        <f aca="false">IF(ISERROR(VLOOKUP($A65,'Import OffPeak'!$A$3:V$99,17,FALSE())-VLOOKUP($A65,'Import OffPeak change'!$A$106:V$202,17,FALSE())),0,(VLOOKUP($A65,'Import OffPeak'!$A$3:V$99,17,FALSE())-VLOOKUP($A65,'Import OffPeak change'!$A$106:V$202,17,FALSE())))</f>
        <v>0</v>
      </c>
      <c r="R65" s="193" t="n">
        <f aca="false">IF(ISERROR(VLOOKUP($A65,'Import OffPeak'!$A$3:W$99,18,FALSE())-VLOOKUP($A65,'Import OffPeak change'!$A$106:W$202,18,FALSE())),0,(VLOOKUP($A65,'Import OffPeak'!$A$3:W$99,18,FALSE())-VLOOKUP($A65,'Import OffPeak change'!$A$106:W$202,18,FALSE())))</f>
        <v>0</v>
      </c>
      <c r="S65" s="193" t="n">
        <f aca="false">IF(ISERROR(VLOOKUP($A65,'Import OffPeak'!$A$3:X$99,19,FALSE())-VLOOKUP($A65,'Import OffPeak change'!$A$106:X$202,19,FALSE())),0,(VLOOKUP($A65,'Import OffPeak'!$A$3:X$99,19,FALSE())-VLOOKUP($A65,'Import OffPeak change'!$A$106:X$202,19,FALSE())))</f>
        <v>0</v>
      </c>
      <c r="T65" s="193" t="n">
        <f aca="false">IF(ISERROR(VLOOKUP($A65,'Import OffPeak'!$A$3:Y$99,20,FALSE())-VLOOKUP($A65,'Import OffPeak change'!$A$106:Y$202,20,FALSE())),0,(VLOOKUP($A65,'Import OffPeak'!$A$3:Y$99,20,FALSE())-VLOOKUP($A65,'Import OffPeak change'!$A$106:Y$202,20,FALSE())))</f>
        <v>0</v>
      </c>
      <c r="U65" s="193" t="n">
        <f aca="false">IF(ISERROR(VLOOKUP($A65,'Import OffPeak'!$A$3:Z$99,21,FALSE())-VLOOKUP($A65,'Import OffPeak change'!$A$106:Z$202,21,FALSE())),0,(VLOOKUP($A65,'Import OffPeak'!$A$3:Z$99,21,FALSE())-VLOOKUP($A65,'Import OffPeak change'!$A$106:Z$202,21,FALSE())))</f>
        <v>0</v>
      </c>
      <c r="V65" s="193" t="n">
        <f aca="false">IF(ISERROR(VLOOKUP($A65,'Import OffPeak'!$A$3:AA$99,22,FALSE())-VLOOKUP($A65,'Import OffPeak change'!$A$106:AA$202,22,FALSE())),0,(VLOOKUP($A65,'Import OffPeak'!$A$3:AA$99,22,FALSE())-VLOOKUP($A65,'Import OffPeak change'!$A$106:AA$202,22,FALSE())))</f>
        <v>0</v>
      </c>
      <c r="W65" s="193" t="n">
        <f aca="false">IF(ISERROR(VLOOKUP($A65,'Import OffPeak'!$A$3:AB$99,23,FALSE())-VLOOKUP($A65,'Import OffPeak change'!$A$106:AB$202,23,FALSE())),0,(VLOOKUP($A65,'Import OffPeak'!$A$3:AB$99,23,FALSE())-VLOOKUP($A65,'Import OffPeak change'!$A$106:AB$202,23,FALSE())))</f>
        <v>0</v>
      </c>
      <c r="X65" s="193" t="n">
        <f aca="false">IF(ISERROR(VLOOKUP($A65,'Import OffPeak'!$A$3:AC$99,24,FALSE())-VLOOKUP($A65,'Import OffPeak change'!$A$106:AC$202,24,FALSE())),0,(VLOOKUP($A65,'Import OffPeak'!$A$3:AC$99,24,FALSE())-VLOOKUP($A65,'Import OffPeak change'!$A$106:AC$202,24,FALSE())))</f>
        <v>0</v>
      </c>
      <c r="Y65" s="193" t="n">
        <f aca="false">IF(ISERROR(VLOOKUP($A65,'Import OffPeak'!$A$3:AD$99,25,FALSE())-VLOOKUP($A65,'Import OffPeak change'!$A$106:AD$202,25,FALSE())),0,(VLOOKUP($A65,'Import OffPeak'!$A$3:AD$99,25,FALSE())-VLOOKUP($A65,'Import OffPeak change'!$A$106:AD$202,25,FALSE())))</f>
        <v>0</v>
      </c>
      <c r="Z65" s="193" t="n">
        <f aca="false">IF(ISERROR(VLOOKUP($A65,'Import OffPeak'!$A$3:AE$99,26,FALSE())-VLOOKUP($A65,'Import OffPeak change'!$A$106:AE$202,26,FALSE())),0,(VLOOKUP($A65,'Import OffPeak'!$A$3:AE$99,26,FALSE())-VLOOKUP($A65,'Import OffPeak change'!$A$106:AE$202,26,FALSE())))</f>
        <v>0</v>
      </c>
      <c r="AA65" s="193" t="n">
        <f aca="false">IF(ISERROR(VLOOKUP($A65,'Import OffPeak'!$A$3:AF$99,27,FALSE())-VLOOKUP($A65,'Import OffPeak change'!$A$106:AF$202,27,FALSE())),0,(VLOOKUP($A65,'Import OffPeak'!$A$3:AF$99,27,FALSE())-VLOOKUP($A65,'Import OffPeak change'!$A$106:AF$202,27,FALSE())))</f>
        <v>0</v>
      </c>
      <c r="AB65" s="193" t="n">
        <f aca="false">IF(ISERROR(VLOOKUP($A65,'Import OffPeak'!$A$3:AG$99,28,FALSE())-VLOOKUP($A65,'Import OffPeak change'!$A$106:AG$202,28,FALSE())),0,(VLOOKUP($A65,'Import OffPeak'!$A$3:AG$99,28,FALSE())-VLOOKUP($A65,'Import OffPeak change'!$A$106:AG$202,28,FALSE())))</f>
        <v>0</v>
      </c>
      <c r="AC65" s="193" t="n">
        <f aca="false">IF(ISERROR(VLOOKUP($A65,'Import OffPeak'!$A$3:AH$99,29,FALSE())-VLOOKUP($A65,'Import OffPeak change'!$A$106:AH$202,29,FALSE())),0,(VLOOKUP($A65,'Import OffPeak'!$A$3:AH$99,29,FALSE())-VLOOKUP($A65,'Import OffPeak change'!$A$106:AH$202,29,FALSE())))</f>
        <v>0</v>
      </c>
      <c r="AD65" s="193" t="n">
        <f aca="false">IF(ISERROR(VLOOKUP($A65,'Import OffPeak'!$A$3:AI$99,30,FALSE())-VLOOKUP($A65,'Import OffPeak change'!$A$106:AI$202,30,FALSE())),0,(VLOOKUP($A65,'Import OffPeak'!$A$3:AI$99,30,FALSE())-VLOOKUP($A65,'Import OffPeak change'!$A$106:AI$202,30,FALSE())))</f>
        <v>0</v>
      </c>
      <c r="AE65" s="193" t="n">
        <f aca="false">IF(ISERROR(VLOOKUP($A65,'Import OffPeak'!$A$3:AJ$99,31,FALSE())-VLOOKUP($A65,'Import OffPeak change'!$A$106:AJ$202,31,FALSE())),0,(VLOOKUP($A65,'Import OffPeak'!$A$3:AJ$99,31,FALSE())-VLOOKUP($A65,'Import OffPeak change'!$A$106:AJ$202,31,FALSE())))</f>
        <v>0</v>
      </c>
      <c r="AF65" s="193" t="n">
        <f aca="false">IF(ISERROR(VLOOKUP($A65,'Import OffPeak'!$A$3:AK$99,32,FALSE())-VLOOKUP($A65,'Import OffPeak change'!$A$106:AK$202,32,FALSE())),0,(VLOOKUP($A65,'Import OffPeak'!$A$3:AK$99,32,FALSE())-VLOOKUP($A65,'Import OffPeak change'!$A$106:AK$202,32,FALSE())))</f>
        <v>0</v>
      </c>
      <c r="AG65" s="193" t="n">
        <f aca="false">IF(ISERROR(VLOOKUP($A65,'Import OffPeak'!$A$3:AL$99,33,FALSE())-VLOOKUP($A65,'Import OffPeak change'!$A$106:AL$202,33,FALSE())),0,(VLOOKUP($A65,'Import OffPeak'!$A$3:AL$99,33,FALSE())-VLOOKUP($A65,'Import OffPeak change'!$A$106:AL$202,33,FALSE())))</f>
        <v>0</v>
      </c>
      <c r="AH65" s="193" t="n">
        <f aca="false">IF(ISERROR(VLOOKUP($A65,'Import OffPeak'!$A$3:AM$99,34,FALSE())-VLOOKUP($A65,'Import OffPeak change'!$A$106:AM$202,34,FALSE())),0,(VLOOKUP($A65,'Import OffPeak'!$A$3:AM$99,34,FALSE())-VLOOKUP($A65,'Import OffPeak change'!$A$106:AM$202,34,FALSE())))</f>
        <v>0</v>
      </c>
      <c r="AI65" s="193" t="n">
        <f aca="false">IF(ISERROR(VLOOKUP($A65,'Import OffPeak'!$A$3:AN$99,35,FALSE())-VLOOKUP($A65,'Import OffPeak change'!$A$106:AN$202,35,FALSE())),0,(VLOOKUP($A65,'Import OffPeak'!$A$3:AN$99,35,FALSE())-VLOOKUP($A65,'Import OffPeak change'!$A$106:AN$202,35,FALSE())))</f>
        <v>0</v>
      </c>
      <c r="AJ65" s="193" t="n">
        <f aca="false">IF(ISERROR(VLOOKUP($A65,'Import OffPeak'!$A$3:AO$99,36,FALSE())-VLOOKUP($A65,'Import OffPeak change'!$A$106:AO$202,36,FALSE())),0,(VLOOKUP($A65,'Import OffPeak'!$A$3:AO$99,36,FALSE())-VLOOKUP($A65,'Import OffPeak change'!$A$106:AO$202,36,FALSE())))</f>
        <v>0</v>
      </c>
      <c r="AK65" s="193" t="n">
        <f aca="false">IF(ISERROR(VLOOKUP($A65,'Import OffPeak'!$A$3:AP$99,37,FALSE())-VLOOKUP($A65,'Import OffPeak change'!$A$106:AP$202,37,FALSE())),0,(VLOOKUP($A65,'Import OffPeak'!$A$3:AP$99,37,FALSE())-VLOOKUP($A65,'Import OffPeak change'!$A$106:AP$202,37,FALSE())))</f>
        <v>0</v>
      </c>
      <c r="AL65" s="193" t="n">
        <f aca="false">IF(ISERROR(VLOOKUP($A65,'Import OffPeak'!$A$3:AQ$99,38,FALSE())-VLOOKUP($A65,'Import OffPeak change'!$A$106:AQ$202,38,FALSE())),0,(VLOOKUP($A65,'Import OffPeak'!$A$3:AQ$99,38,FALSE())-VLOOKUP($A65,'Import OffPeak change'!$A$106:AQ$202,38,FALSE())))</f>
        <v>0</v>
      </c>
      <c r="AM65" s="193" t="n">
        <f aca="false">IF(ISERROR(VLOOKUP($A65,'Import OffPeak'!$A$3:AR$99,39,FALSE())-VLOOKUP($A65,'Import OffPeak change'!$A$106:AR$202,39,FALSE())),0,(VLOOKUP($A65,'Import OffPeak'!$A$3:AR$99,39,FALSE())-VLOOKUP($A65,'Import OffPeak change'!$A$106:AR$202,39,FALSE())))</f>
        <v>0</v>
      </c>
      <c r="AN65" s="193" t="n">
        <f aca="false">IF(ISERROR(VLOOKUP($A65,'Import OffPeak'!$A$3:AS$99,40,FALSE())-VLOOKUP($A65,'Import OffPeak change'!$A$106:AS$202,40,FALSE())),0,(VLOOKUP($A65,'Import OffPeak'!$A$3:AS$99,40,FALSE())-VLOOKUP($A65,'Import OffPeak change'!$A$106:AS$202,40,FALSE())))</f>
        <v>0</v>
      </c>
      <c r="AO65" s="193" t="n">
        <f aca="false">IF(ISERROR(VLOOKUP($A65,'Import OffPeak'!$A$3:AT$99,41,FALSE())-VLOOKUP($A65,'Import OffPeak change'!$A$106:AT$202,41,FALSE())),0,(VLOOKUP($A65,'Import OffPeak'!$A$3:AT$99,41,FALSE())-VLOOKUP($A65,'Import OffPeak change'!$A$106:AT$202,41,FALSE())))</f>
        <v>0</v>
      </c>
      <c r="AP65" s="193" t="n">
        <f aca="false">IF(ISERROR(VLOOKUP($A65,'Import OffPeak'!$A$3:AU$99,42,FALSE())-VLOOKUP($A65,'Import OffPeak change'!$A$106:AU$202,42,FALSE())),0,(VLOOKUP($A65,'Import OffPeak'!$A$3:AU$99,42,FALSE())-VLOOKUP($A65,'Import OffPeak change'!$A$106:AU$202,42,FALSE())))</f>
        <v>0</v>
      </c>
      <c r="AQ65" s="193" t="n">
        <f aca="false">IF(ISERROR(VLOOKUP($A65,'Import OffPeak'!$A$3:AV$99,43,FALSE())-VLOOKUP($A65,'Import OffPeak change'!$A$106:AV$202,43,FALSE())),0,(VLOOKUP($A65,'Import OffPeak'!$A$3:AV$99,43,FALSE())-VLOOKUP($A65,'Import OffPeak change'!$A$106:AV$202,43,FALSE())))</f>
        <v>0</v>
      </c>
      <c r="AR65" s="193" t="n">
        <f aca="false">IF(ISERROR(VLOOKUP($A65,'Import OffPeak'!$A$3:AW$99,44,FALSE())-VLOOKUP($A65,'Import OffPeak change'!$A$106:AW$202,44,FALSE())),0,(VLOOKUP($A65,'Import OffPeak'!$A$3:AW$99,44,FALSE())-VLOOKUP($A65,'Import OffPeak change'!$A$106:AW$202,44,FALSE())))</f>
        <v>0</v>
      </c>
      <c r="AS65" s="193" t="n">
        <f aca="false">IF(ISERROR(VLOOKUP($A65,'Import OffPeak'!$A$3:AX$99,45,FALSE())-VLOOKUP($A65,'Import OffPeak change'!$A$106:AX$202,45,FALSE())),0,(VLOOKUP($A65,'Import OffPeak'!$A$3:AX$99,45,FALSE())-VLOOKUP($A65,'Import OffPeak change'!$A$106:AX$202,45,FALSE())))</f>
        <v>0</v>
      </c>
      <c r="AT65" s="193" t="n">
        <f aca="false">IF(ISERROR(VLOOKUP($A65,'Import OffPeak'!$A$3:AY$99,46,FALSE())-VLOOKUP($A65,'Import OffPeak change'!$A$106:AY$202,46,FALSE())),0,(VLOOKUP($A65,'Import OffPeak'!$A$3:AY$99,46,FALSE())-VLOOKUP($A65,'Import OffPeak change'!$A$106:AY$202,46,FALSE())))</f>
        <v>0</v>
      </c>
      <c r="AU65" s="193" t="n">
        <f aca="false">IF(ISERROR(VLOOKUP($A65,'Import OffPeak'!$A$3:AZ$99,47,FALSE())-VLOOKUP($A65,'Import OffPeak change'!$A$106:AZ$202,47,FALSE())),0,(VLOOKUP($A65,'Import OffPeak'!$A$3:AZ$99,47,FALSE())-VLOOKUP($A65,'Import OffPeak change'!$A$106:AZ$202,47,FALSE())))</f>
        <v>0</v>
      </c>
      <c r="AV65" s="193" t="n">
        <f aca="false">IF(ISERROR(VLOOKUP($A65,'Import OffPeak'!$A$3:BA$99,48,FALSE())-VLOOKUP($A65,'Import OffPeak change'!$A$106:BA$202,48,FALSE())),0,(VLOOKUP($A65,'Import OffPeak'!$A$3:BA$99,48,FALSE())-VLOOKUP($A65,'Import OffPeak change'!$A$106:BA$202,48,FALSE())))</f>
        <v>0</v>
      </c>
      <c r="AW65" s="193" t="n">
        <f aca="false">IF(ISERROR(VLOOKUP($A65,'Import OffPeak'!$A$3:BB$99,49,FALSE())-VLOOKUP($A65,'Import OffPeak change'!$A$106:BB$202,49,FALSE())),0,(VLOOKUP($A65,'Import OffPeak'!$A$3:BB$99,49,FALSE())-VLOOKUP($A65,'Import OffPeak change'!$A$106:BB$202,49,FALSE())))</f>
        <v>0</v>
      </c>
      <c r="AX65" s="193" t="n">
        <f aca="false">IF(ISERROR(VLOOKUP($A65,'Import OffPeak'!$A$3:BC$99,50,FALSE())-VLOOKUP($A65,'Import OffPeak change'!$A$106:BC$202,50,FALSE())),0,(VLOOKUP($A65,'Import OffPeak'!$A$3:BC$99,50,FALSE())-VLOOKUP($A65,'Import OffPeak change'!$A$106:BC$202,50,FALSE())))</f>
        <v>0</v>
      </c>
      <c r="AY65" s="193" t="n">
        <f aca="false">IF(ISERROR(VLOOKUP($A65,'Import OffPeak'!$A$3:BD$99,51,FALSE())-VLOOKUP($A65,'Import OffPeak change'!$A$106:BD$202,51,FALSE())),0,(VLOOKUP($A65,'Import OffPeak'!$A$3:BD$99,51,FALSE())-VLOOKUP($A65,'Import OffPeak change'!$A$106:BD$202,51,FALSE())))</f>
        <v>0</v>
      </c>
      <c r="AZ65" s="193" t="n">
        <f aca="false">IF(ISERROR(VLOOKUP($A65,'Import OffPeak'!$A$3:BE$99,52,FALSE())-VLOOKUP($A65,'Import OffPeak change'!$A$106:BE$202,52,FALSE())),0,(VLOOKUP($A65,'Import OffPeak'!$A$3:BE$99,52,FALSE())-VLOOKUP($A65,'Import OffPeak change'!$A$106:BE$202,52,FALSE())))</f>
        <v>0</v>
      </c>
      <c r="BA65" s="193" t="n">
        <f aca="false">IF(ISERROR(VLOOKUP($A65,'Import OffPeak'!$A$3:BF$99,53,FALSE())-VLOOKUP($A65,'Import OffPeak change'!$A$106:BF$202,53,FALSE())),0,(VLOOKUP($A65,'Import OffPeak'!$A$3:BF$99,53,FALSE())-VLOOKUP($A65,'Import OffPeak change'!$A$106:BF$202,53,FALSE())))</f>
        <v>0</v>
      </c>
      <c r="BB65" s="193" t="n">
        <f aca="false">IF(ISERROR(VLOOKUP($A65,'Import OffPeak'!$A$3:BG$99,54,FALSE())-VLOOKUP($A65,'Import OffPeak change'!$A$106:BG$202,54,FALSE())),0,(VLOOKUP($A65,'Import OffPeak'!$A$3:BG$99,54,FALSE())-VLOOKUP($A65,'Import OffPeak change'!$A$106:BG$202,54,FALSE())))</f>
        <v>0</v>
      </c>
      <c r="BC65" s="193" t="n">
        <f aca="false">IF(ISERROR(VLOOKUP($A65,'Import OffPeak'!$A$3:BH$99,55,FALSE())-VLOOKUP($A65,'Import OffPeak change'!$A$106:BH$202,55,FALSE())),0,(VLOOKUP($A65,'Import OffPeak'!$A$3:BH$99,55,FALSE())-VLOOKUP($A65,'Import OffPeak change'!$A$106:BH$202,55,FALSE())))</f>
        <v>0</v>
      </c>
      <c r="BD65" s="193" t="n">
        <f aca="false">IF(ISERROR(VLOOKUP($A65,'Import OffPeak'!$A$3:BI$99,56,FALSE())-VLOOKUP($A65,'Import OffPeak change'!$A$106:BI$202,56,FALSE())),0,(VLOOKUP($A65,'Import OffPeak'!$A$3:BI$99,56,FALSE())-VLOOKUP($A65,'Import OffPeak change'!$A$106:BI$202,56,FALSE())))</f>
        <v>0</v>
      </c>
      <c r="BE65" s="193" t="n">
        <f aca="false">IF(ISERROR(VLOOKUP($A65,'Import OffPeak'!$A$3:BJ$99,57,FALSE())-VLOOKUP($A65,'Import OffPeak change'!$A$106:BJ$202,57,FALSE())),0,(VLOOKUP($A65,'Import OffPeak'!$A$3:BJ$99,57,FALSE())-VLOOKUP($A65,'Import OffPeak change'!$A$106:BJ$202,57,FALSE())))</f>
        <v>0</v>
      </c>
      <c r="BF65" s="193" t="n">
        <f aca="false">IF(ISERROR(VLOOKUP($A65,'Import OffPeak'!$A$3:BK$99,58,FALSE())-VLOOKUP($A65,'Import OffPeak change'!$A$106:BK$202,58,FALSE())),0,(VLOOKUP($A65,'Import OffPeak'!$A$3:BK$99,58,FALSE())-VLOOKUP($A65,'Import OffPeak change'!$A$106:BK$202,58,FALSE())))</f>
        <v>0</v>
      </c>
      <c r="BG65" s="193" t="n">
        <f aca="false">IF(ISERROR(VLOOKUP($A65,'Import OffPeak'!$A$3:BL$99,59,FALSE())-VLOOKUP($A65,'Import OffPeak change'!$A$106:BL$202,59,FALSE())),0,(VLOOKUP($A65,'Import OffPeak'!$A$3:BL$99,59,FALSE())-VLOOKUP($A65,'Import OffPeak change'!$A$106:BL$202,59,FALSE())))</f>
        <v>0</v>
      </c>
      <c r="BH65" s="193" t="n">
        <f aca="false">IF(ISERROR(VLOOKUP($A65,'Import OffPeak'!$A$3:BM$99,60,FALSE())-VLOOKUP($A65,'Import OffPeak change'!$A$106:BM$202,60,FALSE())),0,(VLOOKUP($A65,'Import OffPeak'!$A$3:BM$99,60,FALSE())-VLOOKUP($A65,'Import OffPeak change'!$A$106:BM$202,60,FALSE())))</f>
        <v>0</v>
      </c>
      <c r="BI65" s="193" t="n">
        <f aca="false">IF(ISERROR(VLOOKUP($A65,'Import OffPeak'!$A$3:BN$99,61,FALSE())-VLOOKUP($A65,'Import OffPeak change'!$A$106:BN$202,61,FALSE())),0,(VLOOKUP($A65,'Import OffPeak'!$A$3:BN$99,61,FALSE())-VLOOKUP($A65,'Import OffPeak change'!$A$106:BN$202,61,FALSE())))</f>
        <v>0</v>
      </c>
      <c r="BJ65" s="193" t="n">
        <f aca="false">IF(ISERROR(VLOOKUP($A65,'Import OffPeak'!$A$3:BO$99,62,FALSE())-VLOOKUP($A65,'Import OffPeak change'!$A$106:BO$202,62,FALSE())),0,(VLOOKUP($A65,'Import OffPeak'!$A$3:BO$99,62,FALSE())-VLOOKUP($A65,'Import OffPeak change'!$A$106:BO$202,62,FALSE())))</f>
        <v>0</v>
      </c>
      <c r="BK65" s="193" t="n">
        <f aca="false">IF(ISERROR(VLOOKUP($A65,'Import OffPeak'!$A$3:BP$99,63,FALSE())-VLOOKUP($A65,'Import OffPeak change'!$A$106:BP$202,63,FALSE())),0,(VLOOKUP($A65,'Import OffPeak'!$A$3:BP$99,63,FALSE())-VLOOKUP($A65,'Import OffPeak change'!$A$106:BP$202,63,FALSE())))</f>
        <v>0</v>
      </c>
      <c r="BL65" s="193" t="n">
        <f aca="false">IF(ISERROR(VLOOKUP($A65,'Import OffPeak'!$A$3:BQ$99,64,FALSE())-VLOOKUP($A65,'Import OffPeak change'!$A$106:BQ$202,64,FALSE())),0,(VLOOKUP($A65,'Import OffPeak'!$A$3:BQ$99,64,FALSE())-VLOOKUP($A65,'Import OffPeak change'!$A$106:BQ$202,64,FALSE())))</f>
        <v>0</v>
      </c>
      <c r="BM65" s="193" t="n">
        <f aca="false">IF(ISERROR(VLOOKUP($A65,'Import OffPeak'!$A$3:BR$99,65,FALSE())-VLOOKUP($A65,'Import OffPeak change'!$A$106:BR$202,65,FALSE())),0,(VLOOKUP($A65,'Import OffPeak'!$A$3:BR$99,65,FALSE())-VLOOKUP($A65,'Import OffPeak change'!$A$106:BR$202,65,FALSE())))</f>
        <v>0</v>
      </c>
      <c r="BN65" s="193" t="n">
        <f aca="false">IF(ISERROR(VLOOKUP($A65,'Import OffPeak'!$A$3:BS$99,66,FALSE())-VLOOKUP($A65,'Import OffPeak change'!$A$106:BS$202,66,FALSE())),0,(VLOOKUP($A65,'Import OffPeak'!$A$3:BS$99,66,FALSE())-VLOOKUP($A65,'Import OffPeak change'!$A$106:BS$202,66,FALSE())))</f>
        <v>0</v>
      </c>
      <c r="BO65" s="193" t="n">
        <f aca="false">IF(ISERROR(VLOOKUP($A65,'Import OffPeak'!$A$3:BT$99,67,FALSE())-VLOOKUP($A65,'Import OffPeak change'!$A$106:BT$202,67,FALSE())),0,(VLOOKUP($A65,'Import OffPeak'!$A$3:BT$99,67,FALSE())-VLOOKUP($A65,'Import OffPeak change'!$A$106:BT$202,67,FALSE())))</f>
        <v>0</v>
      </c>
      <c r="BP65" s="193" t="n">
        <f aca="false">IF(ISERROR(VLOOKUP($A65,'Import OffPeak'!$A$3:BU$99,68,FALSE())-VLOOKUP($A65,'Import OffPeak change'!$A$106:BU$202,68,FALSE())),0,(VLOOKUP($A65,'Import OffPeak'!$A$3:BU$99,68,FALSE())-VLOOKUP($A65,'Import OffPeak change'!$A$106:BU$202,68,FALSE())))</f>
        <v>0</v>
      </c>
      <c r="BQ65" s="193" t="n">
        <f aca="false">IF(ISERROR(VLOOKUP($A65,'Import OffPeak'!$A$3:BV$99,69,FALSE())-VLOOKUP($A65,'Import OffPeak change'!$A$106:BV$202,69,FALSE())),0,(VLOOKUP($A65,'Import OffPeak'!$A$3:BV$99,69,FALSE())-VLOOKUP($A65,'Import OffPeak change'!$A$106:BV$202,69,FALSE())))</f>
        <v>0</v>
      </c>
      <c r="BR65" s="193" t="n">
        <f aca="false">IF(ISERROR(VLOOKUP($A65,'Import OffPeak'!$A$3:BW$99,70,FALSE())-VLOOKUP($A65,'Import OffPeak change'!$A$106:BW$202,70,FALSE())),0,(VLOOKUP($A65,'Import OffPeak'!$A$3:BW$99,70,FALSE())-VLOOKUP($A65,'Import OffPeak change'!$A$106:BW$202,70,FALSE())))</f>
        <v>0</v>
      </c>
      <c r="BS65" s="193" t="n">
        <f aca="false">IF(ISERROR(VLOOKUP($A65,'Import OffPeak'!$A$3:BX$99,71,FALSE())-VLOOKUP($A65,'Import OffPeak change'!$A$106:BX$202,71,FALSE())),0,(VLOOKUP($A65,'Import OffPeak'!$A$3:BX$99,71,FALSE())-VLOOKUP($A65,'Import OffPeak change'!$A$106:BX$202,71,FALSE())))</f>
        <v>0</v>
      </c>
      <c r="BT65" s="193" t="n">
        <f aca="false">IF(ISERROR(VLOOKUP($A65,'Import OffPeak'!$A$3:BY$99,72,FALSE())-VLOOKUP($A65,'Import OffPeak change'!$A$106:BY$202,72,FALSE())),0,(VLOOKUP($A65,'Import OffPeak'!$A$3:BY$99,72,FALSE())-VLOOKUP($A65,'Import OffPeak change'!$A$106:BY$202,72,FALSE())))</f>
        <v>0</v>
      </c>
      <c r="BU65" s="193" t="n">
        <f aca="false">IF(ISERROR(VLOOKUP($A65,'Import OffPeak'!$A$3:BZ$99,73,FALSE())-VLOOKUP($A65,'Import OffPeak change'!$A$106:BZ$202,73,FALSE())),0,(VLOOKUP($A65,'Import OffPeak'!$A$3:BZ$99,73,FALSE())-VLOOKUP($A65,'Import OffPeak change'!$A$106:BZ$202,73,FALSE())))</f>
        <v>0</v>
      </c>
      <c r="BV65" s="193" t="n">
        <f aca="false">IF(ISERROR(VLOOKUP($A65,'Import OffPeak'!$A$3:CA$99,74,FALSE())-VLOOKUP($A65,'Import OffPeak change'!$A$106:CA$202,74,FALSE())),0,(VLOOKUP($A65,'Import OffPeak'!$A$3:CA$99,74,FALSE())-VLOOKUP($A65,'Import OffPeak change'!$A$106:CA$202,74,FALSE())))</f>
        <v>0</v>
      </c>
      <c r="BW65" s="193" t="n">
        <f aca="false">IF(ISERROR(VLOOKUP($A65,'Import OffPeak'!$A$3:CB$99,75,FALSE())-VLOOKUP($A65,'Import OffPeak change'!$A$106:CB$202,75,FALSE())),0,(VLOOKUP($A65,'Import OffPeak'!$A$3:CB$99,75,FALSE())-VLOOKUP($A65,'Import OffPeak change'!$A$106:CB$202,75,FALSE())))</f>
        <v>0</v>
      </c>
      <c r="BX65" s="193" t="n">
        <f aca="false">IF(ISERROR(VLOOKUP($A65,'Import OffPeak'!$A$3:CC$99,76,FALSE())-VLOOKUP($A65,'Import OffPeak change'!$A$106:CC$202,76,FALSE())),0,(VLOOKUP($A65,'Import OffPeak'!$A$3:CC$99,76,FALSE())-VLOOKUP($A65,'Import OffPeak change'!$A$106:CC$202,76,FALSE())))</f>
        <v>0</v>
      </c>
      <c r="BY65" s="193" t="n">
        <f aca="false">IF(ISERROR(VLOOKUP($A65,'Import OffPeak'!$A$3:CD$99,77,FALSE())-VLOOKUP($A65,'Import OffPeak change'!$A$106:CD$202,77,FALSE())),0,(VLOOKUP($A65,'Import OffPeak'!$A$3:CD$99,77,FALSE())-VLOOKUP($A65,'Import OffPeak change'!$A$106:CD$202,77,FALSE())))</f>
        <v>0</v>
      </c>
      <c r="BZ65" s="193" t="n">
        <f aca="false">IF(ISERROR(VLOOKUP($A65,'Import OffPeak'!$A$3:CE$99,78,FALSE())-VLOOKUP($A65,'Import OffPeak change'!$A$106:CE$202,78,FALSE())),0,(VLOOKUP($A65,'Import OffPeak'!$A$3:CE$99,78,FALSE())-VLOOKUP($A65,'Import OffPeak change'!$A$106:CE$202,78,FALSE())))</f>
        <v>0</v>
      </c>
      <c r="CA65" s="193" t="n">
        <f aca="false">IF(ISERROR(VLOOKUP($A65,'Import OffPeak'!$A$3:CF$99,79,FALSE())-VLOOKUP($A65,'Import OffPeak change'!$A$106:CF$202,79,FALSE())),0,(VLOOKUP($A65,'Import OffPeak'!$A$3:CF$99,79,FALSE())-VLOOKUP($A65,'Import OffPeak change'!$A$106:CF$202,79,FALSE())))</f>
        <v>0</v>
      </c>
      <c r="CB65" s="193" t="n">
        <f aca="false">IF(ISERROR(VLOOKUP($A65,'Import OffPeak'!$A$3:CG$99,80,FALSE())-VLOOKUP($A65,'Import OffPeak change'!$A$106:CG$202,80,FALSE())),0,(VLOOKUP($A65,'Import OffPeak'!$A$3:CG$99,80,FALSE())-VLOOKUP($A65,'Import OffPeak change'!$A$106:CG$202,80,FALSE())))</f>
        <v>0</v>
      </c>
      <c r="CC65" s="193" t="n">
        <f aca="false">IF(ISERROR(VLOOKUP($A65,'Import OffPeak'!$A$3:CH$99,81,FALSE())-VLOOKUP($A65,'Import OffPeak change'!$A$106:CH$202,81,FALSE())),0,(VLOOKUP($A65,'Import OffPeak'!$A$3:CH$99,81,FALSE())-VLOOKUP($A65,'Import OffPeak change'!$A$106:CH$202,81,FALSE())))</f>
        <v>0</v>
      </c>
      <c r="CD65" s="193" t="n">
        <f aca="false">IF(ISERROR(VLOOKUP($A65,'Import OffPeak'!$A$3:CI$99,82,FALSE())-VLOOKUP($A65,'Import OffPeak change'!$A$106:CI$202,82,FALSE())),0,(VLOOKUP($A65,'Import OffPeak'!$A$3:CI$99,82,FALSE())-VLOOKUP($A65,'Import OffPeak change'!$A$106:CI$202,82,FALSE())))</f>
        <v>0</v>
      </c>
      <c r="CE65" s="193" t="n">
        <f aca="false">IF(ISERROR(VLOOKUP($A65,'Import OffPeak'!$A$3:CJ$99,83,FALSE())-VLOOKUP($A65,'Import OffPeak change'!$A$106:CJ$202,83,FALSE())),0,(VLOOKUP($A65,'Import OffPeak'!$A$3:CJ$99,83,FALSE())-VLOOKUP($A65,'Import OffPeak change'!$A$106:CJ$202,83,FALSE())))</f>
        <v>0</v>
      </c>
      <c r="CF65" s="193" t="n">
        <f aca="false">IF(ISERROR(VLOOKUP($A65,'Import OffPeak'!$A$3:CK$99,84,FALSE())-VLOOKUP($A65,'Import OffPeak change'!$A$106:CK$202,84,FALSE())),0,(VLOOKUP($A65,'Import OffPeak'!$A$3:CK$99,84,FALSE())-VLOOKUP($A65,'Import OffPeak change'!$A$106:CK$202,84,FALSE())))</f>
        <v>0</v>
      </c>
      <c r="CG65" s="193" t="n">
        <f aca="false">IF(ISERROR(VLOOKUP($A65,'Import OffPeak'!$A$3:CL$99,85,FALSE())-VLOOKUP($A65,'Import OffPeak change'!$A$106:CL$202,85,FALSE())),0,(VLOOKUP($A65,'Import OffPeak'!$A$3:CL$99,85,FALSE())-VLOOKUP($A65,'Import OffPeak change'!$A$106:CL$202,85,FALSE())))</f>
        <v>0</v>
      </c>
      <c r="CH65" s="193" t="n">
        <f aca="false">IF(ISERROR(VLOOKUP($A65,'Import OffPeak'!$A$3:CM$99,86,FALSE())-VLOOKUP($A65,'Import OffPeak change'!$A$106:CM$202,86,FALSE())),0,(VLOOKUP($A65,'Import OffPeak'!$A$3:CM$99,86,FALSE())-VLOOKUP($A65,'Import OffPeak change'!$A$106:CM$202,86,FALSE())))</f>
        <v>0</v>
      </c>
      <c r="CI65" s="193" t="n">
        <f aca="false">IF(ISERROR(VLOOKUP($A65,'Import OffPeak'!$A$3:CN$99,87,FALSE())-VLOOKUP($A65,'Import OffPeak change'!$A$106:CN$202,87,FALSE())),0,(VLOOKUP($A65,'Import OffPeak'!$A$3:CN$99,87,FALSE())-VLOOKUP($A65,'Import OffPeak change'!$A$106:CN$202,87,FALSE())))</f>
        <v>0</v>
      </c>
      <c r="CJ65" s="193" t="n">
        <f aca="false">IF(ISERROR(VLOOKUP($A65,'Import OffPeak'!$A$3:CO$99,88,FALSE())-VLOOKUP($A65,'Import OffPeak change'!$A$106:CO$202,88,FALSE())),0,(VLOOKUP($A65,'Import OffPeak'!$A$3:CO$99,88,FALSE())-VLOOKUP($A65,'Import OffPeak change'!$A$106:CO$202,88,FALSE())))</f>
        <v>0</v>
      </c>
      <c r="CK65" s="193" t="n">
        <f aca="false">IF(ISERROR(VLOOKUP($A65,'Import OffPeak'!$A$3:CP$99,89,FALSE())-VLOOKUP($A65,'Import OffPeak change'!$A$106:CP$202,89,FALSE())),0,(VLOOKUP($A65,'Import OffPeak'!$A$3:CP$99,89,FALSE())-VLOOKUP($A65,'Import OffPeak change'!$A$106:CP$202,89,FALSE())))</f>
        <v>0</v>
      </c>
      <c r="CL65" s="193" t="n">
        <f aca="false">IF(ISERROR(VLOOKUP($A65,'Import OffPeak'!$A$3:CQ$99,90,FALSE())-VLOOKUP($A65,'Import OffPeak change'!$A$106:CQ$202,90,FALSE())),0,(VLOOKUP($A65,'Import OffPeak'!$A$3:CQ$99,90,FALSE())-VLOOKUP($A65,'Import OffPeak change'!$A$106:CQ$202,90,FALSE())))</f>
        <v>0</v>
      </c>
      <c r="CM65" s="193" t="n">
        <f aca="false">IF(ISERROR(VLOOKUP($A65,'Import OffPeak'!$A$3:CR$99,91,FALSE())-VLOOKUP($A65,'Import OffPeak change'!$A$106:CR$202,91,FALSE())),0,(VLOOKUP($A65,'Import OffPeak'!$A$3:CR$99,91,FALSE())-VLOOKUP($A65,'Import OffPeak change'!$A$106:CR$202,91,FALSE())))</f>
        <v>0</v>
      </c>
      <c r="CN65" s="193" t="n">
        <f aca="false">IF(ISERROR(VLOOKUP($A65,'Import OffPeak'!$A$3:CS$99,92,FALSE())-VLOOKUP($A65,'Import OffPeak change'!$A$106:CS$202,92,FALSE())),0,(VLOOKUP($A65,'Import OffPeak'!$A$3:CS$99,92,FALSE())-VLOOKUP($A65,'Import OffPeak change'!$A$106:CS$202,92,FALSE())))</f>
        <v>0</v>
      </c>
      <c r="CO65" s="193" t="n">
        <f aca="false">IF(ISERROR(VLOOKUP($A65,'Import OffPeak'!$A$3:CT$99,93,FALSE())-VLOOKUP($A65,'Import OffPeak change'!$A$106:CT$202,93,FALSE())),0,(VLOOKUP($A65,'Import OffPeak'!$A$3:CT$99,93,FALSE())-VLOOKUP($A65,'Import OffPeak change'!$A$106:CT$202,93,FALSE())))</f>
        <v>0</v>
      </c>
      <c r="CP65" s="193" t="n">
        <f aca="false">IF(ISERROR(VLOOKUP($A65,'Import OffPeak'!$A$3:CU$99,94,FALSE())-VLOOKUP($A65,'Import OffPeak change'!$A$106:CU$202,94,FALSE())),0,(VLOOKUP($A65,'Import OffPeak'!$A$3:CU$99,94,FALSE())-VLOOKUP($A65,'Import OffPeak change'!$A$106:CU$202,94,FALSE())))</f>
        <v>0</v>
      </c>
      <c r="CQ65" s="193" t="n">
        <f aca="false">IF(ISERROR(VLOOKUP($A65,'Import OffPeak'!$A$3:CV$99,95,FALSE())-VLOOKUP($A65,'Import OffPeak change'!$A$106:CV$202,95,FALSE())),0,(VLOOKUP($A65,'Import OffPeak'!$A$3:CV$99,95,FALSE())-VLOOKUP($A65,'Import OffPeak change'!$A$106:CV$202,95,FALSE())))</f>
        <v>0</v>
      </c>
      <c r="CR65" s="193" t="n">
        <f aca="false">IF(ISERROR(VLOOKUP($A65,'Import OffPeak'!$A$3:CW$99,96,FALSE())-VLOOKUP($A65,'Import OffPeak change'!$A$106:CW$202,96,FALSE())),0,(VLOOKUP($A65,'Import OffPeak'!$A$3:CW$99,96,FALSE())-VLOOKUP($A65,'Import OffPeak change'!$A$106:CW$202,96,FALSE())))</f>
        <v>0</v>
      </c>
      <c r="CS65" s="193" t="n">
        <f aca="false">IF(ISERROR(VLOOKUP($A65,'Import OffPeak'!$A$3:CX$99,97,FALSE())-VLOOKUP($A65,'Import OffPeak change'!$A$106:CX$202,97,FALSE())),0,(VLOOKUP($A65,'Import OffPeak'!$A$3:CX$99,97,FALSE())-VLOOKUP($A65,'Import OffPeak change'!$A$106:CX$202,97,FALSE())))</f>
        <v>0</v>
      </c>
      <c r="CT65" s="193" t="n">
        <f aca="false">IF(ISERROR(VLOOKUP($A65,'Import OffPeak'!$A$3:CY$99,98,FALSE())-VLOOKUP($A65,'Import OffPeak change'!$A$106:CY$202,98,FALSE())),0,(VLOOKUP($A65,'Import OffPeak'!$A$3:CY$99,98,FALSE())-VLOOKUP($A65,'Import OffPeak change'!$A$106:CY$202,98,FALSE())))</f>
        <v>0</v>
      </c>
      <c r="CU65" s="193" t="n">
        <f aca="false">IF(ISERROR(VLOOKUP($A65,'Import OffPeak'!$A$3:CZ$99,99,FALSE())-VLOOKUP($A65,'Import OffPeak change'!$A$106:CZ$202,99,FALSE())),0,(VLOOKUP($A65,'Import OffPeak'!$A$3:CZ$99,99,FALSE())-VLOOKUP($A65,'Import OffPeak change'!$A$106:CZ$202,99,FALSE())))</f>
        <v>0</v>
      </c>
      <c r="CV65" s="193" t="n">
        <f aca="false">IF(ISERROR(VLOOKUP($A65,'Import OffPeak'!$A$3:DA$99,100,FALSE())-VLOOKUP($A65,'Import OffPeak change'!$A$106:DA$202,100,FALSE())),0,(VLOOKUP($A65,'Import OffPeak'!$A$3:DA$99,100,FALSE())-VLOOKUP($A65,'Import OffPeak change'!$A$106:DA$202,100,FALSE())))</f>
        <v>0</v>
      </c>
      <c r="CW65" s="193" t="n">
        <f aca="false">IF(ISERROR(VLOOKUP($A65,'Import OffPeak'!$A$3:DB$99,101,FALSE())-VLOOKUP($A65,'Import OffPeak change'!$A$106:DB$202,101,FALSE())),0,(VLOOKUP($A65,'Import OffPeak'!$A$3:DB$99,101,FALSE())-VLOOKUP($A65,'Import OffPeak change'!$A$106:DB$202,101,FALSE())))</f>
        <v>0</v>
      </c>
      <c r="CX65" s="193" t="n">
        <f aca="false">IF(ISERROR(VLOOKUP($A65,'Import OffPeak'!$A$3:DC$99,102,FALSE())-VLOOKUP($A65,'Import OffPeak change'!$A$106:DC$202,102,FALSE())),0,(VLOOKUP($A65,'Import OffPeak'!$A$3:DC$99,102,FALSE())-VLOOKUP($A65,'Import OffPeak change'!$A$106:DC$202,102,FALSE())))</f>
        <v>0</v>
      </c>
      <c r="CY65" s="193" t="n">
        <f aca="false">IF(ISERROR(VLOOKUP($A65,'Import OffPeak'!$A$3:DD$99,103,FALSE())-VLOOKUP($A65,'Import OffPeak change'!$A$106:DD$202,103,FALSE())),0,(VLOOKUP($A65,'Import OffPeak'!$A$3:DD$99,103,FALSE())-VLOOKUP($A65,'Import OffPeak change'!$A$106:DD$202,103,FALSE())))</f>
        <v>0</v>
      </c>
      <c r="CZ65" s="193" t="n">
        <f aca="false">IF(ISERROR(VLOOKUP($A65,'Import OffPeak'!$A$3:DE$99,104,FALSE())-VLOOKUP($A65,'Import OffPeak change'!$A$106:DE$202,104,FALSE())),0,(VLOOKUP($A65,'Import OffPeak'!$A$3:DE$99,104,FALSE())-VLOOKUP($A65,'Import OffPeak change'!$A$106:DE$202,104,FALSE())))</f>
        <v>0</v>
      </c>
      <c r="DA65" s="193" t="n">
        <f aca="false">IF(ISERROR(VLOOKUP($A65,'Import OffPeak'!$A$3:DF$99,105,FALSE())-VLOOKUP($A65,'Import OffPeak change'!$A$106:DF$202,105,FALSE())),0,(VLOOKUP($A65,'Import OffPeak'!$A$3:DF$99,105,FALSE())-VLOOKUP($A65,'Import OffPeak change'!$A$106:DF$202,105,FALSE())))</f>
        <v>0</v>
      </c>
      <c r="DB65" s="193" t="n">
        <f aca="false">IF(ISERROR(VLOOKUP($A65,'Import OffPeak'!$A$3:DG$99,106,FALSE())-VLOOKUP($A65,'Import OffPeak change'!$A$106:DG$202,106,FALSE())),0,(VLOOKUP($A65,'Import OffPeak'!$A$3:DG$99,106,FALSE())-VLOOKUP($A65,'Import OffPeak change'!$A$106:DG$202,106,FALSE())))</f>
        <v>0</v>
      </c>
      <c r="DC65" s="193" t="n">
        <f aca="false">IF(ISERROR(VLOOKUP($A65,'Import OffPeak'!$A$3:DH$99,107,FALSE())-VLOOKUP($A65,'Import OffPeak change'!$A$106:DH$202,107,FALSE())),0,(VLOOKUP($A65,'Import OffPeak'!$A$3:DH$99,107,FALSE())-VLOOKUP($A65,'Import OffPeak change'!$A$106:DH$202,107,FALSE())))</f>
        <v>0</v>
      </c>
      <c r="DD65" s="193" t="n">
        <f aca="false">IF(ISERROR(VLOOKUP($A65,'Import OffPeak'!$A$3:DI$99,108,FALSE())-VLOOKUP($A65,'Import OffPeak change'!$A$106:DI$202,108,FALSE())),0,(VLOOKUP($A65,'Import OffPeak'!$A$3:DI$99,108,FALSE())-VLOOKUP($A65,'Import OffPeak change'!$A$106:DI$202,108,FALSE())))</f>
        <v>0</v>
      </c>
      <c r="DE65" s="193" t="n">
        <f aca="false">IF(ISERROR(VLOOKUP($A65,'Import OffPeak'!$A$3:DJ$99,109,FALSE())-VLOOKUP($A65,'Import OffPeak change'!$A$106:DJ$202,109,FALSE())),0,(VLOOKUP($A65,'Import OffPeak'!$A$3:DJ$99,109,FALSE())-VLOOKUP($A65,'Import OffPeak change'!$A$106:DJ$202,109,FALSE())))</f>
        <v>0</v>
      </c>
      <c r="DF65" s="193" t="n">
        <f aca="false">IF(ISERROR(VLOOKUP($A65,'Import OffPeak'!$A$3:DK$99,110,FALSE())-VLOOKUP($A65,'Import OffPeak change'!$A$106:DK$202,110,FALSE())),0,(VLOOKUP($A65,'Import OffPeak'!$A$3:DK$99,110,FALSE())-VLOOKUP($A65,'Import OffPeak change'!$A$106:DK$202,110,FALSE())))</f>
        <v>0</v>
      </c>
      <c r="DG65" s="193" t="n">
        <f aca="false">IF(ISERROR(VLOOKUP($A65,'Import OffPeak'!$A$3:DL$99,111,FALSE())-VLOOKUP($A65,'Import OffPeak change'!$A$106:DL$202,111,FALSE())),0,(VLOOKUP($A65,'Import OffPeak'!$A$3:DL$99,111,FALSE())-VLOOKUP($A65,'Import OffPeak change'!$A$106:DL$202,111,FALSE())))</f>
        <v>0</v>
      </c>
      <c r="DH65" s="193" t="n">
        <f aca="false">IF(ISERROR(VLOOKUP($A65,'Import OffPeak'!$A$3:DM$99,112,FALSE())-VLOOKUP($A65,'Import OffPeak change'!$A$106:DM$202,112,FALSE())),0,(VLOOKUP($A65,'Import OffPeak'!$A$3:DM$99,112,FALSE())-VLOOKUP($A65,'Import OffPeak change'!$A$106:DM$202,112,FALSE())))</f>
        <v>0</v>
      </c>
      <c r="DI65" s="193" t="n">
        <f aca="false">IF(ISERROR(VLOOKUP($A65,'Import OffPeak'!$A$3:DN$99,113,FALSE())-VLOOKUP($A65,'Import OffPeak change'!$A$106:DN$202,113,FALSE())),0,(VLOOKUP($A65,'Import OffPeak'!$A$3:DN$99,113,FALSE())-VLOOKUP($A65,'Import OffPeak change'!$A$106:DN$202,113,FALSE())))</f>
        <v>0</v>
      </c>
      <c r="DJ65" s="193" t="n">
        <f aca="false">IF(ISERROR(VLOOKUP($A65,'Import OffPeak'!$A$3:DO$99,114,FALSE())-VLOOKUP($A65,'Import OffPeak change'!$A$106:DO$202,114,FALSE())),0,(VLOOKUP($A65,'Import OffPeak'!$A$3:DO$99,114,FALSE())-VLOOKUP($A65,'Import OffPeak change'!$A$106:DO$202,114,FALSE())))</f>
        <v>0</v>
      </c>
      <c r="DK65" s="193" t="n">
        <f aca="false">IF(ISERROR(VLOOKUP($A65,'Import OffPeak'!$A$3:DP$99,115,FALSE())-VLOOKUP($A65,'Import OffPeak change'!$A$106:DP$202,115,FALSE())),0,(VLOOKUP($A65,'Import OffPeak'!$A$3:DP$99,115,FALSE())-VLOOKUP($A65,'Import OffPeak change'!$A$106:DP$202,115,FALSE())))</f>
        <v>0</v>
      </c>
      <c r="DL65" s="193" t="n">
        <f aca="false">IF(ISERROR(VLOOKUP($A65,'Import OffPeak'!$A$3:DQ$99,116,FALSE())-VLOOKUP($A65,'Import OffPeak change'!$A$106:DQ$202,116,FALSE())),0,(VLOOKUP($A65,'Import OffPeak'!$A$3:DQ$99,116,FALSE())-VLOOKUP($A65,'Import OffPeak change'!$A$106:DQ$202,116,FALSE())))</f>
        <v>0</v>
      </c>
      <c r="DM65" s="193" t="n">
        <f aca="false">IF(ISERROR(VLOOKUP($A65,'Import OffPeak'!$A$3:DR$99,117,FALSE())-VLOOKUP($A65,'Import OffPeak change'!$A$106:DR$202,117,FALSE())),0,(VLOOKUP($A65,'Import OffPeak'!$A$3:DR$99,117,FALSE())-VLOOKUP($A65,'Import OffPeak change'!$A$106:DR$202,117,FALSE())))</f>
        <v>0</v>
      </c>
      <c r="DN65" s="193" t="n">
        <f aca="false">IF(ISERROR(VLOOKUP($A65,'Import OffPeak'!$A$3:DS$99,118,FALSE())-VLOOKUP($A65,'Import OffPeak change'!$A$106:DS$202,118,FALSE())),0,(VLOOKUP($A65,'Import OffPeak'!$A$3:DS$99,118,FALSE())-VLOOKUP($A65,'Import OffPeak change'!$A$106:DS$202,118,FALSE())))</f>
        <v>0</v>
      </c>
      <c r="DO65" s="193" t="n">
        <f aca="false">IF(ISERROR(VLOOKUP($A65,'Import OffPeak'!$A$3:DT$99,119,FALSE())-VLOOKUP($A65,'Import OffPeak change'!$A$106:DT$202,119,FALSE())),0,(VLOOKUP($A65,'Import OffPeak'!$A$3:DT$99,119,FALSE())-VLOOKUP($A65,'Import OffPeak change'!$A$106:DT$202,119,FALSE())))</f>
        <v>0</v>
      </c>
      <c r="DP65" s="193" t="n">
        <f aca="false">IF(ISERROR(VLOOKUP($A65,'Import OffPeak'!$A$3:DU$99,120,FALSE())-VLOOKUP($A65,'Import OffPeak change'!$A$106:DU$202,120,FALSE())),0,(VLOOKUP($A65,'Import OffPeak'!$A$3:DU$99,120,FALSE())-VLOOKUP($A65,'Import OffPeak change'!$A$106:DU$202,120,FALSE())))</f>
        <v>0</v>
      </c>
      <c r="DQ65" s="193" t="n">
        <f aca="false">IF(ISERROR(VLOOKUP($A65,'Import OffPeak'!$A$3:DV$99,121,FALSE())-VLOOKUP($A65,'Import OffPeak change'!$A$106:DV$202,121,FALSE())),0,(VLOOKUP($A65,'Import OffPeak'!$A$3:DV$99,121,FALSE())-VLOOKUP($A65,'Import OffPeak change'!$A$106:DV$202,121,FALSE())))</f>
        <v>0</v>
      </c>
      <c r="DR65" s="193" t="n">
        <f aca="false">IF(ISERROR(VLOOKUP($A65,'Import OffPeak'!$A$3:DW$99,122,FALSE())-VLOOKUP($A65,'Import OffPeak change'!$A$106:DW$202,122,FALSE())),0,(VLOOKUP($A65,'Import OffPeak'!$A$3:DW$99,122,FALSE())-VLOOKUP($A65,'Import OffPeak change'!$A$106:DW$202,122,FALSE())))</f>
        <v>0</v>
      </c>
      <c r="DS65" s="193" t="n">
        <f aca="false">IF(ISERROR(VLOOKUP($A65,'Import OffPeak'!$A$3:DX$99,123,FALSE())-VLOOKUP($A65,'Import OffPeak change'!$A$106:DX$202,123,FALSE())),0,(VLOOKUP($A65,'Import OffPeak'!$A$3:DX$99,123,FALSE())-VLOOKUP($A65,'Import OffPeak change'!$A$106:DX$202,123,FALSE())))</f>
        <v>0</v>
      </c>
      <c r="DT65" s="193" t="n">
        <f aca="false">IF(ISERROR(VLOOKUP($A65,'Import OffPeak'!$A$3:DY$99,124,FALSE())-VLOOKUP($A65,'Import OffPeak change'!$A$106:DY$202,124,FALSE())),0,(VLOOKUP($A65,'Import OffPeak'!$A$3:DY$99,124,FALSE())-VLOOKUP($A65,'Import OffPeak change'!$A$106:DY$202,124,FALSE())))</f>
        <v>0</v>
      </c>
      <c r="DU65" s="193" t="n">
        <f aca="false">IF(ISERROR(VLOOKUP($A65,'Import OffPeak'!$A$3:DZ$99,125,FALSE())-VLOOKUP($A65,'Import OffPeak change'!$A$106:DZ$202,125,FALSE())),0,(VLOOKUP($A65,'Import OffPeak'!$A$3:DZ$99,125,FALSE())-VLOOKUP($A65,'Import OffPeak change'!$A$106:DZ$202,125,FALSE())))</f>
        <v>0</v>
      </c>
      <c r="DV65" s="193" t="n">
        <f aca="false">IF(ISERROR(VLOOKUP($A65,'Import OffPeak'!$A$3:EA$99,126,FALSE())-VLOOKUP($A65,'Import OffPeak change'!$A$106:EA$202,126,FALSE())),0,(VLOOKUP($A65,'Import OffPeak'!$A$3:EA$99,126,FALSE())-VLOOKUP($A65,'Import OffPeak change'!$A$106:EA$202,126,FALSE())))</f>
        <v>0</v>
      </c>
      <c r="DW65" s="193" t="n">
        <f aca="false">IF(ISERROR(VLOOKUP($A65,'Import OffPeak'!$A$3:EB$99,127,FALSE())-VLOOKUP($A65,'Import OffPeak change'!$A$106:EB$202,127,FALSE())),0,(VLOOKUP($A65,'Import OffPeak'!$A$3:EB$99,127,FALSE())-VLOOKUP($A65,'Import OffPeak change'!$A$106:EB$202,127,FALSE())))</f>
        <v>0</v>
      </c>
      <c r="DX65" s="193" t="n">
        <f aca="false">IF(ISERROR(VLOOKUP($A65,'Import OffPeak'!$A$3:EC$99,128,FALSE())-VLOOKUP($A65,'Import OffPeak change'!$A$106:EC$202,128,FALSE())),0,(VLOOKUP($A65,'Import OffPeak'!$A$3:EC$99,128,FALSE())-VLOOKUP($A65,'Import OffPeak change'!$A$106:EC$202,128,FALSE())))</f>
        <v>0</v>
      </c>
      <c r="DY65" s="193" t="n">
        <f aca="false">IF(ISERROR(VLOOKUP($A65,'Import OffPeak'!$A$3:ED$99,129,FALSE())-VLOOKUP($A65,'Import OffPeak change'!$A$106:ED$202,129,FALSE())),0,(VLOOKUP($A65,'Import OffPeak'!$A$3:ED$99,129,FALSE())-VLOOKUP($A65,'Import OffPeak change'!$A$106:ED$202,129,FALSE())))</f>
        <v>0</v>
      </c>
      <c r="DZ65" s="193" t="n">
        <f aca="false">IF(ISERROR(VLOOKUP($A65,'Import OffPeak'!$A$3:EE$99,130,FALSE())-VLOOKUP($A65,'Import OffPeak change'!$A$106:EE$202,130,FALSE())),0,(VLOOKUP($A65,'Import OffPeak'!$A$3:EE$99,130,FALSE())-VLOOKUP($A65,'Import OffPeak change'!$A$106:EE$202,130,FALSE())))</f>
        <v>0</v>
      </c>
      <c r="EA65" s="193" t="n">
        <f aca="false">IF(ISERROR(VLOOKUP($A65,'Import OffPeak'!$A$3:EF$99,131,FALSE())-VLOOKUP($A65,'Import OffPeak change'!$A$106:EF$202,131,FALSE())),0,(VLOOKUP($A65,'Import OffPeak'!$A$3:EF$99,131,FALSE())-VLOOKUP($A65,'Import OffPeak change'!$A$106:EF$202,131,FALSE())))</f>
        <v>0</v>
      </c>
      <c r="EB65" s="193" t="n">
        <f aca="false">IF(ISERROR(VLOOKUP($A65,'Import OffPeak'!$A$3:EG$99,132,FALSE())-VLOOKUP($A65,'Import OffPeak change'!$A$106:EG$202,132,FALSE())),0,(VLOOKUP($A65,'Import OffPeak'!$A$3:EG$99,132,FALSE())-VLOOKUP($A65,'Import OffPeak change'!$A$106:EG$202,132,FALSE())))</f>
        <v>0</v>
      </c>
      <c r="EC65" s="193" t="n">
        <f aca="false">IF(ISERROR(VLOOKUP($A65,'Import OffPeak'!$A$3:EH$99,133,FALSE())-VLOOKUP($A65,'Import OffPeak change'!$A$106:EH$202,133,FALSE())),0,(VLOOKUP($A65,'Import OffPeak'!$A$3:EH$99,133,FALSE())-VLOOKUP($A65,'Import OffPeak change'!$A$106:EH$202,133,FALSE())))</f>
        <v>0</v>
      </c>
      <c r="ED65" s="193" t="n">
        <f aca="false">IF(ISERROR(VLOOKUP($A65,'Import OffPeak'!$A$3:EI$99,134,FALSE())-VLOOKUP($A65,'Import OffPeak change'!$A$106:EI$202,134,FALSE())),0,(VLOOKUP($A65,'Import OffPeak'!$A$3:EI$99,134,FALSE())-VLOOKUP($A65,'Import OffPeak change'!$A$106:EI$202,134,FALSE())))</f>
        <v>0</v>
      </c>
      <c r="EE65" s="193" t="n">
        <f aca="false">IF(ISERROR(VLOOKUP($A65,'Import OffPeak'!$A$3:EJ$99,135,FALSE())-VLOOKUP($A65,'Import OffPeak change'!$A$106:EJ$202,135,FALSE())),0,(VLOOKUP($A65,'Import OffPeak'!$A$3:EJ$99,135,FALSE())-VLOOKUP($A65,'Import OffPeak change'!$A$106:EJ$202,135,FALSE())))</f>
        <v>0</v>
      </c>
      <c r="EF65" s="193" t="n">
        <f aca="false">IF(ISERROR(VLOOKUP($A65,'Import OffPeak'!$A$3:EK$99,136,FALSE())-VLOOKUP($A65,'Import OffPeak change'!$A$106:EK$202,136,FALSE())),0,(VLOOKUP($A65,'Import OffPeak'!$A$3:EK$99,136,FALSE())-VLOOKUP($A65,'Import OffPeak change'!$A$106:EK$202,136,FALSE())))</f>
        <v>0</v>
      </c>
      <c r="EG65" s="193" t="n">
        <f aca="false">IF(ISERROR(VLOOKUP($A65,'Import OffPeak'!$A$3:EL$99,137,FALSE())-VLOOKUP($A65,'Import OffPeak change'!$A$106:EL$202,137,FALSE())),0,(VLOOKUP($A65,'Import OffPeak'!$A$3:EL$99,137,FALSE())-VLOOKUP($A65,'Import OffPeak change'!$A$106:EL$202,137,FALSE())))</f>
        <v>0</v>
      </c>
      <c r="EH65" s="193" t="n">
        <f aca="false">IF(ISERROR(VLOOKUP($A65,'Import OffPeak'!$A$3:EM$99,138,FALSE())-VLOOKUP($A65,'Import OffPeak change'!$A$106:EM$202,138,FALSE())),0,(VLOOKUP($A65,'Import OffPeak'!$A$3:EM$99,138,FALSE())-VLOOKUP($A65,'Import OffPeak change'!$A$106:EM$202,138,FALSE())))</f>
        <v>0</v>
      </c>
      <c r="EI65" s="193" t="n">
        <f aca="false">IF(ISERROR(VLOOKUP($A65,'Import OffPeak'!$A$3:EN$99,139,FALSE())-VLOOKUP($A65,'Import OffPeak change'!$A$106:EN$202,139,FALSE())),0,(VLOOKUP($A65,'Import OffPeak'!$A$3:EN$99,139,FALSE())-VLOOKUP($A65,'Import OffPeak change'!$A$106:EN$202,139,FALSE())))</f>
        <v>0</v>
      </c>
      <c r="EJ65" s="193" t="n">
        <f aca="false">IF(ISERROR(VLOOKUP($A65,'Import OffPeak'!$A$3:EO$99,140,FALSE())-VLOOKUP($A65,'Import OffPeak change'!$A$106:EO$202,140,FALSE())),0,(VLOOKUP($A65,'Import OffPeak'!$A$3:EO$99,140,FALSE())-VLOOKUP($A65,'Import OffPeak change'!$A$106:EO$202,140,FALSE())))</f>
        <v>0</v>
      </c>
      <c r="EK65" s="193" t="n">
        <f aca="false">IF(ISERROR(VLOOKUP($A65,'Import OffPeak'!$A$3:EP$99,141,FALSE())-VLOOKUP($A65,'Import OffPeak change'!$A$106:EP$202,141,FALSE())),0,(VLOOKUP($A65,'Import OffPeak'!$A$3:EP$99,141,FALSE())-VLOOKUP($A65,'Import OffPeak change'!$A$106:EP$202,141,FALSE())))</f>
        <v>0</v>
      </c>
      <c r="EL65" s="193" t="n">
        <f aca="false">IF(ISERROR(VLOOKUP($A65,'Import OffPeak'!$A$3:EQ$99,142,FALSE())-VLOOKUP($A65,'Import OffPeak change'!$A$106:EQ$202,142,FALSE())),0,(VLOOKUP($A65,'Import OffPeak'!$A$3:EQ$99,142,FALSE())-VLOOKUP($A65,'Import OffPeak change'!$A$106:EQ$202,142,FALSE())))</f>
        <v>0</v>
      </c>
      <c r="EM65" s="193" t="n">
        <f aca="false">IF(ISERROR(VLOOKUP($A65,'Import OffPeak'!$A$3:ER$99,143,FALSE())-VLOOKUP($A65,'Import OffPeak change'!$A$106:ER$202,143,FALSE())),0,(VLOOKUP($A65,'Import OffPeak'!$A$3:ER$99,143,FALSE())-VLOOKUP($A65,'Import OffPeak change'!$A$106:ER$202,143,FALSE())))</f>
        <v>0</v>
      </c>
      <c r="EN65" s="193" t="n">
        <f aca="false">IF(ISERROR(VLOOKUP($A65,'Import OffPeak'!$A$3:ES$99,144,FALSE())-VLOOKUP($A65,'Import OffPeak change'!$A$106:ES$202,144,FALSE())),0,(VLOOKUP($A65,'Import OffPeak'!$A$3:ES$99,144,FALSE())-VLOOKUP($A65,'Import OffPeak change'!$A$106:ES$202,144,FALSE())))</f>
        <v>0</v>
      </c>
      <c r="EO65" s="193" t="n">
        <f aca="false">IF(ISERROR(VLOOKUP($A65,'Import OffPeak'!$A$3:ET$99,145,FALSE())-VLOOKUP($A65,'Import OffPeak change'!$A$106:ET$202,145,FALSE())),0,(VLOOKUP($A65,'Import OffPeak'!$A$3:ET$99,145,FALSE())-VLOOKUP($A65,'Import OffPeak change'!$A$106:ET$202,145,FALSE())))</f>
        <v>0</v>
      </c>
      <c r="EP65" s="193" t="n">
        <f aca="false">IF(ISERROR(VLOOKUP($A65,'Import OffPeak'!$A$3:EU$99,146,FALSE())-VLOOKUP($A65,'Import OffPeak change'!$A$106:EU$202,146,FALSE())),0,(VLOOKUP($A65,'Import OffPeak'!$A$3:EU$99,146,FALSE())-VLOOKUP($A65,'Import OffPeak change'!$A$106:EU$202,146,FALSE())))</f>
        <v>0</v>
      </c>
      <c r="EQ65" s="193" t="n">
        <f aca="false">IF(ISERROR(VLOOKUP($A65,'Import OffPeak'!$A$3:EV$99,147,FALSE())-VLOOKUP($A65,'Import OffPeak change'!$A$106:EV$202,147,FALSE())),0,(VLOOKUP($A65,'Import OffPeak'!$A$3:EV$99,147,FALSE())-VLOOKUP($A65,'Import OffPeak change'!$A$106:EV$202,147,FALSE())))</f>
        <v>0</v>
      </c>
      <c r="ER65" s="193" t="n">
        <f aca="false">IF(ISERROR(VLOOKUP($A65,'Import OffPeak'!$A$3:EW$99,148,FALSE())-VLOOKUP($A65,'Import OffPeak change'!$A$106:EW$202,148,FALSE())),0,(VLOOKUP($A65,'Import OffPeak'!$A$3:EW$99,148,FALSE())-VLOOKUP($A65,'Import OffPeak change'!$A$106:EW$202,148,FALSE())))</f>
        <v>0</v>
      </c>
      <c r="ES65" s="193" t="n">
        <f aca="false">IF(ISERROR(VLOOKUP($A65,'Import OffPeak'!$A$3:EX$99,149,FALSE())-VLOOKUP($A65,'Import OffPeak change'!$A$106:EX$202,149,FALSE())),0,(VLOOKUP($A65,'Import OffPeak'!$A$3:EX$99,149,FALSE())-VLOOKUP($A65,'Import OffPeak change'!$A$106:EX$202,149,FALSE())))</f>
        <v>0</v>
      </c>
      <c r="ET65" s="193" t="n">
        <f aca="false">IF(ISERROR(VLOOKUP($A65,'Import OffPeak'!$A$3:EY$99,150,FALSE())-VLOOKUP($A65,'Import OffPeak change'!$A$106:EY$202,150,FALSE())),0,(VLOOKUP($A65,'Import OffPeak'!$A$3:EY$99,150,FALSE())-VLOOKUP($A65,'Import OffPeak change'!$A$106:EY$202,150,FALSE())))</f>
        <v>0</v>
      </c>
      <c r="EU65" s="193" t="n">
        <f aca="false">IF(ISERROR(VLOOKUP($A65,'Import OffPeak'!$A$3:EZ$99,151,FALSE())-VLOOKUP($A65,'Import OffPeak change'!$A$106:EZ$202,151,FALSE())),0,(VLOOKUP($A65,'Import OffPeak'!$A$3:EZ$99,151,FALSE())-VLOOKUP($A65,'Import OffPeak change'!$A$106:EZ$202,151,FALSE())))</f>
        <v>0</v>
      </c>
      <c r="EV65" s="193" t="n">
        <f aca="false">IF(ISERROR(VLOOKUP($A65,'Import OffPeak'!$A$3:FA$99,152,FALSE())-VLOOKUP($A65,'Import OffPeak change'!$A$106:FA$202,152,FALSE())),0,(VLOOKUP($A65,'Import OffPeak'!$A$3:FA$99,152,FALSE())-VLOOKUP($A65,'Import OffPeak change'!$A$106:FA$202,152,FALSE())))</f>
        <v>0</v>
      </c>
      <c r="EW65" s="193" t="n">
        <f aca="false">IF(ISERROR(VLOOKUP($A65,'Import OffPeak'!$A$3:FB$99,153,FALSE())-VLOOKUP($A65,'Import OffPeak change'!$A$106:FB$202,153,FALSE())),0,(VLOOKUP($A65,'Import OffPeak'!$A$3:FB$99,153,FALSE())-VLOOKUP($A65,'Import OffPeak change'!$A$106:FB$202,153,FALSE())))</f>
        <v>0</v>
      </c>
      <c r="EX65" s="193" t="n">
        <f aca="false">IF(ISERROR(VLOOKUP($A65,'Import OffPeak'!$A$3:FC$99,154,FALSE())-VLOOKUP($A65,'Import OffPeak change'!$A$106:FC$202,154,FALSE())),0,(VLOOKUP($A65,'Import OffPeak'!$A$3:FC$99,154,FALSE())-VLOOKUP($A65,'Import OffPeak change'!$A$106:FC$202,154,FALSE())))</f>
        <v>0</v>
      </c>
      <c r="EY65" s="193" t="n">
        <f aca="false">IF(ISERROR(VLOOKUP($A65,'Import OffPeak'!$A$3:FD$99,155,FALSE())-VLOOKUP($A65,'Import OffPeak change'!$A$106:FD$202,155,FALSE())),0,(VLOOKUP($A65,'Import OffPeak'!$A$3:FD$99,155,FALSE())-VLOOKUP($A65,'Import OffPeak change'!$A$106:FD$202,155,FALSE())))</f>
        <v>0</v>
      </c>
      <c r="EZ65" s="193" t="n">
        <f aca="false">IF(ISERROR(VLOOKUP($A65,'Import OffPeak'!$A$3:FE$99,156,FALSE())-VLOOKUP($A65,'Import OffPeak change'!$A$106:FE$202,156,FALSE())),0,(VLOOKUP($A65,'Import OffPeak'!$A$3:FE$99,156,FALSE())-VLOOKUP($A65,'Import OffPeak change'!$A$106:FE$202,156,FALSE())))</f>
        <v>0</v>
      </c>
      <c r="FA65" s="193" t="n">
        <f aca="false">IF(ISERROR(VLOOKUP($A65,'Import OffPeak'!$A$3:FF$99,157,FALSE())-VLOOKUP($A65,'Import OffPeak change'!$A$106:FF$202,157,FALSE())),0,(VLOOKUP($A65,'Import OffPeak'!$A$3:FF$99,157,FALSE())-VLOOKUP($A65,'Import OffPeak change'!$A$106:FF$202,157,FALSE())))</f>
        <v>0</v>
      </c>
      <c r="FB65" s="193" t="n">
        <f aca="false">IF(ISERROR(VLOOKUP($A65,'Import OffPeak'!$A$3:FG$99,158,FALSE())-VLOOKUP($A65,'Import OffPeak change'!$A$106:FG$202,158,FALSE())),0,(VLOOKUP($A65,'Import OffPeak'!$A$3:FG$99,158,FALSE())-VLOOKUP($A65,'Import OffPeak change'!$A$106:FG$202,158,FALSE())))</f>
        <v>0</v>
      </c>
      <c r="FC65" s="193" t="n">
        <f aca="false">IF(ISERROR(VLOOKUP($A65,'Import OffPeak'!$A$3:FH$99,159,FALSE())-VLOOKUP($A65,'Import OffPeak change'!$A$106:FH$202,159,FALSE())),0,(VLOOKUP($A65,'Import OffPeak'!$A$3:FH$99,159,FALSE())-VLOOKUP($A65,'Import OffPeak change'!$A$106:FH$202,159,FALSE())))</f>
        <v>0</v>
      </c>
      <c r="FD65" s="193" t="n">
        <f aca="false">IF(ISERROR(VLOOKUP($A65,'Import OffPeak'!$A$3:FI$99,160,FALSE())-VLOOKUP($A65,'Import OffPeak change'!$A$106:FI$202,160,FALSE())),0,(VLOOKUP($A65,'Import OffPeak'!$A$3:FI$99,160,FALSE())-VLOOKUP($A65,'Import OffPeak change'!$A$106:FI$202,160,FALSE())))</f>
        <v>0</v>
      </c>
      <c r="FE65" s="193" t="n">
        <f aca="false">IF(ISERROR(VLOOKUP($A65,'Import OffPeak'!$A$3:FJ$99,161,FALSE())-VLOOKUP($A65,'Import OffPeak change'!$A$106:FJ$202,161,FALSE())),0,(VLOOKUP($A65,'Import OffPeak'!$A$3:FJ$99,161,FALSE())-VLOOKUP($A65,'Import OffPeak change'!$A$106:FJ$202,161,FALSE())))</f>
        <v>0</v>
      </c>
      <c r="FF65" s="193" t="n">
        <f aca="false">IF(ISERROR(VLOOKUP($A65,'Import OffPeak'!$A$3:FK$99,162,FALSE())-VLOOKUP($A65,'Import OffPeak change'!$A$106:FK$202,162,FALSE())),0,(VLOOKUP($A65,'Import OffPeak'!$A$3:FK$99,162,FALSE())-VLOOKUP($A65,'Import OffPeak change'!$A$106:FK$202,162,FALSE())))</f>
        <v>0</v>
      </c>
      <c r="FG65" s="193" t="n">
        <f aca="false">IF(ISERROR(VLOOKUP($A65,'Import OffPeak'!$A$3:FL$99,163,FALSE())-VLOOKUP($A65,'Import OffPeak change'!$A$106:FL$202,163,FALSE())),0,(VLOOKUP($A65,'Import OffPeak'!$A$3:FL$99,163,FALSE())-VLOOKUP($A65,'Import OffPeak change'!$A$106:FL$202,163,FALSE())))</f>
        <v>0</v>
      </c>
      <c r="FH65" s="193" t="n">
        <f aca="false">IF(ISERROR(VLOOKUP($A65,'Import OffPeak'!$A$3:FM$99,164,FALSE())-VLOOKUP($A65,'Import OffPeak change'!$A$106:FM$202,164,FALSE())),0,(VLOOKUP($A65,'Import OffPeak'!$A$3:FM$99,164,FALSE())-VLOOKUP($A65,'Import OffPeak change'!$A$106:FM$202,164,FALSE())))</f>
        <v>0</v>
      </c>
      <c r="FI65" s="193" t="n">
        <f aca="false">IF(ISERROR(VLOOKUP($A65,'Import OffPeak'!$A$3:FN$99,165,FALSE())-VLOOKUP($A65,'Import OffPeak change'!$A$106:FN$202,165,FALSE())),0,(VLOOKUP($A65,'Import OffPeak'!$A$3:FN$99,165,FALSE())-VLOOKUP($A65,'Import OffPeak change'!$A$106:FN$202,165,FALSE())))</f>
        <v>0</v>
      </c>
      <c r="FJ65" s="193" t="n">
        <f aca="false">IF(ISERROR(VLOOKUP($A65,'Import OffPeak'!$A$3:FO$99,166,FALSE())-VLOOKUP($A65,'Import OffPeak change'!$A$106:FO$202,166,FALSE())),0,(VLOOKUP($A65,'Import OffPeak'!$A$3:FO$99,166,FALSE())-VLOOKUP($A65,'Import OffPeak change'!$A$106:FO$202,166,FALSE())))</f>
        <v>0</v>
      </c>
      <c r="FK65" s="193" t="n">
        <f aca="false">IF(ISERROR(VLOOKUP($A65,'Import OffPeak'!$A$3:FP$99,167,FALSE())-VLOOKUP($A65,'Import OffPeak change'!$A$106:FP$202,167,FALSE())),0,(VLOOKUP($A65,'Import OffPeak'!$A$3:FP$99,167,FALSE())-VLOOKUP($A65,'Import OffPeak change'!$A$106:FP$202,167,FALSE())))</f>
        <v>0</v>
      </c>
      <c r="FL65" s="193" t="n">
        <f aca="false">IF(ISERROR(VLOOKUP($A65,'Import OffPeak'!$A$3:FQ$99,168,FALSE())-VLOOKUP($A65,'Import OffPeak change'!$A$106:FQ$202,168,FALSE())),0,(VLOOKUP($A65,'Import OffPeak'!$A$3:FQ$99,168,FALSE())-VLOOKUP($A65,'Import OffPeak change'!$A$106:FQ$202,168,FALSE())))</f>
        <v>0</v>
      </c>
      <c r="FM65" s="193" t="n">
        <f aca="false">IF(ISERROR(VLOOKUP($A65,'Import OffPeak'!$A$3:FR$99,169,FALSE())-VLOOKUP($A65,'Import OffPeak change'!$A$106:FR$202,169,FALSE())),0,(VLOOKUP($A65,'Import OffPeak'!$A$3:FR$99,169,FALSE())-VLOOKUP($A65,'Import OffPeak change'!$A$106:FR$202,169,FALSE())))</f>
        <v>0</v>
      </c>
      <c r="FN65" s="193" t="n">
        <f aca="false">IF(ISERROR(VLOOKUP($A65,'Import OffPeak'!$A$3:FS$99,170,FALSE())-VLOOKUP($A65,'Import OffPeak change'!$A$106:FS$202,170,FALSE())),0,(VLOOKUP($A65,'Import OffPeak'!$A$3:FS$99,170,FALSE())-VLOOKUP($A65,'Import OffPeak change'!$A$106:FS$202,170,FALSE())))</f>
        <v>0</v>
      </c>
      <c r="FO65" s="193" t="n">
        <f aca="false">IF(ISERROR(VLOOKUP($A65,'Import OffPeak'!$A$3:FT$99,171,FALSE())-VLOOKUP($A65,'Import OffPeak change'!$A$106:FT$202,171,FALSE())),0,(VLOOKUP($A65,'Import OffPeak'!$A$3:FT$99,171,FALSE())-VLOOKUP($A65,'Import OffPeak change'!$A$106:FT$202,171,FALSE())))</f>
        <v>0</v>
      </c>
      <c r="FP65" s="193" t="n">
        <f aca="false">IF(ISERROR(VLOOKUP($A65,'Import OffPeak'!$A$3:FU$99,172,FALSE())-VLOOKUP($A65,'Import OffPeak change'!$A$106:FU$202,172,FALSE())),0,(VLOOKUP($A65,'Import OffPeak'!$A$3:FU$99,172,FALSE())-VLOOKUP($A65,'Import OffPeak change'!$A$106:FU$202,172,FALSE())))</f>
        <v>0</v>
      </c>
      <c r="FQ65" s="193" t="n">
        <f aca="false">IF(ISERROR(VLOOKUP($A65,'Import OffPeak'!$A$3:FV$99,173,FALSE())-VLOOKUP($A65,'Import OffPeak change'!$A$106:FV$202,173,FALSE())),0,(VLOOKUP($A65,'Import OffPeak'!$A$3:FV$99,173,FALSE())-VLOOKUP($A65,'Import OffPeak change'!$A$106:FV$202,173,FALSE())))</f>
        <v>0</v>
      </c>
      <c r="FR65" s="193" t="n">
        <f aca="false">IF(ISERROR(VLOOKUP($A65,'Import OffPeak'!$A$3:FW$99,174,FALSE())-VLOOKUP($A65,'Import OffPeak change'!$A$106:FW$202,174,FALSE())),0,(VLOOKUP($A65,'Import OffPeak'!$A$3:FW$99,174,FALSE())-VLOOKUP($A65,'Import OffPeak change'!$A$106:FW$202,174,FALSE())))</f>
        <v>0</v>
      </c>
      <c r="FS65" s="193" t="n">
        <f aca="false">IF(ISERROR(VLOOKUP($A65,'Import OffPeak'!$A$3:FX$99,175,FALSE())-VLOOKUP($A65,'Import OffPeak change'!$A$106:FX$202,175,FALSE())),0,(VLOOKUP($A65,'Import OffPeak'!$A$3:FX$99,175,FALSE())-VLOOKUP($A65,'Import OffPeak change'!$A$106:FX$202,175,FALSE())))</f>
        <v>0</v>
      </c>
      <c r="FT65" s="193" t="n">
        <f aca="false">IF(ISERROR(VLOOKUP($A65,'Import OffPeak'!$A$3:FY$99,176,FALSE())-VLOOKUP($A65,'Import OffPeak change'!$A$106:FY$202,176,FALSE())),0,(VLOOKUP($A65,'Import OffPeak'!$A$3:FY$99,176,FALSE())-VLOOKUP($A65,'Import OffPeak change'!$A$106:FY$202,176,FALSE())))</f>
        <v>0</v>
      </c>
      <c r="FU65" s="193" t="n">
        <f aca="false">IF(ISERROR(VLOOKUP($A65,'Import OffPeak'!$A$3:FZ$99,177,FALSE())-VLOOKUP($A65,'Import OffPeak change'!$A$106:FZ$202,177,FALSE())),0,(VLOOKUP($A65,'Import OffPeak'!$A$3:FZ$99,177,FALSE())-VLOOKUP($A65,'Import OffPeak change'!$A$106:FZ$202,177,FALSE())))</f>
        <v>0</v>
      </c>
      <c r="FV65" s="193" t="n">
        <f aca="false">IF(ISERROR(VLOOKUP($A65,'Import OffPeak'!$A$3:GA$99,178,FALSE())-VLOOKUP($A65,'Import OffPeak change'!$A$106:GA$202,178,FALSE())),0,(VLOOKUP($A65,'Import OffPeak'!$A$3:GA$99,178,FALSE())-VLOOKUP($A65,'Import OffPeak change'!$A$106:GA$202,178,FALSE())))</f>
        <v>0</v>
      </c>
      <c r="FW65" s="193" t="n">
        <f aca="false">IF(ISERROR(VLOOKUP($A65,'Import OffPeak'!$A$3:GB$99,179,FALSE())-VLOOKUP($A65,'Import OffPeak change'!$A$106:GB$202,179,FALSE())),0,(VLOOKUP($A65,'Import OffPeak'!$A$3:GB$99,179,FALSE())-VLOOKUP($A65,'Import OffPeak change'!$A$106:GB$202,179,FALSE())))</f>
        <v>0</v>
      </c>
      <c r="FX65" s="193" t="n">
        <f aca="false">IF(ISERROR(VLOOKUP($A65,'Import OffPeak'!$A$3:GC$99,180,FALSE())-VLOOKUP($A65,'Import OffPeak change'!$A$106:GC$202,180,FALSE())),0,(VLOOKUP($A65,'Import OffPeak'!$A$3:GC$99,180,FALSE())-VLOOKUP($A65,'Import OffPeak change'!$A$106:GC$202,180,FALSE())))</f>
        <v>0</v>
      </c>
      <c r="FY65" s="193" t="n">
        <f aca="false">IF(ISERROR(VLOOKUP($A65,'Import OffPeak'!$A$3:GD$99,181,FALSE())-VLOOKUP($A65,'Import OffPeak change'!$A$106:GD$202,181,FALSE())),0,(VLOOKUP($A65,'Import OffPeak'!$A$3:GD$99,181,FALSE())-VLOOKUP($A65,'Import OffPeak change'!$A$106:GD$202,181,FALSE())))</f>
        <v>0</v>
      </c>
      <c r="FZ65" s="193" t="n">
        <f aca="false">IF(ISERROR(VLOOKUP($A65,'Import OffPeak'!$A$3:GE$99,182,FALSE())-VLOOKUP($A65,'Import OffPeak change'!$A$106:GE$202,182,FALSE())),0,(VLOOKUP($A65,'Import OffPeak'!$A$3:GE$99,182,FALSE())-VLOOKUP($A65,'Import OffPeak change'!$A$106:GE$202,182,FALSE())))</f>
        <v>0</v>
      </c>
      <c r="GA65" s="193" t="n">
        <f aca="false">IF(ISERROR(VLOOKUP($A65,'Import OffPeak'!$A$3:GF$99,183,FALSE())-VLOOKUP($A65,'Import OffPeak change'!$A$106:GF$202,183,FALSE())),0,(VLOOKUP($A65,'Import OffPeak'!$A$3:GF$99,183,FALSE())-VLOOKUP($A65,'Import OffPeak change'!$A$106:GF$202,183,FALSE())))</f>
        <v>0</v>
      </c>
      <c r="GB65" s="193" t="n">
        <f aca="false">IF(ISERROR(VLOOKUP($A65,'Import OffPeak'!$A$3:GG$99,184,FALSE())-VLOOKUP($A65,'Import OffPeak change'!$A$106:GG$202,184,FALSE())),0,(VLOOKUP($A65,'Import OffPeak'!$A$3:GG$99,184,FALSE())-VLOOKUP($A65,'Import OffPeak change'!$A$106:GG$202,184,FALSE())))</f>
        <v>0</v>
      </c>
      <c r="GC65" s="193" t="n">
        <f aca="false">IF(ISERROR(VLOOKUP($A65,'Import OffPeak'!$A$3:GH$99,185,FALSE())-VLOOKUP($A65,'Import OffPeak change'!$A$106:GH$202,185,FALSE())),0,(VLOOKUP($A65,'Import OffPeak'!$A$3:GH$99,185,FALSE())-VLOOKUP($A65,'Import OffPeak change'!$A$106:GH$202,185,FALSE())))</f>
        <v>0</v>
      </c>
      <c r="GD65" s="193" t="n">
        <f aca="false">IF(ISERROR(VLOOKUP($A65,'Import OffPeak'!$A$3:GI$99,186,FALSE())-VLOOKUP($A65,'Import OffPeak change'!$A$106:GI$202,186,FALSE())),0,(VLOOKUP($A65,'Import OffPeak'!$A$3:GI$99,186,FALSE())-VLOOKUP($A65,'Import OffPeak change'!$A$106:GI$202,186,FALSE())))</f>
        <v>0</v>
      </c>
      <c r="GE65" s="193" t="n">
        <f aca="false">IF(ISERROR(VLOOKUP($A65,'Import OffPeak'!$A$3:GJ$99,187,FALSE())-VLOOKUP($A65,'Import OffPeak change'!$A$106:GJ$202,187,FALSE())),0,(VLOOKUP($A65,'Import OffPeak'!$A$3:GJ$99,187,FALSE())-VLOOKUP($A65,'Import OffPeak change'!$A$106:GJ$202,187,FALSE())))</f>
        <v>0</v>
      </c>
      <c r="GF65" s="193" t="n">
        <f aca="false">IF(ISERROR(VLOOKUP($A65,'Import OffPeak'!$A$3:GK$99,188,FALSE())-VLOOKUP($A65,'Import OffPeak change'!$A$106:GK$202,188,FALSE())),0,(VLOOKUP($A65,'Import OffPeak'!$A$3:GK$99,188,FALSE())-VLOOKUP($A65,'Import OffPeak change'!$A$106:GK$202,188,FALSE())))</f>
        <v>0</v>
      </c>
      <c r="GG65" s="193" t="n">
        <f aca="false">IF(ISERROR(VLOOKUP($A65,'Import OffPeak'!$A$3:GL$99,189,FALSE())-VLOOKUP($A65,'Import OffPeak change'!$A$106:GL$202,189,FALSE())),0,(VLOOKUP($A65,'Import OffPeak'!$A$3:GL$99,189,FALSE())-VLOOKUP($A65,'Import OffPeak change'!$A$106:GL$202,189,FALSE())))</f>
        <v>0</v>
      </c>
      <c r="GH65" s="193" t="n">
        <f aca="false">IF(ISERROR(VLOOKUP($A65,'Import OffPeak'!$A$3:GM$99,190,FALSE())-VLOOKUP($A65,'Import OffPeak change'!$A$106:GM$202,190,FALSE())),0,(VLOOKUP($A65,'Import OffPeak'!$A$3:GM$99,190,FALSE())-VLOOKUP($A65,'Import OffPeak change'!$A$106:GM$202,190,FALSE())))</f>
        <v>0</v>
      </c>
      <c r="GI65" s="193" t="n">
        <f aca="false">IF(ISERROR(VLOOKUP($A65,'Import OffPeak'!$A$3:GN$99,191,FALSE())-VLOOKUP($A65,'Import OffPeak change'!$A$106:GN$202,191,FALSE())),0,(VLOOKUP($A65,'Import OffPeak'!$A$3:GN$99,191,FALSE())-VLOOKUP($A65,'Import OffPeak change'!$A$106:GN$202,191,FALSE())))</f>
        <v>0</v>
      </c>
      <c r="GJ65" s="193" t="n">
        <f aca="false">IF(ISERROR(VLOOKUP($A65,'Import OffPeak'!$A$3:GO$99,192,FALSE())-VLOOKUP($A65,'Import OffPeak change'!$A$106:GO$202,192,FALSE())),0,(VLOOKUP($A65,'Import OffPeak'!$A$3:GO$99,192,FALSE())-VLOOKUP($A65,'Import OffPeak change'!$A$106:GO$202,192,FALSE())))</f>
        <v>0</v>
      </c>
      <c r="GK65" s="193" t="n">
        <f aca="false">IF(ISERROR(VLOOKUP($A65,'Import OffPeak'!$A$3:GP$99,193,FALSE())-VLOOKUP($A65,'Import OffPeak change'!$A$106:GP$202,193,FALSE())),0,(VLOOKUP($A65,'Import OffPeak'!$A$3:GP$99,193,FALSE())-VLOOKUP($A65,'Import OffPeak change'!$A$106:GP$202,193,FALSE())))</f>
        <v>0</v>
      </c>
      <c r="GL65" s="193" t="n">
        <f aca="false">IF(ISERROR(VLOOKUP($A65,'Import OffPeak'!$A$3:GQ$99,194,FALSE())-VLOOKUP($A65,'Import OffPeak change'!$A$106:GQ$202,194,FALSE())),0,(VLOOKUP($A65,'Import OffPeak'!$A$3:GQ$99,194,FALSE())-VLOOKUP($A65,'Import OffPeak change'!$A$106:GQ$202,194,FALSE())))</f>
        <v>0</v>
      </c>
      <c r="GM65" s="193" t="n">
        <f aca="false">IF(ISERROR(VLOOKUP($A65,'Import OffPeak'!$A$3:GR$99,195,FALSE())-VLOOKUP($A65,'Import OffPeak change'!$A$106:GR$202,195,FALSE())),0,(VLOOKUP($A65,'Import OffPeak'!$A$3:GR$99,195,FALSE())-VLOOKUP($A65,'Import OffPeak change'!$A$106:GR$202,195,FALSE())))</f>
        <v>0</v>
      </c>
      <c r="GN65" s="193" t="n">
        <f aca="false">IF(ISERROR(VLOOKUP($A65,'Import OffPeak'!$A$3:GS$99,196,FALSE())-VLOOKUP($A65,'Import OffPeak change'!$A$106:GS$202,196,FALSE())),0,(VLOOKUP($A65,'Import OffPeak'!$A$3:GS$99,196,FALSE())-VLOOKUP($A65,'Import OffPeak change'!$A$106:GS$202,196,FALSE())))</f>
        <v>0</v>
      </c>
      <c r="GO65" s="193" t="n">
        <f aca="false">IF(ISERROR(VLOOKUP($A65,'Import OffPeak'!$A$3:GT$99,197,FALSE())-VLOOKUP($A65,'Import OffPeak change'!$A$106:GT$202,197,FALSE())),0,(VLOOKUP($A65,'Import OffPeak'!$A$3:GT$99,197,FALSE())-VLOOKUP($A65,'Import OffPeak change'!$A$106:GT$202,197,FALSE())))</f>
        <v>0</v>
      </c>
      <c r="GP65" s="193" t="n">
        <f aca="false">IF(ISERROR(VLOOKUP($A65,'Import OffPeak'!$A$3:GU$99,198,FALSE())-VLOOKUP($A65,'Import OffPeak change'!$A$106:GU$202,198,FALSE())),0,(VLOOKUP($A65,'Import OffPeak'!$A$3:GU$99,198,FALSE())-VLOOKUP($A65,'Import OffPeak change'!$A$106:GU$202,198,FALSE())))</f>
        <v>0</v>
      </c>
      <c r="GQ65" s="193" t="n">
        <f aca="false">IF(ISERROR(VLOOKUP($A65,'Import OffPeak'!$A$3:GV$99,199,FALSE())-VLOOKUP($A65,'Import OffPeak change'!$A$106:GV$202,199,FALSE())),0,(VLOOKUP($A65,'Import OffPeak'!$A$3:GV$99,199,FALSE())-VLOOKUP($A65,'Import OffPeak change'!$A$106:GV$202,199,FALSE())))</f>
        <v>0</v>
      </c>
      <c r="GR65" s="193" t="n">
        <f aca="false">IF(ISERROR(VLOOKUP($A65,'Import OffPeak'!$A$3:GW$99,200,FALSE())-VLOOKUP($A65,'Import OffPeak change'!$A$106:GW$202,200,FALSE())),0,(VLOOKUP($A65,'Import OffPeak'!$A$3:GW$99,200,FALSE())-VLOOKUP($A65,'Import OffPeak change'!$A$106:GW$202,200,FALSE())))</f>
        <v>0</v>
      </c>
      <c r="GS65" s="193" t="n">
        <f aca="false">IF(ISERROR(VLOOKUP($A65,'Import OffPeak'!$A$3:GX$99,201,FALSE())-VLOOKUP($A65,'Import OffPeak change'!$A$106:GX$202,201,FALSE())),0,(VLOOKUP($A65,'Import OffPeak'!$A$3:GX$99,201,FALSE())-VLOOKUP($A65,'Import OffPeak change'!$A$106:GX$202,201,FALSE())))</f>
        <v>0</v>
      </c>
      <c r="GT65" s="193" t="n">
        <f aca="false">IF(ISERROR(VLOOKUP($A65,'Import OffPeak'!$A$3:GY$99,202,FALSE())-VLOOKUP($A65,'Import OffPeak change'!$A$106:GY$202,202,FALSE())),0,(VLOOKUP($A65,'Import OffPeak'!$A$3:GY$99,202,FALSE())-VLOOKUP($A65,'Import OffPeak change'!$A$106:GY$202,202,FALSE())))</f>
        <v>0</v>
      </c>
      <c r="GU65" s="193" t="n">
        <f aca="false">IF(ISERROR(VLOOKUP($A65,'Import OffPeak'!$A$3:GZ$99,203,FALSE())-VLOOKUP($A65,'Import OffPeak change'!$A$106:GZ$202,203,FALSE())),0,(VLOOKUP($A65,'Import OffPeak'!$A$3:GZ$99,203,FALSE())-VLOOKUP($A65,'Import OffPeak change'!$A$106:GZ$202,203,FALSE())))</f>
        <v>0</v>
      </c>
      <c r="GV65" s="193" t="n">
        <f aca="false">IF(ISERROR(VLOOKUP($A65,'Import OffPeak'!$A$3:HA$99,204,FALSE())-VLOOKUP($A65,'Import OffPeak change'!$A$106:HA$202,204,FALSE())),0,(VLOOKUP($A65,'Import OffPeak'!$A$3:HA$99,204,FALSE())-VLOOKUP($A65,'Import OffPeak change'!$A$106:HA$202,204,FALSE())))</f>
        <v>0</v>
      </c>
      <c r="GW65" s="193" t="n">
        <f aca="false">IF(ISERROR(VLOOKUP($A65,'Import OffPeak'!$A$3:HB$99,205,FALSE())-VLOOKUP($A65,'Import OffPeak change'!$A$106:HB$202,205,FALSE())),0,(VLOOKUP($A65,'Import OffPeak'!$A$3:HB$99,205,FALSE())-VLOOKUP($A65,'Import OffPeak change'!$A$106:HB$202,205,FALSE())))</f>
        <v>0</v>
      </c>
      <c r="GX65" s="193" t="n">
        <f aca="false">IF(ISERROR(VLOOKUP($A65,'Import OffPeak'!$A$3:HC$99,206,FALSE())-VLOOKUP($A65,'Import OffPeak change'!$A$106:HC$202,206,FALSE())),0,(VLOOKUP($A65,'Import OffPeak'!$A$3:HC$99,206,FALSE())-VLOOKUP($A65,'Import OffPeak change'!$A$106:HC$202,206,FALSE())))</f>
        <v>0</v>
      </c>
      <c r="GY65" s="193" t="n">
        <f aca="false">IF(ISERROR(VLOOKUP($A65,'Import OffPeak'!$A$3:HD$99,207,FALSE())-VLOOKUP($A65,'Import OffPeak change'!$A$106:HD$202,207,FALSE())),0,(VLOOKUP($A65,'Import OffPeak'!$A$3:HD$99,207,FALSE())-VLOOKUP($A65,'Import OffPeak change'!$A$106:HD$202,207,FALSE())))</f>
        <v>0</v>
      </c>
      <c r="GZ65" s="193" t="n">
        <f aca="false">IF(ISERROR(VLOOKUP($A65,'Import OffPeak'!$A$3:HE$99,208,FALSE())-VLOOKUP($A65,'Import OffPeak change'!$A$106:HE$202,208,FALSE())),0,(VLOOKUP($A65,'Import OffPeak'!$A$3:HE$99,208,FALSE())-VLOOKUP($A65,'Import OffPeak change'!$A$106:HE$202,208,FALSE())))</f>
        <v>0</v>
      </c>
      <c r="HA65" s="193" t="n">
        <f aca="false">IF(ISERROR(VLOOKUP($A65,'Import OffPeak'!$A$3:HF$99,209,FALSE())-VLOOKUP($A65,'Import OffPeak change'!$A$106:HF$202,209,FALSE())),0,(VLOOKUP($A65,'Import OffPeak'!$A$3:HF$99,209,FALSE())-VLOOKUP($A65,'Import OffPeak change'!$A$106:HF$202,209,FALSE())))</f>
        <v>0</v>
      </c>
      <c r="HB65" s="193" t="n">
        <f aca="false">IF(ISERROR(VLOOKUP($A65,'Import OffPeak'!$A$3:HG$99,210,FALSE())-VLOOKUP($A65,'Import OffPeak change'!$A$106:HG$202,210,FALSE())),0,(VLOOKUP($A65,'Import OffPeak'!$A$3:HG$99,210,FALSE())-VLOOKUP($A65,'Import OffPeak change'!$A$106:HG$202,210,FALSE())))</f>
        <v>0</v>
      </c>
      <c r="HC65" s="193" t="n">
        <f aca="false">IF(ISERROR(VLOOKUP($A65,'Import OffPeak'!$A$3:HH$99,211,FALSE())-VLOOKUP($A65,'Import OffPeak change'!$A$106:HH$202,211,FALSE())),0,(VLOOKUP($A65,'Import OffPeak'!$A$3:HH$99,211,FALSE())-VLOOKUP($A65,'Import OffPeak change'!$A$106:HH$202,211,FALSE())))</f>
        <v>0</v>
      </c>
      <c r="HD65" s="193" t="n">
        <f aca="false">IF(ISERROR(VLOOKUP($A65,'Import OffPeak'!$A$3:HI$99,212,FALSE())-VLOOKUP($A65,'Import OffPeak change'!$A$106:HI$202,212,FALSE())),0,(VLOOKUP($A65,'Import OffPeak'!$A$3:HI$99,212,FALSE())-VLOOKUP($A65,'Import OffPeak change'!$A$106:HI$202,212,FALSE())))</f>
        <v>0</v>
      </c>
      <c r="HE65" s="193" t="n">
        <f aca="false">IF(ISERROR(VLOOKUP($A65,'Import OffPeak'!$A$3:HJ$99,213,FALSE())-VLOOKUP($A65,'Import OffPeak change'!$A$106:HJ$202,213,FALSE())),0,(VLOOKUP($A65,'Import OffPeak'!$A$3:HJ$99,213,FALSE())-VLOOKUP($A65,'Import OffPeak change'!$A$106:HJ$202,213,FALSE())))</f>
        <v>0</v>
      </c>
      <c r="HF65" s="193" t="n">
        <f aca="false">IF(ISERROR(VLOOKUP($A65,'Import OffPeak'!$A$3:HK$99,214,FALSE())-VLOOKUP($A65,'Import OffPeak change'!$A$106:HK$202,214,FALSE())),0,(VLOOKUP($A65,'Import OffPeak'!$A$3:HK$99,214,FALSE())-VLOOKUP($A65,'Import OffPeak change'!$A$106:HK$202,214,FALSE())))</f>
        <v>0</v>
      </c>
      <c r="HG65" s="193" t="n">
        <f aca="false">IF(ISERROR(VLOOKUP($A65,'Import OffPeak'!$A$3:HL$99,215,FALSE())-VLOOKUP($A65,'Import OffPeak change'!$A$106:HL$202,215,FALSE())),0,(VLOOKUP($A65,'Import OffPeak'!$A$3:HL$99,215,FALSE())-VLOOKUP($A65,'Import OffPeak change'!$A$106:HL$202,215,FALSE())))</f>
        <v>0</v>
      </c>
      <c r="HH65" s="193" t="n">
        <f aca="false">IF(ISERROR(VLOOKUP($A65,'Import OffPeak'!$A$3:HM$99,216,FALSE())-VLOOKUP($A65,'Import OffPeak change'!$A$106:HM$202,216,FALSE())),0,(VLOOKUP($A65,'Import OffPeak'!$A$3:HM$99,216,FALSE())-VLOOKUP($A65,'Import OffPeak change'!$A$106:HM$202,216,FALSE())))</f>
        <v>0</v>
      </c>
      <c r="HI65" s="193" t="n">
        <f aca="false">IF(ISERROR(VLOOKUP($A65,'Import OffPeak'!$A$3:HN$99,217,FALSE())-VLOOKUP($A65,'Import OffPeak change'!$A$106:HN$202,217,FALSE())),0,(VLOOKUP($A65,'Import OffPeak'!$A$3:HN$99,217,FALSE())-VLOOKUP($A65,'Import OffPeak change'!$A$106:HN$202,217,FALSE())))</f>
        <v>0</v>
      </c>
      <c r="HJ65" s="193" t="n">
        <f aca="false">IF(ISERROR(VLOOKUP($A65,'Import OffPeak'!$A$3:HO$99,218,FALSE())-VLOOKUP($A65,'Import OffPeak change'!$A$106:HO$202,218,FALSE())),0,(VLOOKUP($A65,'Import OffPeak'!$A$3:HO$99,218,FALSE())-VLOOKUP($A65,'Import OffPeak change'!$A$106:HO$202,218,FALSE())))</f>
        <v>0</v>
      </c>
      <c r="HK65" s="193" t="n">
        <f aca="false">IF(ISERROR(VLOOKUP($A65,'Import OffPeak'!$A$3:HP$99,219,FALSE())-VLOOKUP($A65,'Import OffPeak change'!$A$106:HP$202,219,FALSE())),0,(VLOOKUP($A65,'Import OffPeak'!$A$3:HP$99,219,FALSE())-VLOOKUP($A65,'Import OffPeak change'!$A$106:HP$202,219,FALSE())))</f>
        <v>0</v>
      </c>
      <c r="HL65" s="193" t="n">
        <f aca="false">IF(ISERROR(VLOOKUP($A65,'Import OffPeak'!$A$3:HQ$99,220,FALSE())-VLOOKUP($A65,'Import OffPeak change'!$A$106:HQ$202,220,FALSE())),0,(VLOOKUP($A65,'Import OffPeak'!$A$3:HQ$99,220,FALSE())-VLOOKUP($A65,'Import OffPeak change'!$A$106:HQ$202,220,FALSE())))</f>
        <v>0</v>
      </c>
      <c r="HM65" s="193" t="n">
        <f aca="false">IF(ISERROR(VLOOKUP($A65,'Import OffPeak'!$A$3:HR$99,221,FALSE())-VLOOKUP($A65,'Import OffPeak change'!$A$106:HR$202,221,FALSE())),0,(VLOOKUP($A65,'Import OffPeak'!$A$3:HR$99,221,FALSE())-VLOOKUP($A65,'Import OffPeak change'!$A$106:HR$202,221,FALSE())))</f>
        <v>0</v>
      </c>
      <c r="HN65" s="193" t="n">
        <f aca="false">IF(ISERROR(VLOOKUP($A65,'Import OffPeak'!$A$3:HS$99,222,FALSE())-VLOOKUP($A65,'Import OffPeak change'!$A$106:HS$202,222,FALSE())),0,(VLOOKUP($A65,'Import OffPeak'!$A$3:HS$99,222,FALSE())-VLOOKUP($A65,'Import OffPeak change'!$A$106:HS$202,222,FALSE())))</f>
        <v>0</v>
      </c>
      <c r="HO65" s="193" t="n">
        <f aca="false">IF(ISERROR(VLOOKUP($A65,'Import OffPeak'!$A$3:HT$99,223,FALSE())-VLOOKUP($A65,'Import OffPeak change'!$A$106:HT$202,223,FALSE())),0,(VLOOKUP($A65,'Import OffPeak'!$A$3:HT$99,223,FALSE())-VLOOKUP($A65,'Import OffPeak change'!$A$106:HT$202,223,FALSE())))</f>
        <v>0</v>
      </c>
      <c r="HP65" s="193" t="n">
        <f aca="false">IF(ISERROR(VLOOKUP($A65,'Import OffPeak'!$A$3:HU$99,224,FALSE())-VLOOKUP($A65,'Import OffPeak change'!$A$106:HU$202,224,FALSE())),0,(VLOOKUP($A65,'Import OffPeak'!$A$3:HU$99,224,FALSE())-VLOOKUP($A65,'Import OffPeak change'!$A$106:HU$202,224,FALSE())))</f>
        <v>0</v>
      </c>
      <c r="HQ65" s="193" t="n">
        <f aca="false">IF(ISERROR(VLOOKUP($A65,'Import OffPeak'!$A$3:HV$99,225,FALSE())-VLOOKUP($A65,'Import OffPeak change'!$A$106:HV$202,225,FALSE())),0,(VLOOKUP($A65,'Import OffPeak'!$A$3:HV$99,225,FALSE())-VLOOKUP($A65,'Import OffPeak change'!$A$106:HV$202,225,FALSE())))</f>
        <v>0</v>
      </c>
      <c r="HR65" s="193" t="n">
        <f aca="false">IF(ISERROR(VLOOKUP($A65,'Import OffPeak'!$A$3:HW$99,226,FALSE())-VLOOKUP($A65,'Import OffPeak change'!$A$106:HW$202,226,FALSE())),0,(VLOOKUP($A65,'Import OffPeak'!$A$3:HW$99,226,FALSE())-VLOOKUP($A65,'Import OffPeak change'!$A$106:HW$202,226,FALSE())))</f>
        <v>0</v>
      </c>
      <c r="HS65" s="193" t="n">
        <f aca="false">IF(ISERROR(VLOOKUP($A65,'Import OffPeak'!$A$3:HX$99,227,FALSE())-VLOOKUP($A65,'Import OffPeak change'!$A$106:HX$202,227,FALSE())),0,(VLOOKUP($A65,'Import OffPeak'!$A$3:HX$99,227,FALSE())-VLOOKUP($A65,'Import OffPeak change'!$A$106:HX$202,227,FALSE())))</f>
        <v>0</v>
      </c>
      <c r="HT65" s="193" t="n">
        <f aca="false">IF(ISERROR(VLOOKUP($A65,'Import OffPeak'!$A$3:HY$99,228,FALSE())-VLOOKUP($A65,'Import OffPeak change'!$A$106:HY$202,228,FALSE())),0,(VLOOKUP($A65,'Import OffPeak'!$A$3:HY$99,228,FALSE())-VLOOKUP($A65,'Import OffPeak change'!$A$106:HY$202,228,FALSE())))</f>
        <v>0</v>
      </c>
      <c r="HU65" s="193" t="n">
        <f aca="false">IF(ISERROR(VLOOKUP($A65,'Import OffPeak'!$A$3:HZ$99,229,FALSE())-VLOOKUP($A65,'Import OffPeak change'!$A$106:HZ$202,229,FALSE())),0,(VLOOKUP($A65,'Import OffPeak'!$A$3:HZ$99,229,FALSE())-VLOOKUP($A65,'Import OffPeak change'!$A$106:HZ$202,229,FALSE())))</f>
        <v>0</v>
      </c>
      <c r="HV65" s="193" t="n">
        <f aca="false">IF(ISERROR(VLOOKUP($A65,'Import OffPeak'!$A$3:IA$99,230,FALSE())-VLOOKUP($A65,'Import OffPeak change'!$A$106:IA$202,230,FALSE())),0,(VLOOKUP($A65,'Import OffPeak'!$A$3:IA$99,230,FALSE())-VLOOKUP($A65,'Import OffPeak change'!$A$106:IA$202,230,FALSE())))</f>
        <v>0</v>
      </c>
      <c r="HW65" s="193" t="n">
        <f aca="false">IF(ISERROR(VLOOKUP($A65,'Import OffPeak'!$A$3:IB$99,231,FALSE())-VLOOKUP($A65,'Import OffPeak change'!$A$106:IB$202,231,FALSE())),0,(VLOOKUP($A65,'Import OffPeak'!$A$3:IB$99,231,FALSE())-VLOOKUP($A65,'Import OffPeak change'!$A$106:IB$202,231,FALSE())))</f>
        <v>0</v>
      </c>
      <c r="HX65" s="193" t="n">
        <f aca="false">IF(ISERROR(VLOOKUP($A65,'Import OffPeak'!$A$3:IC$99,232,FALSE())-VLOOKUP($A65,'Import OffPeak change'!$A$106:IC$202,232,FALSE())),0,(VLOOKUP($A65,'Import OffPeak'!$A$3:IC$99,232,FALSE())-VLOOKUP($A65,'Import OffPeak change'!$A$106:IC$202,232,FALSE())))</f>
        <v>0</v>
      </c>
      <c r="HY65" s="193" t="n">
        <f aca="false">IF(ISERROR(VLOOKUP($A65,'Import OffPeak'!$A$3:ID$99,233,FALSE())-VLOOKUP($A65,'Import OffPeak change'!$A$106:ID$202,233,FALSE())),0,(VLOOKUP($A65,'Import OffPeak'!$A$3:ID$99,233,FALSE())-VLOOKUP($A65,'Import OffPeak change'!$A$106:ID$202,233,FALSE())))</f>
        <v>0</v>
      </c>
      <c r="HZ65" s="193" t="n">
        <f aca="false">IF(ISERROR(VLOOKUP($A65,'Import OffPeak'!$A$3:IE$99,234,FALSE())-VLOOKUP($A65,'Import OffPeak change'!$A$106:IE$202,234,FALSE())),0,(VLOOKUP($A65,'Import OffPeak'!$A$3:IE$99,234,FALSE())-VLOOKUP($A65,'Import OffPeak change'!$A$106:IE$202,234,FALSE())))</f>
        <v>0</v>
      </c>
      <c r="IA65" s="193" t="n">
        <f aca="false">IF(ISERROR(VLOOKUP($A65,'Import OffPeak'!$A$3:IF$99,235,FALSE())-VLOOKUP($A65,'Import OffPeak change'!$A$106:IF$202,235,FALSE())),0,(VLOOKUP($A65,'Import OffPeak'!$A$3:IF$99,235,FALSE())-VLOOKUP($A65,'Import OffPeak change'!$A$106:IF$202,235,FALSE())))</f>
        <v>0</v>
      </c>
      <c r="IB65" s="193" t="n">
        <f aca="false">IF(ISERROR(VLOOKUP($A65,'Import OffPeak'!$A$3:IG$99,236,FALSE())-VLOOKUP($A65,'Import OffPeak change'!$A$106:IG$202,236,FALSE())),0,(VLOOKUP($A65,'Import OffPeak'!$A$3:IG$99,236,FALSE())-VLOOKUP($A65,'Import OffPeak change'!$A$106:IG$202,236,FALSE())))</f>
        <v>0</v>
      </c>
      <c r="IC65" s="193" t="n">
        <f aca="false">IF(ISERROR(VLOOKUP($A65,'Import OffPeak'!$A$3:IH$99,237,FALSE())-VLOOKUP($A65,'Import OffPeak change'!$A$106:IH$202,237,FALSE())),0,(VLOOKUP($A65,'Import OffPeak'!$A$3:IH$99,237,FALSE())-VLOOKUP($A65,'Import OffPeak change'!$A$106:IH$202,237,FALSE())))</f>
        <v>0</v>
      </c>
      <c r="ID65" s="193" t="n">
        <f aca="false">IF(ISERROR(VLOOKUP($A65,'Import OffPeak'!$A$3:II$99,238,FALSE())-VLOOKUP($A65,'Import OffPeak change'!$A$106:II$202,238,FALSE())),0,(VLOOKUP($A65,'Import OffPeak'!$A$3:II$99,238,FALSE())-VLOOKUP($A65,'Import OffPeak change'!$A$106:II$202,238,FALSE())))</f>
        <v>0</v>
      </c>
      <c r="IE65" s="193" t="n">
        <f aca="false">IF(ISERROR(VLOOKUP($A65,'Import OffPeak'!$A$3:IJ$99,239,FALSE())-VLOOKUP($A65,'Import OffPeak change'!$A$106:IJ$202,239,FALSE())),0,(VLOOKUP($A65,'Import OffPeak'!$A$3:IJ$99,239,FALSE())-VLOOKUP($A65,'Import OffPeak change'!$A$106:IJ$202,239,FALSE())))</f>
        <v>0</v>
      </c>
    </row>
    <row r="66" customFormat="false" ht="12.75" hidden="false" customHeight="false" outlineLevel="0" collapsed="false">
      <c r="A66" s="201" t="str">
        <f aca="false">IF('Import OffPeak'!A63=0,"",'Import OffPeak'!A63)</f>
        <v/>
      </c>
      <c r="B66" s="193"/>
      <c r="C66" s="193"/>
      <c r="D66" s="193"/>
      <c r="E66" s="193"/>
      <c r="F66" s="193"/>
      <c r="G66" s="193" t="n">
        <f aca="false">IF(ISERROR(VLOOKUP($A66,'Import OffPeak'!$A$3:L$99,7,FALSE())-VLOOKUP($A66,'Import OffPeak change'!$A$106:L$202,7,FALSE())),0,(VLOOKUP($A66,'Import OffPeak'!$A$3:L$99,7,FALSE())-VLOOKUP($A66,'Import OffPeak change'!$A$106:L$202,7,FALSE())))</f>
        <v>0</v>
      </c>
      <c r="H66" s="193" t="n">
        <f aca="false">IF(ISERROR(VLOOKUP($A66,'Import OffPeak'!$A$3:M$99,8,FALSE())-VLOOKUP($A66,'Import OffPeak change'!$A$106:M$202,8,FALSE())),0,(VLOOKUP($A66,'Import OffPeak'!$A$3:M$99,8,FALSE())-VLOOKUP($A66,'Import OffPeak change'!$A$106:M$202,8,FALSE())))</f>
        <v>0</v>
      </c>
      <c r="I66" s="193" t="n">
        <f aca="false">IF(ISERROR(VLOOKUP($A66,'Import OffPeak'!$A$3:N$99,9,FALSE())-VLOOKUP($A66,'Import OffPeak change'!$A$106:N$202,9,FALSE())),0,(VLOOKUP($A66,'Import OffPeak'!$A$3:N$99,9,FALSE())-VLOOKUP($A66,'Import OffPeak change'!$A$106:N$202,9,FALSE())))</f>
        <v>0</v>
      </c>
      <c r="J66" s="193" t="n">
        <f aca="false">IF(ISERROR(VLOOKUP($A66,'Import OffPeak'!$A$3:O$99,10,FALSE())-VLOOKUP($A66,'Import OffPeak change'!$A$106:O$202,10,FALSE())),0,(VLOOKUP($A66,'Import OffPeak'!$A$3:O$99,10,FALSE())-VLOOKUP($A66,'Import OffPeak change'!$A$106:O$202,10,FALSE())))</f>
        <v>0</v>
      </c>
      <c r="K66" s="193" t="n">
        <f aca="false">IF(ISERROR(VLOOKUP($A66,'Import OffPeak'!$A$3:P$99,11,FALSE())-VLOOKUP($A66,'Import OffPeak change'!$A$106:P$202,11,FALSE())),0,(VLOOKUP($A66,'Import OffPeak'!$A$3:P$99,11,FALSE())-VLOOKUP($A66,'Import OffPeak change'!$A$106:P$202,11,FALSE())))</f>
        <v>0</v>
      </c>
      <c r="L66" s="193" t="n">
        <f aca="false">IF(ISERROR(VLOOKUP($A66,'Import OffPeak'!$A$3:Q$99,12,FALSE())-VLOOKUP($A66,'Import OffPeak change'!$A$106:Q$202,12,FALSE())),0,(VLOOKUP($A66,'Import OffPeak'!$A$3:Q$99,12,FALSE())-VLOOKUP($A66,'Import OffPeak change'!$A$106:Q$202,12,FALSE())))</f>
        <v>0</v>
      </c>
      <c r="M66" s="193" t="n">
        <f aca="false">IF(ISERROR(VLOOKUP($A66,'Import OffPeak'!$A$3:R$99,13,FALSE())-VLOOKUP($A66,'Import OffPeak change'!$A$106:R$202,13,FALSE())),0,(VLOOKUP($A66,'Import OffPeak'!$A$3:R$99,13,FALSE())-VLOOKUP($A66,'Import OffPeak change'!$A$106:R$202,13,FALSE())))</f>
        <v>0</v>
      </c>
      <c r="N66" s="193" t="n">
        <f aca="false">IF(ISERROR(VLOOKUP($A66,'Import OffPeak'!$A$3:S$99,14,FALSE())-VLOOKUP($A66,'Import OffPeak change'!$A$106:S$202,14,FALSE())),0,(VLOOKUP($A66,'Import OffPeak'!$A$3:S$99,14,FALSE())-VLOOKUP($A66,'Import OffPeak change'!$A$106:S$202,14,FALSE())))</f>
        <v>0</v>
      </c>
      <c r="O66" s="193" t="n">
        <f aca="false">IF(ISERROR(VLOOKUP($A66,'Import OffPeak'!$A$3:T$99,15,FALSE())-VLOOKUP($A66,'Import OffPeak change'!$A$106:T$202,15,FALSE())),0,(VLOOKUP($A66,'Import OffPeak'!$A$3:T$99,15,FALSE())-VLOOKUP($A66,'Import OffPeak change'!$A$106:T$202,15,FALSE())))</f>
        <v>0</v>
      </c>
      <c r="P66" s="193" t="n">
        <f aca="false">IF(ISERROR(VLOOKUP($A66,'Import OffPeak'!$A$3:U$99,16,FALSE())-VLOOKUP($A66,'Import OffPeak change'!$A$106:U$202,16,FALSE())),0,(VLOOKUP($A66,'Import OffPeak'!$A$3:U$99,16,FALSE())-VLOOKUP($A66,'Import OffPeak change'!$A$106:U$202,16,FALSE())))</f>
        <v>0</v>
      </c>
      <c r="Q66" s="193" t="n">
        <f aca="false">IF(ISERROR(VLOOKUP($A66,'Import OffPeak'!$A$3:V$99,17,FALSE())-VLOOKUP($A66,'Import OffPeak change'!$A$106:V$202,17,FALSE())),0,(VLOOKUP($A66,'Import OffPeak'!$A$3:V$99,17,FALSE())-VLOOKUP($A66,'Import OffPeak change'!$A$106:V$202,17,FALSE())))</f>
        <v>0</v>
      </c>
      <c r="R66" s="193" t="n">
        <f aca="false">IF(ISERROR(VLOOKUP($A66,'Import OffPeak'!$A$3:W$99,18,FALSE())-VLOOKUP($A66,'Import OffPeak change'!$A$106:W$202,18,FALSE())),0,(VLOOKUP($A66,'Import OffPeak'!$A$3:W$99,18,FALSE())-VLOOKUP($A66,'Import OffPeak change'!$A$106:W$202,18,FALSE())))</f>
        <v>0</v>
      </c>
      <c r="S66" s="193" t="n">
        <f aca="false">IF(ISERROR(VLOOKUP($A66,'Import OffPeak'!$A$3:X$99,19,FALSE())-VLOOKUP($A66,'Import OffPeak change'!$A$106:X$202,19,FALSE())),0,(VLOOKUP($A66,'Import OffPeak'!$A$3:X$99,19,FALSE())-VLOOKUP($A66,'Import OffPeak change'!$A$106:X$202,19,FALSE())))</f>
        <v>0</v>
      </c>
      <c r="T66" s="193" t="n">
        <f aca="false">IF(ISERROR(VLOOKUP($A66,'Import OffPeak'!$A$3:Y$99,20,FALSE())-VLOOKUP($A66,'Import OffPeak change'!$A$106:Y$202,20,FALSE())),0,(VLOOKUP($A66,'Import OffPeak'!$A$3:Y$99,20,FALSE())-VLOOKUP($A66,'Import OffPeak change'!$A$106:Y$202,20,FALSE())))</f>
        <v>0</v>
      </c>
      <c r="U66" s="193" t="n">
        <f aca="false">IF(ISERROR(VLOOKUP($A66,'Import OffPeak'!$A$3:Z$99,21,FALSE())-VLOOKUP($A66,'Import OffPeak change'!$A$106:Z$202,21,FALSE())),0,(VLOOKUP($A66,'Import OffPeak'!$A$3:Z$99,21,FALSE())-VLOOKUP($A66,'Import OffPeak change'!$A$106:Z$202,21,FALSE())))</f>
        <v>0</v>
      </c>
      <c r="V66" s="193" t="n">
        <f aca="false">IF(ISERROR(VLOOKUP($A66,'Import OffPeak'!$A$3:AA$99,22,FALSE())-VLOOKUP($A66,'Import OffPeak change'!$A$106:AA$202,22,FALSE())),0,(VLOOKUP($A66,'Import OffPeak'!$A$3:AA$99,22,FALSE())-VLOOKUP($A66,'Import OffPeak change'!$A$106:AA$202,22,FALSE())))</f>
        <v>0</v>
      </c>
      <c r="W66" s="193" t="n">
        <f aca="false">IF(ISERROR(VLOOKUP($A66,'Import OffPeak'!$A$3:AB$99,23,FALSE())-VLOOKUP($A66,'Import OffPeak change'!$A$106:AB$202,23,FALSE())),0,(VLOOKUP($A66,'Import OffPeak'!$A$3:AB$99,23,FALSE())-VLOOKUP($A66,'Import OffPeak change'!$A$106:AB$202,23,FALSE())))</f>
        <v>0</v>
      </c>
      <c r="X66" s="193" t="n">
        <f aca="false">IF(ISERROR(VLOOKUP($A66,'Import OffPeak'!$A$3:AC$99,24,FALSE())-VLOOKUP($A66,'Import OffPeak change'!$A$106:AC$202,24,FALSE())),0,(VLOOKUP($A66,'Import OffPeak'!$A$3:AC$99,24,FALSE())-VLOOKUP($A66,'Import OffPeak change'!$A$106:AC$202,24,FALSE())))</f>
        <v>0</v>
      </c>
      <c r="Y66" s="193" t="n">
        <f aca="false">IF(ISERROR(VLOOKUP($A66,'Import OffPeak'!$A$3:AD$99,25,FALSE())-VLOOKUP($A66,'Import OffPeak change'!$A$106:AD$202,25,FALSE())),0,(VLOOKUP($A66,'Import OffPeak'!$A$3:AD$99,25,FALSE())-VLOOKUP($A66,'Import OffPeak change'!$A$106:AD$202,25,FALSE())))</f>
        <v>0</v>
      </c>
      <c r="Z66" s="193" t="n">
        <f aca="false">IF(ISERROR(VLOOKUP($A66,'Import OffPeak'!$A$3:AE$99,26,FALSE())-VLOOKUP($A66,'Import OffPeak change'!$A$106:AE$202,26,FALSE())),0,(VLOOKUP($A66,'Import OffPeak'!$A$3:AE$99,26,FALSE())-VLOOKUP($A66,'Import OffPeak change'!$A$106:AE$202,26,FALSE())))</f>
        <v>0</v>
      </c>
      <c r="AA66" s="193" t="n">
        <f aca="false">IF(ISERROR(VLOOKUP($A66,'Import OffPeak'!$A$3:AF$99,27,FALSE())-VLOOKUP($A66,'Import OffPeak change'!$A$106:AF$202,27,FALSE())),0,(VLOOKUP($A66,'Import OffPeak'!$A$3:AF$99,27,FALSE())-VLOOKUP($A66,'Import OffPeak change'!$A$106:AF$202,27,FALSE())))</f>
        <v>0</v>
      </c>
      <c r="AB66" s="193" t="n">
        <f aca="false">IF(ISERROR(VLOOKUP($A66,'Import OffPeak'!$A$3:AG$99,28,FALSE())-VLOOKUP($A66,'Import OffPeak change'!$A$106:AG$202,28,FALSE())),0,(VLOOKUP($A66,'Import OffPeak'!$A$3:AG$99,28,FALSE())-VLOOKUP($A66,'Import OffPeak change'!$A$106:AG$202,28,FALSE())))</f>
        <v>0</v>
      </c>
      <c r="AC66" s="193" t="n">
        <f aca="false">IF(ISERROR(VLOOKUP($A66,'Import OffPeak'!$A$3:AH$99,29,FALSE())-VLOOKUP($A66,'Import OffPeak change'!$A$106:AH$202,29,FALSE())),0,(VLOOKUP($A66,'Import OffPeak'!$A$3:AH$99,29,FALSE())-VLOOKUP($A66,'Import OffPeak change'!$A$106:AH$202,29,FALSE())))</f>
        <v>0</v>
      </c>
      <c r="AD66" s="193" t="n">
        <f aca="false">IF(ISERROR(VLOOKUP($A66,'Import OffPeak'!$A$3:AI$99,30,FALSE())-VLOOKUP($A66,'Import OffPeak change'!$A$106:AI$202,30,FALSE())),0,(VLOOKUP($A66,'Import OffPeak'!$A$3:AI$99,30,FALSE())-VLOOKUP($A66,'Import OffPeak change'!$A$106:AI$202,30,FALSE())))</f>
        <v>0</v>
      </c>
      <c r="AE66" s="193" t="n">
        <f aca="false">IF(ISERROR(VLOOKUP($A66,'Import OffPeak'!$A$3:AJ$99,31,FALSE())-VLOOKUP($A66,'Import OffPeak change'!$A$106:AJ$202,31,FALSE())),0,(VLOOKUP($A66,'Import OffPeak'!$A$3:AJ$99,31,FALSE())-VLOOKUP($A66,'Import OffPeak change'!$A$106:AJ$202,31,FALSE())))</f>
        <v>0</v>
      </c>
      <c r="AF66" s="193" t="n">
        <f aca="false">IF(ISERROR(VLOOKUP($A66,'Import OffPeak'!$A$3:AK$99,32,FALSE())-VLOOKUP($A66,'Import OffPeak change'!$A$106:AK$202,32,FALSE())),0,(VLOOKUP($A66,'Import OffPeak'!$A$3:AK$99,32,FALSE())-VLOOKUP($A66,'Import OffPeak change'!$A$106:AK$202,32,FALSE())))</f>
        <v>0</v>
      </c>
      <c r="AG66" s="193" t="n">
        <f aca="false">IF(ISERROR(VLOOKUP($A66,'Import OffPeak'!$A$3:AL$99,33,FALSE())-VLOOKUP($A66,'Import OffPeak change'!$A$106:AL$202,33,FALSE())),0,(VLOOKUP($A66,'Import OffPeak'!$A$3:AL$99,33,FALSE())-VLOOKUP($A66,'Import OffPeak change'!$A$106:AL$202,33,FALSE())))</f>
        <v>0</v>
      </c>
      <c r="AH66" s="193" t="n">
        <f aca="false">IF(ISERROR(VLOOKUP($A66,'Import OffPeak'!$A$3:AM$99,34,FALSE())-VLOOKUP($A66,'Import OffPeak change'!$A$106:AM$202,34,FALSE())),0,(VLOOKUP($A66,'Import OffPeak'!$A$3:AM$99,34,FALSE())-VLOOKUP($A66,'Import OffPeak change'!$A$106:AM$202,34,FALSE())))</f>
        <v>0</v>
      </c>
      <c r="AI66" s="193" t="n">
        <f aca="false">IF(ISERROR(VLOOKUP($A66,'Import OffPeak'!$A$3:AN$99,35,FALSE())-VLOOKUP($A66,'Import OffPeak change'!$A$106:AN$202,35,FALSE())),0,(VLOOKUP($A66,'Import OffPeak'!$A$3:AN$99,35,FALSE())-VLOOKUP($A66,'Import OffPeak change'!$A$106:AN$202,35,FALSE())))</f>
        <v>0</v>
      </c>
      <c r="AJ66" s="193" t="n">
        <f aca="false">IF(ISERROR(VLOOKUP($A66,'Import OffPeak'!$A$3:AO$99,36,FALSE())-VLOOKUP($A66,'Import OffPeak change'!$A$106:AO$202,36,FALSE())),0,(VLOOKUP($A66,'Import OffPeak'!$A$3:AO$99,36,FALSE())-VLOOKUP($A66,'Import OffPeak change'!$A$106:AO$202,36,FALSE())))</f>
        <v>0</v>
      </c>
      <c r="AK66" s="193" t="n">
        <f aca="false">IF(ISERROR(VLOOKUP($A66,'Import OffPeak'!$A$3:AP$99,37,FALSE())-VLOOKUP($A66,'Import OffPeak change'!$A$106:AP$202,37,FALSE())),0,(VLOOKUP($A66,'Import OffPeak'!$A$3:AP$99,37,FALSE())-VLOOKUP($A66,'Import OffPeak change'!$A$106:AP$202,37,FALSE())))</f>
        <v>0</v>
      </c>
      <c r="AL66" s="193" t="n">
        <f aca="false">IF(ISERROR(VLOOKUP($A66,'Import OffPeak'!$A$3:AQ$99,38,FALSE())-VLOOKUP($A66,'Import OffPeak change'!$A$106:AQ$202,38,FALSE())),0,(VLOOKUP($A66,'Import OffPeak'!$A$3:AQ$99,38,FALSE())-VLOOKUP($A66,'Import OffPeak change'!$A$106:AQ$202,38,FALSE())))</f>
        <v>0</v>
      </c>
      <c r="AM66" s="193" t="n">
        <f aca="false">IF(ISERROR(VLOOKUP($A66,'Import OffPeak'!$A$3:AR$99,39,FALSE())-VLOOKUP($A66,'Import OffPeak change'!$A$106:AR$202,39,FALSE())),0,(VLOOKUP($A66,'Import OffPeak'!$A$3:AR$99,39,FALSE())-VLOOKUP($A66,'Import OffPeak change'!$A$106:AR$202,39,FALSE())))</f>
        <v>0</v>
      </c>
      <c r="AN66" s="193" t="n">
        <f aca="false">IF(ISERROR(VLOOKUP($A66,'Import OffPeak'!$A$3:AS$99,40,FALSE())-VLOOKUP($A66,'Import OffPeak change'!$A$106:AS$202,40,FALSE())),0,(VLOOKUP($A66,'Import OffPeak'!$A$3:AS$99,40,FALSE())-VLOOKUP($A66,'Import OffPeak change'!$A$106:AS$202,40,FALSE())))</f>
        <v>0</v>
      </c>
      <c r="AO66" s="193" t="n">
        <f aca="false">IF(ISERROR(VLOOKUP($A66,'Import OffPeak'!$A$3:AT$99,41,FALSE())-VLOOKUP($A66,'Import OffPeak change'!$A$106:AT$202,41,FALSE())),0,(VLOOKUP($A66,'Import OffPeak'!$A$3:AT$99,41,FALSE())-VLOOKUP($A66,'Import OffPeak change'!$A$106:AT$202,41,FALSE())))</f>
        <v>0</v>
      </c>
      <c r="AP66" s="193" t="n">
        <f aca="false">IF(ISERROR(VLOOKUP($A66,'Import OffPeak'!$A$3:AU$99,42,FALSE())-VLOOKUP($A66,'Import OffPeak change'!$A$106:AU$202,42,FALSE())),0,(VLOOKUP($A66,'Import OffPeak'!$A$3:AU$99,42,FALSE())-VLOOKUP($A66,'Import OffPeak change'!$A$106:AU$202,42,FALSE())))</f>
        <v>0</v>
      </c>
      <c r="AQ66" s="193" t="n">
        <f aca="false">IF(ISERROR(VLOOKUP($A66,'Import OffPeak'!$A$3:AV$99,43,FALSE())-VLOOKUP($A66,'Import OffPeak change'!$A$106:AV$202,43,FALSE())),0,(VLOOKUP($A66,'Import OffPeak'!$A$3:AV$99,43,FALSE())-VLOOKUP($A66,'Import OffPeak change'!$A$106:AV$202,43,FALSE())))</f>
        <v>0</v>
      </c>
      <c r="AR66" s="193" t="n">
        <f aca="false">IF(ISERROR(VLOOKUP($A66,'Import OffPeak'!$A$3:AW$99,44,FALSE())-VLOOKUP($A66,'Import OffPeak change'!$A$106:AW$202,44,FALSE())),0,(VLOOKUP($A66,'Import OffPeak'!$A$3:AW$99,44,FALSE())-VLOOKUP($A66,'Import OffPeak change'!$A$106:AW$202,44,FALSE())))</f>
        <v>0</v>
      </c>
      <c r="AS66" s="193" t="n">
        <f aca="false">IF(ISERROR(VLOOKUP($A66,'Import OffPeak'!$A$3:AX$99,45,FALSE())-VLOOKUP($A66,'Import OffPeak change'!$A$106:AX$202,45,FALSE())),0,(VLOOKUP($A66,'Import OffPeak'!$A$3:AX$99,45,FALSE())-VLOOKUP($A66,'Import OffPeak change'!$A$106:AX$202,45,FALSE())))</f>
        <v>0</v>
      </c>
      <c r="AT66" s="193" t="n">
        <f aca="false">IF(ISERROR(VLOOKUP($A66,'Import OffPeak'!$A$3:AY$99,46,FALSE())-VLOOKUP($A66,'Import OffPeak change'!$A$106:AY$202,46,FALSE())),0,(VLOOKUP($A66,'Import OffPeak'!$A$3:AY$99,46,FALSE())-VLOOKUP($A66,'Import OffPeak change'!$A$106:AY$202,46,FALSE())))</f>
        <v>0</v>
      </c>
      <c r="AU66" s="193" t="n">
        <f aca="false">IF(ISERROR(VLOOKUP($A66,'Import OffPeak'!$A$3:AZ$99,47,FALSE())-VLOOKUP($A66,'Import OffPeak change'!$A$106:AZ$202,47,FALSE())),0,(VLOOKUP($A66,'Import OffPeak'!$A$3:AZ$99,47,FALSE())-VLOOKUP($A66,'Import OffPeak change'!$A$106:AZ$202,47,FALSE())))</f>
        <v>0</v>
      </c>
      <c r="AV66" s="193" t="n">
        <f aca="false">IF(ISERROR(VLOOKUP($A66,'Import OffPeak'!$A$3:BA$99,48,FALSE())-VLOOKUP($A66,'Import OffPeak change'!$A$106:BA$202,48,FALSE())),0,(VLOOKUP($A66,'Import OffPeak'!$A$3:BA$99,48,FALSE())-VLOOKUP($A66,'Import OffPeak change'!$A$106:BA$202,48,FALSE())))</f>
        <v>0</v>
      </c>
      <c r="AW66" s="193" t="n">
        <f aca="false">IF(ISERROR(VLOOKUP($A66,'Import OffPeak'!$A$3:BB$99,49,FALSE())-VLOOKUP($A66,'Import OffPeak change'!$A$106:BB$202,49,FALSE())),0,(VLOOKUP($A66,'Import OffPeak'!$A$3:BB$99,49,FALSE())-VLOOKUP($A66,'Import OffPeak change'!$A$106:BB$202,49,FALSE())))</f>
        <v>0</v>
      </c>
      <c r="AX66" s="193" t="n">
        <f aca="false">IF(ISERROR(VLOOKUP($A66,'Import OffPeak'!$A$3:BC$99,50,FALSE())-VLOOKUP($A66,'Import OffPeak change'!$A$106:BC$202,50,FALSE())),0,(VLOOKUP($A66,'Import OffPeak'!$A$3:BC$99,50,FALSE())-VLOOKUP($A66,'Import OffPeak change'!$A$106:BC$202,50,FALSE())))</f>
        <v>0</v>
      </c>
      <c r="AY66" s="193" t="n">
        <f aca="false">IF(ISERROR(VLOOKUP($A66,'Import OffPeak'!$A$3:BD$99,51,FALSE())-VLOOKUP($A66,'Import OffPeak change'!$A$106:BD$202,51,FALSE())),0,(VLOOKUP($A66,'Import OffPeak'!$A$3:BD$99,51,FALSE())-VLOOKUP($A66,'Import OffPeak change'!$A$106:BD$202,51,FALSE())))</f>
        <v>0</v>
      </c>
      <c r="AZ66" s="193" t="n">
        <f aca="false">IF(ISERROR(VLOOKUP($A66,'Import OffPeak'!$A$3:BE$99,52,FALSE())-VLOOKUP($A66,'Import OffPeak change'!$A$106:BE$202,52,FALSE())),0,(VLOOKUP($A66,'Import OffPeak'!$A$3:BE$99,52,FALSE())-VLOOKUP($A66,'Import OffPeak change'!$A$106:BE$202,52,FALSE())))</f>
        <v>0</v>
      </c>
      <c r="BA66" s="193" t="n">
        <f aca="false">IF(ISERROR(VLOOKUP($A66,'Import OffPeak'!$A$3:BF$99,53,FALSE())-VLOOKUP($A66,'Import OffPeak change'!$A$106:BF$202,53,FALSE())),0,(VLOOKUP($A66,'Import OffPeak'!$A$3:BF$99,53,FALSE())-VLOOKUP($A66,'Import OffPeak change'!$A$106:BF$202,53,FALSE())))</f>
        <v>0</v>
      </c>
      <c r="BB66" s="193" t="n">
        <f aca="false">IF(ISERROR(VLOOKUP($A66,'Import OffPeak'!$A$3:BG$99,54,FALSE())-VLOOKUP($A66,'Import OffPeak change'!$A$106:BG$202,54,FALSE())),0,(VLOOKUP($A66,'Import OffPeak'!$A$3:BG$99,54,FALSE())-VLOOKUP($A66,'Import OffPeak change'!$A$106:BG$202,54,FALSE())))</f>
        <v>0</v>
      </c>
      <c r="BC66" s="193" t="n">
        <f aca="false">IF(ISERROR(VLOOKUP($A66,'Import OffPeak'!$A$3:BH$99,55,FALSE())-VLOOKUP($A66,'Import OffPeak change'!$A$106:BH$202,55,FALSE())),0,(VLOOKUP($A66,'Import OffPeak'!$A$3:BH$99,55,FALSE())-VLOOKUP($A66,'Import OffPeak change'!$A$106:BH$202,55,FALSE())))</f>
        <v>0</v>
      </c>
      <c r="BD66" s="193" t="n">
        <f aca="false">IF(ISERROR(VLOOKUP($A66,'Import OffPeak'!$A$3:BI$99,56,FALSE())-VLOOKUP($A66,'Import OffPeak change'!$A$106:BI$202,56,FALSE())),0,(VLOOKUP($A66,'Import OffPeak'!$A$3:BI$99,56,FALSE())-VLOOKUP($A66,'Import OffPeak change'!$A$106:BI$202,56,FALSE())))</f>
        <v>0</v>
      </c>
      <c r="BE66" s="193" t="n">
        <f aca="false">IF(ISERROR(VLOOKUP($A66,'Import OffPeak'!$A$3:BJ$99,57,FALSE())-VLOOKUP($A66,'Import OffPeak change'!$A$106:BJ$202,57,FALSE())),0,(VLOOKUP($A66,'Import OffPeak'!$A$3:BJ$99,57,FALSE())-VLOOKUP($A66,'Import OffPeak change'!$A$106:BJ$202,57,FALSE())))</f>
        <v>0</v>
      </c>
      <c r="BF66" s="193" t="n">
        <f aca="false">IF(ISERROR(VLOOKUP($A66,'Import OffPeak'!$A$3:BK$99,58,FALSE())-VLOOKUP($A66,'Import OffPeak change'!$A$106:BK$202,58,FALSE())),0,(VLOOKUP($A66,'Import OffPeak'!$A$3:BK$99,58,FALSE())-VLOOKUP($A66,'Import OffPeak change'!$A$106:BK$202,58,FALSE())))</f>
        <v>0</v>
      </c>
      <c r="BG66" s="193" t="n">
        <f aca="false">IF(ISERROR(VLOOKUP($A66,'Import OffPeak'!$A$3:BL$99,59,FALSE())-VLOOKUP($A66,'Import OffPeak change'!$A$106:BL$202,59,FALSE())),0,(VLOOKUP($A66,'Import OffPeak'!$A$3:BL$99,59,FALSE())-VLOOKUP($A66,'Import OffPeak change'!$A$106:BL$202,59,FALSE())))</f>
        <v>0</v>
      </c>
      <c r="BH66" s="193" t="n">
        <f aca="false">IF(ISERROR(VLOOKUP($A66,'Import OffPeak'!$A$3:BM$99,60,FALSE())-VLOOKUP($A66,'Import OffPeak change'!$A$106:BM$202,60,FALSE())),0,(VLOOKUP($A66,'Import OffPeak'!$A$3:BM$99,60,FALSE())-VLOOKUP($A66,'Import OffPeak change'!$A$106:BM$202,60,FALSE())))</f>
        <v>0</v>
      </c>
      <c r="BI66" s="193" t="n">
        <f aca="false">IF(ISERROR(VLOOKUP($A66,'Import OffPeak'!$A$3:BN$99,61,FALSE())-VLOOKUP($A66,'Import OffPeak change'!$A$106:BN$202,61,FALSE())),0,(VLOOKUP($A66,'Import OffPeak'!$A$3:BN$99,61,FALSE())-VLOOKUP($A66,'Import OffPeak change'!$A$106:BN$202,61,FALSE())))</f>
        <v>0</v>
      </c>
      <c r="BJ66" s="193" t="n">
        <f aca="false">IF(ISERROR(VLOOKUP($A66,'Import OffPeak'!$A$3:BO$99,62,FALSE())-VLOOKUP($A66,'Import OffPeak change'!$A$106:BO$202,62,FALSE())),0,(VLOOKUP($A66,'Import OffPeak'!$A$3:BO$99,62,FALSE())-VLOOKUP($A66,'Import OffPeak change'!$A$106:BO$202,62,FALSE())))</f>
        <v>0</v>
      </c>
      <c r="BK66" s="193" t="n">
        <f aca="false">IF(ISERROR(VLOOKUP($A66,'Import OffPeak'!$A$3:BP$99,63,FALSE())-VLOOKUP($A66,'Import OffPeak change'!$A$106:BP$202,63,FALSE())),0,(VLOOKUP($A66,'Import OffPeak'!$A$3:BP$99,63,FALSE())-VLOOKUP($A66,'Import OffPeak change'!$A$106:BP$202,63,FALSE())))</f>
        <v>0</v>
      </c>
      <c r="BL66" s="193" t="n">
        <f aca="false">IF(ISERROR(VLOOKUP($A66,'Import OffPeak'!$A$3:BQ$99,64,FALSE())-VLOOKUP($A66,'Import OffPeak change'!$A$106:BQ$202,64,FALSE())),0,(VLOOKUP($A66,'Import OffPeak'!$A$3:BQ$99,64,FALSE())-VLOOKUP($A66,'Import OffPeak change'!$A$106:BQ$202,64,FALSE())))</f>
        <v>0</v>
      </c>
      <c r="BM66" s="193" t="n">
        <f aca="false">IF(ISERROR(VLOOKUP($A66,'Import OffPeak'!$A$3:BR$99,65,FALSE())-VLOOKUP($A66,'Import OffPeak change'!$A$106:BR$202,65,FALSE())),0,(VLOOKUP($A66,'Import OffPeak'!$A$3:BR$99,65,FALSE())-VLOOKUP($A66,'Import OffPeak change'!$A$106:BR$202,65,FALSE())))</f>
        <v>0</v>
      </c>
      <c r="BN66" s="193" t="n">
        <f aca="false">IF(ISERROR(VLOOKUP($A66,'Import OffPeak'!$A$3:BS$99,66,FALSE())-VLOOKUP($A66,'Import OffPeak change'!$A$106:BS$202,66,FALSE())),0,(VLOOKUP($A66,'Import OffPeak'!$A$3:BS$99,66,FALSE())-VLOOKUP($A66,'Import OffPeak change'!$A$106:BS$202,66,FALSE())))</f>
        <v>0</v>
      </c>
      <c r="BO66" s="193" t="n">
        <f aca="false">IF(ISERROR(VLOOKUP($A66,'Import OffPeak'!$A$3:BT$99,67,FALSE())-VLOOKUP($A66,'Import OffPeak change'!$A$106:BT$202,67,FALSE())),0,(VLOOKUP($A66,'Import OffPeak'!$A$3:BT$99,67,FALSE())-VLOOKUP($A66,'Import OffPeak change'!$A$106:BT$202,67,FALSE())))</f>
        <v>0</v>
      </c>
      <c r="BP66" s="193" t="n">
        <f aca="false">IF(ISERROR(VLOOKUP($A66,'Import OffPeak'!$A$3:BU$99,68,FALSE())-VLOOKUP($A66,'Import OffPeak change'!$A$106:BU$202,68,FALSE())),0,(VLOOKUP($A66,'Import OffPeak'!$A$3:BU$99,68,FALSE())-VLOOKUP($A66,'Import OffPeak change'!$A$106:BU$202,68,FALSE())))</f>
        <v>0</v>
      </c>
      <c r="BQ66" s="193" t="n">
        <f aca="false">IF(ISERROR(VLOOKUP($A66,'Import OffPeak'!$A$3:BV$99,69,FALSE())-VLOOKUP($A66,'Import OffPeak change'!$A$106:BV$202,69,FALSE())),0,(VLOOKUP($A66,'Import OffPeak'!$A$3:BV$99,69,FALSE())-VLOOKUP($A66,'Import OffPeak change'!$A$106:BV$202,69,FALSE())))</f>
        <v>0</v>
      </c>
      <c r="BR66" s="193" t="n">
        <f aca="false">IF(ISERROR(VLOOKUP($A66,'Import OffPeak'!$A$3:BW$99,70,FALSE())-VLOOKUP($A66,'Import OffPeak change'!$A$106:BW$202,70,FALSE())),0,(VLOOKUP($A66,'Import OffPeak'!$A$3:BW$99,70,FALSE())-VLOOKUP($A66,'Import OffPeak change'!$A$106:BW$202,70,FALSE())))</f>
        <v>0</v>
      </c>
      <c r="BS66" s="193" t="n">
        <f aca="false">IF(ISERROR(VLOOKUP($A66,'Import OffPeak'!$A$3:BX$99,71,FALSE())-VLOOKUP($A66,'Import OffPeak change'!$A$106:BX$202,71,FALSE())),0,(VLOOKUP($A66,'Import OffPeak'!$A$3:BX$99,71,FALSE())-VLOOKUP($A66,'Import OffPeak change'!$A$106:BX$202,71,FALSE())))</f>
        <v>0</v>
      </c>
      <c r="BT66" s="193" t="n">
        <f aca="false">IF(ISERROR(VLOOKUP($A66,'Import OffPeak'!$A$3:BY$99,72,FALSE())-VLOOKUP($A66,'Import OffPeak change'!$A$106:BY$202,72,FALSE())),0,(VLOOKUP($A66,'Import OffPeak'!$A$3:BY$99,72,FALSE())-VLOOKUP($A66,'Import OffPeak change'!$A$106:BY$202,72,FALSE())))</f>
        <v>0</v>
      </c>
      <c r="BU66" s="193" t="n">
        <f aca="false">IF(ISERROR(VLOOKUP($A66,'Import OffPeak'!$A$3:BZ$99,73,FALSE())-VLOOKUP($A66,'Import OffPeak change'!$A$106:BZ$202,73,FALSE())),0,(VLOOKUP($A66,'Import OffPeak'!$A$3:BZ$99,73,FALSE())-VLOOKUP($A66,'Import OffPeak change'!$A$106:BZ$202,73,FALSE())))</f>
        <v>0</v>
      </c>
      <c r="BV66" s="193" t="n">
        <f aca="false">IF(ISERROR(VLOOKUP($A66,'Import OffPeak'!$A$3:CA$99,74,FALSE())-VLOOKUP($A66,'Import OffPeak change'!$A$106:CA$202,74,FALSE())),0,(VLOOKUP($A66,'Import OffPeak'!$A$3:CA$99,74,FALSE())-VLOOKUP($A66,'Import OffPeak change'!$A$106:CA$202,74,FALSE())))</f>
        <v>0</v>
      </c>
      <c r="BW66" s="193" t="n">
        <f aca="false">IF(ISERROR(VLOOKUP($A66,'Import OffPeak'!$A$3:CB$99,75,FALSE())-VLOOKUP($A66,'Import OffPeak change'!$A$106:CB$202,75,FALSE())),0,(VLOOKUP($A66,'Import OffPeak'!$A$3:CB$99,75,FALSE())-VLOOKUP($A66,'Import OffPeak change'!$A$106:CB$202,75,FALSE())))</f>
        <v>0</v>
      </c>
      <c r="BX66" s="193" t="n">
        <f aca="false">IF(ISERROR(VLOOKUP($A66,'Import OffPeak'!$A$3:CC$99,76,FALSE())-VLOOKUP($A66,'Import OffPeak change'!$A$106:CC$202,76,FALSE())),0,(VLOOKUP($A66,'Import OffPeak'!$A$3:CC$99,76,FALSE())-VLOOKUP($A66,'Import OffPeak change'!$A$106:CC$202,76,FALSE())))</f>
        <v>0</v>
      </c>
      <c r="BY66" s="193" t="n">
        <f aca="false">IF(ISERROR(VLOOKUP($A66,'Import OffPeak'!$A$3:CD$99,77,FALSE())-VLOOKUP($A66,'Import OffPeak change'!$A$106:CD$202,77,FALSE())),0,(VLOOKUP($A66,'Import OffPeak'!$A$3:CD$99,77,FALSE())-VLOOKUP($A66,'Import OffPeak change'!$A$106:CD$202,77,FALSE())))</f>
        <v>0</v>
      </c>
      <c r="BZ66" s="193" t="n">
        <f aca="false">IF(ISERROR(VLOOKUP($A66,'Import OffPeak'!$A$3:CE$99,78,FALSE())-VLOOKUP($A66,'Import OffPeak change'!$A$106:CE$202,78,FALSE())),0,(VLOOKUP($A66,'Import OffPeak'!$A$3:CE$99,78,FALSE())-VLOOKUP($A66,'Import OffPeak change'!$A$106:CE$202,78,FALSE())))</f>
        <v>0</v>
      </c>
      <c r="CA66" s="193" t="n">
        <f aca="false">IF(ISERROR(VLOOKUP($A66,'Import OffPeak'!$A$3:CF$99,79,FALSE())-VLOOKUP($A66,'Import OffPeak change'!$A$106:CF$202,79,FALSE())),0,(VLOOKUP($A66,'Import OffPeak'!$A$3:CF$99,79,FALSE())-VLOOKUP($A66,'Import OffPeak change'!$A$106:CF$202,79,FALSE())))</f>
        <v>0</v>
      </c>
      <c r="CB66" s="193" t="n">
        <f aca="false">IF(ISERROR(VLOOKUP($A66,'Import OffPeak'!$A$3:CG$99,80,FALSE())-VLOOKUP($A66,'Import OffPeak change'!$A$106:CG$202,80,FALSE())),0,(VLOOKUP($A66,'Import OffPeak'!$A$3:CG$99,80,FALSE())-VLOOKUP($A66,'Import OffPeak change'!$A$106:CG$202,80,FALSE())))</f>
        <v>0</v>
      </c>
      <c r="CC66" s="193" t="n">
        <f aca="false">IF(ISERROR(VLOOKUP($A66,'Import OffPeak'!$A$3:CH$99,81,FALSE())-VLOOKUP($A66,'Import OffPeak change'!$A$106:CH$202,81,FALSE())),0,(VLOOKUP($A66,'Import OffPeak'!$A$3:CH$99,81,FALSE())-VLOOKUP($A66,'Import OffPeak change'!$A$106:CH$202,81,FALSE())))</f>
        <v>0</v>
      </c>
      <c r="CD66" s="193" t="n">
        <f aca="false">IF(ISERROR(VLOOKUP($A66,'Import OffPeak'!$A$3:CI$99,82,FALSE())-VLOOKUP($A66,'Import OffPeak change'!$A$106:CI$202,82,FALSE())),0,(VLOOKUP($A66,'Import OffPeak'!$A$3:CI$99,82,FALSE())-VLOOKUP($A66,'Import OffPeak change'!$A$106:CI$202,82,FALSE())))</f>
        <v>0</v>
      </c>
      <c r="CE66" s="193" t="n">
        <f aca="false">IF(ISERROR(VLOOKUP($A66,'Import OffPeak'!$A$3:CJ$99,83,FALSE())-VLOOKUP($A66,'Import OffPeak change'!$A$106:CJ$202,83,FALSE())),0,(VLOOKUP($A66,'Import OffPeak'!$A$3:CJ$99,83,FALSE())-VLOOKUP($A66,'Import OffPeak change'!$A$106:CJ$202,83,FALSE())))</f>
        <v>0</v>
      </c>
      <c r="CF66" s="193" t="n">
        <f aca="false">IF(ISERROR(VLOOKUP($A66,'Import OffPeak'!$A$3:CK$99,84,FALSE())-VLOOKUP($A66,'Import OffPeak change'!$A$106:CK$202,84,FALSE())),0,(VLOOKUP($A66,'Import OffPeak'!$A$3:CK$99,84,FALSE())-VLOOKUP($A66,'Import OffPeak change'!$A$106:CK$202,84,FALSE())))</f>
        <v>0</v>
      </c>
      <c r="CG66" s="193" t="n">
        <f aca="false">IF(ISERROR(VLOOKUP($A66,'Import OffPeak'!$A$3:CL$99,85,FALSE())-VLOOKUP($A66,'Import OffPeak change'!$A$106:CL$202,85,FALSE())),0,(VLOOKUP($A66,'Import OffPeak'!$A$3:CL$99,85,FALSE())-VLOOKUP($A66,'Import OffPeak change'!$A$106:CL$202,85,FALSE())))</f>
        <v>0</v>
      </c>
      <c r="CH66" s="193" t="n">
        <f aca="false">IF(ISERROR(VLOOKUP($A66,'Import OffPeak'!$A$3:CM$99,86,FALSE())-VLOOKUP($A66,'Import OffPeak change'!$A$106:CM$202,86,FALSE())),0,(VLOOKUP($A66,'Import OffPeak'!$A$3:CM$99,86,FALSE())-VLOOKUP($A66,'Import OffPeak change'!$A$106:CM$202,86,FALSE())))</f>
        <v>0</v>
      </c>
      <c r="CI66" s="193" t="n">
        <f aca="false">IF(ISERROR(VLOOKUP($A66,'Import OffPeak'!$A$3:CN$99,87,FALSE())-VLOOKUP($A66,'Import OffPeak change'!$A$106:CN$202,87,FALSE())),0,(VLOOKUP($A66,'Import OffPeak'!$A$3:CN$99,87,FALSE())-VLOOKUP($A66,'Import OffPeak change'!$A$106:CN$202,87,FALSE())))</f>
        <v>0</v>
      </c>
      <c r="CJ66" s="193" t="n">
        <f aca="false">IF(ISERROR(VLOOKUP($A66,'Import OffPeak'!$A$3:CO$99,88,FALSE())-VLOOKUP($A66,'Import OffPeak change'!$A$106:CO$202,88,FALSE())),0,(VLOOKUP($A66,'Import OffPeak'!$A$3:CO$99,88,FALSE())-VLOOKUP($A66,'Import OffPeak change'!$A$106:CO$202,88,FALSE())))</f>
        <v>0</v>
      </c>
      <c r="CK66" s="193" t="n">
        <f aca="false">IF(ISERROR(VLOOKUP($A66,'Import OffPeak'!$A$3:CP$99,89,FALSE())-VLOOKUP($A66,'Import OffPeak change'!$A$106:CP$202,89,FALSE())),0,(VLOOKUP($A66,'Import OffPeak'!$A$3:CP$99,89,FALSE())-VLOOKUP($A66,'Import OffPeak change'!$A$106:CP$202,89,FALSE())))</f>
        <v>0</v>
      </c>
      <c r="CL66" s="193" t="n">
        <f aca="false">IF(ISERROR(VLOOKUP($A66,'Import OffPeak'!$A$3:CQ$99,90,FALSE())-VLOOKUP($A66,'Import OffPeak change'!$A$106:CQ$202,90,FALSE())),0,(VLOOKUP($A66,'Import OffPeak'!$A$3:CQ$99,90,FALSE())-VLOOKUP($A66,'Import OffPeak change'!$A$106:CQ$202,90,FALSE())))</f>
        <v>0</v>
      </c>
      <c r="CM66" s="193" t="n">
        <f aca="false">IF(ISERROR(VLOOKUP($A66,'Import OffPeak'!$A$3:CR$99,91,FALSE())-VLOOKUP($A66,'Import OffPeak change'!$A$106:CR$202,91,FALSE())),0,(VLOOKUP($A66,'Import OffPeak'!$A$3:CR$99,91,FALSE())-VLOOKUP($A66,'Import OffPeak change'!$A$106:CR$202,91,FALSE())))</f>
        <v>0</v>
      </c>
      <c r="CN66" s="193" t="n">
        <f aca="false">IF(ISERROR(VLOOKUP($A66,'Import OffPeak'!$A$3:CS$99,92,FALSE())-VLOOKUP($A66,'Import OffPeak change'!$A$106:CS$202,92,FALSE())),0,(VLOOKUP($A66,'Import OffPeak'!$A$3:CS$99,92,FALSE())-VLOOKUP($A66,'Import OffPeak change'!$A$106:CS$202,92,FALSE())))</f>
        <v>0</v>
      </c>
      <c r="CO66" s="193" t="n">
        <f aca="false">IF(ISERROR(VLOOKUP($A66,'Import OffPeak'!$A$3:CT$99,93,FALSE())-VLOOKUP($A66,'Import OffPeak change'!$A$106:CT$202,93,FALSE())),0,(VLOOKUP($A66,'Import OffPeak'!$A$3:CT$99,93,FALSE())-VLOOKUP($A66,'Import OffPeak change'!$A$106:CT$202,93,FALSE())))</f>
        <v>0</v>
      </c>
      <c r="CP66" s="193" t="n">
        <f aca="false">IF(ISERROR(VLOOKUP($A66,'Import OffPeak'!$A$3:CU$99,94,FALSE())-VLOOKUP($A66,'Import OffPeak change'!$A$106:CU$202,94,FALSE())),0,(VLOOKUP($A66,'Import OffPeak'!$A$3:CU$99,94,FALSE())-VLOOKUP($A66,'Import OffPeak change'!$A$106:CU$202,94,FALSE())))</f>
        <v>0</v>
      </c>
      <c r="CQ66" s="193" t="n">
        <f aca="false">IF(ISERROR(VLOOKUP($A66,'Import OffPeak'!$A$3:CV$99,95,FALSE())-VLOOKUP($A66,'Import OffPeak change'!$A$106:CV$202,95,FALSE())),0,(VLOOKUP($A66,'Import OffPeak'!$A$3:CV$99,95,FALSE())-VLOOKUP($A66,'Import OffPeak change'!$A$106:CV$202,95,FALSE())))</f>
        <v>0</v>
      </c>
      <c r="CR66" s="193" t="n">
        <f aca="false">IF(ISERROR(VLOOKUP($A66,'Import OffPeak'!$A$3:CW$99,96,FALSE())-VLOOKUP($A66,'Import OffPeak change'!$A$106:CW$202,96,FALSE())),0,(VLOOKUP($A66,'Import OffPeak'!$A$3:CW$99,96,FALSE())-VLOOKUP($A66,'Import OffPeak change'!$A$106:CW$202,96,FALSE())))</f>
        <v>0</v>
      </c>
      <c r="CS66" s="193" t="n">
        <f aca="false">IF(ISERROR(VLOOKUP($A66,'Import OffPeak'!$A$3:CX$99,97,FALSE())-VLOOKUP($A66,'Import OffPeak change'!$A$106:CX$202,97,FALSE())),0,(VLOOKUP($A66,'Import OffPeak'!$A$3:CX$99,97,FALSE())-VLOOKUP($A66,'Import OffPeak change'!$A$106:CX$202,97,FALSE())))</f>
        <v>0</v>
      </c>
      <c r="CT66" s="193" t="n">
        <f aca="false">IF(ISERROR(VLOOKUP($A66,'Import OffPeak'!$A$3:CY$99,98,FALSE())-VLOOKUP($A66,'Import OffPeak change'!$A$106:CY$202,98,FALSE())),0,(VLOOKUP($A66,'Import OffPeak'!$A$3:CY$99,98,FALSE())-VLOOKUP($A66,'Import OffPeak change'!$A$106:CY$202,98,FALSE())))</f>
        <v>0</v>
      </c>
      <c r="CU66" s="193" t="n">
        <f aca="false">IF(ISERROR(VLOOKUP($A66,'Import OffPeak'!$A$3:CZ$99,99,FALSE())-VLOOKUP($A66,'Import OffPeak change'!$A$106:CZ$202,99,FALSE())),0,(VLOOKUP($A66,'Import OffPeak'!$A$3:CZ$99,99,FALSE())-VLOOKUP($A66,'Import OffPeak change'!$A$106:CZ$202,99,FALSE())))</f>
        <v>0</v>
      </c>
      <c r="CV66" s="193" t="n">
        <f aca="false">IF(ISERROR(VLOOKUP($A66,'Import OffPeak'!$A$3:DA$99,100,FALSE())-VLOOKUP($A66,'Import OffPeak change'!$A$106:DA$202,100,FALSE())),0,(VLOOKUP($A66,'Import OffPeak'!$A$3:DA$99,100,FALSE())-VLOOKUP($A66,'Import OffPeak change'!$A$106:DA$202,100,FALSE())))</f>
        <v>0</v>
      </c>
      <c r="CW66" s="193" t="n">
        <f aca="false">IF(ISERROR(VLOOKUP($A66,'Import OffPeak'!$A$3:DB$99,101,FALSE())-VLOOKUP($A66,'Import OffPeak change'!$A$106:DB$202,101,FALSE())),0,(VLOOKUP($A66,'Import OffPeak'!$A$3:DB$99,101,FALSE())-VLOOKUP($A66,'Import OffPeak change'!$A$106:DB$202,101,FALSE())))</f>
        <v>0</v>
      </c>
      <c r="CX66" s="193" t="n">
        <f aca="false">IF(ISERROR(VLOOKUP($A66,'Import OffPeak'!$A$3:DC$99,102,FALSE())-VLOOKUP($A66,'Import OffPeak change'!$A$106:DC$202,102,FALSE())),0,(VLOOKUP($A66,'Import OffPeak'!$A$3:DC$99,102,FALSE())-VLOOKUP($A66,'Import OffPeak change'!$A$106:DC$202,102,FALSE())))</f>
        <v>0</v>
      </c>
      <c r="CY66" s="193" t="n">
        <f aca="false">IF(ISERROR(VLOOKUP($A66,'Import OffPeak'!$A$3:DD$99,103,FALSE())-VLOOKUP($A66,'Import OffPeak change'!$A$106:DD$202,103,FALSE())),0,(VLOOKUP($A66,'Import OffPeak'!$A$3:DD$99,103,FALSE())-VLOOKUP($A66,'Import OffPeak change'!$A$106:DD$202,103,FALSE())))</f>
        <v>0</v>
      </c>
      <c r="CZ66" s="193" t="n">
        <f aca="false">IF(ISERROR(VLOOKUP($A66,'Import OffPeak'!$A$3:DE$99,104,FALSE())-VLOOKUP($A66,'Import OffPeak change'!$A$106:DE$202,104,FALSE())),0,(VLOOKUP($A66,'Import OffPeak'!$A$3:DE$99,104,FALSE())-VLOOKUP($A66,'Import OffPeak change'!$A$106:DE$202,104,FALSE())))</f>
        <v>0</v>
      </c>
      <c r="DA66" s="193" t="n">
        <f aca="false">IF(ISERROR(VLOOKUP($A66,'Import OffPeak'!$A$3:DF$99,105,FALSE())-VLOOKUP($A66,'Import OffPeak change'!$A$106:DF$202,105,FALSE())),0,(VLOOKUP($A66,'Import OffPeak'!$A$3:DF$99,105,FALSE())-VLOOKUP($A66,'Import OffPeak change'!$A$106:DF$202,105,FALSE())))</f>
        <v>0</v>
      </c>
      <c r="DB66" s="193" t="n">
        <f aca="false">IF(ISERROR(VLOOKUP($A66,'Import OffPeak'!$A$3:DG$99,106,FALSE())-VLOOKUP($A66,'Import OffPeak change'!$A$106:DG$202,106,FALSE())),0,(VLOOKUP($A66,'Import OffPeak'!$A$3:DG$99,106,FALSE())-VLOOKUP($A66,'Import OffPeak change'!$A$106:DG$202,106,FALSE())))</f>
        <v>0</v>
      </c>
      <c r="DC66" s="193" t="n">
        <f aca="false">IF(ISERROR(VLOOKUP($A66,'Import OffPeak'!$A$3:DH$99,107,FALSE())-VLOOKUP($A66,'Import OffPeak change'!$A$106:DH$202,107,FALSE())),0,(VLOOKUP($A66,'Import OffPeak'!$A$3:DH$99,107,FALSE())-VLOOKUP($A66,'Import OffPeak change'!$A$106:DH$202,107,FALSE())))</f>
        <v>0</v>
      </c>
      <c r="DD66" s="193" t="n">
        <f aca="false">IF(ISERROR(VLOOKUP($A66,'Import OffPeak'!$A$3:DI$99,108,FALSE())-VLOOKUP($A66,'Import OffPeak change'!$A$106:DI$202,108,FALSE())),0,(VLOOKUP($A66,'Import OffPeak'!$A$3:DI$99,108,FALSE())-VLOOKUP($A66,'Import OffPeak change'!$A$106:DI$202,108,FALSE())))</f>
        <v>0</v>
      </c>
      <c r="DE66" s="193" t="n">
        <f aca="false">IF(ISERROR(VLOOKUP($A66,'Import OffPeak'!$A$3:DJ$99,109,FALSE())-VLOOKUP($A66,'Import OffPeak change'!$A$106:DJ$202,109,FALSE())),0,(VLOOKUP($A66,'Import OffPeak'!$A$3:DJ$99,109,FALSE())-VLOOKUP($A66,'Import OffPeak change'!$A$106:DJ$202,109,FALSE())))</f>
        <v>0</v>
      </c>
      <c r="DF66" s="193" t="n">
        <f aca="false">IF(ISERROR(VLOOKUP($A66,'Import OffPeak'!$A$3:DK$99,110,FALSE())-VLOOKUP($A66,'Import OffPeak change'!$A$106:DK$202,110,FALSE())),0,(VLOOKUP($A66,'Import OffPeak'!$A$3:DK$99,110,FALSE())-VLOOKUP($A66,'Import OffPeak change'!$A$106:DK$202,110,FALSE())))</f>
        <v>0</v>
      </c>
      <c r="DG66" s="193" t="n">
        <f aca="false">IF(ISERROR(VLOOKUP($A66,'Import OffPeak'!$A$3:DL$99,111,FALSE())-VLOOKUP($A66,'Import OffPeak change'!$A$106:DL$202,111,FALSE())),0,(VLOOKUP($A66,'Import OffPeak'!$A$3:DL$99,111,FALSE())-VLOOKUP($A66,'Import OffPeak change'!$A$106:DL$202,111,FALSE())))</f>
        <v>0</v>
      </c>
      <c r="DH66" s="193" t="n">
        <f aca="false">IF(ISERROR(VLOOKUP($A66,'Import OffPeak'!$A$3:DM$99,112,FALSE())-VLOOKUP($A66,'Import OffPeak change'!$A$106:DM$202,112,FALSE())),0,(VLOOKUP($A66,'Import OffPeak'!$A$3:DM$99,112,FALSE())-VLOOKUP($A66,'Import OffPeak change'!$A$106:DM$202,112,FALSE())))</f>
        <v>0</v>
      </c>
      <c r="DI66" s="193" t="n">
        <f aca="false">IF(ISERROR(VLOOKUP($A66,'Import OffPeak'!$A$3:DN$99,113,FALSE())-VLOOKUP($A66,'Import OffPeak change'!$A$106:DN$202,113,FALSE())),0,(VLOOKUP($A66,'Import OffPeak'!$A$3:DN$99,113,FALSE())-VLOOKUP($A66,'Import OffPeak change'!$A$106:DN$202,113,FALSE())))</f>
        <v>0</v>
      </c>
      <c r="DJ66" s="193" t="n">
        <f aca="false">IF(ISERROR(VLOOKUP($A66,'Import OffPeak'!$A$3:DO$99,114,FALSE())-VLOOKUP($A66,'Import OffPeak change'!$A$106:DO$202,114,FALSE())),0,(VLOOKUP($A66,'Import OffPeak'!$A$3:DO$99,114,FALSE())-VLOOKUP($A66,'Import OffPeak change'!$A$106:DO$202,114,FALSE())))</f>
        <v>0</v>
      </c>
      <c r="DK66" s="193" t="n">
        <f aca="false">IF(ISERROR(VLOOKUP($A66,'Import OffPeak'!$A$3:DP$99,115,FALSE())-VLOOKUP($A66,'Import OffPeak change'!$A$106:DP$202,115,FALSE())),0,(VLOOKUP($A66,'Import OffPeak'!$A$3:DP$99,115,FALSE())-VLOOKUP($A66,'Import OffPeak change'!$A$106:DP$202,115,FALSE())))</f>
        <v>0</v>
      </c>
      <c r="DL66" s="193" t="n">
        <f aca="false">IF(ISERROR(VLOOKUP($A66,'Import OffPeak'!$A$3:DQ$99,116,FALSE())-VLOOKUP($A66,'Import OffPeak change'!$A$106:DQ$202,116,FALSE())),0,(VLOOKUP($A66,'Import OffPeak'!$A$3:DQ$99,116,FALSE())-VLOOKUP($A66,'Import OffPeak change'!$A$106:DQ$202,116,FALSE())))</f>
        <v>0</v>
      </c>
      <c r="DM66" s="193" t="n">
        <f aca="false">IF(ISERROR(VLOOKUP($A66,'Import OffPeak'!$A$3:DR$99,117,FALSE())-VLOOKUP($A66,'Import OffPeak change'!$A$106:DR$202,117,FALSE())),0,(VLOOKUP($A66,'Import OffPeak'!$A$3:DR$99,117,FALSE())-VLOOKUP($A66,'Import OffPeak change'!$A$106:DR$202,117,FALSE())))</f>
        <v>0</v>
      </c>
      <c r="DN66" s="193" t="n">
        <f aca="false">IF(ISERROR(VLOOKUP($A66,'Import OffPeak'!$A$3:DS$99,118,FALSE())-VLOOKUP($A66,'Import OffPeak change'!$A$106:DS$202,118,FALSE())),0,(VLOOKUP($A66,'Import OffPeak'!$A$3:DS$99,118,FALSE())-VLOOKUP($A66,'Import OffPeak change'!$A$106:DS$202,118,FALSE())))</f>
        <v>0</v>
      </c>
      <c r="DO66" s="193" t="n">
        <f aca="false">IF(ISERROR(VLOOKUP($A66,'Import OffPeak'!$A$3:DT$99,119,FALSE())-VLOOKUP($A66,'Import OffPeak change'!$A$106:DT$202,119,FALSE())),0,(VLOOKUP($A66,'Import OffPeak'!$A$3:DT$99,119,FALSE())-VLOOKUP($A66,'Import OffPeak change'!$A$106:DT$202,119,FALSE())))</f>
        <v>0</v>
      </c>
      <c r="DP66" s="193" t="n">
        <f aca="false">IF(ISERROR(VLOOKUP($A66,'Import OffPeak'!$A$3:DU$99,120,FALSE())-VLOOKUP($A66,'Import OffPeak change'!$A$106:DU$202,120,FALSE())),0,(VLOOKUP($A66,'Import OffPeak'!$A$3:DU$99,120,FALSE())-VLOOKUP($A66,'Import OffPeak change'!$A$106:DU$202,120,FALSE())))</f>
        <v>0</v>
      </c>
      <c r="DQ66" s="193" t="n">
        <f aca="false">IF(ISERROR(VLOOKUP($A66,'Import OffPeak'!$A$3:DV$99,121,FALSE())-VLOOKUP($A66,'Import OffPeak change'!$A$106:DV$202,121,FALSE())),0,(VLOOKUP($A66,'Import OffPeak'!$A$3:DV$99,121,FALSE())-VLOOKUP($A66,'Import OffPeak change'!$A$106:DV$202,121,FALSE())))</f>
        <v>0</v>
      </c>
      <c r="DR66" s="193" t="n">
        <f aca="false">IF(ISERROR(VLOOKUP($A66,'Import OffPeak'!$A$3:DW$99,122,FALSE())-VLOOKUP($A66,'Import OffPeak change'!$A$106:DW$202,122,FALSE())),0,(VLOOKUP($A66,'Import OffPeak'!$A$3:DW$99,122,FALSE())-VLOOKUP($A66,'Import OffPeak change'!$A$106:DW$202,122,FALSE())))</f>
        <v>0</v>
      </c>
      <c r="DS66" s="193" t="n">
        <f aca="false">IF(ISERROR(VLOOKUP($A66,'Import OffPeak'!$A$3:DX$99,123,FALSE())-VLOOKUP($A66,'Import OffPeak change'!$A$106:DX$202,123,FALSE())),0,(VLOOKUP($A66,'Import OffPeak'!$A$3:DX$99,123,FALSE())-VLOOKUP($A66,'Import OffPeak change'!$A$106:DX$202,123,FALSE())))</f>
        <v>0</v>
      </c>
      <c r="DT66" s="193" t="n">
        <f aca="false">IF(ISERROR(VLOOKUP($A66,'Import OffPeak'!$A$3:DY$99,124,FALSE())-VLOOKUP($A66,'Import OffPeak change'!$A$106:DY$202,124,FALSE())),0,(VLOOKUP($A66,'Import OffPeak'!$A$3:DY$99,124,FALSE())-VLOOKUP($A66,'Import OffPeak change'!$A$106:DY$202,124,FALSE())))</f>
        <v>0</v>
      </c>
      <c r="DU66" s="193" t="n">
        <f aca="false">IF(ISERROR(VLOOKUP($A66,'Import OffPeak'!$A$3:DZ$99,125,FALSE())-VLOOKUP($A66,'Import OffPeak change'!$A$106:DZ$202,125,FALSE())),0,(VLOOKUP($A66,'Import OffPeak'!$A$3:DZ$99,125,FALSE())-VLOOKUP($A66,'Import OffPeak change'!$A$106:DZ$202,125,FALSE())))</f>
        <v>0</v>
      </c>
      <c r="DV66" s="193" t="n">
        <f aca="false">IF(ISERROR(VLOOKUP($A66,'Import OffPeak'!$A$3:EA$99,126,FALSE())-VLOOKUP($A66,'Import OffPeak change'!$A$106:EA$202,126,FALSE())),0,(VLOOKUP($A66,'Import OffPeak'!$A$3:EA$99,126,FALSE())-VLOOKUP($A66,'Import OffPeak change'!$A$106:EA$202,126,FALSE())))</f>
        <v>0</v>
      </c>
      <c r="DW66" s="193" t="n">
        <f aca="false">IF(ISERROR(VLOOKUP($A66,'Import OffPeak'!$A$3:EB$99,127,FALSE())-VLOOKUP($A66,'Import OffPeak change'!$A$106:EB$202,127,FALSE())),0,(VLOOKUP($A66,'Import OffPeak'!$A$3:EB$99,127,FALSE())-VLOOKUP($A66,'Import OffPeak change'!$A$106:EB$202,127,FALSE())))</f>
        <v>0</v>
      </c>
      <c r="DX66" s="193" t="n">
        <f aca="false">IF(ISERROR(VLOOKUP($A66,'Import OffPeak'!$A$3:EC$99,128,FALSE())-VLOOKUP($A66,'Import OffPeak change'!$A$106:EC$202,128,FALSE())),0,(VLOOKUP($A66,'Import OffPeak'!$A$3:EC$99,128,FALSE())-VLOOKUP($A66,'Import OffPeak change'!$A$106:EC$202,128,FALSE())))</f>
        <v>0</v>
      </c>
      <c r="DY66" s="193" t="n">
        <f aca="false">IF(ISERROR(VLOOKUP($A66,'Import OffPeak'!$A$3:ED$99,129,FALSE())-VLOOKUP($A66,'Import OffPeak change'!$A$106:ED$202,129,FALSE())),0,(VLOOKUP($A66,'Import OffPeak'!$A$3:ED$99,129,FALSE())-VLOOKUP($A66,'Import OffPeak change'!$A$106:ED$202,129,FALSE())))</f>
        <v>0</v>
      </c>
      <c r="DZ66" s="193" t="n">
        <f aca="false">IF(ISERROR(VLOOKUP($A66,'Import OffPeak'!$A$3:EE$99,130,FALSE())-VLOOKUP($A66,'Import OffPeak change'!$A$106:EE$202,130,FALSE())),0,(VLOOKUP($A66,'Import OffPeak'!$A$3:EE$99,130,FALSE())-VLOOKUP($A66,'Import OffPeak change'!$A$106:EE$202,130,FALSE())))</f>
        <v>0</v>
      </c>
      <c r="EA66" s="193" t="n">
        <f aca="false">IF(ISERROR(VLOOKUP($A66,'Import OffPeak'!$A$3:EF$99,131,FALSE())-VLOOKUP($A66,'Import OffPeak change'!$A$106:EF$202,131,FALSE())),0,(VLOOKUP($A66,'Import OffPeak'!$A$3:EF$99,131,FALSE())-VLOOKUP($A66,'Import OffPeak change'!$A$106:EF$202,131,FALSE())))</f>
        <v>0</v>
      </c>
      <c r="EB66" s="193" t="n">
        <f aca="false">IF(ISERROR(VLOOKUP($A66,'Import OffPeak'!$A$3:EG$99,132,FALSE())-VLOOKUP($A66,'Import OffPeak change'!$A$106:EG$202,132,FALSE())),0,(VLOOKUP($A66,'Import OffPeak'!$A$3:EG$99,132,FALSE())-VLOOKUP($A66,'Import OffPeak change'!$A$106:EG$202,132,FALSE())))</f>
        <v>0</v>
      </c>
      <c r="EC66" s="193" t="n">
        <f aca="false">IF(ISERROR(VLOOKUP($A66,'Import OffPeak'!$A$3:EH$99,133,FALSE())-VLOOKUP($A66,'Import OffPeak change'!$A$106:EH$202,133,FALSE())),0,(VLOOKUP($A66,'Import OffPeak'!$A$3:EH$99,133,FALSE())-VLOOKUP($A66,'Import OffPeak change'!$A$106:EH$202,133,FALSE())))</f>
        <v>0</v>
      </c>
      <c r="ED66" s="193" t="n">
        <f aca="false">IF(ISERROR(VLOOKUP($A66,'Import OffPeak'!$A$3:EI$99,134,FALSE())-VLOOKUP($A66,'Import OffPeak change'!$A$106:EI$202,134,FALSE())),0,(VLOOKUP($A66,'Import OffPeak'!$A$3:EI$99,134,FALSE())-VLOOKUP($A66,'Import OffPeak change'!$A$106:EI$202,134,FALSE())))</f>
        <v>0</v>
      </c>
      <c r="EE66" s="193" t="n">
        <f aca="false">IF(ISERROR(VLOOKUP($A66,'Import OffPeak'!$A$3:EJ$99,135,FALSE())-VLOOKUP($A66,'Import OffPeak change'!$A$106:EJ$202,135,FALSE())),0,(VLOOKUP($A66,'Import OffPeak'!$A$3:EJ$99,135,FALSE())-VLOOKUP($A66,'Import OffPeak change'!$A$106:EJ$202,135,FALSE())))</f>
        <v>0</v>
      </c>
      <c r="EF66" s="193" t="n">
        <f aca="false">IF(ISERROR(VLOOKUP($A66,'Import OffPeak'!$A$3:EK$99,136,FALSE())-VLOOKUP($A66,'Import OffPeak change'!$A$106:EK$202,136,FALSE())),0,(VLOOKUP($A66,'Import OffPeak'!$A$3:EK$99,136,FALSE())-VLOOKUP($A66,'Import OffPeak change'!$A$106:EK$202,136,FALSE())))</f>
        <v>0</v>
      </c>
      <c r="EG66" s="193" t="n">
        <f aca="false">IF(ISERROR(VLOOKUP($A66,'Import OffPeak'!$A$3:EL$99,137,FALSE())-VLOOKUP($A66,'Import OffPeak change'!$A$106:EL$202,137,FALSE())),0,(VLOOKUP($A66,'Import OffPeak'!$A$3:EL$99,137,FALSE())-VLOOKUP($A66,'Import OffPeak change'!$A$106:EL$202,137,FALSE())))</f>
        <v>0</v>
      </c>
      <c r="EH66" s="193" t="n">
        <f aca="false">IF(ISERROR(VLOOKUP($A66,'Import OffPeak'!$A$3:EM$99,138,FALSE())-VLOOKUP($A66,'Import OffPeak change'!$A$106:EM$202,138,FALSE())),0,(VLOOKUP($A66,'Import OffPeak'!$A$3:EM$99,138,FALSE())-VLOOKUP($A66,'Import OffPeak change'!$A$106:EM$202,138,FALSE())))</f>
        <v>0</v>
      </c>
      <c r="EI66" s="193" t="n">
        <f aca="false">IF(ISERROR(VLOOKUP($A66,'Import OffPeak'!$A$3:EN$99,139,FALSE())-VLOOKUP($A66,'Import OffPeak change'!$A$106:EN$202,139,FALSE())),0,(VLOOKUP($A66,'Import OffPeak'!$A$3:EN$99,139,FALSE())-VLOOKUP($A66,'Import OffPeak change'!$A$106:EN$202,139,FALSE())))</f>
        <v>0</v>
      </c>
      <c r="EJ66" s="193" t="n">
        <f aca="false">IF(ISERROR(VLOOKUP($A66,'Import OffPeak'!$A$3:EO$99,140,FALSE())-VLOOKUP($A66,'Import OffPeak change'!$A$106:EO$202,140,FALSE())),0,(VLOOKUP($A66,'Import OffPeak'!$A$3:EO$99,140,FALSE())-VLOOKUP($A66,'Import OffPeak change'!$A$106:EO$202,140,FALSE())))</f>
        <v>0</v>
      </c>
      <c r="EK66" s="193" t="n">
        <f aca="false">IF(ISERROR(VLOOKUP($A66,'Import OffPeak'!$A$3:EP$99,141,FALSE())-VLOOKUP($A66,'Import OffPeak change'!$A$106:EP$202,141,FALSE())),0,(VLOOKUP($A66,'Import OffPeak'!$A$3:EP$99,141,FALSE())-VLOOKUP($A66,'Import OffPeak change'!$A$106:EP$202,141,FALSE())))</f>
        <v>0</v>
      </c>
      <c r="EL66" s="193" t="n">
        <f aca="false">IF(ISERROR(VLOOKUP($A66,'Import OffPeak'!$A$3:EQ$99,142,FALSE())-VLOOKUP($A66,'Import OffPeak change'!$A$106:EQ$202,142,FALSE())),0,(VLOOKUP($A66,'Import OffPeak'!$A$3:EQ$99,142,FALSE())-VLOOKUP($A66,'Import OffPeak change'!$A$106:EQ$202,142,FALSE())))</f>
        <v>0</v>
      </c>
      <c r="EM66" s="193" t="n">
        <f aca="false">IF(ISERROR(VLOOKUP($A66,'Import OffPeak'!$A$3:ER$99,143,FALSE())-VLOOKUP($A66,'Import OffPeak change'!$A$106:ER$202,143,FALSE())),0,(VLOOKUP($A66,'Import OffPeak'!$A$3:ER$99,143,FALSE())-VLOOKUP($A66,'Import OffPeak change'!$A$106:ER$202,143,FALSE())))</f>
        <v>0</v>
      </c>
      <c r="EN66" s="193" t="n">
        <f aca="false">IF(ISERROR(VLOOKUP($A66,'Import OffPeak'!$A$3:ES$99,144,FALSE())-VLOOKUP($A66,'Import OffPeak change'!$A$106:ES$202,144,FALSE())),0,(VLOOKUP($A66,'Import OffPeak'!$A$3:ES$99,144,FALSE())-VLOOKUP($A66,'Import OffPeak change'!$A$106:ES$202,144,FALSE())))</f>
        <v>0</v>
      </c>
      <c r="EO66" s="193" t="n">
        <f aca="false">IF(ISERROR(VLOOKUP($A66,'Import OffPeak'!$A$3:ET$99,145,FALSE())-VLOOKUP($A66,'Import OffPeak change'!$A$106:ET$202,145,FALSE())),0,(VLOOKUP($A66,'Import OffPeak'!$A$3:ET$99,145,FALSE())-VLOOKUP($A66,'Import OffPeak change'!$A$106:ET$202,145,FALSE())))</f>
        <v>0</v>
      </c>
      <c r="EP66" s="193" t="n">
        <f aca="false">IF(ISERROR(VLOOKUP($A66,'Import OffPeak'!$A$3:EU$99,146,FALSE())-VLOOKUP($A66,'Import OffPeak change'!$A$106:EU$202,146,FALSE())),0,(VLOOKUP($A66,'Import OffPeak'!$A$3:EU$99,146,FALSE())-VLOOKUP($A66,'Import OffPeak change'!$A$106:EU$202,146,FALSE())))</f>
        <v>0</v>
      </c>
      <c r="EQ66" s="193" t="n">
        <f aca="false">IF(ISERROR(VLOOKUP($A66,'Import OffPeak'!$A$3:EV$99,147,FALSE())-VLOOKUP($A66,'Import OffPeak change'!$A$106:EV$202,147,FALSE())),0,(VLOOKUP($A66,'Import OffPeak'!$A$3:EV$99,147,FALSE())-VLOOKUP($A66,'Import OffPeak change'!$A$106:EV$202,147,FALSE())))</f>
        <v>0</v>
      </c>
      <c r="ER66" s="193" t="n">
        <f aca="false">IF(ISERROR(VLOOKUP($A66,'Import OffPeak'!$A$3:EW$99,148,FALSE())-VLOOKUP($A66,'Import OffPeak change'!$A$106:EW$202,148,FALSE())),0,(VLOOKUP($A66,'Import OffPeak'!$A$3:EW$99,148,FALSE())-VLOOKUP($A66,'Import OffPeak change'!$A$106:EW$202,148,FALSE())))</f>
        <v>0</v>
      </c>
      <c r="ES66" s="193" t="n">
        <f aca="false">IF(ISERROR(VLOOKUP($A66,'Import OffPeak'!$A$3:EX$99,149,FALSE())-VLOOKUP($A66,'Import OffPeak change'!$A$106:EX$202,149,FALSE())),0,(VLOOKUP($A66,'Import OffPeak'!$A$3:EX$99,149,FALSE())-VLOOKUP($A66,'Import OffPeak change'!$A$106:EX$202,149,FALSE())))</f>
        <v>0</v>
      </c>
      <c r="ET66" s="193" t="n">
        <f aca="false">IF(ISERROR(VLOOKUP($A66,'Import OffPeak'!$A$3:EY$99,150,FALSE())-VLOOKUP($A66,'Import OffPeak change'!$A$106:EY$202,150,FALSE())),0,(VLOOKUP($A66,'Import OffPeak'!$A$3:EY$99,150,FALSE())-VLOOKUP($A66,'Import OffPeak change'!$A$106:EY$202,150,FALSE())))</f>
        <v>0</v>
      </c>
      <c r="EU66" s="193" t="n">
        <f aca="false">IF(ISERROR(VLOOKUP($A66,'Import OffPeak'!$A$3:EZ$99,151,FALSE())-VLOOKUP($A66,'Import OffPeak change'!$A$106:EZ$202,151,FALSE())),0,(VLOOKUP($A66,'Import OffPeak'!$A$3:EZ$99,151,FALSE())-VLOOKUP($A66,'Import OffPeak change'!$A$106:EZ$202,151,FALSE())))</f>
        <v>0</v>
      </c>
      <c r="EV66" s="193" t="n">
        <f aca="false">IF(ISERROR(VLOOKUP($A66,'Import OffPeak'!$A$3:FA$99,152,FALSE())-VLOOKUP($A66,'Import OffPeak change'!$A$106:FA$202,152,FALSE())),0,(VLOOKUP($A66,'Import OffPeak'!$A$3:FA$99,152,FALSE())-VLOOKUP($A66,'Import OffPeak change'!$A$106:FA$202,152,FALSE())))</f>
        <v>0</v>
      </c>
      <c r="EW66" s="193" t="n">
        <f aca="false">IF(ISERROR(VLOOKUP($A66,'Import OffPeak'!$A$3:FB$99,153,FALSE())-VLOOKUP($A66,'Import OffPeak change'!$A$106:FB$202,153,FALSE())),0,(VLOOKUP($A66,'Import OffPeak'!$A$3:FB$99,153,FALSE())-VLOOKUP($A66,'Import OffPeak change'!$A$106:FB$202,153,FALSE())))</f>
        <v>0</v>
      </c>
      <c r="EX66" s="193" t="n">
        <f aca="false">IF(ISERROR(VLOOKUP($A66,'Import OffPeak'!$A$3:FC$99,154,FALSE())-VLOOKUP($A66,'Import OffPeak change'!$A$106:FC$202,154,FALSE())),0,(VLOOKUP($A66,'Import OffPeak'!$A$3:FC$99,154,FALSE())-VLOOKUP($A66,'Import OffPeak change'!$A$106:FC$202,154,FALSE())))</f>
        <v>0</v>
      </c>
      <c r="EY66" s="193" t="n">
        <f aca="false">IF(ISERROR(VLOOKUP($A66,'Import OffPeak'!$A$3:FD$99,155,FALSE())-VLOOKUP($A66,'Import OffPeak change'!$A$106:FD$202,155,FALSE())),0,(VLOOKUP($A66,'Import OffPeak'!$A$3:FD$99,155,FALSE())-VLOOKUP($A66,'Import OffPeak change'!$A$106:FD$202,155,FALSE())))</f>
        <v>0</v>
      </c>
      <c r="EZ66" s="193" t="n">
        <f aca="false">IF(ISERROR(VLOOKUP($A66,'Import OffPeak'!$A$3:FE$99,156,FALSE())-VLOOKUP($A66,'Import OffPeak change'!$A$106:FE$202,156,FALSE())),0,(VLOOKUP($A66,'Import OffPeak'!$A$3:FE$99,156,FALSE())-VLOOKUP($A66,'Import OffPeak change'!$A$106:FE$202,156,FALSE())))</f>
        <v>0</v>
      </c>
      <c r="FA66" s="193" t="n">
        <f aca="false">IF(ISERROR(VLOOKUP($A66,'Import OffPeak'!$A$3:FF$99,157,FALSE())-VLOOKUP($A66,'Import OffPeak change'!$A$106:FF$202,157,FALSE())),0,(VLOOKUP($A66,'Import OffPeak'!$A$3:FF$99,157,FALSE())-VLOOKUP($A66,'Import OffPeak change'!$A$106:FF$202,157,FALSE())))</f>
        <v>0</v>
      </c>
      <c r="FB66" s="193" t="n">
        <f aca="false">IF(ISERROR(VLOOKUP($A66,'Import OffPeak'!$A$3:FG$99,158,FALSE())-VLOOKUP($A66,'Import OffPeak change'!$A$106:FG$202,158,FALSE())),0,(VLOOKUP($A66,'Import OffPeak'!$A$3:FG$99,158,FALSE())-VLOOKUP($A66,'Import OffPeak change'!$A$106:FG$202,158,FALSE())))</f>
        <v>0</v>
      </c>
      <c r="FC66" s="193" t="n">
        <f aca="false">IF(ISERROR(VLOOKUP($A66,'Import OffPeak'!$A$3:FH$99,159,FALSE())-VLOOKUP($A66,'Import OffPeak change'!$A$106:FH$202,159,FALSE())),0,(VLOOKUP($A66,'Import OffPeak'!$A$3:FH$99,159,FALSE())-VLOOKUP($A66,'Import OffPeak change'!$A$106:FH$202,159,FALSE())))</f>
        <v>0</v>
      </c>
      <c r="FD66" s="193" t="n">
        <f aca="false">IF(ISERROR(VLOOKUP($A66,'Import OffPeak'!$A$3:FI$99,160,FALSE())-VLOOKUP($A66,'Import OffPeak change'!$A$106:FI$202,160,FALSE())),0,(VLOOKUP($A66,'Import OffPeak'!$A$3:FI$99,160,FALSE())-VLOOKUP($A66,'Import OffPeak change'!$A$106:FI$202,160,FALSE())))</f>
        <v>0</v>
      </c>
      <c r="FE66" s="193" t="n">
        <f aca="false">IF(ISERROR(VLOOKUP($A66,'Import OffPeak'!$A$3:FJ$99,161,FALSE())-VLOOKUP($A66,'Import OffPeak change'!$A$106:FJ$202,161,FALSE())),0,(VLOOKUP($A66,'Import OffPeak'!$A$3:FJ$99,161,FALSE())-VLOOKUP($A66,'Import OffPeak change'!$A$106:FJ$202,161,FALSE())))</f>
        <v>0</v>
      </c>
      <c r="FF66" s="193" t="n">
        <f aca="false">IF(ISERROR(VLOOKUP($A66,'Import OffPeak'!$A$3:FK$99,162,FALSE())-VLOOKUP($A66,'Import OffPeak change'!$A$106:FK$202,162,FALSE())),0,(VLOOKUP($A66,'Import OffPeak'!$A$3:FK$99,162,FALSE())-VLOOKUP($A66,'Import OffPeak change'!$A$106:FK$202,162,FALSE())))</f>
        <v>0</v>
      </c>
      <c r="FG66" s="193" t="n">
        <f aca="false">IF(ISERROR(VLOOKUP($A66,'Import OffPeak'!$A$3:FL$99,163,FALSE())-VLOOKUP($A66,'Import OffPeak change'!$A$106:FL$202,163,FALSE())),0,(VLOOKUP($A66,'Import OffPeak'!$A$3:FL$99,163,FALSE())-VLOOKUP($A66,'Import OffPeak change'!$A$106:FL$202,163,FALSE())))</f>
        <v>0</v>
      </c>
      <c r="FH66" s="193" t="n">
        <f aca="false">IF(ISERROR(VLOOKUP($A66,'Import OffPeak'!$A$3:FM$99,164,FALSE())-VLOOKUP($A66,'Import OffPeak change'!$A$106:FM$202,164,FALSE())),0,(VLOOKUP($A66,'Import OffPeak'!$A$3:FM$99,164,FALSE())-VLOOKUP($A66,'Import OffPeak change'!$A$106:FM$202,164,FALSE())))</f>
        <v>0</v>
      </c>
      <c r="FI66" s="193" t="n">
        <f aca="false">IF(ISERROR(VLOOKUP($A66,'Import OffPeak'!$A$3:FN$99,165,FALSE())-VLOOKUP($A66,'Import OffPeak change'!$A$106:FN$202,165,FALSE())),0,(VLOOKUP($A66,'Import OffPeak'!$A$3:FN$99,165,FALSE())-VLOOKUP($A66,'Import OffPeak change'!$A$106:FN$202,165,FALSE())))</f>
        <v>0</v>
      </c>
      <c r="FJ66" s="193" t="n">
        <f aca="false">IF(ISERROR(VLOOKUP($A66,'Import OffPeak'!$A$3:FO$99,166,FALSE())-VLOOKUP($A66,'Import OffPeak change'!$A$106:FO$202,166,FALSE())),0,(VLOOKUP($A66,'Import OffPeak'!$A$3:FO$99,166,FALSE())-VLOOKUP($A66,'Import OffPeak change'!$A$106:FO$202,166,FALSE())))</f>
        <v>0</v>
      </c>
      <c r="FK66" s="193" t="n">
        <f aca="false">IF(ISERROR(VLOOKUP($A66,'Import OffPeak'!$A$3:FP$99,167,FALSE())-VLOOKUP($A66,'Import OffPeak change'!$A$106:FP$202,167,FALSE())),0,(VLOOKUP($A66,'Import OffPeak'!$A$3:FP$99,167,FALSE())-VLOOKUP($A66,'Import OffPeak change'!$A$106:FP$202,167,FALSE())))</f>
        <v>0</v>
      </c>
      <c r="FL66" s="193" t="n">
        <f aca="false">IF(ISERROR(VLOOKUP($A66,'Import OffPeak'!$A$3:FQ$99,168,FALSE())-VLOOKUP($A66,'Import OffPeak change'!$A$106:FQ$202,168,FALSE())),0,(VLOOKUP($A66,'Import OffPeak'!$A$3:FQ$99,168,FALSE())-VLOOKUP($A66,'Import OffPeak change'!$A$106:FQ$202,168,FALSE())))</f>
        <v>0</v>
      </c>
      <c r="FM66" s="193" t="n">
        <f aca="false">IF(ISERROR(VLOOKUP($A66,'Import OffPeak'!$A$3:FR$99,169,FALSE())-VLOOKUP($A66,'Import OffPeak change'!$A$106:FR$202,169,FALSE())),0,(VLOOKUP($A66,'Import OffPeak'!$A$3:FR$99,169,FALSE())-VLOOKUP($A66,'Import OffPeak change'!$A$106:FR$202,169,FALSE())))</f>
        <v>0</v>
      </c>
      <c r="FN66" s="193" t="n">
        <f aca="false">IF(ISERROR(VLOOKUP($A66,'Import OffPeak'!$A$3:FS$99,170,FALSE())-VLOOKUP($A66,'Import OffPeak change'!$A$106:FS$202,170,FALSE())),0,(VLOOKUP($A66,'Import OffPeak'!$A$3:FS$99,170,FALSE())-VLOOKUP($A66,'Import OffPeak change'!$A$106:FS$202,170,FALSE())))</f>
        <v>0</v>
      </c>
      <c r="FO66" s="193" t="n">
        <f aca="false">IF(ISERROR(VLOOKUP($A66,'Import OffPeak'!$A$3:FT$99,171,FALSE())-VLOOKUP($A66,'Import OffPeak change'!$A$106:FT$202,171,FALSE())),0,(VLOOKUP($A66,'Import OffPeak'!$A$3:FT$99,171,FALSE())-VLOOKUP($A66,'Import OffPeak change'!$A$106:FT$202,171,FALSE())))</f>
        <v>0</v>
      </c>
      <c r="FP66" s="193" t="n">
        <f aca="false">IF(ISERROR(VLOOKUP($A66,'Import OffPeak'!$A$3:FU$99,172,FALSE())-VLOOKUP($A66,'Import OffPeak change'!$A$106:FU$202,172,FALSE())),0,(VLOOKUP($A66,'Import OffPeak'!$A$3:FU$99,172,FALSE())-VLOOKUP($A66,'Import OffPeak change'!$A$106:FU$202,172,FALSE())))</f>
        <v>0</v>
      </c>
      <c r="FQ66" s="193" t="n">
        <f aca="false">IF(ISERROR(VLOOKUP($A66,'Import OffPeak'!$A$3:FV$99,173,FALSE())-VLOOKUP($A66,'Import OffPeak change'!$A$106:FV$202,173,FALSE())),0,(VLOOKUP($A66,'Import OffPeak'!$A$3:FV$99,173,FALSE())-VLOOKUP($A66,'Import OffPeak change'!$A$106:FV$202,173,FALSE())))</f>
        <v>0</v>
      </c>
      <c r="FR66" s="193" t="n">
        <f aca="false">IF(ISERROR(VLOOKUP($A66,'Import OffPeak'!$A$3:FW$99,174,FALSE())-VLOOKUP($A66,'Import OffPeak change'!$A$106:FW$202,174,FALSE())),0,(VLOOKUP($A66,'Import OffPeak'!$A$3:FW$99,174,FALSE())-VLOOKUP($A66,'Import OffPeak change'!$A$106:FW$202,174,FALSE())))</f>
        <v>0</v>
      </c>
      <c r="FS66" s="193" t="n">
        <f aca="false">IF(ISERROR(VLOOKUP($A66,'Import OffPeak'!$A$3:FX$99,175,FALSE())-VLOOKUP($A66,'Import OffPeak change'!$A$106:FX$202,175,FALSE())),0,(VLOOKUP($A66,'Import OffPeak'!$A$3:FX$99,175,FALSE())-VLOOKUP($A66,'Import OffPeak change'!$A$106:FX$202,175,FALSE())))</f>
        <v>0</v>
      </c>
      <c r="FT66" s="193" t="n">
        <f aca="false">IF(ISERROR(VLOOKUP($A66,'Import OffPeak'!$A$3:FY$99,176,FALSE())-VLOOKUP($A66,'Import OffPeak change'!$A$106:FY$202,176,FALSE())),0,(VLOOKUP($A66,'Import OffPeak'!$A$3:FY$99,176,FALSE())-VLOOKUP($A66,'Import OffPeak change'!$A$106:FY$202,176,FALSE())))</f>
        <v>0</v>
      </c>
      <c r="FU66" s="193" t="n">
        <f aca="false">IF(ISERROR(VLOOKUP($A66,'Import OffPeak'!$A$3:FZ$99,177,FALSE())-VLOOKUP($A66,'Import OffPeak change'!$A$106:FZ$202,177,FALSE())),0,(VLOOKUP($A66,'Import OffPeak'!$A$3:FZ$99,177,FALSE())-VLOOKUP($A66,'Import OffPeak change'!$A$106:FZ$202,177,FALSE())))</f>
        <v>0</v>
      </c>
      <c r="FV66" s="193" t="n">
        <f aca="false">IF(ISERROR(VLOOKUP($A66,'Import OffPeak'!$A$3:GA$99,178,FALSE())-VLOOKUP($A66,'Import OffPeak change'!$A$106:GA$202,178,FALSE())),0,(VLOOKUP($A66,'Import OffPeak'!$A$3:GA$99,178,FALSE())-VLOOKUP($A66,'Import OffPeak change'!$A$106:GA$202,178,FALSE())))</f>
        <v>0</v>
      </c>
      <c r="FW66" s="193" t="n">
        <f aca="false">IF(ISERROR(VLOOKUP($A66,'Import OffPeak'!$A$3:GB$99,179,FALSE())-VLOOKUP($A66,'Import OffPeak change'!$A$106:GB$202,179,FALSE())),0,(VLOOKUP($A66,'Import OffPeak'!$A$3:GB$99,179,FALSE())-VLOOKUP($A66,'Import OffPeak change'!$A$106:GB$202,179,FALSE())))</f>
        <v>0</v>
      </c>
      <c r="FX66" s="193" t="n">
        <f aca="false">IF(ISERROR(VLOOKUP($A66,'Import OffPeak'!$A$3:GC$99,180,FALSE())-VLOOKUP($A66,'Import OffPeak change'!$A$106:GC$202,180,FALSE())),0,(VLOOKUP($A66,'Import OffPeak'!$A$3:GC$99,180,FALSE())-VLOOKUP($A66,'Import OffPeak change'!$A$106:GC$202,180,FALSE())))</f>
        <v>0</v>
      </c>
      <c r="FY66" s="193" t="n">
        <f aca="false">IF(ISERROR(VLOOKUP($A66,'Import OffPeak'!$A$3:GD$99,181,FALSE())-VLOOKUP($A66,'Import OffPeak change'!$A$106:GD$202,181,FALSE())),0,(VLOOKUP($A66,'Import OffPeak'!$A$3:GD$99,181,FALSE())-VLOOKUP($A66,'Import OffPeak change'!$A$106:GD$202,181,FALSE())))</f>
        <v>0</v>
      </c>
      <c r="FZ66" s="193" t="n">
        <f aca="false">IF(ISERROR(VLOOKUP($A66,'Import OffPeak'!$A$3:GE$99,182,FALSE())-VLOOKUP($A66,'Import OffPeak change'!$A$106:GE$202,182,FALSE())),0,(VLOOKUP($A66,'Import OffPeak'!$A$3:GE$99,182,FALSE())-VLOOKUP($A66,'Import OffPeak change'!$A$106:GE$202,182,FALSE())))</f>
        <v>0</v>
      </c>
      <c r="GA66" s="193" t="n">
        <f aca="false">IF(ISERROR(VLOOKUP($A66,'Import OffPeak'!$A$3:GF$99,183,FALSE())-VLOOKUP($A66,'Import OffPeak change'!$A$106:GF$202,183,FALSE())),0,(VLOOKUP($A66,'Import OffPeak'!$A$3:GF$99,183,FALSE())-VLOOKUP($A66,'Import OffPeak change'!$A$106:GF$202,183,FALSE())))</f>
        <v>0</v>
      </c>
      <c r="GB66" s="193" t="n">
        <f aca="false">IF(ISERROR(VLOOKUP($A66,'Import OffPeak'!$A$3:GG$99,184,FALSE())-VLOOKUP($A66,'Import OffPeak change'!$A$106:GG$202,184,FALSE())),0,(VLOOKUP($A66,'Import OffPeak'!$A$3:GG$99,184,FALSE())-VLOOKUP($A66,'Import OffPeak change'!$A$106:GG$202,184,FALSE())))</f>
        <v>0</v>
      </c>
      <c r="GC66" s="193" t="n">
        <f aca="false">IF(ISERROR(VLOOKUP($A66,'Import OffPeak'!$A$3:GH$99,185,FALSE())-VLOOKUP($A66,'Import OffPeak change'!$A$106:GH$202,185,FALSE())),0,(VLOOKUP($A66,'Import OffPeak'!$A$3:GH$99,185,FALSE())-VLOOKUP($A66,'Import OffPeak change'!$A$106:GH$202,185,FALSE())))</f>
        <v>0</v>
      </c>
      <c r="GD66" s="193" t="n">
        <f aca="false">IF(ISERROR(VLOOKUP($A66,'Import OffPeak'!$A$3:GI$99,186,FALSE())-VLOOKUP($A66,'Import OffPeak change'!$A$106:GI$202,186,FALSE())),0,(VLOOKUP($A66,'Import OffPeak'!$A$3:GI$99,186,FALSE())-VLOOKUP($A66,'Import OffPeak change'!$A$106:GI$202,186,FALSE())))</f>
        <v>0</v>
      </c>
      <c r="GE66" s="193" t="n">
        <f aca="false">IF(ISERROR(VLOOKUP($A66,'Import OffPeak'!$A$3:GJ$99,187,FALSE())-VLOOKUP($A66,'Import OffPeak change'!$A$106:GJ$202,187,FALSE())),0,(VLOOKUP($A66,'Import OffPeak'!$A$3:GJ$99,187,FALSE())-VLOOKUP($A66,'Import OffPeak change'!$A$106:GJ$202,187,FALSE())))</f>
        <v>0</v>
      </c>
      <c r="GF66" s="193" t="n">
        <f aca="false">IF(ISERROR(VLOOKUP($A66,'Import OffPeak'!$A$3:GK$99,188,FALSE())-VLOOKUP($A66,'Import OffPeak change'!$A$106:GK$202,188,FALSE())),0,(VLOOKUP($A66,'Import OffPeak'!$A$3:GK$99,188,FALSE())-VLOOKUP($A66,'Import OffPeak change'!$A$106:GK$202,188,FALSE())))</f>
        <v>0</v>
      </c>
      <c r="GG66" s="193" t="n">
        <f aca="false">IF(ISERROR(VLOOKUP($A66,'Import OffPeak'!$A$3:GL$99,189,FALSE())-VLOOKUP($A66,'Import OffPeak change'!$A$106:GL$202,189,FALSE())),0,(VLOOKUP($A66,'Import OffPeak'!$A$3:GL$99,189,FALSE())-VLOOKUP($A66,'Import OffPeak change'!$A$106:GL$202,189,FALSE())))</f>
        <v>0</v>
      </c>
      <c r="GH66" s="193" t="n">
        <f aca="false">IF(ISERROR(VLOOKUP($A66,'Import OffPeak'!$A$3:GM$99,190,FALSE())-VLOOKUP($A66,'Import OffPeak change'!$A$106:GM$202,190,FALSE())),0,(VLOOKUP($A66,'Import OffPeak'!$A$3:GM$99,190,FALSE())-VLOOKUP($A66,'Import OffPeak change'!$A$106:GM$202,190,FALSE())))</f>
        <v>0</v>
      </c>
      <c r="GI66" s="193" t="n">
        <f aca="false">IF(ISERROR(VLOOKUP($A66,'Import OffPeak'!$A$3:GN$99,191,FALSE())-VLOOKUP($A66,'Import OffPeak change'!$A$106:GN$202,191,FALSE())),0,(VLOOKUP($A66,'Import OffPeak'!$A$3:GN$99,191,FALSE())-VLOOKUP($A66,'Import OffPeak change'!$A$106:GN$202,191,FALSE())))</f>
        <v>0</v>
      </c>
      <c r="GJ66" s="193" t="n">
        <f aca="false">IF(ISERROR(VLOOKUP($A66,'Import OffPeak'!$A$3:GO$99,192,FALSE())-VLOOKUP($A66,'Import OffPeak change'!$A$106:GO$202,192,FALSE())),0,(VLOOKUP($A66,'Import OffPeak'!$A$3:GO$99,192,FALSE())-VLOOKUP($A66,'Import OffPeak change'!$A$106:GO$202,192,FALSE())))</f>
        <v>0</v>
      </c>
      <c r="GK66" s="193" t="n">
        <f aca="false">IF(ISERROR(VLOOKUP($A66,'Import OffPeak'!$A$3:GP$99,193,FALSE())-VLOOKUP($A66,'Import OffPeak change'!$A$106:GP$202,193,FALSE())),0,(VLOOKUP($A66,'Import OffPeak'!$A$3:GP$99,193,FALSE())-VLOOKUP($A66,'Import OffPeak change'!$A$106:GP$202,193,FALSE())))</f>
        <v>0</v>
      </c>
      <c r="GL66" s="193" t="n">
        <f aca="false">IF(ISERROR(VLOOKUP($A66,'Import OffPeak'!$A$3:GQ$99,194,FALSE())-VLOOKUP($A66,'Import OffPeak change'!$A$106:GQ$202,194,FALSE())),0,(VLOOKUP($A66,'Import OffPeak'!$A$3:GQ$99,194,FALSE())-VLOOKUP($A66,'Import OffPeak change'!$A$106:GQ$202,194,FALSE())))</f>
        <v>0</v>
      </c>
      <c r="GM66" s="193" t="n">
        <f aca="false">IF(ISERROR(VLOOKUP($A66,'Import OffPeak'!$A$3:GR$99,195,FALSE())-VLOOKUP($A66,'Import OffPeak change'!$A$106:GR$202,195,FALSE())),0,(VLOOKUP($A66,'Import OffPeak'!$A$3:GR$99,195,FALSE())-VLOOKUP($A66,'Import OffPeak change'!$A$106:GR$202,195,FALSE())))</f>
        <v>0</v>
      </c>
      <c r="GN66" s="193" t="n">
        <f aca="false">IF(ISERROR(VLOOKUP($A66,'Import OffPeak'!$A$3:GS$99,196,FALSE())-VLOOKUP($A66,'Import OffPeak change'!$A$106:GS$202,196,FALSE())),0,(VLOOKUP($A66,'Import OffPeak'!$A$3:GS$99,196,FALSE())-VLOOKUP($A66,'Import OffPeak change'!$A$106:GS$202,196,FALSE())))</f>
        <v>0</v>
      </c>
      <c r="GO66" s="193" t="n">
        <f aca="false">IF(ISERROR(VLOOKUP($A66,'Import OffPeak'!$A$3:GT$99,197,FALSE())-VLOOKUP($A66,'Import OffPeak change'!$A$106:GT$202,197,FALSE())),0,(VLOOKUP($A66,'Import OffPeak'!$A$3:GT$99,197,FALSE())-VLOOKUP($A66,'Import OffPeak change'!$A$106:GT$202,197,FALSE())))</f>
        <v>0</v>
      </c>
      <c r="GP66" s="193" t="n">
        <f aca="false">IF(ISERROR(VLOOKUP($A66,'Import OffPeak'!$A$3:GU$99,198,FALSE())-VLOOKUP($A66,'Import OffPeak change'!$A$106:GU$202,198,FALSE())),0,(VLOOKUP($A66,'Import OffPeak'!$A$3:GU$99,198,FALSE())-VLOOKUP($A66,'Import OffPeak change'!$A$106:GU$202,198,FALSE())))</f>
        <v>0</v>
      </c>
      <c r="GQ66" s="193" t="n">
        <f aca="false">IF(ISERROR(VLOOKUP($A66,'Import OffPeak'!$A$3:GV$99,199,FALSE())-VLOOKUP($A66,'Import OffPeak change'!$A$106:GV$202,199,FALSE())),0,(VLOOKUP($A66,'Import OffPeak'!$A$3:GV$99,199,FALSE())-VLOOKUP($A66,'Import OffPeak change'!$A$106:GV$202,199,FALSE())))</f>
        <v>0</v>
      </c>
      <c r="GR66" s="193" t="n">
        <f aca="false">IF(ISERROR(VLOOKUP($A66,'Import OffPeak'!$A$3:GW$99,200,FALSE())-VLOOKUP($A66,'Import OffPeak change'!$A$106:GW$202,200,FALSE())),0,(VLOOKUP($A66,'Import OffPeak'!$A$3:GW$99,200,FALSE())-VLOOKUP($A66,'Import OffPeak change'!$A$106:GW$202,200,FALSE())))</f>
        <v>0</v>
      </c>
      <c r="GS66" s="193" t="n">
        <f aca="false">IF(ISERROR(VLOOKUP($A66,'Import OffPeak'!$A$3:GX$99,201,FALSE())-VLOOKUP($A66,'Import OffPeak change'!$A$106:GX$202,201,FALSE())),0,(VLOOKUP($A66,'Import OffPeak'!$A$3:GX$99,201,FALSE())-VLOOKUP($A66,'Import OffPeak change'!$A$106:GX$202,201,FALSE())))</f>
        <v>0</v>
      </c>
      <c r="GT66" s="193" t="n">
        <f aca="false">IF(ISERROR(VLOOKUP($A66,'Import OffPeak'!$A$3:GY$99,202,FALSE())-VLOOKUP($A66,'Import OffPeak change'!$A$106:GY$202,202,FALSE())),0,(VLOOKUP($A66,'Import OffPeak'!$A$3:GY$99,202,FALSE())-VLOOKUP($A66,'Import OffPeak change'!$A$106:GY$202,202,FALSE())))</f>
        <v>0</v>
      </c>
      <c r="GU66" s="193" t="n">
        <f aca="false">IF(ISERROR(VLOOKUP($A66,'Import OffPeak'!$A$3:GZ$99,203,FALSE())-VLOOKUP($A66,'Import OffPeak change'!$A$106:GZ$202,203,FALSE())),0,(VLOOKUP($A66,'Import OffPeak'!$A$3:GZ$99,203,FALSE())-VLOOKUP($A66,'Import OffPeak change'!$A$106:GZ$202,203,FALSE())))</f>
        <v>0</v>
      </c>
      <c r="GV66" s="193" t="n">
        <f aca="false">IF(ISERROR(VLOOKUP($A66,'Import OffPeak'!$A$3:HA$99,204,FALSE())-VLOOKUP($A66,'Import OffPeak change'!$A$106:HA$202,204,FALSE())),0,(VLOOKUP($A66,'Import OffPeak'!$A$3:HA$99,204,FALSE())-VLOOKUP($A66,'Import OffPeak change'!$A$106:HA$202,204,FALSE())))</f>
        <v>0</v>
      </c>
      <c r="GW66" s="193" t="n">
        <f aca="false">IF(ISERROR(VLOOKUP($A66,'Import OffPeak'!$A$3:HB$99,205,FALSE())-VLOOKUP($A66,'Import OffPeak change'!$A$106:HB$202,205,FALSE())),0,(VLOOKUP($A66,'Import OffPeak'!$A$3:HB$99,205,FALSE())-VLOOKUP($A66,'Import OffPeak change'!$A$106:HB$202,205,FALSE())))</f>
        <v>0</v>
      </c>
      <c r="GX66" s="193" t="n">
        <f aca="false">IF(ISERROR(VLOOKUP($A66,'Import OffPeak'!$A$3:HC$99,206,FALSE())-VLOOKUP($A66,'Import OffPeak change'!$A$106:HC$202,206,FALSE())),0,(VLOOKUP($A66,'Import OffPeak'!$A$3:HC$99,206,FALSE())-VLOOKUP($A66,'Import OffPeak change'!$A$106:HC$202,206,FALSE())))</f>
        <v>0</v>
      </c>
      <c r="GY66" s="193" t="n">
        <f aca="false">IF(ISERROR(VLOOKUP($A66,'Import OffPeak'!$A$3:HD$99,207,FALSE())-VLOOKUP($A66,'Import OffPeak change'!$A$106:HD$202,207,FALSE())),0,(VLOOKUP($A66,'Import OffPeak'!$A$3:HD$99,207,FALSE())-VLOOKUP($A66,'Import OffPeak change'!$A$106:HD$202,207,FALSE())))</f>
        <v>0</v>
      </c>
      <c r="GZ66" s="193" t="n">
        <f aca="false">IF(ISERROR(VLOOKUP($A66,'Import OffPeak'!$A$3:HE$99,208,FALSE())-VLOOKUP($A66,'Import OffPeak change'!$A$106:HE$202,208,FALSE())),0,(VLOOKUP($A66,'Import OffPeak'!$A$3:HE$99,208,FALSE())-VLOOKUP($A66,'Import OffPeak change'!$A$106:HE$202,208,FALSE())))</f>
        <v>0</v>
      </c>
      <c r="HA66" s="193" t="n">
        <f aca="false">IF(ISERROR(VLOOKUP($A66,'Import OffPeak'!$A$3:HF$99,209,FALSE())-VLOOKUP($A66,'Import OffPeak change'!$A$106:HF$202,209,FALSE())),0,(VLOOKUP($A66,'Import OffPeak'!$A$3:HF$99,209,FALSE())-VLOOKUP($A66,'Import OffPeak change'!$A$106:HF$202,209,FALSE())))</f>
        <v>0</v>
      </c>
      <c r="HB66" s="193" t="n">
        <f aca="false">IF(ISERROR(VLOOKUP($A66,'Import OffPeak'!$A$3:HG$99,210,FALSE())-VLOOKUP($A66,'Import OffPeak change'!$A$106:HG$202,210,FALSE())),0,(VLOOKUP($A66,'Import OffPeak'!$A$3:HG$99,210,FALSE())-VLOOKUP($A66,'Import OffPeak change'!$A$106:HG$202,210,FALSE())))</f>
        <v>0</v>
      </c>
      <c r="HC66" s="193" t="n">
        <f aca="false">IF(ISERROR(VLOOKUP($A66,'Import OffPeak'!$A$3:HH$99,211,FALSE())-VLOOKUP($A66,'Import OffPeak change'!$A$106:HH$202,211,FALSE())),0,(VLOOKUP($A66,'Import OffPeak'!$A$3:HH$99,211,FALSE())-VLOOKUP($A66,'Import OffPeak change'!$A$106:HH$202,211,FALSE())))</f>
        <v>0</v>
      </c>
      <c r="HD66" s="193" t="n">
        <f aca="false">IF(ISERROR(VLOOKUP($A66,'Import OffPeak'!$A$3:HI$99,212,FALSE())-VLOOKUP($A66,'Import OffPeak change'!$A$106:HI$202,212,FALSE())),0,(VLOOKUP($A66,'Import OffPeak'!$A$3:HI$99,212,FALSE())-VLOOKUP($A66,'Import OffPeak change'!$A$106:HI$202,212,FALSE())))</f>
        <v>0</v>
      </c>
      <c r="HE66" s="193" t="n">
        <f aca="false">IF(ISERROR(VLOOKUP($A66,'Import OffPeak'!$A$3:HJ$99,213,FALSE())-VLOOKUP($A66,'Import OffPeak change'!$A$106:HJ$202,213,FALSE())),0,(VLOOKUP($A66,'Import OffPeak'!$A$3:HJ$99,213,FALSE())-VLOOKUP($A66,'Import OffPeak change'!$A$106:HJ$202,213,FALSE())))</f>
        <v>0</v>
      </c>
      <c r="HF66" s="193" t="n">
        <f aca="false">IF(ISERROR(VLOOKUP($A66,'Import OffPeak'!$A$3:HK$99,214,FALSE())-VLOOKUP($A66,'Import OffPeak change'!$A$106:HK$202,214,FALSE())),0,(VLOOKUP($A66,'Import OffPeak'!$A$3:HK$99,214,FALSE())-VLOOKUP($A66,'Import OffPeak change'!$A$106:HK$202,214,FALSE())))</f>
        <v>0</v>
      </c>
      <c r="HG66" s="193" t="n">
        <f aca="false">IF(ISERROR(VLOOKUP($A66,'Import OffPeak'!$A$3:HL$99,215,FALSE())-VLOOKUP($A66,'Import OffPeak change'!$A$106:HL$202,215,FALSE())),0,(VLOOKUP($A66,'Import OffPeak'!$A$3:HL$99,215,FALSE())-VLOOKUP($A66,'Import OffPeak change'!$A$106:HL$202,215,FALSE())))</f>
        <v>0</v>
      </c>
      <c r="HH66" s="193" t="n">
        <f aca="false">IF(ISERROR(VLOOKUP($A66,'Import OffPeak'!$A$3:HM$99,216,FALSE())-VLOOKUP($A66,'Import OffPeak change'!$A$106:HM$202,216,FALSE())),0,(VLOOKUP($A66,'Import OffPeak'!$A$3:HM$99,216,FALSE())-VLOOKUP($A66,'Import OffPeak change'!$A$106:HM$202,216,FALSE())))</f>
        <v>0</v>
      </c>
      <c r="HI66" s="193" t="n">
        <f aca="false">IF(ISERROR(VLOOKUP($A66,'Import OffPeak'!$A$3:HN$99,217,FALSE())-VLOOKUP($A66,'Import OffPeak change'!$A$106:HN$202,217,FALSE())),0,(VLOOKUP($A66,'Import OffPeak'!$A$3:HN$99,217,FALSE())-VLOOKUP($A66,'Import OffPeak change'!$A$106:HN$202,217,FALSE())))</f>
        <v>0</v>
      </c>
      <c r="HJ66" s="193" t="n">
        <f aca="false">IF(ISERROR(VLOOKUP($A66,'Import OffPeak'!$A$3:HO$99,218,FALSE())-VLOOKUP($A66,'Import OffPeak change'!$A$106:HO$202,218,FALSE())),0,(VLOOKUP($A66,'Import OffPeak'!$A$3:HO$99,218,FALSE())-VLOOKUP($A66,'Import OffPeak change'!$A$106:HO$202,218,FALSE())))</f>
        <v>0</v>
      </c>
      <c r="HK66" s="193" t="n">
        <f aca="false">IF(ISERROR(VLOOKUP($A66,'Import OffPeak'!$A$3:HP$99,219,FALSE())-VLOOKUP($A66,'Import OffPeak change'!$A$106:HP$202,219,FALSE())),0,(VLOOKUP($A66,'Import OffPeak'!$A$3:HP$99,219,FALSE())-VLOOKUP($A66,'Import OffPeak change'!$A$106:HP$202,219,FALSE())))</f>
        <v>0</v>
      </c>
      <c r="HL66" s="193" t="n">
        <f aca="false">IF(ISERROR(VLOOKUP($A66,'Import OffPeak'!$A$3:HQ$99,220,FALSE())-VLOOKUP($A66,'Import OffPeak change'!$A$106:HQ$202,220,FALSE())),0,(VLOOKUP($A66,'Import OffPeak'!$A$3:HQ$99,220,FALSE())-VLOOKUP($A66,'Import OffPeak change'!$A$106:HQ$202,220,FALSE())))</f>
        <v>0</v>
      </c>
      <c r="HM66" s="193" t="n">
        <f aca="false">IF(ISERROR(VLOOKUP($A66,'Import OffPeak'!$A$3:HR$99,221,FALSE())-VLOOKUP($A66,'Import OffPeak change'!$A$106:HR$202,221,FALSE())),0,(VLOOKUP($A66,'Import OffPeak'!$A$3:HR$99,221,FALSE())-VLOOKUP($A66,'Import OffPeak change'!$A$106:HR$202,221,FALSE())))</f>
        <v>0</v>
      </c>
      <c r="HN66" s="193" t="n">
        <f aca="false">IF(ISERROR(VLOOKUP($A66,'Import OffPeak'!$A$3:HS$99,222,FALSE())-VLOOKUP($A66,'Import OffPeak change'!$A$106:HS$202,222,FALSE())),0,(VLOOKUP($A66,'Import OffPeak'!$A$3:HS$99,222,FALSE())-VLOOKUP($A66,'Import OffPeak change'!$A$106:HS$202,222,FALSE())))</f>
        <v>0</v>
      </c>
      <c r="HO66" s="193" t="n">
        <f aca="false">IF(ISERROR(VLOOKUP($A66,'Import OffPeak'!$A$3:HT$99,223,FALSE())-VLOOKUP($A66,'Import OffPeak change'!$A$106:HT$202,223,FALSE())),0,(VLOOKUP($A66,'Import OffPeak'!$A$3:HT$99,223,FALSE())-VLOOKUP($A66,'Import OffPeak change'!$A$106:HT$202,223,FALSE())))</f>
        <v>0</v>
      </c>
      <c r="HP66" s="193" t="n">
        <f aca="false">IF(ISERROR(VLOOKUP($A66,'Import OffPeak'!$A$3:HU$99,224,FALSE())-VLOOKUP($A66,'Import OffPeak change'!$A$106:HU$202,224,FALSE())),0,(VLOOKUP($A66,'Import OffPeak'!$A$3:HU$99,224,FALSE())-VLOOKUP($A66,'Import OffPeak change'!$A$106:HU$202,224,FALSE())))</f>
        <v>0</v>
      </c>
      <c r="HQ66" s="193" t="n">
        <f aca="false">IF(ISERROR(VLOOKUP($A66,'Import OffPeak'!$A$3:HV$99,225,FALSE())-VLOOKUP($A66,'Import OffPeak change'!$A$106:HV$202,225,FALSE())),0,(VLOOKUP($A66,'Import OffPeak'!$A$3:HV$99,225,FALSE())-VLOOKUP($A66,'Import OffPeak change'!$A$106:HV$202,225,FALSE())))</f>
        <v>0</v>
      </c>
      <c r="HR66" s="193" t="n">
        <f aca="false">IF(ISERROR(VLOOKUP($A66,'Import OffPeak'!$A$3:HW$99,226,FALSE())-VLOOKUP($A66,'Import OffPeak change'!$A$106:HW$202,226,FALSE())),0,(VLOOKUP($A66,'Import OffPeak'!$A$3:HW$99,226,FALSE())-VLOOKUP($A66,'Import OffPeak change'!$A$106:HW$202,226,FALSE())))</f>
        <v>0</v>
      </c>
      <c r="HS66" s="193" t="n">
        <f aca="false">IF(ISERROR(VLOOKUP($A66,'Import OffPeak'!$A$3:HX$99,227,FALSE())-VLOOKUP($A66,'Import OffPeak change'!$A$106:HX$202,227,FALSE())),0,(VLOOKUP($A66,'Import OffPeak'!$A$3:HX$99,227,FALSE())-VLOOKUP($A66,'Import OffPeak change'!$A$106:HX$202,227,FALSE())))</f>
        <v>0</v>
      </c>
      <c r="HT66" s="193" t="n">
        <f aca="false">IF(ISERROR(VLOOKUP($A66,'Import OffPeak'!$A$3:HY$99,228,FALSE())-VLOOKUP($A66,'Import OffPeak change'!$A$106:HY$202,228,FALSE())),0,(VLOOKUP($A66,'Import OffPeak'!$A$3:HY$99,228,FALSE())-VLOOKUP($A66,'Import OffPeak change'!$A$106:HY$202,228,FALSE())))</f>
        <v>0</v>
      </c>
      <c r="HU66" s="193" t="n">
        <f aca="false">IF(ISERROR(VLOOKUP($A66,'Import OffPeak'!$A$3:HZ$99,229,FALSE())-VLOOKUP($A66,'Import OffPeak change'!$A$106:HZ$202,229,FALSE())),0,(VLOOKUP($A66,'Import OffPeak'!$A$3:HZ$99,229,FALSE())-VLOOKUP($A66,'Import OffPeak change'!$A$106:HZ$202,229,FALSE())))</f>
        <v>0</v>
      </c>
      <c r="HV66" s="193" t="n">
        <f aca="false">IF(ISERROR(VLOOKUP($A66,'Import OffPeak'!$A$3:IA$99,230,FALSE())-VLOOKUP($A66,'Import OffPeak change'!$A$106:IA$202,230,FALSE())),0,(VLOOKUP($A66,'Import OffPeak'!$A$3:IA$99,230,FALSE())-VLOOKUP($A66,'Import OffPeak change'!$A$106:IA$202,230,FALSE())))</f>
        <v>0</v>
      </c>
      <c r="HW66" s="193" t="n">
        <f aca="false">IF(ISERROR(VLOOKUP($A66,'Import OffPeak'!$A$3:IB$99,231,FALSE())-VLOOKUP($A66,'Import OffPeak change'!$A$106:IB$202,231,FALSE())),0,(VLOOKUP($A66,'Import OffPeak'!$A$3:IB$99,231,FALSE())-VLOOKUP($A66,'Import OffPeak change'!$A$106:IB$202,231,FALSE())))</f>
        <v>0</v>
      </c>
      <c r="HX66" s="193" t="n">
        <f aca="false">IF(ISERROR(VLOOKUP($A66,'Import OffPeak'!$A$3:IC$99,232,FALSE())-VLOOKUP($A66,'Import OffPeak change'!$A$106:IC$202,232,FALSE())),0,(VLOOKUP($A66,'Import OffPeak'!$A$3:IC$99,232,FALSE())-VLOOKUP($A66,'Import OffPeak change'!$A$106:IC$202,232,FALSE())))</f>
        <v>0</v>
      </c>
      <c r="HY66" s="193" t="n">
        <f aca="false">IF(ISERROR(VLOOKUP($A66,'Import OffPeak'!$A$3:ID$99,233,FALSE())-VLOOKUP($A66,'Import OffPeak change'!$A$106:ID$202,233,FALSE())),0,(VLOOKUP($A66,'Import OffPeak'!$A$3:ID$99,233,FALSE())-VLOOKUP($A66,'Import OffPeak change'!$A$106:ID$202,233,FALSE())))</f>
        <v>0</v>
      </c>
      <c r="HZ66" s="193" t="n">
        <f aca="false">IF(ISERROR(VLOOKUP($A66,'Import OffPeak'!$A$3:IE$99,234,FALSE())-VLOOKUP($A66,'Import OffPeak change'!$A$106:IE$202,234,FALSE())),0,(VLOOKUP($A66,'Import OffPeak'!$A$3:IE$99,234,FALSE())-VLOOKUP($A66,'Import OffPeak change'!$A$106:IE$202,234,FALSE())))</f>
        <v>0</v>
      </c>
      <c r="IA66" s="193" t="n">
        <f aca="false">IF(ISERROR(VLOOKUP($A66,'Import OffPeak'!$A$3:IF$99,235,FALSE())-VLOOKUP($A66,'Import OffPeak change'!$A$106:IF$202,235,FALSE())),0,(VLOOKUP($A66,'Import OffPeak'!$A$3:IF$99,235,FALSE())-VLOOKUP($A66,'Import OffPeak change'!$A$106:IF$202,235,FALSE())))</f>
        <v>0</v>
      </c>
      <c r="IB66" s="193" t="n">
        <f aca="false">IF(ISERROR(VLOOKUP($A66,'Import OffPeak'!$A$3:IG$99,236,FALSE())-VLOOKUP($A66,'Import OffPeak change'!$A$106:IG$202,236,FALSE())),0,(VLOOKUP($A66,'Import OffPeak'!$A$3:IG$99,236,FALSE())-VLOOKUP($A66,'Import OffPeak change'!$A$106:IG$202,236,FALSE())))</f>
        <v>0</v>
      </c>
      <c r="IC66" s="193" t="n">
        <f aca="false">IF(ISERROR(VLOOKUP($A66,'Import OffPeak'!$A$3:IH$99,237,FALSE())-VLOOKUP($A66,'Import OffPeak change'!$A$106:IH$202,237,FALSE())),0,(VLOOKUP($A66,'Import OffPeak'!$A$3:IH$99,237,FALSE())-VLOOKUP($A66,'Import OffPeak change'!$A$106:IH$202,237,FALSE())))</f>
        <v>0</v>
      </c>
      <c r="ID66" s="193" t="n">
        <f aca="false">IF(ISERROR(VLOOKUP($A66,'Import OffPeak'!$A$3:II$99,238,FALSE())-VLOOKUP($A66,'Import OffPeak change'!$A$106:II$202,238,FALSE())),0,(VLOOKUP($A66,'Import OffPeak'!$A$3:II$99,238,FALSE())-VLOOKUP($A66,'Import OffPeak change'!$A$106:II$202,238,FALSE())))</f>
        <v>0</v>
      </c>
      <c r="IE66" s="193" t="n">
        <f aca="false">IF(ISERROR(VLOOKUP($A66,'Import OffPeak'!$A$3:IJ$99,239,FALSE())-VLOOKUP($A66,'Import OffPeak change'!$A$106:IJ$202,239,FALSE())),0,(VLOOKUP($A66,'Import OffPeak'!$A$3:IJ$99,239,FALSE())-VLOOKUP($A66,'Import OffPeak change'!$A$106:IJ$202,239,FALSE())))</f>
        <v>0</v>
      </c>
    </row>
    <row r="67" customFormat="false" ht="12.75" hidden="false" customHeight="false" outlineLevel="0" collapsed="false">
      <c r="A67" s="201" t="str">
        <f aca="false">IF('Import OffPeak'!A64=0,"",'Import OffPeak'!A64)</f>
        <v/>
      </c>
      <c r="B67" s="193"/>
      <c r="C67" s="193"/>
      <c r="D67" s="193"/>
      <c r="E67" s="193"/>
      <c r="F67" s="193"/>
      <c r="G67" s="193" t="n">
        <f aca="false">IF(ISERROR(VLOOKUP($A67,'Import OffPeak'!$A$3:L$99,7,FALSE())-VLOOKUP($A67,'Import OffPeak change'!$A$106:L$202,7,FALSE())),0,(VLOOKUP($A67,'Import OffPeak'!$A$3:L$99,7,FALSE())-VLOOKUP($A67,'Import OffPeak change'!$A$106:L$202,7,FALSE())))</f>
        <v>0</v>
      </c>
      <c r="H67" s="193" t="n">
        <f aca="false">IF(ISERROR(VLOOKUP($A67,'Import OffPeak'!$A$3:M$99,8,FALSE())-VLOOKUP($A67,'Import OffPeak change'!$A$106:M$202,8,FALSE())),0,(VLOOKUP($A67,'Import OffPeak'!$A$3:M$99,8,FALSE())-VLOOKUP($A67,'Import OffPeak change'!$A$106:M$202,8,FALSE())))</f>
        <v>0</v>
      </c>
      <c r="I67" s="193" t="n">
        <f aca="false">IF(ISERROR(VLOOKUP($A67,'Import OffPeak'!$A$3:N$99,9,FALSE())-VLOOKUP($A67,'Import OffPeak change'!$A$106:N$202,9,FALSE())),0,(VLOOKUP($A67,'Import OffPeak'!$A$3:N$99,9,FALSE())-VLOOKUP($A67,'Import OffPeak change'!$A$106:N$202,9,FALSE())))</f>
        <v>0</v>
      </c>
      <c r="J67" s="193" t="n">
        <f aca="false">IF(ISERROR(VLOOKUP($A67,'Import OffPeak'!$A$3:O$99,10,FALSE())-VLOOKUP($A67,'Import OffPeak change'!$A$106:O$202,10,FALSE())),0,(VLOOKUP($A67,'Import OffPeak'!$A$3:O$99,10,FALSE())-VLOOKUP($A67,'Import OffPeak change'!$A$106:O$202,10,FALSE())))</f>
        <v>0</v>
      </c>
      <c r="K67" s="193" t="n">
        <f aca="false">IF(ISERROR(VLOOKUP($A67,'Import OffPeak'!$A$3:P$99,11,FALSE())-VLOOKUP($A67,'Import OffPeak change'!$A$106:P$202,11,FALSE())),0,(VLOOKUP($A67,'Import OffPeak'!$A$3:P$99,11,FALSE())-VLOOKUP($A67,'Import OffPeak change'!$A$106:P$202,11,FALSE())))</f>
        <v>0</v>
      </c>
      <c r="L67" s="193" t="n">
        <f aca="false">IF(ISERROR(VLOOKUP($A67,'Import OffPeak'!$A$3:Q$99,12,FALSE())-VLOOKUP($A67,'Import OffPeak change'!$A$106:Q$202,12,FALSE())),0,(VLOOKUP($A67,'Import OffPeak'!$A$3:Q$99,12,FALSE())-VLOOKUP($A67,'Import OffPeak change'!$A$106:Q$202,12,FALSE())))</f>
        <v>0</v>
      </c>
      <c r="M67" s="193" t="n">
        <f aca="false">IF(ISERROR(VLOOKUP($A67,'Import OffPeak'!$A$3:R$99,13,FALSE())-VLOOKUP($A67,'Import OffPeak change'!$A$106:R$202,13,FALSE())),0,(VLOOKUP($A67,'Import OffPeak'!$A$3:R$99,13,FALSE())-VLOOKUP($A67,'Import OffPeak change'!$A$106:R$202,13,FALSE())))</f>
        <v>0</v>
      </c>
      <c r="N67" s="193" t="n">
        <f aca="false">IF(ISERROR(VLOOKUP($A67,'Import OffPeak'!$A$3:S$99,14,FALSE())-VLOOKUP($A67,'Import OffPeak change'!$A$106:S$202,14,FALSE())),0,(VLOOKUP($A67,'Import OffPeak'!$A$3:S$99,14,FALSE())-VLOOKUP($A67,'Import OffPeak change'!$A$106:S$202,14,FALSE())))</f>
        <v>0</v>
      </c>
      <c r="O67" s="193" t="n">
        <f aca="false">IF(ISERROR(VLOOKUP($A67,'Import OffPeak'!$A$3:T$99,15,FALSE())-VLOOKUP($A67,'Import OffPeak change'!$A$106:T$202,15,FALSE())),0,(VLOOKUP($A67,'Import OffPeak'!$A$3:T$99,15,FALSE())-VLOOKUP($A67,'Import OffPeak change'!$A$106:T$202,15,FALSE())))</f>
        <v>0</v>
      </c>
      <c r="P67" s="193" t="n">
        <f aca="false">IF(ISERROR(VLOOKUP($A67,'Import OffPeak'!$A$3:U$99,16,FALSE())-VLOOKUP($A67,'Import OffPeak change'!$A$106:U$202,16,FALSE())),0,(VLOOKUP($A67,'Import OffPeak'!$A$3:U$99,16,FALSE())-VLOOKUP($A67,'Import OffPeak change'!$A$106:U$202,16,FALSE())))</f>
        <v>0</v>
      </c>
      <c r="Q67" s="193" t="n">
        <f aca="false">IF(ISERROR(VLOOKUP($A67,'Import OffPeak'!$A$3:V$99,17,FALSE())-VLOOKUP($A67,'Import OffPeak change'!$A$106:V$202,17,FALSE())),0,(VLOOKUP($A67,'Import OffPeak'!$A$3:V$99,17,FALSE())-VLOOKUP($A67,'Import OffPeak change'!$A$106:V$202,17,FALSE())))</f>
        <v>0</v>
      </c>
      <c r="R67" s="193" t="n">
        <f aca="false">IF(ISERROR(VLOOKUP($A67,'Import OffPeak'!$A$3:W$99,18,FALSE())-VLOOKUP($A67,'Import OffPeak change'!$A$106:W$202,18,FALSE())),0,(VLOOKUP($A67,'Import OffPeak'!$A$3:W$99,18,FALSE())-VLOOKUP($A67,'Import OffPeak change'!$A$106:W$202,18,FALSE())))</f>
        <v>0</v>
      </c>
      <c r="S67" s="193" t="n">
        <f aca="false">IF(ISERROR(VLOOKUP($A67,'Import OffPeak'!$A$3:X$99,19,FALSE())-VLOOKUP($A67,'Import OffPeak change'!$A$106:X$202,19,FALSE())),0,(VLOOKUP($A67,'Import OffPeak'!$A$3:X$99,19,FALSE())-VLOOKUP($A67,'Import OffPeak change'!$A$106:X$202,19,FALSE())))</f>
        <v>0</v>
      </c>
      <c r="T67" s="193" t="n">
        <f aca="false">IF(ISERROR(VLOOKUP($A67,'Import OffPeak'!$A$3:Y$99,20,FALSE())-VLOOKUP($A67,'Import OffPeak change'!$A$106:Y$202,20,FALSE())),0,(VLOOKUP($A67,'Import OffPeak'!$A$3:Y$99,20,FALSE())-VLOOKUP($A67,'Import OffPeak change'!$A$106:Y$202,20,FALSE())))</f>
        <v>0</v>
      </c>
      <c r="U67" s="193" t="n">
        <f aca="false">IF(ISERROR(VLOOKUP($A67,'Import OffPeak'!$A$3:Z$99,21,FALSE())-VLOOKUP($A67,'Import OffPeak change'!$A$106:Z$202,21,FALSE())),0,(VLOOKUP($A67,'Import OffPeak'!$A$3:Z$99,21,FALSE())-VLOOKUP($A67,'Import OffPeak change'!$A$106:Z$202,21,FALSE())))</f>
        <v>0</v>
      </c>
      <c r="V67" s="193" t="n">
        <f aca="false">IF(ISERROR(VLOOKUP($A67,'Import OffPeak'!$A$3:AA$99,22,FALSE())-VLOOKUP($A67,'Import OffPeak change'!$A$106:AA$202,22,FALSE())),0,(VLOOKUP($A67,'Import OffPeak'!$A$3:AA$99,22,FALSE())-VLOOKUP($A67,'Import OffPeak change'!$A$106:AA$202,22,FALSE())))</f>
        <v>0</v>
      </c>
      <c r="W67" s="193" t="n">
        <f aca="false">IF(ISERROR(VLOOKUP($A67,'Import OffPeak'!$A$3:AB$99,23,FALSE())-VLOOKUP($A67,'Import OffPeak change'!$A$106:AB$202,23,FALSE())),0,(VLOOKUP($A67,'Import OffPeak'!$A$3:AB$99,23,FALSE())-VLOOKUP($A67,'Import OffPeak change'!$A$106:AB$202,23,FALSE())))</f>
        <v>0</v>
      </c>
      <c r="X67" s="193" t="n">
        <f aca="false">IF(ISERROR(VLOOKUP($A67,'Import OffPeak'!$A$3:AC$99,24,FALSE())-VLOOKUP($A67,'Import OffPeak change'!$A$106:AC$202,24,FALSE())),0,(VLOOKUP($A67,'Import OffPeak'!$A$3:AC$99,24,FALSE())-VLOOKUP($A67,'Import OffPeak change'!$A$106:AC$202,24,FALSE())))</f>
        <v>0</v>
      </c>
      <c r="Y67" s="193" t="n">
        <f aca="false">IF(ISERROR(VLOOKUP($A67,'Import OffPeak'!$A$3:AD$99,25,FALSE())-VLOOKUP($A67,'Import OffPeak change'!$A$106:AD$202,25,FALSE())),0,(VLOOKUP($A67,'Import OffPeak'!$A$3:AD$99,25,FALSE())-VLOOKUP($A67,'Import OffPeak change'!$A$106:AD$202,25,FALSE())))</f>
        <v>0</v>
      </c>
      <c r="Z67" s="193" t="n">
        <f aca="false">IF(ISERROR(VLOOKUP($A67,'Import OffPeak'!$A$3:AE$99,26,FALSE())-VLOOKUP($A67,'Import OffPeak change'!$A$106:AE$202,26,FALSE())),0,(VLOOKUP($A67,'Import OffPeak'!$A$3:AE$99,26,FALSE())-VLOOKUP($A67,'Import OffPeak change'!$A$106:AE$202,26,FALSE())))</f>
        <v>0</v>
      </c>
      <c r="AA67" s="193" t="n">
        <f aca="false">IF(ISERROR(VLOOKUP($A67,'Import OffPeak'!$A$3:AF$99,27,FALSE())-VLOOKUP($A67,'Import OffPeak change'!$A$106:AF$202,27,FALSE())),0,(VLOOKUP($A67,'Import OffPeak'!$A$3:AF$99,27,FALSE())-VLOOKUP($A67,'Import OffPeak change'!$A$106:AF$202,27,FALSE())))</f>
        <v>0</v>
      </c>
      <c r="AB67" s="193" t="n">
        <f aca="false">IF(ISERROR(VLOOKUP($A67,'Import OffPeak'!$A$3:AG$99,28,FALSE())-VLOOKUP($A67,'Import OffPeak change'!$A$106:AG$202,28,FALSE())),0,(VLOOKUP($A67,'Import OffPeak'!$A$3:AG$99,28,FALSE())-VLOOKUP($A67,'Import OffPeak change'!$A$106:AG$202,28,FALSE())))</f>
        <v>0</v>
      </c>
      <c r="AC67" s="193" t="n">
        <f aca="false">IF(ISERROR(VLOOKUP($A67,'Import OffPeak'!$A$3:AH$99,29,FALSE())-VLOOKUP($A67,'Import OffPeak change'!$A$106:AH$202,29,FALSE())),0,(VLOOKUP($A67,'Import OffPeak'!$A$3:AH$99,29,FALSE())-VLOOKUP($A67,'Import OffPeak change'!$A$106:AH$202,29,FALSE())))</f>
        <v>0</v>
      </c>
      <c r="AD67" s="193" t="n">
        <f aca="false">IF(ISERROR(VLOOKUP($A67,'Import OffPeak'!$A$3:AI$99,30,FALSE())-VLOOKUP($A67,'Import OffPeak change'!$A$106:AI$202,30,FALSE())),0,(VLOOKUP($A67,'Import OffPeak'!$A$3:AI$99,30,FALSE())-VLOOKUP($A67,'Import OffPeak change'!$A$106:AI$202,30,FALSE())))</f>
        <v>0</v>
      </c>
      <c r="AE67" s="193" t="n">
        <f aca="false">IF(ISERROR(VLOOKUP($A67,'Import OffPeak'!$A$3:AJ$99,31,FALSE())-VLOOKUP($A67,'Import OffPeak change'!$A$106:AJ$202,31,FALSE())),0,(VLOOKUP($A67,'Import OffPeak'!$A$3:AJ$99,31,FALSE())-VLOOKUP($A67,'Import OffPeak change'!$A$106:AJ$202,31,FALSE())))</f>
        <v>0</v>
      </c>
      <c r="AF67" s="193" t="n">
        <f aca="false">IF(ISERROR(VLOOKUP($A67,'Import OffPeak'!$A$3:AK$99,32,FALSE())-VLOOKUP($A67,'Import OffPeak change'!$A$106:AK$202,32,FALSE())),0,(VLOOKUP($A67,'Import OffPeak'!$A$3:AK$99,32,FALSE())-VLOOKUP($A67,'Import OffPeak change'!$A$106:AK$202,32,FALSE())))</f>
        <v>0</v>
      </c>
      <c r="AG67" s="193" t="n">
        <f aca="false">IF(ISERROR(VLOOKUP($A67,'Import OffPeak'!$A$3:AL$99,33,FALSE())-VLOOKUP($A67,'Import OffPeak change'!$A$106:AL$202,33,FALSE())),0,(VLOOKUP($A67,'Import OffPeak'!$A$3:AL$99,33,FALSE())-VLOOKUP($A67,'Import OffPeak change'!$A$106:AL$202,33,FALSE())))</f>
        <v>0</v>
      </c>
      <c r="AH67" s="193" t="n">
        <f aca="false">IF(ISERROR(VLOOKUP($A67,'Import OffPeak'!$A$3:AM$99,34,FALSE())-VLOOKUP($A67,'Import OffPeak change'!$A$106:AM$202,34,FALSE())),0,(VLOOKUP($A67,'Import OffPeak'!$A$3:AM$99,34,FALSE())-VLOOKUP($A67,'Import OffPeak change'!$A$106:AM$202,34,FALSE())))</f>
        <v>0</v>
      </c>
      <c r="AI67" s="193" t="n">
        <f aca="false">IF(ISERROR(VLOOKUP($A67,'Import OffPeak'!$A$3:AN$99,35,FALSE())-VLOOKUP($A67,'Import OffPeak change'!$A$106:AN$202,35,FALSE())),0,(VLOOKUP($A67,'Import OffPeak'!$A$3:AN$99,35,FALSE())-VLOOKUP($A67,'Import OffPeak change'!$A$106:AN$202,35,FALSE())))</f>
        <v>0</v>
      </c>
      <c r="AJ67" s="193" t="n">
        <f aca="false">IF(ISERROR(VLOOKUP($A67,'Import OffPeak'!$A$3:AO$99,36,FALSE())-VLOOKUP($A67,'Import OffPeak change'!$A$106:AO$202,36,FALSE())),0,(VLOOKUP($A67,'Import OffPeak'!$A$3:AO$99,36,FALSE())-VLOOKUP($A67,'Import OffPeak change'!$A$106:AO$202,36,FALSE())))</f>
        <v>0</v>
      </c>
      <c r="AK67" s="193" t="n">
        <f aca="false">IF(ISERROR(VLOOKUP($A67,'Import OffPeak'!$A$3:AP$99,37,FALSE())-VLOOKUP($A67,'Import OffPeak change'!$A$106:AP$202,37,FALSE())),0,(VLOOKUP($A67,'Import OffPeak'!$A$3:AP$99,37,FALSE())-VLOOKUP($A67,'Import OffPeak change'!$A$106:AP$202,37,FALSE())))</f>
        <v>0</v>
      </c>
      <c r="AL67" s="193" t="n">
        <f aca="false">IF(ISERROR(VLOOKUP($A67,'Import OffPeak'!$A$3:AQ$99,38,FALSE())-VLOOKUP($A67,'Import OffPeak change'!$A$106:AQ$202,38,FALSE())),0,(VLOOKUP($A67,'Import OffPeak'!$A$3:AQ$99,38,FALSE())-VLOOKUP($A67,'Import OffPeak change'!$A$106:AQ$202,38,FALSE())))</f>
        <v>0</v>
      </c>
      <c r="AM67" s="193" t="n">
        <f aca="false">IF(ISERROR(VLOOKUP($A67,'Import OffPeak'!$A$3:AR$99,39,FALSE())-VLOOKUP($A67,'Import OffPeak change'!$A$106:AR$202,39,FALSE())),0,(VLOOKUP($A67,'Import OffPeak'!$A$3:AR$99,39,FALSE())-VLOOKUP($A67,'Import OffPeak change'!$A$106:AR$202,39,FALSE())))</f>
        <v>0</v>
      </c>
      <c r="AN67" s="193" t="n">
        <f aca="false">IF(ISERROR(VLOOKUP($A67,'Import OffPeak'!$A$3:AS$99,40,FALSE())-VLOOKUP($A67,'Import OffPeak change'!$A$106:AS$202,40,FALSE())),0,(VLOOKUP($A67,'Import OffPeak'!$A$3:AS$99,40,FALSE())-VLOOKUP($A67,'Import OffPeak change'!$A$106:AS$202,40,FALSE())))</f>
        <v>0</v>
      </c>
      <c r="AO67" s="193" t="n">
        <f aca="false">IF(ISERROR(VLOOKUP($A67,'Import OffPeak'!$A$3:AT$99,41,FALSE())-VLOOKUP($A67,'Import OffPeak change'!$A$106:AT$202,41,FALSE())),0,(VLOOKUP($A67,'Import OffPeak'!$A$3:AT$99,41,FALSE())-VLOOKUP($A67,'Import OffPeak change'!$A$106:AT$202,41,FALSE())))</f>
        <v>0</v>
      </c>
      <c r="AP67" s="193" t="n">
        <f aca="false">IF(ISERROR(VLOOKUP($A67,'Import OffPeak'!$A$3:AU$99,42,FALSE())-VLOOKUP($A67,'Import OffPeak change'!$A$106:AU$202,42,FALSE())),0,(VLOOKUP($A67,'Import OffPeak'!$A$3:AU$99,42,FALSE())-VLOOKUP($A67,'Import OffPeak change'!$A$106:AU$202,42,FALSE())))</f>
        <v>0</v>
      </c>
      <c r="AQ67" s="193" t="n">
        <f aca="false">IF(ISERROR(VLOOKUP($A67,'Import OffPeak'!$A$3:AV$99,43,FALSE())-VLOOKUP($A67,'Import OffPeak change'!$A$106:AV$202,43,FALSE())),0,(VLOOKUP($A67,'Import OffPeak'!$A$3:AV$99,43,FALSE())-VLOOKUP($A67,'Import OffPeak change'!$A$106:AV$202,43,FALSE())))</f>
        <v>0</v>
      </c>
      <c r="AR67" s="193" t="n">
        <f aca="false">IF(ISERROR(VLOOKUP($A67,'Import OffPeak'!$A$3:AW$99,44,FALSE())-VLOOKUP($A67,'Import OffPeak change'!$A$106:AW$202,44,FALSE())),0,(VLOOKUP($A67,'Import OffPeak'!$A$3:AW$99,44,FALSE())-VLOOKUP($A67,'Import OffPeak change'!$A$106:AW$202,44,FALSE())))</f>
        <v>0</v>
      </c>
      <c r="AS67" s="193" t="n">
        <f aca="false">IF(ISERROR(VLOOKUP($A67,'Import OffPeak'!$A$3:AX$99,45,FALSE())-VLOOKUP($A67,'Import OffPeak change'!$A$106:AX$202,45,FALSE())),0,(VLOOKUP($A67,'Import OffPeak'!$A$3:AX$99,45,FALSE())-VLOOKUP($A67,'Import OffPeak change'!$A$106:AX$202,45,FALSE())))</f>
        <v>0</v>
      </c>
      <c r="AT67" s="193" t="n">
        <f aca="false">IF(ISERROR(VLOOKUP($A67,'Import OffPeak'!$A$3:AY$99,46,FALSE())-VLOOKUP($A67,'Import OffPeak change'!$A$106:AY$202,46,FALSE())),0,(VLOOKUP($A67,'Import OffPeak'!$A$3:AY$99,46,FALSE())-VLOOKUP($A67,'Import OffPeak change'!$A$106:AY$202,46,FALSE())))</f>
        <v>0</v>
      </c>
      <c r="AU67" s="193" t="n">
        <f aca="false">IF(ISERROR(VLOOKUP($A67,'Import OffPeak'!$A$3:AZ$99,47,FALSE())-VLOOKUP($A67,'Import OffPeak change'!$A$106:AZ$202,47,FALSE())),0,(VLOOKUP($A67,'Import OffPeak'!$A$3:AZ$99,47,FALSE())-VLOOKUP($A67,'Import OffPeak change'!$A$106:AZ$202,47,FALSE())))</f>
        <v>0</v>
      </c>
      <c r="AV67" s="193" t="n">
        <f aca="false">IF(ISERROR(VLOOKUP($A67,'Import OffPeak'!$A$3:BA$99,48,FALSE())-VLOOKUP($A67,'Import OffPeak change'!$A$106:BA$202,48,FALSE())),0,(VLOOKUP($A67,'Import OffPeak'!$A$3:BA$99,48,FALSE())-VLOOKUP($A67,'Import OffPeak change'!$A$106:BA$202,48,FALSE())))</f>
        <v>0</v>
      </c>
      <c r="AW67" s="193" t="n">
        <f aca="false">IF(ISERROR(VLOOKUP($A67,'Import OffPeak'!$A$3:BB$99,49,FALSE())-VLOOKUP($A67,'Import OffPeak change'!$A$106:BB$202,49,FALSE())),0,(VLOOKUP($A67,'Import OffPeak'!$A$3:BB$99,49,FALSE())-VLOOKUP($A67,'Import OffPeak change'!$A$106:BB$202,49,FALSE())))</f>
        <v>0</v>
      </c>
      <c r="AX67" s="193" t="n">
        <f aca="false">IF(ISERROR(VLOOKUP($A67,'Import OffPeak'!$A$3:BC$99,50,FALSE())-VLOOKUP($A67,'Import OffPeak change'!$A$106:BC$202,50,FALSE())),0,(VLOOKUP($A67,'Import OffPeak'!$A$3:BC$99,50,FALSE())-VLOOKUP($A67,'Import OffPeak change'!$A$106:BC$202,50,FALSE())))</f>
        <v>0</v>
      </c>
      <c r="AY67" s="193" t="n">
        <f aca="false">IF(ISERROR(VLOOKUP($A67,'Import OffPeak'!$A$3:BD$99,51,FALSE())-VLOOKUP($A67,'Import OffPeak change'!$A$106:BD$202,51,FALSE())),0,(VLOOKUP($A67,'Import OffPeak'!$A$3:BD$99,51,FALSE())-VLOOKUP($A67,'Import OffPeak change'!$A$106:BD$202,51,FALSE())))</f>
        <v>0</v>
      </c>
      <c r="AZ67" s="193" t="n">
        <f aca="false">IF(ISERROR(VLOOKUP($A67,'Import OffPeak'!$A$3:BE$99,52,FALSE())-VLOOKUP($A67,'Import OffPeak change'!$A$106:BE$202,52,FALSE())),0,(VLOOKUP($A67,'Import OffPeak'!$A$3:BE$99,52,FALSE())-VLOOKUP($A67,'Import OffPeak change'!$A$106:BE$202,52,FALSE())))</f>
        <v>0</v>
      </c>
      <c r="BA67" s="193" t="n">
        <f aca="false">IF(ISERROR(VLOOKUP($A67,'Import OffPeak'!$A$3:BF$99,53,FALSE())-VLOOKUP($A67,'Import OffPeak change'!$A$106:BF$202,53,FALSE())),0,(VLOOKUP($A67,'Import OffPeak'!$A$3:BF$99,53,FALSE())-VLOOKUP($A67,'Import OffPeak change'!$A$106:BF$202,53,FALSE())))</f>
        <v>0</v>
      </c>
      <c r="BB67" s="193" t="n">
        <f aca="false">IF(ISERROR(VLOOKUP($A67,'Import OffPeak'!$A$3:BG$99,54,FALSE())-VLOOKUP($A67,'Import OffPeak change'!$A$106:BG$202,54,FALSE())),0,(VLOOKUP($A67,'Import OffPeak'!$A$3:BG$99,54,FALSE())-VLOOKUP($A67,'Import OffPeak change'!$A$106:BG$202,54,FALSE())))</f>
        <v>0</v>
      </c>
      <c r="BC67" s="193" t="n">
        <f aca="false">IF(ISERROR(VLOOKUP($A67,'Import OffPeak'!$A$3:BH$99,55,FALSE())-VLOOKUP($A67,'Import OffPeak change'!$A$106:BH$202,55,FALSE())),0,(VLOOKUP($A67,'Import OffPeak'!$A$3:BH$99,55,FALSE())-VLOOKUP($A67,'Import OffPeak change'!$A$106:BH$202,55,FALSE())))</f>
        <v>0</v>
      </c>
      <c r="BD67" s="193" t="n">
        <f aca="false">IF(ISERROR(VLOOKUP($A67,'Import OffPeak'!$A$3:BI$99,56,FALSE())-VLOOKUP($A67,'Import OffPeak change'!$A$106:BI$202,56,FALSE())),0,(VLOOKUP($A67,'Import OffPeak'!$A$3:BI$99,56,FALSE())-VLOOKUP($A67,'Import OffPeak change'!$A$106:BI$202,56,FALSE())))</f>
        <v>0</v>
      </c>
      <c r="BE67" s="193" t="n">
        <f aca="false">IF(ISERROR(VLOOKUP($A67,'Import OffPeak'!$A$3:BJ$99,57,FALSE())-VLOOKUP($A67,'Import OffPeak change'!$A$106:BJ$202,57,FALSE())),0,(VLOOKUP($A67,'Import OffPeak'!$A$3:BJ$99,57,FALSE())-VLOOKUP($A67,'Import OffPeak change'!$A$106:BJ$202,57,FALSE())))</f>
        <v>0</v>
      </c>
      <c r="BF67" s="193" t="n">
        <f aca="false">IF(ISERROR(VLOOKUP($A67,'Import OffPeak'!$A$3:BK$99,58,FALSE())-VLOOKUP($A67,'Import OffPeak change'!$A$106:BK$202,58,FALSE())),0,(VLOOKUP($A67,'Import OffPeak'!$A$3:BK$99,58,FALSE())-VLOOKUP($A67,'Import OffPeak change'!$A$106:BK$202,58,FALSE())))</f>
        <v>0</v>
      </c>
      <c r="BG67" s="193" t="n">
        <f aca="false">IF(ISERROR(VLOOKUP($A67,'Import OffPeak'!$A$3:BL$99,59,FALSE())-VLOOKUP($A67,'Import OffPeak change'!$A$106:BL$202,59,FALSE())),0,(VLOOKUP($A67,'Import OffPeak'!$A$3:BL$99,59,FALSE())-VLOOKUP($A67,'Import OffPeak change'!$A$106:BL$202,59,FALSE())))</f>
        <v>0</v>
      </c>
      <c r="BH67" s="193" t="n">
        <f aca="false">IF(ISERROR(VLOOKUP($A67,'Import OffPeak'!$A$3:BM$99,60,FALSE())-VLOOKUP($A67,'Import OffPeak change'!$A$106:BM$202,60,FALSE())),0,(VLOOKUP($A67,'Import OffPeak'!$A$3:BM$99,60,FALSE())-VLOOKUP($A67,'Import OffPeak change'!$A$106:BM$202,60,FALSE())))</f>
        <v>0</v>
      </c>
      <c r="BI67" s="193" t="n">
        <f aca="false">IF(ISERROR(VLOOKUP($A67,'Import OffPeak'!$A$3:BN$99,61,FALSE())-VLOOKUP($A67,'Import OffPeak change'!$A$106:BN$202,61,FALSE())),0,(VLOOKUP($A67,'Import OffPeak'!$A$3:BN$99,61,FALSE())-VLOOKUP($A67,'Import OffPeak change'!$A$106:BN$202,61,FALSE())))</f>
        <v>0</v>
      </c>
      <c r="BJ67" s="193" t="n">
        <f aca="false">IF(ISERROR(VLOOKUP($A67,'Import OffPeak'!$A$3:BO$99,62,FALSE())-VLOOKUP($A67,'Import OffPeak change'!$A$106:BO$202,62,FALSE())),0,(VLOOKUP($A67,'Import OffPeak'!$A$3:BO$99,62,FALSE())-VLOOKUP($A67,'Import OffPeak change'!$A$106:BO$202,62,FALSE())))</f>
        <v>0</v>
      </c>
      <c r="BK67" s="193" t="n">
        <f aca="false">IF(ISERROR(VLOOKUP($A67,'Import OffPeak'!$A$3:BP$99,63,FALSE())-VLOOKUP($A67,'Import OffPeak change'!$A$106:BP$202,63,FALSE())),0,(VLOOKUP($A67,'Import OffPeak'!$A$3:BP$99,63,FALSE())-VLOOKUP($A67,'Import OffPeak change'!$A$106:BP$202,63,FALSE())))</f>
        <v>0</v>
      </c>
      <c r="BL67" s="193" t="n">
        <f aca="false">IF(ISERROR(VLOOKUP($A67,'Import OffPeak'!$A$3:BQ$99,64,FALSE())-VLOOKUP($A67,'Import OffPeak change'!$A$106:BQ$202,64,FALSE())),0,(VLOOKUP($A67,'Import OffPeak'!$A$3:BQ$99,64,FALSE())-VLOOKUP($A67,'Import OffPeak change'!$A$106:BQ$202,64,FALSE())))</f>
        <v>0</v>
      </c>
      <c r="BM67" s="193" t="n">
        <f aca="false">IF(ISERROR(VLOOKUP($A67,'Import OffPeak'!$A$3:BR$99,65,FALSE())-VLOOKUP($A67,'Import OffPeak change'!$A$106:BR$202,65,FALSE())),0,(VLOOKUP($A67,'Import OffPeak'!$A$3:BR$99,65,FALSE())-VLOOKUP($A67,'Import OffPeak change'!$A$106:BR$202,65,FALSE())))</f>
        <v>0</v>
      </c>
      <c r="BN67" s="193" t="n">
        <f aca="false">IF(ISERROR(VLOOKUP($A67,'Import OffPeak'!$A$3:BS$99,66,FALSE())-VLOOKUP($A67,'Import OffPeak change'!$A$106:BS$202,66,FALSE())),0,(VLOOKUP($A67,'Import OffPeak'!$A$3:BS$99,66,FALSE())-VLOOKUP($A67,'Import OffPeak change'!$A$106:BS$202,66,FALSE())))</f>
        <v>0</v>
      </c>
      <c r="BO67" s="193" t="n">
        <f aca="false">IF(ISERROR(VLOOKUP($A67,'Import OffPeak'!$A$3:BT$99,67,FALSE())-VLOOKUP($A67,'Import OffPeak change'!$A$106:BT$202,67,FALSE())),0,(VLOOKUP($A67,'Import OffPeak'!$A$3:BT$99,67,FALSE())-VLOOKUP($A67,'Import OffPeak change'!$A$106:BT$202,67,FALSE())))</f>
        <v>0</v>
      </c>
      <c r="BP67" s="193" t="n">
        <f aca="false">IF(ISERROR(VLOOKUP($A67,'Import OffPeak'!$A$3:BU$99,68,FALSE())-VLOOKUP($A67,'Import OffPeak change'!$A$106:BU$202,68,FALSE())),0,(VLOOKUP($A67,'Import OffPeak'!$A$3:BU$99,68,FALSE())-VLOOKUP($A67,'Import OffPeak change'!$A$106:BU$202,68,FALSE())))</f>
        <v>0</v>
      </c>
      <c r="BQ67" s="193" t="n">
        <f aca="false">IF(ISERROR(VLOOKUP($A67,'Import OffPeak'!$A$3:BV$99,69,FALSE())-VLOOKUP($A67,'Import OffPeak change'!$A$106:BV$202,69,FALSE())),0,(VLOOKUP($A67,'Import OffPeak'!$A$3:BV$99,69,FALSE())-VLOOKUP($A67,'Import OffPeak change'!$A$106:BV$202,69,FALSE())))</f>
        <v>0</v>
      </c>
      <c r="BR67" s="193" t="n">
        <f aca="false">IF(ISERROR(VLOOKUP($A67,'Import OffPeak'!$A$3:BW$99,70,FALSE())-VLOOKUP($A67,'Import OffPeak change'!$A$106:BW$202,70,FALSE())),0,(VLOOKUP($A67,'Import OffPeak'!$A$3:BW$99,70,FALSE())-VLOOKUP($A67,'Import OffPeak change'!$A$106:BW$202,70,FALSE())))</f>
        <v>0</v>
      </c>
      <c r="BS67" s="193" t="n">
        <f aca="false">IF(ISERROR(VLOOKUP($A67,'Import OffPeak'!$A$3:BX$99,71,FALSE())-VLOOKUP($A67,'Import OffPeak change'!$A$106:BX$202,71,FALSE())),0,(VLOOKUP($A67,'Import OffPeak'!$A$3:BX$99,71,FALSE())-VLOOKUP($A67,'Import OffPeak change'!$A$106:BX$202,71,FALSE())))</f>
        <v>0</v>
      </c>
      <c r="BT67" s="193" t="n">
        <f aca="false">IF(ISERROR(VLOOKUP($A67,'Import OffPeak'!$A$3:BY$99,72,FALSE())-VLOOKUP($A67,'Import OffPeak change'!$A$106:BY$202,72,FALSE())),0,(VLOOKUP($A67,'Import OffPeak'!$A$3:BY$99,72,FALSE())-VLOOKUP($A67,'Import OffPeak change'!$A$106:BY$202,72,FALSE())))</f>
        <v>0</v>
      </c>
      <c r="BU67" s="193" t="n">
        <f aca="false">IF(ISERROR(VLOOKUP($A67,'Import OffPeak'!$A$3:BZ$99,73,FALSE())-VLOOKUP($A67,'Import OffPeak change'!$A$106:BZ$202,73,FALSE())),0,(VLOOKUP($A67,'Import OffPeak'!$A$3:BZ$99,73,FALSE())-VLOOKUP($A67,'Import OffPeak change'!$A$106:BZ$202,73,FALSE())))</f>
        <v>0</v>
      </c>
      <c r="BV67" s="193" t="n">
        <f aca="false">IF(ISERROR(VLOOKUP($A67,'Import OffPeak'!$A$3:CA$99,74,FALSE())-VLOOKUP($A67,'Import OffPeak change'!$A$106:CA$202,74,FALSE())),0,(VLOOKUP($A67,'Import OffPeak'!$A$3:CA$99,74,FALSE())-VLOOKUP($A67,'Import OffPeak change'!$A$106:CA$202,74,FALSE())))</f>
        <v>0</v>
      </c>
      <c r="BW67" s="193" t="n">
        <f aca="false">IF(ISERROR(VLOOKUP($A67,'Import OffPeak'!$A$3:CB$99,75,FALSE())-VLOOKUP($A67,'Import OffPeak change'!$A$106:CB$202,75,FALSE())),0,(VLOOKUP($A67,'Import OffPeak'!$A$3:CB$99,75,FALSE())-VLOOKUP($A67,'Import OffPeak change'!$A$106:CB$202,75,FALSE())))</f>
        <v>0</v>
      </c>
      <c r="BX67" s="193" t="n">
        <f aca="false">IF(ISERROR(VLOOKUP($A67,'Import OffPeak'!$A$3:CC$99,76,FALSE())-VLOOKUP($A67,'Import OffPeak change'!$A$106:CC$202,76,FALSE())),0,(VLOOKUP($A67,'Import OffPeak'!$A$3:CC$99,76,FALSE())-VLOOKUP($A67,'Import OffPeak change'!$A$106:CC$202,76,FALSE())))</f>
        <v>0</v>
      </c>
      <c r="BY67" s="193" t="n">
        <f aca="false">IF(ISERROR(VLOOKUP($A67,'Import OffPeak'!$A$3:CD$99,77,FALSE())-VLOOKUP($A67,'Import OffPeak change'!$A$106:CD$202,77,FALSE())),0,(VLOOKUP($A67,'Import OffPeak'!$A$3:CD$99,77,FALSE())-VLOOKUP($A67,'Import OffPeak change'!$A$106:CD$202,77,FALSE())))</f>
        <v>0</v>
      </c>
      <c r="BZ67" s="193" t="n">
        <f aca="false">IF(ISERROR(VLOOKUP($A67,'Import OffPeak'!$A$3:CE$99,78,FALSE())-VLOOKUP($A67,'Import OffPeak change'!$A$106:CE$202,78,FALSE())),0,(VLOOKUP($A67,'Import OffPeak'!$A$3:CE$99,78,FALSE())-VLOOKUP($A67,'Import OffPeak change'!$A$106:CE$202,78,FALSE())))</f>
        <v>0</v>
      </c>
      <c r="CA67" s="193" t="n">
        <f aca="false">IF(ISERROR(VLOOKUP($A67,'Import OffPeak'!$A$3:CF$99,79,FALSE())-VLOOKUP($A67,'Import OffPeak change'!$A$106:CF$202,79,FALSE())),0,(VLOOKUP($A67,'Import OffPeak'!$A$3:CF$99,79,FALSE())-VLOOKUP($A67,'Import OffPeak change'!$A$106:CF$202,79,FALSE())))</f>
        <v>0</v>
      </c>
      <c r="CB67" s="193" t="n">
        <f aca="false">IF(ISERROR(VLOOKUP($A67,'Import OffPeak'!$A$3:CG$99,80,FALSE())-VLOOKUP($A67,'Import OffPeak change'!$A$106:CG$202,80,FALSE())),0,(VLOOKUP($A67,'Import OffPeak'!$A$3:CG$99,80,FALSE())-VLOOKUP($A67,'Import OffPeak change'!$A$106:CG$202,80,FALSE())))</f>
        <v>0</v>
      </c>
      <c r="CC67" s="193" t="n">
        <f aca="false">IF(ISERROR(VLOOKUP($A67,'Import OffPeak'!$A$3:CH$99,81,FALSE())-VLOOKUP($A67,'Import OffPeak change'!$A$106:CH$202,81,FALSE())),0,(VLOOKUP($A67,'Import OffPeak'!$A$3:CH$99,81,FALSE())-VLOOKUP($A67,'Import OffPeak change'!$A$106:CH$202,81,FALSE())))</f>
        <v>0</v>
      </c>
      <c r="CD67" s="193" t="n">
        <f aca="false">IF(ISERROR(VLOOKUP($A67,'Import OffPeak'!$A$3:CI$99,82,FALSE())-VLOOKUP($A67,'Import OffPeak change'!$A$106:CI$202,82,FALSE())),0,(VLOOKUP($A67,'Import OffPeak'!$A$3:CI$99,82,FALSE())-VLOOKUP($A67,'Import OffPeak change'!$A$106:CI$202,82,FALSE())))</f>
        <v>0</v>
      </c>
      <c r="CE67" s="193" t="n">
        <f aca="false">IF(ISERROR(VLOOKUP($A67,'Import OffPeak'!$A$3:CJ$99,83,FALSE())-VLOOKUP($A67,'Import OffPeak change'!$A$106:CJ$202,83,FALSE())),0,(VLOOKUP($A67,'Import OffPeak'!$A$3:CJ$99,83,FALSE())-VLOOKUP($A67,'Import OffPeak change'!$A$106:CJ$202,83,FALSE())))</f>
        <v>0</v>
      </c>
      <c r="CF67" s="193" t="n">
        <f aca="false">IF(ISERROR(VLOOKUP($A67,'Import OffPeak'!$A$3:CK$99,84,FALSE())-VLOOKUP($A67,'Import OffPeak change'!$A$106:CK$202,84,FALSE())),0,(VLOOKUP($A67,'Import OffPeak'!$A$3:CK$99,84,FALSE())-VLOOKUP($A67,'Import OffPeak change'!$A$106:CK$202,84,FALSE())))</f>
        <v>0</v>
      </c>
      <c r="CG67" s="193" t="n">
        <f aca="false">IF(ISERROR(VLOOKUP($A67,'Import OffPeak'!$A$3:CL$99,85,FALSE())-VLOOKUP($A67,'Import OffPeak change'!$A$106:CL$202,85,FALSE())),0,(VLOOKUP($A67,'Import OffPeak'!$A$3:CL$99,85,FALSE())-VLOOKUP($A67,'Import OffPeak change'!$A$106:CL$202,85,FALSE())))</f>
        <v>0</v>
      </c>
      <c r="CH67" s="193" t="n">
        <f aca="false">IF(ISERROR(VLOOKUP($A67,'Import OffPeak'!$A$3:CM$99,86,FALSE())-VLOOKUP($A67,'Import OffPeak change'!$A$106:CM$202,86,FALSE())),0,(VLOOKUP($A67,'Import OffPeak'!$A$3:CM$99,86,FALSE())-VLOOKUP($A67,'Import OffPeak change'!$A$106:CM$202,86,FALSE())))</f>
        <v>0</v>
      </c>
      <c r="CI67" s="193" t="n">
        <f aca="false">IF(ISERROR(VLOOKUP($A67,'Import OffPeak'!$A$3:CN$99,87,FALSE())-VLOOKUP($A67,'Import OffPeak change'!$A$106:CN$202,87,FALSE())),0,(VLOOKUP($A67,'Import OffPeak'!$A$3:CN$99,87,FALSE())-VLOOKUP($A67,'Import OffPeak change'!$A$106:CN$202,87,FALSE())))</f>
        <v>0</v>
      </c>
      <c r="CJ67" s="193" t="n">
        <f aca="false">IF(ISERROR(VLOOKUP($A67,'Import OffPeak'!$A$3:CO$99,88,FALSE())-VLOOKUP($A67,'Import OffPeak change'!$A$106:CO$202,88,FALSE())),0,(VLOOKUP($A67,'Import OffPeak'!$A$3:CO$99,88,FALSE())-VLOOKUP($A67,'Import OffPeak change'!$A$106:CO$202,88,FALSE())))</f>
        <v>0</v>
      </c>
      <c r="CK67" s="193" t="n">
        <f aca="false">IF(ISERROR(VLOOKUP($A67,'Import OffPeak'!$A$3:CP$99,89,FALSE())-VLOOKUP($A67,'Import OffPeak change'!$A$106:CP$202,89,FALSE())),0,(VLOOKUP($A67,'Import OffPeak'!$A$3:CP$99,89,FALSE())-VLOOKUP($A67,'Import OffPeak change'!$A$106:CP$202,89,FALSE())))</f>
        <v>0</v>
      </c>
      <c r="CL67" s="193" t="n">
        <f aca="false">IF(ISERROR(VLOOKUP($A67,'Import OffPeak'!$A$3:CQ$99,90,FALSE())-VLOOKUP($A67,'Import OffPeak change'!$A$106:CQ$202,90,FALSE())),0,(VLOOKUP($A67,'Import OffPeak'!$A$3:CQ$99,90,FALSE())-VLOOKUP($A67,'Import OffPeak change'!$A$106:CQ$202,90,FALSE())))</f>
        <v>0</v>
      </c>
      <c r="CM67" s="193" t="n">
        <f aca="false">IF(ISERROR(VLOOKUP($A67,'Import OffPeak'!$A$3:CR$99,91,FALSE())-VLOOKUP($A67,'Import OffPeak change'!$A$106:CR$202,91,FALSE())),0,(VLOOKUP($A67,'Import OffPeak'!$A$3:CR$99,91,FALSE())-VLOOKUP($A67,'Import OffPeak change'!$A$106:CR$202,91,FALSE())))</f>
        <v>0</v>
      </c>
      <c r="CN67" s="193" t="n">
        <f aca="false">IF(ISERROR(VLOOKUP($A67,'Import OffPeak'!$A$3:CS$99,92,FALSE())-VLOOKUP($A67,'Import OffPeak change'!$A$106:CS$202,92,FALSE())),0,(VLOOKUP($A67,'Import OffPeak'!$A$3:CS$99,92,FALSE())-VLOOKUP($A67,'Import OffPeak change'!$A$106:CS$202,92,FALSE())))</f>
        <v>0</v>
      </c>
      <c r="CO67" s="193" t="n">
        <f aca="false">IF(ISERROR(VLOOKUP($A67,'Import OffPeak'!$A$3:CT$99,93,FALSE())-VLOOKUP($A67,'Import OffPeak change'!$A$106:CT$202,93,FALSE())),0,(VLOOKUP($A67,'Import OffPeak'!$A$3:CT$99,93,FALSE())-VLOOKUP($A67,'Import OffPeak change'!$A$106:CT$202,93,FALSE())))</f>
        <v>0</v>
      </c>
      <c r="CP67" s="193" t="n">
        <f aca="false">IF(ISERROR(VLOOKUP($A67,'Import OffPeak'!$A$3:CU$99,94,FALSE())-VLOOKUP($A67,'Import OffPeak change'!$A$106:CU$202,94,FALSE())),0,(VLOOKUP($A67,'Import OffPeak'!$A$3:CU$99,94,FALSE())-VLOOKUP($A67,'Import OffPeak change'!$A$106:CU$202,94,FALSE())))</f>
        <v>0</v>
      </c>
      <c r="CQ67" s="193" t="n">
        <f aca="false">IF(ISERROR(VLOOKUP($A67,'Import OffPeak'!$A$3:CV$99,95,FALSE())-VLOOKUP($A67,'Import OffPeak change'!$A$106:CV$202,95,FALSE())),0,(VLOOKUP($A67,'Import OffPeak'!$A$3:CV$99,95,FALSE())-VLOOKUP($A67,'Import OffPeak change'!$A$106:CV$202,95,FALSE())))</f>
        <v>0</v>
      </c>
      <c r="CR67" s="193" t="n">
        <f aca="false">IF(ISERROR(VLOOKUP($A67,'Import OffPeak'!$A$3:CW$99,96,FALSE())-VLOOKUP($A67,'Import OffPeak change'!$A$106:CW$202,96,FALSE())),0,(VLOOKUP($A67,'Import OffPeak'!$A$3:CW$99,96,FALSE())-VLOOKUP($A67,'Import OffPeak change'!$A$106:CW$202,96,FALSE())))</f>
        <v>0</v>
      </c>
      <c r="CS67" s="193" t="n">
        <f aca="false">IF(ISERROR(VLOOKUP($A67,'Import OffPeak'!$A$3:CX$99,97,FALSE())-VLOOKUP($A67,'Import OffPeak change'!$A$106:CX$202,97,FALSE())),0,(VLOOKUP($A67,'Import OffPeak'!$A$3:CX$99,97,FALSE())-VLOOKUP($A67,'Import OffPeak change'!$A$106:CX$202,97,FALSE())))</f>
        <v>0</v>
      </c>
      <c r="CT67" s="193" t="n">
        <f aca="false">IF(ISERROR(VLOOKUP($A67,'Import OffPeak'!$A$3:CY$99,98,FALSE())-VLOOKUP($A67,'Import OffPeak change'!$A$106:CY$202,98,FALSE())),0,(VLOOKUP($A67,'Import OffPeak'!$A$3:CY$99,98,FALSE())-VLOOKUP($A67,'Import OffPeak change'!$A$106:CY$202,98,FALSE())))</f>
        <v>0</v>
      </c>
      <c r="CU67" s="193" t="n">
        <f aca="false">IF(ISERROR(VLOOKUP($A67,'Import OffPeak'!$A$3:CZ$99,99,FALSE())-VLOOKUP($A67,'Import OffPeak change'!$A$106:CZ$202,99,FALSE())),0,(VLOOKUP($A67,'Import OffPeak'!$A$3:CZ$99,99,FALSE())-VLOOKUP($A67,'Import OffPeak change'!$A$106:CZ$202,99,FALSE())))</f>
        <v>0</v>
      </c>
      <c r="CV67" s="193" t="n">
        <f aca="false">IF(ISERROR(VLOOKUP($A67,'Import OffPeak'!$A$3:DA$99,100,FALSE())-VLOOKUP($A67,'Import OffPeak change'!$A$106:DA$202,100,FALSE())),0,(VLOOKUP($A67,'Import OffPeak'!$A$3:DA$99,100,FALSE())-VLOOKUP($A67,'Import OffPeak change'!$A$106:DA$202,100,FALSE())))</f>
        <v>0</v>
      </c>
      <c r="CW67" s="193" t="n">
        <f aca="false">IF(ISERROR(VLOOKUP($A67,'Import OffPeak'!$A$3:DB$99,101,FALSE())-VLOOKUP($A67,'Import OffPeak change'!$A$106:DB$202,101,FALSE())),0,(VLOOKUP($A67,'Import OffPeak'!$A$3:DB$99,101,FALSE())-VLOOKUP($A67,'Import OffPeak change'!$A$106:DB$202,101,FALSE())))</f>
        <v>0</v>
      </c>
      <c r="CX67" s="193" t="n">
        <f aca="false">IF(ISERROR(VLOOKUP($A67,'Import OffPeak'!$A$3:DC$99,102,FALSE())-VLOOKUP($A67,'Import OffPeak change'!$A$106:DC$202,102,FALSE())),0,(VLOOKUP($A67,'Import OffPeak'!$A$3:DC$99,102,FALSE())-VLOOKUP($A67,'Import OffPeak change'!$A$106:DC$202,102,FALSE())))</f>
        <v>0</v>
      </c>
      <c r="CY67" s="193" t="n">
        <f aca="false">IF(ISERROR(VLOOKUP($A67,'Import OffPeak'!$A$3:DD$99,103,FALSE())-VLOOKUP($A67,'Import OffPeak change'!$A$106:DD$202,103,FALSE())),0,(VLOOKUP($A67,'Import OffPeak'!$A$3:DD$99,103,FALSE())-VLOOKUP($A67,'Import OffPeak change'!$A$106:DD$202,103,FALSE())))</f>
        <v>0</v>
      </c>
      <c r="CZ67" s="193" t="n">
        <f aca="false">IF(ISERROR(VLOOKUP($A67,'Import OffPeak'!$A$3:DE$99,104,FALSE())-VLOOKUP($A67,'Import OffPeak change'!$A$106:DE$202,104,FALSE())),0,(VLOOKUP($A67,'Import OffPeak'!$A$3:DE$99,104,FALSE())-VLOOKUP($A67,'Import OffPeak change'!$A$106:DE$202,104,FALSE())))</f>
        <v>0</v>
      </c>
      <c r="DA67" s="193" t="n">
        <f aca="false">IF(ISERROR(VLOOKUP($A67,'Import OffPeak'!$A$3:DF$99,105,FALSE())-VLOOKUP($A67,'Import OffPeak change'!$A$106:DF$202,105,FALSE())),0,(VLOOKUP($A67,'Import OffPeak'!$A$3:DF$99,105,FALSE())-VLOOKUP($A67,'Import OffPeak change'!$A$106:DF$202,105,FALSE())))</f>
        <v>0</v>
      </c>
      <c r="DB67" s="193" t="n">
        <f aca="false">IF(ISERROR(VLOOKUP($A67,'Import OffPeak'!$A$3:DG$99,106,FALSE())-VLOOKUP($A67,'Import OffPeak change'!$A$106:DG$202,106,FALSE())),0,(VLOOKUP($A67,'Import OffPeak'!$A$3:DG$99,106,FALSE())-VLOOKUP($A67,'Import OffPeak change'!$A$106:DG$202,106,FALSE())))</f>
        <v>0</v>
      </c>
      <c r="DC67" s="193" t="n">
        <f aca="false">IF(ISERROR(VLOOKUP($A67,'Import OffPeak'!$A$3:DH$99,107,FALSE())-VLOOKUP($A67,'Import OffPeak change'!$A$106:DH$202,107,FALSE())),0,(VLOOKUP($A67,'Import OffPeak'!$A$3:DH$99,107,FALSE())-VLOOKUP($A67,'Import OffPeak change'!$A$106:DH$202,107,FALSE())))</f>
        <v>0</v>
      </c>
      <c r="DD67" s="193" t="n">
        <f aca="false">IF(ISERROR(VLOOKUP($A67,'Import OffPeak'!$A$3:DI$99,108,FALSE())-VLOOKUP($A67,'Import OffPeak change'!$A$106:DI$202,108,FALSE())),0,(VLOOKUP($A67,'Import OffPeak'!$A$3:DI$99,108,FALSE())-VLOOKUP($A67,'Import OffPeak change'!$A$106:DI$202,108,FALSE())))</f>
        <v>0</v>
      </c>
      <c r="DE67" s="193" t="n">
        <f aca="false">IF(ISERROR(VLOOKUP($A67,'Import OffPeak'!$A$3:DJ$99,109,FALSE())-VLOOKUP($A67,'Import OffPeak change'!$A$106:DJ$202,109,FALSE())),0,(VLOOKUP($A67,'Import OffPeak'!$A$3:DJ$99,109,FALSE())-VLOOKUP($A67,'Import OffPeak change'!$A$106:DJ$202,109,FALSE())))</f>
        <v>0</v>
      </c>
      <c r="DF67" s="193" t="n">
        <f aca="false">IF(ISERROR(VLOOKUP($A67,'Import OffPeak'!$A$3:DK$99,110,FALSE())-VLOOKUP($A67,'Import OffPeak change'!$A$106:DK$202,110,FALSE())),0,(VLOOKUP($A67,'Import OffPeak'!$A$3:DK$99,110,FALSE())-VLOOKUP($A67,'Import OffPeak change'!$A$106:DK$202,110,FALSE())))</f>
        <v>0</v>
      </c>
      <c r="DG67" s="193" t="n">
        <f aca="false">IF(ISERROR(VLOOKUP($A67,'Import OffPeak'!$A$3:DL$99,111,FALSE())-VLOOKUP($A67,'Import OffPeak change'!$A$106:DL$202,111,FALSE())),0,(VLOOKUP($A67,'Import OffPeak'!$A$3:DL$99,111,FALSE())-VLOOKUP($A67,'Import OffPeak change'!$A$106:DL$202,111,FALSE())))</f>
        <v>0</v>
      </c>
      <c r="DH67" s="193" t="n">
        <f aca="false">IF(ISERROR(VLOOKUP($A67,'Import OffPeak'!$A$3:DM$99,112,FALSE())-VLOOKUP($A67,'Import OffPeak change'!$A$106:DM$202,112,FALSE())),0,(VLOOKUP($A67,'Import OffPeak'!$A$3:DM$99,112,FALSE())-VLOOKUP($A67,'Import OffPeak change'!$A$106:DM$202,112,FALSE())))</f>
        <v>0</v>
      </c>
      <c r="DI67" s="193" t="n">
        <f aca="false">IF(ISERROR(VLOOKUP($A67,'Import OffPeak'!$A$3:DN$99,113,FALSE())-VLOOKUP($A67,'Import OffPeak change'!$A$106:DN$202,113,FALSE())),0,(VLOOKUP($A67,'Import OffPeak'!$A$3:DN$99,113,FALSE())-VLOOKUP($A67,'Import OffPeak change'!$A$106:DN$202,113,FALSE())))</f>
        <v>0</v>
      </c>
      <c r="DJ67" s="193" t="n">
        <f aca="false">IF(ISERROR(VLOOKUP($A67,'Import OffPeak'!$A$3:DO$99,114,FALSE())-VLOOKUP($A67,'Import OffPeak change'!$A$106:DO$202,114,FALSE())),0,(VLOOKUP($A67,'Import OffPeak'!$A$3:DO$99,114,FALSE())-VLOOKUP($A67,'Import OffPeak change'!$A$106:DO$202,114,FALSE())))</f>
        <v>0</v>
      </c>
      <c r="DK67" s="193" t="n">
        <f aca="false">IF(ISERROR(VLOOKUP($A67,'Import OffPeak'!$A$3:DP$99,115,FALSE())-VLOOKUP($A67,'Import OffPeak change'!$A$106:DP$202,115,FALSE())),0,(VLOOKUP($A67,'Import OffPeak'!$A$3:DP$99,115,FALSE())-VLOOKUP($A67,'Import OffPeak change'!$A$106:DP$202,115,FALSE())))</f>
        <v>0</v>
      </c>
      <c r="DL67" s="193" t="n">
        <f aca="false">IF(ISERROR(VLOOKUP($A67,'Import OffPeak'!$A$3:DQ$99,116,FALSE())-VLOOKUP($A67,'Import OffPeak change'!$A$106:DQ$202,116,FALSE())),0,(VLOOKUP($A67,'Import OffPeak'!$A$3:DQ$99,116,FALSE())-VLOOKUP($A67,'Import OffPeak change'!$A$106:DQ$202,116,FALSE())))</f>
        <v>0</v>
      </c>
      <c r="DM67" s="193" t="n">
        <f aca="false">IF(ISERROR(VLOOKUP($A67,'Import OffPeak'!$A$3:DR$99,117,FALSE())-VLOOKUP($A67,'Import OffPeak change'!$A$106:DR$202,117,FALSE())),0,(VLOOKUP($A67,'Import OffPeak'!$A$3:DR$99,117,FALSE())-VLOOKUP($A67,'Import OffPeak change'!$A$106:DR$202,117,FALSE())))</f>
        <v>0</v>
      </c>
      <c r="DN67" s="193" t="n">
        <f aca="false">IF(ISERROR(VLOOKUP($A67,'Import OffPeak'!$A$3:DS$99,118,FALSE())-VLOOKUP($A67,'Import OffPeak change'!$A$106:DS$202,118,FALSE())),0,(VLOOKUP($A67,'Import OffPeak'!$A$3:DS$99,118,FALSE())-VLOOKUP($A67,'Import OffPeak change'!$A$106:DS$202,118,FALSE())))</f>
        <v>0</v>
      </c>
      <c r="DO67" s="193" t="n">
        <f aca="false">IF(ISERROR(VLOOKUP($A67,'Import OffPeak'!$A$3:DT$99,119,FALSE())-VLOOKUP($A67,'Import OffPeak change'!$A$106:DT$202,119,FALSE())),0,(VLOOKUP($A67,'Import OffPeak'!$A$3:DT$99,119,FALSE())-VLOOKUP($A67,'Import OffPeak change'!$A$106:DT$202,119,FALSE())))</f>
        <v>0</v>
      </c>
      <c r="DP67" s="193" t="n">
        <f aca="false">IF(ISERROR(VLOOKUP($A67,'Import OffPeak'!$A$3:DU$99,120,FALSE())-VLOOKUP($A67,'Import OffPeak change'!$A$106:DU$202,120,FALSE())),0,(VLOOKUP($A67,'Import OffPeak'!$A$3:DU$99,120,FALSE())-VLOOKUP($A67,'Import OffPeak change'!$A$106:DU$202,120,FALSE())))</f>
        <v>0</v>
      </c>
      <c r="DQ67" s="193" t="n">
        <f aca="false">IF(ISERROR(VLOOKUP($A67,'Import OffPeak'!$A$3:DV$99,121,FALSE())-VLOOKUP($A67,'Import OffPeak change'!$A$106:DV$202,121,FALSE())),0,(VLOOKUP($A67,'Import OffPeak'!$A$3:DV$99,121,FALSE())-VLOOKUP($A67,'Import OffPeak change'!$A$106:DV$202,121,FALSE())))</f>
        <v>0</v>
      </c>
      <c r="DR67" s="193" t="n">
        <f aca="false">IF(ISERROR(VLOOKUP($A67,'Import OffPeak'!$A$3:DW$99,122,FALSE())-VLOOKUP($A67,'Import OffPeak change'!$A$106:DW$202,122,FALSE())),0,(VLOOKUP($A67,'Import OffPeak'!$A$3:DW$99,122,FALSE())-VLOOKUP($A67,'Import OffPeak change'!$A$106:DW$202,122,FALSE())))</f>
        <v>0</v>
      </c>
      <c r="DS67" s="193" t="n">
        <f aca="false">IF(ISERROR(VLOOKUP($A67,'Import OffPeak'!$A$3:DX$99,123,FALSE())-VLOOKUP($A67,'Import OffPeak change'!$A$106:DX$202,123,FALSE())),0,(VLOOKUP($A67,'Import OffPeak'!$A$3:DX$99,123,FALSE())-VLOOKUP($A67,'Import OffPeak change'!$A$106:DX$202,123,FALSE())))</f>
        <v>0</v>
      </c>
      <c r="DT67" s="193" t="n">
        <f aca="false">IF(ISERROR(VLOOKUP($A67,'Import OffPeak'!$A$3:DY$99,124,FALSE())-VLOOKUP($A67,'Import OffPeak change'!$A$106:DY$202,124,FALSE())),0,(VLOOKUP($A67,'Import OffPeak'!$A$3:DY$99,124,FALSE())-VLOOKUP($A67,'Import OffPeak change'!$A$106:DY$202,124,FALSE())))</f>
        <v>0</v>
      </c>
      <c r="DU67" s="193" t="n">
        <f aca="false">IF(ISERROR(VLOOKUP($A67,'Import OffPeak'!$A$3:DZ$99,125,FALSE())-VLOOKUP($A67,'Import OffPeak change'!$A$106:DZ$202,125,FALSE())),0,(VLOOKUP($A67,'Import OffPeak'!$A$3:DZ$99,125,FALSE())-VLOOKUP($A67,'Import OffPeak change'!$A$106:DZ$202,125,FALSE())))</f>
        <v>0</v>
      </c>
      <c r="DV67" s="193" t="n">
        <f aca="false">IF(ISERROR(VLOOKUP($A67,'Import OffPeak'!$A$3:EA$99,126,FALSE())-VLOOKUP($A67,'Import OffPeak change'!$A$106:EA$202,126,FALSE())),0,(VLOOKUP($A67,'Import OffPeak'!$A$3:EA$99,126,FALSE())-VLOOKUP($A67,'Import OffPeak change'!$A$106:EA$202,126,FALSE())))</f>
        <v>0</v>
      </c>
      <c r="DW67" s="193" t="n">
        <f aca="false">IF(ISERROR(VLOOKUP($A67,'Import OffPeak'!$A$3:EB$99,127,FALSE())-VLOOKUP($A67,'Import OffPeak change'!$A$106:EB$202,127,FALSE())),0,(VLOOKUP($A67,'Import OffPeak'!$A$3:EB$99,127,FALSE())-VLOOKUP($A67,'Import OffPeak change'!$A$106:EB$202,127,FALSE())))</f>
        <v>0</v>
      </c>
      <c r="DX67" s="193" t="n">
        <f aca="false">IF(ISERROR(VLOOKUP($A67,'Import OffPeak'!$A$3:EC$99,128,FALSE())-VLOOKUP($A67,'Import OffPeak change'!$A$106:EC$202,128,FALSE())),0,(VLOOKUP($A67,'Import OffPeak'!$A$3:EC$99,128,FALSE())-VLOOKUP($A67,'Import OffPeak change'!$A$106:EC$202,128,FALSE())))</f>
        <v>0</v>
      </c>
      <c r="DY67" s="193" t="n">
        <f aca="false">IF(ISERROR(VLOOKUP($A67,'Import OffPeak'!$A$3:ED$99,129,FALSE())-VLOOKUP($A67,'Import OffPeak change'!$A$106:ED$202,129,FALSE())),0,(VLOOKUP($A67,'Import OffPeak'!$A$3:ED$99,129,FALSE())-VLOOKUP($A67,'Import OffPeak change'!$A$106:ED$202,129,FALSE())))</f>
        <v>0</v>
      </c>
      <c r="DZ67" s="193" t="n">
        <f aca="false">IF(ISERROR(VLOOKUP($A67,'Import OffPeak'!$A$3:EE$99,130,FALSE())-VLOOKUP($A67,'Import OffPeak change'!$A$106:EE$202,130,FALSE())),0,(VLOOKUP($A67,'Import OffPeak'!$A$3:EE$99,130,FALSE())-VLOOKUP($A67,'Import OffPeak change'!$A$106:EE$202,130,FALSE())))</f>
        <v>0</v>
      </c>
      <c r="EA67" s="193" t="n">
        <f aca="false">IF(ISERROR(VLOOKUP($A67,'Import OffPeak'!$A$3:EF$99,131,FALSE())-VLOOKUP($A67,'Import OffPeak change'!$A$106:EF$202,131,FALSE())),0,(VLOOKUP($A67,'Import OffPeak'!$A$3:EF$99,131,FALSE())-VLOOKUP($A67,'Import OffPeak change'!$A$106:EF$202,131,FALSE())))</f>
        <v>0</v>
      </c>
      <c r="EB67" s="193" t="n">
        <f aca="false">IF(ISERROR(VLOOKUP($A67,'Import OffPeak'!$A$3:EG$99,132,FALSE())-VLOOKUP($A67,'Import OffPeak change'!$A$106:EG$202,132,FALSE())),0,(VLOOKUP($A67,'Import OffPeak'!$A$3:EG$99,132,FALSE())-VLOOKUP($A67,'Import OffPeak change'!$A$106:EG$202,132,FALSE())))</f>
        <v>0</v>
      </c>
      <c r="EC67" s="193" t="n">
        <f aca="false">IF(ISERROR(VLOOKUP($A67,'Import OffPeak'!$A$3:EH$99,133,FALSE())-VLOOKUP($A67,'Import OffPeak change'!$A$106:EH$202,133,FALSE())),0,(VLOOKUP($A67,'Import OffPeak'!$A$3:EH$99,133,FALSE())-VLOOKUP($A67,'Import OffPeak change'!$A$106:EH$202,133,FALSE())))</f>
        <v>0</v>
      </c>
      <c r="ED67" s="193" t="n">
        <f aca="false">IF(ISERROR(VLOOKUP($A67,'Import OffPeak'!$A$3:EI$99,134,FALSE())-VLOOKUP($A67,'Import OffPeak change'!$A$106:EI$202,134,FALSE())),0,(VLOOKUP($A67,'Import OffPeak'!$A$3:EI$99,134,FALSE())-VLOOKUP($A67,'Import OffPeak change'!$A$106:EI$202,134,FALSE())))</f>
        <v>0</v>
      </c>
      <c r="EE67" s="193" t="n">
        <f aca="false">IF(ISERROR(VLOOKUP($A67,'Import OffPeak'!$A$3:EJ$99,135,FALSE())-VLOOKUP($A67,'Import OffPeak change'!$A$106:EJ$202,135,FALSE())),0,(VLOOKUP($A67,'Import OffPeak'!$A$3:EJ$99,135,FALSE())-VLOOKUP($A67,'Import OffPeak change'!$A$106:EJ$202,135,FALSE())))</f>
        <v>0</v>
      </c>
      <c r="EF67" s="193" t="n">
        <f aca="false">IF(ISERROR(VLOOKUP($A67,'Import OffPeak'!$A$3:EK$99,136,FALSE())-VLOOKUP($A67,'Import OffPeak change'!$A$106:EK$202,136,FALSE())),0,(VLOOKUP($A67,'Import OffPeak'!$A$3:EK$99,136,FALSE())-VLOOKUP($A67,'Import OffPeak change'!$A$106:EK$202,136,FALSE())))</f>
        <v>0</v>
      </c>
      <c r="EG67" s="193" t="n">
        <f aca="false">IF(ISERROR(VLOOKUP($A67,'Import OffPeak'!$A$3:EL$99,137,FALSE())-VLOOKUP($A67,'Import OffPeak change'!$A$106:EL$202,137,FALSE())),0,(VLOOKUP($A67,'Import OffPeak'!$A$3:EL$99,137,FALSE())-VLOOKUP($A67,'Import OffPeak change'!$A$106:EL$202,137,FALSE())))</f>
        <v>0</v>
      </c>
      <c r="EH67" s="193" t="n">
        <f aca="false">IF(ISERROR(VLOOKUP($A67,'Import OffPeak'!$A$3:EM$99,138,FALSE())-VLOOKUP($A67,'Import OffPeak change'!$A$106:EM$202,138,FALSE())),0,(VLOOKUP($A67,'Import OffPeak'!$A$3:EM$99,138,FALSE())-VLOOKUP($A67,'Import OffPeak change'!$A$106:EM$202,138,FALSE())))</f>
        <v>0</v>
      </c>
      <c r="EI67" s="193" t="n">
        <f aca="false">IF(ISERROR(VLOOKUP($A67,'Import OffPeak'!$A$3:EN$99,139,FALSE())-VLOOKUP($A67,'Import OffPeak change'!$A$106:EN$202,139,FALSE())),0,(VLOOKUP($A67,'Import OffPeak'!$A$3:EN$99,139,FALSE())-VLOOKUP($A67,'Import OffPeak change'!$A$106:EN$202,139,FALSE())))</f>
        <v>0</v>
      </c>
      <c r="EJ67" s="193" t="n">
        <f aca="false">IF(ISERROR(VLOOKUP($A67,'Import OffPeak'!$A$3:EO$99,140,FALSE())-VLOOKUP($A67,'Import OffPeak change'!$A$106:EO$202,140,FALSE())),0,(VLOOKUP($A67,'Import OffPeak'!$A$3:EO$99,140,FALSE())-VLOOKUP($A67,'Import OffPeak change'!$A$106:EO$202,140,FALSE())))</f>
        <v>0</v>
      </c>
      <c r="EK67" s="193" t="n">
        <f aca="false">IF(ISERROR(VLOOKUP($A67,'Import OffPeak'!$A$3:EP$99,141,FALSE())-VLOOKUP($A67,'Import OffPeak change'!$A$106:EP$202,141,FALSE())),0,(VLOOKUP($A67,'Import OffPeak'!$A$3:EP$99,141,FALSE())-VLOOKUP($A67,'Import OffPeak change'!$A$106:EP$202,141,FALSE())))</f>
        <v>0</v>
      </c>
      <c r="EL67" s="193" t="n">
        <f aca="false">IF(ISERROR(VLOOKUP($A67,'Import OffPeak'!$A$3:EQ$99,142,FALSE())-VLOOKUP($A67,'Import OffPeak change'!$A$106:EQ$202,142,FALSE())),0,(VLOOKUP($A67,'Import OffPeak'!$A$3:EQ$99,142,FALSE())-VLOOKUP($A67,'Import OffPeak change'!$A$106:EQ$202,142,FALSE())))</f>
        <v>0</v>
      </c>
      <c r="EM67" s="193" t="n">
        <f aca="false">IF(ISERROR(VLOOKUP($A67,'Import OffPeak'!$A$3:ER$99,143,FALSE())-VLOOKUP($A67,'Import OffPeak change'!$A$106:ER$202,143,FALSE())),0,(VLOOKUP($A67,'Import OffPeak'!$A$3:ER$99,143,FALSE())-VLOOKUP($A67,'Import OffPeak change'!$A$106:ER$202,143,FALSE())))</f>
        <v>0</v>
      </c>
      <c r="EN67" s="193" t="n">
        <f aca="false">IF(ISERROR(VLOOKUP($A67,'Import OffPeak'!$A$3:ES$99,144,FALSE())-VLOOKUP($A67,'Import OffPeak change'!$A$106:ES$202,144,FALSE())),0,(VLOOKUP($A67,'Import OffPeak'!$A$3:ES$99,144,FALSE())-VLOOKUP($A67,'Import OffPeak change'!$A$106:ES$202,144,FALSE())))</f>
        <v>0</v>
      </c>
      <c r="EO67" s="193" t="n">
        <f aca="false">IF(ISERROR(VLOOKUP($A67,'Import OffPeak'!$A$3:ET$99,145,FALSE())-VLOOKUP($A67,'Import OffPeak change'!$A$106:ET$202,145,FALSE())),0,(VLOOKUP($A67,'Import OffPeak'!$A$3:ET$99,145,FALSE())-VLOOKUP($A67,'Import OffPeak change'!$A$106:ET$202,145,FALSE())))</f>
        <v>0</v>
      </c>
      <c r="EP67" s="193" t="n">
        <f aca="false">IF(ISERROR(VLOOKUP($A67,'Import OffPeak'!$A$3:EU$99,146,FALSE())-VLOOKUP($A67,'Import OffPeak change'!$A$106:EU$202,146,FALSE())),0,(VLOOKUP($A67,'Import OffPeak'!$A$3:EU$99,146,FALSE())-VLOOKUP($A67,'Import OffPeak change'!$A$106:EU$202,146,FALSE())))</f>
        <v>0</v>
      </c>
      <c r="EQ67" s="193" t="n">
        <f aca="false">IF(ISERROR(VLOOKUP($A67,'Import OffPeak'!$A$3:EV$99,147,FALSE())-VLOOKUP($A67,'Import OffPeak change'!$A$106:EV$202,147,FALSE())),0,(VLOOKUP($A67,'Import OffPeak'!$A$3:EV$99,147,FALSE())-VLOOKUP($A67,'Import OffPeak change'!$A$106:EV$202,147,FALSE())))</f>
        <v>0</v>
      </c>
      <c r="ER67" s="193" t="n">
        <f aca="false">IF(ISERROR(VLOOKUP($A67,'Import OffPeak'!$A$3:EW$99,148,FALSE())-VLOOKUP($A67,'Import OffPeak change'!$A$106:EW$202,148,FALSE())),0,(VLOOKUP($A67,'Import OffPeak'!$A$3:EW$99,148,FALSE())-VLOOKUP($A67,'Import OffPeak change'!$A$106:EW$202,148,FALSE())))</f>
        <v>0</v>
      </c>
      <c r="ES67" s="193" t="n">
        <f aca="false">IF(ISERROR(VLOOKUP($A67,'Import OffPeak'!$A$3:EX$99,149,FALSE())-VLOOKUP($A67,'Import OffPeak change'!$A$106:EX$202,149,FALSE())),0,(VLOOKUP($A67,'Import OffPeak'!$A$3:EX$99,149,FALSE())-VLOOKUP($A67,'Import OffPeak change'!$A$106:EX$202,149,FALSE())))</f>
        <v>0</v>
      </c>
      <c r="ET67" s="193" t="n">
        <f aca="false">IF(ISERROR(VLOOKUP($A67,'Import OffPeak'!$A$3:EY$99,150,FALSE())-VLOOKUP($A67,'Import OffPeak change'!$A$106:EY$202,150,FALSE())),0,(VLOOKUP($A67,'Import OffPeak'!$A$3:EY$99,150,FALSE())-VLOOKUP($A67,'Import OffPeak change'!$A$106:EY$202,150,FALSE())))</f>
        <v>0</v>
      </c>
      <c r="EU67" s="193" t="n">
        <f aca="false">IF(ISERROR(VLOOKUP($A67,'Import OffPeak'!$A$3:EZ$99,151,FALSE())-VLOOKUP($A67,'Import OffPeak change'!$A$106:EZ$202,151,FALSE())),0,(VLOOKUP($A67,'Import OffPeak'!$A$3:EZ$99,151,FALSE())-VLOOKUP($A67,'Import OffPeak change'!$A$106:EZ$202,151,FALSE())))</f>
        <v>0</v>
      </c>
      <c r="EV67" s="193" t="n">
        <f aca="false">IF(ISERROR(VLOOKUP($A67,'Import OffPeak'!$A$3:FA$99,152,FALSE())-VLOOKUP($A67,'Import OffPeak change'!$A$106:FA$202,152,FALSE())),0,(VLOOKUP($A67,'Import OffPeak'!$A$3:FA$99,152,FALSE())-VLOOKUP($A67,'Import OffPeak change'!$A$106:FA$202,152,FALSE())))</f>
        <v>0</v>
      </c>
      <c r="EW67" s="193" t="n">
        <f aca="false">IF(ISERROR(VLOOKUP($A67,'Import OffPeak'!$A$3:FB$99,153,FALSE())-VLOOKUP($A67,'Import OffPeak change'!$A$106:FB$202,153,FALSE())),0,(VLOOKUP($A67,'Import OffPeak'!$A$3:FB$99,153,FALSE())-VLOOKUP($A67,'Import OffPeak change'!$A$106:FB$202,153,FALSE())))</f>
        <v>0</v>
      </c>
      <c r="EX67" s="193" t="n">
        <f aca="false">IF(ISERROR(VLOOKUP($A67,'Import OffPeak'!$A$3:FC$99,154,FALSE())-VLOOKUP($A67,'Import OffPeak change'!$A$106:FC$202,154,FALSE())),0,(VLOOKUP($A67,'Import OffPeak'!$A$3:FC$99,154,FALSE())-VLOOKUP($A67,'Import OffPeak change'!$A$106:FC$202,154,FALSE())))</f>
        <v>0</v>
      </c>
      <c r="EY67" s="193" t="n">
        <f aca="false">IF(ISERROR(VLOOKUP($A67,'Import OffPeak'!$A$3:FD$99,155,FALSE())-VLOOKUP($A67,'Import OffPeak change'!$A$106:FD$202,155,FALSE())),0,(VLOOKUP($A67,'Import OffPeak'!$A$3:FD$99,155,FALSE())-VLOOKUP($A67,'Import OffPeak change'!$A$106:FD$202,155,FALSE())))</f>
        <v>0</v>
      </c>
      <c r="EZ67" s="193" t="n">
        <f aca="false">IF(ISERROR(VLOOKUP($A67,'Import OffPeak'!$A$3:FE$99,156,FALSE())-VLOOKUP($A67,'Import OffPeak change'!$A$106:FE$202,156,FALSE())),0,(VLOOKUP($A67,'Import OffPeak'!$A$3:FE$99,156,FALSE())-VLOOKUP($A67,'Import OffPeak change'!$A$106:FE$202,156,FALSE())))</f>
        <v>0</v>
      </c>
      <c r="FA67" s="193" t="n">
        <f aca="false">IF(ISERROR(VLOOKUP($A67,'Import OffPeak'!$A$3:FF$99,157,FALSE())-VLOOKUP($A67,'Import OffPeak change'!$A$106:FF$202,157,FALSE())),0,(VLOOKUP($A67,'Import OffPeak'!$A$3:FF$99,157,FALSE())-VLOOKUP($A67,'Import OffPeak change'!$A$106:FF$202,157,FALSE())))</f>
        <v>0</v>
      </c>
      <c r="FB67" s="193" t="n">
        <f aca="false">IF(ISERROR(VLOOKUP($A67,'Import OffPeak'!$A$3:FG$99,158,FALSE())-VLOOKUP($A67,'Import OffPeak change'!$A$106:FG$202,158,FALSE())),0,(VLOOKUP($A67,'Import OffPeak'!$A$3:FG$99,158,FALSE())-VLOOKUP($A67,'Import OffPeak change'!$A$106:FG$202,158,FALSE())))</f>
        <v>0</v>
      </c>
      <c r="FC67" s="193" t="n">
        <f aca="false">IF(ISERROR(VLOOKUP($A67,'Import OffPeak'!$A$3:FH$99,159,FALSE())-VLOOKUP($A67,'Import OffPeak change'!$A$106:FH$202,159,FALSE())),0,(VLOOKUP($A67,'Import OffPeak'!$A$3:FH$99,159,FALSE())-VLOOKUP($A67,'Import OffPeak change'!$A$106:FH$202,159,FALSE())))</f>
        <v>0</v>
      </c>
      <c r="FD67" s="193" t="n">
        <f aca="false">IF(ISERROR(VLOOKUP($A67,'Import OffPeak'!$A$3:FI$99,160,FALSE())-VLOOKUP($A67,'Import OffPeak change'!$A$106:FI$202,160,FALSE())),0,(VLOOKUP($A67,'Import OffPeak'!$A$3:FI$99,160,FALSE())-VLOOKUP($A67,'Import OffPeak change'!$A$106:FI$202,160,FALSE())))</f>
        <v>0</v>
      </c>
      <c r="FE67" s="193" t="n">
        <f aca="false">IF(ISERROR(VLOOKUP($A67,'Import OffPeak'!$A$3:FJ$99,161,FALSE())-VLOOKUP($A67,'Import OffPeak change'!$A$106:FJ$202,161,FALSE())),0,(VLOOKUP($A67,'Import OffPeak'!$A$3:FJ$99,161,FALSE())-VLOOKUP($A67,'Import OffPeak change'!$A$106:FJ$202,161,FALSE())))</f>
        <v>0</v>
      </c>
      <c r="FF67" s="193" t="n">
        <f aca="false">IF(ISERROR(VLOOKUP($A67,'Import OffPeak'!$A$3:FK$99,162,FALSE())-VLOOKUP($A67,'Import OffPeak change'!$A$106:FK$202,162,FALSE())),0,(VLOOKUP($A67,'Import OffPeak'!$A$3:FK$99,162,FALSE())-VLOOKUP($A67,'Import OffPeak change'!$A$106:FK$202,162,FALSE())))</f>
        <v>0</v>
      </c>
      <c r="FG67" s="193" t="n">
        <f aca="false">IF(ISERROR(VLOOKUP($A67,'Import OffPeak'!$A$3:FL$99,163,FALSE())-VLOOKUP($A67,'Import OffPeak change'!$A$106:FL$202,163,FALSE())),0,(VLOOKUP($A67,'Import OffPeak'!$A$3:FL$99,163,FALSE())-VLOOKUP($A67,'Import OffPeak change'!$A$106:FL$202,163,FALSE())))</f>
        <v>0</v>
      </c>
      <c r="FH67" s="193" t="n">
        <f aca="false">IF(ISERROR(VLOOKUP($A67,'Import OffPeak'!$A$3:FM$99,164,FALSE())-VLOOKUP($A67,'Import OffPeak change'!$A$106:FM$202,164,FALSE())),0,(VLOOKUP($A67,'Import OffPeak'!$A$3:FM$99,164,FALSE())-VLOOKUP($A67,'Import OffPeak change'!$A$106:FM$202,164,FALSE())))</f>
        <v>0</v>
      </c>
      <c r="FI67" s="193" t="n">
        <f aca="false">IF(ISERROR(VLOOKUP($A67,'Import OffPeak'!$A$3:FN$99,165,FALSE())-VLOOKUP($A67,'Import OffPeak change'!$A$106:FN$202,165,FALSE())),0,(VLOOKUP($A67,'Import OffPeak'!$A$3:FN$99,165,FALSE())-VLOOKUP($A67,'Import OffPeak change'!$A$106:FN$202,165,FALSE())))</f>
        <v>0</v>
      </c>
      <c r="FJ67" s="193" t="n">
        <f aca="false">IF(ISERROR(VLOOKUP($A67,'Import OffPeak'!$A$3:FO$99,166,FALSE())-VLOOKUP($A67,'Import OffPeak change'!$A$106:FO$202,166,FALSE())),0,(VLOOKUP($A67,'Import OffPeak'!$A$3:FO$99,166,FALSE())-VLOOKUP($A67,'Import OffPeak change'!$A$106:FO$202,166,FALSE())))</f>
        <v>0</v>
      </c>
      <c r="FK67" s="193" t="n">
        <f aca="false">IF(ISERROR(VLOOKUP($A67,'Import OffPeak'!$A$3:FP$99,167,FALSE())-VLOOKUP($A67,'Import OffPeak change'!$A$106:FP$202,167,FALSE())),0,(VLOOKUP($A67,'Import OffPeak'!$A$3:FP$99,167,FALSE())-VLOOKUP($A67,'Import OffPeak change'!$A$106:FP$202,167,FALSE())))</f>
        <v>0</v>
      </c>
      <c r="FL67" s="193" t="n">
        <f aca="false">IF(ISERROR(VLOOKUP($A67,'Import OffPeak'!$A$3:FQ$99,168,FALSE())-VLOOKUP($A67,'Import OffPeak change'!$A$106:FQ$202,168,FALSE())),0,(VLOOKUP($A67,'Import OffPeak'!$A$3:FQ$99,168,FALSE())-VLOOKUP($A67,'Import OffPeak change'!$A$106:FQ$202,168,FALSE())))</f>
        <v>0</v>
      </c>
      <c r="FM67" s="193" t="n">
        <f aca="false">IF(ISERROR(VLOOKUP($A67,'Import OffPeak'!$A$3:FR$99,169,FALSE())-VLOOKUP($A67,'Import OffPeak change'!$A$106:FR$202,169,FALSE())),0,(VLOOKUP($A67,'Import OffPeak'!$A$3:FR$99,169,FALSE())-VLOOKUP($A67,'Import OffPeak change'!$A$106:FR$202,169,FALSE())))</f>
        <v>0</v>
      </c>
      <c r="FN67" s="193" t="n">
        <f aca="false">IF(ISERROR(VLOOKUP($A67,'Import OffPeak'!$A$3:FS$99,170,FALSE())-VLOOKUP($A67,'Import OffPeak change'!$A$106:FS$202,170,FALSE())),0,(VLOOKUP($A67,'Import OffPeak'!$A$3:FS$99,170,FALSE())-VLOOKUP($A67,'Import OffPeak change'!$A$106:FS$202,170,FALSE())))</f>
        <v>0</v>
      </c>
      <c r="FO67" s="193" t="n">
        <f aca="false">IF(ISERROR(VLOOKUP($A67,'Import OffPeak'!$A$3:FT$99,171,FALSE())-VLOOKUP($A67,'Import OffPeak change'!$A$106:FT$202,171,FALSE())),0,(VLOOKUP($A67,'Import OffPeak'!$A$3:FT$99,171,FALSE())-VLOOKUP($A67,'Import OffPeak change'!$A$106:FT$202,171,FALSE())))</f>
        <v>0</v>
      </c>
      <c r="FP67" s="193" t="n">
        <f aca="false">IF(ISERROR(VLOOKUP($A67,'Import OffPeak'!$A$3:FU$99,172,FALSE())-VLOOKUP($A67,'Import OffPeak change'!$A$106:FU$202,172,FALSE())),0,(VLOOKUP($A67,'Import OffPeak'!$A$3:FU$99,172,FALSE())-VLOOKUP($A67,'Import OffPeak change'!$A$106:FU$202,172,FALSE())))</f>
        <v>0</v>
      </c>
      <c r="FQ67" s="193" t="n">
        <f aca="false">IF(ISERROR(VLOOKUP($A67,'Import OffPeak'!$A$3:FV$99,173,FALSE())-VLOOKUP($A67,'Import OffPeak change'!$A$106:FV$202,173,FALSE())),0,(VLOOKUP($A67,'Import OffPeak'!$A$3:FV$99,173,FALSE())-VLOOKUP($A67,'Import OffPeak change'!$A$106:FV$202,173,FALSE())))</f>
        <v>0</v>
      </c>
      <c r="FR67" s="193" t="n">
        <f aca="false">IF(ISERROR(VLOOKUP($A67,'Import OffPeak'!$A$3:FW$99,174,FALSE())-VLOOKUP($A67,'Import OffPeak change'!$A$106:FW$202,174,FALSE())),0,(VLOOKUP($A67,'Import OffPeak'!$A$3:FW$99,174,FALSE())-VLOOKUP($A67,'Import OffPeak change'!$A$106:FW$202,174,FALSE())))</f>
        <v>0</v>
      </c>
      <c r="FS67" s="193" t="n">
        <f aca="false">IF(ISERROR(VLOOKUP($A67,'Import OffPeak'!$A$3:FX$99,175,FALSE())-VLOOKUP($A67,'Import OffPeak change'!$A$106:FX$202,175,FALSE())),0,(VLOOKUP($A67,'Import OffPeak'!$A$3:FX$99,175,FALSE())-VLOOKUP($A67,'Import OffPeak change'!$A$106:FX$202,175,FALSE())))</f>
        <v>0</v>
      </c>
      <c r="FT67" s="193" t="n">
        <f aca="false">IF(ISERROR(VLOOKUP($A67,'Import OffPeak'!$A$3:FY$99,176,FALSE())-VLOOKUP($A67,'Import OffPeak change'!$A$106:FY$202,176,FALSE())),0,(VLOOKUP($A67,'Import OffPeak'!$A$3:FY$99,176,FALSE())-VLOOKUP($A67,'Import OffPeak change'!$A$106:FY$202,176,FALSE())))</f>
        <v>0</v>
      </c>
      <c r="FU67" s="193" t="n">
        <f aca="false">IF(ISERROR(VLOOKUP($A67,'Import OffPeak'!$A$3:FZ$99,177,FALSE())-VLOOKUP($A67,'Import OffPeak change'!$A$106:FZ$202,177,FALSE())),0,(VLOOKUP($A67,'Import OffPeak'!$A$3:FZ$99,177,FALSE())-VLOOKUP($A67,'Import OffPeak change'!$A$106:FZ$202,177,FALSE())))</f>
        <v>0</v>
      </c>
      <c r="FV67" s="193" t="n">
        <f aca="false">IF(ISERROR(VLOOKUP($A67,'Import OffPeak'!$A$3:GA$99,178,FALSE())-VLOOKUP($A67,'Import OffPeak change'!$A$106:GA$202,178,FALSE())),0,(VLOOKUP($A67,'Import OffPeak'!$A$3:GA$99,178,FALSE())-VLOOKUP($A67,'Import OffPeak change'!$A$106:GA$202,178,FALSE())))</f>
        <v>0</v>
      </c>
      <c r="FW67" s="193" t="n">
        <f aca="false">IF(ISERROR(VLOOKUP($A67,'Import OffPeak'!$A$3:GB$99,179,FALSE())-VLOOKUP($A67,'Import OffPeak change'!$A$106:GB$202,179,FALSE())),0,(VLOOKUP($A67,'Import OffPeak'!$A$3:GB$99,179,FALSE())-VLOOKUP($A67,'Import OffPeak change'!$A$106:GB$202,179,FALSE())))</f>
        <v>0</v>
      </c>
      <c r="FX67" s="193" t="n">
        <f aca="false">IF(ISERROR(VLOOKUP($A67,'Import OffPeak'!$A$3:GC$99,180,FALSE())-VLOOKUP($A67,'Import OffPeak change'!$A$106:GC$202,180,FALSE())),0,(VLOOKUP($A67,'Import OffPeak'!$A$3:GC$99,180,FALSE())-VLOOKUP($A67,'Import OffPeak change'!$A$106:GC$202,180,FALSE())))</f>
        <v>0</v>
      </c>
      <c r="FY67" s="193" t="n">
        <f aca="false">IF(ISERROR(VLOOKUP($A67,'Import OffPeak'!$A$3:GD$99,181,FALSE())-VLOOKUP($A67,'Import OffPeak change'!$A$106:GD$202,181,FALSE())),0,(VLOOKUP($A67,'Import OffPeak'!$A$3:GD$99,181,FALSE())-VLOOKUP($A67,'Import OffPeak change'!$A$106:GD$202,181,FALSE())))</f>
        <v>0</v>
      </c>
      <c r="FZ67" s="193" t="n">
        <f aca="false">IF(ISERROR(VLOOKUP($A67,'Import OffPeak'!$A$3:GE$99,182,FALSE())-VLOOKUP($A67,'Import OffPeak change'!$A$106:GE$202,182,FALSE())),0,(VLOOKUP($A67,'Import OffPeak'!$A$3:GE$99,182,FALSE())-VLOOKUP($A67,'Import OffPeak change'!$A$106:GE$202,182,FALSE())))</f>
        <v>0</v>
      </c>
      <c r="GA67" s="193" t="n">
        <f aca="false">IF(ISERROR(VLOOKUP($A67,'Import OffPeak'!$A$3:GF$99,183,FALSE())-VLOOKUP($A67,'Import OffPeak change'!$A$106:GF$202,183,FALSE())),0,(VLOOKUP($A67,'Import OffPeak'!$A$3:GF$99,183,FALSE())-VLOOKUP($A67,'Import OffPeak change'!$A$106:GF$202,183,FALSE())))</f>
        <v>0</v>
      </c>
      <c r="GB67" s="193" t="n">
        <f aca="false">IF(ISERROR(VLOOKUP($A67,'Import OffPeak'!$A$3:GG$99,184,FALSE())-VLOOKUP($A67,'Import OffPeak change'!$A$106:GG$202,184,FALSE())),0,(VLOOKUP($A67,'Import OffPeak'!$A$3:GG$99,184,FALSE())-VLOOKUP($A67,'Import OffPeak change'!$A$106:GG$202,184,FALSE())))</f>
        <v>0</v>
      </c>
      <c r="GC67" s="193" t="n">
        <f aca="false">IF(ISERROR(VLOOKUP($A67,'Import OffPeak'!$A$3:GH$99,185,FALSE())-VLOOKUP($A67,'Import OffPeak change'!$A$106:GH$202,185,FALSE())),0,(VLOOKUP($A67,'Import OffPeak'!$A$3:GH$99,185,FALSE())-VLOOKUP($A67,'Import OffPeak change'!$A$106:GH$202,185,FALSE())))</f>
        <v>0</v>
      </c>
      <c r="GD67" s="193" t="n">
        <f aca="false">IF(ISERROR(VLOOKUP($A67,'Import OffPeak'!$A$3:GI$99,186,FALSE())-VLOOKUP($A67,'Import OffPeak change'!$A$106:GI$202,186,FALSE())),0,(VLOOKUP($A67,'Import OffPeak'!$A$3:GI$99,186,FALSE())-VLOOKUP($A67,'Import OffPeak change'!$A$106:GI$202,186,FALSE())))</f>
        <v>0</v>
      </c>
      <c r="GE67" s="193" t="n">
        <f aca="false">IF(ISERROR(VLOOKUP($A67,'Import OffPeak'!$A$3:GJ$99,187,FALSE())-VLOOKUP($A67,'Import OffPeak change'!$A$106:GJ$202,187,FALSE())),0,(VLOOKUP($A67,'Import OffPeak'!$A$3:GJ$99,187,FALSE())-VLOOKUP($A67,'Import OffPeak change'!$A$106:GJ$202,187,FALSE())))</f>
        <v>0</v>
      </c>
      <c r="GF67" s="193" t="n">
        <f aca="false">IF(ISERROR(VLOOKUP($A67,'Import OffPeak'!$A$3:GK$99,188,FALSE())-VLOOKUP($A67,'Import OffPeak change'!$A$106:GK$202,188,FALSE())),0,(VLOOKUP($A67,'Import OffPeak'!$A$3:GK$99,188,FALSE())-VLOOKUP($A67,'Import OffPeak change'!$A$106:GK$202,188,FALSE())))</f>
        <v>0</v>
      </c>
      <c r="GG67" s="193" t="n">
        <f aca="false">IF(ISERROR(VLOOKUP($A67,'Import OffPeak'!$A$3:GL$99,189,FALSE())-VLOOKUP($A67,'Import OffPeak change'!$A$106:GL$202,189,FALSE())),0,(VLOOKUP($A67,'Import OffPeak'!$A$3:GL$99,189,FALSE())-VLOOKUP($A67,'Import OffPeak change'!$A$106:GL$202,189,FALSE())))</f>
        <v>0</v>
      </c>
      <c r="GH67" s="193" t="n">
        <f aca="false">IF(ISERROR(VLOOKUP($A67,'Import OffPeak'!$A$3:GM$99,190,FALSE())-VLOOKUP($A67,'Import OffPeak change'!$A$106:GM$202,190,FALSE())),0,(VLOOKUP($A67,'Import OffPeak'!$A$3:GM$99,190,FALSE())-VLOOKUP($A67,'Import OffPeak change'!$A$106:GM$202,190,FALSE())))</f>
        <v>0</v>
      </c>
      <c r="GI67" s="193" t="n">
        <f aca="false">IF(ISERROR(VLOOKUP($A67,'Import OffPeak'!$A$3:GN$99,191,FALSE())-VLOOKUP($A67,'Import OffPeak change'!$A$106:GN$202,191,FALSE())),0,(VLOOKUP($A67,'Import OffPeak'!$A$3:GN$99,191,FALSE())-VLOOKUP($A67,'Import OffPeak change'!$A$106:GN$202,191,FALSE())))</f>
        <v>0</v>
      </c>
      <c r="GJ67" s="193" t="n">
        <f aca="false">IF(ISERROR(VLOOKUP($A67,'Import OffPeak'!$A$3:GO$99,192,FALSE())-VLOOKUP($A67,'Import OffPeak change'!$A$106:GO$202,192,FALSE())),0,(VLOOKUP($A67,'Import OffPeak'!$A$3:GO$99,192,FALSE())-VLOOKUP($A67,'Import OffPeak change'!$A$106:GO$202,192,FALSE())))</f>
        <v>0</v>
      </c>
      <c r="GK67" s="193" t="n">
        <f aca="false">IF(ISERROR(VLOOKUP($A67,'Import OffPeak'!$A$3:GP$99,193,FALSE())-VLOOKUP($A67,'Import OffPeak change'!$A$106:GP$202,193,FALSE())),0,(VLOOKUP($A67,'Import OffPeak'!$A$3:GP$99,193,FALSE())-VLOOKUP($A67,'Import OffPeak change'!$A$106:GP$202,193,FALSE())))</f>
        <v>0</v>
      </c>
      <c r="GL67" s="193" t="n">
        <f aca="false">IF(ISERROR(VLOOKUP($A67,'Import OffPeak'!$A$3:GQ$99,194,FALSE())-VLOOKUP($A67,'Import OffPeak change'!$A$106:GQ$202,194,FALSE())),0,(VLOOKUP($A67,'Import OffPeak'!$A$3:GQ$99,194,FALSE())-VLOOKUP($A67,'Import OffPeak change'!$A$106:GQ$202,194,FALSE())))</f>
        <v>0</v>
      </c>
      <c r="GM67" s="193" t="n">
        <f aca="false">IF(ISERROR(VLOOKUP($A67,'Import OffPeak'!$A$3:GR$99,195,FALSE())-VLOOKUP($A67,'Import OffPeak change'!$A$106:GR$202,195,FALSE())),0,(VLOOKUP($A67,'Import OffPeak'!$A$3:GR$99,195,FALSE())-VLOOKUP($A67,'Import OffPeak change'!$A$106:GR$202,195,FALSE())))</f>
        <v>0</v>
      </c>
      <c r="GN67" s="193" t="n">
        <f aca="false">IF(ISERROR(VLOOKUP($A67,'Import OffPeak'!$A$3:GS$99,196,FALSE())-VLOOKUP($A67,'Import OffPeak change'!$A$106:GS$202,196,FALSE())),0,(VLOOKUP($A67,'Import OffPeak'!$A$3:GS$99,196,FALSE())-VLOOKUP($A67,'Import OffPeak change'!$A$106:GS$202,196,FALSE())))</f>
        <v>0</v>
      </c>
      <c r="GO67" s="193" t="n">
        <f aca="false">IF(ISERROR(VLOOKUP($A67,'Import OffPeak'!$A$3:GT$99,197,FALSE())-VLOOKUP($A67,'Import OffPeak change'!$A$106:GT$202,197,FALSE())),0,(VLOOKUP($A67,'Import OffPeak'!$A$3:GT$99,197,FALSE())-VLOOKUP($A67,'Import OffPeak change'!$A$106:GT$202,197,FALSE())))</f>
        <v>0</v>
      </c>
      <c r="GP67" s="193" t="n">
        <f aca="false">IF(ISERROR(VLOOKUP($A67,'Import OffPeak'!$A$3:GU$99,198,FALSE())-VLOOKUP($A67,'Import OffPeak change'!$A$106:GU$202,198,FALSE())),0,(VLOOKUP($A67,'Import OffPeak'!$A$3:GU$99,198,FALSE())-VLOOKUP($A67,'Import OffPeak change'!$A$106:GU$202,198,FALSE())))</f>
        <v>0</v>
      </c>
      <c r="GQ67" s="193" t="n">
        <f aca="false">IF(ISERROR(VLOOKUP($A67,'Import OffPeak'!$A$3:GV$99,199,FALSE())-VLOOKUP($A67,'Import OffPeak change'!$A$106:GV$202,199,FALSE())),0,(VLOOKUP($A67,'Import OffPeak'!$A$3:GV$99,199,FALSE())-VLOOKUP($A67,'Import OffPeak change'!$A$106:GV$202,199,FALSE())))</f>
        <v>0</v>
      </c>
      <c r="GR67" s="193" t="n">
        <f aca="false">IF(ISERROR(VLOOKUP($A67,'Import OffPeak'!$A$3:GW$99,200,FALSE())-VLOOKUP($A67,'Import OffPeak change'!$A$106:GW$202,200,FALSE())),0,(VLOOKUP($A67,'Import OffPeak'!$A$3:GW$99,200,FALSE())-VLOOKUP($A67,'Import OffPeak change'!$A$106:GW$202,200,FALSE())))</f>
        <v>0</v>
      </c>
      <c r="GS67" s="193" t="n">
        <f aca="false">IF(ISERROR(VLOOKUP($A67,'Import OffPeak'!$A$3:GX$99,201,FALSE())-VLOOKUP($A67,'Import OffPeak change'!$A$106:GX$202,201,FALSE())),0,(VLOOKUP($A67,'Import OffPeak'!$A$3:GX$99,201,FALSE())-VLOOKUP($A67,'Import OffPeak change'!$A$106:GX$202,201,FALSE())))</f>
        <v>0</v>
      </c>
      <c r="GT67" s="193" t="n">
        <f aca="false">IF(ISERROR(VLOOKUP($A67,'Import OffPeak'!$A$3:GY$99,202,FALSE())-VLOOKUP($A67,'Import OffPeak change'!$A$106:GY$202,202,FALSE())),0,(VLOOKUP($A67,'Import OffPeak'!$A$3:GY$99,202,FALSE())-VLOOKUP($A67,'Import OffPeak change'!$A$106:GY$202,202,FALSE())))</f>
        <v>0</v>
      </c>
      <c r="GU67" s="193" t="n">
        <f aca="false">IF(ISERROR(VLOOKUP($A67,'Import OffPeak'!$A$3:GZ$99,203,FALSE())-VLOOKUP($A67,'Import OffPeak change'!$A$106:GZ$202,203,FALSE())),0,(VLOOKUP($A67,'Import OffPeak'!$A$3:GZ$99,203,FALSE())-VLOOKUP($A67,'Import OffPeak change'!$A$106:GZ$202,203,FALSE())))</f>
        <v>0</v>
      </c>
      <c r="GV67" s="193" t="n">
        <f aca="false">IF(ISERROR(VLOOKUP($A67,'Import OffPeak'!$A$3:HA$99,204,FALSE())-VLOOKUP($A67,'Import OffPeak change'!$A$106:HA$202,204,FALSE())),0,(VLOOKUP($A67,'Import OffPeak'!$A$3:HA$99,204,FALSE())-VLOOKUP($A67,'Import OffPeak change'!$A$106:HA$202,204,FALSE())))</f>
        <v>0</v>
      </c>
      <c r="GW67" s="193" t="n">
        <f aca="false">IF(ISERROR(VLOOKUP($A67,'Import OffPeak'!$A$3:HB$99,205,FALSE())-VLOOKUP($A67,'Import OffPeak change'!$A$106:HB$202,205,FALSE())),0,(VLOOKUP($A67,'Import OffPeak'!$A$3:HB$99,205,FALSE())-VLOOKUP($A67,'Import OffPeak change'!$A$106:HB$202,205,FALSE())))</f>
        <v>0</v>
      </c>
      <c r="GX67" s="193" t="n">
        <f aca="false">IF(ISERROR(VLOOKUP($A67,'Import OffPeak'!$A$3:HC$99,206,FALSE())-VLOOKUP($A67,'Import OffPeak change'!$A$106:HC$202,206,FALSE())),0,(VLOOKUP($A67,'Import OffPeak'!$A$3:HC$99,206,FALSE())-VLOOKUP($A67,'Import OffPeak change'!$A$106:HC$202,206,FALSE())))</f>
        <v>0</v>
      </c>
      <c r="GY67" s="193" t="n">
        <f aca="false">IF(ISERROR(VLOOKUP($A67,'Import OffPeak'!$A$3:HD$99,207,FALSE())-VLOOKUP($A67,'Import OffPeak change'!$A$106:HD$202,207,FALSE())),0,(VLOOKUP($A67,'Import OffPeak'!$A$3:HD$99,207,FALSE())-VLOOKUP($A67,'Import OffPeak change'!$A$106:HD$202,207,FALSE())))</f>
        <v>0</v>
      </c>
      <c r="GZ67" s="193" t="n">
        <f aca="false">IF(ISERROR(VLOOKUP($A67,'Import OffPeak'!$A$3:HE$99,208,FALSE())-VLOOKUP($A67,'Import OffPeak change'!$A$106:HE$202,208,FALSE())),0,(VLOOKUP($A67,'Import OffPeak'!$A$3:HE$99,208,FALSE())-VLOOKUP($A67,'Import OffPeak change'!$A$106:HE$202,208,FALSE())))</f>
        <v>0</v>
      </c>
      <c r="HA67" s="193" t="n">
        <f aca="false">IF(ISERROR(VLOOKUP($A67,'Import OffPeak'!$A$3:HF$99,209,FALSE())-VLOOKUP($A67,'Import OffPeak change'!$A$106:HF$202,209,FALSE())),0,(VLOOKUP($A67,'Import OffPeak'!$A$3:HF$99,209,FALSE())-VLOOKUP($A67,'Import OffPeak change'!$A$106:HF$202,209,FALSE())))</f>
        <v>0</v>
      </c>
      <c r="HB67" s="193" t="n">
        <f aca="false">IF(ISERROR(VLOOKUP($A67,'Import OffPeak'!$A$3:HG$99,210,FALSE())-VLOOKUP($A67,'Import OffPeak change'!$A$106:HG$202,210,FALSE())),0,(VLOOKUP($A67,'Import OffPeak'!$A$3:HG$99,210,FALSE())-VLOOKUP($A67,'Import OffPeak change'!$A$106:HG$202,210,FALSE())))</f>
        <v>0</v>
      </c>
      <c r="HC67" s="193" t="n">
        <f aca="false">IF(ISERROR(VLOOKUP($A67,'Import OffPeak'!$A$3:HH$99,211,FALSE())-VLOOKUP($A67,'Import OffPeak change'!$A$106:HH$202,211,FALSE())),0,(VLOOKUP($A67,'Import OffPeak'!$A$3:HH$99,211,FALSE())-VLOOKUP($A67,'Import OffPeak change'!$A$106:HH$202,211,FALSE())))</f>
        <v>0</v>
      </c>
      <c r="HD67" s="193" t="n">
        <f aca="false">IF(ISERROR(VLOOKUP($A67,'Import OffPeak'!$A$3:HI$99,212,FALSE())-VLOOKUP($A67,'Import OffPeak change'!$A$106:HI$202,212,FALSE())),0,(VLOOKUP($A67,'Import OffPeak'!$A$3:HI$99,212,FALSE())-VLOOKUP($A67,'Import OffPeak change'!$A$106:HI$202,212,FALSE())))</f>
        <v>0</v>
      </c>
      <c r="HE67" s="193" t="n">
        <f aca="false">IF(ISERROR(VLOOKUP($A67,'Import OffPeak'!$A$3:HJ$99,213,FALSE())-VLOOKUP($A67,'Import OffPeak change'!$A$106:HJ$202,213,FALSE())),0,(VLOOKUP($A67,'Import OffPeak'!$A$3:HJ$99,213,FALSE())-VLOOKUP($A67,'Import OffPeak change'!$A$106:HJ$202,213,FALSE())))</f>
        <v>0</v>
      </c>
      <c r="HF67" s="193" t="n">
        <f aca="false">IF(ISERROR(VLOOKUP($A67,'Import OffPeak'!$A$3:HK$99,214,FALSE())-VLOOKUP($A67,'Import OffPeak change'!$A$106:HK$202,214,FALSE())),0,(VLOOKUP($A67,'Import OffPeak'!$A$3:HK$99,214,FALSE())-VLOOKUP($A67,'Import OffPeak change'!$A$106:HK$202,214,FALSE())))</f>
        <v>0</v>
      </c>
      <c r="HG67" s="193" t="n">
        <f aca="false">IF(ISERROR(VLOOKUP($A67,'Import OffPeak'!$A$3:HL$99,215,FALSE())-VLOOKUP($A67,'Import OffPeak change'!$A$106:HL$202,215,FALSE())),0,(VLOOKUP($A67,'Import OffPeak'!$A$3:HL$99,215,FALSE())-VLOOKUP($A67,'Import OffPeak change'!$A$106:HL$202,215,FALSE())))</f>
        <v>0</v>
      </c>
      <c r="HH67" s="193" t="n">
        <f aca="false">IF(ISERROR(VLOOKUP($A67,'Import OffPeak'!$A$3:HM$99,216,FALSE())-VLOOKUP($A67,'Import OffPeak change'!$A$106:HM$202,216,FALSE())),0,(VLOOKUP($A67,'Import OffPeak'!$A$3:HM$99,216,FALSE())-VLOOKUP($A67,'Import OffPeak change'!$A$106:HM$202,216,FALSE())))</f>
        <v>0</v>
      </c>
      <c r="HI67" s="193" t="n">
        <f aca="false">IF(ISERROR(VLOOKUP($A67,'Import OffPeak'!$A$3:HN$99,217,FALSE())-VLOOKUP($A67,'Import OffPeak change'!$A$106:HN$202,217,FALSE())),0,(VLOOKUP($A67,'Import OffPeak'!$A$3:HN$99,217,FALSE())-VLOOKUP($A67,'Import OffPeak change'!$A$106:HN$202,217,FALSE())))</f>
        <v>0</v>
      </c>
      <c r="HJ67" s="193" t="n">
        <f aca="false">IF(ISERROR(VLOOKUP($A67,'Import OffPeak'!$A$3:HO$99,218,FALSE())-VLOOKUP($A67,'Import OffPeak change'!$A$106:HO$202,218,FALSE())),0,(VLOOKUP($A67,'Import OffPeak'!$A$3:HO$99,218,FALSE())-VLOOKUP($A67,'Import OffPeak change'!$A$106:HO$202,218,FALSE())))</f>
        <v>0</v>
      </c>
      <c r="HK67" s="193" t="n">
        <f aca="false">IF(ISERROR(VLOOKUP($A67,'Import OffPeak'!$A$3:HP$99,219,FALSE())-VLOOKUP($A67,'Import OffPeak change'!$A$106:HP$202,219,FALSE())),0,(VLOOKUP($A67,'Import OffPeak'!$A$3:HP$99,219,FALSE())-VLOOKUP($A67,'Import OffPeak change'!$A$106:HP$202,219,FALSE())))</f>
        <v>0</v>
      </c>
      <c r="HL67" s="193" t="n">
        <f aca="false">IF(ISERROR(VLOOKUP($A67,'Import OffPeak'!$A$3:HQ$99,220,FALSE())-VLOOKUP($A67,'Import OffPeak change'!$A$106:HQ$202,220,FALSE())),0,(VLOOKUP($A67,'Import OffPeak'!$A$3:HQ$99,220,FALSE())-VLOOKUP($A67,'Import OffPeak change'!$A$106:HQ$202,220,FALSE())))</f>
        <v>0</v>
      </c>
      <c r="HM67" s="193" t="n">
        <f aca="false">IF(ISERROR(VLOOKUP($A67,'Import OffPeak'!$A$3:HR$99,221,FALSE())-VLOOKUP($A67,'Import OffPeak change'!$A$106:HR$202,221,FALSE())),0,(VLOOKUP($A67,'Import OffPeak'!$A$3:HR$99,221,FALSE())-VLOOKUP($A67,'Import OffPeak change'!$A$106:HR$202,221,FALSE())))</f>
        <v>0</v>
      </c>
      <c r="HN67" s="193" t="n">
        <f aca="false">IF(ISERROR(VLOOKUP($A67,'Import OffPeak'!$A$3:HS$99,222,FALSE())-VLOOKUP($A67,'Import OffPeak change'!$A$106:HS$202,222,FALSE())),0,(VLOOKUP($A67,'Import OffPeak'!$A$3:HS$99,222,FALSE())-VLOOKUP($A67,'Import OffPeak change'!$A$106:HS$202,222,FALSE())))</f>
        <v>0</v>
      </c>
      <c r="HO67" s="193" t="n">
        <f aca="false">IF(ISERROR(VLOOKUP($A67,'Import OffPeak'!$A$3:HT$99,223,FALSE())-VLOOKUP($A67,'Import OffPeak change'!$A$106:HT$202,223,FALSE())),0,(VLOOKUP($A67,'Import OffPeak'!$A$3:HT$99,223,FALSE())-VLOOKUP($A67,'Import OffPeak change'!$A$106:HT$202,223,FALSE())))</f>
        <v>0</v>
      </c>
      <c r="HP67" s="193" t="n">
        <f aca="false">IF(ISERROR(VLOOKUP($A67,'Import OffPeak'!$A$3:HU$99,224,FALSE())-VLOOKUP($A67,'Import OffPeak change'!$A$106:HU$202,224,FALSE())),0,(VLOOKUP($A67,'Import OffPeak'!$A$3:HU$99,224,FALSE())-VLOOKUP($A67,'Import OffPeak change'!$A$106:HU$202,224,FALSE())))</f>
        <v>0</v>
      </c>
      <c r="HQ67" s="193" t="n">
        <f aca="false">IF(ISERROR(VLOOKUP($A67,'Import OffPeak'!$A$3:HV$99,225,FALSE())-VLOOKUP($A67,'Import OffPeak change'!$A$106:HV$202,225,FALSE())),0,(VLOOKUP($A67,'Import OffPeak'!$A$3:HV$99,225,FALSE())-VLOOKUP($A67,'Import OffPeak change'!$A$106:HV$202,225,FALSE())))</f>
        <v>0</v>
      </c>
      <c r="HR67" s="193" t="n">
        <f aca="false">IF(ISERROR(VLOOKUP($A67,'Import OffPeak'!$A$3:HW$99,226,FALSE())-VLOOKUP($A67,'Import OffPeak change'!$A$106:HW$202,226,FALSE())),0,(VLOOKUP($A67,'Import OffPeak'!$A$3:HW$99,226,FALSE())-VLOOKUP($A67,'Import OffPeak change'!$A$106:HW$202,226,FALSE())))</f>
        <v>0</v>
      </c>
      <c r="HS67" s="193" t="n">
        <f aca="false">IF(ISERROR(VLOOKUP($A67,'Import OffPeak'!$A$3:HX$99,227,FALSE())-VLOOKUP($A67,'Import OffPeak change'!$A$106:HX$202,227,FALSE())),0,(VLOOKUP($A67,'Import OffPeak'!$A$3:HX$99,227,FALSE())-VLOOKUP($A67,'Import OffPeak change'!$A$106:HX$202,227,FALSE())))</f>
        <v>0</v>
      </c>
      <c r="HT67" s="193" t="n">
        <f aca="false">IF(ISERROR(VLOOKUP($A67,'Import OffPeak'!$A$3:HY$99,228,FALSE())-VLOOKUP($A67,'Import OffPeak change'!$A$106:HY$202,228,FALSE())),0,(VLOOKUP($A67,'Import OffPeak'!$A$3:HY$99,228,FALSE())-VLOOKUP($A67,'Import OffPeak change'!$A$106:HY$202,228,FALSE())))</f>
        <v>0</v>
      </c>
      <c r="HU67" s="193" t="n">
        <f aca="false">IF(ISERROR(VLOOKUP($A67,'Import OffPeak'!$A$3:HZ$99,229,FALSE())-VLOOKUP($A67,'Import OffPeak change'!$A$106:HZ$202,229,FALSE())),0,(VLOOKUP($A67,'Import OffPeak'!$A$3:HZ$99,229,FALSE())-VLOOKUP($A67,'Import OffPeak change'!$A$106:HZ$202,229,FALSE())))</f>
        <v>0</v>
      </c>
      <c r="HV67" s="193" t="n">
        <f aca="false">IF(ISERROR(VLOOKUP($A67,'Import OffPeak'!$A$3:IA$99,230,FALSE())-VLOOKUP($A67,'Import OffPeak change'!$A$106:IA$202,230,FALSE())),0,(VLOOKUP($A67,'Import OffPeak'!$A$3:IA$99,230,FALSE())-VLOOKUP($A67,'Import OffPeak change'!$A$106:IA$202,230,FALSE())))</f>
        <v>0</v>
      </c>
      <c r="HW67" s="193" t="n">
        <f aca="false">IF(ISERROR(VLOOKUP($A67,'Import OffPeak'!$A$3:IB$99,231,FALSE())-VLOOKUP($A67,'Import OffPeak change'!$A$106:IB$202,231,FALSE())),0,(VLOOKUP($A67,'Import OffPeak'!$A$3:IB$99,231,FALSE())-VLOOKUP($A67,'Import OffPeak change'!$A$106:IB$202,231,FALSE())))</f>
        <v>0</v>
      </c>
      <c r="HX67" s="193" t="n">
        <f aca="false">IF(ISERROR(VLOOKUP($A67,'Import OffPeak'!$A$3:IC$99,232,FALSE())-VLOOKUP($A67,'Import OffPeak change'!$A$106:IC$202,232,FALSE())),0,(VLOOKUP($A67,'Import OffPeak'!$A$3:IC$99,232,FALSE())-VLOOKUP($A67,'Import OffPeak change'!$A$106:IC$202,232,FALSE())))</f>
        <v>0</v>
      </c>
      <c r="HY67" s="193" t="n">
        <f aca="false">IF(ISERROR(VLOOKUP($A67,'Import OffPeak'!$A$3:ID$99,233,FALSE())-VLOOKUP($A67,'Import OffPeak change'!$A$106:ID$202,233,FALSE())),0,(VLOOKUP($A67,'Import OffPeak'!$A$3:ID$99,233,FALSE())-VLOOKUP($A67,'Import OffPeak change'!$A$106:ID$202,233,FALSE())))</f>
        <v>0</v>
      </c>
      <c r="HZ67" s="193" t="n">
        <f aca="false">IF(ISERROR(VLOOKUP($A67,'Import OffPeak'!$A$3:IE$99,234,FALSE())-VLOOKUP($A67,'Import OffPeak change'!$A$106:IE$202,234,FALSE())),0,(VLOOKUP($A67,'Import OffPeak'!$A$3:IE$99,234,FALSE())-VLOOKUP($A67,'Import OffPeak change'!$A$106:IE$202,234,FALSE())))</f>
        <v>0</v>
      </c>
      <c r="IA67" s="193" t="n">
        <f aca="false">IF(ISERROR(VLOOKUP($A67,'Import OffPeak'!$A$3:IF$99,235,FALSE())-VLOOKUP($A67,'Import OffPeak change'!$A$106:IF$202,235,FALSE())),0,(VLOOKUP($A67,'Import OffPeak'!$A$3:IF$99,235,FALSE())-VLOOKUP($A67,'Import OffPeak change'!$A$106:IF$202,235,FALSE())))</f>
        <v>0</v>
      </c>
      <c r="IB67" s="193" t="n">
        <f aca="false">IF(ISERROR(VLOOKUP($A67,'Import OffPeak'!$A$3:IG$99,236,FALSE())-VLOOKUP($A67,'Import OffPeak change'!$A$106:IG$202,236,FALSE())),0,(VLOOKUP($A67,'Import OffPeak'!$A$3:IG$99,236,FALSE())-VLOOKUP($A67,'Import OffPeak change'!$A$106:IG$202,236,FALSE())))</f>
        <v>0</v>
      </c>
      <c r="IC67" s="193" t="n">
        <f aca="false">IF(ISERROR(VLOOKUP($A67,'Import OffPeak'!$A$3:IH$99,237,FALSE())-VLOOKUP($A67,'Import OffPeak change'!$A$106:IH$202,237,FALSE())),0,(VLOOKUP($A67,'Import OffPeak'!$A$3:IH$99,237,FALSE())-VLOOKUP($A67,'Import OffPeak change'!$A$106:IH$202,237,FALSE())))</f>
        <v>0</v>
      </c>
      <c r="ID67" s="193" t="n">
        <f aca="false">IF(ISERROR(VLOOKUP($A67,'Import OffPeak'!$A$3:II$99,238,FALSE())-VLOOKUP($A67,'Import OffPeak change'!$A$106:II$202,238,FALSE())),0,(VLOOKUP($A67,'Import OffPeak'!$A$3:II$99,238,FALSE())-VLOOKUP($A67,'Import OffPeak change'!$A$106:II$202,238,FALSE())))</f>
        <v>0</v>
      </c>
      <c r="IE67" s="193" t="n">
        <f aca="false">IF(ISERROR(VLOOKUP($A67,'Import OffPeak'!$A$3:IJ$99,239,FALSE())-VLOOKUP($A67,'Import OffPeak change'!$A$106:IJ$202,239,FALSE())),0,(VLOOKUP($A67,'Import OffPeak'!$A$3:IJ$99,239,FALSE())-VLOOKUP($A67,'Import OffPeak change'!$A$106:IJ$202,239,FALSE())))</f>
        <v>0</v>
      </c>
    </row>
    <row r="68" customFormat="false" ht="12.75" hidden="false" customHeight="false" outlineLevel="0" collapsed="false">
      <c r="A68" s="201" t="str">
        <f aca="false">IF('Import OffPeak'!A65=0,"",'Import OffPeak'!A65)</f>
        <v/>
      </c>
      <c r="B68" s="193"/>
      <c r="C68" s="193"/>
      <c r="D68" s="193"/>
      <c r="E68" s="193"/>
      <c r="F68" s="193"/>
      <c r="G68" s="193" t="n">
        <f aca="false">IF(ISERROR(VLOOKUP($A68,'Import OffPeak'!$A$3:L$99,7,FALSE())-VLOOKUP($A68,'Import OffPeak change'!$A$106:L$202,7,FALSE())),0,(VLOOKUP($A68,'Import OffPeak'!$A$3:L$99,7,FALSE())-VLOOKUP($A68,'Import OffPeak change'!$A$106:L$202,7,FALSE())))</f>
        <v>0</v>
      </c>
      <c r="H68" s="193" t="n">
        <f aca="false">IF(ISERROR(VLOOKUP($A68,'Import OffPeak'!$A$3:M$99,8,FALSE())-VLOOKUP($A68,'Import OffPeak change'!$A$106:M$202,8,FALSE())),0,(VLOOKUP($A68,'Import OffPeak'!$A$3:M$99,8,FALSE())-VLOOKUP($A68,'Import OffPeak change'!$A$106:M$202,8,FALSE())))</f>
        <v>0</v>
      </c>
      <c r="I68" s="193" t="n">
        <f aca="false">IF(ISERROR(VLOOKUP($A68,'Import OffPeak'!$A$3:N$99,9,FALSE())-VLOOKUP($A68,'Import OffPeak change'!$A$106:N$202,9,FALSE())),0,(VLOOKUP($A68,'Import OffPeak'!$A$3:N$99,9,FALSE())-VLOOKUP($A68,'Import OffPeak change'!$A$106:N$202,9,FALSE())))</f>
        <v>0</v>
      </c>
      <c r="J68" s="193" t="n">
        <f aca="false">IF(ISERROR(VLOOKUP($A68,'Import OffPeak'!$A$3:O$99,10,FALSE())-VLOOKUP($A68,'Import OffPeak change'!$A$106:O$202,10,FALSE())),0,(VLOOKUP($A68,'Import OffPeak'!$A$3:O$99,10,FALSE())-VLOOKUP($A68,'Import OffPeak change'!$A$106:O$202,10,FALSE())))</f>
        <v>0</v>
      </c>
      <c r="K68" s="193" t="n">
        <f aca="false">IF(ISERROR(VLOOKUP($A68,'Import OffPeak'!$A$3:P$99,11,FALSE())-VLOOKUP($A68,'Import OffPeak change'!$A$106:P$202,11,FALSE())),0,(VLOOKUP($A68,'Import OffPeak'!$A$3:P$99,11,FALSE())-VLOOKUP($A68,'Import OffPeak change'!$A$106:P$202,11,FALSE())))</f>
        <v>0</v>
      </c>
      <c r="L68" s="193" t="n">
        <f aca="false">IF(ISERROR(VLOOKUP($A68,'Import OffPeak'!$A$3:Q$99,12,FALSE())-VLOOKUP($A68,'Import OffPeak change'!$A$106:Q$202,12,FALSE())),0,(VLOOKUP($A68,'Import OffPeak'!$A$3:Q$99,12,FALSE())-VLOOKUP($A68,'Import OffPeak change'!$A$106:Q$202,12,FALSE())))</f>
        <v>0</v>
      </c>
      <c r="M68" s="193" t="n">
        <f aca="false">IF(ISERROR(VLOOKUP($A68,'Import OffPeak'!$A$3:R$99,13,FALSE())-VLOOKUP($A68,'Import OffPeak change'!$A$106:R$202,13,FALSE())),0,(VLOOKUP($A68,'Import OffPeak'!$A$3:R$99,13,FALSE())-VLOOKUP($A68,'Import OffPeak change'!$A$106:R$202,13,FALSE())))</f>
        <v>0</v>
      </c>
      <c r="N68" s="193" t="n">
        <f aca="false">IF(ISERROR(VLOOKUP($A68,'Import OffPeak'!$A$3:S$99,14,FALSE())-VLOOKUP($A68,'Import OffPeak change'!$A$106:S$202,14,FALSE())),0,(VLOOKUP($A68,'Import OffPeak'!$A$3:S$99,14,FALSE())-VLOOKUP($A68,'Import OffPeak change'!$A$106:S$202,14,FALSE())))</f>
        <v>0</v>
      </c>
      <c r="O68" s="193" t="n">
        <f aca="false">IF(ISERROR(VLOOKUP($A68,'Import OffPeak'!$A$3:T$99,15,FALSE())-VLOOKUP($A68,'Import OffPeak change'!$A$106:T$202,15,FALSE())),0,(VLOOKUP($A68,'Import OffPeak'!$A$3:T$99,15,FALSE())-VLOOKUP($A68,'Import OffPeak change'!$A$106:T$202,15,FALSE())))</f>
        <v>0</v>
      </c>
      <c r="P68" s="193" t="n">
        <f aca="false">IF(ISERROR(VLOOKUP($A68,'Import OffPeak'!$A$3:U$99,16,FALSE())-VLOOKUP($A68,'Import OffPeak change'!$A$106:U$202,16,FALSE())),0,(VLOOKUP($A68,'Import OffPeak'!$A$3:U$99,16,FALSE())-VLOOKUP($A68,'Import OffPeak change'!$A$106:U$202,16,FALSE())))</f>
        <v>0</v>
      </c>
      <c r="Q68" s="193" t="n">
        <f aca="false">IF(ISERROR(VLOOKUP($A68,'Import OffPeak'!$A$3:V$99,17,FALSE())-VLOOKUP($A68,'Import OffPeak change'!$A$106:V$202,17,FALSE())),0,(VLOOKUP($A68,'Import OffPeak'!$A$3:V$99,17,FALSE())-VLOOKUP($A68,'Import OffPeak change'!$A$106:V$202,17,FALSE())))</f>
        <v>0</v>
      </c>
      <c r="R68" s="193" t="n">
        <f aca="false">IF(ISERROR(VLOOKUP($A68,'Import OffPeak'!$A$3:W$99,18,FALSE())-VLOOKUP($A68,'Import OffPeak change'!$A$106:W$202,18,FALSE())),0,(VLOOKUP($A68,'Import OffPeak'!$A$3:W$99,18,FALSE())-VLOOKUP($A68,'Import OffPeak change'!$A$106:W$202,18,FALSE())))</f>
        <v>0</v>
      </c>
      <c r="S68" s="193" t="n">
        <f aca="false">IF(ISERROR(VLOOKUP($A68,'Import OffPeak'!$A$3:X$99,19,FALSE())-VLOOKUP($A68,'Import OffPeak change'!$A$106:X$202,19,FALSE())),0,(VLOOKUP($A68,'Import OffPeak'!$A$3:X$99,19,FALSE())-VLOOKUP($A68,'Import OffPeak change'!$A$106:X$202,19,FALSE())))</f>
        <v>0</v>
      </c>
      <c r="T68" s="193" t="n">
        <f aca="false">IF(ISERROR(VLOOKUP($A68,'Import OffPeak'!$A$3:Y$99,20,FALSE())-VLOOKUP($A68,'Import OffPeak change'!$A$106:Y$202,20,FALSE())),0,(VLOOKUP($A68,'Import OffPeak'!$A$3:Y$99,20,FALSE())-VLOOKUP($A68,'Import OffPeak change'!$A$106:Y$202,20,FALSE())))</f>
        <v>0</v>
      </c>
      <c r="U68" s="193" t="n">
        <f aca="false">IF(ISERROR(VLOOKUP($A68,'Import OffPeak'!$A$3:Z$99,21,FALSE())-VLOOKUP($A68,'Import OffPeak change'!$A$106:Z$202,21,FALSE())),0,(VLOOKUP($A68,'Import OffPeak'!$A$3:Z$99,21,FALSE())-VLOOKUP($A68,'Import OffPeak change'!$A$106:Z$202,21,FALSE())))</f>
        <v>0</v>
      </c>
      <c r="V68" s="193" t="n">
        <f aca="false">IF(ISERROR(VLOOKUP($A68,'Import OffPeak'!$A$3:AA$99,22,FALSE())-VLOOKUP($A68,'Import OffPeak change'!$A$106:AA$202,22,FALSE())),0,(VLOOKUP($A68,'Import OffPeak'!$A$3:AA$99,22,FALSE())-VLOOKUP($A68,'Import OffPeak change'!$A$106:AA$202,22,FALSE())))</f>
        <v>0</v>
      </c>
      <c r="W68" s="193" t="n">
        <f aca="false">IF(ISERROR(VLOOKUP($A68,'Import OffPeak'!$A$3:AB$99,23,FALSE())-VLOOKUP($A68,'Import OffPeak change'!$A$106:AB$202,23,FALSE())),0,(VLOOKUP($A68,'Import OffPeak'!$A$3:AB$99,23,FALSE())-VLOOKUP($A68,'Import OffPeak change'!$A$106:AB$202,23,FALSE())))</f>
        <v>0</v>
      </c>
      <c r="X68" s="193" t="n">
        <f aca="false">IF(ISERROR(VLOOKUP($A68,'Import OffPeak'!$A$3:AC$99,24,FALSE())-VLOOKUP($A68,'Import OffPeak change'!$A$106:AC$202,24,FALSE())),0,(VLOOKUP($A68,'Import OffPeak'!$A$3:AC$99,24,FALSE())-VLOOKUP($A68,'Import OffPeak change'!$A$106:AC$202,24,FALSE())))</f>
        <v>0</v>
      </c>
      <c r="Y68" s="193" t="n">
        <f aca="false">IF(ISERROR(VLOOKUP($A68,'Import OffPeak'!$A$3:AD$99,25,FALSE())-VLOOKUP($A68,'Import OffPeak change'!$A$106:AD$202,25,FALSE())),0,(VLOOKUP($A68,'Import OffPeak'!$A$3:AD$99,25,FALSE())-VLOOKUP($A68,'Import OffPeak change'!$A$106:AD$202,25,FALSE())))</f>
        <v>0</v>
      </c>
      <c r="Z68" s="193" t="n">
        <f aca="false">IF(ISERROR(VLOOKUP($A68,'Import OffPeak'!$A$3:AE$99,26,FALSE())-VLOOKUP($A68,'Import OffPeak change'!$A$106:AE$202,26,FALSE())),0,(VLOOKUP($A68,'Import OffPeak'!$A$3:AE$99,26,FALSE())-VLOOKUP($A68,'Import OffPeak change'!$A$106:AE$202,26,FALSE())))</f>
        <v>0</v>
      </c>
      <c r="AA68" s="193" t="n">
        <f aca="false">IF(ISERROR(VLOOKUP($A68,'Import OffPeak'!$A$3:AF$99,27,FALSE())-VLOOKUP($A68,'Import OffPeak change'!$A$106:AF$202,27,FALSE())),0,(VLOOKUP($A68,'Import OffPeak'!$A$3:AF$99,27,FALSE())-VLOOKUP($A68,'Import OffPeak change'!$A$106:AF$202,27,FALSE())))</f>
        <v>0</v>
      </c>
      <c r="AB68" s="193" t="n">
        <f aca="false">IF(ISERROR(VLOOKUP($A68,'Import OffPeak'!$A$3:AG$99,28,FALSE())-VLOOKUP($A68,'Import OffPeak change'!$A$106:AG$202,28,FALSE())),0,(VLOOKUP($A68,'Import OffPeak'!$A$3:AG$99,28,FALSE())-VLOOKUP($A68,'Import OffPeak change'!$A$106:AG$202,28,FALSE())))</f>
        <v>0</v>
      </c>
      <c r="AC68" s="193" t="n">
        <f aca="false">IF(ISERROR(VLOOKUP($A68,'Import OffPeak'!$A$3:AH$99,29,FALSE())-VLOOKUP($A68,'Import OffPeak change'!$A$106:AH$202,29,FALSE())),0,(VLOOKUP($A68,'Import OffPeak'!$A$3:AH$99,29,FALSE())-VLOOKUP($A68,'Import OffPeak change'!$A$106:AH$202,29,FALSE())))</f>
        <v>0</v>
      </c>
      <c r="AD68" s="193" t="n">
        <f aca="false">IF(ISERROR(VLOOKUP($A68,'Import OffPeak'!$A$3:AI$99,30,FALSE())-VLOOKUP($A68,'Import OffPeak change'!$A$106:AI$202,30,FALSE())),0,(VLOOKUP($A68,'Import OffPeak'!$A$3:AI$99,30,FALSE())-VLOOKUP($A68,'Import OffPeak change'!$A$106:AI$202,30,FALSE())))</f>
        <v>0</v>
      </c>
      <c r="AE68" s="193" t="n">
        <f aca="false">IF(ISERROR(VLOOKUP($A68,'Import OffPeak'!$A$3:AJ$99,31,FALSE())-VLOOKUP($A68,'Import OffPeak change'!$A$106:AJ$202,31,FALSE())),0,(VLOOKUP($A68,'Import OffPeak'!$A$3:AJ$99,31,FALSE())-VLOOKUP($A68,'Import OffPeak change'!$A$106:AJ$202,31,FALSE())))</f>
        <v>0</v>
      </c>
      <c r="AF68" s="193" t="n">
        <f aca="false">IF(ISERROR(VLOOKUP($A68,'Import OffPeak'!$A$3:AK$99,32,FALSE())-VLOOKUP($A68,'Import OffPeak change'!$A$106:AK$202,32,FALSE())),0,(VLOOKUP($A68,'Import OffPeak'!$A$3:AK$99,32,FALSE())-VLOOKUP($A68,'Import OffPeak change'!$A$106:AK$202,32,FALSE())))</f>
        <v>0</v>
      </c>
      <c r="AG68" s="193" t="n">
        <f aca="false">IF(ISERROR(VLOOKUP($A68,'Import OffPeak'!$A$3:AL$99,33,FALSE())-VLOOKUP($A68,'Import OffPeak change'!$A$106:AL$202,33,FALSE())),0,(VLOOKUP($A68,'Import OffPeak'!$A$3:AL$99,33,FALSE())-VLOOKUP($A68,'Import OffPeak change'!$A$106:AL$202,33,FALSE())))</f>
        <v>0</v>
      </c>
      <c r="AH68" s="193" t="n">
        <f aca="false">IF(ISERROR(VLOOKUP($A68,'Import OffPeak'!$A$3:AM$99,34,FALSE())-VLOOKUP($A68,'Import OffPeak change'!$A$106:AM$202,34,FALSE())),0,(VLOOKUP($A68,'Import OffPeak'!$A$3:AM$99,34,FALSE())-VLOOKUP($A68,'Import OffPeak change'!$A$106:AM$202,34,FALSE())))</f>
        <v>0</v>
      </c>
      <c r="AI68" s="193" t="n">
        <f aca="false">IF(ISERROR(VLOOKUP($A68,'Import OffPeak'!$A$3:AN$99,35,FALSE())-VLOOKUP($A68,'Import OffPeak change'!$A$106:AN$202,35,FALSE())),0,(VLOOKUP($A68,'Import OffPeak'!$A$3:AN$99,35,FALSE())-VLOOKUP($A68,'Import OffPeak change'!$A$106:AN$202,35,FALSE())))</f>
        <v>0</v>
      </c>
      <c r="AJ68" s="193" t="n">
        <f aca="false">IF(ISERROR(VLOOKUP($A68,'Import OffPeak'!$A$3:AO$99,36,FALSE())-VLOOKUP($A68,'Import OffPeak change'!$A$106:AO$202,36,FALSE())),0,(VLOOKUP($A68,'Import OffPeak'!$A$3:AO$99,36,FALSE())-VLOOKUP($A68,'Import OffPeak change'!$A$106:AO$202,36,FALSE())))</f>
        <v>0</v>
      </c>
      <c r="AK68" s="193" t="n">
        <f aca="false">IF(ISERROR(VLOOKUP($A68,'Import OffPeak'!$A$3:AP$99,37,FALSE())-VLOOKUP($A68,'Import OffPeak change'!$A$106:AP$202,37,FALSE())),0,(VLOOKUP($A68,'Import OffPeak'!$A$3:AP$99,37,FALSE())-VLOOKUP($A68,'Import OffPeak change'!$A$106:AP$202,37,FALSE())))</f>
        <v>0</v>
      </c>
      <c r="AL68" s="193" t="n">
        <f aca="false">IF(ISERROR(VLOOKUP($A68,'Import OffPeak'!$A$3:AQ$99,38,FALSE())-VLOOKUP($A68,'Import OffPeak change'!$A$106:AQ$202,38,FALSE())),0,(VLOOKUP($A68,'Import OffPeak'!$A$3:AQ$99,38,FALSE())-VLOOKUP($A68,'Import OffPeak change'!$A$106:AQ$202,38,FALSE())))</f>
        <v>0</v>
      </c>
      <c r="AM68" s="193" t="n">
        <f aca="false">IF(ISERROR(VLOOKUP($A68,'Import OffPeak'!$A$3:AR$99,39,FALSE())-VLOOKUP($A68,'Import OffPeak change'!$A$106:AR$202,39,FALSE())),0,(VLOOKUP($A68,'Import OffPeak'!$A$3:AR$99,39,FALSE())-VLOOKUP($A68,'Import OffPeak change'!$A$106:AR$202,39,FALSE())))</f>
        <v>0</v>
      </c>
      <c r="AN68" s="193" t="n">
        <f aca="false">IF(ISERROR(VLOOKUP($A68,'Import OffPeak'!$A$3:AS$99,40,FALSE())-VLOOKUP($A68,'Import OffPeak change'!$A$106:AS$202,40,FALSE())),0,(VLOOKUP($A68,'Import OffPeak'!$A$3:AS$99,40,FALSE())-VLOOKUP($A68,'Import OffPeak change'!$A$106:AS$202,40,FALSE())))</f>
        <v>0</v>
      </c>
      <c r="AO68" s="193" t="n">
        <f aca="false">IF(ISERROR(VLOOKUP($A68,'Import OffPeak'!$A$3:AT$99,41,FALSE())-VLOOKUP($A68,'Import OffPeak change'!$A$106:AT$202,41,FALSE())),0,(VLOOKUP($A68,'Import OffPeak'!$A$3:AT$99,41,FALSE())-VLOOKUP($A68,'Import OffPeak change'!$A$106:AT$202,41,FALSE())))</f>
        <v>0</v>
      </c>
      <c r="AP68" s="193" t="n">
        <f aca="false">IF(ISERROR(VLOOKUP($A68,'Import OffPeak'!$A$3:AU$99,42,FALSE())-VLOOKUP($A68,'Import OffPeak change'!$A$106:AU$202,42,FALSE())),0,(VLOOKUP($A68,'Import OffPeak'!$A$3:AU$99,42,FALSE())-VLOOKUP($A68,'Import OffPeak change'!$A$106:AU$202,42,FALSE())))</f>
        <v>0</v>
      </c>
      <c r="AQ68" s="193" t="n">
        <f aca="false">IF(ISERROR(VLOOKUP($A68,'Import OffPeak'!$A$3:AV$99,43,FALSE())-VLOOKUP($A68,'Import OffPeak change'!$A$106:AV$202,43,FALSE())),0,(VLOOKUP($A68,'Import OffPeak'!$A$3:AV$99,43,FALSE())-VLOOKUP($A68,'Import OffPeak change'!$A$106:AV$202,43,FALSE())))</f>
        <v>0</v>
      </c>
      <c r="AR68" s="193" t="n">
        <f aca="false">IF(ISERROR(VLOOKUP($A68,'Import OffPeak'!$A$3:AW$99,44,FALSE())-VLOOKUP($A68,'Import OffPeak change'!$A$106:AW$202,44,FALSE())),0,(VLOOKUP($A68,'Import OffPeak'!$A$3:AW$99,44,FALSE())-VLOOKUP($A68,'Import OffPeak change'!$A$106:AW$202,44,FALSE())))</f>
        <v>0</v>
      </c>
      <c r="AS68" s="193" t="n">
        <f aca="false">IF(ISERROR(VLOOKUP($A68,'Import OffPeak'!$A$3:AX$99,45,FALSE())-VLOOKUP($A68,'Import OffPeak change'!$A$106:AX$202,45,FALSE())),0,(VLOOKUP($A68,'Import OffPeak'!$A$3:AX$99,45,FALSE())-VLOOKUP($A68,'Import OffPeak change'!$A$106:AX$202,45,FALSE())))</f>
        <v>0</v>
      </c>
      <c r="AT68" s="193" t="n">
        <f aca="false">IF(ISERROR(VLOOKUP($A68,'Import OffPeak'!$A$3:AY$99,46,FALSE())-VLOOKUP($A68,'Import OffPeak change'!$A$106:AY$202,46,FALSE())),0,(VLOOKUP($A68,'Import OffPeak'!$A$3:AY$99,46,FALSE())-VLOOKUP($A68,'Import OffPeak change'!$A$106:AY$202,46,FALSE())))</f>
        <v>0</v>
      </c>
      <c r="AU68" s="193" t="n">
        <f aca="false">IF(ISERROR(VLOOKUP($A68,'Import OffPeak'!$A$3:AZ$99,47,FALSE())-VLOOKUP($A68,'Import OffPeak change'!$A$106:AZ$202,47,FALSE())),0,(VLOOKUP($A68,'Import OffPeak'!$A$3:AZ$99,47,FALSE())-VLOOKUP($A68,'Import OffPeak change'!$A$106:AZ$202,47,FALSE())))</f>
        <v>0</v>
      </c>
      <c r="AV68" s="193" t="n">
        <f aca="false">IF(ISERROR(VLOOKUP($A68,'Import OffPeak'!$A$3:BA$99,48,FALSE())-VLOOKUP($A68,'Import OffPeak change'!$A$106:BA$202,48,FALSE())),0,(VLOOKUP($A68,'Import OffPeak'!$A$3:BA$99,48,FALSE())-VLOOKUP($A68,'Import OffPeak change'!$A$106:BA$202,48,FALSE())))</f>
        <v>0</v>
      </c>
      <c r="AW68" s="193" t="n">
        <f aca="false">IF(ISERROR(VLOOKUP($A68,'Import OffPeak'!$A$3:BB$99,49,FALSE())-VLOOKUP($A68,'Import OffPeak change'!$A$106:BB$202,49,FALSE())),0,(VLOOKUP($A68,'Import OffPeak'!$A$3:BB$99,49,FALSE())-VLOOKUP($A68,'Import OffPeak change'!$A$106:BB$202,49,FALSE())))</f>
        <v>0</v>
      </c>
      <c r="AX68" s="193" t="n">
        <f aca="false">IF(ISERROR(VLOOKUP($A68,'Import OffPeak'!$A$3:BC$99,50,FALSE())-VLOOKUP($A68,'Import OffPeak change'!$A$106:BC$202,50,FALSE())),0,(VLOOKUP($A68,'Import OffPeak'!$A$3:BC$99,50,FALSE())-VLOOKUP($A68,'Import OffPeak change'!$A$106:BC$202,50,FALSE())))</f>
        <v>0</v>
      </c>
      <c r="AY68" s="193" t="n">
        <f aca="false">IF(ISERROR(VLOOKUP($A68,'Import OffPeak'!$A$3:BD$99,51,FALSE())-VLOOKUP($A68,'Import OffPeak change'!$A$106:BD$202,51,FALSE())),0,(VLOOKUP($A68,'Import OffPeak'!$A$3:BD$99,51,FALSE())-VLOOKUP($A68,'Import OffPeak change'!$A$106:BD$202,51,FALSE())))</f>
        <v>0</v>
      </c>
      <c r="AZ68" s="193" t="n">
        <f aca="false">IF(ISERROR(VLOOKUP($A68,'Import OffPeak'!$A$3:BE$99,52,FALSE())-VLOOKUP($A68,'Import OffPeak change'!$A$106:BE$202,52,FALSE())),0,(VLOOKUP($A68,'Import OffPeak'!$A$3:BE$99,52,FALSE())-VLOOKUP($A68,'Import OffPeak change'!$A$106:BE$202,52,FALSE())))</f>
        <v>0</v>
      </c>
      <c r="BA68" s="193" t="n">
        <f aca="false">IF(ISERROR(VLOOKUP($A68,'Import OffPeak'!$A$3:BF$99,53,FALSE())-VLOOKUP($A68,'Import OffPeak change'!$A$106:BF$202,53,FALSE())),0,(VLOOKUP($A68,'Import OffPeak'!$A$3:BF$99,53,FALSE())-VLOOKUP($A68,'Import OffPeak change'!$A$106:BF$202,53,FALSE())))</f>
        <v>0</v>
      </c>
      <c r="BB68" s="193" t="n">
        <f aca="false">IF(ISERROR(VLOOKUP($A68,'Import OffPeak'!$A$3:BG$99,54,FALSE())-VLOOKUP($A68,'Import OffPeak change'!$A$106:BG$202,54,FALSE())),0,(VLOOKUP($A68,'Import OffPeak'!$A$3:BG$99,54,FALSE())-VLOOKUP($A68,'Import OffPeak change'!$A$106:BG$202,54,FALSE())))</f>
        <v>0</v>
      </c>
      <c r="BC68" s="193" t="n">
        <f aca="false">IF(ISERROR(VLOOKUP($A68,'Import OffPeak'!$A$3:BH$99,55,FALSE())-VLOOKUP($A68,'Import OffPeak change'!$A$106:BH$202,55,FALSE())),0,(VLOOKUP($A68,'Import OffPeak'!$A$3:BH$99,55,FALSE())-VLOOKUP($A68,'Import OffPeak change'!$A$106:BH$202,55,FALSE())))</f>
        <v>0</v>
      </c>
      <c r="BD68" s="193" t="n">
        <f aca="false">IF(ISERROR(VLOOKUP($A68,'Import OffPeak'!$A$3:BI$99,56,FALSE())-VLOOKUP($A68,'Import OffPeak change'!$A$106:BI$202,56,FALSE())),0,(VLOOKUP($A68,'Import OffPeak'!$A$3:BI$99,56,FALSE())-VLOOKUP($A68,'Import OffPeak change'!$A$106:BI$202,56,FALSE())))</f>
        <v>0</v>
      </c>
      <c r="BE68" s="193" t="n">
        <f aca="false">IF(ISERROR(VLOOKUP($A68,'Import OffPeak'!$A$3:BJ$99,57,FALSE())-VLOOKUP($A68,'Import OffPeak change'!$A$106:BJ$202,57,FALSE())),0,(VLOOKUP($A68,'Import OffPeak'!$A$3:BJ$99,57,FALSE())-VLOOKUP($A68,'Import OffPeak change'!$A$106:BJ$202,57,FALSE())))</f>
        <v>0</v>
      </c>
      <c r="BF68" s="193" t="n">
        <f aca="false">IF(ISERROR(VLOOKUP($A68,'Import OffPeak'!$A$3:BK$99,58,FALSE())-VLOOKUP($A68,'Import OffPeak change'!$A$106:BK$202,58,FALSE())),0,(VLOOKUP($A68,'Import OffPeak'!$A$3:BK$99,58,FALSE())-VLOOKUP($A68,'Import OffPeak change'!$A$106:BK$202,58,FALSE())))</f>
        <v>0</v>
      </c>
      <c r="BG68" s="193" t="n">
        <f aca="false">IF(ISERROR(VLOOKUP($A68,'Import OffPeak'!$A$3:BL$99,59,FALSE())-VLOOKUP($A68,'Import OffPeak change'!$A$106:BL$202,59,FALSE())),0,(VLOOKUP($A68,'Import OffPeak'!$A$3:BL$99,59,FALSE())-VLOOKUP($A68,'Import OffPeak change'!$A$106:BL$202,59,FALSE())))</f>
        <v>0</v>
      </c>
      <c r="BH68" s="193" t="n">
        <f aca="false">IF(ISERROR(VLOOKUP($A68,'Import OffPeak'!$A$3:BM$99,60,FALSE())-VLOOKUP($A68,'Import OffPeak change'!$A$106:BM$202,60,FALSE())),0,(VLOOKUP($A68,'Import OffPeak'!$A$3:BM$99,60,FALSE())-VLOOKUP($A68,'Import OffPeak change'!$A$106:BM$202,60,FALSE())))</f>
        <v>0</v>
      </c>
      <c r="BI68" s="193" t="n">
        <f aca="false">IF(ISERROR(VLOOKUP($A68,'Import OffPeak'!$A$3:BN$99,61,FALSE())-VLOOKUP($A68,'Import OffPeak change'!$A$106:BN$202,61,FALSE())),0,(VLOOKUP($A68,'Import OffPeak'!$A$3:BN$99,61,FALSE())-VLOOKUP($A68,'Import OffPeak change'!$A$106:BN$202,61,FALSE())))</f>
        <v>0</v>
      </c>
      <c r="BJ68" s="193" t="n">
        <f aca="false">IF(ISERROR(VLOOKUP($A68,'Import OffPeak'!$A$3:BO$99,62,FALSE())-VLOOKUP($A68,'Import OffPeak change'!$A$106:BO$202,62,FALSE())),0,(VLOOKUP($A68,'Import OffPeak'!$A$3:BO$99,62,FALSE())-VLOOKUP($A68,'Import OffPeak change'!$A$106:BO$202,62,FALSE())))</f>
        <v>0</v>
      </c>
      <c r="BK68" s="193" t="n">
        <f aca="false">IF(ISERROR(VLOOKUP($A68,'Import OffPeak'!$A$3:BP$99,63,FALSE())-VLOOKUP($A68,'Import OffPeak change'!$A$106:BP$202,63,FALSE())),0,(VLOOKUP($A68,'Import OffPeak'!$A$3:BP$99,63,FALSE())-VLOOKUP($A68,'Import OffPeak change'!$A$106:BP$202,63,FALSE())))</f>
        <v>0</v>
      </c>
      <c r="BL68" s="193" t="n">
        <f aca="false">IF(ISERROR(VLOOKUP($A68,'Import OffPeak'!$A$3:BQ$99,64,FALSE())-VLOOKUP($A68,'Import OffPeak change'!$A$106:BQ$202,64,FALSE())),0,(VLOOKUP($A68,'Import OffPeak'!$A$3:BQ$99,64,FALSE())-VLOOKUP($A68,'Import OffPeak change'!$A$106:BQ$202,64,FALSE())))</f>
        <v>0</v>
      </c>
      <c r="BM68" s="193" t="n">
        <f aca="false">IF(ISERROR(VLOOKUP($A68,'Import OffPeak'!$A$3:BR$99,65,FALSE())-VLOOKUP($A68,'Import OffPeak change'!$A$106:BR$202,65,FALSE())),0,(VLOOKUP($A68,'Import OffPeak'!$A$3:BR$99,65,FALSE())-VLOOKUP($A68,'Import OffPeak change'!$A$106:BR$202,65,FALSE())))</f>
        <v>0</v>
      </c>
      <c r="BN68" s="193" t="n">
        <f aca="false">IF(ISERROR(VLOOKUP($A68,'Import OffPeak'!$A$3:BS$99,66,FALSE())-VLOOKUP($A68,'Import OffPeak change'!$A$106:BS$202,66,FALSE())),0,(VLOOKUP($A68,'Import OffPeak'!$A$3:BS$99,66,FALSE())-VLOOKUP($A68,'Import OffPeak change'!$A$106:BS$202,66,FALSE())))</f>
        <v>0</v>
      </c>
      <c r="BO68" s="193" t="n">
        <f aca="false">IF(ISERROR(VLOOKUP($A68,'Import OffPeak'!$A$3:BT$99,67,FALSE())-VLOOKUP($A68,'Import OffPeak change'!$A$106:BT$202,67,FALSE())),0,(VLOOKUP($A68,'Import OffPeak'!$A$3:BT$99,67,FALSE())-VLOOKUP($A68,'Import OffPeak change'!$A$106:BT$202,67,FALSE())))</f>
        <v>0</v>
      </c>
      <c r="BP68" s="193" t="n">
        <f aca="false">IF(ISERROR(VLOOKUP($A68,'Import OffPeak'!$A$3:BU$99,68,FALSE())-VLOOKUP($A68,'Import OffPeak change'!$A$106:BU$202,68,FALSE())),0,(VLOOKUP($A68,'Import OffPeak'!$A$3:BU$99,68,FALSE())-VLOOKUP($A68,'Import OffPeak change'!$A$106:BU$202,68,FALSE())))</f>
        <v>0</v>
      </c>
      <c r="BQ68" s="193" t="n">
        <f aca="false">IF(ISERROR(VLOOKUP($A68,'Import OffPeak'!$A$3:BV$99,69,FALSE())-VLOOKUP($A68,'Import OffPeak change'!$A$106:BV$202,69,FALSE())),0,(VLOOKUP($A68,'Import OffPeak'!$A$3:BV$99,69,FALSE())-VLOOKUP($A68,'Import OffPeak change'!$A$106:BV$202,69,FALSE())))</f>
        <v>0</v>
      </c>
      <c r="BR68" s="193" t="n">
        <f aca="false">IF(ISERROR(VLOOKUP($A68,'Import OffPeak'!$A$3:BW$99,70,FALSE())-VLOOKUP($A68,'Import OffPeak change'!$A$106:BW$202,70,FALSE())),0,(VLOOKUP($A68,'Import OffPeak'!$A$3:BW$99,70,FALSE())-VLOOKUP($A68,'Import OffPeak change'!$A$106:BW$202,70,FALSE())))</f>
        <v>0</v>
      </c>
      <c r="BS68" s="193" t="n">
        <f aca="false">IF(ISERROR(VLOOKUP($A68,'Import OffPeak'!$A$3:BX$99,71,FALSE())-VLOOKUP($A68,'Import OffPeak change'!$A$106:BX$202,71,FALSE())),0,(VLOOKUP($A68,'Import OffPeak'!$A$3:BX$99,71,FALSE())-VLOOKUP($A68,'Import OffPeak change'!$A$106:BX$202,71,FALSE())))</f>
        <v>0</v>
      </c>
      <c r="BT68" s="193" t="n">
        <f aca="false">IF(ISERROR(VLOOKUP($A68,'Import OffPeak'!$A$3:BY$99,72,FALSE())-VLOOKUP($A68,'Import OffPeak change'!$A$106:BY$202,72,FALSE())),0,(VLOOKUP($A68,'Import OffPeak'!$A$3:BY$99,72,FALSE())-VLOOKUP($A68,'Import OffPeak change'!$A$106:BY$202,72,FALSE())))</f>
        <v>0</v>
      </c>
      <c r="BU68" s="193" t="n">
        <f aca="false">IF(ISERROR(VLOOKUP($A68,'Import OffPeak'!$A$3:BZ$99,73,FALSE())-VLOOKUP($A68,'Import OffPeak change'!$A$106:BZ$202,73,FALSE())),0,(VLOOKUP($A68,'Import OffPeak'!$A$3:BZ$99,73,FALSE())-VLOOKUP($A68,'Import OffPeak change'!$A$106:BZ$202,73,FALSE())))</f>
        <v>0</v>
      </c>
      <c r="BV68" s="193" t="n">
        <f aca="false">IF(ISERROR(VLOOKUP($A68,'Import OffPeak'!$A$3:CA$99,74,FALSE())-VLOOKUP($A68,'Import OffPeak change'!$A$106:CA$202,74,FALSE())),0,(VLOOKUP($A68,'Import OffPeak'!$A$3:CA$99,74,FALSE())-VLOOKUP($A68,'Import OffPeak change'!$A$106:CA$202,74,FALSE())))</f>
        <v>0</v>
      </c>
      <c r="BW68" s="193" t="n">
        <f aca="false">IF(ISERROR(VLOOKUP($A68,'Import OffPeak'!$A$3:CB$99,75,FALSE())-VLOOKUP($A68,'Import OffPeak change'!$A$106:CB$202,75,FALSE())),0,(VLOOKUP($A68,'Import OffPeak'!$A$3:CB$99,75,FALSE())-VLOOKUP($A68,'Import OffPeak change'!$A$106:CB$202,75,FALSE())))</f>
        <v>0</v>
      </c>
      <c r="BX68" s="193" t="n">
        <f aca="false">IF(ISERROR(VLOOKUP($A68,'Import OffPeak'!$A$3:CC$99,76,FALSE())-VLOOKUP($A68,'Import OffPeak change'!$A$106:CC$202,76,FALSE())),0,(VLOOKUP($A68,'Import OffPeak'!$A$3:CC$99,76,FALSE())-VLOOKUP($A68,'Import OffPeak change'!$A$106:CC$202,76,FALSE())))</f>
        <v>0</v>
      </c>
      <c r="BY68" s="193" t="n">
        <f aca="false">IF(ISERROR(VLOOKUP($A68,'Import OffPeak'!$A$3:CD$99,77,FALSE())-VLOOKUP($A68,'Import OffPeak change'!$A$106:CD$202,77,FALSE())),0,(VLOOKUP($A68,'Import OffPeak'!$A$3:CD$99,77,FALSE())-VLOOKUP($A68,'Import OffPeak change'!$A$106:CD$202,77,FALSE())))</f>
        <v>0</v>
      </c>
      <c r="BZ68" s="193" t="n">
        <f aca="false">IF(ISERROR(VLOOKUP($A68,'Import OffPeak'!$A$3:CE$99,78,FALSE())-VLOOKUP($A68,'Import OffPeak change'!$A$106:CE$202,78,FALSE())),0,(VLOOKUP($A68,'Import OffPeak'!$A$3:CE$99,78,FALSE())-VLOOKUP($A68,'Import OffPeak change'!$A$106:CE$202,78,FALSE())))</f>
        <v>0</v>
      </c>
      <c r="CA68" s="193" t="n">
        <f aca="false">IF(ISERROR(VLOOKUP($A68,'Import OffPeak'!$A$3:CF$99,79,FALSE())-VLOOKUP($A68,'Import OffPeak change'!$A$106:CF$202,79,FALSE())),0,(VLOOKUP($A68,'Import OffPeak'!$A$3:CF$99,79,FALSE())-VLOOKUP($A68,'Import OffPeak change'!$A$106:CF$202,79,FALSE())))</f>
        <v>0</v>
      </c>
      <c r="CB68" s="193" t="n">
        <f aca="false">IF(ISERROR(VLOOKUP($A68,'Import OffPeak'!$A$3:CG$99,80,FALSE())-VLOOKUP($A68,'Import OffPeak change'!$A$106:CG$202,80,FALSE())),0,(VLOOKUP($A68,'Import OffPeak'!$A$3:CG$99,80,FALSE())-VLOOKUP($A68,'Import OffPeak change'!$A$106:CG$202,80,FALSE())))</f>
        <v>0</v>
      </c>
      <c r="CC68" s="193" t="n">
        <f aca="false">IF(ISERROR(VLOOKUP($A68,'Import OffPeak'!$A$3:CH$99,81,FALSE())-VLOOKUP($A68,'Import OffPeak change'!$A$106:CH$202,81,FALSE())),0,(VLOOKUP($A68,'Import OffPeak'!$A$3:CH$99,81,FALSE())-VLOOKUP($A68,'Import OffPeak change'!$A$106:CH$202,81,FALSE())))</f>
        <v>0</v>
      </c>
      <c r="CD68" s="193" t="n">
        <f aca="false">IF(ISERROR(VLOOKUP($A68,'Import OffPeak'!$A$3:CI$99,82,FALSE())-VLOOKUP($A68,'Import OffPeak change'!$A$106:CI$202,82,FALSE())),0,(VLOOKUP($A68,'Import OffPeak'!$A$3:CI$99,82,FALSE())-VLOOKUP($A68,'Import OffPeak change'!$A$106:CI$202,82,FALSE())))</f>
        <v>0</v>
      </c>
      <c r="CE68" s="193" t="n">
        <f aca="false">IF(ISERROR(VLOOKUP($A68,'Import OffPeak'!$A$3:CJ$99,83,FALSE())-VLOOKUP($A68,'Import OffPeak change'!$A$106:CJ$202,83,FALSE())),0,(VLOOKUP($A68,'Import OffPeak'!$A$3:CJ$99,83,FALSE())-VLOOKUP($A68,'Import OffPeak change'!$A$106:CJ$202,83,FALSE())))</f>
        <v>0</v>
      </c>
      <c r="CF68" s="193" t="n">
        <f aca="false">IF(ISERROR(VLOOKUP($A68,'Import OffPeak'!$A$3:CK$99,84,FALSE())-VLOOKUP($A68,'Import OffPeak change'!$A$106:CK$202,84,FALSE())),0,(VLOOKUP($A68,'Import OffPeak'!$A$3:CK$99,84,FALSE())-VLOOKUP($A68,'Import OffPeak change'!$A$106:CK$202,84,FALSE())))</f>
        <v>0</v>
      </c>
      <c r="CG68" s="193" t="n">
        <f aca="false">IF(ISERROR(VLOOKUP($A68,'Import OffPeak'!$A$3:CL$99,85,FALSE())-VLOOKUP($A68,'Import OffPeak change'!$A$106:CL$202,85,FALSE())),0,(VLOOKUP($A68,'Import OffPeak'!$A$3:CL$99,85,FALSE())-VLOOKUP($A68,'Import OffPeak change'!$A$106:CL$202,85,FALSE())))</f>
        <v>0</v>
      </c>
      <c r="CH68" s="193" t="n">
        <f aca="false">IF(ISERROR(VLOOKUP($A68,'Import OffPeak'!$A$3:CM$99,86,FALSE())-VLOOKUP($A68,'Import OffPeak change'!$A$106:CM$202,86,FALSE())),0,(VLOOKUP($A68,'Import OffPeak'!$A$3:CM$99,86,FALSE())-VLOOKUP($A68,'Import OffPeak change'!$A$106:CM$202,86,FALSE())))</f>
        <v>0</v>
      </c>
      <c r="CI68" s="193" t="n">
        <f aca="false">IF(ISERROR(VLOOKUP($A68,'Import OffPeak'!$A$3:CN$99,87,FALSE())-VLOOKUP($A68,'Import OffPeak change'!$A$106:CN$202,87,FALSE())),0,(VLOOKUP($A68,'Import OffPeak'!$A$3:CN$99,87,FALSE())-VLOOKUP($A68,'Import OffPeak change'!$A$106:CN$202,87,FALSE())))</f>
        <v>0</v>
      </c>
      <c r="CJ68" s="193" t="n">
        <f aca="false">IF(ISERROR(VLOOKUP($A68,'Import OffPeak'!$A$3:CO$99,88,FALSE())-VLOOKUP($A68,'Import OffPeak change'!$A$106:CO$202,88,FALSE())),0,(VLOOKUP($A68,'Import OffPeak'!$A$3:CO$99,88,FALSE())-VLOOKUP($A68,'Import OffPeak change'!$A$106:CO$202,88,FALSE())))</f>
        <v>0</v>
      </c>
      <c r="CK68" s="193" t="n">
        <f aca="false">IF(ISERROR(VLOOKUP($A68,'Import OffPeak'!$A$3:CP$99,89,FALSE())-VLOOKUP($A68,'Import OffPeak change'!$A$106:CP$202,89,FALSE())),0,(VLOOKUP($A68,'Import OffPeak'!$A$3:CP$99,89,FALSE())-VLOOKUP($A68,'Import OffPeak change'!$A$106:CP$202,89,FALSE())))</f>
        <v>0</v>
      </c>
      <c r="CL68" s="193" t="n">
        <f aca="false">IF(ISERROR(VLOOKUP($A68,'Import OffPeak'!$A$3:CQ$99,90,FALSE())-VLOOKUP($A68,'Import OffPeak change'!$A$106:CQ$202,90,FALSE())),0,(VLOOKUP($A68,'Import OffPeak'!$A$3:CQ$99,90,FALSE())-VLOOKUP($A68,'Import OffPeak change'!$A$106:CQ$202,90,FALSE())))</f>
        <v>0</v>
      </c>
      <c r="CM68" s="193" t="n">
        <f aca="false">IF(ISERROR(VLOOKUP($A68,'Import OffPeak'!$A$3:CR$99,91,FALSE())-VLOOKUP($A68,'Import OffPeak change'!$A$106:CR$202,91,FALSE())),0,(VLOOKUP($A68,'Import OffPeak'!$A$3:CR$99,91,FALSE())-VLOOKUP($A68,'Import OffPeak change'!$A$106:CR$202,91,FALSE())))</f>
        <v>0</v>
      </c>
      <c r="CN68" s="193" t="n">
        <f aca="false">IF(ISERROR(VLOOKUP($A68,'Import OffPeak'!$A$3:CS$99,92,FALSE())-VLOOKUP($A68,'Import OffPeak change'!$A$106:CS$202,92,FALSE())),0,(VLOOKUP($A68,'Import OffPeak'!$A$3:CS$99,92,FALSE())-VLOOKUP($A68,'Import OffPeak change'!$A$106:CS$202,92,FALSE())))</f>
        <v>0</v>
      </c>
      <c r="CO68" s="193" t="n">
        <f aca="false">IF(ISERROR(VLOOKUP($A68,'Import OffPeak'!$A$3:CT$99,93,FALSE())-VLOOKUP($A68,'Import OffPeak change'!$A$106:CT$202,93,FALSE())),0,(VLOOKUP($A68,'Import OffPeak'!$A$3:CT$99,93,FALSE())-VLOOKUP($A68,'Import OffPeak change'!$A$106:CT$202,93,FALSE())))</f>
        <v>0</v>
      </c>
      <c r="CP68" s="193" t="n">
        <f aca="false">IF(ISERROR(VLOOKUP($A68,'Import OffPeak'!$A$3:CU$99,94,FALSE())-VLOOKUP($A68,'Import OffPeak change'!$A$106:CU$202,94,FALSE())),0,(VLOOKUP($A68,'Import OffPeak'!$A$3:CU$99,94,FALSE())-VLOOKUP($A68,'Import OffPeak change'!$A$106:CU$202,94,FALSE())))</f>
        <v>0</v>
      </c>
      <c r="CQ68" s="193" t="n">
        <f aca="false">IF(ISERROR(VLOOKUP($A68,'Import OffPeak'!$A$3:CV$99,95,FALSE())-VLOOKUP($A68,'Import OffPeak change'!$A$106:CV$202,95,FALSE())),0,(VLOOKUP($A68,'Import OffPeak'!$A$3:CV$99,95,FALSE())-VLOOKUP($A68,'Import OffPeak change'!$A$106:CV$202,95,FALSE())))</f>
        <v>0</v>
      </c>
      <c r="CR68" s="193" t="n">
        <f aca="false">IF(ISERROR(VLOOKUP($A68,'Import OffPeak'!$A$3:CW$99,96,FALSE())-VLOOKUP($A68,'Import OffPeak change'!$A$106:CW$202,96,FALSE())),0,(VLOOKUP($A68,'Import OffPeak'!$A$3:CW$99,96,FALSE())-VLOOKUP($A68,'Import OffPeak change'!$A$106:CW$202,96,FALSE())))</f>
        <v>0</v>
      </c>
      <c r="CS68" s="193" t="n">
        <f aca="false">IF(ISERROR(VLOOKUP($A68,'Import OffPeak'!$A$3:CX$99,97,FALSE())-VLOOKUP($A68,'Import OffPeak change'!$A$106:CX$202,97,FALSE())),0,(VLOOKUP($A68,'Import OffPeak'!$A$3:CX$99,97,FALSE())-VLOOKUP($A68,'Import OffPeak change'!$A$106:CX$202,97,FALSE())))</f>
        <v>0</v>
      </c>
      <c r="CT68" s="193" t="n">
        <f aca="false">IF(ISERROR(VLOOKUP($A68,'Import OffPeak'!$A$3:CY$99,98,FALSE())-VLOOKUP($A68,'Import OffPeak change'!$A$106:CY$202,98,FALSE())),0,(VLOOKUP($A68,'Import OffPeak'!$A$3:CY$99,98,FALSE())-VLOOKUP($A68,'Import OffPeak change'!$A$106:CY$202,98,FALSE())))</f>
        <v>0</v>
      </c>
      <c r="CU68" s="193" t="n">
        <f aca="false">IF(ISERROR(VLOOKUP($A68,'Import OffPeak'!$A$3:CZ$99,99,FALSE())-VLOOKUP($A68,'Import OffPeak change'!$A$106:CZ$202,99,FALSE())),0,(VLOOKUP($A68,'Import OffPeak'!$A$3:CZ$99,99,FALSE())-VLOOKUP($A68,'Import OffPeak change'!$A$106:CZ$202,99,FALSE())))</f>
        <v>0</v>
      </c>
      <c r="CV68" s="193" t="n">
        <f aca="false">IF(ISERROR(VLOOKUP($A68,'Import OffPeak'!$A$3:DA$99,100,FALSE())-VLOOKUP($A68,'Import OffPeak change'!$A$106:DA$202,100,FALSE())),0,(VLOOKUP($A68,'Import OffPeak'!$A$3:DA$99,100,FALSE())-VLOOKUP($A68,'Import OffPeak change'!$A$106:DA$202,100,FALSE())))</f>
        <v>0</v>
      </c>
      <c r="CW68" s="193" t="n">
        <f aca="false">IF(ISERROR(VLOOKUP($A68,'Import OffPeak'!$A$3:DB$99,101,FALSE())-VLOOKUP($A68,'Import OffPeak change'!$A$106:DB$202,101,FALSE())),0,(VLOOKUP($A68,'Import OffPeak'!$A$3:DB$99,101,FALSE())-VLOOKUP($A68,'Import OffPeak change'!$A$106:DB$202,101,FALSE())))</f>
        <v>0</v>
      </c>
      <c r="CX68" s="193" t="n">
        <f aca="false">IF(ISERROR(VLOOKUP($A68,'Import OffPeak'!$A$3:DC$99,102,FALSE())-VLOOKUP($A68,'Import OffPeak change'!$A$106:DC$202,102,FALSE())),0,(VLOOKUP($A68,'Import OffPeak'!$A$3:DC$99,102,FALSE())-VLOOKUP($A68,'Import OffPeak change'!$A$106:DC$202,102,FALSE())))</f>
        <v>0</v>
      </c>
      <c r="CY68" s="193" t="n">
        <f aca="false">IF(ISERROR(VLOOKUP($A68,'Import OffPeak'!$A$3:DD$99,103,FALSE())-VLOOKUP($A68,'Import OffPeak change'!$A$106:DD$202,103,FALSE())),0,(VLOOKUP($A68,'Import OffPeak'!$A$3:DD$99,103,FALSE())-VLOOKUP($A68,'Import OffPeak change'!$A$106:DD$202,103,FALSE())))</f>
        <v>0</v>
      </c>
      <c r="CZ68" s="193" t="n">
        <f aca="false">IF(ISERROR(VLOOKUP($A68,'Import OffPeak'!$A$3:DE$99,104,FALSE())-VLOOKUP($A68,'Import OffPeak change'!$A$106:DE$202,104,FALSE())),0,(VLOOKUP($A68,'Import OffPeak'!$A$3:DE$99,104,FALSE())-VLOOKUP($A68,'Import OffPeak change'!$A$106:DE$202,104,FALSE())))</f>
        <v>0</v>
      </c>
      <c r="DA68" s="193" t="n">
        <f aca="false">IF(ISERROR(VLOOKUP($A68,'Import OffPeak'!$A$3:DF$99,105,FALSE())-VLOOKUP($A68,'Import OffPeak change'!$A$106:DF$202,105,FALSE())),0,(VLOOKUP($A68,'Import OffPeak'!$A$3:DF$99,105,FALSE())-VLOOKUP($A68,'Import OffPeak change'!$A$106:DF$202,105,FALSE())))</f>
        <v>0</v>
      </c>
      <c r="DB68" s="193" t="n">
        <f aca="false">IF(ISERROR(VLOOKUP($A68,'Import OffPeak'!$A$3:DG$99,106,FALSE())-VLOOKUP($A68,'Import OffPeak change'!$A$106:DG$202,106,FALSE())),0,(VLOOKUP($A68,'Import OffPeak'!$A$3:DG$99,106,FALSE())-VLOOKUP($A68,'Import OffPeak change'!$A$106:DG$202,106,FALSE())))</f>
        <v>0</v>
      </c>
      <c r="DC68" s="193" t="n">
        <f aca="false">IF(ISERROR(VLOOKUP($A68,'Import OffPeak'!$A$3:DH$99,107,FALSE())-VLOOKUP($A68,'Import OffPeak change'!$A$106:DH$202,107,FALSE())),0,(VLOOKUP($A68,'Import OffPeak'!$A$3:DH$99,107,FALSE())-VLOOKUP($A68,'Import OffPeak change'!$A$106:DH$202,107,FALSE())))</f>
        <v>0</v>
      </c>
      <c r="DD68" s="193" t="n">
        <f aca="false">IF(ISERROR(VLOOKUP($A68,'Import OffPeak'!$A$3:DI$99,108,FALSE())-VLOOKUP($A68,'Import OffPeak change'!$A$106:DI$202,108,FALSE())),0,(VLOOKUP($A68,'Import OffPeak'!$A$3:DI$99,108,FALSE())-VLOOKUP($A68,'Import OffPeak change'!$A$106:DI$202,108,FALSE())))</f>
        <v>0</v>
      </c>
      <c r="DE68" s="193" t="n">
        <f aca="false">IF(ISERROR(VLOOKUP($A68,'Import OffPeak'!$A$3:DJ$99,109,FALSE())-VLOOKUP($A68,'Import OffPeak change'!$A$106:DJ$202,109,FALSE())),0,(VLOOKUP($A68,'Import OffPeak'!$A$3:DJ$99,109,FALSE())-VLOOKUP($A68,'Import OffPeak change'!$A$106:DJ$202,109,FALSE())))</f>
        <v>0</v>
      </c>
      <c r="DF68" s="193" t="n">
        <f aca="false">IF(ISERROR(VLOOKUP($A68,'Import OffPeak'!$A$3:DK$99,110,FALSE())-VLOOKUP($A68,'Import OffPeak change'!$A$106:DK$202,110,FALSE())),0,(VLOOKUP($A68,'Import OffPeak'!$A$3:DK$99,110,FALSE())-VLOOKUP($A68,'Import OffPeak change'!$A$106:DK$202,110,FALSE())))</f>
        <v>0</v>
      </c>
      <c r="DG68" s="193" t="n">
        <f aca="false">IF(ISERROR(VLOOKUP($A68,'Import OffPeak'!$A$3:DL$99,111,FALSE())-VLOOKUP($A68,'Import OffPeak change'!$A$106:DL$202,111,FALSE())),0,(VLOOKUP($A68,'Import OffPeak'!$A$3:DL$99,111,FALSE())-VLOOKUP($A68,'Import OffPeak change'!$A$106:DL$202,111,FALSE())))</f>
        <v>0</v>
      </c>
      <c r="DH68" s="193" t="n">
        <f aca="false">IF(ISERROR(VLOOKUP($A68,'Import OffPeak'!$A$3:DM$99,112,FALSE())-VLOOKUP($A68,'Import OffPeak change'!$A$106:DM$202,112,FALSE())),0,(VLOOKUP($A68,'Import OffPeak'!$A$3:DM$99,112,FALSE())-VLOOKUP($A68,'Import OffPeak change'!$A$106:DM$202,112,FALSE())))</f>
        <v>0</v>
      </c>
      <c r="DI68" s="193" t="n">
        <f aca="false">IF(ISERROR(VLOOKUP($A68,'Import OffPeak'!$A$3:DN$99,113,FALSE())-VLOOKUP($A68,'Import OffPeak change'!$A$106:DN$202,113,FALSE())),0,(VLOOKUP($A68,'Import OffPeak'!$A$3:DN$99,113,FALSE())-VLOOKUP($A68,'Import OffPeak change'!$A$106:DN$202,113,FALSE())))</f>
        <v>0</v>
      </c>
      <c r="DJ68" s="193" t="n">
        <f aca="false">IF(ISERROR(VLOOKUP($A68,'Import OffPeak'!$A$3:DO$99,114,FALSE())-VLOOKUP($A68,'Import OffPeak change'!$A$106:DO$202,114,FALSE())),0,(VLOOKUP($A68,'Import OffPeak'!$A$3:DO$99,114,FALSE())-VLOOKUP($A68,'Import OffPeak change'!$A$106:DO$202,114,FALSE())))</f>
        <v>0</v>
      </c>
      <c r="DK68" s="193" t="n">
        <f aca="false">IF(ISERROR(VLOOKUP($A68,'Import OffPeak'!$A$3:DP$99,115,FALSE())-VLOOKUP($A68,'Import OffPeak change'!$A$106:DP$202,115,FALSE())),0,(VLOOKUP($A68,'Import OffPeak'!$A$3:DP$99,115,FALSE())-VLOOKUP($A68,'Import OffPeak change'!$A$106:DP$202,115,FALSE())))</f>
        <v>0</v>
      </c>
      <c r="DL68" s="193" t="n">
        <f aca="false">IF(ISERROR(VLOOKUP($A68,'Import OffPeak'!$A$3:DQ$99,116,FALSE())-VLOOKUP($A68,'Import OffPeak change'!$A$106:DQ$202,116,FALSE())),0,(VLOOKUP($A68,'Import OffPeak'!$A$3:DQ$99,116,FALSE())-VLOOKUP($A68,'Import OffPeak change'!$A$106:DQ$202,116,FALSE())))</f>
        <v>0</v>
      </c>
      <c r="DM68" s="193" t="n">
        <f aca="false">IF(ISERROR(VLOOKUP($A68,'Import OffPeak'!$A$3:DR$99,117,FALSE())-VLOOKUP($A68,'Import OffPeak change'!$A$106:DR$202,117,FALSE())),0,(VLOOKUP($A68,'Import OffPeak'!$A$3:DR$99,117,FALSE())-VLOOKUP($A68,'Import OffPeak change'!$A$106:DR$202,117,FALSE())))</f>
        <v>0</v>
      </c>
      <c r="DN68" s="193" t="n">
        <f aca="false">IF(ISERROR(VLOOKUP($A68,'Import OffPeak'!$A$3:DS$99,118,FALSE())-VLOOKUP($A68,'Import OffPeak change'!$A$106:DS$202,118,FALSE())),0,(VLOOKUP($A68,'Import OffPeak'!$A$3:DS$99,118,FALSE())-VLOOKUP($A68,'Import OffPeak change'!$A$106:DS$202,118,FALSE())))</f>
        <v>0</v>
      </c>
      <c r="DO68" s="193" t="n">
        <f aca="false">IF(ISERROR(VLOOKUP($A68,'Import OffPeak'!$A$3:DT$99,119,FALSE())-VLOOKUP($A68,'Import OffPeak change'!$A$106:DT$202,119,FALSE())),0,(VLOOKUP($A68,'Import OffPeak'!$A$3:DT$99,119,FALSE())-VLOOKUP($A68,'Import OffPeak change'!$A$106:DT$202,119,FALSE())))</f>
        <v>0</v>
      </c>
      <c r="DP68" s="193" t="n">
        <f aca="false">IF(ISERROR(VLOOKUP($A68,'Import OffPeak'!$A$3:DU$99,120,FALSE())-VLOOKUP($A68,'Import OffPeak change'!$A$106:DU$202,120,FALSE())),0,(VLOOKUP($A68,'Import OffPeak'!$A$3:DU$99,120,FALSE())-VLOOKUP($A68,'Import OffPeak change'!$A$106:DU$202,120,FALSE())))</f>
        <v>0</v>
      </c>
      <c r="DQ68" s="193" t="n">
        <f aca="false">IF(ISERROR(VLOOKUP($A68,'Import OffPeak'!$A$3:DV$99,121,FALSE())-VLOOKUP($A68,'Import OffPeak change'!$A$106:DV$202,121,FALSE())),0,(VLOOKUP($A68,'Import OffPeak'!$A$3:DV$99,121,FALSE())-VLOOKUP($A68,'Import OffPeak change'!$A$106:DV$202,121,FALSE())))</f>
        <v>0</v>
      </c>
      <c r="DR68" s="193" t="n">
        <f aca="false">IF(ISERROR(VLOOKUP($A68,'Import OffPeak'!$A$3:DW$99,122,FALSE())-VLOOKUP($A68,'Import OffPeak change'!$A$106:DW$202,122,FALSE())),0,(VLOOKUP($A68,'Import OffPeak'!$A$3:DW$99,122,FALSE())-VLOOKUP($A68,'Import OffPeak change'!$A$106:DW$202,122,FALSE())))</f>
        <v>0</v>
      </c>
      <c r="DS68" s="193" t="n">
        <f aca="false">IF(ISERROR(VLOOKUP($A68,'Import OffPeak'!$A$3:DX$99,123,FALSE())-VLOOKUP($A68,'Import OffPeak change'!$A$106:DX$202,123,FALSE())),0,(VLOOKUP($A68,'Import OffPeak'!$A$3:DX$99,123,FALSE())-VLOOKUP($A68,'Import OffPeak change'!$A$106:DX$202,123,FALSE())))</f>
        <v>0</v>
      </c>
      <c r="DT68" s="193" t="n">
        <f aca="false">IF(ISERROR(VLOOKUP($A68,'Import OffPeak'!$A$3:DY$99,124,FALSE())-VLOOKUP($A68,'Import OffPeak change'!$A$106:DY$202,124,FALSE())),0,(VLOOKUP($A68,'Import OffPeak'!$A$3:DY$99,124,FALSE())-VLOOKUP($A68,'Import OffPeak change'!$A$106:DY$202,124,FALSE())))</f>
        <v>0</v>
      </c>
      <c r="DU68" s="193" t="n">
        <f aca="false">IF(ISERROR(VLOOKUP($A68,'Import OffPeak'!$A$3:DZ$99,125,FALSE())-VLOOKUP($A68,'Import OffPeak change'!$A$106:DZ$202,125,FALSE())),0,(VLOOKUP($A68,'Import OffPeak'!$A$3:DZ$99,125,FALSE())-VLOOKUP($A68,'Import OffPeak change'!$A$106:DZ$202,125,FALSE())))</f>
        <v>0</v>
      </c>
      <c r="DV68" s="193" t="n">
        <f aca="false">IF(ISERROR(VLOOKUP($A68,'Import OffPeak'!$A$3:EA$99,126,FALSE())-VLOOKUP($A68,'Import OffPeak change'!$A$106:EA$202,126,FALSE())),0,(VLOOKUP($A68,'Import OffPeak'!$A$3:EA$99,126,FALSE())-VLOOKUP($A68,'Import OffPeak change'!$A$106:EA$202,126,FALSE())))</f>
        <v>0</v>
      </c>
      <c r="DW68" s="193" t="n">
        <f aca="false">IF(ISERROR(VLOOKUP($A68,'Import OffPeak'!$A$3:EB$99,127,FALSE())-VLOOKUP($A68,'Import OffPeak change'!$A$106:EB$202,127,FALSE())),0,(VLOOKUP($A68,'Import OffPeak'!$A$3:EB$99,127,FALSE())-VLOOKUP($A68,'Import OffPeak change'!$A$106:EB$202,127,FALSE())))</f>
        <v>0</v>
      </c>
      <c r="DX68" s="193" t="n">
        <f aca="false">IF(ISERROR(VLOOKUP($A68,'Import OffPeak'!$A$3:EC$99,128,FALSE())-VLOOKUP($A68,'Import OffPeak change'!$A$106:EC$202,128,FALSE())),0,(VLOOKUP($A68,'Import OffPeak'!$A$3:EC$99,128,FALSE())-VLOOKUP($A68,'Import OffPeak change'!$A$106:EC$202,128,FALSE())))</f>
        <v>0</v>
      </c>
      <c r="DY68" s="193" t="n">
        <f aca="false">IF(ISERROR(VLOOKUP($A68,'Import OffPeak'!$A$3:ED$99,129,FALSE())-VLOOKUP($A68,'Import OffPeak change'!$A$106:ED$202,129,FALSE())),0,(VLOOKUP($A68,'Import OffPeak'!$A$3:ED$99,129,FALSE())-VLOOKUP($A68,'Import OffPeak change'!$A$106:ED$202,129,FALSE())))</f>
        <v>0</v>
      </c>
      <c r="DZ68" s="193" t="n">
        <f aca="false">IF(ISERROR(VLOOKUP($A68,'Import OffPeak'!$A$3:EE$99,130,FALSE())-VLOOKUP($A68,'Import OffPeak change'!$A$106:EE$202,130,FALSE())),0,(VLOOKUP($A68,'Import OffPeak'!$A$3:EE$99,130,FALSE())-VLOOKUP($A68,'Import OffPeak change'!$A$106:EE$202,130,FALSE())))</f>
        <v>0</v>
      </c>
      <c r="EA68" s="193" t="n">
        <f aca="false">IF(ISERROR(VLOOKUP($A68,'Import OffPeak'!$A$3:EF$99,131,FALSE())-VLOOKUP($A68,'Import OffPeak change'!$A$106:EF$202,131,FALSE())),0,(VLOOKUP($A68,'Import OffPeak'!$A$3:EF$99,131,FALSE())-VLOOKUP($A68,'Import OffPeak change'!$A$106:EF$202,131,FALSE())))</f>
        <v>0</v>
      </c>
      <c r="EB68" s="193" t="n">
        <f aca="false">IF(ISERROR(VLOOKUP($A68,'Import OffPeak'!$A$3:EG$99,132,FALSE())-VLOOKUP($A68,'Import OffPeak change'!$A$106:EG$202,132,FALSE())),0,(VLOOKUP($A68,'Import OffPeak'!$A$3:EG$99,132,FALSE())-VLOOKUP($A68,'Import OffPeak change'!$A$106:EG$202,132,FALSE())))</f>
        <v>0</v>
      </c>
      <c r="EC68" s="193" t="n">
        <f aca="false">IF(ISERROR(VLOOKUP($A68,'Import OffPeak'!$A$3:EH$99,133,FALSE())-VLOOKUP($A68,'Import OffPeak change'!$A$106:EH$202,133,FALSE())),0,(VLOOKUP($A68,'Import OffPeak'!$A$3:EH$99,133,FALSE())-VLOOKUP($A68,'Import OffPeak change'!$A$106:EH$202,133,FALSE())))</f>
        <v>0</v>
      </c>
      <c r="ED68" s="193" t="n">
        <f aca="false">IF(ISERROR(VLOOKUP($A68,'Import OffPeak'!$A$3:EI$99,134,FALSE())-VLOOKUP($A68,'Import OffPeak change'!$A$106:EI$202,134,FALSE())),0,(VLOOKUP($A68,'Import OffPeak'!$A$3:EI$99,134,FALSE())-VLOOKUP($A68,'Import OffPeak change'!$A$106:EI$202,134,FALSE())))</f>
        <v>0</v>
      </c>
      <c r="EE68" s="193" t="n">
        <f aca="false">IF(ISERROR(VLOOKUP($A68,'Import OffPeak'!$A$3:EJ$99,135,FALSE())-VLOOKUP($A68,'Import OffPeak change'!$A$106:EJ$202,135,FALSE())),0,(VLOOKUP($A68,'Import OffPeak'!$A$3:EJ$99,135,FALSE())-VLOOKUP($A68,'Import OffPeak change'!$A$106:EJ$202,135,FALSE())))</f>
        <v>0</v>
      </c>
      <c r="EF68" s="193" t="n">
        <f aca="false">IF(ISERROR(VLOOKUP($A68,'Import OffPeak'!$A$3:EK$99,136,FALSE())-VLOOKUP($A68,'Import OffPeak change'!$A$106:EK$202,136,FALSE())),0,(VLOOKUP($A68,'Import OffPeak'!$A$3:EK$99,136,FALSE())-VLOOKUP($A68,'Import OffPeak change'!$A$106:EK$202,136,FALSE())))</f>
        <v>0</v>
      </c>
      <c r="EG68" s="193" t="n">
        <f aca="false">IF(ISERROR(VLOOKUP($A68,'Import OffPeak'!$A$3:EL$99,137,FALSE())-VLOOKUP($A68,'Import OffPeak change'!$A$106:EL$202,137,FALSE())),0,(VLOOKUP($A68,'Import OffPeak'!$A$3:EL$99,137,FALSE())-VLOOKUP($A68,'Import OffPeak change'!$A$106:EL$202,137,FALSE())))</f>
        <v>0</v>
      </c>
      <c r="EH68" s="193" t="n">
        <f aca="false">IF(ISERROR(VLOOKUP($A68,'Import OffPeak'!$A$3:EM$99,138,FALSE())-VLOOKUP($A68,'Import OffPeak change'!$A$106:EM$202,138,FALSE())),0,(VLOOKUP($A68,'Import OffPeak'!$A$3:EM$99,138,FALSE())-VLOOKUP($A68,'Import OffPeak change'!$A$106:EM$202,138,FALSE())))</f>
        <v>0</v>
      </c>
      <c r="EI68" s="193" t="n">
        <f aca="false">IF(ISERROR(VLOOKUP($A68,'Import OffPeak'!$A$3:EN$99,139,FALSE())-VLOOKUP($A68,'Import OffPeak change'!$A$106:EN$202,139,FALSE())),0,(VLOOKUP($A68,'Import OffPeak'!$A$3:EN$99,139,FALSE())-VLOOKUP($A68,'Import OffPeak change'!$A$106:EN$202,139,FALSE())))</f>
        <v>0</v>
      </c>
      <c r="EJ68" s="193" t="n">
        <f aca="false">IF(ISERROR(VLOOKUP($A68,'Import OffPeak'!$A$3:EO$99,140,FALSE())-VLOOKUP($A68,'Import OffPeak change'!$A$106:EO$202,140,FALSE())),0,(VLOOKUP($A68,'Import OffPeak'!$A$3:EO$99,140,FALSE())-VLOOKUP($A68,'Import OffPeak change'!$A$106:EO$202,140,FALSE())))</f>
        <v>0</v>
      </c>
      <c r="EK68" s="193" t="n">
        <f aca="false">IF(ISERROR(VLOOKUP($A68,'Import OffPeak'!$A$3:EP$99,141,FALSE())-VLOOKUP($A68,'Import OffPeak change'!$A$106:EP$202,141,FALSE())),0,(VLOOKUP($A68,'Import OffPeak'!$A$3:EP$99,141,FALSE())-VLOOKUP($A68,'Import OffPeak change'!$A$106:EP$202,141,FALSE())))</f>
        <v>0</v>
      </c>
      <c r="EL68" s="193" t="n">
        <f aca="false">IF(ISERROR(VLOOKUP($A68,'Import OffPeak'!$A$3:EQ$99,142,FALSE())-VLOOKUP($A68,'Import OffPeak change'!$A$106:EQ$202,142,FALSE())),0,(VLOOKUP($A68,'Import OffPeak'!$A$3:EQ$99,142,FALSE())-VLOOKUP($A68,'Import OffPeak change'!$A$106:EQ$202,142,FALSE())))</f>
        <v>0</v>
      </c>
      <c r="EM68" s="193" t="n">
        <f aca="false">IF(ISERROR(VLOOKUP($A68,'Import OffPeak'!$A$3:ER$99,143,FALSE())-VLOOKUP($A68,'Import OffPeak change'!$A$106:ER$202,143,FALSE())),0,(VLOOKUP($A68,'Import OffPeak'!$A$3:ER$99,143,FALSE())-VLOOKUP($A68,'Import OffPeak change'!$A$106:ER$202,143,FALSE())))</f>
        <v>0</v>
      </c>
      <c r="EN68" s="193" t="n">
        <f aca="false">IF(ISERROR(VLOOKUP($A68,'Import OffPeak'!$A$3:ES$99,144,FALSE())-VLOOKUP($A68,'Import OffPeak change'!$A$106:ES$202,144,FALSE())),0,(VLOOKUP($A68,'Import OffPeak'!$A$3:ES$99,144,FALSE())-VLOOKUP($A68,'Import OffPeak change'!$A$106:ES$202,144,FALSE())))</f>
        <v>0</v>
      </c>
      <c r="EO68" s="193" t="n">
        <f aca="false">IF(ISERROR(VLOOKUP($A68,'Import OffPeak'!$A$3:ET$99,145,FALSE())-VLOOKUP($A68,'Import OffPeak change'!$A$106:ET$202,145,FALSE())),0,(VLOOKUP($A68,'Import OffPeak'!$A$3:ET$99,145,FALSE())-VLOOKUP($A68,'Import OffPeak change'!$A$106:ET$202,145,FALSE())))</f>
        <v>0</v>
      </c>
      <c r="EP68" s="193" t="n">
        <f aca="false">IF(ISERROR(VLOOKUP($A68,'Import OffPeak'!$A$3:EU$99,146,FALSE())-VLOOKUP($A68,'Import OffPeak change'!$A$106:EU$202,146,FALSE())),0,(VLOOKUP($A68,'Import OffPeak'!$A$3:EU$99,146,FALSE())-VLOOKUP($A68,'Import OffPeak change'!$A$106:EU$202,146,FALSE())))</f>
        <v>0</v>
      </c>
      <c r="EQ68" s="193" t="n">
        <f aca="false">IF(ISERROR(VLOOKUP($A68,'Import OffPeak'!$A$3:EV$99,147,FALSE())-VLOOKUP($A68,'Import OffPeak change'!$A$106:EV$202,147,FALSE())),0,(VLOOKUP($A68,'Import OffPeak'!$A$3:EV$99,147,FALSE())-VLOOKUP($A68,'Import OffPeak change'!$A$106:EV$202,147,FALSE())))</f>
        <v>0</v>
      </c>
      <c r="ER68" s="193" t="n">
        <f aca="false">IF(ISERROR(VLOOKUP($A68,'Import OffPeak'!$A$3:EW$99,148,FALSE())-VLOOKUP($A68,'Import OffPeak change'!$A$106:EW$202,148,FALSE())),0,(VLOOKUP($A68,'Import OffPeak'!$A$3:EW$99,148,FALSE())-VLOOKUP($A68,'Import OffPeak change'!$A$106:EW$202,148,FALSE())))</f>
        <v>0</v>
      </c>
      <c r="ES68" s="193" t="n">
        <f aca="false">IF(ISERROR(VLOOKUP($A68,'Import OffPeak'!$A$3:EX$99,149,FALSE())-VLOOKUP($A68,'Import OffPeak change'!$A$106:EX$202,149,FALSE())),0,(VLOOKUP($A68,'Import OffPeak'!$A$3:EX$99,149,FALSE())-VLOOKUP($A68,'Import OffPeak change'!$A$106:EX$202,149,FALSE())))</f>
        <v>0</v>
      </c>
      <c r="ET68" s="193" t="n">
        <f aca="false">IF(ISERROR(VLOOKUP($A68,'Import OffPeak'!$A$3:EY$99,150,FALSE())-VLOOKUP($A68,'Import OffPeak change'!$A$106:EY$202,150,FALSE())),0,(VLOOKUP($A68,'Import OffPeak'!$A$3:EY$99,150,FALSE())-VLOOKUP($A68,'Import OffPeak change'!$A$106:EY$202,150,FALSE())))</f>
        <v>0</v>
      </c>
      <c r="EU68" s="193" t="n">
        <f aca="false">IF(ISERROR(VLOOKUP($A68,'Import OffPeak'!$A$3:EZ$99,151,FALSE())-VLOOKUP($A68,'Import OffPeak change'!$A$106:EZ$202,151,FALSE())),0,(VLOOKUP($A68,'Import OffPeak'!$A$3:EZ$99,151,FALSE())-VLOOKUP($A68,'Import OffPeak change'!$A$106:EZ$202,151,FALSE())))</f>
        <v>0</v>
      </c>
      <c r="EV68" s="193" t="n">
        <f aca="false">IF(ISERROR(VLOOKUP($A68,'Import OffPeak'!$A$3:FA$99,152,FALSE())-VLOOKUP($A68,'Import OffPeak change'!$A$106:FA$202,152,FALSE())),0,(VLOOKUP($A68,'Import OffPeak'!$A$3:FA$99,152,FALSE())-VLOOKUP($A68,'Import OffPeak change'!$A$106:FA$202,152,FALSE())))</f>
        <v>0</v>
      </c>
      <c r="EW68" s="193" t="n">
        <f aca="false">IF(ISERROR(VLOOKUP($A68,'Import OffPeak'!$A$3:FB$99,153,FALSE())-VLOOKUP($A68,'Import OffPeak change'!$A$106:FB$202,153,FALSE())),0,(VLOOKUP($A68,'Import OffPeak'!$A$3:FB$99,153,FALSE())-VLOOKUP($A68,'Import OffPeak change'!$A$106:FB$202,153,FALSE())))</f>
        <v>0</v>
      </c>
      <c r="EX68" s="193" t="n">
        <f aca="false">IF(ISERROR(VLOOKUP($A68,'Import OffPeak'!$A$3:FC$99,154,FALSE())-VLOOKUP($A68,'Import OffPeak change'!$A$106:FC$202,154,FALSE())),0,(VLOOKUP($A68,'Import OffPeak'!$A$3:FC$99,154,FALSE())-VLOOKUP($A68,'Import OffPeak change'!$A$106:FC$202,154,FALSE())))</f>
        <v>0</v>
      </c>
      <c r="EY68" s="193" t="n">
        <f aca="false">IF(ISERROR(VLOOKUP($A68,'Import OffPeak'!$A$3:FD$99,155,FALSE())-VLOOKUP($A68,'Import OffPeak change'!$A$106:FD$202,155,FALSE())),0,(VLOOKUP($A68,'Import OffPeak'!$A$3:FD$99,155,FALSE())-VLOOKUP($A68,'Import OffPeak change'!$A$106:FD$202,155,FALSE())))</f>
        <v>0</v>
      </c>
      <c r="EZ68" s="193" t="n">
        <f aca="false">IF(ISERROR(VLOOKUP($A68,'Import OffPeak'!$A$3:FE$99,156,FALSE())-VLOOKUP($A68,'Import OffPeak change'!$A$106:FE$202,156,FALSE())),0,(VLOOKUP($A68,'Import OffPeak'!$A$3:FE$99,156,FALSE())-VLOOKUP($A68,'Import OffPeak change'!$A$106:FE$202,156,FALSE())))</f>
        <v>0</v>
      </c>
      <c r="FA68" s="193" t="n">
        <f aca="false">IF(ISERROR(VLOOKUP($A68,'Import OffPeak'!$A$3:FF$99,157,FALSE())-VLOOKUP($A68,'Import OffPeak change'!$A$106:FF$202,157,FALSE())),0,(VLOOKUP($A68,'Import OffPeak'!$A$3:FF$99,157,FALSE())-VLOOKUP($A68,'Import OffPeak change'!$A$106:FF$202,157,FALSE())))</f>
        <v>0</v>
      </c>
      <c r="FB68" s="193" t="n">
        <f aca="false">IF(ISERROR(VLOOKUP($A68,'Import OffPeak'!$A$3:FG$99,158,FALSE())-VLOOKUP($A68,'Import OffPeak change'!$A$106:FG$202,158,FALSE())),0,(VLOOKUP($A68,'Import OffPeak'!$A$3:FG$99,158,FALSE())-VLOOKUP($A68,'Import OffPeak change'!$A$106:FG$202,158,FALSE())))</f>
        <v>0</v>
      </c>
      <c r="FC68" s="193" t="n">
        <f aca="false">IF(ISERROR(VLOOKUP($A68,'Import OffPeak'!$A$3:FH$99,159,FALSE())-VLOOKUP($A68,'Import OffPeak change'!$A$106:FH$202,159,FALSE())),0,(VLOOKUP($A68,'Import OffPeak'!$A$3:FH$99,159,FALSE())-VLOOKUP($A68,'Import OffPeak change'!$A$106:FH$202,159,FALSE())))</f>
        <v>0</v>
      </c>
      <c r="FD68" s="193" t="n">
        <f aca="false">IF(ISERROR(VLOOKUP($A68,'Import OffPeak'!$A$3:FI$99,160,FALSE())-VLOOKUP($A68,'Import OffPeak change'!$A$106:FI$202,160,FALSE())),0,(VLOOKUP($A68,'Import OffPeak'!$A$3:FI$99,160,FALSE())-VLOOKUP($A68,'Import OffPeak change'!$A$106:FI$202,160,FALSE())))</f>
        <v>0</v>
      </c>
      <c r="FE68" s="193" t="n">
        <f aca="false">IF(ISERROR(VLOOKUP($A68,'Import OffPeak'!$A$3:FJ$99,161,FALSE())-VLOOKUP($A68,'Import OffPeak change'!$A$106:FJ$202,161,FALSE())),0,(VLOOKUP($A68,'Import OffPeak'!$A$3:FJ$99,161,FALSE())-VLOOKUP($A68,'Import OffPeak change'!$A$106:FJ$202,161,FALSE())))</f>
        <v>0</v>
      </c>
      <c r="FF68" s="193" t="n">
        <f aca="false">IF(ISERROR(VLOOKUP($A68,'Import OffPeak'!$A$3:FK$99,162,FALSE())-VLOOKUP($A68,'Import OffPeak change'!$A$106:FK$202,162,FALSE())),0,(VLOOKUP($A68,'Import OffPeak'!$A$3:FK$99,162,FALSE())-VLOOKUP($A68,'Import OffPeak change'!$A$106:FK$202,162,FALSE())))</f>
        <v>0</v>
      </c>
      <c r="FG68" s="193" t="n">
        <f aca="false">IF(ISERROR(VLOOKUP($A68,'Import OffPeak'!$A$3:FL$99,163,FALSE())-VLOOKUP($A68,'Import OffPeak change'!$A$106:FL$202,163,FALSE())),0,(VLOOKUP($A68,'Import OffPeak'!$A$3:FL$99,163,FALSE())-VLOOKUP($A68,'Import OffPeak change'!$A$106:FL$202,163,FALSE())))</f>
        <v>0</v>
      </c>
      <c r="FH68" s="193" t="n">
        <f aca="false">IF(ISERROR(VLOOKUP($A68,'Import OffPeak'!$A$3:FM$99,164,FALSE())-VLOOKUP($A68,'Import OffPeak change'!$A$106:FM$202,164,FALSE())),0,(VLOOKUP($A68,'Import OffPeak'!$A$3:FM$99,164,FALSE())-VLOOKUP($A68,'Import OffPeak change'!$A$106:FM$202,164,FALSE())))</f>
        <v>0</v>
      </c>
      <c r="FI68" s="193" t="n">
        <f aca="false">IF(ISERROR(VLOOKUP($A68,'Import OffPeak'!$A$3:FN$99,165,FALSE())-VLOOKUP($A68,'Import OffPeak change'!$A$106:FN$202,165,FALSE())),0,(VLOOKUP($A68,'Import OffPeak'!$A$3:FN$99,165,FALSE())-VLOOKUP($A68,'Import OffPeak change'!$A$106:FN$202,165,FALSE())))</f>
        <v>0</v>
      </c>
      <c r="FJ68" s="193" t="n">
        <f aca="false">IF(ISERROR(VLOOKUP($A68,'Import OffPeak'!$A$3:FO$99,166,FALSE())-VLOOKUP($A68,'Import OffPeak change'!$A$106:FO$202,166,FALSE())),0,(VLOOKUP($A68,'Import OffPeak'!$A$3:FO$99,166,FALSE())-VLOOKUP($A68,'Import OffPeak change'!$A$106:FO$202,166,FALSE())))</f>
        <v>0</v>
      </c>
      <c r="FK68" s="193" t="n">
        <f aca="false">IF(ISERROR(VLOOKUP($A68,'Import OffPeak'!$A$3:FP$99,167,FALSE())-VLOOKUP($A68,'Import OffPeak change'!$A$106:FP$202,167,FALSE())),0,(VLOOKUP($A68,'Import OffPeak'!$A$3:FP$99,167,FALSE())-VLOOKUP($A68,'Import OffPeak change'!$A$106:FP$202,167,FALSE())))</f>
        <v>0</v>
      </c>
      <c r="FL68" s="193" t="n">
        <f aca="false">IF(ISERROR(VLOOKUP($A68,'Import OffPeak'!$A$3:FQ$99,168,FALSE())-VLOOKUP($A68,'Import OffPeak change'!$A$106:FQ$202,168,FALSE())),0,(VLOOKUP($A68,'Import OffPeak'!$A$3:FQ$99,168,FALSE())-VLOOKUP($A68,'Import OffPeak change'!$A$106:FQ$202,168,FALSE())))</f>
        <v>0</v>
      </c>
      <c r="FM68" s="193" t="n">
        <f aca="false">IF(ISERROR(VLOOKUP($A68,'Import OffPeak'!$A$3:FR$99,169,FALSE())-VLOOKUP($A68,'Import OffPeak change'!$A$106:FR$202,169,FALSE())),0,(VLOOKUP($A68,'Import OffPeak'!$A$3:FR$99,169,FALSE())-VLOOKUP($A68,'Import OffPeak change'!$A$106:FR$202,169,FALSE())))</f>
        <v>0</v>
      </c>
      <c r="FN68" s="193" t="n">
        <f aca="false">IF(ISERROR(VLOOKUP($A68,'Import OffPeak'!$A$3:FS$99,170,FALSE())-VLOOKUP($A68,'Import OffPeak change'!$A$106:FS$202,170,FALSE())),0,(VLOOKUP($A68,'Import OffPeak'!$A$3:FS$99,170,FALSE())-VLOOKUP($A68,'Import OffPeak change'!$A$106:FS$202,170,FALSE())))</f>
        <v>0</v>
      </c>
      <c r="FO68" s="193" t="n">
        <f aca="false">IF(ISERROR(VLOOKUP($A68,'Import OffPeak'!$A$3:FT$99,171,FALSE())-VLOOKUP($A68,'Import OffPeak change'!$A$106:FT$202,171,FALSE())),0,(VLOOKUP($A68,'Import OffPeak'!$A$3:FT$99,171,FALSE())-VLOOKUP($A68,'Import OffPeak change'!$A$106:FT$202,171,FALSE())))</f>
        <v>0</v>
      </c>
      <c r="FP68" s="193" t="n">
        <f aca="false">IF(ISERROR(VLOOKUP($A68,'Import OffPeak'!$A$3:FU$99,172,FALSE())-VLOOKUP($A68,'Import OffPeak change'!$A$106:FU$202,172,FALSE())),0,(VLOOKUP($A68,'Import OffPeak'!$A$3:FU$99,172,FALSE())-VLOOKUP($A68,'Import OffPeak change'!$A$106:FU$202,172,FALSE())))</f>
        <v>0</v>
      </c>
      <c r="FQ68" s="193" t="n">
        <f aca="false">IF(ISERROR(VLOOKUP($A68,'Import OffPeak'!$A$3:FV$99,173,FALSE())-VLOOKUP($A68,'Import OffPeak change'!$A$106:FV$202,173,FALSE())),0,(VLOOKUP($A68,'Import OffPeak'!$A$3:FV$99,173,FALSE())-VLOOKUP($A68,'Import OffPeak change'!$A$106:FV$202,173,FALSE())))</f>
        <v>0</v>
      </c>
      <c r="FR68" s="193" t="n">
        <f aca="false">IF(ISERROR(VLOOKUP($A68,'Import OffPeak'!$A$3:FW$99,174,FALSE())-VLOOKUP($A68,'Import OffPeak change'!$A$106:FW$202,174,FALSE())),0,(VLOOKUP($A68,'Import OffPeak'!$A$3:FW$99,174,FALSE())-VLOOKUP($A68,'Import OffPeak change'!$A$106:FW$202,174,FALSE())))</f>
        <v>0</v>
      </c>
      <c r="FS68" s="193" t="n">
        <f aca="false">IF(ISERROR(VLOOKUP($A68,'Import OffPeak'!$A$3:FX$99,175,FALSE())-VLOOKUP($A68,'Import OffPeak change'!$A$106:FX$202,175,FALSE())),0,(VLOOKUP($A68,'Import OffPeak'!$A$3:FX$99,175,FALSE())-VLOOKUP($A68,'Import OffPeak change'!$A$106:FX$202,175,FALSE())))</f>
        <v>0</v>
      </c>
      <c r="FT68" s="193" t="n">
        <f aca="false">IF(ISERROR(VLOOKUP($A68,'Import OffPeak'!$A$3:FY$99,176,FALSE())-VLOOKUP($A68,'Import OffPeak change'!$A$106:FY$202,176,FALSE())),0,(VLOOKUP($A68,'Import OffPeak'!$A$3:FY$99,176,FALSE())-VLOOKUP($A68,'Import OffPeak change'!$A$106:FY$202,176,FALSE())))</f>
        <v>0</v>
      </c>
      <c r="FU68" s="193" t="n">
        <f aca="false">IF(ISERROR(VLOOKUP($A68,'Import OffPeak'!$A$3:FZ$99,177,FALSE())-VLOOKUP($A68,'Import OffPeak change'!$A$106:FZ$202,177,FALSE())),0,(VLOOKUP($A68,'Import OffPeak'!$A$3:FZ$99,177,FALSE())-VLOOKUP($A68,'Import OffPeak change'!$A$106:FZ$202,177,FALSE())))</f>
        <v>0</v>
      </c>
      <c r="FV68" s="193" t="n">
        <f aca="false">IF(ISERROR(VLOOKUP($A68,'Import OffPeak'!$A$3:GA$99,178,FALSE())-VLOOKUP($A68,'Import OffPeak change'!$A$106:GA$202,178,FALSE())),0,(VLOOKUP($A68,'Import OffPeak'!$A$3:GA$99,178,FALSE())-VLOOKUP($A68,'Import OffPeak change'!$A$106:GA$202,178,FALSE())))</f>
        <v>0</v>
      </c>
      <c r="FW68" s="193" t="n">
        <f aca="false">IF(ISERROR(VLOOKUP($A68,'Import OffPeak'!$A$3:GB$99,179,FALSE())-VLOOKUP($A68,'Import OffPeak change'!$A$106:GB$202,179,FALSE())),0,(VLOOKUP($A68,'Import OffPeak'!$A$3:GB$99,179,FALSE())-VLOOKUP($A68,'Import OffPeak change'!$A$106:GB$202,179,FALSE())))</f>
        <v>0</v>
      </c>
      <c r="FX68" s="193" t="n">
        <f aca="false">IF(ISERROR(VLOOKUP($A68,'Import OffPeak'!$A$3:GC$99,180,FALSE())-VLOOKUP($A68,'Import OffPeak change'!$A$106:GC$202,180,FALSE())),0,(VLOOKUP($A68,'Import OffPeak'!$A$3:GC$99,180,FALSE())-VLOOKUP($A68,'Import OffPeak change'!$A$106:GC$202,180,FALSE())))</f>
        <v>0</v>
      </c>
      <c r="FY68" s="193" t="n">
        <f aca="false">IF(ISERROR(VLOOKUP($A68,'Import OffPeak'!$A$3:GD$99,181,FALSE())-VLOOKUP($A68,'Import OffPeak change'!$A$106:GD$202,181,FALSE())),0,(VLOOKUP($A68,'Import OffPeak'!$A$3:GD$99,181,FALSE())-VLOOKUP($A68,'Import OffPeak change'!$A$106:GD$202,181,FALSE())))</f>
        <v>0</v>
      </c>
      <c r="FZ68" s="193" t="n">
        <f aca="false">IF(ISERROR(VLOOKUP($A68,'Import OffPeak'!$A$3:GE$99,182,FALSE())-VLOOKUP($A68,'Import OffPeak change'!$A$106:GE$202,182,FALSE())),0,(VLOOKUP($A68,'Import OffPeak'!$A$3:GE$99,182,FALSE())-VLOOKUP($A68,'Import OffPeak change'!$A$106:GE$202,182,FALSE())))</f>
        <v>0</v>
      </c>
      <c r="GA68" s="193" t="n">
        <f aca="false">IF(ISERROR(VLOOKUP($A68,'Import OffPeak'!$A$3:GF$99,183,FALSE())-VLOOKUP($A68,'Import OffPeak change'!$A$106:GF$202,183,FALSE())),0,(VLOOKUP($A68,'Import OffPeak'!$A$3:GF$99,183,FALSE())-VLOOKUP($A68,'Import OffPeak change'!$A$106:GF$202,183,FALSE())))</f>
        <v>0</v>
      </c>
      <c r="GB68" s="193" t="n">
        <f aca="false">IF(ISERROR(VLOOKUP($A68,'Import OffPeak'!$A$3:GG$99,184,FALSE())-VLOOKUP($A68,'Import OffPeak change'!$A$106:GG$202,184,FALSE())),0,(VLOOKUP($A68,'Import OffPeak'!$A$3:GG$99,184,FALSE())-VLOOKUP($A68,'Import OffPeak change'!$A$106:GG$202,184,FALSE())))</f>
        <v>0</v>
      </c>
      <c r="GC68" s="193" t="n">
        <f aca="false">IF(ISERROR(VLOOKUP($A68,'Import OffPeak'!$A$3:GH$99,185,FALSE())-VLOOKUP($A68,'Import OffPeak change'!$A$106:GH$202,185,FALSE())),0,(VLOOKUP($A68,'Import OffPeak'!$A$3:GH$99,185,FALSE())-VLOOKUP($A68,'Import OffPeak change'!$A$106:GH$202,185,FALSE())))</f>
        <v>0</v>
      </c>
      <c r="GD68" s="193" t="n">
        <f aca="false">IF(ISERROR(VLOOKUP($A68,'Import OffPeak'!$A$3:GI$99,186,FALSE())-VLOOKUP($A68,'Import OffPeak change'!$A$106:GI$202,186,FALSE())),0,(VLOOKUP($A68,'Import OffPeak'!$A$3:GI$99,186,FALSE())-VLOOKUP($A68,'Import OffPeak change'!$A$106:GI$202,186,FALSE())))</f>
        <v>0</v>
      </c>
      <c r="GE68" s="193" t="n">
        <f aca="false">IF(ISERROR(VLOOKUP($A68,'Import OffPeak'!$A$3:GJ$99,187,FALSE())-VLOOKUP($A68,'Import OffPeak change'!$A$106:GJ$202,187,FALSE())),0,(VLOOKUP($A68,'Import OffPeak'!$A$3:GJ$99,187,FALSE())-VLOOKUP($A68,'Import OffPeak change'!$A$106:GJ$202,187,FALSE())))</f>
        <v>0</v>
      </c>
      <c r="GF68" s="193" t="n">
        <f aca="false">IF(ISERROR(VLOOKUP($A68,'Import OffPeak'!$A$3:GK$99,188,FALSE())-VLOOKUP($A68,'Import OffPeak change'!$A$106:GK$202,188,FALSE())),0,(VLOOKUP($A68,'Import OffPeak'!$A$3:GK$99,188,FALSE())-VLOOKUP($A68,'Import OffPeak change'!$A$106:GK$202,188,FALSE())))</f>
        <v>0</v>
      </c>
      <c r="GG68" s="193" t="n">
        <f aca="false">IF(ISERROR(VLOOKUP($A68,'Import OffPeak'!$A$3:GL$99,189,FALSE())-VLOOKUP($A68,'Import OffPeak change'!$A$106:GL$202,189,FALSE())),0,(VLOOKUP($A68,'Import OffPeak'!$A$3:GL$99,189,FALSE())-VLOOKUP($A68,'Import OffPeak change'!$A$106:GL$202,189,FALSE())))</f>
        <v>0</v>
      </c>
      <c r="GH68" s="193" t="n">
        <f aca="false">IF(ISERROR(VLOOKUP($A68,'Import OffPeak'!$A$3:GM$99,190,FALSE())-VLOOKUP($A68,'Import OffPeak change'!$A$106:GM$202,190,FALSE())),0,(VLOOKUP($A68,'Import OffPeak'!$A$3:GM$99,190,FALSE())-VLOOKUP($A68,'Import OffPeak change'!$A$106:GM$202,190,FALSE())))</f>
        <v>0</v>
      </c>
      <c r="GI68" s="193" t="n">
        <f aca="false">IF(ISERROR(VLOOKUP($A68,'Import OffPeak'!$A$3:GN$99,191,FALSE())-VLOOKUP($A68,'Import OffPeak change'!$A$106:GN$202,191,FALSE())),0,(VLOOKUP($A68,'Import OffPeak'!$A$3:GN$99,191,FALSE())-VLOOKUP($A68,'Import OffPeak change'!$A$106:GN$202,191,FALSE())))</f>
        <v>0</v>
      </c>
      <c r="GJ68" s="193" t="n">
        <f aca="false">IF(ISERROR(VLOOKUP($A68,'Import OffPeak'!$A$3:GO$99,192,FALSE())-VLOOKUP($A68,'Import OffPeak change'!$A$106:GO$202,192,FALSE())),0,(VLOOKUP($A68,'Import OffPeak'!$A$3:GO$99,192,FALSE())-VLOOKUP($A68,'Import OffPeak change'!$A$106:GO$202,192,FALSE())))</f>
        <v>0</v>
      </c>
      <c r="GK68" s="193" t="n">
        <f aca="false">IF(ISERROR(VLOOKUP($A68,'Import OffPeak'!$A$3:GP$99,193,FALSE())-VLOOKUP($A68,'Import OffPeak change'!$A$106:GP$202,193,FALSE())),0,(VLOOKUP($A68,'Import OffPeak'!$A$3:GP$99,193,FALSE())-VLOOKUP($A68,'Import OffPeak change'!$A$106:GP$202,193,FALSE())))</f>
        <v>0</v>
      </c>
      <c r="GL68" s="193" t="n">
        <f aca="false">IF(ISERROR(VLOOKUP($A68,'Import OffPeak'!$A$3:GQ$99,194,FALSE())-VLOOKUP($A68,'Import OffPeak change'!$A$106:GQ$202,194,FALSE())),0,(VLOOKUP($A68,'Import OffPeak'!$A$3:GQ$99,194,FALSE())-VLOOKUP($A68,'Import OffPeak change'!$A$106:GQ$202,194,FALSE())))</f>
        <v>0</v>
      </c>
      <c r="GM68" s="193" t="n">
        <f aca="false">IF(ISERROR(VLOOKUP($A68,'Import OffPeak'!$A$3:GR$99,195,FALSE())-VLOOKUP($A68,'Import OffPeak change'!$A$106:GR$202,195,FALSE())),0,(VLOOKUP($A68,'Import OffPeak'!$A$3:GR$99,195,FALSE())-VLOOKUP($A68,'Import OffPeak change'!$A$106:GR$202,195,FALSE())))</f>
        <v>0</v>
      </c>
      <c r="GN68" s="193" t="n">
        <f aca="false">IF(ISERROR(VLOOKUP($A68,'Import OffPeak'!$A$3:GS$99,196,FALSE())-VLOOKUP($A68,'Import OffPeak change'!$A$106:GS$202,196,FALSE())),0,(VLOOKUP($A68,'Import OffPeak'!$A$3:GS$99,196,FALSE())-VLOOKUP($A68,'Import OffPeak change'!$A$106:GS$202,196,FALSE())))</f>
        <v>0</v>
      </c>
      <c r="GO68" s="193" t="n">
        <f aca="false">IF(ISERROR(VLOOKUP($A68,'Import OffPeak'!$A$3:GT$99,197,FALSE())-VLOOKUP($A68,'Import OffPeak change'!$A$106:GT$202,197,FALSE())),0,(VLOOKUP($A68,'Import OffPeak'!$A$3:GT$99,197,FALSE())-VLOOKUP($A68,'Import OffPeak change'!$A$106:GT$202,197,FALSE())))</f>
        <v>0</v>
      </c>
      <c r="GP68" s="193" t="n">
        <f aca="false">IF(ISERROR(VLOOKUP($A68,'Import OffPeak'!$A$3:GU$99,198,FALSE())-VLOOKUP($A68,'Import OffPeak change'!$A$106:GU$202,198,FALSE())),0,(VLOOKUP($A68,'Import OffPeak'!$A$3:GU$99,198,FALSE())-VLOOKUP($A68,'Import OffPeak change'!$A$106:GU$202,198,FALSE())))</f>
        <v>0</v>
      </c>
      <c r="GQ68" s="193" t="n">
        <f aca="false">IF(ISERROR(VLOOKUP($A68,'Import OffPeak'!$A$3:GV$99,199,FALSE())-VLOOKUP($A68,'Import OffPeak change'!$A$106:GV$202,199,FALSE())),0,(VLOOKUP($A68,'Import OffPeak'!$A$3:GV$99,199,FALSE())-VLOOKUP($A68,'Import OffPeak change'!$A$106:GV$202,199,FALSE())))</f>
        <v>0</v>
      </c>
      <c r="GR68" s="193" t="n">
        <f aca="false">IF(ISERROR(VLOOKUP($A68,'Import OffPeak'!$A$3:GW$99,200,FALSE())-VLOOKUP($A68,'Import OffPeak change'!$A$106:GW$202,200,FALSE())),0,(VLOOKUP($A68,'Import OffPeak'!$A$3:GW$99,200,FALSE())-VLOOKUP($A68,'Import OffPeak change'!$A$106:GW$202,200,FALSE())))</f>
        <v>0</v>
      </c>
      <c r="GS68" s="193" t="n">
        <f aca="false">IF(ISERROR(VLOOKUP($A68,'Import OffPeak'!$A$3:GX$99,201,FALSE())-VLOOKUP($A68,'Import OffPeak change'!$A$106:GX$202,201,FALSE())),0,(VLOOKUP($A68,'Import OffPeak'!$A$3:GX$99,201,FALSE())-VLOOKUP($A68,'Import OffPeak change'!$A$106:GX$202,201,FALSE())))</f>
        <v>0</v>
      </c>
      <c r="GT68" s="193" t="n">
        <f aca="false">IF(ISERROR(VLOOKUP($A68,'Import OffPeak'!$A$3:GY$99,202,FALSE())-VLOOKUP($A68,'Import OffPeak change'!$A$106:GY$202,202,FALSE())),0,(VLOOKUP($A68,'Import OffPeak'!$A$3:GY$99,202,FALSE())-VLOOKUP($A68,'Import OffPeak change'!$A$106:GY$202,202,FALSE())))</f>
        <v>0</v>
      </c>
      <c r="GU68" s="193" t="n">
        <f aca="false">IF(ISERROR(VLOOKUP($A68,'Import OffPeak'!$A$3:GZ$99,203,FALSE())-VLOOKUP($A68,'Import OffPeak change'!$A$106:GZ$202,203,FALSE())),0,(VLOOKUP($A68,'Import OffPeak'!$A$3:GZ$99,203,FALSE())-VLOOKUP($A68,'Import OffPeak change'!$A$106:GZ$202,203,FALSE())))</f>
        <v>0</v>
      </c>
      <c r="GV68" s="193" t="n">
        <f aca="false">IF(ISERROR(VLOOKUP($A68,'Import OffPeak'!$A$3:HA$99,204,FALSE())-VLOOKUP($A68,'Import OffPeak change'!$A$106:HA$202,204,FALSE())),0,(VLOOKUP($A68,'Import OffPeak'!$A$3:HA$99,204,FALSE())-VLOOKUP($A68,'Import OffPeak change'!$A$106:HA$202,204,FALSE())))</f>
        <v>0</v>
      </c>
      <c r="GW68" s="193" t="n">
        <f aca="false">IF(ISERROR(VLOOKUP($A68,'Import OffPeak'!$A$3:HB$99,205,FALSE())-VLOOKUP($A68,'Import OffPeak change'!$A$106:HB$202,205,FALSE())),0,(VLOOKUP($A68,'Import OffPeak'!$A$3:HB$99,205,FALSE())-VLOOKUP($A68,'Import OffPeak change'!$A$106:HB$202,205,FALSE())))</f>
        <v>0</v>
      </c>
      <c r="GX68" s="193" t="n">
        <f aca="false">IF(ISERROR(VLOOKUP($A68,'Import OffPeak'!$A$3:HC$99,206,FALSE())-VLOOKUP($A68,'Import OffPeak change'!$A$106:HC$202,206,FALSE())),0,(VLOOKUP($A68,'Import OffPeak'!$A$3:HC$99,206,FALSE())-VLOOKUP($A68,'Import OffPeak change'!$A$106:HC$202,206,FALSE())))</f>
        <v>0</v>
      </c>
      <c r="GY68" s="193" t="n">
        <f aca="false">IF(ISERROR(VLOOKUP($A68,'Import OffPeak'!$A$3:HD$99,207,FALSE())-VLOOKUP($A68,'Import OffPeak change'!$A$106:HD$202,207,FALSE())),0,(VLOOKUP($A68,'Import OffPeak'!$A$3:HD$99,207,FALSE())-VLOOKUP($A68,'Import OffPeak change'!$A$106:HD$202,207,FALSE())))</f>
        <v>0</v>
      </c>
      <c r="GZ68" s="193" t="n">
        <f aca="false">IF(ISERROR(VLOOKUP($A68,'Import OffPeak'!$A$3:HE$99,208,FALSE())-VLOOKUP($A68,'Import OffPeak change'!$A$106:HE$202,208,FALSE())),0,(VLOOKUP($A68,'Import OffPeak'!$A$3:HE$99,208,FALSE())-VLOOKUP($A68,'Import OffPeak change'!$A$106:HE$202,208,FALSE())))</f>
        <v>0</v>
      </c>
      <c r="HA68" s="193" t="n">
        <f aca="false">IF(ISERROR(VLOOKUP($A68,'Import OffPeak'!$A$3:HF$99,209,FALSE())-VLOOKUP($A68,'Import OffPeak change'!$A$106:HF$202,209,FALSE())),0,(VLOOKUP($A68,'Import OffPeak'!$A$3:HF$99,209,FALSE())-VLOOKUP($A68,'Import OffPeak change'!$A$106:HF$202,209,FALSE())))</f>
        <v>0</v>
      </c>
      <c r="HB68" s="193" t="n">
        <f aca="false">IF(ISERROR(VLOOKUP($A68,'Import OffPeak'!$A$3:HG$99,210,FALSE())-VLOOKUP($A68,'Import OffPeak change'!$A$106:HG$202,210,FALSE())),0,(VLOOKUP($A68,'Import OffPeak'!$A$3:HG$99,210,FALSE())-VLOOKUP($A68,'Import OffPeak change'!$A$106:HG$202,210,FALSE())))</f>
        <v>0</v>
      </c>
      <c r="HC68" s="193" t="n">
        <f aca="false">IF(ISERROR(VLOOKUP($A68,'Import OffPeak'!$A$3:HH$99,211,FALSE())-VLOOKUP($A68,'Import OffPeak change'!$A$106:HH$202,211,FALSE())),0,(VLOOKUP($A68,'Import OffPeak'!$A$3:HH$99,211,FALSE())-VLOOKUP($A68,'Import OffPeak change'!$A$106:HH$202,211,FALSE())))</f>
        <v>0</v>
      </c>
      <c r="HD68" s="193" t="n">
        <f aca="false">IF(ISERROR(VLOOKUP($A68,'Import OffPeak'!$A$3:HI$99,212,FALSE())-VLOOKUP($A68,'Import OffPeak change'!$A$106:HI$202,212,FALSE())),0,(VLOOKUP($A68,'Import OffPeak'!$A$3:HI$99,212,FALSE())-VLOOKUP($A68,'Import OffPeak change'!$A$106:HI$202,212,FALSE())))</f>
        <v>0</v>
      </c>
      <c r="HE68" s="193" t="n">
        <f aca="false">IF(ISERROR(VLOOKUP($A68,'Import OffPeak'!$A$3:HJ$99,213,FALSE())-VLOOKUP($A68,'Import OffPeak change'!$A$106:HJ$202,213,FALSE())),0,(VLOOKUP($A68,'Import OffPeak'!$A$3:HJ$99,213,FALSE())-VLOOKUP($A68,'Import OffPeak change'!$A$106:HJ$202,213,FALSE())))</f>
        <v>0</v>
      </c>
      <c r="HF68" s="193" t="n">
        <f aca="false">IF(ISERROR(VLOOKUP($A68,'Import OffPeak'!$A$3:HK$99,214,FALSE())-VLOOKUP($A68,'Import OffPeak change'!$A$106:HK$202,214,FALSE())),0,(VLOOKUP($A68,'Import OffPeak'!$A$3:HK$99,214,FALSE())-VLOOKUP($A68,'Import OffPeak change'!$A$106:HK$202,214,FALSE())))</f>
        <v>0</v>
      </c>
      <c r="HG68" s="193" t="n">
        <f aca="false">IF(ISERROR(VLOOKUP($A68,'Import OffPeak'!$A$3:HL$99,215,FALSE())-VLOOKUP($A68,'Import OffPeak change'!$A$106:HL$202,215,FALSE())),0,(VLOOKUP($A68,'Import OffPeak'!$A$3:HL$99,215,FALSE())-VLOOKUP($A68,'Import OffPeak change'!$A$106:HL$202,215,FALSE())))</f>
        <v>0</v>
      </c>
      <c r="HH68" s="193" t="n">
        <f aca="false">IF(ISERROR(VLOOKUP($A68,'Import OffPeak'!$A$3:HM$99,216,FALSE())-VLOOKUP($A68,'Import OffPeak change'!$A$106:HM$202,216,FALSE())),0,(VLOOKUP($A68,'Import OffPeak'!$A$3:HM$99,216,FALSE())-VLOOKUP($A68,'Import OffPeak change'!$A$106:HM$202,216,FALSE())))</f>
        <v>0</v>
      </c>
      <c r="HI68" s="193" t="n">
        <f aca="false">IF(ISERROR(VLOOKUP($A68,'Import OffPeak'!$A$3:HN$99,217,FALSE())-VLOOKUP($A68,'Import OffPeak change'!$A$106:HN$202,217,FALSE())),0,(VLOOKUP($A68,'Import OffPeak'!$A$3:HN$99,217,FALSE())-VLOOKUP($A68,'Import OffPeak change'!$A$106:HN$202,217,FALSE())))</f>
        <v>0</v>
      </c>
      <c r="HJ68" s="193" t="n">
        <f aca="false">IF(ISERROR(VLOOKUP($A68,'Import OffPeak'!$A$3:HO$99,218,FALSE())-VLOOKUP($A68,'Import OffPeak change'!$A$106:HO$202,218,FALSE())),0,(VLOOKUP($A68,'Import OffPeak'!$A$3:HO$99,218,FALSE())-VLOOKUP($A68,'Import OffPeak change'!$A$106:HO$202,218,FALSE())))</f>
        <v>0</v>
      </c>
      <c r="HK68" s="193" t="n">
        <f aca="false">IF(ISERROR(VLOOKUP($A68,'Import OffPeak'!$A$3:HP$99,219,FALSE())-VLOOKUP($A68,'Import OffPeak change'!$A$106:HP$202,219,FALSE())),0,(VLOOKUP($A68,'Import OffPeak'!$A$3:HP$99,219,FALSE())-VLOOKUP($A68,'Import OffPeak change'!$A$106:HP$202,219,FALSE())))</f>
        <v>0</v>
      </c>
      <c r="HL68" s="193" t="n">
        <f aca="false">IF(ISERROR(VLOOKUP($A68,'Import OffPeak'!$A$3:HQ$99,220,FALSE())-VLOOKUP($A68,'Import OffPeak change'!$A$106:HQ$202,220,FALSE())),0,(VLOOKUP($A68,'Import OffPeak'!$A$3:HQ$99,220,FALSE())-VLOOKUP($A68,'Import OffPeak change'!$A$106:HQ$202,220,FALSE())))</f>
        <v>0</v>
      </c>
      <c r="HM68" s="193" t="n">
        <f aca="false">IF(ISERROR(VLOOKUP($A68,'Import OffPeak'!$A$3:HR$99,221,FALSE())-VLOOKUP($A68,'Import OffPeak change'!$A$106:HR$202,221,FALSE())),0,(VLOOKUP($A68,'Import OffPeak'!$A$3:HR$99,221,FALSE())-VLOOKUP($A68,'Import OffPeak change'!$A$106:HR$202,221,FALSE())))</f>
        <v>0</v>
      </c>
      <c r="HN68" s="193" t="n">
        <f aca="false">IF(ISERROR(VLOOKUP($A68,'Import OffPeak'!$A$3:HS$99,222,FALSE())-VLOOKUP($A68,'Import OffPeak change'!$A$106:HS$202,222,FALSE())),0,(VLOOKUP($A68,'Import OffPeak'!$A$3:HS$99,222,FALSE())-VLOOKUP($A68,'Import OffPeak change'!$A$106:HS$202,222,FALSE())))</f>
        <v>0</v>
      </c>
      <c r="HO68" s="193" t="n">
        <f aca="false">IF(ISERROR(VLOOKUP($A68,'Import OffPeak'!$A$3:HT$99,223,FALSE())-VLOOKUP($A68,'Import OffPeak change'!$A$106:HT$202,223,FALSE())),0,(VLOOKUP($A68,'Import OffPeak'!$A$3:HT$99,223,FALSE())-VLOOKUP($A68,'Import OffPeak change'!$A$106:HT$202,223,FALSE())))</f>
        <v>0</v>
      </c>
      <c r="HP68" s="193" t="n">
        <f aca="false">IF(ISERROR(VLOOKUP($A68,'Import OffPeak'!$A$3:HU$99,224,FALSE())-VLOOKUP($A68,'Import OffPeak change'!$A$106:HU$202,224,FALSE())),0,(VLOOKUP($A68,'Import OffPeak'!$A$3:HU$99,224,FALSE())-VLOOKUP($A68,'Import OffPeak change'!$A$106:HU$202,224,FALSE())))</f>
        <v>0</v>
      </c>
      <c r="HQ68" s="193" t="n">
        <f aca="false">IF(ISERROR(VLOOKUP($A68,'Import OffPeak'!$A$3:HV$99,225,FALSE())-VLOOKUP($A68,'Import OffPeak change'!$A$106:HV$202,225,FALSE())),0,(VLOOKUP($A68,'Import OffPeak'!$A$3:HV$99,225,FALSE())-VLOOKUP($A68,'Import OffPeak change'!$A$106:HV$202,225,FALSE())))</f>
        <v>0</v>
      </c>
      <c r="HR68" s="193" t="n">
        <f aca="false">IF(ISERROR(VLOOKUP($A68,'Import OffPeak'!$A$3:HW$99,226,FALSE())-VLOOKUP($A68,'Import OffPeak change'!$A$106:HW$202,226,FALSE())),0,(VLOOKUP($A68,'Import OffPeak'!$A$3:HW$99,226,FALSE())-VLOOKUP($A68,'Import OffPeak change'!$A$106:HW$202,226,FALSE())))</f>
        <v>0</v>
      </c>
      <c r="HS68" s="193" t="n">
        <f aca="false">IF(ISERROR(VLOOKUP($A68,'Import OffPeak'!$A$3:HX$99,227,FALSE())-VLOOKUP($A68,'Import OffPeak change'!$A$106:HX$202,227,FALSE())),0,(VLOOKUP($A68,'Import OffPeak'!$A$3:HX$99,227,FALSE())-VLOOKUP($A68,'Import OffPeak change'!$A$106:HX$202,227,FALSE())))</f>
        <v>0</v>
      </c>
      <c r="HT68" s="193" t="n">
        <f aca="false">IF(ISERROR(VLOOKUP($A68,'Import OffPeak'!$A$3:HY$99,228,FALSE())-VLOOKUP($A68,'Import OffPeak change'!$A$106:HY$202,228,FALSE())),0,(VLOOKUP($A68,'Import OffPeak'!$A$3:HY$99,228,FALSE())-VLOOKUP($A68,'Import OffPeak change'!$A$106:HY$202,228,FALSE())))</f>
        <v>0</v>
      </c>
      <c r="HU68" s="193" t="n">
        <f aca="false">IF(ISERROR(VLOOKUP($A68,'Import OffPeak'!$A$3:HZ$99,229,FALSE())-VLOOKUP($A68,'Import OffPeak change'!$A$106:HZ$202,229,FALSE())),0,(VLOOKUP($A68,'Import OffPeak'!$A$3:HZ$99,229,FALSE())-VLOOKUP($A68,'Import OffPeak change'!$A$106:HZ$202,229,FALSE())))</f>
        <v>0</v>
      </c>
      <c r="HV68" s="193" t="n">
        <f aca="false">IF(ISERROR(VLOOKUP($A68,'Import OffPeak'!$A$3:IA$99,230,FALSE())-VLOOKUP($A68,'Import OffPeak change'!$A$106:IA$202,230,FALSE())),0,(VLOOKUP($A68,'Import OffPeak'!$A$3:IA$99,230,FALSE())-VLOOKUP($A68,'Import OffPeak change'!$A$106:IA$202,230,FALSE())))</f>
        <v>0</v>
      </c>
      <c r="HW68" s="193" t="n">
        <f aca="false">IF(ISERROR(VLOOKUP($A68,'Import OffPeak'!$A$3:IB$99,231,FALSE())-VLOOKUP($A68,'Import OffPeak change'!$A$106:IB$202,231,FALSE())),0,(VLOOKUP($A68,'Import OffPeak'!$A$3:IB$99,231,FALSE())-VLOOKUP($A68,'Import OffPeak change'!$A$106:IB$202,231,FALSE())))</f>
        <v>0</v>
      </c>
      <c r="HX68" s="193" t="n">
        <f aca="false">IF(ISERROR(VLOOKUP($A68,'Import OffPeak'!$A$3:IC$99,232,FALSE())-VLOOKUP($A68,'Import OffPeak change'!$A$106:IC$202,232,FALSE())),0,(VLOOKUP($A68,'Import OffPeak'!$A$3:IC$99,232,FALSE())-VLOOKUP($A68,'Import OffPeak change'!$A$106:IC$202,232,FALSE())))</f>
        <v>0</v>
      </c>
      <c r="HY68" s="193" t="n">
        <f aca="false">IF(ISERROR(VLOOKUP($A68,'Import OffPeak'!$A$3:ID$99,233,FALSE())-VLOOKUP($A68,'Import OffPeak change'!$A$106:ID$202,233,FALSE())),0,(VLOOKUP($A68,'Import OffPeak'!$A$3:ID$99,233,FALSE())-VLOOKUP($A68,'Import OffPeak change'!$A$106:ID$202,233,FALSE())))</f>
        <v>0</v>
      </c>
      <c r="HZ68" s="193" t="n">
        <f aca="false">IF(ISERROR(VLOOKUP($A68,'Import OffPeak'!$A$3:IE$99,234,FALSE())-VLOOKUP($A68,'Import OffPeak change'!$A$106:IE$202,234,FALSE())),0,(VLOOKUP($A68,'Import OffPeak'!$A$3:IE$99,234,FALSE())-VLOOKUP($A68,'Import OffPeak change'!$A$106:IE$202,234,FALSE())))</f>
        <v>0</v>
      </c>
      <c r="IA68" s="193" t="n">
        <f aca="false">IF(ISERROR(VLOOKUP($A68,'Import OffPeak'!$A$3:IF$99,235,FALSE())-VLOOKUP($A68,'Import OffPeak change'!$A$106:IF$202,235,FALSE())),0,(VLOOKUP($A68,'Import OffPeak'!$A$3:IF$99,235,FALSE())-VLOOKUP($A68,'Import OffPeak change'!$A$106:IF$202,235,FALSE())))</f>
        <v>0</v>
      </c>
      <c r="IB68" s="193" t="n">
        <f aca="false">IF(ISERROR(VLOOKUP($A68,'Import OffPeak'!$A$3:IG$99,236,FALSE())-VLOOKUP($A68,'Import OffPeak change'!$A$106:IG$202,236,FALSE())),0,(VLOOKUP($A68,'Import OffPeak'!$A$3:IG$99,236,FALSE())-VLOOKUP($A68,'Import OffPeak change'!$A$106:IG$202,236,FALSE())))</f>
        <v>0</v>
      </c>
      <c r="IC68" s="193" t="n">
        <f aca="false">IF(ISERROR(VLOOKUP($A68,'Import OffPeak'!$A$3:IH$99,237,FALSE())-VLOOKUP($A68,'Import OffPeak change'!$A$106:IH$202,237,FALSE())),0,(VLOOKUP($A68,'Import OffPeak'!$A$3:IH$99,237,FALSE())-VLOOKUP($A68,'Import OffPeak change'!$A$106:IH$202,237,FALSE())))</f>
        <v>0</v>
      </c>
      <c r="ID68" s="193" t="n">
        <f aca="false">IF(ISERROR(VLOOKUP($A68,'Import OffPeak'!$A$3:II$99,238,FALSE())-VLOOKUP($A68,'Import OffPeak change'!$A$106:II$202,238,FALSE())),0,(VLOOKUP($A68,'Import OffPeak'!$A$3:II$99,238,FALSE())-VLOOKUP($A68,'Import OffPeak change'!$A$106:II$202,238,FALSE())))</f>
        <v>0</v>
      </c>
      <c r="IE68" s="193" t="n">
        <f aca="false">IF(ISERROR(VLOOKUP($A68,'Import OffPeak'!$A$3:IJ$99,239,FALSE())-VLOOKUP($A68,'Import OffPeak change'!$A$106:IJ$202,239,FALSE())),0,(VLOOKUP($A68,'Import OffPeak'!$A$3:IJ$99,239,FALSE())-VLOOKUP($A68,'Import OffPeak change'!$A$106:IJ$202,239,FALSE())))</f>
        <v>0</v>
      </c>
    </row>
    <row r="69" customFormat="false" ht="12.75" hidden="false" customHeight="false" outlineLevel="0" collapsed="false">
      <c r="A69" s="201" t="str">
        <f aca="false">IF('Import OffPeak'!A66=0,"",'Import OffPeak'!A66)</f>
        <v/>
      </c>
      <c r="B69" s="193"/>
      <c r="C69" s="193"/>
      <c r="D69" s="193"/>
      <c r="E69" s="193"/>
      <c r="F69" s="193"/>
      <c r="G69" s="193" t="n">
        <f aca="false">IF(ISERROR(VLOOKUP($A69,'Import OffPeak'!$A$3:L$99,7,FALSE())-VLOOKUP($A69,'Import OffPeak change'!$A$106:L$202,7,FALSE())),0,(VLOOKUP($A69,'Import OffPeak'!$A$3:L$99,7,FALSE())-VLOOKUP($A69,'Import OffPeak change'!$A$106:L$202,7,FALSE())))</f>
        <v>0</v>
      </c>
      <c r="H69" s="193" t="n">
        <f aca="false">IF(ISERROR(VLOOKUP($A69,'Import OffPeak'!$A$3:M$99,8,FALSE())-VLOOKUP($A69,'Import OffPeak change'!$A$106:M$202,8,FALSE())),0,(VLOOKUP($A69,'Import OffPeak'!$A$3:M$99,8,FALSE())-VLOOKUP($A69,'Import OffPeak change'!$A$106:M$202,8,FALSE())))</f>
        <v>0</v>
      </c>
      <c r="I69" s="193" t="n">
        <f aca="false">IF(ISERROR(VLOOKUP($A69,'Import OffPeak'!$A$3:N$99,9,FALSE())-VLOOKUP($A69,'Import OffPeak change'!$A$106:N$202,9,FALSE())),0,(VLOOKUP($A69,'Import OffPeak'!$A$3:N$99,9,FALSE())-VLOOKUP($A69,'Import OffPeak change'!$A$106:N$202,9,FALSE())))</f>
        <v>0</v>
      </c>
      <c r="J69" s="193" t="n">
        <f aca="false">IF(ISERROR(VLOOKUP($A69,'Import OffPeak'!$A$3:O$99,10,FALSE())-VLOOKUP($A69,'Import OffPeak change'!$A$106:O$202,10,FALSE())),0,(VLOOKUP($A69,'Import OffPeak'!$A$3:O$99,10,FALSE())-VLOOKUP($A69,'Import OffPeak change'!$A$106:O$202,10,FALSE())))</f>
        <v>0</v>
      </c>
      <c r="K69" s="193" t="n">
        <f aca="false">IF(ISERROR(VLOOKUP($A69,'Import OffPeak'!$A$3:P$99,11,FALSE())-VLOOKUP($A69,'Import OffPeak change'!$A$106:P$202,11,FALSE())),0,(VLOOKUP($A69,'Import OffPeak'!$A$3:P$99,11,FALSE())-VLOOKUP($A69,'Import OffPeak change'!$A$106:P$202,11,FALSE())))</f>
        <v>0</v>
      </c>
      <c r="L69" s="193" t="n">
        <f aca="false">IF(ISERROR(VLOOKUP($A69,'Import OffPeak'!$A$3:Q$99,12,FALSE())-VLOOKUP($A69,'Import OffPeak change'!$A$106:Q$202,12,FALSE())),0,(VLOOKUP($A69,'Import OffPeak'!$A$3:Q$99,12,FALSE())-VLOOKUP($A69,'Import OffPeak change'!$A$106:Q$202,12,FALSE())))</f>
        <v>0</v>
      </c>
      <c r="M69" s="193" t="n">
        <f aca="false">IF(ISERROR(VLOOKUP($A69,'Import OffPeak'!$A$3:R$99,13,FALSE())-VLOOKUP($A69,'Import OffPeak change'!$A$106:R$202,13,FALSE())),0,(VLOOKUP($A69,'Import OffPeak'!$A$3:R$99,13,FALSE())-VLOOKUP($A69,'Import OffPeak change'!$A$106:R$202,13,FALSE())))</f>
        <v>0</v>
      </c>
      <c r="N69" s="193" t="n">
        <f aca="false">IF(ISERROR(VLOOKUP($A69,'Import OffPeak'!$A$3:S$99,14,FALSE())-VLOOKUP($A69,'Import OffPeak change'!$A$106:S$202,14,FALSE())),0,(VLOOKUP($A69,'Import OffPeak'!$A$3:S$99,14,FALSE())-VLOOKUP($A69,'Import OffPeak change'!$A$106:S$202,14,FALSE())))</f>
        <v>0</v>
      </c>
      <c r="O69" s="193" t="n">
        <f aca="false">IF(ISERROR(VLOOKUP($A69,'Import OffPeak'!$A$3:T$99,15,FALSE())-VLOOKUP($A69,'Import OffPeak change'!$A$106:T$202,15,FALSE())),0,(VLOOKUP($A69,'Import OffPeak'!$A$3:T$99,15,FALSE())-VLOOKUP($A69,'Import OffPeak change'!$A$106:T$202,15,FALSE())))</f>
        <v>0</v>
      </c>
      <c r="P69" s="193" t="n">
        <f aca="false">IF(ISERROR(VLOOKUP($A69,'Import OffPeak'!$A$3:U$99,16,FALSE())-VLOOKUP($A69,'Import OffPeak change'!$A$106:U$202,16,FALSE())),0,(VLOOKUP($A69,'Import OffPeak'!$A$3:U$99,16,FALSE())-VLOOKUP($A69,'Import OffPeak change'!$A$106:U$202,16,FALSE())))</f>
        <v>0</v>
      </c>
      <c r="Q69" s="193" t="n">
        <f aca="false">IF(ISERROR(VLOOKUP($A69,'Import OffPeak'!$A$3:V$99,17,FALSE())-VLOOKUP($A69,'Import OffPeak change'!$A$106:V$202,17,FALSE())),0,(VLOOKUP($A69,'Import OffPeak'!$A$3:V$99,17,FALSE())-VLOOKUP($A69,'Import OffPeak change'!$A$106:V$202,17,FALSE())))</f>
        <v>0</v>
      </c>
      <c r="R69" s="193" t="n">
        <f aca="false">IF(ISERROR(VLOOKUP($A69,'Import OffPeak'!$A$3:W$99,18,FALSE())-VLOOKUP($A69,'Import OffPeak change'!$A$106:W$202,18,FALSE())),0,(VLOOKUP($A69,'Import OffPeak'!$A$3:W$99,18,FALSE())-VLOOKUP($A69,'Import OffPeak change'!$A$106:W$202,18,FALSE())))</f>
        <v>0</v>
      </c>
      <c r="S69" s="193" t="n">
        <f aca="false">IF(ISERROR(VLOOKUP($A69,'Import OffPeak'!$A$3:X$99,19,FALSE())-VLOOKUP($A69,'Import OffPeak change'!$A$106:X$202,19,FALSE())),0,(VLOOKUP($A69,'Import OffPeak'!$A$3:X$99,19,FALSE())-VLOOKUP($A69,'Import OffPeak change'!$A$106:X$202,19,FALSE())))</f>
        <v>0</v>
      </c>
      <c r="T69" s="193" t="n">
        <f aca="false">IF(ISERROR(VLOOKUP($A69,'Import OffPeak'!$A$3:Y$99,20,FALSE())-VLOOKUP($A69,'Import OffPeak change'!$A$106:Y$202,20,FALSE())),0,(VLOOKUP($A69,'Import OffPeak'!$A$3:Y$99,20,FALSE())-VLOOKUP($A69,'Import OffPeak change'!$A$106:Y$202,20,FALSE())))</f>
        <v>0</v>
      </c>
      <c r="U69" s="193" t="n">
        <f aca="false">IF(ISERROR(VLOOKUP($A69,'Import OffPeak'!$A$3:Z$99,21,FALSE())-VLOOKUP($A69,'Import OffPeak change'!$A$106:Z$202,21,FALSE())),0,(VLOOKUP($A69,'Import OffPeak'!$A$3:Z$99,21,FALSE())-VLOOKUP($A69,'Import OffPeak change'!$A$106:Z$202,21,FALSE())))</f>
        <v>0</v>
      </c>
      <c r="V69" s="193" t="n">
        <f aca="false">IF(ISERROR(VLOOKUP($A69,'Import OffPeak'!$A$3:AA$99,22,FALSE())-VLOOKUP($A69,'Import OffPeak change'!$A$106:AA$202,22,FALSE())),0,(VLOOKUP($A69,'Import OffPeak'!$A$3:AA$99,22,FALSE())-VLOOKUP($A69,'Import OffPeak change'!$A$106:AA$202,22,FALSE())))</f>
        <v>0</v>
      </c>
      <c r="W69" s="193" t="n">
        <f aca="false">IF(ISERROR(VLOOKUP($A69,'Import OffPeak'!$A$3:AB$99,23,FALSE())-VLOOKUP($A69,'Import OffPeak change'!$A$106:AB$202,23,FALSE())),0,(VLOOKUP($A69,'Import OffPeak'!$A$3:AB$99,23,FALSE())-VLOOKUP($A69,'Import OffPeak change'!$A$106:AB$202,23,FALSE())))</f>
        <v>0</v>
      </c>
      <c r="X69" s="193" t="n">
        <f aca="false">IF(ISERROR(VLOOKUP($A69,'Import OffPeak'!$A$3:AC$99,24,FALSE())-VLOOKUP($A69,'Import OffPeak change'!$A$106:AC$202,24,FALSE())),0,(VLOOKUP($A69,'Import OffPeak'!$A$3:AC$99,24,FALSE())-VLOOKUP($A69,'Import OffPeak change'!$A$106:AC$202,24,FALSE())))</f>
        <v>0</v>
      </c>
      <c r="Y69" s="193" t="n">
        <f aca="false">IF(ISERROR(VLOOKUP($A69,'Import OffPeak'!$A$3:AD$99,25,FALSE())-VLOOKUP($A69,'Import OffPeak change'!$A$106:AD$202,25,FALSE())),0,(VLOOKUP($A69,'Import OffPeak'!$A$3:AD$99,25,FALSE())-VLOOKUP($A69,'Import OffPeak change'!$A$106:AD$202,25,FALSE())))</f>
        <v>0</v>
      </c>
      <c r="Z69" s="193" t="n">
        <f aca="false">IF(ISERROR(VLOOKUP($A69,'Import OffPeak'!$A$3:AE$99,26,FALSE())-VLOOKUP($A69,'Import OffPeak change'!$A$106:AE$202,26,FALSE())),0,(VLOOKUP($A69,'Import OffPeak'!$A$3:AE$99,26,FALSE())-VLOOKUP($A69,'Import OffPeak change'!$A$106:AE$202,26,FALSE())))</f>
        <v>0</v>
      </c>
      <c r="AA69" s="193" t="n">
        <f aca="false">IF(ISERROR(VLOOKUP($A69,'Import OffPeak'!$A$3:AF$99,27,FALSE())-VLOOKUP($A69,'Import OffPeak change'!$A$106:AF$202,27,FALSE())),0,(VLOOKUP($A69,'Import OffPeak'!$A$3:AF$99,27,FALSE())-VLOOKUP($A69,'Import OffPeak change'!$A$106:AF$202,27,FALSE())))</f>
        <v>0</v>
      </c>
      <c r="AB69" s="193" t="n">
        <f aca="false">IF(ISERROR(VLOOKUP($A69,'Import OffPeak'!$A$3:AG$99,28,FALSE())-VLOOKUP($A69,'Import OffPeak change'!$A$106:AG$202,28,FALSE())),0,(VLOOKUP($A69,'Import OffPeak'!$A$3:AG$99,28,FALSE())-VLOOKUP($A69,'Import OffPeak change'!$A$106:AG$202,28,FALSE())))</f>
        <v>0</v>
      </c>
      <c r="AC69" s="193" t="n">
        <f aca="false">IF(ISERROR(VLOOKUP($A69,'Import OffPeak'!$A$3:AH$99,29,FALSE())-VLOOKUP($A69,'Import OffPeak change'!$A$106:AH$202,29,FALSE())),0,(VLOOKUP($A69,'Import OffPeak'!$A$3:AH$99,29,FALSE())-VLOOKUP($A69,'Import OffPeak change'!$A$106:AH$202,29,FALSE())))</f>
        <v>0</v>
      </c>
      <c r="AD69" s="193" t="n">
        <f aca="false">IF(ISERROR(VLOOKUP($A69,'Import OffPeak'!$A$3:AI$99,30,FALSE())-VLOOKUP($A69,'Import OffPeak change'!$A$106:AI$202,30,FALSE())),0,(VLOOKUP($A69,'Import OffPeak'!$A$3:AI$99,30,FALSE())-VLOOKUP($A69,'Import OffPeak change'!$A$106:AI$202,30,FALSE())))</f>
        <v>0</v>
      </c>
      <c r="AE69" s="193" t="n">
        <f aca="false">IF(ISERROR(VLOOKUP($A69,'Import OffPeak'!$A$3:AJ$99,31,FALSE())-VLOOKUP($A69,'Import OffPeak change'!$A$106:AJ$202,31,FALSE())),0,(VLOOKUP($A69,'Import OffPeak'!$A$3:AJ$99,31,FALSE())-VLOOKUP($A69,'Import OffPeak change'!$A$106:AJ$202,31,FALSE())))</f>
        <v>0</v>
      </c>
      <c r="AF69" s="193" t="n">
        <f aca="false">IF(ISERROR(VLOOKUP($A69,'Import OffPeak'!$A$3:AK$99,32,FALSE())-VLOOKUP($A69,'Import OffPeak change'!$A$106:AK$202,32,FALSE())),0,(VLOOKUP($A69,'Import OffPeak'!$A$3:AK$99,32,FALSE())-VLOOKUP($A69,'Import OffPeak change'!$A$106:AK$202,32,FALSE())))</f>
        <v>0</v>
      </c>
      <c r="AG69" s="193" t="n">
        <f aca="false">IF(ISERROR(VLOOKUP($A69,'Import OffPeak'!$A$3:AL$99,33,FALSE())-VLOOKUP($A69,'Import OffPeak change'!$A$106:AL$202,33,FALSE())),0,(VLOOKUP($A69,'Import OffPeak'!$A$3:AL$99,33,FALSE())-VLOOKUP($A69,'Import OffPeak change'!$A$106:AL$202,33,FALSE())))</f>
        <v>0</v>
      </c>
      <c r="AH69" s="193" t="n">
        <f aca="false">IF(ISERROR(VLOOKUP($A69,'Import OffPeak'!$A$3:AM$99,34,FALSE())-VLOOKUP($A69,'Import OffPeak change'!$A$106:AM$202,34,FALSE())),0,(VLOOKUP($A69,'Import OffPeak'!$A$3:AM$99,34,FALSE())-VLOOKUP($A69,'Import OffPeak change'!$A$106:AM$202,34,FALSE())))</f>
        <v>0</v>
      </c>
      <c r="AI69" s="193" t="n">
        <f aca="false">IF(ISERROR(VLOOKUP($A69,'Import OffPeak'!$A$3:AN$99,35,FALSE())-VLOOKUP($A69,'Import OffPeak change'!$A$106:AN$202,35,FALSE())),0,(VLOOKUP($A69,'Import OffPeak'!$A$3:AN$99,35,FALSE())-VLOOKUP($A69,'Import OffPeak change'!$A$106:AN$202,35,FALSE())))</f>
        <v>0</v>
      </c>
      <c r="AJ69" s="193" t="n">
        <f aca="false">IF(ISERROR(VLOOKUP($A69,'Import OffPeak'!$A$3:AO$99,36,FALSE())-VLOOKUP($A69,'Import OffPeak change'!$A$106:AO$202,36,FALSE())),0,(VLOOKUP($A69,'Import OffPeak'!$A$3:AO$99,36,FALSE())-VLOOKUP($A69,'Import OffPeak change'!$A$106:AO$202,36,FALSE())))</f>
        <v>0</v>
      </c>
      <c r="AK69" s="193" t="n">
        <f aca="false">IF(ISERROR(VLOOKUP($A69,'Import OffPeak'!$A$3:AP$99,37,FALSE())-VLOOKUP($A69,'Import OffPeak change'!$A$106:AP$202,37,FALSE())),0,(VLOOKUP($A69,'Import OffPeak'!$A$3:AP$99,37,FALSE())-VLOOKUP($A69,'Import OffPeak change'!$A$106:AP$202,37,FALSE())))</f>
        <v>0</v>
      </c>
      <c r="AL69" s="193" t="n">
        <f aca="false">IF(ISERROR(VLOOKUP($A69,'Import OffPeak'!$A$3:AQ$99,38,FALSE())-VLOOKUP($A69,'Import OffPeak change'!$A$106:AQ$202,38,FALSE())),0,(VLOOKUP($A69,'Import OffPeak'!$A$3:AQ$99,38,FALSE())-VLOOKUP($A69,'Import OffPeak change'!$A$106:AQ$202,38,FALSE())))</f>
        <v>0</v>
      </c>
      <c r="AM69" s="193" t="n">
        <f aca="false">IF(ISERROR(VLOOKUP($A69,'Import OffPeak'!$A$3:AR$99,39,FALSE())-VLOOKUP($A69,'Import OffPeak change'!$A$106:AR$202,39,FALSE())),0,(VLOOKUP($A69,'Import OffPeak'!$A$3:AR$99,39,FALSE())-VLOOKUP($A69,'Import OffPeak change'!$A$106:AR$202,39,FALSE())))</f>
        <v>0</v>
      </c>
      <c r="AN69" s="193" t="n">
        <f aca="false">IF(ISERROR(VLOOKUP($A69,'Import OffPeak'!$A$3:AS$99,40,FALSE())-VLOOKUP($A69,'Import OffPeak change'!$A$106:AS$202,40,FALSE())),0,(VLOOKUP($A69,'Import OffPeak'!$A$3:AS$99,40,FALSE())-VLOOKUP($A69,'Import OffPeak change'!$A$106:AS$202,40,FALSE())))</f>
        <v>0</v>
      </c>
      <c r="AO69" s="193" t="n">
        <f aca="false">IF(ISERROR(VLOOKUP($A69,'Import OffPeak'!$A$3:AT$99,41,FALSE())-VLOOKUP($A69,'Import OffPeak change'!$A$106:AT$202,41,FALSE())),0,(VLOOKUP($A69,'Import OffPeak'!$A$3:AT$99,41,FALSE())-VLOOKUP($A69,'Import OffPeak change'!$A$106:AT$202,41,FALSE())))</f>
        <v>0</v>
      </c>
      <c r="AP69" s="193" t="n">
        <f aca="false">IF(ISERROR(VLOOKUP($A69,'Import OffPeak'!$A$3:AU$99,42,FALSE())-VLOOKUP($A69,'Import OffPeak change'!$A$106:AU$202,42,FALSE())),0,(VLOOKUP($A69,'Import OffPeak'!$A$3:AU$99,42,FALSE())-VLOOKUP($A69,'Import OffPeak change'!$A$106:AU$202,42,FALSE())))</f>
        <v>0</v>
      </c>
      <c r="AQ69" s="193" t="n">
        <f aca="false">IF(ISERROR(VLOOKUP($A69,'Import OffPeak'!$A$3:AV$99,43,FALSE())-VLOOKUP($A69,'Import OffPeak change'!$A$106:AV$202,43,FALSE())),0,(VLOOKUP($A69,'Import OffPeak'!$A$3:AV$99,43,FALSE())-VLOOKUP($A69,'Import OffPeak change'!$A$106:AV$202,43,FALSE())))</f>
        <v>0</v>
      </c>
      <c r="AR69" s="193" t="n">
        <f aca="false">IF(ISERROR(VLOOKUP($A69,'Import OffPeak'!$A$3:AW$99,44,FALSE())-VLOOKUP($A69,'Import OffPeak change'!$A$106:AW$202,44,FALSE())),0,(VLOOKUP($A69,'Import OffPeak'!$A$3:AW$99,44,FALSE())-VLOOKUP($A69,'Import OffPeak change'!$A$106:AW$202,44,FALSE())))</f>
        <v>0</v>
      </c>
      <c r="AS69" s="193" t="n">
        <f aca="false">IF(ISERROR(VLOOKUP($A69,'Import OffPeak'!$A$3:AX$99,45,FALSE())-VLOOKUP($A69,'Import OffPeak change'!$A$106:AX$202,45,FALSE())),0,(VLOOKUP($A69,'Import OffPeak'!$A$3:AX$99,45,FALSE())-VLOOKUP($A69,'Import OffPeak change'!$A$106:AX$202,45,FALSE())))</f>
        <v>0</v>
      </c>
      <c r="AT69" s="193" t="n">
        <f aca="false">IF(ISERROR(VLOOKUP($A69,'Import OffPeak'!$A$3:AY$99,46,FALSE())-VLOOKUP($A69,'Import OffPeak change'!$A$106:AY$202,46,FALSE())),0,(VLOOKUP($A69,'Import OffPeak'!$A$3:AY$99,46,FALSE())-VLOOKUP($A69,'Import OffPeak change'!$A$106:AY$202,46,FALSE())))</f>
        <v>0</v>
      </c>
      <c r="AU69" s="193" t="n">
        <f aca="false">IF(ISERROR(VLOOKUP($A69,'Import OffPeak'!$A$3:AZ$99,47,FALSE())-VLOOKUP($A69,'Import OffPeak change'!$A$106:AZ$202,47,FALSE())),0,(VLOOKUP($A69,'Import OffPeak'!$A$3:AZ$99,47,FALSE())-VLOOKUP($A69,'Import OffPeak change'!$A$106:AZ$202,47,FALSE())))</f>
        <v>0</v>
      </c>
      <c r="AV69" s="193" t="n">
        <f aca="false">IF(ISERROR(VLOOKUP($A69,'Import OffPeak'!$A$3:BA$99,48,FALSE())-VLOOKUP($A69,'Import OffPeak change'!$A$106:BA$202,48,FALSE())),0,(VLOOKUP($A69,'Import OffPeak'!$A$3:BA$99,48,FALSE())-VLOOKUP($A69,'Import OffPeak change'!$A$106:BA$202,48,FALSE())))</f>
        <v>0</v>
      </c>
      <c r="AW69" s="193" t="n">
        <f aca="false">IF(ISERROR(VLOOKUP($A69,'Import OffPeak'!$A$3:BB$99,49,FALSE())-VLOOKUP($A69,'Import OffPeak change'!$A$106:BB$202,49,FALSE())),0,(VLOOKUP($A69,'Import OffPeak'!$A$3:BB$99,49,FALSE())-VLOOKUP($A69,'Import OffPeak change'!$A$106:BB$202,49,FALSE())))</f>
        <v>0</v>
      </c>
      <c r="AX69" s="193" t="n">
        <f aca="false">IF(ISERROR(VLOOKUP($A69,'Import OffPeak'!$A$3:BC$99,50,FALSE())-VLOOKUP($A69,'Import OffPeak change'!$A$106:BC$202,50,FALSE())),0,(VLOOKUP($A69,'Import OffPeak'!$A$3:BC$99,50,FALSE())-VLOOKUP($A69,'Import OffPeak change'!$A$106:BC$202,50,FALSE())))</f>
        <v>0</v>
      </c>
      <c r="AY69" s="193" t="n">
        <f aca="false">IF(ISERROR(VLOOKUP($A69,'Import OffPeak'!$A$3:BD$99,51,FALSE())-VLOOKUP($A69,'Import OffPeak change'!$A$106:BD$202,51,FALSE())),0,(VLOOKUP($A69,'Import OffPeak'!$A$3:BD$99,51,FALSE())-VLOOKUP($A69,'Import OffPeak change'!$A$106:BD$202,51,FALSE())))</f>
        <v>0</v>
      </c>
      <c r="AZ69" s="193" t="n">
        <f aca="false">IF(ISERROR(VLOOKUP($A69,'Import OffPeak'!$A$3:BE$99,52,FALSE())-VLOOKUP($A69,'Import OffPeak change'!$A$106:BE$202,52,FALSE())),0,(VLOOKUP($A69,'Import OffPeak'!$A$3:BE$99,52,FALSE())-VLOOKUP($A69,'Import OffPeak change'!$A$106:BE$202,52,FALSE())))</f>
        <v>0</v>
      </c>
      <c r="BA69" s="193" t="n">
        <f aca="false">IF(ISERROR(VLOOKUP($A69,'Import OffPeak'!$A$3:BF$99,53,FALSE())-VLOOKUP($A69,'Import OffPeak change'!$A$106:BF$202,53,FALSE())),0,(VLOOKUP($A69,'Import OffPeak'!$A$3:BF$99,53,FALSE())-VLOOKUP($A69,'Import OffPeak change'!$A$106:BF$202,53,FALSE())))</f>
        <v>0</v>
      </c>
      <c r="BB69" s="193" t="n">
        <f aca="false">IF(ISERROR(VLOOKUP($A69,'Import OffPeak'!$A$3:BG$99,54,FALSE())-VLOOKUP($A69,'Import OffPeak change'!$A$106:BG$202,54,FALSE())),0,(VLOOKUP($A69,'Import OffPeak'!$A$3:BG$99,54,FALSE())-VLOOKUP($A69,'Import OffPeak change'!$A$106:BG$202,54,FALSE())))</f>
        <v>0</v>
      </c>
      <c r="BC69" s="193" t="n">
        <f aca="false">IF(ISERROR(VLOOKUP($A69,'Import OffPeak'!$A$3:BH$99,55,FALSE())-VLOOKUP($A69,'Import OffPeak change'!$A$106:BH$202,55,FALSE())),0,(VLOOKUP($A69,'Import OffPeak'!$A$3:BH$99,55,FALSE())-VLOOKUP($A69,'Import OffPeak change'!$A$106:BH$202,55,FALSE())))</f>
        <v>0</v>
      </c>
      <c r="BD69" s="193" t="n">
        <f aca="false">IF(ISERROR(VLOOKUP($A69,'Import OffPeak'!$A$3:BI$99,56,FALSE())-VLOOKUP($A69,'Import OffPeak change'!$A$106:BI$202,56,FALSE())),0,(VLOOKUP($A69,'Import OffPeak'!$A$3:BI$99,56,FALSE())-VLOOKUP($A69,'Import OffPeak change'!$A$106:BI$202,56,FALSE())))</f>
        <v>0</v>
      </c>
      <c r="BE69" s="193" t="n">
        <f aca="false">IF(ISERROR(VLOOKUP($A69,'Import OffPeak'!$A$3:BJ$99,57,FALSE())-VLOOKUP($A69,'Import OffPeak change'!$A$106:BJ$202,57,FALSE())),0,(VLOOKUP($A69,'Import OffPeak'!$A$3:BJ$99,57,FALSE())-VLOOKUP($A69,'Import OffPeak change'!$A$106:BJ$202,57,FALSE())))</f>
        <v>0</v>
      </c>
      <c r="BF69" s="193" t="n">
        <f aca="false">IF(ISERROR(VLOOKUP($A69,'Import OffPeak'!$A$3:BK$99,58,FALSE())-VLOOKUP($A69,'Import OffPeak change'!$A$106:BK$202,58,FALSE())),0,(VLOOKUP($A69,'Import OffPeak'!$A$3:BK$99,58,FALSE())-VLOOKUP($A69,'Import OffPeak change'!$A$106:BK$202,58,FALSE())))</f>
        <v>0</v>
      </c>
      <c r="BG69" s="193" t="n">
        <f aca="false">IF(ISERROR(VLOOKUP($A69,'Import OffPeak'!$A$3:BL$99,59,FALSE())-VLOOKUP($A69,'Import OffPeak change'!$A$106:BL$202,59,FALSE())),0,(VLOOKUP($A69,'Import OffPeak'!$A$3:BL$99,59,FALSE())-VLOOKUP($A69,'Import OffPeak change'!$A$106:BL$202,59,FALSE())))</f>
        <v>0</v>
      </c>
      <c r="BH69" s="193" t="n">
        <f aca="false">IF(ISERROR(VLOOKUP($A69,'Import OffPeak'!$A$3:BM$99,60,FALSE())-VLOOKUP($A69,'Import OffPeak change'!$A$106:BM$202,60,FALSE())),0,(VLOOKUP($A69,'Import OffPeak'!$A$3:BM$99,60,FALSE())-VLOOKUP($A69,'Import OffPeak change'!$A$106:BM$202,60,FALSE())))</f>
        <v>0</v>
      </c>
      <c r="BI69" s="193" t="n">
        <f aca="false">IF(ISERROR(VLOOKUP($A69,'Import OffPeak'!$A$3:BN$99,61,FALSE())-VLOOKUP($A69,'Import OffPeak change'!$A$106:BN$202,61,FALSE())),0,(VLOOKUP($A69,'Import OffPeak'!$A$3:BN$99,61,FALSE())-VLOOKUP($A69,'Import OffPeak change'!$A$106:BN$202,61,FALSE())))</f>
        <v>0</v>
      </c>
      <c r="BJ69" s="193" t="n">
        <f aca="false">IF(ISERROR(VLOOKUP($A69,'Import OffPeak'!$A$3:BO$99,62,FALSE())-VLOOKUP($A69,'Import OffPeak change'!$A$106:BO$202,62,FALSE())),0,(VLOOKUP($A69,'Import OffPeak'!$A$3:BO$99,62,FALSE())-VLOOKUP($A69,'Import OffPeak change'!$A$106:BO$202,62,FALSE())))</f>
        <v>0</v>
      </c>
      <c r="BK69" s="193" t="n">
        <f aca="false">IF(ISERROR(VLOOKUP($A69,'Import OffPeak'!$A$3:BP$99,63,FALSE())-VLOOKUP($A69,'Import OffPeak change'!$A$106:BP$202,63,FALSE())),0,(VLOOKUP($A69,'Import OffPeak'!$A$3:BP$99,63,FALSE())-VLOOKUP($A69,'Import OffPeak change'!$A$106:BP$202,63,FALSE())))</f>
        <v>0</v>
      </c>
      <c r="BL69" s="193" t="n">
        <f aca="false">IF(ISERROR(VLOOKUP($A69,'Import OffPeak'!$A$3:BQ$99,64,FALSE())-VLOOKUP($A69,'Import OffPeak change'!$A$106:BQ$202,64,FALSE())),0,(VLOOKUP($A69,'Import OffPeak'!$A$3:BQ$99,64,FALSE())-VLOOKUP($A69,'Import OffPeak change'!$A$106:BQ$202,64,FALSE())))</f>
        <v>0</v>
      </c>
      <c r="BM69" s="193" t="n">
        <f aca="false">IF(ISERROR(VLOOKUP($A69,'Import OffPeak'!$A$3:BR$99,65,FALSE())-VLOOKUP($A69,'Import OffPeak change'!$A$106:BR$202,65,FALSE())),0,(VLOOKUP($A69,'Import OffPeak'!$A$3:BR$99,65,FALSE())-VLOOKUP($A69,'Import OffPeak change'!$A$106:BR$202,65,FALSE())))</f>
        <v>0</v>
      </c>
      <c r="BN69" s="193" t="n">
        <f aca="false">IF(ISERROR(VLOOKUP($A69,'Import OffPeak'!$A$3:BS$99,66,FALSE())-VLOOKUP($A69,'Import OffPeak change'!$A$106:BS$202,66,FALSE())),0,(VLOOKUP($A69,'Import OffPeak'!$A$3:BS$99,66,FALSE())-VLOOKUP($A69,'Import OffPeak change'!$A$106:BS$202,66,FALSE())))</f>
        <v>0</v>
      </c>
      <c r="BO69" s="193" t="n">
        <f aca="false">IF(ISERROR(VLOOKUP($A69,'Import OffPeak'!$A$3:BT$99,67,FALSE())-VLOOKUP($A69,'Import OffPeak change'!$A$106:BT$202,67,FALSE())),0,(VLOOKUP($A69,'Import OffPeak'!$A$3:BT$99,67,FALSE())-VLOOKUP($A69,'Import OffPeak change'!$A$106:BT$202,67,FALSE())))</f>
        <v>0</v>
      </c>
      <c r="BP69" s="193" t="n">
        <f aca="false">IF(ISERROR(VLOOKUP($A69,'Import OffPeak'!$A$3:BU$99,68,FALSE())-VLOOKUP($A69,'Import OffPeak change'!$A$106:BU$202,68,FALSE())),0,(VLOOKUP($A69,'Import OffPeak'!$A$3:BU$99,68,FALSE())-VLOOKUP($A69,'Import OffPeak change'!$A$106:BU$202,68,FALSE())))</f>
        <v>0</v>
      </c>
      <c r="BQ69" s="193" t="n">
        <f aca="false">IF(ISERROR(VLOOKUP($A69,'Import OffPeak'!$A$3:BV$99,69,FALSE())-VLOOKUP($A69,'Import OffPeak change'!$A$106:BV$202,69,FALSE())),0,(VLOOKUP($A69,'Import OffPeak'!$A$3:BV$99,69,FALSE())-VLOOKUP($A69,'Import OffPeak change'!$A$106:BV$202,69,FALSE())))</f>
        <v>0</v>
      </c>
      <c r="BR69" s="193" t="n">
        <f aca="false">IF(ISERROR(VLOOKUP($A69,'Import OffPeak'!$A$3:BW$99,70,FALSE())-VLOOKUP($A69,'Import OffPeak change'!$A$106:BW$202,70,FALSE())),0,(VLOOKUP($A69,'Import OffPeak'!$A$3:BW$99,70,FALSE())-VLOOKUP($A69,'Import OffPeak change'!$A$106:BW$202,70,FALSE())))</f>
        <v>0</v>
      </c>
      <c r="BS69" s="193" t="n">
        <f aca="false">IF(ISERROR(VLOOKUP($A69,'Import OffPeak'!$A$3:BX$99,71,FALSE())-VLOOKUP($A69,'Import OffPeak change'!$A$106:BX$202,71,FALSE())),0,(VLOOKUP($A69,'Import OffPeak'!$A$3:BX$99,71,FALSE())-VLOOKUP($A69,'Import OffPeak change'!$A$106:BX$202,71,FALSE())))</f>
        <v>0</v>
      </c>
      <c r="BT69" s="193" t="n">
        <f aca="false">IF(ISERROR(VLOOKUP($A69,'Import OffPeak'!$A$3:BY$99,72,FALSE())-VLOOKUP($A69,'Import OffPeak change'!$A$106:BY$202,72,FALSE())),0,(VLOOKUP($A69,'Import OffPeak'!$A$3:BY$99,72,FALSE())-VLOOKUP($A69,'Import OffPeak change'!$A$106:BY$202,72,FALSE())))</f>
        <v>0</v>
      </c>
      <c r="BU69" s="193" t="n">
        <f aca="false">IF(ISERROR(VLOOKUP($A69,'Import OffPeak'!$A$3:BZ$99,73,FALSE())-VLOOKUP($A69,'Import OffPeak change'!$A$106:BZ$202,73,FALSE())),0,(VLOOKUP($A69,'Import OffPeak'!$A$3:BZ$99,73,FALSE())-VLOOKUP($A69,'Import OffPeak change'!$A$106:BZ$202,73,FALSE())))</f>
        <v>0</v>
      </c>
      <c r="BV69" s="193" t="n">
        <f aca="false">IF(ISERROR(VLOOKUP($A69,'Import OffPeak'!$A$3:CA$99,74,FALSE())-VLOOKUP($A69,'Import OffPeak change'!$A$106:CA$202,74,FALSE())),0,(VLOOKUP($A69,'Import OffPeak'!$A$3:CA$99,74,FALSE())-VLOOKUP($A69,'Import OffPeak change'!$A$106:CA$202,74,FALSE())))</f>
        <v>0</v>
      </c>
      <c r="BW69" s="193" t="n">
        <f aca="false">IF(ISERROR(VLOOKUP($A69,'Import OffPeak'!$A$3:CB$99,75,FALSE())-VLOOKUP($A69,'Import OffPeak change'!$A$106:CB$202,75,FALSE())),0,(VLOOKUP($A69,'Import OffPeak'!$A$3:CB$99,75,FALSE())-VLOOKUP($A69,'Import OffPeak change'!$A$106:CB$202,75,FALSE())))</f>
        <v>0</v>
      </c>
      <c r="BX69" s="193" t="n">
        <f aca="false">IF(ISERROR(VLOOKUP($A69,'Import OffPeak'!$A$3:CC$99,76,FALSE())-VLOOKUP($A69,'Import OffPeak change'!$A$106:CC$202,76,FALSE())),0,(VLOOKUP($A69,'Import OffPeak'!$A$3:CC$99,76,FALSE())-VLOOKUP($A69,'Import OffPeak change'!$A$106:CC$202,76,FALSE())))</f>
        <v>0</v>
      </c>
      <c r="BY69" s="193" t="n">
        <f aca="false">IF(ISERROR(VLOOKUP($A69,'Import OffPeak'!$A$3:CD$99,77,FALSE())-VLOOKUP($A69,'Import OffPeak change'!$A$106:CD$202,77,FALSE())),0,(VLOOKUP($A69,'Import OffPeak'!$A$3:CD$99,77,FALSE())-VLOOKUP($A69,'Import OffPeak change'!$A$106:CD$202,77,FALSE())))</f>
        <v>0</v>
      </c>
      <c r="BZ69" s="193" t="n">
        <f aca="false">IF(ISERROR(VLOOKUP($A69,'Import OffPeak'!$A$3:CE$99,78,FALSE())-VLOOKUP($A69,'Import OffPeak change'!$A$106:CE$202,78,FALSE())),0,(VLOOKUP($A69,'Import OffPeak'!$A$3:CE$99,78,FALSE())-VLOOKUP($A69,'Import OffPeak change'!$A$106:CE$202,78,FALSE())))</f>
        <v>0</v>
      </c>
      <c r="CA69" s="193" t="n">
        <f aca="false">IF(ISERROR(VLOOKUP($A69,'Import OffPeak'!$A$3:CF$99,79,FALSE())-VLOOKUP($A69,'Import OffPeak change'!$A$106:CF$202,79,FALSE())),0,(VLOOKUP($A69,'Import OffPeak'!$A$3:CF$99,79,FALSE())-VLOOKUP($A69,'Import OffPeak change'!$A$106:CF$202,79,FALSE())))</f>
        <v>0</v>
      </c>
      <c r="CB69" s="193" t="n">
        <f aca="false">IF(ISERROR(VLOOKUP($A69,'Import OffPeak'!$A$3:CG$99,80,FALSE())-VLOOKUP($A69,'Import OffPeak change'!$A$106:CG$202,80,FALSE())),0,(VLOOKUP($A69,'Import OffPeak'!$A$3:CG$99,80,FALSE())-VLOOKUP($A69,'Import OffPeak change'!$A$106:CG$202,80,FALSE())))</f>
        <v>0</v>
      </c>
      <c r="CC69" s="193" t="n">
        <f aca="false">IF(ISERROR(VLOOKUP($A69,'Import OffPeak'!$A$3:CH$99,81,FALSE())-VLOOKUP($A69,'Import OffPeak change'!$A$106:CH$202,81,FALSE())),0,(VLOOKUP($A69,'Import OffPeak'!$A$3:CH$99,81,FALSE())-VLOOKUP($A69,'Import OffPeak change'!$A$106:CH$202,81,FALSE())))</f>
        <v>0</v>
      </c>
      <c r="CD69" s="193" t="n">
        <f aca="false">IF(ISERROR(VLOOKUP($A69,'Import OffPeak'!$A$3:CI$99,82,FALSE())-VLOOKUP($A69,'Import OffPeak change'!$A$106:CI$202,82,FALSE())),0,(VLOOKUP($A69,'Import OffPeak'!$A$3:CI$99,82,FALSE())-VLOOKUP($A69,'Import OffPeak change'!$A$106:CI$202,82,FALSE())))</f>
        <v>0</v>
      </c>
      <c r="CE69" s="193" t="n">
        <f aca="false">IF(ISERROR(VLOOKUP($A69,'Import OffPeak'!$A$3:CJ$99,83,FALSE())-VLOOKUP($A69,'Import OffPeak change'!$A$106:CJ$202,83,FALSE())),0,(VLOOKUP($A69,'Import OffPeak'!$A$3:CJ$99,83,FALSE())-VLOOKUP($A69,'Import OffPeak change'!$A$106:CJ$202,83,FALSE())))</f>
        <v>0</v>
      </c>
      <c r="CF69" s="193" t="n">
        <f aca="false">IF(ISERROR(VLOOKUP($A69,'Import OffPeak'!$A$3:CK$99,84,FALSE())-VLOOKUP($A69,'Import OffPeak change'!$A$106:CK$202,84,FALSE())),0,(VLOOKUP($A69,'Import OffPeak'!$A$3:CK$99,84,FALSE())-VLOOKUP($A69,'Import OffPeak change'!$A$106:CK$202,84,FALSE())))</f>
        <v>0</v>
      </c>
      <c r="CG69" s="193" t="n">
        <f aca="false">IF(ISERROR(VLOOKUP($A69,'Import OffPeak'!$A$3:CL$99,85,FALSE())-VLOOKUP($A69,'Import OffPeak change'!$A$106:CL$202,85,FALSE())),0,(VLOOKUP($A69,'Import OffPeak'!$A$3:CL$99,85,FALSE())-VLOOKUP($A69,'Import OffPeak change'!$A$106:CL$202,85,FALSE())))</f>
        <v>0</v>
      </c>
      <c r="CH69" s="193" t="n">
        <f aca="false">IF(ISERROR(VLOOKUP($A69,'Import OffPeak'!$A$3:CM$99,86,FALSE())-VLOOKUP($A69,'Import OffPeak change'!$A$106:CM$202,86,FALSE())),0,(VLOOKUP($A69,'Import OffPeak'!$A$3:CM$99,86,FALSE())-VLOOKUP($A69,'Import OffPeak change'!$A$106:CM$202,86,FALSE())))</f>
        <v>0</v>
      </c>
      <c r="CI69" s="193" t="n">
        <f aca="false">IF(ISERROR(VLOOKUP($A69,'Import OffPeak'!$A$3:CN$99,87,FALSE())-VLOOKUP($A69,'Import OffPeak change'!$A$106:CN$202,87,FALSE())),0,(VLOOKUP($A69,'Import OffPeak'!$A$3:CN$99,87,FALSE())-VLOOKUP($A69,'Import OffPeak change'!$A$106:CN$202,87,FALSE())))</f>
        <v>0</v>
      </c>
      <c r="CJ69" s="193" t="n">
        <f aca="false">IF(ISERROR(VLOOKUP($A69,'Import OffPeak'!$A$3:CO$99,88,FALSE())-VLOOKUP($A69,'Import OffPeak change'!$A$106:CO$202,88,FALSE())),0,(VLOOKUP($A69,'Import OffPeak'!$A$3:CO$99,88,FALSE())-VLOOKUP($A69,'Import OffPeak change'!$A$106:CO$202,88,FALSE())))</f>
        <v>0</v>
      </c>
      <c r="CK69" s="193" t="n">
        <f aca="false">IF(ISERROR(VLOOKUP($A69,'Import OffPeak'!$A$3:CP$99,89,FALSE())-VLOOKUP($A69,'Import OffPeak change'!$A$106:CP$202,89,FALSE())),0,(VLOOKUP($A69,'Import OffPeak'!$A$3:CP$99,89,FALSE())-VLOOKUP($A69,'Import OffPeak change'!$A$106:CP$202,89,FALSE())))</f>
        <v>0</v>
      </c>
      <c r="CL69" s="193" t="n">
        <f aca="false">IF(ISERROR(VLOOKUP($A69,'Import OffPeak'!$A$3:CQ$99,90,FALSE())-VLOOKUP($A69,'Import OffPeak change'!$A$106:CQ$202,90,FALSE())),0,(VLOOKUP($A69,'Import OffPeak'!$A$3:CQ$99,90,FALSE())-VLOOKUP($A69,'Import OffPeak change'!$A$106:CQ$202,90,FALSE())))</f>
        <v>0</v>
      </c>
      <c r="CM69" s="193" t="n">
        <f aca="false">IF(ISERROR(VLOOKUP($A69,'Import OffPeak'!$A$3:CR$99,91,FALSE())-VLOOKUP($A69,'Import OffPeak change'!$A$106:CR$202,91,FALSE())),0,(VLOOKUP($A69,'Import OffPeak'!$A$3:CR$99,91,FALSE())-VLOOKUP($A69,'Import OffPeak change'!$A$106:CR$202,91,FALSE())))</f>
        <v>0</v>
      </c>
      <c r="CN69" s="193" t="n">
        <f aca="false">IF(ISERROR(VLOOKUP($A69,'Import OffPeak'!$A$3:CS$99,92,FALSE())-VLOOKUP($A69,'Import OffPeak change'!$A$106:CS$202,92,FALSE())),0,(VLOOKUP($A69,'Import OffPeak'!$A$3:CS$99,92,FALSE())-VLOOKUP($A69,'Import OffPeak change'!$A$106:CS$202,92,FALSE())))</f>
        <v>0</v>
      </c>
      <c r="CO69" s="193" t="n">
        <f aca="false">IF(ISERROR(VLOOKUP($A69,'Import OffPeak'!$A$3:CT$99,93,FALSE())-VLOOKUP($A69,'Import OffPeak change'!$A$106:CT$202,93,FALSE())),0,(VLOOKUP($A69,'Import OffPeak'!$A$3:CT$99,93,FALSE())-VLOOKUP($A69,'Import OffPeak change'!$A$106:CT$202,93,FALSE())))</f>
        <v>0</v>
      </c>
      <c r="CP69" s="193" t="n">
        <f aca="false">IF(ISERROR(VLOOKUP($A69,'Import OffPeak'!$A$3:CU$99,94,FALSE())-VLOOKUP($A69,'Import OffPeak change'!$A$106:CU$202,94,FALSE())),0,(VLOOKUP($A69,'Import OffPeak'!$A$3:CU$99,94,FALSE())-VLOOKUP($A69,'Import OffPeak change'!$A$106:CU$202,94,FALSE())))</f>
        <v>0</v>
      </c>
      <c r="CQ69" s="193" t="n">
        <f aca="false">IF(ISERROR(VLOOKUP($A69,'Import OffPeak'!$A$3:CV$99,95,FALSE())-VLOOKUP($A69,'Import OffPeak change'!$A$106:CV$202,95,FALSE())),0,(VLOOKUP($A69,'Import OffPeak'!$A$3:CV$99,95,FALSE())-VLOOKUP($A69,'Import OffPeak change'!$A$106:CV$202,95,FALSE())))</f>
        <v>0</v>
      </c>
      <c r="CR69" s="193" t="n">
        <f aca="false">IF(ISERROR(VLOOKUP($A69,'Import OffPeak'!$A$3:CW$99,96,FALSE())-VLOOKUP($A69,'Import OffPeak change'!$A$106:CW$202,96,FALSE())),0,(VLOOKUP($A69,'Import OffPeak'!$A$3:CW$99,96,FALSE())-VLOOKUP($A69,'Import OffPeak change'!$A$106:CW$202,96,FALSE())))</f>
        <v>0</v>
      </c>
      <c r="CS69" s="193" t="n">
        <f aca="false">IF(ISERROR(VLOOKUP($A69,'Import OffPeak'!$A$3:CX$99,97,FALSE())-VLOOKUP($A69,'Import OffPeak change'!$A$106:CX$202,97,FALSE())),0,(VLOOKUP($A69,'Import OffPeak'!$A$3:CX$99,97,FALSE())-VLOOKUP($A69,'Import OffPeak change'!$A$106:CX$202,97,FALSE())))</f>
        <v>0</v>
      </c>
      <c r="CT69" s="193" t="n">
        <f aca="false">IF(ISERROR(VLOOKUP($A69,'Import OffPeak'!$A$3:CY$99,98,FALSE())-VLOOKUP($A69,'Import OffPeak change'!$A$106:CY$202,98,FALSE())),0,(VLOOKUP($A69,'Import OffPeak'!$A$3:CY$99,98,FALSE())-VLOOKUP($A69,'Import OffPeak change'!$A$106:CY$202,98,FALSE())))</f>
        <v>0</v>
      </c>
      <c r="CU69" s="193" t="n">
        <f aca="false">IF(ISERROR(VLOOKUP($A69,'Import OffPeak'!$A$3:CZ$99,99,FALSE())-VLOOKUP($A69,'Import OffPeak change'!$A$106:CZ$202,99,FALSE())),0,(VLOOKUP($A69,'Import OffPeak'!$A$3:CZ$99,99,FALSE())-VLOOKUP($A69,'Import OffPeak change'!$A$106:CZ$202,99,FALSE())))</f>
        <v>0</v>
      </c>
      <c r="CV69" s="193" t="n">
        <f aca="false">IF(ISERROR(VLOOKUP($A69,'Import OffPeak'!$A$3:DA$99,100,FALSE())-VLOOKUP($A69,'Import OffPeak change'!$A$106:DA$202,100,FALSE())),0,(VLOOKUP($A69,'Import OffPeak'!$A$3:DA$99,100,FALSE())-VLOOKUP($A69,'Import OffPeak change'!$A$106:DA$202,100,FALSE())))</f>
        <v>0</v>
      </c>
      <c r="CW69" s="193" t="n">
        <f aca="false">IF(ISERROR(VLOOKUP($A69,'Import OffPeak'!$A$3:DB$99,101,FALSE())-VLOOKUP($A69,'Import OffPeak change'!$A$106:DB$202,101,FALSE())),0,(VLOOKUP($A69,'Import OffPeak'!$A$3:DB$99,101,FALSE())-VLOOKUP($A69,'Import OffPeak change'!$A$106:DB$202,101,FALSE())))</f>
        <v>0</v>
      </c>
      <c r="CX69" s="193" t="n">
        <f aca="false">IF(ISERROR(VLOOKUP($A69,'Import OffPeak'!$A$3:DC$99,102,FALSE())-VLOOKUP($A69,'Import OffPeak change'!$A$106:DC$202,102,FALSE())),0,(VLOOKUP($A69,'Import OffPeak'!$A$3:DC$99,102,FALSE())-VLOOKUP($A69,'Import OffPeak change'!$A$106:DC$202,102,FALSE())))</f>
        <v>0</v>
      </c>
      <c r="CY69" s="193" t="n">
        <f aca="false">IF(ISERROR(VLOOKUP($A69,'Import OffPeak'!$A$3:DD$99,103,FALSE())-VLOOKUP($A69,'Import OffPeak change'!$A$106:DD$202,103,FALSE())),0,(VLOOKUP($A69,'Import OffPeak'!$A$3:DD$99,103,FALSE())-VLOOKUP($A69,'Import OffPeak change'!$A$106:DD$202,103,FALSE())))</f>
        <v>0</v>
      </c>
      <c r="CZ69" s="193" t="n">
        <f aca="false">IF(ISERROR(VLOOKUP($A69,'Import OffPeak'!$A$3:DE$99,104,FALSE())-VLOOKUP($A69,'Import OffPeak change'!$A$106:DE$202,104,FALSE())),0,(VLOOKUP($A69,'Import OffPeak'!$A$3:DE$99,104,FALSE())-VLOOKUP($A69,'Import OffPeak change'!$A$106:DE$202,104,FALSE())))</f>
        <v>0</v>
      </c>
      <c r="DA69" s="193" t="n">
        <f aca="false">IF(ISERROR(VLOOKUP($A69,'Import OffPeak'!$A$3:DF$99,105,FALSE())-VLOOKUP($A69,'Import OffPeak change'!$A$106:DF$202,105,FALSE())),0,(VLOOKUP($A69,'Import OffPeak'!$A$3:DF$99,105,FALSE())-VLOOKUP($A69,'Import OffPeak change'!$A$106:DF$202,105,FALSE())))</f>
        <v>0</v>
      </c>
      <c r="DB69" s="193" t="n">
        <f aca="false">IF(ISERROR(VLOOKUP($A69,'Import OffPeak'!$A$3:DG$99,106,FALSE())-VLOOKUP($A69,'Import OffPeak change'!$A$106:DG$202,106,FALSE())),0,(VLOOKUP($A69,'Import OffPeak'!$A$3:DG$99,106,FALSE())-VLOOKUP($A69,'Import OffPeak change'!$A$106:DG$202,106,FALSE())))</f>
        <v>0</v>
      </c>
      <c r="DC69" s="193" t="n">
        <f aca="false">IF(ISERROR(VLOOKUP($A69,'Import OffPeak'!$A$3:DH$99,107,FALSE())-VLOOKUP($A69,'Import OffPeak change'!$A$106:DH$202,107,FALSE())),0,(VLOOKUP($A69,'Import OffPeak'!$A$3:DH$99,107,FALSE())-VLOOKUP($A69,'Import OffPeak change'!$A$106:DH$202,107,FALSE())))</f>
        <v>0</v>
      </c>
      <c r="DD69" s="193" t="n">
        <f aca="false">IF(ISERROR(VLOOKUP($A69,'Import OffPeak'!$A$3:DI$99,108,FALSE())-VLOOKUP($A69,'Import OffPeak change'!$A$106:DI$202,108,FALSE())),0,(VLOOKUP($A69,'Import OffPeak'!$A$3:DI$99,108,FALSE())-VLOOKUP($A69,'Import OffPeak change'!$A$106:DI$202,108,FALSE())))</f>
        <v>0</v>
      </c>
      <c r="DE69" s="193" t="n">
        <f aca="false">IF(ISERROR(VLOOKUP($A69,'Import OffPeak'!$A$3:DJ$99,109,FALSE())-VLOOKUP($A69,'Import OffPeak change'!$A$106:DJ$202,109,FALSE())),0,(VLOOKUP($A69,'Import OffPeak'!$A$3:DJ$99,109,FALSE())-VLOOKUP($A69,'Import OffPeak change'!$A$106:DJ$202,109,FALSE())))</f>
        <v>0</v>
      </c>
      <c r="DF69" s="193" t="n">
        <f aca="false">IF(ISERROR(VLOOKUP($A69,'Import OffPeak'!$A$3:DK$99,110,FALSE())-VLOOKUP($A69,'Import OffPeak change'!$A$106:DK$202,110,FALSE())),0,(VLOOKUP($A69,'Import OffPeak'!$A$3:DK$99,110,FALSE())-VLOOKUP($A69,'Import OffPeak change'!$A$106:DK$202,110,FALSE())))</f>
        <v>0</v>
      </c>
      <c r="DG69" s="193" t="n">
        <f aca="false">IF(ISERROR(VLOOKUP($A69,'Import OffPeak'!$A$3:DL$99,111,FALSE())-VLOOKUP($A69,'Import OffPeak change'!$A$106:DL$202,111,FALSE())),0,(VLOOKUP($A69,'Import OffPeak'!$A$3:DL$99,111,FALSE())-VLOOKUP($A69,'Import OffPeak change'!$A$106:DL$202,111,FALSE())))</f>
        <v>0</v>
      </c>
      <c r="DH69" s="193" t="n">
        <f aca="false">IF(ISERROR(VLOOKUP($A69,'Import OffPeak'!$A$3:DM$99,112,FALSE())-VLOOKUP($A69,'Import OffPeak change'!$A$106:DM$202,112,FALSE())),0,(VLOOKUP($A69,'Import OffPeak'!$A$3:DM$99,112,FALSE())-VLOOKUP($A69,'Import OffPeak change'!$A$106:DM$202,112,FALSE())))</f>
        <v>0</v>
      </c>
      <c r="DI69" s="193" t="n">
        <f aca="false">IF(ISERROR(VLOOKUP($A69,'Import OffPeak'!$A$3:DN$99,113,FALSE())-VLOOKUP($A69,'Import OffPeak change'!$A$106:DN$202,113,FALSE())),0,(VLOOKUP($A69,'Import OffPeak'!$A$3:DN$99,113,FALSE())-VLOOKUP($A69,'Import OffPeak change'!$A$106:DN$202,113,FALSE())))</f>
        <v>0</v>
      </c>
      <c r="DJ69" s="193" t="n">
        <f aca="false">IF(ISERROR(VLOOKUP($A69,'Import OffPeak'!$A$3:DO$99,114,FALSE())-VLOOKUP($A69,'Import OffPeak change'!$A$106:DO$202,114,FALSE())),0,(VLOOKUP($A69,'Import OffPeak'!$A$3:DO$99,114,FALSE())-VLOOKUP($A69,'Import OffPeak change'!$A$106:DO$202,114,FALSE())))</f>
        <v>0</v>
      </c>
      <c r="DK69" s="193" t="n">
        <f aca="false">IF(ISERROR(VLOOKUP($A69,'Import OffPeak'!$A$3:DP$99,115,FALSE())-VLOOKUP($A69,'Import OffPeak change'!$A$106:DP$202,115,FALSE())),0,(VLOOKUP($A69,'Import OffPeak'!$A$3:DP$99,115,FALSE())-VLOOKUP($A69,'Import OffPeak change'!$A$106:DP$202,115,FALSE())))</f>
        <v>0</v>
      </c>
      <c r="DL69" s="193" t="n">
        <f aca="false">IF(ISERROR(VLOOKUP($A69,'Import OffPeak'!$A$3:DQ$99,116,FALSE())-VLOOKUP($A69,'Import OffPeak change'!$A$106:DQ$202,116,FALSE())),0,(VLOOKUP($A69,'Import OffPeak'!$A$3:DQ$99,116,FALSE())-VLOOKUP($A69,'Import OffPeak change'!$A$106:DQ$202,116,FALSE())))</f>
        <v>0</v>
      </c>
      <c r="DM69" s="193" t="n">
        <f aca="false">IF(ISERROR(VLOOKUP($A69,'Import OffPeak'!$A$3:DR$99,117,FALSE())-VLOOKUP($A69,'Import OffPeak change'!$A$106:DR$202,117,FALSE())),0,(VLOOKUP($A69,'Import OffPeak'!$A$3:DR$99,117,FALSE())-VLOOKUP($A69,'Import OffPeak change'!$A$106:DR$202,117,FALSE())))</f>
        <v>0</v>
      </c>
      <c r="DN69" s="193" t="n">
        <f aca="false">IF(ISERROR(VLOOKUP($A69,'Import OffPeak'!$A$3:DS$99,118,FALSE())-VLOOKUP($A69,'Import OffPeak change'!$A$106:DS$202,118,FALSE())),0,(VLOOKUP($A69,'Import OffPeak'!$A$3:DS$99,118,FALSE())-VLOOKUP($A69,'Import OffPeak change'!$A$106:DS$202,118,FALSE())))</f>
        <v>0</v>
      </c>
      <c r="DO69" s="193" t="n">
        <f aca="false">IF(ISERROR(VLOOKUP($A69,'Import OffPeak'!$A$3:DT$99,119,FALSE())-VLOOKUP($A69,'Import OffPeak change'!$A$106:DT$202,119,FALSE())),0,(VLOOKUP($A69,'Import OffPeak'!$A$3:DT$99,119,FALSE())-VLOOKUP($A69,'Import OffPeak change'!$A$106:DT$202,119,FALSE())))</f>
        <v>0</v>
      </c>
      <c r="DP69" s="193" t="n">
        <f aca="false">IF(ISERROR(VLOOKUP($A69,'Import OffPeak'!$A$3:DU$99,120,FALSE())-VLOOKUP($A69,'Import OffPeak change'!$A$106:DU$202,120,FALSE())),0,(VLOOKUP($A69,'Import OffPeak'!$A$3:DU$99,120,FALSE())-VLOOKUP($A69,'Import OffPeak change'!$A$106:DU$202,120,FALSE())))</f>
        <v>0</v>
      </c>
      <c r="DQ69" s="193" t="n">
        <f aca="false">IF(ISERROR(VLOOKUP($A69,'Import OffPeak'!$A$3:DV$99,121,FALSE())-VLOOKUP($A69,'Import OffPeak change'!$A$106:DV$202,121,FALSE())),0,(VLOOKUP($A69,'Import OffPeak'!$A$3:DV$99,121,FALSE())-VLOOKUP($A69,'Import OffPeak change'!$A$106:DV$202,121,FALSE())))</f>
        <v>0</v>
      </c>
      <c r="DR69" s="193" t="n">
        <f aca="false">IF(ISERROR(VLOOKUP($A69,'Import OffPeak'!$A$3:DW$99,122,FALSE())-VLOOKUP($A69,'Import OffPeak change'!$A$106:DW$202,122,FALSE())),0,(VLOOKUP($A69,'Import OffPeak'!$A$3:DW$99,122,FALSE())-VLOOKUP($A69,'Import OffPeak change'!$A$106:DW$202,122,FALSE())))</f>
        <v>0</v>
      </c>
      <c r="DS69" s="193" t="n">
        <f aca="false">IF(ISERROR(VLOOKUP($A69,'Import OffPeak'!$A$3:DX$99,123,FALSE())-VLOOKUP($A69,'Import OffPeak change'!$A$106:DX$202,123,FALSE())),0,(VLOOKUP($A69,'Import OffPeak'!$A$3:DX$99,123,FALSE())-VLOOKUP($A69,'Import OffPeak change'!$A$106:DX$202,123,FALSE())))</f>
        <v>0</v>
      </c>
      <c r="DT69" s="193" t="n">
        <f aca="false">IF(ISERROR(VLOOKUP($A69,'Import OffPeak'!$A$3:DY$99,124,FALSE())-VLOOKUP($A69,'Import OffPeak change'!$A$106:DY$202,124,FALSE())),0,(VLOOKUP($A69,'Import OffPeak'!$A$3:DY$99,124,FALSE())-VLOOKUP($A69,'Import OffPeak change'!$A$106:DY$202,124,FALSE())))</f>
        <v>0</v>
      </c>
      <c r="DU69" s="193" t="n">
        <f aca="false">IF(ISERROR(VLOOKUP($A69,'Import OffPeak'!$A$3:DZ$99,125,FALSE())-VLOOKUP($A69,'Import OffPeak change'!$A$106:DZ$202,125,FALSE())),0,(VLOOKUP($A69,'Import OffPeak'!$A$3:DZ$99,125,FALSE())-VLOOKUP($A69,'Import OffPeak change'!$A$106:DZ$202,125,FALSE())))</f>
        <v>0</v>
      </c>
      <c r="DV69" s="193" t="n">
        <f aca="false">IF(ISERROR(VLOOKUP($A69,'Import OffPeak'!$A$3:EA$99,126,FALSE())-VLOOKUP($A69,'Import OffPeak change'!$A$106:EA$202,126,FALSE())),0,(VLOOKUP($A69,'Import OffPeak'!$A$3:EA$99,126,FALSE())-VLOOKUP($A69,'Import OffPeak change'!$A$106:EA$202,126,FALSE())))</f>
        <v>0</v>
      </c>
      <c r="DW69" s="193" t="n">
        <f aca="false">IF(ISERROR(VLOOKUP($A69,'Import OffPeak'!$A$3:EB$99,127,FALSE())-VLOOKUP($A69,'Import OffPeak change'!$A$106:EB$202,127,FALSE())),0,(VLOOKUP($A69,'Import OffPeak'!$A$3:EB$99,127,FALSE())-VLOOKUP($A69,'Import OffPeak change'!$A$106:EB$202,127,FALSE())))</f>
        <v>0</v>
      </c>
      <c r="DX69" s="193" t="n">
        <f aca="false">IF(ISERROR(VLOOKUP($A69,'Import OffPeak'!$A$3:EC$99,128,FALSE())-VLOOKUP($A69,'Import OffPeak change'!$A$106:EC$202,128,FALSE())),0,(VLOOKUP($A69,'Import OffPeak'!$A$3:EC$99,128,FALSE())-VLOOKUP($A69,'Import OffPeak change'!$A$106:EC$202,128,FALSE())))</f>
        <v>0</v>
      </c>
      <c r="DY69" s="193" t="n">
        <f aca="false">IF(ISERROR(VLOOKUP($A69,'Import OffPeak'!$A$3:ED$99,129,FALSE())-VLOOKUP($A69,'Import OffPeak change'!$A$106:ED$202,129,FALSE())),0,(VLOOKUP($A69,'Import OffPeak'!$A$3:ED$99,129,FALSE())-VLOOKUP($A69,'Import OffPeak change'!$A$106:ED$202,129,FALSE())))</f>
        <v>0</v>
      </c>
      <c r="DZ69" s="193" t="n">
        <f aca="false">IF(ISERROR(VLOOKUP($A69,'Import OffPeak'!$A$3:EE$99,130,FALSE())-VLOOKUP($A69,'Import OffPeak change'!$A$106:EE$202,130,FALSE())),0,(VLOOKUP($A69,'Import OffPeak'!$A$3:EE$99,130,FALSE())-VLOOKUP($A69,'Import OffPeak change'!$A$106:EE$202,130,FALSE())))</f>
        <v>0</v>
      </c>
      <c r="EA69" s="193" t="n">
        <f aca="false">IF(ISERROR(VLOOKUP($A69,'Import OffPeak'!$A$3:EF$99,131,FALSE())-VLOOKUP($A69,'Import OffPeak change'!$A$106:EF$202,131,FALSE())),0,(VLOOKUP($A69,'Import OffPeak'!$A$3:EF$99,131,FALSE())-VLOOKUP($A69,'Import OffPeak change'!$A$106:EF$202,131,FALSE())))</f>
        <v>0</v>
      </c>
      <c r="EB69" s="193" t="n">
        <f aca="false">IF(ISERROR(VLOOKUP($A69,'Import OffPeak'!$A$3:EG$99,132,FALSE())-VLOOKUP($A69,'Import OffPeak change'!$A$106:EG$202,132,FALSE())),0,(VLOOKUP($A69,'Import OffPeak'!$A$3:EG$99,132,FALSE())-VLOOKUP($A69,'Import OffPeak change'!$A$106:EG$202,132,FALSE())))</f>
        <v>0</v>
      </c>
      <c r="EC69" s="193" t="n">
        <f aca="false">IF(ISERROR(VLOOKUP($A69,'Import OffPeak'!$A$3:EH$99,133,FALSE())-VLOOKUP($A69,'Import OffPeak change'!$A$106:EH$202,133,FALSE())),0,(VLOOKUP($A69,'Import OffPeak'!$A$3:EH$99,133,FALSE())-VLOOKUP($A69,'Import OffPeak change'!$A$106:EH$202,133,FALSE())))</f>
        <v>0</v>
      </c>
      <c r="ED69" s="193" t="n">
        <f aca="false">IF(ISERROR(VLOOKUP($A69,'Import OffPeak'!$A$3:EI$99,134,FALSE())-VLOOKUP($A69,'Import OffPeak change'!$A$106:EI$202,134,FALSE())),0,(VLOOKUP($A69,'Import OffPeak'!$A$3:EI$99,134,FALSE())-VLOOKUP($A69,'Import OffPeak change'!$A$106:EI$202,134,FALSE())))</f>
        <v>0</v>
      </c>
      <c r="EE69" s="193" t="n">
        <f aca="false">IF(ISERROR(VLOOKUP($A69,'Import OffPeak'!$A$3:EJ$99,135,FALSE())-VLOOKUP($A69,'Import OffPeak change'!$A$106:EJ$202,135,FALSE())),0,(VLOOKUP($A69,'Import OffPeak'!$A$3:EJ$99,135,FALSE())-VLOOKUP($A69,'Import OffPeak change'!$A$106:EJ$202,135,FALSE())))</f>
        <v>0</v>
      </c>
      <c r="EF69" s="193" t="n">
        <f aca="false">IF(ISERROR(VLOOKUP($A69,'Import OffPeak'!$A$3:EK$99,136,FALSE())-VLOOKUP($A69,'Import OffPeak change'!$A$106:EK$202,136,FALSE())),0,(VLOOKUP($A69,'Import OffPeak'!$A$3:EK$99,136,FALSE())-VLOOKUP($A69,'Import OffPeak change'!$A$106:EK$202,136,FALSE())))</f>
        <v>0</v>
      </c>
      <c r="EG69" s="193" t="n">
        <f aca="false">IF(ISERROR(VLOOKUP($A69,'Import OffPeak'!$A$3:EL$99,137,FALSE())-VLOOKUP($A69,'Import OffPeak change'!$A$106:EL$202,137,FALSE())),0,(VLOOKUP($A69,'Import OffPeak'!$A$3:EL$99,137,FALSE())-VLOOKUP($A69,'Import OffPeak change'!$A$106:EL$202,137,FALSE())))</f>
        <v>0</v>
      </c>
      <c r="EH69" s="193" t="n">
        <f aca="false">IF(ISERROR(VLOOKUP($A69,'Import OffPeak'!$A$3:EM$99,138,FALSE())-VLOOKUP($A69,'Import OffPeak change'!$A$106:EM$202,138,FALSE())),0,(VLOOKUP($A69,'Import OffPeak'!$A$3:EM$99,138,FALSE())-VLOOKUP($A69,'Import OffPeak change'!$A$106:EM$202,138,FALSE())))</f>
        <v>0</v>
      </c>
      <c r="EI69" s="193" t="n">
        <f aca="false">IF(ISERROR(VLOOKUP($A69,'Import OffPeak'!$A$3:EN$99,139,FALSE())-VLOOKUP($A69,'Import OffPeak change'!$A$106:EN$202,139,FALSE())),0,(VLOOKUP($A69,'Import OffPeak'!$A$3:EN$99,139,FALSE())-VLOOKUP($A69,'Import OffPeak change'!$A$106:EN$202,139,FALSE())))</f>
        <v>0</v>
      </c>
      <c r="EJ69" s="193" t="n">
        <f aca="false">IF(ISERROR(VLOOKUP($A69,'Import OffPeak'!$A$3:EO$99,140,FALSE())-VLOOKUP($A69,'Import OffPeak change'!$A$106:EO$202,140,FALSE())),0,(VLOOKUP($A69,'Import OffPeak'!$A$3:EO$99,140,FALSE())-VLOOKUP($A69,'Import OffPeak change'!$A$106:EO$202,140,FALSE())))</f>
        <v>0</v>
      </c>
      <c r="EK69" s="193" t="n">
        <f aca="false">IF(ISERROR(VLOOKUP($A69,'Import OffPeak'!$A$3:EP$99,141,FALSE())-VLOOKUP($A69,'Import OffPeak change'!$A$106:EP$202,141,FALSE())),0,(VLOOKUP($A69,'Import OffPeak'!$A$3:EP$99,141,FALSE())-VLOOKUP($A69,'Import OffPeak change'!$A$106:EP$202,141,FALSE())))</f>
        <v>0</v>
      </c>
      <c r="EL69" s="193" t="n">
        <f aca="false">IF(ISERROR(VLOOKUP($A69,'Import OffPeak'!$A$3:EQ$99,142,FALSE())-VLOOKUP($A69,'Import OffPeak change'!$A$106:EQ$202,142,FALSE())),0,(VLOOKUP($A69,'Import OffPeak'!$A$3:EQ$99,142,FALSE())-VLOOKUP($A69,'Import OffPeak change'!$A$106:EQ$202,142,FALSE())))</f>
        <v>0</v>
      </c>
      <c r="EM69" s="193" t="n">
        <f aca="false">IF(ISERROR(VLOOKUP($A69,'Import OffPeak'!$A$3:ER$99,143,FALSE())-VLOOKUP($A69,'Import OffPeak change'!$A$106:ER$202,143,FALSE())),0,(VLOOKUP($A69,'Import OffPeak'!$A$3:ER$99,143,FALSE())-VLOOKUP($A69,'Import OffPeak change'!$A$106:ER$202,143,FALSE())))</f>
        <v>0</v>
      </c>
      <c r="EN69" s="193" t="n">
        <f aca="false">IF(ISERROR(VLOOKUP($A69,'Import OffPeak'!$A$3:ES$99,144,FALSE())-VLOOKUP($A69,'Import OffPeak change'!$A$106:ES$202,144,FALSE())),0,(VLOOKUP($A69,'Import OffPeak'!$A$3:ES$99,144,FALSE())-VLOOKUP($A69,'Import OffPeak change'!$A$106:ES$202,144,FALSE())))</f>
        <v>0</v>
      </c>
      <c r="EO69" s="193" t="n">
        <f aca="false">IF(ISERROR(VLOOKUP($A69,'Import OffPeak'!$A$3:ET$99,145,FALSE())-VLOOKUP($A69,'Import OffPeak change'!$A$106:ET$202,145,FALSE())),0,(VLOOKUP($A69,'Import OffPeak'!$A$3:ET$99,145,FALSE())-VLOOKUP($A69,'Import OffPeak change'!$A$106:ET$202,145,FALSE())))</f>
        <v>0</v>
      </c>
      <c r="EP69" s="193" t="n">
        <f aca="false">IF(ISERROR(VLOOKUP($A69,'Import OffPeak'!$A$3:EU$99,146,FALSE())-VLOOKUP($A69,'Import OffPeak change'!$A$106:EU$202,146,FALSE())),0,(VLOOKUP($A69,'Import OffPeak'!$A$3:EU$99,146,FALSE())-VLOOKUP($A69,'Import OffPeak change'!$A$106:EU$202,146,FALSE())))</f>
        <v>0</v>
      </c>
      <c r="EQ69" s="193" t="n">
        <f aca="false">IF(ISERROR(VLOOKUP($A69,'Import OffPeak'!$A$3:EV$99,147,FALSE())-VLOOKUP($A69,'Import OffPeak change'!$A$106:EV$202,147,FALSE())),0,(VLOOKUP($A69,'Import OffPeak'!$A$3:EV$99,147,FALSE())-VLOOKUP($A69,'Import OffPeak change'!$A$106:EV$202,147,FALSE())))</f>
        <v>0</v>
      </c>
      <c r="ER69" s="193" t="n">
        <f aca="false">IF(ISERROR(VLOOKUP($A69,'Import OffPeak'!$A$3:EW$99,148,FALSE())-VLOOKUP($A69,'Import OffPeak change'!$A$106:EW$202,148,FALSE())),0,(VLOOKUP($A69,'Import OffPeak'!$A$3:EW$99,148,FALSE())-VLOOKUP($A69,'Import OffPeak change'!$A$106:EW$202,148,FALSE())))</f>
        <v>0</v>
      </c>
      <c r="ES69" s="193" t="n">
        <f aca="false">IF(ISERROR(VLOOKUP($A69,'Import OffPeak'!$A$3:EX$99,149,FALSE())-VLOOKUP($A69,'Import OffPeak change'!$A$106:EX$202,149,FALSE())),0,(VLOOKUP($A69,'Import OffPeak'!$A$3:EX$99,149,FALSE())-VLOOKUP($A69,'Import OffPeak change'!$A$106:EX$202,149,FALSE())))</f>
        <v>0</v>
      </c>
      <c r="ET69" s="193" t="n">
        <f aca="false">IF(ISERROR(VLOOKUP($A69,'Import OffPeak'!$A$3:EY$99,150,FALSE())-VLOOKUP($A69,'Import OffPeak change'!$A$106:EY$202,150,FALSE())),0,(VLOOKUP($A69,'Import OffPeak'!$A$3:EY$99,150,FALSE())-VLOOKUP($A69,'Import OffPeak change'!$A$106:EY$202,150,FALSE())))</f>
        <v>0</v>
      </c>
      <c r="EU69" s="193" t="n">
        <f aca="false">IF(ISERROR(VLOOKUP($A69,'Import OffPeak'!$A$3:EZ$99,151,FALSE())-VLOOKUP($A69,'Import OffPeak change'!$A$106:EZ$202,151,FALSE())),0,(VLOOKUP($A69,'Import OffPeak'!$A$3:EZ$99,151,FALSE())-VLOOKUP($A69,'Import OffPeak change'!$A$106:EZ$202,151,FALSE())))</f>
        <v>0</v>
      </c>
      <c r="EV69" s="193" t="n">
        <f aca="false">IF(ISERROR(VLOOKUP($A69,'Import OffPeak'!$A$3:FA$99,152,FALSE())-VLOOKUP($A69,'Import OffPeak change'!$A$106:FA$202,152,FALSE())),0,(VLOOKUP($A69,'Import OffPeak'!$A$3:FA$99,152,FALSE())-VLOOKUP($A69,'Import OffPeak change'!$A$106:FA$202,152,FALSE())))</f>
        <v>0</v>
      </c>
      <c r="EW69" s="193" t="n">
        <f aca="false">IF(ISERROR(VLOOKUP($A69,'Import OffPeak'!$A$3:FB$99,153,FALSE())-VLOOKUP($A69,'Import OffPeak change'!$A$106:FB$202,153,FALSE())),0,(VLOOKUP($A69,'Import OffPeak'!$A$3:FB$99,153,FALSE())-VLOOKUP($A69,'Import OffPeak change'!$A$106:FB$202,153,FALSE())))</f>
        <v>0</v>
      </c>
      <c r="EX69" s="193" t="n">
        <f aca="false">IF(ISERROR(VLOOKUP($A69,'Import OffPeak'!$A$3:FC$99,154,FALSE())-VLOOKUP($A69,'Import OffPeak change'!$A$106:FC$202,154,FALSE())),0,(VLOOKUP($A69,'Import OffPeak'!$A$3:FC$99,154,FALSE())-VLOOKUP($A69,'Import OffPeak change'!$A$106:FC$202,154,FALSE())))</f>
        <v>0</v>
      </c>
      <c r="EY69" s="193" t="n">
        <f aca="false">IF(ISERROR(VLOOKUP($A69,'Import OffPeak'!$A$3:FD$99,155,FALSE())-VLOOKUP($A69,'Import OffPeak change'!$A$106:FD$202,155,FALSE())),0,(VLOOKUP($A69,'Import OffPeak'!$A$3:FD$99,155,FALSE())-VLOOKUP($A69,'Import OffPeak change'!$A$106:FD$202,155,FALSE())))</f>
        <v>0</v>
      </c>
      <c r="EZ69" s="193" t="n">
        <f aca="false">IF(ISERROR(VLOOKUP($A69,'Import OffPeak'!$A$3:FE$99,156,FALSE())-VLOOKUP($A69,'Import OffPeak change'!$A$106:FE$202,156,FALSE())),0,(VLOOKUP($A69,'Import OffPeak'!$A$3:FE$99,156,FALSE())-VLOOKUP($A69,'Import OffPeak change'!$A$106:FE$202,156,FALSE())))</f>
        <v>0</v>
      </c>
      <c r="FA69" s="193" t="n">
        <f aca="false">IF(ISERROR(VLOOKUP($A69,'Import OffPeak'!$A$3:FF$99,157,FALSE())-VLOOKUP($A69,'Import OffPeak change'!$A$106:FF$202,157,FALSE())),0,(VLOOKUP($A69,'Import OffPeak'!$A$3:FF$99,157,FALSE())-VLOOKUP($A69,'Import OffPeak change'!$A$106:FF$202,157,FALSE())))</f>
        <v>0</v>
      </c>
      <c r="FB69" s="193" t="n">
        <f aca="false">IF(ISERROR(VLOOKUP($A69,'Import OffPeak'!$A$3:FG$99,158,FALSE())-VLOOKUP($A69,'Import OffPeak change'!$A$106:FG$202,158,FALSE())),0,(VLOOKUP($A69,'Import OffPeak'!$A$3:FG$99,158,FALSE())-VLOOKUP($A69,'Import OffPeak change'!$A$106:FG$202,158,FALSE())))</f>
        <v>0</v>
      </c>
      <c r="FC69" s="193" t="n">
        <f aca="false">IF(ISERROR(VLOOKUP($A69,'Import OffPeak'!$A$3:FH$99,159,FALSE())-VLOOKUP($A69,'Import OffPeak change'!$A$106:FH$202,159,FALSE())),0,(VLOOKUP($A69,'Import OffPeak'!$A$3:FH$99,159,FALSE())-VLOOKUP($A69,'Import OffPeak change'!$A$106:FH$202,159,FALSE())))</f>
        <v>0</v>
      </c>
      <c r="FD69" s="193" t="n">
        <f aca="false">IF(ISERROR(VLOOKUP($A69,'Import OffPeak'!$A$3:FI$99,160,FALSE())-VLOOKUP($A69,'Import OffPeak change'!$A$106:FI$202,160,FALSE())),0,(VLOOKUP($A69,'Import OffPeak'!$A$3:FI$99,160,FALSE())-VLOOKUP($A69,'Import OffPeak change'!$A$106:FI$202,160,FALSE())))</f>
        <v>0</v>
      </c>
      <c r="FE69" s="193" t="n">
        <f aca="false">IF(ISERROR(VLOOKUP($A69,'Import OffPeak'!$A$3:FJ$99,161,FALSE())-VLOOKUP($A69,'Import OffPeak change'!$A$106:FJ$202,161,FALSE())),0,(VLOOKUP($A69,'Import OffPeak'!$A$3:FJ$99,161,FALSE())-VLOOKUP($A69,'Import OffPeak change'!$A$106:FJ$202,161,FALSE())))</f>
        <v>0</v>
      </c>
      <c r="FF69" s="193" t="n">
        <f aca="false">IF(ISERROR(VLOOKUP($A69,'Import OffPeak'!$A$3:FK$99,162,FALSE())-VLOOKUP($A69,'Import OffPeak change'!$A$106:FK$202,162,FALSE())),0,(VLOOKUP($A69,'Import OffPeak'!$A$3:FK$99,162,FALSE())-VLOOKUP($A69,'Import OffPeak change'!$A$106:FK$202,162,FALSE())))</f>
        <v>0</v>
      </c>
      <c r="FG69" s="193" t="n">
        <f aca="false">IF(ISERROR(VLOOKUP($A69,'Import OffPeak'!$A$3:FL$99,163,FALSE())-VLOOKUP($A69,'Import OffPeak change'!$A$106:FL$202,163,FALSE())),0,(VLOOKUP($A69,'Import OffPeak'!$A$3:FL$99,163,FALSE())-VLOOKUP($A69,'Import OffPeak change'!$A$106:FL$202,163,FALSE())))</f>
        <v>0</v>
      </c>
      <c r="FH69" s="193" t="n">
        <f aca="false">IF(ISERROR(VLOOKUP($A69,'Import OffPeak'!$A$3:FM$99,164,FALSE())-VLOOKUP($A69,'Import OffPeak change'!$A$106:FM$202,164,FALSE())),0,(VLOOKUP($A69,'Import OffPeak'!$A$3:FM$99,164,FALSE())-VLOOKUP($A69,'Import OffPeak change'!$A$106:FM$202,164,FALSE())))</f>
        <v>0</v>
      </c>
      <c r="FI69" s="193" t="n">
        <f aca="false">IF(ISERROR(VLOOKUP($A69,'Import OffPeak'!$A$3:FN$99,165,FALSE())-VLOOKUP($A69,'Import OffPeak change'!$A$106:FN$202,165,FALSE())),0,(VLOOKUP($A69,'Import OffPeak'!$A$3:FN$99,165,FALSE())-VLOOKUP($A69,'Import OffPeak change'!$A$106:FN$202,165,FALSE())))</f>
        <v>0</v>
      </c>
      <c r="FJ69" s="193" t="n">
        <f aca="false">IF(ISERROR(VLOOKUP($A69,'Import OffPeak'!$A$3:FO$99,166,FALSE())-VLOOKUP($A69,'Import OffPeak change'!$A$106:FO$202,166,FALSE())),0,(VLOOKUP($A69,'Import OffPeak'!$A$3:FO$99,166,FALSE())-VLOOKUP($A69,'Import OffPeak change'!$A$106:FO$202,166,FALSE())))</f>
        <v>0</v>
      </c>
      <c r="FK69" s="193" t="n">
        <f aca="false">IF(ISERROR(VLOOKUP($A69,'Import OffPeak'!$A$3:FP$99,167,FALSE())-VLOOKUP($A69,'Import OffPeak change'!$A$106:FP$202,167,FALSE())),0,(VLOOKUP($A69,'Import OffPeak'!$A$3:FP$99,167,FALSE())-VLOOKUP($A69,'Import OffPeak change'!$A$106:FP$202,167,FALSE())))</f>
        <v>0</v>
      </c>
      <c r="FL69" s="193" t="n">
        <f aca="false">IF(ISERROR(VLOOKUP($A69,'Import OffPeak'!$A$3:FQ$99,168,FALSE())-VLOOKUP($A69,'Import OffPeak change'!$A$106:FQ$202,168,FALSE())),0,(VLOOKUP($A69,'Import OffPeak'!$A$3:FQ$99,168,FALSE())-VLOOKUP($A69,'Import OffPeak change'!$A$106:FQ$202,168,FALSE())))</f>
        <v>0</v>
      </c>
      <c r="FM69" s="193" t="n">
        <f aca="false">IF(ISERROR(VLOOKUP($A69,'Import OffPeak'!$A$3:FR$99,169,FALSE())-VLOOKUP($A69,'Import OffPeak change'!$A$106:FR$202,169,FALSE())),0,(VLOOKUP($A69,'Import OffPeak'!$A$3:FR$99,169,FALSE())-VLOOKUP($A69,'Import OffPeak change'!$A$106:FR$202,169,FALSE())))</f>
        <v>0</v>
      </c>
      <c r="FN69" s="193" t="n">
        <f aca="false">IF(ISERROR(VLOOKUP($A69,'Import OffPeak'!$A$3:FS$99,170,FALSE())-VLOOKUP($A69,'Import OffPeak change'!$A$106:FS$202,170,FALSE())),0,(VLOOKUP($A69,'Import OffPeak'!$A$3:FS$99,170,FALSE())-VLOOKUP($A69,'Import OffPeak change'!$A$106:FS$202,170,FALSE())))</f>
        <v>0</v>
      </c>
      <c r="FO69" s="193" t="n">
        <f aca="false">IF(ISERROR(VLOOKUP($A69,'Import OffPeak'!$A$3:FT$99,171,FALSE())-VLOOKUP($A69,'Import OffPeak change'!$A$106:FT$202,171,FALSE())),0,(VLOOKUP($A69,'Import OffPeak'!$A$3:FT$99,171,FALSE())-VLOOKUP($A69,'Import OffPeak change'!$A$106:FT$202,171,FALSE())))</f>
        <v>0</v>
      </c>
      <c r="FP69" s="193" t="n">
        <f aca="false">IF(ISERROR(VLOOKUP($A69,'Import OffPeak'!$A$3:FU$99,172,FALSE())-VLOOKUP($A69,'Import OffPeak change'!$A$106:FU$202,172,FALSE())),0,(VLOOKUP($A69,'Import OffPeak'!$A$3:FU$99,172,FALSE())-VLOOKUP($A69,'Import OffPeak change'!$A$106:FU$202,172,FALSE())))</f>
        <v>0</v>
      </c>
      <c r="FQ69" s="193" t="n">
        <f aca="false">IF(ISERROR(VLOOKUP($A69,'Import OffPeak'!$A$3:FV$99,173,FALSE())-VLOOKUP($A69,'Import OffPeak change'!$A$106:FV$202,173,FALSE())),0,(VLOOKUP($A69,'Import OffPeak'!$A$3:FV$99,173,FALSE())-VLOOKUP($A69,'Import OffPeak change'!$A$106:FV$202,173,FALSE())))</f>
        <v>0</v>
      </c>
      <c r="FR69" s="193" t="n">
        <f aca="false">IF(ISERROR(VLOOKUP($A69,'Import OffPeak'!$A$3:FW$99,174,FALSE())-VLOOKUP($A69,'Import OffPeak change'!$A$106:FW$202,174,FALSE())),0,(VLOOKUP($A69,'Import OffPeak'!$A$3:FW$99,174,FALSE())-VLOOKUP($A69,'Import OffPeak change'!$A$106:FW$202,174,FALSE())))</f>
        <v>0</v>
      </c>
      <c r="FS69" s="193" t="n">
        <f aca="false">IF(ISERROR(VLOOKUP($A69,'Import OffPeak'!$A$3:FX$99,175,FALSE())-VLOOKUP($A69,'Import OffPeak change'!$A$106:FX$202,175,FALSE())),0,(VLOOKUP($A69,'Import OffPeak'!$A$3:FX$99,175,FALSE())-VLOOKUP($A69,'Import OffPeak change'!$A$106:FX$202,175,FALSE())))</f>
        <v>0</v>
      </c>
      <c r="FT69" s="193" t="n">
        <f aca="false">IF(ISERROR(VLOOKUP($A69,'Import OffPeak'!$A$3:FY$99,176,FALSE())-VLOOKUP($A69,'Import OffPeak change'!$A$106:FY$202,176,FALSE())),0,(VLOOKUP($A69,'Import OffPeak'!$A$3:FY$99,176,FALSE())-VLOOKUP($A69,'Import OffPeak change'!$A$106:FY$202,176,FALSE())))</f>
        <v>0</v>
      </c>
      <c r="FU69" s="193" t="n">
        <f aca="false">IF(ISERROR(VLOOKUP($A69,'Import OffPeak'!$A$3:FZ$99,177,FALSE())-VLOOKUP($A69,'Import OffPeak change'!$A$106:FZ$202,177,FALSE())),0,(VLOOKUP($A69,'Import OffPeak'!$A$3:FZ$99,177,FALSE())-VLOOKUP($A69,'Import OffPeak change'!$A$106:FZ$202,177,FALSE())))</f>
        <v>0</v>
      </c>
      <c r="FV69" s="193" t="n">
        <f aca="false">IF(ISERROR(VLOOKUP($A69,'Import OffPeak'!$A$3:GA$99,178,FALSE())-VLOOKUP($A69,'Import OffPeak change'!$A$106:GA$202,178,FALSE())),0,(VLOOKUP($A69,'Import OffPeak'!$A$3:GA$99,178,FALSE())-VLOOKUP($A69,'Import OffPeak change'!$A$106:GA$202,178,FALSE())))</f>
        <v>0</v>
      </c>
      <c r="FW69" s="193" t="n">
        <f aca="false">IF(ISERROR(VLOOKUP($A69,'Import OffPeak'!$A$3:GB$99,179,FALSE())-VLOOKUP($A69,'Import OffPeak change'!$A$106:GB$202,179,FALSE())),0,(VLOOKUP($A69,'Import OffPeak'!$A$3:GB$99,179,FALSE())-VLOOKUP($A69,'Import OffPeak change'!$A$106:GB$202,179,FALSE())))</f>
        <v>0</v>
      </c>
      <c r="FX69" s="193" t="n">
        <f aca="false">IF(ISERROR(VLOOKUP($A69,'Import OffPeak'!$A$3:GC$99,180,FALSE())-VLOOKUP($A69,'Import OffPeak change'!$A$106:GC$202,180,FALSE())),0,(VLOOKUP($A69,'Import OffPeak'!$A$3:GC$99,180,FALSE())-VLOOKUP($A69,'Import OffPeak change'!$A$106:GC$202,180,FALSE())))</f>
        <v>0</v>
      </c>
      <c r="FY69" s="193" t="n">
        <f aca="false">IF(ISERROR(VLOOKUP($A69,'Import OffPeak'!$A$3:GD$99,181,FALSE())-VLOOKUP($A69,'Import OffPeak change'!$A$106:GD$202,181,FALSE())),0,(VLOOKUP($A69,'Import OffPeak'!$A$3:GD$99,181,FALSE())-VLOOKUP($A69,'Import OffPeak change'!$A$106:GD$202,181,FALSE())))</f>
        <v>0</v>
      </c>
      <c r="FZ69" s="193" t="n">
        <f aca="false">IF(ISERROR(VLOOKUP($A69,'Import OffPeak'!$A$3:GE$99,182,FALSE())-VLOOKUP($A69,'Import OffPeak change'!$A$106:GE$202,182,FALSE())),0,(VLOOKUP($A69,'Import OffPeak'!$A$3:GE$99,182,FALSE())-VLOOKUP($A69,'Import OffPeak change'!$A$106:GE$202,182,FALSE())))</f>
        <v>0</v>
      </c>
      <c r="GA69" s="193" t="n">
        <f aca="false">IF(ISERROR(VLOOKUP($A69,'Import OffPeak'!$A$3:GF$99,183,FALSE())-VLOOKUP($A69,'Import OffPeak change'!$A$106:GF$202,183,FALSE())),0,(VLOOKUP($A69,'Import OffPeak'!$A$3:GF$99,183,FALSE())-VLOOKUP($A69,'Import OffPeak change'!$A$106:GF$202,183,FALSE())))</f>
        <v>0</v>
      </c>
      <c r="GB69" s="193" t="n">
        <f aca="false">IF(ISERROR(VLOOKUP($A69,'Import OffPeak'!$A$3:GG$99,184,FALSE())-VLOOKUP($A69,'Import OffPeak change'!$A$106:GG$202,184,FALSE())),0,(VLOOKUP($A69,'Import OffPeak'!$A$3:GG$99,184,FALSE())-VLOOKUP($A69,'Import OffPeak change'!$A$106:GG$202,184,FALSE())))</f>
        <v>0</v>
      </c>
      <c r="GC69" s="193" t="n">
        <f aca="false">IF(ISERROR(VLOOKUP($A69,'Import OffPeak'!$A$3:GH$99,185,FALSE())-VLOOKUP($A69,'Import OffPeak change'!$A$106:GH$202,185,FALSE())),0,(VLOOKUP($A69,'Import OffPeak'!$A$3:GH$99,185,FALSE())-VLOOKUP($A69,'Import OffPeak change'!$A$106:GH$202,185,FALSE())))</f>
        <v>0</v>
      </c>
      <c r="GD69" s="193" t="n">
        <f aca="false">IF(ISERROR(VLOOKUP($A69,'Import OffPeak'!$A$3:GI$99,186,FALSE())-VLOOKUP($A69,'Import OffPeak change'!$A$106:GI$202,186,FALSE())),0,(VLOOKUP($A69,'Import OffPeak'!$A$3:GI$99,186,FALSE())-VLOOKUP($A69,'Import OffPeak change'!$A$106:GI$202,186,FALSE())))</f>
        <v>0</v>
      </c>
      <c r="GE69" s="193" t="n">
        <f aca="false">IF(ISERROR(VLOOKUP($A69,'Import OffPeak'!$A$3:GJ$99,187,FALSE())-VLOOKUP($A69,'Import OffPeak change'!$A$106:GJ$202,187,FALSE())),0,(VLOOKUP($A69,'Import OffPeak'!$A$3:GJ$99,187,FALSE())-VLOOKUP($A69,'Import OffPeak change'!$A$106:GJ$202,187,FALSE())))</f>
        <v>0</v>
      </c>
      <c r="GF69" s="193" t="n">
        <f aca="false">IF(ISERROR(VLOOKUP($A69,'Import OffPeak'!$A$3:GK$99,188,FALSE())-VLOOKUP($A69,'Import OffPeak change'!$A$106:GK$202,188,FALSE())),0,(VLOOKUP($A69,'Import OffPeak'!$A$3:GK$99,188,FALSE())-VLOOKUP($A69,'Import OffPeak change'!$A$106:GK$202,188,FALSE())))</f>
        <v>0</v>
      </c>
      <c r="GG69" s="193" t="n">
        <f aca="false">IF(ISERROR(VLOOKUP($A69,'Import OffPeak'!$A$3:GL$99,189,FALSE())-VLOOKUP($A69,'Import OffPeak change'!$A$106:GL$202,189,FALSE())),0,(VLOOKUP($A69,'Import OffPeak'!$A$3:GL$99,189,FALSE())-VLOOKUP($A69,'Import OffPeak change'!$A$106:GL$202,189,FALSE())))</f>
        <v>0</v>
      </c>
      <c r="GH69" s="193" t="n">
        <f aca="false">IF(ISERROR(VLOOKUP($A69,'Import OffPeak'!$A$3:GM$99,190,FALSE())-VLOOKUP($A69,'Import OffPeak change'!$A$106:GM$202,190,FALSE())),0,(VLOOKUP($A69,'Import OffPeak'!$A$3:GM$99,190,FALSE())-VLOOKUP($A69,'Import OffPeak change'!$A$106:GM$202,190,FALSE())))</f>
        <v>0</v>
      </c>
      <c r="GI69" s="193" t="n">
        <f aca="false">IF(ISERROR(VLOOKUP($A69,'Import OffPeak'!$A$3:GN$99,191,FALSE())-VLOOKUP($A69,'Import OffPeak change'!$A$106:GN$202,191,FALSE())),0,(VLOOKUP($A69,'Import OffPeak'!$A$3:GN$99,191,FALSE())-VLOOKUP($A69,'Import OffPeak change'!$A$106:GN$202,191,FALSE())))</f>
        <v>0</v>
      </c>
      <c r="GJ69" s="193" t="n">
        <f aca="false">IF(ISERROR(VLOOKUP($A69,'Import OffPeak'!$A$3:GO$99,192,FALSE())-VLOOKUP($A69,'Import OffPeak change'!$A$106:GO$202,192,FALSE())),0,(VLOOKUP($A69,'Import OffPeak'!$A$3:GO$99,192,FALSE())-VLOOKUP($A69,'Import OffPeak change'!$A$106:GO$202,192,FALSE())))</f>
        <v>0</v>
      </c>
      <c r="GK69" s="193" t="n">
        <f aca="false">IF(ISERROR(VLOOKUP($A69,'Import OffPeak'!$A$3:GP$99,193,FALSE())-VLOOKUP($A69,'Import OffPeak change'!$A$106:GP$202,193,FALSE())),0,(VLOOKUP($A69,'Import OffPeak'!$A$3:GP$99,193,FALSE())-VLOOKUP($A69,'Import OffPeak change'!$A$106:GP$202,193,FALSE())))</f>
        <v>0</v>
      </c>
      <c r="GL69" s="193" t="n">
        <f aca="false">IF(ISERROR(VLOOKUP($A69,'Import OffPeak'!$A$3:GQ$99,194,FALSE())-VLOOKUP($A69,'Import OffPeak change'!$A$106:GQ$202,194,FALSE())),0,(VLOOKUP($A69,'Import OffPeak'!$A$3:GQ$99,194,FALSE())-VLOOKUP($A69,'Import OffPeak change'!$A$106:GQ$202,194,FALSE())))</f>
        <v>0</v>
      </c>
      <c r="GM69" s="193" t="n">
        <f aca="false">IF(ISERROR(VLOOKUP($A69,'Import OffPeak'!$A$3:GR$99,195,FALSE())-VLOOKUP($A69,'Import OffPeak change'!$A$106:GR$202,195,FALSE())),0,(VLOOKUP($A69,'Import OffPeak'!$A$3:GR$99,195,FALSE())-VLOOKUP($A69,'Import OffPeak change'!$A$106:GR$202,195,FALSE())))</f>
        <v>0</v>
      </c>
      <c r="GN69" s="193" t="n">
        <f aca="false">IF(ISERROR(VLOOKUP($A69,'Import OffPeak'!$A$3:GS$99,196,FALSE())-VLOOKUP($A69,'Import OffPeak change'!$A$106:GS$202,196,FALSE())),0,(VLOOKUP($A69,'Import OffPeak'!$A$3:GS$99,196,FALSE())-VLOOKUP($A69,'Import OffPeak change'!$A$106:GS$202,196,FALSE())))</f>
        <v>0</v>
      </c>
      <c r="GO69" s="193" t="n">
        <f aca="false">IF(ISERROR(VLOOKUP($A69,'Import OffPeak'!$A$3:GT$99,197,FALSE())-VLOOKUP($A69,'Import OffPeak change'!$A$106:GT$202,197,FALSE())),0,(VLOOKUP($A69,'Import OffPeak'!$A$3:GT$99,197,FALSE())-VLOOKUP($A69,'Import OffPeak change'!$A$106:GT$202,197,FALSE())))</f>
        <v>0</v>
      </c>
      <c r="GP69" s="193" t="n">
        <f aca="false">IF(ISERROR(VLOOKUP($A69,'Import OffPeak'!$A$3:GU$99,198,FALSE())-VLOOKUP($A69,'Import OffPeak change'!$A$106:GU$202,198,FALSE())),0,(VLOOKUP($A69,'Import OffPeak'!$A$3:GU$99,198,FALSE())-VLOOKUP($A69,'Import OffPeak change'!$A$106:GU$202,198,FALSE())))</f>
        <v>0</v>
      </c>
      <c r="GQ69" s="193" t="n">
        <f aca="false">IF(ISERROR(VLOOKUP($A69,'Import OffPeak'!$A$3:GV$99,199,FALSE())-VLOOKUP($A69,'Import OffPeak change'!$A$106:GV$202,199,FALSE())),0,(VLOOKUP($A69,'Import OffPeak'!$A$3:GV$99,199,FALSE())-VLOOKUP($A69,'Import OffPeak change'!$A$106:GV$202,199,FALSE())))</f>
        <v>0</v>
      </c>
      <c r="GR69" s="193" t="n">
        <f aca="false">IF(ISERROR(VLOOKUP($A69,'Import OffPeak'!$A$3:GW$99,200,FALSE())-VLOOKUP($A69,'Import OffPeak change'!$A$106:GW$202,200,FALSE())),0,(VLOOKUP($A69,'Import OffPeak'!$A$3:GW$99,200,FALSE())-VLOOKUP($A69,'Import OffPeak change'!$A$106:GW$202,200,FALSE())))</f>
        <v>0</v>
      </c>
      <c r="GS69" s="193" t="n">
        <f aca="false">IF(ISERROR(VLOOKUP($A69,'Import OffPeak'!$A$3:GX$99,201,FALSE())-VLOOKUP($A69,'Import OffPeak change'!$A$106:GX$202,201,FALSE())),0,(VLOOKUP($A69,'Import OffPeak'!$A$3:GX$99,201,FALSE())-VLOOKUP($A69,'Import OffPeak change'!$A$106:GX$202,201,FALSE())))</f>
        <v>0</v>
      </c>
      <c r="GT69" s="193" t="n">
        <f aca="false">IF(ISERROR(VLOOKUP($A69,'Import OffPeak'!$A$3:GY$99,202,FALSE())-VLOOKUP($A69,'Import OffPeak change'!$A$106:GY$202,202,FALSE())),0,(VLOOKUP($A69,'Import OffPeak'!$A$3:GY$99,202,FALSE())-VLOOKUP($A69,'Import OffPeak change'!$A$106:GY$202,202,FALSE())))</f>
        <v>0</v>
      </c>
      <c r="GU69" s="193" t="n">
        <f aca="false">IF(ISERROR(VLOOKUP($A69,'Import OffPeak'!$A$3:GZ$99,203,FALSE())-VLOOKUP($A69,'Import OffPeak change'!$A$106:GZ$202,203,FALSE())),0,(VLOOKUP($A69,'Import OffPeak'!$A$3:GZ$99,203,FALSE())-VLOOKUP($A69,'Import OffPeak change'!$A$106:GZ$202,203,FALSE())))</f>
        <v>0</v>
      </c>
      <c r="GV69" s="193" t="n">
        <f aca="false">IF(ISERROR(VLOOKUP($A69,'Import OffPeak'!$A$3:HA$99,204,FALSE())-VLOOKUP($A69,'Import OffPeak change'!$A$106:HA$202,204,FALSE())),0,(VLOOKUP($A69,'Import OffPeak'!$A$3:HA$99,204,FALSE())-VLOOKUP($A69,'Import OffPeak change'!$A$106:HA$202,204,FALSE())))</f>
        <v>0</v>
      </c>
      <c r="GW69" s="193" t="n">
        <f aca="false">IF(ISERROR(VLOOKUP($A69,'Import OffPeak'!$A$3:HB$99,205,FALSE())-VLOOKUP($A69,'Import OffPeak change'!$A$106:HB$202,205,FALSE())),0,(VLOOKUP($A69,'Import OffPeak'!$A$3:HB$99,205,FALSE())-VLOOKUP($A69,'Import OffPeak change'!$A$106:HB$202,205,FALSE())))</f>
        <v>0</v>
      </c>
      <c r="GX69" s="193" t="n">
        <f aca="false">IF(ISERROR(VLOOKUP($A69,'Import OffPeak'!$A$3:HC$99,206,FALSE())-VLOOKUP($A69,'Import OffPeak change'!$A$106:HC$202,206,FALSE())),0,(VLOOKUP($A69,'Import OffPeak'!$A$3:HC$99,206,FALSE())-VLOOKUP($A69,'Import OffPeak change'!$A$106:HC$202,206,FALSE())))</f>
        <v>0</v>
      </c>
      <c r="GY69" s="193" t="n">
        <f aca="false">IF(ISERROR(VLOOKUP($A69,'Import OffPeak'!$A$3:HD$99,207,FALSE())-VLOOKUP($A69,'Import OffPeak change'!$A$106:HD$202,207,FALSE())),0,(VLOOKUP($A69,'Import OffPeak'!$A$3:HD$99,207,FALSE())-VLOOKUP($A69,'Import OffPeak change'!$A$106:HD$202,207,FALSE())))</f>
        <v>0</v>
      </c>
      <c r="GZ69" s="193" t="n">
        <f aca="false">IF(ISERROR(VLOOKUP($A69,'Import OffPeak'!$A$3:HE$99,208,FALSE())-VLOOKUP($A69,'Import OffPeak change'!$A$106:HE$202,208,FALSE())),0,(VLOOKUP($A69,'Import OffPeak'!$A$3:HE$99,208,FALSE())-VLOOKUP($A69,'Import OffPeak change'!$A$106:HE$202,208,FALSE())))</f>
        <v>0</v>
      </c>
      <c r="HA69" s="193" t="n">
        <f aca="false">IF(ISERROR(VLOOKUP($A69,'Import OffPeak'!$A$3:HF$99,209,FALSE())-VLOOKUP($A69,'Import OffPeak change'!$A$106:HF$202,209,FALSE())),0,(VLOOKUP($A69,'Import OffPeak'!$A$3:HF$99,209,FALSE())-VLOOKUP($A69,'Import OffPeak change'!$A$106:HF$202,209,FALSE())))</f>
        <v>0</v>
      </c>
      <c r="HB69" s="193" t="n">
        <f aca="false">IF(ISERROR(VLOOKUP($A69,'Import OffPeak'!$A$3:HG$99,210,FALSE())-VLOOKUP($A69,'Import OffPeak change'!$A$106:HG$202,210,FALSE())),0,(VLOOKUP($A69,'Import OffPeak'!$A$3:HG$99,210,FALSE())-VLOOKUP($A69,'Import OffPeak change'!$A$106:HG$202,210,FALSE())))</f>
        <v>0</v>
      </c>
      <c r="HC69" s="193" t="n">
        <f aca="false">IF(ISERROR(VLOOKUP($A69,'Import OffPeak'!$A$3:HH$99,211,FALSE())-VLOOKUP($A69,'Import OffPeak change'!$A$106:HH$202,211,FALSE())),0,(VLOOKUP($A69,'Import OffPeak'!$A$3:HH$99,211,FALSE())-VLOOKUP($A69,'Import OffPeak change'!$A$106:HH$202,211,FALSE())))</f>
        <v>0</v>
      </c>
      <c r="HD69" s="193" t="n">
        <f aca="false">IF(ISERROR(VLOOKUP($A69,'Import OffPeak'!$A$3:HI$99,212,FALSE())-VLOOKUP($A69,'Import OffPeak change'!$A$106:HI$202,212,FALSE())),0,(VLOOKUP($A69,'Import OffPeak'!$A$3:HI$99,212,FALSE())-VLOOKUP($A69,'Import OffPeak change'!$A$106:HI$202,212,FALSE())))</f>
        <v>0</v>
      </c>
      <c r="HE69" s="193" t="n">
        <f aca="false">IF(ISERROR(VLOOKUP($A69,'Import OffPeak'!$A$3:HJ$99,213,FALSE())-VLOOKUP($A69,'Import OffPeak change'!$A$106:HJ$202,213,FALSE())),0,(VLOOKUP($A69,'Import OffPeak'!$A$3:HJ$99,213,FALSE())-VLOOKUP($A69,'Import OffPeak change'!$A$106:HJ$202,213,FALSE())))</f>
        <v>0</v>
      </c>
      <c r="HF69" s="193" t="n">
        <f aca="false">IF(ISERROR(VLOOKUP($A69,'Import OffPeak'!$A$3:HK$99,214,FALSE())-VLOOKUP($A69,'Import OffPeak change'!$A$106:HK$202,214,FALSE())),0,(VLOOKUP($A69,'Import OffPeak'!$A$3:HK$99,214,FALSE())-VLOOKUP($A69,'Import OffPeak change'!$A$106:HK$202,214,FALSE())))</f>
        <v>0</v>
      </c>
      <c r="HG69" s="193" t="n">
        <f aca="false">IF(ISERROR(VLOOKUP($A69,'Import OffPeak'!$A$3:HL$99,215,FALSE())-VLOOKUP($A69,'Import OffPeak change'!$A$106:HL$202,215,FALSE())),0,(VLOOKUP($A69,'Import OffPeak'!$A$3:HL$99,215,FALSE())-VLOOKUP($A69,'Import OffPeak change'!$A$106:HL$202,215,FALSE())))</f>
        <v>0</v>
      </c>
      <c r="HH69" s="193" t="n">
        <f aca="false">IF(ISERROR(VLOOKUP($A69,'Import OffPeak'!$A$3:HM$99,216,FALSE())-VLOOKUP($A69,'Import OffPeak change'!$A$106:HM$202,216,FALSE())),0,(VLOOKUP($A69,'Import OffPeak'!$A$3:HM$99,216,FALSE())-VLOOKUP($A69,'Import OffPeak change'!$A$106:HM$202,216,FALSE())))</f>
        <v>0</v>
      </c>
      <c r="HI69" s="193" t="n">
        <f aca="false">IF(ISERROR(VLOOKUP($A69,'Import OffPeak'!$A$3:HN$99,217,FALSE())-VLOOKUP($A69,'Import OffPeak change'!$A$106:HN$202,217,FALSE())),0,(VLOOKUP($A69,'Import OffPeak'!$A$3:HN$99,217,FALSE())-VLOOKUP($A69,'Import OffPeak change'!$A$106:HN$202,217,FALSE())))</f>
        <v>0</v>
      </c>
      <c r="HJ69" s="193" t="n">
        <f aca="false">IF(ISERROR(VLOOKUP($A69,'Import OffPeak'!$A$3:HO$99,218,FALSE())-VLOOKUP($A69,'Import OffPeak change'!$A$106:HO$202,218,FALSE())),0,(VLOOKUP($A69,'Import OffPeak'!$A$3:HO$99,218,FALSE())-VLOOKUP($A69,'Import OffPeak change'!$A$106:HO$202,218,FALSE())))</f>
        <v>0</v>
      </c>
      <c r="HK69" s="193" t="n">
        <f aca="false">IF(ISERROR(VLOOKUP($A69,'Import OffPeak'!$A$3:HP$99,219,FALSE())-VLOOKUP($A69,'Import OffPeak change'!$A$106:HP$202,219,FALSE())),0,(VLOOKUP($A69,'Import OffPeak'!$A$3:HP$99,219,FALSE())-VLOOKUP($A69,'Import OffPeak change'!$A$106:HP$202,219,FALSE())))</f>
        <v>0</v>
      </c>
      <c r="HL69" s="193" t="n">
        <f aca="false">IF(ISERROR(VLOOKUP($A69,'Import OffPeak'!$A$3:HQ$99,220,FALSE())-VLOOKUP($A69,'Import OffPeak change'!$A$106:HQ$202,220,FALSE())),0,(VLOOKUP($A69,'Import OffPeak'!$A$3:HQ$99,220,FALSE())-VLOOKUP($A69,'Import OffPeak change'!$A$106:HQ$202,220,FALSE())))</f>
        <v>0</v>
      </c>
      <c r="HM69" s="193" t="n">
        <f aca="false">IF(ISERROR(VLOOKUP($A69,'Import OffPeak'!$A$3:HR$99,221,FALSE())-VLOOKUP($A69,'Import OffPeak change'!$A$106:HR$202,221,FALSE())),0,(VLOOKUP($A69,'Import OffPeak'!$A$3:HR$99,221,FALSE())-VLOOKUP($A69,'Import OffPeak change'!$A$106:HR$202,221,FALSE())))</f>
        <v>0</v>
      </c>
      <c r="HN69" s="193" t="n">
        <f aca="false">IF(ISERROR(VLOOKUP($A69,'Import OffPeak'!$A$3:HS$99,222,FALSE())-VLOOKUP($A69,'Import OffPeak change'!$A$106:HS$202,222,FALSE())),0,(VLOOKUP($A69,'Import OffPeak'!$A$3:HS$99,222,FALSE())-VLOOKUP($A69,'Import OffPeak change'!$A$106:HS$202,222,FALSE())))</f>
        <v>0</v>
      </c>
      <c r="HO69" s="193" t="n">
        <f aca="false">IF(ISERROR(VLOOKUP($A69,'Import OffPeak'!$A$3:HT$99,223,FALSE())-VLOOKUP($A69,'Import OffPeak change'!$A$106:HT$202,223,FALSE())),0,(VLOOKUP($A69,'Import OffPeak'!$A$3:HT$99,223,FALSE())-VLOOKUP($A69,'Import OffPeak change'!$A$106:HT$202,223,FALSE())))</f>
        <v>0</v>
      </c>
      <c r="HP69" s="193" t="n">
        <f aca="false">IF(ISERROR(VLOOKUP($A69,'Import OffPeak'!$A$3:HU$99,224,FALSE())-VLOOKUP($A69,'Import OffPeak change'!$A$106:HU$202,224,FALSE())),0,(VLOOKUP($A69,'Import OffPeak'!$A$3:HU$99,224,FALSE())-VLOOKUP($A69,'Import OffPeak change'!$A$106:HU$202,224,FALSE())))</f>
        <v>0</v>
      </c>
      <c r="HQ69" s="193" t="n">
        <f aca="false">IF(ISERROR(VLOOKUP($A69,'Import OffPeak'!$A$3:HV$99,225,FALSE())-VLOOKUP($A69,'Import OffPeak change'!$A$106:HV$202,225,FALSE())),0,(VLOOKUP($A69,'Import OffPeak'!$A$3:HV$99,225,FALSE())-VLOOKUP($A69,'Import OffPeak change'!$A$106:HV$202,225,FALSE())))</f>
        <v>0</v>
      </c>
      <c r="HR69" s="193" t="n">
        <f aca="false">IF(ISERROR(VLOOKUP($A69,'Import OffPeak'!$A$3:HW$99,226,FALSE())-VLOOKUP($A69,'Import OffPeak change'!$A$106:HW$202,226,FALSE())),0,(VLOOKUP($A69,'Import OffPeak'!$A$3:HW$99,226,FALSE())-VLOOKUP($A69,'Import OffPeak change'!$A$106:HW$202,226,FALSE())))</f>
        <v>0</v>
      </c>
      <c r="HS69" s="193" t="n">
        <f aca="false">IF(ISERROR(VLOOKUP($A69,'Import OffPeak'!$A$3:HX$99,227,FALSE())-VLOOKUP($A69,'Import OffPeak change'!$A$106:HX$202,227,FALSE())),0,(VLOOKUP($A69,'Import OffPeak'!$A$3:HX$99,227,FALSE())-VLOOKUP($A69,'Import OffPeak change'!$A$106:HX$202,227,FALSE())))</f>
        <v>0</v>
      </c>
      <c r="HT69" s="193" t="n">
        <f aca="false">IF(ISERROR(VLOOKUP($A69,'Import OffPeak'!$A$3:HY$99,228,FALSE())-VLOOKUP($A69,'Import OffPeak change'!$A$106:HY$202,228,FALSE())),0,(VLOOKUP($A69,'Import OffPeak'!$A$3:HY$99,228,FALSE())-VLOOKUP($A69,'Import OffPeak change'!$A$106:HY$202,228,FALSE())))</f>
        <v>0</v>
      </c>
      <c r="HU69" s="193" t="n">
        <f aca="false">IF(ISERROR(VLOOKUP($A69,'Import OffPeak'!$A$3:HZ$99,229,FALSE())-VLOOKUP($A69,'Import OffPeak change'!$A$106:HZ$202,229,FALSE())),0,(VLOOKUP($A69,'Import OffPeak'!$A$3:HZ$99,229,FALSE())-VLOOKUP($A69,'Import OffPeak change'!$A$106:HZ$202,229,FALSE())))</f>
        <v>0</v>
      </c>
      <c r="HV69" s="193" t="n">
        <f aca="false">IF(ISERROR(VLOOKUP($A69,'Import OffPeak'!$A$3:IA$99,230,FALSE())-VLOOKUP($A69,'Import OffPeak change'!$A$106:IA$202,230,FALSE())),0,(VLOOKUP($A69,'Import OffPeak'!$A$3:IA$99,230,FALSE())-VLOOKUP($A69,'Import OffPeak change'!$A$106:IA$202,230,FALSE())))</f>
        <v>0</v>
      </c>
      <c r="HW69" s="193" t="n">
        <f aca="false">IF(ISERROR(VLOOKUP($A69,'Import OffPeak'!$A$3:IB$99,231,FALSE())-VLOOKUP($A69,'Import OffPeak change'!$A$106:IB$202,231,FALSE())),0,(VLOOKUP($A69,'Import OffPeak'!$A$3:IB$99,231,FALSE())-VLOOKUP($A69,'Import OffPeak change'!$A$106:IB$202,231,FALSE())))</f>
        <v>0</v>
      </c>
      <c r="HX69" s="193" t="n">
        <f aca="false">IF(ISERROR(VLOOKUP($A69,'Import OffPeak'!$A$3:IC$99,232,FALSE())-VLOOKUP($A69,'Import OffPeak change'!$A$106:IC$202,232,FALSE())),0,(VLOOKUP($A69,'Import OffPeak'!$A$3:IC$99,232,FALSE())-VLOOKUP($A69,'Import OffPeak change'!$A$106:IC$202,232,FALSE())))</f>
        <v>0</v>
      </c>
      <c r="HY69" s="193" t="n">
        <f aca="false">IF(ISERROR(VLOOKUP($A69,'Import OffPeak'!$A$3:ID$99,233,FALSE())-VLOOKUP($A69,'Import OffPeak change'!$A$106:ID$202,233,FALSE())),0,(VLOOKUP($A69,'Import OffPeak'!$A$3:ID$99,233,FALSE())-VLOOKUP($A69,'Import OffPeak change'!$A$106:ID$202,233,FALSE())))</f>
        <v>0</v>
      </c>
      <c r="HZ69" s="193" t="n">
        <f aca="false">IF(ISERROR(VLOOKUP($A69,'Import OffPeak'!$A$3:IE$99,234,FALSE())-VLOOKUP($A69,'Import OffPeak change'!$A$106:IE$202,234,FALSE())),0,(VLOOKUP($A69,'Import OffPeak'!$A$3:IE$99,234,FALSE())-VLOOKUP($A69,'Import OffPeak change'!$A$106:IE$202,234,FALSE())))</f>
        <v>0</v>
      </c>
      <c r="IA69" s="193" t="n">
        <f aca="false">IF(ISERROR(VLOOKUP($A69,'Import OffPeak'!$A$3:IF$99,235,FALSE())-VLOOKUP($A69,'Import OffPeak change'!$A$106:IF$202,235,FALSE())),0,(VLOOKUP($A69,'Import OffPeak'!$A$3:IF$99,235,FALSE())-VLOOKUP($A69,'Import OffPeak change'!$A$106:IF$202,235,FALSE())))</f>
        <v>0</v>
      </c>
      <c r="IB69" s="193" t="n">
        <f aca="false">IF(ISERROR(VLOOKUP($A69,'Import OffPeak'!$A$3:IG$99,236,FALSE())-VLOOKUP($A69,'Import OffPeak change'!$A$106:IG$202,236,FALSE())),0,(VLOOKUP($A69,'Import OffPeak'!$A$3:IG$99,236,FALSE())-VLOOKUP($A69,'Import OffPeak change'!$A$106:IG$202,236,FALSE())))</f>
        <v>0</v>
      </c>
      <c r="IC69" s="193" t="n">
        <f aca="false">IF(ISERROR(VLOOKUP($A69,'Import OffPeak'!$A$3:IH$99,237,FALSE())-VLOOKUP($A69,'Import OffPeak change'!$A$106:IH$202,237,FALSE())),0,(VLOOKUP($A69,'Import OffPeak'!$A$3:IH$99,237,FALSE())-VLOOKUP($A69,'Import OffPeak change'!$A$106:IH$202,237,FALSE())))</f>
        <v>0</v>
      </c>
      <c r="ID69" s="193" t="n">
        <f aca="false">IF(ISERROR(VLOOKUP($A69,'Import OffPeak'!$A$3:II$99,238,FALSE())-VLOOKUP($A69,'Import OffPeak change'!$A$106:II$202,238,FALSE())),0,(VLOOKUP($A69,'Import OffPeak'!$A$3:II$99,238,FALSE())-VLOOKUP($A69,'Import OffPeak change'!$A$106:II$202,238,FALSE())))</f>
        <v>0</v>
      </c>
      <c r="IE69" s="193" t="n">
        <f aca="false">IF(ISERROR(VLOOKUP($A69,'Import OffPeak'!$A$3:IJ$99,239,FALSE())-VLOOKUP($A69,'Import OffPeak change'!$A$106:IJ$202,239,FALSE())),0,(VLOOKUP($A69,'Import OffPeak'!$A$3:IJ$99,239,FALSE())-VLOOKUP($A69,'Import OffPeak change'!$A$106:IJ$202,239,FALSE())))</f>
        <v>0</v>
      </c>
    </row>
    <row r="70" customFormat="false" ht="12.75" hidden="false" customHeight="false" outlineLevel="0" collapsed="false">
      <c r="A70" s="201" t="str">
        <f aca="false">IF('Import OffPeak'!A67=0,"",'Import OffPeak'!A67)</f>
        <v/>
      </c>
      <c r="B70" s="193"/>
      <c r="C70" s="193"/>
      <c r="D70" s="193"/>
      <c r="E70" s="193"/>
      <c r="F70" s="193"/>
      <c r="G70" s="193" t="n">
        <f aca="false">IF(ISERROR(VLOOKUP($A70,'Import OffPeak'!$A$3:L$99,7,FALSE())-VLOOKUP($A70,'Import OffPeak change'!$A$106:L$202,7,FALSE())),0,(VLOOKUP($A70,'Import OffPeak'!$A$3:L$99,7,FALSE())-VLOOKUP($A70,'Import OffPeak change'!$A$106:L$202,7,FALSE())))</f>
        <v>0</v>
      </c>
      <c r="H70" s="193" t="n">
        <f aca="false">IF(ISERROR(VLOOKUP($A70,'Import OffPeak'!$A$3:M$99,8,FALSE())-VLOOKUP($A70,'Import OffPeak change'!$A$106:M$202,8,FALSE())),0,(VLOOKUP($A70,'Import OffPeak'!$A$3:M$99,8,FALSE())-VLOOKUP($A70,'Import OffPeak change'!$A$106:M$202,8,FALSE())))</f>
        <v>0</v>
      </c>
      <c r="I70" s="193" t="n">
        <f aca="false">IF(ISERROR(VLOOKUP($A70,'Import OffPeak'!$A$3:N$99,9,FALSE())-VLOOKUP($A70,'Import OffPeak change'!$A$106:N$202,9,FALSE())),0,(VLOOKUP($A70,'Import OffPeak'!$A$3:N$99,9,FALSE())-VLOOKUP($A70,'Import OffPeak change'!$A$106:N$202,9,FALSE())))</f>
        <v>0</v>
      </c>
      <c r="J70" s="193" t="n">
        <f aca="false">IF(ISERROR(VLOOKUP($A70,'Import OffPeak'!$A$3:O$99,10,FALSE())-VLOOKUP($A70,'Import OffPeak change'!$A$106:O$202,10,FALSE())),0,(VLOOKUP($A70,'Import OffPeak'!$A$3:O$99,10,FALSE())-VLOOKUP($A70,'Import OffPeak change'!$A$106:O$202,10,FALSE())))</f>
        <v>0</v>
      </c>
      <c r="K70" s="193" t="n">
        <f aca="false">IF(ISERROR(VLOOKUP($A70,'Import OffPeak'!$A$3:P$99,11,FALSE())-VLOOKUP($A70,'Import OffPeak change'!$A$106:P$202,11,FALSE())),0,(VLOOKUP($A70,'Import OffPeak'!$A$3:P$99,11,FALSE())-VLOOKUP($A70,'Import OffPeak change'!$A$106:P$202,11,FALSE())))</f>
        <v>0</v>
      </c>
      <c r="L70" s="193" t="n">
        <f aca="false">IF(ISERROR(VLOOKUP($A70,'Import OffPeak'!$A$3:Q$99,12,FALSE())-VLOOKUP($A70,'Import OffPeak change'!$A$106:Q$202,12,FALSE())),0,(VLOOKUP($A70,'Import OffPeak'!$A$3:Q$99,12,FALSE())-VLOOKUP($A70,'Import OffPeak change'!$A$106:Q$202,12,FALSE())))</f>
        <v>0</v>
      </c>
      <c r="M70" s="193" t="n">
        <f aca="false">IF(ISERROR(VLOOKUP($A70,'Import OffPeak'!$A$3:R$99,13,FALSE())-VLOOKUP($A70,'Import OffPeak change'!$A$106:R$202,13,FALSE())),0,(VLOOKUP($A70,'Import OffPeak'!$A$3:R$99,13,FALSE())-VLOOKUP($A70,'Import OffPeak change'!$A$106:R$202,13,FALSE())))</f>
        <v>0</v>
      </c>
      <c r="N70" s="193" t="n">
        <f aca="false">IF(ISERROR(VLOOKUP($A70,'Import OffPeak'!$A$3:S$99,14,FALSE())-VLOOKUP($A70,'Import OffPeak change'!$A$106:S$202,14,FALSE())),0,(VLOOKUP($A70,'Import OffPeak'!$A$3:S$99,14,FALSE())-VLOOKUP($A70,'Import OffPeak change'!$A$106:S$202,14,FALSE())))</f>
        <v>0</v>
      </c>
      <c r="O70" s="193" t="n">
        <f aca="false">IF(ISERROR(VLOOKUP($A70,'Import OffPeak'!$A$3:T$99,15,FALSE())-VLOOKUP($A70,'Import OffPeak change'!$A$106:T$202,15,FALSE())),0,(VLOOKUP($A70,'Import OffPeak'!$A$3:T$99,15,FALSE())-VLOOKUP($A70,'Import OffPeak change'!$A$106:T$202,15,FALSE())))</f>
        <v>0</v>
      </c>
      <c r="P70" s="193" t="n">
        <f aca="false">IF(ISERROR(VLOOKUP($A70,'Import OffPeak'!$A$3:U$99,16,FALSE())-VLOOKUP($A70,'Import OffPeak change'!$A$106:U$202,16,FALSE())),0,(VLOOKUP($A70,'Import OffPeak'!$A$3:U$99,16,FALSE())-VLOOKUP($A70,'Import OffPeak change'!$A$106:U$202,16,FALSE())))</f>
        <v>0</v>
      </c>
      <c r="Q70" s="193" t="n">
        <f aca="false">IF(ISERROR(VLOOKUP($A70,'Import OffPeak'!$A$3:V$99,17,FALSE())-VLOOKUP($A70,'Import OffPeak change'!$A$106:V$202,17,FALSE())),0,(VLOOKUP($A70,'Import OffPeak'!$A$3:V$99,17,FALSE())-VLOOKUP($A70,'Import OffPeak change'!$A$106:V$202,17,FALSE())))</f>
        <v>0</v>
      </c>
      <c r="R70" s="193" t="n">
        <f aca="false">IF(ISERROR(VLOOKUP($A70,'Import OffPeak'!$A$3:W$99,18,FALSE())-VLOOKUP($A70,'Import OffPeak change'!$A$106:W$202,18,FALSE())),0,(VLOOKUP($A70,'Import OffPeak'!$A$3:W$99,18,FALSE())-VLOOKUP($A70,'Import OffPeak change'!$A$106:W$202,18,FALSE())))</f>
        <v>0</v>
      </c>
      <c r="S70" s="193" t="n">
        <f aca="false">IF(ISERROR(VLOOKUP($A70,'Import OffPeak'!$A$3:X$99,19,FALSE())-VLOOKUP($A70,'Import OffPeak change'!$A$106:X$202,19,FALSE())),0,(VLOOKUP($A70,'Import OffPeak'!$A$3:X$99,19,FALSE())-VLOOKUP($A70,'Import OffPeak change'!$A$106:X$202,19,FALSE())))</f>
        <v>0</v>
      </c>
      <c r="T70" s="193" t="n">
        <f aca="false">IF(ISERROR(VLOOKUP($A70,'Import OffPeak'!$A$3:Y$99,20,FALSE())-VLOOKUP($A70,'Import OffPeak change'!$A$106:Y$202,20,FALSE())),0,(VLOOKUP($A70,'Import OffPeak'!$A$3:Y$99,20,FALSE())-VLOOKUP($A70,'Import OffPeak change'!$A$106:Y$202,20,FALSE())))</f>
        <v>0</v>
      </c>
      <c r="U70" s="193" t="n">
        <f aca="false">IF(ISERROR(VLOOKUP($A70,'Import OffPeak'!$A$3:Z$99,21,FALSE())-VLOOKUP($A70,'Import OffPeak change'!$A$106:Z$202,21,FALSE())),0,(VLOOKUP($A70,'Import OffPeak'!$A$3:Z$99,21,FALSE())-VLOOKUP($A70,'Import OffPeak change'!$A$106:Z$202,21,FALSE())))</f>
        <v>0</v>
      </c>
      <c r="V70" s="193" t="n">
        <f aca="false">IF(ISERROR(VLOOKUP($A70,'Import OffPeak'!$A$3:AA$99,22,FALSE())-VLOOKUP($A70,'Import OffPeak change'!$A$106:AA$202,22,FALSE())),0,(VLOOKUP($A70,'Import OffPeak'!$A$3:AA$99,22,FALSE())-VLOOKUP($A70,'Import OffPeak change'!$A$106:AA$202,22,FALSE())))</f>
        <v>0</v>
      </c>
      <c r="W70" s="193" t="n">
        <f aca="false">IF(ISERROR(VLOOKUP($A70,'Import OffPeak'!$A$3:AB$99,23,FALSE())-VLOOKUP($A70,'Import OffPeak change'!$A$106:AB$202,23,FALSE())),0,(VLOOKUP($A70,'Import OffPeak'!$A$3:AB$99,23,FALSE())-VLOOKUP($A70,'Import OffPeak change'!$A$106:AB$202,23,FALSE())))</f>
        <v>0</v>
      </c>
      <c r="X70" s="193" t="n">
        <f aca="false">IF(ISERROR(VLOOKUP($A70,'Import OffPeak'!$A$3:AC$99,24,FALSE())-VLOOKUP($A70,'Import OffPeak change'!$A$106:AC$202,24,FALSE())),0,(VLOOKUP($A70,'Import OffPeak'!$A$3:AC$99,24,FALSE())-VLOOKUP($A70,'Import OffPeak change'!$A$106:AC$202,24,FALSE())))</f>
        <v>0</v>
      </c>
      <c r="Y70" s="193" t="n">
        <f aca="false">IF(ISERROR(VLOOKUP($A70,'Import OffPeak'!$A$3:AD$99,25,FALSE())-VLOOKUP($A70,'Import OffPeak change'!$A$106:AD$202,25,FALSE())),0,(VLOOKUP($A70,'Import OffPeak'!$A$3:AD$99,25,FALSE())-VLOOKUP($A70,'Import OffPeak change'!$A$106:AD$202,25,FALSE())))</f>
        <v>0</v>
      </c>
      <c r="Z70" s="193" t="n">
        <f aca="false">IF(ISERROR(VLOOKUP($A70,'Import OffPeak'!$A$3:AE$99,26,FALSE())-VLOOKUP($A70,'Import OffPeak change'!$A$106:AE$202,26,FALSE())),0,(VLOOKUP($A70,'Import OffPeak'!$A$3:AE$99,26,FALSE())-VLOOKUP($A70,'Import OffPeak change'!$A$106:AE$202,26,FALSE())))</f>
        <v>0</v>
      </c>
      <c r="AA70" s="193" t="n">
        <f aca="false">IF(ISERROR(VLOOKUP($A70,'Import OffPeak'!$A$3:AF$99,27,FALSE())-VLOOKUP($A70,'Import OffPeak change'!$A$106:AF$202,27,FALSE())),0,(VLOOKUP($A70,'Import OffPeak'!$A$3:AF$99,27,FALSE())-VLOOKUP($A70,'Import OffPeak change'!$A$106:AF$202,27,FALSE())))</f>
        <v>0</v>
      </c>
      <c r="AB70" s="193" t="n">
        <f aca="false">IF(ISERROR(VLOOKUP($A70,'Import OffPeak'!$A$3:AG$99,28,FALSE())-VLOOKUP($A70,'Import OffPeak change'!$A$106:AG$202,28,FALSE())),0,(VLOOKUP($A70,'Import OffPeak'!$A$3:AG$99,28,FALSE())-VLOOKUP($A70,'Import OffPeak change'!$A$106:AG$202,28,FALSE())))</f>
        <v>0</v>
      </c>
      <c r="AC70" s="193" t="n">
        <f aca="false">IF(ISERROR(VLOOKUP($A70,'Import OffPeak'!$A$3:AH$99,29,FALSE())-VLOOKUP($A70,'Import OffPeak change'!$A$106:AH$202,29,FALSE())),0,(VLOOKUP($A70,'Import OffPeak'!$A$3:AH$99,29,FALSE())-VLOOKUP($A70,'Import OffPeak change'!$A$106:AH$202,29,FALSE())))</f>
        <v>0</v>
      </c>
      <c r="AD70" s="193" t="n">
        <f aca="false">IF(ISERROR(VLOOKUP($A70,'Import OffPeak'!$A$3:AI$99,30,FALSE())-VLOOKUP($A70,'Import OffPeak change'!$A$106:AI$202,30,FALSE())),0,(VLOOKUP($A70,'Import OffPeak'!$A$3:AI$99,30,FALSE())-VLOOKUP($A70,'Import OffPeak change'!$A$106:AI$202,30,FALSE())))</f>
        <v>0</v>
      </c>
      <c r="AE70" s="193" t="n">
        <f aca="false">IF(ISERROR(VLOOKUP($A70,'Import OffPeak'!$A$3:AJ$99,31,FALSE())-VLOOKUP($A70,'Import OffPeak change'!$A$106:AJ$202,31,FALSE())),0,(VLOOKUP($A70,'Import OffPeak'!$A$3:AJ$99,31,FALSE())-VLOOKUP($A70,'Import OffPeak change'!$A$106:AJ$202,31,FALSE())))</f>
        <v>0</v>
      </c>
      <c r="AF70" s="193" t="n">
        <f aca="false">IF(ISERROR(VLOOKUP($A70,'Import OffPeak'!$A$3:AK$99,32,FALSE())-VLOOKUP($A70,'Import OffPeak change'!$A$106:AK$202,32,FALSE())),0,(VLOOKUP($A70,'Import OffPeak'!$A$3:AK$99,32,FALSE())-VLOOKUP($A70,'Import OffPeak change'!$A$106:AK$202,32,FALSE())))</f>
        <v>0</v>
      </c>
      <c r="AG70" s="193" t="n">
        <f aca="false">IF(ISERROR(VLOOKUP($A70,'Import OffPeak'!$A$3:AL$99,33,FALSE())-VLOOKUP($A70,'Import OffPeak change'!$A$106:AL$202,33,FALSE())),0,(VLOOKUP($A70,'Import OffPeak'!$A$3:AL$99,33,FALSE())-VLOOKUP($A70,'Import OffPeak change'!$A$106:AL$202,33,FALSE())))</f>
        <v>0</v>
      </c>
      <c r="AH70" s="193" t="n">
        <f aca="false">IF(ISERROR(VLOOKUP($A70,'Import OffPeak'!$A$3:AM$99,34,FALSE())-VLOOKUP($A70,'Import OffPeak change'!$A$106:AM$202,34,FALSE())),0,(VLOOKUP($A70,'Import OffPeak'!$A$3:AM$99,34,FALSE())-VLOOKUP($A70,'Import OffPeak change'!$A$106:AM$202,34,FALSE())))</f>
        <v>0</v>
      </c>
      <c r="AI70" s="193" t="n">
        <f aca="false">IF(ISERROR(VLOOKUP($A70,'Import OffPeak'!$A$3:AN$99,35,FALSE())-VLOOKUP($A70,'Import OffPeak change'!$A$106:AN$202,35,FALSE())),0,(VLOOKUP($A70,'Import OffPeak'!$A$3:AN$99,35,FALSE())-VLOOKUP($A70,'Import OffPeak change'!$A$106:AN$202,35,FALSE())))</f>
        <v>0</v>
      </c>
      <c r="AJ70" s="193" t="n">
        <f aca="false">IF(ISERROR(VLOOKUP($A70,'Import OffPeak'!$A$3:AO$99,36,FALSE())-VLOOKUP($A70,'Import OffPeak change'!$A$106:AO$202,36,FALSE())),0,(VLOOKUP($A70,'Import OffPeak'!$A$3:AO$99,36,FALSE())-VLOOKUP($A70,'Import OffPeak change'!$A$106:AO$202,36,FALSE())))</f>
        <v>0</v>
      </c>
      <c r="AK70" s="193" t="n">
        <f aca="false">IF(ISERROR(VLOOKUP($A70,'Import OffPeak'!$A$3:AP$99,37,FALSE())-VLOOKUP($A70,'Import OffPeak change'!$A$106:AP$202,37,FALSE())),0,(VLOOKUP($A70,'Import OffPeak'!$A$3:AP$99,37,FALSE())-VLOOKUP($A70,'Import OffPeak change'!$A$106:AP$202,37,FALSE())))</f>
        <v>0</v>
      </c>
      <c r="AL70" s="193" t="n">
        <f aca="false">IF(ISERROR(VLOOKUP($A70,'Import OffPeak'!$A$3:AQ$99,38,FALSE())-VLOOKUP($A70,'Import OffPeak change'!$A$106:AQ$202,38,FALSE())),0,(VLOOKUP($A70,'Import OffPeak'!$A$3:AQ$99,38,FALSE())-VLOOKUP($A70,'Import OffPeak change'!$A$106:AQ$202,38,FALSE())))</f>
        <v>0</v>
      </c>
      <c r="AM70" s="193" t="n">
        <f aca="false">IF(ISERROR(VLOOKUP($A70,'Import OffPeak'!$A$3:AR$99,39,FALSE())-VLOOKUP($A70,'Import OffPeak change'!$A$106:AR$202,39,FALSE())),0,(VLOOKUP($A70,'Import OffPeak'!$A$3:AR$99,39,FALSE())-VLOOKUP($A70,'Import OffPeak change'!$A$106:AR$202,39,FALSE())))</f>
        <v>0</v>
      </c>
      <c r="AN70" s="193" t="n">
        <f aca="false">IF(ISERROR(VLOOKUP($A70,'Import OffPeak'!$A$3:AS$99,40,FALSE())-VLOOKUP($A70,'Import OffPeak change'!$A$106:AS$202,40,FALSE())),0,(VLOOKUP($A70,'Import OffPeak'!$A$3:AS$99,40,FALSE())-VLOOKUP($A70,'Import OffPeak change'!$A$106:AS$202,40,FALSE())))</f>
        <v>0</v>
      </c>
      <c r="AO70" s="193" t="n">
        <f aca="false">IF(ISERROR(VLOOKUP($A70,'Import OffPeak'!$A$3:AT$99,41,FALSE())-VLOOKUP($A70,'Import OffPeak change'!$A$106:AT$202,41,FALSE())),0,(VLOOKUP($A70,'Import OffPeak'!$A$3:AT$99,41,FALSE())-VLOOKUP($A70,'Import OffPeak change'!$A$106:AT$202,41,FALSE())))</f>
        <v>0</v>
      </c>
      <c r="AP70" s="193" t="n">
        <f aca="false">IF(ISERROR(VLOOKUP($A70,'Import OffPeak'!$A$3:AU$99,42,FALSE())-VLOOKUP($A70,'Import OffPeak change'!$A$106:AU$202,42,FALSE())),0,(VLOOKUP($A70,'Import OffPeak'!$A$3:AU$99,42,FALSE())-VLOOKUP($A70,'Import OffPeak change'!$A$106:AU$202,42,FALSE())))</f>
        <v>0</v>
      </c>
      <c r="AQ70" s="193" t="n">
        <f aca="false">IF(ISERROR(VLOOKUP($A70,'Import OffPeak'!$A$3:AV$99,43,FALSE())-VLOOKUP($A70,'Import OffPeak change'!$A$106:AV$202,43,FALSE())),0,(VLOOKUP($A70,'Import OffPeak'!$A$3:AV$99,43,FALSE())-VLOOKUP($A70,'Import OffPeak change'!$A$106:AV$202,43,FALSE())))</f>
        <v>0</v>
      </c>
      <c r="AR70" s="193" t="n">
        <f aca="false">IF(ISERROR(VLOOKUP($A70,'Import OffPeak'!$A$3:AW$99,44,FALSE())-VLOOKUP($A70,'Import OffPeak change'!$A$106:AW$202,44,FALSE())),0,(VLOOKUP($A70,'Import OffPeak'!$A$3:AW$99,44,FALSE())-VLOOKUP($A70,'Import OffPeak change'!$A$106:AW$202,44,FALSE())))</f>
        <v>0</v>
      </c>
      <c r="AS70" s="193" t="n">
        <f aca="false">IF(ISERROR(VLOOKUP($A70,'Import OffPeak'!$A$3:AX$99,45,FALSE())-VLOOKUP($A70,'Import OffPeak change'!$A$106:AX$202,45,FALSE())),0,(VLOOKUP($A70,'Import OffPeak'!$A$3:AX$99,45,FALSE())-VLOOKUP($A70,'Import OffPeak change'!$A$106:AX$202,45,FALSE())))</f>
        <v>0</v>
      </c>
      <c r="AT70" s="193" t="n">
        <f aca="false">IF(ISERROR(VLOOKUP($A70,'Import OffPeak'!$A$3:AY$99,46,FALSE())-VLOOKUP($A70,'Import OffPeak change'!$A$106:AY$202,46,FALSE())),0,(VLOOKUP($A70,'Import OffPeak'!$A$3:AY$99,46,FALSE())-VLOOKUP($A70,'Import OffPeak change'!$A$106:AY$202,46,FALSE())))</f>
        <v>0</v>
      </c>
      <c r="AU70" s="193" t="n">
        <f aca="false">IF(ISERROR(VLOOKUP($A70,'Import OffPeak'!$A$3:AZ$99,47,FALSE())-VLOOKUP($A70,'Import OffPeak change'!$A$106:AZ$202,47,FALSE())),0,(VLOOKUP($A70,'Import OffPeak'!$A$3:AZ$99,47,FALSE())-VLOOKUP($A70,'Import OffPeak change'!$A$106:AZ$202,47,FALSE())))</f>
        <v>0</v>
      </c>
      <c r="AV70" s="193" t="n">
        <f aca="false">IF(ISERROR(VLOOKUP($A70,'Import OffPeak'!$A$3:BA$99,48,FALSE())-VLOOKUP($A70,'Import OffPeak change'!$A$106:BA$202,48,FALSE())),0,(VLOOKUP($A70,'Import OffPeak'!$A$3:BA$99,48,FALSE())-VLOOKUP($A70,'Import OffPeak change'!$A$106:BA$202,48,FALSE())))</f>
        <v>0</v>
      </c>
      <c r="AW70" s="193" t="n">
        <f aca="false">IF(ISERROR(VLOOKUP($A70,'Import OffPeak'!$A$3:BB$99,49,FALSE())-VLOOKUP($A70,'Import OffPeak change'!$A$106:BB$202,49,FALSE())),0,(VLOOKUP($A70,'Import OffPeak'!$A$3:BB$99,49,FALSE())-VLOOKUP($A70,'Import OffPeak change'!$A$106:BB$202,49,FALSE())))</f>
        <v>0</v>
      </c>
      <c r="AX70" s="193" t="n">
        <f aca="false">IF(ISERROR(VLOOKUP($A70,'Import OffPeak'!$A$3:BC$99,50,FALSE())-VLOOKUP($A70,'Import OffPeak change'!$A$106:BC$202,50,FALSE())),0,(VLOOKUP($A70,'Import OffPeak'!$A$3:BC$99,50,FALSE())-VLOOKUP($A70,'Import OffPeak change'!$A$106:BC$202,50,FALSE())))</f>
        <v>0</v>
      </c>
      <c r="AY70" s="193" t="n">
        <f aca="false">IF(ISERROR(VLOOKUP($A70,'Import OffPeak'!$A$3:BD$99,51,FALSE())-VLOOKUP($A70,'Import OffPeak change'!$A$106:BD$202,51,FALSE())),0,(VLOOKUP($A70,'Import OffPeak'!$A$3:BD$99,51,FALSE())-VLOOKUP($A70,'Import OffPeak change'!$A$106:BD$202,51,FALSE())))</f>
        <v>0</v>
      </c>
      <c r="AZ70" s="193" t="n">
        <f aca="false">IF(ISERROR(VLOOKUP($A70,'Import OffPeak'!$A$3:BE$99,52,FALSE())-VLOOKUP($A70,'Import OffPeak change'!$A$106:BE$202,52,FALSE())),0,(VLOOKUP($A70,'Import OffPeak'!$A$3:BE$99,52,FALSE())-VLOOKUP($A70,'Import OffPeak change'!$A$106:BE$202,52,FALSE())))</f>
        <v>0</v>
      </c>
      <c r="BA70" s="193" t="n">
        <f aca="false">IF(ISERROR(VLOOKUP($A70,'Import OffPeak'!$A$3:BF$99,53,FALSE())-VLOOKUP($A70,'Import OffPeak change'!$A$106:BF$202,53,FALSE())),0,(VLOOKUP($A70,'Import OffPeak'!$A$3:BF$99,53,FALSE())-VLOOKUP($A70,'Import OffPeak change'!$A$106:BF$202,53,FALSE())))</f>
        <v>0</v>
      </c>
      <c r="BB70" s="193" t="n">
        <f aca="false">IF(ISERROR(VLOOKUP($A70,'Import OffPeak'!$A$3:BG$99,54,FALSE())-VLOOKUP($A70,'Import OffPeak change'!$A$106:BG$202,54,FALSE())),0,(VLOOKUP($A70,'Import OffPeak'!$A$3:BG$99,54,FALSE())-VLOOKUP($A70,'Import OffPeak change'!$A$106:BG$202,54,FALSE())))</f>
        <v>0</v>
      </c>
      <c r="BC70" s="193" t="n">
        <f aca="false">IF(ISERROR(VLOOKUP($A70,'Import OffPeak'!$A$3:BH$99,55,FALSE())-VLOOKUP($A70,'Import OffPeak change'!$A$106:BH$202,55,FALSE())),0,(VLOOKUP($A70,'Import OffPeak'!$A$3:BH$99,55,FALSE())-VLOOKUP($A70,'Import OffPeak change'!$A$106:BH$202,55,FALSE())))</f>
        <v>0</v>
      </c>
      <c r="BD70" s="193" t="n">
        <f aca="false">IF(ISERROR(VLOOKUP($A70,'Import OffPeak'!$A$3:BI$99,56,FALSE())-VLOOKUP($A70,'Import OffPeak change'!$A$106:BI$202,56,FALSE())),0,(VLOOKUP($A70,'Import OffPeak'!$A$3:BI$99,56,FALSE())-VLOOKUP($A70,'Import OffPeak change'!$A$106:BI$202,56,FALSE())))</f>
        <v>0</v>
      </c>
      <c r="BE70" s="193" t="n">
        <f aca="false">IF(ISERROR(VLOOKUP($A70,'Import OffPeak'!$A$3:BJ$99,57,FALSE())-VLOOKUP($A70,'Import OffPeak change'!$A$106:BJ$202,57,FALSE())),0,(VLOOKUP($A70,'Import OffPeak'!$A$3:BJ$99,57,FALSE())-VLOOKUP($A70,'Import OffPeak change'!$A$106:BJ$202,57,FALSE())))</f>
        <v>0</v>
      </c>
      <c r="BF70" s="193" t="n">
        <f aca="false">IF(ISERROR(VLOOKUP($A70,'Import OffPeak'!$A$3:BK$99,58,FALSE())-VLOOKUP($A70,'Import OffPeak change'!$A$106:BK$202,58,FALSE())),0,(VLOOKUP($A70,'Import OffPeak'!$A$3:BK$99,58,FALSE())-VLOOKUP($A70,'Import OffPeak change'!$A$106:BK$202,58,FALSE())))</f>
        <v>0</v>
      </c>
      <c r="BG70" s="193" t="n">
        <f aca="false">IF(ISERROR(VLOOKUP($A70,'Import OffPeak'!$A$3:BL$99,59,FALSE())-VLOOKUP($A70,'Import OffPeak change'!$A$106:BL$202,59,FALSE())),0,(VLOOKUP($A70,'Import OffPeak'!$A$3:BL$99,59,FALSE())-VLOOKUP($A70,'Import OffPeak change'!$A$106:BL$202,59,FALSE())))</f>
        <v>0</v>
      </c>
      <c r="BH70" s="193" t="n">
        <f aca="false">IF(ISERROR(VLOOKUP($A70,'Import OffPeak'!$A$3:BM$99,60,FALSE())-VLOOKUP($A70,'Import OffPeak change'!$A$106:BM$202,60,FALSE())),0,(VLOOKUP($A70,'Import OffPeak'!$A$3:BM$99,60,FALSE())-VLOOKUP($A70,'Import OffPeak change'!$A$106:BM$202,60,FALSE())))</f>
        <v>0</v>
      </c>
      <c r="BI70" s="193" t="n">
        <f aca="false">IF(ISERROR(VLOOKUP($A70,'Import OffPeak'!$A$3:BN$99,61,FALSE())-VLOOKUP($A70,'Import OffPeak change'!$A$106:BN$202,61,FALSE())),0,(VLOOKUP($A70,'Import OffPeak'!$A$3:BN$99,61,FALSE())-VLOOKUP($A70,'Import OffPeak change'!$A$106:BN$202,61,FALSE())))</f>
        <v>0</v>
      </c>
      <c r="BJ70" s="193" t="n">
        <f aca="false">IF(ISERROR(VLOOKUP($A70,'Import OffPeak'!$A$3:BO$99,62,FALSE())-VLOOKUP($A70,'Import OffPeak change'!$A$106:BO$202,62,FALSE())),0,(VLOOKUP($A70,'Import OffPeak'!$A$3:BO$99,62,FALSE())-VLOOKUP($A70,'Import OffPeak change'!$A$106:BO$202,62,FALSE())))</f>
        <v>0</v>
      </c>
      <c r="BK70" s="193" t="n">
        <f aca="false">IF(ISERROR(VLOOKUP($A70,'Import OffPeak'!$A$3:BP$99,63,FALSE())-VLOOKUP($A70,'Import OffPeak change'!$A$106:BP$202,63,FALSE())),0,(VLOOKUP($A70,'Import OffPeak'!$A$3:BP$99,63,FALSE())-VLOOKUP($A70,'Import OffPeak change'!$A$106:BP$202,63,FALSE())))</f>
        <v>0</v>
      </c>
      <c r="BL70" s="193" t="n">
        <f aca="false">IF(ISERROR(VLOOKUP($A70,'Import OffPeak'!$A$3:BQ$99,64,FALSE())-VLOOKUP($A70,'Import OffPeak change'!$A$106:BQ$202,64,FALSE())),0,(VLOOKUP($A70,'Import OffPeak'!$A$3:BQ$99,64,FALSE())-VLOOKUP($A70,'Import OffPeak change'!$A$106:BQ$202,64,FALSE())))</f>
        <v>0</v>
      </c>
      <c r="BM70" s="193" t="n">
        <f aca="false">IF(ISERROR(VLOOKUP($A70,'Import OffPeak'!$A$3:BR$99,65,FALSE())-VLOOKUP($A70,'Import OffPeak change'!$A$106:BR$202,65,FALSE())),0,(VLOOKUP($A70,'Import OffPeak'!$A$3:BR$99,65,FALSE())-VLOOKUP($A70,'Import OffPeak change'!$A$106:BR$202,65,FALSE())))</f>
        <v>0</v>
      </c>
      <c r="BN70" s="193" t="n">
        <f aca="false">IF(ISERROR(VLOOKUP($A70,'Import OffPeak'!$A$3:BS$99,66,FALSE())-VLOOKUP($A70,'Import OffPeak change'!$A$106:BS$202,66,FALSE())),0,(VLOOKUP($A70,'Import OffPeak'!$A$3:BS$99,66,FALSE())-VLOOKUP($A70,'Import OffPeak change'!$A$106:BS$202,66,FALSE())))</f>
        <v>0</v>
      </c>
      <c r="BO70" s="193" t="n">
        <f aca="false">IF(ISERROR(VLOOKUP($A70,'Import OffPeak'!$A$3:BT$99,67,FALSE())-VLOOKUP($A70,'Import OffPeak change'!$A$106:BT$202,67,FALSE())),0,(VLOOKUP($A70,'Import OffPeak'!$A$3:BT$99,67,FALSE())-VLOOKUP($A70,'Import OffPeak change'!$A$106:BT$202,67,FALSE())))</f>
        <v>0</v>
      </c>
      <c r="BP70" s="193" t="n">
        <f aca="false">IF(ISERROR(VLOOKUP($A70,'Import OffPeak'!$A$3:BU$99,68,FALSE())-VLOOKUP($A70,'Import OffPeak change'!$A$106:BU$202,68,FALSE())),0,(VLOOKUP($A70,'Import OffPeak'!$A$3:BU$99,68,FALSE())-VLOOKUP($A70,'Import OffPeak change'!$A$106:BU$202,68,FALSE())))</f>
        <v>0</v>
      </c>
      <c r="BQ70" s="193" t="n">
        <f aca="false">IF(ISERROR(VLOOKUP($A70,'Import OffPeak'!$A$3:BV$99,69,FALSE())-VLOOKUP($A70,'Import OffPeak change'!$A$106:BV$202,69,FALSE())),0,(VLOOKUP($A70,'Import OffPeak'!$A$3:BV$99,69,FALSE())-VLOOKUP($A70,'Import OffPeak change'!$A$106:BV$202,69,FALSE())))</f>
        <v>0</v>
      </c>
      <c r="BR70" s="193" t="n">
        <f aca="false">IF(ISERROR(VLOOKUP($A70,'Import OffPeak'!$A$3:BW$99,70,FALSE())-VLOOKUP($A70,'Import OffPeak change'!$A$106:BW$202,70,FALSE())),0,(VLOOKUP($A70,'Import OffPeak'!$A$3:BW$99,70,FALSE())-VLOOKUP($A70,'Import OffPeak change'!$A$106:BW$202,70,FALSE())))</f>
        <v>0</v>
      </c>
      <c r="BS70" s="193" t="n">
        <f aca="false">IF(ISERROR(VLOOKUP($A70,'Import OffPeak'!$A$3:BX$99,71,FALSE())-VLOOKUP($A70,'Import OffPeak change'!$A$106:BX$202,71,FALSE())),0,(VLOOKUP($A70,'Import OffPeak'!$A$3:BX$99,71,FALSE())-VLOOKUP($A70,'Import OffPeak change'!$A$106:BX$202,71,FALSE())))</f>
        <v>0</v>
      </c>
      <c r="BT70" s="193" t="n">
        <f aca="false">IF(ISERROR(VLOOKUP($A70,'Import OffPeak'!$A$3:BY$99,72,FALSE())-VLOOKUP($A70,'Import OffPeak change'!$A$106:BY$202,72,FALSE())),0,(VLOOKUP($A70,'Import OffPeak'!$A$3:BY$99,72,FALSE())-VLOOKUP($A70,'Import OffPeak change'!$A$106:BY$202,72,FALSE())))</f>
        <v>0</v>
      </c>
      <c r="BU70" s="193" t="n">
        <f aca="false">IF(ISERROR(VLOOKUP($A70,'Import OffPeak'!$A$3:BZ$99,73,FALSE())-VLOOKUP($A70,'Import OffPeak change'!$A$106:BZ$202,73,FALSE())),0,(VLOOKUP($A70,'Import OffPeak'!$A$3:BZ$99,73,FALSE())-VLOOKUP($A70,'Import OffPeak change'!$A$106:BZ$202,73,FALSE())))</f>
        <v>0</v>
      </c>
      <c r="BV70" s="193" t="n">
        <f aca="false">IF(ISERROR(VLOOKUP($A70,'Import OffPeak'!$A$3:CA$99,74,FALSE())-VLOOKUP($A70,'Import OffPeak change'!$A$106:CA$202,74,FALSE())),0,(VLOOKUP($A70,'Import OffPeak'!$A$3:CA$99,74,FALSE())-VLOOKUP($A70,'Import OffPeak change'!$A$106:CA$202,74,FALSE())))</f>
        <v>0</v>
      </c>
      <c r="BW70" s="193" t="n">
        <f aca="false">IF(ISERROR(VLOOKUP($A70,'Import OffPeak'!$A$3:CB$99,75,FALSE())-VLOOKUP($A70,'Import OffPeak change'!$A$106:CB$202,75,FALSE())),0,(VLOOKUP($A70,'Import OffPeak'!$A$3:CB$99,75,FALSE())-VLOOKUP($A70,'Import OffPeak change'!$A$106:CB$202,75,FALSE())))</f>
        <v>0</v>
      </c>
      <c r="BX70" s="193" t="n">
        <f aca="false">IF(ISERROR(VLOOKUP($A70,'Import OffPeak'!$A$3:CC$99,76,FALSE())-VLOOKUP($A70,'Import OffPeak change'!$A$106:CC$202,76,FALSE())),0,(VLOOKUP($A70,'Import OffPeak'!$A$3:CC$99,76,FALSE())-VLOOKUP($A70,'Import OffPeak change'!$A$106:CC$202,76,FALSE())))</f>
        <v>0</v>
      </c>
      <c r="BY70" s="193" t="n">
        <f aca="false">IF(ISERROR(VLOOKUP($A70,'Import OffPeak'!$A$3:CD$99,77,FALSE())-VLOOKUP($A70,'Import OffPeak change'!$A$106:CD$202,77,FALSE())),0,(VLOOKUP($A70,'Import OffPeak'!$A$3:CD$99,77,FALSE())-VLOOKUP($A70,'Import OffPeak change'!$A$106:CD$202,77,FALSE())))</f>
        <v>0</v>
      </c>
      <c r="BZ70" s="193" t="n">
        <f aca="false">IF(ISERROR(VLOOKUP($A70,'Import OffPeak'!$A$3:CE$99,78,FALSE())-VLOOKUP($A70,'Import OffPeak change'!$A$106:CE$202,78,FALSE())),0,(VLOOKUP($A70,'Import OffPeak'!$A$3:CE$99,78,FALSE())-VLOOKUP($A70,'Import OffPeak change'!$A$106:CE$202,78,FALSE())))</f>
        <v>0</v>
      </c>
      <c r="CA70" s="193" t="n">
        <f aca="false">IF(ISERROR(VLOOKUP($A70,'Import OffPeak'!$A$3:CF$99,79,FALSE())-VLOOKUP($A70,'Import OffPeak change'!$A$106:CF$202,79,FALSE())),0,(VLOOKUP($A70,'Import OffPeak'!$A$3:CF$99,79,FALSE())-VLOOKUP($A70,'Import OffPeak change'!$A$106:CF$202,79,FALSE())))</f>
        <v>0</v>
      </c>
      <c r="CB70" s="193" t="n">
        <f aca="false">IF(ISERROR(VLOOKUP($A70,'Import OffPeak'!$A$3:CG$99,80,FALSE())-VLOOKUP($A70,'Import OffPeak change'!$A$106:CG$202,80,FALSE())),0,(VLOOKUP($A70,'Import OffPeak'!$A$3:CG$99,80,FALSE())-VLOOKUP($A70,'Import OffPeak change'!$A$106:CG$202,80,FALSE())))</f>
        <v>0</v>
      </c>
      <c r="CC70" s="193" t="n">
        <f aca="false">IF(ISERROR(VLOOKUP($A70,'Import OffPeak'!$A$3:CH$99,81,FALSE())-VLOOKUP($A70,'Import OffPeak change'!$A$106:CH$202,81,FALSE())),0,(VLOOKUP($A70,'Import OffPeak'!$A$3:CH$99,81,FALSE())-VLOOKUP($A70,'Import OffPeak change'!$A$106:CH$202,81,FALSE())))</f>
        <v>0</v>
      </c>
      <c r="CD70" s="193" t="n">
        <f aca="false">IF(ISERROR(VLOOKUP($A70,'Import OffPeak'!$A$3:CI$99,82,FALSE())-VLOOKUP($A70,'Import OffPeak change'!$A$106:CI$202,82,FALSE())),0,(VLOOKUP($A70,'Import OffPeak'!$A$3:CI$99,82,FALSE())-VLOOKUP($A70,'Import OffPeak change'!$A$106:CI$202,82,FALSE())))</f>
        <v>0</v>
      </c>
      <c r="CE70" s="193" t="n">
        <f aca="false">IF(ISERROR(VLOOKUP($A70,'Import OffPeak'!$A$3:CJ$99,83,FALSE())-VLOOKUP($A70,'Import OffPeak change'!$A$106:CJ$202,83,FALSE())),0,(VLOOKUP($A70,'Import OffPeak'!$A$3:CJ$99,83,FALSE())-VLOOKUP($A70,'Import OffPeak change'!$A$106:CJ$202,83,FALSE())))</f>
        <v>0</v>
      </c>
      <c r="CF70" s="193" t="n">
        <f aca="false">IF(ISERROR(VLOOKUP($A70,'Import OffPeak'!$A$3:CK$99,84,FALSE())-VLOOKUP($A70,'Import OffPeak change'!$A$106:CK$202,84,FALSE())),0,(VLOOKUP($A70,'Import OffPeak'!$A$3:CK$99,84,FALSE())-VLOOKUP($A70,'Import OffPeak change'!$A$106:CK$202,84,FALSE())))</f>
        <v>0</v>
      </c>
      <c r="CG70" s="193" t="n">
        <f aca="false">IF(ISERROR(VLOOKUP($A70,'Import OffPeak'!$A$3:CL$99,85,FALSE())-VLOOKUP($A70,'Import OffPeak change'!$A$106:CL$202,85,FALSE())),0,(VLOOKUP($A70,'Import OffPeak'!$A$3:CL$99,85,FALSE())-VLOOKUP($A70,'Import OffPeak change'!$A$106:CL$202,85,FALSE())))</f>
        <v>0</v>
      </c>
      <c r="CH70" s="193" t="n">
        <f aca="false">IF(ISERROR(VLOOKUP($A70,'Import OffPeak'!$A$3:CM$99,86,FALSE())-VLOOKUP($A70,'Import OffPeak change'!$A$106:CM$202,86,FALSE())),0,(VLOOKUP($A70,'Import OffPeak'!$A$3:CM$99,86,FALSE())-VLOOKUP($A70,'Import OffPeak change'!$A$106:CM$202,86,FALSE())))</f>
        <v>0</v>
      </c>
      <c r="CI70" s="193" t="n">
        <f aca="false">IF(ISERROR(VLOOKUP($A70,'Import OffPeak'!$A$3:CN$99,87,FALSE())-VLOOKUP($A70,'Import OffPeak change'!$A$106:CN$202,87,FALSE())),0,(VLOOKUP($A70,'Import OffPeak'!$A$3:CN$99,87,FALSE())-VLOOKUP($A70,'Import OffPeak change'!$A$106:CN$202,87,FALSE())))</f>
        <v>0</v>
      </c>
      <c r="CJ70" s="193" t="n">
        <f aca="false">IF(ISERROR(VLOOKUP($A70,'Import OffPeak'!$A$3:CO$99,88,FALSE())-VLOOKUP($A70,'Import OffPeak change'!$A$106:CO$202,88,FALSE())),0,(VLOOKUP($A70,'Import OffPeak'!$A$3:CO$99,88,FALSE())-VLOOKUP($A70,'Import OffPeak change'!$A$106:CO$202,88,FALSE())))</f>
        <v>0</v>
      </c>
      <c r="CK70" s="193" t="n">
        <f aca="false">IF(ISERROR(VLOOKUP($A70,'Import OffPeak'!$A$3:CP$99,89,FALSE())-VLOOKUP($A70,'Import OffPeak change'!$A$106:CP$202,89,FALSE())),0,(VLOOKUP($A70,'Import OffPeak'!$A$3:CP$99,89,FALSE())-VLOOKUP($A70,'Import OffPeak change'!$A$106:CP$202,89,FALSE())))</f>
        <v>0</v>
      </c>
      <c r="CL70" s="193" t="n">
        <f aca="false">IF(ISERROR(VLOOKUP($A70,'Import OffPeak'!$A$3:CQ$99,90,FALSE())-VLOOKUP($A70,'Import OffPeak change'!$A$106:CQ$202,90,FALSE())),0,(VLOOKUP($A70,'Import OffPeak'!$A$3:CQ$99,90,FALSE())-VLOOKUP($A70,'Import OffPeak change'!$A$106:CQ$202,90,FALSE())))</f>
        <v>0</v>
      </c>
      <c r="CM70" s="193" t="n">
        <f aca="false">IF(ISERROR(VLOOKUP($A70,'Import OffPeak'!$A$3:CR$99,91,FALSE())-VLOOKUP($A70,'Import OffPeak change'!$A$106:CR$202,91,FALSE())),0,(VLOOKUP($A70,'Import OffPeak'!$A$3:CR$99,91,FALSE())-VLOOKUP($A70,'Import OffPeak change'!$A$106:CR$202,91,FALSE())))</f>
        <v>0</v>
      </c>
      <c r="CN70" s="193" t="n">
        <f aca="false">IF(ISERROR(VLOOKUP($A70,'Import OffPeak'!$A$3:CS$99,92,FALSE())-VLOOKUP($A70,'Import OffPeak change'!$A$106:CS$202,92,FALSE())),0,(VLOOKUP($A70,'Import OffPeak'!$A$3:CS$99,92,FALSE())-VLOOKUP($A70,'Import OffPeak change'!$A$106:CS$202,92,FALSE())))</f>
        <v>0</v>
      </c>
      <c r="CO70" s="193" t="n">
        <f aca="false">IF(ISERROR(VLOOKUP($A70,'Import OffPeak'!$A$3:CT$99,93,FALSE())-VLOOKUP($A70,'Import OffPeak change'!$A$106:CT$202,93,FALSE())),0,(VLOOKUP($A70,'Import OffPeak'!$A$3:CT$99,93,FALSE())-VLOOKUP($A70,'Import OffPeak change'!$A$106:CT$202,93,FALSE())))</f>
        <v>0</v>
      </c>
      <c r="CP70" s="193" t="n">
        <f aca="false">IF(ISERROR(VLOOKUP($A70,'Import OffPeak'!$A$3:CU$99,94,FALSE())-VLOOKUP($A70,'Import OffPeak change'!$A$106:CU$202,94,FALSE())),0,(VLOOKUP($A70,'Import OffPeak'!$A$3:CU$99,94,FALSE())-VLOOKUP($A70,'Import OffPeak change'!$A$106:CU$202,94,FALSE())))</f>
        <v>0</v>
      </c>
      <c r="CQ70" s="193" t="n">
        <f aca="false">IF(ISERROR(VLOOKUP($A70,'Import OffPeak'!$A$3:CV$99,95,FALSE())-VLOOKUP($A70,'Import OffPeak change'!$A$106:CV$202,95,FALSE())),0,(VLOOKUP($A70,'Import OffPeak'!$A$3:CV$99,95,FALSE())-VLOOKUP($A70,'Import OffPeak change'!$A$106:CV$202,95,FALSE())))</f>
        <v>0</v>
      </c>
      <c r="CR70" s="193" t="n">
        <f aca="false">IF(ISERROR(VLOOKUP($A70,'Import OffPeak'!$A$3:CW$99,96,FALSE())-VLOOKUP($A70,'Import OffPeak change'!$A$106:CW$202,96,FALSE())),0,(VLOOKUP($A70,'Import OffPeak'!$A$3:CW$99,96,FALSE())-VLOOKUP($A70,'Import OffPeak change'!$A$106:CW$202,96,FALSE())))</f>
        <v>0</v>
      </c>
      <c r="CS70" s="193" t="n">
        <f aca="false">IF(ISERROR(VLOOKUP($A70,'Import OffPeak'!$A$3:CX$99,97,FALSE())-VLOOKUP($A70,'Import OffPeak change'!$A$106:CX$202,97,FALSE())),0,(VLOOKUP($A70,'Import OffPeak'!$A$3:CX$99,97,FALSE())-VLOOKUP($A70,'Import OffPeak change'!$A$106:CX$202,97,FALSE())))</f>
        <v>0</v>
      </c>
      <c r="CT70" s="193" t="n">
        <f aca="false">IF(ISERROR(VLOOKUP($A70,'Import OffPeak'!$A$3:CY$99,98,FALSE())-VLOOKUP($A70,'Import OffPeak change'!$A$106:CY$202,98,FALSE())),0,(VLOOKUP($A70,'Import OffPeak'!$A$3:CY$99,98,FALSE())-VLOOKUP($A70,'Import OffPeak change'!$A$106:CY$202,98,FALSE())))</f>
        <v>0</v>
      </c>
      <c r="CU70" s="193" t="n">
        <f aca="false">IF(ISERROR(VLOOKUP($A70,'Import OffPeak'!$A$3:CZ$99,99,FALSE())-VLOOKUP($A70,'Import OffPeak change'!$A$106:CZ$202,99,FALSE())),0,(VLOOKUP($A70,'Import OffPeak'!$A$3:CZ$99,99,FALSE())-VLOOKUP($A70,'Import OffPeak change'!$A$106:CZ$202,99,FALSE())))</f>
        <v>0</v>
      </c>
      <c r="CV70" s="193" t="n">
        <f aca="false">IF(ISERROR(VLOOKUP($A70,'Import OffPeak'!$A$3:DA$99,100,FALSE())-VLOOKUP($A70,'Import OffPeak change'!$A$106:DA$202,100,FALSE())),0,(VLOOKUP($A70,'Import OffPeak'!$A$3:DA$99,100,FALSE())-VLOOKUP($A70,'Import OffPeak change'!$A$106:DA$202,100,FALSE())))</f>
        <v>0</v>
      </c>
      <c r="CW70" s="193" t="n">
        <f aca="false">IF(ISERROR(VLOOKUP($A70,'Import OffPeak'!$A$3:DB$99,101,FALSE())-VLOOKUP($A70,'Import OffPeak change'!$A$106:DB$202,101,FALSE())),0,(VLOOKUP($A70,'Import OffPeak'!$A$3:DB$99,101,FALSE())-VLOOKUP($A70,'Import OffPeak change'!$A$106:DB$202,101,FALSE())))</f>
        <v>0</v>
      </c>
      <c r="CX70" s="193" t="n">
        <f aca="false">IF(ISERROR(VLOOKUP($A70,'Import OffPeak'!$A$3:DC$99,102,FALSE())-VLOOKUP($A70,'Import OffPeak change'!$A$106:DC$202,102,FALSE())),0,(VLOOKUP($A70,'Import OffPeak'!$A$3:DC$99,102,FALSE())-VLOOKUP($A70,'Import OffPeak change'!$A$106:DC$202,102,FALSE())))</f>
        <v>0</v>
      </c>
      <c r="CY70" s="193" t="n">
        <f aca="false">IF(ISERROR(VLOOKUP($A70,'Import OffPeak'!$A$3:DD$99,103,FALSE())-VLOOKUP($A70,'Import OffPeak change'!$A$106:DD$202,103,FALSE())),0,(VLOOKUP($A70,'Import OffPeak'!$A$3:DD$99,103,FALSE())-VLOOKUP($A70,'Import OffPeak change'!$A$106:DD$202,103,FALSE())))</f>
        <v>0</v>
      </c>
      <c r="CZ70" s="193" t="n">
        <f aca="false">IF(ISERROR(VLOOKUP($A70,'Import OffPeak'!$A$3:DE$99,104,FALSE())-VLOOKUP($A70,'Import OffPeak change'!$A$106:DE$202,104,FALSE())),0,(VLOOKUP($A70,'Import OffPeak'!$A$3:DE$99,104,FALSE())-VLOOKUP($A70,'Import OffPeak change'!$A$106:DE$202,104,FALSE())))</f>
        <v>0</v>
      </c>
      <c r="DA70" s="193" t="n">
        <f aca="false">IF(ISERROR(VLOOKUP($A70,'Import OffPeak'!$A$3:DF$99,105,FALSE())-VLOOKUP($A70,'Import OffPeak change'!$A$106:DF$202,105,FALSE())),0,(VLOOKUP($A70,'Import OffPeak'!$A$3:DF$99,105,FALSE())-VLOOKUP($A70,'Import OffPeak change'!$A$106:DF$202,105,FALSE())))</f>
        <v>0</v>
      </c>
      <c r="DB70" s="193" t="n">
        <f aca="false">IF(ISERROR(VLOOKUP($A70,'Import OffPeak'!$A$3:DG$99,106,FALSE())-VLOOKUP($A70,'Import OffPeak change'!$A$106:DG$202,106,FALSE())),0,(VLOOKUP($A70,'Import OffPeak'!$A$3:DG$99,106,FALSE())-VLOOKUP($A70,'Import OffPeak change'!$A$106:DG$202,106,FALSE())))</f>
        <v>0</v>
      </c>
      <c r="DC70" s="193" t="n">
        <f aca="false">IF(ISERROR(VLOOKUP($A70,'Import OffPeak'!$A$3:DH$99,107,FALSE())-VLOOKUP($A70,'Import OffPeak change'!$A$106:DH$202,107,FALSE())),0,(VLOOKUP($A70,'Import OffPeak'!$A$3:DH$99,107,FALSE())-VLOOKUP($A70,'Import OffPeak change'!$A$106:DH$202,107,FALSE())))</f>
        <v>0</v>
      </c>
      <c r="DD70" s="193" t="n">
        <f aca="false">IF(ISERROR(VLOOKUP($A70,'Import OffPeak'!$A$3:DI$99,108,FALSE())-VLOOKUP($A70,'Import OffPeak change'!$A$106:DI$202,108,FALSE())),0,(VLOOKUP($A70,'Import OffPeak'!$A$3:DI$99,108,FALSE())-VLOOKUP($A70,'Import OffPeak change'!$A$106:DI$202,108,FALSE())))</f>
        <v>0</v>
      </c>
      <c r="DE70" s="193" t="n">
        <f aca="false">IF(ISERROR(VLOOKUP($A70,'Import OffPeak'!$A$3:DJ$99,109,FALSE())-VLOOKUP($A70,'Import OffPeak change'!$A$106:DJ$202,109,FALSE())),0,(VLOOKUP($A70,'Import OffPeak'!$A$3:DJ$99,109,FALSE())-VLOOKUP($A70,'Import OffPeak change'!$A$106:DJ$202,109,FALSE())))</f>
        <v>0</v>
      </c>
      <c r="DF70" s="193" t="n">
        <f aca="false">IF(ISERROR(VLOOKUP($A70,'Import OffPeak'!$A$3:DK$99,110,FALSE())-VLOOKUP($A70,'Import OffPeak change'!$A$106:DK$202,110,FALSE())),0,(VLOOKUP($A70,'Import OffPeak'!$A$3:DK$99,110,FALSE())-VLOOKUP($A70,'Import OffPeak change'!$A$106:DK$202,110,FALSE())))</f>
        <v>0</v>
      </c>
      <c r="DG70" s="193" t="n">
        <f aca="false">IF(ISERROR(VLOOKUP($A70,'Import OffPeak'!$A$3:DL$99,111,FALSE())-VLOOKUP($A70,'Import OffPeak change'!$A$106:DL$202,111,FALSE())),0,(VLOOKUP($A70,'Import OffPeak'!$A$3:DL$99,111,FALSE())-VLOOKUP($A70,'Import OffPeak change'!$A$106:DL$202,111,FALSE())))</f>
        <v>0</v>
      </c>
      <c r="DH70" s="193" t="n">
        <f aca="false">IF(ISERROR(VLOOKUP($A70,'Import OffPeak'!$A$3:DM$99,112,FALSE())-VLOOKUP($A70,'Import OffPeak change'!$A$106:DM$202,112,FALSE())),0,(VLOOKUP($A70,'Import OffPeak'!$A$3:DM$99,112,FALSE())-VLOOKUP($A70,'Import OffPeak change'!$A$106:DM$202,112,FALSE())))</f>
        <v>0</v>
      </c>
      <c r="DI70" s="193" t="n">
        <f aca="false">IF(ISERROR(VLOOKUP($A70,'Import OffPeak'!$A$3:DN$99,113,FALSE())-VLOOKUP($A70,'Import OffPeak change'!$A$106:DN$202,113,FALSE())),0,(VLOOKUP($A70,'Import OffPeak'!$A$3:DN$99,113,FALSE())-VLOOKUP($A70,'Import OffPeak change'!$A$106:DN$202,113,FALSE())))</f>
        <v>0</v>
      </c>
      <c r="DJ70" s="193" t="n">
        <f aca="false">IF(ISERROR(VLOOKUP($A70,'Import OffPeak'!$A$3:DO$99,114,FALSE())-VLOOKUP($A70,'Import OffPeak change'!$A$106:DO$202,114,FALSE())),0,(VLOOKUP($A70,'Import OffPeak'!$A$3:DO$99,114,FALSE())-VLOOKUP($A70,'Import OffPeak change'!$A$106:DO$202,114,FALSE())))</f>
        <v>0</v>
      </c>
      <c r="DK70" s="193" t="n">
        <f aca="false">IF(ISERROR(VLOOKUP($A70,'Import OffPeak'!$A$3:DP$99,115,FALSE())-VLOOKUP($A70,'Import OffPeak change'!$A$106:DP$202,115,FALSE())),0,(VLOOKUP($A70,'Import OffPeak'!$A$3:DP$99,115,FALSE())-VLOOKUP($A70,'Import OffPeak change'!$A$106:DP$202,115,FALSE())))</f>
        <v>0</v>
      </c>
      <c r="DL70" s="193" t="n">
        <f aca="false">IF(ISERROR(VLOOKUP($A70,'Import OffPeak'!$A$3:DQ$99,116,FALSE())-VLOOKUP($A70,'Import OffPeak change'!$A$106:DQ$202,116,FALSE())),0,(VLOOKUP($A70,'Import OffPeak'!$A$3:DQ$99,116,FALSE())-VLOOKUP($A70,'Import OffPeak change'!$A$106:DQ$202,116,FALSE())))</f>
        <v>0</v>
      </c>
      <c r="DM70" s="193" t="n">
        <f aca="false">IF(ISERROR(VLOOKUP($A70,'Import OffPeak'!$A$3:DR$99,117,FALSE())-VLOOKUP($A70,'Import OffPeak change'!$A$106:DR$202,117,FALSE())),0,(VLOOKUP($A70,'Import OffPeak'!$A$3:DR$99,117,FALSE())-VLOOKUP($A70,'Import OffPeak change'!$A$106:DR$202,117,FALSE())))</f>
        <v>0</v>
      </c>
      <c r="DN70" s="193" t="n">
        <f aca="false">IF(ISERROR(VLOOKUP($A70,'Import OffPeak'!$A$3:DS$99,118,FALSE())-VLOOKUP($A70,'Import OffPeak change'!$A$106:DS$202,118,FALSE())),0,(VLOOKUP($A70,'Import OffPeak'!$A$3:DS$99,118,FALSE())-VLOOKUP($A70,'Import OffPeak change'!$A$106:DS$202,118,FALSE())))</f>
        <v>0</v>
      </c>
      <c r="DO70" s="193" t="n">
        <f aca="false">IF(ISERROR(VLOOKUP($A70,'Import OffPeak'!$A$3:DT$99,119,FALSE())-VLOOKUP($A70,'Import OffPeak change'!$A$106:DT$202,119,FALSE())),0,(VLOOKUP($A70,'Import OffPeak'!$A$3:DT$99,119,FALSE())-VLOOKUP($A70,'Import OffPeak change'!$A$106:DT$202,119,FALSE())))</f>
        <v>0</v>
      </c>
      <c r="DP70" s="193" t="n">
        <f aca="false">IF(ISERROR(VLOOKUP($A70,'Import OffPeak'!$A$3:DU$99,120,FALSE())-VLOOKUP($A70,'Import OffPeak change'!$A$106:DU$202,120,FALSE())),0,(VLOOKUP($A70,'Import OffPeak'!$A$3:DU$99,120,FALSE())-VLOOKUP($A70,'Import OffPeak change'!$A$106:DU$202,120,FALSE())))</f>
        <v>0</v>
      </c>
      <c r="DQ70" s="193" t="n">
        <f aca="false">IF(ISERROR(VLOOKUP($A70,'Import OffPeak'!$A$3:DV$99,121,FALSE())-VLOOKUP($A70,'Import OffPeak change'!$A$106:DV$202,121,FALSE())),0,(VLOOKUP($A70,'Import OffPeak'!$A$3:DV$99,121,FALSE())-VLOOKUP($A70,'Import OffPeak change'!$A$106:DV$202,121,FALSE())))</f>
        <v>0</v>
      </c>
      <c r="DR70" s="193" t="n">
        <f aca="false">IF(ISERROR(VLOOKUP($A70,'Import OffPeak'!$A$3:DW$99,122,FALSE())-VLOOKUP($A70,'Import OffPeak change'!$A$106:DW$202,122,FALSE())),0,(VLOOKUP($A70,'Import OffPeak'!$A$3:DW$99,122,FALSE())-VLOOKUP($A70,'Import OffPeak change'!$A$106:DW$202,122,FALSE())))</f>
        <v>0</v>
      </c>
      <c r="DS70" s="193" t="n">
        <f aca="false">IF(ISERROR(VLOOKUP($A70,'Import OffPeak'!$A$3:DX$99,123,FALSE())-VLOOKUP($A70,'Import OffPeak change'!$A$106:DX$202,123,FALSE())),0,(VLOOKUP($A70,'Import OffPeak'!$A$3:DX$99,123,FALSE())-VLOOKUP($A70,'Import OffPeak change'!$A$106:DX$202,123,FALSE())))</f>
        <v>0</v>
      </c>
      <c r="DT70" s="193" t="n">
        <f aca="false">IF(ISERROR(VLOOKUP($A70,'Import OffPeak'!$A$3:DY$99,124,FALSE())-VLOOKUP($A70,'Import OffPeak change'!$A$106:DY$202,124,FALSE())),0,(VLOOKUP($A70,'Import OffPeak'!$A$3:DY$99,124,FALSE())-VLOOKUP($A70,'Import OffPeak change'!$A$106:DY$202,124,FALSE())))</f>
        <v>0</v>
      </c>
      <c r="DU70" s="193" t="n">
        <f aca="false">IF(ISERROR(VLOOKUP($A70,'Import OffPeak'!$A$3:DZ$99,125,FALSE())-VLOOKUP($A70,'Import OffPeak change'!$A$106:DZ$202,125,FALSE())),0,(VLOOKUP($A70,'Import OffPeak'!$A$3:DZ$99,125,FALSE())-VLOOKUP($A70,'Import OffPeak change'!$A$106:DZ$202,125,FALSE())))</f>
        <v>0</v>
      </c>
      <c r="DV70" s="193" t="n">
        <f aca="false">IF(ISERROR(VLOOKUP($A70,'Import OffPeak'!$A$3:EA$99,126,FALSE())-VLOOKUP($A70,'Import OffPeak change'!$A$106:EA$202,126,FALSE())),0,(VLOOKUP($A70,'Import OffPeak'!$A$3:EA$99,126,FALSE())-VLOOKUP($A70,'Import OffPeak change'!$A$106:EA$202,126,FALSE())))</f>
        <v>0</v>
      </c>
      <c r="DW70" s="193" t="n">
        <f aca="false">IF(ISERROR(VLOOKUP($A70,'Import OffPeak'!$A$3:EB$99,127,FALSE())-VLOOKUP($A70,'Import OffPeak change'!$A$106:EB$202,127,FALSE())),0,(VLOOKUP($A70,'Import OffPeak'!$A$3:EB$99,127,FALSE())-VLOOKUP($A70,'Import OffPeak change'!$A$106:EB$202,127,FALSE())))</f>
        <v>0</v>
      </c>
      <c r="DX70" s="193" t="n">
        <f aca="false">IF(ISERROR(VLOOKUP($A70,'Import OffPeak'!$A$3:EC$99,128,FALSE())-VLOOKUP($A70,'Import OffPeak change'!$A$106:EC$202,128,FALSE())),0,(VLOOKUP($A70,'Import OffPeak'!$A$3:EC$99,128,FALSE())-VLOOKUP($A70,'Import OffPeak change'!$A$106:EC$202,128,FALSE())))</f>
        <v>0</v>
      </c>
      <c r="DY70" s="193" t="n">
        <f aca="false">IF(ISERROR(VLOOKUP($A70,'Import OffPeak'!$A$3:ED$99,129,FALSE())-VLOOKUP($A70,'Import OffPeak change'!$A$106:ED$202,129,FALSE())),0,(VLOOKUP($A70,'Import OffPeak'!$A$3:ED$99,129,FALSE())-VLOOKUP($A70,'Import OffPeak change'!$A$106:ED$202,129,FALSE())))</f>
        <v>0</v>
      </c>
      <c r="DZ70" s="193" t="n">
        <f aca="false">IF(ISERROR(VLOOKUP($A70,'Import OffPeak'!$A$3:EE$99,130,FALSE())-VLOOKUP($A70,'Import OffPeak change'!$A$106:EE$202,130,FALSE())),0,(VLOOKUP($A70,'Import OffPeak'!$A$3:EE$99,130,FALSE())-VLOOKUP($A70,'Import OffPeak change'!$A$106:EE$202,130,FALSE())))</f>
        <v>0</v>
      </c>
      <c r="EA70" s="193" t="n">
        <f aca="false">IF(ISERROR(VLOOKUP($A70,'Import OffPeak'!$A$3:EF$99,131,FALSE())-VLOOKUP($A70,'Import OffPeak change'!$A$106:EF$202,131,FALSE())),0,(VLOOKUP($A70,'Import OffPeak'!$A$3:EF$99,131,FALSE())-VLOOKUP($A70,'Import OffPeak change'!$A$106:EF$202,131,FALSE())))</f>
        <v>0</v>
      </c>
      <c r="EB70" s="193" t="n">
        <f aca="false">IF(ISERROR(VLOOKUP($A70,'Import OffPeak'!$A$3:EG$99,132,FALSE())-VLOOKUP($A70,'Import OffPeak change'!$A$106:EG$202,132,FALSE())),0,(VLOOKUP($A70,'Import OffPeak'!$A$3:EG$99,132,FALSE())-VLOOKUP($A70,'Import OffPeak change'!$A$106:EG$202,132,FALSE())))</f>
        <v>0</v>
      </c>
      <c r="EC70" s="193" t="n">
        <f aca="false">IF(ISERROR(VLOOKUP($A70,'Import OffPeak'!$A$3:EH$99,133,FALSE())-VLOOKUP($A70,'Import OffPeak change'!$A$106:EH$202,133,FALSE())),0,(VLOOKUP($A70,'Import OffPeak'!$A$3:EH$99,133,FALSE())-VLOOKUP($A70,'Import OffPeak change'!$A$106:EH$202,133,FALSE())))</f>
        <v>0</v>
      </c>
      <c r="ED70" s="193" t="n">
        <f aca="false">IF(ISERROR(VLOOKUP($A70,'Import OffPeak'!$A$3:EI$99,134,FALSE())-VLOOKUP($A70,'Import OffPeak change'!$A$106:EI$202,134,FALSE())),0,(VLOOKUP($A70,'Import OffPeak'!$A$3:EI$99,134,FALSE())-VLOOKUP($A70,'Import OffPeak change'!$A$106:EI$202,134,FALSE())))</f>
        <v>0</v>
      </c>
      <c r="EE70" s="193" t="n">
        <f aca="false">IF(ISERROR(VLOOKUP($A70,'Import OffPeak'!$A$3:EJ$99,135,FALSE())-VLOOKUP($A70,'Import OffPeak change'!$A$106:EJ$202,135,FALSE())),0,(VLOOKUP($A70,'Import OffPeak'!$A$3:EJ$99,135,FALSE())-VLOOKUP($A70,'Import OffPeak change'!$A$106:EJ$202,135,FALSE())))</f>
        <v>0</v>
      </c>
      <c r="EF70" s="193" t="n">
        <f aca="false">IF(ISERROR(VLOOKUP($A70,'Import OffPeak'!$A$3:EK$99,136,FALSE())-VLOOKUP($A70,'Import OffPeak change'!$A$106:EK$202,136,FALSE())),0,(VLOOKUP($A70,'Import OffPeak'!$A$3:EK$99,136,FALSE())-VLOOKUP($A70,'Import OffPeak change'!$A$106:EK$202,136,FALSE())))</f>
        <v>0</v>
      </c>
      <c r="EG70" s="193" t="n">
        <f aca="false">IF(ISERROR(VLOOKUP($A70,'Import OffPeak'!$A$3:EL$99,137,FALSE())-VLOOKUP($A70,'Import OffPeak change'!$A$106:EL$202,137,FALSE())),0,(VLOOKUP($A70,'Import OffPeak'!$A$3:EL$99,137,FALSE())-VLOOKUP($A70,'Import OffPeak change'!$A$106:EL$202,137,FALSE())))</f>
        <v>0</v>
      </c>
      <c r="EH70" s="193" t="n">
        <f aca="false">IF(ISERROR(VLOOKUP($A70,'Import OffPeak'!$A$3:EM$99,138,FALSE())-VLOOKUP($A70,'Import OffPeak change'!$A$106:EM$202,138,FALSE())),0,(VLOOKUP($A70,'Import OffPeak'!$A$3:EM$99,138,FALSE())-VLOOKUP($A70,'Import OffPeak change'!$A$106:EM$202,138,FALSE())))</f>
        <v>0</v>
      </c>
      <c r="EI70" s="193" t="n">
        <f aca="false">IF(ISERROR(VLOOKUP($A70,'Import OffPeak'!$A$3:EN$99,139,FALSE())-VLOOKUP($A70,'Import OffPeak change'!$A$106:EN$202,139,FALSE())),0,(VLOOKUP($A70,'Import OffPeak'!$A$3:EN$99,139,FALSE())-VLOOKUP($A70,'Import OffPeak change'!$A$106:EN$202,139,FALSE())))</f>
        <v>0</v>
      </c>
      <c r="EJ70" s="193" t="n">
        <f aca="false">IF(ISERROR(VLOOKUP($A70,'Import OffPeak'!$A$3:EO$99,140,FALSE())-VLOOKUP($A70,'Import OffPeak change'!$A$106:EO$202,140,FALSE())),0,(VLOOKUP($A70,'Import OffPeak'!$A$3:EO$99,140,FALSE())-VLOOKUP($A70,'Import OffPeak change'!$A$106:EO$202,140,FALSE())))</f>
        <v>0</v>
      </c>
      <c r="EK70" s="193" t="n">
        <f aca="false">IF(ISERROR(VLOOKUP($A70,'Import OffPeak'!$A$3:EP$99,141,FALSE())-VLOOKUP($A70,'Import OffPeak change'!$A$106:EP$202,141,FALSE())),0,(VLOOKUP($A70,'Import OffPeak'!$A$3:EP$99,141,FALSE())-VLOOKUP($A70,'Import OffPeak change'!$A$106:EP$202,141,FALSE())))</f>
        <v>0</v>
      </c>
      <c r="EL70" s="193" t="n">
        <f aca="false">IF(ISERROR(VLOOKUP($A70,'Import OffPeak'!$A$3:EQ$99,142,FALSE())-VLOOKUP($A70,'Import OffPeak change'!$A$106:EQ$202,142,FALSE())),0,(VLOOKUP($A70,'Import OffPeak'!$A$3:EQ$99,142,FALSE())-VLOOKUP($A70,'Import OffPeak change'!$A$106:EQ$202,142,FALSE())))</f>
        <v>0</v>
      </c>
      <c r="EM70" s="193" t="n">
        <f aca="false">IF(ISERROR(VLOOKUP($A70,'Import OffPeak'!$A$3:ER$99,143,FALSE())-VLOOKUP($A70,'Import OffPeak change'!$A$106:ER$202,143,FALSE())),0,(VLOOKUP($A70,'Import OffPeak'!$A$3:ER$99,143,FALSE())-VLOOKUP($A70,'Import OffPeak change'!$A$106:ER$202,143,FALSE())))</f>
        <v>0</v>
      </c>
      <c r="EN70" s="193" t="n">
        <f aca="false">IF(ISERROR(VLOOKUP($A70,'Import OffPeak'!$A$3:ES$99,144,FALSE())-VLOOKUP($A70,'Import OffPeak change'!$A$106:ES$202,144,FALSE())),0,(VLOOKUP($A70,'Import OffPeak'!$A$3:ES$99,144,FALSE())-VLOOKUP($A70,'Import OffPeak change'!$A$106:ES$202,144,FALSE())))</f>
        <v>0</v>
      </c>
      <c r="EO70" s="193" t="n">
        <f aca="false">IF(ISERROR(VLOOKUP($A70,'Import OffPeak'!$A$3:ET$99,145,FALSE())-VLOOKUP($A70,'Import OffPeak change'!$A$106:ET$202,145,FALSE())),0,(VLOOKUP($A70,'Import OffPeak'!$A$3:ET$99,145,FALSE())-VLOOKUP($A70,'Import OffPeak change'!$A$106:ET$202,145,FALSE())))</f>
        <v>0</v>
      </c>
      <c r="EP70" s="193" t="n">
        <f aca="false">IF(ISERROR(VLOOKUP($A70,'Import OffPeak'!$A$3:EU$99,146,FALSE())-VLOOKUP($A70,'Import OffPeak change'!$A$106:EU$202,146,FALSE())),0,(VLOOKUP($A70,'Import OffPeak'!$A$3:EU$99,146,FALSE())-VLOOKUP($A70,'Import OffPeak change'!$A$106:EU$202,146,FALSE())))</f>
        <v>0</v>
      </c>
      <c r="EQ70" s="193" t="n">
        <f aca="false">IF(ISERROR(VLOOKUP($A70,'Import OffPeak'!$A$3:EV$99,147,FALSE())-VLOOKUP($A70,'Import OffPeak change'!$A$106:EV$202,147,FALSE())),0,(VLOOKUP($A70,'Import OffPeak'!$A$3:EV$99,147,FALSE())-VLOOKUP($A70,'Import OffPeak change'!$A$106:EV$202,147,FALSE())))</f>
        <v>0</v>
      </c>
      <c r="ER70" s="193" t="n">
        <f aca="false">IF(ISERROR(VLOOKUP($A70,'Import OffPeak'!$A$3:EW$99,148,FALSE())-VLOOKUP($A70,'Import OffPeak change'!$A$106:EW$202,148,FALSE())),0,(VLOOKUP($A70,'Import OffPeak'!$A$3:EW$99,148,FALSE())-VLOOKUP($A70,'Import OffPeak change'!$A$106:EW$202,148,FALSE())))</f>
        <v>0</v>
      </c>
      <c r="ES70" s="193" t="n">
        <f aca="false">IF(ISERROR(VLOOKUP($A70,'Import OffPeak'!$A$3:EX$99,149,FALSE())-VLOOKUP($A70,'Import OffPeak change'!$A$106:EX$202,149,FALSE())),0,(VLOOKUP($A70,'Import OffPeak'!$A$3:EX$99,149,FALSE())-VLOOKUP($A70,'Import OffPeak change'!$A$106:EX$202,149,FALSE())))</f>
        <v>0</v>
      </c>
      <c r="ET70" s="193" t="n">
        <f aca="false">IF(ISERROR(VLOOKUP($A70,'Import OffPeak'!$A$3:EY$99,150,FALSE())-VLOOKUP($A70,'Import OffPeak change'!$A$106:EY$202,150,FALSE())),0,(VLOOKUP($A70,'Import OffPeak'!$A$3:EY$99,150,FALSE())-VLOOKUP($A70,'Import OffPeak change'!$A$106:EY$202,150,FALSE())))</f>
        <v>0</v>
      </c>
      <c r="EU70" s="193" t="n">
        <f aca="false">IF(ISERROR(VLOOKUP($A70,'Import OffPeak'!$A$3:EZ$99,151,FALSE())-VLOOKUP($A70,'Import OffPeak change'!$A$106:EZ$202,151,FALSE())),0,(VLOOKUP($A70,'Import OffPeak'!$A$3:EZ$99,151,FALSE())-VLOOKUP($A70,'Import OffPeak change'!$A$106:EZ$202,151,FALSE())))</f>
        <v>0</v>
      </c>
      <c r="EV70" s="193" t="n">
        <f aca="false">IF(ISERROR(VLOOKUP($A70,'Import OffPeak'!$A$3:FA$99,152,FALSE())-VLOOKUP($A70,'Import OffPeak change'!$A$106:FA$202,152,FALSE())),0,(VLOOKUP($A70,'Import OffPeak'!$A$3:FA$99,152,FALSE())-VLOOKUP($A70,'Import OffPeak change'!$A$106:FA$202,152,FALSE())))</f>
        <v>0</v>
      </c>
      <c r="EW70" s="193" t="n">
        <f aca="false">IF(ISERROR(VLOOKUP($A70,'Import OffPeak'!$A$3:FB$99,153,FALSE())-VLOOKUP($A70,'Import OffPeak change'!$A$106:FB$202,153,FALSE())),0,(VLOOKUP($A70,'Import OffPeak'!$A$3:FB$99,153,FALSE())-VLOOKUP($A70,'Import OffPeak change'!$A$106:FB$202,153,FALSE())))</f>
        <v>0</v>
      </c>
      <c r="EX70" s="193" t="n">
        <f aca="false">IF(ISERROR(VLOOKUP($A70,'Import OffPeak'!$A$3:FC$99,154,FALSE())-VLOOKUP($A70,'Import OffPeak change'!$A$106:FC$202,154,FALSE())),0,(VLOOKUP($A70,'Import OffPeak'!$A$3:FC$99,154,FALSE())-VLOOKUP($A70,'Import OffPeak change'!$A$106:FC$202,154,FALSE())))</f>
        <v>0</v>
      </c>
      <c r="EY70" s="193" t="n">
        <f aca="false">IF(ISERROR(VLOOKUP($A70,'Import OffPeak'!$A$3:FD$99,155,FALSE())-VLOOKUP($A70,'Import OffPeak change'!$A$106:FD$202,155,FALSE())),0,(VLOOKUP($A70,'Import OffPeak'!$A$3:FD$99,155,FALSE())-VLOOKUP($A70,'Import OffPeak change'!$A$106:FD$202,155,FALSE())))</f>
        <v>0</v>
      </c>
      <c r="EZ70" s="193" t="n">
        <f aca="false">IF(ISERROR(VLOOKUP($A70,'Import OffPeak'!$A$3:FE$99,156,FALSE())-VLOOKUP($A70,'Import OffPeak change'!$A$106:FE$202,156,FALSE())),0,(VLOOKUP($A70,'Import OffPeak'!$A$3:FE$99,156,FALSE())-VLOOKUP($A70,'Import OffPeak change'!$A$106:FE$202,156,FALSE())))</f>
        <v>0</v>
      </c>
      <c r="FA70" s="193" t="n">
        <f aca="false">IF(ISERROR(VLOOKUP($A70,'Import OffPeak'!$A$3:FF$99,157,FALSE())-VLOOKUP($A70,'Import OffPeak change'!$A$106:FF$202,157,FALSE())),0,(VLOOKUP($A70,'Import OffPeak'!$A$3:FF$99,157,FALSE())-VLOOKUP($A70,'Import OffPeak change'!$A$106:FF$202,157,FALSE())))</f>
        <v>0</v>
      </c>
      <c r="FB70" s="193" t="n">
        <f aca="false">IF(ISERROR(VLOOKUP($A70,'Import OffPeak'!$A$3:FG$99,158,FALSE())-VLOOKUP($A70,'Import OffPeak change'!$A$106:FG$202,158,FALSE())),0,(VLOOKUP($A70,'Import OffPeak'!$A$3:FG$99,158,FALSE())-VLOOKUP($A70,'Import OffPeak change'!$A$106:FG$202,158,FALSE())))</f>
        <v>0</v>
      </c>
      <c r="FC70" s="193" t="n">
        <f aca="false">IF(ISERROR(VLOOKUP($A70,'Import OffPeak'!$A$3:FH$99,159,FALSE())-VLOOKUP($A70,'Import OffPeak change'!$A$106:FH$202,159,FALSE())),0,(VLOOKUP($A70,'Import OffPeak'!$A$3:FH$99,159,FALSE())-VLOOKUP($A70,'Import OffPeak change'!$A$106:FH$202,159,FALSE())))</f>
        <v>0</v>
      </c>
      <c r="FD70" s="193" t="n">
        <f aca="false">IF(ISERROR(VLOOKUP($A70,'Import OffPeak'!$A$3:FI$99,160,FALSE())-VLOOKUP($A70,'Import OffPeak change'!$A$106:FI$202,160,FALSE())),0,(VLOOKUP($A70,'Import OffPeak'!$A$3:FI$99,160,FALSE())-VLOOKUP($A70,'Import OffPeak change'!$A$106:FI$202,160,FALSE())))</f>
        <v>0</v>
      </c>
      <c r="FE70" s="193" t="n">
        <f aca="false">IF(ISERROR(VLOOKUP($A70,'Import OffPeak'!$A$3:FJ$99,161,FALSE())-VLOOKUP($A70,'Import OffPeak change'!$A$106:FJ$202,161,FALSE())),0,(VLOOKUP($A70,'Import OffPeak'!$A$3:FJ$99,161,FALSE())-VLOOKUP($A70,'Import OffPeak change'!$A$106:FJ$202,161,FALSE())))</f>
        <v>0</v>
      </c>
      <c r="FF70" s="193" t="n">
        <f aca="false">IF(ISERROR(VLOOKUP($A70,'Import OffPeak'!$A$3:FK$99,162,FALSE())-VLOOKUP($A70,'Import OffPeak change'!$A$106:FK$202,162,FALSE())),0,(VLOOKUP($A70,'Import OffPeak'!$A$3:FK$99,162,FALSE())-VLOOKUP($A70,'Import OffPeak change'!$A$106:FK$202,162,FALSE())))</f>
        <v>0</v>
      </c>
      <c r="FG70" s="193" t="n">
        <f aca="false">IF(ISERROR(VLOOKUP($A70,'Import OffPeak'!$A$3:FL$99,163,FALSE())-VLOOKUP($A70,'Import OffPeak change'!$A$106:FL$202,163,FALSE())),0,(VLOOKUP($A70,'Import OffPeak'!$A$3:FL$99,163,FALSE())-VLOOKUP($A70,'Import OffPeak change'!$A$106:FL$202,163,FALSE())))</f>
        <v>0</v>
      </c>
      <c r="FH70" s="193" t="n">
        <f aca="false">IF(ISERROR(VLOOKUP($A70,'Import OffPeak'!$A$3:FM$99,164,FALSE())-VLOOKUP($A70,'Import OffPeak change'!$A$106:FM$202,164,FALSE())),0,(VLOOKUP($A70,'Import OffPeak'!$A$3:FM$99,164,FALSE())-VLOOKUP($A70,'Import OffPeak change'!$A$106:FM$202,164,FALSE())))</f>
        <v>0</v>
      </c>
      <c r="FI70" s="193" t="n">
        <f aca="false">IF(ISERROR(VLOOKUP($A70,'Import OffPeak'!$A$3:FN$99,165,FALSE())-VLOOKUP($A70,'Import OffPeak change'!$A$106:FN$202,165,FALSE())),0,(VLOOKUP($A70,'Import OffPeak'!$A$3:FN$99,165,FALSE())-VLOOKUP($A70,'Import OffPeak change'!$A$106:FN$202,165,FALSE())))</f>
        <v>0</v>
      </c>
      <c r="FJ70" s="193" t="n">
        <f aca="false">IF(ISERROR(VLOOKUP($A70,'Import OffPeak'!$A$3:FO$99,166,FALSE())-VLOOKUP($A70,'Import OffPeak change'!$A$106:FO$202,166,FALSE())),0,(VLOOKUP($A70,'Import OffPeak'!$A$3:FO$99,166,FALSE())-VLOOKUP($A70,'Import OffPeak change'!$A$106:FO$202,166,FALSE())))</f>
        <v>0</v>
      </c>
      <c r="FK70" s="193" t="n">
        <f aca="false">IF(ISERROR(VLOOKUP($A70,'Import OffPeak'!$A$3:FP$99,167,FALSE())-VLOOKUP($A70,'Import OffPeak change'!$A$106:FP$202,167,FALSE())),0,(VLOOKUP($A70,'Import OffPeak'!$A$3:FP$99,167,FALSE())-VLOOKUP($A70,'Import OffPeak change'!$A$106:FP$202,167,FALSE())))</f>
        <v>0</v>
      </c>
      <c r="FL70" s="193" t="n">
        <f aca="false">IF(ISERROR(VLOOKUP($A70,'Import OffPeak'!$A$3:FQ$99,168,FALSE())-VLOOKUP($A70,'Import OffPeak change'!$A$106:FQ$202,168,FALSE())),0,(VLOOKUP($A70,'Import OffPeak'!$A$3:FQ$99,168,FALSE())-VLOOKUP($A70,'Import OffPeak change'!$A$106:FQ$202,168,FALSE())))</f>
        <v>0</v>
      </c>
      <c r="FM70" s="193" t="n">
        <f aca="false">IF(ISERROR(VLOOKUP($A70,'Import OffPeak'!$A$3:FR$99,169,FALSE())-VLOOKUP($A70,'Import OffPeak change'!$A$106:FR$202,169,FALSE())),0,(VLOOKUP($A70,'Import OffPeak'!$A$3:FR$99,169,FALSE())-VLOOKUP($A70,'Import OffPeak change'!$A$106:FR$202,169,FALSE())))</f>
        <v>0</v>
      </c>
      <c r="FN70" s="193" t="n">
        <f aca="false">IF(ISERROR(VLOOKUP($A70,'Import OffPeak'!$A$3:FS$99,170,FALSE())-VLOOKUP($A70,'Import OffPeak change'!$A$106:FS$202,170,FALSE())),0,(VLOOKUP($A70,'Import OffPeak'!$A$3:FS$99,170,FALSE())-VLOOKUP($A70,'Import OffPeak change'!$A$106:FS$202,170,FALSE())))</f>
        <v>0</v>
      </c>
      <c r="FO70" s="193" t="n">
        <f aca="false">IF(ISERROR(VLOOKUP($A70,'Import OffPeak'!$A$3:FT$99,171,FALSE())-VLOOKUP($A70,'Import OffPeak change'!$A$106:FT$202,171,FALSE())),0,(VLOOKUP($A70,'Import OffPeak'!$A$3:FT$99,171,FALSE())-VLOOKUP($A70,'Import OffPeak change'!$A$106:FT$202,171,FALSE())))</f>
        <v>0</v>
      </c>
      <c r="FP70" s="193" t="n">
        <f aca="false">IF(ISERROR(VLOOKUP($A70,'Import OffPeak'!$A$3:FU$99,172,FALSE())-VLOOKUP($A70,'Import OffPeak change'!$A$106:FU$202,172,FALSE())),0,(VLOOKUP($A70,'Import OffPeak'!$A$3:FU$99,172,FALSE())-VLOOKUP($A70,'Import OffPeak change'!$A$106:FU$202,172,FALSE())))</f>
        <v>0</v>
      </c>
      <c r="FQ70" s="193" t="n">
        <f aca="false">IF(ISERROR(VLOOKUP($A70,'Import OffPeak'!$A$3:FV$99,173,FALSE())-VLOOKUP($A70,'Import OffPeak change'!$A$106:FV$202,173,FALSE())),0,(VLOOKUP($A70,'Import OffPeak'!$A$3:FV$99,173,FALSE())-VLOOKUP($A70,'Import OffPeak change'!$A$106:FV$202,173,FALSE())))</f>
        <v>0</v>
      </c>
      <c r="FR70" s="193" t="n">
        <f aca="false">IF(ISERROR(VLOOKUP($A70,'Import OffPeak'!$A$3:FW$99,174,FALSE())-VLOOKUP($A70,'Import OffPeak change'!$A$106:FW$202,174,FALSE())),0,(VLOOKUP($A70,'Import OffPeak'!$A$3:FW$99,174,FALSE())-VLOOKUP($A70,'Import OffPeak change'!$A$106:FW$202,174,FALSE())))</f>
        <v>0</v>
      </c>
      <c r="FS70" s="193" t="n">
        <f aca="false">IF(ISERROR(VLOOKUP($A70,'Import OffPeak'!$A$3:FX$99,175,FALSE())-VLOOKUP($A70,'Import OffPeak change'!$A$106:FX$202,175,FALSE())),0,(VLOOKUP($A70,'Import OffPeak'!$A$3:FX$99,175,FALSE())-VLOOKUP($A70,'Import OffPeak change'!$A$106:FX$202,175,FALSE())))</f>
        <v>0</v>
      </c>
      <c r="FT70" s="193" t="n">
        <f aca="false">IF(ISERROR(VLOOKUP($A70,'Import OffPeak'!$A$3:FY$99,176,FALSE())-VLOOKUP($A70,'Import OffPeak change'!$A$106:FY$202,176,FALSE())),0,(VLOOKUP($A70,'Import OffPeak'!$A$3:FY$99,176,FALSE())-VLOOKUP($A70,'Import OffPeak change'!$A$106:FY$202,176,FALSE())))</f>
        <v>0</v>
      </c>
      <c r="FU70" s="193" t="n">
        <f aca="false">IF(ISERROR(VLOOKUP($A70,'Import OffPeak'!$A$3:FZ$99,177,FALSE())-VLOOKUP($A70,'Import OffPeak change'!$A$106:FZ$202,177,FALSE())),0,(VLOOKUP($A70,'Import OffPeak'!$A$3:FZ$99,177,FALSE())-VLOOKUP($A70,'Import OffPeak change'!$A$106:FZ$202,177,FALSE())))</f>
        <v>0</v>
      </c>
      <c r="FV70" s="193" t="n">
        <f aca="false">IF(ISERROR(VLOOKUP($A70,'Import OffPeak'!$A$3:GA$99,178,FALSE())-VLOOKUP($A70,'Import OffPeak change'!$A$106:GA$202,178,FALSE())),0,(VLOOKUP($A70,'Import OffPeak'!$A$3:GA$99,178,FALSE())-VLOOKUP($A70,'Import OffPeak change'!$A$106:GA$202,178,FALSE())))</f>
        <v>0</v>
      </c>
      <c r="FW70" s="193" t="n">
        <f aca="false">IF(ISERROR(VLOOKUP($A70,'Import OffPeak'!$A$3:GB$99,179,FALSE())-VLOOKUP($A70,'Import OffPeak change'!$A$106:GB$202,179,FALSE())),0,(VLOOKUP($A70,'Import OffPeak'!$A$3:GB$99,179,FALSE())-VLOOKUP($A70,'Import OffPeak change'!$A$106:GB$202,179,FALSE())))</f>
        <v>0</v>
      </c>
      <c r="FX70" s="193" t="n">
        <f aca="false">IF(ISERROR(VLOOKUP($A70,'Import OffPeak'!$A$3:GC$99,180,FALSE())-VLOOKUP($A70,'Import OffPeak change'!$A$106:GC$202,180,FALSE())),0,(VLOOKUP($A70,'Import OffPeak'!$A$3:GC$99,180,FALSE())-VLOOKUP($A70,'Import OffPeak change'!$A$106:GC$202,180,FALSE())))</f>
        <v>0</v>
      </c>
      <c r="FY70" s="193" t="n">
        <f aca="false">IF(ISERROR(VLOOKUP($A70,'Import OffPeak'!$A$3:GD$99,181,FALSE())-VLOOKUP($A70,'Import OffPeak change'!$A$106:GD$202,181,FALSE())),0,(VLOOKUP($A70,'Import OffPeak'!$A$3:GD$99,181,FALSE())-VLOOKUP($A70,'Import OffPeak change'!$A$106:GD$202,181,FALSE())))</f>
        <v>0</v>
      </c>
      <c r="FZ70" s="193" t="n">
        <f aca="false">IF(ISERROR(VLOOKUP($A70,'Import OffPeak'!$A$3:GE$99,182,FALSE())-VLOOKUP($A70,'Import OffPeak change'!$A$106:GE$202,182,FALSE())),0,(VLOOKUP($A70,'Import OffPeak'!$A$3:GE$99,182,FALSE())-VLOOKUP($A70,'Import OffPeak change'!$A$106:GE$202,182,FALSE())))</f>
        <v>0</v>
      </c>
      <c r="GA70" s="193" t="n">
        <f aca="false">IF(ISERROR(VLOOKUP($A70,'Import OffPeak'!$A$3:GF$99,183,FALSE())-VLOOKUP($A70,'Import OffPeak change'!$A$106:GF$202,183,FALSE())),0,(VLOOKUP($A70,'Import OffPeak'!$A$3:GF$99,183,FALSE())-VLOOKUP($A70,'Import OffPeak change'!$A$106:GF$202,183,FALSE())))</f>
        <v>0</v>
      </c>
      <c r="GB70" s="193" t="n">
        <f aca="false">IF(ISERROR(VLOOKUP($A70,'Import OffPeak'!$A$3:GG$99,184,FALSE())-VLOOKUP($A70,'Import OffPeak change'!$A$106:GG$202,184,FALSE())),0,(VLOOKUP($A70,'Import OffPeak'!$A$3:GG$99,184,FALSE())-VLOOKUP($A70,'Import OffPeak change'!$A$106:GG$202,184,FALSE())))</f>
        <v>0</v>
      </c>
      <c r="GC70" s="193" t="n">
        <f aca="false">IF(ISERROR(VLOOKUP($A70,'Import OffPeak'!$A$3:GH$99,185,FALSE())-VLOOKUP($A70,'Import OffPeak change'!$A$106:GH$202,185,FALSE())),0,(VLOOKUP($A70,'Import OffPeak'!$A$3:GH$99,185,FALSE())-VLOOKUP($A70,'Import OffPeak change'!$A$106:GH$202,185,FALSE())))</f>
        <v>0</v>
      </c>
      <c r="GD70" s="193" t="n">
        <f aca="false">IF(ISERROR(VLOOKUP($A70,'Import OffPeak'!$A$3:GI$99,186,FALSE())-VLOOKUP($A70,'Import OffPeak change'!$A$106:GI$202,186,FALSE())),0,(VLOOKUP($A70,'Import OffPeak'!$A$3:GI$99,186,FALSE())-VLOOKUP($A70,'Import OffPeak change'!$A$106:GI$202,186,FALSE())))</f>
        <v>0</v>
      </c>
      <c r="GE70" s="193" t="n">
        <f aca="false">IF(ISERROR(VLOOKUP($A70,'Import OffPeak'!$A$3:GJ$99,187,FALSE())-VLOOKUP($A70,'Import OffPeak change'!$A$106:GJ$202,187,FALSE())),0,(VLOOKUP($A70,'Import OffPeak'!$A$3:GJ$99,187,FALSE())-VLOOKUP($A70,'Import OffPeak change'!$A$106:GJ$202,187,FALSE())))</f>
        <v>0</v>
      </c>
      <c r="GF70" s="193" t="n">
        <f aca="false">IF(ISERROR(VLOOKUP($A70,'Import OffPeak'!$A$3:GK$99,188,FALSE())-VLOOKUP($A70,'Import OffPeak change'!$A$106:GK$202,188,FALSE())),0,(VLOOKUP($A70,'Import OffPeak'!$A$3:GK$99,188,FALSE())-VLOOKUP($A70,'Import OffPeak change'!$A$106:GK$202,188,FALSE())))</f>
        <v>0</v>
      </c>
      <c r="GG70" s="193" t="n">
        <f aca="false">IF(ISERROR(VLOOKUP($A70,'Import OffPeak'!$A$3:GL$99,189,FALSE())-VLOOKUP($A70,'Import OffPeak change'!$A$106:GL$202,189,FALSE())),0,(VLOOKUP($A70,'Import OffPeak'!$A$3:GL$99,189,FALSE())-VLOOKUP($A70,'Import OffPeak change'!$A$106:GL$202,189,FALSE())))</f>
        <v>0</v>
      </c>
      <c r="GH70" s="193" t="n">
        <f aca="false">IF(ISERROR(VLOOKUP($A70,'Import OffPeak'!$A$3:GM$99,190,FALSE())-VLOOKUP($A70,'Import OffPeak change'!$A$106:GM$202,190,FALSE())),0,(VLOOKUP($A70,'Import OffPeak'!$A$3:GM$99,190,FALSE())-VLOOKUP($A70,'Import OffPeak change'!$A$106:GM$202,190,FALSE())))</f>
        <v>0</v>
      </c>
      <c r="GI70" s="193" t="n">
        <f aca="false">IF(ISERROR(VLOOKUP($A70,'Import OffPeak'!$A$3:GN$99,191,FALSE())-VLOOKUP($A70,'Import OffPeak change'!$A$106:GN$202,191,FALSE())),0,(VLOOKUP($A70,'Import OffPeak'!$A$3:GN$99,191,FALSE())-VLOOKUP($A70,'Import OffPeak change'!$A$106:GN$202,191,FALSE())))</f>
        <v>0</v>
      </c>
      <c r="GJ70" s="193" t="n">
        <f aca="false">IF(ISERROR(VLOOKUP($A70,'Import OffPeak'!$A$3:GO$99,192,FALSE())-VLOOKUP($A70,'Import OffPeak change'!$A$106:GO$202,192,FALSE())),0,(VLOOKUP($A70,'Import OffPeak'!$A$3:GO$99,192,FALSE())-VLOOKUP($A70,'Import OffPeak change'!$A$106:GO$202,192,FALSE())))</f>
        <v>0</v>
      </c>
      <c r="GK70" s="193" t="n">
        <f aca="false">IF(ISERROR(VLOOKUP($A70,'Import OffPeak'!$A$3:GP$99,193,FALSE())-VLOOKUP($A70,'Import OffPeak change'!$A$106:GP$202,193,FALSE())),0,(VLOOKUP($A70,'Import OffPeak'!$A$3:GP$99,193,FALSE())-VLOOKUP($A70,'Import OffPeak change'!$A$106:GP$202,193,FALSE())))</f>
        <v>0</v>
      </c>
      <c r="GL70" s="193" t="n">
        <f aca="false">IF(ISERROR(VLOOKUP($A70,'Import OffPeak'!$A$3:GQ$99,194,FALSE())-VLOOKUP($A70,'Import OffPeak change'!$A$106:GQ$202,194,FALSE())),0,(VLOOKUP($A70,'Import OffPeak'!$A$3:GQ$99,194,FALSE())-VLOOKUP($A70,'Import OffPeak change'!$A$106:GQ$202,194,FALSE())))</f>
        <v>0</v>
      </c>
      <c r="GM70" s="193" t="n">
        <f aca="false">IF(ISERROR(VLOOKUP($A70,'Import OffPeak'!$A$3:GR$99,195,FALSE())-VLOOKUP($A70,'Import OffPeak change'!$A$106:GR$202,195,FALSE())),0,(VLOOKUP($A70,'Import OffPeak'!$A$3:GR$99,195,FALSE())-VLOOKUP($A70,'Import OffPeak change'!$A$106:GR$202,195,FALSE())))</f>
        <v>0</v>
      </c>
      <c r="GN70" s="193" t="n">
        <f aca="false">IF(ISERROR(VLOOKUP($A70,'Import OffPeak'!$A$3:GS$99,196,FALSE())-VLOOKUP($A70,'Import OffPeak change'!$A$106:GS$202,196,FALSE())),0,(VLOOKUP($A70,'Import OffPeak'!$A$3:GS$99,196,FALSE())-VLOOKUP($A70,'Import OffPeak change'!$A$106:GS$202,196,FALSE())))</f>
        <v>0</v>
      </c>
      <c r="GO70" s="193" t="n">
        <f aca="false">IF(ISERROR(VLOOKUP($A70,'Import OffPeak'!$A$3:GT$99,197,FALSE())-VLOOKUP($A70,'Import OffPeak change'!$A$106:GT$202,197,FALSE())),0,(VLOOKUP($A70,'Import OffPeak'!$A$3:GT$99,197,FALSE())-VLOOKUP($A70,'Import OffPeak change'!$A$106:GT$202,197,FALSE())))</f>
        <v>0</v>
      </c>
      <c r="GP70" s="193" t="n">
        <f aca="false">IF(ISERROR(VLOOKUP($A70,'Import OffPeak'!$A$3:GU$99,198,FALSE())-VLOOKUP($A70,'Import OffPeak change'!$A$106:GU$202,198,FALSE())),0,(VLOOKUP($A70,'Import OffPeak'!$A$3:GU$99,198,FALSE())-VLOOKUP($A70,'Import OffPeak change'!$A$106:GU$202,198,FALSE())))</f>
        <v>0</v>
      </c>
      <c r="GQ70" s="193" t="n">
        <f aca="false">IF(ISERROR(VLOOKUP($A70,'Import OffPeak'!$A$3:GV$99,199,FALSE())-VLOOKUP($A70,'Import OffPeak change'!$A$106:GV$202,199,FALSE())),0,(VLOOKUP($A70,'Import OffPeak'!$A$3:GV$99,199,FALSE())-VLOOKUP($A70,'Import OffPeak change'!$A$106:GV$202,199,FALSE())))</f>
        <v>0</v>
      </c>
      <c r="GR70" s="193" t="n">
        <f aca="false">IF(ISERROR(VLOOKUP($A70,'Import OffPeak'!$A$3:GW$99,200,FALSE())-VLOOKUP($A70,'Import OffPeak change'!$A$106:GW$202,200,FALSE())),0,(VLOOKUP($A70,'Import OffPeak'!$A$3:GW$99,200,FALSE())-VLOOKUP($A70,'Import OffPeak change'!$A$106:GW$202,200,FALSE())))</f>
        <v>0</v>
      </c>
      <c r="GS70" s="193" t="n">
        <f aca="false">IF(ISERROR(VLOOKUP($A70,'Import OffPeak'!$A$3:GX$99,201,FALSE())-VLOOKUP($A70,'Import OffPeak change'!$A$106:GX$202,201,FALSE())),0,(VLOOKUP($A70,'Import OffPeak'!$A$3:GX$99,201,FALSE())-VLOOKUP($A70,'Import OffPeak change'!$A$106:GX$202,201,FALSE())))</f>
        <v>0</v>
      </c>
      <c r="GT70" s="193" t="n">
        <f aca="false">IF(ISERROR(VLOOKUP($A70,'Import OffPeak'!$A$3:GY$99,202,FALSE())-VLOOKUP($A70,'Import OffPeak change'!$A$106:GY$202,202,FALSE())),0,(VLOOKUP($A70,'Import OffPeak'!$A$3:GY$99,202,FALSE())-VLOOKUP($A70,'Import OffPeak change'!$A$106:GY$202,202,FALSE())))</f>
        <v>0</v>
      </c>
      <c r="GU70" s="193" t="n">
        <f aca="false">IF(ISERROR(VLOOKUP($A70,'Import OffPeak'!$A$3:GZ$99,203,FALSE())-VLOOKUP($A70,'Import OffPeak change'!$A$106:GZ$202,203,FALSE())),0,(VLOOKUP($A70,'Import OffPeak'!$A$3:GZ$99,203,FALSE())-VLOOKUP($A70,'Import OffPeak change'!$A$106:GZ$202,203,FALSE())))</f>
        <v>0</v>
      </c>
      <c r="GV70" s="193" t="n">
        <f aca="false">IF(ISERROR(VLOOKUP($A70,'Import OffPeak'!$A$3:HA$99,204,FALSE())-VLOOKUP($A70,'Import OffPeak change'!$A$106:HA$202,204,FALSE())),0,(VLOOKUP($A70,'Import OffPeak'!$A$3:HA$99,204,FALSE())-VLOOKUP($A70,'Import OffPeak change'!$A$106:HA$202,204,FALSE())))</f>
        <v>0</v>
      </c>
      <c r="GW70" s="193" t="n">
        <f aca="false">IF(ISERROR(VLOOKUP($A70,'Import OffPeak'!$A$3:HB$99,205,FALSE())-VLOOKUP($A70,'Import OffPeak change'!$A$106:HB$202,205,FALSE())),0,(VLOOKUP($A70,'Import OffPeak'!$A$3:HB$99,205,FALSE())-VLOOKUP($A70,'Import OffPeak change'!$A$106:HB$202,205,FALSE())))</f>
        <v>0</v>
      </c>
      <c r="GX70" s="193" t="n">
        <f aca="false">IF(ISERROR(VLOOKUP($A70,'Import OffPeak'!$A$3:HC$99,206,FALSE())-VLOOKUP($A70,'Import OffPeak change'!$A$106:HC$202,206,FALSE())),0,(VLOOKUP($A70,'Import OffPeak'!$A$3:HC$99,206,FALSE())-VLOOKUP($A70,'Import OffPeak change'!$A$106:HC$202,206,FALSE())))</f>
        <v>0</v>
      </c>
      <c r="GY70" s="193" t="n">
        <f aca="false">IF(ISERROR(VLOOKUP($A70,'Import OffPeak'!$A$3:HD$99,207,FALSE())-VLOOKUP($A70,'Import OffPeak change'!$A$106:HD$202,207,FALSE())),0,(VLOOKUP($A70,'Import OffPeak'!$A$3:HD$99,207,FALSE())-VLOOKUP($A70,'Import OffPeak change'!$A$106:HD$202,207,FALSE())))</f>
        <v>0</v>
      </c>
      <c r="GZ70" s="193" t="n">
        <f aca="false">IF(ISERROR(VLOOKUP($A70,'Import OffPeak'!$A$3:HE$99,208,FALSE())-VLOOKUP($A70,'Import OffPeak change'!$A$106:HE$202,208,FALSE())),0,(VLOOKUP($A70,'Import OffPeak'!$A$3:HE$99,208,FALSE())-VLOOKUP($A70,'Import OffPeak change'!$A$106:HE$202,208,FALSE())))</f>
        <v>0</v>
      </c>
      <c r="HA70" s="193" t="n">
        <f aca="false">IF(ISERROR(VLOOKUP($A70,'Import OffPeak'!$A$3:HF$99,209,FALSE())-VLOOKUP($A70,'Import OffPeak change'!$A$106:HF$202,209,FALSE())),0,(VLOOKUP($A70,'Import OffPeak'!$A$3:HF$99,209,FALSE())-VLOOKUP($A70,'Import OffPeak change'!$A$106:HF$202,209,FALSE())))</f>
        <v>0</v>
      </c>
      <c r="HB70" s="193" t="n">
        <f aca="false">IF(ISERROR(VLOOKUP($A70,'Import OffPeak'!$A$3:HG$99,210,FALSE())-VLOOKUP($A70,'Import OffPeak change'!$A$106:HG$202,210,FALSE())),0,(VLOOKUP($A70,'Import OffPeak'!$A$3:HG$99,210,FALSE())-VLOOKUP($A70,'Import OffPeak change'!$A$106:HG$202,210,FALSE())))</f>
        <v>0</v>
      </c>
      <c r="HC70" s="193" t="n">
        <f aca="false">IF(ISERROR(VLOOKUP($A70,'Import OffPeak'!$A$3:HH$99,211,FALSE())-VLOOKUP($A70,'Import OffPeak change'!$A$106:HH$202,211,FALSE())),0,(VLOOKUP($A70,'Import OffPeak'!$A$3:HH$99,211,FALSE())-VLOOKUP($A70,'Import OffPeak change'!$A$106:HH$202,211,FALSE())))</f>
        <v>0</v>
      </c>
      <c r="HD70" s="193" t="n">
        <f aca="false">IF(ISERROR(VLOOKUP($A70,'Import OffPeak'!$A$3:HI$99,212,FALSE())-VLOOKUP($A70,'Import OffPeak change'!$A$106:HI$202,212,FALSE())),0,(VLOOKUP($A70,'Import OffPeak'!$A$3:HI$99,212,FALSE())-VLOOKUP($A70,'Import OffPeak change'!$A$106:HI$202,212,FALSE())))</f>
        <v>0</v>
      </c>
      <c r="HE70" s="193" t="n">
        <f aca="false">IF(ISERROR(VLOOKUP($A70,'Import OffPeak'!$A$3:HJ$99,213,FALSE())-VLOOKUP($A70,'Import OffPeak change'!$A$106:HJ$202,213,FALSE())),0,(VLOOKUP($A70,'Import OffPeak'!$A$3:HJ$99,213,FALSE())-VLOOKUP($A70,'Import OffPeak change'!$A$106:HJ$202,213,FALSE())))</f>
        <v>0</v>
      </c>
      <c r="HF70" s="193" t="n">
        <f aca="false">IF(ISERROR(VLOOKUP($A70,'Import OffPeak'!$A$3:HK$99,214,FALSE())-VLOOKUP($A70,'Import OffPeak change'!$A$106:HK$202,214,FALSE())),0,(VLOOKUP($A70,'Import OffPeak'!$A$3:HK$99,214,FALSE())-VLOOKUP($A70,'Import OffPeak change'!$A$106:HK$202,214,FALSE())))</f>
        <v>0</v>
      </c>
      <c r="HG70" s="193" t="n">
        <f aca="false">IF(ISERROR(VLOOKUP($A70,'Import OffPeak'!$A$3:HL$99,215,FALSE())-VLOOKUP($A70,'Import OffPeak change'!$A$106:HL$202,215,FALSE())),0,(VLOOKUP($A70,'Import OffPeak'!$A$3:HL$99,215,FALSE())-VLOOKUP($A70,'Import OffPeak change'!$A$106:HL$202,215,FALSE())))</f>
        <v>0</v>
      </c>
      <c r="HH70" s="193" t="n">
        <f aca="false">IF(ISERROR(VLOOKUP($A70,'Import OffPeak'!$A$3:HM$99,216,FALSE())-VLOOKUP($A70,'Import OffPeak change'!$A$106:HM$202,216,FALSE())),0,(VLOOKUP($A70,'Import OffPeak'!$A$3:HM$99,216,FALSE())-VLOOKUP($A70,'Import OffPeak change'!$A$106:HM$202,216,FALSE())))</f>
        <v>0</v>
      </c>
      <c r="HI70" s="193" t="n">
        <f aca="false">IF(ISERROR(VLOOKUP($A70,'Import OffPeak'!$A$3:HN$99,217,FALSE())-VLOOKUP($A70,'Import OffPeak change'!$A$106:HN$202,217,FALSE())),0,(VLOOKUP($A70,'Import OffPeak'!$A$3:HN$99,217,FALSE())-VLOOKUP($A70,'Import OffPeak change'!$A$106:HN$202,217,FALSE())))</f>
        <v>0</v>
      </c>
      <c r="HJ70" s="193" t="n">
        <f aca="false">IF(ISERROR(VLOOKUP($A70,'Import OffPeak'!$A$3:HO$99,218,FALSE())-VLOOKUP($A70,'Import OffPeak change'!$A$106:HO$202,218,FALSE())),0,(VLOOKUP($A70,'Import OffPeak'!$A$3:HO$99,218,FALSE())-VLOOKUP($A70,'Import OffPeak change'!$A$106:HO$202,218,FALSE())))</f>
        <v>0</v>
      </c>
      <c r="HK70" s="193" t="n">
        <f aca="false">IF(ISERROR(VLOOKUP($A70,'Import OffPeak'!$A$3:HP$99,219,FALSE())-VLOOKUP($A70,'Import OffPeak change'!$A$106:HP$202,219,FALSE())),0,(VLOOKUP($A70,'Import OffPeak'!$A$3:HP$99,219,FALSE())-VLOOKUP($A70,'Import OffPeak change'!$A$106:HP$202,219,FALSE())))</f>
        <v>0</v>
      </c>
      <c r="HL70" s="193" t="n">
        <f aca="false">IF(ISERROR(VLOOKUP($A70,'Import OffPeak'!$A$3:HQ$99,220,FALSE())-VLOOKUP($A70,'Import OffPeak change'!$A$106:HQ$202,220,FALSE())),0,(VLOOKUP($A70,'Import OffPeak'!$A$3:HQ$99,220,FALSE())-VLOOKUP($A70,'Import OffPeak change'!$A$106:HQ$202,220,FALSE())))</f>
        <v>0</v>
      </c>
      <c r="HM70" s="193" t="n">
        <f aca="false">IF(ISERROR(VLOOKUP($A70,'Import OffPeak'!$A$3:HR$99,221,FALSE())-VLOOKUP($A70,'Import OffPeak change'!$A$106:HR$202,221,FALSE())),0,(VLOOKUP($A70,'Import OffPeak'!$A$3:HR$99,221,FALSE())-VLOOKUP($A70,'Import OffPeak change'!$A$106:HR$202,221,FALSE())))</f>
        <v>0</v>
      </c>
      <c r="HN70" s="193" t="n">
        <f aca="false">IF(ISERROR(VLOOKUP($A70,'Import OffPeak'!$A$3:HS$99,222,FALSE())-VLOOKUP($A70,'Import OffPeak change'!$A$106:HS$202,222,FALSE())),0,(VLOOKUP($A70,'Import OffPeak'!$A$3:HS$99,222,FALSE())-VLOOKUP($A70,'Import OffPeak change'!$A$106:HS$202,222,FALSE())))</f>
        <v>0</v>
      </c>
      <c r="HO70" s="193" t="n">
        <f aca="false">IF(ISERROR(VLOOKUP($A70,'Import OffPeak'!$A$3:HT$99,223,FALSE())-VLOOKUP($A70,'Import OffPeak change'!$A$106:HT$202,223,FALSE())),0,(VLOOKUP($A70,'Import OffPeak'!$A$3:HT$99,223,FALSE())-VLOOKUP($A70,'Import OffPeak change'!$A$106:HT$202,223,FALSE())))</f>
        <v>0</v>
      </c>
      <c r="HP70" s="193" t="n">
        <f aca="false">IF(ISERROR(VLOOKUP($A70,'Import OffPeak'!$A$3:HU$99,224,FALSE())-VLOOKUP($A70,'Import OffPeak change'!$A$106:HU$202,224,FALSE())),0,(VLOOKUP($A70,'Import OffPeak'!$A$3:HU$99,224,FALSE())-VLOOKUP($A70,'Import OffPeak change'!$A$106:HU$202,224,FALSE())))</f>
        <v>0</v>
      </c>
      <c r="HQ70" s="193" t="n">
        <f aca="false">IF(ISERROR(VLOOKUP($A70,'Import OffPeak'!$A$3:HV$99,225,FALSE())-VLOOKUP($A70,'Import OffPeak change'!$A$106:HV$202,225,FALSE())),0,(VLOOKUP($A70,'Import OffPeak'!$A$3:HV$99,225,FALSE())-VLOOKUP($A70,'Import OffPeak change'!$A$106:HV$202,225,FALSE())))</f>
        <v>0</v>
      </c>
      <c r="HR70" s="193" t="n">
        <f aca="false">IF(ISERROR(VLOOKUP($A70,'Import OffPeak'!$A$3:HW$99,226,FALSE())-VLOOKUP($A70,'Import OffPeak change'!$A$106:HW$202,226,FALSE())),0,(VLOOKUP($A70,'Import OffPeak'!$A$3:HW$99,226,FALSE())-VLOOKUP($A70,'Import OffPeak change'!$A$106:HW$202,226,FALSE())))</f>
        <v>0</v>
      </c>
      <c r="HS70" s="193" t="n">
        <f aca="false">IF(ISERROR(VLOOKUP($A70,'Import OffPeak'!$A$3:HX$99,227,FALSE())-VLOOKUP($A70,'Import OffPeak change'!$A$106:HX$202,227,FALSE())),0,(VLOOKUP($A70,'Import OffPeak'!$A$3:HX$99,227,FALSE())-VLOOKUP($A70,'Import OffPeak change'!$A$106:HX$202,227,FALSE())))</f>
        <v>0</v>
      </c>
      <c r="HT70" s="193" t="n">
        <f aca="false">IF(ISERROR(VLOOKUP($A70,'Import OffPeak'!$A$3:HY$99,228,FALSE())-VLOOKUP($A70,'Import OffPeak change'!$A$106:HY$202,228,FALSE())),0,(VLOOKUP($A70,'Import OffPeak'!$A$3:HY$99,228,FALSE())-VLOOKUP($A70,'Import OffPeak change'!$A$106:HY$202,228,FALSE())))</f>
        <v>0</v>
      </c>
      <c r="HU70" s="193" t="n">
        <f aca="false">IF(ISERROR(VLOOKUP($A70,'Import OffPeak'!$A$3:HZ$99,229,FALSE())-VLOOKUP($A70,'Import OffPeak change'!$A$106:HZ$202,229,FALSE())),0,(VLOOKUP($A70,'Import OffPeak'!$A$3:HZ$99,229,FALSE())-VLOOKUP($A70,'Import OffPeak change'!$A$106:HZ$202,229,FALSE())))</f>
        <v>0</v>
      </c>
      <c r="HV70" s="193" t="n">
        <f aca="false">IF(ISERROR(VLOOKUP($A70,'Import OffPeak'!$A$3:IA$99,230,FALSE())-VLOOKUP($A70,'Import OffPeak change'!$A$106:IA$202,230,FALSE())),0,(VLOOKUP($A70,'Import OffPeak'!$A$3:IA$99,230,FALSE())-VLOOKUP($A70,'Import OffPeak change'!$A$106:IA$202,230,FALSE())))</f>
        <v>0</v>
      </c>
      <c r="HW70" s="193" t="n">
        <f aca="false">IF(ISERROR(VLOOKUP($A70,'Import OffPeak'!$A$3:IB$99,231,FALSE())-VLOOKUP($A70,'Import OffPeak change'!$A$106:IB$202,231,FALSE())),0,(VLOOKUP($A70,'Import OffPeak'!$A$3:IB$99,231,FALSE())-VLOOKUP($A70,'Import OffPeak change'!$A$106:IB$202,231,FALSE())))</f>
        <v>0</v>
      </c>
      <c r="HX70" s="193" t="n">
        <f aca="false">IF(ISERROR(VLOOKUP($A70,'Import OffPeak'!$A$3:IC$99,232,FALSE())-VLOOKUP($A70,'Import OffPeak change'!$A$106:IC$202,232,FALSE())),0,(VLOOKUP($A70,'Import OffPeak'!$A$3:IC$99,232,FALSE())-VLOOKUP($A70,'Import OffPeak change'!$A$106:IC$202,232,FALSE())))</f>
        <v>0</v>
      </c>
      <c r="HY70" s="193" t="n">
        <f aca="false">IF(ISERROR(VLOOKUP($A70,'Import OffPeak'!$A$3:ID$99,233,FALSE())-VLOOKUP($A70,'Import OffPeak change'!$A$106:ID$202,233,FALSE())),0,(VLOOKUP($A70,'Import OffPeak'!$A$3:ID$99,233,FALSE())-VLOOKUP($A70,'Import OffPeak change'!$A$106:ID$202,233,FALSE())))</f>
        <v>0</v>
      </c>
      <c r="HZ70" s="193" t="n">
        <f aca="false">IF(ISERROR(VLOOKUP($A70,'Import OffPeak'!$A$3:IE$99,234,FALSE())-VLOOKUP($A70,'Import OffPeak change'!$A$106:IE$202,234,FALSE())),0,(VLOOKUP($A70,'Import OffPeak'!$A$3:IE$99,234,FALSE())-VLOOKUP($A70,'Import OffPeak change'!$A$106:IE$202,234,FALSE())))</f>
        <v>0</v>
      </c>
      <c r="IA70" s="193" t="n">
        <f aca="false">IF(ISERROR(VLOOKUP($A70,'Import OffPeak'!$A$3:IF$99,235,FALSE())-VLOOKUP($A70,'Import OffPeak change'!$A$106:IF$202,235,FALSE())),0,(VLOOKUP($A70,'Import OffPeak'!$A$3:IF$99,235,FALSE())-VLOOKUP($A70,'Import OffPeak change'!$A$106:IF$202,235,FALSE())))</f>
        <v>0</v>
      </c>
      <c r="IB70" s="193" t="n">
        <f aca="false">IF(ISERROR(VLOOKUP($A70,'Import OffPeak'!$A$3:IG$99,236,FALSE())-VLOOKUP($A70,'Import OffPeak change'!$A$106:IG$202,236,FALSE())),0,(VLOOKUP($A70,'Import OffPeak'!$A$3:IG$99,236,FALSE())-VLOOKUP($A70,'Import OffPeak change'!$A$106:IG$202,236,FALSE())))</f>
        <v>0</v>
      </c>
      <c r="IC70" s="193" t="n">
        <f aca="false">IF(ISERROR(VLOOKUP($A70,'Import OffPeak'!$A$3:IH$99,237,FALSE())-VLOOKUP($A70,'Import OffPeak change'!$A$106:IH$202,237,FALSE())),0,(VLOOKUP($A70,'Import OffPeak'!$A$3:IH$99,237,FALSE())-VLOOKUP($A70,'Import OffPeak change'!$A$106:IH$202,237,FALSE())))</f>
        <v>0</v>
      </c>
      <c r="ID70" s="193" t="n">
        <f aca="false">IF(ISERROR(VLOOKUP($A70,'Import OffPeak'!$A$3:II$99,238,FALSE())-VLOOKUP($A70,'Import OffPeak change'!$A$106:II$202,238,FALSE())),0,(VLOOKUP($A70,'Import OffPeak'!$A$3:II$99,238,FALSE())-VLOOKUP($A70,'Import OffPeak change'!$A$106:II$202,238,FALSE())))</f>
        <v>0</v>
      </c>
      <c r="IE70" s="193" t="n">
        <f aca="false">IF(ISERROR(VLOOKUP($A70,'Import OffPeak'!$A$3:IJ$99,239,FALSE())-VLOOKUP($A70,'Import OffPeak change'!$A$106:IJ$202,239,FALSE())),0,(VLOOKUP($A70,'Import OffPeak'!$A$3:IJ$99,239,FALSE())-VLOOKUP($A70,'Import OffPeak change'!$A$106:IJ$202,239,FALSE())))</f>
        <v>0</v>
      </c>
    </row>
    <row r="71" customFormat="false" ht="12.75" hidden="false" customHeight="false" outlineLevel="0" collapsed="false">
      <c r="A71" s="201" t="str">
        <f aca="false">IF('Import OffPeak'!A68=0,"",'Import OffPeak'!A68)</f>
        <v/>
      </c>
      <c r="B71" s="193"/>
      <c r="C71" s="193"/>
      <c r="D71" s="193"/>
      <c r="E71" s="193"/>
      <c r="F71" s="193"/>
      <c r="G71" s="193" t="n">
        <f aca="false">IF(ISERROR(VLOOKUP($A71,'Import OffPeak'!$A$3:L$99,7,FALSE())-VLOOKUP($A71,'Import OffPeak change'!$A$106:L$202,7,FALSE())),0,(VLOOKUP($A71,'Import OffPeak'!$A$3:L$99,7,FALSE())-VLOOKUP($A71,'Import OffPeak change'!$A$106:L$202,7,FALSE())))</f>
        <v>0</v>
      </c>
      <c r="H71" s="193" t="n">
        <f aca="false">IF(ISERROR(VLOOKUP($A71,'Import OffPeak'!$A$3:M$99,8,FALSE())-VLOOKUP($A71,'Import OffPeak change'!$A$106:M$202,8,FALSE())),0,(VLOOKUP($A71,'Import OffPeak'!$A$3:M$99,8,FALSE())-VLOOKUP($A71,'Import OffPeak change'!$A$106:M$202,8,FALSE())))</f>
        <v>0</v>
      </c>
      <c r="I71" s="193" t="n">
        <f aca="false">IF(ISERROR(VLOOKUP($A71,'Import OffPeak'!$A$3:N$99,9,FALSE())-VLOOKUP($A71,'Import OffPeak change'!$A$106:N$202,9,FALSE())),0,(VLOOKUP($A71,'Import OffPeak'!$A$3:N$99,9,FALSE())-VLOOKUP($A71,'Import OffPeak change'!$A$106:N$202,9,FALSE())))</f>
        <v>0</v>
      </c>
      <c r="J71" s="193" t="n">
        <f aca="false">IF(ISERROR(VLOOKUP($A71,'Import OffPeak'!$A$3:O$99,10,FALSE())-VLOOKUP($A71,'Import OffPeak change'!$A$106:O$202,10,FALSE())),0,(VLOOKUP($A71,'Import OffPeak'!$A$3:O$99,10,FALSE())-VLOOKUP($A71,'Import OffPeak change'!$A$106:O$202,10,FALSE())))</f>
        <v>0</v>
      </c>
      <c r="K71" s="193" t="n">
        <f aca="false">IF(ISERROR(VLOOKUP($A71,'Import OffPeak'!$A$3:P$99,11,FALSE())-VLOOKUP($A71,'Import OffPeak change'!$A$106:P$202,11,FALSE())),0,(VLOOKUP($A71,'Import OffPeak'!$A$3:P$99,11,FALSE())-VLOOKUP($A71,'Import OffPeak change'!$A$106:P$202,11,FALSE())))</f>
        <v>0</v>
      </c>
      <c r="L71" s="193" t="n">
        <f aca="false">IF(ISERROR(VLOOKUP($A71,'Import OffPeak'!$A$3:Q$99,12,FALSE())-VLOOKUP($A71,'Import OffPeak change'!$A$106:Q$202,12,FALSE())),0,(VLOOKUP($A71,'Import OffPeak'!$A$3:Q$99,12,FALSE())-VLOOKUP($A71,'Import OffPeak change'!$A$106:Q$202,12,FALSE())))</f>
        <v>0</v>
      </c>
      <c r="M71" s="193" t="n">
        <f aca="false">IF(ISERROR(VLOOKUP($A71,'Import OffPeak'!$A$3:R$99,13,FALSE())-VLOOKUP($A71,'Import OffPeak change'!$A$106:R$202,13,FALSE())),0,(VLOOKUP($A71,'Import OffPeak'!$A$3:R$99,13,FALSE())-VLOOKUP($A71,'Import OffPeak change'!$A$106:R$202,13,FALSE())))</f>
        <v>0</v>
      </c>
      <c r="N71" s="193" t="n">
        <f aca="false">IF(ISERROR(VLOOKUP($A71,'Import OffPeak'!$A$3:S$99,14,FALSE())-VLOOKUP($A71,'Import OffPeak change'!$A$106:S$202,14,FALSE())),0,(VLOOKUP($A71,'Import OffPeak'!$A$3:S$99,14,FALSE())-VLOOKUP($A71,'Import OffPeak change'!$A$106:S$202,14,FALSE())))</f>
        <v>0</v>
      </c>
      <c r="O71" s="193" t="n">
        <f aca="false">IF(ISERROR(VLOOKUP($A71,'Import OffPeak'!$A$3:T$99,15,FALSE())-VLOOKUP($A71,'Import OffPeak change'!$A$106:T$202,15,FALSE())),0,(VLOOKUP($A71,'Import OffPeak'!$A$3:T$99,15,FALSE())-VLOOKUP($A71,'Import OffPeak change'!$A$106:T$202,15,FALSE())))</f>
        <v>0</v>
      </c>
      <c r="P71" s="193" t="n">
        <f aca="false">IF(ISERROR(VLOOKUP($A71,'Import OffPeak'!$A$3:U$99,16,FALSE())-VLOOKUP($A71,'Import OffPeak change'!$A$106:U$202,16,FALSE())),0,(VLOOKUP($A71,'Import OffPeak'!$A$3:U$99,16,FALSE())-VLOOKUP($A71,'Import OffPeak change'!$A$106:U$202,16,FALSE())))</f>
        <v>0</v>
      </c>
      <c r="Q71" s="193" t="n">
        <f aca="false">IF(ISERROR(VLOOKUP($A71,'Import OffPeak'!$A$3:V$99,17,FALSE())-VLOOKUP($A71,'Import OffPeak change'!$A$106:V$202,17,FALSE())),0,(VLOOKUP($A71,'Import OffPeak'!$A$3:V$99,17,FALSE())-VLOOKUP($A71,'Import OffPeak change'!$A$106:V$202,17,FALSE())))</f>
        <v>0</v>
      </c>
      <c r="R71" s="193" t="n">
        <f aca="false">IF(ISERROR(VLOOKUP($A71,'Import OffPeak'!$A$3:W$99,18,FALSE())-VLOOKUP($A71,'Import OffPeak change'!$A$106:W$202,18,FALSE())),0,(VLOOKUP($A71,'Import OffPeak'!$A$3:W$99,18,FALSE())-VLOOKUP($A71,'Import OffPeak change'!$A$106:W$202,18,FALSE())))</f>
        <v>0</v>
      </c>
      <c r="S71" s="193" t="n">
        <f aca="false">IF(ISERROR(VLOOKUP($A71,'Import OffPeak'!$A$3:X$99,19,FALSE())-VLOOKUP($A71,'Import OffPeak change'!$A$106:X$202,19,FALSE())),0,(VLOOKUP($A71,'Import OffPeak'!$A$3:X$99,19,FALSE())-VLOOKUP($A71,'Import OffPeak change'!$A$106:X$202,19,FALSE())))</f>
        <v>0</v>
      </c>
      <c r="T71" s="193" t="n">
        <f aca="false">IF(ISERROR(VLOOKUP($A71,'Import OffPeak'!$A$3:Y$99,20,FALSE())-VLOOKUP($A71,'Import OffPeak change'!$A$106:Y$202,20,FALSE())),0,(VLOOKUP($A71,'Import OffPeak'!$A$3:Y$99,20,FALSE())-VLOOKUP($A71,'Import OffPeak change'!$A$106:Y$202,20,FALSE())))</f>
        <v>0</v>
      </c>
      <c r="U71" s="193" t="n">
        <f aca="false">IF(ISERROR(VLOOKUP($A71,'Import OffPeak'!$A$3:Z$99,21,FALSE())-VLOOKUP($A71,'Import OffPeak change'!$A$106:Z$202,21,FALSE())),0,(VLOOKUP($A71,'Import OffPeak'!$A$3:Z$99,21,FALSE())-VLOOKUP($A71,'Import OffPeak change'!$A$106:Z$202,21,FALSE())))</f>
        <v>0</v>
      </c>
      <c r="V71" s="193" t="n">
        <f aca="false">IF(ISERROR(VLOOKUP($A71,'Import OffPeak'!$A$3:AA$99,22,FALSE())-VLOOKUP($A71,'Import OffPeak change'!$A$106:AA$202,22,FALSE())),0,(VLOOKUP($A71,'Import OffPeak'!$A$3:AA$99,22,FALSE())-VLOOKUP($A71,'Import OffPeak change'!$A$106:AA$202,22,FALSE())))</f>
        <v>0</v>
      </c>
      <c r="W71" s="193" t="n">
        <f aca="false">IF(ISERROR(VLOOKUP($A71,'Import OffPeak'!$A$3:AB$99,23,FALSE())-VLOOKUP($A71,'Import OffPeak change'!$A$106:AB$202,23,FALSE())),0,(VLOOKUP($A71,'Import OffPeak'!$A$3:AB$99,23,FALSE())-VLOOKUP($A71,'Import OffPeak change'!$A$106:AB$202,23,FALSE())))</f>
        <v>0</v>
      </c>
      <c r="X71" s="193" t="n">
        <f aca="false">IF(ISERROR(VLOOKUP($A71,'Import OffPeak'!$A$3:AC$99,24,FALSE())-VLOOKUP($A71,'Import OffPeak change'!$A$106:AC$202,24,FALSE())),0,(VLOOKUP($A71,'Import OffPeak'!$A$3:AC$99,24,FALSE())-VLOOKUP($A71,'Import OffPeak change'!$A$106:AC$202,24,FALSE())))</f>
        <v>0</v>
      </c>
      <c r="Y71" s="193" t="n">
        <f aca="false">IF(ISERROR(VLOOKUP($A71,'Import OffPeak'!$A$3:AD$99,25,FALSE())-VLOOKUP($A71,'Import OffPeak change'!$A$106:AD$202,25,FALSE())),0,(VLOOKUP($A71,'Import OffPeak'!$A$3:AD$99,25,FALSE())-VLOOKUP($A71,'Import OffPeak change'!$A$106:AD$202,25,FALSE())))</f>
        <v>0</v>
      </c>
      <c r="Z71" s="193" t="n">
        <f aca="false">IF(ISERROR(VLOOKUP($A71,'Import OffPeak'!$A$3:AE$99,26,FALSE())-VLOOKUP($A71,'Import OffPeak change'!$A$106:AE$202,26,FALSE())),0,(VLOOKUP($A71,'Import OffPeak'!$A$3:AE$99,26,FALSE())-VLOOKUP($A71,'Import OffPeak change'!$A$106:AE$202,26,FALSE())))</f>
        <v>0</v>
      </c>
      <c r="AA71" s="193" t="n">
        <f aca="false">IF(ISERROR(VLOOKUP($A71,'Import OffPeak'!$A$3:AF$99,27,FALSE())-VLOOKUP($A71,'Import OffPeak change'!$A$106:AF$202,27,FALSE())),0,(VLOOKUP($A71,'Import OffPeak'!$A$3:AF$99,27,FALSE())-VLOOKUP($A71,'Import OffPeak change'!$A$106:AF$202,27,FALSE())))</f>
        <v>0</v>
      </c>
      <c r="AB71" s="193" t="n">
        <f aca="false">IF(ISERROR(VLOOKUP($A71,'Import OffPeak'!$A$3:AG$99,28,FALSE())-VLOOKUP($A71,'Import OffPeak change'!$A$106:AG$202,28,FALSE())),0,(VLOOKUP($A71,'Import OffPeak'!$A$3:AG$99,28,FALSE())-VLOOKUP($A71,'Import OffPeak change'!$A$106:AG$202,28,FALSE())))</f>
        <v>0</v>
      </c>
      <c r="AC71" s="193" t="n">
        <f aca="false">IF(ISERROR(VLOOKUP($A71,'Import OffPeak'!$A$3:AH$99,29,FALSE())-VLOOKUP($A71,'Import OffPeak change'!$A$106:AH$202,29,FALSE())),0,(VLOOKUP($A71,'Import OffPeak'!$A$3:AH$99,29,FALSE())-VLOOKUP($A71,'Import OffPeak change'!$A$106:AH$202,29,FALSE())))</f>
        <v>0</v>
      </c>
      <c r="AD71" s="193" t="n">
        <f aca="false">IF(ISERROR(VLOOKUP($A71,'Import OffPeak'!$A$3:AI$99,30,FALSE())-VLOOKUP($A71,'Import OffPeak change'!$A$106:AI$202,30,FALSE())),0,(VLOOKUP($A71,'Import OffPeak'!$A$3:AI$99,30,FALSE())-VLOOKUP($A71,'Import OffPeak change'!$A$106:AI$202,30,FALSE())))</f>
        <v>0</v>
      </c>
      <c r="AE71" s="193" t="n">
        <f aca="false">IF(ISERROR(VLOOKUP($A71,'Import OffPeak'!$A$3:AJ$99,31,FALSE())-VLOOKUP($A71,'Import OffPeak change'!$A$106:AJ$202,31,FALSE())),0,(VLOOKUP($A71,'Import OffPeak'!$A$3:AJ$99,31,FALSE())-VLOOKUP($A71,'Import OffPeak change'!$A$106:AJ$202,31,FALSE())))</f>
        <v>0</v>
      </c>
      <c r="AF71" s="193" t="n">
        <f aca="false">IF(ISERROR(VLOOKUP($A71,'Import OffPeak'!$A$3:AK$99,32,FALSE())-VLOOKUP($A71,'Import OffPeak change'!$A$106:AK$202,32,FALSE())),0,(VLOOKUP($A71,'Import OffPeak'!$A$3:AK$99,32,FALSE())-VLOOKUP($A71,'Import OffPeak change'!$A$106:AK$202,32,FALSE())))</f>
        <v>0</v>
      </c>
      <c r="AG71" s="193" t="n">
        <f aca="false">IF(ISERROR(VLOOKUP($A71,'Import OffPeak'!$A$3:AL$99,33,FALSE())-VLOOKUP($A71,'Import OffPeak change'!$A$106:AL$202,33,FALSE())),0,(VLOOKUP($A71,'Import OffPeak'!$A$3:AL$99,33,FALSE())-VLOOKUP($A71,'Import OffPeak change'!$A$106:AL$202,33,FALSE())))</f>
        <v>0</v>
      </c>
      <c r="AH71" s="193" t="n">
        <f aca="false">IF(ISERROR(VLOOKUP($A71,'Import OffPeak'!$A$3:AM$99,34,FALSE())-VLOOKUP($A71,'Import OffPeak change'!$A$106:AM$202,34,FALSE())),0,(VLOOKUP($A71,'Import OffPeak'!$A$3:AM$99,34,FALSE())-VLOOKUP($A71,'Import OffPeak change'!$A$106:AM$202,34,FALSE())))</f>
        <v>0</v>
      </c>
      <c r="AI71" s="193" t="n">
        <f aca="false">IF(ISERROR(VLOOKUP($A71,'Import OffPeak'!$A$3:AN$99,35,FALSE())-VLOOKUP($A71,'Import OffPeak change'!$A$106:AN$202,35,FALSE())),0,(VLOOKUP($A71,'Import OffPeak'!$A$3:AN$99,35,FALSE())-VLOOKUP($A71,'Import OffPeak change'!$A$106:AN$202,35,FALSE())))</f>
        <v>0</v>
      </c>
      <c r="AJ71" s="193" t="n">
        <f aca="false">IF(ISERROR(VLOOKUP($A71,'Import OffPeak'!$A$3:AO$99,36,FALSE())-VLOOKUP($A71,'Import OffPeak change'!$A$106:AO$202,36,FALSE())),0,(VLOOKUP($A71,'Import OffPeak'!$A$3:AO$99,36,FALSE())-VLOOKUP($A71,'Import OffPeak change'!$A$106:AO$202,36,FALSE())))</f>
        <v>0</v>
      </c>
      <c r="AK71" s="193" t="n">
        <f aca="false">IF(ISERROR(VLOOKUP($A71,'Import OffPeak'!$A$3:AP$99,37,FALSE())-VLOOKUP($A71,'Import OffPeak change'!$A$106:AP$202,37,FALSE())),0,(VLOOKUP($A71,'Import OffPeak'!$A$3:AP$99,37,FALSE())-VLOOKUP($A71,'Import OffPeak change'!$A$106:AP$202,37,FALSE())))</f>
        <v>0</v>
      </c>
      <c r="AL71" s="193" t="n">
        <f aca="false">IF(ISERROR(VLOOKUP($A71,'Import OffPeak'!$A$3:AQ$99,38,FALSE())-VLOOKUP($A71,'Import OffPeak change'!$A$106:AQ$202,38,FALSE())),0,(VLOOKUP($A71,'Import OffPeak'!$A$3:AQ$99,38,FALSE())-VLOOKUP($A71,'Import OffPeak change'!$A$106:AQ$202,38,FALSE())))</f>
        <v>0</v>
      </c>
      <c r="AM71" s="193" t="n">
        <f aca="false">IF(ISERROR(VLOOKUP($A71,'Import OffPeak'!$A$3:AR$99,39,FALSE())-VLOOKUP($A71,'Import OffPeak change'!$A$106:AR$202,39,FALSE())),0,(VLOOKUP($A71,'Import OffPeak'!$A$3:AR$99,39,FALSE())-VLOOKUP($A71,'Import OffPeak change'!$A$106:AR$202,39,FALSE())))</f>
        <v>0</v>
      </c>
      <c r="AN71" s="193" t="n">
        <f aca="false">IF(ISERROR(VLOOKUP($A71,'Import OffPeak'!$A$3:AS$99,40,FALSE())-VLOOKUP($A71,'Import OffPeak change'!$A$106:AS$202,40,FALSE())),0,(VLOOKUP($A71,'Import OffPeak'!$A$3:AS$99,40,FALSE())-VLOOKUP($A71,'Import OffPeak change'!$A$106:AS$202,40,FALSE())))</f>
        <v>0</v>
      </c>
      <c r="AO71" s="193" t="n">
        <f aca="false">IF(ISERROR(VLOOKUP($A71,'Import OffPeak'!$A$3:AT$99,41,FALSE())-VLOOKUP($A71,'Import OffPeak change'!$A$106:AT$202,41,FALSE())),0,(VLOOKUP($A71,'Import OffPeak'!$A$3:AT$99,41,FALSE())-VLOOKUP($A71,'Import OffPeak change'!$A$106:AT$202,41,FALSE())))</f>
        <v>0</v>
      </c>
      <c r="AP71" s="193" t="n">
        <f aca="false">IF(ISERROR(VLOOKUP($A71,'Import OffPeak'!$A$3:AU$99,42,FALSE())-VLOOKUP($A71,'Import OffPeak change'!$A$106:AU$202,42,FALSE())),0,(VLOOKUP($A71,'Import OffPeak'!$A$3:AU$99,42,FALSE())-VLOOKUP($A71,'Import OffPeak change'!$A$106:AU$202,42,FALSE())))</f>
        <v>0</v>
      </c>
      <c r="AQ71" s="193" t="n">
        <f aca="false">IF(ISERROR(VLOOKUP($A71,'Import OffPeak'!$A$3:AV$99,43,FALSE())-VLOOKUP($A71,'Import OffPeak change'!$A$106:AV$202,43,FALSE())),0,(VLOOKUP($A71,'Import OffPeak'!$A$3:AV$99,43,FALSE())-VLOOKUP($A71,'Import OffPeak change'!$A$106:AV$202,43,FALSE())))</f>
        <v>0</v>
      </c>
      <c r="AR71" s="193" t="n">
        <f aca="false">IF(ISERROR(VLOOKUP($A71,'Import OffPeak'!$A$3:AW$99,44,FALSE())-VLOOKUP($A71,'Import OffPeak change'!$A$106:AW$202,44,FALSE())),0,(VLOOKUP($A71,'Import OffPeak'!$A$3:AW$99,44,FALSE())-VLOOKUP($A71,'Import OffPeak change'!$A$106:AW$202,44,FALSE())))</f>
        <v>0</v>
      </c>
      <c r="AS71" s="193" t="n">
        <f aca="false">IF(ISERROR(VLOOKUP($A71,'Import OffPeak'!$A$3:AX$99,45,FALSE())-VLOOKUP($A71,'Import OffPeak change'!$A$106:AX$202,45,FALSE())),0,(VLOOKUP($A71,'Import OffPeak'!$A$3:AX$99,45,FALSE())-VLOOKUP($A71,'Import OffPeak change'!$A$106:AX$202,45,FALSE())))</f>
        <v>0</v>
      </c>
      <c r="AT71" s="193" t="n">
        <f aca="false">IF(ISERROR(VLOOKUP($A71,'Import OffPeak'!$A$3:AY$99,46,FALSE())-VLOOKUP($A71,'Import OffPeak change'!$A$106:AY$202,46,FALSE())),0,(VLOOKUP($A71,'Import OffPeak'!$A$3:AY$99,46,FALSE())-VLOOKUP($A71,'Import OffPeak change'!$A$106:AY$202,46,FALSE())))</f>
        <v>0</v>
      </c>
      <c r="AU71" s="193" t="n">
        <f aca="false">IF(ISERROR(VLOOKUP($A71,'Import OffPeak'!$A$3:AZ$99,47,FALSE())-VLOOKUP($A71,'Import OffPeak change'!$A$106:AZ$202,47,FALSE())),0,(VLOOKUP($A71,'Import OffPeak'!$A$3:AZ$99,47,FALSE())-VLOOKUP($A71,'Import OffPeak change'!$A$106:AZ$202,47,FALSE())))</f>
        <v>0</v>
      </c>
      <c r="AV71" s="193" t="n">
        <f aca="false">IF(ISERROR(VLOOKUP($A71,'Import OffPeak'!$A$3:BA$99,48,FALSE())-VLOOKUP($A71,'Import OffPeak change'!$A$106:BA$202,48,FALSE())),0,(VLOOKUP($A71,'Import OffPeak'!$A$3:BA$99,48,FALSE())-VLOOKUP($A71,'Import OffPeak change'!$A$106:BA$202,48,FALSE())))</f>
        <v>0</v>
      </c>
      <c r="AW71" s="193" t="n">
        <f aca="false">IF(ISERROR(VLOOKUP($A71,'Import OffPeak'!$A$3:BB$99,49,FALSE())-VLOOKUP($A71,'Import OffPeak change'!$A$106:BB$202,49,FALSE())),0,(VLOOKUP($A71,'Import OffPeak'!$A$3:BB$99,49,FALSE())-VLOOKUP($A71,'Import OffPeak change'!$A$106:BB$202,49,FALSE())))</f>
        <v>0</v>
      </c>
      <c r="AX71" s="193" t="n">
        <f aca="false">IF(ISERROR(VLOOKUP($A71,'Import OffPeak'!$A$3:BC$99,50,FALSE())-VLOOKUP($A71,'Import OffPeak change'!$A$106:BC$202,50,FALSE())),0,(VLOOKUP($A71,'Import OffPeak'!$A$3:BC$99,50,FALSE())-VLOOKUP($A71,'Import OffPeak change'!$A$106:BC$202,50,FALSE())))</f>
        <v>0</v>
      </c>
      <c r="AY71" s="193" t="n">
        <f aca="false">IF(ISERROR(VLOOKUP($A71,'Import OffPeak'!$A$3:BD$99,51,FALSE())-VLOOKUP($A71,'Import OffPeak change'!$A$106:BD$202,51,FALSE())),0,(VLOOKUP($A71,'Import OffPeak'!$A$3:BD$99,51,FALSE())-VLOOKUP($A71,'Import OffPeak change'!$A$106:BD$202,51,FALSE())))</f>
        <v>0</v>
      </c>
      <c r="AZ71" s="193" t="n">
        <f aca="false">IF(ISERROR(VLOOKUP($A71,'Import OffPeak'!$A$3:BE$99,52,FALSE())-VLOOKUP($A71,'Import OffPeak change'!$A$106:BE$202,52,FALSE())),0,(VLOOKUP($A71,'Import OffPeak'!$A$3:BE$99,52,FALSE())-VLOOKUP($A71,'Import OffPeak change'!$A$106:BE$202,52,FALSE())))</f>
        <v>0</v>
      </c>
      <c r="BA71" s="193" t="n">
        <f aca="false">IF(ISERROR(VLOOKUP($A71,'Import OffPeak'!$A$3:BF$99,53,FALSE())-VLOOKUP($A71,'Import OffPeak change'!$A$106:BF$202,53,FALSE())),0,(VLOOKUP($A71,'Import OffPeak'!$A$3:BF$99,53,FALSE())-VLOOKUP($A71,'Import OffPeak change'!$A$106:BF$202,53,FALSE())))</f>
        <v>0</v>
      </c>
      <c r="BB71" s="193" t="n">
        <f aca="false">IF(ISERROR(VLOOKUP($A71,'Import OffPeak'!$A$3:BG$99,54,FALSE())-VLOOKUP($A71,'Import OffPeak change'!$A$106:BG$202,54,FALSE())),0,(VLOOKUP($A71,'Import OffPeak'!$A$3:BG$99,54,FALSE())-VLOOKUP($A71,'Import OffPeak change'!$A$106:BG$202,54,FALSE())))</f>
        <v>0</v>
      </c>
      <c r="BC71" s="193" t="n">
        <f aca="false">IF(ISERROR(VLOOKUP($A71,'Import OffPeak'!$A$3:BH$99,55,FALSE())-VLOOKUP($A71,'Import OffPeak change'!$A$106:BH$202,55,FALSE())),0,(VLOOKUP($A71,'Import OffPeak'!$A$3:BH$99,55,FALSE())-VLOOKUP($A71,'Import OffPeak change'!$A$106:BH$202,55,FALSE())))</f>
        <v>0</v>
      </c>
      <c r="BD71" s="193" t="n">
        <f aca="false">IF(ISERROR(VLOOKUP($A71,'Import OffPeak'!$A$3:BI$99,56,FALSE())-VLOOKUP($A71,'Import OffPeak change'!$A$106:BI$202,56,FALSE())),0,(VLOOKUP($A71,'Import OffPeak'!$A$3:BI$99,56,FALSE())-VLOOKUP($A71,'Import OffPeak change'!$A$106:BI$202,56,FALSE())))</f>
        <v>0</v>
      </c>
      <c r="BE71" s="193" t="n">
        <f aca="false">IF(ISERROR(VLOOKUP($A71,'Import OffPeak'!$A$3:BJ$99,57,FALSE())-VLOOKUP($A71,'Import OffPeak change'!$A$106:BJ$202,57,FALSE())),0,(VLOOKUP($A71,'Import OffPeak'!$A$3:BJ$99,57,FALSE())-VLOOKUP($A71,'Import OffPeak change'!$A$106:BJ$202,57,FALSE())))</f>
        <v>0</v>
      </c>
      <c r="BF71" s="193" t="n">
        <f aca="false">IF(ISERROR(VLOOKUP($A71,'Import OffPeak'!$A$3:BK$99,58,FALSE())-VLOOKUP($A71,'Import OffPeak change'!$A$106:BK$202,58,FALSE())),0,(VLOOKUP($A71,'Import OffPeak'!$A$3:BK$99,58,FALSE())-VLOOKUP($A71,'Import OffPeak change'!$A$106:BK$202,58,FALSE())))</f>
        <v>0</v>
      </c>
      <c r="BG71" s="193" t="n">
        <f aca="false">IF(ISERROR(VLOOKUP($A71,'Import OffPeak'!$A$3:BL$99,59,FALSE())-VLOOKUP($A71,'Import OffPeak change'!$A$106:BL$202,59,FALSE())),0,(VLOOKUP($A71,'Import OffPeak'!$A$3:BL$99,59,FALSE())-VLOOKUP($A71,'Import OffPeak change'!$A$106:BL$202,59,FALSE())))</f>
        <v>0</v>
      </c>
      <c r="BH71" s="193" t="n">
        <f aca="false">IF(ISERROR(VLOOKUP($A71,'Import OffPeak'!$A$3:BM$99,60,FALSE())-VLOOKUP($A71,'Import OffPeak change'!$A$106:BM$202,60,FALSE())),0,(VLOOKUP($A71,'Import OffPeak'!$A$3:BM$99,60,FALSE())-VLOOKUP($A71,'Import OffPeak change'!$A$106:BM$202,60,FALSE())))</f>
        <v>0</v>
      </c>
      <c r="BI71" s="193" t="n">
        <f aca="false">IF(ISERROR(VLOOKUP($A71,'Import OffPeak'!$A$3:BN$99,61,FALSE())-VLOOKUP($A71,'Import OffPeak change'!$A$106:BN$202,61,FALSE())),0,(VLOOKUP($A71,'Import OffPeak'!$A$3:BN$99,61,FALSE())-VLOOKUP($A71,'Import OffPeak change'!$A$106:BN$202,61,FALSE())))</f>
        <v>0</v>
      </c>
      <c r="BJ71" s="193" t="n">
        <f aca="false">IF(ISERROR(VLOOKUP($A71,'Import OffPeak'!$A$3:BO$99,62,FALSE())-VLOOKUP($A71,'Import OffPeak change'!$A$106:BO$202,62,FALSE())),0,(VLOOKUP($A71,'Import OffPeak'!$A$3:BO$99,62,FALSE())-VLOOKUP($A71,'Import OffPeak change'!$A$106:BO$202,62,FALSE())))</f>
        <v>0</v>
      </c>
      <c r="BK71" s="193" t="n">
        <f aca="false">IF(ISERROR(VLOOKUP($A71,'Import OffPeak'!$A$3:BP$99,63,FALSE())-VLOOKUP($A71,'Import OffPeak change'!$A$106:BP$202,63,FALSE())),0,(VLOOKUP($A71,'Import OffPeak'!$A$3:BP$99,63,FALSE())-VLOOKUP($A71,'Import OffPeak change'!$A$106:BP$202,63,FALSE())))</f>
        <v>0</v>
      </c>
      <c r="BL71" s="193" t="n">
        <f aca="false">IF(ISERROR(VLOOKUP($A71,'Import OffPeak'!$A$3:BQ$99,64,FALSE())-VLOOKUP($A71,'Import OffPeak change'!$A$106:BQ$202,64,FALSE())),0,(VLOOKUP($A71,'Import OffPeak'!$A$3:BQ$99,64,FALSE())-VLOOKUP($A71,'Import OffPeak change'!$A$106:BQ$202,64,FALSE())))</f>
        <v>0</v>
      </c>
      <c r="BM71" s="193" t="n">
        <f aca="false">IF(ISERROR(VLOOKUP($A71,'Import OffPeak'!$A$3:BR$99,65,FALSE())-VLOOKUP($A71,'Import OffPeak change'!$A$106:BR$202,65,FALSE())),0,(VLOOKUP($A71,'Import OffPeak'!$A$3:BR$99,65,FALSE())-VLOOKUP($A71,'Import OffPeak change'!$A$106:BR$202,65,FALSE())))</f>
        <v>0</v>
      </c>
      <c r="BN71" s="193" t="n">
        <f aca="false">IF(ISERROR(VLOOKUP($A71,'Import OffPeak'!$A$3:BS$99,66,FALSE())-VLOOKUP($A71,'Import OffPeak change'!$A$106:BS$202,66,FALSE())),0,(VLOOKUP($A71,'Import OffPeak'!$A$3:BS$99,66,FALSE())-VLOOKUP($A71,'Import OffPeak change'!$A$106:BS$202,66,FALSE())))</f>
        <v>0</v>
      </c>
      <c r="BO71" s="193" t="n">
        <f aca="false">IF(ISERROR(VLOOKUP($A71,'Import OffPeak'!$A$3:BT$99,67,FALSE())-VLOOKUP($A71,'Import OffPeak change'!$A$106:BT$202,67,FALSE())),0,(VLOOKUP($A71,'Import OffPeak'!$A$3:BT$99,67,FALSE())-VLOOKUP($A71,'Import OffPeak change'!$A$106:BT$202,67,FALSE())))</f>
        <v>0</v>
      </c>
      <c r="BP71" s="193" t="n">
        <f aca="false">IF(ISERROR(VLOOKUP($A71,'Import OffPeak'!$A$3:BU$99,68,FALSE())-VLOOKUP($A71,'Import OffPeak change'!$A$106:BU$202,68,FALSE())),0,(VLOOKUP($A71,'Import OffPeak'!$A$3:BU$99,68,FALSE())-VLOOKUP($A71,'Import OffPeak change'!$A$106:BU$202,68,FALSE())))</f>
        <v>0</v>
      </c>
      <c r="BQ71" s="193" t="n">
        <f aca="false">IF(ISERROR(VLOOKUP($A71,'Import OffPeak'!$A$3:BV$99,69,FALSE())-VLOOKUP($A71,'Import OffPeak change'!$A$106:BV$202,69,FALSE())),0,(VLOOKUP($A71,'Import OffPeak'!$A$3:BV$99,69,FALSE())-VLOOKUP($A71,'Import OffPeak change'!$A$106:BV$202,69,FALSE())))</f>
        <v>0</v>
      </c>
      <c r="BR71" s="193" t="n">
        <f aca="false">IF(ISERROR(VLOOKUP($A71,'Import OffPeak'!$A$3:BW$99,70,FALSE())-VLOOKUP($A71,'Import OffPeak change'!$A$106:BW$202,70,FALSE())),0,(VLOOKUP($A71,'Import OffPeak'!$A$3:BW$99,70,FALSE())-VLOOKUP($A71,'Import OffPeak change'!$A$106:BW$202,70,FALSE())))</f>
        <v>0</v>
      </c>
      <c r="BS71" s="193" t="n">
        <f aca="false">IF(ISERROR(VLOOKUP($A71,'Import OffPeak'!$A$3:BX$99,71,FALSE())-VLOOKUP($A71,'Import OffPeak change'!$A$106:BX$202,71,FALSE())),0,(VLOOKUP($A71,'Import OffPeak'!$A$3:BX$99,71,FALSE())-VLOOKUP($A71,'Import OffPeak change'!$A$106:BX$202,71,FALSE())))</f>
        <v>0</v>
      </c>
      <c r="BT71" s="193" t="n">
        <f aca="false">IF(ISERROR(VLOOKUP($A71,'Import OffPeak'!$A$3:BY$99,72,FALSE())-VLOOKUP($A71,'Import OffPeak change'!$A$106:BY$202,72,FALSE())),0,(VLOOKUP($A71,'Import OffPeak'!$A$3:BY$99,72,FALSE())-VLOOKUP($A71,'Import OffPeak change'!$A$106:BY$202,72,FALSE())))</f>
        <v>0</v>
      </c>
      <c r="BU71" s="193" t="n">
        <f aca="false">IF(ISERROR(VLOOKUP($A71,'Import OffPeak'!$A$3:BZ$99,73,FALSE())-VLOOKUP($A71,'Import OffPeak change'!$A$106:BZ$202,73,FALSE())),0,(VLOOKUP($A71,'Import OffPeak'!$A$3:BZ$99,73,FALSE())-VLOOKUP($A71,'Import OffPeak change'!$A$106:BZ$202,73,FALSE())))</f>
        <v>0</v>
      </c>
      <c r="BV71" s="193" t="n">
        <f aca="false">IF(ISERROR(VLOOKUP($A71,'Import OffPeak'!$A$3:CA$99,74,FALSE())-VLOOKUP($A71,'Import OffPeak change'!$A$106:CA$202,74,FALSE())),0,(VLOOKUP($A71,'Import OffPeak'!$A$3:CA$99,74,FALSE())-VLOOKUP($A71,'Import OffPeak change'!$A$106:CA$202,74,FALSE())))</f>
        <v>0</v>
      </c>
      <c r="BW71" s="193" t="n">
        <f aca="false">IF(ISERROR(VLOOKUP($A71,'Import OffPeak'!$A$3:CB$99,75,FALSE())-VLOOKUP($A71,'Import OffPeak change'!$A$106:CB$202,75,FALSE())),0,(VLOOKUP($A71,'Import OffPeak'!$A$3:CB$99,75,FALSE())-VLOOKUP($A71,'Import OffPeak change'!$A$106:CB$202,75,FALSE())))</f>
        <v>0</v>
      </c>
      <c r="BX71" s="193" t="n">
        <f aca="false">IF(ISERROR(VLOOKUP($A71,'Import OffPeak'!$A$3:CC$99,76,FALSE())-VLOOKUP($A71,'Import OffPeak change'!$A$106:CC$202,76,FALSE())),0,(VLOOKUP($A71,'Import OffPeak'!$A$3:CC$99,76,FALSE())-VLOOKUP($A71,'Import OffPeak change'!$A$106:CC$202,76,FALSE())))</f>
        <v>0</v>
      </c>
      <c r="BY71" s="193" t="n">
        <f aca="false">IF(ISERROR(VLOOKUP($A71,'Import OffPeak'!$A$3:CD$99,77,FALSE())-VLOOKUP($A71,'Import OffPeak change'!$A$106:CD$202,77,FALSE())),0,(VLOOKUP($A71,'Import OffPeak'!$A$3:CD$99,77,FALSE())-VLOOKUP($A71,'Import OffPeak change'!$A$106:CD$202,77,FALSE())))</f>
        <v>0</v>
      </c>
      <c r="BZ71" s="193" t="n">
        <f aca="false">IF(ISERROR(VLOOKUP($A71,'Import OffPeak'!$A$3:CE$99,78,FALSE())-VLOOKUP($A71,'Import OffPeak change'!$A$106:CE$202,78,FALSE())),0,(VLOOKUP($A71,'Import OffPeak'!$A$3:CE$99,78,FALSE())-VLOOKUP($A71,'Import OffPeak change'!$A$106:CE$202,78,FALSE())))</f>
        <v>0</v>
      </c>
      <c r="CA71" s="193" t="n">
        <f aca="false">IF(ISERROR(VLOOKUP($A71,'Import OffPeak'!$A$3:CF$99,79,FALSE())-VLOOKUP($A71,'Import OffPeak change'!$A$106:CF$202,79,FALSE())),0,(VLOOKUP($A71,'Import OffPeak'!$A$3:CF$99,79,FALSE())-VLOOKUP($A71,'Import OffPeak change'!$A$106:CF$202,79,FALSE())))</f>
        <v>0</v>
      </c>
      <c r="CB71" s="193" t="n">
        <f aca="false">IF(ISERROR(VLOOKUP($A71,'Import OffPeak'!$A$3:CG$99,80,FALSE())-VLOOKUP($A71,'Import OffPeak change'!$A$106:CG$202,80,FALSE())),0,(VLOOKUP($A71,'Import OffPeak'!$A$3:CG$99,80,FALSE())-VLOOKUP($A71,'Import OffPeak change'!$A$106:CG$202,80,FALSE())))</f>
        <v>0</v>
      </c>
      <c r="CC71" s="193" t="n">
        <f aca="false">IF(ISERROR(VLOOKUP($A71,'Import OffPeak'!$A$3:CH$99,81,FALSE())-VLOOKUP($A71,'Import OffPeak change'!$A$106:CH$202,81,FALSE())),0,(VLOOKUP($A71,'Import OffPeak'!$A$3:CH$99,81,FALSE())-VLOOKUP($A71,'Import OffPeak change'!$A$106:CH$202,81,FALSE())))</f>
        <v>0</v>
      </c>
      <c r="CD71" s="193" t="n">
        <f aca="false">IF(ISERROR(VLOOKUP($A71,'Import OffPeak'!$A$3:CI$99,82,FALSE())-VLOOKUP($A71,'Import OffPeak change'!$A$106:CI$202,82,FALSE())),0,(VLOOKUP($A71,'Import OffPeak'!$A$3:CI$99,82,FALSE())-VLOOKUP($A71,'Import OffPeak change'!$A$106:CI$202,82,FALSE())))</f>
        <v>0</v>
      </c>
      <c r="CE71" s="193" t="n">
        <f aca="false">IF(ISERROR(VLOOKUP($A71,'Import OffPeak'!$A$3:CJ$99,83,FALSE())-VLOOKUP($A71,'Import OffPeak change'!$A$106:CJ$202,83,FALSE())),0,(VLOOKUP($A71,'Import OffPeak'!$A$3:CJ$99,83,FALSE())-VLOOKUP($A71,'Import OffPeak change'!$A$106:CJ$202,83,FALSE())))</f>
        <v>0</v>
      </c>
      <c r="CF71" s="193" t="n">
        <f aca="false">IF(ISERROR(VLOOKUP($A71,'Import OffPeak'!$A$3:CK$99,84,FALSE())-VLOOKUP($A71,'Import OffPeak change'!$A$106:CK$202,84,FALSE())),0,(VLOOKUP($A71,'Import OffPeak'!$A$3:CK$99,84,FALSE())-VLOOKUP($A71,'Import OffPeak change'!$A$106:CK$202,84,FALSE())))</f>
        <v>0</v>
      </c>
      <c r="CG71" s="193" t="n">
        <f aca="false">IF(ISERROR(VLOOKUP($A71,'Import OffPeak'!$A$3:CL$99,85,FALSE())-VLOOKUP($A71,'Import OffPeak change'!$A$106:CL$202,85,FALSE())),0,(VLOOKUP($A71,'Import OffPeak'!$A$3:CL$99,85,FALSE())-VLOOKUP($A71,'Import OffPeak change'!$A$106:CL$202,85,FALSE())))</f>
        <v>0</v>
      </c>
      <c r="CH71" s="193" t="n">
        <f aca="false">IF(ISERROR(VLOOKUP($A71,'Import OffPeak'!$A$3:CM$99,86,FALSE())-VLOOKUP($A71,'Import OffPeak change'!$A$106:CM$202,86,FALSE())),0,(VLOOKUP($A71,'Import OffPeak'!$A$3:CM$99,86,FALSE())-VLOOKUP($A71,'Import OffPeak change'!$A$106:CM$202,86,FALSE())))</f>
        <v>0</v>
      </c>
      <c r="CI71" s="193" t="n">
        <f aca="false">IF(ISERROR(VLOOKUP($A71,'Import OffPeak'!$A$3:CN$99,87,FALSE())-VLOOKUP($A71,'Import OffPeak change'!$A$106:CN$202,87,FALSE())),0,(VLOOKUP($A71,'Import OffPeak'!$A$3:CN$99,87,FALSE())-VLOOKUP($A71,'Import OffPeak change'!$A$106:CN$202,87,FALSE())))</f>
        <v>0</v>
      </c>
      <c r="CJ71" s="193" t="n">
        <f aca="false">IF(ISERROR(VLOOKUP($A71,'Import OffPeak'!$A$3:CO$99,88,FALSE())-VLOOKUP($A71,'Import OffPeak change'!$A$106:CO$202,88,FALSE())),0,(VLOOKUP($A71,'Import OffPeak'!$A$3:CO$99,88,FALSE())-VLOOKUP($A71,'Import OffPeak change'!$A$106:CO$202,88,FALSE())))</f>
        <v>0</v>
      </c>
      <c r="CK71" s="193" t="n">
        <f aca="false">IF(ISERROR(VLOOKUP($A71,'Import OffPeak'!$A$3:CP$99,89,FALSE())-VLOOKUP($A71,'Import OffPeak change'!$A$106:CP$202,89,FALSE())),0,(VLOOKUP($A71,'Import OffPeak'!$A$3:CP$99,89,FALSE())-VLOOKUP($A71,'Import OffPeak change'!$A$106:CP$202,89,FALSE())))</f>
        <v>0</v>
      </c>
      <c r="CL71" s="193" t="n">
        <f aca="false">IF(ISERROR(VLOOKUP($A71,'Import OffPeak'!$A$3:CQ$99,90,FALSE())-VLOOKUP($A71,'Import OffPeak change'!$A$106:CQ$202,90,FALSE())),0,(VLOOKUP($A71,'Import OffPeak'!$A$3:CQ$99,90,FALSE())-VLOOKUP($A71,'Import OffPeak change'!$A$106:CQ$202,90,FALSE())))</f>
        <v>0</v>
      </c>
      <c r="CM71" s="193" t="n">
        <f aca="false">IF(ISERROR(VLOOKUP($A71,'Import OffPeak'!$A$3:CR$99,91,FALSE())-VLOOKUP($A71,'Import OffPeak change'!$A$106:CR$202,91,FALSE())),0,(VLOOKUP($A71,'Import OffPeak'!$A$3:CR$99,91,FALSE())-VLOOKUP($A71,'Import OffPeak change'!$A$106:CR$202,91,FALSE())))</f>
        <v>0</v>
      </c>
      <c r="CN71" s="193" t="n">
        <f aca="false">IF(ISERROR(VLOOKUP($A71,'Import OffPeak'!$A$3:CS$99,92,FALSE())-VLOOKUP($A71,'Import OffPeak change'!$A$106:CS$202,92,FALSE())),0,(VLOOKUP($A71,'Import OffPeak'!$A$3:CS$99,92,FALSE())-VLOOKUP($A71,'Import OffPeak change'!$A$106:CS$202,92,FALSE())))</f>
        <v>0</v>
      </c>
      <c r="CO71" s="193" t="n">
        <f aca="false">IF(ISERROR(VLOOKUP($A71,'Import OffPeak'!$A$3:CT$99,93,FALSE())-VLOOKUP($A71,'Import OffPeak change'!$A$106:CT$202,93,FALSE())),0,(VLOOKUP($A71,'Import OffPeak'!$A$3:CT$99,93,FALSE())-VLOOKUP($A71,'Import OffPeak change'!$A$106:CT$202,93,FALSE())))</f>
        <v>0</v>
      </c>
      <c r="CP71" s="193" t="n">
        <f aca="false">IF(ISERROR(VLOOKUP($A71,'Import OffPeak'!$A$3:CU$99,94,FALSE())-VLOOKUP($A71,'Import OffPeak change'!$A$106:CU$202,94,FALSE())),0,(VLOOKUP($A71,'Import OffPeak'!$A$3:CU$99,94,FALSE())-VLOOKUP($A71,'Import OffPeak change'!$A$106:CU$202,94,FALSE())))</f>
        <v>0</v>
      </c>
      <c r="CQ71" s="193" t="n">
        <f aca="false">IF(ISERROR(VLOOKUP($A71,'Import OffPeak'!$A$3:CV$99,95,FALSE())-VLOOKUP($A71,'Import OffPeak change'!$A$106:CV$202,95,FALSE())),0,(VLOOKUP($A71,'Import OffPeak'!$A$3:CV$99,95,FALSE())-VLOOKUP($A71,'Import OffPeak change'!$A$106:CV$202,95,FALSE())))</f>
        <v>0</v>
      </c>
      <c r="CR71" s="193" t="n">
        <f aca="false">IF(ISERROR(VLOOKUP($A71,'Import OffPeak'!$A$3:CW$99,96,FALSE())-VLOOKUP($A71,'Import OffPeak change'!$A$106:CW$202,96,FALSE())),0,(VLOOKUP($A71,'Import OffPeak'!$A$3:CW$99,96,FALSE())-VLOOKUP($A71,'Import OffPeak change'!$A$106:CW$202,96,FALSE())))</f>
        <v>0</v>
      </c>
      <c r="CS71" s="193" t="n">
        <f aca="false">IF(ISERROR(VLOOKUP($A71,'Import OffPeak'!$A$3:CX$99,97,FALSE())-VLOOKUP($A71,'Import OffPeak change'!$A$106:CX$202,97,FALSE())),0,(VLOOKUP($A71,'Import OffPeak'!$A$3:CX$99,97,FALSE())-VLOOKUP($A71,'Import OffPeak change'!$A$106:CX$202,97,FALSE())))</f>
        <v>0</v>
      </c>
      <c r="CT71" s="193" t="n">
        <f aca="false">IF(ISERROR(VLOOKUP($A71,'Import OffPeak'!$A$3:CY$99,98,FALSE())-VLOOKUP($A71,'Import OffPeak change'!$A$106:CY$202,98,FALSE())),0,(VLOOKUP($A71,'Import OffPeak'!$A$3:CY$99,98,FALSE())-VLOOKUP($A71,'Import OffPeak change'!$A$106:CY$202,98,FALSE())))</f>
        <v>0</v>
      </c>
      <c r="CU71" s="193" t="n">
        <f aca="false">IF(ISERROR(VLOOKUP($A71,'Import OffPeak'!$A$3:CZ$99,99,FALSE())-VLOOKUP($A71,'Import OffPeak change'!$A$106:CZ$202,99,FALSE())),0,(VLOOKUP($A71,'Import OffPeak'!$A$3:CZ$99,99,FALSE())-VLOOKUP($A71,'Import OffPeak change'!$A$106:CZ$202,99,FALSE())))</f>
        <v>0</v>
      </c>
      <c r="CV71" s="193" t="n">
        <f aca="false">IF(ISERROR(VLOOKUP($A71,'Import OffPeak'!$A$3:DA$99,100,FALSE())-VLOOKUP($A71,'Import OffPeak change'!$A$106:DA$202,100,FALSE())),0,(VLOOKUP($A71,'Import OffPeak'!$A$3:DA$99,100,FALSE())-VLOOKUP($A71,'Import OffPeak change'!$A$106:DA$202,100,FALSE())))</f>
        <v>0</v>
      </c>
      <c r="CW71" s="193" t="n">
        <f aca="false">IF(ISERROR(VLOOKUP($A71,'Import OffPeak'!$A$3:DB$99,101,FALSE())-VLOOKUP($A71,'Import OffPeak change'!$A$106:DB$202,101,FALSE())),0,(VLOOKUP($A71,'Import OffPeak'!$A$3:DB$99,101,FALSE())-VLOOKUP($A71,'Import OffPeak change'!$A$106:DB$202,101,FALSE())))</f>
        <v>0</v>
      </c>
      <c r="CX71" s="193" t="n">
        <f aca="false">IF(ISERROR(VLOOKUP($A71,'Import OffPeak'!$A$3:DC$99,102,FALSE())-VLOOKUP($A71,'Import OffPeak change'!$A$106:DC$202,102,FALSE())),0,(VLOOKUP($A71,'Import OffPeak'!$A$3:DC$99,102,FALSE())-VLOOKUP($A71,'Import OffPeak change'!$A$106:DC$202,102,FALSE())))</f>
        <v>0</v>
      </c>
      <c r="CY71" s="193" t="n">
        <f aca="false">IF(ISERROR(VLOOKUP($A71,'Import OffPeak'!$A$3:DD$99,103,FALSE())-VLOOKUP($A71,'Import OffPeak change'!$A$106:DD$202,103,FALSE())),0,(VLOOKUP($A71,'Import OffPeak'!$A$3:DD$99,103,FALSE())-VLOOKUP($A71,'Import OffPeak change'!$A$106:DD$202,103,FALSE())))</f>
        <v>0</v>
      </c>
      <c r="CZ71" s="193" t="n">
        <f aca="false">IF(ISERROR(VLOOKUP($A71,'Import OffPeak'!$A$3:DE$99,104,FALSE())-VLOOKUP($A71,'Import OffPeak change'!$A$106:DE$202,104,FALSE())),0,(VLOOKUP($A71,'Import OffPeak'!$A$3:DE$99,104,FALSE())-VLOOKUP($A71,'Import OffPeak change'!$A$106:DE$202,104,FALSE())))</f>
        <v>0</v>
      </c>
      <c r="DA71" s="193" t="n">
        <f aca="false">IF(ISERROR(VLOOKUP($A71,'Import OffPeak'!$A$3:DF$99,105,FALSE())-VLOOKUP($A71,'Import OffPeak change'!$A$106:DF$202,105,FALSE())),0,(VLOOKUP($A71,'Import OffPeak'!$A$3:DF$99,105,FALSE())-VLOOKUP($A71,'Import OffPeak change'!$A$106:DF$202,105,FALSE())))</f>
        <v>0</v>
      </c>
      <c r="DB71" s="193" t="n">
        <f aca="false">IF(ISERROR(VLOOKUP($A71,'Import OffPeak'!$A$3:DG$99,106,FALSE())-VLOOKUP($A71,'Import OffPeak change'!$A$106:DG$202,106,FALSE())),0,(VLOOKUP($A71,'Import OffPeak'!$A$3:DG$99,106,FALSE())-VLOOKUP($A71,'Import OffPeak change'!$A$106:DG$202,106,FALSE())))</f>
        <v>0</v>
      </c>
      <c r="DC71" s="193" t="n">
        <f aca="false">IF(ISERROR(VLOOKUP($A71,'Import OffPeak'!$A$3:DH$99,107,FALSE())-VLOOKUP($A71,'Import OffPeak change'!$A$106:DH$202,107,FALSE())),0,(VLOOKUP($A71,'Import OffPeak'!$A$3:DH$99,107,FALSE())-VLOOKUP($A71,'Import OffPeak change'!$A$106:DH$202,107,FALSE())))</f>
        <v>0</v>
      </c>
      <c r="DD71" s="193" t="n">
        <f aca="false">IF(ISERROR(VLOOKUP($A71,'Import OffPeak'!$A$3:DI$99,108,FALSE())-VLOOKUP($A71,'Import OffPeak change'!$A$106:DI$202,108,FALSE())),0,(VLOOKUP($A71,'Import OffPeak'!$A$3:DI$99,108,FALSE())-VLOOKUP($A71,'Import OffPeak change'!$A$106:DI$202,108,FALSE())))</f>
        <v>0</v>
      </c>
      <c r="DE71" s="193" t="n">
        <f aca="false">IF(ISERROR(VLOOKUP($A71,'Import OffPeak'!$A$3:DJ$99,109,FALSE())-VLOOKUP($A71,'Import OffPeak change'!$A$106:DJ$202,109,FALSE())),0,(VLOOKUP($A71,'Import OffPeak'!$A$3:DJ$99,109,FALSE())-VLOOKUP($A71,'Import OffPeak change'!$A$106:DJ$202,109,FALSE())))</f>
        <v>0</v>
      </c>
      <c r="DF71" s="193" t="n">
        <f aca="false">IF(ISERROR(VLOOKUP($A71,'Import OffPeak'!$A$3:DK$99,110,FALSE())-VLOOKUP($A71,'Import OffPeak change'!$A$106:DK$202,110,FALSE())),0,(VLOOKUP($A71,'Import OffPeak'!$A$3:DK$99,110,FALSE())-VLOOKUP($A71,'Import OffPeak change'!$A$106:DK$202,110,FALSE())))</f>
        <v>0</v>
      </c>
      <c r="DG71" s="193" t="n">
        <f aca="false">IF(ISERROR(VLOOKUP($A71,'Import OffPeak'!$A$3:DL$99,111,FALSE())-VLOOKUP($A71,'Import OffPeak change'!$A$106:DL$202,111,FALSE())),0,(VLOOKUP($A71,'Import OffPeak'!$A$3:DL$99,111,FALSE())-VLOOKUP($A71,'Import OffPeak change'!$A$106:DL$202,111,FALSE())))</f>
        <v>0</v>
      </c>
      <c r="DH71" s="193" t="n">
        <f aca="false">IF(ISERROR(VLOOKUP($A71,'Import OffPeak'!$A$3:DM$99,112,FALSE())-VLOOKUP($A71,'Import OffPeak change'!$A$106:DM$202,112,FALSE())),0,(VLOOKUP($A71,'Import OffPeak'!$A$3:DM$99,112,FALSE())-VLOOKUP($A71,'Import OffPeak change'!$A$106:DM$202,112,FALSE())))</f>
        <v>0</v>
      </c>
      <c r="DI71" s="193" t="n">
        <f aca="false">IF(ISERROR(VLOOKUP($A71,'Import OffPeak'!$A$3:DN$99,113,FALSE())-VLOOKUP($A71,'Import OffPeak change'!$A$106:DN$202,113,FALSE())),0,(VLOOKUP($A71,'Import OffPeak'!$A$3:DN$99,113,FALSE())-VLOOKUP($A71,'Import OffPeak change'!$A$106:DN$202,113,FALSE())))</f>
        <v>0</v>
      </c>
      <c r="DJ71" s="193" t="n">
        <f aca="false">IF(ISERROR(VLOOKUP($A71,'Import OffPeak'!$A$3:DO$99,114,FALSE())-VLOOKUP($A71,'Import OffPeak change'!$A$106:DO$202,114,FALSE())),0,(VLOOKUP($A71,'Import OffPeak'!$A$3:DO$99,114,FALSE())-VLOOKUP($A71,'Import OffPeak change'!$A$106:DO$202,114,FALSE())))</f>
        <v>0</v>
      </c>
      <c r="DK71" s="193" t="n">
        <f aca="false">IF(ISERROR(VLOOKUP($A71,'Import OffPeak'!$A$3:DP$99,115,FALSE())-VLOOKUP($A71,'Import OffPeak change'!$A$106:DP$202,115,FALSE())),0,(VLOOKUP($A71,'Import OffPeak'!$A$3:DP$99,115,FALSE())-VLOOKUP($A71,'Import OffPeak change'!$A$106:DP$202,115,FALSE())))</f>
        <v>0</v>
      </c>
      <c r="DL71" s="193" t="n">
        <f aca="false">IF(ISERROR(VLOOKUP($A71,'Import OffPeak'!$A$3:DQ$99,116,FALSE())-VLOOKUP($A71,'Import OffPeak change'!$A$106:DQ$202,116,FALSE())),0,(VLOOKUP($A71,'Import OffPeak'!$A$3:DQ$99,116,FALSE())-VLOOKUP($A71,'Import OffPeak change'!$A$106:DQ$202,116,FALSE())))</f>
        <v>0</v>
      </c>
      <c r="DM71" s="193" t="n">
        <f aca="false">IF(ISERROR(VLOOKUP($A71,'Import OffPeak'!$A$3:DR$99,117,FALSE())-VLOOKUP($A71,'Import OffPeak change'!$A$106:DR$202,117,FALSE())),0,(VLOOKUP($A71,'Import OffPeak'!$A$3:DR$99,117,FALSE())-VLOOKUP($A71,'Import OffPeak change'!$A$106:DR$202,117,FALSE())))</f>
        <v>0</v>
      </c>
      <c r="DN71" s="193" t="n">
        <f aca="false">IF(ISERROR(VLOOKUP($A71,'Import OffPeak'!$A$3:DS$99,118,FALSE())-VLOOKUP($A71,'Import OffPeak change'!$A$106:DS$202,118,FALSE())),0,(VLOOKUP($A71,'Import OffPeak'!$A$3:DS$99,118,FALSE())-VLOOKUP($A71,'Import OffPeak change'!$A$106:DS$202,118,FALSE())))</f>
        <v>0</v>
      </c>
      <c r="DO71" s="193" t="n">
        <f aca="false">IF(ISERROR(VLOOKUP($A71,'Import OffPeak'!$A$3:DT$99,119,FALSE())-VLOOKUP($A71,'Import OffPeak change'!$A$106:DT$202,119,FALSE())),0,(VLOOKUP($A71,'Import OffPeak'!$A$3:DT$99,119,FALSE())-VLOOKUP($A71,'Import OffPeak change'!$A$106:DT$202,119,FALSE())))</f>
        <v>0</v>
      </c>
      <c r="DP71" s="193" t="n">
        <f aca="false">IF(ISERROR(VLOOKUP($A71,'Import OffPeak'!$A$3:DU$99,120,FALSE())-VLOOKUP($A71,'Import OffPeak change'!$A$106:DU$202,120,FALSE())),0,(VLOOKUP($A71,'Import OffPeak'!$A$3:DU$99,120,FALSE())-VLOOKUP($A71,'Import OffPeak change'!$A$106:DU$202,120,FALSE())))</f>
        <v>0</v>
      </c>
      <c r="DQ71" s="193" t="n">
        <f aca="false">IF(ISERROR(VLOOKUP($A71,'Import OffPeak'!$A$3:DV$99,121,FALSE())-VLOOKUP($A71,'Import OffPeak change'!$A$106:DV$202,121,FALSE())),0,(VLOOKUP($A71,'Import OffPeak'!$A$3:DV$99,121,FALSE())-VLOOKUP($A71,'Import OffPeak change'!$A$106:DV$202,121,FALSE())))</f>
        <v>0</v>
      </c>
      <c r="DR71" s="193" t="n">
        <f aca="false">IF(ISERROR(VLOOKUP($A71,'Import OffPeak'!$A$3:DW$99,122,FALSE())-VLOOKUP($A71,'Import OffPeak change'!$A$106:DW$202,122,FALSE())),0,(VLOOKUP($A71,'Import OffPeak'!$A$3:DW$99,122,FALSE())-VLOOKUP($A71,'Import OffPeak change'!$A$106:DW$202,122,FALSE())))</f>
        <v>0</v>
      </c>
      <c r="DS71" s="193" t="n">
        <f aca="false">IF(ISERROR(VLOOKUP($A71,'Import OffPeak'!$A$3:DX$99,123,FALSE())-VLOOKUP($A71,'Import OffPeak change'!$A$106:DX$202,123,FALSE())),0,(VLOOKUP($A71,'Import OffPeak'!$A$3:DX$99,123,FALSE())-VLOOKUP($A71,'Import OffPeak change'!$A$106:DX$202,123,FALSE())))</f>
        <v>0</v>
      </c>
      <c r="DT71" s="193" t="n">
        <f aca="false">IF(ISERROR(VLOOKUP($A71,'Import OffPeak'!$A$3:DY$99,124,FALSE())-VLOOKUP($A71,'Import OffPeak change'!$A$106:DY$202,124,FALSE())),0,(VLOOKUP($A71,'Import OffPeak'!$A$3:DY$99,124,FALSE())-VLOOKUP($A71,'Import OffPeak change'!$A$106:DY$202,124,FALSE())))</f>
        <v>0</v>
      </c>
      <c r="DU71" s="193" t="n">
        <f aca="false">IF(ISERROR(VLOOKUP($A71,'Import OffPeak'!$A$3:DZ$99,125,FALSE())-VLOOKUP($A71,'Import OffPeak change'!$A$106:DZ$202,125,FALSE())),0,(VLOOKUP($A71,'Import OffPeak'!$A$3:DZ$99,125,FALSE())-VLOOKUP($A71,'Import OffPeak change'!$A$106:DZ$202,125,FALSE())))</f>
        <v>0</v>
      </c>
      <c r="DV71" s="193" t="n">
        <f aca="false">IF(ISERROR(VLOOKUP($A71,'Import OffPeak'!$A$3:EA$99,126,FALSE())-VLOOKUP($A71,'Import OffPeak change'!$A$106:EA$202,126,FALSE())),0,(VLOOKUP($A71,'Import OffPeak'!$A$3:EA$99,126,FALSE())-VLOOKUP($A71,'Import OffPeak change'!$A$106:EA$202,126,FALSE())))</f>
        <v>0</v>
      </c>
      <c r="DW71" s="193" t="n">
        <f aca="false">IF(ISERROR(VLOOKUP($A71,'Import OffPeak'!$A$3:EB$99,127,FALSE())-VLOOKUP($A71,'Import OffPeak change'!$A$106:EB$202,127,FALSE())),0,(VLOOKUP($A71,'Import OffPeak'!$A$3:EB$99,127,FALSE())-VLOOKUP($A71,'Import OffPeak change'!$A$106:EB$202,127,FALSE())))</f>
        <v>0</v>
      </c>
      <c r="DX71" s="193" t="n">
        <f aca="false">IF(ISERROR(VLOOKUP($A71,'Import OffPeak'!$A$3:EC$99,128,FALSE())-VLOOKUP($A71,'Import OffPeak change'!$A$106:EC$202,128,FALSE())),0,(VLOOKUP($A71,'Import OffPeak'!$A$3:EC$99,128,FALSE())-VLOOKUP($A71,'Import OffPeak change'!$A$106:EC$202,128,FALSE())))</f>
        <v>0</v>
      </c>
      <c r="DY71" s="193" t="n">
        <f aca="false">IF(ISERROR(VLOOKUP($A71,'Import OffPeak'!$A$3:ED$99,129,FALSE())-VLOOKUP($A71,'Import OffPeak change'!$A$106:ED$202,129,FALSE())),0,(VLOOKUP($A71,'Import OffPeak'!$A$3:ED$99,129,FALSE())-VLOOKUP($A71,'Import OffPeak change'!$A$106:ED$202,129,FALSE())))</f>
        <v>0</v>
      </c>
      <c r="DZ71" s="193" t="n">
        <f aca="false">IF(ISERROR(VLOOKUP($A71,'Import OffPeak'!$A$3:EE$99,130,FALSE())-VLOOKUP($A71,'Import OffPeak change'!$A$106:EE$202,130,FALSE())),0,(VLOOKUP($A71,'Import OffPeak'!$A$3:EE$99,130,FALSE())-VLOOKUP($A71,'Import OffPeak change'!$A$106:EE$202,130,FALSE())))</f>
        <v>0</v>
      </c>
      <c r="EA71" s="193" t="n">
        <f aca="false">IF(ISERROR(VLOOKUP($A71,'Import OffPeak'!$A$3:EF$99,131,FALSE())-VLOOKUP($A71,'Import OffPeak change'!$A$106:EF$202,131,FALSE())),0,(VLOOKUP($A71,'Import OffPeak'!$A$3:EF$99,131,FALSE())-VLOOKUP($A71,'Import OffPeak change'!$A$106:EF$202,131,FALSE())))</f>
        <v>0</v>
      </c>
      <c r="EB71" s="193" t="n">
        <f aca="false">IF(ISERROR(VLOOKUP($A71,'Import OffPeak'!$A$3:EG$99,132,FALSE())-VLOOKUP($A71,'Import OffPeak change'!$A$106:EG$202,132,FALSE())),0,(VLOOKUP($A71,'Import OffPeak'!$A$3:EG$99,132,FALSE())-VLOOKUP($A71,'Import OffPeak change'!$A$106:EG$202,132,FALSE())))</f>
        <v>0</v>
      </c>
      <c r="EC71" s="193" t="n">
        <f aca="false">IF(ISERROR(VLOOKUP($A71,'Import OffPeak'!$A$3:EH$99,133,FALSE())-VLOOKUP($A71,'Import OffPeak change'!$A$106:EH$202,133,FALSE())),0,(VLOOKUP($A71,'Import OffPeak'!$A$3:EH$99,133,FALSE())-VLOOKUP($A71,'Import OffPeak change'!$A$106:EH$202,133,FALSE())))</f>
        <v>0</v>
      </c>
      <c r="ED71" s="193" t="n">
        <f aca="false">IF(ISERROR(VLOOKUP($A71,'Import OffPeak'!$A$3:EI$99,134,FALSE())-VLOOKUP($A71,'Import OffPeak change'!$A$106:EI$202,134,FALSE())),0,(VLOOKUP($A71,'Import OffPeak'!$A$3:EI$99,134,FALSE())-VLOOKUP($A71,'Import OffPeak change'!$A$106:EI$202,134,FALSE())))</f>
        <v>0</v>
      </c>
      <c r="EE71" s="193" t="n">
        <f aca="false">IF(ISERROR(VLOOKUP($A71,'Import OffPeak'!$A$3:EJ$99,135,FALSE())-VLOOKUP($A71,'Import OffPeak change'!$A$106:EJ$202,135,FALSE())),0,(VLOOKUP($A71,'Import OffPeak'!$A$3:EJ$99,135,FALSE())-VLOOKUP($A71,'Import OffPeak change'!$A$106:EJ$202,135,FALSE())))</f>
        <v>0</v>
      </c>
      <c r="EF71" s="193" t="n">
        <f aca="false">IF(ISERROR(VLOOKUP($A71,'Import OffPeak'!$A$3:EK$99,136,FALSE())-VLOOKUP($A71,'Import OffPeak change'!$A$106:EK$202,136,FALSE())),0,(VLOOKUP($A71,'Import OffPeak'!$A$3:EK$99,136,FALSE())-VLOOKUP($A71,'Import OffPeak change'!$A$106:EK$202,136,FALSE())))</f>
        <v>0</v>
      </c>
      <c r="EG71" s="193" t="n">
        <f aca="false">IF(ISERROR(VLOOKUP($A71,'Import OffPeak'!$A$3:EL$99,137,FALSE())-VLOOKUP($A71,'Import OffPeak change'!$A$106:EL$202,137,FALSE())),0,(VLOOKUP($A71,'Import OffPeak'!$A$3:EL$99,137,FALSE())-VLOOKUP($A71,'Import OffPeak change'!$A$106:EL$202,137,FALSE())))</f>
        <v>0</v>
      </c>
      <c r="EH71" s="193" t="n">
        <f aca="false">IF(ISERROR(VLOOKUP($A71,'Import OffPeak'!$A$3:EM$99,138,FALSE())-VLOOKUP($A71,'Import OffPeak change'!$A$106:EM$202,138,FALSE())),0,(VLOOKUP($A71,'Import OffPeak'!$A$3:EM$99,138,FALSE())-VLOOKUP($A71,'Import OffPeak change'!$A$106:EM$202,138,FALSE())))</f>
        <v>0</v>
      </c>
      <c r="EI71" s="193" t="n">
        <f aca="false">IF(ISERROR(VLOOKUP($A71,'Import OffPeak'!$A$3:EN$99,139,FALSE())-VLOOKUP($A71,'Import OffPeak change'!$A$106:EN$202,139,FALSE())),0,(VLOOKUP($A71,'Import OffPeak'!$A$3:EN$99,139,FALSE())-VLOOKUP($A71,'Import OffPeak change'!$A$106:EN$202,139,FALSE())))</f>
        <v>0</v>
      </c>
      <c r="EJ71" s="193" t="n">
        <f aca="false">IF(ISERROR(VLOOKUP($A71,'Import OffPeak'!$A$3:EO$99,140,FALSE())-VLOOKUP($A71,'Import OffPeak change'!$A$106:EO$202,140,FALSE())),0,(VLOOKUP($A71,'Import OffPeak'!$A$3:EO$99,140,FALSE())-VLOOKUP($A71,'Import OffPeak change'!$A$106:EO$202,140,FALSE())))</f>
        <v>0</v>
      </c>
      <c r="EK71" s="193" t="n">
        <f aca="false">IF(ISERROR(VLOOKUP($A71,'Import OffPeak'!$A$3:EP$99,141,FALSE())-VLOOKUP($A71,'Import OffPeak change'!$A$106:EP$202,141,FALSE())),0,(VLOOKUP($A71,'Import OffPeak'!$A$3:EP$99,141,FALSE())-VLOOKUP($A71,'Import OffPeak change'!$A$106:EP$202,141,FALSE())))</f>
        <v>0</v>
      </c>
      <c r="EL71" s="193" t="n">
        <f aca="false">IF(ISERROR(VLOOKUP($A71,'Import OffPeak'!$A$3:EQ$99,142,FALSE())-VLOOKUP($A71,'Import OffPeak change'!$A$106:EQ$202,142,FALSE())),0,(VLOOKUP($A71,'Import OffPeak'!$A$3:EQ$99,142,FALSE())-VLOOKUP($A71,'Import OffPeak change'!$A$106:EQ$202,142,FALSE())))</f>
        <v>0</v>
      </c>
      <c r="EM71" s="193" t="n">
        <f aca="false">IF(ISERROR(VLOOKUP($A71,'Import OffPeak'!$A$3:ER$99,143,FALSE())-VLOOKUP($A71,'Import OffPeak change'!$A$106:ER$202,143,FALSE())),0,(VLOOKUP($A71,'Import OffPeak'!$A$3:ER$99,143,FALSE())-VLOOKUP($A71,'Import OffPeak change'!$A$106:ER$202,143,FALSE())))</f>
        <v>0</v>
      </c>
      <c r="EN71" s="193" t="n">
        <f aca="false">IF(ISERROR(VLOOKUP($A71,'Import OffPeak'!$A$3:ES$99,144,FALSE())-VLOOKUP($A71,'Import OffPeak change'!$A$106:ES$202,144,FALSE())),0,(VLOOKUP($A71,'Import OffPeak'!$A$3:ES$99,144,FALSE())-VLOOKUP($A71,'Import OffPeak change'!$A$106:ES$202,144,FALSE())))</f>
        <v>0</v>
      </c>
      <c r="EO71" s="193" t="n">
        <f aca="false">IF(ISERROR(VLOOKUP($A71,'Import OffPeak'!$A$3:ET$99,145,FALSE())-VLOOKUP($A71,'Import OffPeak change'!$A$106:ET$202,145,FALSE())),0,(VLOOKUP($A71,'Import OffPeak'!$A$3:ET$99,145,FALSE())-VLOOKUP($A71,'Import OffPeak change'!$A$106:ET$202,145,FALSE())))</f>
        <v>0</v>
      </c>
      <c r="EP71" s="193" t="n">
        <f aca="false">IF(ISERROR(VLOOKUP($A71,'Import OffPeak'!$A$3:EU$99,146,FALSE())-VLOOKUP($A71,'Import OffPeak change'!$A$106:EU$202,146,FALSE())),0,(VLOOKUP($A71,'Import OffPeak'!$A$3:EU$99,146,FALSE())-VLOOKUP($A71,'Import OffPeak change'!$A$106:EU$202,146,FALSE())))</f>
        <v>0</v>
      </c>
      <c r="EQ71" s="193" t="n">
        <f aca="false">IF(ISERROR(VLOOKUP($A71,'Import OffPeak'!$A$3:EV$99,147,FALSE())-VLOOKUP($A71,'Import OffPeak change'!$A$106:EV$202,147,FALSE())),0,(VLOOKUP($A71,'Import OffPeak'!$A$3:EV$99,147,FALSE())-VLOOKUP($A71,'Import OffPeak change'!$A$106:EV$202,147,FALSE())))</f>
        <v>0</v>
      </c>
      <c r="ER71" s="193" t="n">
        <f aca="false">IF(ISERROR(VLOOKUP($A71,'Import OffPeak'!$A$3:EW$99,148,FALSE())-VLOOKUP($A71,'Import OffPeak change'!$A$106:EW$202,148,FALSE())),0,(VLOOKUP($A71,'Import OffPeak'!$A$3:EW$99,148,FALSE())-VLOOKUP($A71,'Import OffPeak change'!$A$106:EW$202,148,FALSE())))</f>
        <v>0</v>
      </c>
      <c r="ES71" s="193" t="n">
        <f aca="false">IF(ISERROR(VLOOKUP($A71,'Import OffPeak'!$A$3:EX$99,149,FALSE())-VLOOKUP($A71,'Import OffPeak change'!$A$106:EX$202,149,FALSE())),0,(VLOOKUP($A71,'Import OffPeak'!$A$3:EX$99,149,FALSE())-VLOOKUP($A71,'Import OffPeak change'!$A$106:EX$202,149,FALSE())))</f>
        <v>0</v>
      </c>
      <c r="ET71" s="193" t="n">
        <f aca="false">IF(ISERROR(VLOOKUP($A71,'Import OffPeak'!$A$3:EY$99,150,FALSE())-VLOOKUP($A71,'Import OffPeak change'!$A$106:EY$202,150,FALSE())),0,(VLOOKUP($A71,'Import OffPeak'!$A$3:EY$99,150,FALSE())-VLOOKUP($A71,'Import OffPeak change'!$A$106:EY$202,150,FALSE())))</f>
        <v>0</v>
      </c>
      <c r="EU71" s="193" t="n">
        <f aca="false">IF(ISERROR(VLOOKUP($A71,'Import OffPeak'!$A$3:EZ$99,151,FALSE())-VLOOKUP($A71,'Import OffPeak change'!$A$106:EZ$202,151,FALSE())),0,(VLOOKUP($A71,'Import OffPeak'!$A$3:EZ$99,151,FALSE())-VLOOKUP($A71,'Import OffPeak change'!$A$106:EZ$202,151,FALSE())))</f>
        <v>0</v>
      </c>
      <c r="EV71" s="193" t="n">
        <f aca="false">IF(ISERROR(VLOOKUP($A71,'Import OffPeak'!$A$3:FA$99,152,FALSE())-VLOOKUP($A71,'Import OffPeak change'!$A$106:FA$202,152,FALSE())),0,(VLOOKUP($A71,'Import OffPeak'!$A$3:FA$99,152,FALSE())-VLOOKUP($A71,'Import OffPeak change'!$A$106:FA$202,152,FALSE())))</f>
        <v>0</v>
      </c>
      <c r="EW71" s="193" t="n">
        <f aca="false">IF(ISERROR(VLOOKUP($A71,'Import OffPeak'!$A$3:FB$99,153,FALSE())-VLOOKUP($A71,'Import OffPeak change'!$A$106:FB$202,153,FALSE())),0,(VLOOKUP($A71,'Import OffPeak'!$A$3:FB$99,153,FALSE())-VLOOKUP($A71,'Import OffPeak change'!$A$106:FB$202,153,FALSE())))</f>
        <v>0</v>
      </c>
      <c r="EX71" s="193" t="n">
        <f aca="false">IF(ISERROR(VLOOKUP($A71,'Import OffPeak'!$A$3:FC$99,154,FALSE())-VLOOKUP($A71,'Import OffPeak change'!$A$106:FC$202,154,FALSE())),0,(VLOOKUP($A71,'Import OffPeak'!$A$3:FC$99,154,FALSE())-VLOOKUP($A71,'Import OffPeak change'!$A$106:FC$202,154,FALSE())))</f>
        <v>0</v>
      </c>
      <c r="EY71" s="193" t="n">
        <f aca="false">IF(ISERROR(VLOOKUP($A71,'Import OffPeak'!$A$3:FD$99,155,FALSE())-VLOOKUP($A71,'Import OffPeak change'!$A$106:FD$202,155,FALSE())),0,(VLOOKUP($A71,'Import OffPeak'!$A$3:FD$99,155,FALSE())-VLOOKUP($A71,'Import OffPeak change'!$A$106:FD$202,155,FALSE())))</f>
        <v>0</v>
      </c>
      <c r="EZ71" s="193" t="n">
        <f aca="false">IF(ISERROR(VLOOKUP($A71,'Import OffPeak'!$A$3:FE$99,156,FALSE())-VLOOKUP($A71,'Import OffPeak change'!$A$106:FE$202,156,FALSE())),0,(VLOOKUP($A71,'Import OffPeak'!$A$3:FE$99,156,FALSE())-VLOOKUP($A71,'Import OffPeak change'!$A$106:FE$202,156,FALSE())))</f>
        <v>0</v>
      </c>
      <c r="FA71" s="193" t="n">
        <f aca="false">IF(ISERROR(VLOOKUP($A71,'Import OffPeak'!$A$3:FF$99,157,FALSE())-VLOOKUP($A71,'Import OffPeak change'!$A$106:FF$202,157,FALSE())),0,(VLOOKUP($A71,'Import OffPeak'!$A$3:FF$99,157,FALSE())-VLOOKUP($A71,'Import OffPeak change'!$A$106:FF$202,157,FALSE())))</f>
        <v>0</v>
      </c>
      <c r="FB71" s="193" t="n">
        <f aca="false">IF(ISERROR(VLOOKUP($A71,'Import OffPeak'!$A$3:FG$99,158,FALSE())-VLOOKUP($A71,'Import OffPeak change'!$A$106:FG$202,158,FALSE())),0,(VLOOKUP($A71,'Import OffPeak'!$A$3:FG$99,158,FALSE())-VLOOKUP($A71,'Import OffPeak change'!$A$106:FG$202,158,FALSE())))</f>
        <v>0</v>
      </c>
      <c r="FC71" s="193" t="n">
        <f aca="false">IF(ISERROR(VLOOKUP($A71,'Import OffPeak'!$A$3:FH$99,159,FALSE())-VLOOKUP($A71,'Import OffPeak change'!$A$106:FH$202,159,FALSE())),0,(VLOOKUP($A71,'Import OffPeak'!$A$3:FH$99,159,FALSE())-VLOOKUP($A71,'Import OffPeak change'!$A$106:FH$202,159,FALSE())))</f>
        <v>0</v>
      </c>
      <c r="FD71" s="193" t="n">
        <f aca="false">IF(ISERROR(VLOOKUP($A71,'Import OffPeak'!$A$3:FI$99,160,FALSE())-VLOOKUP($A71,'Import OffPeak change'!$A$106:FI$202,160,FALSE())),0,(VLOOKUP($A71,'Import OffPeak'!$A$3:FI$99,160,FALSE())-VLOOKUP($A71,'Import OffPeak change'!$A$106:FI$202,160,FALSE())))</f>
        <v>0</v>
      </c>
      <c r="FE71" s="193" t="n">
        <f aca="false">IF(ISERROR(VLOOKUP($A71,'Import OffPeak'!$A$3:FJ$99,161,FALSE())-VLOOKUP($A71,'Import OffPeak change'!$A$106:FJ$202,161,FALSE())),0,(VLOOKUP($A71,'Import OffPeak'!$A$3:FJ$99,161,FALSE())-VLOOKUP($A71,'Import OffPeak change'!$A$106:FJ$202,161,FALSE())))</f>
        <v>0</v>
      </c>
      <c r="FF71" s="193" t="n">
        <f aca="false">IF(ISERROR(VLOOKUP($A71,'Import OffPeak'!$A$3:FK$99,162,FALSE())-VLOOKUP($A71,'Import OffPeak change'!$A$106:FK$202,162,FALSE())),0,(VLOOKUP($A71,'Import OffPeak'!$A$3:FK$99,162,FALSE())-VLOOKUP($A71,'Import OffPeak change'!$A$106:FK$202,162,FALSE())))</f>
        <v>0</v>
      </c>
      <c r="FG71" s="193" t="n">
        <f aca="false">IF(ISERROR(VLOOKUP($A71,'Import OffPeak'!$A$3:FL$99,163,FALSE())-VLOOKUP($A71,'Import OffPeak change'!$A$106:FL$202,163,FALSE())),0,(VLOOKUP($A71,'Import OffPeak'!$A$3:FL$99,163,FALSE())-VLOOKUP($A71,'Import OffPeak change'!$A$106:FL$202,163,FALSE())))</f>
        <v>0</v>
      </c>
      <c r="FH71" s="193" t="n">
        <f aca="false">IF(ISERROR(VLOOKUP($A71,'Import OffPeak'!$A$3:FM$99,164,FALSE())-VLOOKUP($A71,'Import OffPeak change'!$A$106:FM$202,164,FALSE())),0,(VLOOKUP($A71,'Import OffPeak'!$A$3:FM$99,164,FALSE())-VLOOKUP($A71,'Import OffPeak change'!$A$106:FM$202,164,FALSE())))</f>
        <v>0</v>
      </c>
      <c r="FI71" s="193" t="n">
        <f aca="false">IF(ISERROR(VLOOKUP($A71,'Import OffPeak'!$A$3:FN$99,165,FALSE())-VLOOKUP($A71,'Import OffPeak change'!$A$106:FN$202,165,FALSE())),0,(VLOOKUP($A71,'Import OffPeak'!$A$3:FN$99,165,FALSE())-VLOOKUP($A71,'Import OffPeak change'!$A$106:FN$202,165,FALSE())))</f>
        <v>0</v>
      </c>
      <c r="FJ71" s="193" t="n">
        <f aca="false">IF(ISERROR(VLOOKUP($A71,'Import OffPeak'!$A$3:FO$99,166,FALSE())-VLOOKUP($A71,'Import OffPeak change'!$A$106:FO$202,166,FALSE())),0,(VLOOKUP($A71,'Import OffPeak'!$A$3:FO$99,166,FALSE())-VLOOKUP($A71,'Import OffPeak change'!$A$106:FO$202,166,FALSE())))</f>
        <v>0</v>
      </c>
      <c r="FK71" s="193" t="n">
        <f aca="false">IF(ISERROR(VLOOKUP($A71,'Import OffPeak'!$A$3:FP$99,167,FALSE())-VLOOKUP($A71,'Import OffPeak change'!$A$106:FP$202,167,FALSE())),0,(VLOOKUP($A71,'Import OffPeak'!$A$3:FP$99,167,FALSE())-VLOOKUP($A71,'Import OffPeak change'!$A$106:FP$202,167,FALSE())))</f>
        <v>0</v>
      </c>
      <c r="FL71" s="193" t="n">
        <f aca="false">IF(ISERROR(VLOOKUP($A71,'Import OffPeak'!$A$3:FQ$99,168,FALSE())-VLOOKUP($A71,'Import OffPeak change'!$A$106:FQ$202,168,FALSE())),0,(VLOOKUP($A71,'Import OffPeak'!$A$3:FQ$99,168,FALSE())-VLOOKUP($A71,'Import OffPeak change'!$A$106:FQ$202,168,FALSE())))</f>
        <v>0</v>
      </c>
      <c r="FM71" s="193" t="n">
        <f aca="false">IF(ISERROR(VLOOKUP($A71,'Import OffPeak'!$A$3:FR$99,169,FALSE())-VLOOKUP($A71,'Import OffPeak change'!$A$106:FR$202,169,FALSE())),0,(VLOOKUP($A71,'Import OffPeak'!$A$3:FR$99,169,FALSE())-VLOOKUP($A71,'Import OffPeak change'!$A$106:FR$202,169,FALSE())))</f>
        <v>0</v>
      </c>
      <c r="FN71" s="193" t="n">
        <f aca="false">IF(ISERROR(VLOOKUP($A71,'Import OffPeak'!$A$3:FS$99,170,FALSE())-VLOOKUP($A71,'Import OffPeak change'!$A$106:FS$202,170,FALSE())),0,(VLOOKUP($A71,'Import OffPeak'!$A$3:FS$99,170,FALSE())-VLOOKUP($A71,'Import OffPeak change'!$A$106:FS$202,170,FALSE())))</f>
        <v>0</v>
      </c>
      <c r="FO71" s="193" t="n">
        <f aca="false">IF(ISERROR(VLOOKUP($A71,'Import OffPeak'!$A$3:FT$99,171,FALSE())-VLOOKUP($A71,'Import OffPeak change'!$A$106:FT$202,171,FALSE())),0,(VLOOKUP($A71,'Import OffPeak'!$A$3:FT$99,171,FALSE())-VLOOKUP($A71,'Import OffPeak change'!$A$106:FT$202,171,FALSE())))</f>
        <v>0</v>
      </c>
      <c r="FP71" s="193" t="n">
        <f aca="false">IF(ISERROR(VLOOKUP($A71,'Import OffPeak'!$A$3:FU$99,172,FALSE())-VLOOKUP($A71,'Import OffPeak change'!$A$106:FU$202,172,FALSE())),0,(VLOOKUP($A71,'Import OffPeak'!$A$3:FU$99,172,FALSE())-VLOOKUP($A71,'Import OffPeak change'!$A$106:FU$202,172,FALSE())))</f>
        <v>0</v>
      </c>
      <c r="FQ71" s="193" t="n">
        <f aca="false">IF(ISERROR(VLOOKUP($A71,'Import OffPeak'!$A$3:FV$99,173,FALSE())-VLOOKUP($A71,'Import OffPeak change'!$A$106:FV$202,173,FALSE())),0,(VLOOKUP($A71,'Import OffPeak'!$A$3:FV$99,173,FALSE())-VLOOKUP($A71,'Import OffPeak change'!$A$106:FV$202,173,FALSE())))</f>
        <v>0</v>
      </c>
      <c r="FR71" s="193" t="n">
        <f aca="false">IF(ISERROR(VLOOKUP($A71,'Import OffPeak'!$A$3:FW$99,174,FALSE())-VLOOKUP($A71,'Import OffPeak change'!$A$106:FW$202,174,FALSE())),0,(VLOOKUP($A71,'Import OffPeak'!$A$3:FW$99,174,FALSE())-VLOOKUP($A71,'Import OffPeak change'!$A$106:FW$202,174,FALSE())))</f>
        <v>0</v>
      </c>
      <c r="FS71" s="193" t="n">
        <f aca="false">IF(ISERROR(VLOOKUP($A71,'Import OffPeak'!$A$3:FX$99,175,FALSE())-VLOOKUP($A71,'Import OffPeak change'!$A$106:FX$202,175,FALSE())),0,(VLOOKUP($A71,'Import OffPeak'!$A$3:FX$99,175,FALSE())-VLOOKUP($A71,'Import OffPeak change'!$A$106:FX$202,175,FALSE())))</f>
        <v>0</v>
      </c>
      <c r="FT71" s="193" t="n">
        <f aca="false">IF(ISERROR(VLOOKUP($A71,'Import OffPeak'!$A$3:FY$99,176,FALSE())-VLOOKUP($A71,'Import OffPeak change'!$A$106:FY$202,176,FALSE())),0,(VLOOKUP($A71,'Import OffPeak'!$A$3:FY$99,176,FALSE())-VLOOKUP($A71,'Import OffPeak change'!$A$106:FY$202,176,FALSE())))</f>
        <v>0</v>
      </c>
      <c r="FU71" s="193" t="n">
        <f aca="false">IF(ISERROR(VLOOKUP($A71,'Import OffPeak'!$A$3:FZ$99,177,FALSE())-VLOOKUP($A71,'Import OffPeak change'!$A$106:FZ$202,177,FALSE())),0,(VLOOKUP($A71,'Import OffPeak'!$A$3:FZ$99,177,FALSE())-VLOOKUP($A71,'Import OffPeak change'!$A$106:FZ$202,177,FALSE())))</f>
        <v>0</v>
      </c>
      <c r="FV71" s="193" t="n">
        <f aca="false">IF(ISERROR(VLOOKUP($A71,'Import OffPeak'!$A$3:GA$99,178,FALSE())-VLOOKUP($A71,'Import OffPeak change'!$A$106:GA$202,178,FALSE())),0,(VLOOKUP($A71,'Import OffPeak'!$A$3:GA$99,178,FALSE())-VLOOKUP($A71,'Import OffPeak change'!$A$106:GA$202,178,FALSE())))</f>
        <v>0</v>
      </c>
      <c r="FW71" s="193" t="n">
        <f aca="false">IF(ISERROR(VLOOKUP($A71,'Import OffPeak'!$A$3:GB$99,179,FALSE())-VLOOKUP($A71,'Import OffPeak change'!$A$106:GB$202,179,FALSE())),0,(VLOOKUP($A71,'Import OffPeak'!$A$3:GB$99,179,FALSE())-VLOOKUP($A71,'Import OffPeak change'!$A$106:GB$202,179,FALSE())))</f>
        <v>0</v>
      </c>
      <c r="FX71" s="193" t="n">
        <f aca="false">IF(ISERROR(VLOOKUP($A71,'Import OffPeak'!$A$3:GC$99,180,FALSE())-VLOOKUP($A71,'Import OffPeak change'!$A$106:GC$202,180,FALSE())),0,(VLOOKUP($A71,'Import OffPeak'!$A$3:GC$99,180,FALSE())-VLOOKUP($A71,'Import OffPeak change'!$A$106:GC$202,180,FALSE())))</f>
        <v>0</v>
      </c>
      <c r="FY71" s="193" t="n">
        <f aca="false">IF(ISERROR(VLOOKUP($A71,'Import OffPeak'!$A$3:GD$99,181,FALSE())-VLOOKUP($A71,'Import OffPeak change'!$A$106:GD$202,181,FALSE())),0,(VLOOKUP($A71,'Import OffPeak'!$A$3:GD$99,181,FALSE())-VLOOKUP($A71,'Import OffPeak change'!$A$106:GD$202,181,FALSE())))</f>
        <v>0</v>
      </c>
      <c r="FZ71" s="193" t="n">
        <f aca="false">IF(ISERROR(VLOOKUP($A71,'Import OffPeak'!$A$3:GE$99,182,FALSE())-VLOOKUP($A71,'Import OffPeak change'!$A$106:GE$202,182,FALSE())),0,(VLOOKUP($A71,'Import OffPeak'!$A$3:GE$99,182,FALSE())-VLOOKUP($A71,'Import OffPeak change'!$A$106:GE$202,182,FALSE())))</f>
        <v>0</v>
      </c>
      <c r="GA71" s="193" t="n">
        <f aca="false">IF(ISERROR(VLOOKUP($A71,'Import OffPeak'!$A$3:GF$99,183,FALSE())-VLOOKUP($A71,'Import OffPeak change'!$A$106:GF$202,183,FALSE())),0,(VLOOKUP($A71,'Import OffPeak'!$A$3:GF$99,183,FALSE())-VLOOKUP($A71,'Import OffPeak change'!$A$106:GF$202,183,FALSE())))</f>
        <v>0</v>
      </c>
      <c r="GB71" s="193" t="n">
        <f aca="false">IF(ISERROR(VLOOKUP($A71,'Import OffPeak'!$A$3:GG$99,184,FALSE())-VLOOKUP($A71,'Import OffPeak change'!$A$106:GG$202,184,FALSE())),0,(VLOOKUP($A71,'Import OffPeak'!$A$3:GG$99,184,FALSE())-VLOOKUP($A71,'Import OffPeak change'!$A$106:GG$202,184,FALSE())))</f>
        <v>0</v>
      </c>
      <c r="GC71" s="193" t="n">
        <f aca="false">IF(ISERROR(VLOOKUP($A71,'Import OffPeak'!$A$3:GH$99,185,FALSE())-VLOOKUP($A71,'Import OffPeak change'!$A$106:GH$202,185,FALSE())),0,(VLOOKUP($A71,'Import OffPeak'!$A$3:GH$99,185,FALSE())-VLOOKUP($A71,'Import OffPeak change'!$A$106:GH$202,185,FALSE())))</f>
        <v>0</v>
      </c>
      <c r="GD71" s="193" t="n">
        <f aca="false">IF(ISERROR(VLOOKUP($A71,'Import OffPeak'!$A$3:GI$99,186,FALSE())-VLOOKUP($A71,'Import OffPeak change'!$A$106:GI$202,186,FALSE())),0,(VLOOKUP($A71,'Import OffPeak'!$A$3:GI$99,186,FALSE())-VLOOKUP($A71,'Import OffPeak change'!$A$106:GI$202,186,FALSE())))</f>
        <v>0</v>
      </c>
      <c r="GE71" s="193" t="n">
        <f aca="false">IF(ISERROR(VLOOKUP($A71,'Import OffPeak'!$A$3:GJ$99,187,FALSE())-VLOOKUP($A71,'Import OffPeak change'!$A$106:GJ$202,187,FALSE())),0,(VLOOKUP($A71,'Import OffPeak'!$A$3:GJ$99,187,FALSE())-VLOOKUP($A71,'Import OffPeak change'!$A$106:GJ$202,187,FALSE())))</f>
        <v>0</v>
      </c>
      <c r="GF71" s="193" t="n">
        <f aca="false">IF(ISERROR(VLOOKUP($A71,'Import OffPeak'!$A$3:GK$99,188,FALSE())-VLOOKUP($A71,'Import OffPeak change'!$A$106:GK$202,188,FALSE())),0,(VLOOKUP($A71,'Import OffPeak'!$A$3:GK$99,188,FALSE())-VLOOKUP($A71,'Import OffPeak change'!$A$106:GK$202,188,FALSE())))</f>
        <v>0</v>
      </c>
      <c r="GG71" s="193" t="n">
        <f aca="false">IF(ISERROR(VLOOKUP($A71,'Import OffPeak'!$A$3:GL$99,189,FALSE())-VLOOKUP($A71,'Import OffPeak change'!$A$106:GL$202,189,FALSE())),0,(VLOOKUP($A71,'Import OffPeak'!$A$3:GL$99,189,FALSE())-VLOOKUP($A71,'Import OffPeak change'!$A$106:GL$202,189,FALSE())))</f>
        <v>0</v>
      </c>
      <c r="GH71" s="193" t="n">
        <f aca="false">IF(ISERROR(VLOOKUP($A71,'Import OffPeak'!$A$3:GM$99,190,FALSE())-VLOOKUP($A71,'Import OffPeak change'!$A$106:GM$202,190,FALSE())),0,(VLOOKUP($A71,'Import OffPeak'!$A$3:GM$99,190,FALSE())-VLOOKUP($A71,'Import OffPeak change'!$A$106:GM$202,190,FALSE())))</f>
        <v>0</v>
      </c>
      <c r="GI71" s="193" t="n">
        <f aca="false">IF(ISERROR(VLOOKUP($A71,'Import OffPeak'!$A$3:GN$99,191,FALSE())-VLOOKUP($A71,'Import OffPeak change'!$A$106:GN$202,191,FALSE())),0,(VLOOKUP($A71,'Import OffPeak'!$A$3:GN$99,191,FALSE())-VLOOKUP($A71,'Import OffPeak change'!$A$106:GN$202,191,FALSE())))</f>
        <v>0</v>
      </c>
      <c r="GJ71" s="193" t="n">
        <f aca="false">IF(ISERROR(VLOOKUP($A71,'Import OffPeak'!$A$3:GO$99,192,FALSE())-VLOOKUP($A71,'Import OffPeak change'!$A$106:GO$202,192,FALSE())),0,(VLOOKUP($A71,'Import OffPeak'!$A$3:GO$99,192,FALSE())-VLOOKUP($A71,'Import OffPeak change'!$A$106:GO$202,192,FALSE())))</f>
        <v>0</v>
      </c>
      <c r="GK71" s="193" t="n">
        <f aca="false">IF(ISERROR(VLOOKUP($A71,'Import OffPeak'!$A$3:GP$99,193,FALSE())-VLOOKUP($A71,'Import OffPeak change'!$A$106:GP$202,193,FALSE())),0,(VLOOKUP($A71,'Import OffPeak'!$A$3:GP$99,193,FALSE())-VLOOKUP($A71,'Import OffPeak change'!$A$106:GP$202,193,FALSE())))</f>
        <v>0</v>
      </c>
      <c r="GL71" s="193" t="n">
        <f aca="false">IF(ISERROR(VLOOKUP($A71,'Import OffPeak'!$A$3:GQ$99,194,FALSE())-VLOOKUP($A71,'Import OffPeak change'!$A$106:GQ$202,194,FALSE())),0,(VLOOKUP($A71,'Import OffPeak'!$A$3:GQ$99,194,FALSE())-VLOOKUP($A71,'Import OffPeak change'!$A$106:GQ$202,194,FALSE())))</f>
        <v>0</v>
      </c>
      <c r="GM71" s="193" t="n">
        <f aca="false">IF(ISERROR(VLOOKUP($A71,'Import OffPeak'!$A$3:GR$99,195,FALSE())-VLOOKUP($A71,'Import OffPeak change'!$A$106:GR$202,195,FALSE())),0,(VLOOKUP($A71,'Import OffPeak'!$A$3:GR$99,195,FALSE())-VLOOKUP($A71,'Import OffPeak change'!$A$106:GR$202,195,FALSE())))</f>
        <v>0</v>
      </c>
      <c r="GN71" s="193" t="n">
        <f aca="false">IF(ISERROR(VLOOKUP($A71,'Import OffPeak'!$A$3:GS$99,196,FALSE())-VLOOKUP($A71,'Import OffPeak change'!$A$106:GS$202,196,FALSE())),0,(VLOOKUP($A71,'Import OffPeak'!$A$3:GS$99,196,FALSE())-VLOOKUP($A71,'Import OffPeak change'!$A$106:GS$202,196,FALSE())))</f>
        <v>0</v>
      </c>
      <c r="GO71" s="193" t="n">
        <f aca="false">IF(ISERROR(VLOOKUP($A71,'Import OffPeak'!$A$3:GT$99,197,FALSE())-VLOOKUP($A71,'Import OffPeak change'!$A$106:GT$202,197,FALSE())),0,(VLOOKUP($A71,'Import OffPeak'!$A$3:GT$99,197,FALSE())-VLOOKUP($A71,'Import OffPeak change'!$A$106:GT$202,197,FALSE())))</f>
        <v>0</v>
      </c>
      <c r="GP71" s="193" t="n">
        <f aca="false">IF(ISERROR(VLOOKUP($A71,'Import OffPeak'!$A$3:GU$99,198,FALSE())-VLOOKUP($A71,'Import OffPeak change'!$A$106:GU$202,198,FALSE())),0,(VLOOKUP($A71,'Import OffPeak'!$A$3:GU$99,198,FALSE())-VLOOKUP($A71,'Import OffPeak change'!$A$106:GU$202,198,FALSE())))</f>
        <v>0</v>
      </c>
      <c r="GQ71" s="193" t="n">
        <f aca="false">IF(ISERROR(VLOOKUP($A71,'Import OffPeak'!$A$3:GV$99,199,FALSE())-VLOOKUP($A71,'Import OffPeak change'!$A$106:GV$202,199,FALSE())),0,(VLOOKUP($A71,'Import OffPeak'!$A$3:GV$99,199,FALSE())-VLOOKUP($A71,'Import OffPeak change'!$A$106:GV$202,199,FALSE())))</f>
        <v>0</v>
      </c>
      <c r="GR71" s="193" t="n">
        <f aca="false">IF(ISERROR(VLOOKUP($A71,'Import OffPeak'!$A$3:GW$99,200,FALSE())-VLOOKUP($A71,'Import OffPeak change'!$A$106:GW$202,200,FALSE())),0,(VLOOKUP($A71,'Import OffPeak'!$A$3:GW$99,200,FALSE())-VLOOKUP($A71,'Import OffPeak change'!$A$106:GW$202,200,FALSE())))</f>
        <v>0</v>
      </c>
      <c r="GS71" s="193" t="n">
        <f aca="false">IF(ISERROR(VLOOKUP($A71,'Import OffPeak'!$A$3:GX$99,201,FALSE())-VLOOKUP($A71,'Import OffPeak change'!$A$106:GX$202,201,FALSE())),0,(VLOOKUP($A71,'Import OffPeak'!$A$3:GX$99,201,FALSE())-VLOOKUP($A71,'Import OffPeak change'!$A$106:GX$202,201,FALSE())))</f>
        <v>0</v>
      </c>
      <c r="GT71" s="193" t="n">
        <f aca="false">IF(ISERROR(VLOOKUP($A71,'Import OffPeak'!$A$3:GY$99,202,FALSE())-VLOOKUP($A71,'Import OffPeak change'!$A$106:GY$202,202,FALSE())),0,(VLOOKUP($A71,'Import OffPeak'!$A$3:GY$99,202,FALSE())-VLOOKUP($A71,'Import OffPeak change'!$A$106:GY$202,202,FALSE())))</f>
        <v>0</v>
      </c>
      <c r="GU71" s="193" t="n">
        <f aca="false">IF(ISERROR(VLOOKUP($A71,'Import OffPeak'!$A$3:GZ$99,203,FALSE())-VLOOKUP($A71,'Import OffPeak change'!$A$106:GZ$202,203,FALSE())),0,(VLOOKUP($A71,'Import OffPeak'!$A$3:GZ$99,203,FALSE())-VLOOKUP($A71,'Import OffPeak change'!$A$106:GZ$202,203,FALSE())))</f>
        <v>0</v>
      </c>
      <c r="GV71" s="193" t="n">
        <f aca="false">IF(ISERROR(VLOOKUP($A71,'Import OffPeak'!$A$3:HA$99,204,FALSE())-VLOOKUP($A71,'Import OffPeak change'!$A$106:HA$202,204,FALSE())),0,(VLOOKUP($A71,'Import OffPeak'!$A$3:HA$99,204,FALSE())-VLOOKUP($A71,'Import OffPeak change'!$A$106:HA$202,204,FALSE())))</f>
        <v>0</v>
      </c>
      <c r="GW71" s="193" t="n">
        <f aca="false">IF(ISERROR(VLOOKUP($A71,'Import OffPeak'!$A$3:HB$99,205,FALSE())-VLOOKUP($A71,'Import OffPeak change'!$A$106:HB$202,205,FALSE())),0,(VLOOKUP($A71,'Import OffPeak'!$A$3:HB$99,205,FALSE())-VLOOKUP($A71,'Import OffPeak change'!$A$106:HB$202,205,FALSE())))</f>
        <v>0</v>
      </c>
      <c r="GX71" s="193" t="n">
        <f aca="false">IF(ISERROR(VLOOKUP($A71,'Import OffPeak'!$A$3:HC$99,206,FALSE())-VLOOKUP($A71,'Import OffPeak change'!$A$106:HC$202,206,FALSE())),0,(VLOOKUP($A71,'Import OffPeak'!$A$3:HC$99,206,FALSE())-VLOOKUP($A71,'Import OffPeak change'!$A$106:HC$202,206,FALSE())))</f>
        <v>0</v>
      </c>
      <c r="GY71" s="193" t="n">
        <f aca="false">IF(ISERROR(VLOOKUP($A71,'Import OffPeak'!$A$3:HD$99,207,FALSE())-VLOOKUP($A71,'Import OffPeak change'!$A$106:HD$202,207,FALSE())),0,(VLOOKUP($A71,'Import OffPeak'!$A$3:HD$99,207,FALSE())-VLOOKUP($A71,'Import OffPeak change'!$A$106:HD$202,207,FALSE())))</f>
        <v>0</v>
      </c>
      <c r="GZ71" s="193" t="n">
        <f aca="false">IF(ISERROR(VLOOKUP($A71,'Import OffPeak'!$A$3:HE$99,208,FALSE())-VLOOKUP($A71,'Import OffPeak change'!$A$106:HE$202,208,FALSE())),0,(VLOOKUP($A71,'Import OffPeak'!$A$3:HE$99,208,FALSE())-VLOOKUP($A71,'Import OffPeak change'!$A$106:HE$202,208,FALSE())))</f>
        <v>0</v>
      </c>
      <c r="HA71" s="193" t="n">
        <f aca="false">IF(ISERROR(VLOOKUP($A71,'Import OffPeak'!$A$3:HF$99,209,FALSE())-VLOOKUP($A71,'Import OffPeak change'!$A$106:HF$202,209,FALSE())),0,(VLOOKUP($A71,'Import OffPeak'!$A$3:HF$99,209,FALSE())-VLOOKUP($A71,'Import OffPeak change'!$A$106:HF$202,209,FALSE())))</f>
        <v>0</v>
      </c>
      <c r="HB71" s="193" t="n">
        <f aca="false">IF(ISERROR(VLOOKUP($A71,'Import OffPeak'!$A$3:HG$99,210,FALSE())-VLOOKUP($A71,'Import OffPeak change'!$A$106:HG$202,210,FALSE())),0,(VLOOKUP($A71,'Import OffPeak'!$A$3:HG$99,210,FALSE())-VLOOKUP($A71,'Import OffPeak change'!$A$106:HG$202,210,FALSE())))</f>
        <v>0</v>
      </c>
      <c r="HC71" s="193" t="n">
        <f aca="false">IF(ISERROR(VLOOKUP($A71,'Import OffPeak'!$A$3:HH$99,211,FALSE())-VLOOKUP($A71,'Import OffPeak change'!$A$106:HH$202,211,FALSE())),0,(VLOOKUP($A71,'Import OffPeak'!$A$3:HH$99,211,FALSE())-VLOOKUP($A71,'Import OffPeak change'!$A$106:HH$202,211,FALSE())))</f>
        <v>0</v>
      </c>
      <c r="HD71" s="193" t="n">
        <f aca="false">IF(ISERROR(VLOOKUP($A71,'Import OffPeak'!$A$3:HI$99,212,FALSE())-VLOOKUP($A71,'Import OffPeak change'!$A$106:HI$202,212,FALSE())),0,(VLOOKUP($A71,'Import OffPeak'!$A$3:HI$99,212,FALSE())-VLOOKUP($A71,'Import OffPeak change'!$A$106:HI$202,212,FALSE())))</f>
        <v>0</v>
      </c>
      <c r="HE71" s="193" t="n">
        <f aca="false">IF(ISERROR(VLOOKUP($A71,'Import OffPeak'!$A$3:HJ$99,213,FALSE())-VLOOKUP($A71,'Import OffPeak change'!$A$106:HJ$202,213,FALSE())),0,(VLOOKUP($A71,'Import OffPeak'!$A$3:HJ$99,213,FALSE())-VLOOKUP($A71,'Import OffPeak change'!$A$106:HJ$202,213,FALSE())))</f>
        <v>0</v>
      </c>
      <c r="HF71" s="193" t="n">
        <f aca="false">IF(ISERROR(VLOOKUP($A71,'Import OffPeak'!$A$3:HK$99,214,FALSE())-VLOOKUP($A71,'Import OffPeak change'!$A$106:HK$202,214,FALSE())),0,(VLOOKUP($A71,'Import OffPeak'!$A$3:HK$99,214,FALSE())-VLOOKUP($A71,'Import OffPeak change'!$A$106:HK$202,214,FALSE())))</f>
        <v>0</v>
      </c>
      <c r="HG71" s="193" t="n">
        <f aca="false">IF(ISERROR(VLOOKUP($A71,'Import OffPeak'!$A$3:HL$99,215,FALSE())-VLOOKUP($A71,'Import OffPeak change'!$A$106:HL$202,215,FALSE())),0,(VLOOKUP($A71,'Import OffPeak'!$A$3:HL$99,215,FALSE())-VLOOKUP($A71,'Import OffPeak change'!$A$106:HL$202,215,FALSE())))</f>
        <v>0</v>
      </c>
      <c r="HH71" s="193" t="n">
        <f aca="false">IF(ISERROR(VLOOKUP($A71,'Import OffPeak'!$A$3:HM$99,216,FALSE())-VLOOKUP($A71,'Import OffPeak change'!$A$106:HM$202,216,FALSE())),0,(VLOOKUP($A71,'Import OffPeak'!$A$3:HM$99,216,FALSE())-VLOOKUP($A71,'Import OffPeak change'!$A$106:HM$202,216,FALSE())))</f>
        <v>0</v>
      </c>
      <c r="HI71" s="193" t="n">
        <f aca="false">IF(ISERROR(VLOOKUP($A71,'Import OffPeak'!$A$3:HN$99,217,FALSE())-VLOOKUP($A71,'Import OffPeak change'!$A$106:HN$202,217,FALSE())),0,(VLOOKUP($A71,'Import OffPeak'!$A$3:HN$99,217,FALSE())-VLOOKUP($A71,'Import OffPeak change'!$A$106:HN$202,217,FALSE())))</f>
        <v>0</v>
      </c>
      <c r="HJ71" s="193" t="n">
        <f aca="false">IF(ISERROR(VLOOKUP($A71,'Import OffPeak'!$A$3:HO$99,218,FALSE())-VLOOKUP($A71,'Import OffPeak change'!$A$106:HO$202,218,FALSE())),0,(VLOOKUP($A71,'Import OffPeak'!$A$3:HO$99,218,FALSE())-VLOOKUP($A71,'Import OffPeak change'!$A$106:HO$202,218,FALSE())))</f>
        <v>0</v>
      </c>
      <c r="HK71" s="193" t="n">
        <f aca="false">IF(ISERROR(VLOOKUP($A71,'Import OffPeak'!$A$3:HP$99,219,FALSE())-VLOOKUP($A71,'Import OffPeak change'!$A$106:HP$202,219,FALSE())),0,(VLOOKUP($A71,'Import OffPeak'!$A$3:HP$99,219,FALSE())-VLOOKUP($A71,'Import OffPeak change'!$A$106:HP$202,219,FALSE())))</f>
        <v>0</v>
      </c>
      <c r="HL71" s="193" t="n">
        <f aca="false">IF(ISERROR(VLOOKUP($A71,'Import OffPeak'!$A$3:HQ$99,220,FALSE())-VLOOKUP($A71,'Import OffPeak change'!$A$106:HQ$202,220,FALSE())),0,(VLOOKUP($A71,'Import OffPeak'!$A$3:HQ$99,220,FALSE())-VLOOKUP($A71,'Import OffPeak change'!$A$106:HQ$202,220,FALSE())))</f>
        <v>0</v>
      </c>
      <c r="HM71" s="193" t="n">
        <f aca="false">IF(ISERROR(VLOOKUP($A71,'Import OffPeak'!$A$3:HR$99,221,FALSE())-VLOOKUP($A71,'Import OffPeak change'!$A$106:HR$202,221,FALSE())),0,(VLOOKUP($A71,'Import OffPeak'!$A$3:HR$99,221,FALSE())-VLOOKUP($A71,'Import OffPeak change'!$A$106:HR$202,221,FALSE())))</f>
        <v>0</v>
      </c>
      <c r="HN71" s="193" t="n">
        <f aca="false">IF(ISERROR(VLOOKUP($A71,'Import OffPeak'!$A$3:HS$99,222,FALSE())-VLOOKUP($A71,'Import OffPeak change'!$A$106:HS$202,222,FALSE())),0,(VLOOKUP($A71,'Import OffPeak'!$A$3:HS$99,222,FALSE())-VLOOKUP($A71,'Import OffPeak change'!$A$106:HS$202,222,FALSE())))</f>
        <v>0</v>
      </c>
      <c r="HO71" s="193" t="n">
        <f aca="false">IF(ISERROR(VLOOKUP($A71,'Import OffPeak'!$A$3:HT$99,223,FALSE())-VLOOKUP($A71,'Import OffPeak change'!$A$106:HT$202,223,FALSE())),0,(VLOOKUP($A71,'Import OffPeak'!$A$3:HT$99,223,FALSE())-VLOOKUP($A71,'Import OffPeak change'!$A$106:HT$202,223,FALSE())))</f>
        <v>0</v>
      </c>
      <c r="HP71" s="193" t="n">
        <f aca="false">IF(ISERROR(VLOOKUP($A71,'Import OffPeak'!$A$3:HU$99,224,FALSE())-VLOOKUP($A71,'Import OffPeak change'!$A$106:HU$202,224,FALSE())),0,(VLOOKUP($A71,'Import OffPeak'!$A$3:HU$99,224,FALSE())-VLOOKUP($A71,'Import OffPeak change'!$A$106:HU$202,224,FALSE())))</f>
        <v>0</v>
      </c>
      <c r="HQ71" s="193" t="n">
        <f aca="false">IF(ISERROR(VLOOKUP($A71,'Import OffPeak'!$A$3:HV$99,225,FALSE())-VLOOKUP($A71,'Import OffPeak change'!$A$106:HV$202,225,FALSE())),0,(VLOOKUP($A71,'Import OffPeak'!$A$3:HV$99,225,FALSE())-VLOOKUP($A71,'Import OffPeak change'!$A$106:HV$202,225,FALSE())))</f>
        <v>0</v>
      </c>
      <c r="HR71" s="193" t="n">
        <f aca="false">IF(ISERROR(VLOOKUP($A71,'Import OffPeak'!$A$3:HW$99,226,FALSE())-VLOOKUP($A71,'Import OffPeak change'!$A$106:HW$202,226,FALSE())),0,(VLOOKUP($A71,'Import OffPeak'!$A$3:HW$99,226,FALSE())-VLOOKUP($A71,'Import OffPeak change'!$A$106:HW$202,226,FALSE())))</f>
        <v>0</v>
      </c>
      <c r="HS71" s="193" t="n">
        <f aca="false">IF(ISERROR(VLOOKUP($A71,'Import OffPeak'!$A$3:HX$99,227,FALSE())-VLOOKUP($A71,'Import OffPeak change'!$A$106:HX$202,227,FALSE())),0,(VLOOKUP($A71,'Import OffPeak'!$A$3:HX$99,227,FALSE())-VLOOKUP($A71,'Import OffPeak change'!$A$106:HX$202,227,FALSE())))</f>
        <v>0</v>
      </c>
      <c r="HT71" s="193" t="n">
        <f aca="false">IF(ISERROR(VLOOKUP($A71,'Import OffPeak'!$A$3:HY$99,228,FALSE())-VLOOKUP($A71,'Import OffPeak change'!$A$106:HY$202,228,FALSE())),0,(VLOOKUP($A71,'Import OffPeak'!$A$3:HY$99,228,FALSE())-VLOOKUP($A71,'Import OffPeak change'!$A$106:HY$202,228,FALSE())))</f>
        <v>0</v>
      </c>
      <c r="HU71" s="193" t="n">
        <f aca="false">IF(ISERROR(VLOOKUP($A71,'Import OffPeak'!$A$3:HZ$99,229,FALSE())-VLOOKUP($A71,'Import OffPeak change'!$A$106:HZ$202,229,FALSE())),0,(VLOOKUP($A71,'Import OffPeak'!$A$3:HZ$99,229,FALSE())-VLOOKUP($A71,'Import OffPeak change'!$A$106:HZ$202,229,FALSE())))</f>
        <v>0</v>
      </c>
      <c r="HV71" s="193" t="n">
        <f aca="false">IF(ISERROR(VLOOKUP($A71,'Import OffPeak'!$A$3:IA$99,230,FALSE())-VLOOKUP($A71,'Import OffPeak change'!$A$106:IA$202,230,FALSE())),0,(VLOOKUP($A71,'Import OffPeak'!$A$3:IA$99,230,FALSE())-VLOOKUP($A71,'Import OffPeak change'!$A$106:IA$202,230,FALSE())))</f>
        <v>0</v>
      </c>
      <c r="HW71" s="193" t="n">
        <f aca="false">IF(ISERROR(VLOOKUP($A71,'Import OffPeak'!$A$3:IB$99,231,FALSE())-VLOOKUP($A71,'Import OffPeak change'!$A$106:IB$202,231,FALSE())),0,(VLOOKUP($A71,'Import OffPeak'!$A$3:IB$99,231,FALSE())-VLOOKUP($A71,'Import OffPeak change'!$A$106:IB$202,231,FALSE())))</f>
        <v>0</v>
      </c>
      <c r="HX71" s="193" t="n">
        <f aca="false">IF(ISERROR(VLOOKUP($A71,'Import OffPeak'!$A$3:IC$99,232,FALSE())-VLOOKUP($A71,'Import OffPeak change'!$A$106:IC$202,232,FALSE())),0,(VLOOKUP($A71,'Import OffPeak'!$A$3:IC$99,232,FALSE())-VLOOKUP($A71,'Import OffPeak change'!$A$106:IC$202,232,FALSE())))</f>
        <v>0</v>
      </c>
      <c r="HY71" s="193" t="n">
        <f aca="false">IF(ISERROR(VLOOKUP($A71,'Import OffPeak'!$A$3:ID$99,233,FALSE())-VLOOKUP($A71,'Import OffPeak change'!$A$106:ID$202,233,FALSE())),0,(VLOOKUP($A71,'Import OffPeak'!$A$3:ID$99,233,FALSE())-VLOOKUP($A71,'Import OffPeak change'!$A$106:ID$202,233,FALSE())))</f>
        <v>0</v>
      </c>
      <c r="HZ71" s="193" t="n">
        <f aca="false">IF(ISERROR(VLOOKUP($A71,'Import OffPeak'!$A$3:IE$99,234,FALSE())-VLOOKUP($A71,'Import OffPeak change'!$A$106:IE$202,234,FALSE())),0,(VLOOKUP($A71,'Import OffPeak'!$A$3:IE$99,234,FALSE())-VLOOKUP($A71,'Import OffPeak change'!$A$106:IE$202,234,FALSE())))</f>
        <v>0</v>
      </c>
      <c r="IA71" s="193" t="n">
        <f aca="false">IF(ISERROR(VLOOKUP($A71,'Import OffPeak'!$A$3:IF$99,235,FALSE())-VLOOKUP($A71,'Import OffPeak change'!$A$106:IF$202,235,FALSE())),0,(VLOOKUP($A71,'Import OffPeak'!$A$3:IF$99,235,FALSE())-VLOOKUP($A71,'Import OffPeak change'!$A$106:IF$202,235,FALSE())))</f>
        <v>0</v>
      </c>
      <c r="IB71" s="193" t="n">
        <f aca="false">IF(ISERROR(VLOOKUP($A71,'Import OffPeak'!$A$3:IG$99,236,FALSE())-VLOOKUP($A71,'Import OffPeak change'!$A$106:IG$202,236,FALSE())),0,(VLOOKUP($A71,'Import OffPeak'!$A$3:IG$99,236,FALSE())-VLOOKUP($A71,'Import OffPeak change'!$A$106:IG$202,236,FALSE())))</f>
        <v>0</v>
      </c>
      <c r="IC71" s="193" t="n">
        <f aca="false">IF(ISERROR(VLOOKUP($A71,'Import OffPeak'!$A$3:IH$99,237,FALSE())-VLOOKUP($A71,'Import OffPeak change'!$A$106:IH$202,237,FALSE())),0,(VLOOKUP($A71,'Import OffPeak'!$A$3:IH$99,237,FALSE())-VLOOKUP($A71,'Import OffPeak change'!$A$106:IH$202,237,FALSE())))</f>
        <v>0</v>
      </c>
      <c r="ID71" s="193" t="n">
        <f aca="false">IF(ISERROR(VLOOKUP($A71,'Import OffPeak'!$A$3:II$99,238,FALSE())-VLOOKUP($A71,'Import OffPeak change'!$A$106:II$202,238,FALSE())),0,(VLOOKUP($A71,'Import OffPeak'!$A$3:II$99,238,FALSE())-VLOOKUP($A71,'Import OffPeak change'!$A$106:II$202,238,FALSE())))</f>
        <v>0</v>
      </c>
      <c r="IE71" s="193" t="n">
        <f aca="false">IF(ISERROR(VLOOKUP($A71,'Import OffPeak'!$A$3:IJ$99,239,FALSE())-VLOOKUP($A71,'Import OffPeak change'!$A$106:IJ$202,239,FALSE())),0,(VLOOKUP($A71,'Import OffPeak'!$A$3:IJ$99,239,FALSE())-VLOOKUP($A71,'Import OffPeak change'!$A$106:IJ$202,239,FALSE())))</f>
        <v>0</v>
      </c>
    </row>
    <row r="72" customFormat="false" ht="12.75" hidden="false" customHeight="false" outlineLevel="0" collapsed="false">
      <c r="A72" s="201" t="str">
        <f aca="false">IF('Import OffPeak'!A69=0,"",'Import OffPeak'!A69)</f>
        <v/>
      </c>
      <c r="B72" s="193"/>
      <c r="C72" s="193"/>
      <c r="D72" s="193"/>
      <c r="E72" s="193"/>
      <c r="F72" s="193"/>
      <c r="G72" s="193" t="n">
        <f aca="false">IF(ISERROR(VLOOKUP($A72,'Import OffPeak'!$A$3:L$99,7,FALSE())-VLOOKUP($A72,'Import OffPeak change'!$A$106:L$202,7,FALSE())),0,(VLOOKUP($A72,'Import OffPeak'!$A$3:L$99,7,FALSE())-VLOOKUP($A72,'Import OffPeak change'!$A$106:L$202,7,FALSE())))</f>
        <v>0</v>
      </c>
      <c r="H72" s="193" t="n">
        <f aca="false">IF(ISERROR(VLOOKUP($A72,'Import OffPeak'!$A$3:M$99,8,FALSE())-VLOOKUP($A72,'Import OffPeak change'!$A$106:M$202,8,FALSE())),0,(VLOOKUP($A72,'Import OffPeak'!$A$3:M$99,8,FALSE())-VLOOKUP($A72,'Import OffPeak change'!$A$106:M$202,8,FALSE())))</f>
        <v>0</v>
      </c>
      <c r="I72" s="193" t="n">
        <f aca="false">IF(ISERROR(VLOOKUP($A72,'Import OffPeak'!$A$3:N$99,9,FALSE())-VLOOKUP($A72,'Import OffPeak change'!$A$106:N$202,9,FALSE())),0,(VLOOKUP($A72,'Import OffPeak'!$A$3:N$99,9,FALSE())-VLOOKUP($A72,'Import OffPeak change'!$A$106:N$202,9,FALSE())))</f>
        <v>0</v>
      </c>
      <c r="J72" s="193" t="n">
        <f aca="false">IF(ISERROR(VLOOKUP($A72,'Import OffPeak'!$A$3:O$99,10,FALSE())-VLOOKUP($A72,'Import OffPeak change'!$A$106:O$202,10,FALSE())),0,(VLOOKUP($A72,'Import OffPeak'!$A$3:O$99,10,FALSE())-VLOOKUP($A72,'Import OffPeak change'!$A$106:O$202,10,FALSE())))</f>
        <v>0</v>
      </c>
      <c r="K72" s="193" t="n">
        <f aca="false">IF(ISERROR(VLOOKUP($A72,'Import OffPeak'!$A$3:P$99,11,FALSE())-VLOOKUP($A72,'Import OffPeak change'!$A$106:P$202,11,FALSE())),0,(VLOOKUP($A72,'Import OffPeak'!$A$3:P$99,11,FALSE())-VLOOKUP($A72,'Import OffPeak change'!$A$106:P$202,11,FALSE())))</f>
        <v>0</v>
      </c>
      <c r="L72" s="193" t="n">
        <f aca="false">IF(ISERROR(VLOOKUP($A72,'Import OffPeak'!$A$3:Q$99,12,FALSE())-VLOOKUP($A72,'Import OffPeak change'!$A$106:Q$202,12,FALSE())),0,(VLOOKUP($A72,'Import OffPeak'!$A$3:Q$99,12,FALSE())-VLOOKUP($A72,'Import OffPeak change'!$A$106:Q$202,12,FALSE())))</f>
        <v>0</v>
      </c>
      <c r="M72" s="193" t="n">
        <f aca="false">IF(ISERROR(VLOOKUP($A72,'Import OffPeak'!$A$3:R$99,13,FALSE())-VLOOKUP($A72,'Import OffPeak change'!$A$106:R$202,13,FALSE())),0,(VLOOKUP($A72,'Import OffPeak'!$A$3:R$99,13,FALSE())-VLOOKUP($A72,'Import OffPeak change'!$A$106:R$202,13,FALSE())))</f>
        <v>0</v>
      </c>
      <c r="N72" s="193" t="n">
        <f aca="false">IF(ISERROR(VLOOKUP($A72,'Import OffPeak'!$A$3:S$99,14,FALSE())-VLOOKUP($A72,'Import OffPeak change'!$A$106:S$202,14,FALSE())),0,(VLOOKUP($A72,'Import OffPeak'!$A$3:S$99,14,FALSE())-VLOOKUP($A72,'Import OffPeak change'!$A$106:S$202,14,FALSE())))</f>
        <v>0</v>
      </c>
      <c r="O72" s="193" t="n">
        <f aca="false">IF(ISERROR(VLOOKUP($A72,'Import OffPeak'!$A$3:T$99,15,FALSE())-VLOOKUP($A72,'Import OffPeak change'!$A$106:T$202,15,FALSE())),0,(VLOOKUP($A72,'Import OffPeak'!$A$3:T$99,15,FALSE())-VLOOKUP($A72,'Import OffPeak change'!$A$106:T$202,15,FALSE())))</f>
        <v>0</v>
      </c>
      <c r="P72" s="193" t="n">
        <f aca="false">IF(ISERROR(VLOOKUP($A72,'Import OffPeak'!$A$3:U$99,16,FALSE())-VLOOKUP($A72,'Import OffPeak change'!$A$106:U$202,16,FALSE())),0,(VLOOKUP($A72,'Import OffPeak'!$A$3:U$99,16,FALSE())-VLOOKUP($A72,'Import OffPeak change'!$A$106:U$202,16,FALSE())))</f>
        <v>0</v>
      </c>
      <c r="Q72" s="193" t="n">
        <f aca="false">IF(ISERROR(VLOOKUP($A72,'Import OffPeak'!$A$3:V$99,17,FALSE())-VLOOKUP($A72,'Import OffPeak change'!$A$106:V$202,17,FALSE())),0,(VLOOKUP($A72,'Import OffPeak'!$A$3:V$99,17,FALSE())-VLOOKUP($A72,'Import OffPeak change'!$A$106:V$202,17,FALSE())))</f>
        <v>0</v>
      </c>
      <c r="R72" s="193" t="n">
        <f aca="false">IF(ISERROR(VLOOKUP($A72,'Import OffPeak'!$A$3:W$99,18,FALSE())-VLOOKUP($A72,'Import OffPeak change'!$A$106:W$202,18,FALSE())),0,(VLOOKUP($A72,'Import OffPeak'!$A$3:W$99,18,FALSE())-VLOOKUP($A72,'Import OffPeak change'!$A$106:W$202,18,FALSE())))</f>
        <v>0</v>
      </c>
      <c r="S72" s="193" t="n">
        <f aca="false">IF(ISERROR(VLOOKUP($A72,'Import OffPeak'!$A$3:X$99,19,FALSE())-VLOOKUP($A72,'Import OffPeak change'!$A$106:X$202,19,FALSE())),0,(VLOOKUP($A72,'Import OffPeak'!$A$3:X$99,19,FALSE())-VLOOKUP($A72,'Import OffPeak change'!$A$106:X$202,19,FALSE())))</f>
        <v>0</v>
      </c>
      <c r="T72" s="193" t="n">
        <f aca="false">IF(ISERROR(VLOOKUP($A72,'Import OffPeak'!$A$3:Y$99,20,FALSE())-VLOOKUP($A72,'Import OffPeak change'!$A$106:Y$202,20,FALSE())),0,(VLOOKUP($A72,'Import OffPeak'!$A$3:Y$99,20,FALSE())-VLOOKUP($A72,'Import OffPeak change'!$A$106:Y$202,20,FALSE())))</f>
        <v>0</v>
      </c>
      <c r="U72" s="193" t="n">
        <f aca="false">IF(ISERROR(VLOOKUP($A72,'Import OffPeak'!$A$3:Z$99,21,FALSE())-VLOOKUP($A72,'Import OffPeak change'!$A$106:Z$202,21,FALSE())),0,(VLOOKUP($A72,'Import OffPeak'!$A$3:Z$99,21,FALSE())-VLOOKUP($A72,'Import OffPeak change'!$A$106:Z$202,21,FALSE())))</f>
        <v>0</v>
      </c>
      <c r="V72" s="193" t="n">
        <f aca="false">IF(ISERROR(VLOOKUP($A72,'Import OffPeak'!$A$3:AA$99,22,FALSE())-VLOOKUP($A72,'Import OffPeak change'!$A$106:AA$202,22,FALSE())),0,(VLOOKUP($A72,'Import OffPeak'!$A$3:AA$99,22,FALSE())-VLOOKUP($A72,'Import OffPeak change'!$A$106:AA$202,22,FALSE())))</f>
        <v>0</v>
      </c>
      <c r="W72" s="193" t="n">
        <f aca="false">IF(ISERROR(VLOOKUP($A72,'Import OffPeak'!$A$3:AB$99,23,FALSE())-VLOOKUP($A72,'Import OffPeak change'!$A$106:AB$202,23,FALSE())),0,(VLOOKUP($A72,'Import OffPeak'!$A$3:AB$99,23,FALSE())-VLOOKUP($A72,'Import OffPeak change'!$A$106:AB$202,23,FALSE())))</f>
        <v>0</v>
      </c>
      <c r="X72" s="193" t="n">
        <f aca="false">IF(ISERROR(VLOOKUP($A72,'Import OffPeak'!$A$3:AC$99,24,FALSE())-VLOOKUP($A72,'Import OffPeak change'!$A$106:AC$202,24,FALSE())),0,(VLOOKUP($A72,'Import OffPeak'!$A$3:AC$99,24,FALSE())-VLOOKUP($A72,'Import OffPeak change'!$A$106:AC$202,24,FALSE())))</f>
        <v>0</v>
      </c>
      <c r="Y72" s="193" t="n">
        <f aca="false">IF(ISERROR(VLOOKUP($A72,'Import OffPeak'!$A$3:AD$99,25,FALSE())-VLOOKUP($A72,'Import OffPeak change'!$A$106:AD$202,25,FALSE())),0,(VLOOKUP($A72,'Import OffPeak'!$A$3:AD$99,25,FALSE())-VLOOKUP($A72,'Import OffPeak change'!$A$106:AD$202,25,FALSE())))</f>
        <v>0</v>
      </c>
      <c r="Z72" s="193" t="n">
        <f aca="false">IF(ISERROR(VLOOKUP($A72,'Import OffPeak'!$A$3:AE$99,26,FALSE())-VLOOKUP($A72,'Import OffPeak change'!$A$106:AE$202,26,FALSE())),0,(VLOOKUP($A72,'Import OffPeak'!$A$3:AE$99,26,FALSE())-VLOOKUP($A72,'Import OffPeak change'!$A$106:AE$202,26,FALSE())))</f>
        <v>0</v>
      </c>
      <c r="AA72" s="193" t="n">
        <f aca="false">IF(ISERROR(VLOOKUP($A72,'Import OffPeak'!$A$3:AF$99,27,FALSE())-VLOOKUP($A72,'Import OffPeak change'!$A$106:AF$202,27,FALSE())),0,(VLOOKUP($A72,'Import OffPeak'!$A$3:AF$99,27,FALSE())-VLOOKUP($A72,'Import OffPeak change'!$A$106:AF$202,27,FALSE())))</f>
        <v>0</v>
      </c>
      <c r="AB72" s="193" t="n">
        <f aca="false">IF(ISERROR(VLOOKUP($A72,'Import OffPeak'!$A$3:AG$99,28,FALSE())-VLOOKUP($A72,'Import OffPeak change'!$A$106:AG$202,28,FALSE())),0,(VLOOKUP($A72,'Import OffPeak'!$A$3:AG$99,28,FALSE())-VLOOKUP($A72,'Import OffPeak change'!$A$106:AG$202,28,FALSE())))</f>
        <v>0</v>
      </c>
      <c r="AC72" s="193" t="n">
        <f aca="false">IF(ISERROR(VLOOKUP($A72,'Import OffPeak'!$A$3:AH$99,29,FALSE())-VLOOKUP($A72,'Import OffPeak change'!$A$106:AH$202,29,FALSE())),0,(VLOOKUP($A72,'Import OffPeak'!$A$3:AH$99,29,FALSE())-VLOOKUP($A72,'Import OffPeak change'!$A$106:AH$202,29,FALSE())))</f>
        <v>0</v>
      </c>
      <c r="AD72" s="193" t="n">
        <f aca="false">IF(ISERROR(VLOOKUP($A72,'Import OffPeak'!$A$3:AI$99,30,FALSE())-VLOOKUP($A72,'Import OffPeak change'!$A$106:AI$202,30,FALSE())),0,(VLOOKUP($A72,'Import OffPeak'!$A$3:AI$99,30,FALSE())-VLOOKUP($A72,'Import OffPeak change'!$A$106:AI$202,30,FALSE())))</f>
        <v>0</v>
      </c>
      <c r="AE72" s="193" t="n">
        <f aca="false">IF(ISERROR(VLOOKUP($A72,'Import OffPeak'!$A$3:AJ$99,31,FALSE())-VLOOKUP($A72,'Import OffPeak change'!$A$106:AJ$202,31,FALSE())),0,(VLOOKUP($A72,'Import OffPeak'!$A$3:AJ$99,31,FALSE())-VLOOKUP($A72,'Import OffPeak change'!$A$106:AJ$202,31,FALSE())))</f>
        <v>0</v>
      </c>
      <c r="AF72" s="193" t="n">
        <f aca="false">IF(ISERROR(VLOOKUP($A72,'Import OffPeak'!$A$3:AK$99,32,FALSE())-VLOOKUP($A72,'Import OffPeak change'!$A$106:AK$202,32,FALSE())),0,(VLOOKUP($A72,'Import OffPeak'!$A$3:AK$99,32,FALSE())-VLOOKUP($A72,'Import OffPeak change'!$A$106:AK$202,32,FALSE())))</f>
        <v>0</v>
      </c>
      <c r="AG72" s="193" t="n">
        <f aca="false">IF(ISERROR(VLOOKUP($A72,'Import OffPeak'!$A$3:AL$99,33,FALSE())-VLOOKUP($A72,'Import OffPeak change'!$A$106:AL$202,33,FALSE())),0,(VLOOKUP($A72,'Import OffPeak'!$A$3:AL$99,33,FALSE())-VLOOKUP($A72,'Import OffPeak change'!$A$106:AL$202,33,FALSE())))</f>
        <v>0</v>
      </c>
      <c r="AH72" s="193" t="n">
        <f aca="false">IF(ISERROR(VLOOKUP($A72,'Import OffPeak'!$A$3:AM$99,34,FALSE())-VLOOKUP($A72,'Import OffPeak change'!$A$106:AM$202,34,FALSE())),0,(VLOOKUP($A72,'Import OffPeak'!$A$3:AM$99,34,FALSE())-VLOOKUP($A72,'Import OffPeak change'!$A$106:AM$202,34,FALSE())))</f>
        <v>0</v>
      </c>
      <c r="AI72" s="193" t="n">
        <f aca="false">IF(ISERROR(VLOOKUP($A72,'Import OffPeak'!$A$3:AN$99,35,FALSE())-VLOOKUP($A72,'Import OffPeak change'!$A$106:AN$202,35,FALSE())),0,(VLOOKUP($A72,'Import OffPeak'!$A$3:AN$99,35,FALSE())-VLOOKUP($A72,'Import OffPeak change'!$A$106:AN$202,35,FALSE())))</f>
        <v>0</v>
      </c>
      <c r="AJ72" s="193" t="n">
        <f aca="false">IF(ISERROR(VLOOKUP($A72,'Import OffPeak'!$A$3:AO$99,36,FALSE())-VLOOKUP($A72,'Import OffPeak change'!$A$106:AO$202,36,FALSE())),0,(VLOOKUP($A72,'Import OffPeak'!$A$3:AO$99,36,FALSE())-VLOOKUP($A72,'Import OffPeak change'!$A$106:AO$202,36,FALSE())))</f>
        <v>0</v>
      </c>
      <c r="AK72" s="193" t="n">
        <f aca="false">IF(ISERROR(VLOOKUP($A72,'Import OffPeak'!$A$3:AP$99,37,FALSE())-VLOOKUP($A72,'Import OffPeak change'!$A$106:AP$202,37,FALSE())),0,(VLOOKUP($A72,'Import OffPeak'!$A$3:AP$99,37,FALSE())-VLOOKUP($A72,'Import OffPeak change'!$A$106:AP$202,37,FALSE())))</f>
        <v>0</v>
      </c>
      <c r="AL72" s="193" t="n">
        <f aca="false">IF(ISERROR(VLOOKUP($A72,'Import OffPeak'!$A$3:AQ$99,38,FALSE())-VLOOKUP($A72,'Import OffPeak change'!$A$106:AQ$202,38,FALSE())),0,(VLOOKUP($A72,'Import OffPeak'!$A$3:AQ$99,38,FALSE())-VLOOKUP($A72,'Import OffPeak change'!$A$106:AQ$202,38,FALSE())))</f>
        <v>0</v>
      </c>
      <c r="AM72" s="193" t="n">
        <f aca="false">IF(ISERROR(VLOOKUP($A72,'Import OffPeak'!$A$3:AR$99,39,FALSE())-VLOOKUP($A72,'Import OffPeak change'!$A$106:AR$202,39,FALSE())),0,(VLOOKUP($A72,'Import OffPeak'!$A$3:AR$99,39,FALSE())-VLOOKUP($A72,'Import OffPeak change'!$A$106:AR$202,39,FALSE())))</f>
        <v>0</v>
      </c>
      <c r="AN72" s="193" t="n">
        <f aca="false">IF(ISERROR(VLOOKUP($A72,'Import OffPeak'!$A$3:AS$99,40,FALSE())-VLOOKUP($A72,'Import OffPeak change'!$A$106:AS$202,40,FALSE())),0,(VLOOKUP($A72,'Import OffPeak'!$A$3:AS$99,40,FALSE())-VLOOKUP($A72,'Import OffPeak change'!$A$106:AS$202,40,FALSE())))</f>
        <v>0</v>
      </c>
      <c r="AO72" s="193" t="n">
        <f aca="false">IF(ISERROR(VLOOKUP($A72,'Import OffPeak'!$A$3:AT$99,41,FALSE())-VLOOKUP($A72,'Import OffPeak change'!$A$106:AT$202,41,FALSE())),0,(VLOOKUP($A72,'Import OffPeak'!$A$3:AT$99,41,FALSE())-VLOOKUP($A72,'Import OffPeak change'!$A$106:AT$202,41,FALSE())))</f>
        <v>0</v>
      </c>
      <c r="AP72" s="193" t="n">
        <f aca="false">IF(ISERROR(VLOOKUP($A72,'Import OffPeak'!$A$3:AU$99,42,FALSE())-VLOOKUP($A72,'Import OffPeak change'!$A$106:AU$202,42,FALSE())),0,(VLOOKUP($A72,'Import OffPeak'!$A$3:AU$99,42,FALSE())-VLOOKUP($A72,'Import OffPeak change'!$A$106:AU$202,42,FALSE())))</f>
        <v>0</v>
      </c>
      <c r="AQ72" s="193" t="n">
        <f aca="false">IF(ISERROR(VLOOKUP($A72,'Import OffPeak'!$A$3:AV$99,43,FALSE())-VLOOKUP($A72,'Import OffPeak change'!$A$106:AV$202,43,FALSE())),0,(VLOOKUP($A72,'Import OffPeak'!$A$3:AV$99,43,FALSE())-VLOOKUP($A72,'Import OffPeak change'!$A$106:AV$202,43,FALSE())))</f>
        <v>0</v>
      </c>
      <c r="AR72" s="193" t="n">
        <f aca="false">IF(ISERROR(VLOOKUP($A72,'Import OffPeak'!$A$3:AW$99,44,FALSE())-VLOOKUP($A72,'Import OffPeak change'!$A$106:AW$202,44,FALSE())),0,(VLOOKUP($A72,'Import OffPeak'!$A$3:AW$99,44,FALSE())-VLOOKUP($A72,'Import OffPeak change'!$A$106:AW$202,44,FALSE())))</f>
        <v>0</v>
      </c>
      <c r="AS72" s="193" t="n">
        <f aca="false">IF(ISERROR(VLOOKUP($A72,'Import OffPeak'!$A$3:AX$99,45,FALSE())-VLOOKUP($A72,'Import OffPeak change'!$A$106:AX$202,45,FALSE())),0,(VLOOKUP($A72,'Import OffPeak'!$A$3:AX$99,45,FALSE())-VLOOKUP($A72,'Import OffPeak change'!$A$106:AX$202,45,FALSE())))</f>
        <v>0</v>
      </c>
      <c r="AT72" s="193" t="n">
        <f aca="false">IF(ISERROR(VLOOKUP($A72,'Import OffPeak'!$A$3:AY$99,46,FALSE())-VLOOKUP($A72,'Import OffPeak change'!$A$106:AY$202,46,FALSE())),0,(VLOOKUP($A72,'Import OffPeak'!$A$3:AY$99,46,FALSE())-VLOOKUP($A72,'Import OffPeak change'!$A$106:AY$202,46,FALSE())))</f>
        <v>0</v>
      </c>
      <c r="AU72" s="193" t="n">
        <f aca="false">IF(ISERROR(VLOOKUP($A72,'Import OffPeak'!$A$3:AZ$99,47,FALSE())-VLOOKUP($A72,'Import OffPeak change'!$A$106:AZ$202,47,FALSE())),0,(VLOOKUP($A72,'Import OffPeak'!$A$3:AZ$99,47,FALSE())-VLOOKUP($A72,'Import OffPeak change'!$A$106:AZ$202,47,FALSE())))</f>
        <v>0</v>
      </c>
      <c r="AV72" s="193" t="n">
        <f aca="false">IF(ISERROR(VLOOKUP($A72,'Import OffPeak'!$A$3:BA$99,48,FALSE())-VLOOKUP($A72,'Import OffPeak change'!$A$106:BA$202,48,FALSE())),0,(VLOOKUP($A72,'Import OffPeak'!$A$3:BA$99,48,FALSE())-VLOOKUP($A72,'Import OffPeak change'!$A$106:BA$202,48,FALSE())))</f>
        <v>0</v>
      </c>
      <c r="AW72" s="193" t="n">
        <f aca="false">IF(ISERROR(VLOOKUP($A72,'Import OffPeak'!$A$3:BB$99,49,FALSE())-VLOOKUP($A72,'Import OffPeak change'!$A$106:BB$202,49,FALSE())),0,(VLOOKUP($A72,'Import OffPeak'!$A$3:BB$99,49,FALSE())-VLOOKUP($A72,'Import OffPeak change'!$A$106:BB$202,49,FALSE())))</f>
        <v>0</v>
      </c>
      <c r="AX72" s="193" t="n">
        <f aca="false">IF(ISERROR(VLOOKUP($A72,'Import OffPeak'!$A$3:BC$99,50,FALSE())-VLOOKUP($A72,'Import OffPeak change'!$A$106:BC$202,50,FALSE())),0,(VLOOKUP($A72,'Import OffPeak'!$A$3:BC$99,50,FALSE())-VLOOKUP($A72,'Import OffPeak change'!$A$106:BC$202,50,FALSE())))</f>
        <v>0</v>
      </c>
      <c r="AY72" s="193" t="n">
        <f aca="false">IF(ISERROR(VLOOKUP($A72,'Import OffPeak'!$A$3:BD$99,51,FALSE())-VLOOKUP($A72,'Import OffPeak change'!$A$106:BD$202,51,FALSE())),0,(VLOOKUP($A72,'Import OffPeak'!$A$3:BD$99,51,FALSE())-VLOOKUP($A72,'Import OffPeak change'!$A$106:BD$202,51,FALSE())))</f>
        <v>0</v>
      </c>
      <c r="AZ72" s="193" t="n">
        <f aca="false">IF(ISERROR(VLOOKUP($A72,'Import OffPeak'!$A$3:BE$99,52,FALSE())-VLOOKUP($A72,'Import OffPeak change'!$A$106:BE$202,52,FALSE())),0,(VLOOKUP($A72,'Import OffPeak'!$A$3:BE$99,52,FALSE())-VLOOKUP($A72,'Import OffPeak change'!$A$106:BE$202,52,FALSE())))</f>
        <v>0</v>
      </c>
      <c r="BA72" s="193" t="n">
        <f aca="false">IF(ISERROR(VLOOKUP($A72,'Import OffPeak'!$A$3:BF$99,53,FALSE())-VLOOKUP($A72,'Import OffPeak change'!$A$106:BF$202,53,FALSE())),0,(VLOOKUP($A72,'Import OffPeak'!$A$3:BF$99,53,FALSE())-VLOOKUP($A72,'Import OffPeak change'!$A$106:BF$202,53,FALSE())))</f>
        <v>0</v>
      </c>
      <c r="BB72" s="193" t="n">
        <f aca="false">IF(ISERROR(VLOOKUP($A72,'Import OffPeak'!$A$3:BG$99,54,FALSE())-VLOOKUP($A72,'Import OffPeak change'!$A$106:BG$202,54,FALSE())),0,(VLOOKUP($A72,'Import OffPeak'!$A$3:BG$99,54,FALSE())-VLOOKUP($A72,'Import OffPeak change'!$A$106:BG$202,54,FALSE())))</f>
        <v>0</v>
      </c>
      <c r="BC72" s="193" t="n">
        <f aca="false">IF(ISERROR(VLOOKUP($A72,'Import OffPeak'!$A$3:BH$99,55,FALSE())-VLOOKUP($A72,'Import OffPeak change'!$A$106:BH$202,55,FALSE())),0,(VLOOKUP($A72,'Import OffPeak'!$A$3:BH$99,55,FALSE())-VLOOKUP($A72,'Import OffPeak change'!$A$106:BH$202,55,FALSE())))</f>
        <v>0</v>
      </c>
      <c r="BD72" s="193" t="n">
        <f aca="false">IF(ISERROR(VLOOKUP($A72,'Import OffPeak'!$A$3:BI$99,56,FALSE())-VLOOKUP($A72,'Import OffPeak change'!$A$106:BI$202,56,FALSE())),0,(VLOOKUP($A72,'Import OffPeak'!$A$3:BI$99,56,FALSE())-VLOOKUP($A72,'Import OffPeak change'!$A$106:BI$202,56,FALSE())))</f>
        <v>0</v>
      </c>
      <c r="BE72" s="193" t="n">
        <f aca="false">IF(ISERROR(VLOOKUP($A72,'Import OffPeak'!$A$3:BJ$99,57,FALSE())-VLOOKUP($A72,'Import OffPeak change'!$A$106:BJ$202,57,FALSE())),0,(VLOOKUP($A72,'Import OffPeak'!$A$3:BJ$99,57,FALSE())-VLOOKUP($A72,'Import OffPeak change'!$A$106:BJ$202,57,FALSE())))</f>
        <v>0</v>
      </c>
      <c r="BF72" s="193" t="n">
        <f aca="false">IF(ISERROR(VLOOKUP($A72,'Import OffPeak'!$A$3:BK$99,58,FALSE())-VLOOKUP($A72,'Import OffPeak change'!$A$106:BK$202,58,FALSE())),0,(VLOOKUP($A72,'Import OffPeak'!$A$3:BK$99,58,FALSE())-VLOOKUP($A72,'Import OffPeak change'!$A$106:BK$202,58,FALSE())))</f>
        <v>0</v>
      </c>
      <c r="BG72" s="193" t="n">
        <f aca="false">IF(ISERROR(VLOOKUP($A72,'Import OffPeak'!$A$3:BL$99,59,FALSE())-VLOOKUP($A72,'Import OffPeak change'!$A$106:BL$202,59,FALSE())),0,(VLOOKUP($A72,'Import OffPeak'!$A$3:BL$99,59,FALSE())-VLOOKUP($A72,'Import OffPeak change'!$A$106:BL$202,59,FALSE())))</f>
        <v>0</v>
      </c>
      <c r="BH72" s="193" t="n">
        <f aca="false">IF(ISERROR(VLOOKUP($A72,'Import OffPeak'!$A$3:BM$99,60,FALSE())-VLOOKUP($A72,'Import OffPeak change'!$A$106:BM$202,60,FALSE())),0,(VLOOKUP($A72,'Import OffPeak'!$A$3:BM$99,60,FALSE())-VLOOKUP($A72,'Import OffPeak change'!$A$106:BM$202,60,FALSE())))</f>
        <v>0</v>
      </c>
      <c r="BI72" s="193" t="n">
        <f aca="false">IF(ISERROR(VLOOKUP($A72,'Import OffPeak'!$A$3:BN$99,61,FALSE())-VLOOKUP($A72,'Import OffPeak change'!$A$106:BN$202,61,FALSE())),0,(VLOOKUP($A72,'Import OffPeak'!$A$3:BN$99,61,FALSE())-VLOOKUP($A72,'Import OffPeak change'!$A$106:BN$202,61,FALSE())))</f>
        <v>0</v>
      </c>
      <c r="BJ72" s="193" t="n">
        <f aca="false">IF(ISERROR(VLOOKUP($A72,'Import OffPeak'!$A$3:BO$99,62,FALSE())-VLOOKUP($A72,'Import OffPeak change'!$A$106:BO$202,62,FALSE())),0,(VLOOKUP($A72,'Import OffPeak'!$A$3:BO$99,62,FALSE())-VLOOKUP($A72,'Import OffPeak change'!$A$106:BO$202,62,FALSE())))</f>
        <v>0</v>
      </c>
      <c r="BK72" s="193" t="n">
        <f aca="false">IF(ISERROR(VLOOKUP($A72,'Import OffPeak'!$A$3:BP$99,63,FALSE())-VLOOKUP($A72,'Import OffPeak change'!$A$106:BP$202,63,FALSE())),0,(VLOOKUP($A72,'Import OffPeak'!$A$3:BP$99,63,FALSE())-VLOOKUP($A72,'Import OffPeak change'!$A$106:BP$202,63,FALSE())))</f>
        <v>0</v>
      </c>
      <c r="BL72" s="193" t="n">
        <f aca="false">IF(ISERROR(VLOOKUP($A72,'Import OffPeak'!$A$3:BQ$99,64,FALSE())-VLOOKUP($A72,'Import OffPeak change'!$A$106:BQ$202,64,FALSE())),0,(VLOOKUP($A72,'Import OffPeak'!$A$3:BQ$99,64,FALSE())-VLOOKUP($A72,'Import OffPeak change'!$A$106:BQ$202,64,FALSE())))</f>
        <v>0</v>
      </c>
      <c r="BM72" s="193" t="n">
        <f aca="false">IF(ISERROR(VLOOKUP($A72,'Import OffPeak'!$A$3:BR$99,65,FALSE())-VLOOKUP($A72,'Import OffPeak change'!$A$106:BR$202,65,FALSE())),0,(VLOOKUP($A72,'Import OffPeak'!$A$3:BR$99,65,FALSE())-VLOOKUP($A72,'Import OffPeak change'!$A$106:BR$202,65,FALSE())))</f>
        <v>0</v>
      </c>
      <c r="BN72" s="193" t="n">
        <f aca="false">IF(ISERROR(VLOOKUP($A72,'Import OffPeak'!$A$3:BS$99,66,FALSE())-VLOOKUP($A72,'Import OffPeak change'!$A$106:BS$202,66,FALSE())),0,(VLOOKUP($A72,'Import OffPeak'!$A$3:BS$99,66,FALSE())-VLOOKUP($A72,'Import OffPeak change'!$A$106:BS$202,66,FALSE())))</f>
        <v>0</v>
      </c>
      <c r="BO72" s="193" t="n">
        <f aca="false">IF(ISERROR(VLOOKUP($A72,'Import OffPeak'!$A$3:BT$99,67,FALSE())-VLOOKUP($A72,'Import OffPeak change'!$A$106:BT$202,67,FALSE())),0,(VLOOKUP($A72,'Import OffPeak'!$A$3:BT$99,67,FALSE())-VLOOKUP($A72,'Import OffPeak change'!$A$106:BT$202,67,FALSE())))</f>
        <v>0</v>
      </c>
      <c r="BP72" s="193" t="n">
        <f aca="false">IF(ISERROR(VLOOKUP($A72,'Import OffPeak'!$A$3:BU$99,68,FALSE())-VLOOKUP($A72,'Import OffPeak change'!$A$106:BU$202,68,FALSE())),0,(VLOOKUP($A72,'Import OffPeak'!$A$3:BU$99,68,FALSE())-VLOOKUP($A72,'Import OffPeak change'!$A$106:BU$202,68,FALSE())))</f>
        <v>0</v>
      </c>
      <c r="BQ72" s="193" t="n">
        <f aca="false">IF(ISERROR(VLOOKUP($A72,'Import OffPeak'!$A$3:BV$99,69,FALSE())-VLOOKUP($A72,'Import OffPeak change'!$A$106:BV$202,69,FALSE())),0,(VLOOKUP($A72,'Import OffPeak'!$A$3:BV$99,69,FALSE())-VLOOKUP($A72,'Import OffPeak change'!$A$106:BV$202,69,FALSE())))</f>
        <v>0</v>
      </c>
      <c r="BR72" s="193" t="n">
        <f aca="false">IF(ISERROR(VLOOKUP($A72,'Import OffPeak'!$A$3:BW$99,70,FALSE())-VLOOKUP($A72,'Import OffPeak change'!$A$106:BW$202,70,FALSE())),0,(VLOOKUP($A72,'Import OffPeak'!$A$3:BW$99,70,FALSE())-VLOOKUP($A72,'Import OffPeak change'!$A$106:BW$202,70,FALSE())))</f>
        <v>0</v>
      </c>
      <c r="BS72" s="193" t="n">
        <f aca="false">IF(ISERROR(VLOOKUP($A72,'Import OffPeak'!$A$3:BX$99,71,FALSE())-VLOOKUP($A72,'Import OffPeak change'!$A$106:BX$202,71,FALSE())),0,(VLOOKUP($A72,'Import OffPeak'!$A$3:BX$99,71,FALSE())-VLOOKUP($A72,'Import OffPeak change'!$A$106:BX$202,71,FALSE())))</f>
        <v>0</v>
      </c>
      <c r="BT72" s="193" t="n">
        <f aca="false">IF(ISERROR(VLOOKUP($A72,'Import OffPeak'!$A$3:BY$99,72,FALSE())-VLOOKUP($A72,'Import OffPeak change'!$A$106:BY$202,72,FALSE())),0,(VLOOKUP($A72,'Import OffPeak'!$A$3:BY$99,72,FALSE())-VLOOKUP($A72,'Import OffPeak change'!$A$106:BY$202,72,FALSE())))</f>
        <v>0</v>
      </c>
      <c r="BU72" s="193" t="n">
        <f aca="false">IF(ISERROR(VLOOKUP($A72,'Import OffPeak'!$A$3:BZ$99,73,FALSE())-VLOOKUP($A72,'Import OffPeak change'!$A$106:BZ$202,73,FALSE())),0,(VLOOKUP($A72,'Import OffPeak'!$A$3:BZ$99,73,FALSE())-VLOOKUP($A72,'Import OffPeak change'!$A$106:BZ$202,73,FALSE())))</f>
        <v>0</v>
      </c>
      <c r="BV72" s="193" t="n">
        <f aca="false">IF(ISERROR(VLOOKUP($A72,'Import OffPeak'!$A$3:CA$99,74,FALSE())-VLOOKUP($A72,'Import OffPeak change'!$A$106:CA$202,74,FALSE())),0,(VLOOKUP($A72,'Import OffPeak'!$A$3:CA$99,74,FALSE())-VLOOKUP($A72,'Import OffPeak change'!$A$106:CA$202,74,FALSE())))</f>
        <v>0</v>
      </c>
      <c r="BW72" s="193" t="n">
        <f aca="false">IF(ISERROR(VLOOKUP($A72,'Import OffPeak'!$A$3:CB$99,75,FALSE())-VLOOKUP($A72,'Import OffPeak change'!$A$106:CB$202,75,FALSE())),0,(VLOOKUP($A72,'Import OffPeak'!$A$3:CB$99,75,FALSE())-VLOOKUP($A72,'Import OffPeak change'!$A$106:CB$202,75,FALSE())))</f>
        <v>0</v>
      </c>
      <c r="BX72" s="193" t="n">
        <f aca="false">IF(ISERROR(VLOOKUP($A72,'Import OffPeak'!$A$3:CC$99,76,FALSE())-VLOOKUP($A72,'Import OffPeak change'!$A$106:CC$202,76,FALSE())),0,(VLOOKUP($A72,'Import OffPeak'!$A$3:CC$99,76,FALSE())-VLOOKUP($A72,'Import OffPeak change'!$A$106:CC$202,76,FALSE())))</f>
        <v>0</v>
      </c>
      <c r="BY72" s="193" t="n">
        <f aca="false">IF(ISERROR(VLOOKUP($A72,'Import OffPeak'!$A$3:CD$99,77,FALSE())-VLOOKUP($A72,'Import OffPeak change'!$A$106:CD$202,77,FALSE())),0,(VLOOKUP($A72,'Import OffPeak'!$A$3:CD$99,77,FALSE())-VLOOKUP($A72,'Import OffPeak change'!$A$106:CD$202,77,FALSE())))</f>
        <v>0</v>
      </c>
      <c r="BZ72" s="193" t="n">
        <f aca="false">IF(ISERROR(VLOOKUP($A72,'Import OffPeak'!$A$3:CE$99,78,FALSE())-VLOOKUP($A72,'Import OffPeak change'!$A$106:CE$202,78,FALSE())),0,(VLOOKUP($A72,'Import OffPeak'!$A$3:CE$99,78,FALSE())-VLOOKUP($A72,'Import OffPeak change'!$A$106:CE$202,78,FALSE())))</f>
        <v>0</v>
      </c>
      <c r="CA72" s="193" t="n">
        <f aca="false">IF(ISERROR(VLOOKUP($A72,'Import OffPeak'!$A$3:CF$99,79,FALSE())-VLOOKUP($A72,'Import OffPeak change'!$A$106:CF$202,79,FALSE())),0,(VLOOKUP($A72,'Import OffPeak'!$A$3:CF$99,79,FALSE())-VLOOKUP($A72,'Import OffPeak change'!$A$106:CF$202,79,FALSE())))</f>
        <v>0</v>
      </c>
      <c r="CB72" s="193" t="n">
        <f aca="false">IF(ISERROR(VLOOKUP($A72,'Import OffPeak'!$A$3:CG$99,80,FALSE())-VLOOKUP($A72,'Import OffPeak change'!$A$106:CG$202,80,FALSE())),0,(VLOOKUP($A72,'Import OffPeak'!$A$3:CG$99,80,FALSE())-VLOOKUP($A72,'Import OffPeak change'!$A$106:CG$202,80,FALSE())))</f>
        <v>0</v>
      </c>
      <c r="CC72" s="193" t="n">
        <f aca="false">IF(ISERROR(VLOOKUP($A72,'Import OffPeak'!$A$3:CH$99,81,FALSE())-VLOOKUP($A72,'Import OffPeak change'!$A$106:CH$202,81,FALSE())),0,(VLOOKUP($A72,'Import OffPeak'!$A$3:CH$99,81,FALSE())-VLOOKUP($A72,'Import OffPeak change'!$A$106:CH$202,81,FALSE())))</f>
        <v>0</v>
      </c>
      <c r="CD72" s="193" t="n">
        <f aca="false">IF(ISERROR(VLOOKUP($A72,'Import OffPeak'!$A$3:CI$99,82,FALSE())-VLOOKUP($A72,'Import OffPeak change'!$A$106:CI$202,82,FALSE())),0,(VLOOKUP($A72,'Import OffPeak'!$A$3:CI$99,82,FALSE())-VLOOKUP($A72,'Import OffPeak change'!$A$106:CI$202,82,FALSE())))</f>
        <v>0</v>
      </c>
      <c r="CE72" s="193" t="n">
        <f aca="false">IF(ISERROR(VLOOKUP($A72,'Import OffPeak'!$A$3:CJ$99,83,FALSE())-VLOOKUP($A72,'Import OffPeak change'!$A$106:CJ$202,83,FALSE())),0,(VLOOKUP($A72,'Import OffPeak'!$A$3:CJ$99,83,FALSE())-VLOOKUP($A72,'Import OffPeak change'!$A$106:CJ$202,83,FALSE())))</f>
        <v>0</v>
      </c>
      <c r="CF72" s="193" t="n">
        <f aca="false">IF(ISERROR(VLOOKUP($A72,'Import OffPeak'!$A$3:CK$99,84,FALSE())-VLOOKUP($A72,'Import OffPeak change'!$A$106:CK$202,84,FALSE())),0,(VLOOKUP($A72,'Import OffPeak'!$A$3:CK$99,84,FALSE())-VLOOKUP($A72,'Import OffPeak change'!$A$106:CK$202,84,FALSE())))</f>
        <v>0</v>
      </c>
      <c r="CG72" s="193" t="n">
        <f aca="false">IF(ISERROR(VLOOKUP($A72,'Import OffPeak'!$A$3:CL$99,85,FALSE())-VLOOKUP($A72,'Import OffPeak change'!$A$106:CL$202,85,FALSE())),0,(VLOOKUP($A72,'Import OffPeak'!$A$3:CL$99,85,FALSE())-VLOOKUP($A72,'Import OffPeak change'!$A$106:CL$202,85,FALSE())))</f>
        <v>0</v>
      </c>
      <c r="CH72" s="193" t="n">
        <f aca="false">IF(ISERROR(VLOOKUP($A72,'Import OffPeak'!$A$3:CM$99,86,FALSE())-VLOOKUP($A72,'Import OffPeak change'!$A$106:CM$202,86,FALSE())),0,(VLOOKUP($A72,'Import OffPeak'!$A$3:CM$99,86,FALSE())-VLOOKUP($A72,'Import OffPeak change'!$A$106:CM$202,86,FALSE())))</f>
        <v>0</v>
      </c>
      <c r="CI72" s="193" t="n">
        <f aca="false">IF(ISERROR(VLOOKUP($A72,'Import OffPeak'!$A$3:CN$99,87,FALSE())-VLOOKUP($A72,'Import OffPeak change'!$A$106:CN$202,87,FALSE())),0,(VLOOKUP($A72,'Import OffPeak'!$A$3:CN$99,87,FALSE())-VLOOKUP($A72,'Import OffPeak change'!$A$106:CN$202,87,FALSE())))</f>
        <v>0</v>
      </c>
      <c r="CJ72" s="193" t="n">
        <f aca="false">IF(ISERROR(VLOOKUP($A72,'Import OffPeak'!$A$3:CO$99,88,FALSE())-VLOOKUP($A72,'Import OffPeak change'!$A$106:CO$202,88,FALSE())),0,(VLOOKUP($A72,'Import OffPeak'!$A$3:CO$99,88,FALSE())-VLOOKUP($A72,'Import OffPeak change'!$A$106:CO$202,88,FALSE())))</f>
        <v>0</v>
      </c>
      <c r="CK72" s="193" t="n">
        <f aca="false">IF(ISERROR(VLOOKUP($A72,'Import OffPeak'!$A$3:CP$99,89,FALSE())-VLOOKUP($A72,'Import OffPeak change'!$A$106:CP$202,89,FALSE())),0,(VLOOKUP($A72,'Import OffPeak'!$A$3:CP$99,89,FALSE())-VLOOKUP($A72,'Import OffPeak change'!$A$106:CP$202,89,FALSE())))</f>
        <v>0</v>
      </c>
      <c r="CL72" s="193" t="n">
        <f aca="false">IF(ISERROR(VLOOKUP($A72,'Import OffPeak'!$A$3:CQ$99,90,FALSE())-VLOOKUP($A72,'Import OffPeak change'!$A$106:CQ$202,90,FALSE())),0,(VLOOKUP($A72,'Import OffPeak'!$A$3:CQ$99,90,FALSE())-VLOOKUP($A72,'Import OffPeak change'!$A$106:CQ$202,90,FALSE())))</f>
        <v>0</v>
      </c>
      <c r="CM72" s="193" t="n">
        <f aca="false">IF(ISERROR(VLOOKUP($A72,'Import OffPeak'!$A$3:CR$99,91,FALSE())-VLOOKUP($A72,'Import OffPeak change'!$A$106:CR$202,91,FALSE())),0,(VLOOKUP($A72,'Import OffPeak'!$A$3:CR$99,91,FALSE())-VLOOKUP($A72,'Import OffPeak change'!$A$106:CR$202,91,FALSE())))</f>
        <v>0</v>
      </c>
      <c r="CN72" s="193" t="n">
        <f aca="false">IF(ISERROR(VLOOKUP($A72,'Import OffPeak'!$A$3:CS$99,92,FALSE())-VLOOKUP($A72,'Import OffPeak change'!$A$106:CS$202,92,FALSE())),0,(VLOOKUP($A72,'Import OffPeak'!$A$3:CS$99,92,FALSE())-VLOOKUP($A72,'Import OffPeak change'!$A$106:CS$202,92,FALSE())))</f>
        <v>0</v>
      </c>
      <c r="CO72" s="193" t="n">
        <f aca="false">IF(ISERROR(VLOOKUP($A72,'Import OffPeak'!$A$3:CT$99,93,FALSE())-VLOOKUP($A72,'Import OffPeak change'!$A$106:CT$202,93,FALSE())),0,(VLOOKUP($A72,'Import OffPeak'!$A$3:CT$99,93,FALSE())-VLOOKUP($A72,'Import OffPeak change'!$A$106:CT$202,93,FALSE())))</f>
        <v>0</v>
      </c>
      <c r="CP72" s="193" t="n">
        <f aca="false">IF(ISERROR(VLOOKUP($A72,'Import OffPeak'!$A$3:CU$99,94,FALSE())-VLOOKUP($A72,'Import OffPeak change'!$A$106:CU$202,94,FALSE())),0,(VLOOKUP($A72,'Import OffPeak'!$A$3:CU$99,94,FALSE())-VLOOKUP($A72,'Import OffPeak change'!$A$106:CU$202,94,FALSE())))</f>
        <v>0</v>
      </c>
      <c r="CQ72" s="193" t="n">
        <f aca="false">IF(ISERROR(VLOOKUP($A72,'Import OffPeak'!$A$3:CV$99,95,FALSE())-VLOOKUP($A72,'Import OffPeak change'!$A$106:CV$202,95,FALSE())),0,(VLOOKUP($A72,'Import OffPeak'!$A$3:CV$99,95,FALSE())-VLOOKUP($A72,'Import OffPeak change'!$A$106:CV$202,95,FALSE())))</f>
        <v>0</v>
      </c>
      <c r="CR72" s="193" t="n">
        <f aca="false">IF(ISERROR(VLOOKUP($A72,'Import OffPeak'!$A$3:CW$99,96,FALSE())-VLOOKUP($A72,'Import OffPeak change'!$A$106:CW$202,96,FALSE())),0,(VLOOKUP($A72,'Import OffPeak'!$A$3:CW$99,96,FALSE())-VLOOKUP($A72,'Import OffPeak change'!$A$106:CW$202,96,FALSE())))</f>
        <v>0</v>
      </c>
      <c r="CS72" s="193" t="n">
        <f aca="false">IF(ISERROR(VLOOKUP($A72,'Import OffPeak'!$A$3:CX$99,97,FALSE())-VLOOKUP($A72,'Import OffPeak change'!$A$106:CX$202,97,FALSE())),0,(VLOOKUP($A72,'Import OffPeak'!$A$3:CX$99,97,FALSE())-VLOOKUP($A72,'Import OffPeak change'!$A$106:CX$202,97,FALSE())))</f>
        <v>0</v>
      </c>
      <c r="CT72" s="193" t="n">
        <f aca="false">IF(ISERROR(VLOOKUP($A72,'Import OffPeak'!$A$3:CY$99,98,FALSE())-VLOOKUP($A72,'Import OffPeak change'!$A$106:CY$202,98,FALSE())),0,(VLOOKUP($A72,'Import OffPeak'!$A$3:CY$99,98,FALSE())-VLOOKUP($A72,'Import OffPeak change'!$A$106:CY$202,98,FALSE())))</f>
        <v>0</v>
      </c>
      <c r="CU72" s="193" t="n">
        <f aca="false">IF(ISERROR(VLOOKUP($A72,'Import OffPeak'!$A$3:CZ$99,99,FALSE())-VLOOKUP($A72,'Import OffPeak change'!$A$106:CZ$202,99,FALSE())),0,(VLOOKUP($A72,'Import OffPeak'!$A$3:CZ$99,99,FALSE())-VLOOKUP($A72,'Import OffPeak change'!$A$106:CZ$202,99,FALSE())))</f>
        <v>0</v>
      </c>
      <c r="CV72" s="193" t="n">
        <f aca="false">IF(ISERROR(VLOOKUP($A72,'Import OffPeak'!$A$3:DA$99,100,FALSE())-VLOOKUP($A72,'Import OffPeak change'!$A$106:DA$202,100,FALSE())),0,(VLOOKUP($A72,'Import OffPeak'!$A$3:DA$99,100,FALSE())-VLOOKUP($A72,'Import OffPeak change'!$A$106:DA$202,100,FALSE())))</f>
        <v>0</v>
      </c>
      <c r="CW72" s="193" t="n">
        <f aca="false">IF(ISERROR(VLOOKUP($A72,'Import OffPeak'!$A$3:DB$99,101,FALSE())-VLOOKUP($A72,'Import OffPeak change'!$A$106:DB$202,101,FALSE())),0,(VLOOKUP($A72,'Import OffPeak'!$A$3:DB$99,101,FALSE())-VLOOKUP($A72,'Import OffPeak change'!$A$106:DB$202,101,FALSE())))</f>
        <v>0</v>
      </c>
      <c r="CX72" s="193" t="n">
        <f aca="false">IF(ISERROR(VLOOKUP($A72,'Import OffPeak'!$A$3:DC$99,102,FALSE())-VLOOKUP($A72,'Import OffPeak change'!$A$106:DC$202,102,FALSE())),0,(VLOOKUP($A72,'Import OffPeak'!$A$3:DC$99,102,FALSE())-VLOOKUP($A72,'Import OffPeak change'!$A$106:DC$202,102,FALSE())))</f>
        <v>0</v>
      </c>
      <c r="CY72" s="193" t="n">
        <f aca="false">IF(ISERROR(VLOOKUP($A72,'Import OffPeak'!$A$3:DD$99,103,FALSE())-VLOOKUP($A72,'Import OffPeak change'!$A$106:DD$202,103,FALSE())),0,(VLOOKUP($A72,'Import OffPeak'!$A$3:DD$99,103,FALSE())-VLOOKUP($A72,'Import OffPeak change'!$A$106:DD$202,103,FALSE())))</f>
        <v>0</v>
      </c>
      <c r="CZ72" s="193" t="n">
        <f aca="false">IF(ISERROR(VLOOKUP($A72,'Import OffPeak'!$A$3:DE$99,104,FALSE())-VLOOKUP($A72,'Import OffPeak change'!$A$106:DE$202,104,FALSE())),0,(VLOOKUP($A72,'Import OffPeak'!$A$3:DE$99,104,FALSE())-VLOOKUP($A72,'Import OffPeak change'!$A$106:DE$202,104,FALSE())))</f>
        <v>0</v>
      </c>
      <c r="DA72" s="193" t="n">
        <f aca="false">IF(ISERROR(VLOOKUP($A72,'Import OffPeak'!$A$3:DF$99,105,FALSE())-VLOOKUP($A72,'Import OffPeak change'!$A$106:DF$202,105,FALSE())),0,(VLOOKUP($A72,'Import OffPeak'!$A$3:DF$99,105,FALSE())-VLOOKUP($A72,'Import OffPeak change'!$A$106:DF$202,105,FALSE())))</f>
        <v>0</v>
      </c>
      <c r="DB72" s="193" t="n">
        <f aca="false">IF(ISERROR(VLOOKUP($A72,'Import OffPeak'!$A$3:DG$99,106,FALSE())-VLOOKUP($A72,'Import OffPeak change'!$A$106:DG$202,106,FALSE())),0,(VLOOKUP($A72,'Import OffPeak'!$A$3:DG$99,106,FALSE())-VLOOKUP($A72,'Import OffPeak change'!$A$106:DG$202,106,FALSE())))</f>
        <v>0</v>
      </c>
      <c r="DC72" s="193" t="n">
        <f aca="false">IF(ISERROR(VLOOKUP($A72,'Import OffPeak'!$A$3:DH$99,107,FALSE())-VLOOKUP($A72,'Import OffPeak change'!$A$106:DH$202,107,FALSE())),0,(VLOOKUP($A72,'Import OffPeak'!$A$3:DH$99,107,FALSE())-VLOOKUP($A72,'Import OffPeak change'!$A$106:DH$202,107,FALSE())))</f>
        <v>0</v>
      </c>
      <c r="DD72" s="193" t="n">
        <f aca="false">IF(ISERROR(VLOOKUP($A72,'Import OffPeak'!$A$3:DI$99,108,FALSE())-VLOOKUP($A72,'Import OffPeak change'!$A$106:DI$202,108,FALSE())),0,(VLOOKUP($A72,'Import OffPeak'!$A$3:DI$99,108,FALSE())-VLOOKUP($A72,'Import OffPeak change'!$A$106:DI$202,108,FALSE())))</f>
        <v>0</v>
      </c>
      <c r="DE72" s="193" t="n">
        <f aca="false">IF(ISERROR(VLOOKUP($A72,'Import OffPeak'!$A$3:DJ$99,109,FALSE())-VLOOKUP($A72,'Import OffPeak change'!$A$106:DJ$202,109,FALSE())),0,(VLOOKUP($A72,'Import OffPeak'!$A$3:DJ$99,109,FALSE())-VLOOKUP($A72,'Import OffPeak change'!$A$106:DJ$202,109,FALSE())))</f>
        <v>0</v>
      </c>
      <c r="DF72" s="193" t="n">
        <f aca="false">IF(ISERROR(VLOOKUP($A72,'Import OffPeak'!$A$3:DK$99,110,FALSE())-VLOOKUP($A72,'Import OffPeak change'!$A$106:DK$202,110,FALSE())),0,(VLOOKUP($A72,'Import OffPeak'!$A$3:DK$99,110,FALSE())-VLOOKUP($A72,'Import OffPeak change'!$A$106:DK$202,110,FALSE())))</f>
        <v>0</v>
      </c>
      <c r="DG72" s="193" t="n">
        <f aca="false">IF(ISERROR(VLOOKUP($A72,'Import OffPeak'!$A$3:DL$99,111,FALSE())-VLOOKUP($A72,'Import OffPeak change'!$A$106:DL$202,111,FALSE())),0,(VLOOKUP($A72,'Import OffPeak'!$A$3:DL$99,111,FALSE())-VLOOKUP($A72,'Import OffPeak change'!$A$106:DL$202,111,FALSE())))</f>
        <v>0</v>
      </c>
      <c r="DH72" s="193" t="n">
        <f aca="false">IF(ISERROR(VLOOKUP($A72,'Import OffPeak'!$A$3:DM$99,112,FALSE())-VLOOKUP($A72,'Import OffPeak change'!$A$106:DM$202,112,FALSE())),0,(VLOOKUP($A72,'Import OffPeak'!$A$3:DM$99,112,FALSE())-VLOOKUP($A72,'Import OffPeak change'!$A$106:DM$202,112,FALSE())))</f>
        <v>0</v>
      </c>
      <c r="DI72" s="193" t="n">
        <f aca="false">IF(ISERROR(VLOOKUP($A72,'Import OffPeak'!$A$3:DN$99,113,FALSE())-VLOOKUP($A72,'Import OffPeak change'!$A$106:DN$202,113,FALSE())),0,(VLOOKUP($A72,'Import OffPeak'!$A$3:DN$99,113,FALSE())-VLOOKUP($A72,'Import OffPeak change'!$A$106:DN$202,113,FALSE())))</f>
        <v>0</v>
      </c>
      <c r="DJ72" s="193" t="n">
        <f aca="false">IF(ISERROR(VLOOKUP($A72,'Import OffPeak'!$A$3:DO$99,114,FALSE())-VLOOKUP($A72,'Import OffPeak change'!$A$106:DO$202,114,FALSE())),0,(VLOOKUP($A72,'Import OffPeak'!$A$3:DO$99,114,FALSE())-VLOOKUP($A72,'Import OffPeak change'!$A$106:DO$202,114,FALSE())))</f>
        <v>0</v>
      </c>
      <c r="DK72" s="193" t="n">
        <f aca="false">IF(ISERROR(VLOOKUP($A72,'Import OffPeak'!$A$3:DP$99,115,FALSE())-VLOOKUP($A72,'Import OffPeak change'!$A$106:DP$202,115,FALSE())),0,(VLOOKUP($A72,'Import OffPeak'!$A$3:DP$99,115,FALSE())-VLOOKUP($A72,'Import OffPeak change'!$A$106:DP$202,115,FALSE())))</f>
        <v>0</v>
      </c>
      <c r="DL72" s="193" t="n">
        <f aca="false">IF(ISERROR(VLOOKUP($A72,'Import OffPeak'!$A$3:DQ$99,116,FALSE())-VLOOKUP($A72,'Import OffPeak change'!$A$106:DQ$202,116,FALSE())),0,(VLOOKUP($A72,'Import OffPeak'!$A$3:DQ$99,116,FALSE())-VLOOKUP($A72,'Import OffPeak change'!$A$106:DQ$202,116,FALSE())))</f>
        <v>0</v>
      </c>
      <c r="DM72" s="193" t="n">
        <f aca="false">IF(ISERROR(VLOOKUP($A72,'Import OffPeak'!$A$3:DR$99,117,FALSE())-VLOOKUP($A72,'Import OffPeak change'!$A$106:DR$202,117,FALSE())),0,(VLOOKUP($A72,'Import OffPeak'!$A$3:DR$99,117,FALSE())-VLOOKUP($A72,'Import OffPeak change'!$A$106:DR$202,117,FALSE())))</f>
        <v>0</v>
      </c>
      <c r="DN72" s="193" t="n">
        <f aca="false">IF(ISERROR(VLOOKUP($A72,'Import OffPeak'!$A$3:DS$99,118,FALSE())-VLOOKUP($A72,'Import OffPeak change'!$A$106:DS$202,118,FALSE())),0,(VLOOKUP($A72,'Import OffPeak'!$A$3:DS$99,118,FALSE())-VLOOKUP($A72,'Import OffPeak change'!$A$106:DS$202,118,FALSE())))</f>
        <v>0</v>
      </c>
      <c r="DO72" s="193" t="n">
        <f aca="false">IF(ISERROR(VLOOKUP($A72,'Import OffPeak'!$A$3:DT$99,119,FALSE())-VLOOKUP($A72,'Import OffPeak change'!$A$106:DT$202,119,FALSE())),0,(VLOOKUP($A72,'Import OffPeak'!$A$3:DT$99,119,FALSE())-VLOOKUP($A72,'Import OffPeak change'!$A$106:DT$202,119,FALSE())))</f>
        <v>0</v>
      </c>
      <c r="DP72" s="193" t="n">
        <f aca="false">IF(ISERROR(VLOOKUP($A72,'Import OffPeak'!$A$3:DU$99,120,FALSE())-VLOOKUP($A72,'Import OffPeak change'!$A$106:DU$202,120,FALSE())),0,(VLOOKUP($A72,'Import OffPeak'!$A$3:DU$99,120,FALSE())-VLOOKUP($A72,'Import OffPeak change'!$A$106:DU$202,120,FALSE())))</f>
        <v>0</v>
      </c>
      <c r="DQ72" s="193" t="n">
        <f aca="false">IF(ISERROR(VLOOKUP($A72,'Import OffPeak'!$A$3:DV$99,121,FALSE())-VLOOKUP($A72,'Import OffPeak change'!$A$106:DV$202,121,FALSE())),0,(VLOOKUP($A72,'Import OffPeak'!$A$3:DV$99,121,FALSE())-VLOOKUP($A72,'Import OffPeak change'!$A$106:DV$202,121,FALSE())))</f>
        <v>0</v>
      </c>
      <c r="DR72" s="193" t="n">
        <f aca="false">IF(ISERROR(VLOOKUP($A72,'Import OffPeak'!$A$3:DW$99,122,FALSE())-VLOOKUP($A72,'Import OffPeak change'!$A$106:DW$202,122,FALSE())),0,(VLOOKUP($A72,'Import OffPeak'!$A$3:DW$99,122,FALSE())-VLOOKUP($A72,'Import OffPeak change'!$A$106:DW$202,122,FALSE())))</f>
        <v>0</v>
      </c>
      <c r="DS72" s="193" t="n">
        <f aca="false">IF(ISERROR(VLOOKUP($A72,'Import OffPeak'!$A$3:DX$99,123,FALSE())-VLOOKUP($A72,'Import OffPeak change'!$A$106:DX$202,123,FALSE())),0,(VLOOKUP($A72,'Import OffPeak'!$A$3:DX$99,123,FALSE())-VLOOKUP($A72,'Import OffPeak change'!$A$106:DX$202,123,FALSE())))</f>
        <v>0</v>
      </c>
      <c r="DT72" s="193" t="n">
        <f aca="false">IF(ISERROR(VLOOKUP($A72,'Import OffPeak'!$A$3:DY$99,124,FALSE())-VLOOKUP($A72,'Import OffPeak change'!$A$106:DY$202,124,FALSE())),0,(VLOOKUP($A72,'Import OffPeak'!$A$3:DY$99,124,FALSE())-VLOOKUP($A72,'Import OffPeak change'!$A$106:DY$202,124,FALSE())))</f>
        <v>0</v>
      </c>
      <c r="DU72" s="193" t="n">
        <f aca="false">IF(ISERROR(VLOOKUP($A72,'Import OffPeak'!$A$3:DZ$99,125,FALSE())-VLOOKUP($A72,'Import OffPeak change'!$A$106:DZ$202,125,FALSE())),0,(VLOOKUP($A72,'Import OffPeak'!$A$3:DZ$99,125,FALSE())-VLOOKUP($A72,'Import OffPeak change'!$A$106:DZ$202,125,FALSE())))</f>
        <v>0</v>
      </c>
      <c r="DV72" s="193" t="n">
        <f aca="false">IF(ISERROR(VLOOKUP($A72,'Import OffPeak'!$A$3:EA$99,126,FALSE())-VLOOKUP($A72,'Import OffPeak change'!$A$106:EA$202,126,FALSE())),0,(VLOOKUP($A72,'Import OffPeak'!$A$3:EA$99,126,FALSE())-VLOOKUP($A72,'Import OffPeak change'!$A$106:EA$202,126,FALSE())))</f>
        <v>0</v>
      </c>
      <c r="DW72" s="193" t="n">
        <f aca="false">IF(ISERROR(VLOOKUP($A72,'Import OffPeak'!$A$3:EB$99,127,FALSE())-VLOOKUP($A72,'Import OffPeak change'!$A$106:EB$202,127,FALSE())),0,(VLOOKUP($A72,'Import OffPeak'!$A$3:EB$99,127,FALSE())-VLOOKUP($A72,'Import OffPeak change'!$A$106:EB$202,127,FALSE())))</f>
        <v>0</v>
      </c>
      <c r="DX72" s="193" t="n">
        <f aca="false">IF(ISERROR(VLOOKUP($A72,'Import OffPeak'!$A$3:EC$99,128,FALSE())-VLOOKUP($A72,'Import OffPeak change'!$A$106:EC$202,128,FALSE())),0,(VLOOKUP($A72,'Import OffPeak'!$A$3:EC$99,128,FALSE())-VLOOKUP($A72,'Import OffPeak change'!$A$106:EC$202,128,FALSE())))</f>
        <v>0</v>
      </c>
      <c r="DY72" s="193" t="n">
        <f aca="false">IF(ISERROR(VLOOKUP($A72,'Import OffPeak'!$A$3:ED$99,129,FALSE())-VLOOKUP($A72,'Import OffPeak change'!$A$106:ED$202,129,FALSE())),0,(VLOOKUP($A72,'Import OffPeak'!$A$3:ED$99,129,FALSE())-VLOOKUP($A72,'Import OffPeak change'!$A$106:ED$202,129,FALSE())))</f>
        <v>0</v>
      </c>
      <c r="DZ72" s="193" t="n">
        <f aca="false">IF(ISERROR(VLOOKUP($A72,'Import OffPeak'!$A$3:EE$99,130,FALSE())-VLOOKUP($A72,'Import OffPeak change'!$A$106:EE$202,130,FALSE())),0,(VLOOKUP($A72,'Import OffPeak'!$A$3:EE$99,130,FALSE())-VLOOKUP($A72,'Import OffPeak change'!$A$106:EE$202,130,FALSE())))</f>
        <v>0</v>
      </c>
      <c r="EA72" s="193" t="n">
        <f aca="false">IF(ISERROR(VLOOKUP($A72,'Import OffPeak'!$A$3:EF$99,131,FALSE())-VLOOKUP($A72,'Import OffPeak change'!$A$106:EF$202,131,FALSE())),0,(VLOOKUP($A72,'Import OffPeak'!$A$3:EF$99,131,FALSE())-VLOOKUP($A72,'Import OffPeak change'!$A$106:EF$202,131,FALSE())))</f>
        <v>0</v>
      </c>
      <c r="EB72" s="193" t="n">
        <f aca="false">IF(ISERROR(VLOOKUP($A72,'Import OffPeak'!$A$3:EG$99,132,FALSE())-VLOOKUP($A72,'Import OffPeak change'!$A$106:EG$202,132,FALSE())),0,(VLOOKUP($A72,'Import OffPeak'!$A$3:EG$99,132,FALSE())-VLOOKUP($A72,'Import OffPeak change'!$A$106:EG$202,132,FALSE())))</f>
        <v>0</v>
      </c>
      <c r="EC72" s="193" t="n">
        <f aca="false">IF(ISERROR(VLOOKUP($A72,'Import OffPeak'!$A$3:EH$99,133,FALSE())-VLOOKUP($A72,'Import OffPeak change'!$A$106:EH$202,133,FALSE())),0,(VLOOKUP($A72,'Import OffPeak'!$A$3:EH$99,133,FALSE())-VLOOKUP($A72,'Import OffPeak change'!$A$106:EH$202,133,FALSE())))</f>
        <v>0</v>
      </c>
      <c r="ED72" s="193" t="n">
        <f aca="false">IF(ISERROR(VLOOKUP($A72,'Import OffPeak'!$A$3:EI$99,134,FALSE())-VLOOKUP($A72,'Import OffPeak change'!$A$106:EI$202,134,FALSE())),0,(VLOOKUP($A72,'Import OffPeak'!$A$3:EI$99,134,FALSE())-VLOOKUP($A72,'Import OffPeak change'!$A$106:EI$202,134,FALSE())))</f>
        <v>0</v>
      </c>
      <c r="EE72" s="193" t="n">
        <f aca="false">IF(ISERROR(VLOOKUP($A72,'Import OffPeak'!$A$3:EJ$99,135,FALSE())-VLOOKUP($A72,'Import OffPeak change'!$A$106:EJ$202,135,FALSE())),0,(VLOOKUP($A72,'Import OffPeak'!$A$3:EJ$99,135,FALSE())-VLOOKUP($A72,'Import OffPeak change'!$A$106:EJ$202,135,FALSE())))</f>
        <v>0</v>
      </c>
      <c r="EF72" s="193" t="n">
        <f aca="false">IF(ISERROR(VLOOKUP($A72,'Import OffPeak'!$A$3:EK$99,136,FALSE())-VLOOKUP($A72,'Import OffPeak change'!$A$106:EK$202,136,FALSE())),0,(VLOOKUP($A72,'Import OffPeak'!$A$3:EK$99,136,FALSE())-VLOOKUP($A72,'Import OffPeak change'!$A$106:EK$202,136,FALSE())))</f>
        <v>0</v>
      </c>
      <c r="EG72" s="193" t="n">
        <f aca="false">IF(ISERROR(VLOOKUP($A72,'Import OffPeak'!$A$3:EL$99,137,FALSE())-VLOOKUP($A72,'Import OffPeak change'!$A$106:EL$202,137,FALSE())),0,(VLOOKUP($A72,'Import OffPeak'!$A$3:EL$99,137,FALSE())-VLOOKUP($A72,'Import OffPeak change'!$A$106:EL$202,137,FALSE())))</f>
        <v>0</v>
      </c>
      <c r="EH72" s="193" t="n">
        <f aca="false">IF(ISERROR(VLOOKUP($A72,'Import OffPeak'!$A$3:EM$99,138,FALSE())-VLOOKUP($A72,'Import OffPeak change'!$A$106:EM$202,138,FALSE())),0,(VLOOKUP($A72,'Import OffPeak'!$A$3:EM$99,138,FALSE())-VLOOKUP($A72,'Import OffPeak change'!$A$106:EM$202,138,FALSE())))</f>
        <v>0</v>
      </c>
      <c r="EI72" s="193" t="n">
        <f aca="false">IF(ISERROR(VLOOKUP($A72,'Import OffPeak'!$A$3:EN$99,139,FALSE())-VLOOKUP($A72,'Import OffPeak change'!$A$106:EN$202,139,FALSE())),0,(VLOOKUP($A72,'Import OffPeak'!$A$3:EN$99,139,FALSE())-VLOOKUP($A72,'Import OffPeak change'!$A$106:EN$202,139,FALSE())))</f>
        <v>0</v>
      </c>
      <c r="EJ72" s="193" t="n">
        <f aca="false">IF(ISERROR(VLOOKUP($A72,'Import OffPeak'!$A$3:EO$99,140,FALSE())-VLOOKUP($A72,'Import OffPeak change'!$A$106:EO$202,140,FALSE())),0,(VLOOKUP($A72,'Import OffPeak'!$A$3:EO$99,140,FALSE())-VLOOKUP($A72,'Import OffPeak change'!$A$106:EO$202,140,FALSE())))</f>
        <v>0</v>
      </c>
      <c r="EK72" s="193" t="n">
        <f aca="false">IF(ISERROR(VLOOKUP($A72,'Import OffPeak'!$A$3:EP$99,141,FALSE())-VLOOKUP($A72,'Import OffPeak change'!$A$106:EP$202,141,FALSE())),0,(VLOOKUP($A72,'Import OffPeak'!$A$3:EP$99,141,FALSE())-VLOOKUP($A72,'Import OffPeak change'!$A$106:EP$202,141,FALSE())))</f>
        <v>0</v>
      </c>
      <c r="EL72" s="193" t="n">
        <f aca="false">IF(ISERROR(VLOOKUP($A72,'Import OffPeak'!$A$3:EQ$99,142,FALSE())-VLOOKUP($A72,'Import OffPeak change'!$A$106:EQ$202,142,FALSE())),0,(VLOOKUP($A72,'Import OffPeak'!$A$3:EQ$99,142,FALSE())-VLOOKUP($A72,'Import OffPeak change'!$A$106:EQ$202,142,FALSE())))</f>
        <v>0</v>
      </c>
      <c r="EM72" s="193" t="n">
        <f aca="false">IF(ISERROR(VLOOKUP($A72,'Import OffPeak'!$A$3:ER$99,143,FALSE())-VLOOKUP($A72,'Import OffPeak change'!$A$106:ER$202,143,FALSE())),0,(VLOOKUP($A72,'Import OffPeak'!$A$3:ER$99,143,FALSE())-VLOOKUP($A72,'Import OffPeak change'!$A$106:ER$202,143,FALSE())))</f>
        <v>0</v>
      </c>
      <c r="EN72" s="193" t="n">
        <f aca="false">IF(ISERROR(VLOOKUP($A72,'Import OffPeak'!$A$3:ES$99,144,FALSE())-VLOOKUP($A72,'Import OffPeak change'!$A$106:ES$202,144,FALSE())),0,(VLOOKUP($A72,'Import OffPeak'!$A$3:ES$99,144,FALSE())-VLOOKUP($A72,'Import OffPeak change'!$A$106:ES$202,144,FALSE())))</f>
        <v>0</v>
      </c>
      <c r="EO72" s="193" t="n">
        <f aca="false">IF(ISERROR(VLOOKUP($A72,'Import OffPeak'!$A$3:ET$99,145,FALSE())-VLOOKUP($A72,'Import OffPeak change'!$A$106:ET$202,145,FALSE())),0,(VLOOKUP($A72,'Import OffPeak'!$A$3:ET$99,145,FALSE())-VLOOKUP($A72,'Import OffPeak change'!$A$106:ET$202,145,FALSE())))</f>
        <v>0</v>
      </c>
      <c r="EP72" s="193" t="n">
        <f aca="false">IF(ISERROR(VLOOKUP($A72,'Import OffPeak'!$A$3:EU$99,146,FALSE())-VLOOKUP($A72,'Import OffPeak change'!$A$106:EU$202,146,FALSE())),0,(VLOOKUP($A72,'Import OffPeak'!$A$3:EU$99,146,FALSE())-VLOOKUP($A72,'Import OffPeak change'!$A$106:EU$202,146,FALSE())))</f>
        <v>0</v>
      </c>
      <c r="EQ72" s="193" t="n">
        <f aca="false">IF(ISERROR(VLOOKUP($A72,'Import OffPeak'!$A$3:EV$99,147,FALSE())-VLOOKUP($A72,'Import OffPeak change'!$A$106:EV$202,147,FALSE())),0,(VLOOKUP($A72,'Import OffPeak'!$A$3:EV$99,147,FALSE())-VLOOKUP($A72,'Import OffPeak change'!$A$106:EV$202,147,FALSE())))</f>
        <v>0</v>
      </c>
      <c r="ER72" s="193" t="n">
        <f aca="false">IF(ISERROR(VLOOKUP($A72,'Import OffPeak'!$A$3:EW$99,148,FALSE())-VLOOKUP($A72,'Import OffPeak change'!$A$106:EW$202,148,FALSE())),0,(VLOOKUP($A72,'Import OffPeak'!$A$3:EW$99,148,FALSE())-VLOOKUP($A72,'Import OffPeak change'!$A$106:EW$202,148,FALSE())))</f>
        <v>0</v>
      </c>
      <c r="ES72" s="193" t="n">
        <f aca="false">IF(ISERROR(VLOOKUP($A72,'Import OffPeak'!$A$3:EX$99,149,FALSE())-VLOOKUP($A72,'Import OffPeak change'!$A$106:EX$202,149,FALSE())),0,(VLOOKUP($A72,'Import OffPeak'!$A$3:EX$99,149,FALSE())-VLOOKUP($A72,'Import OffPeak change'!$A$106:EX$202,149,FALSE())))</f>
        <v>0</v>
      </c>
      <c r="ET72" s="193" t="n">
        <f aca="false">IF(ISERROR(VLOOKUP($A72,'Import OffPeak'!$A$3:EY$99,150,FALSE())-VLOOKUP($A72,'Import OffPeak change'!$A$106:EY$202,150,FALSE())),0,(VLOOKUP($A72,'Import OffPeak'!$A$3:EY$99,150,FALSE())-VLOOKUP($A72,'Import OffPeak change'!$A$106:EY$202,150,FALSE())))</f>
        <v>0</v>
      </c>
      <c r="EU72" s="193" t="n">
        <f aca="false">IF(ISERROR(VLOOKUP($A72,'Import OffPeak'!$A$3:EZ$99,151,FALSE())-VLOOKUP($A72,'Import OffPeak change'!$A$106:EZ$202,151,FALSE())),0,(VLOOKUP($A72,'Import OffPeak'!$A$3:EZ$99,151,FALSE())-VLOOKUP($A72,'Import OffPeak change'!$A$106:EZ$202,151,FALSE())))</f>
        <v>0</v>
      </c>
      <c r="EV72" s="193" t="n">
        <f aca="false">IF(ISERROR(VLOOKUP($A72,'Import OffPeak'!$A$3:FA$99,152,FALSE())-VLOOKUP($A72,'Import OffPeak change'!$A$106:FA$202,152,FALSE())),0,(VLOOKUP($A72,'Import OffPeak'!$A$3:FA$99,152,FALSE())-VLOOKUP($A72,'Import OffPeak change'!$A$106:FA$202,152,FALSE())))</f>
        <v>0</v>
      </c>
      <c r="EW72" s="193" t="n">
        <f aca="false">IF(ISERROR(VLOOKUP($A72,'Import OffPeak'!$A$3:FB$99,153,FALSE())-VLOOKUP($A72,'Import OffPeak change'!$A$106:FB$202,153,FALSE())),0,(VLOOKUP($A72,'Import OffPeak'!$A$3:FB$99,153,FALSE())-VLOOKUP($A72,'Import OffPeak change'!$A$106:FB$202,153,FALSE())))</f>
        <v>0</v>
      </c>
      <c r="EX72" s="193" t="n">
        <f aca="false">IF(ISERROR(VLOOKUP($A72,'Import OffPeak'!$A$3:FC$99,154,FALSE())-VLOOKUP($A72,'Import OffPeak change'!$A$106:FC$202,154,FALSE())),0,(VLOOKUP($A72,'Import OffPeak'!$A$3:FC$99,154,FALSE())-VLOOKUP($A72,'Import OffPeak change'!$A$106:FC$202,154,FALSE())))</f>
        <v>0</v>
      </c>
      <c r="EY72" s="193" t="n">
        <f aca="false">IF(ISERROR(VLOOKUP($A72,'Import OffPeak'!$A$3:FD$99,155,FALSE())-VLOOKUP($A72,'Import OffPeak change'!$A$106:FD$202,155,FALSE())),0,(VLOOKUP($A72,'Import OffPeak'!$A$3:FD$99,155,FALSE())-VLOOKUP($A72,'Import OffPeak change'!$A$106:FD$202,155,FALSE())))</f>
        <v>0</v>
      </c>
      <c r="EZ72" s="193" t="n">
        <f aca="false">IF(ISERROR(VLOOKUP($A72,'Import OffPeak'!$A$3:FE$99,156,FALSE())-VLOOKUP($A72,'Import OffPeak change'!$A$106:FE$202,156,FALSE())),0,(VLOOKUP($A72,'Import OffPeak'!$A$3:FE$99,156,FALSE())-VLOOKUP($A72,'Import OffPeak change'!$A$106:FE$202,156,FALSE())))</f>
        <v>0</v>
      </c>
      <c r="FA72" s="193" t="n">
        <f aca="false">IF(ISERROR(VLOOKUP($A72,'Import OffPeak'!$A$3:FF$99,157,FALSE())-VLOOKUP($A72,'Import OffPeak change'!$A$106:FF$202,157,FALSE())),0,(VLOOKUP($A72,'Import OffPeak'!$A$3:FF$99,157,FALSE())-VLOOKUP($A72,'Import OffPeak change'!$A$106:FF$202,157,FALSE())))</f>
        <v>0</v>
      </c>
      <c r="FB72" s="193" t="n">
        <f aca="false">IF(ISERROR(VLOOKUP($A72,'Import OffPeak'!$A$3:FG$99,158,FALSE())-VLOOKUP($A72,'Import OffPeak change'!$A$106:FG$202,158,FALSE())),0,(VLOOKUP($A72,'Import OffPeak'!$A$3:FG$99,158,FALSE())-VLOOKUP($A72,'Import OffPeak change'!$A$106:FG$202,158,FALSE())))</f>
        <v>0</v>
      </c>
      <c r="FC72" s="193" t="n">
        <f aca="false">IF(ISERROR(VLOOKUP($A72,'Import OffPeak'!$A$3:FH$99,159,FALSE())-VLOOKUP($A72,'Import OffPeak change'!$A$106:FH$202,159,FALSE())),0,(VLOOKUP($A72,'Import OffPeak'!$A$3:FH$99,159,FALSE())-VLOOKUP($A72,'Import OffPeak change'!$A$106:FH$202,159,FALSE())))</f>
        <v>0</v>
      </c>
      <c r="FD72" s="193" t="n">
        <f aca="false">IF(ISERROR(VLOOKUP($A72,'Import OffPeak'!$A$3:FI$99,160,FALSE())-VLOOKUP($A72,'Import OffPeak change'!$A$106:FI$202,160,FALSE())),0,(VLOOKUP($A72,'Import OffPeak'!$A$3:FI$99,160,FALSE())-VLOOKUP($A72,'Import OffPeak change'!$A$106:FI$202,160,FALSE())))</f>
        <v>0</v>
      </c>
      <c r="FE72" s="193" t="n">
        <f aca="false">IF(ISERROR(VLOOKUP($A72,'Import OffPeak'!$A$3:FJ$99,161,FALSE())-VLOOKUP($A72,'Import OffPeak change'!$A$106:FJ$202,161,FALSE())),0,(VLOOKUP($A72,'Import OffPeak'!$A$3:FJ$99,161,FALSE())-VLOOKUP($A72,'Import OffPeak change'!$A$106:FJ$202,161,FALSE())))</f>
        <v>0</v>
      </c>
      <c r="FF72" s="193" t="n">
        <f aca="false">IF(ISERROR(VLOOKUP($A72,'Import OffPeak'!$A$3:FK$99,162,FALSE())-VLOOKUP($A72,'Import OffPeak change'!$A$106:FK$202,162,FALSE())),0,(VLOOKUP($A72,'Import OffPeak'!$A$3:FK$99,162,FALSE())-VLOOKUP($A72,'Import OffPeak change'!$A$106:FK$202,162,FALSE())))</f>
        <v>0</v>
      </c>
      <c r="FG72" s="193" t="n">
        <f aca="false">IF(ISERROR(VLOOKUP($A72,'Import OffPeak'!$A$3:FL$99,163,FALSE())-VLOOKUP($A72,'Import OffPeak change'!$A$106:FL$202,163,FALSE())),0,(VLOOKUP($A72,'Import OffPeak'!$A$3:FL$99,163,FALSE())-VLOOKUP($A72,'Import OffPeak change'!$A$106:FL$202,163,FALSE())))</f>
        <v>0</v>
      </c>
      <c r="FH72" s="193" t="n">
        <f aca="false">IF(ISERROR(VLOOKUP($A72,'Import OffPeak'!$A$3:FM$99,164,FALSE())-VLOOKUP($A72,'Import OffPeak change'!$A$106:FM$202,164,FALSE())),0,(VLOOKUP($A72,'Import OffPeak'!$A$3:FM$99,164,FALSE())-VLOOKUP($A72,'Import OffPeak change'!$A$106:FM$202,164,FALSE())))</f>
        <v>0</v>
      </c>
      <c r="FI72" s="193" t="n">
        <f aca="false">IF(ISERROR(VLOOKUP($A72,'Import OffPeak'!$A$3:FN$99,165,FALSE())-VLOOKUP($A72,'Import OffPeak change'!$A$106:FN$202,165,FALSE())),0,(VLOOKUP($A72,'Import OffPeak'!$A$3:FN$99,165,FALSE())-VLOOKUP($A72,'Import OffPeak change'!$A$106:FN$202,165,FALSE())))</f>
        <v>0</v>
      </c>
      <c r="FJ72" s="193" t="n">
        <f aca="false">IF(ISERROR(VLOOKUP($A72,'Import OffPeak'!$A$3:FO$99,166,FALSE())-VLOOKUP($A72,'Import OffPeak change'!$A$106:FO$202,166,FALSE())),0,(VLOOKUP($A72,'Import OffPeak'!$A$3:FO$99,166,FALSE())-VLOOKUP($A72,'Import OffPeak change'!$A$106:FO$202,166,FALSE())))</f>
        <v>0</v>
      </c>
      <c r="FK72" s="193" t="n">
        <f aca="false">IF(ISERROR(VLOOKUP($A72,'Import OffPeak'!$A$3:FP$99,167,FALSE())-VLOOKUP($A72,'Import OffPeak change'!$A$106:FP$202,167,FALSE())),0,(VLOOKUP($A72,'Import OffPeak'!$A$3:FP$99,167,FALSE())-VLOOKUP($A72,'Import OffPeak change'!$A$106:FP$202,167,FALSE())))</f>
        <v>0</v>
      </c>
      <c r="FL72" s="193" t="n">
        <f aca="false">IF(ISERROR(VLOOKUP($A72,'Import OffPeak'!$A$3:FQ$99,168,FALSE())-VLOOKUP($A72,'Import OffPeak change'!$A$106:FQ$202,168,FALSE())),0,(VLOOKUP($A72,'Import OffPeak'!$A$3:FQ$99,168,FALSE())-VLOOKUP($A72,'Import OffPeak change'!$A$106:FQ$202,168,FALSE())))</f>
        <v>0</v>
      </c>
      <c r="FM72" s="193" t="n">
        <f aca="false">IF(ISERROR(VLOOKUP($A72,'Import OffPeak'!$A$3:FR$99,169,FALSE())-VLOOKUP($A72,'Import OffPeak change'!$A$106:FR$202,169,FALSE())),0,(VLOOKUP($A72,'Import OffPeak'!$A$3:FR$99,169,FALSE())-VLOOKUP($A72,'Import OffPeak change'!$A$106:FR$202,169,FALSE())))</f>
        <v>0</v>
      </c>
      <c r="FN72" s="193" t="n">
        <f aca="false">IF(ISERROR(VLOOKUP($A72,'Import OffPeak'!$A$3:FS$99,170,FALSE())-VLOOKUP($A72,'Import OffPeak change'!$A$106:FS$202,170,FALSE())),0,(VLOOKUP($A72,'Import OffPeak'!$A$3:FS$99,170,FALSE())-VLOOKUP($A72,'Import OffPeak change'!$A$106:FS$202,170,FALSE())))</f>
        <v>0</v>
      </c>
      <c r="FO72" s="193" t="n">
        <f aca="false">IF(ISERROR(VLOOKUP($A72,'Import OffPeak'!$A$3:FT$99,171,FALSE())-VLOOKUP($A72,'Import OffPeak change'!$A$106:FT$202,171,FALSE())),0,(VLOOKUP($A72,'Import OffPeak'!$A$3:FT$99,171,FALSE())-VLOOKUP($A72,'Import OffPeak change'!$A$106:FT$202,171,FALSE())))</f>
        <v>0</v>
      </c>
      <c r="FP72" s="193" t="n">
        <f aca="false">IF(ISERROR(VLOOKUP($A72,'Import OffPeak'!$A$3:FU$99,172,FALSE())-VLOOKUP($A72,'Import OffPeak change'!$A$106:FU$202,172,FALSE())),0,(VLOOKUP($A72,'Import OffPeak'!$A$3:FU$99,172,FALSE())-VLOOKUP($A72,'Import OffPeak change'!$A$106:FU$202,172,FALSE())))</f>
        <v>0</v>
      </c>
      <c r="FQ72" s="193" t="n">
        <f aca="false">IF(ISERROR(VLOOKUP($A72,'Import OffPeak'!$A$3:FV$99,173,FALSE())-VLOOKUP($A72,'Import OffPeak change'!$A$106:FV$202,173,FALSE())),0,(VLOOKUP($A72,'Import OffPeak'!$A$3:FV$99,173,FALSE())-VLOOKUP($A72,'Import OffPeak change'!$A$106:FV$202,173,FALSE())))</f>
        <v>0</v>
      </c>
      <c r="FR72" s="193" t="n">
        <f aca="false">IF(ISERROR(VLOOKUP($A72,'Import OffPeak'!$A$3:FW$99,174,FALSE())-VLOOKUP($A72,'Import OffPeak change'!$A$106:FW$202,174,FALSE())),0,(VLOOKUP($A72,'Import OffPeak'!$A$3:FW$99,174,FALSE())-VLOOKUP($A72,'Import OffPeak change'!$A$106:FW$202,174,FALSE())))</f>
        <v>0</v>
      </c>
      <c r="FS72" s="193" t="n">
        <f aca="false">IF(ISERROR(VLOOKUP($A72,'Import OffPeak'!$A$3:FX$99,175,FALSE())-VLOOKUP($A72,'Import OffPeak change'!$A$106:FX$202,175,FALSE())),0,(VLOOKUP($A72,'Import OffPeak'!$A$3:FX$99,175,FALSE())-VLOOKUP($A72,'Import OffPeak change'!$A$106:FX$202,175,FALSE())))</f>
        <v>0</v>
      </c>
      <c r="FT72" s="193" t="n">
        <f aca="false">IF(ISERROR(VLOOKUP($A72,'Import OffPeak'!$A$3:FY$99,176,FALSE())-VLOOKUP($A72,'Import OffPeak change'!$A$106:FY$202,176,FALSE())),0,(VLOOKUP($A72,'Import OffPeak'!$A$3:FY$99,176,FALSE())-VLOOKUP($A72,'Import OffPeak change'!$A$106:FY$202,176,FALSE())))</f>
        <v>0</v>
      </c>
      <c r="FU72" s="193" t="n">
        <f aca="false">IF(ISERROR(VLOOKUP($A72,'Import OffPeak'!$A$3:FZ$99,177,FALSE())-VLOOKUP($A72,'Import OffPeak change'!$A$106:FZ$202,177,FALSE())),0,(VLOOKUP($A72,'Import OffPeak'!$A$3:FZ$99,177,FALSE())-VLOOKUP($A72,'Import OffPeak change'!$A$106:FZ$202,177,FALSE())))</f>
        <v>0</v>
      </c>
      <c r="FV72" s="193" t="n">
        <f aca="false">IF(ISERROR(VLOOKUP($A72,'Import OffPeak'!$A$3:GA$99,178,FALSE())-VLOOKUP($A72,'Import OffPeak change'!$A$106:GA$202,178,FALSE())),0,(VLOOKUP($A72,'Import OffPeak'!$A$3:GA$99,178,FALSE())-VLOOKUP($A72,'Import OffPeak change'!$A$106:GA$202,178,FALSE())))</f>
        <v>0</v>
      </c>
      <c r="FW72" s="193" t="n">
        <f aca="false">IF(ISERROR(VLOOKUP($A72,'Import OffPeak'!$A$3:GB$99,179,FALSE())-VLOOKUP($A72,'Import OffPeak change'!$A$106:GB$202,179,FALSE())),0,(VLOOKUP($A72,'Import OffPeak'!$A$3:GB$99,179,FALSE())-VLOOKUP($A72,'Import OffPeak change'!$A$106:GB$202,179,FALSE())))</f>
        <v>0</v>
      </c>
      <c r="FX72" s="193" t="n">
        <f aca="false">IF(ISERROR(VLOOKUP($A72,'Import OffPeak'!$A$3:GC$99,180,FALSE())-VLOOKUP($A72,'Import OffPeak change'!$A$106:GC$202,180,FALSE())),0,(VLOOKUP($A72,'Import OffPeak'!$A$3:GC$99,180,FALSE())-VLOOKUP($A72,'Import OffPeak change'!$A$106:GC$202,180,FALSE())))</f>
        <v>0</v>
      </c>
      <c r="FY72" s="193" t="n">
        <f aca="false">IF(ISERROR(VLOOKUP($A72,'Import OffPeak'!$A$3:GD$99,181,FALSE())-VLOOKUP($A72,'Import OffPeak change'!$A$106:GD$202,181,FALSE())),0,(VLOOKUP($A72,'Import OffPeak'!$A$3:GD$99,181,FALSE())-VLOOKUP($A72,'Import OffPeak change'!$A$106:GD$202,181,FALSE())))</f>
        <v>0</v>
      </c>
      <c r="FZ72" s="193" t="n">
        <f aca="false">IF(ISERROR(VLOOKUP($A72,'Import OffPeak'!$A$3:GE$99,182,FALSE())-VLOOKUP($A72,'Import OffPeak change'!$A$106:GE$202,182,FALSE())),0,(VLOOKUP($A72,'Import OffPeak'!$A$3:GE$99,182,FALSE())-VLOOKUP($A72,'Import OffPeak change'!$A$106:GE$202,182,FALSE())))</f>
        <v>0</v>
      </c>
      <c r="GA72" s="193" t="n">
        <f aca="false">IF(ISERROR(VLOOKUP($A72,'Import OffPeak'!$A$3:GF$99,183,FALSE())-VLOOKUP($A72,'Import OffPeak change'!$A$106:GF$202,183,FALSE())),0,(VLOOKUP($A72,'Import OffPeak'!$A$3:GF$99,183,FALSE())-VLOOKUP($A72,'Import OffPeak change'!$A$106:GF$202,183,FALSE())))</f>
        <v>0</v>
      </c>
      <c r="GB72" s="193" t="n">
        <f aca="false">IF(ISERROR(VLOOKUP($A72,'Import OffPeak'!$A$3:GG$99,184,FALSE())-VLOOKUP($A72,'Import OffPeak change'!$A$106:GG$202,184,FALSE())),0,(VLOOKUP($A72,'Import OffPeak'!$A$3:GG$99,184,FALSE())-VLOOKUP($A72,'Import OffPeak change'!$A$106:GG$202,184,FALSE())))</f>
        <v>0</v>
      </c>
      <c r="GC72" s="193" t="n">
        <f aca="false">IF(ISERROR(VLOOKUP($A72,'Import OffPeak'!$A$3:GH$99,185,FALSE())-VLOOKUP($A72,'Import OffPeak change'!$A$106:GH$202,185,FALSE())),0,(VLOOKUP($A72,'Import OffPeak'!$A$3:GH$99,185,FALSE())-VLOOKUP($A72,'Import OffPeak change'!$A$106:GH$202,185,FALSE())))</f>
        <v>0</v>
      </c>
      <c r="GD72" s="193" t="n">
        <f aca="false">IF(ISERROR(VLOOKUP($A72,'Import OffPeak'!$A$3:GI$99,186,FALSE())-VLOOKUP($A72,'Import OffPeak change'!$A$106:GI$202,186,FALSE())),0,(VLOOKUP($A72,'Import OffPeak'!$A$3:GI$99,186,FALSE())-VLOOKUP($A72,'Import OffPeak change'!$A$106:GI$202,186,FALSE())))</f>
        <v>0</v>
      </c>
      <c r="GE72" s="193" t="n">
        <f aca="false">IF(ISERROR(VLOOKUP($A72,'Import OffPeak'!$A$3:GJ$99,187,FALSE())-VLOOKUP($A72,'Import OffPeak change'!$A$106:GJ$202,187,FALSE())),0,(VLOOKUP($A72,'Import OffPeak'!$A$3:GJ$99,187,FALSE())-VLOOKUP($A72,'Import OffPeak change'!$A$106:GJ$202,187,FALSE())))</f>
        <v>0</v>
      </c>
      <c r="GF72" s="193" t="n">
        <f aca="false">IF(ISERROR(VLOOKUP($A72,'Import OffPeak'!$A$3:GK$99,188,FALSE())-VLOOKUP($A72,'Import OffPeak change'!$A$106:GK$202,188,FALSE())),0,(VLOOKUP($A72,'Import OffPeak'!$A$3:GK$99,188,FALSE())-VLOOKUP($A72,'Import OffPeak change'!$A$106:GK$202,188,FALSE())))</f>
        <v>0</v>
      </c>
      <c r="GG72" s="193" t="n">
        <f aca="false">IF(ISERROR(VLOOKUP($A72,'Import OffPeak'!$A$3:GL$99,189,FALSE())-VLOOKUP($A72,'Import OffPeak change'!$A$106:GL$202,189,FALSE())),0,(VLOOKUP($A72,'Import OffPeak'!$A$3:GL$99,189,FALSE())-VLOOKUP($A72,'Import OffPeak change'!$A$106:GL$202,189,FALSE())))</f>
        <v>0</v>
      </c>
      <c r="GH72" s="193" t="n">
        <f aca="false">IF(ISERROR(VLOOKUP($A72,'Import OffPeak'!$A$3:GM$99,190,FALSE())-VLOOKUP($A72,'Import OffPeak change'!$A$106:GM$202,190,FALSE())),0,(VLOOKUP($A72,'Import OffPeak'!$A$3:GM$99,190,FALSE())-VLOOKUP($A72,'Import OffPeak change'!$A$106:GM$202,190,FALSE())))</f>
        <v>0</v>
      </c>
      <c r="GI72" s="193" t="n">
        <f aca="false">IF(ISERROR(VLOOKUP($A72,'Import OffPeak'!$A$3:GN$99,191,FALSE())-VLOOKUP($A72,'Import OffPeak change'!$A$106:GN$202,191,FALSE())),0,(VLOOKUP($A72,'Import OffPeak'!$A$3:GN$99,191,FALSE())-VLOOKUP($A72,'Import OffPeak change'!$A$106:GN$202,191,FALSE())))</f>
        <v>0</v>
      </c>
      <c r="GJ72" s="193" t="n">
        <f aca="false">IF(ISERROR(VLOOKUP($A72,'Import OffPeak'!$A$3:GO$99,192,FALSE())-VLOOKUP($A72,'Import OffPeak change'!$A$106:GO$202,192,FALSE())),0,(VLOOKUP($A72,'Import OffPeak'!$A$3:GO$99,192,FALSE())-VLOOKUP($A72,'Import OffPeak change'!$A$106:GO$202,192,FALSE())))</f>
        <v>0</v>
      </c>
      <c r="GK72" s="193" t="n">
        <f aca="false">IF(ISERROR(VLOOKUP($A72,'Import OffPeak'!$A$3:GP$99,193,FALSE())-VLOOKUP($A72,'Import OffPeak change'!$A$106:GP$202,193,FALSE())),0,(VLOOKUP($A72,'Import OffPeak'!$A$3:GP$99,193,FALSE())-VLOOKUP($A72,'Import OffPeak change'!$A$106:GP$202,193,FALSE())))</f>
        <v>0</v>
      </c>
      <c r="GL72" s="193" t="n">
        <f aca="false">IF(ISERROR(VLOOKUP($A72,'Import OffPeak'!$A$3:GQ$99,194,FALSE())-VLOOKUP($A72,'Import OffPeak change'!$A$106:GQ$202,194,FALSE())),0,(VLOOKUP($A72,'Import OffPeak'!$A$3:GQ$99,194,FALSE())-VLOOKUP($A72,'Import OffPeak change'!$A$106:GQ$202,194,FALSE())))</f>
        <v>0</v>
      </c>
      <c r="GM72" s="193" t="n">
        <f aca="false">IF(ISERROR(VLOOKUP($A72,'Import OffPeak'!$A$3:GR$99,195,FALSE())-VLOOKUP($A72,'Import OffPeak change'!$A$106:GR$202,195,FALSE())),0,(VLOOKUP($A72,'Import OffPeak'!$A$3:GR$99,195,FALSE())-VLOOKUP($A72,'Import OffPeak change'!$A$106:GR$202,195,FALSE())))</f>
        <v>0</v>
      </c>
      <c r="GN72" s="193" t="n">
        <f aca="false">IF(ISERROR(VLOOKUP($A72,'Import OffPeak'!$A$3:GS$99,196,FALSE())-VLOOKUP($A72,'Import OffPeak change'!$A$106:GS$202,196,FALSE())),0,(VLOOKUP($A72,'Import OffPeak'!$A$3:GS$99,196,FALSE())-VLOOKUP($A72,'Import OffPeak change'!$A$106:GS$202,196,FALSE())))</f>
        <v>0</v>
      </c>
      <c r="GO72" s="193" t="n">
        <f aca="false">IF(ISERROR(VLOOKUP($A72,'Import OffPeak'!$A$3:GT$99,197,FALSE())-VLOOKUP($A72,'Import OffPeak change'!$A$106:GT$202,197,FALSE())),0,(VLOOKUP($A72,'Import OffPeak'!$A$3:GT$99,197,FALSE())-VLOOKUP($A72,'Import OffPeak change'!$A$106:GT$202,197,FALSE())))</f>
        <v>0</v>
      </c>
      <c r="GP72" s="193" t="n">
        <f aca="false">IF(ISERROR(VLOOKUP($A72,'Import OffPeak'!$A$3:GU$99,198,FALSE())-VLOOKUP($A72,'Import OffPeak change'!$A$106:GU$202,198,FALSE())),0,(VLOOKUP($A72,'Import OffPeak'!$A$3:GU$99,198,FALSE())-VLOOKUP($A72,'Import OffPeak change'!$A$106:GU$202,198,FALSE())))</f>
        <v>0</v>
      </c>
      <c r="GQ72" s="193" t="n">
        <f aca="false">IF(ISERROR(VLOOKUP($A72,'Import OffPeak'!$A$3:GV$99,199,FALSE())-VLOOKUP($A72,'Import OffPeak change'!$A$106:GV$202,199,FALSE())),0,(VLOOKUP($A72,'Import OffPeak'!$A$3:GV$99,199,FALSE())-VLOOKUP($A72,'Import OffPeak change'!$A$106:GV$202,199,FALSE())))</f>
        <v>0</v>
      </c>
      <c r="GR72" s="193" t="n">
        <f aca="false">IF(ISERROR(VLOOKUP($A72,'Import OffPeak'!$A$3:GW$99,200,FALSE())-VLOOKUP($A72,'Import OffPeak change'!$A$106:GW$202,200,FALSE())),0,(VLOOKUP($A72,'Import OffPeak'!$A$3:GW$99,200,FALSE())-VLOOKUP($A72,'Import OffPeak change'!$A$106:GW$202,200,FALSE())))</f>
        <v>0</v>
      </c>
      <c r="GS72" s="193" t="n">
        <f aca="false">IF(ISERROR(VLOOKUP($A72,'Import OffPeak'!$A$3:GX$99,201,FALSE())-VLOOKUP($A72,'Import OffPeak change'!$A$106:GX$202,201,FALSE())),0,(VLOOKUP($A72,'Import OffPeak'!$A$3:GX$99,201,FALSE())-VLOOKUP($A72,'Import OffPeak change'!$A$106:GX$202,201,FALSE())))</f>
        <v>0</v>
      </c>
      <c r="GT72" s="193" t="n">
        <f aca="false">IF(ISERROR(VLOOKUP($A72,'Import OffPeak'!$A$3:GY$99,202,FALSE())-VLOOKUP($A72,'Import OffPeak change'!$A$106:GY$202,202,FALSE())),0,(VLOOKUP($A72,'Import OffPeak'!$A$3:GY$99,202,FALSE())-VLOOKUP($A72,'Import OffPeak change'!$A$106:GY$202,202,FALSE())))</f>
        <v>0</v>
      </c>
      <c r="GU72" s="193" t="n">
        <f aca="false">IF(ISERROR(VLOOKUP($A72,'Import OffPeak'!$A$3:GZ$99,203,FALSE())-VLOOKUP($A72,'Import OffPeak change'!$A$106:GZ$202,203,FALSE())),0,(VLOOKUP($A72,'Import OffPeak'!$A$3:GZ$99,203,FALSE())-VLOOKUP($A72,'Import OffPeak change'!$A$106:GZ$202,203,FALSE())))</f>
        <v>0</v>
      </c>
      <c r="GV72" s="193" t="n">
        <f aca="false">IF(ISERROR(VLOOKUP($A72,'Import OffPeak'!$A$3:HA$99,204,FALSE())-VLOOKUP($A72,'Import OffPeak change'!$A$106:HA$202,204,FALSE())),0,(VLOOKUP($A72,'Import OffPeak'!$A$3:HA$99,204,FALSE())-VLOOKUP($A72,'Import OffPeak change'!$A$106:HA$202,204,FALSE())))</f>
        <v>0</v>
      </c>
      <c r="GW72" s="193" t="n">
        <f aca="false">IF(ISERROR(VLOOKUP($A72,'Import OffPeak'!$A$3:HB$99,205,FALSE())-VLOOKUP($A72,'Import OffPeak change'!$A$106:HB$202,205,FALSE())),0,(VLOOKUP($A72,'Import OffPeak'!$A$3:HB$99,205,FALSE())-VLOOKUP($A72,'Import OffPeak change'!$A$106:HB$202,205,FALSE())))</f>
        <v>0</v>
      </c>
      <c r="GX72" s="193" t="n">
        <f aca="false">IF(ISERROR(VLOOKUP($A72,'Import OffPeak'!$A$3:HC$99,206,FALSE())-VLOOKUP($A72,'Import OffPeak change'!$A$106:HC$202,206,FALSE())),0,(VLOOKUP($A72,'Import OffPeak'!$A$3:HC$99,206,FALSE())-VLOOKUP($A72,'Import OffPeak change'!$A$106:HC$202,206,FALSE())))</f>
        <v>0</v>
      </c>
      <c r="GY72" s="193" t="n">
        <f aca="false">IF(ISERROR(VLOOKUP($A72,'Import OffPeak'!$A$3:HD$99,207,FALSE())-VLOOKUP($A72,'Import OffPeak change'!$A$106:HD$202,207,FALSE())),0,(VLOOKUP($A72,'Import OffPeak'!$A$3:HD$99,207,FALSE())-VLOOKUP($A72,'Import OffPeak change'!$A$106:HD$202,207,FALSE())))</f>
        <v>0</v>
      </c>
      <c r="GZ72" s="193" t="n">
        <f aca="false">IF(ISERROR(VLOOKUP($A72,'Import OffPeak'!$A$3:HE$99,208,FALSE())-VLOOKUP($A72,'Import OffPeak change'!$A$106:HE$202,208,FALSE())),0,(VLOOKUP($A72,'Import OffPeak'!$A$3:HE$99,208,FALSE())-VLOOKUP($A72,'Import OffPeak change'!$A$106:HE$202,208,FALSE())))</f>
        <v>0</v>
      </c>
      <c r="HA72" s="193" t="n">
        <f aca="false">IF(ISERROR(VLOOKUP($A72,'Import OffPeak'!$A$3:HF$99,209,FALSE())-VLOOKUP($A72,'Import OffPeak change'!$A$106:HF$202,209,FALSE())),0,(VLOOKUP($A72,'Import OffPeak'!$A$3:HF$99,209,FALSE())-VLOOKUP($A72,'Import OffPeak change'!$A$106:HF$202,209,FALSE())))</f>
        <v>0</v>
      </c>
      <c r="HB72" s="193" t="n">
        <f aca="false">IF(ISERROR(VLOOKUP($A72,'Import OffPeak'!$A$3:HG$99,210,FALSE())-VLOOKUP($A72,'Import OffPeak change'!$A$106:HG$202,210,FALSE())),0,(VLOOKUP($A72,'Import OffPeak'!$A$3:HG$99,210,FALSE())-VLOOKUP($A72,'Import OffPeak change'!$A$106:HG$202,210,FALSE())))</f>
        <v>0</v>
      </c>
      <c r="HC72" s="193" t="n">
        <f aca="false">IF(ISERROR(VLOOKUP($A72,'Import OffPeak'!$A$3:HH$99,211,FALSE())-VLOOKUP($A72,'Import OffPeak change'!$A$106:HH$202,211,FALSE())),0,(VLOOKUP($A72,'Import OffPeak'!$A$3:HH$99,211,FALSE())-VLOOKUP($A72,'Import OffPeak change'!$A$106:HH$202,211,FALSE())))</f>
        <v>0</v>
      </c>
      <c r="HD72" s="193" t="n">
        <f aca="false">IF(ISERROR(VLOOKUP($A72,'Import OffPeak'!$A$3:HI$99,212,FALSE())-VLOOKUP($A72,'Import OffPeak change'!$A$106:HI$202,212,FALSE())),0,(VLOOKUP($A72,'Import OffPeak'!$A$3:HI$99,212,FALSE())-VLOOKUP($A72,'Import OffPeak change'!$A$106:HI$202,212,FALSE())))</f>
        <v>0</v>
      </c>
      <c r="HE72" s="193" t="n">
        <f aca="false">IF(ISERROR(VLOOKUP($A72,'Import OffPeak'!$A$3:HJ$99,213,FALSE())-VLOOKUP($A72,'Import OffPeak change'!$A$106:HJ$202,213,FALSE())),0,(VLOOKUP($A72,'Import OffPeak'!$A$3:HJ$99,213,FALSE())-VLOOKUP($A72,'Import OffPeak change'!$A$106:HJ$202,213,FALSE())))</f>
        <v>0</v>
      </c>
      <c r="HF72" s="193" t="n">
        <f aca="false">IF(ISERROR(VLOOKUP($A72,'Import OffPeak'!$A$3:HK$99,214,FALSE())-VLOOKUP($A72,'Import OffPeak change'!$A$106:HK$202,214,FALSE())),0,(VLOOKUP($A72,'Import OffPeak'!$A$3:HK$99,214,FALSE())-VLOOKUP($A72,'Import OffPeak change'!$A$106:HK$202,214,FALSE())))</f>
        <v>0</v>
      </c>
      <c r="HG72" s="193" t="n">
        <f aca="false">IF(ISERROR(VLOOKUP($A72,'Import OffPeak'!$A$3:HL$99,215,FALSE())-VLOOKUP($A72,'Import OffPeak change'!$A$106:HL$202,215,FALSE())),0,(VLOOKUP($A72,'Import OffPeak'!$A$3:HL$99,215,FALSE())-VLOOKUP($A72,'Import OffPeak change'!$A$106:HL$202,215,FALSE())))</f>
        <v>0</v>
      </c>
      <c r="HH72" s="193" t="n">
        <f aca="false">IF(ISERROR(VLOOKUP($A72,'Import OffPeak'!$A$3:HM$99,216,FALSE())-VLOOKUP($A72,'Import OffPeak change'!$A$106:HM$202,216,FALSE())),0,(VLOOKUP($A72,'Import OffPeak'!$A$3:HM$99,216,FALSE())-VLOOKUP($A72,'Import OffPeak change'!$A$106:HM$202,216,FALSE())))</f>
        <v>0</v>
      </c>
      <c r="HI72" s="193" t="n">
        <f aca="false">IF(ISERROR(VLOOKUP($A72,'Import OffPeak'!$A$3:HN$99,217,FALSE())-VLOOKUP($A72,'Import OffPeak change'!$A$106:HN$202,217,FALSE())),0,(VLOOKUP($A72,'Import OffPeak'!$A$3:HN$99,217,FALSE())-VLOOKUP($A72,'Import OffPeak change'!$A$106:HN$202,217,FALSE())))</f>
        <v>0</v>
      </c>
      <c r="HJ72" s="193" t="n">
        <f aca="false">IF(ISERROR(VLOOKUP($A72,'Import OffPeak'!$A$3:HO$99,218,FALSE())-VLOOKUP($A72,'Import OffPeak change'!$A$106:HO$202,218,FALSE())),0,(VLOOKUP($A72,'Import OffPeak'!$A$3:HO$99,218,FALSE())-VLOOKUP($A72,'Import OffPeak change'!$A$106:HO$202,218,FALSE())))</f>
        <v>0</v>
      </c>
      <c r="HK72" s="193" t="n">
        <f aca="false">IF(ISERROR(VLOOKUP($A72,'Import OffPeak'!$A$3:HP$99,219,FALSE())-VLOOKUP($A72,'Import OffPeak change'!$A$106:HP$202,219,FALSE())),0,(VLOOKUP($A72,'Import OffPeak'!$A$3:HP$99,219,FALSE())-VLOOKUP($A72,'Import OffPeak change'!$A$106:HP$202,219,FALSE())))</f>
        <v>0</v>
      </c>
      <c r="HL72" s="193" t="n">
        <f aca="false">IF(ISERROR(VLOOKUP($A72,'Import OffPeak'!$A$3:HQ$99,220,FALSE())-VLOOKUP($A72,'Import OffPeak change'!$A$106:HQ$202,220,FALSE())),0,(VLOOKUP($A72,'Import OffPeak'!$A$3:HQ$99,220,FALSE())-VLOOKUP($A72,'Import OffPeak change'!$A$106:HQ$202,220,FALSE())))</f>
        <v>0</v>
      </c>
      <c r="HM72" s="193" t="n">
        <f aca="false">IF(ISERROR(VLOOKUP($A72,'Import OffPeak'!$A$3:HR$99,221,FALSE())-VLOOKUP($A72,'Import OffPeak change'!$A$106:HR$202,221,FALSE())),0,(VLOOKUP($A72,'Import OffPeak'!$A$3:HR$99,221,FALSE())-VLOOKUP($A72,'Import OffPeak change'!$A$106:HR$202,221,FALSE())))</f>
        <v>0</v>
      </c>
      <c r="HN72" s="193" t="n">
        <f aca="false">IF(ISERROR(VLOOKUP($A72,'Import OffPeak'!$A$3:HS$99,222,FALSE())-VLOOKUP($A72,'Import OffPeak change'!$A$106:HS$202,222,FALSE())),0,(VLOOKUP($A72,'Import OffPeak'!$A$3:HS$99,222,FALSE())-VLOOKUP($A72,'Import OffPeak change'!$A$106:HS$202,222,FALSE())))</f>
        <v>0</v>
      </c>
      <c r="HO72" s="193" t="n">
        <f aca="false">IF(ISERROR(VLOOKUP($A72,'Import OffPeak'!$A$3:HT$99,223,FALSE())-VLOOKUP($A72,'Import OffPeak change'!$A$106:HT$202,223,FALSE())),0,(VLOOKUP($A72,'Import OffPeak'!$A$3:HT$99,223,FALSE())-VLOOKUP($A72,'Import OffPeak change'!$A$106:HT$202,223,FALSE())))</f>
        <v>0</v>
      </c>
      <c r="HP72" s="193" t="n">
        <f aca="false">IF(ISERROR(VLOOKUP($A72,'Import OffPeak'!$A$3:HU$99,224,FALSE())-VLOOKUP($A72,'Import OffPeak change'!$A$106:HU$202,224,FALSE())),0,(VLOOKUP($A72,'Import OffPeak'!$A$3:HU$99,224,FALSE())-VLOOKUP($A72,'Import OffPeak change'!$A$106:HU$202,224,FALSE())))</f>
        <v>0</v>
      </c>
      <c r="HQ72" s="193" t="n">
        <f aca="false">IF(ISERROR(VLOOKUP($A72,'Import OffPeak'!$A$3:HV$99,225,FALSE())-VLOOKUP($A72,'Import OffPeak change'!$A$106:HV$202,225,FALSE())),0,(VLOOKUP($A72,'Import OffPeak'!$A$3:HV$99,225,FALSE())-VLOOKUP($A72,'Import OffPeak change'!$A$106:HV$202,225,FALSE())))</f>
        <v>0</v>
      </c>
      <c r="HR72" s="193" t="n">
        <f aca="false">IF(ISERROR(VLOOKUP($A72,'Import OffPeak'!$A$3:HW$99,226,FALSE())-VLOOKUP($A72,'Import OffPeak change'!$A$106:HW$202,226,FALSE())),0,(VLOOKUP($A72,'Import OffPeak'!$A$3:HW$99,226,FALSE())-VLOOKUP($A72,'Import OffPeak change'!$A$106:HW$202,226,FALSE())))</f>
        <v>0</v>
      </c>
      <c r="HS72" s="193" t="n">
        <f aca="false">IF(ISERROR(VLOOKUP($A72,'Import OffPeak'!$A$3:HX$99,227,FALSE())-VLOOKUP($A72,'Import OffPeak change'!$A$106:HX$202,227,FALSE())),0,(VLOOKUP($A72,'Import OffPeak'!$A$3:HX$99,227,FALSE())-VLOOKUP($A72,'Import OffPeak change'!$A$106:HX$202,227,FALSE())))</f>
        <v>0</v>
      </c>
      <c r="HT72" s="193" t="n">
        <f aca="false">IF(ISERROR(VLOOKUP($A72,'Import OffPeak'!$A$3:HY$99,228,FALSE())-VLOOKUP($A72,'Import OffPeak change'!$A$106:HY$202,228,FALSE())),0,(VLOOKUP($A72,'Import OffPeak'!$A$3:HY$99,228,FALSE())-VLOOKUP($A72,'Import OffPeak change'!$A$106:HY$202,228,FALSE())))</f>
        <v>0</v>
      </c>
      <c r="HU72" s="193" t="n">
        <f aca="false">IF(ISERROR(VLOOKUP($A72,'Import OffPeak'!$A$3:HZ$99,229,FALSE())-VLOOKUP($A72,'Import OffPeak change'!$A$106:HZ$202,229,FALSE())),0,(VLOOKUP($A72,'Import OffPeak'!$A$3:HZ$99,229,FALSE())-VLOOKUP($A72,'Import OffPeak change'!$A$106:HZ$202,229,FALSE())))</f>
        <v>0</v>
      </c>
      <c r="HV72" s="193" t="n">
        <f aca="false">IF(ISERROR(VLOOKUP($A72,'Import OffPeak'!$A$3:IA$99,230,FALSE())-VLOOKUP($A72,'Import OffPeak change'!$A$106:IA$202,230,FALSE())),0,(VLOOKUP($A72,'Import OffPeak'!$A$3:IA$99,230,FALSE())-VLOOKUP($A72,'Import OffPeak change'!$A$106:IA$202,230,FALSE())))</f>
        <v>0</v>
      </c>
      <c r="HW72" s="193" t="n">
        <f aca="false">IF(ISERROR(VLOOKUP($A72,'Import OffPeak'!$A$3:IB$99,231,FALSE())-VLOOKUP($A72,'Import OffPeak change'!$A$106:IB$202,231,FALSE())),0,(VLOOKUP($A72,'Import OffPeak'!$A$3:IB$99,231,FALSE())-VLOOKUP($A72,'Import OffPeak change'!$A$106:IB$202,231,FALSE())))</f>
        <v>0</v>
      </c>
      <c r="HX72" s="193" t="n">
        <f aca="false">IF(ISERROR(VLOOKUP($A72,'Import OffPeak'!$A$3:IC$99,232,FALSE())-VLOOKUP($A72,'Import OffPeak change'!$A$106:IC$202,232,FALSE())),0,(VLOOKUP($A72,'Import OffPeak'!$A$3:IC$99,232,FALSE())-VLOOKUP($A72,'Import OffPeak change'!$A$106:IC$202,232,FALSE())))</f>
        <v>0</v>
      </c>
      <c r="HY72" s="193" t="n">
        <f aca="false">IF(ISERROR(VLOOKUP($A72,'Import OffPeak'!$A$3:ID$99,233,FALSE())-VLOOKUP($A72,'Import OffPeak change'!$A$106:ID$202,233,FALSE())),0,(VLOOKUP($A72,'Import OffPeak'!$A$3:ID$99,233,FALSE())-VLOOKUP($A72,'Import OffPeak change'!$A$106:ID$202,233,FALSE())))</f>
        <v>0</v>
      </c>
      <c r="HZ72" s="193" t="n">
        <f aca="false">IF(ISERROR(VLOOKUP($A72,'Import OffPeak'!$A$3:IE$99,234,FALSE())-VLOOKUP($A72,'Import OffPeak change'!$A$106:IE$202,234,FALSE())),0,(VLOOKUP($A72,'Import OffPeak'!$A$3:IE$99,234,FALSE())-VLOOKUP($A72,'Import OffPeak change'!$A$106:IE$202,234,FALSE())))</f>
        <v>0</v>
      </c>
      <c r="IA72" s="193" t="n">
        <f aca="false">IF(ISERROR(VLOOKUP($A72,'Import OffPeak'!$A$3:IF$99,235,FALSE())-VLOOKUP($A72,'Import OffPeak change'!$A$106:IF$202,235,FALSE())),0,(VLOOKUP($A72,'Import OffPeak'!$A$3:IF$99,235,FALSE())-VLOOKUP($A72,'Import OffPeak change'!$A$106:IF$202,235,FALSE())))</f>
        <v>0</v>
      </c>
      <c r="IB72" s="193" t="n">
        <f aca="false">IF(ISERROR(VLOOKUP($A72,'Import OffPeak'!$A$3:IG$99,236,FALSE())-VLOOKUP($A72,'Import OffPeak change'!$A$106:IG$202,236,FALSE())),0,(VLOOKUP($A72,'Import OffPeak'!$A$3:IG$99,236,FALSE())-VLOOKUP($A72,'Import OffPeak change'!$A$106:IG$202,236,FALSE())))</f>
        <v>0</v>
      </c>
      <c r="IC72" s="193" t="n">
        <f aca="false">IF(ISERROR(VLOOKUP($A72,'Import OffPeak'!$A$3:IH$99,237,FALSE())-VLOOKUP($A72,'Import OffPeak change'!$A$106:IH$202,237,FALSE())),0,(VLOOKUP($A72,'Import OffPeak'!$A$3:IH$99,237,FALSE())-VLOOKUP($A72,'Import OffPeak change'!$A$106:IH$202,237,FALSE())))</f>
        <v>0</v>
      </c>
      <c r="ID72" s="193" t="n">
        <f aca="false">IF(ISERROR(VLOOKUP($A72,'Import OffPeak'!$A$3:II$99,238,FALSE())-VLOOKUP($A72,'Import OffPeak change'!$A$106:II$202,238,FALSE())),0,(VLOOKUP($A72,'Import OffPeak'!$A$3:II$99,238,FALSE())-VLOOKUP($A72,'Import OffPeak change'!$A$106:II$202,238,FALSE())))</f>
        <v>0</v>
      </c>
      <c r="IE72" s="193" t="n">
        <f aca="false">IF(ISERROR(VLOOKUP($A72,'Import OffPeak'!$A$3:IJ$99,239,FALSE())-VLOOKUP($A72,'Import OffPeak change'!$A$106:IJ$202,239,FALSE())),0,(VLOOKUP($A72,'Import OffPeak'!$A$3:IJ$99,239,FALSE())-VLOOKUP($A72,'Import OffPeak change'!$A$106:IJ$202,239,FALSE())))</f>
        <v>0</v>
      </c>
    </row>
    <row r="73" customFormat="false" ht="12.75" hidden="false" customHeight="false" outlineLevel="0" collapsed="false">
      <c r="A73" s="201" t="str">
        <f aca="false">IF('Import OffPeak'!A70=0,"",'Import OffPeak'!A70)</f>
        <v/>
      </c>
      <c r="B73" s="193"/>
      <c r="C73" s="193"/>
      <c r="D73" s="193"/>
      <c r="E73" s="193"/>
      <c r="F73" s="193"/>
      <c r="G73" s="193" t="n">
        <f aca="false">IF(ISERROR(VLOOKUP($A73,'Import OffPeak'!$A$3:L$99,7,FALSE())-VLOOKUP($A73,'Import OffPeak change'!$A$106:L$202,7,FALSE())),0,(VLOOKUP($A73,'Import OffPeak'!$A$3:L$99,7,FALSE())-VLOOKUP($A73,'Import OffPeak change'!$A$106:L$202,7,FALSE())))</f>
        <v>0</v>
      </c>
      <c r="H73" s="193" t="n">
        <f aca="false">IF(ISERROR(VLOOKUP($A73,'Import OffPeak'!$A$3:M$99,8,FALSE())-VLOOKUP($A73,'Import OffPeak change'!$A$106:M$202,8,FALSE())),0,(VLOOKUP($A73,'Import OffPeak'!$A$3:M$99,8,FALSE())-VLOOKUP($A73,'Import OffPeak change'!$A$106:M$202,8,FALSE())))</f>
        <v>0</v>
      </c>
      <c r="I73" s="193" t="n">
        <f aca="false">IF(ISERROR(VLOOKUP($A73,'Import OffPeak'!$A$3:N$99,9,FALSE())-VLOOKUP($A73,'Import OffPeak change'!$A$106:N$202,9,FALSE())),0,(VLOOKUP($A73,'Import OffPeak'!$A$3:N$99,9,FALSE())-VLOOKUP($A73,'Import OffPeak change'!$A$106:N$202,9,FALSE())))</f>
        <v>0</v>
      </c>
      <c r="J73" s="193" t="n">
        <f aca="false">IF(ISERROR(VLOOKUP($A73,'Import OffPeak'!$A$3:O$99,10,FALSE())-VLOOKUP($A73,'Import OffPeak change'!$A$106:O$202,10,FALSE())),0,(VLOOKUP($A73,'Import OffPeak'!$A$3:O$99,10,FALSE())-VLOOKUP($A73,'Import OffPeak change'!$A$106:O$202,10,FALSE())))</f>
        <v>0</v>
      </c>
      <c r="K73" s="193" t="n">
        <f aca="false">IF(ISERROR(VLOOKUP($A73,'Import OffPeak'!$A$3:P$99,11,FALSE())-VLOOKUP($A73,'Import OffPeak change'!$A$106:P$202,11,FALSE())),0,(VLOOKUP($A73,'Import OffPeak'!$A$3:P$99,11,FALSE())-VLOOKUP($A73,'Import OffPeak change'!$A$106:P$202,11,FALSE())))</f>
        <v>0</v>
      </c>
      <c r="L73" s="193" t="n">
        <f aca="false">IF(ISERROR(VLOOKUP($A73,'Import OffPeak'!$A$3:Q$99,12,FALSE())-VLOOKUP($A73,'Import OffPeak change'!$A$106:Q$202,12,FALSE())),0,(VLOOKUP($A73,'Import OffPeak'!$A$3:Q$99,12,FALSE())-VLOOKUP($A73,'Import OffPeak change'!$A$106:Q$202,12,FALSE())))</f>
        <v>0</v>
      </c>
      <c r="M73" s="193" t="n">
        <f aca="false">IF(ISERROR(VLOOKUP($A73,'Import OffPeak'!$A$3:R$99,13,FALSE())-VLOOKUP($A73,'Import OffPeak change'!$A$106:R$202,13,FALSE())),0,(VLOOKUP($A73,'Import OffPeak'!$A$3:R$99,13,FALSE())-VLOOKUP($A73,'Import OffPeak change'!$A$106:R$202,13,FALSE())))</f>
        <v>0</v>
      </c>
      <c r="N73" s="193" t="n">
        <f aca="false">IF(ISERROR(VLOOKUP($A73,'Import OffPeak'!$A$3:S$99,14,FALSE())-VLOOKUP($A73,'Import OffPeak change'!$A$106:S$202,14,FALSE())),0,(VLOOKUP($A73,'Import OffPeak'!$A$3:S$99,14,FALSE())-VLOOKUP($A73,'Import OffPeak change'!$A$106:S$202,14,FALSE())))</f>
        <v>0</v>
      </c>
      <c r="O73" s="193" t="n">
        <f aca="false">IF(ISERROR(VLOOKUP($A73,'Import OffPeak'!$A$3:T$99,15,FALSE())-VLOOKUP($A73,'Import OffPeak change'!$A$106:T$202,15,FALSE())),0,(VLOOKUP($A73,'Import OffPeak'!$A$3:T$99,15,FALSE())-VLOOKUP($A73,'Import OffPeak change'!$A$106:T$202,15,FALSE())))</f>
        <v>0</v>
      </c>
      <c r="P73" s="193" t="n">
        <f aca="false">IF(ISERROR(VLOOKUP($A73,'Import OffPeak'!$A$3:U$99,16,FALSE())-VLOOKUP($A73,'Import OffPeak change'!$A$106:U$202,16,FALSE())),0,(VLOOKUP($A73,'Import OffPeak'!$A$3:U$99,16,FALSE())-VLOOKUP($A73,'Import OffPeak change'!$A$106:U$202,16,FALSE())))</f>
        <v>0</v>
      </c>
      <c r="Q73" s="193" t="n">
        <f aca="false">IF(ISERROR(VLOOKUP($A73,'Import OffPeak'!$A$3:V$99,17,FALSE())-VLOOKUP($A73,'Import OffPeak change'!$A$106:V$202,17,FALSE())),0,(VLOOKUP($A73,'Import OffPeak'!$A$3:V$99,17,FALSE())-VLOOKUP($A73,'Import OffPeak change'!$A$106:V$202,17,FALSE())))</f>
        <v>0</v>
      </c>
      <c r="R73" s="193" t="n">
        <f aca="false">IF(ISERROR(VLOOKUP($A73,'Import OffPeak'!$A$3:W$99,18,FALSE())-VLOOKUP($A73,'Import OffPeak change'!$A$106:W$202,18,FALSE())),0,(VLOOKUP($A73,'Import OffPeak'!$A$3:W$99,18,FALSE())-VLOOKUP($A73,'Import OffPeak change'!$A$106:W$202,18,FALSE())))</f>
        <v>0</v>
      </c>
      <c r="S73" s="193" t="n">
        <f aca="false">IF(ISERROR(VLOOKUP($A73,'Import OffPeak'!$A$3:X$99,19,FALSE())-VLOOKUP($A73,'Import OffPeak change'!$A$106:X$202,19,FALSE())),0,(VLOOKUP($A73,'Import OffPeak'!$A$3:X$99,19,FALSE())-VLOOKUP($A73,'Import OffPeak change'!$A$106:X$202,19,FALSE())))</f>
        <v>0</v>
      </c>
      <c r="T73" s="193" t="n">
        <f aca="false">IF(ISERROR(VLOOKUP($A73,'Import OffPeak'!$A$3:Y$99,20,FALSE())-VLOOKUP($A73,'Import OffPeak change'!$A$106:Y$202,20,FALSE())),0,(VLOOKUP($A73,'Import OffPeak'!$A$3:Y$99,20,FALSE())-VLOOKUP($A73,'Import OffPeak change'!$A$106:Y$202,20,FALSE())))</f>
        <v>0</v>
      </c>
      <c r="U73" s="193" t="n">
        <f aca="false">IF(ISERROR(VLOOKUP($A73,'Import OffPeak'!$A$3:Z$99,21,FALSE())-VLOOKUP($A73,'Import OffPeak change'!$A$106:Z$202,21,FALSE())),0,(VLOOKUP($A73,'Import OffPeak'!$A$3:Z$99,21,FALSE())-VLOOKUP($A73,'Import OffPeak change'!$A$106:Z$202,21,FALSE())))</f>
        <v>0</v>
      </c>
      <c r="V73" s="193" t="n">
        <f aca="false">IF(ISERROR(VLOOKUP($A73,'Import OffPeak'!$A$3:AA$99,22,FALSE())-VLOOKUP($A73,'Import OffPeak change'!$A$106:AA$202,22,FALSE())),0,(VLOOKUP($A73,'Import OffPeak'!$A$3:AA$99,22,FALSE())-VLOOKUP($A73,'Import OffPeak change'!$A$106:AA$202,22,FALSE())))</f>
        <v>0</v>
      </c>
      <c r="W73" s="193" t="n">
        <f aca="false">IF(ISERROR(VLOOKUP($A73,'Import OffPeak'!$A$3:AB$99,23,FALSE())-VLOOKUP($A73,'Import OffPeak change'!$A$106:AB$202,23,FALSE())),0,(VLOOKUP($A73,'Import OffPeak'!$A$3:AB$99,23,FALSE())-VLOOKUP($A73,'Import OffPeak change'!$A$106:AB$202,23,FALSE())))</f>
        <v>0</v>
      </c>
      <c r="X73" s="193" t="n">
        <f aca="false">IF(ISERROR(VLOOKUP($A73,'Import OffPeak'!$A$3:AC$99,24,FALSE())-VLOOKUP($A73,'Import OffPeak change'!$A$106:AC$202,24,FALSE())),0,(VLOOKUP($A73,'Import OffPeak'!$A$3:AC$99,24,FALSE())-VLOOKUP($A73,'Import OffPeak change'!$A$106:AC$202,24,FALSE())))</f>
        <v>0</v>
      </c>
      <c r="Y73" s="193" t="n">
        <f aca="false">IF(ISERROR(VLOOKUP($A73,'Import OffPeak'!$A$3:AD$99,25,FALSE())-VLOOKUP($A73,'Import OffPeak change'!$A$106:AD$202,25,FALSE())),0,(VLOOKUP($A73,'Import OffPeak'!$A$3:AD$99,25,FALSE())-VLOOKUP($A73,'Import OffPeak change'!$A$106:AD$202,25,FALSE())))</f>
        <v>0</v>
      </c>
      <c r="Z73" s="193" t="n">
        <f aca="false">IF(ISERROR(VLOOKUP($A73,'Import OffPeak'!$A$3:AE$99,26,FALSE())-VLOOKUP($A73,'Import OffPeak change'!$A$106:AE$202,26,FALSE())),0,(VLOOKUP($A73,'Import OffPeak'!$A$3:AE$99,26,FALSE())-VLOOKUP($A73,'Import OffPeak change'!$A$106:AE$202,26,FALSE())))</f>
        <v>0</v>
      </c>
      <c r="AA73" s="193" t="n">
        <f aca="false">IF(ISERROR(VLOOKUP($A73,'Import OffPeak'!$A$3:AF$99,27,FALSE())-VLOOKUP($A73,'Import OffPeak change'!$A$106:AF$202,27,FALSE())),0,(VLOOKUP($A73,'Import OffPeak'!$A$3:AF$99,27,FALSE())-VLOOKUP($A73,'Import OffPeak change'!$A$106:AF$202,27,FALSE())))</f>
        <v>0</v>
      </c>
      <c r="AB73" s="193" t="n">
        <f aca="false">IF(ISERROR(VLOOKUP($A73,'Import OffPeak'!$A$3:AG$99,28,FALSE())-VLOOKUP($A73,'Import OffPeak change'!$A$106:AG$202,28,FALSE())),0,(VLOOKUP($A73,'Import OffPeak'!$A$3:AG$99,28,FALSE())-VLOOKUP($A73,'Import OffPeak change'!$A$106:AG$202,28,FALSE())))</f>
        <v>0</v>
      </c>
      <c r="AC73" s="193" t="n">
        <f aca="false">IF(ISERROR(VLOOKUP($A73,'Import OffPeak'!$A$3:AH$99,29,FALSE())-VLOOKUP($A73,'Import OffPeak change'!$A$106:AH$202,29,FALSE())),0,(VLOOKUP($A73,'Import OffPeak'!$A$3:AH$99,29,FALSE())-VLOOKUP($A73,'Import OffPeak change'!$A$106:AH$202,29,FALSE())))</f>
        <v>0</v>
      </c>
      <c r="AD73" s="193" t="n">
        <f aca="false">IF(ISERROR(VLOOKUP($A73,'Import OffPeak'!$A$3:AI$99,30,FALSE())-VLOOKUP($A73,'Import OffPeak change'!$A$106:AI$202,30,FALSE())),0,(VLOOKUP($A73,'Import OffPeak'!$A$3:AI$99,30,FALSE())-VLOOKUP($A73,'Import OffPeak change'!$A$106:AI$202,30,FALSE())))</f>
        <v>0</v>
      </c>
      <c r="AE73" s="193" t="n">
        <f aca="false">IF(ISERROR(VLOOKUP($A73,'Import OffPeak'!$A$3:AJ$99,31,FALSE())-VLOOKUP($A73,'Import OffPeak change'!$A$106:AJ$202,31,FALSE())),0,(VLOOKUP($A73,'Import OffPeak'!$A$3:AJ$99,31,FALSE())-VLOOKUP($A73,'Import OffPeak change'!$A$106:AJ$202,31,FALSE())))</f>
        <v>0</v>
      </c>
      <c r="AF73" s="193" t="n">
        <f aca="false">IF(ISERROR(VLOOKUP($A73,'Import OffPeak'!$A$3:AK$99,32,FALSE())-VLOOKUP($A73,'Import OffPeak change'!$A$106:AK$202,32,FALSE())),0,(VLOOKUP($A73,'Import OffPeak'!$A$3:AK$99,32,FALSE())-VLOOKUP($A73,'Import OffPeak change'!$A$106:AK$202,32,FALSE())))</f>
        <v>0</v>
      </c>
      <c r="AG73" s="193" t="n">
        <f aca="false">IF(ISERROR(VLOOKUP($A73,'Import OffPeak'!$A$3:AL$99,33,FALSE())-VLOOKUP($A73,'Import OffPeak change'!$A$106:AL$202,33,FALSE())),0,(VLOOKUP($A73,'Import OffPeak'!$A$3:AL$99,33,FALSE())-VLOOKUP($A73,'Import OffPeak change'!$A$106:AL$202,33,FALSE())))</f>
        <v>0</v>
      </c>
      <c r="AH73" s="193" t="n">
        <f aca="false">IF(ISERROR(VLOOKUP($A73,'Import OffPeak'!$A$3:AM$99,34,FALSE())-VLOOKUP($A73,'Import OffPeak change'!$A$106:AM$202,34,FALSE())),0,(VLOOKUP($A73,'Import OffPeak'!$A$3:AM$99,34,FALSE())-VLOOKUP($A73,'Import OffPeak change'!$A$106:AM$202,34,FALSE())))</f>
        <v>0</v>
      </c>
      <c r="AI73" s="193" t="n">
        <f aca="false">IF(ISERROR(VLOOKUP($A73,'Import OffPeak'!$A$3:AN$99,35,FALSE())-VLOOKUP($A73,'Import OffPeak change'!$A$106:AN$202,35,FALSE())),0,(VLOOKUP($A73,'Import OffPeak'!$A$3:AN$99,35,FALSE())-VLOOKUP($A73,'Import OffPeak change'!$A$106:AN$202,35,FALSE())))</f>
        <v>0</v>
      </c>
      <c r="AJ73" s="193" t="n">
        <f aca="false">IF(ISERROR(VLOOKUP($A73,'Import OffPeak'!$A$3:AO$99,36,FALSE())-VLOOKUP($A73,'Import OffPeak change'!$A$106:AO$202,36,FALSE())),0,(VLOOKUP($A73,'Import OffPeak'!$A$3:AO$99,36,FALSE())-VLOOKUP($A73,'Import OffPeak change'!$A$106:AO$202,36,FALSE())))</f>
        <v>0</v>
      </c>
      <c r="AK73" s="193" t="n">
        <f aca="false">IF(ISERROR(VLOOKUP($A73,'Import OffPeak'!$A$3:AP$99,37,FALSE())-VLOOKUP($A73,'Import OffPeak change'!$A$106:AP$202,37,FALSE())),0,(VLOOKUP($A73,'Import OffPeak'!$A$3:AP$99,37,FALSE())-VLOOKUP($A73,'Import OffPeak change'!$A$106:AP$202,37,FALSE())))</f>
        <v>0</v>
      </c>
      <c r="AL73" s="193" t="n">
        <f aca="false">IF(ISERROR(VLOOKUP($A73,'Import OffPeak'!$A$3:AQ$99,38,FALSE())-VLOOKUP($A73,'Import OffPeak change'!$A$106:AQ$202,38,FALSE())),0,(VLOOKUP($A73,'Import OffPeak'!$A$3:AQ$99,38,FALSE())-VLOOKUP($A73,'Import OffPeak change'!$A$106:AQ$202,38,FALSE())))</f>
        <v>0</v>
      </c>
      <c r="AM73" s="193" t="n">
        <f aca="false">IF(ISERROR(VLOOKUP($A73,'Import OffPeak'!$A$3:AR$99,39,FALSE())-VLOOKUP($A73,'Import OffPeak change'!$A$106:AR$202,39,FALSE())),0,(VLOOKUP($A73,'Import OffPeak'!$A$3:AR$99,39,FALSE())-VLOOKUP($A73,'Import OffPeak change'!$A$106:AR$202,39,FALSE())))</f>
        <v>0</v>
      </c>
      <c r="AN73" s="193" t="n">
        <f aca="false">IF(ISERROR(VLOOKUP($A73,'Import OffPeak'!$A$3:AS$99,40,FALSE())-VLOOKUP($A73,'Import OffPeak change'!$A$106:AS$202,40,FALSE())),0,(VLOOKUP($A73,'Import OffPeak'!$A$3:AS$99,40,FALSE())-VLOOKUP($A73,'Import OffPeak change'!$A$106:AS$202,40,FALSE())))</f>
        <v>0</v>
      </c>
      <c r="AO73" s="193" t="n">
        <f aca="false">IF(ISERROR(VLOOKUP($A73,'Import OffPeak'!$A$3:AT$99,41,FALSE())-VLOOKUP($A73,'Import OffPeak change'!$A$106:AT$202,41,FALSE())),0,(VLOOKUP($A73,'Import OffPeak'!$A$3:AT$99,41,FALSE())-VLOOKUP($A73,'Import OffPeak change'!$A$106:AT$202,41,FALSE())))</f>
        <v>0</v>
      </c>
      <c r="AP73" s="193" t="n">
        <f aca="false">IF(ISERROR(VLOOKUP($A73,'Import OffPeak'!$A$3:AU$99,42,FALSE())-VLOOKUP($A73,'Import OffPeak change'!$A$106:AU$202,42,FALSE())),0,(VLOOKUP($A73,'Import OffPeak'!$A$3:AU$99,42,FALSE())-VLOOKUP($A73,'Import OffPeak change'!$A$106:AU$202,42,FALSE())))</f>
        <v>0</v>
      </c>
      <c r="AQ73" s="193" t="n">
        <f aca="false">IF(ISERROR(VLOOKUP($A73,'Import OffPeak'!$A$3:AV$99,43,FALSE())-VLOOKUP($A73,'Import OffPeak change'!$A$106:AV$202,43,FALSE())),0,(VLOOKUP($A73,'Import OffPeak'!$A$3:AV$99,43,FALSE())-VLOOKUP($A73,'Import OffPeak change'!$A$106:AV$202,43,FALSE())))</f>
        <v>0</v>
      </c>
      <c r="AR73" s="193" t="n">
        <f aca="false">IF(ISERROR(VLOOKUP($A73,'Import OffPeak'!$A$3:AW$99,44,FALSE())-VLOOKUP($A73,'Import OffPeak change'!$A$106:AW$202,44,FALSE())),0,(VLOOKUP($A73,'Import OffPeak'!$A$3:AW$99,44,FALSE())-VLOOKUP($A73,'Import OffPeak change'!$A$106:AW$202,44,FALSE())))</f>
        <v>0</v>
      </c>
      <c r="AS73" s="193" t="n">
        <f aca="false">IF(ISERROR(VLOOKUP($A73,'Import OffPeak'!$A$3:AX$99,45,FALSE())-VLOOKUP($A73,'Import OffPeak change'!$A$106:AX$202,45,FALSE())),0,(VLOOKUP($A73,'Import OffPeak'!$A$3:AX$99,45,FALSE())-VLOOKUP($A73,'Import OffPeak change'!$A$106:AX$202,45,FALSE())))</f>
        <v>0</v>
      </c>
      <c r="AT73" s="193" t="n">
        <f aca="false">IF(ISERROR(VLOOKUP($A73,'Import OffPeak'!$A$3:AY$99,46,FALSE())-VLOOKUP($A73,'Import OffPeak change'!$A$106:AY$202,46,FALSE())),0,(VLOOKUP($A73,'Import OffPeak'!$A$3:AY$99,46,FALSE())-VLOOKUP($A73,'Import OffPeak change'!$A$106:AY$202,46,FALSE())))</f>
        <v>0</v>
      </c>
      <c r="AU73" s="193" t="n">
        <f aca="false">IF(ISERROR(VLOOKUP($A73,'Import OffPeak'!$A$3:AZ$99,47,FALSE())-VLOOKUP($A73,'Import OffPeak change'!$A$106:AZ$202,47,FALSE())),0,(VLOOKUP($A73,'Import OffPeak'!$A$3:AZ$99,47,FALSE())-VLOOKUP($A73,'Import OffPeak change'!$A$106:AZ$202,47,FALSE())))</f>
        <v>0</v>
      </c>
      <c r="AV73" s="193" t="n">
        <f aca="false">IF(ISERROR(VLOOKUP($A73,'Import OffPeak'!$A$3:BA$99,48,FALSE())-VLOOKUP($A73,'Import OffPeak change'!$A$106:BA$202,48,FALSE())),0,(VLOOKUP($A73,'Import OffPeak'!$A$3:BA$99,48,FALSE())-VLOOKUP($A73,'Import OffPeak change'!$A$106:BA$202,48,FALSE())))</f>
        <v>0</v>
      </c>
      <c r="AW73" s="193" t="n">
        <f aca="false">IF(ISERROR(VLOOKUP($A73,'Import OffPeak'!$A$3:BB$99,49,FALSE())-VLOOKUP($A73,'Import OffPeak change'!$A$106:BB$202,49,FALSE())),0,(VLOOKUP($A73,'Import OffPeak'!$A$3:BB$99,49,FALSE())-VLOOKUP($A73,'Import OffPeak change'!$A$106:BB$202,49,FALSE())))</f>
        <v>0</v>
      </c>
      <c r="AX73" s="193" t="n">
        <f aca="false">IF(ISERROR(VLOOKUP($A73,'Import OffPeak'!$A$3:BC$99,50,FALSE())-VLOOKUP($A73,'Import OffPeak change'!$A$106:BC$202,50,FALSE())),0,(VLOOKUP($A73,'Import OffPeak'!$A$3:BC$99,50,FALSE())-VLOOKUP($A73,'Import OffPeak change'!$A$106:BC$202,50,FALSE())))</f>
        <v>0</v>
      </c>
      <c r="AY73" s="193" t="n">
        <f aca="false">IF(ISERROR(VLOOKUP($A73,'Import OffPeak'!$A$3:BD$99,51,FALSE())-VLOOKUP($A73,'Import OffPeak change'!$A$106:BD$202,51,FALSE())),0,(VLOOKUP($A73,'Import OffPeak'!$A$3:BD$99,51,FALSE())-VLOOKUP($A73,'Import OffPeak change'!$A$106:BD$202,51,FALSE())))</f>
        <v>0</v>
      </c>
      <c r="AZ73" s="193" t="n">
        <f aca="false">IF(ISERROR(VLOOKUP($A73,'Import OffPeak'!$A$3:BE$99,52,FALSE())-VLOOKUP($A73,'Import OffPeak change'!$A$106:BE$202,52,FALSE())),0,(VLOOKUP($A73,'Import OffPeak'!$A$3:BE$99,52,FALSE())-VLOOKUP($A73,'Import OffPeak change'!$A$106:BE$202,52,FALSE())))</f>
        <v>0</v>
      </c>
      <c r="BA73" s="193" t="n">
        <f aca="false">IF(ISERROR(VLOOKUP($A73,'Import OffPeak'!$A$3:BF$99,53,FALSE())-VLOOKUP($A73,'Import OffPeak change'!$A$106:BF$202,53,FALSE())),0,(VLOOKUP($A73,'Import OffPeak'!$A$3:BF$99,53,FALSE())-VLOOKUP($A73,'Import OffPeak change'!$A$106:BF$202,53,FALSE())))</f>
        <v>0</v>
      </c>
      <c r="BB73" s="193" t="n">
        <f aca="false">IF(ISERROR(VLOOKUP($A73,'Import OffPeak'!$A$3:BG$99,54,FALSE())-VLOOKUP($A73,'Import OffPeak change'!$A$106:BG$202,54,FALSE())),0,(VLOOKUP($A73,'Import OffPeak'!$A$3:BG$99,54,FALSE())-VLOOKUP($A73,'Import OffPeak change'!$A$106:BG$202,54,FALSE())))</f>
        <v>0</v>
      </c>
      <c r="BC73" s="193" t="n">
        <f aca="false">IF(ISERROR(VLOOKUP($A73,'Import OffPeak'!$A$3:BH$99,55,FALSE())-VLOOKUP($A73,'Import OffPeak change'!$A$106:BH$202,55,FALSE())),0,(VLOOKUP($A73,'Import OffPeak'!$A$3:BH$99,55,FALSE())-VLOOKUP($A73,'Import OffPeak change'!$A$106:BH$202,55,FALSE())))</f>
        <v>0</v>
      </c>
      <c r="BD73" s="193" t="n">
        <f aca="false">IF(ISERROR(VLOOKUP($A73,'Import OffPeak'!$A$3:BI$99,56,FALSE())-VLOOKUP($A73,'Import OffPeak change'!$A$106:BI$202,56,FALSE())),0,(VLOOKUP($A73,'Import OffPeak'!$A$3:BI$99,56,FALSE())-VLOOKUP($A73,'Import OffPeak change'!$A$106:BI$202,56,FALSE())))</f>
        <v>0</v>
      </c>
      <c r="BE73" s="193" t="n">
        <f aca="false">IF(ISERROR(VLOOKUP($A73,'Import OffPeak'!$A$3:BJ$99,57,FALSE())-VLOOKUP($A73,'Import OffPeak change'!$A$106:BJ$202,57,FALSE())),0,(VLOOKUP($A73,'Import OffPeak'!$A$3:BJ$99,57,FALSE())-VLOOKUP($A73,'Import OffPeak change'!$A$106:BJ$202,57,FALSE())))</f>
        <v>0</v>
      </c>
      <c r="BF73" s="193" t="n">
        <f aca="false">IF(ISERROR(VLOOKUP($A73,'Import OffPeak'!$A$3:BK$99,58,FALSE())-VLOOKUP($A73,'Import OffPeak change'!$A$106:BK$202,58,FALSE())),0,(VLOOKUP($A73,'Import OffPeak'!$A$3:BK$99,58,FALSE())-VLOOKUP($A73,'Import OffPeak change'!$A$106:BK$202,58,FALSE())))</f>
        <v>0</v>
      </c>
      <c r="BG73" s="193" t="n">
        <f aca="false">IF(ISERROR(VLOOKUP($A73,'Import OffPeak'!$A$3:BL$99,59,FALSE())-VLOOKUP($A73,'Import OffPeak change'!$A$106:BL$202,59,FALSE())),0,(VLOOKUP($A73,'Import OffPeak'!$A$3:BL$99,59,FALSE())-VLOOKUP($A73,'Import OffPeak change'!$A$106:BL$202,59,FALSE())))</f>
        <v>0</v>
      </c>
      <c r="BH73" s="193" t="n">
        <f aca="false">IF(ISERROR(VLOOKUP($A73,'Import OffPeak'!$A$3:BM$99,60,FALSE())-VLOOKUP($A73,'Import OffPeak change'!$A$106:BM$202,60,FALSE())),0,(VLOOKUP($A73,'Import OffPeak'!$A$3:BM$99,60,FALSE())-VLOOKUP($A73,'Import OffPeak change'!$A$106:BM$202,60,FALSE())))</f>
        <v>0</v>
      </c>
      <c r="BI73" s="193" t="n">
        <f aca="false">IF(ISERROR(VLOOKUP($A73,'Import OffPeak'!$A$3:BN$99,61,FALSE())-VLOOKUP($A73,'Import OffPeak change'!$A$106:BN$202,61,FALSE())),0,(VLOOKUP($A73,'Import OffPeak'!$A$3:BN$99,61,FALSE())-VLOOKUP($A73,'Import OffPeak change'!$A$106:BN$202,61,FALSE())))</f>
        <v>0</v>
      </c>
      <c r="BJ73" s="193" t="n">
        <f aca="false">IF(ISERROR(VLOOKUP($A73,'Import OffPeak'!$A$3:BO$99,62,FALSE())-VLOOKUP($A73,'Import OffPeak change'!$A$106:BO$202,62,FALSE())),0,(VLOOKUP($A73,'Import OffPeak'!$A$3:BO$99,62,FALSE())-VLOOKUP($A73,'Import OffPeak change'!$A$106:BO$202,62,FALSE())))</f>
        <v>0</v>
      </c>
      <c r="BK73" s="193" t="n">
        <f aca="false">IF(ISERROR(VLOOKUP($A73,'Import OffPeak'!$A$3:BP$99,63,FALSE())-VLOOKUP($A73,'Import OffPeak change'!$A$106:BP$202,63,FALSE())),0,(VLOOKUP($A73,'Import OffPeak'!$A$3:BP$99,63,FALSE())-VLOOKUP($A73,'Import OffPeak change'!$A$106:BP$202,63,FALSE())))</f>
        <v>0</v>
      </c>
      <c r="BL73" s="193" t="n">
        <f aca="false">IF(ISERROR(VLOOKUP($A73,'Import OffPeak'!$A$3:BQ$99,64,FALSE())-VLOOKUP($A73,'Import OffPeak change'!$A$106:BQ$202,64,FALSE())),0,(VLOOKUP($A73,'Import OffPeak'!$A$3:BQ$99,64,FALSE())-VLOOKUP($A73,'Import OffPeak change'!$A$106:BQ$202,64,FALSE())))</f>
        <v>0</v>
      </c>
      <c r="BM73" s="193" t="n">
        <f aca="false">IF(ISERROR(VLOOKUP($A73,'Import OffPeak'!$A$3:BR$99,65,FALSE())-VLOOKUP($A73,'Import OffPeak change'!$A$106:BR$202,65,FALSE())),0,(VLOOKUP($A73,'Import OffPeak'!$A$3:BR$99,65,FALSE())-VLOOKUP($A73,'Import OffPeak change'!$A$106:BR$202,65,FALSE())))</f>
        <v>0</v>
      </c>
      <c r="BN73" s="193" t="n">
        <f aca="false">IF(ISERROR(VLOOKUP($A73,'Import OffPeak'!$A$3:BS$99,66,FALSE())-VLOOKUP($A73,'Import OffPeak change'!$A$106:BS$202,66,FALSE())),0,(VLOOKUP($A73,'Import OffPeak'!$A$3:BS$99,66,FALSE())-VLOOKUP($A73,'Import OffPeak change'!$A$106:BS$202,66,FALSE())))</f>
        <v>0</v>
      </c>
      <c r="BO73" s="193" t="n">
        <f aca="false">IF(ISERROR(VLOOKUP($A73,'Import OffPeak'!$A$3:BT$99,67,FALSE())-VLOOKUP($A73,'Import OffPeak change'!$A$106:BT$202,67,FALSE())),0,(VLOOKUP($A73,'Import OffPeak'!$A$3:BT$99,67,FALSE())-VLOOKUP($A73,'Import OffPeak change'!$A$106:BT$202,67,FALSE())))</f>
        <v>0</v>
      </c>
      <c r="BP73" s="193" t="n">
        <f aca="false">IF(ISERROR(VLOOKUP($A73,'Import OffPeak'!$A$3:BU$99,68,FALSE())-VLOOKUP($A73,'Import OffPeak change'!$A$106:BU$202,68,FALSE())),0,(VLOOKUP($A73,'Import OffPeak'!$A$3:BU$99,68,FALSE())-VLOOKUP($A73,'Import OffPeak change'!$A$106:BU$202,68,FALSE())))</f>
        <v>0</v>
      </c>
      <c r="BQ73" s="193" t="n">
        <f aca="false">IF(ISERROR(VLOOKUP($A73,'Import OffPeak'!$A$3:BV$99,69,FALSE())-VLOOKUP($A73,'Import OffPeak change'!$A$106:BV$202,69,FALSE())),0,(VLOOKUP($A73,'Import OffPeak'!$A$3:BV$99,69,FALSE())-VLOOKUP($A73,'Import OffPeak change'!$A$106:BV$202,69,FALSE())))</f>
        <v>0</v>
      </c>
      <c r="BR73" s="193" t="n">
        <f aca="false">IF(ISERROR(VLOOKUP($A73,'Import OffPeak'!$A$3:BW$99,70,FALSE())-VLOOKUP($A73,'Import OffPeak change'!$A$106:BW$202,70,FALSE())),0,(VLOOKUP($A73,'Import OffPeak'!$A$3:BW$99,70,FALSE())-VLOOKUP($A73,'Import OffPeak change'!$A$106:BW$202,70,FALSE())))</f>
        <v>0</v>
      </c>
      <c r="BS73" s="193" t="n">
        <f aca="false">IF(ISERROR(VLOOKUP($A73,'Import OffPeak'!$A$3:BX$99,71,FALSE())-VLOOKUP($A73,'Import OffPeak change'!$A$106:BX$202,71,FALSE())),0,(VLOOKUP($A73,'Import OffPeak'!$A$3:BX$99,71,FALSE())-VLOOKUP($A73,'Import OffPeak change'!$A$106:BX$202,71,FALSE())))</f>
        <v>0</v>
      </c>
      <c r="BT73" s="193" t="n">
        <f aca="false">IF(ISERROR(VLOOKUP($A73,'Import OffPeak'!$A$3:BY$99,72,FALSE())-VLOOKUP($A73,'Import OffPeak change'!$A$106:BY$202,72,FALSE())),0,(VLOOKUP($A73,'Import OffPeak'!$A$3:BY$99,72,FALSE())-VLOOKUP($A73,'Import OffPeak change'!$A$106:BY$202,72,FALSE())))</f>
        <v>0</v>
      </c>
      <c r="BU73" s="193" t="n">
        <f aca="false">IF(ISERROR(VLOOKUP($A73,'Import OffPeak'!$A$3:BZ$99,73,FALSE())-VLOOKUP($A73,'Import OffPeak change'!$A$106:BZ$202,73,FALSE())),0,(VLOOKUP($A73,'Import OffPeak'!$A$3:BZ$99,73,FALSE())-VLOOKUP($A73,'Import OffPeak change'!$A$106:BZ$202,73,FALSE())))</f>
        <v>0</v>
      </c>
      <c r="BV73" s="193" t="n">
        <f aca="false">IF(ISERROR(VLOOKUP($A73,'Import OffPeak'!$A$3:CA$99,74,FALSE())-VLOOKUP($A73,'Import OffPeak change'!$A$106:CA$202,74,FALSE())),0,(VLOOKUP($A73,'Import OffPeak'!$A$3:CA$99,74,FALSE())-VLOOKUP($A73,'Import OffPeak change'!$A$106:CA$202,74,FALSE())))</f>
        <v>0</v>
      </c>
      <c r="BW73" s="193" t="n">
        <f aca="false">IF(ISERROR(VLOOKUP($A73,'Import OffPeak'!$A$3:CB$99,75,FALSE())-VLOOKUP($A73,'Import OffPeak change'!$A$106:CB$202,75,FALSE())),0,(VLOOKUP($A73,'Import OffPeak'!$A$3:CB$99,75,FALSE())-VLOOKUP($A73,'Import OffPeak change'!$A$106:CB$202,75,FALSE())))</f>
        <v>0</v>
      </c>
      <c r="BX73" s="193" t="n">
        <f aca="false">IF(ISERROR(VLOOKUP($A73,'Import OffPeak'!$A$3:CC$99,76,FALSE())-VLOOKUP($A73,'Import OffPeak change'!$A$106:CC$202,76,FALSE())),0,(VLOOKUP($A73,'Import OffPeak'!$A$3:CC$99,76,FALSE())-VLOOKUP($A73,'Import OffPeak change'!$A$106:CC$202,76,FALSE())))</f>
        <v>0</v>
      </c>
      <c r="BY73" s="193" t="n">
        <f aca="false">IF(ISERROR(VLOOKUP($A73,'Import OffPeak'!$A$3:CD$99,77,FALSE())-VLOOKUP($A73,'Import OffPeak change'!$A$106:CD$202,77,FALSE())),0,(VLOOKUP($A73,'Import OffPeak'!$A$3:CD$99,77,FALSE())-VLOOKUP($A73,'Import OffPeak change'!$A$106:CD$202,77,FALSE())))</f>
        <v>0</v>
      </c>
      <c r="BZ73" s="193" t="n">
        <f aca="false">IF(ISERROR(VLOOKUP($A73,'Import OffPeak'!$A$3:CE$99,78,FALSE())-VLOOKUP($A73,'Import OffPeak change'!$A$106:CE$202,78,FALSE())),0,(VLOOKUP($A73,'Import OffPeak'!$A$3:CE$99,78,FALSE())-VLOOKUP($A73,'Import OffPeak change'!$A$106:CE$202,78,FALSE())))</f>
        <v>0</v>
      </c>
      <c r="CA73" s="193" t="n">
        <f aca="false">IF(ISERROR(VLOOKUP($A73,'Import OffPeak'!$A$3:CF$99,79,FALSE())-VLOOKUP($A73,'Import OffPeak change'!$A$106:CF$202,79,FALSE())),0,(VLOOKUP($A73,'Import OffPeak'!$A$3:CF$99,79,FALSE())-VLOOKUP($A73,'Import OffPeak change'!$A$106:CF$202,79,FALSE())))</f>
        <v>0</v>
      </c>
      <c r="CB73" s="193" t="n">
        <f aca="false">IF(ISERROR(VLOOKUP($A73,'Import OffPeak'!$A$3:CG$99,80,FALSE())-VLOOKUP($A73,'Import OffPeak change'!$A$106:CG$202,80,FALSE())),0,(VLOOKUP($A73,'Import OffPeak'!$A$3:CG$99,80,FALSE())-VLOOKUP($A73,'Import OffPeak change'!$A$106:CG$202,80,FALSE())))</f>
        <v>0</v>
      </c>
      <c r="CC73" s="193" t="n">
        <f aca="false">IF(ISERROR(VLOOKUP($A73,'Import OffPeak'!$A$3:CH$99,81,FALSE())-VLOOKUP($A73,'Import OffPeak change'!$A$106:CH$202,81,FALSE())),0,(VLOOKUP($A73,'Import OffPeak'!$A$3:CH$99,81,FALSE())-VLOOKUP($A73,'Import OffPeak change'!$A$106:CH$202,81,FALSE())))</f>
        <v>0</v>
      </c>
      <c r="CD73" s="193" t="n">
        <f aca="false">IF(ISERROR(VLOOKUP($A73,'Import OffPeak'!$A$3:CI$99,82,FALSE())-VLOOKUP($A73,'Import OffPeak change'!$A$106:CI$202,82,FALSE())),0,(VLOOKUP($A73,'Import OffPeak'!$A$3:CI$99,82,FALSE())-VLOOKUP($A73,'Import OffPeak change'!$A$106:CI$202,82,FALSE())))</f>
        <v>0</v>
      </c>
      <c r="CE73" s="193" t="n">
        <f aca="false">IF(ISERROR(VLOOKUP($A73,'Import OffPeak'!$A$3:CJ$99,83,FALSE())-VLOOKUP($A73,'Import OffPeak change'!$A$106:CJ$202,83,FALSE())),0,(VLOOKUP($A73,'Import OffPeak'!$A$3:CJ$99,83,FALSE())-VLOOKUP($A73,'Import OffPeak change'!$A$106:CJ$202,83,FALSE())))</f>
        <v>0</v>
      </c>
      <c r="CF73" s="193" t="n">
        <f aca="false">IF(ISERROR(VLOOKUP($A73,'Import OffPeak'!$A$3:CK$99,84,FALSE())-VLOOKUP($A73,'Import OffPeak change'!$A$106:CK$202,84,FALSE())),0,(VLOOKUP($A73,'Import OffPeak'!$A$3:CK$99,84,FALSE())-VLOOKUP($A73,'Import OffPeak change'!$A$106:CK$202,84,FALSE())))</f>
        <v>0</v>
      </c>
      <c r="CG73" s="193" t="n">
        <f aca="false">IF(ISERROR(VLOOKUP($A73,'Import OffPeak'!$A$3:CL$99,85,FALSE())-VLOOKUP($A73,'Import OffPeak change'!$A$106:CL$202,85,FALSE())),0,(VLOOKUP($A73,'Import OffPeak'!$A$3:CL$99,85,FALSE())-VLOOKUP($A73,'Import OffPeak change'!$A$106:CL$202,85,FALSE())))</f>
        <v>0</v>
      </c>
      <c r="CH73" s="193" t="n">
        <f aca="false">IF(ISERROR(VLOOKUP($A73,'Import OffPeak'!$A$3:CM$99,86,FALSE())-VLOOKUP($A73,'Import OffPeak change'!$A$106:CM$202,86,FALSE())),0,(VLOOKUP($A73,'Import OffPeak'!$A$3:CM$99,86,FALSE())-VLOOKUP($A73,'Import OffPeak change'!$A$106:CM$202,86,FALSE())))</f>
        <v>0</v>
      </c>
      <c r="CI73" s="193" t="n">
        <f aca="false">IF(ISERROR(VLOOKUP($A73,'Import OffPeak'!$A$3:CN$99,87,FALSE())-VLOOKUP($A73,'Import OffPeak change'!$A$106:CN$202,87,FALSE())),0,(VLOOKUP($A73,'Import OffPeak'!$A$3:CN$99,87,FALSE())-VLOOKUP($A73,'Import OffPeak change'!$A$106:CN$202,87,FALSE())))</f>
        <v>0</v>
      </c>
      <c r="CJ73" s="193" t="n">
        <f aca="false">IF(ISERROR(VLOOKUP($A73,'Import OffPeak'!$A$3:CO$99,88,FALSE())-VLOOKUP($A73,'Import OffPeak change'!$A$106:CO$202,88,FALSE())),0,(VLOOKUP($A73,'Import OffPeak'!$A$3:CO$99,88,FALSE())-VLOOKUP($A73,'Import OffPeak change'!$A$106:CO$202,88,FALSE())))</f>
        <v>0</v>
      </c>
      <c r="CK73" s="193" t="n">
        <f aca="false">IF(ISERROR(VLOOKUP($A73,'Import OffPeak'!$A$3:CP$99,89,FALSE())-VLOOKUP($A73,'Import OffPeak change'!$A$106:CP$202,89,FALSE())),0,(VLOOKUP($A73,'Import OffPeak'!$A$3:CP$99,89,FALSE())-VLOOKUP($A73,'Import OffPeak change'!$A$106:CP$202,89,FALSE())))</f>
        <v>0</v>
      </c>
      <c r="CL73" s="193" t="n">
        <f aca="false">IF(ISERROR(VLOOKUP($A73,'Import OffPeak'!$A$3:CQ$99,90,FALSE())-VLOOKUP($A73,'Import OffPeak change'!$A$106:CQ$202,90,FALSE())),0,(VLOOKUP($A73,'Import OffPeak'!$A$3:CQ$99,90,FALSE())-VLOOKUP($A73,'Import OffPeak change'!$A$106:CQ$202,90,FALSE())))</f>
        <v>0</v>
      </c>
      <c r="CM73" s="193" t="n">
        <f aca="false">IF(ISERROR(VLOOKUP($A73,'Import OffPeak'!$A$3:CR$99,91,FALSE())-VLOOKUP($A73,'Import OffPeak change'!$A$106:CR$202,91,FALSE())),0,(VLOOKUP($A73,'Import OffPeak'!$A$3:CR$99,91,FALSE())-VLOOKUP($A73,'Import OffPeak change'!$A$106:CR$202,91,FALSE())))</f>
        <v>0</v>
      </c>
      <c r="CN73" s="193" t="n">
        <f aca="false">IF(ISERROR(VLOOKUP($A73,'Import OffPeak'!$A$3:CS$99,92,FALSE())-VLOOKUP($A73,'Import OffPeak change'!$A$106:CS$202,92,FALSE())),0,(VLOOKUP($A73,'Import OffPeak'!$A$3:CS$99,92,FALSE())-VLOOKUP($A73,'Import OffPeak change'!$A$106:CS$202,92,FALSE())))</f>
        <v>0</v>
      </c>
      <c r="CO73" s="193" t="n">
        <f aca="false">IF(ISERROR(VLOOKUP($A73,'Import OffPeak'!$A$3:CT$99,93,FALSE())-VLOOKUP($A73,'Import OffPeak change'!$A$106:CT$202,93,FALSE())),0,(VLOOKUP($A73,'Import OffPeak'!$A$3:CT$99,93,FALSE())-VLOOKUP($A73,'Import OffPeak change'!$A$106:CT$202,93,FALSE())))</f>
        <v>0</v>
      </c>
      <c r="CP73" s="193" t="n">
        <f aca="false">IF(ISERROR(VLOOKUP($A73,'Import OffPeak'!$A$3:CU$99,94,FALSE())-VLOOKUP($A73,'Import OffPeak change'!$A$106:CU$202,94,FALSE())),0,(VLOOKUP($A73,'Import OffPeak'!$A$3:CU$99,94,FALSE())-VLOOKUP($A73,'Import OffPeak change'!$A$106:CU$202,94,FALSE())))</f>
        <v>0</v>
      </c>
      <c r="CQ73" s="193" t="n">
        <f aca="false">IF(ISERROR(VLOOKUP($A73,'Import OffPeak'!$A$3:CV$99,95,FALSE())-VLOOKUP($A73,'Import OffPeak change'!$A$106:CV$202,95,FALSE())),0,(VLOOKUP($A73,'Import OffPeak'!$A$3:CV$99,95,FALSE())-VLOOKUP($A73,'Import OffPeak change'!$A$106:CV$202,95,FALSE())))</f>
        <v>0</v>
      </c>
      <c r="CR73" s="193" t="n">
        <f aca="false">IF(ISERROR(VLOOKUP($A73,'Import OffPeak'!$A$3:CW$99,96,FALSE())-VLOOKUP($A73,'Import OffPeak change'!$A$106:CW$202,96,FALSE())),0,(VLOOKUP($A73,'Import OffPeak'!$A$3:CW$99,96,FALSE())-VLOOKUP($A73,'Import OffPeak change'!$A$106:CW$202,96,FALSE())))</f>
        <v>0</v>
      </c>
      <c r="CS73" s="193" t="n">
        <f aca="false">IF(ISERROR(VLOOKUP($A73,'Import OffPeak'!$A$3:CX$99,97,FALSE())-VLOOKUP($A73,'Import OffPeak change'!$A$106:CX$202,97,FALSE())),0,(VLOOKUP($A73,'Import OffPeak'!$A$3:CX$99,97,FALSE())-VLOOKUP($A73,'Import OffPeak change'!$A$106:CX$202,97,FALSE())))</f>
        <v>0</v>
      </c>
      <c r="CT73" s="193" t="n">
        <f aca="false">IF(ISERROR(VLOOKUP($A73,'Import OffPeak'!$A$3:CY$99,98,FALSE())-VLOOKUP($A73,'Import OffPeak change'!$A$106:CY$202,98,FALSE())),0,(VLOOKUP($A73,'Import OffPeak'!$A$3:CY$99,98,FALSE())-VLOOKUP($A73,'Import OffPeak change'!$A$106:CY$202,98,FALSE())))</f>
        <v>0</v>
      </c>
      <c r="CU73" s="193" t="n">
        <f aca="false">IF(ISERROR(VLOOKUP($A73,'Import OffPeak'!$A$3:CZ$99,99,FALSE())-VLOOKUP($A73,'Import OffPeak change'!$A$106:CZ$202,99,FALSE())),0,(VLOOKUP($A73,'Import OffPeak'!$A$3:CZ$99,99,FALSE())-VLOOKUP($A73,'Import OffPeak change'!$A$106:CZ$202,99,FALSE())))</f>
        <v>0</v>
      </c>
      <c r="CV73" s="193" t="n">
        <f aca="false">IF(ISERROR(VLOOKUP($A73,'Import OffPeak'!$A$3:DA$99,100,FALSE())-VLOOKUP($A73,'Import OffPeak change'!$A$106:DA$202,100,FALSE())),0,(VLOOKUP($A73,'Import OffPeak'!$A$3:DA$99,100,FALSE())-VLOOKUP($A73,'Import OffPeak change'!$A$106:DA$202,100,FALSE())))</f>
        <v>0</v>
      </c>
      <c r="CW73" s="193" t="n">
        <f aca="false">IF(ISERROR(VLOOKUP($A73,'Import OffPeak'!$A$3:DB$99,101,FALSE())-VLOOKUP($A73,'Import OffPeak change'!$A$106:DB$202,101,FALSE())),0,(VLOOKUP($A73,'Import OffPeak'!$A$3:DB$99,101,FALSE())-VLOOKUP($A73,'Import OffPeak change'!$A$106:DB$202,101,FALSE())))</f>
        <v>0</v>
      </c>
      <c r="CX73" s="193" t="n">
        <f aca="false">IF(ISERROR(VLOOKUP($A73,'Import OffPeak'!$A$3:DC$99,102,FALSE())-VLOOKUP($A73,'Import OffPeak change'!$A$106:DC$202,102,FALSE())),0,(VLOOKUP($A73,'Import OffPeak'!$A$3:DC$99,102,FALSE())-VLOOKUP($A73,'Import OffPeak change'!$A$106:DC$202,102,FALSE())))</f>
        <v>0</v>
      </c>
      <c r="CY73" s="193" t="n">
        <f aca="false">IF(ISERROR(VLOOKUP($A73,'Import OffPeak'!$A$3:DD$99,103,FALSE())-VLOOKUP($A73,'Import OffPeak change'!$A$106:DD$202,103,FALSE())),0,(VLOOKUP($A73,'Import OffPeak'!$A$3:DD$99,103,FALSE())-VLOOKUP($A73,'Import OffPeak change'!$A$106:DD$202,103,FALSE())))</f>
        <v>0</v>
      </c>
      <c r="CZ73" s="193" t="n">
        <f aca="false">IF(ISERROR(VLOOKUP($A73,'Import OffPeak'!$A$3:DE$99,104,FALSE())-VLOOKUP($A73,'Import OffPeak change'!$A$106:DE$202,104,FALSE())),0,(VLOOKUP($A73,'Import OffPeak'!$A$3:DE$99,104,FALSE())-VLOOKUP($A73,'Import OffPeak change'!$A$106:DE$202,104,FALSE())))</f>
        <v>0</v>
      </c>
      <c r="DA73" s="193" t="n">
        <f aca="false">IF(ISERROR(VLOOKUP($A73,'Import OffPeak'!$A$3:DF$99,105,FALSE())-VLOOKUP($A73,'Import OffPeak change'!$A$106:DF$202,105,FALSE())),0,(VLOOKUP($A73,'Import OffPeak'!$A$3:DF$99,105,FALSE())-VLOOKUP($A73,'Import OffPeak change'!$A$106:DF$202,105,FALSE())))</f>
        <v>0</v>
      </c>
      <c r="DB73" s="193" t="n">
        <f aca="false">IF(ISERROR(VLOOKUP($A73,'Import OffPeak'!$A$3:DG$99,106,FALSE())-VLOOKUP($A73,'Import OffPeak change'!$A$106:DG$202,106,FALSE())),0,(VLOOKUP($A73,'Import OffPeak'!$A$3:DG$99,106,FALSE())-VLOOKUP($A73,'Import OffPeak change'!$A$106:DG$202,106,FALSE())))</f>
        <v>0</v>
      </c>
      <c r="DC73" s="193" t="n">
        <f aca="false">IF(ISERROR(VLOOKUP($A73,'Import OffPeak'!$A$3:DH$99,107,FALSE())-VLOOKUP($A73,'Import OffPeak change'!$A$106:DH$202,107,FALSE())),0,(VLOOKUP($A73,'Import OffPeak'!$A$3:DH$99,107,FALSE())-VLOOKUP($A73,'Import OffPeak change'!$A$106:DH$202,107,FALSE())))</f>
        <v>0</v>
      </c>
      <c r="DD73" s="193" t="n">
        <f aca="false">IF(ISERROR(VLOOKUP($A73,'Import OffPeak'!$A$3:DI$99,108,FALSE())-VLOOKUP($A73,'Import OffPeak change'!$A$106:DI$202,108,FALSE())),0,(VLOOKUP($A73,'Import OffPeak'!$A$3:DI$99,108,FALSE())-VLOOKUP($A73,'Import OffPeak change'!$A$106:DI$202,108,FALSE())))</f>
        <v>0</v>
      </c>
      <c r="DE73" s="193" t="n">
        <f aca="false">IF(ISERROR(VLOOKUP($A73,'Import OffPeak'!$A$3:DJ$99,109,FALSE())-VLOOKUP($A73,'Import OffPeak change'!$A$106:DJ$202,109,FALSE())),0,(VLOOKUP($A73,'Import OffPeak'!$A$3:DJ$99,109,FALSE())-VLOOKUP($A73,'Import OffPeak change'!$A$106:DJ$202,109,FALSE())))</f>
        <v>0</v>
      </c>
      <c r="DF73" s="193" t="n">
        <f aca="false">IF(ISERROR(VLOOKUP($A73,'Import OffPeak'!$A$3:DK$99,110,FALSE())-VLOOKUP($A73,'Import OffPeak change'!$A$106:DK$202,110,FALSE())),0,(VLOOKUP($A73,'Import OffPeak'!$A$3:DK$99,110,FALSE())-VLOOKUP($A73,'Import OffPeak change'!$A$106:DK$202,110,FALSE())))</f>
        <v>0</v>
      </c>
      <c r="DG73" s="193" t="n">
        <f aca="false">IF(ISERROR(VLOOKUP($A73,'Import OffPeak'!$A$3:DL$99,111,FALSE())-VLOOKUP($A73,'Import OffPeak change'!$A$106:DL$202,111,FALSE())),0,(VLOOKUP($A73,'Import OffPeak'!$A$3:DL$99,111,FALSE())-VLOOKUP($A73,'Import OffPeak change'!$A$106:DL$202,111,FALSE())))</f>
        <v>0</v>
      </c>
      <c r="DH73" s="193" t="n">
        <f aca="false">IF(ISERROR(VLOOKUP($A73,'Import OffPeak'!$A$3:DM$99,112,FALSE())-VLOOKUP($A73,'Import OffPeak change'!$A$106:DM$202,112,FALSE())),0,(VLOOKUP($A73,'Import OffPeak'!$A$3:DM$99,112,FALSE())-VLOOKUP($A73,'Import OffPeak change'!$A$106:DM$202,112,FALSE())))</f>
        <v>0</v>
      </c>
      <c r="DI73" s="193" t="n">
        <f aca="false">IF(ISERROR(VLOOKUP($A73,'Import OffPeak'!$A$3:DN$99,113,FALSE())-VLOOKUP($A73,'Import OffPeak change'!$A$106:DN$202,113,FALSE())),0,(VLOOKUP($A73,'Import OffPeak'!$A$3:DN$99,113,FALSE())-VLOOKUP($A73,'Import OffPeak change'!$A$106:DN$202,113,FALSE())))</f>
        <v>0</v>
      </c>
      <c r="DJ73" s="193" t="n">
        <f aca="false">IF(ISERROR(VLOOKUP($A73,'Import OffPeak'!$A$3:DO$99,114,FALSE())-VLOOKUP($A73,'Import OffPeak change'!$A$106:DO$202,114,FALSE())),0,(VLOOKUP($A73,'Import OffPeak'!$A$3:DO$99,114,FALSE())-VLOOKUP($A73,'Import OffPeak change'!$A$106:DO$202,114,FALSE())))</f>
        <v>0</v>
      </c>
      <c r="DK73" s="193" t="n">
        <f aca="false">IF(ISERROR(VLOOKUP($A73,'Import OffPeak'!$A$3:DP$99,115,FALSE())-VLOOKUP($A73,'Import OffPeak change'!$A$106:DP$202,115,FALSE())),0,(VLOOKUP($A73,'Import OffPeak'!$A$3:DP$99,115,FALSE())-VLOOKUP($A73,'Import OffPeak change'!$A$106:DP$202,115,FALSE())))</f>
        <v>0</v>
      </c>
      <c r="DL73" s="193" t="n">
        <f aca="false">IF(ISERROR(VLOOKUP($A73,'Import OffPeak'!$A$3:DQ$99,116,FALSE())-VLOOKUP($A73,'Import OffPeak change'!$A$106:DQ$202,116,FALSE())),0,(VLOOKUP($A73,'Import OffPeak'!$A$3:DQ$99,116,FALSE())-VLOOKUP($A73,'Import OffPeak change'!$A$106:DQ$202,116,FALSE())))</f>
        <v>0</v>
      </c>
      <c r="DM73" s="193" t="n">
        <f aca="false">IF(ISERROR(VLOOKUP($A73,'Import OffPeak'!$A$3:DR$99,117,FALSE())-VLOOKUP($A73,'Import OffPeak change'!$A$106:DR$202,117,FALSE())),0,(VLOOKUP($A73,'Import OffPeak'!$A$3:DR$99,117,FALSE())-VLOOKUP($A73,'Import OffPeak change'!$A$106:DR$202,117,FALSE())))</f>
        <v>0</v>
      </c>
      <c r="DN73" s="193" t="n">
        <f aca="false">IF(ISERROR(VLOOKUP($A73,'Import OffPeak'!$A$3:DS$99,118,FALSE())-VLOOKUP($A73,'Import OffPeak change'!$A$106:DS$202,118,FALSE())),0,(VLOOKUP($A73,'Import OffPeak'!$A$3:DS$99,118,FALSE())-VLOOKUP($A73,'Import OffPeak change'!$A$106:DS$202,118,FALSE())))</f>
        <v>0</v>
      </c>
      <c r="DO73" s="193" t="n">
        <f aca="false">IF(ISERROR(VLOOKUP($A73,'Import OffPeak'!$A$3:DT$99,119,FALSE())-VLOOKUP($A73,'Import OffPeak change'!$A$106:DT$202,119,FALSE())),0,(VLOOKUP($A73,'Import OffPeak'!$A$3:DT$99,119,FALSE())-VLOOKUP($A73,'Import OffPeak change'!$A$106:DT$202,119,FALSE())))</f>
        <v>0</v>
      </c>
      <c r="DP73" s="193" t="n">
        <f aca="false">IF(ISERROR(VLOOKUP($A73,'Import OffPeak'!$A$3:DU$99,120,FALSE())-VLOOKUP($A73,'Import OffPeak change'!$A$106:DU$202,120,FALSE())),0,(VLOOKUP($A73,'Import OffPeak'!$A$3:DU$99,120,FALSE())-VLOOKUP($A73,'Import OffPeak change'!$A$106:DU$202,120,FALSE())))</f>
        <v>0</v>
      </c>
      <c r="DQ73" s="193" t="n">
        <f aca="false">IF(ISERROR(VLOOKUP($A73,'Import OffPeak'!$A$3:DV$99,121,FALSE())-VLOOKUP($A73,'Import OffPeak change'!$A$106:DV$202,121,FALSE())),0,(VLOOKUP($A73,'Import OffPeak'!$A$3:DV$99,121,FALSE())-VLOOKUP($A73,'Import OffPeak change'!$A$106:DV$202,121,FALSE())))</f>
        <v>0</v>
      </c>
      <c r="DR73" s="193" t="n">
        <f aca="false">IF(ISERROR(VLOOKUP($A73,'Import OffPeak'!$A$3:DW$99,122,FALSE())-VLOOKUP($A73,'Import OffPeak change'!$A$106:DW$202,122,FALSE())),0,(VLOOKUP($A73,'Import OffPeak'!$A$3:DW$99,122,FALSE())-VLOOKUP($A73,'Import OffPeak change'!$A$106:DW$202,122,FALSE())))</f>
        <v>0</v>
      </c>
      <c r="DS73" s="193" t="n">
        <f aca="false">IF(ISERROR(VLOOKUP($A73,'Import OffPeak'!$A$3:DX$99,123,FALSE())-VLOOKUP($A73,'Import OffPeak change'!$A$106:DX$202,123,FALSE())),0,(VLOOKUP($A73,'Import OffPeak'!$A$3:DX$99,123,FALSE())-VLOOKUP($A73,'Import OffPeak change'!$A$106:DX$202,123,FALSE())))</f>
        <v>0</v>
      </c>
      <c r="DT73" s="193" t="n">
        <f aca="false">IF(ISERROR(VLOOKUP($A73,'Import OffPeak'!$A$3:DY$99,124,FALSE())-VLOOKUP($A73,'Import OffPeak change'!$A$106:DY$202,124,FALSE())),0,(VLOOKUP($A73,'Import OffPeak'!$A$3:DY$99,124,FALSE())-VLOOKUP($A73,'Import OffPeak change'!$A$106:DY$202,124,FALSE())))</f>
        <v>0</v>
      </c>
      <c r="DU73" s="193" t="n">
        <f aca="false">IF(ISERROR(VLOOKUP($A73,'Import OffPeak'!$A$3:DZ$99,125,FALSE())-VLOOKUP($A73,'Import OffPeak change'!$A$106:DZ$202,125,FALSE())),0,(VLOOKUP($A73,'Import OffPeak'!$A$3:DZ$99,125,FALSE())-VLOOKUP($A73,'Import OffPeak change'!$A$106:DZ$202,125,FALSE())))</f>
        <v>0</v>
      </c>
      <c r="DV73" s="193" t="n">
        <f aca="false">IF(ISERROR(VLOOKUP($A73,'Import OffPeak'!$A$3:EA$99,126,FALSE())-VLOOKUP($A73,'Import OffPeak change'!$A$106:EA$202,126,FALSE())),0,(VLOOKUP($A73,'Import OffPeak'!$A$3:EA$99,126,FALSE())-VLOOKUP($A73,'Import OffPeak change'!$A$106:EA$202,126,FALSE())))</f>
        <v>0</v>
      </c>
      <c r="DW73" s="193" t="n">
        <f aca="false">IF(ISERROR(VLOOKUP($A73,'Import OffPeak'!$A$3:EB$99,127,FALSE())-VLOOKUP($A73,'Import OffPeak change'!$A$106:EB$202,127,FALSE())),0,(VLOOKUP($A73,'Import OffPeak'!$A$3:EB$99,127,FALSE())-VLOOKUP($A73,'Import OffPeak change'!$A$106:EB$202,127,FALSE())))</f>
        <v>0</v>
      </c>
      <c r="DX73" s="193" t="n">
        <f aca="false">IF(ISERROR(VLOOKUP($A73,'Import OffPeak'!$A$3:EC$99,128,FALSE())-VLOOKUP($A73,'Import OffPeak change'!$A$106:EC$202,128,FALSE())),0,(VLOOKUP($A73,'Import OffPeak'!$A$3:EC$99,128,FALSE())-VLOOKUP($A73,'Import OffPeak change'!$A$106:EC$202,128,FALSE())))</f>
        <v>0</v>
      </c>
      <c r="DY73" s="193" t="n">
        <f aca="false">IF(ISERROR(VLOOKUP($A73,'Import OffPeak'!$A$3:ED$99,129,FALSE())-VLOOKUP($A73,'Import OffPeak change'!$A$106:ED$202,129,FALSE())),0,(VLOOKUP($A73,'Import OffPeak'!$A$3:ED$99,129,FALSE())-VLOOKUP($A73,'Import OffPeak change'!$A$106:ED$202,129,FALSE())))</f>
        <v>0</v>
      </c>
      <c r="DZ73" s="193" t="n">
        <f aca="false">IF(ISERROR(VLOOKUP($A73,'Import OffPeak'!$A$3:EE$99,130,FALSE())-VLOOKUP($A73,'Import OffPeak change'!$A$106:EE$202,130,FALSE())),0,(VLOOKUP($A73,'Import OffPeak'!$A$3:EE$99,130,FALSE())-VLOOKUP($A73,'Import OffPeak change'!$A$106:EE$202,130,FALSE())))</f>
        <v>0</v>
      </c>
      <c r="EA73" s="193" t="n">
        <f aca="false">IF(ISERROR(VLOOKUP($A73,'Import OffPeak'!$A$3:EF$99,131,FALSE())-VLOOKUP($A73,'Import OffPeak change'!$A$106:EF$202,131,FALSE())),0,(VLOOKUP($A73,'Import OffPeak'!$A$3:EF$99,131,FALSE())-VLOOKUP($A73,'Import OffPeak change'!$A$106:EF$202,131,FALSE())))</f>
        <v>0</v>
      </c>
      <c r="EB73" s="193" t="n">
        <f aca="false">IF(ISERROR(VLOOKUP($A73,'Import OffPeak'!$A$3:EG$99,132,FALSE())-VLOOKUP($A73,'Import OffPeak change'!$A$106:EG$202,132,FALSE())),0,(VLOOKUP($A73,'Import OffPeak'!$A$3:EG$99,132,FALSE())-VLOOKUP($A73,'Import OffPeak change'!$A$106:EG$202,132,FALSE())))</f>
        <v>0</v>
      </c>
      <c r="EC73" s="193" t="n">
        <f aca="false">IF(ISERROR(VLOOKUP($A73,'Import OffPeak'!$A$3:EH$99,133,FALSE())-VLOOKUP($A73,'Import OffPeak change'!$A$106:EH$202,133,FALSE())),0,(VLOOKUP($A73,'Import OffPeak'!$A$3:EH$99,133,FALSE())-VLOOKUP($A73,'Import OffPeak change'!$A$106:EH$202,133,FALSE())))</f>
        <v>0</v>
      </c>
      <c r="ED73" s="193" t="n">
        <f aca="false">IF(ISERROR(VLOOKUP($A73,'Import OffPeak'!$A$3:EI$99,134,FALSE())-VLOOKUP($A73,'Import OffPeak change'!$A$106:EI$202,134,FALSE())),0,(VLOOKUP($A73,'Import OffPeak'!$A$3:EI$99,134,FALSE())-VLOOKUP($A73,'Import OffPeak change'!$A$106:EI$202,134,FALSE())))</f>
        <v>0</v>
      </c>
      <c r="EE73" s="193" t="n">
        <f aca="false">IF(ISERROR(VLOOKUP($A73,'Import OffPeak'!$A$3:EJ$99,135,FALSE())-VLOOKUP($A73,'Import OffPeak change'!$A$106:EJ$202,135,FALSE())),0,(VLOOKUP($A73,'Import OffPeak'!$A$3:EJ$99,135,FALSE())-VLOOKUP($A73,'Import OffPeak change'!$A$106:EJ$202,135,FALSE())))</f>
        <v>0</v>
      </c>
      <c r="EF73" s="193" t="n">
        <f aca="false">IF(ISERROR(VLOOKUP($A73,'Import OffPeak'!$A$3:EK$99,136,FALSE())-VLOOKUP($A73,'Import OffPeak change'!$A$106:EK$202,136,FALSE())),0,(VLOOKUP($A73,'Import OffPeak'!$A$3:EK$99,136,FALSE())-VLOOKUP($A73,'Import OffPeak change'!$A$106:EK$202,136,FALSE())))</f>
        <v>0</v>
      </c>
      <c r="EG73" s="193" t="n">
        <f aca="false">IF(ISERROR(VLOOKUP($A73,'Import OffPeak'!$A$3:EL$99,137,FALSE())-VLOOKUP($A73,'Import OffPeak change'!$A$106:EL$202,137,FALSE())),0,(VLOOKUP($A73,'Import OffPeak'!$A$3:EL$99,137,FALSE())-VLOOKUP($A73,'Import OffPeak change'!$A$106:EL$202,137,FALSE())))</f>
        <v>0</v>
      </c>
      <c r="EH73" s="193" t="n">
        <f aca="false">IF(ISERROR(VLOOKUP($A73,'Import OffPeak'!$A$3:EM$99,138,FALSE())-VLOOKUP($A73,'Import OffPeak change'!$A$106:EM$202,138,FALSE())),0,(VLOOKUP($A73,'Import OffPeak'!$A$3:EM$99,138,FALSE())-VLOOKUP($A73,'Import OffPeak change'!$A$106:EM$202,138,FALSE())))</f>
        <v>0</v>
      </c>
      <c r="EI73" s="193" t="n">
        <f aca="false">IF(ISERROR(VLOOKUP($A73,'Import OffPeak'!$A$3:EN$99,139,FALSE())-VLOOKUP($A73,'Import OffPeak change'!$A$106:EN$202,139,FALSE())),0,(VLOOKUP($A73,'Import OffPeak'!$A$3:EN$99,139,FALSE())-VLOOKUP($A73,'Import OffPeak change'!$A$106:EN$202,139,FALSE())))</f>
        <v>0</v>
      </c>
      <c r="EJ73" s="193" t="n">
        <f aca="false">IF(ISERROR(VLOOKUP($A73,'Import OffPeak'!$A$3:EO$99,140,FALSE())-VLOOKUP($A73,'Import OffPeak change'!$A$106:EO$202,140,FALSE())),0,(VLOOKUP($A73,'Import OffPeak'!$A$3:EO$99,140,FALSE())-VLOOKUP($A73,'Import OffPeak change'!$A$106:EO$202,140,FALSE())))</f>
        <v>0</v>
      </c>
      <c r="EK73" s="193" t="n">
        <f aca="false">IF(ISERROR(VLOOKUP($A73,'Import OffPeak'!$A$3:EP$99,141,FALSE())-VLOOKUP($A73,'Import OffPeak change'!$A$106:EP$202,141,FALSE())),0,(VLOOKUP($A73,'Import OffPeak'!$A$3:EP$99,141,FALSE())-VLOOKUP($A73,'Import OffPeak change'!$A$106:EP$202,141,FALSE())))</f>
        <v>0</v>
      </c>
      <c r="EL73" s="193" t="n">
        <f aca="false">IF(ISERROR(VLOOKUP($A73,'Import OffPeak'!$A$3:EQ$99,142,FALSE())-VLOOKUP($A73,'Import OffPeak change'!$A$106:EQ$202,142,FALSE())),0,(VLOOKUP($A73,'Import OffPeak'!$A$3:EQ$99,142,FALSE())-VLOOKUP($A73,'Import OffPeak change'!$A$106:EQ$202,142,FALSE())))</f>
        <v>0</v>
      </c>
      <c r="EM73" s="193" t="n">
        <f aca="false">IF(ISERROR(VLOOKUP($A73,'Import OffPeak'!$A$3:ER$99,143,FALSE())-VLOOKUP($A73,'Import OffPeak change'!$A$106:ER$202,143,FALSE())),0,(VLOOKUP($A73,'Import OffPeak'!$A$3:ER$99,143,FALSE())-VLOOKUP($A73,'Import OffPeak change'!$A$106:ER$202,143,FALSE())))</f>
        <v>0</v>
      </c>
      <c r="EN73" s="193" t="n">
        <f aca="false">IF(ISERROR(VLOOKUP($A73,'Import OffPeak'!$A$3:ES$99,144,FALSE())-VLOOKUP($A73,'Import OffPeak change'!$A$106:ES$202,144,FALSE())),0,(VLOOKUP($A73,'Import OffPeak'!$A$3:ES$99,144,FALSE())-VLOOKUP($A73,'Import OffPeak change'!$A$106:ES$202,144,FALSE())))</f>
        <v>0</v>
      </c>
      <c r="EO73" s="193" t="n">
        <f aca="false">IF(ISERROR(VLOOKUP($A73,'Import OffPeak'!$A$3:ET$99,145,FALSE())-VLOOKUP($A73,'Import OffPeak change'!$A$106:ET$202,145,FALSE())),0,(VLOOKUP($A73,'Import OffPeak'!$A$3:ET$99,145,FALSE())-VLOOKUP($A73,'Import OffPeak change'!$A$106:ET$202,145,FALSE())))</f>
        <v>0</v>
      </c>
      <c r="EP73" s="193" t="n">
        <f aca="false">IF(ISERROR(VLOOKUP($A73,'Import OffPeak'!$A$3:EU$99,146,FALSE())-VLOOKUP($A73,'Import OffPeak change'!$A$106:EU$202,146,FALSE())),0,(VLOOKUP($A73,'Import OffPeak'!$A$3:EU$99,146,FALSE())-VLOOKUP($A73,'Import OffPeak change'!$A$106:EU$202,146,FALSE())))</f>
        <v>0</v>
      </c>
      <c r="EQ73" s="193" t="n">
        <f aca="false">IF(ISERROR(VLOOKUP($A73,'Import OffPeak'!$A$3:EV$99,147,FALSE())-VLOOKUP($A73,'Import OffPeak change'!$A$106:EV$202,147,FALSE())),0,(VLOOKUP($A73,'Import OffPeak'!$A$3:EV$99,147,FALSE())-VLOOKUP($A73,'Import OffPeak change'!$A$106:EV$202,147,FALSE())))</f>
        <v>0</v>
      </c>
      <c r="ER73" s="193" t="n">
        <f aca="false">IF(ISERROR(VLOOKUP($A73,'Import OffPeak'!$A$3:EW$99,148,FALSE())-VLOOKUP($A73,'Import OffPeak change'!$A$106:EW$202,148,FALSE())),0,(VLOOKUP($A73,'Import OffPeak'!$A$3:EW$99,148,FALSE())-VLOOKUP($A73,'Import OffPeak change'!$A$106:EW$202,148,FALSE())))</f>
        <v>0</v>
      </c>
      <c r="ES73" s="193" t="n">
        <f aca="false">IF(ISERROR(VLOOKUP($A73,'Import OffPeak'!$A$3:EX$99,149,FALSE())-VLOOKUP($A73,'Import OffPeak change'!$A$106:EX$202,149,FALSE())),0,(VLOOKUP($A73,'Import OffPeak'!$A$3:EX$99,149,FALSE())-VLOOKUP($A73,'Import OffPeak change'!$A$106:EX$202,149,FALSE())))</f>
        <v>0</v>
      </c>
      <c r="ET73" s="193" t="n">
        <f aca="false">IF(ISERROR(VLOOKUP($A73,'Import OffPeak'!$A$3:EY$99,150,FALSE())-VLOOKUP($A73,'Import OffPeak change'!$A$106:EY$202,150,FALSE())),0,(VLOOKUP($A73,'Import OffPeak'!$A$3:EY$99,150,FALSE())-VLOOKUP($A73,'Import OffPeak change'!$A$106:EY$202,150,FALSE())))</f>
        <v>0</v>
      </c>
      <c r="EU73" s="193" t="n">
        <f aca="false">IF(ISERROR(VLOOKUP($A73,'Import OffPeak'!$A$3:EZ$99,151,FALSE())-VLOOKUP($A73,'Import OffPeak change'!$A$106:EZ$202,151,FALSE())),0,(VLOOKUP($A73,'Import OffPeak'!$A$3:EZ$99,151,FALSE())-VLOOKUP($A73,'Import OffPeak change'!$A$106:EZ$202,151,FALSE())))</f>
        <v>0</v>
      </c>
      <c r="EV73" s="193" t="n">
        <f aca="false">IF(ISERROR(VLOOKUP($A73,'Import OffPeak'!$A$3:FA$99,152,FALSE())-VLOOKUP($A73,'Import OffPeak change'!$A$106:FA$202,152,FALSE())),0,(VLOOKUP($A73,'Import OffPeak'!$A$3:FA$99,152,FALSE())-VLOOKUP($A73,'Import OffPeak change'!$A$106:FA$202,152,FALSE())))</f>
        <v>0</v>
      </c>
      <c r="EW73" s="193" t="n">
        <f aca="false">IF(ISERROR(VLOOKUP($A73,'Import OffPeak'!$A$3:FB$99,153,FALSE())-VLOOKUP($A73,'Import OffPeak change'!$A$106:FB$202,153,FALSE())),0,(VLOOKUP($A73,'Import OffPeak'!$A$3:FB$99,153,FALSE())-VLOOKUP($A73,'Import OffPeak change'!$A$106:FB$202,153,FALSE())))</f>
        <v>0</v>
      </c>
      <c r="EX73" s="193" t="n">
        <f aca="false">IF(ISERROR(VLOOKUP($A73,'Import OffPeak'!$A$3:FC$99,154,FALSE())-VLOOKUP($A73,'Import OffPeak change'!$A$106:FC$202,154,FALSE())),0,(VLOOKUP($A73,'Import OffPeak'!$A$3:FC$99,154,FALSE())-VLOOKUP($A73,'Import OffPeak change'!$A$106:FC$202,154,FALSE())))</f>
        <v>0</v>
      </c>
      <c r="EY73" s="193" t="n">
        <f aca="false">IF(ISERROR(VLOOKUP($A73,'Import OffPeak'!$A$3:FD$99,155,FALSE())-VLOOKUP($A73,'Import OffPeak change'!$A$106:FD$202,155,FALSE())),0,(VLOOKUP($A73,'Import OffPeak'!$A$3:FD$99,155,FALSE())-VLOOKUP($A73,'Import OffPeak change'!$A$106:FD$202,155,FALSE())))</f>
        <v>0</v>
      </c>
      <c r="EZ73" s="193" t="n">
        <f aca="false">IF(ISERROR(VLOOKUP($A73,'Import OffPeak'!$A$3:FE$99,156,FALSE())-VLOOKUP($A73,'Import OffPeak change'!$A$106:FE$202,156,FALSE())),0,(VLOOKUP($A73,'Import OffPeak'!$A$3:FE$99,156,FALSE())-VLOOKUP($A73,'Import OffPeak change'!$A$106:FE$202,156,FALSE())))</f>
        <v>0</v>
      </c>
      <c r="FA73" s="193" t="n">
        <f aca="false">IF(ISERROR(VLOOKUP($A73,'Import OffPeak'!$A$3:FF$99,157,FALSE())-VLOOKUP($A73,'Import OffPeak change'!$A$106:FF$202,157,FALSE())),0,(VLOOKUP($A73,'Import OffPeak'!$A$3:FF$99,157,FALSE())-VLOOKUP($A73,'Import OffPeak change'!$A$106:FF$202,157,FALSE())))</f>
        <v>0</v>
      </c>
      <c r="FB73" s="193" t="n">
        <f aca="false">IF(ISERROR(VLOOKUP($A73,'Import OffPeak'!$A$3:FG$99,158,FALSE())-VLOOKUP($A73,'Import OffPeak change'!$A$106:FG$202,158,FALSE())),0,(VLOOKUP($A73,'Import OffPeak'!$A$3:FG$99,158,FALSE())-VLOOKUP($A73,'Import OffPeak change'!$A$106:FG$202,158,FALSE())))</f>
        <v>0</v>
      </c>
      <c r="FC73" s="193" t="n">
        <f aca="false">IF(ISERROR(VLOOKUP($A73,'Import OffPeak'!$A$3:FH$99,159,FALSE())-VLOOKUP($A73,'Import OffPeak change'!$A$106:FH$202,159,FALSE())),0,(VLOOKUP($A73,'Import OffPeak'!$A$3:FH$99,159,FALSE())-VLOOKUP($A73,'Import OffPeak change'!$A$106:FH$202,159,FALSE())))</f>
        <v>0</v>
      </c>
      <c r="FD73" s="193" t="n">
        <f aca="false">IF(ISERROR(VLOOKUP($A73,'Import OffPeak'!$A$3:FI$99,160,FALSE())-VLOOKUP($A73,'Import OffPeak change'!$A$106:FI$202,160,FALSE())),0,(VLOOKUP($A73,'Import OffPeak'!$A$3:FI$99,160,FALSE())-VLOOKUP($A73,'Import OffPeak change'!$A$106:FI$202,160,FALSE())))</f>
        <v>0</v>
      </c>
      <c r="FE73" s="193" t="n">
        <f aca="false">IF(ISERROR(VLOOKUP($A73,'Import OffPeak'!$A$3:FJ$99,161,FALSE())-VLOOKUP($A73,'Import OffPeak change'!$A$106:FJ$202,161,FALSE())),0,(VLOOKUP($A73,'Import OffPeak'!$A$3:FJ$99,161,FALSE())-VLOOKUP($A73,'Import OffPeak change'!$A$106:FJ$202,161,FALSE())))</f>
        <v>0</v>
      </c>
      <c r="FF73" s="193" t="n">
        <f aca="false">IF(ISERROR(VLOOKUP($A73,'Import OffPeak'!$A$3:FK$99,162,FALSE())-VLOOKUP($A73,'Import OffPeak change'!$A$106:FK$202,162,FALSE())),0,(VLOOKUP($A73,'Import OffPeak'!$A$3:FK$99,162,FALSE())-VLOOKUP($A73,'Import OffPeak change'!$A$106:FK$202,162,FALSE())))</f>
        <v>0</v>
      </c>
      <c r="FG73" s="193" t="n">
        <f aca="false">IF(ISERROR(VLOOKUP($A73,'Import OffPeak'!$A$3:FL$99,163,FALSE())-VLOOKUP($A73,'Import OffPeak change'!$A$106:FL$202,163,FALSE())),0,(VLOOKUP($A73,'Import OffPeak'!$A$3:FL$99,163,FALSE())-VLOOKUP($A73,'Import OffPeak change'!$A$106:FL$202,163,FALSE())))</f>
        <v>0</v>
      </c>
      <c r="FH73" s="193" t="n">
        <f aca="false">IF(ISERROR(VLOOKUP($A73,'Import OffPeak'!$A$3:FM$99,164,FALSE())-VLOOKUP($A73,'Import OffPeak change'!$A$106:FM$202,164,FALSE())),0,(VLOOKUP($A73,'Import OffPeak'!$A$3:FM$99,164,FALSE())-VLOOKUP($A73,'Import OffPeak change'!$A$106:FM$202,164,FALSE())))</f>
        <v>0</v>
      </c>
      <c r="FI73" s="193" t="n">
        <f aca="false">IF(ISERROR(VLOOKUP($A73,'Import OffPeak'!$A$3:FN$99,165,FALSE())-VLOOKUP($A73,'Import OffPeak change'!$A$106:FN$202,165,FALSE())),0,(VLOOKUP($A73,'Import OffPeak'!$A$3:FN$99,165,FALSE())-VLOOKUP($A73,'Import OffPeak change'!$A$106:FN$202,165,FALSE())))</f>
        <v>0</v>
      </c>
      <c r="FJ73" s="193" t="n">
        <f aca="false">IF(ISERROR(VLOOKUP($A73,'Import OffPeak'!$A$3:FO$99,166,FALSE())-VLOOKUP($A73,'Import OffPeak change'!$A$106:FO$202,166,FALSE())),0,(VLOOKUP($A73,'Import OffPeak'!$A$3:FO$99,166,FALSE())-VLOOKUP($A73,'Import OffPeak change'!$A$106:FO$202,166,FALSE())))</f>
        <v>0</v>
      </c>
      <c r="FK73" s="193" t="n">
        <f aca="false">IF(ISERROR(VLOOKUP($A73,'Import OffPeak'!$A$3:FP$99,167,FALSE())-VLOOKUP($A73,'Import OffPeak change'!$A$106:FP$202,167,FALSE())),0,(VLOOKUP($A73,'Import OffPeak'!$A$3:FP$99,167,FALSE())-VLOOKUP($A73,'Import OffPeak change'!$A$106:FP$202,167,FALSE())))</f>
        <v>0</v>
      </c>
      <c r="FL73" s="193" t="n">
        <f aca="false">IF(ISERROR(VLOOKUP($A73,'Import OffPeak'!$A$3:FQ$99,168,FALSE())-VLOOKUP($A73,'Import OffPeak change'!$A$106:FQ$202,168,FALSE())),0,(VLOOKUP($A73,'Import OffPeak'!$A$3:FQ$99,168,FALSE())-VLOOKUP($A73,'Import OffPeak change'!$A$106:FQ$202,168,FALSE())))</f>
        <v>0</v>
      </c>
      <c r="FM73" s="193" t="n">
        <f aca="false">IF(ISERROR(VLOOKUP($A73,'Import OffPeak'!$A$3:FR$99,169,FALSE())-VLOOKUP($A73,'Import OffPeak change'!$A$106:FR$202,169,FALSE())),0,(VLOOKUP($A73,'Import OffPeak'!$A$3:FR$99,169,FALSE())-VLOOKUP($A73,'Import OffPeak change'!$A$106:FR$202,169,FALSE())))</f>
        <v>0</v>
      </c>
      <c r="FN73" s="193" t="n">
        <f aca="false">IF(ISERROR(VLOOKUP($A73,'Import OffPeak'!$A$3:FS$99,170,FALSE())-VLOOKUP($A73,'Import OffPeak change'!$A$106:FS$202,170,FALSE())),0,(VLOOKUP($A73,'Import OffPeak'!$A$3:FS$99,170,FALSE())-VLOOKUP($A73,'Import OffPeak change'!$A$106:FS$202,170,FALSE())))</f>
        <v>0</v>
      </c>
      <c r="FO73" s="193" t="n">
        <f aca="false">IF(ISERROR(VLOOKUP($A73,'Import OffPeak'!$A$3:FT$99,171,FALSE())-VLOOKUP($A73,'Import OffPeak change'!$A$106:FT$202,171,FALSE())),0,(VLOOKUP($A73,'Import OffPeak'!$A$3:FT$99,171,FALSE())-VLOOKUP($A73,'Import OffPeak change'!$A$106:FT$202,171,FALSE())))</f>
        <v>0</v>
      </c>
      <c r="FP73" s="193" t="n">
        <f aca="false">IF(ISERROR(VLOOKUP($A73,'Import OffPeak'!$A$3:FU$99,172,FALSE())-VLOOKUP($A73,'Import OffPeak change'!$A$106:FU$202,172,FALSE())),0,(VLOOKUP($A73,'Import OffPeak'!$A$3:FU$99,172,FALSE())-VLOOKUP($A73,'Import OffPeak change'!$A$106:FU$202,172,FALSE())))</f>
        <v>0</v>
      </c>
      <c r="FQ73" s="193" t="n">
        <f aca="false">IF(ISERROR(VLOOKUP($A73,'Import OffPeak'!$A$3:FV$99,173,FALSE())-VLOOKUP($A73,'Import OffPeak change'!$A$106:FV$202,173,FALSE())),0,(VLOOKUP($A73,'Import OffPeak'!$A$3:FV$99,173,FALSE())-VLOOKUP($A73,'Import OffPeak change'!$A$106:FV$202,173,FALSE())))</f>
        <v>0</v>
      </c>
      <c r="FR73" s="193" t="n">
        <f aca="false">IF(ISERROR(VLOOKUP($A73,'Import OffPeak'!$A$3:FW$99,174,FALSE())-VLOOKUP($A73,'Import OffPeak change'!$A$106:FW$202,174,FALSE())),0,(VLOOKUP($A73,'Import OffPeak'!$A$3:FW$99,174,FALSE())-VLOOKUP($A73,'Import OffPeak change'!$A$106:FW$202,174,FALSE())))</f>
        <v>0</v>
      </c>
      <c r="FS73" s="193" t="n">
        <f aca="false">IF(ISERROR(VLOOKUP($A73,'Import OffPeak'!$A$3:FX$99,175,FALSE())-VLOOKUP($A73,'Import OffPeak change'!$A$106:FX$202,175,FALSE())),0,(VLOOKUP($A73,'Import OffPeak'!$A$3:FX$99,175,FALSE())-VLOOKUP($A73,'Import OffPeak change'!$A$106:FX$202,175,FALSE())))</f>
        <v>0</v>
      </c>
      <c r="FT73" s="193" t="n">
        <f aca="false">IF(ISERROR(VLOOKUP($A73,'Import OffPeak'!$A$3:FY$99,176,FALSE())-VLOOKUP($A73,'Import OffPeak change'!$A$106:FY$202,176,FALSE())),0,(VLOOKUP($A73,'Import OffPeak'!$A$3:FY$99,176,FALSE())-VLOOKUP($A73,'Import OffPeak change'!$A$106:FY$202,176,FALSE())))</f>
        <v>0</v>
      </c>
      <c r="FU73" s="193" t="n">
        <f aca="false">IF(ISERROR(VLOOKUP($A73,'Import OffPeak'!$A$3:FZ$99,177,FALSE())-VLOOKUP($A73,'Import OffPeak change'!$A$106:FZ$202,177,FALSE())),0,(VLOOKUP($A73,'Import OffPeak'!$A$3:FZ$99,177,FALSE())-VLOOKUP($A73,'Import OffPeak change'!$A$106:FZ$202,177,FALSE())))</f>
        <v>0</v>
      </c>
      <c r="FV73" s="193" t="n">
        <f aca="false">IF(ISERROR(VLOOKUP($A73,'Import OffPeak'!$A$3:GA$99,178,FALSE())-VLOOKUP($A73,'Import OffPeak change'!$A$106:GA$202,178,FALSE())),0,(VLOOKUP($A73,'Import OffPeak'!$A$3:GA$99,178,FALSE())-VLOOKUP($A73,'Import OffPeak change'!$A$106:GA$202,178,FALSE())))</f>
        <v>0</v>
      </c>
      <c r="FW73" s="193" t="n">
        <f aca="false">IF(ISERROR(VLOOKUP($A73,'Import OffPeak'!$A$3:GB$99,179,FALSE())-VLOOKUP($A73,'Import OffPeak change'!$A$106:GB$202,179,FALSE())),0,(VLOOKUP($A73,'Import OffPeak'!$A$3:GB$99,179,FALSE())-VLOOKUP($A73,'Import OffPeak change'!$A$106:GB$202,179,FALSE())))</f>
        <v>0</v>
      </c>
      <c r="FX73" s="193" t="n">
        <f aca="false">IF(ISERROR(VLOOKUP($A73,'Import OffPeak'!$A$3:GC$99,180,FALSE())-VLOOKUP($A73,'Import OffPeak change'!$A$106:GC$202,180,FALSE())),0,(VLOOKUP($A73,'Import OffPeak'!$A$3:GC$99,180,FALSE())-VLOOKUP($A73,'Import OffPeak change'!$A$106:GC$202,180,FALSE())))</f>
        <v>0</v>
      </c>
      <c r="FY73" s="193" t="n">
        <f aca="false">IF(ISERROR(VLOOKUP($A73,'Import OffPeak'!$A$3:GD$99,181,FALSE())-VLOOKUP($A73,'Import OffPeak change'!$A$106:GD$202,181,FALSE())),0,(VLOOKUP($A73,'Import OffPeak'!$A$3:GD$99,181,FALSE())-VLOOKUP($A73,'Import OffPeak change'!$A$106:GD$202,181,FALSE())))</f>
        <v>0</v>
      </c>
      <c r="FZ73" s="193" t="n">
        <f aca="false">IF(ISERROR(VLOOKUP($A73,'Import OffPeak'!$A$3:GE$99,182,FALSE())-VLOOKUP($A73,'Import OffPeak change'!$A$106:GE$202,182,FALSE())),0,(VLOOKUP($A73,'Import OffPeak'!$A$3:GE$99,182,FALSE())-VLOOKUP($A73,'Import OffPeak change'!$A$106:GE$202,182,FALSE())))</f>
        <v>0</v>
      </c>
      <c r="GA73" s="193" t="n">
        <f aca="false">IF(ISERROR(VLOOKUP($A73,'Import OffPeak'!$A$3:GF$99,183,FALSE())-VLOOKUP($A73,'Import OffPeak change'!$A$106:GF$202,183,FALSE())),0,(VLOOKUP($A73,'Import OffPeak'!$A$3:GF$99,183,FALSE())-VLOOKUP($A73,'Import OffPeak change'!$A$106:GF$202,183,FALSE())))</f>
        <v>0</v>
      </c>
      <c r="GB73" s="193" t="n">
        <f aca="false">IF(ISERROR(VLOOKUP($A73,'Import OffPeak'!$A$3:GG$99,184,FALSE())-VLOOKUP($A73,'Import OffPeak change'!$A$106:GG$202,184,FALSE())),0,(VLOOKUP($A73,'Import OffPeak'!$A$3:GG$99,184,FALSE())-VLOOKUP($A73,'Import OffPeak change'!$A$106:GG$202,184,FALSE())))</f>
        <v>0</v>
      </c>
      <c r="GC73" s="193" t="n">
        <f aca="false">IF(ISERROR(VLOOKUP($A73,'Import OffPeak'!$A$3:GH$99,185,FALSE())-VLOOKUP($A73,'Import OffPeak change'!$A$106:GH$202,185,FALSE())),0,(VLOOKUP($A73,'Import OffPeak'!$A$3:GH$99,185,FALSE())-VLOOKUP($A73,'Import OffPeak change'!$A$106:GH$202,185,FALSE())))</f>
        <v>0</v>
      </c>
      <c r="GD73" s="193" t="n">
        <f aca="false">IF(ISERROR(VLOOKUP($A73,'Import OffPeak'!$A$3:GI$99,186,FALSE())-VLOOKUP($A73,'Import OffPeak change'!$A$106:GI$202,186,FALSE())),0,(VLOOKUP($A73,'Import OffPeak'!$A$3:GI$99,186,FALSE())-VLOOKUP($A73,'Import OffPeak change'!$A$106:GI$202,186,FALSE())))</f>
        <v>0</v>
      </c>
      <c r="GE73" s="193" t="n">
        <f aca="false">IF(ISERROR(VLOOKUP($A73,'Import OffPeak'!$A$3:GJ$99,187,FALSE())-VLOOKUP($A73,'Import OffPeak change'!$A$106:GJ$202,187,FALSE())),0,(VLOOKUP($A73,'Import OffPeak'!$A$3:GJ$99,187,FALSE())-VLOOKUP($A73,'Import OffPeak change'!$A$106:GJ$202,187,FALSE())))</f>
        <v>0</v>
      </c>
      <c r="GF73" s="193" t="n">
        <f aca="false">IF(ISERROR(VLOOKUP($A73,'Import OffPeak'!$A$3:GK$99,188,FALSE())-VLOOKUP($A73,'Import OffPeak change'!$A$106:GK$202,188,FALSE())),0,(VLOOKUP($A73,'Import OffPeak'!$A$3:GK$99,188,FALSE())-VLOOKUP($A73,'Import OffPeak change'!$A$106:GK$202,188,FALSE())))</f>
        <v>0</v>
      </c>
      <c r="GG73" s="193" t="n">
        <f aca="false">IF(ISERROR(VLOOKUP($A73,'Import OffPeak'!$A$3:GL$99,189,FALSE())-VLOOKUP($A73,'Import OffPeak change'!$A$106:GL$202,189,FALSE())),0,(VLOOKUP($A73,'Import OffPeak'!$A$3:GL$99,189,FALSE())-VLOOKUP($A73,'Import OffPeak change'!$A$106:GL$202,189,FALSE())))</f>
        <v>0</v>
      </c>
      <c r="GH73" s="193" t="n">
        <f aca="false">IF(ISERROR(VLOOKUP($A73,'Import OffPeak'!$A$3:GM$99,190,FALSE())-VLOOKUP($A73,'Import OffPeak change'!$A$106:GM$202,190,FALSE())),0,(VLOOKUP($A73,'Import OffPeak'!$A$3:GM$99,190,FALSE())-VLOOKUP($A73,'Import OffPeak change'!$A$106:GM$202,190,FALSE())))</f>
        <v>0</v>
      </c>
      <c r="GI73" s="193" t="n">
        <f aca="false">IF(ISERROR(VLOOKUP($A73,'Import OffPeak'!$A$3:GN$99,191,FALSE())-VLOOKUP($A73,'Import OffPeak change'!$A$106:GN$202,191,FALSE())),0,(VLOOKUP($A73,'Import OffPeak'!$A$3:GN$99,191,FALSE())-VLOOKUP($A73,'Import OffPeak change'!$A$106:GN$202,191,FALSE())))</f>
        <v>0</v>
      </c>
      <c r="GJ73" s="193" t="n">
        <f aca="false">IF(ISERROR(VLOOKUP($A73,'Import OffPeak'!$A$3:GO$99,192,FALSE())-VLOOKUP($A73,'Import OffPeak change'!$A$106:GO$202,192,FALSE())),0,(VLOOKUP($A73,'Import OffPeak'!$A$3:GO$99,192,FALSE())-VLOOKUP($A73,'Import OffPeak change'!$A$106:GO$202,192,FALSE())))</f>
        <v>0</v>
      </c>
      <c r="GK73" s="193" t="n">
        <f aca="false">IF(ISERROR(VLOOKUP($A73,'Import OffPeak'!$A$3:GP$99,193,FALSE())-VLOOKUP($A73,'Import OffPeak change'!$A$106:GP$202,193,FALSE())),0,(VLOOKUP($A73,'Import OffPeak'!$A$3:GP$99,193,FALSE())-VLOOKUP($A73,'Import OffPeak change'!$A$106:GP$202,193,FALSE())))</f>
        <v>0</v>
      </c>
      <c r="GL73" s="193" t="n">
        <f aca="false">IF(ISERROR(VLOOKUP($A73,'Import OffPeak'!$A$3:GQ$99,194,FALSE())-VLOOKUP($A73,'Import OffPeak change'!$A$106:GQ$202,194,FALSE())),0,(VLOOKUP($A73,'Import OffPeak'!$A$3:GQ$99,194,FALSE())-VLOOKUP($A73,'Import OffPeak change'!$A$106:GQ$202,194,FALSE())))</f>
        <v>0</v>
      </c>
      <c r="GM73" s="193" t="n">
        <f aca="false">IF(ISERROR(VLOOKUP($A73,'Import OffPeak'!$A$3:GR$99,195,FALSE())-VLOOKUP($A73,'Import OffPeak change'!$A$106:GR$202,195,FALSE())),0,(VLOOKUP($A73,'Import OffPeak'!$A$3:GR$99,195,FALSE())-VLOOKUP($A73,'Import OffPeak change'!$A$106:GR$202,195,FALSE())))</f>
        <v>0</v>
      </c>
      <c r="GN73" s="193" t="n">
        <f aca="false">IF(ISERROR(VLOOKUP($A73,'Import OffPeak'!$A$3:GS$99,196,FALSE())-VLOOKUP($A73,'Import OffPeak change'!$A$106:GS$202,196,FALSE())),0,(VLOOKUP($A73,'Import OffPeak'!$A$3:GS$99,196,FALSE())-VLOOKUP($A73,'Import OffPeak change'!$A$106:GS$202,196,FALSE())))</f>
        <v>0</v>
      </c>
      <c r="GO73" s="193" t="n">
        <f aca="false">IF(ISERROR(VLOOKUP($A73,'Import OffPeak'!$A$3:GT$99,197,FALSE())-VLOOKUP($A73,'Import OffPeak change'!$A$106:GT$202,197,FALSE())),0,(VLOOKUP($A73,'Import OffPeak'!$A$3:GT$99,197,FALSE())-VLOOKUP($A73,'Import OffPeak change'!$A$106:GT$202,197,FALSE())))</f>
        <v>0</v>
      </c>
      <c r="GP73" s="193" t="n">
        <f aca="false">IF(ISERROR(VLOOKUP($A73,'Import OffPeak'!$A$3:GU$99,198,FALSE())-VLOOKUP($A73,'Import OffPeak change'!$A$106:GU$202,198,FALSE())),0,(VLOOKUP($A73,'Import OffPeak'!$A$3:GU$99,198,FALSE())-VLOOKUP($A73,'Import OffPeak change'!$A$106:GU$202,198,FALSE())))</f>
        <v>0</v>
      </c>
      <c r="GQ73" s="193" t="n">
        <f aca="false">IF(ISERROR(VLOOKUP($A73,'Import OffPeak'!$A$3:GV$99,199,FALSE())-VLOOKUP($A73,'Import OffPeak change'!$A$106:GV$202,199,FALSE())),0,(VLOOKUP($A73,'Import OffPeak'!$A$3:GV$99,199,FALSE())-VLOOKUP($A73,'Import OffPeak change'!$A$106:GV$202,199,FALSE())))</f>
        <v>0</v>
      </c>
      <c r="GR73" s="193" t="n">
        <f aca="false">IF(ISERROR(VLOOKUP($A73,'Import OffPeak'!$A$3:GW$99,200,FALSE())-VLOOKUP($A73,'Import OffPeak change'!$A$106:GW$202,200,FALSE())),0,(VLOOKUP($A73,'Import OffPeak'!$A$3:GW$99,200,FALSE())-VLOOKUP($A73,'Import OffPeak change'!$A$106:GW$202,200,FALSE())))</f>
        <v>0</v>
      </c>
      <c r="GS73" s="193" t="n">
        <f aca="false">IF(ISERROR(VLOOKUP($A73,'Import OffPeak'!$A$3:GX$99,201,FALSE())-VLOOKUP($A73,'Import OffPeak change'!$A$106:GX$202,201,FALSE())),0,(VLOOKUP($A73,'Import OffPeak'!$A$3:GX$99,201,FALSE())-VLOOKUP($A73,'Import OffPeak change'!$A$106:GX$202,201,FALSE())))</f>
        <v>0</v>
      </c>
      <c r="GT73" s="193" t="n">
        <f aca="false">IF(ISERROR(VLOOKUP($A73,'Import OffPeak'!$A$3:GY$99,202,FALSE())-VLOOKUP($A73,'Import OffPeak change'!$A$106:GY$202,202,FALSE())),0,(VLOOKUP($A73,'Import OffPeak'!$A$3:GY$99,202,FALSE())-VLOOKUP($A73,'Import OffPeak change'!$A$106:GY$202,202,FALSE())))</f>
        <v>0</v>
      </c>
      <c r="GU73" s="193" t="n">
        <f aca="false">IF(ISERROR(VLOOKUP($A73,'Import OffPeak'!$A$3:GZ$99,203,FALSE())-VLOOKUP($A73,'Import OffPeak change'!$A$106:GZ$202,203,FALSE())),0,(VLOOKUP($A73,'Import OffPeak'!$A$3:GZ$99,203,FALSE())-VLOOKUP($A73,'Import OffPeak change'!$A$106:GZ$202,203,FALSE())))</f>
        <v>0</v>
      </c>
      <c r="GV73" s="193" t="n">
        <f aca="false">IF(ISERROR(VLOOKUP($A73,'Import OffPeak'!$A$3:HA$99,204,FALSE())-VLOOKUP($A73,'Import OffPeak change'!$A$106:HA$202,204,FALSE())),0,(VLOOKUP($A73,'Import OffPeak'!$A$3:HA$99,204,FALSE())-VLOOKUP($A73,'Import OffPeak change'!$A$106:HA$202,204,FALSE())))</f>
        <v>0</v>
      </c>
      <c r="GW73" s="193" t="n">
        <f aca="false">IF(ISERROR(VLOOKUP($A73,'Import OffPeak'!$A$3:HB$99,205,FALSE())-VLOOKUP($A73,'Import OffPeak change'!$A$106:HB$202,205,FALSE())),0,(VLOOKUP($A73,'Import OffPeak'!$A$3:HB$99,205,FALSE())-VLOOKUP($A73,'Import OffPeak change'!$A$106:HB$202,205,FALSE())))</f>
        <v>0</v>
      </c>
      <c r="GX73" s="193" t="n">
        <f aca="false">IF(ISERROR(VLOOKUP($A73,'Import OffPeak'!$A$3:HC$99,206,FALSE())-VLOOKUP($A73,'Import OffPeak change'!$A$106:HC$202,206,FALSE())),0,(VLOOKUP($A73,'Import OffPeak'!$A$3:HC$99,206,FALSE())-VLOOKUP($A73,'Import OffPeak change'!$A$106:HC$202,206,FALSE())))</f>
        <v>0</v>
      </c>
      <c r="GY73" s="193" t="n">
        <f aca="false">IF(ISERROR(VLOOKUP($A73,'Import OffPeak'!$A$3:HD$99,207,FALSE())-VLOOKUP($A73,'Import OffPeak change'!$A$106:HD$202,207,FALSE())),0,(VLOOKUP($A73,'Import OffPeak'!$A$3:HD$99,207,FALSE())-VLOOKUP($A73,'Import OffPeak change'!$A$106:HD$202,207,FALSE())))</f>
        <v>0</v>
      </c>
      <c r="GZ73" s="193" t="n">
        <f aca="false">IF(ISERROR(VLOOKUP($A73,'Import OffPeak'!$A$3:HE$99,208,FALSE())-VLOOKUP($A73,'Import OffPeak change'!$A$106:HE$202,208,FALSE())),0,(VLOOKUP($A73,'Import OffPeak'!$A$3:HE$99,208,FALSE())-VLOOKUP($A73,'Import OffPeak change'!$A$106:HE$202,208,FALSE())))</f>
        <v>0</v>
      </c>
      <c r="HA73" s="193" t="n">
        <f aca="false">IF(ISERROR(VLOOKUP($A73,'Import OffPeak'!$A$3:HF$99,209,FALSE())-VLOOKUP($A73,'Import OffPeak change'!$A$106:HF$202,209,FALSE())),0,(VLOOKUP($A73,'Import OffPeak'!$A$3:HF$99,209,FALSE())-VLOOKUP($A73,'Import OffPeak change'!$A$106:HF$202,209,FALSE())))</f>
        <v>0</v>
      </c>
      <c r="HB73" s="193" t="n">
        <f aca="false">IF(ISERROR(VLOOKUP($A73,'Import OffPeak'!$A$3:HG$99,210,FALSE())-VLOOKUP($A73,'Import OffPeak change'!$A$106:HG$202,210,FALSE())),0,(VLOOKUP($A73,'Import OffPeak'!$A$3:HG$99,210,FALSE())-VLOOKUP($A73,'Import OffPeak change'!$A$106:HG$202,210,FALSE())))</f>
        <v>0</v>
      </c>
      <c r="HC73" s="193" t="n">
        <f aca="false">IF(ISERROR(VLOOKUP($A73,'Import OffPeak'!$A$3:HH$99,211,FALSE())-VLOOKUP($A73,'Import OffPeak change'!$A$106:HH$202,211,FALSE())),0,(VLOOKUP($A73,'Import OffPeak'!$A$3:HH$99,211,FALSE())-VLOOKUP($A73,'Import OffPeak change'!$A$106:HH$202,211,FALSE())))</f>
        <v>0</v>
      </c>
      <c r="HD73" s="193" t="n">
        <f aca="false">IF(ISERROR(VLOOKUP($A73,'Import OffPeak'!$A$3:HI$99,212,FALSE())-VLOOKUP($A73,'Import OffPeak change'!$A$106:HI$202,212,FALSE())),0,(VLOOKUP($A73,'Import OffPeak'!$A$3:HI$99,212,FALSE())-VLOOKUP($A73,'Import OffPeak change'!$A$106:HI$202,212,FALSE())))</f>
        <v>0</v>
      </c>
      <c r="HE73" s="193" t="n">
        <f aca="false">IF(ISERROR(VLOOKUP($A73,'Import OffPeak'!$A$3:HJ$99,213,FALSE())-VLOOKUP($A73,'Import OffPeak change'!$A$106:HJ$202,213,FALSE())),0,(VLOOKUP($A73,'Import OffPeak'!$A$3:HJ$99,213,FALSE())-VLOOKUP($A73,'Import OffPeak change'!$A$106:HJ$202,213,FALSE())))</f>
        <v>0</v>
      </c>
      <c r="HF73" s="193" t="n">
        <f aca="false">IF(ISERROR(VLOOKUP($A73,'Import OffPeak'!$A$3:HK$99,214,FALSE())-VLOOKUP($A73,'Import OffPeak change'!$A$106:HK$202,214,FALSE())),0,(VLOOKUP($A73,'Import OffPeak'!$A$3:HK$99,214,FALSE())-VLOOKUP($A73,'Import OffPeak change'!$A$106:HK$202,214,FALSE())))</f>
        <v>0</v>
      </c>
      <c r="HG73" s="193" t="n">
        <f aca="false">IF(ISERROR(VLOOKUP($A73,'Import OffPeak'!$A$3:HL$99,215,FALSE())-VLOOKUP($A73,'Import OffPeak change'!$A$106:HL$202,215,FALSE())),0,(VLOOKUP($A73,'Import OffPeak'!$A$3:HL$99,215,FALSE())-VLOOKUP($A73,'Import OffPeak change'!$A$106:HL$202,215,FALSE())))</f>
        <v>0</v>
      </c>
      <c r="HH73" s="193" t="n">
        <f aca="false">IF(ISERROR(VLOOKUP($A73,'Import OffPeak'!$A$3:HM$99,216,FALSE())-VLOOKUP($A73,'Import OffPeak change'!$A$106:HM$202,216,FALSE())),0,(VLOOKUP($A73,'Import OffPeak'!$A$3:HM$99,216,FALSE())-VLOOKUP($A73,'Import OffPeak change'!$A$106:HM$202,216,FALSE())))</f>
        <v>0</v>
      </c>
      <c r="HI73" s="193" t="n">
        <f aca="false">IF(ISERROR(VLOOKUP($A73,'Import OffPeak'!$A$3:HN$99,217,FALSE())-VLOOKUP($A73,'Import OffPeak change'!$A$106:HN$202,217,FALSE())),0,(VLOOKUP($A73,'Import OffPeak'!$A$3:HN$99,217,FALSE())-VLOOKUP($A73,'Import OffPeak change'!$A$106:HN$202,217,FALSE())))</f>
        <v>0</v>
      </c>
      <c r="HJ73" s="193" t="n">
        <f aca="false">IF(ISERROR(VLOOKUP($A73,'Import OffPeak'!$A$3:HO$99,218,FALSE())-VLOOKUP($A73,'Import OffPeak change'!$A$106:HO$202,218,FALSE())),0,(VLOOKUP($A73,'Import OffPeak'!$A$3:HO$99,218,FALSE())-VLOOKUP($A73,'Import OffPeak change'!$A$106:HO$202,218,FALSE())))</f>
        <v>0</v>
      </c>
      <c r="HK73" s="193" t="n">
        <f aca="false">IF(ISERROR(VLOOKUP($A73,'Import OffPeak'!$A$3:HP$99,219,FALSE())-VLOOKUP($A73,'Import OffPeak change'!$A$106:HP$202,219,FALSE())),0,(VLOOKUP($A73,'Import OffPeak'!$A$3:HP$99,219,FALSE())-VLOOKUP($A73,'Import OffPeak change'!$A$106:HP$202,219,FALSE())))</f>
        <v>0</v>
      </c>
      <c r="HL73" s="193" t="n">
        <f aca="false">IF(ISERROR(VLOOKUP($A73,'Import OffPeak'!$A$3:HQ$99,220,FALSE())-VLOOKUP($A73,'Import OffPeak change'!$A$106:HQ$202,220,FALSE())),0,(VLOOKUP($A73,'Import OffPeak'!$A$3:HQ$99,220,FALSE())-VLOOKUP($A73,'Import OffPeak change'!$A$106:HQ$202,220,FALSE())))</f>
        <v>0</v>
      </c>
      <c r="HM73" s="193" t="n">
        <f aca="false">IF(ISERROR(VLOOKUP($A73,'Import OffPeak'!$A$3:HR$99,221,FALSE())-VLOOKUP($A73,'Import OffPeak change'!$A$106:HR$202,221,FALSE())),0,(VLOOKUP($A73,'Import OffPeak'!$A$3:HR$99,221,FALSE())-VLOOKUP($A73,'Import OffPeak change'!$A$106:HR$202,221,FALSE())))</f>
        <v>0</v>
      </c>
      <c r="HN73" s="193" t="n">
        <f aca="false">IF(ISERROR(VLOOKUP($A73,'Import OffPeak'!$A$3:HS$99,222,FALSE())-VLOOKUP($A73,'Import OffPeak change'!$A$106:HS$202,222,FALSE())),0,(VLOOKUP($A73,'Import OffPeak'!$A$3:HS$99,222,FALSE())-VLOOKUP($A73,'Import OffPeak change'!$A$106:HS$202,222,FALSE())))</f>
        <v>0</v>
      </c>
      <c r="HO73" s="193" t="n">
        <f aca="false">IF(ISERROR(VLOOKUP($A73,'Import OffPeak'!$A$3:HT$99,223,FALSE())-VLOOKUP($A73,'Import OffPeak change'!$A$106:HT$202,223,FALSE())),0,(VLOOKUP($A73,'Import OffPeak'!$A$3:HT$99,223,FALSE())-VLOOKUP($A73,'Import OffPeak change'!$A$106:HT$202,223,FALSE())))</f>
        <v>0</v>
      </c>
      <c r="HP73" s="193" t="n">
        <f aca="false">IF(ISERROR(VLOOKUP($A73,'Import OffPeak'!$A$3:HU$99,224,FALSE())-VLOOKUP($A73,'Import OffPeak change'!$A$106:HU$202,224,FALSE())),0,(VLOOKUP($A73,'Import OffPeak'!$A$3:HU$99,224,FALSE())-VLOOKUP($A73,'Import OffPeak change'!$A$106:HU$202,224,FALSE())))</f>
        <v>0</v>
      </c>
      <c r="HQ73" s="193" t="n">
        <f aca="false">IF(ISERROR(VLOOKUP($A73,'Import OffPeak'!$A$3:HV$99,225,FALSE())-VLOOKUP($A73,'Import OffPeak change'!$A$106:HV$202,225,FALSE())),0,(VLOOKUP($A73,'Import OffPeak'!$A$3:HV$99,225,FALSE())-VLOOKUP($A73,'Import OffPeak change'!$A$106:HV$202,225,FALSE())))</f>
        <v>0</v>
      </c>
      <c r="HR73" s="193" t="n">
        <f aca="false">IF(ISERROR(VLOOKUP($A73,'Import OffPeak'!$A$3:HW$99,226,FALSE())-VLOOKUP($A73,'Import OffPeak change'!$A$106:HW$202,226,FALSE())),0,(VLOOKUP($A73,'Import OffPeak'!$A$3:HW$99,226,FALSE())-VLOOKUP($A73,'Import OffPeak change'!$A$106:HW$202,226,FALSE())))</f>
        <v>0</v>
      </c>
      <c r="HS73" s="193" t="n">
        <f aca="false">IF(ISERROR(VLOOKUP($A73,'Import OffPeak'!$A$3:HX$99,227,FALSE())-VLOOKUP($A73,'Import OffPeak change'!$A$106:HX$202,227,FALSE())),0,(VLOOKUP($A73,'Import OffPeak'!$A$3:HX$99,227,FALSE())-VLOOKUP($A73,'Import OffPeak change'!$A$106:HX$202,227,FALSE())))</f>
        <v>0</v>
      </c>
      <c r="HT73" s="193" t="n">
        <f aca="false">IF(ISERROR(VLOOKUP($A73,'Import OffPeak'!$A$3:HY$99,228,FALSE())-VLOOKUP($A73,'Import OffPeak change'!$A$106:HY$202,228,FALSE())),0,(VLOOKUP($A73,'Import OffPeak'!$A$3:HY$99,228,FALSE())-VLOOKUP($A73,'Import OffPeak change'!$A$106:HY$202,228,FALSE())))</f>
        <v>0</v>
      </c>
      <c r="HU73" s="193" t="n">
        <f aca="false">IF(ISERROR(VLOOKUP($A73,'Import OffPeak'!$A$3:HZ$99,229,FALSE())-VLOOKUP($A73,'Import OffPeak change'!$A$106:HZ$202,229,FALSE())),0,(VLOOKUP($A73,'Import OffPeak'!$A$3:HZ$99,229,FALSE())-VLOOKUP($A73,'Import OffPeak change'!$A$106:HZ$202,229,FALSE())))</f>
        <v>0</v>
      </c>
      <c r="HV73" s="193" t="n">
        <f aca="false">IF(ISERROR(VLOOKUP($A73,'Import OffPeak'!$A$3:IA$99,230,FALSE())-VLOOKUP($A73,'Import OffPeak change'!$A$106:IA$202,230,FALSE())),0,(VLOOKUP($A73,'Import OffPeak'!$A$3:IA$99,230,FALSE())-VLOOKUP($A73,'Import OffPeak change'!$A$106:IA$202,230,FALSE())))</f>
        <v>0</v>
      </c>
      <c r="HW73" s="193" t="n">
        <f aca="false">IF(ISERROR(VLOOKUP($A73,'Import OffPeak'!$A$3:IB$99,231,FALSE())-VLOOKUP($A73,'Import OffPeak change'!$A$106:IB$202,231,FALSE())),0,(VLOOKUP($A73,'Import OffPeak'!$A$3:IB$99,231,FALSE())-VLOOKUP($A73,'Import OffPeak change'!$A$106:IB$202,231,FALSE())))</f>
        <v>0</v>
      </c>
      <c r="HX73" s="193" t="n">
        <f aca="false">IF(ISERROR(VLOOKUP($A73,'Import OffPeak'!$A$3:IC$99,232,FALSE())-VLOOKUP($A73,'Import OffPeak change'!$A$106:IC$202,232,FALSE())),0,(VLOOKUP($A73,'Import OffPeak'!$A$3:IC$99,232,FALSE())-VLOOKUP($A73,'Import OffPeak change'!$A$106:IC$202,232,FALSE())))</f>
        <v>0</v>
      </c>
      <c r="HY73" s="193" t="n">
        <f aca="false">IF(ISERROR(VLOOKUP($A73,'Import OffPeak'!$A$3:ID$99,233,FALSE())-VLOOKUP($A73,'Import OffPeak change'!$A$106:ID$202,233,FALSE())),0,(VLOOKUP($A73,'Import OffPeak'!$A$3:ID$99,233,FALSE())-VLOOKUP($A73,'Import OffPeak change'!$A$106:ID$202,233,FALSE())))</f>
        <v>0</v>
      </c>
      <c r="HZ73" s="193" t="n">
        <f aca="false">IF(ISERROR(VLOOKUP($A73,'Import OffPeak'!$A$3:IE$99,234,FALSE())-VLOOKUP($A73,'Import OffPeak change'!$A$106:IE$202,234,FALSE())),0,(VLOOKUP($A73,'Import OffPeak'!$A$3:IE$99,234,FALSE())-VLOOKUP($A73,'Import OffPeak change'!$A$106:IE$202,234,FALSE())))</f>
        <v>0</v>
      </c>
      <c r="IA73" s="193" t="n">
        <f aca="false">IF(ISERROR(VLOOKUP($A73,'Import OffPeak'!$A$3:IF$99,235,FALSE())-VLOOKUP($A73,'Import OffPeak change'!$A$106:IF$202,235,FALSE())),0,(VLOOKUP($A73,'Import OffPeak'!$A$3:IF$99,235,FALSE())-VLOOKUP($A73,'Import OffPeak change'!$A$106:IF$202,235,FALSE())))</f>
        <v>0</v>
      </c>
      <c r="IB73" s="193" t="n">
        <f aca="false">IF(ISERROR(VLOOKUP($A73,'Import OffPeak'!$A$3:IG$99,236,FALSE())-VLOOKUP($A73,'Import OffPeak change'!$A$106:IG$202,236,FALSE())),0,(VLOOKUP($A73,'Import OffPeak'!$A$3:IG$99,236,FALSE())-VLOOKUP($A73,'Import OffPeak change'!$A$106:IG$202,236,FALSE())))</f>
        <v>0</v>
      </c>
      <c r="IC73" s="193" t="n">
        <f aca="false">IF(ISERROR(VLOOKUP($A73,'Import OffPeak'!$A$3:IH$99,237,FALSE())-VLOOKUP($A73,'Import OffPeak change'!$A$106:IH$202,237,FALSE())),0,(VLOOKUP($A73,'Import OffPeak'!$A$3:IH$99,237,FALSE())-VLOOKUP($A73,'Import OffPeak change'!$A$106:IH$202,237,FALSE())))</f>
        <v>0</v>
      </c>
      <c r="ID73" s="193" t="n">
        <f aca="false">IF(ISERROR(VLOOKUP($A73,'Import OffPeak'!$A$3:II$99,238,FALSE())-VLOOKUP($A73,'Import OffPeak change'!$A$106:II$202,238,FALSE())),0,(VLOOKUP($A73,'Import OffPeak'!$A$3:II$99,238,FALSE())-VLOOKUP($A73,'Import OffPeak change'!$A$106:II$202,238,FALSE())))</f>
        <v>0</v>
      </c>
      <c r="IE73" s="193" t="n">
        <f aca="false">IF(ISERROR(VLOOKUP($A73,'Import OffPeak'!$A$3:IJ$99,239,FALSE())-VLOOKUP($A73,'Import OffPeak change'!$A$106:IJ$202,239,FALSE())),0,(VLOOKUP($A73,'Import OffPeak'!$A$3:IJ$99,239,FALSE())-VLOOKUP($A73,'Import OffPeak change'!$A$106:IJ$202,239,FALSE())))</f>
        <v>0</v>
      </c>
    </row>
    <row r="74" customFormat="false" ht="12.75" hidden="false" customHeight="false" outlineLevel="0" collapsed="false">
      <c r="A74" s="201" t="str">
        <f aca="false">IF('Import OffPeak'!A71=0,"",'Import OffPeak'!A71)</f>
        <v/>
      </c>
      <c r="B74" s="193"/>
      <c r="C74" s="193"/>
      <c r="D74" s="193"/>
      <c r="E74" s="193"/>
      <c r="F74" s="193"/>
      <c r="G74" s="193" t="n">
        <f aca="false">IF(ISERROR(VLOOKUP($A74,'Import OffPeak'!$A$3:L$99,7,FALSE())-VLOOKUP($A74,'Import OffPeak change'!$A$106:L$202,7,FALSE())),0,(VLOOKUP($A74,'Import OffPeak'!$A$3:L$99,7,FALSE())-VLOOKUP($A74,'Import OffPeak change'!$A$106:L$202,7,FALSE())))</f>
        <v>0</v>
      </c>
      <c r="H74" s="193" t="n">
        <f aca="false">IF(ISERROR(VLOOKUP($A74,'Import OffPeak'!$A$3:M$99,8,FALSE())-VLOOKUP($A74,'Import OffPeak change'!$A$106:M$202,8,FALSE())),0,(VLOOKUP($A74,'Import OffPeak'!$A$3:M$99,8,FALSE())-VLOOKUP($A74,'Import OffPeak change'!$A$106:M$202,8,FALSE())))</f>
        <v>0</v>
      </c>
      <c r="I74" s="193" t="n">
        <f aca="false">IF(ISERROR(VLOOKUP($A74,'Import OffPeak'!$A$3:N$99,9,FALSE())-VLOOKUP($A74,'Import OffPeak change'!$A$106:N$202,9,FALSE())),0,(VLOOKUP($A74,'Import OffPeak'!$A$3:N$99,9,FALSE())-VLOOKUP($A74,'Import OffPeak change'!$A$106:N$202,9,FALSE())))</f>
        <v>0</v>
      </c>
      <c r="J74" s="193" t="n">
        <f aca="false">IF(ISERROR(VLOOKUP($A74,'Import OffPeak'!$A$3:O$99,10,FALSE())-VLOOKUP($A74,'Import OffPeak change'!$A$106:O$202,10,FALSE())),0,(VLOOKUP($A74,'Import OffPeak'!$A$3:O$99,10,FALSE())-VLOOKUP($A74,'Import OffPeak change'!$A$106:O$202,10,FALSE())))</f>
        <v>0</v>
      </c>
      <c r="K74" s="193" t="n">
        <f aca="false">IF(ISERROR(VLOOKUP($A74,'Import OffPeak'!$A$3:P$99,11,FALSE())-VLOOKUP($A74,'Import OffPeak change'!$A$106:P$202,11,FALSE())),0,(VLOOKUP($A74,'Import OffPeak'!$A$3:P$99,11,FALSE())-VLOOKUP($A74,'Import OffPeak change'!$A$106:P$202,11,FALSE())))</f>
        <v>0</v>
      </c>
      <c r="L74" s="193" t="n">
        <f aca="false">IF(ISERROR(VLOOKUP($A74,'Import OffPeak'!$A$3:Q$99,12,FALSE())-VLOOKUP($A74,'Import OffPeak change'!$A$106:Q$202,12,FALSE())),0,(VLOOKUP($A74,'Import OffPeak'!$A$3:Q$99,12,FALSE())-VLOOKUP($A74,'Import OffPeak change'!$A$106:Q$202,12,FALSE())))</f>
        <v>0</v>
      </c>
      <c r="M74" s="193" t="n">
        <f aca="false">IF(ISERROR(VLOOKUP($A74,'Import OffPeak'!$A$3:R$99,13,FALSE())-VLOOKUP($A74,'Import OffPeak change'!$A$106:R$202,13,FALSE())),0,(VLOOKUP($A74,'Import OffPeak'!$A$3:R$99,13,FALSE())-VLOOKUP($A74,'Import OffPeak change'!$A$106:R$202,13,FALSE())))</f>
        <v>0</v>
      </c>
      <c r="N74" s="193" t="n">
        <f aca="false">IF(ISERROR(VLOOKUP($A74,'Import OffPeak'!$A$3:S$99,14,FALSE())-VLOOKUP($A74,'Import OffPeak change'!$A$106:S$202,14,FALSE())),0,(VLOOKUP($A74,'Import OffPeak'!$A$3:S$99,14,FALSE())-VLOOKUP($A74,'Import OffPeak change'!$A$106:S$202,14,FALSE())))</f>
        <v>0</v>
      </c>
      <c r="O74" s="193" t="n">
        <f aca="false">IF(ISERROR(VLOOKUP($A74,'Import OffPeak'!$A$3:T$99,15,FALSE())-VLOOKUP($A74,'Import OffPeak change'!$A$106:T$202,15,FALSE())),0,(VLOOKUP($A74,'Import OffPeak'!$A$3:T$99,15,FALSE())-VLOOKUP($A74,'Import OffPeak change'!$A$106:T$202,15,FALSE())))</f>
        <v>0</v>
      </c>
      <c r="P74" s="193" t="n">
        <f aca="false">IF(ISERROR(VLOOKUP($A74,'Import OffPeak'!$A$3:U$99,16,FALSE())-VLOOKUP($A74,'Import OffPeak change'!$A$106:U$202,16,FALSE())),0,(VLOOKUP($A74,'Import OffPeak'!$A$3:U$99,16,FALSE())-VLOOKUP($A74,'Import OffPeak change'!$A$106:U$202,16,FALSE())))</f>
        <v>0</v>
      </c>
      <c r="Q74" s="193" t="n">
        <f aca="false">IF(ISERROR(VLOOKUP($A74,'Import OffPeak'!$A$3:V$99,17,FALSE())-VLOOKUP($A74,'Import OffPeak change'!$A$106:V$202,17,FALSE())),0,(VLOOKUP($A74,'Import OffPeak'!$A$3:V$99,17,FALSE())-VLOOKUP($A74,'Import OffPeak change'!$A$106:V$202,17,FALSE())))</f>
        <v>0</v>
      </c>
      <c r="R74" s="193" t="n">
        <f aca="false">IF(ISERROR(VLOOKUP($A74,'Import OffPeak'!$A$3:W$99,18,FALSE())-VLOOKUP($A74,'Import OffPeak change'!$A$106:W$202,18,FALSE())),0,(VLOOKUP($A74,'Import OffPeak'!$A$3:W$99,18,FALSE())-VLOOKUP($A74,'Import OffPeak change'!$A$106:W$202,18,FALSE())))</f>
        <v>0</v>
      </c>
      <c r="S74" s="193" t="n">
        <f aca="false">IF(ISERROR(VLOOKUP($A74,'Import OffPeak'!$A$3:X$99,19,FALSE())-VLOOKUP($A74,'Import OffPeak change'!$A$106:X$202,19,FALSE())),0,(VLOOKUP($A74,'Import OffPeak'!$A$3:X$99,19,FALSE())-VLOOKUP($A74,'Import OffPeak change'!$A$106:X$202,19,FALSE())))</f>
        <v>0</v>
      </c>
      <c r="T74" s="193" t="n">
        <f aca="false">IF(ISERROR(VLOOKUP($A74,'Import OffPeak'!$A$3:Y$99,20,FALSE())-VLOOKUP($A74,'Import OffPeak change'!$A$106:Y$202,20,FALSE())),0,(VLOOKUP($A74,'Import OffPeak'!$A$3:Y$99,20,FALSE())-VLOOKUP($A74,'Import OffPeak change'!$A$106:Y$202,20,FALSE())))</f>
        <v>0</v>
      </c>
      <c r="U74" s="193" t="n">
        <f aca="false">IF(ISERROR(VLOOKUP($A74,'Import OffPeak'!$A$3:Z$99,21,FALSE())-VLOOKUP($A74,'Import OffPeak change'!$A$106:Z$202,21,FALSE())),0,(VLOOKUP($A74,'Import OffPeak'!$A$3:Z$99,21,FALSE())-VLOOKUP($A74,'Import OffPeak change'!$A$106:Z$202,21,FALSE())))</f>
        <v>0</v>
      </c>
      <c r="V74" s="193" t="n">
        <f aca="false">IF(ISERROR(VLOOKUP($A74,'Import OffPeak'!$A$3:AA$99,22,FALSE())-VLOOKUP($A74,'Import OffPeak change'!$A$106:AA$202,22,FALSE())),0,(VLOOKUP($A74,'Import OffPeak'!$A$3:AA$99,22,FALSE())-VLOOKUP($A74,'Import OffPeak change'!$A$106:AA$202,22,FALSE())))</f>
        <v>0</v>
      </c>
      <c r="W74" s="193" t="n">
        <f aca="false">IF(ISERROR(VLOOKUP($A74,'Import OffPeak'!$A$3:AB$99,23,FALSE())-VLOOKUP($A74,'Import OffPeak change'!$A$106:AB$202,23,FALSE())),0,(VLOOKUP($A74,'Import OffPeak'!$A$3:AB$99,23,FALSE())-VLOOKUP($A74,'Import OffPeak change'!$A$106:AB$202,23,FALSE())))</f>
        <v>0</v>
      </c>
      <c r="X74" s="193" t="n">
        <f aca="false">IF(ISERROR(VLOOKUP($A74,'Import OffPeak'!$A$3:AC$99,24,FALSE())-VLOOKUP($A74,'Import OffPeak change'!$A$106:AC$202,24,FALSE())),0,(VLOOKUP($A74,'Import OffPeak'!$A$3:AC$99,24,FALSE())-VLOOKUP($A74,'Import OffPeak change'!$A$106:AC$202,24,FALSE())))</f>
        <v>0</v>
      </c>
      <c r="Y74" s="193" t="n">
        <f aca="false">IF(ISERROR(VLOOKUP($A74,'Import OffPeak'!$A$3:AD$99,25,FALSE())-VLOOKUP($A74,'Import OffPeak change'!$A$106:AD$202,25,FALSE())),0,(VLOOKUP($A74,'Import OffPeak'!$A$3:AD$99,25,FALSE())-VLOOKUP($A74,'Import OffPeak change'!$A$106:AD$202,25,FALSE())))</f>
        <v>0</v>
      </c>
      <c r="Z74" s="193" t="n">
        <f aca="false">IF(ISERROR(VLOOKUP($A74,'Import OffPeak'!$A$3:AE$99,26,FALSE())-VLOOKUP($A74,'Import OffPeak change'!$A$106:AE$202,26,FALSE())),0,(VLOOKUP($A74,'Import OffPeak'!$A$3:AE$99,26,FALSE())-VLOOKUP($A74,'Import OffPeak change'!$A$106:AE$202,26,FALSE())))</f>
        <v>0</v>
      </c>
      <c r="AA74" s="193" t="n">
        <f aca="false">IF(ISERROR(VLOOKUP($A74,'Import OffPeak'!$A$3:AF$99,27,FALSE())-VLOOKUP($A74,'Import OffPeak change'!$A$106:AF$202,27,FALSE())),0,(VLOOKUP($A74,'Import OffPeak'!$A$3:AF$99,27,FALSE())-VLOOKUP($A74,'Import OffPeak change'!$A$106:AF$202,27,FALSE())))</f>
        <v>0</v>
      </c>
      <c r="AB74" s="193" t="n">
        <f aca="false">IF(ISERROR(VLOOKUP($A74,'Import OffPeak'!$A$3:AG$99,28,FALSE())-VLOOKUP($A74,'Import OffPeak change'!$A$106:AG$202,28,FALSE())),0,(VLOOKUP($A74,'Import OffPeak'!$A$3:AG$99,28,FALSE())-VLOOKUP($A74,'Import OffPeak change'!$A$106:AG$202,28,FALSE())))</f>
        <v>0</v>
      </c>
      <c r="AC74" s="193" t="n">
        <f aca="false">IF(ISERROR(VLOOKUP($A74,'Import OffPeak'!$A$3:AH$99,29,FALSE())-VLOOKUP($A74,'Import OffPeak change'!$A$106:AH$202,29,FALSE())),0,(VLOOKUP($A74,'Import OffPeak'!$A$3:AH$99,29,FALSE())-VLOOKUP($A74,'Import OffPeak change'!$A$106:AH$202,29,FALSE())))</f>
        <v>0</v>
      </c>
      <c r="AD74" s="193" t="n">
        <f aca="false">IF(ISERROR(VLOOKUP($A74,'Import OffPeak'!$A$3:AI$99,30,FALSE())-VLOOKUP($A74,'Import OffPeak change'!$A$106:AI$202,30,FALSE())),0,(VLOOKUP($A74,'Import OffPeak'!$A$3:AI$99,30,FALSE())-VLOOKUP($A74,'Import OffPeak change'!$A$106:AI$202,30,FALSE())))</f>
        <v>0</v>
      </c>
      <c r="AE74" s="193" t="n">
        <f aca="false">IF(ISERROR(VLOOKUP($A74,'Import OffPeak'!$A$3:AJ$99,31,FALSE())-VLOOKUP($A74,'Import OffPeak change'!$A$106:AJ$202,31,FALSE())),0,(VLOOKUP($A74,'Import OffPeak'!$A$3:AJ$99,31,FALSE())-VLOOKUP($A74,'Import OffPeak change'!$A$106:AJ$202,31,FALSE())))</f>
        <v>0</v>
      </c>
      <c r="AF74" s="193" t="n">
        <f aca="false">IF(ISERROR(VLOOKUP($A74,'Import OffPeak'!$A$3:AK$99,32,FALSE())-VLOOKUP($A74,'Import OffPeak change'!$A$106:AK$202,32,FALSE())),0,(VLOOKUP($A74,'Import OffPeak'!$A$3:AK$99,32,FALSE())-VLOOKUP($A74,'Import OffPeak change'!$A$106:AK$202,32,FALSE())))</f>
        <v>0</v>
      </c>
      <c r="AG74" s="193" t="n">
        <f aca="false">IF(ISERROR(VLOOKUP($A74,'Import OffPeak'!$A$3:AL$99,33,FALSE())-VLOOKUP($A74,'Import OffPeak change'!$A$106:AL$202,33,FALSE())),0,(VLOOKUP($A74,'Import OffPeak'!$A$3:AL$99,33,FALSE())-VLOOKUP($A74,'Import OffPeak change'!$A$106:AL$202,33,FALSE())))</f>
        <v>0</v>
      </c>
      <c r="AH74" s="193" t="n">
        <f aca="false">IF(ISERROR(VLOOKUP($A74,'Import OffPeak'!$A$3:AM$99,34,FALSE())-VLOOKUP($A74,'Import OffPeak change'!$A$106:AM$202,34,FALSE())),0,(VLOOKUP($A74,'Import OffPeak'!$A$3:AM$99,34,FALSE())-VLOOKUP($A74,'Import OffPeak change'!$A$106:AM$202,34,FALSE())))</f>
        <v>0</v>
      </c>
      <c r="AI74" s="193" t="n">
        <f aca="false">IF(ISERROR(VLOOKUP($A74,'Import OffPeak'!$A$3:AN$99,35,FALSE())-VLOOKUP($A74,'Import OffPeak change'!$A$106:AN$202,35,FALSE())),0,(VLOOKUP($A74,'Import OffPeak'!$A$3:AN$99,35,FALSE())-VLOOKUP($A74,'Import OffPeak change'!$A$106:AN$202,35,FALSE())))</f>
        <v>0</v>
      </c>
      <c r="AJ74" s="193" t="n">
        <f aca="false">IF(ISERROR(VLOOKUP($A74,'Import OffPeak'!$A$3:AO$99,36,FALSE())-VLOOKUP($A74,'Import OffPeak change'!$A$106:AO$202,36,FALSE())),0,(VLOOKUP($A74,'Import OffPeak'!$A$3:AO$99,36,FALSE())-VLOOKUP($A74,'Import OffPeak change'!$A$106:AO$202,36,FALSE())))</f>
        <v>0</v>
      </c>
      <c r="AK74" s="193" t="n">
        <f aca="false">IF(ISERROR(VLOOKUP($A74,'Import OffPeak'!$A$3:AP$99,37,FALSE())-VLOOKUP($A74,'Import OffPeak change'!$A$106:AP$202,37,FALSE())),0,(VLOOKUP($A74,'Import OffPeak'!$A$3:AP$99,37,FALSE())-VLOOKUP($A74,'Import OffPeak change'!$A$106:AP$202,37,FALSE())))</f>
        <v>0</v>
      </c>
      <c r="AL74" s="193" t="n">
        <f aca="false">IF(ISERROR(VLOOKUP($A74,'Import OffPeak'!$A$3:AQ$99,38,FALSE())-VLOOKUP($A74,'Import OffPeak change'!$A$106:AQ$202,38,FALSE())),0,(VLOOKUP($A74,'Import OffPeak'!$A$3:AQ$99,38,FALSE())-VLOOKUP($A74,'Import OffPeak change'!$A$106:AQ$202,38,FALSE())))</f>
        <v>0</v>
      </c>
      <c r="AM74" s="193" t="n">
        <f aca="false">IF(ISERROR(VLOOKUP($A74,'Import OffPeak'!$A$3:AR$99,39,FALSE())-VLOOKUP($A74,'Import OffPeak change'!$A$106:AR$202,39,FALSE())),0,(VLOOKUP($A74,'Import OffPeak'!$A$3:AR$99,39,FALSE())-VLOOKUP($A74,'Import OffPeak change'!$A$106:AR$202,39,FALSE())))</f>
        <v>0</v>
      </c>
      <c r="AN74" s="193" t="n">
        <f aca="false">IF(ISERROR(VLOOKUP($A74,'Import OffPeak'!$A$3:AS$99,40,FALSE())-VLOOKUP($A74,'Import OffPeak change'!$A$106:AS$202,40,FALSE())),0,(VLOOKUP($A74,'Import OffPeak'!$A$3:AS$99,40,FALSE())-VLOOKUP($A74,'Import OffPeak change'!$A$106:AS$202,40,FALSE())))</f>
        <v>0</v>
      </c>
      <c r="AO74" s="193" t="n">
        <f aca="false">IF(ISERROR(VLOOKUP($A74,'Import OffPeak'!$A$3:AT$99,41,FALSE())-VLOOKUP($A74,'Import OffPeak change'!$A$106:AT$202,41,FALSE())),0,(VLOOKUP($A74,'Import OffPeak'!$A$3:AT$99,41,FALSE())-VLOOKUP($A74,'Import OffPeak change'!$A$106:AT$202,41,FALSE())))</f>
        <v>0</v>
      </c>
      <c r="AP74" s="193" t="n">
        <f aca="false">IF(ISERROR(VLOOKUP($A74,'Import OffPeak'!$A$3:AU$99,42,FALSE())-VLOOKUP($A74,'Import OffPeak change'!$A$106:AU$202,42,FALSE())),0,(VLOOKUP($A74,'Import OffPeak'!$A$3:AU$99,42,FALSE())-VLOOKUP($A74,'Import OffPeak change'!$A$106:AU$202,42,FALSE())))</f>
        <v>0</v>
      </c>
      <c r="AQ74" s="193" t="n">
        <f aca="false">IF(ISERROR(VLOOKUP($A74,'Import OffPeak'!$A$3:AV$99,43,FALSE())-VLOOKUP($A74,'Import OffPeak change'!$A$106:AV$202,43,FALSE())),0,(VLOOKUP($A74,'Import OffPeak'!$A$3:AV$99,43,FALSE())-VLOOKUP($A74,'Import OffPeak change'!$A$106:AV$202,43,FALSE())))</f>
        <v>0</v>
      </c>
      <c r="AR74" s="193" t="n">
        <f aca="false">IF(ISERROR(VLOOKUP($A74,'Import OffPeak'!$A$3:AW$99,44,FALSE())-VLOOKUP($A74,'Import OffPeak change'!$A$106:AW$202,44,FALSE())),0,(VLOOKUP($A74,'Import OffPeak'!$A$3:AW$99,44,FALSE())-VLOOKUP($A74,'Import OffPeak change'!$A$106:AW$202,44,FALSE())))</f>
        <v>0</v>
      </c>
      <c r="AS74" s="193" t="n">
        <f aca="false">IF(ISERROR(VLOOKUP($A74,'Import OffPeak'!$A$3:AX$99,45,FALSE())-VLOOKUP($A74,'Import OffPeak change'!$A$106:AX$202,45,FALSE())),0,(VLOOKUP($A74,'Import OffPeak'!$A$3:AX$99,45,FALSE())-VLOOKUP($A74,'Import OffPeak change'!$A$106:AX$202,45,FALSE())))</f>
        <v>0</v>
      </c>
      <c r="AT74" s="193" t="n">
        <f aca="false">IF(ISERROR(VLOOKUP($A74,'Import OffPeak'!$A$3:AY$99,46,FALSE())-VLOOKUP($A74,'Import OffPeak change'!$A$106:AY$202,46,FALSE())),0,(VLOOKUP($A74,'Import OffPeak'!$A$3:AY$99,46,FALSE())-VLOOKUP($A74,'Import OffPeak change'!$A$106:AY$202,46,FALSE())))</f>
        <v>0</v>
      </c>
      <c r="AU74" s="193" t="n">
        <f aca="false">IF(ISERROR(VLOOKUP($A74,'Import OffPeak'!$A$3:AZ$99,47,FALSE())-VLOOKUP($A74,'Import OffPeak change'!$A$106:AZ$202,47,FALSE())),0,(VLOOKUP($A74,'Import OffPeak'!$A$3:AZ$99,47,FALSE())-VLOOKUP($A74,'Import OffPeak change'!$A$106:AZ$202,47,FALSE())))</f>
        <v>0</v>
      </c>
      <c r="AV74" s="193" t="n">
        <f aca="false">IF(ISERROR(VLOOKUP($A74,'Import OffPeak'!$A$3:BA$99,48,FALSE())-VLOOKUP($A74,'Import OffPeak change'!$A$106:BA$202,48,FALSE())),0,(VLOOKUP($A74,'Import OffPeak'!$A$3:BA$99,48,FALSE())-VLOOKUP($A74,'Import OffPeak change'!$A$106:BA$202,48,FALSE())))</f>
        <v>0</v>
      </c>
      <c r="AW74" s="193" t="n">
        <f aca="false">IF(ISERROR(VLOOKUP($A74,'Import OffPeak'!$A$3:BB$99,49,FALSE())-VLOOKUP($A74,'Import OffPeak change'!$A$106:BB$202,49,FALSE())),0,(VLOOKUP($A74,'Import OffPeak'!$A$3:BB$99,49,FALSE())-VLOOKUP($A74,'Import OffPeak change'!$A$106:BB$202,49,FALSE())))</f>
        <v>0</v>
      </c>
      <c r="AX74" s="193" t="n">
        <f aca="false">IF(ISERROR(VLOOKUP($A74,'Import OffPeak'!$A$3:BC$99,50,FALSE())-VLOOKUP($A74,'Import OffPeak change'!$A$106:BC$202,50,FALSE())),0,(VLOOKUP($A74,'Import OffPeak'!$A$3:BC$99,50,FALSE())-VLOOKUP($A74,'Import OffPeak change'!$A$106:BC$202,50,FALSE())))</f>
        <v>0</v>
      </c>
      <c r="AY74" s="193" t="n">
        <f aca="false">IF(ISERROR(VLOOKUP($A74,'Import OffPeak'!$A$3:BD$99,51,FALSE())-VLOOKUP($A74,'Import OffPeak change'!$A$106:BD$202,51,FALSE())),0,(VLOOKUP($A74,'Import OffPeak'!$A$3:BD$99,51,FALSE())-VLOOKUP($A74,'Import OffPeak change'!$A$106:BD$202,51,FALSE())))</f>
        <v>0</v>
      </c>
      <c r="AZ74" s="193" t="n">
        <f aca="false">IF(ISERROR(VLOOKUP($A74,'Import OffPeak'!$A$3:BE$99,52,FALSE())-VLOOKUP($A74,'Import OffPeak change'!$A$106:BE$202,52,FALSE())),0,(VLOOKUP($A74,'Import OffPeak'!$A$3:BE$99,52,FALSE())-VLOOKUP($A74,'Import OffPeak change'!$A$106:BE$202,52,FALSE())))</f>
        <v>0</v>
      </c>
      <c r="BA74" s="193" t="n">
        <f aca="false">IF(ISERROR(VLOOKUP($A74,'Import OffPeak'!$A$3:BF$99,53,FALSE())-VLOOKUP($A74,'Import OffPeak change'!$A$106:BF$202,53,FALSE())),0,(VLOOKUP($A74,'Import OffPeak'!$A$3:BF$99,53,FALSE())-VLOOKUP($A74,'Import OffPeak change'!$A$106:BF$202,53,FALSE())))</f>
        <v>0</v>
      </c>
      <c r="BB74" s="193" t="n">
        <f aca="false">IF(ISERROR(VLOOKUP($A74,'Import OffPeak'!$A$3:BG$99,54,FALSE())-VLOOKUP($A74,'Import OffPeak change'!$A$106:BG$202,54,FALSE())),0,(VLOOKUP($A74,'Import OffPeak'!$A$3:BG$99,54,FALSE())-VLOOKUP($A74,'Import OffPeak change'!$A$106:BG$202,54,FALSE())))</f>
        <v>0</v>
      </c>
      <c r="BC74" s="193" t="n">
        <f aca="false">IF(ISERROR(VLOOKUP($A74,'Import OffPeak'!$A$3:BH$99,55,FALSE())-VLOOKUP($A74,'Import OffPeak change'!$A$106:BH$202,55,FALSE())),0,(VLOOKUP($A74,'Import OffPeak'!$A$3:BH$99,55,FALSE())-VLOOKUP($A74,'Import OffPeak change'!$A$106:BH$202,55,FALSE())))</f>
        <v>0</v>
      </c>
      <c r="BD74" s="193" t="n">
        <f aca="false">IF(ISERROR(VLOOKUP($A74,'Import OffPeak'!$A$3:BI$99,56,FALSE())-VLOOKUP($A74,'Import OffPeak change'!$A$106:BI$202,56,FALSE())),0,(VLOOKUP($A74,'Import OffPeak'!$A$3:BI$99,56,FALSE())-VLOOKUP($A74,'Import OffPeak change'!$A$106:BI$202,56,FALSE())))</f>
        <v>0</v>
      </c>
      <c r="BE74" s="193" t="n">
        <f aca="false">IF(ISERROR(VLOOKUP($A74,'Import OffPeak'!$A$3:BJ$99,57,FALSE())-VLOOKUP($A74,'Import OffPeak change'!$A$106:BJ$202,57,FALSE())),0,(VLOOKUP($A74,'Import OffPeak'!$A$3:BJ$99,57,FALSE())-VLOOKUP($A74,'Import OffPeak change'!$A$106:BJ$202,57,FALSE())))</f>
        <v>0</v>
      </c>
      <c r="BF74" s="193" t="n">
        <f aca="false">IF(ISERROR(VLOOKUP($A74,'Import OffPeak'!$A$3:BK$99,58,FALSE())-VLOOKUP($A74,'Import OffPeak change'!$A$106:BK$202,58,FALSE())),0,(VLOOKUP($A74,'Import OffPeak'!$A$3:BK$99,58,FALSE())-VLOOKUP($A74,'Import OffPeak change'!$A$106:BK$202,58,FALSE())))</f>
        <v>0</v>
      </c>
      <c r="BG74" s="193" t="n">
        <f aca="false">IF(ISERROR(VLOOKUP($A74,'Import OffPeak'!$A$3:BL$99,59,FALSE())-VLOOKUP($A74,'Import OffPeak change'!$A$106:BL$202,59,FALSE())),0,(VLOOKUP($A74,'Import OffPeak'!$A$3:BL$99,59,FALSE())-VLOOKUP($A74,'Import OffPeak change'!$A$106:BL$202,59,FALSE())))</f>
        <v>0</v>
      </c>
      <c r="BH74" s="193" t="n">
        <f aca="false">IF(ISERROR(VLOOKUP($A74,'Import OffPeak'!$A$3:BM$99,60,FALSE())-VLOOKUP($A74,'Import OffPeak change'!$A$106:BM$202,60,FALSE())),0,(VLOOKUP($A74,'Import OffPeak'!$A$3:BM$99,60,FALSE())-VLOOKUP($A74,'Import OffPeak change'!$A$106:BM$202,60,FALSE())))</f>
        <v>0</v>
      </c>
      <c r="BI74" s="193" t="n">
        <f aca="false">IF(ISERROR(VLOOKUP($A74,'Import OffPeak'!$A$3:BN$99,61,FALSE())-VLOOKUP($A74,'Import OffPeak change'!$A$106:BN$202,61,FALSE())),0,(VLOOKUP($A74,'Import OffPeak'!$A$3:BN$99,61,FALSE())-VLOOKUP($A74,'Import OffPeak change'!$A$106:BN$202,61,FALSE())))</f>
        <v>0</v>
      </c>
      <c r="BJ74" s="193" t="n">
        <f aca="false">IF(ISERROR(VLOOKUP($A74,'Import OffPeak'!$A$3:BO$99,62,FALSE())-VLOOKUP($A74,'Import OffPeak change'!$A$106:BO$202,62,FALSE())),0,(VLOOKUP($A74,'Import OffPeak'!$A$3:BO$99,62,FALSE())-VLOOKUP($A74,'Import OffPeak change'!$A$106:BO$202,62,FALSE())))</f>
        <v>0</v>
      </c>
      <c r="BK74" s="193" t="n">
        <f aca="false">IF(ISERROR(VLOOKUP($A74,'Import OffPeak'!$A$3:BP$99,63,FALSE())-VLOOKUP($A74,'Import OffPeak change'!$A$106:BP$202,63,FALSE())),0,(VLOOKUP($A74,'Import OffPeak'!$A$3:BP$99,63,FALSE())-VLOOKUP($A74,'Import OffPeak change'!$A$106:BP$202,63,FALSE())))</f>
        <v>0</v>
      </c>
      <c r="BL74" s="193" t="n">
        <f aca="false">IF(ISERROR(VLOOKUP($A74,'Import OffPeak'!$A$3:BQ$99,64,FALSE())-VLOOKUP($A74,'Import OffPeak change'!$A$106:BQ$202,64,FALSE())),0,(VLOOKUP($A74,'Import OffPeak'!$A$3:BQ$99,64,FALSE())-VLOOKUP($A74,'Import OffPeak change'!$A$106:BQ$202,64,FALSE())))</f>
        <v>0</v>
      </c>
      <c r="BM74" s="193" t="n">
        <f aca="false">IF(ISERROR(VLOOKUP($A74,'Import OffPeak'!$A$3:BR$99,65,FALSE())-VLOOKUP($A74,'Import OffPeak change'!$A$106:BR$202,65,FALSE())),0,(VLOOKUP($A74,'Import OffPeak'!$A$3:BR$99,65,FALSE())-VLOOKUP($A74,'Import OffPeak change'!$A$106:BR$202,65,FALSE())))</f>
        <v>0</v>
      </c>
      <c r="BN74" s="193" t="n">
        <f aca="false">IF(ISERROR(VLOOKUP($A74,'Import OffPeak'!$A$3:BS$99,66,FALSE())-VLOOKUP($A74,'Import OffPeak change'!$A$106:BS$202,66,FALSE())),0,(VLOOKUP($A74,'Import OffPeak'!$A$3:BS$99,66,FALSE())-VLOOKUP($A74,'Import OffPeak change'!$A$106:BS$202,66,FALSE())))</f>
        <v>0</v>
      </c>
      <c r="BO74" s="193" t="n">
        <f aca="false">IF(ISERROR(VLOOKUP($A74,'Import OffPeak'!$A$3:BT$99,67,FALSE())-VLOOKUP($A74,'Import OffPeak change'!$A$106:BT$202,67,FALSE())),0,(VLOOKUP($A74,'Import OffPeak'!$A$3:BT$99,67,FALSE())-VLOOKUP($A74,'Import OffPeak change'!$A$106:BT$202,67,FALSE())))</f>
        <v>0</v>
      </c>
      <c r="BP74" s="193" t="n">
        <f aca="false">IF(ISERROR(VLOOKUP($A74,'Import OffPeak'!$A$3:BU$99,68,FALSE())-VLOOKUP($A74,'Import OffPeak change'!$A$106:BU$202,68,FALSE())),0,(VLOOKUP($A74,'Import OffPeak'!$A$3:BU$99,68,FALSE())-VLOOKUP($A74,'Import OffPeak change'!$A$106:BU$202,68,FALSE())))</f>
        <v>0</v>
      </c>
      <c r="BQ74" s="193" t="n">
        <f aca="false">IF(ISERROR(VLOOKUP($A74,'Import OffPeak'!$A$3:BV$99,69,FALSE())-VLOOKUP($A74,'Import OffPeak change'!$A$106:BV$202,69,FALSE())),0,(VLOOKUP($A74,'Import OffPeak'!$A$3:BV$99,69,FALSE())-VLOOKUP($A74,'Import OffPeak change'!$A$106:BV$202,69,FALSE())))</f>
        <v>0</v>
      </c>
      <c r="BR74" s="193" t="n">
        <f aca="false">IF(ISERROR(VLOOKUP($A74,'Import OffPeak'!$A$3:BW$99,70,FALSE())-VLOOKUP($A74,'Import OffPeak change'!$A$106:BW$202,70,FALSE())),0,(VLOOKUP($A74,'Import OffPeak'!$A$3:BW$99,70,FALSE())-VLOOKUP($A74,'Import OffPeak change'!$A$106:BW$202,70,FALSE())))</f>
        <v>0</v>
      </c>
      <c r="BS74" s="193" t="n">
        <f aca="false">IF(ISERROR(VLOOKUP($A74,'Import OffPeak'!$A$3:BX$99,71,FALSE())-VLOOKUP($A74,'Import OffPeak change'!$A$106:BX$202,71,FALSE())),0,(VLOOKUP($A74,'Import OffPeak'!$A$3:BX$99,71,FALSE())-VLOOKUP($A74,'Import OffPeak change'!$A$106:BX$202,71,FALSE())))</f>
        <v>0</v>
      </c>
      <c r="BT74" s="193" t="n">
        <f aca="false">IF(ISERROR(VLOOKUP($A74,'Import OffPeak'!$A$3:BY$99,72,FALSE())-VLOOKUP($A74,'Import OffPeak change'!$A$106:BY$202,72,FALSE())),0,(VLOOKUP($A74,'Import OffPeak'!$A$3:BY$99,72,FALSE())-VLOOKUP($A74,'Import OffPeak change'!$A$106:BY$202,72,FALSE())))</f>
        <v>0</v>
      </c>
      <c r="BU74" s="193" t="n">
        <f aca="false">IF(ISERROR(VLOOKUP($A74,'Import OffPeak'!$A$3:BZ$99,73,FALSE())-VLOOKUP($A74,'Import OffPeak change'!$A$106:BZ$202,73,FALSE())),0,(VLOOKUP($A74,'Import OffPeak'!$A$3:BZ$99,73,FALSE())-VLOOKUP($A74,'Import OffPeak change'!$A$106:BZ$202,73,FALSE())))</f>
        <v>0</v>
      </c>
      <c r="BV74" s="193" t="n">
        <f aca="false">IF(ISERROR(VLOOKUP($A74,'Import OffPeak'!$A$3:CA$99,74,FALSE())-VLOOKUP($A74,'Import OffPeak change'!$A$106:CA$202,74,FALSE())),0,(VLOOKUP($A74,'Import OffPeak'!$A$3:CA$99,74,FALSE())-VLOOKUP($A74,'Import OffPeak change'!$A$106:CA$202,74,FALSE())))</f>
        <v>0</v>
      </c>
      <c r="BW74" s="193" t="n">
        <f aca="false">IF(ISERROR(VLOOKUP($A74,'Import OffPeak'!$A$3:CB$99,75,FALSE())-VLOOKUP($A74,'Import OffPeak change'!$A$106:CB$202,75,FALSE())),0,(VLOOKUP($A74,'Import OffPeak'!$A$3:CB$99,75,FALSE())-VLOOKUP($A74,'Import OffPeak change'!$A$106:CB$202,75,FALSE())))</f>
        <v>0</v>
      </c>
      <c r="BX74" s="193" t="n">
        <f aca="false">IF(ISERROR(VLOOKUP($A74,'Import OffPeak'!$A$3:CC$99,76,FALSE())-VLOOKUP($A74,'Import OffPeak change'!$A$106:CC$202,76,FALSE())),0,(VLOOKUP($A74,'Import OffPeak'!$A$3:CC$99,76,FALSE())-VLOOKUP($A74,'Import OffPeak change'!$A$106:CC$202,76,FALSE())))</f>
        <v>0</v>
      </c>
      <c r="BY74" s="193" t="n">
        <f aca="false">IF(ISERROR(VLOOKUP($A74,'Import OffPeak'!$A$3:CD$99,77,FALSE())-VLOOKUP($A74,'Import OffPeak change'!$A$106:CD$202,77,FALSE())),0,(VLOOKUP($A74,'Import OffPeak'!$A$3:CD$99,77,FALSE())-VLOOKUP($A74,'Import OffPeak change'!$A$106:CD$202,77,FALSE())))</f>
        <v>0</v>
      </c>
      <c r="BZ74" s="193" t="n">
        <f aca="false">IF(ISERROR(VLOOKUP($A74,'Import OffPeak'!$A$3:CE$99,78,FALSE())-VLOOKUP($A74,'Import OffPeak change'!$A$106:CE$202,78,FALSE())),0,(VLOOKUP($A74,'Import OffPeak'!$A$3:CE$99,78,FALSE())-VLOOKUP($A74,'Import OffPeak change'!$A$106:CE$202,78,FALSE())))</f>
        <v>0</v>
      </c>
      <c r="CA74" s="193" t="n">
        <f aca="false">IF(ISERROR(VLOOKUP($A74,'Import OffPeak'!$A$3:CF$99,79,FALSE())-VLOOKUP($A74,'Import OffPeak change'!$A$106:CF$202,79,FALSE())),0,(VLOOKUP($A74,'Import OffPeak'!$A$3:CF$99,79,FALSE())-VLOOKUP($A74,'Import OffPeak change'!$A$106:CF$202,79,FALSE())))</f>
        <v>0</v>
      </c>
      <c r="CB74" s="193" t="n">
        <f aca="false">IF(ISERROR(VLOOKUP($A74,'Import OffPeak'!$A$3:CG$99,80,FALSE())-VLOOKUP($A74,'Import OffPeak change'!$A$106:CG$202,80,FALSE())),0,(VLOOKUP($A74,'Import OffPeak'!$A$3:CG$99,80,FALSE())-VLOOKUP($A74,'Import OffPeak change'!$A$106:CG$202,80,FALSE())))</f>
        <v>0</v>
      </c>
      <c r="CC74" s="193" t="n">
        <f aca="false">IF(ISERROR(VLOOKUP($A74,'Import OffPeak'!$A$3:CH$99,81,FALSE())-VLOOKUP($A74,'Import OffPeak change'!$A$106:CH$202,81,FALSE())),0,(VLOOKUP($A74,'Import OffPeak'!$A$3:CH$99,81,FALSE())-VLOOKUP($A74,'Import OffPeak change'!$A$106:CH$202,81,FALSE())))</f>
        <v>0</v>
      </c>
      <c r="CD74" s="193" t="n">
        <f aca="false">IF(ISERROR(VLOOKUP($A74,'Import OffPeak'!$A$3:CI$99,82,FALSE())-VLOOKUP($A74,'Import OffPeak change'!$A$106:CI$202,82,FALSE())),0,(VLOOKUP($A74,'Import OffPeak'!$A$3:CI$99,82,FALSE())-VLOOKUP($A74,'Import OffPeak change'!$A$106:CI$202,82,FALSE())))</f>
        <v>0</v>
      </c>
      <c r="CE74" s="193" t="n">
        <f aca="false">IF(ISERROR(VLOOKUP($A74,'Import OffPeak'!$A$3:CJ$99,83,FALSE())-VLOOKUP($A74,'Import OffPeak change'!$A$106:CJ$202,83,FALSE())),0,(VLOOKUP($A74,'Import OffPeak'!$A$3:CJ$99,83,FALSE())-VLOOKUP($A74,'Import OffPeak change'!$A$106:CJ$202,83,FALSE())))</f>
        <v>0</v>
      </c>
      <c r="CF74" s="193" t="n">
        <f aca="false">IF(ISERROR(VLOOKUP($A74,'Import OffPeak'!$A$3:CK$99,84,FALSE())-VLOOKUP($A74,'Import OffPeak change'!$A$106:CK$202,84,FALSE())),0,(VLOOKUP($A74,'Import OffPeak'!$A$3:CK$99,84,FALSE())-VLOOKUP($A74,'Import OffPeak change'!$A$106:CK$202,84,FALSE())))</f>
        <v>0</v>
      </c>
      <c r="CG74" s="193" t="n">
        <f aca="false">IF(ISERROR(VLOOKUP($A74,'Import OffPeak'!$A$3:CL$99,85,FALSE())-VLOOKUP($A74,'Import OffPeak change'!$A$106:CL$202,85,FALSE())),0,(VLOOKUP($A74,'Import OffPeak'!$A$3:CL$99,85,FALSE())-VLOOKUP($A74,'Import OffPeak change'!$A$106:CL$202,85,FALSE())))</f>
        <v>0</v>
      </c>
      <c r="CH74" s="193" t="n">
        <f aca="false">IF(ISERROR(VLOOKUP($A74,'Import OffPeak'!$A$3:CM$99,86,FALSE())-VLOOKUP($A74,'Import OffPeak change'!$A$106:CM$202,86,FALSE())),0,(VLOOKUP($A74,'Import OffPeak'!$A$3:CM$99,86,FALSE())-VLOOKUP($A74,'Import OffPeak change'!$A$106:CM$202,86,FALSE())))</f>
        <v>0</v>
      </c>
      <c r="CI74" s="193" t="n">
        <f aca="false">IF(ISERROR(VLOOKUP($A74,'Import OffPeak'!$A$3:CN$99,87,FALSE())-VLOOKUP($A74,'Import OffPeak change'!$A$106:CN$202,87,FALSE())),0,(VLOOKUP($A74,'Import OffPeak'!$A$3:CN$99,87,FALSE())-VLOOKUP($A74,'Import OffPeak change'!$A$106:CN$202,87,FALSE())))</f>
        <v>0</v>
      </c>
      <c r="CJ74" s="193" t="n">
        <f aca="false">IF(ISERROR(VLOOKUP($A74,'Import OffPeak'!$A$3:CO$99,88,FALSE())-VLOOKUP($A74,'Import OffPeak change'!$A$106:CO$202,88,FALSE())),0,(VLOOKUP($A74,'Import OffPeak'!$A$3:CO$99,88,FALSE())-VLOOKUP($A74,'Import OffPeak change'!$A$106:CO$202,88,FALSE())))</f>
        <v>0</v>
      </c>
      <c r="CK74" s="193" t="n">
        <f aca="false">IF(ISERROR(VLOOKUP($A74,'Import OffPeak'!$A$3:CP$99,89,FALSE())-VLOOKUP($A74,'Import OffPeak change'!$A$106:CP$202,89,FALSE())),0,(VLOOKUP($A74,'Import OffPeak'!$A$3:CP$99,89,FALSE())-VLOOKUP($A74,'Import OffPeak change'!$A$106:CP$202,89,FALSE())))</f>
        <v>0</v>
      </c>
      <c r="CL74" s="193" t="n">
        <f aca="false">IF(ISERROR(VLOOKUP($A74,'Import OffPeak'!$A$3:CQ$99,90,FALSE())-VLOOKUP($A74,'Import OffPeak change'!$A$106:CQ$202,90,FALSE())),0,(VLOOKUP($A74,'Import OffPeak'!$A$3:CQ$99,90,FALSE())-VLOOKUP($A74,'Import OffPeak change'!$A$106:CQ$202,90,FALSE())))</f>
        <v>0</v>
      </c>
      <c r="CM74" s="193" t="n">
        <f aca="false">IF(ISERROR(VLOOKUP($A74,'Import OffPeak'!$A$3:CR$99,91,FALSE())-VLOOKUP($A74,'Import OffPeak change'!$A$106:CR$202,91,FALSE())),0,(VLOOKUP($A74,'Import OffPeak'!$A$3:CR$99,91,FALSE())-VLOOKUP($A74,'Import OffPeak change'!$A$106:CR$202,91,FALSE())))</f>
        <v>0</v>
      </c>
      <c r="CN74" s="193" t="n">
        <f aca="false">IF(ISERROR(VLOOKUP($A74,'Import OffPeak'!$A$3:CS$99,92,FALSE())-VLOOKUP($A74,'Import OffPeak change'!$A$106:CS$202,92,FALSE())),0,(VLOOKUP($A74,'Import OffPeak'!$A$3:CS$99,92,FALSE())-VLOOKUP($A74,'Import OffPeak change'!$A$106:CS$202,92,FALSE())))</f>
        <v>0</v>
      </c>
      <c r="CO74" s="193" t="n">
        <f aca="false">IF(ISERROR(VLOOKUP($A74,'Import OffPeak'!$A$3:CT$99,93,FALSE())-VLOOKUP($A74,'Import OffPeak change'!$A$106:CT$202,93,FALSE())),0,(VLOOKUP($A74,'Import OffPeak'!$A$3:CT$99,93,FALSE())-VLOOKUP($A74,'Import OffPeak change'!$A$106:CT$202,93,FALSE())))</f>
        <v>0</v>
      </c>
      <c r="CP74" s="193" t="n">
        <f aca="false">IF(ISERROR(VLOOKUP($A74,'Import OffPeak'!$A$3:CU$99,94,FALSE())-VLOOKUP($A74,'Import OffPeak change'!$A$106:CU$202,94,FALSE())),0,(VLOOKUP($A74,'Import OffPeak'!$A$3:CU$99,94,FALSE())-VLOOKUP($A74,'Import OffPeak change'!$A$106:CU$202,94,FALSE())))</f>
        <v>0</v>
      </c>
      <c r="CQ74" s="193" t="n">
        <f aca="false">IF(ISERROR(VLOOKUP($A74,'Import OffPeak'!$A$3:CV$99,95,FALSE())-VLOOKUP($A74,'Import OffPeak change'!$A$106:CV$202,95,FALSE())),0,(VLOOKUP($A74,'Import OffPeak'!$A$3:CV$99,95,FALSE())-VLOOKUP($A74,'Import OffPeak change'!$A$106:CV$202,95,FALSE())))</f>
        <v>0</v>
      </c>
      <c r="CR74" s="193" t="n">
        <f aca="false">IF(ISERROR(VLOOKUP($A74,'Import OffPeak'!$A$3:CW$99,96,FALSE())-VLOOKUP($A74,'Import OffPeak change'!$A$106:CW$202,96,FALSE())),0,(VLOOKUP($A74,'Import OffPeak'!$A$3:CW$99,96,FALSE())-VLOOKUP($A74,'Import OffPeak change'!$A$106:CW$202,96,FALSE())))</f>
        <v>0</v>
      </c>
      <c r="CS74" s="193" t="n">
        <f aca="false">IF(ISERROR(VLOOKUP($A74,'Import OffPeak'!$A$3:CX$99,97,FALSE())-VLOOKUP($A74,'Import OffPeak change'!$A$106:CX$202,97,FALSE())),0,(VLOOKUP($A74,'Import OffPeak'!$A$3:CX$99,97,FALSE())-VLOOKUP($A74,'Import OffPeak change'!$A$106:CX$202,97,FALSE())))</f>
        <v>0</v>
      </c>
      <c r="CT74" s="193" t="n">
        <f aca="false">IF(ISERROR(VLOOKUP($A74,'Import OffPeak'!$A$3:CY$99,98,FALSE())-VLOOKUP($A74,'Import OffPeak change'!$A$106:CY$202,98,FALSE())),0,(VLOOKUP($A74,'Import OffPeak'!$A$3:CY$99,98,FALSE())-VLOOKUP($A74,'Import OffPeak change'!$A$106:CY$202,98,FALSE())))</f>
        <v>0</v>
      </c>
      <c r="CU74" s="193" t="n">
        <f aca="false">IF(ISERROR(VLOOKUP($A74,'Import OffPeak'!$A$3:CZ$99,99,FALSE())-VLOOKUP($A74,'Import OffPeak change'!$A$106:CZ$202,99,FALSE())),0,(VLOOKUP($A74,'Import OffPeak'!$A$3:CZ$99,99,FALSE())-VLOOKUP($A74,'Import OffPeak change'!$A$106:CZ$202,99,FALSE())))</f>
        <v>0</v>
      </c>
      <c r="CV74" s="193" t="n">
        <f aca="false">IF(ISERROR(VLOOKUP($A74,'Import OffPeak'!$A$3:DA$99,100,FALSE())-VLOOKUP($A74,'Import OffPeak change'!$A$106:DA$202,100,FALSE())),0,(VLOOKUP($A74,'Import OffPeak'!$A$3:DA$99,100,FALSE())-VLOOKUP($A74,'Import OffPeak change'!$A$106:DA$202,100,FALSE())))</f>
        <v>0</v>
      </c>
      <c r="CW74" s="193" t="n">
        <f aca="false">IF(ISERROR(VLOOKUP($A74,'Import OffPeak'!$A$3:DB$99,101,FALSE())-VLOOKUP($A74,'Import OffPeak change'!$A$106:DB$202,101,FALSE())),0,(VLOOKUP($A74,'Import OffPeak'!$A$3:DB$99,101,FALSE())-VLOOKUP($A74,'Import OffPeak change'!$A$106:DB$202,101,FALSE())))</f>
        <v>0</v>
      </c>
      <c r="CX74" s="193" t="n">
        <f aca="false">IF(ISERROR(VLOOKUP($A74,'Import OffPeak'!$A$3:DC$99,102,FALSE())-VLOOKUP($A74,'Import OffPeak change'!$A$106:DC$202,102,FALSE())),0,(VLOOKUP($A74,'Import OffPeak'!$A$3:DC$99,102,FALSE())-VLOOKUP($A74,'Import OffPeak change'!$A$106:DC$202,102,FALSE())))</f>
        <v>0</v>
      </c>
      <c r="CY74" s="193" t="n">
        <f aca="false">IF(ISERROR(VLOOKUP($A74,'Import OffPeak'!$A$3:DD$99,103,FALSE())-VLOOKUP($A74,'Import OffPeak change'!$A$106:DD$202,103,FALSE())),0,(VLOOKUP($A74,'Import OffPeak'!$A$3:DD$99,103,FALSE())-VLOOKUP($A74,'Import OffPeak change'!$A$106:DD$202,103,FALSE())))</f>
        <v>0</v>
      </c>
      <c r="CZ74" s="193" t="n">
        <f aca="false">IF(ISERROR(VLOOKUP($A74,'Import OffPeak'!$A$3:DE$99,104,FALSE())-VLOOKUP($A74,'Import OffPeak change'!$A$106:DE$202,104,FALSE())),0,(VLOOKUP($A74,'Import OffPeak'!$A$3:DE$99,104,FALSE())-VLOOKUP($A74,'Import OffPeak change'!$A$106:DE$202,104,FALSE())))</f>
        <v>0</v>
      </c>
      <c r="DA74" s="193" t="n">
        <f aca="false">IF(ISERROR(VLOOKUP($A74,'Import OffPeak'!$A$3:DF$99,105,FALSE())-VLOOKUP($A74,'Import OffPeak change'!$A$106:DF$202,105,FALSE())),0,(VLOOKUP($A74,'Import OffPeak'!$A$3:DF$99,105,FALSE())-VLOOKUP($A74,'Import OffPeak change'!$A$106:DF$202,105,FALSE())))</f>
        <v>0</v>
      </c>
      <c r="DB74" s="193" t="n">
        <f aca="false">IF(ISERROR(VLOOKUP($A74,'Import OffPeak'!$A$3:DG$99,106,FALSE())-VLOOKUP($A74,'Import OffPeak change'!$A$106:DG$202,106,FALSE())),0,(VLOOKUP($A74,'Import OffPeak'!$A$3:DG$99,106,FALSE())-VLOOKUP($A74,'Import OffPeak change'!$A$106:DG$202,106,FALSE())))</f>
        <v>0</v>
      </c>
      <c r="DC74" s="193" t="n">
        <f aca="false">IF(ISERROR(VLOOKUP($A74,'Import OffPeak'!$A$3:DH$99,107,FALSE())-VLOOKUP($A74,'Import OffPeak change'!$A$106:DH$202,107,FALSE())),0,(VLOOKUP($A74,'Import OffPeak'!$A$3:DH$99,107,FALSE())-VLOOKUP($A74,'Import OffPeak change'!$A$106:DH$202,107,FALSE())))</f>
        <v>0</v>
      </c>
      <c r="DD74" s="193" t="n">
        <f aca="false">IF(ISERROR(VLOOKUP($A74,'Import OffPeak'!$A$3:DI$99,108,FALSE())-VLOOKUP($A74,'Import OffPeak change'!$A$106:DI$202,108,FALSE())),0,(VLOOKUP($A74,'Import OffPeak'!$A$3:DI$99,108,FALSE())-VLOOKUP($A74,'Import OffPeak change'!$A$106:DI$202,108,FALSE())))</f>
        <v>0</v>
      </c>
      <c r="DE74" s="193" t="n">
        <f aca="false">IF(ISERROR(VLOOKUP($A74,'Import OffPeak'!$A$3:DJ$99,109,FALSE())-VLOOKUP($A74,'Import OffPeak change'!$A$106:DJ$202,109,FALSE())),0,(VLOOKUP($A74,'Import OffPeak'!$A$3:DJ$99,109,FALSE())-VLOOKUP($A74,'Import OffPeak change'!$A$106:DJ$202,109,FALSE())))</f>
        <v>0</v>
      </c>
      <c r="DF74" s="193" t="n">
        <f aca="false">IF(ISERROR(VLOOKUP($A74,'Import OffPeak'!$A$3:DK$99,110,FALSE())-VLOOKUP($A74,'Import OffPeak change'!$A$106:DK$202,110,FALSE())),0,(VLOOKUP($A74,'Import OffPeak'!$A$3:DK$99,110,FALSE())-VLOOKUP($A74,'Import OffPeak change'!$A$106:DK$202,110,FALSE())))</f>
        <v>0</v>
      </c>
      <c r="DG74" s="193" t="n">
        <f aca="false">IF(ISERROR(VLOOKUP($A74,'Import OffPeak'!$A$3:DL$99,111,FALSE())-VLOOKUP($A74,'Import OffPeak change'!$A$106:DL$202,111,FALSE())),0,(VLOOKUP($A74,'Import OffPeak'!$A$3:DL$99,111,FALSE())-VLOOKUP($A74,'Import OffPeak change'!$A$106:DL$202,111,FALSE())))</f>
        <v>0</v>
      </c>
      <c r="DH74" s="193" t="n">
        <f aca="false">IF(ISERROR(VLOOKUP($A74,'Import OffPeak'!$A$3:DM$99,112,FALSE())-VLOOKUP($A74,'Import OffPeak change'!$A$106:DM$202,112,FALSE())),0,(VLOOKUP($A74,'Import OffPeak'!$A$3:DM$99,112,FALSE())-VLOOKUP($A74,'Import OffPeak change'!$A$106:DM$202,112,FALSE())))</f>
        <v>0</v>
      </c>
      <c r="DI74" s="193" t="n">
        <f aca="false">IF(ISERROR(VLOOKUP($A74,'Import OffPeak'!$A$3:DN$99,113,FALSE())-VLOOKUP($A74,'Import OffPeak change'!$A$106:DN$202,113,FALSE())),0,(VLOOKUP($A74,'Import OffPeak'!$A$3:DN$99,113,FALSE())-VLOOKUP($A74,'Import OffPeak change'!$A$106:DN$202,113,FALSE())))</f>
        <v>0</v>
      </c>
      <c r="DJ74" s="193" t="n">
        <f aca="false">IF(ISERROR(VLOOKUP($A74,'Import OffPeak'!$A$3:DO$99,114,FALSE())-VLOOKUP($A74,'Import OffPeak change'!$A$106:DO$202,114,FALSE())),0,(VLOOKUP($A74,'Import OffPeak'!$A$3:DO$99,114,FALSE())-VLOOKUP($A74,'Import OffPeak change'!$A$106:DO$202,114,FALSE())))</f>
        <v>0</v>
      </c>
      <c r="DK74" s="193" t="n">
        <f aca="false">IF(ISERROR(VLOOKUP($A74,'Import OffPeak'!$A$3:DP$99,115,FALSE())-VLOOKUP($A74,'Import OffPeak change'!$A$106:DP$202,115,FALSE())),0,(VLOOKUP($A74,'Import OffPeak'!$A$3:DP$99,115,FALSE())-VLOOKUP($A74,'Import OffPeak change'!$A$106:DP$202,115,FALSE())))</f>
        <v>0</v>
      </c>
      <c r="DL74" s="193" t="n">
        <f aca="false">IF(ISERROR(VLOOKUP($A74,'Import OffPeak'!$A$3:DQ$99,116,FALSE())-VLOOKUP($A74,'Import OffPeak change'!$A$106:DQ$202,116,FALSE())),0,(VLOOKUP($A74,'Import OffPeak'!$A$3:DQ$99,116,FALSE())-VLOOKUP($A74,'Import OffPeak change'!$A$106:DQ$202,116,FALSE())))</f>
        <v>0</v>
      </c>
      <c r="DM74" s="193" t="n">
        <f aca="false">IF(ISERROR(VLOOKUP($A74,'Import OffPeak'!$A$3:DR$99,117,FALSE())-VLOOKUP($A74,'Import OffPeak change'!$A$106:DR$202,117,FALSE())),0,(VLOOKUP($A74,'Import OffPeak'!$A$3:DR$99,117,FALSE())-VLOOKUP($A74,'Import OffPeak change'!$A$106:DR$202,117,FALSE())))</f>
        <v>0</v>
      </c>
      <c r="DN74" s="193" t="n">
        <f aca="false">IF(ISERROR(VLOOKUP($A74,'Import OffPeak'!$A$3:DS$99,118,FALSE())-VLOOKUP($A74,'Import OffPeak change'!$A$106:DS$202,118,FALSE())),0,(VLOOKUP($A74,'Import OffPeak'!$A$3:DS$99,118,FALSE())-VLOOKUP($A74,'Import OffPeak change'!$A$106:DS$202,118,FALSE())))</f>
        <v>0</v>
      </c>
      <c r="DO74" s="193" t="n">
        <f aca="false">IF(ISERROR(VLOOKUP($A74,'Import OffPeak'!$A$3:DT$99,119,FALSE())-VLOOKUP($A74,'Import OffPeak change'!$A$106:DT$202,119,FALSE())),0,(VLOOKUP($A74,'Import OffPeak'!$A$3:DT$99,119,FALSE())-VLOOKUP($A74,'Import OffPeak change'!$A$106:DT$202,119,FALSE())))</f>
        <v>0</v>
      </c>
      <c r="DP74" s="193" t="n">
        <f aca="false">IF(ISERROR(VLOOKUP($A74,'Import OffPeak'!$A$3:DU$99,120,FALSE())-VLOOKUP($A74,'Import OffPeak change'!$A$106:DU$202,120,FALSE())),0,(VLOOKUP($A74,'Import OffPeak'!$A$3:DU$99,120,FALSE())-VLOOKUP($A74,'Import OffPeak change'!$A$106:DU$202,120,FALSE())))</f>
        <v>0</v>
      </c>
      <c r="DQ74" s="193" t="n">
        <f aca="false">IF(ISERROR(VLOOKUP($A74,'Import OffPeak'!$A$3:DV$99,121,FALSE())-VLOOKUP($A74,'Import OffPeak change'!$A$106:DV$202,121,FALSE())),0,(VLOOKUP($A74,'Import OffPeak'!$A$3:DV$99,121,FALSE())-VLOOKUP($A74,'Import OffPeak change'!$A$106:DV$202,121,FALSE())))</f>
        <v>0</v>
      </c>
      <c r="DR74" s="193" t="n">
        <f aca="false">IF(ISERROR(VLOOKUP($A74,'Import OffPeak'!$A$3:DW$99,122,FALSE())-VLOOKUP($A74,'Import OffPeak change'!$A$106:DW$202,122,FALSE())),0,(VLOOKUP($A74,'Import OffPeak'!$A$3:DW$99,122,FALSE())-VLOOKUP($A74,'Import OffPeak change'!$A$106:DW$202,122,FALSE())))</f>
        <v>0</v>
      </c>
      <c r="DS74" s="193" t="n">
        <f aca="false">IF(ISERROR(VLOOKUP($A74,'Import OffPeak'!$A$3:DX$99,123,FALSE())-VLOOKUP($A74,'Import OffPeak change'!$A$106:DX$202,123,FALSE())),0,(VLOOKUP($A74,'Import OffPeak'!$A$3:DX$99,123,FALSE())-VLOOKUP($A74,'Import OffPeak change'!$A$106:DX$202,123,FALSE())))</f>
        <v>0</v>
      </c>
      <c r="DT74" s="193" t="n">
        <f aca="false">IF(ISERROR(VLOOKUP($A74,'Import OffPeak'!$A$3:DY$99,124,FALSE())-VLOOKUP($A74,'Import OffPeak change'!$A$106:DY$202,124,FALSE())),0,(VLOOKUP($A74,'Import OffPeak'!$A$3:DY$99,124,FALSE())-VLOOKUP($A74,'Import OffPeak change'!$A$106:DY$202,124,FALSE())))</f>
        <v>0</v>
      </c>
      <c r="DU74" s="193" t="n">
        <f aca="false">IF(ISERROR(VLOOKUP($A74,'Import OffPeak'!$A$3:DZ$99,125,FALSE())-VLOOKUP($A74,'Import OffPeak change'!$A$106:DZ$202,125,FALSE())),0,(VLOOKUP($A74,'Import OffPeak'!$A$3:DZ$99,125,FALSE())-VLOOKUP($A74,'Import OffPeak change'!$A$106:DZ$202,125,FALSE())))</f>
        <v>0</v>
      </c>
      <c r="DV74" s="193" t="n">
        <f aca="false">IF(ISERROR(VLOOKUP($A74,'Import OffPeak'!$A$3:EA$99,126,FALSE())-VLOOKUP($A74,'Import OffPeak change'!$A$106:EA$202,126,FALSE())),0,(VLOOKUP($A74,'Import OffPeak'!$A$3:EA$99,126,FALSE())-VLOOKUP($A74,'Import OffPeak change'!$A$106:EA$202,126,FALSE())))</f>
        <v>0</v>
      </c>
      <c r="DW74" s="193" t="n">
        <f aca="false">IF(ISERROR(VLOOKUP($A74,'Import OffPeak'!$A$3:EB$99,127,FALSE())-VLOOKUP($A74,'Import OffPeak change'!$A$106:EB$202,127,FALSE())),0,(VLOOKUP($A74,'Import OffPeak'!$A$3:EB$99,127,FALSE())-VLOOKUP($A74,'Import OffPeak change'!$A$106:EB$202,127,FALSE())))</f>
        <v>0</v>
      </c>
      <c r="DX74" s="193" t="n">
        <f aca="false">IF(ISERROR(VLOOKUP($A74,'Import OffPeak'!$A$3:EC$99,128,FALSE())-VLOOKUP($A74,'Import OffPeak change'!$A$106:EC$202,128,FALSE())),0,(VLOOKUP($A74,'Import OffPeak'!$A$3:EC$99,128,FALSE())-VLOOKUP($A74,'Import OffPeak change'!$A$106:EC$202,128,FALSE())))</f>
        <v>0</v>
      </c>
      <c r="DY74" s="193" t="n">
        <f aca="false">IF(ISERROR(VLOOKUP($A74,'Import OffPeak'!$A$3:ED$99,129,FALSE())-VLOOKUP($A74,'Import OffPeak change'!$A$106:ED$202,129,FALSE())),0,(VLOOKUP($A74,'Import OffPeak'!$A$3:ED$99,129,FALSE())-VLOOKUP($A74,'Import OffPeak change'!$A$106:ED$202,129,FALSE())))</f>
        <v>0</v>
      </c>
      <c r="DZ74" s="193" t="n">
        <f aca="false">IF(ISERROR(VLOOKUP($A74,'Import OffPeak'!$A$3:EE$99,130,FALSE())-VLOOKUP($A74,'Import OffPeak change'!$A$106:EE$202,130,FALSE())),0,(VLOOKUP($A74,'Import OffPeak'!$A$3:EE$99,130,FALSE())-VLOOKUP($A74,'Import OffPeak change'!$A$106:EE$202,130,FALSE())))</f>
        <v>0</v>
      </c>
      <c r="EA74" s="193" t="n">
        <f aca="false">IF(ISERROR(VLOOKUP($A74,'Import OffPeak'!$A$3:EF$99,131,FALSE())-VLOOKUP($A74,'Import OffPeak change'!$A$106:EF$202,131,FALSE())),0,(VLOOKUP($A74,'Import OffPeak'!$A$3:EF$99,131,FALSE())-VLOOKUP($A74,'Import OffPeak change'!$A$106:EF$202,131,FALSE())))</f>
        <v>0</v>
      </c>
      <c r="EB74" s="193" t="n">
        <f aca="false">IF(ISERROR(VLOOKUP($A74,'Import OffPeak'!$A$3:EG$99,132,FALSE())-VLOOKUP($A74,'Import OffPeak change'!$A$106:EG$202,132,FALSE())),0,(VLOOKUP($A74,'Import OffPeak'!$A$3:EG$99,132,FALSE())-VLOOKUP($A74,'Import OffPeak change'!$A$106:EG$202,132,FALSE())))</f>
        <v>0</v>
      </c>
      <c r="EC74" s="193" t="n">
        <f aca="false">IF(ISERROR(VLOOKUP($A74,'Import OffPeak'!$A$3:EH$99,133,FALSE())-VLOOKUP($A74,'Import OffPeak change'!$A$106:EH$202,133,FALSE())),0,(VLOOKUP($A74,'Import OffPeak'!$A$3:EH$99,133,FALSE())-VLOOKUP($A74,'Import OffPeak change'!$A$106:EH$202,133,FALSE())))</f>
        <v>0</v>
      </c>
      <c r="ED74" s="193" t="n">
        <f aca="false">IF(ISERROR(VLOOKUP($A74,'Import OffPeak'!$A$3:EI$99,134,FALSE())-VLOOKUP($A74,'Import OffPeak change'!$A$106:EI$202,134,FALSE())),0,(VLOOKUP($A74,'Import OffPeak'!$A$3:EI$99,134,FALSE())-VLOOKUP($A74,'Import OffPeak change'!$A$106:EI$202,134,FALSE())))</f>
        <v>0</v>
      </c>
      <c r="EE74" s="193" t="n">
        <f aca="false">IF(ISERROR(VLOOKUP($A74,'Import OffPeak'!$A$3:EJ$99,135,FALSE())-VLOOKUP($A74,'Import OffPeak change'!$A$106:EJ$202,135,FALSE())),0,(VLOOKUP($A74,'Import OffPeak'!$A$3:EJ$99,135,FALSE())-VLOOKUP($A74,'Import OffPeak change'!$A$106:EJ$202,135,FALSE())))</f>
        <v>0</v>
      </c>
      <c r="EF74" s="193" t="n">
        <f aca="false">IF(ISERROR(VLOOKUP($A74,'Import OffPeak'!$A$3:EK$99,136,FALSE())-VLOOKUP($A74,'Import OffPeak change'!$A$106:EK$202,136,FALSE())),0,(VLOOKUP($A74,'Import OffPeak'!$A$3:EK$99,136,FALSE())-VLOOKUP($A74,'Import OffPeak change'!$A$106:EK$202,136,FALSE())))</f>
        <v>0</v>
      </c>
      <c r="EG74" s="193" t="n">
        <f aca="false">IF(ISERROR(VLOOKUP($A74,'Import OffPeak'!$A$3:EL$99,137,FALSE())-VLOOKUP($A74,'Import OffPeak change'!$A$106:EL$202,137,FALSE())),0,(VLOOKUP($A74,'Import OffPeak'!$A$3:EL$99,137,FALSE())-VLOOKUP($A74,'Import OffPeak change'!$A$106:EL$202,137,FALSE())))</f>
        <v>0</v>
      </c>
      <c r="EH74" s="193" t="n">
        <f aca="false">IF(ISERROR(VLOOKUP($A74,'Import OffPeak'!$A$3:EM$99,138,FALSE())-VLOOKUP($A74,'Import OffPeak change'!$A$106:EM$202,138,FALSE())),0,(VLOOKUP($A74,'Import OffPeak'!$A$3:EM$99,138,FALSE())-VLOOKUP($A74,'Import OffPeak change'!$A$106:EM$202,138,FALSE())))</f>
        <v>0</v>
      </c>
      <c r="EI74" s="193" t="n">
        <f aca="false">IF(ISERROR(VLOOKUP($A74,'Import OffPeak'!$A$3:EN$99,139,FALSE())-VLOOKUP($A74,'Import OffPeak change'!$A$106:EN$202,139,FALSE())),0,(VLOOKUP($A74,'Import OffPeak'!$A$3:EN$99,139,FALSE())-VLOOKUP($A74,'Import OffPeak change'!$A$106:EN$202,139,FALSE())))</f>
        <v>0</v>
      </c>
      <c r="EJ74" s="193" t="n">
        <f aca="false">IF(ISERROR(VLOOKUP($A74,'Import OffPeak'!$A$3:EO$99,140,FALSE())-VLOOKUP($A74,'Import OffPeak change'!$A$106:EO$202,140,FALSE())),0,(VLOOKUP($A74,'Import OffPeak'!$A$3:EO$99,140,FALSE())-VLOOKUP($A74,'Import OffPeak change'!$A$106:EO$202,140,FALSE())))</f>
        <v>0</v>
      </c>
      <c r="EK74" s="193" t="n">
        <f aca="false">IF(ISERROR(VLOOKUP($A74,'Import OffPeak'!$A$3:EP$99,141,FALSE())-VLOOKUP($A74,'Import OffPeak change'!$A$106:EP$202,141,FALSE())),0,(VLOOKUP($A74,'Import OffPeak'!$A$3:EP$99,141,FALSE())-VLOOKUP($A74,'Import OffPeak change'!$A$106:EP$202,141,FALSE())))</f>
        <v>0</v>
      </c>
      <c r="EL74" s="193" t="n">
        <f aca="false">IF(ISERROR(VLOOKUP($A74,'Import OffPeak'!$A$3:EQ$99,142,FALSE())-VLOOKUP($A74,'Import OffPeak change'!$A$106:EQ$202,142,FALSE())),0,(VLOOKUP($A74,'Import OffPeak'!$A$3:EQ$99,142,FALSE())-VLOOKUP($A74,'Import OffPeak change'!$A$106:EQ$202,142,FALSE())))</f>
        <v>0</v>
      </c>
      <c r="EM74" s="193" t="n">
        <f aca="false">IF(ISERROR(VLOOKUP($A74,'Import OffPeak'!$A$3:ER$99,143,FALSE())-VLOOKUP($A74,'Import OffPeak change'!$A$106:ER$202,143,FALSE())),0,(VLOOKUP($A74,'Import OffPeak'!$A$3:ER$99,143,FALSE())-VLOOKUP($A74,'Import OffPeak change'!$A$106:ER$202,143,FALSE())))</f>
        <v>0</v>
      </c>
      <c r="EN74" s="193" t="n">
        <f aca="false">IF(ISERROR(VLOOKUP($A74,'Import OffPeak'!$A$3:ES$99,144,FALSE())-VLOOKUP($A74,'Import OffPeak change'!$A$106:ES$202,144,FALSE())),0,(VLOOKUP($A74,'Import OffPeak'!$A$3:ES$99,144,FALSE())-VLOOKUP($A74,'Import OffPeak change'!$A$106:ES$202,144,FALSE())))</f>
        <v>0</v>
      </c>
      <c r="EO74" s="193" t="n">
        <f aca="false">IF(ISERROR(VLOOKUP($A74,'Import OffPeak'!$A$3:ET$99,145,FALSE())-VLOOKUP($A74,'Import OffPeak change'!$A$106:ET$202,145,FALSE())),0,(VLOOKUP($A74,'Import OffPeak'!$A$3:ET$99,145,FALSE())-VLOOKUP($A74,'Import OffPeak change'!$A$106:ET$202,145,FALSE())))</f>
        <v>0</v>
      </c>
      <c r="EP74" s="193" t="n">
        <f aca="false">IF(ISERROR(VLOOKUP($A74,'Import OffPeak'!$A$3:EU$99,146,FALSE())-VLOOKUP($A74,'Import OffPeak change'!$A$106:EU$202,146,FALSE())),0,(VLOOKUP($A74,'Import OffPeak'!$A$3:EU$99,146,FALSE())-VLOOKUP($A74,'Import OffPeak change'!$A$106:EU$202,146,FALSE())))</f>
        <v>0</v>
      </c>
      <c r="EQ74" s="193" t="n">
        <f aca="false">IF(ISERROR(VLOOKUP($A74,'Import OffPeak'!$A$3:EV$99,147,FALSE())-VLOOKUP($A74,'Import OffPeak change'!$A$106:EV$202,147,FALSE())),0,(VLOOKUP($A74,'Import OffPeak'!$A$3:EV$99,147,FALSE())-VLOOKUP($A74,'Import OffPeak change'!$A$106:EV$202,147,FALSE())))</f>
        <v>0</v>
      </c>
      <c r="ER74" s="193" t="n">
        <f aca="false">IF(ISERROR(VLOOKUP($A74,'Import OffPeak'!$A$3:EW$99,148,FALSE())-VLOOKUP($A74,'Import OffPeak change'!$A$106:EW$202,148,FALSE())),0,(VLOOKUP($A74,'Import OffPeak'!$A$3:EW$99,148,FALSE())-VLOOKUP($A74,'Import OffPeak change'!$A$106:EW$202,148,FALSE())))</f>
        <v>0</v>
      </c>
      <c r="ES74" s="193" t="n">
        <f aca="false">IF(ISERROR(VLOOKUP($A74,'Import OffPeak'!$A$3:EX$99,149,FALSE())-VLOOKUP($A74,'Import OffPeak change'!$A$106:EX$202,149,FALSE())),0,(VLOOKUP($A74,'Import OffPeak'!$A$3:EX$99,149,FALSE())-VLOOKUP($A74,'Import OffPeak change'!$A$106:EX$202,149,FALSE())))</f>
        <v>0</v>
      </c>
      <c r="ET74" s="193" t="n">
        <f aca="false">IF(ISERROR(VLOOKUP($A74,'Import OffPeak'!$A$3:EY$99,150,FALSE())-VLOOKUP($A74,'Import OffPeak change'!$A$106:EY$202,150,FALSE())),0,(VLOOKUP($A74,'Import OffPeak'!$A$3:EY$99,150,FALSE())-VLOOKUP($A74,'Import OffPeak change'!$A$106:EY$202,150,FALSE())))</f>
        <v>0</v>
      </c>
      <c r="EU74" s="193" t="n">
        <f aca="false">IF(ISERROR(VLOOKUP($A74,'Import OffPeak'!$A$3:EZ$99,151,FALSE())-VLOOKUP($A74,'Import OffPeak change'!$A$106:EZ$202,151,FALSE())),0,(VLOOKUP($A74,'Import OffPeak'!$A$3:EZ$99,151,FALSE())-VLOOKUP($A74,'Import OffPeak change'!$A$106:EZ$202,151,FALSE())))</f>
        <v>0</v>
      </c>
      <c r="EV74" s="193" t="n">
        <f aca="false">IF(ISERROR(VLOOKUP($A74,'Import OffPeak'!$A$3:FA$99,152,FALSE())-VLOOKUP($A74,'Import OffPeak change'!$A$106:FA$202,152,FALSE())),0,(VLOOKUP($A74,'Import OffPeak'!$A$3:FA$99,152,FALSE())-VLOOKUP($A74,'Import OffPeak change'!$A$106:FA$202,152,FALSE())))</f>
        <v>0</v>
      </c>
      <c r="EW74" s="193" t="n">
        <f aca="false">IF(ISERROR(VLOOKUP($A74,'Import OffPeak'!$A$3:FB$99,153,FALSE())-VLOOKUP($A74,'Import OffPeak change'!$A$106:FB$202,153,FALSE())),0,(VLOOKUP($A74,'Import OffPeak'!$A$3:FB$99,153,FALSE())-VLOOKUP($A74,'Import OffPeak change'!$A$106:FB$202,153,FALSE())))</f>
        <v>0</v>
      </c>
      <c r="EX74" s="193" t="n">
        <f aca="false">IF(ISERROR(VLOOKUP($A74,'Import OffPeak'!$A$3:FC$99,154,FALSE())-VLOOKUP($A74,'Import OffPeak change'!$A$106:FC$202,154,FALSE())),0,(VLOOKUP($A74,'Import OffPeak'!$A$3:FC$99,154,FALSE())-VLOOKUP($A74,'Import OffPeak change'!$A$106:FC$202,154,FALSE())))</f>
        <v>0</v>
      </c>
      <c r="EY74" s="193" t="n">
        <f aca="false">IF(ISERROR(VLOOKUP($A74,'Import OffPeak'!$A$3:FD$99,155,FALSE())-VLOOKUP($A74,'Import OffPeak change'!$A$106:FD$202,155,FALSE())),0,(VLOOKUP($A74,'Import OffPeak'!$A$3:FD$99,155,FALSE())-VLOOKUP($A74,'Import OffPeak change'!$A$106:FD$202,155,FALSE())))</f>
        <v>0</v>
      </c>
      <c r="EZ74" s="193" t="n">
        <f aca="false">IF(ISERROR(VLOOKUP($A74,'Import OffPeak'!$A$3:FE$99,156,FALSE())-VLOOKUP($A74,'Import OffPeak change'!$A$106:FE$202,156,FALSE())),0,(VLOOKUP($A74,'Import OffPeak'!$A$3:FE$99,156,FALSE())-VLOOKUP($A74,'Import OffPeak change'!$A$106:FE$202,156,FALSE())))</f>
        <v>0</v>
      </c>
      <c r="FA74" s="193" t="n">
        <f aca="false">IF(ISERROR(VLOOKUP($A74,'Import OffPeak'!$A$3:FF$99,157,FALSE())-VLOOKUP($A74,'Import OffPeak change'!$A$106:FF$202,157,FALSE())),0,(VLOOKUP($A74,'Import OffPeak'!$A$3:FF$99,157,FALSE())-VLOOKUP($A74,'Import OffPeak change'!$A$106:FF$202,157,FALSE())))</f>
        <v>0</v>
      </c>
      <c r="FB74" s="193" t="n">
        <f aca="false">IF(ISERROR(VLOOKUP($A74,'Import OffPeak'!$A$3:FG$99,158,FALSE())-VLOOKUP($A74,'Import OffPeak change'!$A$106:FG$202,158,FALSE())),0,(VLOOKUP($A74,'Import OffPeak'!$A$3:FG$99,158,FALSE())-VLOOKUP($A74,'Import OffPeak change'!$A$106:FG$202,158,FALSE())))</f>
        <v>0</v>
      </c>
      <c r="FC74" s="193" t="n">
        <f aca="false">IF(ISERROR(VLOOKUP($A74,'Import OffPeak'!$A$3:FH$99,159,FALSE())-VLOOKUP($A74,'Import OffPeak change'!$A$106:FH$202,159,FALSE())),0,(VLOOKUP($A74,'Import OffPeak'!$A$3:FH$99,159,FALSE())-VLOOKUP($A74,'Import OffPeak change'!$A$106:FH$202,159,FALSE())))</f>
        <v>0</v>
      </c>
      <c r="FD74" s="193" t="n">
        <f aca="false">IF(ISERROR(VLOOKUP($A74,'Import OffPeak'!$A$3:FI$99,160,FALSE())-VLOOKUP($A74,'Import OffPeak change'!$A$106:FI$202,160,FALSE())),0,(VLOOKUP($A74,'Import OffPeak'!$A$3:FI$99,160,FALSE())-VLOOKUP($A74,'Import OffPeak change'!$A$106:FI$202,160,FALSE())))</f>
        <v>0</v>
      </c>
      <c r="FE74" s="193" t="n">
        <f aca="false">IF(ISERROR(VLOOKUP($A74,'Import OffPeak'!$A$3:FJ$99,161,FALSE())-VLOOKUP($A74,'Import OffPeak change'!$A$106:FJ$202,161,FALSE())),0,(VLOOKUP($A74,'Import OffPeak'!$A$3:FJ$99,161,FALSE())-VLOOKUP($A74,'Import OffPeak change'!$A$106:FJ$202,161,FALSE())))</f>
        <v>0</v>
      </c>
      <c r="FF74" s="193" t="n">
        <f aca="false">IF(ISERROR(VLOOKUP($A74,'Import OffPeak'!$A$3:FK$99,162,FALSE())-VLOOKUP($A74,'Import OffPeak change'!$A$106:FK$202,162,FALSE())),0,(VLOOKUP($A74,'Import OffPeak'!$A$3:FK$99,162,FALSE())-VLOOKUP($A74,'Import OffPeak change'!$A$106:FK$202,162,FALSE())))</f>
        <v>0</v>
      </c>
      <c r="FG74" s="193" t="n">
        <f aca="false">IF(ISERROR(VLOOKUP($A74,'Import OffPeak'!$A$3:FL$99,163,FALSE())-VLOOKUP($A74,'Import OffPeak change'!$A$106:FL$202,163,FALSE())),0,(VLOOKUP($A74,'Import OffPeak'!$A$3:FL$99,163,FALSE())-VLOOKUP($A74,'Import OffPeak change'!$A$106:FL$202,163,FALSE())))</f>
        <v>0</v>
      </c>
      <c r="FH74" s="193" t="n">
        <f aca="false">IF(ISERROR(VLOOKUP($A74,'Import OffPeak'!$A$3:FM$99,164,FALSE())-VLOOKUP($A74,'Import OffPeak change'!$A$106:FM$202,164,FALSE())),0,(VLOOKUP($A74,'Import OffPeak'!$A$3:FM$99,164,FALSE())-VLOOKUP($A74,'Import OffPeak change'!$A$106:FM$202,164,FALSE())))</f>
        <v>0</v>
      </c>
      <c r="FI74" s="193" t="n">
        <f aca="false">IF(ISERROR(VLOOKUP($A74,'Import OffPeak'!$A$3:FN$99,165,FALSE())-VLOOKUP($A74,'Import OffPeak change'!$A$106:FN$202,165,FALSE())),0,(VLOOKUP($A74,'Import OffPeak'!$A$3:FN$99,165,FALSE())-VLOOKUP($A74,'Import OffPeak change'!$A$106:FN$202,165,FALSE())))</f>
        <v>0</v>
      </c>
      <c r="FJ74" s="193" t="n">
        <f aca="false">IF(ISERROR(VLOOKUP($A74,'Import OffPeak'!$A$3:FO$99,166,FALSE())-VLOOKUP($A74,'Import OffPeak change'!$A$106:FO$202,166,FALSE())),0,(VLOOKUP($A74,'Import OffPeak'!$A$3:FO$99,166,FALSE())-VLOOKUP($A74,'Import OffPeak change'!$A$106:FO$202,166,FALSE())))</f>
        <v>0</v>
      </c>
      <c r="FK74" s="193" t="n">
        <f aca="false">IF(ISERROR(VLOOKUP($A74,'Import OffPeak'!$A$3:FP$99,167,FALSE())-VLOOKUP($A74,'Import OffPeak change'!$A$106:FP$202,167,FALSE())),0,(VLOOKUP($A74,'Import OffPeak'!$A$3:FP$99,167,FALSE())-VLOOKUP($A74,'Import OffPeak change'!$A$106:FP$202,167,FALSE())))</f>
        <v>0</v>
      </c>
      <c r="FL74" s="193" t="n">
        <f aca="false">IF(ISERROR(VLOOKUP($A74,'Import OffPeak'!$A$3:FQ$99,168,FALSE())-VLOOKUP($A74,'Import OffPeak change'!$A$106:FQ$202,168,FALSE())),0,(VLOOKUP($A74,'Import OffPeak'!$A$3:FQ$99,168,FALSE())-VLOOKUP($A74,'Import OffPeak change'!$A$106:FQ$202,168,FALSE())))</f>
        <v>0</v>
      </c>
      <c r="FM74" s="193" t="n">
        <f aca="false">IF(ISERROR(VLOOKUP($A74,'Import OffPeak'!$A$3:FR$99,169,FALSE())-VLOOKUP($A74,'Import OffPeak change'!$A$106:FR$202,169,FALSE())),0,(VLOOKUP($A74,'Import OffPeak'!$A$3:FR$99,169,FALSE())-VLOOKUP($A74,'Import OffPeak change'!$A$106:FR$202,169,FALSE())))</f>
        <v>0</v>
      </c>
      <c r="FN74" s="193" t="n">
        <f aca="false">IF(ISERROR(VLOOKUP($A74,'Import OffPeak'!$A$3:FS$99,170,FALSE())-VLOOKUP($A74,'Import OffPeak change'!$A$106:FS$202,170,FALSE())),0,(VLOOKUP($A74,'Import OffPeak'!$A$3:FS$99,170,FALSE())-VLOOKUP($A74,'Import OffPeak change'!$A$106:FS$202,170,FALSE())))</f>
        <v>0</v>
      </c>
      <c r="FO74" s="193" t="n">
        <f aca="false">IF(ISERROR(VLOOKUP($A74,'Import OffPeak'!$A$3:FT$99,171,FALSE())-VLOOKUP($A74,'Import OffPeak change'!$A$106:FT$202,171,FALSE())),0,(VLOOKUP($A74,'Import OffPeak'!$A$3:FT$99,171,FALSE())-VLOOKUP($A74,'Import OffPeak change'!$A$106:FT$202,171,FALSE())))</f>
        <v>0</v>
      </c>
      <c r="FP74" s="193" t="n">
        <f aca="false">IF(ISERROR(VLOOKUP($A74,'Import OffPeak'!$A$3:FU$99,172,FALSE())-VLOOKUP($A74,'Import OffPeak change'!$A$106:FU$202,172,FALSE())),0,(VLOOKUP($A74,'Import OffPeak'!$A$3:FU$99,172,FALSE())-VLOOKUP($A74,'Import OffPeak change'!$A$106:FU$202,172,FALSE())))</f>
        <v>0</v>
      </c>
      <c r="FQ74" s="193" t="n">
        <f aca="false">IF(ISERROR(VLOOKUP($A74,'Import OffPeak'!$A$3:FV$99,173,FALSE())-VLOOKUP($A74,'Import OffPeak change'!$A$106:FV$202,173,FALSE())),0,(VLOOKUP($A74,'Import OffPeak'!$A$3:FV$99,173,FALSE())-VLOOKUP($A74,'Import OffPeak change'!$A$106:FV$202,173,FALSE())))</f>
        <v>0</v>
      </c>
      <c r="FR74" s="193" t="n">
        <f aca="false">IF(ISERROR(VLOOKUP($A74,'Import OffPeak'!$A$3:FW$99,174,FALSE())-VLOOKUP($A74,'Import OffPeak change'!$A$106:FW$202,174,FALSE())),0,(VLOOKUP($A74,'Import OffPeak'!$A$3:FW$99,174,FALSE())-VLOOKUP($A74,'Import OffPeak change'!$A$106:FW$202,174,FALSE())))</f>
        <v>0</v>
      </c>
      <c r="FS74" s="193" t="n">
        <f aca="false">IF(ISERROR(VLOOKUP($A74,'Import OffPeak'!$A$3:FX$99,175,FALSE())-VLOOKUP($A74,'Import OffPeak change'!$A$106:FX$202,175,FALSE())),0,(VLOOKUP($A74,'Import OffPeak'!$A$3:FX$99,175,FALSE())-VLOOKUP($A74,'Import OffPeak change'!$A$106:FX$202,175,FALSE())))</f>
        <v>0</v>
      </c>
      <c r="FT74" s="193" t="n">
        <f aca="false">IF(ISERROR(VLOOKUP($A74,'Import OffPeak'!$A$3:FY$99,176,FALSE())-VLOOKUP($A74,'Import OffPeak change'!$A$106:FY$202,176,FALSE())),0,(VLOOKUP($A74,'Import OffPeak'!$A$3:FY$99,176,FALSE())-VLOOKUP($A74,'Import OffPeak change'!$A$106:FY$202,176,FALSE())))</f>
        <v>0</v>
      </c>
      <c r="FU74" s="193" t="n">
        <f aca="false">IF(ISERROR(VLOOKUP($A74,'Import OffPeak'!$A$3:FZ$99,177,FALSE())-VLOOKUP($A74,'Import OffPeak change'!$A$106:FZ$202,177,FALSE())),0,(VLOOKUP($A74,'Import OffPeak'!$A$3:FZ$99,177,FALSE())-VLOOKUP($A74,'Import OffPeak change'!$A$106:FZ$202,177,FALSE())))</f>
        <v>0</v>
      </c>
      <c r="FV74" s="193" t="n">
        <f aca="false">IF(ISERROR(VLOOKUP($A74,'Import OffPeak'!$A$3:GA$99,178,FALSE())-VLOOKUP($A74,'Import OffPeak change'!$A$106:GA$202,178,FALSE())),0,(VLOOKUP($A74,'Import OffPeak'!$A$3:GA$99,178,FALSE())-VLOOKUP($A74,'Import OffPeak change'!$A$106:GA$202,178,FALSE())))</f>
        <v>0</v>
      </c>
      <c r="FW74" s="193" t="n">
        <f aca="false">IF(ISERROR(VLOOKUP($A74,'Import OffPeak'!$A$3:GB$99,179,FALSE())-VLOOKUP($A74,'Import OffPeak change'!$A$106:GB$202,179,FALSE())),0,(VLOOKUP($A74,'Import OffPeak'!$A$3:GB$99,179,FALSE())-VLOOKUP($A74,'Import OffPeak change'!$A$106:GB$202,179,FALSE())))</f>
        <v>0</v>
      </c>
      <c r="FX74" s="193" t="n">
        <f aca="false">IF(ISERROR(VLOOKUP($A74,'Import OffPeak'!$A$3:GC$99,180,FALSE())-VLOOKUP($A74,'Import OffPeak change'!$A$106:GC$202,180,FALSE())),0,(VLOOKUP($A74,'Import OffPeak'!$A$3:GC$99,180,FALSE())-VLOOKUP($A74,'Import OffPeak change'!$A$106:GC$202,180,FALSE())))</f>
        <v>0</v>
      </c>
      <c r="FY74" s="193" t="n">
        <f aca="false">IF(ISERROR(VLOOKUP($A74,'Import OffPeak'!$A$3:GD$99,181,FALSE())-VLOOKUP($A74,'Import OffPeak change'!$A$106:GD$202,181,FALSE())),0,(VLOOKUP($A74,'Import OffPeak'!$A$3:GD$99,181,FALSE())-VLOOKUP($A74,'Import OffPeak change'!$A$106:GD$202,181,FALSE())))</f>
        <v>0</v>
      </c>
      <c r="FZ74" s="193" t="n">
        <f aca="false">IF(ISERROR(VLOOKUP($A74,'Import OffPeak'!$A$3:GE$99,182,FALSE())-VLOOKUP($A74,'Import OffPeak change'!$A$106:GE$202,182,FALSE())),0,(VLOOKUP($A74,'Import OffPeak'!$A$3:GE$99,182,FALSE())-VLOOKUP($A74,'Import OffPeak change'!$A$106:GE$202,182,FALSE())))</f>
        <v>0</v>
      </c>
      <c r="GA74" s="193" t="n">
        <f aca="false">IF(ISERROR(VLOOKUP($A74,'Import OffPeak'!$A$3:GF$99,183,FALSE())-VLOOKUP($A74,'Import OffPeak change'!$A$106:GF$202,183,FALSE())),0,(VLOOKUP($A74,'Import OffPeak'!$A$3:GF$99,183,FALSE())-VLOOKUP($A74,'Import OffPeak change'!$A$106:GF$202,183,FALSE())))</f>
        <v>0</v>
      </c>
      <c r="GB74" s="193" t="n">
        <f aca="false">IF(ISERROR(VLOOKUP($A74,'Import OffPeak'!$A$3:GG$99,184,FALSE())-VLOOKUP($A74,'Import OffPeak change'!$A$106:GG$202,184,FALSE())),0,(VLOOKUP($A74,'Import OffPeak'!$A$3:GG$99,184,FALSE())-VLOOKUP($A74,'Import OffPeak change'!$A$106:GG$202,184,FALSE())))</f>
        <v>0</v>
      </c>
      <c r="GC74" s="193" t="n">
        <f aca="false">IF(ISERROR(VLOOKUP($A74,'Import OffPeak'!$A$3:GH$99,185,FALSE())-VLOOKUP($A74,'Import OffPeak change'!$A$106:GH$202,185,FALSE())),0,(VLOOKUP($A74,'Import OffPeak'!$A$3:GH$99,185,FALSE())-VLOOKUP($A74,'Import OffPeak change'!$A$106:GH$202,185,FALSE())))</f>
        <v>0</v>
      </c>
      <c r="GD74" s="193" t="n">
        <f aca="false">IF(ISERROR(VLOOKUP($A74,'Import OffPeak'!$A$3:GI$99,186,FALSE())-VLOOKUP($A74,'Import OffPeak change'!$A$106:GI$202,186,FALSE())),0,(VLOOKUP($A74,'Import OffPeak'!$A$3:GI$99,186,FALSE())-VLOOKUP($A74,'Import OffPeak change'!$A$106:GI$202,186,FALSE())))</f>
        <v>0</v>
      </c>
      <c r="GE74" s="193" t="n">
        <f aca="false">IF(ISERROR(VLOOKUP($A74,'Import OffPeak'!$A$3:GJ$99,187,FALSE())-VLOOKUP($A74,'Import OffPeak change'!$A$106:GJ$202,187,FALSE())),0,(VLOOKUP($A74,'Import OffPeak'!$A$3:GJ$99,187,FALSE())-VLOOKUP($A74,'Import OffPeak change'!$A$106:GJ$202,187,FALSE())))</f>
        <v>0</v>
      </c>
      <c r="GF74" s="193" t="n">
        <f aca="false">IF(ISERROR(VLOOKUP($A74,'Import OffPeak'!$A$3:GK$99,188,FALSE())-VLOOKUP($A74,'Import OffPeak change'!$A$106:GK$202,188,FALSE())),0,(VLOOKUP($A74,'Import OffPeak'!$A$3:GK$99,188,FALSE())-VLOOKUP($A74,'Import OffPeak change'!$A$106:GK$202,188,FALSE())))</f>
        <v>0</v>
      </c>
      <c r="GG74" s="193" t="n">
        <f aca="false">IF(ISERROR(VLOOKUP($A74,'Import OffPeak'!$A$3:GL$99,189,FALSE())-VLOOKUP($A74,'Import OffPeak change'!$A$106:GL$202,189,FALSE())),0,(VLOOKUP($A74,'Import OffPeak'!$A$3:GL$99,189,FALSE())-VLOOKUP($A74,'Import OffPeak change'!$A$106:GL$202,189,FALSE())))</f>
        <v>0</v>
      </c>
      <c r="GH74" s="193" t="n">
        <f aca="false">IF(ISERROR(VLOOKUP($A74,'Import OffPeak'!$A$3:GM$99,190,FALSE())-VLOOKUP($A74,'Import OffPeak change'!$A$106:GM$202,190,FALSE())),0,(VLOOKUP($A74,'Import OffPeak'!$A$3:GM$99,190,FALSE())-VLOOKUP($A74,'Import OffPeak change'!$A$106:GM$202,190,FALSE())))</f>
        <v>0</v>
      </c>
      <c r="GI74" s="193" t="n">
        <f aca="false">IF(ISERROR(VLOOKUP($A74,'Import OffPeak'!$A$3:GN$99,191,FALSE())-VLOOKUP($A74,'Import OffPeak change'!$A$106:GN$202,191,FALSE())),0,(VLOOKUP($A74,'Import OffPeak'!$A$3:GN$99,191,FALSE())-VLOOKUP($A74,'Import OffPeak change'!$A$106:GN$202,191,FALSE())))</f>
        <v>0</v>
      </c>
      <c r="GJ74" s="193" t="n">
        <f aca="false">IF(ISERROR(VLOOKUP($A74,'Import OffPeak'!$A$3:GO$99,192,FALSE())-VLOOKUP($A74,'Import OffPeak change'!$A$106:GO$202,192,FALSE())),0,(VLOOKUP($A74,'Import OffPeak'!$A$3:GO$99,192,FALSE())-VLOOKUP($A74,'Import OffPeak change'!$A$106:GO$202,192,FALSE())))</f>
        <v>0</v>
      </c>
      <c r="GK74" s="193" t="n">
        <f aca="false">IF(ISERROR(VLOOKUP($A74,'Import OffPeak'!$A$3:GP$99,193,FALSE())-VLOOKUP($A74,'Import OffPeak change'!$A$106:GP$202,193,FALSE())),0,(VLOOKUP($A74,'Import OffPeak'!$A$3:GP$99,193,FALSE())-VLOOKUP($A74,'Import OffPeak change'!$A$106:GP$202,193,FALSE())))</f>
        <v>0</v>
      </c>
      <c r="GL74" s="193" t="n">
        <f aca="false">IF(ISERROR(VLOOKUP($A74,'Import OffPeak'!$A$3:GQ$99,194,FALSE())-VLOOKUP($A74,'Import OffPeak change'!$A$106:GQ$202,194,FALSE())),0,(VLOOKUP($A74,'Import OffPeak'!$A$3:GQ$99,194,FALSE())-VLOOKUP($A74,'Import OffPeak change'!$A$106:GQ$202,194,FALSE())))</f>
        <v>0</v>
      </c>
      <c r="GM74" s="193" t="n">
        <f aca="false">IF(ISERROR(VLOOKUP($A74,'Import OffPeak'!$A$3:GR$99,195,FALSE())-VLOOKUP($A74,'Import OffPeak change'!$A$106:GR$202,195,FALSE())),0,(VLOOKUP($A74,'Import OffPeak'!$A$3:GR$99,195,FALSE())-VLOOKUP($A74,'Import OffPeak change'!$A$106:GR$202,195,FALSE())))</f>
        <v>0</v>
      </c>
      <c r="GN74" s="193" t="n">
        <f aca="false">IF(ISERROR(VLOOKUP($A74,'Import OffPeak'!$A$3:GS$99,196,FALSE())-VLOOKUP($A74,'Import OffPeak change'!$A$106:GS$202,196,FALSE())),0,(VLOOKUP($A74,'Import OffPeak'!$A$3:GS$99,196,FALSE())-VLOOKUP($A74,'Import OffPeak change'!$A$106:GS$202,196,FALSE())))</f>
        <v>0</v>
      </c>
      <c r="GO74" s="193" t="n">
        <f aca="false">IF(ISERROR(VLOOKUP($A74,'Import OffPeak'!$A$3:GT$99,197,FALSE())-VLOOKUP($A74,'Import OffPeak change'!$A$106:GT$202,197,FALSE())),0,(VLOOKUP($A74,'Import OffPeak'!$A$3:GT$99,197,FALSE())-VLOOKUP($A74,'Import OffPeak change'!$A$106:GT$202,197,FALSE())))</f>
        <v>0</v>
      </c>
      <c r="GP74" s="193" t="n">
        <f aca="false">IF(ISERROR(VLOOKUP($A74,'Import OffPeak'!$A$3:GU$99,198,FALSE())-VLOOKUP($A74,'Import OffPeak change'!$A$106:GU$202,198,FALSE())),0,(VLOOKUP($A74,'Import OffPeak'!$A$3:GU$99,198,FALSE())-VLOOKUP($A74,'Import OffPeak change'!$A$106:GU$202,198,FALSE())))</f>
        <v>0</v>
      </c>
      <c r="GQ74" s="193" t="n">
        <f aca="false">IF(ISERROR(VLOOKUP($A74,'Import OffPeak'!$A$3:GV$99,199,FALSE())-VLOOKUP($A74,'Import OffPeak change'!$A$106:GV$202,199,FALSE())),0,(VLOOKUP($A74,'Import OffPeak'!$A$3:GV$99,199,FALSE())-VLOOKUP($A74,'Import OffPeak change'!$A$106:GV$202,199,FALSE())))</f>
        <v>0</v>
      </c>
      <c r="GR74" s="193" t="n">
        <f aca="false">IF(ISERROR(VLOOKUP($A74,'Import OffPeak'!$A$3:GW$99,200,FALSE())-VLOOKUP($A74,'Import OffPeak change'!$A$106:GW$202,200,FALSE())),0,(VLOOKUP($A74,'Import OffPeak'!$A$3:GW$99,200,FALSE())-VLOOKUP($A74,'Import OffPeak change'!$A$106:GW$202,200,FALSE())))</f>
        <v>0</v>
      </c>
      <c r="GS74" s="193" t="n">
        <f aca="false">IF(ISERROR(VLOOKUP($A74,'Import OffPeak'!$A$3:GX$99,201,FALSE())-VLOOKUP($A74,'Import OffPeak change'!$A$106:GX$202,201,FALSE())),0,(VLOOKUP($A74,'Import OffPeak'!$A$3:GX$99,201,FALSE())-VLOOKUP($A74,'Import OffPeak change'!$A$106:GX$202,201,FALSE())))</f>
        <v>0</v>
      </c>
      <c r="GT74" s="193" t="n">
        <f aca="false">IF(ISERROR(VLOOKUP($A74,'Import OffPeak'!$A$3:GY$99,202,FALSE())-VLOOKUP($A74,'Import OffPeak change'!$A$106:GY$202,202,FALSE())),0,(VLOOKUP($A74,'Import OffPeak'!$A$3:GY$99,202,FALSE())-VLOOKUP($A74,'Import OffPeak change'!$A$106:GY$202,202,FALSE())))</f>
        <v>0</v>
      </c>
      <c r="GU74" s="193" t="n">
        <f aca="false">IF(ISERROR(VLOOKUP($A74,'Import OffPeak'!$A$3:GZ$99,203,FALSE())-VLOOKUP($A74,'Import OffPeak change'!$A$106:GZ$202,203,FALSE())),0,(VLOOKUP($A74,'Import OffPeak'!$A$3:GZ$99,203,FALSE())-VLOOKUP($A74,'Import OffPeak change'!$A$106:GZ$202,203,FALSE())))</f>
        <v>0</v>
      </c>
      <c r="GV74" s="193" t="n">
        <f aca="false">IF(ISERROR(VLOOKUP($A74,'Import OffPeak'!$A$3:HA$99,204,FALSE())-VLOOKUP($A74,'Import OffPeak change'!$A$106:HA$202,204,FALSE())),0,(VLOOKUP($A74,'Import OffPeak'!$A$3:HA$99,204,FALSE())-VLOOKUP($A74,'Import OffPeak change'!$A$106:HA$202,204,FALSE())))</f>
        <v>0</v>
      </c>
      <c r="GW74" s="193" t="n">
        <f aca="false">IF(ISERROR(VLOOKUP($A74,'Import OffPeak'!$A$3:HB$99,205,FALSE())-VLOOKUP($A74,'Import OffPeak change'!$A$106:HB$202,205,FALSE())),0,(VLOOKUP($A74,'Import OffPeak'!$A$3:HB$99,205,FALSE())-VLOOKUP($A74,'Import OffPeak change'!$A$106:HB$202,205,FALSE())))</f>
        <v>0</v>
      </c>
      <c r="GX74" s="193" t="n">
        <f aca="false">IF(ISERROR(VLOOKUP($A74,'Import OffPeak'!$A$3:HC$99,206,FALSE())-VLOOKUP($A74,'Import OffPeak change'!$A$106:HC$202,206,FALSE())),0,(VLOOKUP($A74,'Import OffPeak'!$A$3:HC$99,206,FALSE())-VLOOKUP($A74,'Import OffPeak change'!$A$106:HC$202,206,FALSE())))</f>
        <v>0</v>
      </c>
      <c r="GY74" s="193" t="n">
        <f aca="false">IF(ISERROR(VLOOKUP($A74,'Import OffPeak'!$A$3:HD$99,207,FALSE())-VLOOKUP($A74,'Import OffPeak change'!$A$106:HD$202,207,FALSE())),0,(VLOOKUP($A74,'Import OffPeak'!$A$3:HD$99,207,FALSE())-VLOOKUP($A74,'Import OffPeak change'!$A$106:HD$202,207,FALSE())))</f>
        <v>0</v>
      </c>
      <c r="GZ74" s="193" t="n">
        <f aca="false">IF(ISERROR(VLOOKUP($A74,'Import OffPeak'!$A$3:HE$99,208,FALSE())-VLOOKUP($A74,'Import OffPeak change'!$A$106:HE$202,208,FALSE())),0,(VLOOKUP($A74,'Import OffPeak'!$A$3:HE$99,208,FALSE())-VLOOKUP($A74,'Import OffPeak change'!$A$106:HE$202,208,FALSE())))</f>
        <v>0</v>
      </c>
      <c r="HA74" s="193" t="n">
        <f aca="false">IF(ISERROR(VLOOKUP($A74,'Import OffPeak'!$A$3:HF$99,209,FALSE())-VLOOKUP($A74,'Import OffPeak change'!$A$106:HF$202,209,FALSE())),0,(VLOOKUP($A74,'Import OffPeak'!$A$3:HF$99,209,FALSE())-VLOOKUP($A74,'Import OffPeak change'!$A$106:HF$202,209,FALSE())))</f>
        <v>0</v>
      </c>
      <c r="HB74" s="193" t="n">
        <f aca="false">IF(ISERROR(VLOOKUP($A74,'Import OffPeak'!$A$3:HG$99,210,FALSE())-VLOOKUP($A74,'Import OffPeak change'!$A$106:HG$202,210,FALSE())),0,(VLOOKUP($A74,'Import OffPeak'!$A$3:HG$99,210,FALSE())-VLOOKUP($A74,'Import OffPeak change'!$A$106:HG$202,210,FALSE())))</f>
        <v>0</v>
      </c>
      <c r="HC74" s="193" t="n">
        <f aca="false">IF(ISERROR(VLOOKUP($A74,'Import OffPeak'!$A$3:HH$99,211,FALSE())-VLOOKUP($A74,'Import OffPeak change'!$A$106:HH$202,211,FALSE())),0,(VLOOKUP($A74,'Import OffPeak'!$A$3:HH$99,211,FALSE())-VLOOKUP($A74,'Import OffPeak change'!$A$106:HH$202,211,FALSE())))</f>
        <v>0</v>
      </c>
      <c r="HD74" s="193" t="n">
        <f aca="false">IF(ISERROR(VLOOKUP($A74,'Import OffPeak'!$A$3:HI$99,212,FALSE())-VLOOKUP($A74,'Import OffPeak change'!$A$106:HI$202,212,FALSE())),0,(VLOOKUP($A74,'Import OffPeak'!$A$3:HI$99,212,FALSE())-VLOOKUP($A74,'Import OffPeak change'!$A$106:HI$202,212,FALSE())))</f>
        <v>0</v>
      </c>
      <c r="HE74" s="193" t="n">
        <f aca="false">IF(ISERROR(VLOOKUP($A74,'Import OffPeak'!$A$3:HJ$99,213,FALSE())-VLOOKUP($A74,'Import OffPeak change'!$A$106:HJ$202,213,FALSE())),0,(VLOOKUP($A74,'Import OffPeak'!$A$3:HJ$99,213,FALSE())-VLOOKUP($A74,'Import OffPeak change'!$A$106:HJ$202,213,FALSE())))</f>
        <v>0</v>
      </c>
      <c r="HF74" s="193" t="n">
        <f aca="false">IF(ISERROR(VLOOKUP($A74,'Import OffPeak'!$A$3:HK$99,214,FALSE())-VLOOKUP($A74,'Import OffPeak change'!$A$106:HK$202,214,FALSE())),0,(VLOOKUP($A74,'Import OffPeak'!$A$3:HK$99,214,FALSE())-VLOOKUP($A74,'Import OffPeak change'!$A$106:HK$202,214,FALSE())))</f>
        <v>0</v>
      </c>
      <c r="HG74" s="193" t="n">
        <f aca="false">IF(ISERROR(VLOOKUP($A74,'Import OffPeak'!$A$3:HL$99,215,FALSE())-VLOOKUP($A74,'Import OffPeak change'!$A$106:HL$202,215,FALSE())),0,(VLOOKUP($A74,'Import OffPeak'!$A$3:HL$99,215,FALSE())-VLOOKUP($A74,'Import OffPeak change'!$A$106:HL$202,215,FALSE())))</f>
        <v>0</v>
      </c>
      <c r="HH74" s="193" t="n">
        <f aca="false">IF(ISERROR(VLOOKUP($A74,'Import OffPeak'!$A$3:HM$99,216,FALSE())-VLOOKUP($A74,'Import OffPeak change'!$A$106:HM$202,216,FALSE())),0,(VLOOKUP($A74,'Import OffPeak'!$A$3:HM$99,216,FALSE())-VLOOKUP($A74,'Import OffPeak change'!$A$106:HM$202,216,FALSE())))</f>
        <v>0</v>
      </c>
      <c r="HI74" s="193" t="n">
        <f aca="false">IF(ISERROR(VLOOKUP($A74,'Import OffPeak'!$A$3:HN$99,217,FALSE())-VLOOKUP($A74,'Import OffPeak change'!$A$106:HN$202,217,FALSE())),0,(VLOOKUP($A74,'Import OffPeak'!$A$3:HN$99,217,FALSE())-VLOOKUP($A74,'Import OffPeak change'!$A$106:HN$202,217,FALSE())))</f>
        <v>0</v>
      </c>
      <c r="HJ74" s="193" t="n">
        <f aca="false">IF(ISERROR(VLOOKUP($A74,'Import OffPeak'!$A$3:HO$99,218,FALSE())-VLOOKUP($A74,'Import OffPeak change'!$A$106:HO$202,218,FALSE())),0,(VLOOKUP($A74,'Import OffPeak'!$A$3:HO$99,218,FALSE())-VLOOKUP($A74,'Import OffPeak change'!$A$106:HO$202,218,FALSE())))</f>
        <v>0</v>
      </c>
      <c r="HK74" s="193" t="n">
        <f aca="false">IF(ISERROR(VLOOKUP($A74,'Import OffPeak'!$A$3:HP$99,219,FALSE())-VLOOKUP($A74,'Import OffPeak change'!$A$106:HP$202,219,FALSE())),0,(VLOOKUP($A74,'Import OffPeak'!$A$3:HP$99,219,FALSE())-VLOOKUP($A74,'Import OffPeak change'!$A$106:HP$202,219,FALSE())))</f>
        <v>0</v>
      </c>
      <c r="HL74" s="193" t="n">
        <f aca="false">IF(ISERROR(VLOOKUP($A74,'Import OffPeak'!$A$3:HQ$99,220,FALSE())-VLOOKUP($A74,'Import OffPeak change'!$A$106:HQ$202,220,FALSE())),0,(VLOOKUP($A74,'Import OffPeak'!$A$3:HQ$99,220,FALSE())-VLOOKUP($A74,'Import OffPeak change'!$A$106:HQ$202,220,FALSE())))</f>
        <v>0</v>
      </c>
      <c r="HM74" s="193" t="n">
        <f aca="false">IF(ISERROR(VLOOKUP($A74,'Import OffPeak'!$A$3:HR$99,221,FALSE())-VLOOKUP($A74,'Import OffPeak change'!$A$106:HR$202,221,FALSE())),0,(VLOOKUP($A74,'Import OffPeak'!$A$3:HR$99,221,FALSE())-VLOOKUP($A74,'Import OffPeak change'!$A$106:HR$202,221,FALSE())))</f>
        <v>0</v>
      </c>
      <c r="HN74" s="193" t="n">
        <f aca="false">IF(ISERROR(VLOOKUP($A74,'Import OffPeak'!$A$3:HS$99,222,FALSE())-VLOOKUP($A74,'Import OffPeak change'!$A$106:HS$202,222,FALSE())),0,(VLOOKUP($A74,'Import OffPeak'!$A$3:HS$99,222,FALSE())-VLOOKUP($A74,'Import OffPeak change'!$A$106:HS$202,222,FALSE())))</f>
        <v>0</v>
      </c>
      <c r="HO74" s="193" t="n">
        <f aca="false">IF(ISERROR(VLOOKUP($A74,'Import OffPeak'!$A$3:HT$99,223,FALSE())-VLOOKUP($A74,'Import OffPeak change'!$A$106:HT$202,223,FALSE())),0,(VLOOKUP($A74,'Import OffPeak'!$A$3:HT$99,223,FALSE())-VLOOKUP($A74,'Import OffPeak change'!$A$106:HT$202,223,FALSE())))</f>
        <v>0</v>
      </c>
      <c r="HP74" s="193" t="n">
        <f aca="false">IF(ISERROR(VLOOKUP($A74,'Import OffPeak'!$A$3:HU$99,224,FALSE())-VLOOKUP($A74,'Import OffPeak change'!$A$106:HU$202,224,FALSE())),0,(VLOOKUP($A74,'Import OffPeak'!$A$3:HU$99,224,FALSE())-VLOOKUP($A74,'Import OffPeak change'!$A$106:HU$202,224,FALSE())))</f>
        <v>0</v>
      </c>
      <c r="HQ74" s="193" t="n">
        <f aca="false">IF(ISERROR(VLOOKUP($A74,'Import OffPeak'!$A$3:HV$99,225,FALSE())-VLOOKUP($A74,'Import OffPeak change'!$A$106:HV$202,225,FALSE())),0,(VLOOKUP($A74,'Import OffPeak'!$A$3:HV$99,225,FALSE())-VLOOKUP($A74,'Import OffPeak change'!$A$106:HV$202,225,FALSE())))</f>
        <v>0</v>
      </c>
      <c r="HR74" s="193" t="n">
        <f aca="false">IF(ISERROR(VLOOKUP($A74,'Import OffPeak'!$A$3:HW$99,226,FALSE())-VLOOKUP($A74,'Import OffPeak change'!$A$106:HW$202,226,FALSE())),0,(VLOOKUP($A74,'Import OffPeak'!$A$3:HW$99,226,FALSE())-VLOOKUP($A74,'Import OffPeak change'!$A$106:HW$202,226,FALSE())))</f>
        <v>0</v>
      </c>
      <c r="HS74" s="193" t="n">
        <f aca="false">IF(ISERROR(VLOOKUP($A74,'Import OffPeak'!$A$3:HX$99,227,FALSE())-VLOOKUP($A74,'Import OffPeak change'!$A$106:HX$202,227,FALSE())),0,(VLOOKUP($A74,'Import OffPeak'!$A$3:HX$99,227,FALSE())-VLOOKUP($A74,'Import OffPeak change'!$A$106:HX$202,227,FALSE())))</f>
        <v>0</v>
      </c>
      <c r="HT74" s="193" t="n">
        <f aca="false">IF(ISERROR(VLOOKUP($A74,'Import OffPeak'!$A$3:HY$99,228,FALSE())-VLOOKUP($A74,'Import OffPeak change'!$A$106:HY$202,228,FALSE())),0,(VLOOKUP($A74,'Import OffPeak'!$A$3:HY$99,228,FALSE())-VLOOKUP($A74,'Import OffPeak change'!$A$106:HY$202,228,FALSE())))</f>
        <v>0</v>
      </c>
      <c r="HU74" s="193" t="n">
        <f aca="false">IF(ISERROR(VLOOKUP($A74,'Import OffPeak'!$A$3:HZ$99,229,FALSE())-VLOOKUP($A74,'Import OffPeak change'!$A$106:HZ$202,229,FALSE())),0,(VLOOKUP($A74,'Import OffPeak'!$A$3:HZ$99,229,FALSE())-VLOOKUP($A74,'Import OffPeak change'!$A$106:HZ$202,229,FALSE())))</f>
        <v>0</v>
      </c>
      <c r="HV74" s="193" t="n">
        <f aca="false">IF(ISERROR(VLOOKUP($A74,'Import OffPeak'!$A$3:IA$99,230,FALSE())-VLOOKUP($A74,'Import OffPeak change'!$A$106:IA$202,230,FALSE())),0,(VLOOKUP($A74,'Import OffPeak'!$A$3:IA$99,230,FALSE())-VLOOKUP($A74,'Import OffPeak change'!$A$106:IA$202,230,FALSE())))</f>
        <v>0</v>
      </c>
      <c r="HW74" s="193" t="n">
        <f aca="false">IF(ISERROR(VLOOKUP($A74,'Import OffPeak'!$A$3:IB$99,231,FALSE())-VLOOKUP($A74,'Import OffPeak change'!$A$106:IB$202,231,FALSE())),0,(VLOOKUP($A74,'Import OffPeak'!$A$3:IB$99,231,FALSE())-VLOOKUP($A74,'Import OffPeak change'!$A$106:IB$202,231,FALSE())))</f>
        <v>0</v>
      </c>
      <c r="HX74" s="193" t="n">
        <f aca="false">IF(ISERROR(VLOOKUP($A74,'Import OffPeak'!$A$3:IC$99,232,FALSE())-VLOOKUP($A74,'Import OffPeak change'!$A$106:IC$202,232,FALSE())),0,(VLOOKUP($A74,'Import OffPeak'!$A$3:IC$99,232,FALSE())-VLOOKUP($A74,'Import OffPeak change'!$A$106:IC$202,232,FALSE())))</f>
        <v>0</v>
      </c>
      <c r="HY74" s="193" t="n">
        <f aca="false">IF(ISERROR(VLOOKUP($A74,'Import OffPeak'!$A$3:ID$99,233,FALSE())-VLOOKUP($A74,'Import OffPeak change'!$A$106:ID$202,233,FALSE())),0,(VLOOKUP($A74,'Import OffPeak'!$A$3:ID$99,233,FALSE())-VLOOKUP($A74,'Import OffPeak change'!$A$106:ID$202,233,FALSE())))</f>
        <v>0</v>
      </c>
      <c r="HZ74" s="193" t="n">
        <f aca="false">IF(ISERROR(VLOOKUP($A74,'Import OffPeak'!$A$3:IE$99,234,FALSE())-VLOOKUP($A74,'Import OffPeak change'!$A$106:IE$202,234,FALSE())),0,(VLOOKUP($A74,'Import OffPeak'!$A$3:IE$99,234,FALSE())-VLOOKUP($A74,'Import OffPeak change'!$A$106:IE$202,234,FALSE())))</f>
        <v>0</v>
      </c>
      <c r="IA74" s="193" t="n">
        <f aca="false">IF(ISERROR(VLOOKUP($A74,'Import OffPeak'!$A$3:IF$99,235,FALSE())-VLOOKUP($A74,'Import OffPeak change'!$A$106:IF$202,235,FALSE())),0,(VLOOKUP($A74,'Import OffPeak'!$A$3:IF$99,235,FALSE())-VLOOKUP($A74,'Import OffPeak change'!$A$106:IF$202,235,FALSE())))</f>
        <v>0</v>
      </c>
      <c r="IB74" s="193" t="n">
        <f aca="false">IF(ISERROR(VLOOKUP($A74,'Import OffPeak'!$A$3:IG$99,236,FALSE())-VLOOKUP($A74,'Import OffPeak change'!$A$106:IG$202,236,FALSE())),0,(VLOOKUP($A74,'Import OffPeak'!$A$3:IG$99,236,FALSE())-VLOOKUP($A74,'Import OffPeak change'!$A$106:IG$202,236,FALSE())))</f>
        <v>0</v>
      </c>
      <c r="IC74" s="193" t="n">
        <f aca="false">IF(ISERROR(VLOOKUP($A74,'Import OffPeak'!$A$3:IH$99,237,FALSE())-VLOOKUP($A74,'Import OffPeak change'!$A$106:IH$202,237,FALSE())),0,(VLOOKUP($A74,'Import OffPeak'!$A$3:IH$99,237,FALSE())-VLOOKUP($A74,'Import OffPeak change'!$A$106:IH$202,237,FALSE())))</f>
        <v>0</v>
      </c>
      <c r="ID74" s="193" t="n">
        <f aca="false">IF(ISERROR(VLOOKUP($A74,'Import OffPeak'!$A$3:II$99,238,FALSE())-VLOOKUP($A74,'Import OffPeak change'!$A$106:II$202,238,FALSE())),0,(VLOOKUP($A74,'Import OffPeak'!$A$3:II$99,238,FALSE())-VLOOKUP($A74,'Import OffPeak change'!$A$106:II$202,238,FALSE())))</f>
        <v>0</v>
      </c>
      <c r="IE74" s="193" t="n">
        <f aca="false">IF(ISERROR(VLOOKUP($A74,'Import OffPeak'!$A$3:IJ$99,239,FALSE())-VLOOKUP($A74,'Import OffPeak change'!$A$106:IJ$202,239,FALSE())),0,(VLOOKUP($A74,'Import OffPeak'!$A$3:IJ$99,239,FALSE())-VLOOKUP($A74,'Import OffPeak change'!$A$106:IJ$202,239,FALSE())))</f>
        <v>0</v>
      </c>
    </row>
    <row r="75" customFormat="false" ht="12.75" hidden="false" customHeight="false" outlineLevel="0" collapsed="false">
      <c r="A75" s="201" t="str">
        <f aca="false">IF('Import OffPeak'!A72=0,"",'Import OffPeak'!A72)</f>
        <v/>
      </c>
      <c r="B75" s="193"/>
      <c r="C75" s="193"/>
      <c r="D75" s="193"/>
      <c r="E75" s="193"/>
      <c r="F75" s="193"/>
      <c r="G75" s="193" t="n">
        <f aca="false">IF(ISERROR(VLOOKUP($A75,'Import OffPeak'!$A$3:L$99,7,FALSE())-VLOOKUP($A75,'Import OffPeak change'!$A$106:L$202,7,FALSE())),0,(VLOOKUP($A75,'Import OffPeak'!$A$3:L$99,7,FALSE())-VLOOKUP($A75,'Import OffPeak change'!$A$106:L$202,7,FALSE())))</f>
        <v>0</v>
      </c>
      <c r="H75" s="193" t="n">
        <f aca="false">IF(ISERROR(VLOOKUP($A75,'Import OffPeak'!$A$3:M$99,8,FALSE())-VLOOKUP($A75,'Import OffPeak change'!$A$106:M$202,8,FALSE())),0,(VLOOKUP($A75,'Import OffPeak'!$A$3:M$99,8,FALSE())-VLOOKUP($A75,'Import OffPeak change'!$A$106:M$202,8,FALSE())))</f>
        <v>0</v>
      </c>
      <c r="I75" s="193" t="n">
        <f aca="false">IF(ISERROR(VLOOKUP($A75,'Import OffPeak'!$A$3:N$99,9,FALSE())-VLOOKUP($A75,'Import OffPeak change'!$A$106:N$202,9,FALSE())),0,(VLOOKUP($A75,'Import OffPeak'!$A$3:N$99,9,FALSE())-VLOOKUP($A75,'Import OffPeak change'!$A$106:N$202,9,FALSE())))</f>
        <v>0</v>
      </c>
      <c r="J75" s="193" t="n">
        <f aca="false">IF(ISERROR(VLOOKUP($A75,'Import OffPeak'!$A$3:O$99,10,FALSE())-VLOOKUP($A75,'Import OffPeak change'!$A$106:O$202,10,FALSE())),0,(VLOOKUP($A75,'Import OffPeak'!$A$3:O$99,10,FALSE())-VLOOKUP($A75,'Import OffPeak change'!$A$106:O$202,10,FALSE())))</f>
        <v>0</v>
      </c>
      <c r="K75" s="193" t="n">
        <f aca="false">IF(ISERROR(VLOOKUP($A75,'Import OffPeak'!$A$3:P$99,11,FALSE())-VLOOKUP($A75,'Import OffPeak change'!$A$106:P$202,11,FALSE())),0,(VLOOKUP($A75,'Import OffPeak'!$A$3:P$99,11,FALSE())-VLOOKUP($A75,'Import OffPeak change'!$A$106:P$202,11,FALSE())))</f>
        <v>0</v>
      </c>
      <c r="L75" s="193" t="n">
        <f aca="false">IF(ISERROR(VLOOKUP($A75,'Import OffPeak'!$A$3:Q$99,12,FALSE())-VLOOKUP($A75,'Import OffPeak change'!$A$106:Q$202,12,FALSE())),0,(VLOOKUP($A75,'Import OffPeak'!$A$3:Q$99,12,FALSE())-VLOOKUP($A75,'Import OffPeak change'!$A$106:Q$202,12,FALSE())))</f>
        <v>0</v>
      </c>
      <c r="M75" s="193" t="n">
        <f aca="false">IF(ISERROR(VLOOKUP($A75,'Import OffPeak'!$A$3:R$99,13,FALSE())-VLOOKUP($A75,'Import OffPeak change'!$A$106:R$202,13,FALSE())),0,(VLOOKUP($A75,'Import OffPeak'!$A$3:R$99,13,FALSE())-VLOOKUP($A75,'Import OffPeak change'!$A$106:R$202,13,FALSE())))</f>
        <v>0</v>
      </c>
      <c r="N75" s="193" t="n">
        <f aca="false">IF(ISERROR(VLOOKUP($A75,'Import OffPeak'!$A$3:S$99,14,FALSE())-VLOOKUP($A75,'Import OffPeak change'!$A$106:S$202,14,FALSE())),0,(VLOOKUP($A75,'Import OffPeak'!$A$3:S$99,14,FALSE())-VLOOKUP($A75,'Import OffPeak change'!$A$106:S$202,14,FALSE())))</f>
        <v>0</v>
      </c>
      <c r="O75" s="193" t="n">
        <f aca="false">IF(ISERROR(VLOOKUP($A75,'Import OffPeak'!$A$3:T$99,15,FALSE())-VLOOKUP($A75,'Import OffPeak change'!$A$106:T$202,15,FALSE())),0,(VLOOKUP($A75,'Import OffPeak'!$A$3:T$99,15,FALSE())-VLOOKUP($A75,'Import OffPeak change'!$A$106:T$202,15,FALSE())))</f>
        <v>0</v>
      </c>
      <c r="P75" s="193" t="n">
        <f aca="false">IF(ISERROR(VLOOKUP($A75,'Import OffPeak'!$A$3:U$99,16,FALSE())-VLOOKUP($A75,'Import OffPeak change'!$A$106:U$202,16,FALSE())),0,(VLOOKUP($A75,'Import OffPeak'!$A$3:U$99,16,FALSE())-VLOOKUP($A75,'Import OffPeak change'!$A$106:U$202,16,FALSE())))</f>
        <v>0</v>
      </c>
      <c r="Q75" s="193" t="n">
        <f aca="false">IF(ISERROR(VLOOKUP($A75,'Import OffPeak'!$A$3:V$99,17,FALSE())-VLOOKUP($A75,'Import OffPeak change'!$A$106:V$202,17,FALSE())),0,(VLOOKUP($A75,'Import OffPeak'!$A$3:V$99,17,FALSE())-VLOOKUP($A75,'Import OffPeak change'!$A$106:V$202,17,FALSE())))</f>
        <v>0</v>
      </c>
      <c r="R75" s="193" t="n">
        <f aca="false">IF(ISERROR(VLOOKUP($A75,'Import OffPeak'!$A$3:W$99,18,FALSE())-VLOOKUP($A75,'Import OffPeak change'!$A$106:W$202,18,FALSE())),0,(VLOOKUP($A75,'Import OffPeak'!$A$3:W$99,18,FALSE())-VLOOKUP($A75,'Import OffPeak change'!$A$106:W$202,18,FALSE())))</f>
        <v>0</v>
      </c>
      <c r="S75" s="193" t="n">
        <f aca="false">IF(ISERROR(VLOOKUP($A75,'Import OffPeak'!$A$3:X$99,19,FALSE())-VLOOKUP($A75,'Import OffPeak change'!$A$106:X$202,19,FALSE())),0,(VLOOKUP($A75,'Import OffPeak'!$A$3:X$99,19,FALSE())-VLOOKUP($A75,'Import OffPeak change'!$A$106:X$202,19,FALSE())))</f>
        <v>0</v>
      </c>
      <c r="T75" s="193" t="n">
        <f aca="false">IF(ISERROR(VLOOKUP($A75,'Import OffPeak'!$A$3:Y$99,20,FALSE())-VLOOKUP($A75,'Import OffPeak change'!$A$106:Y$202,20,FALSE())),0,(VLOOKUP($A75,'Import OffPeak'!$A$3:Y$99,20,FALSE())-VLOOKUP($A75,'Import OffPeak change'!$A$106:Y$202,20,FALSE())))</f>
        <v>0</v>
      </c>
      <c r="U75" s="193" t="n">
        <f aca="false">IF(ISERROR(VLOOKUP($A75,'Import OffPeak'!$A$3:Z$99,21,FALSE())-VLOOKUP($A75,'Import OffPeak change'!$A$106:Z$202,21,FALSE())),0,(VLOOKUP($A75,'Import OffPeak'!$A$3:Z$99,21,FALSE())-VLOOKUP($A75,'Import OffPeak change'!$A$106:Z$202,21,FALSE())))</f>
        <v>0</v>
      </c>
      <c r="V75" s="193" t="n">
        <f aca="false">IF(ISERROR(VLOOKUP($A75,'Import OffPeak'!$A$3:AA$99,22,FALSE())-VLOOKUP($A75,'Import OffPeak change'!$A$106:AA$202,22,FALSE())),0,(VLOOKUP($A75,'Import OffPeak'!$A$3:AA$99,22,FALSE())-VLOOKUP($A75,'Import OffPeak change'!$A$106:AA$202,22,FALSE())))</f>
        <v>0</v>
      </c>
      <c r="W75" s="193" t="n">
        <f aca="false">IF(ISERROR(VLOOKUP($A75,'Import OffPeak'!$A$3:AB$99,23,FALSE())-VLOOKUP($A75,'Import OffPeak change'!$A$106:AB$202,23,FALSE())),0,(VLOOKUP($A75,'Import OffPeak'!$A$3:AB$99,23,FALSE())-VLOOKUP($A75,'Import OffPeak change'!$A$106:AB$202,23,FALSE())))</f>
        <v>0</v>
      </c>
      <c r="X75" s="193" t="n">
        <f aca="false">IF(ISERROR(VLOOKUP($A75,'Import OffPeak'!$A$3:AC$99,24,FALSE())-VLOOKUP($A75,'Import OffPeak change'!$A$106:AC$202,24,FALSE())),0,(VLOOKUP($A75,'Import OffPeak'!$A$3:AC$99,24,FALSE())-VLOOKUP($A75,'Import OffPeak change'!$A$106:AC$202,24,FALSE())))</f>
        <v>0</v>
      </c>
      <c r="Y75" s="193" t="n">
        <f aca="false">IF(ISERROR(VLOOKUP($A75,'Import OffPeak'!$A$3:AD$99,25,FALSE())-VLOOKUP($A75,'Import OffPeak change'!$A$106:AD$202,25,FALSE())),0,(VLOOKUP($A75,'Import OffPeak'!$A$3:AD$99,25,FALSE())-VLOOKUP($A75,'Import OffPeak change'!$A$106:AD$202,25,FALSE())))</f>
        <v>0</v>
      </c>
      <c r="Z75" s="193" t="n">
        <f aca="false">IF(ISERROR(VLOOKUP($A75,'Import OffPeak'!$A$3:AE$99,26,FALSE())-VLOOKUP($A75,'Import OffPeak change'!$A$106:AE$202,26,FALSE())),0,(VLOOKUP($A75,'Import OffPeak'!$A$3:AE$99,26,FALSE())-VLOOKUP($A75,'Import OffPeak change'!$A$106:AE$202,26,FALSE())))</f>
        <v>0</v>
      </c>
      <c r="AA75" s="193" t="n">
        <f aca="false">IF(ISERROR(VLOOKUP($A75,'Import OffPeak'!$A$3:AF$99,27,FALSE())-VLOOKUP($A75,'Import OffPeak change'!$A$106:AF$202,27,FALSE())),0,(VLOOKUP($A75,'Import OffPeak'!$A$3:AF$99,27,FALSE())-VLOOKUP($A75,'Import OffPeak change'!$A$106:AF$202,27,FALSE())))</f>
        <v>0</v>
      </c>
      <c r="AB75" s="193" t="n">
        <f aca="false">IF(ISERROR(VLOOKUP($A75,'Import OffPeak'!$A$3:AG$99,28,FALSE())-VLOOKUP($A75,'Import OffPeak change'!$A$106:AG$202,28,FALSE())),0,(VLOOKUP($A75,'Import OffPeak'!$A$3:AG$99,28,FALSE())-VLOOKUP($A75,'Import OffPeak change'!$A$106:AG$202,28,FALSE())))</f>
        <v>0</v>
      </c>
      <c r="AC75" s="193" t="n">
        <f aca="false">IF(ISERROR(VLOOKUP($A75,'Import OffPeak'!$A$3:AH$99,29,FALSE())-VLOOKUP($A75,'Import OffPeak change'!$A$106:AH$202,29,FALSE())),0,(VLOOKUP($A75,'Import OffPeak'!$A$3:AH$99,29,FALSE())-VLOOKUP($A75,'Import OffPeak change'!$A$106:AH$202,29,FALSE())))</f>
        <v>0</v>
      </c>
      <c r="AD75" s="193" t="n">
        <f aca="false">IF(ISERROR(VLOOKUP($A75,'Import OffPeak'!$A$3:AI$99,30,FALSE())-VLOOKUP($A75,'Import OffPeak change'!$A$106:AI$202,30,FALSE())),0,(VLOOKUP($A75,'Import OffPeak'!$A$3:AI$99,30,FALSE())-VLOOKUP($A75,'Import OffPeak change'!$A$106:AI$202,30,FALSE())))</f>
        <v>0</v>
      </c>
      <c r="AE75" s="193" t="n">
        <f aca="false">IF(ISERROR(VLOOKUP($A75,'Import OffPeak'!$A$3:AJ$99,31,FALSE())-VLOOKUP($A75,'Import OffPeak change'!$A$106:AJ$202,31,FALSE())),0,(VLOOKUP($A75,'Import OffPeak'!$A$3:AJ$99,31,FALSE())-VLOOKUP($A75,'Import OffPeak change'!$A$106:AJ$202,31,FALSE())))</f>
        <v>0</v>
      </c>
      <c r="AF75" s="193" t="n">
        <f aca="false">IF(ISERROR(VLOOKUP($A75,'Import OffPeak'!$A$3:AK$99,32,FALSE())-VLOOKUP($A75,'Import OffPeak change'!$A$106:AK$202,32,FALSE())),0,(VLOOKUP($A75,'Import OffPeak'!$A$3:AK$99,32,FALSE())-VLOOKUP($A75,'Import OffPeak change'!$A$106:AK$202,32,FALSE())))</f>
        <v>0</v>
      </c>
      <c r="AG75" s="193" t="n">
        <f aca="false">IF(ISERROR(VLOOKUP($A75,'Import OffPeak'!$A$3:AL$99,33,FALSE())-VLOOKUP($A75,'Import OffPeak change'!$A$106:AL$202,33,FALSE())),0,(VLOOKUP($A75,'Import OffPeak'!$A$3:AL$99,33,FALSE())-VLOOKUP($A75,'Import OffPeak change'!$A$106:AL$202,33,FALSE())))</f>
        <v>0</v>
      </c>
      <c r="AH75" s="193" t="n">
        <f aca="false">IF(ISERROR(VLOOKUP($A75,'Import OffPeak'!$A$3:AM$99,34,FALSE())-VLOOKUP($A75,'Import OffPeak change'!$A$106:AM$202,34,FALSE())),0,(VLOOKUP($A75,'Import OffPeak'!$A$3:AM$99,34,FALSE())-VLOOKUP($A75,'Import OffPeak change'!$A$106:AM$202,34,FALSE())))</f>
        <v>0</v>
      </c>
      <c r="AI75" s="193" t="n">
        <f aca="false">IF(ISERROR(VLOOKUP($A75,'Import OffPeak'!$A$3:AN$99,35,FALSE())-VLOOKUP($A75,'Import OffPeak change'!$A$106:AN$202,35,FALSE())),0,(VLOOKUP($A75,'Import OffPeak'!$A$3:AN$99,35,FALSE())-VLOOKUP($A75,'Import OffPeak change'!$A$106:AN$202,35,FALSE())))</f>
        <v>0</v>
      </c>
      <c r="AJ75" s="193" t="n">
        <f aca="false">IF(ISERROR(VLOOKUP($A75,'Import OffPeak'!$A$3:AO$99,36,FALSE())-VLOOKUP($A75,'Import OffPeak change'!$A$106:AO$202,36,FALSE())),0,(VLOOKUP($A75,'Import OffPeak'!$A$3:AO$99,36,FALSE())-VLOOKUP($A75,'Import OffPeak change'!$A$106:AO$202,36,FALSE())))</f>
        <v>0</v>
      </c>
      <c r="AK75" s="193" t="n">
        <f aca="false">IF(ISERROR(VLOOKUP($A75,'Import OffPeak'!$A$3:AP$99,37,FALSE())-VLOOKUP($A75,'Import OffPeak change'!$A$106:AP$202,37,FALSE())),0,(VLOOKUP($A75,'Import OffPeak'!$A$3:AP$99,37,FALSE())-VLOOKUP($A75,'Import OffPeak change'!$A$106:AP$202,37,FALSE())))</f>
        <v>0</v>
      </c>
      <c r="AL75" s="193" t="n">
        <f aca="false">IF(ISERROR(VLOOKUP($A75,'Import OffPeak'!$A$3:AQ$99,38,FALSE())-VLOOKUP($A75,'Import OffPeak change'!$A$106:AQ$202,38,FALSE())),0,(VLOOKUP($A75,'Import OffPeak'!$A$3:AQ$99,38,FALSE())-VLOOKUP($A75,'Import OffPeak change'!$A$106:AQ$202,38,FALSE())))</f>
        <v>0</v>
      </c>
      <c r="AM75" s="193" t="n">
        <f aca="false">IF(ISERROR(VLOOKUP($A75,'Import OffPeak'!$A$3:AR$99,39,FALSE())-VLOOKUP($A75,'Import OffPeak change'!$A$106:AR$202,39,FALSE())),0,(VLOOKUP($A75,'Import OffPeak'!$A$3:AR$99,39,FALSE())-VLOOKUP($A75,'Import OffPeak change'!$A$106:AR$202,39,FALSE())))</f>
        <v>0</v>
      </c>
      <c r="AN75" s="193" t="n">
        <f aca="false">IF(ISERROR(VLOOKUP($A75,'Import OffPeak'!$A$3:AS$99,40,FALSE())-VLOOKUP($A75,'Import OffPeak change'!$A$106:AS$202,40,FALSE())),0,(VLOOKUP($A75,'Import OffPeak'!$A$3:AS$99,40,FALSE())-VLOOKUP($A75,'Import OffPeak change'!$A$106:AS$202,40,FALSE())))</f>
        <v>0</v>
      </c>
      <c r="AO75" s="193" t="n">
        <f aca="false">IF(ISERROR(VLOOKUP($A75,'Import OffPeak'!$A$3:AT$99,41,FALSE())-VLOOKUP($A75,'Import OffPeak change'!$A$106:AT$202,41,FALSE())),0,(VLOOKUP($A75,'Import OffPeak'!$A$3:AT$99,41,FALSE())-VLOOKUP($A75,'Import OffPeak change'!$A$106:AT$202,41,FALSE())))</f>
        <v>0</v>
      </c>
      <c r="AP75" s="193" t="n">
        <f aca="false">IF(ISERROR(VLOOKUP($A75,'Import OffPeak'!$A$3:AU$99,42,FALSE())-VLOOKUP($A75,'Import OffPeak change'!$A$106:AU$202,42,FALSE())),0,(VLOOKUP($A75,'Import OffPeak'!$A$3:AU$99,42,FALSE())-VLOOKUP($A75,'Import OffPeak change'!$A$106:AU$202,42,FALSE())))</f>
        <v>0</v>
      </c>
      <c r="AQ75" s="193" t="n">
        <f aca="false">IF(ISERROR(VLOOKUP($A75,'Import OffPeak'!$A$3:AV$99,43,FALSE())-VLOOKUP($A75,'Import OffPeak change'!$A$106:AV$202,43,FALSE())),0,(VLOOKUP($A75,'Import OffPeak'!$A$3:AV$99,43,FALSE())-VLOOKUP($A75,'Import OffPeak change'!$A$106:AV$202,43,FALSE())))</f>
        <v>0</v>
      </c>
      <c r="AR75" s="193" t="n">
        <f aca="false">IF(ISERROR(VLOOKUP($A75,'Import OffPeak'!$A$3:AW$99,44,FALSE())-VLOOKUP($A75,'Import OffPeak change'!$A$106:AW$202,44,FALSE())),0,(VLOOKUP($A75,'Import OffPeak'!$A$3:AW$99,44,FALSE())-VLOOKUP($A75,'Import OffPeak change'!$A$106:AW$202,44,FALSE())))</f>
        <v>0</v>
      </c>
      <c r="AS75" s="193" t="n">
        <f aca="false">IF(ISERROR(VLOOKUP($A75,'Import OffPeak'!$A$3:AX$99,45,FALSE())-VLOOKUP($A75,'Import OffPeak change'!$A$106:AX$202,45,FALSE())),0,(VLOOKUP($A75,'Import OffPeak'!$A$3:AX$99,45,FALSE())-VLOOKUP($A75,'Import OffPeak change'!$A$106:AX$202,45,FALSE())))</f>
        <v>0</v>
      </c>
      <c r="AT75" s="193" t="n">
        <f aca="false">IF(ISERROR(VLOOKUP($A75,'Import OffPeak'!$A$3:AY$99,46,FALSE())-VLOOKUP($A75,'Import OffPeak change'!$A$106:AY$202,46,FALSE())),0,(VLOOKUP($A75,'Import OffPeak'!$A$3:AY$99,46,FALSE())-VLOOKUP($A75,'Import OffPeak change'!$A$106:AY$202,46,FALSE())))</f>
        <v>0</v>
      </c>
      <c r="AU75" s="193" t="n">
        <f aca="false">IF(ISERROR(VLOOKUP($A75,'Import OffPeak'!$A$3:AZ$99,47,FALSE())-VLOOKUP($A75,'Import OffPeak change'!$A$106:AZ$202,47,FALSE())),0,(VLOOKUP($A75,'Import OffPeak'!$A$3:AZ$99,47,FALSE())-VLOOKUP($A75,'Import OffPeak change'!$A$106:AZ$202,47,FALSE())))</f>
        <v>0</v>
      </c>
      <c r="AV75" s="193" t="n">
        <f aca="false">IF(ISERROR(VLOOKUP($A75,'Import OffPeak'!$A$3:BA$99,48,FALSE())-VLOOKUP($A75,'Import OffPeak change'!$A$106:BA$202,48,FALSE())),0,(VLOOKUP($A75,'Import OffPeak'!$A$3:BA$99,48,FALSE())-VLOOKUP($A75,'Import OffPeak change'!$A$106:BA$202,48,FALSE())))</f>
        <v>0</v>
      </c>
      <c r="AW75" s="193" t="n">
        <f aca="false">IF(ISERROR(VLOOKUP($A75,'Import OffPeak'!$A$3:BB$99,49,FALSE())-VLOOKUP($A75,'Import OffPeak change'!$A$106:BB$202,49,FALSE())),0,(VLOOKUP($A75,'Import OffPeak'!$A$3:BB$99,49,FALSE())-VLOOKUP($A75,'Import OffPeak change'!$A$106:BB$202,49,FALSE())))</f>
        <v>0</v>
      </c>
      <c r="AX75" s="193" t="n">
        <f aca="false">IF(ISERROR(VLOOKUP($A75,'Import OffPeak'!$A$3:BC$99,50,FALSE())-VLOOKUP($A75,'Import OffPeak change'!$A$106:BC$202,50,FALSE())),0,(VLOOKUP($A75,'Import OffPeak'!$A$3:BC$99,50,FALSE())-VLOOKUP($A75,'Import OffPeak change'!$A$106:BC$202,50,FALSE())))</f>
        <v>0</v>
      </c>
      <c r="AY75" s="193" t="n">
        <f aca="false">IF(ISERROR(VLOOKUP($A75,'Import OffPeak'!$A$3:BD$99,51,FALSE())-VLOOKUP($A75,'Import OffPeak change'!$A$106:BD$202,51,FALSE())),0,(VLOOKUP($A75,'Import OffPeak'!$A$3:BD$99,51,FALSE())-VLOOKUP($A75,'Import OffPeak change'!$A$106:BD$202,51,FALSE())))</f>
        <v>0</v>
      </c>
      <c r="AZ75" s="193" t="n">
        <f aca="false">IF(ISERROR(VLOOKUP($A75,'Import OffPeak'!$A$3:BE$99,52,FALSE())-VLOOKUP($A75,'Import OffPeak change'!$A$106:BE$202,52,FALSE())),0,(VLOOKUP($A75,'Import OffPeak'!$A$3:BE$99,52,FALSE())-VLOOKUP($A75,'Import OffPeak change'!$A$106:BE$202,52,FALSE())))</f>
        <v>0</v>
      </c>
      <c r="BA75" s="193" t="n">
        <f aca="false">IF(ISERROR(VLOOKUP($A75,'Import OffPeak'!$A$3:BF$99,53,FALSE())-VLOOKUP($A75,'Import OffPeak change'!$A$106:BF$202,53,FALSE())),0,(VLOOKUP($A75,'Import OffPeak'!$A$3:BF$99,53,FALSE())-VLOOKUP($A75,'Import OffPeak change'!$A$106:BF$202,53,FALSE())))</f>
        <v>0</v>
      </c>
      <c r="BB75" s="193" t="n">
        <f aca="false">IF(ISERROR(VLOOKUP($A75,'Import OffPeak'!$A$3:BG$99,54,FALSE())-VLOOKUP($A75,'Import OffPeak change'!$A$106:BG$202,54,FALSE())),0,(VLOOKUP($A75,'Import OffPeak'!$A$3:BG$99,54,FALSE())-VLOOKUP($A75,'Import OffPeak change'!$A$106:BG$202,54,FALSE())))</f>
        <v>0</v>
      </c>
      <c r="BC75" s="193" t="n">
        <f aca="false">IF(ISERROR(VLOOKUP($A75,'Import OffPeak'!$A$3:BH$99,55,FALSE())-VLOOKUP($A75,'Import OffPeak change'!$A$106:BH$202,55,FALSE())),0,(VLOOKUP($A75,'Import OffPeak'!$A$3:BH$99,55,FALSE())-VLOOKUP($A75,'Import OffPeak change'!$A$106:BH$202,55,FALSE())))</f>
        <v>0</v>
      </c>
      <c r="BD75" s="193" t="n">
        <f aca="false">IF(ISERROR(VLOOKUP($A75,'Import OffPeak'!$A$3:BI$99,56,FALSE())-VLOOKUP($A75,'Import OffPeak change'!$A$106:BI$202,56,FALSE())),0,(VLOOKUP($A75,'Import OffPeak'!$A$3:BI$99,56,FALSE())-VLOOKUP($A75,'Import OffPeak change'!$A$106:BI$202,56,FALSE())))</f>
        <v>0</v>
      </c>
      <c r="BE75" s="193" t="n">
        <f aca="false">IF(ISERROR(VLOOKUP($A75,'Import OffPeak'!$A$3:BJ$99,57,FALSE())-VLOOKUP($A75,'Import OffPeak change'!$A$106:BJ$202,57,FALSE())),0,(VLOOKUP($A75,'Import OffPeak'!$A$3:BJ$99,57,FALSE())-VLOOKUP($A75,'Import OffPeak change'!$A$106:BJ$202,57,FALSE())))</f>
        <v>0</v>
      </c>
      <c r="BF75" s="193" t="n">
        <f aca="false">IF(ISERROR(VLOOKUP($A75,'Import OffPeak'!$A$3:BK$99,58,FALSE())-VLOOKUP($A75,'Import OffPeak change'!$A$106:BK$202,58,FALSE())),0,(VLOOKUP($A75,'Import OffPeak'!$A$3:BK$99,58,FALSE())-VLOOKUP($A75,'Import OffPeak change'!$A$106:BK$202,58,FALSE())))</f>
        <v>0</v>
      </c>
      <c r="BG75" s="193" t="n">
        <f aca="false">IF(ISERROR(VLOOKUP($A75,'Import OffPeak'!$A$3:BL$99,59,FALSE())-VLOOKUP($A75,'Import OffPeak change'!$A$106:BL$202,59,FALSE())),0,(VLOOKUP($A75,'Import OffPeak'!$A$3:BL$99,59,FALSE())-VLOOKUP($A75,'Import OffPeak change'!$A$106:BL$202,59,FALSE())))</f>
        <v>0</v>
      </c>
      <c r="BH75" s="193" t="n">
        <f aca="false">IF(ISERROR(VLOOKUP($A75,'Import OffPeak'!$A$3:BM$99,60,FALSE())-VLOOKUP($A75,'Import OffPeak change'!$A$106:BM$202,60,FALSE())),0,(VLOOKUP($A75,'Import OffPeak'!$A$3:BM$99,60,FALSE())-VLOOKUP($A75,'Import OffPeak change'!$A$106:BM$202,60,FALSE())))</f>
        <v>0</v>
      </c>
      <c r="BI75" s="193" t="n">
        <f aca="false">IF(ISERROR(VLOOKUP($A75,'Import OffPeak'!$A$3:BN$99,61,FALSE())-VLOOKUP($A75,'Import OffPeak change'!$A$106:BN$202,61,FALSE())),0,(VLOOKUP($A75,'Import OffPeak'!$A$3:BN$99,61,FALSE())-VLOOKUP($A75,'Import OffPeak change'!$A$106:BN$202,61,FALSE())))</f>
        <v>0</v>
      </c>
      <c r="BJ75" s="193" t="n">
        <f aca="false">IF(ISERROR(VLOOKUP($A75,'Import OffPeak'!$A$3:BO$99,62,FALSE())-VLOOKUP($A75,'Import OffPeak change'!$A$106:BO$202,62,FALSE())),0,(VLOOKUP($A75,'Import OffPeak'!$A$3:BO$99,62,FALSE())-VLOOKUP($A75,'Import OffPeak change'!$A$106:BO$202,62,FALSE())))</f>
        <v>0</v>
      </c>
      <c r="BK75" s="193" t="n">
        <f aca="false">IF(ISERROR(VLOOKUP($A75,'Import OffPeak'!$A$3:BP$99,63,FALSE())-VLOOKUP($A75,'Import OffPeak change'!$A$106:BP$202,63,FALSE())),0,(VLOOKUP($A75,'Import OffPeak'!$A$3:BP$99,63,FALSE())-VLOOKUP($A75,'Import OffPeak change'!$A$106:BP$202,63,FALSE())))</f>
        <v>0</v>
      </c>
      <c r="BL75" s="193" t="n">
        <f aca="false">IF(ISERROR(VLOOKUP($A75,'Import OffPeak'!$A$3:BQ$99,64,FALSE())-VLOOKUP($A75,'Import OffPeak change'!$A$106:BQ$202,64,FALSE())),0,(VLOOKUP($A75,'Import OffPeak'!$A$3:BQ$99,64,FALSE())-VLOOKUP($A75,'Import OffPeak change'!$A$106:BQ$202,64,FALSE())))</f>
        <v>0</v>
      </c>
      <c r="BM75" s="193" t="n">
        <f aca="false">IF(ISERROR(VLOOKUP($A75,'Import OffPeak'!$A$3:BR$99,65,FALSE())-VLOOKUP($A75,'Import OffPeak change'!$A$106:BR$202,65,FALSE())),0,(VLOOKUP($A75,'Import OffPeak'!$A$3:BR$99,65,FALSE())-VLOOKUP($A75,'Import OffPeak change'!$A$106:BR$202,65,FALSE())))</f>
        <v>0</v>
      </c>
      <c r="BN75" s="193" t="n">
        <f aca="false">IF(ISERROR(VLOOKUP($A75,'Import OffPeak'!$A$3:BS$99,66,FALSE())-VLOOKUP($A75,'Import OffPeak change'!$A$106:BS$202,66,FALSE())),0,(VLOOKUP($A75,'Import OffPeak'!$A$3:BS$99,66,FALSE())-VLOOKUP($A75,'Import OffPeak change'!$A$106:BS$202,66,FALSE())))</f>
        <v>0</v>
      </c>
      <c r="BO75" s="193" t="n">
        <f aca="false">IF(ISERROR(VLOOKUP($A75,'Import OffPeak'!$A$3:BT$99,67,FALSE())-VLOOKUP($A75,'Import OffPeak change'!$A$106:BT$202,67,FALSE())),0,(VLOOKUP($A75,'Import OffPeak'!$A$3:BT$99,67,FALSE())-VLOOKUP($A75,'Import OffPeak change'!$A$106:BT$202,67,FALSE())))</f>
        <v>0</v>
      </c>
      <c r="BP75" s="193" t="n">
        <f aca="false">IF(ISERROR(VLOOKUP($A75,'Import OffPeak'!$A$3:BU$99,68,FALSE())-VLOOKUP($A75,'Import OffPeak change'!$A$106:BU$202,68,FALSE())),0,(VLOOKUP($A75,'Import OffPeak'!$A$3:BU$99,68,FALSE())-VLOOKUP($A75,'Import OffPeak change'!$A$106:BU$202,68,FALSE())))</f>
        <v>0</v>
      </c>
      <c r="BQ75" s="193" t="n">
        <f aca="false">IF(ISERROR(VLOOKUP($A75,'Import OffPeak'!$A$3:BV$99,69,FALSE())-VLOOKUP($A75,'Import OffPeak change'!$A$106:BV$202,69,FALSE())),0,(VLOOKUP($A75,'Import OffPeak'!$A$3:BV$99,69,FALSE())-VLOOKUP($A75,'Import OffPeak change'!$A$106:BV$202,69,FALSE())))</f>
        <v>0</v>
      </c>
      <c r="BR75" s="193" t="n">
        <f aca="false">IF(ISERROR(VLOOKUP($A75,'Import OffPeak'!$A$3:BW$99,70,FALSE())-VLOOKUP($A75,'Import OffPeak change'!$A$106:BW$202,70,FALSE())),0,(VLOOKUP($A75,'Import OffPeak'!$A$3:BW$99,70,FALSE())-VLOOKUP($A75,'Import OffPeak change'!$A$106:BW$202,70,FALSE())))</f>
        <v>0</v>
      </c>
      <c r="BS75" s="193" t="n">
        <f aca="false">IF(ISERROR(VLOOKUP($A75,'Import OffPeak'!$A$3:BX$99,71,FALSE())-VLOOKUP($A75,'Import OffPeak change'!$A$106:BX$202,71,FALSE())),0,(VLOOKUP($A75,'Import OffPeak'!$A$3:BX$99,71,FALSE())-VLOOKUP($A75,'Import OffPeak change'!$A$106:BX$202,71,FALSE())))</f>
        <v>0</v>
      </c>
      <c r="BT75" s="193" t="n">
        <f aca="false">IF(ISERROR(VLOOKUP($A75,'Import OffPeak'!$A$3:BY$99,72,FALSE())-VLOOKUP($A75,'Import OffPeak change'!$A$106:BY$202,72,FALSE())),0,(VLOOKUP($A75,'Import OffPeak'!$A$3:BY$99,72,FALSE())-VLOOKUP($A75,'Import OffPeak change'!$A$106:BY$202,72,FALSE())))</f>
        <v>0</v>
      </c>
      <c r="BU75" s="193" t="n">
        <f aca="false">IF(ISERROR(VLOOKUP($A75,'Import OffPeak'!$A$3:BZ$99,73,FALSE())-VLOOKUP($A75,'Import OffPeak change'!$A$106:BZ$202,73,FALSE())),0,(VLOOKUP($A75,'Import OffPeak'!$A$3:BZ$99,73,FALSE())-VLOOKUP($A75,'Import OffPeak change'!$A$106:BZ$202,73,FALSE())))</f>
        <v>0</v>
      </c>
      <c r="BV75" s="193" t="n">
        <f aca="false">IF(ISERROR(VLOOKUP($A75,'Import OffPeak'!$A$3:CA$99,74,FALSE())-VLOOKUP($A75,'Import OffPeak change'!$A$106:CA$202,74,FALSE())),0,(VLOOKUP($A75,'Import OffPeak'!$A$3:CA$99,74,FALSE())-VLOOKUP($A75,'Import OffPeak change'!$A$106:CA$202,74,FALSE())))</f>
        <v>0</v>
      </c>
      <c r="BW75" s="193" t="n">
        <f aca="false">IF(ISERROR(VLOOKUP($A75,'Import OffPeak'!$A$3:CB$99,75,FALSE())-VLOOKUP($A75,'Import OffPeak change'!$A$106:CB$202,75,FALSE())),0,(VLOOKUP($A75,'Import OffPeak'!$A$3:CB$99,75,FALSE())-VLOOKUP($A75,'Import OffPeak change'!$A$106:CB$202,75,FALSE())))</f>
        <v>0</v>
      </c>
      <c r="BX75" s="193" t="n">
        <f aca="false">IF(ISERROR(VLOOKUP($A75,'Import OffPeak'!$A$3:CC$99,76,FALSE())-VLOOKUP($A75,'Import OffPeak change'!$A$106:CC$202,76,FALSE())),0,(VLOOKUP($A75,'Import OffPeak'!$A$3:CC$99,76,FALSE())-VLOOKUP($A75,'Import OffPeak change'!$A$106:CC$202,76,FALSE())))</f>
        <v>0</v>
      </c>
      <c r="BY75" s="193" t="n">
        <f aca="false">IF(ISERROR(VLOOKUP($A75,'Import OffPeak'!$A$3:CD$99,77,FALSE())-VLOOKUP($A75,'Import OffPeak change'!$A$106:CD$202,77,FALSE())),0,(VLOOKUP($A75,'Import OffPeak'!$A$3:CD$99,77,FALSE())-VLOOKUP($A75,'Import OffPeak change'!$A$106:CD$202,77,FALSE())))</f>
        <v>0</v>
      </c>
      <c r="BZ75" s="193" t="n">
        <f aca="false">IF(ISERROR(VLOOKUP($A75,'Import OffPeak'!$A$3:CE$99,78,FALSE())-VLOOKUP($A75,'Import OffPeak change'!$A$106:CE$202,78,FALSE())),0,(VLOOKUP($A75,'Import OffPeak'!$A$3:CE$99,78,FALSE())-VLOOKUP($A75,'Import OffPeak change'!$A$106:CE$202,78,FALSE())))</f>
        <v>0</v>
      </c>
      <c r="CA75" s="193" t="n">
        <f aca="false">IF(ISERROR(VLOOKUP($A75,'Import OffPeak'!$A$3:CF$99,79,FALSE())-VLOOKUP($A75,'Import OffPeak change'!$A$106:CF$202,79,FALSE())),0,(VLOOKUP($A75,'Import OffPeak'!$A$3:CF$99,79,FALSE())-VLOOKUP($A75,'Import OffPeak change'!$A$106:CF$202,79,FALSE())))</f>
        <v>0</v>
      </c>
      <c r="CB75" s="193" t="n">
        <f aca="false">IF(ISERROR(VLOOKUP($A75,'Import OffPeak'!$A$3:CG$99,80,FALSE())-VLOOKUP($A75,'Import OffPeak change'!$A$106:CG$202,80,FALSE())),0,(VLOOKUP($A75,'Import OffPeak'!$A$3:CG$99,80,FALSE())-VLOOKUP($A75,'Import OffPeak change'!$A$106:CG$202,80,FALSE())))</f>
        <v>0</v>
      </c>
      <c r="CC75" s="193" t="n">
        <f aca="false">IF(ISERROR(VLOOKUP($A75,'Import OffPeak'!$A$3:CH$99,81,FALSE())-VLOOKUP($A75,'Import OffPeak change'!$A$106:CH$202,81,FALSE())),0,(VLOOKUP($A75,'Import OffPeak'!$A$3:CH$99,81,FALSE())-VLOOKUP($A75,'Import OffPeak change'!$A$106:CH$202,81,FALSE())))</f>
        <v>0</v>
      </c>
      <c r="CD75" s="193" t="n">
        <f aca="false">IF(ISERROR(VLOOKUP($A75,'Import OffPeak'!$A$3:CI$99,82,FALSE())-VLOOKUP($A75,'Import OffPeak change'!$A$106:CI$202,82,FALSE())),0,(VLOOKUP($A75,'Import OffPeak'!$A$3:CI$99,82,FALSE())-VLOOKUP($A75,'Import OffPeak change'!$A$106:CI$202,82,FALSE())))</f>
        <v>0</v>
      </c>
      <c r="CE75" s="193" t="n">
        <f aca="false">IF(ISERROR(VLOOKUP($A75,'Import OffPeak'!$A$3:CJ$99,83,FALSE())-VLOOKUP($A75,'Import OffPeak change'!$A$106:CJ$202,83,FALSE())),0,(VLOOKUP($A75,'Import OffPeak'!$A$3:CJ$99,83,FALSE())-VLOOKUP($A75,'Import OffPeak change'!$A$106:CJ$202,83,FALSE())))</f>
        <v>0</v>
      </c>
      <c r="CF75" s="193" t="n">
        <f aca="false">IF(ISERROR(VLOOKUP($A75,'Import OffPeak'!$A$3:CK$99,84,FALSE())-VLOOKUP($A75,'Import OffPeak change'!$A$106:CK$202,84,FALSE())),0,(VLOOKUP($A75,'Import OffPeak'!$A$3:CK$99,84,FALSE())-VLOOKUP($A75,'Import OffPeak change'!$A$106:CK$202,84,FALSE())))</f>
        <v>0</v>
      </c>
      <c r="CG75" s="193" t="n">
        <f aca="false">IF(ISERROR(VLOOKUP($A75,'Import OffPeak'!$A$3:CL$99,85,FALSE())-VLOOKUP($A75,'Import OffPeak change'!$A$106:CL$202,85,FALSE())),0,(VLOOKUP($A75,'Import OffPeak'!$A$3:CL$99,85,FALSE())-VLOOKUP($A75,'Import OffPeak change'!$A$106:CL$202,85,FALSE())))</f>
        <v>0</v>
      </c>
      <c r="CH75" s="193" t="n">
        <f aca="false">IF(ISERROR(VLOOKUP($A75,'Import OffPeak'!$A$3:CM$99,86,FALSE())-VLOOKUP($A75,'Import OffPeak change'!$A$106:CM$202,86,FALSE())),0,(VLOOKUP($A75,'Import OffPeak'!$A$3:CM$99,86,FALSE())-VLOOKUP($A75,'Import OffPeak change'!$A$106:CM$202,86,FALSE())))</f>
        <v>0</v>
      </c>
      <c r="CI75" s="193" t="n">
        <f aca="false">IF(ISERROR(VLOOKUP($A75,'Import OffPeak'!$A$3:CN$99,87,FALSE())-VLOOKUP($A75,'Import OffPeak change'!$A$106:CN$202,87,FALSE())),0,(VLOOKUP($A75,'Import OffPeak'!$A$3:CN$99,87,FALSE())-VLOOKUP($A75,'Import OffPeak change'!$A$106:CN$202,87,FALSE())))</f>
        <v>0</v>
      </c>
      <c r="CJ75" s="193" t="n">
        <f aca="false">IF(ISERROR(VLOOKUP($A75,'Import OffPeak'!$A$3:CO$99,88,FALSE())-VLOOKUP($A75,'Import OffPeak change'!$A$106:CO$202,88,FALSE())),0,(VLOOKUP($A75,'Import OffPeak'!$A$3:CO$99,88,FALSE())-VLOOKUP($A75,'Import OffPeak change'!$A$106:CO$202,88,FALSE())))</f>
        <v>0</v>
      </c>
      <c r="CK75" s="193" t="n">
        <f aca="false">IF(ISERROR(VLOOKUP($A75,'Import OffPeak'!$A$3:CP$99,89,FALSE())-VLOOKUP($A75,'Import OffPeak change'!$A$106:CP$202,89,FALSE())),0,(VLOOKUP($A75,'Import OffPeak'!$A$3:CP$99,89,FALSE())-VLOOKUP($A75,'Import OffPeak change'!$A$106:CP$202,89,FALSE())))</f>
        <v>0</v>
      </c>
      <c r="CL75" s="193" t="n">
        <f aca="false">IF(ISERROR(VLOOKUP($A75,'Import OffPeak'!$A$3:CQ$99,90,FALSE())-VLOOKUP($A75,'Import OffPeak change'!$A$106:CQ$202,90,FALSE())),0,(VLOOKUP($A75,'Import OffPeak'!$A$3:CQ$99,90,FALSE())-VLOOKUP($A75,'Import OffPeak change'!$A$106:CQ$202,90,FALSE())))</f>
        <v>0</v>
      </c>
      <c r="CM75" s="193" t="n">
        <f aca="false">IF(ISERROR(VLOOKUP($A75,'Import OffPeak'!$A$3:CR$99,91,FALSE())-VLOOKUP($A75,'Import OffPeak change'!$A$106:CR$202,91,FALSE())),0,(VLOOKUP($A75,'Import OffPeak'!$A$3:CR$99,91,FALSE())-VLOOKUP($A75,'Import OffPeak change'!$A$106:CR$202,91,FALSE())))</f>
        <v>0</v>
      </c>
      <c r="CN75" s="193" t="n">
        <f aca="false">IF(ISERROR(VLOOKUP($A75,'Import OffPeak'!$A$3:CS$99,92,FALSE())-VLOOKUP($A75,'Import OffPeak change'!$A$106:CS$202,92,FALSE())),0,(VLOOKUP($A75,'Import OffPeak'!$A$3:CS$99,92,FALSE())-VLOOKUP($A75,'Import OffPeak change'!$A$106:CS$202,92,FALSE())))</f>
        <v>0</v>
      </c>
      <c r="CO75" s="193" t="n">
        <f aca="false">IF(ISERROR(VLOOKUP($A75,'Import OffPeak'!$A$3:CT$99,93,FALSE())-VLOOKUP($A75,'Import OffPeak change'!$A$106:CT$202,93,FALSE())),0,(VLOOKUP($A75,'Import OffPeak'!$A$3:CT$99,93,FALSE())-VLOOKUP($A75,'Import OffPeak change'!$A$106:CT$202,93,FALSE())))</f>
        <v>0</v>
      </c>
      <c r="CP75" s="193" t="n">
        <f aca="false">IF(ISERROR(VLOOKUP($A75,'Import OffPeak'!$A$3:CU$99,94,FALSE())-VLOOKUP($A75,'Import OffPeak change'!$A$106:CU$202,94,FALSE())),0,(VLOOKUP($A75,'Import OffPeak'!$A$3:CU$99,94,FALSE())-VLOOKUP($A75,'Import OffPeak change'!$A$106:CU$202,94,FALSE())))</f>
        <v>0</v>
      </c>
      <c r="CQ75" s="193" t="n">
        <f aca="false">IF(ISERROR(VLOOKUP($A75,'Import OffPeak'!$A$3:CV$99,95,FALSE())-VLOOKUP($A75,'Import OffPeak change'!$A$106:CV$202,95,FALSE())),0,(VLOOKUP($A75,'Import OffPeak'!$A$3:CV$99,95,FALSE())-VLOOKUP($A75,'Import OffPeak change'!$A$106:CV$202,95,FALSE())))</f>
        <v>0</v>
      </c>
      <c r="CR75" s="193" t="n">
        <f aca="false">IF(ISERROR(VLOOKUP($A75,'Import OffPeak'!$A$3:CW$99,96,FALSE())-VLOOKUP($A75,'Import OffPeak change'!$A$106:CW$202,96,FALSE())),0,(VLOOKUP($A75,'Import OffPeak'!$A$3:CW$99,96,FALSE())-VLOOKUP($A75,'Import OffPeak change'!$A$106:CW$202,96,FALSE())))</f>
        <v>0</v>
      </c>
      <c r="CS75" s="193" t="n">
        <f aca="false">IF(ISERROR(VLOOKUP($A75,'Import OffPeak'!$A$3:CX$99,97,FALSE())-VLOOKUP($A75,'Import OffPeak change'!$A$106:CX$202,97,FALSE())),0,(VLOOKUP($A75,'Import OffPeak'!$A$3:CX$99,97,FALSE())-VLOOKUP($A75,'Import OffPeak change'!$A$106:CX$202,97,FALSE())))</f>
        <v>0</v>
      </c>
      <c r="CT75" s="193" t="n">
        <f aca="false">IF(ISERROR(VLOOKUP($A75,'Import OffPeak'!$A$3:CY$99,98,FALSE())-VLOOKUP($A75,'Import OffPeak change'!$A$106:CY$202,98,FALSE())),0,(VLOOKUP($A75,'Import OffPeak'!$A$3:CY$99,98,FALSE())-VLOOKUP($A75,'Import OffPeak change'!$A$106:CY$202,98,FALSE())))</f>
        <v>0</v>
      </c>
      <c r="CU75" s="193" t="n">
        <f aca="false">IF(ISERROR(VLOOKUP($A75,'Import OffPeak'!$A$3:CZ$99,99,FALSE())-VLOOKUP($A75,'Import OffPeak change'!$A$106:CZ$202,99,FALSE())),0,(VLOOKUP($A75,'Import OffPeak'!$A$3:CZ$99,99,FALSE())-VLOOKUP($A75,'Import OffPeak change'!$A$106:CZ$202,99,FALSE())))</f>
        <v>0</v>
      </c>
      <c r="CV75" s="193" t="n">
        <f aca="false">IF(ISERROR(VLOOKUP($A75,'Import OffPeak'!$A$3:DA$99,100,FALSE())-VLOOKUP($A75,'Import OffPeak change'!$A$106:DA$202,100,FALSE())),0,(VLOOKUP($A75,'Import OffPeak'!$A$3:DA$99,100,FALSE())-VLOOKUP($A75,'Import OffPeak change'!$A$106:DA$202,100,FALSE())))</f>
        <v>0</v>
      </c>
      <c r="CW75" s="193" t="n">
        <f aca="false">IF(ISERROR(VLOOKUP($A75,'Import OffPeak'!$A$3:DB$99,101,FALSE())-VLOOKUP($A75,'Import OffPeak change'!$A$106:DB$202,101,FALSE())),0,(VLOOKUP($A75,'Import OffPeak'!$A$3:DB$99,101,FALSE())-VLOOKUP($A75,'Import OffPeak change'!$A$106:DB$202,101,FALSE())))</f>
        <v>0</v>
      </c>
      <c r="CX75" s="193" t="n">
        <f aca="false">IF(ISERROR(VLOOKUP($A75,'Import OffPeak'!$A$3:DC$99,102,FALSE())-VLOOKUP($A75,'Import OffPeak change'!$A$106:DC$202,102,FALSE())),0,(VLOOKUP($A75,'Import OffPeak'!$A$3:DC$99,102,FALSE())-VLOOKUP($A75,'Import OffPeak change'!$A$106:DC$202,102,FALSE())))</f>
        <v>0</v>
      </c>
      <c r="CY75" s="193" t="n">
        <f aca="false">IF(ISERROR(VLOOKUP($A75,'Import OffPeak'!$A$3:DD$99,103,FALSE())-VLOOKUP($A75,'Import OffPeak change'!$A$106:DD$202,103,FALSE())),0,(VLOOKUP($A75,'Import OffPeak'!$A$3:DD$99,103,FALSE())-VLOOKUP($A75,'Import OffPeak change'!$A$106:DD$202,103,FALSE())))</f>
        <v>0</v>
      </c>
      <c r="CZ75" s="193" t="n">
        <f aca="false">IF(ISERROR(VLOOKUP($A75,'Import OffPeak'!$A$3:DE$99,104,FALSE())-VLOOKUP($A75,'Import OffPeak change'!$A$106:DE$202,104,FALSE())),0,(VLOOKUP($A75,'Import OffPeak'!$A$3:DE$99,104,FALSE())-VLOOKUP($A75,'Import OffPeak change'!$A$106:DE$202,104,FALSE())))</f>
        <v>0</v>
      </c>
      <c r="DA75" s="193" t="n">
        <f aca="false">IF(ISERROR(VLOOKUP($A75,'Import OffPeak'!$A$3:DF$99,105,FALSE())-VLOOKUP($A75,'Import OffPeak change'!$A$106:DF$202,105,FALSE())),0,(VLOOKUP($A75,'Import OffPeak'!$A$3:DF$99,105,FALSE())-VLOOKUP($A75,'Import OffPeak change'!$A$106:DF$202,105,FALSE())))</f>
        <v>0</v>
      </c>
      <c r="DB75" s="193" t="n">
        <f aca="false">IF(ISERROR(VLOOKUP($A75,'Import OffPeak'!$A$3:DG$99,106,FALSE())-VLOOKUP($A75,'Import OffPeak change'!$A$106:DG$202,106,FALSE())),0,(VLOOKUP($A75,'Import OffPeak'!$A$3:DG$99,106,FALSE())-VLOOKUP($A75,'Import OffPeak change'!$A$106:DG$202,106,FALSE())))</f>
        <v>0</v>
      </c>
      <c r="DC75" s="193" t="n">
        <f aca="false">IF(ISERROR(VLOOKUP($A75,'Import OffPeak'!$A$3:DH$99,107,FALSE())-VLOOKUP($A75,'Import OffPeak change'!$A$106:DH$202,107,FALSE())),0,(VLOOKUP($A75,'Import OffPeak'!$A$3:DH$99,107,FALSE())-VLOOKUP($A75,'Import OffPeak change'!$A$106:DH$202,107,FALSE())))</f>
        <v>0</v>
      </c>
      <c r="DD75" s="193" t="n">
        <f aca="false">IF(ISERROR(VLOOKUP($A75,'Import OffPeak'!$A$3:DI$99,108,FALSE())-VLOOKUP($A75,'Import OffPeak change'!$A$106:DI$202,108,FALSE())),0,(VLOOKUP($A75,'Import OffPeak'!$A$3:DI$99,108,FALSE())-VLOOKUP($A75,'Import OffPeak change'!$A$106:DI$202,108,FALSE())))</f>
        <v>0</v>
      </c>
      <c r="DE75" s="193" t="n">
        <f aca="false">IF(ISERROR(VLOOKUP($A75,'Import OffPeak'!$A$3:DJ$99,109,FALSE())-VLOOKUP($A75,'Import OffPeak change'!$A$106:DJ$202,109,FALSE())),0,(VLOOKUP($A75,'Import OffPeak'!$A$3:DJ$99,109,FALSE())-VLOOKUP($A75,'Import OffPeak change'!$A$106:DJ$202,109,FALSE())))</f>
        <v>0</v>
      </c>
      <c r="DF75" s="193" t="n">
        <f aca="false">IF(ISERROR(VLOOKUP($A75,'Import OffPeak'!$A$3:DK$99,110,FALSE())-VLOOKUP($A75,'Import OffPeak change'!$A$106:DK$202,110,FALSE())),0,(VLOOKUP($A75,'Import OffPeak'!$A$3:DK$99,110,FALSE())-VLOOKUP($A75,'Import OffPeak change'!$A$106:DK$202,110,FALSE())))</f>
        <v>0</v>
      </c>
      <c r="DG75" s="193" t="n">
        <f aca="false">IF(ISERROR(VLOOKUP($A75,'Import OffPeak'!$A$3:DL$99,111,FALSE())-VLOOKUP($A75,'Import OffPeak change'!$A$106:DL$202,111,FALSE())),0,(VLOOKUP($A75,'Import OffPeak'!$A$3:DL$99,111,FALSE())-VLOOKUP($A75,'Import OffPeak change'!$A$106:DL$202,111,FALSE())))</f>
        <v>0</v>
      </c>
      <c r="DH75" s="193" t="n">
        <f aca="false">IF(ISERROR(VLOOKUP($A75,'Import OffPeak'!$A$3:DM$99,112,FALSE())-VLOOKUP($A75,'Import OffPeak change'!$A$106:DM$202,112,FALSE())),0,(VLOOKUP($A75,'Import OffPeak'!$A$3:DM$99,112,FALSE())-VLOOKUP($A75,'Import OffPeak change'!$A$106:DM$202,112,FALSE())))</f>
        <v>0</v>
      </c>
      <c r="DI75" s="193" t="n">
        <f aca="false">IF(ISERROR(VLOOKUP($A75,'Import OffPeak'!$A$3:DN$99,113,FALSE())-VLOOKUP($A75,'Import OffPeak change'!$A$106:DN$202,113,FALSE())),0,(VLOOKUP($A75,'Import OffPeak'!$A$3:DN$99,113,FALSE())-VLOOKUP($A75,'Import OffPeak change'!$A$106:DN$202,113,FALSE())))</f>
        <v>0</v>
      </c>
      <c r="DJ75" s="193" t="n">
        <f aca="false">IF(ISERROR(VLOOKUP($A75,'Import OffPeak'!$A$3:DO$99,114,FALSE())-VLOOKUP($A75,'Import OffPeak change'!$A$106:DO$202,114,FALSE())),0,(VLOOKUP($A75,'Import OffPeak'!$A$3:DO$99,114,FALSE())-VLOOKUP($A75,'Import OffPeak change'!$A$106:DO$202,114,FALSE())))</f>
        <v>0</v>
      </c>
      <c r="DK75" s="193" t="n">
        <f aca="false">IF(ISERROR(VLOOKUP($A75,'Import OffPeak'!$A$3:DP$99,115,FALSE())-VLOOKUP($A75,'Import OffPeak change'!$A$106:DP$202,115,FALSE())),0,(VLOOKUP($A75,'Import OffPeak'!$A$3:DP$99,115,FALSE())-VLOOKUP($A75,'Import OffPeak change'!$A$106:DP$202,115,FALSE())))</f>
        <v>0</v>
      </c>
      <c r="DL75" s="193" t="n">
        <f aca="false">IF(ISERROR(VLOOKUP($A75,'Import OffPeak'!$A$3:DQ$99,116,FALSE())-VLOOKUP($A75,'Import OffPeak change'!$A$106:DQ$202,116,FALSE())),0,(VLOOKUP($A75,'Import OffPeak'!$A$3:DQ$99,116,FALSE())-VLOOKUP($A75,'Import OffPeak change'!$A$106:DQ$202,116,FALSE())))</f>
        <v>0</v>
      </c>
      <c r="DM75" s="193" t="n">
        <f aca="false">IF(ISERROR(VLOOKUP($A75,'Import OffPeak'!$A$3:DR$99,117,FALSE())-VLOOKUP($A75,'Import OffPeak change'!$A$106:DR$202,117,FALSE())),0,(VLOOKUP($A75,'Import OffPeak'!$A$3:DR$99,117,FALSE())-VLOOKUP($A75,'Import OffPeak change'!$A$106:DR$202,117,FALSE())))</f>
        <v>0</v>
      </c>
      <c r="DN75" s="193" t="n">
        <f aca="false">IF(ISERROR(VLOOKUP($A75,'Import OffPeak'!$A$3:DS$99,118,FALSE())-VLOOKUP($A75,'Import OffPeak change'!$A$106:DS$202,118,FALSE())),0,(VLOOKUP($A75,'Import OffPeak'!$A$3:DS$99,118,FALSE())-VLOOKUP($A75,'Import OffPeak change'!$A$106:DS$202,118,FALSE())))</f>
        <v>0</v>
      </c>
      <c r="DO75" s="193" t="n">
        <f aca="false">IF(ISERROR(VLOOKUP($A75,'Import OffPeak'!$A$3:DT$99,119,FALSE())-VLOOKUP($A75,'Import OffPeak change'!$A$106:DT$202,119,FALSE())),0,(VLOOKUP($A75,'Import OffPeak'!$A$3:DT$99,119,FALSE())-VLOOKUP($A75,'Import OffPeak change'!$A$106:DT$202,119,FALSE())))</f>
        <v>0</v>
      </c>
      <c r="DP75" s="193" t="n">
        <f aca="false">IF(ISERROR(VLOOKUP($A75,'Import OffPeak'!$A$3:DU$99,120,FALSE())-VLOOKUP($A75,'Import OffPeak change'!$A$106:DU$202,120,FALSE())),0,(VLOOKUP($A75,'Import OffPeak'!$A$3:DU$99,120,FALSE())-VLOOKUP($A75,'Import OffPeak change'!$A$106:DU$202,120,FALSE())))</f>
        <v>0</v>
      </c>
      <c r="DQ75" s="193" t="n">
        <f aca="false">IF(ISERROR(VLOOKUP($A75,'Import OffPeak'!$A$3:DV$99,121,FALSE())-VLOOKUP($A75,'Import OffPeak change'!$A$106:DV$202,121,FALSE())),0,(VLOOKUP($A75,'Import OffPeak'!$A$3:DV$99,121,FALSE())-VLOOKUP($A75,'Import OffPeak change'!$A$106:DV$202,121,FALSE())))</f>
        <v>0</v>
      </c>
      <c r="DR75" s="193" t="n">
        <f aca="false">IF(ISERROR(VLOOKUP($A75,'Import OffPeak'!$A$3:DW$99,122,FALSE())-VLOOKUP($A75,'Import OffPeak change'!$A$106:DW$202,122,FALSE())),0,(VLOOKUP($A75,'Import OffPeak'!$A$3:DW$99,122,FALSE())-VLOOKUP($A75,'Import OffPeak change'!$A$106:DW$202,122,FALSE())))</f>
        <v>0</v>
      </c>
      <c r="DS75" s="193" t="n">
        <f aca="false">IF(ISERROR(VLOOKUP($A75,'Import OffPeak'!$A$3:DX$99,123,FALSE())-VLOOKUP($A75,'Import OffPeak change'!$A$106:DX$202,123,FALSE())),0,(VLOOKUP($A75,'Import OffPeak'!$A$3:DX$99,123,FALSE())-VLOOKUP($A75,'Import OffPeak change'!$A$106:DX$202,123,FALSE())))</f>
        <v>0</v>
      </c>
      <c r="DT75" s="193" t="n">
        <f aca="false">IF(ISERROR(VLOOKUP($A75,'Import OffPeak'!$A$3:DY$99,124,FALSE())-VLOOKUP($A75,'Import OffPeak change'!$A$106:DY$202,124,FALSE())),0,(VLOOKUP($A75,'Import OffPeak'!$A$3:DY$99,124,FALSE())-VLOOKUP($A75,'Import OffPeak change'!$A$106:DY$202,124,FALSE())))</f>
        <v>0</v>
      </c>
      <c r="DU75" s="193" t="n">
        <f aca="false">IF(ISERROR(VLOOKUP($A75,'Import OffPeak'!$A$3:DZ$99,125,FALSE())-VLOOKUP($A75,'Import OffPeak change'!$A$106:DZ$202,125,FALSE())),0,(VLOOKUP($A75,'Import OffPeak'!$A$3:DZ$99,125,FALSE())-VLOOKUP($A75,'Import OffPeak change'!$A$106:DZ$202,125,FALSE())))</f>
        <v>0</v>
      </c>
      <c r="DV75" s="193" t="n">
        <f aca="false">IF(ISERROR(VLOOKUP($A75,'Import OffPeak'!$A$3:EA$99,126,FALSE())-VLOOKUP($A75,'Import OffPeak change'!$A$106:EA$202,126,FALSE())),0,(VLOOKUP($A75,'Import OffPeak'!$A$3:EA$99,126,FALSE())-VLOOKUP($A75,'Import OffPeak change'!$A$106:EA$202,126,FALSE())))</f>
        <v>0</v>
      </c>
      <c r="DW75" s="193" t="n">
        <f aca="false">IF(ISERROR(VLOOKUP($A75,'Import OffPeak'!$A$3:EB$99,127,FALSE())-VLOOKUP($A75,'Import OffPeak change'!$A$106:EB$202,127,FALSE())),0,(VLOOKUP($A75,'Import OffPeak'!$A$3:EB$99,127,FALSE())-VLOOKUP($A75,'Import OffPeak change'!$A$106:EB$202,127,FALSE())))</f>
        <v>0</v>
      </c>
      <c r="DX75" s="193" t="n">
        <f aca="false">IF(ISERROR(VLOOKUP($A75,'Import OffPeak'!$A$3:EC$99,128,FALSE())-VLOOKUP($A75,'Import OffPeak change'!$A$106:EC$202,128,FALSE())),0,(VLOOKUP($A75,'Import OffPeak'!$A$3:EC$99,128,FALSE())-VLOOKUP($A75,'Import OffPeak change'!$A$106:EC$202,128,FALSE())))</f>
        <v>0</v>
      </c>
      <c r="DY75" s="193" t="n">
        <f aca="false">IF(ISERROR(VLOOKUP($A75,'Import OffPeak'!$A$3:ED$99,129,FALSE())-VLOOKUP($A75,'Import OffPeak change'!$A$106:ED$202,129,FALSE())),0,(VLOOKUP($A75,'Import OffPeak'!$A$3:ED$99,129,FALSE())-VLOOKUP($A75,'Import OffPeak change'!$A$106:ED$202,129,FALSE())))</f>
        <v>0</v>
      </c>
      <c r="DZ75" s="193" t="n">
        <f aca="false">IF(ISERROR(VLOOKUP($A75,'Import OffPeak'!$A$3:EE$99,130,FALSE())-VLOOKUP($A75,'Import OffPeak change'!$A$106:EE$202,130,FALSE())),0,(VLOOKUP($A75,'Import OffPeak'!$A$3:EE$99,130,FALSE())-VLOOKUP($A75,'Import OffPeak change'!$A$106:EE$202,130,FALSE())))</f>
        <v>0</v>
      </c>
      <c r="EA75" s="193" t="n">
        <f aca="false">IF(ISERROR(VLOOKUP($A75,'Import OffPeak'!$A$3:EF$99,131,FALSE())-VLOOKUP($A75,'Import OffPeak change'!$A$106:EF$202,131,FALSE())),0,(VLOOKUP($A75,'Import OffPeak'!$A$3:EF$99,131,FALSE())-VLOOKUP($A75,'Import OffPeak change'!$A$106:EF$202,131,FALSE())))</f>
        <v>0</v>
      </c>
      <c r="EB75" s="193" t="n">
        <f aca="false">IF(ISERROR(VLOOKUP($A75,'Import OffPeak'!$A$3:EG$99,132,FALSE())-VLOOKUP($A75,'Import OffPeak change'!$A$106:EG$202,132,FALSE())),0,(VLOOKUP($A75,'Import OffPeak'!$A$3:EG$99,132,FALSE())-VLOOKUP($A75,'Import OffPeak change'!$A$106:EG$202,132,FALSE())))</f>
        <v>0</v>
      </c>
      <c r="EC75" s="193" t="n">
        <f aca="false">IF(ISERROR(VLOOKUP($A75,'Import OffPeak'!$A$3:EH$99,133,FALSE())-VLOOKUP($A75,'Import OffPeak change'!$A$106:EH$202,133,FALSE())),0,(VLOOKUP($A75,'Import OffPeak'!$A$3:EH$99,133,FALSE())-VLOOKUP($A75,'Import OffPeak change'!$A$106:EH$202,133,FALSE())))</f>
        <v>0</v>
      </c>
      <c r="ED75" s="193" t="n">
        <f aca="false">IF(ISERROR(VLOOKUP($A75,'Import OffPeak'!$A$3:EI$99,134,FALSE())-VLOOKUP($A75,'Import OffPeak change'!$A$106:EI$202,134,FALSE())),0,(VLOOKUP($A75,'Import OffPeak'!$A$3:EI$99,134,FALSE())-VLOOKUP($A75,'Import OffPeak change'!$A$106:EI$202,134,FALSE())))</f>
        <v>0</v>
      </c>
      <c r="EE75" s="193" t="n">
        <f aca="false">IF(ISERROR(VLOOKUP($A75,'Import OffPeak'!$A$3:EJ$99,135,FALSE())-VLOOKUP($A75,'Import OffPeak change'!$A$106:EJ$202,135,FALSE())),0,(VLOOKUP($A75,'Import OffPeak'!$A$3:EJ$99,135,FALSE())-VLOOKUP($A75,'Import OffPeak change'!$A$106:EJ$202,135,FALSE())))</f>
        <v>0</v>
      </c>
      <c r="EF75" s="193" t="n">
        <f aca="false">IF(ISERROR(VLOOKUP($A75,'Import OffPeak'!$A$3:EK$99,136,FALSE())-VLOOKUP($A75,'Import OffPeak change'!$A$106:EK$202,136,FALSE())),0,(VLOOKUP($A75,'Import OffPeak'!$A$3:EK$99,136,FALSE())-VLOOKUP($A75,'Import OffPeak change'!$A$106:EK$202,136,FALSE())))</f>
        <v>0</v>
      </c>
      <c r="EG75" s="193" t="n">
        <f aca="false">IF(ISERROR(VLOOKUP($A75,'Import OffPeak'!$A$3:EL$99,137,FALSE())-VLOOKUP($A75,'Import OffPeak change'!$A$106:EL$202,137,FALSE())),0,(VLOOKUP($A75,'Import OffPeak'!$A$3:EL$99,137,FALSE())-VLOOKUP($A75,'Import OffPeak change'!$A$106:EL$202,137,FALSE())))</f>
        <v>0</v>
      </c>
      <c r="EH75" s="193" t="n">
        <f aca="false">IF(ISERROR(VLOOKUP($A75,'Import OffPeak'!$A$3:EM$99,138,FALSE())-VLOOKUP($A75,'Import OffPeak change'!$A$106:EM$202,138,FALSE())),0,(VLOOKUP($A75,'Import OffPeak'!$A$3:EM$99,138,FALSE())-VLOOKUP($A75,'Import OffPeak change'!$A$106:EM$202,138,FALSE())))</f>
        <v>0</v>
      </c>
      <c r="EI75" s="193" t="n">
        <f aca="false">IF(ISERROR(VLOOKUP($A75,'Import OffPeak'!$A$3:EN$99,139,FALSE())-VLOOKUP($A75,'Import OffPeak change'!$A$106:EN$202,139,FALSE())),0,(VLOOKUP($A75,'Import OffPeak'!$A$3:EN$99,139,FALSE())-VLOOKUP($A75,'Import OffPeak change'!$A$106:EN$202,139,FALSE())))</f>
        <v>0</v>
      </c>
      <c r="EJ75" s="193" t="n">
        <f aca="false">IF(ISERROR(VLOOKUP($A75,'Import OffPeak'!$A$3:EO$99,140,FALSE())-VLOOKUP($A75,'Import OffPeak change'!$A$106:EO$202,140,FALSE())),0,(VLOOKUP($A75,'Import OffPeak'!$A$3:EO$99,140,FALSE())-VLOOKUP($A75,'Import OffPeak change'!$A$106:EO$202,140,FALSE())))</f>
        <v>0</v>
      </c>
      <c r="EK75" s="193" t="n">
        <f aca="false">IF(ISERROR(VLOOKUP($A75,'Import OffPeak'!$A$3:EP$99,141,FALSE())-VLOOKUP($A75,'Import OffPeak change'!$A$106:EP$202,141,FALSE())),0,(VLOOKUP($A75,'Import OffPeak'!$A$3:EP$99,141,FALSE())-VLOOKUP($A75,'Import OffPeak change'!$A$106:EP$202,141,FALSE())))</f>
        <v>0</v>
      </c>
      <c r="EL75" s="193" t="n">
        <f aca="false">IF(ISERROR(VLOOKUP($A75,'Import OffPeak'!$A$3:EQ$99,142,FALSE())-VLOOKUP($A75,'Import OffPeak change'!$A$106:EQ$202,142,FALSE())),0,(VLOOKUP($A75,'Import OffPeak'!$A$3:EQ$99,142,FALSE())-VLOOKUP($A75,'Import OffPeak change'!$A$106:EQ$202,142,FALSE())))</f>
        <v>0</v>
      </c>
      <c r="EM75" s="193" t="n">
        <f aca="false">IF(ISERROR(VLOOKUP($A75,'Import OffPeak'!$A$3:ER$99,143,FALSE())-VLOOKUP($A75,'Import OffPeak change'!$A$106:ER$202,143,FALSE())),0,(VLOOKUP($A75,'Import OffPeak'!$A$3:ER$99,143,FALSE())-VLOOKUP($A75,'Import OffPeak change'!$A$106:ER$202,143,FALSE())))</f>
        <v>0</v>
      </c>
      <c r="EN75" s="193" t="n">
        <f aca="false">IF(ISERROR(VLOOKUP($A75,'Import OffPeak'!$A$3:ES$99,144,FALSE())-VLOOKUP($A75,'Import OffPeak change'!$A$106:ES$202,144,FALSE())),0,(VLOOKUP($A75,'Import OffPeak'!$A$3:ES$99,144,FALSE())-VLOOKUP($A75,'Import OffPeak change'!$A$106:ES$202,144,FALSE())))</f>
        <v>0</v>
      </c>
      <c r="EO75" s="193" t="n">
        <f aca="false">IF(ISERROR(VLOOKUP($A75,'Import OffPeak'!$A$3:ET$99,145,FALSE())-VLOOKUP($A75,'Import OffPeak change'!$A$106:ET$202,145,FALSE())),0,(VLOOKUP($A75,'Import OffPeak'!$A$3:ET$99,145,FALSE())-VLOOKUP($A75,'Import OffPeak change'!$A$106:ET$202,145,FALSE())))</f>
        <v>0</v>
      </c>
      <c r="EP75" s="193" t="n">
        <f aca="false">IF(ISERROR(VLOOKUP($A75,'Import OffPeak'!$A$3:EU$99,146,FALSE())-VLOOKUP($A75,'Import OffPeak change'!$A$106:EU$202,146,FALSE())),0,(VLOOKUP($A75,'Import OffPeak'!$A$3:EU$99,146,FALSE())-VLOOKUP($A75,'Import OffPeak change'!$A$106:EU$202,146,FALSE())))</f>
        <v>0</v>
      </c>
      <c r="EQ75" s="193" t="n">
        <f aca="false">IF(ISERROR(VLOOKUP($A75,'Import OffPeak'!$A$3:EV$99,147,FALSE())-VLOOKUP($A75,'Import OffPeak change'!$A$106:EV$202,147,FALSE())),0,(VLOOKUP($A75,'Import OffPeak'!$A$3:EV$99,147,FALSE())-VLOOKUP($A75,'Import OffPeak change'!$A$106:EV$202,147,FALSE())))</f>
        <v>0</v>
      </c>
      <c r="ER75" s="193" t="n">
        <f aca="false">IF(ISERROR(VLOOKUP($A75,'Import OffPeak'!$A$3:EW$99,148,FALSE())-VLOOKUP($A75,'Import OffPeak change'!$A$106:EW$202,148,FALSE())),0,(VLOOKUP($A75,'Import OffPeak'!$A$3:EW$99,148,FALSE())-VLOOKUP($A75,'Import OffPeak change'!$A$106:EW$202,148,FALSE())))</f>
        <v>0</v>
      </c>
      <c r="ES75" s="193" t="n">
        <f aca="false">IF(ISERROR(VLOOKUP($A75,'Import OffPeak'!$A$3:EX$99,149,FALSE())-VLOOKUP($A75,'Import OffPeak change'!$A$106:EX$202,149,FALSE())),0,(VLOOKUP($A75,'Import OffPeak'!$A$3:EX$99,149,FALSE())-VLOOKUP($A75,'Import OffPeak change'!$A$106:EX$202,149,FALSE())))</f>
        <v>0</v>
      </c>
      <c r="ET75" s="193" t="n">
        <f aca="false">IF(ISERROR(VLOOKUP($A75,'Import OffPeak'!$A$3:EY$99,150,FALSE())-VLOOKUP($A75,'Import OffPeak change'!$A$106:EY$202,150,FALSE())),0,(VLOOKUP($A75,'Import OffPeak'!$A$3:EY$99,150,FALSE())-VLOOKUP($A75,'Import OffPeak change'!$A$106:EY$202,150,FALSE())))</f>
        <v>0</v>
      </c>
      <c r="EU75" s="193" t="n">
        <f aca="false">IF(ISERROR(VLOOKUP($A75,'Import OffPeak'!$A$3:EZ$99,151,FALSE())-VLOOKUP($A75,'Import OffPeak change'!$A$106:EZ$202,151,FALSE())),0,(VLOOKUP($A75,'Import OffPeak'!$A$3:EZ$99,151,FALSE())-VLOOKUP($A75,'Import OffPeak change'!$A$106:EZ$202,151,FALSE())))</f>
        <v>0</v>
      </c>
      <c r="EV75" s="193" t="n">
        <f aca="false">IF(ISERROR(VLOOKUP($A75,'Import OffPeak'!$A$3:FA$99,152,FALSE())-VLOOKUP($A75,'Import OffPeak change'!$A$106:FA$202,152,FALSE())),0,(VLOOKUP($A75,'Import OffPeak'!$A$3:FA$99,152,FALSE())-VLOOKUP($A75,'Import OffPeak change'!$A$106:FA$202,152,FALSE())))</f>
        <v>0</v>
      </c>
      <c r="EW75" s="193" t="n">
        <f aca="false">IF(ISERROR(VLOOKUP($A75,'Import OffPeak'!$A$3:FB$99,153,FALSE())-VLOOKUP($A75,'Import OffPeak change'!$A$106:FB$202,153,FALSE())),0,(VLOOKUP($A75,'Import OffPeak'!$A$3:FB$99,153,FALSE())-VLOOKUP($A75,'Import OffPeak change'!$A$106:FB$202,153,FALSE())))</f>
        <v>0</v>
      </c>
      <c r="EX75" s="193" t="n">
        <f aca="false">IF(ISERROR(VLOOKUP($A75,'Import OffPeak'!$A$3:FC$99,154,FALSE())-VLOOKUP($A75,'Import OffPeak change'!$A$106:FC$202,154,FALSE())),0,(VLOOKUP($A75,'Import OffPeak'!$A$3:FC$99,154,FALSE())-VLOOKUP($A75,'Import OffPeak change'!$A$106:FC$202,154,FALSE())))</f>
        <v>0</v>
      </c>
      <c r="EY75" s="193" t="n">
        <f aca="false">IF(ISERROR(VLOOKUP($A75,'Import OffPeak'!$A$3:FD$99,155,FALSE())-VLOOKUP($A75,'Import OffPeak change'!$A$106:FD$202,155,FALSE())),0,(VLOOKUP($A75,'Import OffPeak'!$A$3:FD$99,155,FALSE())-VLOOKUP($A75,'Import OffPeak change'!$A$106:FD$202,155,FALSE())))</f>
        <v>0</v>
      </c>
      <c r="EZ75" s="193" t="n">
        <f aca="false">IF(ISERROR(VLOOKUP($A75,'Import OffPeak'!$A$3:FE$99,156,FALSE())-VLOOKUP($A75,'Import OffPeak change'!$A$106:FE$202,156,FALSE())),0,(VLOOKUP($A75,'Import OffPeak'!$A$3:FE$99,156,FALSE())-VLOOKUP($A75,'Import OffPeak change'!$A$106:FE$202,156,FALSE())))</f>
        <v>0</v>
      </c>
      <c r="FA75" s="193" t="n">
        <f aca="false">IF(ISERROR(VLOOKUP($A75,'Import OffPeak'!$A$3:FF$99,157,FALSE())-VLOOKUP($A75,'Import OffPeak change'!$A$106:FF$202,157,FALSE())),0,(VLOOKUP($A75,'Import OffPeak'!$A$3:FF$99,157,FALSE())-VLOOKUP($A75,'Import OffPeak change'!$A$106:FF$202,157,FALSE())))</f>
        <v>0</v>
      </c>
      <c r="FB75" s="193" t="n">
        <f aca="false">IF(ISERROR(VLOOKUP($A75,'Import OffPeak'!$A$3:FG$99,158,FALSE())-VLOOKUP($A75,'Import OffPeak change'!$A$106:FG$202,158,FALSE())),0,(VLOOKUP($A75,'Import OffPeak'!$A$3:FG$99,158,FALSE())-VLOOKUP($A75,'Import OffPeak change'!$A$106:FG$202,158,FALSE())))</f>
        <v>0</v>
      </c>
      <c r="FC75" s="193" t="n">
        <f aca="false">IF(ISERROR(VLOOKUP($A75,'Import OffPeak'!$A$3:FH$99,159,FALSE())-VLOOKUP($A75,'Import OffPeak change'!$A$106:FH$202,159,FALSE())),0,(VLOOKUP($A75,'Import OffPeak'!$A$3:FH$99,159,FALSE())-VLOOKUP($A75,'Import OffPeak change'!$A$106:FH$202,159,FALSE())))</f>
        <v>0</v>
      </c>
      <c r="FD75" s="193" t="n">
        <f aca="false">IF(ISERROR(VLOOKUP($A75,'Import OffPeak'!$A$3:FI$99,160,FALSE())-VLOOKUP($A75,'Import OffPeak change'!$A$106:FI$202,160,FALSE())),0,(VLOOKUP($A75,'Import OffPeak'!$A$3:FI$99,160,FALSE())-VLOOKUP($A75,'Import OffPeak change'!$A$106:FI$202,160,FALSE())))</f>
        <v>0</v>
      </c>
      <c r="FE75" s="193" t="n">
        <f aca="false">IF(ISERROR(VLOOKUP($A75,'Import OffPeak'!$A$3:FJ$99,161,FALSE())-VLOOKUP($A75,'Import OffPeak change'!$A$106:FJ$202,161,FALSE())),0,(VLOOKUP($A75,'Import OffPeak'!$A$3:FJ$99,161,FALSE())-VLOOKUP($A75,'Import OffPeak change'!$A$106:FJ$202,161,FALSE())))</f>
        <v>0</v>
      </c>
      <c r="FF75" s="193" t="n">
        <f aca="false">IF(ISERROR(VLOOKUP($A75,'Import OffPeak'!$A$3:FK$99,162,FALSE())-VLOOKUP($A75,'Import OffPeak change'!$A$106:FK$202,162,FALSE())),0,(VLOOKUP($A75,'Import OffPeak'!$A$3:FK$99,162,FALSE())-VLOOKUP($A75,'Import OffPeak change'!$A$106:FK$202,162,FALSE())))</f>
        <v>0</v>
      </c>
      <c r="FG75" s="193" t="n">
        <f aca="false">IF(ISERROR(VLOOKUP($A75,'Import OffPeak'!$A$3:FL$99,163,FALSE())-VLOOKUP($A75,'Import OffPeak change'!$A$106:FL$202,163,FALSE())),0,(VLOOKUP($A75,'Import OffPeak'!$A$3:FL$99,163,FALSE())-VLOOKUP($A75,'Import OffPeak change'!$A$106:FL$202,163,FALSE())))</f>
        <v>0</v>
      </c>
      <c r="FH75" s="193" t="n">
        <f aca="false">IF(ISERROR(VLOOKUP($A75,'Import OffPeak'!$A$3:FM$99,164,FALSE())-VLOOKUP($A75,'Import OffPeak change'!$A$106:FM$202,164,FALSE())),0,(VLOOKUP($A75,'Import OffPeak'!$A$3:FM$99,164,FALSE())-VLOOKUP($A75,'Import OffPeak change'!$A$106:FM$202,164,FALSE())))</f>
        <v>0</v>
      </c>
      <c r="FI75" s="193" t="n">
        <f aca="false">IF(ISERROR(VLOOKUP($A75,'Import OffPeak'!$A$3:FN$99,165,FALSE())-VLOOKUP($A75,'Import OffPeak change'!$A$106:FN$202,165,FALSE())),0,(VLOOKUP($A75,'Import OffPeak'!$A$3:FN$99,165,FALSE())-VLOOKUP($A75,'Import OffPeak change'!$A$106:FN$202,165,FALSE())))</f>
        <v>0</v>
      </c>
      <c r="FJ75" s="193" t="n">
        <f aca="false">IF(ISERROR(VLOOKUP($A75,'Import OffPeak'!$A$3:FO$99,166,FALSE())-VLOOKUP($A75,'Import OffPeak change'!$A$106:FO$202,166,FALSE())),0,(VLOOKUP($A75,'Import OffPeak'!$A$3:FO$99,166,FALSE())-VLOOKUP($A75,'Import OffPeak change'!$A$106:FO$202,166,FALSE())))</f>
        <v>0</v>
      </c>
      <c r="FK75" s="193" t="n">
        <f aca="false">IF(ISERROR(VLOOKUP($A75,'Import OffPeak'!$A$3:FP$99,167,FALSE())-VLOOKUP($A75,'Import OffPeak change'!$A$106:FP$202,167,FALSE())),0,(VLOOKUP($A75,'Import OffPeak'!$A$3:FP$99,167,FALSE())-VLOOKUP($A75,'Import OffPeak change'!$A$106:FP$202,167,FALSE())))</f>
        <v>0</v>
      </c>
      <c r="FL75" s="193" t="n">
        <f aca="false">IF(ISERROR(VLOOKUP($A75,'Import OffPeak'!$A$3:FQ$99,168,FALSE())-VLOOKUP($A75,'Import OffPeak change'!$A$106:FQ$202,168,FALSE())),0,(VLOOKUP($A75,'Import OffPeak'!$A$3:FQ$99,168,FALSE())-VLOOKUP($A75,'Import OffPeak change'!$A$106:FQ$202,168,FALSE())))</f>
        <v>0</v>
      </c>
      <c r="FM75" s="193" t="n">
        <f aca="false">IF(ISERROR(VLOOKUP($A75,'Import OffPeak'!$A$3:FR$99,169,FALSE())-VLOOKUP($A75,'Import OffPeak change'!$A$106:FR$202,169,FALSE())),0,(VLOOKUP($A75,'Import OffPeak'!$A$3:FR$99,169,FALSE())-VLOOKUP($A75,'Import OffPeak change'!$A$106:FR$202,169,FALSE())))</f>
        <v>0</v>
      </c>
      <c r="FN75" s="193" t="n">
        <f aca="false">IF(ISERROR(VLOOKUP($A75,'Import OffPeak'!$A$3:FS$99,170,FALSE())-VLOOKUP($A75,'Import OffPeak change'!$A$106:FS$202,170,FALSE())),0,(VLOOKUP($A75,'Import OffPeak'!$A$3:FS$99,170,FALSE())-VLOOKUP($A75,'Import OffPeak change'!$A$106:FS$202,170,FALSE())))</f>
        <v>0</v>
      </c>
      <c r="FO75" s="193" t="n">
        <f aca="false">IF(ISERROR(VLOOKUP($A75,'Import OffPeak'!$A$3:FT$99,171,FALSE())-VLOOKUP($A75,'Import OffPeak change'!$A$106:FT$202,171,FALSE())),0,(VLOOKUP($A75,'Import OffPeak'!$A$3:FT$99,171,FALSE())-VLOOKUP($A75,'Import OffPeak change'!$A$106:FT$202,171,FALSE())))</f>
        <v>0</v>
      </c>
      <c r="FP75" s="193" t="n">
        <f aca="false">IF(ISERROR(VLOOKUP($A75,'Import OffPeak'!$A$3:FU$99,172,FALSE())-VLOOKUP($A75,'Import OffPeak change'!$A$106:FU$202,172,FALSE())),0,(VLOOKUP($A75,'Import OffPeak'!$A$3:FU$99,172,FALSE())-VLOOKUP($A75,'Import OffPeak change'!$A$106:FU$202,172,FALSE())))</f>
        <v>0</v>
      </c>
      <c r="FQ75" s="193" t="n">
        <f aca="false">IF(ISERROR(VLOOKUP($A75,'Import OffPeak'!$A$3:FV$99,173,FALSE())-VLOOKUP($A75,'Import OffPeak change'!$A$106:FV$202,173,FALSE())),0,(VLOOKUP($A75,'Import OffPeak'!$A$3:FV$99,173,FALSE())-VLOOKUP($A75,'Import OffPeak change'!$A$106:FV$202,173,FALSE())))</f>
        <v>0</v>
      </c>
      <c r="FR75" s="193" t="n">
        <f aca="false">IF(ISERROR(VLOOKUP($A75,'Import OffPeak'!$A$3:FW$99,174,FALSE())-VLOOKUP($A75,'Import OffPeak change'!$A$106:FW$202,174,FALSE())),0,(VLOOKUP($A75,'Import OffPeak'!$A$3:FW$99,174,FALSE())-VLOOKUP($A75,'Import OffPeak change'!$A$106:FW$202,174,FALSE())))</f>
        <v>0</v>
      </c>
      <c r="FS75" s="193" t="n">
        <f aca="false">IF(ISERROR(VLOOKUP($A75,'Import OffPeak'!$A$3:FX$99,175,FALSE())-VLOOKUP($A75,'Import OffPeak change'!$A$106:FX$202,175,FALSE())),0,(VLOOKUP($A75,'Import OffPeak'!$A$3:FX$99,175,FALSE())-VLOOKUP($A75,'Import OffPeak change'!$A$106:FX$202,175,FALSE())))</f>
        <v>0</v>
      </c>
      <c r="FT75" s="193" t="n">
        <f aca="false">IF(ISERROR(VLOOKUP($A75,'Import OffPeak'!$A$3:FY$99,176,FALSE())-VLOOKUP($A75,'Import OffPeak change'!$A$106:FY$202,176,FALSE())),0,(VLOOKUP($A75,'Import OffPeak'!$A$3:FY$99,176,FALSE())-VLOOKUP($A75,'Import OffPeak change'!$A$106:FY$202,176,FALSE())))</f>
        <v>0</v>
      </c>
      <c r="FU75" s="193" t="n">
        <f aca="false">IF(ISERROR(VLOOKUP($A75,'Import OffPeak'!$A$3:FZ$99,177,FALSE())-VLOOKUP($A75,'Import OffPeak change'!$A$106:FZ$202,177,FALSE())),0,(VLOOKUP($A75,'Import OffPeak'!$A$3:FZ$99,177,FALSE())-VLOOKUP($A75,'Import OffPeak change'!$A$106:FZ$202,177,FALSE())))</f>
        <v>0</v>
      </c>
      <c r="FV75" s="193" t="n">
        <f aca="false">IF(ISERROR(VLOOKUP($A75,'Import OffPeak'!$A$3:GA$99,178,FALSE())-VLOOKUP($A75,'Import OffPeak change'!$A$106:GA$202,178,FALSE())),0,(VLOOKUP($A75,'Import OffPeak'!$A$3:GA$99,178,FALSE())-VLOOKUP($A75,'Import OffPeak change'!$A$106:GA$202,178,FALSE())))</f>
        <v>0</v>
      </c>
      <c r="FW75" s="193" t="n">
        <f aca="false">IF(ISERROR(VLOOKUP($A75,'Import OffPeak'!$A$3:GB$99,179,FALSE())-VLOOKUP($A75,'Import OffPeak change'!$A$106:GB$202,179,FALSE())),0,(VLOOKUP($A75,'Import OffPeak'!$A$3:GB$99,179,FALSE())-VLOOKUP($A75,'Import OffPeak change'!$A$106:GB$202,179,FALSE())))</f>
        <v>0</v>
      </c>
      <c r="FX75" s="193" t="n">
        <f aca="false">IF(ISERROR(VLOOKUP($A75,'Import OffPeak'!$A$3:GC$99,180,FALSE())-VLOOKUP($A75,'Import OffPeak change'!$A$106:GC$202,180,FALSE())),0,(VLOOKUP($A75,'Import OffPeak'!$A$3:GC$99,180,FALSE())-VLOOKUP($A75,'Import OffPeak change'!$A$106:GC$202,180,FALSE())))</f>
        <v>0</v>
      </c>
      <c r="FY75" s="193" t="n">
        <f aca="false">IF(ISERROR(VLOOKUP($A75,'Import OffPeak'!$A$3:GD$99,181,FALSE())-VLOOKUP($A75,'Import OffPeak change'!$A$106:GD$202,181,FALSE())),0,(VLOOKUP($A75,'Import OffPeak'!$A$3:GD$99,181,FALSE())-VLOOKUP($A75,'Import OffPeak change'!$A$106:GD$202,181,FALSE())))</f>
        <v>0</v>
      </c>
      <c r="FZ75" s="193" t="n">
        <f aca="false">IF(ISERROR(VLOOKUP($A75,'Import OffPeak'!$A$3:GE$99,182,FALSE())-VLOOKUP($A75,'Import OffPeak change'!$A$106:GE$202,182,FALSE())),0,(VLOOKUP($A75,'Import OffPeak'!$A$3:GE$99,182,FALSE())-VLOOKUP($A75,'Import OffPeak change'!$A$106:GE$202,182,FALSE())))</f>
        <v>0</v>
      </c>
      <c r="GA75" s="193" t="n">
        <f aca="false">IF(ISERROR(VLOOKUP($A75,'Import OffPeak'!$A$3:GF$99,183,FALSE())-VLOOKUP($A75,'Import OffPeak change'!$A$106:GF$202,183,FALSE())),0,(VLOOKUP($A75,'Import OffPeak'!$A$3:GF$99,183,FALSE())-VLOOKUP($A75,'Import OffPeak change'!$A$106:GF$202,183,FALSE())))</f>
        <v>0</v>
      </c>
      <c r="GB75" s="193" t="n">
        <f aca="false">IF(ISERROR(VLOOKUP($A75,'Import OffPeak'!$A$3:GG$99,184,FALSE())-VLOOKUP($A75,'Import OffPeak change'!$A$106:GG$202,184,FALSE())),0,(VLOOKUP($A75,'Import OffPeak'!$A$3:GG$99,184,FALSE())-VLOOKUP($A75,'Import OffPeak change'!$A$106:GG$202,184,FALSE())))</f>
        <v>0</v>
      </c>
      <c r="GC75" s="193" t="n">
        <f aca="false">IF(ISERROR(VLOOKUP($A75,'Import OffPeak'!$A$3:GH$99,185,FALSE())-VLOOKUP($A75,'Import OffPeak change'!$A$106:GH$202,185,FALSE())),0,(VLOOKUP($A75,'Import OffPeak'!$A$3:GH$99,185,FALSE())-VLOOKUP($A75,'Import OffPeak change'!$A$106:GH$202,185,FALSE())))</f>
        <v>0</v>
      </c>
      <c r="GD75" s="193" t="n">
        <f aca="false">IF(ISERROR(VLOOKUP($A75,'Import OffPeak'!$A$3:GI$99,186,FALSE())-VLOOKUP($A75,'Import OffPeak change'!$A$106:GI$202,186,FALSE())),0,(VLOOKUP($A75,'Import OffPeak'!$A$3:GI$99,186,FALSE())-VLOOKUP($A75,'Import OffPeak change'!$A$106:GI$202,186,FALSE())))</f>
        <v>0</v>
      </c>
      <c r="GE75" s="193" t="n">
        <f aca="false">IF(ISERROR(VLOOKUP($A75,'Import OffPeak'!$A$3:GJ$99,187,FALSE())-VLOOKUP($A75,'Import OffPeak change'!$A$106:GJ$202,187,FALSE())),0,(VLOOKUP($A75,'Import OffPeak'!$A$3:GJ$99,187,FALSE())-VLOOKUP($A75,'Import OffPeak change'!$A$106:GJ$202,187,FALSE())))</f>
        <v>0</v>
      </c>
      <c r="GF75" s="193" t="n">
        <f aca="false">IF(ISERROR(VLOOKUP($A75,'Import OffPeak'!$A$3:GK$99,188,FALSE())-VLOOKUP($A75,'Import OffPeak change'!$A$106:GK$202,188,FALSE())),0,(VLOOKUP($A75,'Import OffPeak'!$A$3:GK$99,188,FALSE())-VLOOKUP($A75,'Import OffPeak change'!$A$106:GK$202,188,FALSE())))</f>
        <v>0</v>
      </c>
      <c r="GG75" s="193" t="n">
        <f aca="false">IF(ISERROR(VLOOKUP($A75,'Import OffPeak'!$A$3:GL$99,189,FALSE())-VLOOKUP($A75,'Import OffPeak change'!$A$106:GL$202,189,FALSE())),0,(VLOOKUP($A75,'Import OffPeak'!$A$3:GL$99,189,FALSE())-VLOOKUP($A75,'Import OffPeak change'!$A$106:GL$202,189,FALSE())))</f>
        <v>0</v>
      </c>
      <c r="GH75" s="193" t="n">
        <f aca="false">IF(ISERROR(VLOOKUP($A75,'Import OffPeak'!$A$3:GM$99,190,FALSE())-VLOOKUP($A75,'Import OffPeak change'!$A$106:GM$202,190,FALSE())),0,(VLOOKUP($A75,'Import OffPeak'!$A$3:GM$99,190,FALSE())-VLOOKUP($A75,'Import OffPeak change'!$A$106:GM$202,190,FALSE())))</f>
        <v>0</v>
      </c>
      <c r="GI75" s="193" t="n">
        <f aca="false">IF(ISERROR(VLOOKUP($A75,'Import OffPeak'!$A$3:GN$99,191,FALSE())-VLOOKUP($A75,'Import OffPeak change'!$A$106:GN$202,191,FALSE())),0,(VLOOKUP($A75,'Import OffPeak'!$A$3:GN$99,191,FALSE())-VLOOKUP($A75,'Import OffPeak change'!$A$106:GN$202,191,FALSE())))</f>
        <v>0</v>
      </c>
      <c r="GJ75" s="193" t="n">
        <f aca="false">IF(ISERROR(VLOOKUP($A75,'Import OffPeak'!$A$3:GO$99,192,FALSE())-VLOOKUP($A75,'Import OffPeak change'!$A$106:GO$202,192,FALSE())),0,(VLOOKUP($A75,'Import OffPeak'!$A$3:GO$99,192,FALSE())-VLOOKUP($A75,'Import OffPeak change'!$A$106:GO$202,192,FALSE())))</f>
        <v>0</v>
      </c>
      <c r="GK75" s="193" t="n">
        <f aca="false">IF(ISERROR(VLOOKUP($A75,'Import OffPeak'!$A$3:GP$99,193,FALSE())-VLOOKUP($A75,'Import OffPeak change'!$A$106:GP$202,193,FALSE())),0,(VLOOKUP($A75,'Import OffPeak'!$A$3:GP$99,193,FALSE())-VLOOKUP($A75,'Import OffPeak change'!$A$106:GP$202,193,FALSE())))</f>
        <v>0</v>
      </c>
      <c r="GL75" s="193" t="n">
        <f aca="false">IF(ISERROR(VLOOKUP($A75,'Import OffPeak'!$A$3:GQ$99,194,FALSE())-VLOOKUP($A75,'Import OffPeak change'!$A$106:GQ$202,194,FALSE())),0,(VLOOKUP($A75,'Import OffPeak'!$A$3:GQ$99,194,FALSE())-VLOOKUP($A75,'Import OffPeak change'!$A$106:GQ$202,194,FALSE())))</f>
        <v>0</v>
      </c>
      <c r="GM75" s="193" t="n">
        <f aca="false">IF(ISERROR(VLOOKUP($A75,'Import OffPeak'!$A$3:GR$99,195,FALSE())-VLOOKUP($A75,'Import OffPeak change'!$A$106:GR$202,195,FALSE())),0,(VLOOKUP($A75,'Import OffPeak'!$A$3:GR$99,195,FALSE())-VLOOKUP($A75,'Import OffPeak change'!$A$106:GR$202,195,FALSE())))</f>
        <v>0</v>
      </c>
      <c r="GN75" s="193" t="n">
        <f aca="false">IF(ISERROR(VLOOKUP($A75,'Import OffPeak'!$A$3:GS$99,196,FALSE())-VLOOKUP($A75,'Import OffPeak change'!$A$106:GS$202,196,FALSE())),0,(VLOOKUP($A75,'Import OffPeak'!$A$3:GS$99,196,FALSE())-VLOOKUP($A75,'Import OffPeak change'!$A$106:GS$202,196,FALSE())))</f>
        <v>0</v>
      </c>
      <c r="GO75" s="193" t="n">
        <f aca="false">IF(ISERROR(VLOOKUP($A75,'Import OffPeak'!$A$3:GT$99,197,FALSE())-VLOOKUP($A75,'Import OffPeak change'!$A$106:GT$202,197,FALSE())),0,(VLOOKUP($A75,'Import OffPeak'!$A$3:GT$99,197,FALSE())-VLOOKUP($A75,'Import OffPeak change'!$A$106:GT$202,197,FALSE())))</f>
        <v>0</v>
      </c>
      <c r="GP75" s="193" t="n">
        <f aca="false">IF(ISERROR(VLOOKUP($A75,'Import OffPeak'!$A$3:GU$99,198,FALSE())-VLOOKUP($A75,'Import OffPeak change'!$A$106:GU$202,198,FALSE())),0,(VLOOKUP($A75,'Import OffPeak'!$A$3:GU$99,198,FALSE())-VLOOKUP($A75,'Import OffPeak change'!$A$106:GU$202,198,FALSE())))</f>
        <v>0</v>
      </c>
      <c r="GQ75" s="193" t="n">
        <f aca="false">IF(ISERROR(VLOOKUP($A75,'Import OffPeak'!$A$3:GV$99,199,FALSE())-VLOOKUP($A75,'Import OffPeak change'!$A$106:GV$202,199,FALSE())),0,(VLOOKUP($A75,'Import OffPeak'!$A$3:GV$99,199,FALSE())-VLOOKUP($A75,'Import OffPeak change'!$A$106:GV$202,199,FALSE())))</f>
        <v>0</v>
      </c>
      <c r="GR75" s="193" t="n">
        <f aca="false">IF(ISERROR(VLOOKUP($A75,'Import OffPeak'!$A$3:GW$99,200,FALSE())-VLOOKUP($A75,'Import OffPeak change'!$A$106:GW$202,200,FALSE())),0,(VLOOKUP($A75,'Import OffPeak'!$A$3:GW$99,200,FALSE())-VLOOKUP($A75,'Import OffPeak change'!$A$106:GW$202,200,FALSE())))</f>
        <v>0</v>
      </c>
      <c r="GS75" s="193" t="n">
        <f aca="false">IF(ISERROR(VLOOKUP($A75,'Import OffPeak'!$A$3:GX$99,201,FALSE())-VLOOKUP($A75,'Import OffPeak change'!$A$106:GX$202,201,FALSE())),0,(VLOOKUP($A75,'Import OffPeak'!$A$3:GX$99,201,FALSE())-VLOOKUP($A75,'Import OffPeak change'!$A$106:GX$202,201,FALSE())))</f>
        <v>0</v>
      </c>
      <c r="GT75" s="193" t="n">
        <f aca="false">IF(ISERROR(VLOOKUP($A75,'Import OffPeak'!$A$3:GY$99,202,FALSE())-VLOOKUP($A75,'Import OffPeak change'!$A$106:GY$202,202,FALSE())),0,(VLOOKUP($A75,'Import OffPeak'!$A$3:GY$99,202,FALSE())-VLOOKUP($A75,'Import OffPeak change'!$A$106:GY$202,202,FALSE())))</f>
        <v>0</v>
      </c>
      <c r="GU75" s="193" t="n">
        <f aca="false">IF(ISERROR(VLOOKUP($A75,'Import OffPeak'!$A$3:GZ$99,203,FALSE())-VLOOKUP($A75,'Import OffPeak change'!$A$106:GZ$202,203,FALSE())),0,(VLOOKUP($A75,'Import OffPeak'!$A$3:GZ$99,203,FALSE())-VLOOKUP($A75,'Import OffPeak change'!$A$106:GZ$202,203,FALSE())))</f>
        <v>0</v>
      </c>
      <c r="GV75" s="193" t="n">
        <f aca="false">IF(ISERROR(VLOOKUP($A75,'Import OffPeak'!$A$3:HA$99,204,FALSE())-VLOOKUP($A75,'Import OffPeak change'!$A$106:HA$202,204,FALSE())),0,(VLOOKUP($A75,'Import OffPeak'!$A$3:HA$99,204,FALSE())-VLOOKUP($A75,'Import OffPeak change'!$A$106:HA$202,204,FALSE())))</f>
        <v>0</v>
      </c>
      <c r="GW75" s="193" t="n">
        <f aca="false">IF(ISERROR(VLOOKUP($A75,'Import OffPeak'!$A$3:HB$99,205,FALSE())-VLOOKUP($A75,'Import OffPeak change'!$A$106:HB$202,205,FALSE())),0,(VLOOKUP($A75,'Import OffPeak'!$A$3:HB$99,205,FALSE())-VLOOKUP($A75,'Import OffPeak change'!$A$106:HB$202,205,FALSE())))</f>
        <v>0</v>
      </c>
      <c r="GX75" s="193" t="n">
        <f aca="false">IF(ISERROR(VLOOKUP($A75,'Import OffPeak'!$A$3:HC$99,206,FALSE())-VLOOKUP($A75,'Import OffPeak change'!$A$106:HC$202,206,FALSE())),0,(VLOOKUP($A75,'Import OffPeak'!$A$3:HC$99,206,FALSE())-VLOOKUP($A75,'Import OffPeak change'!$A$106:HC$202,206,FALSE())))</f>
        <v>0</v>
      </c>
      <c r="GY75" s="193" t="n">
        <f aca="false">IF(ISERROR(VLOOKUP($A75,'Import OffPeak'!$A$3:HD$99,207,FALSE())-VLOOKUP($A75,'Import OffPeak change'!$A$106:HD$202,207,FALSE())),0,(VLOOKUP($A75,'Import OffPeak'!$A$3:HD$99,207,FALSE())-VLOOKUP($A75,'Import OffPeak change'!$A$106:HD$202,207,FALSE())))</f>
        <v>0</v>
      </c>
      <c r="GZ75" s="193" t="n">
        <f aca="false">IF(ISERROR(VLOOKUP($A75,'Import OffPeak'!$A$3:HE$99,208,FALSE())-VLOOKUP($A75,'Import OffPeak change'!$A$106:HE$202,208,FALSE())),0,(VLOOKUP($A75,'Import OffPeak'!$A$3:HE$99,208,FALSE())-VLOOKUP($A75,'Import OffPeak change'!$A$106:HE$202,208,FALSE())))</f>
        <v>0</v>
      </c>
      <c r="HA75" s="193" t="n">
        <f aca="false">IF(ISERROR(VLOOKUP($A75,'Import OffPeak'!$A$3:HF$99,209,FALSE())-VLOOKUP($A75,'Import OffPeak change'!$A$106:HF$202,209,FALSE())),0,(VLOOKUP($A75,'Import OffPeak'!$A$3:HF$99,209,FALSE())-VLOOKUP($A75,'Import OffPeak change'!$A$106:HF$202,209,FALSE())))</f>
        <v>0</v>
      </c>
      <c r="HB75" s="193" t="n">
        <f aca="false">IF(ISERROR(VLOOKUP($A75,'Import OffPeak'!$A$3:HG$99,210,FALSE())-VLOOKUP($A75,'Import OffPeak change'!$A$106:HG$202,210,FALSE())),0,(VLOOKUP($A75,'Import OffPeak'!$A$3:HG$99,210,FALSE())-VLOOKUP($A75,'Import OffPeak change'!$A$106:HG$202,210,FALSE())))</f>
        <v>0</v>
      </c>
      <c r="HC75" s="193" t="n">
        <f aca="false">IF(ISERROR(VLOOKUP($A75,'Import OffPeak'!$A$3:HH$99,211,FALSE())-VLOOKUP($A75,'Import OffPeak change'!$A$106:HH$202,211,FALSE())),0,(VLOOKUP($A75,'Import OffPeak'!$A$3:HH$99,211,FALSE())-VLOOKUP($A75,'Import OffPeak change'!$A$106:HH$202,211,FALSE())))</f>
        <v>0</v>
      </c>
      <c r="HD75" s="193" t="n">
        <f aca="false">IF(ISERROR(VLOOKUP($A75,'Import OffPeak'!$A$3:HI$99,212,FALSE())-VLOOKUP($A75,'Import OffPeak change'!$A$106:HI$202,212,FALSE())),0,(VLOOKUP($A75,'Import OffPeak'!$A$3:HI$99,212,FALSE())-VLOOKUP($A75,'Import OffPeak change'!$A$106:HI$202,212,FALSE())))</f>
        <v>0</v>
      </c>
      <c r="HE75" s="193" t="n">
        <f aca="false">IF(ISERROR(VLOOKUP($A75,'Import OffPeak'!$A$3:HJ$99,213,FALSE())-VLOOKUP($A75,'Import OffPeak change'!$A$106:HJ$202,213,FALSE())),0,(VLOOKUP($A75,'Import OffPeak'!$A$3:HJ$99,213,FALSE())-VLOOKUP($A75,'Import OffPeak change'!$A$106:HJ$202,213,FALSE())))</f>
        <v>0</v>
      </c>
      <c r="HF75" s="193" t="n">
        <f aca="false">IF(ISERROR(VLOOKUP($A75,'Import OffPeak'!$A$3:HK$99,214,FALSE())-VLOOKUP($A75,'Import OffPeak change'!$A$106:HK$202,214,FALSE())),0,(VLOOKUP($A75,'Import OffPeak'!$A$3:HK$99,214,FALSE())-VLOOKUP($A75,'Import OffPeak change'!$A$106:HK$202,214,FALSE())))</f>
        <v>0</v>
      </c>
      <c r="HG75" s="193" t="n">
        <f aca="false">IF(ISERROR(VLOOKUP($A75,'Import OffPeak'!$A$3:HL$99,215,FALSE())-VLOOKUP($A75,'Import OffPeak change'!$A$106:HL$202,215,FALSE())),0,(VLOOKUP($A75,'Import OffPeak'!$A$3:HL$99,215,FALSE())-VLOOKUP($A75,'Import OffPeak change'!$A$106:HL$202,215,FALSE())))</f>
        <v>0</v>
      </c>
      <c r="HH75" s="193" t="n">
        <f aca="false">IF(ISERROR(VLOOKUP($A75,'Import OffPeak'!$A$3:HM$99,216,FALSE())-VLOOKUP($A75,'Import OffPeak change'!$A$106:HM$202,216,FALSE())),0,(VLOOKUP($A75,'Import OffPeak'!$A$3:HM$99,216,FALSE())-VLOOKUP($A75,'Import OffPeak change'!$A$106:HM$202,216,FALSE())))</f>
        <v>0</v>
      </c>
      <c r="HI75" s="193" t="n">
        <f aca="false">IF(ISERROR(VLOOKUP($A75,'Import OffPeak'!$A$3:HN$99,217,FALSE())-VLOOKUP($A75,'Import OffPeak change'!$A$106:HN$202,217,FALSE())),0,(VLOOKUP($A75,'Import OffPeak'!$A$3:HN$99,217,FALSE())-VLOOKUP($A75,'Import OffPeak change'!$A$106:HN$202,217,FALSE())))</f>
        <v>0</v>
      </c>
      <c r="HJ75" s="193" t="n">
        <f aca="false">IF(ISERROR(VLOOKUP($A75,'Import OffPeak'!$A$3:HO$99,218,FALSE())-VLOOKUP($A75,'Import OffPeak change'!$A$106:HO$202,218,FALSE())),0,(VLOOKUP($A75,'Import OffPeak'!$A$3:HO$99,218,FALSE())-VLOOKUP($A75,'Import OffPeak change'!$A$106:HO$202,218,FALSE())))</f>
        <v>0</v>
      </c>
      <c r="HK75" s="193" t="n">
        <f aca="false">IF(ISERROR(VLOOKUP($A75,'Import OffPeak'!$A$3:HP$99,219,FALSE())-VLOOKUP($A75,'Import OffPeak change'!$A$106:HP$202,219,FALSE())),0,(VLOOKUP($A75,'Import OffPeak'!$A$3:HP$99,219,FALSE())-VLOOKUP($A75,'Import OffPeak change'!$A$106:HP$202,219,FALSE())))</f>
        <v>0</v>
      </c>
      <c r="HL75" s="193" t="n">
        <f aca="false">IF(ISERROR(VLOOKUP($A75,'Import OffPeak'!$A$3:HQ$99,220,FALSE())-VLOOKUP($A75,'Import OffPeak change'!$A$106:HQ$202,220,FALSE())),0,(VLOOKUP($A75,'Import OffPeak'!$A$3:HQ$99,220,FALSE())-VLOOKUP($A75,'Import OffPeak change'!$A$106:HQ$202,220,FALSE())))</f>
        <v>0</v>
      </c>
      <c r="HM75" s="193" t="n">
        <f aca="false">IF(ISERROR(VLOOKUP($A75,'Import OffPeak'!$A$3:HR$99,221,FALSE())-VLOOKUP($A75,'Import OffPeak change'!$A$106:HR$202,221,FALSE())),0,(VLOOKUP($A75,'Import OffPeak'!$A$3:HR$99,221,FALSE())-VLOOKUP($A75,'Import OffPeak change'!$A$106:HR$202,221,FALSE())))</f>
        <v>0</v>
      </c>
      <c r="HN75" s="193" t="n">
        <f aca="false">IF(ISERROR(VLOOKUP($A75,'Import OffPeak'!$A$3:HS$99,222,FALSE())-VLOOKUP($A75,'Import OffPeak change'!$A$106:HS$202,222,FALSE())),0,(VLOOKUP($A75,'Import OffPeak'!$A$3:HS$99,222,FALSE())-VLOOKUP($A75,'Import OffPeak change'!$A$106:HS$202,222,FALSE())))</f>
        <v>0</v>
      </c>
      <c r="HO75" s="193" t="n">
        <f aca="false">IF(ISERROR(VLOOKUP($A75,'Import OffPeak'!$A$3:HT$99,223,FALSE())-VLOOKUP($A75,'Import OffPeak change'!$A$106:HT$202,223,FALSE())),0,(VLOOKUP($A75,'Import OffPeak'!$A$3:HT$99,223,FALSE())-VLOOKUP($A75,'Import OffPeak change'!$A$106:HT$202,223,FALSE())))</f>
        <v>0</v>
      </c>
      <c r="HP75" s="193" t="n">
        <f aca="false">IF(ISERROR(VLOOKUP($A75,'Import OffPeak'!$A$3:HU$99,224,FALSE())-VLOOKUP($A75,'Import OffPeak change'!$A$106:HU$202,224,FALSE())),0,(VLOOKUP($A75,'Import OffPeak'!$A$3:HU$99,224,FALSE())-VLOOKUP($A75,'Import OffPeak change'!$A$106:HU$202,224,FALSE())))</f>
        <v>0</v>
      </c>
      <c r="HQ75" s="193" t="n">
        <f aca="false">IF(ISERROR(VLOOKUP($A75,'Import OffPeak'!$A$3:HV$99,225,FALSE())-VLOOKUP($A75,'Import OffPeak change'!$A$106:HV$202,225,FALSE())),0,(VLOOKUP($A75,'Import OffPeak'!$A$3:HV$99,225,FALSE())-VLOOKUP($A75,'Import OffPeak change'!$A$106:HV$202,225,FALSE())))</f>
        <v>0</v>
      </c>
      <c r="HR75" s="193" t="n">
        <f aca="false">IF(ISERROR(VLOOKUP($A75,'Import OffPeak'!$A$3:HW$99,226,FALSE())-VLOOKUP($A75,'Import OffPeak change'!$A$106:HW$202,226,FALSE())),0,(VLOOKUP($A75,'Import OffPeak'!$A$3:HW$99,226,FALSE())-VLOOKUP($A75,'Import OffPeak change'!$A$106:HW$202,226,FALSE())))</f>
        <v>0</v>
      </c>
      <c r="HS75" s="193" t="n">
        <f aca="false">IF(ISERROR(VLOOKUP($A75,'Import OffPeak'!$A$3:HX$99,227,FALSE())-VLOOKUP($A75,'Import OffPeak change'!$A$106:HX$202,227,FALSE())),0,(VLOOKUP($A75,'Import OffPeak'!$A$3:HX$99,227,FALSE())-VLOOKUP($A75,'Import OffPeak change'!$A$106:HX$202,227,FALSE())))</f>
        <v>0</v>
      </c>
      <c r="HT75" s="193" t="n">
        <f aca="false">IF(ISERROR(VLOOKUP($A75,'Import OffPeak'!$A$3:HY$99,228,FALSE())-VLOOKUP($A75,'Import OffPeak change'!$A$106:HY$202,228,FALSE())),0,(VLOOKUP($A75,'Import OffPeak'!$A$3:HY$99,228,FALSE())-VLOOKUP($A75,'Import OffPeak change'!$A$106:HY$202,228,FALSE())))</f>
        <v>0</v>
      </c>
      <c r="HU75" s="193" t="n">
        <f aca="false">IF(ISERROR(VLOOKUP($A75,'Import OffPeak'!$A$3:HZ$99,229,FALSE())-VLOOKUP($A75,'Import OffPeak change'!$A$106:HZ$202,229,FALSE())),0,(VLOOKUP($A75,'Import OffPeak'!$A$3:HZ$99,229,FALSE())-VLOOKUP($A75,'Import OffPeak change'!$A$106:HZ$202,229,FALSE())))</f>
        <v>0</v>
      </c>
      <c r="HV75" s="193" t="n">
        <f aca="false">IF(ISERROR(VLOOKUP($A75,'Import OffPeak'!$A$3:IA$99,230,FALSE())-VLOOKUP($A75,'Import OffPeak change'!$A$106:IA$202,230,FALSE())),0,(VLOOKUP($A75,'Import OffPeak'!$A$3:IA$99,230,FALSE())-VLOOKUP($A75,'Import OffPeak change'!$A$106:IA$202,230,FALSE())))</f>
        <v>0</v>
      </c>
      <c r="HW75" s="193" t="n">
        <f aca="false">IF(ISERROR(VLOOKUP($A75,'Import OffPeak'!$A$3:IB$99,231,FALSE())-VLOOKUP($A75,'Import OffPeak change'!$A$106:IB$202,231,FALSE())),0,(VLOOKUP($A75,'Import OffPeak'!$A$3:IB$99,231,FALSE())-VLOOKUP($A75,'Import OffPeak change'!$A$106:IB$202,231,FALSE())))</f>
        <v>0</v>
      </c>
      <c r="HX75" s="193" t="n">
        <f aca="false">IF(ISERROR(VLOOKUP($A75,'Import OffPeak'!$A$3:IC$99,232,FALSE())-VLOOKUP($A75,'Import OffPeak change'!$A$106:IC$202,232,FALSE())),0,(VLOOKUP($A75,'Import OffPeak'!$A$3:IC$99,232,FALSE())-VLOOKUP($A75,'Import OffPeak change'!$A$106:IC$202,232,FALSE())))</f>
        <v>0</v>
      </c>
      <c r="HY75" s="193" t="n">
        <f aca="false">IF(ISERROR(VLOOKUP($A75,'Import OffPeak'!$A$3:ID$99,233,FALSE())-VLOOKUP($A75,'Import OffPeak change'!$A$106:ID$202,233,FALSE())),0,(VLOOKUP($A75,'Import OffPeak'!$A$3:ID$99,233,FALSE())-VLOOKUP($A75,'Import OffPeak change'!$A$106:ID$202,233,FALSE())))</f>
        <v>0</v>
      </c>
      <c r="HZ75" s="193" t="n">
        <f aca="false">IF(ISERROR(VLOOKUP($A75,'Import OffPeak'!$A$3:IE$99,234,FALSE())-VLOOKUP($A75,'Import OffPeak change'!$A$106:IE$202,234,FALSE())),0,(VLOOKUP($A75,'Import OffPeak'!$A$3:IE$99,234,FALSE())-VLOOKUP($A75,'Import OffPeak change'!$A$106:IE$202,234,FALSE())))</f>
        <v>0</v>
      </c>
      <c r="IA75" s="193" t="n">
        <f aca="false">IF(ISERROR(VLOOKUP($A75,'Import OffPeak'!$A$3:IF$99,235,FALSE())-VLOOKUP($A75,'Import OffPeak change'!$A$106:IF$202,235,FALSE())),0,(VLOOKUP($A75,'Import OffPeak'!$A$3:IF$99,235,FALSE())-VLOOKUP($A75,'Import OffPeak change'!$A$106:IF$202,235,FALSE())))</f>
        <v>0</v>
      </c>
      <c r="IB75" s="193" t="n">
        <f aca="false">IF(ISERROR(VLOOKUP($A75,'Import OffPeak'!$A$3:IG$99,236,FALSE())-VLOOKUP($A75,'Import OffPeak change'!$A$106:IG$202,236,FALSE())),0,(VLOOKUP($A75,'Import OffPeak'!$A$3:IG$99,236,FALSE())-VLOOKUP($A75,'Import OffPeak change'!$A$106:IG$202,236,FALSE())))</f>
        <v>0</v>
      </c>
      <c r="IC75" s="193" t="n">
        <f aca="false">IF(ISERROR(VLOOKUP($A75,'Import OffPeak'!$A$3:IH$99,237,FALSE())-VLOOKUP($A75,'Import OffPeak change'!$A$106:IH$202,237,FALSE())),0,(VLOOKUP($A75,'Import OffPeak'!$A$3:IH$99,237,FALSE())-VLOOKUP($A75,'Import OffPeak change'!$A$106:IH$202,237,FALSE())))</f>
        <v>0</v>
      </c>
      <c r="ID75" s="193" t="n">
        <f aca="false">IF(ISERROR(VLOOKUP($A75,'Import OffPeak'!$A$3:II$99,238,FALSE())-VLOOKUP($A75,'Import OffPeak change'!$A$106:II$202,238,FALSE())),0,(VLOOKUP($A75,'Import OffPeak'!$A$3:II$99,238,FALSE())-VLOOKUP($A75,'Import OffPeak change'!$A$106:II$202,238,FALSE())))</f>
        <v>0</v>
      </c>
      <c r="IE75" s="193" t="n">
        <f aca="false">IF(ISERROR(VLOOKUP($A75,'Import OffPeak'!$A$3:IJ$99,239,FALSE())-VLOOKUP($A75,'Import OffPeak change'!$A$106:IJ$202,239,FALSE())),0,(VLOOKUP($A75,'Import OffPeak'!$A$3:IJ$99,239,FALSE())-VLOOKUP($A75,'Import OffPeak change'!$A$106:IJ$202,239,FALSE())))</f>
        <v>0</v>
      </c>
    </row>
    <row r="76" customFormat="false" ht="12.75" hidden="false" customHeight="false" outlineLevel="0" collapsed="false">
      <c r="A76" s="201" t="str">
        <f aca="false">IF('Import OffPeak'!A73=0,"",'Import OffPeak'!A73)</f>
        <v/>
      </c>
      <c r="B76" s="193"/>
      <c r="C76" s="193"/>
      <c r="D76" s="193"/>
      <c r="E76" s="193"/>
      <c r="F76" s="193"/>
      <c r="G76" s="193" t="n">
        <f aca="false">IF(ISERROR(VLOOKUP($A76,'Import OffPeak'!$A$3:L$99,7,FALSE())-VLOOKUP($A76,'Import OffPeak change'!$A$106:L$202,7,FALSE())),0,(VLOOKUP($A76,'Import OffPeak'!$A$3:L$99,7,FALSE())-VLOOKUP($A76,'Import OffPeak change'!$A$106:L$202,7,FALSE())))</f>
        <v>0</v>
      </c>
      <c r="H76" s="193" t="n">
        <f aca="false">IF(ISERROR(VLOOKUP($A76,'Import OffPeak'!$A$3:M$99,8,FALSE())-VLOOKUP($A76,'Import OffPeak change'!$A$106:M$202,8,FALSE())),0,(VLOOKUP($A76,'Import OffPeak'!$A$3:M$99,8,FALSE())-VLOOKUP($A76,'Import OffPeak change'!$A$106:M$202,8,FALSE())))</f>
        <v>0</v>
      </c>
      <c r="I76" s="193" t="n">
        <f aca="false">IF(ISERROR(VLOOKUP($A76,'Import OffPeak'!$A$3:N$99,9,FALSE())-VLOOKUP($A76,'Import OffPeak change'!$A$106:N$202,9,FALSE())),0,(VLOOKUP($A76,'Import OffPeak'!$A$3:N$99,9,FALSE())-VLOOKUP($A76,'Import OffPeak change'!$A$106:N$202,9,FALSE())))</f>
        <v>0</v>
      </c>
      <c r="J76" s="193" t="n">
        <f aca="false">IF(ISERROR(VLOOKUP($A76,'Import OffPeak'!$A$3:O$99,10,FALSE())-VLOOKUP($A76,'Import OffPeak change'!$A$106:O$202,10,FALSE())),0,(VLOOKUP($A76,'Import OffPeak'!$A$3:O$99,10,FALSE())-VLOOKUP($A76,'Import OffPeak change'!$A$106:O$202,10,FALSE())))</f>
        <v>0</v>
      </c>
      <c r="K76" s="193" t="n">
        <f aca="false">IF(ISERROR(VLOOKUP($A76,'Import OffPeak'!$A$3:P$99,11,FALSE())-VLOOKUP($A76,'Import OffPeak change'!$A$106:P$202,11,FALSE())),0,(VLOOKUP($A76,'Import OffPeak'!$A$3:P$99,11,FALSE())-VLOOKUP($A76,'Import OffPeak change'!$A$106:P$202,11,FALSE())))</f>
        <v>0</v>
      </c>
      <c r="L76" s="193" t="n">
        <f aca="false">IF(ISERROR(VLOOKUP($A76,'Import OffPeak'!$A$3:Q$99,12,FALSE())-VLOOKUP($A76,'Import OffPeak change'!$A$106:Q$202,12,FALSE())),0,(VLOOKUP($A76,'Import OffPeak'!$A$3:Q$99,12,FALSE())-VLOOKUP($A76,'Import OffPeak change'!$A$106:Q$202,12,FALSE())))</f>
        <v>0</v>
      </c>
      <c r="M76" s="193" t="n">
        <f aca="false">IF(ISERROR(VLOOKUP($A76,'Import OffPeak'!$A$3:R$99,13,FALSE())-VLOOKUP($A76,'Import OffPeak change'!$A$106:R$202,13,FALSE())),0,(VLOOKUP($A76,'Import OffPeak'!$A$3:R$99,13,FALSE())-VLOOKUP($A76,'Import OffPeak change'!$A$106:R$202,13,FALSE())))</f>
        <v>0</v>
      </c>
      <c r="N76" s="193" t="n">
        <f aca="false">IF(ISERROR(VLOOKUP($A76,'Import OffPeak'!$A$3:S$99,14,FALSE())-VLOOKUP($A76,'Import OffPeak change'!$A$106:S$202,14,FALSE())),0,(VLOOKUP($A76,'Import OffPeak'!$A$3:S$99,14,FALSE())-VLOOKUP($A76,'Import OffPeak change'!$A$106:S$202,14,FALSE())))</f>
        <v>0</v>
      </c>
      <c r="O76" s="193" t="n">
        <f aca="false">IF(ISERROR(VLOOKUP($A76,'Import OffPeak'!$A$3:T$99,15,FALSE())-VLOOKUP($A76,'Import OffPeak change'!$A$106:T$202,15,FALSE())),0,(VLOOKUP($A76,'Import OffPeak'!$A$3:T$99,15,FALSE())-VLOOKUP($A76,'Import OffPeak change'!$A$106:T$202,15,FALSE())))</f>
        <v>0</v>
      </c>
      <c r="P76" s="193" t="n">
        <f aca="false">IF(ISERROR(VLOOKUP($A76,'Import OffPeak'!$A$3:U$99,16,FALSE())-VLOOKUP($A76,'Import OffPeak change'!$A$106:U$202,16,FALSE())),0,(VLOOKUP($A76,'Import OffPeak'!$A$3:U$99,16,FALSE())-VLOOKUP($A76,'Import OffPeak change'!$A$106:U$202,16,FALSE())))</f>
        <v>0</v>
      </c>
      <c r="Q76" s="193" t="n">
        <f aca="false">IF(ISERROR(VLOOKUP($A76,'Import OffPeak'!$A$3:V$99,17,FALSE())-VLOOKUP($A76,'Import OffPeak change'!$A$106:V$202,17,FALSE())),0,(VLOOKUP($A76,'Import OffPeak'!$A$3:V$99,17,FALSE())-VLOOKUP($A76,'Import OffPeak change'!$A$106:V$202,17,FALSE())))</f>
        <v>0</v>
      </c>
      <c r="R76" s="193" t="n">
        <f aca="false">IF(ISERROR(VLOOKUP($A76,'Import OffPeak'!$A$3:W$99,18,FALSE())-VLOOKUP($A76,'Import OffPeak change'!$A$106:W$202,18,FALSE())),0,(VLOOKUP($A76,'Import OffPeak'!$A$3:W$99,18,FALSE())-VLOOKUP($A76,'Import OffPeak change'!$A$106:W$202,18,FALSE())))</f>
        <v>0</v>
      </c>
      <c r="S76" s="193" t="n">
        <f aca="false">IF(ISERROR(VLOOKUP($A76,'Import OffPeak'!$A$3:X$99,19,FALSE())-VLOOKUP($A76,'Import OffPeak change'!$A$106:X$202,19,FALSE())),0,(VLOOKUP($A76,'Import OffPeak'!$A$3:X$99,19,FALSE())-VLOOKUP($A76,'Import OffPeak change'!$A$106:X$202,19,FALSE())))</f>
        <v>0</v>
      </c>
      <c r="T76" s="193" t="n">
        <f aca="false">IF(ISERROR(VLOOKUP($A76,'Import OffPeak'!$A$3:Y$99,20,FALSE())-VLOOKUP($A76,'Import OffPeak change'!$A$106:Y$202,20,FALSE())),0,(VLOOKUP($A76,'Import OffPeak'!$A$3:Y$99,20,FALSE())-VLOOKUP($A76,'Import OffPeak change'!$A$106:Y$202,20,FALSE())))</f>
        <v>0</v>
      </c>
      <c r="U76" s="193" t="n">
        <f aca="false">IF(ISERROR(VLOOKUP($A76,'Import OffPeak'!$A$3:Z$99,21,FALSE())-VLOOKUP($A76,'Import OffPeak change'!$A$106:Z$202,21,FALSE())),0,(VLOOKUP($A76,'Import OffPeak'!$A$3:Z$99,21,FALSE())-VLOOKUP($A76,'Import OffPeak change'!$A$106:Z$202,21,FALSE())))</f>
        <v>0</v>
      </c>
      <c r="V76" s="193" t="n">
        <f aca="false">IF(ISERROR(VLOOKUP($A76,'Import OffPeak'!$A$3:AA$99,22,FALSE())-VLOOKUP($A76,'Import OffPeak change'!$A$106:AA$202,22,FALSE())),0,(VLOOKUP($A76,'Import OffPeak'!$A$3:AA$99,22,FALSE())-VLOOKUP($A76,'Import OffPeak change'!$A$106:AA$202,22,FALSE())))</f>
        <v>0</v>
      </c>
      <c r="W76" s="193" t="n">
        <f aca="false">IF(ISERROR(VLOOKUP($A76,'Import OffPeak'!$A$3:AB$99,23,FALSE())-VLOOKUP($A76,'Import OffPeak change'!$A$106:AB$202,23,FALSE())),0,(VLOOKUP($A76,'Import OffPeak'!$A$3:AB$99,23,FALSE())-VLOOKUP($A76,'Import OffPeak change'!$A$106:AB$202,23,FALSE())))</f>
        <v>0</v>
      </c>
      <c r="X76" s="193" t="n">
        <f aca="false">IF(ISERROR(VLOOKUP($A76,'Import OffPeak'!$A$3:AC$99,24,FALSE())-VLOOKUP($A76,'Import OffPeak change'!$A$106:AC$202,24,FALSE())),0,(VLOOKUP($A76,'Import OffPeak'!$A$3:AC$99,24,FALSE())-VLOOKUP($A76,'Import OffPeak change'!$A$106:AC$202,24,FALSE())))</f>
        <v>0</v>
      </c>
      <c r="Y76" s="193" t="n">
        <f aca="false">IF(ISERROR(VLOOKUP($A76,'Import OffPeak'!$A$3:AD$99,25,FALSE())-VLOOKUP($A76,'Import OffPeak change'!$A$106:AD$202,25,FALSE())),0,(VLOOKUP($A76,'Import OffPeak'!$A$3:AD$99,25,FALSE())-VLOOKUP($A76,'Import OffPeak change'!$A$106:AD$202,25,FALSE())))</f>
        <v>0</v>
      </c>
      <c r="Z76" s="193" t="n">
        <f aca="false">IF(ISERROR(VLOOKUP($A76,'Import OffPeak'!$A$3:AE$99,26,FALSE())-VLOOKUP($A76,'Import OffPeak change'!$A$106:AE$202,26,FALSE())),0,(VLOOKUP($A76,'Import OffPeak'!$A$3:AE$99,26,FALSE())-VLOOKUP($A76,'Import OffPeak change'!$A$106:AE$202,26,FALSE())))</f>
        <v>0</v>
      </c>
      <c r="AA76" s="193" t="n">
        <f aca="false">IF(ISERROR(VLOOKUP($A76,'Import OffPeak'!$A$3:AF$99,27,FALSE())-VLOOKUP($A76,'Import OffPeak change'!$A$106:AF$202,27,FALSE())),0,(VLOOKUP($A76,'Import OffPeak'!$A$3:AF$99,27,FALSE())-VLOOKUP($A76,'Import OffPeak change'!$A$106:AF$202,27,FALSE())))</f>
        <v>0</v>
      </c>
      <c r="AB76" s="193" t="n">
        <f aca="false">IF(ISERROR(VLOOKUP($A76,'Import OffPeak'!$A$3:AG$99,28,FALSE())-VLOOKUP($A76,'Import OffPeak change'!$A$106:AG$202,28,FALSE())),0,(VLOOKUP($A76,'Import OffPeak'!$A$3:AG$99,28,FALSE())-VLOOKUP($A76,'Import OffPeak change'!$A$106:AG$202,28,FALSE())))</f>
        <v>0</v>
      </c>
      <c r="AC76" s="193" t="n">
        <f aca="false">IF(ISERROR(VLOOKUP($A76,'Import OffPeak'!$A$3:AH$99,29,FALSE())-VLOOKUP($A76,'Import OffPeak change'!$A$106:AH$202,29,FALSE())),0,(VLOOKUP($A76,'Import OffPeak'!$A$3:AH$99,29,FALSE())-VLOOKUP($A76,'Import OffPeak change'!$A$106:AH$202,29,FALSE())))</f>
        <v>0</v>
      </c>
      <c r="AD76" s="193" t="n">
        <f aca="false">IF(ISERROR(VLOOKUP($A76,'Import OffPeak'!$A$3:AI$99,30,FALSE())-VLOOKUP($A76,'Import OffPeak change'!$A$106:AI$202,30,FALSE())),0,(VLOOKUP($A76,'Import OffPeak'!$A$3:AI$99,30,FALSE())-VLOOKUP($A76,'Import OffPeak change'!$A$106:AI$202,30,FALSE())))</f>
        <v>0</v>
      </c>
      <c r="AE76" s="193" t="n">
        <f aca="false">IF(ISERROR(VLOOKUP($A76,'Import OffPeak'!$A$3:AJ$99,31,FALSE())-VLOOKUP($A76,'Import OffPeak change'!$A$106:AJ$202,31,FALSE())),0,(VLOOKUP($A76,'Import OffPeak'!$A$3:AJ$99,31,FALSE())-VLOOKUP($A76,'Import OffPeak change'!$A$106:AJ$202,31,FALSE())))</f>
        <v>0</v>
      </c>
      <c r="AF76" s="193" t="n">
        <f aca="false">IF(ISERROR(VLOOKUP($A76,'Import OffPeak'!$A$3:AK$99,32,FALSE())-VLOOKUP($A76,'Import OffPeak change'!$A$106:AK$202,32,FALSE())),0,(VLOOKUP($A76,'Import OffPeak'!$A$3:AK$99,32,FALSE())-VLOOKUP($A76,'Import OffPeak change'!$A$106:AK$202,32,FALSE())))</f>
        <v>0</v>
      </c>
      <c r="AG76" s="193" t="n">
        <f aca="false">IF(ISERROR(VLOOKUP($A76,'Import OffPeak'!$A$3:AL$99,33,FALSE())-VLOOKUP($A76,'Import OffPeak change'!$A$106:AL$202,33,FALSE())),0,(VLOOKUP($A76,'Import OffPeak'!$A$3:AL$99,33,FALSE())-VLOOKUP($A76,'Import OffPeak change'!$A$106:AL$202,33,FALSE())))</f>
        <v>0</v>
      </c>
      <c r="AH76" s="193" t="n">
        <f aca="false">IF(ISERROR(VLOOKUP($A76,'Import OffPeak'!$A$3:AM$99,34,FALSE())-VLOOKUP($A76,'Import OffPeak change'!$A$106:AM$202,34,FALSE())),0,(VLOOKUP($A76,'Import OffPeak'!$A$3:AM$99,34,FALSE())-VLOOKUP($A76,'Import OffPeak change'!$A$106:AM$202,34,FALSE())))</f>
        <v>0</v>
      </c>
      <c r="AI76" s="193" t="n">
        <f aca="false">IF(ISERROR(VLOOKUP($A76,'Import OffPeak'!$A$3:AN$99,35,FALSE())-VLOOKUP($A76,'Import OffPeak change'!$A$106:AN$202,35,FALSE())),0,(VLOOKUP($A76,'Import OffPeak'!$A$3:AN$99,35,FALSE())-VLOOKUP($A76,'Import OffPeak change'!$A$106:AN$202,35,FALSE())))</f>
        <v>0</v>
      </c>
      <c r="AJ76" s="193" t="n">
        <f aca="false">IF(ISERROR(VLOOKUP($A76,'Import OffPeak'!$A$3:AO$99,36,FALSE())-VLOOKUP($A76,'Import OffPeak change'!$A$106:AO$202,36,FALSE())),0,(VLOOKUP($A76,'Import OffPeak'!$A$3:AO$99,36,FALSE())-VLOOKUP($A76,'Import OffPeak change'!$A$106:AO$202,36,FALSE())))</f>
        <v>0</v>
      </c>
      <c r="AK76" s="193" t="n">
        <f aca="false">IF(ISERROR(VLOOKUP($A76,'Import OffPeak'!$A$3:AP$99,37,FALSE())-VLOOKUP($A76,'Import OffPeak change'!$A$106:AP$202,37,FALSE())),0,(VLOOKUP($A76,'Import OffPeak'!$A$3:AP$99,37,FALSE())-VLOOKUP($A76,'Import OffPeak change'!$A$106:AP$202,37,FALSE())))</f>
        <v>0</v>
      </c>
      <c r="AL76" s="193" t="n">
        <f aca="false">IF(ISERROR(VLOOKUP($A76,'Import OffPeak'!$A$3:AQ$99,38,FALSE())-VLOOKUP($A76,'Import OffPeak change'!$A$106:AQ$202,38,FALSE())),0,(VLOOKUP($A76,'Import OffPeak'!$A$3:AQ$99,38,FALSE())-VLOOKUP($A76,'Import OffPeak change'!$A$106:AQ$202,38,FALSE())))</f>
        <v>0</v>
      </c>
      <c r="AM76" s="193" t="n">
        <f aca="false">IF(ISERROR(VLOOKUP($A76,'Import OffPeak'!$A$3:AR$99,39,FALSE())-VLOOKUP($A76,'Import OffPeak change'!$A$106:AR$202,39,FALSE())),0,(VLOOKUP($A76,'Import OffPeak'!$A$3:AR$99,39,FALSE())-VLOOKUP($A76,'Import OffPeak change'!$A$106:AR$202,39,FALSE())))</f>
        <v>0</v>
      </c>
      <c r="AN76" s="193" t="n">
        <f aca="false">IF(ISERROR(VLOOKUP($A76,'Import OffPeak'!$A$3:AS$99,40,FALSE())-VLOOKUP($A76,'Import OffPeak change'!$A$106:AS$202,40,FALSE())),0,(VLOOKUP($A76,'Import OffPeak'!$A$3:AS$99,40,FALSE())-VLOOKUP($A76,'Import OffPeak change'!$A$106:AS$202,40,FALSE())))</f>
        <v>0</v>
      </c>
      <c r="AO76" s="193" t="n">
        <f aca="false">IF(ISERROR(VLOOKUP($A76,'Import OffPeak'!$A$3:AT$99,41,FALSE())-VLOOKUP($A76,'Import OffPeak change'!$A$106:AT$202,41,FALSE())),0,(VLOOKUP($A76,'Import OffPeak'!$A$3:AT$99,41,FALSE())-VLOOKUP($A76,'Import OffPeak change'!$A$106:AT$202,41,FALSE())))</f>
        <v>0</v>
      </c>
      <c r="AP76" s="193" t="n">
        <f aca="false">IF(ISERROR(VLOOKUP($A76,'Import OffPeak'!$A$3:AU$99,42,FALSE())-VLOOKUP($A76,'Import OffPeak change'!$A$106:AU$202,42,FALSE())),0,(VLOOKUP($A76,'Import OffPeak'!$A$3:AU$99,42,FALSE())-VLOOKUP($A76,'Import OffPeak change'!$A$106:AU$202,42,FALSE())))</f>
        <v>0</v>
      </c>
      <c r="AQ76" s="193" t="n">
        <f aca="false">IF(ISERROR(VLOOKUP($A76,'Import OffPeak'!$A$3:AV$99,43,FALSE())-VLOOKUP($A76,'Import OffPeak change'!$A$106:AV$202,43,FALSE())),0,(VLOOKUP($A76,'Import OffPeak'!$A$3:AV$99,43,FALSE())-VLOOKUP($A76,'Import OffPeak change'!$A$106:AV$202,43,FALSE())))</f>
        <v>0</v>
      </c>
      <c r="AR76" s="193" t="n">
        <f aca="false">IF(ISERROR(VLOOKUP($A76,'Import OffPeak'!$A$3:AW$99,44,FALSE())-VLOOKUP($A76,'Import OffPeak change'!$A$106:AW$202,44,FALSE())),0,(VLOOKUP($A76,'Import OffPeak'!$A$3:AW$99,44,FALSE())-VLOOKUP($A76,'Import OffPeak change'!$A$106:AW$202,44,FALSE())))</f>
        <v>0</v>
      </c>
      <c r="AS76" s="193" t="n">
        <f aca="false">IF(ISERROR(VLOOKUP($A76,'Import OffPeak'!$A$3:AX$99,45,FALSE())-VLOOKUP($A76,'Import OffPeak change'!$A$106:AX$202,45,FALSE())),0,(VLOOKUP($A76,'Import OffPeak'!$A$3:AX$99,45,FALSE())-VLOOKUP($A76,'Import OffPeak change'!$A$106:AX$202,45,FALSE())))</f>
        <v>0</v>
      </c>
      <c r="AT76" s="193" t="n">
        <f aca="false">IF(ISERROR(VLOOKUP($A76,'Import OffPeak'!$A$3:AY$99,46,FALSE())-VLOOKUP($A76,'Import OffPeak change'!$A$106:AY$202,46,FALSE())),0,(VLOOKUP($A76,'Import OffPeak'!$A$3:AY$99,46,FALSE())-VLOOKUP($A76,'Import OffPeak change'!$A$106:AY$202,46,FALSE())))</f>
        <v>0</v>
      </c>
      <c r="AU76" s="193" t="n">
        <f aca="false">IF(ISERROR(VLOOKUP($A76,'Import OffPeak'!$A$3:AZ$99,47,FALSE())-VLOOKUP($A76,'Import OffPeak change'!$A$106:AZ$202,47,FALSE())),0,(VLOOKUP($A76,'Import OffPeak'!$A$3:AZ$99,47,FALSE())-VLOOKUP($A76,'Import OffPeak change'!$A$106:AZ$202,47,FALSE())))</f>
        <v>0</v>
      </c>
      <c r="AV76" s="193" t="n">
        <f aca="false">IF(ISERROR(VLOOKUP($A76,'Import OffPeak'!$A$3:BA$99,48,FALSE())-VLOOKUP($A76,'Import OffPeak change'!$A$106:BA$202,48,FALSE())),0,(VLOOKUP($A76,'Import OffPeak'!$A$3:BA$99,48,FALSE())-VLOOKUP($A76,'Import OffPeak change'!$A$106:BA$202,48,FALSE())))</f>
        <v>0</v>
      </c>
      <c r="AW76" s="193" t="n">
        <f aca="false">IF(ISERROR(VLOOKUP($A76,'Import OffPeak'!$A$3:BB$99,49,FALSE())-VLOOKUP($A76,'Import OffPeak change'!$A$106:BB$202,49,FALSE())),0,(VLOOKUP($A76,'Import OffPeak'!$A$3:BB$99,49,FALSE())-VLOOKUP($A76,'Import OffPeak change'!$A$106:BB$202,49,FALSE())))</f>
        <v>0</v>
      </c>
      <c r="AX76" s="193" t="n">
        <f aca="false">IF(ISERROR(VLOOKUP($A76,'Import OffPeak'!$A$3:BC$99,50,FALSE())-VLOOKUP($A76,'Import OffPeak change'!$A$106:BC$202,50,FALSE())),0,(VLOOKUP($A76,'Import OffPeak'!$A$3:BC$99,50,FALSE())-VLOOKUP($A76,'Import OffPeak change'!$A$106:BC$202,50,FALSE())))</f>
        <v>0</v>
      </c>
      <c r="AY76" s="193" t="n">
        <f aca="false">IF(ISERROR(VLOOKUP($A76,'Import OffPeak'!$A$3:BD$99,51,FALSE())-VLOOKUP($A76,'Import OffPeak change'!$A$106:BD$202,51,FALSE())),0,(VLOOKUP($A76,'Import OffPeak'!$A$3:BD$99,51,FALSE())-VLOOKUP($A76,'Import OffPeak change'!$A$106:BD$202,51,FALSE())))</f>
        <v>0</v>
      </c>
      <c r="AZ76" s="193" t="n">
        <f aca="false">IF(ISERROR(VLOOKUP($A76,'Import OffPeak'!$A$3:BE$99,52,FALSE())-VLOOKUP($A76,'Import OffPeak change'!$A$106:BE$202,52,FALSE())),0,(VLOOKUP($A76,'Import OffPeak'!$A$3:BE$99,52,FALSE())-VLOOKUP($A76,'Import OffPeak change'!$A$106:BE$202,52,FALSE())))</f>
        <v>0</v>
      </c>
      <c r="BA76" s="193" t="n">
        <f aca="false">IF(ISERROR(VLOOKUP($A76,'Import OffPeak'!$A$3:BF$99,53,FALSE())-VLOOKUP($A76,'Import OffPeak change'!$A$106:BF$202,53,FALSE())),0,(VLOOKUP($A76,'Import OffPeak'!$A$3:BF$99,53,FALSE())-VLOOKUP($A76,'Import OffPeak change'!$A$106:BF$202,53,FALSE())))</f>
        <v>0</v>
      </c>
      <c r="BB76" s="193" t="n">
        <f aca="false">IF(ISERROR(VLOOKUP($A76,'Import OffPeak'!$A$3:BG$99,54,FALSE())-VLOOKUP($A76,'Import OffPeak change'!$A$106:BG$202,54,FALSE())),0,(VLOOKUP($A76,'Import OffPeak'!$A$3:BG$99,54,FALSE())-VLOOKUP($A76,'Import OffPeak change'!$A$106:BG$202,54,FALSE())))</f>
        <v>0</v>
      </c>
      <c r="BC76" s="193" t="n">
        <f aca="false">IF(ISERROR(VLOOKUP($A76,'Import OffPeak'!$A$3:BH$99,55,FALSE())-VLOOKUP($A76,'Import OffPeak change'!$A$106:BH$202,55,FALSE())),0,(VLOOKUP($A76,'Import OffPeak'!$A$3:BH$99,55,FALSE())-VLOOKUP($A76,'Import OffPeak change'!$A$106:BH$202,55,FALSE())))</f>
        <v>0</v>
      </c>
      <c r="BD76" s="193" t="n">
        <f aca="false">IF(ISERROR(VLOOKUP($A76,'Import OffPeak'!$A$3:BI$99,56,FALSE())-VLOOKUP($A76,'Import OffPeak change'!$A$106:BI$202,56,FALSE())),0,(VLOOKUP($A76,'Import OffPeak'!$A$3:BI$99,56,FALSE())-VLOOKUP($A76,'Import OffPeak change'!$A$106:BI$202,56,FALSE())))</f>
        <v>0</v>
      </c>
      <c r="BE76" s="193" t="n">
        <f aca="false">IF(ISERROR(VLOOKUP($A76,'Import OffPeak'!$A$3:BJ$99,57,FALSE())-VLOOKUP($A76,'Import OffPeak change'!$A$106:BJ$202,57,FALSE())),0,(VLOOKUP($A76,'Import OffPeak'!$A$3:BJ$99,57,FALSE())-VLOOKUP($A76,'Import OffPeak change'!$A$106:BJ$202,57,FALSE())))</f>
        <v>0</v>
      </c>
      <c r="BF76" s="193" t="n">
        <f aca="false">IF(ISERROR(VLOOKUP($A76,'Import OffPeak'!$A$3:BK$99,58,FALSE())-VLOOKUP($A76,'Import OffPeak change'!$A$106:BK$202,58,FALSE())),0,(VLOOKUP($A76,'Import OffPeak'!$A$3:BK$99,58,FALSE())-VLOOKUP($A76,'Import OffPeak change'!$A$106:BK$202,58,FALSE())))</f>
        <v>0</v>
      </c>
      <c r="BG76" s="193" t="n">
        <f aca="false">IF(ISERROR(VLOOKUP($A76,'Import OffPeak'!$A$3:BL$99,59,FALSE())-VLOOKUP($A76,'Import OffPeak change'!$A$106:BL$202,59,FALSE())),0,(VLOOKUP($A76,'Import OffPeak'!$A$3:BL$99,59,FALSE())-VLOOKUP($A76,'Import OffPeak change'!$A$106:BL$202,59,FALSE())))</f>
        <v>0</v>
      </c>
      <c r="BH76" s="193" t="n">
        <f aca="false">IF(ISERROR(VLOOKUP($A76,'Import OffPeak'!$A$3:BM$99,60,FALSE())-VLOOKUP($A76,'Import OffPeak change'!$A$106:BM$202,60,FALSE())),0,(VLOOKUP($A76,'Import OffPeak'!$A$3:BM$99,60,FALSE())-VLOOKUP($A76,'Import OffPeak change'!$A$106:BM$202,60,FALSE())))</f>
        <v>0</v>
      </c>
      <c r="BI76" s="193" t="n">
        <f aca="false">IF(ISERROR(VLOOKUP($A76,'Import OffPeak'!$A$3:BN$99,61,FALSE())-VLOOKUP($A76,'Import OffPeak change'!$A$106:BN$202,61,FALSE())),0,(VLOOKUP($A76,'Import OffPeak'!$A$3:BN$99,61,FALSE())-VLOOKUP($A76,'Import OffPeak change'!$A$106:BN$202,61,FALSE())))</f>
        <v>0</v>
      </c>
      <c r="BJ76" s="193" t="n">
        <f aca="false">IF(ISERROR(VLOOKUP($A76,'Import OffPeak'!$A$3:BO$99,62,FALSE())-VLOOKUP($A76,'Import OffPeak change'!$A$106:BO$202,62,FALSE())),0,(VLOOKUP($A76,'Import OffPeak'!$A$3:BO$99,62,FALSE())-VLOOKUP($A76,'Import OffPeak change'!$A$106:BO$202,62,FALSE())))</f>
        <v>0</v>
      </c>
      <c r="BK76" s="193" t="n">
        <f aca="false">IF(ISERROR(VLOOKUP($A76,'Import OffPeak'!$A$3:BP$99,63,FALSE())-VLOOKUP($A76,'Import OffPeak change'!$A$106:BP$202,63,FALSE())),0,(VLOOKUP($A76,'Import OffPeak'!$A$3:BP$99,63,FALSE())-VLOOKUP($A76,'Import OffPeak change'!$A$106:BP$202,63,FALSE())))</f>
        <v>0</v>
      </c>
      <c r="BL76" s="193" t="n">
        <f aca="false">IF(ISERROR(VLOOKUP($A76,'Import OffPeak'!$A$3:BQ$99,64,FALSE())-VLOOKUP($A76,'Import OffPeak change'!$A$106:BQ$202,64,FALSE())),0,(VLOOKUP($A76,'Import OffPeak'!$A$3:BQ$99,64,FALSE())-VLOOKUP($A76,'Import OffPeak change'!$A$106:BQ$202,64,FALSE())))</f>
        <v>0</v>
      </c>
      <c r="BM76" s="193" t="n">
        <f aca="false">IF(ISERROR(VLOOKUP($A76,'Import OffPeak'!$A$3:BR$99,65,FALSE())-VLOOKUP($A76,'Import OffPeak change'!$A$106:BR$202,65,FALSE())),0,(VLOOKUP($A76,'Import OffPeak'!$A$3:BR$99,65,FALSE())-VLOOKUP($A76,'Import OffPeak change'!$A$106:BR$202,65,FALSE())))</f>
        <v>0</v>
      </c>
      <c r="BN76" s="193" t="n">
        <f aca="false">IF(ISERROR(VLOOKUP($A76,'Import OffPeak'!$A$3:BS$99,66,FALSE())-VLOOKUP($A76,'Import OffPeak change'!$A$106:BS$202,66,FALSE())),0,(VLOOKUP($A76,'Import OffPeak'!$A$3:BS$99,66,FALSE())-VLOOKUP($A76,'Import OffPeak change'!$A$106:BS$202,66,FALSE())))</f>
        <v>0</v>
      </c>
      <c r="BO76" s="193" t="n">
        <f aca="false">IF(ISERROR(VLOOKUP($A76,'Import OffPeak'!$A$3:BT$99,67,FALSE())-VLOOKUP($A76,'Import OffPeak change'!$A$106:BT$202,67,FALSE())),0,(VLOOKUP($A76,'Import OffPeak'!$A$3:BT$99,67,FALSE())-VLOOKUP($A76,'Import OffPeak change'!$A$106:BT$202,67,FALSE())))</f>
        <v>0</v>
      </c>
      <c r="BP76" s="193" t="n">
        <f aca="false">IF(ISERROR(VLOOKUP($A76,'Import OffPeak'!$A$3:BU$99,68,FALSE())-VLOOKUP($A76,'Import OffPeak change'!$A$106:BU$202,68,FALSE())),0,(VLOOKUP($A76,'Import OffPeak'!$A$3:BU$99,68,FALSE())-VLOOKUP($A76,'Import OffPeak change'!$A$106:BU$202,68,FALSE())))</f>
        <v>0</v>
      </c>
      <c r="BQ76" s="193" t="n">
        <f aca="false">IF(ISERROR(VLOOKUP($A76,'Import OffPeak'!$A$3:BV$99,69,FALSE())-VLOOKUP($A76,'Import OffPeak change'!$A$106:BV$202,69,FALSE())),0,(VLOOKUP($A76,'Import OffPeak'!$A$3:BV$99,69,FALSE())-VLOOKUP($A76,'Import OffPeak change'!$A$106:BV$202,69,FALSE())))</f>
        <v>0</v>
      </c>
      <c r="BR76" s="193" t="n">
        <f aca="false">IF(ISERROR(VLOOKUP($A76,'Import OffPeak'!$A$3:BW$99,70,FALSE())-VLOOKUP($A76,'Import OffPeak change'!$A$106:BW$202,70,FALSE())),0,(VLOOKUP($A76,'Import OffPeak'!$A$3:BW$99,70,FALSE())-VLOOKUP($A76,'Import OffPeak change'!$A$106:BW$202,70,FALSE())))</f>
        <v>0</v>
      </c>
      <c r="BS76" s="193" t="n">
        <f aca="false">IF(ISERROR(VLOOKUP($A76,'Import OffPeak'!$A$3:BX$99,71,FALSE())-VLOOKUP($A76,'Import OffPeak change'!$A$106:BX$202,71,FALSE())),0,(VLOOKUP($A76,'Import OffPeak'!$A$3:BX$99,71,FALSE())-VLOOKUP($A76,'Import OffPeak change'!$A$106:BX$202,71,FALSE())))</f>
        <v>0</v>
      </c>
      <c r="BT76" s="193" t="n">
        <f aca="false">IF(ISERROR(VLOOKUP($A76,'Import OffPeak'!$A$3:BY$99,72,FALSE())-VLOOKUP($A76,'Import OffPeak change'!$A$106:BY$202,72,FALSE())),0,(VLOOKUP($A76,'Import OffPeak'!$A$3:BY$99,72,FALSE())-VLOOKUP($A76,'Import OffPeak change'!$A$106:BY$202,72,FALSE())))</f>
        <v>0</v>
      </c>
      <c r="BU76" s="193" t="n">
        <f aca="false">IF(ISERROR(VLOOKUP($A76,'Import OffPeak'!$A$3:BZ$99,73,FALSE())-VLOOKUP($A76,'Import OffPeak change'!$A$106:BZ$202,73,FALSE())),0,(VLOOKUP($A76,'Import OffPeak'!$A$3:BZ$99,73,FALSE())-VLOOKUP($A76,'Import OffPeak change'!$A$106:BZ$202,73,FALSE())))</f>
        <v>0</v>
      </c>
      <c r="BV76" s="193" t="n">
        <f aca="false">IF(ISERROR(VLOOKUP($A76,'Import OffPeak'!$A$3:CA$99,74,FALSE())-VLOOKUP($A76,'Import OffPeak change'!$A$106:CA$202,74,FALSE())),0,(VLOOKUP($A76,'Import OffPeak'!$A$3:CA$99,74,FALSE())-VLOOKUP($A76,'Import OffPeak change'!$A$106:CA$202,74,FALSE())))</f>
        <v>0</v>
      </c>
      <c r="BW76" s="193" t="n">
        <f aca="false">IF(ISERROR(VLOOKUP($A76,'Import OffPeak'!$A$3:CB$99,75,FALSE())-VLOOKUP($A76,'Import OffPeak change'!$A$106:CB$202,75,FALSE())),0,(VLOOKUP($A76,'Import OffPeak'!$A$3:CB$99,75,FALSE())-VLOOKUP($A76,'Import OffPeak change'!$A$106:CB$202,75,FALSE())))</f>
        <v>0</v>
      </c>
      <c r="BX76" s="193" t="n">
        <f aca="false">IF(ISERROR(VLOOKUP($A76,'Import OffPeak'!$A$3:CC$99,76,FALSE())-VLOOKUP($A76,'Import OffPeak change'!$A$106:CC$202,76,FALSE())),0,(VLOOKUP($A76,'Import OffPeak'!$A$3:CC$99,76,FALSE())-VLOOKUP($A76,'Import OffPeak change'!$A$106:CC$202,76,FALSE())))</f>
        <v>0</v>
      </c>
      <c r="BY76" s="193" t="n">
        <f aca="false">IF(ISERROR(VLOOKUP($A76,'Import OffPeak'!$A$3:CD$99,77,FALSE())-VLOOKUP($A76,'Import OffPeak change'!$A$106:CD$202,77,FALSE())),0,(VLOOKUP($A76,'Import OffPeak'!$A$3:CD$99,77,FALSE())-VLOOKUP($A76,'Import OffPeak change'!$A$106:CD$202,77,FALSE())))</f>
        <v>0</v>
      </c>
      <c r="BZ76" s="193" t="n">
        <f aca="false">IF(ISERROR(VLOOKUP($A76,'Import OffPeak'!$A$3:CE$99,78,FALSE())-VLOOKUP($A76,'Import OffPeak change'!$A$106:CE$202,78,FALSE())),0,(VLOOKUP($A76,'Import OffPeak'!$A$3:CE$99,78,FALSE())-VLOOKUP($A76,'Import OffPeak change'!$A$106:CE$202,78,FALSE())))</f>
        <v>0</v>
      </c>
      <c r="CA76" s="193" t="n">
        <f aca="false">IF(ISERROR(VLOOKUP($A76,'Import OffPeak'!$A$3:CF$99,79,FALSE())-VLOOKUP($A76,'Import OffPeak change'!$A$106:CF$202,79,FALSE())),0,(VLOOKUP($A76,'Import OffPeak'!$A$3:CF$99,79,FALSE())-VLOOKUP($A76,'Import OffPeak change'!$A$106:CF$202,79,FALSE())))</f>
        <v>0</v>
      </c>
      <c r="CB76" s="193" t="n">
        <f aca="false">IF(ISERROR(VLOOKUP($A76,'Import OffPeak'!$A$3:CG$99,80,FALSE())-VLOOKUP($A76,'Import OffPeak change'!$A$106:CG$202,80,FALSE())),0,(VLOOKUP($A76,'Import OffPeak'!$A$3:CG$99,80,FALSE())-VLOOKUP($A76,'Import OffPeak change'!$A$106:CG$202,80,FALSE())))</f>
        <v>0</v>
      </c>
      <c r="CC76" s="193" t="n">
        <f aca="false">IF(ISERROR(VLOOKUP($A76,'Import OffPeak'!$A$3:CH$99,81,FALSE())-VLOOKUP($A76,'Import OffPeak change'!$A$106:CH$202,81,FALSE())),0,(VLOOKUP($A76,'Import OffPeak'!$A$3:CH$99,81,FALSE())-VLOOKUP($A76,'Import OffPeak change'!$A$106:CH$202,81,FALSE())))</f>
        <v>0</v>
      </c>
      <c r="CD76" s="193" t="n">
        <f aca="false">IF(ISERROR(VLOOKUP($A76,'Import OffPeak'!$A$3:CI$99,82,FALSE())-VLOOKUP($A76,'Import OffPeak change'!$A$106:CI$202,82,FALSE())),0,(VLOOKUP($A76,'Import OffPeak'!$A$3:CI$99,82,FALSE())-VLOOKUP($A76,'Import OffPeak change'!$A$106:CI$202,82,FALSE())))</f>
        <v>0</v>
      </c>
      <c r="CE76" s="193" t="n">
        <f aca="false">IF(ISERROR(VLOOKUP($A76,'Import OffPeak'!$A$3:CJ$99,83,FALSE())-VLOOKUP($A76,'Import OffPeak change'!$A$106:CJ$202,83,FALSE())),0,(VLOOKUP($A76,'Import OffPeak'!$A$3:CJ$99,83,FALSE())-VLOOKUP($A76,'Import OffPeak change'!$A$106:CJ$202,83,FALSE())))</f>
        <v>0</v>
      </c>
      <c r="CF76" s="193" t="n">
        <f aca="false">IF(ISERROR(VLOOKUP($A76,'Import OffPeak'!$A$3:CK$99,84,FALSE())-VLOOKUP($A76,'Import OffPeak change'!$A$106:CK$202,84,FALSE())),0,(VLOOKUP($A76,'Import OffPeak'!$A$3:CK$99,84,FALSE())-VLOOKUP($A76,'Import OffPeak change'!$A$106:CK$202,84,FALSE())))</f>
        <v>0</v>
      </c>
      <c r="CG76" s="193" t="n">
        <f aca="false">IF(ISERROR(VLOOKUP($A76,'Import OffPeak'!$A$3:CL$99,85,FALSE())-VLOOKUP($A76,'Import OffPeak change'!$A$106:CL$202,85,FALSE())),0,(VLOOKUP($A76,'Import OffPeak'!$A$3:CL$99,85,FALSE())-VLOOKUP($A76,'Import OffPeak change'!$A$106:CL$202,85,FALSE())))</f>
        <v>0</v>
      </c>
      <c r="CH76" s="193" t="n">
        <f aca="false">IF(ISERROR(VLOOKUP($A76,'Import OffPeak'!$A$3:CM$99,86,FALSE())-VLOOKUP($A76,'Import OffPeak change'!$A$106:CM$202,86,FALSE())),0,(VLOOKUP($A76,'Import OffPeak'!$A$3:CM$99,86,FALSE())-VLOOKUP($A76,'Import OffPeak change'!$A$106:CM$202,86,FALSE())))</f>
        <v>0</v>
      </c>
      <c r="CI76" s="193" t="n">
        <f aca="false">IF(ISERROR(VLOOKUP($A76,'Import OffPeak'!$A$3:CN$99,87,FALSE())-VLOOKUP($A76,'Import OffPeak change'!$A$106:CN$202,87,FALSE())),0,(VLOOKUP($A76,'Import OffPeak'!$A$3:CN$99,87,FALSE())-VLOOKUP($A76,'Import OffPeak change'!$A$106:CN$202,87,FALSE())))</f>
        <v>0</v>
      </c>
      <c r="CJ76" s="193" t="n">
        <f aca="false">IF(ISERROR(VLOOKUP($A76,'Import OffPeak'!$A$3:CO$99,88,FALSE())-VLOOKUP($A76,'Import OffPeak change'!$A$106:CO$202,88,FALSE())),0,(VLOOKUP($A76,'Import OffPeak'!$A$3:CO$99,88,FALSE())-VLOOKUP($A76,'Import OffPeak change'!$A$106:CO$202,88,FALSE())))</f>
        <v>0</v>
      </c>
      <c r="CK76" s="193" t="n">
        <f aca="false">IF(ISERROR(VLOOKUP($A76,'Import OffPeak'!$A$3:CP$99,89,FALSE())-VLOOKUP($A76,'Import OffPeak change'!$A$106:CP$202,89,FALSE())),0,(VLOOKUP($A76,'Import OffPeak'!$A$3:CP$99,89,FALSE())-VLOOKUP($A76,'Import OffPeak change'!$A$106:CP$202,89,FALSE())))</f>
        <v>0</v>
      </c>
      <c r="CL76" s="193" t="n">
        <f aca="false">IF(ISERROR(VLOOKUP($A76,'Import OffPeak'!$A$3:CQ$99,90,FALSE())-VLOOKUP($A76,'Import OffPeak change'!$A$106:CQ$202,90,FALSE())),0,(VLOOKUP($A76,'Import OffPeak'!$A$3:CQ$99,90,FALSE())-VLOOKUP($A76,'Import OffPeak change'!$A$106:CQ$202,90,FALSE())))</f>
        <v>0</v>
      </c>
      <c r="CM76" s="193" t="n">
        <f aca="false">IF(ISERROR(VLOOKUP($A76,'Import OffPeak'!$A$3:CR$99,91,FALSE())-VLOOKUP($A76,'Import OffPeak change'!$A$106:CR$202,91,FALSE())),0,(VLOOKUP($A76,'Import OffPeak'!$A$3:CR$99,91,FALSE())-VLOOKUP($A76,'Import OffPeak change'!$A$106:CR$202,91,FALSE())))</f>
        <v>0</v>
      </c>
      <c r="CN76" s="193" t="n">
        <f aca="false">IF(ISERROR(VLOOKUP($A76,'Import OffPeak'!$A$3:CS$99,92,FALSE())-VLOOKUP($A76,'Import OffPeak change'!$A$106:CS$202,92,FALSE())),0,(VLOOKUP($A76,'Import OffPeak'!$A$3:CS$99,92,FALSE())-VLOOKUP($A76,'Import OffPeak change'!$A$106:CS$202,92,FALSE())))</f>
        <v>0</v>
      </c>
      <c r="CO76" s="193" t="n">
        <f aca="false">IF(ISERROR(VLOOKUP($A76,'Import OffPeak'!$A$3:CT$99,93,FALSE())-VLOOKUP($A76,'Import OffPeak change'!$A$106:CT$202,93,FALSE())),0,(VLOOKUP($A76,'Import OffPeak'!$A$3:CT$99,93,FALSE())-VLOOKUP($A76,'Import OffPeak change'!$A$106:CT$202,93,FALSE())))</f>
        <v>0</v>
      </c>
      <c r="CP76" s="193" t="n">
        <f aca="false">IF(ISERROR(VLOOKUP($A76,'Import OffPeak'!$A$3:CU$99,94,FALSE())-VLOOKUP($A76,'Import OffPeak change'!$A$106:CU$202,94,FALSE())),0,(VLOOKUP($A76,'Import OffPeak'!$A$3:CU$99,94,FALSE())-VLOOKUP($A76,'Import OffPeak change'!$A$106:CU$202,94,FALSE())))</f>
        <v>0</v>
      </c>
      <c r="CQ76" s="193" t="n">
        <f aca="false">IF(ISERROR(VLOOKUP($A76,'Import OffPeak'!$A$3:CV$99,95,FALSE())-VLOOKUP($A76,'Import OffPeak change'!$A$106:CV$202,95,FALSE())),0,(VLOOKUP($A76,'Import OffPeak'!$A$3:CV$99,95,FALSE())-VLOOKUP($A76,'Import OffPeak change'!$A$106:CV$202,95,FALSE())))</f>
        <v>0</v>
      </c>
      <c r="CR76" s="193" t="n">
        <f aca="false">IF(ISERROR(VLOOKUP($A76,'Import OffPeak'!$A$3:CW$99,96,FALSE())-VLOOKUP($A76,'Import OffPeak change'!$A$106:CW$202,96,FALSE())),0,(VLOOKUP($A76,'Import OffPeak'!$A$3:CW$99,96,FALSE())-VLOOKUP($A76,'Import OffPeak change'!$A$106:CW$202,96,FALSE())))</f>
        <v>0</v>
      </c>
      <c r="CS76" s="193" t="n">
        <f aca="false">IF(ISERROR(VLOOKUP($A76,'Import OffPeak'!$A$3:CX$99,97,FALSE())-VLOOKUP($A76,'Import OffPeak change'!$A$106:CX$202,97,FALSE())),0,(VLOOKUP($A76,'Import OffPeak'!$A$3:CX$99,97,FALSE())-VLOOKUP($A76,'Import OffPeak change'!$A$106:CX$202,97,FALSE())))</f>
        <v>0</v>
      </c>
      <c r="CT76" s="193" t="n">
        <f aca="false">IF(ISERROR(VLOOKUP($A76,'Import OffPeak'!$A$3:CY$99,98,FALSE())-VLOOKUP($A76,'Import OffPeak change'!$A$106:CY$202,98,FALSE())),0,(VLOOKUP($A76,'Import OffPeak'!$A$3:CY$99,98,FALSE())-VLOOKUP($A76,'Import OffPeak change'!$A$106:CY$202,98,FALSE())))</f>
        <v>0</v>
      </c>
      <c r="CU76" s="193" t="n">
        <f aca="false">IF(ISERROR(VLOOKUP($A76,'Import OffPeak'!$A$3:CZ$99,99,FALSE())-VLOOKUP($A76,'Import OffPeak change'!$A$106:CZ$202,99,FALSE())),0,(VLOOKUP($A76,'Import OffPeak'!$A$3:CZ$99,99,FALSE())-VLOOKUP($A76,'Import OffPeak change'!$A$106:CZ$202,99,FALSE())))</f>
        <v>0</v>
      </c>
      <c r="CV76" s="193" t="n">
        <f aca="false">IF(ISERROR(VLOOKUP($A76,'Import OffPeak'!$A$3:DA$99,100,FALSE())-VLOOKUP($A76,'Import OffPeak change'!$A$106:DA$202,100,FALSE())),0,(VLOOKUP($A76,'Import OffPeak'!$A$3:DA$99,100,FALSE())-VLOOKUP($A76,'Import OffPeak change'!$A$106:DA$202,100,FALSE())))</f>
        <v>0</v>
      </c>
      <c r="CW76" s="193" t="n">
        <f aca="false">IF(ISERROR(VLOOKUP($A76,'Import OffPeak'!$A$3:DB$99,101,FALSE())-VLOOKUP($A76,'Import OffPeak change'!$A$106:DB$202,101,FALSE())),0,(VLOOKUP($A76,'Import OffPeak'!$A$3:DB$99,101,FALSE())-VLOOKUP($A76,'Import OffPeak change'!$A$106:DB$202,101,FALSE())))</f>
        <v>0</v>
      </c>
      <c r="CX76" s="193" t="n">
        <f aca="false">IF(ISERROR(VLOOKUP($A76,'Import OffPeak'!$A$3:DC$99,102,FALSE())-VLOOKUP($A76,'Import OffPeak change'!$A$106:DC$202,102,FALSE())),0,(VLOOKUP($A76,'Import OffPeak'!$A$3:DC$99,102,FALSE())-VLOOKUP($A76,'Import OffPeak change'!$A$106:DC$202,102,FALSE())))</f>
        <v>0</v>
      </c>
      <c r="CY76" s="193" t="n">
        <f aca="false">IF(ISERROR(VLOOKUP($A76,'Import OffPeak'!$A$3:DD$99,103,FALSE())-VLOOKUP($A76,'Import OffPeak change'!$A$106:DD$202,103,FALSE())),0,(VLOOKUP($A76,'Import OffPeak'!$A$3:DD$99,103,FALSE())-VLOOKUP($A76,'Import OffPeak change'!$A$106:DD$202,103,FALSE())))</f>
        <v>0</v>
      </c>
      <c r="CZ76" s="193" t="n">
        <f aca="false">IF(ISERROR(VLOOKUP($A76,'Import OffPeak'!$A$3:DE$99,104,FALSE())-VLOOKUP($A76,'Import OffPeak change'!$A$106:DE$202,104,FALSE())),0,(VLOOKUP($A76,'Import OffPeak'!$A$3:DE$99,104,FALSE())-VLOOKUP($A76,'Import OffPeak change'!$A$106:DE$202,104,FALSE())))</f>
        <v>0</v>
      </c>
      <c r="DA76" s="193" t="n">
        <f aca="false">IF(ISERROR(VLOOKUP($A76,'Import OffPeak'!$A$3:DF$99,105,FALSE())-VLOOKUP($A76,'Import OffPeak change'!$A$106:DF$202,105,FALSE())),0,(VLOOKUP($A76,'Import OffPeak'!$A$3:DF$99,105,FALSE())-VLOOKUP($A76,'Import OffPeak change'!$A$106:DF$202,105,FALSE())))</f>
        <v>0</v>
      </c>
      <c r="DB76" s="193" t="n">
        <f aca="false">IF(ISERROR(VLOOKUP($A76,'Import OffPeak'!$A$3:DG$99,106,FALSE())-VLOOKUP($A76,'Import OffPeak change'!$A$106:DG$202,106,FALSE())),0,(VLOOKUP($A76,'Import OffPeak'!$A$3:DG$99,106,FALSE())-VLOOKUP($A76,'Import OffPeak change'!$A$106:DG$202,106,FALSE())))</f>
        <v>0</v>
      </c>
      <c r="DC76" s="193" t="n">
        <f aca="false">IF(ISERROR(VLOOKUP($A76,'Import OffPeak'!$A$3:DH$99,107,FALSE())-VLOOKUP($A76,'Import OffPeak change'!$A$106:DH$202,107,FALSE())),0,(VLOOKUP($A76,'Import OffPeak'!$A$3:DH$99,107,FALSE())-VLOOKUP($A76,'Import OffPeak change'!$A$106:DH$202,107,FALSE())))</f>
        <v>0</v>
      </c>
      <c r="DD76" s="193" t="n">
        <f aca="false">IF(ISERROR(VLOOKUP($A76,'Import OffPeak'!$A$3:DI$99,108,FALSE())-VLOOKUP($A76,'Import OffPeak change'!$A$106:DI$202,108,FALSE())),0,(VLOOKUP($A76,'Import OffPeak'!$A$3:DI$99,108,FALSE())-VLOOKUP($A76,'Import OffPeak change'!$A$106:DI$202,108,FALSE())))</f>
        <v>0</v>
      </c>
      <c r="DE76" s="193" t="n">
        <f aca="false">IF(ISERROR(VLOOKUP($A76,'Import OffPeak'!$A$3:DJ$99,109,FALSE())-VLOOKUP($A76,'Import OffPeak change'!$A$106:DJ$202,109,FALSE())),0,(VLOOKUP($A76,'Import OffPeak'!$A$3:DJ$99,109,FALSE())-VLOOKUP($A76,'Import OffPeak change'!$A$106:DJ$202,109,FALSE())))</f>
        <v>0</v>
      </c>
      <c r="DF76" s="193" t="n">
        <f aca="false">IF(ISERROR(VLOOKUP($A76,'Import OffPeak'!$A$3:DK$99,110,FALSE())-VLOOKUP($A76,'Import OffPeak change'!$A$106:DK$202,110,FALSE())),0,(VLOOKUP($A76,'Import OffPeak'!$A$3:DK$99,110,FALSE())-VLOOKUP($A76,'Import OffPeak change'!$A$106:DK$202,110,FALSE())))</f>
        <v>0</v>
      </c>
      <c r="DG76" s="193" t="n">
        <f aca="false">IF(ISERROR(VLOOKUP($A76,'Import OffPeak'!$A$3:DL$99,111,FALSE())-VLOOKUP($A76,'Import OffPeak change'!$A$106:DL$202,111,FALSE())),0,(VLOOKUP($A76,'Import OffPeak'!$A$3:DL$99,111,FALSE())-VLOOKUP($A76,'Import OffPeak change'!$A$106:DL$202,111,FALSE())))</f>
        <v>0</v>
      </c>
      <c r="DH76" s="193" t="n">
        <f aca="false">IF(ISERROR(VLOOKUP($A76,'Import OffPeak'!$A$3:DM$99,112,FALSE())-VLOOKUP($A76,'Import OffPeak change'!$A$106:DM$202,112,FALSE())),0,(VLOOKUP($A76,'Import OffPeak'!$A$3:DM$99,112,FALSE())-VLOOKUP($A76,'Import OffPeak change'!$A$106:DM$202,112,FALSE())))</f>
        <v>0</v>
      </c>
      <c r="DI76" s="193" t="n">
        <f aca="false">IF(ISERROR(VLOOKUP($A76,'Import OffPeak'!$A$3:DN$99,113,FALSE())-VLOOKUP($A76,'Import OffPeak change'!$A$106:DN$202,113,FALSE())),0,(VLOOKUP($A76,'Import OffPeak'!$A$3:DN$99,113,FALSE())-VLOOKUP($A76,'Import OffPeak change'!$A$106:DN$202,113,FALSE())))</f>
        <v>0</v>
      </c>
      <c r="DJ76" s="193" t="n">
        <f aca="false">IF(ISERROR(VLOOKUP($A76,'Import OffPeak'!$A$3:DO$99,114,FALSE())-VLOOKUP($A76,'Import OffPeak change'!$A$106:DO$202,114,FALSE())),0,(VLOOKUP($A76,'Import OffPeak'!$A$3:DO$99,114,FALSE())-VLOOKUP($A76,'Import OffPeak change'!$A$106:DO$202,114,FALSE())))</f>
        <v>0</v>
      </c>
      <c r="DK76" s="193" t="n">
        <f aca="false">IF(ISERROR(VLOOKUP($A76,'Import OffPeak'!$A$3:DP$99,115,FALSE())-VLOOKUP($A76,'Import OffPeak change'!$A$106:DP$202,115,FALSE())),0,(VLOOKUP($A76,'Import OffPeak'!$A$3:DP$99,115,FALSE())-VLOOKUP($A76,'Import OffPeak change'!$A$106:DP$202,115,FALSE())))</f>
        <v>0</v>
      </c>
      <c r="DL76" s="193" t="n">
        <f aca="false">IF(ISERROR(VLOOKUP($A76,'Import OffPeak'!$A$3:DQ$99,116,FALSE())-VLOOKUP($A76,'Import OffPeak change'!$A$106:DQ$202,116,FALSE())),0,(VLOOKUP($A76,'Import OffPeak'!$A$3:DQ$99,116,FALSE())-VLOOKUP($A76,'Import OffPeak change'!$A$106:DQ$202,116,FALSE())))</f>
        <v>0</v>
      </c>
      <c r="DM76" s="193" t="n">
        <f aca="false">IF(ISERROR(VLOOKUP($A76,'Import OffPeak'!$A$3:DR$99,117,FALSE())-VLOOKUP($A76,'Import OffPeak change'!$A$106:DR$202,117,FALSE())),0,(VLOOKUP($A76,'Import OffPeak'!$A$3:DR$99,117,FALSE())-VLOOKUP($A76,'Import OffPeak change'!$A$106:DR$202,117,FALSE())))</f>
        <v>0</v>
      </c>
      <c r="DN76" s="193" t="n">
        <f aca="false">IF(ISERROR(VLOOKUP($A76,'Import OffPeak'!$A$3:DS$99,118,FALSE())-VLOOKUP($A76,'Import OffPeak change'!$A$106:DS$202,118,FALSE())),0,(VLOOKUP($A76,'Import OffPeak'!$A$3:DS$99,118,FALSE())-VLOOKUP($A76,'Import OffPeak change'!$A$106:DS$202,118,FALSE())))</f>
        <v>0</v>
      </c>
      <c r="DO76" s="193" t="n">
        <f aca="false">IF(ISERROR(VLOOKUP($A76,'Import OffPeak'!$A$3:DT$99,119,FALSE())-VLOOKUP($A76,'Import OffPeak change'!$A$106:DT$202,119,FALSE())),0,(VLOOKUP($A76,'Import OffPeak'!$A$3:DT$99,119,FALSE())-VLOOKUP($A76,'Import OffPeak change'!$A$106:DT$202,119,FALSE())))</f>
        <v>0</v>
      </c>
      <c r="DP76" s="193" t="n">
        <f aca="false">IF(ISERROR(VLOOKUP($A76,'Import OffPeak'!$A$3:DU$99,120,FALSE())-VLOOKUP($A76,'Import OffPeak change'!$A$106:DU$202,120,FALSE())),0,(VLOOKUP($A76,'Import OffPeak'!$A$3:DU$99,120,FALSE())-VLOOKUP($A76,'Import OffPeak change'!$A$106:DU$202,120,FALSE())))</f>
        <v>0</v>
      </c>
      <c r="DQ76" s="193" t="n">
        <f aca="false">IF(ISERROR(VLOOKUP($A76,'Import OffPeak'!$A$3:DV$99,121,FALSE())-VLOOKUP($A76,'Import OffPeak change'!$A$106:DV$202,121,FALSE())),0,(VLOOKUP($A76,'Import OffPeak'!$A$3:DV$99,121,FALSE())-VLOOKUP($A76,'Import OffPeak change'!$A$106:DV$202,121,FALSE())))</f>
        <v>0</v>
      </c>
      <c r="DR76" s="193" t="n">
        <f aca="false">IF(ISERROR(VLOOKUP($A76,'Import OffPeak'!$A$3:DW$99,122,FALSE())-VLOOKUP($A76,'Import OffPeak change'!$A$106:DW$202,122,FALSE())),0,(VLOOKUP($A76,'Import OffPeak'!$A$3:DW$99,122,FALSE())-VLOOKUP($A76,'Import OffPeak change'!$A$106:DW$202,122,FALSE())))</f>
        <v>0</v>
      </c>
      <c r="DS76" s="193" t="n">
        <f aca="false">IF(ISERROR(VLOOKUP($A76,'Import OffPeak'!$A$3:DX$99,123,FALSE())-VLOOKUP($A76,'Import OffPeak change'!$A$106:DX$202,123,FALSE())),0,(VLOOKUP($A76,'Import OffPeak'!$A$3:DX$99,123,FALSE())-VLOOKUP($A76,'Import OffPeak change'!$A$106:DX$202,123,FALSE())))</f>
        <v>0</v>
      </c>
      <c r="DT76" s="193" t="n">
        <f aca="false">IF(ISERROR(VLOOKUP($A76,'Import OffPeak'!$A$3:DY$99,124,FALSE())-VLOOKUP($A76,'Import OffPeak change'!$A$106:DY$202,124,FALSE())),0,(VLOOKUP($A76,'Import OffPeak'!$A$3:DY$99,124,FALSE())-VLOOKUP($A76,'Import OffPeak change'!$A$106:DY$202,124,FALSE())))</f>
        <v>0</v>
      </c>
      <c r="DU76" s="193" t="n">
        <f aca="false">IF(ISERROR(VLOOKUP($A76,'Import OffPeak'!$A$3:DZ$99,125,FALSE())-VLOOKUP($A76,'Import OffPeak change'!$A$106:DZ$202,125,FALSE())),0,(VLOOKUP($A76,'Import OffPeak'!$A$3:DZ$99,125,FALSE())-VLOOKUP($A76,'Import OffPeak change'!$A$106:DZ$202,125,FALSE())))</f>
        <v>0</v>
      </c>
      <c r="DV76" s="193" t="n">
        <f aca="false">IF(ISERROR(VLOOKUP($A76,'Import OffPeak'!$A$3:EA$99,126,FALSE())-VLOOKUP($A76,'Import OffPeak change'!$A$106:EA$202,126,FALSE())),0,(VLOOKUP($A76,'Import OffPeak'!$A$3:EA$99,126,FALSE())-VLOOKUP($A76,'Import OffPeak change'!$A$106:EA$202,126,FALSE())))</f>
        <v>0</v>
      </c>
      <c r="DW76" s="193" t="n">
        <f aca="false">IF(ISERROR(VLOOKUP($A76,'Import OffPeak'!$A$3:EB$99,127,FALSE())-VLOOKUP($A76,'Import OffPeak change'!$A$106:EB$202,127,FALSE())),0,(VLOOKUP($A76,'Import OffPeak'!$A$3:EB$99,127,FALSE())-VLOOKUP($A76,'Import OffPeak change'!$A$106:EB$202,127,FALSE())))</f>
        <v>0</v>
      </c>
      <c r="DX76" s="193" t="n">
        <f aca="false">IF(ISERROR(VLOOKUP($A76,'Import OffPeak'!$A$3:EC$99,128,FALSE())-VLOOKUP($A76,'Import OffPeak change'!$A$106:EC$202,128,FALSE())),0,(VLOOKUP($A76,'Import OffPeak'!$A$3:EC$99,128,FALSE())-VLOOKUP($A76,'Import OffPeak change'!$A$106:EC$202,128,FALSE())))</f>
        <v>0</v>
      </c>
      <c r="DY76" s="193" t="n">
        <f aca="false">IF(ISERROR(VLOOKUP($A76,'Import OffPeak'!$A$3:ED$99,129,FALSE())-VLOOKUP($A76,'Import OffPeak change'!$A$106:ED$202,129,FALSE())),0,(VLOOKUP($A76,'Import OffPeak'!$A$3:ED$99,129,FALSE())-VLOOKUP($A76,'Import OffPeak change'!$A$106:ED$202,129,FALSE())))</f>
        <v>0</v>
      </c>
      <c r="DZ76" s="193" t="n">
        <f aca="false">IF(ISERROR(VLOOKUP($A76,'Import OffPeak'!$A$3:EE$99,130,FALSE())-VLOOKUP($A76,'Import OffPeak change'!$A$106:EE$202,130,FALSE())),0,(VLOOKUP($A76,'Import OffPeak'!$A$3:EE$99,130,FALSE())-VLOOKUP($A76,'Import OffPeak change'!$A$106:EE$202,130,FALSE())))</f>
        <v>0</v>
      </c>
      <c r="EA76" s="193" t="n">
        <f aca="false">IF(ISERROR(VLOOKUP($A76,'Import OffPeak'!$A$3:EF$99,131,FALSE())-VLOOKUP($A76,'Import OffPeak change'!$A$106:EF$202,131,FALSE())),0,(VLOOKUP($A76,'Import OffPeak'!$A$3:EF$99,131,FALSE())-VLOOKUP($A76,'Import OffPeak change'!$A$106:EF$202,131,FALSE())))</f>
        <v>0</v>
      </c>
      <c r="EB76" s="193" t="n">
        <f aca="false">IF(ISERROR(VLOOKUP($A76,'Import OffPeak'!$A$3:EG$99,132,FALSE())-VLOOKUP($A76,'Import OffPeak change'!$A$106:EG$202,132,FALSE())),0,(VLOOKUP($A76,'Import OffPeak'!$A$3:EG$99,132,FALSE())-VLOOKUP($A76,'Import OffPeak change'!$A$106:EG$202,132,FALSE())))</f>
        <v>0</v>
      </c>
      <c r="EC76" s="193" t="n">
        <f aca="false">IF(ISERROR(VLOOKUP($A76,'Import OffPeak'!$A$3:EH$99,133,FALSE())-VLOOKUP($A76,'Import OffPeak change'!$A$106:EH$202,133,FALSE())),0,(VLOOKUP($A76,'Import OffPeak'!$A$3:EH$99,133,FALSE())-VLOOKUP($A76,'Import OffPeak change'!$A$106:EH$202,133,FALSE())))</f>
        <v>0</v>
      </c>
      <c r="ED76" s="193" t="n">
        <f aca="false">IF(ISERROR(VLOOKUP($A76,'Import OffPeak'!$A$3:EI$99,134,FALSE())-VLOOKUP($A76,'Import OffPeak change'!$A$106:EI$202,134,FALSE())),0,(VLOOKUP($A76,'Import OffPeak'!$A$3:EI$99,134,FALSE())-VLOOKUP($A76,'Import OffPeak change'!$A$106:EI$202,134,FALSE())))</f>
        <v>0</v>
      </c>
      <c r="EE76" s="193" t="n">
        <f aca="false">IF(ISERROR(VLOOKUP($A76,'Import OffPeak'!$A$3:EJ$99,135,FALSE())-VLOOKUP($A76,'Import OffPeak change'!$A$106:EJ$202,135,FALSE())),0,(VLOOKUP($A76,'Import OffPeak'!$A$3:EJ$99,135,FALSE())-VLOOKUP($A76,'Import OffPeak change'!$A$106:EJ$202,135,FALSE())))</f>
        <v>0</v>
      </c>
      <c r="EF76" s="193" t="n">
        <f aca="false">IF(ISERROR(VLOOKUP($A76,'Import OffPeak'!$A$3:EK$99,136,FALSE())-VLOOKUP($A76,'Import OffPeak change'!$A$106:EK$202,136,FALSE())),0,(VLOOKUP($A76,'Import OffPeak'!$A$3:EK$99,136,FALSE())-VLOOKUP($A76,'Import OffPeak change'!$A$106:EK$202,136,FALSE())))</f>
        <v>0</v>
      </c>
      <c r="EG76" s="193" t="n">
        <f aca="false">IF(ISERROR(VLOOKUP($A76,'Import OffPeak'!$A$3:EL$99,137,FALSE())-VLOOKUP($A76,'Import OffPeak change'!$A$106:EL$202,137,FALSE())),0,(VLOOKUP($A76,'Import OffPeak'!$A$3:EL$99,137,FALSE())-VLOOKUP($A76,'Import OffPeak change'!$A$106:EL$202,137,FALSE())))</f>
        <v>0</v>
      </c>
      <c r="EH76" s="193" t="n">
        <f aca="false">IF(ISERROR(VLOOKUP($A76,'Import OffPeak'!$A$3:EM$99,138,FALSE())-VLOOKUP($A76,'Import OffPeak change'!$A$106:EM$202,138,FALSE())),0,(VLOOKUP($A76,'Import OffPeak'!$A$3:EM$99,138,FALSE())-VLOOKUP($A76,'Import OffPeak change'!$A$106:EM$202,138,FALSE())))</f>
        <v>0</v>
      </c>
      <c r="EI76" s="193" t="n">
        <f aca="false">IF(ISERROR(VLOOKUP($A76,'Import OffPeak'!$A$3:EN$99,139,FALSE())-VLOOKUP($A76,'Import OffPeak change'!$A$106:EN$202,139,FALSE())),0,(VLOOKUP($A76,'Import OffPeak'!$A$3:EN$99,139,FALSE())-VLOOKUP($A76,'Import OffPeak change'!$A$106:EN$202,139,FALSE())))</f>
        <v>0</v>
      </c>
      <c r="EJ76" s="193" t="n">
        <f aca="false">IF(ISERROR(VLOOKUP($A76,'Import OffPeak'!$A$3:EO$99,140,FALSE())-VLOOKUP($A76,'Import OffPeak change'!$A$106:EO$202,140,FALSE())),0,(VLOOKUP($A76,'Import OffPeak'!$A$3:EO$99,140,FALSE())-VLOOKUP($A76,'Import OffPeak change'!$A$106:EO$202,140,FALSE())))</f>
        <v>0</v>
      </c>
      <c r="EK76" s="193" t="n">
        <f aca="false">IF(ISERROR(VLOOKUP($A76,'Import OffPeak'!$A$3:EP$99,141,FALSE())-VLOOKUP($A76,'Import OffPeak change'!$A$106:EP$202,141,FALSE())),0,(VLOOKUP($A76,'Import OffPeak'!$A$3:EP$99,141,FALSE())-VLOOKUP($A76,'Import OffPeak change'!$A$106:EP$202,141,FALSE())))</f>
        <v>0</v>
      </c>
      <c r="EL76" s="193" t="n">
        <f aca="false">IF(ISERROR(VLOOKUP($A76,'Import OffPeak'!$A$3:EQ$99,142,FALSE())-VLOOKUP($A76,'Import OffPeak change'!$A$106:EQ$202,142,FALSE())),0,(VLOOKUP($A76,'Import OffPeak'!$A$3:EQ$99,142,FALSE())-VLOOKUP($A76,'Import OffPeak change'!$A$106:EQ$202,142,FALSE())))</f>
        <v>0</v>
      </c>
      <c r="EM76" s="193" t="n">
        <f aca="false">IF(ISERROR(VLOOKUP($A76,'Import OffPeak'!$A$3:ER$99,143,FALSE())-VLOOKUP($A76,'Import OffPeak change'!$A$106:ER$202,143,FALSE())),0,(VLOOKUP($A76,'Import OffPeak'!$A$3:ER$99,143,FALSE())-VLOOKUP($A76,'Import OffPeak change'!$A$106:ER$202,143,FALSE())))</f>
        <v>0</v>
      </c>
      <c r="EN76" s="193" t="n">
        <f aca="false">IF(ISERROR(VLOOKUP($A76,'Import OffPeak'!$A$3:ES$99,144,FALSE())-VLOOKUP($A76,'Import OffPeak change'!$A$106:ES$202,144,FALSE())),0,(VLOOKUP($A76,'Import OffPeak'!$A$3:ES$99,144,FALSE())-VLOOKUP($A76,'Import OffPeak change'!$A$106:ES$202,144,FALSE())))</f>
        <v>0</v>
      </c>
      <c r="EO76" s="193" t="n">
        <f aca="false">IF(ISERROR(VLOOKUP($A76,'Import OffPeak'!$A$3:ET$99,145,FALSE())-VLOOKUP($A76,'Import OffPeak change'!$A$106:ET$202,145,FALSE())),0,(VLOOKUP($A76,'Import OffPeak'!$A$3:ET$99,145,FALSE())-VLOOKUP($A76,'Import OffPeak change'!$A$106:ET$202,145,FALSE())))</f>
        <v>0</v>
      </c>
      <c r="EP76" s="193" t="n">
        <f aca="false">IF(ISERROR(VLOOKUP($A76,'Import OffPeak'!$A$3:EU$99,146,FALSE())-VLOOKUP($A76,'Import OffPeak change'!$A$106:EU$202,146,FALSE())),0,(VLOOKUP($A76,'Import OffPeak'!$A$3:EU$99,146,FALSE())-VLOOKUP($A76,'Import OffPeak change'!$A$106:EU$202,146,FALSE())))</f>
        <v>0</v>
      </c>
      <c r="EQ76" s="193" t="n">
        <f aca="false">IF(ISERROR(VLOOKUP($A76,'Import OffPeak'!$A$3:EV$99,147,FALSE())-VLOOKUP($A76,'Import OffPeak change'!$A$106:EV$202,147,FALSE())),0,(VLOOKUP($A76,'Import OffPeak'!$A$3:EV$99,147,FALSE())-VLOOKUP($A76,'Import OffPeak change'!$A$106:EV$202,147,FALSE())))</f>
        <v>0</v>
      </c>
      <c r="ER76" s="193" t="n">
        <f aca="false">IF(ISERROR(VLOOKUP($A76,'Import OffPeak'!$A$3:EW$99,148,FALSE())-VLOOKUP($A76,'Import OffPeak change'!$A$106:EW$202,148,FALSE())),0,(VLOOKUP($A76,'Import OffPeak'!$A$3:EW$99,148,FALSE())-VLOOKUP($A76,'Import OffPeak change'!$A$106:EW$202,148,FALSE())))</f>
        <v>0</v>
      </c>
      <c r="ES76" s="193" t="n">
        <f aca="false">IF(ISERROR(VLOOKUP($A76,'Import OffPeak'!$A$3:EX$99,149,FALSE())-VLOOKUP($A76,'Import OffPeak change'!$A$106:EX$202,149,FALSE())),0,(VLOOKUP($A76,'Import OffPeak'!$A$3:EX$99,149,FALSE())-VLOOKUP($A76,'Import OffPeak change'!$A$106:EX$202,149,FALSE())))</f>
        <v>0</v>
      </c>
      <c r="ET76" s="193" t="n">
        <f aca="false">IF(ISERROR(VLOOKUP($A76,'Import OffPeak'!$A$3:EY$99,150,FALSE())-VLOOKUP($A76,'Import OffPeak change'!$A$106:EY$202,150,FALSE())),0,(VLOOKUP($A76,'Import OffPeak'!$A$3:EY$99,150,FALSE())-VLOOKUP($A76,'Import OffPeak change'!$A$106:EY$202,150,FALSE())))</f>
        <v>0</v>
      </c>
      <c r="EU76" s="193" t="n">
        <f aca="false">IF(ISERROR(VLOOKUP($A76,'Import OffPeak'!$A$3:EZ$99,151,FALSE())-VLOOKUP($A76,'Import OffPeak change'!$A$106:EZ$202,151,FALSE())),0,(VLOOKUP($A76,'Import OffPeak'!$A$3:EZ$99,151,FALSE())-VLOOKUP($A76,'Import OffPeak change'!$A$106:EZ$202,151,FALSE())))</f>
        <v>0</v>
      </c>
      <c r="EV76" s="193" t="n">
        <f aca="false">IF(ISERROR(VLOOKUP($A76,'Import OffPeak'!$A$3:FA$99,152,FALSE())-VLOOKUP($A76,'Import OffPeak change'!$A$106:FA$202,152,FALSE())),0,(VLOOKUP($A76,'Import OffPeak'!$A$3:FA$99,152,FALSE())-VLOOKUP($A76,'Import OffPeak change'!$A$106:FA$202,152,FALSE())))</f>
        <v>0</v>
      </c>
      <c r="EW76" s="193" t="n">
        <f aca="false">IF(ISERROR(VLOOKUP($A76,'Import OffPeak'!$A$3:FB$99,153,FALSE())-VLOOKUP($A76,'Import OffPeak change'!$A$106:FB$202,153,FALSE())),0,(VLOOKUP($A76,'Import OffPeak'!$A$3:FB$99,153,FALSE())-VLOOKUP($A76,'Import OffPeak change'!$A$106:FB$202,153,FALSE())))</f>
        <v>0</v>
      </c>
      <c r="EX76" s="193" t="n">
        <f aca="false">IF(ISERROR(VLOOKUP($A76,'Import OffPeak'!$A$3:FC$99,154,FALSE())-VLOOKUP($A76,'Import OffPeak change'!$A$106:FC$202,154,FALSE())),0,(VLOOKUP($A76,'Import OffPeak'!$A$3:FC$99,154,FALSE())-VLOOKUP($A76,'Import OffPeak change'!$A$106:FC$202,154,FALSE())))</f>
        <v>0</v>
      </c>
      <c r="EY76" s="193" t="n">
        <f aca="false">IF(ISERROR(VLOOKUP($A76,'Import OffPeak'!$A$3:FD$99,155,FALSE())-VLOOKUP($A76,'Import OffPeak change'!$A$106:FD$202,155,FALSE())),0,(VLOOKUP($A76,'Import OffPeak'!$A$3:FD$99,155,FALSE())-VLOOKUP($A76,'Import OffPeak change'!$A$106:FD$202,155,FALSE())))</f>
        <v>0</v>
      </c>
      <c r="EZ76" s="193" t="n">
        <f aca="false">IF(ISERROR(VLOOKUP($A76,'Import OffPeak'!$A$3:FE$99,156,FALSE())-VLOOKUP($A76,'Import OffPeak change'!$A$106:FE$202,156,FALSE())),0,(VLOOKUP($A76,'Import OffPeak'!$A$3:FE$99,156,FALSE())-VLOOKUP($A76,'Import OffPeak change'!$A$106:FE$202,156,FALSE())))</f>
        <v>0</v>
      </c>
      <c r="FA76" s="193" t="n">
        <f aca="false">IF(ISERROR(VLOOKUP($A76,'Import OffPeak'!$A$3:FF$99,157,FALSE())-VLOOKUP($A76,'Import OffPeak change'!$A$106:FF$202,157,FALSE())),0,(VLOOKUP($A76,'Import OffPeak'!$A$3:FF$99,157,FALSE())-VLOOKUP($A76,'Import OffPeak change'!$A$106:FF$202,157,FALSE())))</f>
        <v>0</v>
      </c>
      <c r="FB76" s="193" t="n">
        <f aca="false">IF(ISERROR(VLOOKUP($A76,'Import OffPeak'!$A$3:FG$99,158,FALSE())-VLOOKUP($A76,'Import OffPeak change'!$A$106:FG$202,158,FALSE())),0,(VLOOKUP($A76,'Import OffPeak'!$A$3:FG$99,158,FALSE())-VLOOKUP($A76,'Import OffPeak change'!$A$106:FG$202,158,FALSE())))</f>
        <v>0</v>
      </c>
      <c r="FC76" s="193" t="n">
        <f aca="false">IF(ISERROR(VLOOKUP($A76,'Import OffPeak'!$A$3:FH$99,159,FALSE())-VLOOKUP($A76,'Import OffPeak change'!$A$106:FH$202,159,FALSE())),0,(VLOOKUP($A76,'Import OffPeak'!$A$3:FH$99,159,FALSE())-VLOOKUP($A76,'Import OffPeak change'!$A$106:FH$202,159,FALSE())))</f>
        <v>0</v>
      </c>
      <c r="FD76" s="193" t="n">
        <f aca="false">IF(ISERROR(VLOOKUP($A76,'Import OffPeak'!$A$3:FI$99,160,FALSE())-VLOOKUP($A76,'Import OffPeak change'!$A$106:FI$202,160,FALSE())),0,(VLOOKUP($A76,'Import OffPeak'!$A$3:FI$99,160,FALSE())-VLOOKUP($A76,'Import OffPeak change'!$A$106:FI$202,160,FALSE())))</f>
        <v>0</v>
      </c>
      <c r="FE76" s="193" t="n">
        <f aca="false">IF(ISERROR(VLOOKUP($A76,'Import OffPeak'!$A$3:FJ$99,161,FALSE())-VLOOKUP($A76,'Import OffPeak change'!$A$106:FJ$202,161,FALSE())),0,(VLOOKUP($A76,'Import OffPeak'!$A$3:FJ$99,161,FALSE())-VLOOKUP($A76,'Import OffPeak change'!$A$106:FJ$202,161,FALSE())))</f>
        <v>0</v>
      </c>
      <c r="FF76" s="193" t="n">
        <f aca="false">IF(ISERROR(VLOOKUP($A76,'Import OffPeak'!$A$3:FK$99,162,FALSE())-VLOOKUP($A76,'Import OffPeak change'!$A$106:FK$202,162,FALSE())),0,(VLOOKUP($A76,'Import OffPeak'!$A$3:FK$99,162,FALSE())-VLOOKUP($A76,'Import OffPeak change'!$A$106:FK$202,162,FALSE())))</f>
        <v>0</v>
      </c>
      <c r="FG76" s="193" t="n">
        <f aca="false">IF(ISERROR(VLOOKUP($A76,'Import OffPeak'!$A$3:FL$99,163,FALSE())-VLOOKUP($A76,'Import OffPeak change'!$A$106:FL$202,163,FALSE())),0,(VLOOKUP($A76,'Import OffPeak'!$A$3:FL$99,163,FALSE())-VLOOKUP($A76,'Import OffPeak change'!$A$106:FL$202,163,FALSE())))</f>
        <v>0</v>
      </c>
      <c r="FH76" s="193" t="n">
        <f aca="false">IF(ISERROR(VLOOKUP($A76,'Import OffPeak'!$A$3:FM$99,164,FALSE())-VLOOKUP($A76,'Import OffPeak change'!$A$106:FM$202,164,FALSE())),0,(VLOOKUP($A76,'Import OffPeak'!$A$3:FM$99,164,FALSE())-VLOOKUP($A76,'Import OffPeak change'!$A$106:FM$202,164,FALSE())))</f>
        <v>0</v>
      </c>
      <c r="FI76" s="193" t="n">
        <f aca="false">IF(ISERROR(VLOOKUP($A76,'Import OffPeak'!$A$3:FN$99,165,FALSE())-VLOOKUP($A76,'Import OffPeak change'!$A$106:FN$202,165,FALSE())),0,(VLOOKUP($A76,'Import OffPeak'!$A$3:FN$99,165,FALSE())-VLOOKUP($A76,'Import OffPeak change'!$A$106:FN$202,165,FALSE())))</f>
        <v>0</v>
      </c>
      <c r="FJ76" s="193" t="n">
        <f aca="false">IF(ISERROR(VLOOKUP($A76,'Import OffPeak'!$A$3:FO$99,166,FALSE())-VLOOKUP($A76,'Import OffPeak change'!$A$106:FO$202,166,FALSE())),0,(VLOOKUP($A76,'Import OffPeak'!$A$3:FO$99,166,FALSE())-VLOOKUP($A76,'Import OffPeak change'!$A$106:FO$202,166,FALSE())))</f>
        <v>0</v>
      </c>
      <c r="FK76" s="193" t="n">
        <f aca="false">IF(ISERROR(VLOOKUP($A76,'Import OffPeak'!$A$3:FP$99,167,FALSE())-VLOOKUP($A76,'Import OffPeak change'!$A$106:FP$202,167,FALSE())),0,(VLOOKUP($A76,'Import OffPeak'!$A$3:FP$99,167,FALSE())-VLOOKUP($A76,'Import OffPeak change'!$A$106:FP$202,167,FALSE())))</f>
        <v>0</v>
      </c>
      <c r="FL76" s="193" t="n">
        <f aca="false">IF(ISERROR(VLOOKUP($A76,'Import OffPeak'!$A$3:FQ$99,168,FALSE())-VLOOKUP($A76,'Import OffPeak change'!$A$106:FQ$202,168,FALSE())),0,(VLOOKUP($A76,'Import OffPeak'!$A$3:FQ$99,168,FALSE())-VLOOKUP($A76,'Import OffPeak change'!$A$106:FQ$202,168,FALSE())))</f>
        <v>0</v>
      </c>
      <c r="FM76" s="193" t="n">
        <f aca="false">IF(ISERROR(VLOOKUP($A76,'Import OffPeak'!$A$3:FR$99,169,FALSE())-VLOOKUP($A76,'Import OffPeak change'!$A$106:FR$202,169,FALSE())),0,(VLOOKUP($A76,'Import OffPeak'!$A$3:FR$99,169,FALSE())-VLOOKUP($A76,'Import OffPeak change'!$A$106:FR$202,169,FALSE())))</f>
        <v>0</v>
      </c>
      <c r="FN76" s="193" t="n">
        <f aca="false">IF(ISERROR(VLOOKUP($A76,'Import OffPeak'!$A$3:FS$99,170,FALSE())-VLOOKUP($A76,'Import OffPeak change'!$A$106:FS$202,170,FALSE())),0,(VLOOKUP($A76,'Import OffPeak'!$A$3:FS$99,170,FALSE())-VLOOKUP($A76,'Import OffPeak change'!$A$106:FS$202,170,FALSE())))</f>
        <v>0</v>
      </c>
      <c r="FO76" s="193" t="n">
        <f aca="false">IF(ISERROR(VLOOKUP($A76,'Import OffPeak'!$A$3:FT$99,171,FALSE())-VLOOKUP($A76,'Import OffPeak change'!$A$106:FT$202,171,FALSE())),0,(VLOOKUP($A76,'Import OffPeak'!$A$3:FT$99,171,FALSE())-VLOOKUP($A76,'Import OffPeak change'!$A$106:FT$202,171,FALSE())))</f>
        <v>0</v>
      </c>
      <c r="FP76" s="193" t="n">
        <f aca="false">IF(ISERROR(VLOOKUP($A76,'Import OffPeak'!$A$3:FU$99,172,FALSE())-VLOOKUP($A76,'Import OffPeak change'!$A$106:FU$202,172,FALSE())),0,(VLOOKUP($A76,'Import OffPeak'!$A$3:FU$99,172,FALSE())-VLOOKUP($A76,'Import OffPeak change'!$A$106:FU$202,172,FALSE())))</f>
        <v>0</v>
      </c>
      <c r="FQ76" s="193" t="n">
        <f aca="false">IF(ISERROR(VLOOKUP($A76,'Import OffPeak'!$A$3:FV$99,173,FALSE())-VLOOKUP($A76,'Import OffPeak change'!$A$106:FV$202,173,FALSE())),0,(VLOOKUP($A76,'Import OffPeak'!$A$3:FV$99,173,FALSE())-VLOOKUP($A76,'Import OffPeak change'!$A$106:FV$202,173,FALSE())))</f>
        <v>0</v>
      </c>
      <c r="FR76" s="193" t="n">
        <f aca="false">IF(ISERROR(VLOOKUP($A76,'Import OffPeak'!$A$3:FW$99,174,FALSE())-VLOOKUP($A76,'Import OffPeak change'!$A$106:FW$202,174,FALSE())),0,(VLOOKUP($A76,'Import OffPeak'!$A$3:FW$99,174,FALSE())-VLOOKUP($A76,'Import OffPeak change'!$A$106:FW$202,174,FALSE())))</f>
        <v>0</v>
      </c>
      <c r="FS76" s="193" t="n">
        <f aca="false">IF(ISERROR(VLOOKUP($A76,'Import OffPeak'!$A$3:FX$99,175,FALSE())-VLOOKUP($A76,'Import OffPeak change'!$A$106:FX$202,175,FALSE())),0,(VLOOKUP($A76,'Import OffPeak'!$A$3:FX$99,175,FALSE())-VLOOKUP($A76,'Import OffPeak change'!$A$106:FX$202,175,FALSE())))</f>
        <v>0</v>
      </c>
      <c r="FT76" s="193" t="n">
        <f aca="false">IF(ISERROR(VLOOKUP($A76,'Import OffPeak'!$A$3:FY$99,176,FALSE())-VLOOKUP($A76,'Import OffPeak change'!$A$106:FY$202,176,FALSE())),0,(VLOOKUP($A76,'Import OffPeak'!$A$3:FY$99,176,FALSE())-VLOOKUP($A76,'Import OffPeak change'!$A$106:FY$202,176,FALSE())))</f>
        <v>0</v>
      </c>
      <c r="FU76" s="193" t="n">
        <f aca="false">IF(ISERROR(VLOOKUP($A76,'Import OffPeak'!$A$3:FZ$99,177,FALSE())-VLOOKUP($A76,'Import OffPeak change'!$A$106:FZ$202,177,FALSE())),0,(VLOOKUP($A76,'Import OffPeak'!$A$3:FZ$99,177,FALSE())-VLOOKUP($A76,'Import OffPeak change'!$A$106:FZ$202,177,FALSE())))</f>
        <v>0</v>
      </c>
      <c r="FV76" s="193" t="n">
        <f aca="false">IF(ISERROR(VLOOKUP($A76,'Import OffPeak'!$A$3:GA$99,178,FALSE())-VLOOKUP($A76,'Import OffPeak change'!$A$106:GA$202,178,FALSE())),0,(VLOOKUP($A76,'Import OffPeak'!$A$3:GA$99,178,FALSE())-VLOOKUP($A76,'Import OffPeak change'!$A$106:GA$202,178,FALSE())))</f>
        <v>0</v>
      </c>
      <c r="FW76" s="193" t="n">
        <f aca="false">IF(ISERROR(VLOOKUP($A76,'Import OffPeak'!$A$3:GB$99,179,FALSE())-VLOOKUP($A76,'Import OffPeak change'!$A$106:GB$202,179,FALSE())),0,(VLOOKUP($A76,'Import OffPeak'!$A$3:GB$99,179,FALSE())-VLOOKUP($A76,'Import OffPeak change'!$A$106:GB$202,179,FALSE())))</f>
        <v>0</v>
      </c>
      <c r="FX76" s="193" t="n">
        <f aca="false">IF(ISERROR(VLOOKUP($A76,'Import OffPeak'!$A$3:GC$99,180,FALSE())-VLOOKUP($A76,'Import OffPeak change'!$A$106:GC$202,180,FALSE())),0,(VLOOKUP($A76,'Import OffPeak'!$A$3:GC$99,180,FALSE())-VLOOKUP($A76,'Import OffPeak change'!$A$106:GC$202,180,FALSE())))</f>
        <v>0</v>
      </c>
      <c r="FY76" s="193" t="n">
        <f aca="false">IF(ISERROR(VLOOKUP($A76,'Import OffPeak'!$A$3:GD$99,181,FALSE())-VLOOKUP($A76,'Import OffPeak change'!$A$106:GD$202,181,FALSE())),0,(VLOOKUP($A76,'Import OffPeak'!$A$3:GD$99,181,FALSE())-VLOOKUP($A76,'Import OffPeak change'!$A$106:GD$202,181,FALSE())))</f>
        <v>0</v>
      </c>
      <c r="FZ76" s="193" t="n">
        <f aca="false">IF(ISERROR(VLOOKUP($A76,'Import OffPeak'!$A$3:GE$99,182,FALSE())-VLOOKUP($A76,'Import OffPeak change'!$A$106:GE$202,182,FALSE())),0,(VLOOKUP($A76,'Import OffPeak'!$A$3:GE$99,182,FALSE())-VLOOKUP($A76,'Import OffPeak change'!$A$106:GE$202,182,FALSE())))</f>
        <v>0</v>
      </c>
      <c r="GA76" s="193" t="n">
        <f aca="false">IF(ISERROR(VLOOKUP($A76,'Import OffPeak'!$A$3:GF$99,183,FALSE())-VLOOKUP($A76,'Import OffPeak change'!$A$106:GF$202,183,FALSE())),0,(VLOOKUP($A76,'Import OffPeak'!$A$3:GF$99,183,FALSE())-VLOOKUP($A76,'Import OffPeak change'!$A$106:GF$202,183,FALSE())))</f>
        <v>0</v>
      </c>
      <c r="GB76" s="193" t="n">
        <f aca="false">IF(ISERROR(VLOOKUP($A76,'Import OffPeak'!$A$3:GG$99,184,FALSE())-VLOOKUP($A76,'Import OffPeak change'!$A$106:GG$202,184,FALSE())),0,(VLOOKUP($A76,'Import OffPeak'!$A$3:GG$99,184,FALSE())-VLOOKUP($A76,'Import OffPeak change'!$A$106:GG$202,184,FALSE())))</f>
        <v>0</v>
      </c>
      <c r="GC76" s="193" t="n">
        <f aca="false">IF(ISERROR(VLOOKUP($A76,'Import OffPeak'!$A$3:GH$99,185,FALSE())-VLOOKUP($A76,'Import OffPeak change'!$A$106:GH$202,185,FALSE())),0,(VLOOKUP($A76,'Import OffPeak'!$A$3:GH$99,185,FALSE())-VLOOKUP($A76,'Import OffPeak change'!$A$106:GH$202,185,FALSE())))</f>
        <v>0</v>
      </c>
      <c r="GD76" s="193" t="n">
        <f aca="false">IF(ISERROR(VLOOKUP($A76,'Import OffPeak'!$A$3:GI$99,186,FALSE())-VLOOKUP($A76,'Import OffPeak change'!$A$106:GI$202,186,FALSE())),0,(VLOOKUP($A76,'Import OffPeak'!$A$3:GI$99,186,FALSE())-VLOOKUP($A76,'Import OffPeak change'!$A$106:GI$202,186,FALSE())))</f>
        <v>0</v>
      </c>
      <c r="GE76" s="193" t="n">
        <f aca="false">IF(ISERROR(VLOOKUP($A76,'Import OffPeak'!$A$3:GJ$99,187,FALSE())-VLOOKUP($A76,'Import OffPeak change'!$A$106:GJ$202,187,FALSE())),0,(VLOOKUP($A76,'Import OffPeak'!$A$3:GJ$99,187,FALSE())-VLOOKUP($A76,'Import OffPeak change'!$A$106:GJ$202,187,FALSE())))</f>
        <v>0</v>
      </c>
      <c r="GF76" s="193" t="n">
        <f aca="false">IF(ISERROR(VLOOKUP($A76,'Import OffPeak'!$A$3:GK$99,188,FALSE())-VLOOKUP($A76,'Import OffPeak change'!$A$106:GK$202,188,FALSE())),0,(VLOOKUP($A76,'Import OffPeak'!$A$3:GK$99,188,FALSE())-VLOOKUP($A76,'Import OffPeak change'!$A$106:GK$202,188,FALSE())))</f>
        <v>0</v>
      </c>
      <c r="GG76" s="193" t="n">
        <f aca="false">IF(ISERROR(VLOOKUP($A76,'Import OffPeak'!$A$3:GL$99,189,FALSE())-VLOOKUP($A76,'Import OffPeak change'!$A$106:GL$202,189,FALSE())),0,(VLOOKUP($A76,'Import OffPeak'!$A$3:GL$99,189,FALSE())-VLOOKUP($A76,'Import OffPeak change'!$A$106:GL$202,189,FALSE())))</f>
        <v>0</v>
      </c>
      <c r="GH76" s="193" t="n">
        <f aca="false">IF(ISERROR(VLOOKUP($A76,'Import OffPeak'!$A$3:GM$99,190,FALSE())-VLOOKUP($A76,'Import OffPeak change'!$A$106:GM$202,190,FALSE())),0,(VLOOKUP($A76,'Import OffPeak'!$A$3:GM$99,190,FALSE())-VLOOKUP($A76,'Import OffPeak change'!$A$106:GM$202,190,FALSE())))</f>
        <v>0</v>
      </c>
      <c r="GI76" s="193" t="n">
        <f aca="false">IF(ISERROR(VLOOKUP($A76,'Import OffPeak'!$A$3:GN$99,191,FALSE())-VLOOKUP($A76,'Import OffPeak change'!$A$106:GN$202,191,FALSE())),0,(VLOOKUP($A76,'Import OffPeak'!$A$3:GN$99,191,FALSE())-VLOOKUP($A76,'Import OffPeak change'!$A$106:GN$202,191,FALSE())))</f>
        <v>0</v>
      </c>
      <c r="GJ76" s="193" t="n">
        <f aca="false">IF(ISERROR(VLOOKUP($A76,'Import OffPeak'!$A$3:GO$99,192,FALSE())-VLOOKUP($A76,'Import OffPeak change'!$A$106:GO$202,192,FALSE())),0,(VLOOKUP($A76,'Import OffPeak'!$A$3:GO$99,192,FALSE())-VLOOKUP($A76,'Import OffPeak change'!$A$106:GO$202,192,FALSE())))</f>
        <v>0</v>
      </c>
      <c r="GK76" s="193" t="n">
        <f aca="false">IF(ISERROR(VLOOKUP($A76,'Import OffPeak'!$A$3:GP$99,193,FALSE())-VLOOKUP($A76,'Import OffPeak change'!$A$106:GP$202,193,FALSE())),0,(VLOOKUP($A76,'Import OffPeak'!$A$3:GP$99,193,FALSE())-VLOOKUP($A76,'Import OffPeak change'!$A$106:GP$202,193,FALSE())))</f>
        <v>0</v>
      </c>
      <c r="GL76" s="193" t="n">
        <f aca="false">IF(ISERROR(VLOOKUP($A76,'Import OffPeak'!$A$3:GQ$99,194,FALSE())-VLOOKUP($A76,'Import OffPeak change'!$A$106:GQ$202,194,FALSE())),0,(VLOOKUP($A76,'Import OffPeak'!$A$3:GQ$99,194,FALSE())-VLOOKUP($A76,'Import OffPeak change'!$A$106:GQ$202,194,FALSE())))</f>
        <v>0</v>
      </c>
      <c r="GM76" s="193" t="n">
        <f aca="false">IF(ISERROR(VLOOKUP($A76,'Import OffPeak'!$A$3:GR$99,195,FALSE())-VLOOKUP($A76,'Import OffPeak change'!$A$106:GR$202,195,FALSE())),0,(VLOOKUP($A76,'Import OffPeak'!$A$3:GR$99,195,FALSE())-VLOOKUP($A76,'Import OffPeak change'!$A$106:GR$202,195,FALSE())))</f>
        <v>0</v>
      </c>
      <c r="GN76" s="193" t="n">
        <f aca="false">IF(ISERROR(VLOOKUP($A76,'Import OffPeak'!$A$3:GS$99,196,FALSE())-VLOOKUP($A76,'Import OffPeak change'!$A$106:GS$202,196,FALSE())),0,(VLOOKUP($A76,'Import OffPeak'!$A$3:GS$99,196,FALSE())-VLOOKUP($A76,'Import OffPeak change'!$A$106:GS$202,196,FALSE())))</f>
        <v>0</v>
      </c>
      <c r="GO76" s="193" t="n">
        <f aca="false">IF(ISERROR(VLOOKUP($A76,'Import OffPeak'!$A$3:GT$99,197,FALSE())-VLOOKUP($A76,'Import OffPeak change'!$A$106:GT$202,197,FALSE())),0,(VLOOKUP($A76,'Import OffPeak'!$A$3:GT$99,197,FALSE())-VLOOKUP($A76,'Import OffPeak change'!$A$106:GT$202,197,FALSE())))</f>
        <v>0</v>
      </c>
      <c r="GP76" s="193" t="n">
        <f aca="false">IF(ISERROR(VLOOKUP($A76,'Import OffPeak'!$A$3:GU$99,198,FALSE())-VLOOKUP($A76,'Import OffPeak change'!$A$106:GU$202,198,FALSE())),0,(VLOOKUP($A76,'Import OffPeak'!$A$3:GU$99,198,FALSE())-VLOOKUP($A76,'Import OffPeak change'!$A$106:GU$202,198,FALSE())))</f>
        <v>0</v>
      </c>
      <c r="GQ76" s="193" t="n">
        <f aca="false">IF(ISERROR(VLOOKUP($A76,'Import OffPeak'!$A$3:GV$99,199,FALSE())-VLOOKUP($A76,'Import OffPeak change'!$A$106:GV$202,199,FALSE())),0,(VLOOKUP($A76,'Import OffPeak'!$A$3:GV$99,199,FALSE())-VLOOKUP($A76,'Import OffPeak change'!$A$106:GV$202,199,FALSE())))</f>
        <v>0</v>
      </c>
      <c r="GR76" s="193" t="n">
        <f aca="false">IF(ISERROR(VLOOKUP($A76,'Import OffPeak'!$A$3:GW$99,200,FALSE())-VLOOKUP($A76,'Import OffPeak change'!$A$106:GW$202,200,FALSE())),0,(VLOOKUP($A76,'Import OffPeak'!$A$3:GW$99,200,FALSE())-VLOOKUP($A76,'Import OffPeak change'!$A$106:GW$202,200,FALSE())))</f>
        <v>0</v>
      </c>
      <c r="GS76" s="193" t="n">
        <f aca="false">IF(ISERROR(VLOOKUP($A76,'Import OffPeak'!$A$3:GX$99,201,FALSE())-VLOOKUP($A76,'Import OffPeak change'!$A$106:GX$202,201,FALSE())),0,(VLOOKUP($A76,'Import OffPeak'!$A$3:GX$99,201,FALSE())-VLOOKUP($A76,'Import OffPeak change'!$A$106:GX$202,201,FALSE())))</f>
        <v>0</v>
      </c>
      <c r="GT76" s="193" t="n">
        <f aca="false">IF(ISERROR(VLOOKUP($A76,'Import OffPeak'!$A$3:GY$99,202,FALSE())-VLOOKUP($A76,'Import OffPeak change'!$A$106:GY$202,202,FALSE())),0,(VLOOKUP($A76,'Import OffPeak'!$A$3:GY$99,202,FALSE())-VLOOKUP($A76,'Import OffPeak change'!$A$106:GY$202,202,FALSE())))</f>
        <v>0</v>
      </c>
      <c r="GU76" s="193" t="n">
        <f aca="false">IF(ISERROR(VLOOKUP($A76,'Import OffPeak'!$A$3:GZ$99,203,FALSE())-VLOOKUP($A76,'Import OffPeak change'!$A$106:GZ$202,203,FALSE())),0,(VLOOKUP($A76,'Import OffPeak'!$A$3:GZ$99,203,FALSE())-VLOOKUP($A76,'Import OffPeak change'!$A$106:GZ$202,203,FALSE())))</f>
        <v>0</v>
      </c>
      <c r="GV76" s="193" t="n">
        <f aca="false">IF(ISERROR(VLOOKUP($A76,'Import OffPeak'!$A$3:HA$99,204,FALSE())-VLOOKUP($A76,'Import OffPeak change'!$A$106:HA$202,204,FALSE())),0,(VLOOKUP($A76,'Import OffPeak'!$A$3:HA$99,204,FALSE())-VLOOKUP($A76,'Import OffPeak change'!$A$106:HA$202,204,FALSE())))</f>
        <v>0</v>
      </c>
      <c r="GW76" s="193" t="n">
        <f aca="false">IF(ISERROR(VLOOKUP($A76,'Import OffPeak'!$A$3:HB$99,205,FALSE())-VLOOKUP($A76,'Import OffPeak change'!$A$106:HB$202,205,FALSE())),0,(VLOOKUP($A76,'Import OffPeak'!$A$3:HB$99,205,FALSE())-VLOOKUP($A76,'Import OffPeak change'!$A$106:HB$202,205,FALSE())))</f>
        <v>0</v>
      </c>
      <c r="GX76" s="193" t="n">
        <f aca="false">IF(ISERROR(VLOOKUP($A76,'Import OffPeak'!$A$3:HC$99,206,FALSE())-VLOOKUP($A76,'Import OffPeak change'!$A$106:HC$202,206,FALSE())),0,(VLOOKUP($A76,'Import OffPeak'!$A$3:HC$99,206,FALSE())-VLOOKUP($A76,'Import OffPeak change'!$A$106:HC$202,206,FALSE())))</f>
        <v>0</v>
      </c>
      <c r="GY76" s="193" t="n">
        <f aca="false">IF(ISERROR(VLOOKUP($A76,'Import OffPeak'!$A$3:HD$99,207,FALSE())-VLOOKUP($A76,'Import OffPeak change'!$A$106:HD$202,207,FALSE())),0,(VLOOKUP($A76,'Import OffPeak'!$A$3:HD$99,207,FALSE())-VLOOKUP($A76,'Import OffPeak change'!$A$106:HD$202,207,FALSE())))</f>
        <v>0</v>
      </c>
      <c r="GZ76" s="193" t="n">
        <f aca="false">IF(ISERROR(VLOOKUP($A76,'Import OffPeak'!$A$3:HE$99,208,FALSE())-VLOOKUP($A76,'Import OffPeak change'!$A$106:HE$202,208,FALSE())),0,(VLOOKUP($A76,'Import OffPeak'!$A$3:HE$99,208,FALSE())-VLOOKUP($A76,'Import OffPeak change'!$A$106:HE$202,208,FALSE())))</f>
        <v>0</v>
      </c>
      <c r="HA76" s="193" t="n">
        <f aca="false">IF(ISERROR(VLOOKUP($A76,'Import OffPeak'!$A$3:HF$99,209,FALSE())-VLOOKUP($A76,'Import OffPeak change'!$A$106:HF$202,209,FALSE())),0,(VLOOKUP($A76,'Import OffPeak'!$A$3:HF$99,209,FALSE())-VLOOKUP($A76,'Import OffPeak change'!$A$106:HF$202,209,FALSE())))</f>
        <v>0</v>
      </c>
      <c r="HB76" s="193" t="n">
        <f aca="false">IF(ISERROR(VLOOKUP($A76,'Import OffPeak'!$A$3:HG$99,210,FALSE())-VLOOKUP($A76,'Import OffPeak change'!$A$106:HG$202,210,FALSE())),0,(VLOOKUP($A76,'Import OffPeak'!$A$3:HG$99,210,FALSE())-VLOOKUP($A76,'Import OffPeak change'!$A$106:HG$202,210,FALSE())))</f>
        <v>0</v>
      </c>
      <c r="HC76" s="193" t="n">
        <f aca="false">IF(ISERROR(VLOOKUP($A76,'Import OffPeak'!$A$3:HH$99,211,FALSE())-VLOOKUP($A76,'Import OffPeak change'!$A$106:HH$202,211,FALSE())),0,(VLOOKUP($A76,'Import OffPeak'!$A$3:HH$99,211,FALSE())-VLOOKUP($A76,'Import OffPeak change'!$A$106:HH$202,211,FALSE())))</f>
        <v>0</v>
      </c>
      <c r="HD76" s="193" t="n">
        <f aca="false">IF(ISERROR(VLOOKUP($A76,'Import OffPeak'!$A$3:HI$99,212,FALSE())-VLOOKUP($A76,'Import OffPeak change'!$A$106:HI$202,212,FALSE())),0,(VLOOKUP($A76,'Import OffPeak'!$A$3:HI$99,212,FALSE())-VLOOKUP($A76,'Import OffPeak change'!$A$106:HI$202,212,FALSE())))</f>
        <v>0</v>
      </c>
      <c r="HE76" s="193" t="n">
        <f aca="false">IF(ISERROR(VLOOKUP($A76,'Import OffPeak'!$A$3:HJ$99,213,FALSE())-VLOOKUP($A76,'Import OffPeak change'!$A$106:HJ$202,213,FALSE())),0,(VLOOKUP($A76,'Import OffPeak'!$A$3:HJ$99,213,FALSE())-VLOOKUP($A76,'Import OffPeak change'!$A$106:HJ$202,213,FALSE())))</f>
        <v>0</v>
      </c>
      <c r="HF76" s="193" t="n">
        <f aca="false">IF(ISERROR(VLOOKUP($A76,'Import OffPeak'!$A$3:HK$99,214,FALSE())-VLOOKUP($A76,'Import OffPeak change'!$A$106:HK$202,214,FALSE())),0,(VLOOKUP($A76,'Import OffPeak'!$A$3:HK$99,214,FALSE())-VLOOKUP($A76,'Import OffPeak change'!$A$106:HK$202,214,FALSE())))</f>
        <v>0</v>
      </c>
      <c r="HG76" s="193" t="n">
        <f aca="false">IF(ISERROR(VLOOKUP($A76,'Import OffPeak'!$A$3:HL$99,215,FALSE())-VLOOKUP($A76,'Import OffPeak change'!$A$106:HL$202,215,FALSE())),0,(VLOOKUP($A76,'Import OffPeak'!$A$3:HL$99,215,FALSE())-VLOOKUP($A76,'Import OffPeak change'!$A$106:HL$202,215,FALSE())))</f>
        <v>0</v>
      </c>
      <c r="HH76" s="193" t="n">
        <f aca="false">IF(ISERROR(VLOOKUP($A76,'Import OffPeak'!$A$3:HM$99,216,FALSE())-VLOOKUP($A76,'Import OffPeak change'!$A$106:HM$202,216,FALSE())),0,(VLOOKUP($A76,'Import OffPeak'!$A$3:HM$99,216,FALSE())-VLOOKUP($A76,'Import OffPeak change'!$A$106:HM$202,216,FALSE())))</f>
        <v>0</v>
      </c>
      <c r="HI76" s="193" t="n">
        <f aca="false">IF(ISERROR(VLOOKUP($A76,'Import OffPeak'!$A$3:HN$99,217,FALSE())-VLOOKUP($A76,'Import OffPeak change'!$A$106:HN$202,217,FALSE())),0,(VLOOKUP($A76,'Import OffPeak'!$A$3:HN$99,217,FALSE())-VLOOKUP($A76,'Import OffPeak change'!$A$106:HN$202,217,FALSE())))</f>
        <v>0</v>
      </c>
      <c r="HJ76" s="193" t="n">
        <f aca="false">IF(ISERROR(VLOOKUP($A76,'Import OffPeak'!$A$3:HO$99,218,FALSE())-VLOOKUP($A76,'Import OffPeak change'!$A$106:HO$202,218,FALSE())),0,(VLOOKUP($A76,'Import OffPeak'!$A$3:HO$99,218,FALSE())-VLOOKUP($A76,'Import OffPeak change'!$A$106:HO$202,218,FALSE())))</f>
        <v>0</v>
      </c>
      <c r="HK76" s="193" t="n">
        <f aca="false">IF(ISERROR(VLOOKUP($A76,'Import OffPeak'!$A$3:HP$99,219,FALSE())-VLOOKUP($A76,'Import OffPeak change'!$A$106:HP$202,219,FALSE())),0,(VLOOKUP($A76,'Import OffPeak'!$A$3:HP$99,219,FALSE())-VLOOKUP($A76,'Import OffPeak change'!$A$106:HP$202,219,FALSE())))</f>
        <v>0</v>
      </c>
      <c r="HL76" s="193" t="n">
        <f aca="false">IF(ISERROR(VLOOKUP($A76,'Import OffPeak'!$A$3:HQ$99,220,FALSE())-VLOOKUP($A76,'Import OffPeak change'!$A$106:HQ$202,220,FALSE())),0,(VLOOKUP($A76,'Import OffPeak'!$A$3:HQ$99,220,FALSE())-VLOOKUP($A76,'Import OffPeak change'!$A$106:HQ$202,220,FALSE())))</f>
        <v>0</v>
      </c>
      <c r="HM76" s="193" t="n">
        <f aca="false">IF(ISERROR(VLOOKUP($A76,'Import OffPeak'!$A$3:HR$99,221,FALSE())-VLOOKUP($A76,'Import OffPeak change'!$A$106:HR$202,221,FALSE())),0,(VLOOKUP($A76,'Import OffPeak'!$A$3:HR$99,221,FALSE())-VLOOKUP($A76,'Import OffPeak change'!$A$106:HR$202,221,FALSE())))</f>
        <v>0</v>
      </c>
      <c r="HN76" s="193" t="n">
        <f aca="false">IF(ISERROR(VLOOKUP($A76,'Import OffPeak'!$A$3:HS$99,222,FALSE())-VLOOKUP($A76,'Import OffPeak change'!$A$106:HS$202,222,FALSE())),0,(VLOOKUP($A76,'Import OffPeak'!$A$3:HS$99,222,FALSE())-VLOOKUP($A76,'Import OffPeak change'!$A$106:HS$202,222,FALSE())))</f>
        <v>0</v>
      </c>
      <c r="HO76" s="193" t="n">
        <f aca="false">IF(ISERROR(VLOOKUP($A76,'Import OffPeak'!$A$3:HT$99,223,FALSE())-VLOOKUP($A76,'Import OffPeak change'!$A$106:HT$202,223,FALSE())),0,(VLOOKUP($A76,'Import OffPeak'!$A$3:HT$99,223,FALSE())-VLOOKUP($A76,'Import OffPeak change'!$A$106:HT$202,223,FALSE())))</f>
        <v>0</v>
      </c>
      <c r="HP76" s="193" t="n">
        <f aca="false">IF(ISERROR(VLOOKUP($A76,'Import OffPeak'!$A$3:HU$99,224,FALSE())-VLOOKUP($A76,'Import OffPeak change'!$A$106:HU$202,224,FALSE())),0,(VLOOKUP($A76,'Import OffPeak'!$A$3:HU$99,224,FALSE())-VLOOKUP($A76,'Import OffPeak change'!$A$106:HU$202,224,FALSE())))</f>
        <v>0</v>
      </c>
      <c r="HQ76" s="193" t="n">
        <f aca="false">IF(ISERROR(VLOOKUP($A76,'Import OffPeak'!$A$3:HV$99,225,FALSE())-VLOOKUP($A76,'Import OffPeak change'!$A$106:HV$202,225,FALSE())),0,(VLOOKUP($A76,'Import OffPeak'!$A$3:HV$99,225,FALSE())-VLOOKUP($A76,'Import OffPeak change'!$A$106:HV$202,225,FALSE())))</f>
        <v>0</v>
      </c>
      <c r="HR76" s="193" t="n">
        <f aca="false">IF(ISERROR(VLOOKUP($A76,'Import OffPeak'!$A$3:HW$99,226,FALSE())-VLOOKUP($A76,'Import OffPeak change'!$A$106:HW$202,226,FALSE())),0,(VLOOKUP($A76,'Import OffPeak'!$A$3:HW$99,226,FALSE())-VLOOKUP($A76,'Import OffPeak change'!$A$106:HW$202,226,FALSE())))</f>
        <v>0</v>
      </c>
      <c r="HS76" s="193" t="n">
        <f aca="false">IF(ISERROR(VLOOKUP($A76,'Import OffPeak'!$A$3:HX$99,227,FALSE())-VLOOKUP($A76,'Import OffPeak change'!$A$106:HX$202,227,FALSE())),0,(VLOOKUP($A76,'Import OffPeak'!$A$3:HX$99,227,FALSE())-VLOOKUP($A76,'Import OffPeak change'!$A$106:HX$202,227,FALSE())))</f>
        <v>0</v>
      </c>
      <c r="HT76" s="193" t="n">
        <f aca="false">IF(ISERROR(VLOOKUP($A76,'Import OffPeak'!$A$3:HY$99,228,FALSE())-VLOOKUP($A76,'Import OffPeak change'!$A$106:HY$202,228,FALSE())),0,(VLOOKUP($A76,'Import OffPeak'!$A$3:HY$99,228,FALSE())-VLOOKUP($A76,'Import OffPeak change'!$A$106:HY$202,228,FALSE())))</f>
        <v>0</v>
      </c>
      <c r="HU76" s="193" t="n">
        <f aca="false">IF(ISERROR(VLOOKUP($A76,'Import OffPeak'!$A$3:HZ$99,229,FALSE())-VLOOKUP($A76,'Import OffPeak change'!$A$106:HZ$202,229,FALSE())),0,(VLOOKUP($A76,'Import OffPeak'!$A$3:HZ$99,229,FALSE())-VLOOKUP($A76,'Import OffPeak change'!$A$106:HZ$202,229,FALSE())))</f>
        <v>0</v>
      </c>
      <c r="HV76" s="193" t="n">
        <f aca="false">IF(ISERROR(VLOOKUP($A76,'Import OffPeak'!$A$3:IA$99,230,FALSE())-VLOOKUP($A76,'Import OffPeak change'!$A$106:IA$202,230,FALSE())),0,(VLOOKUP($A76,'Import OffPeak'!$A$3:IA$99,230,FALSE())-VLOOKUP($A76,'Import OffPeak change'!$A$106:IA$202,230,FALSE())))</f>
        <v>0</v>
      </c>
      <c r="HW76" s="193" t="n">
        <f aca="false">IF(ISERROR(VLOOKUP($A76,'Import OffPeak'!$A$3:IB$99,231,FALSE())-VLOOKUP($A76,'Import OffPeak change'!$A$106:IB$202,231,FALSE())),0,(VLOOKUP($A76,'Import OffPeak'!$A$3:IB$99,231,FALSE())-VLOOKUP($A76,'Import OffPeak change'!$A$106:IB$202,231,FALSE())))</f>
        <v>0</v>
      </c>
      <c r="HX76" s="193" t="n">
        <f aca="false">IF(ISERROR(VLOOKUP($A76,'Import OffPeak'!$A$3:IC$99,232,FALSE())-VLOOKUP($A76,'Import OffPeak change'!$A$106:IC$202,232,FALSE())),0,(VLOOKUP($A76,'Import OffPeak'!$A$3:IC$99,232,FALSE())-VLOOKUP($A76,'Import OffPeak change'!$A$106:IC$202,232,FALSE())))</f>
        <v>0</v>
      </c>
      <c r="HY76" s="193" t="n">
        <f aca="false">IF(ISERROR(VLOOKUP($A76,'Import OffPeak'!$A$3:ID$99,233,FALSE())-VLOOKUP($A76,'Import OffPeak change'!$A$106:ID$202,233,FALSE())),0,(VLOOKUP($A76,'Import OffPeak'!$A$3:ID$99,233,FALSE())-VLOOKUP($A76,'Import OffPeak change'!$A$106:ID$202,233,FALSE())))</f>
        <v>0</v>
      </c>
      <c r="HZ76" s="193" t="n">
        <f aca="false">IF(ISERROR(VLOOKUP($A76,'Import OffPeak'!$A$3:IE$99,234,FALSE())-VLOOKUP($A76,'Import OffPeak change'!$A$106:IE$202,234,FALSE())),0,(VLOOKUP($A76,'Import OffPeak'!$A$3:IE$99,234,FALSE())-VLOOKUP($A76,'Import OffPeak change'!$A$106:IE$202,234,FALSE())))</f>
        <v>0</v>
      </c>
      <c r="IA76" s="193" t="n">
        <f aca="false">IF(ISERROR(VLOOKUP($A76,'Import OffPeak'!$A$3:IF$99,235,FALSE())-VLOOKUP($A76,'Import OffPeak change'!$A$106:IF$202,235,FALSE())),0,(VLOOKUP($A76,'Import OffPeak'!$A$3:IF$99,235,FALSE())-VLOOKUP($A76,'Import OffPeak change'!$A$106:IF$202,235,FALSE())))</f>
        <v>0</v>
      </c>
      <c r="IB76" s="193" t="n">
        <f aca="false">IF(ISERROR(VLOOKUP($A76,'Import OffPeak'!$A$3:IG$99,236,FALSE())-VLOOKUP($A76,'Import OffPeak change'!$A$106:IG$202,236,FALSE())),0,(VLOOKUP($A76,'Import OffPeak'!$A$3:IG$99,236,FALSE())-VLOOKUP($A76,'Import OffPeak change'!$A$106:IG$202,236,FALSE())))</f>
        <v>0</v>
      </c>
      <c r="IC76" s="193" t="n">
        <f aca="false">IF(ISERROR(VLOOKUP($A76,'Import OffPeak'!$A$3:IH$99,237,FALSE())-VLOOKUP($A76,'Import OffPeak change'!$A$106:IH$202,237,FALSE())),0,(VLOOKUP($A76,'Import OffPeak'!$A$3:IH$99,237,FALSE())-VLOOKUP($A76,'Import OffPeak change'!$A$106:IH$202,237,FALSE())))</f>
        <v>0</v>
      </c>
      <c r="ID76" s="193" t="n">
        <f aca="false">IF(ISERROR(VLOOKUP($A76,'Import OffPeak'!$A$3:II$99,238,FALSE())-VLOOKUP($A76,'Import OffPeak change'!$A$106:II$202,238,FALSE())),0,(VLOOKUP($A76,'Import OffPeak'!$A$3:II$99,238,FALSE())-VLOOKUP($A76,'Import OffPeak change'!$A$106:II$202,238,FALSE())))</f>
        <v>0</v>
      </c>
      <c r="IE76" s="193" t="n">
        <f aca="false">IF(ISERROR(VLOOKUP($A76,'Import OffPeak'!$A$3:IJ$99,239,FALSE())-VLOOKUP($A76,'Import OffPeak change'!$A$106:IJ$202,239,FALSE())),0,(VLOOKUP($A76,'Import OffPeak'!$A$3:IJ$99,239,FALSE())-VLOOKUP($A76,'Import OffPeak change'!$A$106:IJ$202,239,FALSE())))</f>
        <v>0</v>
      </c>
    </row>
    <row r="77" customFormat="false" ht="12.75" hidden="false" customHeight="false" outlineLevel="0" collapsed="false">
      <c r="A77" s="201" t="str">
        <f aca="false">IF('Import OffPeak'!A74=0,"",'Import OffPeak'!A74)</f>
        <v/>
      </c>
      <c r="B77" s="193"/>
      <c r="C77" s="193"/>
      <c r="D77" s="193"/>
      <c r="E77" s="193"/>
      <c r="F77" s="193"/>
      <c r="G77" s="193" t="n">
        <f aca="false">IF(ISERROR(VLOOKUP($A77,'Import OffPeak'!$A$3:L$99,7,FALSE())-VLOOKUP($A77,'Import OffPeak change'!$A$106:L$202,7,FALSE())),0,(VLOOKUP($A77,'Import OffPeak'!$A$3:L$99,7,FALSE())-VLOOKUP($A77,'Import OffPeak change'!$A$106:L$202,7,FALSE())))</f>
        <v>0</v>
      </c>
      <c r="H77" s="193" t="n">
        <f aca="false">IF(ISERROR(VLOOKUP($A77,'Import OffPeak'!$A$3:M$99,8,FALSE())-VLOOKUP($A77,'Import OffPeak change'!$A$106:M$202,8,FALSE())),0,(VLOOKUP($A77,'Import OffPeak'!$A$3:M$99,8,FALSE())-VLOOKUP($A77,'Import OffPeak change'!$A$106:M$202,8,FALSE())))</f>
        <v>0</v>
      </c>
      <c r="I77" s="193" t="n">
        <f aca="false">IF(ISERROR(VLOOKUP($A77,'Import OffPeak'!$A$3:N$99,9,FALSE())-VLOOKUP($A77,'Import OffPeak change'!$A$106:N$202,9,FALSE())),0,(VLOOKUP($A77,'Import OffPeak'!$A$3:N$99,9,FALSE())-VLOOKUP($A77,'Import OffPeak change'!$A$106:N$202,9,FALSE())))</f>
        <v>0</v>
      </c>
      <c r="J77" s="193" t="n">
        <f aca="false">IF(ISERROR(VLOOKUP($A77,'Import OffPeak'!$A$3:O$99,10,FALSE())-VLOOKUP($A77,'Import OffPeak change'!$A$106:O$202,10,FALSE())),0,(VLOOKUP($A77,'Import OffPeak'!$A$3:O$99,10,FALSE())-VLOOKUP($A77,'Import OffPeak change'!$A$106:O$202,10,FALSE())))</f>
        <v>0</v>
      </c>
      <c r="K77" s="193" t="n">
        <f aca="false">IF(ISERROR(VLOOKUP($A77,'Import OffPeak'!$A$3:P$99,11,FALSE())-VLOOKUP($A77,'Import OffPeak change'!$A$106:P$202,11,FALSE())),0,(VLOOKUP($A77,'Import OffPeak'!$A$3:P$99,11,FALSE())-VLOOKUP($A77,'Import OffPeak change'!$A$106:P$202,11,FALSE())))</f>
        <v>0</v>
      </c>
      <c r="L77" s="193" t="n">
        <f aca="false">IF(ISERROR(VLOOKUP($A77,'Import OffPeak'!$A$3:Q$99,12,FALSE())-VLOOKUP($A77,'Import OffPeak change'!$A$106:Q$202,12,FALSE())),0,(VLOOKUP($A77,'Import OffPeak'!$A$3:Q$99,12,FALSE())-VLOOKUP($A77,'Import OffPeak change'!$A$106:Q$202,12,FALSE())))</f>
        <v>0</v>
      </c>
      <c r="M77" s="193" t="n">
        <f aca="false">IF(ISERROR(VLOOKUP($A77,'Import OffPeak'!$A$3:R$99,13,FALSE())-VLOOKUP($A77,'Import OffPeak change'!$A$106:R$202,13,FALSE())),0,(VLOOKUP($A77,'Import OffPeak'!$A$3:R$99,13,FALSE())-VLOOKUP($A77,'Import OffPeak change'!$A$106:R$202,13,FALSE())))</f>
        <v>0</v>
      </c>
      <c r="N77" s="193" t="n">
        <f aca="false">IF(ISERROR(VLOOKUP($A77,'Import OffPeak'!$A$3:S$99,14,FALSE())-VLOOKUP($A77,'Import OffPeak change'!$A$106:S$202,14,FALSE())),0,(VLOOKUP($A77,'Import OffPeak'!$A$3:S$99,14,FALSE())-VLOOKUP($A77,'Import OffPeak change'!$A$106:S$202,14,FALSE())))</f>
        <v>0</v>
      </c>
      <c r="O77" s="193" t="n">
        <f aca="false">IF(ISERROR(VLOOKUP($A77,'Import OffPeak'!$A$3:T$99,15,FALSE())-VLOOKUP($A77,'Import OffPeak change'!$A$106:T$202,15,FALSE())),0,(VLOOKUP($A77,'Import OffPeak'!$A$3:T$99,15,FALSE())-VLOOKUP($A77,'Import OffPeak change'!$A$106:T$202,15,FALSE())))</f>
        <v>0</v>
      </c>
      <c r="P77" s="193" t="n">
        <f aca="false">IF(ISERROR(VLOOKUP($A77,'Import OffPeak'!$A$3:U$99,16,FALSE())-VLOOKUP($A77,'Import OffPeak change'!$A$106:U$202,16,FALSE())),0,(VLOOKUP($A77,'Import OffPeak'!$A$3:U$99,16,FALSE())-VLOOKUP($A77,'Import OffPeak change'!$A$106:U$202,16,FALSE())))</f>
        <v>0</v>
      </c>
      <c r="Q77" s="193" t="n">
        <f aca="false">IF(ISERROR(VLOOKUP($A77,'Import OffPeak'!$A$3:V$99,17,FALSE())-VLOOKUP($A77,'Import OffPeak change'!$A$106:V$202,17,FALSE())),0,(VLOOKUP($A77,'Import OffPeak'!$A$3:V$99,17,FALSE())-VLOOKUP($A77,'Import OffPeak change'!$A$106:V$202,17,FALSE())))</f>
        <v>0</v>
      </c>
      <c r="R77" s="193" t="n">
        <f aca="false">IF(ISERROR(VLOOKUP($A77,'Import OffPeak'!$A$3:W$99,18,FALSE())-VLOOKUP($A77,'Import OffPeak change'!$A$106:W$202,18,FALSE())),0,(VLOOKUP($A77,'Import OffPeak'!$A$3:W$99,18,FALSE())-VLOOKUP($A77,'Import OffPeak change'!$A$106:W$202,18,FALSE())))</f>
        <v>0</v>
      </c>
      <c r="S77" s="193" t="n">
        <f aca="false">IF(ISERROR(VLOOKUP($A77,'Import OffPeak'!$A$3:X$99,19,FALSE())-VLOOKUP($A77,'Import OffPeak change'!$A$106:X$202,19,FALSE())),0,(VLOOKUP($A77,'Import OffPeak'!$A$3:X$99,19,FALSE())-VLOOKUP($A77,'Import OffPeak change'!$A$106:X$202,19,FALSE())))</f>
        <v>0</v>
      </c>
      <c r="T77" s="193" t="n">
        <f aca="false">IF(ISERROR(VLOOKUP($A77,'Import OffPeak'!$A$3:Y$99,20,FALSE())-VLOOKUP($A77,'Import OffPeak change'!$A$106:Y$202,20,FALSE())),0,(VLOOKUP($A77,'Import OffPeak'!$A$3:Y$99,20,FALSE())-VLOOKUP($A77,'Import OffPeak change'!$A$106:Y$202,20,FALSE())))</f>
        <v>0</v>
      </c>
      <c r="U77" s="193" t="n">
        <f aca="false">IF(ISERROR(VLOOKUP($A77,'Import OffPeak'!$A$3:Z$99,21,FALSE())-VLOOKUP($A77,'Import OffPeak change'!$A$106:Z$202,21,FALSE())),0,(VLOOKUP($A77,'Import OffPeak'!$A$3:Z$99,21,FALSE())-VLOOKUP($A77,'Import OffPeak change'!$A$106:Z$202,21,FALSE())))</f>
        <v>0</v>
      </c>
      <c r="V77" s="193" t="n">
        <f aca="false">IF(ISERROR(VLOOKUP($A77,'Import OffPeak'!$A$3:AA$99,22,FALSE())-VLOOKUP($A77,'Import OffPeak change'!$A$106:AA$202,22,FALSE())),0,(VLOOKUP($A77,'Import OffPeak'!$A$3:AA$99,22,FALSE())-VLOOKUP($A77,'Import OffPeak change'!$A$106:AA$202,22,FALSE())))</f>
        <v>0</v>
      </c>
      <c r="W77" s="193" t="n">
        <f aca="false">IF(ISERROR(VLOOKUP($A77,'Import OffPeak'!$A$3:AB$99,23,FALSE())-VLOOKUP($A77,'Import OffPeak change'!$A$106:AB$202,23,FALSE())),0,(VLOOKUP($A77,'Import OffPeak'!$A$3:AB$99,23,FALSE())-VLOOKUP($A77,'Import OffPeak change'!$A$106:AB$202,23,FALSE())))</f>
        <v>0</v>
      </c>
      <c r="X77" s="193" t="n">
        <f aca="false">IF(ISERROR(VLOOKUP($A77,'Import OffPeak'!$A$3:AC$99,24,FALSE())-VLOOKUP($A77,'Import OffPeak change'!$A$106:AC$202,24,FALSE())),0,(VLOOKUP($A77,'Import OffPeak'!$A$3:AC$99,24,FALSE())-VLOOKUP($A77,'Import OffPeak change'!$A$106:AC$202,24,FALSE())))</f>
        <v>0</v>
      </c>
      <c r="Y77" s="193" t="n">
        <f aca="false">IF(ISERROR(VLOOKUP($A77,'Import OffPeak'!$A$3:AD$99,25,FALSE())-VLOOKUP($A77,'Import OffPeak change'!$A$106:AD$202,25,FALSE())),0,(VLOOKUP($A77,'Import OffPeak'!$A$3:AD$99,25,FALSE())-VLOOKUP($A77,'Import OffPeak change'!$A$106:AD$202,25,FALSE())))</f>
        <v>0</v>
      </c>
      <c r="Z77" s="193" t="n">
        <f aca="false">IF(ISERROR(VLOOKUP($A77,'Import OffPeak'!$A$3:AE$99,26,FALSE())-VLOOKUP($A77,'Import OffPeak change'!$A$106:AE$202,26,FALSE())),0,(VLOOKUP($A77,'Import OffPeak'!$A$3:AE$99,26,FALSE())-VLOOKUP($A77,'Import OffPeak change'!$A$106:AE$202,26,FALSE())))</f>
        <v>0</v>
      </c>
      <c r="AA77" s="193" t="n">
        <f aca="false">IF(ISERROR(VLOOKUP($A77,'Import OffPeak'!$A$3:AF$99,27,FALSE())-VLOOKUP($A77,'Import OffPeak change'!$A$106:AF$202,27,FALSE())),0,(VLOOKUP($A77,'Import OffPeak'!$A$3:AF$99,27,FALSE())-VLOOKUP($A77,'Import OffPeak change'!$A$106:AF$202,27,FALSE())))</f>
        <v>0</v>
      </c>
      <c r="AB77" s="193" t="n">
        <f aca="false">IF(ISERROR(VLOOKUP($A77,'Import OffPeak'!$A$3:AG$99,28,FALSE())-VLOOKUP($A77,'Import OffPeak change'!$A$106:AG$202,28,FALSE())),0,(VLOOKUP($A77,'Import OffPeak'!$A$3:AG$99,28,FALSE())-VLOOKUP($A77,'Import OffPeak change'!$A$106:AG$202,28,FALSE())))</f>
        <v>0</v>
      </c>
      <c r="AC77" s="193" t="n">
        <f aca="false">IF(ISERROR(VLOOKUP($A77,'Import OffPeak'!$A$3:AH$99,29,FALSE())-VLOOKUP($A77,'Import OffPeak change'!$A$106:AH$202,29,FALSE())),0,(VLOOKUP($A77,'Import OffPeak'!$A$3:AH$99,29,FALSE())-VLOOKUP($A77,'Import OffPeak change'!$A$106:AH$202,29,FALSE())))</f>
        <v>0</v>
      </c>
      <c r="AD77" s="193" t="n">
        <f aca="false">IF(ISERROR(VLOOKUP($A77,'Import OffPeak'!$A$3:AI$99,30,FALSE())-VLOOKUP($A77,'Import OffPeak change'!$A$106:AI$202,30,FALSE())),0,(VLOOKUP($A77,'Import OffPeak'!$A$3:AI$99,30,FALSE())-VLOOKUP($A77,'Import OffPeak change'!$A$106:AI$202,30,FALSE())))</f>
        <v>0</v>
      </c>
      <c r="AE77" s="193" t="n">
        <f aca="false">IF(ISERROR(VLOOKUP($A77,'Import OffPeak'!$A$3:AJ$99,31,FALSE())-VLOOKUP($A77,'Import OffPeak change'!$A$106:AJ$202,31,FALSE())),0,(VLOOKUP($A77,'Import OffPeak'!$A$3:AJ$99,31,FALSE())-VLOOKUP($A77,'Import OffPeak change'!$A$106:AJ$202,31,FALSE())))</f>
        <v>0</v>
      </c>
      <c r="AF77" s="193" t="n">
        <f aca="false">IF(ISERROR(VLOOKUP($A77,'Import OffPeak'!$A$3:AK$99,32,FALSE())-VLOOKUP($A77,'Import OffPeak change'!$A$106:AK$202,32,FALSE())),0,(VLOOKUP($A77,'Import OffPeak'!$A$3:AK$99,32,FALSE())-VLOOKUP($A77,'Import OffPeak change'!$A$106:AK$202,32,FALSE())))</f>
        <v>0</v>
      </c>
      <c r="AG77" s="193" t="n">
        <f aca="false">IF(ISERROR(VLOOKUP($A77,'Import OffPeak'!$A$3:AL$99,33,FALSE())-VLOOKUP($A77,'Import OffPeak change'!$A$106:AL$202,33,FALSE())),0,(VLOOKUP($A77,'Import OffPeak'!$A$3:AL$99,33,FALSE())-VLOOKUP($A77,'Import OffPeak change'!$A$106:AL$202,33,FALSE())))</f>
        <v>0</v>
      </c>
      <c r="AH77" s="193" t="n">
        <f aca="false">IF(ISERROR(VLOOKUP($A77,'Import OffPeak'!$A$3:AM$99,34,FALSE())-VLOOKUP($A77,'Import OffPeak change'!$A$106:AM$202,34,FALSE())),0,(VLOOKUP($A77,'Import OffPeak'!$A$3:AM$99,34,FALSE())-VLOOKUP($A77,'Import OffPeak change'!$A$106:AM$202,34,FALSE())))</f>
        <v>0</v>
      </c>
      <c r="AI77" s="193" t="n">
        <f aca="false">IF(ISERROR(VLOOKUP($A77,'Import OffPeak'!$A$3:AN$99,35,FALSE())-VLOOKUP($A77,'Import OffPeak change'!$A$106:AN$202,35,FALSE())),0,(VLOOKUP($A77,'Import OffPeak'!$A$3:AN$99,35,FALSE())-VLOOKUP($A77,'Import OffPeak change'!$A$106:AN$202,35,FALSE())))</f>
        <v>0</v>
      </c>
      <c r="AJ77" s="193" t="n">
        <f aca="false">IF(ISERROR(VLOOKUP($A77,'Import OffPeak'!$A$3:AO$99,36,FALSE())-VLOOKUP($A77,'Import OffPeak change'!$A$106:AO$202,36,FALSE())),0,(VLOOKUP($A77,'Import OffPeak'!$A$3:AO$99,36,FALSE())-VLOOKUP($A77,'Import OffPeak change'!$A$106:AO$202,36,FALSE())))</f>
        <v>0</v>
      </c>
      <c r="AK77" s="193" t="n">
        <f aca="false">IF(ISERROR(VLOOKUP($A77,'Import OffPeak'!$A$3:AP$99,37,FALSE())-VLOOKUP($A77,'Import OffPeak change'!$A$106:AP$202,37,FALSE())),0,(VLOOKUP($A77,'Import OffPeak'!$A$3:AP$99,37,FALSE())-VLOOKUP($A77,'Import OffPeak change'!$A$106:AP$202,37,FALSE())))</f>
        <v>0</v>
      </c>
      <c r="AL77" s="193" t="n">
        <f aca="false">IF(ISERROR(VLOOKUP($A77,'Import OffPeak'!$A$3:AQ$99,38,FALSE())-VLOOKUP($A77,'Import OffPeak change'!$A$106:AQ$202,38,FALSE())),0,(VLOOKUP($A77,'Import OffPeak'!$A$3:AQ$99,38,FALSE())-VLOOKUP($A77,'Import OffPeak change'!$A$106:AQ$202,38,FALSE())))</f>
        <v>0</v>
      </c>
      <c r="AM77" s="193" t="n">
        <f aca="false">IF(ISERROR(VLOOKUP($A77,'Import OffPeak'!$A$3:AR$99,39,FALSE())-VLOOKUP($A77,'Import OffPeak change'!$A$106:AR$202,39,FALSE())),0,(VLOOKUP($A77,'Import OffPeak'!$A$3:AR$99,39,FALSE())-VLOOKUP($A77,'Import OffPeak change'!$A$106:AR$202,39,FALSE())))</f>
        <v>0</v>
      </c>
      <c r="AN77" s="193" t="n">
        <f aca="false">IF(ISERROR(VLOOKUP($A77,'Import OffPeak'!$A$3:AS$99,40,FALSE())-VLOOKUP($A77,'Import OffPeak change'!$A$106:AS$202,40,FALSE())),0,(VLOOKUP($A77,'Import OffPeak'!$A$3:AS$99,40,FALSE())-VLOOKUP($A77,'Import OffPeak change'!$A$106:AS$202,40,FALSE())))</f>
        <v>0</v>
      </c>
      <c r="AO77" s="193" t="n">
        <f aca="false">IF(ISERROR(VLOOKUP($A77,'Import OffPeak'!$A$3:AT$99,41,FALSE())-VLOOKUP($A77,'Import OffPeak change'!$A$106:AT$202,41,FALSE())),0,(VLOOKUP($A77,'Import OffPeak'!$A$3:AT$99,41,FALSE())-VLOOKUP($A77,'Import OffPeak change'!$A$106:AT$202,41,FALSE())))</f>
        <v>0</v>
      </c>
      <c r="AP77" s="193" t="n">
        <f aca="false">IF(ISERROR(VLOOKUP($A77,'Import OffPeak'!$A$3:AU$99,42,FALSE())-VLOOKUP($A77,'Import OffPeak change'!$A$106:AU$202,42,FALSE())),0,(VLOOKUP($A77,'Import OffPeak'!$A$3:AU$99,42,FALSE())-VLOOKUP($A77,'Import OffPeak change'!$A$106:AU$202,42,FALSE())))</f>
        <v>0</v>
      </c>
      <c r="AQ77" s="193" t="n">
        <f aca="false">IF(ISERROR(VLOOKUP($A77,'Import OffPeak'!$A$3:AV$99,43,FALSE())-VLOOKUP($A77,'Import OffPeak change'!$A$106:AV$202,43,FALSE())),0,(VLOOKUP($A77,'Import OffPeak'!$A$3:AV$99,43,FALSE())-VLOOKUP($A77,'Import OffPeak change'!$A$106:AV$202,43,FALSE())))</f>
        <v>0</v>
      </c>
      <c r="AR77" s="193" t="n">
        <f aca="false">IF(ISERROR(VLOOKUP($A77,'Import OffPeak'!$A$3:AW$99,44,FALSE())-VLOOKUP($A77,'Import OffPeak change'!$A$106:AW$202,44,FALSE())),0,(VLOOKUP($A77,'Import OffPeak'!$A$3:AW$99,44,FALSE())-VLOOKUP($A77,'Import OffPeak change'!$A$106:AW$202,44,FALSE())))</f>
        <v>0</v>
      </c>
      <c r="AS77" s="193" t="n">
        <f aca="false">IF(ISERROR(VLOOKUP($A77,'Import OffPeak'!$A$3:AX$99,45,FALSE())-VLOOKUP($A77,'Import OffPeak change'!$A$106:AX$202,45,FALSE())),0,(VLOOKUP($A77,'Import OffPeak'!$A$3:AX$99,45,FALSE())-VLOOKUP($A77,'Import OffPeak change'!$A$106:AX$202,45,FALSE())))</f>
        <v>0</v>
      </c>
      <c r="AT77" s="193" t="n">
        <f aca="false">IF(ISERROR(VLOOKUP($A77,'Import OffPeak'!$A$3:AY$99,46,FALSE())-VLOOKUP($A77,'Import OffPeak change'!$A$106:AY$202,46,FALSE())),0,(VLOOKUP($A77,'Import OffPeak'!$A$3:AY$99,46,FALSE())-VLOOKUP($A77,'Import OffPeak change'!$A$106:AY$202,46,FALSE())))</f>
        <v>0</v>
      </c>
      <c r="AU77" s="193" t="n">
        <f aca="false">IF(ISERROR(VLOOKUP($A77,'Import OffPeak'!$A$3:AZ$99,47,FALSE())-VLOOKUP($A77,'Import OffPeak change'!$A$106:AZ$202,47,FALSE())),0,(VLOOKUP($A77,'Import OffPeak'!$A$3:AZ$99,47,FALSE())-VLOOKUP($A77,'Import OffPeak change'!$A$106:AZ$202,47,FALSE())))</f>
        <v>0</v>
      </c>
      <c r="AV77" s="193" t="n">
        <f aca="false">IF(ISERROR(VLOOKUP($A77,'Import OffPeak'!$A$3:BA$99,48,FALSE())-VLOOKUP($A77,'Import OffPeak change'!$A$106:BA$202,48,FALSE())),0,(VLOOKUP($A77,'Import OffPeak'!$A$3:BA$99,48,FALSE())-VLOOKUP($A77,'Import OffPeak change'!$A$106:BA$202,48,FALSE())))</f>
        <v>0</v>
      </c>
      <c r="AW77" s="193" t="n">
        <f aca="false">IF(ISERROR(VLOOKUP($A77,'Import OffPeak'!$A$3:BB$99,49,FALSE())-VLOOKUP($A77,'Import OffPeak change'!$A$106:BB$202,49,FALSE())),0,(VLOOKUP($A77,'Import OffPeak'!$A$3:BB$99,49,FALSE())-VLOOKUP($A77,'Import OffPeak change'!$A$106:BB$202,49,FALSE())))</f>
        <v>0</v>
      </c>
      <c r="AX77" s="193" t="n">
        <f aca="false">IF(ISERROR(VLOOKUP($A77,'Import OffPeak'!$A$3:BC$99,50,FALSE())-VLOOKUP($A77,'Import OffPeak change'!$A$106:BC$202,50,FALSE())),0,(VLOOKUP($A77,'Import OffPeak'!$A$3:BC$99,50,FALSE())-VLOOKUP($A77,'Import OffPeak change'!$A$106:BC$202,50,FALSE())))</f>
        <v>0</v>
      </c>
      <c r="AY77" s="193" t="n">
        <f aca="false">IF(ISERROR(VLOOKUP($A77,'Import OffPeak'!$A$3:BD$99,51,FALSE())-VLOOKUP($A77,'Import OffPeak change'!$A$106:BD$202,51,FALSE())),0,(VLOOKUP($A77,'Import OffPeak'!$A$3:BD$99,51,FALSE())-VLOOKUP($A77,'Import OffPeak change'!$A$106:BD$202,51,FALSE())))</f>
        <v>0</v>
      </c>
      <c r="AZ77" s="193" t="n">
        <f aca="false">IF(ISERROR(VLOOKUP($A77,'Import OffPeak'!$A$3:BE$99,52,FALSE())-VLOOKUP($A77,'Import OffPeak change'!$A$106:BE$202,52,FALSE())),0,(VLOOKUP($A77,'Import OffPeak'!$A$3:BE$99,52,FALSE())-VLOOKUP($A77,'Import OffPeak change'!$A$106:BE$202,52,FALSE())))</f>
        <v>0</v>
      </c>
      <c r="BA77" s="193" t="n">
        <f aca="false">IF(ISERROR(VLOOKUP($A77,'Import OffPeak'!$A$3:BF$99,53,FALSE())-VLOOKUP($A77,'Import OffPeak change'!$A$106:BF$202,53,FALSE())),0,(VLOOKUP($A77,'Import OffPeak'!$A$3:BF$99,53,FALSE())-VLOOKUP($A77,'Import OffPeak change'!$A$106:BF$202,53,FALSE())))</f>
        <v>0</v>
      </c>
      <c r="BB77" s="193" t="n">
        <f aca="false">IF(ISERROR(VLOOKUP($A77,'Import OffPeak'!$A$3:BG$99,54,FALSE())-VLOOKUP($A77,'Import OffPeak change'!$A$106:BG$202,54,FALSE())),0,(VLOOKUP($A77,'Import OffPeak'!$A$3:BG$99,54,FALSE())-VLOOKUP($A77,'Import OffPeak change'!$A$106:BG$202,54,FALSE())))</f>
        <v>0</v>
      </c>
      <c r="BC77" s="193" t="n">
        <f aca="false">IF(ISERROR(VLOOKUP($A77,'Import OffPeak'!$A$3:BH$99,55,FALSE())-VLOOKUP($A77,'Import OffPeak change'!$A$106:BH$202,55,FALSE())),0,(VLOOKUP($A77,'Import OffPeak'!$A$3:BH$99,55,FALSE())-VLOOKUP($A77,'Import OffPeak change'!$A$106:BH$202,55,FALSE())))</f>
        <v>0</v>
      </c>
      <c r="BD77" s="193" t="n">
        <f aca="false">IF(ISERROR(VLOOKUP($A77,'Import OffPeak'!$A$3:BI$99,56,FALSE())-VLOOKUP($A77,'Import OffPeak change'!$A$106:BI$202,56,FALSE())),0,(VLOOKUP($A77,'Import OffPeak'!$A$3:BI$99,56,FALSE())-VLOOKUP($A77,'Import OffPeak change'!$A$106:BI$202,56,FALSE())))</f>
        <v>0</v>
      </c>
      <c r="BE77" s="193" t="n">
        <f aca="false">IF(ISERROR(VLOOKUP($A77,'Import OffPeak'!$A$3:BJ$99,57,FALSE())-VLOOKUP($A77,'Import OffPeak change'!$A$106:BJ$202,57,FALSE())),0,(VLOOKUP($A77,'Import OffPeak'!$A$3:BJ$99,57,FALSE())-VLOOKUP($A77,'Import OffPeak change'!$A$106:BJ$202,57,FALSE())))</f>
        <v>0</v>
      </c>
      <c r="BF77" s="193" t="n">
        <f aca="false">IF(ISERROR(VLOOKUP($A77,'Import OffPeak'!$A$3:BK$99,58,FALSE())-VLOOKUP($A77,'Import OffPeak change'!$A$106:BK$202,58,FALSE())),0,(VLOOKUP($A77,'Import OffPeak'!$A$3:BK$99,58,FALSE())-VLOOKUP($A77,'Import OffPeak change'!$A$106:BK$202,58,FALSE())))</f>
        <v>0</v>
      </c>
      <c r="BG77" s="193" t="n">
        <f aca="false">IF(ISERROR(VLOOKUP($A77,'Import OffPeak'!$A$3:BL$99,59,FALSE())-VLOOKUP($A77,'Import OffPeak change'!$A$106:BL$202,59,FALSE())),0,(VLOOKUP($A77,'Import OffPeak'!$A$3:BL$99,59,FALSE())-VLOOKUP($A77,'Import OffPeak change'!$A$106:BL$202,59,FALSE())))</f>
        <v>0</v>
      </c>
      <c r="BH77" s="193" t="n">
        <f aca="false">IF(ISERROR(VLOOKUP($A77,'Import OffPeak'!$A$3:BM$99,60,FALSE())-VLOOKUP($A77,'Import OffPeak change'!$A$106:BM$202,60,FALSE())),0,(VLOOKUP($A77,'Import OffPeak'!$A$3:BM$99,60,FALSE())-VLOOKUP($A77,'Import OffPeak change'!$A$106:BM$202,60,FALSE())))</f>
        <v>0</v>
      </c>
      <c r="BI77" s="193" t="n">
        <f aca="false">IF(ISERROR(VLOOKUP($A77,'Import OffPeak'!$A$3:BN$99,61,FALSE())-VLOOKUP($A77,'Import OffPeak change'!$A$106:BN$202,61,FALSE())),0,(VLOOKUP($A77,'Import OffPeak'!$A$3:BN$99,61,FALSE())-VLOOKUP($A77,'Import OffPeak change'!$A$106:BN$202,61,FALSE())))</f>
        <v>0</v>
      </c>
      <c r="BJ77" s="193" t="n">
        <f aca="false">IF(ISERROR(VLOOKUP($A77,'Import OffPeak'!$A$3:BO$99,62,FALSE())-VLOOKUP($A77,'Import OffPeak change'!$A$106:BO$202,62,FALSE())),0,(VLOOKUP($A77,'Import OffPeak'!$A$3:BO$99,62,FALSE())-VLOOKUP($A77,'Import OffPeak change'!$A$106:BO$202,62,FALSE())))</f>
        <v>0</v>
      </c>
      <c r="BK77" s="193" t="n">
        <f aca="false">IF(ISERROR(VLOOKUP($A77,'Import OffPeak'!$A$3:BP$99,63,FALSE())-VLOOKUP($A77,'Import OffPeak change'!$A$106:BP$202,63,FALSE())),0,(VLOOKUP($A77,'Import OffPeak'!$A$3:BP$99,63,FALSE())-VLOOKUP($A77,'Import OffPeak change'!$A$106:BP$202,63,FALSE())))</f>
        <v>0</v>
      </c>
      <c r="BL77" s="193" t="n">
        <f aca="false">IF(ISERROR(VLOOKUP($A77,'Import OffPeak'!$A$3:BQ$99,64,FALSE())-VLOOKUP($A77,'Import OffPeak change'!$A$106:BQ$202,64,FALSE())),0,(VLOOKUP($A77,'Import OffPeak'!$A$3:BQ$99,64,FALSE())-VLOOKUP($A77,'Import OffPeak change'!$A$106:BQ$202,64,FALSE())))</f>
        <v>0</v>
      </c>
      <c r="BM77" s="193" t="n">
        <f aca="false">IF(ISERROR(VLOOKUP($A77,'Import OffPeak'!$A$3:BR$99,65,FALSE())-VLOOKUP($A77,'Import OffPeak change'!$A$106:BR$202,65,FALSE())),0,(VLOOKUP($A77,'Import OffPeak'!$A$3:BR$99,65,FALSE())-VLOOKUP($A77,'Import OffPeak change'!$A$106:BR$202,65,FALSE())))</f>
        <v>0</v>
      </c>
      <c r="BN77" s="193" t="n">
        <f aca="false">IF(ISERROR(VLOOKUP($A77,'Import OffPeak'!$A$3:BS$99,66,FALSE())-VLOOKUP($A77,'Import OffPeak change'!$A$106:BS$202,66,FALSE())),0,(VLOOKUP($A77,'Import OffPeak'!$A$3:BS$99,66,FALSE())-VLOOKUP($A77,'Import OffPeak change'!$A$106:BS$202,66,FALSE())))</f>
        <v>0</v>
      </c>
      <c r="BO77" s="193" t="n">
        <f aca="false">IF(ISERROR(VLOOKUP($A77,'Import OffPeak'!$A$3:BT$99,67,FALSE())-VLOOKUP($A77,'Import OffPeak change'!$A$106:BT$202,67,FALSE())),0,(VLOOKUP($A77,'Import OffPeak'!$A$3:BT$99,67,FALSE())-VLOOKUP($A77,'Import OffPeak change'!$A$106:BT$202,67,FALSE())))</f>
        <v>0</v>
      </c>
      <c r="BP77" s="193" t="n">
        <f aca="false">IF(ISERROR(VLOOKUP($A77,'Import OffPeak'!$A$3:BU$99,68,FALSE())-VLOOKUP($A77,'Import OffPeak change'!$A$106:BU$202,68,FALSE())),0,(VLOOKUP($A77,'Import OffPeak'!$A$3:BU$99,68,FALSE())-VLOOKUP($A77,'Import OffPeak change'!$A$106:BU$202,68,FALSE())))</f>
        <v>0</v>
      </c>
      <c r="BQ77" s="193" t="n">
        <f aca="false">IF(ISERROR(VLOOKUP($A77,'Import OffPeak'!$A$3:BV$99,69,FALSE())-VLOOKUP($A77,'Import OffPeak change'!$A$106:BV$202,69,FALSE())),0,(VLOOKUP($A77,'Import OffPeak'!$A$3:BV$99,69,FALSE())-VLOOKUP($A77,'Import OffPeak change'!$A$106:BV$202,69,FALSE())))</f>
        <v>0</v>
      </c>
      <c r="BR77" s="193" t="n">
        <f aca="false">IF(ISERROR(VLOOKUP($A77,'Import OffPeak'!$A$3:BW$99,70,FALSE())-VLOOKUP($A77,'Import OffPeak change'!$A$106:BW$202,70,FALSE())),0,(VLOOKUP($A77,'Import OffPeak'!$A$3:BW$99,70,FALSE())-VLOOKUP($A77,'Import OffPeak change'!$A$106:BW$202,70,FALSE())))</f>
        <v>0</v>
      </c>
      <c r="BS77" s="193" t="n">
        <f aca="false">IF(ISERROR(VLOOKUP($A77,'Import OffPeak'!$A$3:BX$99,71,FALSE())-VLOOKUP($A77,'Import OffPeak change'!$A$106:BX$202,71,FALSE())),0,(VLOOKUP($A77,'Import OffPeak'!$A$3:BX$99,71,FALSE())-VLOOKUP($A77,'Import OffPeak change'!$A$106:BX$202,71,FALSE())))</f>
        <v>0</v>
      </c>
      <c r="BT77" s="193" t="n">
        <f aca="false">IF(ISERROR(VLOOKUP($A77,'Import OffPeak'!$A$3:BY$99,72,FALSE())-VLOOKUP($A77,'Import OffPeak change'!$A$106:BY$202,72,FALSE())),0,(VLOOKUP($A77,'Import OffPeak'!$A$3:BY$99,72,FALSE())-VLOOKUP($A77,'Import OffPeak change'!$A$106:BY$202,72,FALSE())))</f>
        <v>0</v>
      </c>
      <c r="BU77" s="193" t="n">
        <f aca="false">IF(ISERROR(VLOOKUP($A77,'Import OffPeak'!$A$3:BZ$99,73,FALSE())-VLOOKUP($A77,'Import OffPeak change'!$A$106:BZ$202,73,FALSE())),0,(VLOOKUP($A77,'Import OffPeak'!$A$3:BZ$99,73,FALSE())-VLOOKUP($A77,'Import OffPeak change'!$A$106:BZ$202,73,FALSE())))</f>
        <v>0</v>
      </c>
      <c r="BV77" s="193" t="n">
        <f aca="false">IF(ISERROR(VLOOKUP($A77,'Import OffPeak'!$A$3:CA$99,74,FALSE())-VLOOKUP($A77,'Import OffPeak change'!$A$106:CA$202,74,FALSE())),0,(VLOOKUP($A77,'Import OffPeak'!$A$3:CA$99,74,FALSE())-VLOOKUP($A77,'Import OffPeak change'!$A$106:CA$202,74,FALSE())))</f>
        <v>0</v>
      </c>
      <c r="BW77" s="193" t="n">
        <f aca="false">IF(ISERROR(VLOOKUP($A77,'Import OffPeak'!$A$3:CB$99,75,FALSE())-VLOOKUP($A77,'Import OffPeak change'!$A$106:CB$202,75,FALSE())),0,(VLOOKUP($A77,'Import OffPeak'!$A$3:CB$99,75,FALSE())-VLOOKUP($A77,'Import OffPeak change'!$A$106:CB$202,75,FALSE())))</f>
        <v>0</v>
      </c>
      <c r="BX77" s="193" t="n">
        <f aca="false">IF(ISERROR(VLOOKUP($A77,'Import OffPeak'!$A$3:CC$99,76,FALSE())-VLOOKUP($A77,'Import OffPeak change'!$A$106:CC$202,76,FALSE())),0,(VLOOKUP($A77,'Import OffPeak'!$A$3:CC$99,76,FALSE())-VLOOKUP($A77,'Import OffPeak change'!$A$106:CC$202,76,FALSE())))</f>
        <v>0</v>
      </c>
      <c r="BY77" s="193" t="n">
        <f aca="false">IF(ISERROR(VLOOKUP($A77,'Import OffPeak'!$A$3:CD$99,77,FALSE())-VLOOKUP($A77,'Import OffPeak change'!$A$106:CD$202,77,FALSE())),0,(VLOOKUP($A77,'Import OffPeak'!$A$3:CD$99,77,FALSE())-VLOOKUP($A77,'Import OffPeak change'!$A$106:CD$202,77,FALSE())))</f>
        <v>0</v>
      </c>
      <c r="BZ77" s="193" t="n">
        <f aca="false">IF(ISERROR(VLOOKUP($A77,'Import OffPeak'!$A$3:CE$99,78,FALSE())-VLOOKUP($A77,'Import OffPeak change'!$A$106:CE$202,78,FALSE())),0,(VLOOKUP($A77,'Import OffPeak'!$A$3:CE$99,78,FALSE())-VLOOKUP($A77,'Import OffPeak change'!$A$106:CE$202,78,FALSE())))</f>
        <v>0</v>
      </c>
      <c r="CA77" s="193" t="n">
        <f aca="false">IF(ISERROR(VLOOKUP($A77,'Import OffPeak'!$A$3:CF$99,79,FALSE())-VLOOKUP($A77,'Import OffPeak change'!$A$106:CF$202,79,FALSE())),0,(VLOOKUP($A77,'Import OffPeak'!$A$3:CF$99,79,FALSE())-VLOOKUP($A77,'Import OffPeak change'!$A$106:CF$202,79,FALSE())))</f>
        <v>0</v>
      </c>
      <c r="CB77" s="193" t="n">
        <f aca="false">IF(ISERROR(VLOOKUP($A77,'Import OffPeak'!$A$3:CG$99,80,FALSE())-VLOOKUP($A77,'Import OffPeak change'!$A$106:CG$202,80,FALSE())),0,(VLOOKUP($A77,'Import OffPeak'!$A$3:CG$99,80,FALSE())-VLOOKUP($A77,'Import OffPeak change'!$A$106:CG$202,80,FALSE())))</f>
        <v>0</v>
      </c>
      <c r="CC77" s="193" t="n">
        <f aca="false">IF(ISERROR(VLOOKUP($A77,'Import OffPeak'!$A$3:CH$99,81,FALSE())-VLOOKUP($A77,'Import OffPeak change'!$A$106:CH$202,81,FALSE())),0,(VLOOKUP($A77,'Import OffPeak'!$A$3:CH$99,81,FALSE())-VLOOKUP($A77,'Import OffPeak change'!$A$106:CH$202,81,FALSE())))</f>
        <v>0</v>
      </c>
      <c r="CD77" s="193" t="n">
        <f aca="false">IF(ISERROR(VLOOKUP($A77,'Import OffPeak'!$A$3:CI$99,82,FALSE())-VLOOKUP($A77,'Import OffPeak change'!$A$106:CI$202,82,FALSE())),0,(VLOOKUP($A77,'Import OffPeak'!$A$3:CI$99,82,FALSE())-VLOOKUP($A77,'Import OffPeak change'!$A$106:CI$202,82,FALSE())))</f>
        <v>0</v>
      </c>
      <c r="CE77" s="193" t="n">
        <f aca="false">IF(ISERROR(VLOOKUP($A77,'Import OffPeak'!$A$3:CJ$99,83,FALSE())-VLOOKUP($A77,'Import OffPeak change'!$A$106:CJ$202,83,FALSE())),0,(VLOOKUP($A77,'Import OffPeak'!$A$3:CJ$99,83,FALSE())-VLOOKUP($A77,'Import OffPeak change'!$A$106:CJ$202,83,FALSE())))</f>
        <v>0</v>
      </c>
      <c r="CF77" s="193" t="n">
        <f aca="false">IF(ISERROR(VLOOKUP($A77,'Import OffPeak'!$A$3:CK$99,84,FALSE())-VLOOKUP($A77,'Import OffPeak change'!$A$106:CK$202,84,FALSE())),0,(VLOOKUP($A77,'Import OffPeak'!$A$3:CK$99,84,FALSE())-VLOOKUP($A77,'Import OffPeak change'!$A$106:CK$202,84,FALSE())))</f>
        <v>0</v>
      </c>
      <c r="CG77" s="193" t="n">
        <f aca="false">IF(ISERROR(VLOOKUP($A77,'Import OffPeak'!$A$3:CL$99,85,FALSE())-VLOOKUP($A77,'Import OffPeak change'!$A$106:CL$202,85,FALSE())),0,(VLOOKUP($A77,'Import OffPeak'!$A$3:CL$99,85,FALSE())-VLOOKUP($A77,'Import OffPeak change'!$A$106:CL$202,85,FALSE())))</f>
        <v>0</v>
      </c>
      <c r="CH77" s="193" t="n">
        <f aca="false">IF(ISERROR(VLOOKUP($A77,'Import OffPeak'!$A$3:CM$99,86,FALSE())-VLOOKUP($A77,'Import OffPeak change'!$A$106:CM$202,86,FALSE())),0,(VLOOKUP($A77,'Import OffPeak'!$A$3:CM$99,86,FALSE())-VLOOKUP($A77,'Import OffPeak change'!$A$106:CM$202,86,FALSE())))</f>
        <v>0</v>
      </c>
      <c r="CI77" s="193" t="n">
        <f aca="false">IF(ISERROR(VLOOKUP($A77,'Import OffPeak'!$A$3:CN$99,87,FALSE())-VLOOKUP($A77,'Import OffPeak change'!$A$106:CN$202,87,FALSE())),0,(VLOOKUP($A77,'Import OffPeak'!$A$3:CN$99,87,FALSE())-VLOOKUP($A77,'Import OffPeak change'!$A$106:CN$202,87,FALSE())))</f>
        <v>0</v>
      </c>
      <c r="CJ77" s="193" t="n">
        <f aca="false">IF(ISERROR(VLOOKUP($A77,'Import OffPeak'!$A$3:CO$99,88,FALSE())-VLOOKUP($A77,'Import OffPeak change'!$A$106:CO$202,88,FALSE())),0,(VLOOKUP($A77,'Import OffPeak'!$A$3:CO$99,88,FALSE())-VLOOKUP($A77,'Import OffPeak change'!$A$106:CO$202,88,FALSE())))</f>
        <v>0</v>
      </c>
      <c r="CK77" s="193" t="n">
        <f aca="false">IF(ISERROR(VLOOKUP($A77,'Import OffPeak'!$A$3:CP$99,89,FALSE())-VLOOKUP($A77,'Import OffPeak change'!$A$106:CP$202,89,FALSE())),0,(VLOOKUP($A77,'Import OffPeak'!$A$3:CP$99,89,FALSE())-VLOOKUP($A77,'Import OffPeak change'!$A$106:CP$202,89,FALSE())))</f>
        <v>0</v>
      </c>
      <c r="CL77" s="193" t="n">
        <f aca="false">IF(ISERROR(VLOOKUP($A77,'Import OffPeak'!$A$3:CQ$99,90,FALSE())-VLOOKUP($A77,'Import OffPeak change'!$A$106:CQ$202,90,FALSE())),0,(VLOOKUP($A77,'Import OffPeak'!$A$3:CQ$99,90,FALSE())-VLOOKUP($A77,'Import OffPeak change'!$A$106:CQ$202,90,FALSE())))</f>
        <v>0</v>
      </c>
      <c r="CM77" s="193" t="n">
        <f aca="false">IF(ISERROR(VLOOKUP($A77,'Import OffPeak'!$A$3:CR$99,91,FALSE())-VLOOKUP($A77,'Import OffPeak change'!$A$106:CR$202,91,FALSE())),0,(VLOOKUP($A77,'Import OffPeak'!$A$3:CR$99,91,FALSE())-VLOOKUP($A77,'Import OffPeak change'!$A$106:CR$202,91,FALSE())))</f>
        <v>0</v>
      </c>
      <c r="CN77" s="193" t="n">
        <f aca="false">IF(ISERROR(VLOOKUP($A77,'Import OffPeak'!$A$3:CS$99,92,FALSE())-VLOOKUP($A77,'Import OffPeak change'!$A$106:CS$202,92,FALSE())),0,(VLOOKUP($A77,'Import OffPeak'!$A$3:CS$99,92,FALSE())-VLOOKUP($A77,'Import OffPeak change'!$A$106:CS$202,92,FALSE())))</f>
        <v>0</v>
      </c>
      <c r="CO77" s="193" t="n">
        <f aca="false">IF(ISERROR(VLOOKUP($A77,'Import OffPeak'!$A$3:CT$99,93,FALSE())-VLOOKUP($A77,'Import OffPeak change'!$A$106:CT$202,93,FALSE())),0,(VLOOKUP($A77,'Import OffPeak'!$A$3:CT$99,93,FALSE())-VLOOKUP($A77,'Import OffPeak change'!$A$106:CT$202,93,FALSE())))</f>
        <v>0</v>
      </c>
      <c r="CP77" s="193" t="n">
        <f aca="false">IF(ISERROR(VLOOKUP($A77,'Import OffPeak'!$A$3:CU$99,94,FALSE())-VLOOKUP($A77,'Import OffPeak change'!$A$106:CU$202,94,FALSE())),0,(VLOOKUP($A77,'Import OffPeak'!$A$3:CU$99,94,FALSE())-VLOOKUP($A77,'Import OffPeak change'!$A$106:CU$202,94,FALSE())))</f>
        <v>0</v>
      </c>
      <c r="CQ77" s="193" t="n">
        <f aca="false">IF(ISERROR(VLOOKUP($A77,'Import OffPeak'!$A$3:CV$99,95,FALSE())-VLOOKUP($A77,'Import OffPeak change'!$A$106:CV$202,95,FALSE())),0,(VLOOKUP($A77,'Import OffPeak'!$A$3:CV$99,95,FALSE())-VLOOKUP($A77,'Import OffPeak change'!$A$106:CV$202,95,FALSE())))</f>
        <v>0</v>
      </c>
      <c r="CR77" s="193" t="n">
        <f aca="false">IF(ISERROR(VLOOKUP($A77,'Import OffPeak'!$A$3:CW$99,96,FALSE())-VLOOKUP($A77,'Import OffPeak change'!$A$106:CW$202,96,FALSE())),0,(VLOOKUP($A77,'Import OffPeak'!$A$3:CW$99,96,FALSE())-VLOOKUP($A77,'Import OffPeak change'!$A$106:CW$202,96,FALSE())))</f>
        <v>0</v>
      </c>
      <c r="CS77" s="193" t="n">
        <f aca="false">IF(ISERROR(VLOOKUP($A77,'Import OffPeak'!$A$3:CX$99,97,FALSE())-VLOOKUP($A77,'Import OffPeak change'!$A$106:CX$202,97,FALSE())),0,(VLOOKUP($A77,'Import OffPeak'!$A$3:CX$99,97,FALSE())-VLOOKUP($A77,'Import OffPeak change'!$A$106:CX$202,97,FALSE())))</f>
        <v>0</v>
      </c>
      <c r="CT77" s="193" t="n">
        <f aca="false">IF(ISERROR(VLOOKUP($A77,'Import OffPeak'!$A$3:CY$99,98,FALSE())-VLOOKUP($A77,'Import OffPeak change'!$A$106:CY$202,98,FALSE())),0,(VLOOKUP($A77,'Import OffPeak'!$A$3:CY$99,98,FALSE())-VLOOKUP($A77,'Import OffPeak change'!$A$106:CY$202,98,FALSE())))</f>
        <v>0</v>
      </c>
      <c r="CU77" s="193" t="n">
        <f aca="false">IF(ISERROR(VLOOKUP($A77,'Import OffPeak'!$A$3:CZ$99,99,FALSE())-VLOOKUP($A77,'Import OffPeak change'!$A$106:CZ$202,99,FALSE())),0,(VLOOKUP($A77,'Import OffPeak'!$A$3:CZ$99,99,FALSE())-VLOOKUP($A77,'Import OffPeak change'!$A$106:CZ$202,99,FALSE())))</f>
        <v>0</v>
      </c>
      <c r="CV77" s="193" t="n">
        <f aca="false">IF(ISERROR(VLOOKUP($A77,'Import OffPeak'!$A$3:DA$99,100,FALSE())-VLOOKUP($A77,'Import OffPeak change'!$A$106:DA$202,100,FALSE())),0,(VLOOKUP($A77,'Import OffPeak'!$A$3:DA$99,100,FALSE())-VLOOKUP($A77,'Import OffPeak change'!$A$106:DA$202,100,FALSE())))</f>
        <v>0</v>
      </c>
      <c r="CW77" s="193" t="n">
        <f aca="false">IF(ISERROR(VLOOKUP($A77,'Import OffPeak'!$A$3:DB$99,101,FALSE())-VLOOKUP($A77,'Import OffPeak change'!$A$106:DB$202,101,FALSE())),0,(VLOOKUP($A77,'Import OffPeak'!$A$3:DB$99,101,FALSE())-VLOOKUP($A77,'Import OffPeak change'!$A$106:DB$202,101,FALSE())))</f>
        <v>0</v>
      </c>
      <c r="CX77" s="193" t="n">
        <f aca="false">IF(ISERROR(VLOOKUP($A77,'Import OffPeak'!$A$3:DC$99,102,FALSE())-VLOOKUP($A77,'Import OffPeak change'!$A$106:DC$202,102,FALSE())),0,(VLOOKUP($A77,'Import OffPeak'!$A$3:DC$99,102,FALSE())-VLOOKUP($A77,'Import OffPeak change'!$A$106:DC$202,102,FALSE())))</f>
        <v>0</v>
      </c>
      <c r="CY77" s="193" t="n">
        <f aca="false">IF(ISERROR(VLOOKUP($A77,'Import OffPeak'!$A$3:DD$99,103,FALSE())-VLOOKUP($A77,'Import OffPeak change'!$A$106:DD$202,103,FALSE())),0,(VLOOKUP($A77,'Import OffPeak'!$A$3:DD$99,103,FALSE())-VLOOKUP($A77,'Import OffPeak change'!$A$106:DD$202,103,FALSE())))</f>
        <v>0</v>
      </c>
      <c r="CZ77" s="193" t="n">
        <f aca="false">IF(ISERROR(VLOOKUP($A77,'Import OffPeak'!$A$3:DE$99,104,FALSE())-VLOOKUP($A77,'Import OffPeak change'!$A$106:DE$202,104,FALSE())),0,(VLOOKUP($A77,'Import OffPeak'!$A$3:DE$99,104,FALSE())-VLOOKUP($A77,'Import OffPeak change'!$A$106:DE$202,104,FALSE())))</f>
        <v>0</v>
      </c>
      <c r="DA77" s="193" t="n">
        <f aca="false">IF(ISERROR(VLOOKUP($A77,'Import OffPeak'!$A$3:DF$99,105,FALSE())-VLOOKUP($A77,'Import OffPeak change'!$A$106:DF$202,105,FALSE())),0,(VLOOKUP($A77,'Import OffPeak'!$A$3:DF$99,105,FALSE())-VLOOKUP($A77,'Import OffPeak change'!$A$106:DF$202,105,FALSE())))</f>
        <v>0</v>
      </c>
      <c r="DB77" s="193" t="n">
        <f aca="false">IF(ISERROR(VLOOKUP($A77,'Import OffPeak'!$A$3:DG$99,106,FALSE())-VLOOKUP($A77,'Import OffPeak change'!$A$106:DG$202,106,FALSE())),0,(VLOOKUP($A77,'Import OffPeak'!$A$3:DG$99,106,FALSE())-VLOOKUP($A77,'Import OffPeak change'!$A$106:DG$202,106,FALSE())))</f>
        <v>0</v>
      </c>
      <c r="DC77" s="193" t="n">
        <f aca="false">IF(ISERROR(VLOOKUP($A77,'Import OffPeak'!$A$3:DH$99,107,FALSE())-VLOOKUP($A77,'Import OffPeak change'!$A$106:DH$202,107,FALSE())),0,(VLOOKUP($A77,'Import OffPeak'!$A$3:DH$99,107,FALSE())-VLOOKUP($A77,'Import OffPeak change'!$A$106:DH$202,107,FALSE())))</f>
        <v>0</v>
      </c>
      <c r="DD77" s="193" t="n">
        <f aca="false">IF(ISERROR(VLOOKUP($A77,'Import OffPeak'!$A$3:DI$99,108,FALSE())-VLOOKUP($A77,'Import OffPeak change'!$A$106:DI$202,108,FALSE())),0,(VLOOKUP($A77,'Import OffPeak'!$A$3:DI$99,108,FALSE())-VLOOKUP($A77,'Import OffPeak change'!$A$106:DI$202,108,FALSE())))</f>
        <v>0</v>
      </c>
      <c r="DE77" s="193" t="n">
        <f aca="false">IF(ISERROR(VLOOKUP($A77,'Import OffPeak'!$A$3:DJ$99,109,FALSE())-VLOOKUP($A77,'Import OffPeak change'!$A$106:DJ$202,109,FALSE())),0,(VLOOKUP($A77,'Import OffPeak'!$A$3:DJ$99,109,FALSE())-VLOOKUP($A77,'Import OffPeak change'!$A$106:DJ$202,109,FALSE())))</f>
        <v>0</v>
      </c>
      <c r="DF77" s="193" t="n">
        <f aca="false">IF(ISERROR(VLOOKUP($A77,'Import OffPeak'!$A$3:DK$99,110,FALSE())-VLOOKUP($A77,'Import OffPeak change'!$A$106:DK$202,110,FALSE())),0,(VLOOKUP($A77,'Import OffPeak'!$A$3:DK$99,110,FALSE())-VLOOKUP($A77,'Import OffPeak change'!$A$106:DK$202,110,FALSE())))</f>
        <v>0</v>
      </c>
      <c r="DG77" s="193" t="n">
        <f aca="false">IF(ISERROR(VLOOKUP($A77,'Import OffPeak'!$A$3:DL$99,111,FALSE())-VLOOKUP($A77,'Import OffPeak change'!$A$106:DL$202,111,FALSE())),0,(VLOOKUP($A77,'Import OffPeak'!$A$3:DL$99,111,FALSE())-VLOOKUP($A77,'Import OffPeak change'!$A$106:DL$202,111,FALSE())))</f>
        <v>0</v>
      </c>
      <c r="DH77" s="193" t="n">
        <f aca="false">IF(ISERROR(VLOOKUP($A77,'Import OffPeak'!$A$3:DM$99,112,FALSE())-VLOOKUP($A77,'Import OffPeak change'!$A$106:DM$202,112,FALSE())),0,(VLOOKUP($A77,'Import OffPeak'!$A$3:DM$99,112,FALSE())-VLOOKUP($A77,'Import OffPeak change'!$A$106:DM$202,112,FALSE())))</f>
        <v>0</v>
      </c>
      <c r="DI77" s="193" t="n">
        <f aca="false">IF(ISERROR(VLOOKUP($A77,'Import OffPeak'!$A$3:DN$99,113,FALSE())-VLOOKUP($A77,'Import OffPeak change'!$A$106:DN$202,113,FALSE())),0,(VLOOKUP($A77,'Import OffPeak'!$A$3:DN$99,113,FALSE())-VLOOKUP($A77,'Import OffPeak change'!$A$106:DN$202,113,FALSE())))</f>
        <v>0</v>
      </c>
      <c r="DJ77" s="193" t="n">
        <f aca="false">IF(ISERROR(VLOOKUP($A77,'Import OffPeak'!$A$3:DO$99,114,FALSE())-VLOOKUP($A77,'Import OffPeak change'!$A$106:DO$202,114,FALSE())),0,(VLOOKUP($A77,'Import OffPeak'!$A$3:DO$99,114,FALSE())-VLOOKUP($A77,'Import OffPeak change'!$A$106:DO$202,114,FALSE())))</f>
        <v>0</v>
      </c>
      <c r="DK77" s="193" t="n">
        <f aca="false">IF(ISERROR(VLOOKUP($A77,'Import OffPeak'!$A$3:DP$99,115,FALSE())-VLOOKUP($A77,'Import OffPeak change'!$A$106:DP$202,115,FALSE())),0,(VLOOKUP($A77,'Import OffPeak'!$A$3:DP$99,115,FALSE())-VLOOKUP($A77,'Import OffPeak change'!$A$106:DP$202,115,FALSE())))</f>
        <v>0</v>
      </c>
      <c r="DL77" s="193" t="n">
        <f aca="false">IF(ISERROR(VLOOKUP($A77,'Import OffPeak'!$A$3:DQ$99,116,FALSE())-VLOOKUP($A77,'Import OffPeak change'!$A$106:DQ$202,116,FALSE())),0,(VLOOKUP($A77,'Import OffPeak'!$A$3:DQ$99,116,FALSE())-VLOOKUP($A77,'Import OffPeak change'!$A$106:DQ$202,116,FALSE())))</f>
        <v>0</v>
      </c>
      <c r="DM77" s="193" t="n">
        <f aca="false">IF(ISERROR(VLOOKUP($A77,'Import OffPeak'!$A$3:DR$99,117,FALSE())-VLOOKUP($A77,'Import OffPeak change'!$A$106:DR$202,117,FALSE())),0,(VLOOKUP($A77,'Import OffPeak'!$A$3:DR$99,117,FALSE())-VLOOKUP($A77,'Import OffPeak change'!$A$106:DR$202,117,FALSE())))</f>
        <v>0</v>
      </c>
      <c r="DN77" s="193" t="n">
        <f aca="false">IF(ISERROR(VLOOKUP($A77,'Import OffPeak'!$A$3:DS$99,118,FALSE())-VLOOKUP($A77,'Import OffPeak change'!$A$106:DS$202,118,FALSE())),0,(VLOOKUP($A77,'Import OffPeak'!$A$3:DS$99,118,FALSE())-VLOOKUP($A77,'Import OffPeak change'!$A$106:DS$202,118,FALSE())))</f>
        <v>0</v>
      </c>
      <c r="DO77" s="193" t="n">
        <f aca="false">IF(ISERROR(VLOOKUP($A77,'Import OffPeak'!$A$3:DT$99,119,FALSE())-VLOOKUP($A77,'Import OffPeak change'!$A$106:DT$202,119,FALSE())),0,(VLOOKUP($A77,'Import OffPeak'!$A$3:DT$99,119,FALSE())-VLOOKUP($A77,'Import OffPeak change'!$A$106:DT$202,119,FALSE())))</f>
        <v>0</v>
      </c>
      <c r="DP77" s="193" t="n">
        <f aca="false">IF(ISERROR(VLOOKUP($A77,'Import OffPeak'!$A$3:DU$99,120,FALSE())-VLOOKUP($A77,'Import OffPeak change'!$A$106:DU$202,120,FALSE())),0,(VLOOKUP($A77,'Import OffPeak'!$A$3:DU$99,120,FALSE())-VLOOKUP($A77,'Import OffPeak change'!$A$106:DU$202,120,FALSE())))</f>
        <v>0</v>
      </c>
      <c r="DQ77" s="193" t="n">
        <f aca="false">IF(ISERROR(VLOOKUP($A77,'Import OffPeak'!$A$3:DV$99,121,FALSE())-VLOOKUP($A77,'Import OffPeak change'!$A$106:DV$202,121,FALSE())),0,(VLOOKUP($A77,'Import OffPeak'!$A$3:DV$99,121,FALSE())-VLOOKUP($A77,'Import OffPeak change'!$A$106:DV$202,121,FALSE())))</f>
        <v>0</v>
      </c>
      <c r="DR77" s="193" t="n">
        <f aca="false">IF(ISERROR(VLOOKUP($A77,'Import OffPeak'!$A$3:DW$99,122,FALSE())-VLOOKUP($A77,'Import OffPeak change'!$A$106:DW$202,122,FALSE())),0,(VLOOKUP($A77,'Import OffPeak'!$A$3:DW$99,122,FALSE())-VLOOKUP($A77,'Import OffPeak change'!$A$106:DW$202,122,FALSE())))</f>
        <v>0</v>
      </c>
      <c r="DS77" s="193" t="n">
        <f aca="false">IF(ISERROR(VLOOKUP($A77,'Import OffPeak'!$A$3:DX$99,123,FALSE())-VLOOKUP($A77,'Import OffPeak change'!$A$106:DX$202,123,FALSE())),0,(VLOOKUP($A77,'Import OffPeak'!$A$3:DX$99,123,FALSE())-VLOOKUP($A77,'Import OffPeak change'!$A$106:DX$202,123,FALSE())))</f>
        <v>0</v>
      </c>
      <c r="DT77" s="193" t="n">
        <f aca="false">IF(ISERROR(VLOOKUP($A77,'Import OffPeak'!$A$3:DY$99,124,FALSE())-VLOOKUP($A77,'Import OffPeak change'!$A$106:DY$202,124,FALSE())),0,(VLOOKUP($A77,'Import OffPeak'!$A$3:DY$99,124,FALSE())-VLOOKUP($A77,'Import OffPeak change'!$A$106:DY$202,124,FALSE())))</f>
        <v>0</v>
      </c>
      <c r="DU77" s="193" t="n">
        <f aca="false">IF(ISERROR(VLOOKUP($A77,'Import OffPeak'!$A$3:DZ$99,125,FALSE())-VLOOKUP($A77,'Import OffPeak change'!$A$106:DZ$202,125,FALSE())),0,(VLOOKUP($A77,'Import OffPeak'!$A$3:DZ$99,125,FALSE())-VLOOKUP($A77,'Import OffPeak change'!$A$106:DZ$202,125,FALSE())))</f>
        <v>0</v>
      </c>
      <c r="DV77" s="193" t="n">
        <f aca="false">IF(ISERROR(VLOOKUP($A77,'Import OffPeak'!$A$3:EA$99,126,FALSE())-VLOOKUP($A77,'Import OffPeak change'!$A$106:EA$202,126,FALSE())),0,(VLOOKUP($A77,'Import OffPeak'!$A$3:EA$99,126,FALSE())-VLOOKUP($A77,'Import OffPeak change'!$A$106:EA$202,126,FALSE())))</f>
        <v>0</v>
      </c>
      <c r="DW77" s="193" t="n">
        <f aca="false">IF(ISERROR(VLOOKUP($A77,'Import OffPeak'!$A$3:EB$99,127,FALSE())-VLOOKUP($A77,'Import OffPeak change'!$A$106:EB$202,127,FALSE())),0,(VLOOKUP($A77,'Import OffPeak'!$A$3:EB$99,127,FALSE())-VLOOKUP($A77,'Import OffPeak change'!$A$106:EB$202,127,FALSE())))</f>
        <v>0</v>
      </c>
      <c r="DX77" s="193" t="n">
        <f aca="false">IF(ISERROR(VLOOKUP($A77,'Import OffPeak'!$A$3:EC$99,128,FALSE())-VLOOKUP($A77,'Import OffPeak change'!$A$106:EC$202,128,FALSE())),0,(VLOOKUP($A77,'Import OffPeak'!$A$3:EC$99,128,FALSE())-VLOOKUP($A77,'Import OffPeak change'!$A$106:EC$202,128,FALSE())))</f>
        <v>0</v>
      </c>
      <c r="DY77" s="193" t="n">
        <f aca="false">IF(ISERROR(VLOOKUP($A77,'Import OffPeak'!$A$3:ED$99,129,FALSE())-VLOOKUP($A77,'Import OffPeak change'!$A$106:ED$202,129,FALSE())),0,(VLOOKUP($A77,'Import OffPeak'!$A$3:ED$99,129,FALSE())-VLOOKUP($A77,'Import OffPeak change'!$A$106:ED$202,129,FALSE())))</f>
        <v>0</v>
      </c>
      <c r="DZ77" s="193" t="n">
        <f aca="false">IF(ISERROR(VLOOKUP($A77,'Import OffPeak'!$A$3:EE$99,130,FALSE())-VLOOKUP($A77,'Import OffPeak change'!$A$106:EE$202,130,FALSE())),0,(VLOOKUP($A77,'Import OffPeak'!$A$3:EE$99,130,FALSE())-VLOOKUP($A77,'Import OffPeak change'!$A$106:EE$202,130,FALSE())))</f>
        <v>0</v>
      </c>
      <c r="EA77" s="193" t="n">
        <f aca="false">IF(ISERROR(VLOOKUP($A77,'Import OffPeak'!$A$3:EF$99,131,FALSE())-VLOOKUP($A77,'Import OffPeak change'!$A$106:EF$202,131,FALSE())),0,(VLOOKUP($A77,'Import OffPeak'!$A$3:EF$99,131,FALSE())-VLOOKUP($A77,'Import OffPeak change'!$A$106:EF$202,131,FALSE())))</f>
        <v>0</v>
      </c>
      <c r="EB77" s="193" t="n">
        <f aca="false">IF(ISERROR(VLOOKUP($A77,'Import OffPeak'!$A$3:EG$99,132,FALSE())-VLOOKUP($A77,'Import OffPeak change'!$A$106:EG$202,132,FALSE())),0,(VLOOKUP($A77,'Import OffPeak'!$A$3:EG$99,132,FALSE())-VLOOKUP($A77,'Import OffPeak change'!$A$106:EG$202,132,FALSE())))</f>
        <v>0</v>
      </c>
      <c r="EC77" s="193" t="n">
        <f aca="false">IF(ISERROR(VLOOKUP($A77,'Import OffPeak'!$A$3:EH$99,133,FALSE())-VLOOKUP($A77,'Import OffPeak change'!$A$106:EH$202,133,FALSE())),0,(VLOOKUP($A77,'Import OffPeak'!$A$3:EH$99,133,FALSE())-VLOOKUP($A77,'Import OffPeak change'!$A$106:EH$202,133,FALSE())))</f>
        <v>0</v>
      </c>
      <c r="ED77" s="193" t="n">
        <f aca="false">IF(ISERROR(VLOOKUP($A77,'Import OffPeak'!$A$3:EI$99,134,FALSE())-VLOOKUP($A77,'Import OffPeak change'!$A$106:EI$202,134,FALSE())),0,(VLOOKUP($A77,'Import OffPeak'!$A$3:EI$99,134,FALSE())-VLOOKUP($A77,'Import OffPeak change'!$A$106:EI$202,134,FALSE())))</f>
        <v>0</v>
      </c>
      <c r="EE77" s="193" t="n">
        <f aca="false">IF(ISERROR(VLOOKUP($A77,'Import OffPeak'!$A$3:EJ$99,135,FALSE())-VLOOKUP($A77,'Import OffPeak change'!$A$106:EJ$202,135,FALSE())),0,(VLOOKUP($A77,'Import OffPeak'!$A$3:EJ$99,135,FALSE())-VLOOKUP($A77,'Import OffPeak change'!$A$106:EJ$202,135,FALSE())))</f>
        <v>0</v>
      </c>
      <c r="EF77" s="193" t="n">
        <f aca="false">IF(ISERROR(VLOOKUP($A77,'Import OffPeak'!$A$3:EK$99,136,FALSE())-VLOOKUP($A77,'Import OffPeak change'!$A$106:EK$202,136,FALSE())),0,(VLOOKUP($A77,'Import OffPeak'!$A$3:EK$99,136,FALSE())-VLOOKUP($A77,'Import OffPeak change'!$A$106:EK$202,136,FALSE())))</f>
        <v>0</v>
      </c>
      <c r="EG77" s="193" t="n">
        <f aca="false">IF(ISERROR(VLOOKUP($A77,'Import OffPeak'!$A$3:EL$99,137,FALSE())-VLOOKUP($A77,'Import OffPeak change'!$A$106:EL$202,137,FALSE())),0,(VLOOKUP($A77,'Import OffPeak'!$A$3:EL$99,137,FALSE())-VLOOKUP($A77,'Import OffPeak change'!$A$106:EL$202,137,FALSE())))</f>
        <v>0</v>
      </c>
      <c r="EH77" s="193" t="n">
        <f aca="false">IF(ISERROR(VLOOKUP($A77,'Import OffPeak'!$A$3:EM$99,138,FALSE())-VLOOKUP($A77,'Import OffPeak change'!$A$106:EM$202,138,FALSE())),0,(VLOOKUP($A77,'Import OffPeak'!$A$3:EM$99,138,FALSE())-VLOOKUP($A77,'Import OffPeak change'!$A$106:EM$202,138,FALSE())))</f>
        <v>0</v>
      </c>
      <c r="EI77" s="193" t="n">
        <f aca="false">IF(ISERROR(VLOOKUP($A77,'Import OffPeak'!$A$3:EN$99,139,FALSE())-VLOOKUP($A77,'Import OffPeak change'!$A$106:EN$202,139,FALSE())),0,(VLOOKUP($A77,'Import OffPeak'!$A$3:EN$99,139,FALSE())-VLOOKUP($A77,'Import OffPeak change'!$A$106:EN$202,139,FALSE())))</f>
        <v>0</v>
      </c>
      <c r="EJ77" s="193" t="n">
        <f aca="false">IF(ISERROR(VLOOKUP($A77,'Import OffPeak'!$A$3:EO$99,140,FALSE())-VLOOKUP($A77,'Import OffPeak change'!$A$106:EO$202,140,FALSE())),0,(VLOOKUP($A77,'Import OffPeak'!$A$3:EO$99,140,FALSE())-VLOOKUP($A77,'Import OffPeak change'!$A$106:EO$202,140,FALSE())))</f>
        <v>0</v>
      </c>
      <c r="EK77" s="193" t="n">
        <f aca="false">IF(ISERROR(VLOOKUP($A77,'Import OffPeak'!$A$3:EP$99,141,FALSE())-VLOOKUP($A77,'Import OffPeak change'!$A$106:EP$202,141,FALSE())),0,(VLOOKUP($A77,'Import OffPeak'!$A$3:EP$99,141,FALSE())-VLOOKUP($A77,'Import OffPeak change'!$A$106:EP$202,141,FALSE())))</f>
        <v>0</v>
      </c>
      <c r="EL77" s="193" t="n">
        <f aca="false">IF(ISERROR(VLOOKUP($A77,'Import OffPeak'!$A$3:EQ$99,142,FALSE())-VLOOKUP($A77,'Import OffPeak change'!$A$106:EQ$202,142,FALSE())),0,(VLOOKUP($A77,'Import OffPeak'!$A$3:EQ$99,142,FALSE())-VLOOKUP($A77,'Import OffPeak change'!$A$106:EQ$202,142,FALSE())))</f>
        <v>0</v>
      </c>
      <c r="EM77" s="193" t="n">
        <f aca="false">IF(ISERROR(VLOOKUP($A77,'Import OffPeak'!$A$3:ER$99,143,FALSE())-VLOOKUP($A77,'Import OffPeak change'!$A$106:ER$202,143,FALSE())),0,(VLOOKUP($A77,'Import OffPeak'!$A$3:ER$99,143,FALSE())-VLOOKUP($A77,'Import OffPeak change'!$A$106:ER$202,143,FALSE())))</f>
        <v>0</v>
      </c>
      <c r="EN77" s="193" t="n">
        <f aca="false">IF(ISERROR(VLOOKUP($A77,'Import OffPeak'!$A$3:ES$99,144,FALSE())-VLOOKUP($A77,'Import OffPeak change'!$A$106:ES$202,144,FALSE())),0,(VLOOKUP($A77,'Import OffPeak'!$A$3:ES$99,144,FALSE())-VLOOKUP($A77,'Import OffPeak change'!$A$106:ES$202,144,FALSE())))</f>
        <v>0</v>
      </c>
      <c r="EO77" s="193" t="n">
        <f aca="false">IF(ISERROR(VLOOKUP($A77,'Import OffPeak'!$A$3:ET$99,145,FALSE())-VLOOKUP($A77,'Import OffPeak change'!$A$106:ET$202,145,FALSE())),0,(VLOOKUP($A77,'Import OffPeak'!$A$3:ET$99,145,FALSE())-VLOOKUP($A77,'Import OffPeak change'!$A$106:ET$202,145,FALSE())))</f>
        <v>0</v>
      </c>
      <c r="EP77" s="193" t="n">
        <f aca="false">IF(ISERROR(VLOOKUP($A77,'Import OffPeak'!$A$3:EU$99,146,FALSE())-VLOOKUP($A77,'Import OffPeak change'!$A$106:EU$202,146,FALSE())),0,(VLOOKUP($A77,'Import OffPeak'!$A$3:EU$99,146,FALSE())-VLOOKUP($A77,'Import OffPeak change'!$A$106:EU$202,146,FALSE())))</f>
        <v>0</v>
      </c>
      <c r="EQ77" s="193" t="n">
        <f aca="false">IF(ISERROR(VLOOKUP($A77,'Import OffPeak'!$A$3:EV$99,147,FALSE())-VLOOKUP($A77,'Import OffPeak change'!$A$106:EV$202,147,FALSE())),0,(VLOOKUP($A77,'Import OffPeak'!$A$3:EV$99,147,FALSE())-VLOOKUP($A77,'Import OffPeak change'!$A$106:EV$202,147,FALSE())))</f>
        <v>0</v>
      </c>
      <c r="ER77" s="193" t="n">
        <f aca="false">IF(ISERROR(VLOOKUP($A77,'Import OffPeak'!$A$3:EW$99,148,FALSE())-VLOOKUP($A77,'Import OffPeak change'!$A$106:EW$202,148,FALSE())),0,(VLOOKUP($A77,'Import OffPeak'!$A$3:EW$99,148,FALSE())-VLOOKUP($A77,'Import OffPeak change'!$A$106:EW$202,148,FALSE())))</f>
        <v>0</v>
      </c>
      <c r="ES77" s="193" t="n">
        <f aca="false">IF(ISERROR(VLOOKUP($A77,'Import OffPeak'!$A$3:EX$99,149,FALSE())-VLOOKUP($A77,'Import OffPeak change'!$A$106:EX$202,149,FALSE())),0,(VLOOKUP($A77,'Import OffPeak'!$A$3:EX$99,149,FALSE())-VLOOKUP($A77,'Import OffPeak change'!$A$106:EX$202,149,FALSE())))</f>
        <v>0</v>
      </c>
      <c r="ET77" s="193" t="n">
        <f aca="false">IF(ISERROR(VLOOKUP($A77,'Import OffPeak'!$A$3:EY$99,150,FALSE())-VLOOKUP($A77,'Import OffPeak change'!$A$106:EY$202,150,FALSE())),0,(VLOOKUP($A77,'Import OffPeak'!$A$3:EY$99,150,FALSE())-VLOOKUP($A77,'Import OffPeak change'!$A$106:EY$202,150,FALSE())))</f>
        <v>0</v>
      </c>
      <c r="EU77" s="193" t="n">
        <f aca="false">IF(ISERROR(VLOOKUP($A77,'Import OffPeak'!$A$3:EZ$99,151,FALSE())-VLOOKUP($A77,'Import OffPeak change'!$A$106:EZ$202,151,FALSE())),0,(VLOOKUP($A77,'Import OffPeak'!$A$3:EZ$99,151,FALSE())-VLOOKUP($A77,'Import OffPeak change'!$A$106:EZ$202,151,FALSE())))</f>
        <v>0</v>
      </c>
      <c r="EV77" s="193" t="n">
        <f aca="false">IF(ISERROR(VLOOKUP($A77,'Import OffPeak'!$A$3:FA$99,152,FALSE())-VLOOKUP($A77,'Import OffPeak change'!$A$106:FA$202,152,FALSE())),0,(VLOOKUP($A77,'Import OffPeak'!$A$3:FA$99,152,FALSE())-VLOOKUP($A77,'Import OffPeak change'!$A$106:FA$202,152,FALSE())))</f>
        <v>0</v>
      </c>
      <c r="EW77" s="193" t="n">
        <f aca="false">IF(ISERROR(VLOOKUP($A77,'Import OffPeak'!$A$3:FB$99,153,FALSE())-VLOOKUP($A77,'Import OffPeak change'!$A$106:FB$202,153,FALSE())),0,(VLOOKUP($A77,'Import OffPeak'!$A$3:FB$99,153,FALSE())-VLOOKUP($A77,'Import OffPeak change'!$A$106:FB$202,153,FALSE())))</f>
        <v>0</v>
      </c>
      <c r="EX77" s="193" t="n">
        <f aca="false">IF(ISERROR(VLOOKUP($A77,'Import OffPeak'!$A$3:FC$99,154,FALSE())-VLOOKUP($A77,'Import OffPeak change'!$A$106:FC$202,154,FALSE())),0,(VLOOKUP($A77,'Import OffPeak'!$A$3:FC$99,154,FALSE())-VLOOKUP($A77,'Import OffPeak change'!$A$106:FC$202,154,FALSE())))</f>
        <v>0</v>
      </c>
      <c r="EY77" s="193" t="n">
        <f aca="false">IF(ISERROR(VLOOKUP($A77,'Import OffPeak'!$A$3:FD$99,155,FALSE())-VLOOKUP($A77,'Import OffPeak change'!$A$106:FD$202,155,FALSE())),0,(VLOOKUP($A77,'Import OffPeak'!$A$3:FD$99,155,FALSE())-VLOOKUP($A77,'Import OffPeak change'!$A$106:FD$202,155,FALSE())))</f>
        <v>0</v>
      </c>
      <c r="EZ77" s="193" t="n">
        <f aca="false">IF(ISERROR(VLOOKUP($A77,'Import OffPeak'!$A$3:FE$99,156,FALSE())-VLOOKUP($A77,'Import OffPeak change'!$A$106:FE$202,156,FALSE())),0,(VLOOKUP($A77,'Import OffPeak'!$A$3:FE$99,156,FALSE())-VLOOKUP($A77,'Import OffPeak change'!$A$106:FE$202,156,FALSE())))</f>
        <v>0</v>
      </c>
      <c r="FA77" s="193" t="n">
        <f aca="false">IF(ISERROR(VLOOKUP($A77,'Import OffPeak'!$A$3:FF$99,157,FALSE())-VLOOKUP($A77,'Import OffPeak change'!$A$106:FF$202,157,FALSE())),0,(VLOOKUP($A77,'Import OffPeak'!$A$3:FF$99,157,FALSE())-VLOOKUP($A77,'Import OffPeak change'!$A$106:FF$202,157,FALSE())))</f>
        <v>0</v>
      </c>
      <c r="FB77" s="193" t="n">
        <f aca="false">IF(ISERROR(VLOOKUP($A77,'Import OffPeak'!$A$3:FG$99,158,FALSE())-VLOOKUP($A77,'Import OffPeak change'!$A$106:FG$202,158,FALSE())),0,(VLOOKUP($A77,'Import OffPeak'!$A$3:FG$99,158,FALSE())-VLOOKUP($A77,'Import OffPeak change'!$A$106:FG$202,158,FALSE())))</f>
        <v>0</v>
      </c>
      <c r="FC77" s="193" t="n">
        <f aca="false">IF(ISERROR(VLOOKUP($A77,'Import OffPeak'!$A$3:FH$99,159,FALSE())-VLOOKUP($A77,'Import OffPeak change'!$A$106:FH$202,159,FALSE())),0,(VLOOKUP($A77,'Import OffPeak'!$A$3:FH$99,159,FALSE())-VLOOKUP($A77,'Import OffPeak change'!$A$106:FH$202,159,FALSE())))</f>
        <v>0</v>
      </c>
      <c r="FD77" s="193" t="n">
        <f aca="false">IF(ISERROR(VLOOKUP($A77,'Import OffPeak'!$A$3:FI$99,160,FALSE())-VLOOKUP($A77,'Import OffPeak change'!$A$106:FI$202,160,FALSE())),0,(VLOOKUP($A77,'Import OffPeak'!$A$3:FI$99,160,FALSE())-VLOOKUP($A77,'Import OffPeak change'!$A$106:FI$202,160,FALSE())))</f>
        <v>0</v>
      </c>
      <c r="FE77" s="193" t="n">
        <f aca="false">IF(ISERROR(VLOOKUP($A77,'Import OffPeak'!$A$3:FJ$99,161,FALSE())-VLOOKUP($A77,'Import OffPeak change'!$A$106:FJ$202,161,FALSE())),0,(VLOOKUP($A77,'Import OffPeak'!$A$3:FJ$99,161,FALSE())-VLOOKUP($A77,'Import OffPeak change'!$A$106:FJ$202,161,FALSE())))</f>
        <v>0</v>
      </c>
      <c r="FF77" s="193" t="n">
        <f aca="false">IF(ISERROR(VLOOKUP($A77,'Import OffPeak'!$A$3:FK$99,162,FALSE())-VLOOKUP($A77,'Import OffPeak change'!$A$106:FK$202,162,FALSE())),0,(VLOOKUP($A77,'Import OffPeak'!$A$3:FK$99,162,FALSE())-VLOOKUP($A77,'Import OffPeak change'!$A$106:FK$202,162,FALSE())))</f>
        <v>0</v>
      </c>
      <c r="FG77" s="193" t="n">
        <f aca="false">IF(ISERROR(VLOOKUP($A77,'Import OffPeak'!$A$3:FL$99,163,FALSE())-VLOOKUP($A77,'Import OffPeak change'!$A$106:FL$202,163,FALSE())),0,(VLOOKUP($A77,'Import OffPeak'!$A$3:FL$99,163,FALSE())-VLOOKUP($A77,'Import OffPeak change'!$A$106:FL$202,163,FALSE())))</f>
        <v>0</v>
      </c>
      <c r="FH77" s="193" t="n">
        <f aca="false">IF(ISERROR(VLOOKUP($A77,'Import OffPeak'!$A$3:FM$99,164,FALSE())-VLOOKUP($A77,'Import OffPeak change'!$A$106:FM$202,164,FALSE())),0,(VLOOKUP($A77,'Import OffPeak'!$A$3:FM$99,164,FALSE())-VLOOKUP($A77,'Import OffPeak change'!$A$106:FM$202,164,FALSE())))</f>
        <v>0</v>
      </c>
      <c r="FI77" s="193" t="n">
        <f aca="false">IF(ISERROR(VLOOKUP($A77,'Import OffPeak'!$A$3:FN$99,165,FALSE())-VLOOKUP($A77,'Import OffPeak change'!$A$106:FN$202,165,FALSE())),0,(VLOOKUP($A77,'Import OffPeak'!$A$3:FN$99,165,FALSE())-VLOOKUP($A77,'Import OffPeak change'!$A$106:FN$202,165,FALSE())))</f>
        <v>0</v>
      </c>
      <c r="FJ77" s="193" t="n">
        <f aca="false">IF(ISERROR(VLOOKUP($A77,'Import OffPeak'!$A$3:FO$99,166,FALSE())-VLOOKUP($A77,'Import OffPeak change'!$A$106:FO$202,166,FALSE())),0,(VLOOKUP($A77,'Import OffPeak'!$A$3:FO$99,166,FALSE())-VLOOKUP($A77,'Import OffPeak change'!$A$106:FO$202,166,FALSE())))</f>
        <v>0</v>
      </c>
      <c r="FK77" s="193" t="n">
        <f aca="false">IF(ISERROR(VLOOKUP($A77,'Import OffPeak'!$A$3:FP$99,167,FALSE())-VLOOKUP($A77,'Import OffPeak change'!$A$106:FP$202,167,FALSE())),0,(VLOOKUP($A77,'Import OffPeak'!$A$3:FP$99,167,FALSE())-VLOOKUP($A77,'Import OffPeak change'!$A$106:FP$202,167,FALSE())))</f>
        <v>0</v>
      </c>
      <c r="FL77" s="193" t="n">
        <f aca="false">IF(ISERROR(VLOOKUP($A77,'Import OffPeak'!$A$3:FQ$99,168,FALSE())-VLOOKUP($A77,'Import OffPeak change'!$A$106:FQ$202,168,FALSE())),0,(VLOOKUP($A77,'Import OffPeak'!$A$3:FQ$99,168,FALSE())-VLOOKUP($A77,'Import OffPeak change'!$A$106:FQ$202,168,FALSE())))</f>
        <v>0</v>
      </c>
      <c r="FM77" s="193" t="n">
        <f aca="false">IF(ISERROR(VLOOKUP($A77,'Import OffPeak'!$A$3:FR$99,169,FALSE())-VLOOKUP($A77,'Import OffPeak change'!$A$106:FR$202,169,FALSE())),0,(VLOOKUP($A77,'Import OffPeak'!$A$3:FR$99,169,FALSE())-VLOOKUP($A77,'Import OffPeak change'!$A$106:FR$202,169,FALSE())))</f>
        <v>0</v>
      </c>
      <c r="FN77" s="193" t="n">
        <f aca="false">IF(ISERROR(VLOOKUP($A77,'Import OffPeak'!$A$3:FS$99,170,FALSE())-VLOOKUP($A77,'Import OffPeak change'!$A$106:FS$202,170,FALSE())),0,(VLOOKUP($A77,'Import OffPeak'!$A$3:FS$99,170,FALSE())-VLOOKUP($A77,'Import OffPeak change'!$A$106:FS$202,170,FALSE())))</f>
        <v>0</v>
      </c>
      <c r="FO77" s="193" t="n">
        <f aca="false">IF(ISERROR(VLOOKUP($A77,'Import OffPeak'!$A$3:FT$99,171,FALSE())-VLOOKUP($A77,'Import OffPeak change'!$A$106:FT$202,171,FALSE())),0,(VLOOKUP($A77,'Import OffPeak'!$A$3:FT$99,171,FALSE())-VLOOKUP($A77,'Import OffPeak change'!$A$106:FT$202,171,FALSE())))</f>
        <v>0</v>
      </c>
      <c r="FP77" s="193" t="n">
        <f aca="false">IF(ISERROR(VLOOKUP($A77,'Import OffPeak'!$A$3:FU$99,172,FALSE())-VLOOKUP($A77,'Import OffPeak change'!$A$106:FU$202,172,FALSE())),0,(VLOOKUP($A77,'Import OffPeak'!$A$3:FU$99,172,FALSE())-VLOOKUP($A77,'Import OffPeak change'!$A$106:FU$202,172,FALSE())))</f>
        <v>0</v>
      </c>
      <c r="FQ77" s="193" t="n">
        <f aca="false">IF(ISERROR(VLOOKUP($A77,'Import OffPeak'!$A$3:FV$99,173,FALSE())-VLOOKUP($A77,'Import OffPeak change'!$A$106:FV$202,173,FALSE())),0,(VLOOKUP($A77,'Import OffPeak'!$A$3:FV$99,173,FALSE())-VLOOKUP($A77,'Import OffPeak change'!$A$106:FV$202,173,FALSE())))</f>
        <v>0</v>
      </c>
      <c r="FR77" s="193" t="n">
        <f aca="false">IF(ISERROR(VLOOKUP($A77,'Import OffPeak'!$A$3:FW$99,174,FALSE())-VLOOKUP($A77,'Import OffPeak change'!$A$106:FW$202,174,FALSE())),0,(VLOOKUP($A77,'Import OffPeak'!$A$3:FW$99,174,FALSE())-VLOOKUP($A77,'Import OffPeak change'!$A$106:FW$202,174,FALSE())))</f>
        <v>0</v>
      </c>
      <c r="FS77" s="193" t="n">
        <f aca="false">IF(ISERROR(VLOOKUP($A77,'Import OffPeak'!$A$3:FX$99,175,FALSE())-VLOOKUP($A77,'Import OffPeak change'!$A$106:FX$202,175,FALSE())),0,(VLOOKUP($A77,'Import OffPeak'!$A$3:FX$99,175,FALSE())-VLOOKUP($A77,'Import OffPeak change'!$A$106:FX$202,175,FALSE())))</f>
        <v>0</v>
      </c>
      <c r="FT77" s="193" t="n">
        <f aca="false">IF(ISERROR(VLOOKUP($A77,'Import OffPeak'!$A$3:FY$99,176,FALSE())-VLOOKUP($A77,'Import OffPeak change'!$A$106:FY$202,176,FALSE())),0,(VLOOKUP($A77,'Import OffPeak'!$A$3:FY$99,176,FALSE())-VLOOKUP($A77,'Import OffPeak change'!$A$106:FY$202,176,FALSE())))</f>
        <v>0</v>
      </c>
      <c r="FU77" s="193" t="n">
        <f aca="false">IF(ISERROR(VLOOKUP($A77,'Import OffPeak'!$A$3:FZ$99,177,FALSE())-VLOOKUP($A77,'Import OffPeak change'!$A$106:FZ$202,177,FALSE())),0,(VLOOKUP($A77,'Import OffPeak'!$A$3:FZ$99,177,FALSE())-VLOOKUP($A77,'Import OffPeak change'!$A$106:FZ$202,177,FALSE())))</f>
        <v>0</v>
      </c>
      <c r="FV77" s="193" t="n">
        <f aca="false">IF(ISERROR(VLOOKUP($A77,'Import OffPeak'!$A$3:GA$99,178,FALSE())-VLOOKUP($A77,'Import OffPeak change'!$A$106:GA$202,178,FALSE())),0,(VLOOKUP($A77,'Import OffPeak'!$A$3:GA$99,178,FALSE())-VLOOKUP($A77,'Import OffPeak change'!$A$106:GA$202,178,FALSE())))</f>
        <v>0</v>
      </c>
      <c r="FW77" s="193" t="n">
        <f aca="false">IF(ISERROR(VLOOKUP($A77,'Import OffPeak'!$A$3:GB$99,179,FALSE())-VLOOKUP($A77,'Import OffPeak change'!$A$106:GB$202,179,FALSE())),0,(VLOOKUP($A77,'Import OffPeak'!$A$3:GB$99,179,FALSE())-VLOOKUP($A77,'Import OffPeak change'!$A$106:GB$202,179,FALSE())))</f>
        <v>0</v>
      </c>
      <c r="FX77" s="193" t="n">
        <f aca="false">IF(ISERROR(VLOOKUP($A77,'Import OffPeak'!$A$3:GC$99,180,FALSE())-VLOOKUP($A77,'Import OffPeak change'!$A$106:GC$202,180,FALSE())),0,(VLOOKUP($A77,'Import OffPeak'!$A$3:GC$99,180,FALSE())-VLOOKUP($A77,'Import OffPeak change'!$A$106:GC$202,180,FALSE())))</f>
        <v>0</v>
      </c>
      <c r="FY77" s="193" t="n">
        <f aca="false">IF(ISERROR(VLOOKUP($A77,'Import OffPeak'!$A$3:GD$99,181,FALSE())-VLOOKUP($A77,'Import OffPeak change'!$A$106:GD$202,181,FALSE())),0,(VLOOKUP($A77,'Import OffPeak'!$A$3:GD$99,181,FALSE())-VLOOKUP($A77,'Import OffPeak change'!$A$106:GD$202,181,FALSE())))</f>
        <v>0</v>
      </c>
      <c r="FZ77" s="193" t="n">
        <f aca="false">IF(ISERROR(VLOOKUP($A77,'Import OffPeak'!$A$3:GE$99,182,FALSE())-VLOOKUP($A77,'Import OffPeak change'!$A$106:GE$202,182,FALSE())),0,(VLOOKUP($A77,'Import OffPeak'!$A$3:GE$99,182,FALSE())-VLOOKUP($A77,'Import OffPeak change'!$A$106:GE$202,182,FALSE())))</f>
        <v>0</v>
      </c>
      <c r="GA77" s="193" t="n">
        <f aca="false">IF(ISERROR(VLOOKUP($A77,'Import OffPeak'!$A$3:GF$99,183,FALSE())-VLOOKUP($A77,'Import OffPeak change'!$A$106:GF$202,183,FALSE())),0,(VLOOKUP($A77,'Import OffPeak'!$A$3:GF$99,183,FALSE())-VLOOKUP($A77,'Import OffPeak change'!$A$106:GF$202,183,FALSE())))</f>
        <v>0</v>
      </c>
      <c r="GB77" s="193" t="n">
        <f aca="false">IF(ISERROR(VLOOKUP($A77,'Import OffPeak'!$A$3:GG$99,184,FALSE())-VLOOKUP($A77,'Import OffPeak change'!$A$106:GG$202,184,FALSE())),0,(VLOOKUP($A77,'Import OffPeak'!$A$3:GG$99,184,FALSE())-VLOOKUP($A77,'Import OffPeak change'!$A$106:GG$202,184,FALSE())))</f>
        <v>0</v>
      </c>
      <c r="GC77" s="193" t="n">
        <f aca="false">IF(ISERROR(VLOOKUP($A77,'Import OffPeak'!$A$3:GH$99,185,FALSE())-VLOOKUP($A77,'Import OffPeak change'!$A$106:GH$202,185,FALSE())),0,(VLOOKUP($A77,'Import OffPeak'!$A$3:GH$99,185,FALSE())-VLOOKUP($A77,'Import OffPeak change'!$A$106:GH$202,185,FALSE())))</f>
        <v>0</v>
      </c>
      <c r="GD77" s="193" t="n">
        <f aca="false">IF(ISERROR(VLOOKUP($A77,'Import OffPeak'!$A$3:GI$99,186,FALSE())-VLOOKUP($A77,'Import OffPeak change'!$A$106:GI$202,186,FALSE())),0,(VLOOKUP($A77,'Import OffPeak'!$A$3:GI$99,186,FALSE())-VLOOKUP($A77,'Import OffPeak change'!$A$106:GI$202,186,FALSE())))</f>
        <v>0</v>
      </c>
      <c r="GE77" s="193" t="n">
        <f aca="false">IF(ISERROR(VLOOKUP($A77,'Import OffPeak'!$A$3:GJ$99,187,FALSE())-VLOOKUP($A77,'Import OffPeak change'!$A$106:GJ$202,187,FALSE())),0,(VLOOKUP($A77,'Import OffPeak'!$A$3:GJ$99,187,FALSE())-VLOOKUP($A77,'Import OffPeak change'!$A$106:GJ$202,187,FALSE())))</f>
        <v>0</v>
      </c>
      <c r="GF77" s="193" t="n">
        <f aca="false">IF(ISERROR(VLOOKUP($A77,'Import OffPeak'!$A$3:GK$99,188,FALSE())-VLOOKUP($A77,'Import OffPeak change'!$A$106:GK$202,188,FALSE())),0,(VLOOKUP($A77,'Import OffPeak'!$A$3:GK$99,188,FALSE())-VLOOKUP($A77,'Import OffPeak change'!$A$106:GK$202,188,FALSE())))</f>
        <v>0</v>
      </c>
      <c r="GG77" s="193" t="n">
        <f aca="false">IF(ISERROR(VLOOKUP($A77,'Import OffPeak'!$A$3:GL$99,189,FALSE())-VLOOKUP($A77,'Import OffPeak change'!$A$106:GL$202,189,FALSE())),0,(VLOOKUP($A77,'Import OffPeak'!$A$3:GL$99,189,FALSE())-VLOOKUP($A77,'Import OffPeak change'!$A$106:GL$202,189,FALSE())))</f>
        <v>0</v>
      </c>
      <c r="GH77" s="193" t="n">
        <f aca="false">IF(ISERROR(VLOOKUP($A77,'Import OffPeak'!$A$3:GM$99,190,FALSE())-VLOOKUP($A77,'Import OffPeak change'!$A$106:GM$202,190,FALSE())),0,(VLOOKUP($A77,'Import OffPeak'!$A$3:GM$99,190,FALSE())-VLOOKUP($A77,'Import OffPeak change'!$A$106:GM$202,190,FALSE())))</f>
        <v>0</v>
      </c>
      <c r="GI77" s="193" t="n">
        <f aca="false">IF(ISERROR(VLOOKUP($A77,'Import OffPeak'!$A$3:GN$99,191,FALSE())-VLOOKUP($A77,'Import OffPeak change'!$A$106:GN$202,191,FALSE())),0,(VLOOKUP($A77,'Import OffPeak'!$A$3:GN$99,191,FALSE())-VLOOKUP($A77,'Import OffPeak change'!$A$106:GN$202,191,FALSE())))</f>
        <v>0</v>
      </c>
      <c r="GJ77" s="193" t="n">
        <f aca="false">IF(ISERROR(VLOOKUP($A77,'Import OffPeak'!$A$3:GO$99,192,FALSE())-VLOOKUP($A77,'Import OffPeak change'!$A$106:GO$202,192,FALSE())),0,(VLOOKUP($A77,'Import OffPeak'!$A$3:GO$99,192,FALSE())-VLOOKUP($A77,'Import OffPeak change'!$A$106:GO$202,192,FALSE())))</f>
        <v>0</v>
      </c>
      <c r="GK77" s="193" t="n">
        <f aca="false">IF(ISERROR(VLOOKUP($A77,'Import OffPeak'!$A$3:GP$99,193,FALSE())-VLOOKUP($A77,'Import OffPeak change'!$A$106:GP$202,193,FALSE())),0,(VLOOKUP($A77,'Import OffPeak'!$A$3:GP$99,193,FALSE())-VLOOKUP($A77,'Import OffPeak change'!$A$106:GP$202,193,FALSE())))</f>
        <v>0</v>
      </c>
      <c r="GL77" s="193" t="n">
        <f aca="false">IF(ISERROR(VLOOKUP($A77,'Import OffPeak'!$A$3:GQ$99,194,FALSE())-VLOOKUP($A77,'Import OffPeak change'!$A$106:GQ$202,194,FALSE())),0,(VLOOKUP($A77,'Import OffPeak'!$A$3:GQ$99,194,FALSE())-VLOOKUP($A77,'Import OffPeak change'!$A$106:GQ$202,194,FALSE())))</f>
        <v>0</v>
      </c>
      <c r="GM77" s="193" t="n">
        <f aca="false">IF(ISERROR(VLOOKUP($A77,'Import OffPeak'!$A$3:GR$99,195,FALSE())-VLOOKUP($A77,'Import OffPeak change'!$A$106:GR$202,195,FALSE())),0,(VLOOKUP($A77,'Import OffPeak'!$A$3:GR$99,195,FALSE())-VLOOKUP($A77,'Import OffPeak change'!$A$106:GR$202,195,FALSE())))</f>
        <v>0</v>
      </c>
      <c r="GN77" s="193" t="n">
        <f aca="false">IF(ISERROR(VLOOKUP($A77,'Import OffPeak'!$A$3:GS$99,196,FALSE())-VLOOKUP($A77,'Import OffPeak change'!$A$106:GS$202,196,FALSE())),0,(VLOOKUP($A77,'Import OffPeak'!$A$3:GS$99,196,FALSE())-VLOOKUP($A77,'Import OffPeak change'!$A$106:GS$202,196,FALSE())))</f>
        <v>0</v>
      </c>
      <c r="GO77" s="193" t="n">
        <f aca="false">IF(ISERROR(VLOOKUP($A77,'Import OffPeak'!$A$3:GT$99,197,FALSE())-VLOOKUP($A77,'Import OffPeak change'!$A$106:GT$202,197,FALSE())),0,(VLOOKUP($A77,'Import OffPeak'!$A$3:GT$99,197,FALSE())-VLOOKUP($A77,'Import OffPeak change'!$A$106:GT$202,197,FALSE())))</f>
        <v>0</v>
      </c>
      <c r="GP77" s="193" t="n">
        <f aca="false">IF(ISERROR(VLOOKUP($A77,'Import OffPeak'!$A$3:GU$99,198,FALSE())-VLOOKUP($A77,'Import OffPeak change'!$A$106:GU$202,198,FALSE())),0,(VLOOKUP($A77,'Import OffPeak'!$A$3:GU$99,198,FALSE())-VLOOKUP($A77,'Import OffPeak change'!$A$106:GU$202,198,FALSE())))</f>
        <v>0</v>
      </c>
      <c r="GQ77" s="193" t="n">
        <f aca="false">IF(ISERROR(VLOOKUP($A77,'Import OffPeak'!$A$3:GV$99,199,FALSE())-VLOOKUP($A77,'Import OffPeak change'!$A$106:GV$202,199,FALSE())),0,(VLOOKUP($A77,'Import OffPeak'!$A$3:GV$99,199,FALSE())-VLOOKUP($A77,'Import OffPeak change'!$A$106:GV$202,199,FALSE())))</f>
        <v>0</v>
      </c>
      <c r="GR77" s="193" t="n">
        <f aca="false">IF(ISERROR(VLOOKUP($A77,'Import OffPeak'!$A$3:GW$99,200,FALSE())-VLOOKUP($A77,'Import OffPeak change'!$A$106:GW$202,200,FALSE())),0,(VLOOKUP($A77,'Import OffPeak'!$A$3:GW$99,200,FALSE())-VLOOKUP($A77,'Import OffPeak change'!$A$106:GW$202,200,FALSE())))</f>
        <v>0</v>
      </c>
      <c r="GS77" s="193" t="n">
        <f aca="false">IF(ISERROR(VLOOKUP($A77,'Import OffPeak'!$A$3:GX$99,201,FALSE())-VLOOKUP($A77,'Import OffPeak change'!$A$106:GX$202,201,FALSE())),0,(VLOOKUP($A77,'Import OffPeak'!$A$3:GX$99,201,FALSE())-VLOOKUP($A77,'Import OffPeak change'!$A$106:GX$202,201,FALSE())))</f>
        <v>0</v>
      </c>
      <c r="GT77" s="193" t="n">
        <f aca="false">IF(ISERROR(VLOOKUP($A77,'Import OffPeak'!$A$3:GY$99,202,FALSE())-VLOOKUP($A77,'Import OffPeak change'!$A$106:GY$202,202,FALSE())),0,(VLOOKUP($A77,'Import OffPeak'!$A$3:GY$99,202,FALSE())-VLOOKUP($A77,'Import OffPeak change'!$A$106:GY$202,202,FALSE())))</f>
        <v>0</v>
      </c>
      <c r="GU77" s="193" t="n">
        <f aca="false">IF(ISERROR(VLOOKUP($A77,'Import OffPeak'!$A$3:GZ$99,203,FALSE())-VLOOKUP($A77,'Import OffPeak change'!$A$106:GZ$202,203,FALSE())),0,(VLOOKUP($A77,'Import OffPeak'!$A$3:GZ$99,203,FALSE())-VLOOKUP($A77,'Import OffPeak change'!$A$106:GZ$202,203,FALSE())))</f>
        <v>0</v>
      </c>
      <c r="GV77" s="193" t="n">
        <f aca="false">IF(ISERROR(VLOOKUP($A77,'Import OffPeak'!$A$3:HA$99,204,FALSE())-VLOOKUP($A77,'Import OffPeak change'!$A$106:HA$202,204,FALSE())),0,(VLOOKUP($A77,'Import OffPeak'!$A$3:HA$99,204,FALSE())-VLOOKUP($A77,'Import OffPeak change'!$A$106:HA$202,204,FALSE())))</f>
        <v>0</v>
      </c>
      <c r="GW77" s="193" t="n">
        <f aca="false">IF(ISERROR(VLOOKUP($A77,'Import OffPeak'!$A$3:HB$99,205,FALSE())-VLOOKUP($A77,'Import OffPeak change'!$A$106:HB$202,205,FALSE())),0,(VLOOKUP($A77,'Import OffPeak'!$A$3:HB$99,205,FALSE())-VLOOKUP($A77,'Import OffPeak change'!$A$106:HB$202,205,FALSE())))</f>
        <v>0</v>
      </c>
      <c r="GX77" s="193" t="n">
        <f aca="false">IF(ISERROR(VLOOKUP($A77,'Import OffPeak'!$A$3:HC$99,206,FALSE())-VLOOKUP($A77,'Import OffPeak change'!$A$106:HC$202,206,FALSE())),0,(VLOOKUP($A77,'Import OffPeak'!$A$3:HC$99,206,FALSE())-VLOOKUP($A77,'Import OffPeak change'!$A$106:HC$202,206,FALSE())))</f>
        <v>0</v>
      </c>
      <c r="GY77" s="193" t="n">
        <f aca="false">IF(ISERROR(VLOOKUP($A77,'Import OffPeak'!$A$3:HD$99,207,FALSE())-VLOOKUP($A77,'Import OffPeak change'!$A$106:HD$202,207,FALSE())),0,(VLOOKUP($A77,'Import OffPeak'!$A$3:HD$99,207,FALSE())-VLOOKUP($A77,'Import OffPeak change'!$A$106:HD$202,207,FALSE())))</f>
        <v>0</v>
      </c>
      <c r="GZ77" s="193" t="n">
        <f aca="false">IF(ISERROR(VLOOKUP($A77,'Import OffPeak'!$A$3:HE$99,208,FALSE())-VLOOKUP($A77,'Import OffPeak change'!$A$106:HE$202,208,FALSE())),0,(VLOOKUP($A77,'Import OffPeak'!$A$3:HE$99,208,FALSE())-VLOOKUP($A77,'Import OffPeak change'!$A$106:HE$202,208,FALSE())))</f>
        <v>0</v>
      </c>
      <c r="HA77" s="193" t="n">
        <f aca="false">IF(ISERROR(VLOOKUP($A77,'Import OffPeak'!$A$3:HF$99,209,FALSE())-VLOOKUP($A77,'Import OffPeak change'!$A$106:HF$202,209,FALSE())),0,(VLOOKUP($A77,'Import OffPeak'!$A$3:HF$99,209,FALSE())-VLOOKUP($A77,'Import OffPeak change'!$A$106:HF$202,209,FALSE())))</f>
        <v>0</v>
      </c>
      <c r="HB77" s="193" t="n">
        <f aca="false">IF(ISERROR(VLOOKUP($A77,'Import OffPeak'!$A$3:HG$99,210,FALSE())-VLOOKUP($A77,'Import OffPeak change'!$A$106:HG$202,210,FALSE())),0,(VLOOKUP($A77,'Import OffPeak'!$A$3:HG$99,210,FALSE())-VLOOKUP($A77,'Import OffPeak change'!$A$106:HG$202,210,FALSE())))</f>
        <v>0</v>
      </c>
      <c r="HC77" s="193" t="n">
        <f aca="false">IF(ISERROR(VLOOKUP($A77,'Import OffPeak'!$A$3:HH$99,211,FALSE())-VLOOKUP($A77,'Import OffPeak change'!$A$106:HH$202,211,FALSE())),0,(VLOOKUP($A77,'Import OffPeak'!$A$3:HH$99,211,FALSE())-VLOOKUP($A77,'Import OffPeak change'!$A$106:HH$202,211,FALSE())))</f>
        <v>0</v>
      </c>
      <c r="HD77" s="193" t="n">
        <f aca="false">IF(ISERROR(VLOOKUP($A77,'Import OffPeak'!$A$3:HI$99,212,FALSE())-VLOOKUP($A77,'Import OffPeak change'!$A$106:HI$202,212,FALSE())),0,(VLOOKUP($A77,'Import OffPeak'!$A$3:HI$99,212,FALSE())-VLOOKUP($A77,'Import OffPeak change'!$A$106:HI$202,212,FALSE())))</f>
        <v>0</v>
      </c>
      <c r="HE77" s="193" t="n">
        <f aca="false">IF(ISERROR(VLOOKUP($A77,'Import OffPeak'!$A$3:HJ$99,213,FALSE())-VLOOKUP($A77,'Import OffPeak change'!$A$106:HJ$202,213,FALSE())),0,(VLOOKUP($A77,'Import OffPeak'!$A$3:HJ$99,213,FALSE())-VLOOKUP($A77,'Import OffPeak change'!$A$106:HJ$202,213,FALSE())))</f>
        <v>0</v>
      </c>
      <c r="HF77" s="193" t="n">
        <f aca="false">IF(ISERROR(VLOOKUP($A77,'Import OffPeak'!$A$3:HK$99,214,FALSE())-VLOOKUP($A77,'Import OffPeak change'!$A$106:HK$202,214,FALSE())),0,(VLOOKUP($A77,'Import OffPeak'!$A$3:HK$99,214,FALSE())-VLOOKUP($A77,'Import OffPeak change'!$A$106:HK$202,214,FALSE())))</f>
        <v>0</v>
      </c>
      <c r="HG77" s="193" t="n">
        <f aca="false">IF(ISERROR(VLOOKUP($A77,'Import OffPeak'!$A$3:HL$99,215,FALSE())-VLOOKUP($A77,'Import OffPeak change'!$A$106:HL$202,215,FALSE())),0,(VLOOKUP($A77,'Import OffPeak'!$A$3:HL$99,215,FALSE())-VLOOKUP($A77,'Import OffPeak change'!$A$106:HL$202,215,FALSE())))</f>
        <v>0</v>
      </c>
      <c r="HH77" s="193" t="n">
        <f aca="false">IF(ISERROR(VLOOKUP($A77,'Import OffPeak'!$A$3:HM$99,216,FALSE())-VLOOKUP($A77,'Import OffPeak change'!$A$106:HM$202,216,FALSE())),0,(VLOOKUP($A77,'Import OffPeak'!$A$3:HM$99,216,FALSE())-VLOOKUP($A77,'Import OffPeak change'!$A$106:HM$202,216,FALSE())))</f>
        <v>0</v>
      </c>
      <c r="HI77" s="193" t="n">
        <f aca="false">IF(ISERROR(VLOOKUP($A77,'Import OffPeak'!$A$3:HN$99,217,FALSE())-VLOOKUP($A77,'Import OffPeak change'!$A$106:HN$202,217,FALSE())),0,(VLOOKUP($A77,'Import OffPeak'!$A$3:HN$99,217,FALSE())-VLOOKUP($A77,'Import OffPeak change'!$A$106:HN$202,217,FALSE())))</f>
        <v>0</v>
      </c>
      <c r="HJ77" s="193" t="n">
        <f aca="false">IF(ISERROR(VLOOKUP($A77,'Import OffPeak'!$A$3:HO$99,218,FALSE())-VLOOKUP($A77,'Import OffPeak change'!$A$106:HO$202,218,FALSE())),0,(VLOOKUP($A77,'Import OffPeak'!$A$3:HO$99,218,FALSE())-VLOOKUP($A77,'Import OffPeak change'!$A$106:HO$202,218,FALSE())))</f>
        <v>0</v>
      </c>
      <c r="HK77" s="193" t="n">
        <f aca="false">IF(ISERROR(VLOOKUP($A77,'Import OffPeak'!$A$3:HP$99,219,FALSE())-VLOOKUP($A77,'Import OffPeak change'!$A$106:HP$202,219,FALSE())),0,(VLOOKUP($A77,'Import OffPeak'!$A$3:HP$99,219,FALSE())-VLOOKUP($A77,'Import OffPeak change'!$A$106:HP$202,219,FALSE())))</f>
        <v>0</v>
      </c>
      <c r="HL77" s="193" t="n">
        <f aca="false">IF(ISERROR(VLOOKUP($A77,'Import OffPeak'!$A$3:HQ$99,220,FALSE())-VLOOKUP($A77,'Import OffPeak change'!$A$106:HQ$202,220,FALSE())),0,(VLOOKUP($A77,'Import OffPeak'!$A$3:HQ$99,220,FALSE())-VLOOKUP($A77,'Import OffPeak change'!$A$106:HQ$202,220,FALSE())))</f>
        <v>0</v>
      </c>
      <c r="HM77" s="193" t="n">
        <f aca="false">IF(ISERROR(VLOOKUP($A77,'Import OffPeak'!$A$3:HR$99,221,FALSE())-VLOOKUP($A77,'Import OffPeak change'!$A$106:HR$202,221,FALSE())),0,(VLOOKUP($A77,'Import OffPeak'!$A$3:HR$99,221,FALSE())-VLOOKUP($A77,'Import OffPeak change'!$A$106:HR$202,221,FALSE())))</f>
        <v>0</v>
      </c>
      <c r="HN77" s="193" t="n">
        <f aca="false">IF(ISERROR(VLOOKUP($A77,'Import OffPeak'!$A$3:HS$99,222,FALSE())-VLOOKUP($A77,'Import OffPeak change'!$A$106:HS$202,222,FALSE())),0,(VLOOKUP($A77,'Import OffPeak'!$A$3:HS$99,222,FALSE())-VLOOKUP($A77,'Import OffPeak change'!$A$106:HS$202,222,FALSE())))</f>
        <v>0</v>
      </c>
      <c r="HO77" s="193" t="n">
        <f aca="false">IF(ISERROR(VLOOKUP($A77,'Import OffPeak'!$A$3:HT$99,223,FALSE())-VLOOKUP($A77,'Import OffPeak change'!$A$106:HT$202,223,FALSE())),0,(VLOOKUP($A77,'Import OffPeak'!$A$3:HT$99,223,FALSE())-VLOOKUP($A77,'Import OffPeak change'!$A$106:HT$202,223,FALSE())))</f>
        <v>0</v>
      </c>
      <c r="HP77" s="193" t="n">
        <f aca="false">IF(ISERROR(VLOOKUP($A77,'Import OffPeak'!$A$3:HU$99,224,FALSE())-VLOOKUP($A77,'Import OffPeak change'!$A$106:HU$202,224,FALSE())),0,(VLOOKUP($A77,'Import OffPeak'!$A$3:HU$99,224,FALSE())-VLOOKUP($A77,'Import OffPeak change'!$A$106:HU$202,224,FALSE())))</f>
        <v>0</v>
      </c>
      <c r="HQ77" s="193" t="n">
        <f aca="false">IF(ISERROR(VLOOKUP($A77,'Import OffPeak'!$A$3:HV$99,225,FALSE())-VLOOKUP($A77,'Import OffPeak change'!$A$106:HV$202,225,FALSE())),0,(VLOOKUP($A77,'Import OffPeak'!$A$3:HV$99,225,FALSE())-VLOOKUP($A77,'Import OffPeak change'!$A$106:HV$202,225,FALSE())))</f>
        <v>0</v>
      </c>
      <c r="HR77" s="193" t="n">
        <f aca="false">IF(ISERROR(VLOOKUP($A77,'Import OffPeak'!$A$3:HW$99,226,FALSE())-VLOOKUP($A77,'Import OffPeak change'!$A$106:HW$202,226,FALSE())),0,(VLOOKUP($A77,'Import OffPeak'!$A$3:HW$99,226,FALSE())-VLOOKUP($A77,'Import OffPeak change'!$A$106:HW$202,226,FALSE())))</f>
        <v>0</v>
      </c>
      <c r="HS77" s="193" t="n">
        <f aca="false">IF(ISERROR(VLOOKUP($A77,'Import OffPeak'!$A$3:HX$99,227,FALSE())-VLOOKUP($A77,'Import OffPeak change'!$A$106:HX$202,227,FALSE())),0,(VLOOKUP($A77,'Import OffPeak'!$A$3:HX$99,227,FALSE())-VLOOKUP($A77,'Import OffPeak change'!$A$106:HX$202,227,FALSE())))</f>
        <v>0</v>
      </c>
      <c r="HT77" s="193" t="n">
        <f aca="false">IF(ISERROR(VLOOKUP($A77,'Import OffPeak'!$A$3:HY$99,228,FALSE())-VLOOKUP($A77,'Import OffPeak change'!$A$106:HY$202,228,FALSE())),0,(VLOOKUP($A77,'Import OffPeak'!$A$3:HY$99,228,FALSE())-VLOOKUP($A77,'Import OffPeak change'!$A$106:HY$202,228,FALSE())))</f>
        <v>0</v>
      </c>
      <c r="HU77" s="193" t="n">
        <f aca="false">IF(ISERROR(VLOOKUP($A77,'Import OffPeak'!$A$3:HZ$99,229,FALSE())-VLOOKUP($A77,'Import OffPeak change'!$A$106:HZ$202,229,FALSE())),0,(VLOOKUP($A77,'Import OffPeak'!$A$3:HZ$99,229,FALSE())-VLOOKUP($A77,'Import OffPeak change'!$A$106:HZ$202,229,FALSE())))</f>
        <v>0</v>
      </c>
      <c r="HV77" s="193" t="n">
        <f aca="false">IF(ISERROR(VLOOKUP($A77,'Import OffPeak'!$A$3:IA$99,230,FALSE())-VLOOKUP($A77,'Import OffPeak change'!$A$106:IA$202,230,FALSE())),0,(VLOOKUP($A77,'Import OffPeak'!$A$3:IA$99,230,FALSE())-VLOOKUP($A77,'Import OffPeak change'!$A$106:IA$202,230,FALSE())))</f>
        <v>0</v>
      </c>
      <c r="HW77" s="193" t="n">
        <f aca="false">IF(ISERROR(VLOOKUP($A77,'Import OffPeak'!$A$3:IB$99,231,FALSE())-VLOOKUP($A77,'Import OffPeak change'!$A$106:IB$202,231,FALSE())),0,(VLOOKUP($A77,'Import OffPeak'!$A$3:IB$99,231,FALSE())-VLOOKUP($A77,'Import OffPeak change'!$A$106:IB$202,231,FALSE())))</f>
        <v>0</v>
      </c>
      <c r="HX77" s="193" t="n">
        <f aca="false">IF(ISERROR(VLOOKUP($A77,'Import OffPeak'!$A$3:IC$99,232,FALSE())-VLOOKUP($A77,'Import OffPeak change'!$A$106:IC$202,232,FALSE())),0,(VLOOKUP($A77,'Import OffPeak'!$A$3:IC$99,232,FALSE())-VLOOKUP($A77,'Import OffPeak change'!$A$106:IC$202,232,FALSE())))</f>
        <v>0</v>
      </c>
      <c r="HY77" s="193" t="n">
        <f aca="false">IF(ISERROR(VLOOKUP($A77,'Import OffPeak'!$A$3:ID$99,233,FALSE())-VLOOKUP($A77,'Import OffPeak change'!$A$106:ID$202,233,FALSE())),0,(VLOOKUP($A77,'Import OffPeak'!$A$3:ID$99,233,FALSE())-VLOOKUP($A77,'Import OffPeak change'!$A$106:ID$202,233,FALSE())))</f>
        <v>0</v>
      </c>
      <c r="HZ77" s="193" t="n">
        <f aca="false">IF(ISERROR(VLOOKUP($A77,'Import OffPeak'!$A$3:IE$99,234,FALSE())-VLOOKUP($A77,'Import OffPeak change'!$A$106:IE$202,234,FALSE())),0,(VLOOKUP($A77,'Import OffPeak'!$A$3:IE$99,234,FALSE())-VLOOKUP($A77,'Import OffPeak change'!$A$106:IE$202,234,FALSE())))</f>
        <v>0</v>
      </c>
      <c r="IA77" s="193" t="n">
        <f aca="false">IF(ISERROR(VLOOKUP($A77,'Import OffPeak'!$A$3:IF$99,235,FALSE())-VLOOKUP($A77,'Import OffPeak change'!$A$106:IF$202,235,FALSE())),0,(VLOOKUP($A77,'Import OffPeak'!$A$3:IF$99,235,FALSE())-VLOOKUP($A77,'Import OffPeak change'!$A$106:IF$202,235,FALSE())))</f>
        <v>0</v>
      </c>
      <c r="IB77" s="193" t="n">
        <f aca="false">IF(ISERROR(VLOOKUP($A77,'Import OffPeak'!$A$3:IG$99,236,FALSE())-VLOOKUP($A77,'Import OffPeak change'!$A$106:IG$202,236,FALSE())),0,(VLOOKUP($A77,'Import OffPeak'!$A$3:IG$99,236,FALSE())-VLOOKUP($A77,'Import OffPeak change'!$A$106:IG$202,236,FALSE())))</f>
        <v>0</v>
      </c>
      <c r="IC77" s="193" t="n">
        <f aca="false">IF(ISERROR(VLOOKUP($A77,'Import OffPeak'!$A$3:IH$99,237,FALSE())-VLOOKUP($A77,'Import OffPeak change'!$A$106:IH$202,237,FALSE())),0,(VLOOKUP($A77,'Import OffPeak'!$A$3:IH$99,237,FALSE())-VLOOKUP($A77,'Import OffPeak change'!$A$106:IH$202,237,FALSE())))</f>
        <v>0</v>
      </c>
      <c r="ID77" s="193" t="n">
        <f aca="false">IF(ISERROR(VLOOKUP($A77,'Import OffPeak'!$A$3:II$99,238,FALSE())-VLOOKUP($A77,'Import OffPeak change'!$A$106:II$202,238,FALSE())),0,(VLOOKUP($A77,'Import OffPeak'!$A$3:II$99,238,FALSE())-VLOOKUP($A77,'Import OffPeak change'!$A$106:II$202,238,FALSE())))</f>
        <v>0</v>
      </c>
      <c r="IE77" s="193" t="n">
        <f aca="false">IF(ISERROR(VLOOKUP($A77,'Import OffPeak'!$A$3:IJ$99,239,FALSE())-VLOOKUP($A77,'Import OffPeak change'!$A$106:IJ$202,239,FALSE())),0,(VLOOKUP($A77,'Import OffPeak'!$A$3:IJ$99,239,FALSE())-VLOOKUP($A77,'Import OffPeak change'!$A$106:IJ$202,239,FALSE())))</f>
        <v>0</v>
      </c>
    </row>
    <row r="78" customFormat="false" ht="12.75" hidden="false" customHeight="false" outlineLevel="0" collapsed="false">
      <c r="A78" s="201" t="str">
        <f aca="false">IF('Import OffPeak'!A75=0,"",'Import OffPeak'!A75)</f>
        <v/>
      </c>
      <c r="B78" s="193"/>
      <c r="C78" s="193"/>
      <c r="D78" s="193"/>
      <c r="E78" s="193"/>
      <c r="F78" s="193"/>
      <c r="G78" s="193" t="n">
        <f aca="false">IF(ISERROR(VLOOKUP($A78,'Import OffPeak'!$A$3:L$99,7,FALSE())-VLOOKUP($A78,'Import OffPeak change'!$A$106:L$202,7,FALSE())),0,(VLOOKUP($A78,'Import OffPeak'!$A$3:L$99,7,FALSE())-VLOOKUP($A78,'Import OffPeak change'!$A$106:L$202,7,FALSE())))</f>
        <v>0</v>
      </c>
      <c r="H78" s="193" t="n">
        <f aca="false">IF(ISERROR(VLOOKUP($A78,'Import OffPeak'!$A$3:M$99,8,FALSE())-VLOOKUP($A78,'Import OffPeak change'!$A$106:M$202,8,FALSE())),0,(VLOOKUP($A78,'Import OffPeak'!$A$3:M$99,8,FALSE())-VLOOKUP($A78,'Import OffPeak change'!$A$106:M$202,8,FALSE())))</f>
        <v>0</v>
      </c>
      <c r="I78" s="193" t="n">
        <f aca="false">IF(ISERROR(VLOOKUP($A78,'Import OffPeak'!$A$3:N$99,9,FALSE())-VLOOKUP($A78,'Import OffPeak change'!$A$106:N$202,9,FALSE())),0,(VLOOKUP($A78,'Import OffPeak'!$A$3:N$99,9,FALSE())-VLOOKUP($A78,'Import OffPeak change'!$A$106:N$202,9,FALSE())))</f>
        <v>0</v>
      </c>
      <c r="J78" s="193" t="n">
        <f aca="false">IF(ISERROR(VLOOKUP($A78,'Import OffPeak'!$A$3:O$99,10,FALSE())-VLOOKUP($A78,'Import OffPeak change'!$A$106:O$202,10,FALSE())),0,(VLOOKUP($A78,'Import OffPeak'!$A$3:O$99,10,FALSE())-VLOOKUP($A78,'Import OffPeak change'!$A$106:O$202,10,FALSE())))</f>
        <v>0</v>
      </c>
      <c r="K78" s="193" t="n">
        <f aca="false">IF(ISERROR(VLOOKUP($A78,'Import OffPeak'!$A$3:P$99,11,FALSE())-VLOOKUP($A78,'Import OffPeak change'!$A$106:P$202,11,FALSE())),0,(VLOOKUP($A78,'Import OffPeak'!$A$3:P$99,11,FALSE())-VLOOKUP($A78,'Import OffPeak change'!$A$106:P$202,11,FALSE())))</f>
        <v>0</v>
      </c>
      <c r="L78" s="193" t="n">
        <f aca="false">IF(ISERROR(VLOOKUP($A78,'Import OffPeak'!$A$3:Q$99,12,FALSE())-VLOOKUP($A78,'Import OffPeak change'!$A$106:Q$202,12,FALSE())),0,(VLOOKUP($A78,'Import OffPeak'!$A$3:Q$99,12,FALSE())-VLOOKUP($A78,'Import OffPeak change'!$A$106:Q$202,12,FALSE())))</f>
        <v>0</v>
      </c>
      <c r="M78" s="193" t="n">
        <f aca="false">IF(ISERROR(VLOOKUP($A78,'Import OffPeak'!$A$3:R$99,13,FALSE())-VLOOKUP($A78,'Import OffPeak change'!$A$106:R$202,13,FALSE())),0,(VLOOKUP($A78,'Import OffPeak'!$A$3:R$99,13,FALSE())-VLOOKUP($A78,'Import OffPeak change'!$A$106:R$202,13,FALSE())))</f>
        <v>0</v>
      </c>
      <c r="N78" s="193" t="n">
        <f aca="false">IF(ISERROR(VLOOKUP($A78,'Import OffPeak'!$A$3:S$99,14,FALSE())-VLOOKUP($A78,'Import OffPeak change'!$A$106:S$202,14,FALSE())),0,(VLOOKUP($A78,'Import OffPeak'!$A$3:S$99,14,FALSE())-VLOOKUP($A78,'Import OffPeak change'!$A$106:S$202,14,FALSE())))</f>
        <v>0</v>
      </c>
      <c r="O78" s="193" t="n">
        <f aca="false">IF(ISERROR(VLOOKUP($A78,'Import OffPeak'!$A$3:T$99,15,FALSE())-VLOOKUP($A78,'Import OffPeak change'!$A$106:T$202,15,FALSE())),0,(VLOOKUP($A78,'Import OffPeak'!$A$3:T$99,15,FALSE())-VLOOKUP($A78,'Import OffPeak change'!$A$106:T$202,15,FALSE())))</f>
        <v>0</v>
      </c>
      <c r="P78" s="193" t="n">
        <f aca="false">IF(ISERROR(VLOOKUP($A78,'Import OffPeak'!$A$3:U$99,16,FALSE())-VLOOKUP($A78,'Import OffPeak change'!$A$106:U$202,16,FALSE())),0,(VLOOKUP($A78,'Import OffPeak'!$A$3:U$99,16,FALSE())-VLOOKUP($A78,'Import OffPeak change'!$A$106:U$202,16,FALSE())))</f>
        <v>0</v>
      </c>
      <c r="Q78" s="193" t="n">
        <f aca="false">IF(ISERROR(VLOOKUP($A78,'Import OffPeak'!$A$3:V$99,17,FALSE())-VLOOKUP($A78,'Import OffPeak change'!$A$106:V$202,17,FALSE())),0,(VLOOKUP($A78,'Import OffPeak'!$A$3:V$99,17,FALSE())-VLOOKUP($A78,'Import OffPeak change'!$A$106:V$202,17,FALSE())))</f>
        <v>0</v>
      </c>
      <c r="R78" s="193" t="n">
        <f aca="false">IF(ISERROR(VLOOKUP($A78,'Import OffPeak'!$A$3:W$99,18,FALSE())-VLOOKUP($A78,'Import OffPeak change'!$A$106:W$202,18,FALSE())),0,(VLOOKUP($A78,'Import OffPeak'!$A$3:W$99,18,FALSE())-VLOOKUP($A78,'Import OffPeak change'!$A$106:W$202,18,FALSE())))</f>
        <v>0</v>
      </c>
      <c r="S78" s="193" t="n">
        <f aca="false">IF(ISERROR(VLOOKUP($A78,'Import OffPeak'!$A$3:X$99,19,FALSE())-VLOOKUP($A78,'Import OffPeak change'!$A$106:X$202,19,FALSE())),0,(VLOOKUP($A78,'Import OffPeak'!$A$3:X$99,19,FALSE())-VLOOKUP($A78,'Import OffPeak change'!$A$106:X$202,19,FALSE())))</f>
        <v>0</v>
      </c>
      <c r="T78" s="193" t="n">
        <f aca="false">IF(ISERROR(VLOOKUP($A78,'Import OffPeak'!$A$3:Y$99,20,FALSE())-VLOOKUP($A78,'Import OffPeak change'!$A$106:Y$202,20,FALSE())),0,(VLOOKUP($A78,'Import OffPeak'!$A$3:Y$99,20,FALSE())-VLOOKUP($A78,'Import OffPeak change'!$A$106:Y$202,20,FALSE())))</f>
        <v>0</v>
      </c>
      <c r="U78" s="193" t="n">
        <f aca="false">IF(ISERROR(VLOOKUP($A78,'Import OffPeak'!$A$3:Z$99,21,FALSE())-VLOOKUP($A78,'Import OffPeak change'!$A$106:Z$202,21,FALSE())),0,(VLOOKUP($A78,'Import OffPeak'!$A$3:Z$99,21,FALSE())-VLOOKUP($A78,'Import OffPeak change'!$A$106:Z$202,21,FALSE())))</f>
        <v>0</v>
      </c>
      <c r="V78" s="193" t="n">
        <f aca="false">IF(ISERROR(VLOOKUP($A78,'Import OffPeak'!$A$3:AA$99,22,FALSE())-VLOOKUP($A78,'Import OffPeak change'!$A$106:AA$202,22,FALSE())),0,(VLOOKUP($A78,'Import OffPeak'!$A$3:AA$99,22,FALSE())-VLOOKUP($A78,'Import OffPeak change'!$A$106:AA$202,22,FALSE())))</f>
        <v>0</v>
      </c>
      <c r="W78" s="193" t="n">
        <f aca="false">IF(ISERROR(VLOOKUP($A78,'Import OffPeak'!$A$3:AB$99,23,FALSE())-VLOOKUP($A78,'Import OffPeak change'!$A$106:AB$202,23,FALSE())),0,(VLOOKUP($A78,'Import OffPeak'!$A$3:AB$99,23,FALSE())-VLOOKUP($A78,'Import OffPeak change'!$A$106:AB$202,23,FALSE())))</f>
        <v>0</v>
      </c>
      <c r="X78" s="193" t="n">
        <f aca="false">IF(ISERROR(VLOOKUP($A78,'Import OffPeak'!$A$3:AC$99,24,FALSE())-VLOOKUP($A78,'Import OffPeak change'!$A$106:AC$202,24,FALSE())),0,(VLOOKUP($A78,'Import OffPeak'!$A$3:AC$99,24,FALSE())-VLOOKUP($A78,'Import OffPeak change'!$A$106:AC$202,24,FALSE())))</f>
        <v>0</v>
      </c>
      <c r="Y78" s="193" t="n">
        <f aca="false">IF(ISERROR(VLOOKUP($A78,'Import OffPeak'!$A$3:AD$99,25,FALSE())-VLOOKUP($A78,'Import OffPeak change'!$A$106:AD$202,25,FALSE())),0,(VLOOKUP($A78,'Import OffPeak'!$A$3:AD$99,25,FALSE())-VLOOKUP($A78,'Import OffPeak change'!$A$106:AD$202,25,FALSE())))</f>
        <v>0</v>
      </c>
      <c r="Z78" s="193" t="n">
        <f aca="false">IF(ISERROR(VLOOKUP($A78,'Import OffPeak'!$A$3:AE$99,26,FALSE())-VLOOKUP($A78,'Import OffPeak change'!$A$106:AE$202,26,FALSE())),0,(VLOOKUP($A78,'Import OffPeak'!$A$3:AE$99,26,FALSE())-VLOOKUP($A78,'Import OffPeak change'!$A$106:AE$202,26,FALSE())))</f>
        <v>0</v>
      </c>
      <c r="AA78" s="193" t="n">
        <f aca="false">IF(ISERROR(VLOOKUP($A78,'Import OffPeak'!$A$3:AF$99,27,FALSE())-VLOOKUP($A78,'Import OffPeak change'!$A$106:AF$202,27,FALSE())),0,(VLOOKUP($A78,'Import OffPeak'!$A$3:AF$99,27,FALSE())-VLOOKUP($A78,'Import OffPeak change'!$A$106:AF$202,27,FALSE())))</f>
        <v>0</v>
      </c>
      <c r="AB78" s="193" t="n">
        <f aca="false">IF(ISERROR(VLOOKUP($A78,'Import OffPeak'!$A$3:AG$99,28,FALSE())-VLOOKUP($A78,'Import OffPeak change'!$A$106:AG$202,28,FALSE())),0,(VLOOKUP($A78,'Import OffPeak'!$A$3:AG$99,28,FALSE())-VLOOKUP($A78,'Import OffPeak change'!$A$106:AG$202,28,FALSE())))</f>
        <v>0</v>
      </c>
      <c r="AC78" s="193" t="n">
        <f aca="false">IF(ISERROR(VLOOKUP($A78,'Import OffPeak'!$A$3:AH$99,29,FALSE())-VLOOKUP($A78,'Import OffPeak change'!$A$106:AH$202,29,FALSE())),0,(VLOOKUP($A78,'Import OffPeak'!$A$3:AH$99,29,FALSE())-VLOOKUP($A78,'Import OffPeak change'!$A$106:AH$202,29,FALSE())))</f>
        <v>0</v>
      </c>
      <c r="AD78" s="193" t="n">
        <f aca="false">IF(ISERROR(VLOOKUP($A78,'Import OffPeak'!$A$3:AI$99,30,FALSE())-VLOOKUP($A78,'Import OffPeak change'!$A$106:AI$202,30,FALSE())),0,(VLOOKUP($A78,'Import OffPeak'!$A$3:AI$99,30,FALSE())-VLOOKUP($A78,'Import OffPeak change'!$A$106:AI$202,30,FALSE())))</f>
        <v>0</v>
      </c>
      <c r="AE78" s="193" t="n">
        <f aca="false">IF(ISERROR(VLOOKUP($A78,'Import OffPeak'!$A$3:AJ$99,31,FALSE())-VLOOKUP($A78,'Import OffPeak change'!$A$106:AJ$202,31,FALSE())),0,(VLOOKUP($A78,'Import OffPeak'!$A$3:AJ$99,31,FALSE())-VLOOKUP($A78,'Import OffPeak change'!$A$106:AJ$202,31,FALSE())))</f>
        <v>0</v>
      </c>
      <c r="AF78" s="193" t="n">
        <f aca="false">IF(ISERROR(VLOOKUP($A78,'Import OffPeak'!$A$3:AK$99,32,FALSE())-VLOOKUP($A78,'Import OffPeak change'!$A$106:AK$202,32,FALSE())),0,(VLOOKUP($A78,'Import OffPeak'!$A$3:AK$99,32,FALSE())-VLOOKUP($A78,'Import OffPeak change'!$A$106:AK$202,32,FALSE())))</f>
        <v>0</v>
      </c>
      <c r="AG78" s="193" t="n">
        <f aca="false">IF(ISERROR(VLOOKUP($A78,'Import OffPeak'!$A$3:AL$99,33,FALSE())-VLOOKUP($A78,'Import OffPeak change'!$A$106:AL$202,33,FALSE())),0,(VLOOKUP($A78,'Import OffPeak'!$A$3:AL$99,33,FALSE())-VLOOKUP($A78,'Import OffPeak change'!$A$106:AL$202,33,FALSE())))</f>
        <v>0</v>
      </c>
      <c r="AH78" s="193" t="n">
        <f aca="false">IF(ISERROR(VLOOKUP($A78,'Import OffPeak'!$A$3:AM$99,34,FALSE())-VLOOKUP($A78,'Import OffPeak change'!$A$106:AM$202,34,FALSE())),0,(VLOOKUP($A78,'Import OffPeak'!$A$3:AM$99,34,FALSE())-VLOOKUP($A78,'Import OffPeak change'!$A$106:AM$202,34,FALSE())))</f>
        <v>0</v>
      </c>
      <c r="AI78" s="193" t="n">
        <f aca="false">IF(ISERROR(VLOOKUP($A78,'Import OffPeak'!$A$3:AN$99,35,FALSE())-VLOOKUP($A78,'Import OffPeak change'!$A$106:AN$202,35,FALSE())),0,(VLOOKUP($A78,'Import OffPeak'!$A$3:AN$99,35,FALSE())-VLOOKUP($A78,'Import OffPeak change'!$A$106:AN$202,35,FALSE())))</f>
        <v>0</v>
      </c>
      <c r="AJ78" s="193" t="n">
        <f aca="false">IF(ISERROR(VLOOKUP($A78,'Import OffPeak'!$A$3:AO$99,36,FALSE())-VLOOKUP($A78,'Import OffPeak change'!$A$106:AO$202,36,FALSE())),0,(VLOOKUP($A78,'Import OffPeak'!$A$3:AO$99,36,FALSE())-VLOOKUP($A78,'Import OffPeak change'!$A$106:AO$202,36,FALSE())))</f>
        <v>0</v>
      </c>
      <c r="AK78" s="193" t="n">
        <f aca="false">IF(ISERROR(VLOOKUP($A78,'Import OffPeak'!$A$3:AP$99,37,FALSE())-VLOOKUP($A78,'Import OffPeak change'!$A$106:AP$202,37,FALSE())),0,(VLOOKUP($A78,'Import OffPeak'!$A$3:AP$99,37,FALSE())-VLOOKUP($A78,'Import OffPeak change'!$A$106:AP$202,37,FALSE())))</f>
        <v>0</v>
      </c>
      <c r="AL78" s="193" t="n">
        <f aca="false">IF(ISERROR(VLOOKUP($A78,'Import OffPeak'!$A$3:AQ$99,38,FALSE())-VLOOKUP($A78,'Import OffPeak change'!$A$106:AQ$202,38,FALSE())),0,(VLOOKUP($A78,'Import OffPeak'!$A$3:AQ$99,38,FALSE())-VLOOKUP($A78,'Import OffPeak change'!$A$106:AQ$202,38,FALSE())))</f>
        <v>0</v>
      </c>
      <c r="AM78" s="193" t="n">
        <f aca="false">IF(ISERROR(VLOOKUP($A78,'Import OffPeak'!$A$3:AR$99,39,FALSE())-VLOOKUP($A78,'Import OffPeak change'!$A$106:AR$202,39,FALSE())),0,(VLOOKUP($A78,'Import OffPeak'!$A$3:AR$99,39,FALSE())-VLOOKUP($A78,'Import OffPeak change'!$A$106:AR$202,39,FALSE())))</f>
        <v>0</v>
      </c>
      <c r="AN78" s="193" t="n">
        <f aca="false">IF(ISERROR(VLOOKUP($A78,'Import OffPeak'!$A$3:AS$99,40,FALSE())-VLOOKUP($A78,'Import OffPeak change'!$A$106:AS$202,40,FALSE())),0,(VLOOKUP($A78,'Import OffPeak'!$A$3:AS$99,40,FALSE())-VLOOKUP($A78,'Import OffPeak change'!$A$106:AS$202,40,FALSE())))</f>
        <v>0</v>
      </c>
      <c r="AO78" s="193" t="n">
        <f aca="false">IF(ISERROR(VLOOKUP($A78,'Import OffPeak'!$A$3:AT$99,41,FALSE())-VLOOKUP($A78,'Import OffPeak change'!$A$106:AT$202,41,FALSE())),0,(VLOOKUP($A78,'Import OffPeak'!$A$3:AT$99,41,FALSE())-VLOOKUP($A78,'Import OffPeak change'!$A$106:AT$202,41,FALSE())))</f>
        <v>0</v>
      </c>
      <c r="AP78" s="193" t="n">
        <f aca="false">IF(ISERROR(VLOOKUP($A78,'Import OffPeak'!$A$3:AU$99,42,FALSE())-VLOOKUP($A78,'Import OffPeak change'!$A$106:AU$202,42,FALSE())),0,(VLOOKUP($A78,'Import OffPeak'!$A$3:AU$99,42,FALSE())-VLOOKUP($A78,'Import OffPeak change'!$A$106:AU$202,42,FALSE())))</f>
        <v>0</v>
      </c>
      <c r="AQ78" s="193" t="n">
        <f aca="false">IF(ISERROR(VLOOKUP($A78,'Import OffPeak'!$A$3:AV$99,43,FALSE())-VLOOKUP($A78,'Import OffPeak change'!$A$106:AV$202,43,FALSE())),0,(VLOOKUP($A78,'Import OffPeak'!$A$3:AV$99,43,FALSE())-VLOOKUP($A78,'Import OffPeak change'!$A$106:AV$202,43,FALSE())))</f>
        <v>0</v>
      </c>
      <c r="AR78" s="193" t="n">
        <f aca="false">IF(ISERROR(VLOOKUP($A78,'Import OffPeak'!$A$3:AW$99,44,FALSE())-VLOOKUP($A78,'Import OffPeak change'!$A$106:AW$202,44,FALSE())),0,(VLOOKUP($A78,'Import OffPeak'!$A$3:AW$99,44,FALSE())-VLOOKUP($A78,'Import OffPeak change'!$A$106:AW$202,44,FALSE())))</f>
        <v>0</v>
      </c>
      <c r="AS78" s="193" t="n">
        <f aca="false">IF(ISERROR(VLOOKUP($A78,'Import OffPeak'!$A$3:AX$99,45,FALSE())-VLOOKUP($A78,'Import OffPeak change'!$A$106:AX$202,45,FALSE())),0,(VLOOKUP($A78,'Import OffPeak'!$A$3:AX$99,45,FALSE())-VLOOKUP($A78,'Import OffPeak change'!$A$106:AX$202,45,FALSE())))</f>
        <v>0</v>
      </c>
      <c r="AT78" s="193" t="n">
        <f aca="false">IF(ISERROR(VLOOKUP($A78,'Import OffPeak'!$A$3:AY$99,46,FALSE())-VLOOKUP($A78,'Import OffPeak change'!$A$106:AY$202,46,FALSE())),0,(VLOOKUP($A78,'Import OffPeak'!$A$3:AY$99,46,FALSE())-VLOOKUP($A78,'Import OffPeak change'!$A$106:AY$202,46,FALSE())))</f>
        <v>0</v>
      </c>
      <c r="AU78" s="193" t="n">
        <f aca="false">IF(ISERROR(VLOOKUP($A78,'Import OffPeak'!$A$3:AZ$99,47,FALSE())-VLOOKUP($A78,'Import OffPeak change'!$A$106:AZ$202,47,FALSE())),0,(VLOOKUP($A78,'Import OffPeak'!$A$3:AZ$99,47,FALSE())-VLOOKUP($A78,'Import OffPeak change'!$A$106:AZ$202,47,FALSE())))</f>
        <v>0</v>
      </c>
      <c r="AV78" s="193" t="n">
        <f aca="false">IF(ISERROR(VLOOKUP($A78,'Import OffPeak'!$A$3:BA$99,48,FALSE())-VLOOKUP($A78,'Import OffPeak change'!$A$106:BA$202,48,FALSE())),0,(VLOOKUP($A78,'Import OffPeak'!$A$3:BA$99,48,FALSE())-VLOOKUP($A78,'Import OffPeak change'!$A$106:BA$202,48,FALSE())))</f>
        <v>0</v>
      </c>
      <c r="AW78" s="193" t="n">
        <f aca="false">IF(ISERROR(VLOOKUP($A78,'Import OffPeak'!$A$3:BB$99,49,FALSE())-VLOOKUP($A78,'Import OffPeak change'!$A$106:BB$202,49,FALSE())),0,(VLOOKUP($A78,'Import OffPeak'!$A$3:BB$99,49,FALSE())-VLOOKUP($A78,'Import OffPeak change'!$A$106:BB$202,49,FALSE())))</f>
        <v>0</v>
      </c>
      <c r="AX78" s="193" t="n">
        <f aca="false">IF(ISERROR(VLOOKUP($A78,'Import OffPeak'!$A$3:BC$99,50,FALSE())-VLOOKUP($A78,'Import OffPeak change'!$A$106:BC$202,50,FALSE())),0,(VLOOKUP($A78,'Import OffPeak'!$A$3:BC$99,50,FALSE())-VLOOKUP($A78,'Import OffPeak change'!$A$106:BC$202,50,FALSE())))</f>
        <v>0</v>
      </c>
      <c r="AY78" s="193" t="n">
        <f aca="false">IF(ISERROR(VLOOKUP($A78,'Import OffPeak'!$A$3:BD$99,51,FALSE())-VLOOKUP($A78,'Import OffPeak change'!$A$106:BD$202,51,FALSE())),0,(VLOOKUP($A78,'Import OffPeak'!$A$3:BD$99,51,FALSE())-VLOOKUP($A78,'Import OffPeak change'!$A$106:BD$202,51,FALSE())))</f>
        <v>0</v>
      </c>
      <c r="AZ78" s="193" t="n">
        <f aca="false">IF(ISERROR(VLOOKUP($A78,'Import OffPeak'!$A$3:BE$99,52,FALSE())-VLOOKUP($A78,'Import OffPeak change'!$A$106:BE$202,52,FALSE())),0,(VLOOKUP($A78,'Import OffPeak'!$A$3:BE$99,52,FALSE())-VLOOKUP($A78,'Import OffPeak change'!$A$106:BE$202,52,FALSE())))</f>
        <v>0</v>
      </c>
      <c r="BA78" s="193" t="n">
        <f aca="false">IF(ISERROR(VLOOKUP($A78,'Import OffPeak'!$A$3:BF$99,53,FALSE())-VLOOKUP($A78,'Import OffPeak change'!$A$106:BF$202,53,FALSE())),0,(VLOOKUP($A78,'Import OffPeak'!$A$3:BF$99,53,FALSE())-VLOOKUP($A78,'Import OffPeak change'!$A$106:BF$202,53,FALSE())))</f>
        <v>0</v>
      </c>
      <c r="BB78" s="193" t="n">
        <f aca="false">IF(ISERROR(VLOOKUP($A78,'Import OffPeak'!$A$3:BG$99,54,FALSE())-VLOOKUP($A78,'Import OffPeak change'!$A$106:BG$202,54,FALSE())),0,(VLOOKUP($A78,'Import OffPeak'!$A$3:BG$99,54,FALSE())-VLOOKUP($A78,'Import OffPeak change'!$A$106:BG$202,54,FALSE())))</f>
        <v>0</v>
      </c>
      <c r="BC78" s="193" t="n">
        <f aca="false">IF(ISERROR(VLOOKUP($A78,'Import OffPeak'!$A$3:BH$99,55,FALSE())-VLOOKUP($A78,'Import OffPeak change'!$A$106:BH$202,55,FALSE())),0,(VLOOKUP($A78,'Import OffPeak'!$A$3:BH$99,55,FALSE())-VLOOKUP($A78,'Import OffPeak change'!$A$106:BH$202,55,FALSE())))</f>
        <v>0</v>
      </c>
      <c r="BD78" s="193" t="n">
        <f aca="false">IF(ISERROR(VLOOKUP($A78,'Import OffPeak'!$A$3:BI$99,56,FALSE())-VLOOKUP($A78,'Import OffPeak change'!$A$106:BI$202,56,FALSE())),0,(VLOOKUP($A78,'Import OffPeak'!$A$3:BI$99,56,FALSE())-VLOOKUP($A78,'Import OffPeak change'!$A$106:BI$202,56,FALSE())))</f>
        <v>0</v>
      </c>
      <c r="BE78" s="193" t="n">
        <f aca="false">IF(ISERROR(VLOOKUP($A78,'Import OffPeak'!$A$3:BJ$99,57,FALSE())-VLOOKUP($A78,'Import OffPeak change'!$A$106:BJ$202,57,FALSE())),0,(VLOOKUP($A78,'Import OffPeak'!$A$3:BJ$99,57,FALSE())-VLOOKUP($A78,'Import OffPeak change'!$A$106:BJ$202,57,FALSE())))</f>
        <v>0</v>
      </c>
      <c r="BF78" s="193" t="n">
        <f aca="false">IF(ISERROR(VLOOKUP($A78,'Import OffPeak'!$A$3:BK$99,58,FALSE())-VLOOKUP($A78,'Import OffPeak change'!$A$106:BK$202,58,FALSE())),0,(VLOOKUP($A78,'Import OffPeak'!$A$3:BK$99,58,FALSE())-VLOOKUP($A78,'Import OffPeak change'!$A$106:BK$202,58,FALSE())))</f>
        <v>0</v>
      </c>
      <c r="BG78" s="193" t="n">
        <f aca="false">IF(ISERROR(VLOOKUP($A78,'Import OffPeak'!$A$3:BL$99,59,FALSE())-VLOOKUP($A78,'Import OffPeak change'!$A$106:BL$202,59,FALSE())),0,(VLOOKUP($A78,'Import OffPeak'!$A$3:BL$99,59,FALSE())-VLOOKUP($A78,'Import OffPeak change'!$A$106:BL$202,59,FALSE())))</f>
        <v>0</v>
      </c>
      <c r="BH78" s="193" t="n">
        <f aca="false">IF(ISERROR(VLOOKUP($A78,'Import OffPeak'!$A$3:BM$99,60,FALSE())-VLOOKUP($A78,'Import OffPeak change'!$A$106:BM$202,60,FALSE())),0,(VLOOKUP($A78,'Import OffPeak'!$A$3:BM$99,60,FALSE())-VLOOKUP($A78,'Import OffPeak change'!$A$106:BM$202,60,FALSE())))</f>
        <v>0</v>
      </c>
      <c r="BI78" s="193" t="n">
        <f aca="false">IF(ISERROR(VLOOKUP($A78,'Import OffPeak'!$A$3:BN$99,61,FALSE())-VLOOKUP($A78,'Import OffPeak change'!$A$106:BN$202,61,FALSE())),0,(VLOOKUP($A78,'Import OffPeak'!$A$3:BN$99,61,FALSE())-VLOOKUP($A78,'Import OffPeak change'!$A$106:BN$202,61,FALSE())))</f>
        <v>0</v>
      </c>
      <c r="BJ78" s="193" t="n">
        <f aca="false">IF(ISERROR(VLOOKUP($A78,'Import OffPeak'!$A$3:BO$99,62,FALSE())-VLOOKUP($A78,'Import OffPeak change'!$A$106:BO$202,62,FALSE())),0,(VLOOKUP($A78,'Import OffPeak'!$A$3:BO$99,62,FALSE())-VLOOKUP($A78,'Import OffPeak change'!$A$106:BO$202,62,FALSE())))</f>
        <v>0</v>
      </c>
      <c r="BK78" s="193" t="n">
        <f aca="false">IF(ISERROR(VLOOKUP($A78,'Import OffPeak'!$A$3:BP$99,63,FALSE())-VLOOKUP($A78,'Import OffPeak change'!$A$106:BP$202,63,FALSE())),0,(VLOOKUP($A78,'Import OffPeak'!$A$3:BP$99,63,FALSE())-VLOOKUP($A78,'Import OffPeak change'!$A$106:BP$202,63,FALSE())))</f>
        <v>0</v>
      </c>
      <c r="BL78" s="193" t="n">
        <f aca="false">IF(ISERROR(VLOOKUP($A78,'Import OffPeak'!$A$3:BQ$99,64,FALSE())-VLOOKUP($A78,'Import OffPeak change'!$A$106:BQ$202,64,FALSE())),0,(VLOOKUP($A78,'Import OffPeak'!$A$3:BQ$99,64,FALSE())-VLOOKUP($A78,'Import OffPeak change'!$A$106:BQ$202,64,FALSE())))</f>
        <v>0</v>
      </c>
      <c r="BM78" s="193" t="n">
        <f aca="false">IF(ISERROR(VLOOKUP($A78,'Import OffPeak'!$A$3:BR$99,65,FALSE())-VLOOKUP($A78,'Import OffPeak change'!$A$106:BR$202,65,FALSE())),0,(VLOOKUP($A78,'Import OffPeak'!$A$3:BR$99,65,FALSE())-VLOOKUP($A78,'Import OffPeak change'!$A$106:BR$202,65,FALSE())))</f>
        <v>0</v>
      </c>
      <c r="BN78" s="193" t="n">
        <f aca="false">IF(ISERROR(VLOOKUP($A78,'Import OffPeak'!$A$3:BS$99,66,FALSE())-VLOOKUP($A78,'Import OffPeak change'!$A$106:BS$202,66,FALSE())),0,(VLOOKUP($A78,'Import OffPeak'!$A$3:BS$99,66,FALSE())-VLOOKUP($A78,'Import OffPeak change'!$A$106:BS$202,66,FALSE())))</f>
        <v>0</v>
      </c>
      <c r="BO78" s="193" t="n">
        <f aca="false">IF(ISERROR(VLOOKUP($A78,'Import OffPeak'!$A$3:BT$99,67,FALSE())-VLOOKUP($A78,'Import OffPeak change'!$A$106:BT$202,67,FALSE())),0,(VLOOKUP($A78,'Import OffPeak'!$A$3:BT$99,67,FALSE())-VLOOKUP($A78,'Import OffPeak change'!$A$106:BT$202,67,FALSE())))</f>
        <v>0</v>
      </c>
      <c r="BP78" s="193" t="n">
        <f aca="false">IF(ISERROR(VLOOKUP($A78,'Import OffPeak'!$A$3:BU$99,68,FALSE())-VLOOKUP($A78,'Import OffPeak change'!$A$106:BU$202,68,FALSE())),0,(VLOOKUP($A78,'Import OffPeak'!$A$3:BU$99,68,FALSE())-VLOOKUP($A78,'Import OffPeak change'!$A$106:BU$202,68,FALSE())))</f>
        <v>0</v>
      </c>
      <c r="BQ78" s="193" t="n">
        <f aca="false">IF(ISERROR(VLOOKUP($A78,'Import OffPeak'!$A$3:BV$99,69,FALSE())-VLOOKUP($A78,'Import OffPeak change'!$A$106:BV$202,69,FALSE())),0,(VLOOKUP($A78,'Import OffPeak'!$A$3:BV$99,69,FALSE())-VLOOKUP($A78,'Import OffPeak change'!$A$106:BV$202,69,FALSE())))</f>
        <v>0</v>
      </c>
      <c r="BR78" s="193" t="n">
        <f aca="false">IF(ISERROR(VLOOKUP($A78,'Import OffPeak'!$A$3:BW$99,70,FALSE())-VLOOKUP($A78,'Import OffPeak change'!$A$106:BW$202,70,FALSE())),0,(VLOOKUP($A78,'Import OffPeak'!$A$3:BW$99,70,FALSE())-VLOOKUP($A78,'Import OffPeak change'!$A$106:BW$202,70,FALSE())))</f>
        <v>0</v>
      </c>
      <c r="BS78" s="193" t="n">
        <f aca="false">IF(ISERROR(VLOOKUP($A78,'Import OffPeak'!$A$3:BX$99,71,FALSE())-VLOOKUP($A78,'Import OffPeak change'!$A$106:BX$202,71,FALSE())),0,(VLOOKUP($A78,'Import OffPeak'!$A$3:BX$99,71,FALSE())-VLOOKUP($A78,'Import OffPeak change'!$A$106:BX$202,71,FALSE())))</f>
        <v>0</v>
      </c>
      <c r="BT78" s="193" t="n">
        <f aca="false">IF(ISERROR(VLOOKUP($A78,'Import OffPeak'!$A$3:BY$99,72,FALSE())-VLOOKUP($A78,'Import OffPeak change'!$A$106:BY$202,72,FALSE())),0,(VLOOKUP($A78,'Import OffPeak'!$A$3:BY$99,72,FALSE())-VLOOKUP($A78,'Import OffPeak change'!$A$106:BY$202,72,FALSE())))</f>
        <v>0</v>
      </c>
      <c r="BU78" s="193" t="n">
        <f aca="false">IF(ISERROR(VLOOKUP($A78,'Import OffPeak'!$A$3:BZ$99,73,FALSE())-VLOOKUP($A78,'Import OffPeak change'!$A$106:BZ$202,73,FALSE())),0,(VLOOKUP($A78,'Import OffPeak'!$A$3:BZ$99,73,FALSE())-VLOOKUP($A78,'Import OffPeak change'!$A$106:BZ$202,73,FALSE())))</f>
        <v>0</v>
      </c>
      <c r="BV78" s="193" t="n">
        <f aca="false">IF(ISERROR(VLOOKUP($A78,'Import OffPeak'!$A$3:CA$99,74,FALSE())-VLOOKUP($A78,'Import OffPeak change'!$A$106:CA$202,74,FALSE())),0,(VLOOKUP($A78,'Import OffPeak'!$A$3:CA$99,74,FALSE())-VLOOKUP($A78,'Import OffPeak change'!$A$106:CA$202,74,FALSE())))</f>
        <v>0</v>
      </c>
      <c r="BW78" s="193" t="n">
        <f aca="false">IF(ISERROR(VLOOKUP($A78,'Import OffPeak'!$A$3:CB$99,75,FALSE())-VLOOKUP($A78,'Import OffPeak change'!$A$106:CB$202,75,FALSE())),0,(VLOOKUP($A78,'Import OffPeak'!$A$3:CB$99,75,FALSE())-VLOOKUP($A78,'Import OffPeak change'!$A$106:CB$202,75,FALSE())))</f>
        <v>0</v>
      </c>
      <c r="BX78" s="193" t="n">
        <f aca="false">IF(ISERROR(VLOOKUP($A78,'Import OffPeak'!$A$3:CC$99,76,FALSE())-VLOOKUP($A78,'Import OffPeak change'!$A$106:CC$202,76,FALSE())),0,(VLOOKUP($A78,'Import OffPeak'!$A$3:CC$99,76,FALSE())-VLOOKUP($A78,'Import OffPeak change'!$A$106:CC$202,76,FALSE())))</f>
        <v>0</v>
      </c>
      <c r="BY78" s="193" t="n">
        <f aca="false">IF(ISERROR(VLOOKUP($A78,'Import OffPeak'!$A$3:CD$99,77,FALSE())-VLOOKUP($A78,'Import OffPeak change'!$A$106:CD$202,77,FALSE())),0,(VLOOKUP($A78,'Import OffPeak'!$A$3:CD$99,77,FALSE())-VLOOKUP($A78,'Import OffPeak change'!$A$106:CD$202,77,FALSE())))</f>
        <v>0</v>
      </c>
      <c r="BZ78" s="193" t="n">
        <f aca="false">IF(ISERROR(VLOOKUP($A78,'Import OffPeak'!$A$3:CE$99,78,FALSE())-VLOOKUP($A78,'Import OffPeak change'!$A$106:CE$202,78,FALSE())),0,(VLOOKUP($A78,'Import OffPeak'!$A$3:CE$99,78,FALSE())-VLOOKUP($A78,'Import OffPeak change'!$A$106:CE$202,78,FALSE())))</f>
        <v>0</v>
      </c>
      <c r="CA78" s="193" t="n">
        <f aca="false">IF(ISERROR(VLOOKUP($A78,'Import OffPeak'!$A$3:CF$99,79,FALSE())-VLOOKUP($A78,'Import OffPeak change'!$A$106:CF$202,79,FALSE())),0,(VLOOKUP($A78,'Import OffPeak'!$A$3:CF$99,79,FALSE())-VLOOKUP($A78,'Import OffPeak change'!$A$106:CF$202,79,FALSE())))</f>
        <v>0</v>
      </c>
      <c r="CB78" s="193" t="n">
        <f aca="false">IF(ISERROR(VLOOKUP($A78,'Import OffPeak'!$A$3:CG$99,80,FALSE())-VLOOKUP($A78,'Import OffPeak change'!$A$106:CG$202,80,FALSE())),0,(VLOOKUP($A78,'Import OffPeak'!$A$3:CG$99,80,FALSE())-VLOOKUP($A78,'Import OffPeak change'!$A$106:CG$202,80,FALSE())))</f>
        <v>0</v>
      </c>
      <c r="CC78" s="193" t="n">
        <f aca="false">IF(ISERROR(VLOOKUP($A78,'Import OffPeak'!$A$3:CH$99,81,FALSE())-VLOOKUP($A78,'Import OffPeak change'!$A$106:CH$202,81,FALSE())),0,(VLOOKUP($A78,'Import OffPeak'!$A$3:CH$99,81,FALSE())-VLOOKUP($A78,'Import OffPeak change'!$A$106:CH$202,81,FALSE())))</f>
        <v>0</v>
      </c>
      <c r="CD78" s="193" t="n">
        <f aca="false">IF(ISERROR(VLOOKUP($A78,'Import OffPeak'!$A$3:CI$99,82,FALSE())-VLOOKUP($A78,'Import OffPeak change'!$A$106:CI$202,82,FALSE())),0,(VLOOKUP($A78,'Import OffPeak'!$A$3:CI$99,82,FALSE())-VLOOKUP($A78,'Import OffPeak change'!$A$106:CI$202,82,FALSE())))</f>
        <v>0</v>
      </c>
      <c r="CE78" s="193" t="n">
        <f aca="false">IF(ISERROR(VLOOKUP($A78,'Import OffPeak'!$A$3:CJ$99,83,FALSE())-VLOOKUP($A78,'Import OffPeak change'!$A$106:CJ$202,83,FALSE())),0,(VLOOKUP($A78,'Import OffPeak'!$A$3:CJ$99,83,FALSE())-VLOOKUP($A78,'Import OffPeak change'!$A$106:CJ$202,83,FALSE())))</f>
        <v>0</v>
      </c>
      <c r="CF78" s="193" t="n">
        <f aca="false">IF(ISERROR(VLOOKUP($A78,'Import OffPeak'!$A$3:CK$99,84,FALSE())-VLOOKUP($A78,'Import OffPeak change'!$A$106:CK$202,84,FALSE())),0,(VLOOKUP($A78,'Import OffPeak'!$A$3:CK$99,84,FALSE())-VLOOKUP($A78,'Import OffPeak change'!$A$106:CK$202,84,FALSE())))</f>
        <v>0</v>
      </c>
      <c r="CG78" s="193" t="n">
        <f aca="false">IF(ISERROR(VLOOKUP($A78,'Import OffPeak'!$A$3:CL$99,85,FALSE())-VLOOKUP($A78,'Import OffPeak change'!$A$106:CL$202,85,FALSE())),0,(VLOOKUP($A78,'Import OffPeak'!$A$3:CL$99,85,FALSE())-VLOOKUP($A78,'Import OffPeak change'!$A$106:CL$202,85,FALSE())))</f>
        <v>0</v>
      </c>
      <c r="CH78" s="193" t="n">
        <f aca="false">IF(ISERROR(VLOOKUP($A78,'Import OffPeak'!$A$3:CM$99,86,FALSE())-VLOOKUP($A78,'Import OffPeak change'!$A$106:CM$202,86,FALSE())),0,(VLOOKUP($A78,'Import OffPeak'!$A$3:CM$99,86,FALSE())-VLOOKUP($A78,'Import OffPeak change'!$A$106:CM$202,86,FALSE())))</f>
        <v>0</v>
      </c>
      <c r="CI78" s="193" t="n">
        <f aca="false">IF(ISERROR(VLOOKUP($A78,'Import OffPeak'!$A$3:CN$99,87,FALSE())-VLOOKUP($A78,'Import OffPeak change'!$A$106:CN$202,87,FALSE())),0,(VLOOKUP($A78,'Import OffPeak'!$A$3:CN$99,87,FALSE())-VLOOKUP($A78,'Import OffPeak change'!$A$106:CN$202,87,FALSE())))</f>
        <v>0</v>
      </c>
      <c r="CJ78" s="193" t="n">
        <f aca="false">IF(ISERROR(VLOOKUP($A78,'Import OffPeak'!$A$3:CO$99,88,FALSE())-VLOOKUP($A78,'Import OffPeak change'!$A$106:CO$202,88,FALSE())),0,(VLOOKUP($A78,'Import OffPeak'!$A$3:CO$99,88,FALSE())-VLOOKUP($A78,'Import OffPeak change'!$A$106:CO$202,88,FALSE())))</f>
        <v>0</v>
      </c>
      <c r="CK78" s="193" t="n">
        <f aca="false">IF(ISERROR(VLOOKUP($A78,'Import OffPeak'!$A$3:CP$99,89,FALSE())-VLOOKUP($A78,'Import OffPeak change'!$A$106:CP$202,89,FALSE())),0,(VLOOKUP($A78,'Import OffPeak'!$A$3:CP$99,89,FALSE())-VLOOKUP($A78,'Import OffPeak change'!$A$106:CP$202,89,FALSE())))</f>
        <v>0</v>
      </c>
      <c r="CL78" s="193" t="n">
        <f aca="false">IF(ISERROR(VLOOKUP($A78,'Import OffPeak'!$A$3:CQ$99,90,FALSE())-VLOOKUP($A78,'Import OffPeak change'!$A$106:CQ$202,90,FALSE())),0,(VLOOKUP($A78,'Import OffPeak'!$A$3:CQ$99,90,FALSE())-VLOOKUP($A78,'Import OffPeak change'!$A$106:CQ$202,90,FALSE())))</f>
        <v>0</v>
      </c>
      <c r="CM78" s="193" t="n">
        <f aca="false">IF(ISERROR(VLOOKUP($A78,'Import OffPeak'!$A$3:CR$99,91,FALSE())-VLOOKUP($A78,'Import OffPeak change'!$A$106:CR$202,91,FALSE())),0,(VLOOKUP($A78,'Import OffPeak'!$A$3:CR$99,91,FALSE())-VLOOKUP($A78,'Import OffPeak change'!$A$106:CR$202,91,FALSE())))</f>
        <v>0</v>
      </c>
      <c r="CN78" s="193" t="n">
        <f aca="false">IF(ISERROR(VLOOKUP($A78,'Import OffPeak'!$A$3:CS$99,92,FALSE())-VLOOKUP($A78,'Import OffPeak change'!$A$106:CS$202,92,FALSE())),0,(VLOOKUP($A78,'Import OffPeak'!$A$3:CS$99,92,FALSE())-VLOOKUP($A78,'Import OffPeak change'!$A$106:CS$202,92,FALSE())))</f>
        <v>0</v>
      </c>
      <c r="CO78" s="193" t="n">
        <f aca="false">IF(ISERROR(VLOOKUP($A78,'Import OffPeak'!$A$3:CT$99,93,FALSE())-VLOOKUP($A78,'Import OffPeak change'!$A$106:CT$202,93,FALSE())),0,(VLOOKUP($A78,'Import OffPeak'!$A$3:CT$99,93,FALSE())-VLOOKUP($A78,'Import OffPeak change'!$A$106:CT$202,93,FALSE())))</f>
        <v>0</v>
      </c>
      <c r="CP78" s="193" t="n">
        <f aca="false">IF(ISERROR(VLOOKUP($A78,'Import OffPeak'!$A$3:CU$99,94,FALSE())-VLOOKUP($A78,'Import OffPeak change'!$A$106:CU$202,94,FALSE())),0,(VLOOKUP($A78,'Import OffPeak'!$A$3:CU$99,94,FALSE())-VLOOKUP($A78,'Import OffPeak change'!$A$106:CU$202,94,FALSE())))</f>
        <v>0</v>
      </c>
      <c r="CQ78" s="193" t="n">
        <f aca="false">IF(ISERROR(VLOOKUP($A78,'Import OffPeak'!$A$3:CV$99,95,FALSE())-VLOOKUP($A78,'Import OffPeak change'!$A$106:CV$202,95,FALSE())),0,(VLOOKUP($A78,'Import OffPeak'!$A$3:CV$99,95,FALSE())-VLOOKUP($A78,'Import OffPeak change'!$A$106:CV$202,95,FALSE())))</f>
        <v>0</v>
      </c>
      <c r="CR78" s="193" t="n">
        <f aca="false">IF(ISERROR(VLOOKUP($A78,'Import OffPeak'!$A$3:CW$99,96,FALSE())-VLOOKUP($A78,'Import OffPeak change'!$A$106:CW$202,96,FALSE())),0,(VLOOKUP($A78,'Import OffPeak'!$A$3:CW$99,96,FALSE())-VLOOKUP($A78,'Import OffPeak change'!$A$106:CW$202,96,FALSE())))</f>
        <v>0</v>
      </c>
      <c r="CS78" s="193" t="n">
        <f aca="false">IF(ISERROR(VLOOKUP($A78,'Import OffPeak'!$A$3:CX$99,97,FALSE())-VLOOKUP($A78,'Import OffPeak change'!$A$106:CX$202,97,FALSE())),0,(VLOOKUP($A78,'Import OffPeak'!$A$3:CX$99,97,FALSE())-VLOOKUP($A78,'Import OffPeak change'!$A$106:CX$202,97,FALSE())))</f>
        <v>0</v>
      </c>
      <c r="CT78" s="193" t="n">
        <f aca="false">IF(ISERROR(VLOOKUP($A78,'Import OffPeak'!$A$3:CY$99,98,FALSE())-VLOOKUP($A78,'Import OffPeak change'!$A$106:CY$202,98,FALSE())),0,(VLOOKUP($A78,'Import OffPeak'!$A$3:CY$99,98,FALSE())-VLOOKUP($A78,'Import OffPeak change'!$A$106:CY$202,98,FALSE())))</f>
        <v>0</v>
      </c>
      <c r="CU78" s="193" t="n">
        <f aca="false">IF(ISERROR(VLOOKUP($A78,'Import OffPeak'!$A$3:CZ$99,99,FALSE())-VLOOKUP($A78,'Import OffPeak change'!$A$106:CZ$202,99,FALSE())),0,(VLOOKUP($A78,'Import OffPeak'!$A$3:CZ$99,99,FALSE())-VLOOKUP($A78,'Import OffPeak change'!$A$106:CZ$202,99,FALSE())))</f>
        <v>0</v>
      </c>
      <c r="CV78" s="193" t="n">
        <f aca="false">IF(ISERROR(VLOOKUP($A78,'Import OffPeak'!$A$3:DA$99,100,FALSE())-VLOOKUP($A78,'Import OffPeak change'!$A$106:DA$202,100,FALSE())),0,(VLOOKUP($A78,'Import OffPeak'!$A$3:DA$99,100,FALSE())-VLOOKUP($A78,'Import OffPeak change'!$A$106:DA$202,100,FALSE())))</f>
        <v>0</v>
      </c>
      <c r="CW78" s="193" t="n">
        <f aca="false">IF(ISERROR(VLOOKUP($A78,'Import OffPeak'!$A$3:DB$99,101,FALSE())-VLOOKUP($A78,'Import OffPeak change'!$A$106:DB$202,101,FALSE())),0,(VLOOKUP($A78,'Import OffPeak'!$A$3:DB$99,101,FALSE())-VLOOKUP($A78,'Import OffPeak change'!$A$106:DB$202,101,FALSE())))</f>
        <v>0</v>
      </c>
      <c r="CX78" s="193" t="n">
        <f aca="false">IF(ISERROR(VLOOKUP($A78,'Import OffPeak'!$A$3:DC$99,102,FALSE())-VLOOKUP($A78,'Import OffPeak change'!$A$106:DC$202,102,FALSE())),0,(VLOOKUP($A78,'Import OffPeak'!$A$3:DC$99,102,FALSE())-VLOOKUP($A78,'Import OffPeak change'!$A$106:DC$202,102,FALSE())))</f>
        <v>0</v>
      </c>
      <c r="CY78" s="193" t="n">
        <f aca="false">IF(ISERROR(VLOOKUP($A78,'Import OffPeak'!$A$3:DD$99,103,FALSE())-VLOOKUP($A78,'Import OffPeak change'!$A$106:DD$202,103,FALSE())),0,(VLOOKUP($A78,'Import OffPeak'!$A$3:DD$99,103,FALSE())-VLOOKUP($A78,'Import OffPeak change'!$A$106:DD$202,103,FALSE())))</f>
        <v>0</v>
      </c>
      <c r="CZ78" s="193" t="n">
        <f aca="false">IF(ISERROR(VLOOKUP($A78,'Import OffPeak'!$A$3:DE$99,104,FALSE())-VLOOKUP($A78,'Import OffPeak change'!$A$106:DE$202,104,FALSE())),0,(VLOOKUP($A78,'Import OffPeak'!$A$3:DE$99,104,FALSE())-VLOOKUP($A78,'Import OffPeak change'!$A$106:DE$202,104,FALSE())))</f>
        <v>0</v>
      </c>
      <c r="DA78" s="193" t="n">
        <f aca="false">IF(ISERROR(VLOOKUP($A78,'Import OffPeak'!$A$3:DF$99,105,FALSE())-VLOOKUP($A78,'Import OffPeak change'!$A$106:DF$202,105,FALSE())),0,(VLOOKUP($A78,'Import OffPeak'!$A$3:DF$99,105,FALSE())-VLOOKUP($A78,'Import OffPeak change'!$A$106:DF$202,105,FALSE())))</f>
        <v>0</v>
      </c>
      <c r="DB78" s="193" t="n">
        <f aca="false">IF(ISERROR(VLOOKUP($A78,'Import OffPeak'!$A$3:DG$99,106,FALSE())-VLOOKUP($A78,'Import OffPeak change'!$A$106:DG$202,106,FALSE())),0,(VLOOKUP($A78,'Import OffPeak'!$A$3:DG$99,106,FALSE())-VLOOKUP($A78,'Import OffPeak change'!$A$106:DG$202,106,FALSE())))</f>
        <v>0</v>
      </c>
      <c r="DC78" s="193" t="n">
        <f aca="false">IF(ISERROR(VLOOKUP($A78,'Import OffPeak'!$A$3:DH$99,107,FALSE())-VLOOKUP($A78,'Import OffPeak change'!$A$106:DH$202,107,FALSE())),0,(VLOOKUP($A78,'Import OffPeak'!$A$3:DH$99,107,FALSE())-VLOOKUP($A78,'Import OffPeak change'!$A$106:DH$202,107,FALSE())))</f>
        <v>0</v>
      </c>
      <c r="DD78" s="193" t="n">
        <f aca="false">IF(ISERROR(VLOOKUP($A78,'Import OffPeak'!$A$3:DI$99,108,FALSE())-VLOOKUP($A78,'Import OffPeak change'!$A$106:DI$202,108,FALSE())),0,(VLOOKUP($A78,'Import OffPeak'!$A$3:DI$99,108,FALSE())-VLOOKUP($A78,'Import OffPeak change'!$A$106:DI$202,108,FALSE())))</f>
        <v>0</v>
      </c>
      <c r="DE78" s="193" t="n">
        <f aca="false">IF(ISERROR(VLOOKUP($A78,'Import OffPeak'!$A$3:DJ$99,109,FALSE())-VLOOKUP($A78,'Import OffPeak change'!$A$106:DJ$202,109,FALSE())),0,(VLOOKUP($A78,'Import OffPeak'!$A$3:DJ$99,109,FALSE())-VLOOKUP($A78,'Import OffPeak change'!$A$106:DJ$202,109,FALSE())))</f>
        <v>0</v>
      </c>
      <c r="DF78" s="193" t="n">
        <f aca="false">IF(ISERROR(VLOOKUP($A78,'Import OffPeak'!$A$3:DK$99,110,FALSE())-VLOOKUP($A78,'Import OffPeak change'!$A$106:DK$202,110,FALSE())),0,(VLOOKUP($A78,'Import OffPeak'!$A$3:DK$99,110,FALSE())-VLOOKUP($A78,'Import OffPeak change'!$A$106:DK$202,110,FALSE())))</f>
        <v>0</v>
      </c>
      <c r="DG78" s="193" t="n">
        <f aca="false">IF(ISERROR(VLOOKUP($A78,'Import OffPeak'!$A$3:DL$99,111,FALSE())-VLOOKUP($A78,'Import OffPeak change'!$A$106:DL$202,111,FALSE())),0,(VLOOKUP($A78,'Import OffPeak'!$A$3:DL$99,111,FALSE())-VLOOKUP($A78,'Import OffPeak change'!$A$106:DL$202,111,FALSE())))</f>
        <v>0</v>
      </c>
      <c r="DH78" s="193" t="n">
        <f aca="false">IF(ISERROR(VLOOKUP($A78,'Import OffPeak'!$A$3:DM$99,112,FALSE())-VLOOKUP($A78,'Import OffPeak change'!$A$106:DM$202,112,FALSE())),0,(VLOOKUP($A78,'Import OffPeak'!$A$3:DM$99,112,FALSE())-VLOOKUP($A78,'Import OffPeak change'!$A$106:DM$202,112,FALSE())))</f>
        <v>0</v>
      </c>
      <c r="DI78" s="193" t="n">
        <f aca="false">IF(ISERROR(VLOOKUP($A78,'Import OffPeak'!$A$3:DN$99,113,FALSE())-VLOOKUP($A78,'Import OffPeak change'!$A$106:DN$202,113,FALSE())),0,(VLOOKUP($A78,'Import OffPeak'!$A$3:DN$99,113,FALSE())-VLOOKUP($A78,'Import OffPeak change'!$A$106:DN$202,113,FALSE())))</f>
        <v>0</v>
      </c>
      <c r="DJ78" s="193" t="n">
        <f aca="false">IF(ISERROR(VLOOKUP($A78,'Import OffPeak'!$A$3:DO$99,114,FALSE())-VLOOKUP($A78,'Import OffPeak change'!$A$106:DO$202,114,FALSE())),0,(VLOOKUP($A78,'Import OffPeak'!$A$3:DO$99,114,FALSE())-VLOOKUP($A78,'Import OffPeak change'!$A$106:DO$202,114,FALSE())))</f>
        <v>0</v>
      </c>
      <c r="DK78" s="193" t="n">
        <f aca="false">IF(ISERROR(VLOOKUP($A78,'Import OffPeak'!$A$3:DP$99,115,FALSE())-VLOOKUP($A78,'Import OffPeak change'!$A$106:DP$202,115,FALSE())),0,(VLOOKUP($A78,'Import OffPeak'!$A$3:DP$99,115,FALSE())-VLOOKUP($A78,'Import OffPeak change'!$A$106:DP$202,115,FALSE())))</f>
        <v>0</v>
      </c>
      <c r="DL78" s="193" t="n">
        <f aca="false">IF(ISERROR(VLOOKUP($A78,'Import OffPeak'!$A$3:DQ$99,116,FALSE())-VLOOKUP($A78,'Import OffPeak change'!$A$106:DQ$202,116,FALSE())),0,(VLOOKUP($A78,'Import OffPeak'!$A$3:DQ$99,116,FALSE())-VLOOKUP($A78,'Import OffPeak change'!$A$106:DQ$202,116,FALSE())))</f>
        <v>0</v>
      </c>
      <c r="DM78" s="193" t="n">
        <f aca="false">IF(ISERROR(VLOOKUP($A78,'Import OffPeak'!$A$3:DR$99,117,FALSE())-VLOOKUP($A78,'Import OffPeak change'!$A$106:DR$202,117,FALSE())),0,(VLOOKUP($A78,'Import OffPeak'!$A$3:DR$99,117,FALSE())-VLOOKUP($A78,'Import OffPeak change'!$A$106:DR$202,117,FALSE())))</f>
        <v>0</v>
      </c>
      <c r="DN78" s="193" t="n">
        <f aca="false">IF(ISERROR(VLOOKUP($A78,'Import OffPeak'!$A$3:DS$99,118,FALSE())-VLOOKUP($A78,'Import OffPeak change'!$A$106:DS$202,118,FALSE())),0,(VLOOKUP($A78,'Import OffPeak'!$A$3:DS$99,118,FALSE())-VLOOKUP($A78,'Import OffPeak change'!$A$106:DS$202,118,FALSE())))</f>
        <v>0</v>
      </c>
      <c r="DO78" s="193" t="n">
        <f aca="false">IF(ISERROR(VLOOKUP($A78,'Import OffPeak'!$A$3:DT$99,119,FALSE())-VLOOKUP($A78,'Import OffPeak change'!$A$106:DT$202,119,FALSE())),0,(VLOOKUP($A78,'Import OffPeak'!$A$3:DT$99,119,FALSE())-VLOOKUP($A78,'Import OffPeak change'!$A$106:DT$202,119,FALSE())))</f>
        <v>0</v>
      </c>
      <c r="DP78" s="193" t="n">
        <f aca="false">IF(ISERROR(VLOOKUP($A78,'Import OffPeak'!$A$3:DU$99,120,FALSE())-VLOOKUP($A78,'Import OffPeak change'!$A$106:DU$202,120,FALSE())),0,(VLOOKUP($A78,'Import OffPeak'!$A$3:DU$99,120,FALSE())-VLOOKUP($A78,'Import OffPeak change'!$A$106:DU$202,120,FALSE())))</f>
        <v>0</v>
      </c>
      <c r="DQ78" s="193" t="n">
        <f aca="false">IF(ISERROR(VLOOKUP($A78,'Import OffPeak'!$A$3:DV$99,121,FALSE())-VLOOKUP($A78,'Import OffPeak change'!$A$106:DV$202,121,FALSE())),0,(VLOOKUP($A78,'Import OffPeak'!$A$3:DV$99,121,FALSE())-VLOOKUP($A78,'Import OffPeak change'!$A$106:DV$202,121,FALSE())))</f>
        <v>0</v>
      </c>
      <c r="DR78" s="193" t="n">
        <f aca="false">IF(ISERROR(VLOOKUP($A78,'Import OffPeak'!$A$3:DW$99,122,FALSE())-VLOOKUP($A78,'Import OffPeak change'!$A$106:DW$202,122,FALSE())),0,(VLOOKUP($A78,'Import OffPeak'!$A$3:DW$99,122,FALSE())-VLOOKUP($A78,'Import OffPeak change'!$A$106:DW$202,122,FALSE())))</f>
        <v>0</v>
      </c>
      <c r="DS78" s="193" t="n">
        <f aca="false">IF(ISERROR(VLOOKUP($A78,'Import OffPeak'!$A$3:DX$99,123,FALSE())-VLOOKUP($A78,'Import OffPeak change'!$A$106:DX$202,123,FALSE())),0,(VLOOKUP($A78,'Import OffPeak'!$A$3:DX$99,123,FALSE())-VLOOKUP($A78,'Import OffPeak change'!$A$106:DX$202,123,FALSE())))</f>
        <v>0</v>
      </c>
      <c r="DT78" s="193" t="n">
        <f aca="false">IF(ISERROR(VLOOKUP($A78,'Import OffPeak'!$A$3:DY$99,124,FALSE())-VLOOKUP($A78,'Import OffPeak change'!$A$106:DY$202,124,FALSE())),0,(VLOOKUP($A78,'Import OffPeak'!$A$3:DY$99,124,FALSE())-VLOOKUP($A78,'Import OffPeak change'!$A$106:DY$202,124,FALSE())))</f>
        <v>0</v>
      </c>
      <c r="DU78" s="193" t="n">
        <f aca="false">IF(ISERROR(VLOOKUP($A78,'Import OffPeak'!$A$3:DZ$99,125,FALSE())-VLOOKUP($A78,'Import OffPeak change'!$A$106:DZ$202,125,FALSE())),0,(VLOOKUP($A78,'Import OffPeak'!$A$3:DZ$99,125,FALSE())-VLOOKUP($A78,'Import OffPeak change'!$A$106:DZ$202,125,FALSE())))</f>
        <v>0</v>
      </c>
      <c r="DV78" s="193" t="n">
        <f aca="false">IF(ISERROR(VLOOKUP($A78,'Import OffPeak'!$A$3:EA$99,126,FALSE())-VLOOKUP($A78,'Import OffPeak change'!$A$106:EA$202,126,FALSE())),0,(VLOOKUP($A78,'Import OffPeak'!$A$3:EA$99,126,FALSE())-VLOOKUP($A78,'Import OffPeak change'!$A$106:EA$202,126,FALSE())))</f>
        <v>0</v>
      </c>
      <c r="DW78" s="193" t="n">
        <f aca="false">IF(ISERROR(VLOOKUP($A78,'Import OffPeak'!$A$3:EB$99,127,FALSE())-VLOOKUP($A78,'Import OffPeak change'!$A$106:EB$202,127,FALSE())),0,(VLOOKUP($A78,'Import OffPeak'!$A$3:EB$99,127,FALSE())-VLOOKUP($A78,'Import OffPeak change'!$A$106:EB$202,127,FALSE())))</f>
        <v>0</v>
      </c>
      <c r="DX78" s="193" t="n">
        <f aca="false">IF(ISERROR(VLOOKUP($A78,'Import OffPeak'!$A$3:EC$99,128,FALSE())-VLOOKUP($A78,'Import OffPeak change'!$A$106:EC$202,128,FALSE())),0,(VLOOKUP($A78,'Import OffPeak'!$A$3:EC$99,128,FALSE())-VLOOKUP($A78,'Import OffPeak change'!$A$106:EC$202,128,FALSE())))</f>
        <v>0</v>
      </c>
      <c r="DY78" s="193" t="n">
        <f aca="false">IF(ISERROR(VLOOKUP($A78,'Import OffPeak'!$A$3:ED$99,129,FALSE())-VLOOKUP($A78,'Import OffPeak change'!$A$106:ED$202,129,FALSE())),0,(VLOOKUP($A78,'Import OffPeak'!$A$3:ED$99,129,FALSE())-VLOOKUP($A78,'Import OffPeak change'!$A$106:ED$202,129,FALSE())))</f>
        <v>0</v>
      </c>
      <c r="DZ78" s="193" t="n">
        <f aca="false">IF(ISERROR(VLOOKUP($A78,'Import OffPeak'!$A$3:EE$99,130,FALSE())-VLOOKUP($A78,'Import OffPeak change'!$A$106:EE$202,130,FALSE())),0,(VLOOKUP($A78,'Import OffPeak'!$A$3:EE$99,130,FALSE())-VLOOKUP($A78,'Import OffPeak change'!$A$106:EE$202,130,FALSE())))</f>
        <v>0</v>
      </c>
      <c r="EA78" s="193" t="n">
        <f aca="false">IF(ISERROR(VLOOKUP($A78,'Import OffPeak'!$A$3:EF$99,131,FALSE())-VLOOKUP($A78,'Import OffPeak change'!$A$106:EF$202,131,FALSE())),0,(VLOOKUP($A78,'Import OffPeak'!$A$3:EF$99,131,FALSE())-VLOOKUP($A78,'Import OffPeak change'!$A$106:EF$202,131,FALSE())))</f>
        <v>0</v>
      </c>
      <c r="EB78" s="193" t="n">
        <f aca="false">IF(ISERROR(VLOOKUP($A78,'Import OffPeak'!$A$3:EG$99,132,FALSE())-VLOOKUP($A78,'Import OffPeak change'!$A$106:EG$202,132,FALSE())),0,(VLOOKUP($A78,'Import OffPeak'!$A$3:EG$99,132,FALSE())-VLOOKUP($A78,'Import OffPeak change'!$A$106:EG$202,132,FALSE())))</f>
        <v>0</v>
      </c>
      <c r="EC78" s="193" t="n">
        <f aca="false">IF(ISERROR(VLOOKUP($A78,'Import OffPeak'!$A$3:EH$99,133,FALSE())-VLOOKUP($A78,'Import OffPeak change'!$A$106:EH$202,133,FALSE())),0,(VLOOKUP($A78,'Import OffPeak'!$A$3:EH$99,133,FALSE())-VLOOKUP($A78,'Import OffPeak change'!$A$106:EH$202,133,FALSE())))</f>
        <v>0</v>
      </c>
      <c r="ED78" s="193" t="n">
        <f aca="false">IF(ISERROR(VLOOKUP($A78,'Import OffPeak'!$A$3:EI$99,134,FALSE())-VLOOKUP($A78,'Import OffPeak change'!$A$106:EI$202,134,FALSE())),0,(VLOOKUP($A78,'Import OffPeak'!$A$3:EI$99,134,FALSE())-VLOOKUP($A78,'Import OffPeak change'!$A$106:EI$202,134,FALSE())))</f>
        <v>0</v>
      </c>
      <c r="EE78" s="193" t="n">
        <f aca="false">IF(ISERROR(VLOOKUP($A78,'Import OffPeak'!$A$3:EJ$99,135,FALSE())-VLOOKUP($A78,'Import OffPeak change'!$A$106:EJ$202,135,FALSE())),0,(VLOOKUP($A78,'Import OffPeak'!$A$3:EJ$99,135,FALSE())-VLOOKUP($A78,'Import OffPeak change'!$A$106:EJ$202,135,FALSE())))</f>
        <v>0</v>
      </c>
      <c r="EF78" s="193" t="n">
        <f aca="false">IF(ISERROR(VLOOKUP($A78,'Import OffPeak'!$A$3:EK$99,136,FALSE())-VLOOKUP($A78,'Import OffPeak change'!$A$106:EK$202,136,FALSE())),0,(VLOOKUP($A78,'Import OffPeak'!$A$3:EK$99,136,FALSE())-VLOOKUP($A78,'Import OffPeak change'!$A$106:EK$202,136,FALSE())))</f>
        <v>0</v>
      </c>
      <c r="EG78" s="193" t="n">
        <f aca="false">IF(ISERROR(VLOOKUP($A78,'Import OffPeak'!$A$3:EL$99,137,FALSE())-VLOOKUP($A78,'Import OffPeak change'!$A$106:EL$202,137,FALSE())),0,(VLOOKUP($A78,'Import OffPeak'!$A$3:EL$99,137,FALSE())-VLOOKUP($A78,'Import OffPeak change'!$A$106:EL$202,137,FALSE())))</f>
        <v>0</v>
      </c>
      <c r="EH78" s="193" t="n">
        <f aca="false">IF(ISERROR(VLOOKUP($A78,'Import OffPeak'!$A$3:EM$99,138,FALSE())-VLOOKUP($A78,'Import OffPeak change'!$A$106:EM$202,138,FALSE())),0,(VLOOKUP($A78,'Import OffPeak'!$A$3:EM$99,138,FALSE())-VLOOKUP($A78,'Import OffPeak change'!$A$106:EM$202,138,FALSE())))</f>
        <v>0</v>
      </c>
      <c r="EI78" s="193" t="n">
        <f aca="false">IF(ISERROR(VLOOKUP($A78,'Import OffPeak'!$A$3:EN$99,139,FALSE())-VLOOKUP($A78,'Import OffPeak change'!$A$106:EN$202,139,FALSE())),0,(VLOOKUP($A78,'Import OffPeak'!$A$3:EN$99,139,FALSE())-VLOOKUP($A78,'Import OffPeak change'!$A$106:EN$202,139,FALSE())))</f>
        <v>0</v>
      </c>
      <c r="EJ78" s="193" t="n">
        <f aca="false">IF(ISERROR(VLOOKUP($A78,'Import OffPeak'!$A$3:EO$99,140,FALSE())-VLOOKUP($A78,'Import OffPeak change'!$A$106:EO$202,140,FALSE())),0,(VLOOKUP($A78,'Import OffPeak'!$A$3:EO$99,140,FALSE())-VLOOKUP($A78,'Import OffPeak change'!$A$106:EO$202,140,FALSE())))</f>
        <v>0</v>
      </c>
      <c r="EK78" s="193" t="n">
        <f aca="false">IF(ISERROR(VLOOKUP($A78,'Import OffPeak'!$A$3:EP$99,141,FALSE())-VLOOKUP($A78,'Import OffPeak change'!$A$106:EP$202,141,FALSE())),0,(VLOOKUP($A78,'Import OffPeak'!$A$3:EP$99,141,FALSE())-VLOOKUP($A78,'Import OffPeak change'!$A$106:EP$202,141,FALSE())))</f>
        <v>0</v>
      </c>
      <c r="EL78" s="193" t="n">
        <f aca="false">IF(ISERROR(VLOOKUP($A78,'Import OffPeak'!$A$3:EQ$99,142,FALSE())-VLOOKUP($A78,'Import OffPeak change'!$A$106:EQ$202,142,FALSE())),0,(VLOOKUP($A78,'Import OffPeak'!$A$3:EQ$99,142,FALSE())-VLOOKUP($A78,'Import OffPeak change'!$A$106:EQ$202,142,FALSE())))</f>
        <v>0</v>
      </c>
      <c r="EM78" s="193" t="n">
        <f aca="false">IF(ISERROR(VLOOKUP($A78,'Import OffPeak'!$A$3:ER$99,143,FALSE())-VLOOKUP($A78,'Import OffPeak change'!$A$106:ER$202,143,FALSE())),0,(VLOOKUP($A78,'Import OffPeak'!$A$3:ER$99,143,FALSE())-VLOOKUP($A78,'Import OffPeak change'!$A$106:ER$202,143,FALSE())))</f>
        <v>0</v>
      </c>
      <c r="EN78" s="193" t="n">
        <f aca="false">IF(ISERROR(VLOOKUP($A78,'Import OffPeak'!$A$3:ES$99,144,FALSE())-VLOOKUP($A78,'Import OffPeak change'!$A$106:ES$202,144,FALSE())),0,(VLOOKUP($A78,'Import OffPeak'!$A$3:ES$99,144,FALSE())-VLOOKUP($A78,'Import OffPeak change'!$A$106:ES$202,144,FALSE())))</f>
        <v>0</v>
      </c>
      <c r="EO78" s="193" t="n">
        <f aca="false">IF(ISERROR(VLOOKUP($A78,'Import OffPeak'!$A$3:ET$99,145,FALSE())-VLOOKUP($A78,'Import OffPeak change'!$A$106:ET$202,145,FALSE())),0,(VLOOKUP($A78,'Import OffPeak'!$A$3:ET$99,145,FALSE())-VLOOKUP($A78,'Import OffPeak change'!$A$106:ET$202,145,FALSE())))</f>
        <v>0</v>
      </c>
      <c r="EP78" s="193" t="n">
        <f aca="false">IF(ISERROR(VLOOKUP($A78,'Import OffPeak'!$A$3:EU$99,146,FALSE())-VLOOKUP($A78,'Import OffPeak change'!$A$106:EU$202,146,FALSE())),0,(VLOOKUP($A78,'Import OffPeak'!$A$3:EU$99,146,FALSE())-VLOOKUP($A78,'Import OffPeak change'!$A$106:EU$202,146,FALSE())))</f>
        <v>0</v>
      </c>
      <c r="EQ78" s="193" t="n">
        <f aca="false">IF(ISERROR(VLOOKUP($A78,'Import OffPeak'!$A$3:EV$99,147,FALSE())-VLOOKUP($A78,'Import OffPeak change'!$A$106:EV$202,147,FALSE())),0,(VLOOKUP($A78,'Import OffPeak'!$A$3:EV$99,147,FALSE())-VLOOKUP($A78,'Import OffPeak change'!$A$106:EV$202,147,FALSE())))</f>
        <v>0</v>
      </c>
      <c r="ER78" s="193" t="n">
        <f aca="false">IF(ISERROR(VLOOKUP($A78,'Import OffPeak'!$A$3:EW$99,148,FALSE())-VLOOKUP($A78,'Import OffPeak change'!$A$106:EW$202,148,FALSE())),0,(VLOOKUP($A78,'Import OffPeak'!$A$3:EW$99,148,FALSE())-VLOOKUP($A78,'Import OffPeak change'!$A$106:EW$202,148,FALSE())))</f>
        <v>0</v>
      </c>
      <c r="ES78" s="193" t="n">
        <f aca="false">IF(ISERROR(VLOOKUP($A78,'Import OffPeak'!$A$3:EX$99,149,FALSE())-VLOOKUP($A78,'Import OffPeak change'!$A$106:EX$202,149,FALSE())),0,(VLOOKUP($A78,'Import OffPeak'!$A$3:EX$99,149,FALSE())-VLOOKUP($A78,'Import OffPeak change'!$A$106:EX$202,149,FALSE())))</f>
        <v>0</v>
      </c>
      <c r="ET78" s="193" t="n">
        <f aca="false">IF(ISERROR(VLOOKUP($A78,'Import OffPeak'!$A$3:EY$99,150,FALSE())-VLOOKUP($A78,'Import OffPeak change'!$A$106:EY$202,150,FALSE())),0,(VLOOKUP($A78,'Import OffPeak'!$A$3:EY$99,150,FALSE())-VLOOKUP($A78,'Import OffPeak change'!$A$106:EY$202,150,FALSE())))</f>
        <v>0</v>
      </c>
      <c r="EU78" s="193" t="n">
        <f aca="false">IF(ISERROR(VLOOKUP($A78,'Import OffPeak'!$A$3:EZ$99,151,FALSE())-VLOOKUP($A78,'Import OffPeak change'!$A$106:EZ$202,151,FALSE())),0,(VLOOKUP($A78,'Import OffPeak'!$A$3:EZ$99,151,FALSE())-VLOOKUP($A78,'Import OffPeak change'!$A$106:EZ$202,151,FALSE())))</f>
        <v>0</v>
      </c>
      <c r="EV78" s="193" t="n">
        <f aca="false">IF(ISERROR(VLOOKUP($A78,'Import OffPeak'!$A$3:FA$99,152,FALSE())-VLOOKUP($A78,'Import OffPeak change'!$A$106:FA$202,152,FALSE())),0,(VLOOKUP($A78,'Import OffPeak'!$A$3:FA$99,152,FALSE())-VLOOKUP($A78,'Import OffPeak change'!$A$106:FA$202,152,FALSE())))</f>
        <v>0</v>
      </c>
      <c r="EW78" s="193" t="n">
        <f aca="false">IF(ISERROR(VLOOKUP($A78,'Import OffPeak'!$A$3:FB$99,153,FALSE())-VLOOKUP($A78,'Import OffPeak change'!$A$106:FB$202,153,FALSE())),0,(VLOOKUP($A78,'Import OffPeak'!$A$3:FB$99,153,FALSE())-VLOOKUP($A78,'Import OffPeak change'!$A$106:FB$202,153,FALSE())))</f>
        <v>0</v>
      </c>
      <c r="EX78" s="193" t="n">
        <f aca="false">IF(ISERROR(VLOOKUP($A78,'Import OffPeak'!$A$3:FC$99,154,FALSE())-VLOOKUP($A78,'Import OffPeak change'!$A$106:FC$202,154,FALSE())),0,(VLOOKUP($A78,'Import OffPeak'!$A$3:FC$99,154,FALSE())-VLOOKUP($A78,'Import OffPeak change'!$A$106:FC$202,154,FALSE())))</f>
        <v>0</v>
      </c>
      <c r="EY78" s="193" t="n">
        <f aca="false">IF(ISERROR(VLOOKUP($A78,'Import OffPeak'!$A$3:FD$99,155,FALSE())-VLOOKUP($A78,'Import OffPeak change'!$A$106:FD$202,155,FALSE())),0,(VLOOKUP($A78,'Import OffPeak'!$A$3:FD$99,155,FALSE())-VLOOKUP($A78,'Import OffPeak change'!$A$106:FD$202,155,FALSE())))</f>
        <v>0</v>
      </c>
      <c r="EZ78" s="193" t="n">
        <f aca="false">IF(ISERROR(VLOOKUP($A78,'Import OffPeak'!$A$3:FE$99,156,FALSE())-VLOOKUP($A78,'Import OffPeak change'!$A$106:FE$202,156,FALSE())),0,(VLOOKUP($A78,'Import OffPeak'!$A$3:FE$99,156,FALSE())-VLOOKUP($A78,'Import OffPeak change'!$A$106:FE$202,156,FALSE())))</f>
        <v>0</v>
      </c>
      <c r="FA78" s="193" t="n">
        <f aca="false">IF(ISERROR(VLOOKUP($A78,'Import OffPeak'!$A$3:FF$99,157,FALSE())-VLOOKUP($A78,'Import OffPeak change'!$A$106:FF$202,157,FALSE())),0,(VLOOKUP($A78,'Import OffPeak'!$A$3:FF$99,157,FALSE())-VLOOKUP($A78,'Import OffPeak change'!$A$106:FF$202,157,FALSE())))</f>
        <v>0</v>
      </c>
      <c r="FB78" s="193" t="n">
        <f aca="false">IF(ISERROR(VLOOKUP($A78,'Import OffPeak'!$A$3:FG$99,158,FALSE())-VLOOKUP($A78,'Import OffPeak change'!$A$106:FG$202,158,FALSE())),0,(VLOOKUP($A78,'Import OffPeak'!$A$3:FG$99,158,FALSE())-VLOOKUP($A78,'Import OffPeak change'!$A$106:FG$202,158,FALSE())))</f>
        <v>0</v>
      </c>
      <c r="FC78" s="193" t="n">
        <f aca="false">IF(ISERROR(VLOOKUP($A78,'Import OffPeak'!$A$3:FH$99,159,FALSE())-VLOOKUP($A78,'Import OffPeak change'!$A$106:FH$202,159,FALSE())),0,(VLOOKUP($A78,'Import OffPeak'!$A$3:FH$99,159,FALSE())-VLOOKUP($A78,'Import OffPeak change'!$A$106:FH$202,159,FALSE())))</f>
        <v>0</v>
      </c>
      <c r="FD78" s="193" t="n">
        <f aca="false">IF(ISERROR(VLOOKUP($A78,'Import OffPeak'!$A$3:FI$99,160,FALSE())-VLOOKUP($A78,'Import OffPeak change'!$A$106:FI$202,160,FALSE())),0,(VLOOKUP($A78,'Import OffPeak'!$A$3:FI$99,160,FALSE())-VLOOKUP($A78,'Import OffPeak change'!$A$106:FI$202,160,FALSE())))</f>
        <v>0</v>
      </c>
      <c r="FE78" s="193" t="n">
        <f aca="false">IF(ISERROR(VLOOKUP($A78,'Import OffPeak'!$A$3:FJ$99,161,FALSE())-VLOOKUP($A78,'Import OffPeak change'!$A$106:FJ$202,161,FALSE())),0,(VLOOKUP($A78,'Import OffPeak'!$A$3:FJ$99,161,FALSE())-VLOOKUP($A78,'Import OffPeak change'!$A$106:FJ$202,161,FALSE())))</f>
        <v>0</v>
      </c>
      <c r="FF78" s="193" t="n">
        <f aca="false">IF(ISERROR(VLOOKUP($A78,'Import OffPeak'!$A$3:FK$99,162,FALSE())-VLOOKUP($A78,'Import OffPeak change'!$A$106:FK$202,162,FALSE())),0,(VLOOKUP($A78,'Import OffPeak'!$A$3:FK$99,162,FALSE())-VLOOKUP($A78,'Import OffPeak change'!$A$106:FK$202,162,FALSE())))</f>
        <v>0</v>
      </c>
      <c r="FG78" s="193" t="n">
        <f aca="false">IF(ISERROR(VLOOKUP($A78,'Import OffPeak'!$A$3:FL$99,163,FALSE())-VLOOKUP($A78,'Import OffPeak change'!$A$106:FL$202,163,FALSE())),0,(VLOOKUP($A78,'Import OffPeak'!$A$3:FL$99,163,FALSE())-VLOOKUP($A78,'Import OffPeak change'!$A$106:FL$202,163,FALSE())))</f>
        <v>0</v>
      </c>
      <c r="FH78" s="193" t="n">
        <f aca="false">IF(ISERROR(VLOOKUP($A78,'Import OffPeak'!$A$3:FM$99,164,FALSE())-VLOOKUP($A78,'Import OffPeak change'!$A$106:FM$202,164,FALSE())),0,(VLOOKUP($A78,'Import OffPeak'!$A$3:FM$99,164,FALSE())-VLOOKUP($A78,'Import OffPeak change'!$A$106:FM$202,164,FALSE())))</f>
        <v>0</v>
      </c>
      <c r="FI78" s="193" t="n">
        <f aca="false">IF(ISERROR(VLOOKUP($A78,'Import OffPeak'!$A$3:FN$99,165,FALSE())-VLOOKUP($A78,'Import OffPeak change'!$A$106:FN$202,165,FALSE())),0,(VLOOKUP($A78,'Import OffPeak'!$A$3:FN$99,165,FALSE())-VLOOKUP($A78,'Import OffPeak change'!$A$106:FN$202,165,FALSE())))</f>
        <v>0</v>
      </c>
      <c r="FJ78" s="193" t="n">
        <f aca="false">IF(ISERROR(VLOOKUP($A78,'Import OffPeak'!$A$3:FO$99,166,FALSE())-VLOOKUP($A78,'Import OffPeak change'!$A$106:FO$202,166,FALSE())),0,(VLOOKUP($A78,'Import OffPeak'!$A$3:FO$99,166,FALSE())-VLOOKUP($A78,'Import OffPeak change'!$A$106:FO$202,166,FALSE())))</f>
        <v>0</v>
      </c>
      <c r="FK78" s="193" t="n">
        <f aca="false">IF(ISERROR(VLOOKUP($A78,'Import OffPeak'!$A$3:FP$99,167,FALSE())-VLOOKUP($A78,'Import OffPeak change'!$A$106:FP$202,167,FALSE())),0,(VLOOKUP($A78,'Import OffPeak'!$A$3:FP$99,167,FALSE())-VLOOKUP($A78,'Import OffPeak change'!$A$106:FP$202,167,FALSE())))</f>
        <v>0</v>
      </c>
      <c r="FL78" s="193" t="n">
        <f aca="false">IF(ISERROR(VLOOKUP($A78,'Import OffPeak'!$A$3:FQ$99,168,FALSE())-VLOOKUP($A78,'Import OffPeak change'!$A$106:FQ$202,168,FALSE())),0,(VLOOKUP($A78,'Import OffPeak'!$A$3:FQ$99,168,FALSE())-VLOOKUP($A78,'Import OffPeak change'!$A$106:FQ$202,168,FALSE())))</f>
        <v>0</v>
      </c>
      <c r="FM78" s="193" t="n">
        <f aca="false">IF(ISERROR(VLOOKUP($A78,'Import OffPeak'!$A$3:FR$99,169,FALSE())-VLOOKUP($A78,'Import OffPeak change'!$A$106:FR$202,169,FALSE())),0,(VLOOKUP($A78,'Import OffPeak'!$A$3:FR$99,169,FALSE())-VLOOKUP($A78,'Import OffPeak change'!$A$106:FR$202,169,FALSE())))</f>
        <v>0</v>
      </c>
      <c r="FN78" s="193" t="n">
        <f aca="false">IF(ISERROR(VLOOKUP($A78,'Import OffPeak'!$A$3:FS$99,170,FALSE())-VLOOKUP($A78,'Import OffPeak change'!$A$106:FS$202,170,FALSE())),0,(VLOOKUP($A78,'Import OffPeak'!$A$3:FS$99,170,FALSE())-VLOOKUP($A78,'Import OffPeak change'!$A$106:FS$202,170,FALSE())))</f>
        <v>0</v>
      </c>
      <c r="FO78" s="193" t="n">
        <f aca="false">IF(ISERROR(VLOOKUP($A78,'Import OffPeak'!$A$3:FT$99,171,FALSE())-VLOOKUP($A78,'Import OffPeak change'!$A$106:FT$202,171,FALSE())),0,(VLOOKUP($A78,'Import OffPeak'!$A$3:FT$99,171,FALSE())-VLOOKUP($A78,'Import OffPeak change'!$A$106:FT$202,171,FALSE())))</f>
        <v>0</v>
      </c>
      <c r="FP78" s="193" t="n">
        <f aca="false">IF(ISERROR(VLOOKUP($A78,'Import OffPeak'!$A$3:FU$99,172,FALSE())-VLOOKUP($A78,'Import OffPeak change'!$A$106:FU$202,172,FALSE())),0,(VLOOKUP($A78,'Import OffPeak'!$A$3:FU$99,172,FALSE())-VLOOKUP($A78,'Import OffPeak change'!$A$106:FU$202,172,FALSE())))</f>
        <v>0</v>
      </c>
      <c r="FQ78" s="193" t="n">
        <f aca="false">IF(ISERROR(VLOOKUP($A78,'Import OffPeak'!$A$3:FV$99,173,FALSE())-VLOOKUP($A78,'Import OffPeak change'!$A$106:FV$202,173,FALSE())),0,(VLOOKUP($A78,'Import OffPeak'!$A$3:FV$99,173,FALSE())-VLOOKUP($A78,'Import OffPeak change'!$A$106:FV$202,173,FALSE())))</f>
        <v>0</v>
      </c>
      <c r="FR78" s="193" t="n">
        <f aca="false">IF(ISERROR(VLOOKUP($A78,'Import OffPeak'!$A$3:FW$99,174,FALSE())-VLOOKUP($A78,'Import OffPeak change'!$A$106:FW$202,174,FALSE())),0,(VLOOKUP($A78,'Import OffPeak'!$A$3:FW$99,174,FALSE())-VLOOKUP($A78,'Import OffPeak change'!$A$106:FW$202,174,FALSE())))</f>
        <v>0</v>
      </c>
      <c r="FS78" s="193" t="n">
        <f aca="false">IF(ISERROR(VLOOKUP($A78,'Import OffPeak'!$A$3:FX$99,175,FALSE())-VLOOKUP($A78,'Import OffPeak change'!$A$106:FX$202,175,FALSE())),0,(VLOOKUP($A78,'Import OffPeak'!$A$3:FX$99,175,FALSE())-VLOOKUP($A78,'Import OffPeak change'!$A$106:FX$202,175,FALSE())))</f>
        <v>0</v>
      </c>
      <c r="FT78" s="193" t="n">
        <f aca="false">IF(ISERROR(VLOOKUP($A78,'Import OffPeak'!$A$3:FY$99,176,FALSE())-VLOOKUP($A78,'Import OffPeak change'!$A$106:FY$202,176,FALSE())),0,(VLOOKUP($A78,'Import OffPeak'!$A$3:FY$99,176,FALSE())-VLOOKUP($A78,'Import OffPeak change'!$A$106:FY$202,176,FALSE())))</f>
        <v>0</v>
      </c>
      <c r="FU78" s="193" t="n">
        <f aca="false">IF(ISERROR(VLOOKUP($A78,'Import OffPeak'!$A$3:FZ$99,177,FALSE())-VLOOKUP($A78,'Import OffPeak change'!$A$106:FZ$202,177,FALSE())),0,(VLOOKUP($A78,'Import OffPeak'!$A$3:FZ$99,177,FALSE())-VLOOKUP($A78,'Import OffPeak change'!$A$106:FZ$202,177,FALSE())))</f>
        <v>0</v>
      </c>
      <c r="FV78" s="193" t="n">
        <f aca="false">IF(ISERROR(VLOOKUP($A78,'Import OffPeak'!$A$3:GA$99,178,FALSE())-VLOOKUP($A78,'Import OffPeak change'!$A$106:GA$202,178,FALSE())),0,(VLOOKUP($A78,'Import OffPeak'!$A$3:GA$99,178,FALSE())-VLOOKUP($A78,'Import OffPeak change'!$A$106:GA$202,178,FALSE())))</f>
        <v>0</v>
      </c>
      <c r="FW78" s="193" t="n">
        <f aca="false">IF(ISERROR(VLOOKUP($A78,'Import OffPeak'!$A$3:GB$99,179,FALSE())-VLOOKUP($A78,'Import OffPeak change'!$A$106:GB$202,179,FALSE())),0,(VLOOKUP($A78,'Import OffPeak'!$A$3:GB$99,179,FALSE())-VLOOKUP($A78,'Import OffPeak change'!$A$106:GB$202,179,FALSE())))</f>
        <v>0</v>
      </c>
      <c r="FX78" s="193" t="n">
        <f aca="false">IF(ISERROR(VLOOKUP($A78,'Import OffPeak'!$A$3:GC$99,180,FALSE())-VLOOKUP($A78,'Import OffPeak change'!$A$106:GC$202,180,FALSE())),0,(VLOOKUP($A78,'Import OffPeak'!$A$3:GC$99,180,FALSE())-VLOOKUP($A78,'Import OffPeak change'!$A$106:GC$202,180,FALSE())))</f>
        <v>0</v>
      </c>
      <c r="FY78" s="193" t="n">
        <f aca="false">IF(ISERROR(VLOOKUP($A78,'Import OffPeak'!$A$3:GD$99,181,FALSE())-VLOOKUP($A78,'Import OffPeak change'!$A$106:GD$202,181,FALSE())),0,(VLOOKUP($A78,'Import OffPeak'!$A$3:GD$99,181,FALSE())-VLOOKUP($A78,'Import OffPeak change'!$A$106:GD$202,181,FALSE())))</f>
        <v>0</v>
      </c>
      <c r="FZ78" s="193" t="n">
        <f aca="false">IF(ISERROR(VLOOKUP($A78,'Import OffPeak'!$A$3:GE$99,182,FALSE())-VLOOKUP($A78,'Import OffPeak change'!$A$106:GE$202,182,FALSE())),0,(VLOOKUP($A78,'Import OffPeak'!$A$3:GE$99,182,FALSE())-VLOOKUP($A78,'Import OffPeak change'!$A$106:GE$202,182,FALSE())))</f>
        <v>0</v>
      </c>
      <c r="GA78" s="193" t="n">
        <f aca="false">IF(ISERROR(VLOOKUP($A78,'Import OffPeak'!$A$3:GF$99,183,FALSE())-VLOOKUP($A78,'Import OffPeak change'!$A$106:GF$202,183,FALSE())),0,(VLOOKUP($A78,'Import OffPeak'!$A$3:GF$99,183,FALSE())-VLOOKUP($A78,'Import OffPeak change'!$A$106:GF$202,183,FALSE())))</f>
        <v>0</v>
      </c>
      <c r="GB78" s="193" t="n">
        <f aca="false">IF(ISERROR(VLOOKUP($A78,'Import OffPeak'!$A$3:GG$99,184,FALSE())-VLOOKUP($A78,'Import OffPeak change'!$A$106:GG$202,184,FALSE())),0,(VLOOKUP($A78,'Import OffPeak'!$A$3:GG$99,184,FALSE())-VLOOKUP($A78,'Import OffPeak change'!$A$106:GG$202,184,FALSE())))</f>
        <v>0</v>
      </c>
      <c r="GC78" s="193" t="n">
        <f aca="false">IF(ISERROR(VLOOKUP($A78,'Import OffPeak'!$A$3:GH$99,185,FALSE())-VLOOKUP($A78,'Import OffPeak change'!$A$106:GH$202,185,FALSE())),0,(VLOOKUP($A78,'Import OffPeak'!$A$3:GH$99,185,FALSE())-VLOOKUP($A78,'Import OffPeak change'!$A$106:GH$202,185,FALSE())))</f>
        <v>0</v>
      </c>
      <c r="GD78" s="193" t="n">
        <f aca="false">IF(ISERROR(VLOOKUP($A78,'Import OffPeak'!$A$3:GI$99,186,FALSE())-VLOOKUP($A78,'Import OffPeak change'!$A$106:GI$202,186,FALSE())),0,(VLOOKUP($A78,'Import OffPeak'!$A$3:GI$99,186,FALSE())-VLOOKUP($A78,'Import OffPeak change'!$A$106:GI$202,186,FALSE())))</f>
        <v>0</v>
      </c>
      <c r="GE78" s="193" t="n">
        <f aca="false">IF(ISERROR(VLOOKUP($A78,'Import OffPeak'!$A$3:GJ$99,187,FALSE())-VLOOKUP($A78,'Import OffPeak change'!$A$106:GJ$202,187,FALSE())),0,(VLOOKUP($A78,'Import OffPeak'!$A$3:GJ$99,187,FALSE())-VLOOKUP($A78,'Import OffPeak change'!$A$106:GJ$202,187,FALSE())))</f>
        <v>0</v>
      </c>
      <c r="GF78" s="193" t="n">
        <f aca="false">IF(ISERROR(VLOOKUP($A78,'Import OffPeak'!$A$3:GK$99,188,FALSE())-VLOOKUP($A78,'Import OffPeak change'!$A$106:GK$202,188,FALSE())),0,(VLOOKUP($A78,'Import OffPeak'!$A$3:GK$99,188,FALSE())-VLOOKUP($A78,'Import OffPeak change'!$A$106:GK$202,188,FALSE())))</f>
        <v>0</v>
      </c>
      <c r="GG78" s="193" t="n">
        <f aca="false">IF(ISERROR(VLOOKUP($A78,'Import OffPeak'!$A$3:GL$99,189,FALSE())-VLOOKUP($A78,'Import OffPeak change'!$A$106:GL$202,189,FALSE())),0,(VLOOKUP($A78,'Import OffPeak'!$A$3:GL$99,189,FALSE())-VLOOKUP($A78,'Import OffPeak change'!$A$106:GL$202,189,FALSE())))</f>
        <v>0</v>
      </c>
      <c r="GH78" s="193" t="n">
        <f aca="false">IF(ISERROR(VLOOKUP($A78,'Import OffPeak'!$A$3:GM$99,190,FALSE())-VLOOKUP($A78,'Import OffPeak change'!$A$106:GM$202,190,FALSE())),0,(VLOOKUP($A78,'Import OffPeak'!$A$3:GM$99,190,FALSE())-VLOOKUP($A78,'Import OffPeak change'!$A$106:GM$202,190,FALSE())))</f>
        <v>0</v>
      </c>
      <c r="GI78" s="193" t="n">
        <f aca="false">IF(ISERROR(VLOOKUP($A78,'Import OffPeak'!$A$3:GN$99,191,FALSE())-VLOOKUP($A78,'Import OffPeak change'!$A$106:GN$202,191,FALSE())),0,(VLOOKUP($A78,'Import OffPeak'!$A$3:GN$99,191,FALSE())-VLOOKUP($A78,'Import OffPeak change'!$A$106:GN$202,191,FALSE())))</f>
        <v>0</v>
      </c>
      <c r="GJ78" s="193" t="n">
        <f aca="false">IF(ISERROR(VLOOKUP($A78,'Import OffPeak'!$A$3:GO$99,192,FALSE())-VLOOKUP($A78,'Import OffPeak change'!$A$106:GO$202,192,FALSE())),0,(VLOOKUP($A78,'Import OffPeak'!$A$3:GO$99,192,FALSE())-VLOOKUP($A78,'Import OffPeak change'!$A$106:GO$202,192,FALSE())))</f>
        <v>0</v>
      </c>
      <c r="GK78" s="193" t="n">
        <f aca="false">IF(ISERROR(VLOOKUP($A78,'Import OffPeak'!$A$3:GP$99,193,FALSE())-VLOOKUP($A78,'Import OffPeak change'!$A$106:GP$202,193,FALSE())),0,(VLOOKUP($A78,'Import OffPeak'!$A$3:GP$99,193,FALSE())-VLOOKUP($A78,'Import OffPeak change'!$A$106:GP$202,193,FALSE())))</f>
        <v>0</v>
      </c>
      <c r="GL78" s="193" t="n">
        <f aca="false">IF(ISERROR(VLOOKUP($A78,'Import OffPeak'!$A$3:GQ$99,194,FALSE())-VLOOKUP($A78,'Import OffPeak change'!$A$106:GQ$202,194,FALSE())),0,(VLOOKUP($A78,'Import OffPeak'!$A$3:GQ$99,194,FALSE())-VLOOKUP($A78,'Import OffPeak change'!$A$106:GQ$202,194,FALSE())))</f>
        <v>0</v>
      </c>
      <c r="GM78" s="193" t="n">
        <f aca="false">IF(ISERROR(VLOOKUP($A78,'Import OffPeak'!$A$3:GR$99,195,FALSE())-VLOOKUP($A78,'Import OffPeak change'!$A$106:GR$202,195,FALSE())),0,(VLOOKUP($A78,'Import OffPeak'!$A$3:GR$99,195,FALSE())-VLOOKUP($A78,'Import OffPeak change'!$A$106:GR$202,195,FALSE())))</f>
        <v>0</v>
      </c>
      <c r="GN78" s="193" t="n">
        <f aca="false">IF(ISERROR(VLOOKUP($A78,'Import OffPeak'!$A$3:GS$99,196,FALSE())-VLOOKUP($A78,'Import OffPeak change'!$A$106:GS$202,196,FALSE())),0,(VLOOKUP($A78,'Import OffPeak'!$A$3:GS$99,196,FALSE())-VLOOKUP($A78,'Import OffPeak change'!$A$106:GS$202,196,FALSE())))</f>
        <v>0</v>
      </c>
      <c r="GO78" s="193" t="n">
        <f aca="false">IF(ISERROR(VLOOKUP($A78,'Import OffPeak'!$A$3:GT$99,197,FALSE())-VLOOKUP($A78,'Import OffPeak change'!$A$106:GT$202,197,FALSE())),0,(VLOOKUP($A78,'Import OffPeak'!$A$3:GT$99,197,FALSE())-VLOOKUP($A78,'Import OffPeak change'!$A$106:GT$202,197,FALSE())))</f>
        <v>0</v>
      </c>
      <c r="GP78" s="193" t="n">
        <f aca="false">IF(ISERROR(VLOOKUP($A78,'Import OffPeak'!$A$3:GU$99,198,FALSE())-VLOOKUP($A78,'Import OffPeak change'!$A$106:GU$202,198,FALSE())),0,(VLOOKUP($A78,'Import OffPeak'!$A$3:GU$99,198,FALSE())-VLOOKUP($A78,'Import OffPeak change'!$A$106:GU$202,198,FALSE())))</f>
        <v>0</v>
      </c>
      <c r="GQ78" s="193" t="n">
        <f aca="false">IF(ISERROR(VLOOKUP($A78,'Import OffPeak'!$A$3:GV$99,199,FALSE())-VLOOKUP($A78,'Import OffPeak change'!$A$106:GV$202,199,FALSE())),0,(VLOOKUP($A78,'Import OffPeak'!$A$3:GV$99,199,FALSE())-VLOOKUP($A78,'Import OffPeak change'!$A$106:GV$202,199,FALSE())))</f>
        <v>0</v>
      </c>
      <c r="GR78" s="193" t="n">
        <f aca="false">IF(ISERROR(VLOOKUP($A78,'Import OffPeak'!$A$3:GW$99,200,FALSE())-VLOOKUP($A78,'Import OffPeak change'!$A$106:GW$202,200,FALSE())),0,(VLOOKUP($A78,'Import OffPeak'!$A$3:GW$99,200,FALSE())-VLOOKUP($A78,'Import OffPeak change'!$A$106:GW$202,200,FALSE())))</f>
        <v>0</v>
      </c>
      <c r="GS78" s="193" t="n">
        <f aca="false">IF(ISERROR(VLOOKUP($A78,'Import OffPeak'!$A$3:GX$99,201,FALSE())-VLOOKUP($A78,'Import OffPeak change'!$A$106:GX$202,201,FALSE())),0,(VLOOKUP($A78,'Import OffPeak'!$A$3:GX$99,201,FALSE())-VLOOKUP($A78,'Import OffPeak change'!$A$106:GX$202,201,FALSE())))</f>
        <v>0</v>
      </c>
      <c r="GT78" s="193" t="n">
        <f aca="false">IF(ISERROR(VLOOKUP($A78,'Import OffPeak'!$A$3:GY$99,202,FALSE())-VLOOKUP($A78,'Import OffPeak change'!$A$106:GY$202,202,FALSE())),0,(VLOOKUP($A78,'Import OffPeak'!$A$3:GY$99,202,FALSE())-VLOOKUP($A78,'Import OffPeak change'!$A$106:GY$202,202,FALSE())))</f>
        <v>0</v>
      </c>
      <c r="GU78" s="193" t="n">
        <f aca="false">IF(ISERROR(VLOOKUP($A78,'Import OffPeak'!$A$3:GZ$99,203,FALSE())-VLOOKUP($A78,'Import OffPeak change'!$A$106:GZ$202,203,FALSE())),0,(VLOOKUP($A78,'Import OffPeak'!$A$3:GZ$99,203,FALSE())-VLOOKUP($A78,'Import OffPeak change'!$A$106:GZ$202,203,FALSE())))</f>
        <v>0</v>
      </c>
      <c r="GV78" s="193" t="n">
        <f aca="false">IF(ISERROR(VLOOKUP($A78,'Import OffPeak'!$A$3:HA$99,204,FALSE())-VLOOKUP($A78,'Import OffPeak change'!$A$106:HA$202,204,FALSE())),0,(VLOOKUP($A78,'Import OffPeak'!$A$3:HA$99,204,FALSE())-VLOOKUP($A78,'Import OffPeak change'!$A$106:HA$202,204,FALSE())))</f>
        <v>0</v>
      </c>
      <c r="GW78" s="193" t="n">
        <f aca="false">IF(ISERROR(VLOOKUP($A78,'Import OffPeak'!$A$3:HB$99,205,FALSE())-VLOOKUP($A78,'Import OffPeak change'!$A$106:HB$202,205,FALSE())),0,(VLOOKUP($A78,'Import OffPeak'!$A$3:HB$99,205,FALSE())-VLOOKUP($A78,'Import OffPeak change'!$A$106:HB$202,205,FALSE())))</f>
        <v>0</v>
      </c>
      <c r="GX78" s="193" t="n">
        <f aca="false">IF(ISERROR(VLOOKUP($A78,'Import OffPeak'!$A$3:HC$99,206,FALSE())-VLOOKUP($A78,'Import OffPeak change'!$A$106:HC$202,206,FALSE())),0,(VLOOKUP($A78,'Import OffPeak'!$A$3:HC$99,206,FALSE())-VLOOKUP($A78,'Import OffPeak change'!$A$106:HC$202,206,FALSE())))</f>
        <v>0</v>
      </c>
      <c r="GY78" s="193" t="n">
        <f aca="false">IF(ISERROR(VLOOKUP($A78,'Import OffPeak'!$A$3:HD$99,207,FALSE())-VLOOKUP($A78,'Import OffPeak change'!$A$106:HD$202,207,FALSE())),0,(VLOOKUP($A78,'Import OffPeak'!$A$3:HD$99,207,FALSE())-VLOOKUP($A78,'Import OffPeak change'!$A$106:HD$202,207,FALSE())))</f>
        <v>0</v>
      </c>
      <c r="GZ78" s="193" t="n">
        <f aca="false">IF(ISERROR(VLOOKUP($A78,'Import OffPeak'!$A$3:HE$99,208,FALSE())-VLOOKUP($A78,'Import OffPeak change'!$A$106:HE$202,208,FALSE())),0,(VLOOKUP($A78,'Import OffPeak'!$A$3:HE$99,208,FALSE())-VLOOKUP($A78,'Import OffPeak change'!$A$106:HE$202,208,FALSE())))</f>
        <v>0</v>
      </c>
      <c r="HA78" s="193" t="n">
        <f aca="false">IF(ISERROR(VLOOKUP($A78,'Import OffPeak'!$A$3:HF$99,209,FALSE())-VLOOKUP($A78,'Import OffPeak change'!$A$106:HF$202,209,FALSE())),0,(VLOOKUP($A78,'Import OffPeak'!$A$3:HF$99,209,FALSE())-VLOOKUP($A78,'Import OffPeak change'!$A$106:HF$202,209,FALSE())))</f>
        <v>0</v>
      </c>
      <c r="HB78" s="193" t="n">
        <f aca="false">IF(ISERROR(VLOOKUP($A78,'Import OffPeak'!$A$3:HG$99,210,FALSE())-VLOOKUP($A78,'Import OffPeak change'!$A$106:HG$202,210,FALSE())),0,(VLOOKUP($A78,'Import OffPeak'!$A$3:HG$99,210,FALSE())-VLOOKUP($A78,'Import OffPeak change'!$A$106:HG$202,210,FALSE())))</f>
        <v>0</v>
      </c>
      <c r="HC78" s="193" t="n">
        <f aca="false">IF(ISERROR(VLOOKUP($A78,'Import OffPeak'!$A$3:HH$99,211,FALSE())-VLOOKUP($A78,'Import OffPeak change'!$A$106:HH$202,211,FALSE())),0,(VLOOKUP($A78,'Import OffPeak'!$A$3:HH$99,211,FALSE())-VLOOKUP($A78,'Import OffPeak change'!$A$106:HH$202,211,FALSE())))</f>
        <v>0</v>
      </c>
      <c r="HD78" s="193" t="n">
        <f aca="false">IF(ISERROR(VLOOKUP($A78,'Import OffPeak'!$A$3:HI$99,212,FALSE())-VLOOKUP($A78,'Import OffPeak change'!$A$106:HI$202,212,FALSE())),0,(VLOOKUP($A78,'Import OffPeak'!$A$3:HI$99,212,FALSE())-VLOOKUP($A78,'Import OffPeak change'!$A$106:HI$202,212,FALSE())))</f>
        <v>0</v>
      </c>
      <c r="HE78" s="193" t="n">
        <f aca="false">IF(ISERROR(VLOOKUP($A78,'Import OffPeak'!$A$3:HJ$99,213,FALSE())-VLOOKUP($A78,'Import OffPeak change'!$A$106:HJ$202,213,FALSE())),0,(VLOOKUP($A78,'Import OffPeak'!$A$3:HJ$99,213,FALSE())-VLOOKUP($A78,'Import OffPeak change'!$A$106:HJ$202,213,FALSE())))</f>
        <v>0</v>
      </c>
      <c r="HF78" s="193" t="n">
        <f aca="false">IF(ISERROR(VLOOKUP($A78,'Import OffPeak'!$A$3:HK$99,214,FALSE())-VLOOKUP($A78,'Import OffPeak change'!$A$106:HK$202,214,FALSE())),0,(VLOOKUP($A78,'Import OffPeak'!$A$3:HK$99,214,FALSE())-VLOOKUP($A78,'Import OffPeak change'!$A$106:HK$202,214,FALSE())))</f>
        <v>0</v>
      </c>
      <c r="HG78" s="193" t="n">
        <f aca="false">IF(ISERROR(VLOOKUP($A78,'Import OffPeak'!$A$3:HL$99,215,FALSE())-VLOOKUP($A78,'Import OffPeak change'!$A$106:HL$202,215,FALSE())),0,(VLOOKUP($A78,'Import OffPeak'!$A$3:HL$99,215,FALSE())-VLOOKUP($A78,'Import OffPeak change'!$A$106:HL$202,215,FALSE())))</f>
        <v>0</v>
      </c>
      <c r="HH78" s="193" t="n">
        <f aca="false">IF(ISERROR(VLOOKUP($A78,'Import OffPeak'!$A$3:HM$99,216,FALSE())-VLOOKUP($A78,'Import OffPeak change'!$A$106:HM$202,216,FALSE())),0,(VLOOKUP($A78,'Import OffPeak'!$A$3:HM$99,216,FALSE())-VLOOKUP($A78,'Import OffPeak change'!$A$106:HM$202,216,FALSE())))</f>
        <v>0</v>
      </c>
      <c r="HI78" s="193" t="n">
        <f aca="false">IF(ISERROR(VLOOKUP($A78,'Import OffPeak'!$A$3:HN$99,217,FALSE())-VLOOKUP($A78,'Import OffPeak change'!$A$106:HN$202,217,FALSE())),0,(VLOOKUP($A78,'Import OffPeak'!$A$3:HN$99,217,FALSE())-VLOOKUP($A78,'Import OffPeak change'!$A$106:HN$202,217,FALSE())))</f>
        <v>0</v>
      </c>
      <c r="HJ78" s="193" t="n">
        <f aca="false">IF(ISERROR(VLOOKUP($A78,'Import OffPeak'!$A$3:HO$99,218,FALSE())-VLOOKUP($A78,'Import OffPeak change'!$A$106:HO$202,218,FALSE())),0,(VLOOKUP($A78,'Import OffPeak'!$A$3:HO$99,218,FALSE())-VLOOKUP($A78,'Import OffPeak change'!$A$106:HO$202,218,FALSE())))</f>
        <v>0</v>
      </c>
      <c r="HK78" s="193" t="n">
        <f aca="false">IF(ISERROR(VLOOKUP($A78,'Import OffPeak'!$A$3:HP$99,219,FALSE())-VLOOKUP($A78,'Import OffPeak change'!$A$106:HP$202,219,FALSE())),0,(VLOOKUP($A78,'Import OffPeak'!$A$3:HP$99,219,FALSE())-VLOOKUP($A78,'Import OffPeak change'!$A$106:HP$202,219,FALSE())))</f>
        <v>0</v>
      </c>
      <c r="HL78" s="193" t="n">
        <f aca="false">IF(ISERROR(VLOOKUP($A78,'Import OffPeak'!$A$3:HQ$99,220,FALSE())-VLOOKUP($A78,'Import OffPeak change'!$A$106:HQ$202,220,FALSE())),0,(VLOOKUP($A78,'Import OffPeak'!$A$3:HQ$99,220,FALSE())-VLOOKUP($A78,'Import OffPeak change'!$A$106:HQ$202,220,FALSE())))</f>
        <v>0</v>
      </c>
      <c r="HM78" s="193" t="n">
        <f aca="false">IF(ISERROR(VLOOKUP($A78,'Import OffPeak'!$A$3:HR$99,221,FALSE())-VLOOKUP($A78,'Import OffPeak change'!$A$106:HR$202,221,FALSE())),0,(VLOOKUP($A78,'Import OffPeak'!$A$3:HR$99,221,FALSE())-VLOOKUP($A78,'Import OffPeak change'!$A$106:HR$202,221,FALSE())))</f>
        <v>0</v>
      </c>
      <c r="HN78" s="193" t="n">
        <f aca="false">IF(ISERROR(VLOOKUP($A78,'Import OffPeak'!$A$3:HS$99,222,FALSE())-VLOOKUP($A78,'Import OffPeak change'!$A$106:HS$202,222,FALSE())),0,(VLOOKUP($A78,'Import OffPeak'!$A$3:HS$99,222,FALSE())-VLOOKUP($A78,'Import OffPeak change'!$A$106:HS$202,222,FALSE())))</f>
        <v>0</v>
      </c>
      <c r="HO78" s="193" t="n">
        <f aca="false">IF(ISERROR(VLOOKUP($A78,'Import OffPeak'!$A$3:HT$99,223,FALSE())-VLOOKUP($A78,'Import OffPeak change'!$A$106:HT$202,223,FALSE())),0,(VLOOKUP($A78,'Import OffPeak'!$A$3:HT$99,223,FALSE())-VLOOKUP($A78,'Import OffPeak change'!$A$106:HT$202,223,FALSE())))</f>
        <v>0</v>
      </c>
      <c r="HP78" s="193" t="n">
        <f aca="false">IF(ISERROR(VLOOKUP($A78,'Import OffPeak'!$A$3:HU$99,224,FALSE())-VLOOKUP($A78,'Import OffPeak change'!$A$106:HU$202,224,FALSE())),0,(VLOOKUP($A78,'Import OffPeak'!$A$3:HU$99,224,FALSE())-VLOOKUP($A78,'Import OffPeak change'!$A$106:HU$202,224,FALSE())))</f>
        <v>0</v>
      </c>
      <c r="HQ78" s="193" t="n">
        <f aca="false">IF(ISERROR(VLOOKUP($A78,'Import OffPeak'!$A$3:HV$99,225,FALSE())-VLOOKUP($A78,'Import OffPeak change'!$A$106:HV$202,225,FALSE())),0,(VLOOKUP($A78,'Import OffPeak'!$A$3:HV$99,225,FALSE())-VLOOKUP($A78,'Import OffPeak change'!$A$106:HV$202,225,FALSE())))</f>
        <v>0</v>
      </c>
      <c r="HR78" s="193" t="n">
        <f aca="false">IF(ISERROR(VLOOKUP($A78,'Import OffPeak'!$A$3:HW$99,226,FALSE())-VLOOKUP($A78,'Import OffPeak change'!$A$106:HW$202,226,FALSE())),0,(VLOOKUP($A78,'Import OffPeak'!$A$3:HW$99,226,FALSE())-VLOOKUP($A78,'Import OffPeak change'!$A$106:HW$202,226,FALSE())))</f>
        <v>0</v>
      </c>
      <c r="HS78" s="193" t="n">
        <f aca="false">IF(ISERROR(VLOOKUP($A78,'Import OffPeak'!$A$3:HX$99,227,FALSE())-VLOOKUP($A78,'Import OffPeak change'!$A$106:HX$202,227,FALSE())),0,(VLOOKUP($A78,'Import OffPeak'!$A$3:HX$99,227,FALSE())-VLOOKUP($A78,'Import OffPeak change'!$A$106:HX$202,227,FALSE())))</f>
        <v>0</v>
      </c>
      <c r="HT78" s="193" t="n">
        <f aca="false">IF(ISERROR(VLOOKUP($A78,'Import OffPeak'!$A$3:HY$99,228,FALSE())-VLOOKUP($A78,'Import OffPeak change'!$A$106:HY$202,228,FALSE())),0,(VLOOKUP($A78,'Import OffPeak'!$A$3:HY$99,228,FALSE())-VLOOKUP($A78,'Import OffPeak change'!$A$106:HY$202,228,FALSE())))</f>
        <v>0</v>
      </c>
      <c r="HU78" s="193" t="n">
        <f aca="false">IF(ISERROR(VLOOKUP($A78,'Import OffPeak'!$A$3:HZ$99,229,FALSE())-VLOOKUP($A78,'Import OffPeak change'!$A$106:HZ$202,229,FALSE())),0,(VLOOKUP($A78,'Import OffPeak'!$A$3:HZ$99,229,FALSE())-VLOOKUP($A78,'Import OffPeak change'!$A$106:HZ$202,229,FALSE())))</f>
        <v>0</v>
      </c>
      <c r="HV78" s="193" t="n">
        <f aca="false">IF(ISERROR(VLOOKUP($A78,'Import OffPeak'!$A$3:IA$99,230,FALSE())-VLOOKUP($A78,'Import OffPeak change'!$A$106:IA$202,230,FALSE())),0,(VLOOKUP($A78,'Import OffPeak'!$A$3:IA$99,230,FALSE())-VLOOKUP($A78,'Import OffPeak change'!$A$106:IA$202,230,FALSE())))</f>
        <v>0</v>
      </c>
      <c r="HW78" s="193" t="n">
        <f aca="false">IF(ISERROR(VLOOKUP($A78,'Import OffPeak'!$A$3:IB$99,231,FALSE())-VLOOKUP($A78,'Import OffPeak change'!$A$106:IB$202,231,FALSE())),0,(VLOOKUP($A78,'Import OffPeak'!$A$3:IB$99,231,FALSE())-VLOOKUP($A78,'Import OffPeak change'!$A$106:IB$202,231,FALSE())))</f>
        <v>0</v>
      </c>
      <c r="HX78" s="193" t="n">
        <f aca="false">IF(ISERROR(VLOOKUP($A78,'Import OffPeak'!$A$3:IC$99,232,FALSE())-VLOOKUP($A78,'Import OffPeak change'!$A$106:IC$202,232,FALSE())),0,(VLOOKUP($A78,'Import OffPeak'!$A$3:IC$99,232,FALSE())-VLOOKUP($A78,'Import OffPeak change'!$A$106:IC$202,232,FALSE())))</f>
        <v>0</v>
      </c>
      <c r="HY78" s="193" t="n">
        <f aca="false">IF(ISERROR(VLOOKUP($A78,'Import OffPeak'!$A$3:ID$99,233,FALSE())-VLOOKUP($A78,'Import OffPeak change'!$A$106:ID$202,233,FALSE())),0,(VLOOKUP($A78,'Import OffPeak'!$A$3:ID$99,233,FALSE())-VLOOKUP($A78,'Import OffPeak change'!$A$106:ID$202,233,FALSE())))</f>
        <v>0</v>
      </c>
      <c r="HZ78" s="193" t="n">
        <f aca="false">IF(ISERROR(VLOOKUP($A78,'Import OffPeak'!$A$3:IE$99,234,FALSE())-VLOOKUP($A78,'Import OffPeak change'!$A$106:IE$202,234,FALSE())),0,(VLOOKUP($A78,'Import OffPeak'!$A$3:IE$99,234,FALSE())-VLOOKUP($A78,'Import OffPeak change'!$A$106:IE$202,234,FALSE())))</f>
        <v>0</v>
      </c>
      <c r="IA78" s="193" t="n">
        <f aca="false">IF(ISERROR(VLOOKUP($A78,'Import OffPeak'!$A$3:IF$99,235,FALSE())-VLOOKUP($A78,'Import OffPeak change'!$A$106:IF$202,235,FALSE())),0,(VLOOKUP($A78,'Import OffPeak'!$A$3:IF$99,235,FALSE())-VLOOKUP($A78,'Import OffPeak change'!$A$106:IF$202,235,FALSE())))</f>
        <v>0</v>
      </c>
      <c r="IB78" s="193" t="n">
        <f aca="false">IF(ISERROR(VLOOKUP($A78,'Import OffPeak'!$A$3:IG$99,236,FALSE())-VLOOKUP($A78,'Import OffPeak change'!$A$106:IG$202,236,FALSE())),0,(VLOOKUP($A78,'Import OffPeak'!$A$3:IG$99,236,FALSE())-VLOOKUP($A78,'Import OffPeak change'!$A$106:IG$202,236,FALSE())))</f>
        <v>0</v>
      </c>
      <c r="IC78" s="193" t="n">
        <f aca="false">IF(ISERROR(VLOOKUP($A78,'Import OffPeak'!$A$3:IH$99,237,FALSE())-VLOOKUP($A78,'Import OffPeak change'!$A$106:IH$202,237,FALSE())),0,(VLOOKUP($A78,'Import OffPeak'!$A$3:IH$99,237,FALSE())-VLOOKUP($A78,'Import OffPeak change'!$A$106:IH$202,237,FALSE())))</f>
        <v>0</v>
      </c>
      <c r="ID78" s="193" t="n">
        <f aca="false">IF(ISERROR(VLOOKUP($A78,'Import OffPeak'!$A$3:II$99,238,FALSE())-VLOOKUP($A78,'Import OffPeak change'!$A$106:II$202,238,FALSE())),0,(VLOOKUP($A78,'Import OffPeak'!$A$3:II$99,238,FALSE())-VLOOKUP($A78,'Import OffPeak change'!$A$106:II$202,238,FALSE())))</f>
        <v>0</v>
      </c>
      <c r="IE78" s="193" t="n">
        <f aca="false">IF(ISERROR(VLOOKUP($A78,'Import OffPeak'!$A$3:IJ$99,239,FALSE())-VLOOKUP($A78,'Import OffPeak change'!$A$106:IJ$202,239,FALSE())),0,(VLOOKUP($A78,'Import OffPeak'!$A$3:IJ$99,239,FALSE())-VLOOKUP($A78,'Import OffPeak change'!$A$106:IJ$202,239,FALSE())))</f>
        <v>0</v>
      </c>
    </row>
    <row r="79" customFormat="false" ht="12.75" hidden="false" customHeight="false" outlineLevel="0" collapsed="false">
      <c r="A79" s="201" t="str">
        <f aca="false">IF('Import OffPeak'!A76=0,"",'Import OffPeak'!A76)</f>
        <v/>
      </c>
      <c r="B79" s="193"/>
      <c r="C79" s="193"/>
      <c r="D79" s="193"/>
      <c r="E79" s="193"/>
      <c r="F79" s="193"/>
      <c r="G79" s="193" t="n">
        <f aca="false">IF(ISERROR(VLOOKUP($A79,'Import OffPeak'!$A$3:L$99,7,FALSE())-VLOOKUP($A79,'Import OffPeak change'!$A$106:L$202,7,FALSE())),0,(VLOOKUP($A79,'Import OffPeak'!$A$3:L$99,7,FALSE())-VLOOKUP($A79,'Import OffPeak change'!$A$106:L$202,7,FALSE())))</f>
        <v>0</v>
      </c>
      <c r="H79" s="193" t="n">
        <f aca="false">IF(ISERROR(VLOOKUP($A79,'Import OffPeak'!$A$3:M$99,8,FALSE())-VLOOKUP($A79,'Import OffPeak change'!$A$106:M$202,8,FALSE())),0,(VLOOKUP($A79,'Import OffPeak'!$A$3:M$99,8,FALSE())-VLOOKUP($A79,'Import OffPeak change'!$A$106:M$202,8,FALSE())))</f>
        <v>0</v>
      </c>
      <c r="I79" s="193" t="n">
        <f aca="false">IF(ISERROR(VLOOKUP($A79,'Import OffPeak'!$A$3:N$99,9,FALSE())-VLOOKUP($A79,'Import OffPeak change'!$A$106:N$202,9,FALSE())),0,(VLOOKUP($A79,'Import OffPeak'!$A$3:N$99,9,FALSE())-VLOOKUP($A79,'Import OffPeak change'!$A$106:N$202,9,FALSE())))</f>
        <v>0</v>
      </c>
      <c r="J79" s="193" t="n">
        <f aca="false">IF(ISERROR(VLOOKUP($A79,'Import OffPeak'!$A$3:O$99,10,FALSE())-VLOOKUP($A79,'Import OffPeak change'!$A$106:O$202,10,FALSE())),0,(VLOOKUP($A79,'Import OffPeak'!$A$3:O$99,10,FALSE())-VLOOKUP($A79,'Import OffPeak change'!$A$106:O$202,10,FALSE())))</f>
        <v>0</v>
      </c>
      <c r="K79" s="193" t="n">
        <f aca="false">IF(ISERROR(VLOOKUP($A79,'Import OffPeak'!$A$3:P$99,11,FALSE())-VLOOKUP($A79,'Import OffPeak change'!$A$106:P$202,11,FALSE())),0,(VLOOKUP($A79,'Import OffPeak'!$A$3:P$99,11,FALSE())-VLOOKUP($A79,'Import OffPeak change'!$A$106:P$202,11,FALSE())))</f>
        <v>0</v>
      </c>
      <c r="L79" s="193" t="n">
        <f aca="false">IF(ISERROR(VLOOKUP($A79,'Import OffPeak'!$A$3:Q$99,12,FALSE())-VLOOKUP($A79,'Import OffPeak change'!$A$106:Q$202,12,FALSE())),0,(VLOOKUP($A79,'Import OffPeak'!$A$3:Q$99,12,FALSE())-VLOOKUP($A79,'Import OffPeak change'!$A$106:Q$202,12,FALSE())))</f>
        <v>0</v>
      </c>
      <c r="M79" s="193" t="n">
        <f aca="false">IF(ISERROR(VLOOKUP($A79,'Import OffPeak'!$A$3:R$99,13,FALSE())-VLOOKUP($A79,'Import OffPeak change'!$A$106:R$202,13,FALSE())),0,(VLOOKUP($A79,'Import OffPeak'!$A$3:R$99,13,FALSE())-VLOOKUP($A79,'Import OffPeak change'!$A$106:R$202,13,FALSE())))</f>
        <v>0</v>
      </c>
      <c r="N79" s="193" t="n">
        <f aca="false">IF(ISERROR(VLOOKUP($A79,'Import OffPeak'!$A$3:S$99,14,FALSE())-VLOOKUP($A79,'Import OffPeak change'!$A$106:S$202,14,FALSE())),0,(VLOOKUP($A79,'Import OffPeak'!$A$3:S$99,14,FALSE())-VLOOKUP($A79,'Import OffPeak change'!$A$106:S$202,14,FALSE())))</f>
        <v>0</v>
      </c>
      <c r="O79" s="193" t="n">
        <f aca="false">IF(ISERROR(VLOOKUP($A79,'Import OffPeak'!$A$3:T$99,15,FALSE())-VLOOKUP($A79,'Import OffPeak change'!$A$106:T$202,15,FALSE())),0,(VLOOKUP($A79,'Import OffPeak'!$A$3:T$99,15,FALSE())-VLOOKUP($A79,'Import OffPeak change'!$A$106:T$202,15,FALSE())))</f>
        <v>0</v>
      </c>
      <c r="P79" s="193" t="n">
        <f aca="false">IF(ISERROR(VLOOKUP($A79,'Import OffPeak'!$A$3:U$99,16,FALSE())-VLOOKUP($A79,'Import OffPeak change'!$A$106:U$202,16,FALSE())),0,(VLOOKUP($A79,'Import OffPeak'!$A$3:U$99,16,FALSE())-VLOOKUP($A79,'Import OffPeak change'!$A$106:U$202,16,FALSE())))</f>
        <v>0</v>
      </c>
      <c r="Q79" s="193" t="n">
        <f aca="false">IF(ISERROR(VLOOKUP($A79,'Import OffPeak'!$A$3:V$99,17,FALSE())-VLOOKUP($A79,'Import OffPeak change'!$A$106:V$202,17,FALSE())),0,(VLOOKUP($A79,'Import OffPeak'!$A$3:V$99,17,FALSE())-VLOOKUP($A79,'Import OffPeak change'!$A$106:V$202,17,FALSE())))</f>
        <v>0</v>
      </c>
      <c r="R79" s="193" t="n">
        <f aca="false">IF(ISERROR(VLOOKUP($A79,'Import OffPeak'!$A$3:W$99,18,FALSE())-VLOOKUP($A79,'Import OffPeak change'!$A$106:W$202,18,FALSE())),0,(VLOOKUP($A79,'Import OffPeak'!$A$3:W$99,18,FALSE())-VLOOKUP($A79,'Import OffPeak change'!$A$106:W$202,18,FALSE())))</f>
        <v>0</v>
      </c>
      <c r="S79" s="193" t="n">
        <f aca="false">IF(ISERROR(VLOOKUP($A79,'Import OffPeak'!$A$3:X$99,19,FALSE())-VLOOKUP($A79,'Import OffPeak change'!$A$106:X$202,19,FALSE())),0,(VLOOKUP($A79,'Import OffPeak'!$A$3:X$99,19,FALSE())-VLOOKUP($A79,'Import OffPeak change'!$A$106:X$202,19,FALSE())))</f>
        <v>0</v>
      </c>
      <c r="T79" s="193" t="n">
        <f aca="false">IF(ISERROR(VLOOKUP($A79,'Import OffPeak'!$A$3:Y$99,20,FALSE())-VLOOKUP($A79,'Import OffPeak change'!$A$106:Y$202,20,FALSE())),0,(VLOOKUP($A79,'Import OffPeak'!$A$3:Y$99,20,FALSE())-VLOOKUP($A79,'Import OffPeak change'!$A$106:Y$202,20,FALSE())))</f>
        <v>0</v>
      </c>
      <c r="U79" s="193" t="n">
        <f aca="false">IF(ISERROR(VLOOKUP($A79,'Import OffPeak'!$A$3:Z$99,21,FALSE())-VLOOKUP($A79,'Import OffPeak change'!$A$106:Z$202,21,FALSE())),0,(VLOOKUP($A79,'Import OffPeak'!$A$3:Z$99,21,FALSE())-VLOOKUP($A79,'Import OffPeak change'!$A$106:Z$202,21,FALSE())))</f>
        <v>0</v>
      </c>
      <c r="V79" s="193" t="n">
        <f aca="false">IF(ISERROR(VLOOKUP($A79,'Import OffPeak'!$A$3:AA$99,22,FALSE())-VLOOKUP($A79,'Import OffPeak change'!$A$106:AA$202,22,FALSE())),0,(VLOOKUP($A79,'Import OffPeak'!$A$3:AA$99,22,FALSE())-VLOOKUP($A79,'Import OffPeak change'!$A$106:AA$202,22,FALSE())))</f>
        <v>0</v>
      </c>
      <c r="W79" s="193" t="n">
        <f aca="false">IF(ISERROR(VLOOKUP($A79,'Import OffPeak'!$A$3:AB$99,23,FALSE())-VLOOKUP($A79,'Import OffPeak change'!$A$106:AB$202,23,FALSE())),0,(VLOOKUP($A79,'Import OffPeak'!$A$3:AB$99,23,FALSE())-VLOOKUP($A79,'Import OffPeak change'!$A$106:AB$202,23,FALSE())))</f>
        <v>0</v>
      </c>
      <c r="X79" s="193" t="n">
        <f aca="false">IF(ISERROR(VLOOKUP($A79,'Import OffPeak'!$A$3:AC$99,24,FALSE())-VLOOKUP($A79,'Import OffPeak change'!$A$106:AC$202,24,FALSE())),0,(VLOOKUP($A79,'Import OffPeak'!$A$3:AC$99,24,FALSE())-VLOOKUP($A79,'Import OffPeak change'!$A$106:AC$202,24,FALSE())))</f>
        <v>0</v>
      </c>
      <c r="Y79" s="193" t="n">
        <f aca="false">IF(ISERROR(VLOOKUP($A79,'Import OffPeak'!$A$3:AD$99,25,FALSE())-VLOOKUP($A79,'Import OffPeak change'!$A$106:AD$202,25,FALSE())),0,(VLOOKUP($A79,'Import OffPeak'!$A$3:AD$99,25,FALSE())-VLOOKUP($A79,'Import OffPeak change'!$A$106:AD$202,25,FALSE())))</f>
        <v>0</v>
      </c>
      <c r="Z79" s="193" t="n">
        <f aca="false">IF(ISERROR(VLOOKUP($A79,'Import OffPeak'!$A$3:AE$99,26,FALSE())-VLOOKUP($A79,'Import OffPeak change'!$A$106:AE$202,26,FALSE())),0,(VLOOKUP($A79,'Import OffPeak'!$A$3:AE$99,26,FALSE())-VLOOKUP($A79,'Import OffPeak change'!$A$106:AE$202,26,FALSE())))</f>
        <v>0</v>
      </c>
      <c r="AA79" s="193" t="n">
        <f aca="false">IF(ISERROR(VLOOKUP($A79,'Import OffPeak'!$A$3:AF$99,27,FALSE())-VLOOKUP($A79,'Import OffPeak change'!$A$106:AF$202,27,FALSE())),0,(VLOOKUP($A79,'Import OffPeak'!$A$3:AF$99,27,FALSE())-VLOOKUP($A79,'Import OffPeak change'!$A$106:AF$202,27,FALSE())))</f>
        <v>0</v>
      </c>
      <c r="AB79" s="193" t="n">
        <f aca="false">IF(ISERROR(VLOOKUP($A79,'Import OffPeak'!$A$3:AG$99,28,FALSE())-VLOOKUP($A79,'Import OffPeak change'!$A$106:AG$202,28,FALSE())),0,(VLOOKUP($A79,'Import OffPeak'!$A$3:AG$99,28,FALSE())-VLOOKUP($A79,'Import OffPeak change'!$A$106:AG$202,28,FALSE())))</f>
        <v>0</v>
      </c>
      <c r="AC79" s="193" t="n">
        <f aca="false">IF(ISERROR(VLOOKUP($A79,'Import OffPeak'!$A$3:AH$99,29,FALSE())-VLOOKUP($A79,'Import OffPeak change'!$A$106:AH$202,29,FALSE())),0,(VLOOKUP($A79,'Import OffPeak'!$A$3:AH$99,29,FALSE())-VLOOKUP($A79,'Import OffPeak change'!$A$106:AH$202,29,FALSE())))</f>
        <v>0</v>
      </c>
      <c r="AD79" s="193" t="n">
        <f aca="false">IF(ISERROR(VLOOKUP($A79,'Import OffPeak'!$A$3:AI$99,30,FALSE())-VLOOKUP($A79,'Import OffPeak change'!$A$106:AI$202,30,FALSE())),0,(VLOOKUP($A79,'Import OffPeak'!$A$3:AI$99,30,FALSE())-VLOOKUP($A79,'Import OffPeak change'!$A$106:AI$202,30,FALSE())))</f>
        <v>0</v>
      </c>
      <c r="AE79" s="193" t="n">
        <f aca="false">IF(ISERROR(VLOOKUP($A79,'Import OffPeak'!$A$3:AJ$99,31,FALSE())-VLOOKUP($A79,'Import OffPeak change'!$A$106:AJ$202,31,FALSE())),0,(VLOOKUP($A79,'Import OffPeak'!$A$3:AJ$99,31,FALSE())-VLOOKUP($A79,'Import OffPeak change'!$A$106:AJ$202,31,FALSE())))</f>
        <v>0</v>
      </c>
      <c r="AF79" s="193" t="n">
        <f aca="false">IF(ISERROR(VLOOKUP($A79,'Import OffPeak'!$A$3:AK$99,32,FALSE())-VLOOKUP($A79,'Import OffPeak change'!$A$106:AK$202,32,FALSE())),0,(VLOOKUP($A79,'Import OffPeak'!$A$3:AK$99,32,FALSE())-VLOOKUP($A79,'Import OffPeak change'!$A$106:AK$202,32,FALSE())))</f>
        <v>0</v>
      </c>
      <c r="AG79" s="193" t="n">
        <f aca="false">IF(ISERROR(VLOOKUP($A79,'Import OffPeak'!$A$3:AL$99,33,FALSE())-VLOOKUP($A79,'Import OffPeak change'!$A$106:AL$202,33,FALSE())),0,(VLOOKUP($A79,'Import OffPeak'!$A$3:AL$99,33,FALSE())-VLOOKUP($A79,'Import OffPeak change'!$A$106:AL$202,33,FALSE())))</f>
        <v>0</v>
      </c>
      <c r="AH79" s="193" t="n">
        <f aca="false">IF(ISERROR(VLOOKUP($A79,'Import OffPeak'!$A$3:AM$99,34,FALSE())-VLOOKUP($A79,'Import OffPeak change'!$A$106:AM$202,34,FALSE())),0,(VLOOKUP($A79,'Import OffPeak'!$A$3:AM$99,34,FALSE())-VLOOKUP($A79,'Import OffPeak change'!$A$106:AM$202,34,FALSE())))</f>
        <v>0</v>
      </c>
      <c r="AI79" s="193" t="n">
        <f aca="false">IF(ISERROR(VLOOKUP($A79,'Import OffPeak'!$A$3:AN$99,35,FALSE())-VLOOKUP($A79,'Import OffPeak change'!$A$106:AN$202,35,FALSE())),0,(VLOOKUP($A79,'Import OffPeak'!$A$3:AN$99,35,FALSE())-VLOOKUP($A79,'Import OffPeak change'!$A$106:AN$202,35,FALSE())))</f>
        <v>0</v>
      </c>
      <c r="AJ79" s="193" t="n">
        <f aca="false">IF(ISERROR(VLOOKUP($A79,'Import OffPeak'!$A$3:AO$99,36,FALSE())-VLOOKUP($A79,'Import OffPeak change'!$A$106:AO$202,36,FALSE())),0,(VLOOKUP($A79,'Import OffPeak'!$A$3:AO$99,36,FALSE())-VLOOKUP($A79,'Import OffPeak change'!$A$106:AO$202,36,FALSE())))</f>
        <v>0</v>
      </c>
      <c r="AK79" s="193" t="n">
        <f aca="false">IF(ISERROR(VLOOKUP($A79,'Import OffPeak'!$A$3:AP$99,37,FALSE())-VLOOKUP($A79,'Import OffPeak change'!$A$106:AP$202,37,FALSE())),0,(VLOOKUP($A79,'Import OffPeak'!$A$3:AP$99,37,FALSE())-VLOOKUP($A79,'Import OffPeak change'!$A$106:AP$202,37,FALSE())))</f>
        <v>0</v>
      </c>
      <c r="AL79" s="193" t="n">
        <f aca="false">IF(ISERROR(VLOOKUP($A79,'Import OffPeak'!$A$3:AQ$99,38,FALSE())-VLOOKUP($A79,'Import OffPeak change'!$A$106:AQ$202,38,FALSE())),0,(VLOOKUP($A79,'Import OffPeak'!$A$3:AQ$99,38,FALSE())-VLOOKUP($A79,'Import OffPeak change'!$A$106:AQ$202,38,FALSE())))</f>
        <v>0</v>
      </c>
      <c r="AM79" s="193" t="n">
        <f aca="false">IF(ISERROR(VLOOKUP($A79,'Import OffPeak'!$A$3:AR$99,39,FALSE())-VLOOKUP($A79,'Import OffPeak change'!$A$106:AR$202,39,FALSE())),0,(VLOOKUP($A79,'Import OffPeak'!$A$3:AR$99,39,FALSE())-VLOOKUP($A79,'Import OffPeak change'!$A$106:AR$202,39,FALSE())))</f>
        <v>0</v>
      </c>
      <c r="AN79" s="193" t="n">
        <f aca="false">IF(ISERROR(VLOOKUP($A79,'Import OffPeak'!$A$3:AS$99,40,FALSE())-VLOOKUP($A79,'Import OffPeak change'!$A$106:AS$202,40,FALSE())),0,(VLOOKUP($A79,'Import OffPeak'!$A$3:AS$99,40,FALSE())-VLOOKUP($A79,'Import OffPeak change'!$A$106:AS$202,40,FALSE())))</f>
        <v>0</v>
      </c>
      <c r="AO79" s="193" t="n">
        <f aca="false">IF(ISERROR(VLOOKUP($A79,'Import OffPeak'!$A$3:AT$99,41,FALSE())-VLOOKUP($A79,'Import OffPeak change'!$A$106:AT$202,41,FALSE())),0,(VLOOKUP($A79,'Import OffPeak'!$A$3:AT$99,41,FALSE())-VLOOKUP($A79,'Import OffPeak change'!$A$106:AT$202,41,FALSE())))</f>
        <v>0</v>
      </c>
      <c r="AP79" s="193" t="n">
        <f aca="false">IF(ISERROR(VLOOKUP($A79,'Import OffPeak'!$A$3:AU$99,42,FALSE())-VLOOKUP($A79,'Import OffPeak change'!$A$106:AU$202,42,FALSE())),0,(VLOOKUP($A79,'Import OffPeak'!$A$3:AU$99,42,FALSE())-VLOOKUP($A79,'Import OffPeak change'!$A$106:AU$202,42,FALSE())))</f>
        <v>0</v>
      </c>
      <c r="AQ79" s="193" t="n">
        <f aca="false">IF(ISERROR(VLOOKUP($A79,'Import OffPeak'!$A$3:AV$99,43,FALSE())-VLOOKUP($A79,'Import OffPeak change'!$A$106:AV$202,43,FALSE())),0,(VLOOKUP($A79,'Import OffPeak'!$A$3:AV$99,43,FALSE())-VLOOKUP($A79,'Import OffPeak change'!$A$106:AV$202,43,FALSE())))</f>
        <v>0</v>
      </c>
      <c r="AR79" s="193" t="n">
        <f aca="false">IF(ISERROR(VLOOKUP($A79,'Import OffPeak'!$A$3:AW$99,44,FALSE())-VLOOKUP($A79,'Import OffPeak change'!$A$106:AW$202,44,FALSE())),0,(VLOOKUP($A79,'Import OffPeak'!$A$3:AW$99,44,FALSE())-VLOOKUP($A79,'Import OffPeak change'!$A$106:AW$202,44,FALSE())))</f>
        <v>0</v>
      </c>
      <c r="AS79" s="193" t="n">
        <f aca="false">IF(ISERROR(VLOOKUP($A79,'Import OffPeak'!$A$3:AX$99,45,FALSE())-VLOOKUP($A79,'Import OffPeak change'!$A$106:AX$202,45,FALSE())),0,(VLOOKUP($A79,'Import OffPeak'!$A$3:AX$99,45,FALSE())-VLOOKUP($A79,'Import OffPeak change'!$A$106:AX$202,45,FALSE())))</f>
        <v>0</v>
      </c>
      <c r="AT79" s="193" t="n">
        <f aca="false">IF(ISERROR(VLOOKUP($A79,'Import OffPeak'!$A$3:AY$99,46,FALSE())-VLOOKUP($A79,'Import OffPeak change'!$A$106:AY$202,46,FALSE())),0,(VLOOKUP($A79,'Import OffPeak'!$A$3:AY$99,46,FALSE())-VLOOKUP($A79,'Import OffPeak change'!$A$106:AY$202,46,FALSE())))</f>
        <v>0</v>
      </c>
      <c r="AU79" s="193" t="n">
        <f aca="false">IF(ISERROR(VLOOKUP($A79,'Import OffPeak'!$A$3:AZ$99,47,FALSE())-VLOOKUP($A79,'Import OffPeak change'!$A$106:AZ$202,47,FALSE())),0,(VLOOKUP($A79,'Import OffPeak'!$A$3:AZ$99,47,FALSE())-VLOOKUP($A79,'Import OffPeak change'!$A$106:AZ$202,47,FALSE())))</f>
        <v>0</v>
      </c>
      <c r="AV79" s="193" t="n">
        <f aca="false">IF(ISERROR(VLOOKUP($A79,'Import OffPeak'!$A$3:BA$99,48,FALSE())-VLOOKUP($A79,'Import OffPeak change'!$A$106:BA$202,48,FALSE())),0,(VLOOKUP($A79,'Import OffPeak'!$A$3:BA$99,48,FALSE())-VLOOKUP($A79,'Import OffPeak change'!$A$106:BA$202,48,FALSE())))</f>
        <v>0</v>
      </c>
      <c r="AW79" s="193" t="n">
        <f aca="false">IF(ISERROR(VLOOKUP($A79,'Import OffPeak'!$A$3:BB$99,49,FALSE())-VLOOKUP($A79,'Import OffPeak change'!$A$106:BB$202,49,FALSE())),0,(VLOOKUP($A79,'Import OffPeak'!$A$3:BB$99,49,FALSE())-VLOOKUP($A79,'Import OffPeak change'!$A$106:BB$202,49,FALSE())))</f>
        <v>0</v>
      </c>
      <c r="AX79" s="193" t="n">
        <f aca="false">IF(ISERROR(VLOOKUP($A79,'Import OffPeak'!$A$3:BC$99,50,FALSE())-VLOOKUP($A79,'Import OffPeak change'!$A$106:BC$202,50,FALSE())),0,(VLOOKUP($A79,'Import OffPeak'!$A$3:BC$99,50,FALSE())-VLOOKUP($A79,'Import OffPeak change'!$A$106:BC$202,50,FALSE())))</f>
        <v>0</v>
      </c>
      <c r="AY79" s="193" t="n">
        <f aca="false">IF(ISERROR(VLOOKUP($A79,'Import OffPeak'!$A$3:BD$99,51,FALSE())-VLOOKUP($A79,'Import OffPeak change'!$A$106:BD$202,51,FALSE())),0,(VLOOKUP($A79,'Import OffPeak'!$A$3:BD$99,51,FALSE())-VLOOKUP($A79,'Import OffPeak change'!$A$106:BD$202,51,FALSE())))</f>
        <v>0</v>
      </c>
      <c r="AZ79" s="193" t="n">
        <f aca="false">IF(ISERROR(VLOOKUP($A79,'Import OffPeak'!$A$3:BE$99,52,FALSE())-VLOOKUP($A79,'Import OffPeak change'!$A$106:BE$202,52,FALSE())),0,(VLOOKUP($A79,'Import OffPeak'!$A$3:BE$99,52,FALSE())-VLOOKUP($A79,'Import OffPeak change'!$A$106:BE$202,52,FALSE())))</f>
        <v>0</v>
      </c>
      <c r="BA79" s="193" t="n">
        <f aca="false">IF(ISERROR(VLOOKUP($A79,'Import OffPeak'!$A$3:BF$99,53,FALSE())-VLOOKUP($A79,'Import OffPeak change'!$A$106:BF$202,53,FALSE())),0,(VLOOKUP($A79,'Import OffPeak'!$A$3:BF$99,53,FALSE())-VLOOKUP($A79,'Import OffPeak change'!$A$106:BF$202,53,FALSE())))</f>
        <v>0</v>
      </c>
      <c r="BB79" s="193" t="n">
        <f aca="false">IF(ISERROR(VLOOKUP($A79,'Import OffPeak'!$A$3:BG$99,54,FALSE())-VLOOKUP($A79,'Import OffPeak change'!$A$106:BG$202,54,FALSE())),0,(VLOOKUP($A79,'Import OffPeak'!$A$3:BG$99,54,FALSE())-VLOOKUP($A79,'Import OffPeak change'!$A$106:BG$202,54,FALSE())))</f>
        <v>0</v>
      </c>
      <c r="BC79" s="193" t="n">
        <f aca="false">IF(ISERROR(VLOOKUP($A79,'Import OffPeak'!$A$3:BH$99,55,FALSE())-VLOOKUP($A79,'Import OffPeak change'!$A$106:BH$202,55,FALSE())),0,(VLOOKUP($A79,'Import OffPeak'!$A$3:BH$99,55,FALSE())-VLOOKUP($A79,'Import OffPeak change'!$A$106:BH$202,55,FALSE())))</f>
        <v>0</v>
      </c>
      <c r="BD79" s="193" t="n">
        <f aca="false">IF(ISERROR(VLOOKUP($A79,'Import OffPeak'!$A$3:BI$99,56,FALSE())-VLOOKUP($A79,'Import OffPeak change'!$A$106:BI$202,56,FALSE())),0,(VLOOKUP($A79,'Import OffPeak'!$A$3:BI$99,56,FALSE())-VLOOKUP($A79,'Import OffPeak change'!$A$106:BI$202,56,FALSE())))</f>
        <v>0</v>
      </c>
      <c r="BE79" s="193" t="n">
        <f aca="false">IF(ISERROR(VLOOKUP($A79,'Import OffPeak'!$A$3:BJ$99,57,FALSE())-VLOOKUP($A79,'Import OffPeak change'!$A$106:BJ$202,57,FALSE())),0,(VLOOKUP($A79,'Import OffPeak'!$A$3:BJ$99,57,FALSE())-VLOOKUP($A79,'Import OffPeak change'!$A$106:BJ$202,57,FALSE())))</f>
        <v>0</v>
      </c>
      <c r="BF79" s="193" t="n">
        <f aca="false">IF(ISERROR(VLOOKUP($A79,'Import OffPeak'!$A$3:BK$99,58,FALSE())-VLOOKUP($A79,'Import OffPeak change'!$A$106:BK$202,58,FALSE())),0,(VLOOKUP($A79,'Import OffPeak'!$A$3:BK$99,58,FALSE())-VLOOKUP($A79,'Import OffPeak change'!$A$106:BK$202,58,FALSE())))</f>
        <v>0</v>
      </c>
      <c r="BG79" s="193" t="n">
        <f aca="false">IF(ISERROR(VLOOKUP($A79,'Import OffPeak'!$A$3:BL$99,59,FALSE())-VLOOKUP($A79,'Import OffPeak change'!$A$106:BL$202,59,FALSE())),0,(VLOOKUP($A79,'Import OffPeak'!$A$3:BL$99,59,FALSE())-VLOOKUP($A79,'Import OffPeak change'!$A$106:BL$202,59,FALSE())))</f>
        <v>0</v>
      </c>
      <c r="BH79" s="193" t="n">
        <f aca="false">IF(ISERROR(VLOOKUP($A79,'Import OffPeak'!$A$3:BM$99,60,FALSE())-VLOOKUP($A79,'Import OffPeak change'!$A$106:BM$202,60,FALSE())),0,(VLOOKUP($A79,'Import OffPeak'!$A$3:BM$99,60,FALSE())-VLOOKUP($A79,'Import OffPeak change'!$A$106:BM$202,60,FALSE())))</f>
        <v>0</v>
      </c>
      <c r="BI79" s="193" t="n">
        <f aca="false">IF(ISERROR(VLOOKUP($A79,'Import OffPeak'!$A$3:BN$99,61,FALSE())-VLOOKUP($A79,'Import OffPeak change'!$A$106:BN$202,61,FALSE())),0,(VLOOKUP($A79,'Import OffPeak'!$A$3:BN$99,61,FALSE())-VLOOKUP($A79,'Import OffPeak change'!$A$106:BN$202,61,FALSE())))</f>
        <v>0</v>
      </c>
      <c r="BJ79" s="193" t="n">
        <f aca="false">IF(ISERROR(VLOOKUP($A79,'Import OffPeak'!$A$3:BO$99,62,FALSE())-VLOOKUP($A79,'Import OffPeak change'!$A$106:BO$202,62,FALSE())),0,(VLOOKUP($A79,'Import OffPeak'!$A$3:BO$99,62,FALSE())-VLOOKUP($A79,'Import OffPeak change'!$A$106:BO$202,62,FALSE())))</f>
        <v>0</v>
      </c>
      <c r="BK79" s="193" t="n">
        <f aca="false">IF(ISERROR(VLOOKUP($A79,'Import OffPeak'!$A$3:BP$99,63,FALSE())-VLOOKUP($A79,'Import OffPeak change'!$A$106:BP$202,63,FALSE())),0,(VLOOKUP($A79,'Import OffPeak'!$A$3:BP$99,63,FALSE())-VLOOKUP($A79,'Import OffPeak change'!$A$106:BP$202,63,FALSE())))</f>
        <v>0</v>
      </c>
      <c r="BL79" s="193" t="n">
        <f aca="false">IF(ISERROR(VLOOKUP($A79,'Import OffPeak'!$A$3:BQ$99,64,FALSE())-VLOOKUP($A79,'Import OffPeak change'!$A$106:BQ$202,64,FALSE())),0,(VLOOKUP($A79,'Import OffPeak'!$A$3:BQ$99,64,FALSE())-VLOOKUP($A79,'Import OffPeak change'!$A$106:BQ$202,64,FALSE())))</f>
        <v>0</v>
      </c>
      <c r="BM79" s="193" t="n">
        <f aca="false">IF(ISERROR(VLOOKUP($A79,'Import OffPeak'!$A$3:BR$99,65,FALSE())-VLOOKUP($A79,'Import OffPeak change'!$A$106:BR$202,65,FALSE())),0,(VLOOKUP($A79,'Import OffPeak'!$A$3:BR$99,65,FALSE())-VLOOKUP($A79,'Import OffPeak change'!$A$106:BR$202,65,FALSE())))</f>
        <v>0</v>
      </c>
      <c r="BN79" s="193" t="n">
        <f aca="false">IF(ISERROR(VLOOKUP($A79,'Import OffPeak'!$A$3:BS$99,66,FALSE())-VLOOKUP($A79,'Import OffPeak change'!$A$106:BS$202,66,FALSE())),0,(VLOOKUP($A79,'Import OffPeak'!$A$3:BS$99,66,FALSE())-VLOOKUP($A79,'Import OffPeak change'!$A$106:BS$202,66,FALSE())))</f>
        <v>0</v>
      </c>
      <c r="BO79" s="193" t="n">
        <f aca="false">IF(ISERROR(VLOOKUP($A79,'Import OffPeak'!$A$3:BT$99,67,FALSE())-VLOOKUP($A79,'Import OffPeak change'!$A$106:BT$202,67,FALSE())),0,(VLOOKUP($A79,'Import OffPeak'!$A$3:BT$99,67,FALSE())-VLOOKUP($A79,'Import OffPeak change'!$A$106:BT$202,67,FALSE())))</f>
        <v>0</v>
      </c>
      <c r="BP79" s="193" t="n">
        <f aca="false">IF(ISERROR(VLOOKUP($A79,'Import OffPeak'!$A$3:BU$99,68,FALSE())-VLOOKUP($A79,'Import OffPeak change'!$A$106:BU$202,68,FALSE())),0,(VLOOKUP($A79,'Import OffPeak'!$A$3:BU$99,68,FALSE())-VLOOKUP($A79,'Import OffPeak change'!$A$106:BU$202,68,FALSE())))</f>
        <v>0</v>
      </c>
      <c r="BQ79" s="193" t="n">
        <f aca="false">IF(ISERROR(VLOOKUP($A79,'Import OffPeak'!$A$3:BV$99,69,FALSE())-VLOOKUP($A79,'Import OffPeak change'!$A$106:BV$202,69,FALSE())),0,(VLOOKUP($A79,'Import OffPeak'!$A$3:BV$99,69,FALSE())-VLOOKUP($A79,'Import OffPeak change'!$A$106:BV$202,69,FALSE())))</f>
        <v>0</v>
      </c>
      <c r="BR79" s="193" t="n">
        <f aca="false">IF(ISERROR(VLOOKUP($A79,'Import OffPeak'!$A$3:BW$99,70,FALSE())-VLOOKUP($A79,'Import OffPeak change'!$A$106:BW$202,70,FALSE())),0,(VLOOKUP($A79,'Import OffPeak'!$A$3:BW$99,70,FALSE())-VLOOKUP($A79,'Import OffPeak change'!$A$106:BW$202,70,FALSE())))</f>
        <v>0</v>
      </c>
      <c r="BS79" s="193" t="n">
        <f aca="false">IF(ISERROR(VLOOKUP($A79,'Import OffPeak'!$A$3:BX$99,71,FALSE())-VLOOKUP($A79,'Import OffPeak change'!$A$106:BX$202,71,FALSE())),0,(VLOOKUP($A79,'Import OffPeak'!$A$3:BX$99,71,FALSE())-VLOOKUP($A79,'Import OffPeak change'!$A$106:BX$202,71,FALSE())))</f>
        <v>0</v>
      </c>
      <c r="BT79" s="193" t="n">
        <f aca="false">IF(ISERROR(VLOOKUP($A79,'Import OffPeak'!$A$3:BY$99,72,FALSE())-VLOOKUP($A79,'Import OffPeak change'!$A$106:BY$202,72,FALSE())),0,(VLOOKUP($A79,'Import OffPeak'!$A$3:BY$99,72,FALSE())-VLOOKUP($A79,'Import OffPeak change'!$A$106:BY$202,72,FALSE())))</f>
        <v>0</v>
      </c>
      <c r="BU79" s="193" t="n">
        <f aca="false">IF(ISERROR(VLOOKUP($A79,'Import OffPeak'!$A$3:BZ$99,73,FALSE())-VLOOKUP($A79,'Import OffPeak change'!$A$106:BZ$202,73,FALSE())),0,(VLOOKUP($A79,'Import OffPeak'!$A$3:BZ$99,73,FALSE())-VLOOKUP($A79,'Import OffPeak change'!$A$106:BZ$202,73,FALSE())))</f>
        <v>0</v>
      </c>
      <c r="BV79" s="193" t="n">
        <f aca="false">IF(ISERROR(VLOOKUP($A79,'Import OffPeak'!$A$3:CA$99,74,FALSE())-VLOOKUP($A79,'Import OffPeak change'!$A$106:CA$202,74,FALSE())),0,(VLOOKUP($A79,'Import OffPeak'!$A$3:CA$99,74,FALSE())-VLOOKUP($A79,'Import OffPeak change'!$A$106:CA$202,74,FALSE())))</f>
        <v>0</v>
      </c>
      <c r="BW79" s="193" t="n">
        <f aca="false">IF(ISERROR(VLOOKUP($A79,'Import OffPeak'!$A$3:CB$99,75,FALSE())-VLOOKUP($A79,'Import OffPeak change'!$A$106:CB$202,75,FALSE())),0,(VLOOKUP($A79,'Import OffPeak'!$A$3:CB$99,75,FALSE())-VLOOKUP($A79,'Import OffPeak change'!$A$106:CB$202,75,FALSE())))</f>
        <v>0</v>
      </c>
      <c r="BX79" s="193" t="n">
        <f aca="false">IF(ISERROR(VLOOKUP($A79,'Import OffPeak'!$A$3:CC$99,76,FALSE())-VLOOKUP($A79,'Import OffPeak change'!$A$106:CC$202,76,FALSE())),0,(VLOOKUP($A79,'Import OffPeak'!$A$3:CC$99,76,FALSE())-VLOOKUP($A79,'Import OffPeak change'!$A$106:CC$202,76,FALSE())))</f>
        <v>0</v>
      </c>
      <c r="BY79" s="193" t="n">
        <f aca="false">IF(ISERROR(VLOOKUP($A79,'Import OffPeak'!$A$3:CD$99,77,FALSE())-VLOOKUP($A79,'Import OffPeak change'!$A$106:CD$202,77,FALSE())),0,(VLOOKUP($A79,'Import OffPeak'!$A$3:CD$99,77,FALSE())-VLOOKUP($A79,'Import OffPeak change'!$A$106:CD$202,77,FALSE())))</f>
        <v>0</v>
      </c>
      <c r="BZ79" s="193" t="n">
        <f aca="false">IF(ISERROR(VLOOKUP($A79,'Import OffPeak'!$A$3:CE$99,78,FALSE())-VLOOKUP($A79,'Import OffPeak change'!$A$106:CE$202,78,FALSE())),0,(VLOOKUP($A79,'Import OffPeak'!$A$3:CE$99,78,FALSE())-VLOOKUP($A79,'Import OffPeak change'!$A$106:CE$202,78,FALSE())))</f>
        <v>0</v>
      </c>
      <c r="CA79" s="193" t="n">
        <f aca="false">IF(ISERROR(VLOOKUP($A79,'Import OffPeak'!$A$3:CF$99,79,FALSE())-VLOOKUP($A79,'Import OffPeak change'!$A$106:CF$202,79,FALSE())),0,(VLOOKUP($A79,'Import OffPeak'!$A$3:CF$99,79,FALSE())-VLOOKUP($A79,'Import OffPeak change'!$A$106:CF$202,79,FALSE())))</f>
        <v>0</v>
      </c>
      <c r="CB79" s="193" t="n">
        <f aca="false">IF(ISERROR(VLOOKUP($A79,'Import OffPeak'!$A$3:CG$99,80,FALSE())-VLOOKUP($A79,'Import OffPeak change'!$A$106:CG$202,80,FALSE())),0,(VLOOKUP($A79,'Import OffPeak'!$A$3:CG$99,80,FALSE())-VLOOKUP($A79,'Import OffPeak change'!$A$106:CG$202,80,FALSE())))</f>
        <v>0</v>
      </c>
      <c r="CC79" s="193" t="n">
        <f aca="false">IF(ISERROR(VLOOKUP($A79,'Import OffPeak'!$A$3:CH$99,81,FALSE())-VLOOKUP($A79,'Import OffPeak change'!$A$106:CH$202,81,FALSE())),0,(VLOOKUP($A79,'Import OffPeak'!$A$3:CH$99,81,FALSE())-VLOOKUP($A79,'Import OffPeak change'!$A$106:CH$202,81,FALSE())))</f>
        <v>0</v>
      </c>
      <c r="CD79" s="193" t="n">
        <f aca="false">IF(ISERROR(VLOOKUP($A79,'Import OffPeak'!$A$3:CI$99,82,FALSE())-VLOOKUP($A79,'Import OffPeak change'!$A$106:CI$202,82,FALSE())),0,(VLOOKUP($A79,'Import OffPeak'!$A$3:CI$99,82,FALSE())-VLOOKUP($A79,'Import OffPeak change'!$A$106:CI$202,82,FALSE())))</f>
        <v>0</v>
      </c>
      <c r="CE79" s="193" t="n">
        <f aca="false">IF(ISERROR(VLOOKUP($A79,'Import OffPeak'!$A$3:CJ$99,83,FALSE())-VLOOKUP($A79,'Import OffPeak change'!$A$106:CJ$202,83,FALSE())),0,(VLOOKUP($A79,'Import OffPeak'!$A$3:CJ$99,83,FALSE())-VLOOKUP($A79,'Import OffPeak change'!$A$106:CJ$202,83,FALSE())))</f>
        <v>0</v>
      </c>
      <c r="CF79" s="193" t="n">
        <f aca="false">IF(ISERROR(VLOOKUP($A79,'Import OffPeak'!$A$3:CK$99,84,FALSE())-VLOOKUP($A79,'Import OffPeak change'!$A$106:CK$202,84,FALSE())),0,(VLOOKUP($A79,'Import OffPeak'!$A$3:CK$99,84,FALSE())-VLOOKUP($A79,'Import OffPeak change'!$A$106:CK$202,84,FALSE())))</f>
        <v>0</v>
      </c>
      <c r="CG79" s="193" t="n">
        <f aca="false">IF(ISERROR(VLOOKUP($A79,'Import OffPeak'!$A$3:CL$99,85,FALSE())-VLOOKUP($A79,'Import OffPeak change'!$A$106:CL$202,85,FALSE())),0,(VLOOKUP($A79,'Import OffPeak'!$A$3:CL$99,85,FALSE())-VLOOKUP($A79,'Import OffPeak change'!$A$106:CL$202,85,FALSE())))</f>
        <v>0</v>
      </c>
      <c r="CH79" s="193" t="n">
        <f aca="false">IF(ISERROR(VLOOKUP($A79,'Import OffPeak'!$A$3:CM$99,86,FALSE())-VLOOKUP($A79,'Import OffPeak change'!$A$106:CM$202,86,FALSE())),0,(VLOOKUP($A79,'Import OffPeak'!$A$3:CM$99,86,FALSE())-VLOOKUP($A79,'Import OffPeak change'!$A$106:CM$202,86,FALSE())))</f>
        <v>0</v>
      </c>
      <c r="CI79" s="193" t="n">
        <f aca="false">IF(ISERROR(VLOOKUP($A79,'Import OffPeak'!$A$3:CN$99,87,FALSE())-VLOOKUP($A79,'Import OffPeak change'!$A$106:CN$202,87,FALSE())),0,(VLOOKUP($A79,'Import OffPeak'!$A$3:CN$99,87,FALSE())-VLOOKUP($A79,'Import OffPeak change'!$A$106:CN$202,87,FALSE())))</f>
        <v>0</v>
      </c>
      <c r="CJ79" s="193" t="n">
        <f aca="false">IF(ISERROR(VLOOKUP($A79,'Import OffPeak'!$A$3:CO$99,88,FALSE())-VLOOKUP($A79,'Import OffPeak change'!$A$106:CO$202,88,FALSE())),0,(VLOOKUP($A79,'Import OffPeak'!$A$3:CO$99,88,FALSE())-VLOOKUP($A79,'Import OffPeak change'!$A$106:CO$202,88,FALSE())))</f>
        <v>0</v>
      </c>
      <c r="CK79" s="193" t="n">
        <f aca="false">IF(ISERROR(VLOOKUP($A79,'Import OffPeak'!$A$3:CP$99,89,FALSE())-VLOOKUP($A79,'Import OffPeak change'!$A$106:CP$202,89,FALSE())),0,(VLOOKUP($A79,'Import OffPeak'!$A$3:CP$99,89,FALSE())-VLOOKUP($A79,'Import OffPeak change'!$A$106:CP$202,89,FALSE())))</f>
        <v>0</v>
      </c>
      <c r="CL79" s="193" t="n">
        <f aca="false">IF(ISERROR(VLOOKUP($A79,'Import OffPeak'!$A$3:CQ$99,90,FALSE())-VLOOKUP($A79,'Import OffPeak change'!$A$106:CQ$202,90,FALSE())),0,(VLOOKUP($A79,'Import OffPeak'!$A$3:CQ$99,90,FALSE())-VLOOKUP($A79,'Import OffPeak change'!$A$106:CQ$202,90,FALSE())))</f>
        <v>0</v>
      </c>
      <c r="CM79" s="193" t="n">
        <f aca="false">IF(ISERROR(VLOOKUP($A79,'Import OffPeak'!$A$3:CR$99,91,FALSE())-VLOOKUP($A79,'Import OffPeak change'!$A$106:CR$202,91,FALSE())),0,(VLOOKUP($A79,'Import OffPeak'!$A$3:CR$99,91,FALSE())-VLOOKUP($A79,'Import OffPeak change'!$A$106:CR$202,91,FALSE())))</f>
        <v>0</v>
      </c>
      <c r="CN79" s="193" t="n">
        <f aca="false">IF(ISERROR(VLOOKUP($A79,'Import OffPeak'!$A$3:CS$99,92,FALSE())-VLOOKUP($A79,'Import OffPeak change'!$A$106:CS$202,92,FALSE())),0,(VLOOKUP($A79,'Import OffPeak'!$A$3:CS$99,92,FALSE())-VLOOKUP($A79,'Import OffPeak change'!$A$106:CS$202,92,FALSE())))</f>
        <v>0</v>
      </c>
      <c r="CO79" s="193" t="n">
        <f aca="false">IF(ISERROR(VLOOKUP($A79,'Import OffPeak'!$A$3:CT$99,93,FALSE())-VLOOKUP($A79,'Import OffPeak change'!$A$106:CT$202,93,FALSE())),0,(VLOOKUP($A79,'Import OffPeak'!$A$3:CT$99,93,FALSE())-VLOOKUP($A79,'Import OffPeak change'!$A$106:CT$202,93,FALSE())))</f>
        <v>0</v>
      </c>
      <c r="CP79" s="193" t="n">
        <f aca="false">IF(ISERROR(VLOOKUP($A79,'Import OffPeak'!$A$3:CU$99,94,FALSE())-VLOOKUP($A79,'Import OffPeak change'!$A$106:CU$202,94,FALSE())),0,(VLOOKUP($A79,'Import OffPeak'!$A$3:CU$99,94,FALSE())-VLOOKUP($A79,'Import OffPeak change'!$A$106:CU$202,94,FALSE())))</f>
        <v>0</v>
      </c>
      <c r="CQ79" s="193" t="n">
        <f aca="false">IF(ISERROR(VLOOKUP($A79,'Import OffPeak'!$A$3:CV$99,95,FALSE())-VLOOKUP($A79,'Import OffPeak change'!$A$106:CV$202,95,FALSE())),0,(VLOOKUP($A79,'Import OffPeak'!$A$3:CV$99,95,FALSE())-VLOOKUP($A79,'Import OffPeak change'!$A$106:CV$202,95,FALSE())))</f>
        <v>0</v>
      </c>
      <c r="CR79" s="193" t="n">
        <f aca="false">IF(ISERROR(VLOOKUP($A79,'Import OffPeak'!$A$3:CW$99,96,FALSE())-VLOOKUP($A79,'Import OffPeak change'!$A$106:CW$202,96,FALSE())),0,(VLOOKUP($A79,'Import OffPeak'!$A$3:CW$99,96,FALSE())-VLOOKUP($A79,'Import OffPeak change'!$A$106:CW$202,96,FALSE())))</f>
        <v>0</v>
      </c>
      <c r="CS79" s="193" t="n">
        <f aca="false">IF(ISERROR(VLOOKUP($A79,'Import OffPeak'!$A$3:CX$99,97,FALSE())-VLOOKUP($A79,'Import OffPeak change'!$A$106:CX$202,97,FALSE())),0,(VLOOKUP($A79,'Import OffPeak'!$A$3:CX$99,97,FALSE())-VLOOKUP($A79,'Import OffPeak change'!$A$106:CX$202,97,FALSE())))</f>
        <v>0</v>
      </c>
      <c r="CT79" s="193" t="n">
        <f aca="false">IF(ISERROR(VLOOKUP($A79,'Import OffPeak'!$A$3:CY$99,98,FALSE())-VLOOKUP($A79,'Import OffPeak change'!$A$106:CY$202,98,FALSE())),0,(VLOOKUP($A79,'Import OffPeak'!$A$3:CY$99,98,FALSE())-VLOOKUP($A79,'Import OffPeak change'!$A$106:CY$202,98,FALSE())))</f>
        <v>0</v>
      </c>
      <c r="CU79" s="193" t="n">
        <f aca="false">IF(ISERROR(VLOOKUP($A79,'Import OffPeak'!$A$3:CZ$99,99,FALSE())-VLOOKUP($A79,'Import OffPeak change'!$A$106:CZ$202,99,FALSE())),0,(VLOOKUP($A79,'Import OffPeak'!$A$3:CZ$99,99,FALSE())-VLOOKUP($A79,'Import OffPeak change'!$A$106:CZ$202,99,FALSE())))</f>
        <v>0</v>
      </c>
      <c r="CV79" s="193" t="n">
        <f aca="false">IF(ISERROR(VLOOKUP($A79,'Import OffPeak'!$A$3:DA$99,100,FALSE())-VLOOKUP($A79,'Import OffPeak change'!$A$106:DA$202,100,FALSE())),0,(VLOOKUP($A79,'Import OffPeak'!$A$3:DA$99,100,FALSE())-VLOOKUP($A79,'Import OffPeak change'!$A$106:DA$202,100,FALSE())))</f>
        <v>0</v>
      </c>
      <c r="CW79" s="193" t="n">
        <f aca="false">IF(ISERROR(VLOOKUP($A79,'Import OffPeak'!$A$3:DB$99,101,FALSE())-VLOOKUP($A79,'Import OffPeak change'!$A$106:DB$202,101,FALSE())),0,(VLOOKUP($A79,'Import OffPeak'!$A$3:DB$99,101,FALSE())-VLOOKUP($A79,'Import OffPeak change'!$A$106:DB$202,101,FALSE())))</f>
        <v>0</v>
      </c>
      <c r="CX79" s="193" t="n">
        <f aca="false">IF(ISERROR(VLOOKUP($A79,'Import OffPeak'!$A$3:DC$99,102,FALSE())-VLOOKUP($A79,'Import OffPeak change'!$A$106:DC$202,102,FALSE())),0,(VLOOKUP($A79,'Import OffPeak'!$A$3:DC$99,102,FALSE())-VLOOKUP($A79,'Import OffPeak change'!$A$106:DC$202,102,FALSE())))</f>
        <v>0</v>
      </c>
      <c r="CY79" s="193" t="n">
        <f aca="false">IF(ISERROR(VLOOKUP($A79,'Import OffPeak'!$A$3:DD$99,103,FALSE())-VLOOKUP($A79,'Import OffPeak change'!$A$106:DD$202,103,FALSE())),0,(VLOOKUP($A79,'Import OffPeak'!$A$3:DD$99,103,FALSE())-VLOOKUP($A79,'Import OffPeak change'!$A$106:DD$202,103,FALSE())))</f>
        <v>0</v>
      </c>
      <c r="CZ79" s="193" t="n">
        <f aca="false">IF(ISERROR(VLOOKUP($A79,'Import OffPeak'!$A$3:DE$99,104,FALSE())-VLOOKUP($A79,'Import OffPeak change'!$A$106:DE$202,104,FALSE())),0,(VLOOKUP($A79,'Import OffPeak'!$A$3:DE$99,104,FALSE())-VLOOKUP($A79,'Import OffPeak change'!$A$106:DE$202,104,FALSE())))</f>
        <v>0</v>
      </c>
      <c r="DA79" s="193" t="n">
        <f aca="false">IF(ISERROR(VLOOKUP($A79,'Import OffPeak'!$A$3:DF$99,105,FALSE())-VLOOKUP($A79,'Import OffPeak change'!$A$106:DF$202,105,FALSE())),0,(VLOOKUP($A79,'Import OffPeak'!$A$3:DF$99,105,FALSE())-VLOOKUP($A79,'Import OffPeak change'!$A$106:DF$202,105,FALSE())))</f>
        <v>0</v>
      </c>
      <c r="DB79" s="193" t="n">
        <f aca="false">IF(ISERROR(VLOOKUP($A79,'Import OffPeak'!$A$3:DG$99,106,FALSE())-VLOOKUP($A79,'Import OffPeak change'!$A$106:DG$202,106,FALSE())),0,(VLOOKUP($A79,'Import OffPeak'!$A$3:DG$99,106,FALSE())-VLOOKUP($A79,'Import OffPeak change'!$A$106:DG$202,106,FALSE())))</f>
        <v>0</v>
      </c>
      <c r="DC79" s="193" t="n">
        <f aca="false">IF(ISERROR(VLOOKUP($A79,'Import OffPeak'!$A$3:DH$99,107,FALSE())-VLOOKUP($A79,'Import OffPeak change'!$A$106:DH$202,107,FALSE())),0,(VLOOKUP($A79,'Import OffPeak'!$A$3:DH$99,107,FALSE())-VLOOKUP($A79,'Import OffPeak change'!$A$106:DH$202,107,FALSE())))</f>
        <v>0</v>
      </c>
      <c r="DD79" s="193" t="n">
        <f aca="false">IF(ISERROR(VLOOKUP($A79,'Import OffPeak'!$A$3:DI$99,108,FALSE())-VLOOKUP($A79,'Import OffPeak change'!$A$106:DI$202,108,FALSE())),0,(VLOOKUP($A79,'Import OffPeak'!$A$3:DI$99,108,FALSE())-VLOOKUP($A79,'Import OffPeak change'!$A$106:DI$202,108,FALSE())))</f>
        <v>0</v>
      </c>
      <c r="DE79" s="193" t="n">
        <f aca="false">IF(ISERROR(VLOOKUP($A79,'Import OffPeak'!$A$3:DJ$99,109,FALSE())-VLOOKUP($A79,'Import OffPeak change'!$A$106:DJ$202,109,FALSE())),0,(VLOOKUP($A79,'Import OffPeak'!$A$3:DJ$99,109,FALSE())-VLOOKUP($A79,'Import OffPeak change'!$A$106:DJ$202,109,FALSE())))</f>
        <v>0</v>
      </c>
      <c r="DF79" s="193" t="n">
        <f aca="false">IF(ISERROR(VLOOKUP($A79,'Import OffPeak'!$A$3:DK$99,110,FALSE())-VLOOKUP($A79,'Import OffPeak change'!$A$106:DK$202,110,FALSE())),0,(VLOOKUP($A79,'Import OffPeak'!$A$3:DK$99,110,FALSE())-VLOOKUP($A79,'Import OffPeak change'!$A$106:DK$202,110,FALSE())))</f>
        <v>0</v>
      </c>
      <c r="DG79" s="193" t="n">
        <f aca="false">IF(ISERROR(VLOOKUP($A79,'Import OffPeak'!$A$3:DL$99,111,FALSE())-VLOOKUP($A79,'Import OffPeak change'!$A$106:DL$202,111,FALSE())),0,(VLOOKUP($A79,'Import OffPeak'!$A$3:DL$99,111,FALSE())-VLOOKUP($A79,'Import OffPeak change'!$A$106:DL$202,111,FALSE())))</f>
        <v>0</v>
      </c>
      <c r="DH79" s="193" t="n">
        <f aca="false">IF(ISERROR(VLOOKUP($A79,'Import OffPeak'!$A$3:DM$99,112,FALSE())-VLOOKUP($A79,'Import OffPeak change'!$A$106:DM$202,112,FALSE())),0,(VLOOKUP($A79,'Import OffPeak'!$A$3:DM$99,112,FALSE())-VLOOKUP($A79,'Import OffPeak change'!$A$106:DM$202,112,FALSE())))</f>
        <v>0</v>
      </c>
      <c r="DI79" s="193" t="n">
        <f aca="false">IF(ISERROR(VLOOKUP($A79,'Import OffPeak'!$A$3:DN$99,113,FALSE())-VLOOKUP($A79,'Import OffPeak change'!$A$106:DN$202,113,FALSE())),0,(VLOOKUP($A79,'Import OffPeak'!$A$3:DN$99,113,FALSE())-VLOOKUP($A79,'Import OffPeak change'!$A$106:DN$202,113,FALSE())))</f>
        <v>0</v>
      </c>
      <c r="DJ79" s="193" t="n">
        <f aca="false">IF(ISERROR(VLOOKUP($A79,'Import OffPeak'!$A$3:DO$99,114,FALSE())-VLOOKUP($A79,'Import OffPeak change'!$A$106:DO$202,114,FALSE())),0,(VLOOKUP($A79,'Import OffPeak'!$A$3:DO$99,114,FALSE())-VLOOKUP($A79,'Import OffPeak change'!$A$106:DO$202,114,FALSE())))</f>
        <v>0</v>
      </c>
      <c r="DK79" s="193" t="n">
        <f aca="false">IF(ISERROR(VLOOKUP($A79,'Import OffPeak'!$A$3:DP$99,115,FALSE())-VLOOKUP($A79,'Import OffPeak change'!$A$106:DP$202,115,FALSE())),0,(VLOOKUP($A79,'Import OffPeak'!$A$3:DP$99,115,FALSE())-VLOOKUP($A79,'Import OffPeak change'!$A$106:DP$202,115,FALSE())))</f>
        <v>0</v>
      </c>
      <c r="DL79" s="193" t="n">
        <f aca="false">IF(ISERROR(VLOOKUP($A79,'Import OffPeak'!$A$3:DQ$99,116,FALSE())-VLOOKUP($A79,'Import OffPeak change'!$A$106:DQ$202,116,FALSE())),0,(VLOOKUP($A79,'Import OffPeak'!$A$3:DQ$99,116,FALSE())-VLOOKUP($A79,'Import OffPeak change'!$A$106:DQ$202,116,FALSE())))</f>
        <v>0</v>
      </c>
      <c r="DM79" s="193" t="n">
        <f aca="false">IF(ISERROR(VLOOKUP($A79,'Import OffPeak'!$A$3:DR$99,117,FALSE())-VLOOKUP($A79,'Import OffPeak change'!$A$106:DR$202,117,FALSE())),0,(VLOOKUP($A79,'Import OffPeak'!$A$3:DR$99,117,FALSE())-VLOOKUP($A79,'Import OffPeak change'!$A$106:DR$202,117,FALSE())))</f>
        <v>0</v>
      </c>
      <c r="DN79" s="193" t="n">
        <f aca="false">IF(ISERROR(VLOOKUP($A79,'Import OffPeak'!$A$3:DS$99,118,FALSE())-VLOOKUP($A79,'Import OffPeak change'!$A$106:DS$202,118,FALSE())),0,(VLOOKUP($A79,'Import OffPeak'!$A$3:DS$99,118,FALSE())-VLOOKUP($A79,'Import OffPeak change'!$A$106:DS$202,118,FALSE())))</f>
        <v>0</v>
      </c>
      <c r="DO79" s="193" t="n">
        <f aca="false">IF(ISERROR(VLOOKUP($A79,'Import OffPeak'!$A$3:DT$99,119,FALSE())-VLOOKUP($A79,'Import OffPeak change'!$A$106:DT$202,119,FALSE())),0,(VLOOKUP($A79,'Import OffPeak'!$A$3:DT$99,119,FALSE())-VLOOKUP($A79,'Import OffPeak change'!$A$106:DT$202,119,FALSE())))</f>
        <v>0</v>
      </c>
      <c r="DP79" s="193" t="n">
        <f aca="false">IF(ISERROR(VLOOKUP($A79,'Import OffPeak'!$A$3:DU$99,120,FALSE())-VLOOKUP($A79,'Import OffPeak change'!$A$106:DU$202,120,FALSE())),0,(VLOOKUP($A79,'Import OffPeak'!$A$3:DU$99,120,FALSE())-VLOOKUP($A79,'Import OffPeak change'!$A$106:DU$202,120,FALSE())))</f>
        <v>0</v>
      </c>
      <c r="DQ79" s="193" t="n">
        <f aca="false">IF(ISERROR(VLOOKUP($A79,'Import OffPeak'!$A$3:DV$99,121,FALSE())-VLOOKUP($A79,'Import OffPeak change'!$A$106:DV$202,121,FALSE())),0,(VLOOKUP($A79,'Import OffPeak'!$A$3:DV$99,121,FALSE())-VLOOKUP($A79,'Import OffPeak change'!$A$106:DV$202,121,FALSE())))</f>
        <v>0</v>
      </c>
      <c r="DR79" s="193" t="n">
        <f aca="false">IF(ISERROR(VLOOKUP($A79,'Import OffPeak'!$A$3:DW$99,122,FALSE())-VLOOKUP($A79,'Import OffPeak change'!$A$106:DW$202,122,FALSE())),0,(VLOOKUP($A79,'Import OffPeak'!$A$3:DW$99,122,FALSE())-VLOOKUP($A79,'Import OffPeak change'!$A$106:DW$202,122,FALSE())))</f>
        <v>0</v>
      </c>
      <c r="DS79" s="193" t="n">
        <f aca="false">IF(ISERROR(VLOOKUP($A79,'Import OffPeak'!$A$3:DX$99,123,FALSE())-VLOOKUP($A79,'Import OffPeak change'!$A$106:DX$202,123,FALSE())),0,(VLOOKUP($A79,'Import OffPeak'!$A$3:DX$99,123,FALSE())-VLOOKUP($A79,'Import OffPeak change'!$A$106:DX$202,123,FALSE())))</f>
        <v>0</v>
      </c>
      <c r="DT79" s="193" t="n">
        <f aca="false">IF(ISERROR(VLOOKUP($A79,'Import OffPeak'!$A$3:DY$99,124,FALSE())-VLOOKUP($A79,'Import OffPeak change'!$A$106:DY$202,124,FALSE())),0,(VLOOKUP($A79,'Import OffPeak'!$A$3:DY$99,124,FALSE())-VLOOKUP($A79,'Import OffPeak change'!$A$106:DY$202,124,FALSE())))</f>
        <v>0</v>
      </c>
      <c r="DU79" s="193" t="n">
        <f aca="false">IF(ISERROR(VLOOKUP($A79,'Import OffPeak'!$A$3:DZ$99,125,FALSE())-VLOOKUP($A79,'Import OffPeak change'!$A$106:DZ$202,125,FALSE())),0,(VLOOKUP($A79,'Import OffPeak'!$A$3:DZ$99,125,FALSE())-VLOOKUP($A79,'Import OffPeak change'!$A$106:DZ$202,125,FALSE())))</f>
        <v>0</v>
      </c>
      <c r="DV79" s="193" t="n">
        <f aca="false">IF(ISERROR(VLOOKUP($A79,'Import OffPeak'!$A$3:EA$99,126,FALSE())-VLOOKUP($A79,'Import OffPeak change'!$A$106:EA$202,126,FALSE())),0,(VLOOKUP($A79,'Import OffPeak'!$A$3:EA$99,126,FALSE())-VLOOKUP($A79,'Import OffPeak change'!$A$106:EA$202,126,FALSE())))</f>
        <v>0</v>
      </c>
      <c r="DW79" s="193" t="n">
        <f aca="false">IF(ISERROR(VLOOKUP($A79,'Import OffPeak'!$A$3:EB$99,127,FALSE())-VLOOKUP($A79,'Import OffPeak change'!$A$106:EB$202,127,FALSE())),0,(VLOOKUP($A79,'Import OffPeak'!$A$3:EB$99,127,FALSE())-VLOOKUP($A79,'Import OffPeak change'!$A$106:EB$202,127,FALSE())))</f>
        <v>0</v>
      </c>
      <c r="DX79" s="193" t="n">
        <f aca="false">IF(ISERROR(VLOOKUP($A79,'Import OffPeak'!$A$3:EC$99,128,FALSE())-VLOOKUP($A79,'Import OffPeak change'!$A$106:EC$202,128,FALSE())),0,(VLOOKUP($A79,'Import OffPeak'!$A$3:EC$99,128,FALSE())-VLOOKUP($A79,'Import OffPeak change'!$A$106:EC$202,128,FALSE())))</f>
        <v>0</v>
      </c>
      <c r="DY79" s="193" t="n">
        <f aca="false">IF(ISERROR(VLOOKUP($A79,'Import OffPeak'!$A$3:ED$99,129,FALSE())-VLOOKUP($A79,'Import OffPeak change'!$A$106:ED$202,129,FALSE())),0,(VLOOKUP($A79,'Import OffPeak'!$A$3:ED$99,129,FALSE())-VLOOKUP($A79,'Import OffPeak change'!$A$106:ED$202,129,FALSE())))</f>
        <v>0</v>
      </c>
      <c r="DZ79" s="193" t="n">
        <f aca="false">IF(ISERROR(VLOOKUP($A79,'Import OffPeak'!$A$3:EE$99,130,FALSE())-VLOOKUP($A79,'Import OffPeak change'!$A$106:EE$202,130,FALSE())),0,(VLOOKUP($A79,'Import OffPeak'!$A$3:EE$99,130,FALSE())-VLOOKUP($A79,'Import OffPeak change'!$A$106:EE$202,130,FALSE())))</f>
        <v>0</v>
      </c>
      <c r="EA79" s="193" t="n">
        <f aca="false">IF(ISERROR(VLOOKUP($A79,'Import OffPeak'!$A$3:EF$99,131,FALSE())-VLOOKUP($A79,'Import OffPeak change'!$A$106:EF$202,131,FALSE())),0,(VLOOKUP($A79,'Import OffPeak'!$A$3:EF$99,131,FALSE())-VLOOKUP($A79,'Import OffPeak change'!$A$106:EF$202,131,FALSE())))</f>
        <v>0</v>
      </c>
      <c r="EB79" s="193" t="n">
        <f aca="false">IF(ISERROR(VLOOKUP($A79,'Import OffPeak'!$A$3:EG$99,132,FALSE())-VLOOKUP($A79,'Import OffPeak change'!$A$106:EG$202,132,FALSE())),0,(VLOOKUP($A79,'Import OffPeak'!$A$3:EG$99,132,FALSE())-VLOOKUP($A79,'Import OffPeak change'!$A$106:EG$202,132,FALSE())))</f>
        <v>0</v>
      </c>
      <c r="EC79" s="193" t="n">
        <f aca="false">IF(ISERROR(VLOOKUP($A79,'Import OffPeak'!$A$3:EH$99,133,FALSE())-VLOOKUP($A79,'Import OffPeak change'!$A$106:EH$202,133,FALSE())),0,(VLOOKUP($A79,'Import OffPeak'!$A$3:EH$99,133,FALSE())-VLOOKUP($A79,'Import OffPeak change'!$A$106:EH$202,133,FALSE())))</f>
        <v>0</v>
      </c>
      <c r="ED79" s="193" t="n">
        <f aca="false">IF(ISERROR(VLOOKUP($A79,'Import OffPeak'!$A$3:EI$99,134,FALSE())-VLOOKUP($A79,'Import OffPeak change'!$A$106:EI$202,134,FALSE())),0,(VLOOKUP($A79,'Import OffPeak'!$A$3:EI$99,134,FALSE())-VLOOKUP($A79,'Import OffPeak change'!$A$106:EI$202,134,FALSE())))</f>
        <v>0</v>
      </c>
      <c r="EE79" s="193" t="n">
        <f aca="false">IF(ISERROR(VLOOKUP($A79,'Import OffPeak'!$A$3:EJ$99,135,FALSE())-VLOOKUP($A79,'Import OffPeak change'!$A$106:EJ$202,135,FALSE())),0,(VLOOKUP($A79,'Import OffPeak'!$A$3:EJ$99,135,FALSE())-VLOOKUP($A79,'Import OffPeak change'!$A$106:EJ$202,135,FALSE())))</f>
        <v>0</v>
      </c>
      <c r="EF79" s="193" t="n">
        <f aca="false">IF(ISERROR(VLOOKUP($A79,'Import OffPeak'!$A$3:EK$99,136,FALSE())-VLOOKUP($A79,'Import OffPeak change'!$A$106:EK$202,136,FALSE())),0,(VLOOKUP($A79,'Import OffPeak'!$A$3:EK$99,136,FALSE())-VLOOKUP($A79,'Import OffPeak change'!$A$106:EK$202,136,FALSE())))</f>
        <v>0</v>
      </c>
      <c r="EG79" s="193" t="n">
        <f aca="false">IF(ISERROR(VLOOKUP($A79,'Import OffPeak'!$A$3:EL$99,137,FALSE())-VLOOKUP($A79,'Import OffPeak change'!$A$106:EL$202,137,FALSE())),0,(VLOOKUP($A79,'Import OffPeak'!$A$3:EL$99,137,FALSE())-VLOOKUP($A79,'Import OffPeak change'!$A$106:EL$202,137,FALSE())))</f>
        <v>0</v>
      </c>
      <c r="EH79" s="193" t="n">
        <f aca="false">IF(ISERROR(VLOOKUP($A79,'Import OffPeak'!$A$3:EM$99,138,FALSE())-VLOOKUP($A79,'Import OffPeak change'!$A$106:EM$202,138,FALSE())),0,(VLOOKUP($A79,'Import OffPeak'!$A$3:EM$99,138,FALSE())-VLOOKUP($A79,'Import OffPeak change'!$A$106:EM$202,138,FALSE())))</f>
        <v>0</v>
      </c>
      <c r="EI79" s="193" t="n">
        <f aca="false">IF(ISERROR(VLOOKUP($A79,'Import OffPeak'!$A$3:EN$99,139,FALSE())-VLOOKUP($A79,'Import OffPeak change'!$A$106:EN$202,139,FALSE())),0,(VLOOKUP($A79,'Import OffPeak'!$A$3:EN$99,139,FALSE())-VLOOKUP($A79,'Import OffPeak change'!$A$106:EN$202,139,FALSE())))</f>
        <v>0</v>
      </c>
      <c r="EJ79" s="193" t="n">
        <f aca="false">IF(ISERROR(VLOOKUP($A79,'Import OffPeak'!$A$3:EO$99,140,FALSE())-VLOOKUP($A79,'Import OffPeak change'!$A$106:EO$202,140,FALSE())),0,(VLOOKUP($A79,'Import OffPeak'!$A$3:EO$99,140,FALSE())-VLOOKUP($A79,'Import OffPeak change'!$A$106:EO$202,140,FALSE())))</f>
        <v>0</v>
      </c>
      <c r="EK79" s="193" t="n">
        <f aca="false">IF(ISERROR(VLOOKUP($A79,'Import OffPeak'!$A$3:EP$99,141,FALSE())-VLOOKUP($A79,'Import OffPeak change'!$A$106:EP$202,141,FALSE())),0,(VLOOKUP($A79,'Import OffPeak'!$A$3:EP$99,141,FALSE())-VLOOKUP($A79,'Import OffPeak change'!$A$106:EP$202,141,FALSE())))</f>
        <v>0</v>
      </c>
      <c r="EL79" s="193" t="n">
        <f aca="false">IF(ISERROR(VLOOKUP($A79,'Import OffPeak'!$A$3:EQ$99,142,FALSE())-VLOOKUP($A79,'Import OffPeak change'!$A$106:EQ$202,142,FALSE())),0,(VLOOKUP($A79,'Import OffPeak'!$A$3:EQ$99,142,FALSE())-VLOOKUP($A79,'Import OffPeak change'!$A$106:EQ$202,142,FALSE())))</f>
        <v>0</v>
      </c>
      <c r="EM79" s="193" t="n">
        <f aca="false">IF(ISERROR(VLOOKUP($A79,'Import OffPeak'!$A$3:ER$99,143,FALSE())-VLOOKUP($A79,'Import OffPeak change'!$A$106:ER$202,143,FALSE())),0,(VLOOKUP($A79,'Import OffPeak'!$A$3:ER$99,143,FALSE())-VLOOKUP($A79,'Import OffPeak change'!$A$106:ER$202,143,FALSE())))</f>
        <v>0</v>
      </c>
      <c r="EN79" s="193" t="n">
        <f aca="false">IF(ISERROR(VLOOKUP($A79,'Import OffPeak'!$A$3:ES$99,144,FALSE())-VLOOKUP($A79,'Import OffPeak change'!$A$106:ES$202,144,FALSE())),0,(VLOOKUP($A79,'Import OffPeak'!$A$3:ES$99,144,FALSE())-VLOOKUP($A79,'Import OffPeak change'!$A$106:ES$202,144,FALSE())))</f>
        <v>0</v>
      </c>
      <c r="EO79" s="193" t="n">
        <f aca="false">IF(ISERROR(VLOOKUP($A79,'Import OffPeak'!$A$3:ET$99,145,FALSE())-VLOOKUP($A79,'Import OffPeak change'!$A$106:ET$202,145,FALSE())),0,(VLOOKUP($A79,'Import OffPeak'!$A$3:ET$99,145,FALSE())-VLOOKUP($A79,'Import OffPeak change'!$A$106:ET$202,145,FALSE())))</f>
        <v>0</v>
      </c>
      <c r="EP79" s="193" t="n">
        <f aca="false">IF(ISERROR(VLOOKUP($A79,'Import OffPeak'!$A$3:EU$99,146,FALSE())-VLOOKUP($A79,'Import OffPeak change'!$A$106:EU$202,146,FALSE())),0,(VLOOKUP($A79,'Import OffPeak'!$A$3:EU$99,146,FALSE())-VLOOKUP($A79,'Import OffPeak change'!$A$106:EU$202,146,FALSE())))</f>
        <v>0</v>
      </c>
      <c r="EQ79" s="193" t="n">
        <f aca="false">IF(ISERROR(VLOOKUP($A79,'Import OffPeak'!$A$3:EV$99,147,FALSE())-VLOOKUP($A79,'Import OffPeak change'!$A$106:EV$202,147,FALSE())),0,(VLOOKUP($A79,'Import OffPeak'!$A$3:EV$99,147,FALSE())-VLOOKUP($A79,'Import OffPeak change'!$A$106:EV$202,147,FALSE())))</f>
        <v>0</v>
      </c>
      <c r="ER79" s="193" t="n">
        <f aca="false">IF(ISERROR(VLOOKUP($A79,'Import OffPeak'!$A$3:EW$99,148,FALSE())-VLOOKUP($A79,'Import OffPeak change'!$A$106:EW$202,148,FALSE())),0,(VLOOKUP($A79,'Import OffPeak'!$A$3:EW$99,148,FALSE())-VLOOKUP($A79,'Import OffPeak change'!$A$106:EW$202,148,FALSE())))</f>
        <v>0</v>
      </c>
      <c r="ES79" s="193" t="n">
        <f aca="false">IF(ISERROR(VLOOKUP($A79,'Import OffPeak'!$A$3:EX$99,149,FALSE())-VLOOKUP($A79,'Import OffPeak change'!$A$106:EX$202,149,FALSE())),0,(VLOOKUP($A79,'Import OffPeak'!$A$3:EX$99,149,FALSE())-VLOOKUP($A79,'Import OffPeak change'!$A$106:EX$202,149,FALSE())))</f>
        <v>0</v>
      </c>
      <c r="ET79" s="193" t="n">
        <f aca="false">IF(ISERROR(VLOOKUP($A79,'Import OffPeak'!$A$3:EY$99,150,FALSE())-VLOOKUP($A79,'Import OffPeak change'!$A$106:EY$202,150,FALSE())),0,(VLOOKUP($A79,'Import OffPeak'!$A$3:EY$99,150,FALSE())-VLOOKUP($A79,'Import OffPeak change'!$A$106:EY$202,150,FALSE())))</f>
        <v>0</v>
      </c>
      <c r="EU79" s="193" t="n">
        <f aca="false">IF(ISERROR(VLOOKUP($A79,'Import OffPeak'!$A$3:EZ$99,151,FALSE())-VLOOKUP($A79,'Import OffPeak change'!$A$106:EZ$202,151,FALSE())),0,(VLOOKUP($A79,'Import OffPeak'!$A$3:EZ$99,151,FALSE())-VLOOKUP($A79,'Import OffPeak change'!$A$106:EZ$202,151,FALSE())))</f>
        <v>0</v>
      </c>
      <c r="EV79" s="193" t="n">
        <f aca="false">IF(ISERROR(VLOOKUP($A79,'Import OffPeak'!$A$3:FA$99,152,FALSE())-VLOOKUP($A79,'Import OffPeak change'!$A$106:FA$202,152,FALSE())),0,(VLOOKUP($A79,'Import OffPeak'!$A$3:FA$99,152,FALSE())-VLOOKUP($A79,'Import OffPeak change'!$A$106:FA$202,152,FALSE())))</f>
        <v>0</v>
      </c>
      <c r="EW79" s="193" t="n">
        <f aca="false">IF(ISERROR(VLOOKUP($A79,'Import OffPeak'!$A$3:FB$99,153,FALSE())-VLOOKUP($A79,'Import OffPeak change'!$A$106:FB$202,153,FALSE())),0,(VLOOKUP($A79,'Import OffPeak'!$A$3:FB$99,153,FALSE())-VLOOKUP($A79,'Import OffPeak change'!$A$106:FB$202,153,FALSE())))</f>
        <v>0</v>
      </c>
      <c r="EX79" s="193" t="n">
        <f aca="false">IF(ISERROR(VLOOKUP($A79,'Import OffPeak'!$A$3:FC$99,154,FALSE())-VLOOKUP($A79,'Import OffPeak change'!$A$106:FC$202,154,FALSE())),0,(VLOOKUP($A79,'Import OffPeak'!$A$3:FC$99,154,FALSE())-VLOOKUP($A79,'Import OffPeak change'!$A$106:FC$202,154,FALSE())))</f>
        <v>0</v>
      </c>
      <c r="EY79" s="193" t="n">
        <f aca="false">IF(ISERROR(VLOOKUP($A79,'Import OffPeak'!$A$3:FD$99,155,FALSE())-VLOOKUP($A79,'Import OffPeak change'!$A$106:FD$202,155,FALSE())),0,(VLOOKUP($A79,'Import OffPeak'!$A$3:FD$99,155,FALSE())-VLOOKUP($A79,'Import OffPeak change'!$A$106:FD$202,155,FALSE())))</f>
        <v>0</v>
      </c>
      <c r="EZ79" s="193" t="n">
        <f aca="false">IF(ISERROR(VLOOKUP($A79,'Import OffPeak'!$A$3:FE$99,156,FALSE())-VLOOKUP($A79,'Import OffPeak change'!$A$106:FE$202,156,FALSE())),0,(VLOOKUP($A79,'Import OffPeak'!$A$3:FE$99,156,FALSE())-VLOOKUP($A79,'Import OffPeak change'!$A$106:FE$202,156,FALSE())))</f>
        <v>0</v>
      </c>
      <c r="FA79" s="193" t="n">
        <f aca="false">IF(ISERROR(VLOOKUP($A79,'Import OffPeak'!$A$3:FF$99,157,FALSE())-VLOOKUP($A79,'Import OffPeak change'!$A$106:FF$202,157,FALSE())),0,(VLOOKUP($A79,'Import OffPeak'!$A$3:FF$99,157,FALSE())-VLOOKUP($A79,'Import OffPeak change'!$A$106:FF$202,157,FALSE())))</f>
        <v>0</v>
      </c>
      <c r="FB79" s="193" t="n">
        <f aca="false">IF(ISERROR(VLOOKUP($A79,'Import OffPeak'!$A$3:FG$99,158,FALSE())-VLOOKUP($A79,'Import OffPeak change'!$A$106:FG$202,158,FALSE())),0,(VLOOKUP($A79,'Import OffPeak'!$A$3:FG$99,158,FALSE())-VLOOKUP($A79,'Import OffPeak change'!$A$106:FG$202,158,FALSE())))</f>
        <v>0</v>
      </c>
      <c r="FC79" s="193" t="n">
        <f aca="false">IF(ISERROR(VLOOKUP($A79,'Import OffPeak'!$A$3:FH$99,159,FALSE())-VLOOKUP($A79,'Import OffPeak change'!$A$106:FH$202,159,FALSE())),0,(VLOOKUP($A79,'Import OffPeak'!$A$3:FH$99,159,FALSE())-VLOOKUP($A79,'Import OffPeak change'!$A$106:FH$202,159,FALSE())))</f>
        <v>0</v>
      </c>
      <c r="FD79" s="193" t="n">
        <f aca="false">IF(ISERROR(VLOOKUP($A79,'Import OffPeak'!$A$3:FI$99,160,FALSE())-VLOOKUP($A79,'Import OffPeak change'!$A$106:FI$202,160,FALSE())),0,(VLOOKUP($A79,'Import OffPeak'!$A$3:FI$99,160,FALSE())-VLOOKUP($A79,'Import OffPeak change'!$A$106:FI$202,160,FALSE())))</f>
        <v>0</v>
      </c>
      <c r="FE79" s="193" t="n">
        <f aca="false">IF(ISERROR(VLOOKUP($A79,'Import OffPeak'!$A$3:FJ$99,161,FALSE())-VLOOKUP($A79,'Import OffPeak change'!$A$106:FJ$202,161,FALSE())),0,(VLOOKUP($A79,'Import OffPeak'!$A$3:FJ$99,161,FALSE())-VLOOKUP($A79,'Import OffPeak change'!$A$106:FJ$202,161,FALSE())))</f>
        <v>0</v>
      </c>
      <c r="FF79" s="193" t="n">
        <f aca="false">IF(ISERROR(VLOOKUP($A79,'Import OffPeak'!$A$3:FK$99,162,FALSE())-VLOOKUP($A79,'Import OffPeak change'!$A$106:FK$202,162,FALSE())),0,(VLOOKUP($A79,'Import OffPeak'!$A$3:FK$99,162,FALSE())-VLOOKUP($A79,'Import OffPeak change'!$A$106:FK$202,162,FALSE())))</f>
        <v>0</v>
      </c>
      <c r="FG79" s="193" t="n">
        <f aca="false">IF(ISERROR(VLOOKUP($A79,'Import OffPeak'!$A$3:FL$99,163,FALSE())-VLOOKUP($A79,'Import OffPeak change'!$A$106:FL$202,163,FALSE())),0,(VLOOKUP($A79,'Import OffPeak'!$A$3:FL$99,163,FALSE())-VLOOKUP($A79,'Import OffPeak change'!$A$106:FL$202,163,FALSE())))</f>
        <v>0</v>
      </c>
      <c r="FH79" s="193" t="n">
        <f aca="false">IF(ISERROR(VLOOKUP($A79,'Import OffPeak'!$A$3:FM$99,164,FALSE())-VLOOKUP($A79,'Import OffPeak change'!$A$106:FM$202,164,FALSE())),0,(VLOOKUP($A79,'Import OffPeak'!$A$3:FM$99,164,FALSE())-VLOOKUP($A79,'Import OffPeak change'!$A$106:FM$202,164,FALSE())))</f>
        <v>0</v>
      </c>
      <c r="FI79" s="193" t="n">
        <f aca="false">IF(ISERROR(VLOOKUP($A79,'Import OffPeak'!$A$3:FN$99,165,FALSE())-VLOOKUP($A79,'Import OffPeak change'!$A$106:FN$202,165,FALSE())),0,(VLOOKUP($A79,'Import OffPeak'!$A$3:FN$99,165,FALSE())-VLOOKUP($A79,'Import OffPeak change'!$A$106:FN$202,165,FALSE())))</f>
        <v>0</v>
      </c>
      <c r="FJ79" s="193" t="n">
        <f aca="false">IF(ISERROR(VLOOKUP($A79,'Import OffPeak'!$A$3:FO$99,166,FALSE())-VLOOKUP($A79,'Import OffPeak change'!$A$106:FO$202,166,FALSE())),0,(VLOOKUP($A79,'Import OffPeak'!$A$3:FO$99,166,FALSE())-VLOOKUP($A79,'Import OffPeak change'!$A$106:FO$202,166,FALSE())))</f>
        <v>0</v>
      </c>
      <c r="FK79" s="193" t="n">
        <f aca="false">IF(ISERROR(VLOOKUP($A79,'Import OffPeak'!$A$3:FP$99,167,FALSE())-VLOOKUP($A79,'Import OffPeak change'!$A$106:FP$202,167,FALSE())),0,(VLOOKUP($A79,'Import OffPeak'!$A$3:FP$99,167,FALSE())-VLOOKUP($A79,'Import OffPeak change'!$A$106:FP$202,167,FALSE())))</f>
        <v>0</v>
      </c>
      <c r="FL79" s="193" t="n">
        <f aca="false">IF(ISERROR(VLOOKUP($A79,'Import OffPeak'!$A$3:FQ$99,168,FALSE())-VLOOKUP($A79,'Import OffPeak change'!$A$106:FQ$202,168,FALSE())),0,(VLOOKUP($A79,'Import OffPeak'!$A$3:FQ$99,168,FALSE())-VLOOKUP($A79,'Import OffPeak change'!$A$106:FQ$202,168,FALSE())))</f>
        <v>0</v>
      </c>
      <c r="FM79" s="193" t="n">
        <f aca="false">IF(ISERROR(VLOOKUP($A79,'Import OffPeak'!$A$3:FR$99,169,FALSE())-VLOOKUP($A79,'Import OffPeak change'!$A$106:FR$202,169,FALSE())),0,(VLOOKUP($A79,'Import OffPeak'!$A$3:FR$99,169,FALSE())-VLOOKUP($A79,'Import OffPeak change'!$A$106:FR$202,169,FALSE())))</f>
        <v>0</v>
      </c>
      <c r="FN79" s="193" t="n">
        <f aca="false">IF(ISERROR(VLOOKUP($A79,'Import OffPeak'!$A$3:FS$99,170,FALSE())-VLOOKUP($A79,'Import OffPeak change'!$A$106:FS$202,170,FALSE())),0,(VLOOKUP($A79,'Import OffPeak'!$A$3:FS$99,170,FALSE())-VLOOKUP($A79,'Import OffPeak change'!$A$106:FS$202,170,FALSE())))</f>
        <v>0</v>
      </c>
      <c r="FO79" s="193" t="n">
        <f aca="false">IF(ISERROR(VLOOKUP($A79,'Import OffPeak'!$A$3:FT$99,171,FALSE())-VLOOKUP($A79,'Import OffPeak change'!$A$106:FT$202,171,FALSE())),0,(VLOOKUP($A79,'Import OffPeak'!$A$3:FT$99,171,FALSE())-VLOOKUP($A79,'Import OffPeak change'!$A$106:FT$202,171,FALSE())))</f>
        <v>0</v>
      </c>
      <c r="FP79" s="193" t="n">
        <f aca="false">IF(ISERROR(VLOOKUP($A79,'Import OffPeak'!$A$3:FU$99,172,FALSE())-VLOOKUP($A79,'Import OffPeak change'!$A$106:FU$202,172,FALSE())),0,(VLOOKUP($A79,'Import OffPeak'!$A$3:FU$99,172,FALSE())-VLOOKUP($A79,'Import OffPeak change'!$A$106:FU$202,172,FALSE())))</f>
        <v>0</v>
      </c>
      <c r="FQ79" s="193" t="n">
        <f aca="false">IF(ISERROR(VLOOKUP($A79,'Import OffPeak'!$A$3:FV$99,173,FALSE())-VLOOKUP($A79,'Import OffPeak change'!$A$106:FV$202,173,FALSE())),0,(VLOOKUP($A79,'Import OffPeak'!$A$3:FV$99,173,FALSE())-VLOOKUP($A79,'Import OffPeak change'!$A$106:FV$202,173,FALSE())))</f>
        <v>0</v>
      </c>
      <c r="FR79" s="193" t="n">
        <f aca="false">IF(ISERROR(VLOOKUP($A79,'Import OffPeak'!$A$3:FW$99,174,FALSE())-VLOOKUP($A79,'Import OffPeak change'!$A$106:FW$202,174,FALSE())),0,(VLOOKUP($A79,'Import OffPeak'!$A$3:FW$99,174,FALSE())-VLOOKUP($A79,'Import OffPeak change'!$A$106:FW$202,174,FALSE())))</f>
        <v>0</v>
      </c>
      <c r="FS79" s="193" t="n">
        <f aca="false">IF(ISERROR(VLOOKUP($A79,'Import OffPeak'!$A$3:FX$99,175,FALSE())-VLOOKUP($A79,'Import OffPeak change'!$A$106:FX$202,175,FALSE())),0,(VLOOKUP($A79,'Import OffPeak'!$A$3:FX$99,175,FALSE())-VLOOKUP($A79,'Import OffPeak change'!$A$106:FX$202,175,FALSE())))</f>
        <v>0</v>
      </c>
      <c r="FT79" s="193" t="n">
        <f aca="false">IF(ISERROR(VLOOKUP($A79,'Import OffPeak'!$A$3:FY$99,176,FALSE())-VLOOKUP($A79,'Import OffPeak change'!$A$106:FY$202,176,FALSE())),0,(VLOOKUP($A79,'Import OffPeak'!$A$3:FY$99,176,FALSE())-VLOOKUP($A79,'Import OffPeak change'!$A$106:FY$202,176,FALSE())))</f>
        <v>0</v>
      </c>
      <c r="FU79" s="193" t="n">
        <f aca="false">IF(ISERROR(VLOOKUP($A79,'Import OffPeak'!$A$3:FZ$99,177,FALSE())-VLOOKUP($A79,'Import OffPeak change'!$A$106:FZ$202,177,FALSE())),0,(VLOOKUP($A79,'Import OffPeak'!$A$3:FZ$99,177,FALSE())-VLOOKUP($A79,'Import OffPeak change'!$A$106:FZ$202,177,FALSE())))</f>
        <v>0</v>
      </c>
      <c r="FV79" s="193" t="n">
        <f aca="false">IF(ISERROR(VLOOKUP($A79,'Import OffPeak'!$A$3:GA$99,178,FALSE())-VLOOKUP($A79,'Import OffPeak change'!$A$106:GA$202,178,FALSE())),0,(VLOOKUP($A79,'Import OffPeak'!$A$3:GA$99,178,FALSE())-VLOOKUP($A79,'Import OffPeak change'!$A$106:GA$202,178,FALSE())))</f>
        <v>0</v>
      </c>
      <c r="FW79" s="193" t="n">
        <f aca="false">IF(ISERROR(VLOOKUP($A79,'Import OffPeak'!$A$3:GB$99,179,FALSE())-VLOOKUP($A79,'Import OffPeak change'!$A$106:GB$202,179,FALSE())),0,(VLOOKUP($A79,'Import OffPeak'!$A$3:GB$99,179,FALSE())-VLOOKUP($A79,'Import OffPeak change'!$A$106:GB$202,179,FALSE())))</f>
        <v>0</v>
      </c>
      <c r="FX79" s="193" t="n">
        <f aca="false">IF(ISERROR(VLOOKUP($A79,'Import OffPeak'!$A$3:GC$99,180,FALSE())-VLOOKUP($A79,'Import OffPeak change'!$A$106:GC$202,180,FALSE())),0,(VLOOKUP($A79,'Import OffPeak'!$A$3:GC$99,180,FALSE())-VLOOKUP($A79,'Import OffPeak change'!$A$106:GC$202,180,FALSE())))</f>
        <v>0</v>
      </c>
      <c r="FY79" s="193" t="n">
        <f aca="false">IF(ISERROR(VLOOKUP($A79,'Import OffPeak'!$A$3:GD$99,181,FALSE())-VLOOKUP($A79,'Import OffPeak change'!$A$106:GD$202,181,FALSE())),0,(VLOOKUP($A79,'Import OffPeak'!$A$3:GD$99,181,FALSE())-VLOOKUP($A79,'Import OffPeak change'!$A$106:GD$202,181,FALSE())))</f>
        <v>0</v>
      </c>
      <c r="FZ79" s="193" t="n">
        <f aca="false">IF(ISERROR(VLOOKUP($A79,'Import OffPeak'!$A$3:GE$99,182,FALSE())-VLOOKUP($A79,'Import OffPeak change'!$A$106:GE$202,182,FALSE())),0,(VLOOKUP($A79,'Import OffPeak'!$A$3:GE$99,182,FALSE())-VLOOKUP($A79,'Import OffPeak change'!$A$106:GE$202,182,FALSE())))</f>
        <v>0</v>
      </c>
      <c r="GA79" s="193" t="n">
        <f aca="false">IF(ISERROR(VLOOKUP($A79,'Import OffPeak'!$A$3:GF$99,183,FALSE())-VLOOKUP($A79,'Import OffPeak change'!$A$106:GF$202,183,FALSE())),0,(VLOOKUP($A79,'Import OffPeak'!$A$3:GF$99,183,FALSE())-VLOOKUP($A79,'Import OffPeak change'!$A$106:GF$202,183,FALSE())))</f>
        <v>0</v>
      </c>
      <c r="GB79" s="193" t="n">
        <f aca="false">IF(ISERROR(VLOOKUP($A79,'Import OffPeak'!$A$3:GG$99,184,FALSE())-VLOOKUP($A79,'Import OffPeak change'!$A$106:GG$202,184,FALSE())),0,(VLOOKUP($A79,'Import OffPeak'!$A$3:GG$99,184,FALSE())-VLOOKUP($A79,'Import OffPeak change'!$A$106:GG$202,184,FALSE())))</f>
        <v>0</v>
      </c>
      <c r="GC79" s="193" t="n">
        <f aca="false">IF(ISERROR(VLOOKUP($A79,'Import OffPeak'!$A$3:GH$99,185,FALSE())-VLOOKUP($A79,'Import OffPeak change'!$A$106:GH$202,185,FALSE())),0,(VLOOKUP($A79,'Import OffPeak'!$A$3:GH$99,185,FALSE())-VLOOKUP($A79,'Import OffPeak change'!$A$106:GH$202,185,FALSE())))</f>
        <v>0</v>
      </c>
      <c r="GD79" s="193" t="n">
        <f aca="false">IF(ISERROR(VLOOKUP($A79,'Import OffPeak'!$A$3:GI$99,186,FALSE())-VLOOKUP($A79,'Import OffPeak change'!$A$106:GI$202,186,FALSE())),0,(VLOOKUP($A79,'Import OffPeak'!$A$3:GI$99,186,FALSE())-VLOOKUP($A79,'Import OffPeak change'!$A$106:GI$202,186,FALSE())))</f>
        <v>0</v>
      </c>
      <c r="GE79" s="193" t="n">
        <f aca="false">IF(ISERROR(VLOOKUP($A79,'Import OffPeak'!$A$3:GJ$99,187,FALSE())-VLOOKUP($A79,'Import OffPeak change'!$A$106:GJ$202,187,FALSE())),0,(VLOOKUP($A79,'Import OffPeak'!$A$3:GJ$99,187,FALSE())-VLOOKUP($A79,'Import OffPeak change'!$A$106:GJ$202,187,FALSE())))</f>
        <v>0</v>
      </c>
      <c r="GF79" s="193" t="n">
        <f aca="false">IF(ISERROR(VLOOKUP($A79,'Import OffPeak'!$A$3:GK$99,188,FALSE())-VLOOKUP($A79,'Import OffPeak change'!$A$106:GK$202,188,FALSE())),0,(VLOOKUP($A79,'Import OffPeak'!$A$3:GK$99,188,FALSE())-VLOOKUP($A79,'Import OffPeak change'!$A$106:GK$202,188,FALSE())))</f>
        <v>0</v>
      </c>
      <c r="GG79" s="193" t="n">
        <f aca="false">IF(ISERROR(VLOOKUP($A79,'Import OffPeak'!$A$3:GL$99,189,FALSE())-VLOOKUP($A79,'Import OffPeak change'!$A$106:GL$202,189,FALSE())),0,(VLOOKUP($A79,'Import OffPeak'!$A$3:GL$99,189,FALSE())-VLOOKUP($A79,'Import OffPeak change'!$A$106:GL$202,189,FALSE())))</f>
        <v>0</v>
      </c>
      <c r="GH79" s="193" t="n">
        <f aca="false">IF(ISERROR(VLOOKUP($A79,'Import OffPeak'!$A$3:GM$99,190,FALSE())-VLOOKUP($A79,'Import OffPeak change'!$A$106:GM$202,190,FALSE())),0,(VLOOKUP($A79,'Import OffPeak'!$A$3:GM$99,190,FALSE())-VLOOKUP($A79,'Import OffPeak change'!$A$106:GM$202,190,FALSE())))</f>
        <v>0</v>
      </c>
      <c r="GI79" s="193" t="n">
        <f aca="false">IF(ISERROR(VLOOKUP($A79,'Import OffPeak'!$A$3:GN$99,191,FALSE())-VLOOKUP($A79,'Import OffPeak change'!$A$106:GN$202,191,FALSE())),0,(VLOOKUP($A79,'Import OffPeak'!$A$3:GN$99,191,FALSE())-VLOOKUP($A79,'Import OffPeak change'!$A$106:GN$202,191,FALSE())))</f>
        <v>0</v>
      </c>
      <c r="GJ79" s="193" t="n">
        <f aca="false">IF(ISERROR(VLOOKUP($A79,'Import OffPeak'!$A$3:GO$99,192,FALSE())-VLOOKUP($A79,'Import OffPeak change'!$A$106:GO$202,192,FALSE())),0,(VLOOKUP($A79,'Import OffPeak'!$A$3:GO$99,192,FALSE())-VLOOKUP($A79,'Import OffPeak change'!$A$106:GO$202,192,FALSE())))</f>
        <v>0</v>
      </c>
      <c r="GK79" s="193" t="n">
        <f aca="false">IF(ISERROR(VLOOKUP($A79,'Import OffPeak'!$A$3:GP$99,193,FALSE())-VLOOKUP($A79,'Import OffPeak change'!$A$106:GP$202,193,FALSE())),0,(VLOOKUP($A79,'Import OffPeak'!$A$3:GP$99,193,FALSE())-VLOOKUP($A79,'Import OffPeak change'!$A$106:GP$202,193,FALSE())))</f>
        <v>0</v>
      </c>
      <c r="GL79" s="193" t="n">
        <f aca="false">IF(ISERROR(VLOOKUP($A79,'Import OffPeak'!$A$3:GQ$99,194,FALSE())-VLOOKUP($A79,'Import OffPeak change'!$A$106:GQ$202,194,FALSE())),0,(VLOOKUP($A79,'Import OffPeak'!$A$3:GQ$99,194,FALSE())-VLOOKUP($A79,'Import OffPeak change'!$A$106:GQ$202,194,FALSE())))</f>
        <v>0</v>
      </c>
      <c r="GM79" s="193" t="n">
        <f aca="false">IF(ISERROR(VLOOKUP($A79,'Import OffPeak'!$A$3:GR$99,195,FALSE())-VLOOKUP($A79,'Import OffPeak change'!$A$106:GR$202,195,FALSE())),0,(VLOOKUP($A79,'Import OffPeak'!$A$3:GR$99,195,FALSE())-VLOOKUP($A79,'Import OffPeak change'!$A$106:GR$202,195,FALSE())))</f>
        <v>0</v>
      </c>
      <c r="GN79" s="193" t="n">
        <f aca="false">IF(ISERROR(VLOOKUP($A79,'Import OffPeak'!$A$3:GS$99,196,FALSE())-VLOOKUP($A79,'Import OffPeak change'!$A$106:GS$202,196,FALSE())),0,(VLOOKUP($A79,'Import OffPeak'!$A$3:GS$99,196,FALSE())-VLOOKUP($A79,'Import OffPeak change'!$A$106:GS$202,196,FALSE())))</f>
        <v>0</v>
      </c>
      <c r="GO79" s="193" t="n">
        <f aca="false">IF(ISERROR(VLOOKUP($A79,'Import OffPeak'!$A$3:GT$99,197,FALSE())-VLOOKUP($A79,'Import OffPeak change'!$A$106:GT$202,197,FALSE())),0,(VLOOKUP($A79,'Import OffPeak'!$A$3:GT$99,197,FALSE())-VLOOKUP($A79,'Import OffPeak change'!$A$106:GT$202,197,FALSE())))</f>
        <v>0</v>
      </c>
      <c r="GP79" s="193" t="n">
        <f aca="false">IF(ISERROR(VLOOKUP($A79,'Import OffPeak'!$A$3:GU$99,198,FALSE())-VLOOKUP($A79,'Import OffPeak change'!$A$106:GU$202,198,FALSE())),0,(VLOOKUP($A79,'Import OffPeak'!$A$3:GU$99,198,FALSE())-VLOOKUP($A79,'Import OffPeak change'!$A$106:GU$202,198,FALSE())))</f>
        <v>0</v>
      </c>
      <c r="GQ79" s="193" t="n">
        <f aca="false">IF(ISERROR(VLOOKUP($A79,'Import OffPeak'!$A$3:GV$99,199,FALSE())-VLOOKUP($A79,'Import OffPeak change'!$A$106:GV$202,199,FALSE())),0,(VLOOKUP($A79,'Import OffPeak'!$A$3:GV$99,199,FALSE())-VLOOKUP($A79,'Import OffPeak change'!$A$106:GV$202,199,FALSE())))</f>
        <v>0</v>
      </c>
      <c r="GR79" s="193" t="n">
        <f aca="false">IF(ISERROR(VLOOKUP($A79,'Import OffPeak'!$A$3:GW$99,200,FALSE())-VLOOKUP($A79,'Import OffPeak change'!$A$106:GW$202,200,FALSE())),0,(VLOOKUP($A79,'Import OffPeak'!$A$3:GW$99,200,FALSE())-VLOOKUP($A79,'Import OffPeak change'!$A$106:GW$202,200,FALSE())))</f>
        <v>0</v>
      </c>
      <c r="GS79" s="193" t="n">
        <f aca="false">IF(ISERROR(VLOOKUP($A79,'Import OffPeak'!$A$3:GX$99,201,FALSE())-VLOOKUP($A79,'Import OffPeak change'!$A$106:GX$202,201,FALSE())),0,(VLOOKUP($A79,'Import OffPeak'!$A$3:GX$99,201,FALSE())-VLOOKUP($A79,'Import OffPeak change'!$A$106:GX$202,201,FALSE())))</f>
        <v>0</v>
      </c>
      <c r="GT79" s="193" t="n">
        <f aca="false">IF(ISERROR(VLOOKUP($A79,'Import OffPeak'!$A$3:GY$99,202,FALSE())-VLOOKUP($A79,'Import OffPeak change'!$A$106:GY$202,202,FALSE())),0,(VLOOKUP($A79,'Import OffPeak'!$A$3:GY$99,202,FALSE())-VLOOKUP($A79,'Import OffPeak change'!$A$106:GY$202,202,FALSE())))</f>
        <v>0</v>
      </c>
      <c r="GU79" s="193" t="n">
        <f aca="false">IF(ISERROR(VLOOKUP($A79,'Import OffPeak'!$A$3:GZ$99,203,FALSE())-VLOOKUP($A79,'Import OffPeak change'!$A$106:GZ$202,203,FALSE())),0,(VLOOKUP($A79,'Import OffPeak'!$A$3:GZ$99,203,FALSE())-VLOOKUP($A79,'Import OffPeak change'!$A$106:GZ$202,203,FALSE())))</f>
        <v>0</v>
      </c>
      <c r="GV79" s="193" t="n">
        <f aca="false">IF(ISERROR(VLOOKUP($A79,'Import OffPeak'!$A$3:HA$99,204,FALSE())-VLOOKUP($A79,'Import OffPeak change'!$A$106:HA$202,204,FALSE())),0,(VLOOKUP($A79,'Import OffPeak'!$A$3:HA$99,204,FALSE())-VLOOKUP($A79,'Import OffPeak change'!$A$106:HA$202,204,FALSE())))</f>
        <v>0</v>
      </c>
      <c r="GW79" s="193" t="n">
        <f aca="false">IF(ISERROR(VLOOKUP($A79,'Import OffPeak'!$A$3:HB$99,205,FALSE())-VLOOKUP($A79,'Import OffPeak change'!$A$106:HB$202,205,FALSE())),0,(VLOOKUP($A79,'Import OffPeak'!$A$3:HB$99,205,FALSE())-VLOOKUP($A79,'Import OffPeak change'!$A$106:HB$202,205,FALSE())))</f>
        <v>0</v>
      </c>
      <c r="GX79" s="193" t="n">
        <f aca="false">IF(ISERROR(VLOOKUP($A79,'Import OffPeak'!$A$3:HC$99,206,FALSE())-VLOOKUP($A79,'Import OffPeak change'!$A$106:HC$202,206,FALSE())),0,(VLOOKUP($A79,'Import OffPeak'!$A$3:HC$99,206,FALSE())-VLOOKUP($A79,'Import OffPeak change'!$A$106:HC$202,206,FALSE())))</f>
        <v>0</v>
      </c>
      <c r="GY79" s="193" t="n">
        <f aca="false">IF(ISERROR(VLOOKUP($A79,'Import OffPeak'!$A$3:HD$99,207,FALSE())-VLOOKUP($A79,'Import OffPeak change'!$A$106:HD$202,207,FALSE())),0,(VLOOKUP($A79,'Import OffPeak'!$A$3:HD$99,207,FALSE())-VLOOKUP($A79,'Import OffPeak change'!$A$106:HD$202,207,FALSE())))</f>
        <v>0</v>
      </c>
      <c r="GZ79" s="193" t="n">
        <f aca="false">IF(ISERROR(VLOOKUP($A79,'Import OffPeak'!$A$3:HE$99,208,FALSE())-VLOOKUP($A79,'Import OffPeak change'!$A$106:HE$202,208,FALSE())),0,(VLOOKUP($A79,'Import OffPeak'!$A$3:HE$99,208,FALSE())-VLOOKUP($A79,'Import OffPeak change'!$A$106:HE$202,208,FALSE())))</f>
        <v>0</v>
      </c>
      <c r="HA79" s="193" t="n">
        <f aca="false">IF(ISERROR(VLOOKUP($A79,'Import OffPeak'!$A$3:HF$99,209,FALSE())-VLOOKUP($A79,'Import OffPeak change'!$A$106:HF$202,209,FALSE())),0,(VLOOKUP($A79,'Import OffPeak'!$A$3:HF$99,209,FALSE())-VLOOKUP($A79,'Import OffPeak change'!$A$106:HF$202,209,FALSE())))</f>
        <v>0</v>
      </c>
      <c r="HB79" s="193" t="n">
        <f aca="false">IF(ISERROR(VLOOKUP($A79,'Import OffPeak'!$A$3:HG$99,210,FALSE())-VLOOKUP($A79,'Import OffPeak change'!$A$106:HG$202,210,FALSE())),0,(VLOOKUP($A79,'Import OffPeak'!$A$3:HG$99,210,FALSE())-VLOOKUP($A79,'Import OffPeak change'!$A$106:HG$202,210,FALSE())))</f>
        <v>0</v>
      </c>
      <c r="HC79" s="193" t="n">
        <f aca="false">IF(ISERROR(VLOOKUP($A79,'Import OffPeak'!$A$3:HH$99,211,FALSE())-VLOOKUP($A79,'Import OffPeak change'!$A$106:HH$202,211,FALSE())),0,(VLOOKUP($A79,'Import OffPeak'!$A$3:HH$99,211,FALSE())-VLOOKUP($A79,'Import OffPeak change'!$A$106:HH$202,211,FALSE())))</f>
        <v>0</v>
      </c>
      <c r="HD79" s="193" t="n">
        <f aca="false">IF(ISERROR(VLOOKUP($A79,'Import OffPeak'!$A$3:HI$99,212,FALSE())-VLOOKUP($A79,'Import OffPeak change'!$A$106:HI$202,212,FALSE())),0,(VLOOKUP($A79,'Import OffPeak'!$A$3:HI$99,212,FALSE())-VLOOKUP($A79,'Import OffPeak change'!$A$106:HI$202,212,FALSE())))</f>
        <v>0</v>
      </c>
      <c r="HE79" s="193" t="n">
        <f aca="false">IF(ISERROR(VLOOKUP($A79,'Import OffPeak'!$A$3:HJ$99,213,FALSE())-VLOOKUP($A79,'Import OffPeak change'!$A$106:HJ$202,213,FALSE())),0,(VLOOKUP($A79,'Import OffPeak'!$A$3:HJ$99,213,FALSE())-VLOOKUP($A79,'Import OffPeak change'!$A$106:HJ$202,213,FALSE())))</f>
        <v>0</v>
      </c>
      <c r="HF79" s="193" t="n">
        <f aca="false">IF(ISERROR(VLOOKUP($A79,'Import OffPeak'!$A$3:HK$99,214,FALSE())-VLOOKUP($A79,'Import OffPeak change'!$A$106:HK$202,214,FALSE())),0,(VLOOKUP($A79,'Import OffPeak'!$A$3:HK$99,214,FALSE())-VLOOKUP($A79,'Import OffPeak change'!$A$106:HK$202,214,FALSE())))</f>
        <v>0</v>
      </c>
      <c r="HG79" s="193" t="n">
        <f aca="false">IF(ISERROR(VLOOKUP($A79,'Import OffPeak'!$A$3:HL$99,215,FALSE())-VLOOKUP($A79,'Import OffPeak change'!$A$106:HL$202,215,FALSE())),0,(VLOOKUP($A79,'Import OffPeak'!$A$3:HL$99,215,FALSE())-VLOOKUP($A79,'Import OffPeak change'!$A$106:HL$202,215,FALSE())))</f>
        <v>0</v>
      </c>
      <c r="HH79" s="193" t="n">
        <f aca="false">IF(ISERROR(VLOOKUP($A79,'Import OffPeak'!$A$3:HM$99,216,FALSE())-VLOOKUP($A79,'Import OffPeak change'!$A$106:HM$202,216,FALSE())),0,(VLOOKUP($A79,'Import OffPeak'!$A$3:HM$99,216,FALSE())-VLOOKUP($A79,'Import OffPeak change'!$A$106:HM$202,216,FALSE())))</f>
        <v>0</v>
      </c>
      <c r="HI79" s="193" t="n">
        <f aca="false">IF(ISERROR(VLOOKUP($A79,'Import OffPeak'!$A$3:HN$99,217,FALSE())-VLOOKUP($A79,'Import OffPeak change'!$A$106:HN$202,217,FALSE())),0,(VLOOKUP($A79,'Import OffPeak'!$A$3:HN$99,217,FALSE())-VLOOKUP($A79,'Import OffPeak change'!$A$106:HN$202,217,FALSE())))</f>
        <v>0</v>
      </c>
      <c r="HJ79" s="193" t="n">
        <f aca="false">IF(ISERROR(VLOOKUP($A79,'Import OffPeak'!$A$3:HO$99,218,FALSE())-VLOOKUP($A79,'Import OffPeak change'!$A$106:HO$202,218,FALSE())),0,(VLOOKUP($A79,'Import OffPeak'!$A$3:HO$99,218,FALSE())-VLOOKUP($A79,'Import OffPeak change'!$A$106:HO$202,218,FALSE())))</f>
        <v>0</v>
      </c>
      <c r="HK79" s="193" t="n">
        <f aca="false">IF(ISERROR(VLOOKUP($A79,'Import OffPeak'!$A$3:HP$99,219,FALSE())-VLOOKUP($A79,'Import OffPeak change'!$A$106:HP$202,219,FALSE())),0,(VLOOKUP($A79,'Import OffPeak'!$A$3:HP$99,219,FALSE())-VLOOKUP($A79,'Import OffPeak change'!$A$106:HP$202,219,FALSE())))</f>
        <v>0</v>
      </c>
      <c r="HL79" s="193" t="n">
        <f aca="false">IF(ISERROR(VLOOKUP($A79,'Import OffPeak'!$A$3:HQ$99,220,FALSE())-VLOOKUP($A79,'Import OffPeak change'!$A$106:HQ$202,220,FALSE())),0,(VLOOKUP($A79,'Import OffPeak'!$A$3:HQ$99,220,FALSE())-VLOOKUP($A79,'Import OffPeak change'!$A$106:HQ$202,220,FALSE())))</f>
        <v>0</v>
      </c>
      <c r="HM79" s="193" t="n">
        <f aca="false">IF(ISERROR(VLOOKUP($A79,'Import OffPeak'!$A$3:HR$99,221,FALSE())-VLOOKUP($A79,'Import OffPeak change'!$A$106:HR$202,221,FALSE())),0,(VLOOKUP($A79,'Import OffPeak'!$A$3:HR$99,221,FALSE())-VLOOKUP($A79,'Import OffPeak change'!$A$106:HR$202,221,FALSE())))</f>
        <v>0</v>
      </c>
      <c r="HN79" s="193" t="n">
        <f aca="false">IF(ISERROR(VLOOKUP($A79,'Import OffPeak'!$A$3:HS$99,222,FALSE())-VLOOKUP($A79,'Import OffPeak change'!$A$106:HS$202,222,FALSE())),0,(VLOOKUP($A79,'Import OffPeak'!$A$3:HS$99,222,FALSE())-VLOOKUP($A79,'Import OffPeak change'!$A$106:HS$202,222,FALSE())))</f>
        <v>0</v>
      </c>
      <c r="HO79" s="193" t="n">
        <f aca="false">IF(ISERROR(VLOOKUP($A79,'Import OffPeak'!$A$3:HT$99,223,FALSE())-VLOOKUP($A79,'Import OffPeak change'!$A$106:HT$202,223,FALSE())),0,(VLOOKUP($A79,'Import OffPeak'!$A$3:HT$99,223,FALSE())-VLOOKUP($A79,'Import OffPeak change'!$A$106:HT$202,223,FALSE())))</f>
        <v>0</v>
      </c>
      <c r="HP79" s="193" t="n">
        <f aca="false">IF(ISERROR(VLOOKUP($A79,'Import OffPeak'!$A$3:HU$99,224,FALSE())-VLOOKUP($A79,'Import OffPeak change'!$A$106:HU$202,224,FALSE())),0,(VLOOKUP($A79,'Import OffPeak'!$A$3:HU$99,224,FALSE())-VLOOKUP($A79,'Import OffPeak change'!$A$106:HU$202,224,FALSE())))</f>
        <v>0</v>
      </c>
      <c r="HQ79" s="193" t="n">
        <f aca="false">IF(ISERROR(VLOOKUP($A79,'Import OffPeak'!$A$3:HV$99,225,FALSE())-VLOOKUP($A79,'Import OffPeak change'!$A$106:HV$202,225,FALSE())),0,(VLOOKUP($A79,'Import OffPeak'!$A$3:HV$99,225,FALSE())-VLOOKUP($A79,'Import OffPeak change'!$A$106:HV$202,225,FALSE())))</f>
        <v>0</v>
      </c>
      <c r="HR79" s="193" t="n">
        <f aca="false">IF(ISERROR(VLOOKUP($A79,'Import OffPeak'!$A$3:HW$99,226,FALSE())-VLOOKUP($A79,'Import OffPeak change'!$A$106:HW$202,226,FALSE())),0,(VLOOKUP($A79,'Import OffPeak'!$A$3:HW$99,226,FALSE())-VLOOKUP($A79,'Import OffPeak change'!$A$106:HW$202,226,FALSE())))</f>
        <v>0</v>
      </c>
      <c r="HS79" s="193" t="n">
        <f aca="false">IF(ISERROR(VLOOKUP($A79,'Import OffPeak'!$A$3:HX$99,227,FALSE())-VLOOKUP($A79,'Import OffPeak change'!$A$106:HX$202,227,FALSE())),0,(VLOOKUP($A79,'Import OffPeak'!$A$3:HX$99,227,FALSE())-VLOOKUP($A79,'Import OffPeak change'!$A$106:HX$202,227,FALSE())))</f>
        <v>0</v>
      </c>
      <c r="HT79" s="193" t="n">
        <f aca="false">IF(ISERROR(VLOOKUP($A79,'Import OffPeak'!$A$3:HY$99,228,FALSE())-VLOOKUP($A79,'Import OffPeak change'!$A$106:HY$202,228,FALSE())),0,(VLOOKUP($A79,'Import OffPeak'!$A$3:HY$99,228,FALSE())-VLOOKUP($A79,'Import OffPeak change'!$A$106:HY$202,228,FALSE())))</f>
        <v>0</v>
      </c>
      <c r="HU79" s="193" t="n">
        <f aca="false">IF(ISERROR(VLOOKUP($A79,'Import OffPeak'!$A$3:HZ$99,229,FALSE())-VLOOKUP($A79,'Import OffPeak change'!$A$106:HZ$202,229,FALSE())),0,(VLOOKUP($A79,'Import OffPeak'!$A$3:HZ$99,229,FALSE())-VLOOKUP($A79,'Import OffPeak change'!$A$106:HZ$202,229,FALSE())))</f>
        <v>0</v>
      </c>
      <c r="HV79" s="193" t="n">
        <f aca="false">IF(ISERROR(VLOOKUP($A79,'Import OffPeak'!$A$3:IA$99,230,FALSE())-VLOOKUP($A79,'Import OffPeak change'!$A$106:IA$202,230,FALSE())),0,(VLOOKUP($A79,'Import OffPeak'!$A$3:IA$99,230,FALSE())-VLOOKUP($A79,'Import OffPeak change'!$A$106:IA$202,230,FALSE())))</f>
        <v>0</v>
      </c>
      <c r="HW79" s="193" t="n">
        <f aca="false">IF(ISERROR(VLOOKUP($A79,'Import OffPeak'!$A$3:IB$99,231,FALSE())-VLOOKUP($A79,'Import OffPeak change'!$A$106:IB$202,231,FALSE())),0,(VLOOKUP($A79,'Import OffPeak'!$A$3:IB$99,231,FALSE())-VLOOKUP($A79,'Import OffPeak change'!$A$106:IB$202,231,FALSE())))</f>
        <v>0</v>
      </c>
      <c r="HX79" s="193" t="n">
        <f aca="false">IF(ISERROR(VLOOKUP($A79,'Import OffPeak'!$A$3:IC$99,232,FALSE())-VLOOKUP($A79,'Import OffPeak change'!$A$106:IC$202,232,FALSE())),0,(VLOOKUP($A79,'Import OffPeak'!$A$3:IC$99,232,FALSE())-VLOOKUP($A79,'Import OffPeak change'!$A$106:IC$202,232,FALSE())))</f>
        <v>0</v>
      </c>
      <c r="HY79" s="193" t="n">
        <f aca="false">IF(ISERROR(VLOOKUP($A79,'Import OffPeak'!$A$3:ID$99,233,FALSE())-VLOOKUP($A79,'Import OffPeak change'!$A$106:ID$202,233,FALSE())),0,(VLOOKUP($A79,'Import OffPeak'!$A$3:ID$99,233,FALSE())-VLOOKUP($A79,'Import OffPeak change'!$A$106:ID$202,233,FALSE())))</f>
        <v>0</v>
      </c>
      <c r="HZ79" s="193" t="n">
        <f aca="false">IF(ISERROR(VLOOKUP($A79,'Import OffPeak'!$A$3:IE$99,234,FALSE())-VLOOKUP($A79,'Import OffPeak change'!$A$106:IE$202,234,FALSE())),0,(VLOOKUP($A79,'Import OffPeak'!$A$3:IE$99,234,FALSE())-VLOOKUP($A79,'Import OffPeak change'!$A$106:IE$202,234,FALSE())))</f>
        <v>0</v>
      </c>
      <c r="IA79" s="193" t="n">
        <f aca="false">IF(ISERROR(VLOOKUP($A79,'Import OffPeak'!$A$3:IF$99,235,FALSE())-VLOOKUP($A79,'Import OffPeak change'!$A$106:IF$202,235,FALSE())),0,(VLOOKUP($A79,'Import OffPeak'!$A$3:IF$99,235,FALSE())-VLOOKUP($A79,'Import OffPeak change'!$A$106:IF$202,235,FALSE())))</f>
        <v>0</v>
      </c>
      <c r="IB79" s="193" t="n">
        <f aca="false">IF(ISERROR(VLOOKUP($A79,'Import OffPeak'!$A$3:IG$99,236,FALSE())-VLOOKUP($A79,'Import OffPeak change'!$A$106:IG$202,236,FALSE())),0,(VLOOKUP($A79,'Import OffPeak'!$A$3:IG$99,236,FALSE())-VLOOKUP($A79,'Import OffPeak change'!$A$106:IG$202,236,FALSE())))</f>
        <v>0</v>
      </c>
      <c r="IC79" s="193" t="n">
        <f aca="false">IF(ISERROR(VLOOKUP($A79,'Import OffPeak'!$A$3:IH$99,237,FALSE())-VLOOKUP($A79,'Import OffPeak change'!$A$106:IH$202,237,FALSE())),0,(VLOOKUP($A79,'Import OffPeak'!$A$3:IH$99,237,FALSE())-VLOOKUP($A79,'Import OffPeak change'!$A$106:IH$202,237,FALSE())))</f>
        <v>0</v>
      </c>
      <c r="ID79" s="193" t="n">
        <f aca="false">IF(ISERROR(VLOOKUP($A79,'Import OffPeak'!$A$3:II$99,238,FALSE())-VLOOKUP($A79,'Import OffPeak change'!$A$106:II$202,238,FALSE())),0,(VLOOKUP($A79,'Import OffPeak'!$A$3:II$99,238,FALSE())-VLOOKUP($A79,'Import OffPeak change'!$A$106:II$202,238,FALSE())))</f>
        <v>0</v>
      </c>
      <c r="IE79" s="193" t="n">
        <f aca="false">IF(ISERROR(VLOOKUP($A79,'Import OffPeak'!$A$3:IJ$99,239,FALSE())-VLOOKUP($A79,'Import OffPeak change'!$A$106:IJ$202,239,FALSE())),0,(VLOOKUP($A79,'Import OffPeak'!$A$3:IJ$99,239,FALSE())-VLOOKUP($A79,'Import OffPeak change'!$A$106:IJ$202,239,FALSE())))</f>
        <v>0</v>
      </c>
    </row>
    <row r="80" customFormat="false" ht="12.75" hidden="false" customHeight="false" outlineLevel="0" collapsed="false">
      <c r="A80" s="201" t="str">
        <f aca="false">IF('Import OffPeak'!A77=0,"",'Import OffPeak'!A77)</f>
        <v/>
      </c>
      <c r="B80" s="193"/>
      <c r="C80" s="193"/>
      <c r="D80" s="193"/>
      <c r="E80" s="193"/>
      <c r="F80" s="193"/>
      <c r="G80" s="193" t="n">
        <f aca="false">IF(ISERROR(VLOOKUP($A80,'Import OffPeak'!$A$3:L$99,7,FALSE())-VLOOKUP($A80,'Import OffPeak change'!$A$106:L$202,7,FALSE())),0,(VLOOKUP($A80,'Import OffPeak'!$A$3:L$99,7,FALSE())-VLOOKUP($A80,'Import OffPeak change'!$A$106:L$202,7,FALSE())))</f>
        <v>0</v>
      </c>
      <c r="H80" s="193" t="n">
        <f aca="false">IF(ISERROR(VLOOKUP($A80,'Import OffPeak'!$A$3:M$99,8,FALSE())-VLOOKUP($A80,'Import OffPeak change'!$A$106:M$202,8,FALSE())),0,(VLOOKUP($A80,'Import OffPeak'!$A$3:M$99,8,FALSE())-VLOOKUP($A80,'Import OffPeak change'!$A$106:M$202,8,FALSE())))</f>
        <v>0</v>
      </c>
      <c r="I80" s="193" t="n">
        <f aca="false">IF(ISERROR(VLOOKUP($A80,'Import OffPeak'!$A$3:N$99,9,FALSE())-VLOOKUP($A80,'Import OffPeak change'!$A$106:N$202,9,FALSE())),0,(VLOOKUP($A80,'Import OffPeak'!$A$3:N$99,9,FALSE())-VLOOKUP($A80,'Import OffPeak change'!$A$106:N$202,9,FALSE())))</f>
        <v>0</v>
      </c>
      <c r="J80" s="193" t="n">
        <f aca="false">IF(ISERROR(VLOOKUP($A80,'Import OffPeak'!$A$3:O$99,10,FALSE())-VLOOKUP($A80,'Import OffPeak change'!$A$106:O$202,10,FALSE())),0,(VLOOKUP($A80,'Import OffPeak'!$A$3:O$99,10,FALSE())-VLOOKUP($A80,'Import OffPeak change'!$A$106:O$202,10,FALSE())))</f>
        <v>0</v>
      </c>
      <c r="K80" s="193" t="n">
        <f aca="false">IF(ISERROR(VLOOKUP($A80,'Import OffPeak'!$A$3:P$99,11,FALSE())-VLOOKUP($A80,'Import OffPeak change'!$A$106:P$202,11,FALSE())),0,(VLOOKUP($A80,'Import OffPeak'!$A$3:P$99,11,FALSE())-VLOOKUP($A80,'Import OffPeak change'!$A$106:P$202,11,FALSE())))</f>
        <v>0</v>
      </c>
      <c r="L80" s="193" t="n">
        <f aca="false">IF(ISERROR(VLOOKUP($A80,'Import OffPeak'!$A$3:Q$99,12,FALSE())-VLOOKUP($A80,'Import OffPeak change'!$A$106:Q$202,12,FALSE())),0,(VLOOKUP($A80,'Import OffPeak'!$A$3:Q$99,12,FALSE())-VLOOKUP($A80,'Import OffPeak change'!$A$106:Q$202,12,FALSE())))</f>
        <v>0</v>
      </c>
      <c r="M80" s="193" t="n">
        <f aca="false">IF(ISERROR(VLOOKUP($A80,'Import OffPeak'!$A$3:R$99,13,FALSE())-VLOOKUP($A80,'Import OffPeak change'!$A$106:R$202,13,FALSE())),0,(VLOOKUP($A80,'Import OffPeak'!$A$3:R$99,13,FALSE())-VLOOKUP($A80,'Import OffPeak change'!$A$106:R$202,13,FALSE())))</f>
        <v>0</v>
      </c>
      <c r="N80" s="193" t="n">
        <f aca="false">IF(ISERROR(VLOOKUP($A80,'Import OffPeak'!$A$3:S$99,14,FALSE())-VLOOKUP($A80,'Import OffPeak change'!$A$106:S$202,14,FALSE())),0,(VLOOKUP($A80,'Import OffPeak'!$A$3:S$99,14,FALSE())-VLOOKUP($A80,'Import OffPeak change'!$A$106:S$202,14,FALSE())))</f>
        <v>0</v>
      </c>
      <c r="O80" s="193" t="n">
        <f aca="false">IF(ISERROR(VLOOKUP($A80,'Import OffPeak'!$A$3:T$99,15,FALSE())-VLOOKUP($A80,'Import OffPeak change'!$A$106:T$202,15,FALSE())),0,(VLOOKUP($A80,'Import OffPeak'!$A$3:T$99,15,FALSE())-VLOOKUP($A80,'Import OffPeak change'!$A$106:T$202,15,FALSE())))</f>
        <v>0</v>
      </c>
      <c r="P80" s="193" t="n">
        <f aca="false">IF(ISERROR(VLOOKUP($A80,'Import OffPeak'!$A$3:U$99,16,FALSE())-VLOOKUP($A80,'Import OffPeak change'!$A$106:U$202,16,FALSE())),0,(VLOOKUP($A80,'Import OffPeak'!$A$3:U$99,16,FALSE())-VLOOKUP($A80,'Import OffPeak change'!$A$106:U$202,16,FALSE())))</f>
        <v>0</v>
      </c>
      <c r="Q80" s="193" t="n">
        <f aca="false">IF(ISERROR(VLOOKUP($A80,'Import OffPeak'!$A$3:V$99,17,FALSE())-VLOOKUP($A80,'Import OffPeak change'!$A$106:V$202,17,FALSE())),0,(VLOOKUP($A80,'Import OffPeak'!$A$3:V$99,17,FALSE())-VLOOKUP($A80,'Import OffPeak change'!$A$106:V$202,17,FALSE())))</f>
        <v>0</v>
      </c>
      <c r="R80" s="193" t="n">
        <f aca="false">IF(ISERROR(VLOOKUP($A80,'Import OffPeak'!$A$3:W$99,18,FALSE())-VLOOKUP($A80,'Import OffPeak change'!$A$106:W$202,18,FALSE())),0,(VLOOKUP($A80,'Import OffPeak'!$A$3:W$99,18,FALSE())-VLOOKUP($A80,'Import OffPeak change'!$A$106:W$202,18,FALSE())))</f>
        <v>0</v>
      </c>
      <c r="S80" s="193" t="n">
        <f aca="false">IF(ISERROR(VLOOKUP($A80,'Import OffPeak'!$A$3:X$99,19,FALSE())-VLOOKUP($A80,'Import OffPeak change'!$A$106:X$202,19,FALSE())),0,(VLOOKUP($A80,'Import OffPeak'!$A$3:X$99,19,FALSE())-VLOOKUP($A80,'Import OffPeak change'!$A$106:X$202,19,FALSE())))</f>
        <v>0</v>
      </c>
      <c r="T80" s="193" t="n">
        <f aca="false">IF(ISERROR(VLOOKUP($A80,'Import OffPeak'!$A$3:Y$99,20,FALSE())-VLOOKUP($A80,'Import OffPeak change'!$A$106:Y$202,20,FALSE())),0,(VLOOKUP($A80,'Import OffPeak'!$A$3:Y$99,20,FALSE())-VLOOKUP($A80,'Import OffPeak change'!$A$106:Y$202,20,FALSE())))</f>
        <v>0</v>
      </c>
      <c r="U80" s="193" t="n">
        <f aca="false">IF(ISERROR(VLOOKUP($A80,'Import OffPeak'!$A$3:Z$99,21,FALSE())-VLOOKUP($A80,'Import OffPeak change'!$A$106:Z$202,21,FALSE())),0,(VLOOKUP($A80,'Import OffPeak'!$A$3:Z$99,21,FALSE())-VLOOKUP($A80,'Import OffPeak change'!$A$106:Z$202,21,FALSE())))</f>
        <v>0</v>
      </c>
      <c r="V80" s="193" t="n">
        <f aca="false">IF(ISERROR(VLOOKUP($A80,'Import OffPeak'!$A$3:AA$99,22,FALSE())-VLOOKUP($A80,'Import OffPeak change'!$A$106:AA$202,22,FALSE())),0,(VLOOKUP($A80,'Import OffPeak'!$A$3:AA$99,22,FALSE())-VLOOKUP($A80,'Import OffPeak change'!$A$106:AA$202,22,FALSE())))</f>
        <v>0</v>
      </c>
      <c r="W80" s="193" t="n">
        <f aca="false">IF(ISERROR(VLOOKUP($A80,'Import OffPeak'!$A$3:AB$99,23,FALSE())-VLOOKUP($A80,'Import OffPeak change'!$A$106:AB$202,23,FALSE())),0,(VLOOKUP($A80,'Import OffPeak'!$A$3:AB$99,23,FALSE())-VLOOKUP($A80,'Import OffPeak change'!$A$106:AB$202,23,FALSE())))</f>
        <v>0</v>
      </c>
      <c r="X80" s="193" t="n">
        <f aca="false">IF(ISERROR(VLOOKUP($A80,'Import OffPeak'!$A$3:AC$99,24,FALSE())-VLOOKUP($A80,'Import OffPeak change'!$A$106:AC$202,24,FALSE())),0,(VLOOKUP($A80,'Import OffPeak'!$A$3:AC$99,24,FALSE())-VLOOKUP($A80,'Import OffPeak change'!$A$106:AC$202,24,FALSE())))</f>
        <v>0</v>
      </c>
      <c r="Y80" s="193" t="n">
        <f aca="false">IF(ISERROR(VLOOKUP($A80,'Import OffPeak'!$A$3:AD$99,25,FALSE())-VLOOKUP($A80,'Import OffPeak change'!$A$106:AD$202,25,FALSE())),0,(VLOOKUP($A80,'Import OffPeak'!$A$3:AD$99,25,FALSE())-VLOOKUP($A80,'Import OffPeak change'!$A$106:AD$202,25,FALSE())))</f>
        <v>0</v>
      </c>
      <c r="Z80" s="193" t="n">
        <f aca="false">IF(ISERROR(VLOOKUP($A80,'Import OffPeak'!$A$3:AE$99,26,FALSE())-VLOOKUP($A80,'Import OffPeak change'!$A$106:AE$202,26,FALSE())),0,(VLOOKUP($A80,'Import OffPeak'!$A$3:AE$99,26,FALSE())-VLOOKUP($A80,'Import OffPeak change'!$A$106:AE$202,26,FALSE())))</f>
        <v>0</v>
      </c>
      <c r="AA80" s="193" t="n">
        <f aca="false">IF(ISERROR(VLOOKUP($A80,'Import OffPeak'!$A$3:AF$99,27,FALSE())-VLOOKUP($A80,'Import OffPeak change'!$A$106:AF$202,27,FALSE())),0,(VLOOKUP($A80,'Import OffPeak'!$A$3:AF$99,27,FALSE())-VLOOKUP($A80,'Import OffPeak change'!$A$106:AF$202,27,FALSE())))</f>
        <v>0</v>
      </c>
      <c r="AB80" s="193" t="n">
        <f aca="false">IF(ISERROR(VLOOKUP($A80,'Import OffPeak'!$A$3:AG$99,28,FALSE())-VLOOKUP($A80,'Import OffPeak change'!$A$106:AG$202,28,FALSE())),0,(VLOOKUP($A80,'Import OffPeak'!$A$3:AG$99,28,FALSE())-VLOOKUP($A80,'Import OffPeak change'!$A$106:AG$202,28,FALSE())))</f>
        <v>0</v>
      </c>
      <c r="AC80" s="193" t="n">
        <f aca="false">IF(ISERROR(VLOOKUP($A80,'Import OffPeak'!$A$3:AH$99,29,FALSE())-VLOOKUP($A80,'Import OffPeak change'!$A$106:AH$202,29,FALSE())),0,(VLOOKUP($A80,'Import OffPeak'!$A$3:AH$99,29,FALSE())-VLOOKUP($A80,'Import OffPeak change'!$A$106:AH$202,29,FALSE())))</f>
        <v>0</v>
      </c>
      <c r="AD80" s="193" t="n">
        <f aca="false">IF(ISERROR(VLOOKUP($A80,'Import OffPeak'!$A$3:AI$99,30,FALSE())-VLOOKUP($A80,'Import OffPeak change'!$A$106:AI$202,30,FALSE())),0,(VLOOKUP($A80,'Import OffPeak'!$A$3:AI$99,30,FALSE())-VLOOKUP($A80,'Import OffPeak change'!$A$106:AI$202,30,FALSE())))</f>
        <v>0</v>
      </c>
      <c r="AE80" s="193" t="n">
        <f aca="false">IF(ISERROR(VLOOKUP($A80,'Import OffPeak'!$A$3:AJ$99,31,FALSE())-VLOOKUP($A80,'Import OffPeak change'!$A$106:AJ$202,31,FALSE())),0,(VLOOKUP($A80,'Import OffPeak'!$A$3:AJ$99,31,FALSE())-VLOOKUP($A80,'Import OffPeak change'!$A$106:AJ$202,31,FALSE())))</f>
        <v>0</v>
      </c>
      <c r="AF80" s="193" t="n">
        <f aca="false">IF(ISERROR(VLOOKUP($A80,'Import OffPeak'!$A$3:AK$99,32,FALSE())-VLOOKUP($A80,'Import OffPeak change'!$A$106:AK$202,32,FALSE())),0,(VLOOKUP($A80,'Import OffPeak'!$A$3:AK$99,32,FALSE())-VLOOKUP($A80,'Import OffPeak change'!$A$106:AK$202,32,FALSE())))</f>
        <v>0</v>
      </c>
      <c r="AG80" s="193" t="n">
        <f aca="false">IF(ISERROR(VLOOKUP($A80,'Import OffPeak'!$A$3:AL$99,33,FALSE())-VLOOKUP($A80,'Import OffPeak change'!$A$106:AL$202,33,FALSE())),0,(VLOOKUP($A80,'Import OffPeak'!$A$3:AL$99,33,FALSE())-VLOOKUP($A80,'Import OffPeak change'!$A$106:AL$202,33,FALSE())))</f>
        <v>0</v>
      </c>
      <c r="AH80" s="193" t="n">
        <f aca="false">IF(ISERROR(VLOOKUP($A80,'Import OffPeak'!$A$3:AM$99,34,FALSE())-VLOOKUP($A80,'Import OffPeak change'!$A$106:AM$202,34,FALSE())),0,(VLOOKUP($A80,'Import OffPeak'!$A$3:AM$99,34,FALSE())-VLOOKUP($A80,'Import OffPeak change'!$A$106:AM$202,34,FALSE())))</f>
        <v>0</v>
      </c>
      <c r="AI80" s="193" t="n">
        <f aca="false">IF(ISERROR(VLOOKUP($A80,'Import OffPeak'!$A$3:AN$99,35,FALSE())-VLOOKUP($A80,'Import OffPeak change'!$A$106:AN$202,35,FALSE())),0,(VLOOKUP($A80,'Import OffPeak'!$A$3:AN$99,35,FALSE())-VLOOKUP($A80,'Import OffPeak change'!$A$106:AN$202,35,FALSE())))</f>
        <v>0</v>
      </c>
      <c r="AJ80" s="193" t="n">
        <f aca="false">IF(ISERROR(VLOOKUP($A80,'Import OffPeak'!$A$3:AO$99,36,FALSE())-VLOOKUP($A80,'Import OffPeak change'!$A$106:AO$202,36,FALSE())),0,(VLOOKUP($A80,'Import OffPeak'!$A$3:AO$99,36,FALSE())-VLOOKUP($A80,'Import OffPeak change'!$A$106:AO$202,36,FALSE())))</f>
        <v>0</v>
      </c>
      <c r="AK80" s="193" t="n">
        <f aca="false">IF(ISERROR(VLOOKUP($A80,'Import OffPeak'!$A$3:AP$99,37,FALSE())-VLOOKUP($A80,'Import OffPeak change'!$A$106:AP$202,37,FALSE())),0,(VLOOKUP($A80,'Import OffPeak'!$A$3:AP$99,37,FALSE())-VLOOKUP($A80,'Import OffPeak change'!$A$106:AP$202,37,FALSE())))</f>
        <v>0</v>
      </c>
      <c r="AL80" s="193" t="n">
        <f aca="false">IF(ISERROR(VLOOKUP($A80,'Import OffPeak'!$A$3:AQ$99,38,FALSE())-VLOOKUP($A80,'Import OffPeak change'!$A$106:AQ$202,38,FALSE())),0,(VLOOKUP($A80,'Import OffPeak'!$A$3:AQ$99,38,FALSE())-VLOOKUP($A80,'Import OffPeak change'!$A$106:AQ$202,38,FALSE())))</f>
        <v>0</v>
      </c>
      <c r="AM80" s="193" t="n">
        <f aca="false">IF(ISERROR(VLOOKUP($A80,'Import OffPeak'!$A$3:AR$99,39,FALSE())-VLOOKUP($A80,'Import OffPeak change'!$A$106:AR$202,39,FALSE())),0,(VLOOKUP($A80,'Import OffPeak'!$A$3:AR$99,39,FALSE())-VLOOKUP($A80,'Import OffPeak change'!$A$106:AR$202,39,FALSE())))</f>
        <v>0</v>
      </c>
      <c r="AN80" s="193" t="n">
        <f aca="false">IF(ISERROR(VLOOKUP($A80,'Import OffPeak'!$A$3:AS$99,40,FALSE())-VLOOKUP($A80,'Import OffPeak change'!$A$106:AS$202,40,FALSE())),0,(VLOOKUP($A80,'Import OffPeak'!$A$3:AS$99,40,FALSE())-VLOOKUP($A80,'Import OffPeak change'!$A$106:AS$202,40,FALSE())))</f>
        <v>0</v>
      </c>
      <c r="AO80" s="193" t="n">
        <f aca="false">IF(ISERROR(VLOOKUP($A80,'Import OffPeak'!$A$3:AT$99,41,FALSE())-VLOOKUP($A80,'Import OffPeak change'!$A$106:AT$202,41,FALSE())),0,(VLOOKUP($A80,'Import OffPeak'!$A$3:AT$99,41,FALSE())-VLOOKUP($A80,'Import OffPeak change'!$A$106:AT$202,41,FALSE())))</f>
        <v>0</v>
      </c>
      <c r="AP80" s="193" t="n">
        <f aca="false">IF(ISERROR(VLOOKUP($A80,'Import OffPeak'!$A$3:AU$99,42,FALSE())-VLOOKUP($A80,'Import OffPeak change'!$A$106:AU$202,42,FALSE())),0,(VLOOKUP($A80,'Import OffPeak'!$A$3:AU$99,42,FALSE())-VLOOKUP($A80,'Import OffPeak change'!$A$106:AU$202,42,FALSE())))</f>
        <v>0</v>
      </c>
      <c r="AQ80" s="193" t="n">
        <f aca="false">IF(ISERROR(VLOOKUP($A80,'Import OffPeak'!$A$3:AV$99,43,FALSE())-VLOOKUP($A80,'Import OffPeak change'!$A$106:AV$202,43,FALSE())),0,(VLOOKUP($A80,'Import OffPeak'!$A$3:AV$99,43,FALSE())-VLOOKUP($A80,'Import OffPeak change'!$A$106:AV$202,43,FALSE())))</f>
        <v>0</v>
      </c>
      <c r="AR80" s="193" t="n">
        <f aca="false">IF(ISERROR(VLOOKUP($A80,'Import OffPeak'!$A$3:AW$99,44,FALSE())-VLOOKUP($A80,'Import OffPeak change'!$A$106:AW$202,44,FALSE())),0,(VLOOKUP($A80,'Import OffPeak'!$A$3:AW$99,44,FALSE())-VLOOKUP($A80,'Import OffPeak change'!$A$106:AW$202,44,FALSE())))</f>
        <v>0</v>
      </c>
      <c r="AS80" s="193" t="n">
        <f aca="false">IF(ISERROR(VLOOKUP($A80,'Import OffPeak'!$A$3:AX$99,45,FALSE())-VLOOKUP($A80,'Import OffPeak change'!$A$106:AX$202,45,FALSE())),0,(VLOOKUP($A80,'Import OffPeak'!$A$3:AX$99,45,FALSE())-VLOOKUP($A80,'Import OffPeak change'!$A$106:AX$202,45,FALSE())))</f>
        <v>0</v>
      </c>
      <c r="AT80" s="193" t="n">
        <f aca="false">IF(ISERROR(VLOOKUP($A80,'Import OffPeak'!$A$3:AY$99,46,FALSE())-VLOOKUP($A80,'Import OffPeak change'!$A$106:AY$202,46,FALSE())),0,(VLOOKUP($A80,'Import OffPeak'!$A$3:AY$99,46,FALSE())-VLOOKUP($A80,'Import OffPeak change'!$A$106:AY$202,46,FALSE())))</f>
        <v>0</v>
      </c>
      <c r="AU80" s="193" t="n">
        <f aca="false">IF(ISERROR(VLOOKUP($A80,'Import OffPeak'!$A$3:AZ$99,47,FALSE())-VLOOKUP($A80,'Import OffPeak change'!$A$106:AZ$202,47,FALSE())),0,(VLOOKUP($A80,'Import OffPeak'!$A$3:AZ$99,47,FALSE())-VLOOKUP($A80,'Import OffPeak change'!$A$106:AZ$202,47,FALSE())))</f>
        <v>0</v>
      </c>
      <c r="AV80" s="193" t="n">
        <f aca="false">IF(ISERROR(VLOOKUP($A80,'Import OffPeak'!$A$3:BA$99,48,FALSE())-VLOOKUP($A80,'Import OffPeak change'!$A$106:BA$202,48,FALSE())),0,(VLOOKUP($A80,'Import OffPeak'!$A$3:BA$99,48,FALSE())-VLOOKUP($A80,'Import OffPeak change'!$A$106:BA$202,48,FALSE())))</f>
        <v>0</v>
      </c>
      <c r="AW80" s="193" t="n">
        <f aca="false">IF(ISERROR(VLOOKUP($A80,'Import OffPeak'!$A$3:BB$99,49,FALSE())-VLOOKUP($A80,'Import OffPeak change'!$A$106:BB$202,49,FALSE())),0,(VLOOKUP($A80,'Import OffPeak'!$A$3:BB$99,49,FALSE())-VLOOKUP($A80,'Import OffPeak change'!$A$106:BB$202,49,FALSE())))</f>
        <v>0</v>
      </c>
      <c r="AX80" s="193" t="n">
        <f aca="false">IF(ISERROR(VLOOKUP($A80,'Import OffPeak'!$A$3:BC$99,50,FALSE())-VLOOKUP($A80,'Import OffPeak change'!$A$106:BC$202,50,FALSE())),0,(VLOOKUP($A80,'Import OffPeak'!$A$3:BC$99,50,FALSE())-VLOOKUP($A80,'Import OffPeak change'!$A$106:BC$202,50,FALSE())))</f>
        <v>0</v>
      </c>
      <c r="AY80" s="193" t="n">
        <f aca="false">IF(ISERROR(VLOOKUP($A80,'Import OffPeak'!$A$3:BD$99,51,FALSE())-VLOOKUP($A80,'Import OffPeak change'!$A$106:BD$202,51,FALSE())),0,(VLOOKUP($A80,'Import OffPeak'!$A$3:BD$99,51,FALSE())-VLOOKUP($A80,'Import OffPeak change'!$A$106:BD$202,51,FALSE())))</f>
        <v>0</v>
      </c>
      <c r="AZ80" s="193" t="n">
        <f aca="false">IF(ISERROR(VLOOKUP($A80,'Import OffPeak'!$A$3:BE$99,52,FALSE())-VLOOKUP($A80,'Import OffPeak change'!$A$106:BE$202,52,FALSE())),0,(VLOOKUP($A80,'Import OffPeak'!$A$3:BE$99,52,FALSE())-VLOOKUP($A80,'Import OffPeak change'!$A$106:BE$202,52,FALSE())))</f>
        <v>0</v>
      </c>
      <c r="BA80" s="193" t="n">
        <f aca="false">IF(ISERROR(VLOOKUP($A80,'Import OffPeak'!$A$3:BF$99,53,FALSE())-VLOOKUP($A80,'Import OffPeak change'!$A$106:BF$202,53,FALSE())),0,(VLOOKUP($A80,'Import OffPeak'!$A$3:BF$99,53,FALSE())-VLOOKUP($A80,'Import OffPeak change'!$A$106:BF$202,53,FALSE())))</f>
        <v>0</v>
      </c>
      <c r="BB80" s="193" t="n">
        <f aca="false">IF(ISERROR(VLOOKUP($A80,'Import OffPeak'!$A$3:BG$99,54,FALSE())-VLOOKUP($A80,'Import OffPeak change'!$A$106:BG$202,54,FALSE())),0,(VLOOKUP($A80,'Import OffPeak'!$A$3:BG$99,54,FALSE())-VLOOKUP($A80,'Import OffPeak change'!$A$106:BG$202,54,FALSE())))</f>
        <v>0</v>
      </c>
      <c r="BC80" s="193" t="n">
        <f aca="false">IF(ISERROR(VLOOKUP($A80,'Import OffPeak'!$A$3:BH$99,55,FALSE())-VLOOKUP($A80,'Import OffPeak change'!$A$106:BH$202,55,FALSE())),0,(VLOOKUP($A80,'Import OffPeak'!$A$3:BH$99,55,FALSE())-VLOOKUP($A80,'Import OffPeak change'!$A$106:BH$202,55,FALSE())))</f>
        <v>0</v>
      </c>
      <c r="BD80" s="193" t="n">
        <f aca="false">IF(ISERROR(VLOOKUP($A80,'Import OffPeak'!$A$3:BI$99,56,FALSE())-VLOOKUP($A80,'Import OffPeak change'!$A$106:BI$202,56,FALSE())),0,(VLOOKUP($A80,'Import OffPeak'!$A$3:BI$99,56,FALSE())-VLOOKUP($A80,'Import OffPeak change'!$A$106:BI$202,56,FALSE())))</f>
        <v>0</v>
      </c>
      <c r="BE80" s="193" t="n">
        <f aca="false">IF(ISERROR(VLOOKUP($A80,'Import OffPeak'!$A$3:BJ$99,57,FALSE())-VLOOKUP($A80,'Import OffPeak change'!$A$106:BJ$202,57,FALSE())),0,(VLOOKUP($A80,'Import OffPeak'!$A$3:BJ$99,57,FALSE())-VLOOKUP($A80,'Import OffPeak change'!$A$106:BJ$202,57,FALSE())))</f>
        <v>0</v>
      </c>
      <c r="BF80" s="193" t="n">
        <f aca="false">IF(ISERROR(VLOOKUP($A80,'Import OffPeak'!$A$3:BK$99,58,FALSE())-VLOOKUP($A80,'Import OffPeak change'!$A$106:BK$202,58,FALSE())),0,(VLOOKUP($A80,'Import OffPeak'!$A$3:BK$99,58,FALSE())-VLOOKUP($A80,'Import OffPeak change'!$A$106:BK$202,58,FALSE())))</f>
        <v>0</v>
      </c>
      <c r="BG80" s="193" t="n">
        <f aca="false">IF(ISERROR(VLOOKUP($A80,'Import OffPeak'!$A$3:BL$99,59,FALSE())-VLOOKUP($A80,'Import OffPeak change'!$A$106:BL$202,59,FALSE())),0,(VLOOKUP($A80,'Import OffPeak'!$A$3:BL$99,59,FALSE())-VLOOKUP($A80,'Import OffPeak change'!$A$106:BL$202,59,FALSE())))</f>
        <v>0</v>
      </c>
      <c r="BH80" s="193" t="n">
        <f aca="false">IF(ISERROR(VLOOKUP($A80,'Import OffPeak'!$A$3:BM$99,60,FALSE())-VLOOKUP($A80,'Import OffPeak change'!$A$106:BM$202,60,FALSE())),0,(VLOOKUP($A80,'Import OffPeak'!$A$3:BM$99,60,FALSE())-VLOOKUP($A80,'Import OffPeak change'!$A$106:BM$202,60,FALSE())))</f>
        <v>0</v>
      </c>
      <c r="BI80" s="193" t="n">
        <f aca="false">IF(ISERROR(VLOOKUP($A80,'Import OffPeak'!$A$3:BN$99,61,FALSE())-VLOOKUP($A80,'Import OffPeak change'!$A$106:BN$202,61,FALSE())),0,(VLOOKUP($A80,'Import OffPeak'!$A$3:BN$99,61,FALSE())-VLOOKUP($A80,'Import OffPeak change'!$A$106:BN$202,61,FALSE())))</f>
        <v>0</v>
      </c>
      <c r="BJ80" s="193" t="n">
        <f aca="false">IF(ISERROR(VLOOKUP($A80,'Import OffPeak'!$A$3:BO$99,62,FALSE())-VLOOKUP($A80,'Import OffPeak change'!$A$106:BO$202,62,FALSE())),0,(VLOOKUP($A80,'Import OffPeak'!$A$3:BO$99,62,FALSE())-VLOOKUP($A80,'Import OffPeak change'!$A$106:BO$202,62,FALSE())))</f>
        <v>0</v>
      </c>
      <c r="BK80" s="193" t="n">
        <f aca="false">IF(ISERROR(VLOOKUP($A80,'Import OffPeak'!$A$3:BP$99,63,FALSE())-VLOOKUP($A80,'Import OffPeak change'!$A$106:BP$202,63,FALSE())),0,(VLOOKUP($A80,'Import OffPeak'!$A$3:BP$99,63,FALSE())-VLOOKUP($A80,'Import OffPeak change'!$A$106:BP$202,63,FALSE())))</f>
        <v>0</v>
      </c>
      <c r="BL80" s="193" t="n">
        <f aca="false">IF(ISERROR(VLOOKUP($A80,'Import OffPeak'!$A$3:BQ$99,64,FALSE())-VLOOKUP($A80,'Import OffPeak change'!$A$106:BQ$202,64,FALSE())),0,(VLOOKUP($A80,'Import OffPeak'!$A$3:BQ$99,64,FALSE())-VLOOKUP($A80,'Import OffPeak change'!$A$106:BQ$202,64,FALSE())))</f>
        <v>0</v>
      </c>
      <c r="BM80" s="193" t="n">
        <f aca="false">IF(ISERROR(VLOOKUP($A80,'Import OffPeak'!$A$3:BR$99,65,FALSE())-VLOOKUP($A80,'Import OffPeak change'!$A$106:BR$202,65,FALSE())),0,(VLOOKUP($A80,'Import OffPeak'!$A$3:BR$99,65,FALSE())-VLOOKUP($A80,'Import OffPeak change'!$A$106:BR$202,65,FALSE())))</f>
        <v>0</v>
      </c>
      <c r="BN80" s="193" t="n">
        <f aca="false">IF(ISERROR(VLOOKUP($A80,'Import OffPeak'!$A$3:BS$99,66,FALSE())-VLOOKUP($A80,'Import OffPeak change'!$A$106:BS$202,66,FALSE())),0,(VLOOKUP($A80,'Import OffPeak'!$A$3:BS$99,66,FALSE())-VLOOKUP($A80,'Import OffPeak change'!$A$106:BS$202,66,FALSE())))</f>
        <v>0</v>
      </c>
      <c r="BO80" s="193" t="n">
        <f aca="false">IF(ISERROR(VLOOKUP($A80,'Import OffPeak'!$A$3:BT$99,67,FALSE())-VLOOKUP($A80,'Import OffPeak change'!$A$106:BT$202,67,FALSE())),0,(VLOOKUP($A80,'Import OffPeak'!$A$3:BT$99,67,FALSE())-VLOOKUP($A80,'Import OffPeak change'!$A$106:BT$202,67,FALSE())))</f>
        <v>0</v>
      </c>
      <c r="BP80" s="193" t="n">
        <f aca="false">IF(ISERROR(VLOOKUP($A80,'Import OffPeak'!$A$3:BU$99,68,FALSE())-VLOOKUP($A80,'Import OffPeak change'!$A$106:BU$202,68,FALSE())),0,(VLOOKUP($A80,'Import OffPeak'!$A$3:BU$99,68,FALSE())-VLOOKUP($A80,'Import OffPeak change'!$A$106:BU$202,68,FALSE())))</f>
        <v>0</v>
      </c>
      <c r="BQ80" s="193" t="n">
        <f aca="false">IF(ISERROR(VLOOKUP($A80,'Import OffPeak'!$A$3:BV$99,69,FALSE())-VLOOKUP($A80,'Import OffPeak change'!$A$106:BV$202,69,FALSE())),0,(VLOOKUP($A80,'Import OffPeak'!$A$3:BV$99,69,FALSE())-VLOOKUP($A80,'Import OffPeak change'!$A$106:BV$202,69,FALSE())))</f>
        <v>0</v>
      </c>
      <c r="BR80" s="193" t="n">
        <f aca="false">IF(ISERROR(VLOOKUP($A80,'Import OffPeak'!$A$3:BW$99,70,FALSE())-VLOOKUP($A80,'Import OffPeak change'!$A$106:BW$202,70,FALSE())),0,(VLOOKUP($A80,'Import OffPeak'!$A$3:BW$99,70,FALSE())-VLOOKUP($A80,'Import OffPeak change'!$A$106:BW$202,70,FALSE())))</f>
        <v>0</v>
      </c>
      <c r="BS80" s="193" t="n">
        <f aca="false">IF(ISERROR(VLOOKUP($A80,'Import OffPeak'!$A$3:BX$99,71,FALSE())-VLOOKUP($A80,'Import OffPeak change'!$A$106:BX$202,71,FALSE())),0,(VLOOKUP($A80,'Import OffPeak'!$A$3:BX$99,71,FALSE())-VLOOKUP($A80,'Import OffPeak change'!$A$106:BX$202,71,FALSE())))</f>
        <v>0</v>
      </c>
      <c r="BT80" s="193" t="n">
        <f aca="false">IF(ISERROR(VLOOKUP($A80,'Import OffPeak'!$A$3:BY$99,72,FALSE())-VLOOKUP($A80,'Import OffPeak change'!$A$106:BY$202,72,FALSE())),0,(VLOOKUP($A80,'Import OffPeak'!$A$3:BY$99,72,FALSE())-VLOOKUP($A80,'Import OffPeak change'!$A$106:BY$202,72,FALSE())))</f>
        <v>0</v>
      </c>
      <c r="BU80" s="193" t="n">
        <f aca="false">IF(ISERROR(VLOOKUP($A80,'Import OffPeak'!$A$3:BZ$99,73,FALSE())-VLOOKUP($A80,'Import OffPeak change'!$A$106:BZ$202,73,FALSE())),0,(VLOOKUP($A80,'Import OffPeak'!$A$3:BZ$99,73,FALSE())-VLOOKUP($A80,'Import OffPeak change'!$A$106:BZ$202,73,FALSE())))</f>
        <v>0</v>
      </c>
      <c r="BV80" s="193" t="n">
        <f aca="false">IF(ISERROR(VLOOKUP($A80,'Import OffPeak'!$A$3:CA$99,74,FALSE())-VLOOKUP($A80,'Import OffPeak change'!$A$106:CA$202,74,FALSE())),0,(VLOOKUP($A80,'Import OffPeak'!$A$3:CA$99,74,FALSE())-VLOOKUP($A80,'Import OffPeak change'!$A$106:CA$202,74,FALSE())))</f>
        <v>0</v>
      </c>
      <c r="BW80" s="193" t="n">
        <f aca="false">IF(ISERROR(VLOOKUP($A80,'Import OffPeak'!$A$3:CB$99,75,FALSE())-VLOOKUP($A80,'Import OffPeak change'!$A$106:CB$202,75,FALSE())),0,(VLOOKUP($A80,'Import OffPeak'!$A$3:CB$99,75,FALSE())-VLOOKUP($A80,'Import OffPeak change'!$A$106:CB$202,75,FALSE())))</f>
        <v>0</v>
      </c>
      <c r="BX80" s="193" t="n">
        <f aca="false">IF(ISERROR(VLOOKUP($A80,'Import OffPeak'!$A$3:CC$99,76,FALSE())-VLOOKUP($A80,'Import OffPeak change'!$A$106:CC$202,76,FALSE())),0,(VLOOKUP($A80,'Import OffPeak'!$A$3:CC$99,76,FALSE())-VLOOKUP($A80,'Import OffPeak change'!$A$106:CC$202,76,FALSE())))</f>
        <v>0</v>
      </c>
      <c r="BY80" s="193" t="n">
        <f aca="false">IF(ISERROR(VLOOKUP($A80,'Import OffPeak'!$A$3:CD$99,77,FALSE())-VLOOKUP($A80,'Import OffPeak change'!$A$106:CD$202,77,FALSE())),0,(VLOOKUP($A80,'Import OffPeak'!$A$3:CD$99,77,FALSE())-VLOOKUP($A80,'Import OffPeak change'!$A$106:CD$202,77,FALSE())))</f>
        <v>0</v>
      </c>
      <c r="BZ80" s="193" t="n">
        <f aca="false">IF(ISERROR(VLOOKUP($A80,'Import OffPeak'!$A$3:CE$99,78,FALSE())-VLOOKUP($A80,'Import OffPeak change'!$A$106:CE$202,78,FALSE())),0,(VLOOKUP($A80,'Import OffPeak'!$A$3:CE$99,78,FALSE())-VLOOKUP($A80,'Import OffPeak change'!$A$106:CE$202,78,FALSE())))</f>
        <v>0</v>
      </c>
      <c r="CA80" s="193" t="n">
        <f aca="false">IF(ISERROR(VLOOKUP($A80,'Import OffPeak'!$A$3:CF$99,79,FALSE())-VLOOKUP($A80,'Import OffPeak change'!$A$106:CF$202,79,FALSE())),0,(VLOOKUP($A80,'Import OffPeak'!$A$3:CF$99,79,FALSE())-VLOOKUP($A80,'Import OffPeak change'!$A$106:CF$202,79,FALSE())))</f>
        <v>0</v>
      </c>
      <c r="CB80" s="193" t="n">
        <f aca="false">IF(ISERROR(VLOOKUP($A80,'Import OffPeak'!$A$3:CG$99,80,FALSE())-VLOOKUP($A80,'Import OffPeak change'!$A$106:CG$202,80,FALSE())),0,(VLOOKUP($A80,'Import OffPeak'!$A$3:CG$99,80,FALSE())-VLOOKUP($A80,'Import OffPeak change'!$A$106:CG$202,80,FALSE())))</f>
        <v>0</v>
      </c>
      <c r="CC80" s="193" t="n">
        <f aca="false">IF(ISERROR(VLOOKUP($A80,'Import OffPeak'!$A$3:CH$99,81,FALSE())-VLOOKUP($A80,'Import OffPeak change'!$A$106:CH$202,81,FALSE())),0,(VLOOKUP($A80,'Import OffPeak'!$A$3:CH$99,81,FALSE())-VLOOKUP($A80,'Import OffPeak change'!$A$106:CH$202,81,FALSE())))</f>
        <v>0</v>
      </c>
      <c r="CD80" s="193" t="n">
        <f aca="false">IF(ISERROR(VLOOKUP($A80,'Import OffPeak'!$A$3:CI$99,82,FALSE())-VLOOKUP($A80,'Import OffPeak change'!$A$106:CI$202,82,FALSE())),0,(VLOOKUP($A80,'Import OffPeak'!$A$3:CI$99,82,FALSE())-VLOOKUP($A80,'Import OffPeak change'!$A$106:CI$202,82,FALSE())))</f>
        <v>0</v>
      </c>
      <c r="CE80" s="193" t="n">
        <f aca="false">IF(ISERROR(VLOOKUP($A80,'Import OffPeak'!$A$3:CJ$99,83,FALSE())-VLOOKUP($A80,'Import OffPeak change'!$A$106:CJ$202,83,FALSE())),0,(VLOOKUP($A80,'Import OffPeak'!$A$3:CJ$99,83,FALSE())-VLOOKUP($A80,'Import OffPeak change'!$A$106:CJ$202,83,FALSE())))</f>
        <v>0</v>
      </c>
      <c r="CF80" s="193" t="n">
        <f aca="false">IF(ISERROR(VLOOKUP($A80,'Import OffPeak'!$A$3:CK$99,84,FALSE())-VLOOKUP($A80,'Import OffPeak change'!$A$106:CK$202,84,FALSE())),0,(VLOOKUP($A80,'Import OffPeak'!$A$3:CK$99,84,FALSE())-VLOOKUP($A80,'Import OffPeak change'!$A$106:CK$202,84,FALSE())))</f>
        <v>0</v>
      </c>
      <c r="CG80" s="193" t="n">
        <f aca="false">IF(ISERROR(VLOOKUP($A80,'Import OffPeak'!$A$3:CL$99,85,FALSE())-VLOOKUP($A80,'Import OffPeak change'!$A$106:CL$202,85,FALSE())),0,(VLOOKUP($A80,'Import OffPeak'!$A$3:CL$99,85,FALSE())-VLOOKUP($A80,'Import OffPeak change'!$A$106:CL$202,85,FALSE())))</f>
        <v>0</v>
      </c>
      <c r="CH80" s="193" t="n">
        <f aca="false">IF(ISERROR(VLOOKUP($A80,'Import OffPeak'!$A$3:CM$99,86,FALSE())-VLOOKUP($A80,'Import OffPeak change'!$A$106:CM$202,86,FALSE())),0,(VLOOKUP($A80,'Import OffPeak'!$A$3:CM$99,86,FALSE())-VLOOKUP($A80,'Import OffPeak change'!$A$106:CM$202,86,FALSE())))</f>
        <v>0</v>
      </c>
      <c r="CI80" s="193" t="n">
        <f aca="false">IF(ISERROR(VLOOKUP($A80,'Import OffPeak'!$A$3:CN$99,87,FALSE())-VLOOKUP($A80,'Import OffPeak change'!$A$106:CN$202,87,FALSE())),0,(VLOOKUP($A80,'Import OffPeak'!$A$3:CN$99,87,FALSE())-VLOOKUP($A80,'Import OffPeak change'!$A$106:CN$202,87,FALSE())))</f>
        <v>0</v>
      </c>
      <c r="CJ80" s="193" t="n">
        <f aca="false">IF(ISERROR(VLOOKUP($A80,'Import OffPeak'!$A$3:CO$99,88,FALSE())-VLOOKUP($A80,'Import OffPeak change'!$A$106:CO$202,88,FALSE())),0,(VLOOKUP($A80,'Import OffPeak'!$A$3:CO$99,88,FALSE())-VLOOKUP($A80,'Import OffPeak change'!$A$106:CO$202,88,FALSE())))</f>
        <v>0</v>
      </c>
      <c r="CK80" s="193" t="n">
        <f aca="false">IF(ISERROR(VLOOKUP($A80,'Import OffPeak'!$A$3:CP$99,89,FALSE())-VLOOKUP($A80,'Import OffPeak change'!$A$106:CP$202,89,FALSE())),0,(VLOOKUP($A80,'Import OffPeak'!$A$3:CP$99,89,FALSE())-VLOOKUP($A80,'Import OffPeak change'!$A$106:CP$202,89,FALSE())))</f>
        <v>0</v>
      </c>
      <c r="CL80" s="193" t="n">
        <f aca="false">IF(ISERROR(VLOOKUP($A80,'Import OffPeak'!$A$3:CQ$99,90,FALSE())-VLOOKUP($A80,'Import OffPeak change'!$A$106:CQ$202,90,FALSE())),0,(VLOOKUP($A80,'Import OffPeak'!$A$3:CQ$99,90,FALSE())-VLOOKUP($A80,'Import OffPeak change'!$A$106:CQ$202,90,FALSE())))</f>
        <v>0</v>
      </c>
      <c r="CM80" s="193" t="n">
        <f aca="false">IF(ISERROR(VLOOKUP($A80,'Import OffPeak'!$A$3:CR$99,91,FALSE())-VLOOKUP($A80,'Import OffPeak change'!$A$106:CR$202,91,FALSE())),0,(VLOOKUP($A80,'Import OffPeak'!$A$3:CR$99,91,FALSE())-VLOOKUP($A80,'Import OffPeak change'!$A$106:CR$202,91,FALSE())))</f>
        <v>0</v>
      </c>
      <c r="CN80" s="193" t="n">
        <f aca="false">IF(ISERROR(VLOOKUP($A80,'Import OffPeak'!$A$3:CS$99,92,FALSE())-VLOOKUP($A80,'Import OffPeak change'!$A$106:CS$202,92,FALSE())),0,(VLOOKUP($A80,'Import OffPeak'!$A$3:CS$99,92,FALSE())-VLOOKUP($A80,'Import OffPeak change'!$A$106:CS$202,92,FALSE())))</f>
        <v>0</v>
      </c>
      <c r="CO80" s="193" t="n">
        <f aca="false">IF(ISERROR(VLOOKUP($A80,'Import OffPeak'!$A$3:CT$99,93,FALSE())-VLOOKUP($A80,'Import OffPeak change'!$A$106:CT$202,93,FALSE())),0,(VLOOKUP($A80,'Import OffPeak'!$A$3:CT$99,93,FALSE())-VLOOKUP($A80,'Import OffPeak change'!$A$106:CT$202,93,FALSE())))</f>
        <v>0</v>
      </c>
      <c r="CP80" s="193" t="n">
        <f aca="false">IF(ISERROR(VLOOKUP($A80,'Import OffPeak'!$A$3:CU$99,94,FALSE())-VLOOKUP($A80,'Import OffPeak change'!$A$106:CU$202,94,FALSE())),0,(VLOOKUP($A80,'Import OffPeak'!$A$3:CU$99,94,FALSE())-VLOOKUP($A80,'Import OffPeak change'!$A$106:CU$202,94,FALSE())))</f>
        <v>0</v>
      </c>
      <c r="CQ80" s="193" t="n">
        <f aca="false">IF(ISERROR(VLOOKUP($A80,'Import OffPeak'!$A$3:CV$99,95,FALSE())-VLOOKUP($A80,'Import OffPeak change'!$A$106:CV$202,95,FALSE())),0,(VLOOKUP($A80,'Import OffPeak'!$A$3:CV$99,95,FALSE())-VLOOKUP($A80,'Import OffPeak change'!$A$106:CV$202,95,FALSE())))</f>
        <v>0</v>
      </c>
      <c r="CR80" s="193" t="n">
        <f aca="false">IF(ISERROR(VLOOKUP($A80,'Import OffPeak'!$A$3:CW$99,96,FALSE())-VLOOKUP($A80,'Import OffPeak change'!$A$106:CW$202,96,FALSE())),0,(VLOOKUP($A80,'Import OffPeak'!$A$3:CW$99,96,FALSE())-VLOOKUP($A80,'Import OffPeak change'!$A$106:CW$202,96,FALSE())))</f>
        <v>0</v>
      </c>
      <c r="CS80" s="193" t="n">
        <f aca="false">IF(ISERROR(VLOOKUP($A80,'Import OffPeak'!$A$3:CX$99,97,FALSE())-VLOOKUP($A80,'Import OffPeak change'!$A$106:CX$202,97,FALSE())),0,(VLOOKUP($A80,'Import OffPeak'!$A$3:CX$99,97,FALSE())-VLOOKUP($A80,'Import OffPeak change'!$A$106:CX$202,97,FALSE())))</f>
        <v>0</v>
      </c>
      <c r="CT80" s="193" t="n">
        <f aca="false">IF(ISERROR(VLOOKUP($A80,'Import OffPeak'!$A$3:CY$99,98,FALSE())-VLOOKUP($A80,'Import OffPeak change'!$A$106:CY$202,98,FALSE())),0,(VLOOKUP($A80,'Import OffPeak'!$A$3:CY$99,98,FALSE())-VLOOKUP($A80,'Import OffPeak change'!$A$106:CY$202,98,FALSE())))</f>
        <v>0</v>
      </c>
      <c r="CU80" s="193" t="n">
        <f aca="false">IF(ISERROR(VLOOKUP($A80,'Import OffPeak'!$A$3:CZ$99,99,FALSE())-VLOOKUP($A80,'Import OffPeak change'!$A$106:CZ$202,99,FALSE())),0,(VLOOKUP($A80,'Import OffPeak'!$A$3:CZ$99,99,FALSE())-VLOOKUP($A80,'Import OffPeak change'!$A$106:CZ$202,99,FALSE())))</f>
        <v>0</v>
      </c>
      <c r="CV80" s="193" t="n">
        <f aca="false">IF(ISERROR(VLOOKUP($A80,'Import OffPeak'!$A$3:DA$99,100,FALSE())-VLOOKUP($A80,'Import OffPeak change'!$A$106:DA$202,100,FALSE())),0,(VLOOKUP($A80,'Import OffPeak'!$A$3:DA$99,100,FALSE())-VLOOKUP($A80,'Import OffPeak change'!$A$106:DA$202,100,FALSE())))</f>
        <v>0</v>
      </c>
      <c r="CW80" s="193" t="n">
        <f aca="false">IF(ISERROR(VLOOKUP($A80,'Import OffPeak'!$A$3:DB$99,101,FALSE())-VLOOKUP($A80,'Import OffPeak change'!$A$106:DB$202,101,FALSE())),0,(VLOOKUP($A80,'Import OffPeak'!$A$3:DB$99,101,FALSE())-VLOOKUP($A80,'Import OffPeak change'!$A$106:DB$202,101,FALSE())))</f>
        <v>0</v>
      </c>
      <c r="CX80" s="193" t="n">
        <f aca="false">IF(ISERROR(VLOOKUP($A80,'Import OffPeak'!$A$3:DC$99,102,FALSE())-VLOOKUP($A80,'Import OffPeak change'!$A$106:DC$202,102,FALSE())),0,(VLOOKUP($A80,'Import OffPeak'!$A$3:DC$99,102,FALSE())-VLOOKUP($A80,'Import OffPeak change'!$A$106:DC$202,102,FALSE())))</f>
        <v>0</v>
      </c>
      <c r="CY80" s="193" t="n">
        <f aca="false">IF(ISERROR(VLOOKUP($A80,'Import OffPeak'!$A$3:DD$99,103,FALSE())-VLOOKUP($A80,'Import OffPeak change'!$A$106:DD$202,103,FALSE())),0,(VLOOKUP($A80,'Import OffPeak'!$A$3:DD$99,103,FALSE())-VLOOKUP($A80,'Import OffPeak change'!$A$106:DD$202,103,FALSE())))</f>
        <v>0</v>
      </c>
      <c r="CZ80" s="193" t="n">
        <f aca="false">IF(ISERROR(VLOOKUP($A80,'Import OffPeak'!$A$3:DE$99,104,FALSE())-VLOOKUP($A80,'Import OffPeak change'!$A$106:DE$202,104,FALSE())),0,(VLOOKUP($A80,'Import OffPeak'!$A$3:DE$99,104,FALSE())-VLOOKUP($A80,'Import OffPeak change'!$A$106:DE$202,104,FALSE())))</f>
        <v>0</v>
      </c>
      <c r="DA80" s="193" t="n">
        <f aca="false">IF(ISERROR(VLOOKUP($A80,'Import OffPeak'!$A$3:DF$99,105,FALSE())-VLOOKUP($A80,'Import OffPeak change'!$A$106:DF$202,105,FALSE())),0,(VLOOKUP($A80,'Import OffPeak'!$A$3:DF$99,105,FALSE())-VLOOKUP($A80,'Import OffPeak change'!$A$106:DF$202,105,FALSE())))</f>
        <v>0</v>
      </c>
      <c r="DB80" s="193" t="n">
        <f aca="false">IF(ISERROR(VLOOKUP($A80,'Import OffPeak'!$A$3:DG$99,106,FALSE())-VLOOKUP($A80,'Import OffPeak change'!$A$106:DG$202,106,FALSE())),0,(VLOOKUP($A80,'Import OffPeak'!$A$3:DG$99,106,FALSE())-VLOOKUP($A80,'Import OffPeak change'!$A$106:DG$202,106,FALSE())))</f>
        <v>0</v>
      </c>
      <c r="DC80" s="193" t="n">
        <f aca="false">IF(ISERROR(VLOOKUP($A80,'Import OffPeak'!$A$3:DH$99,107,FALSE())-VLOOKUP($A80,'Import OffPeak change'!$A$106:DH$202,107,FALSE())),0,(VLOOKUP($A80,'Import OffPeak'!$A$3:DH$99,107,FALSE())-VLOOKUP($A80,'Import OffPeak change'!$A$106:DH$202,107,FALSE())))</f>
        <v>0</v>
      </c>
      <c r="DD80" s="193" t="n">
        <f aca="false">IF(ISERROR(VLOOKUP($A80,'Import OffPeak'!$A$3:DI$99,108,FALSE())-VLOOKUP($A80,'Import OffPeak change'!$A$106:DI$202,108,FALSE())),0,(VLOOKUP($A80,'Import OffPeak'!$A$3:DI$99,108,FALSE())-VLOOKUP($A80,'Import OffPeak change'!$A$106:DI$202,108,FALSE())))</f>
        <v>0</v>
      </c>
      <c r="DE80" s="193" t="n">
        <f aca="false">IF(ISERROR(VLOOKUP($A80,'Import OffPeak'!$A$3:DJ$99,109,FALSE())-VLOOKUP($A80,'Import OffPeak change'!$A$106:DJ$202,109,FALSE())),0,(VLOOKUP($A80,'Import OffPeak'!$A$3:DJ$99,109,FALSE())-VLOOKUP($A80,'Import OffPeak change'!$A$106:DJ$202,109,FALSE())))</f>
        <v>0</v>
      </c>
      <c r="DF80" s="193" t="n">
        <f aca="false">IF(ISERROR(VLOOKUP($A80,'Import OffPeak'!$A$3:DK$99,110,FALSE())-VLOOKUP($A80,'Import OffPeak change'!$A$106:DK$202,110,FALSE())),0,(VLOOKUP($A80,'Import OffPeak'!$A$3:DK$99,110,FALSE())-VLOOKUP($A80,'Import OffPeak change'!$A$106:DK$202,110,FALSE())))</f>
        <v>0</v>
      </c>
      <c r="DG80" s="193" t="n">
        <f aca="false">IF(ISERROR(VLOOKUP($A80,'Import OffPeak'!$A$3:DL$99,111,FALSE())-VLOOKUP($A80,'Import OffPeak change'!$A$106:DL$202,111,FALSE())),0,(VLOOKUP($A80,'Import OffPeak'!$A$3:DL$99,111,FALSE())-VLOOKUP($A80,'Import OffPeak change'!$A$106:DL$202,111,FALSE())))</f>
        <v>0</v>
      </c>
      <c r="DH80" s="193" t="n">
        <f aca="false">IF(ISERROR(VLOOKUP($A80,'Import OffPeak'!$A$3:DM$99,112,FALSE())-VLOOKUP($A80,'Import OffPeak change'!$A$106:DM$202,112,FALSE())),0,(VLOOKUP($A80,'Import OffPeak'!$A$3:DM$99,112,FALSE())-VLOOKUP($A80,'Import OffPeak change'!$A$106:DM$202,112,FALSE())))</f>
        <v>0</v>
      </c>
      <c r="DI80" s="193" t="n">
        <f aca="false">IF(ISERROR(VLOOKUP($A80,'Import OffPeak'!$A$3:DN$99,113,FALSE())-VLOOKUP($A80,'Import OffPeak change'!$A$106:DN$202,113,FALSE())),0,(VLOOKUP($A80,'Import OffPeak'!$A$3:DN$99,113,FALSE())-VLOOKUP($A80,'Import OffPeak change'!$A$106:DN$202,113,FALSE())))</f>
        <v>0</v>
      </c>
      <c r="DJ80" s="193" t="n">
        <f aca="false">IF(ISERROR(VLOOKUP($A80,'Import OffPeak'!$A$3:DO$99,114,FALSE())-VLOOKUP($A80,'Import OffPeak change'!$A$106:DO$202,114,FALSE())),0,(VLOOKUP($A80,'Import OffPeak'!$A$3:DO$99,114,FALSE())-VLOOKUP($A80,'Import OffPeak change'!$A$106:DO$202,114,FALSE())))</f>
        <v>0</v>
      </c>
      <c r="DK80" s="193" t="n">
        <f aca="false">IF(ISERROR(VLOOKUP($A80,'Import OffPeak'!$A$3:DP$99,115,FALSE())-VLOOKUP($A80,'Import OffPeak change'!$A$106:DP$202,115,FALSE())),0,(VLOOKUP($A80,'Import OffPeak'!$A$3:DP$99,115,FALSE())-VLOOKUP($A80,'Import OffPeak change'!$A$106:DP$202,115,FALSE())))</f>
        <v>0</v>
      </c>
      <c r="DL80" s="193" t="n">
        <f aca="false">IF(ISERROR(VLOOKUP($A80,'Import OffPeak'!$A$3:DQ$99,116,FALSE())-VLOOKUP($A80,'Import OffPeak change'!$A$106:DQ$202,116,FALSE())),0,(VLOOKUP($A80,'Import OffPeak'!$A$3:DQ$99,116,FALSE())-VLOOKUP($A80,'Import OffPeak change'!$A$106:DQ$202,116,FALSE())))</f>
        <v>0</v>
      </c>
      <c r="DM80" s="193" t="n">
        <f aca="false">IF(ISERROR(VLOOKUP($A80,'Import OffPeak'!$A$3:DR$99,117,FALSE())-VLOOKUP($A80,'Import OffPeak change'!$A$106:DR$202,117,FALSE())),0,(VLOOKUP($A80,'Import OffPeak'!$A$3:DR$99,117,FALSE())-VLOOKUP($A80,'Import OffPeak change'!$A$106:DR$202,117,FALSE())))</f>
        <v>0</v>
      </c>
      <c r="DN80" s="193" t="n">
        <f aca="false">IF(ISERROR(VLOOKUP($A80,'Import OffPeak'!$A$3:DS$99,118,FALSE())-VLOOKUP($A80,'Import OffPeak change'!$A$106:DS$202,118,FALSE())),0,(VLOOKUP($A80,'Import OffPeak'!$A$3:DS$99,118,FALSE())-VLOOKUP($A80,'Import OffPeak change'!$A$106:DS$202,118,FALSE())))</f>
        <v>0</v>
      </c>
      <c r="DO80" s="193" t="n">
        <f aca="false">IF(ISERROR(VLOOKUP($A80,'Import OffPeak'!$A$3:DT$99,119,FALSE())-VLOOKUP($A80,'Import OffPeak change'!$A$106:DT$202,119,FALSE())),0,(VLOOKUP($A80,'Import OffPeak'!$A$3:DT$99,119,FALSE())-VLOOKUP($A80,'Import OffPeak change'!$A$106:DT$202,119,FALSE())))</f>
        <v>0</v>
      </c>
      <c r="DP80" s="193" t="n">
        <f aca="false">IF(ISERROR(VLOOKUP($A80,'Import OffPeak'!$A$3:DU$99,120,FALSE())-VLOOKUP($A80,'Import OffPeak change'!$A$106:DU$202,120,FALSE())),0,(VLOOKUP($A80,'Import OffPeak'!$A$3:DU$99,120,FALSE())-VLOOKUP($A80,'Import OffPeak change'!$A$106:DU$202,120,FALSE())))</f>
        <v>0</v>
      </c>
      <c r="DQ80" s="193" t="n">
        <f aca="false">IF(ISERROR(VLOOKUP($A80,'Import OffPeak'!$A$3:DV$99,121,FALSE())-VLOOKUP($A80,'Import OffPeak change'!$A$106:DV$202,121,FALSE())),0,(VLOOKUP($A80,'Import OffPeak'!$A$3:DV$99,121,FALSE())-VLOOKUP($A80,'Import OffPeak change'!$A$106:DV$202,121,FALSE())))</f>
        <v>0</v>
      </c>
      <c r="DR80" s="193" t="n">
        <f aca="false">IF(ISERROR(VLOOKUP($A80,'Import OffPeak'!$A$3:DW$99,122,FALSE())-VLOOKUP($A80,'Import OffPeak change'!$A$106:DW$202,122,FALSE())),0,(VLOOKUP($A80,'Import OffPeak'!$A$3:DW$99,122,FALSE())-VLOOKUP($A80,'Import OffPeak change'!$A$106:DW$202,122,FALSE())))</f>
        <v>0</v>
      </c>
      <c r="DS80" s="193" t="n">
        <f aca="false">IF(ISERROR(VLOOKUP($A80,'Import OffPeak'!$A$3:DX$99,123,FALSE())-VLOOKUP($A80,'Import OffPeak change'!$A$106:DX$202,123,FALSE())),0,(VLOOKUP($A80,'Import OffPeak'!$A$3:DX$99,123,FALSE())-VLOOKUP($A80,'Import OffPeak change'!$A$106:DX$202,123,FALSE())))</f>
        <v>0</v>
      </c>
      <c r="DT80" s="193" t="n">
        <f aca="false">IF(ISERROR(VLOOKUP($A80,'Import OffPeak'!$A$3:DY$99,124,FALSE())-VLOOKUP($A80,'Import OffPeak change'!$A$106:DY$202,124,FALSE())),0,(VLOOKUP($A80,'Import OffPeak'!$A$3:DY$99,124,FALSE())-VLOOKUP($A80,'Import OffPeak change'!$A$106:DY$202,124,FALSE())))</f>
        <v>0</v>
      </c>
      <c r="DU80" s="193" t="n">
        <f aca="false">IF(ISERROR(VLOOKUP($A80,'Import OffPeak'!$A$3:DZ$99,125,FALSE())-VLOOKUP($A80,'Import OffPeak change'!$A$106:DZ$202,125,FALSE())),0,(VLOOKUP($A80,'Import OffPeak'!$A$3:DZ$99,125,FALSE())-VLOOKUP($A80,'Import OffPeak change'!$A$106:DZ$202,125,FALSE())))</f>
        <v>0</v>
      </c>
      <c r="DV80" s="193" t="n">
        <f aca="false">IF(ISERROR(VLOOKUP($A80,'Import OffPeak'!$A$3:EA$99,126,FALSE())-VLOOKUP($A80,'Import OffPeak change'!$A$106:EA$202,126,FALSE())),0,(VLOOKUP($A80,'Import OffPeak'!$A$3:EA$99,126,FALSE())-VLOOKUP($A80,'Import OffPeak change'!$A$106:EA$202,126,FALSE())))</f>
        <v>0</v>
      </c>
      <c r="DW80" s="193" t="n">
        <f aca="false">IF(ISERROR(VLOOKUP($A80,'Import OffPeak'!$A$3:EB$99,127,FALSE())-VLOOKUP($A80,'Import OffPeak change'!$A$106:EB$202,127,FALSE())),0,(VLOOKUP($A80,'Import OffPeak'!$A$3:EB$99,127,FALSE())-VLOOKUP($A80,'Import OffPeak change'!$A$106:EB$202,127,FALSE())))</f>
        <v>0</v>
      </c>
      <c r="DX80" s="193" t="n">
        <f aca="false">IF(ISERROR(VLOOKUP($A80,'Import OffPeak'!$A$3:EC$99,128,FALSE())-VLOOKUP($A80,'Import OffPeak change'!$A$106:EC$202,128,FALSE())),0,(VLOOKUP($A80,'Import OffPeak'!$A$3:EC$99,128,FALSE())-VLOOKUP($A80,'Import OffPeak change'!$A$106:EC$202,128,FALSE())))</f>
        <v>0</v>
      </c>
      <c r="DY80" s="193" t="n">
        <f aca="false">IF(ISERROR(VLOOKUP($A80,'Import OffPeak'!$A$3:ED$99,129,FALSE())-VLOOKUP($A80,'Import OffPeak change'!$A$106:ED$202,129,FALSE())),0,(VLOOKUP($A80,'Import OffPeak'!$A$3:ED$99,129,FALSE())-VLOOKUP($A80,'Import OffPeak change'!$A$106:ED$202,129,FALSE())))</f>
        <v>0</v>
      </c>
      <c r="DZ80" s="193" t="n">
        <f aca="false">IF(ISERROR(VLOOKUP($A80,'Import OffPeak'!$A$3:EE$99,130,FALSE())-VLOOKUP($A80,'Import OffPeak change'!$A$106:EE$202,130,FALSE())),0,(VLOOKUP($A80,'Import OffPeak'!$A$3:EE$99,130,FALSE())-VLOOKUP($A80,'Import OffPeak change'!$A$106:EE$202,130,FALSE())))</f>
        <v>0</v>
      </c>
      <c r="EA80" s="193" t="n">
        <f aca="false">IF(ISERROR(VLOOKUP($A80,'Import OffPeak'!$A$3:EF$99,131,FALSE())-VLOOKUP($A80,'Import OffPeak change'!$A$106:EF$202,131,FALSE())),0,(VLOOKUP($A80,'Import OffPeak'!$A$3:EF$99,131,FALSE())-VLOOKUP($A80,'Import OffPeak change'!$A$106:EF$202,131,FALSE())))</f>
        <v>0</v>
      </c>
      <c r="EB80" s="193" t="n">
        <f aca="false">IF(ISERROR(VLOOKUP($A80,'Import OffPeak'!$A$3:EG$99,132,FALSE())-VLOOKUP($A80,'Import OffPeak change'!$A$106:EG$202,132,FALSE())),0,(VLOOKUP($A80,'Import OffPeak'!$A$3:EG$99,132,FALSE())-VLOOKUP($A80,'Import OffPeak change'!$A$106:EG$202,132,FALSE())))</f>
        <v>0</v>
      </c>
      <c r="EC80" s="193" t="n">
        <f aca="false">IF(ISERROR(VLOOKUP($A80,'Import OffPeak'!$A$3:EH$99,133,FALSE())-VLOOKUP($A80,'Import OffPeak change'!$A$106:EH$202,133,FALSE())),0,(VLOOKUP($A80,'Import OffPeak'!$A$3:EH$99,133,FALSE())-VLOOKUP($A80,'Import OffPeak change'!$A$106:EH$202,133,FALSE())))</f>
        <v>0</v>
      </c>
      <c r="ED80" s="193" t="n">
        <f aca="false">IF(ISERROR(VLOOKUP($A80,'Import OffPeak'!$A$3:EI$99,134,FALSE())-VLOOKUP($A80,'Import OffPeak change'!$A$106:EI$202,134,FALSE())),0,(VLOOKUP($A80,'Import OffPeak'!$A$3:EI$99,134,FALSE())-VLOOKUP($A80,'Import OffPeak change'!$A$106:EI$202,134,FALSE())))</f>
        <v>0</v>
      </c>
      <c r="EE80" s="193" t="n">
        <f aca="false">IF(ISERROR(VLOOKUP($A80,'Import OffPeak'!$A$3:EJ$99,135,FALSE())-VLOOKUP($A80,'Import OffPeak change'!$A$106:EJ$202,135,FALSE())),0,(VLOOKUP($A80,'Import OffPeak'!$A$3:EJ$99,135,FALSE())-VLOOKUP($A80,'Import OffPeak change'!$A$106:EJ$202,135,FALSE())))</f>
        <v>0</v>
      </c>
      <c r="EF80" s="193" t="n">
        <f aca="false">IF(ISERROR(VLOOKUP($A80,'Import OffPeak'!$A$3:EK$99,136,FALSE())-VLOOKUP($A80,'Import OffPeak change'!$A$106:EK$202,136,FALSE())),0,(VLOOKUP($A80,'Import OffPeak'!$A$3:EK$99,136,FALSE())-VLOOKUP($A80,'Import OffPeak change'!$A$106:EK$202,136,FALSE())))</f>
        <v>0</v>
      </c>
      <c r="EG80" s="193" t="n">
        <f aca="false">IF(ISERROR(VLOOKUP($A80,'Import OffPeak'!$A$3:EL$99,137,FALSE())-VLOOKUP($A80,'Import OffPeak change'!$A$106:EL$202,137,FALSE())),0,(VLOOKUP($A80,'Import OffPeak'!$A$3:EL$99,137,FALSE())-VLOOKUP($A80,'Import OffPeak change'!$A$106:EL$202,137,FALSE())))</f>
        <v>0</v>
      </c>
      <c r="EH80" s="193" t="n">
        <f aca="false">IF(ISERROR(VLOOKUP($A80,'Import OffPeak'!$A$3:EM$99,138,FALSE())-VLOOKUP($A80,'Import OffPeak change'!$A$106:EM$202,138,FALSE())),0,(VLOOKUP($A80,'Import OffPeak'!$A$3:EM$99,138,FALSE())-VLOOKUP($A80,'Import OffPeak change'!$A$106:EM$202,138,FALSE())))</f>
        <v>0</v>
      </c>
      <c r="EI80" s="193" t="n">
        <f aca="false">IF(ISERROR(VLOOKUP($A80,'Import OffPeak'!$A$3:EN$99,139,FALSE())-VLOOKUP($A80,'Import OffPeak change'!$A$106:EN$202,139,FALSE())),0,(VLOOKUP($A80,'Import OffPeak'!$A$3:EN$99,139,FALSE())-VLOOKUP($A80,'Import OffPeak change'!$A$106:EN$202,139,FALSE())))</f>
        <v>0</v>
      </c>
      <c r="EJ80" s="193" t="n">
        <f aca="false">IF(ISERROR(VLOOKUP($A80,'Import OffPeak'!$A$3:EO$99,140,FALSE())-VLOOKUP($A80,'Import OffPeak change'!$A$106:EO$202,140,FALSE())),0,(VLOOKUP($A80,'Import OffPeak'!$A$3:EO$99,140,FALSE())-VLOOKUP($A80,'Import OffPeak change'!$A$106:EO$202,140,FALSE())))</f>
        <v>0</v>
      </c>
      <c r="EK80" s="193" t="n">
        <f aca="false">IF(ISERROR(VLOOKUP($A80,'Import OffPeak'!$A$3:EP$99,141,FALSE())-VLOOKUP($A80,'Import OffPeak change'!$A$106:EP$202,141,FALSE())),0,(VLOOKUP($A80,'Import OffPeak'!$A$3:EP$99,141,FALSE())-VLOOKUP($A80,'Import OffPeak change'!$A$106:EP$202,141,FALSE())))</f>
        <v>0</v>
      </c>
      <c r="EL80" s="193" t="n">
        <f aca="false">IF(ISERROR(VLOOKUP($A80,'Import OffPeak'!$A$3:EQ$99,142,FALSE())-VLOOKUP($A80,'Import OffPeak change'!$A$106:EQ$202,142,FALSE())),0,(VLOOKUP($A80,'Import OffPeak'!$A$3:EQ$99,142,FALSE())-VLOOKUP($A80,'Import OffPeak change'!$A$106:EQ$202,142,FALSE())))</f>
        <v>0</v>
      </c>
      <c r="EM80" s="193" t="n">
        <f aca="false">IF(ISERROR(VLOOKUP($A80,'Import OffPeak'!$A$3:ER$99,143,FALSE())-VLOOKUP($A80,'Import OffPeak change'!$A$106:ER$202,143,FALSE())),0,(VLOOKUP($A80,'Import OffPeak'!$A$3:ER$99,143,FALSE())-VLOOKUP($A80,'Import OffPeak change'!$A$106:ER$202,143,FALSE())))</f>
        <v>0</v>
      </c>
      <c r="EN80" s="193" t="n">
        <f aca="false">IF(ISERROR(VLOOKUP($A80,'Import OffPeak'!$A$3:ES$99,144,FALSE())-VLOOKUP($A80,'Import OffPeak change'!$A$106:ES$202,144,FALSE())),0,(VLOOKUP($A80,'Import OffPeak'!$A$3:ES$99,144,FALSE())-VLOOKUP($A80,'Import OffPeak change'!$A$106:ES$202,144,FALSE())))</f>
        <v>0</v>
      </c>
      <c r="EO80" s="193" t="n">
        <f aca="false">IF(ISERROR(VLOOKUP($A80,'Import OffPeak'!$A$3:ET$99,145,FALSE())-VLOOKUP($A80,'Import OffPeak change'!$A$106:ET$202,145,FALSE())),0,(VLOOKUP($A80,'Import OffPeak'!$A$3:ET$99,145,FALSE())-VLOOKUP($A80,'Import OffPeak change'!$A$106:ET$202,145,FALSE())))</f>
        <v>0</v>
      </c>
      <c r="EP80" s="193" t="n">
        <f aca="false">IF(ISERROR(VLOOKUP($A80,'Import OffPeak'!$A$3:EU$99,146,FALSE())-VLOOKUP($A80,'Import OffPeak change'!$A$106:EU$202,146,FALSE())),0,(VLOOKUP($A80,'Import OffPeak'!$A$3:EU$99,146,FALSE())-VLOOKUP($A80,'Import OffPeak change'!$A$106:EU$202,146,FALSE())))</f>
        <v>0</v>
      </c>
      <c r="EQ80" s="193" t="n">
        <f aca="false">IF(ISERROR(VLOOKUP($A80,'Import OffPeak'!$A$3:EV$99,147,FALSE())-VLOOKUP($A80,'Import OffPeak change'!$A$106:EV$202,147,FALSE())),0,(VLOOKUP($A80,'Import OffPeak'!$A$3:EV$99,147,FALSE())-VLOOKUP($A80,'Import OffPeak change'!$A$106:EV$202,147,FALSE())))</f>
        <v>0</v>
      </c>
      <c r="ER80" s="193" t="n">
        <f aca="false">IF(ISERROR(VLOOKUP($A80,'Import OffPeak'!$A$3:EW$99,148,FALSE())-VLOOKUP($A80,'Import OffPeak change'!$A$106:EW$202,148,FALSE())),0,(VLOOKUP($A80,'Import OffPeak'!$A$3:EW$99,148,FALSE())-VLOOKUP($A80,'Import OffPeak change'!$A$106:EW$202,148,FALSE())))</f>
        <v>0</v>
      </c>
      <c r="ES80" s="193" t="n">
        <f aca="false">IF(ISERROR(VLOOKUP($A80,'Import OffPeak'!$A$3:EX$99,149,FALSE())-VLOOKUP($A80,'Import OffPeak change'!$A$106:EX$202,149,FALSE())),0,(VLOOKUP($A80,'Import OffPeak'!$A$3:EX$99,149,FALSE())-VLOOKUP($A80,'Import OffPeak change'!$A$106:EX$202,149,FALSE())))</f>
        <v>0</v>
      </c>
      <c r="ET80" s="193" t="n">
        <f aca="false">IF(ISERROR(VLOOKUP($A80,'Import OffPeak'!$A$3:EY$99,150,FALSE())-VLOOKUP($A80,'Import OffPeak change'!$A$106:EY$202,150,FALSE())),0,(VLOOKUP($A80,'Import OffPeak'!$A$3:EY$99,150,FALSE())-VLOOKUP($A80,'Import OffPeak change'!$A$106:EY$202,150,FALSE())))</f>
        <v>0</v>
      </c>
      <c r="EU80" s="193" t="n">
        <f aca="false">IF(ISERROR(VLOOKUP($A80,'Import OffPeak'!$A$3:EZ$99,151,FALSE())-VLOOKUP($A80,'Import OffPeak change'!$A$106:EZ$202,151,FALSE())),0,(VLOOKUP($A80,'Import OffPeak'!$A$3:EZ$99,151,FALSE())-VLOOKUP($A80,'Import OffPeak change'!$A$106:EZ$202,151,FALSE())))</f>
        <v>0</v>
      </c>
      <c r="EV80" s="193" t="n">
        <f aca="false">IF(ISERROR(VLOOKUP($A80,'Import OffPeak'!$A$3:FA$99,152,FALSE())-VLOOKUP($A80,'Import OffPeak change'!$A$106:FA$202,152,FALSE())),0,(VLOOKUP($A80,'Import OffPeak'!$A$3:FA$99,152,FALSE())-VLOOKUP($A80,'Import OffPeak change'!$A$106:FA$202,152,FALSE())))</f>
        <v>0</v>
      </c>
      <c r="EW80" s="193" t="n">
        <f aca="false">IF(ISERROR(VLOOKUP($A80,'Import OffPeak'!$A$3:FB$99,153,FALSE())-VLOOKUP($A80,'Import OffPeak change'!$A$106:FB$202,153,FALSE())),0,(VLOOKUP($A80,'Import OffPeak'!$A$3:FB$99,153,FALSE())-VLOOKUP($A80,'Import OffPeak change'!$A$106:FB$202,153,FALSE())))</f>
        <v>0</v>
      </c>
      <c r="EX80" s="193" t="n">
        <f aca="false">IF(ISERROR(VLOOKUP($A80,'Import OffPeak'!$A$3:FC$99,154,FALSE())-VLOOKUP($A80,'Import OffPeak change'!$A$106:FC$202,154,FALSE())),0,(VLOOKUP($A80,'Import OffPeak'!$A$3:FC$99,154,FALSE())-VLOOKUP($A80,'Import OffPeak change'!$A$106:FC$202,154,FALSE())))</f>
        <v>0</v>
      </c>
      <c r="EY80" s="193" t="n">
        <f aca="false">IF(ISERROR(VLOOKUP($A80,'Import OffPeak'!$A$3:FD$99,155,FALSE())-VLOOKUP($A80,'Import OffPeak change'!$A$106:FD$202,155,FALSE())),0,(VLOOKUP($A80,'Import OffPeak'!$A$3:FD$99,155,FALSE())-VLOOKUP($A80,'Import OffPeak change'!$A$106:FD$202,155,FALSE())))</f>
        <v>0</v>
      </c>
      <c r="EZ80" s="193" t="n">
        <f aca="false">IF(ISERROR(VLOOKUP($A80,'Import OffPeak'!$A$3:FE$99,156,FALSE())-VLOOKUP($A80,'Import OffPeak change'!$A$106:FE$202,156,FALSE())),0,(VLOOKUP($A80,'Import OffPeak'!$A$3:FE$99,156,FALSE())-VLOOKUP($A80,'Import OffPeak change'!$A$106:FE$202,156,FALSE())))</f>
        <v>0</v>
      </c>
      <c r="FA80" s="193" t="n">
        <f aca="false">IF(ISERROR(VLOOKUP($A80,'Import OffPeak'!$A$3:FF$99,157,FALSE())-VLOOKUP($A80,'Import OffPeak change'!$A$106:FF$202,157,FALSE())),0,(VLOOKUP($A80,'Import OffPeak'!$A$3:FF$99,157,FALSE())-VLOOKUP($A80,'Import OffPeak change'!$A$106:FF$202,157,FALSE())))</f>
        <v>0</v>
      </c>
      <c r="FB80" s="193" t="n">
        <f aca="false">IF(ISERROR(VLOOKUP($A80,'Import OffPeak'!$A$3:FG$99,158,FALSE())-VLOOKUP($A80,'Import OffPeak change'!$A$106:FG$202,158,FALSE())),0,(VLOOKUP($A80,'Import OffPeak'!$A$3:FG$99,158,FALSE())-VLOOKUP($A80,'Import OffPeak change'!$A$106:FG$202,158,FALSE())))</f>
        <v>0</v>
      </c>
      <c r="FC80" s="193" t="n">
        <f aca="false">IF(ISERROR(VLOOKUP($A80,'Import OffPeak'!$A$3:FH$99,159,FALSE())-VLOOKUP($A80,'Import OffPeak change'!$A$106:FH$202,159,FALSE())),0,(VLOOKUP($A80,'Import OffPeak'!$A$3:FH$99,159,FALSE())-VLOOKUP($A80,'Import OffPeak change'!$A$106:FH$202,159,FALSE())))</f>
        <v>0</v>
      </c>
      <c r="FD80" s="193" t="n">
        <f aca="false">IF(ISERROR(VLOOKUP($A80,'Import OffPeak'!$A$3:FI$99,160,FALSE())-VLOOKUP($A80,'Import OffPeak change'!$A$106:FI$202,160,FALSE())),0,(VLOOKUP($A80,'Import OffPeak'!$A$3:FI$99,160,FALSE())-VLOOKUP($A80,'Import OffPeak change'!$A$106:FI$202,160,FALSE())))</f>
        <v>0</v>
      </c>
      <c r="FE80" s="193" t="n">
        <f aca="false">IF(ISERROR(VLOOKUP($A80,'Import OffPeak'!$A$3:FJ$99,161,FALSE())-VLOOKUP($A80,'Import OffPeak change'!$A$106:FJ$202,161,FALSE())),0,(VLOOKUP($A80,'Import OffPeak'!$A$3:FJ$99,161,FALSE())-VLOOKUP($A80,'Import OffPeak change'!$A$106:FJ$202,161,FALSE())))</f>
        <v>0</v>
      </c>
      <c r="FF80" s="193" t="n">
        <f aca="false">IF(ISERROR(VLOOKUP($A80,'Import OffPeak'!$A$3:FK$99,162,FALSE())-VLOOKUP($A80,'Import OffPeak change'!$A$106:FK$202,162,FALSE())),0,(VLOOKUP($A80,'Import OffPeak'!$A$3:FK$99,162,FALSE())-VLOOKUP($A80,'Import OffPeak change'!$A$106:FK$202,162,FALSE())))</f>
        <v>0</v>
      </c>
      <c r="FG80" s="193" t="n">
        <f aca="false">IF(ISERROR(VLOOKUP($A80,'Import OffPeak'!$A$3:FL$99,163,FALSE())-VLOOKUP($A80,'Import OffPeak change'!$A$106:FL$202,163,FALSE())),0,(VLOOKUP($A80,'Import OffPeak'!$A$3:FL$99,163,FALSE())-VLOOKUP($A80,'Import OffPeak change'!$A$106:FL$202,163,FALSE())))</f>
        <v>0</v>
      </c>
      <c r="FH80" s="193" t="n">
        <f aca="false">IF(ISERROR(VLOOKUP($A80,'Import OffPeak'!$A$3:FM$99,164,FALSE())-VLOOKUP($A80,'Import OffPeak change'!$A$106:FM$202,164,FALSE())),0,(VLOOKUP($A80,'Import OffPeak'!$A$3:FM$99,164,FALSE())-VLOOKUP($A80,'Import OffPeak change'!$A$106:FM$202,164,FALSE())))</f>
        <v>0</v>
      </c>
      <c r="FI80" s="193" t="n">
        <f aca="false">IF(ISERROR(VLOOKUP($A80,'Import OffPeak'!$A$3:FN$99,165,FALSE())-VLOOKUP($A80,'Import OffPeak change'!$A$106:FN$202,165,FALSE())),0,(VLOOKUP($A80,'Import OffPeak'!$A$3:FN$99,165,FALSE())-VLOOKUP($A80,'Import OffPeak change'!$A$106:FN$202,165,FALSE())))</f>
        <v>0</v>
      </c>
      <c r="FJ80" s="193" t="n">
        <f aca="false">IF(ISERROR(VLOOKUP($A80,'Import OffPeak'!$A$3:FO$99,166,FALSE())-VLOOKUP($A80,'Import OffPeak change'!$A$106:FO$202,166,FALSE())),0,(VLOOKUP($A80,'Import OffPeak'!$A$3:FO$99,166,FALSE())-VLOOKUP($A80,'Import OffPeak change'!$A$106:FO$202,166,FALSE())))</f>
        <v>0</v>
      </c>
      <c r="FK80" s="193" t="n">
        <f aca="false">IF(ISERROR(VLOOKUP($A80,'Import OffPeak'!$A$3:FP$99,167,FALSE())-VLOOKUP($A80,'Import OffPeak change'!$A$106:FP$202,167,FALSE())),0,(VLOOKUP($A80,'Import OffPeak'!$A$3:FP$99,167,FALSE())-VLOOKUP($A80,'Import OffPeak change'!$A$106:FP$202,167,FALSE())))</f>
        <v>0</v>
      </c>
      <c r="FL80" s="193" t="n">
        <f aca="false">IF(ISERROR(VLOOKUP($A80,'Import OffPeak'!$A$3:FQ$99,168,FALSE())-VLOOKUP($A80,'Import OffPeak change'!$A$106:FQ$202,168,FALSE())),0,(VLOOKUP($A80,'Import OffPeak'!$A$3:FQ$99,168,FALSE())-VLOOKUP($A80,'Import OffPeak change'!$A$106:FQ$202,168,FALSE())))</f>
        <v>0</v>
      </c>
      <c r="FM80" s="193" t="n">
        <f aca="false">IF(ISERROR(VLOOKUP($A80,'Import OffPeak'!$A$3:FR$99,169,FALSE())-VLOOKUP($A80,'Import OffPeak change'!$A$106:FR$202,169,FALSE())),0,(VLOOKUP($A80,'Import OffPeak'!$A$3:FR$99,169,FALSE())-VLOOKUP($A80,'Import OffPeak change'!$A$106:FR$202,169,FALSE())))</f>
        <v>0</v>
      </c>
      <c r="FN80" s="193" t="n">
        <f aca="false">IF(ISERROR(VLOOKUP($A80,'Import OffPeak'!$A$3:FS$99,170,FALSE())-VLOOKUP($A80,'Import OffPeak change'!$A$106:FS$202,170,FALSE())),0,(VLOOKUP($A80,'Import OffPeak'!$A$3:FS$99,170,FALSE())-VLOOKUP($A80,'Import OffPeak change'!$A$106:FS$202,170,FALSE())))</f>
        <v>0</v>
      </c>
      <c r="FO80" s="193" t="n">
        <f aca="false">IF(ISERROR(VLOOKUP($A80,'Import OffPeak'!$A$3:FT$99,171,FALSE())-VLOOKUP($A80,'Import OffPeak change'!$A$106:FT$202,171,FALSE())),0,(VLOOKUP($A80,'Import OffPeak'!$A$3:FT$99,171,FALSE())-VLOOKUP($A80,'Import OffPeak change'!$A$106:FT$202,171,FALSE())))</f>
        <v>0</v>
      </c>
      <c r="FP80" s="193" t="n">
        <f aca="false">IF(ISERROR(VLOOKUP($A80,'Import OffPeak'!$A$3:FU$99,172,FALSE())-VLOOKUP($A80,'Import OffPeak change'!$A$106:FU$202,172,FALSE())),0,(VLOOKUP($A80,'Import OffPeak'!$A$3:FU$99,172,FALSE())-VLOOKUP($A80,'Import OffPeak change'!$A$106:FU$202,172,FALSE())))</f>
        <v>0</v>
      </c>
      <c r="FQ80" s="193" t="n">
        <f aca="false">IF(ISERROR(VLOOKUP($A80,'Import OffPeak'!$A$3:FV$99,173,FALSE())-VLOOKUP($A80,'Import OffPeak change'!$A$106:FV$202,173,FALSE())),0,(VLOOKUP($A80,'Import OffPeak'!$A$3:FV$99,173,FALSE())-VLOOKUP($A80,'Import OffPeak change'!$A$106:FV$202,173,FALSE())))</f>
        <v>0</v>
      </c>
      <c r="FR80" s="193" t="n">
        <f aca="false">IF(ISERROR(VLOOKUP($A80,'Import OffPeak'!$A$3:FW$99,174,FALSE())-VLOOKUP($A80,'Import OffPeak change'!$A$106:FW$202,174,FALSE())),0,(VLOOKUP($A80,'Import OffPeak'!$A$3:FW$99,174,FALSE())-VLOOKUP($A80,'Import OffPeak change'!$A$106:FW$202,174,FALSE())))</f>
        <v>0</v>
      </c>
      <c r="FS80" s="193" t="n">
        <f aca="false">IF(ISERROR(VLOOKUP($A80,'Import OffPeak'!$A$3:FX$99,175,FALSE())-VLOOKUP($A80,'Import OffPeak change'!$A$106:FX$202,175,FALSE())),0,(VLOOKUP($A80,'Import OffPeak'!$A$3:FX$99,175,FALSE())-VLOOKUP($A80,'Import OffPeak change'!$A$106:FX$202,175,FALSE())))</f>
        <v>0</v>
      </c>
      <c r="FT80" s="193" t="n">
        <f aca="false">IF(ISERROR(VLOOKUP($A80,'Import OffPeak'!$A$3:FY$99,176,FALSE())-VLOOKUP($A80,'Import OffPeak change'!$A$106:FY$202,176,FALSE())),0,(VLOOKUP($A80,'Import OffPeak'!$A$3:FY$99,176,FALSE())-VLOOKUP($A80,'Import OffPeak change'!$A$106:FY$202,176,FALSE())))</f>
        <v>0</v>
      </c>
      <c r="FU80" s="193" t="n">
        <f aca="false">IF(ISERROR(VLOOKUP($A80,'Import OffPeak'!$A$3:FZ$99,177,FALSE())-VLOOKUP($A80,'Import OffPeak change'!$A$106:FZ$202,177,FALSE())),0,(VLOOKUP($A80,'Import OffPeak'!$A$3:FZ$99,177,FALSE())-VLOOKUP($A80,'Import OffPeak change'!$A$106:FZ$202,177,FALSE())))</f>
        <v>0</v>
      </c>
      <c r="FV80" s="193" t="n">
        <f aca="false">IF(ISERROR(VLOOKUP($A80,'Import OffPeak'!$A$3:GA$99,178,FALSE())-VLOOKUP($A80,'Import OffPeak change'!$A$106:GA$202,178,FALSE())),0,(VLOOKUP($A80,'Import OffPeak'!$A$3:GA$99,178,FALSE())-VLOOKUP($A80,'Import OffPeak change'!$A$106:GA$202,178,FALSE())))</f>
        <v>0</v>
      </c>
      <c r="FW80" s="193" t="n">
        <f aca="false">IF(ISERROR(VLOOKUP($A80,'Import OffPeak'!$A$3:GB$99,179,FALSE())-VLOOKUP($A80,'Import OffPeak change'!$A$106:GB$202,179,FALSE())),0,(VLOOKUP($A80,'Import OffPeak'!$A$3:GB$99,179,FALSE())-VLOOKUP($A80,'Import OffPeak change'!$A$106:GB$202,179,FALSE())))</f>
        <v>0</v>
      </c>
      <c r="FX80" s="193" t="n">
        <f aca="false">IF(ISERROR(VLOOKUP($A80,'Import OffPeak'!$A$3:GC$99,180,FALSE())-VLOOKUP($A80,'Import OffPeak change'!$A$106:GC$202,180,FALSE())),0,(VLOOKUP($A80,'Import OffPeak'!$A$3:GC$99,180,FALSE())-VLOOKUP($A80,'Import OffPeak change'!$A$106:GC$202,180,FALSE())))</f>
        <v>0</v>
      </c>
      <c r="FY80" s="193" t="n">
        <f aca="false">IF(ISERROR(VLOOKUP($A80,'Import OffPeak'!$A$3:GD$99,181,FALSE())-VLOOKUP($A80,'Import OffPeak change'!$A$106:GD$202,181,FALSE())),0,(VLOOKUP($A80,'Import OffPeak'!$A$3:GD$99,181,FALSE())-VLOOKUP($A80,'Import OffPeak change'!$A$106:GD$202,181,FALSE())))</f>
        <v>0</v>
      </c>
      <c r="FZ80" s="193" t="n">
        <f aca="false">IF(ISERROR(VLOOKUP($A80,'Import OffPeak'!$A$3:GE$99,182,FALSE())-VLOOKUP($A80,'Import OffPeak change'!$A$106:GE$202,182,FALSE())),0,(VLOOKUP($A80,'Import OffPeak'!$A$3:GE$99,182,FALSE())-VLOOKUP($A80,'Import OffPeak change'!$A$106:GE$202,182,FALSE())))</f>
        <v>0</v>
      </c>
      <c r="GA80" s="193" t="n">
        <f aca="false">IF(ISERROR(VLOOKUP($A80,'Import OffPeak'!$A$3:GF$99,183,FALSE())-VLOOKUP($A80,'Import OffPeak change'!$A$106:GF$202,183,FALSE())),0,(VLOOKUP($A80,'Import OffPeak'!$A$3:GF$99,183,FALSE())-VLOOKUP($A80,'Import OffPeak change'!$A$106:GF$202,183,FALSE())))</f>
        <v>0</v>
      </c>
      <c r="GB80" s="193" t="n">
        <f aca="false">IF(ISERROR(VLOOKUP($A80,'Import OffPeak'!$A$3:GG$99,184,FALSE())-VLOOKUP($A80,'Import OffPeak change'!$A$106:GG$202,184,FALSE())),0,(VLOOKUP($A80,'Import OffPeak'!$A$3:GG$99,184,FALSE())-VLOOKUP($A80,'Import OffPeak change'!$A$106:GG$202,184,FALSE())))</f>
        <v>0</v>
      </c>
      <c r="GC80" s="193" t="n">
        <f aca="false">IF(ISERROR(VLOOKUP($A80,'Import OffPeak'!$A$3:GH$99,185,FALSE())-VLOOKUP($A80,'Import OffPeak change'!$A$106:GH$202,185,FALSE())),0,(VLOOKUP($A80,'Import OffPeak'!$A$3:GH$99,185,FALSE())-VLOOKUP($A80,'Import OffPeak change'!$A$106:GH$202,185,FALSE())))</f>
        <v>0</v>
      </c>
      <c r="GD80" s="193" t="n">
        <f aca="false">IF(ISERROR(VLOOKUP($A80,'Import OffPeak'!$A$3:GI$99,186,FALSE())-VLOOKUP($A80,'Import OffPeak change'!$A$106:GI$202,186,FALSE())),0,(VLOOKUP($A80,'Import OffPeak'!$A$3:GI$99,186,FALSE())-VLOOKUP($A80,'Import OffPeak change'!$A$106:GI$202,186,FALSE())))</f>
        <v>0</v>
      </c>
      <c r="GE80" s="193" t="n">
        <f aca="false">IF(ISERROR(VLOOKUP($A80,'Import OffPeak'!$A$3:GJ$99,187,FALSE())-VLOOKUP($A80,'Import OffPeak change'!$A$106:GJ$202,187,FALSE())),0,(VLOOKUP($A80,'Import OffPeak'!$A$3:GJ$99,187,FALSE())-VLOOKUP($A80,'Import OffPeak change'!$A$106:GJ$202,187,FALSE())))</f>
        <v>0</v>
      </c>
      <c r="GF80" s="193" t="n">
        <f aca="false">IF(ISERROR(VLOOKUP($A80,'Import OffPeak'!$A$3:GK$99,188,FALSE())-VLOOKUP($A80,'Import OffPeak change'!$A$106:GK$202,188,FALSE())),0,(VLOOKUP($A80,'Import OffPeak'!$A$3:GK$99,188,FALSE())-VLOOKUP($A80,'Import OffPeak change'!$A$106:GK$202,188,FALSE())))</f>
        <v>0</v>
      </c>
      <c r="GG80" s="193" t="n">
        <f aca="false">IF(ISERROR(VLOOKUP($A80,'Import OffPeak'!$A$3:GL$99,189,FALSE())-VLOOKUP($A80,'Import OffPeak change'!$A$106:GL$202,189,FALSE())),0,(VLOOKUP($A80,'Import OffPeak'!$A$3:GL$99,189,FALSE())-VLOOKUP($A80,'Import OffPeak change'!$A$106:GL$202,189,FALSE())))</f>
        <v>0</v>
      </c>
      <c r="GH80" s="193" t="n">
        <f aca="false">IF(ISERROR(VLOOKUP($A80,'Import OffPeak'!$A$3:GM$99,190,FALSE())-VLOOKUP($A80,'Import OffPeak change'!$A$106:GM$202,190,FALSE())),0,(VLOOKUP($A80,'Import OffPeak'!$A$3:GM$99,190,FALSE())-VLOOKUP($A80,'Import OffPeak change'!$A$106:GM$202,190,FALSE())))</f>
        <v>0</v>
      </c>
      <c r="GI80" s="193" t="n">
        <f aca="false">IF(ISERROR(VLOOKUP($A80,'Import OffPeak'!$A$3:GN$99,191,FALSE())-VLOOKUP($A80,'Import OffPeak change'!$A$106:GN$202,191,FALSE())),0,(VLOOKUP($A80,'Import OffPeak'!$A$3:GN$99,191,FALSE())-VLOOKUP($A80,'Import OffPeak change'!$A$106:GN$202,191,FALSE())))</f>
        <v>0</v>
      </c>
      <c r="GJ80" s="193" t="n">
        <f aca="false">IF(ISERROR(VLOOKUP($A80,'Import OffPeak'!$A$3:GO$99,192,FALSE())-VLOOKUP($A80,'Import OffPeak change'!$A$106:GO$202,192,FALSE())),0,(VLOOKUP($A80,'Import OffPeak'!$A$3:GO$99,192,FALSE())-VLOOKUP($A80,'Import OffPeak change'!$A$106:GO$202,192,FALSE())))</f>
        <v>0</v>
      </c>
      <c r="GK80" s="193" t="n">
        <f aca="false">IF(ISERROR(VLOOKUP($A80,'Import OffPeak'!$A$3:GP$99,193,FALSE())-VLOOKUP($A80,'Import OffPeak change'!$A$106:GP$202,193,FALSE())),0,(VLOOKUP($A80,'Import OffPeak'!$A$3:GP$99,193,FALSE())-VLOOKUP($A80,'Import OffPeak change'!$A$106:GP$202,193,FALSE())))</f>
        <v>0</v>
      </c>
      <c r="GL80" s="193" t="n">
        <f aca="false">IF(ISERROR(VLOOKUP($A80,'Import OffPeak'!$A$3:GQ$99,194,FALSE())-VLOOKUP($A80,'Import OffPeak change'!$A$106:GQ$202,194,FALSE())),0,(VLOOKUP($A80,'Import OffPeak'!$A$3:GQ$99,194,FALSE())-VLOOKUP($A80,'Import OffPeak change'!$A$106:GQ$202,194,FALSE())))</f>
        <v>0</v>
      </c>
      <c r="GM80" s="193" t="n">
        <f aca="false">IF(ISERROR(VLOOKUP($A80,'Import OffPeak'!$A$3:GR$99,195,FALSE())-VLOOKUP($A80,'Import OffPeak change'!$A$106:GR$202,195,FALSE())),0,(VLOOKUP($A80,'Import OffPeak'!$A$3:GR$99,195,FALSE())-VLOOKUP($A80,'Import OffPeak change'!$A$106:GR$202,195,FALSE())))</f>
        <v>0</v>
      </c>
      <c r="GN80" s="193" t="n">
        <f aca="false">IF(ISERROR(VLOOKUP($A80,'Import OffPeak'!$A$3:GS$99,196,FALSE())-VLOOKUP($A80,'Import OffPeak change'!$A$106:GS$202,196,FALSE())),0,(VLOOKUP($A80,'Import OffPeak'!$A$3:GS$99,196,FALSE())-VLOOKUP($A80,'Import OffPeak change'!$A$106:GS$202,196,FALSE())))</f>
        <v>0</v>
      </c>
      <c r="GO80" s="193" t="n">
        <f aca="false">IF(ISERROR(VLOOKUP($A80,'Import OffPeak'!$A$3:GT$99,197,FALSE())-VLOOKUP($A80,'Import OffPeak change'!$A$106:GT$202,197,FALSE())),0,(VLOOKUP($A80,'Import OffPeak'!$A$3:GT$99,197,FALSE())-VLOOKUP($A80,'Import OffPeak change'!$A$106:GT$202,197,FALSE())))</f>
        <v>0</v>
      </c>
      <c r="GP80" s="193" t="n">
        <f aca="false">IF(ISERROR(VLOOKUP($A80,'Import OffPeak'!$A$3:GU$99,198,FALSE())-VLOOKUP($A80,'Import OffPeak change'!$A$106:GU$202,198,FALSE())),0,(VLOOKUP($A80,'Import OffPeak'!$A$3:GU$99,198,FALSE())-VLOOKUP($A80,'Import OffPeak change'!$A$106:GU$202,198,FALSE())))</f>
        <v>0</v>
      </c>
      <c r="GQ80" s="193" t="n">
        <f aca="false">IF(ISERROR(VLOOKUP($A80,'Import OffPeak'!$A$3:GV$99,199,FALSE())-VLOOKUP($A80,'Import OffPeak change'!$A$106:GV$202,199,FALSE())),0,(VLOOKUP($A80,'Import OffPeak'!$A$3:GV$99,199,FALSE())-VLOOKUP($A80,'Import OffPeak change'!$A$106:GV$202,199,FALSE())))</f>
        <v>0</v>
      </c>
      <c r="GR80" s="193" t="n">
        <f aca="false">IF(ISERROR(VLOOKUP($A80,'Import OffPeak'!$A$3:GW$99,200,FALSE())-VLOOKUP($A80,'Import OffPeak change'!$A$106:GW$202,200,FALSE())),0,(VLOOKUP($A80,'Import OffPeak'!$A$3:GW$99,200,FALSE())-VLOOKUP($A80,'Import OffPeak change'!$A$106:GW$202,200,FALSE())))</f>
        <v>0</v>
      </c>
      <c r="GS80" s="193" t="n">
        <f aca="false">IF(ISERROR(VLOOKUP($A80,'Import OffPeak'!$A$3:GX$99,201,FALSE())-VLOOKUP($A80,'Import OffPeak change'!$A$106:GX$202,201,FALSE())),0,(VLOOKUP($A80,'Import OffPeak'!$A$3:GX$99,201,FALSE())-VLOOKUP($A80,'Import OffPeak change'!$A$106:GX$202,201,FALSE())))</f>
        <v>0</v>
      </c>
      <c r="GT80" s="193" t="n">
        <f aca="false">IF(ISERROR(VLOOKUP($A80,'Import OffPeak'!$A$3:GY$99,202,FALSE())-VLOOKUP($A80,'Import OffPeak change'!$A$106:GY$202,202,FALSE())),0,(VLOOKUP($A80,'Import OffPeak'!$A$3:GY$99,202,FALSE())-VLOOKUP($A80,'Import OffPeak change'!$A$106:GY$202,202,FALSE())))</f>
        <v>0</v>
      </c>
      <c r="GU80" s="193" t="n">
        <f aca="false">IF(ISERROR(VLOOKUP($A80,'Import OffPeak'!$A$3:GZ$99,203,FALSE())-VLOOKUP($A80,'Import OffPeak change'!$A$106:GZ$202,203,FALSE())),0,(VLOOKUP($A80,'Import OffPeak'!$A$3:GZ$99,203,FALSE())-VLOOKUP($A80,'Import OffPeak change'!$A$106:GZ$202,203,FALSE())))</f>
        <v>0</v>
      </c>
      <c r="GV80" s="193" t="n">
        <f aca="false">IF(ISERROR(VLOOKUP($A80,'Import OffPeak'!$A$3:HA$99,204,FALSE())-VLOOKUP($A80,'Import OffPeak change'!$A$106:HA$202,204,FALSE())),0,(VLOOKUP($A80,'Import OffPeak'!$A$3:HA$99,204,FALSE())-VLOOKUP($A80,'Import OffPeak change'!$A$106:HA$202,204,FALSE())))</f>
        <v>0</v>
      </c>
      <c r="GW80" s="193" t="n">
        <f aca="false">IF(ISERROR(VLOOKUP($A80,'Import OffPeak'!$A$3:HB$99,205,FALSE())-VLOOKUP($A80,'Import OffPeak change'!$A$106:HB$202,205,FALSE())),0,(VLOOKUP($A80,'Import OffPeak'!$A$3:HB$99,205,FALSE())-VLOOKUP($A80,'Import OffPeak change'!$A$106:HB$202,205,FALSE())))</f>
        <v>0</v>
      </c>
      <c r="GX80" s="193" t="n">
        <f aca="false">IF(ISERROR(VLOOKUP($A80,'Import OffPeak'!$A$3:HC$99,206,FALSE())-VLOOKUP($A80,'Import OffPeak change'!$A$106:HC$202,206,FALSE())),0,(VLOOKUP($A80,'Import OffPeak'!$A$3:HC$99,206,FALSE())-VLOOKUP($A80,'Import OffPeak change'!$A$106:HC$202,206,FALSE())))</f>
        <v>0</v>
      </c>
      <c r="GY80" s="193" t="n">
        <f aca="false">IF(ISERROR(VLOOKUP($A80,'Import OffPeak'!$A$3:HD$99,207,FALSE())-VLOOKUP($A80,'Import OffPeak change'!$A$106:HD$202,207,FALSE())),0,(VLOOKUP($A80,'Import OffPeak'!$A$3:HD$99,207,FALSE())-VLOOKUP($A80,'Import OffPeak change'!$A$106:HD$202,207,FALSE())))</f>
        <v>0</v>
      </c>
      <c r="GZ80" s="193" t="n">
        <f aca="false">IF(ISERROR(VLOOKUP($A80,'Import OffPeak'!$A$3:HE$99,208,FALSE())-VLOOKUP($A80,'Import OffPeak change'!$A$106:HE$202,208,FALSE())),0,(VLOOKUP($A80,'Import OffPeak'!$A$3:HE$99,208,FALSE())-VLOOKUP($A80,'Import OffPeak change'!$A$106:HE$202,208,FALSE())))</f>
        <v>0</v>
      </c>
      <c r="HA80" s="193" t="n">
        <f aca="false">IF(ISERROR(VLOOKUP($A80,'Import OffPeak'!$A$3:HF$99,209,FALSE())-VLOOKUP($A80,'Import OffPeak change'!$A$106:HF$202,209,FALSE())),0,(VLOOKUP($A80,'Import OffPeak'!$A$3:HF$99,209,FALSE())-VLOOKUP($A80,'Import OffPeak change'!$A$106:HF$202,209,FALSE())))</f>
        <v>0</v>
      </c>
      <c r="HB80" s="193" t="n">
        <f aca="false">IF(ISERROR(VLOOKUP($A80,'Import OffPeak'!$A$3:HG$99,210,FALSE())-VLOOKUP($A80,'Import OffPeak change'!$A$106:HG$202,210,FALSE())),0,(VLOOKUP($A80,'Import OffPeak'!$A$3:HG$99,210,FALSE())-VLOOKUP($A80,'Import OffPeak change'!$A$106:HG$202,210,FALSE())))</f>
        <v>0</v>
      </c>
      <c r="HC80" s="193" t="n">
        <f aca="false">IF(ISERROR(VLOOKUP($A80,'Import OffPeak'!$A$3:HH$99,211,FALSE())-VLOOKUP($A80,'Import OffPeak change'!$A$106:HH$202,211,FALSE())),0,(VLOOKUP($A80,'Import OffPeak'!$A$3:HH$99,211,FALSE())-VLOOKUP($A80,'Import OffPeak change'!$A$106:HH$202,211,FALSE())))</f>
        <v>0</v>
      </c>
      <c r="HD80" s="193" t="n">
        <f aca="false">IF(ISERROR(VLOOKUP($A80,'Import OffPeak'!$A$3:HI$99,212,FALSE())-VLOOKUP($A80,'Import OffPeak change'!$A$106:HI$202,212,FALSE())),0,(VLOOKUP($A80,'Import OffPeak'!$A$3:HI$99,212,FALSE())-VLOOKUP($A80,'Import OffPeak change'!$A$106:HI$202,212,FALSE())))</f>
        <v>0</v>
      </c>
      <c r="HE80" s="193" t="n">
        <f aca="false">IF(ISERROR(VLOOKUP($A80,'Import OffPeak'!$A$3:HJ$99,213,FALSE())-VLOOKUP($A80,'Import OffPeak change'!$A$106:HJ$202,213,FALSE())),0,(VLOOKUP($A80,'Import OffPeak'!$A$3:HJ$99,213,FALSE())-VLOOKUP($A80,'Import OffPeak change'!$A$106:HJ$202,213,FALSE())))</f>
        <v>0</v>
      </c>
      <c r="HF80" s="193" t="n">
        <f aca="false">IF(ISERROR(VLOOKUP($A80,'Import OffPeak'!$A$3:HK$99,214,FALSE())-VLOOKUP($A80,'Import OffPeak change'!$A$106:HK$202,214,FALSE())),0,(VLOOKUP($A80,'Import OffPeak'!$A$3:HK$99,214,FALSE())-VLOOKUP($A80,'Import OffPeak change'!$A$106:HK$202,214,FALSE())))</f>
        <v>0</v>
      </c>
      <c r="HG80" s="193" t="n">
        <f aca="false">IF(ISERROR(VLOOKUP($A80,'Import OffPeak'!$A$3:HL$99,215,FALSE())-VLOOKUP($A80,'Import OffPeak change'!$A$106:HL$202,215,FALSE())),0,(VLOOKUP($A80,'Import OffPeak'!$A$3:HL$99,215,FALSE())-VLOOKUP($A80,'Import OffPeak change'!$A$106:HL$202,215,FALSE())))</f>
        <v>0</v>
      </c>
      <c r="HH80" s="193" t="n">
        <f aca="false">IF(ISERROR(VLOOKUP($A80,'Import OffPeak'!$A$3:HM$99,216,FALSE())-VLOOKUP($A80,'Import OffPeak change'!$A$106:HM$202,216,FALSE())),0,(VLOOKUP($A80,'Import OffPeak'!$A$3:HM$99,216,FALSE())-VLOOKUP($A80,'Import OffPeak change'!$A$106:HM$202,216,FALSE())))</f>
        <v>0</v>
      </c>
      <c r="HI80" s="193" t="n">
        <f aca="false">IF(ISERROR(VLOOKUP($A80,'Import OffPeak'!$A$3:HN$99,217,FALSE())-VLOOKUP($A80,'Import OffPeak change'!$A$106:HN$202,217,FALSE())),0,(VLOOKUP($A80,'Import OffPeak'!$A$3:HN$99,217,FALSE())-VLOOKUP($A80,'Import OffPeak change'!$A$106:HN$202,217,FALSE())))</f>
        <v>0</v>
      </c>
      <c r="HJ80" s="193" t="n">
        <f aca="false">IF(ISERROR(VLOOKUP($A80,'Import OffPeak'!$A$3:HO$99,218,FALSE())-VLOOKUP($A80,'Import OffPeak change'!$A$106:HO$202,218,FALSE())),0,(VLOOKUP($A80,'Import OffPeak'!$A$3:HO$99,218,FALSE())-VLOOKUP($A80,'Import OffPeak change'!$A$106:HO$202,218,FALSE())))</f>
        <v>0</v>
      </c>
      <c r="HK80" s="193" t="n">
        <f aca="false">IF(ISERROR(VLOOKUP($A80,'Import OffPeak'!$A$3:HP$99,219,FALSE())-VLOOKUP($A80,'Import OffPeak change'!$A$106:HP$202,219,FALSE())),0,(VLOOKUP($A80,'Import OffPeak'!$A$3:HP$99,219,FALSE())-VLOOKUP($A80,'Import OffPeak change'!$A$106:HP$202,219,FALSE())))</f>
        <v>0</v>
      </c>
      <c r="HL80" s="193" t="n">
        <f aca="false">IF(ISERROR(VLOOKUP($A80,'Import OffPeak'!$A$3:HQ$99,220,FALSE())-VLOOKUP($A80,'Import OffPeak change'!$A$106:HQ$202,220,FALSE())),0,(VLOOKUP($A80,'Import OffPeak'!$A$3:HQ$99,220,FALSE())-VLOOKUP($A80,'Import OffPeak change'!$A$106:HQ$202,220,FALSE())))</f>
        <v>0</v>
      </c>
      <c r="HM80" s="193" t="n">
        <f aca="false">IF(ISERROR(VLOOKUP($A80,'Import OffPeak'!$A$3:HR$99,221,FALSE())-VLOOKUP($A80,'Import OffPeak change'!$A$106:HR$202,221,FALSE())),0,(VLOOKUP($A80,'Import OffPeak'!$A$3:HR$99,221,FALSE())-VLOOKUP($A80,'Import OffPeak change'!$A$106:HR$202,221,FALSE())))</f>
        <v>0</v>
      </c>
      <c r="HN80" s="193" t="n">
        <f aca="false">IF(ISERROR(VLOOKUP($A80,'Import OffPeak'!$A$3:HS$99,222,FALSE())-VLOOKUP($A80,'Import OffPeak change'!$A$106:HS$202,222,FALSE())),0,(VLOOKUP($A80,'Import OffPeak'!$A$3:HS$99,222,FALSE())-VLOOKUP($A80,'Import OffPeak change'!$A$106:HS$202,222,FALSE())))</f>
        <v>0</v>
      </c>
      <c r="HO80" s="193" t="n">
        <f aca="false">IF(ISERROR(VLOOKUP($A80,'Import OffPeak'!$A$3:HT$99,223,FALSE())-VLOOKUP($A80,'Import OffPeak change'!$A$106:HT$202,223,FALSE())),0,(VLOOKUP($A80,'Import OffPeak'!$A$3:HT$99,223,FALSE())-VLOOKUP($A80,'Import OffPeak change'!$A$106:HT$202,223,FALSE())))</f>
        <v>0</v>
      </c>
      <c r="HP80" s="193" t="n">
        <f aca="false">IF(ISERROR(VLOOKUP($A80,'Import OffPeak'!$A$3:HU$99,224,FALSE())-VLOOKUP($A80,'Import OffPeak change'!$A$106:HU$202,224,FALSE())),0,(VLOOKUP($A80,'Import OffPeak'!$A$3:HU$99,224,FALSE())-VLOOKUP($A80,'Import OffPeak change'!$A$106:HU$202,224,FALSE())))</f>
        <v>0</v>
      </c>
      <c r="HQ80" s="193" t="n">
        <f aca="false">IF(ISERROR(VLOOKUP($A80,'Import OffPeak'!$A$3:HV$99,225,FALSE())-VLOOKUP($A80,'Import OffPeak change'!$A$106:HV$202,225,FALSE())),0,(VLOOKUP($A80,'Import OffPeak'!$A$3:HV$99,225,FALSE())-VLOOKUP($A80,'Import OffPeak change'!$A$106:HV$202,225,FALSE())))</f>
        <v>0</v>
      </c>
      <c r="HR80" s="193" t="n">
        <f aca="false">IF(ISERROR(VLOOKUP($A80,'Import OffPeak'!$A$3:HW$99,226,FALSE())-VLOOKUP($A80,'Import OffPeak change'!$A$106:HW$202,226,FALSE())),0,(VLOOKUP($A80,'Import OffPeak'!$A$3:HW$99,226,FALSE())-VLOOKUP($A80,'Import OffPeak change'!$A$106:HW$202,226,FALSE())))</f>
        <v>0</v>
      </c>
      <c r="HS80" s="193" t="n">
        <f aca="false">IF(ISERROR(VLOOKUP($A80,'Import OffPeak'!$A$3:HX$99,227,FALSE())-VLOOKUP($A80,'Import OffPeak change'!$A$106:HX$202,227,FALSE())),0,(VLOOKUP($A80,'Import OffPeak'!$A$3:HX$99,227,FALSE())-VLOOKUP($A80,'Import OffPeak change'!$A$106:HX$202,227,FALSE())))</f>
        <v>0</v>
      </c>
      <c r="HT80" s="193" t="n">
        <f aca="false">IF(ISERROR(VLOOKUP($A80,'Import OffPeak'!$A$3:HY$99,228,FALSE())-VLOOKUP($A80,'Import OffPeak change'!$A$106:HY$202,228,FALSE())),0,(VLOOKUP($A80,'Import OffPeak'!$A$3:HY$99,228,FALSE())-VLOOKUP($A80,'Import OffPeak change'!$A$106:HY$202,228,FALSE())))</f>
        <v>0</v>
      </c>
      <c r="HU80" s="193" t="n">
        <f aca="false">IF(ISERROR(VLOOKUP($A80,'Import OffPeak'!$A$3:HZ$99,229,FALSE())-VLOOKUP($A80,'Import OffPeak change'!$A$106:HZ$202,229,FALSE())),0,(VLOOKUP($A80,'Import OffPeak'!$A$3:HZ$99,229,FALSE())-VLOOKUP($A80,'Import OffPeak change'!$A$106:HZ$202,229,FALSE())))</f>
        <v>0</v>
      </c>
      <c r="HV80" s="193" t="n">
        <f aca="false">IF(ISERROR(VLOOKUP($A80,'Import OffPeak'!$A$3:IA$99,230,FALSE())-VLOOKUP($A80,'Import OffPeak change'!$A$106:IA$202,230,FALSE())),0,(VLOOKUP($A80,'Import OffPeak'!$A$3:IA$99,230,FALSE())-VLOOKUP($A80,'Import OffPeak change'!$A$106:IA$202,230,FALSE())))</f>
        <v>0</v>
      </c>
      <c r="HW80" s="193" t="n">
        <f aca="false">IF(ISERROR(VLOOKUP($A80,'Import OffPeak'!$A$3:IB$99,231,FALSE())-VLOOKUP($A80,'Import OffPeak change'!$A$106:IB$202,231,FALSE())),0,(VLOOKUP($A80,'Import OffPeak'!$A$3:IB$99,231,FALSE())-VLOOKUP($A80,'Import OffPeak change'!$A$106:IB$202,231,FALSE())))</f>
        <v>0</v>
      </c>
      <c r="HX80" s="193" t="n">
        <f aca="false">IF(ISERROR(VLOOKUP($A80,'Import OffPeak'!$A$3:IC$99,232,FALSE())-VLOOKUP($A80,'Import OffPeak change'!$A$106:IC$202,232,FALSE())),0,(VLOOKUP($A80,'Import OffPeak'!$A$3:IC$99,232,FALSE())-VLOOKUP($A80,'Import OffPeak change'!$A$106:IC$202,232,FALSE())))</f>
        <v>0</v>
      </c>
      <c r="HY80" s="193" t="n">
        <f aca="false">IF(ISERROR(VLOOKUP($A80,'Import OffPeak'!$A$3:ID$99,233,FALSE())-VLOOKUP($A80,'Import OffPeak change'!$A$106:ID$202,233,FALSE())),0,(VLOOKUP($A80,'Import OffPeak'!$A$3:ID$99,233,FALSE())-VLOOKUP($A80,'Import OffPeak change'!$A$106:ID$202,233,FALSE())))</f>
        <v>0</v>
      </c>
      <c r="HZ80" s="193" t="n">
        <f aca="false">IF(ISERROR(VLOOKUP($A80,'Import OffPeak'!$A$3:IE$99,234,FALSE())-VLOOKUP($A80,'Import OffPeak change'!$A$106:IE$202,234,FALSE())),0,(VLOOKUP($A80,'Import OffPeak'!$A$3:IE$99,234,FALSE())-VLOOKUP($A80,'Import OffPeak change'!$A$106:IE$202,234,FALSE())))</f>
        <v>0</v>
      </c>
      <c r="IA80" s="193" t="n">
        <f aca="false">IF(ISERROR(VLOOKUP($A80,'Import OffPeak'!$A$3:IF$99,235,FALSE())-VLOOKUP($A80,'Import OffPeak change'!$A$106:IF$202,235,FALSE())),0,(VLOOKUP($A80,'Import OffPeak'!$A$3:IF$99,235,FALSE())-VLOOKUP($A80,'Import OffPeak change'!$A$106:IF$202,235,FALSE())))</f>
        <v>0</v>
      </c>
      <c r="IB80" s="193" t="n">
        <f aca="false">IF(ISERROR(VLOOKUP($A80,'Import OffPeak'!$A$3:IG$99,236,FALSE())-VLOOKUP($A80,'Import OffPeak change'!$A$106:IG$202,236,FALSE())),0,(VLOOKUP($A80,'Import OffPeak'!$A$3:IG$99,236,FALSE())-VLOOKUP($A80,'Import OffPeak change'!$A$106:IG$202,236,FALSE())))</f>
        <v>0</v>
      </c>
      <c r="IC80" s="193" t="n">
        <f aca="false">IF(ISERROR(VLOOKUP($A80,'Import OffPeak'!$A$3:IH$99,237,FALSE())-VLOOKUP($A80,'Import OffPeak change'!$A$106:IH$202,237,FALSE())),0,(VLOOKUP($A80,'Import OffPeak'!$A$3:IH$99,237,FALSE())-VLOOKUP($A80,'Import OffPeak change'!$A$106:IH$202,237,FALSE())))</f>
        <v>0</v>
      </c>
      <c r="ID80" s="193" t="n">
        <f aca="false">IF(ISERROR(VLOOKUP($A80,'Import OffPeak'!$A$3:II$99,238,FALSE())-VLOOKUP($A80,'Import OffPeak change'!$A$106:II$202,238,FALSE())),0,(VLOOKUP($A80,'Import OffPeak'!$A$3:II$99,238,FALSE())-VLOOKUP($A80,'Import OffPeak change'!$A$106:II$202,238,FALSE())))</f>
        <v>0</v>
      </c>
      <c r="IE80" s="193" t="n">
        <f aca="false">IF(ISERROR(VLOOKUP($A80,'Import OffPeak'!$A$3:IJ$99,239,FALSE())-VLOOKUP($A80,'Import OffPeak change'!$A$106:IJ$202,239,FALSE())),0,(VLOOKUP($A80,'Import OffPeak'!$A$3:IJ$99,239,FALSE())-VLOOKUP($A80,'Import OffPeak change'!$A$106:IJ$202,239,FALSE())))</f>
        <v>0</v>
      </c>
    </row>
    <row r="81" customFormat="false" ht="12.75" hidden="false" customHeight="false" outlineLevel="0" collapsed="false">
      <c r="A81" s="201" t="str">
        <f aca="false">IF('Import OffPeak'!A78=0,"",'Import OffPeak'!A78)</f>
        <v/>
      </c>
      <c r="B81" s="193"/>
      <c r="C81" s="193"/>
      <c r="D81" s="193"/>
      <c r="E81" s="193"/>
      <c r="F81" s="193"/>
      <c r="G81" s="193" t="n">
        <f aca="false">IF(ISERROR(VLOOKUP($A81,'Import OffPeak'!$A$3:L$99,7,FALSE())-VLOOKUP($A81,'Import OffPeak change'!$A$106:L$202,7,FALSE())),0,(VLOOKUP($A81,'Import OffPeak'!$A$3:L$99,7,FALSE())-VLOOKUP($A81,'Import OffPeak change'!$A$106:L$202,7,FALSE())))</f>
        <v>0</v>
      </c>
      <c r="H81" s="193" t="n">
        <f aca="false">IF(ISERROR(VLOOKUP($A81,'Import OffPeak'!$A$3:M$99,8,FALSE())-VLOOKUP($A81,'Import OffPeak change'!$A$106:M$202,8,FALSE())),0,(VLOOKUP($A81,'Import OffPeak'!$A$3:M$99,8,FALSE())-VLOOKUP($A81,'Import OffPeak change'!$A$106:M$202,8,FALSE())))</f>
        <v>0</v>
      </c>
      <c r="I81" s="193" t="n">
        <f aca="false">IF(ISERROR(VLOOKUP($A81,'Import OffPeak'!$A$3:N$99,9,FALSE())-VLOOKUP($A81,'Import OffPeak change'!$A$106:N$202,9,FALSE())),0,(VLOOKUP($A81,'Import OffPeak'!$A$3:N$99,9,FALSE())-VLOOKUP($A81,'Import OffPeak change'!$A$106:N$202,9,FALSE())))</f>
        <v>0</v>
      </c>
      <c r="J81" s="193" t="n">
        <f aca="false">IF(ISERROR(VLOOKUP($A81,'Import OffPeak'!$A$3:O$99,10,FALSE())-VLOOKUP($A81,'Import OffPeak change'!$A$106:O$202,10,FALSE())),0,(VLOOKUP($A81,'Import OffPeak'!$A$3:O$99,10,FALSE())-VLOOKUP($A81,'Import OffPeak change'!$A$106:O$202,10,FALSE())))</f>
        <v>0</v>
      </c>
      <c r="K81" s="193" t="n">
        <f aca="false">IF(ISERROR(VLOOKUP($A81,'Import OffPeak'!$A$3:P$99,11,FALSE())-VLOOKUP($A81,'Import OffPeak change'!$A$106:P$202,11,FALSE())),0,(VLOOKUP($A81,'Import OffPeak'!$A$3:P$99,11,FALSE())-VLOOKUP($A81,'Import OffPeak change'!$A$106:P$202,11,FALSE())))</f>
        <v>0</v>
      </c>
      <c r="L81" s="193" t="n">
        <f aca="false">IF(ISERROR(VLOOKUP($A81,'Import OffPeak'!$A$3:Q$99,12,FALSE())-VLOOKUP($A81,'Import OffPeak change'!$A$106:Q$202,12,FALSE())),0,(VLOOKUP($A81,'Import OffPeak'!$A$3:Q$99,12,FALSE())-VLOOKUP($A81,'Import OffPeak change'!$A$106:Q$202,12,FALSE())))</f>
        <v>0</v>
      </c>
      <c r="M81" s="193" t="n">
        <f aca="false">IF(ISERROR(VLOOKUP($A81,'Import OffPeak'!$A$3:R$99,13,FALSE())-VLOOKUP($A81,'Import OffPeak change'!$A$106:R$202,13,FALSE())),0,(VLOOKUP($A81,'Import OffPeak'!$A$3:R$99,13,FALSE())-VLOOKUP($A81,'Import OffPeak change'!$A$106:R$202,13,FALSE())))</f>
        <v>0</v>
      </c>
      <c r="N81" s="193" t="n">
        <f aca="false">IF(ISERROR(VLOOKUP($A81,'Import OffPeak'!$A$3:S$99,14,FALSE())-VLOOKUP($A81,'Import OffPeak change'!$A$106:S$202,14,FALSE())),0,(VLOOKUP($A81,'Import OffPeak'!$A$3:S$99,14,FALSE())-VLOOKUP($A81,'Import OffPeak change'!$A$106:S$202,14,FALSE())))</f>
        <v>0</v>
      </c>
      <c r="O81" s="193" t="n">
        <f aca="false">IF(ISERROR(VLOOKUP($A81,'Import OffPeak'!$A$3:T$99,15,FALSE())-VLOOKUP($A81,'Import OffPeak change'!$A$106:T$202,15,FALSE())),0,(VLOOKUP($A81,'Import OffPeak'!$A$3:T$99,15,FALSE())-VLOOKUP($A81,'Import OffPeak change'!$A$106:T$202,15,FALSE())))</f>
        <v>0</v>
      </c>
      <c r="P81" s="193" t="n">
        <f aca="false">IF(ISERROR(VLOOKUP($A81,'Import OffPeak'!$A$3:U$99,16,FALSE())-VLOOKUP($A81,'Import OffPeak change'!$A$106:U$202,16,FALSE())),0,(VLOOKUP($A81,'Import OffPeak'!$A$3:U$99,16,FALSE())-VLOOKUP($A81,'Import OffPeak change'!$A$106:U$202,16,FALSE())))</f>
        <v>0</v>
      </c>
      <c r="Q81" s="193" t="n">
        <f aca="false">IF(ISERROR(VLOOKUP($A81,'Import OffPeak'!$A$3:V$99,17,FALSE())-VLOOKUP($A81,'Import OffPeak change'!$A$106:V$202,17,FALSE())),0,(VLOOKUP($A81,'Import OffPeak'!$A$3:V$99,17,FALSE())-VLOOKUP($A81,'Import OffPeak change'!$A$106:V$202,17,FALSE())))</f>
        <v>0</v>
      </c>
      <c r="R81" s="193" t="n">
        <f aca="false">IF(ISERROR(VLOOKUP($A81,'Import OffPeak'!$A$3:W$99,18,FALSE())-VLOOKUP($A81,'Import OffPeak change'!$A$106:W$202,18,FALSE())),0,(VLOOKUP($A81,'Import OffPeak'!$A$3:W$99,18,FALSE())-VLOOKUP($A81,'Import OffPeak change'!$A$106:W$202,18,FALSE())))</f>
        <v>0</v>
      </c>
      <c r="S81" s="193" t="n">
        <f aca="false">IF(ISERROR(VLOOKUP($A81,'Import OffPeak'!$A$3:X$99,19,FALSE())-VLOOKUP($A81,'Import OffPeak change'!$A$106:X$202,19,FALSE())),0,(VLOOKUP($A81,'Import OffPeak'!$A$3:X$99,19,FALSE())-VLOOKUP($A81,'Import OffPeak change'!$A$106:X$202,19,FALSE())))</f>
        <v>0</v>
      </c>
      <c r="T81" s="193" t="n">
        <f aca="false">IF(ISERROR(VLOOKUP($A81,'Import OffPeak'!$A$3:Y$99,20,FALSE())-VLOOKUP($A81,'Import OffPeak change'!$A$106:Y$202,20,FALSE())),0,(VLOOKUP($A81,'Import OffPeak'!$A$3:Y$99,20,FALSE())-VLOOKUP($A81,'Import OffPeak change'!$A$106:Y$202,20,FALSE())))</f>
        <v>0</v>
      </c>
      <c r="U81" s="193" t="n">
        <f aca="false">IF(ISERROR(VLOOKUP($A81,'Import OffPeak'!$A$3:Z$99,21,FALSE())-VLOOKUP($A81,'Import OffPeak change'!$A$106:Z$202,21,FALSE())),0,(VLOOKUP($A81,'Import OffPeak'!$A$3:Z$99,21,FALSE())-VLOOKUP($A81,'Import OffPeak change'!$A$106:Z$202,21,FALSE())))</f>
        <v>0</v>
      </c>
      <c r="V81" s="193" t="n">
        <f aca="false">IF(ISERROR(VLOOKUP($A81,'Import OffPeak'!$A$3:AA$99,22,FALSE())-VLOOKUP($A81,'Import OffPeak change'!$A$106:AA$202,22,FALSE())),0,(VLOOKUP($A81,'Import OffPeak'!$A$3:AA$99,22,FALSE())-VLOOKUP($A81,'Import OffPeak change'!$A$106:AA$202,22,FALSE())))</f>
        <v>0</v>
      </c>
      <c r="W81" s="193" t="n">
        <f aca="false">IF(ISERROR(VLOOKUP($A81,'Import OffPeak'!$A$3:AB$99,23,FALSE())-VLOOKUP($A81,'Import OffPeak change'!$A$106:AB$202,23,FALSE())),0,(VLOOKUP($A81,'Import OffPeak'!$A$3:AB$99,23,FALSE())-VLOOKUP($A81,'Import OffPeak change'!$A$106:AB$202,23,FALSE())))</f>
        <v>0</v>
      </c>
      <c r="X81" s="193" t="n">
        <f aca="false">IF(ISERROR(VLOOKUP($A81,'Import OffPeak'!$A$3:AC$99,24,FALSE())-VLOOKUP($A81,'Import OffPeak change'!$A$106:AC$202,24,FALSE())),0,(VLOOKUP($A81,'Import OffPeak'!$A$3:AC$99,24,FALSE())-VLOOKUP($A81,'Import OffPeak change'!$A$106:AC$202,24,FALSE())))</f>
        <v>0</v>
      </c>
      <c r="Y81" s="193" t="n">
        <f aca="false">IF(ISERROR(VLOOKUP($A81,'Import OffPeak'!$A$3:AD$99,25,FALSE())-VLOOKUP($A81,'Import OffPeak change'!$A$106:AD$202,25,FALSE())),0,(VLOOKUP($A81,'Import OffPeak'!$A$3:AD$99,25,FALSE())-VLOOKUP($A81,'Import OffPeak change'!$A$106:AD$202,25,FALSE())))</f>
        <v>0</v>
      </c>
      <c r="Z81" s="193" t="n">
        <f aca="false">IF(ISERROR(VLOOKUP($A81,'Import OffPeak'!$A$3:AE$99,26,FALSE())-VLOOKUP($A81,'Import OffPeak change'!$A$106:AE$202,26,FALSE())),0,(VLOOKUP($A81,'Import OffPeak'!$A$3:AE$99,26,FALSE())-VLOOKUP($A81,'Import OffPeak change'!$A$106:AE$202,26,FALSE())))</f>
        <v>0</v>
      </c>
      <c r="AA81" s="193" t="n">
        <f aca="false">IF(ISERROR(VLOOKUP($A81,'Import OffPeak'!$A$3:AF$99,27,FALSE())-VLOOKUP($A81,'Import OffPeak change'!$A$106:AF$202,27,FALSE())),0,(VLOOKUP($A81,'Import OffPeak'!$A$3:AF$99,27,FALSE())-VLOOKUP($A81,'Import OffPeak change'!$A$106:AF$202,27,FALSE())))</f>
        <v>0</v>
      </c>
      <c r="AB81" s="193" t="n">
        <f aca="false">IF(ISERROR(VLOOKUP($A81,'Import OffPeak'!$A$3:AG$99,28,FALSE())-VLOOKUP($A81,'Import OffPeak change'!$A$106:AG$202,28,FALSE())),0,(VLOOKUP($A81,'Import OffPeak'!$A$3:AG$99,28,FALSE())-VLOOKUP($A81,'Import OffPeak change'!$A$106:AG$202,28,FALSE())))</f>
        <v>0</v>
      </c>
      <c r="AC81" s="193" t="n">
        <f aca="false">IF(ISERROR(VLOOKUP($A81,'Import OffPeak'!$A$3:AH$99,29,FALSE())-VLOOKUP($A81,'Import OffPeak change'!$A$106:AH$202,29,FALSE())),0,(VLOOKUP($A81,'Import OffPeak'!$A$3:AH$99,29,FALSE())-VLOOKUP($A81,'Import OffPeak change'!$A$106:AH$202,29,FALSE())))</f>
        <v>0</v>
      </c>
      <c r="AD81" s="193" t="n">
        <f aca="false">IF(ISERROR(VLOOKUP($A81,'Import OffPeak'!$A$3:AI$99,30,FALSE())-VLOOKUP($A81,'Import OffPeak change'!$A$106:AI$202,30,FALSE())),0,(VLOOKUP($A81,'Import OffPeak'!$A$3:AI$99,30,FALSE())-VLOOKUP($A81,'Import OffPeak change'!$A$106:AI$202,30,FALSE())))</f>
        <v>0</v>
      </c>
      <c r="AE81" s="193" t="n">
        <f aca="false">IF(ISERROR(VLOOKUP($A81,'Import OffPeak'!$A$3:AJ$99,31,FALSE())-VLOOKUP($A81,'Import OffPeak change'!$A$106:AJ$202,31,FALSE())),0,(VLOOKUP($A81,'Import OffPeak'!$A$3:AJ$99,31,FALSE())-VLOOKUP($A81,'Import OffPeak change'!$A$106:AJ$202,31,FALSE())))</f>
        <v>0</v>
      </c>
      <c r="AF81" s="193" t="n">
        <f aca="false">IF(ISERROR(VLOOKUP($A81,'Import OffPeak'!$A$3:AK$99,32,FALSE())-VLOOKUP($A81,'Import OffPeak change'!$A$106:AK$202,32,FALSE())),0,(VLOOKUP($A81,'Import OffPeak'!$A$3:AK$99,32,FALSE())-VLOOKUP($A81,'Import OffPeak change'!$A$106:AK$202,32,FALSE())))</f>
        <v>0</v>
      </c>
      <c r="AG81" s="193" t="n">
        <f aca="false">IF(ISERROR(VLOOKUP($A81,'Import OffPeak'!$A$3:AL$99,33,FALSE())-VLOOKUP($A81,'Import OffPeak change'!$A$106:AL$202,33,FALSE())),0,(VLOOKUP($A81,'Import OffPeak'!$A$3:AL$99,33,FALSE())-VLOOKUP($A81,'Import OffPeak change'!$A$106:AL$202,33,FALSE())))</f>
        <v>0</v>
      </c>
      <c r="AH81" s="193" t="n">
        <f aca="false">IF(ISERROR(VLOOKUP($A81,'Import OffPeak'!$A$3:AM$99,34,FALSE())-VLOOKUP($A81,'Import OffPeak change'!$A$106:AM$202,34,FALSE())),0,(VLOOKUP($A81,'Import OffPeak'!$A$3:AM$99,34,FALSE())-VLOOKUP($A81,'Import OffPeak change'!$A$106:AM$202,34,FALSE())))</f>
        <v>0</v>
      </c>
      <c r="AI81" s="193" t="n">
        <f aca="false">IF(ISERROR(VLOOKUP($A81,'Import OffPeak'!$A$3:AN$99,35,FALSE())-VLOOKUP($A81,'Import OffPeak change'!$A$106:AN$202,35,FALSE())),0,(VLOOKUP($A81,'Import OffPeak'!$A$3:AN$99,35,FALSE())-VLOOKUP($A81,'Import OffPeak change'!$A$106:AN$202,35,FALSE())))</f>
        <v>0</v>
      </c>
      <c r="AJ81" s="193" t="n">
        <f aca="false">IF(ISERROR(VLOOKUP($A81,'Import OffPeak'!$A$3:AO$99,36,FALSE())-VLOOKUP($A81,'Import OffPeak change'!$A$106:AO$202,36,FALSE())),0,(VLOOKUP($A81,'Import OffPeak'!$A$3:AO$99,36,FALSE())-VLOOKUP($A81,'Import OffPeak change'!$A$106:AO$202,36,FALSE())))</f>
        <v>0</v>
      </c>
      <c r="AK81" s="193" t="n">
        <f aca="false">IF(ISERROR(VLOOKUP($A81,'Import OffPeak'!$A$3:AP$99,37,FALSE())-VLOOKUP($A81,'Import OffPeak change'!$A$106:AP$202,37,FALSE())),0,(VLOOKUP($A81,'Import OffPeak'!$A$3:AP$99,37,FALSE())-VLOOKUP($A81,'Import OffPeak change'!$A$106:AP$202,37,FALSE())))</f>
        <v>0</v>
      </c>
      <c r="AL81" s="193" t="n">
        <f aca="false">IF(ISERROR(VLOOKUP($A81,'Import OffPeak'!$A$3:AQ$99,38,FALSE())-VLOOKUP($A81,'Import OffPeak change'!$A$106:AQ$202,38,FALSE())),0,(VLOOKUP($A81,'Import OffPeak'!$A$3:AQ$99,38,FALSE())-VLOOKUP($A81,'Import OffPeak change'!$A$106:AQ$202,38,FALSE())))</f>
        <v>0</v>
      </c>
      <c r="AM81" s="193" t="n">
        <f aca="false">IF(ISERROR(VLOOKUP($A81,'Import OffPeak'!$A$3:AR$99,39,FALSE())-VLOOKUP($A81,'Import OffPeak change'!$A$106:AR$202,39,FALSE())),0,(VLOOKUP($A81,'Import OffPeak'!$A$3:AR$99,39,FALSE())-VLOOKUP($A81,'Import OffPeak change'!$A$106:AR$202,39,FALSE())))</f>
        <v>0</v>
      </c>
      <c r="AN81" s="193" t="n">
        <f aca="false">IF(ISERROR(VLOOKUP($A81,'Import OffPeak'!$A$3:AS$99,40,FALSE())-VLOOKUP($A81,'Import OffPeak change'!$A$106:AS$202,40,FALSE())),0,(VLOOKUP($A81,'Import OffPeak'!$A$3:AS$99,40,FALSE())-VLOOKUP($A81,'Import OffPeak change'!$A$106:AS$202,40,FALSE())))</f>
        <v>0</v>
      </c>
      <c r="AO81" s="193" t="n">
        <f aca="false">IF(ISERROR(VLOOKUP($A81,'Import OffPeak'!$A$3:AT$99,41,FALSE())-VLOOKUP($A81,'Import OffPeak change'!$A$106:AT$202,41,FALSE())),0,(VLOOKUP($A81,'Import OffPeak'!$A$3:AT$99,41,FALSE())-VLOOKUP($A81,'Import OffPeak change'!$A$106:AT$202,41,FALSE())))</f>
        <v>0</v>
      </c>
      <c r="AP81" s="193" t="n">
        <f aca="false">IF(ISERROR(VLOOKUP($A81,'Import OffPeak'!$A$3:AU$99,42,FALSE())-VLOOKUP($A81,'Import OffPeak change'!$A$106:AU$202,42,FALSE())),0,(VLOOKUP($A81,'Import OffPeak'!$A$3:AU$99,42,FALSE())-VLOOKUP($A81,'Import OffPeak change'!$A$106:AU$202,42,FALSE())))</f>
        <v>0</v>
      </c>
      <c r="AQ81" s="193" t="n">
        <f aca="false">IF(ISERROR(VLOOKUP($A81,'Import OffPeak'!$A$3:AV$99,43,FALSE())-VLOOKUP($A81,'Import OffPeak change'!$A$106:AV$202,43,FALSE())),0,(VLOOKUP($A81,'Import OffPeak'!$A$3:AV$99,43,FALSE())-VLOOKUP($A81,'Import OffPeak change'!$A$106:AV$202,43,FALSE())))</f>
        <v>0</v>
      </c>
      <c r="AR81" s="193" t="n">
        <f aca="false">IF(ISERROR(VLOOKUP($A81,'Import OffPeak'!$A$3:AW$99,44,FALSE())-VLOOKUP($A81,'Import OffPeak change'!$A$106:AW$202,44,FALSE())),0,(VLOOKUP($A81,'Import OffPeak'!$A$3:AW$99,44,FALSE())-VLOOKUP($A81,'Import OffPeak change'!$A$106:AW$202,44,FALSE())))</f>
        <v>0</v>
      </c>
      <c r="AS81" s="193" t="n">
        <f aca="false">IF(ISERROR(VLOOKUP($A81,'Import OffPeak'!$A$3:AX$99,45,FALSE())-VLOOKUP($A81,'Import OffPeak change'!$A$106:AX$202,45,FALSE())),0,(VLOOKUP($A81,'Import OffPeak'!$A$3:AX$99,45,FALSE())-VLOOKUP($A81,'Import OffPeak change'!$A$106:AX$202,45,FALSE())))</f>
        <v>0</v>
      </c>
      <c r="AT81" s="193" t="n">
        <f aca="false">IF(ISERROR(VLOOKUP($A81,'Import OffPeak'!$A$3:AY$99,46,FALSE())-VLOOKUP($A81,'Import OffPeak change'!$A$106:AY$202,46,FALSE())),0,(VLOOKUP($A81,'Import OffPeak'!$A$3:AY$99,46,FALSE())-VLOOKUP($A81,'Import OffPeak change'!$A$106:AY$202,46,FALSE())))</f>
        <v>0</v>
      </c>
      <c r="AU81" s="193" t="n">
        <f aca="false">IF(ISERROR(VLOOKUP($A81,'Import OffPeak'!$A$3:AZ$99,47,FALSE())-VLOOKUP($A81,'Import OffPeak change'!$A$106:AZ$202,47,FALSE())),0,(VLOOKUP($A81,'Import OffPeak'!$A$3:AZ$99,47,FALSE())-VLOOKUP($A81,'Import OffPeak change'!$A$106:AZ$202,47,FALSE())))</f>
        <v>0</v>
      </c>
      <c r="AV81" s="193" t="n">
        <f aca="false">IF(ISERROR(VLOOKUP($A81,'Import OffPeak'!$A$3:BA$99,48,FALSE())-VLOOKUP($A81,'Import OffPeak change'!$A$106:BA$202,48,FALSE())),0,(VLOOKUP($A81,'Import OffPeak'!$A$3:BA$99,48,FALSE())-VLOOKUP($A81,'Import OffPeak change'!$A$106:BA$202,48,FALSE())))</f>
        <v>0</v>
      </c>
      <c r="AW81" s="193" t="n">
        <f aca="false">IF(ISERROR(VLOOKUP($A81,'Import OffPeak'!$A$3:BB$99,49,FALSE())-VLOOKUP($A81,'Import OffPeak change'!$A$106:BB$202,49,FALSE())),0,(VLOOKUP($A81,'Import OffPeak'!$A$3:BB$99,49,FALSE())-VLOOKUP($A81,'Import OffPeak change'!$A$106:BB$202,49,FALSE())))</f>
        <v>0</v>
      </c>
      <c r="AX81" s="193" t="n">
        <f aca="false">IF(ISERROR(VLOOKUP($A81,'Import OffPeak'!$A$3:BC$99,50,FALSE())-VLOOKUP($A81,'Import OffPeak change'!$A$106:BC$202,50,FALSE())),0,(VLOOKUP($A81,'Import OffPeak'!$A$3:BC$99,50,FALSE())-VLOOKUP($A81,'Import OffPeak change'!$A$106:BC$202,50,FALSE())))</f>
        <v>0</v>
      </c>
      <c r="AY81" s="193" t="n">
        <f aca="false">IF(ISERROR(VLOOKUP($A81,'Import OffPeak'!$A$3:BD$99,51,FALSE())-VLOOKUP($A81,'Import OffPeak change'!$A$106:BD$202,51,FALSE())),0,(VLOOKUP($A81,'Import OffPeak'!$A$3:BD$99,51,FALSE())-VLOOKUP($A81,'Import OffPeak change'!$A$106:BD$202,51,FALSE())))</f>
        <v>0</v>
      </c>
      <c r="AZ81" s="193" t="n">
        <f aca="false">IF(ISERROR(VLOOKUP($A81,'Import OffPeak'!$A$3:BE$99,52,FALSE())-VLOOKUP($A81,'Import OffPeak change'!$A$106:BE$202,52,FALSE())),0,(VLOOKUP($A81,'Import OffPeak'!$A$3:BE$99,52,FALSE())-VLOOKUP($A81,'Import OffPeak change'!$A$106:BE$202,52,FALSE())))</f>
        <v>0</v>
      </c>
      <c r="BA81" s="193" t="n">
        <f aca="false">IF(ISERROR(VLOOKUP($A81,'Import OffPeak'!$A$3:BF$99,53,FALSE())-VLOOKUP($A81,'Import OffPeak change'!$A$106:BF$202,53,FALSE())),0,(VLOOKUP($A81,'Import OffPeak'!$A$3:BF$99,53,FALSE())-VLOOKUP($A81,'Import OffPeak change'!$A$106:BF$202,53,FALSE())))</f>
        <v>0</v>
      </c>
      <c r="BB81" s="193" t="n">
        <f aca="false">IF(ISERROR(VLOOKUP($A81,'Import OffPeak'!$A$3:BG$99,54,FALSE())-VLOOKUP($A81,'Import OffPeak change'!$A$106:BG$202,54,FALSE())),0,(VLOOKUP($A81,'Import OffPeak'!$A$3:BG$99,54,FALSE())-VLOOKUP($A81,'Import OffPeak change'!$A$106:BG$202,54,FALSE())))</f>
        <v>0</v>
      </c>
      <c r="BC81" s="193" t="n">
        <f aca="false">IF(ISERROR(VLOOKUP($A81,'Import OffPeak'!$A$3:BH$99,55,FALSE())-VLOOKUP($A81,'Import OffPeak change'!$A$106:BH$202,55,FALSE())),0,(VLOOKUP($A81,'Import OffPeak'!$A$3:BH$99,55,FALSE())-VLOOKUP($A81,'Import OffPeak change'!$A$106:BH$202,55,FALSE())))</f>
        <v>0</v>
      </c>
      <c r="BD81" s="193" t="n">
        <f aca="false">IF(ISERROR(VLOOKUP($A81,'Import OffPeak'!$A$3:BI$99,56,FALSE())-VLOOKUP($A81,'Import OffPeak change'!$A$106:BI$202,56,FALSE())),0,(VLOOKUP($A81,'Import OffPeak'!$A$3:BI$99,56,FALSE())-VLOOKUP($A81,'Import OffPeak change'!$A$106:BI$202,56,FALSE())))</f>
        <v>0</v>
      </c>
      <c r="BE81" s="193" t="n">
        <f aca="false">IF(ISERROR(VLOOKUP($A81,'Import OffPeak'!$A$3:BJ$99,57,FALSE())-VLOOKUP($A81,'Import OffPeak change'!$A$106:BJ$202,57,FALSE())),0,(VLOOKUP($A81,'Import OffPeak'!$A$3:BJ$99,57,FALSE())-VLOOKUP($A81,'Import OffPeak change'!$A$106:BJ$202,57,FALSE())))</f>
        <v>0</v>
      </c>
      <c r="BF81" s="193" t="n">
        <f aca="false">IF(ISERROR(VLOOKUP($A81,'Import OffPeak'!$A$3:BK$99,58,FALSE())-VLOOKUP($A81,'Import OffPeak change'!$A$106:BK$202,58,FALSE())),0,(VLOOKUP($A81,'Import OffPeak'!$A$3:BK$99,58,FALSE())-VLOOKUP($A81,'Import OffPeak change'!$A$106:BK$202,58,FALSE())))</f>
        <v>0</v>
      </c>
      <c r="BG81" s="193" t="n">
        <f aca="false">IF(ISERROR(VLOOKUP($A81,'Import OffPeak'!$A$3:BL$99,59,FALSE())-VLOOKUP($A81,'Import OffPeak change'!$A$106:BL$202,59,FALSE())),0,(VLOOKUP($A81,'Import OffPeak'!$A$3:BL$99,59,FALSE())-VLOOKUP($A81,'Import OffPeak change'!$A$106:BL$202,59,FALSE())))</f>
        <v>0</v>
      </c>
      <c r="BH81" s="193" t="n">
        <f aca="false">IF(ISERROR(VLOOKUP($A81,'Import OffPeak'!$A$3:BM$99,60,FALSE())-VLOOKUP($A81,'Import OffPeak change'!$A$106:BM$202,60,FALSE())),0,(VLOOKUP($A81,'Import OffPeak'!$A$3:BM$99,60,FALSE())-VLOOKUP($A81,'Import OffPeak change'!$A$106:BM$202,60,FALSE())))</f>
        <v>0</v>
      </c>
      <c r="BI81" s="193" t="n">
        <f aca="false">IF(ISERROR(VLOOKUP($A81,'Import OffPeak'!$A$3:BN$99,61,FALSE())-VLOOKUP($A81,'Import OffPeak change'!$A$106:BN$202,61,FALSE())),0,(VLOOKUP($A81,'Import OffPeak'!$A$3:BN$99,61,FALSE())-VLOOKUP($A81,'Import OffPeak change'!$A$106:BN$202,61,FALSE())))</f>
        <v>0</v>
      </c>
      <c r="BJ81" s="193" t="n">
        <f aca="false">IF(ISERROR(VLOOKUP($A81,'Import OffPeak'!$A$3:BO$99,62,FALSE())-VLOOKUP($A81,'Import OffPeak change'!$A$106:BO$202,62,FALSE())),0,(VLOOKUP($A81,'Import OffPeak'!$A$3:BO$99,62,FALSE())-VLOOKUP($A81,'Import OffPeak change'!$A$106:BO$202,62,FALSE())))</f>
        <v>0</v>
      </c>
      <c r="BK81" s="193" t="n">
        <f aca="false">IF(ISERROR(VLOOKUP($A81,'Import OffPeak'!$A$3:BP$99,63,FALSE())-VLOOKUP($A81,'Import OffPeak change'!$A$106:BP$202,63,FALSE())),0,(VLOOKUP($A81,'Import OffPeak'!$A$3:BP$99,63,FALSE())-VLOOKUP($A81,'Import OffPeak change'!$A$106:BP$202,63,FALSE())))</f>
        <v>0</v>
      </c>
      <c r="BL81" s="193" t="n">
        <f aca="false">IF(ISERROR(VLOOKUP($A81,'Import OffPeak'!$A$3:BQ$99,64,FALSE())-VLOOKUP($A81,'Import OffPeak change'!$A$106:BQ$202,64,FALSE())),0,(VLOOKUP($A81,'Import OffPeak'!$A$3:BQ$99,64,FALSE())-VLOOKUP($A81,'Import OffPeak change'!$A$106:BQ$202,64,FALSE())))</f>
        <v>0</v>
      </c>
      <c r="BM81" s="193" t="n">
        <f aca="false">IF(ISERROR(VLOOKUP($A81,'Import OffPeak'!$A$3:BR$99,65,FALSE())-VLOOKUP($A81,'Import OffPeak change'!$A$106:BR$202,65,FALSE())),0,(VLOOKUP($A81,'Import OffPeak'!$A$3:BR$99,65,FALSE())-VLOOKUP($A81,'Import OffPeak change'!$A$106:BR$202,65,FALSE())))</f>
        <v>0</v>
      </c>
      <c r="BN81" s="193" t="n">
        <f aca="false">IF(ISERROR(VLOOKUP($A81,'Import OffPeak'!$A$3:BS$99,66,FALSE())-VLOOKUP($A81,'Import OffPeak change'!$A$106:BS$202,66,FALSE())),0,(VLOOKUP($A81,'Import OffPeak'!$A$3:BS$99,66,FALSE())-VLOOKUP($A81,'Import OffPeak change'!$A$106:BS$202,66,FALSE())))</f>
        <v>0</v>
      </c>
      <c r="BO81" s="193" t="n">
        <f aca="false">IF(ISERROR(VLOOKUP($A81,'Import OffPeak'!$A$3:BT$99,67,FALSE())-VLOOKUP($A81,'Import OffPeak change'!$A$106:BT$202,67,FALSE())),0,(VLOOKUP($A81,'Import OffPeak'!$A$3:BT$99,67,FALSE())-VLOOKUP($A81,'Import OffPeak change'!$A$106:BT$202,67,FALSE())))</f>
        <v>0</v>
      </c>
      <c r="BP81" s="193" t="n">
        <f aca="false">IF(ISERROR(VLOOKUP($A81,'Import OffPeak'!$A$3:BU$99,68,FALSE())-VLOOKUP($A81,'Import OffPeak change'!$A$106:BU$202,68,FALSE())),0,(VLOOKUP($A81,'Import OffPeak'!$A$3:BU$99,68,FALSE())-VLOOKUP($A81,'Import OffPeak change'!$A$106:BU$202,68,FALSE())))</f>
        <v>0</v>
      </c>
      <c r="BQ81" s="193" t="n">
        <f aca="false">IF(ISERROR(VLOOKUP($A81,'Import OffPeak'!$A$3:BV$99,69,FALSE())-VLOOKUP($A81,'Import OffPeak change'!$A$106:BV$202,69,FALSE())),0,(VLOOKUP($A81,'Import OffPeak'!$A$3:BV$99,69,FALSE())-VLOOKUP($A81,'Import OffPeak change'!$A$106:BV$202,69,FALSE())))</f>
        <v>0</v>
      </c>
      <c r="BR81" s="193" t="n">
        <f aca="false">IF(ISERROR(VLOOKUP($A81,'Import OffPeak'!$A$3:BW$99,70,FALSE())-VLOOKUP($A81,'Import OffPeak change'!$A$106:BW$202,70,FALSE())),0,(VLOOKUP($A81,'Import OffPeak'!$A$3:BW$99,70,FALSE())-VLOOKUP($A81,'Import OffPeak change'!$A$106:BW$202,70,FALSE())))</f>
        <v>0</v>
      </c>
      <c r="BS81" s="193" t="n">
        <f aca="false">IF(ISERROR(VLOOKUP($A81,'Import OffPeak'!$A$3:BX$99,71,FALSE())-VLOOKUP($A81,'Import OffPeak change'!$A$106:BX$202,71,FALSE())),0,(VLOOKUP($A81,'Import OffPeak'!$A$3:BX$99,71,FALSE())-VLOOKUP($A81,'Import OffPeak change'!$A$106:BX$202,71,FALSE())))</f>
        <v>0</v>
      </c>
      <c r="BT81" s="193" t="n">
        <f aca="false">IF(ISERROR(VLOOKUP($A81,'Import OffPeak'!$A$3:BY$99,72,FALSE())-VLOOKUP($A81,'Import OffPeak change'!$A$106:BY$202,72,FALSE())),0,(VLOOKUP($A81,'Import OffPeak'!$A$3:BY$99,72,FALSE())-VLOOKUP($A81,'Import OffPeak change'!$A$106:BY$202,72,FALSE())))</f>
        <v>0</v>
      </c>
      <c r="BU81" s="193" t="n">
        <f aca="false">IF(ISERROR(VLOOKUP($A81,'Import OffPeak'!$A$3:BZ$99,73,FALSE())-VLOOKUP($A81,'Import OffPeak change'!$A$106:BZ$202,73,FALSE())),0,(VLOOKUP($A81,'Import OffPeak'!$A$3:BZ$99,73,FALSE())-VLOOKUP($A81,'Import OffPeak change'!$A$106:BZ$202,73,FALSE())))</f>
        <v>0</v>
      </c>
      <c r="BV81" s="193" t="n">
        <f aca="false">IF(ISERROR(VLOOKUP($A81,'Import OffPeak'!$A$3:CA$99,74,FALSE())-VLOOKUP($A81,'Import OffPeak change'!$A$106:CA$202,74,FALSE())),0,(VLOOKUP($A81,'Import OffPeak'!$A$3:CA$99,74,FALSE())-VLOOKUP($A81,'Import OffPeak change'!$A$106:CA$202,74,FALSE())))</f>
        <v>0</v>
      </c>
      <c r="BW81" s="193" t="n">
        <f aca="false">IF(ISERROR(VLOOKUP($A81,'Import OffPeak'!$A$3:CB$99,75,FALSE())-VLOOKUP($A81,'Import OffPeak change'!$A$106:CB$202,75,FALSE())),0,(VLOOKUP($A81,'Import OffPeak'!$A$3:CB$99,75,FALSE())-VLOOKUP($A81,'Import OffPeak change'!$A$106:CB$202,75,FALSE())))</f>
        <v>0</v>
      </c>
      <c r="BX81" s="193" t="n">
        <f aca="false">IF(ISERROR(VLOOKUP($A81,'Import OffPeak'!$A$3:CC$99,76,FALSE())-VLOOKUP($A81,'Import OffPeak change'!$A$106:CC$202,76,FALSE())),0,(VLOOKUP($A81,'Import OffPeak'!$A$3:CC$99,76,FALSE())-VLOOKUP($A81,'Import OffPeak change'!$A$106:CC$202,76,FALSE())))</f>
        <v>0</v>
      </c>
      <c r="BY81" s="193" t="n">
        <f aca="false">IF(ISERROR(VLOOKUP($A81,'Import OffPeak'!$A$3:CD$99,77,FALSE())-VLOOKUP($A81,'Import OffPeak change'!$A$106:CD$202,77,FALSE())),0,(VLOOKUP($A81,'Import OffPeak'!$A$3:CD$99,77,FALSE())-VLOOKUP($A81,'Import OffPeak change'!$A$106:CD$202,77,FALSE())))</f>
        <v>0</v>
      </c>
      <c r="BZ81" s="193" t="n">
        <f aca="false">IF(ISERROR(VLOOKUP($A81,'Import OffPeak'!$A$3:CE$99,78,FALSE())-VLOOKUP($A81,'Import OffPeak change'!$A$106:CE$202,78,FALSE())),0,(VLOOKUP($A81,'Import OffPeak'!$A$3:CE$99,78,FALSE())-VLOOKUP($A81,'Import OffPeak change'!$A$106:CE$202,78,FALSE())))</f>
        <v>0</v>
      </c>
      <c r="CA81" s="193" t="n">
        <f aca="false">IF(ISERROR(VLOOKUP($A81,'Import OffPeak'!$A$3:CF$99,79,FALSE())-VLOOKUP($A81,'Import OffPeak change'!$A$106:CF$202,79,FALSE())),0,(VLOOKUP($A81,'Import OffPeak'!$A$3:CF$99,79,FALSE())-VLOOKUP($A81,'Import OffPeak change'!$A$106:CF$202,79,FALSE())))</f>
        <v>0</v>
      </c>
      <c r="CB81" s="193" t="n">
        <f aca="false">IF(ISERROR(VLOOKUP($A81,'Import OffPeak'!$A$3:CG$99,80,FALSE())-VLOOKUP($A81,'Import OffPeak change'!$A$106:CG$202,80,FALSE())),0,(VLOOKUP($A81,'Import OffPeak'!$A$3:CG$99,80,FALSE())-VLOOKUP($A81,'Import OffPeak change'!$A$106:CG$202,80,FALSE())))</f>
        <v>0</v>
      </c>
      <c r="CC81" s="193" t="n">
        <f aca="false">IF(ISERROR(VLOOKUP($A81,'Import OffPeak'!$A$3:CH$99,81,FALSE())-VLOOKUP($A81,'Import OffPeak change'!$A$106:CH$202,81,FALSE())),0,(VLOOKUP($A81,'Import OffPeak'!$A$3:CH$99,81,FALSE())-VLOOKUP($A81,'Import OffPeak change'!$A$106:CH$202,81,FALSE())))</f>
        <v>0</v>
      </c>
      <c r="CD81" s="193" t="n">
        <f aca="false">IF(ISERROR(VLOOKUP($A81,'Import OffPeak'!$A$3:CI$99,82,FALSE())-VLOOKUP($A81,'Import OffPeak change'!$A$106:CI$202,82,FALSE())),0,(VLOOKUP($A81,'Import OffPeak'!$A$3:CI$99,82,FALSE())-VLOOKUP($A81,'Import OffPeak change'!$A$106:CI$202,82,FALSE())))</f>
        <v>0</v>
      </c>
      <c r="CE81" s="193" t="n">
        <f aca="false">IF(ISERROR(VLOOKUP($A81,'Import OffPeak'!$A$3:CJ$99,83,FALSE())-VLOOKUP($A81,'Import OffPeak change'!$A$106:CJ$202,83,FALSE())),0,(VLOOKUP($A81,'Import OffPeak'!$A$3:CJ$99,83,FALSE())-VLOOKUP($A81,'Import OffPeak change'!$A$106:CJ$202,83,FALSE())))</f>
        <v>0</v>
      </c>
      <c r="CF81" s="193" t="n">
        <f aca="false">IF(ISERROR(VLOOKUP($A81,'Import OffPeak'!$A$3:CK$99,84,FALSE())-VLOOKUP($A81,'Import OffPeak change'!$A$106:CK$202,84,FALSE())),0,(VLOOKUP($A81,'Import OffPeak'!$A$3:CK$99,84,FALSE())-VLOOKUP($A81,'Import OffPeak change'!$A$106:CK$202,84,FALSE())))</f>
        <v>0</v>
      </c>
      <c r="CG81" s="193" t="n">
        <f aca="false">IF(ISERROR(VLOOKUP($A81,'Import OffPeak'!$A$3:CL$99,85,FALSE())-VLOOKUP($A81,'Import OffPeak change'!$A$106:CL$202,85,FALSE())),0,(VLOOKUP($A81,'Import OffPeak'!$A$3:CL$99,85,FALSE())-VLOOKUP($A81,'Import OffPeak change'!$A$106:CL$202,85,FALSE())))</f>
        <v>0</v>
      </c>
      <c r="CH81" s="193" t="n">
        <f aca="false">IF(ISERROR(VLOOKUP($A81,'Import OffPeak'!$A$3:CM$99,86,FALSE())-VLOOKUP($A81,'Import OffPeak change'!$A$106:CM$202,86,FALSE())),0,(VLOOKUP($A81,'Import OffPeak'!$A$3:CM$99,86,FALSE())-VLOOKUP($A81,'Import OffPeak change'!$A$106:CM$202,86,FALSE())))</f>
        <v>0</v>
      </c>
      <c r="CI81" s="193" t="n">
        <f aca="false">IF(ISERROR(VLOOKUP($A81,'Import OffPeak'!$A$3:CN$99,87,FALSE())-VLOOKUP($A81,'Import OffPeak change'!$A$106:CN$202,87,FALSE())),0,(VLOOKUP($A81,'Import OffPeak'!$A$3:CN$99,87,FALSE())-VLOOKUP($A81,'Import OffPeak change'!$A$106:CN$202,87,FALSE())))</f>
        <v>0</v>
      </c>
      <c r="CJ81" s="193" t="n">
        <f aca="false">IF(ISERROR(VLOOKUP($A81,'Import OffPeak'!$A$3:CO$99,88,FALSE())-VLOOKUP($A81,'Import OffPeak change'!$A$106:CO$202,88,FALSE())),0,(VLOOKUP($A81,'Import OffPeak'!$A$3:CO$99,88,FALSE())-VLOOKUP($A81,'Import OffPeak change'!$A$106:CO$202,88,FALSE())))</f>
        <v>0</v>
      </c>
      <c r="CK81" s="193" t="n">
        <f aca="false">IF(ISERROR(VLOOKUP($A81,'Import OffPeak'!$A$3:CP$99,89,FALSE())-VLOOKUP($A81,'Import OffPeak change'!$A$106:CP$202,89,FALSE())),0,(VLOOKUP($A81,'Import OffPeak'!$A$3:CP$99,89,FALSE())-VLOOKUP($A81,'Import OffPeak change'!$A$106:CP$202,89,FALSE())))</f>
        <v>0</v>
      </c>
      <c r="CL81" s="193" t="n">
        <f aca="false">IF(ISERROR(VLOOKUP($A81,'Import OffPeak'!$A$3:CQ$99,90,FALSE())-VLOOKUP($A81,'Import OffPeak change'!$A$106:CQ$202,90,FALSE())),0,(VLOOKUP($A81,'Import OffPeak'!$A$3:CQ$99,90,FALSE())-VLOOKUP($A81,'Import OffPeak change'!$A$106:CQ$202,90,FALSE())))</f>
        <v>0</v>
      </c>
      <c r="CM81" s="193" t="n">
        <f aca="false">IF(ISERROR(VLOOKUP($A81,'Import OffPeak'!$A$3:CR$99,91,FALSE())-VLOOKUP($A81,'Import OffPeak change'!$A$106:CR$202,91,FALSE())),0,(VLOOKUP($A81,'Import OffPeak'!$A$3:CR$99,91,FALSE())-VLOOKUP($A81,'Import OffPeak change'!$A$106:CR$202,91,FALSE())))</f>
        <v>0</v>
      </c>
      <c r="CN81" s="193" t="n">
        <f aca="false">IF(ISERROR(VLOOKUP($A81,'Import OffPeak'!$A$3:CS$99,92,FALSE())-VLOOKUP($A81,'Import OffPeak change'!$A$106:CS$202,92,FALSE())),0,(VLOOKUP($A81,'Import OffPeak'!$A$3:CS$99,92,FALSE())-VLOOKUP($A81,'Import OffPeak change'!$A$106:CS$202,92,FALSE())))</f>
        <v>0</v>
      </c>
      <c r="CO81" s="193" t="n">
        <f aca="false">IF(ISERROR(VLOOKUP($A81,'Import OffPeak'!$A$3:CT$99,93,FALSE())-VLOOKUP($A81,'Import OffPeak change'!$A$106:CT$202,93,FALSE())),0,(VLOOKUP($A81,'Import OffPeak'!$A$3:CT$99,93,FALSE())-VLOOKUP($A81,'Import OffPeak change'!$A$106:CT$202,93,FALSE())))</f>
        <v>0</v>
      </c>
      <c r="CP81" s="193" t="n">
        <f aca="false">IF(ISERROR(VLOOKUP($A81,'Import OffPeak'!$A$3:CU$99,94,FALSE())-VLOOKUP($A81,'Import OffPeak change'!$A$106:CU$202,94,FALSE())),0,(VLOOKUP($A81,'Import OffPeak'!$A$3:CU$99,94,FALSE())-VLOOKUP($A81,'Import OffPeak change'!$A$106:CU$202,94,FALSE())))</f>
        <v>0</v>
      </c>
      <c r="CQ81" s="193" t="n">
        <f aca="false">IF(ISERROR(VLOOKUP($A81,'Import OffPeak'!$A$3:CV$99,95,FALSE())-VLOOKUP($A81,'Import OffPeak change'!$A$106:CV$202,95,FALSE())),0,(VLOOKUP($A81,'Import OffPeak'!$A$3:CV$99,95,FALSE())-VLOOKUP($A81,'Import OffPeak change'!$A$106:CV$202,95,FALSE())))</f>
        <v>0</v>
      </c>
      <c r="CR81" s="193" t="n">
        <f aca="false">IF(ISERROR(VLOOKUP($A81,'Import OffPeak'!$A$3:CW$99,96,FALSE())-VLOOKUP($A81,'Import OffPeak change'!$A$106:CW$202,96,FALSE())),0,(VLOOKUP($A81,'Import OffPeak'!$A$3:CW$99,96,FALSE())-VLOOKUP($A81,'Import OffPeak change'!$A$106:CW$202,96,FALSE())))</f>
        <v>0</v>
      </c>
      <c r="CS81" s="193" t="n">
        <f aca="false">IF(ISERROR(VLOOKUP($A81,'Import OffPeak'!$A$3:CX$99,97,FALSE())-VLOOKUP($A81,'Import OffPeak change'!$A$106:CX$202,97,FALSE())),0,(VLOOKUP($A81,'Import OffPeak'!$A$3:CX$99,97,FALSE())-VLOOKUP($A81,'Import OffPeak change'!$A$106:CX$202,97,FALSE())))</f>
        <v>0</v>
      </c>
      <c r="CT81" s="193" t="n">
        <f aca="false">IF(ISERROR(VLOOKUP($A81,'Import OffPeak'!$A$3:CY$99,98,FALSE())-VLOOKUP($A81,'Import OffPeak change'!$A$106:CY$202,98,FALSE())),0,(VLOOKUP($A81,'Import OffPeak'!$A$3:CY$99,98,FALSE())-VLOOKUP($A81,'Import OffPeak change'!$A$106:CY$202,98,FALSE())))</f>
        <v>0</v>
      </c>
      <c r="CU81" s="193" t="n">
        <f aca="false">IF(ISERROR(VLOOKUP($A81,'Import OffPeak'!$A$3:CZ$99,99,FALSE())-VLOOKUP($A81,'Import OffPeak change'!$A$106:CZ$202,99,FALSE())),0,(VLOOKUP($A81,'Import OffPeak'!$A$3:CZ$99,99,FALSE())-VLOOKUP($A81,'Import OffPeak change'!$A$106:CZ$202,99,FALSE())))</f>
        <v>0</v>
      </c>
      <c r="CV81" s="193" t="n">
        <f aca="false">IF(ISERROR(VLOOKUP($A81,'Import OffPeak'!$A$3:DA$99,100,FALSE())-VLOOKUP($A81,'Import OffPeak change'!$A$106:DA$202,100,FALSE())),0,(VLOOKUP($A81,'Import OffPeak'!$A$3:DA$99,100,FALSE())-VLOOKUP($A81,'Import OffPeak change'!$A$106:DA$202,100,FALSE())))</f>
        <v>0</v>
      </c>
      <c r="CW81" s="193" t="n">
        <f aca="false">IF(ISERROR(VLOOKUP($A81,'Import OffPeak'!$A$3:DB$99,101,FALSE())-VLOOKUP($A81,'Import OffPeak change'!$A$106:DB$202,101,FALSE())),0,(VLOOKUP($A81,'Import OffPeak'!$A$3:DB$99,101,FALSE())-VLOOKUP($A81,'Import OffPeak change'!$A$106:DB$202,101,FALSE())))</f>
        <v>0</v>
      </c>
      <c r="CX81" s="193" t="n">
        <f aca="false">IF(ISERROR(VLOOKUP($A81,'Import OffPeak'!$A$3:DC$99,102,FALSE())-VLOOKUP($A81,'Import OffPeak change'!$A$106:DC$202,102,FALSE())),0,(VLOOKUP($A81,'Import OffPeak'!$A$3:DC$99,102,FALSE())-VLOOKUP($A81,'Import OffPeak change'!$A$106:DC$202,102,FALSE())))</f>
        <v>0</v>
      </c>
      <c r="CY81" s="193" t="n">
        <f aca="false">IF(ISERROR(VLOOKUP($A81,'Import OffPeak'!$A$3:DD$99,103,FALSE())-VLOOKUP($A81,'Import OffPeak change'!$A$106:DD$202,103,FALSE())),0,(VLOOKUP($A81,'Import OffPeak'!$A$3:DD$99,103,FALSE())-VLOOKUP($A81,'Import OffPeak change'!$A$106:DD$202,103,FALSE())))</f>
        <v>0</v>
      </c>
      <c r="CZ81" s="193" t="n">
        <f aca="false">IF(ISERROR(VLOOKUP($A81,'Import OffPeak'!$A$3:DE$99,104,FALSE())-VLOOKUP($A81,'Import OffPeak change'!$A$106:DE$202,104,FALSE())),0,(VLOOKUP($A81,'Import OffPeak'!$A$3:DE$99,104,FALSE())-VLOOKUP($A81,'Import OffPeak change'!$A$106:DE$202,104,FALSE())))</f>
        <v>0</v>
      </c>
      <c r="DA81" s="193" t="n">
        <f aca="false">IF(ISERROR(VLOOKUP($A81,'Import OffPeak'!$A$3:DF$99,105,FALSE())-VLOOKUP($A81,'Import OffPeak change'!$A$106:DF$202,105,FALSE())),0,(VLOOKUP($A81,'Import OffPeak'!$A$3:DF$99,105,FALSE())-VLOOKUP($A81,'Import OffPeak change'!$A$106:DF$202,105,FALSE())))</f>
        <v>0</v>
      </c>
      <c r="DB81" s="193" t="n">
        <f aca="false">IF(ISERROR(VLOOKUP($A81,'Import OffPeak'!$A$3:DG$99,106,FALSE())-VLOOKUP($A81,'Import OffPeak change'!$A$106:DG$202,106,FALSE())),0,(VLOOKUP($A81,'Import OffPeak'!$A$3:DG$99,106,FALSE())-VLOOKUP($A81,'Import OffPeak change'!$A$106:DG$202,106,FALSE())))</f>
        <v>0</v>
      </c>
      <c r="DC81" s="193" t="n">
        <f aca="false">IF(ISERROR(VLOOKUP($A81,'Import OffPeak'!$A$3:DH$99,107,FALSE())-VLOOKUP($A81,'Import OffPeak change'!$A$106:DH$202,107,FALSE())),0,(VLOOKUP($A81,'Import OffPeak'!$A$3:DH$99,107,FALSE())-VLOOKUP($A81,'Import OffPeak change'!$A$106:DH$202,107,FALSE())))</f>
        <v>0</v>
      </c>
      <c r="DD81" s="193" t="n">
        <f aca="false">IF(ISERROR(VLOOKUP($A81,'Import OffPeak'!$A$3:DI$99,108,FALSE())-VLOOKUP($A81,'Import OffPeak change'!$A$106:DI$202,108,FALSE())),0,(VLOOKUP($A81,'Import OffPeak'!$A$3:DI$99,108,FALSE())-VLOOKUP($A81,'Import OffPeak change'!$A$106:DI$202,108,FALSE())))</f>
        <v>0</v>
      </c>
      <c r="DE81" s="193" t="n">
        <f aca="false">IF(ISERROR(VLOOKUP($A81,'Import OffPeak'!$A$3:DJ$99,109,FALSE())-VLOOKUP($A81,'Import OffPeak change'!$A$106:DJ$202,109,FALSE())),0,(VLOOKUP($A81,'Import OffPeak'!$A$3:DJ$99,109,FALSE())-VLOOKUP($A81,'Import OffPeak change'!$A$106:DJ$202,109,FALSE())))</f>
        <v>0</v>
      </c>
      <c r="DF81" s="193" t="n">
        <f aca="false">IF(ISERROR(VLOOKUP($A81,'Import OffPeak'!$A$3:DK$99,110,FALSE())-VLOOKUP($A81,'Import OffPeak change'!$A$106:DK$202,110,FALSE())),0,(VLOOKUP($A81,'Import OffPeak'!$A$3:DK$99,110,FALSE())-VLOOKUP($A81,'Import OffPeak change'!$A$106:DK$202,110,FALSE())))</f>
        <v>0</v>
      </c>
      <c r="DG81" s="193" t="n">
        <f aca="false">IF(ISERROR(VLOOKUP($A81,'Import OffPeak'!$A$3:DL$99,111,FALSE())-VLOOKUP($A81,'Import OffPeak change'!$A$106:DL$202,111,FALSE())),0,(VLOOKUP($A81,'Import OffPeak'!$A$3:DL$99,111,FALSE())-VLOOKUP($A81,'Import OffPeak change'!$A$106:DL$202,111,FALSE())))</f>
        <v>0</v>
      </c>
      <c r="DH81" s="193" t="n">
        <f aca="false">IF(ISERROR(VLOOKUP($A81,'Import OffPeak'!$A$3:DM$99,112,FALSE())-VLOOKUP($A81,'Import OffPeak change'!$A$106:DM$202,112,FALSE())),0,(VLOOKUP($A81,'Import OffPeak'!$A$3:DM$99,112,FALSE())-VLOOKUP($A81,'Import OffPeak change'!$A$106:DM$202,112,FALSE())))</f>
        <v>0</v>
      </c>
      <c r="DI81" s="193" t="n">
        <f aca="false">IF(ISERROR(VLOOKUP($A81,'Import OffPeak'!$A$3:DN$99,113,FALSE())-VLOOKUP($A81,'Import OffPeak change'!$A$106:DN$202,113,FALSE())),0,(VLOOKUP($A81,'Import OffPeak'!$A$3:DN$99,113,FALSE())-VLOOKUP($A81,'Import OffPeak change'!$A$106:DN$202,113,FALSE())))</f>
        <v>0</v>
      </c>
      <c r="DJ81" s="193" t="n">
        <f aca="false">IF(ISERROR(VLOOKUP($A81,'Import OffPeak'!$A$3:DO$99,114,FALSE())-VLOOKUP($A81,'Import OffPeak change'!$A$106:DO$202,114,FALSE())),0,(VLOOKUP($A81,'Import OffPeak'!$A$3:DO$99,114,FALSE())-VLOOKUP($A81,'Import OffPeak change'!$A$106:DO$202,114,FALSE())))</f>
        <v>0</v>
      </c>
      <c r="DK81" s="193" t="n">
        <f aca="false">IF(ISERROR(VLOOKUP($A81,'Import OffPeak'!$A$3:DP$99,115,FALSE())-VLOOKUP($A81,'Import OffPeak change'!$A$106:DP$202,115,FALSE())),0,(VLOOKUP($A81,'Import OffPeak'!$A$3:DP$99,115,FALSE())-VLOOKUP($A81,'Import OffPeak change'!$A$106:DP$202,115,FALSE())))</f>
        <v>0</v>
      </c>
      <c r="DL81" s="193" t="n">
        <f aca="false">IF(ISERROR(VLOOKUP($A81,'Import OffPeak'!$A$3:DQ$99,116,FALSE())-VLOOKUP($A81,'Import OffPeak change'!$A$106:DQ$202,116,FALSE())),0,(VLOOKUP($A81,'Import OffPeak'!$A$3:DQ$99,116,FALSE())-VLOOKUP($A81,'Import OffPeak change'!$A$106:DQ$202,116,FALSE())))</f>
        <v>0</v>
      </c>
      <c r="DM81" s="193" t="n">
        <f aca="false">IF(ISERROR(VLOOKUP($A81,'Import OffPeak'!$A$3:DR$99,117,FALSE())-VLOOKUP($A81,'Import OffPeak change'!$A$106:DR$202,117,FALSE())),0,(VLOOKUP($A81,'Import OffPeak'!$A$3:DR$99,117,FALSE())-VLOOKUP($A81,'Import OffPeak change'!$A$106:DR$202,117,FALSE())))</f>
        <v>0</v>
      </c>
      <c r="DN81" s="193" t="n">
        <f aca="false">IF(ISERROR(VLOOKUP($A81,'Import OffPeak'!$A$3:DS$99,118,FALSE())-VLOOKUP($A81,'Import OffPeak change'!$A$106:DS$202,118,FALSE())),0,(VLOOKUP($A81,'Import OffPeak'!$A$3:DS$99,118,FALSE())-VLOOKUP($A81,'Import OffPeak change'!$A$106:DS$202,118,FALSE())))</f>
        <v>0</v>
      </c>
      <c r="DO81" s="193" t="n">
        <f aca="false">IF(ISERROR(VLOOKUP($A81,'Import OffPeak'!$A$3:DT$99,119,FALSE())-VLOOKUP($A81,'Import OffPeak change'!$A$106:DT$202,119,FALSE())),0,(VLOOKUP($A81,'Import OffPeak'!$A$3:DT$99,119,FALSE())-VLOOKUP($A81,'Import OffPeak change'!$A$106:DT$202,119,FALSE())))</f>
        <v>0</v>
      </c>
      <c r="DP81" s="193" t="n">
        <f aca="false">IF(ISERROR(VLOOKUP($A81,'Import OffPeak'!$A$3:DU$99,120,FALSE())-VLOOKUP($A81,'Import OffPeak change'!$A$106:DU$202,120,FALSE())),0,(VLOOKUP($A81,'Import OffPeak'!$A$3:DU$99,120,FALSE())-VLOOKUP($A81,'Import OffPeak change'!$A$106:DU$202,120,FALSE())))</f>
        <v>0</v>
      </c>
      <c r="DQ81" s="193" t="n">
        <f aca="false">IF(ISERROR(VLOOKUP($A81,'Import OffPeak'!$A$3:DV$99,121,FALSE())-VLOOKUP($A81,'Import OffPeak change'!$A$106:DV$202,121,FALSE())),0,(VLOOKUP($A81,'Import OffPeak'!$A$3:DV$99,121,FALSE())-VLOOKUP($A81,'Import OffPeak change'!$A$106:DV$202,121,FALSE())))</f>
        <v>0</v>
      </c>
      <c r="DR81" s="193" t="n">
        <f aca="false">IF(ISERROR(VLOOKUP($A81,'Import OffPeak'!$A$3:DW$99,122,FALSE())-VLOOKUP($A81,'Import OffPeak change'!$A$106:DW$202,122,FALSE())),0,(VLOOKUP($A81,'Import OffPeak'!$A$3:DW$99,122,FALSE())-VLOOKUP($A81,'Import OffPeak change'!$A$106:DW$202,122,FALSE())))</f>
        <v>0</v>
      </c>
      <c r="DS81" s="193" t="n">
        <f aca="false">IF(ISERROR(VLOOKUP($A81,'Import OffPeak'!$A$3:DX$99,123,FALSE())-VLOOKUP($A81,'Import OffPeak change'!$A$106:DX$202,123,FALSE())),0,(VLOOKUP($A81,'Import OffPeak'!$A$3:DX$99,123,FALSE())-VLOOKUP($A81,'Import OffPeak change'!$A$106:DX$202,123,FALSE())))</f>
        <v>0</v>
      </c>
      <c r="DT81" s="193" t="n">
        <f aca="false">IF(ISERROR(VLOOKUP($A81,'Import OffPeak'!$A$3:DY$99,124,FALSE())-VLOOKUP($A81,'Import OffPeak change'!$A$106:DY$202,124,FALSE())),0,(VLOOKUP($A81,'Import OffPeak'!$A$3:DY$99,124,FALSE())-VLOOKUP($A81,'Import OffPeak change'!$A$106:DY$202,124,FALSE())))</f>
        <v>0</v>
      </c>
      <c r="DU81" s="193" t="n">
        <f aca="false">IF(ISERROR(VLOOKUP($A81,'Import OffPeak'!$A$3:DZ$99,125,FALSE())-VLOOKUP($A81,'Import OffPeak change'!$A$106:DZ$202,125,FALSE())),0,(VLOOKUP($A81,'Import OffPeak'!$A$3:DZ$99,125,FALSE())-VLOOKUP($A81,'Import OffPeak change'!$A$106:DZ$202,125,FALSE())))</f>
        <v>0</v>
      </c>
      <c r="DV81" s="193" t="n">
        <f aca="false">IF(ISERROR(VLOOKUP($A81,'Import OffPeak'!$A$3:EA$99,126,FALSE())-VLOOKUP($A81,'Import OffPeak change'!$A$106:EA$202,126,FALSE())),0,(VLOOKUP($A81,'Import OffPeak'!$A$3:EA$99,126,FALSE())-VLOOKUP($A81,'Import OffPeak change'!$A$106:EA$202,126,FALSE())))</f>
        <v>0</v>
      </c>
      <c r="DW81" s="193" t="n">
        <f aca="false">IF(ISERROR(VLOOKUP($A81,'Import OffPeak'!$A$3:EB$99,127,FALSE())-VLOOKUP($A81,'Import OffPeak change'!$A$106:EB$202,127,FALSE())),0,(VLOOKUP($A81,'Import OffPeak'!$A$3:EB$99,127,FALSE())-VLOOKUP($A81,'Import OffPeak change'!$A$106:EB$202,127,FALSE())))</f>
        <v>0</v>
      </c>
      <c r="DX81" s="193" t="n">
        <f aca="false">IF(ISERROR(VLOOKUP($A81,'Import OffPeak'!$A$3:EC$99,128,FALSE())-VLOOKUP($A81,'Import OffPeak change'!$A$106:EC$202,128,FALSE())),0,(VLOOKUP($A81,'Import OffPeak'!$A$3:EC$99,128,FALSE())-VLOOKUP($A81,'Import OffPeak change'!$A$106:EC$202,128,FALSE())))</f>
        <v>0</v>
      </c>
      <c r="DY81" s="193" t="n">
        <f aca="false">IF(ISERROR(VLOOKUP($A81,'Import OffPeak'!$A$3:ED$99,129,FALSE())-VLOOKUP($A81,'Import OffPeak change'!$A$106:ED$202,129,FALSE())),0,(VLOOKUP($A81,'Import OffPeak'!$A$3:ED$99,129,FALSE())-VLOOKUP($A81,'Import OffPeak change'!$A$106:ED$202,129,FALSE())))</f>
        <v>0</v>
      </c>
      <c r="DZ81" s="193" t="n">
        <f aca="false">IF(ISERROR(VLOOKUP($A81,'Import OffPeak'!$A$3:EE$99,130,FALSE())-VLOOKUP($A81,'Import OffPeak change'!$A$106:EE$202,130,FALSE())),0,(VLOOKUP($A81,'Import OffPeak'!$A$3:EE$99,130,FALSE())-VLOOKUP($A81,'Import OffPeak change'!$A$106:EE$202,130,FALSE())))</f>
        <v>0</v>
      </c>
      <c r="EA81" s="193" t="n">
        <f aca="false">IF(ISERROR(VLOOKUP($A81,'Import OffPeak'!$A$3:EF$99,131,FALSE())-VLOOKUP($A81,'Import OffPeak change'!$A$106:EF$202,131,FALSE())),0,(VLOOKUP($A81,'Import OffPeak'!$A$3:EF$99,131,FALSE())-VLOOKUP($A81,'Import OffPeak change'!$A$106:EF$202,131,FALSE())))</f>
        <v>0</v>
      </c>
      <c r="EB81" s="193" t="n">
        <f aca="false">IF(ISERROR(VLOOKUP($A81,'Import OffPeak'!$A$3:EG$99,132,FALSE())-VLOOKUP($A81,'Import OffPeak change'!$A$106:EG$202,132,FALSE())),0,(VLOOKUP($A81,'Import OffPeak'!$A$3:EG$99,132,FALSE())-VLOOKUP($A81,'Import OffPeak change'!$A$106:EG$202,132,FALSE())))</f>
        <v>0</v>
      </c>
      <c r="EC81" s="193" t="n">
        <f aca="false">IF(ISERROR(VLOOKUP($A81,'Import OffPeak'!$A$3:EH$99,133,FALSE())-VLOOKUP($A81,'Import OffPeak change'!$A$106:EH$202,133,FALSE())),0,(VLOOKUP($A81,'Import OffPeak'!$A$3:EH$99,133,FALSE())-VLOOKUP($A81,'Import OffPeak change'!$A$106:EH$202,133,FALSE())))</f>
        <v>0</v>
      </c>
      <c r="ED81" s="193" t="n">
        <f aca="false">IF(ISERROR(VLOOKUP($A81,'Import OffPeak'!$A$3:EI$99,134,FALSE())-VLOOKUP($A81,'Import OffPeak change'!$A$106:EI$202,134,FALSE())),0,(VLOOKUP($A81,'Import OffPeak'!$A$3:EI$99,134,FALSE())-VLOOKUP($A81,'Import OffPeak change'!$A$106:EI$202,134,FALSE())))</f>
        <v>0</v>
      </c>
      <c r="EE81" s="193" t="n">
        <f aca="false">IF(ISERROR(VLOOKUP($A81,'Import OffPeak'!$A$3:EJ$99,135,FALSE())-VLOOKUP($A81,'Import OffPeak change'!$A$106:EJ$202,135,FALSE())),0,(VLOOKUP($A81,'Import OffPeak'!$A$3:EJ$99,135,FALSE())-VLOOKUP($A81,'Import OffPeak change'!$A$106:EJ$202,135,FALSE())))</f>
        <v>0</v>
      </c>
      <c r="EF81" s="193" t="n">
        <f aca="false">IF(ISERROR(VLOOKUP($A81,'Import OffPeak'!$A$3:EK$99,136,FALSE())-VLOOKUP($A81,'Import OffPeak change'!$A$106:EK$202,136,FALSE())),0,(VLOOKUP($A81,'Import OffPeak'!$A$3:EK$99,136,FALSE())-VLOOKUP($A81,'Import OffPeak change'!$A$106:EK$202,136,FALSE())))</f>
        <v>0</v>
      </c>
      <c r="EG81" s="193" t="n">
        <f aca="false">IF(ISERROR(VLOOKUP($A81,'Import OffPeak'!$A$3:EL$99,137,FALSE())-VLOOKUP($A81,'Import OffPeak change'!$A$106:EL$202,137,FALSE())),0,(VLOOKUP($A81,'Import OffPeak'!$A$3:EL$99,137,FALSE())-VLOOKUP($A81,'Import OffPeak change'!$A$106:EL$202,137,FALSE())))</f>
        <v>0</v>
      </c>
      <c r="EH81" s="193" t="n">
        <f aca="false">IF(ISERROR(VLOOKUP($A81,'Import OffPeak'!$A$3:EM$99,138,FALSE())-VLOOKUP($A81,'Import OffPeak change'!$A$106:EM$202,138,FALSE())),0,(VLOOKUP($A81,'Import OffPeak'!$A$3:EM$99,138,FALSE())-VLOOKUP($A81,'Import OffPeak change'!$A$106:EM$202,138,FALSE())))</f>
        <v>0</v>
      </c>
      <c r="EI81" s="193" t="n">
        <f aca="false">IF(ISERROR(VLOOKUP($A81,'Import OffPeak'!$A$3:EN$99,139,FALSE())-VLOOKUP($A81,'Import OffPeak change'!$A$106:EN$202,139,FALSE())),0,(VLOOKUP($A81,'Import OffPeak'!$A$3:EN$99,139,FALSE())-VLOOKUP($A81,'Import OffPeak change'!$A$106:EN$202,139,FALSE())))</f>
        <v>0</v>
      </c>
      <c r="EJ81" s="193" t="n">
        <f aca="false">IF(ISERROR(VLOOKUP($A81,'Import OffPeak'!$A$3:EO$99,140,FALSE())-VLOOKUP($A81,'Import OffPeak change'!$A$106:EO$202,140,FALSE())),0,(VLOOKUP($A81,'Import OffPeak'!$A$3:EO$99,140,FALSE())-VLOOKUP($A81,'Import OffPeak change'!$A$106:EO$202,140,FALSE())))</f>
        <v>0</v>
      </c>
      <c r="EK81" s="193" t="n">
        <f aca="false">IF(ISERROR(VLOOKUP($A81,'Import OffPeak'!$A$3:EP$99,141,FALSE())-VLOOKUP($A81,'Import OffPeak change'!$A$106:EP$202,141,FALSE())),0,(VLOOKUP($A81,'Import OffPeak'!$A$3:EP$99,141,FALSE())-VLOOKUP($A81,'Import OffPeak change'!$A$106:EP$202,141,FALSE())))</f>
        <v>0</v>
      </c>
      <c r="EL81" s="193" t="n">
        <f aca="false">IF(ISERROR(VLOOKUP($A81,'Import OffPeak'!$A$3:EQ$99,142,FALSE())-VLOOKUP($A81,'Import OffPeak change'!$A$106:EQ$202,142,FALSE())),0,(VLOOKUP($A81,'Import OffPeak'!$A$3:EQ$99,142,FALSE())-VLOOKUP($A81,'Import OffPeak change'!$A$106:EQ$202,142,FALSE())))</f>
        <v>0</v>
      </c>
      <c r="EM81" s="193" t="n">
        <f aca="false">IF(ISERROR(VLOOKUP($A81,'Import OffPeak'!$A$3:ER$99,143,FALSE())-VLOOKUP($A81,'Import OffPeak change'!$A$106:ER$202,143,FALSE())),0,(VLOOKUP($A81,'Import OffPeak'!$A$3:ER$99,143,FALSE())-VLOOKUP($A81,'Import OffPeak change'!$A$106:ER$202,143,FALSE())))</f>
        <v>0</v>
      </c>
      <c r="EN81" s="193" t="n">
        <f aca="false">IF(ISERROR(VLOOKUP($A81,'Import OffPeak'!$A$3:ES$99,144,FALSE())-VLOOKUP($A81,'Import OffPeak change'!$A$106:ES$202,144,FALSE())),0,(VLOOKUP($A81,'Import OffPeak'!$A$3:ES$99,144,FALSE())-VLOOKUP($A81,'Import OffPeak change'!$A$106:ES$202,144,FALSE())))</f>
        <v>0</v>
      </c>
      <c r="EO81" s="193" t="n">
        <f aca="false">IF(ISERROR(VLOOKUP($A81,'Import OffPeak'!$A$3:ET$99,145,FALSE())-VLOOKUP($A81,'Import OffPeak change'!$A$106:ET$202,145,FALSE())),0,(VLOOKUP($A81,'Import OffPeak'!$A$3:ET$99,145,FALSE())-VLOOKUP($A81,'Import OffPeak change'!$A$106:ET$202,145,FALSE())))</f>
        <v>0</v>
      </c>
      <c r="EP81" s="193" t="n">
        <f aca="false">IF(ISERROR(VLOOKUP($A81,'Import OffPeak'!$A$3:EU$99,146,FALSE())-VLOOKUP($A81,'Import OffPeak change'!$A$106:EU$202,146,FALSE())),0,(VLOOKUP($A81,'Import OffPeak'!$A$3:EU$99,146,FALSE())-VLOOKUP($A81,'Import OffPeak change'!$A$106:EU$202,146,FALSE())))</f>
        <v>0</v>
      </c>
      <c r="EQ81" s="193" t="n">
        <f aca="false">IF(ISERROR(VLOOKUP($A81,'Import OffPeak'!$A$3:EV$99,147,FALSE())-VLOOKUP($A81,'Import OffPeak change'!$A$106:EV$202,147,FALSE())),0,(VLOOKUP($A81,'Import OffPeak'!$A$3:EV$99,147,FALSE())-VLOOKUP($A81,'Import OffPeak change'!$A$106:EV$202,147,FALSE())))</f>
        <v>0</v>
      </c>
      <c r="ER81" s="193" t="n">
        <f aca="false">IF(ISERROR(VLOOKUP($A81,'Import OffPeak'!$A$3:EW$99,148,FALSE())-VLOOKUP($A81,'Import OffPeak change'!$A$106:EW$202,148,FALSE())),0,(VLOOKUP($A81,'Import OffPeak'!$A$3:EW$99,148,FALSE())-VLOOKUP($A81,'Import OffPeak change'!$A$106:EW$202,148,FALSE())))</f>
        <v>0</v>
      </c>
      <c r="ES81" s="193" t="n">
        <f aca="false">IF(ISERROR(VLOOKUP($A81,'Import OffPeak'!$A$3:EX$99,149,FALSE())-VLOOKUP($A81,'Import OffPeak change'!$A$106:EX$202,149,FALSE())),0,(VLOOKUP($A81,'Import OffPeak'!$A$3:EX$99,149,FALSE())-VLOOKUP($A81,'Import OffPeak change'!$A$106:EX$202,149,FALSE())))</f>
        <v>0</v>
      </c>
      <c r="ET81" s="193" t="n">
        <f aca="false">IF(ISERROR(VLOOKUP($A81,'Import OffPeak'!$A$3:EY$99,150,FALSE())-VLOOKUP($A81,'Import OffPeak change'!$A$106:EY$202,150,FALSE())),0,(VLOOKUP($A81,'Import OffPeak'!$A$3:EY$99,150,FALSE())-VLOOKUP($A81,'Import OffPeak change'!$A$106:EY$202,150,FALSE())))</f>
        <v>0</v>
      </c>
      <c r="EU81" s="193" t="n">
        <f aca="false">IF(ISERROR(VLOOKUP($A81,'Import OffPeak'!$A$3:EZ$99,151,FALSE())-VLOOKUP($A81,'Import OffPeak change'!$A$106:EZ$202,151,FALSE())),0,(VLOOKUP($A81,'Import OffPeak'!$A$3:EZ$99,151,FALSE())-VLOOKUP($A81,'Import OffPeak change'!$A$106:EZ$202,151,FALSE())))</f>
        <v>0</v>
      </c>
      <c r="EV81" s="193" t="n">
        <f aca="false">IF(ISERROR(VLOOKUP($A81,'Import OffPeak'!$A$3:FA$99,152,FALSE())-VLOOKUP($A81,'Import OffPeak change'!$A$106:FA$202,152,FALSE())),0,(VLOOKUP($A81,'Import OffPeak'!$A$3:FA$99,152,FALSE())-VLOOKUP($A81,'Import OffPeak change'!$A$106:FA$202,152,FALSE())))</f>
        <v>0</v>
      </c>
      <c r="EW81" s="193" t="n">
        <f aca="false">IF(ISERROR(VLOOKUP($A81,'Import OffPeak'!$A$3:FB$99,153,FALSE())-VLOOKUP($A81,'Import OffPeak change'!$A$106:FB$202,153,FALSE())),0,(VLOOKUP($A81,'Import OffPeak'!$A$3:FB$99,153,FALSE())-VLOOKUP($A81,'Import OffPeak change'!$A$106:FB$202,153,FALSE())))</f>
        <v>0</v>
      </c>
      <c r="EX81" s="193" t="n">
        <f aca="false">IF(ISERROR(VLOOKUP($A81,'Import OffPeak'!$A$3:FC$99,154,FALSE())-VLOOKUP($A81,'Import OffPeak change'!$A$106:FC$202,154,FALSE())),0,(VLOOKUP($A81,'Import OffPeak'!$A$3:FC$99,154,FALSE())-VLOOKUP($A81,'Import OffPeak change'!$A$106:FC$202,154,FALSE())))</f>
        <v>0</v>
      </c>
      <c r="EY81" s="193" t="n">
        <f aca="false">IF(ISERROR(VLOOKUP($A81,'Import OffPeak'!$A$3:FD$99,155,FALSE())-VLOOKUP($A81,'Import OffPeak change'!$A$106:FD$202,155,FALSE())),0,(VLOOKUP($A81,'Import OffPeak'!$A$3:FD$99,155,FALSE())-VLOOKUP($A81,'Import OffPeak change'!$A$106:FD$202,155,FALSE())))</f>
        <v>0</v>
      </c>
      <c r="EZ81" s="193" t="n">
        <f aca="false">IF(ISERROR(VLOOKUP($A81,'Import OffPeak'!$A$3:FE$99,156,FALSE())-VLOOKUP($A81,'Import OffPeak change'!$A$106:FE$202,156,FALSE())),0,(VLOOKUP($A81,'Import OffPeak'!$A$3:FE$99,156,FALSE())-VLOOKUP($A81,'Import OffPeak change'!$A$106:FE$202,156,FALSE())))</f>
        <v>0</v>
      </c>
      <c r="FA81" s="193" t="n">
        <f aca="false">IF(ISERROR(VLOOKUP($A81,'Import OffPeak'!$A$3:FF$99,157,FALSE())-VLOOKUP($A81,'Import OffPeak change'!$A$106:FF$202,157,FALSE())),0,(VLOOKUP($A81,'Import OffPeak'!$A$3:FF$99,157,FALSE())-VLOOKUP($A81,'Import OffPeak change'!$A$106:FF$202,157,FALSE())))</f>
        <v>0</v>
      </c>
      <c r="FB81" s="193" t="n">
        <f aca="false">IF(ISERROR(VLOOKUP($A81,'Import OffPeak'!$A$3:FG$99,158,FALSE())-VLOOKUP($A81,'Import OffPeak change'!$A$106:FG$202,158,FALSE())),0,(VLOOKUP($A81,'Import OffPeak'!$A$3:FG$99,158,FALSE())-VLOOKUP($A81,'Import OffPeak change'!$A$106:FG$202,158,FALSE())))</f>
        <v>0</v>
      </c>
      <c r="FC81" s="193" t="n">
        <f aca="false">IF(ISERROR(VLOOKUP($A81,'Import OffPeak'!$A$3:FH$99,159,FALSE())-VLOOKUP($A81,'Import OffPeak change'!$A$106:FH$202,159,FALSE())),0,(VLOOKUP($A81,'Import OffPeak'!$A$3:FH$99,159,FALSE())-VLOOKUP($A81,'Import OffPeak change'!$A$106:FH$202,159,FALSE())))</f>
        <v>0</v>
      </c>
      <c r="FD81" s="193" t="n">
        <f aca="false">IF(ISERROR(VLOOKUP($A81,'Import OffPeak'!$A$3:FI$99,160,FALSE())-VLOOKUP($A81,'Import OffPeak change'!$A$106:FI$202,160,FALSE())),0,(VLOOKUP($A81,'Import OffPeak'!$A$3:FI$99,160,FALSE())-VLOOKUP($A81,'Import OffPeak change'!$A$106:FI$202,160,FALSE())))</f>
        <v>0</v>
      </c>
      <c r="FE81" s="193" t="n">
        <f aca="false">IF(ISERROR(VLOOKUP($A81,'Import OffPeak'!$A$3:FJ$99,161,FALSE())-VLOOKUP($A81,'Import OffPeak change'!$A$106:FJ$202,161,FALSE())),0,(VLOOKUP($A81,'Import OffPeak'!$A$3:FJ$99,161,FALSE())-VLOOKUP($A81,'Import OffPeak change'!$A$106:FJ$202,161,FALSE())))</f>
        <v>0</v>
      </c>
      <c r="FF81" s="193" t="n">
        <f aca="false">IF(ISERROR(VLOOKUP($A81,'Import OffPeak'!$A$3:FK$99,162,FALSE())-VLOOKUP($A81,'Import OffPeak change'!$A$106:FK$202,162,FALSE())),0,(VLOOKUP($A81,'Import OffPeak'!$A$3:FK$99,162,FALSE())-VLOOKUP($A81,'Import OffPeak change'!$A$106:FK$202,162,FALSE())))</f>
        <v>0</v>
      </c>
      <c r="FG81" s="193" t="n">
        <f aca="false">IF(ISERROR(VLOOKUP($A81,'Import OffPeak'!$A$3:FL$99,163,FALSE())-VLOOKUP($A81,'Import OffPeak change'!$A$106:FL$202,163,FALSE())),0,(VLOOKUP($A81,'Import OffPeak'!$A$3:FL$99,163,FALSE())-VLOOKUP($A81,'Import OffPeak change'!$A$106:FL$202,163,FALSE())))</f>
        <v>0</v>
      </c>
      <c r="FH81" s="193" t="n">
        <f aca="false">IF(ISERROR(VLOOKUP($A81,'Import OffPeak'!$A$3:FM$99,164,FALSE())-VLOOKUP($A81,'Import OffPeak change'!$A$106:FM$202,164,FALSE())),0,(VLOOKUP($A81,'Import OffPeak'!$A$3:FM$99,164,FALSE())-VLOOKUP($A81,'Import OffPeak change'!$A$106:FM$202,164,FALSE())))</f>
        <v>0</v>
      </c>
      <c r="FI81" s="193" t="n">
        <f aca="false">IF(ISERROR(VLOOKUP($A81,'Import OffPeak'!$A$3:FN$99,165,FALSE())-VLOOKUP($A81,'Import OffPeak change'!$A$106:FN$202,165,FALSE())),0,(VLOOKUP($A81,'Import OffPeak'!$A$3:FN$99,165,FALSE())-VLOOKUP($A81,'Import OffPeak change'!$A$106:FN$202,165,FALSE())))</f>
        <v>0</v>
      </c>
      <c r="FJ81" s="193" t="n">
        <f aca="false">IF(ISERROR(VLOOKUP($A81,'Import OffPeak'!$A$3:FO$99,166,FALSE())-VLOOKUP($A81,'Import OffPeak change'!$A$106:FO$202,166,FALSE())),0,(VLOOKUP($A81,'Import OffPeak'!$A$3:FO$99,166,FALSE())-VLOOKUP($A81,'Import OffPeak change'!$A$106:FO$202,166,FALSE())))</f>
        <v>0</v>
      </c>
      <c r="FK81" s="193" t="n">
        <f aca="false">IF(ISERROR(VLOOKUP($A81,'Import OffPeak'!$A$3:FP$99,167,FALSE())-VLOOKUP($A81,'Import OffPeak change'!$A$106:FP$202,167,FALSE())),0,(VLOOKUP($A81,'Import OffPeak'!$A$3:FP$99,167,FALSE())-VLOOKUP($A81,'Import OffPeak change'!$A$106:FP$202,167,FALSE())))</f>
        <v>0</v>
      </c>
      <c r="FL81" s="193" t="n">
        <f aca="false">IF(ISERROR(VLOOKUP($A81,'Import OffPeak'!$A$3:FQ$99,168,FALSE())-VLOOKUP($A81,'Import OffPeak change'!$A$106:FQ$202,168,FALSE())),0,(VLOOKUP($A81,'Import OffPeak'!$A$3:FQ$99,168,FALSE())-VLOOKUP($A81,'Import OffPeak change'!$A$106:FQ$202,168,FALSE())))</f>
        <v>0</v>
      </c>
      <c r="FM81" s="193" t="n">
        <f aca="false">IF(ISERROR(VLOOKUP($A81,'Import OffPeak'!$A$3:FR$99,169,FALSE())-VLOOKUP($A81,'Import OffPeak change'!$A$106:FR$202,169,FALSE())),0,(VLOOKUP($A81,'Import OffPeak'!$A$3:FR$99,169,FALSE())-VLOOKUP($A81,'Import OffPeak change'!$A$106:FR$202,169,FALSE())))</f>
        <v>0</v>
      </c>
      <c r="FN81" s="193" t="n">
        <f aca="false">IF(ISERROR(VLOOKUP($A81,'Import OffPeak'!$A$3:FS$99,170,FALSE())-VLOOKUP($A81,'Import OffPeak change'!$A$106:FS$202,170,FALSE())),0,(VLOOKUP($A81,'Import OffPeak'!$A$3:FS$99,170,FALSE())-VLOOKUP($A81,'Import OffPeak change'!$A$106:FS$202,170,FALSE())))</f>
        <v>0</v>
      </c>
      <c r="FO81" s="193" t="n">
        <f aca="false">IF(ISERROR(VLOOKUP($A81,'Import OffPeak'!$A$3:FT$99,171,FALSE())-VLOOKUP($A81,'Import OffPeak change'!$A$106:FT$202,171,FALSE())),0,(VLOOKUP($A81,'Import OffPeak'!$A$3:FT$99,171,FALSE())-VLOOKUP($A81,'Import OffPeak change'!$A$106:FT$202,171,FALSE())))</f>
        <v>0</v>
      </c>
      <c r="FP81" s="193" t="n">
        <f aca="false">IF(ISERROR(VLOOKUP($A81,'Import OffPeak'!$A$3:FU$99,172,FALSE())-VLOOKUP($A81,'Import OffPeak change'!$A$106:FU$202,172,FALSE())),0,(VLOOKUP($A81,'Import OffPeak'!$A$3:FU$99,172,FALSE())-VLOOKUP($A81,'Import OffPeak change'!$A$106:FU$202,172,FALSE())))</f>
        <v>0</v>
      </c>
      <c r="FQ81" s="193" t="n">
        <f aca="false">IF(ISERROR(VLOOKUP($A81,'Import OffPeak'!$A$3:FV$99,173,FALSE())-VLOOKUP($A81,'Import OffPeak change'!$A$106:FV$202,173,FALSE())),0,(VLOOKUP($A81,'Import OffPeak'!$A$3:FV$99,173,FALSE())-VLOOKUP($A81,'Import OffPeak change'!$A$106:FV$202,173,FALSE())))</f>
        <v>0</v>
      </c>
      <c r="FR81" s="193" t="n">
        <f aca="false">IF(ISERROR(VLOOKUP($A81,'Import OffPeak'!$A$3:FW$99,174,FALSE())-VLOOKUP($A81,'Import OffPeak change'!$A$106:FW$202,174,FALSE())),0,(VLOOKUP($A81,'Import OffPeak'!$A$3:FW$99,174,FALSE())-VLOOKUP($A81,'Import OffPeak change'!$A$106:FW$202,174,FALSE())))</f>
        <v>0</v>
      </c>
      <c r="FS81" s="193" t="n">
        <f aca="false">IF(ISERROR(VLOOKUP($A81,'Import OffPeak'!$A$3:FX$99,175,FALSE())-VLOOKUP($A81,'Import OffPeak change'!$A$106:FX$202,175,FALSE())),0,(VLOOKUP($A81,'Import OffPeak'!$A$3:FX$99,175,FALSE())-VLOOKUP($A81,'Import OffPeak change'!$A$106:FX$202,175,FALSE())))</f>
        <v>0</v>
      </c>
      <c r="FT81" s="193" t="n">
        <f aca="false">IF(ISERROR(VLOOKUP($A81,'Import OffPeak'!$A$3:FY$99,176,FALSE())-VLOOKUP($A81,'Import OffPeak change'!$A$106:FY$202,176,FALSE())),0,(VLOOKUP($A81,'Import OffPeak'!$A$3:FY$99,176,FALSE())-VLOOKUP($A81,'Import OffPeak change'!$A$106:FY$202,176,FALSE())))</f>
        <v>0</v>
      </c>
      <c r="FU81" s="193" t="n">
        <f aca="false">IF(ISERROR(VLOOKUP($A81,'Import OffPeak'!$A$3:FZ$99,177,FALSE())-VLOOKUP($A81,'Import OffPeak change'!$A$106:FZ$202,177,FALSE())),0,(VLOOKUP($A81,'Import OffPeak'!$A$3:FZ$99,177,FALSE())-VLOOKUP($A81,'Import OffPeak change'!$A$106:FZ$202,177,FALSE())))</f>
        <v>0</v>
      </c>
      <c r="FV81" s="193" t="n">
        <f aca="false">IF(ISERROR(VLOOKUP($A81,'Import OffPeak'!$A$3:GA$99,178,FALSE())-VLOOKUP($A81,'Import OffPeak change'!$A$106:GA$202,178,FALSE())),0,(VLOOKUP($A81,'Import OffPeak'!$A$3:GA$99,178,FALSE())-VLOOKUP($A81,'Import OffPeak change'!$A$106:GA$202,178,FALSE())))</f>
        <v>0</v>
      </c>
      <c r="FW81" s="193" t="n">
        <f aca="false">IF(ISERROR(VLOOKUP($A81,'Import OffPeak'!$A$3:GB$99,179,FALSE())-VLOOKUP($A81,'Import OffPeak change'!$A$106:GB$202,179,FALSE())),0,(VLOOKUP($A81,'Import OffPeak'!$A$3:GB$99,179,FALSE())-VLOOKUP($A81,'Import OffPeak change'!$A$106:GB$202,179,FALSE())))</f>
        <v>0</v>
      </c>
      <c r="FX81" s="193" t="n">
        <f aca="false">IF(ISERROR(VLOOKUP($A81,'Import OffPeak'!$A$3:GC$99,180,FALSE())-VLOOKUP($A81,'Import OffPeak change'!$A$106:GC$202,180,FALSE())),0,(VLOOKUP($A81,'Import OffPeak'!$A$3:GC$99,180,FALSE())-VLOOKUP($A81,'Import OffPeak change'!$A$106:GC$202,180,FALSE())))</f>
        <v>0</v>
      </c>
      <c r="FY81" s="193" t="n">
        <f aca="false">IF(ISERROR(VLOOKUP($A81,'Import OffPeak'!$A$3:GD$99,181,FALSE())-VLOOKUP($A81,'Import OffPeak change'!$A$106:GD$202,181,FALSE())),0,(VLOOKUP($A81,'Import OffPeak'!$A$3:GD$99,181,FALSE())-VLOOKUP($A81,'Import OffPeak change'!$A$106:GD$202,181,FALSE())))</f>
        <v>0</v>
      </c>
      <c r="FZ81" s="193" t="n">
        <f aca="false">IF(ISERROR(VLOOKUP($A81,'Import OffPeak'!$A$3:GE$99,182,FALSE())-VLOOKUP($A81,'Import OffPeak change'!$A$106:GE$202,182,FALSE())),0,(VLOOKUP($A81,'Import OffPeak'!$A$3:GE$99,182,FALSE())-VLOOKUP($A81,'Import OffPeak change'!$A$106:GE$202,182,FALSE())))</f>
        <v>0</v>
      </c>
      <c r="GA81" s="193" t="n">
        <f aca="false">IF(ISERROR(VLOOKUP($A81,'Import OffPeak'!$A$3:GF$99,183,FALSE())-VLOOKUP($A81,'Import OffPeak change'!$A$106:GF$202,183,FALSE())),0,(VLOOKUP($A81,'Import OffPeak'!$A$3:GF$99,183,FALSE())-VLOOKUP($A81,'Import OffPeak change'!$A$106:GF$202,183,FALSE())))</f>
        <v>0</v>
      </c>
      <c r="GB81" s="193" t="n">
        <f aca="false">IF(ISERROR(VLOOKUP($A81,'Import OffPeak'!$A$3:GG$99,184,FALSE())-VLOOKUP($A81,'Import OffPeak change'!$A$106:GG$202,184,FALSE())),0,(VLOOKUP($A81,'Import OffPeak'!$A$3:GG$99,184,FALSE())-VLOOKUP($A81,'Import OffPeak change'!$A$106:GG$202,184,FALSE())))</f>
        <v>0</v>
      </c>
      <c r="GC81" s="193" t="n">
        <f aca="false">IF(ISERROR(VLOOKUP($A81,'Import OffPeak'!$A$3:GH$99,185,FALSE())-VLOOKUP($A81,'Import OffPeak change'!$A$106:GH$202,185,FALSE())),0,(VLOOKUP($A81,'Import OffPeak'!$A$3:GH$99,185,FALSE())-VLOOKUP($A81,'Import OffPeak change'!$A$106:GH$202,185,FALSE())))</f>
        <v>0</v>
      </c>
      <c r="GD81" s="193" t="n">
        <f aca="false">IF(ISERROR(VLOOKUP($A81,'Import OffPeak'!$A$3:GI$99,186,FALSE())-VLOOKUP($A81,'Import OffPeak change'!$A$106:GI$202,186,FALSE())),0,(VLOOKUP($A81,'Import OffPeak'!$A$3:GI$99,186,FALSE())-VLOOKUP($A81,'Import OffPeak change'!$A$106:GI$202,186,FALSE())))</f>
        <v>0</v>
      </c>
      <c r="GE81" s="193" t="n">
        <f aca="false">IF(ISERROR(VLOOKUP($A81,'Import OffPeak'!$A$3:GJ$99,187,FALSE())-VLOOKUP($A81,'Import OffPeak change'!$A$106:GJ$202,187,FALSE())),0,(VLOOKUP($A81,'Import OffPeak'!$A$3:GJ$99,187,FALSE())-VLOOKUP($A81,'Import OffPeak change'!$A$106:GJ$202,187,FALSE())))</f>
        <v>0</v>
      </c>
      <c r="GF81" s="193" t="n">
        <f aca="false">IF(ISERROR(VLOOKUP($A81,'Import OffPeak'!$A$3:GK$99,188,FALSE())-VLOOKUP($A81,'Import OffPeak change'!$A$106:GK$202,188,FALSE())),0,(VLOOKUP($A81,'Import OffPeak'!$A$3:GK$99,188,FALSE())-VLOOKUP($A81,'Import OffPeak change'!$A$106:GK$202,188,FALSE())))</f>
        <v>0</v>
      </c>
      <c r="GG81" s="193" t="n">
        <f aca="false">IF(ISERROR(VLOOKUP($A81,'Import OffPeak'!$A$3:GL$99,189,FALSE())-VLOOKUP($A81,'Import OffPeak change'!$A$106:GL$202,189,FALSE())),0,(VLOOKUP($A81,'Import OffPeak'!$A$3:GL$99,189,FALSE())-VLOOKUP($A81,'Import OffPeak change'!$A$106:GL$202,189,FALSE())))</f>
        <v>0</v>
      </c>
      <c r="GH81" s="193" t="n">
        <f aca="false">IF(ISERROR(VLOOKUP($A81,'Import OffPeak'!$A$3:GM$99,190,FALSE())-VLOOKUP($A81,'Import OffPeak change'!$A$106:GM$202,190,FALSE())),0,(VLOOKUP($A81,'Import OffPeak'!$A$3:GM$99,190,FALSE())-VLOOKUP($A81,'Import OffPeak change'!$A$106:GM$202,190,FALSE())))</f>
        <v>0</v>
      </c>
      <c r="GI81" s="193" t="n">
        <f aca="false">IF(ISERROR(VLOOKUP($A81,'Import OffPeak'!$A$3:GN$99,191,FALSE())-VLOOKUP($A81,'Import OffPeak change'!$A$106:GN$202,191,FALSE())),0,(VLOOKUP($A81,'Import OffPeak'!$A$3:GN$99,191,FALSE())-VLOOKUP($A81,'Import OffPeak change'!$A$106:GN$202,191,FALSE())))</f>
        <v>0</v>
      </c>
      <c r="GJ81" s="193" t="n">
        <f aca="false">IF(ISERROR(VLOOKUP($A81,'Import OffPeak'!$A$3:GO$99,192,FALSE())-VLOOKUP($A81,'Import OffPeak change'!$A$106:GO$202,192,FALSE())),0,(VLOOKUP($A81,'Import OffPeak'!$A$3:GO$99,192,FALSE())-VLOOKUP($A81,'Import OffPeak change'!$A$106:GO$202,192,FALSE())))</f>
        <v>0</v>
      </c>
      <c r="GK81" s="193" t="n">
        <f aca="false">IF(ISERROR(VLOOKUP($A81,'Import OffPeak'!$A$3:GP$99,193,FALSE())-VLOOKUP($A81,'Import OffPeak change'!$A$106:GP$202,193,FALSE())),0,(VLOOKUP($A81,'Import OffPeak'!$A$3:GP$99,193,FALSE())-VLOOKUP($A81,'Import OffPeak change'!$A$106:GP$202,193,FALSE())))</f>
        <v>0</v>
      </c>
      <c r="GL81" s="193" t="n">
        <f aca="false">IF(ISERROR(VLOOKUP($A81,'Import OffPeak'!$A$3:GQ$99,194,FALSE())-VLOOKUP($A81,'Import OffPeak change'!$A$106:GQ$202,194,FALSE())),0,(VLOOKUP($A81,'Import OffPeak'!$A$3:GQ$99,194,FALSE())-VLOOKUP($A81,'Import OffPeak change'!$A$106:GQ$202,194,FALSE())))</f>
        <v>0</v>
      </c>
      <c r="GM81" s="193" t="n">
        <f aca="false">IF(ISERROR(VLOOKUP($A81,'Import OffPeak'!$A$3:GR$99,195,FALSE())-VLOOKUP($A81,'Import OffPeak change'!$A$106:GR$202,195,FALSE())),0,(VLOOKUP($A81,'Import OffPeak'!$A$3:GR$99,195,FALSE())-VLOOKUP($A81,'Import OffPeak change'!$A$106:GR$202,195,FALSE())))</f>
        <v>0</v>
      </c>
      <c r="GN81" s="193" t="n">
        <f aca="false">IF(ISERROR(VLOOKUP($A81,'Import OffPeak'!$A$3:GS$99,196,FALSE())-VLOOKUP($A81,'Import OffPeak change'!$A$106:GS$202,196,FALSE())),0,(VLOOKUP($A81,'Import OffPeak'!$A$3:GS$99,196,FALSE())-VLOOKUP($A81,'Import OffPeak change'!$A$106:GS$202,196,FALSE())))</f>
        <v>0</v>
      </c>
      <c r="GO81" s="193" t="n">
        <f aca="false">IF(ISERROR(VLOOKUP($A81,'Import OffPeak'!$A$3:GT$99,197,FALSE())-VLOOKUP($A81,'Import OffPeak change'!$A$106:GT$202,197,FALSE())),0,(VLOOKUP($A81,'Import OffPeak'!$A$3:GT$99,197,FALSE())-VLOOKUP($A81,'Import OffPeak change'!$A$106:GT$202,197,FALSE())))</f>
        <v>0</v>
      </c>
      <c r="GP81" s="193" t="n">
        <f aca="false">IF(ISERROR(VLOOKUP($A81,'Import OffPeak'!$A$3:GU$99,198,FALSE())-VLOOKUP($A81,'Import OffPeak change'!$A$106:GU$202,198,FALSE())),0,(VLOOKUP($A81,'Import OffPeak'!$A$3:GU$99,198,FALSE())-VLOOKUP($A81,'Import OffPeak change'!$A$106:GU$202,198,FALSE())))</f>
        <v>0</v>
      </c>
      <c r="GQ81" s="193" t="n">
        <f aca="false">IF(ISERROR(VLOOKUP($A81,'Import OffPeak'!$A$3:GV$99,199,FALSE())-VLOOKUP($A81,'Import OffPeak change'!$A$106:GV$202,199,FALSE())),0,(VLOOKUP($A81,'Import OffPeak'!$A$3:GV$99,199,FALSE())-VLOOKUP($A81,'Import OffPeak change'!$A$106:GV$202,199,FALSE())))</f>
        <v>0</v>
      </c>
      <c r="GR81" s="193" t="n">
        <f aca="false">IF(ISERROR(VLOOKUP($A81,'Import OffPeak'!$A$3:GW$99,200,FALSE())-VLOOKUP($A81,'Import OffPeak change'!$A$106:GW$202,200,FALSE())),0,(VLOOKUP($A81,'Import OffPeak'!$A$3:GW$99,200,FALSE())-VLOOKUP($A81,'Import OffPeak change'!$A$106:GW$202,200,FALSE())))</f>
        <v>0</v>
      </c>
      <c r="GS81" s="193" t="n">
        <f aca="false">IF(ISERROR(VLOOKUP($A81,'Import OffPeak'!$A$3:GX$99,201,FALSE())-VLOOKUP($A81,'Import OffPeak change'!$A$106:GX$202,201,FALSE())),0,(VLOOKUP($A81,'Import OffPeak'!$A$3:GX$99,201,FALSE())-VLOOKUP($A81,'Import OffPeak change'!$A$106:GX$202,201,FALSE())))</f>
        <v>0</v>
      </c>
      <c r="GT81" s="193" t="n">
        <f aca="false">IF(ISERROR(VLOOKUP($A81,'Import OffPeak'!$A$3:GY$99,202,FALSE())-VLOOKUP($A81,'Import OffPeak change'!$A$106:GY$202,202,FALSE())),0,(VLOOKUP($A81,'Import OffPeak'!$A$3:GY$99,202,FALSE())-VLOOKUP($A81,'Import OffPeak change'!$A$106:GY$202,202,FALSE())))</f>
        <v>0</v>
      </c>
      <c r="GU81" s="193" t="n">
        <f aca="false">IF(ISERROR(VLOOKUP($A81,'Import OffPeak'!$A$3:GZ$99,203,FALSE())-VLOOKUP($A81,'Import OffPeak change'!$A$106:GZ$202,203,FALSE())),0,(VLOOKUP($A81,'Import OffPeak'!$A$3:GZ$99,203,FALSE())-VLOOKUP($A81,'Import OffPeak change'!$A$106:GZ$202,203,FALSE())))</f>
        <v>0</v>
      </c>
      <c r="GV81" s="193" t="n">
        <f aca="false">IF(ISERROR(VLOOKUP($A81,'Import OffPeak'!$A$3:HA$99,204,FALSE())-VLOOKUP($A81,'Import OffPeak change'!$A$106:HA$202,204,FALSE())),0,(VLOOKUP($A81,'Import OffPeak'!$A$3:HA$99,204,FALSE())-VLOOKUP($A81,'Import OffPeak change'!$A$106:HA$202,204,FALSE())))</f>
        <v>0</v>
      </c>
      <c r="GW81" s="193" t="n">
        <f aca="false">IF(ISERROR(VLOOKUP($A81,'Import OffPeak'!$A$3:HB$99,205,FALSE())-VLOOKUP($A81,'Import OffPeak change'!$A$106:HB$202,205,FALSE())),0,(VLOOKUP($A81,'Import OffPeak'!$A$3:HB$99,205,FALSE())-VLOOKUP($A81,'Import OffPeak change'!$A$106:HB$202,205,FALSE())))</f>
        <v>0</v>
      </c>
      <c r="GX81" s="193" t="n">
        <f aca="false">IF(ISERROR(VLOOKUP($A81,'Import OffPeak'!$A$3:HC$99,206,FALSE())-VLOOKUP($A81,'Import OffPeak change'!$A$106:HC$202,206,FALSE())),0,(VLOOKUP($A81,'Import OffPeak'!$A$3:HC$99,206,FALSE())-VLOOKUP($A81,'Import OffPeak change'!$A$106:HC$202,206,FALSE())))</f>
        <v>0</v>
      </c>
      <c r="GY81" s="193" t="n">
        <f aca="false">IF(ISERROR(VLOOKUP($A81,'Import OffPeak'!$A$3:HD$99,207,FALSE())-VLOOKUP($A81,'Import OffPeak change'!$A$106:HD$202,207,FALSE())),0,(VLOOKUP($A81,'Import OffPeak'!$A$3:HD$99,207,FALSE())-VLOOKUP($A81,'Import OffPeak change'!$A$106:HD$202,207,FALSE())))</f>
        <v>0</v>
      </c>
      <c r="GZ81" s="193" t="n">
        <f aca="false">IF(ISERROR(VLOOKUP($A81,'Import OffPeak'!$A$3:HE$99,208,FALSE())-VLOOKUP($A81,'Import OffPeak change'!$A$106:HE$202,208,FALSE())),0,(VLOOKUP($A81,'Import OffPeak'!$A$3:HE$99,208,FALSE())-VLOOKUP($A81,'Import OffPeak change'!$A$106:HE$202,208,FALSE())))</f>
        <v>0</v>
      </c>
      <c r="HA81" s="193" t="n">
        <f aca="false">IF(ISERROR(VLOOKUP($A81,'Import OffPeak'!$A$3:HF$99,209,FALSE())-VLOOKUP($A81,'Import OffPeak change'!$A$106:HF$202,209,FALSE())),0,(VLOOKUP($A81,'Import OffPeak'!$A$3:HF$99,209,FALSE())-VLOOKUP($A81,'Import OffPeak change'!$A$106:HF$202,209,FALSE())))</f>
        <v>0</v>
      </c>
      <c r="HB81" s="193" t="n">
        <f aca="false">IF(ISERROR(VLOOKUP($A81,'Import OffPeak'!$A$3:HG$99,210,FALSE())-VLOOKUP($A81,'Import OffPeak change'!$A$106:HG$202,210,FALSE())),0,(VLOOKUP($A81,'Import OffPeak'!$A$3:HG$99,210,FALSE())-VLOOKUP($A81,'Import OffPeak change'!$A$106:HG$202,210,FALSE())))</f>
        <v>0</v>
      </c>
      <c r="HC81" s="193" t="n">
        <f aca="false">IF(ISERROR(VLOOKUP($A81,'Import OffPeak'!$A$3:HH$99,211,FALSE())-VLOOKUP($A81,'Import OffPeak change'!$A$106:HH$202,211,FALSE())),0,(VLOOKUP($A81,'Import OffPeak'!$A$3:HH$99,211,FALSE())-VLOOKUP($A81,'Import OffPeak change'!$A$106:HH$202,211,FALSE())))</f>
        <v>0</v>
      </c>
      <c r="HD81" s="193" t="n">
        <f aca="false">IF(ISERROR(VLOOKUP($A81,'Import OffPeak'!$A$3:HI$99,212,FALSE())-VLOOKUP($A81,'Import OffPeak change'!$A$106:HI$202,212,FALSE())),0,(VLOOKUP($A81,'Import OffPeak'!$A$3:HI$99,212,FALSE())-VLOOKUP($A81,'Import OffPeak change'!$A$106:HI$202,212,FALSE())))</f>
        <v>0</v>
      </c>
      <c r="HE81" s="193" t="n">
        <f aca="false">IF(ISERROR(VLOOKUP($A81,'Import OffPeak'!$A$3:HJ$99,213,FALSE())-VLOOKUP($A81,'Import OffPeak change'!$A$106:HJ$202,213,FALSE())),0,(VLOOKUP($A81,'Import OffPeak'!$A$3:HJ$99,213,FALSE())-VLOOKUP($A81,'Import OffPeak change'!$A$106:HJ$202,213,FALSE())))</f>
        <v>0</v>
      </c>
      <c r="HF81" s="193" t="n">
        <f aca="false">IF(ISERROR(VLOOKUP($A81,'Import OffPeak'!$A$3:HK$99,214,FALSE())-VLOOKUP($A81,'Import OffPeak change'!$A$106:HK$202,214,FALSE())),0,(VLOOKUP($A81,'Import OffPeak'!$A$3:HK$99,214,FALSE())-VLOOKUP($A81,'Import OffPeak change'!$A$106:HK$202,214,FALSE())))</f>
        <v>0</v>
      </c>
      <c r="HG81" s="193" t="n">
        <f aca="false">IF(ISERROR(VLOOKUP($A81,'Import OffPeak'!$A$3:HL$99,215,FALSE())-VLOOKUP($A81,'Import OffPeak change'!$A$106:HL$202,215,FALSE())),0,(VLOOKUP($A81,'Import OffPeak'!$A$3:HL$99,215,FALSE())-VLOOKUP($A81,'Import OffPeak change'!$A$106:HL$202,215,FALSE())))</f>
        <v>0</v>
      </c>
      <c r="HH81" s="193" t="n">
        <f aca="false">IF(ISERROR(VLOOKUP($A81,'Import OffPeak'!$A$3:HM$99,216,FALSE())-VLOOKUP($A81,'Import OffPeak change'!$A$106:HM$202,216,FALSE())),0,(VLOOKUP($A81,'Import OffPeak'!$A$3:HM$99,216,FALSE())-VLOOKUP($A81,'Import OffPeak change'!$A$106:HM$202,216,FALSE())))</f>
        <v>0</v>
      </c>
      <c r="HI81" s="193" t="n">
        <f aca="false">IF(ISERROR(VLOOKUP($A81,'Import OffPeak'!$A$3:HN$99,217,FALSE())-VLOOKUP($A81,'Import OffPeak change'!$A$106:HN$202,217,FALSE())),0,(VLOOKUP($A81,'Import OffPeak'!$A$3:HN$99,217,FALSE())-VLOOKUP($A81,'Import OffPeak change'!$A$106:HN$202,217,FALSE())))</f>
        <v>0</v>
      </c>
      <c r="HJ81" s="193" t="n">
        <f aca="false">IF(ISERROR(VLOOKUP($A81,'Import OffPeak'!$A$3:HO$99,218,FALSE())-VLOOKUP($A81,'Import OffPeak change'!$A$106:HO$202,218,FALSE())),0,(VLOOKUP($A81,'Import OffPeak'!$A$3:HO$99,218,FALSE())-VLOOKUP($A81,'Import OffPeak change'!$A$106:HO$202,218,FALSE())))</f>
        <v>0</v>
      </c>
      <c r="HK81" s="193" t="n">
        <f aca="false">IF(ISERROR(VLOOKUP($A81,'Import OffPeak'!$A$3:HP$99,219,FALSE())-VLOOKUP($A81,'Import OffPeak change'!$A$106:HP$202,219,FALSE())),0,(VLOOKUP($A81,'Import OffPeak'!$A$3:HP$99,219,FALSE())-VLOOKUP($A81,'Import OffPeak change'!$A$106:HP$202,219,FALSE())))</f>
        <v>0</v>
      </c>
      <c r="HL81" s="193" t="n">
        <f aca="false">IF(ISERROR(VLOOKUP($A81,'Import OffPeak'!$A$3:HQ$99,220,FALSE())-VLOOKUP($A81,'Import OffPeak change'!$A$106:HQ$202,220,FALSE())),0,(VLOOKUP($A81,'Import OffPeak'!$A$3:HQ$99,220,FALSE())-VLOOKUP($A81,'Import OffPeak change'!$A$106:HQ$202,220,FALSE())))</f>
        <v>0</v>
      </c>
      <c r="HM81" s="193" t="n">
        <f aca="false">IF(ISERROR(VLOOKUP($A81,'Import OffPeak'!$A$3:HR$99,221,FALSE())-VLOOKUP($A81,'Import OffPeak change'!$A$106:HR$202,221,FALSE())),0,(VLOOKUP($A81,'Import OffPeak'!$A$3:HR$99,221,FALSE())-VLOOKUP($A81,'Import OffPeak change'!$A$106:HR$202,221,FALSE())))</f>
        <v>0</v>
      </c>
      <c r="HN81" s="193" t="n">
        <f aca="false">IF(ISERROR(VLOOKUP($A81,'Import OffPeak'!$A$3:HS$99,222,FALSE())-VLOOKUP($A81,'Import OffPeak change'!$A$106:HS$202,222,FALSE())),0,(VLOOKUP($A81,'Import OffPeak'!$A$3:HS$99,222,FALSE())-VLOOKUP($A81,'Import OffPeak change'!$A$106:HS$202,222,FALSE())))</f>
        <v>0</v>
      </c>
      <c r="HO81" s="193" t="n">
        <f aca="false">IF(ISERROR(VLOOKUP($A81,'Import OffPeak'!$A$3:HT$99,223,FALSE())-VLOOKUP($A81,'Import OffPeak change'!$A$106:HT$202,223,FALSE())),0,(VLOOKUP($A81,'Import OffPeak'!$A$3:HT$99,223,FALSE())-VLOOKUP($A81,'Import OffPeak change'!$A$106:HT$202,223,FALSE())))</f>
        <v>0</v>
      </c>
      <c r="HP81" s="193" t="n">
        <f aca="false">IF(ISERROR(VLOOKUP($A81,'Import OffPeak'!$A$3:HU$99,224,FALSE())-VLOOKUP($A81,'Import OffPeak change'!$A$106:HU$202,224,FALSE())),0,(VLOOKUP($A81,'Import OffPeak'!$A$3:HU$99,224,FALSE())-VLOOKUP($A81,'Import OffPeak change'!$A$106:HU$202,224,FALSE())))</f>
        <v>0</v>
      </c>
      <c r="HQ81" s="193" t="n">
        <f aca="false">IF(ISERROR(VLOOKUP($A81,'Import OffPeak'!$A$3:HV$99,225,FALSE())-VLOOKUP($A81,'Import OffPeak change'!$A$106:HV$202,225,FALSE())),0,(VLOOKUP($A81,'Import OffPeak'!$A$3:HV$99,225,FALSE())-VLOOKUP($A81,'Import OffPeak change'!$A$106:HV$202,225,FALSE())))</f>
        <v>0</v>
      </c>
      <c r="HR81" s="193" t="n">
        <f aca="false">IF(ISERROR(VLOOKUP($A81,'Import OffPeak'!$A$3:HW$99,226,FALSE())-VLOOKUP($A81,'Import OffPeak change'!$A$106:HW$202,226,FALSE())),0,(VLOOKUP($A81,'Import OffPeak'!$A$3:HW$99,226,FALSE())-VLOOKUP($A81,'Import OffPeak change'!$A$106:HW$202,226,FALSE())))</f>
        <v>0</v>
      </c>
      <c r="HS81" s="193" t="n">
        <f aca="false">IF(ISERROR(VLOOKUP($A81,'Import OffPeak'!$A$3:HX$99,227,FALSE())-VLOOKUP($A81,'Import OffPeak change'!$A$106:HX$202,227,FALSE())),0,(VLOOKUP($A81,'Import OffPeak'!$A$3:HX$99,227,FALSE())-VLOOKUP($A81,'Import OffPeak change'!$A$106:HX$202,227,FALSE())))</f>
        <v>0</v>
      </c>
      <c r="HT81" s="193" t="n">
        <f aca="false">IF(ISERROR(VLOOKUP($A81,'Import OffPeak'!$A$3:HY$99,228,FALSE())-VLOOKUP($A81,'Import OffPeak change'!$A$106:HY$202,228,FALSE())),0,(VLOOKUP($A81,'Import OffPeak'!$A$3:HY$99,228,FALSE())-VLOOKUP($A81,'Import OffPeak change'!$A$106:HY$202,228,FALSE())))</f>
        <v>0</v>
      </c>
      <c r="HU81" s="193" t="n">
        <f aca="false">IF(ISERROR(VLOOKUP($A81,'Import OffPeak'!$A$3:HZ$99,229,FALSE())-VLOOKUP($A81,'Import OffPeak change'!$A$106:HZ$202,229,FALSE())),0,(VLOOKUP($A81,'Import OffPeak'!$A$3:HZ$99,229,FALSE())-VLOOKUP($A81,'Import OffPeak change'!$A$106:HZ$202,229,FALSE())))</f>
        <v>0</v>
      </c>
      <c r="HV81" s="193" t="n">
        <f aca="false">IF(ISERROR(VLOOKUP($A81,'Import OffPeak'!$A$3:IA$99,230,FALSE())-VLOOKUP($A81,'Import OffPeak change'!$A$106:IA$202,230,FALSE())),0,(VLOOKUP($A81,'Import OffPeak'!$A$3:IA$99,230,FALSE())-VLOOKUP($A81,'Import OffPeak change'!$A$106:IA$202,230,FALSE())))</f>
        <v>0</v>
      </c>
      <c r="HW81" s="193" t="n">
        <f aca="false">IF(ISERROR(VLOOKUP($A81,'Import OffPeak'!$A$3:IB$99,231,FALSE())-VLOOKUP($A81,'Import OffPeak change'!$A$106:IB$202,231,FALSE())),0,(VLOOKUP($A81,'Import OffPeak'!$A$3:IB$99,231,FALSE())-VLOOKUP($A81,'Import OffPeak change'!$A$106:IB$202,231,FALSE())))</f>
        <v>0</v>
      </c>
      <c r="HX81" s="193" t="n">
        <f aca="false">IF(ISERROR(VLOOKUP($A81,'Import OffPeak'!$A$3:IC$99,232,FALSE())-VLOOKUP($A81,'Import OffPeak change'!$A$106:IC$202,232,FALSE())),0,(VLOOKUP($A81,'Import OffPeak'!$A$3:IC$99,232,FALSE())-VLOOKUP($A81,'Import OffPeak change'!$A$106:IC$202,232,FALSE())))</f>
        <v>0</v>
      </c>
      <c r="HY81" s="193" t="n">
        <f aca="false">IF(ISERROR(VLOOKUP($A81,'Import OffPeak'!$A$3:ID$99,233,FALSE())-VLOOKUP($A81,'Import OffPeak change'!$A$106:ID$202,233,FALSE())),0,(VLOOKUP($A81,'Import OffPeak'!$A$3:ID$99,233,FALSE())-VLOOKUP($A81,'Import OffPeak change'!$A$106:ID$202,233,FALSE())))</f>
        <v>0</v>
      </c>
      <c r="HZ81" s="193" t="n">
        <f aca="false">IF(ISERROR(VLOOKUP($A81,'Import OffPeak'!$A$3:IE$99,234,FALSE())-VLOOKUP($A81,'Import OffPeak change'!$A$106:IE$202,234,FALSE())),0,(VLOOKUP($A81,'Import OffPeak'!$A$3:IE$99,234,FALSE())-VLOOKUP($A81,'Import OffPeak change'!$A$106:IE$202,234,FALSE())))</f>
        <v>0</v>
      </c>
      <c r="IA81" s="193" t="n">
        <f aca="false">IF(ISERROR(VLOOKUP($A81,'Import OffPeak'!$A$3:IF$99,235,FALSE())-VLOOKUP($A81,'Import OffPeak change'!$A$106:IF$202,235,FALSE())),0,(VLOOKUP($A81,'Import OffPeak'!$A$3:IF$99,235,FALSE())-VLOOKUP($A81,'Import OffPeak change'!$A$106:IF$202,235,FALSE())))</f>
        <v>0</v>
      </c>
      <c r="IB81" s="193" t="n">
        <f aca="false">IF(ISERROR(VLOOKUP($A81,'Import OffPeak'!$A$3:IG$99,236,FALSE())-VLOOKUP($A81,'Import OffPeak change'!$A$106:IG$202,236,FALSE())),0,(VLOOKUP($A81,'Import OffPeak'!$A$3:IG$99,236,FALSE())-VLOOKUP($A81,'Import OffPeak change'!$A$106:IG$202,236,FALSE())))</f>
        <v>0</v>
      </c>
      <c r="IC81" s="193" t="n">
        <f aca="false">IF(ISERROR(VLOOKUP($A81,'Import OffPeak'!$A$3:IH$99,237,FALSE())-VLOOKUP($A81,'Import OffPeak change'!$A$106:IH$202,237,FALSE())),0,(VLOOKUP($A81,'Import OffPeak'!$A$3:IH$99,237,FALSE())-VLOOKUP($A81,'Import OffPeak change'!$A$106:IH$202,237,FALSE())))</f>
        <v>0</v>
      </c>
      <c r="ID81" s="193" t="n">
        <f aca="false">IF(ISERROR(VLOOKUP($A81,'Import OffPeak'!$A$3:II$99,238,FALSE())-VLOOKUP($A81,'Import OffPeak change'!$A$106:II$202,238,FALSE())),0,(VLOOKUP($A81,'Import OffPeak'!$A$3:II$99,238,FALSE())-VLOOKUP($A81,'Import OffPeak change'!$A$106:II$202,238,FALSE())))</f>
        <v>0</v>
      </c>
      <c r="IE81" s="193" t="n">
        <f aca="false">IF(ISERROR(VLOOKUP($A81,'Import OffPeak'!$A$3:IJ$99,239,FALSE())-VLOOKUP($A81,'Import OffPeak change'!$A$106:IJ$202,239,FALSE())),0,(VLOOKUP($A81,'Import OffPeak'!$A$3:IJ$99,239,FALSE())-VLOOKUP($A81,'Import OffPeak change'!$A$106:IJ$202,239,FALSE())))</f>
        <v>0</v>
      </c>
    </row>
    <row r="82" customFormat="false" ht="12.75" hidden="false" customHeight="false" outlineLevel="0" collapsed="false">
      <c r="A82" s="201" t="str">
        <f aca="false">IF('Import OffPeak'!A79=0,"",'Import OffPeak'!A79)</f>
        <v/>
      </c>
      <c r="B82" s="193"/>
      <c r="C82" s="193"/>
      <c r="D82" s="193"/>
      <c r="E82" s="193"/>
      <c r="F82" s="193"/>
      <c r="G82" s="193" t="n">
        <f aca="false">IF(ISERROR(VLOOKUP($A82,'Import OffPeak'!$A$3:L$99,7,FALSE())-VLOOKUP($A82,'Import OffPeak change'!$A$106:L$202,7,FALSE())),0,(VLOOKUP($A82,'Import OffPeak'!$A$3:L$99,7,FALSE())-VLOOKUP($A82,'Import OffPeak change'!$A$106:L$202,7,FALSE())))</f>
        <v>0</v>
      </c>
      <c r="H82" s="193" t="n">
        <f aca="false">IF(ISERROR(VLOOKUP($A82,'Import OffPeak'!$A$3:M$99,8,FALSE())-VLOOKUP($A82,'Import OffPeak change'!$A$106:M$202,8,FALSE())),0,(VLOOKUP($A82,'Import OffPeak'!$A$3:M$99,8,FALSE())-VLOOKUP($A82,'Import OffPeak change'!$A$106:M$202,8,FALSE())))</f>
        <v>0</v>
      </c>
      <c r="I82" s="193" t="n">
        <f aca="false">IF(ISERROR(VLOOKUP($A82,'Import OffPeak'!$A$3:N$99,9,FALSE())-VLOOKUP($A82,'Import OffPeak change'!$A$106:N$202,9,FALSE())),0,(VLOOKUP($A82,'Import OffPeak'!$A$3:N$99,9,FALSE())-VLOOKUP($A82,'Import OffPeak change'!$A$106:N$202,9,FALSE())))</f>
        <v>0</v>
      </c>
      <c r="J82" s="193" t="n">
        <f aca="false">IF(ISERROR(VLOOKUP($A82,'Import OffPeak'!$A$3:O$99,10,FALSE())-VLOOKUP($A82,'Import OffPeak change'!$A$106:O$202,10,FALSE())),0,(VLOOKUP($A82,'Import OffPeak'!$A$3:O$99,10,FALSE())-VLOOKUP($A82,'Import OffPeak change'!$A$106:O$202,10,FALSE())))</f>
        <v>0</v>
      </c>
      <c r="K82" s="193" t="n">
        <f aca="false">IF(ISERROR(VLOOKUP($A82,'Import OffPeak'!$A$3:P$99,11,FALSE())-VLOOKUP($A82,'Import OffPeak change'!$A$106:P$202,11,FALSE())),0,(VLOOKUP($A82,'Import OffPeak'!$A$3:P$99,11,FALSE())-VLOOKUP($A82,'Import OffPeak change'!$A$106:P$202,11,FALSE())))</f>
        <v>0</v>
      </c>
      <c r="L82" s="193" t="n">
        <f aca="false">IF(ISERROR(VLOOKUP($A82,'Import OffPeak'!$A$3:Q$99,12,FALSE())-VLOOKUP($A82,'Import OffPeak change'!$A$106:Q$202,12,FALSE())),0,(VLOOKUP($A82,'Import OffPeak'!$A$3:Q$99,12,FALSE())-VLOOKUP($A82,'Import OffPeak change'!$A$106:Q$202,12,FALSE())))</f>
        <v>0</v>
      </c>
      <c r="M82" s="193" t="n">
        <f aca="false">IF(ISERROR(VLOOKUP($A82,'Import OffPeak'!$A$3:R$99,13,FALSE())-VLOOKUP($A82,'Import OffPeak change'!$A$106:R$202,13,FALSE())),0,(VLOOKUP($A82,'Import OffPeak'!$A$3:R$99,13,FALSE())-VLOOKUP($A82,'Import OffPeak change'!$A$106:R$202,13,FALSE())))</f>
        <v>0</v>
      </c>
      <c r="N82" s="193" t="n">
        <f aca="false">IF(ISERROR(VLOOKUP($A82,'Import OffPeak'!$A$3:S$99,14,FALSE())-VLOOKUP($A82,'Import OffPeak change'!$A$106:S$202,14,FALSE())),0,(VLOOKUP($A82,'Import OffPeak'!$A$3:S$99,14,FALSE())-VLOOKUP($A82,'Import OffPeak change'!$A$106:S$202,14,FALSE())))</f>
        <v>0</v>
      </c>
      <c r="O82" s="193" t="n">
        <f aca="false">IF(ISERROR(VLOOKUP($A82,'Import OffPeak'!$A$3:T$99,15,FALSE())-VLOOKUP($A82,'Import OffPeak change'!$A$106:T$202,15,FALSE())),0,(VLOOKUP($A82,'Import OffPeak'!$A$3:T$99,15,FALSE())-VLOOKUP($A82,'Import OffPeak change'!$A$106:T$202,15,FALSE())))</f>
        <v>0</v>
      </c>
      <c r="P82" s="193" t="n">
        <f aca="false">IF(ISERROR(VLOOKUP($A82,'Import OffPeak'!$A$3:U$99,16,FALSE())-VLOOKUP($A82,'Import OffPeak change'!$A$106:U$202,16,FALSE())),0,(VLOOKUP($A82,'Import OffPeak'!$A$3:U$99,16,FALSE())-VLOOKUP($A82,'Import OffPeak change'!$A$106:U$202,16,FALSE())))</f>
        <v>0</v>
      </c>
      <c r="Q82" s="193" t="n">
        <f aca="false">IF(ISERROR(VLOOKUP($A82,'Import OffPeak'!$A$3:V$99,17,FALSE())-VLOOKUP($A82,'Import OffPeak change'!$A$106:V$202,17,FALSE())),0,(VLOOKUP($A82,'Import OffPeak'!$A$3:V$99,17,FALSE())-VLOOKUP($A82,'Import OffPeak change'!$A$106:V$202,17,FALSE())))</f>
        <v>0</v>
      </c>
      <c r="R82" s="193" t="n">
        <f aca="false">IF(ISERROR(VLOOKUP($A82,'Import OffPeak'!$A$3:W$99,18,FALSE())-VLOOKUP($A82,'Import OffPeak change'!$A$106:W$202,18,FALSE())),0,(VLOOKUP($A82,'Import OffPeak'!$A$3:W$99,18,FALSE())-VLOOKUP($A82,'Import OffPeak change'!$A$106:W$202,18,FALSE())))</f>
        <v>0</v>
      </c>
      <c r="S82" s="193" t="n">
        <f aca="false">IF(ISERROR(VLOOKUP($A82,'Import OffPeak'!$A$3:X$99,19,FALSE())-VLOOKUP($A82,'Import OffPeak change'!$A$106:X$202,19,FALSE())),0,(VLOOKUP($A82,'Import OffPeak'!$A$3:X$99,19,FALSE())-VLOOKUP($A82,'Import OffPeak change'!$A$106:X$202,19,FALSE())))</f>
        <v>0</v>
      </c>
      <c r="T82" s="193" t="n">
        <f aca="false">IF(ISERROR(VLOOKUP($A82,'Import OffPeak'!$A$3:Y$99,20,FALSE())-VLOOKUP($A82,'Import OffPeak change'!$A$106:Y$202,20,FALSE())),0,(VLOOKUP($A82,'Import OffPeak'!$A$3:Y$99,20,FALSE())-VLOOKUP($A82,'Import OffPeak change'!$A$106:Y$202,20,FALSE())))</f>
        <v>0</v>
      </c>
      <c r="U82" s="193" t="n">
        <f aca="false">IF(ISERROR(VLOOKUP($A82,'Import OffPeak'!$A$3:Z$99,21,FALSE())-VLOOKUP($A82,'Import OffPeak change'!$A$106:Z$202,21,FALSE())),0,(VLOOKUP($A82,'Import OffPeak'!$A$3:Z$99,21,FALSE())-VLOOKUP($A82,'Import OffPeak change'!$A$106:Z$202,21,FALSE())))</f>
        <v>0</v>
      </c>
      <c r="V82" s="193" t="n">
        <f aca="false">IF(ISERROR(VLOOKUP($A82,'Import OffPeak'!$A$3:AA$99,22,FALSE())-VLOOKUP($A82,'Import OffPeak change'!$A$106:AA$202,22,FALSE())),0,(VLOOKUP($A82,'Import OffPeak'!$A$3:AA$99,22,FALSE())-VLOOKUP($A82,'Import OffPeak change'!$A$106:AA$202,22,FALSE())))</f>
        <v>0</v>
      </c>
      <c r="W82" s="193" t="n">
        <f aca="false">IF(ISERROR(VLOOKUP($A82,'Import OffPeak'!$A$3:AB$99,23,FALSE())-VLOOKUP($A82,'Import OffPeak change'!$A$106:AB$202,23,FALSE())),0,(VLOOKUP($A82,'Import OffPeak'!$A$3:AB$99,23,FALSE())-VLOOKUP($A82,'Import OffPeak change'!$A$106:AB$202,23,FALSE())))</f>
        <v>0</v>
      </c>
      <c r="X82" s="193" t="n">
        <f aca="false">IF(ISERROR(VLOOKUP($A82,'Import OffPeak'!$A$3:AC$99,24,FALSE())-VLOOKUP($A82,'Import OffPeak change'!$A$106:AC$202,24,FALSE())),0,(VLOOKUP($A82,'Import OffPeak'!$A$3:AC$99,24,FALSE())-VLOOKUP($A82,'Import OffPeak change'!$A$106:AC$202,24,FALSE())))</f>
        <v>0</v>
      </c>
      <c r="Y82" s="193" t="n">
        <f aca="false">IF(ISERROR(VLOOKUP($A82,'Import OffPeak'!$A$3:AD$99,25,FALSE())-VLOOKUP($A82,'Import OffPeak change'!$A$106:AD$202,25,FALSE())),0,(VLOOKUP($A82,'Import OffPeak'!$A$3:AD$99,25,FALSE())-VLOOKUP($A82,'Import OffPeak change'!$A$106:AD$202,25,FALSE())))</f>
        <v>0</v>
      </c>
      <c r="Z82" s="193" t="n">
        <f aca="false">IF(ISERROR(VLOOKUP($A82,'Import OffPeak'!$A$3:AE$99,26,FALSE())-VLOOKUP($A82,'Import OffPeak change'!$A$106:AE$202,26,FALSE())),0,(VLOOKUP($A82,'Import OffPeak'!$A$3:AE$99,26,FALSE())-VLOOKUP($A82,'Import OffPeak change'!$A$106:AE$202,26,FALSE())))</f>
        <v>0</v>
      </c>
      <c r="AA82" s="193" t="n">
        <f aca="false">IF(ISERROR(VLOOKUP($A82,'Import OffPeak'!$A$3:AF$99,27,FALSE())-VLOOKUP($A82,'Import OffPeak change'!$A$106:AF$202,27,FALSE())),0,(VLOOKUP($A82,'Import OffPeak'!$A$3:AF$99,27,FALSE())-VLOOKUP($A82,'Import OffPeak change'!$A$106:AF$202,27,FALSE())))</f>
        <v>0</v>
      </c>
      <c r="AB82" s="193" t="n">
        <f aca="false">IF(ISERROR(VLOOKUP($A82,'Import OffPeak'!$A$3:AG$99,28,FALSE())-VLOOKUP($A82,'Import OffPeak change'!$A$106:AG$202,28,FALSE())),0,(VLOOKUP($A82,'Import OffPeak'!$A$3:AG$99,28,FALSE())-VLOOKUP($A82,'Import OffPeak change'!$A$106:AG$202,28,FALSE())))</f>
        <v>0</v>
      </c>
      <c r="AC82" s="193" t="n">
        <f aca="false">IF(ISERROR(VLOOKUP($A82,'Import OffPeak'!$A$3:AH$99,29,FALSE())-VLOOKUP($A82,'Import OffPeak change'!$A$106:AH$202,29,FALSE())),0,(VLOOKUP($A82,'Import OffPeak'!$A$3:AH$99,29,FALSE())-VLOOKUP($A82,'Import OffPeak change'!$A$106:AH$202,29,FALSE())))</f>
        <v>0</v>
      </c>
      <c r="AD82" s="193" t="n">
        <f aca="false">IF(ISERROR(VLOOKUP($A82,'Import OffPeak'!$A$3:AI$99,30,FALSE())-VLOOKUP($A82,'Import OffPeak change'!$A$106:AI$202,30,FALSE())),0,(VLOOKUP($A82,'Import OffPeak'!$A$3:AI$99,30,FALSE())-VLOOKUP($A82,'Import OffPeak change'!$A$106:AI$202,30,FALSE())))</f>
        <v>0</v>
      </c>
      <c r="AE82" s="193" t="n">
        <f aca="false">IF(ISERROR(VLOOKUP($A82,'Import OffPeak'!$A$3:AJ$99,31,FALSE())-VLOOKUP($A82,'Import OffPeak change'!$A$106:AJ$202,31,FALSE())),0,(VLOOKUP($A82,'Import OffPeak'!$A$3:AJ$99,31,FALSE())-VLOOKUP($A82,'Import OffPeak change'!$A$106:AJ$202,31,FALSE())))</f>
        <v>0</v>
      </c>
      <c r="AF82" s="193" t="n">
        <f aca="false">IF(ISERROR(VLOOKUP($A82,'Import OffPeak'!$A$3:AK$99,32,FALSE())-VLOOKUP($A82,'Import OffPeak change'!$A$106:AK$202,32,FALSE())),0,(VLOOKUP($A82,'Import OffPeak'!$A$3:AK$99,32,FALSE())-VLOOKUP($A82,'Import OffPeak change'!$A$106:AK$202,32,FALSE())))</f>
        <v>0</v>
      </c>
      <c r="AG82" s="193" t="n">
        <f aca="false">IF(ISERROR(VLOOKUP($A82,'Import OffPeak'!$A$3:AL$99,33,FALSE())-VLOOKUP($A82,'Import OffPeak change'!$A$106:AL$202,33,FALSE())),0,(VLOOKUP($A82,'Import OffPeak'!$A$3:AL$99,33,FALSE())-VLOOKUP($A82,'Import OffPeak change'!$A$106:AL$202,33,FALSE())))</f>
        <v>0</v>
      </c>
      <c r="AH82" s="193" t="n">
        <f aca="false">IF(ISERROR(VLOOKUP($A82,'Import OffPeak'!$A$3:AM$99,34,FALSE())-VLOOKUP($A82,'Import OffPeak change'!$A$106:AM$202,34,FALSE())),0,(VLOOKUP($A82,'Import OffPeak'!$A$3:AM$99,34,FALSE())-VLOOKUP($A82,'Import OffPeak change'!$A$106:AM$202,34,FALSE())))</f>
        <v>0</v>
      </c>
      <c r="AI82" s="193" t="n">
        <f aca="false">IF(ISERROR(VLOOKUP($A82,'Import OffPeak'!$A$3:AN$99,35,FALSE())-VLOOKUP($A82,'Import OffPeak change'!$A$106:AN$202,35,FALSE())),0,(VLOOKUP($A82,'Import OffPeak'!$A$3:AN$99,35,FALSE())-VLOOKUP($A82,'Import OffPeak change'!$A$106:AN$202,35,FALSE())))</f>
        <v>0</v>
      </c>
      <c r="AJ82" s="193" t="n">
        <f aca="false">IF(ISERROR(VLOOKUP($A82,'Import OffPeak'!$A$3:AO$99,36,FALSE())-VLOOKUP($A82,'Import OffPeak change'!$A$106:AO$202,36,FALSE())),0,(VLOOKUP($A82,'Import OffPeak'!$A$3:AO$99,36,FALSE())-VLOOKUP($A82,'Import OffPeak change'!$A$106:AO$202,36,FALSE())))</f>
        <v>0</v>
      </c>
      <c r="AK82" s="193" t="n">
        <f aca="false">IF(ISERROR(VLOOKUP($A82,'Import OffPeak'!$A$3:AP$99,37,FALSE())-VLOOKUP($A82,'Import OffPeak change'!$A$106:AP$202,37,FALSE())),0,(VLOOKUP($A82,'Import OffPeak'!$A$3:AP$99,37,FALSE())-VLOOKUP($A82,'Import OffPeak change'!$A$106:AP$202,37,FALSE())))</f>
        <v>0</v>
      </c>
      <c r="AL82" s="193" t="n">
        <f aca="false">IF(ISERROR(VLOOKUP($A82,'Import OffPeak'!$A$3:AQ$99,38,FALSE())-VLOOKUP($A82,'Import OffPeak change'!$A$106:AQ$202,38,FALSE())),0,(VLOOKUP($A82,'Import OffPeak'!$A$3:AQ$99,38,FALSE())-VLOOKUP($A82,'Import OffPeak change'!$A$106:AQ$202,38,FALSE())))</f>
        <v>0</v>
      </c>
      <c r="AM82" s="193" t="n">
        <f aca="false">IF(ISERROR(VLOOKUP($A82,'Import OffPeak'!$A$3:AR$99,39,FALSE())-VLOOKUP($A82,'Import OffPeak change'!$A$106:AR$202,39,FALSE())),0,(VLOOKUP($A82,'Import OffPeak'!$A$3:AR$99,39,FALSE())-VLOOKUP($A82,'Import OffPeak change'!$A$106:AR$202,39,FALSE())))</f>
        <v>0</v>
      </c>
      <c r="AN82" s="193" t="n">
        <f aca="false">IF(ISERROR(VLOOKUP($A82,'Import OffPeak'!$A$3:AS$99,40,FALSE())-VLOOKUP($A82,'Import OffPeak change'!$A$106:AS$202,40,FALSE())),0,(VLOOKUP($A82,'Import OffPeak'!$A$3:AS$99,40,FALSE())-VLOOKUP($A82,'Import OffPeak change'!$A$106:AS$202,40,FALSE())))</f>
        <v>0</v>
      </c>
      <c r="AO82" s="193" t="n">
        <f aca="false">IF(ISERROR(VLOOKUP($A82,'Import OffPeak'!$A$3:AT$99,41,FALSE())-VLOOKUP($A82,'Import OffPeak change'!$A$106:AT$202,41,FALSE())),0,(VLOOKUP($A82,'Import OffPeak'!$A$3:AT$99,41,FALSE())-VLOOKUP($A82,'Import OffPeak change'!$A$106:AT$202,41,FALSE())))</f>
        <v>0</v>
      </c>
      <c r="AP82" s="193" t="n">
        <f aca="false">IF(ISERROR(VLOOKUP($A82,'Import OffPeak'!$A$3:AU$99,42,FALSE())-VLOOKUP($A82,'Import OffPeak change'!$A$106:AU$202,42,FALSE())),0,(VLOOKUP($A82,'Import OffPeak'!$A$3:AU$99,42,FALSE())-VLOOKUP($A82,'Import OffPeak change'!$A$106:AU$202,42,FALSE())))</f>
        <v>0</v>
      </c>
      <c r="AQ82" s="193" t="n">
        <f aca="false">IF(ISERROR(VLOOKUP($A82,'Import OffPeak'!$A$3:AV$99,43,FALSE())-VLOOKUP($A82,'Import OffPeak change'!$A$106:AV$202,43,FALSE())),0,(VLOOKUP($A82,'Import OffPeak'!$A$3:AV$99,43,FALSE())-VLOOKUP($A82,'Import OffPeak change'!$A$106:AV$202,43,FALSE())))</f>
        <v>0</v>
      </c>
      <c r="AR82" s="193" t="n">
        <f aca="false">IF(ISERROR(VLOOKUP($A82,'Import OffPeak'!$A$3:AW$99,44,FALSE())-VLOOKUP($A82,'Import OffPeak change'!$A$106:AW$202,44,FALSE())),0,(VLOOKUP($A82,'Import OffPeak'!$A$3:AW$99,44,FALSE())-VLOOKUP($A82,'Import OffPeak change'!$A$106:AW$202,44,FALSE())))</f>
        <v>0</v>
      </c>
      <c r="AS82" s="193" t="n">
        <f aca="false">IF(ISERROR(VLOOKUP($A82,'Import OffPeak'!$A$3:AX$99,45,FALSE())-VLOOKUP($A82,'Import OffPeak change'!$A$106:AX$202,45,FALSE())),0,(VLOOKUP($A82,'Import OffPeak'!$A$3:AX$99,45,FALSE())-VLOOKUP($A82,'Import OffPeak change'!$A$106:AX$202,45,FALSE())))</f>
        <v>0</v>
      </c>
      <c r="AT82" s="193" t="n">
        <f aca="false">IF(ISERROR(VLOOKUP($A82,'Import OffPeak'!$A$3:AY$99,46,FALSE())-VLOOKUP($A82,'Import OffPeak change'!$A$106:AY$202,46,FALSE())),0,(VLOOKUP($A82,'Import OffPeak'!$A$3:AY$99,46,FALSE())-VLOOKUP($A82,'Import OffPeak change'!$A$106:AY$202,46,FALSE())))</f>
        <v>0</v>
      </c>
      <c r="AU82" s="193" t="n">
        <f aca="false">IF(ISERROR(VLOOKUP($A82,'Import OffPeak'!$A$3:AZ$99,47,FALSE())-VLOOKUP($A82,'Import OffPeak change'!$A$106:AZ$202,47,FALSE())),0,(VLOOKUP($A82,'Import OffPeak'!$A$3:AZ$99,47,FALSE())-VLOOKUP($A82,'Import OffPeak change'!$A$106:AZ$202,47,FALSE())))</f>
        <v>0</v>
      </c>
      <c r="AV82" s="193" t="n">
        <f aca="false">IF(ISERROR(VLOOKUP($A82,'Import OffPeak'!$A$3:BA$99,48,FALSE())-VLOOKUP($A82,'Import OffPeak change'!$A$106:BA$202,48,FALSE())),0,(VLOOKUP($A82,'Import OffPeak'!$A$3:BA$99,48,FALSE())-VLOOKUP($A82,'Import OffPeak change'!$A$106:BA$202,48,FALSE())))</f>
        <v>0</v>
      </c>
      <c r="AW82" s="193" t="n">
        <f aca="false">IF(ISERROR(VLOOKUP($A82,'Import OffPeak'!$A$3:BB$99,49,FALSE())-VLOOKUP($A82,'Import OffPeak change'!$A$106:BB$202,49,FALSE())),0,(VLOOKUP($A82,'Import OffPeak'!$A$3:BB$99,49,FALSE())-VLOOKUP($A82,'Import OffPeak change'!$A$106:BB$202,49,FALSE())))</f>
        <v>0</v>
      </c>
      <c r="AX82" s="193" t="n">
        <f aca="false">IF(ISERROR(VLOOKUP($A82,'Import OffPeak'!$A$3:BC$99,50,FALSE())-VLOOKUP($A82,'Import OffPeak change'!$A$106:BC$202,50,FALSE())),0,(VLOOKUP($A82,'Import OffPeak'!$A$3:BC$99,50,FALSE())-VLOOKUP($A82,'Import OffPeak change'!$A$106:BC$202,50,FALSE())))</f>
        <v>0</v>
      </c>
      <c r="AY82" s="193" t="n">
        <f aca="false">IF(ISERROR(VLOOKUP($A82,'Import OffPeak'!$A$3:BD$99,51,FALSE())-VLOOKUP($A82,'Import OffPeak change'!$A$106:BD$202,51,FALSE())),0,(VLOOKUP($A82,'Import OffPeak'!$A$3:BD$99,51,FALSE())-VLOOKUP($A82,'Import OffPeak change'!$A$106:BD$202,51,FALSE())))</f>
        <v>0</v>
      </c>
      <c r="AZ82" s="193" t="n">
        <f aca="false">IF(ISERROR(VLOOKUP($A82,'Import OffPeak'!$A$3:BE$99,52,FALSE())-VLOOKUP($A82,'Import OffPeak change'!$A$106:BE$202,52,FALSE())),0,(VLOOKUP($A82,'Import OffPeak'!$A$3:BE$99,52,FALSE())-VLOOKUP($A82,'Import OffPeak change'!$A$106:BE$202,52,FALSE())))</f>
        <v>0</v>
      </c>
      <c r="BA82" s="193" t="n">
        <f aca="false">IF(ISERROR(VLOOKUP($A82,'Import OffPeak'!$A$3:BF$99,53,FALSE())-VLOOKUP($A82,'Import OffPeak change'!$A$106:BF$202,53,FALSE())),0,(VLOOKUP($A82,'Import OffPeak'!$A$3:BF$99,53,FALSE())-VLOOKUP($A82,'Import OffPeak change'!$A$106:BF$202,53,FALSE())))</f>
        <v>0</v>
      </c>
      <c r="BB82" s="193" t="n">
        <f aca="false">IF(ISERROR(VLOOKUP($A82,'Import OffPeak'!$A$3:BG$99,54,FALSE())-VLOOKUP($A82,'Import OffPeak change'!$A$106:BG$202,54,FALSE())),0,(VLOOKUP($A82,'Import OffPeak'!$A$3:BG$99,54,FALSE())-VLOOKUP($A82,'Import OffPeak change'!$A$106:BG$202,54,FALSE())))</f>
        <v>0</v>
      </c>
      <c r="BC82" s="193" t="n">
        <f aca="false">IF(ISERROR(VLOOKUP($A82,'Import OffPeak'!$A$3:BH$99,55,FALSE())-VLOOKUP($A82,'Import OffPeak change'!$A$106:BH$202,55,FALSE())),0,(VLOOKUP($A82,'Import OffPeak'!$A$3:BH$99,55,FALSE())-VLOOKUP($A82,'Import OffPeak change'!$A$106:BH$202,55,FALSE())))</f>
        <v>0</v>
      </c>
      <c r="BD82" s="193" t="n">
        <f aca="false">IF(ISERROR(VLOOKUP($A82,'Import OffPeak'!$A$3:BI$99,56,FALSE())-VLOOKUP($A82,'Import OffPeak change'!$A$106:BI$202,56,FALSE())),0,(VLOOKUP($A82,'Import OffPeak'!$A$3:BI$99,56,FALSE())-VLOOKUP($A82,'Import OffPeak change'!$A$106:BI$202,56,FALSE())))</f>
        <v>0</v>
      </c>
      <c r="BE82" s="193" t="n">
        <f aca="false">IF(ISERROR(VLOOKUP($A82,'Import OffPeak'!$A$3:BJ$99,57,FALSE())-VLOOKUP($A82,'Import OffPeak change'!$A$106:BJ$202,57,FALSE())),0,(VLOOKUP($A82,'Import OffPeak'!$A$3:BJ$99,57,FALSE())-VLOOKUP($A82,'Import OffPeak change'!$A$106:BJ$202,57,FALSE())))</f>
        <v>0</v>
      </c>
      <c r="BF82" s="193" t="n">
        <f aca="false">IF(ISERROR(VLOOKUP($A82,'Import OffPeak'!$A$3:BK$99,58,FALSE())-VLOOKUP($A82,'Import OffPeak change'!$A$106:BK$202,58,FALSE())),0,(VLOOKUP($A82,'Import OffPeak'!$A$3:BK$99,58,FALSE())-VLOOKUP($A82,'Import OffPeak change'!$A$106:BK$202,58,FALSE())))</f>
        <v>0</v>
      </c>
      <c r="BG82" s="193" t="n">
        <f aca="false">IF(ISERROR(VLOOKUP($A82,'Import OffPeak'!$A$3:BL$99,59,FALSE())-VLOOKUP($A82,'Import OffPeak change'!$A$106:BL$202,59,FALSE())),0,(VLOOKUP($A82,'Import OffPeak'!$A$3:BL$99,59,FALSE())-VLOOKUP($A82,'Import OffPeak change'!$A$106:BL$202,59,FALSE())))</f>
        <v>0</v>
      </c>
      <c r="BH82" s="193" t="n">
        <f aca="false">IF(ISERROR(VLOOKUP($A82,'Import OffPeak'!$A$3:BM$99,60,FALSE())-VLOOKUP($A82,'Import OffPeak change'!$A$106:BM$202,60,FALSE())),0,(VLOOKUP($A82,'Import OffPeak'!$A$3:BM$99,60,FALSE())-VLOOKUP($A82,'Import OffPeak change'!$A$106:BM$202,60,FALSE())))</f>
        <v>0</v>
      </c>
      <c r="BI82" s="193" t="n">
        <f aca="false">IF(ISERROR(VLOOKUP($A82,'Import OffPeak'!$A$3:BN$99,61,FALSE())-VLOOKUP($A82,'Import OffPeak change'!$A$106:BN$202,61,FALSE())),0,(VLOOKUP($A82,'Import OffPeak'!$A$3:BN$99,61,FALSE())-VLOOKUP($A82,'Import OffPeak change'!$A$106:BN$202,61,FALSE())))</f>
        <v>0</v>
      </c>
      <c r="BJ82" s="193" t="n">
        <f aca="false">IF(ISERROR(VLOOKUP($A82,'Import OffPeak'!$A$3:BO$99,62,FALSE())-VLOOKUP($A82,'Import OffPeak change'!$A$106:BO$202,62,FALSE())),0,(VLOOKUP($A82,'Import OffPeak'!$A$3:BO$99,62,FALSE())-VLOOKUP($A82,'Import OffPeak change'!$A$106:BO$202,62,FALSE())))</f>
        <v>0</v>
      </c>
      <c r="BK82" s="193" t="n">
        <f aca="false">IF(ISERROR(VLOOKUP($A82,'Import OffPeak'!$A$3:BP$99,63,FALSE())-VLOOKUP($A82,'Import OffPeak change'!$A$106:BP$202,63,FALSE())),0,(VLOOKUP($A82,'Import OffPeak'!$A$3:BP$99,63,FALSE())-VLOOKUP($A82,'Import OffPeak change'!$A$106:BP$202,63,FALSE())))</f>
        <v>0</v>
      </c>
      <c r="BL82" s="193" t="n">
        <f aca="false">IF(ISERROR(VLOOKUP($A82,'Import OffPeak'!$A$3:BQ$99,64,FALSE())-VLOOKUP($A82,'Import OffPeak change'!$A$106:BQ$202,64,FALSE())),0,(VLOOKUP($A82,'Import OffPeak'!$A$3:BQ$99,64,FALSE())-VLOOKUP($A82,'Import OffPeak change'!$A$106:BQ$202,64,FALSE())))</f>
        <v>0</v>
      </c>
      <c r="BM82" s="193" t="n">
        <f aca="false">IF(ISERROR(VLOOKUP($A82,'Import OffPeak'!$A$3:BR$99,65,FALSE())-VLOOKUP($A82,'Import OffPeak change'!$A$106:BR$202,65,FALSE())),0,(VLOOKUP($A82,'Import OffPeak'!$A$3:BR$99,65,FALSE())-VLOOKUP($A82,'Import OffPeak change'!$A$106:BR$202,65,FALSE())))</f>
        <v>0</v>
      </c>
      <c r="BN82" s="193" t="n">
        <f aca="false">IF(ISERROR(VLOOKUP($A82,'Import OffPeak'!$A$3:BS$99,66,FALSE())-VLOOKUP($A82,'Import OffPeak change'!$A$106:BS$202,66,FALSE())),0,(VLOOKUP($A82,'Import OffPeak'!$A$3:BS$99,66,FALSE())-VLOOKUP($A82,'Import OffPeak change'!$A$106:BS$202,66,FALSE())))</f>
        <v>0</v>
      </c>
      <c r="BO82" s="193" t="n">
        <f aca="false">IF(ISERROR(VLOOKUP($A82,'Import OffPeak'!$A$3:BT$99,67,FALSE())-VLOOKUP($A82,'Import OffPeak change'!$A$106:BT$202,67,FALSE())),0,(VLOOKUP($A82,'Import OffPeak'!$A$3:BT$99,67,FALSE())-VLOOKUP($A82,'Import OffPeak change'!$A$106:BT$202,67,FALSE())))</f>
        <v>0</v>
      </c>
      <c r="BP82" s="193" t="n">
        <f aca="false">IF(ISERROR(VLOOKUP($A82,'Import OffPeak'!$A$3:BU$99,68,FALSE())-VLOOKUP($A82,'Import OffPeak change'!$A$106:BU$202,68,FALSE())),0,(VLOOKUP($A82,'Import OffPeak'!$A$3:BU$99,68,FALSE())-VLOOKUP($A82,'Import OffPeak change'!$A$106:BU$202,68,FALSE())))</f>
        <v>0</v>
      </c>
      <c r="BQ82" s="193" t="n">
        <f aca="false">IF(ISERROR(VLOOKUP($A82,'Import OffPeak'!$A$3:BV$99,69,FALSE())-VLOOKUP($A82,'Import OffPeak change'!$A$106:BV$202,69,FALSE())),0,(VLOOKUP($A82,'Import OffPeak'!$A$3:BV$99,69,FALSE())-VLOOKUP($A82,'Import OffPeak change'!$A$106:BV$202,69,FALSE())))</f>
        <v>0</v>
      </c>
      <c r="BR82" s="193" t="n">
        <f aca="false">IF(ISERROR(VLOOKUP($A82,'Import OffPeak'!$A$3:BW$99,70,FALSE())-VLOOKUP($A82,'Import OffPeak change'!$A$106:BW$202,70,FALSE())),0,(VLOOKUP($A82,'Import OffPeak'!$A$3:BW$99,70,FALSE())-VLOOKUP($A82,'Import OffPeak change'!$A$106:BW$202,70,FALSE())))</f>
        <v>0</v>
      </c>
      <c r="BS82" s="193" t="n">
        <f aca="false">IF(ISERROR(VLOOKUP($A82,'Import OffPeak'!$A$3:BX$99,71,FALSE())-VLOOKUP($A82,'Import OffPeak change'!$A$106:BX$202,71,FALSE())),0,(VLOOKUP($A82,'Import OffPeak'!$A$3:BX$99,71,FALSE())-VLOOKUP($A82,'Import OffPeak change'!$A$106:BX$202,71,FALSE())))</f>
        <v>0</v>
      </c>
      <c r="BT82" s="193" t="n">
        <f aca="false">IF(ISERROR(VLOOKUP($A82,'Import OffPeak'!$A$3:BY$99,72,FALSE())-VLOOKUP($A82,'Import OffPeak change'!$A$106:BY$202,72,FALSE())),0,(VLOOKUP($A82,'Import OffPeak'!$A$3:BY$99,72,FALSE())-VLOOKUP($A82,'Import OffPeak change'!$A$106:BY$202,72,FALSE())))</f>
        <v>0</v>
      </c>
      <c r="BU82" s="193" t="n">
        <f aca="false">IF(ISERROR(VLOOKUP($A82,'Import OffPeak'!$A$3:BZ$99,73,FALSE())-VLOOKUP($A82,'Import OffPeak change'!$A$106:BZ$202,73,FALSE())),0,(VLOOKUP($A82,'Import OffPeak'!$A$3:BZ$99,73,FALSE())-VLOOKUP($A82,'Import OffPeak change'!$A$106:BZ$202,73,FALSE())))</f>
        <v>0</v>
      </c>
      <c r="BV82" s="193" t="n">
        <f aca="false">IF(ISERROR(VLOOKUP($A82,'Import OffPeak'!$A$3:CA$99,74,FALSE())-VLOOKUP($A82,'Import OffPeak change'!$A$106:CA$202,74,FALSE())),0,(VLOOKUP($A82,'Import OffPeak'!$A$3:CA$99,74,FALSE())-VLOOKUP($A82,'Import OffPeak change'!$A$106:CA$202,74,FALSE())))</f>
        <v>0</v>
      </c>
      <c r="BW82" s="193" t="n">
        <f aca="false">IF(ISERROR(VLOOKUP($A82,'Import OffPeak'!$A$3:CB$99,75,FALSE())-VLOOKUP($A82,'Import OffPeak change'!$A$106:CB$202,75,FALSE())),0,(VLOOKUP($A82,'Import OffPeak'!$A$3:CB$99,75,FALSE())-VLOOKUP($A82,'Import OffPeak change'!$A$106:CB$202,75,FALSE())))</f>
        <v>0</v>
      </c>
      <c r="BX82" s="193" t="n">
        <f aca="false">IF(ISERROR(VLOOKUP($A82,'Import OffPeak'!$A$3:CC$99,76,FALSE())-VLOOKUP($A82,'Import OffPeak change'!$A$106:CC$202,76,FALSE())),0,(VLOOKUP($A82,'Import OffPeak'!$A$3:CC$99,76,FALSE())-VLOOKUP($A82,'Import OffPeak change'!$A$106:CC$202,76,FALSE())))</f>
        <v>0</v>
      </c>
      <c r="BY82" s="193" t="n">
        <f aca="false">IF(ISERROR(VLOOKUP($A82,'Import OffPeak'!$A$3:CD$99,77,FALSE())-VLOOKUP($A82,'Import OffPeak change'!$A$106:CD$202,77,FALSE())),0,(VLOOKUP($A82,'Import OffPeak'!$A$3:CD$99,77,FALSE())-VLOOKUP($A82,'Import OffPeak change'!$A$106:CD$202,77,FALSE())))</f>
        <v>0</v>
      </c>
      <c r="BZ82" s="193" t="n">
        <f aca="false">IF(ISERROR(VLOOKUP($A82,'Import OffPeak'!$A$3:CE$99,78,FALSE())-VLOOKUP($A82,'Import OffPeak change'!$A$106:CE$202,78,FALSE())),0,(VLOOKUP($A82,'Import OffPeak'!$A$3:CE$99,78,FALSE())-VLOOKUP($A82,'Import OffPeak change'!$A$106:CE$202,78,FALSE())))</f>
        <v>0</v>
      </c>
      <c r="CA82" s="193" t="n">
        <f aca="false">IF(ISERROR(VLOOKUP($A82,'Import OffPeak'!$A$3:CF$99,79,FALSE())-VLOOKUP($A82,'Import OffPeak change'!$A$106:CF$202,79,FALSE())),0,(VLOOKUP($A82,'Import OffPeak'!$A$3:CF$99,79,FALSE())-VLOOKUP($A82,'Import OffPeak change'!$A$106:CF$202,79,FALSE())))</f>
        <v>0</v>
      </c>
      <c r="CB82" s="193" t="n">
        <f aca="false">IF(ISERROR(VLOOKUP($A82,'Import OffPeak'!$A$3:CG$99,80,FALSE())-VLOOKUP($A82,'Import OffPeak change'!$A$106:CG$202,80,FALSE())),0,(VLOOKUP($A82,'Import OffPeak'!$A$3:CG$99,80,FALSE())-VLOOKUP($A82,'Import OffPeak change'!$A$106:CG$202,80,FALSE())))</f>
        <v>0</v>
      </c>
      <c r="CC82" s="193" t="n">
        <f aca="false">IF(ISERROR(VLOOKUP($A82,'Import OffPeak'!$A$3:CH$99,81,FALSE())-VLOOKUP($A82,'Import OffPeak change'!$A$106:CH$202,81,FALSE())),0,(VLOOKUP($A82,'Import OffPeak'!$A$3:CH$99,81,FALSE())-VLOOKUP($A82,'Import OffPeak change'!$A$106:CH$202,81,FALSE())))</f>
        <v>0</v>
      </c>
      <c r="CD82" s="193" t="n">
        <f aca="false">IF(ISERROR(VLOOKUP($A82,'Import OffPeak'!$A$3:CI$99,82,FALSE())-VLOOKUP($A82,'Import OffPeak change'!$A$106:CI$202,82,FALSE())),0,(VLOOKUP($A82,'Import OffPeak'!$A$3:CI$99,82,FALSE())-VLOOKUP($A82,'Import OffPeak change'!$A$106:CI$202,82,FALSE())))</f>
        <v>0</v>
      </c>
      <c r="CE82" s="193" t="n">
        <f aca="false">IF(ISERROR(VLOOKUP($A82,'Import OffPeak'!$A$3:CJ$99,83,FALSE())-VLOOKUP($A82,'Import OffPeak change'!$A$106:CJ$202,83,FALSE())),0,(VLOOKUP($A82,'Import OffPeak'!$A$3:CJ$99,83,FALSE())-VLOOKUP($A82,'Import OffPeak change'!$A$106:CJ$202,83,FALSE())))</f>
        <v>0</v>
      </c>
      <c r="CF82" s="193" t="n">
        <f aca="false">IF(ISERROR(VLOOKUP($A82,'Import OffPeak'!$A$3:CK$99,84,FALSE())-VLOOKUP($A82,'Import OffPeak change'!$A$106:CK$202,84,FALSE())),0,(VLOOKUP($A82,'Import OffPeak'!$A$3:CK$99,84,FALSE())-VLOOKUP($A82,'Import OffPeak change'!$A$106:CK$202,84,FALSE())))</f>
        <v>0</v>
      </c>
      <c r="CG82" s="193" t="n">
        <f aca="false">IF(ISERROR(VLOOKUP($A82,'Import OffPeak'!$A$3:CL$99,85,FALSE())-VLOOKUP($A82,'Import OffPeak change'!$A$106:CL$202,85,FALSE())),0,(VLOOKUP($A82,'Import OffPeak'!$A$3:CL$99,85,FALSE())-VLOOKUP($A82,'Import OffPeak change'!$A$106:CL$202,85,FALSE())))</f>
        <v>0</v>
      </c>
      <c r="CH82" s="193" t="n">
        <f aca="false">IF(ISERROR(VLOOKUP($A82,'Import OffPeak'!$A$3:CM$99,86,FALSE())-VLOOKUP($A82,'Import OffPeak change'!$A$106:CM$202,86,FALSE())),0,(VLOOKUP($A82,'Import OffPeak'!$A$3:CM$99,86,FALSE())-VLOOKUP($A82,'Import OffPeak change'!$A$106:CM$202,86,FALSE())))</f>
        <v>0</v>
      </c>
      <c r="CI82" s="193" t="n">
        <f aca="false">IF(ISERROR(VLOOKUP($A82,'Import OffPeak'!$A$3:CN$99,87,FALSE())-VLOOKUP($A82,'Import OffPeak change'!$A$106:CN$202,87,FALSE())),0,(VLOOKUP($A82,'Import OffPeak'!$A$3:CN$99,87,FALSE())-VLOOKUP($A82,'Import OffPeak change'!$A$106:CN$202,87,FALSE())))</f>
        <v>0</v>
      </c>
      <c r="CJ82" s="193" t="n">
        <f aca="false">IF(ISERROR(VLOOKUP($A82,'Import OffPeak'!$A$3:CO$99,88,FALSE())-VLOOKUP($A82,'Import OffPeak change'!$A$106:CO$202,88,FALSE())),0,(VLOOKUP($A82,'Import OffPeak'!$A$3:CO$99,88,FALSE())-VLOOKUP($A82,'Import OffPeak change'!$A$106:CO$202,88,FALSE())))</f>
        <v>0</v>
      </c>
      <c r="CK82" s="193" t="n">
        <f aca="false">IF(ISERROR(VLOOKUP($A82,'Import OffPeak'!$A$3:CP$99,89,FALSE())-VLOOKUP($A82,'Import OffPeak change'!$A$106:CP$202,89,FALSE())),0,(VLOOKUP($A82,'Import OffPeak'!$A$3:CP$99,89,FALSE())-VLOOKUP($A82,'Import OffPeak change'!$A$106:CP$202,89,FALSE())))</f>
        <v>0</v>
      </c>
      <c r="CL82" s="193" t="n">
        <f aca="false">IF(ISERROR(VLOOKUP($A82,'Import OffPeak'!$A$3:CQ$99,90,FALSE())-VLOOKUP($A82,'Import OffPeak change'!$A$106:CQ$202,90,FALSE())),0,(VLOOKUP($A82,'Import OffPeak'!$A$3:CQ$99,90,FALSE())-VLOOKUP($A82,'Import OffPeak change'!$A$106:CQ$202,90,FALSE())))</f>
        <v>0</v>
      </c>
      <c r="CM82" s="193" t="n">
        <f aca="false">IF(ISERROR(VLOOKUP($A82,'Import OffPeak'!$A$3:CR$99,91,FALSE())-VLOOKUP($A82,'Import OffPeak change'!$A$106:CR$202,91,FALSE())),0,(VLOOKUP($A82,'Import OffPeak'!$A$3:CR$99,91,FALSE())-VLOOKUP($A82,'Import OffPeak change'!$A$106:CR$202,91,FALSE())))</f>
        <v>0</v>
      </c>
      <c r="CN82" s="193" t="n">
        <f aca="false">IF(ISERROR(VLOOKUP($A82,'Import OffPeak'!$A$3:CS$99,92,FALSE())-VLOOKUP($A82,'Import OffPeak change'!$A$106:CS$202,92,FALSE())),0,(VLOOKUP($A82,'Import OffPeak'!$A$3:CS$99,92,FALSE())-VLOOKUP($A82,'Import OffPeak change'!$A$106:CS$202,92,FALSE())))</f>
        <v>0</v>
      </c>
      <c r="CO82" s="193" t="n">
        <f aca="false">IF(ISERROR(VLOOKUP($A82,'Import OffPeak'!$A$3:CT$99,93,FALSE())-VLOOKUP($A82,'Import OffPeak change'!$A$106:CT$202,93,FALSE())),0,(VLOOKUP($A82,'Import OffPeak'!$A$3:CT$99,93,FALSE())-VLOOKUP($A82,'Import OffPeak change'!$A$106:CT$202,93,FALSE())))</f>
        <v>0</v>
      </c>
      <c r="CP82" s="193" t="n">
        <f aca="false">IF(ISERROR(VLOOKUP($A82,'Import OffPeak'!$A$3:CU$99,94,FALSE())-VLOOKUP($A82,'Import OffPeak change'!$A$106:CU$202,94,FALSE())),0,(VLOOKUP($A82,'Import OffPeak'!$A$3:CU$99,94,FALSE())-VLOOKUP($A82,'Import OffPeak change'!$A$106:CU$202,94,FALSE())))</f>
        <v>0</v>
      </c>
      <c r="CQ82" s="193" t="n">
        <f aca="false">IF(ISERROR(VLOOKUP($A82,'Import OffPeak'!$A$3:CV$99,95,FALSE())-VLOOKUP($A82,'Import OffPeak change'!$A$106:CV$202,95,FALSE())),0,(VLOOKUP($A82,'Import OffPeak'!$A$3:CV$99,95,FALSE())-VLOOKUP($A82,'Import OffPeak change'!$A$106:CV$202,95,FALSE())))</f>
        <v>0</v>
      </c>
      <c r="CR82" s="193" t="n">
        <f aca="false">IF(ISERROR(VLOOKUP($A82,'Import OffPeak'!$A$3:CW$99,96,FALSE())-VLOOKUP($A82,'Import OffPeak change'!$A$106:CW$202,96,FALSE())),0,(VLOOKUP($A82,'Import OffPeak'!$A$3:CW$99,96,FALSE())-VLOOKUP($A82,'Import OffPeak change'!$A$106:CW$202,96,FALSE())))</f>
        <v>0</v>
      </c>
      <c r="CS82" s="193" t="n">
        <f aca="false">IF(ISERROR(VLOOKUP($A82,'Import OffPeak'!$A$3:CX$99,97,FALSE())-VLOOKUP($A82,'Import OffPeak change'!$A$106:CX$202,97,FALSE())),0,(VLOOKUP($A82,'Import OffPeak'!$A$3:CX$99,97,FALSE())-VLOOKUP($A82,'Import OffPeak change'!$A$106:CX$202,97,FALSE())))</f>
        <v>0</v>
      </c>
      <c r="CT82" s="193" t="n">
        <f aca="false">IF(ISERROR(VLOOKUP($A82,'Import OffPeak'!$A$3:CY$99,98,FALSE())-VLOOKUP($A82,'Import OffPeak change'!$A$106:CY$202,98,FALSE())),0,(VLOOKUP($A82,'Import OffPeak'!$A$3:CY$99,98,FALSE())-VLOOKUP($A82,'Import OffPeak change'!$A$106:CY$202,98,FALSE())))</f>
        <v>0</v>
      </c>
      <c r="CU82" s="193" t="n">
        <f aca="false">IF(ISERROR(VLOOKUP($A82,'Import OffPeak'!$A$3:CZ$99,99,FALSE())-VLOOKUP($A82,'Import OffPeak change'!$A$106:CZ$202,99,FALSE())),0,(VLOOKUP($A82,'Import OffPeak'!$A$3:CZ$99,99,FALSE())-VLOOKUP($A82,'Import OffPeak change'!$A$106:CZ$202,99,FALSE())))</f>
        <v>0</v>
      </c>
      <c r="CV82" s="193" t="n">
        <f aca="false">IF(ISERROR(VLOOKUP($A82,'Import OffPeak'!$A$3:DA$99,100,FALSE())-VLOOKUP($A82,'Import OffPeak change'!$A$106:DA$202,100,FALSE())),0,(VLOOKUP($A82,'Import OffPeak'!$A$3:DA$99,100,FALSE())-VLOOKUP($A82,'Import OffPeak change'!$A$106:DA$202,100,FALSE())))</f>
        <v>0</v>
      </c>
      <c r="CW82" s="193" t="n">
        <f aca="false">IF(ISERROR(VLOOKUP($A82,'Import OffPeak'!$A$3:DB$99,101,FALSE())-VLOOKUP($A82,'Import OffPeak change'!$A$106:DB$202,101,FALSE())),0,(VLOOKUP($A82,'Import OffPeak'!$A$3:DB$99,101,FALSE())-VLOOKUP($A82,'Import OffPeak change'!$A$106:DB$202,101,FALSE())))</f>
        <v>0</v>
      </c>
      <c r="CX82" s="193" t="n">
        <f aca="false">IF(ISERROR(VLOOKUP($A82,'Import OffPeak'!$A$3:DC$99,102,FALSE())-VLOOKUP($A82,'Import OffPeak change'!$A$106:DC$202,102,FALSE())),0,(VLOOKUP($A82,'Import OffPeak'!$A$3:DC$99,102,FALSE())-VLOOKUP($A82,'Import OffPeak change'!$A$106:DC$202,102,FALSE())))</f>
        <v>0</v>
      </c>
      <c r="CY82" s="193" t="n">
        <f aca="false">IF(ISERROR(VLOOKUP($A82,'Import OffPeak'!$A$3:DD$99,103,FALSE())-VLOOKUP($A82,'Import OffPeak change'!$A$106:DD$202,103,FALSE())),0,(VLOOKUP($A82,'Import OffPeak'!$A$3:DD$99,103,FALSE())-VLOOKUP($A82,'Import OffPeak change'!$A$106:DD$202,103,FALSE())))</f>
        <v>0</v>
      </c>
      <c r="CZ82" s="193" t="n">
        <f aca="false">IF(ISERROR(VLOOKUP($A82,'Import OffPeak'!$A$3:DE$99,104,FALSE())-VLOOKUP($A82,'Import OffPeak change'!$A$106:DE$202,104,FALSE())),0,(VLOOKUP($A82,'Import OffPeak'!$A$3:DE$99,104,FALSE())-VLOOKUP($A82,'Import OffPeak change'!$A$106:DE$202,104,FALSE())))</f>
        <v>0</v>
      </c>
      <c r="DA82" s="193" t="n">
        <f aca="false">IF(ISERROR(VLOOKUP($A82,'Import OffPeak'!$A$3:DF$99,105,FALSE())-VLOOKUP($A82,'Import OffPeak change'!$A$106:DF$202,105,FALSE())),0,(VLOOKUP($A82,'Import OffPeak'!$A$3:DF$99,105,FALSE())-VLOOKUP($A82,'Import OffPeak change'!$A$106:DF$202,105,FALSE())))</f>
        <v>0</v>
      </c>
      <c r="DB82" s="193" t="n">
        <f aca="false">IF(ISERROR(VLOOKUP($A82,'Import OffPeak'!$A$3:DG$99,106,FALSE())-VLOOKUP($A82,'Import OffPeak change'!$A$106:DG$202,106,FALSE())),0,(VLOOKUP($A82,'Import OffPeak'!$A$3:DG$99,106,FALSE())-VLOOKUP($A82,'Import OffPeak change'!$A$106:DG$202,106,FALSE())))</f>
        <v>0</v>
      </c>
      <c r="DC82" s="193" t="n">
        <f aca="false">IF(ISERROR(VLOOKUP($A82,'Import OffPeak'!$A$3:DH$99,107,FALSE())-VLOOKUP($A82,'Import OffPeak change'!$A$106:DH$202,107,FALSE())),0,(VLOOKUP($A82,'Import OffPeak'!$A$3:DH$99,107,FALSE())-VLOOKUP($A82,'Import OffPeak change'!$A$106:DH$202,107,FALSE())))</f>
        <v>0</v>
      </c>
      <c r="DD82" s="193" t="n">
        <f aca="false">IF(ISERROR(VLOOKUP($A82,'Import OffPeak'!$A$3:DI$99,108,FALSE())-VLOOKUP($A82,'Import OffPeak change'!$A$106:DI$202,108,FALSE())),0,(VLOOKUP($A82,'Import OffPeak'!$A$3:DI$99,108,FALSE())-VLOOKUP($A82,'Import OffPeak change'!$A$106:DI$202,108,FALSE())))</f>
        <v>0</v>
      </c>
      <c r="DE82" s="193" t="n">
        <f aca="false">IF(ISERROR(VLOOKUP($A82,'Import OffPeak'!$A$3:DJ$99,109,FALSE())-VLOOKUP($A82,'Import OffPeak change'!$A$106:DJ$202,109,FALSE())),0,(VLOOKUP($A82,'Import OffPeak'!$A$3:DJ$99,109,FALSE())-VLOOKUP($A82,'Import OffPeak change'!$A$106:DJ$202,109,FALSE())))</f>
        <v>0</v>
      </c>
      <c r="DF82" s="193" t="n">
        <f aca="false">IF(ISERROR(VLOOKUP($A82,'Import OffPeak'!$A$3:DK$99,110,FALSE())-VLOOKUP($A82,'Import OffPeak change'!$A$106:DK$202,110,FALSE())),0,(VLOOKUP($A82,'Import OffPeak'!$A$3:DK$99,110,FALSE())-VLOOKUP($A82,'Import OffPeak change'!$A$106:DK$202,110,FALSE())))</f>
        <v>0</v>
      </c>
      <c r="DG82" s="193" t="n">
        <f aca="false">IF(ISERROR(VLOOKUP($A82,'Import OffPeak'!$A$3:DL$99,111,FALSE())-VLOOKUP($A82,'Import OffPeak change'!$A$106:DL$202,111,FALSE())),0,(VLOOKUP($A82,'Import OffPeak'!$A$3:DL$99,111,FALSE())-VLOOKUP($A82,'Import OffPeak change'!$A$106:DL$202,111,FALSE())))</f>
        <v>0</v>
      </c>
      <c r="DH82" s="193" t="n">
        <f aca="false">IF(ISERROR(VLOOKUP($A82,'Import OffPeak'!$A$3:DM$99,112,FALSE())-VLOOKUP($A82,'Import OffPeak change'!$A$106:DM$202,112,FALSE())),0,(VLOOKUP($A82,'Import OffPeak'!$A$3:DM$99,112,FALSE())-VLOOKUP($A82,'Import OffPeak change'!$A$106:DM$202,112,FALSE())))</f>
        <v>0</v>
      </c>
      <c r="DI82" s="193" t="n">
        <f aca="false">IF(ISERROR(VLOOKUP($A82,'Import OffPeak'!$A$3:DN$99,113,FALSE())-VLOOKUP($A82,'Import OffPeak change'!$A$106:DN$202,113,FALSE())),0,(VLOOKUP($A82,'Import OffPeak'!$A$3:DN$99,113,FALSE())-VLOOKUP($A82,'Import OffPeak change'!$A$106:DN$202,113,FALSE())))</f>
        <v>0</v>
      </c>
      <c r="DJ82" s="193" t="n">
        <f aca="false">IF(ISERROR(VLOOKUP($A82,'Import OffPeak'!$A$3:DO$99,114,FALSE())-VLOOKUP($A82,'Import OffPeak change'!$A$106:DO$202,114,FALSE())),0,(VLOOKUP($A82,'Import OffPeak'!$A$3:DO$99,114,FALSE())-VLOOKUP($A82,'Import OffPeak change'!$A$106:DO$202,114,FALSE())))</f>
        <v>0</v>
      </c>
      <c r="DK82" s="193" t="n">
        <f aca="false">IF(ISERROR(VLOOKUP($A82,'Import OffPeak'!$A$3:DP$99,115,FALSE())-VLOOKUP($A82,'Import OffPeak change'!$A$106:DP$202,115,FALSE())),0,(VLOOKUP($A82,'Import OffPeak'!$A$3:DP$99,115,FALSE())-VLOOKUP($A82,'Import OffPeak change'!$A$106:DP$202,115,FALSE())))</f>
        <v>0</v>
      </c>
      <c r="DL82" s="193" t="n">
        <f aca="false">IF(ISERROR(VLOOKUP($A82,'Import OffPeak'!$A$3:DQ$99,116,FALSE())-VLOOKUP($A82,'Import OffPeak change'!$A$106:DQ$202,116,FALSE())),0,(VLOOKUP($A82,'Import OffPeak'!$A$3:DQ$99,116,FALSE())-VLOOKUP($A82,'Import OffPeak change'!$A$106:DQ$202,116,FALSE())))</f>
        <v>0</v>
      </c>
      <c r="DM82" s="193" t="n">
        <f aca="false">IF(ISERROR(VLOOKUP($A82,'Import OffPeak'!$A$3:DR$99,117,FALSE())-VLOOKUP($A82,'Import OffPeak change'!$A$106:DR$202,117,FALSE())),0,(VLOOKUP($A82,'Import OffPeak'!$A$3:DR$99,117,FALSE())-VLOOKUP($A82,'Import OffPeak change'!$A$106:DR$202,117,FALSE())))</f>
        <v>0</v>
      </c>
      <c r="DN82" s="193" t="n">
        <f aca="false">IF(ISERROR(VLOOKUP($A82,'Import OffPeak'!$A$3:DS$99,118,FALSE())-VLOOKUP($A82,'Import OffPeak change'!$A$106:DS$202,118,FALSE())),0,(VLOOKUP($A82,'Import OffPeak'!$A$3:DS$99,118,FALSE())-VLOOKUP($A82,'Import OffPeak change'!$A$106:DS$202,118,FALSE())))</f>
        <v>0</v>
      </c>
      <c r="DO82" s="193" t="n">
        <f aca="false">IF(ISERROR(VLOOKUP($A82,'Import OffPeak'!$A$3:DT$99,119,FALSE())-VLOOKUP($A82,'Import OffPeak change'!$A$106:DT$202,119,FALSE())),0,(VLOOKUP($A82,'Import OffPeak'!$A$3:DT$99,119,FALSE())-VLOOKUP($A82,'Import OffPeak change'!$A$106:DT$202,119,FALSE())))</f>
        <v>0</v>
      </c>
      <c r="DP82" s="193" t="n">
        <f aca="false">IF(ISERROR(VLOOKUP($A82,'Import OffPeak'!$A$3:DU$99,120,FALSE())-VLOOKUP($A82,'Import OffPeak change'!$A$106:DU$202,120,FALSE())),0,(VLOOKUP($A82,'Import OffPeak'!$A$3:DU$99,120,FALSE())-VLOOKUP($A82,'Import OffPeak change'!$A$106:DU$202,120,FALSE())))</f>
        <v>0</v>
      </c>
      <c r="DQ82" s="193" t="n">
        <f aca="false">IF(ISERROR(VLOOKUP($A82,'Import OffPeak'!$A$3:DV$99,121,FALSE())-VLOOKUP($A82,'Import OffPeak change'!$A$106:DV$202,121,FALSE())),0,(VLOOKUP($A82,'Import OffPeak'!$A$3:DV$99,121,FALSE())-VLOOKUP($A82,'Import OffPeak change'!$A$106:DV$202,121,FALSE())))</f>
        <v>0</v>
      </c>
      <c r="DR82" s="193" t="n">
        <f aca="false">IF(ISERROR(VLOOKUP($A82,'Import OffPeak'!$A$3:DW$99,122,FALSE())-VLOOKUP($A82,'Import OffPeak change'!$A$106:DW$202,122,FALSE())),0,(VLOOKUP($A82,'Import OffPeak'!$A$3:DW$99,122,FALSE())-VLOOKUP($A82,'Import OffPeak change'!$A$106:DW$202,122,FALSE())))</f>
        <v>0</v>
      </c>
      <c r="DS82" s="193" t="n">
        <f aca="false">IF(ISERROR(VLOOKUP($A82,'Import OffPeak'!$A$3:DX$99,123,FALSE())-VLOOKUP($A82,'Import OffPeak change'!$A$106:DX$202,123,FALSE())),0,(VLOOKUP($A82,'Import OffPeak'!$A$3:DX$99,123,FALSE())-VLOOKUP($A82,'Import OffPeak change'!$A$106:DX$202,123,FALSE())))</f>
        <v>0</v>
      </c>
      <c r="DT82" s="193" t="n">
        <f aca="false">IF(ISERROR(VLOOKUP($A82,'Import OffPeak'!$A$3:DY$99,124,FALSE())-VLOOKUP($A82,'Import OffPeak change'!$A$106:DY$202,124,FALSE())),0,(VLOOKUP($A82,'Import OffPeak'!$A$3:DY$99,124,FALSE())-VLOOKUP($A82,'Import OffPeak change'!$A$106:DY$202,124,FALSE())))</f>
        <v>0</v>
      </c>
      <c r="DU82" s="193" t="n">
        <f aca="false">IF(ISERROR(VLOOKUP($A82,'Import OffPeak'!$A$3:DZ$99,125,FALSE())-VLOOKUP($A82,'Import OffPeak change'!$A$106:DZ$202,125,FALSE())),0,(VLOOKUP($A82,'Import OffPeak'!$A$3:DZ$99,125,FALSE())-VLOOKUP($A82,'Import OffPeak change'!$A$106:DZ$202,125,FALSE())))</f>
        <v>0</v>
      </c>
      <c r="DV82" s="193" t="n">
        <f aca="false">IF(ISERROR(VLOOKUP($A82,'Import OffPeak'!$A$3:EA$99,126,FALSE())-VLOOKUP($A82,'Import OffPeak change'!$A$106:EA$202,126,FALSE())),0,(VLOOKUP($A82,'Import OffPeak'!$A$3:EA$99,126,FALSE())-VLOOKUP($A82,'Import OffPeak change'!$A$106:EA$202,126,FALSE())))</f>
        <v>0</v>
      </c>
      <c r="DW82" s="193" t="n">
        <f aca="false">IF(ISERROR(VLOOKUP($A82,'Import OffPeak'!$A$3:EB$99,127,FALSE())-VLOOKUP($A82,'Import OffPeak change'!$A$106:EB$202,127,FALSE())),0,(VLOOKUP($A82,'Import OffPeak'!$A$3:EB$99,127,FALSE())-VLOOKUP($A82,'Import OffPeak change'!$A$106:EB$202,127,FALSE())))</f>
        <v>0</v>
      </c>
      <c r="DX82" s="193" t="n">
        <f aca="false">IF(ISERROR(VLOOKUP($A82,'Import OffPeak'!$A$3:EC$99,128,FALSE())-VLOOKUP($A82,'Import OffPeak change'!$A$106:EC$202,128,FALSE())),0,(VLOOKUP($A82,'Import OffPeak'!$A$3:EC$99,128,FALSE())-VLOOKUP($A82,'Import OffPeak change'!$A$106:EC$202,128,FALSE())))</f>
        <v>0</v>
      </c>
      <c r="DY82" s="193" t="n">
        <f aca="false">IF(ISERROR(VLOOKUP($A82,'Import OffPeak'!$A$3:ED$99,129,FALSE())-VLOOKUP($A82,'Import OffPeak change'!$A$106:ED$202,129,FALSE())),0,(VLOOKUP($A82,'Import OffPeak'!$A$3:ED$99,129,FALSE())-VLOOKUP($A82,'Import OffPeak change'!$A$106:ED$202,129,FALSE())))</f>
        <v>0</v>
      </c>
      <c r="DZ82" s="193" t="n">
        <f aca="false">IF(ISERROR(VLOOKUP($A82,'Import OffPeak'!$A$3:EE$99,130,FALSE())-VLOOKUP($A82,'Import OffPeak change'!$A$106:EE$202,130,FALSE())),0,(VLOOKUP($A82,'Import OffPeak'!$A$3:EE$99,130,FALSE())-VLOOKUP($A82,'Import OffPeak change'!$A$106:EE$202,130,FALSE())))</f>
        <v>0</v>
      </c>
      <c r="EA82" s="193" t="n">
        <f aca="false">IF(ISERROR(VLOOKUP($A82,'Import OffPeak'!$A$3:EF$99,131,FALSE())-VLOOKUP($A82,'Import OffPeak change'!$A$106:EF$202,131,FALSE())),0,(VLOOKUP($A82,'Import OffPeak'!$A$3:EF$99,131,FALSE())-VLOOKUP($A82,'Import OffPeak change'!$A$106:EF$202,131,FALSE())))</f>
        <v>0</v>
      </c>
      <c r="EB82" s="193" t="n">
        <f aca="false">IF(ISERROR(VLOOKUP($A82,'Import OffPeak'!$A$3:EG$99,132,FALSE())-VLOOKUP($A82,'Import OffPeak change'!$A$106:EG$202,132,FALSE())),0,(VLOOKUP($A82,'Import OffPeak'!$A$3:EG$99,132,FALSE())-VLOOKUP($A82,'Import OffPeak change'!$A$106:EG$202,132,FALSE())))</f>
        <v>0</v>
      </c>
      <c r="EC82" s="193" t="n">
        <f aca="false">IF(ISERROR(VLOOKUP($A82,'Import OffPeak'!$A$3:EH$99,133,FALSE())-VLOOKUP($A82,'Import OffPeak change'!$A$106:EH$202,133,FALSE())),0,(VLOOKUP($A82,'Import OffPeak'!$A$3:EH$99,133,FALSE())-VLOOKUP($A82,'Import OffPeak change'!$A$106:EH$202,133,FALSE())))</f>
        <v>0</v>
      </c>
      <c r="ED82" s="193" t="n">
        <f aca="false">IF(ISERROR(VLOOKUP($A82,'Import OffPeak'!$A$3:EI$99,134,FALSE())-VLOOKUP($A82,'Import OffPeak change'!$A$106:EI$202,134,FALSE())),0,(VLOOKUP($A82,'Import OffPeak'!$A$3:EI$99,134,FALSE())-VLOOKUP($A82,'Import OffPeak change'!$A$106:EI$202,134,FALSE())))</f>
        <v>0</v>
      </c>
      <c r="EE82" s="193" t="n">
        <f aca="false">IF(ISERROR(VLOOKUP($A82,'Import OffPeak'!$A$3:EJ$99,135,FALSE())-VLOOKUP($A82,'Import OffPeak change'!$A$106:EJ$202,135,FALSE())),0,(VLOOKUP($A82,'Import OffPeak'!$A$3:EJ$99,135,FALSE())-VLOOKUP($A82,'Import OffPeak change'!$A$106:EJ$202,135,FALSE())))</f>
        <v>0</v>
      </c>
      <c r="EF82" s="193" t="n">
        <f aca="false">IF(ISERROR(VLOOKUP($A82,'Import OffPeak'!$A$3:EK$99,136,FALSE())-VLOOKUP($A82,'Import OffPeak change'!$A$106:EK$202,136,FALSE())),0,(VLOOKUP($A82,'Import OffPeak'!$A$3:EK$99,136,FALSE())-VLOOKUP($A82,'Import OffPeak change'!$A$106:EK$202,136,FALSE())))</f>
        <v>0</v>
      </c>
      <c r="EG82" s="193" t="n">
        <f aca="false">IF(ISERROR(VLOOKUP($A82,'Import OffPeak'!$A$3:EL$99,137,FALSE())-VLOOKUP($A82,'Import OffPeak change'!$A$106:EL$202,137,FALSE())),0,(VLOOKUP($A82,'Import OffPeak'!$A$3:EL$99,137,FALSE())-VLOOKUP($A82,'Import OffPeak change'!$A$106:EL$202,137,FALSE())))</f>
        <v>0</v>
      </c>
      <c r="EH82" s="193" t="n">
        <f aca="false">IF(ISERROR(VLOOKUP($A82,'Import OffPeak'!$A$3:EM$99,138,FALSE())-VLOOKUP($A82,'Import OffPeak change'!$A$106:EM$202,138,FALSE())),0,(VLOOKUP($A82,'Import OffPeak'!$A$3:EM$99,138,FALSE())-VLOOKUP($A82,'Import OffPeak change'!$A$106:EM$202,138,FALSE())))</f>
        <v>0</v>
      </c>
      <c r="EI82" s="193" t="n">
        <f aca="false">IF(ISERROR(VLOOKUP($A82,'Import OffPeak'!$A$3:EN$99,139,FALSE())-VLOOKUP($A82,'Import OffPeak change'!$A$106:EN$202,139,FALSE())),0,(VLOOKUP($A82,'Import OffPeak'!$A$3:EN$99,139,FALSE())-VLOOKUP($A82,'Import OffPeak change'!$A$106:EN$202,139,FALSE())))</f>
        <v>0</v>
      </c>
      <c r="EJ82" s="193" t="n">
        <f aca="false">IF(ISERROR(VLOOKUP($A82,'Import OffPeak'!$A$3:EO$99,140,FALSE())-VLOOKUP($A82,'Import OffPeak change'!$A$106:EO$202,140,FALSE())),0,(VLOOKUP($A82,'Import OffPeak'!$A$3:EO$99,140,FALSE())-VLOOKUP($A82,'Import OffPeak change'!$A$106:EO$202,140,FALSE())))</f>
        <v>0</v>
      </c>
      <c r="EK82" s="193" t="n">
        <f aca="false">IF(ISERROR(VLOOKUP($A82,'Import OffPeak'!$A$3:EP$99,141,FALSE())-VLOOKUP($A82,'Import OffPeak change'!$A$106:EP$202,141,FALSE())),0,(VLOOKUP($A82,'Import OffPeak'!$A$3:EP$99,141,FALSE())-VLOOKUP($A82,'Import OffPeak change'!$A$106:EP$202,141,FALSE())))</f>
        <v>0</v>
      </c>
      <c r="EL82" s="193" t="n">
        <f aca="false">IF(ISERROR(VLOOKUP($A82,'Import OffPeak'!$A$3:EQ$99,142,FALSE())-VLOOKUP($A82,'Import OffPeak change'!$A$106:EQ$202,142,FALSE())),0,(VLOOKUP($A82,'Import OffPeak'!$A$3:EQ$99,142,FALSE())-VLOOKUP($A82,'Import OffPeak change'!$A$106:EQ$202,142,FALSE())))</f>
        <v>0</v>
      </c>
      <c r="EM82" s="193" t="n">
        <f aca="false">IF(ISERROR(VLOOKUP($A82,'Import OffPeak'!$A$3:ER$99,143,FALSE())-VLOOKUP($A82,'Import OffPeak change'!$A$106:ER$202,143,FALSE())),0,(VLOOKUP($A82,'Import OffPeak'!$A$3:ER$99,143,FALSE())-VLOOKUP($A82,'Import OffPeak change'!$A$106:ER$202,143,FALSE())))</f>
        <v>0</v>
      </c>
      <c r="EN82" s="193" t="n">
        <f aca="false">IF(ISERROR(VLOOKUP($A82,'Import OffPeak'!$A$3:ES$99,144,FALSE())-VLOOKUP($A82,'Import OffPeak change'!$A$106:ES$202,144,FALSE())),0,(VLOOKUP($A82,'Import OffPeak'!$A$3:ES$99,144,FALSE())-VLOOKUP($A82,'Import OffPeak change'!$A$106:ES$202,144,FALSE())))</f>
        <v>0</v>
      </c>
      <c r="EO82" s="193" t="n">
        <f aca="false">IF(ISERROR(VLOOKUP($A82,'Import OffPeak'!$A$3:ET$99,145,FALSE())-VLOOKUP($A82,'Import OffPeak change'!$A$106:ET$202,145,FALSE())),0,(VLOOKUP($A82,'Import OffPeak'!$A$3:ET$99,145,FALSE())-VLOOKUP($A82,'Import OffPeak change'!$A$106:ET$202,145,FALSE())))</f>
        <v>0</v>
      </c>
      <c r="EP82" s="193" t="n">
        <f aca="false">IF(ISERROR(VLOOKUP($A82,'Import OffPeak'!$A$3:EU$99,146,FALSE())-VLOOKUP($A82,'Import OffPeak change'!$A$106:EU$202,146,FALSE())),0,(VLOOKUP($A82,'Import OffPeak'!$A$3:EU$99,146,FALSE())-VLOOKUP($A82,'Import OffPeak change'!$A$106:EU$202,146,FALSE())))</f>
        <v>0</v>
      </c>
      <c r="EQ82" s="193" t="n">
        <f aca="false">IF(ISERROR(VLOOKUP($A82,'Import OffPeak'!$A$3:EV$99,147,FALSE())-VLOOKUP($A82,'Import OffPeak change'!$A$106:EV$202,147,FALSE())),0,(VLOOKUP($A82,'Import OffPeak'!$A$3:EV$99,147,FALSE())-VLOOKUP($A82,'Import OffPeak change'!$A$106:EV$202,147,FALSE())))</f>
        <v>0</v>
      </c>
      <c r="ER82" s="193" t="n">
        <f aca="false">IF(ISERROR(VLOOKUP($A82,'Import OffPeak'!$A$3:EW$99,148,FALSE())-VLOOKUP($A82,'Import OffPeak change'!$A$106:EW$202,148,FALSE())),0,(VLOOKUP($A82,'Import OffPeak'!$A$3:EW$99,148,FALSE())-VLOOKUP($A82,'Import OffPeak change'!$A$106:EW$202,148,FALSE())))</f>
        <v>0</v>
      </c>
      <c r="ES82" s="193" t="n">
        <f aca="false">IF(ISERROR(VLOOKUP($A82,'Import OffPeak'!$A$3:EX$99,149,FALSE())-VLOOKUP($A82,'Import OffPeak change'!$A$106:EX$202,149,FALSE())),0,(VLOOKUP($A82,'Import OffPeak'!$A$3:EX$99,149,FALSE())-VLOOKUP($A82,'Import OffPeak change'!$A$106:EX$202,149,FALSE())))</f>
        <v>0</v>
      </c>
      <c r="ET82" s="193" t="n">
        <f aca="false">IF(ISERROR(VLOOKUP($A82,'Import OffPeak'!$A$3:EY$99,150,FALSE())-VLOOKUP($A82,'Import OffPeak change'!$A$106:EY$202,150,FALSE())),0,(VLOOKUP($A82,'Import OffPeak'!$A$3:EY$99,150,FALSE())-VLOOKUP($A82,'Import OffPeak change'!$A$106:EY$202,150,FALSE())))</f>
        <v>0</v>
      </c>
      <c r="EU82" s="193" t="n">
        <f aca="false">IF(ISERROR(VLOOKUP($A82,'Import OffPeak'!$A$3:EZ$99,151,FALSE())-VLOOKUP($A82,'Import OffPeak change'!$A$106:EZ$202,151,FALSE())),0,(VLOOKUP($A82,'Import OffPeak'!$A$3:EZ$99,151,FALSE())-VLOOKUP($A82,'Import OffPeak change'!$A$106:EZ$202,151,FALSE())))</f>
        <v>0</v>
      </c>
      <c r="EV82" s="193" t="n">
        <f aca="false">IF(ISERROR(VLOOKUP($A82,'Import OffPeak'!$A$3:FA$99,152,FALSE())-VLOOKUP($A82,'Import OffPeak change'!$A$106:FA$202,152,FALSE())),0,(VLOOKUP($A82,'Import OffPeak'!$A$3:FA$99,152,FALSE())-VLOOKUP($A82,'Import OffPeak change'!$A$106:FA$202,152,FALSE())))</f>
        <v>0</v>
      </c>
      <c r="EW82" s="193" t="n">
        <f aca="false">IF(ISERROR(VLOOKUP($A82,'Import OffPeak'!$A$3:FB$99,153,FALSE())-VLOOKUP($A82,'Import OffPeak change'!$A$106:FB$202,153,FALSE())),0,(VLOOKUP($A82,'Import OffPeak'!$A$3:FB$99,153,FALSE())-VLOOKUP($A82,'Import OffPeak change'!$A$106:FB$202,153,FALSE())))</f>
        <v>0</v>
      </c>
      <c r="EX82" s="193" t="n">
        <f aca="false">IF(ISERROR(VLOOKUP($A82,'Import OffPeak'!$A$3:FC$99,154,FALSE())-VLOOKUP($A82,'Import OffPeak change'!$A$106:FC$202,154,FALSE())),0,(VLOOKUP($A82,'Import OffPeak'!$A$3:FC$99,154,FALSE())-VLOOKUP($A82,'Import OffPeak change'!$A$106:FC$202,154,FALSE())))</f>
        <v>0</v>
      </c>
      <c r="EY82" s="193" t="n">
        <f aca="false">IF(ISERROR(VLOOKUP($A82,'Import OffPeak'!$A$3:FD$99,155,FALSE())-VLOOKUP($A82,'Import OffPeak change'!$A$106:FD$202,155,FALSE())),0,(VLOOKUP($A82,'Import OffPeak'!$A$3:FD$99,155,FALSE())-VLOOKUP($A82,'Import OffPeak change'!$A$106:FD$202,155,FALSE())))</f>
        <v>0</v>
      </c>
      <c r="EZ82" s="193" t="n">
        <f aca="false">IF(ISERROR(VLOOKUP($A82,'Import OffPeak'!$A$3:FE$99,156,FALSE())-VLOOKUP($A82,'Import OffPeak change'!$A$106:FE$202,156,FALSE())),0,(VLOOKUP($A82,'Import OffPeak'!$A$3:FE$99,156,FALSE())-VLOOKUP($A82,'Import OffPeak change'!$A$106:FE$202,156,FALSE())))</f>
        <v>0</v>
      </c>
      <c r="FA82" s="193" t="n">
        <f aca="false">IF(ISERROR(VLOOKUP($A82,'Import OffPeak'!$A$3:FF$99,157,FALSE())-VLOOKUP($A82,'Import OffPeak change'!$A$106:FF$202,157,FALSE())),0,(VLOOKUP($A82,'Import OffPeak'!$A$3:FF$99,157,FALSE())-VLOOKUP($A82,'Import OffPeak change'!$A$106:FF$202,157,FALSE())))</f>
        <v>0</v>
      </c>
      <c r="FB82" s="193" t="n">
        <f aca="false">IF(ISERROR(VLOOKUP($A82,'Import OffPeak'!$A$3:FG$99,158,FALSE())-VLOOKUP($A82,'Import OffPeak change'!$A$106:FG$202,158,FALSE())),0,(VLOOKUP($A82,'Import OffPeak'!$A$3:FG$99,158,FALSE())-VLOOKUP($A82,'Import OffPeak change'!$A$106:FG$202,158,FALSE())))</f>
        <v>0</v>
      </c>
      <c r="FC82" s="193" t="n">
        <f aca="false">IF(ISERROR(VLOOKUP($A82,'Import OffPeak'!$A$3:FH$99,159,FALSE())-VLOOKUP($A82,'Import OffPeak change'!$A$106:FH$202,159,FALSE())),0,(VLOOKUP($A82,'Import OffPeak'!$A$3:FH$99,159,FALSE())-VLOOKUP($A82,'Import OffPeak change'!$A$106:FH$202,159,FALSE())))</f>
        <v>0</v>
      </c>
      <c r="FD82" s="193" t="n">
        <f aca="false">IF(ISERROR(VLOOKUP($A82,'Import OffPeak'!$A$3:FI$99,160,FALSE())-VLOOKUP($A82,'Import OffPeak change'!$A$106:FI$202,160,FALSE())),0,(VLOOKUP($A82,'Import OffPeak'!$A$3:FI$99,160,FALSE())-VLOOKUP($A82,'Import OffPeak change'!$A$106:FI$202,160,FALSE())))</f>
        <v>0</v>
      </c>
      <c r="FE82" s="193" t="n">
        <f aca="false">IF(ISERROR(VLOOKUP($A82,'Import OffPeak'!$A$3:FJ$99,161,FALSE())-VLOOKUP($A82,'Import OffPeak change'!$A$106:FJ$202,161,FALSE())),0,(VLOOKUP($A82,'Import OffPeak'!$A$3:FJ$99,161,FALSE())-VLOOKUP($A82,'Import OffPeak change'!$A$106:FJ$202,161,FALSE())))</f>
        <v>0</v>
      </c>
      <c r="FF82" s="193" t="n">
        <f aca="false">IF(ISERROR(VLOOKUP($A82,'Import OffPeak'!$A$3:FK$99,162,FALSE())-VLOOKUP($A82,'Import OffPeak change'!$A$106:FK$202,162,FALSE())),0,(VLOOKUP($A82,'Import OffPeak'!$A$3:FK$99,162,FALSE())-VLOOKUP($A82,'Import OffPeak change'!$A$106:FK$202,162,FALSE())))</f>
        <v>0</v>
      </c>
      <c r="FG82" s="193" t="n">
        <f aca="false">IF(ISERROR(VLOOKUP($A82,'Import OffPeak'!$A$3:FL$99,163,FALSE())-VLOOKUP($A82,'Import OffPeak change'!$A$106:FL$202,163,FALSE())),0,(VLOOKUP($A82,'Import OffPeak'!$A$3:FL$99,163,FALSE())-VLOOKUP($A82,'Import OffPeak change'!$A$106:FL$202,163,FALSE())))</f>
        <v>0</v>
      </c>
      <c r="FH82" s="193" t="n">
        <f aca="false">IF(ISERROR(VLOOKUP($A82,'Import OffPeak'!$A$3:FM$99,164,FALSE())-VLOOKUP($A82,'Import OffPeak change'!$A$106:FM$202,164,FALSE())),0,(VLOOKUP($A82,'Import OffPeak'!$A$3:FM$99,164,FALSE())-VLOOKUP($A82,'Import OffPeak change'!$A$106:FM$202,164,FALSE())))</f>
        <v>0</v>
      </c>
      <c r="FI82" s="193" t="n">
        <f aca="false">IF(ISERROR(VLOOKUP($A82,'Import OffPeak'!$A$3:FN$99,165,FALSE())-VLOOKUP($A82,'Import OffPeak change'!$A$106:FN$202,165,FALSE())),0,(VLOOKUP($A82,'Import OffPeak'!$A$3:FN$99,165,FALSE())-VLOOKUP($A82,'Import OffPeak change'!$A$106:FN$202,165,FALSE())))</f>
        <v>0</v>
      </c>
      <c r="FJ82" s="193" t="n">
        <f aca="false">IF(ISERROR(VLOOKUP($A82,'Import OffPeak'!$A$3:FO$99,166,FALSE())-VLOOKUP($A82,'Import OffPeak change'!$A$106:FO$202,166,FALSE())),0,(VLOOKUP($A82,'Import OffPeak'!$A$3:FO$99,166,FALSE())-VLOOKUP($A82,'Import OffPeak change'!$A$106:FO$202,166,FALSE())))</f>
        <v>0</v>
      </c>
      <c r="FK82" s="193" t="n">
        <f aca="false">IF(ISERROR(VLOOKUP($A82,'Import OffPeak'!$A$3:FP$99,167,FALSE())-VLOOKUP($A82,'Import OffPeak change'!$A$106:FP$202,167,FALSE())),0,(VLOOKUP($A82,'Import OffPeak'!$A$3:FP$99,167,FALSE())-VLOOKUP($A82,'Import OffPeak change'!$A$106:FP$202,167,FALSE())))</f>
        <v>0</v>
      </c>
      <c r="FL82" s="193" t="n">
        <f aca="false">IF(ISERROR(VLOOKUP($A82,'Import OffPeak'!$A$3:FQ$99,168,FALSE())-VLOOKUP($A82,'Import OffPeak change'!$A$106:FQ$202,168,FALSE())),0,(VLOOKUP($A82,'Import OffPeak'!$A$3:FQ$99,168,FALSE())-VLOOKUP($A82,'Import OffPeak change'!$A$106:FQ$202,168,FALSE())))</f>
        <v>0</v>
      </c>
      <c r="FM82" s="193" t="n">
        <f aca="false">IF(ISERROR(VLOOKUP($A82,'Import OffPeak'!$A$3:FR$99,169,FALSE())-VLOOKUP($A82,'Import OffPeak change'!$A$106:FR$202,169,FALSE())),0,(VLOOKUP($A82,'Import OffPeak'!$A$3:FR$99,169,FALSE())-VLOOKUP($A82,'Import OffPeak change'!$A$106:FR$202,169,FALSE())))</f>
        <v>0</v>
      </c>
      <c r="FN82" s="193" t="n">
        <f aca="false">IF(ISERROR(VLOOKUP($A82,'Import OffPeak'!$A$3:FS$99,170,FALSE())-VLOOKUP($A82,'Import OffPeak change'!$A$106:FS$202,170,FALSE())),0,(VLOOKUP($A82,'Import OffPeak'!$A$3:FS$99,170,FALSE())-VLOOKUP($A82,'Import OffPeak change'!$A$106:FS$202,170,FALSE())))</f>
        <v>0</v>
      </c>
      <c r="FO82" s="193" t="n">
        <f aca="false">IF(ISERROR(VLOOKUP($A82,'Import OffPeak'!$A$3:FT$99,171,FALSE())-VLOOKUP($A82,'Import OffPeak change'!$A$106:FT$202,171,FALSE())),0,(VLOOKUP($A82,'Import OffPeak'!$A$3:FT$99,171,FALSE())-VLOOKUP($A82,'Import OffPeak change'!$A$106:FT$202,171,FALSE())))</f>
        <v>0</v>
      </c>
      <c r="FP82" s="193" t="n">
        <f aca="false">IF(ISERROR(VLOOKUP($A82,'Import OffPeak'!$A$3:FU$99,172,FALSE())-VLOOKUP($A82,'Import OffPeak change'!$A$106:FU$202,172,FALSE())),0,(VLOOKUP($A82,'Import OffPeak'!$A$3:FU$99,172,FALSE())-VLOOKUP($A82,'Import OffPeak change'!$A$106:FU$202,172,FALSE())))</f>
        <v>0</v>
      </c>
      <c r="FQ82" s="193" t="n">
        <f aca="false">IF(ISERROR(VLOOKUP($A82,'Import OffPeak'!$A$3:FV$99,173,FALSE())-VLOOKUP($A82,'Import OffPeak change'!$A$106:FV$202,173,FALSE())),0,(VLOOKUP($A82,'Import OffPeak'!$A$3:FV$99,173,FALSE())-VLOOKUP($A82,'Import OffPeak change'!$A$106:FV$202,173,FALSE())))</f>
        <v>0</v>
      </c>
      <c r="FR82" s="193" t="n">
        <f aca="false">IF(ISERROR(VLOOKUP($A82,'Import OffPeak'!$A$3:FW$99,174,FALSE())-VLOOKUP($A82,'Import OffPeak change'!$A$106:FW$202,174,FALSE())),0,(VLOOKUP($A82,'Import OffPeak'!$A$3:FW$99,174,FALSE())-VLOOKUP($A82,'Import OffPeak change'!$A$106:FW$202,174,FALSE())))</f>
        <v>0</v>
      </c>
      <c r="FS82" s="193" t="n">
        <f aca="false">IF(ISERROR(VLOOKUP($A82,'Import OffPeak'!$A$3:FX$99,175,FALSE())-VLOOKUP($A82,'Import OffPeak change'!$A$106:FX$202,175,FALSE())),0,(VLOOKUP($A82,'Import OffPeak'!$A$3:FX$99,175,FALSE())-VLOOKUP($A82,'Import OffPeak change'!$A$106:FX$202,175,FALSE())))</f>
        <v>0</v>
      </c>
      <c r="FT82" s="193" t="n">
        <f aca="false">IF(ISERROR(VLOOKUP($A82,'Import OffPeak'!$A$3:FY$99,176,FALSE())-VLOOKUP($A82,'Import OffPeak change'!$A$106:FY$202,176,FALSE())),0,(VLOOKUP($A82,'Import OffPeak'!$A$3:FY$99,176,FALSE())-VLOOKUP($A82,'Import OffPeak change'!$A$106:FY$202,176,FALSE())))</f>
        <v>0</v>
      </c>
      <c r="FU82" s="193" t="n">
        <f aca="false">IF(ISERROR(VLOOKUP($A82,'Import OffPeak'!$A$3:FZ$99,177,FALSE())-VLOOKUP($A82,'Import OffPeak change'!$A$106:FZ$202,177,FALSE())),0,(VLOOKUP($A82,'Import OffPeak'!$A$3:FZ$99,177,FALSE())-VLOOKUP($A82,'Import OffPeak change'!$A$106:FZ$202,177,FALSE())))</f>
        <v>0</v>
      </c>
      <c r="FV82" s="193" t="n">
        <f aca="false">IF(ISERROR(VLOOKUP($A82,'Import OffPeak'!$A$3:GA$99,178,FALSE())-VLOOKUP($A82,'Import OffPeak change'!$A$106:GA$202,178,FALSE())),0,(VLOOKUP($A82,'Import OffPeak'!$A$3:GA$99,178,FALSE())-VLOOKUP($A82,'Import OffPeak change'!$A$106:GA$202,178,FALSE())))</f>
        <v>0</v>
      </c>
      <c r="FW82" s="193" t="n">
        <f aca="false">IF(ISERROR(VLOOKUP($A82,'Import OffPeak'!$A$3:GB$99,179,FALSE())-VLOOKUP($A82,'Import OffPeak change'!$A$106:GB$202,179,FALSE())),0,(VLOOKUP($A82,'Import OffPeak'!$A$3:GB$99,179,FALSE())-VLOOKUP($A82,'Import OffPeak change'!$A$106:GB$202,179,FALSE())))</f>
        <v>0</v>
      </c>
      <c r="FX82" s="193" t="n">
        <f aca="false">IF(ISERROR(VLOOKUP($A82,'Import OffPeak'!$A$3:GC$99,180,FALSE())-VLOOKUP($A82,'Import OffPeak change'!$A$106:GC$202,180,FALSE())),0,(VLOOKUP($A82,'Import OffPeak'!$A$3:GC$99,180,FALSE())-VLOOKUP($A82,'Import OffPeak change'!$A$106:GC$202,180,FALSE())))</f>
        <v>0</v>
      </c>
      <c r="FY82" s="193" t="n">
        <f aca="false">IF(ISERROR(VLOOKUP($A82,'Import OffPeak'!$A$3:GD$99,181,FALSE())-VLOOKUP($A82,'Import OffPeak change'!$A$106:GD$202,181,FALSE())),0,(VLOOKUP($A82,'Import OffPeak'!$A$3:GD$99,181,FALSE())-VLOOKUP($A82,'Import OffPeak change'!$A$106:GD$202,181,FALSE())))</f>
        <v>0</v>
      </c>
      <c r="FZ82" s="193" t="n">
        <f aca="false">IF(ISERROR(VLOOKUP($A82,'Import OffPeak'!$A$3:GE$99,182,FALSE())-VLOOKUP($A82,'Import OffPeak change'!$A$106:GE$202,182,FALSE())),0,(VLOOKUP($A82,'Import OffPeak'!$A$3:GE$99,182,FALSE())-VLOOKUP($A82,'Import OffPeak change'!$A$106:GE$202,182,FALSE())))</f>
        <v>0</v>
      </c>
      <c r="GA82" s="193" t="n">
        <f aca="false">IF(ISERROR(VLOOKUP($A82,'Import OffPeak'!$A$3:GF$99,183,FALSE())-VLOOKUP($A82,'Import OffPeak change'!$A$106:GF$202,183,FALSE())),0,(VLOOKUP($A82,'Import OffPeak'!$A$3:GF$99,183,FALSE())-VLOOKUP($A82,'Import OffPeak change'!$A$106:GF$202,183,FALSE())))</f>
        <v>0</v>
      </c>
      <c r="GB82" s="193" t="n">
        <f aca="false">IF(ISERROR(VLOOKUP($A82,'Import OffPeak'!$A$3:GG$99,184,FALSE())-VLOOKUP($A82,'Import OffPeak change'!$A$106:GG$202,184,FALSE())),0,(VLOOKUP($A82,'Import OffPeak'!$A$3:GG$99,184,FALSE())-VLOOKUP($A82,'Import OffPeak change'!$A$106:GG$202,184,FALSE())))</f>
        <v>0</v>
      </c>
      <c r="GC82" s="193" t="n">
        <f aca="false">IF(ISERROR(VLOOKUP($A82,'Import OffPeak'!$A$3:GH$99,185,FALSE())-VLOOKUP($A82,'Import OffPeak change'!$A$106:GH$202,185,FALSE())),0,(VLOOKUP($A82,'Import OffPeak'!$A$3:GH$99,185,FALSE())-VLOOKUP($A82,'Import OffPeak change'!$A$106:GH$202,185,FALSE())))</f>
        <v>0</v>
      </c>
      <c r="GD82" s="193" t="n">
        <f aca="false">IF(ISERROR(VLOOKUP($A82,'Import OffPeak'!$A$3:GI$99,186,FALSE())-VLOOKUP($A82,'Import OffPeak change'!$A$106:GI$202,186,FALSE())),0,(VLOOKUP($A82,'Import OffPeak'!$A$3:GI$99,186,FALSE())-VLOOKUP($A82,'Import OffPeak change'!$A$106:GI$202,186,FALSE())))</f>
        <v>0</v>
      </c>
      <c r="GE82" s="193" t="n">
        <f aca="false">IF(ISERROR(VLOOKUP($A82,'Import OffPeak'!$A$3:GJ$99,187,FALSE())-VLOOKUP($A82,'Import OffPeak change'!$A$106:GJ$202,187,FALSE())),0,(VLOOKUP($A82,'Import OffPeak'!$A$3:GJ$99,187,FALSE())-VLOOKUP($A82,'Import OffPeak change'!$A$106:GJ$202,187,FALSE())))</f>
        <v>0</v>
      </c>
      <c r="GF82" s="193" t="n">
        <f aca="false">IF(ISERROR(VLOOKUP($A82,'Import OffPeak'!$A$3:GK$99,188,FALSE())-VLOOKUP($A82,'Import OffPeak change'!$A$106:GK$202,188,FALSE())),0,(VLOOKUP($A82,'Import OffPeak'!$A$3:GK$99,188,FALSE())-VLOOKUP($A82,'Import OffPeak change'!$A$106:GK$202,188,FALSE())))</f>
        <v>0</v>
      </c>
      <c r="GG82" s="193" t="n">
        <f aca="false">IF(ISERROR(VLOOKUP($A82,'Import OffPeak'!$A$3:GL$99,189,FALSE())-VLOOKUP($A82,'Import OffPeak change'!$A$106:GL$202,189,FALSE())),0,(VLOOKUP($A82,'Import OffPeak'!$A$3:GL$99,189,FALSE())-VLOOKUP($A82,'Import OffPeak change'!$A$106:GL$202,189,FALSE())))</f>
        <v>0</v>
      </c>
      <c r="GH82" s="193" t="n">
        <f aca="false">IF(ISERROR(VLOOKUP($A82,'Import OffPeak'!$A$3:GM$99,190,FALSE())-VLOOKUP($A82,'Import OffPeak change'!$A$106:GM$202,190,FALSE())),0,(VLOOKUP($A82,'Import OffPeak'!$A$3:GM$99,190,FALSE())-VLOOKUP($A82,'Import OffPeak change'!$A$106:GM$202,190,FALSE())))</f>
        <v>0</v>
      </c>
      <c r="GI82" s="193" t="n">
        <f aca="false">IF(ISERROR(VLOOKUP($A82,'Import OffPeak'!$A$3:GN$99,191,FALSE())-VLOOKUP($A82,'Import OffPeak change'!$A$106:GN$202,191,FALSE())),0,(VLOOKUP($A82,'Import OffPeak'!$A$3:GN$99,191,FALSE())-VLOOKUP($A82,'Import OffPeak change'!$A$106:GN$202,191,FALSE())))</f>
        <v>0</v>
      </c>
      <c r="GJ82" s="193" t="n">
        <f aca="false">IF(ISERROR(VLOOKUP($A82,'Import OffPeak'!$A$3:GO$99,192,FALSE())-VLOOKUP($A82,'Import OffPeak change'!$A$106:GO$202,192,FALSE())),0,(VLOOKUP($A82,'Import OffPeak'!$A$3:GO$99,192,FALSE())-VLOOKUP($A82,'Import OffPeak change'!$A$106:GO$202,192,FALSE())))</f>
        <v>0</v>
      </c>
      <c r="GK82" s="193" t="n">
        <f aca="false">IF(ISERROR(VLOOKUP($A82,'Import OffPeak'!$A$3:GP$99,193,FALSE())-VLOOKUP($A82,'Import OffPeak change'!$A$106:GP$202,193,FALSE())),0,(VLOOKUP($A82,'Import OffPeak'!$A$3:GP$99,193,FALSE())-VLOOKUP($A82,'Import OffPeak change'!$A$106:GP$202,193,FALSE())))</f>
        <v>0</v>
      </c>
      <c r="GL82" s="193" t="n">
        <f aca="false">IF(ISERROR(VLOOKUP($A82,'Import OffPeak'!$A$3:GQ$99,194,FALSE())-VLOOKUP($A82,'Import OffPeak change'!$A$106:GQ$202,194,FALSE())),0,(VLOOKUP($A82,'Import OffPeak'!$A$3:GQ$99,194,FALSE())-VLOOKUP($A82,'Import OffPeak change'!$A$106:GQ$202,194,FALSE())))</f>
        <v>0</v>
      </c>
      <c r="GM82" s="193" t="n">
        <f aca="false">IF(ISERROR(VLOOKUP($A82,'Import OffPeak'!$A$3:GR$99,195,FALSE())-VLOOKUP($A82,'Import OffPeak change'!$A$106:GR$202,195,FALSE())),0,(VLOOKUP($A82,'Import OffPeak'!$A$3:GR$99,195,FALSE())-VLOOKUP($A82,'Import OffPeak change'!$A$106:GR$202,195,FALSE())))</f>
        <v>0</v>
      </c>
      <c r="GN82" s="193" t="n">
        <f aca="false">IF(ISERROR(VLOOKUP($A82,'Import OffPeak'!$A$3:GS$99,196,FALSE())-VLOOKUP($A82,'Import OffPeak change'!$A$106:GS$202,196,FALSE())),0,(VLOOKUP($A82,'Import OffPeak'!$A$3:GS$99,196,FALSE())-VLOOKUP($A82,'Import OffPeak change'!$A$106:GS$202,196,FALSE())))</f>
        <v>0</v>
      </c>
      <c r="GO82" s="193" t="n">
        <f aca="false">IF(ISERROR(VLOOKUP($A82,'Import OffPeak'!$A$3:GT$99,197,FALSE())-VLOOKUP($A82,'Import OffPeak change'!$A$106:GT$202,197,FALSE())),0,(VLOOKUP($A82,'Import OffPeak'!$A$3:GT$99,197,FALSE())-VLOOKUP($A82,'Import OffPeak change'!$A$106:GT$202,197,FALSE())))</f>
        <v>0</v>
      </c>
      <c r="GP82" s="193" t="n">
        <f aca="false">IF(ISERROR(VLOOKUP($A82,'Import OffPeak'!$A$3:GU$99,198,FALSE())-VLOOKUP($A82,'Import OffPeak change'!$A$106:GU$202,198,FALSE())),0,(VLOOKUP($A82,'Import OffPeak'!$A$3:GU$99,198,FALSE())-VLOOKUP($A82,'Import OffPeak change'!$A$106:GU$202,198,FALSE())))</f>
        <v>0</v>
      </c>
      <c r="GQ82" s="193" t="n">
        <f aca="false">IF(ISERROR(VLOOKUP($A82,'Import OffPeak'!$A$3:GV$99,199,FALSE())-VLOOKUP($A82,'Import OffPeak change'!$A$106:GV$202,199,FALSE())),0,(VLOOKUP($A82,'Import OffPeak'!$A$3:GV$99,199,FALSE())-VLOOKUP($A82,'Import OffPeak change'!$A$106:GV$202,199,FALSE())))</f>
        <v>0</v>
      </c>
      <c r="GR82" s="193" t="n">
        <f aca="false">IF(ISERROR(VLOOKUP($A82,'Import OffPeak'!$A$3:GW$99,200,FALSE())-VLOOKUP($A82,'Import OffPeak change'!$A$106:GW$202,200,FALSE())),0,(VLOOKUP($A82,'Import OffPeak'!$A$3:GW$99,200,FALSE())-VLOOKUP($A82,'Import OffPeak change'!$A$106:GW$202,200,FALSE())))</f>
        <v>0</v>
      </c>
      <c r="GS82" s="193" t="n">
        <f aca="false">IF(ISERROR(VLOOKUP($A82,'Import OffPeak'!$A$3:GX$99,201,FALSE())-VLOOKUP($A82,'Import OffPeak change'!$A$106:GX$202,201,FALSE())),0,(VLOOKUP($A82,'Import OffPeak'!$A$3:GX$99,201,FALSE())-VLOOKUP($A82,'Import OffPeak change'!$A$106:GX$202,201,FALSE())))</f>
        <v>0</v>
      </c>
      <c r="GT82" s="193" t="n">
        <f aca="false">IF(ISERROR(VLOOKUP($A82,'Import OffPeak'!$A$3:GY$99,202,FALSE())-VLOOKUP($A82,'Import OffPeak change'!$A$106:GY$202,202,FALSE())),0,(VLOOKUP($A82,'Import OffPeak'!$A$3:GY$99,202,FALSE())-VLOOKUP($A82,'Import OffPeak change'!$A$106:GY$202,202,FALSE())))</f>
        <v>0</v>
      </c>
      <c r="GU82" s="193" t="n">
        <f aca="false">IF(ISERROR(VLOOKUP($A82,'Import OffPeak'!$A$3:GZ$99,203,FALSE())-VLOOKUP($A82,'Import OffPeak change'!$A$106:GZ$202,203,FALSE())),0,(VLOOKUP($A82,'Import OffPeak'!$A$3:GZ$99,203,FALSE())-VLOOKUP($A82,'Import OffPeak change'!$A$106:GZ$202,203,FALSE())))</f>
        <v>0</v>
      </c>
      <c r="GV82" s="193" t="n">
        <f aca="false">IF(ISERROR(VLOOKUP($A82,'Import OffPeak'!$A$3:HA$99,204,FALSE())-VLOOKUP($A82,'Import OffPeak change'!$A$106:HA$202,204,FALSE())),0,(VLOOKUP($A82,'Import OffPeak'!$A$3:HA$99,204,FALSE())-VLOOKUP($A82,'Import OffPeak change'!$A$106:HA$202,204,FALSE())))</f>
        <v>0</v>
      </c>
      <c r="GW82" s="193" t="n">
        <f aca="false">IF(ISERROR(VLOOKUP($A82,'Import OffPeak'!$A$3:HB$99,205,FALSE())-VLOOKUP($A82,'Import OffPeak change'!$A$106:HB$202,205,FALSE())),0,(VLOOKUP($A82,'Import OffPeak'!$A$3:HB$99,205,FALSE())-VLOOKUP($A82,'Import OffPeak change'!$A$106:HB$202,205,FALSE())))</f>
        <v>0</v>
      </c>
      <c r="GX82" s="193" t="n">
        <f aca="false">IF(ISERROR(VLOOKUP($A82,'Import OffPeak'!$A$3:HC$99,206,FALSE())-VLOOKUP($A82,'Import OffPeak change'!$A$106:HC$202,206,FALSE())),0,(VLOOKUP($A82,'Import OffPeak'!$A$3:HC$99,206,FALSE())-VLOOKUP($A82,'Import OffPeak change'!$A$106:HC$202,206,FALSE())))</f>
        <v>0</v>
      </c>
      <c r="GY82" s="193" t="n">
        <f aca="false">IF(ISERROR(VLOOKUP($A82,'Import OffPeak'!$A$3:HD$99,207,FALSE())-VLOOKUP($A82,'Import OffPeak change'!$A$106:HD$202,207,FALSE())),0,(VLOOKUP($A82,'Import OffPeak'!$A$3:HD$99,207,FALSE())-VLOOKUP($A82,'Import OffPeak change'!$A$106:HD$202,207,FALSE())))</f>
        <v>0</v>
      </c>
      <c r="GZ82" s="193" t="n">
        <f aca="false">IF(ISERROR(VLOOKUP($A82,'Import OffPeak'!$A$3:HE$99,208,FALSE())-VLOOKUP($A82,'Import OffPeak change'!$A$106:HE$202,208,FALSE())),0,(VLOOKUP($A82,'Import OffPeak'!$A$3:HE$99,208,FALSE())-VLOOKUP($A82,'Import OffPeak change'!$A$106:HE$202,208,FALSE())))</f>
        <v>0</v>
      </c>
      <c r="HA82" s="193" t="n">
        <f aca="false">IF(ISERROR(VLOOKUP($A82,'Import OffPeak'!$A$3:HF$99,209,FALSE())-VLOOKUP($A82,'Import OffPeak change'!$A$106:HF$202,209,FALSE())),0,(VLOOKUP($A82,'Import OffPeak'!$A$3:HF$99,209,FALSE())-VLOOKUP($A82,'Import OffPeak change'!$A$106:HF$202,209,FALSE())))</f>
        <v>0</v>
      </c>
      <c r="HB82" s="193" t="n">
        <f aca="false">IF(ISERROR(VLOOKUP($A82,'Import OffPeak'!$A$3:HG$99,210,FALSE())-VLOOKUP($A82,'Import OffPeak change'!$A$106:HG$202,210,FALSE())),0,(VLOOKUP($A82,'Import OffPeak'!$A$3:HG$99,210,FALSE())-VLOOKUP($A82,'Import OffPeak change'!$A$106:HG$202,210,FALSE())))</f>
        <v>0</v>
      </c>
      <c r="HC82" s="193" t="n">
        <f aca="false">IF(ISERROR(VLOOKUP($A82,'Import OffPeak'!$A$3:HH$99,211,FALSE())-VLOOKUP($A82,'Import OffPeak change'!$A$106:HH$202,211,FALSE())),0,(VLOOKUP($A82,'Import OffPeak'!$A$3:HH$99,211,FALSE())-VLOOKUP($A82,'Import OffPeak change'!$A$106:HH$202,211,FALSE())))</f>
        <v>0</v>
      </c>
      <c r="HD82" s="193" t="n">
        <f aca="false">IF(ISERROR(VLOOKUP($A82,'Import OffPeak'!$A$3:HI$99,212,FALSE())-VLOOKUP($A82,'Import OffPeak change'!$A$106:HI$202,212,FALSE())),0,(VLOOKUP($A82,'Import OffPeak'!$A$3:HI$99,212,FALSE())-VLOOKUP($A82,'Import OffPeak change'!$A$106:HI$202,212,FALSE())))</f>
        <v>0</v>
      </c>
      <c r="HE82" s="193" t="n">
        <f aca="false">IF(ISERROR(VLOOKUP($A82,'Import OffPeak'!$A$3:HJ$99,213,FALSE())-VLOOKUP($A82,'Import OffPeak change'!$A$106:HJ$202,213,FALSE())),0,(VLOOKUP($A82,'Import OffPeak'!$A$3:HJ$99,213,FALSE())-VLOOKUP($A82,'Import OffPeak change'!$A$106:HJ$202,213,FALSE())))</f>
        <v>0</v>
      </c>
      <c r="HF82" s="193" t="n">
        <f aca="false">IF(ISERROR(VLOOKUP($A82,'Import OffPeak'!$A$3:HK$99,214,FALSE())-VLOOKUP($A82,'Import OffPeak change'!$A$106:HK$202,214,FALSE())),0,(VLOOKUP($A82,'Import OffPeak'!$A$3:HK$99,214,FALSE())-VLOOKUP($A82,'Import OffPeak change'!$A$106:HK$202,214,FALSE())))</f>
        <v>0</v>
      </c>
      <c r="HG82" s="193" t="n">
        <f aca="false">IF(ISERROR(VLOOKUP($A82,'Import OffPeak'!$A$3:HL$99,215,FALSE())-VLOOKUP($A82,'Import OffPeak change'!$A$106:HL$202,215,FALSE())),0,(VLOOKUP($A82,'Import OffPeak'!$A$3:HL$99,215,FALSE())-VLOOKUP($A82,'Import OffPeak change'!$A$106:HL$202,215,FALSE())))</f>
        <v>0</v>
      </c>
      <c r="HH82" s="193" t="n">
        <f aca="false">IF(ISERROR(VLOOKUP($A82,'Import OffPeak'!$A$3:HM$99,216,FALSE())-VLOOKUP($A82,'Import OffPeak change'!$A$106:HM$202,216,FALSE())),0,(VLOOKUP($A82,'Import OffPeak'!$A$3:HM$99,216,FALSE())-VLOOKUP($A82,'Import OffPeak change'!$A$106:HM$202,216,FALSE())))</f>
        <v>0</v>
      </c>
      <c r="HI82" s="193" t="n">
        <f aca="false">IF(ISERROR(VLOOKUP($A82,'Import OffPeak'!$A$3:HN$99,217,FALSE())-VLOOKUP($A82,'Import OffPeak change'!$A$106:HN$202,217,FALSE())),0,(VLOOKUP($A82,'Import OffPeak'!$A$3:HN$99,217,FALSE())-VLOOKUP($A82,'Import OffPeak change'!$A$106:HN$202,217,FALSE())))</f>
        <v>0</v>
      </c>
      <c r="HJ82" s="193" t="n">
        <f aca="false">IF(ISERROR(VLOOKUP($A82,'Import OffPeak'!$A$3:HO$99,218,FALSE())-VLOOKUP($A82,'Import OffPeak change'!$A$106:HO$202,218,FALSE())),0,(VLOOKUP($A82,'Import OffPeak'!$A$3:HO$99,218,FALSE())-VLOOKUP($A82,'Import OffPeak change'!$A$106:HO$202,218,FALSE())))</f>
        <v>0</v>
      </c>
      <c r="HK82" s="193" t="n">
        <f aca="false">IF(ISERROR(VLOOKUP($A82,'Import OffPeak'!$A$3:HP$99,219,FALSE())-VLOOKUP($A82,'Import OffPeak change'!$A$106:HP$202,219,FALSE())),0,(VLOOKUP($A82,'Import OffPeak'!$A$3:HP$99,219,FALSE())-VLOOKUP($A82,'Import OffPeak change'!$A$106:HP$202,219,FALSE())))</f>
        <v>0</v>
      </c>
      <c r="HL82" s="193" t="n">
        <f aca="false">IF(ISERROR(VLOOKUP($A82,'Import OffPeak'!$A$3:HQ$99,220,FALSE())-VLOOKUP($A82,'Import OffPeak change'!$A$106:HQ$202,220,FALSE())),0,(VLOOKUP($A82,'Import OffPeak'!$A$3:HQ$99,220,FALSE())-VLOOKUP($A82,'Import OffPeak change'!$A$106:HQ$202,220,FALSE())))</f>
        <v>0</v>
      </c>
      <c r="HM82" s="193" t="n">
        <f aca="false">IF(ISERROR(VLOOKUP($A82,'Import OffPeak'!$A$3:HR$99,221,FALSE())-VLOOKUP($A82,'Import OffPeak change'!$A$106:HR$202,221,FALSE())),0,(VLOOKUP($A82,'Import OffPeak'!$A$3:HR$99,221,FALSE())-VLOOKUP($A82,'Import OffPeak change'!$A$106:HR$202,221,FALSE())))</f>
        <v>0</v>
      </c>
      <c r="HN82" s="193" t="n">
        <f aca="false">IF(ISERROR(VLOOKUP($A82,'Import OffPeak'!$A$3:HS$99,222,FALSE())-VLOOKUP($A82,'Import OffPeak change'!$A$106:HS$202,222,FALSE())),0,(VLOOKUP($A82,'Import OffPeak'!$A$3:HS$99,222,FALSE())-VLOOKUP($A82,'Import OffPeak change'!$A$106:HS$202,222,FALSE())))</f>
        <v>0</v>
      </c>
      <c r="HO82" s="193" t="n">
        <f aca="false">IF(ISERROR(VLOOKUP($A82,'Import OffPeak'!$A$3:HT$99,223,FALSE())-VLOOKUP($A82,'Import OffPeak change'!$A$106:HT$202,223,FALSE())),0,(VLOOKUP($A82,'Import OffPeak'!$A$3:HT$99,223,FALSE())-VLOOKUP($A82,'Import OffPeak change'!$A$106:HT$202,223,FALSE())))</f>
        <v>0</v>
      </c>
      <c r="HP82" s="193" t="n">
        <f aca="false">IF(ISERROR(VLOOKUP($A82,'Import OffPeak'!$A$3:HU$99,224,FALSE())-VLOOKUP($A82,'Import OffPeak change'!$A$106:HU$202,224,FALSE())),0,(VLOOKUP($A82,'Import OffPeak'!$A$3:HU$99,224,FALSE())-VLOOKUP($A82,'Import OffPeak change'!$A$106:HU$202,224,FALSE())))</f>
        <v>0</v>
      </c>
      <c r="HQ82" s="193" t="n">
        <f aca="false">IF(ISERROR(VLOOKUP($A82,'Import OffPeak'!$A$3:HV$99,225,FALSE())-VLOOKUP($A82,'Import OffPeak change'!$A$106:HV$202,225,FALSE())),0,(VLOOKUP($A82,'Import OffPeak'!$A$3:HV$99,225,FALSE())-VLOOKUP($A82,'Import OffPeak change'!$A$106:HV$202,225,FALSE())))</f>
        <v>0</v>
      </c>
      <c r="HR82" s="193" t="n">
        <f aca="false">IF(ISERROR(VLOOKUP($A82,'Import OffPeak'!$A$3:HW$99,226,FALSE())-VLOOKUP($A82,'Import OffPeak change'!$A$106:HW$202,226,FALSE())),0,(VLOOKUP($A82,'Import OffPeak'!$A$3:HW$99,226,FALSE())-VLOOKUP($A82,'Import OffPeak change'!$A$106:HW$202,226,FALSE())))</f>
        <v>0</v>
      </c>
      <c r="HS82" s="193" t="n">
        <f aca="false">IF(ISERROR(VLOOKUP($A82,'Import OffPeak'!$A$3:HX$99,227,FALSE())-VLOOKUP($A82,'Import OffPeak change'!$A$106:HX$202,227,FALSE())),0,(VLOOKUP($A82,'Import OffPeak'!$A$3:HX$99,227,FALSE())-VLOOKUP($A82,'Import OffPeak change'!$A$106:HX$202,227,FALSE())))</f>
        <v>0</v>
      </c>
      <c r="HT82" s="193" t="n">
        <f aca="false">IF(ISERROR(VLOOKUP($A82,'Import OffPeak'!$A$3:HY$99,228,FALSE())-VLOOKUP($A82,'Import OffPeak change'!$A$106:HY$202,228,FALSE())),0,(VLOOKUP($A82,'Import OffPeak'!$A$3:HY$99,228,FALSE())-VLOOKUP($A82,'Import OffPeak change'!$A$106:HY$202,228,FALSE())))</f>
        <v>0</v>
      </c>
      <c r="HU82" s="193" t="n">
        <f aca="false">IF(ISERROR(VLOOKUP($A82,'Import OffPeak'!$A$3:HZ$99,229,FALSE())-VLOOKUP($A82,'Import OffPeak change'!$A$106:HZ$202,229,FALSE())),0,(VLOOKUP($A82,'Import OffPeak'!$A$3:HZ$99,229,FALSE())-VLOOKUP($A82,'Import OffPeak change'!$A$106:HZ$202,229,FALSE())))</f>
        <v>0</v>
      </c>
      <c r="HV82" s="193" t="n">
        <f aca="false">IF(ISERROR(VLOOKUP($A82,'Import OffPeak'!$A$3:IA$99,230,FALSE())-VLOOKUP($A82,'Import OffPeak change'!$A$106:IA$202,230,FALSE())),0,(VLOOKUP($A82,'Import OffPeak'!$A$3:IA$99,230,FALSE())-VLOOKUP($A82,'Import OffPeak change'!$A$106:IA$202,230,FALSE())))</f>
        <v>0</v>
      </c>
      <c r="HW82" s="193" t="n">
        <f aca="false">IF(ISERROR(VLOOKUP($A82,'Import OffPeak'!$A$3:IB$99,231,FALSE())-VLOOKUP($A82,'Import OffPeak change'!$A$106:IB$202,231,FALSE())),0,(VLOOKUP($A82,'Import OffPeak'!$A$3:IB$99,231,FALSE())-VLOOKUP($A82,'Import OffPeak change'!$A$106:IB$202,231,FALSE())))</f>
        <v>0</v>
      </c>
      <c r="HX82" s="193" t="n">
        <f aca="false">IF(ISERROR(VLOOKUP($A82,'Import OffPeak'!$A$3:IC$99,232,FALSE())-VLOOKUP($A82,'Import OffPeak change'!$A$106:IC$202,232,FALSE())),0,(VLOOKUP($A82,'Import OffPeak'!$A$3:IC$99,232,FALSE())-VLOOKUP($A82,'Import OffPeak change'!$A$106:IC$202,232,FALSE())))</f>
        <v>0</v>
      </c>
      <c r="HY82" s="193" t="n">
        <f aca="false">IF(ISERROR(VLOOKUP($A82,'Import OffPeak'!$A$3:ID$99,233,FALSE())-VLOOKUP($A82,'Import OffPeak change'!$A$106:ID$202,233,FALSE())),0,(VLOOKUP($A82,'Import OffPeak'!$A$3:ID$99,233,FALSE())-VLOOKUP($A82,'Import OffPeak change'!$A$106:ID$202,233,FALSE())))</f>
        <v>0</v>
      </c>
      <c r="HZ82" s="193" t="n">
        <f aca="false">IF(ISERROR(VLOOKUP($A82,'Import OffPeak'!$A$3:IE$99,234,FALSE())-VLOOKUP($A82,'Import OffPeak change'!$A$106:IE$202,234,FALSE())),0,(VLOOKUP($A82,'Import OffPeak'!$A$3:IE$99,234,FALSE())-VLOOKUP($A82,'Import OffPeak change'!$A$106:IE$202,234,FALSE())))</f>
        <v>0</v>
      </c>
      <c r="IA82" s="193" t="n">
        <f aca="false">IF(ISERROR(VLOOKUP($A82,'Import OffPeak'!$A$3:IF$99,235,FALSE())-VLOOKUP($A82,'Import OffPeak change'!$A$106:IF$202,235,FALSE())),0,(VLOOKUP($A82,'Import OffPeak'!$A$3:IF$99,235,FALSE())-VLOOKUP($A82,'Import OffPeak change'!$A$106:IF$202,235,FALSE())))</f>
        <v>0</v>
      </c>
      <c r="IB82" s="193" t="n">
        <f aca="false">IF(ISERROR(VLOOKUP($A82,'Import OffPeak'!$A$3:IG$99,236,FALSE())-VLOOKUP($A82,'Import OffPeak change'!$A$106:IG$202,236,FALSE())),0,(VLOOKUP($A82,'Import OffPeak'!$A$3:IG$99,236,FALSE())-VLOOKUP($A82,'Import OffPeak change'!$A$106:IG$202,236,FALSE())))</f>
        <v>0</v>
      </c>
      <c r="IC82" s="193" t="n">
        <f aca="false">IF(ISERROR(VLOOKUP($A82,'Import OffPeak'!$A$3:IH$99,237,FALSE())-VLOOKUP($A82,'Import OffPeak change'!$A$106:IH$202,237,FALSE())),0,(VLOOKUP($A82,'Import OffPeak'!$A$3:IH$99,237,FALSE())-VLOOKUP($A82,'Import OffPeak change'!$A$106:IH$202,237,FALSE())))</f>
        <v>0</v>
      </c>
      <c r="ID82" s="193" t="n">
        <f aca="false">IF(ISERROR(VLOOKUP($A82,'Import OffPeak'!$A$3:II$99,238,FALSE())-VLOOKUP($A82,'Import OffPeak change'!$A$106:II$202,238,FALSE())),0,(VLOOKUP($A82,'Import OffPeak'!$A$3:II$99,238,FALSE())-VLOOKUP($A82,'Import OffPeak change'!$A$106:II$202,238,FALSE())))</f>
        <v>0</v>
      </c>
      <c r="IE82" s="193" t="n">
        <f aca="false">IF(ISERROR(VLOOKUP($A82,'Import OffPeak'!$A$3:IJ$99,239,FALSE())-VLOOKUP($A82,'Import OffPeak change'!$A$106:IJ$202,239,FALSE())),0,(VLOOKUP($A82,'Import OffPeak'!$A$3:IJ$99,239,FALSE())-VLOOKUP($A82,'Import OffPeak change'!$A$106:IJ$202,239,FALSE())))</f>
        <v>0</v>
      </c>
    </row>
    <row r="83" customFormat="false" ht="12.75" hidden="false" customHeight="false" outlineLevel="0" collapsed="false">
      <c r="A83" s="201" t="str">
        <f aca="false">IF('Import OffPeak'!A80=0,"",'Import OffPeak'!A80)</f>
        <v/>
      </c>
      <c r="B83" s="193"/>
      <c r="C83" s="193"/>
      <c r="D83" s="193"/>
      <c r="E83" s="193"/>
      <c r="F83" s="193"/>
      <c r="G83" s="193" t="n">
        <f aca="false">IF(ISERROR(VLOOKUP($A83,'Import OffPeak'!$A$3:L$99,7,FALSE())-VLOOKUP($A83,'Import OffPeak change'!$A$106:L$202,7,FALSE())),0,(VLOOKUP($A83,'Import OffPeak'!$A$3:L$99,7,FALSE())-VLOOKUP($A83,'Import OffPeak change'!$A$106:L$202,7,FALSE())))</f>
        <v>0</v>
      </c>
      <c r="H83" s="193" t="n">
        <f aca="false">IF(ISERROR(VLOOKUP($A83,'Import OffPeak'!$A$3:M$99,8,FALSE())-VLOOKUP($A83,'Import OffPeak change'!$A$106:M$202,8,FALSE())),0,(VLOOKUP($A83,'Import OffPeak'!$A$3:M$99,8,FALSE())-VLOOKUP($A83,'Import OffPeak change'!$A$106:M$202,8,FALSE())))</f>
        <v>0</v>
      </c>
      <c r="I83" s="193" t="n">
        <f aca="false">IF(ISERROR(VLOOKUP($A83,'Import OffPeak'!$A$3:N$99,9,FALSE())-VLOOKUP($A83,'Import OffPeak change'!$A$106:N$202,9,FALSE())),0,(VLOOKUP($A83,'Import OffPeak'!$A$3:N$99,9,FALSE())-VLOOKUP($A83,'Import OffPeak change'!$A$106:N$202,9,FALSE())))</f>
        <v>0</v>
      </c>
      <c r="J83" s="193" t="n">
        <f aca="false">IF(ISERROR(VLOOKUP($A83,'Import OffPeak'!$A$3:O$99,10,FALSE())-VLOOKUP($A83,'Import OffPeak change'!$A$106:O$202,10,FALSE())),0,(VLOOKUP($A83,'Import OffPeak'!$A$3:O$99,10,FALSE())-VLOOKUP($A83,'Import OffPeak change'!$A$106:O$202,10,FALSE())))</f>
        <v>0</v>
      </c>
      <c r="K83" s="193" t="n">
        <f aca="false">IF(ISERROR(VLOOKUP($A83,'Import OffPeak'!$A$3:P$99,11,FALSE())-VLOOKUP($A83,'Import OffPeak change'!$A$106:P$202,11,FALSE())),0,(VLOOKUP($A83,'Import OffPeak'!$A$3:P$99,11,FALSE())-VLOOKUP($A83,'Import OffPeak change'!$A$106:P$202,11,FALSE())))</f>
        <v>0</v>
      </c>
      <c r="L83" s="193" t="n">
        <f aca="false">IF(ISERROR(VLOOKUP($A83,'Import OffPeak'!$A$3:Q$99,12,FALSE())-VLOOKUP($A83,'Import OffPeak change'!$A$106:Q$202,12,FALSE())),0,(VLOOKUP($A83,'Import OffPeak'!$A$3:Q$99,12,FALSE())-VLOOKUP($A83,'Import OffPeak change'!$A$106:Q$202,12,FALSE())))</f>
        <v>0</v>
      </c>
      <c r="M83" s="193" t="n">
        <f aca="false">IF(ISERROR(VLOOKUP($A83,'Import OffPeak'!$A$3:R$99,13,FALSE())-VLOOKUP($A83,'Import OffPeak change'!$A$106:R$202,13,FALSE())),0,(VLOOKUP($A83,'Import OffPeak'!$A$3:R$99,13,FALSE())-VLOOKUP($A83,'Import OffPeak change'!$A$106:R$202,13,FALSE())))</f>
        <v>0</v>
      </c>
      <c r="N83" s="193" t="n">
        <f aca="false">IF(ISERROR(VLOOKUP($A83,'Import OffPeak'!$A$3:S$99,14,FALSE())-VLOOKUP($A83,'Import OffPeak change'!$A$106:S$202,14,FALSE())),0,(VLOOKUP($A83,'Import OffPeak'!$A$3:S$99,14,FALSE())-VLOOKUP($A83,'Import OffPeak change'!$A$106:S$202,14,FALSE())))</f>
        <v>0</v>
      </c>
      <c r="O83" s="193" t="n">
        <f aca="false">IF(ISERROR(VLOOKUP($A83,'Import OffPeak'!$A$3:T$99,15,FALSE())-VLOOKUP($A83,'Import OffPeak change'!$A$106:T$202,15,FALSE())),0,(VLOOKUP($A83,'Import OffPeak'!$A$3:T$99,15,FALSE())-VLOOKUP($A83,'Import OffPeak change'!$A$106:T$202,15,FALSE())))</f>
        <v>0</v>
      </c>
      <c r="P83" s="193" t="n">
        <f aca="false">IF(ISERROR(VLOOKUP($A83,'Import OffPeak'!$A$3:U$99,16,FALSE())-VLOOKUP($A83,'Import OffPeak change'!$A$106:U$202,16,FALSE())),0,(VLOOKUP($A83,'Import OffPeak'!$A$3:U$99,16,FALSE())-VLOOKUP($A83,'Import OffPeak change'!$A$106:U$202,16,FALSE())))</f>
        <v>0</v>
      </c>
      <c r="Q83" s="193" t="n">
        <f aca="false">IF(ISERROR(VLOOKUP($A83,'Import OffPeak'!$A$3:V$99,17,FALSE())-VLOOKUP($A83,'Import OffPeak change'!$A$106:V$202,17,FALSE())),0,(VLOOKUP($A83,'Import OffPeak'!$A$3:V$99,17,FALSE())-VLOOKUP($A83,'Import OffPeak change'!$A$106:V$202,17,FALSE())))</f>
        <v>0</v>
      </c>
      <c r="R83" s="193" t="n">
        <f aca="false">IF(ISERROR(VLOOKUP($A83,'Import OffPeak'!$A$3:W$99,18,FALSE())-VLOOKUP($A83,'Import OffPeak change'!$A$106:W$202,18,FALSE())),0,(VLOOKUP($A83,'Import OffPeak'!$A$3:W$99,18,FALSE())-VLOOKUP($A83,'Import OffPeak change'!$A$106:W$202,18,FALSE())))</f>
        <v>0</v>
      </c>
      <c r="S83" s="193" t="n">
        <f aca="false">IF(ISERROR(VLOOKUP($A83,'Import OffPeak'!$A$3:X$99,19,FALSE())-VLOOKUP($A83,'Import OffPeak change'!$A$106:X$202,19,FALSE())),0,(VLOOKUP($A83,'Import OffPeak'!$A$3:X$99,19,FALSE())-VLOOKUP($A83,'Import OffPeak change'!$A$106:X$202,19,FALSE())))</f>
        <v>0</v>
      </c>
      <c r="T83" s="193" t="n">
        <f aca="false">IF(ISERROR(VLOOKUP($A83,'Import OffPeak'!$A$3:Y$99,20,FALSE())-VLOOKUP($A83,'Import OffPeak change'!$A$106:Y$202,20,FALSE())),0,(VLOOKUP($A83,'Import OffPeak'!$A$3:Y$99,20,FALSE())-VLOOKUP($A83,'Import OffPeak change'!$A$106:Y$202,20,FALSE())))</f>
        <v>0</v>
      </c>
      <c r="U83" s="193" t="n">
        <f aca="false">IF(ISERROR(VLOOKUP($A83,'Import OffPeak'!$A$3:Z$99,21,FALSE())-VLOOKUP($A83,'Import OffPeak change'!$A$106:Z$202,21,FALSE())),0,(VLOOKUP($A83,'Import OffPeak'!$A$3:Z$99,21,FALSE())-VLOOKUP($A83,'Import OffPeak change'!$A$106:Z$202,21,FALSE())))</f>
        <v>0</v>
      </c>
      <c r="V83" s="193" t="n">
        <f aca="false">IF(ISERROR(VLOOKUP($A83,'Import OffPeak'!$A$3:AA$99,22,FALSE())-VLOOKUP($A83,'Import OffPeak change'!$A$106:AA$202,22,FALSE())),0,(VLOOKUP($A83,'Import OffPeak'!$A$3:AA$99,22,FALSE())-VLOOKUP($A83,'Import OffPeak change'!$A$106:AA$202,22,FALSE())))</f>
        <v>0</v>
      </c>
      <c r="W83" s="193" t="n">
        <f aca="false">IF(ISERROR(VLOOKUP($A83,'Import OffPeak'!$A$3:AB$99,23,FALSE())-VLOOKUP($A83,'Import OffPeak change'!$A$106:AB$202,23,FALSE())),0,(VLOOKUP($A83,'Import OffPeak'!$A$3:AB$99,23,FALSE())-VLOOKUP($A83,'Import OffPeak change'!$A$106:AB$202,23,FALSE())))</f>
        <v>0</v>
      </c>
      <c r="X83" s="193" t="n">
        <f aca="false">IF(ISERROR(VLOOKUP($A83,'Import OffPeak'!$A$3:AC$99,24,FALSE())-VLOOKUP($A83,'Import OffPeak change'!$A$106:AC$202,24,FALSE())),0,(VLOOKUP($A83,'Import OffPeak'!$A$3:AC$99,24,FALSE())-VLOOKUP($A83,'Import OffPeak change'!$A$106:AC$202,24,FALSE())))</f>
        <v>0</v>
      </c>
      <c r="Y83" s="193" t="n">
        <f aca="false">IF(ISERROR(VLOOKUP($A83,'Import OffPeak'!$A$3:AD$99,25,FALSE())-VLOOKUP($A83,'Import OffPeak change'!$A$106:AD$202,25,FALSE())),0,(VLOOKUP($A83,'Import OffPeak'!$A$3:AD$99,25,FALSE())-VLOOKUP($A83,'Import OffPeak change'!$A$106:AD$202,25,FALSE())))</f>
        <v>0</v>
      </c>
      <c r="Z83" s="193" t="n">
        <f aca="false">IF(ISERROR(VLOOKUP($A83,'Import OffPeak'!$A$3:AE$99,26,FALSE())-VLOOKUP($A83,'Import OffPeak change'!$A$106:AE$202,26,FALSE())),0,(VLOOKUP($A83,'Import OffPeak'!$A$3:AE$99,26,FALSE())-VLOOKUP($A83,'Import OffPeak change'!$A$106:AE$202,26,FALSE())))</f>
        <v>0</v>
      </c>
      <c r="AA83" s="193" t="n">
        <f aca="false">IF(ISERROR(VLOOKUP($A83,'Import OffPeak'!$A$3:AF$99,27,FALSE())-VLOOKUP($A83,'Import OffPeak change'!$A$106:AF$202,27,FALSE())),0,(VLOOKUP($A83,'Import OffPeak'!$A$3:AF$99,27,FALSE())-VLOOKUP($A83,'Import OffPeak change'!$A$106:AF$202,27,FALSE())))</f>
        <v>0</v>
      </c>
      <c r="AB83" s="193" t="n">
        <f aca="false">IF(ISERROR(VLOOKUP($A83,'Import OffPeak'!$A$3:AG$99,28,FALSE())-VLOOKUP($A83,'Import OffPeak change'!$A$106:AG$202,28,FALSE())),0,(VLOOKUP($A83,'Import OffPeak'!$A$3:AG$99,28,FALSE())-VLOOKUP($A83,'Import OffPeak change'!$A$106:AG$202,28,FALSE())))</f>
        <v>0</v>
      </c>
      <c r="AC83" s="193" t="n">
        <f aca="false">IF(ISERROR(VLOOKUP($A83,'Import OffPeak'!$A$3:AH$99,29,FALSE())-VLOOKUP($A83,'Import OffPeak change'!$A$106:AH$202,29,FALSE())),0,(VLOOKUP($A83,'Import OffPeak'!$A$3:AH$99,29,FALSE())-VLOOKUP($A83,'Import OffPeak change'!$A$106:AH$202,29,FALSE())))</f>
        <v>0</v>
      </c>
      <c r="AD83" s="193" t="n">
        <f aca="false">IF(ISERROR(VLOOKUP($A83,'Import OffPeak'!$A$3:AI$99,30,FALSE())-VLOOKUP($A83,'Import OffPeak change'!$A$106:AI$202,30,FALSE())),0,(VLOOKUP($A83,'Import OffPeak'!$A$3:AI$99,30,FALSE())-VLOOKUP($A83,'Import OffPeak change'!$A$106:AI$202,30,FALSE())))</f>
        <v>0</v>
      </c>
      <c r="AE83" s="193" t="n">
        <f aca="false">IF(ISERROR(VLOOKUP($A83,'Import OffPeak'!$A$3:AJ$99,31,FALSE())-VLOOKUP($A83,'Import OffPeak change'!$A$106:AJ$202,31,FALSE())),0,(VLOOKUP($A83,'Import OffPeak'!$A$3:AJ$99,31,FALSE())-VLOOKUP($A83,'Import OffPeak change'!$A$106:AJ$202,31,FALSE())))</f>
        <v>0</v>
      </c>
      <c r="AF83" s="193" t="n">
        <f aca="false">IF(ISERROR(VLOOKUP($A83,'Import OffPeak'!$A$3:AK$99,32,FALSE())-VLOOKUP($A83,'Import OffPeak change'!$A$106:AK$202,32,FALSE())),0,(VLOOKUP($A83,'Import OffPeak'!$A$3:AK$99,32,FALSE())-VLOOKUP($A83,'Import OffPeak change'!$A$106:AK$202,32,FALSE())))</f>
        <v>0</v>
      </c>
      <c r="AG83" s="193" t="n">
        <f aca="false">IF(ISERROR(VLOOKUP($A83,'Import OffPeak'!$A$3:AL$99,33,FALSE())-VLOOKUP($A83,'Import OffPeak change'!$A$106:AL$202,33,FALSE())),0,(VLOOKUP($A83,'Import OffPeak'!$A$3:AL$99,33,FALSE())-VLOOKUP($A83,'Import OffPeak change'!$A$106:AL$202,33,FALSE())))</f>
        <v>0</v>
      </c>
      <c r="AH83" s="193" t="n">
        <f aca="false">IF(ISERROR(VLOOKUP($A83,'Import OffPeak'!$A$3:AM$99,34,FALSE())-VLOOKUP($A83,'Import OffPeak change'!$A$106:AM$202,34,FALSE())),0,(VLOOKUP($A83,'Import OffPeak'!$A$3:AM$99,34,FALSE())-VLOOKUP($A83,'Import OffPeak change'!$A$106:AM$202,34,FALSE())))</f>
        <v>0</v>
      </c>
      <c r="AI83" s="193" t="n">
        <f aca="false">IF(ISERROR(VLOOKUP($A83,'Import OffPeak'!$A$3:AN$99,35,FALSE())-VLOOKUP($A83,'Import OffPeak change'!$A$106:AN$202,35,FALSE())),0,(VLOOKUP($A83,'Import OffPeak'!$A$3:AN$99,35,FALSE())-VLOOKUP($A83,'Import OffPeak change'!$A$106:AN$202,35,FALSE())))</f>
        <v>0</v>
      </c>
      <c r="AJ83" s="193" t="n">
        <f aca="false">IF(ISERROR(VLOOKUP($A83,'Import OffPeak'!$A$3:AO$99,36,FALSE())-VLOOKUP($A83,'Import OffPeak change'!$A$106:AO$202,36,FALSE())),0,(VLOOKUP($A83,'Import OffPeak'!$A$3:AO$99,36,FALSE())-VLOOKUP($A83,'Import OffPeak change'!$A$106:AO$202,36,FALSE())))</f>
        <v>0</v>
      </c>
      <c r="AK83" s="193" t="n">
        <f aca="false">IF(ISERROR(VLOOKUP($A83,'Import OffPeak'!$A$3:AP$99,37,FALSE())-VLOOKUP($A83,'Import OffPeak change'!$A$106:AP$202,37,FALSE())),0,(VLOOKUP($A83,'Import OffPeak'!$A$3:AP$99,37,FALSE())-VLOOKUP($A83,'Import OffPeak change'!$A$106:AP$202,37,FALSE())))</f>
        <v>0</v>
      </c>
      <c r="AL83" s="193" t="n">
        <f aca="false">IF(ISERROR(VLOOKUP($A83,'Import OffPeak'!$A$3:AQ$99,38,FALSE())-VLOOKUP($A83,'Import OffPeak change'!$A$106:AQ$202,38,FALSE())),0,(VLOOKUP($A83,'Import OffPeak'!$A$3:AQ$99,38,FALSE())-VLOOKUP($A83,'Import OffPeak change'!$A$106:AQ$202,38,FALSE())))</f>
        <v>0</v>
      </c>
      <c r="AM83" s="193" t="n">
        <f aca="false">IF(ISERROR(VLOOKUP($A83,'Import OffPeak'!$A$3:AR$99,39,FALSE())-VLOOKUP($A83,'Import OffPeak change'!$A$106:AR$202,39,FALSE())),0,(VLOOKUP($A83,'Import OffPeak'!$A$3:AR$99,39,FALSE())-VLOOKUP($A83,'Import OffPeak change'!$A$106:AR$202,39,FALSE())))</f>
        <v>0</v>
      </c>
      <c r="AN83" s="193" t="n">
        <f aca="false">IF(ISERROR(VLOOKUP($A83,'Import OffPeak'!$A$3:AS$99,40,FALSE())-VLOOKUP($A83,'Import OffPeak change'!$A$106:AS$202,40,FALSE())),0,(VLOOKUP($A83,'Import OffPeak'!$A$3:AS$99,40,FALSE())-VLOOKUP($A83,'Import OffPeak change'!$A$106:AS$202,40,FALSE())))</f>
        <v>0</v>
      </c>
      <c r="AO83" s="193" t="n">
        <f aca="false">IF(ISERROR(VLOOKUP($A83,'Import OffPeak'!$A$3:AT$99,41,FALSE())-VLOOKUP($A83,'Import OffPeak change'!$A$106:AT$202,41,FALSE())),0,(VLOOKUP($A83,'Import OffPeak'!$A$3:AT$99,41,FALSE())-VLOOKUP($A83,'Import OffPeak change'!$A$106:AT$202,41,FALSE())))</f>
        <v>0</v>
      </c>
      <c r="AP83" s="193" t="n">
        <f aca="false">IF(ISERROR(VLOOKUP($A83,'Import OffPeak'!$A$3:AU$99,42,FALSE())-VLOOKUP($A83,'Import OffPeak change'!$A$106:AU$202,42,FALSE())),0,(VLOOKUP($A83,'Import OffPeak'!$A$3:AU$99,42,FALSE())-VLOOKUP($A83,'Import OffPeak change'!$A$106:AU$202,42,FALSE())))</f>
        <v>0</v>
      </c>
      <c r="AQ83" s="193" t="n">
        <f aca="false">IF(ISERROR(VLOOKUP($A83,'Import OffPeak'!$A$3:AV$99,43,FALSE())-VLOOKUP($A83,'Import OffPeak change'!$A$106:AV$202,43,FALSE())),0,(VLOOKUP($A83,'Import OffPeak'!$A$3:AV$99,43,FALSE())-VLOOKUP($A83,'Import OffPeak change'!$A$106:AV$202,43,FALSE())))</f>
        <v>0</v>
      </c>
      <c r="AR83" s="193" t="n">
        <f aca="false">IF(ISERROR(VLOOKUP($A83,'Import OffPeak'!$A$3:AW$99,44,FALSE())-VLOOKUP($A83,'Import OffPeak change'!$A$106:AW$202,44,FALSE())),0,(VLOOKUP($A83,'Import OffPeak'!$A$3:AW$99,44,FALSE())-VLOOKUP($A83,'Import OffPeak change'!$A$106:AW$202,44,FALSE())))</f>
        <v>0</v>
      </c>
      <c r="AS83" s="193" t="n">
        <f aca="false">IF(ISERROR(VLOOKUP($A83,'Import OffPeak'!$A$3:AX$99,45,FALSE())-VLOOKUP($A83,'Import OffPeak change'!$A$106:AX$202,45,FALSE())),0,(VLOOKUP($A83,'Import OffPeak'!$A$3:AX$99,45,FALSE())-VLOOKUP($A83,'Import OffPeak change'!$A$106:AX$202,45,FALSE())))</f>
        <v>0</v>
      </c>
      <c r="AT83" s="193" t="n">
        <f aca="false">IF(ISERROR(VLOOKUP($A83,'Import OffPeak'!$A$3:AY$99,46,FALSE())-VLOOKUP($A83,'Import OffPeak change'!$A$106:AY$202,46,FALSE())),0,(VLOOKUP($A83,'Import OffPeak'!$A$3:AY$99,46,FALSE())-VLOOKUP($A83,'Import OffPeak change'!$A$106:AY$202,46,FALSE())))</f>
        <v>0</v>
      </c>
      <c r="AU83" s="193" t="n">
        <f aca="false">IF(ISERROR(VLOOKUP($A83,'Import OffPeak'!$A$3:AZ$99,47,FALSE())-VLOOKUP($A83,'Import OffPeak change'!$A$106:AZ$202,47,FALSE())),0,(VLOOKUP($A83,'Import OffPeak'!$A$3:AZ$99,47,FALSE())-VLOOKUP($A83,'Import OffPeak change'!$A$106:AZ$202,47,FALSE())))</f>
        <v>0</v>
      </c>
      <c r="AV83" s="193" t="n">
        <f aca="false">IF(ISERROR(VLOOKUP($A83,'Import OffPeak'!$A$3:BA$99,48,FALSE())-VLOOKUP($A83,'Import OffPeak change'!$A$106:BA$202,48,FALSE())),0,(VLOOKUP($A83,'Import OffPeak'!$A$3:BA$99,48,FALSE())-VLOOKUP($A83,'Import OffPeak change'!$A$106:BA$202,48,FALSE())))</f>
        <v>0</v>
      </c>
      <c r="AW83" s="193" t="n">
        <f aca="false">IF(ISERROR(VLOOKUP($A83,'Import OffPeak'!$A$3:BB$99,49,FALSE())-VLOOKUP($A83,'Import OffPeak change'!$A$106:BB$202,49,FALSE())),0,(VLOOKUP($A83,'Import OffPeak'!$A$3:BB$99,49,FALSE())-VLOOKUP($A83,'Import OffPeak change'!$A$106:BB$202,49,FALSE())))</f>
        <v>0</v>
      </c>
      <c r="AX83" s="193" t="n">
        <f aca="false">IF(ISERROR(VLOOKUP($A83,'Import OffPeak'!$A$3:BC$99,50,FALSE())-VLOOKUP($A83,'Import OffPeak change'!$A$106:BC$202,50,FALSE())),0,(VLOOKUP($A83,'Import OffPeak'!$A$3:BC$99,50,FALSE())-VLOOKUP($A83,'Import OffPeak change'!$A$106:BC$202,50,FALSE())))</f>
        <v>0</v>
      </c>
      <c r="AY83" s="193" t="n">
        <f aca="false">IF(ISERROR(VLOOKUP($A83,'Import OffPeak'!$A$3:BD$99,51,FALSE())-VLOOKUP($A83,'Import OffPeak change'!$A$106:BD$202,51,FALSE())),0,(VLOOKUP($A83,'Import OffPeak'!$A$3:BD$99,51,FALSE())-VLOOKUP($A83,'Import OffPeak change'!$A$106:BD$202,51,FALSE())))</f>
        <v>0</v>
      </c>
      <c r="AZ83" s="193" t="n">
        <f aca="false">IF(ISERROR(VLOOKUP($A83,'Import OffPeak'!$A$3:BE$99,52,FALSE())-VLOOKUP($A83,'Import OffPeak change'!$A$106:BE$202,52,FALSE())),0,(VLOOKUP($A83,'Import OffPeak'!$A$3:BE$99,52,FALSE())-VLOOKUP($A83,'Import OffPeak change'!$A$106:BE$202,52,FALSE())))</f>
        <v>0</v>
      </c>
      <c r="BA83" s="193" t="n">
        <f aca="false">IF(ISERROR(VLOOKUP($A83,'Import OffPeak'!$A$3:BF$99,53,FALSE())-VLOOKUP($A83,'Import OffPeak change'!$A$106:BF$202,53,FALSE())),0,(VLOOKUP($A83,'Import OffPeak'!$A$3:BF$99,53,FALSE())-VLOOKUP($A83,'Import OffPeak change'!$A$106:BF$202,53,FALSE())))</f>
        <v>0</v>
      </c>
      <c r="BB83" s="193" t="n">
        <f aca="false">IF(ISERROR(VLOOKUP($A83,'Import OffPeak'!$A$3:BG$99,54,FALSE())-VLOOKUP($A83,'Import OffPeak change'!$A$106:BG$202,54,FALSE())),0,(VLOOKUP($A83,'Import OffPeak'!$A$3:BG$99,54,FALSE())-VLOOKUP($A83,'Import OffPeak change'!$A$106:BG$202,54,FALSE())))</f>
        <v>0</v>
      </c>
      <c r="BC83" s="193" t="n">
        <f aca="false">IF(ISERROR(VLOOKUP($A83,'Import OffPeak'!$A$3:BH$99,55,FALSE())-VLOOKUP($A83,'Import OffPeak change'!$A$106:BH$202,55,FALSE())),0,(VLOOKUP($A83,'Import OffPeak'!$A$3:BH$99,55,FALSE())-VLOOKUP($A83,'Import OffPeak change'!$A$106:BH$202,55,FALSE())))</f>
        <v>0</v>
      </c>
      <c r="BD83" s="193" t="n">
        <f aca="false">IF(ISERROR(VLOOKUP($A83,'Import OffPeak'!$A$3:BI$99,56,FALSE())-VLOOKUP($A83,'Import OffPeak change'!$A$106:BI$202,56,FALSE())),0,(VLOOKUP($A83,'Import OffPeak'!$A$3:BI$99,56,FALSE())-VLOOKUP($A83,'Import OffPeak change'!$A$106:BI$202,56,FALSE())))</f>
        <v>0</v>
      </c>
      <c r="BE83" s="193" t="n">
        <f aca="false">IF(ISERROR(VLOOKUP($A83,'Import OffPeak'!$A$3:BJ$99,57,FALSE())-VLOOKUP($A83,'Import OffPeak change'!$A$106:BJ$202,57,FALSE())),0,(VLOOKUP($A83,'Import OffPeak'!$A$3:BJ$99,57,FALSE())-VLOOKUP($A83,'Import OffPeak change'!$A$106:BJ$202,57,FALSE())))</f>
        <v>0</v>
      </c>
      <c r="BF83" s="193" t="n">
        <f aca="false">IF(ISERROR(VLOOKUP($A83,'Import OffPeak'!$A$3:BK$99,58,FALSE())-VLOOKUP($A83,'Import OffPeak change'!$A$106:BK$202,58,FALSE())),0,(VLOOKUP($A83,'Import OffPeak'!$A$3:BK$99,58,FALSE())-VLOOKUP($A83,'Import OffPeak change'!$A$106:BK$202,58,FALSE())))</f>
        <v>0</v>
      </c>
      <c r="BG83" s="193" t="n">
        <f aca="false">IF(ISERROR(VLOOKUP($A83,'Import OffPeak'!$A$3:BL$99,59,FALSE())-VLOOKUP($A83,'Import OffPeak change'!$A$106:BL$202,59,FALSE())),0,(VLOOKUP($A83,'Import OffPeak'!$A$3:BL$99,59,FALSE())-VLOOKUP($A83,'Import OffPeak change'!$A$106:BL$202,59,FALSE())))</f>
        <v>0</v>
      </c>
      <c r="BH83" s="193" t="n">
        <f aca="false">IF(ISERROR(VLOOKUP($A83,'Import OffPeak'!$A$3:BM$99,60,FALSE())-VLOOKUP($A83,'Import OffPeak change'!$A$106:BM$202,60,FALSE())),0,(VLOOKUP($A83,'Import OffPeak'!$A$3:BM$99,60,FALSE())-VLOOKUP($A83,'Import OffPeak change'!$A$106:BM$202,60,FALSE())))</f>
        <v>0</v>
      </c>
      <c r="BI83" s="193" t="n">
        <f aca="false">IF(ISERROR(VLOOKUP($A83,'Import OffPeak'!$A$3:BN$99,61,FALSE())-VLOOKUP($A83,'Import OffPeak change'!$A$106:BN$202,61,FALSE())),0,(VLOOKUP($A83,'Import OffPeak'!$A$3:BN$99,61,FALSE())-VLOOKUP($A83,'Import OffPeak change'!$A$106:BN$202,61,FALSE())))</f>
        <v>0</v>
      </c>
      <c r="BJ83" s="193" t="n">
        <f aca="false">IF(ISERROR(VLOOKUP($A83,'Import OffPeak'!$A$3:BO$99,62,FALSE())-VLOOKUP($A83,'Import OffPeak change'!$A$106:BO$202,62,FALSE())),0,(VLOOKUP($A83,'Import OffPeak'!$A$3:BO$99,62,FALSE())-VLOOKUP($A83,'Import OffPeak change'!$A$106:BO$202,62,FALSE())))</f>
        <v>0</v>
      </c>
      <c r="BK83" s="193" t="n">
        <f aca="false">IF(ISERROR(VLOOKUP($A83,'Import OffPeak'!$A$3:BP$99,63,FALSE())-VLOOKUP($A83,'Import OffPeak change'!$A$106:BP$202,63,FALSE())),0,(VLOOKUP($A83,'Import OffPeak'!$A$3:BP$99,63,FALSE())-VLOOKUP($A83,'Import OffPeak change'!$A$106:BP$202,63,FALSE())))</f>
        <v>0</v>
      </c>
      <c r="BL83" s="193" t="n">
        <f aca="false">IF(ISERROR(VLOOKUP($A83,'Import OffPeak'!$A$3:BQ$99,64,FALSE())-VLOOKUP($A83,'Import OffPeak change'!$A$106:BQ$202,64,FALSE())),0,(VLOOKUP($A83,'Import OffPeak'!$A$3:BQ$99,64,FALSE())-VLOOKUP($A83,'Import OffPeak change'!$A$106:BQ$202,64,FALSE())))</f>
        <v>0</v>
      </c>
      <c r="BM83" s="193" t="n">
        <f aca="false">IF(ISERROR(VLOOKUP($A83,'Import OffPeak'!$A$3:BR$99,65,FALSE())-VLOOKUP($A83,'Import OffPeak change'!$A$106:BR$202,65,FALSE())),0,(VLOOKUP($A83,'Import OffPeak'!$A$3:BR$99,65,FALSE())-VLOOKUP($A83,'Import OffPeak change'!$A$106:BR$202,65,FALSE())))</f>
        <v>0</v>
      </c>
      <c r="BN83" s="193" t="n">
        <f aca="false">IF(ISERROR(VLOOKUP($A83,'Import OffPeak'!$A$3:BS$99,66,FALSE())-VLOOKUP($A83,'Import OffPeak change'!$A$106:BS$202,66,FALSE())),0,(VLOOKUP($A83,'Import OffPeak'!$A$3:BS$99,66,FALSE())-VLOOKUP($A83,'Import OffPeak change'!$A$106:BS$202,66,FALSE())))</f>
        <v>0</v>
      </c>
      <c r="BO83" s="193" t="n">
        <f aca="false">IF(ISERROR(VLOOKUP($A83,'Import OffPeak'!$A$3:BT$99,67,FALSE())-VLOOKUP($A83,'Import OffPeak change'!$A$106:BT$202,67,FALSE())),0,(VLOOKUP($A83,'Import OffPeak'!$A$3:BT$99,67,FALSE())-VLOOKUP($A83,'Import OffPeak change'!$A$106:BT$202,67,FALSE())))</f>
        <v>0</v>
      </c>
      <c r="BP83" s="193" t="n">
        <f aca="false">IF(ISERROR(VLOOKUP($A83,'Import OffPeak'!$A$3:BU$99,68,FALSE())-VLOOKUP($A83,'Import OffPeak change'!$A$106:BU$202,68,FALSE())),0,(VLOOKUP($A83,'Import OffPeak'!$A$3:BU$99,68,FALSE())-VLOOKUP($A83,'Import OffPeak change'!$A$106:BU$202,68,FALSE())))</f>
        <v>0</v>
      </c>
      <c r="BQ83" s="193" t="n">
        <f aca="false">IF(ISERROR(VLOOKUP($A83,'Import OffPeak'!$A$3:BV$99,69,FALSE())-VLOOKUP($A83,'Import OffPeak change'!$A$106:BV$202,69,FALSE())),0,(VLOOKUP($A83,'Import OffPeak'!$A$3:BV$99,69,FALSE())-VLOOKUP($A83,'Import OffPeak change'!$A$106:BV$202,69,FALSE())))</f>
        <v>0</v>
      </c>
      <c r="BR83" s="193" t="n">
        <f aca="false">IF(ISERROR(VLOOKUP($A83,'Import OffPeak'!$A$3:BW$99,70,FALSE())-VLOOKUP($A83,'Import OffPeak change'!$A$106:BW$202,70,FALSE())),0,(VLOOKUP($A83,'Import OffPeak'!$A$3:BW$99,70,FALSE())-VLOOKUP($A83,'Import OffPeak change'!$A$106:BW$202,70,FALSE())))</f>
        <v>0</v>
      </c>
      <c r="BS83" s="193" t="n">
        <f aca="false">IF(ISERROR(VLOOKUP($A83,'Import OffPeak'!$A$3:BX$99,71,FALSE())-VLOOKUP($A83,'Import OffPeak change'!$A$106:BX$202,71,FALSE())),0,(VLOOKUP($A83,'Import OffPeak'!$A$3:BX$99,71,FALSE())-VLOOKUP($A83,'Import OffPeak change'!$A$106:BX$202,71,FALSE())))</f>
        <v>0</v>
      </c>
      <c r="BT83" s="193" t="n">
        <f aca="false">IF(ISERROR(VLOOKUP($A83,'Import OffPeak'!$A$3:BY$99,72,FALSE())-VLOOKUP($A83,'Import OffPeak change'!$A$106:BY$202,72,FALSE())),0,(VLOOKUP($A83,'Import OffPeak'!$A$3:BY$99,72,FALSE())-VLOOKUP($A83,'Import OffPeak change'!$A$106:BY$202,72,FALSE())))</f>
        <v>0</v>
      </c>
      <c r="BU83" s="193" t="n">
        <f aca="false">IF(ISERROR(VLOOKUP($A83,'Import OffPeak'!$A$3:BZ$99,73,FALSE())-VLOOKUP($A83,'Import OffPeak change'!$A$106:BZ$202,73,FALSE())),0,(VLOOKUP($A83,'Import OffPeak'!$A$3:BZ$99,73,FALSE())-VLOOKUP($A83,'Import OffPeak change'!$A$106:BZ$202,73,FALSE())))</f>
        <v>0</v>
      </c>
      <c r="BV83" s="193" t="n">
        <f aca="false">IF(ISERROR(VLOOKUP($A83,'Import OffPeak'!$A$3:CA$99,74,FALSE())-VLOOKUP($A83,'Import OffPeak change'!$A$106:CA$202,74,FALSE())),0,(VLOOKUP($A83,'Import OffPeak'!$A$3:CA$99,74,FALSE())-VLOOKUP($A83,'Import OffPeak change'!$A$106:CA$202,74,FALSE())))</f>
        <v>0</v>
      </c>
      <c r="BW83" s="193" t="n">
        <f aca="false">IF(ISERROR(VLOOKUP($A83,'Import OffPeak'!$A$3:CB$99,75,FALSE())-VLOOKUP($A83,'Import OffPeak change'!$A$106:CB$202,75,FALSE())),0,(VLOOKUP($A83,'Import OffPeak'!$A$3:CB$99,75,FALSE())-VLOOKUP($A83,'Import OffPeak change'!$A$106:CB$202,75,FALSE())))</f>
        <v>0</v>
      </c>
      <c r="BX83" s="193" t="n">
        <f aca="false">IF(ISERROR(VLOOKUP($A83,'Import OffPeak'!$A$3:CC$99,76,FALSE())-VLOOKUP($A83,'Import OffPeak change'!$A$106:CC$202,76,FALSE())),0,(VLOOKUP($A83,'Import OffPeak'!$A$3:CC$99,76,FALSE())-VLOOKUP($A83,'Import OffPeak change'!$A$106:CC$202,76,FALSE())))</f>
        <v>0</v>
      </c>
      <c r="BY83" s="193" t="n">
        <f aca="false">IF(ISERROR(VLOOKUP($A83,'Import OffPeak'!$A$3:CD$99,77,FALSE())-VLOOKUP($A83,'Import OffPeak change'!$A$106:CD$202,77,FALSE())),0,(VLOOKUP($A83,'Import OffPeak'!$A$3:CD$99,77,FALSE())-VLOOKUP($A83,'Import OffPeak change'!$A$106:CD$202,77,FALSE())))</f>
        <v>0</v>
      </c>
      <c r="BZ83" s="193" t="n">
        <f aca="false">IF(ISERROR(VLOOKUP($A83,'Import OffPeak'!$A$3:CE$99,78,FALSE())-VLOOKUP($A83,'Import OffPeak change'!$A$106:CE$202,78,FALSE())),0,(VLOOKUP($A83,'Import OffPeak'!$A$3:CE$99,78,FALSE())-VLOOKUP($A83,'Import OffPeak change'!$A$106:CE$202,78,FALSE())))</f>
        <v>0</v>
      </c>
      <c r="CA83" s="193" t="n">
        <f aca="false">IF(ISERROR(VLOOKUP($A83,'Import OffPeak'!$A$3:CF$99,79,FALSE())-VLOOKUP($A83,'Import OffPeak change'!$A$106:CF$202,79,FALSE())),0,(VLOOKUP($A83,'Import OffPeak'!$A$3:CF$99,79,FALSE())-VLOOKUP($A83,'Import OffPeak change'!$A$106:CF$202,79,FALSE())))</f>
        <v>0</v>
      </c>
      <c r="CB83" s="193" t="n">
        <f aca="false">IF(ISERROR(VLOOKUP($A83,'Import OffPeak'!$A$3:CG$99,80,FALSE())-VLOOKUP($A83,'Import OffPeak change'!$A$106:CG$202,80,FALSE())),0,(VLOOKUP($A83,'Import OffPeak'!$A$3:CG$99,80,FALSE())-VLOOKUP($A83,'Import OffPeak change'!$A$106:CG$202,80,FALSE())))</f>
        <v>0</v>
      </c>
      <c r="CC83" s="193" t="n">
        <f aca="false">IF(ISERROR(VLOOKUP($A83,'Import OffPeak'!$A$3:CH$99,81,FALSE())-VLOOKUP($A83,'Import OffPeak change'!$A$106:CH$202,81,FALSE())),0,(VLOOKUP($A83,'Import OffPeak'!$A$3:CH$99,81,FALSE())-VLOOKUP($A83,'Import OffPeak change'!$A$106:CH$202,81,FALSE())))</f>
        <v>0</v>
      </c>
      <c r="CD83" s="193" t="n">
        <f aca="false">IF(ISERROR(VLOOKUP($A83,'Import OffPeak'!$A$3:CI$99,82,FALSE())-VLOOKUP($A83,'Import OffPeak change'!$A$106:CI$202,82,FALSE())),0,(VLOOKUP($A83,'Import OffPeak'!$A$3:CI$99,82,FALSE())-VLOOKUP($A83,'Import OffPeak change'!$A$106:CI$202,82,FALSE())))</f>
        <v>0</v>
      </c>
      <c r="CE83" s="193" t="n">
        <f aca="false">IF(ISERROR(VLOOKUP($A83,'Import OffPeak'!$A$3:CJ$99,83,FALSE())-VLOOKUP($A83,'Import OffPeak change'!$A$106:CJ$202,83,FALSE())),0,(VLOOKUP($A83,'Import OffPeak'!$A$3:CJ$99,83,FALSE())-VLOOKUP($A83,'Import OffPeak change'!$A$106:CJ$202,83,FALSE())))</f>
        <v>0</v>
      </c>
      <c r="CF83" s="193" t="n">
        <f aca="false">IF(ISERROR(VLOOKUP($A83,'Import OffPeak'!$A$3:CK$99,84,FALSE())-VLOOKUP($A83,'Import OffPeak change'!$A$106:CK$202,84,FALSE())),0,(VLOOKUP($A83,'Import OffPeak'!$A$3:CK$99,84,FALSE())-VLOOKUP($A83,'Import OffPeak change'!$A$106:CK$202,84,FALSE())))</f>
        <v>0</v>
      </c>
      <c r="CG83" s="193" t="n">
        <f aca="false">IF(ISERROR(VLOOKUP($A83,'Import OffPeak'!$A$3:CL$99,85,FALSE())-VLOOKUP($A83,'Import OffPeak change'!$A$106:CL$202,85,FALSE())),0,(VLOOKUP($A83,'Import OffPeak'!$A$3:CL$99,85,FALSE())-VLOOKUP($A83,'Import OffPeak change'!$A$106:CL$202,85,FALSE())))</f>
        <v>0</v>
      </c>
      <c r="CH83" s="193" t="n">
        <f aca="false">IF(ISERROR(VLOOKUP($A83,'Import OffPeak'!$A$3:CM$99,86,FALSE())-VLOOKUP($A83,'Import OffPeak change'!$A$106:CM$202,86,FALSE())),0,(VLOOKUP($A83,'Import OffPeak'!$A$3:CM$99,86,FALSE())-VLOOKUP($A83,'Import OffPeak change'!$A$106:CM$202,86,FALSE())))</f>
        <v>0</v>
      </c>
      <c r="CI83" s="193" t="n">
        <f aca="false">IF(ISERROR(VLOOKUP($A83,'Import OffPeak'!$A$3:CN$99,87,FALSE())-VLOOKUP($A83,'Import OffPeak change'!$A$106:CN$202,87,FALSE())),0,(VLOOKUP($A83,'Import OffPeak'!$A$3:CN$99,87,FALSE())-VLOOKUP($A83,'Import OffPeak change'!$A$106:CN$202,87,FALSE())))</f>
        <v>0</v>
      </c>
      <c r="CJ83" s="193" t="n">
        <f aca="false">IF(ISERROR(VLOOKUP($A83,'Import OffPeak'!$A$3:CO$99,88,FALSE())-VLOOKUP($A83,'Import OffPeak change'!$A$106:CO$202,88,FALSE())),0,(VLOOKUP($A83,'Import OffPeak'!$A$3:CO$99,88,FALSE())-VLOOKUP($A83,'Import OffPeak change'!$A$106:CO$202,88,FALSE())))</f>
        <v>0</v>
      </c>
      <c r="CK83" s="193" t="n">
        <f aca="false">IF(ISERROR(VLOOKUP($A83,'Import OffPeak'!$A$3:CP$99,89,FALSE())-VLOOKUP($A83,'Import OffPeak change'!$A$106:CP$202,89,FALSE())),0,(VLOOKUP($A83,'Import OffPeak'!$A$3:CP$99,89,FALSE())-VLOOKUP($A83,'Import OffPeak change'!$A$106:CP$202,89,FALSE())))</f>
        <v>0</v>
      </c>
      <c r="CL83" s="193" t="n">
        <f aca="false">IF(ISERROR(VLOOKUP($A83,'Import OffPeak'!$A$3:CQ$99,90,FALSE())-VLOOKUP($A83,'Import OffPeak change'!$A$106:CQ$202,90,FALSE())),0,(VLOOKUP($A83,'Import OffPeak'!$A$3:CQ$99,90,FALSE())-VLOOKUP($A83,'Import OffPeak change'!$A$106:CQ$202,90,FALSE())))</f>
        <v>0</v>
      </c>
      <c r="CM83" s="193" t="n">
        <f aca="false">IF(ISERROR(VLOOKUP($A83,'Import OffPeak'!$A$3:CR$99,91,FALSE())-VLOOKUP($A83,'Import OffPeak change'!$A$106:CR$202,91,FALSE())),0,(VLOOKUP($A83,'Import OffPeak'!$A$3:CR$99,91,FALSE())-VLOOKUP($A83,'Import OffPeak change'!$A$106:CR$202,91,FALSE())))</f>
        <v>0</v>
      </c>
      <c r="CN83" s="193" t="n">
        <f aca="false">IF(ISERROR(VLOOKUP($A83,'Import OffPeak'!$A$3:CS$99,92,FALSE())-VLOOKUP($A83,'Import OffPeak change'!$A$106:CS$202,92,FALSE())),0,(VLOOKUP($A83,'Import OffPeak'!$A$3:CS$99,92,FALSE())-VLOOKUP($A83,'Import OffPeak change'!$A$106:CS$202,92,FALSE())))</f>
        <v>0</v>
      </c>
      <c r="CO83" s="193" t="n">
        <f aca="false">IF(ISERROR(VLOOKUP($A83,'Import OffPeak'!$A$3:CT$99,93,FALSE())-VLOOKUP($A83,'Import OffPeak change'!$A$106:CT$202,93,FALSE())),0,(VLOOKUP($A83,'Import OffPeak'!$A$3:CT$99,93,FALSE())-VLOOKUP($A83,'Import OffPeak change'!$A$106:CT$202,93,FALSE())))</f>
        <v>0</v>
      </c>
      <c r="CP83" s="193" t="n">
        <f aca="false">IF(ISERROR(VLOOKUP($A83,'Import OffPeak'!$A$3:CU$99,94,FALSE())-VLOOKUP($A83,'Import OffPeak change'!$A$106:CU$202,94,FALSE())),0,(VLOOKUP($A83,'Import OffPeak'!$A$3:CU$99,94,FALSE())-VLOOKUP($A83,'Import OffPeak change'!$A$106:CU$202,94,FALSE())))</f>
        <v>0</v>
      </c>
      <c r="CQ83" s="193" t="n">
        <f aca="false">IF(ISERROR(VLOOKUP($A83,'Import OffPeak'!$A$3:CV$99,95,FALSE())-VLOOKUP($A83,'Import OffPeak change'!$A$106:CV$202,95,FALSE())),0,(VLOOKUP($A83,'Import OffPeak'!$A$3:CV$99,95,FALSE())-VLOOKUP($A83,'Import OffPeak change'!$A$106:CV$202,95,FALSE())))</f>
        <v>0</v>
      </c>
      <c r="CR83" s="193" t="n">
        <f aca="false">IF(ISERROR(VLOOKUP($A83,'Import OffPeak'!$A$3:CW$99,96,FALSE())-VLOOKUP($A83,'Import OffPeak change'!$A$106:CW$202,96,FALSE())),0,(VLOOKUP($A83,'Import OffPeak'!$A$3:CW$99,96,FALSE())-VLOOKUP($A83,'Import OffPeak change'!$A$106:CW$202,96,FALSE())))</f>
        <v>0</v>
      </c>
      <c r="CS83" s="193" t="n">
        <f aca="false">IF(ISERROR(VLOOKUP($A83,'Import OffPeak'!$A$3:CX$99,97,FALSE())-VLOOKUP($A83,'Import OffPeak change'!$A$106:CX$202,97,FALSE())),0,(VLOOKUP($A83,'Import OffPeak'!$A$3:CX$99,97,FALSE())-VLOOKUP($A83,'Import OffPeak change'!$A$106:CX$202,97,FALSE())))</f>
        <v>0</v>
      </c>
      <c r="CT83" s="193" t="n">
        <f aca="false">IF(ISERROR(VLOOKUP($A83,'Import OffPeak'!$A$3:CY$99,98,FALSE())-VLOOKUP($A83,'Import OffPeak change'!$A$106:CY$202,98,FALSE())),0,(VLOOKUP($A83,'Import OffPeak'!$A$3:CY$99,98,FALSE())-VLOOKUP($A83,'Import OffPeak change'!$A$106:CY$202,98,FALSE())))</f>
        <v>0</v>
      </c>
      <c r="CU83" s="193" t="n">
        <f aca="false">IF(ISERROR(VLOOKUP($A83,'Import OffPeak'!$A$3:CZ$99,99,FALSE())-VLOOKUP($A83,'Import OffPeak change'!$A$106:CZ$202,99,FALSE())),0,(VLOOKUP($A83,'Import OffPeak'!$A$3:CZ$99,99,FALSE())-VLOOKUP($A83,'Import OffPeak change'!$A$106:CZ$202,99,FALSE())))</f>
        <v>0</v>
      </c>
      <c r="CV83" s="193" t="n">
        <f aca="false">IF(ISERROR(VLOOKUP($A83,'Import OffPeak'!$A$3:DA$99,100,FALSE())-VLOOKUP($A83,'Import OffPeak change'!$A$106:DA$202,100,FALSE())),0,(VLOOKUP($A83,'Import OffPeak'!$A$3:DA$99,100,FALSE())-VLOOKUP($A83,'Import OffPeak change'!$A$106:DA$202,100,FALSE())))</f>
        <v>0</v>
      </c>
      <c r="CW83" s="193" t="n">
        <f aca="false">IF(ISERROR(VLOOKUP($A83,'Import OffPeak'!$A$3:DB$99,101,FALSE())-VLOOKUP($A83,'Import OffPeak change'!$A$106:DB$202,101,FALSE())),0,(VLOOKUP($A83,'Import OffPeak'!$A$3:DB$99,101,FALSE())-VLOOKUP($A83,'Import OffPeak change'!$A$106:DB$202,101,FALSE())))</f>
        <v>0</v>
      </c>
      <c r="CX83" s="193" t="n">
        <f aca="false">IF(ISERROR(VLOOKUP($A83,'Import OffPeak'!$A$3:DC$99,102,FALSE())-VLOOKUP($A83,'Import OffPeak change'!$A$106:DC$202,102,FALSE())),0,(VLOOKUP($A83,'Import OffPeak'!$A$3:DC$99,102,FALSE())-VLOOKUP($A83,'Import OffPeak change'!$A$106:DC$202,102,FALSE())))</f>
        <v>0</v>
      </c>
      <c r="CY83" s="193" t="n">
        <f aca="false">IF(ISERROR(VLOOKUP($A83,'Import OffPeak'!$A$3:DD$99,103,FALSE())-VLOOKUP($A83,'Import OffPeak change'!$A$106:DD$202,103,FALSE())),0,(VLOOKUP($A83,'Import OffPeak'!$A$3:DD$99,103,FALSE())-VLOOKUP($A83,'Import OffPeak change'!$A$106:DD$202,103,FALSE())))</f>
        <v>0</v>
      </c>
      <c r="CZ83" s="193" t="n">
        <f aca="false">IF(ISERROR(VLOOKUP($A83,'Import OffPeak'!$A$3:DE$99,104,FALSE())-VLOOKUP($A83,'Import OffPeak change'!$A$106:DE$202,104,FALSE())),0,(VLOOKUP($A83,'Import OffPeak'!$A$3:DE$99,104,FALSE())-VLOOKUP($A83,'Import OffPeak change'!$A$106:DE$202,104,FALSE())))</f>
        <v>0</v>
      </c>
      <c r="DA83" s="193" t="n">
        <f aca="false">IF(ISERROR(VLOOKUP($A83,'Import OffPeak'!$A$3:DF$99,105,FALSE())-VLOOKUP($A83,'Import OffPeak change'!$A$106:DF$202,105,FALSE())),0,(VLOOKUP($A83,'Import OffPeak'!$A$3:DF$99,105,FALSE())-VLOOKUP($A83,'Import OffPeak change'!$A$106:DF$202,105,FALSE())))</f>
        <v>0</v>
      </c>
      <c r="DB83" s="193" t="n">
        <f aca="false">IF(ISERROR(VLOOKUP($A83,'Import OffPeak'!$A$3:DG$99,106,FALSE())-VLOOKUP($A83,'Import OffPeak change'!$A$106:DG$202,106,FALSE())),0,(VLOOKUP($A83,'Import OffPeak'!$A$3:DG$99,106,FALSE())-VLOOKUP($A83,'Import OffPeak change'!$A$106:DG$202,106,FALSE())))</f>
        <v>0</v>
      </c>
      <c r="DC83" s="193" t="n">
        <f aca="false">IF(ISERROR(VLOOKUP($A83,'Import OffPeak'!$A$3:DH$99,107,FALSE())-VLOOKUP($A83,'Import OffPeak change'!$A$106:DH$202,107,FALSE())),0,(VLOOKUP($A83,'Import OffPeak'!$A$3:DH$99,107,FALSE())-VLOOKUP($A83,'Import OffPeak change'!$A$106:DH$202,107,FALSE())))</f>
        <v>0</v>
      </c>
      <c r="DD83" s="193" t="n">
        <f aca="false">IF(ISERROR(VLOOKUP($A83,'Import OffPeak'!$A$3:DI$99,108,FALSE())-VLOOKUP($A83,'Import OffPeak change'!$A$106:DI$202,108,FALSE())),0,(VLOOKUP($A83,'Import OffPeak'!$A$3:DI$99,108,FALSE())-VLOOKUP($A83,'Import OffPeak change'!$A$106:DI$202,108,FALSE())))</f>
        <v>0</v>
      </c>
      <c r="DE83" s="193" t="n">
        <f aca="false">IF(ISERROR(VLOOKUP($A83,'Import OffPeak'!$A$3:DJ$99,109,FALSE())-VLOOKUP($A83,'Import OffPeak change'!$A$106:DJ$202,109,FALSE())),0,(VLOOKUP($A83,'Import OffPeak'!$A$3:DJ$99,109,FALSE())-VLOOKUP($A83,'Import OffPeak change'!$A$106:DJ$202,109,FALSE())))</f>
        <v>0</v>
      </c>
      <c r="DF83" s="193" t="n">
        <f aca="false">IF(ISERROR(VLOOKUP($A83,'Import OffPeak'!$A$3:DK$99,110,FALSE())-VLOOKUP($A83,'Import OffPeak change'!$A$106:DK$202,110,FALSE())),0,(VLOOKUP($A83,'Import OffPeak'!$A$3:DK$99,110,FALSE())-VLOOKUP($A83,'Import OffPeak change'!$A$106:DK$202,110,FALSE())))</f>
        <v>0</v>
      </c>
      <c r="DG83" s="193" t="n">
        <f aca="false">IF(ISERROR(VLOOKUP($A83,'Import OffPeak'!$A$3:DL$99,111,FALSE())-VLOOKUP($A83,'Import OffPeak change'!$A$106:DL$202,111,FALSE())),0,(VLOOKUP($A83,'Import OffPeak'!$A$3:DL$99,111,FALSE())-VLOOKUP($A83,'Import OffPeak change'!$A$106:DL$202,111,FALSE())))</f>
        <v>0</v>
      </c>
      <c r="DH83" s="193" t="n">
        <f aca="false">IF(ISERROR(VLOOKUP($A83,'Import OffPeak'!$A$3:DM$99,112,FALSE())-VLOOKUP($A83,'Import OffPeak change'!$A$106:DM$202,112,FALSE())),0,(VLOOKUP($A83,'Import OffPeak'!$A$3:DM$99,112,FALSE())-VLOOKUP($A83,'Import OffPeak change'!$A$106:DM$202,112,FALSE())))</f>
        <v>0</v>
      </c>
      <c r="DI83" s="193" t="n">
        <f aca="false">IF(ISERROR(VLOOKUP($A83,'Import OffPeak'!$A$3:DN$99,113,FALSE())-VLOOKUP($A83,'Import OffPeak change'!$A$106:DN$202,113,FALSE())),0,(VLOOKUP($A83,'Import OffPeak'!$A$3:DN$99,113,FALSE())-VLOOKUP($A83,'Import OffPeak change'!$A$106:DN$202,113,FALSE())))</f>
        <v>0</v>
      </c>
      <c r="DJ83" s="193" t="n">
        <f aca="false">IF(ISERROR(VLOOKUP($A83,'Import OffPeak'!$A$3:DO$99,114,FALSE())-VLOOKUP($A83,'Import OffPeak change'!$A$106:DO$202,114,FALSE())),0,(VLOOKUP($A83,'Import OffPeak'!$A$3:DO$99,114,FALSE())-VLOOKUP($A83,'Import OffPeak change'!$A$106:DO$202,114,FALSE())))</f>
        <v>0</v>
      </c>
      <c r="DK83" s="193" t="n">
        <f aca="false">IF(ISERROR(VLOOKUP($A83,'Import OffPeak'!$A$3:DP$99,115,FALSE())-VLOOKUP($A83,'Import OffPeak change'!$A$106:DP$202,115,FALSE())),0,(VLOOKUP($A83,'Import OffPeak'!$A$3:DP$99,115,FALSE())-VLOOKUP($A83,'Import OffPeak change'!$A$106:DP$202,115,FALSE())))</f>
        <v>0</v>
      </c>
      <c r="DL83" s="193" t="n">
        <f aca="false">IF(ISERROR(VLOOKUP($A83,'Import OffPeak'!$A$3:DQ$99,116,FALSE())-VLOOKUP($A83,'Import OffPeak change'!$A$106:DQ$202,116,FALSE())),0,(VLOOKUP($A83,'Import OffPeak'!$A$3:DQ$99,116,FALSE())-VLOOKUP($A83,'Import OffPeak change'!$A$106:DQ$202,116,FALSE())))</f>
        <v>0</v>
      </c>
      <c r="DM83" s="193" t="n">
        <f aca="false">IF(ISERROR(VLOOKUP($A83,'Import OffPeak'!$A$3:DR$99,117,FALSE())-VLOOKUP($A83,'Import OffPeak change'!$A$106:DR$202,117,FALSE())),0,(VLOOKUP($A83,'Import OffPeak'!$A$3:DR$99,117,FALSE())-VLOOKUP($A83,'Import OffPeak change'!$A$106:DR$202,117,FALSE())))</f>
        <v>0</v>
      </c>
      <c r="DN83" s="193" t="n">
        <f aca="false">IF(ISERROR(VLOOKUP($A83,'Import OffPeak'!$A$3:DS$99,118,FALSE())-VLOOKUP($A83,'Import OffPeak change'!$A$106:DS$202,118,FALSE())),0,(VLOOKUP($A83,'Import OffPeak'!$A$3:DS$99,118,FALSE())-VLOOKUP($A83,'Import OffPeak change'!$A$106:DS$202,118,FALSE())))</f>
        <v>0</v>
      </c>
      <c r="DO83" s="193" t="n">
        <f aca="false">IF(ISERROR(VLOOKUP($A83,'Import OffPeak'!$A$3:DT$99,119,FALSE())-VLOOKUP($A83,'Import OffPeak change'!$A$106:DT$202,119,FALSE())),0,(VLOOKUP($A83,'Import OffPeak'!$A$3:DT$99,119,FALSE())-VLOOKUP($A83,'Import OffPeak change'!$A$106:DT$202,119,FALSE())))</f>
        <v>0</v>
      </c>
      <c r="DP83" s="193" t="n">
        <f aca="false">IF(ISERROR(VLOOKUP($A83,'Import OffPeak'!$A$3:DU$99,120,FALSE())-VLOOKUP($A83,'Import OffPeak change'!$A$106:DU$202,120,FALSE())),0,(VLOOKUP($A83,'Import OffPeak'!$A$3:DU$99,120,FALSE())-VLOOKUP($A83,'Import OffPeak change'!$A$106:DU$202,120,FALSE())))</f>
        <v>0</v>
      </c>
      <c r="DQ83" s="193" t="n">
        <f aca="false">IF(ISERROR(VLOOKUP($A83,'Import OffPeak'!$A$3:DV$99,121,FALSE())-VLOOKUP($A83,'Import OffPeak change'!$A$106:DV$202,121,FALSE())),0,(VLOOKUP($A83,'Import OffPeak'!$A$3:DV$99,121,FALSE())-VLOOKUP($A83,'Import OffPeak change'!$A$106:DV$202,121,FALSE())))</f>
        <v>0</v>
      </c>
      <c r="DR83" s="193" t="n">
        <f aca="false">IF(ISERROR(VLOOKUP($A83,'Import OffPeak'!$A$3:DW$99,122,FALSE())-VLOOKUP($A83,'Import OffPeak change'!$A$106:DW$202,122,FALSE())),0,(VLOOKUP($A83,'Import OffPeak'!$A$3:DW$99,122,FALSE())-VLOOKUP($A83,'Import OffPeak change'!$A$106:DW$202,122,FALSE())))</f>
        <v>0</v>
      </c>
      <c r="DS83" s="193" t="n">
        <f aca="false">IF(ISERROR(VLOOKUP($A83,'Import OffPeak'!$A$3:DX$99,123,FALSE())-VLOOKUP($A83,'Import OffPeak change'!$A$106:DX$202,123,FALSE())),0,(VLOOKUP($A83,'Import OffPeak'!$A$3:DX$99,123,FALSE())-VLOOKUP($A83,'Import OffPeak change'!$A$106:DX$202,123,FALSE())))</f>
        <v>0</v>
      </c>
      <c r="DT83" s="193" t="n">
        <f aca="false">IF(ISERROR(VLOOKUP($A83,'Import OffPeak'!$A$3:DY$99,124,FALSE())-VLOOKUP($A83,'Import OffPeak change'!$A$106:DY$202,124,FALSE())),0,(VLOOKUP($A83,'Import OffPeak'!$A$3:DY$99,124,FALSE())-VLOOKUP($A83,'Import OffPeak change'!$A$106:DY$202,124,FALSE())))</f>
        <v>0</v>
      </c>
      <c r="DU83" s="193" t="n">
        <f aca="false">IF(ISERROR(VLOOKUP($A83,'Import OffPeak'!$A$3:DZ$99,125,FALSE())-VLOOKUP($A83,'Import OffPeak change'!$A$106:DZ$202,125,FALSE())),0,(VLOOKUP($A83,'Import OffPeak'!$A$3:DZ$99,125,FALSE())-VLOOKUP($A83,'Import OffPeak change'!$A$106:DZ$202,125,FALSE())))</f>
        <v>0</v>
      </c>
      <c r="DV83" s="193" t="n">
        <f aca="false">IF(ISERROR(VLOOKUP($A83,'Import OffPeak'!$A$3:EA$99,126,FALSE())-VLOOKUP($A83,'Import OffPeak change'!$A$106:EA$202,126,FALSE())),0,(VLOOKUP($A83,'Import OffPeak'!$A$3:EA$99,126,FALSE())-VLOOKUP($A83,'Import OffPeak change'!$A$106:EA$202,126,FALSE())))</f>
        <v>0</v>
      </c>
      <c r="DW83" s="193" t="n">
        <f aca="false">IF(ISERROR(VLOOKUP($A83,'Import OffPeak'!$A$3:EB$99,127,FALSE())-VLOOKUP($A83,'Import OffPeak change'!$A$106:EB$202,127,FALSE())),0,(VLOOKUP($A83,'Import OffPeak'!$A$3:EB$99,127,FALSE())-VLOOKUP($A83,'Import OffPeak change'!$A$106:EB$202,127,FALSE())))</f>
        <v>0</v>
      </c>
      <c r="DX83" s="193" t="n">
        <f aca="false">IF(ISERROR(VLOOKUP($A83,'Import OffPeak'!$A$3:EC$99,128,FALSE())-VLOOKUP($A83,'Import OffPeak change'!$A$106:EC$202,128,FALSE())),0,(VLOOKUP($A83,'Import OffPeak'!$A$3:EC$99,128,FALSE())-VLOOKUP($A83,'Import OffPeak change'!$A$106:EC$202,128,FALSE())))</f>
        <v>0</v>
      </c>
      <c r="DY83" s="193" t="n">
        <f aca="false">IF(ISERROR(VLOOKUP($A83,'Import OffPeak'!$A$3:ED$99,129,FALSE())-VLOOKUP($A83,'Import OffPeak change'!$A$106:ED$202,129,FALSE())),0,(VLOOKUP($A83,'Import OffPeak'!$A$3:ED$99,129,FALSE())-VLOOKUP($A83,'Import OffPeak change'!$A$106:ED$202,129,FALSE())))</f>
        <v>0</v>
      </c>
      <c r="DZ83" s="193" t="n">
        <f aca="false">IF(ISERROR(VLOOKUP($A83,'Import OffPeak'!$A$3:EE$99,130,FALSE())-VLOOKUP($A83,'Import OffPeak change'!$A$106:EE$202,130,FALSE())),0,(VLOOKUP($A83,'Import OffPeak'!$A$3:EE$99,130,FALSE())-VLOOKUP($A83,'Import OffPeak change'!$A$106:EE$202,130,FALSE())))</f>
        <v>0</v>
      </c>
      <c r="EA83" s="193" t="n">
        <f aca="false">IF(ISERROR(VLOOKUP($A83,'Import OffPeak'!$A$3:EF$99,131,FALSE())-VLOOKUP($A83,'Import OffPeak change'!$A$106:EF$202,131,FALSE())),0,(VLOOKUP($A83,'Import OffPeak'!$A$3:EF$99,131,FALSE())-VLOOKUP($A83,'Import OffPeak change'!$A$106:EF$202,131,FALSE())))</f>
        <v>0</v>
      </c>
      <c r="EB83" s="193" t="n">
        <f aca="false">IF(ISERROR(VLOOKUP($A83,'Import OffPeak'!$A$3:EG$99,132,FALSE())-VLOOKUP($A83,'Import OffPeak change'!$A$106:EG$202,132,FALSE())),0,(VLOOKUP($A83,'Import OffPeak'!$A$3:EG$99,132,FALSE())-VLOOKUP($A83,'Import OffPeak change'!$A$106:EG$202,132,FALSE())))</f>
        <v>0</v>
      </c>
      <c r="EC83" s="193" t="n">
        <f aca="false">IF(ISERROR(VLOOKUP($A83,'Import OffPeak'!$A$3:EH$99,133,FALSE())-VLOOKUP($A83,'Import OffPeak change'!$A$106:EH$202,133,FALSE())),0,(VLOOKUP($A83,'Import OffPeak'!$A$3:EH$99,133,FALSE())-VLOOKUP($A83,'Import OffPeak change'!$A$106:EH$202,133,FALSE())))</f>
        <v>0</v>
      </c>
      <c r="ED83" s="193" t="n">
        <f aca="false">IF(ISERROR(VLOOKUP($A83,'Import OffPeak'!$A$3:EI$99,134,FALSE())-VLOOKUP($A83,'Import OffPeak change'!$A$106:EI$202,134,FALSE())),0,(VLOOKUP($A83,'Import OffPeak'!$A$3:EI$99,134,FALSE())-VLOOKUP($A83,'Import OffPeak change'!$A$106:EI$202,134,FALSE())))</f>
        <v>0</v>
      </c>
      <c r="EE83" s="193" t="n">
        <f aca="false">IF(ISERROR(VLOOKUP($A83,'Import OffPeak'!$A$3:EJ$99,135,FALSE())-VLOOKUP($A83,'Import OffPeak change'!$A$106:EJ$202,135,FALSE())),0,(VLOOKUP($A83,'Import OffPeak'!$A$3:EJ$99,135,FALSE())-VLOOKUP($A83,'Import OffPeak change'!$A$106:EJ$202,135,FALSE())))</f>
        <v>0</v>
      </c>
      <c r="EF83" s="193" t="n">
        <f aca="false">IF(ISERROR(VLOOKUP($A83,'Import OffPeak'!$A$3:EK$99,136,FALSE())-VLOOKUP($A83,'Import OffPeak change'!$A$106:EK$202,136,FALSE())),0,(VLOOKUP($A83,'Import OffPeak'!$A$3:EK$99,136,FALSE())-VLOOKUP($A83,'Import OffPeak change'!$A$106:EK$202,136,FALSE())))</f>
        <v>0</v>
      </c>
      <c r="EG83" s="193" t="n">
        <f aca="false">IF(ISERROR(VLOOKUP($A83,'Import OffPeak'!$A$3:EL$99,137,FALSE())-VLOOKUP($A83,'Import OffPeak change'!$A$106:EL$202,137,FALSE())),0,(VLOOKUP($A83,'Import OffPeak'!$A$3:EL$99,137,FALSE())-VLOOKUP($A83,'Import OffPeak change'!$A$106:EL$202,137,FALSE())))</f>
        <v>0</v>
      </c>
      <c r="EH83" s="193" t="n">
        <f aca="false">IF(ISERROR(VLOOKUP($A83,'Import OffPeak'!$A$3:EM$99,138,FALSE())-VLOOKUP($A83,'Import OffPeak change'!$A$106:EM$202,138,FALSE())),0,(VLOOKUP($A83,'Import OffPeak'!$A$3:EM$99,138,FALSE())-VLOOKUP($A83,'Import OffPeak change'!$A$106:EM$202,138,FALSE())))</f>
        <v>0</v>
      </c>
      <c r="EI83" s="193" t="n">
        <f aca="false">IF(ISERROR(VLOOKUP($A83,'Import OffPeak'!$A$3:EN$99,139,FALSE())-VLOOKUP($A83,'Import OffPeak change'!$A$106:EN$202,139,FALSE())),0,(VLOOKUP($A83,'Import OffPeak'!$A$3:EN$99,139,FALSE())-VLOOKUP($A83,'Import OffPeak change'!$A$106:EN$202,139,FALSE())))</f>
        <v>0</v>
      </c>
      <c r="EJ83" s="193" t="n">
        <f aca="false">IF(ISERROR(VLOOKUP($A83,'Import OffPeak'!$A$3:EO$99,140,FALSE())-VLOOKUP($A83,'Import OffPeak change'!$A$106:EO$202,140,FALSE())),0,(VLOOKUP($A83,'Import OffPeak'!$A$3:EO$99,140,FALSE())-VLOOKUP($A83,'Import OffPeak change'!$A$106:EO$202,140,FALSE())))</f>
        <v>0</v>
      </c>
      <c r="EK83" s="193" t="n">
        <f aca="false">IF(ISERROR(VLOOKUP($A83,'Import OffPeak'!$A$3:EP$99,141,FALSE())-VLOOKUP($A83,'Import OffPeak change'!$A$106:EP$202,141,FALSE())),0,(VLOOKUP($A83,'Import OffPeak'!$A$3:EP$99,141,FALSE())-VLOOKUP($A83,'Import OffPeak change'!$A$106:EP$202,141,FALSE())))</f>
        <v>0</v>
      </c>
      <c r="EL83" s="193" t="n">
        <f aca="false">IF(ISERROR(VLOOKUP($A83,'Import OffPeak'!$A$3:EQ$99,142,FALSE())-VLOOKUP($A83,'Import OffPeak change'!$A$106:EQ$202,142,FALSE())),0,(VLOOKUP($A83,'Import OffPeak'!$A$3:EQ$99,142,FALSE())-VLOOKUP($A83,'Import OffPeak change'!$A$106:EQ$202,142,FALSE())))</f>
        <v>0</v>
      </c>
      <c r="EM83" s="193" t="n">
        <f aca="false">IF(ISERROR(VLOOKUP($A83,'Import OffPeak'!$A$3:ER$99,143,FALSE())-VLOOKUP($A83,'Import OffPeak change'!$A$106:ER$202,143,FALSE())),0,(VLOOKUP($A83,'Import OffPeak'!$A$3:ER$99,143,FALSE())-VLOOKUP($A83,'Import OffPeak change'!$A$106:ER$202,143,FALSE())))</f>
        <v>0</v>
      </c>
      <c r="EN83" s="193" t="n">
        <f aca="false">IF(ISERROR(VLOOKUP($A83,'Import OffPeak'!$A$3:ES$99,144,FALSE())-VLOOKUP($A83,'Import OffPeak change'!$A$106:ES$202,144,FALSE())),0,(VLOOKUP($A83,'Import OffPeak'!$A$3:ES$99,144,FALSE())-VLOOKUP($A83,'Import OffPeak change'!$A$106:ES$202,144,FALSE())))</f>
        <v>0</v>
      </c>
      <c r="EO83" s="193" t="n">
        <f aca="false">IF(ISERROR(VLOOKUP($A83,'Import OffPeak'!$A$3:ET$99,145,FALSE())-VLOOKUP($A83,'Import OffPeak change'!$A$106:ET$202,145,FALSE())),0,(VLOOKUP($A83,'Import OffPeak'!$A$3:ET$99,145,FALSE())-VLOOKUP($A83,'Import OffPeak change'!$A$106:ET$202,145,FALSE())))</f>
        <v>0</v>
      </c>
      <c r="EP83" s="193" t="n">
        <f aca="false">IF(ISERROR(VLOOKUP($A83,'Import OffPeak'!$A$3:EU$99,146,FALSE())-VLOOKUP($A83,'Import OffPeak change'!$A$106:EU$202,146,FALSE())),0,(VLOOKUP($A83,'Import OffPeak'!$A$3:EU$99,146,FALSE())-VLOOKUP($A83,'Import OffPeak change'!$A$106:EU$202,146,FALSE())))</f>
        <v>0</v>
      </c>
      <c r="EQ83" s="193" t="n">
        <f aca="false">IF(ISERROR(VLOOKUP($A83,'Import OffPeak'!$A$3:EV$99,147,FALSE())-VLOOKUP($A83,'Import OffPeak change'!$A$106:EV$202,147,FALSE())),0,(VLOOKUP($A83,'Import OffPeak'!$A$3:EV$99,147,FALSE())-VLOOKUP($A83,'Import OffPeak change'!$A$106:EV$202,147,FALSE())))</f>
        <v>0</v>
      </c>
      <c r="ER83" s="193" t="n">
        <f aca="false">IF(ISERROR(VLOOKUP($A83,'Import OffPeak'!$A$3:EW$99,148,FALSE())-VLOOKUP($A83,'Import OffPeak change'!$A$106:EW$202,148,FALSE())),0,(VLOOKUP($A83,'Import OffPeak'!$A$3:EW$99,148,FALSE())-VLOOKUP($A83,'Import OffPeak change'!$A$106:EW$202,148,FALSE())))</f>
        <v>0</v>
      </c>
      <c r="ES83" s="193" t="n">
        <f aca="false">IF(ISERROR(VLOOKUP($A83,'Import OffPeak'!$A$3:EX$99,149,FALSE())-VLOOKUP($A83,'Import OffPeak change'!$A$106:EX$202,149,FALSE())),0,(VLOOKUP($A83,'Import OffPeak'!$A$3:EX$99,149,FALSE())-VLOOKUP($A83,'Import OffPeak change'!$A$106:EX$202,149,FALSE())))</f>
        <v>0</v>
      </c>
      <c r="ET83" s="193" t="n">
        <f aca="false">IF(ISERROR(VLOOKUP($A83,'Import OffPeak'!$A$3:EY$99,150,FALSE())-VLOOKUP($A83,'Import OffPeak change'!$A$106:EY$202,150,FALSE())),0,(VLOOKUP($A83,'Import OffPeak'!$A$3:EY$99,150,FALSE())-VLOOKUP($A83,'Import OffPeak change'!$A$106:EY$202,150,FALSE())))</f>
        <v>0</v>
      </c>
      <c r="EU83" s="193" t="n">
        <f aca="false">IF(ISERROR(VLOOKUP($A83,'Import OffPeak'!$A$3:EZ$99,151,FALSE())-VLOOKUP($A83,'Import OffPeak change'!$A$106:EZ$202,151,FALSE())),0,(VLOOKUP($A83,'Import OffPeak'!$A$3:EZ$99,151,FALSE())-VLOOKUP($A83,'Import OffPeak change'!$A$106:EZ$202,151,FALSE())))</f>
        <v>0</v>
      </c>
      <c r="EV83" s="193" t="n">
        <f aca="false">IF(ISERROR(VLOOKUP($A83,'Import OffPeak'!$A$3:FA$99,152,FALSE())-VLOOKUP($A83,'Import OffPeak change'!$A$106:FA$202,152,FALSE())),0,(VLOOKUP($A83,'Import OffPeak'!$A$3:FA$99,152,FALSE())-VLOOKUP($A83,'Import OffPeak change'!$A$106:FA$202,152,FALSE())))</f>
        <v>0</v>
      </c>
      <c r="EW83" s="193" t="n">
        <f aca="false">IF(ISERROR(VLOOKUP($A83,'Import OffPeak'!$A$3:FB$99,153,FALSE())-VLOOKUP($A83,'Import OffPeak change'!$A$106:FB$202,153,FALSE())),0,(VLOOKUP($A83,'Import OffPeak'!$A$3:FB$99,153,FALSE())-VLOOKUP($A83,'Import OffPeak change'!$A$106:FB$202,153,FALSE())))</f>
        <v>0</v>
      </c>
      <c r="EX83" s="193" t="n">
        <f aca="false">IF(ISERROR(VLOOKUP($A83,'Import OffPeak'!$A$3:FC$99,154,FALSE())-VLOOKUP($A83,'Import OffPeak change'!$A$106:FC$202,154,FALSE())),0,(VLOOKUP($A83,'Import OffPeak'!$A$3:FC$99,154,FALSE())-VLOOKUP($A83,'Import OffPeak change'!$A$106:FC$202,154,FALSE())))</f>
        <v>0</v>
      </c>
      <c r="EY83" s="193" t="n">
        <f aca="false">IF(ISERROR(VLOOKUP($A83,'Import OffPeak'!$A$3:FD$99,155,FALSE())-VLOOKUP($A83,'Import OffPeak change'!$A$106:FD$202,155,FALSE())),0,(VLOOKUP($A83,'Import OffPeak'!$A$3:FD$99,155,FALSE())-VLOOKUP($A83,'Import OffPeak change'!$A$106:FD$202,155,FALSE())))</f>
        <v>0</v>
      </c>
      <c r="EZ83" s="193" t="n">
        <f aca="false">IF(ISERROR(VLOOKUP($A83,'Import OffPeak'!$A$3:FE$99,156,FALSE())-VLOOKUP($A83,'Import OffPeak change'!$A$106:FE$202,156,FALSE())),0,(VLOOKUP($A83,'Import OffPeak'!$A$3:FE$99,156,FALSE())-VLOOKUP($A83,'Import OffPeak change'!$A$106:FE$202,156,FALSE())))</f>
        <v>0</v>
      </c>
      <c r="FA83" s="193" t="n">
        <f aca="false">IF(ISERROR(VLOOKUP($A83,'Import OffPeak'!$A$3:FF$99,157,FALSE())-VLOOKUP($A83,'Import OffPeak change'!$A$106:FF$202,157,FALSE())),0,(VLOOKUP($A83,'Import OffPeak'!$A$3:FF$99,157,FALSE())-VLOOKUP($A83,'Import OffPeak change'!$A$106:FF$202,157,FALSE())))</f>
        <v>0</v>
      </c>
      <c r="FB83" s="193" t="n">
        <f aca="false">IF(ISERROR(VLOOKUP($A83,'Import OffPeak'!$A$3:FG$99,158,FALSE())-VLOOKUP($A83,'Import OffPeak change'!$A$106:FG$202,158,FALSE())),0,(VLOOKUP($A83,'Import OffPeak'!$A$3:FG$99,158,FALSE())-VLOOKUP($A83,'Import OffPeak change'!$A$106:FG$202,158,FALSE())))</f>
        <v>0</v>
      </c>
      <c r="FC83" s="193" t="n">
        <f aca="false">IF(ISERROR(VLOOKUP($A83,'Import OffPeak'!$A$3:FH$99,159,FALSE())-VLOOKUP($A83,'Import OffPeak change'!$A$106:FH$202,159,FALSE())),0,(VLOOKUP($A83,'Import OffPeak'!$A$3:FH$99,159,FALSE())-VLOOKUP($A83,'Import OffPeak change'!$A$106:FH$202,159,FALSE())))</f>
        <v>0</v>
      </c>
      <c r="FD83" s="193" t="n">
        <f aca="false">IF(ISERROR(VLOOKUP($A83,'Import OffPeak'!$A$3:FI$99,160,FALSE())-VLOOKUP($A83,'Import OffPeak change'!$A$106:FI$202,160,FALSE())),0,(VLOOKUP($A83,'Import OffPeak'!$A$3:FI$99,160,FALSE())-VLOOKUP($A83,'Import OffPeak change'!$A$106:FI$202,160,FALSE())))</f>
        <v>0</v>
      </c>
      <c r="FE83" s="193" t="n">
        <f aca="false">IF(ISERROR(VLOOKUP($A83,'Import OffPeak'!$A$3:FJ$99,161,FALSE())-VLOOKUP($A83,'Import OffPeak change'!$A$106:FJ$202,161,FALSE())),0,(VLOOKUP($A83,'Import OffPeak'!$A$3:FJ$99,161,FALSE())-VLOOKUP($A83,'Import OffPeak change'!$A$106:FJ$202,161,FALSE())))</f>
        <v>0</v>
      </c>
      <c r="FF83" s="193" t="n">
        <f aca="false">IF(ISERROR(VLOOKUP($A83,'Import OffPeak'!$A$3:FK$99,162,FALSE())-VLOOKUP($A83,'Import OffPeak change'!$A$106:FK$202,162,FALSE())),0,(VLOOKUP($A83,'Import OffPeak'!$A$3:FK$99,162,FALSE())-VLOOKUP($A83,'Import OffPeak change'!$A$106:FK$202,162,FALSE())))</f>
        <v>0</v>
      </c>
      <c r="FG83" s="193" t="n">
        <f aca="false">IF(ISERROR(VLOOKUP($A83,'Import OffPeak'!$A$3:FL$99,163,FALSE())-VLOOKUP($A83,'Import OffPeak change'!$A$106:FL$202,163,FALSE())),0,(VLOOKUP($A83,'Import OffPeak'!$A$3:FL$99,163,FALSE())-VLOOKUP($A83,'Import OffPeak change'!$A$106:FL$202,163,FALSE())))</f>
        <v>0</v>
      </c>
      <c r="FH83" s="193" t="n">
        <f aca="false">IF(ISERROR(VLOOKUP($A83,'Import OffPeak'!$A$3:FM$99,164,FALSE())-VLOOKUP($A83,'Import OffPeak change'!$A$106:FM$202,164,FALSE())),0,(VLOOKUP($A83,'Import OffPeak'!$A$3:FM$99,164,FALSE())-VLOOKUP($A83,'Import OffPeak change'!$A$106:FM$202,164,FALSE())))</f>
        <v>0</v>
      </c>
      <c r="FI83" s="193" t="n">
        <f aca="false">IF(ISERROR(VLOOKUP($A83,'Import OffPeak'!$A$3:FN$99,165,FALSE())-VLOOKUP($A83,'Import OffPeak change'!$A$106:FN$202,165,FALSE())),0,(VLOOKUP($A83,'Import OffPeak'!$A$3:FN$99,165,FALSE())-VLOOKUP($A83,'Import OffPeak change'!$A$106:FN$202,165,FALSE())))</f>
        <v>0</v>
      </c>
      <c r="FJ83" s="193" t="n">
        <f aca="false">IF(ISERROR(VLOOKUP($A83,'Import OffPeak'!$A$3:FO$99,166,FALSE())-VLOOKUP($A83,'Import OffPeak change'!$A$106:FO$202,166,FALSE())),0,(VLOOKUP($A83,'Import OffPeak'!$A$3:FO$99,166,FALSE())-VLOOKUP($A83,'Import OffPeak change'!$A$106:FO$202,166,FALSE())))</f>
        <v>0</v>
      </c>
      <c r="FK83" s="193" t="n">
        <f aca="false">IF(ISERROR(VLOOKUP($A83,'Import OffPeak'!$A$3:FP$99,167,FALSE())-VLOOKUP($A83,'Import OffPeak change'!$A$106:FP$202,167,FALSE())),0,(VLOOKUP($A83,'Import OffPeak'!$A$3:FP$99,167,FALSE())-VLOOKUP($A83,'Import OffPeak change'!$A$106:FP$202,167,FALSE())))</f>
        <v>0</v>
      </c>
      <c r="FL83" s="193" t="n">
        <f aca="false">IF(ISERROR(VLOOKUP($A83,'Import OffPeak'!$A$3:FQ$99,168,FALSE())-VLOOKUP($A83,'Import OffPeak change'!$A$106:FQ$202,168,FALSE())),0,(VLOOKUP($A83,'Import OffPeak'!$A$3:FQ$99,168,FALSE())-VLOOKUP($A83,'Import OffPeak change'!$A$106:FQ$202,168,FALSE())))</f>
        <v>0</v>
      </c>
      <c r="FM83" s="193" t="n">
        <f aca="false">IF(ISERROR(VLOOKUP($A83,'Import OffPeak'!$A$3:FR$99,169,FALSE())-VLOOKUP($A83,'Import OffPeak change'!$A$106:FR$202,169,FALSE())),0,(VLOOKUP($A83,'Import OffPeak'!$A$3:FR$99,169,FALSE())-VLOOKUP($A83,'Import OffPeak change'!$A$106:FR$202,169,FALSE())))</f>
        <v>0</v>
      </c>
      <c r="FN83" s="193" t="n">
        <f aca="false">IF(ISERROR(VLOOKUP($A83,'Import OffPeak'!$A$3:FS$99,170,FALSE())-VLOOKUP($A83,'Import OffPeak change'!$A$106:FS$202,170,FALSE())),0,(VLOOKUP($A83,'Import OffPeak'!$A$3:FS$99,170,FALSE())-VLOOKUP($A83,'Import OffPeak change'!$A$106:FS$202,170,FALSE())))</f>
        <v>0</v>
      </c>
      <c r="FO83" s="193" t="n">
        <f aca="false">IF(ISERROR(VLOOKUP($A83,'Import OffPeak'!$A$3:FT$99,171,FALSE())-VLOOKUP($A83,'Import OffPeak change'!$A$106:FT$202,171,FALSE())),0,(VLOOKUP($A83,'Import OffPeak'!$A$3:FT$99,171,FALSE())-VLOOKUP($A83,'Import OffPeak change'!$A$106:FT$202,171,FALSE())))</f>
        <v>0</v>
      </c>
      <c r="FP83" s="193" t="n">
        <f aca="false">IF(ISERROR(VLOOKUP($A83,'Import OffPeak'!$A$3:FU$99,172,FALSE())-VLOOKUP($A83,'Import OffPeak change'!$A$106:FU$202,172,FALSE())),0,(VLOOKUP($A83,'Import OffPeak'!$A$3:FU$99,172,FALSE())-VLOOKUP($A83,'Import OffPeak change'!$A$106:FU$202,172,FALSE())))</f>
        <v>0</v>
      </c>
      <c r="FQ83" s="193" t="n">
        <f aca="false">IF(ISERROR(VLOOKUP($A83,'Import OffPeak'!$A$3:FV$99,173,FALSE())-VLOOKUP($A83,'Import OffPeak change'!$A$106:FV$202,173,FALSE())),0,(VLOOKUP($A83,'Import OffPeak'!$A$3:FV$99,173,FALSE())-VLOOKUP($A83,'Import OffPeak change'!$A$106:FV$202,173,FALSE())))</f>
        <v>0</v>
      </c>
      <c r="FR83" s="193" t="n">
        <f aca="false">IF(ISERROR(VLOOKUP($A83,'Import OffPeak'!$A$3:FW$99,174,FALSE())-VLOOKUP($A83,'Import OffPeak change'!$A$106:FW$202,174,FALSE())),0,(VLOOKUP($A83,'Import OffPeak'!$A$3:FW$99,174,FALSE())-VLOOKUP($A83,'Import OffPeak change'!$A$106:FW$202,174,FALSE())))</f>
        <v>0</v>
      </c>
      <c r="FS83" s="193" t="n">
        <f aca="false">IF(ISERROR(VLOOKUP($A83,'Import OffPeak'!$A$3:FX$99,175,FALSE())-VLOOKUP($A83,'Import OffPeak change'!$A$106:FX$202,175,FALSE())),0,(VLOOKUP($A83,'Import OffPeak'!$A$3:FX$99,175,FALSE())-VLOOKUP($A83,'Import OffPeak change'!$A$106:FX$202,175,FALSE())))</f>
        <v>0</v>
      </c>
      <c r="FT83" s="193" t="n">
        <f aca="false">IF(ISERROR(VLOOKUP($A83,'Import OffPeak'!$A$3:FY$99,176,FALSE())-VLOOKUP($A83,'Import OffPeak change'!$A$106:FY$202,176,FALSE())),0,(VLOOKUP($A83,'Import OffPeak'!$A$3:FY$99,176,FALSE())-VLOOKUP($A83,'Import OffPeak change'!$A$106:FY$202,176,FALSE())))</f>
        <v>0</v>
      </c>
      <c r="FU83" s="193" t="n">
        <f aca="false">IF(ISERROR(VLOOKUP($A83,'Import OffPeak'!$A$3:FZ$99,177,FALSE())-VLOOKUP($A83,'Import OffPeak change'!$A$106:FZ$202,177,FALSE())),0,(VLOOKUP($A83,'Import OffPeak'!$A$3:FZ$99,177,FALSE())-VLOOKUP($A83,'Import OffPeak change'!$A$106:FZ$202,177,FALSE())))</f>
        <v>0</v>
      </c>
      <c r="FV83" s="193" t="n">
        <f aca="false">IF(ISERROR(VLOOKUP($A83,'Import OffPeak'!$A$3:GA$99,178,FALSE())-VLOOKUP($A83,'Import OffPeak change'!$A$106:GA$202,178,FALSE())),0,(VLOOKUP($A83,'Import OffPeak'!$A$3:GA$99,178,FALSE())-VLOOKUP($A83,'Import OffPeak change'!$A$106:GA$202,178,FALSE())))</f>
        <v>0</v>
      </c>
      <c r="FW83" s="193" t="n">
        <f aca="false">IF(ISERROR(VLOOKUP($A83,'Import OffPeak'!$A$3:GB$99,179,FALSE())-VLOOKUP($A83,'Import OffPeak change'!$A$106:GB$202,179,FALSE())),0,(VLOOKUP($A83,'Import OffPeak'!$A$3:GB$99,179,FALSE())-VLOOKUP($A83,'Import OffPeak change'!$A$106:GB$202,179,FALSE())))</f>
        <v>0</v>
      </c>
      <c r="FX83" s="193" t="n">
        <f aca="false">IF(ISERROR(VLOOKUP($A83,'Import OffPeak'!$A$3:GC$99,180,FALSE())-VLOOKUP($A83,'Import OffPeak change'!$A$106:GC$202,180,FALSE())),0,(VLOOKUP($A83,'Import OffPeak'!$A$3:GC$99,180,FALSE())-VLOOKUP($A83,'Import OffPeak change'!$A$106:GC$202,180,FALSE())))</f>
        <v>0</v>
      </c>
      <c r="FY83" s="193" t="n">
        <f aca="false">IF(ISERROR(VLOOKUP($A83,'Import OffPeak'!$A$3:GD$99,181,FALSE())-VLOOKUP($A83,'Import OffPeak change'!$A$106:GD$202,181,FALSE())),0,(VLOOKUP($A83,'Import OffPeak'!$A$3:GD$99,181,FALSE())-VLOOKUP($A83,'Import OffPeak change'!$A$106:GD$202,181,FALSE())))</f>
        <v>0</v>
      </c>
      <c r="FZ83" s="193" t="n">
        <f aca="false">IF(ISERROR(VLOOKUP($A83,'Import OffPeak'!$A$3:GE$99,182,FALSE())-VLOOKUP($A83,'Import OffPeak change'!$A$106:GE$202,182,FALSE())),0,(VLOOKUP($A83,'Import OffPeak'!$A$3:GE$99,182,FALSE())-VLOOKUP($A83,'Import OffPeak change'!$A$106:GE$202,182,FALSE())))</f>
        <v>0</v>
      </c>
      <c r="GA83" s="193" t="n">
        <f aca="false">IF(ISERROR(VLOOKUP($A83,'Import OffPeak'!$A$3:GF$99,183,FALSE())-VLOOKUP($A83,'Import OffPeak change'!$A$106:GF$202,183,FALSE())),0,(VLOOKUP($A83,'Import OffPeak'!$A$3:GF$99,183,FALSE())-VLOOKUP($A83,'Import OffPeak change'!$A$106:GF$202,183,FALSE())))</f>
        <v>0</v>
      </c>
      <c r="GB83" s="193" t="n">
        <f aca="false">IF(ISERROR(VLOOKUP($A83,'Import OffPeak'!$A$3:GG$99,184,FALSE())-VLOOKUP($A83,'Import OffPeak change'!$A$106:GG$202,184,FALSE())),0,(VLOOKUP($A83,'Import OffPeak'!$A$3:GG$99,184,FALSE())-VLOOKUP($A83,'Import OffPeak change'!$A$106:GG$202,184,FALSE())))</f>
        <v>0</v>
      </c>
      <c r="GC83" s="193" t="n">
        <f aca="false">IF(ISERROR(VLOOKUP($A83,'Import OffPeak'!$A$3:GH$99,185,FALSE())-VLOOKUP($A83,'Import OffPeak change'!$A$106:GH$202,185,FALSE())),0,(VLOOKUP($A83,'Import OffPeak'!$A$3:GH$99,185,FALSE())-VLOOKUP($A83,'Import OffPeak change'!$A$106:GH$202,185,FALSE())))</f>
        <v>0</v>
      </c>
      <c r="GD83" s="193" t="n">
        <f aca="false">IF(ISERROR(VLOOKUP($A83,'Import OffPeak'!$A$3:GI$99,186,FALSE())-VLOOKUP($A83,'Import OffPeak change'!$A$106:GI$202,186,FALSE())),0,(VLOOKUP($A83,'Import OffPeak'!$A$3:GI$99,186,FALSE())-VLOOKUP($A83,'Import OffPeak change'!$A$106:GI$202,186,FALSE())))</f>
        <v>0</v>
      </c>
      <c r="GE83" s="193" t="n">
        <f aca="false">IF(ISERROR(VLOOKUP($A83,'Import OffPeak'!$A$3:GJ$99,187,FALSE())-VLOOKUP($A83,'Import OffPeak change'!$A$106:GJ$202,187,FALSE())),0,(VLOOKUP($A83,'Import OffPeak'!$A$3:GJ$99,187,FALSE())-VLOOKUP($A83,'Import OffPeak change'!$A$106:GJ$202,187,FALSE())))</f>
        <v>0</v>
      </c>
      <c r="GF83" s="193" t="n">
        <f aca="false">IF(ISERROR(VLOOKUP($A83,'Import OffPeak'!$A$3:GK$99,188,FALSE())-VLOOKUP($A83,'Import OffPeak change'!$A$106:GK$202,188,FALSE())),0,(VLOOKUP($A83,'Import OffPeak'!$A$3:GK$99,188,FALSE())-VLOOKUP($A83,'Import OffPeak change'!$A$106:GK$202,188,FALSE())))</f>
        <v>0</v>
      </c>
      <c r="GG83" s="193" t="n">
        <f aca="false">IF(ISERROR(VLOOKUP($A83,'Import OffPeak'!$A$3:GL$99,189,FALSE())-VLOOKUP($A83,'Import OffPeak change'!$A$106:GL$202,189,FALSE())),0,(VLOOKUP($A83,'Import OffPeak'!$A$3:GL$99,189,FALSE())-VLOOKUP($A83,'Import OffPeak change'!$A$106:GL$202,189,FALSE())))</f>
        <v>0</v>
      </c>
      <c r="GH83" s="193" t="n">
        <f aca="false">IF(ISERROR(VLOOKUP($A83,'Import OffPeak'!$A$3:GM$99,190,FALSE())-VLOOKUP($A83,'Import OffPeak change'!$A$106:GM$202,190,FALSE())),0,(VLOOKUP($A83,'Import OffPeak'!$A$3:GM$99,190,FALSE())-VLOOKUP($A83,'Import OffPeak change'!$A$106:GM$202,190,FALSE())))</f>
        <v>0</v>
      </c>
      <c r="GI83" s="193" t="n">
        <f aca="false">IF(ISERROR(VLOOKUP($A83,'Import OffPeak'!$A$3:GN$99,191,FALSE())-VLOOKUP($A83,'Import OffPeak change'!$A$106:GN$202,191,FALSE())),0,(VLOOKUP($A83,'Import OffPeak'!$A$3:GN$99,191,FALSE())-VLOOKUP($A83,'Import OffPeak change'!$A$106:GN$202,191,FALSE())))</f>
        <v>0</v>
      </c>
      <c r="GJ83" s="193" t="n">
        <f aca="false">IF(ISERROR(VLOOKUP($A83,'Import OffPeak'!$A$3:GO$99,192,FALSE())-VLOOKUP($A83,'Import OffPeak change'!$A$106:GO$202,192,FALSE())),0,(VLOOKUP($A83,'Import OffPeak'!$A$3:GO$99,192,FALSE())-VLOOKUP($A83,'Import OffPeak change'!$A$106:GO$202,192,FALSE())))</f>
        <v>0</v>
      </c>
      <c r="GK83" s="193" t="n">
        <f aca="false">IF(ISERROR(VLOOKUP($A83,'Import OffPeak'!$A$3:GP$99,193,FALSE())-VLOOKUP($A83,'Import OffPeak change'!$A$106:GP$202,193,FALSE())),0,(VLOOKUP($A83,'Import OffPeak'!$A$3:GP$99,193,FALSE())-VLOOKUP($A83,'Import OffPeak change'!$A$106:GP$202,193,FALSE())))</f>
        <v>0</v>
      </c>
      <c r="GL83" s="193" t="n">
        <f aca="false">IF(ISERROR(VLOOKUP($A83,'Import OffPeak'!$A$3:GQ$99,194,FALSE())-VLOOKUP($A83,'Import OffPeak change'!$A$106:GQ$202,194,FALSE())),0,(VLOOKUP($A83,'Import OffPeak'!$A$3:GQ$99,194,FALSE())-VLOOKUP($A83,'Import OffPeak change'!$A$106:GQ$202,194,FALSE())))</f>
        <v>0</v>
      </c>
      <c r="GM83" s="193" t="n">
        <f aca="false">IF(ISERROR(VLOOKUP($A83,'Import OffPeak'!$A$3:GR$99,195,FALSE())-VLOOKUP($A83,'Import OffPeak change'!$A$106:GR$202,195,FALSE())),0,(VLOOKUP($A83,'Import OffPeak'!$A$3:GR$99,195,FALSE())-VLOOKUP($A83,'Import OffPeak change'!$A$106:GR$202,195,FALSE())))</f>
        <v>0</v>
      </c>
      <c r="GN83" s="193" t="n">
        <f aca="false">IF(ISERROR(VLOOKUP($A83,'Import OffPeak'!$A$3:GS$99,196,FALSE())-VLOOKUP($A83,'Import OffPeak change'!$A$106:GS$202,196,FALSE())),0,(VLOOKUP($A83,'Import OffPeak'!$A$3:GS$99,196,FALSE())-VLOOKUP($A83,'Import OffPeak change'!$A$106:GS$202,196,FALSE())))</f>
        <v>0</v>
      </c>
      <c r="GO83" s="193" t="n">
        <f aca="false">IF(ISERROR(VLOOKUP($A83,'Import OffPeak'!$A$3:GT$99,197,FALSE())-VLOOKUP($A83,'Import OffPeak change'!$A$106:GT$202,197,FALSE())),0,(VLOOKUP($A83,'Import OffPeak'!$A$3:GT$99,197,FALSE())-VLOOKUP($A83,'Import OffPeak change'!$A$106:GT$202,197,FALSE())))</f>
        <v>0</v>
      </c>
      <c r="GP83" s="193" t="n">
        <f aca="false">IF(ISERROR(VLOOKUP($A83,'Import OffPeak'!$A$3:GU$99,198,FALSE())-VLOOKUP($A83,'Import OffPeak change'!$A$106:GU$202,198,FALSE())),0,(VLOOKUP($A83,'Import OffPeak'!$A$3:GU$99,198,FALSE())-VLOOKUP($A83,'Import OffPeak change'!$A$106:GU$202,198,FALSE())))</f>
        <v>0</v>
      </c>
      <c r="GQ83" s="193" t="n">
        <f aca="false">IF(ISERROR(VLOOKUP($A83,'Import OffPeak'!$A$3:GV$99,199,FALSE())-VLOOKUP($A83,'Import OffPeak change'!$A$106:GV$202,199,FALSE())),0,(VLOOKUP($A83,'Import OffPeak'!$A$3:GV$99,199,FALSE())-VLOOKUP($A83,'Import OffPeak change'!$A$106:GV$202,199,FALSE())))</f>
        <v>0</v>
      </c>
      <c r="GR83" s="193" t="n">
        <f aca="false">IF(ISERROR(VLOOKUP($A83,'Import OffPeak'!$A$3:GW$99,200,FALSE())-VLOOKUP($A83,'Import OffPeak change'!$A$106:GW$202,200,FALSE())),0,(VLOOKUP($A83,'Import OffPeak'!$A$3:GW$99,200,FALSE())-VLOOKUP($A83,'Import OffPeak change'!$A$106:GW$202,200,FALSE())))</f>
        <v>0</v>
      </c>
      <c r="GS83" s="193" t="n">
        <f aca="false">IF(ISERROR(VLOOKUP($A83,'Import OffPeak'!$A$3:GX$99,201,FALSE())-VLOOKUP($A83,'Import OffPeak change'!$A$106:GX$202,201,FALSE())),0,(VLOOKUP($A83,'Import OffPeak'!$A$3:GX$99,201,FALSE())-VLOOKUP($A83,'Import OffPeak change'!$A$106:GX$202,201,FALSE())))</f>
        <v>0</v>
      </c>
      <c r="GT83" s="193" t="n">
        <f aca="false">IF(ISERROR(VLOOKUP($A83,'Import OffPeak'!$A$3:GY$99,202,FALSE())-VLOOKUP($A83,'Import OffPeak change'!$A$106:GY$202,202,FALSE())),0,(VLOOKUP($A83,'Import OffPeak'!$A$3:GY$99,202,FALSE())-VLOOKUP($A83,'Import OffPeak change'!$A$106:GY$202,202,FALSE())))</f>
        <v>0</v>
      </c>
      <c r="GU83" s="193" t="n">
        <f aca="false">IF(ISERROR(VLOOKUP($A83,'Import OffPeak'!$A$3:GZ$99,203,FALSE())-VLOOKUP($A83,'Import OffPeak change'!$A$106:GZ$202,203,FALSE())),0,(VLOOKUP($A83,'Import OffPeak'!$A$3:GZ$99,203,FALSE())-VLOOKUP($A83,'Import OffPeak change'!$A$106:GZ$202,203,FALSE())))</f>
        <v>0</v>
      </c>
      <c r="GV83" s="193" t="n">
        <f aca="false">IF(ISERROR(VLOOKUP($A83,'Import OffPeak'!$A$3:HA$99,204,FALSE())-VLOOKUP($A83,'Import OffPeak change'!$A$106:HA$202,204,FALSE())),0,(VLOOKUP($A83,'Import OffPeak'!$A$3:HA$99,204,FALSE())-VLOOKUP($A83,'Import OffPeak change'!$A$106:HA$202,204,FALSE())))</f>
        <v>0</v>
      </c>
      <c r="GW83" s="193" t="n">
        <f aca="false">IF(ISERROR(VLOOKUP($A83,'Import OffPeak'!$A$3:HB$99,205,FALSE())-VLOOKUP($A83,'Import OffPeak change'!$A$106:HB$202,205,FALSE())),0,(VLOOKUP($A83,'Import OffPeak'!$A$3:HB$99,205,FALSE())-VLOOKUP($A83,'Import OffPeak change'!$A$106:HB$202,205,FALSE())))</f>
        <v>0</v>
      </c>
      <c r="GX83" s="193" t="n">
        <f aca="false">IF(ISERROR(VLOOKUP($A83,'Import OffPeak'!$A$3:HC$99,206,FALSE())-VLOOKUP($A83,'Import OffPeak change'!$A$106:HC$202,206,FALSE())),0,(VLOOKUP($A83,'Import OffPeak'!$A$3:HC$99,206,FALSE())-VLOOKUP($A83,'Import OffPeak change'!$A$106:HC$202,206,FALSE())))</f>
        <v>0</v>
      </c>
      <c r="GY83" s="193" t="n">
        <f aca="false">IF(ISERROR(VLOOKUP($A83,'Import OffPeak'!$A$3:HD$99,207,FALSE())-VLOOKUP($A83,'Import OffPeak change'!$A$106:HD$202,207,FALSE())),0,(VLOOKUP($A83,'Import OffPeak'!$A$3:HD$99,207,FALSE())-VLOOKUP($A83,'Import OffPeak change'!$A$106:HD$202,207,FALSE())))</f>
        <v>0</v>
      </c>
      <c r="GZ83" s="193" t="n">
        <f aca="false">IF(ISERROR(VLOOKUP($A83,'Import OffPeak'!$A$3:HE$99,208,FALSE())-VLOOKUP($A83,'Import OffPeak change'!$A$106:HE$202,208,FALSE())),0,(VLOOKUP($A83,'Import OffPeak'!$A$3:HE$99,208,FALSE())-VLOOKUP($A83,'Import OffPeak change'!$A$106:HE$202,208,FALSE())))</f>
        <v>0</v>
      </c>
      <c r="HA83" s="193" t="n">
        <f aca="false">IF(ISERROR(VLOOKUP($A83,'Import OffPeak'!$A$3:HF$99,209,FALSE())-VLOOKUP($A83,'Import OffPeak change'!$A$106:HF$202,209,FALSE())),0,(VLOOKUP($A83,'Import OffPeak'!$A$3:HF$99,209,FALSE())-VLOOKUP($A83,'Import OffPeak change'!$A$106:HF$202,209,FALSE())))</f>
        <v>0</v>
      </c>
      <c r="HB83" s="193" t="n">
        <f aca="false">IF(ISERROR(VLOOKUP($A83,'Import OffPeak'!$A$3:HG$99,210,FALSE())-VLOOKUP($A83,'Import OffPeak change'!$A$106:HG$202,210,FALSE())),0,(VLOOKUP($A83,'Import OffPeak'!$A$3:HG$99,210,FALSE())-VLOOKUP($A83,'Import OffPeak change'!$A$106:HG$202,210,FALSE())))</f>
        <v>0</v>
      </c>
      <c r="HC83" s="193" t="n">
        <f aca="false">IF(ISERROR(VLOOKUP($A83,'Import OffPeak'!$A$3:HH$99,211,FALSE())-VLOOKUP($A83,'Import OffPeak change'!$A$106:HH$202,211,FALSE())),0,(VLOOKUP($A83,'Import OffPeak'!$A$3:HH$99,211,FALSE())-VLOOKUP($A83,'Import OffPeak change'!$A$106:HH$202,211,FALSE())))</f>
        <v>0</v>
      </c>
      <c r="HD83" s="193" t="n">
        <f aca="false">IF(ISERROR(VLOOKUP($A83,'Import OffPeak'!$A$3:HI$99,212,FALSE())-VLOOKUP($A83,'Import OffPeak change'!$A$106:HI$202,212,FALSE())),0,(VLOOKUP($A83,'Import OffPeak'!$A$3:HI$99,212,FALSE())-VLOOKUP($A83,'Import OffPeak change'!$A$106:HI$202,212,FALSE())))</f>
        <v>0</v>
      </c>
      <c r="HE83" s="193" t="n">
        <f aca="false">IF(ISERROR(VLOOKUP($A83,'Import OffPeak'!$A$3:HJ$99,213,FALSE())-VLOOKUP($A83,'Import OffPeak change'!$A$106:HJ$202,213,FALSE())),0,(VLOOKUP($A83,'Import OffPeak'!$A$3:HJ$99,213,FALSE())-VLOOKUP($A83,'Import OffPeak change'!$A$106:HJ$202,213,FALSE())))</f>
        <v>0</v>
      </c>
      <c r="HF83" s="193" t="n">
        <f aca="false">IF(ISERROR(VLOOKUP($A83,'Import OffPeak'!$A$3:HK$99,214,FALSE())-VLOOKUP($A83,'Import OffPeak change'!$A$106:HK$202,214,FALSE())),0,(VLOOKUP($A83,'Import OffPeak'!$A$3:HK$99,214,FALSE())-VLOOKUP($A83,'Import OffPeak change'!$A$106:HK$202,214,FALSE())))</f>
        <v>0</v>
      </c>
      <c r="HG83" s="193" t="n">
        <f aca="false">IF(ISERROR(VLOOKUP($A83,'Import OffPeak'!$A$3:HL$99,215,FALSE())-VLOOKUP($A83,'Import OffPeak change'!$A$106:HL$202,215,FALSE())),0,(VLOOKUP($A83,'Import OffPeak'!$A$3:HL$99,215,FALSE())-VLOOKUP($A83,'Import OffPeak change'!$A$106:HL$202,215,FALSE())))</f>
        <v>0</v>
      </c>
      <c r="HH83" s="193" t="n">
        <f aca="false">IF(ISERROR(VLOOKUP($A83,'Import OffPeak'!$A$3:HM$99,216,FALSE())-VLOOKUP($A83,'Import OffPeak change'!$A$106:HM$202,216,FALSE())),0,(VLOOKUP($A83,'Import OffPeak'!$A$3:HM$99,216,FALSE())-VLOOKUP($A83,'Import OffPeak change'!$A$106:HM$202,216,FALSE())))</f>
        <v>0</v>
      </c>
      <c r="HI83" s="193" t="n">
        <f aca="false">IF(ISERROR(VLOOKUP($A83,'Import OffPeak'!$A$3:HN$99,217,FALSE())-VLOOKUP($A83,'Import OffPeak change'!$A$106:HN$202,217,FALSE())),0,(VLOOKUP($A83,'Import OffPeak'!$A$3:HN$99,217,FALSE())-VLOOKUP($A83,'Import OffPeak change'!$A$106:HN$202,217,FALSE())))</f>
        <v>0</v>
      </c>
      <c r="HJ83" s="193" t="n">
        <f aca="false">IF(ISERROR(VLOOKUP($A83,'Import OffPeak'!$A$3:HO$99,218,FALSE())-VLOOKUP($A83,'Import OffPeak change'!$A$106:HO$202,218,FALSE())),0,(VLOOKUP($A83,'Import OffPeak'!$A$3:HO$99,218,FALSE())-VLOOKUP($A83,'Import OffPeak change'!$A$106:HO$202,218,FALSE())))</f>
        <v>0</v>
      </c>
      <c r="HK83" s="193" t="n">
        <f aca="false">IF(ISERROR(VLOOKUP($A83,'Import OffPeak'!$A$3:HP$99,219,FALSE())-VLOOKUP($A83,'Import OffPeak change'!$A$106:HP$202,219,FALSE())),0,(VLOOKUP($A83,'Import OffPeak'!$A$3:HP$99,219,FALSE())-VLOOKUP($A83,'Import OffPeak change'!$A$106:HP$202,219,FALSE())))</f>
        <v>0</v>
      </c>
      <c r="HL83" s="193" t="n">
        <f aca="false">IF(ISERROR(VLOOKUP($A83,'Import OffPeak'!$A$3:HQ$99,220,FALSE())-VLOOKUP($A83,'Import OffPeak change'!$A$106:HQ$202,220,FALSE())),0,(VLOOKUP($A83,'Import OffPeak'!$A$3:HQ$99,220,FALSE())-VLOOKUP($A83,'Import OffPeak change'!$A$106:HQ$202,220,FALSE())))</f>
        <v>0</v>
      </c>
      <c r="HM83" s="193" t="n">
        <f aca="false">IF(ISERROR(VLOOKUP($A83,'Import OffPeak'!$A$3:HR$99,221,FALSE())-VLOOKUP($A83,'Import OffPeak change'!$A$106:HR$202,221,FALSE())),0,(VLOOKUP($A83,'Import OffPeak'!$A$3:HR$99,221,FALSE())-VLOOKUP($A83,'Import OffPeak change'!$A$106:HR$202,221,FALSE())))</f>
        <v>0</v>
      </c>
      <c r="HN83" s="193" t="n">
        <f aca="false">IF(ISERROR(VLOOKUP($A83,'Import OffPeak'!$A$3:HS$99,222,FALSE())-VLOOKUP($A83,'Import OffPeak change'!$A$106:HS$202,222,FALSE())),0,(VLOOKUP($A83,'Import OffPeak'!$A$3:HS$99,222,FALSE())-VLOOKUP($A83,'Import OffPeak change'!$A$106:HS$202,222,FALSE())))</f>
        <v>0</v>
      </c>
      <c r="HO83" s="193" t="n">
        <f aca="false">IF(ISERROR(VLOOKUP($A83,'Import OffPeak'!$A$3:HT$99,223,FALSE())-VLOOKUP($A83,'Import OffPeak change'!$A$106:HT$202,223,FALSE())),0,(VLOOKUP($A83,'Import OffPeak'!$A$3:HT$99,223,FALSE())-VLOOKUP($A83,'Import OffPeak change'!$A$106:HT$202,223,FALSE())))</f>
        <v>0</v>
      </c>
      <c r="HP83" s="193" t="n">
        <f aca="false">IF(ISERROR(VLOOKUP($A83,'Import OffPeak'!$A$3:HU$99,224,FALSE())-VLOOKUP($A83,'Import OffPeak change'!$A$106:HU$202,224,FALSE())),0,(VLOOKUP($A83,'Import OffPeak'!$A$3:HU$99,224,FALSE())-VLOOKUP($A83,'Import OffPeak change'!$A$106:HU$202,224,FALSE())))</f>
        <v>0</v>
      </c>
      <c r="HQ83" s="193" t="n">
        <f aca="false">IF(ISERROR(VLOOKUP($A83,'Import OffPeak'!$A$3:HV$99,225,FALSE())-VLOOKUP($A83,'Import OffPeak change'!$A$106:HV$202,225,FALSE())),0,(VLOOKUP($A83,'Import OffPeak'!$A$3:HV$99,225,FALSE())-VLOOKUP($A83,'Import OffPeak change'!$A$106:HV$202,225,FALSE())))</f>
        <v>0</v>
      </c>
      <c r="HR83" s="193" t="n">
        <f aca="false">IF(ISERROR(VLOOKUP($A83,'Import OffPeak'!$A$3:HW$99,226,FALSE())-VLOOKUP($A83,'Import OffPeak change'!$A$106:HW$202,226,FALSE())),0,(VLOOKUP($A83,'Import OffPeak'!$A$3:HW$99,226,FALSE())-VLOOKUP($A83,'Import OffPeak change'!$A$106:HW$202,226,FALSE())))</f>
        <v>0</v>
      </c>
      <c r="HS83" s="193" t="n">
        <f aca="false">IF(ISERROR(VLOOKUP($A83,'Import OffPeak'!$A$3:HX$99,227,FALSE())-VLOOKUP($A83,'Import OffPeak change'!$A$106:HX$202,227,FALSE())),0,(VLOOKUP($A83,'Import OffPeak'!$A$3:HX$99,227,FALSE())-VLOOKUP($A83,'Import OffPeak change'!$A$106:HX$202,227,FALSE())))</f>
        <v>0</v>
      </c>
      <c r="HT83" s="193" t="n">
        <f aca="false">IF(ISERROR(VLOOKUP($A83,'Import OffPeak'!$A$3:HY$99,228,FALSE())-VLOOKUP($A83,'Import OffPeak change'!$A$106:HY$202,228,FALSE())),0,(VLOOKUP($A83,'Import OffPeak'!$A$3:HY$99,228,FALSE())-VLOOKUP($A83,'Import OffPeak change'!$A$106:HY$202,228,FALSE())))</f>
        <v>0</v>
      </c>
      <c r="HU83" s="193" t="n">
        <f aca="false">IF(ISERROR(VLOOKUP($A83,'Import OffPeak'!$A$3:HZ$99,229,FALSE())-VLOOKUP($A83,'Import OffPeak change'!$A$106:HZ$202,229,FALSE())),0,(VLOOKUP($A83,'Import OffPeak'!$A$3:HZ$99,229,FALSE())-VLOOKUP($A83,'Import OffPeak change'!$A$106:HZ$202,229,FALSE())))</f>
        <v>0</v>
      </c>
      <c r="HV83" s="193" t="n">
        <f aca="false">IF(ISERROR(VLOOKUP($A83,'Import OffPeak'!$A$3:IA$99,230,FALSE())-VLOOKUP($A83,'Import OffPeak change'!$A$106:IA$202,230,FALSE())),0,(VLOOKUP($A83,'Import OffPeak'!$A$3:IA$99,230,FALSE())-VLOOKUP($A83,'Import OffPeak change'!$A$106:IA$202,230,FALSE())))</f>
        <v>0</v>
      </c>
      <c r="HW83" s="193" t="n">
        <f aca="false">IF(ISERROR(VLOOKUP($A83,'Import OffPeak'!$A$3:IB$99,231,FALSE())-VLOOKUP($A83,'Import OffPeak change'!$A$106:IB$202,231,FALSE())),0,(VLOOKUP($A83,'Import OffPeak'!$A$3:IB$99,231,FALSE())-VLOOKUP($A83,'Import OffPeak change'!$A$106:IB$202,231,FALSE())))</f>
        <v>0</v>
      </c>
      <c r="HX83" s="193" t="n">
        <f aca="false">IF(ISERROR(VLOOKUP($A83,'Import OffPeak'!$A$3:IC$99,232,FALSE())-VLOOKUP($A83,'Import OffPeak change'!$A$106:IC$202,232,FALSE())),0,(VLOOKUP($A83,'Import OffPeak'!$A$3:IC$99,232,FALSE())-VLOOKUP($A83,'Import OffPeak change'!$A$106:IC$202,232,FALSE())))</f>
        <v>0</v>
      </c>
      <c r="HY83" s="193" t="n">
        <f aca="false">IF(ISERROR(VLOOKUP($A83,'Import OffPeak'!$A$3:ID$99,233,FALSE())-VLOOKUP($A83,'Import OffPeak change'!$A$106:ID$202,233,FALSE())),0,(VLOOKUP($A83,'Import OffPeak'!$A$3:ID$99,233,FALSE())-VLOOKUP($A83,'Import OffPeak change'!$A$106:ID$202,233,FALSE())))</f>
        <v>0</v>
      </c>
      <c r="HZ83" s="193" t="n">
        <f aca="false">IF(ISERROR(VLOOKUP($A83,'Import OffPeak'!$A$3:IE$99,234,FALSE())-VLOOKUP($A83,'Import OffPeak change'!$A$106:IE$202,234,FALSE())),0,(VLOOKUP($A83,'Import OffPeak'!$A$3:IE$99,234,FALSE())-VLOOKUP($A83,'Import OffPeak change'!$A$106:IE$202,234,FALSE())))</f>
        <v>0</v>
      </c>
      <c r="IA83" s="193" t="n">
        <f aca="false">IF(ISERROR(VLOOKUP($A83,'Import OffPeak'!$A$3:IF$99,235,FALSE())-VLOOKUP($A83,'Import OffPeak change'!$A$106:IF$202,235,FALSE())),0,(VLOOKUP($A83,'Import OffPeak'!$A$3:IF$99,235,FALSE())-VLOOKUP($A83,'Import OffPeak change'!$A$106:IF$202,235,FALSE())))</f>
        <v>0</v>
      </c>
      <c r="IB83" s="193" t="n">
        <f aca="false">IF(ISERROR(VLOOKUP($A83,'Import OffPeak'!$A$3:IG$99,236,FALSE())-VLOOKUP($A83,'Import OffPeak change'!$A$106:IG$202,236,FALSE())),0,(VLOOKUP($A83,'Import OffPeak'!$A$3:IG$99,236,FALSE())-VLOOKUP($A83,'Import OffPeak change'!$A$106:IG$202,236,FALSE())))</f>
        <v>0</v>
      </c>
      <c r="IC83" s="193" t="n">
        <f aca="false">IF(ISERROR(VLOOKUP($A83,'Import OffPeak'!$A$3:IH$99,237,FALSE())-VLOOKUP($A83,'Import OffPeak change'!$A$106:IH$202,237,FALSE())),0,(VLOOKUP($A83,'Import OffPeak'!$A$3:IH$99,237,FALSE())-VLOOKUP($A83,'Import OffPeak change'!$A$106:IH$202,237,FALSE())))</f>
        <v>0</v>
      </c>
      <c r="ID83" s="193" t="n">
        <f aca="false">IF(ISERROR(VLOOKUP($A83,'Import OffPeak'!$A$3:II$99,238,FALSE())-VLOOKUP($A83,'Import OffPeak change'!$A$106:II$202,238,FALSE())),0,(VLOOKUP($A83,'Import OffPeak'!$A$3:II$99,238,FALSE())-VLOOKUP($A83,'Import OffPeak change'!$A$106:II$202,238,FALSE())))</f>
        <v>0</v>
      </c>
      <c r="IE83" s="193" t="n">
        <f aca="false">IF(ISERROR(VLOOKUP($A83,'Import OffPeak'!$A$3:IJ$99,239,FALSE())-VLOOKUP($A83,'Import OffPeak change'!$A$106:IJ$202,239,FALSE())),0,(VLOOKUP($A83,'Import OffPeak'!$A$3:IJ$99,239,FALSE())-VLOOKUP($A83,'Import OffPeak change'!$A$106:IJ$202,239,FALSE())))</f>
        <v>0</v>
      </c>
    </row>
    <row r="84" customFormat="false" ht="12.75" hidden="false" customHeight="false" outlineLevel="0" collapsed="false">
      <c r="A84" s="201" t="str">
        <f aca="false">IF('Import OffPeak'!A81=0,"",'Import OffPeak'!A81)</f>
        <v/>
      </c>
      <c r="B84" s="193"/>
      <c r="C84" s="193"/>
      <c r="D84" s="193"/>
      <c r="E84" s="193"/>
      <c r="F84" s="193"/>
      <c r="G84" s="193" t="n">
        <f aca="false">IF(ISERROR(VLOOKUP($A84,'Import OffPeak'!$A$3:L$99,7,FALSE())-VLOOKUP($A84,'Import OffPeak change'!$A$106:L$202,7,FALSE())),0,(VLOOKUP($A84,'Import OffPeak'!$A$3:L$99,7,FALSE())-VLOOKUP($A84,'Import OffPeak change'!$A$106:L$202,7,FALSE())))</f>
        <v>0</v>
      </c>
      <c r="H84" s="193" t="n">
        <f aca="false">IF(ISERROR(VLOOKUP($A84,'Import OffPeak'!$A$3:M$99,8,FALSE())-VLOOKUP($A84,'Import OffPeak change'!$A$106:M$202,8,FALSE())),0,(VLOOKUP($A84,'Import OffPeak'!$A$3:M$99,8,FALSE())-VLOOKUP($A84,'Import OffPeak change'!$A$106:M$202,8,FALSE())))</f>
        <v>0</v>
      </c>
      <c r="I84" s="193" t="n">
        <f aca="false">IF(ISERROR(VLOOKUP($A84,'Import OffPeak'!$A$3:N$99,9,FALSE())-VLOOKUP($A84,'Import OffPeak change'!$A$106:N$202,9,FALSE())),0,(VLOOKUP($A84,'Import OffPeak'!$A$3:N$99,9,FALSE())-VLOOKUP($A84,'Import OffPeak change'!$A$106:N$202,9,FALSE())))</f>
        <v>0</v>
      </c>
      <c r="J84" s="193" t="n">
        <f aca="false">IF(ISERROR(VLOOKUP($A84,'Import OffPeak'!$A$3:O$99,10,FALSE())-VLOOKUP($A84,'Import OffPeak change'!$A$106:O$202,10,FALSE())),0,(VLOOKUP($A84,'Import OffPeak'!$A$3:O$99,10,FALSE())-VLOOKUP($A84,'Import OffPeak change'!$A$106:O$202,10,FALSE())))</f>
        <v>0</v>
      </c>
      <c r="K84" s="193" t="n">
        <f aca="false">IF(ISERROR(VLOOKUP($A84,'Import OffPeak'!$A$3:P$99,11,FALSE())-VLOOKUP($A84,'Import OffPeak change'!$A$106:P$202,11,FALSE())),0,(VLOOKUP($A84,'Import OffPeak'!$A$3:P$99,11,FALSE())-VLOOKUP($A84,'Import OffPeak change'!$A$106:P$202,11,FALSE())))</f>
        <v>0</v>
      </c>
      <c r="L84" s="193" t="n">
        <f aca="false">IF(ISERROR(VLOOKUP($A84,'Import OffPeak'!$A$3:Q$99,12,FALSE())-VLOOKUP($A84,'Import OffPeak change'!$A$106:Q$202,12,FALSE())),0,(VLOOKUP($A84,'Import OffPeak'!$A$3:Q$99,12,FALSE())-VLOOKUP($A84,'Import OffPeak change'!$A$106:Q$202,12,FALSE())))</f>
        <v>0</v>
      </c>
      <c r="M84" s="193" t="n">
        <f aca="false">IF(ISERROR(VLOOKUP($A84,'Import OffPeak'!$A$3:R$99,13,FALSE())-VLOOKUP($A84,'Import OffPeak change'!$A$106:R$202,13,FALSE())),0,(VLOOKUP($A84,'Import OffPeak'!$A$3:R$99,13,FALSE())-VLOOKUP($A84,'Import OffPeak change'!$A$106:R$202,13,FALSE())))</f>
        <v>0</v>
      </c>
      <c r="N84" s="193" t="n">
        <f aca="false">IF(ISERROR(VLOOKUP($A84,'Import OffPeak'!$A$3:S$99,14,FALSE())-VLOOKUP($A84,'Import OffPeak change'!$A$106:S$202,14,FALSE())),0,(VLOOKUP($A84,'Import OffPeak'!$A$3:S$99,14,FALSE())-VLOOKUP($A84,'Import OffPeak change'!$A$106:S$202,14,FALSE())))</f>
        <v>0</v>
      </c>
      <c r="O84" s="193" t="n">
        <f aca="false">IF(ISERROR(VLOOKUP($A84,'Import OffPeak'!$A$3:T$99,15,FALSE())-VLOOKUP($A84,'Import OffPeak change'!$A$106:T$202,15,FALSE())),0,(VLOOKUP($A84,'Import OffPeak'!$A$3:T$99,15,FALSE())-VLOOKUP($A84,'Import OffPeak change'!$A$106:T$202,15,FALSE())))</f>
        <v>0</v>
      </c>
      <c r="P84" s="193" t="n">
        <f aca="false">IF(ISERROR(VLOOKUP($A84,'Import OffPeak'!$A$3:U$99,16,FALSE())-VLOOKUP($A84,'Import OffPeak change'!$A$106:U$202,16,FALSE())),0,(VLOOKUP($A84,'Import OffPeak'!$A$3:U$99,16,FALSE())-VLOOKUP($A84,'Import OffPeak change'!$A$106:U$202,16,FALSE())))</f>
        <v>0</v>
      </c>
      <c r="Q84" s="193" t="n">
        <f aca="false">IF(ISERROR(VLOOKUP($A84,'Import OffPeak'!$A$3:V$99,17,FALSE())-VLOOKUP($A84,'Import OffPeak change'!$A$106:V$202,17,FALSE())),0,(VLOOKUP($A84,'Import OffPeak'!$A$3:V$99,17,FALSE())-VLOOKUP($A84,'Import OffPeak change'!$A$106:V$202,17,FALSE())))</f>
        <v>0</v>
      </c>
      <c r="R84" s="193" t="n">
        <f aca="false">IF(ISERROR(VLOOKUP($A84,'Import OffPeak'!$A$3:W$99,18,FALSE())-VLOOKUP($A84,'Import OffPeak change'!$A$106:W$202,18,FALSE())),0,(VLOOKUP($A84,'Import OffPeak'!$A$3:W$99,18,FALSE())-VLOOKUP($A84,'Import OffPeak change'!$A$106:W$202,18,FALSE())))</f>
        <v>0</v>
      </c>
      <c r="S84" s="193" t="n">
        <f aca="false">IF(ISERROR(VLOOKUP($A84,'Import OffPeak'!$A$3:X$99,19,FALSE())-VLOOKUP($A84,'Import OffPeak change'!$A$106:X$202,19,FALSE())),0,(VLOOKUP($A84,'Import OffPeak'!$A$3:X$99,19,FALSE())-VLOOKUP($A84,'Import OffPeak change'!$A$106:X$202,19,FALSE())))</f>
        <v>0</v>
      </c>
      <c r="T84" s="193" t="n">
        <f aca="false">IF(ISERROR(VLOOKUP($A84,'Import OffPeak'!$A$3:Y$99,20,FALSE())-VLOOKUP($A84,'Import OffPeak change'!$A$106:Y$202,20,FALSE())),0,(VLOOKUP($A84,'Import OffPeak'!$A$3:Y$99,20,FALSE())-VLOOKUP($A84,'Import OffPeak change'!$A$106:Y$202,20,FALSE())))</f>
        <v>0</v>
      </c>
      <c r="U84" s="193" t="n">
        <f aca="false">IF(ISERROR(VLOOKUP($A84,'Import OffPeak'!$A$3:Z$99,21,FALSE())-VLOOKUP($A84,'Import OffPeak change'!$A$106:Z$202,21,FALSE())),0,(VLOOKUP($A84,'Import OffPeak'!$A$3:Z$99,21,FALSE())-VLOOKUP($A84,'Import OffPeak change'!$A$106:Z$202,21,FALSE())))</f>
        <v>0</v>
      </c>
      <c r="V84" s="193" t="n">
        <f aca="false">IF(ISERROR(VLOOKUP($A84,'Import OffPeak'!$A$3:AA$99,22,FALSE())-VLOOKUP($A84,'Import OffPeak change'!$A$106:AA$202,22,FALSE())),0,(VLOOKUP($A84,'Import OffPeak'!$A$3:AA$99,22,FALSE())-VLOOKUP($A84,'Import OffPeak change'!$A$106:AA$202,22,FALSE())))</f>
        <v>0</v>
      </c>
      <c r="W84" s="193" t="n">
        <f aca="false">IF(ISERROR(VLOOKUP($A84,'Import OffPeak'!$A$3:AB$99,23,FALSE())-VLOOKUP($A84,'Import OffPeak change'!$A$106:AB$202,23,FALSE())),0,(VLOOKUP($A84,'Import OffPeak'!$A$3:AB$99,23,FALSE())-VLOOKUP($A84,'Import OffPeak change'!$A$106:AB$202,23,FALSE())))</f>
        <v>0</v>
      </c>
      <c r="X84" s="193" t="n">
        <f aca="false">IF(ISERROR(VLOOKUP($A84,'Import OffPeak'!$A$3:AC$99,24,FALSE())-VLOOKUP($A84,'Import OffPeak change'!$A$106:AC$202,24,FALSE())),0,(VLOOKUP($A84,'Import OffPeak'!$A$3:AC$99,24,FALSE())-VLOOKUP($A84,'Import OffPeak change'!$A$106:AC$202,24,FALSE())))</f>
        <v>0</v>
      </c>
      <c r="Y84" s="193" t="n">
        <f aca="false">IF(ISERROR(VLOOKUP($A84,'Import OffPeak'!$A$3:AD$99,25,FALSE())-VLOOKUP($A84,'Import OffPeak change'!$A$106:AD$202,25,FALSE())),0,(VLOOKUP($A84,'Import OffPeak'!$A$3:AD$99,25,FALSE())-VLOOKUP($A84,'Import OffPeak change'!$A$106:AD$202,25,FALSE())))</f>
        <v>0</v>
      </c>
      <c r="Z84" s="193" t="n">
        <f aca="false">IF(ISERROR(VLOOKUP($A84,'Import OffPeak'!$A$3:AE$99,26,FALSE())-VLOOKUP($A84,'Import OffPeak change'!$A$106:AE$202,26,FALSE())),0,(VLOOKUP($A84,'Import OffPeak'!$A$3:AE$99,26,FALSE())-VLOOKUP($A84,'Import OffPeak change'!$A$106:AE$202,26,FALSE())))</f>
        <v>0</v>
      </c>
      <c r="AA84" s="193" t="n">
        <f aca="false">IF(ISERROR(VLOOKUP($A84,'Import OffPeak'!$A$3:AF$99,27,FALSE())-VLOOKUP($A84,'Import OffPeak change'!$A$106:AF$202,27,FALSE())),0,(VLOOKUP($A84,'Import OffPeak'!$A$3:AF$99,27,FALSE())-VLOOKUP($A84,'Import OffPeak change'!$A$106:AF$202,27,FALSE())))</f>
        <v>0</v>
      </c>
      <c r="AB84" s="193" t="n">
        <f aca="false">IF(ISERROR(VLOOKUP($A84,'Import OffPeak'!$A$3:AG$99,28,FALSE())-VLOOKUP($A84,'Import OffPeak change'!$A$106:AG$202,28,FALSE())),0,(VLOOKUP($A84,'Import OffPeak'!$A$3:AG$99,28,FALSE())-VLOOKUP($A84,'Import OffPeak change'!$A$106:AG$202,28,FALSE())))</f>
        <v>0</v>
      </c>
      <c r="AC84" s="193" t="n">
        <f aca="false">IF(ISERROR(VLOOKUP($A84,'Import OffPeak'!$A$3:AH$99,29,FALSE())-VLOOKUP($A84,'Import OffPeak change'!$A$106:AH$202,29,FALSE())),0,(VLOOKUP($A84,'Import OffPeak'!$A$3:AH$99,29,FALSE())-VLOOKUP($A84,'Import OffPeak change'!$A$106:AH$202,29,FALSE())))</f>
        <v>0</v>
      </c>
      <c r="AD84" s="193" t="n">
        <f aca="false">IF(ISERROR(VLOOKUP($A84,'Import OffPeak'!$A$3:AI$99,30,FALSE())-VLOOKUP($A84,'Import OffPeak change'!$A$106:AI$202,30,FALSE())),0,(VLOOKUP($A84,'Import OffPeak'!$A$3:AI$99,30,FALSE())-VLOOKUP($A84,'Import OffPeak change'!$A$106:AI$202,30,FALSE())))</f>
        <v>0</v>
      </c>
      <c r="AE84" s="193" t="n">
        <f aca="false">IF(ISERROR(VLOOKUP($A84,'Import OffPeak'!$A$3:AJ$99,31,FALSE())-VLOOKUP($A84,'Import OffPeak change'!$A$106:AJ$202,31,FALSE())),0,(VLOOKUP($A84,'Import OffPeak'!$A$3:AJ$99,31,FALSE())-VLOOKUP($A84,'Import OffPeak change'!$A$106:AJ$202,31,FALSE())))</f>
        <v>0</v>
      </c>
      <c r="AF84" s="193" t="n">
        <f aca="false">IF(ISERROR(VLOOKUP($A84,'Import OffPeak'!$A$3:AK$99,32,FALSE())-VLOOKUP($A84,'Import OffPeak change'!$A$106:AK$202,32,FALSE())),0,(VLOOKUP($A84,'Import OffPeak'!$A$3:AK$99,32,FALSE())-VLOOKUP($A84,'Import OffPeak change'!$A$106:AK$202,32,FALSE())))</f>
        <v>0</v>
      </c>
      <c r="AG84" s="193" t="n">
        <f aca="false">IF(ISERROR(VLOOKUP($A84,'Import OffPeak'!$A$3:AL$99,33,FALSE())-VLOOKUP($A84,'Import OffPeak change'!$A$106:AL$202,33,FALSE())),0,(VLOOKUP($A84,'Import OffPeak'!$A$3:AL$99,33,FALSE())-VLOOKUP($A84,'Import OffPeak change'!$A$106:AL$202,33,FALSE())))</f>
        <v>0</v>
      </c>
      <c r="AH84" s="193" t="n">
        <f aca="false">IF(ISERROR(VLOOKUP($A84,'Import OffPeak'!$A$3:AM$99,34,FALSE())-VLOOKUP($A84,'Import OffPeak change'!$A$106:AM$202,34,FALSE())),0,(VLOOKUP($A84,'Import OffPeak'!$A$3:AM$99,34,FALSE())-VLOOKUP($A84,'Import OffPeak change'!$A$106:AM$202,34,FALSE())))</f>
        <v>0</v>
      </c>
      <c r="AI84" s="193" t="n">
        <f aca="false">IF(ISERROR(VLOOKUP($A84,'Import OffPeak'!$A$3:AN$99,35,FALSE())-VLOOKUP($A84,'Import OffPeak change'!$A$106:AN$202,35,FALSE())),0,(VLOOKUP($A84,'Import OffPeak'!$A$3:AN$99,35,FALSE())-VLOOKUP($A84,'Import OffPeak change'!$A$106:AN$202,35,FALSE())))</f>
        <v>0</v>
      </c>
      <c r="AJ84" s="193" t="n">
        <f aca="false">IF(ISERROR(VLOOKUP($A84,'Import OffPeak'!$A$3:AO$99,36,FALSE())-VLOOKUP($A84,'Import OffPeak change'!$A$106:AO$202,36,FALSE())),0,(VLOOKUP($A84,'Import OffPeak'!$A$3:AO$99,36,FALSE())-VLOOKUP($A84,'Import OffPeak change'!$A$106:AO$202,36,FALSE())))</f>
        <v>0</v>
      </c>
      <c r="AK84" s="193" t="n">
        <f aca="false">IF(ISERROR(VLOOKUP($A84,'Import OffPeak'!$A$3:AP$99,37,FALSE())-VLOOKUP($A84,'Import OffPeak change'!$A$106:AP$202,37,FALSE())),0,(VLOOKUP($A84,'Import OffPeak'!$A$3:AP$99,37,FALSE())-VLOOKUP($A84,'Import OffPeak change'!$A$106:AP$202,37,FALSE())))</f>
        <v>0</v>
      </c>
      <c r="AL84" s="193" t="n">
        <f aca="false">IF(ISERROR(VLOOKUP($A84,'Import OffPeak'!$A$3:AQ$99,38,FALSE())-VLOOKUP($A84,'Import OffPeak change'!$A$106:AQ$202,38,FALSE())),0,(VLOOKUP($A84,'Import OffPeak'!$A$3:AQ$99,38,FALSE())-VLOOKUP($A84,'Import OffPeak change'!$A$106:AQ$202,38,FALSE())))</f>
        <v>0</v>
      </c>
      <c r="AM84" s="193" t="n">
        <f aca="false">IF(ISERROR(VLOOKUP($A84,'Import OffPeak'!$A$3:AR$99,39,FALSE())-VLOOKUP($A84,'Import OffPeak change'!$A$106:AR$202,39,FALSE())),0,(VLOOKUP($A84,'Import OffPeak'!$A$3:AR$99,39,FALSE())-VLOOKUP($A84,'Import OffPeak change'!$A$106:AR$202,39,FALSE())))</f>
        <v>0</v>
      </c>
      <c r="AN84" s="193" t="n">
        <f aca="false">IF(ISERROR(VLOOKUP($A84,'Import OffPeak'!$A$3:AS$99,40,FALSE())-VLOOKUP($A84,'Import OffPeak change'!$A$106:AS$202,40,FALSE())),0,(VLOOKUP($A84,'Import OffPeak'!$A$3:AS$99,40,FALSE())-VLOOKUP($A84,'Import OffPeak change'!$A$106:AS$202,40,FALSE())))</f>
        <v>0</v>
      </c>
      <c r="AO84" s="193" t="n">
        <f aca="false">IF(ISERROR(VLOOKUP($A84,'Import OffPeak'!$A$3:AT$99,41,FALSE())-VLOOKUP($A84,'Import OffPeak change'!$A$106:AT$202,41,FALSE())),0,(VLOOKUP($A84,'Import OffPeak'!$A$3:AT$99,41,FALSE())-VLOOKUP($A84,'Import OffPeak change'!$A$106:AT$202,41,FALSE())))</f>
        <v>0</v>
      </c>
      <c r="AP84" s="193" t="n">
        <f aca="false">IF(ISERROR(VLOOKUP($A84,'Import OffPeak'!$A$3:AU$99,42,FALSE())-VLOOKUP($A84,'Import OffPeak change'!$A$106:AU$202,42,FALSE())),0,(VLOOKUP($A84,'Import OffPeak'!$A$3:AU$99,42,FALSE())-VLOOKUP($A84,'Import OffPeak change'!$A$106:AU$202,42,FALSE())))</f>
        <v>0</v>
      </c>
      <c r="AQ84" s="193" t="n">
        <f aca="false">IF(ISERROR(VLOOKUP($A84,'Import OffPeak'!$A$3:AV$99,43,FALSE())-VLOOKUP($A84,'Import OffPeak change'!$A$106:AV$202,43,FALSE())),0,(VLOOKUP($A84,'Import OffPeak'!$A$3:AV$99,43,FALSE())-VLOOKUP($A84,'Import OffPeak change'!$A$106:AV$202,43,FALSE())))</f>
        <v>0</v>
      </c>
      <c r="AR84" s="193" t="n">
        <f aca="false">IF(ISERROR(VLOOKUP($A84,'Import OffPeak'!$A$3:AW$99,44,FALSE())-VLOOKUP($A84,'Import OffPeak change'!$A$106:AW$202,44,FALSE())),0,(VLOOKUP($A84,'Import OffPeak'!$A$3:AW$99,44,FALSE())-VLOOKUP($A84,'Import OffPeak change'!$A$106:AW$202,44,FALSE())))</f>
        <v>0</v>
      </c>
      <c r="AS84" s="193" t="n">
        <f aca="false">IF(ISERROR(VLOOKUP($A84,'Import OffPeak'!$A$3:AX$99,45,FALSE())-VLOOKUP($A84,'Import OffPeak change'!$A$106:AX$202,45,FALSE())),0,(VLOOKUP($A84,'Import OffPeak'!$A$3:AX$99,45,FALSE())-VLOOKUP($A84,'Import OffPeak change'!$A$106:AX$202,45,FALSE())))</f>
        <v>0</v>
      </c>
      <c r="AT84" s="193" t="n">
        <f aca="false">IF(ISERROR(VLOOKUP($A84,'Import OffPeak'!$A$3:AY$99,46,FALSE())-VLOOKUP($A84,'Import OffPeak change'!$A$106:AY$202,46,FALSE())),0,(VLOOKUP($A84,'Import OffPeak'!$A$3:AY$99,46,FALSE())-VLOOKUP($A84,'Import OffPeak change'!$A$106:AY$202,46,FALSE())))</f>
        <v>0</v>
      </c>
      <c r="AU84" s="193" t="n">
        <f aca="false">IF(ISERROR(VLOOKUP($A84,'Import OffPeak'!$A$3:AZ$99,47,FALSE())-VLOOKUP($A84,'Import OffPeak change'!$A$106:AZ$202,47,FALSE())),0,(VLOOKUP($A84,'Import OffPeak'!$A$3:AZ$99,47,FALSE())-VLOOKUP($A84,'Import OffPeak change'!$A$106:AZ$202,47,FALSE())))</f>
        <v>0</v>
      </c>
      <c r="AV84" s="193" t="n">
        <f aca="false">IF(ISERROR(VLOOKUP($A84,'Import OffPeak'!$A$3:BA$99,48,FALSE())-VLOOKUP($A84,'Import OffPeak change'!$A$106:BA$202,48,FALSE())),0,(VLOOKUP($A84,'Import OffPeak'!$A$3:BA$99,48,FALSE())-VLOOKUP($A84,'Import OffPeak change'!$A$106:BA$202,48,FALSE())))</f>
        <v>0</v>
      </c>
      <c r="AW84" s="193" t="n">
        <f aca="false">IF(ISERROR(VLOOKUP($A84,'Import OffPeak'!$A$3:BB$99,49,FALSE())-VLOOKUP($A84,'Import OffPeak change'!$A$106:BB$202,49,FALSE())),0,(VLOOKUP($A84,'Import OffPeak'!$A$3:BB$99,49,FALSE())-VLOOKUP($A84,'Import OffPeak change'!$A$106:BB$202,49,FALSE())))</f>
        <v>0</v>
      </c>
      <c r="AX84" s="193" t="n">
        <f aca="false">IF(ISERROR(VLOOKUP($A84,'Import OffPeak'!$A$3:BC$99,50,FALSE())-VLOOKUP($A84,'Import OffPeak change'!$A$106:BC$202,50,FALSE())),0,(VLOOKUP($A84,'Import OffPeak'!$A$3:BC$99,50,FALSE())-VLOOKUP($A84,'Import OffPeak change'!$A$106:BC$202,50,FALSE())))</f>
        <v>0</v>
      </c>
      <c r="AY84" s="193" t="n">
        <f aca="false">IF(ISERROR(VLOOKUP($A84,'Import OffPeak'!$A$3:BD$99,51,FALSE())-VLOOKUP($A84,'Import OffPeak change'!$A$106:BD$202,51,FALSE())),0,(VLOOKUP($A84,'Import OffPeak'!$A$3:BD$99,51,FALSE())-VLOOKUP($A84,'Import OffPeak change'!$A$106:BD$202,51,FALSE())))</f>
        <v>0</v>
      </c>
      <c r="AZ84" s="193" t="n">
        <f aca="false">IF(ISERROR(VLOOKUP($A84,'Import OffPeak'!$A$3:BE$99,52,FALSE())-VLOOKUP($A84,'Import OffPeak change'!$A$106:BE$202,52,FALSE())),0,(VLOOKUP($A84,'Import OffPeak'!$A$3:BE$99,52,FALSE())-VLOOKUP($A84,'Import OffPeak change'!$A$106:BE$202,52,FALSE())))</f>
        <v>0</v>
      </c>
      <c r="BA84" s="193" t="n">
        <f aca="false">IF(ISERROR(VLOOKUP($A84,'Import OffPeak'!$A$3:BF$99,53,FALSE())-VLOOKUP($A84,'Import OffPeak change'!$A$106:BF$202,53,FALSE())),0,(VLOOKUP($A84,'Import OffPeak'!$A$3:BF$99,53,FALSE())-VLOOKUP($A84,'Import OffPeak change'!$A$106:BF$202,53,FALSE())))</f>
        <v>0</v>
      </c>
      <c r="BB84" s="193" t="n">
        <f aca="false">IF(ISERROR(VLOOKUP($A84,'Import OffPeak'!$A$3:BG$99,54,FALSE())-VLOOKUP($A84,'Import OffPeak change'!$A$106:BG$202,54,FALSE())),0,(VLOOKUP($A84,'Import OffPeak'!$A$3:BG$99,54,FALSE())-VLOOKUP($A84,'Import OffPeak change'!$A$106:BG$202,54,FALSE())))</f>
        <v>0</v>
      </c>
      <c r="BC84" s="193" t="n">
        <f aca="false">IF(ISERROR(VLOOKUP($A84,'Import OffPeak'!$A$3:BH$99,55,FALSE())-VLOOKUP($A84,'Import OffPeak change'!$A$106:BH$202,55,FALSE())),0,(VLOOKUP($A84,'Import OffPeak'!$A$3:BH$99,55,FALSE())-VLOOKUP($A84,'Import OffPeak change'!$A$106:BH$202,55,FALSE())))</f>
        <v>0</v>
      </c>
      <c r="BD84" s="193" t="n">
        <f aca="false">IF(ISERROR(VLOOKUP($A84,'Import OffPeak'!$A$3:BI$99,56,FALSE())-VLOOKUP($A84,'Import OffPeak change'!$A$106:BI$202,56,FALSE())),0,(VLOOKUP($A84,'Import OffPeak'!$A$3:BI$99,56,FALSE())-VLOOKUP($A84,'Import OffPeak change'!$A$106:BI$202,56,FALSE())))</f>
        <v>0</v>
      </c>
      <c r="BE84" s="193" t="n">
        <f aca="false">IF(ISERROR(VLOOKUP($A84,'Import OffPeak'!$A$3:BJ$99,57,FALSE())-VLOOKUP($A84,'Import OffPeak change'!$A$106:BJ$202,57,FALSE())),0,(VLOOKUP($A84,'Import OffPeak'!$A$3:BJ$99,57,FALSE())-VLOOKUP($A84,'Import OffPeak change'!$A$106:BJ$202,57,FALSE())))</f>
        <v>0</v>
      </c>
      <c r="BF84" s="193" t="n">
        <f aca="false">IF(ISERROR(VLOOKUP($A84,'Import OffPeak'!$A$3:BK$99,58,FALSE())-VLOOKUP($A84,'Import OffPeak change'!$A$106:BK$202,58,FALSE())),0,(VLOOKUP($A84,'Import OffPeak'!$A$3:BK$99,58,FALSE())-VLOOKUP($A84,'Import OffPeak change'!$A$106:BK$202,58,FALSE())))</f>
        <v>0</v>
      </c>
      <c r="BG84" s="193" t="n">
        <f aca="false">IF(ISERROR(VLOOKUP($A84,'Import OffPeak'!$A$3:BL$99,59,FALSE())-VLOOKUP($A84,'Import OffPeak change'!$A$106:BL$202,59,FALSE())),0,(VLOOKUP($A84,'Import OffPeak'!$A$3:BL$99,59,FALSE())-VLOOKUP($A84,'Import OffPeak change'!$A$106:BL$202,59,FALSE())))</f>
        <v>0</v>
      </c>
      <c r="BH84" s="193" t="n">
        <f aca="false">IF(ISERROR(VLOOKUP($A84,'Import OffPeak'!$A$3:BM$99,60,FALSE())-VLOOKUP($A84,'Import OffPeak change'!$A$106:BM$202,60,FALSE())),0,(VLOOKUP($A84,'Import OffPeak'!$A$3:BM$99,60,FALSE())-VLOOKUP($A84,'Import OffPeak change'!$A$106:BM$202,60,FALSE())))</f>
        <v>0</v>
      </c>
      <c r="BI84" s="193" t="n">
        <f aca="false">IF(ISERROR(VLOOKUP($A84,'Import OffPeak'!$A$3:BN$99,61,FALSE())-VLOOKUP($A84,'Import OffPeak change'!$A$106:BN$202,61,FALSE())),0,(VLOOKUP($A84,'Import OffPeak'!$A$3:BN$99,61,FALSE())-VLOOKUP($A84,'Import OffPeak change'!$A$106:BN$202,61,FALSE())))</f>
        <v>0</v>
      </c>
      <c r="BJ84" s="193" t="n">
        <f aca="false">IF(ISERROR(VLOOKUP($A84,'Import OffPeak'!$A$3:BO$99,62,FALSE())-VLOOKUP($A84,'Import OffPeak change'!$A$106:BO$202,62,FALSE())),0,(VLOOKUP($A84,'Import OffPeak'!$A$3:BO$99,62,FALSE())-VLOOKUP($A84,'Import OffPeak change'!$A$106:BO$202,62,FALSE())))</f>
        <v>0</v>
      </c>
      <c r="BK84" s="193" t="n">
        <f aca="false">IF(ISERROR(VLOOKUP($A84,'Import OffPeak'!$A$3:BP$99,63,FALSE())-VLOOKUP($A84,'Import OffPeak change'!$A$106:BP$202,63,FALSE())),0,(VLOOKUP($A84,'Import OffPeak'!$A$3:BP$99,63,FALSE())-VLOOKUP($A84,'Import OffPeak change'!$A$106:BP$202,63,FALSE())))</f>
        <v>0</v>
      </c>
      <c r="BL84" s="193" t="n">
        <f aca="false">IF(ISERROR(VLOOKUP($A84,'Import OffPeak'!$A$3:BQ$99,64,FALSE())-VLOOKUP($A84,'Import OffPeak change'!$A$106:BQ$202,64,FALSE())),0,(VLOOKUP($A84,'Import OffPeak'!$A$3:BQ$99,64,FALSE())-VLOOKUP($A84,'Import OffPeak change'!$A$106:BQ$202,64,FALSE())))</f>
        <v>0</v>
      </c>
      <c r="BM84" s="193" t="n">
        <f aca="false">IF(ISERROR(VLOOKUP($A84,'Import OffPeak'!$A$3:BR$99,65,FALSE())-VLOOKUP($A84,'Import OffPeak change'!$A$106:BR$202,65,FALSE())),0,(VLOOKUP($A84,'Import OffPeak'!$A$3:BR$99,65,FALSE())-VLOOKUP($A84,'Import OffPeak change'!$A$106:BR$202,65,FALSE())))</f>
        <v>0</v>
      </c>
      <c r="BN84" s="193" t="n">
        <f aca="false">IF(ISERROR(VLOOKUP($A84,'Import OffPeak'!$A$3:BS$99,66,FALSE())-VLOOKUP($A84,'Import OffPeak change'!$A$106:BS$202,66,FALSE())),0,(VLOOKUP($A84,'Import OffPeak'!$A$3:BS$99,66,FALSE())-VLOOKUP($A84,'Import OffPeak change'!$A$106:BS$202,66,FALSE())))</f>
        <v>0</v>
      </c>
      <c r="BO84" s="193" t="n">
        <f aca="false">IF(ISERROR(VLOOKUP($A84,'Import OffPeak'!$A$3:BT$99,67,FALSE())-VLOOKUP($A84,'Import OffPeak change'!$A$106:BT$202,67,FALSE())),0,(VLOOKUP($A84,'Import OffPeak'!$A$3:BT$99,67,FALSE())-VLOOKUP($A84,'Import OffPeak change'!$A$106:BT$202,67,FALSE())))</f>
        <v>0</v>
      </c>
      <c r="BP84" s="193" t="n">
        <f aca="false">IF(ISERROR(VLOOKUP($A84,'Import OffPeak'!$A$3:BU$99,68,FALSE())-VLOOKUP($A84,'Import OffPeak change'!$A$106:BU$202,68,FALSE())),0,(VLOOKUP($A84,'Import OffPeak'!$A$3:BU$99,68,FALSE())-VLOOKUP($A84,'Import OffPeak change'!$A$106:BU$202,68,FALSE())))</f>
        <v>0</v>
      </c>
      <c r="BQ84" s="193" t="n">
        <f aca="false">IF(ISERROR(VLOOKUP($A84,'Import OffPeak'!$A$3:BV$99,69,FALSE())-VLOOKUP($A84,'Import OffPeak change'!$A$106:BV$202,69,FALSE())),0,(VLOOKUP($A84,'Import OffPeak'!$A$3:BV$99,69,FALSE())-VLOOKUP($A84,'Import OffPeak change'!$A$106:BV$202,69,FALSE())))</f>
        <v>0</v>
      </c>
      <c r="BR84" s="193" t="n">
        <f aca="false">IF(ISERROR(VLOOKUP($A84,'Import OffPeak'!$A$3:BW$99,70,FALSE())-VLOOKUP($A84,'Import OffPeak change'!$A$106:BW$202,70,FALSE())),0,(VLOOKUP($A84,'Import OffPeak'!$A$3:BW$99,70,FALSE())-VLOOKUP($A84,'Import OffPeak change'!$A$106:BW$202,70,FALSE())))</f>
        <v>0</v>
      </c>
      <c r="BS84" s="193" t="n">
        <f aca="false">IF(ISERROR(VLOOKUP($A84,'Import OffPeak'!$A$3:BX$99,71,FALSE())-VLOOKUP($A84,'Import OffPeak change'!$A$106:BX$202,71,FALSE())),0,(VLOOKUP($A84,'Import OffPeak'!$A$3:BX$99,71,FALSE())-VLOOKUP($A84,'Import OffPeak change'!$A$106:BX$202,71,FALSE())))</f>
        <v>0</v>
      </c>
      <c r="BT84" s="193" t="n">
        <f aca="false">IF(ISERROR(VLOOKUP($A84,'Import OffPeak'!$A$3:BY$99,72,FALSE())-VLOOKUP($A84,'Import OffPeak change'!$A$106:BY$202,72,FALSE())),0,(VLOOKUP($A84,'Import OffPeak'!$A$3:BY$99,72,FALSE())-VLOOKUP($A84,'Import OffPeak change'!$A$106:BY$202,72,FALSE())))</f>
        <v>0</v>
      </c>
      <c r="BU84" s="193" t="n">
        <f aca="false">IF(ISERROR(VLOOKUP($A84,'Import OffPeak'!$A$3:BZ$99,73,FALSE())-VLOOKUP($A84,'Import OffPeak change'!$A$106:BZ$202,73,FALSE())),0,(VLOOKUP($A84,'Import OffPeak'!$A$3:BZ$99,73,FALSE())-VLOOKUP($A84,'Import OffPeak change'!$A$106:BZ$202,73,FALSE())))</f>
        <v>0</v>
      </c>
      <c r="BV84" s="193" t="n">
        <f aca="false">IF(ISERROR(VLOOKUP($A84,'Import OffPeak'!$A$3:CA$99,74,FALSE())-VLOOKUP($A84,'Import OffPeak change'!$A$106:CA$202,74,FALSE())),0,(VLOOKUP($A84,'Import OffPeak'!$A$3:CA$99,74,FALSE())-VLOOKUP($A84,'Import OffPeak change'!$A$106:CA$202,74,FALSE())))</f>
        <v>0</v>
      </c>
      <c r="BW84" s="193" t="n">
        <f aca="false">IF(ISERROR(VLOOKUP($A84,'Import OffPeak'!$A$3:CB$99,75,FALSE())-VLOOKUP($A84,'Import OffPeak change'!$A$106:CB$202,75,FALSE())),0,(VLOOKUP($A84,'Import OffPeak'!$A$3:CB$99,75,FALSE())-VLOOKUP($A84,'Import OffPeak change'!$A$106:CB$202,75,FALSE())))</f>
        <v>0</v>
      </c>
      <c r="BX84" s="193" t="n">
        <f aca="false">IF(ISERROR(VLOOKUP($A84,'Import OffPeak'!$A$3:CC$99,76,FALSE())-VLOOKUP($A84,'Import OffPeak change'!$A$106:CC$202,76,FALSE())),0,(VLOOKUP($A84,'Import OffPeak'!$A$3:CC$99,76,FALSE())-VLOOKUP($A84,'Import OffPeak change'!$A$106:CC$202,76,FALSE())))</f>
        <v>0</v>
      </c>
      <c r="BY84" s="193" t="n">
        <f aca="false">IF(ISERROR(VLOOKUP($A84,'Import OffPeak'!$A$3:CD$99,77,FALSE())-VLOOKUP($A84,'Import OffPeak change'!$A$106:CD$202,77,FALSE())),0,(VLOOKUP($A84,'Import OffPeak'!$A$3:CD$99,77,FALSE())-VLOOKUP($A84,'Import OffPeak change'!$A$106:CD$202,77,FALSE())))</f>
        <v>0</v>
      </c>
      <c r="BZ84" s="193" t="n">
        <f aca="false">IF(ISERROR(VLOOKUP($A84,'Import OffPeak'!$A$3:CE$99,78,FALSE())-VLOOKUP($A84,'Import OffPeak change'!$A$106:CE$202,78,FALSE())),0,(VLOOKUP($A84,'Import OffPeak'!$A$3:CE$99,78,FALSE())-VLOOKUP($A84,'Import OffPeak change'!$A$106:CE$202,78,FALSE())))</f>
        <v>0</v>
      </c>
      <c r="CA84" s="193" t="n">
        <f aca="false">IF(ISERROR(VLOOKUP($A84,'Import OffPeak'!$A$3:CF$99,79,FALSE())-VLOOKUP($A84,'Import OffPeak change'!$A$106:CF$202,79,FALSE())),0,(VLOOKUP($A84,'Import OffPeak'!$A$3:CF$99,79,FALSE())-VLOOKUP($A84,'Import OffPeak change'!$A$106:CF$202,79,FALSE())))</f>
        <v>0</v>
      </c>
      <c r="CB84" s="193" t="n">
        <f aca="false">IF(ISERROR(VLOOKUP($A84,'Import OffPeak'!$A$3:CG$99,80,FALSE())-VLOOKUP($A84,'Import OffPeak change'!$A$106:CG$202,80,FALSE())),0,(VLOOKUP($A84,'Import OffPeak'!$A$3:CG$99,80,FALSE())-VLOOKUP($A84,'Import OffPeak change'!$A$106:CG$202,80,FALSE())))</f>
        <v>0</v>
      </c>
      <c r="CC84" s="193" t="n">
        <f aca="false">IF(ISERROR(VLOOKUP($A84,'Import OffPeak'!$A$3:CH$99,81,FALSE())-VLOOKUP($A84,'Import OffPeak change'!$A$106:CH$202,81,FALSE())),0,(VLOOKUP($A84,'Import OffPeak'!$A$3:CH$99,81,FALSE())-VLOOKUP($A84,'Import OffPeak change'!$A$106:CH$202,81,FALSE())))</f>
        <v>0</v>
      </c>
      <c r="CD84" s="193" t="n">
        <f aca="false">IF(ISERROR(VLOOKUP($A84,'Import OffPeak'!$A$3:CI$99,82,FALSE())-VLOOKUP($A84,'Import OffPeak change'!$A$106:CI$202,82,FALSE())),0,(VLOOKUP($A84,'Import OffPeak'!$A$3:CI$99,82,FALSE())-VLOOKUP($A84,'Import OffPeak change'!$A$106:CI$202,82,FALSE())))</f>
        <v>0</v>
      </c>
      <c r="CE84" s="193" t="n">
        <f aca="false">IF(ISERROR(VLOOKUP($A84,'Import OffPeak'!$A$3:CJ$99,83,FALSE())-VLOOKUP($A84,'Import OffPeak change'!$A$106:CJ$202,83,FALSE())),0,(VLOOKUP($A84,'Import OffPeak'!$A$3:CJ$99,83,FALSE())-VLOOKUP($A84,'Import OffPeak change'!$A$106:CJ$202,83,FALSE())))</f>
        <v>0</v>
      </c>
      <c r="CF84" s="193" t="n">
        <f aca="false">IF(ISERROR(VLOOKUP($A84,'Import OffPeak'!$A$3:CK$99,84,FALSE())-VLOOKUP($A84,'Import OffPeak change'!$A$106:CK$202,84,FALSE())),0,(VLOOKUP($A84,'Import OffPeak'!$A$3:CK$99,84,FALSE())-VLOOKUP($A84,'Import OffPeak change'!$A$106:CK$202,84,FALSE())))</f>
        <v>0</v>
      </c>
      <c r="CG84" s="193" t="n">
        <f aca="false">IF(ISERROR(VLOOKUP($A84,'Import OffPeak'!$A$3:CL$99,85,FALSE())-VLOOKUP($A84,'Import OffPeak change'!$A$106:CL$202,85,FALSE())),0,(VLOOKUP($A84,'Import OffPeak'!$A$3:CL$99,85,FALSE())-VLOOKUP($A84,'Import OffPeak change'!$A$106:CL$202,85,FALSE())))</f>
        <v>0</v>
      </c>
      <c r="CH84" s="193" t="n">
        <f aca="false">IF(ISERROR(VLOOKUP($A84,'Import OffPeak'!$A$3:CM$99,86,FALSE())-VLOOKUP($A84,'Import OffPeak change'!$A$106:CM$202,86,FALSE())),0,(VLOOKUP($A84,'Import OffPeak'!$A$3:CM$99,86,FALSE())-VLOOKUP($A84,'Import OffPeak change'!$A$106:CM$202,86,FALSE())))</f>
        <v>0</v>
      </c>
      <c r="CI84" s="193" t="n">
        <f aca="false">IF(ISERROR(VLOOKUP($A84,'Import OffPeak'!$A$3:CN$99,87,FALSE())-VLOOKUP($A84,'Import OffPeak change'!$A$106:CN$202,87,FALSE())),0,(VLOOKUP($A84,'Import OffPeak'!$A$3:CN$99,87,FALSE())-VLOOKUP($A84,'Import OffPeak change'!$A$106:CN$202,87,FALSE())))</f>
        <v>0</v>
      </c>
      <c r="CJ84" s="193" t="n">
        <f aca="false">IF(ISERROR(VLOOKUP($A84,'Import OffPeak'!$A$3:CO$99,88,FALSE())-VLOOKUP($A84,'Import OffPeak change'!$A$106:CO$202,88,FALSE())),0,(VLOOKUP($A84,'Import OffPeak'!$A$3:CO$99,88,FALSE())-VLOOKUP($A84,'Import OffPeak change'!$A$106:CO$202,88,FALSE())))</f>
        <v>0</v>
      </c>
      <c r="CK84" s="193" t="n">
        <f aca="false">IF(ISERROR(VLOOKUP($A84,'Import OffPeak'!$A$3:CP$99,89,FALSE())-VLOOKUP($A84,'Import OffPeak change'!$A$106:CP$202,89,FALSE())),0,(VLOOKUP($A84,'Import OffPeak'!$A$3:CP$99,89,FALSE())-VLOOKUP($A84,'Import OffPeak change'!$A$106:CP$202,89,FALSE())))</f>
        <v>0</v>
      </c>
      <c r="CL84" s="193" t="n">
        <f aca="false">IF(ISERROR(VLOOKUP($A84,'Import OffPeak'!$A$3:CQ$99,90,FALSE())-VLOOKUP($A84,'Import OffPeak change'!$A$106:CQ$202,90,FALSE())),0,(VLOOKUP($A84,'Import OffPeak'!$A$3:CQ$99,90,FALSE())-VLOOKUP($A84,'Import OffPeak change'!$A$106:CQ$202,90,FALSE())))</f>
        <v>0</v>
      </c>
      <c r="CM84" s="193" t="n">
        <f aca="false">IF(ISERROR(VLOOKUP($A84,'Import OffPeak'!$A$3:CR$99,91,FALSE())-VLOOKUP($A84,'Import OffPeak change'!$A$106:CR$202,91,FALSE())),0,(VLOOKUP($A84,'Import OffPeak'!$A$3:CR$99,91,FALSE())-VLOOKUP($A84,'Import OffPeak change'!$A$106:CR$202,91,FALSE())))</f>
        <v>0</v>
      </c>
      <c r="CN84" s="193" t="n">
        <f aca="false">IF(ISERROR(VLOOKUP($A84,'Import OffPeak'!$A$3:CS$99,92,FALSE())-VLOOKUP($A84,'Import OffPeak change'!$A$106:CS$202,92,FALSE())),0,(VLOOKUP($A84,'Import OffPeak'!$A$3:CS$99,92,FALSE())-VLOOKUP($A84,'Import OffPeak change'!$A$106:CS$202,92,FALSE())))</f>
        <v>0</v>
      </c>
      <c r="CO84" s="193" t="n">
        <f aca="false">IF(ISERROR(VLOOKUP($A84,'Import OffPeak'!$A$3:CT$99,93,FALSE())-VLOOKUP($A84,'Import OffPeak change'!$A$106:CT$202,93,FALSE())),0,(VLOOKUP($A84,'Import OffPeak'!$A$3:CT$99,93,FALSE())-VLOOKUP($A84,'Import OffPeak change'!$A$106:CT$202,93,FALSE())))</f>
        <v>0</v>
      </c>
      <c r="CP84" s="193" t="n">
        <f aca="false">IF(ISERROR(VLOOKUP($A84,'Import OffPeak'!$A$3:CU$99,94,FALSE())-VLOOKUP($A84,'Import OffPeak change'!$A$106:CU$202,94,FALSE())),0,(VLOOKUP($A84,'Import OffPeak'!$A$3:CU$99,94,FALSE())-VLOOKUP($A84,'Import OffPeak change'!$A$106:CU$202,94,FALSE())))</f>
        <v>0</v>
      </c>
      <c r="CQ84" s="193" t="n">
        <f aca="false">IF(ISERROR(VLOOKUP($A84,'Import OffPeak'!$A$3:CV$99,95,FALSE())-VLOOKUP($A84,'Import OffPeak change'!$A$106:CV$202,95,FALSE())),0,(VLOOKUP($A84,'Import OffPeak'!$A$3:CV$99,95,FALSE())-VLOOKUP($A84,'Import OffPeak change'!$A$106:CV$202,95,FALSE())))</f>
        <v>0</v>
      </c>
      <c r="CR84" s="193" t="n">
        <f aca="false">IF(ISERROR(VLOOKUP($A84,'Import OffPeak'!$A$3:CW$99,96,FALSE())-VLOOKUP($A84,'Import OffPeak change'!$A$106:CW$202,96,FALSE())),0,(VLOOKUP($A84,'Import OffPeak'!$A$3:CW$99,96,FALSE())-VLOOKUP($A84,'Import OffPeak change'!$A$106:CW$202,96,FALSE())))</f>
        <v>0</v>
      </c>
      <c r="CS84" s="193" t="n">
        <f aca="false">IF(ISERROR(VLOOKUP($A84,'Import OffPeak'!$A$3:CX$99,97,FALSE())-VLOOKUP($A84,'Import OffPeak change'!$A$106:CX$202,97,FALSE())),0,(VLOOKUP($A84,'Import OffPeak'!$A$3:CX$99,97,FALSE())-VLOOKUP($A84,'Import OffPeak change'!$A$106:CX$202,97,FALSE())))</f>
        <v>0</v>
      </c>
      <c r="CT84" s="193" t="n">
        <f aca="false">IF(ISERROR(VLOOKUP($A84,'Import OffPeak'!$A$3:CY$99,98,FALSE())-VLOOKUP($A84,'Import OffPeak change'!$A$106:CY$202,98,FALSE())),0,(VLOOKUP($A84,'Import OffPeak'!$A$3:CY$99,98,FALSE())-VLOOKUP($A84,'Import OffPeak change'!$A$106:CY$202,98,FALSE())))</f>
        <v>0</v>
      </c>
      <c r="CU84" s="193" t="n">
        <f aca="false">IF(ISERROR(VLOOKUP($A84,'Import OffPeak'!$A$3:CZ$99,99,FALSE())-VLOOKUP($A84,'Import OffPeak change'!$A$106:CZ$202,99,FALSE())),0,(VLOOKUP($A84,'Import OffPeak'!$A$3:CZ$99,99,FALSE())-VLOOKUP($A84,'Import OffPeak change'!$A$106:CZ$202,99,FALSE())))</f>
        <v>0</v>
      </c>
      <c r="CV84" s="193" t="n">
        <f aca="false">IF(ISERROR(VLOOKUP($A84,'Import OffPeak'!$A$3:DA$99,100,FALSE())-VLOOKUP($A84,'Import OffPeak change'!$A$106:DA$202,100,FALSE())),0,(VLOOKUP($A84,'Import OffPeak'!$A$3:DA$99,100,FALSE())-VLOOKUP($A84,'Import OffPeak change'!$A$106:DA$202,100,FALSE())))</f>
        <v>0</v>
      </c>
      <c r="CW84" s="193" t="n">
        <f aca="false">IF(ISERROR(VLOOKUP($A84,'Import OffPeak'!$A$3:DB$99,101,FALSE())-VLOOKUP($A84,'Import OffPeak change'!$A$106:DB$202,101,FALSE())),0,(VLOOKUP($A84,'Import OffPeak'!$A$3:DB$99,101,FALSE())-VLOOKUP($A84,'Import OffPeak change'!$A$106:DB$202,101,FALSE())))</f>
        <v>0</v>
      </c>
      <c r="CX84" s="193" t="n">
        <f aca="false">IF(ISERROR(VLOOKUP($A84,'Import OffPeak'!$A$3:DC$99,102,FALSE())-VLOOKUP($A84,'Import OffPeak change'!$A$106:DC$202,102,FALSE())),0,(VLOOKUP($A84,'Import OffPeak'!$A$3:DC$99,102,FALSE())-VLOOKUP($A84,'Import OffPeak change'!$A$106:DC$202,102,FALSE())))</f>
        <v>0</v>
      </c>
      <c r="CY84" s="193" t="n">
        <f aca="false">IF(ISERROR(VLOOKUP($A84,'Import OffPeak'!$A$3:DD$99,103,FALSE())-VLOOKUP($A84,'Import OffPeak change'!$A$106:DD$202,103,FALSE())),0,(VLOOKUP($A84,'Import OffPeak'!$A$3:DD$99,103,FALSE())-VLOOKUP($A84,'Import OffPeak change'!$A$106:DD$202,103,FALSE())))</f>
        <v>0</v>
      </c>
      <c r="CZ84" s="193" t="n">
        <f aca="false">IF(ISERROR(VLOOKUP($A84,'Import OffPeak'!$A$3:DE$99,104,FALSE())-VLOOKUP($A84,'Import OffPeak change'!$A$106:DE$202,104,FALSE())),0,(VLOOKUP($A84,'Import OffPeak'!$A$3:DE$99,104,FALSE())-VLOOKUP($A84,'Import OffPeak change'!$A$106:DE$202,104,FALSE())))</f>
        <v>0</v>
      </c>
      <c r="DA84" s="193" t="n">
        <f aca="false">IF(ISERROR(VLOOKUP($A84,'Import OffPeak'!$A$3:DF$99,105,FALSE())-VLOOKUP($A84,'Import OffPeak change'!$A$106:DF$202,105,FALSE())),0,(VLOOKUP($A84,'Import OffPeak'!$A$3:DF$99,105,FALSE())-VLOOKUP($A84,'Import OffPeak change'!$A$106:DF$202,105,FALSE())))</f>
        <v>0</v>
      </c>
      <c r="DB84" s="193" t="n">
        <f aca="false">IF(ISERROR(VLOOKUP($A84,'Import OffPeak'!$A$3:DG$99,106,FALSE())-VLOOKUP($A84,'Import OffPeak change'!$A$106:DG$202,106,FALSE())),0,(VLOOKUP($A84,'Import OffPeak'!$A$3:DG$99,106,FALSE())-VLOOKUP($A84,'Import OffPeak change'!$A$106:DG$202,106,FALSE())))</f>
        <v>0</v>
      </c>
      <c r="DC84" s="193" t="n">
        <f aca="false">IF(ISERROR(VLOOKUP($A84,'Import OffPeak'!$A$3:DH$99,107,FALSE())-VLOOKUP($A84,'Import OffPeak change'!$A$106:DH$202,107,FALSE())),0,(VLOOKUP($A84,'Import OffPeak'!$A$3:DH$99,107,FALSE())-VLOOKUP($A84,'Import OffPeak change'!$A$106:DH$202,107,FALSE())))</f>
        <v>0</v>
      </c>
      <c r="DD84" s="193" t="n">
        <f aca="false">IF(ISERROR(VLOOKUP($A84,'Import OffPeak'!$A$3:DI$99,108,FALSE())-VLOOKUP($A84,'Import OffPeak change'!$A$106:DI$202,108,FALSE())),0,(VLOOKUP($A84,'Import OffPeak'!$A$3:DI$99,108,FALSE())-VLOOKUP($A84,'Import OffPeak change'!$A$106:DI$202,108,FALSE())))</f>
        <v>0</v>
      </c>
      <c r="DE84" s="193" t="n">
        <f aca="false">IF(ISERROR(VLOOKUP($A84,'Import OffPeak'!$A$3:DJ$99,109,FALSE())-VLOOKUP($A84,'Import OffPeak change'!$A$106:DJ$202,109,FALSE())),0,(VLOOKUP($A84,'Import OffPeak'!$A$3:DJ$99,109,FALSE())-VLOOKUP($A84,'Import OffPeak change'!$A$106:DJ$202,109,FALSE())))</f>
        <v>0</v>
      </c>
      <c r="DF84" s="193" t="n">
        <f aca="false">IF(ISERROR(VLOOKUP($A84,'Import OffPeak'!$A$3:DK$99,110,FALSE())-VLOOKUP($A84,'Import OffPeak change'!$A$106:DK$202,110,FALSE())),0,(VLOOKUP($A84,'Import OffPeak'!$A$3:DK$99,110,FALSE())-VLOOKUP($A84,'Import OffPeak change'!$A$106:DK$202,110,FALSE())))</f>
        <v>0</v>
      </c>
      <c r="DG84" s="193" t="n">
        <f aca="false">IF(ISERROR(VLOOKUP($A84,'Import OffPeak'!$A$3:DL$99,111,FALSE())-VLOOKUP($A84,'Import OffPeak change'!$A$106:DL$202,111,FALSE())),0,(VLOOKUP($A84,'Import OffPeak'!$A$3:DL$99,111,FALSE())-VLOOKUP($A84,'Import OffPeak change'!$A$106:DL$202,111,FALSE())))</f>
        <v>0</v>
      </c>
      <c r="DH84" s="193" t="n">
        <f aca="false">IF(ISERROR(VLOOKUP($A84,'Import OffPeak'!$A$3:DM$99,112,FALSE())-VLOOKUP($A84,'Import OffPeak change'!$A$106:DM$202,112,FALSE())),0,(VLOOKUP($A84,'Import OffPeak'!$A$3:DM$99,112,FALSE())-VLOOKUP($A84,'Import OffPeak change'!$A$106:DM$202,112,FALSE())))</f>
        <v>0</v>
      </c>
      <c r="DI84" s="193" t="n">
        <f aca="false">IF(ISERROR(VLOOKUP($A84,'Import OffPeak'!$A$3:DN$99,113,FALSE())-VLOOKUP($A84,'Import OffPeak change'!$A$106:DN$202,113,FALSE())),0,(VLOOKUP($A84,'Import OffPeak'!$A$3:DN$99,113,FALSE())-VLOOKUP($A84,'Import OffPeak change'!$A$106:DN$202,113,FALSE())))</f>
        <v>0</v>
      </c>
      <c r="DJ84" s="193" t="n">
        <f aca="false">IF(ISERROR(VLOOKUP($A84,'Import OffPeak'!$A$3:DO$99,114,FALSE())-VLOOKUP($A84,'Import OffPeak change'!$A$106:DO$202,114,FALSE())),0,(VLOOKUP($A84,'Import OffPeak'!$A$3:DO$99,114,FALSE())-VLOOKUP($A84,'Import OffPeak change'!$A$106:DO$202,114,FALSE())))</f>
        <v>0</v>
      </c>
      <c r="DK84" s="193" t="n">
        <f aca="false">IF(ISERROR(VLOOKUP($A84,'Import OffPeak'!$A$3:DP$99,115,FALSE())-VLOOKUP($A84,'Import OffPeak change'!$A$106:DP$202,115,FALSE())),0,(VLOOKUP($A84,'Import OffPeak'!$A$3:DP$99,115,FALSE())-VLOOKUP($A84,'Import OffPeak change'!$A$106:DP$202,115,FALSE())))</f>
        <v>0</v>
      </c>
      <c r="DL84" s="193" t="n">
        <f aca="false">IF(ISERROR(VLOOKUP($A84,'Import OffPeak'!$A$3:DQ$99,116,FALSE())-VLOOKUP($A84,'Import OffPeak change'!$A$106:DQ$202,116,FALSE())),0,(VLOOKUP($A84,'Import OffPeak'!$A$3:DQ$99,116,FALSE())-VLOOKUP($A84,'Import OffPeak change'!$A$106:DQ$202,116,FALSE())))</f>
        <v>0</v>
      </c>
      <c r="DM84" s="193" t="n">
        <f aca="false">IF(ISERROR(VLOOKUP($A84,'Import OffPeak'!$A$3:DR$99,117,FALSE())-VLOOKUP($A84,'Import OffPeak change'!$A$106:DR$202,117,FALSE())),0,(VLOOKUP($A84,'Import OffPeak'!$A$3:DR$99,117,FALSE())-VLOOKUP($A84,'Import OffPeak change'!$A$106:DR$202,117,FALSE())))</f>
        <v>0</v>
      </c>
      <c r="DN84" s="193" t="n">
        <f aca="false">IF(ISERROR(VLOOKUP($A84,'Import OffPeak'!$A$3:DS$99,118,FALSE())-VLOOKUP($A84,'Import OffPeak change'!$A$106:DS$202,118,FALSE())),0,(VLOOKUP($A84,'Import OffPeak'!$A$3:DS$99,118,FALSE())-VLOOKUP($A84,'Import OffPeak change'!$A$106:DS$202,118,FALSE())))</f>
        <v>0</v>
      </c>
      <c r="DO84" s="193" t="n">
        <f aca="false">IF(ISERROR(VLOOKUP($A84,'Import OffPeak'!$A$3:DT$99,119,FALSE())-VLOOKUP($A84,'Import OffPeak change'!$A$106:DT$202,119,FALSE())),0,(VLOOKUP($A84,'Import OffPeak'!$A$3:DT$99,119,FALSE())-VLOOKUP($A84,'Import OffPeak change'!$A$106:DT$202,119,FALSE())))</f>
        <v>0</v>
      </c>
      <c r="DP84" s="193" t="n">
        <f aca="false">IF(ISERROR(VLOOKUP($A84,'Import OffPeak'!$A$3:DU$99,120,FALSE())-VLOOKUP($A84,'Import OffPeak change'!$A$106:DU$202,120,FALSE())),0,(VLOOKUP($A84,'Import OffPeak'!$A$3:DU$99,120,FALSE())-VLOOKUP($A84,'Import OffPeak change'!$A$106:DU$202,120,FALSE())))</f>
        <v>0</v>
      </c>
      <c r="DQ84" s="193" t="n">
        <f aca="false">IF(ISERROR(VLOOKUP($A84,'Import OffPeak'!$A$3:DV$99,121,FALSE())-VLOOKUP($A84,'Import OffPeak change'!$A$106:DV$202,121,FALSE())),0,(VLOOKUP($A84,'Import OffPeak'!$A$3:DV$99,121,FALSE())-VLOOKUP($A84,'Import OffPeak change'!$A$106:DV$202,121,FALSE())))</f>
        <v>0</v>
      </c>
      <c r="DR84" s="193" t="n">
        <f aca="false">IF(ISERROR(VLOOKUP($A84,'Import OffPeak'!$A$3:DW$99,122,FALSE())-VLOOKUP($A84,'Import OffPeak change'!$A$106:DW$202,122,FALSE())),0,(VLOOKUP($A84,'Import OffPeak'!$A$3:DW$99,122,FALSE())-VLOOKUP($A84,'Import OffPeak change'!$A$106:DW$202,122,FALSE())))</f>
        <v>0</v>
      </c>
      <c r="DS84" s="193" t="n">
        <f aca="false">IF(ISERROR(VLOOKUP($A84,'Import OffPeak'!$A$3:DX$99,123,FALSE())-VLOOKUP($A84,'Import OffPeak change'!$A$106:DX$202,123,FALSE())),0,(VLOOKUP($A84,'Import OffPeak'!$A$3:DX$99,123,FALSE())-VLOOKUP($A84,'Import OffPeak change'!$A$106:DX$202,123,FALSE())))</f>
        <v>0</v>
      </c>
      <c r="DT84" s="193" t="n">
        <f aca="false">IF(ISERROR(VLOOKUP($A84,'Import OffPeak'!$A$3:DY$99,124,FALSE())-VLOOKUP($A84,'Import OffPeak change'!$A$106:DY$202,124,FALSE())),0,(VLOOKUP($A84,'Import OffPeak'!$A$3:DY$99,124,FALSE())-VLOOKUP($A84,'Import OffPeak change'!$A$106:DY$202,124,FALSE())))</f>
        <v>0</v>
      </c>
      <c r="DU84" s="193" t="n">
        <f aca="false">IF(ISERROR(VLOOKUP($A84,'Import OffPeak'!$A$3:DZ$99,125,FALSE())-VLOOKUP($A84,'Import OffPeak change'!$A$106:DZ$202,125,FALSE())),0,(VLOOKUP($A84,'Import OffPeak'!$A$3:DZ$99,125,FALSE())-VLOOKUP($A84,'Import OffPeak change'!$A$106:DZ$202,125,FALSE())))</f>
        <v>0</v>
      </c>
      <c r="DV84" s="193" t="n">
        <f aca="false">IF(ISERROR(VLOOKUP($A84,'Import OffPeak'!$A$3:EA$99,126,FALSE())-VLOOKUP($A84,'Import OffPeak change'!$A$106:EA$202,126,FALSE())),0,(VLOOKUP($A84,'Import OffPeak'!$A$3:EA$99,126,FALSE())-VLOOKUP($A84,'Import OffPeak change'!$A$106:EA$202,126,FALSE())))</f>
        <v>0</v>
      </c>
      <c r="DW84" s="193" t="n">
        <f aca="false">IF(ISERROR(VLOOKUP($A84,'Import OffPeak'!$A$3:EB$99,127,FALSE())-VLOOKUP($A84,'Import OffPeak change'!$A$106:EB$202,127,FALSE())),0,(VLOOKUP($A84,'Import OffPeak'!$A$3:EB$99,127,FALSE())-VLOOKUP($A84,'Import OffPeak change'!$A$106:EB$202,127,FALSE())))</f>
        <v>0</v>
      </c>
      <c r="DX84" s="193" t="n">
        <f aca="false">IF(ISERROR(VLOOKUP($A84,'Import OffPeak'!$A$3:EC$99,128,FALSE())-VLOOKUP($A84,'Import OffPeak change'!$A$106:EC$202,128,FALSE())),0,(VLOOKUP($A84,'Import OffPeak'!$A$3:EC$99,128,FALSE())-VLOOKUP($A84,'Import OffPeak change'!$A$106:EC$202,128,FALSE())))</f>
        <v>0</v>
      </c>
      <c r="DY84" s="193" t="n">
        <f aca="false">IF(ISERROR(VLOOKUP($A84,'Import OffPeak'!$A$3:ED$99,129,FALSE())-VLOOKUP($A84,'Import OffPeak change'!$A$106:ED$202,129,FALSE())),0,(VLOOKUP($A84,'Import OffPeak'!$A$3:ED$99,129,FALSE())-VLOOKUP($A84,'Import OffPeak change'!$A$106:ED$202,129,FALSE())))</f>
        <v>0</v>
      </c>
      <c r="DZ84" s="193" t="n">
        <f aca="false">IF(ISERROR(VLOOKUP($A84,'Import OffPeak'!$A$3:EE$99,130,FALSE())-VLOOKUP($A84,'Import OffPeak change'!$A$106:EE$202,130,FALSE())),0,(VLOOKUP($A84,'Import OffPeak'!$A$3:EE$99,130,FALSE())-VLOOKUP($A84,'Import OffPeak change'!$A$106:EE$202,130,FALSE())))</f>
        <v>0</v>
      </c>
      <c r="EA84" s="193" t="n">
        <f aca="false">IF(ISERROR(VLOOKUP($A84,'Import OffPeak'!$A$3:EF$99,131,FALSE())-VLOOKUP($A84,'Import OffPeak change'!$A$106:EF$202,131,FALSE())),0,(VLOOKUP($A84,'Import OffPeak'!$A$3:EF$99,131,FALSE())-VLOOKUP($A84,'Import OffPeak change'!$A$106:EF$202,131,FALSE())))</f>
        <v>0</v>
      </c>
      <c r="EB84" s="193" t="n">
        <f aca="false">IF(ISERROR(VLOOKUP($A84,'Import OffPeak'!$A$3:EG$99,132,FALSE())-VLOOKUP($A84,'Import OffPeak change'!$A$106:EG$202,132,FALSE())),0,(VLOOKUP($A84,'Import OffPeak'!$A$3:EG$99,132,FALSE())-VLOOKUP($A84,'Import OffPeak change'!$A$106:EG$202,132,FALSE())))</f>
        <v>0</v>
      </c>
      <c r="EC84" s="193" t="n">
        <f aca="false">IF(ISERROR(VLOOKUP($A84,'Import OffPeak'!$A$3:EH$99,133,FALSE())-VLOOKUP($A84,'Import OffPeak change'!$A$106:EH$202,133,FALSE())),0,(VLOOKUP($A84,'Import OffPeak'!$A$3:EH$99,133,FALSE())-VLOOKUP($A84,'Import OffPeak change'!$A$106:EH$202,133,FALSE())))</f>
        <v>0</v>
      </c>
      <c r="ED84" s="193" t="n">
        <f aca="false">IF(ISERROR(VLOOKUP($A84,'Import OffPeak'!$A$3:EI$99,134,FALSE())-VLOOKUP($A84,'Import OffPeak change'!$A$106:EI$202,134,FALSE())),0,(VLOOKUP($A84,'Import OffPeak'!$A$3:EI$99,134,FALSE())-VLOOKUP($A84,'Import OffPeak change'!$A$106:EI$202,134,FALSE())))</f>
        <v>0</v>
      </c>
      <c r="EE84" s="193" t="n">
        <f aca="false">IF(ISERROR(VLOOKUP($A84,'Import OffPeak'!$A$3:EJ$99,135,FALSE())-VLOOKUP($A84,'Import OffPeak change'!$A$106:EJ$202,135,FALSE())),0,(VLOOKUP($A84,'Import OffPeak'!$A$3:EJ$99,135,FALSE())-VLOOKUP($A84,'Import OffPeak change'!$A$106:EJ$202,135,FALSE())))</f>
        <v>0</v>
      </c>
      <c r="EF84" s="193" t="n">
        <f aca="false">IF(ISERROR(VLOOKUP($A84,'Import OffPeak'!$A$3:EK$99,136,FALSE())-VLOOKUP($A84,'Import OffPeak change'!$A$106:EK$202,136,FALSE())),0,(VLOOKUP($A84,'Import OffPeak'!$A$3:EK$99,136,FALSE())-VLOOKUP($A84,'Import OffPeak change'!$A$106:EK$202,136,FALSE())))</f>
        <v>0</v>
      </c>
      <c r="EG84" s="193" t="n">
        <f aca="false">IF(ISERROR(VLOOKUP($A84,'Import OffPeak'!$A$3:EL$99,137,FALSE())-VLOOKUP($A84,'Import OffPeak change'!$A$106:EL$202,137,FALSE())),0,(VLOOKUP($A84,'Import OffPeak'!$A$3:EL$99,137,FALSE())-VLOOKUP($A84,'Import OffPeak change'!$A$106:EL$202,137,FALSE())))</f>
        <v>0</v>
      </c>
      <c r="EH84" s="193" t="n">
        <f aca="false">IF(ISERROR(VLOOKUP($A84,'Import OffPeak'!$A$3:EM$99,138,FALSE())-VLOOKUP($A84,'Import OffPeak change'!$A$106:EM$202,138,FALSE())),0,(VLOOKUP($A84,'Import OffPeak'!$A$3:EM$99,138,FALSE())-VLOOKUP($A84,'Import OffPeak change'!$A$106:EM$202,138,FALSE())))</f>
        <v>0</v>
      </c>
      <c r="EI84" s="193" t="n">
        <f aca="false">IF(ISERROR(VLOOKUP($A84,'Import OffPeak'!$A$3:EN$99,139,FALSE())-VLOOKUP($A84,'Import OffPeak change'!$A$106:EN$202,139,FALSE())),0,(VLOOKUP($A84,'Import OffPeak'!$A$3:EN$99,139,FALSE())-VLOOKUP($A84,'Import OffPeak change'!$A$106:EN$202,139,FALSE())))</f>
        <v>0</v>
      </c>
      <c r="EJ84" s="193" t="n">
        <f aca="false">IF(ISERROR(VLOOKUP($A84,'Import OffPeak'!$A$3:EO$99,140,FALSE())-VLOOKUP($A84,'Import OffPeak change'!$A$106:EO$202,140,FALSE())),0,(VLOOKUP($A84,'Import OffPeak'!$A$3:EO$99,140,FALSE())-VLOOKUP($A84,'Import OffPeak change'!$A$106:EO$202,140,FALSE())))</f>
        <v>0</v>
      </c>
      <c r="EK84" s="193" t="n">
        <f aca="false">IF(ISERROR(VLOOKUP($A84,'Import OffPeak'!$A$3:EP$99,141,FALSE())-VLOOKUP($A84,'Import OffPeak change'!$A$106:EP$202,141,FALSE())),0,(VLOOKUP($A84,'Import OffPeak'!$A$3:EP$99,141,FALSE())-VLOOKUP($A84,'Import OffPeak change'!$A$106:EP$202,141,FALSE())))</f>
        <v>0</v>
      </c>
      <c r="EL84" s="193" t="n">
        <f aca="false">IF(ISERROR(VLOOKUP($A84,'Import OffPeak'!$A$3:EQ$99,142,FALSE())-VLOOKUP($A84,'Import OffPeak change'!$A$106:EQ$202,142,FALSE())),0,(VLOOKUP($A84,'Import OffPeak'!$A$3:EQ$99,142,FALSE())-VLOOKUP($A84,'Import OffPeak change'!$A$106:EQ$202,142,FALSE())))</f>
        <v>0</v>
      </c>
      <c r="EM84" s="193" t="n">
        <f aca="false">IF(ISERROR(VLOOKUP($A84,'Import OffPeak'!$A$3:ER$99,143,FALSE())-VLOOKUP($A84,'Import OffPeak change'!$A$106:ER$202,143,FALSE())),0,(VLOOKUP($A84,'Import OffPeak'!$A$3:ER$99,143,FALSE())-VLOOKUP($A84,'Import OffPeak change'!$A$106:ER$202,143,FALSE())))</f>
        <v>0</v>
      </c>
      <c r="EN84" s="193" t="n">
        <f aca="false">IF(ISERROR(VLOOKUP($A84,'Import OffPeak'!$A$3:ES$99,144,FALSE())-VLOOKUP($A84,'Import OffPeak change'!$A$106:ES$202,144,FALSE())),0,(VLOOKUP($A84,'Import OffPeak'!$A$3:ES$99,144,FALSE())-VLOOKUP($A84,'Import OffPeak change'!$A$106:ES$202,144,FALSE())))</f>
        <v>0</v>
      </c>
      <c r="EO84" s="193" t="n">
        <f aca="false">IF(ISERROR(VLOOKUP($A84,'Import OffPeak'!$A$3:ET$99,145,FALSE())-VLOOKUP($A84,'Import OffPeak change'!$A$106:ET$202,145,FALSE())),0,(VLOOKUP($A84,'Import OffPeak'!$A$3:ET$99,145,FALSE())-VLOOKUP($A84,'Import OffPeak change'!$A$106:ET$202,145,FALSE())))</f>
        <v>0</v>
      </c>
      <c r="EP84" s="193" t="n">
        <f aca="false">IF(ISERROR(VLOOKUP($A84,'Import OffPeak'!$A$3:EU$99,146,FALSE())-VLOOKUP($A84,'Import OffPeak change'!$A$106:EU$202,146,FALSE())),0,(VLOOKUP($A84,'Import OffPeak'!$A$3:EU$99,146,FALSE())-VLOOKUP($A84,'Import OffPeak change'!$A$106:EU$202,146,FALSE())))</f>
        <v>0</v>
      </c>
      <c r="EQ84" s="193" t="n">
        <f aca="false">IF(ISERROR(VLOOKUP($A84,'Import OffPeak'!$A$3:EV$99,147,FALSE())-VLOOKUP($A84,'Import OffPeak change'!$A$106:EV$202,147,FALSE())),0,(VLOOKUP($A84,'Import OffPeak'!$A$3:EV$99,147,FALSE())-VLOOKUP($A84,'Import OffPeak change'!$A$106:EV$202,147,FALSE())))</f>
        <v>0</v>
      </c>
      <c r="ER84" s="193" t="n">
        <f aca="false">IF(ISERROR(VLOOKUP($A84,'Import OffPeak'!$A$3:EW$99,148,FALSE())-VLOOKUP($A84,'Import OffPeak change'!$A$106:EW$202,148,FALSE())),0,(VLOOKUP($A84,'Import OffPeak'!$A$3:EW$99,148,FALSE())-VLOOKUP($A84,'Import OffPeak change'!$A$106:EW$202,148,FALSE())))</f>
        <v>0</v>
      </c>
      <c r="ES84" s="193" t="n">
        <f aca="false">IF(ISERROR(VLOOKUP($A84,'Import OffPeak'!$A$3:EX$99,149,FALSE())-VLOOKUP($A84,'Import OffPeak change'!$A$106:EX$202,149,FALSE())),0,(VLOOKUP($A84,'Import OffPeak'!$A$3:EX$99,149,FALSE())-VLOOKUP($A84,'Import OffPeak change'!$A$106:EX$202,149,FALSE())))</f>
        <v>0</v>
      </c>
      <c r="ET84" s="193" t="n">
        <f aca="false">IF(ISERROR(VLOOKUP($A84,'Import OffPeak'!$A$3:EY$99,150,FALSE())-VLOOKUP($A84,'Import OffPeak change'!$A$106:EY$202,150,FALSE())),0,(VLOOKUP($A84,'Import OffPeak'!$A$3:EY$99,150,FALSE())-VLOOKUP($A84,'Import OffPeak change'!$A$106:EY$202,150,FALSE())))</f>
        <v>0</v>
      </c>
      <c r="EU84" s="193" t="n">
        <f aca="false">IF(ISERROR(VLOOKUP($A84,'Import OffPeak'!$A$3:EZ$99,151,FALSE())-VLOOKUP($A84,'Import OffPeak change'!$A$106:EZ$202,151,FALSE())),0,(VLOOKUP($A84,'Import OffPeak'!$A$3:EZ$99,151,FALSE())-VLOOKUP($A84,'Import OffPeak change'!$A$106:EZ$202,151,FALSE())))</f>
        <v>0</v>
      </c>
      <c r="EV84" s="193" t="n">
        <f aca="false">IF(ISERROR(VLOOKUP($A84,'Import OffPeak'!$A$3:FA$99,152,FALSE())-VLOOKUP($A84,'Import OffPeak change'!$A$106:FA$202,152,FALSE())),0,(VLOOKUP($A84,'Import OffPeak'!$A$3:FA$99,152,FALSE())-VLOOKUP($A84,'Import OffPeak change'!$A$106:FA$202,152,FALSE())))</f>
        <v>0</v>
      </c>
      <c r="EW84" s="193" t="n">
        <f aca="false">IF(ISERROR(VLOOKUP($A84,'Import OffPeak'!$A$3:FB$99,153,FALSE())-VLOOKUP($A84,'Import OffPeak change'!$A$106:FB$202,153,FALSE())),0,(VLOOKUP($A84,'Import OffPeak'!$A$3:FB$99,153,FALSE())-VLOOKUP($A84,'Import OffPeak change'!$A$106:FB$202,153,FALSE())))</f>
        <v>0</v>
      </c>
      <c r="EX84" s="193" t="n">
        <f aca="false">IF(ISERROR(VLOOKUP($A84,'Import OffPeak'!$A$3:FC$99,154,FALSE())-VLOOKUP($A84,'Import OffPeak change'!$A$106:FC$202,154,FALSE())),0,(VLOOKUP($A84,'Import OffPeak'!$A$3:FC$99,154,FALSE())-VLOOKUP($A84,'Import OffPeak change'!$A$106:FC$202,154,FALSE())))</f>
        <v>0</v>
      </c>
      <c r="EY84" s="193" t="n">
        <f aca="false">IF(ISERROR(VLOOKUP($A84,'Import OffPeak'!$A$3:FD$99,155,FALSE())-VLOOKUP($A84,'Import OffPeak change'!$A$106:FD$202,155,FALSE())),0,(VLOOKUP($A84,'Import OffPeak'!$A$3:FD$99,155,FALSE())-VLOOKUP($A84,'Import OffPeak change'!$A$106:FD$202,155,FALSE())))</f>
        <v>0</v>
      </c>
      <c r="EZ84" s="193" t="n">
        <f aca="false">IF(ISERROR(VLOOKUP($A84,'Import OffPeak'!$A$3:FE$99,156,FALSE())-VLOOKUP($A84,'Import OffPeak change'!$A$106:FE$202,156,FALSE())),0,(VLOOKUP($A84,'Import OffPeak'!$A$3:FE$99,156,FALSE())-VLOOKUP($A84,'Import OffPeak change'!$A$106:FE$202,156,FALSE())))</f>
        <v>0</v>
      </c>
      <c r="FA84" s="193" t="n">
        <f aca="false">IF(ISERROR(VLOOKUP($A84,'Import OffPeak'!$A$3:FF$99,157,FALSE())-VLOOKUP($A84,'Import OffPeak change'!$A$106:FF$202,157,FALSE())),0,(VLOOKUP($A84,'Import OffPeak'!$A$3:FF$99,157,FALSE())-VLOOKUP($A84,'Import OffPeak change'!$A$106:FF$202,157,FALSE())))</f>
        <v>0</v>
      </c>
      <c r="FB84" s="193" t="n">
        <f aca="false">IF(ISERROR(VLOOKUP($A84,'Import OffPeak'!$A$3:FG$99,158,FALSE())-VLOOKUP($A84,'Import OffPeak change'!$A$106:FG$202,158,FALSE())),0,(VLOOKUP($A84,'Import OffPeak'!$A$3:FG$99,158,FALSE())-VLOOKUP($A84,'Import OffPeak change'!$A$106:FG$202,158,FALSE())))</f>
        <v>0</v>
      </c>
      <c r="FC84" s="193" t="n">
        <f aca="false">IF(ISERROR(VLOOKUP($A84,'Import OffPeak'!$A$3:FH$99,159,FALSE())-VLOOKUP($A84,'Import OffPeak change'!$A$106:FH$202,159,FALSE())),0,(VLOOKUP($A84,'Import OffPeak'!$A$3:FH$99,159,FALSE())-VLOOKUP($A84,'Import OffPeak change'!$A$106:FH$202,159,FALSE())))</f>
        <v>0</v>
      </c>
      <c r="FD84" s="193" t="n">
        <f aca="false">IF(ISERROR(VLOOKUP($A84,'Import OffPeak'!$A$3:FI$99,160,FALSE())-VLOOKUP($A84,'Import OffPeak change'!$A$106:FI$202,160,FALSE())),0,(VLOOKUP($A84,'Import OffPeak'!$A$3:FI$99,160,FALSE())-VLOOKUP($A84,'Import OffPeak change'!$A$106:FI$202,160,FALSE())))</f>
        <v>0</v>
      </c>
      <c r="FE84" s="193" t="n">
        <f aca="false">IF(ISERROR(VLOOKUP($A84,'Import OffPeak'!$A$3:FJ$99,161,FALSE())-VLOOKUP($A84,'Import OffPeak change'!$A$106:FJ$202,161,FALSE())),0,(VLOOKUP($A84,'Import OffPeak'!$A$3:FJ$99,161,FALSE())-VLOOKUP($A84,'Import OffPeak change'!$A$106:FJ$202,161,FALSE())))</f>
        <v>0</v>
      </c>
      <c r="FF84" s="193" t="n">
        <f aca="false">IF(ISERROR(VLOOKUP($A84,'Import OffPeak'!$A$3:FK$99,162,FALSE())-VLOOKUP($A84,'Import OffPeak change'!$A$106:FK$202,162,FALSE())),0,(VLOOKUP($A84,'Import OffPeak'!$A$3:FK$99,162,FALSE())-VLOOKUP($A84,'Import OffPeak change'!$A$106:FK$202,162,FALSE())))</f>
        <v>0</v>
      </c>
      <c r="FG84" s="193" t="n">
        <f aca="false">IF(ISERROR(VLOOKUP($A84,'Import OffPeak'!$A$3:FL$99,163,FALSE())-VLOOKUP($A84,'Import OffPeak change'!$A$106:FL$202,163,FALSE())),0,(VLOOKUP($A84,'Import OffPeak'!$A$3:FL$99,163,FALSE())-VLOOKUP($A84,'Import OffPeak change'!$A$106:FL$202,163,FALSE())))</f>
        <v>0</v>
      </c>
      <c r="FH84" s="193" t="n">
        <f aca="false">IF(ISERROR(VLOOKUP($A84,'Import OffPeak'!$A$3:FM$99,164,FALSE())-VLOOKUP($A84,'Import OffPeak change'!$A$106:FM$202,164,FALSE())),0,(VLOOKUP($A84,'Import OffPeak'!$A$3:FM$99,164,FALSE())-VLOOKUP($A84,'Import OffPeak change'!$A$106:FM$202,164,FALSE())))</f>
        <v>0</v>
      </c>
      <c r="FI84" s="193" t="n">
        <f aca="false">IF(ISERROR(VLOOKUP($A84,'Import OffPeak'!$A$3:FN$99,165,FALSE())-VLOOKUP($A84,'Import OffPeak change'!$A$106:FN$202,165,FALSE())),0,(VLOOKUP($A84,'Import OffPeak'!$A$3:FN$99,165,FALSE())-VLOOKUP($A84,'Import OffPeak change'!$A$106:FN$202,165,FALSE())))</f>
        <v>0</v>
      </c>
      <c r="FJ84" s="193" t="n">
        <f aca="false">IF(ISERROR(VLOOKUP($A84,'Import OffPeak'!$A$3:FO$99,166,FALSE())-VLOOKUP($A84,'Import OffPeak change'!$A$106:FO$202,166,FALSE())),0,(VLOOKUP($A84,'Import OffPeak'!$A$3:FO$99,166,FALSE())-VLOOKUP($A84,'Import OffPeak change'!$A$106:FO$202,166,FALSE())))</f>
        <v>0</v>
      </c>
      <c r="FK84" s="193" t="n">
        <f aca="false">IF(ISERROR(VLOOKUP($A84,'Import OffPeak'!$A$3:FP$99,167,FALSE())-VLOOKUP($A84,'Import OffPeak change'!$A$106:FP$202,167,FALSE())),0,(VLOOKUP($A84,'Import OffPeak'!$A$3:FP$99,167,FALSE())-VLOOKUP($A84,'Import OffPeak change'!$A$106:FP$202,167,FALSE())))</f>
        <v>0</v>
      </c>
      <c r="FL84" s="193" t="n">
        <f aca="false">IF(ISERROR(VLOOKUP($A84,'Import OffPeak'!$A$3:FQ$99,168,FALSE())-VLOOKUP($A84,'Import OffPeak change'!$A$106:FQ$202,168,FALSE())),0,(VLOOKUP($A84,'Import OffPeak'!$A$3:FQ$99,168,FALSE())-VLOOKUP($A84,'Import OffPeak change'!$A$106:FQ$202,168,FALSE())))</f>
        <v>0</v>
      </c>
      <c r="FM84" s="193" t="n">
        <f aca="false">IF(ISERROR(VLOOKUP($A84,'Import OffPeak'!$A$3:FR$99,169,FALSE())-VLOOKUP($A84,'Import OffPeak change'!$A$106:FR$202,169,FALSE())),0,(VLOOKUP($A84,'Import OffPeak'!$A$3:FR$99,169,FALSE())-VLOOKUP($A84,'Import OffPeak change'!$A$106:FR$202,169,FALSE())))</f>
        <v>0</v>
      </c>
      <c r="FN84" s="193" t="n">
        <f aca="false">IF(ISERROR(VLOOKUP($A84,'Import OffPeak'!$A$3:FS$99,170,FALSE())-VLOOKUP($A84,'Import OffPeak change'!$A$106:FS$202,170,FALSE())),0,(VLOOKUP($A84,'Import OffPeak'!$A$3:FS$99,170,FALSE())-VLOOKUP($A84,'Import OffPeak change'!$A$106:FS$202,170,FALSE())))</f>
        <v>0</v>
      </c>
      <c r="FO84" s="193" t="n">
        <f aca="false">IF(ISERROR(VLOOKUP($A84,'Import OffPeak'!$A$3:FT$99,171,FALSE())-VLOOKUP($A84,'Import OffPeak change'!$A$106:FT$202,171,FALSE())),0,(VLOOKUP($A84,'Import OffPeak'!$A$3:FT$99,171,FALSE())-VLOOKUP($A84,'Import OffPeak change'!$A$106:FT$202,171,FALSE())))</f>
        <v>0</v>
      </c>
      <c r="FP84" s="193" t="n">
        <f aca="false">IF(ISERROR(VLOOKUP($A84,'Import OffPeak'!$A$3:FU$99,172,FALSE())-VLOOKUP($A84,'Import OffPeak change'!$A$106:FU$202,172,FALSE())),0,(VLOOKUP($A84,'Import OffPeak'!$A$3:FU$99,172,FALSE())-VLOOKUP($A84,'Import OffPeak change'!$A$106:FU$202,172,FALSE())))</f>
        <v>0</v>
      </c>
      <c r="FQ84" s="193" t="n">
        <f aca="false">IF(ISERROR(VLOOKUP($A84,'Import OffPeak'!$A$3:FV$99,173,FALSE())-VLOOKUP($A84,'Import OffPeak change'!$A$106:FV$202,173,FALSE())),0,(VLOOKUP($A84,'Import OffPeak'!$A$3:FV$99,173,FALSE())-VLOOKUP($A84,'Import OffPeak change'!$A$106:FV$202,173,FALSE())))</f>
        <v>0</v>
      </c>
      <c r="FR84" s="193" t="n">
        <f aca="false">IF(ISERROR(VLOOKUP($A84,'Import OffPeak'!$A$3:FW$99,174,FALSE())-VLOOKUP($A84,'Import OffPeak change'!$A$106:FW$202,174,FALSE())),0,(VLOOKUP($A84,'Import OffPeak'!$A$3:FW$99,174,FALSE())-VLOOKUP($A84,'Import OffPeak change'!$A$106:FW$202,174,FALSE())))</f>
        <v>0</v>
      </c>
      <c r="FS84" s="193" t="n">
        <f aca="false">IF(ISERROR(VLOOKUP($A84,'Import OffPeak'!$A$3:FX$99,175,FALSE())-VLOOKUP($A84,'Import OffPeak change'!$A$106:FX$202,175,FALSE())),0,(VLOOKUP($A84,'Import OffPeak'!$A$3:FX$99,175,FALSE())-VLOOKUP($A84,'Import OffPeak change'!$A$106:FX$202,175,FALSE())))</f>
        <v>0</v>
      </c>
      <c r="FT84" s="193" t="n">
        <f aca="false">IF(ISERROR(VLOOKUP($A84,'Import OffPeak'!$A$3:FY$99,176,FALSE())-VLOOKUP($A84,'Import OffPeak change'!$A$106:FY$202,176,FALSE())),0,(VLOOKUP($A84,'Import OffPeak'!$A$3:FY$99,176,FALSE())-VLOOKUP($A84,'Import OffPeak change'!$A$106:FY$202,176,FALSE())))</f>
        <v>0</v>
      </c>
      <c r="FU84" s="193" t="n">
        <f aca="false">IF(ISERROR(VLOOKUP($A84,'Import OffPeak'!$A$3:FZ$99,177,FALSE())-VLOOKUP($A84,'Import OffPeak change'!$A$106:FZ$202,177,FALSE())),0,(VLOOKUP($A84,'Import OffPeak'!$A$3:FZ$99,177,FALSE())-VLOOKUP($A84,'Import OffPeak change'!$A$106:FZ$202,177,FALSE())))</f>
        <v>0</v>
      </c>
      <c r="FV84" s="193" t="n">
        <f aca="false">IF(ISERROR(VLOOKUP($A84,'Import OffPeak'!$A$3:GA$99,178,FALSE())-VLOOKUP($A84,'Import OffPeak change'!$A$106:GA$202,178,FALSE())),0,(VLOOKUP($A84,'Import OffPeak'!$A$3:GA$99,178,FALSE())-VLOOKUP($A84,'Import OffPeak change'!$A$106:GA$202,178,FALSE())))</f>
        <v>0</v>
      </c>
      <c r="FW84" s="193" t="n">
        <f aca="false">IF(ISERROR(VLOOKUP($A84,'Import OffPeak'!$A$3:GB$99,179,FALSE())-VLOOKUP($A84,'Import OffPeak change'!$A$106:GB$202,179,FALSE())),0,(VLOOKUP($A84,'Import OffPeak'!$A$3:GB$99,179,FALSE())-VLOOKUP($A84,'Import OffPeak change'!$A$106:GB$202,179,FALSE())))</f>
        <v>0</v>
      </c>
      <c r="FX84" s="193" t="n">
        <f aca="false">IF(ISERROR(VLOOKUP($A84,'Import OffPeak'!$A$3:GC$99,180,FALSE())-VLOOKUP($A84,'Import OffPeak change'!$A$106:GC$202,180,FALSE())),0,(VLOOKUP($A84,'Import OffPeak'!$A$3:GC$99,180,FALSE())-VLOOKUP($A84,'Import OffPeak change'!$A$106:GC$202,180,FALSE())))</f>
        <v>0</v>
      </c>
      <c r="FY84" s="193" t="n">
        <f aca="false">IF(ISERROR(VLOOKUP($A84,'Import OffPeak'!$A$3:GD$99,181,FALSE())-VLOOKUP($A84,'Import OffPeak change'!$A$106:GD$202,181,FALSE())),0,(VLOOKUP($A84,'Import OffPeak'!$A$3:GD$99,181,FALSE())-VLOOKUP($A84,'Import OffPeak change'!$A$106:GD$202,181,FALSE())))</f>
        <v>0</v>
      </c>
      <c r="FZ84" s="193" t="n">
        <f aca="false">IF(ISERROR(VLOOKUP($A84,'Import OffPeak'!$A$3:GE$99,182,FALSE())-VLOOKUP($A84,'Import OffPeak change'!$A$106:GE$202,182,FALSE())),0,(VLOOKUP($A84,'Import OffPeak'!$A$3:GE$99,182,FALSE())-VLOOKUP($A84,'Import OffPeak change'!$A$106:GE$202,182,FALSE())))</f>
        <v>0</v>
      </c>
      <c r="GA84" s="193" t="n">
        <f aca="false">IF(ISERROR(VLOOKUP($A84,'Import OffPeak'!$A$3:GF$99,183,FALSE())-VLOOKUP($A84,'Import OffPeak change'!$A$106:GF$202,183,FALSE())),0,(VLOOKUP($A84,'Import OffPeak'!$A$3:GF$99,183,FALSE())-VLOOKUP($A84,'Import OffPeak change'!$A$106:GF$202,183,FALSE())))</f>
        <v>0</v>
      </c>
      <c r="GB84" s="193" t="n">
        <f aca="false">IF(ISERROR(VLOOKUP($A84,'Import OffPeak'!$A$3:GG$99,184,FALSE())-VLOOKUP($A84,'Import OffPeak change'!$A$106:GG$202,184,FALSE())),0,(VLOOKUP($A84,'Import OffPeak'!$A$3:GG$99,184,FALSE())-VLOOKUP($A84,'Import OffPeak change'!$A$106:GG$202,184,FALSE())))</f>
        <v>0</v>
      </c>
      <c r="GC84" s="193" t="n">
        <f aca="false">IF(ISERROR(VLOOKUP($A84,'Import OffPeak'!$A$3:GH$99,185,FALSE())-VLOOKUP($A84,'Import OffPeak change'!$A$106:GH$202,185,FALSE())),0,(VLOOKUP($A84,'Import OffPeak'!$A$3:GH$99,185,FALSE())-VLOOKUP($A84,'Import OffPeak change'!$A$106:GH$202,185,FALSE())))</f>
        <v>0</v>
      </c>
      <c r="GD84" s="193" t="n">
        <f aca="false">IF(ISERROR(VLOOKUP($A84,'Import OffPeak'!$A$3:GI$99,186,FALSE())-VLOOKUP($A84,'Import OffPeak change'!$A$106:GI$202,186,FALSE())),0,(VLOOKUP($A84,'Import OffPeak'!$A$3:GI$99,186,FALSE())-VLOOKUP($A84,'Import OffPeak change'!$A$106:GI$202,186,FALSE())))</f>
        <v>0</v>
      </c>
      <c r="GE84" s="193" t="n">
        <f aca="false">IF(ISERROR(VLOOKUP($A84,'Import OffPeak'!$A$3:GJ$99,187,FALSE())-VLOOKUP($A84,'Import OffPeak change'!$A$106:GJ$202,187,FALSE())),0,(VLOOKUP($A84,'Import OffPeak'!$A$3:GJ$99,187,FALSE())-VLOOKUP($A84,'Import OffPeak change'!$A$106:GJ$202,187,FALSE())))</f>
        <v>0</v>
      </c>
      <c r="GF84" s="193" t="n">
        <f aca="false">IF(ISERROR(VLOOKUP($A84,'Import OffPeak'!$A$3:GK$99,188,FALSE())-VLOOKUP($A84,'Import OffPeak change'!$A$106:GK$202,188,FALSE())),0,(VLOOKUP($A84,'Import OffPeak'!$A$3:GK$99,188,FALSE())-VLOOKUP($A84,'Import OffPeak change'!$A$106:GK$202,188,FALSE())))</f>
        <v>0</v>
      </c>
      <c r="GG84" s="193" t="n">
        <f aca="false">IF(ISERROR(VLOOKUP($A84,'Import OffPeak'!$A$3:GL$99,189,FALSE())-VLOOKUP($A84,'Import OffPeak change'!$A$106:GL$202,189,FALSE())),0,(VLOOKUP($A84,'Import OffPeak'!$A$3:GL$99,189,FALSE())-VLOOKUP($A84,'Import OffPeak change'!$A$106:GL$202,189,FALSE())))</f>
        <v>0</v>
      </c>
      <c r="GH84" s="193" t="n">
        <f aca="false">IF(ISERROR(VLOOKUP($A84,'Import OffPeak'!$A$3:GM$99,190,FALSE())-VLOOKUP($A84,'Import OffPeak change'!$A$106:GM$202,190,FALSE())),0,(VLOOKUP($A84,'Import OffPeak'!$A$3:GM$99,190,FALSE())-VLOOKUP($A84,'Import OffPeak change'!$A$106:GM$202,190,FALSE())))</f>
        <v>0</v>
      </c>
      <c r="GI84" s="193" t="n">
        <f aca="false">IF(ISERROR(VLOOKUP($A84,'Import OffPeak'!$A$3:GN$99,191,FALSE())-VLOOKUP($A84,'Import OffPeak change'!$A$106:GN$202,191,FALSE())),0,(VLOOKUP($A84,'Import OffPeak'!$A$3:GN$99,191,FALSE())-VLOOKUP($A84,'Import OffPeak change'!$A$106:GN$202,191,FALSE())))</f>
        <v>0</v>
      </c>
      <c r="GJ84" s="193" t="n">
        <f aca="false">IF(ISERROR(VLOOKUP($A84,'Import OffPeak'!$A$3:GO$99,192,FALSE())-VLOOKUP($A84,'Import OffPeak change'!$A$106:GO$202,192,FALSE())),0,(VLOOKUP($A84,'Import OffPeak'!$A$3:GO$99,192,FALSE())-VLOOKUP($A84,'Import OffPeak change'!$A$106:GO$202,192,FALSE())))</f>
        <v>0</v>
      </c>
      <c r="GK84" s="193" t="n">
        <f aca="false">IF(ISERROR(VLOOKUP($A84,'Import OffPeak'!$A$3:GP$99,193,FALSE())-VLOOKUP($A84,'Import OffPeak change'!$A$106:GP$202,193,FALSE())),0,(VLOOKUP($A84,'Import OffPeak'!$A$3:GP$99,193,FALSE())-VLOOKUP($A84,'Import OffPeak change'!$A$106:GP$202,193,FALSE())))</f>
        <v>0</v>
      </c>
      <c r="GL84" s="193" t="n">
        <f aca="false">IF(ISERROR(VLOOKUP($A84,'Import OffPeak'!$A$3:GQ$99,194,FALSE())-VLOOKUP($A84,'Import OffPeak change'!$A$106:GQ$202,194,FALSE())),0,(VLOOKUP($A84,'Import OffPeak'!$A$3:GQ$99,194,FALSE())-VLOOKUP($A84,'Import OffPeak change'!$A$106:GQ$202,194,FALSE())))</f>
        <v>0</v>
      </c>
      <c r="GM84" s="193" t="n">
        <f aca="false">IF(ISERROR(VLOOKUP($A84,'Import OffPeak'!$A$3:GR$99,195,FALSE())-VLOOKUP($A84,'Import OffPeak change'!$A$106:GR$202,195,FALSE())),0,(VLOOKUP($A84,'Import OffPeak'!$A$3:GR$99,195,FALSE())-VLOOKUP($A84,'Import OffPeak change'!$A$106:GR$202,195,FALSE())))</f>
        <v>0</v>
      </c>
      <c r="GN84" s="193" t="n">
        <f aca="false">IF(ISERROR(VLOOKUP($A84,'Import OffPeak'!$A$3:GS$99,196,FALSE())-VLOOKUP($A84,'Import OffPeak change'!$A$106:GS$202,196,FALSE())),0,(VLOOKUP($A84,'Import OffPeak'!$A$3:GS$99,196,FALSE())-VLOOKUP($A84,'Import OffPeak change'!$A$106:GS$202,196,FALSE())))</f>
        <v>0</v>
      </c>
      <c r="GO84" s="193" t="n">
        <f aca="false">IF(ISERROR(VLOOKUP($A84,'Import OffPeak'!$A$3:GT$99,197,FALSE())-VLOOKUP($A84,'Import OffPeak change'!$A$106:GT$202,197,FALSE())),0,(VLOOKUP($A84,'Import OffPeak'!$A$3:GT$99,197,FALSE())-VLOOKUP($A84,'Import OffPeak change'!$A$106:GT$202,197,FALSE())))</f>
        <v>0</v>
      </c>
      <c r="GP84" s="193" t="n">
        <f aca="false">IF(ISERROR(VLOOKUP($A84,'Import OffPeak'!$A$3:GU$99,198,FALSE())-VLOOKUP($A84,'Import OffPeak change'!$A$106:GU$202,198,FALSE())),0,(VLOOKUP($A84,'Import OffPeak'!$A$3:GU$99,198,FALSE())-VLOOKUP($A84,'Import OffPeak change'!$A$106:GU$202,198,FALSE())))</f>
        <v>0</v>
      </c>
      <c r="GQ84" s="193" t="n">
        <f aca="false">IF(ISERROR(VLOOKUP($A84,'Import OffPeak'!$A$3:GV$99,199,FALSE())-VLOOKUP($A84,'Import OffPeak change'!$A$106:GV$202,199,FALSE())),0,(VLOOKUP($A84,'Import OffPeak'!$A$3:GV$99,199,FALSE())-VLOOKUP($A84,'Import OffPeak change'!$A$106:GV$202,199,FALSE())))</f>
        <v>0</v>
      </c>
      <c r="GR84" s="193" t="n">
        <f aca="false">IF(ISERROR(VLOOKUP($A84,'Import OffPeak'!$A$3:GW$99,200,FALSE())-VLOOKUP($A84,'Import OffPeak change'!$A$106:GW$202,200,FALSE())),0,(VLOOKUP($A84,'Import OffPeak'!$A$3:GW$99,200,FALSE())-VLOOKUP($A84,'Import OffPeak change'!$A$106:GW$202,200,FALSE())))</f>
        <v>0</v>
      </c>
      <c r="GS84" s="193" t="n">
        <f aca="false">IF(ISERROR(VLOOKUP($A84,'Import OffPeak'!$A$3:GX$99,201,FALSE())-VLOOKUP($A84,'Import OffPeak change'!$A$106:GX$202,201,FALSE())),0,(VLOOKUP($A84,'Import OffPeak'!$A$3:GX$99,201,FALSE())-VLOOKUP($A84,'Import OffPeak change'!$A$106:GX$202,201,FALSE())))</f>
        <v>0</v>
      </c>
      <c r="GT84" s="193" t="n">
        <f aca="false">IF(ISERROR(VLOOKUP($A84,'Import OffPeak'!$A$3:GY$99,202,FALSE())-VLOOKUP($A84,'Import OffPeak change'!$A$106:GY$202,202,FALSE())),0,(VLOOKUP($A84,'Import OffPeak'!$A$3:GY$99,202,FALSE())-VLOOKUP($A84,'Import OffPeak change'!$A$106:GY$202,202,FALSE())))</f>
        <v>0</v>
      </c>
      <c r="GU84" s="193" t="n">
        <f aca="false">IF(ISERROR(VLOOKUP($A84,'Import OffPeak'!$A$3:GZ$99,203,FALSE())-VLOOKUP($A84,'Import OffPeak change'!$A$106:GZ$202,203,FALSE())),0,(VLOOKUP($A84,'Import OffPeak'!$A$3:GZ$99,203,FALSE())-VLOOKUP($A84,'Import OffPeak change'!$A$106:GZ$202,203,FALSE())))</f>
        <v>0</v>
      </c>
      <c r="GV84" s="193" t="n">
        <f aca="false">IF(ISERROR(VLOOKUP($A84,'Import OffPeak'!$A$3:HA$99,204,FALSE())-VLOOKUP($A84,'Import OffPeak change'!$A$106:HA$202,204,FALSE())),0,(VLOOKUP($A84,'Import OffPeak'!$A$3:HA$99,204,FALSE())-VLOOKUP($A84,'Import OffPeak change'!$A$106:HA$202,204,FALSE())))</f>
        <v>0</v>
      </c>
      <c r="GW84" s="193" t="n">
        <f aca="false">IF(ISERROR(VLOOKUP($A84,'Import OffPeak'!$A$3:HB$99,205,FALSE())-VLOOKUP($A84,'Import OffPeak change'!$A$106:HB$202,205,FALSE())),0,(VLOOKUP($A84,'Import OffPeak'!$A$3:HB$99,205,FALSE())-VLOOKUP($A84,'Import OffPeak change'!$A$106:HB$202,205,FALSE())))</f>
        <v>0</v>
      </c>
      <c r="GX84" s="193" t="n">
        <f aca="false">IF(ISERROR(VLOOKUP($A84,'Import OffPeak'!$A$3:HC$99,206,FALSE())-VLOOKUP($A84,'Import OffPeak change'!$A$106:HC$202,206,FALSE())),0,(VLOOKUP($A84,'Import OffPeak'!$A$3:HC$99,206,FALSE())-VLOOKUP($A84,'Import OffPeak change'!$A$106:HC$202,206,FALSE())))</f>
        <v>0</v>
      </c>
      <c r="GY84" s="193" t="n">
        <f aca="false">IF(ISERROR(VLOOKUP($A84,'Import OffPeak'!$A$3:HD$99,207,FALSE())-VLOOKUP($A84,'Import OffPeak change'!$A$106:HD$202,207,FALSE())),0,(VLOOKUP($A84,'Import OffPeak'!$A$3:HD$99,207,FALSE())-VLOOKUP($A84,'Import OffPeak change'!$A$106:HD$202,207,FALSE())))</f>
        <v>0</v>
      </c>
      <c r="GZ84" s="193" t="n">
        <f aca="false">IF(ISERROR(VLOOKUP($A84,'Import OffPeak'!$A$3:HE$99,208,FALSE())-VLOOKUP($A84,'Import OffPeak change'!$A$106:HE$202,208,FALSE())),0,(VLOOKUP($A84,'Import OffPeak'!$A$3:HE$99,208,FALSE())-VLOOKUP($A84,'Import OffPeak change'!$A$106:HE$202,208,FALSE())))</f>
        <v>0</v>
      </c>
      <c r="HA84" s="193" t="n">
        <f aca="false">IF(ISERROR(VLOOKUP($A84,'Import OffPeak'!$A$3:HF$99,209,FALSE())-VLOOKUP($A84,'Import OffPeak change'!$A$106:HF$202,209,FALSE())),0,(VLOOKUP($A84,'Import OffPeak'!$A$3:HF$99,209,FALSE())-VLOOKUP($A84,'Import OffPeak change'!$A$106:HF$202,209,FALSE())))</f>
        <v>0</v>
      </c>
      <c r="HB84" s="193" t="n">
        <f aca="false">IF(ISERROR(VLOOKUP($A84,'Import OffPeak'!$A$3:HG$99,210,FALSE())-VLOOKUP($A84,'Import OffPeak change'!$A$106:HG$202,210,FALSE())),0,(VLOOKUP($A84,'Import OffPeak'!$A$3:HG$99,210,FALSE())-VLOOKUP($A84,'Import OffPeak change'!$A$106:HG$202,210,FALSE())))</f>
        <v>0</v>
      </c>
      <c r="HC84" s="193" t="n">
        <f aca="false">IF(ISERROR(VLOOKUP($A84,'Import OffPeak'!$A$3:HH$99,211,FALSE())-VLOOKUP($A84,'Import OffPeak change'!$A$106:HH$202,211,FALSE())),0,(VLOOKUP($A84,'Import OffPeak'!$A$3:HH$99,211,FALSE())-VLOOKUP($A84,'Import OffPeak change'!$A$106:HH$202,211,FALSE())))</f>
        <v>0</v>
      </c>
      <c r="HD84" s="193" t="n">
        <f aca="false">IF(ISERROR(VLOOKUP($A84,'Import OffPeak'!$A$3:HI$99,212,FALSE())-VLOOKUP($A84,'Import OffPeak change'!$A$106:HI$202,212,FALSE())),0,(VLOOKUP($A84,'Import OffPeak'!$A$3:HI$99,212,FALSE())-VLOOKUP($A84,'Import OffPeak change'!$A$106:HI$202,212,FALSE())))</f>
        <v>0</v>
      </c>
      <c r="HE84" s="193" t="n">
        <f aca="false">IF(ISERROR(VLOOKUP($A84,'Import OffPeak'!$A$3:HJ$99,213,FALSE())-VLOOKUP($A84,'Import OffPeak change'!$A$106:HJ$202,213,FALSE())),0,(VLOOKUP($A84,'Import OffPeak'!$A$3:HJ$99,213,FALSE())-VLOOKUP($A84,'Import OffPeak change'!$A$106:HJ$202,213,FALSE())))</f>
        <v>0</v>
      </c>
      <c r="HF84" s="193" t="n">
        <f aca="false">IF(ISERROR(VLOOKUP($A84,'Import OffPeak'!$A$3:HK$99,214,FALSE())-VLOOKUP($A84,'Import OffPeak change'!$A$106:HK$202,214,FALSE())),0,(VLOOKUP($A84,'Import OffPeak'!$A$3:HK$99,214,FALSE())-VLOOKUP($A84,'Import OffPeak change'!$A$106:HK$202,214,FALSE())))</f>
        <v>0</v>
      </c>
      <c r="HG84" s="193" t="n">
        <f aca="false">IF(ISERROR(VLOOKUP($A84,'Import OffPeak'!$A$3:HL$99,215,FALSE())-VLOOKUP($A84,'Import OffPeak change'!$A$106:HL$202,215,FALSE())),0,(VLOOKUP($A84,'Import OffPeak'!$A$3:HL$99,215,FALSE())-VLOOKUP($A84,'Import OffPeak change'!$A$106:HL$202,215,FALSE())))</f>
        <v>0</v>
      </c>
      <c r="HH84" s="193" t="n">
        <f aca="false">IF(ISERROR(VLOOKUP($A84,'Import OffPeak'!$A$3:HM$99,216,FALSE())-VLOOKUP($A84,'Import OffPeak change'!$A$106:HM$202,216,FALSE())),0,(VLOOKUP($A84,'Import OffPeak'!$A$3:HM$99,216,FALSE())-VLOOKUP($A84,'Import OffPeak change'!$A$106:HM$202,216,FALSE())))</f>
        <v>0</v>
      </c>
      <c r="HI84" s="193" t="n">
        <f aca="false">IF(ISERROR(VLOOKUP($A84,'Import OffPeak'!$A$3:HN$99,217,FALSE())-VLOOKUP($A84,'Import OffPeak change'!$A$106:HN$202,217,FALSE())),0,(VLOOKUP($A84,'Import OffPeak'!$A$3:HN$99,217,FALSE())-VLOOKUP($A84,'Import OffPeak change'!$A$106:HN$202,217,FALSE())))</f>
        <v>0</v>
      </c>
      <c r="HJ84" s="193" t="n">
        <f aca="false">IF(ISERROR(VLOOKUP($A84,'Import OffPeak'!$A$3:HO$99,218,FALSE())-VLOOKUP($A84,'Import OffPeak change'!$A$106:HO$202,218,FALSE())),0,(VLOOKUP($A84,'Import OffPeak'!$A$3:HO$99,218,FALSE())-VLOOKUP($A84,'Import OffPeak change'!$A$106:HO$202,218,FALSE())))</f>
        <v>0</v>
      </c>
      <c r="HK84" s="193" t="n">
        <f aca="false">IF(ISERROR(VLOOKUP($A84,'Import OffPeak'!$A$3:HP$99,219,FALSE())-VLOOKUP($A84,'Import OffPeak change'!$A$106:HP$202,219,FALSE())),0,(VLOOKUP($A84,'Import OffPeak'!$A$3:HP$99,219,FALSE())-VLOOKUP($A84,'Import OffPeak change'!$A$106:HP$202,219,FALSE())))</f>
        <v>0</v>
      </c>
      <c r="HL84" s="193" t="n">
        <f aca="false">IF(ISERROR(VLOOKUP($A84,'Import OffPeak'!$A$3:HQ$99,220,FALSE())-VLOOKUP($A84,'Import OffPeak change'!$A$106:HQ$202,220,FALSE())),0,(VLOOKUP($A84,'Import OffPeak'!$A$3:HQ$99,220,FALSE())-VLOOKUP($A84,'Import OffPeak change'!$A$106:HQ$202,220,FALSE())))</f>
        <v>0</v>
      </c>
      <c r="HM84" s="193" t="n">
        <f aca="false">IF(ISERROR(VLOOKUP($A84,'Import OffPeak'!$A$3:HR$99,221,FALSE())-VLOOKUP($A84,'Import OffPeak change'!$A$106:HR$202,221,FALSE())),0,(VLOOKUP($A84,'Import OffPeak'!$A$3:HR$99,221,FALSE())-VLOOKUP($A84,'Import OffPeak change'!$A$106:HR$202,221,FALSE())))</f>
        <v>0</v>
      </c>
      <c r="HN84" s="193" t="n">
        <f aca="false">IF(ISERROR(VLOOKUP($A84,'Import OffPeak'!$A$3:HS$99,222,FALSE())-VLOOKUP($A84,'Import OffPeak change'!$A$106:HS$202,222,FALSE())),0,(VLOOKUP($A84,'Import OffPeak'!$A$3:HS$99,222,FALSE())-VLOOKUP($A84,'Import OffPeak change'!$A$106:HS$202,222,FALSE())))</f>
        <v>0</v>
      </c>
      <c r="HO84" s="193" t="n">
        <f aca="false">IF(ISERROR(VLOOKUP($A84,'Import OffPeak'!$A$3:HT$99,223,FALSE())-VLOOKUP($A84,'Import OffPeak change'!$A$106:HT$202,223,FALSE())),0,(VLOOKUP($A84,'Import OffPeak'!$A$3:HT$99,223,FALSE())-VLOOKUP($A84,'Import OffPeak change'!$A$106:HT$202,223,FALSE())))</f>
        <v>0</v>
      </c>
      <c r="HP84" s="193" t="n">
        <f aca="false">IF(ISERROR(VLOOKUP($A84,'Import OffPeak'!$A$3:HU$99,224,FALSE())-VLOOKUP($A84,'Import OffPeak change'!$A$106:HU$202,224,FALSE())),0,(VLOOKUP($A84,'Import OffPeak'!$A$3:HU$99,224,FALSE())-VLOOKUP($A84,'Import OffPeak change'!$A$106:HU$202,224,FALSE())))</f>
        <v>0</v>
      </c>
      <c r="HQ84" s="193" t="n">
        <f aca="false">IF(ISERROR(VLOOKUP($A84,'Import OffPeak'!$A$3:HV$99,225,FALSE())-VLOOKUP($A84,'Import OffPeak change'!$A$106:HV$202,225,FALSE())),0,(VLOOKUP($A84,'Import OffPeak'!$A$3:HV$99,225,FALSE())-VLOOKUP($A84,'Import OffPeak change'!$A$106:HV$202,225,FALSE())))</f>
        <v>0</v>
      </c>
      <c r="HR84" s="193" t="n">
        <f aca="false">IF(ISERROR(VLOOKUP($A84,'Import OffPeak'!$A$3:HW$99,226,FALSE())-VLOOKUP($A84,'Import OffPeak change'!$A$106:HW$202,226,FALSE())),0,(VLOOKUP($A84,'Import OffPeak'!$A$3:HW$99,226,FALSE())-VLOOKUP($A84,'Import OffPeak change'!$A$106:HW$202,226,FALSE())))</f>
        <v>0</v>
      </c>
      <c r="HS84" s="193" t="n">
        <f aca="false">IF(ISERROR(VLOOKUP($A84,'Import OffPeak'!$A$3:HX$99,227,FALSE())-VLOOKUP($A84,'Import OffPeak change'!$A$106:HX$202,227,FALSE())),0,(VLOOKUP($A84,'Import OffPeak'!$A$3:HX$99,227,FALSE())-VLOOKUP($A84,'Import OffPeak change'!$A$106:HX$202,227,FALSE())))</f>
        <v>0</v>
      </c>
      <c r="HT84" s="193" t="n">
        <f aca="false">IF(ISERROR(VLOOKUP($A84,'Import OffPeak'!$A$3:HY$99,228,FALSE())-VLOOKUP($A84,'Import OffPeak change'!$A$106:HY$202,228,FALSE())),0,(VLOOKUP($A84,'Import OffPeak'!$A$3:HY$99,228,FALSE())-VLOOKUP($A84,'Import OffPeak change'!$A$106:HY$202,228,FALSE())))</f>
        <v>0</v>
      </c>
      <c r="HU84" s="193" t="n">
        <f aca="false">IF(ISERROR(VLOOKUP($A84,'Import OffPeak'!$A$3:HZ$99,229,FALSE())-VLOOKUP($A84,'Import OffPeak change'!$A$106:HZ$202,229,FALSE())),0,(VLOOKUP($A84,'Import OffPeak'!$A$3:HZ$99,229,FALSE())-VLOOKUP($A84,'Import OffPeak change'!$A$106:HZ$202,229,FALSE())))</f>
        <v>0</v>
      </c>
      <c r="HV84" s="193" t="n">
        <f aca="false">IF(ISERROR(VLOOKUP($A84,'Import OffPeak'!$A$3:IA$99,230,FALSE())-VLOOKUP($A84,'Import OffPeak change'!$A$106:IA$202,230,FALSE())),0,(VLOOKUP($A84,'Import OffPeak'!$A$3:IA$99,230,FALSE())-VLOOKUP($A84,'Import OffPeak change'!$A$106:IA$202,230,FALSE())))</f>
        <v>0</v>
      </c>
      <c r="HW84" s="193" t="n">
        <f aca="false">IF(ISERROR(VLOOKUP($A84,'Import OffPeak'!$A$3:IB$99,231,FALSE())-VLOOKUP($A84,'Import OffPeak change'!$A$106:IB$202,231,FALSE())),0,(VLOOKUP($A84,'Import OffPeak'!$A$3:IB$99,231,FALSE())-VLOOKUP($A84,'Import OffPeak change'!$A$106:IB$202,231,FALSE())))</f>
        <v>0</v>
      </c>
      <c r="HX84" s="193" t="n">
        <f aca="false">IF(ISERROR(VLOOKUP($A84,'Import OffPeak'!$A$3:IC$99,232,FALSE())-VLOOKUP($A84,'Import OffPeak change'!$A$106:IC$202,232,FALSE())),0,(VLOOKUP($A84,'Import OffPeak'!$A$3:IC$99,232,FALSE())-VLOOKUP($A84,'Import OffPeak change'!$A$106:IC$202,232,FALSE())))</f>
        <v>0</v>
      </c>
      <c r="HY84" s="193" t="n">
        <f aca="false">IF(ISERROR(VLOOKUP($A84,'Import OffPeak'!$A$3:ID$99,233,FALSE())-VLOOKUP($A84,'Import OffPeak change'!$A$106:ID$202,233,FALSE())),0,(VLOOKUP($A84,'Import OffPeak'!$A$3:ID$99,233,FALSE())-VLOOKUP($A84,'Import OffPeak change'!$A$106:ID$202,233,FALSE())))</f>
        <v>0</v>
      </c>
      <c r="HZ84" s="193" t="n">
        <f aca="false">IF(ISERROR(VLOOKUP($A84,'Import OffPeak'!$A$3:IE$99,234,FALSE())-VLOOKUP($A84,'Import OffPeak change'!$A$106:IE$202,234,FALSE())),0,(VLOOKUP($A84,'Import OffPeak'!$A$3:IE$99,234,FALSE())-VLOOKUP($A84,'Import OffPeak change'!$A$106:IE$202,234,FALSE())))</f>
        <v>0</v>
      </c>
      <c r="IA84" s="193" t="n">
        <f aca="false">IF(ISERROR(VLOOKUP($A84,'Import OffPeak'!$A$3:IF$99,235,FALSE())-VLOOKUP($A84,'Import OffPeak change'!$A$106:IF$202,235,FALSE())),0,(VLOOKUP($A84,'Import OffPeak'!$A$3:IF$99,235,FALSE())-VLOOKUP($A84,'Import OffPeak change'!$A$106:IF$202,235,FALSE())))</f>
        <v>0</v>
      </c>
      <c r="IB84" s="193" t="n">
        <f aca="false">IF(ISERROR(VLOOKUP($A84,'Import OffPeak'!$A$3:IG$99,236,FALSE())-VLOOKUP($A84,'Import OffPeak change'!$A$106:IG$202,236,FALSE())),0,(VLOOKUP($A84,'Import OffPeak'!$A$3:IG$99,236,FALSE())-VLOOKUP($A84,'Import OffPeak change'!$A$106:IG$202,236,FALSE())))</f>
        <v>0</v>
      </c>
      <c r="IC84" s="193" t="n">
        <f aca="false">IF(ISERROR(VLOOKUP($A84,'Import OffPeak'!$A$3:IH$99,237,FALSE())-VLOOKUP($A84,'Import OffPeak change'!$A$106:IH$202,237,FALSE())),0,(VLOOKUP($A84,'Import OffPeak'!$A$3:IH$99,237,FALSE())-VLOOKUP($A84,'Import OffPeak change'!$A$106:IH$202,237,FALSE())))</f>
        <v>0</v>
      </c>
      <c r="ID84" s="193" t="n">
        <f aca="false">IF(ISERROR(VLOOKUP($A84,'Import OffPeak'!$A$3:II$99,238,FALSE())-VLOOKUP($A84,'Import OffPeak change'!$A$106:II$202,238,FALSE())),0,(VLOOKUP($A84,'Import OffPeak'!$A$3:II$99,238,FALSE())-VLOOKUP($A84,'Import OffPeak change'!$A$106:II$202,238,FALSE())))</f>
        <v>0</v>
      </c>
      <c r="IE84" s="193" t="n">
        <f aca="false">IF(ISERROR(VLOOKUP($A84,'Import OffPeak'!$A$3:IJ$99,239,FALSE())-VLOOKUP($A84,'Import OffPeak change'!$A$106:IJ$202,239,FALSE())),0,(VLOOKUP($A84,'Import OffPeak'!$A$3:IJ$99,239,FALSE())-VLOOKUP($A84,'Import OffPeak change'!$A$106:IJ$202,239,FALSE())))</f>
        <v>0</v>
      </c>
    </row>
    <row r="85" customFormat="false" ht="12.75" hidden="false" customHeight="false" outlineLevel="0" collapsed="false">
      <c r="A85" s="201" t="str">
        <f aca="false">IF('Import OffPeak'!A82=0,"",'Import OffPeak'!A82)</f>
        <v/>
      </c>
      <c r="B85" s="193"/>
      <c r="C85" s="193"/>
      <c r="D85" s="193"/>
      <c r="E85" s="193"/>
      <c r="F85" s="193"/>
      <c r="G85" s="193" t="n">
        <f aca="false">IF(ISERROR(VLOOKUP($A85,'Import OffPeak'!$A$3:L$99,7,FALSE())-VLOOKUP($A85,'Import OffPeak change'!$A$106:L$202,7,FALSE())),0,(VLOOKUP($A85,'Import OffPeak'!$A$3:L$99,7,FALSE())-VLOOKUP($A85,'Import OffPeak change'!$A$106:L$202,7,FALSE())))</f>
        <v>0</v>
      </c>
      <c r="H85" s="193" t="n">
        <f aca="false">IF(ISERROR(VLOOKUP($A85,'Import OffPeak'!$A$3:M$99,8,FALSE())-VLOOKUP($A85,'Import OffPeak change'!$A$106:M$202,8,FALSE())),0,(VLOOKUP($A85,'Import OffPeak'!$A$3:M$99,8,FALSE())-VLOOKUP($A85,'Import OffPeak change'!$A$106:M$202,8,FALSE())))</f>
        <v>0</v>
      </c>
      <c r="I85" s="193" t="n">
        <f aca="false">IF(ISERROR(VLOOKUP($A85,'Import OffPeak'!$A$3:N$99,9,FALSE())-VLOOKUP($A85,'Import OffPeak change'!$A$106:N$202,9,FALSE())),0,(VLOOKUP($A85,'Import OffPeak'!$A$3:N$99,9,FALSE())-VLOOKUP($A85,'Import OffPeak change'!$A$106:N$202,9,FALSE())))</f>
        <v>0</v>
      </c>
      <c r="J85" s="193" t="n">
        <f aca="false">IF(ISERROR(VLOOKUP($A85,'Import OffPeak'!$A$3:O$99,10,FALSE())-VLOOKUP($A85,'Import OffPeak change'!$A$106:O$202,10,FALSE())),0,(VLOOKUP($A85,'Import OffPeak'!$A$3:O$99,10,FALSE())-VLOOKUP($A85,'Import OffPeak change'!$A$106:O$202,10,FALSE())))</f>
        <v>0</v>
      </c>
      <c r="K85" s="193" t="n">
        <f aca="false">IF(ISERROR(VLOOKUP($A85,'Import OffPeak'!$A$3:P$99,11,FALSE())-VLOOKUP($A85,'Import OffPeak change'!$A$106:P$202,11,FALSE())),0,(VLOOKUP($A85,'Import OffPeak'!$A$3:P$99,11,FALSE())-VLOOKUP($A85,'Import OffPeak change'!$A$106:P$202,11,FALSE())))</f>
        <v>0</v>
      </c>
      <c r="L85" s="193" t="n">
        <f aca="false">IF(ISERROR(VLOOKUP($A85,'Import OffPeak'!$A$3:Q$99,12,FALSE())-VLOOKUP($A85,'Import OffPeak change'!$A$106:Q$202,12,FALSE())),0,(VLOOKUP($A85,'Import OffPeak'!$A$3:Q$99,12,FALSE())-VLOOKUP($A85,'Import OffPeak change'!$A$106:Q$202,12,FALSE())))</f>
        <v>0</v>
      </c>
      <c r="M85" s="193" t="n">
        <f aca="false">IF(ISERROR(VLOOKUP($A85,'Import OffPeak'!$A$3:R$99,13,FALSE())-VLOOKUP($A85,'Import OffPeak change'!$A$106:R$202,13,FALSE())),0,(VLOOKUP($A85,'Import OffPeak'!$A$3:R$99,13,FALSE())-VLOOKUP($A85,'Import OffPeak change'!$A$106:R$202,13,FALSE())))</f>
        <v>0</v>
      </c>
      <c r="N85" s="193" t="n">
        <f aca="false">IF(ISERROR(VLOOKUP($A85,'Import OffPeak'!$A$3:S$99,14,FALSE())-VLOOKUP($A85,'Import OffPeak change'!$A$106:S$202,14,FALSE())),0,(VLOOKUP($A85,'Import OffPeak'!$A$3:S$99,14,FALSE())-VLOOKUP($A85,'Import OffPeak change'!$A$106:S$202,14,FALSE())))</f>
        <v>0</v>
      </c>
      <c r="O85" s="193" t="n">
        <f aca="false">IF(ISERROR(VLOOKUP($A85,'Import OffPeak'!$A$3:T$99,15,FALSE())-VLOOKUP($A85,'Import OffPeak change'!$A$106:T$202,15,FALSE())),0,(VLOOKUP($A85,'Import OffPeak'!$A$3:T$99,15,FALSE())-VLOOKUP($A85,'Import OffPeak change'!$A$106:T$202,15,FALSE())))</f>
        <v>0</v>
      </c>
      <c r="P85" s="193" t="n">
        <f aca="false">IF(ISERROR(VLOOKUP($A85,'Import OffPeak'!$A$3:U$99,16,FALSE())-VLOOKUP($A85,'Import OffPeak change'!$A$106:U$202,16,FALSE())),0,(VLOOKUP($A85,'Import OffPeak'!$A$3:U$99,16,FALSE())-VLOOKUP($A85,'Import OffPeak change'!$A$106:U$202,16,FALSE())))</f>
        <v>0</v>
      </c>
      <c r="Q85" s="193" t="n">
        <f aca="false">IF(ISERROR(VLOOKUP($A85,'Import OffPeak'!$A$3:V$99,17,FALSE())-VLOOKUP($A85,'Import OffPeak change'!$A$106:V$202,17,FALSE())),0,(VLOOKUP($A85,'Import OffPeak'!$A$3:V$99,17,FALSE())-VLOOKUP($A85,'Import OffPeak change'!$A$106:V$202,17,FALSE())))</f>
        <v>0</v>
      </c>
      <c r="R85" s="193" t="n">
        <f aca="false">IF(ISERROR(VLOOKUP($A85,'Import OffPeak'!$A$3:W$99,18,FALSE())-VLOOKUP($A85,'Import OffPeak change'!$A$106:W$202,18,FALSE())),0,(VLOOKUP($A85,'Import OffPeak'!$A$3:W$99,18,FALSE())-VLOOKUP($A85,'Import OffPeak change'!$A$106:W$202,18,FALSE())))</f>
        <v>0</v>
      </c>
      <c r="S85" s="193" t="n">
        <f aca="false">IF(ISERROR(VLOOKUP($A85,'Import OffPeak'!$A$3:X$99,19,FALSE())-VLOOKUP($A85,'Import OffPeak change'!$A$106:X$202,19,FALSE())),0,(VLOOKUP($A85,'Import OffPeak'!$A$3:X$99,19,FALSE())-VLOOKUP($A85,'Import OffPeak change'!$A$106:X$202,19,FALSE())))</f>
        <v>0</v>
      </c>
      <c r="T85" s="193" t="n">
        <f aca="false">IF(ISERROR(VLOOKUP($A85,'Import OffPeak'!$A$3:Y$99,20,FALSE())-VLOOKUP($A85,'Import OffPeak change'!$A$106:Y$202,20,FALSE())),0,(VLOOKUP($A85,'Import OffPeak'!$A$3:Y$99,20,FALSE())-VLOOKUP($A85,'Import OffPeak change'!$A$106:Y$202,20,FALSE())))</f>
        <v>0</v>
      </c>
      <c r="U85" s="193" t="n">
        <f aca="false">IF(ISERROR(VLOOKUP($A85,'Import OffPeak'!$A$3:Z$99,21,FALSE())-VLOOKUP($A85,'Import OffPeak change'!$A$106:Z$202,21,FALSE())),0,(VLOOKUP($A85,'Import OffPeak'!$A$3:Z$99,21,FALSE())-VLOOKUP($A85,'Import OffPeak change'!$A$106:Z$202,21,FALSE())))</f>
        <v>0</v>
      </c>
      <c r="V85" s="193" t="n">
        <f aca="false">IF(ISERROR(VLOOKUP($A85,'Import OffPeak'!$A$3:AA$99,22,FALSE())-VLOOKUP($A85,'Import OffPeak change'!$A$106:AA$202,22,FALSE())),0,(VLOOKUP($A85,'Import OffPeak'!$A$3:AA$99,22,FALSE())-VLOOKUP($A85,'Import OffPeak change'!$A$106:AA$202,22,FALSE())))</f>
        <v>0</v>
      </c>
      <c r="W85" s="193" t="n">
        <f aca="false">IF(ISERROR(VLOOKUP($A85,'Import OffPeak'!$A$3:AB$99,23,FALSE())-VLOOKUP($A85,'Import OffPeak change'!$A$106:AB$202,23,FALSE())),0,(VLOOKUP($A85,'Import OffPeak'!$A$3:AB$99,23,FALSE())-VLOOKUP($A85,'Import OffPeak change'!$A$106:AB$202,23,FALSE())))</f>
        <v>0</v>
      </c>
      <c r="X85" s="193" t="n">
        <f aca="false">IF(ISERROR(VLOOKUP($A85,'Import OffPeak'!$A$3:AC$99,24,FALSE())-VLOOKUP($A85,'Import OffPeak change'!$A$106:AC$202,24,FALSE())),0,(VLOOKUP($A85,'Import OffPeak'!$A$3:AC$99,24,FALSE())-VLOOKUP($A85,'Import OffPeak change'!$A$106:AC$202,24,FALSE())))</f>
        <v>0</v>
      </c>
      <c r="Y85" s="193" t="n">
        <f aca="false">IF(ISERROR(VLOOKUP($A85,'Import OffPeak'!$A$3:AD$99,25,FALSE())-VLOOKUP($A85,'Import OffPeak change'!$A$106:AD$202,25,FALSE())),0,(VLOOKUP($A85,'Import OffPeak'!$A$3:AD$99,25,FALSE())-VLOOKUP($A85,'Import OffPeak change'!$A$106:AD$202,25,FALSE())))</f>
        <v>0</v>
      </c>
      <c r="Z85" s="193" t="n">
        <f aca="false">IF(ISERROR(VLOOKUP($A85,'Import OffPeak'!$A$3:AE$99,26,FALSE())-VLOOKUP($A85,'Import OffPeak change'!$A$106:AE$202,26,FALSE())),0,(VLOOKUP($A85,'Import OffPeak'!$A$3:AE$99,26,FALSE())-VLOOKUP($A85,'Import OffPeak change'!$A$106:AE$202,26,FALSE())))</f>
        <v>0</v>
      </c>
      <c r="AA85" s="193" t="n">
        <f aca="false">IF(ISERROR(VLOOKUP($A85,'Import OffPeak'!$A$3:AF$99,27,FALSE())-VLOOKUP($A85,'Import OffPeak change'!$A$106:AF$202,27,FALSE())),0,(VLOOKUP($A85,'Import OffPeak'!$A$3:AF$99,27,FALSE())-VLOOKUP($A85,'Import OffPeak change'!$A$106:AF$202,27,FALSE())))</f>
        <v>0</v>
      </c>
      <c r="AB85" s="193" t="n">
        <f aca="false">IF(ISERROR(VLOOKUP($A85,'Import OffPeak'!$A$3:AG$99,28,FALSE())-VLOOKUP($A85,'Import OffPeak change'!$A$106:AG$202,28,FALSE())),0,(VLOOKUP($A85,'Import OffPeak'!$A$3:AG$99,28,FALSE())-VLOOKUP($A85,'Import OffPeak change'!$A$106:AG$202,28,FALSE())))</f>
        <v>0</v>
      </c>
      <c r="AC85" s="193" t="n">
        <f aca="false">IF(ISERROR(VLOOKUP($A85,'Import OffPeak'!$A$3:AH$99,29,FALSE())-VLOOKUP($A85,'Import OffPeak change'!$A$106:AH$202,29,FALSE())),0,(VLOOKUP($A85,'Import OffPeak'!$A$3:AH$99,29,FALSE())-VLOOKUP($A85,'Import OffPeak change'!$A$106:AH$202,29,FALSE())))</f>
        <v>0</v>
      </c>
      <c r="AD85" s="193" t="n">
        <f aca="false">IF(ISERROR(VLOOKUP($A85,'Import OffPeak'!$A$3:AI$99,30,FALSE())-VLOOKUP($A85,'Import OffPeak change'!$A$106:AI$202,30,FALSE())),0,(VLOOKUP($A85,'Import OffPeak'!$A$3:AI$99,30,FALSE())-VLOOKUP($A85,'Import OffPeak change'!$A$106:AI$202,30,FALSE())))</f>
        <v>0</v>
      </c>
      <c r="AE85" s="193" t="n">
        <f aca="false">IF(ISERROR(VLOOKUP($A85,'Import OffPeak'!$A$3:AJ$99,31,FALSE())-VLOOKUP($A85,'Import OffPeak change'!$A$106:AJ$202,31,FALSE())),0,(VLOOKUP($A85,'Import OffPeak'!$A$3:AJ$99,31,FALSE())-VLOOKUP($A85,'Import OffPeak change'!$A$106:AJ$202,31,FALSE())))</f>
        <v>0</v>
      </c>
      <c r="AF85" s="193" t="n">
        <f aca="false">IF(ISERROR(VLOOKUP($A85,'Import OffPeak'!$A$3:AK$99,32,FALSE())-VLOOKUP($A85,'Import OffPeak change'!$A$106:AK$202,32,FALSE())),0,(VLOOKUP($A85,'Import OffPeak'!$A$3:AK$99,32,FALSE())-VLOOKUP($A85,'Import OffPeak change'!$A$106:AK$202,32,FALSE())))</f>
        <v>0</v>
      </c>
      <c r="AG85" s="193" t="n">
        <f aca="false">IF(ISERROR(VLOOKUP($A85,'Import OffPeak'!$A$3:AL$99,33,FALSE())-VLOOKUP($A85,'Import OffPeak change'!$A$106:AL$202,33,FALSE())),0,(VLOOKUP($A85,'Import OffPeak'!$A$3:AL$99,33,FALSE())-VLOOKUP($A85,'Import OffPeak change'!$A$106:AL$202,33,FALSE())))</f>
        <v>0</v>
      </c>
      <c r="AH85" s="193" t="n">
        <f aca="false">IF(ISERROR(VLOOKUP($A85,'Import OffPeak'!$A$3:AM$99,34,FALSE())-VLOOKUP($A85,'Import OffPeak change'!$A$106:AM$202,34,FALSE())),0,(VLOOKUP($A85,'Import OffPeak'!$A$3:AM$99,34,FALSE())-VLOOKUP($A85,'Import OffPeak change'!$A$106:AM$202,34,FALSE())))</f>
        <v>0</v>
      </c>
      <c r="AI85" s="193" t="n">
        <f aca="false">IF(ISERROR(VLOOKUP($A85,'Import OffPeak'!$A$3:AN$99,35,FALSE())-VLOOKUP($A85,'Import OffPeak change'!$A$106:AN$202,35,FALSE())),0,(VLOOKUP($A85,'Import OffPeak'!$A$3:AN$99,35,FALSE())-VLOOKUP($A85,'Import OffPeak change'!$A$106:AN$202,35,FALSE())))</f>
        <v>0</v>
      </c>
      <c r="AJ85" s="193" t="n">
        <f aca="false">IF(ISERROR(VLOOKUP($A85,'Import OffPeak'!$A$3:AO$99,36,FALSE())-VLOOKUP($A85,'Import OffPeak change'!$A$106:AO$202,36,FALSE())),0,(VLOOKUP($A85,'Import OffPeak'!$A$3:AO$99,36,FALSE())-VLOOKUP($A85,'Import OffPeak change'!$A$106:AO$202,36,FALSE())))</f>
        <v>0</v>
      </c>
      <c r="AK85" s="193" t="n">
        <f aca="false">IF(ISERROR(VLOOKUP($A85,'Import OffPeak'!$A$3:AP$99,37,FALSE())-VLOOKUP($A85,'Import OffPeak change'!$A$106:AP$202,37,FALSE())),0,(VLOOKUP($A85,'Import OffPeak'!$A$3:AP$99,37,FALSE())-VLOOKUP($A85,'Import OffPeak change'!$A$106:AP$202,37,FALSE())))</f>
        <v>0</v>
      </c>
      <c r="AL85" s="193" t="n">
        <f aca="false">IF(ISERROR(VLOOKUP($A85,'Import OffPeak'!$A$3:AQ$99,38,FALSE())-VLOOKUP($A85,'Import OffPeak change'!$A$106:AQ$202,38,FALSE())),0,(VLOOKUP($A85,'Import OffPeak'!$A$3:AQ$99,38,FALSE())-VLOOKUP($A85,'Import OffPeak change'!$A$106:AQ$202,38,FALSE())))</f>
        <v>0</v>
      </c>
      <c r="AM85" s="193" t="n">
        <f aca="false">IF(ISERROR(VLOOKUP($A85,'Import OffPeak'!$A$3:AR$99,39,FALSE())-VLOOKUP($A85,'Import OffPeak change'!$A$106:AR$202,39,FALSE())),0,(VLOOKUP($A85,'Import OffPeak'!$A$3:AR$99,39,FALSE())-VLOOKUP($A85,'Import OffPeak change'!$A$106:AR$202,39,FALSE())))</f>
        <v>0</v>
      </c>
      <c r="AN85" s="193" t="n">
        <f aca="false">IF(ISERROR(VLOOKUP($A85,'Import OffPeak'!$A$3:AS$99,40,FALSE())-VLOOKUP($A85,'Import OffPeak change'!$A$106:AS$202,40,FALSE())),0,(VLOOKUP($A85,'Import OffPeak'!$A$3:AS$99,40,FALSE())-VLOOKUP($A85,'Import OffPeak change'!$A$106:AS$202,40,FALSE())))</f>
        <v>0</v>
      </c>
      <c r="AO85" s="193" t="n">
        <f aca="false">IF(ISERROR(VLOOKUP($A85,'Import OffPeak'!$A$3:AT$99,41,FALSE())-VLOOKUP($A85,'Import OffPeak change'!$A$106:AT$202,41,FALSE())),0,(VLOOKUP($A85,'Import OffPeak'!$A$3:AT$99,41,FALSE())-VLOOKUP($A85,'Import OffPeak change'!$A$106:AT$202,41,FALSE())))</f>
        <v>0</v>
      </c>
      <c r="AP85" s="193" t="n">
        <f aca="false">IF(ISERROR(VLOOKUP($A85,'Import OffPeak'!$A$3:AU$99,42,FALSE())-VLOOKUP($A85,'Import OffPeak change'!$A$106:AU$202,42,FALSE())),0,(VLOOKUP($A85,'Import OffPeak'!$A$3:AU$99,42,FALSE())-VLOOKUP($A85,'Import OffPeak change'!$A$106:AU$202,42,FALSE())))</f>
        <v>0</v>
      </c>
      <c r="AQ85" s="193" t="n">
        <f aca="false">IF(ISERROR(VLOOKUP($A85,'Import OffPeak'!$A$3:AV$99,43,FALSE())-VLOOKUP($A85,'Import OffPeak change'!$A$106:AV$202,43,FALSE())),0,(VLOOKUP($A85,'Import OffPeak'!$A$3:AV$99,43,FALSE())-VLOOKUP($A85,'Import OffPeak change'!$A$106:AV$202,43,FALSE())))</f>
        <v>0</v>
      </c>
      <c r="AR85" s="193" t="n">
        <f aca="false">IF(ISERROR(VLOOKUP($A85,'Import OffPeak'!$A$3:AW$99,44,FALSE())-VLOOKUP($A85,'Import OffPeak change'!$A$106:AW$202,44,FALSE())),0,(VLOOKUP($A85,'Import OffPeak'!$A$3:AW$99,44,FALSE())-VLOOKUP($A85,'Import OffPeak change'!$A$106:AW$202,44,FALSE())))</f>
        <v>0</v>
      </c>
      <c r="AS85" s="193" t="n">
        <f aca="false">IF(ISERROR(VLOOKUP($A85,'Import OffPeak'!$A$3:AX$99,45,FALSE())-VLOOKUP($A85,'Import OffPeak change'!$A$106:AX$202,45,FALSE())),0,(VLOOKUP($A85,'Import OffPeak'!$A$3:AX$99,45,FALSE())-VLOOKUP($A85,'Import OffPeak change'!$A$106:AX$202,45,FALSE())))</f>
        <v>0</v>
      </c>
      <c r="AT85" s="193" t="n">
        <f aca="false">IF(ISERROR(VLOOKUP($A85,'Import OffPeak'!$A$3:AY$99,46,FALSE())-VLOOKUP($A85,'Import OffPeak change'!$A$106:AY$202,46,FALSE())),0,(VLOOKUP($A85,'Import OffPeak'!$A$3:AY$99,46,FALSE())-VLOOKUP($A85,'Import OffPeak change'!$A$106:AY$202,46,FALSE())))</f>
        <v>0</v>
      </c>
      <c r="AU85" s="193" t="n">
        <f aca="false">IF(ISERROR(VLOOKUP($A85,'Import OffPeak'!$A$3:AZ$99,47,FALSE())-VLOOKUP($A85,'Import OffPeak change'!$A$106:AZ$202,47,FALSE())),0,(VLOOKUP($A85,'Import OffPeak'!$A$3:AZ$99,47,FALSE())-VLOOKUP($A85,'Import OffPeak change'!$A$106:AZ$202,47,FALSE())))</f>
        <v>0</v>
      </c>
      <c r="AV85" s="193" t="n">
        <f aca="false">IF(ISERROR(VLOOKUP($A85,'Import OffPeak'!$A$3:BA$99,48,FALSE())-VLOOKUP($A85,'Import OffPeak change'!$A$106:BA$202,48,FALSE())),0,(VLOOKUP($A85,'Import OffPeak'!$A$3:BA$99,48,FALSE())-VLOOKUP($A85,'Import OffPeak change'!$A$106:BA$202,48,FALSE())))</f>
        <v>0</v>
      </c>
      <c r="AW85" s="193" t="n">
        <f aca="false">IF(ISERROR(VLOOKUP($A85,'Import OffPeak'!$A$3:BB$99,49,FALSE())-VLOOKUP($A85,'Import OffPeak change'!$A$106:BB$202,49,FALSE())),0,(VLOOKUP($A85,'Import OffPeak'!$A$3:BB$99,49,FALSE())-VLOOKUP($A85,'Import OffPeak change'!$A$106:BB$202,49,FALSE())))</f>
        <v>0</v>
      </c>
      <c r="AX85" s="193" t="n">
        <f aca="false">IF(ISERROR(VLOOKUP($A85,'Import OffPeak'!$A$3:BC$99,50,FALSE())-VLOOKUP($A85,'Import OffPeak change'!$A$106:BC$202,50,FALSE())),0,(VLOOKUP($A85,'Import OffPeak'!$A$3:BC$99,50,FALSE())-VLOOKUP($A85,'Import OffPeak change'!$A$106:BC$202,50,FALSE())))</f>
        <v>0</v>
      </c>
      <c r="AY85" s="193" t="n">
        <f aca="false">IF(ISERROR(VLOOKUP($A85,'Import OffPeak'!$A$3:BD$99,51,FALSE())-VLOOKUP($A85,'Import OffPeak change'!$A$106:BD$202,51,FALSE())),0,(VLOOKUP($A85,'Import OffPeak'!$A$3:BD$99,51,FALSE())-VLOOKUP($A85,'Import OffPeak change'!$A$106:BD$202,51,FALSE())))</f>
        <v>0</v>
      </c>
      <c r="AZ85" s="193" t="n">
        <f aca="false">IF(ISERROR(VLOOKUP($A85,'Import OffPeak'!$A$3:BE$99,52,FALSE())-VLOOKUP($A85,'Import OffPeak change'!$A$106:BE$202,52,FALSE())),0,(VLOOKUP($A85,'Import OffPeak'!$A$3:BE$99,52,FALSE())-VLOOKUP($A85,'Import OffPeak change'!$A$106:BE$202,52,FALSE())))</f>
        <v>0</v>
      </c>
      <c r="BA85" s="193" t="n">
        <f aca="false">IF(ISERROR(VLOOKUP($A85,'Import OffPeak'!$A$3:BF$99,53,FALSE())-VLOOKUP($A85,'Import OffPeak change'!$A$106:BF$202,53,FALSE())),0,(VLOOKUP($A85,'Import OffPeak'!$A$3:BF$99,53,FALSE())-VLOOKUP($A85,'Import OffPeak change'!$A$106:BF$202,53,FALSE())))</f>
        <v>0</v>
      </c>
      <c r="BB85" s="193" t="n">
        <f aca="false">IF(ISERROR(VLOOKUP($A85,'Import OffPeak'!$A$3:BG$99,54,FALSE())-VLOOKUP($A85,'Import OffPeak change'!$A$106:BG$202,54,FALSE())),0,(VLOOKUP($A85,'Import OffPeak'!$A$3:BG$99,54,FALSE())-VLOOKUP($A85,'Import OffPeak change'!$A$106:BG$202,54,FALSE())))</f>
        <v>0</v>
      </c>
      <c r="BC85" s="193" t="n">
        <f aca="false">IF(ISERROR(VLOOKUP($A85,'Import OffPeak'!$A$3:BH$99,55,FALSE())-VLOOKUP($A85,'Import OffPeak change'!$A$106:BH$202,55,FALSE())),0,(VLOOKUP($A85,'Import OffPeak'!$A$3:BH$99,55,FALSE())-VLOOKUP($A85,'Import OffPeak change'!$A$106:BH$202,55,FALSE())))</f>
        <v>0</v>
      </c>
      <c r="BD85" s="193" t="n">
        <f aca="false">IF(ISERROR(VLOOKUP($A85,'Import OffPeak'!$A$3:BI$99,56,FALSE())-VLOOKUP($A85,'Import OffPeak change'!$A$106:BI$202,56,FALSE())),0,(VLOOKUP($A85,'Import OffPeak'!$A$3:BI$99,56,FALSE())-VLOOKUP($A85,'Import OffPeak change'!$A$106:BI$202,56,FALSE())))</f>
        <v>0</v>
      </c>
      <c r="BE85" s="193" t="n">
        <f aca="false">IF(ISERROR(VLOOKUP($A85,'Import OffPeak'!$A$3:BJ$99,57,FALSE())-VLOOKUP($A85,'Import OffPeak change'!$A$106:BJ$202,57,FALSE())),0,(VLOOKUP($A85,'Import OffPeak'!$A$3:BJ$99,57,FALSE())-VLOOKUP($A85,'Import OffPeak change'!$A$106:BJ$202,57,FALSE())))</f>
        <v>0</v>
      </c>
      <c r="BF85" s="193" t="n">
        <f aca="false">IF(ISERROR(VLOOKUP($A85,'Import OffPeak'!$A$3:BK$99,58,FALSE())-VLOOKUP($A85,'Import OffPeak change'!$A$106:BK$202,58,FALSE())),0,(VLOOKUP($A85,'Import OffPeak'!$A$3:BK$99,58,FALSE())-VLOOKUP($A85,'Import OffPeak change'!$A$106:BK$202,58,FALSE())))</f>
        <v>0</v>
      </c>
      <c r="BG85" s="193" t="n">
        <f aca="false">IF(ISERROR(VLOOKUP($A85,'Import OffPeak'!$A$3:BL$99,59,FALSE())-VLOOKUP($A85,'Import OffPeak change'!$A$106:BL$202,59,FALSE())),0,(VLOOKUP($A85,'Import OffPeak'!$A$3:BL$99,59,FALSE())-VLOOKUP($A85,'Import OffPeak change'!$A$106:BL$202,59,FALSE())))</f>
        <v>0</v>
      </c>
      <c r="BH85" s="193" t="n">
        <f aca="false">IF(ISERROR(VLOOKUP($A85,'Import OffPeak'!$A$3:BM$99,60,FALSE())-VLOOKUP($A85,'Import OffPeak change'!$A$106:BM$202,60,FALSE())),0,(VLOOKUP($A85,'Import OffPeak'!$A$3:BM$99,60,FALSE())-VLOOKUP($A85,'Import OffPeak change'!$A$106:BM$202,60,FALSE())))</f>
        <v>0</v>
      </c>
      <c r="BI85" s="193" t="n">
        <f aca="false">IF(ISERROR(VLOOKUP($A85,'Import OffPeak'!$A$3:BN$99,61,FALSE())-VLOOKUP($A85,'Import OffPeak change'!$A$106:BN$202,61,FALSE())),0,(VLOOKUP($A85,'Import OffPeak'!$A$3:BN$99,61,FALSE())-VLOOKUP($A85,'Import OffPeak change'!$A$106:BN$202,61,FALSE())))</f>
        <v>0</v>
      </c>
      <c r="BJ85" s="193" t="n">
        <f aca="false">IF(ISERROR(VLOOKUP($A85,'Import OffPeak'!$A$3:BO$99,62,FALSE())-VLOOKUP($A85,'Import OffPeak change'!$A$106:BO$202,62,FALSE())),0,(VLOOKUP($A85,'Import OffPeak'!$A$3:BO$99,62,FALSE())-VLOOKUP($A85,'Import OffPeak change'!$A$106:BO$202,62,FALSE())))</f>
        <v>0</v>
      </c>
      <c r="BK85" s="193" t="n">
        <f aca="false">IF(ISERROR(VLOOKUP($A85,'Import OffPeak'!$A$3:BP$99,63,FALSE())-VLOOKUP($A85,'Import OffPeak change'!$A$106:BP$202,63,FALSE())),0,(VLOOKUP($A85,'Import OffPeak'!$A$3:BP$99,63,FALSE())-VLOOKUP($A85,'Import OffPeak change'!$A$106:BP$202,63,FALSE())))</f>
        <v>0</v>
      </c>
      <c r="BL85" s="193" t="n">
        <f aca="false">IF(ISERROR(VLOOKUP($A85,'Import OffPeak'!$A$3:BQ$99,64,FALSE())-VLOOKUP($A85,'Import OffPeak change'!$A$106:BQ$202,64,FALSE())),0,(VLOOKUP($A85,'Import OffPeak'!$A$3:BQ$99,64,FALSE())-VLOOKUP($A85,'Import OffPeak change'!$A$106:BQ$202,64,FALSE())))</f>
        <v>0</v>
      </c>
      <c r="BM85" s="193" t="n">
        <f aca="false">IF(ISERROR(VLOOKUP($A85,'Import OffPeak'!$A$3:BR$99,65,FALSE())-VLOOKUP($A85,'Import OffPeak change'!$A$106:BR$202,65,FALSE())),0,(VLOOKUP($A85,'Import OffPeak'!$A$3:BR$99,65,FALSE())-VLOOKUP($A85,'Import OffPeak change'!$A$106:BR$202,65,FALSE())))</f>
        <v>0</v>
      </c>
      <c r="BN85" s="193" t="n">
        <f aca="false">IF(ISERROR(VLOOKUP($A85,'Import OffPeak'!$A$3:BS$99,66,FALSE())-VLOOKUP($A85,'Import OffPeak change'!$A$106:BS$202,66,FALSE())),0,(VLOOKUP($A85,'Import OffPeak'!$A$3:BS$99,66,FALSE())-VLOOKUP($A85,'Import OffPeak change'!$A$106:BS$202,66,FALSE())))</f>
        <v>0</v>
      </c>
      <c r="BO85" s="193" t="n">
        <f aca="false">IF(ISERROR(VLOOKUP($A85,'Import OffPeak'!$A$3:BT$99,67,FALSE())-VLOOKUP($A85,'Import OffPeak change'!$A$106:BT$202,67,FALSE())),0,(VLOOKUP($A85,'Import OffPeak'!$A$3:BT$99,67,FALSE())-VLOOKUP($A85,'Import OffPeak change'!$A$106:BT$202,67,FALSE())))</f>
        <v>0</v>
      </c>
      <c r="BP85" s="193" t="n">
        <f aca="false">IF(ISERROR(VLOOKUP($A85,'Import OffPeak'!$A$3:BU$99,68,FALSE())-VLOOKUP($A85,'Import OffPeak change'!$A$106:BU$202,68,FALSE())),0,(VLOOKUP($A85,'Import OffPeak'!$A$3:BU$99,68,FALSE())-VLOOKUP($A85,'Import OffPeak change'!$A$106:BU$202,68,FALSE())))</f>
        <v>0</v>
      </c>
      <c r="BQ85" s="193" t="n">
        <f aca="false">IF(ISERROR(VLOOKUP($A85,'Import OffPeak'!$A$3:BV$99,69,FALSE())-VLOOKUP($A85,'Import OffPeak change'!$A$106:BV$202,69,FALSE())),0,(VLOOKUP($A85,'Import OffPeak'!$A$3:BV$99,69,FALSE())-VLOOKUP($A85,'Import OffPeak change'!$A$106:BV$202,69,FALSE())))</f>
        <v>0</v>
      </c>
      <c r="BR85" s="193" t="n">
        <f aca="false">IF(ISERROR(VLOOKUP($A85,'Import OffPeak'!$A$3:BW$99,70,FALSE())-VLOOKUP($A85,'Import OffPeak change'!$A$106:BW$202,70,FALSE())),0,(VLOOKUP($A85,'Import OffPeak'!$A$3:BW$99,70,FALSE())-VLOOKUP($A85,'Import OffPeak change'!$A$106:BW$202,70,FALSE())))</f>
        <v>0</v>
      </c>
      <c r="BS85" s="193" t="n">
        <f aca="false">IF(ISERROR(VLOOKUP($A85,'Import OffPeak'!$A$3:BX$99,71,FALSE())-VLOOKUP($A85,'Import OffPeak change'!$A$106:BX$202,71,FALSE())),0,(VLOOKUP($A85,'Import OffPeak'!$A$3:BX$99,71,FALSE())-VLOOKUP($A85,'Import OffPeak change'!$A$106:BX$202,71,FALSE())))</f>
        <v>0</v>
      </c>
      <c r="BT85" s="193" t="n">
        <f aca="false">IF(ISERROR(VLOOKUP($A85,'Import OffPeak'!$A$3:BY$99,72,FALSE())-VLOOKUP($A85,'Import OffPeak change'!$A$106:BY$202,72,FALSE())),0,(VLOOKUP($A85,'Import OffPeak'!$A$3:BY$99,72,FALSE())-VLOOKUP($A85,'Import OffPeak change'!$A$106:BY$202,72,FALSE())))</f>
        <v>0</v>
      </c>
      <c r="BU85" s="193" t="n">
        <f aca="false">IF(ISERROR(VLOOKUP($A85,'Import OffPeak'!$A$3:BZ$99,73,FALSE())-VLOOKUP($A85,'Import OffPeak change'!$A$106:BZ$202,73,FALSE())),0,(VLOOKUP($A85,'Import OffPeak'!$A$3:BZ$99,73,FALSE())-VLOOKUP($A85,'Import OffPeak change'!$A$106:BZ$202,73,FALSE())))</f>
        <v>0</v>
      </c>
      <c r="BV85" s="193" t="n">
        <f aca="false">IF(ISERROR(VLOOKUP($A85,'Import OffPeak'!$A$3:CA$99,74,FALSE())-VLOOKUP($A85,'Import OffPeak change'!$A$106:CA$202,74,FALSE())),0,(VLOOKUP($A85,'Import OffPeak'!$A$3:CA$99,74,FALSE())-VLOOKUP($A85,'Import OffPeak change'!$A$106:CA$202,74,FALSE())))</f>
        <v>0</v>
      </c>
      <c r="BW85" s="193" t="n">
        <f aca="false">IF(ISERROR(VLOOKUP($A85,'Import OffPeak'!$A$3:CB$99,75,FALSE())-VLOOKUP($A85,'Import OffPeak change'!$A$106:CB$202,75,FALSE())),0,(VLOOKUP($A85,'Import OffPeak'!$A$3:CB$99,75,FALSE())-VLOOKUP($A85,'Import OffPeak change'!$A$106:CB$202,75,FALSE())))</f>
        <v>0</v>
      </c>
      <c r="BX85" s="193" t="n">
        <f aca="false">IF(ISERROR(VLOOKUP($A85,'Import OffPeak'!$A$3:CC$99,76,FALSE())-VLOOKUP($A85,'Import OffPeak change'!$A$106:CC$202,76,FALSE())),0,(VLOOKUP($A85,'Import OffPeak'!$A$3:CC$99,76,FALSE())-VLOOKUP($A85,'Import OffPeak change'!$A$106:CC$202,76,FALSE())))</f>
        <v>0</v>
      </c>
      <c r="BY85" s="193" t="n">
        <f aca="false">IF(ISERROR(VLOOKUP($A85,'Import OffPeak'!$A$3:CD$99,77,FALSE())-VLOOKUP($A85,'Import OffPeak change'!$A$106:CD$202,77,FALSE())),0,(VLOOKUP($A85,'Import OffPeak'!$A$3:CD$99,77,FALSE())-VLOOKUP($A85,'Import OffPeak change'!$A$106:CD$202,77,FALSE())))</f>
        <v>0</v>
      </c>
      <c r="BZ85" s="193" t="n">
        <f aca="false">IF(ISERROR(VLOOKUP($A85,'Import OffPeak'!$A$3:CE$99,78,FALSE())-VLOOKUP($A85,'Import OffPeak change'!$A$106:CE$202,78,FALSE())),0,(VLOOKUP($A85,'Import OffPeak'!$A$3:CE$99,78,FALSE())-VLOOKUP($A85,'Import OffPeak change'!$A$106:CE$202,78,FALSE())))</f>
        <v>0</v>
      </c>
      <c r="CA85" s="193" t="n">
        <f aca="false">IF(ISERROR(VLOOKUP($A85,'Import OffPeak'!$A$3:CF$99,79,FALSE())-VLOOKUP($A85,'Import OffPeak change'!$A$106:CF$202,79,FALSE())),0,(VLOOKUP($A85,'Import OffPeak'!$A$3:CF$99,79,FALSE())-VLOOKUP($A85,'Import OffPeak change'!$A$106:CF$202,79,FALSE())))</f>
        <v>0</v>
      </c>
      <c r="CB85" s="193" t="n">
        <f aca="false">IF(ISERROR(VLOOKUP($A85,'Import OffPeak'!$A$3:CG$99,80,FALSE())-VLOOKUP($A85,'Import OffPeak change'!$A$106:CG$202,80,FALSE())),0,(VLOOKUP($A85,'Import OffPeak'!$A$3:CG$99,80,FALSE())-VLOOKUP($A85,'Import OffPeak change'!$A$106:CG$202,80,FALSE())))</f>
        <v>0</v>
      </c>
      <c r="CC85" s="193" t="n">
        <f aca="false">IF(ISERROR(VLOOKUP($A85,'Import OffPeak'!$A$3:CH$99,81,FALSE())-VLOOKUP($A85,'Import OffPeak change'!$A$106:CH$202,81,FALSE())),0,(VLOOKUP($A85,'Import OffPeak'!$A$3:CH$99,81,FALSE())-VLOOKUP($A85,'Import OffPeak change'!$A$106:CH$202,81,FALSE())))</f>
        <v>0</v>
      </c>
      <c r="CD85" s="193" t="n">
        <f aca="false">IF(ISERROR(VLOOKUP($A85,'Import OffPeak'!$A$3:CI$99,82,FALSE())-VLOOKUP($A85,'Import OffPeak change'!$A$106:CI$202,82,FALSE())),0,(VLOOKUP($A85,'Import OffPeak'!$A$3:CI$99,82,FALSE())-VLOOKUP($A85,'Import OffPeak change'!$A$106:CI$202,82,FALSE())))</f>
        <v>0</v>
      </c>
      <c r="CE85" s="193" t="n">
        <f aca="false">IF(ISERROR(VLOOKUP($A85,'Import OffPeak'!$A$3:CJ$99,83,FALSE())-VLOOKUP($A85,'Import OffPeak change'!$A$106:CJ$202,83,FALSE())),0,(VLOOKUP($A85,'Import OffPeak'!$A$3:CJ$99,83,FALSE())-VLOOKUP($A85,'Import OffPeak change'!$A$106:CJ$202,83,FALSE())))</f>
        <v>0</v>
      </c>
      <c r="CF85" s="193" t="n">
        <f aca="false">IF(ISERROR(VLOOKUP($A85,'Import OffPeak'!$A$3:CK$99,84,FALSE())-VLOOKUP($A85,'Import OffPeak change'!$A$106:CK$202,84,FALSE())),0,(VLOOKUP($A85,'Import OffPeak'!$A$3:CK$99,84,FALSE())-VLOOKUP($A85,'Import OffPeak change'!$A$106:CK$202,84,FALSE())))</f>
        <v>0</v>
      </c>
      <c r="CG85" s="193" t="n">
        <f aca="false">IF(ISERROR(VLOOKUP($A85,'Import OffPeak'!$A$3:CL$99,85,FALSE())-VLOOKUP($A85,'Import OffPeak change'!$A$106:CL$202,85,FALSE())),0,(VLOOKUP($A85,'Import OffPeak'!$A$3:CL$99,85,FALSE())-VLOOKUP($A85,'Import OffPeak change'!$A$106:CL$202,85,FALSE())))</f>
        <v>0</v>
      </c>
      <c r="CH85" s="193" t="n">
        <f aca="false">IF(ISERROR(VLOOKUP($A85,'Import OffPeak'!$A$3:CM$99,86,FALSE())-VLOOKUP($A85,'Import OffPeak change'!$A$106:CM$202,86,FALSE())),0,(VLOOKUP($A85,'Import OffPeak'!$A$3:CM$99,86,FALSE())-VLOOKUP($A85,'Import OffPeak change'!$A$106:CM$202,86,FALSE())))</f>
        <v>0</v>
      </c>
      <c r="CI85" s="193" t="n">
        <f aca="false">IF(ISERROR(VLOOKUP($A85,'Import OffPeak'!$A$3:CN$99,87,FALSE())-VLOOKUP($A85,'Import OffPeak change'!$A$106:CN$202,87,FALSE())),0,(VLOOKUP($A85,'Import OffPeak'!$A$3:CN$99,87,FALSE())-VLOOKUP($A85,'Import OffPeak change'!$A$106:CN$202,87,FALSE())))</f>
        <v>0</v>
      </c>
      <c r="CJ85" s="193" t="n">
        <f aca="false">IF(ISERROR(VLOOKUP($A85,'Import OffPeak'!$A$3:CO$99,88,FALSE())-VLOOKUP($A85,'Import OffPeak change'!$A$106:CO$202,88,FALSE())),0,(VLOOKUP($A85,'Import OffPeak'!$A$3:CO$99,88,FALSE())-VLOOKUP($A85,'Import OffPeak change'!$A$106:CO$202,88,FALSE())))</f>
        <v>0</v>
      </c>
      <c r="CK85" s="193" t="n">
        <f aca="false">IF(ISERROR(VLOOKUP($A85,'Import OffPeak'!$A$3:CP$99,89,FALSE())-VLOOKUP($A85,'Import OffPeak change'!$A$106:CP$202,89,FALSE())),0,(VLOOKUP($A85,'Import OffPeak'!$A$3:CP$99,89,FALSE())-VLOOKUP($A85,'Import OffPeak change'!$A$106:CP$202,89,FALSE())))</f>
        <v>0</v>
      </c>
      <c r="CL85" s="193" t="n">
        <f aca="false">IF(ISERROR(VLOOKUP($A85,'Import OffPeak'!$A$3:CQ$99,90,FALSE())-VLOOKUP($A85,'Import OffPeak change'!$A$106:CQ$202,90,FALSE())),0,(VLOOKUP($A85,'Import OffPeak'!$A$3:CQ$99,90,FALSE())-VLOOKUP($A85,'Import OffPeak change'!$A$106:CQ$202,90,FALSE())))</f>
        <v>0</v>
      </c>
      <c r="CM85" s="193" t="n">
        <f aca="false">IF(ISERROR(VLOOKUP($A85,'Import OffPeak'!$A$3:CR$99,91,FALSE())-VLOOKUP($A85,'Import OffPeak change'!$A$106:CR$202,91,FALSE())),0,(VLOOKUP($A85,'Import OffPeak'!$A$3:CR$99,91,FALSE())-VLOOKUP($A85,'Import OffPeak change'!$A$106:CR$202,91,FALSE())))</f>
        <v>0</v>
      </c>
      <c r="CN85" s="193" t="n">
        <f aca="false">IF(ISERROR(VLOOKUP($A85,'Import OffPeak'!$A$3:CS$99,92,FALSE())-VLOOKUP($A85,'Import OffPeak change'!$A$106:CS$202,92,FALSE())),0,(VLOOKUP($A85,'Import OffPeak'!$A$3:CS$99,92,FALSE())-VLOOKUP($A85,'Import OffPeak change'!$A$106:CS$202,92,FALSE())))</f>
        <v>0</v>
      </c>
      <c r="CO85" s="193" t="n">
        <f aca="false">IF(ISERROR(VLOOKUP($A85,'Import OffPeak'!$A$3:CT$99,93,FALSE())-VLOOKUP($A85,'Import OffPeak change'!$A$106:CT$202,93,FALSE())),0,(VLOOKUP($A85,'Import OffPeak'!$A$3:CT$99,93,FALSE())-VLOOKUP($A85,'Import OffPeak change'!$A$106:CT$202,93,FALSE())))</f>
        <v>0</v>
      </c>
      <c r="CP85" s="193" t="n">
        <f aca="false">IF(ISERROR(VLOOKUP($A85,'Import OffPeak'!$A$3:CU$99,94,FALSE())-VLOOKUP($A85,'Import OffPeak change'!$A$106:CU$202,94,FALSE())),0,(VLOOKUP($A85,'Import OffPeak'!$A$3:CU$99,94,FALSE())-VLOOKUP($A85,'Import OffPeak change'!$A$106:CU$202,94,FALSE())))</f>
        <v>0</v>
      </c>
      <c r="CQ85" s="193" t="n">
        <f aca="false">IF(ISERROR(VLOOKUP($A85,'Import OffPeak'!$A$3:CV$99,95,FALSE())-VLOOKUP($A85,'Import OffPeak change'!$A$106:CV$202,95,FALSE())),0,(VLOOKUP($A85,'Import OffPeak'!$A$3:CV$99,95,FALSE())-VLOOKUP($A85,'Import OffPeak change'!$A$106:CV$202,95,FALSE())))</f>
        <v>0</v>
      </c>
      <c r="CR85" s="193" t="n">
        <f aca="false">IF(ISERROR(VLOOKUP($A85,'Import OffPeak'!$A$3:CW$99,96,FALSE())-VLOOKUP($A85,'Import OffPeak change'!$A$106:CW$202,96,FALSE())),0,(VLOOKUP($A85,'Import OffPeak'!$A$3:CW$99,96,FALSE())-VLOOKUP($A85,'Import OffPeak change'!$A$106:CW$202,96,FALSE())))</f>
        <v>0</v>
      </c>
      <c r="CS85" s="193" t="n">
        <f aca="false">IF(ISERROR(VLOOKUP($A85,'Import OffPeak'!$A$3:CX$99,97,FALSE())-VLOOKUP($A85,'Import OffPeak change'!$A$106:CX$202,97,FALSE())),0,(VLOOKUP($A85,'Import OffPeak'!$A$3:CX$99,97,FALSE())-VLOOKUP($A85,'Import OffPeak change'!$A$106:CX$202,97,FALSE())))</f>
        <v>0</v>
      </c>
      <c r="CT85" s="193" t="n">
        <f aca="false">IF(ISERROR(VLOOKUP($A85,'Import OffPeak'!$A$3:CY$99,98,FALSE())-VLOOKUP($A85,'Import OffPeak change'!$A$106:CY$202,98,FALSE())),0,(VLOOKUP($A85,'Import OffPeak'!$A$3:CY$99,98,FALSE())-VLOOKUP($A85,'Import OffPeak change'!$A$106:CY$202,98,FALSE())))</f>
        <v>0</v>
      </c>
      <c r="CU85" s="193" t="n">
        <f aca="false">IF(ISERROR(VLOOKUP($A85,'Import OffPeak'!$A$3:CZ$99,99,FALSE())-VLOOKUP($A85,'Import OffPeak change'!$A$106:CZ$202,99,FALSE())),0,(VLOOKUP($A85,'Import OffPeak'!$A$3:CZ$99,99,FALSE())-VLOOKUP($A85,'Import OffPeak change'!$A$106:CZ$202,99,FALSE())))</f>
        <v>0</v>
      </c>
      <c r="CV85" s="193" t="n">
        <f aca="false">IF(ISERROR(VLOOKUP($A85,'Import OffPeak'!$A$3:DA$99,100,FALSE())-VLOOKUP($A85,'Import OffPeak change'!$A$106:DA$202,100,FALSE())),0,(VLOOKUP($A85,'Import OffPeak'!$A$3:DA$99,100,FALSE())-VLOOKUP($A85,'Import OffPeak change'!$A$106:DA$202,100,FALSE())))</f>
        <v>0</v>
      </c>
      <c r="CW85" s="193" t="n">
        <f aca="false">IF(ISERROR(VLOOKUP($A85,'Import OffPeak'!$A$3:DB$99,101,FALSE())-VLOOKUP($A85,'Import OffPeak change'!$A$106:DB$202,101,FALSE())),0,(VLOOKUP($A85,'Import OffPeak'!$A$3:DB$99,101,FALSE())-VLOOKUP($A85,'Import OffPeak change'!$A$106:DB$202,101,FALSE())))</f>
        <v>0</v>
      </c>
      <c r="CX85" s="193" t="n">
        <f aca="false">IF(ISERROR(VLOOKUP($A85,'Import OffPeak'!$A$3:DC$99,102,FALSE())-VLOOKUP($A85,'Import OffPeak change'!$A$106:DC$202,102,FALSE())),0,(VLOOKUP($A85,'Import OffPeak'!$A$3:DC$99,102,FALSE())-VLOOKUP($A85,'Import OffPeak change'!$A$106:DC$202,102,FALSE())))</f>
        <v>0</v>
      </c>
      <c r="CY85" s="193" t="n">
        <f aca="false">IF(ISERROR(VLOOKUP($A85,'Import OffPeak'!$A$3:DD$99,103,FALSE())-VLOOKUP($A85,'Import OffPeak change'!$A$106:DD$202,103,FALSE())),0,(VLOOKUP($A85,'Import OffPeak'!$A$3:DD$99,103,FALSE())-VLOOKUP($A85,'Import OffPeak change'!$A$106:DD$202,103,FALSE())))</f>
        <v>0</v>
      </c>
      <c r="CZ85" s="193" t="n">
        <f aca="false">IF(ISERROR(VLOOKUP($A85,'Import OffPeak'!$A$3:DE$99,104,FALSE())-VLOOKUP($A85,'Import OffPeak change'!$A$106:DE$202,104,FALSE())),0,(VLOOKUP($A85,'Import OffPeak'!$A$3:DE$99,104,FALSE())-VLOOKUP($A85,'Import OffPeak change'!$A$106:DE$202,104,FALSE())))</f>
        <v>0</v>
      </c>
      <c r="DA85" s="193" t="n">
        <f aca="false">IF(ISERROR(VLOOKUP($A85,'Import OffPeak'!$A$3:DF$99,105,FALSE())-VLOOKUP($A85,'Import OffPeak change'!$A$106:DF$202,105,FALSE())),0,(VLOOKUP($A85,'Import OffPeak'!$A$3:DF$99,105,FALSE())-VLOOKUP($A85,'Import OffPeak change'!$A$106:DF$202,105,FALSE())))</f>
        <v>0</v>
      </c>
      <c r="DB85" s="193" t="n">
        <f aca="false">IF(ISERROR(VLOOKUP($A85,'Import OffPeak'!$A$3:DG$99,106,FALSE())-VLOOKUP($A85,'Import OffPeak change'!$A$106:DG$202,106,FALSE())),0,(VLOOKUP($A85,'Import OffPeak'!$A$3:DG$99,106,FALSE())-VLOOKUP($A85,'Import OffPeak change'!$A$106:DG$202,106,FALSE())))</f>
        <v>0</v>
      </c>
      <c r="DC85" s="193" t="n">
        <f aca="false">IF(ISERROR(VLOOKUP($A85,'Import OffPeak'!$A$3:DH$99,107,FALSE())-VLOOKUP($A85,'Import OffPeak change'!$A$106:DH$202,107,FALSE())),0,(VLOOKUP($A85,'Import OffPeak'!$A$3:DH$99,107,FALSE())-VLOOKUP($A85,'Import OffPeak change'!$A$106:DH$202,107,FALSE())))</f>
        <v>0</v>
      </c>
      <c r="DD85" s="193" t="n">
        <f aca="false">IF(ISERROR(VLOOKUP($A85,'Import OffPeak'!$A$3:DI$99,108,FALSE())-VLOOKUP($A85,'Import OffPeak change'!$A$106:DI$202,108,FALSE())),0,(VLOOKUP($A85,'Import OffPeak'!$A$3:DI$99,108,FALSE())-VLOOKUP($A85,'Import OffPeak change'!$A$106:DI$202,108,FALSE())))</f>
        <v>0</v>
      </c>
      <c r="DE85" s="193" t="n">
        <f aca="false">IF(ISERROR(VLOOKUP($A85,'Import OffPeak'!$A$3:DJ$99,109,FALSE())-VLOOKUP($A85,'Import OffPeak change'!$A$106:DJ$202,109,FALSE())),0,(VLOOKUP($A85,'Import OffPeak'!$A$3:DJ$99,109,FALSE())-VLOOKUP($A85,'Import OffPeak change'!$A$106:DJ$202,109,FALSE())))</f>
        <v>0</v>
      </c>
      <c r="DF85" s="193" t="n">
        <f aca="false">IF(ISERROR(VLOOKUP($A85,'Import OffPeak'!$A$3:DK$99,110,FALSE())-VLOOKUP($A85,'Import OffPeak change'!$A$106:DK$202,110,FALSE())),0,(VLOOKUP($A85,'Import OffPeak'!$A$3:DK$99,110,FALSE())-VLOOKUP($A85,'Import OffPeak change'!$A$106:DK$202,110,FALSE())))</f>
        <v>0</v>
      </c>
      <c r="DG85" s="193" t="n">
        <f aca="false">IF(ISERROR(VLOOKUP($A85,'Import OffPeak'!$A$3:DL$99,111,FALSE())-VLOOKUP($A85,'Import OffPeak change'!$A$106:DL$202,111,FALSE())),0,(VLOOKUP($A85,'Import OffPeak'!$A$3:DL$99,111,FALSE())-VLOOKUP($A85,'Import OffPeak change'!$A$106:DL$202,111,FALSE())))</f>
        <v>0</v>
      </c>
      <c r="DH85" s="193" t="n">
        <f aca="false">IF(ISERROR(VLOOKUP($A85,'Import OffPeak'!$A$3:DM$99,112,FALSE())-VLOOKUP($A85,'Import OffPeak change'!$A$106:DM$202,112,FALSE())),0,(VLOOKUP($A85,'Import OffPeak'!$A$3:DM$99,112,FALSE())-VLOOKUP($A85,'Import OffPeak change'!$A$106:DM$202,112,FALSE())))</f>
        <v>0</v>
      </c>
      <c r="DI85" s="193" t="n">
        <f aca="false">IF(ISERROR(VLOOKUP($A85,'Import OffPeak'!$A$3:DN$99,113,FALSE())-VLOOKUP($A85,'Import OffPeak change'!$A$106:DN$202,113,FALSE())),0,(VLOOKUP($A85,'Import OffPeak'!$A$3:DN$99,113,FALSE())-VLOOKUP($A85,'Import OffPeak change'!$A$106:DN$202,113,FALSE())))</f>
        <v>0</v>
      </c>
      <c r="DJ85" s="193" t="n">
        <f aca="false">IF(ISERROR(VLOOKUP($A85,'Import OffPeak'!$A$3:DO$99,114,FALSE())-VLOOKUP($A85,'Import OffPeak change'!$A$106:DO$202,114,FALSE())),0,(VLOOKUP($A85,'Import OffPeak'!$A$3:DO$99,114,FALSE())-VLOOKUP($A85,'Import OffPeak change'!$A$106:DO$202,114,FALSE())))</f>
        <v>0</v>
      </c>
      <c r="DK85" s="193" t="n">
        <f aca="false">IF(ISERROR(VLOOKUP($A85,'Import OffPeak'!$A$3:DP$99,115,FALSE())-VLOOKUP($A85,'Import OffPeak change'!$A$106:DP$202,115,FALSE())),0,(VLOOKUP($A85,'Import OffPeak'!$A$3:DP$99,115,FALSE())-VLOOKUP($A85,'Import OffPeak change'!$A$106:DP$202,115,FALSE())))</f>
        <v>0</v>
      </c>
      <c r="DL85" s="193" t="n">
        <f aca="false">IF(ISERROR(VLOOKUP($A85,'Import OffPeak'!$A$3:DQ$99,116,FALSE())-VLOOKUP($A85,'Import OffPeak change'!$A$106:DQ$202,116,FALSE())),0,(VLOOKUP($A85,'Import OffPeak'!$A$3:DQ$99,116,FALSE())-VLOOKUP($A85,'Import OffPeak change'!$A$106:DQ$202,116,FALSE())))</f>
        <v>0</v>
      </c>
      <c r="DM85" s="193" t="n">
        <f aca="false">IF(ISERROR(VLOOKUP($A85,'Import OffPeak'!$A$3:DR$99,117,FALSE())-VLOOKUP($A85,'Import OffPeak change'!$A$106:DR$202,117,FALSE())),0,(VLOOKUP($A85,'Import OffPeak'!$A$3:DR$99,117,FALSE())-VLOOKUP($A85,'Import OffPeak change'!$A$106:DR$202,117,FALSE())))</f>
        <v>0</v>
      </c>
      <c r="DN85" s="193" t="n">
        <f aca="false">IF(ISERROR(VLOOKUP($A85,'Import OffPeak'!$A$3:DS$99,118,FALSE())-VLOOKUP($A85,'Import OffPeak change'!$A$106:DS$202,118,FALSE())),0,(VLOOKUP($A85,'Import OffPeak'!$A$3:DS$99,118,FALSE())-VLOOKUP($A85,'Import OffPeak change'!$A$106:DS$202,118,FALSE())))</f>
        <v>0</v>
      </c>
      <c r="DO85" s="193" t="n">
        <f aca="false">IF(ISERROR(VLOOKUP($A85,'Import OffPeak'!$A$3:DT$99,119,FALSE())-VLOOKUP($A85,'Import OffPeak change'!$A$106:DT$202,119,FALSE())),0,(VLOOKUP($A85,'Import OffPeak'!$A$3:DT$99,119,FALSE())-VLOOKUP($A85,'Import OffPeak change'!$A$106:DT$202,119,FALSE())))</f>
        <v>0</v>
      </c>
      <c r="DP85" s="193" t="n">
        <f aca="false">IF(ISERROR(VLOOKUP($A85,'Import OffPeak'!$A$3:DU$99,120,FALSE())-VLOOKUP($A85,'Import OffPeak change'!$A$106:DU$202,120,FALSE())),0,(VLOOKUP($A85,'Import OffPeak'!$A$3:DU$99,120,FALSE())-VLOOKUP($A85,'Import OffPeak change'!$A$106:DU$202,120,FALSE())))</f>
        <v>0</v>
      </c>
      <c r="DQ85" s="193" t="n">
        <f aca="false">IF(ISERROR(VLOOKUP($A85,'Import OffPeak'!$A$3:DV$99,121,FALSE())-VLOOKUP($A85,'Import OffPeak change'!$A$106:DV$202,121,FALSE())),0,(VLOOKUP($A85,'Import OffPeak'!$A$3:DV$99,121,FALSE())-VLOOKUP($A85,'Import OffPeak change'!$A$106:DV$202,121,FALSE())))</f>
        <v>0</v>
      </c>
      <c r="DR85" s="193" t="n">
        <f aca="false">IF(ISERROR(VLOOKUP($A85,'Import OffPeak'!$A$3:DW$99,122,FALSE())-VLOOKUP($A85,'Import OffPeak change'!$A$106:DW$202,122,FALSE())),0,(VLOOKUP($A85,'Import OffPeak'!$A$3:DW$99,122,FALSE())-VLOOKUP($A85,'Import OffPeak change'!$A$106:DW$202,122,FALSE())))</f>
        <v>0</v>
      </c>
      <c r="DS85" s="193" t="n">
        <f aca="false">IF(ISERROR(VLOOKUP($A85,'Import OffPeak'!$A$3:DX$99,123,FALSE())-VLOOKUP($A85,'Import OffPeak change'!$A$106:DX$202,123,FALSE())),0,(VLOOKUP($A85,'Import OffPeak'!$A$3:DX$99,123,FALSE())-VLOOKUP($A85,'Import OffPeak change'!$A$106:DX$202,123,FALSE())))</f>
        <v>0</v>
      </c>
      <c r="DT85" s="193" t="n">
        <f aca="false">IF(ISERROR(VLOOKUP($A85,'Import OffPeak'!$A$3:DY$99,124,FALSE())-VLOOKUP($A85,'Import OffPeak change'!$A$106:DY$202,124,FALSE())),0,(VLOOKUP($A85,'Import OffPeak'!$A$3:DY$99,124,FALSE())-VLOOKUP($A85,'Import OffPeak change'!$A$106:DY$202,124,FALSE())))</f>
        <v>0</v>
      </c>
      <c r="DU85" s="193" t="n">
        <f aca="false">IF(ISERROR(VLOOKUP($A85,'Import OffPeak'!$A$3:DZ$99,125,FALSE())-VLOOKUP($A85,'Import OffPeak change'!$A$106:DZ$202,125,FALSE())),0,(VLOOKUP($A85,'Import OffPeak'!$A$3:DZ$99,125,FALSE())-VLOOKUP($A85,'Import OffPeak change'!$A$106:DZ$202,125,FALSE())))</f>
        <v>0</v>
      </c>
      <c r="DV85" s="193" t="n">
        <f aca="false">IF(ISERROR(VLOOKUP($A85,'Import OffPeak'!$A$3:EA$99,126,FALSE())-VLOOKUP($A85,'Import OffPeak change'!$A$106:EA$202,126,FALSE())),0,(VLOOKUP($A85,'Import OffPeak'!$A$3:EA$99,126,FALSE())-VLOOKUP($A85,'Import OffPeak change'!$A$106:EA$202,126,FALSE())))</f>
        <v>0</v>
      </c>
      <c r="DW85" s="193" t="n">
        <f aca="false">IF(ISERROR(VLOOKUP($A85,'Import OffPeak'!$A$3:EB$99,127,FALSE())-VLOOKUP($A85,'Import OffPeak change'!$A$106:EB$202,127,FALSE())),0,(VLOOKUP($A85,'Import OffPeak'!$A$3:EB$99,127,FALSE())-VLOOKUP($A85,'Import OffPeak change'!$A$106:EB$202,127,FALSE())))</f>
        <v>0</v>
      </c>
      <c r="DX85" s="193" t="n">
        <f aca="false">IF(ISERROR(VLOOKUP($A85,'Import OffPeak'!$A$3:EC$99,128,FALSE())-VLOOKUP($A85,'Import OffPeak change'!$A$106:EC$202,128,FALSE())),0,(VLOOKUP($A85,'Import OffPeak'!$A$3:EC$99,128,FALSE())-VLOOKUP($A85,'Import OffPeak change'!$A$106:EC$202,128,FALSE())))</f>
        <v>0</v>
      </c>
      <c r="DY85" s="193" t="n">
        <f aca="false">IF(ISERROR(VLOOKUP($A85,'Import OffPeak'!$A$3:ED$99,129,FALSE())-VLOOKUP($A85,'Import OffPeak change'!$A$106:ED$202,129,FALSE())),0,(VLOOKUP($A85,'Import OffPeak'!$A$3:ED$99,129,FALSE())-VLOOKUP($A85,'Import OffPeak change'!$A$106:ED$202,129,FALSE())))</f>
        <v>0</v>
      </c>
      <c r="DZ85" s="193" t="n">
        <f aca="false">IF(ISERROR(VLOOKUP($A85,'Import OffPeak'!$A$3:EE$99,130,FALSE())-VLOOKUP($A85,'Import OffPeak change'!$A$106:EE$202,130,FALSE())),0,(VLOOKUP($A85,'Import OffPeak'!$A$3:EE$99,130,FALSE())-VLOOKUP($A85,'Import OffPeak change'!$A$106:EE$202,130,FALSE())))</f>
        <v>0</v>
      </c>
      <c r="EA85" s="193" t="n">
        <f aca="false">IF(ISERROR(VLOOKUP($A85,'Import OffPeak'!$A$3:EF$99,131,FALSE())-VLOOKUP($A85,'Import OffPeak change'!$A$106:EF$202,131,FALSE())),0,(VLOOKUP($A85,'Import OffPeak'!$A$3:EF$99,131,FALSE())-VLOOKUP($A85,'Import OffPeak change'!$A$106:EF$202,131,FALSE())))</f>
        <v>0</v>
      </c>
      <c r="EB85" s="193" t="n">
        <f aca="false">IF(ISERROR(VLOOKUP($A85,'Import OffPeak'!$A$3:EG$99,132,FALSE())-VLOOKUP($A85,'Import OffPeak change'!$A$106:EG$202,132,FALSE())),0,(VLOOKUP($A85,'Import OffPeak'!$A$3:EG$99,132,FALSE())-VLOOKUP($A85,'Import OffPeak change'!$A$106:EG$202,132,FALSE())))</f>
        <v>0</v>
      </c>
      <c r="EC85" s="193" t="n">
        <f aca="false">IF(ISERROR(VLOOKUP($A85,'Import OffPeak'!$A$3:EH$99,133,FALSE())-VLOOKUP($A85,'Import OffPeak change'!$A$106:EH$202,133,FALSE())),0,(VLOOKUP($A85,'Import OffPeak'!$A$3:EH$99,133,FALSE())-VLOOKUP($A85,'Import OffPeak change'!$A$106:EH$202,133,FALSE())))</f>
        <v>0</v>
      </c>
      <c r="ED85" s="193" t="n">
        <f aca="false">IF(ISERROR(VLOOKUP($A85,'Import OffPeak'!$A$3:EI$99,134,FALSE())-VLOOKUP($A85,'Import OffPeak change'!$A$106:EI$202,134,FALSE())),0,(VLOOKUP($A85,'Import OffPeak'!$A$3:EI$99,134,FALSE())-VLOOKUP($A85,'Import OffPeak change'!$A$106:EI$202,134,FALSE())))</f>
        <v>0</v>
      </c>
      <c r="EE85" s="193" t="n">
        <f aca="false">IF(ISERROR(VLOOKUP($A85,'Import OffPeak'!$A$3:EJ$99,135,FALSE())-VLOOKUP($A85,'Import OffPeak change'!$A$106:EJ$202,135,FALSE())),0,(VLOOKUP($A85,'Import OffPeak'!$A$3:EJ$99,135,FALSE())-VLOOKUP($A85,'Import OffPeak change'!$A$106:EJ$202,135,FALSE())))</f>
        <v>0</v>
      </c>
      <c r="EF85" s="193" t="n">
        <f aca="false">IF(ISERROR(VLOOKUP($A85,'Import OffPeak'!$A$3:EK$99,136,FALSE())-VLOOKUP($A85,'Import OffPeak change'!$A$106:EK$202,136,FALSE())),0,(VLOOKUP($A85,'Import OffPeak'!$A$3:EK$99,136,FALSE())-VLOOKUP($A85,'Import OffPeak change'!$A$106:EK$202,136,FALSE())))</f>
        <v>0</v>
      </c>
      <c r="EG85" s="193" t="n">
        <f aca="false">IF(ISERROR(VLOOKUP($A85,'Import OffPeak'!$A$3:EL$99,137,FALSE())-VLOOKUP($A85,'Import OffPeak change'!$A$106:EL$202,137,FALSE())),0,(VLOOKUP($A85,'Import OffPeak'!$A$3:EL$99,137,FALSE())-VLOOKUP($A85,'Import OffPeak change'!$A$106:EL$202,137,FALSE())))</f>
        <v>0</v>
      </c>
      <c r="EH85" s="193" t="n">
        <f aca="false">IF(ISERROR(VLOOKUP($A85,'Import OffPeak'!$A$3:EM$99,138,FALSE())-VLOOKUP($A85,'Import OffPeak change'!$A$106:EM$202,138,FALSE())),0,(VLOOKUP($A85,'Import OffPeak'!$A$3:EM$99,138,FALSE())-VLOOKUP($A85,'Import OffPeak change'!$A$106:EM$202,138,FALSE())))</f>
        <v>0</v>
      </c>
      <c r="EI85" s="193" t="n">
        <f aca="false">IF(ISERROR(VLOOKUP($A85,'Import OffPeak'!$A$3:EN$99,139,FALSE())-VLOOKUP($A85,'Import OffPeak change'!$A$106:EN$202,139,FALSE())),0,(VLOOKUP($A85,'Import OffPeak'!$A$3:EN$99,139,FALSE())-VLOOKUP($A85,'Import OffPeak change'!$A$106:EN$202,139,FALSE())))</f>
        <v>0</v>
      </c>
      <c r="EJ85" s="193" t="n">
        <f aca="false">IF(ISERROR(VLOOKUP($A85,'Import OffPeak'!$A$3:EO$99,140,FALSE())-VLOOKUP($A85,'Import OffPeak change'!$A$106:EO$202,140,FALSE())),0,(VLOOKUP($A85,'Import OffPeak'!$A$3:EO$99,140,FALSE())-VLOOKUP($A85,'Import OffPeak change'!$A$106:EO$202,140,FALSE())))</f>
        <v>0</v>
      </c>
      <c r="EK85" s="193" t="n">
        <f aca="false">IF(ISERROR(VLOOKUP($A85,'Import OffPeak'!$A$3:EP$99,141,FALSE())-VLOOKUP($A85,'Import OffPeak change'!$A$106:EP$202,141,FALSE())),0,(VLOOKUP($A85,'Import OffPeak'!$A$3:EP$99,141,FALSE())-VLOOKUP($A85,'Import OffPeak change'!$A$106:EP$202,141,FALSE())))</f>
        <v>0</v>
      </c>
      <c r="EL85" s="193" t="n">
        <f aca="false">IF(ISERROR(VLOOKUP($A85,'Import OffPeak'!$A$3:EQ$99,142,FALSE())-VLOOKUP($A85,'Import OffPeak change'!$A$106:EQ$202,142,FALSE())),0,(VLOOKUP($A85,'Import OffPeak'!$A$3:EQ$99,142,FALSE())-VLOOKUP($A85,'Import OffPeak change'!$A$106:EQ$202,142,FALSE())))</f>
        <v>0</v>
      </c>
      <c r="EM85" s="193" t="n">
        <f aca="false">IF(ISERROR(VLOOKUP($A85,'Import OffPeak'!$A$3:ER$99,143,FALSE())-VLOOKUP($A85,'Import OffPeak change'!$A$106:ER$202,143,FALSE())),0,(VLOOKUP($A85,'Import OffPeak'!$A$3:ER$99,143,FALSE())-VLOOKUP($A85,'Import OffPeak change'!$A$106:ER$202,143,FALSE())))</f>
        <v>0</v>
      </c>
      <c r="EN85" s="193" t="n">
        <f aca="false">IF(ISERROR(VLOOKUP($A85,'Import OffPeak'!$A$3:ES$99,144,FALSE())-VLOOKUP($A85,'Import OffPeak change'!$A$106:ES$202,144,FALSE())),0,(VLOOKUP($A85,'Import OffPeak'!$A$3:ES$99,144,FALSE())-VLOOKUP($A85,'Import OffPeak change'!$A$106:ES$202,144,FALSE())))</f>
        <v>0</v>
      </c>
      <c r="EO85" s="193" t="n">
        <f aca="false">IF(ISERROR(VLOOKUP($A85,'Import OffPeak'!$A$3:ET$99,145,FALSE())-VLOOKUP($A85,'Import OffPeak change'!$A$106:ET$202,145,FALSE())),0,(VLOOKUP($A85,'Import OffPeak'!$A$3:ET$99,145,FALSE())-VLOOKUP($A85,'Import OffPeak change'!$A$106:ET$202,145,FALSE())))</f>
        <v>0</v>
      </c>
      <c r="EP85" s="193" t="n">
        <f aca="false">IF(ISERROR(VLOOKUP($A85,'Import OffPeak'!$A$3:EU$99,146,FALSE())-VLOOKUP($A85,'Import OffPeak change'!$A$106:EU$202,146,FALSE())),0,(VLOOKUP($A85,'Import OffPeak'!$A$3:EU$99,146,FALSE())-VLOOKUP($A85,'Import OffPeak change'!$A$106:EU$202,146,FALSE())))</f>
        <v>0</v>
      </c>
      <c r="EQ85" s="193" t="n">
        <f aca="false">IF(ISERROR(VLOOKUP($A85,'Import OffPeak'!$A$3:EV$99,147,FALSE())-VLOOKUP($A85,'Import OffPeak change'!$A$106:EV$202,147,FALSE())),0,(VLOOKUP($A85,'Import OffPeak'!$A$3:EV$99,147,FALSE())-VLOOKUP($A85,'Import OffPeak change'!$A$106:EV$202,147,FALSE())))</f>
        <v>0</v>
      </c>
      <c r="ER85" s="193" t="n">
        <f aca="false">IF(ISERROR(VLOOKUP($A85,'Import OffPeak'!$A$3:EW$99,148,FALSE())-VLOOKUP($A85,'Import OffPeak change'!$A$106:EW$202,148,FALSE())),0,(VLOOKUP($A85,'Import OffPeak'!$A$3:EW$99,148,FALSE())-VLOOKUP($A85,'Import OffPeak change'!$A$106:EW$202,148,FALSE())))</f>
        <v>0</v>
      </c>
      <c r="ES85" s="193" t="n">
        <f aca="false">IF(ISERROR(VLOOKUP($A85,'Import OffPeak'!$A$3:EX$99,149,FALSE())-VLOOKUP($A85,'Import OffPeak change'!$A$106:EX$202,149,FALSE())),0,(VLOOKUP($A85,'Import OffPeak'!$A$3:EX$99,149,FALSE())-VLOOKUP($A85,'Import OffPeak change'!$A$106:EX$202,149,FALSE())))</f>
        <v>0</v>
      </c>
      <c r="ET85" s="193" t="n">
        <f aca="false">IF(ISERROR(VLOOKUP($A85,'Import OffPeak'!$A$3:EY$99,150,FALSE())-VLOOKUP($A85,'Import OffPeak change'!$A$106:EY$202,150,FALSE())),0,(VLOOKUP($A85,'Import OffPeak'!$A$3:EY$99,150,FALSE())-VLOOKUP($A85,'Import OffPeak change'!$A$106:EY$202,150,FALSE())))</f>
        <v>0</v>
      </c>
      <c r="EU85" s="193" t="n">
        <f aca="false">IF(ISERROR(VLOOKUP($A85,'Import OffPeak'!$A$3:EZ$99,151,FALSE())-VLOOKUP($A85,'Import OffPeak change'!$A$106:EZ$202,151,FALSE())),0,(VLOOKUP($A85,'Import OffPeak'!$A$3:EZ$99,151,FALSE())-VLOOKUP($A85,'Import OffPeak change'!$A$106:EZ$202,151,FALSE())))</f>
        <v>0</v>
      </c>
      <c r="EV85" s="193" t="n">
        <f aca="false">IF(ISERROR(VLOOKUP($A85,'Import OffPeak'!$A$3:FA$99,152,FALSE())-VLOOKUP($A85,'Import OffPeak change'!$A$106:FA$202,152,FALSE())),0,(VLOOKUP($A85,'Import OffPeak'!$A$3:FA$99,152,FALSE())-VLOOKUP($A85,'Import OffPeak change'!$A$106:FA$202,152,FALSE())))</f>
        <v>0</v>
      </c>
      <c r="EW85" s="193" t="n">
        <f aca="false">IF(ISERROR(VLOOKUP($A85,'Import OffPeak'!$A$3:FB$99,153,FALSE())-VLOOKUP($A85,'Import OffPeak change'!$A$106:FB$202,153,FALSE())),0,(VLOOKUP($A85,'Import OffPeak'!$A$3:FB$99,153,FALSE())-VLOOKUP($A85,'Import OffPeak change'!$A$106:FB$202,153,FALSE())))</f>
        <v>0</v>
      </c>
      <c r="EX85" s="193" t="n">
        <f aca="false">IF(ISERROR(VLOOKUP($A85,'Import OffPeak'!$A$3:FC$99,154,FALSE())-VLOOKUP($A85,'Import OffPeak change'!$A$106:FC$202,154,FALSE())),0,(VLOOKUP($A85,'Import OffPeak'!$A$3:FC$99,154,FALSE())-VLOOKUP($A85,'Import OffPeak change'!$A$106:FC$202,154,FALSE())))</f>
        <v>0</v>
      </c>
      <c r="EY85" s="193" t="n">
        <f aca="false">IF(ISERROR(VLOOKUP($A85,'Import OffPeak'!$A$3:FD$99,155,FALSE())-VLOOKUP($A85,'Import OffPeak change'!$A$106:FD$202,155,FALSE())),0,(VLOOKUP($A85,'Import OffPeak'!$A$3:FD$99,155,FALSE())-VLOOKUP($A85,'Import OffPeak change'!$A$106:FD$202,155,FALSE())))</f>
        <v>0</v>
      </c>
      <c r="EZ85" s="193" t="n">
        <f aca="false">IF(ISERROR(VLOOKUP($A85,'Import OffPeak'!$A$3:FE$99,156,FALSE())-VLOOKUP($A85,'Import OffPeak change'!$A$106:FE$202,156,FALSE())),0,(VLOOKUP($A85,'Import OffPeak'!$A$3:FE$99,156,FALSE())-VLOOKUP($A85,'Import OffPeak change'!$A$106:FE$202,156,FALSE())))</f>
        <v>0</v>
      </c>
      <c r="FA85" s="193" t="n">
        <f aca="false">IF(ISERROR(VLOOKUP($A85,'Import OffPeak'!$A$3:FF$99,157,FALSE())-VLOOKUP($A85,'Import OffPeak change'!$A$106:FF$202,157,FALSE())),0,(VLOOKUP($A85,'Import OffPeak'!$A$3:FF$99,157,FALSE())-VLOOKUP($A85,'Import OffPeak change'!$A$106:FF$202,157,FALSE())))</f>
        <v>0</v>
      </c>
      <c r="FB85" s="193" t="n">
        <f aca="false">IF(ISERROR(VLOOKUP($A85,'Import OffPeak'!$A$3:FG$99,158,FALSE())-VLOOKUP($A85,'Import OffPeak change'!$A$106:FG$202,158,FALSE())),0,(VLOOKUP($A85,'Import OffPeak'!$A$3:FG$99,158,FALSE())-VLOOKUP($A85,'Import OffPeak change'!$A$106:FG$202,158,FALSE())))</f>
        <v>0</v>
      </c>
      <c r="FC85" s="193" t="n">
        <f aca="false">IF(ISERROR(VLOOKUP($A85,'Import OffPeak'!$A$3:FH$99,159,FALSE())-VLOOKUP($A85,'Import OffPeak change'!$A$106:FH$202,159,FALSE())),0,(VLOOKUP($A85,'Import OffPeak'!$A$3:FH$99,159,FALSE())-VLOOKUP($A85,'Import OffPeak change'!$A$106:FH$202,159,FALSE())))</f>
        <v>0</v>
      </c>
      <c r="FD85" s="193" t="n">
        <f aca="false">IF(ISERROR(VLOOKUP($A85,'Import OffPeak'!$A$3:FI$99,160,FALSE())-VLOOKUP($A85,'Import OffPeak change'!$A$106:FI$202,160,FALSE())),0,(VLOOKUP($A85,'Import OffPeak'!$A$3:FI$99,160,FALSE())-VLOOKUP($A85,'Import OffPeak change'!$A$106:FI$202,160,FALSE())))</f>
        <v>0</v>
      </c>
      <c r="FE85" s="193" t="n">
        <f aca="false">IF(ISERROR(VLOOKUP($A85,'Import OffPeak'!$A$3:FJ$99,161,FALSE())-VLOOKUP($A85,'Import OffPeak change'!$A$106:FJ$202,161,FALSE())),0,(VLOOKUP($A85,'Import OffPeak'!$A$3:FJ$99,161,FALSE())-VLOOKUP($A85,'Import OffPeak change'!$A$106:FJ$202,161,FALSE())))</f>
        <v>0</v>
      </c>
      <c r="FF85" s="193" t="n">
        <f aca="false">IF(ISERROR(VLOOKUP($A85,'Import OffPeak'!$A$3:FK$99,162,FALSE())-VLOOKUP($A85,'Import OffPeak change'!$A$106:FK$202,162,FALSE())),0,(VLOOKUP($A85,'Import OffPeak'!$A$3:FK$99,162,FALSE())-VLOOKUP($A85,'Import OffPeak change'!$A$106:FK$202,162,FALSE())))</f>
        <v>0</v>
      </c>
      <c r="FG85" s="193" t="n">
        <f aca="false">IF(ISERROR(VLOOKUP($A85,'Import OffPeak'!$A$3:FL$99,163,FALSE())-VLOOKUP($A85,'Import OffPeak change'!$A$106:FL$202,163,FALSE())),0,(VLOOKUP($A85,'Import OffPeak'!$A$3:FL$99,163,FALSE())-VLOOKUP($A85,'Import OffPeak change'!$A$106:FL$202,163,FALSE())))</f>
        <v>0</v>
      </c>
      <c r="FH85" s="193" t="n">
        <f aca="false">IF(ISERROR(VLOOKUP($A85,'Import OffPeak'!$A$3:FM$99,164,FALSE())-VLOOKUP($A85,'Import OffPeak change'!$A$106:FM$202,164,FALSE())),0,(VLOOKUP($A85,'Import OffPeak'!$A$3:FM$99,164,FALSE())-VLOOKUP($A85,'Import OffPeak change'!$A$106:FM$202,164,FALSE())))</f>
        <v>0</v>
      </c>
      <c r="FI85" s="193" t="n">
        <f aca="false">IF(ISERROR(VLOOKUP($A85,'Import OffPeak'!$A$3:FN$99,165,FALSE())-VLOOKUP($A85,'Import OffPeak change'!$A$106:FN$202,165,FALSE())),0,(VLOOKUP($A85,'Import OffPeak'!$A$3:FN$99,165,FALSE())-VLOOKUP($A85,'Import OffPeak change'!$A$106:FN$202,165,FALSE())))</f>
        <v>0</v>
      </c>
      <c r="FJ85" s="193" t="n">
        <f aca="false">IF(ISERROR(VLOOKUP($A85,'Import OffPeak'!$A$3:FO$99,166,FALSE())-VLOOKUP($A85,'Import OffPeak change'!$A$106:FO$202,166,FALSE())),0,(VLOOKUP($A85,'Import OffPeak'!$A$3:FO$99,166,FALSE())-VLOOKUP($A85,'Import OffPeak change'!$A$106:FO$202,166,FALSE())))</f>
        <v>0</v>
      </c>
      <c r="FK85" s="193" t="n">
        <f aca="false">IF(ISERROR(VLOOKUP($A85,'Import OffPeak'!$A$3:FP$99,167,FALSE())-VLOOKUP($A85,'Import OffPeak change'!$A$106:FP$202,167,FALSE())),0,(VLOOKUP($A85,'Import OffPeak'!$A$3:FP$99,167,FALSE())-VLOOKUP($A85,'Import OffPeak change'!$A$106:FP$202,167,FALSE())))</f>
        <v>0</v>
      </c>
      <c r="FL85" s="193" t="n">
        <f aca="false">IF(ISERROR(VLOOKUP($A85,'Import OffPeak'!$A$3:FQ$99,168,FALSE())-VLOOKUP($A85,'Import OffPeak change'!$A$106:FQ$202,168,FALSE())),0,(VLOOKUP($A85,'Import OffPeak'!$A$3:FQ$99,168,FALSE())-VLOOKUP($A85,'Import OffPeak change'!$A$106:FQ$202,168,FALSE())))</f>
        <v>0</v>
      </c>
      <c r="FM85" s="193" t="n">
        <f aca="false">IF(ISERROR(VLOOKUP($A85,'Import OffPeak'!$A$3:FR$99,169,FALSE())-VLOOKUP($A85,'Import OffPeak change'!$A$106:FR$202,169,FALSE())),0,(VLOOKUP($A85,'Import OffPeak'!$A$3:FR$99,169,FALSE())-VLOOKUP($A85,'Import OffPeak change'!$A$106:FR$202,169,FALSE())))</f>
        <v>0</v>
      </c>
      <c r="FN85" s="193" t="n">
        <f aca="false">IF(ISERROR(VLOOKUP($A85,'Import OffPeak'!$A$3:FS$99,170,FALSE())-VLOOKUP($A85,'Import OffPeak change'!$A$106:FS$202,170,FALSE())),0,(VLOOKUP($A85,'Import OffPeak'!$A$3:FS$99,170,FALSE())-VLOOKUP($A85,'Import OffPeak change'!$A$106:FS$202,170,FALSE())))</f>
        <v>0</v>
      </c>
      <c r="FO85" s="193" t="n">
        <f aca="false">IF(ISERROR(VLOOKUP($A85,'Import OffPeak'!$A$3:FT$99,171,FALSE())-VLOOKUP($A85,'Import OffPeak change'!$A$106:FT$202,171,FALSE())),0,(VLOOKUP($A85,'Import OffPeak'!$A$3:FT$99,171,FALSE())-VLOOKUP($A85,'Import OffPeak change'!$A$106:FT$202,171,FALSE())))</f>
        <v>0</v>
      </c>
      <c r="FP85" s="193" t="n">
        <f aca="false">IF(ISERROR(VLOOKUP($A85,'Import OffPeak'!$A$3:FU$99,172,FALSE())-VLOOKUP($A85,'Import OffPeak change'!$A$106:FU$202,172,FALSE())),0,(VLOOKUP($A85,'Import OffPeak'!$A$3:FU$99,172,FALSE())-VLOOKUP($A85,'Import OffPeak change'!$A$106:FU$202,172,FALSE())))</f>
        <v>0</v>
      </c>
      <c r="FQ85" s="193" t="n">
        <f aca="false">IF(ISERROR(VLOOKUP($A85,'Import OffPeak'!$A$3:FV$99,173,FALSE())-VLOOKUP($A85,'Import OffPeak change'!$A$106:FV$202,173,FALSE())),0,(VLOOKUP($A85,'Import OffPeak'!$A$3:FV$99,173,FALSE())-VLOOKUP($A85,'Import OffPeak change'!$A$106:FV$202,173,FALSE())))</f>
        <v>0</v>
      </c>
      <c r="FR85" s="193" t="n">
        <f aca="false">IF(ISERROR(VLOOKUP($A85,'Import OffPeak'!$A$3:FW$99,174,FALSE())-VLOOKUP($A85,'Import OffPeak change'!$A$106:FW$202,174,FALSE())),0,(VLOOKUP($A85,'Import OffPeak'!$A$3:FW$99,174,FALSE())-VLOOKUP($A85,'Import OffPeak change'!$A$106:FW$202,174,FALSE())))</f>
        <v>0</v>
      </c>
      <c r="FS85" s="193" t="n">
        <f aca="false">IF(ISERROR(VLOOKUP($A85,'Import OffPeak'!$A$3:FX$99,175,FALSE())-VLOOKUP($A85,'Import OffPeak change'!$A$106:FX$202,175,FALSE())),0,(VLOOKUP($A85,'Import OffPeak'!$A$3:FX$99,175,FALSE())-VLOOKUP($A85,'Import OffPeak change'!$A$106:FX$202,175,FALSE())))</f>
        <v>0</v>
      </c>
      <c r="FT85" s="193" t="n">
        <f aca="false">IF(ISERROR(VLOOKUP($A85,'Import OffPeak'!$A$3:FY$99,176,FALSE())-VLOOKUP($A85,'Import OffPeak change'!$A$106:FY$202,176,FALSE())),0,(VLOOKUP($A85,'Import OffPeak'!$A$3:FY$99,176,FALSE())-VLOOKUP($A85,'Import OffPeak change'!$A$106:FY$202,176,FALSE())))</f>
        <v>0</v>
      </c>
      <c r="FU85" s="193" t="n">
        <f aca="false">IF(ISERROR(VLOOKUP($A85,'Import OffPeak'!$A$3:FZ$99,177,FALSE())-VLOOKUP($A85,'Import OffPeak change'!$A$106:FZ$202,177,FALSE())),0,(VLOOKUP($A85,'Import OffPeak'!$A$3:FZ$99,177,FALSE())-VLOOKUP($A85,'Import OffPeak change'!$A$106:FZ$202,177,FALSE())))</f>
        <v>0</v>
      </c>
      <c r="FV85" s="193" t="n">
        <f aca="false">IF(ISERROR(VLOOKUP($A85,'Import OffPeak'!$A$3:GA$99,178,FALSE())-VLOOKUP($A85,'Import OffPeak change'!$A$106:GA$202,178,FALSE())),0,(VLOOKUP($A85,'Import OffPeak'!$A$3:GA$99,178,FALSE())-VLOOKUP($A85,'Import OffPeak change'!$A$106:GA$202,178,FALSE())))</f>
        <v>0</v>
      </c>
      <c r="FW85" s="193" t="n">
        <f aca="false">IF(ISERROR(VLOOKUP($A85,'Import OffPeak'!$A$3:GB$99,179,FALSE())-VLOOKUP($A85,'Import OffPeak change'!$A$106:GB$202,179,FALSE())),0,(VLOOKUP($A85,'Import OffPeak'!$A$3:GB$99,179,FALSE())-VLOOKUP($A85,'Import OffPeak change'!$A$106:GB$202,179,FALSE())))</f>
        <v>0</v>
      </c>
      <c r="FX85" s="193" t="n">
        <f aca="false">IF(ISERROR(VLOOKUP($A85,'Import OffPeak'!$A$3:GC$99,180,FALSE())-VLOOKUP($A85,'Import OffPeak change'!$A$106:GC$202,180,FALSE())),0,(VLOOKUP($A85,'Import OffPeak'!$A$3:GC$99,180,FALSE())-VLOOKUP($A85,'Import OffPeak change'!$A$106:GC$202,180,FALSE())))</f>
        <v>0</v>
      </c>
      <c r="FY85" s="193" t="n">
        <f aca="false">IF(ISERROR(VLOOKUP($A85,'Import OffPeak'!$A$3:GD$99,181,FALSE())-VLOOKUP($A85,'Import OffPeak change'!$A$106:GD$202,181,FALSE())),0,(VLOOKUP($A85,'Import OffPeak'!$A$3:GD$99,181,FALSE())-VLOOKUP($A85,'Import OffPeak change'!$A$106:GD$202,181,FALSE())))</f>
        <v>0</v>
      </c>
      <c r="FZ85" s="193" t="n">
        <f aca="false">IF(ISERROR(VLOOKUP($A85,'Import OffPeak'!$A$3:GE$99,182,FALSE())-VLOOKUP($A85,'Import OffPeak change'!$A$106:GE$202,182,FALSE())),0,(VLOOKUP($A85,'Import OffPeak'!$A$3:GE$99,182,FALSE())-VLOOKUP($A85,'Import OffPeak change'!$A$106:GE$202,182,FALSE())))</f>
        <v>0</v>
      </c>
      <c r="GA85" s="193" t="n">
        <f aca="false">IF(ISERROR(VLOOKUP($A85,'Import OffPeak'!$A$3:GF$99,183,FALSE())-VLOOKUP($A85,'Import OffPeak change'!$A$106:GF$202,183,FALSE())),0,(VLOOKUP($A85,'Import OffPeak'!$A$3:GF$99,183,FALSE())-VLOOKUP($A85,'Import OffPeak change'!$A$106:GF$202,183,FALSE())))</f>
        <v>0</v>
      </c>
      <c r="GB85" s="193" t="n">
        <f aca="false">IF(ISERROR(VLOOKUP($A85,'Import OffPeak'!$A$3:GG$99,184,FALSE())-VLOOKUP($A85,'Import OffPeak change'!$A$106:GG$202,184,FALSE())),0,(VLOOKUP($A85,'Import OffPeak'!$A$3:GG$99,184,FALSE())-VLOOKUP($A85,'Import OffPeak change'!$A$106:GG$202,184,FALSE())))</f>
        <v>0</v>
      </c>
      <c r="GC85" s="193" t="n">
        <f aca="false">IF(ISERROR(VLOOKUP($A85,'Import OffPeak'!$A$3:GH$99,185,FALSE())-VLOOKUP($A85,'Import OffPeak change'!$A$106:GH$202,185,FALSE())),0,(VLOOKUP($A85,'Import OffPeak'!$A$3:GH$99,185,FALSE())-VLOOKUP($A85,'Import OffPeak change'!$A$106:GH$202,185,FALSE())))</f>
        <v>0</v>
      </c>
      <c r="GD85" s="193" t="n">
        <f aca="false">IF(ISERROR(VLOOKUP($A85,'Import OffPeak'!$A$3:GI$99,186,FALSE())-VLOOKUP($A85,'Import OffPeak change'!$A$106:GI$202,186,FALSE())),0,(VLOOKUP($A85,'Import OffPeak'!$A$3:GI$99,186,FALSE())-VLOOKUP($A85,'Import OffPeak change'!$A$106:GI$202,186,FALSE())))</f>
        <v>0</v>
      </c>
      <c r="GE85" s="193" t="n">
        <f aca="false">IF(ISERROR(VLOOKUP($A85,'Import OffPeak'!$A$3:GJ$99,187,FALSE())-VLOOKUP($A85,'Import OffPeak change'!$A$106:GJ$202,187,FALSE())),0,(VLOOKUP($A85,'Import OffPeak'!$A$3:GJ$99,187,FALSE())-VLOOKUP($A85,'Import OffPeak change'!$A$106:GJ$202,187,FALSE())))</f>
        <v>0</v>
      </c>
      <c r="GF85" s="193" t="n">
        <f aca="false">IF(ISERROR(VLOOKUP($A85,'Import OffPeak'!$A$3:GK$99,188,FALSE())-VLOOKUP($A85,'Import OffPeak change'!$A$106:GK$202,188,FALSE())),0,(VLOOKUP($A85,'Import OffPeak'!$A$3:GK$99,188,FALSE())-VLOOKUP($A85,'Import OffPeak change'!$A$106:GK$202,188,FALSE())))</f>
        <v>0</v>
      </c>
      <c r="GG85" s="193" t="n">
        <f aca="false">IF(ISERROR(VLOOKUP($A85,'Import OffPeak'!$A$3:GL$99,189,FALSE())-VLOOKUP($A85,'Import OffPeak change'!$A$106:GL$202,189,FALSE())),0,(VLOOKUP($A85,'Import OffPeak'!$A$3:GL$99,189,FALSE())-VLOOKUP($A85,'Import OffPeak change'!$A$106:GL$202,189,FALSE())))</f>
        <v>0</v>
      </c>
      <c r="GH85" s="193" t="n">
        <f aca="false">IF(ISERROR(VLOOKUP($A85,'Import OffPeak'!$A$3:GM$99,190,FALSE())-VLOOKUP($A85,'Import OffPeak change'!$A$106:GM$202,190,FALSE())),0,(VLOOKUP($A85,'Import OffPeak'!$A$3:GM$99,190,FALSE())-VLOOKUP($A85,'Import OffPeak change'!$A$106:GM$202,190,FALSE())))</f>
        <v>0</v>
      </c>
      <c r="GI85" s="193" t="n">
        <f aca="false">IF(ISERROR(VLOOKUP($A85,'Import OffPeak'!$A$3:GN$99,191,FALSE())-VLOOKUP($A85,'Import OffPeak change'!$A$106:GN$202,191,FALSE())),0,(VLOOKUP($A85,'Import OffPeak'!$A$3:GN$99,191,FALSE())-VLOOKUP($A85,'Import OffPeak change'!$A$106:GN$202,191,FALSE())))</f>
        <v>0</v>
      </c>
      <c r="GJ85" s="193" t="n">
        <f aca="false">IF(ISERROR(VLOOKUP($A85,'Import OffPeak'!$A$3:GO$99,192,FALSE())-VLOOKUP($A85,'Import OffPeak change'!$A$106:GO$202,192,FALSE())),0,(VLOOKUP($A85,'Import OffPeak'!$A$3:GO$99,192,FALSE())-VLOOKUP($A85,'Import OffPeak change'!$A$106:GO$202,192,FALSE())))</f>
        <v>0</v>
      </c>
      <c r="GK85" s="193" t="n">
        <f aca="false">IF(ISERROR(VLOOKUP($A85,'Import OffPeak'!$A$3:GP$99,193,FALSE())-VLOOKUP($A85,'Import OffPeak change'!$A$106:GP$202,193,FALSE())),0,(VLOOKUP($A85,'Import OffPeak'!$A$3:GP$99,193,FALSE())-VLOOKUP($A85,'Import OffPeak change'!$A$106:GP$202,193,FALSE())))</f>
        <v>0</v>
      </c>
      <c r="GL85" s="193" t="n">
        <f aca="false">IF(ISERROR(VLOOKUP($A85,'Import OffPeak'!$A$3:GQ$99,194,FALSE())-VLOOKUP($A85,'Import OffPeak change'!$A$106:GQ$202,194,FALSE())),0,(VLOOKUP($A85,'Import OffPeak'!$A$3:GQ$99,194,FALSE())-VLOOKUP($A85,'Import OffPeak change'!$A$106:GQ$202,194,FALSE())))</f>
        <v>0</v>
      </c>
      <c r="GM85" s="193" t="n">
        <f aca="false">IF(ISERROR(VLOOKUP($A85,'Import OffPeak'!$A$3:GR$99,195,FALSE())-VLOOKUP($A85,'Import OffPeak change'!$A$106:GR$202,195,FALSE())),0,(VLOOKUP($A85,'Import OffPeak'!$A$3:GR$99,195,FALSE())-VLOOKUP($A85,'Import OffPeak change'!$A$106:GR$202,195,FALSE())))</f>
        <v>0</v>
      </c>
      <c r="GN85" s="193" t="n">
        <f aca="false">IF(ISERROR(VLOOKUP($A85,'Import OffPeak'!$A$3:GS$99,196,FALSE())-VLOOKUP($A85,'Import OffPeak change'!$A$106:GS$202,196,FALSE())),0,(VLOOKUP($A85,'Import OffPeak'!$A$3:GS$99,196,FALSE())-VLOOKUP($A85,'Import OffPeak change'!$A$106:GS$202,196,FALSE())))</f>
        <v>0</v>
      </c>
      <c r="GO85" s="193" t="n">
        <f aca="false">IF(ISERROR(VLOOKUP($A85,'Import OffPeak'!$A$3:GT$99,197,FALSE())-VLOOKUP($A85,'Import OffPeak change'!$A$106:GT$202,197,FALSE())),0,(VLOOKUP($A85,'Import OffPeak'!$A$3:GT$99,197,FALSE())-VLOOKUP($A85,'Import OffPeak change'!$A$106:GT$202,197,FALSE())))</f>
        <v>0</v>
      </c>
      <c r="GP85" s="193" t="n">
        <f aca="false">IF(ISERROR(VLOOKUP($A85,'Import OffPeak'!$A$3:GU$99,198,FALSE())-VLOOKUP($A85,'Import OffPeak change'!$A$106:GU$202,198,FALSE())),0,(VLOOKUP($A85,'Import OffPeak'!$A$3:GU$99,198,FALSE())-VLOOKUP($A85,'Import OffPeak change'!$A$106:GU$202,198,FALSE())))</f>
        <v>0</v>
      </c>
      <c r="GQ85" s="193" t="n">
        <f aca="false">IF(ISERROR(VLOOKUP($A85,'Import OffPeak'!$A$3:GV$99,199,FALSE())-VLOOKUP($A85,'Import OffPeak change'!$A$106:GV$202,199,FALSE())),0,(VLOOKUP($A85,'Import OffPeak'!$A$3:GV$99,199,FALSE())-VLOOKUP($A85,'Import OffPeak change'!$A$106:GV$202,199,FALSE())))</f>
        <v>0</v>
      </c>
      <c r="GR85" s="193" t="n">
        <f aca="false">IF(ISERROR(VLOOKUP($A85,'Import OffPeak'!$A$3:GW$99,200,FALSE())-VLOOKUP($A85,'Import OffPeak change'!$A$106:GW$202,200,FALSE())),0,(VLOOKUP($A85,'Import OffPeak'!$A$3:GW$99,200,FALSE())-VLOOKUP($A85,'Import OffPeak change'!$A$106:GW$202,200,FALSE())))</f>
        <v>0</v>
      </c>
      <c r="GS85" s="193" t="n">
        <f aca="false">IF(ISERROR(VLOOKUP($A85,'Import OffPeak'!$A$3:GX$99,201,FALSE())-VLOOKUP($A85,'Import OffPeak change'!$A$106:GX$202,201,FALSE())),0,(VLOOKUP($A85,'Import OffPeak'!$A$3:GX$99,201,FALSE())-VLOOKUP($A85,'Import OffPeak change'!$A$106:GX$202,201,FALSE())))</f>
        <v>0</v>
      </c>
      <c r="GT85" s="193" t="n">
        <f aca="false">IF(ISERROR(VLOOKUP($A85,'Import OffPeak'!$A$3:GY$99,202,FALSE())-VLOOKUP($A85,'Import OffPeak change'!$A$106:GY$202,202,FALSE())),0,(VLOOKUP($A85,'Import OffPeak'!$A$3:GY$99,202,FALSE())-VLOOKUP($A85,'Import OffPeak change'!$A$106:GY$202,202,FALSE())))</f>
        <v>0</v>
      </c>
      <c r="GU85" s="193" t="n">
        <f aca="false">IF(ISERROR(VLOOKUP($A85,'Import OffPeak'!$A$3:GZ$99,203,FALSE())-VLOOKUP($A85,'Import OffPeak change'!$A$106:GZ$202,203,FALSE())),0,(VLOOKUP($A85,'Import OffPeak'!$A$3:GZ$99,203,FALSE())-VLOOKUP($A85,'Import OffPeak change'!$A$106:GZ$202,203,FALSE())))</f>
        <v>0</v>
      </c>
      <c r="GV85" s="193" t="n">
        <f aca="false">IF(ISERROR(VLOOKUP($A85,'Import OffPeak'!$A$3:HA$99,204,FALSE())-VLOOKUP($A85,'Import OffPeak change'!$A$106:HA$202,204,FALSE())),0,(VLOOKUP($A85,'Import OffPeak'!$A$3:HA$99,204,FALSE())-VLOOKUP($A85,'Import OffPeak change'!$A$106:HA$202,204,FALSE())))</f>
        <v>0</v>
      </c>
      <c r="GW85" s="193" t="n">
        <f aca="false">IF(ISERROR(VLOOKUP($A85,'Import OffPeak'!$A$3:HB$99,205,FALSE())-VLOOKUP($A85,'Import OffPeak change'!$A$106:HB$202,205,FALSE())),0,(VLOOKUP($A85,'Import OffPeak'!$A$3:HB$99,205,FALSE())-VLOOKUP($A85,'Import OffPeak change'!$A$106:HB$202,205,FALSE())))</f>
        <v>0</v>
      </c>
      <c r="GX85" s="193" t="n">
        <f aca="false">IF(ISERROR(VLOOKUP($A85,'Import OffPeak'!$A$3:HC$99,206,FALSE())-VLOOKUP($A85,'Import OffPeak change'!$A$106:HC$202,206,FALSE())),0,(VLOOKUP($A85,'Import OffPeak'!$A$3:HC$99,206,FALSE())-VLOOKUP($A85,'Import OffPeak change'!$A$106:HC$202,206,FALSE())))</f>
        <v>0</v>
      </c>
      <c r="GY85" s="193" t="n">
        <f aca="false">IF(ISERROR(VLOOKUP($A85,'Import OffPeak'!$A$3:HD$99,207,FALSE())-VLOOKUP($A85,'Import OffPeak change'!$A$106:HD$202,207,FALSE())),0,(VLOOKUP($A85,'Import OffPeak'!$A$3:HD$99,207,FALSE())-VLOOKUP($A85,'Import OffPeak change'!$A$106:HD$202,207,FALSE())))</f>
        <v>0</v>
      </c>
      <c r="GZ85" s="193" t="n">
        <f aca="false">IF(ISERROR(VLOOKUP($A85,'Import OffPeak'!$A$3:HE$99,208,FALSE())-VLOOKUP($A85,'Import OffPeak change'!$A$106:HE$202,208,FALSE())),0,(VLOOKUP($A85,'Import OffPeak'!$A$3:HE$99,208,FALSE())-VLOOKUP($A85,'Import OffPeak change'!$A$106:HE$202,208,FALSE())))</f>
        <v>0</v>
      </c>
      <c r="HA85" s="193" t="n">
        <f aca="false">IF(ISERROR(VLOOKUP($A85,'Import OffPeak'!$A$3:HF$99,209,FALSE())-VLOOKUP($A85,'Import OffPeak change'!$A$106:HF$202,209,FALSE())),0,(VLOOKUP($A85,'Import OffPeak'!$A$3:HF$99,209,FALSE())-VLOOKUP($A85,'Import OffPeak change'!$A$106:HF$202,209,FALSE())))</f>
        <v>0</v>
      </c>
      <c r="HB85" s="193" t="n">
        <f aca="false">IF(ISERROR(VLOOKUP($A85,'Import OffPeak'!$A$3:HG$99,210,FALSE())-VLOOKUP($A85,'Import OffPeak change'!$A$106:HG$202,210,FALSE())),0,(VLOOKUP($A85,'Import OffPeak'!$A$3:HG$99,210,FALSE())-VLOOKUP($A85,'Import OffPeak change'!$A$106:HG$202,210,FALSE())))</f>
        <v>0</v>
      </c>
      <c r="HC85" s="193" t="n">
        <f aca="false">IF(ISERROR(VLOOKUP($A85,'Import OffPeak'!$A$3:HH$99,211,FALSE())-VLOOKUP($A85,'Import OffPeak change'!$A$106:HH$202,211,FALSE())),0,(VLOOKUP($A85,'Import OffPeak'!$A$3:HH$99,211,FALSE())-VLOOKUP($A85,'Import OffPeak change'!$A$106:HH$202,211,FALSE())))</f>
        <v>0</v>
      </c>
      <c r="HD85" s="193" t="n">
        <f aca="false">IF(ISERROR(VLOOKUP($A85,'Import OffPeak'!$A$3:HI$99,212,FALSE())-VLOOKUP($A85,'Import OffPeak change'!$A$106:HI$202,212,FALSE())),0,(VLOOKUP($A85,'Import OffPeak'!$A$3:HI$99,212,FALSE())-VLOOKUP($A85,'Import OffPeak change'!$A$106:HI$202,212,FALSE())))</f>
        <v>0</v>
      </c>
      <c r="HE85" s="193" t="n">
        <f aca="false">IF(ISERROR(VLOOKUP($A85,'Import OffPeak'!$A$3:HJ$99,213,FALSE())-VLOOKUP($A85,'Import OffPeak change'!$A$106:HJ$202,213,FALSE())),0,(VLOOKUP($A85,'Import OffPeak'!$A$3:HJ$99,213,FALSE())-VLOOKUP($A85,'Import OffPeak change'!$A$106:HJ$202,213,FALSE())))</f>
        <v>0</v>
      </c>
      <c r="HF85" s="193" t="n">
        <f aca="false">IF(ISERROR(VLOOKUP($A85,'Import OffPeak'!$A$3:HK$99,214,FALSE())-VLOOKUP($A85,'Import OffPeak change'!$A$106:HK$202,214,FALSE())),0,(VLOOKUP($A85,'Import OffPeak'!$A$3:HK$99,214,FALSE())-VLOOKUP($A85,'Import OffPeak change'!$A$106:HK$202,214,FALSE())))</f>
        <v>0</v>
      </c>
      <c r="HG85" s="193" t="n">
        <f aca="false">IF(ISERROR(VLOOKUP($A85,'Import OffPeak'!$A$3:HL$99,215,FALSE())-VLOOKUP($A85,'Import OffPeak change'!$A$106:HL$202,215,FALSE())),0,(VLOOKUP($A85,'Import OffPeak'!$A$3:HL$99,215,FALSE())-VLOOKUP($A85,'Import OffPeak change'!$A$106:HL$202,215,FALSE())))</f>
        <v>0</v>
      </c>
      <c r="HH85" s="193" t="n">
        <f aca="false">IF(ISERROR(VLOOKUP($A85,'Import OffPeak'!$A$3:HM$99,216,FALSE())-VLOOKUP($A85,'Import OffPeak change'!$A$106:HM$202,216,FALSE())),0,(VLOOKUP($A85,'Import OffPeak'!$A$3:HM$99,216,FALSE())-VLOOKUP($A85,'Import OffPeak change'!$A$106:HM$202,216,FALSE())))</f>
        <v>0</v>
      </c>
      <c r="HI85" s="193" t="n">
        <f aca="false">IF(ISERROR(VLOOKUP($A85,'Import OffPeak'!$A$3:HN$99,217,FALSE())-VLOOKUP($A85,'Import OffPeak change'!$A$106:HN$202,217,FALSE())),0,(VLOOKUP($A85,'Import OffPeak'!$A$3:HN$99,217,FALSE())-VLOOKUP($A85,'Import OffPeak change'!$A$106:HN$202,217,FALSE())))</f>
        <v>0</v>
      </c>
      <c r="HJ85" s="193" t="n">
        <f aca="false">IF(ISERROR(VLOOKUP($A85,'Import OffPeak'!$A$3:HO$99,218,FALSE())-VLOOKUP($A85,'Import OffPeak change'!$A$106:HO$202,218,FALSE())),0,(VLOOKUP($A85,'Import OffPeak'!$A$3:HO$99,218,FALSE())-VLOOKUP($A85,'Import OffPeak change'!$A$106:HO$202,218,FALSE())))</f>
        <v>0</v>
      </c>
      <c r="HK85" s="193" t="n">
        <f aca="false">IF(ISERROR(VLOOKUP($A85,'Import OffPeak'!$A$3:HP$99,219,FALSE())-VLOOKUP($A85,'Import OffPeak change'!$A$106:HP$202,219,FALSE())),0,(VLOOKUP($A85,'Import OffPeak'!$A$3:HP$99,219,FALSE())-VLOOKUP($A85,'Import OffPeak change'!$A$106:HP$202,219,FALSE())))</f>
        <v>0</v>
      </c>
      <c r="HL85" s="193" t="n">
        <f aca="false">IF(ISERROR(VLOOKUP($A85,'Import OffPeak'!$A$3:HQ$99,220,FALSE())-VLOOKUP($A85,'Import OffPeak change'!$A$106:HQ$202,220,FALSE())),0,(VLOOKUP($A85,'Import OffPeak'!$A$3:HQ$99,220,FALSE())-VLOOKUP($A85,'Import OffPeak change'!$A$106:HQ$202,220,FALSE())))</f>
        <v>0</v>
      </c>
      <c r="HM85" s="193" t="n">
        <f aca="false">IF(ISERROR(VLOOKUP($A85,'Import OffPeak'!$A$3:HR$99,221,FALSE())-VLOOKUP($A85,'Import OffPeak change'!$A$106:HR$202,221,FALSE())),0,(VLOOKUP($A85,'Import OffPeak'!$A$3:HR$99,221,FALSE())-VLOOKUP($A85,'Import OffPeak change'!$A$106:HR$202,221,FALSE())))</f>
        <v>0</v>
      </c>
      <c r="HN85" s="193" t="n">
        <f aca="false">IF(ISERROR(VLOOKUP($A85,'Import OffPeak'!$A$3:HS$99,222,FALSE())-VLOOKUP($A85,'Import OffPeak change'!$A$106:HS$202,222,FALSE())),0,(VLOOKUP($A85,'Import OffPeak'!$A$3:HS$99,222,FALSE())-VLOOKUP($A85,'Import OffPeak change'!$A$106:HS$202,222,FALSE())))</f>
        <v>0</v>
      </c>
      <c r="HO85" s="193" t="n">
        <f aca="false">IF(ISERROR(VLOOKUP($A85,'Import OffPeak'!$A$3:HT$99,223,FALSE())-VLOOKUP($A85,'Import OffPeak change'!$A$106:HT$202,223,FALSE())),0,(VLOOKUP($A85,'Import OffPeak'!$A$3:HT$99,223,FALSE())-VLOOKUP($A85,'Import OffPeak change'!$A$106:HT$202,223,FALSE())))</f>
        <v>0</v>
      </c>
      <c r="HP85" s="193" t="n">
        <f aca="false">IF(ISERROR(VLOOKUP($A85,'Import OffPeak'!$A$3:HU$99,224,FALSE())-VLOOKUP($A85,'Import OffPeak change'!$A$106:HU$202,224,FALSE())),0,(VLOOKUP($A85,'Import OffPeak'!$A$3:HU$99,224,FALSE())-VLOOKUP($A85,'Import OffPeak change'!$A$106:HU$202,224,FALSE())))</f>
        <v>0</v>
      </c>
      <c r="HQ85" s="193" t="n">
        <f aca="false">IF(ISERROR(VLOOKUP($A85,'Import OffPeak'!$A$3:HV$99,225,FALSE())-VLOOKUP($A85,'Import OffPeak change'!$A$106:HV$202,225,FALSE())),0,(VLOOKUP($A85,'Import OffPeak'!$A$3:HV$99,225,FALSE())-VLOOKUP($A85,'Import OffPeak change'!$A$106:HV$202,225,FALSE())))</f>
        <v>0</v>
      </c>
      <c r="HR85" s="193" t="n">
        <f aca="false">IF(ISERROR(VLOOKUP($A85,'Import OffPeak'!$A$3:HW$99,226,FALSE())-VLOOKUP($A85,'Import OffPeak change'!$A$106:HW$202,226,FALSE())),0,(VLOOKUP($A85,'Import OffPeak'!$A$3:HW$99,226,FALSE())-VLOOKUP($A85,'Import OffPeak change'!$A$106:HW$202,226,FALSE())))</f>
        <v>0</v>
      </c>
      <c r="HS85" s="193" t="n">
        <f aca="false">IF(ISERROR(VLOOKUP($A85,'Import OffPeak'!$A$3:HX$99,227,FALSE())-VLOOKUP($A85,'Import OffPeak change'!$A$106:HX$202,227,FALSE())),0,(VLOOKUP($A85,'Import OffPeak'!$A$3:HX$99,227,FALSE())-VLOOKUP($A85,'Import OffPeak change'!$A$106:HX$202,227,FALSE())))</f>
        <v>0</v>
      </c>
      <c r="HT85" s="193" t="n">
        <f aca="false">IF(ISERROR(VLOOKUP($A85,'Import OffPeak'!$A$3:HY$99,228,FALSE())-VLOOKUP($A85,'Import OffPeak change'!$A$106:HY$202,228,FALSE())),0,(VLOOKUP($A85,'Import OffPeak'!$A$3:HY$99,228,FALSE())-VLOOKUP($A85,'Import OffPeak change'!$A$106:HY$202,228,FALSE())))</f>
        <v>0</v>
      </c>
      <c r="HU85" s="193" t="n">
        <f aca="false">IF(ISERROR(VLOOKUP($A85,'Import OffPeak'!$A$3:HZ$99,229,FALSE())-VLOOKUP($A85,'Import OffPeak change'!$A$106:HZ$202,229,FALSE())),0,(VLOOKUP($A85,'Import OffPeak'!$A$3:HZ$99,229,FALSE())-VLOOKUP($A85,'Import OffPeak change'!$A$106:HZ$202,229,FALSE())))</f>
        <v>0</v>
      </c>
      <c r="HV85" s="193" t="n">
        <f aca="false">IF(ISERROR(VLOOKUP($A85,'Import OffPeak'!$A$3:IA$99,230,FALSE())-VLOOKUP($A85,'Import OffPeak change'!$A$106:IA$202,230,FALSE())),0,(VLOOKUP($A85,'Import OffPeak'!$A$3:IA$99,230,FALSE())-VLOOKUP($A85,'Import OffPeak change'!$A$106:IA$202,230,FALSE())))</f>
        <v>0</v>
      </c>
      <c r="HW85" s="193" t="n">
        <f aca="false">IF(ISERROR(VLOOKUP($A85,'Import OffPeak'!$A$3:IB$99,231,FALSE())-VLOOKUP($A85,'Import OffPeak change'!$A$106:IB$202,231,FALSE())),0,(VLOOKUP($A85,'Import OffPeak'!$A$3:IB$99,231,FALSE())-VLOOKUP($A85,'Import OffPeak change'!$A$106:IB$202,231,FALSE())))</f>
        <v>0</v>
      </c>
      <c r="HX85" s="193" t="n">
        <f aca="false">IF(ISERROR(VLOOKUP($A85,'Import OffPeak'!$A$3:IC$99,232,FALSE())-VLOOKUP($A85,'Import OffPeak change'!$A$106:IC$202,232,FALSE())),0,(VLOOKUP($A85,'Import OffPeak'!$A$3:IC$99,232,FALSE())-VLOOKUP($A85,'Import OffPeak change'!$A$106:IC$202,232,FALSE())))</f>
        <v>0</v>
      </c>
      <c r="HY85" s="193" t="n">
        <f aca="false">IF(ISERROR(VLOOKUP($A85,'Import OffPeak'!$A$3:ID$99,233,FALSE())-VLOOKUP($A85,'Import OffPeak change'!$A$106:ID$202,233,FALSE())),0,(VLOOKUP($A85,'Import OffPeak'!$A$3:ID$99,233,FALSE())-VLOOKUP($A85,'Import OffPeak change'!$A$106:ID$202,233,FALSE())))</f>
        <v>0</v>
      </c>
      <c r="HZ85" s="193" t="n">
        <f aca="false">IF(ISERROR(VLOOKUP($A85,'Import OffPeak'!$A$3:IE$99,234,FALSE())-VLOOKUP($A85,'Import OffPeak change'!$A$106:IE$202,234,FALSE())),0,(VLOOKUP($A85,'Import OffPeak'!$A$3:IE$99,234,FALSE())-VLOOKUP($A85,'Import OffPeak change'!$A$106:IE$202,234,FALSE())))</f>
        <v>0</v>
      </c>
      <c r="IA85" s="193" t="n">
        <f aca="false">IF(ISERROR(VLOOKUP($A85,'Import OffPeak'!$A$3:IF$99,235,FALSE())-VLOOKUP($A85,'Import OffPeak change'!$A$106:IF$202,235,FALSE())),0,(VLOOKUP($A85,'Import OffPeak'!$A$3:IF$99,235,FALSE())-VLOOKUP($A85,'Import OffPeak change'!$A$106:IF$202,235,FALSE())))</f>
        <v>0</v>
      </c>
      <c r="IB85" s="193" t="n">
        <f aca="false">IF(ISERROR(VLOOKUP($A85,'Import OffPeak'!$A$3:IG$99,236,FALSE())-VLOOKUP($A85,'Import OffPeak change'!$A$106:IG$202,236,FALSE())),0,(VLOOKUP($A85,'Import OffPeak'!$A$3:IG$99,236,FALSE())-VLOOKUP($A85,'Import OffPeak change'!$A$106:IG$202,236,FALSE())))</f>
        <v>0</v>
      </c>
      <c r="IC85" s="193" t="n">
        <f aca="false">IF(ISERROR(VLOOKUP($A85,'Import OffPeak'!$A$3:IH$99,237,FALSE())-VLOOKUP($A85,'Import OffPeak change'!$A$106:IH$202,237,FALSE())),0,(VLOOKUP($A85,'Import OffPeak'!$A$3:IH$99,237,FALSE())-VLOOKUP($A85,'Import OffPeak change'!$A$106:IH$202,237,FALSE())))</f>
        <v>0</v>
      </c>
      <c r="ID85" s="193" t="n">
        <f aca="false">IF(ISERROR(VLOOKUP($A85,'Import OffPeak'!$A$3:II$99,238,FALSE())-VLOOKUP($A85,'Import OffPeak change'!$A$106:II$202,238,FALSE())),0,(VLOOKUP($A85,'Import OffPeak'!$A$3:II$99,238,FALSE())-VLOOKUP($A85,'Import OffPeak change'!$A$106:II$202,238,FALSE())))</f>
        <v>0</v>
      </c>
      <c r="IE85" s="193" t="n">
        <f aca="false">IF(ISERROR(VLOOKUP($A85,'Import OffPeak'!$A$3:IJ$99,239,FALSE())-VLOOKUP($A85,'Import OffPeak change'!$A$106:IJ$202,239,FALSE())),0,(VLOOKUP($A85,'Import OffPeak'!$A$3:IJ$99,239,FALSE())-VLOOKUP($A85,'Import OffPeak change'!$A$106:IJ$202,239,FALSE())))</f>
        <v>0</v>
      </c>
    </row>
    <row r="86" customFormat="false" ht="12.75" hidden="false" customHeight="false" outlineLevel="0" collapsed="false">
      <c r="A86" s="201" t="str">
        <f aca="false">IF('Import OffPeak'!A83=0,"",'Import OffPeak'!A83)</f>
        <v/>
      </c>
      <c r="B86" s="193"/>
      <c r="C86" s="193"/>
      <c r="D86" s="193"/>
      <c r="E86" s="193"/>
      <c r="F86" s="193"/>
      <c r="G86" s="193" t="n">
        <f aca="false">IF(ISERROR(VLOOKUP($A86,'Import OffPeak'!$A$3:L$99,7,FALSE())-VLOOKUP($A86,'Import OffPeak change'!$A$106:L$202,7,FALSE())),0,(VLOOKUP($A86,'Import OffPeak'!$A$3:L$99,7,FALSE())-VLOOKUP($A86,'Import OffPeak change'!$A$106:L$202,7,FALSE())))</f>
        <v>0</v>
      </c>
      <c r="H86" s="193" t="n">
        <f aca="false">IF(ISERROR(VLOOKUP($A86,'Import OffPeak'!$A$3:M$99,8,FALSE())-VLOOKUP($A86,'Import OffPeak change'!$A$106:M$202,8,FALSE())),0,(VLOOKUP($A86,'Import OffPeak'!$A$3:M$99,8,FALSE())-VLOOKUP($A86,'Import OffPeak change'!$A$106:M$202,8,FALSE())))</f>
        <v>0</v>
      </c>
      <c r="I86" s="193" t="n">
        <f aca="false">IF(ISERROR(VLOOKUP($A86,'Import OffPeak'!$A$3:N$99,9,FALSE())-VLOOKUP($A86,'Import OffPeak change'!$A$106:N$202,9,FALSE())),0,(VLOOKUP($A86,'Import OffPeak'!$A$3:N$99,9,FALSE())-VLOOKUP($A86,'Import OffPeak change'!$A$106:N$202,9,FALSE())))</f>
        <v>0</v>
      </c>
      <c r="J86" s="193" t="n">
        <f aca="false">IF(ISERROR(VLOOKUP($A86,'Import OffPeak'!$A$3:O$99,10,FALSE())-VLOOKUP($A86,'Import OffPeak change'!$A$106:O$202,10,FALSE())),0,(VLOOKUP($A86,'Import OffPeak'!$A$3:O$99,10,FALSE())-VLOOKUP($A86,'Import OffPeak change'!$A$106:O$202,10,FALSE())))</f>
        <v>0</v>
      </c>
      <c r="K86" s="193" t="n">
        <f aca="false">IF(ISERROR(VLOOKUP($A86,'Import OffPeak'!$A$3:P$99,11,FALSE())-VLOOKUP($A86,'Import OffPeak change'!$A$106:P$202,11,FALSE())),0,(VLOOKUP($A86,'Import OffPeak'!$A$3:P$99,11,FALSE())-VLOOKUP($A86,'Import OffPeak change'!$A$106:P$202,11,FALSE())))</f>
        <v>0</v>
      </c>
      <c r="L86" s="193" t="n">
        <f aca="false">IF(ISERROR(VLOOKUP($A86,'Import OffPeak'!$A$3:Q$99,12,FALSE())-VLOOKUP($A86,'Import OffPeak change'!$A$106:Q$202,12,FALSE())),0,(VLOOKUP($A86,'Import OffPeak'!$A$3:Q$99,12,FALSE())-VLOOKUP($A86,'Import OffPeak change'!$A$106:Q$202,12,FALSE())))</f>
        <v>0</v>
      </c>
      <c r="M86" s="193" t="n">
        <f aca="false">IF(ISERROR(VLOOKUP($A86,'Import OffPeak'!$A$3:R$99,13,FALSE())-VLOOKUP($A86,'Import OffPeak change'!$A$106:R$202,13,FALSE())),0,(VLOOKUP($A86,'Import OffPeak'!$A$3:R$99,13,FALSE())-VLOOKUP($A86,'Import OffPeak change'!$A$106:R$202,13,FALSE())))</f>
        <v>0</v>
      </c>
      <c r="N86" s="193" t="n">
        <f aca="false">IF(ISERROR(VLOOKUP($A86,'Import OffPeak'!$A$3:S$99,14,FALSE())-VLOOKUP($A86,'Import OffPeak change'!$A$106:S$202,14,FALSE())),0,(VLOOKUP($A86,'Import OffPeak'!$A$3:S$99,14,FALSE())-VLOOKUP($A86,'Import OffPeak change'!$A$106:S$202,14,FALSE())))</f>
        <v>0</v>
      </c>
      <c r="O86" s="193" t="n">
        <f aca="false">IF(ISERROR(VLOOKUP($A86,'Import OffPeak'!$A$3:T$99,15,FALSE())-VLOOKUP($A86,'Import OffPeak change'!$A$106:T$202,15,FALSE())),0,(VLOOKUP($A86,'Import OffPeak'!$A$3:T$99,15,FALSE())-VLOOKUP($A86,'Import OffPeak change'!$A$106:T$202,15,FALSE())))</f>
        <v>0</v>
      </c>
      <c r="P86" s="193" t="n">
        <f aca="false">IF(ISERROR(VLOOKUP($A86,'Import OffPeak'!$A$3:U$99,16,FALSE())-VLOOKUP($A86,'Import OffPeak change'!$A$106:U$202,16,FALSE())),0,(VLOOKUP($A86,'Import OffPeak'!$A$3:U$99,16,FALSE())-VLOOKUP($A86,'Import OffPeak change'!$A$106:U$202,16,FALSE())))</f>
        <v>0</v>
      </c>
      <c r="Q86" s="193" t="n">
        <f aca="false">IF(ISERROR(VLOOKUP($A86,'Import OffPeak'!$A$3:V$99,17,FALSE())-VLOOKUP($A86,'Import OffPeak change'!$A$106:V$202,17,FALSE())),0,(VLOOKUP($A86,'Import OffPeak'!$A$3:V$99,17,FALSE())-VLOOKUP($A86,'Import OffPeak change'!$A$106:V$202,17,FALSE())))</f>
        <v>0</v>
      </c>
      <c r="R86" s="193" t="n">
        <f aca="false">IF(ISERROR(VLOOKUP($A86,'Import OffPeak'!$A$3:W$99,18,FALSE())-VLOOKUP($A86,'Import OffPeak change'!$A$106:W$202,18,FALSE())),0,(VLOOKUP($A86,'Import OffPeak'!$A$3:W$99,18,FALSE())-VLOOKUP($A86,'Import OffPeak change'!$A$106:W$202,18,FALSE())))</f>
        <v>0</v>
      </c>
      <c r="S86" s="193" t="n">
        <f aca="false">IF(ISERROR(VLOOKUP($A86,'Import OffPeak'!$A$3:X$99,19,FALSE())-VLOOKUP($A86,'Import OffPeak change'!$A$106:X$202,19,FALSE())),0,(VLOOKUP($A86,'Import OffPeak'!$A$3:X$99,19,FALSE())-VLOOKUP($A86,'Import OffPeak change'!$A$106:X$202,19,FALSE())))</f>
        <v>0</v>
      </c>
      <c r="T86" s="193" t="n">
        <f aca="false">IF(ISERROR(VLOOKUP($A86,'Import OffPeak'!$A$3:Y$99,20,FALSE())-VLOOKUP($A86,'Import OffPeak change'!$A$106:Y$202,20,FALSE())),0,(VLOOKUP($A86,'Import OffPeak'!$A$3:Y$99,20,FALSE())-VLOOKUP($A86,'Import OffPeak change'!$A$106:Y$202,20,FALSE())))</f>
        <v>0</v>
      </c>
      <c r="U86" s="193" t="n">
        <f aca="false">IF(ISERROR(VLOOKUP($A86,'Import OffPeak'!$A$3:Z$99,21,FALSE())-VLOOKUP($A86,'Import OffPeak change'!$A$106:Z$202,21,FALSE())),0,(VLOOKUP($A86,'Import OffPeak'!$A$3:Z$99,21,FALSE())-VLOOKUP($A86,'Import OffPeak change'!$A$106:Z$202,21,FALSE())))</f>
        <v>0</v>
      </c>
      <c r="V86" s="193" t="n">
        <f aca="false">IF(ISERROR(VLOOKUP($A86,'Import OffPeak'!$A$3:AA$99,22,FALSE())-VLOOKUP($A86,'Import OffPeak change'!$A$106:AA$202,22,FALSE())),0,(VLOOKUP($A86,'Import OffPeak'!$A$3:AA$99,22,FALSE())-VLOOKUP($A86,'Import OffPeak change'!$A$106:AA$202,22,FALSE())))</f>
        <v>0</v>
      </c>
      <c r="W86" s="193" t="n">
        <f aca="false">IF(ISERROR(VLOOKUP($A86,'Import OffPeak'!$A$3:AB$99,23,FALSE())-VLOOKUP($A86,'Import OffPeak change'!$A$106:AB$202,23,FALSE())),0,(VLOOKUP($A86,'Import OffPeak'!$A$3:AB$99,23,FALSE())-VLOOKUP($A86,'Import OffPeak change'!$A$106:AB$202,23,FALSE())))</f>
        <v>0</v>
      </c>
      <c r="X86" s="193" t="n">
        <f aca="false">IF(ISERROR(VLOOKUP($A86,'Import OffPeak'!$A$3:AC$99,24,FALSE())-VLOOKUP($A86,'Import OffPeak change'!$A$106:AC$202,24,FALSE())),0,(VLOOKUP($A86,'Import OffPeak'!$A$3:AC$99,24,FALSE())-VLOOKUP($A86,'Import OffPeak change'!$A$106:AC$202,24,FALSE())))</f>
        <v>0</v>
      </c>
      <c r="Y86" s="193" t="n">
        <f aca="false">IF(ISERROR(VLOOKUP($A86,'Import OffPeak'!$A$3:AD$99,25,FALSE())-VLOOKUP($A86,'Import OffPeak change'!$A$106:AD$202,25,FALSE())),0,(VLOOKUP($A86,'Import OffPeak'!$A$3:AD$99,25,FALSE())-VLOOKUP($A86,'Import OffPeak change'!$A$106:AD$202,25,FALSE())))</f>
        <v>0</v>
      </c>
      <c r="Z86" s="193" t="n">
        <f aca="false">IF(ISERROR(VLOOKUP($A86,'Import OffPeak'!$A$3:AE$99,26,FALSE())-VLOOKUP($A86,'Import OffPeak change'!$A$106:AE$202,26,FALSE())),0,(VLOOKUP($A86,'Import OffPeak'!$A$3:AE$99,26,FALSE())-VLOOKUP($A86,'Import OffPeak change'!$A$106:AE$202,26,FALSE())))</f>
        <v>0</v>
      </c>
      <c r="AA86" s="193" t="n">
        <f aca="false">IF(ISERROR(VLOOKUP($A86,'Import OffPeak'!$A$3:AF$99,27,FALSE())-VLOOKUP($A86,'Import OffPeak change'!$A$106:AF$202,27,FALSE())),0,(VLOOKUP($A86,'Import OffPeak'!$A$3:AF$99,27,FALSE())-VLOOKUP($A86,'Import OffPeak change'!$A$106:AF$202,27,FALSE())))</f>
        <v>0</v>
      </c>
      <c r="AB86" s="193" t="n">
        <f aca="false">IF(ISERROR(VLOOKUP($A86,'Import OffPeak'!$A$3:AG$99,28,FALSE())-VLOOKUP($A86,'Import OffPeak change'!$A$106:AG$202,28,FALSE())),0,(VLOOKUP($A86,'Import OffPeak'!$A$3:AG$99,28,FALSE())-VLOOKUP($A86,'Import OffPeak change'!$A$106:AG$202,28,FALSE())))</f>
        <v>0</v>
      </c>
      <c r="AC86" s="193" t="n">
        <f aca="false">IF(ISERROR(VLOOKUP($A86,'Import OffPeak'!$A$3:AH$99,29,FALSE())-VLOOKUP($A86,'Import OffPeak change'!$A$106:AH$202,29,FALSE())),0,(VLOOKUP($A86,'Import OffPeak'!$A$3:AH$99,29,FALSE())-VLOOKUP($A86,'Import OffPeak change'!$A$106:AH$202,29,FALSE())))</f>
        <v>0</v>
      </c>
      <c r="AD86" s="193" t="n">
        <f aca="false">IF(ISERROR(VLOOKUP($A86,'Import OffPeak'!$A$3:AI$99,30,FALSE())-VLOOKUP($A86,'Import OffPeak change'!$A$106:AI$202,30,FALSE())),0,(VLOOKUP($A86,'Import OffPeak'!$A$3:AI$99,30,FALSE())-VLOOKUP($A86,'Import OffPeak change'!$A$106:AI$202,30,FALSE())))</f>
        <v>0</v>
      </c>
      <c r="AE86" s="193" t="n">
        <f aca="false">IF(ISERROR(VLOOKUP($A86,'Import OffPeak'!$A$3:AJ$99,31,FALSE())-VLOOKUP($A86,'Import OffPeak change'!$A$106:AJ$202,31,FALSE())),0,(VLOOKUP($A86,'Import OffPeak'!$A$3:AJ$99,31,FALSE())-VLOOKUP($A86,'Import OffPeak change'!$A$106:AJ$202,31,FALSE())))</f>
        <v>0</v>
      </c>
      <c r="AF86" s="193" t="n">
        <f aca="false">IF(ISERROR(VLOOKUP($A86,'Import OffPeak'!$A$3:AK$99,32,FALSE())-VLOOKUP($A86,'Import OffPeak change'!$A$106:AK$202,32,FALSE())),0,(VLOOKUP($A86,'Import OffPeak'!$A$3:AK$99,32,FALSE())-VLOOKUP($A86,'Import OffPeak change'!$A$106:AK$202,32,FALSE())))</f>
        <v>0</v>
      </c>
      <c r="AG86" s="193" t="n">
        <f aca="false">IF(ISERROR(VLOOKUP($A86,'Import OffPeak'!$A$3:AL$99,33,FALSE())-VLOOKUP($A86,'Import OffPeak change'!$A$106:AL$202,33,FALSE())),0,(VLOOKUP($A86,'Import OffPeak'!$A$3:AL$99,33,FALSE())-VLOOKUP($A86,'Import OffPeak change'!$A$106:AL$202,33,FALSE())))</f>
        <v>0</v>
      </c>
      <c r="AH86" s="193" t="n">
        <f aca="false">IF(ISERROR(VLOOKUP($A86,'Import OffPeak'!$A$3:AM$99,34,FALSE())-VLOOKUP($A86,'Import OffPeak change'!$A$106:AM$202,34,FALSE())),0,(VLOOKUP($A86,'Import OffPeak'!$A$3:AM$99,34,FALSE())-VLOOKUP($A86,'Import OffPeak change'!$A$106:AM$202,34,FALSE())))</f>
        <v>0</v>
      </c>
      <c r="AI86" s="193" t="n">
        <f aca="false">IF(ISERROR(VLOOKUP($A86,'Import OffPeak'!$A$3:AN$99,35,FALSE())-VLOOKUP($A86,'Import OffPeak change'!$A$106:AN$202,35,FALSE())),0,(VLOOKUP($A86,'Import OffPeak'!$A$3:AN$99,35,FALSE())-VLOOKUP($A86,'Import OffPeak change'!$A$106:AN$202,35,FALSE())))</f>
        <v>0</v>
      </c>
      <c r="AJ86" s="193" t="n">
        <f aca="false">IF(ISERROR(VLOOKUP($A86,'Import OffPeak'!$A$3:AO$99,36,FALSE())-VLOOKUP($A86,'Import OffPeak change'!$A$106:AO$202,36,FALSE())),0,(VLOOKUP($A86,'Import OffPeak'!$A$3:AO$99,36,FALSE())-VLOOKUP($A86,'Import OffPeak change'!$A$106:AO$202,36,FALSE())))</f>
        <v>0</v>
      </c>
      <c r="AK86" s="193" t="n">
        <f aca="false">IF(ISERROR(VLOOKUP($A86,'Import OffPeak'!$A$3:AP$99,37,FALSE())-VLOOKUP($A86,'Import OffPeak change'!$A$106:AP$202,37,FALSE())),0,(VLOOKUP($A86,'Import OffPeak'!$A$3:AP$99,37,FALSE())-VLOOKUP($A86,'Import OffPeak change'!$A$106:AP$202,37,FALSE())))</f>
        <v>0</v>
      </c>
      <c r="AL86" s="193" t="n">
        <f aca="false">IF(ISERROR(VLOOKUP($A86,'Import OffPeak'!$A$3:AQ$99,38,FALSE())-VLOOKUP($A86,'Import OffPeak change'!$A$106:AQ$202,38,FALSE())),0,(VLOOKUP($A86,'Import OffPeak'!$A$3:AQ$99,38,FALSE())-VLOOKUP($A86,'Import OffPeak change'!$A$106:AQ$202,38,FALSE())))</f>
        <v>0</v>
      </c>
      <c r="AM86" s="193" t="n">
        <f aca="false">IF(ISERROR(VLOOKUP($A86,'Import OffPeak'!$A$3:AR$99,39,FALSE())-VLOOKUP($A86,'Import OffPeak change'!$A$106:AR$202,39,FALSE())),0,(VLOOKUP($A86,'Import OffPeak'!$A$3:AR$99,39,FALSE())-VLOOKUP($A86,'Import OffPeak change'!$A$106:AR$202,39,FALSE())))</f>
        <v>0</v>
      </c>
      <c r="AN86" s="193" t="n">
        <f aca="false">IF(ISERROR(VLOOKUP($A86,'Import OffPeak'!$A$3:AS$99,40,FALSE())-VLOOKUP($A86,'Import OffPeak change'!$A$106:AS$202,40,FALSE())),0,(VLOOKUP($A86,'Import OffPeak'!$A$3:AS$99,40,FALSE())-VLOOKUP($A86,'Import OffPeak change'!$A$106:AS$202,40,FALSE())))</f>
        <v>0</v>
      </c>
      <c r="AO86" s="193" t="n">
        <f aca="false">IF(ISERROR(VLOOKUP($A86,'Import OffPeak'!$A$3:AT$99,41,FALSE())-VLOOKUP($A86,'Import OffPeak change'!$A$106:AT$202,41,FALSE())),0,(VLOOKUP($A86,'Import OffPeak'!$A$3:AT$99,41,FALSE())-VLOOKUP($A86,'Import OffPeak change'!$A$106:AT$202,41,FALSE())))</f>
        <v>0</v>
      </c>
      <c r="AP86" s="193" t="n">
        <f aca="false">IF(ISERROR(VLOOKUP($A86,'Import OffPeak'!$A$3:AU$99,42,FALSE())-VLOOKUP($A86,'Import OffPeak change'!$A$106:AU$202,42,FALSE())),0,(VLOOKUP($A86,'Import OffPeak'!$A$3:AU$99,42,FALSE())-VLOOKUP($A86,'Import OffPeak change'!$A$106:AU$202,42,FALSE())))</f>
        <v>0</v>
      </c>
      <c r="AQ86" s="193" t="n">
        <f aca="false">IF(ISERROR(VLOOKUP($A86,'Import OffPeak'!$A$3:AV$99,43,FALSE())-VLOOKUP($A86,'Import OffPeak change'!$A$106:AV$202,43,FALSE())),0,(VLOOKUP($A86,'Import OffPeak'!$A$3:AV$99,43,FALSE())-VLOOKUP($A86,'Import OffPeak change'!$A$106:AV$202,43,FALSE())))</f>
        <v>0</v>
      </c>
      <c r="AR86" s="193" t="n">
        <f aca="false">IF(ISERROR(VLOOKUP($A86,'Import OffPeak'!$A$3:AW$99,44,FALSE())-VLOOKUP($A86,'Import OffPeak change'!$A$106:AW$202,44,FALSE())),0,(VLOOKUP($A86,'Import OffPeak'!$A$3:AW$99,44,FALSE())-VLOOKUP($A86,'Import OffPeak change'!$A$106:AW$202,44,FALSE())))</f>
        <v>0</v>
      </c>
      <c r="AS86" s="193" t="n">
        <f aca="false">IF(ISERROR(VLOOKUP($A86,'Import OffPeak'!$A$3:AX$99,45,FALSE())-VLOOKUP($A86,'Import OffPeak change'!$A$106:AX$202,45,FALSE())),0,(VLOOKUP($A86,'Import OffPeak'!$A$3:AX$99,45,FALSE())-VLOOKUP($A86,'Import OffPeak change'!$A$106:AX$202,45,FALSE())))</f>
        <v>0</v>
      </c>
      <c r="AT86" s="193" t="n">
        <f aca="false">IF(ISERROR(VLOOKUP($A86,'Import OffPeak'!$A$3:AY$99,46,FALSE())-VLOOKUP($A86,'Import OffPeak change'!$A$106:AY$202,46,FALSE())),0,(VLOOKUP($A86,'Import OffPeak'!$A$3:AY$99,46,FALSE())-VLOOKUP($A86,'Import OffPeak change'!$A$106:AY$202,46,FALSE())))</f>
        <v>0</v>
      </c>
      <c r="AU86" s="193" t="n">
        <f aca="false">IF(ISERROR(VLOOKUP($A86,'Import OffPeak'!$A$3:AZ$99,47,FALSE())-VLOOKUP($A86,'Import OffPeak change'!$A$106:AZ$202,47,FALSE())),0,(VLOOKUP($A86,'Import OffPeak'!$A$3:AZ$99,47,FALSE())-VLOOKUP($A86,'Import OffPeak change'!$A$106:AZ$202,47,FALSE())))</f>
        <v>0</v>
      </c>
      <c r="AV86" s="193" t="n">
        <f aca="false">IF(ISERROR(VLOOKUP($A86,'Import OffPeak'!$A$3:BA$99,48,FALSE())-VLOOKUP($A86,'Import OffPeak change'!$A$106:BA$202,48,FALSE())),0,(VLOOKUP($A86,'Import OffPeak'!$A$3:BA$99,48,FALSE())-VLOOKUP($A86,'Import OffPeak change'!$A$106:BA$202,48,FALSE())))</f>
        <v>0</v>
      </c>
      <c r="AW86" s="193" t="n">
        <f aca="false">IF(ISERROR(VLOOKUP($A86,'Import OffPeak'!$A$3:BB$99,49,FALSE())-VLOOKUP($A86,'Import OffPeak change'!$A$106:BB$202,49,FALSE())),0,(VLOOKUP($A86,'Import OffPeak'!$A$3:BB$99,49,FALSE())-VLOOKUP($A86,'Import OffPeak change'!$A$106:BB$202,49,FALSE())))</f>
        <v>0</v>
      </c>
      <c r="AX86" s="193" t="n">
        <f aca="false">IF(ISERROR(VLOOKUP($A86,'Import OffPeak'!$A$3:BC$99,50,FALSE())-VLOOKUP($A86,'Import OffPeak change'!$A$106:BC$202,50,FALSE())),0,(VLOOKUP($A86,'Import OffPeak'!$A$3:BC$99,50,FALSE())-VLOOKUP($A86,'Import OffPeak change'!$A$106:BC$202,50,FALSE())))</f>
        <v>0</v>
      </c>
      <c r="AY86" s="193" t="n">
        <f aca="false">IF(ISERROR(VLOOKUP($A86,'Import OffPeak'!$A$3:BD$99,51,FALSE())-VLOOKUP($A86,'Import OffPeak change'!$A$106:BD$202,51,FALSE())),0,(VLOOKUP($A86,'Import OffPeak'!$A$3:BD$99,51,FALSE())-VLOOKUP($A86,'Import OffPeak change'!$A$106:BD$202,51,FALSE())))</f>
        <v>0</v>
      </c>
      <c r="AZ86" s="193" t="n">
        <f aca="false">IF(ISERROR(VLOOKUP($A86,'Import OffPeak'!$A$3:BE$99,52,FALSE())-VLOOKUP($A86,'Import OffPeak change'!$A$106:BE$202,52,FALSE())),0,(VLOOKUP($A86,'Import OffPeak'!$A$3:BE$99,52,FALSE())-VLOOKUP($A86,'Import OffPeak change'!$A$106:BE$202,52,FALSE())))</f>
        <v>0</v>
      </c>
      <c r="BA86" s="193" t="n">
        <f aca="false">IF(ISERROR(VLOOKUP($A86,'Import OffPeak'!$A$3:BF$99,53,FALSE())-VLOOKUP($A86,'Import OffPeak change'!$A$106:BF$202,53,FALSE())),0,(VLOOKUP($A86,'Import OffPeak'!$A$3:BF$99,53,FALSE())-VLOOKUP($A86,'Import OffPeak change'!$A$106:BF$202,53,FALSE())))</f>
        <v>0</v>
      </c>
      <c r="BB86" s="193" t="n">
        <f aca="false">IF(ISERROR(VLOOKUP($A86,'Import OffPeak'!$A$3:BG$99,54,FALSE())-VLOOKUP($A86,'Import OffPeak change'!$A$106:BG$202,54,FALSE())),0,(VLOOKUP($A86,'Import OffPeak'!$A$3:BG$99,54,FALSE())-VLOOKUP($A86,'Import OffPeak change'!$A$106:BG$202,54,FALSE())))</f>
        <v>0</v>
      </c>
      <c r="BC86" s="193" t="n">
        <f aca="false">IF(ISERROR(VLOOKUP($A86,'Import OffPeak'!$A$3:BH$99,55,FALSE())-VLOOKUP($A86,'Import OffPeak change'!$A$106:BH$202,55,FALSE())),0,(VLOOKUP($A86,'Import OffPeak'!$A$3:BH$99,55,FALSE())-VLOOKUP($A86,'Import OffPeak change'!$A$106:BH$202,55,FALSE())))</f>
        <v>0</v>
      </c>
      <c r="BD86" s="193" t="n">
        <f aca="false">IF(ISERROR(VLOOKUP($A86,'Import OffPeak'!$A$3:BI$99,56,FALSE())-VLOOKUP($A86,'Import OffPeak change'!$A$106:BI$202,56,FALSE())),0,(VLOOKUP($A86,'Import OffPeak'!$A$3:BI$99,56,FALSE())-VLOOKUP($A86,'Import OffPeak change'!$A$106:BI$202,56,FALSE())))</f>
        <v>0</v>
      </c>
      <c r="BE86" s="193" t="n">
        <f aca="false">IF(ISERROR(VLOOKUP($A86,'Import OffPeak'!$A$3:BJ$99,57,FALSE())-VLOOKUP($A86,'Import OffPeak change'!$A$106:BJ$202,57,FALSE())),0,(VLOOKUP($A86,'Import OffPeak'!$A$3:BJ$99,57,FALSE())-VLOOKUP($A86,'Import OffPeak change'!$A$106:BJ$202,57,FALSE())))</f>
        <v>0</v>
      </c>
      <c r="BF86" s="193" t="n">
        <f aca="false">IF(ISERROR(VLOOKUP($A86,'Import OffPeak'!$A$3:BK$99,58,FALSE())-VLOOKUP($A86,'Import OffPeak change'!$A$106:BK$202,58,FALSE())),0,(VLOOKUP($A86,'Import OffPeak'!$A$3:BK$99,58,FALSE())-VLOOKUP($A86,'Import OffPeak change'!$A$106:BK$202,58,FALSE())))</f>
        <v>0</v>
      </c>
      <c r="BG86" s="193" t="n">
        <f aca="false">IF(ISERROR(VLOOKUP($A86,'Import OffPeak'!$A$3:BL$99,59,FALSE())-VLOOKUP($A86,'Import OffPeak change'!$A$106:BL$202,59,FALSE())),0,(VLOOKUP($A86,'Import OffPeak'!$A$3:BL$99,59,FALSE())-VLOOKUP($A86,'Import OffPeak change'!$A$106:BL$202,59,FALSE())))</f>
        <v>0</v>
      </c>
      <c r="BH86" s="193" t="n">
        <f aca="false">IF(ISERROR(VLOOKUP($A86,'Import OffPeak'!$A$3:BM$99,60,FALSE())-VLOOKUP($A86,'Import OffPeak change'!$A$106:BM$202,60,FALSE())),0,(VLOOKUP($A86,'Import OffPeak'!$A$3:BM$99,60,FALSE())-VLOOKUP($A86,'Import OffPeak change'!$A$106:BM$202,60,FALSE())))</f>
        <v>0</v>
      </c>
      <c r="BI86" s="193" t="n">
        <f aca="false">IF(ISERROR(VLOOKUP($A86,'Import OffPeak'!$A$3:BN$99,61,FALSE())-VLOOKUP($A86,'Import OffPeak change'!$A$106:BN$202,61,FALSE())),0,(VLOOKUP($A86,'Import OffPeak'!$A$3:BN$99,61,FALSE())-VLOOKUP($A86,'Import OffPeak change'!$A$106:BN$202,61,FALSE())))</f>
        <v>0</v>
      </c>
      <c r="BJ86" s="193" t="n">
        <f aca="false">IF(ISERROR(VLOOKUP($A86,'Import OffPeak'!$A$3:BO$99,62,FALSE())-VLOOKUP($A86,'Import OffPeak change'!$A$106:BO$202,62,FALSE())),0,(VLOOKUP($A86,'Import OffPeak'!$A$3:BO$99,62,FALSE())-VLOOKUP($A86,'Import OffPeak change'!$A$106:BO$202,62,FALSE())))</f>
        <v>0</v>
      </c>
      <c r="BK86" s="193" t="n">
        <f aca="false">IF(ISERROR(VLOOKUP($A86,'Import OffPeak'!$A$3:BP$99,63,FALSE())-VLOOKUP($A86,'Import OffPeak change'!$A$106:BP$202,63,FALSE())),0,(VLOOKUP($A86,'Import OffPeak'!$A$3:BP$99,63,FALSE())-VLOOKUP($A86,'Import OffPeak change'!$A$106:BP$202,63,FALSE())))</f>
        <v>0</v>
      </c>
      <c r="BL86" s="193" t="n">
        <f aca="false">IF(ISERROR(VLOOKUP($A86,'Import OffPeak'!$A$3:BQ$99,64,FALSE())-VLOOKUP($A86,'Import OffPeak change'!$A$106:BQ$202,64,FALSE())),0,(VLOOKUP($A86,'Import OffPeak'!$A$3:BQ$99,64,FALSE())-VLOOKUP($A86,'Import OffPeak change'!$A$106:BQ$202,64,FALSE())))</f>
        <v>0</v>
      </c>
      <c r="BM86" s="193" t="n">
        <f aca="false">IF(ISERROR(VLOOKUP($A86,'Import OffPeak'!$A$3:BR$99,65,FALSE())-VLOOKUP($A86,'Import OffPeak change'!$A$106:BR$202,65,FALSE())),0,(VLOOKUP($A86,'Import OffPeak'!$A$3:BR$99,65,FALSE())-VLOOKUP($A86,'Import OffPeak change'!$A$106:BR$202,65,FALSE())))</f>
        <v>0</v>
      </c>
      <c r="BN86" s="193" t="n">
        <f aca="false">IF(ISERROR(VLOOKUP($A86,'Import OffPeak'!$A$3:BS$99,66,FALSE())-VLOOKUP($A86,'Import OffPeak change'!$A$106:BS$202,66,FALSE())),0,(VLOOKUP($A86,'Import OffPeak'!$A$3:BS$99,66,FALSE())-VLOOKUP($A86,'Import OffPeak change'!$A$106:BS$202,66,FALSE())))</f>
        <v>0</v>
      </c>
      <c r="BO86" s="193" t="n">
        <f aca="false">IF(ISERROR(VLOOKUP($A86,'Import OffPeak'!$A$3:BT$99,67,FALSE())-VLOOKUP($A86,'Import OffPeak change'!$A$106:BT$202,67,FALSE())),0,(VLOOKUP($A86,'Import OffPeak'!$A$3:BT$99,67,FALSE())-VLOOKUP($A86,'Import OffPeak change'!$A$106:BT$202,67,FALSE())))</f>
        <v>0</v>
      </c>
      <c r="BP86" s="193" t="n">
        <f aca="false">IF(ISERROR(VLOOKUP($A86,'Import OffPeak'!$A$3:BU$99,68,FALSE())-VLOOKUP($A86,'Import OffPeak change'!$A$106:BU$202,68,FALSE())),0,(VLOOKUP($A86,'Import OffPeak'!$A$3:BU$99,68,FALSE())-VLOOKUP($A86,'Import OffPeak change'!$A$106:BU$202,68,FALSE())))</f>
        <v>0</v>
      </c>
      <c r="BQ86" s="193" t="n">
        <f aca="false">IF(ISERROR(VLOOKUP($A86,'Import OffPeak'!$A$3:BV$99,69,FALSE())-VLOOKUP($A86,'Import OffPeak change'!$A$106:BV$202,69,FALSE())),0,(VLOOKUP($A86,'Import OffPeak'!$A$3:BV$99,69,FALSE())-VLOOKUP($A86,'Import OffPeak change'!$A$106:BV$202,69,FALSE())))</f>
        <v>0</v>
      </c>
      <c r="BR86" s="193" t="n">
        <f aca="false">IF(ISERROR(VLOOKUP($A86,'Import OffPeak'!$A$3:BW$99,70,FALSE())-VLOOKUP($A86,'Import OffPeak change'!$A$106:BW$202,70,FALSE())),0,(VLOOKUP($A86,'Import OffPeak'!$A$3:BW$99,70,FALSE())-VLOOKUP($A86,'Import OffPeak change'!$A$106:BW$202,70,FALSE())))</f>
        <v>0</v>
      </c>
      <c r="BS86" s="193" t="n">
        <f aca="false">IF(ISERROR(VLOOKUP($A86,'Import OffPeak'!$A$3:BX$99,71,FALSE())-VLOOKUP($A86,'Import OffPeak change'!$A$106:BX$202,71,FALSE())),0,(VLOOKUP($A86,'Import OffPeak'!$A$3:BX$99,71,FALSE())-VLOOKUP($A86,'Import OffPeak change'!$A$106:BX$202,71,FALSE())))</f>
        <v>0</v>
      </c>
      <c r="BT86" s="193" t="n">
        <f aca="false">IF(ISERROR(VLOOKUP($A86,'Import OffPeak'!$A$3:BY$99,72,FALSE())-VLOOKUP($A86,'Import OffPeak change'!$A$106:BY$202,72,FALSE())),0,(VLOOKUP($A86,'Import OffPeak'!$A$3:BY$99,72,FALSE())-VLOOKUP($A86,'Import OffPeak change'!$A$106:BY$202,72,FALSE())))</f>
        <v>0</v>
      </c>
      <c r="BU86" s="193" t="n">
        <f aca="false">IF(ISERROR(VLOOKUP($A86,'Import OffPeak'!$A$3:BZ$99,73,FALSE())-VLOOKUP($A86,'Import OffPeak change'!$A$106:BZ$202,73,FALSE())),0,(VLOOKUP($A86,'Import OffPeak'!$A$3:BZ$99,73,FALSE())-VLOOKUP($A86,'Import OffPeak change'!$A$106:BZ$202,73,FALSE())))</f>
        <v>0</v>
      </c>
      <c r="BV86" s="193" t="n">
        <f aca="false">IF(ISERROR(VLOOKUP($A86,'Import OffPeak'!$A$3:CA$99,74,FALSE())-VLOOKUP($A86,'Import OffPeak change'!$A$106:CA$202,74,FALSE())),0,(VLOOKUP($A86,'Import OffPeak'!$A$3:CA$99,74,FALSE())-VLOOKUP($A86,'Import OffPeak change'!$A$106:CA$202,74,FALSE())))</f>
        <v>0</v>
      </c>
      <c r="BW86" s="193" t="n">
        <f aca="false">IF(ISERROR(VLOOKUP($A86,'Import OffPeak'!$A$3:CB$99,75,FALSE())-VLOOKUP($A86,'Import OffPeak change'!$A$106:CB$202,75,FALSE())),0,(VLOOKUP($A86,'Import OffPeak'!$A$3:CB$99,75,FALSE())-VLOOKUP($A86,'Import OffPeak change'!$A$106:CB$202,75,FALSE())))</f>
        <v>0</v>
      </c>
      <c r="BX86" s="193" t="n">
        <f aca="false">IF(ISERROR(VLOOKUP($A86,'Import OffPeak'!$A$3:CC$99,76,FALSE())-VLOOKUP($A86,'Import OffPeak change'!$A$106:CC$202,76,FALSE())),0,(VLOOKUP($A86,'Import OffPeak'!$A$3:CC$99,76,FALSE())-VLOOKUP($A86,'Import OffPeak change'!$A$106:CC$202,76,FALSE())))</f>
        <v>0</v>
      </c>
      <c r="BY86" s="193" t="n">
        <f aca="false">IF(ISERROR(VLOOKUP($A86,'Import OffPeak'!$A$3:CD$99,77,FALSE())-VLOOKUP($A86,'Import OffPeak change'!$A$106:CD$202,77,FALSE())),0,(VLOOKUP($A86,'Import OffPeak'!$A$3:CD$99,77,FALSE())-VLOOKUP($A86,'Import OffPeak change'!$A$106:CD$202,77,FALSE())))</f>
        <v>0</v>
      </c>
      <c r="BZ86" s="193" t="n">
        <f aca="false">IF(ISERROR(VLOOKUP($A86,'Import OffPeak'!$A$3:CE$99,78,FALSE())-VLOOKUP($A86,'Import OffPeak change'!$A$106:CE$202,78,FALSE())),0,(VLOOKUP($A86,'Import OffPeak'!$A$3:CE$99,78,FALSE())-VLOOKUP($A86,'Import OffPeak change'!$A$106:CE$202,78,FALSE())))</f>
        <v>0</v>
      </c>
      <c r="CA86" s="193" t="n">
        <f aca="false">IF(ISERROR(VLOOKUP($A86,'Import OffPeak'!$A$3:CF$99,79,FALSE())-VLOOKUP($A86,'Import OffPeak change'!$A$106:CF$202,79,FALSE())),0,(VLOOKUP($A86,'Import OffPeak'!$A$3:CF$99,79,FALSE())-VLOOKUP($A86,'Import OffPeak change'!$A$106:CF$202,79,FALSE())))</f>
        <v>0</v>
      </c>
      <c r="CB86" s="193" t="n">
        <f aca="false">IF(ISERROR(VLOOKUP($A86,'Import OffPeak'!$A$3:CG$99,80,FALSE())-VLOOKUP($A86,'Import OffPeak change'!$A$106:CG$202,80,FALSE())),0,(VLOOKUP($A86,'Import OffPeak'!$A$3:CG$99,80,FALSE())-VLOOKUP($A86,'Import OffPeak change'!$A$106:CG$202,80,FALSE())))</f>
        <v>0</v>
      </c>
      <c r="CC86" s="193" t="n">
        <f aca="false">IF(ISERROR(VLOOKUP($A86,'Import OffPeak'!$A$3:CH$99,81,FALSE())-VLOOKUP($A86,'Import OffPeak change'!$A$106:CH$202,81,FALSE())),0,(VLOOKUP($A86,'Import OffPeak'!$A$3:CH$99,81,FALSE())-VLOOKUP($A86,'Import OffPeak change'!$A$106:CH$202,81,FALSE())))</f>
        <v>0</v>
      </c>
      <c r="CD86" s="193" t="n">
        <f aca="false">IF(ISERROR(VLOOKUP($A86,'Import OffPeak'!$A$3:CI$99,82,FALSE())-VLOOKUP($A86,'Import OffPeak change'!$A$106:CI$202,82,FALSE())),0,(VLOOKUP($A86,'Import OffPeak'!$A$3:CI$99,82,FALSE())-VLOOKUP($A86,'Import OffPeak change'!$A$106:CI$202,82,FALSE())))</f>
        <v>0</v>
      </c>
      <c r="CE86" s="193" t="n">
        <f aca="false">IF(ISERROR(VLOOKUP($A86,'Import OffPeak'!$A$3:CJ$99,83,FALSE())-VLOOKUP($A86,'Import OffPeak change'!$A$106:CJ$202,83,FALSE())),0,(VLOOKUP($A86,'Import OffPeak'!$A$3:CJ$99,83,FALSE())-VLOOKUP($A86,'Import OffPeak change'!$A$106:CJ$202,83,FALSE())))</f>
        <v>0</v>
      </c>
      <c r="CF86" s="193" t="n">
        <f aca="false">IF(ISERROR(VLOOKUP($A86,'Import OffPeak'!$A$3:CK$99,84,FALSE())-VLOOKUP($A86,'Import OffPeak change'!$A$106:CK$202,84,FALSE())),0,(VLOOKUP($A86,'Import OffPeak'!$A$3:CK$99,84,FALSE())-VLOOKUP($A86,'Import OffPeak change'!$A$106:CK$202,84,FALSE())))</f>
        <v>0</v>
      </c>
      <c r="CG86" s="193" t="n">
        <f aca="false">IF(ISERROR(VLOOKUP($A86,'Import OffPeak'!$A$3:CL$99,85,FALSE())-VLOOKUP($A86,'Import OffPeak change'!$A$106:CL$202,85,FALSE())),0,(VLOOKUP($A86,'Import OffPeak'!$A$3:CL$99,85,FALSE())-VLOOKUP($A86,'Import OffPeak change'!$A$106:CL$202,85,FALSE())))</f>
        <v>0</v>
      </c>
      <c r="CH86" s="193" t="n">
        <f aca="false">IF(ISERROR(VLOOKUP($A86,'Import OffPeak'!$A$3:CM$99,86,FALSE())-VLOOKUP($A86,'Import OffPeak change'!$A$106:CM$202,86,FALSE())),0,(VLOOKUP($A86,'Import OffPeak'!$A$3:CM$99,86,FALSE())-VLOOKUP($A86,'Import OffPeak change'!$A$106:CM$202,86,FALSE())))</f>
        <v>0</v>
      </c>
      <c r="CI86" s="193" t="n">
        <f aca="false">IF(ISERROR(VLOOKUP($A86,'Import OffPeak'!$A$3:CN$99,87,FALSE())-VLOOKUP($A86,'Import OffPeak change'!$A$106:CN$202,87,FALSE())),0,(VLOOKUP($A86,'Import OffPeak'!$A$3:CN$99,87,FALSE())-VLOOKUP($A86,'Import OffPeak change'!$A$106:CN$202,87,FALSE())))</f>
        <v>0</v>
      </c>
      <c r="CJ86" s="193" t="n">
        <f aca="false">IF(ISERROR(VLOOKUP($A86,'Import OffPeak'!$A$3:CO$99,88,FALSE())-VLOOKUP($A86,'Import OffPeak change'!$A$106:CO$202,88,FALSE())),0,(VLOOKUP($A86,'Import OffPeak'!$A$3:CO$99,88,FALSE())-VLOOKUP($A86,'Import OffPeak change'!$A$106:CO$202,88,FALSE())))</f>
        <v>0</v>
      </c>
      <c r="CK86" s="193" t="n">
        <f aca="false">IF(ISERROR(VLOOKUP($A86,'Import OffPeak'!$A$3:CP$99,89,FALSE())-VLOOKUP($A86,'Import OffPeak change'!$A$106:CP$202,89,FALSE())),0,(VLOOKUP($A86,'Import OffPeak'!$A$3:CP$99,89,FALSE())-VLOOKUP($A86,'Import OffPeak change'!$A$106:CP$202,89,FALSE())))</f>
        <v>0</v>
      </c>
      <c r="CL86" s="193" t="n">
        <f aca="false">IF(ISERROR(VLOOKUP($A86,'Import OffPeak'!$A$3:CQ$99,90,FALSE())-VLOOKUP($A86,'Import OffPeak change'!$A$106:CQ$202,90,FALSE())),0,(VLOOKUP($A86,'Import OffPeak'!$A$3:CQ$99,90,FALSE())-VLOOKUP($A86,'Import OffPeak change'!$A$106:CQ$202,90,FALSE())))</f>
        <v>0</v>
      </c>
      <c r="CM86" s="193" t="n">
        <f aca="false">IF(ISERROR(VLOOKUP($A86,'Import OffPeak'!$A$3:CR$99,91,FALSE())-VLOOKUP($A86,'Import OffPeak change'!$A$106:CR$202,91,FALSE())),0,(VLOOKUP($A86,'Import OffPeak'!$A$3:CR$99,91,FALSE())-VLOOKUP($A86,'Import OffPeak change'!$A$106:CR$202,91,FALSE())))</f>
        <v>0</v>
      </c>
      <c r="CN86" s="193" t="n">
        <f aca="false">IF(ISERROR(VLOOKUP($A86,'Import OffPeak'!$A$3:CS$99,92,FALSE())-VLOOKUP($A86,'Import OffPeak change'!$A$106:CS$202,92,FALSE())),0,(VLOOKUP($A86,'Import OffPeak'!$A$3:CS$99,92,FALSE())-VLOOKUP($A86,'Import OffPeak change'!$A$106:CS$202,92,FALSE())))</f>
        <v>0</v>
      </c>
      <c r="CO86" s="193" t="n">
        <f aca="false">IF(ISERROR(VLOOKUP($A86,'Import OffPeak'!$A$3:CT$99,93,FALSE())-VLOOKUP($A86,'Import OffPeak change'!$A$106:CT$202,93,FALSE())),0,(VLOOKUP($A86,'Import OffPeak'!$A$3:CT$99,93,FALSE())-VLOOKUP($A86,'Import OffPeak change'!$A$106:CT$202,93,FALSE())))</f>
        <v>0</v>
      </c>
      <c r="CP86" s="193" t="n">
        <f aca="false">IF(ISERROR(VLOOKUP($A86,'Import OffPeak'!$A$3:CU$99,94,FALSE())-VLOOKUP($A86,'Import OffPeak change'!$A$106:CU$202,94,FALSE())),0,(VLOOKUP($A86,'Import OffPeak'!$A$3:CU$99,94,FALSE())-VLOOKUP($A86,'Import OffPeak change'!$A$106:CU$202,94,FALSE())))</f>
        <v>0</v>
      </c>
      <c r="CQ86" s="193" t="n">
        <f aca="false">IF(ISERROR(VLOOKUP($A86,'Import OffPeak'!$A$3:CV$99,95,FALSE())-VLOOKUP($A86,'Import OffPeak change'!$A$106:CV$202,95,FALSE())),0,(VLOOKUP($A86,'Import OffPeak'!$A$3:CV$99,95,FALSE())-VLOOKUP($A86,'Import OffPeak change'!$A$106:CV$202,95,FALSE())))</f>
        <v>0</v>
      </c>
      <c r="CR86" s="193" t="n">
        <f aca="false">IF(ISERROR(VLOOKUP($A86,'Import OffPeak'!$A$3:CW$99,96,FALSE())-VLOOKUP($A86,'Import OffPeak change'!$A$106:CW$202,96,FALSE())),0,(VLOOKUP($A86,'Import OffPeak'!$A$3:CW$99,96,FALSE())-VLOOKUP($A86,'Import OffPeak change'!$A$106:CW$202,96,FALSE())))</f>
        <v>0</v>
      </c>
      <c r="CS86" s="193" t="n">
        <f aca="false">IF(ISERROR(VLOOKUP($A86,'Import OffPeak'!$A$3:CX$99,97,FALSE())-VLOOKUP($A86,'Import OffPeak change'!$A$106:CX$202,97,FALSE())),0,(VLOOKUP($A86,'Import OffPeak'!$A$3:CX$99,97,FALSE())-VLOOKUP($A86,'Import OffPeak change'!$A$106:CX$202,97,FALSE())))</f>
        <v>0</v>
      </c>
      <c r="CT86" s="193" t="n">
        <f aca="false">IF(ISERROR(VLOOKUP($A86,'Import OffPeak'!$A$3:CY$99,98,FALSE())-VLOOKUP($A86,'Import OffPeak change'!$A$106:CY$202,98,FALSE())),0,(VLOOKUP($A86,'Import OffPeak'!$A$3:CY$99,98,FALSE())-VLOOKUP($A86,'Import OffPeak change'!$A$106:CY$202,98,FALSE())))</f>
        <v>0</v>
      </c>
      <c r="CU86" s="193" t="n">
        <f aca="false">IF(ISERROR(VLOOKUP($A86,'Import OffPeak'!$A$3:CZ$99,99,FALSE())-VLOOKUP($A86,'Import OffPeak change'!$A$106:CZ$202,99,FALSE())),0,(VLOOKUP($A86,'Import OffPeak'!$A$3:CZ$99,99,FALSE())-VLOOKUP($A86,'Import OffPeak change'!$A$106:CZ$202,99,FALSE())))</f>
        <v>0</v>
      </c>
      <c r="CV86" s="193" t="n">
        <f aca="false">IF(ISERROR(VLOOKUP($A86,'Import OffPeak'!$A$3:DA$99,100,FALSE())-VLOOKUP($A86,'Import OffPeak change'!$A$106:DA$202,100,FALSE())),0,(VLOOKUP($A86,'Import OffPeak'!$A$3:DA$99,100,FALSE())-VLOOKUP($A86,'Import OffPeak change'!$A$106:DA$202,100,FALSE())))</f>
        <v>0</v>
      </c>
      <c r="CW86" s="193" t="n">
        <f aca="false">IF(ISERROR(VLOOKUP($A86,'Import OffPeak'!$A$3:DB$99,101,FALSE())-VLOOKUP($A86,'Import OffPeak change'!$A$106:DB$202,101,FALSE())),0,(VLOOKUP($A86,'Import OffPeak'!$A$3:DB$99,101,FALSE())-VLOOKUP($A86,'Import OffPeak change'!$A$106:DB$202,101,FALSE())))</f>
        <v>0</v>
      </c>
      <c r="CX86" s="193" t="n">
        <f aca="false">IF(ISERROR(VLOOKUP($A86,'Import OffPeak'!$A$3:DC$99,102,FALSE())-VLOOKUP($A86,'Import OffPeak change'!$A$106:DC$202,102,FALSE())),0,(VLOOKUP($A86,'Import OffPeak'!$A$3:DC$99,102,FALSE())-VLOOKUP($A86,'Import OffPeak change'!$A$106:DC$202,102,FALSE())))</f>
        <v>0</v>
      </c>
      <c r="CY86" s="193" t="n">
        <f aca="false">IF(ISERROR(VLOOKUP($A86,'Import OffPeak'!$A$3:DD$99,103,FALSE())-VLOOKUP($A86,'Import OffPeak change'!$A$106:DD$202,103,FALSE())),0,(VLOOKUP($A86,'Import OffPeak'!$A$3:DD$99,103,FALSE())-VLOOKUP($A86,'Import OffPeak change'!$A$106:DD$202,103,FALSE())))</f>
        <v>0</v>
      </c>
      <c r="CZ86" s="193" t="n">
        <f aca="false">IF(ISERROR(VLOOKUP($A86,'Import OffPeak'!$A$3:DE$99,104,FALSE())-VLOOKUP($A86,'Import OffPeak change'!$A$106:DE$202,104,FALSE())),0,(VLOOKUP($A86,'Import OffPeak'!$A$3:DE$99,104,FALSE())-VLOOKUP($A86,'Import OffPeak change'!$A$106:DE$202,104,FALSE())))</f>
        <v>0</v>
      </c>
      <c r="DA86" s="193" t="n">
        <f aca="false">IF(ISERROR(VLOOKUP($A86,'Import OffPeak'!$A$3:DF$99,105,FALSE())-VLOOKUP($A86,'Import OffPeak change'!$A$106:DF$202,105,FALSE())),0,(VLOOKUP($A86,'Import OffPeak'!$A$3:DF$99,105,FALSE())-VLOOKUP($A86,'Import OffPeak change'!$A$106:DF$202,105,FALSE())))</f>
        <v>0</v>
      </c>
      <c r="DB86" s="193" t="n">
        <f aca="false">IF(ISERROR(VLOOKUP($A86,'Import OffPeak'!$A$3:DG$99,106,FALSE())-VLOOKUP($A86,'Import OffPeak change'!$A$106:DG$202,106,FALSE())),0,(VLOOKUP($A86,'Import OffPeak'!$A$3:DG$99,106,FALSE())-VLOOKUP($A86,'Import OffPeak change'!$A$106:DG$202,106,FALSE())))</f>
        <v>0</v>
      </c>
      <c r="DC86" s="193" t="n">
        <f aca="false">IF(ISERROR(VLOOKUP($A86,'Import OffPeak'!$A$3:DH$99,107,FALSE())-VLOOKUP($A86,'Import OffPeak change'!$A$106:DH$202,107,FALSE())),0,(VLOOKUP($A86,'Import OffPeak'!$A$3:DH$99,107,FALSE())-VLOOKUP($A86,'Import OffPeak change'!$A$106:DH$202,107,FALSE())))</f>
        <v>0</v>
      </c>
      <c r="DD86" s="193" t="n">
        <f aca="false">IF(ISERROR(VLOOKUP($A86,'Import OffPeak'!$A$3:DI$99,108,FALSE())-VLOOKUP($A86,'Import OffPeak change'!$A$106:DI$202,108,FALSE())),0,(VLOOKUP($A86,'Import OffPeak'!$A$3:DI$99,108,FALSE())-VLOOKUP($A86,'Import OffPeak change'!$A$106:DI$202,108,FALSE())))</f>
        <v>0</v>
      </c>
      <c r="DE86" s="193" t="n">
        <f aca="false">IF(ISERROR(VLOOKUP($A86,'Import OffPeak'!$A$3:DJ$99,109,FALSE())-VLOOKUP($A86,'Import OffPeak change'!$A$106:DJ$202,109,FALSE())),0,(VLOOKUP($A86,'Import OffPeak'!$A$3:DJ$99,109,FALSE())-VLOOKUP($A86,'Import OffPeak change'!$A$106:DJ$202,109,FALSE())))</f>
        <v>0</v>
      </c>
      <c r="DF86" s="193" t="n">
        <f aca="false">IF(ISERROR(VLOOKUP($A86,'Import OffPeak'!$A$3:DK$99,110,FALSE())-VLOOKUP($A86,'Import OffPeak change'!$A$106:DK$202,110,FALSE())),0,(VLOOKUP($A86,'Import OffPeak'!$A$3:DK$99,110,FALSE())-VLOOKUP($A86,'Import OffPeak change'!$A$106:DK$202,110,FALSE())))</f>
        <v>0</v>
      </c>
      <c r="DG86" s="193" t="n">
        <f aca="false">IF(ISERROR(VLOOKUP($A86,'Import OffPeak'!$A$3:DL$99,111,FALSE())-VLOOKUP($A86,'Import OffPeak change'!$A$106:DL$202,111,FALSE())),0,(VLOOKUP($A86,'Import OffPeak'!$A$3:DL$99,111,FALSE())-VLOOKUP($A86,'Import OffPeak change'!$A$106:DL$202,111,FALSE())))</f>
        <v>0</v>
      </c>
      <c r="DH86" s="193" t="n">
        <f aca="false">IF(ISERROR(VLOOKUP($A86,'Import OffPeak'!$A$3:DM$99,112,FALSE())-VLOOKUP($A86,'Import OffPeak change'!$A$106:DM$202,112,FALSE())),0,(VLOOKUP($A86,'Import OffPeak'!$A$3:DM$99,112,FALSE())-VLOOKUP($A86,'Import OffPeak change'!$A$106:DM$202,112,FALSE())))</f>
        <v>0</v>
      </c>
      <c r="DI86" s="193" t="n">
        <f aca="false">IF(ISERROR(VLOOKUP($A86,'Import OffPeak'!$A$3:DN$99,113,FALSE())-VLOOKUP($A86,'Import OffPeak change'!$A$106:DN$202,113,FALSE())),0,(VLOOKUP($A86,'Import OffPeak'!$A$3:DN$99,113,FALSE())-VLOOKUP($A86,'Import OffPeak change'!$A$106:DN$202,113,FALSE())))</f>
        <v>0</v>
      </c>
      <c r="DJ86" s="193" t="n">
        <f aca="false">IF(ISERROR(VLOOKUP($A86,'Import OffPeak'!$A$3:DO$99,114,FALSE())-VLOOKUP($A86,'Import OffPeak change'!$A$106:DO$202,114,FALSE())),0,(VLOOKUP($A86,'Import OffPeak'!$A$3:DO$99,114,FALSE())-VLOOKUP($A86,'Import OffPeak change'!$A$106:DO$202,114,FALSE())))</f>
        <v>0</v>
      </c>
      <c r="DK86" s="193" t="n">
        <f aca="false">IF(ISERROR(VLOOKUP($A86,'Import OffPeak'!$A$3:DP$99,115,FALSE())-VLOOKUP($A86,'Import OffPeak change'!$A$106:DP$202,115,FALSE())),0,(VLOOKUP($A86,'Import OffPeak'!$A$3:DP$99,115,FALSE())-VLOOKUP($A86,'Import OffPeak change'!$A$106:DP$202,115,FALSE())))</f>
        <v>0</v>
      </c>
      <c r="DL86" s="193" t="n">
        <f aca="false">IF(ISERROR(VLOOKUP($A86,'Import OffPeak'!$A$3:DQ$99,116,FALSE())-VLOOKUP($A86,'Import OffPeak change'!$A$106:DQ$202,116,FALSE())),0,(VLOOKUP($A86,'Import OffPeak'!$A$3:DQ$99,116,FALSE())-VLOOKUP($A86,'Import OffPeak change'!$A$106:DQ$202,116,FALSE())))</f>
        <v>0</v>
      </c>
      <c r="DM86" s="193" t="n">
        <f aca="false">IF(ISERROR(VLOOKUP($A86,'Import OffPeak'!$A$3:DR$99,117,FALSE())-VLOOKUP($A86,'Import OffPeak change'!$A$106:DR$202,117,FALSE())),0,(VLOOKUP($A86,'Import OffPeak'!$A$3:DR$99,117,FALSE())-VLOOKUP($A86,'Import OffPeak change'!$A$106:DR$202,117,FALSE())))</f>
        <v>0</v>
      </c>
      <c r="DN86" s="193" t="n">
        <f aca="false">IF(ISERROR(VLOOKUP($A86,'Import OffPeak'!$A$3:DS$99,118,FALSE())-VLOOKUP($A86,'Import OffPeak change'!$A$106:DS$202,118,FALSE())),0,(VLOOKUP($A86,'Import OffPeak'!$A$3:DS$99,118,FALSE())-VLOOKUP($A86,'Import OffPeak change'!$A$106:DS$202,118,FALSE())))</f>
        <v>0</v>
      </c>
      <c r="DO86" s="193" t="n">
        <f aca="false">IF(ISERROR(VLOOKUP($A86,'Import OffPeak'!$A$3:DT$99,119,FALSE())-VLOOKUP($A86,'Import OffPeak change'!$A$106:DT$202,119,FALSE())),0,(VLOOKUP($A86,'Import OffPeak'!$A$3:DT$99,119,FALSE())-VLOOKUP($A86,'Import OffPeak change'!$A$106:DT$202,119,FALSE())))</f>
        <v>0</v>
      </c>
      <c r="DP86" s="193" t="n">
        <f aca="false">IF(ISERROR(VLOOKUP($A86,'Import OffPeak'!$A$3:DU$99,120,FALSE())-VLOOKUP($A86,'Import OffPeak change'!$A$106:DU$202,120,FALSE())),0,(VLOOKUP($A86,'Import OffPeak'!$A$3:DU$99,120,FALSE())-VLOOKUP($A86,'Import OffPeak change'!$A$106:DU$202,120,FALSE())))</f>
        <v>0</v>
      </c>
      <c r="DQ86" s="193" t="n">
        <f aca="false">IF(ISERROR(VLOOKUP($A86,'Import OffPeak'!$A$3:DV$99,121,FALSE())-VLOOKUP($A86,'Import OffPeak change'!$A$106:DV$202,121,FALSE())),0,(VLOOKUP($A86,'Import OffPeak'!$A$3:DV$99,121,FALSE())-VLOOKUP($A86,'Import OffPeak change'!$A$106:DV$202,121,FALSE())))</f>
        <v>0</v>
      </c>
      <c r="DR86" s="193" t="n">
        <f aca="false">IF(ISERROR(VLOOKUP($A86,'Import OffPeak'!$A$3:DW$99,122,FALSE())-VLOOKUP($A86,'Import OffPeak change'!$A$106:DW$202,122,FALSE())),0,(VLOOKUP($A86,'Import OffPeak'!$A$3:DW$99,122,FALSE())-VLOOKUP($A86,'Import OffPeak change'!$A$106:DW$202,122,FALSE())))</f>
        <v>0</v>
      </c>
      <c r="DS86" s="193" t="n">
        <f aca="false">IF(ISERROR(VLOOKUP($A86,'Import OffPeak'!$A$3:DX$99,123,FALSE())-VLOOKUP($A86,'Import OffPeak change'!$A$106:DX$202,123,FALSE())),0,(VLOOKUP($A86,'Import OffPeak'!$A$3:DX$99,123,FALSE())-VLOOKUP($A86,'Import OffPeak change'!$A$106:DX$202,123,FALSE())))</f>
        <v>0</v>
      </c>
      <c r="DT86" s="193" t="n">
        <f aca="false">IF(ISERROR(VLOOKUP($A86,'Import OffPeak'!$A$3:DY$99,124,FALSE())-VLOOKUP($A86,'Import OffPeak change'!$A$106:DY$202,124,FALSE())),0,(VLOOKUP($A86,'Import OffPeak'!$A$3:DY$99,124,FALSE())-VLOOKUP($A86,'Import OffPeak change'!$A$106:DY$202,124,FALSE())))</f>
        <v>0</v>
      </c>
      <c r="DU86" s="193" t="n">
        <f aca="false">IF(ISERROR(VLOOKUP($A86,'Import OffPeak'!$A$3:DZ$99,125,FALSE())-VLOOKUP($A86,'Import OffPeak change'!$A$106:DZ$202,125,FALSE())),0,(VLOOKUP($A86,'Import OffPeak'!$A$3:DZ$99,125,FALSE())-VLOOKUP($A86,'Import OffPeak change'!$A$106:DZ$202,125,FALSE())))</f>
        <v>0</v>
      </c>
      <c r="DV86" s="193" t="n">
        <f aca="false">IF(ISERROR(VLOOKUP($A86,'Import OffPeak'!$A$3:EA$99,126,FALSE())-VLOOKUP($A86,'Import OffPeak change'!$A$106:EA$202,126,FALSE())),0,(VLOOKUP($A86,'Import OffPeak'!$A$3:EA$99,126,FALSE())-VLOOKUP($A86,'Import OffPeak change'!$A$106:EA$202,126,FALSE())))</f>
        <v>0</v>
      </c>
      <c r="DW86" s="193" t="n">
        <f aca="false">IF(ISERROR(VLOOKUP($A86,'Import OffPeak'!$A$3:EB$99,127,FALSE())-VLOOKUP($A86,'Import OffPeak change'!$A$106:EB$202,127,FALSE())),0,(VLOOKUP($A86,'Import OffPeak'!$A$3:EB$99,127,FALSE())-VLOOKUP($A86,'Import OffPeak change'!$A$106:EB$202,127,FALSE())))</f>
        <v>0</v>
      </c>
      <c r="DX86" s="193" t="n">
        <f aca="false">IF(ISERROR(VLOOKUP($A86,'Import OffPeak'!$A$3:EC$99,128,FALSE())-VLOOKUP($A86,'Import OffPeak change'!$A$106:EC$202,128,FALSE())),0,(VLOOKUP($A86,'Import OffPeak'!$A$3:EC$99,128,FALSE())-VLOOKUP($A86,'Import OffPeak change'!$A$106:EC$202,128,FALSE())))</f>
        <v>0</v>
      </c>
      <c r="DY86" s="193" t="n">
        <f aca="false">IF(ISERROR(VLOOKUP($A86,'Import OffPeak'!$A$3:ED$99,129,FALSE())-VLOOKUP($A86,'Import OffPeak change'!$A$106:ED$202,129,FALSE())),0,(VLOOKUP($A86,'Import OffPeak'!$A$3:ED$99,129,FALSE())-VLOOKUP($A86,'Import OffPeak change'!$A$106:ED$202,129,FALSE())))</f>
        <v>0</v>
      </c>
      <c r="DZ86" s="193" t="n">
        <f aca="false">IF(ISERROR(VLOOKUP($A86,'Import OffPeak'!$A$3:EE$99,130,FALSE())-VLOOKUP($A86,'Import OffPeak change'!$A$106:EE$202,130,FALSE())),0,(VLOOKUP($A86,'Import OffPeak'!$A$3:EE$99,130,FALSE())-VLOOKUP($A86,'Import OffPeak change'!$A$106:EE$202,130,FALSE())))</f>
        <v>0</v>
      </c>
      <c r="EA86" s="193" t="n">
        <f aca="false">IF(ISERROR(VLOOKUP($A86,'Import OffPeak'!$A$3:EF$99,131,FALSE())-VLOOKUP($A86,'Import OffPeak change'!$A$106:EF$202,131,FALSE())),0,(VLOOKUP($A86,'Import OffPeak'!$A$3:EF$99,131,FALSE())-VLOOKUP($A86,'Import OffPeak change'!$A$106:EF$202,131,FALSE())))</f>
        <v>0</v>
      </c>
      <c r="EB86" s="193" t="n">
        <f aca="false">IF(ISERROR(VLOOKUP($A86,'Import OffPeak'!$A$3:EG$99,132,FALSE())-VLOOKUP($A86,'Import OffPeak change'!$A$106:EG$202,132,FALSE())),0,(VLOOKUP($A86,'Import OffPeak'!$A$3:EG$99,132,FALSE())-VLOOKUP($A86,'Import OffPeak change'!$A$106:EG$202,132,FALSE())))</f>
        <v>0</v>
      </c>
      <c r="EC86" s="193" t="n">
        <f aca="false">IF(ISERROR(VLOOKUP($A86,'Import OffPeak'!$A$3:EH$99,133,FALSE())-VLOOKUP($A86,'Import OffPeak change'!$A$106:EH$202,133,FALSE())),0,(VLOOKUP($A86,'Import OffPeak'!$A$3:EH$99,133,FALSE())-VLOOKUP($A86,'Import OffPeak change'!$A$106:EH$202,133,FALSE())))</f>
        <v>0</v>
      </c>
      <c r="ED86" s="193" t="n">
        <f aca="false">IF(ISERROR(VLOOKUP($A86,'Import OffPeak'!$A$3:EI$99,134,FALSE())-VLOOKUP($A86,'Import OffPeak change'!$A$106:EI$202,134,FALSE())),0,(VLOOKUP($A86,'Import OffPeak'!$A$3:EI$99,134,FALSE())-VLOOKUP($A86,'Import OffPeak change'!$A$106:EI$202,134,FALSE())))</f>
        <v>0</v>
      </c>
      <c r="EE86" s="193" t="n">
        <f aca="false">IF(ISERROR(VLOOKUP($A86,'Import OffPeak'!$A$3:EJ$99,135,FALSE())-VLOOKUP($A86,'Import OffPeak change'!$A$106:EJ$202,135,FALSE())),0,(VLOOKUP($A86,'Import OffPeak'!$A$3:EJ$99,135,FALSE())-VLOOKUP($A86,'Import OffPeak change'!$A$106:EJ$202,135,FALSE())))</f>
        <v>0</v>
      </c>
      <c r="EF86" s="193" t="n">
        <f aca="false">IF(ISERROR(VLOOKUP($A86,'Import OffPeak'!$A$3:EK$99,136,FALSE())-VLOOKUP($A86,'Import OffPeak change'!$A$106:EK$202,136,FALSE())),0,(VLOOKUP($A86,'Import OffPeak'!$A$3:EK$99,136,FALSE())-VLOOKUP($A86,'Import OffPeak change'!$A$106:EK$202,136,FALSE())))</f>
        <v>0</v>
      </c>
      <c r="EG86" s="193" t="n">
        <f aca="false">IF(ISERROR(VLOOKUP($A86,'Import OffPeak'!$A$3:EL$99,137,FALSE())-VLOOKUP($A86,'Import OffPeak change'!$A$106:EL$202,137,FALSE())),0,(VLOOKUP($A86,'Import OffPeak'!$A$3:EL$99,137,FALSE())-VLOOKUP($A86,'Import OffPeak change'!$A$106:EL$202,137,FALSE())))</f>
        <v>0</v>
      </c>
      <c r="EH86" s="193" t="n">
        <f aca="false">IF(ISERROR(VLOOKUP($A86,'Import OffPeak'!$A$3:EM$99,138,FALSE())-VLOOKUP($A86,'Import OffPeak change'!$A$106:EM$202,138,FALSE())),0,(VLOOKUP($A86,'Import OffPeak'!$A$3:EM$99,138,FALSE())-VLOOKUP($A86,'Import OffPeak change'!$A$106:EM$202,138,FALSE())))</f>
        <v>0</v>
      </c>
      <c r="EI86" s="193" t="n">
        <f aca="false">IF(ISERROR(VLOOKUP($A86,'Import OffPeak'!$A$3:EN$99,139,FALSE())-VLOOKUP($A86,'Import OffPeak change'!$A$106:EN$202,139,FALSE())),0,(VLOOKUP($A86,'Import OffPeak'!$A$3:EN$99,139,FALSE())-VLOOKUP($A86,'Import OffPeak change'!$A$106:EN$202,139,FALSE())))</f>
        <v>0</v>
      </c>
      <c r="EJ86" s="193" t="n">
        <f aca="false">IF(ISERROR(VLOOKUP($A86,'Import OffPeak'!$A$3:EO$99,140,FALSE())-VLOOKUP($A86,'Import OffPeak change'!$A$106:EO$202,140,FALSE())),0,(VLOOKUP($A86,'Import OffPeak'!$A$3:EO$99,140,FALSE())-VLOOKUP($A86,'Import OffPeak change'!$A$106:EO$202,140,FALSE())))</f>
        <v>0</v>
      </c>
      <c r="EK86" s="193" t="n">
        <f aca="false">IF(ISERROR(VLOOKUP($A86,'Import OffPeak'!$A$3:EP$99,141,FALSE())-VLOOKUP($A86,'Import OffPeak change'!$A$106:EP$202,141,FALSE())),0,(VLOOKUP($A86,'Import OffPeak'!$A$3:EP$99,141,FALSE())-VLOOKUP($A86,'Import OffPeak change'!$A$106:EP$202,141,FALSE())))</f>
        <v>0</v>
      </c>
      <c r="EL86" s="193" t="n">
        <f aca="false">IF(ISERROR(VLOOKUP($A86,'Import OffPeak'!$A$3:EQ$99,142,FALSE())-VLOOKUP($A86,'Import OffPeak change'!$A$106:EQ$202,142,FALSE())),0,(VLOOKUP($A86,'Import OffPeak'!$A$3:EQ$99,142,FALSE())-VLOOKUP($A86,'Import OffPeak change'!$A$106:EQ$202,142,FALSE())))</f>
        <v>0</v>
      </c>
      <c r="EM86" s="193" t="n">
        <f aca="false">IF(ISERROR(VLOOKUP($A86,'Import OffPeak'!$A$3:ER$99,143,FALSE())-VLOOKUP($A86,'Import OffPeak change'!$A$106:ER$202,143,FALSE())),0,(VLOOKUP($A86,'Import OffPeak'!$A$3:ER$99,143,FALSE())-VLOOKUP($A86,'Import OffPeak change'!$A$106:ER$202,143,FALSE())))</f>
        <v>0</v>
      </c>
      <c r="EN86" s="193" t="n">
        <f aca="false">IF(ISERROR(VLOOKUP($A86,'Import OffPeak'!$A$3:ES$99,144,FALSE())-VLOOKUP($A86,'Import OffPeak change'!$A$106:ES$202,144,FALSE())),0,(VLOOKUP($A86,'Import OffPeak'!$A$3:ES$99,144,FALSE())-VLOOKUP($A86,'Import OffPeak change'!$A$106:ES$202,144,FALSE())))</f>
        <v>0</v>
      </c>
      <c r="EO86" s="193" t="n">
        <f aca="false">IF(ISERROR(VLOOKUP($A86,'Import OffPeak'!$A$3:ET$99,145,FALSE())-VLOOKUP($A86,'Import OffPeak change'!$A$106:ET$202,145,FALSE())),0,(VLOOKUP($A86,'Import OffPeak'!$A$3:ET$99,145,FALSE())-VLOOKUP($A86,'Import OffPeak change'!$A$106:ET$202,145,FALSE())))</f>
        <v>0</v>
      </c>
      <c r="EP86" s="193" t="n">
        <f aca="false">IF(ISERROR(VLOOKUP($A86,'Import OffPeak'!$A$3:EU$99,146,FALSE())-VLOOKUP($A86,'Import OffPeak change'!$A$106:EU$202,146,FALSE())),0,(VLOOKUP($A86,'Import OffPeak'!$A$3:EU$99,146,FALSE())-VLOOKUP($A86,'Import OffPeak change'!$A$106:EU$202,146,FALSE())))</f>
        <v>0</v>
      </c>
      <c r="EQ86" s="193" t="n">
        <f aca="false">IF(ISERROR(VLOOKUP($A86,'Import OffPeak'!$A$3:EV$99,147,FALSE())-VLOOKUP($A86,'Import OffPeak change'!$A$106:EV$202,147,FALSE())),0,(VLOOKUP($A86,'Import OffPeak'!$A$3:EV$99,147,FALSE())-VLOOKUP($A86,'Import OffPeak change'!$A$106:EV$202,147,FALSE())))</f>
        <v>0</v>
      </c>
      <c r="ER86" s="193" t="n">
        <f aca="false">IF(ISERROR(VLOOKUP($A86,'Import OffPeak'!$A$3:EW$99,148,FALSE())-VLOOKUP($A86,'Import OffPeak change'!$A$106:EW$202,148,FALSE())),0,(VLOOKUP($A86,'Import OffPeak'!$A$3:EW$99,148,FALSE())-VLOOKUP($A86,'Import OffPeak change'!$A$106:EW$202,148,FALSE())))</f>
        <v>0</v>
      </c>
      <c r="ES86" s="193" t="n">
        <f aca="false">IF(ISERROR(VLOOKUP($A86,'Import OffPeak'!$A$3:EX$99,149,FALSE())-VLOOKUP($A86,'Import OffPeak change'!$A$106:EX$202,149,FALSE())),0,(VLOOKUP($A86,'Import OffPeak'!$A$3:EX$99,149,FALSE())-VLOOKUP($A86,'Import OffPeak change'!$A$106:EX$202,149,FALSE())))</f>
        <v>0</v>
      </c>
      <c r="ET86" s="193" t="n">
        <f aca="false">IF(ISERROR(VLOOKUP($A86,'Import OffPeak'!$A$3:EY$99,150,FALSE())-VLOOKUP($A86,'Import OffPeak change'!$A$106:EY$202,150,FALSE())),0,(VLOOKUP($A86,'Import OffPeak'!$A$3:EY$99,150,FALSE())-VLOOKUP($A86,'Import OffPeak change'!$A$106:EY$202,150,FALSE())))</f>
        <v>0</v>
      </c>
      <c r="EU86" s="193" t="n">
        <f aca="false">IF(ISERROR(VLOOKUP($A86,'Import OffPeak'!$A$3:EZ$99,151,FALSE())-VLOOKUP($A86,'Import OffPeak change'!$A$106:EZ$202,151,FALSE())),0,(VLOOKUP($A86,'Import OffPeak'!$A$3:EZ$99,151,FALSE())-VLOOKUP($A86,'Import OffPeak change'!$A$106:EZ$202,151,FALSE())))</f>
        <v>0</v>
      </c>
      <c r="EV86" s="193" t="n">
        <f aca="false">IF(ISERROR(VLOOKUP($A86,'Import OffPeak'!$A$3:FA$99,152,FALSE())-VLOOKUP($A86,'Import OffPeak change'!$A$106:FA$202,152,FALSE())),0,(VLOOKUP($A86,'Import OffPeak'!$A$3:FA$99,152,FALSE())-VLOOKUP($A86,'Import OffPeak change'!$A$106:FA$202,152,FALSE())))</f>
        <v>0</v>
      </c>
      <c r="EW86" s="193" t="n">
        <f aca="false">IF(ISERROR(VLOOKUP($A86,'Import OffPeak'!$A$3:FB$99,153,FALSE())-VLOOKUP($A86,'Import OffPeak change'!$A$106:FB$202,153,FALSE())),0,(VLOOKUP($A86,'Import OffPeak'!$A$3:FB$99,153,FALSE())-VLOOKUP($A86,'Import OffPeak change'!$A$106:FB$202,153,FALSE())))</f>
        <v>0</v>
      </c>
      <c r="EX86" s="193" t="n">
        <f aca="false">IF(ISERROR(VLOOKUP($A86,'Import OffPeak'!$A$3:FC$99,154,FALSE())-VLOOKUP($A86,'Import OffPeak change'!$A$106:FC$202,154,FALSE())),0,(VLOOKUP($A86,'Import OffPeak'!$A$3:FC$99,154,FALSE())-VLOOKUP($A86,'Import OffPeak change'!$A$106:FC$202,154,FALSE())))</f>
        <v>0</v>
      </c>
      <c r="EY86" s="193" t="n">
        <f aca="false">IF(ISERROR(VLOOKUP($A86,'Import OffPeak'!$A$3:FD$99,155,FALSE())-VLOOKUP($A86,'Import OffPeak change'!$A$106:FD$202,155,FALSE())),0,(VLOOKUP($A86,'Import OffPeak'!$A$3:FD$99,155,FALSE())-VLOOKUP($A86,'Import OffPeak change'!$A$106:FD$202,155,FALSE())))</f>
        <v>0</v>
      </c>
      <c r="EZ86" s="193" t="n">
        <f aca="false">IF(ISERROR(VLOOKUP($A86,'Import OffPeak'!$A$3:FE$99,156,FALSE())-VLOOKUP($A86,'Import OffPeak change'!$A$106:FE$202,156,FALSE())),0,(VLOOKUP($A86,'Import OffPeak'!$A$3:FE$99,156,FALSE())-VLOOKUP($A86,'Import OffPeak change'!$A$106:FE$202,156,FALSE())))</f>
        <v>0</v>
      </c>
      <c r="FA86" s="193" t="n">
        <f aca="false">IF(ISERROR(VLOOKUP($A86,'Import OffPeak'!$A$3:FF$99,157,FALSE())-VLOOKUP($A86,'Import OffPeak change'!$A$106:FF$202,157,FALSE())),0,(VLOOKUP($A86,'Import OffPeak'!$A$3:FF$99,157,FALSE())-VLOOKUP($A86,'Import OffPeak change'!$A$106:FF$202,157,FALSE())))</f>
        <v>0</v>
      </c>
      <c r="FB86" s="193" t="n">
        <f aca="false">IF(ISERROR(VLOOKUP($A86,'Import OffPeak'!$A$3:FG$99,158,FALSE())-VLOOKUP($A86,'Import OffPeak change'!$A$106:FG$202,158,FALSE())),0,(VLOOKUP($A86,'Import OffPeak'!$A$3:FG$99,158,FALSE())-VLOOKUP($A86,'Import OffPeak change'!$A$106:FG$202,158,FALSE())))</f>
        <v>0</v>
      </c>
      <c r="FC86" s="193" t="n">
        <f aca="false">IF(ISERROR(VLOOKUP($A86,'Import OffPeak'!$A$3:FH$99,159,FALSE())-VLOOKUP($A86,'Import OffPeak change'!$A$106:FH$202,159,FALSE())),0,(VLOOKUP($A86,'Import OffPeak'!$A$3:FH$99,159,FALSE())-VLOOKUP($A86,'Import OffPeak change'!$A$106:FH$202,159,FALSE())))</f>
        <v>0</v>
      </c>
      <c r="FD86" s="193" t="n">
        <f aca="false">IF(ISERROR(VLOOKUP($A86,'Import OffPeak'!$A$3:FI$99,160,FALSE())-VLOOKUP($A86,'Import OffPeak change'!$A$106:FI$202,160,FALSE())),0,(VLOOKUP($A86,'Import OffPeak'!$A$3:FI$99,160,FALSE())-VLOOKUP($A86,'Import OffPeak change'!$A$106:FI$202,160,FALSE())))</f>
        <v>0</v>
      </c>
      <c r="FE86" s="193" t="n">
        <f aca="false">IF(ISERROR(VLOOKUP($A86,'Import OffPeak'!$A$3:FJ$99,161,FALSE())-VLOOKUP($A86,'Import OffPeak change'!$A$106:FJ$202,161,FALSE())),0,(VLOOKUP($A86,'Import OffPeak'!$A$3:FJ$99,161,FALSE())-VLOOKUP($A86,'Import OffPeak change'!$A$106:FJ$202,161,FALSE())))</f>
        <v>0</v>
      </c>
      <c r="FF86" s="193" t="n">
        <f aca="false">IF(ISERROR(VLOOKUP($A86,'Import OffPeak'!$A$3:FK$99,162,FALSE())-VLOOKUP($A86,'Import OffPeak change'!$A$106:FK$202,162,FALSE())),0,(VLOOKUP($A86,'Import OffPeak'!$A$3:FK$99,162,FALSE())-VLOOKUP($A86,'Import OffPeak change'!$A$106:FK$202,162,FALSE())))</f>
        <v>0</v>
      </c>
      <c r="FG86" s="193" t="n">
        <f aca="false">IF(ISERROR(VLOOKUP($A86,'Import OffPeak'!$A$3:FL$99,163,FALSE())-VLOOKUP($A86,'Import OffPeak change'!$A$106:FL$202,163,FALSE())),0,(VLOOKUP($A86,'Import OffPeak'!$A$3:FL$99,163,FALSE())-VLOOKUP($A86,'Import OffPeak change'!$A$106:FL$202,163,FALSE())))</f>
        <v>0</v>
      </c>
      <c r="FH86" s="193" t="n">
        <f aca="false">IF(ISERROR(VLOOKUP($A86,'Import OffPeak'!$A$3:FM$99,164,FALSE())-VLOOKUP($A86,'Import OffPeak change'!$A$106:FM$202,164,FALSE())),0,(VLOOKUP($A86,'Import OffPeak'!$A$3:FM$99,164,FALSE())-VLOOKUP($A86,'Import OffPeak change'!$A$106:FM$202,164,FALSE())))</f>
        <v>0</v>
      </c>
      <c r="FI86" s="193" t="n">
        <f aca="false">IF(ISERROR(VLOOKUP($A86,'Import OffPeak'!$A$3:FN$99,165,FALSE())-VLOOKUP($A86,'Import OffPeak change'!$A$106:FN$202,165,FALSE())),0,(VLOOKUP($A86,'Import OffPeak'!$A$3:FN$99,165,FALSE())-VLOOKUP($A86,'Import OffPeak change'!$A$106:FN$202,165,FALSE())))</f>
        <v>0</v>
      </c>
      <c r="FJ86" s="193" t="n">
        <f aca="false">IF(ISERROR(VLOOKUP($A86,'Import OffPeak'!$A$3:FO$99,166,FALSE())-VLOOKUP($A86,'Import OffPeak change'!$A$106:FO$202,166,FALSE())),0,(VLOOKUP($A86,'Import OffPeak'!$A$3:FO$99,166,FALSE())-VLOOKUP($A86,'Import OffPeak change'!$A$106:FO$202,166,FALSE())))</f>
        <v>0</v>
      </c>
      <c r="FK86" s="193" t="n">
        <f aca="false">IF(ISERROR(VLOOKUP($A86,'Import OffPeak'!$A$3:FP$99,167,FALSE())-VLOOKUP($A86,'Import OffPeak change'!$A$106:FP$202,167,FALSE())),0,(VLOOKUP($A86,'Import OffPeak'!$A$3:FP$99,167,FALSE())-VLOOKUP($A86,'Import OffPeak change'!$A$106:FP$202,167,FALSE())))</f>
        <v>0</v>
      </c>
      <c r="FL86" s="193" t="n">
        <f aca="false">IF(ISERROR(VLOOKUP($A86,'Import OffPeak'!$A$3:FQ$99,168,FALSE())-VLOOKUP($A86,'Import OffPeak change'!$A$106:FQ$202,168,FALSE())),0,(VLOOKUP($A86,'Import OffPeak'!$A$3:FQ$99,168,FALSE())-VLOOKUP($A86,'Import OffPeak change'!$A$106:FQ$202,168,FALSE())))</f>
        <v>0</v>
      </c>
      <c r="FM86" s="193" t="n">
        <f aca="false">IF(ISERROR(VLOOKUP($A86,'Import OffPeak'!$A$3:FR$99,169,FALSE())-VLOOKUP($A86,'Import OffPeak change'!$A$106:FR$202,169,FALSE())),0,(VLOOKUP($A86,'Import OffPeak'!$A$3:FR$99,169,FALSE())-VLOOKUP($A86,'Import OffPeak change'!$A$106:FR$202,169,FALSE())))</f>
        <v>0</v>
      </c>
      <c r="FN86" s="193" t="n">
        <f aca="false">IF(ISERROR(VLOOKUP($A86,'Import OffPeak'!$A$3:FS$99,170,FALSE())-VLOOKUP($A86,'Import OffPeak change'!$A$106:FS$202,170,FALSE())),0,(VLOOKUP($A86,'Import OffPeak'!$A$3:FS$99,170,FALSE())-VLOOKUP($A86,'Import OffPeak change'!$A$106:FS$202,170,FALSE())))</f>
        <v>0</v>
      </c>
      <c r="FO86" s="193" t="n">
        <f aca="false">IF(ISERROR(VLOOKUP($A86,'Import OffPeak'!$A$3:FT$99,171,FALSE())-VLOOKUP($A86,'Import OffPeak change'!$A$106:FT$202,171,FALSE())),0,(VLOOKUP($A86,'Import OffPeak'!$A$3:FT$99,171,FALSE())-VLOOKUP($A86,'Import OffPeak change'!$A$106:FT$202,171,FALSE())))</f>
        <v>0</v>
      </c>
      <c r="FP86" s="193" t="n">
        <f aca="false">IF(ISERROR(VLOOKUP($A86,'Import OffPeak'!$A$3:FU$99,172,FALSE())-VLOOKUP($A86,'Import OffPeak change'!$A$106:FU$202,172,FALSE())),0,(VLOOKUP($A86,'Import OffPeak'!$A$3:FU$99,172,FALSE())-VLOOKUP($A86,'Import OffPeak change'!$A$106:FU$202,172,FALSE())))</f>
        <v>0</v>
      </c>
      <c r="FQ86" s="193" t="n">
        <f aca="false">IF(ISERROR(VLOOKUP($A86,'Import OffPeak'!$A$3:FV$99,173,FALSE())-VLOOKUP($A86,'Import OffPeak change'!$A$106:FV$202,173,FALSE())),0,(VLOOKUP($A86,'Import OffPeak'!$A$3:FV$99,173,FALSE())-VLOOKUP($A86,'Import OffPeak change'!$A$106:FV$202,173,FALSE())))</f>
        <v>0</v>
      </c>
      <c r="FR86" s="193" t="n">
        <f aca="false">IF(ISERROR(VLOOKUP($A86,'Import OffPeak'!$A$3:FW$99,174,FALSE())-VLOOKUP($A86,'Import OffPeak change'!$A$106:FW$202,174,FALSE())),0,(VLOOKUP($A86,'Import OffPeak'!$A$3:FW$99,174,FALSE())-VLOOKUP($A86,'Import OffPeak change'!$A$106:FW$202,174,FALSE())))</f>
        <v>0</v>
      </c>
      <c r="FS86" s="193" t="n">
        <f aca="false">IF(ISERROR(VLOOKUP($A86,'Import OffPeak'!$A$3:FX$99,175,FALSE())-VLOOKUP($A86,'Import OffPeak change'!$A$106:FX$202,175,FALSE())),0,(VLOOKUP($A86,'Import OffPeak'!$A$3:FX$99,175,FALSE())-VLOOKUP($A86,'Import OffPeak change'!$A$106:FX$202,175,FALSE())))</f>
        <v>0</v>
      </c>
      <c r="FT86" s="193" t="n">
        <f aca="false">IF(ISERROR(VLOOKUP($A86,'Import OffPeak'!$A$3:FY$99,176,FALSE())-VLOOKUP($A86,'Import OffPeak change'!$A$106:FY$202,176,FALSE())),0,(VLOOKUP($A86,'Import OffPeak'!$A$3:FY$99,176,FALSE())-VLOOKUP($A86,'Import OffPeak change'!$A$106:FY$202,176,FALSE())))</f>
        <v>0</v>
      </c>
      <c r="FU86" s="193" t="n">
        <f aca="false">IF(ISERROR(VLOOKUP($A86,'Import OffPeak'!$A$3:FZ$99,177,FALSE())-VLOOKUP($A86,'Import OffPeak change'!$A$106:FZ$202,177,FALSE())),0,(VLOOKUP($A86,'Import OffPeak'!$A$3:FZ$99,177,FALSE())-VLOOKUP($A86,'Import OffPeak change'!$A$106:FZ$202,177,FALSE())))</f>
        <v>0</v>
      </c>
      <c r="FV86" s="193" t="n">
        <f aca="false">IF(ISERROR(VLOOKUP($A86,'Import OffPeak'!$A$3:GA$99,178,FALSE())-VLOOKUP($A86,'Import OffPeak change'!$A$106:GA$202,178,FALSE())),0,(VLOOKUP($A86,'Import OffPeak'!$A$3:GA$99,178,FALSE())-VLOOKUP($A86,'Import OffPeak change'!$A$106:GA$202,178,FALSE())))</f>
        <v>0</v>
      </c>
      <c r="FW86" s="193" t="n">
        <f aca="false">IF(ISERROR(VLOOKUP($A86,'Import OffPeak'!$A$3:GB$99,179,FALSE())-VLOOKUP($A86,'Import OffPeak change'!$A$106:GB$202,179,FALSE())),0,(VLOOKUP($A86,'Import OffPeak'!$A$3:GB$99,179,FALSE())-VLOOKUP($A86,'Import OffPeak change'!$A$106:GB$202,179,FALSE())))</f>
        <v>0</v>
      </c>
      <c r="FX86" s="193" t="n">
        <f aca="false">IF(ISERROR(VLOOKUP($A86,'Import OffPeak'!$A$3:GC$99,180,FALSE())-VLOOKUP($A86,'Import OffPeak change'!$A$106:GC$202,180,FALSE())),0,(VLOOKUP($A86,'Import OffPeak'!$A$3:GC$99,180,FALSE())-VLOOKUP($A86,'Import OffPeak change'!$A$106:GC$202,180,FALSE())))</f>
        <v>0</v>
      </c>
      <c r="FY86" s="193" t="n">
        <f aca="false">IF(ISERROR(VLOOKUP($A86,'Import OffPeak'!$A$3:GD$99,181,FALSE())-VLOOKUP($A86,'Import OffPeak change'!$A$106:GD$202,181,FALSE())),0,(VLOOKUP($A86,'Import OffPeak'!$A$3:GD$99,181,FALSE())-VLOOKUP($A86,'Import OffPeak change'!$A$106:GD$202,181,FALSE())))</f>
        <v>0</v>
      </c>
      <c r="FZ86" s="193" t="n">
        <f aca="false">IF(ISERROR(VLOOKUP($A86,'Import OffPeak'!$A$3:GE$99,182,FALSE())-VLOOKUP($A86,'Import OffPeak change'!$A$106:GE$202,182,FALSE())),0,(VLOOKUP($A86,'Import OffPeak'!$A$3:GE$99,182,FALSE())-VLOOKUP($A86,'Import OffPeak change'!$A$106:GE$202,182,FALSE())))</f>
        <v>0</v>
      </c>
      <c r="GA86" s="193" t="n">
        <f aca="false">IF(ISERROR(VLOOKUP($A86,'Import OffPeak'!$A$3:GF$99,183,FALSE())-VLOOKUP($A86,'Import OffPeak change'!$A$106:GF$202,183,FALSE())),0,(VLOOKUP($A86,'Import OffPeak'!$A$3:GF$99,183,FALSE())-VLOOKUP($A86,'Import OffPeak change'!$A$106:GF$202,183,FALSE())))</f>
        <v>0</v>
      </c>
      <c r="GB86" s="193" t="n">
        <f aca="false">IF(ISERROR(VLOOKUP($A86,'Import OffPeak'!$A$3:GG$99,184,FALSE())-VLOOKUP($A86,'Import OffPeak change'!$A$106:GG$202,184,FALSE())),0,(VLOOKUP($A86,'Import OffPeak'!$A$3:GG$99,184,FALSE())-VLOOKUP($A86,'Import OffPeak change'!$A$106:GG$202,184,FALSE())))</f>
        <v>0</v>
      </c>
      <c r="GC86" s="193" t="n">
        <f aca="false">IF(ISERROR(VLOOKUP($A86,'Import OffPeak'!$A$3:GH$99,185,FALSE())-VLOOKUP($A86,'Import OffPeak change'!$A$106:GH$202,185,FALSE())),0,(VLOOKUP($A86,'Import OffPeak'!$A$3:GH$99,185,FALSE())-VLOOKUP($A86,'Import OffPeak change'!$A$106:GH$202,185,FALSE())))</f>
        <v>0</v>
      </c>
      <c r="GD86" s="193" t="n">
        <f aca="false">IF(ISERROR(VLOOKUP($A86,'Import OffPeak'!$A$3:GI$99,186,FALSE())-VLOOKUP($A86,'Import OffPeak change'!$A$106:GI$202,186,FALSE())),0,(VLOOKUP($A86,'Import OffPeak'!$A$3:GI$99,186,FALSE())-VLOOKUP($A86,'Import OffPeak change'!$A$106:GI$202,186,FALSE())))</f>
        <v>0</v>
      </c>
      <c r="GE86" s="193" t="n">
        <f aca="false">IF(ISERROR(VLOOKUP($A86,'Import OffPeak'!$A$3:GJ$99,187,FALSE())-VLOOKUP($A86,'Import OffPeak change'!$A$106:GJ$202,187,FALSE())),0,(VLOOKUP($A86,'Import OffPeak'!$A$3:GJ$99,187,FALSE())-VLOOKUP($A86,'Import OffPeak change'!$A$106:GJ$202,187,FALSE())))</f>
        <v>0</v>
      </c>
      <c r="GF86" s="193" t="n">
        <f aca="false">IF(ISERROR(VLOOKUP($A86,'Import OffPeak'!$A$3:GK$99,188,FALSE())-VLOOKUP($A86,'Import OffPeak change'!$A$106:GK$202,188,FALSE())),0,(VLOOKUP($A86,'Import OffPeak'!$A$3:GK$99,188,FALSE())-VLOOKUP($A86,'Import OffPeak change'!$A$106:GK$202,188,FALSE())))</f>
        <v>0</v>
      </c>
      <c r="GG86" s="193" t="n">
        <f aca="false">IF(ISERROR(VLOOKUP($A86,'Import OffPeak'!$A$3:GL$99,189,FALSE())-VLOOKUP($A86,'Import OffPeak change'!$A$106:GL$202,189,FALSE())),0,(VLOOKUP($A86,'Import OffPeak'!$A$3:GL$99,189,FALSE())-VLOOKUP($A86,'Import OffPeak change'!$A$106:GL$202,189,FALSE())))</f>
        <v>0</v>
      </c>
      <c r="GH86" s="193" t="n">
        <f aca="false">IF(ISERROR(VLOOKUP($A86,'Import OffPeak'!$A$3:GM$99,190,FALSE())-VLOOKUP($A86,'Import OffPeak change'!$A$106:GM$202,190,FALSE())),0,(VLOOKUP($A86,'Import OffPeak'!$A$3:GM$99,190,FALSE())-VLOOKUP($A86,'Import OffPeak change'!$A$106:GM$202,190,FALSE())))</f>
        <v>0</v>
      </c>
      <c r="GI86" s="193" t="n">
        <f aca="false">IF(ISERROR(VLOOKUP($A86,'Import OffPeak'!$A$3:GN$99,191,FALSE())-VLOOKUP($A86,'Import OffPeak change'!$A$106:GN$202,191,FALSE())),0,(VLOOKUP($A86,'Import OffPeak'!$A$3:GN$99,191,FALSE())-VLOOKUP($A86,'Import OffPeak change'!$A$106:GN$202,191,FALSE())))</f>
        <v>0</v>
      </c>
      <c r="GJ86" s="193" t="n">
        <f aca="false">IF(ISERROR(VLOOKUP($A86,'Import OffPeak'!$A$3:GO$99,192,FALSE())-VLOOKUP($A86,'Import OffPeak change'!$A$106:GO$202,192,FALSE())),0,(VLOOKUP($A86,'Import OffPeak'!$A$3:GO$99,192,FALSE())-VLOOKUP($A86,'Import OffPeak change'!$A$106:GO$202,192,FALSE())))</f>
        <v>0</v>
      </c>
      <c r="GK86" s="193" t="n">
        <f aca="false">IF(ISERROR(VLOOKUP($A86,'Import OffPeak'!$A$3:GP$99,193,FALSE())-VLOOKUP($A86,'Import OffPeak change'!$A$106:GP$202,193,FALSE())),0,(VLOOKUP($A86,'Import OffPeak'!$A$3:GP$99,193,FALSE())-VLOOKUP($A86,'Import OffPeak change'!$A$106:GP$202,193,FALSE())))</f>
        <v>0</v>
      </c>
      <c r="GL86" s="193" t="n">
        <f aca="false">IF(ISERROR(VLOOKUP($A86,'Import OffPeak'!$A$3:GQ$99,194,FALSE())-VLOOKUP($A86,'Import OffPeak change'!$A$106:GQ$202,194,FALSE())),0,(VLOOKUP($A86,'Import OffPeak'!$A$3:GQ$99,194,FALSE())-VLOOKUP($A86,'Import OffPeak change'!$A$106:GQ$202,194,FALSE())))</f>
        <v>0</v>
      </c>
      <c r="GM86" s="193" t="n">
        <f aca="false">IF(ISERROR(VLOOKUP($A86,'Import OffPeak'!$A$3:GR$99,195,FALSE())-VLOOKUP($A86,'Import OffPeak change'!$A$106:GR$202,195,FALSE())),0,(VLOOKUP($A86,'Import OffPeak'!$A$3:GR$99,195,FALSE())-VLOOKUP($A86,'Import OffPeak change'!$A$106:GR$202,195,FALSE())))</f>
        <v>0</v>
      </c>
      <c r="GN86" s="193" t="n">
        <f aca="false">IF(ISERROR(VLOOKUP($A86,'Import OffPeak'!$A$3:GS$99,196,FALSE())-VLOOKUP($A86,'Import OffPeak change'!$A$106:GS$202,196,FALSE())),0,(VLOOKUP($A86,'Import OffPeak'!$A$3:GS$99,196,FALSE())-VLOOKUP($A86,'Import OffPeak change'!$A$106:GS$202,196,FALSE())))</f>
        <v>0</v>
      </c>
      <c r="GO86" s="193" t="n">
        <f aca="false">IF(ISERROR(VLOOKUP($A86,'Import OffPeak'!$A$3:GT$99,197,FALSE())-VLOOKUP($A86,'Import OffPeak change'!$A$106:GT$202,197,FALSE())),0,(VLOOKUP($A86,'Import OffPeak'!$A$3:GT$99,197,FALSE())-VLOOKUP($A86,'Import OffPeak change'!$A$106:GT$202,197,FALSE())))</f>
        <v>0</v>
      </c>
      <c r="GP86" s="193" t="n">
        <f aca="false">IF(ISERROR(VLOOKUP($A86,'Import OffPeak'!$A$3:GU$99,198,FALSE())-VLOOKUP($A86,'Import OffPeak change'!$A$106:GU$202,198,FALSE())),0,(VLOOKUP($A86,'Import OffPeak'!$A$3:GU$99,198,FALSE())-VLOOKUP($A86,'Import OffPeak change'!$A$106:GU$202,198,FALSE())))</f>
        <v>0</v>
      </c>
      <c r="GQ86" s="193" t="n">
        <f aca="false">IF(ISERROR(VLOOKUP($A86,'Import OffPeak'!$A$3:GV$99,199,FALSE())-VLOOKUP($A86,'Import OffPeak change'!$A$106:GV$202,199,FALSE())),0,(VLOOKUP($A86,'Import OffPeak'!$A$3:GV$99,199,FALSE())-VLOOKUP($A86,'Import OffPeak change'!$A$106:GV$202,199,FALSE())))</f>
        <v>0</v>
      </c>
      <c r="GR86" s="193" t="n">
        <f aca="false">IF(ISERROR(VLOOKUP($A86,'Import OffPeak'!$A$3:GW$99,200,FALSE())-VLOOKUP($A86,'Import OffPeak change'!$A$106:GW$202,200,FALSE())),0,(VLOOKUP($A86,'Import OffPeak'!$A$3:GW$99,200,FALSE())-VLOOKUP($A86,'Import OffPeak change'!$A$106:GW$202,200,FALSE())))</f>
        <v>0</v>
      </c>
      <c r="GS86" s="193" t="n">
        <f aca="false">IF(ISERROR(VLOOKUP($A86,'Import OffPeak'!$A$3:GX$99,201,FALSE())-VLOOKUP($A86,'Import OffPeak change'!$A$106:GX$202,201,FALSE())),0,(VLOOKUP($A86,'Import OffPeak'!$A$3:GX$99,201,FALSE())-VLOOKUP($A86,'Import OffPeak change'!$A$106:GX$202,201,FALSE())))</f>
        <v>0</v>
      </c>
      <c r="GT86" s="193" t="n">
        <f aca="false">IF(ISERROR(VLOOKUP($A86,'Import OffPeak'!$A$3:GY$99,202,FALSE())-VLOOKUP($A86,'Import OffPeak change'!$A$106:GY$202,202,FALSE())),0,(VLOOKUP($A86,'Import OffPeak'!$A$3:GY$99,202,FALSE())-VLOOKUP($A86,'Import OffPeak change'!$A$106:GY$202,202,FALSE())))</f>
        <v>0</v>
      </c>
      <c r="GU86" s="193" t="n">
        <f aca="false">IF(ISERROR(VLOOKUP($A86,'Import OffPeak'!$A$3:GZ$99,203,FALSE())-VLOOKUP($A86,'Import OffPeak change'!$A$106:GZ$202,203,FALSE())),0,(VLOOKUP($A86,'Import OffPeak'!$A$3:GZ$99,203,FALSE())-VLOOKUP($A86,'Import OffPeak change'!$A$106:GZ$202,203,FALSE())))</f>
        <v>0</v>
      </c>
      <c r="GV86" s="193" t="n">
        <f aca="false">IF(ISERROR(VLOOKUP($A86,'Import OffPeak'!$A$3:HA$99,204,FALSE())-VLOOKUP($A86,'Import OffPeak change'!$A$106:HA$202,204,FALSE())),0,(VLOOKUP($A86,'Import OffPeak'!$A$3:HA$99,204,FALSE())-VLOOKUP($A86,'Import OffPeak change'!$A$106:HA$202,204,FALSE())))</f>
        <v>0</v>
      </c>
      <c r="GW86" s="193" t="n">
        <f aca="false">IF(ISERROR(VLOOKUP($A86,'Import OffPeak'!$A$3:HB$99,205,FALSE())-VLOOKUP($A86,'Import OffPeak change'!$A$106:HB$202,205,FALSE())),0,(VLOOKUP($A86,'Import OffPeak'!$A$3:HB$99,205,FALSE())-VLOOKUP($A86,'Import OffPeak change'!$A$106:HB$202,205,FALSE())))</f>
        <v>0</v>
      </c>
      <c r="GX86" s="193" t="n">
        <f aca="false">IF(ISERROR(VLOOKUP($A86,'Import OffPeak'!$A$3:HC$99,206,FALSE())-VLOOKUP($A86,'Import OffPeak change'!$A$106:HC$202,206,FALSE())),0,(VLOOKUP($A86,'Import OffPeak'!$A$3:HC$99,206,FALSE())-VLOOKUP($A86,'Import OffPeak change'!$A$106:HC$202,206,FALSE())))</f>
        <v>0</v>
      </c>
      <c r="GY86" s="193" t="n">
        <f aca="false">IF(ISERROR(VLOOKUP($A86,'Import OffPeak'!$A$3:HD$99,207,FALSE())-VLOOKUP($A86,'Import OffPeak change'!$A$106:HD$202,207,FALSE())),0,(VLOOKUP($A86,'Import OffPeak'!$A$3:HD$99,207,FALSE())-VLOOKUP($A86,'Import OffPeak change'!$A$106:HD$202,207,FALSE())))</f>
        <v>0</v>
      </c>
      <c r="GZ86" s="193" t="n">
        <f aca="false">IF(ISERROR(VLOOKUP($A86,'Import OffPeak'!$A$3:HE$99,208,FALSE())-VLOOKUP($A86,'Import OffPeak change'!$A$106:HE$202,208,FALSE())),0,(VLOOKUP($A86,'Import OffPeak'!$A$3:HE$99,208,FALSE())-VLOOKUP($A86,'Import OffPeak change'!$A$106:HE$202,208,FALSE())))</f>
        <v>0</v>
      </c>
      <c r="HA86" s="193" t="n">
        <f aca="false">IF(ISERROR(VLOOKUP($A86,'Import OffPeak'!$A$3:HF$99,209,FALSE())-VLOOKUP($A86,'Import OffPeak change'!$A$106:HF$202,209,FALSE())),0,(VLOOKUP($A86,'Import OffPeak'!$A$3:HF$99,209,FALSE())-VLOOKUP($A86,'Import OffPeak change'!$A$106:HF$202,209,FALSE())))</f>
        <v>0</v>
      </c>
      <c r="HB86" s="193" t="n">
        <f aca="false">IF(ISERROR(VLOOKUP($A86,'Import OffPeak'!$A$3:HG$99,210,FALSE())-VLOOKUP($A86,'Import OffPeak change'!$A$106:HG$202,210,FALSE())),0,(VLOOKUP($A86,'Import OffPeak'!$A$3:HG$99,210,FALSE())-VLOOKUP($A86,'Import OffPeak change'!$A$106:HG$202,210,FALSE())))</f>
        <v>0</v>
      </c>
      <c r="HC86" s="193" t="n">
        <f aca="false">IF(ISERROR(VLOOKUP($A86,'Import OffPeak'!$A$3:HH$99,211,FALSE())-VLOOKUP($A86,'Import OffPeak change'!$A$106:HH$202,211,FALSE())),0,(VLOOKUP($A86,'Import OffPeak'!$A$3:HH$99,211,FALSE())-VLOOKUP($A86,'Import OffPeak change'!$A$106:HH$202,211,FALSE())))</f>
        <v>0</v>
      </c>
      <c r="HD86" s="193" t="n">
        <f aca="false">IF(ISERROR(VLOOKUP($A86,'Import OffPeak'!$A$3:HI$99,212,FALSE())-VLOOKUP($A86,'Import OffPeak change'!$A$106:HI$202,212,FALSE())),0,(VLOOKUP($A86,'Import OffPeak'!$A$3:HI$99,212,FALSE())-VLOOKUP($A86,'Import OffPeak change'!$A$106:HI$202,212,FALSE())))</f>
        <v>0</v>
      </c>
      <c r="HE86" s="193" t="n">
        <f aca="false">IF(ISERROR(VLOOKUP($A86,'Import OffPeak'!$A$3:HJ$99,213,FALSE())-VLOOKUP($A86,'Import OffPeak change'!$A$106:HJ$202,213,FALSE())),0,(VLOOKUP($A86,'Import OffPeak'!$A$3:HJ$99,213,FALSE())-VLOOKUP($A86,'Import OffPeak change'!$A$106:HJ$202,213,FALSE())))</f>
        <v>0</v>
      </c>
      <c r="HF86" s="193" t="n">
        <f aca="false">IF(ISERROR(VLOOKUP($A86,'Import OffPeak'!$A$3:HK$99,214,FALSE())-VLOOKUP($A86,'Import OffPeak change'!$A$106:HK$202,214,FALSE())),0,(VLOOKUP($A86,'Import OffPeak'!$A$3:HK$99,214,FALSE())-VLOOKUP($A86,'Import OffPeak change'!$A$106:HK$202,214,FALSE())))</f>
        <v>0</v>
      </c>
      <c r="HG86" s="193" t="n">
        <f aca="false">IF(ISERROR(VLOOKUP($A86,'Import OffPeak'!$A$3:HL$99,215,FALSE())-VLOOKUP($A86,'Import OffPeak change'!$A$106:HL$202,215,FALSE())),0,(VLOOKUP($A86,'Import OffPeak'!$A$3:HL$99,215,FALSE())-VLOOKUP($A86,'Import OffPeak change'!$A$106:HL$202,215,FALSE())))</f>
        <v>0</v>
      </c>
      <c r="HH86" s="193" t="n">
        <f aca="false">IF(ISERROR(VLOOKUP($A86,'Import OffPeak'!$A$3:HM$99,216,FALSE())-VLOOKUP($A86,'Import OffPeak change'!$A$106:HM$202,216,FALSE())),0,(VLOOKUP($A86,'Import OffPeak'!$A$3:HM$99,216,FALSE())-VLOOKUP($A86,'Import OffPeak change'!$A$106:HM$202,216,FALSE())))</f>
        <v>0</v>
      </c>
      <c r="HI86" s="193" t="n">
        <f aca="false">IF(ISERROR(VLOOKUP($A86,'Import OffPeak'!$A$3:HN$99,217,FALSE())-VLOOKUP($A86,'Import OffPeak change'!$A$106:HN$202,217,FALSE())),0,(VLOOKUP($A86,'Import OffPeak'!$A$3:HN$99,217,FALSE())-VLOOKUP($A86,'Import OffPeak change'!$A$106:HN$202,217,FALSE())))</f>
        <v>0</v>
      </c>
      <c r="HJ86" s="193" t="n">
        <f aca="false">IF(ISERROR(VLOOKUP($A86,'Import OffPeak'!$A$3:HO$99,218,FALSE())-VLOOKUP($A86,'Import OffPeak change'!$A$106:HO$202,218,FALSE())),0,(VLOOKUP($A86,'Import OffPeak'!$A$3:HO$99,218,FALSE())-VLOOKUP($A86,'Import OffPeak change'!$A$106:HO$202,218,FALSE())))</f>
        <v>0</v>
      </c>
      <c r="HK86" s="193" t="n">
        <f aca="false">IF(ISERROR(VLOOKUP($A86,'Import OffPeak'!$A$3:HP$99,219,FALSE())-VLOOKUP($A86,'Import OffPeak change'!$A$106:HP$202,219,FALSE())),0,(VLOOKUP($A86,'Import OffPeak'!$A$3:HP$99,219,FALSE())-VLOOKUP($A86,'Import OffPeak change'!$A$106:HP$202,219,FALSE())))</f>
        <v>0</v>
      </c>
      <c r="HL86" s="193" t="n">
        <f aca="false">IF(ISERROR(VLOOKUP($A86,'Import OffPeak'!$A$3:HQ$99,220,FALSE())-VLOOKUP($A86,'Import OffPeak change'!$A$106:HQ$202,220,FALSE())),0,(VLOOKUP($A86,'Import OffPeak'!$A$3:HQ$99,220,FALSE())-VLOOKUP($A86,'Import OffPeak change'!$A$106:HQ$202,220,FALSE())))</f>
        <v>0</v>
      </c>
      <c r="HM86" s="193" t="n">
        <f aca="false">IF(ISERROR(VLOOKUP($A86,'Import OffPeak'!$A$3:HR$99,221,FALSE())-VLOOKUP($A86,'Import OffPeak change'!$A$106:HR$202,221,FALSE())),0,(VLOOKUP($A86,'Import OffPeak'!$A$3:HR$99,221,FALSE())-VLOOKUP($A86,'Import OffPeak change'!$A$106:HR$202,221,FALSE())))</f>
        <v>0</v>
      </c>
      <c r="HN86" s="193" t="n">
        <f aca="false">IF(ISERROR(VLOOKUP($A86,'Import OffPeak'!$A$3:HS$99,222,FALSE())-VLOOKUP($A86,'Import OffPeak change'!$A$106:HS$202,222,FALSE())),0,(VLOOKUP($A86,'Import OffPeak'!$A$3:HS$99,222,FALSE())-VLOOKUP($A86,'Import OffPeak change'!$A$106:HS$202,222,FALSE())))</f>
        <v>0</v>
      </c>
      <c r="HO86" s="193" t="n">
        <f aca="false">IF(ISERROR(VLOOKUP($A86,'Import OffPeak'!$A$3:HT$99,223,FALSE())-VLOOKUP($A86,'Import OffPeak change'!$A$106:HT$202,223,FALSE())),0,(VLOOKUP($A86,'Import OffPeak'!$A$3:HT$99,223,FALSE())-VLOOKUP($A86,'Import OffPeak change'!$A$106:HT$202,223,FALSE())))</f>
        <v>0</v>
      </c>
      <c r="HP86" s="193" t="n">
        <f aca="false">IF(ISERROR(VLOOKUP($A86,'Import OffPeak'!$A$3:HU$99,224,FALSE())-VLOOKUP($A86,'Import OffPeak change'!$A$106:HU$202,224,FALSE())),0,(VLOOKUP($A86,'Import OffPeak'!$A$3:HU$99,224,FALSE())-VLOOKUP($A86,'Import OffPeak change'!$A$106:HU$202,224,FALSE())))</f>
        <v>0</v>
      </c>
      <c r="HQ86" s="193" t="n">
        <f aca="false">IF(ISERROR(VLOOKUP($A86,'Import OffPeak'!$A$3:HV$99,225,FALSE())-VLOOKUP($A86,'Import OffPeak change'!$A$106:HV$202,225,FALSE())),0,(VLOOKUP($A86,'Import OffPeak'!$A$3:HV$99,225,FALSE())-VLOOKUP($A86,'Import OffPeak change'!$A$106:HV$202,225,FALSE())))</f>
        <v>0</v>
      </c>
      <c r="HR86" s="193" t="n">
        <f aca="false">IF(ISERROR(VLOOKUP($A86,'Import OffPeak'!$A$3:HW$99,226,FALSE())-VLOOKUP($A86,'Import OffPeak change'!$A$106:HW$202,226,FALSE())),0,(VLOOKUP($A86,'Import OffPeak'!$A$3:HW$99,226,FALSE())-VLOOKUP($A86,'Import OffPeak change'!$A$106:HW$202,226,FALSE())))</f>
        <v>0</v>
      </c>
      <c r="HS86" s="193" t="n">
        <f aca="false">IF(ISERROR(VLOOKUP($A86,'Import OffPeak'!$A$3:HX$99,227,FALSE())-VLOOKUP($A86,'Import OffPeak change'!$A$106:HX$202,227,FALSE())),0,(VLOOKUP($A86,'Import OffPeak'!$A$3:HX$99,227,FALSE())-VLOOKUP($A86,'Import OffPeak change'!$A$106:HX$202,227,FALSE())))</f>
        <v>0</v>
      </c>
      <c r="HT86" s="193" t="n">
        <f aca="false">IF(ISERROR(VLOOKUP($A86,'Import OffPeak'!$A$3:HY$99,228,FALSE())-VLOOKUP($A86,'Import OffPeak change'!$A$106:HY$202,228,FALSE())),0,(VLOOKUP($A86,'Import OffPeak'!$A$3:HY$99,228,FALSE())-VLOOKUP($A86,'Import OffPeak change'!$A$106:HY$202,228,FALSE())))</f>
        <v>0</v>
      </c>
      <c r="HU86" s="193" t="n">
        <f aca="false">IF(ISERROR(VLOOKUP($A86,'Import OffPeak'!$A$3:HZ$99,229,FALSE())-VLOOKUP($A86,'Import OffPeak change'!$A$106:HZ$202,229,FALSE())),0,(VLOOKUP($A86,'Import OffPeak'!$A$3:HZ$99,229,FALSE())-VLOOKUP($A86,'Import OffPeak change'!$A$106:HZ$202,229,FALSE())))</f>
        <v>0</v>
      </c>
      <c r="HV86" s="193" t="n">
        <f aca="false">IF(ISERROR(VLOOKUP($A86,'Import OffPeak'!$A$3:IA$99,230,FALSE())-VLOOKUP($A86,'Import OffPeak change'!$A$106:IA$202,230,FALSE())),0,(VLOOKUP($A86,'Import OffPeak'!$A$3:IA$99,230,FALSE())-VLOOKUP($A86,'Import OffPeak change'!$A$106:IA$202,230,FALSE())))</f>
        <v>0</v>
      </c>
      <c r="HW86" s="193" t="n">
        <f aca="false">IF(ISERROR(VLOOKUP($A86,'Import OffPeak'!$A$3:IB$99,231,FALSE())-VLOOKUP($A86,'Import OffPeak change'!$A$106:IB$202,231,FALSE())),0,(VLOOKUP($A86,'Import OffPeak'!$A$3:IB$99,231,FALSE())-VLOOKUP($A86,'Import OffPeak change'!$A$106:IB$202,231,FALSE())))</f>
        <v>0</v>
      </c>
      <c r="HX86" s="193" t="n">
        <f aca="false">IF(ISERROR(VLOOKUP($A86,'Import OffPeak'!$A$3:IC$99,232,FALSE())-VLOOKUP($A86,'Import OffPeak change'!$A$106:IC$202,232,FALSE())),0,(VLOOKUP($A86,'Import OffPeak'!$A$3:IC$99,232,FALSE())-VLOOKUP($A86,'Import OffPeak change'!$A$106:IC$202,232,FALSE())))</f>
        <v>0</v>
      </c>
      <c r="HY86" s="193" t="n">
        <f aca="false">IF(ISERROR(VLOOKUP($A86,'Import OffPeak'!$A$3:ID$99,233,FALSE())-VLOOKUP($A86,'Import OffPeak change'!$A$106:ID$202,233,FALSE())),0,(VLOOKUP($A86,'Import OffPeak'!$A$3:ID$99,233,FALSE())-VLOOKUP($A86,'Import OffPeak change'!$A$106:ID$202,233,FALSE())))</f>
        <v>0</v>
      </c>
      <c r="HZ86" s="193" t="n">
        <f aca="false">IF(ISERROR(VLOOKUP($A86,'Import OffPeak'!$A$3:IE$99,234,FALSE())-VLOOKUP($A86,'Import OffPeak change'!$A$106:IE$202,234,FALSE())),0,(VLOOKUP($A86,'Import OffPeak'!$A$3:IE$99,234,FALSE())-VLOOKUP($A86,'Import OffPeak change'!$A$106:IE$202,234,FALSE())))</f>
        <v>0</v>
      </c>
      <c r="IA86" s="193" t="n">
        <f aca="false">IF(ISERROR(VLOOKUP($A86,'Import OffPeak'!$A$3:IF$99,235,FALSE())-VLOOKUP($A86,'Import OffPeak change'!$A$106:IF$202,235,FALSE())),0,(VLOOKUP($A86,'Import OffPeak'!$A$3:IF$99,235,FALSE())-VLOOKUP($A86,'Import OffPeak change'!$A$106:IF$202,235,FALSE())))</f>
        <v>0</v>
      </c>
      <c r="IB86" s="193" t="n">
        <f aca="false">IF(ISERROR(VLOOKUP($A86,'Import OffPeak'!$A$3:IG$99,236,FALSE())-VLOOKUP($A86,'Import OffPeak change'!$A$106:IG$202,236,FALSE())),0,(VLOOKUP($A86,'Import OffPeak'!$A$3:IG$99,236,FALSE())-VLOOKUP($A86,'Import OffPeak change'!$A$106:IG$202,236,FALSE())))</f>
        <v>0</v>
      </c>
      <c r="IC86" s="193" t="n">
        <f aca="false">IF(ISERROR(VLOOKUP($A86,'Import OffPeak'!$A$3:IH$99,237,FALSE())-VLOOKUP($A86,'Import OffPeak change'!$A$106:IH$202,237,FALSE())),0,(VLOOKUP($A86,'Import OffPeak'!$A$3:IH$99,237,FALSE())-VLOOKUP($A86,'Import OffPeak change'!$A$106:IH$202,237,FALSE())))</f>
        <v>0</v>
      </c>
      <c r="ID86" s="193" t="n">
        <f aca="false">IF(ISERROR(VLOOKUP($A86,'Import OffPeak'!$A$3:II$99,238,FALSE())-VLOOKUP($A86,'Import OffPeak change'!$A$106:II$202,238,FALSE())),0,(VLOOKUP($A86,'Import OffPeak'!$A$3:II$99,238,FALSE())-VLOOKUP($A86,'Import OffPeak change'!$A$106:II$202,238,FALSE())))</f>
        <v>0</v>
      </c>
      <c r="IE86" s="193" t="n">
        <f aca="false">IF(ISERROR(VLOOKUP($A86,'Import OffPeak'!$A$3:IJ$99,239,FALSE())-VLOOKUP($A86,'Import OffPeak change'!$A$106:IJ$202,239,FALSE())),0,(VLOOKUP($A86,'Import OffPeak'!$A$3:IJ$99,239,FALSE())-VLOOKUP($A86,'Import OffPeak change'!$A$106:IJ$202,239,FALSE())))</f>
        <v>0</v>
      </c>
    </row>
    <row r="87" customFormat="false" ht="12.75" hidden="false" customHeight="false" outlineLevel="0" collapsed="false">
      <c r="A87" s="201" t="str">
        <f aca="false">IF('Import OffPeak'!A84=0,"",'Import OffPeak'!A84)</f>
        <v/>
      </c>
      <c r="B87" s="193"/>
      <c r="C87" s="193"/>
      <c r="D87" s="193"/>
      <c r="E87" s="193"/>
      <c r="F87" s="193"/>
      <c r="G87" s="193" t="n">
        <f aca="false">IF(ISERROR(VLOOKUP($A87,'Import OffPeak'!$A$3:L$99,7,FALSE())-VLOOKUP($A87,'Import OffPeak change'!$A$106:L$202,7,FALSE())),0,(VLOOKUP($A87,'Import OffPeak'!$A$3:L$99,7,FALSE())-VLOOKUP($A87,'Import OffPeak change'!$A$106:L$202,7,FALSE())))</f>
        <v>0</v>
      </c>
      <c r="H87" s="193" t="n">
        <f aca="false">IF(ISERROR(VLOOKUP($A87,'Import OffPeak'!$A$3:M$99,8,FALSE())-VLOOKUP($A87,'Import OffPeak change'!$A$106:M$202,8,FALSE())),0,(VLOOKUP($A87,'Import OffPeak'!$A$3:M$99,8,FALSE())-VLOOKUP($A87,'Import OffPeak change'!$A$106:M$202,8,FALSE())))</f>
        <v>0</v>
      </c>
      <c r="I87" s="193" t="n">
        <f aca="false">IF(ISERROR(VLOOKUP($A87,'Import OffPeak'!$A$3:N$99,9,FALSE())-VLOOKUP($A87,'Import OffPeak change'!$A$106:N$202,9,FALSE())),0,(VLOOKUP($A87,'Import OffPeak'!$A$3:N$99,9,FALSE())-VLOOKUP($A87,'Import OffPeak change'!$A$106:N$202,9,FALSE())))</f>
        <v>0</v>
      </c>
      <c r="J87" s="193" t="n">
        <f aca="false">IF(ISERROR(VLOOKUP($A87,'Import OffPeak'!$A$3:O$99,10,FALSE())-VLOOKUP($A87,'Import OffPeak change'!$A$106:O$202,10,FALSE())),0,(VLOOKUP($A87,'Import OffPeak'!$A$3:O$99,10,FALSE())-VLOOKUP($A87,'Import OffPeak change'!$A$106:O$202,10,FALSE())))</f>
        <v>0</v>
      </c>
      <c r="K87" s="193" t="n">
        <f aca="false">IF(ISERROR(VLOOKUP($A87,'Import OffPeak'!$A$3:P$99,11,FALSE())-VLOOKUP($A87,'Import OffPeak change'!$A$106:P$202,11,FALSE())),0,(VLOOKUP($A87,'Import OffPeak'!$A$3:P$99,11,FALSE())-VLOOKUP($A87,'Import OffPeak change'!$A$106:P$202,11,FALSE())))</f>
        <v>0</v>
      </c>
      <c r="L87" s="193" t="n">
        <f aca="false">IF(ISERROR(VLOOKUP($A87,'Import OffPeak'!$A$3:Q$99,12,FALSE())-VLOOKUP($A87,'Import OffPeak change'!$A$106:Q$202,12,FALSE())),0,(VLOOKUP($A87,'Import OffPeak'!$A$3:Q$99,12,FALSE())-VLOOKUP($A87,'Import OffPeak change'!$A$106:Q$202,12,FALSE())))</f>
        <v>0</v>
      </c>
      <c r="M87" s="193" t="n">
        <f aca="false">IF(ISERROR(VLOOKUP($A87,'Import OffPeak'!$A$3:R$99,13,FALSE())-VLOOKUP($A87,'Import OffPeak change'!$A$106:R$202,13,FALSE())),0,(VLOOKUP($A87,'Import OffPeak'!$A$3:R$99,13,FALSE())-VLOOKUP($A87,'Import OffPeak change'!$A$106:R$202,13,FALSE())))</f>
        <v>0</v>
      </c>
      <c r="N87" s="193" t="n">
        <f aca="false">IF(ISERROR(VLOOKUP($A87,'Import OffPeak'!$A$3:S$99,14,FALSE())-VLOOKUP($A87,'Import OffPeak change'!$A$106:S$202,14,FALSE())),0,(VLOOKUP($A87,'Import OffPeak'!$A$3:S$99,14,FALSE())-VLOOKUP($A87,'Import OffPeak change'!$A$106:S$202,14,FALSE())))</f>
        <v>0</v>
      </c>
      <c r="O87" s="193" t="n">
        <f aca="false">IF(ISERROR(VLOOKUP($A87,'Import OffPeak'!$A$3:T$99,15,FALSE())-VLOOKUP($A87,'Import OffPeak change'!$A$106:T$202,15,FALSE())),0,(VLOOKUP($A87,'Import OffPeak'!$A$3:T$99,15,FALSE())-VLOOKUP($A87,'Import OffPeak change'!$A$106:T$202,15,FALSE())))</f>
        <v>0</v>
      </c>
      <c r="P87" s="193" t="n">
        <f aca="false">IF(ISERROR(VLOOKUP($A87,'Import OffPeak'!$A$3:U$99,16,FALSE())-VLOOKUP($A87,'Import OffPeak change'!$A$106:U$202,16,FALSE())),0,(VLOOKUP($A87,'Import OffPeak'!$A$3:U$99,16,FALSE())-VLOOKUP($A87,'Import OffPeak change'!$A$106:U$202,16,FALSE())))</f>
        <v>0</v>
      </c>
      <c r="Q87" s="193" t="n">
        <f aca="false">IF(ISERROR(VLOOKUP($A87,'Import OffPeak'!$A$3:V$99,17,FALSE())-VLOOKUP($A87,'Import OffPeak change'!$A$106:V$202,17,FALSE())),0,(VLOOKUP($A87,'Import OffPeak'!$A$3:V$99,17,FALSE())-VLOOKUP($A87,'Import OffPeak change'!$A$106:V$202,17,FALSE())))</f>
        <v>0</v>
      </c>
      <c r="R87" s="193" t="n">
        <f aca="false">IF(ISERROR(VLOOKUP($A87,'Import OffPeak'!$A$3:W$99,18,FALSE())-VLOOKUP($A87,'Import OffPeak change'!$A$106:W$202,18,FALSE())),0,(VLOOKUP($A87,'Import OffPeak'!$A$3:W$99,18,FALSE())-VLOOKUP($A87,'Import OffPeak change'!$A$106:W$202,18,FALSE())))</f>
        <v>0</v>
      </c>
      <c r="S87" s="193" t="n">
        <f aca="false">IF(ISERROR(VLOOKUP($A87,'Import OffPeak'!$A$3:X$99,19,FALSE())-VLOOKUP($A87,'Import OffPeak change'!$A$106:X$202,19,FALSE())),0,(VLOOKUP($A87,'Import OffPeak'!$A$3:X$99,19,FALSE())-VLOOKUP($A87,'Import OffPeak change'!$A$106:X$202,19,FALSE())))</f>
        <v>0</v>
      </c>
      <c r="T87" s="193" t="n">
        <f aca="false">IF(ISERROR(VLOOKUP($A87,'Import OffPeak'!$A$3:Y$99,20,FALSE())-VLOOKUP($A87,'Import OffPeak change'!$A$106:Y$202,20,FALSE())),0,(VLOOKUP($A87,'Import OffPeak'!$A$3:Y$99,20,FALSE())-VLOOKUP($A87,'Import OffPeak change'!$A$106:Y$202,20,FALSE())))</f>
        <v>0</v>
      </c>
      <c r="U87" s="193" t="n">
        <f aca="false">IF(ISERROR(VLOOKUP($A87,'Import OffPeak'!$A$3:Z$99,21,FALSE())-VLOOKUP($A87,'Import OffPeak change'!$A$106:Z$202,21,FALSE())),0,(VLOOKUP($A87,'Import OffPeak'!$A$3:Z$99,21,FALSE())-VLOOKUP($A87,'Import OffPeak change'!$A$106:Z$202,21,FALSE())))</f>
        <v>0</v>
      </c>
      <c r="V87" s="193" t="n">
        <f aca="false">IF(ISERROR(VLOOKUP($A87,'Import OffPeak'!$A$3:AA$99,22,FALSE())-VLOOKUP($A87,'Import OffPeak change'!$A$106:AA$202,22,FALSE())),0,(VLOOKUP($A87,'Import OffPeak'!$A$3:AA$99,22,FALSE())-VLOOKUP($A87,'Import OffPeak change'!$A$106:AA$202,22,FALSE())))</f>
        <v>0</v>
      </c>
      <c r="W87" s="193" t="n">
        <f aca="false">IF(ISERROR(VLOOKUP($A87,'Import OffPeak'!$A$3:AB$99,23,FALSE())-VLOOKUP($A87,'Import OffPeak change'!$A$106:AB$202,23,FALSE())),0,(VLOOKUP($A87,'Import OffPeak'!$A$3:AB$99,23,FALSE())-VLOOKUP($A87,'Import OffPeak change'!$A$106:AB$202,23,FALSE())))</f>
        <v>0</v>
      </c>
      <c r="X87" s="193" t="n">
        <f aca="false">IF(ISERROR(VLOOKUP($A87,'Import OffPeak'!$A$3:AC$99,24,FALSE())-VLOOKUP($A87,'Import OffPeak change'!$A$106:AC$202,24,FALSE())),0,(VLOOKUP($A87,'Import OffPeak'!$A$3:AC$99,24,FALSE())-VLOOKUP($A87,'Import OffPeak change'!$A$106:AC$202,24,FALSE())))</f>
        <v>0</v>
      </c>
      <c r="Y87" s="193" t="n">
        <f aca="false">IF(ISERROR(VLOOKUP($A87,'Import OffPeak'!$A$3:AD$99,25,FALSE())-VLOOKUP($A87,'Import OffPeak change'!$A$106:AD$202,25,FALSE())),0,(VLOOKUP($A87,'Import OffPeak'!$A$3:AD$99,25,FALSE())-VLOOKUP($A87,'Import OffPeak change'!$A$106:AD$202,25,FALSE())))</f>
        <v>0</v>
      </c>
      <c r="Z87" s="193" t="n">
        <f aca="false">IF(ISERROR(VLOOKUP($A87,'Import OffPeak'!$A$3:AE$99,26,FALSE())-VLOOKUP($A87,'Import OffPeak change'!$A$106:AE$202,26,FALSE())),0,(VLOOKUP($A87,'Import OffPeak'!$A$3:AE$99,26,FALSE())-VLOOKUP($A87,'Import OffPeak change'!$A$106:AE$202,26,FALSE())))</f>
        <v>0</v>
      </c>
      <c r="AA87" s="193" t="n">
        <f aca="false">IF(ISERROR(VLOOKUP($A87,'Import OffPeak'!$A$3:AF$99,27,FALSE())-VLOOKUP($A87,'Import OffPeak change'!$A$106:AF$202,27,FALSE())),0,(VLOOKUP($A87,'Import OffPeak'!$A$3:AF$99,27,FALSE())-VLOOKUP($A87,'Import OffPeak change'!$A$106:AF$202,27,FALSE())))</f>
        <v>0</v>
      </c>
      <c r="AB87" s="193" t="n">
        <f aca="false">IF(ISERROR(VLOOKUP($A87,'Import OffPeak'!$A$3:AG$99,28,FALSE())-VLOOKUP($A87,'Import OffPeak change'!$A$106:AG$202,28,FALSE())),0,(VLOOKUP($A87,'Import OffPeak'!$A$3:AG$99,28,FALSE())-VLOOKUP($A87,'Import OffPeak change'!$A$106:AG$202,28,FALSE())))</f>
        <v>0</v>
      </c>
      <c r="AC87" s="193" t="n">
        <f aca="false">IF(ISERROR(VLOOKUP($A87,'Import OffPeak'!$A$3:AH$99,29,FALSE())-VLOOKUP($A87,'Import OffPeak change'!$A$106:AH$202,29,FALSE())),0,(VLOOKUP($A87,'Import OffPeak'!$A$3:AH$99,29,FALSE())-VLOOKUP($A87,'Import OffPeak change'!$A$106:AH$202,29,FALSE())))</f>
        <v>0</v>
      </c>
      <c r="AD87" s="193" t="n">
        <f aca="false">IF(ISERROR(VLOOKUP($A87,'Import OffPeak'!$A$3:AI$99,30,FALSE())-VLOOKUP($A87,'Import OffPeak change'!$A$106:AI$202,30,FALSE())),0,(VLOOKUP($A87,'Import OffPeak'!$A$3:AI$99,30,FALSE())-VLOOKUP($A87,'Import OffPeak change'!$A$106:AI$202,30,FALSE())))</f>
        <v>0</v>
      </c>
      <c r="AE87" s="193" t="n">
        <f aca="false">IF(ISERROR(VLOOKUP($A87,'Import OffPeak'!$A$3:AJ$99,31,FALSE())-VLOOKUP($A87,'Import OffPeak change'!$A$106:AJ$202,31,FALSE())),0,(VLOOKUP($A87,'Import OffPeak'!$A$3:AJ$99,31,FALSE())-VLOOKUP($A87,'Import OffPeak change'!$A$106:AJ$202,31,FALSE())))</f>
        <v>0</v>
      </c>
      <c r="AF87" s="193" t="n">
        <f aca="false">IF(ISERROR(VLOOKUP($A87,'Import OffPeak'!$A$3:AK$99,32,FALSE())-VLOOKUP($A87,'Import OffPeak change'!$A$106:AK$202,32,FALSE())),0,(VLOOKUP($A87,'Import OffPeak'!$A$3:AK$99,32,FALSE())-VLOOKUP($A87,'Import OffPeak change'!$A$106:AK$202,32,FALSE())))</f>
        <v>0</v>
      </c>
      <c r="AG87" s="193" t="n">
        <f aca="false">IF(ISERROR(VLOOKUP($A87,'Import OffPeak'!$A$3:AL$99,33,FALSE())-VLOOKUP($A87,'Import OffPeak change'!$A$106:AL$202,33,FALSE())),0,(VLOOKUP($A87,'Import OffPeak'!$A$3:AL$99,33,FALSE())-VLOOKUP($A87,'Import OffPeak change'!$A$106:AL$202,33,FALSE())))</f>
        <v>0</v>
      </c>
      <c r="AH87" s="193" t="n">
        <f aca="false">IF(ISERROR(VLOOKUP($A87,'Import OffPeak'!$A$3:AM$99,34,FALSE())-VLOOKUP($A87,'Import OffPeak change'!$A$106:AM$202,34,FALSE())),0,(VLOOKUP($A87,'Import OffPeak'!$A$3:AM$99,34,FALSE())-VLOOKUP($A87,'Import OffPeak change'!$A$106:AM$202,34,FALSE())))</f>
        <v>0</v>
      </c>
      <c r="AI87" s="193" t="n">
        <f aca="false">IF(ISERROR(VLOOKUP($A87,'Import OffPeak'!$A$3:AN$99,35,FALSE())-VLOOKUP($A87,'Import OffPeak change'!$A$106:AN$202,35,FALSE())),0,(VLOOKUP($A87,'Import OffPeak'!$A$3:AN$99,35,FALSE())-VLOOKUP($A87,'Import OffPeak change'!$A$106:AN$202,35,FALSE())))</f>
        <v>0</v>
      </c>
      <c r="AJ87" s="193" t="n">
        <f aca="false">IF(ISERROR(VLOOKUP($A87,'Import OffPeak'!$A$3:AO$99,36,FALSE())-VLOOKUP($A87,'Import OffPeak change'!$A$106:AO$202,36,FALSE())),0,(VLOOKUP($A87,'Import OffPeak'!$A$3:AO$99,36,FALSE())-VLOOKUP($A87,'Import OffPeak change'!$A$106:AO$202,36,FALSE())))</f>
        <v>0</v>
      </c>
      <c r="AK87" s="193" t="n">
        <f aca="false">IF(ISERROR(VLOOKUP($A87,'Import OffPeak'!$A$3:AP$99,37,FALSE())-VLOOKUP($A87,'Import OffPeak change'!$A$106:AP$202,37,FALSE())),0,(VLOOKUP($A87,'Import OffPeak'!$A$3:AP$99,37,FALSE())-VLOOKUP($A87,'Import OffPeak change'!$A$106:AP$202,37,FALSE())))</f>
        <v>0</v>
      </c>
      <c r="AL87" s="193" t="n">
        <f aca="false">IF(ISERROR(VLOOKUP($A87,'Import OffPeak'!$A$3:AQ$99,38,FALSE())-VLOOKUP($A87,'Import OffPeak change'!$A$106:AQ$202,38,FALSE())),0,(VLOOKUP($A87,'Import OffPeak'!$A$3:AQ$99,38,FALSE())-VLOOKUP($A87,'Import OffPeak change'!$A$106:AQ$202,38,FALSE())))</f>
        <v>0</v>
      </c>
      <c r="AM87" s="193" t="n">
        <f aca="false">IF(ISERROR(VLOOKUP($A87,'Import OffPeak'!$A$3:AR$99,39,FALSE())-VLOOKUP($A87,'Import OffPeak change'!$A$106:AR$202,39,FALSE())),0,(VLOOKUP($A87,'Import OffPeak'!$A$3:AR$99,39,FALSE())-VLOOKUP($A87,'Import OffPeak change'!$A$106:AR$202,39,FALSE())))</f>
        <v>0</v>
      </c>
      <c r="AN87" s="193" t="n">
        <f aca="false">IF(ISERROR(VLOOKUP($A87,'Import OffPeak'!$A$3:AS$99,40,FALSE())-VLOOKUP($A87,'Import OffPeak change'!$A$106:AS$202,40,FALSE())),0,(VLOOKUP($A87,'Import OffPeak'!$A$3:AS$99,40,FALSE())-VLOOKUP($A87,'Import OffPeak change'!$A$106:AS$202,40,FALSE())))</f>
        <v>0</v>
      </c>
      <c r="AO87" s="193" t="n">
        <f aca="false">IF(ISERROR(VLOOKUP($A87,'Import OffPeak'!$A$3:AT$99,41,FALSE())-VLOOKUP($A87,'Import OffPeak change'!$A$106:AT$202,41,FALSE())),0,(VLOOKUP($A87,'Import OffPeak'!$A$3:AT$99,41,FALSE())-VLOOKUP($A87,'Import OffPeak change'!$A$106:AT$202,41,FALSE())))</f>
        <v>0</v>
      </c>
      <c r="AP87" s="193" t="n">
        <f aca="false">IF(ISERROR(VLOOKUP($A87,'Import OffPeak'!$A$3:AU$99,42,FALSE())-VLOOKUP($A87,'Import OffPeak change'!$A$106:AU$202,42,FALSE())),0,(VLOOKUP($A87,'Import OffPeak'!$A$3:AU$99,42,FALSE())-VLOOKUP($A87,'Import OffPeak change'!$A$106:AU$202,42,FALSE())))</f>
        <v>0</v>
      </c>
      <c r="AQ87" s="193" t="n">
        <f aca="false">IF(ISERROR(VLOOKUP($A87,'Import OffPeak'!$A$3:AV$99,43,FALSE())-VLOOKUP($A87,'Import OffPeak change'!$A$106:AV$202,43,FALSE())),0,(VLOOKUP($A87,'Import OffPeak'!$A$3:AV$99,43,FALSE())-VLOOKUP($A87,'Import OffPeak change'!$A$106:AV$202,43,FALSE())))</f>
        <v>0</v>
      </c>
      <c r="AR87" s="193" t="n">
        <f aca="false">IF(ISERROR(VLOOKUP($A87,'Import OffPeak'!$A$3:AW$99,44,FALSE())-VLOOKUP($A87,'Import OffPeak change'!$A$106:AW$202,44,FALSE())),0,(VLOOKUP($A87,'Import OffPeak'!$A$3:AW$99,44,FALSE())-VLOOKUP($A87,'Import OffPeak change'!$A$106:AW$202,44,FALSE())))</f>
        <v>0</v>
      </c>
      <c r="AS87" s="193" t="n">
        <f aca="false">IF(ISERROR(VLOOKUP($A87,'Import OffPeak'!$A$3:AX$99,45,FALSE())-VLOOKUP($A87,'Import OffPeak change'!$A$106:AX$202,45,FALSE())),0,(VLOOKUP($A87,'Import OffPeak'!$A$3:AX$99,45,FALSE())-VLOOKUP($A87,'Import OffPeak change'!$A$106:AX$202,45,FALSE())))</f>
        <v>0</v>
      </c>
      <c r="AT87" s="193" t="n">
        <f aca="false">IF(ISERROR(VLOOKUP($A87,'Import OffPeak'!$A$3:AY$99,46,FALSE())-VLOOKUP($A87,'Import OffPeak change'!$A$106:AY$202,46,FALSE())),0,(VLOOKUP($A87,'Import OffPeak'!$A$3:AY$99,46,FALSE())-VLOOKUP($A87,'Import OffPeak change'!$A$106:AY$202,46,FALSE())))</f>
        <v>0</v>
      </c>
      <c r="AU87" s="193" t="n">
        <f aca="false">IF(ISERROR(VLOOKUP($A87,'Import OffPeak'!$A$3:AZ$99,47,FALSE())-VLOOKUP($A87,'Import OffPeak change'!$A$106:AZ$202,47,FALSE())),0,(VLOOKUP($A87,'Import OffPeak'!$A$3:AZ$99,47,FALSE())-VLOOKUP($A87,'Import OffPeak change'!$A$106:AZ$202,47,FALSE())))</f>
        <v>0</v>
      </c>
      <c r="AV87" s="193" t="n">
        <f aca="false">IF(ISERROR(VLOOKUP($A87,'Import OffPeak'!$A$3:BA$99,48,FALSE())-VLOOKUP($A87,'Import OffPeak change'!$A$106:BA$202,48,FALSE())),0,(VLOOKUP($A87,'Import OffPeak'!$A$3:BA$99,48,FALSE())-VLOOKUP($A87,'Import OffPeak change'!$A$106:BA$202,48,FALSE())))</f>
        <v>0</v>
      </c>
      <c r="AW87" s="193" t="n">
        <f aca="false">IF(ISERROR(VLOOKUP($A87,'Import OffPeak'!$A$3:BB$99,49,FALSE())-VLOOKUP($A87,'Import OffPeak change'!$A$106:BB$202,49,FALSE())),0,(VLOOKUP($A87,'Import OffPeak'!$A$3:BB$99,49,FALSE())-VLOOKUP($A87,'Import OffPeak change'!$A$106:BB$202,49,FALSE())))</f>
        <v>0</v>
      </c>
      <c r="AX87" s="193" t="n">
        <f aca="false">IF(ISERROR(VLOOKUP($A87,'Import OffPeak'!$A$3:BC$99,50,FALSE())-VLOOKUP($A87,'Import OffPeak change'!$A$106:BC$202,50,FALSE())),0,(VLOOKUP($A87,'Import OffPeak'!$A$3:BC$99,50,FALSE())-VLOOKUP($A87,'Import OffPeak change'!$A$106:BC$202,50,FALSE())))</f>
        <v>0</v>
      </c>
      <c r="AY87" s="193" t="n">
        <f aca="false">IF(ISERROR(VLOOKUP($A87,'Import OffPeak'!$A$3:BD$99,51,FALSE())-VLOOKUP($A87,'Import OffPeak change'!$A$106:BD$202,51,FALSE())),0,(VLOOKUP($A87,'Import OffPeak'!$A$3:BD$99,51,FALSE())-VLOOKUP($A87,'Import OffPeak change'!$A$106:BD$202,51,FALSE())))</f>
        <v>0</v>
      </c>
      <c r="AZ87" s="193" t="n">
        <f aca="false">IF(ISERROR(VLOOKUP($A87,'Import OffPeak'!$A$3:BE$99,52,FALSE())-VLOOKUP($A87,'Import OffPeak change'!$A$106:BE$202,52,FALSE())),0,(VLOOKUP($A87,'Import OffPeak'!$A$3:BE$99,52,FALSE())-VLOOKUP($A87,'Import OffPeak change'!$A$106:BE$202,52,FALSE())))</f>
        <v>0</v>
      </c>
      <c r="BA87" s="193" t="n">
        <f aca="false">IF(ISERROR(VLOOKUP($A87,'Import OffPeak'!$A$3:BF$99,53,FALSE())-VLOOKUP($A87,'Import OffPeak change'!$A$106:BF$202,53,FALSE())),0,(VLOOKUP($A87,'Import OffPeak'!$A$3:BF$99,53,FALSE())-VLOOKUP($A87,'Import OffPeak change'!$A$106:BF$202,53,FALSE())))</f>
        <v>0</v>
      </c>
      <c r="BB87" s="193" t="n">
        <f aca="false">IF(ISERROR(VLOOKUP($A87,'Import OffPeak'!$A$3:BG$99,54,FALSE())-VLOOKUP($A87,'Import OffPeak change'!$A$106:BG$202,54,FALSE())),0,(VLOOKUP($A87,'Import OffPeak'!$A$3:BG$99,54,FALSE())-VLOOKUP($A87,'Import OffPeak change'!$A$106:BG$202,54,FALSE())))</f>
        <v>0</v>
      </c>
      <c r="BC87" s="193" t="n">
        <f aca="false">IF(ISERROR(VLOOKUP($A87,'Import OffPeak'!$A$3:BH$99,55,FALSE())-VLOOKUP($A87,'Import OffPeak change'!$A$106:BH$202,55,FALSE())),0,(VLOOKUP($A87,'Import OffPeak'!$A$3:BH$99,55,FALSE())-VLOOKUP($A87,'Import OffPeak change'!$A$106:BH$202,55,FALSE())))</f>
        <v>0</v>
      </c>
      <c r="BD87" s="193" t="n">
        <f aca="false">IF(ISERROR(VLOOKUP($A87,'Import OffPeak'!$A$3:BI$99,56,FALSE())-VLOOKUP($A87,'Import OffPeak change'!$A$106:BI$202,56,FALSE())),0,(VLOOKUP($A87,'Import OffPeak'!$A$3:BI$99,56,FALSE())-VLOOKUP($A87,'Import OffPeak change'!$A$106:BI$202,56,FALSE())))</f>
        <v>0</v>
      </c>
      <c r="BE87" s="193" t="n">
        <f aca="false">IF(ISERROR(VLOOKUP($A87,'Import OffPeak'!$A$3:BJ$99,57,FALSE())-VLOOKUP($A87,'Import OffPeak change'!$A$106:BJ$202,57,FALSE())),0,(VLOOKUP($A87,'Import OffPeak'!$A$3:BJ$99,57,FALSE())-VLOOKUP($A87,'Import OffPeak change'!$A$106:BJ$202,57,FALSE())))</f>
        <v>0</v>
      </c>
      <c r="BF87" s="193" t="n">
        <f aca="false">IF(ISERROR(VLOOKUP($A87,'Import OffPeak'!$A$3:BK$99,58,FALSE())-VLOOKUP($A87,'Import OffPeak change'!$A$106:BK$202,58,FALSE())),0,(VLOOKUP($A87,'Import OffPeak'!$A$3:BK$99,58,FALSE())-VLOOKUP($A87,'Import OffPeak change'!$A$106:BK$202,58,FALSE())))</f>
        <v>0</v>
      </c>
      <c r="BG87" s="193" t="n">
        <f aca="false">IF(ISERROR(VLOOKUP($A87,'Import OffPeak'!$A$3:BL$99,59,FALSE())-VLOOKUP($A87,'Import OffPeak change'!$A$106:BL$202,59,FALSE())),0,(VLOOKUP($A87,'Import OffPeak'!$A$3:BL$99,59,FALSE())-VLOOKUP($A87,'Import OffPeak change'!$A$106:BL$202,59,FALSE())))</f>
        <v>0</v>
      </c>
      <c r="BH87" s="193" t="n">
        <f aca="false">IF(ISERROR(VLOOKUP($A87,'Import OffPeak'!$A$3:BM$99,60,FALSE())-VLOOKUP($A87,'Import OffPeak change'!$A$106:BM$202,60,FALSE())),0,(VLOOKUP($A87,'Import OffPeak'!$A$3:BM$99,60,FALSE())-VLOOKUP($A87,'Import OffPeak change'!$A$106:BM$202,60,FALSE())))</f>
        <v>0</v>
      </c>
      <c r="BI87" s="193" t="n">
        <f aca="false">IF(ISERROR(VLOOKUP($A87,'Import OffPeak'!$A$3:BN$99,61,FALSE())-VLOOKUP($A87,'Import OffPeak change'!$A$106:BN$202,61,FALSE())),0,(VLOOKUP($A87,'Import OffPeak'!$A$3:BN$99,61,FALSE())-VLOOKUP($A87,'Import OffPeak change'!$A$106:BN$202,61,FALSE())))</f>
        <v>0</v>
      </c>
      <c r="BJ87" s="193" t="n">
        <f aca="false">IF(ISERROR(VLOOKUP($A87,'Import OffPeak'!$A$3:BO$99,62,FALSE())-VLOOKUP($A87,'Import OffPeak change'!$A$106:BO$202,62,FALSE())),0,(VLOOKUP($A87,'Import OffPeak'!$A$3:BO$99,62,FALSE())-VLOOKUP($A87,'Import OffPeak change'!$A$106:BO$202,62,FALSE())))</f>
        <v>0</v>
      </c>
      <c r="BK87" s="193" t="n">
        <f aca="false">IF(ISERROR(VLOOKUP($A87,'Import OffPeak'!$A$3:BP$99,63,FALSE())-VLOOKUP($A87,'Import OffPeak change'!$A$106:BP$202,63,FALSE())),0,(VLOOKUP($A87,'Import OffPeak'!$A$3:BP$99,63,FALSE())-VLOOKUP($A87,'Import OffPeak change'!$A$106:BP$202,63,FALSE())))</f>
        <v>0</v>
      </c>
      <c r="BL87" s="193" t="n">
        <f aca="false">IF(ISERROR(VLOOKUP($A87,'Import OffPeak'!$A$3:BQ$99,64,FALSE())-VLOOKUP($A87,'Import OffPeak change'!$A$106:BQ$202,64,FALSE())),0,(VLOOKUP($A87,'Import OffPeak'!$A$3:BQ$99,64,FALSE())-VLOOKUP($A87,'Import OffPeak change'!$A$106:BQ$202,64,FALSE())))</f>
        <v>0</v>
      </c>
      <c r="BM87" s="193" t="n">
        <f aca="false">IF(ISERROR(VLOOKUP($A87,'Import OffPeak'!$A$3:BR$99,65,FALSE())-VLOOKUP($A87,'Import OffPeak change'!$A$106:BR$202,65,FALSE())),0,(VLOOKUP($A87,'Import OffPeak'!$A$3:BR$99,65,FALSE())-VLOOKUP($A87,'Import OffPeak change'!$A$106:BR$202,65,FALSE())))</f>
        <v>0</v>
      </c>
      <c r="BN87" s="193" t="n">
        <f aca="false">IF(ISERROR(VLOOKUP($A87,'Import OffPeak'!$A$3:BS$99,66,FALSE())-VLOOKUP($A87,'Import OffPeak change'!$A$106:BS$202,66,FALSE())),0,(VLOOKUP($A87,'Import OffPeak'!$A$3:BS$99,66,FALSE())-VLOOKUP($A87,'Import OffPeak change'!$A$106:BS$202,66,FALSE())))</f>
        <v>0</v>
      </c>
      <c r="BO87" s="193" t="n">
        <f aca="false">IF(ISERROR(VLOOKUP($A87,'Import OffPeak'!$A$3:BT$99,67,FALSE())-VLOOKUP($A87,'Import OffPeak change'!$A$106:BT$202,67,FALSE())),0,(VLOOKUP($A87,'Import OffPeak'!$A$3:BT$99,67,FALSE())-VLOOKUP($A87,'Import OffPeak change'!$A$106:BT$202,67,FALSE())))</f>
        <v>0</v>
      </c>
      <c r="BP87" s="193" t="n">
        <f aca="false">IF(ISERROR(VLOOKUP($A87,'Import OffPeak'!$A$3:BU$99,68,FALSE())-VLOOKUP($A87,'Import OffPeak change'!$A$106:BU$202,68,FALSE())),0,(VLOOKUP($A87,'Import OffPeak'!$A$3:BU$99,68,FALSE())-VLOOKUP($A87,'Import OffPeak change'!$A$106:BU$202,68,FALSE())))</f>
        <v>0</v>
      </c>
      <c r="BQ87" s="193" t="n">
        <f aca="false">IF(ISERROR(VLOOKUP($A87,'Import OffPeak'!$A$3:BV$99,69,FALSE())-VLOOKUP($A87,'Import OffPeak change'!$A$106:BV$202,69,FALSE())),0,(VLOOKUP($A87,'Import OffPeak'!$A$3:BV$99,69,FALSE())-VLOOKUP($A87,'Import OffPeak change'!$A$106:BV$202,69,FALSE())))</f>
        <v>0</v>
      </c>
      <c r="BR87" s="193" t="n">
        <f aca="false">IF(ISERROR(VLOOKUP($A87,'Import OffPeak'!$A$3:BW$99,70,FALSE())-VLOOKUP($A87,'Import OffPeak change'!$A$106:BW$202,70,FALSE())),0,(VLOOKUP($A87,'Import OffPeak'!$A$3:BW$99,70,FALSE())-VLOOKUP($A87,'Import OffPeak change'!$A$106:BW$202,70,FALSE())))</f>
        <v>0</v>
      </c>
      <c r="BS87" s="193" t="n">
        <f aca="false">IF(ISERROR(VLOOKUP($A87,'Import OffPeak'!$A$3:BX$99,71,FALSE())-VLOOKUP($A87,'Import OffPeak change'!$A$106:BX$202,71,FALSE())),0,(VLOOKUP($A87,'Import OffPeak'!$A$3:BX$99,71,FALSE())-VLOOKUP($A87,'Import OffPeak change'!$A$106:BX$202,71,FALSE())))</f>
        <v>0</v>
      </c>
      <c r="BT87" s="193" t="n">
        <f aca="false">IF(ISERROR(VLOOKUP($A87,'Import OffPeak'!$A$3:BY$99,72,FALSE())-VLOOKUP($A87,'Import OffPeak change'!$A$106:BY$202,72,FALSE())),0,(VLOOKUP($A87,'Import OffPeak'!$A$3:BY$99,72,FALSE())-VLOOKUP($A87,'Import OffPeak change'!$A$106:BY$202,72,FALSE())))</f>
        <v>0</v>
      </c>
      <c r="BU87" s="193" t="n">
        <f aca="false">IF(ISERROR(VLOOKUP($A87,'Import OffPeak'!$A$3:BZ$99,73,FALSE())-VLOOKUP($A87,'Import OffPeak change'!$A$106:BZ$202,73,FALSE())),0,(VLOOKUP($A87,'Import OffPeak'!$A$3:BZ$99,73,FALSE())-VLOOKUP($A87,'Import OffPeak change'!$A$106:BZ$202,73,FALSE())))</f>
        <v>0</v>
      </c>
      <c r="BV87" s="193" t="n">
        <f aca="false">IF(ISERROR(VLOOKUP($A87,'Import OffPeak'!$A$3:CA$99,74,FALSE())-VLOOKUP($A87,'Import OffPeak change'!$A$106:CA$202,74,FALSE())),0,(VLOOKUP($A87,'Import OffPeak'!$A$3:CA$99,74,FALSE())-VLOOKUP($A87,'Import OffPeak change'!$A$106:CA$202,74,FALSE())))</f>
        <v>0</v>
      </c>
      <c r="BW87" s="193" t="n">
        <f aca="false">IF(ISERROR(VLOOKUP($A87,'Import OffPeak'!$A$3:CB$99,75,FALSE())-VLOOKUP($A87,'Import OffPeak change'!$A$106:CB$202,75,FALSE())),0,(VLOOKUP($A87,'Import OffPeak'!$A$3:CB$99,75,FALSE())-VLOOKUP($A87,'Import OffPeak change'!$A$106:CB$202,75,FALSE())))</f>
        <v>0</v>
      </c>
      <c r="BX87" s="193" t="n">
        <f aca="false">IF(ISERROR(VLOOKUP($A87,'Import OffPeak'!$A$3:CC$99,76,FALSE())-VLOOKUP($A87,'Import OffPeak change'!$A$106:CC$202,76,FALSE())),0,(VLOOKUP($A87,'Import OffPeak'!$A$3:CC$99,76,FALSE())-VLOOKUP($A87,'Import OffPeak change'!$A$106:CC$202,76,FALSE())))</f>
        <v>0</v>
      </c>
      <c r="BY87" s="193" t="n">
        <f aca="false">IF(ISERROR(VLOOKUP($A87,'Import OffPeak'!$A$3:CD$99,77,FALSE())-VLOOKUP($A87,'Import OffPeak change'!$A$106:CD$202,77,FALSE())),0,(VLOOKUP($A87,'Import OffPeak'!$A$3:CD$99,77,FALSE())-VLOOKUP($A87,'Import OffPeak change'!$A$106:CD$202,77,FALSE())))</f>
        <v>0</v>
      </c>
      <c r="BZ87" s="193" t="n">
        <f aca="false">IF(ISERROR(VLOOKUP($A87,'Import OffPeak'!$A$3:CE$99,78,FALSE())-VLOOKUP($A87,'Import OffPeak change'!$A$106:CE$202,78,FALSE())),0,(VLOOKUP($A87,'Import OffPeak'!$A$3:CE$99,78,FALSE())-VLOOKUP($A87,'Import OffPeak change'!$A$106:CE$202,78,FALSE())))</f>
        <v>0</v>
      </c>
      <c r="CA87" s="193" t="n">
        <f aca="false">IF(ISERROR(VLOOKUP($A87,'Import OffPeak'!$A$3:CF$99,79,FALSE())-VLOOKUP($A87,'Import OffPeak change'!$A$106:CF$202,79,FALSE())),0,(VLOOKUP($A87,'Import OffPeak'!$A$3:CF$99,79,FALSE())-VLOOKUP($A87,'Import OffPeak change'!$A$106:CF$202,79,FALSE())))</f>
        <v>0</v>
      </c>
      <c r="CB87" s="193" t="n">
        <f aca="false">IF(ISERROR(VLOOKUP($A87,'Import OffPeak'!$A$3:CG$99,80,FALSE())-VLOOKUP($A87,'Import OffPeak change'!$A$106:CG$202,80,FALSE())),0,(VLOOKUP($A87,'Import OffPeak'!$A$3:CG$99,80,FALSE())-VLOOKUP($A87,'Import OffPeak change'!$A$106:CG$202,80,FALSE())))</f>
        <v>0</v>
      </c>
      <c r="CC87" s="193" t="n">
        <f aca="false">IF(ISERROR(VLOOKUP($A87,'Import OffPeak'!$A$3:CH$99,81,FALSE())-VLOOKUP($A87,'Import OffPeak change'!$A$106:CH$202,81,FALSE())),0,(VLOOKUP($A87,'Import OffPeak'!$A$3:CH$99,81,FALSE())-VLOOKUP($A87,'Import OffPeak change'!$A$106:CH$202,81,FALSE())))</f>
        <v>0</v>
      </c>
      <c r="CD87" s="193" t="n">
        <f aca="false">IF(ISERROR(VLOOKUP($A87,'Import OffPeak'!$A$3:CI$99,82,FALSE())-VLOOKUP($A87,'Import OffPeak change'!$A$106:CI$202,82,FALSE())),0,(VLOOKUP($A87,'Import OffPeak'!$A$3:CI$99,82,FALSE())-VLOOKUP($A87,'Import OffPeak change'!$A$106:CI$202,82,FALSE())))</f>
        <v>0</v>
      </c>
      <c r="CE87" s="193" t="n">
        <f aca="false">IF(ISERROR(VLOOKUP($A87,'Import OffPeak'!$A$3:CJ$99,83,FALSE())-VLOOKUP($A87,'Import OffPeak change'!$A$106:CJ$202,83,FALSE())),0,(VLOOKUP($A87,'Import OffPeak'!$A$3:CJ$99,83,FALSE())-VLOOKUP($A87,'Import OffPeak change'!$A$106:CJ$202,83,FALSE())))</f>
        <v>0</v>
      </c>
      <c r="CF87" s="193" t="n">
        <f aca="false">IF(ISERROR(VLOOKUP($A87,'Import OffPeak'!$A$3:CK$99,84,FALSE())-VLOOKUP($A87,'Import OffPeak change'!$A$106:CK$202,84,FALSE())),0,(VLOOKUP($A87,'Import OffPeak'!$A$3:CK$99,84,FALSE())-VLOOKUP($A87,'Import OffPeak change'!$A$106:CK$202,84,FALSE())))</f>
        <v>0</v>
      </c>
      <c r="CG87" s="193" t="n">
        <f aca="false">IF(ISERROR(VLOOKUP($A87,'Import OffPeak'!$A$3:CL$99,85,FALSE())-VLOOKUP($A87,'Import OffPeak change'!$A$106:CL$202,85,FALSE())),0,(VLOOKUP($A87,'Import OffPeak'!$A$3:CL$99,85,FALSE())-VLOOKUP($A87,'Import OffPeak change'!$A$106:CL$202,85,FALSE())))</f>
        <v>0</v>
      </c>
      <c r="CH87" s="193" t="n">
        <f aca="false">IF(ISERROR(VLOOKUP($A87,'Import OffPeak'!$A$3:CM$99,86,FALSE())-VLOOKUP($A87,'Import OffPeak change'!$A$106:CM$202,86,FALSE())),0,(VLOOKUP($A87,'Import OffPeak'!$A$3:CM$99,86,FALSE())-VLOOKUP($A87,'Import OffPeak change'!$A$106:CM$202,86,FALSE())))</f>
        <v>0</v>
      </c>
      <c r="CI87" s="193" t="n">
        <f aca="false">IF(ISERROR(VLOOKUP($A87,'Import OffPeak'!$A$3:CN$99,87,FALSE())-VLOOKUP($A87,'Import OffPeak change'!$A$106:CN$202,87,FALSE())),0,(VLOOKUP($A87,'Import OffPeak'!$A$3:CN$99,87,FALSE())-VLOOKUP($A87,'Import OffPeak change'!$A$106:CN$202,87,FALSE())))</f>
        <v>0</v>
      </c>
      <c r="CJ87" s="193" t="n">
        <f aca="false">IF(ISERROR(VLOOKUP($A87,'Import OffPeak'!$A$3:CO$99,88,FALSE())-VLOOKUP($A87,'Import OffPeak change'!$A$106:CO$202,88,FALSE())),0,(VLOOKUP($A87,'Import OffPeak'!$A$3:CO$99,88,FALSE())-VLOOKUP($A87,'Import OffPeak change'!$A$106:CO$202,88,FALSE())))</f>
        <v>0</v>
      </c>
      <c r="CK87" s="193" t="n">
        <f aca="false">IF(ISERROR(VLOOKUP($A87,'Import OffPeak'!$A$3:CP$99,89,FALSE())-VLOOKUP($A87,'Import OffPeak change'!$A$106:CP$202,89,FALSE())),0,(VLOOKUP($A87,'Import OffPeak'!$A$3:CP$99,89,FALSE())-VLOOKUP($A87,'Import OffPeak change'!$A$106:CP$202,89,FALSE())))</f>
        <v>0</v>
      </c>
      <c r="CL87" s="193" t="n">
        <f aca="false">IF(ISERROR(VLOOKUP($A87,'Import OffPeak'!$A$3:CQ$99,90,FALSE())-VLOOKUP($A87,'Import OffPeak change'!$A$106:CQ$202,90,FALSE())),0,(VLOOKUP($A87,'Import OffPeak'!$A$3:CQ$99,90,FALSE())-VLOOKUP($A87,'Import OffPeak change'!$A$106:CQ$202,90,FALSE())))</f>
        <v>0</v>
      </c>
      <c r="CM87" s="193" t="n">
        <f aca="false">IF(ISERROR(VLOOKUP($A87,'Import OffPeak'!$A$3:CR$99,91,FALSE())-VLOOKUP($A87,'Import OffPeak change'!$A$106:CR$202,91,FALSE())),0,(VLOOKUP($A87,'Import OffPeak'!$A$3:CR$99,91,FALSE())-VLOOKUP($A87,'Import OffPeak change'!$A$106:CR$202,91,FALSE())))</f>
        <v>0</v>
      </c>
      <c r="CN87" s="193" t="n">
        <f aca="false">IF(ISERROR(VLOOKUP($A87,'Import OffPeak'!$A$3:CS$99,92,FALSE())-VLOOKUP($A87,'Import OffPeak change'!$A$106:CS$202,92,FALSE())),0,(VLOOKUP($A87,'Import OffPeak'!$A$3:CS$99,92,FALSE())-VLOOKUP($A87,'Import OffPeak change'!$A$106:CS$202,92,FALSE())))</f>
        <v>0</v>
      </c>
      <c r="CO87" s="193" t="n">
        <f aca="false">IF(ISERROR(VLOOKUP($A87,'Import OffPeak'!$A$3:CT$99,93,FALSE())-VLOOKUP($A87,'Import OffPeak change'!$A$106:CT$202,93,FALSE())),0,(VLOOKUP($A87,'Import OffPeak'!$A$3:CT$99,93,FALSE())-VLOOKUP($A87,'Import OffPeak change'!$A$106:CT$202,93,FALSE())))</f>
        <v>0</v>
      </c>
      <c r="CP87" s="193" t="n">
        <f aca="false">IF(ISERROR(VLOOKUP($A87,'Import OffPeak'!$A$3:CU$99,94,FALSE())-VLOOKUP($A87,'Import OffPeak change'!$A$106:CU$202,94,FALSE())),0,(VLOOKUP($A87,'Import OffPeak'!$A$3:CU$99,94,FALSE())-VLOOKUP($A87,'Import OffPeak change'!$A$106:CU$202,94,FALSE())))</f>
        <v>0</v>
      </c>
      <c r="CQ87" s="193" t="n">
        <f aca="false">IF(ISERROR(VLOOKUP($A87,'Import OffPeak'!$A$3:CV$99,95,FALSE())-VLOOKUP($A87,'Import OffPeak change'!$A$106:CV$202,95,FALSE())),0,(VLOOKUP($A87,'Import OffPeak'!$A$3:CV$99,95,FALSE())-VLOOKUP($A87,'Import OffPeak change'!$A$106:CV$202,95,FALSE())))</f>
        <v>0</v>
      </c>
      <c r="CR87" s="193" t="n">
        <f aca="false">IF(ISERROR(VLOOKUP($A87,'Import OffPeak'!$A$3:CW$99,96,FALSE())-VLOOKUP($A87,'Import OffPeak change'!$A$106:CW$202,96,FALSE())),0,(VLOOKUP($A87,'Import OffPeak'!$A$3:CW$99,96,FALSE())-VLOOKUP($A87,'Import OffPeak change'!$A$106:CW$202,96,FALSE())))</f>
        <v>0</v>
      </c>
      <c r="CS87" s="193" t="n">
        <f aca="false">IF(ISERROR(VLOOKUP($A87,'Import OffPeak'!$A$3:CX$99,97,FALSE())-VLOOKUP($A87,'Import OffPeak change'!$A$106:CX$202,97,FALSE())),0,(VLOOKUP($A87,'Import OffPeak'!$A$3:CX$99,97,FALSE())-VLOOKUP($A87,'Import OffPeak change'!$A$106:CX$202,97,FALSE())))</f>
        <v>0</v>
      </c>
      <c r="CT87" s="193" t="n">
        <f aca="false">IF(ISERROR(VLOOKUP($A87,'Import OffPeak'!$A$3:CY$99,98,FALSE())-VLOOKUP($A87,'Import OffPeak change'!$A$106:CY$202,98,FALSE())),0,(VLOOKUP($A87,'Import OffPeak'!$A$3:CY$99,98,FALSE())-VLOOKUP($A87,'Import OffPeak change'!$A$106:CY$202,98,FALSE())))</f>
        <v>0</v>
      </c>
      <c r="CU87" s="193" t="n">
        <f aca="false">IF(ISERROR(VLOOKUP($A87,'Import OffPeak'!$A$3:CZ$99,99,FALSE())-VLOOKUP($A87,'Import OffPeak change'!$A$106:CZ$202,99,FALSE())),0,(VLOOKUP($A87,'Import OffPeak'!$A$3:CZ$99,99,FALSE())-VLOOKUP($A87,'Import OffPeak change'!$A$106:CZ$202,99,FALSE())))</f>
        <v>0</v>
      </c>
      <c r="CV87" s="193" t="n">
        <f aca="false">IF(ISERROR(VLOOKUP($A87,'Import OffPeak'!$A$3:DA$99,100,FALSE())-VLOOKUP($A87,'Import OffPeak change'!$A$106:DA$202,100,FALSE())),0,(VLOOKUP($A87,'Import OffPeak'!$A$3:DA$99,100,FALSE())-VLOOKUP($A87,'Import OffPeak change'!$A$106:DA$202,100,FALSE())))</f>
        <v>0</v>
      </c>
      <c r="CW87" s="193" t="n">
        <f aca="false">IF(ISERROR(VLOOKUP($A87,'Import OffPeak'!$A$3:DB$99,101,FALSE())-VLOOKUP($A87,'Import OffPeak change'!$A$106:DB$202,101,FALSE())),0,(VLOOKUP($A87,'Import OffPeak'!$A$3:DB$99,101,FALSE())-VLOOKUP($A87,'Import OffPeak change'!$A$106:DB$202,101,FALSE())))</f>
        <v>0</v>
      </c>
      <c r="CX87" s="193" t="n">
        <f aca="false">IF(ISERROR(VLOOKUP($A87,'Import OffPeak'!$A$3:DC$99,102,FALSE())-VLOOKUP($A87,'Import OffPeak change'!$A$106:DC$202,102,FALSE())),0,(VLOOKUP($A87,'Import OffPeak'!$A$3:DC$99,102,FALSE())-VLOOKUP($A87,'Import OffPeak change'!$A$106:DC$202,102,FALSE())))</f>
        <v>0</v>
      </c>
      <c r="CY87" s="193" t="n">
        <f aca="false">IF(ISERROR(VLOOKUP($A87,'Import OffPeak'!$A$3:DD$99,103,FALSE())-VLOOKUP($A87,'Import OffPeak change'!$A$106:DD$202,103,FALSE())),0,(VLOOKUP($A87,'Import OffPeak'!$A$3:DD$99,103,FALSE())-VLOOKUP($A87,'Import OffPeak change'!$A$106:DD$202,103,FALSE())))</f>
        <v>0</v>
      </c>
      <c r="CZ87" s="193" t="n">
        <f aca="false">IF(ISERROR(VLOOKUP($A87,'Import OffPeak'!$A$3:DE$99,104,FALSE())-VLOOKUP($A87,'Import OffPeak change'!$A$106:DE$202,104,FALSE())),0,(VLOOKUP($A87,'Import OffPeak'!$A$3:DE$99,104,FALSE())-VLOOKUP($A87,'Import OffPeak change'!$A$106:DE$202,104,FALSE())))</f>
        <v>0</v>
      </c>
      <c r="DA87" s="193" t="n">
        <f aca="false">IF(ISERROR(VLOOKUP($A87,'Import OffPeak'!$A$3:DF$99,105,FALSE())-VLOOKUP($A87,'Import OffPeak change'!$A$106:DF$202,105,FALSE())),0,(VLOOKUP($A87,'Import OffPeak'!$A$3:DF$99,105,FALSE())-VLOOKUP($A87,'Import OffPeak change'!$A$106:DF$202,105,FALSE())))</f>
        <v>0</v>
      </c>
      <c r="DB87" s="193" t="n">
        <f aca="false">IF(ISERROR(VLOOKUP($A87,'Import OffPeak'!$A$3:DG$99,106,FALSE())-VLOOKUP($A87,'Import OffPeak change'!$A$106:DG$202,106,FALSE())),0,(VLOOKUP($A87,'Import OffPeak'!$A$3:DG$99,106,FALSE())-VLOOKUP($A87,'Import OffPeak change'!$A$106:DG$202,106,FALSE())))</f>
        <v>0</v>
      </c>
      <c r="DC87" s="193" t="n">
        <f aca="false">IF(ISERROR(VLOOKUP($A87,'Import OffPeak'!$A$3:DH$99,107,FALSE())-VLOOKUP($A87,'Import OffPeak change'!$A$106:DH$202,107,FALSE())),0,(VLOOKUP($A87,'Import OffPeak'!$A$3:DH$99,107,FALSE())-VLOOKUP($A87,'Import OffPeak change'!$A$106:DH$202,107,FALSE())))</f>
        <v>0</v>
      </c>
      <c r="DD87" s="193" t="n">
        <f aca="false">IF(ISERROR(VLOOKUP($A87,'Import OffPeak'!$A$3:DI$99,108,FALSE())-VLOOKUP($A87,'Import OffPeak change'!$A$106:DI$202,108,FALSE())),0,(VLOOKUP($A87,'Import OffPeak'!$A$3:DI$99,108,FALSE())-VLOOKUP($A87,'Import OffPeak change'!$A$106:DI$202,108,FALSE())))</f>
        <v>0</v>
      </c>
      <c r="DE87" s="193" t="n">
        <f aca="false">IF(ISERROR(VLOOKUP($A87,'Import OffPeak'!$A$3:DJ$99,109,FALSE())-VLOOKUP($A87,'Import OffPeak change'!$A$106:DJ$202,109,FALSE())),0,(VLOOKUP($A87,'Import OffPeak'!$A$3:DJ$99,109,FALSE())-VLOOKUP($A87,'Import OffPeak change'!$A$106:DJ$202,109,FALSE())))</f>
        <v>0</v>
      </c>
      <c r="DF87" s="193" t="n">
        <f aca="false">IF(ISERROR(VLOOKUP($A87,'Import OffPeak'!$A$3:DK$99,110,FALSE())-VLOOKUP($A87,'Import OffPeak change'!$A$106:DK$202,110,FALSE())),0,(VLOOKUP($A87,'Import OffPeak'!$A$3:DK$99,110,FALSE())-VLOOKUP($A87,'Import OffPeak change'!$A$106:DK$202,110,FALSE())))</f>
        <v>0</v>
      </c>
      <c r="DG87" s="193" t="n">
        <f aca="false">IF(ISERROR(VLOOKUP($A87,'Import OffPeak'!$A$3:DL$99,111,FALSE())-VLOOKUP($A87,'Import OffPeak change'!$A$106:DL$202,111,FALSE())),0,(VLOOKUP($A87,'Import OffPeak'!$A$3:DL$99,111,FALSE())-VLOOKUP($A87,'Import OffPeak change'!$A$106:DL$202,111,FALSE())))</f>
        <v>0</v>
      </c>
      <c r="DH87" s="193" t="n">
        <f aca="false">IF(ISERROR(VLOOKUP($A87,'Import OffPeak'!$A$3:DM$99,112,FALSE())-VLOOKUP($A87,'Import OffPeak change'!$A$106:DM$202,112,FALSE())),0,(VLOOKUP($A87,'Import OffPeak'!$A$3:DM$99,112,FALSE())-VLOOKUP($A87,'Import OffPeak change'!$A$106:DM$202,112,FALSE())))</f>
        <v>0</v>
      </c>
      <c r="DI87" s="193" t="n">
        <f aca="false">IF(ISERROR(VLOOKUP($A87,'Import OffPeak'!$A$3:DN$99,113,FALSE())-VLOOKUP($A87,'Import OffPeak change'!$A$106:DN$202,113,FALSE())),0,(VLOOKUP($A87,'Import OffPeak'!$A$3:DN$99,113,FALSE())-VLOOKUP($A87,'Import OffPeak change'!$A$106:DN$202,113,FALSE())))</f>
        <v>0</v>
      </c>
      <c r="DJ87" s="193" t="n">
        <f aca="false">IF(ISERROR(VLOOKUP($A87,'Import OffPeak'!$A$3:DO$99,114,FALSE())-VLOOKUP($A87,'Import OffPeak change'!$A$106:DO$202,114,FALSE())),0,(VLOOKUP($A87,'Import OffPeak'!$A$3:DO$99,114,FALSE())-VLOOKUP($A87,'Import OffPeak change'!$A$106:DO$202,114,FALSE())))</f>
        <v>0</v>
      </c>
      <c r="DK87" s="193" t="n">
        <f aca="false">IF(ISERROR(VLOOKUP($A87,'Import OffPeak'!$A$3:DP$99,115,FALSE())-VLOOKUP($A87,'Import OffPeak change'!$A$106:DP$202,115,FALSE())),0,(VLOOKUP($A87,'Import OffPeak'!$A$3:DP$99,115,FALSE())-VLOOKUP($A87,'Import OffPeak change'!$A$106:DP$202,115,FALSE())))</f>
        <v>0</v>
      </c>
      <c r="DL87" s="193" t="n">
        <f aca="false">IF(ISERROR(VLOOKUP($A87,'Import OffPeak'!$A$3:DQ$99,116,FALSE())-VLOOKUP($A87,'Import OffPeak change'!$A$106:DQ$202,116,FALSE())),0,(VLOOKUP($A87,'Import OffPeak'!$A$3:DQ$99,116,FALSE())-VLOOKUP($A87,'Import OffPeak change'!$A$106:DQ$202,116,FALSE())))</f>
        <v>0</v>
      </c>
      <c r="DM87" s="193" t="n">
        <f aca="false">IF(ISERROR(VLOOKUP($A87,'Import OffPeak'!$A$3:DR$99,117,FALSE())-VLOOKUP($A87,'Import OffPeak change'!$A$106:DR$202,117,FALSE())),0,(VLOOKUP($A87,'Import OffPeak'!$A$3:DR$99,117,FALSE())-VLOOKUP($A87,'Import OffPeak change'!$A$106:DR$202,117,FALSE())))</f>
        <v>0</v>
      </c>
      <c r="DN87" s="193" t="n">
        <f aca="false">IF(ISERROR(VLOOKUP($A87,'Import OffPeak'!$A$3:DS$99,118,FALSE())-VLOOKUP($A87,'Import OffPeak change'!$A$106:DS$202,118,FALSE())),0,(VLOOKUP($A87,'Import OffPeak'!$A$3:DS$99,118,FALSE())-VLOOKUP($A87,'Import OffPeak change'!$A$106:DS$202,118,FALSE())))</f>
        <v>0</v>
      </c>
      <c r="DO87" s="193" t="n">
        <f aca="false">IF(ISERROR(VLOOKUP($A87,'Import OffPeak'!$A$3:DT$99,119,FALSE())-VLOOKUP($A87,'Import OffPeak change'!$A$106:DT$202,119,FALSE())),0,(VLOOKUP($A87,'Import OffPeak'!$A$3:DT$99,119,FALSE())-VLOOKUP($A87,'Import OffPeak change'!$A$106:DT$202,119,FALSE())))</f>
        <v>0</v>
      </c>
      <c r="DP87" s="193" t="n">
        <f aca="false">IF(ISERROR(VLOOKUP($A87,'Import OffPeak'!$A$3:DU$99,120,FALSE())-VLOOKUP($A87,'Import OffPeak change'!$A$106:DU$202,120,FALSE())),0,(VLOOKUP($A87,'Import OffPeak'!$A$3:DU$99,120,FALSE())-VLOOKUP($A87,'Import OffPeak change'!$A$106:DU$202,120,FALSE())))</f>
        <v>0</v>
      </c>
      <c r="DQ87" s="193" t="n">
        <f aca="false">IF(ISERROR(VLOOKUP($A87,'Import OffPeak'!$A$3:DV$99,121,FALSE())-VLOOKUP($A87,'Import OffPeak change'!$A$106:DV$202,121,FALSE())),0,(VLOOKUP($A87,'Import OffPeak'!$A$3:DV$99,121,FALSE())-VLOOKUP($A87,'Import OffPeak change'!$A$106:DV$202,121,FALSE())))</f>
        <v>0</v>
      </c>
      <c r="DR87" s="193" t="n">
        <f aca="false">IF(ISERROR(VLOOKUP($A87,'Import OffPeak'!$A$3:DW$99,122,FALSE())-VLOOKUP($A87,'Import OffPeak change'!$A$106:DW$202,122,FALSE())),0,(VLOOKUP($A87,'Import OffPeak'!$A$3:DW$99,122,FALSE())-VLOOKUP($A87,'Import OffPeak change'!$A$106:DW$202,122,FALSE())))</f>
        <v>0</v>
      </c>
      <c r="DS87" s="193" t="n">
        <f aca="false">IF(ISERROR(VLOOKUP($A87,'Import OffPeak'!$A$3:DX$99,123,FALSE())-VLOOKUP($A87,'Import OffPeak change'!$A$106:DX$202,123,FALSE())),0,(VLOOKUP($A87,'Import OffPeak'!$A$3:DX$99,123,FALSE())-VLOOKUP($A87,'Import OffPeak change'!$A$106:DX$202,123,FALSE())))</f>
        <v>0</v>
      </c>
      <c r="DT87" s="193" t="n">
        <f aca="false">IF(ISERROR(VLOOKUP($A87,'Import OffPeak'!$A$3:DY$99,124,FALSE())-VLOOKUP($A87,'Import OffPeak change'!$A$106:DY$202,124,FALSE())),0,(VLOOKUP($A87,'Import OffPeak'!$A$3:DY$99,124,FALSE())-VLOOKUP($A87,'Import OffPeak change'!$A$106:DY$202,124,FALSE())))</f>
        <v>0</v>
      </c>
      <c r="DU87" s="193" t="n">
        <f aca="false">IF(ISERROR(VLOOKUP($A87,'Import OffPeak'!$A$3:DZ$99,125,FALSE())-VLOOKUP($A87,'Import OffPeak change'!$A$106:DZ$202,125,FALSE())),0,(VLOOKUP($A87,'Import OffPeak'!$A$3:DZ$99,125,FALSE())-VLOOKUP($A87,'Import OffPeak change'!$A$106:DZ$202,125,FALSE())))</f>
        <v>0</v>
      </c>
      <c r="DV87" s="193" t="n">
        <f aca="false">IF(ISERROR(VLOOKUP($A87,'Import OffPeak'!$A$3:EA$99,126,FALSE())-VLOOKUP($A87,'Import OffPeak change'!$A$106:EA$202,126,FALSE())),0,(VLOOKUP($A87,'Import OffPeak'!$A$3:EA$99,126,FALSE())-VLOOKUP($A87,'Import OffPeak change'!$A$106:EA$202,126,FALSE())))</f>
        <v>0</v>
      </c>
      <c r="DW87" s="193" t="n">
        <f aca="false">IF(ISERROR(VLOOKUP($A87,'Import OffPeak'!$A$3:EB$99,127,FALSE())-VLOOKUP($A87,'Import OffPeak change'!$A$106:EB$202,127,FALSE())),0,(VLOOKUP($A87,'Import OffPeak'!$A$3:EB$99,127,FALSE())-VLOOKUP($A87,'Import OffPeak change'!$A$106:EB$202,127,FALSE())))</f>
        <v>0</v>
      </c>
      <c r="DX87" s="193" t="n">
        <f aca="false">IF(ISERROR(VLOOKUP($A87,'Import OffPeak'!$A$3:EC$99,128,FALSE())-VLOOKUP($A87,'Import OffPeak change'!$A$106:EC$202,128,FALSE())),0,(VLOOKUP($A87,'Import OffPeak'!$A$3:EC$99,128,FALSE())-VLOOKUP($A87,'Import OffPeak change'!$A$106:EC$202,128,FALSE())))</f>
        <v>0</v>
      </c>
      <c r="DY87" s="193" t="n">
        <f aca="false">IF(ISERROR(VLOOKUP($A87,'Import OffPeak'!$A$3:ED$99,129,FALSE())-VLOOKUP($A87,'Import OffPeak change'!$A$106:ED$202,129,FALSE())),0,(VLOOKUP($A87,'Import OffPeak'!$A$3:ED$99,129,FALSE())-VLOOKUP($A87,'Import OffPeak change'!$A$106:ED$202,129,FALSE())))</f>
        <v>0</v>
      </c>
      <c r="DZ87" s="193" t="n">
        <f aca="false">IF(ISERROR(VLOOKUP($A87,'Import OffPeak'!$A$3:EE$99,130,FALSE())-VLOOKUP($A87,'Import OffPeak change'!$A$106:EE$202,130,FALSE())),0,(VLOOKUP($A87,'Import OffPeak'!$A$3:EE$99,130,FALSE())-VLOOKUP($A87,'Import OffPeak change'!$A$106:EE$202,130,FALSE())))</f>
        <v>0</v>
      </c>
      <c r="EA87" s="193" t="n">
        <f aca="false">IF(ISERROR(VLOOKUP($A87,'Import OffPeak'!$A$3:EF$99,131,FALSE())-VLOOKUP($A87,'Import OffPeak change'!$A$106:EF$202,131,FALSE())),0,(VLOOKUP($A87,'Import OffPeak'!$A$3:EF$99,131,FALSE())-VLOOKUP($A87,'Import OffPeak change'!$A$106:EF$202,131,FALSE())))</f>
        <v>0</v>
      </c>
      <c r="EB87" s="193" t="n">
        <f aca="false">IF(ISERROR(VLOOKUP($A87,'Import OffPeak'!$A$3:EG$99,132,FALSE())-VLOOKUP($A87,'Import OffPeak change'!$A$106:EG$202,132,FALSE())),0,(VLOOKUP($A87,'Import OffPeak'!$A$3:EG$99,132,FALSE())-VLOOKUP($A87,'Import OffPeak change'!$A$106:EG$202,132,FALSE())))</f>
        <v>0</v>
      </c>
      <c r="EC87" s="193" t="n">
        <f aca="false">IF(ISERROR(VLOOKUP($A87,'Import OffPeak'!$A$3:EH$99,133,FALSE())-VLOOKUP($A87,'Import OffPeak change'!$A$106:EH$202,133,FALSE())),0,(VLOOKUP($A87,'Import OffPeak'!$A$3:EH$99,133,FALSE())-VLOOKUP($A87,'Import OffPeak change'!$A$106:EH$202,133,FALSE())))</f>
        <v>0</v>
      </c>
      <c r="ED87" s="193" t="n">
        <f aca="false">IF(ISERROR(VLOOKUP($A87,'Import OffPeak'!$A$3:EI$99,134,FALSE())-VLOOKUP($A87,'Import OffPeak change'!$A$106:EI$202,134,FALSE())),0,(VLOOKUP($A87,'Import OffPeak'!$A$3:EI$99,134,FALSE())-VLOOKUP($A87,'Import OffPeak change'!$A$106:EI$202,134,FALSE())))</f>
        <v>0</v>
      </c>
      <c r="EE87" s="193" t="n">
        <f aca="false">IF(ISERROR(VLOOKUP($A87,'Import OffPeak'!$A$3:EJ$99,135,FALSE())-VLOOKUP($A87,'Import OffPeak change'!$A$106:EJ$202,135,FALSE())),0,(VLOOKUP($A87,'Import OffPeak'!$A$3:EJ$99,135,FALSE())-VLOOKUP($A87,'Import OffPeak change'!$A$106:EJ$202,135,FALSE())))</f>
        <v>0</v>
      </c>
      <c r="EF87" s="193" t="n">
        <f aca="false">IF(ISERROR(VLOOKUP($A87,'Import OffPeak'!$A$3:EK$99,136,FALSE())-VLOOKUP($A87,'Import OffPeak change'!$A$106:EK$202,136,FALSE())),0,(VLOOKUP($A87,'Import OffPeak'!$A$3:EK$99,136,FALSE())-VLOOKUP($A87,'Import OffPeak change'!$A$106:EK$202,136,FALSE())))</f>
        <v>0</v>
      </c>
      <c r="EG87" s="193" t="n">
        <f aca="false">IF(ISERROR(VLOOKUP($A87,'Import OffPeak'!$A$3:EL$99,137,FALSE())-VLOOKUP($A87,'Import OffPeak change'!$A$106:EL$202,137,FALSE())),0,(VLOOKUP($A87,'Import OffPeak'!$A$3:EL$99,137,FALSE())-VLOOKUP($A87,'Import OffPeak change'!$A$106:EL$202,137,FALSE())))</f>
        <v>0</v>
      </c>
      <c r="EH87" s="193" t="n">
        <f aca="false">IF(ISERROR(VLOOKUP($A87,'Import OffPeak'!$A$3:EM$99,138,FALSE())-VLOOKUP($A87,'Import OffPeak change'!$A$106:EM$202,138,FALSE())),0,(VLOOKUP($A87,'Import OffPeak'!$A$3:EM$99,138,FALSE())-VLOOKUP($A87,'Import OffPeak change'!$A$106:EM$202,138,FALSE())))</f>
        <v>0</v>
      </c>
      <c r="EI87" s="193" t="n">
        <f aca="false">IF(ISERROR(VLOOKUP($A87,'Import OffPeak'!$A$3:EN$99,139,FALSE())-VLOOKUP($A87,'Import OffPeak change'!$A$106:EN$202,139,FALSE())),0,(VLOOKUP($A87,'Import OffPeak'!$A$3:EN$99,139,FALSE())-VLOOKUP($A87,'Import OffPeak change'!$A$106:EN$202,139,FALSE())))</f>
        <v>0</v>
      </c>
      <c r="EJ87" s="193" t="n">
        <f aca="false">IF(ISERROR(VLOOKUP($A87,'Import OffPeak'!$A$3:EO$99,140,FALSE())-VLOOKUP($A87,'Import OffPeak change'!$A$106:EO$202,140,FALSE())),0,(VLOOKUP($A87,'Import OffPeak'!$A$3:EO$99,140,FALSE())-VLOOKUP($A87,'Import OffPeak change'!$A$106:EO$202,140,FALSE())))</f>
        <v>0</v>
      </c>
      <c r="EK87" s="193" t="n">
        <f aca="false">IF(ISERROR(VLOOKUP($A87,'Import OffPeak'!$A$3:EP$99,141,FALSE())-VLOOKUP($A87,'Import OffPeak change'!$A$106:EP$202,141,FALSE())),0,(VLOOKUP($A87,'Import OffPeak'!$A$3:EP$99,141,FALSE())-VLOOKUP($A87,'Import OffPeak change'!$A$106:EP$202,141,FALSE())))</f>
        <v>0</v>
      </c>
      <c r="EL87" s="193" t="n">
        <f aca="false">IF(ISERROR(VLOOKUP($A87,'Import OffPeak'!$A$3:EQ$99,142,FALSE())-VLOOKUP($A87,'Import OffPeak change'!$A$106:EQ$202,142,FALSE())),0,(VLOOKUP($A87,'Import OffPeak'!$A$3:EQ$99,142,FALSE())-VLOOKUP($A87,'Import OffPeak change'!$A$106:EQ$202,142,FALSE())))</f>
        <v>0</v>
      </c>
      <c r="EM87" s="193" t="n">
        <f aca="false">IF(ISERROR(VLOOKUP($A87,'Import OffPeak'!$A$3:ER$99,143,FALSE())-VLOOKUP($A87,'Import OffPeak change'!$A$106:ER$202,143,FALSE())),0,(VLOOKUP($A87,'Import OffPeak'!$A$3:ER$99,143,FALSE())-VLOOKUP($A87,'Import OffPeak change'!$A$106:ER$202,143,FALSE())))</f>
        <v>0</v>
      </c>
      <c r="EN87" s="193" t="n">
        <f aca="false">IF(ISERROR(VLOOKUP($A87,'Import OffPeak'!$A$3:ES$99,144,FALSE())-VLOOKUP($A87,'Import OffPeak change'!$A$106:ES$202,144,FALSE())),0,(VLOOKUP($A87,'Import OffPeak'!$A$3:ES$99,144,FALSE())-VLOOKUP($A87,'Import OffPeak change'!$A$106:ES$202,144,FALSE())))</f>
        <v>0</v>
      </c>
      <c r="EO87" s="193" t="n">
        <f aca="false">IF(ISERROR(VLOOKUP($A87,'Import OffPeak'!$A$3:ET$99,145,FALSE())-VLOOKUP($A87,'Import OffPeak change'!$A$106:ET$202,145,FALSE())),0,(VLOOKUP($A87,'Import OffPeak'!$A$3:ET$99,145,FALSE())-VLOOKUP($A87,'Import OffPeak change'!$A$106:ET$202,145,FALSE())))</f>
        <v>0</v>
      </c>
      <c r="EP87" s="193" t="n">
        <f aca="false">IF(ISERROR(VLOOKUP($A87,'Import OffPeak'!$A$3:EU$99,146,FALSE())-VLOOKUP($A87,'Import OffPeak change'!$A$106:EU$202,146,FALSE())),0,(VLOOKUP($A87,'Import OffPeak'!$A$3:EU$99,146,FALSE())-VLOOKUP($A87,'Import OffPeak change'!$A$106:EU$202,146,FALSE())))</f>
        <v>0</v>
      </c>
      <c r="EQ87" s="193" t="n">
        <f aca="false">IF(ISERROR(VLOOKUP($A87,'Import OffPeak'!$A$3:EV$99,147,FALSE())-VLOOKUP($A87,'Import OffPeak change'!$A$106:EV$202,147,FALSE())),0,(VLOOKUP($A87,'Import OffPeak'!$A$3:EV$99,147,FALSE())-VLOOKUP($A87,'Import OffPeak change'!$A$106:EV$202,147,FALSE())))</f>
        <v>0</v>
      </c>
      <c r="ER87" s="193" t="n">
        <f aca="false">IF(ISERROR(VLOOKUP($A87,'Import OffPeak'!$A$3:EW$99,148,FALSE())-VLOOKUP($A87,'Import OffPeak change'!$A$106:EW$202,148,FALSE())),0,(VLOOKUP($A87,'Import OffPeak'!$A$3:EW$99,148,FALSE())-VLOOKUP($A87,'Import OffPeak change'!$A$106:EW$202,148,FALSE())))</f>
        <v>0</v>
      </c>
      <c r="ES87" s="193" t="n">
        <f aca="false">IF(ISERROR(VLOOKUP($A87,'Import OffPeak'!$A$3:EX$99,149,FALSE())-VLOOKUP($A87,'Import OffPeak change'!$A$106:EX$202,149,FALSE())),0,(VLOOKUP($A87,'Import OffPeak'!$A$3:EX$99,149,FALSE())-VLOOKUP($A87,'Import OffPeak change'!$A$106:EX$202,149,FALSE())))</f>
        <v>0</v>
      </c>
      <c r="ET87" s="193" t="n">
        <f aca="false">IF(ISERROR(VLOOKUP($A87,'Import OffPeak'!$A$3:EY$99,150,FALSE())-VLOOKUP($A87,'Import OffPeak change'!$A$106:EY$202,150,FALSE())),0,(VLOOKUP($A87,'Import OffPeak'!$A$3:EY$99,150,FALSE())-VLOOKUP($A87,'Import OffPeak change'!$A$106:EY$202,150,FALSE())))</f>
        <v>0</v>
      </c>
      <c r="EU87" s="193" t="n">
        <f aca="false">IF(ISERROR(VLOOKUP($A87,'Import OffPeak'!$A$3:EZ$99,151,FALSE())-VLOOKUP($A87,'Import OffPeak change'!$A$106:EZ$202,151,FALSE())),0,(VLOOKUP($A87,'Import OffPeak'!$A$3:EZ$99,151,FALSE())-VLOOKUP($A87,'Import OffPeak change'!$A$106:EZ$202,151,FALSE())))</f>
        <v>0</v>
      </c>
      <c r="EV87" s="193" t="n">
        <f aca="false">IF(ISERROR(VLOOKUP($A87,'Import OffPeak'!$A$3:FA$99,152,FALSE())-VLOOKUP($A87,'Import OffPeak change'!$A$106:FA$202,152,FALSE())),0,(VLOOKUP($A87,'Import OffPeak'!$A$3:FA$99,152,FALSE())-VLOOKUP($A87,'Import OffPeak change'!$A$106:FA$202,152,FALSE())))</f>
        <v>0</v>
      </c>
      <c r="EW87" s="193" t="n">
        <f aca="false">IF(ISERROR(VLOOKUP($A87,'Import OffPeak'!$A$3:FB$99,153,FALSE())-VLOOKUP($A87,'Import OffPeak change'!$A$106:FB$202,153,FALSE())),0,(VLOOKUP($A87,'Import OffPeak'!$A$3:FB$99,153,FALSE())-VLOOKUP($A87,'Import OffPeak change'!$A$106:FB$202,153,FALSE())))</f>
        <v>0</v>
      </c>
      <c r="EX87" s="193" t="n">
        <f aca="false">IF(ISERROR(VLOOKUP($A87,'Import OffPeak'!$A$3:FC$99,154,FALSE())-VLOOKUP($A87,'Import OffPeak change'!$A$106:FC$202,154,FALSE())),0,(VLOOKUP($A87,'Import OffPeak'!$A$3:FC$99,154,FALSE())-VLOOKUP($A87,'Import OffPeak change'!$A$106:FC$202,154,FALSE())))</f>
        <v>0</v>
      </c>
      <c r="EY87" s="193" t="n">
        <f aca="false">IF(ISERROR(VLOOKUP($A87,'Import OffPeak'!$A$3:FD$99,155,FALSE())-VLOOKUP($A87,'Import OffPeak change'!$A$106:FD$202,155,FALSE())),0,(VLOOKUP($A87,'Import OffPeak'!$A$3:FD$99,155,FALSE())-VLOOKUP($A87,'Import OffPeak change'!$A$106:FD$202,155,FALSE())))</f>
        <v>0</v>
      </c>
      <c r="EZ87" s="193" t="n">
        <f aca="false">IF(ISERROR(VLOOKUP($A87,'Import OffPeak'!$A$3:FE$99,156,FALSE())-VLOOKUP($A87,'Import OffPeak change'!$A$106:FE$202,156,FALSE())),0,(VLOOKUP($A87,'Import OffPeak'!$A$3:FE$99,156,FALSE())-VLOOKUP($A87,'Import OffPeak change'!$A$106:FE$202,156,FALSE())))</f>
        <v>0</v>
      </c>
      <c r="FA87" s="193" t="n">
        <f aca="false">IF(ISERROR(VLOOKUP($A87,'Import OffPeak'!$A$3:FF$99,157,FALSE())-VLOOKUP($A87,'Import OffPeak change'!$A$106:FF$202,157,FALSE())),0,(VLOOKUP($A87,'Import OffPeak'!$A$3:FF$99,157,FALSE())-VLOOKUP($A87,'Import OffPeak change'!$A$106:FF$202,157,FALSE())))</f>
        <v>0</v>
      </c>
      <c r="FB87" s="193" t="n">
        <f aca="false">IF(ISERROR(VLOOKUP($A87,'Import OffPeak'!$A$3:FG$99,158,FALSE())-VLOOKUP($A87,'Import OffPeak change'!$A$106:FG$202,158,FALSE())),0,(VLOOKUP($A87,'Import OffPeak'!$A$3:FG$99,158,FALSE())-VLOOKUP($A87,'Import OffPeak change'!$A$106:FG$202,158,FALSE())))</f>
        <v>0</v>
      </c>
      <c r="FC87" s="193" t="n">
        <f aca="false">IF(ISERROR(VLOOKUP($A87,'Import OffPeak'!$A$3:FH$99,159,FALSE())-VLOOKUP($A87,'Import OffPeak change'!$A$106:FH$202,159,FALSE())),0,(VLOOKUP($A87,'Import OffPeak'!$A$3:FH$99,159,FALSE())-VLOOKUP($A87,'Import OffPeak change'!$A$106:FH$202,159,FALSE())))</f>
        <v>0</v>
      </c>
      <c r="FD87" s="193" t="n">
        <f aca="false">IF(ISERROR(VLOOKUP($A87,'Import OffPeak'!$A$3:FI$99,160,FALSE())-VLOOKUP($A87,'Import OffPeak change'!$A$106:FI$202,160,FALSE())),0,(VLOOKUP($A87,'Import OffPeak'!$A$3:FI$99,160,FALSE())-VLOOKUP($A87,'Import OffPeak change'!$A$106:FI$202,160,FALSE())))</f>
        <v>0</v>
      </c>
      <c r="FE87" s="193" t="n">
        <f aca="false">IF(ISERROR(VLOOKUP($A87,'Import OffPeak'!$A$3:FJ$99,161,FALSE())-VLOOKUP($A87,'Import OffPeak change'!$A$106:FJ$202,161,FALSE())),0,(VLOOKUP($A87,'Import OffPeak'!$A$3:FJ$99,161,FALSE())-VLOOKUP($A87,'Import OffPeak change'!$A$106:FJ$202,161,FALSE())))</f>
        <v>0</v>
      </c>
      <c r="FF87" s="193" t="n">
        <f aca="false">IF(ISERROR(VLOOKUP($A87,'Import OffPeak'!$A$3:FK$99,162,FALSE())-VLOOKUP($A87,'Import OffPeak change'!$A$106:FK$202,162,FALSE())),0,(VLOOKUP($A87,'Import OffPeak'!$A$3:FK$99,162,FALSE())-VLOOKUP($A87,'Import OffPeak change'!$A$106:FK$202,162,FALSE())))</f>
        <v>0</v>
      </c>
      <c r="FG87" s="193" t="n">
        <f aca="false">IF(ISERROR(VLOOKUP($A87,'Import OffPeak'!$A$3:FL$99,163,FALSE())-VLOOKUP($A87,'Import OffPeak change'!$A$106:FL$202,163,FALSE())),0,(VLOOKUP($A87,'Import OffPeak'!$A$3:FL$99,163,FALSE())-VLOOKUP($A87,'Import OffPeak change'!$A$106:FL$202,163,FALSE())))</f>
        <v>0</v>
      </c>
      <c r="FH87" s="193" t="n">
        <f aca="false">IF(ISERROR(VLOOKUP($A87,'Import OffPeak'!$A$3:FM$99,164,FALSE())-VLOOKUP($A87,'Import OffPeak change'!$A$106:FM$202,164,FALSE())),0,(VLOOKUP($A87,'Import OffPeak'!$A$3:FM$99,164,FALSE())-VLOOKUP($A87,'Import OffPeak change'!$A$106:FM$202,164,FALSE())))</f>
        <v>0</v>
      </c>
      <c r="FI87" s="193" t="n">
        <f aca="false">IF(ISERROR(VLOOKUP($A87,'Import OffPeak'!$A$3:FN$99,165,FALSE())-VLOOKUP($A87,'Import OffPeak change'!$A$106:FN$202,165,FALSE())),0,(VLOOKUP($A87,'Import OffPeak'!$A$3:FN$99,165,FALSE())-VLOOKUP($A87,'Import OffPeak change'!$A$106:FN$202,165,FALSE())))</f>
        <v>0</v>
      </c>
      <c r="FJ87" s="193" t="n">
        <f aca="false">IF(ISERROR(VLOOKUP($A87,'Import OffPeak'!$A$3:FO$99,166,FALSE())-VLOOKUP($A87,'Import OffPeak change'!$A$106:FO$202,166,FALSE())),0,(VLOOKUP($A87,'Import OffPeak'!$A$3:FO$99,166,FALSE())-VLOOKUP($A87,'Import OffPeak change'!$A$106:FO$202,166,FALSE())))</f>
        <v>0</v>
      </c>
      <c r="FK87" s="193" t="n">
        <f aca="false">IF(ISERROR(VLOOKUP($A87,'Import OffPeak'!$A$3:FP$99,167,FALSE())-VLOOKUP($A87,'Import OffPeak change'!$A$106:FP$202,167,FALSE())),0,(VLOOKUP($A87,'Import OffPeak'!$A$3:FP$99,167,FALSE())-VLOOKUP($A87,'Import OffPeak change'!$A$106:FP$202,167,FALSE())))</f>
        <v>0</v>
      </c>
      <c r="FL87" s="193" t="n">
        <f aca="false">IF(ISERROR(VLOOKUP($A87,'Import OffPeak'!$A$3:FQ$99,168,FALSE())-VLOOKUP($A87,'Import OffPeak change'!$A$106:FQ$202,168,FALSE())),0,(VLOOKUP($A87,'Import OffPeak'!$A$3:FQ$99,168,FALSE())-VLOOKUP($A87,'Import OffPeak change'!$A$106:FQ$202,168,FALSE())))</f>
        <v>0</v>
      </c>
      <c r="FM87" s="193" t="n">
        <f aca="false">IF(ISERROR(VLOOKUP($A87,'Import OffPeak'!$A$3:FR$99,169,FALSE())-VLOOKUP($A87,'Import OffPeak change'!$A$106:FR$202,169,FALSE())),0,(VLOOKUP($A87,'Import OffPeak'!$A$3:FR$99,169,FALSE())-VLOOKUP($A87,'Import OffPeak change'!$A$106:FR$202,169,FALSE())))</f>
        <v>0</v>
      </c>
      <c r="FN87" s="193" t="n">
        <f aca="false">IF(ISERROR(VLOOKUP($A87,'Import OffPeak'!$A$3:FS$99,170,FALSE())-VLOOKUP($A87,'Import OffPeak change'!$A$106:FS$202,170,FALSE())),0,(VLOOKUP($A87,'Import OffPeak'!$A$3:FS$99,170,FALSE())-VLOOKUP($A87,'Import OffPeak change'!$A$106:FS$202,170,FALSE())))</f>
        <v>0</v>
      </c>
      <c r="FO87" s="193" t="n">
        <f aca="false">IF(ISERROR(VLOOKUP($A87,'Import OffPeak'!$A$3:FT$99,171,FALSE())-VLOOKUP($A87,'Import OffPeak change'!$A$106:FT$202,171,FALSE())),0,(VLOOKUP($A87,'Import OffPeak'!$A$3:FT$99,171,FALSE())-VLOOKUP($A87,'Import OffPeak change'!$A$106:FT$202,171,FALSE())))</f>
        <v>0</v>
      </c>
      <c r="FP87" s="193" t="n">
        <f aca="false">IF(ISERROR(VLOOKUP($A87,'Import OffPeak'!$A$3:FU$99,172,FALSE())-VLOOKUP($A87,'Import OffPeak change'!$A$106:FU$202,172,FALSE())),0,(VLOOKUP($A87,'Import OffPeak'!$A$3:FU$99,172,FALSE())-VLOOKUP($A87,'Import OffPeak change'!$A$106:FU$202,172,FALSE())))</f>
        <v>0</v>
      </c>
      <c r="FQ87" s="193" t="n">
        <f aca="false">IF(ISERROR(VLOOKUP($A87,'Import OffPeak'!$A$3:FV$99,173,FALSE())-VLOOKUP($A87,'Import OffPeak change'!$A$106:FV$202,173,FALSE())),0,(VLOOKUP($A87,'Import OffPeak'!$A$3:FV$99,173,FALSE())-VLOOKUP($A87,'Import OffPeak change'!$A$106:FV$202,173,FALSE())))</f>
        <v>0</v>
      </c>
      <c r="FR87" s="193" t="n">
        <f aca="false">IF(ISERROR(VLOOKUP($A87,'Import OffPeak'!$A$3:FW$99,174,FALSE())-VLOOKUP($A87,'Import OffPeak change'!$A$106:FW$202,174,FALSE())),0,(VLOOKUP($A87,'Import OffPeak'!$A$3:FW$99,174,FALSE())-VLOOKUP($A87,'Import OffPeak change'!$A$106:FW$202,174,FALSE())))</f>
        <v>0</v>
      </c>
      <c r="FS87" s="193" t="n">
        <f aca="false">IF(ISERROR(VLOOKUP($A87,'Import OffPeak'!$A$3:FX$99,175,FALSE())-VLOOKUP($A87,'Import OffPeak change'!$A$106:FX$202,175,FALSE())),0,(VLOOKUP($A87,'Import OffPeak'!$A$3:FX$99,175,FALSE())-VLOOKUP($A87,'Import OffPeak change'!$A$106:FX$202,175,FALSE())))</f>
        <v>0</v>
      </c>
      <c r="FT87" s="193" t="n">
        <f aca="false">IF(ISERROR(VLOOKUP($A87,'Import OffPeak'!$A$3:FY$99,176,FALSE())-VLOOKUP($A87,'Import OffPeak change'!$A$106:FY$202,176,FALSE())),0,(VLOOKUP($A87,'Import OffPeak'!$A$3:FY$99,176,FALSE())-VLOOKUP($A87,'Import OffPeak change'!$A$106:FY$202,176,FALSE())))</f>
        <v>0</v>
      </c>
      <c r="FU87" s="193" t="n">
        <f aca="false">IF(ISERROR(VLOOKUP($A87,'Import OffPeak'!$A$3:FZ$99,177,FALSE())-VLOOKUP($A87,'Import OffPeak change'!$A$106:FZ$202,177,FALSE())),0,(VLOOKUP($A87,'Import OffPeak'!$A$3:FZ$99,177,FALSE())-VLOOKUP($A87,'Import OffPeak change'!$A$106:FZ$202,177,FALSE())))</f>
        <v>0</v>
      </c>
      <c r="FV87" s="193" t="n">
        <f aca="false">IF(ISERROR(VLOOKUP($A87,'Import OffPeak'!$A$3:GA$99,178,FALSE())-VLOOKUP($A87,'Import OffPeak change'!$A$106:GA$202,178,FALSE())),0,(VLOOKUP($A87,'Import OffPeak'!$A$3:GA$99,178,FALSE())-VLOOKUP($A87,'Import OffPeak change'!$A$106:GA$202,178,FALSE())))</f>
        <v>0</v>
      </c>
      <c r="FW87" s="193" t="n">
        <f aca="false">IF(ISERROR(VLOOKUP($A87,'Import OffPeak'!$A$3:GB$99,179,FALSE())-VLOOKUP($A87,'Import OffPeak change'!$A$106:GB$202,179,FALSE())),0,(VLOOKUP($A87,'Import OffPeak'!$A$3:GB$99,179,FALSE())-VLOOKUP($A87,'Import OffPeak change'!$A$106:GB$202,179,FALSE())))</f>
        <v>0</v>
      </c>
      <c r="FX87" s="193" t="n">
        <f aca="false">IF(ISERROR(VLOOKUP($A87,'Import OffPeak'!$A$3:GC$99,180,FALSE())-VLOOKUP($A87,'Import OffPeak change'!$A$106:GC$202,180,FALSE())),0,(VLOOKUP($A87,'Import OffPeak'!$A$3:GC$99,180,FALSE())-VLOOKUP($A87,'Import OffPeak change'!$A$106:GC$202,180,FALSE())))</f>
        <v>0</v>
      </c>
      <c r="FY87" s="193" t="n">
        <f aca="false">IF(ISERROR(VLOOKUP($A87,'Import OffPeak'!$A$3:GD$99,181,FALSE())-VLOOKUP($A87,'Import OffPeak change'!$A$106:GD$202,181,FALSE())),0,(VLOOKUP($A87,'Import OffPeak'!$A$3:GD$99,181,FALSE())-VLOOKUP($A87,'Import OffPeak change'!$A$106:GD$202,181,FALSE())))</f>
        <v>0</v>
      </c>
      <c r="FZ87" s="193" t="n">
        <f aca="false">IF(ISERROR(VLOOKUP($A87,'Import OffPeak'!$A$3:GE$99,182,FALSE())-VLOOKUP($A87,'Import OffPeak change'!$A$106:GE$202,182,FALSE())),0,(VLOOKUP($A87,'Import OffPeak'!$A$3:GE$99,182,FALSE())-VLOOKUP($A87,'Import OffPeak change'!$A$106:GE$202,182,FALSE())))</f>
        <v>0</v>
      </c>
      <c r="GA87" s="193" t="n">
        <f aca="false">IF(ISERROR(VLOOKUP($A87,'Import OffPeak'!$A$3:GF$99,183,FALSE())-VLOOKUP($A87,'Import OffPeak change'!$A$106:GF$202,183,FALSE())),0,(VLOOKUP($A87,'Import OffPeak'!$A$3:GF$99,183,FALSE())-VLOOKUP($A87,'Import OffPeak change'!$A$106:GF$202,183,FALSE())))</f>
        <v>0</v>
      </c>
      <c r="GB87" s="193" t="n">
        <f aca="false">IF(ISERROR(VLOOKUP($A87,'Import OffPeak'!$A$3:GG$99,184,FALSE())-VLOOKUP($A87,'Import OffPeak change'!$A$106:GG$202,184,FALSE())),0,(VLOOKUP($A87,'Import OffPeak'!$A$3:GG$99,184,FALSE())-VLOOKUP($A87,'Import OffPeak change'!$A$106:GG$202,184,FALSE())))</f>
        <v>0</v>
      </c>
      <c r="GC87" s="193" t="n">
        <f aca="false">IF(ISERROR(VLOOKUP($A87,'Import OffPeak'!$A$3:GH$99,185,FALSE())-VLOOKUP($A87,'Import OffPeak change'!$A$106:GH$202,185,FALSE())),0,(VLOOKUP($A87,'Import OffPeak'!$A$3:GH$99,185,FALSE())-VLOOKUP($A87,'Import OffPeak change'!$A$106:GH$202,185,FALSE())))</f>
        <v>0</v>
      </c>
      <c r="GD87" s="193" t="n">
        <f aca="false">IF(ISERROR(VLOOKUP($A87,'Import OffPeak'!$A$3:GI$99,186,FALSE())-VLOOKUP($A87,'Import OffPeak change'!$A$106:GI$202,186,FALSE())),0,(VLOOKUP($A87,'Import OffPeak'!$A$3:GI$99,186,FALSE())-VLOOKUP($A87,'Import OffPeak change'!$A$106:GI$202,186,FALSE())))</f>
        <v>0</v>
      </c>
      <c r="GE87" s="193" t="n">
        <f aca="false">IF(ISERROR(VLOOKUP($A87,'Import OffPeak'!$A$3:GJ$99,187,FALSE())-VLOOKUP($A87,'Import OffPeak change'!$A$106:GJ$202,187,FALSE())),0,(VLOOKUP($A87,'Import OffPeak'!$A$3:GJ$99,187,FALSE())-VLOOKUP($A87,'Import OffPeak change'!$A$106:GJ$202,187,FALSE())))</f>
        <v>0</v>
      </c>
      <c r="GF87" s="193" t="n">
        <f aca="false">IF(ISERROR(VLOOKUP($A87,'Import OffPeak'!$A$3:GK$99,188,FALSE())-VLOOKUP($A87,'Import OffPeak change'!$A$106:GK$202,188,FALSE())),0,(VLOOKUP($A87,'Import OffPeak'!$A$3:GK$99,188,FALSE())-VLOOKUP($A87,'Import OffPeak change'!$A$106:GK$202,188,FALSE())))</f>
        <v>0</v>
      </c>
      <c r="GG87" s="193" t="n">
        <f aca="false">IF(ISERROR(VLOOKUP($A87,'Import OffPeak'!$A$3:GL$99,189,FALSE())-VLOOKUP($A87,'Import OffPeak change'!$A$106:GL$202,189,FALSE())),0,(VLOOKUP($A87,'Import OffPeak'!$A$3:GL$99,189,FALSE())-VLOOKUP($A87,'Import OffPeak change'!$A$106:GL$202,189,FALSE())))</f>
        <v>0</v>
      </c>
      <c r="GH87" s="193" t="n">
        <f aca="false">IF(ISERROR(VLOOKUP($A87,'Import OffPeak'!$A$3:GM$99,190,FALSE())-VLOOKUP($A87,'Import OffPeak change'!$A$106:GM$202,190,FALSE())),0,(VLOOKUP($A87,'Import OffPeak'!$A$3:GM$99,190,FALSE())-VLOOKUP($A87,'Import OffPeak change'!$A$106:GM$202,190,FALSE())))</f>
        <v>0</v>
      </c>
      <c r="GI87" s="193" t="n">
        <f aca="false">IF(ISERROR(VLOOKUP($A87,'Import OffPeak'!$A$3:GN$99,191,FALSE())-VLOOKUP($A87,'Import OffPeak change'!$A$106:GN$202,191,FALSE())),0,(VLOOKUP($A87,'Import OffPeak'!$A$3:GN$99,191,FALSE())-VLOOKUP($A87,'Import OffPeak change'!$A$106:GN$202,191,FALSE())))</f>
        <v>0</v>
      </c>
      <c r="GJ87" s="193" t="n">
        <f aca="false">IF(ISERROR(VLOOKUP($A87,'Import OffPeak'!$A$3:GO$99,192,FALSE())-VLOOKUP($A87,'Import OffPeak change'!$A$106:GO$202,192,FALSE())),0,(VLOOKUP($A87,'Import OffPeak'!$A$3:GO$99,192,FALSE())-VLOOKUP($A87,'Import OffPeak change'!$A$106:GO$202,192,FALSE())))</f>
        <v>0</v>
      </c>
      <c r="GK87" s="193" t="n">
        <f aca="false">IF(ISERROR(VLOOKUP($A87,'Import OffPeak'!$A$3:GP$99,193,FALSE())-VLOOKUP($A87,'Import OffPeak change'!$A$106:GP$202,193,FALSE())),0,(VLOOKUP($A87,'Import OffPeak'!$A$3:GP$99,193,FALSE())-VLOOKUP($A87,'Import OffPeak change'!$A$106:GP$202,193,FALSE())))</f>
        <v>0</v>
      </c>
      <c r="GL87" s="193" t="n">
        <f aca="false">IF(ISERROR(VLOOKUP($A87,'Import OffPeak'!$A$3:GQ$99,194,FALSE())-VLOOKUP($A87,'Import OffPeak change'!$A$106:GQ$202,194,FALSE())),0,(VLOOKUP($A87,'Import OffPeak'!$A$3:GQ$99,194,FALSE())-VLOOKUP($A87,'Import OffPeak change'!$A$106:GQ$202,194,FALSE())))</f>
        <v>0</v>
      </c>
      <c r="GM87" s="193" t="n">
        <f aca="false">IF(ISERROR(VLOOKUP($A87,'Import OffPeak'!$A$3:GR$99,195,FALSE())-VLOOKUP($A87,'Import OffPeak change'!$A$106:GR$202,195,FALSE())),0,(VLOOKUP($A87,'Import OffPeak'!$A$3:GR$99,195,FALSE())-VLOOKUP($A87,'Import OffPeak change'!$A$106:GR$202,195,FALSE())))</f>
        <v>0</v>
      </c>
      <c r="GN87" s="193" t="n">
        <f aca="false">IF(ISERROR(VLOOKUP($A87,'Import OffPeak'!$A$3:GS$99,196,FALSE())-VLOOKUP($A87,'Import OffPeak change'!$A$106:GS$202,196,FALSE())),0,(VLOOKUP($A87,'Import OffPeak'!$A$3:GS$99,196,FALSE())-VLOOKUP($A87,'Import OffPeak change'!$A$106:GS$202,196,FALSE())))</f>
        <v>0</v>
      </c>
      <c r="GO87" s="193" t="n">
        <f aca="false">IF(ISERROR(VLOOKUP($A87,'Import OffPeak'!$A$3:GT$99,197,FALSE())-VLOOKUP($A87,'Import OffPeak change'!$A$106:GT$202,197,FALSE())),0,(VLOOKUP($A87,'Import OffPeak'!$A$3:GT$99,197,FALSE())-VLOOKUP($A87,'Import OffPeak change'!$A$106:GT$202,197,FALSE())))</f>
        <v>0</v>
      </c>
      <c r="GP87" s="193" t="n">
        <f aca="false">IF(ISERROR(VLOOKUP($A87,'Import OffPeak'!$A$3:GU$99,198,FALSE())-VLOOKUP($A87,'Import OffPeak change'!$A$106:GU$202,198,FALSE())),0,(VLOOKUP($A87,'Import OffPeak'!$A$3:GU$99,198,FALSE())-VLOOKUP($A87,'Import OffPeak change'!$A$106:GU$202,198,FALSE())))</f>
        <v>0</v>
      </c>
      <c r="GQ87" s="193" t="n">
        <f aca="false">IF(ISERROR(VLOOKUP($A87,'Import OffPeak'!$A$3:GV$99,199,FALSE())-VLOOKUP($A87,'Import OffPeak change'!$A$106:GV$202,199,FALSE())),0,(VLOOKUP($A87,'Import OffPeak'!$A$3:GV$99,199,FALSE())-VLOOKUP($A87,'Import OffPeak change'!$A$106:GV$202,199,FALSE())))</f>
        <v>0</v>
      </c>
      <c r="GR87" s="193" t="n">
        <f aca="false">IF(ISERROR(VLOOKUP($A87,'Import OffPeak'!$A$3:GW$99,200,FALSE())-VLOOKUP($A87,'Import OffPeak change'!$A$106:GW$202,200,FALSE())),0,(VLOOKUP($A87,'Import OffPeak'!$A$3:GW$99,200,FALSE())-VLOOKUP($A87,'Import OffPeak change'!$A$106:GW$202,200,FALSE())))</f>
        <v>0</v>
      </c>
      <c r="GS87" s="193" t="n">
        <f aca="false">IF(ISERROR(VLOOKUP($A87,'Import OffPeak'!$A$3:GX$99,201,FALSE())-VLOOKUP($A87,'Import OffPeak change'!$A$106:GX$202,201,FALSE())),0,(VLOOKUP($A87,'Import OffPeak'!$A$3:GX$99,201,FALSE())-VLOOKUP($A87,'Import OffPeak change'!$A$106:GX$202,201,FALSE())))</f>
        <v>0</v>
      </c>
      <c r="GT87" s="193" t="n">
        <f aca="false">IF(ISERROR(VLOOKUP($A87,'Import OffPeak'!$A$3:GY$99,202,FALSE())-VLOOKUP($A87,'Import OffPeak change'!$A$106:GY$202,202,FALSE())),0,(VLOOKUP($A87,'Import OffPeak'!$A$3:GY$99,202,FALSE())-VLOOKUP($A87,'Import OffPeak change'!$A$106:GY$202,202,FALSE())))</f>
        <v>0</v>
      </c>
      <c r="GU87" s="193" t="n">
        <f aca="false">IF(ISERROR(VLOOKUP($A87,'Import OffPeak'!$A$3:GZ$99,203,FALSE())-VLOOKUP($A87,'Import OffPeak change'!$A$106:GZ$202,203,FALSE())),0,(VLOOKUP($A87,'Import OffPeak'!$A$3:GZ$99,203,FALSE())-VLOOKUP($A87,'Import OffPeak change'!$A$106:GZ$202,203,FALSE())))</f>
        <v>0</v>
      </c>
      <c r="GV87" s="193" t="n">
        <f aca="false">IF(ISERROR(VLOOKUP($A87,'Import OffPeak'!$A$3:HA$99,204,FALSE())-VLOOKUP($A87,'Import OffPeak change'!$A$106:HA$202,204,FALSE())),0,(VLOOKUP($A87,'Import OffPeak'!$A$3:HA$99,204,FALSE())-VLOOKUP($A87,'Import OffPeak change'!$A$106:HA$202,204,FALSE())))</f>
        <v>0</v>
      </c>
      <c r="GW87" s="193" t="n">
        <f aca="false">IF(ISERROR(VLOOKUP($A87,'Import OffPeak'!$A$3:HB$99,205,FALSE())-VLOOKUP($A87,'Import OffPeak change'!$A$106:HB$202,205,FALSE())),0,(VLOOKUP($A87,'Import OffPeak'!$A$3:HB$99,205,FALSE())-VLOOKUP($A87,'Import OffPeak change'!$A$106:HB$202,205,FALSE())))</f>
        <v>0</v>
      </c>
      <c r="GX87" s="193" t="n">
        <f aca="false">IF(ISERROR(VLOOKUP($A87,'Import OffPeak'!$A$3:HC$99,206,FALSE())-VLOOKUP($A87,'Import OffPeak change'!$A$106:HC$202,206,FALSE())),0,(VLOOKUP($A87,'Import OffPeak'!$A$3:HC$99,206,FALSE())-VLOOKUP($A87,'Import OffPeak change'!$A$106:HC$202,206,FALSE())))</f>
        <v>0</v>
      </c>
      <c r="GY87" s="193" t="n">
        <f aca="false">IF(ISERROR(VLOOKUP($A87,'Import OffPeak'!$A$3:HD$99,207,FALSE())-VLOOKUP($A87,'Import OffPeak change'!$A$106:HD$202,207,FALSE())),0,(VLOOKUP($A87,'Import OffPeak'!$A$3:HD$99,207,FALSE())-VLOOKUP($A87,'Import OffPeak change'!$A$106:HD$202,207,FALSE())))</f>
        <v>0</v>
      </c>
      <c r="GZ87" s="193" t="n">
        <f aca="false">IF(ISERROR(VLOOKUP($A87,'Import OffPeak'!$A$3:HE$99,208,FALSE())-VLOOKUP($A87,'Import OffPeak change'!$A$106:HE$202,208,FALSE())),0,(VLOOKUP($A87,'Import OffPeak'!$A$3:HE$99,208,FALSE())-VLOOKUP($A87,'Import OffPeak change'!$A$106:HE$202,208,FALSE())))</f>
        <v>0</v>
      </c>
      <c r="HA87" s="193" t="n">
        <f aca="false">IF(ISERROR(VLOOKUP($A87,'Import OffPeak'!$A$3:HF$99,209,FALSE())-VLOOKUP($A87,'Import OffPeak change'!$A$106:HF$202,209,FALSE())),0,(VLOOKUP($A87,'Import OffPeak'!$A$3:HF$99,209,FALSE())-VLOOKUP($A87,'Import OffPeak change'!$A$106:HF$202,209,FALSE())))</f>
        <v>0</v>
      </c>
      <c r="HB87" s="193" t="n">
        <f aca="false">IF(ISERROR(VLOOKUP($A87,'Import OffPeak'!$A$3:HG$99,210,FALSE())-VLOOKUP($A87,'Import OffPeak change'!$A$106:HG$202,210,FALSE())),0,(VLOOKUP($A87,'Import OffPeak'!$A$3:HG$99,210,FALSE())-VLOOKUP($A87,'Import OffPeak change'!$A$106:HG$202,210,FALSE())))</f>
        <v>0</v>
      </c>
      <c r="HC87" s="193" t="n">
        <f aca="false">IF(ISERROR(VLOOKUP($A87,'Import OffPeak'!$A$3:HH$99,211,FALSE())-VLOOKUP($A87,'Import OffPeak change'!$A$106:HH$202,211,FALSE())),0,(VLOOKUP($A87,'Import OffPeak'!$A$3:HH$99,211,FALSE())-VLOOKUP($A87,'Import OffPeak change'!$A$106:HH$202,211,FALSE())))</f>
        <v>0</v>
      </c>
      <c r="HD87" s="193" t="n">
        <f aca="false">IF(ISERROR(VLOOKUP($A87,'Import OffPeak'!$A$3:HI$99,212,FALSE())-VLOOKUP($A87,'Import OffPeak change'!$A$106:HI$202,212,FALSE())),0,(VLOOKUP($A87,'Import OffPeak'!$A$3:HI$99,212,FALSE())-VLOOKUP($A87,'Import OffPeak change'!$A$106:HI$202,212,FALSE())))</f>
        <v>0</v>
      </c>
      <c r="HE87" s="193" t="n">
        <f aca="false">IF(ISERROR(VLOOKUP($A87,'Import OffPeak'!$A$3:HJ$99,213,FALSE())-VLOOKUP($A87,'Import OffPeak change'!$A$106:HJ$202,213,FALSE())),0,(VLOOKUP($A87,'Import OffPeak'!$A$3:HJ$99,213,FALSE())-VLOOKUP($A87,'Import OffPeak change'!$A$106:HJ$202,213,FALSE())))</f>
        <v>0</v>
      </c>
      <c r="HF87" s="193" t="n">
        <f aca="false">IF(ISERROR(VLOOKUP($A87,'Import OffPeak'!$A$3:HK$99,214,FALSE())-VLOOKUP($A87,'Import OffPeak change'!$A$106:HK$202,214,FALSE())),0,(VLOOKUP($A87,'Import OffPeak'!$A$3:HK$99,214,FALSE())-VLOOKUP($A87,'Import OffPeak change'!$A$106:HK$202,214,FALSE())))</f>
        <v>0</v>
      </c>
      <c r="HG87" s="193" t="n">
        <f aca="false">IF(ISERROR(VLOOKUP($A87,'Import OffPeak'!$A$3:HL$99,215,FALSE())-VLOOKUP($A87,'Import OffPeak change'!$A$106:HL$202,215,FALSE())),0,(VLOOKUP($A87,'Import OffPeak'!$A$3:HL$99,215,FALSE())-VLOOKUP($A87,'Import OffPeak change'!$A$106:HL$202,215,FALSE())))</f>
        <v>0</v>
      </c>
      <c r="HH87" s="193" t="n">
        <f aca="false">IF(ISERROR(VLOOKUP($A87,'Import OffPeak'!$A$3:HM$99,216,FALSE())-VLOOKUP($A87,'Import OffPeak change'!$A$106:HM$202,216,FALSE())),0,(VLOOKUP($A87,'Import OffPeak'!$A$3:HM$99,216,FALSE())-VLOOKUP($A87,'Import OffPeak change'!$A$106:HM$202,216,FALSE())))</f>
        <v>0</v>
      </c>
      <c r="HI87" s="193" t="n">
        <f aca="false">IF(ISERROR(VLOOKUP($A87,'Import OffPeak'!$A$3:HN$99,217,FALSE())-VLOOKUP($A87,'Import OffPeak change'!$A$106:HN$202,217,FALSE())),0,(VLOOKUP($A87,'Import OffPeak'!$A$3:HN$99,217,FALSE())-VLOOKUP($A87,'Import OffPeak change'!$A$106:HN$202,217,FALSE())))</f>
        <v>0</v>
      </c>
      <c r="HJ87" s="193" t="n">
        <f aca="false">IF(ISERROR(VLOOKUP($A87,'Import OffPeak'!$A$3:HO$99,218,FALSE())-VLOOKUP($A87,'Import OffPeak change'!$A$106:HO$202,218,FALSE())),0,(VLOOKUP($A87,'Import OffPeak'!$A$3:HO$99,218,FALSE())-VLOOKUP($A87,'Import OffPeak change'!$A$106:HO$202,218,FALSE())))</f>
        <v>0</v>
      </c>
      <c r="HK87" s="193" t="n">
        <f aca="false">IF(ISERROR(VLOOKUP($A87,'Import OffPeak'!$A$3:HP$99,219,FALSE())-VLOOKUP($A87,'Import OffPeak change'!$A$106:HP$202,219,FALSE())),0,(VLOOKUP($A87,'Import OffPeak'!$A$3:HP$99,219,FALSE())-VLOOKUP($A87,'Import OffPeak change'!$A$106:HP$202,219,FALSE())))</f>
        <v>0</v>
      </c>
      <c r="HL87" s="193" t="n">
        <f aca="false">IF(ISERROR(VLOOKUP($A87,'Import OffPeak'!$A$3:HQ$99,220,FALSE())-VLOOKUP($A87,'Import OffPeak change'!$A$106:HQ$202,220,FALSE())),0,(VLOOKUP($A87,'Import OffPeak'!$A$3:HQ$99,220,FALSE())-VLOOKUP($A87,'Import OffPeak change'!$A$106:HQ$202,220,FALSE())))</f>
        <v>0</v>
      </c>
      <c r="HM87" s="193" t="n">
        <f aca="false">IF(ISERROR(VLOOKUP($A87,'Import OffPeak'!$A$3:HR$99,221,FALSE())-VLOOKUP($A87,'Import OffPeak change'!$A$106:HR$202,221,FALSE())),0,(VLOOKUP($A87,'Import OffPeak'!$A$3:HR$99,221,FALSE())-VLOOKUP($A87,'Import OffPeak change'!$A$106:HR$202,221,FALSE())))</f>
        <v>0</v>
      </c>
      <c r="HN87" s="193" t="n">
        <f aca="false">IF(ISERROR(VLOOKUP($A87,'Import OffPeak'!$A$3:HS$99,222,FALSE())-VLOOKUP($A87,'Import OffPeak change'!$A$106:HS$202,222,FALSE())),0,(VLOOKUP($A87,'Import OffPeak'!$A$3:HS$99,222,FALSE())-VLOOKUP($A87,'Import OffPeak change'!$A$106:HS$202,222,FALSE())))</f>
        <v>0</v>
      </c>
      <c r="HO87" s="193" t="n">
        <f aca="false">IF(ISERROR(VLOOKUP($A87,'Import OffPeak'!$A$3:HT$99,223,FALSE())-VLOOKUP($A87,'Import OffPeak change'!$A$106:HT$202,223,FALSE())),0,(VLOOKUP($A87,'Import OffPeak'!$A$3:HT$99,223,FALSE())-VLOOKUP($A87,'Import OffPeak change'!$A$106:HT$202,223,FALSE())))</f>
        <v>0</v>
      </c>
      <c r="HP87" s="193" t="n">
        <f aca="false">IF(ISERROR(VLOOKUP($A87,'Import OffPeak'!$A$3:HU$99,224,FALSE())-VLOOKUP($A87,'Import OffPeak change'!$A$106:HU$202,224,FALSE())),0,(VLOOKUP($A87,'Import OffPeak'!$A$3:HU$99,224,FALSE())-VLOOKUP($A87,'Import OffPeak change'!$A$106:HU$202,224,FALSE())))</f>
        <v>0</v>
      </c>
      <c r="HQ87" s="193" t="n">
        <f aca="false">IF(ISERROR(VLOOKUP($A87,'Import OffPeak'!$A$3:HV$99,225,FALSE())-VLOOKUP($A87,'Import OffPeak change'!$A$106:HV$202,225,FALSE())),0,(VLOOKUP($A87,'Import OffPeak'!$A$3:HV$99,225,FALSE())-VLOOKUP($A87,'Import OffPeak change'!$A$106:HV$202,225,FALSE())))</f>
        <v>0</v>
      </c>
      <c r="HR87" s="193" t="n">
        <f aca="false">IF(ISERROR(VLOOKUP($A87,'Import OffPeak'!$A$3:HW$99,226,FALSE())-VLOOKUP($A87,'Import OffPeak change'!$A$106:HW$202,226,FALSE())),0,(VLOOKUP($A87,'Import OffPeak'!$A$3:HW$99,226,FALSE())-VLOOKUP($A87,'Import OffPeak change'!$A$106:HW$202,226,FALSE())))</f>
        <v>0</v>
      </c>
      <c r="HS87" s="193" t="n">
        <f aca="false">IF(ISERROR(VLOOKUP($A87,'Import OffPeak'!$A$3:HX$99,227,FALSE())-VLOOKUP($A87,'Import OffPeak change'!$A$106:HX$202,227,FALSE())),0,(VLOOKUP($A87,'Import OffPeak'!$A$3:HX$99,227,FALSE())-VLOOKUP($A87,'Import OffPeak change'!$A$106:HX$202,227,FALSE())))</f>
        <v>0</v>
      </c>
      <c r="HT87" s="193" t="n">
        <f aca="false">IF(ISERROR(VLOOKUP($A87,'Import OffPeak'!$A$3:HY$99,228,FALSE())-VLOOKUP($A87,'Import OffPeak change'!$A$106:HY$202,228,FALSE())),0,(VLOOKUP($A87,'Import OffPeak'!$A$3:HY$99,228,FALSE())-VLOOKUP($A87,'Import OffPeak change'!$A$106:HY$202,228,FALSE())))</f>
        <v>0</v>
      </c>
      <c r="HU87" s="193" t="n">
        <f aca="false">IF(ISERROR(VLOOKUP($A87,'Import OffPeak'!$A$3:HZ$99,229,FALSE())-VLOOKUP($A87,'Import OffPeak change'!$A$106:HZ$202,229,FALSE())),0,(VLOOKUP($A87,'Import OffPeak'!$A$3:HZ$99,229,FALSE())-VLOOKUP($A87,'Import OffPeak change'!$A$106:HZ$202,229,FALSE())))</f>
        <v>0</v>
      </c>
      <c r="HV87" s="193" t="n">
        <f aca="false">IF(ISERROR(VLOOKUP($A87,'Import OffPeak'!$A$3:IA$99,230,FALSE())-VLOOKUP($A87,'Import OffPeak change'!$A$106:IA$202,230,FALSE())),0,(VLOOKUP($A87,'Import OffPeak'!$A$3:IA$99,230,FALSE())-VLOOKUP($A87,'Import OffPeak change'!$A$106:IA$202,230,FALSE())))</f>
        <v>0</v>
      </c>
      <c r="HW87" s="193" t="n">
        <f aca="false">IF(ISERROR(VLOOKUP($A87,'Import OffPeak'!$A$3:IB$99,231,FALSE())-VLOOKUP($A87,'Import OffPeak change'!$A$106:IB$202,231,FALSE())),0,(VLOOKUP($A87,'Import OffPeak'!$A$3:IB$99,231,FALSE())-VLOOKUP($A87,'Import OffPeak change'!$A$106:IB$202,231,FALSE())))</f>
        <v>0</v>
      </c>
      <c r="HX87" s="193" t="n">
        <f aca="false">IF(ISERROR(VLOOKUP($A87,'Import OffPeak'!$A$3:IC$99,232,FALSE())-VLOOKUP($A87,'Import OffPeak change'!$A$106:IC$202,232,FALSE())),0,(VLOOKUP($A87,'Import OffPeak'!$A$3:IC$99,232,FALSE())-VLOOKUP($A87,'Import OffPeak change'!$A$106:IC$202,232,FALSE())))</f>
        <v>0</v>
      </c>
      <c r="HY87" s="193" t="n">
        <f aca="false">IF(ISERROR(VLOOKUP($A87,'Import OffPeak'!$A$3:ID$99,233,FALSE())-VLOOKUP($A87,'Import OffPeak change'!$A$106:ID$202,233,FALSE())),0,(VLOOKUP($A87,'Import OffPeak'!$A$3:ID$99,233,FALSE())-VLOOKUP($A87,'Import OffPeak change'!$A$106:ID$202,233,FALSE())))</f>
        <v>0</v>
      </c>
      <c r="HZ87" s="193" t="n">
        <f aca="false">IF(ISERROR(VLOOKUP($A87,'Import OffPeak'!$A$3:IE$99,234,FALSE())-VLOOKUP($A87,'Import OffPeak change'!$A$106:IE$202,234,FALSE())),0,(VLOOKUP($A87,'Import OffPeak'!$A$3:IE$99,234,FALSE())-VLOOKUP($A87,'Import OffPeak change'!$A$106:IE$202,234,FALSE())))</f>
        <v>0</v>
      </c>
      <c r="IA87" s="193" t="n">
        <f aca="false">IF(ISERROR(VLOOKUP($A87,'Import OffPeak'!$A$3:IF$99,235,FALSE())-VLOOKUP($A87,'Import OffPeak change'!$A$106:IF$202,235,FALSE())),0,(VLOOKUP($A87,'Import OffPeak'!$A$3:IF$99,235,FALSE())-VLOOKUP($A87,'Import OffPeak change'!$A$106:IF$202,235,FALSE())))</f>
        <v>0</v>
      </c>
      <c r="IB87" s="193" t="n">
        <f aca="false">IF(ISERROR(VLOOKUP($A87,'Import OffPeak'!$A$3:IG$99,236,FALSE())-VLOOKUP($A87,'Import OffPeak change'!$A$106:IG$202,236,FALSE())),0,(VLOOKUP($A87,'Import OffPeak'!$A$3:IG$99,236,FALSE())-VLOOKUP($A87,'Import OffPeak change'!$A$106:IG$202,236,FALSE())))</f>
        <v>0</v>
      </c>
      <c r="IC87" s="193" t="n">
        <f aca="false">IF(ISERROR(VLOOKUP($A87,'Import OffPeak'!$A$3:IH$99,237,FALSE())-VLOOKUP($A87,'Import OffPeak change'!$A$106:IH$202,237,FALSE())),0,(VLOOKUP($A87,'Import OffPeak'!$A$3:IH$99,237,FALSE())-VLOOKUP($A87,'Import OffPeak change'!$A$106:IH$202,237,FALSE())))</f>
        <v>0</v>
      </c>
      <c r="ID87" s="193" t="n">
        <f aca="false">IF(ISERROR(VLOOKUP($A87,'Import OffPeak'!$A$3:II$99,238,FALSE())-VLOOKUP($A87,'Import OffPeak change'!$A$106:II$202,238,FALSE())),0,(VLOOKUP($A87,'Import OffPeak'!$A$3:II$99,238,FALSE())-VLOOKUP($A87,'Import OffPeak change'!$A$106:II$202,238,FALSE())))</f>
        <v>0</v>
      </c>
      <c r="IE87" s="193" t="n">
        <f aca="false">IF(ISERROR(VLOOKUP($A87,'Import OffPeak'!$A$3:IJ$99,239,FALSE())-VLOOKUP($A87,'Import OffPeak change'!$A$106:IJ$202,239,FALSE())),0,(VLOOKUP($A87,'Import OffPeak'!$A$3:IJ$99,239,FALSE())-VLOOKUP($A87,'Import OffPeak change'!$A$106:IJ$202,239,FALSE())))</f>
        <v>0</v>
      </c>
    </row>
    <row r="88" customFormat="false" ht="12.75" hidden="false" customHeight="false" outlineLevel="0" collapsed="false">
      <c r="A88" s="201" t="str">
        <f aca="false">IF('Import OffPeak'!A85=0,"",'Import OffPeak'!A85)</f>
        <v/>
      </c>
      <c r="B88" s="193"/>
      <c r="C88" s="193"/>
      <c r="D88" s="193"/>
      <c r="E88" s="193"/>
      <c r="F88" s="193"/>
      <c r="G88" s="193" t="n">
        <f aca="false">IF(ISERROR(VLOOKUP($A88,'Import OffPeak'!$A$3:L$99,7,FALSE())-VLOOKUP($A88,'Import OffPeak change'!$A$106:L$202,7,FALSE())),0,(VLOOKUP($A88,'Import OffPeak'!$A$3:L$99,7,FALSE())-VLOOKUP($A88,'Import OffPeak change'!$A$106:L$202,7,FALSE())))</f>
        <v>0</v>
      </c>
      <c r="H88" s="193" t="n">
        <f aca="false">IF(ISERROR(VLOOKUP($A88,'Import OffPeak'!$A$3:M$99,8,FALSE())-VLOOKUP($A88,'Import OffPeak change'!$A$106:M$202,8,FALSE())),0,(VLOOKUP($A88,'Import OffPeak'!$A$3:M$99,8,FALSE())-VLOOKUP($A88,'Import OffPeak change'!$A$106:M$202,8,FALSE())))</f>
        <v>0</v>
      </c>
      <c r="I88" s="193" t="n">
        <f aca="false">IF(ISERROR(VLOOKUP($A88,'Import OffPeak'!$A$3:N$99,9,FALSE())-VLOOKUP($A88,'Import OffPeak change'!$A$106:N$202,9,FALSE())),0,(VLOOKUP($A88,'Import OffPeak'!$A$3:N$99,9,FALSE())-VLOOKUP($A88,'Import OffPeak change'!$A$106:N$202,9,FALSE())))</f>
        <v>0</v>
      </c>
      <c r="J88" s="193" t="n">
        <f aca="false">IF(ISERROR(VLOOKUP($A88,'Import OffPeak'!$A$3:O$99,10,FALSE())-VLOOKUP($A88,'Import OffPeak change'!$A$106:O$202,10,FALSE())),0,(VLOOKUP($A88,'Import OffPeak'!$A$3:O$99,10,FALSE())-VLOOKUP($A88,'Import OffPeak change'!$A$106:O$202,10,FALSE())))</f>
        <v>0</v>
      </c>
      <c r="K88" s="193" t="n">
        <f aca="false">IF(ISERROR(VLOOKUP($A88,'Import OffPeak'!$A$3:P$99,11,FALSE())-VLOOKUP($A88,'Import OffPeak change'!$A$106:P$202,11,FALSE())),0,(VLOOKUP($A88,'Import OffPeak'!$A$3:P$99,11,FALSE())-VLOOKUP($A88,'Import OffPeak change'!$A$106:P$202,11,FALSE())))</f>
        <v>0</v>
      </c>
      <c r="L88" s="193" t="n">
        <f aca="false">IF(ISERROR(VLOOKUP($A88,'Import OffPeak'!$A$3:Q$99,12,FALSE())-VLOOKUP($A88,'Import OffPeak change'!$A$106:Q$202,12,FALSE())),0,(VLOOKUP($A88,'Import OffPeak'!$A$3:Q$99,12,FALSE())-VLOOKUP($A88,'Import OffPeak change'!$A$106:Q$202,12,FALSE())))</f>
        <v>0</v>
      </c>
      <c r="M88" s="193" t="n">
        <f aca="false">IF(ISERROR(VLOOKUP($A88,'Import OffPeak'!$A$3:R$99,13,FALSE())-VLOOKUP($A88,'Import OffPeak change'!$A$106:R$202,13,FALSE())),0,(VLOOKUP($A88,'Import OffPeak'!$A$3:R$99,13,FALSE())-VLOOKUP($A88,'Import OffPeak change'!$A$106:R$202,13,FALSE())))</f>
        <v>0</v>
      </c>
      <c r="N88" s="193" t="n">
        <f aca="false">IF(ISERROR(VLOOKUP($A88,'Import OffPeak'!$A$3:S$99,14,FALSE())-VLOOKUP($A88,'Import OffPeak change'!$A$106:S$202,14,FALSE())),0,(VLOOKUP($A88,'Import OffPeak'!$A$3:S$99,14,FALSE())-VLOOKUP($A88,'Import OffPeak change'!$A$106:S$202,14,FALSE())))</f>
        <v>0</v>
      </c>
      <c r="O88" s="193" t="n">
        <f aca="false">IF(ISERROR(VLOOKUP($A88,'Import OffPeak'!$A$3:T$99,15,FALSE())-VLOOKUP($A88,'Import OffPeak change'!$A$106:T$202,15,FALSE())),0,(VLOOKUP($A88,'Import OffPeak'!$A$3:T$99,15,FALSE())-VLOOKUP($A88,'Import OffPeak change'!$A$106:T$202,15,FALSE())))</f>
        <v>0</v>
      </c>
      <c r="P88" s="193" t="n">
        <f aca="false">IF(ISERROR(VLOOKUP($A88,'Import OffPeak'!$A$3:U$99,16,FALSE())-VLOOKUP($A88,'Import OffPeak change'!$A$106:U$202,16,FALSE())),0,(VLOOKUP($A88,'Import OffPeak'!$A$3:U$99,16,FALSE())-VLOOKUP($A88,'Import OffPeak change'!$A$106:U$202,16,FALSE())))</f>
        <v>0</v>
      </c>
      <c r="Q88" s="193" t="n">
        <f aca="false">IF(ISERROR(VLOOKUP($A88,'Import OffPeak'!$A$3:V$99,17,FALSE())-VLOOKUP($A88,'Import OffPeak change'!$A$106:V$202,17,FALSE())),0,(VLOOKUP($A88,'Import OffPeak'!$A$3:V$99,17,FALSE())-VLOOKUP($A88,'Import OffPeak change'!$A$106:V$202,17,FALSE())))</f>
        <v>0</v>
      </c>
      <c r="R88" s="193" t="n">
        <f aca="false">IF(ISERROR(VLOOKUP($A88,'Import OffPeak'!$A$3:W$99,18,FALSE())-VLOOKUP($A88,'Import OffPeak change'!$A$106:W$202,18,FALSE())),0,(VLOOKUP($A88,'Import OffPeak'!$A$3:W$99,18,FALSE())-VLOOKUP($A88,'Import OffPeak change'!$A$106:W$202,18,FALSE())))</f>
        <v>0</v>
      </c>
      <c r="S88" s="193" t="n">
        <f aca="false">IF(ISERROR(VLOOKUP($A88,'Import OffPeak'!$A$3:X$99,19,FALSE())-VLOOKUP($A88,'Import OffPeak change'!$A$106:X$202,19,FALSE())),0,(VLOOKUP($A88,'Import OffPeak'!$A$3:X$99,19,FALSE())-VLOOKUP($A88,'Import OffPeak change'!$A$106:X$202,19,FALSE())))</f>
        <v>0</v>
      </c>
      <c r="T88" s="193" t="n">
        <f aca="false">IF(ISERROR(VLOOKUP($A88,'Import OffPeak'!$A$3:Y$99,20,FALSE())-VLOOKUP($A88,'Import OffPeak change'!$A$106:Y$202,20,FALSE())),0,(VLOOKUP($A88,'Import OffPeak'!$A$3:Y$99,20,FALSE())-VLOOKUP($A88,'Import OffPeak change'!$A$106:Y$202,20,FALSE())))</f>
        <v>0</v>
      </c>
      <c r="U88" s="193" t="n">
        <f aca="false">IF(ISERROR(VLOOKUP($A88,'Import OffPeak'!$A$3:Z$99,21,FALSE())-VLOOKUP($A88,'Import OffPeak change'!$A$106:Z$202,21,FALSE())),0,(VLOOKUP($A88,'Import OffPeak'!$A$3:Z$99,21,FALSE())-VLOOKUP($A88,'Import OffPeak change'!$A$106:Z$202,21,FALSE())))</f>
        <v>0</v>
      </c>
      <c r="V88" s="193" t="n">
        <f aca="false">IF(ISERROR(VLOOKUP($A88,'Import OffPeak'!$A$3:AA$99,22,FALSE())-VLOOKUP($A88,'Import OffPeak change'!$A$106:AA$202,22,FALSE())),0,(VLOOKUP($A88,'Import OffPeak'!$A$3:AA$99,22,FALSE())-VLOOKUP($A88,'Import OffPeak change'!$A$106:AA$202,22,FALSE())))</f>
        <v>0</v>
      </c>
      <c r="W88" s="193" t="n">
        <f aca="false">IF(ISERROR(VLOOKUP($A88,'Import OffPeak'!$A$3:AB$99,23,FALSE())-VLOOKUP($A88,'Import OffPeak change'!$A$106:AB$202,23,FALSE())),0,(VLOOKUP($A88,'Import OffPeak'!$A$3:AB$99,23,FALSE())-VLOOKUP($A88,'Import OffPeak change'!$A$106:AB$202,23,FALSE())))</f>
        <v>0</v>
      </c>
      <c r="X88" s="193" t="n">
        <f aca="false">IF(ISERROR(VLOOKUP($A88,'Import OffPeak'!$A$3:AC$99,24,FALSE())-VLOOKUP($A88,'Import OffPeak change'!$A$106:AC$202,24,FALSE())),0,(VLOOKUP($A88,'Import OffPeak'!$A$3:AC$99,24,FALSE())-VLOOKUP($A88,'Import OffPeak change'!$A$106:AC$202,24,FALSE())))</f>
        <v>0</v>
      </c>
      <c r="Y88" s="193" t="n">
        <f aca="false">IF(ISERROR(VLOOKUP($A88,'Import OffPeak'!$A$3:AD$99,25,FALSE())-VLOOKUP($A88,'Import OffPeak change'!$A$106:AD$202,25,FALSE())),0,(VLOOKUP($A88,'Import OffPeak'!$A$3:AD$99,25,FALSE())-VLOOKUP($A88,'Import OffPeak change'!$A$106:AD$202,25,FALSE())))</f>
        <v>0</v>
      </c>
      <c r="Z88" s="193" t="n">
        <f aca="false">IF(ISERROR(VLOOKUP($A88,'Import OffPeak'!$A$3:AE$99,26,FALSE())-VLOOKUP($A88,'Import OffPeak change'!$A$106:AE$202,26,FALSE())),0,(VLOOKUP($A88,'Import OffPeak'!$A$3:AE$99,26,FALSE())-VLOOKUP($A88,'Import OffPeak change'!$A$106:AE$202,26,FALSE())))</f>
        <v>0</v>
      </c>
      <c r="AA88" s="193" t="n">
        <f aca="false">IF(ISERROR(VLOOKUP($A88,'Import OffPeak'!$A$3:AF$99,27,FALSE())-VLOOKUP($A88,'Import OffPeak change'!$A$106:AF$202,27,FALSE())),0,(VLOOKUP($A88,'Import OffPeak'!$A$3:AF$99,27,FALSE())-VLOOKUP($A88,'Import OffPeak change'!$A$106:AF$202,27,FALSE())))</f>
        <v>0</v>
      </c>
      <c r="AB88" s="193" t="n">
        <f aca="false">IF(ISERROR(VLOOKUP($A88,'Import OffPeak'!$A$3:AG$99,28,FALSE())-VLOOKUP($A88,'Import OffPeak change'!$A$106:AG$202,28,FALSE())),0,(VLOOKUP($A88,'Import OffPeak'!$A$3:AG$99,28,FALSE())-VLOOKUP($A88,'Import OffPeak change'!$A$106:AG$202,28,FALSE())))</f>
        <v>0</v>
      </c>
      <c r="AC88" s="193" t="n">
        <f aca="false">IF(ISERROR(VLOOKUP($A88,'Import OffPeak'!$A$3:AH$99,29,FALSE())-VLOOKUP($A88,'Import OffPeak change'!$A$106:AH$202,29,FALSE())),0,(VLOOKUP($A88,'Import OffPeak'!$A$3:AH$99,29,FALSE())-VLOOKUP($A88,'Import OffPeak change'!$A$106:AH$202,29,FALSE())))</f>
        <v>0</v>
      </c>
      <c r="AD88" s="193" t="n">
        <f aca="false">IF(ISERROR(VLOOKUP($A88,'Import OffPeak'!$A$3:AI$99,30,FALSE())-VLOOKUP($A88,'Import OffPeak change'!$A$106:AI$202,30,FALSE())),0,(VLOOKUP($A88,'Import OffPeak'!$A$3:AI$99,30,FALSE())-VLOOKUP($A88,'Import OffPeak change'!$A$106:AI$202,30,FALSE())))</f>
        <v>0</v>
      </c>
      <c r="AE88" s="193" t="n">
        <f aca="false">IF(ISERROR(VLOOKUP($A88,'Import OffPeak'!$A$3:AJ$99,31,FALSE())-VLOOKUP($A88,'Import OffPeak change'!$A$106:AJ$202,31,FALSE())),0,(VLOOKUP($A88,'Import OffPeak'!$A$3:AJ$99,31,FALSE())-VLOOKUP($A88,'Import OffPeak change'!$A$106:AJ$202,31,FALSE())))</f>
        <v>0</v>
      </c>
      <c r="AF88" s="193" t="n">
        <f aca="false">IF(ISERROR(VLOOKUP($A88,'Import OffPeak'!$A$3:AK$99,32,FALSE())-VLOOKUP($A88,'Import OffPeak change'!$A$106:AK$202,32,FALSE())),0,(VLOOKUP($A88,'Import OffPeak'!$A$3:AK$99,32,FALSE())-VLOOKUP($A88,'Import OffPeak change'!$A$106:AK$202,32,FALSE())))</f>
        <v>0</v>
      </c>
      <c r="AG88" s="193" t="n">
        <f aca="false">IF(ISERROR(VLOOKUP($A88,'Import OffPeak'!$A$3:AL$99,33,FALSE())-VLOOKUP($A88,'Import OffPeak change'!$A$106:AL$202,33,FALSE())),0,(VLOOKUP($A88,'Import OffPeak'!$A$3:AL$99,33,FALSE())-VLOOKUP($A88,'Import OffPeak change'!$A$106:AL$202,33,FALSE())))</f>
        <v>0</v>
      </c>
      <c r="AH88" s="193" t="n">
        <f aca="false">IF(ISERROR(VLOOKUP($A88,'Import OffPeak'!$A$3:AM$99,34,FALSE())-VLOOKUP($A88,'Import OffPeak change'!$A$106:AM$202,34,FALSE())),0,(VLOOKUP($A88,'Import OffPeak'!$A$3:AM$99,34,FALSE())-VLOOKUP($A88,'Import OffPeak change'!$A$106:AM$202,34,FALSE())))</f>
        <v>0</v>
      </c>
      <c r="AI88" s="193" t="n">
        <f aca="false">IF(ISERROR(VLOOKUP($A88,'Import OffPeak'!$A$3:AN$99,35,FALSE())-VLOOKUP($A88,'Import OffPeak change'!$A$106:AN$202,35,FALSE())),0,(VLOOKUP($A88,'Import OffPeak'!$A$3:AN$99,35,FALSE())-VLOOKUP($A88,'Import OffPeak change'!$A$106:AN$202,35,FALSE())))</f>
        <v>0</v>
      </c>
      <c r="AJ88" s="193" t="n">
        <f aca="false">IF(ISERROR(VLOOKUP($A88,'Import OffPeak'!$A$3:AO$99,36,FALSE())-VLOOKUP($A88,'Import OffPeak change'!$A$106:AO$202,36,FALSE())),0,(VLOOKUP($A88,'Import OffPeak'!$A$3:AO$99,36,FALSE())-VLOOKUP($A88,'Import OffPeak change'!$A$106:AO$202,36,FALSE())))</f>
        <v>0</v>
      </c>
      <c r="AK88" s="193" t="n">
        <f aca="false">IF(ISERROR(VLOOKUP($A88,'Import OffPeak'!$A$3:AP$99,37,FALSE())-VLOOKUP($A88,'Import OffPeak change'!$A$106:AP$202,37,FALSE())),0,(VLOOKUP($A88,'Import OffPeak'!$A$3:AP$99,37,FALSE())-VLOOKUP($A88,'Import OffPeak change'!$A$106:AP$202,37,FALSE())))</f>
        <v>0</v>
      </c>
      <c r="AL88" s="193" t="n">
        <f aca="false">IF(ISERROR(VLOOKUP($A88,'Import OffPeak'!$A$3:AQ$99,38,FALSE())-VLOOKUP($A88,'Import OffPeak change'!$A$106:AQ$202,38,FALSE())),0,(VLOOKUP($A88,'Import OffPeak'!$A$3:AQ$99,38,FALSE())-VLOOKUP($A88,'Import OffPeak change'!$A$106:AQ$202,38,FALSE())))</f>
        <v>0</v>
      </c>
      <c r="AM88" s="193" t="n">
        <f aca="false">IF(ISERROR(VLOOKUP($A88,'Import OffPeak'!$A$3:AR$99,39,FALSE())-VLOOKUP($A88,'Import OffPeak change'!$A$106:AR$202,39,FALSE())),0,(VLOOKUP($A88,'Import OffPeak'!$A$3:AR$99,39,FALSE())-VLOOKUP($A88,'Import OffPeak change'!$A$106:AR$202,39,FALSE())))</f>
        <v>0</v>
      </c>
      <c r="AN88" s="193" t="n">
        <f aca="false">IF(ISERROR(VLOOKUP($A88,'Import OffPeak'!$A$3:AS$99,40,FALSE())-VLOOKUP($A88,'Import OffPeak change'!$A$106:AS$202,40,FALSE())),0,(VLOOKUP($A88,'Import OffPeak'!$A$3:AS$99,40,FALSE())-VLOOKUP($A88,'Import OffPeak change'!$A$106:AS$202,40,FALSE())))</f>
        <v>0</v>
      </c>
      <c r="AO88" s="193" t="n">
        <f aca="false">IF(ISERROR(VLOOKUP($A88,'Import OffPeak'!$A$3:AT$99,41,FALSE())-VLOOKUP($A88,'Import OffPeak change'!$A$106:AT$202,41,FALSE())),0,(VLOOKUP($A88,'Import OffPeak'!$A$3:AT$99,41,FALSE())-VLOOKUP($A88,'Import OffPeak change'!$A$106:AT$202,41,FALSE())))</f>
        <v>0</v>
      </c>
      <c r="AP88" s="193" t="n">
        <f aca="false">IF(ISERROR(VLOOKUP($A88,'Import OffPeak'!$A$3:AU$99,42,FALSE())-VLOOKUP($A88,'Import OffPeak change'!$A$106:AU$202,42,FALSE())),0,(VLOOKUP($A88,'Import OffPeak'!$A$3:AU$99,42,FALSE())-VLOOKUP($A88,'Import OffPeak change'!$A$106:AU$202,42,FALSE())))</f>
        <v>0</v>
      </c>
      <c r="AQ88" s="193" t="n">
        <f aca="false">IF(ISERROR(VLOOKUP($A88,'Import OffPeak'!$A$3:AV$99,43,FALSE())-VLOOKUP($A88,'Import OffPeak change'!$A$106:AV$202,43,FALSE())),0,(VLOOKUP($A88,'Import OffPeak'!$A$3:AV$99,43,FALSE())-VLOOKUP($A88,'Import OffPeak change'!$A$106:AV$202,43,FALSE())))</f>
        <v>0</v>
      </c>
      <c r="AR88" s="193" t="n">
        <f aca="false">IF(ISERROR(VLOOKUP($A88,'Import OffPeak'!$A$3:AW$99,44,FALSE())-VLOOKUP($A88,'Import OffPeak change'!$A$106:AW$202,44,FALSE())),0,(VLOOKUP($A88,'Import OffPeak'!$A$3:AW$99,44,FALSE())-VLOOKUP($A88,'Import OffPeak change'!$A$106:AW$202,44,FALSE())))</f>
        <v>0</v>
      </c>
      <c r="AS88" s="193" t="n">
        <f aca="false">IF(ISERROR(VLOOKUP($A88,'Import OffPeak'!$A$3:AX$99,45,FALSE())-VLOOKUP($A88,'Import OffPeak change'!$A$106:AX$202,45,FALSE())),0,(VLOOKUP($A88,'Import OffPeak'!$A$3:AX$99,45,FALSE())-VLOOKUP($A88,'Import OffPeak change'!$A$106:AX$202,45,FALSE())))</f>
        <v>0</v>
      </c>
      <c r="AT88" s="193" t="n">
        <f aca="false">IF(ISERROR(VLOOKUP($A88,'Import OffPeak'!$A$3:AY$99,46,FALSE())-VLOOKUP($A88,'Import OffPeak change'!$A$106:AY$202,46,FALSE())),0,(VLOOKUP($A88,'Import OffPeak'!$A$3:AY$99,46,FALSE())-VLOOKUP($A88,'Import OffPeak change'!$A$106:AY$202,46,FALSE())))</f>
        <v>0</v>
      </c>
      <c r="AU88" s="193" t="n">
        <f aca="false">IF(ISERROR(VLOOKUP($A88,'Import OffPeak'!$A$3:AZ$99,47,FALSE())-VLOOKUP($A88,'Import OffPeak change'!$A$106:AZ$202,47,FALSE())),0,(VLOOKUP($A88,'Import OffPeak'!$A$3:AZ$99,47,FALSE())-VLOOKUP($A88,'Import OffPeak change'!$A$106:AZ$202,47,FALSE())))</f>
        <v>0</v>
      </c>
      <c r="AV88" s="193" t="n">
        <f aca="false">IF(ISERROR(VLOOKUP($A88,'Import OffPeak'!$A$3:BA$99,48,FALSE())-VLOOKUP($A88,'Import OffPeak change'!$A$106:BA$202,48,FALSE())),0,(VLOOKUP($A88,'Import OffPeak'!$A$3:BA$99,48,FALSE())-VLOOKUP($A88,'Import OffPeak change'!$A$106:BA$202,48,FALSE())))</f>
        <v>0</v>
      </c>
      <c r="AW88" s="193" t="n">
        <f aca="false">IF(ISERROR(VLOOKUP($A88,'Import OffPeak'!$A$3:BB$99,49,FALSE())-VLOOKUP($A88,'Import OffPeak change'!$A$106:BB$202,49,FALSE())),0,(VLOOKUP($A88,'Import OffPeak'!$A$3:BB$99,49,FALSE())-VLOOKUP($A88,'Import OffPeak change'!$A$106:BB$202,49,FALSE())))</f>
        <v>0</v>
      </c>
      <c r="AX88" s="193" t="n">
        <f aca="false">IF(ISERROR(VLOOKUP($A88,'Import OffPeak'!$A$3:BC$99,50,FALSE())-VLOOKUP($A88,'Import OffPeak change'!$A$106:BC$202,50,FALSE())),0,(VLOOKUP($A88,'Import OffPeak'!$A$3:BC$99,50,FALSE())-VLOOKUP($A88,'Import OffPeak change'!$A$106:BC$202,50,FALSE())))</f>
        <v>0</v>
      </c>
      <c r="AY88" s="193" t="n">
        <f aca="false">IF(ISERROR(VLOOKUP($A88,'Import OffPeak'!$A$3:BD$99,51,FALSE())-VLOOKUP($A88,'Import OffPeak change'!$A$106:BD$202,51,FALSE())),0,(VLOOKUP($A88,'Import OffPeak'!$A$3:BD$99,51,FALSE())-VLOOKUP($A88,'Import OffPeak change'!$A$106:BD$202,51,FALSE())))</f>
        <v>0</v>
      </c>
      <c r="AZ88" s="193" t="n">
        <f aca="false">IF(ISERROR(VLOOKUP($A88,'Import OffPeak'!$A$3:BE$99,52,FALSE())-VLOOKUP($A88,'Import OffPeak change'!$A$106:BE$202,52,FALSE())),0,(VLOOKUP($A88,'Import OffPeak'!$A$3:BE$99,52,FALSE())-VLOOKUP($A88,'Import OffPeak change'!$A$106:BE$202,52,FALSE())))</f>
        <v>0</v>
      </c>
      <c r="BA88" s="193" t="n">
        <f aca="false">IF(ISERROR(VLOOKUP($A88,'Import OffPeak'!$A$3:BF$99,53,FALSE())-VLOOKUP($A88,'Import OffPeak change'!$A$106:BF$202,53,FALSE())),0,(VLOOKUP($A88,'Import OffPeak'!$A$3:BF$99,53,FALSE())-VLOOKUP($A88,'Import OffPeak change'!$A$106:BF$202,53,FALSE())))</f>
        <v>0</v>
      </c>
      <c r="BB88" s="193" t="n">
        <f aca="false">IF(ISERROR(VLOOKUP($A88,'Import OffPeak'!$A$3:BG$99,54,FALSE())-VLOOKUP($A88,'Import OffPeak change'!$A$106:BG$202,54,FALSE())),0,(VLOOKUP($A88,'Import OffPeak'!$A$3:BG$99,54,FALSE())-VLOOKUP($A88,'Import OffPeak change'!$A$106:BG$202,54,FALSE())))</f>
        <v>0</v>
      </c>
      <c r="BC88" s="193" t="n">
        <f aca="false">IF(ISERROR(VLOOKUP($A88,'Import OffPeak'!$A$3:BH$99,55,FALSE())-VLOOKUP($A88,'Import OffPeak change'!$A$106:BH$202,55,FALSE())),0,(VLOOKUP($A88,'Import OffPeak'!$A$3:BH$99,55,FALSE())-VLOOKUP($A88,'Import OffPeak change'!$A$106:BH$202,55,FALSE())))</f>
        <v>0</v>
      </c>
      <c r="BD88" s="193" t="n">
        <f aca="false">IF(ISERROR(VLOOKUP($A88,'Import OffPeak'!$A$3:BI$99,56,FALSE())-VLOOKUP($A88,'Import OffPeak change'!$A$106:BI$202,56,FALSE())),0,(VLOOKUP($A88,'Import OffPeak'!$A$3:BI$99,56,FALSE())-VLOOKUP($A88,'Import OffPeak change'!$A$106:BI$202,56,FALSE())))</f>
        <v>0</v>
      </c>
      <c r="BE88" s="193" t="n">
        <f aca="false">IF(ISERROR(VLOOKUP($A88,'Import OffPeak'!$A$3:BJ$99,57,FALSE())-VLOOKUP($A88,'Import OffPeak change'!$A$106:BJ$202,57,FALSE())),0,(VLOOKUP($A88,'Import OffPeak'!$A$3:BJ$99,57,FALSE())-VLOOKUP($A88,'Import OffPeak change'!$A$106:BJ$202,57,FALSE())))</f>
        <v>0</v>
      </c>
      <c r="BF88" s="193" t="n">
        <f aca="false">IF(ISERROR(VLOOKUP($A88,'Import OffPeak'!$A$3:BK$99,58,FALSE())-VLOOKUP($A88,'Import OffPeak change'!$A$106:BK$202,58,FALSE())),0,(VLOOKUP($A88,'Import OffPeak'!$A$3:BK$99,58,FALSE())-VLOOKUP($A88,'Import OffPeak change'!$A$106:BK$202,58,FALSE())))</f>
        <v>0</v>
      </c>
      <c r="BG88" s="193" t="n">
        <f aca="false">IF(ISERROR(VLOOKUP($A88,'Import OffPeak'!$A$3:BL$99,59,FALSE())-VLOOKUP($A88,'Import OffPeak change'!$A$106:BL$202,59,FALSE())),0,(VLOOKUP($A88,'Import OffPeak'!$A$3:BL$99,59,FALSE())-VLOOKUP($A88,'Import OffPeak change'!$A$106:BL$202,59,FALSE())))</f>
        <v>0</v>
      </c>
      <c r="BH88" s="193" t="n">
        <f aca="false">IF(ISERROR(VLOOKUP($A88,'Import OffPeak'!$A$3:BM$99,60,FALSE())-VLOOKUP($A88,'Import OffPeak change'!$A$106:BM$202,60,FALSE())),0,(VLOOKUP($A88,'Import OffPeak'!$A$3:BM$99,60,FALSE())-VLOOKUP($A88,'Import OffPeak change'!$A$106:BM$202,60,FALSE())))</f>
        <v>0</v>
      </c>
      <c r="BI88" s="193" t="n">
        <f aca="false">IF(ISERROR(VLOOKUP($A88,'Import OffPeak'!$A$3:BN$99,61,FALSE())-VLOOKUP($A88,'Import OffPeak change'!$A$106:BN$202,61,FALSE())),0,(VLOOKUP($A88,'Import OffPeak'!$A$3:BN$99,61,FALSE())-VLOOKUP($A88,'Import OffPeak change'!$A$106:BN$202,61,FALSE())))</f>
        <v>0</v>
      </c>
      <c r="BJ88" s="193" t="n">
        <f aca="false">IF(ISERROR(VLOOKUP($A88,'Import OffPeak'!$A$3:BO$99,62,FALSE())-VLOOKUP($A88,'Import OffPeak change'!$A$106:BO$202,62,FALSE())),0,(VLOOKUP($A88,'Import OffPeak'!$A$3:BO$99,62,FALSE())-VLOOKUP($A88,'Import OffPeak change'!$A$106:BO$202,62,FALSE())))</f>
        <v>0</v>
      </c>
      <c r="BK88" s="193" t="n">
        <f aca="false">IF(ISERROR(VLOOKUP($A88,'Import OffPeak'!$A$3:BP$99,63,FALSE())-VLOOKUP($A88,'Import OffPeak change'!$A$106:BP$202,63,FALSE())),0,(VLOOKUP($A88,'Import OffPeak'!$A$3:BP$99,63,FALSE())-VLOOKUP($A88,'Import OffPeak change'!$A$106:BP$202,63,FALSE())))</f>
        <v>0</v>
      </c>
      <c r="BL88" s="193" t="n">
        <f aca="false">IF(ISERROR(VLOOKUP($A88,'Import OffPeak'!$A$3:BQ$99,64,FALSE())-VLOOKUP($A88,'Import OffPeak change'!$A$106:BQ$202,64,FALSE())),0,(VLOOKUP($A88,'Import OffPeak'!$A$3:BQ$99,64,FALSE())-VLOOKUP($A88,'Import OffPeak change'!$A$106:BQ$202,64,FALSE())))</f>
        <v>0</v>
      </c>
      <c r="BM88" s="193" t="n">
        <f aca="false">IF(ISERROR(VLOOKUP($A88,'Import OffPeak'!$A$3:BR$99,65,FALSE())-VLOOKUP($A88,'Import OffPeak change'!$A$106:BR$202,65,FALSE())),0,(VLOOKUP($A88,'Import OffPeak'!$A$3:BR$99,65,FALSE())-VLOOKUP($A88,'Import OffPeak change'!$A$106:BR$202,65,FALSE())))</f>
        <v>0</v>
      </c>
      <c r="BN88" s="193" t="n">
        <f aca="false">IF(ISERROR(VLOOKUP($A88,'Import OffPeak'!$A$3:BS$99,66,FALSE())-VLOOKUP($A88,'Import OffPeak change'!$A$106:BS$202,66,FALSE())),0,(VLOOKUP($A88,'Import OffPeak'!$A$3:BS$99,66,FALSE())-VLOOKUP($A88,'Import OffPeak change'!$A$106:BS$202,66,FALSE())))</f>
        <v>0</v>
      </c>
      <c r="BO88" s="193" t="n">
        <f aca="false">IF(ISERROR(VLOOKUP($A88,'Import OffPeak'!$A$3:BT$99,67,FALSE())-VLOOKUP($A88,'Import OffPeak change'!$A$106:BT$202,67,FALSE())),0,(VLOOKUP($A88,'Import OffPeak'!$A$3:BT$99,67,FALSE())-VLOOKUP($A88,'Import OffPeak change'!$A$106:BT$202,67,FALSE())))</f>
        <v>0</v>
      </c>
      <c r="BP88" s="193" t="n">
        <f aca="false">IF(ISERROR(VLOOKUP($A88,'Import OffPeak'!$A$3:BU$99,68,FALSE())-VLOOKUP($A88,'Import OffPeak change'!$A$106:BU$202,68,FALSE())),0,(VLOOKUP($A88,'Import OffPeak'!$A$3:BU$99,68,FALSE())-VLOOKUP($A88,'Import OffPeak change'!$A$106:BU$202,68,FALSE())))</f>
        <v>0</v>
      </c>
      <c r="BQ88" s="193" t="n">
        <f aca="false">IF(ISERROR(VLOOKUP($A88,'Import OffPeak'!$A$3:BV$99,69,FALSE())-VLOOKUP($A88,'Import OffPeak change'!$A$106:BV$202,69,FALSE())),0,(VLOOKUP($A88,'Import OffPeak'!$A$3:BV$99,69,FALSE())-VLOOKUP($A88,'Import OffPeak change'!$A$106:BV$202,69,FALSE())))</f>
        <v>0</v>
      </c>
      <c r="BR88" s="193" t="n">
        <f aca="false">IF(ISERROR(VLOOKUP($A88,'Import OffPeak'!$A$3:BW$99,70,FALSE())-VLOOKUP($A88,'Import OffPeak change'!$A$106:BW$202,70,FALSE())),0,(VLOOKUP($A88,'Import OffPeak'!$A$3:BW$99,70,FALSE())-VLOOKUP($A88,'Import OffPeak change'!$A$106:BW$202,70,FALSE())))</f>
        <v>0</v>
      </c>
      <c r="BS88" s="193" t="n">
        <f aca="false">IF(ISERROR(VLOOKUP($A88,'Import OffPeak'!$A$3:BX$99,71,FALSE())-VLOOKUP($A88,'Import OffPeak change'!$A$106:BX$202,71,FALSE())),0,(VLOOKUP($A88,'Import OffPeak'!$A$3:BX$99,71,FALSE())-VLOOKUP($A88,'Import OffPeak change'!$A$106:BX$202,71,FALSE())))</f>
        <v>0</v>
      </c>
      <c r="BT88" s="193" t="n">
        <f aca="false">IF(ISERROR(VLOOKUP($A88,'Import OffPeak'!$A$3:BY$99,72,FALSE())-VLOOKUP($A88,'Import OffPeak change'!$A$106:BY$202,72,FALSE())),0,(VLOOKUP($A88,'Import OffPeak'!$A$3:BY$99,72,FALSE())-VLOOKUP($A88,'Import OffPeak change'!$A$106:BY$202,72,FALSE())))</f>
        <v>0</v>
      </c>
      <c r="BU88" s="193" t="n">
        <f aca="false">IF(ISERROR(VLOOKUP($A88,'Import OffPeak'!$A$3:BZ$99,73,FALSE())-VLOOKUP($A88,'Import OffPeak change'!$A$106:BZ$202,73,FALSE())),0,(VLOOKUP($A88,'Import OffPeak'!$A$3:BZ$99,73,FALSE())-VLOOKUP($A88,'Import OffPeak change'!$A$106:BZ$202,73,FALSE())))</f>
        <v>0</v>
      </c>
      <c r="BV88" s="193" t="n">
        <f aca="false">IF(ISERROR(VLOOKUP($A88,'Import OffPeak'!$A$3:CA$99,74,FALSE())-VLOOKUP($A88,'Import OffPeak change'!$A$106:CA$202,74,FALSE())),0,(VLOOKUP($A88,'Import OffPeak'!$A$3:CA$99,74,FALSE())-VLOOKUP($A88,'Import OffPeak change'!$A$106:CA$202,74,FALSE())))</f>
        <v>0</v>
      </c>
      <c r="BW88" s="193" t="n">
        <f aca="false">IF(ISERROR(VLOOKUP($A88,'Import OffPeak'!$A$3:CB$99,75,FALSE())-VLOOKUP($A88,'Import OffPeak change'!$A$106:CB$202,75,FALSE())),0,(VLOOKUP($A88,'Import OffPeak'!$A$3:CB$99,75,FALSE())-VLOOKUP($A88,'Import OffPeak change'!$A$106:CB$202,75,FALSE())))</f>
        <v>0</v>
      </c>
      <c r="BX88" s="193" t="n">
        <f aca="false">IF(ISERROR(VLOOKUP($A88,'Import OffPeak'!$A$3:CC$99,76,FALSE())-VLOOKUP($A88,'Import OffPeak change'!$A$106:CC$202,76,FALSE())),0,(VLOOKUP($A88,'Import OffPeak'!$A$3:CC$99,76,FALSE())-VLOOKUP($A88,'Import OffPeak change'!$A$106:CC$202,76,FALSE())))</f>
        <v>0</v>
      </c>
      <c r="BY88" s="193" t="n">
        <f aca="false">IF(ISERROR(VLOOKUP($A88,'Import OffPeak'!$A$3:CD$99,77,FALSE())-VLOOKUP($A88,'Import OffPeak change'!$A$106:CD$202,77,FALSE())),0,(VLOOKUP($A88,'Import OffPeak'!$A$3:CD$99,77,FALSE())-VLOOKUP($A88,'Import OffPeak change'!$A$106:CD$202,77,FALSE())))</f>
        <v>0</v>
      </c>
      <c r="BZ88" s="193" t="n">
        <f aca="false">IF(ISERROR(VLOOKUP($A88,'Import OffPeak'!$A$3:CE$99,78,FALSE())-VLOOKUP($A88,'Import OffPeak change'!$A$106:CE$202,78,FALSE())),0,(VLOOKUP($A88,'Import OffPeak'!$A$3:CE$99,78,FALSE())-VLOOKUP($A88,'Import OffPeak change'!$A$106:CE$202,78,FALSE())))</f>
        <v>0</v>
      </c>
      <c r="CA88" s="193" t="n">
        <f aca="false">IF(ISERROR(VLOOKUP($A88,'Import OffPeak'!$A$3:CF$99,79,FALSE())-VLOOKUP($A88,'Import OffPeak change'!$A$106:CF$202,79,FALSE())),0,(VLOOKUP($A88,'Import OffPeak'!$A$3:CF$99,79,FALSE())-VLOOKUP($A88,'Import OffPeak change'!$A$106:CF$202,79,FALSE())))</f>
        <v>0</v>
      </c>
      <c r="CB88" s="193" t="n">
        <f aca="false">IF(ISERROR(VLOOKUP($A88,'Import OffPeak'!$A$3:CG$99,80,FALSE())-VLOOKUP($A88,'Import OffPeak change'!$A$106:CG$202,80,FALSE())),0,(VLOOKUP($A88,'Import OffPeak'!$A$3:CG$99,80,FALSE())-VLOOKUP($A88,'Import OffPeak change'!$A$106:CG$202,80,FALSE())))</f>
        <v>0</v>
      </c>
      <c r="CC88" s="193" t="n">
        <f aca="false">IF(ISERROR(VLOOKUP($A88,'Import OffPeak'!$A$3:CH$99,81,FALSE())-VLOOKUP($A88,'Import OffPeak change'!$A$106:CH$202,81,FALSE())),0,(VLOOKUP($A88,'Import OffPeak'!$A$3:CH$99,81,FALSE())-VLOOKUP($A88,'Import OffPeak change'!$A$106:CH$202,81,FALSE())))</f>
        <v>0</v>
      </c>
      <c r="CD88" s="193" t="n">
        <f aca="false">IF(ISERROR(VLOOKUP($A88,'Import OffPeak'!$A$3:CI$99,82,FALSE())-VLOOKUP($A88,'Import OffPeak change'!$A$106:CI$202,82,FALSE())),0,(VLOOKUP($A88,'Import OffPeak'!$A$3:CI$99,82,FALSE())-VLOOKUP($A88,'Import OffPeak change'!$A$106:CI$202,82,FALSE())))</f>
        <v>0</v>
      </c>
      <c r="CE88" s="193" t="n">
        <f aca="false">IF(ISERROR(VLOOKUP($A88,'Import OffPeak'!$A$3:CJ$99,83,FALSE())-VLOOKUP($A88,'Import OffPeak change'!$A$106:CJ$202,83,FALSE())),0,(VLOOKUP($A88,'Import OffPeak'!$A$3:CJ$99,83,FALSE())-VLOOKUP($A88,'Import OffPeak change'!$A$106:CJ$202,83,FALSE())))</f>
        <v>0</v>
      </c>
      <c r="CF88" s="193" t="n">
        <f aca="false">IF(ISERROR(VLOOKUP($A88,'Import OffPeak'!$A$3:CK$99,84,FALSE())-VLOOKUP($A88,'Import OffPeak change'!$A$106:CK$202,84,FALSE())),0,(VLOOKUP($A88,'Import OffPeak'!$A$3:CK$99,84,FALSE())-VLOOKUP($A88,'Import OffPeak change'!$A$106:CK$202,84,FALSE())))</f>
        <v>0</v>
      </c>
      <c r="CG88" s="193" t="n">
        <f aca="false">IF(ISERROR(VLOOKUP($A88,'Import OffPeak'!$A$3:CL$99,85,FALSE())-VLOOKUP($A88,'Import OffPeak change'!$A$106:CL$202,85,FALSE())),0,(VLOOKUP($A88,'Import OffPeak'!$A$3:CL$99,85,FALSE())-VLOOKUP($A88,'Import OffPeak change'!$A$106:CL$202,85,FALSE())))</f>
        <v>0</v>
      </c>
      <c r="CH88" s="193" t="n">
        <f aca="false">IF(ISERROR(VLOOKUP($A88,'Import OffPeak'!$A$3:CM$99,86,FALSE())-VLOOKUP($A88,'Import OffPeak change'!$A$106:CM$202,86,FALSE())),0,(VLOOKUP($A88,'Import OffPeak'!$A$3:CM$99,86,FALSE())-VLOOKUP($A88,'Import OffPeak change'!$A$106:CM$202,86,FALSE())))</f>
        <v>0</v>
      </c>
      <c r="CI88" s="193" t="n">
        <f aca="false">IF(ISERROR(VLOOKUP($A88,'Import OffPeak'!$A$3:CN$99,87,FALSE())-VLOOKUP($A88,'Import OffPeak change'!$A$106:CN$202,87,FALSE())),0,(VLOOKUP($A88,'Import OffPeak'!$A$3:CN$99,87,FALSE())-VLOOKUP($A88,'Import OffPeak change'!$A$106:CN$202,87,FALSE())))</f>
        <v>0</v>
      </c>
      <c r="CJ88" s="193" t="n">
        <f aca="false">IF(ISERROR(VLOOKUP($A88,'Import OffPeak'!$A$3:CO$99,88,FALSE())-VLOOKUP($A88,'Import OffPeak change'!$A$106:CO$202,88,FALSE())),0,(VLOOKUP($A88,'Import OffPeak'!$A$3:CO$99,88,FALSE())-VLOOKUP($A88,'Import OffPeak change'!$A$106:CO$202,88,FALSE())))</f>
        <v>0</v>
      </c>
      <c r="CK88" s="193" t="n">
        <f aca="false">IF(ISERROR(VLOOKUP($A88,'Import OffPeak'!$A$3:CP$99,89,FALSE())-VLOOKUP($A88,'Import OffPeak change'!$A$106:CP$202,89,FALSE())),0,(VLOOKUP($A88,'Import OffPeak'!$A$3:CP$99,89,FALSE())-VLOOKUP($A88,'Import OffPeak change'!$A$106:CP$202,89,FALSE())))</f>
        <v>0</v>
      </c>
      <c r="CL88" s="193" t="n">
        <f aca="false">IF(ISERROR(VLOOKUP($A88,'Import OffPeak'!$A$3:CQ$99,90,FALSE())-VLOOKUP($A88,'Import OffPeak change'!$A$106:CQ$202,90,FALSE())),0,(VLOOKUP($A88,'Import OffPeak'!$A$3:CQ$99,90,FALSE())-VLOOKUP($A88,'Import OffPeak change'!$A$106:CQ$202,90,FALSE())))</f>
        <v>0</v>
      </c>
      <c r="CM88" s="193" t="n">
        <f aca="false">IF(ISERROR(VLOOKUP($A88,'Import OffPeak'!$A$3:CR$99,91,FALSE())-VLOOKUP($A88,'Import OffPeak change'!$A$106:CR$202,91,FALSE())),0,(VLOOKUP($A88,'Import OffPeak'!$A$3:CR$99,91,FALSE())-VLOOKUP($A88,'Import OffPeak change'!$A$106:CR$202,91,FALSE())))</f>
        <v>0</v>
      </c>
      <c r="CN88" s="193" t="n">
        <f aca="false">IF(ISERROR(VLOOKUP($A88,'Import OffPeak'!$A$3:CS$99,92,FALSE())-VLOOKUP($A88,'Import OffPeak change'!$A$106:CS$202,92,FALSE())),0,(VLOOKUP($A88,'Import OffPeak'!$A$3:CS$99,92,FALSE())-VLOOKUP($A88,'Import OffPeak change'!$A$106:CS$202,92,FALSE())))</f>
        <v>0</v>
      </c>
      <c r="CO88" s="193" t="n">
        <f aca="false">IF(ISERROR(VLOOKUP($A88,'Import OffPeak'!$A$3:CT$99,93,FALSE())-VLOOKUP($A88,'Import OffPeak change'!$A$106:CT$202,93,FALSE())),0,(VLOOKUP($A88,'Import OffPeak'!$A$3:CT$99,93,FALSE())-VLOOKUP($A88,'Import OffPeak change'!$A$106:CT$202,93,FALSE())))</f>
        <v>0</v>
      </c>
      <c r="CP88" s="193" t="n">
        <f aca="false">IF(ISERROR(VLOOKUP($A88,'Import OffPeak'!$A$3:CU$99,94,FALSE())-VLOOKUP($A88,'Import OffPeak change'!$A$106:CU$202,94,FALSE())),0,(VLOOKUP($A88,'Import OffPeak'!$A$3:CU$99,94,FALSE())-VLOOKUP($A88,'Import OffPeak change'!$A$106:CU$202,94,FALSE())))</f>
        <v>0</v>
      </c>
      <c r="CQ88" s="193" t="n">
        <f aca="false">IF(ISERROR(VLOOKUP($A88,'Import OffPeak'!$A$3:CV$99,95,FALSE())-VLOOKUP($A88,'Import OffPeak change'!$A$106:CV$202,95,FALSE())),0,(VLOOKUP($A88,'Import OffPeak'!$A$3:CV$99,95,FALSE())-VLOOKUP($A88,'Import OffPeak change'!$A$106:CV$202,95,FALSE())))</f>
        <v>0</v>
      </c>
      <c r="CR88" s="193" t="n">
        <f aca="false">IF(ISERROR(VLOOKUP($A88,'Import OffPeak'!$A$3:CW$99,96,FALSE())-VLOOKUP($A88,'Import OffPeak change'!$A$106:CW$202,96,FALSE())),0,(VLOOKUP($A88,'Import OffPeak'!$A$3:CW$99,96,FALSE())-VLOOKUP($A88,'Import OffPeak change'!$A$106:CW$202,96,FALSE())))</f>
        <v>0</v>
      </c>
      <c r="CS88" s="193" t="n">
        <f aca="false">IF(ISERROR(VLOOKUP($A88,'Import OffPeak'!$A$3:CX$99,97,FALSE())-VLOOKUP($A88,'Import OffPeak change'!$A$106:CX$202,97,FALSE())),0,(VLOOKUP($A88,'Import OffPeak'!$A$3:CX$99,97,FALSE())-VLOOKUP($A88,'Import OffPeak change'!$A$106:CX$202,97,FALSE())))</f>
        <v>0</v>
      </c>
      <c r="CT88" s="193" t="n">
        <f aca="false">IF(ISERROR(VLOOKUP($A88,'Import OffPeak'!$A$3:CY$99,98,FALSE())-VLOOKUP($A88,'Import OffPeak change'!$A$106:CY$202,98,FALSE())),0,(VLOOKUP($A88,'Import OffPeak'!$A$3:CY$99,98,FALSE())-VLOOKUP($A88,'Import OffPeak change'!$A$106:CY$202,98,FALSE())))</f>
        <v>0</v>
      </c>
      <c r="CU88" s="193" t="n">
        <f aca="false">IF(ISERROR(VLOOKUP($A88,'Import OffPeak'!$A$3:CZ$99,99,FALSE())-VLOOKUP($A88,'Import OffPeak change'!$A$106:CZ$202,99,FALSE())),0,(VLOOKUP($A88,'Import OffPeak'!$A$3:CZ$99,99,FALSE())-VLOOKUP($A88,'Import OffPeak change'!$A$106:CZ$202,99,FALSE())))</f>
        <v>0</v>
      </c>
      <c r="CV88" s="193" t="n">
        <f aca="false">IF(ISERROR(VLOOKUP($A88,'Import OffPeak'!$A$3:DA$99,100,FALSE())-VLOOKUP($A88,'Import OffPeak change'!$A$106:DA$202,100,FALSE())),0,(VLOOKUP($A88,'Import OffPeak'!$A$3:DA$99,100,FALSE())-VLOOKUP($A88,'Import OffPeak change'!$A$106:DA$202,100,FALSE())))</f>
        <v>0</v>
      </c>
      <c r="CW88" s="193" t="n">
        <f aca="false">IF(ISERROR(VLOOKUP($A88,'Import OffPeak'!$A$3:DB$99,101,FALSE())-VLOOKUP($A88,'Import OffPeak change'!$A$106:DB$202,101,FALSE())),0,(VLOOKUP($A88,'Import OffPeak'!$A$3:DB$99,101,FALSE())-VLOOKUP($A88,'Import OffPeak change'!$A$106:DB$202,101,FALSE())))</f>
        <v>0</v>
      </c>
      <c r="CX88" s="193" t="n">
        <f aca="false">IF(ISERROR(VLOOKUP($A88,'Import OffPeak'!$A$3:DC$99,102,FALSE())-VLOOKUP($A88,'Import OffPeak change'!$A$106:DC$202,102,FALSE())),0,(VLOOKUP($A88,'Import OffPeak'!$A$3:DC$99,102,FALSE())-VLOOKUP($A88,'Import OffPeak change'!$A$106:DC$202,102,FALSE())))</f>
        <v>0</v>
      </c>
      <c r="CY88" s="193" t="n">
        <f aca="false">IF(ISERROR(VLOOKUP($A88,'Import OffPeak'!$A$3:DD$99,103,FALSE())-VLOOKUP($A88,'Import OffPeak change'!$A$106:DD$202,103,FALSE())),0,(VLOOKUP($A88,'Import OffPeak'!$A$3:DD$99,103,FALSE())-VLOOKUP($A88,'Import OffPeak change'!$A$106:DD$202,103,FALSE())))</f>
        <v>0</v>
      </c>
      <c r="CZ88" s="193" t="n">
        <f aca="false">IF(ISERROR(VLOOKUP($A88,'Import OffPeak'!$A$3:DE$99,104,FALSE())-VLOOKUP($A88,'Import OffPeak change'!$A$106:DE$202,104,FALSE())),0,(VLOOKUP($A88,'Import OffPeak'!$A$3:DE$99,104,FALSE())-VLOOKUP($A88,'Import OffPeak change'!$A$106:DE$202,104,FALSE())))</f>
        <v>0</v>
      </c>
      <c r="DA88" s="193" t="n">
        <f aca="false">IF(ISERROR(VLOOKUP($A88,'Import OffPeak'!$A$3:DF$99,105,FALSE())-VLOOKUP($A88,'Import OffPeak change'!$A$106:DF$202,105,FALSE())),0,(VLOOKUP($A88,'Import OffPeak'!$A$3:DF$99,105,FALSE())-VLOOKUP($A88,'Import OffPeak change'!$A$106:DF$202,105,FALSE())))</f>
        <v>0</v>
      </c>
      <c r="DB88" s="193" t="n">
        <f aca="false">IF(ISERROR(VLOOKUP($A88,'Import OffPeak'!$A$3:DG$99,106,FALSE())-VLOOKUP($A88,'Import OffPeak change'!$A$106:DG$202,106,FALSE())),0,(VLOOKUP($A88,'Import OffPeak'!$A$3:DG$99,106,FALSE())-VLOOKUP($A88,'Import OffPeak change'!$A$106:DG$202,106,FALSE())))</f>
        <v>0</v>
      </c>
      <c r="DC88" s="193" t="n">
        <f aca="false">IF(ISERROR(VLOOKUP($A88,'Import OffPeak'!$A$3:DH$99,107,FALSE())-VLOOKUP($A88,'Import OffPeak change'!$A$106:DH$202,107,FALSE())),0,(VLOOKUP($A88,'Import OffPeak'!$A$3:DH$99,107,FALSE())-VLOOKUP($A88,'Import OffPeak change'!$A$106:DH$202,107,FALSE())))</f>
        <v>0</v>
      </c>
      <c r="DD88" s="193" t="n">
        <f aca="false">IF(ISERROR(VLOOKUP($A88,'Import OffPeak'!$A$3:DI$99,108,FALSE())-VLOOKUP($A88,'Import OffPeak change'!$A$106:DI$202,108,FALSE())),0,(VLOOKUP($A88,'Import OffPeak'!$A$3:DI$99,108,FALSE())-VLOOKUP($A88,'Import OffPeak change'!$A$106:DI$202,108,FALSE())))</f>
        <v>0</v>
      </c>
      <c r="DE88" s="193" t="n">
        <f aca="false">IF(ISERROR(VLOOKUP($A88,'Import OffPeak'!$A$3:DJ$99,109,FALSE())-VLOOKUP($A88,'Import OffPeak change'!$A$106:DJ$202,109,FALSE())),0,(VLOOKUP($A88,'Import OffPeak'!$A$3:DJ$99,109,FALSE())-VLOOKUP($A88,'Import OffPeak change'!$A$106:DJ$202,109,FALSE())))</f>
        <v>0</v>
      </c>
      <c r="DF88" s="193" t="n">
        <f aca="false">IF(ISERROR(VLOOKUP($A88,'Import OffPeak'!$A$3:DK$99,110,FALSE())-VLOOKUP($A88,'Import OffPeak change'!$A$106:DK$202,110,FALSE())),0,(VLOOKUP($A88,'Import OffPeak'!$A$3:DK$99,110,FALSE())-VLOOKUP($A88,'Import OffPeak change'!$A$106:DK$202,110,FALSE())))</f>
        <v>0</v>
      </c>
      <c r="DG88" s="193" t="n">
        <f aca="false">IF(ISERROR(VLOOKUP($A88,'Import OffPeak'!$A$3:DL$99,111,FALSE())-VLOOKUP($A88,'Import OffPeak change'!$A$106:DL$202,111,FALSE())),0,(VLOOKUP($A88,'Import OffPeak'!$A$3:DL$99,111,FALSE())-VLOOKUP($A88,'Import OffPeak change'!$A$106:DL$202,111,FALSE())))</f>
        <v>0</v>
      </c>
      <c r="DH88" s="193" t="n">
        <f aca="false">IF(ISERROR(VLOOKUP($A88,'Import OffPeak'!$A$3:DM$99,112,FALSE())-VLOOKUP($A88,'Import OffPeak change'!$A$106:DM$202,112,FALSE())),0,(VLOOKUP($A88,'Import OffPeak'!$A$3:DM$99,112,FALSE())-VLOOKUP($A88,'Import OffPeak change'!$A$106:DM$202,112,FALSE())))</f>
        <v>0</v>
      </c>
      <c r="DI88" s="193" t="n">
        <f aca="false">IF(ISERROR(VLOOKUP($A88,'Import OffPeak'!$A$3:DN$99,113,FALSE())-VLOOKUP($A88,'Import OffPeak change'!$A$106:DN$202,113,FALSE())),0,(VLOOKUP($A88,'Import OffPeak'!$A$3:DN$99,113,FALSE())-VLOOKUP($A88,'Import OffPeak change'!$A$106:DN$202,113,FALSE())))</f>
        <v>0</v>
      </c>
      <c r="DJ88" s="193" t="n">
        <f aca="false">IF(ISERROR(VLOOKUP($A88,'Import OffPeak'!$A$3:DO$99,114,FALSE())-VLOOKUP($A88,'Import OffPeak change'!$A$106:DO$202,114,FALSE())),0,(VLOOKUP($A88,'Import OffPeak'!$A$3:DO$99,114,FALSE())-VLOOKUP($A88,'Import OffPeak change'!$A$106:DO$202,114,FALSE())))</f>
        <v>0</v>
      </c>
      <c r="DK88" s="193" t="n">
        <f aca="false">IF(ISERROR(VLOOKUP($A88,'Import OffPeak'!$A$3:DP$99,115,FALSE())-VLOOKUP($A88,'Import OffPeak change'!$A$106:DP$202,115,FALSE())),0,(VLOOKUP($A88,'Import OffPeak'!$A$3:DP$99,115,FALSE())-VLOOKUP($A88,'Import OffPeak change'!$A$106:DP$202,115,FALSE())))</f>
        <v>0</v>
      </c>
      <c r="DL88" s="193" t="n">
        <f aca="false">IF(ISERROR(VLOOKUP($A88,'Import OffPeak'!$A$3:DQ$99,116,FALSE())-VLOOKUP($A88,'Import OffPeak change'!$A$106:DQ$202,116,FALSE())),0,(VLOOKUP($A88,'Import OffPeak'!$A$3:DQ$99,116,FALSE())-VLOOKUP($A88,'Import OffPeak change'!$A$106:DQ$202,116,FALSE())))</f>
        <v>0</v>
      </c>
      <c r="DM88" s="193" t="n">
        <f aca="false">IF(ISERROR(VLOOKUP($A88,'Import OffPeak'!$A$3:DR$99,117,FALSE())-VLOOKUP($A88,'Import OffPeak change'!$A$106:DR$202,117,FALSE())),0,(VLOOKUP($A88,'Import OffPeak'!$A$3:DR$99,117,FALSE())-VLOOKUP($A88,'Import OffPeak change'!$A$106:DR$202,117,FALSE())))</f>
        <v>0</v>
      </c>
      <c r="DN88" s="193" t="n">
        <f aca="false">IF(ISERROR(VLOOKUP($A88,'Import OffPeak'!$A$3:DS$99,118,FALSE())-VLOOKUP($A88,'Import OffPeak change'!$A$106:DS$202,118,FALSE())),0,(VLOOKUP($A88,'Import OffPeak'!$A$3:DS$99,118,FALSE())-VLOOKUP($A88,'Import OffPeak change'!$A$106:DS$202,118,FALSE())))</f>
        <v>0</v>
      </c>
      <c r="DO88" s="193" t="n">
        <f aca="false">IF(ISERROR(VLOOKUP($A88,'Import OffPeak'!$A$3:DT$99,119,FALSE())-VLOOKUP($A88,'Import OffPeak change'!$A$106:DT$202,119,FALSE())),0,(VLOOKUP($A88,'Import OffPeak'!$A$3:DT$99,119,FALSE())-VLOOKUP($A88,'Import OffPeak change'!$A$106:DT$202,119,FALSE())))</f>
        <v>0</v>
      </c>
      <c r="DP88" s="193" t="n">
        <f aca="false">IF(ISERROR(VLOOKUP($A88,'Import OffPeak'!$A$3:DU$99,120,FALSE())-VLOOKUP($A88,'Import OffPeak change'!$A$106:DU$202,120,FALSE())),0,(VLOOKUP($A88,'Import OffPeak'!$A$3:DU$99,120,FALSE())-VLOOKUP($A88,'Import OffPeak change'!$A$106:DU$202,120,FALSE())))</f>
        <v>0</v>
      </c>
      <c r="DQ88" s="193" t="n">
        <f aca="false">IF(ISERROR(VLOOKUP($A88,'Import OffPeak'!$A$3:DV$99,121,FALSE())-VLOOKUP($A88,'Import OffPeak change'!$A$106:DV$202,121,FALSE())),0,(VLOOKUP($A88,'Import OffPeak'!$A$3:DV$99,121,FALSE())-VLOOKUP($A88,'Import OffPeak change'!$A$106:DV$202,121,FALSE())))</f>
        <v>0</v>
      </c>
      <c r="DR88" s="193" t="n">
        <f aca="false">IF(ISERROR(VLOOKUP($A88,'Import OffPeak'!$A$3:DW$99,122,FALSE())-VLOOKUP($A88,'Import OffPeak change'!$A$106:DW$202,122,FALSE())),0,(VLOOKUP($A88,'Import OffPeak'!$A$3:DW$99,122,FALSE())-VLOOKUP($A88,'Import OffPeak change'!$A$106:DW$202,122,FALSE())))</f>
        <v>0</v>
      </c>
      <c r="DS88" s="193" t="n">
        <f aca="false">IF(ISERROR(VLOOKUP($A88,'Import OffPeak'!$A$3:DX$99,123,FALSE())-VLOOKUP($A88,'Import OffPeak change'!$A$106:DX$202,123,FALSE())),0,(VLOOKUP($A88,'Import OffPeak'!$A$3:DX$99,123,FALSE())-VLOOKUP($A88,'Import OffPeak change'!$A$106:DX$202,123,FALSE())))</f>
        <v>0</v>
      </c>
      <c r="DT88" s="193" t="n">
        <f aca="false">IF(ISERROR(VLOOKUP($A88,'Import OffPeak'!$A$3:DY$99,124,FALSE())-VLOOKUP($A88,'Import OffPeak change'!$A$106:DY$202,124,FALSE())),0,(VLOOKUP($A88,'Import OffPeak'!$A$3:DY$99,124,FALSE())-VLOOKUP($A88,'Import OffPeak change'!$A$106:DY$202,124,FALSE())))</f>
        <v>0</v>
      </c>
      <c r="DU88" s="193" t="n">
        <f aca="false">IF(ISERROR(VLOOKUP($A88,'Import OffPeak'!$A$3:DZ$99,125,FALSE())-VLOOKUP($A88,'Import OffPeak change'!$A$106:DZ$202,125,FALSE())),0,(VLOOKUP($A88,'Import OffPeak'!$A$3:DZ$99,125,FALSE())-VLOOKUP($A88,'Import OffPeak change'!$A$106:DZ$202,125,FALSE())))</f>
        <v>0</v>
      </c>
      <c r="DV88" s="193" t="n">
        <f aca="false">IF(ISERROR(VLOOKUP($A88,'Import OffPeak'!$A$3:EA$99,126,FALSE())-VLOOKUP($A88,'Import OffPeak change'!$A$106:EA$202,126,FALSE())),0,(VLOOKUP($A88,'Import OffPeak'!$A$3:EA$99,126,FALSE())-VLOOKUP($A88,'Import OffPeak change'!$A$106:EA$202,126,FALSE())))</f>
        <v>0</v>
      </c>
      <c r="DW88" s="193" t="n">
        <f aca="false">IF(ISERROR(VLOOKUP($A88,'Import OffPeak'!$A$3:EB$99,127,FALSE())-VLOOKUP($A88,'Import OffPeak change'!$A$106:EB$202,127,FALSE())),0,(VLOOKUP($A88,'Import OffPeak'!$A$3:EB$99,127,FALSE())-VLOOKUP($A88,'Import OffPeak change'!$A$106:EB$202,127,FALSE())))</f>
        <v>0</v>
      </c>
      <c r="DX88" s="193" t="n">
        <f aca="false">IF(ISERROR(VLOOKUP($A88,'Import OffPeak'!$A$3:EC$99,128,FALSE())-VLOOKUP($A88,'Import OffPeak change'!$A$106:EC$202,128,FALSE())),0,(VLOOKUP($A88,'Import OffPeak'!$A$3:EC$99,128,FALSE())-VLOOKUP($A88,'Import OffPeak change'!$A$106:EC$202,128,FALSE())))</f>
        <v>0</v>
      </c>
      <c r="DY88" s="193" t="n">
        <f aca="false">IF(ISERROR(VLOOKUP($A88,'Import OffPeak'!$A$3:ED$99,129,FALSE())-VLOOKUP($A88,'Import OffPeak change'!$A$106:ED$202,129,FALSE())),0,(VLOOKUP($A88,'Import OffPeak'!$A$3:ED$99,129,FALSE())-VLOOKUP($A88,'Import OffPeak change'!$A$106:ED$202,129,FALSE())))</f>
        <v>0</v>
      </c>
      <c r="DZ88" s="193" t="n">
        <f aca="false">IF(ISERROR(VLOOKUP($A88,'Import OffPeak'!$A$3:EE$99,130,FALSE())-VLOOKUP($A88,'Import OffPeak change'!$A$106:EE$202,130,FALSE())),0,(VLOOKUP($A88,'Import OffPeak'!$A$3:EE$99,130,FALSE())-VLOOKUP($A88,'Import OffPeak change'!$A$106:EE$202,130,FALSE())))</f>
        <v>0</v>
      </c>
      <c r="EA88" s="193" t="n">
        <f aca="false">IF(ISERROR(VLOOKUP($A88,'Import OffPeak'!$A$3:EF$99,131,FALSE())-VLOOKUP($A88,'Import OffPeak change'!$A$106:EF$202,131,FALSE())),0,(VLOOKUP($A88,'Import OffPeak'!$A$3:EF$99,131,FALSE())-VLOOKUP($A88,'Import OffPeak change'!$A$106:EF$202,131,FALSE())))</f>
        <v>0</v>
      </c>
      <c r="EB88" s="193" t="n">
        <f aca="false">IF(ISERROR(VLOOKUP($A88,'Import OffPeak'!$A$3:EG$99,132,FALSE())-VLOOKUP($A88,'Import OffPeak change'!$A$106:EG$202,132,FALSE())),0,(VLOOKUP($A88,'Import OffPeak'!$A$3:EG$99,132,FALSE())-VLOOKUP($A88,'Import OffPeak change'!$A$106:EG$202,132,FALSE())))</f>
        <v>0</v>
      </c>
      <c r="EC88" s="193" t="n">
        <f aca="false">IF(ISERROR(VLOOKUP($A88,'Import OffPeak'!$A$3:EH$99,133,FALSE())-VLOOKUP($A88,'Import OffPeak change'!$A$106:EH$202,133,FALSE())),0,(VLOOKUP($A88,'Import OffPeak'!$A$3:EH$99,133,FALSE())-VLOOKUP($A88,'Import OffPeak change'!$A$106:EH$202,133,FALSE())))</f>
        <v>0</v>
      </c>
      <c r="ED88" s="193" t="n">
        <f aca="false">IF(ISERROR(VLOOKUP($A88,'Import OffPeak'!$A$3:EI$99,134,FALSE())-VLOOKUP($A88,'Import OffPeak change'!$A$106:EI$202,134,FALSE())),0,(VLOOKUP($A88,'Import OffPeak'!$A$3:EI$99,134,FALSE())-VLOOKUP($A88,'Import OffPeak change'!$A$106:EI$202,134,FALSE())))</f>
        <v>0</v>
      </c>
      <c r="EE88" s="193" t="n">
        <f aca="false">IF(ISERROR(VLOOKUP($A88,'Import OffPeak'!$A$3:EJ$99,135,FALSE())-VLOOKUP($A88,'Import OffPeak change'!$A$106:EJ$202,135,FALSE())),0,(VLOOKUP($A88,'Import OffPeak'!$A$3:EJ$99,135,FALSE())-VLOOKUP($A88,'Import OffPeak change'!$A$106:EJ$202,135,FALSE())))</f>
        <v>0</v>
      </c>
      <c r="EF88" s="193" t="n">
        <f aca="false">IF(ISERROR(VLOOKUP($A88,'Import OffPeak'!$A$3:EK$99,136,FALSE())-VLOOKUP($A88,'Import OffPeak change'!$A$106:EK$202,136,FALSE())),0,(VLOOKUP($A88,'Import OffPeak'!$A$3:EK$99,136,FALSE())-VLOOKUP($A88,'Import OffPeak change'!$A$106:EK$202,136,FALSE())))</f>
        <v>0</v>
      </c>
      <c r="EG88" s="193" t="n">
        <f aca="false">IF(ISERROR(VLOOKUP($A88,'Import OffPeak'!$A$3:EL$99,137,FALSE())-VLOOKUP($A88,'Import OffPeak change'!$A$106:EL$202,137,FALSE())),0,(VLOOKUP($A88,'Import OffPeak'!$A$3:EL$99,137,FALSE())-VLOOKUP($A88,'Import OffPeak change'!$A$106:EL$202,137,FALSE())))</f>
        <v>0</v>
      </c>
      <c r="EH88" s="193" t="n">
        <f aca="false">IF(ISERROR(VLOOKUP($A88,'Import OffPeak'!$A$3:EM$99,138,FALSE())-VLOOKUP($A88,'Import OffPeak change'!$A$106:EM$202,138,FALSE())),0,(VLOOKUP($A88,'Import OffPeak'!$A$3:EM$99,138,FALSE())-VLOOKUP($A88,'Import OffPeak change'!$A$106:EM$202,138,FALSE())))</f>
        <v>0</v>
      </c>
      <c r="EI88" s="193" t="n">
        <f aca="false">IF(ISERROR(VLOOKUP($A88,'Import OffPeak'!$A$3:EN$99,139,FALSE())-VLOOKUP($A88,'Import OffPeak change'!$A$106:EN$202,139,FALSE())),0,(VLOOKUP($A88,'Import OffPeak'!$A$3:EN$99,139,FALSE())-VLOOKUP($A88,'Import OffPeak change'!$A$106:EN$202,139,FALSE())))</f>
        <v>0</v>
      </c>
      <c r="EJ88" s="193" t="n">
        <f aca="false">IF(ISERROR(VLOOKUP($A88,'Import OffPeak'!$A$3:EO$99,140,FALSE())-VLOOKUP($A88,'Import OffPeak change'!$A$106:EO$202,140,FALSE())),0,(VLOOKUP($A88,'Import OffPeak'!$A$3:EO$99,140,FALSE())-VLOOKUP($A88,'Import OffPeak change'!$A$106:EO$202,140,FALSE())))</f>
        <v>0</v>
      </c>
      <c r="EK88" s="193" t="n">
        <f aca="false">IF(ISERROR(VLOOKUP($A88,'Import OffPeak'!$A$3:EP$99,141,FALSE())-VLOOKUP($A88,'Import OffPeak change'!$A$106:EP$202,141,FALSE())),0,(VLOOKUP($A88,'Import OffPeak'!$A$3:EP$99,141,FALSE())-VLOOKUP($A88,'Import OffPeak change'!$A$106:EP$202,141,FALSE())))</f>
        <v>0</v>
      </c>
      <c r="EL88" s="193" t="n">
        <f aca="false">IF(ISERROR(VLOOKUP($A88,'Import OffPeak'!$A$3:EQ$99,142,FALSE())-VLOOKUP($A88,'Import OffPeak change'!$A$106:EQ$202,142,FALSE())),0,(VLOOKUP($A88,'Import OffPeak'!$A$3:EQ$99,142,FALSE())-VLOOKUP($A88,'Import OffPeak change'!$A$106:EQ$202,142,FALSE())))</f>
        <v>0</v>
      </c>
      <c r="EM88" s="193" t="n">
        <f aca="false">IF(ISERROR(VLOOKUP($A88,'Import OffPeak'!$A$3:ER$99,143,FALSE())-VLOOKUP($A88,'Import OffPeak change'!$A$106:ER$202,143,FALSE())),0,(VLOOKUP($A88,'Import OffPeak'!$A$3:ER$99,143,FALSE())-VLOOKUP($A88,'Import OffPeak change'!$A$106:ER$202,143,FALSE())))</f>
        <v>0</v>
      </c>
      <c r="EN88" s="193" t="n">
        <f aca="false">IF(ISERROR(VLOOKUP($A88,'Import OffPeak'!$A$3:ES$99,144,FALSE())-VLOOKUP($A88,'Import OffPeak change'!$A$106:ES$202,144,FALSE())),0,(VLOOKUP($A88,'Import OffPeak'!$A$3:ES$99,144,FALSE())-VLOOKUP($A88,'Import OffPeak change'!$A$106:ES$202,144,FALSE())))</f>
        <v>0</v>
      </c>
      <c r="EO88" s="193" t="n">
        <f aca="false">IF(ISERROR(VLOOKUP($A88,'Import OffPeak'!$A$3:ET$99,145,FALSE())-VLOOKUP($A88,'Import OffPeak change'!$A$106:ET$202,145,FALSE())),0,(VLOOKUP($A88,'Import OffPeak'!$A$3:ET$99,145,FALSE())-VLOOKUP($A88,'Import OffPeak change'!$A$106:ET$202,145,FALSE())))</f>
        <v>0</v>
      </c>
      <c r="EP88" s="193" t="n">
        <f aca="false">IF(ISERROR(VLOOKUP($A88,'Import OffPeak'!$A$3:EU$99,146,FALSE())-VLOOKUP($A88,'Import OffPeak change'!$A$106:EU$202,146,FALSE())),0,(VLOOKUP($A88,'Import OffPeak'!$A$3:EU$99,146,FALSE())-VLOOKUP($A88,'Import OffPeak change'!$A$106:EU$202,146,FALSE())))</f>
        <v>0</v>
      </c>
      <c r="EQ88" s="193" t="n">
        <f aca="false">IF(ISERROR(VLOOKUP($A88,'Import OffPeak'!$A$3:EV$99,147,FALSE())-VLOOKUP($A88,'Import OffPeak change'!$A$106:EV$202,147,FALSE())),0,(VLOOKUP($A88,'Import OffPeak'!$A$3:EV$99,147,FALSE())-VLOOKUP($A88,'Import OffPeak change'!$A$106:EV$202,147,FALSE())))</f>
        <v>0</v>
      </c>
      <c r="ER88" s="193" t="n">
        <f aca="false">IF(ISERROR(VLOOKUP($A88,'Import OffPeak'!$A$3:EW$99,148,FALSE())-VLOOKUP($A88,'Import OffPeak change'!$A$106:EW$202,148,FALSE())),0,(VLOOKUP($A88,'Import OffPeak'!$A$3:EW$99,148,FALSE())-VLOOKUP($A88,'Import OffPeak change'!$A$106:EW$202,148,FALSE())))</f>
        <v>0</v>
      </c>
      <c r="ES88" s="193" t="n">
        <f aca="false">IF(ISERROR(VLOOKUP($A88,'Import OffPeak'!$A$3:EX$99,149,FALSE())-VLOOKUP($A88,'Import OffPeak change'!$A$106:EX$202,149,FALSE())),0,(VLOOKUP($A88,'Import OffPeak'!$A$3:EX$99,149,FALSE())-VLOOKUP($A88,'Import OffPeak change'!$A$106:EX$202,149,FALSE())))</f>
        <v>0</v>
      </c>
      <c r="ET88" s="193" t="n">
        <f aca="false">IF(ISERROR(VLOOKUP($A88,'Import OffPeak'!$A$3:EY$99,150,FALSE())-VLOOKUP($A88,'Import OffPeak change'!$A$106:EY$202,150,FALSE())),0,(VLOOKUP($A88,'Import OffPeak'!$A$3:EY$99,150,FALSE())-VLOOKUP($A88,'Import OffPeak change'!$A$106:EY$202,150,FALSE())))</f>
        <v>0</v>
      </c>
      <c r="EU88" s="193" t="n">
        <f aca="false">IF(ISERROR(VLOOKUP($A88,'Import OffPeak'!$A$3:EZ$99,151,FALSE())-VLOOKUP($A88,'Import OffPeak change'!$A$106:EZ$202,151,FALSE())),0,(VLOOKUP($A88,'Import OffPeak'!$A$3:EZ$99,151,FALSE())-VLOOKUP($A88,'Import OffPeak change'!$A$106:EZ$202,151,FALSE())))</f>
        <v>0</v>
      </c>
      <c r="EV88" s="193" t="n">
        <f aca="false">IF(ISERROR(VLOOKUP($A88,'Import OffPeak'!$A$3:FA$99,152,FALSE())-VLOOKUP($A88,'Import OffPeak change'!$A$106:FA$202,152,FALSE())),0,(VLOOKUP($A88,'Import OffPeak'!$A$3:FA$99,152,FALSE())-VLOOKUP($A88,'Import OffPeak change'!$A$106:FA$202,152,FALSE())))</f>
        <v>0</v>
      </c>
      <c r="EW88" s="193" t="n">
        <f aca="false">IF(ISERROR(VLOOKUP($A88,'Import OffPeak'!$A$3:FB$99,153,FALSE())-VLOOKUP($A88,'Import OffPeak change'!$A$106:FB$202,153,FALSE())),0,(VLOOKUP($A88,'Import OffPeak'!$A$3:FB$99,153,FALSE())-VLOOKUP($A88,'Import OffPeak change'!$A$106:FB$202,153,FALSE())))</f>
        <v>0</v>
      </c>
      <c r="EX88" s="193" t="n">
        <f aca="false">IF(ISERROR(VLOOKUP($A88,'Import OffPeak'!$A$3:FC$99,154,FALSE())-VLOOKUP($A88,'Import OffPeak change'!$A$106:FC$202,154,FALSE())),0,(VLOOKUP($A88,'Import OffPeak'!$A$3:FC$99,154,FALSE())-VLOOKUP($A88,'Import OffPeak change'!$A$106:FC$202,154,FALSE())))</f>
        <v>0</v>
      </c>
      <c r="EY88" s="193" t="n">
        <f aca="false">IF(ISERROR(VLOOKUP($A88,'Import OffPeak'!$A$3:FD$99,155,FALSE())-VLOOKUP($A88,'Import OffPeak change'!$A$106:FD$202,155,FALSE())),0,(VLOOKUP($A88,'Import OffPeak'!$A$3:FD$99,155,FALSE())-VLOOKUP($A88,'Import OffPeak change'!$A$106:FD$202,155,FALSE())))</f>
        <v>0</v>
      </c>
      <c r="EZ88" s="193" t="n">
        <f aca="false">IF(ISERROR(VLOOKUP($A88,'Import OffPeak'!$A$3:FE$99,156,FALSE())-VLOOKUP($A88,'Import OffPeak change'!$A$106:FE$202,156,FALSE())),0,(VLOOKUP($A88,'Import OffPeak'!$A$3:FE$99,156,FALSE())-VLOOKUP($A88,'Import OffPeak change'!$A$106:FE$202,156,FALSE())))</f>
        <v>0</v>
      </c>
      <c r="FA88" s="193" t="n">
        <f aca="false">IF(ISERROR(VLOOKUP($A88,'Import OffPeak'!$A$3:FF$99,157,FALSE())-VLOOKUP($A88,'Import OffPeak change'!$A$106:FF$202,157,FALSE())),0,(VLOOKUP($A88,'Import OffPeak'!$A$3:FF$99,157,FALSE())-VLOOKUP($A88,'Import OffPeak change'!$A$106:FF$202,157,FALSE())))</f>
        <v>0</v>
      </c>
      <c r="FB88" s="193" t="n">
        <f aca="false">IF(ISERROR(VLOOKUP($A88,'Import OffPeak'!$A$3:FG$99,158,FALSE())-VLOOKUP($A88,'Import OffPeak change'!$A$106:FG$202,158,FALSE())),0,(VLOOKUP($A88,'Import OffPeak'!$A$3:FG$99,158,FALSE())-VLOOKUP($A88,'Import OffPeak change'!$A$106:FG$202,158,FALSE())))</f>
        <v>0</v>
      </c>
      <c r="FC88" s="193" t="n">
        <f aca="false">IF(ISERROR(VLOOKUP($A88,'Import OffPeak'!$A$3:FH$99,159,FALSE())-VLOOKUP($A88,'Import OffPeak change'!$A$106:FH$202,159,FALSE())),0,(VLOOKUP($A88,'Import OffPeak'!$A$3:FH$99,159,FALSE())-VLOOKUP($A88,'Import OffPeak change'!$A$106:FH$202,159,FALSE())))</f>
        <v>0</v>
      </c>
      <c r="FD88" s="193" t="n">
        <f aca="false">IF(ISERROR(VLOOKUP($A88,'Import OffPeak'!$A$3:FI$99,160,FALSE())-VLOOKUP($A88,'Import OffPeak change'!$A$106:FI$202,160,FALSE())),0,(VLOOKUP($A88,'Import OffPeak'!$A$3:FI$99,160,FALSE())-VLOOKUP($A88,'Import OffPeak change'!$A$106:FI$202,160,FALSE())))</f>
        <v>0</v>
      </c>
      <c r="FE88" s="193" t="n">
        <f aca="false">IF(ISERROR(VLOOKUP($A88,'Import OffPeak'!$A$3:FJ$99,161,FALSE())-VLOOKUP($A88,'Import OffPeak change'!$A$106:FJ$202,161,FALSE())),0,(VLOOKUP($A88,'Import OffPeak'!$A$3:FJ$99,161,FALSE())-VLOOKUP($A88,'Import OffPeak change'!$A$106:FJ$202,161,FALSE())))</f>
        <v>0</v>
      </c>
      <c r="FF88" s="193" t="n">
        <f aca="false">IF(ISERROR(VLOOKUP($A88,'Import OffPeak'!$A$3:FK$99,162,FALSE())-VLOOKUP($A88,'Import OffPeak change'!$A$106:FK$202,162,FALSE())),0,(VLOOKUP($A88,'Import OffPeak'!$A$3:FK$99,162,FALSE())-VLOOKUP($A88,'Import OffPeak change'!$A$106:FK$202,162,FALSE())))</f>
        <v>0</v>
      </c>
      <c r="FG88" s="193" t="n">
        <f aca="false">IF(ISERROR(VLOOKUP($A88,'Import OffPeak'!$A$3:FL$99,163,FALSE())-VLOOKUP($A88,'Import OffPeak change'!$A$106:FL$202,163,FALSE())),0,(VLOOKUP($A88,'Import OffPeak'!$A$3:FL$99,163,FALSE())-VLOOKUP($A88,'Import OffPeak change'!$A$106:FL$202,163,FALSE())))</f>
        <v>0</v>
      </c>
      <c r="FH88" s="193" t="n">
        <f aca="false">IF(ISERROR(VLOOKUP($A88,'Import OffPeak'!$A$3:FM$99,164,FALSE())-VLOOKUP($A88,'Import OffPeak change'!$A$106:FM$202,164,FALSE())),0,(VLOOKUP($A88,'Import OffPeak'!$A$3:FM$99,164,FALSE())-VLOOKUP($A88,'Import OffPeak change'!$A$106:FM$202,164,FALSE())))</f>
        <v>0</v>
      </c>
      <c r="FI88" s="193" t="n">
        <f aca="false">IF(ISERROR(VLOOKUP($A88,'Import OffPeak'!$A$3:FN$99,165,FALSE())-VLOOKUP($A88,'Import OffPeak change'!$A$106:FN$202,165,FALSE())),0,(VLOOKUP($A88,'Import OffPeak'!$A$3:FN$99,165,FALSE())-VLOOKUP($A88,'Import OffPeak change'!$A$106:FN$202,165,FALSE())))</f>
        <v>0</v>
      </c>
      <c r="FJ88" s="193" t="n">
        <f aca="false">IF(ISERROR(VLOOKUP($A88,'Import OffPeak'!$A$3:FO$99,166,FALSE())-VLOOKUP($A88,'Import OffPeak change'!$A$106:FO$202,166,FALSE())),0,(VLOOKUP($A88,'Import OffPeak'!$A$3:FO$99,166,FALSE())-VLOOKUP($A88,'Import OffPeak change'!$A$106:FO$202,166,FALSE())))</f>
        <v>0</v>
      </c>
      <c r="FK88" s="193" t="n">
        <f aca="false">IF(ISERROR(VLOOKUP($A88,'Import OffPeak'!$A$3:FP$99,167,FALSE())-VLOOKUP($A88,'Import OffPeak change'!$A$106:FP$202,167,FALSE())),0,(VLOOKUP($A88,'Import OffPeak'!$A$3:FP$99,167,FALSE())-VLOOKUP($A88,'Import OffPeak change'!$A$106:FP$202,167,FALSE())))</f>
        <v>0</v>
      </c>
      <c r="FL88" s="193" t="n">
        <f aca="false">IF(ISERROR(VLOOKUP($A88,'Import OffPeak'!$A$3:FQ$99,168,FALSE())-VLOOKUP($A88,'Import OffPeak change'!$A$106:FQ$202,168,FALSE())),0,(VLOOKUP($A88,'Import OffPeak'!$A$3:FQ$99,168,FALSE())-VLOOKUP($A88,'Import OffPeak change'!$A$106:FQ$202,168,FALSE())))</f>
        <v>0</v>
      </c>
      <c r="FM88" s="193" t="n">
        <f aca="false">IF(ISERROR(VLOOKUP($A88,'Import OffPeak'!$A$3:FR$99,169,FALSE())-VLOOKUP($A88,'Import OffPeak change'!$A$106:FR$202,169,FALSE())),0,(VLOOKUP($A88,'Import OffPeak'!$A$3:FR$99,169,FALSE())-VLOOKUP($A88,'Import OffPeak change'!$A$106:FR$202,169,FALSE())))</f>
        <v>0</v>
      </c>
      <c r="FN88" s="193" t="n">
        <f aca="false">IF(ISERROR(VLOOKUP($A88,'Import OffPeak'!$A$3:FS$99,170,FALSE())-VLOOKUP($A88,'Import OffPeak change'!$A$106:FS$202,170,FALSE())),0,(VLOOKUP($A88,'Import OffPeak'!$A$3:FS$99,170,FALSE())-VLOOKUP($A88,'Import OffPeak change'!$A$106:FS$202,170,FALSE())))</f>
        <v>0</v>
      </c>
      <c r="FO88" s="193" t="n">
        <f aca="false">IF(ISERROR(VLOOKUP($A88,'Import OffPeak'!$A$3:FT$99,171,FALSE())-VLOOKUP($A88,'Import OffPeak change'!$A$106:FT$202,171,FALSE())),0,(VLOOKUP($A88,'Import OffPeak'!$A$3:FT$99,171,FALSE())-VLOOKUP($A88,'Import OffPeak change'!$A$106:FT$202,171,FALSE())))</f>
        <v>0</v>
      </c>
      <c r="FP88" s="193" t="n">
        <f aca="false">IF(ISERROR(VLOOKUP($A88,'Import OffPeak'!$A$3:FU$99,172,FALSE())-VLOOKUP($A88,'Import OffPeak change'!$A$106:FU$202,172,FALSE())),0,(VLOOKUP($A88,'Import OffPeak'!$A$3:FU$99,172,FALSE())-VLOOKUP($A88,'Import OffPeak change'!$A$106:FU$202,172,FALSE())))</f>
        <v>0</v>
      </c>
      <c r="FQ88" s="193" t="n">
        <f aca="false">IF(ISERROR(VLOOKUP($A88,'Import OffPeak'!$A$3:FV$99,173,FALSE())-VLOOKUP($A88,'Import OffPeak change'!$A$106:FV$202,173,FALSE())),0,(VLOOKUP($A88,'Import OffPeak'!$A$3:FV$99,173,FALSE())-VLOOKUP($A88,'Import OffPeak change'!$A$106:FV$202,173,FALSE())))</f>
        <v>0</v>
      </c>
      <c r="FR88" s="193" t="n">
        <f aca="false">IF(ISERROR(VLOOKUP($A88,'Import OffPeak'!$A$3:FW$99,174,FALSE())-VLOOKUP($A88,'Import OffPeak change'!$A$106:FW$202,174,FALSE())),0,(VLOOKUP($A88,'Import OffPeak'!$A$3:FW$99,174,FALSE())-VLOOKUP($A88,'Import OffPeak change'!$A$106:FW$202,174,FALSE())))</f>
        <v>0</v>
      </c>
      <c r="FS88" s="193" t="n">
        <f aca="false">IF(ISERROR(VLOOKUP($A88,'Import OffPeak'!$A$3:FX$99,175,FALSE())-VLOOKUP($A88,'Import OffPeak change'!$A$106:FX$202,175,FALSE())),0,(VLOOKUP($A88,'Import OffPeak'!$A$3:FX$99,175,FALSE())-VLOOKUP($A88,'Import OffPeak change'!$A$106:FX$202,175,FALSE())))</f>
        <v>0</v>
      </c>
      <c r="FT88" s="193" t="n">
        <f aca="false">IF(ISERROR(VLOOKUP($A88,'Import OffPeak'!$A$3:FY$99,176,FALSE())-VLOOKUP($A88,'Import OffPeak change'!$A$106:FY$202,176,FALSE())),0,(VLOOKUP($A88,'Import OffPeak'!$A$3:FY$99,176,FALSE())-VLOOKUP($A88,'Import OffPeak change'!$A$106:FY$202,176,FALSE())))</f>
        <v>0</v>
      </c>
      <c r="FU88" s="193" t="n">
        <f aca="false">IF(ISERROR(VLOOKUP($A88,'Import OffPeak'!$A$3:FZ$99,177,FALSE())-VLOOKUP($A88,'Import OffPeak change'!$A$106:FZ$202,177,FALSE())),0,(VLOOKUP($A88,'Import OffPeak'!$A$3:FZ$99,177,FALSE())-VLOOKUP($A88,'Import OffPeak change'!$A$106:FZ$202,177,FALSE())))</f>
        <v>0</v>
      </c>
      <c r="FV88" s="193" t="n">
        <f aca="false">IF(ISERROR(VLOOKUP($A88,'Import OffPeak'!$A$3:GA$99,178,FALSE())-VLOOKUP($A88,'Import OffPeak change'!$A$106:GA$202,178,FALSE())),0,(VLOOKUP($A88,'Import OffPeak'!$A$3:GA$99,178,FALSE())-VLOOKUP($A88,'Import OffPeak change'!$A$106:GA$202,178,FALSE())))</f>
        <v>0</v>
      </c>
      <c r="FW88" s="193" t="n">
        <f aca="false">IF(ISERROR(VLOOKUP($A88,'Import OffPeak'!$A$3:GB$99,179,FALSE())-VLOOKUP($A88,'Import OffPeak change'!$A$106:GB$202,179,FALSE())),0,(VLOOKUP($A88,'Import OffPeak'!$A$3:GB$99,179,FALSE())-VLOOKUP($A88,'Import OffPeak change'!$A$106:GB$202,179,FALSE())))</f>
        <v>0</v>
      </c>
      <c r="FX88" s="193" t="n">
        <f aca="false">IF(ISERROR(VLOOKUP($A88,'Import OffPeak'!$A$3:GC$99,180,FALSE())-VLOOKUP($A88,'Import OffPeak change'!$A$106:GC$202,180,FALSE())),0,(VLOOKUP($A88,'Import OffPeak'!$A$3:GC$99,180,FALSE())-VLOOKUP($A88,'Import OffPeak change'!$A$106:GC$202,180,FALSE())))</f>
        <v>0</v>
      </c>
      <c r="FY88" s="193" t="n">
        <f aca="false">IF(ISERROR(VLOOKUP($A88,'Import OffPeak'!$A$3:GD$99,181,FALSE())-VLOOKUP($A88,'Import OffPeak change'!$A$106:GD$202,181,FALSE())),0,(VLOOKUP($A88,'Import OffPeak'!$A$3:GD$99,181,FALSE())-VLOOKUP($A88,'Import OffPeak change'!$A$106:GD$202,181,FALSE())))</f>
        <v>0</v>
      </c>
      <c r="FZ88" s="193" t="n">
        <f aca="false">IF(ISERROR(VLOOKUP($A88,'Import OffPeak'!$A$3:GE$99,182,FALSE())-VLOOKUP($A88,'Import OffPeak change'!$A$106:GE$202,182,FALSE())),0,(VLOOKUP($A88,'Import OffPeak'!$A$3:GE$99,182,FALSE())-VLOOKUP($A88,'Import OffPeak change'!$A$106:GE$202,182,FALSE())))</f>
        <v>0</v>
      </c>
      <c r="GA88" s="193" t="n">
        <f aca="false">IF(ISERROR(VLOOKUP($A88,'Import OffPeak'!$A$3:GF$99,183,FALSE())-VLOOKUP($A88,'Import OffPeak change'!$A$106:GF$202,183,FALSE())),0,(VLOOKUP($A88,'Import OffPeak'!$A$3:GF$99,183,FALSE())-VLOOKUP($A88,'Import OffPeak change'!$A$106:GF$202,183,FALSE())))</f>
        <v>0</v>
      </c>
      <c r="GB88" s="193" t="n">
        <f aca="false">IF(ISERROR(VLOOKUP($A88,'Import OffPeak'!$A$3:GG$99,184,FALSE())-VLOOKUP($A88,'Import OffPeak change'!$A$106:GG$202,184,FALSE())),0,(VLOOKUP($A88,'Import OffPeak'!$A$3:GG$99,184,FALSE())-VLOOKUP($A88,'Import OffPeak change'!$A$106:GG$202,184,FALSE())))</f>
        <v>0</v>
      </c>
      <c r="GC88" s="193" t="n">
        <f aca="false">IF(ISERROR(VLOOKUP($A88,'Import OffPeak'!$A$3:GH$99,185,FALSE())-VLOOKUP($A88,'Import OffPeak change'!$A$106:GH$202,185,FALSE())),0,(VLOOKUP($A88,'Import OffPeak'!$A$3:GH$99,185,FALSE())-VLOOKUP($A88,'Import OffPeak change'!$A$106:GH$202,185,FALSE())))</f>
        <v>0</v>
      </c>
      <c r="GD88" s="193" t="n">
        <f aca="false">IF(ISERROR(VLOOKUP($A88,'Import OffPeak'!$A$3:GI$99,186,FALSE())-VLOOKUP($A88,'Import OffPeak change'!$A$106:GI$202,186,FALSE())),0,(VLOOKUP($A88,'Import OffPeak'!$A$3:GI$99,186,FALSE())-VLOOKUP($A88,'Import OffPeak change'!$A$106:GI$202,186,FALSE())))</f>
        <v>0</v>
      </c>
      <c r="GE88" s="193" t="n">
        <f aca="false">IF(ISERROR(VLOOKUP($A88,'Import OffPeak'!$A$3:GJ$99,187,FALSE())-VLOOKUP($A88,'Import OffPeak change'!$A$106:GJ$202,187,FALSE())),0,(VLOOKUP($A88,'Import OffPeak'!$A$3:GJ$99,187,FALSE())-VLOOKUP($A88,'Import OffPeak change'!$A$106:GJ$202,187,FALSE())))</f>
        <v>0</v>
      </c>
      <c r="GF88" s="193" t="n">
        <f aca="false">IF(ISERROR(VLOOKUP($A88,'Import OffPeak'!$A$3:GK$99,188,FALSE())-VLOOKUP($A88,'Import OffPeak change'!$A$106:GK$202,188,FALSE())),0,(VLOOKUP($A88,'Import OffPeak'!$A$3:GK$99,188,FALSE())-VLOOKUP($A88,'Import OffPeak change'!$A$106:GK$202,188,FALSE())))</f>
        <v>0</v>
      </c>
      <c r="GG88" s="193" t="n">
        <f aca="false">IF(ISERROR(VLOOKUP($A88,'Import OffPeak'!$A$3:GL$99,189,FALSE())-VLOOKUP($A88,'Import OffPeak change'!$A$106:GL$202,189,FALSE())),0,(VLOOKUP($A88,'Import OffPeak'!$A$3:GL$99,189,FALSE())-VLOOKUP($A88,'Import OffPeak change'!$A$106:GL$202,189,FALSE())))</f>
        <v>0</v>
      </c>
      <c r="GH88" s="193" t="n">
        <f aca="false">IF(ISERROR(VLOOKUP($A88,'Import OffPeak'!$A$3:GM$99,190,FALSE())-VLOOKUP($A88,'Import OffPeak change'!$A$106:GM$202,190,FALSE())),0,(VLOOKUP($A88,'Import OffPeak'!$A$3:GM$99,190,FALSE())-VLOOKUP($A88,'Import OffPeak change'!$A$106:GM$202,190,FALSE())))</f>
        <v>0</v>
      </c>
      <c r="GI88" s="193" t="n">
        <f aca="false">IF(ISERROR(VLOOKUP($A88,'Import OffPeak'!$A$3:GN$99,191,FALSE())-VLOOKUP($A88,'Import OffPeak change'!$A$106:GN$202,191,FALSE())),0,(VLOOKUP($A88,'Import OffPeak'!$A$3:GN$99,191,FALSE())-VLOOKUP($A88,'Import OffPeak change'!$A$106:GN$202,191,FALSE())))</f>
        <v>0</v>
      </c>
      <c r="GJ88" s="193" t="n">
        <f aca="false">IF(ISERROR(VLOOKUP($A88,'Import OffPeak'!$A$3:GO$99,192,FALSE())-VLOOKUP($A88,'Import OffPeak change'!$A$106:GO$202,192,FALSE())),0,(VLOOKUP($A88,'Import OffPeak'!$A$3:GO$99,192,FALSE())-VLOOKUP($A88,'Import OffPeak change'!$A$106:GO$202,192,FALSE())))</f>
        <v>0</v>
      </c>
      <c r="GK88" s="193" t="n">
        <f aca="false">IF(ISERROR(VLOOKUP($A88,'Import OffPeak'!$A$3:GP$99,193,FALSE())-VLOOKUP($A88,'Import OffPeak change'!$A$106:GP$202,193,FALSE())),0,(VLOOKUP($A88,'Import OffPeak'!$A$3:GP$99,193,FALSE())-VLOOKUP($A88,'Import OffPeak change'!$A$106:GP$202,193,FALSE())))</f>
        <v>0</v>
      </c>
      <c r="GL88" s="193" t="n">
        <f aca="false">IF(ISERROR(VLOOKUP($A88,'Import OffPeak'!$A$3:GQ$99,194,FALSE())-VLOOKUP($A88,'Import OffPeak change'!$A$106:GQ$202,194,FALSE())),0,(VLOOKUP($A88,'Import OffPeak'!$A$3:GQ$99,194,FALSE())-VLOOKUP($A88,'Import OffPeak change'!$A$106:GQ$202,194,FALSE())))</f>
        <v>0</v>
      </c>
      <c r="GM88" s="193" t="n">
        <f aca="false">IF(ISERROR(VLOOKUP($A88,'Import OffPeak'!$A$3:GR$99,195,FALSE())-VLOOKUP($A88,'Import OffPeak change'!$A$106:GR$202,195,FALSE())),0,(VLOOKUP($A88,'Import OffPeak'!$A$3:GR$99,195,FALSE())-VLOOKUP($A88,'Import OffPeak change'!$A$106:GR$202,195,FALSE())))</f>
        <v>0</v>
      </c>
      <c r="GN88" s="193" t="n">
        <f aca="false">IF(ISERROR(VLOOKUP($A88,'Import OffPeak'!$A$3:GS$99,196,FALSE())-VLOOKUP($A88,'Import OffPeak change'!$A$106:GS$202,196,FALSE())),0,(VLOOKUP($A88,'Import OffPeak'!$A$3:GS$99,196,FALSE())-VLOOKUP($A88,'Import OffPeak change'!$A$106:GS$202,196,FALSE())))</f>
        <v>0</v>
      </c>
      <c r="GO88" s="193" t="n">
        <f aca="false">IF(ISERROR(VLOOKUP($A88,'Import OffPeak'!$A$3:GT$99,197,FALSE())-VLOOKUP($A88,'Import OffPeak change'!$A$106:GT$202,197,FALSE())),0,(VLOOKUP($A88,'Import OffPeak'!$A$3:GT$99,197,FALSE())-VLOOKUP($A88,'Import OffPeak change'!$A$106:GT$202,197,FALSE())))</f>
        <v>0</v>
      </c>
      <c r="GP88" s="193" t="n">
        <f aca="false">IF(ISERROR(VLOOKUP($A88,'Import OffPeak'!$A$3:GU$99,198,FALSE())-VLOOKUP($A88,'Import OffPeak change'!$A$106:GU$202,198,FALSE())),0,(VLOOKUP($A88,'Import OffPeak'!$A$3:GU$99,198,FALSE())-VLOOKUP($A88,'Import OffPeak change'!$A$106:GU$202,198,FALSE())))</f>
        <v>0</v>
      </c>
      <c r="GQ88" s="193" t="n">
        <f aca="false">IF(ISERROR(VLOOKUP($A88,'Import OffPeak'!$A$3:GV$99,199,FALSE())-VLOOKUP($A88,'Import OffPeak change'!$A$106:GV$202,199,FALSE())),0,(VLOOKUP($A88,'Import OffPeak'!$A$3:GV$99,199,FALSE())-VLOOKUP($A88,'Import OffPeak change'!$A$106:GV$202,199,FALSE())))</f>
        <v>0</v>
      </c>
      <c r="GR88" s="193" t="n">
        <f aca="false">IF(ISERROR(VLOOKUP($A88,'Import OffPeak'!$A$3:GW$99,200,FALSE())-VLOOKUP($A88,'Import OffPeak change'!$A$106:GW$202,200,FALSE())),0,(VLOOKUP($A88,'Import OffPeak'!$A$3:GW$99,200,FALSE())-VLOOKUP($A88,'Import OffPeak change'!$A$106:GW$202,200,FALSE())))</f>
        <v>0</v>
      </c>
      <c r="GS88" s="193" t="n">
        <f aca="false">IF(ISERROR(VLOOKUP($A88,'Import OffPeak'!$A$3:GX$99,201,FALSE())-VLOOKUP($A88,'Import OffPeak change'!$A$106:GX$202,201,FALSE())),0,(VLOOKUP($A88,'Import OffPeak'!$A$3:GX$99,201,FALSE())-VLOOKUP($A88,'Import OffPeak change'!$A$106:GX$202,201,FALSE())))</f>
        <v>0</v>
      </c>
      <c r="GT88" s="193" t="n">
        <f aca="false">IF(ISERROR(VLOOKUP($A88,'Import OffPeak'!$A$3:GY$99,202,FALSE())-VLOOKUP($A88,'Import OffPeak change'!$A$106:GY$202,202,FALSE())),0,(VLOOKUP($A88,'Import OffPeak'!$A$3:GY$99,202,FALSE())-VLOOKUP($A88,'Import OffPeak change'!$A$106:GY$202,202,FALSE())))</f>
        <v>0</v>
      </c>
      <c r="GU88" s="193" t="n">
        <f aca="false">IF(ISERROR(VLOOKUP($A88,'Import OffPeak'!$A$3:GZ$99,203,FALSE())-VLOOKUP($A88,'Import OffPeak change'!$A$106:GZ$202,203,FALSE())),0,(VLOOKUP($A88,'Import OffPeak'!$A$3:GZ$99,203,FALSE())-VLOOKUP($A88,'Import OffPeak change'!$A$106:GZ$202,203,FALSE())))</f>
        <v>0</v>
      </c>
      <c r="GV88" s="193" t="n">
        <f aca="false">IF(ISERROR(VLOOKUP($A88,'Import OffPeak'!$A$3:HA$99,204,FALSE())-VLOOKUP($A88,'Import OffPeak change'!$A$106:HA$202,204,FALSE())),0,(VLOOKUP($A88,'Import OffPeak'!$A$3:HA$99,204,FALSE())-VLOOKUP($A88,'Import OffPeak change'!$A$106:HA$202,204,FALSE())))</f>
        <v>0</v>
      </c>
      <c r="GW88" s="193" t="n">
        <f aca="false">IF(ISERROR(VLOOKUP($A88,'Import OffPeak'!$A$3:HB$99,205,FALSE())-VLOOKUP($A88,'Import OffPeak change'!$A$106:HB$202,205,FALSE())),0,(VLOOKUP($A88,'Import OffPeak'!$A$3:HB$99,205,FALSE())-VLOOKUP($A88,'Import OffPeak change'!$A$106:HB$202,205,FALSE())))</f>
        <v>0</v>
      </c>
      <c r="GX88" s="193" t="n">
        <f aca="false">IF(ISERROR(VLOOKUP($A88,'Import OffPeak'!$A$3:HC$99,206,FALSE())-VLOOKUP($A88,'Import OffPeak change'!$A$106:HC$202,206,FALSE())),0,(VLOOKUP($A88,'Import OffPeak'!$A$3:HC$99,206,FALSE())-VLOOKUP($A88,'Import OffPeak change'!$A$106:HC$202,206,FALSE())))</f>
        <v>0</v>
      </c>
      <c r="GY88" s="193" t="n">
        <f aca="false">IF(ISERROR(VLOOKUP($A88,'Import OffPeak'!$A$3:HD$99,207,FALSE())-VLOOKUP($A88,'Import OffPeak change'!$A$106:HD$202,207,FALSE())),0,(VLOOKUP($A88,'Import OffPeak'!$A$3:HD$99,207,FALSE())-VLOOKUP($A88,'Import OffPeak change'!$A$106:HD$202,207,FALSE())))</f>
        <v>0</v>
      </c>
      <c r="GZ88" s="193" t="n">
        <f aca="false">IF(ISERROR(VLOOKUP($A88,'Import OffPeak'!$A$3:HE$99,208,FALSE())-VLOOKUP($A88,'Import OffPeak change'!$A$106:HE$202,208,FALSE())),0,(VLOOKUP($A88,'Import OffPeak'!$A$3:HE$99,208,FALSE())-VLOOKUP($A88,'Import OffPeak change'!$A$106:HE$202,208,FALSE())))</f>
        <v>0</v>
      </c>
      <c r="HA88" s="193" t="n">
        <f aca="false">IF(ISERROR(VLOOKUP($A88,'Import OffPeak'!$A$3:HF$99,209,FALSE())-VLOOKUP($A88,'Import OffPeak change'!$A$106:HF$202,209,FALSE())),0,(VLOOKUP($A88,'Import OffPeak'!$A$3:HF$99,209,FALSE())-VLOOKUP($A88,'Import OffPeak change'!$A$106:HF$202,209,FALSE())))</f>
        <v>0</v>
      </c>
      <c r="HB88" s="193" t="n">
        <f aca="false">IF(ISERROR(VLOOKUP($A88,'Import OffPeak'!$A$3:HG$99,210,FALSE())-VLOOKUP($A88,'Import OffPeak change'!$A$106:HG$202,210,FALSE())),0,(VLOOKUP($A88,'Import OffPeak'!$A$3:HG$99,210,FALSE())-VLOOKUP($A88,'Import OffPeak change'!$A$106:HG$202,210,FALSE())))</f>
        <v>0</v>
      </c>
      <c r="HC88" s="193" t="n">
        <f aca="false">IF(ISERROR(VLOOKUP($A88,'Import OffPeak'!$A$3:HH$99,211,FALSE())-VLOOKUP($A88,'Import OffPeak change'!$A$106:HH$202,211,FALSE())),0,(VLOOKUP($A88,'Import OffPeak'!$A$3:HH$99,211,FALSE())-VLOOKUP($A88,'Import OffPeak change'!$A$106:HH$202,211,FALSE())))</f>
        <v>0</v>
      </c>
      <c r="HD88" s="193" t="n">
        <f aca="false">IF(ISERROR(VLOOKUP($A88,'Import OffPeak'!$A$3:HI$99,212,FALSE())-VLOOKUP($A88,'Import OffPeak change'!$A$106:HI$202,212,FALSE())),0,(VLOOKUP($A88,'Import OffPeak'!$A$3:HI$99,212,FALSE())-VLOOKUP($A88,'Import OffPeak change'!$A$106:HI$202,212,FALSE())))</f>
        <v>0</v>
      </c>
      <c r="HE88" s="193" t="n">
        <f aca="false">IF(ISERROR(VLOOKUP($A88,'Import OffPeak'!$A$3:HJ$99,213,FALSE())-VLOOKUP($A88,'Import OffPeak change'!$A$106:HJ$202,213,FALSE())),0,(VLOOKUP($A88,'Import OffPeak'!$A$3:HJ$99,213,FALSE())-VLOOKUP($A88,'Import OffPeak change'!$A$106:HJ$202,213,FALSE())))</f>
        <v>0</v>
      </c>
      <c r="HF88" s="193" t="n">
        <f aca="false">IF(ISERROR(VLOOKUP($A88,'Import OffPeak'!$A$3:HK$99,214,FALSE())-VLOOKUP($A88,'Import OffPeak change'!$A$106:HK$202,214,FALSE())),0,(VLOOKUP($A88,'Import OffPeak'!$A$3:HK$99,214,FALSE())-VLOOKUP($A88,'Import OffPeak change'!$A$106:HK$202,214,FALSE())))</f>
        <v>0</v>
      </c>
      <c r="HG88" s="193" t="n">
        <f aca="false">IF(ISERROR(VLOOKUP($A88,'Import OffPeak'!$A$3:HL$99,215,FALSE())-VLOOKUP($A88,'Import OffPeak change'!$A$106:HL$202,215,FALSE())),0,(VLOOKUP($A88,'Import OffPeak'!$A$3:HL$99,215,FALSE())-VLOOKUP($A88,'Import OffPeak change'!$A$106:HL$202,215,FALSE())))</f>
        <v>0</v>
      </c>
      <c r="HH88" s="193" t="n">
        <f aca="false">IF(ISERROR(VLOOKUP($A88,'Import OffPeak'!$A$3:HM$99,216,FALSE())-VLOOKUP($A88,'Import OffPeak change'!$A$106:HM$202,216,FALSE())),0,(VLOOKUP($A88,'Import OffPeak'!$A$3:HM$99,216,FALSE())-VLOOKUP($A88,'Import OffPeak change'!$A$106:HM$202,216,FALSE())))</f>
        <v>0</v>
      </c>
      <c r="HI88" s="193" t="n">
        <f aca="false">IF(ISERROR(VLOOKUP($A88,'Import OffPeak'!$A$3:HN$99,217,FALSE())-VLOOKUP($A88,'Import OffPeak change'!$A$106:HN$202,217,FALSE())),0,(VLOOKUP($A88,'Import OffPeak'!$A$3:HN$99,217,FALSE())-VLOOKUP($A88,'Import OffPeak change'!$A$106:HN$202,217,FALSE())))</f>
        <v>0</v>
      </c>
      <c r="HJ88" s="193" t="n">
        <f aca="false">IF(ISERROR(VLOOKUP($A88,'Import OffPeak'!$A$3:HO$99,218,FALSE())-VLOOKUP($A88,'Import OffPeak change'!$A$106:HO$202,218,FALSE())),0,(VLOOKUP($A88,'Import OffPeak'!$A$3:HO$99,218,FALSE())-VLOOKUP($A88,'Import OffPeak change'!$A$106:HO$202,218,FALSE())))</f>
        <v>0</v>
      </c>
      <c r="HK88" s="193" t="n">
        <f aca="false">IF(ISERROR(VLOOKUP($A88,'Import OffPeak'!$A$3:HP$99,219,FALSE())-VLOOKUP($A88,'Import OffPeak change'!$A$106:HP$202,219,FALSE())),0,(VLOOKUP($A88,'Import OffPeak'!$A$3:HP$99,219,FALSE())-VLOOKUP($A88,'Import OffPeak change'!$A$106:HP$202,219,FALSE())))</f>
        <v>0</v>
      </c>
      <c r="HL88" s="193" t="n">
        <f aca="false">IF(ISERROR(VLOOKUP($A88,'Import OffPeak'!$A$3:HQ$99,220,FALSE())-VLOOKUP($A88,'Import OffPeak change'!$A$106:HQ$202,220,FALSE())),0,(VLOOKUP($A88,'Import OffPeak'!$A$3:HQ$99,220,FALSE())-VLOOKUP($A88,'Import OffPeak change'!$A$106:HQ$202,220,FALSE())))</f>
        <v>0</v>
      </c>
      <c r="HM88" s="193" t="n">
        <f aca="false">IF(ISERROR(VLOOKUP($A88,'Import OffPeak'!$A$3:HR$99,221,FALSE())-VLOOKUP($A88,'Import OffPeak change'!$A$106:HR$202,221,FALSE())),0,(VLOOKUP($A88,'Import OffPeak'!$A$3:HR$99,221,FALSE())-VLOOKUP($A88,'Import OffPeak change'!$A$106:HR$202,221,FALSE())))</f>
        <v>0</v>
      </c>
      <c r="HN88" s="193" t="n">
        <f aca="false">IF(ISERROR(VLOOKUP($A88,'Import OffPeak'!$A$3:HS$99,222,FALSE())-VLOOKUP($A88,'Import OffPeak change'!$A$106:HS$202,222,FALSE())),0,(VLOOKUP($A88,'Import OffPeak'!$A$3:HS$99,222,FALSE())-VLOOKUP($A88,'Import OffPeak change'!$A$106:HS$202,222,FALSE())))</f>
        <v>0</v>
      </c>
      <c r="HO88" s="193" t="n">
        <f aca="false">IF(ISERROR(VLOOKUP($A88,'Import OffPeak'!$A$3:HT$99,223,FALSE())-VLOOKUP($A88,'Import OffPeak change'!$A$106:HT$202,223,FALSE())),0,(VLOOKUP($A88,'Import OffPeak'!$A$3:HT$99,223,FALSE())-VLOOKUP($A88,'Import OffPeak change'!$A$106:HT$202,223,FALSE())))</f>
        <v>0</v>
      </c>
      <c r="HP88" s="193" t="n">
        <f aca="false">IF(ISERROR(VLOOKUP($A88,'Import OffPeak'!$A$3:HU$99,224,FALSE())-VLOOKUP($A88,'Import OffPeak change'!$A$106:HU$202,224,FALSE())),0,(VLOOKUP($A88,'Import OffPeak'!$A$3:HU$99,224,FALSE())-VLOOKUP($A88,'Import OffPeak change'!$A$106:HU$202,224,FALSE())))</f>
        <v>0</v>
      </c>
      <c r="HQ88" s="193" t="n">
        <f aca="false">IF(ISERROR(VLOOKUP($A88,'Import OffPeak'!$A$3:HV$99,225,FALSE())-VLOOKUP($A88,'Import OffPeak change'!$A$106:HV$202,225,FALSE())),0,(VLOOKUP($A88,'Import OffPeak'!$A$3:HV$99,225,FALSE())-VLOOKUP($A88,'Import OffPeak change'!$A$106:HV$202,225,FALSE())))</f>
        <v>0</v>
      </c>
      <c r="HR88" s="193" t="n">
        <f aca="false">IF(ISERROR(VLOOKUP($A88,'Import OffPeak'!$A$3:HW$99,226,FALSE())-VLOOKUP($A88,'Import OffPeak change'!$A$106:HW$202,226,FALSE())),0,(VLOOKUP($A88,'Import OffPeak'!$A$3:HW$99,226,FALSE())-VLOOKUP($A88,'Import OffPeak change'!$A$106:HW$202,226,FALSE())))</f>
        <v>0</v>
      </c>
      <c r="HS88" s="193" t="n">
        <f aca="false">IF(ISERROR(VLOOKUP($A88,'Import OffPeak'!$A$3:HX$99,227,FALSE())-VLOOKUP($A88,'Import OffPeak change'!$A$106:HX$202,227,FALSE())),0,(VLOOKUP($A88,'Import OffPeak'!$A$3:HX$99,227,FALSE())-VLOOKUP($A88,'Import OffPeak change'!$A$106:HX$202,227,FALSE())))</f>
        <v>0</v>
      </c>
      <c r="HT88" s="193" t="n">
        <f aca="false">IF(ISERROR(VLOOKUP($A88,'Import OffPeak'!$A$3:HY$99,228,FALSE())-VLOOKUP($A88,'Import OffPeak change'!$A$106:HY$202,228,FALSE())),0,(VLOOKUP($A88,'Import OffPeak'!$A$3:HY$99,228,FALSE())-VLOOKUP($A88,'Import OffPeak change'!$A$106:HY$202,228,FALSE())))</f>
        <v>0</v>
      </c>
      <c r="HU88" s="193" t="n">
        <f aca="false">IF(ISERROR(VLOOKUP($A88,'Import OffPeak'!$A$3:HZ$99,229,FALSE())-VLOOKUP($A88,'Import OffPeak change'!$A$106:HZ$202,229,FALSE())),0,(VLOOKUP($A88,'Import OffPeak'!$A$3:HZ$99,229,FALSE())-VLOOKUP($A88,'Import OffPeak change'!$A$106:HZ$202,229,FALSE())))</f>
        <v>0</v>
      </c>
      <c r="HV88" s="193" t="n">
        <f aca="false">IF(ISERROR(VLOOKUP($A88,'Import OffPeak'!$A$3:IA$99,230,FALSE())-VLOOKUP($A88,'Import OffPeak change'!$A$106:IA$202,230,FALSE())),0,(VLOOKUP($A88,'Import OffPeak'!$A$3:IA$99,230,FALSE())-VLOOKUP($A88,'Import OffPeak change'!$A$106:IA$202,230,FALSE())))</f>
        <v>0</v>
      </c>
      <c r="HW88" s="193" t="n">
        <f aca="false">IF(ISERROR(VLOOKUP($A88,'Import OffPeak'!$A$3:IB$99,231,FALSE())-VLOOKUP($A88,'Import OffPeak change'!$A$106:IB$202,231,FALSE())),0,(VLOOKUP($A88,'Import OffPeak'!$A$3:IB$99,231,FALSE())-VLOOKUP($A88,'Import OffPeak change'!$A$106:IB$202,231,FALSE())))</f>
        <v>0</v>
      </c>
      <c r="HX88" s="193" t="n">
        <f aca="false">IF(ISERROR(VLOOKUP($A88,'Import OffPeak'!$A$3:IC$99,232,FALSE())-VLOOKUP($A88,'Import OffPeak change'!$A$106:IC$202,232,FALSE())),0,(VLOOKUP($A88,'Import OffPeak'!$A$3:IC$99,232,FALSE())-VLOOKUP($A88,'Import OffPeak change'!$A$106:IC$202,232,FALSE())))</f>
        <v>0</v>
      </c>
      <c r="HY88" s="193" t="n">
        <f aca="false">IF(ISERROR(VLOOKUP($A88,'Import OffPeak'!$A$3:ID$99,233,FALSE())-VLOOKUP($A88,'Import OffPeak change'!$A$106:ID$202,233,FALSE())),0,(VLOOKUP($A88,'Import OffPeak'!$A$3:ID$99,233,FALSE())-VLOOKUP($A88,'Import OffPeak change'!$A$106:ID$202,233,FALSE())))</f>
        <v>0</v>
      </c>
      <c r="HZ88" s="193" t="n">
        <f aca="false">IF(ISERROR(VLOOKUP($A88,'Import OffPeak'!$A$3:IE$99,234,FALSE())-VLOOKUP($A88,'Import OffPeak change'!$A$106:IE$202,234,FALSE())),0,(VLOOKUP($A88,'Import OffPeak'!$A$3:IE$99,234,FALSE())-VLOOKUP($A88,'Import OffPeak change'!$A$106:IE$202,234,FALSE())))</f>
        <v>0</v>
      </c>
      <c r="IA88" s="193" t="n">
        <f aca="false">IF(ISERROR(VLOOKUP($A88,'Import OffPeak'!$A$3:IF$99,235,FALSE())-VLOOKUP($A88,'Import OffPeak change'!$A$106:IF$202,235,FALSE())),0,(VLOOKUP($A88,'Import OffPeak'!$A$3:IF$99,235,FALSE())-VLOOKUP($A88,'Import OffPeak change'!$A$106:IF$202,235,FALSE())))</f>
        <v>0</v>
      </c>
      <c r="IB88" s="193" t="n">
        <f aca="false">IF(ISERROR(VLOOKUP($A88,'Import OffPeak'!$A$3:IG$99,236,FALSE())-VLOOKUP($A88,'Import OffPeak change'!$A$106:IG$202,236,FALSE())),0,(VLOOKUP($A88,'Import OffPeak'!$A$3:IG$99,236,FALSE())-VLOOKUP($A88,'Import OffPeak change'!$A$106:IG$202,236,FALSE())))</f>
        <v>0</v>
      </c>
      <c r="IC88" s="193" t="n">
        <f aca="false">IF(ISERROR(VLOOKUP($A88,'Import OffPeak'!$A$3:IH$99,237,FALSE())-VLOOKUP($A88,'Import OffPeak change'!$A$106:IH$202,237,FALSE())),0,(VLOOKUP($A88,'Import OffPeak'!$A$3:IH$99,237,FALSE())-VLOOKUP($A88,'Import OffPeak change'!$A$106:IH$202,237,FALSE())))</f>
        <v>0</v>
      </c>
      <c r="ID88" s="193" t="n">
        <f aca="false">IF(ISERROR(VLOOKUP($A88,'Import OffPeak'!$A$3:II$99,238,FALSE())-VLOOKUP($A88,'Import OffPeak change'!$A$106:II$202,238,FALSE())),0,(VLOOKUP($A88,'Import OffPeak'!$A$3:II$99,238,FALSE())-VLOOKUP($A88,'Import OffPeak change'!$A$106:II$202,238,FALSE())))</f>
        <v>0</v>
      </c>
      <c r="IE88" s="193" t="n">
        <f aca="false">IF(ISERROR(VLOOKUP($A88,'Import OffPeak'!$A$3:IJ$99,239,FALSE())-VLOOKUP($A88,'Import OffPeak change'!$A$106:IJ$202,239,FALSE())),0,(VLOOKUP($A88,'Import OffPeak'!$A$3:IJ$99,239,FALSE())-VLOOKUP($A88,'Import OffPeak change'!$A$106:IJ$202,239,FALSE())))</f>
        <v>0</v>
      </c>
    </row>
    <row r="89" customFormat="false" ht="12.75" hidden="false" customHeight="false" outlineLevel="0" collapsed="false">
      <c r="A89" s="201" t="str">
        <f aca="false">IF('Import OffPeak'!A86=0,"",'Import OffPeak'!A86)</f>
        <v/>
      </c>
      <c r="B89" s="193"/>
      <c r="C89" s="193"/>
      <c r="D89" s="193"/>
      <c r="E89" s="193"/>
      <c r="F89" s="193"/>
      <c r="G89" s="193" t="n">
        <f aca="false">IF(ISERROR(VLOOKUP($A89,'Import OffPeak'!$A$3:L$99,7,FALSE())-VLOOKUP($A89,'Import OffPeak change'!$A$106:L$202,7,FALSE())),0,(VLOOKUP($A89,'Import OffPeak'!$A$3:L$99,7,FALSE())-VLOOKUP($A89,'Import OffPeak change'!$A$106:L$202,7,FALSE())))</f>
        <v>0</v>
      </c>
      <c r="H89" s="193" t="n">
        <f aca="false">IF(ISERROR(VLOOKUP($A89,'Import OffPeak'!$A$3:M$99,8,FALSE())-VLOOKUP($A89,'Import OffPeak change'!$A$106:M$202,8,FALSE())),0,(VLOOKUP($A89,'Import OffPeak'!$A$3:M$99,8,FALSE())-VLOOKUP($A89,'Import OffPeak change'!$A$106:M$202,8,FALSE())))</f>
        <v>0</v>
      </c>
      <c r="I89" s="193" t="n">
        <f aca="false">IF(ISERROR(VLOOKUP($A89,'Import OffPeak'!$A$3:N$99,9,FALSE())-VLOOKUP($A89,'Import OffPeak change'!$A$106:N$202,9,FALSE())),0,(VLOOKUP($A89,'Import OffPeak'!$A$3:N$99,9,FALSE())-VLOOKUP($A89,'Import OffPeak change'!$A$106:N$202,9,FALSE())))</f>
        <v>0</v>
      </c>
      <c r="J89" s="193" t="n">
        <f aca="false">IF(ISERROR(VLOOKUP($A89,'Import OffPeak'!$A$3:O$99,10,FALSE())-VLOOKUP($A89,'Import OffPeak change'!$A$106:O$202,10,FALSE())),0,(VLOOKUP($A89,'Import OffPeak'!$A$3:O$99,10,FALSE())-VLOOKUP($A89,'Import OffPeak change'!$A$106:O$202,10,FALSE())))</f>
        <v>0</v>
      </c>
      <c r="K89" s="193" t="n">
        <f aca="false">IF(ISERROR(VLOOKUP($A89,'Import OffPeak'!$A$3:P$99,11,FALSE())-VLOOKUP($A89,'Import OffPeak change'!$A$106:P$202,11,FALSE())),0,(VLOOKUP($A89,'Import OffPeak'!$A$3:P$99,11,FALSE())-VLOOKUP($A89,'Import OffPeak change'!$A$106:P$202,11,FALSE())))</f>
        <v>0</v>
      </c>
      <c r="L89" s="193" t="n">
        <f aca="false">IF(ISERROR(VLOOKUP($A89,'Import OffPeak'!$A$3:Q$99,12,FALSE())-VLOOKUP($A89,'Import OffPeak change'!$A$106:Q$202,12,FALSE())),0,(VLOOKUP($A89,'Import OffPeak'!$A$3:Q$99,12,FALSE())-VLOOKUP($A89,'Import OffPeak change'!$A$106:Q$202,12,FALSE())))</f>
        <v>0</v>
      </c>
      <c r="M89" s="193" t="n">
        <f aca="false">IF(ISERROR(VLOOKUP($A89,'Import OffPeak'!$A$3:R$99,13,FALSE())-VLOOKUP($A89,'Import OffPeak change'!$A$106:R$202,13,FALSE())),0,(VLOOKUP($A89,'Import OffPeak'!$A$3:R$99,13,FALSE())-VLOOKUP($A89,'Import OffPeak change'!$A$106:R$202,13,FALSE())))</f>
        <v>0</v>
      </c>
      <c r="N89" s="193" t="n">
        <f aca="false">IF(ISERROR(VLOOKUP($A89,'Import OffPeak'!$A$3:S$99,14,FALSE())-VLOOKUP($A89,'Import OffPeak change'!$A$106:S$202,14,FALSE())),0,(VLOOKUP($A89,'Import OffPeak'!$A$3:S$99,14,FALSE())-VLOOKUP($A89,'Import OffPeak change'!$A$106:S$202,14,FALSE())))</f>
        <v>0</v>
      </c>
      <c r="O89" s="193" t="n">
        <f aca="false">IF(ISERROR(VLOOKUP($A89,'Import OffPeak'!$A$3:T$99,15,FALSE())-VLOOKUP($A89,'Import OffPeak change'!$A$106:T$202,15,FALSE())),0,(VLOOKUP($A89,'Import OffPeak'!$A$3:T$99,15,FALSE())-VLOOKUP($A89,'Import OffPeak change'!$A$106:T$202,15,FALSE())))</f>
        <v>0</v>
      </c>
      <c r="P89" s="193" t="n">
        <f aca="false">IF(ISERROR(VLOOKUP($A89,'Import OffPeak'!$A$3:U$99,16,FALSE())-VLOOKUP($A89,'Import OffPeak change'!$A$106:U$202,16,FALSE())),0,(VLOOKUP($A89,'Import OffPeak'!$A$3:U$99,16,FALSE())-VLOOKUP($A89,'Import OffPeak change'!$A$106:U$202,16,FALSE())))</f>
        <v>0</v>
      </c>
      <c r="Q89" s="193" t="n">
        <f aca="false">IF(ISERROR(VLOOKUP($A89,'Import OffPeak'!$A$3:V$99,17,FALSE())-VLOOKUP($A89,'Import OffPeak change'!$A$106:V$202,17,FALSE())),0,(VLOOKUP($A89,'Import OffPeak'!$A$3:V$99,17,FALSE())-VLOOKUP($A89,'Import OffPeak change'!$A$106:V$202,17,FALSE())))</f>
        <v>0</v>
      </c>
      <c r="R89" s="193" t="n">
        <f aca="false">IF(ISERROR(VLOOKUP($A89,'Import OffPeak'!$A$3:W$99,18,FALSE())-VLOOKUP($A89,'Import OffPeak change'!$A$106:W$202,18,FALSE())),0,(VLOOKUP($A89,'Import OffPeak'!$A$3:W$99,18,FALSE())-VLOOKUP($A89,'Import OffPeak change'!$A$106:W$202,18,FALSE())))</f>
        <v>0</v>
      </c>
      <c r="S89" s="193" t="n">
        <f aca="false">IF(ISERROR(VLOOKUP($A89,'Import OffPeak'!$A$3:X$99,19,FALSE())-VLOOKUP($A89,'Import OffPeak change'!$A$106:X$202,19,FALSE())),0,(VLOOKUP($A89,'Import OffPeak'!$A$3:X$99,19,FALSE())-VLOOKUP($A89,'Import OffPeak change'!$A$106:X$202,19,FALSE())))</f>
        <v>0</v>
      </c>
      <c r="T89" s="193" t="n">
        <f aca="false">IF(ISERROR(VLOOKUP($A89,'Import OffPeak'!$A$3:Y$99,20,FALSE())-VLOOKUP($A89,'Import OffPeak change'!$A$106:Y$202,20,FALSE())),0,(VLOOKUP($A89,'Import OffPeak'!$A$3:Y$99,20,FALSE())-VLOOKUP($A89,'Import OffPeak change'!$A$106:Y$202,20,FALSE())))</f>
        <v>0</v>
      </c>
      <c r="U89" s="193" t="n">
        <f aca="false">IF(ISERROR(VLOOKUP($A89,'Import OffPeak'!$A$3:Z$99,21,FALSE())-VLOOKUP($A89,'Import OffPeak change'!$A$106:Z$202,21,FALSE())),0,(VLOOKUP($A89,'Import OffPeak'!$A$3:Z$99,21,FALSE())-VLOOKUP($A89,'Import OffPeak change'!$A$106:Z$202,21,FALSE())))</f>
        <v>0</v>
      </c>
      <c r="V89" s="193" t="n">
        <f aca="false">IF(ISERROR(VLOOKUP($A89,'Import OffPeak'!$A$3:AA$99,22,FALSE())-VLOOKUP($A89,'Import OffPeak change'!$A$106:AA$202,22,FALSE())),0,(VLOOKUP($A89,'Import OffPeak'!$A$3:AA$99,22,FALSE())-VLOOKUP($A89,'Import OffPeak change'!$A$106:AA$202,22,FALSE())))</f>
        <v>0</v>
      </c>
      <c r="W89" s="193" t="n">
        <f aca="false">IF(ISERROR(VLOOKUP($A89,'Import OffPeak'!$A$3:AB$99,23,FALSE())-VLOOKUP($A89,'Import OffPeak change'!$A$106:AB$202,23,FALSE())),0,(VLOOKUP($A89,'Import OffPeak'!$A$3:AB$99,23,FALSE())-VLOOKUP($A89,'Import OffPeak change'!$A$106:AB$202,23,FALSE())))</f>
        <v>0</v>
      </c>
      <c r="X89" s="193" t="n">
        <f aca="false">IF(ISERROR(VLOOKUP($A89,'Import OffPeak'!$A$3:AC$99,24,FALSE())-VLOOKUP($A89,'Import OffPeak change'!$A$106:AC$202,24,FALSE())),0,(VLOOKUP($A89,'Import OffPeak'!$A$3:AC$99,24,FALSE())-VLOOKUP($A89,'Import OffPeak change'!$A$106:AC$202,24,FALSE())))</f>
        <v>0</v>
      </c>
      <c r="Y89" s="193" t="n">
        <f aca="false">IF(ISERROR(VLOOKUP($A89,'Import OffPeak'!$A$3:AD$99,25,FALSE())-VLOOKUP($A89,'Import OffPeak change'!$A$106:AD$202,25,FALSE())),0,(VLOOKUP($A89,'Import OffPeak'!$A$3:AD$99,25,FALSE())-VLOOKUP($A89,'Import OffPeak change'!$A$106:AD$202,25,FALSE())))</f>
        <v>0</v>
      </c>
      <c r="Z89" s="193" t="n">
        <f aca="false">IF(ISERROR(VLOOKUP($A89,'Import OffPeak'!$A$3:AE$99,26,FALSE())-VLOOKUP($A89,'Import OffPeak change'!$A$106:AE$202,26,FALSE())),0,(VLOOKUP($A89,'Import OffPeak'!$A$3:AE$99,26,FALSE())-VLOOKUP($A89,'Import OffPeak change'!$A$106:AE$202,26,FALSE())))</f>
        <v>0</v>
      </c>
      <c r="AA89" s="193" t="n">
        <f aca="false">IF(ISERROR(VLOOKUP($A89,'Import OffPeak'!$A$3:AF$99,27,FALSE())-VLOOKUP($A89,'Import OffPeak change'!$A$106:AF$202,27,FALSE())),0,(VLOOKUP($A89,'Import OffPeak'!$A$3:AF$99,27,FALSE())-VLOOKUP($A89,'Import OffPeak change'!$A$106:AF$202,27,FALSE())))</f>
        <v>0</v>
      </c>
      <c r="AB89" s="193" t="n">
        <f aca="false">IF(ISERROR(VLOOKUP($A89,'Import OffPeak'!$A$3:AG$99,28,FALSE())-VLOOKUP($A89,'Import OffPeak change'!$A$106:AG$202,28,FALSE())),0,(VLOOKUP($A89,'Import OffPeak'!$A$3:AG$99,28,FALSE())-VLOOKUP($A89,'Import OffPeak change'!$A$106:AG$202,28,FALSE())))</f>
        <v>0</v>
      </c>
      <c r="AC89" s="193" t="n">
        <f aca="false">IF(ISERROR(VLOOKUP($A89,'Import OffPeak'!$A$3:AH$99,29,FALSE())-VLOOKUP($A89,'Import OffPeak change'!$A$106:AH$202,29,FALSE())),0,(VLOOKUP($A89,'Import OffPeak'!$A$3:AH$99,29,FALSE())-VLOOKUP($A89,'Import OffPeak change'!$A$106:AH$202,29,FALSE())))</f>
        <v>0</v>
      </c>
      <c r="AD89" s="193" t="n">
        <f aca="false">IF(ISERROR(VLOOKUP($A89,'Import OffPeak'!$A$3:AI$99,30,FALSE())-VLOOKUP($A89,'Import OffPeak change'!$A$106:AI$202,30,FALSE())),0,(VLOOKUP($A89,'Import OffPeak'!$A$3:AI$99,30,FALSE())-VLOOKUP($A89,'Import OffPeak change'!$A$106:AI$202,30,FALSE())))</f>
        <v>0</v>
      </c>
      <c r="AE89" s="193" t="n">
        <f aca="false">IF(ISERROR(VLOOKUP($A89,'Import OffPeak'!$A$3:AJ$99,31,FALSE())-VLOOKUP($A89,'Import OffPeak change'!$A$106:AJ$202,31,FALSE())),0,(VLOOKUP($A89,'Import OffPeak'!$A$3:AJ$99,31,FALSE())-VLOOKUP($A89,'Import OffPeak change'!$A$106:AJ$202,31,FALSE())))</f>
        <v>0</v>
      </c>
      <c r="AF89" s="193" t="n">
        <f aca="false">IF(ISERROR(VLOOKUP($A89,'Import OffPeak'!$A$3:AK$99,32,FALSE())-VLOOKUP($A89,'Import OffPeak change'!$A$106:AK$202,32,FALSE())),0,(VLOOKUP($A89,'Import OffPeak'!$A$3:AK$99,32,FALSE())-VLOOKUP($A89,'Import OffPeak change'!$A$106:AK$202,32,FALSE())))</f>
        <v>0</v>
      </c>
      <c r="AG89" s="193" t="n">
        <f aca="false">IF(ISERROR(VLOOKUP($A89,'Import OffPeak'!$A$3:AL$99,33,FALSE())-VLOOKUP($A89,'Import OffPeak change'!$A$106:AL$202,33,FALSE())),0,(VLOOKUP($A89,'Import OffPeak'!$A$3:AL$99,33,FALSE())-VLOOKUP($A89,'Import OffPeak change'!$A$106:AL$202,33,FALSE())))</f>
        <v>0</v>
      </c>
      <c r="AH89" s="193" t="n">
        <f aca="false">IF(ISERROR(VLOOKUP($A89,'Import OffPeak'!$A$3:AM$99,34,FALSE())-VLOOKUP($A89,'Import OffPeak change'!$A$106:AM$202,34,FALSE())),0,(VLOOKUP($A89,'Import OffPeak'!$A$3:AM$99,34,FALSE())-VLOOKUP($A89,'Import OffPeak change'!$A$106:AM$202,34,FALSE())))</f>
        <v>0</v>
      </c>
      <c r="AI89" s="193" t="n">
        <f aca="false">IF(ISERROR(VLOOKUP($A89,'Import OffPeak'!$A$3:AN$99,35,FALSE())-VLOOKUP($A89,'Import OffPeak change'!$A$106:AN$202,35,FALSE())),0,(VLOOKUP($A89,'Import OffPeak'!$A$3:AN$99,35,FALSE())-VLOOKUP($A89,'Import OffPeak change'!$A$106:AN$202,35,FALSE())))</f>
        <v>0</v>
      </c>
      <c r="AJ89" s="193" t="n">
        <f aca="false">IF(ISERROR(VLOOKUP($A89,'Import OffPeak'!$A$3:AO$99,36,FALSE())-VLOOKUP($A89,'Import OffPeak change'!$A$106:AO$202,36,FALSE())),0,(VLOOKUP($A89,'Import OffPeak'!$A$3:AO$99,36,FALSE())-VLOOKUP($A89,'Import OffPeak change'!$A$106:AO$202,36,FALSE())))</f>
        <v>0</v>
      </c>
      <c r="AK89" s="193" t="n">
        <f aca="false">IF(ISERROR(VLOOKUP($A89,'Import OffPeak'!$A$3:AP$99,37,FALSE())-VLOOKUP($A89,'Import OffPeak change'!$A$106:AP$202,37,FALSE())),0,(VLOOKUP($A89,'Import OffPeak'!$A$3:AP$99,37,FALSE())-VLOOKUP($A89,'Import OffPeak change'!$A$106:AP$202,37,FALSE())))</f>
        <v>0</v>
      </c>
      <c r="AL89" s="193" t="n">
        <f aca="false">IF(ISERROR(VLOOKUP($A89,'Import OffPeak'!$A$3:AQ$99,38,FALSE())-VLOOKUP($A89,'Import OffPeak change'!$A$106:AQ$202,38,FALSE())),0,(VLOOKUP($A89,'Import OffPeak'!$A$3:AQ$99,38,FALSE())-VLOOKUP($A89,'Import OffPeak change'!$A$106:AQ$202,38,FALSE())))</f>
        <v>0</v>
      </c>
      <c r="AM89" s="193" t="n">
        <f aca="false">IF(ISERROR(VLOOKUP($A89,'Import OffPeak'!$A$3:AR$99,39,FALSE())-VLOOKUP($A89,'Import OffPeak change'!$A$106:AR$202,39,FALSE())),0,(VLOOKUP($A89,'Import OffPeak'!$A$3:AR$99,39,FALSE())-VLOOKUP($A89,'Import OffPeak change'!$A$106:AR$202,39,FALSE())))</f>
        <v>0</v>
      </c>
      <c r="AN89" s="193" t="n">
        <f aca="false">IF(ISERROR(VLOOKUP($A89,'Import OffPeak'!$A$3:AS$99,40,FALSE())-VLOOKUP($A89,'Import OffPeak change'!$A$106:AS$202,40,FALSE())),0,(VLOOKUP($A89,'Import OffPeak'!$A$3:AS$99,40,FALSE())-VLOOKUP($A89,'Import OffPeak change'!$A$106:AS$202,40,FALSE())))</f>
        <v>0</v>
      </c>
      <c r="AO89" s="193" t="n">
        <f aca="false">IF(ISERROR(VLOOKUP($A89,'Import OffPeak'!$A$3:AT$99,41,FALSE())-VLOOKUP($A89,'Import OffPeak change'!$A$106:AT$202,41,FALSE())),0,(VLOOKUP($A89,'Import OffPeak'!$A$3:AT$99,41,FALSE())-VLOOKUP($A89,'Import OffPeak change'!$A$106:AT$202,41,FALSE())))</f>
        <v>0</v>
      </c>
      <c r="AP89" s="193" t="n">
        <f aca="false">IF(ISERROR(VLOOKUP($A89,'Import OffPeak'!$A$3:AU$99,42,FALSE())-VLOOKUP($A89,'Import OffPeak change'!$A$106:AU$202,42,FALSE())),0,(VLOOKUP($A89,'Import OffPeak'!$A$3:AU$99,42,FALSE())-VLOOKUP($A89,'Import OffPeak change'!$A$106:AU$202,42,FALSE())))</f>
        <v>0</v>
      </c>
      <c r="AQ89" s="193" t="n">
        <f aca="false">IF(ISERROR(VLOOKUP($A89,'Import OffPeak'!$A$3:AV$99,43,FALSE())-VLOOKUP($A89,'Import OffPeak change'!$A$106:AV$202,43,FALSE())),0,(VLOOKUP($A89,'Import OffPeak'!$A$3:AV$99,43,FALSE())-VLOOKUP($A89,'Import OffPeak change'!$A$106:AV$202,43,FALSE())))</f>
        <v>0</v>
      </c>
      <c r="AR89" s="193" t="n">
        <f aca="false">IF(ISERROR(VLOOKUP($A89,'Import OffPeak'!$A$3:AW$99,44,FALSE())-VLOOKUP($A89,'Import OffPeak change'!$A$106:AW$202,44,FALSE())),0,(VLOOKUP($A89,'Import OffPeak'!$A$3:AW$99,44,FALSE())-VLOOKUP($A89,'Import OffPeak change'!$A$106:AW$202,44,FALSE())))</f>
        <v>0</v>
      </c>
      <c r="AS89" s="193" t="n">
        <f aca="false">IF(ISERROR(VLOOKUP($A89,'Import OffPeak'!$A$3:AX$99,45,FALSE())-VLOOKUP($A89,'Import OffPeak change'!$A$106:AX$202,45,FALSE())),0,(VLOOKUP($A89,'Import OffPeak'!$A$3:AX$99,45,FALSE())-VLOOKUP($A89,'Import OffPeak change'!$A$106:AX$202,45,FALSE())))</f>
        <v>0</v>
      </c>
      <c r="AT89" s="193" t="n">
        <f aca="false">IF(ISERROR(VLOOKUP($A89,'Import OffPeak'!$A$3:AY$99,46,FALSE())-VLOOKUP($A89,'Import OffPeak change'!$A$106:AY$202,46,FALSE())),0,(VLOOKUP($A89,'Import OffPeak'!$A$3:AY$99,46,FALSE())-VLOOKUP($A89,'Import OffPeak change'!$A$106:AY$202,46,FALSE())))</f>
        <v>0</v>
      </c>
      <c r="AU89" s="193" t="n">
        <f aca="false">IF(ISERROR(VLOOKUP($A89,'Import OffPeak'!$A$3:AZ$99,47,FALSE())-VLOOKUP($A89,'Import OffPeak change'!$A$106:AZ$202,47,FALSE())),0,(VLOOKUP($A89,'Import OffPeak'!$A$3:AZ$99,47,FALSE())-VLOOKUP($A89,'Import OffPeak change'!$A$106:AZ$202,47,FALSE())))</f>
        <v>0</v>
      </c>
      <c r="AV89" s="193" t="n">
        <f aca="false">IF(ISERROR(VLOOKUP($A89,'Import OffPeak'!$A$3:BA$99,48,FALSE())-VLOOKUP($A89,'Import OffPeak change'!$A$106:BA$202,48,FALSE())),0,(VLOOKUP($A89,'Import OffPeak'!$A$3:BA$99,48,FALSE())-VLOOKUP($A89,'Import OffPeak change'!$A$106:BA$202,48,FALSE())))</f>
        <v>0</v>
      </c>
      <c r="AW89" s="193" t="n">
        <f aca="false">IF(ISERROR(VLOOKUP($A89,'Import OffPeak'!$A$3:BB$99,49,FALSE())-VLOOKUP($A89,'Import OffPeak change'!$A$106:BB$202,49,FALSE())),0,(VLOOKUP($A89,'Import OffPeak'!$A$3:BB$99,49,FALSE())-VLOOKUP($A89,'Import OffPeak change'!$A$106:BB$202,49,FALSE())))</f>
        <v>0</v>
      </c>
      <c r="AX89" s="193" t="n">
        <f aca="false">IF(ISERROR(VLOOKUP($A89,'Import OffPeak'!$A$3:BC$99,50,FALSE())-VLOOKUP($A89,'Import OffPeak change'!$A$106:BC$202,50,FALSE())),0,(VLOOKUP($A89,'Import OffPeak'!$A$3:BC$99,50,FALSE())-VLOOKUP($A89,'Import OffPeak change'!$A$106:BC$202,50,FALSE())))</f>
        <v>0</v>
      </c>
      <c r="AY89" s="193" t="n">
        <f aca="false">IF(ISERROR(VLOOKUP($A89,'Import OffPeak'!$A$3:BD$99,51,FALSE())-VLOOKUP($A89,'Import OffPeak change'!$A$106:BD$202,51,FALSE())),0,(VLOOKUP($A89,'Import OffPeak'!$A$3:BD$99,51,FALSE())-VLOOKUP($A89,'Import OffPeak change'!$A$106:BD$202,51,FALSE())))</f>
        <v>0</v>
      </c>
      <c r="AZ89" s="193" t="n">
        <f aca="false">IF(ISERROR(VLOOKUP($A89,'Import OffPeak'!$A$3:BE$99,52,FALSE())-VLOOKUP($A89,'Import OffPeak change'!$A$106:BE$202,52,FALSE())),0,(VLOOKUP($A89,'Import OffPeak'!$A$3:BE$99,52,FALSE())-VLOOKUP($A89,'Import OffPeak change'!$A$106:BE$202,52,FALSE())))</f>
        <v>0</v>
      </c>
      <c r="BA89" s="193" t="n">
        <f aca="false">IF(ISERROR(VLOOKUP($A89,'Import OffPeak'!$A$3:BF$99,53,FALSE())-VLOOKUP($A89,'Import OffPeak change'!$A$106:BF$202,53,FALSE())),0,(VLOOKUP($A89,'Import OffPeak'!$A$3:BF$99,53,FALSE())-VLOOKUP($A89,'Import OffPeak change'!$A$106:BF$202,53,FALSE())))</f>
        <v>0</v>
      </c>
      <c r="BB89" s="193" t="n">
        <f aca="false">IF(ISERROR(VLOOKUP($A89,'Import OffPeak'!$A$3:BG$99,54,FALSE())-VLOOKUP($A89,'Import OffPeak change'!$A$106:BG$202,54,FALSE())),0,(VLOOKUP($A89,'Import OffPeak'!$A$3:BG$99,54,FALSE())-VLOOKUP($A89,'Import OffPeak change'!$A$106:BG$202,54,FALSE())))</f>
        <v>0</v>
      </c>
      <c r="BC89" s="193" t="n">
        <f aca="false">IF(ISERROR(VLOOKUP($A89,'Import OffPeak'!$A$3:BH$99,55,FALSE())-VLOOKUP($A89,'Import OffPeak change'!$A$106:BH$202,55,FALSE())),0,(VLOOKUP($A89,'Import OffPeak'!$A$3:BH$99,55,FALSE())-VLOOKUP($A89,'Import OffPeak change'!$A$106:BH$202,55,FALSE())))</f>
        <v>0</v>
      </c>
      <c r="BD89" s="193" t="n">
        <f aca="false">IF(ISERROR(VLOOKUP($A89,'Import OffPeak'!$A$3:BI$99,56,FALSE())-VLOOKUP($A89,'Import OffPeak change'!$A$106:BI$202,56,FALSE())),0,(VLOOKUP($A89,'Import OffPeak'!$A$3:BI$99,56,FALSE())-VLOOKUP($A89,'Import OffPeak change'!$A$106:BI$202,56,FALSE())))</f>
        <v>0</v>
      </c>
      <c r="BE89" s="193" t="n">
        <f aca="false">IF(ISERROR(VLOOKUP($A89,'Import OffPeak'!$A$3:BJ$99,57,FALSE())-VLOOKUP($A89,'Import OffPeak change'!$A$106:BJ$202,57,FALSE())),0,(VLOOKUP($A89,'Import OffPeak'!$A$3:BJ$99,57,FALSE())-VLOOKUP($A89,'Import OffPeak change'!$A$106:BJ$202,57,FALSE())))</f>
        <v>0</v>
      </c>
      <c r="BF89" s="193" t="n">
        <f aca="false">IF(ISERROR(VLOOKUP($A89,'Import OffPeak'!$A$3:BK$99,58,FALSE())-VLOOKUP($A89,'Import OffPeak change'!$A$106:BK$202,58,FALSE())),0,(VLOOKUP($A89,'Import OffPeak'!$A$3:BK$99,58,FALSE())-VLOOKUP($A89,'Import OffPeak change'!$A$106:BK$202,58,FALSE())))</f>
        <v>0</v>
      </c>
      <c r="BG89" s="193" t="n">
        <f aca="false">IF(ISERROR(VLOOKUP($A89,'Import OffPeak'!$A$3:BL$99,59,FALSE())-VLOOKUP($A89,'Import OffPeak change'!$A$106:BL$202,59,FALSE())),0,(VLOOKUP($A89,'Import OffPeak'!$A$3:BL$99,59,FALSE())-VLOOKUP($A89,'Import OffPeak change'!$A$106:BL$202,59,FALSE())))</f>
        <v>0</v>
      </c>
      <c r="BH89" s="193" t="n">
        <f aca="false">IF(ISERROR(VLOOKUP($A89,'Import OffPeak'!$A$3:BM$99,60,FALSE())-VLOOKUP($A89,'Import OffPeak change'!$A$106:BM$202,60,FALSE())),0,(VLOOKUP($A89,'Import OffPeak'!$A$3:BM$99,60,FALSE())-VLOOKUP($A89,'Import OffPeak change'!$A$106:BM$202,60,FALSE())))</f>
        <v>0</v>
      </c>
      <c r="BI89" s="193" t="n">
        <f aca="false">IF(ISERROR(VLOOKUP($A89,'Import OffPeak'!$A$3:BN$99,61,FALSE())-VLOOKUP($A89,'Import OffPeak change'!$A$106:BN$202,61,FALSE())),0,(VLOOKUP($A89,'Import OffPeak'!$A$3:BN$99,61,FALSE())-VLOOKUP($A89,'Import OffPeak change'!$A$106:BN$202,61,FALSE())))</f>
        <v>0</v>
      </c>
      <c r="BJ89" s="193" t="n">
        <f aca="false">IF(ISERROR(VLOOKUP($A89,'Import OffPeak'!$A$3:BO$99,62,FALSE())-VLOOKUP($A89,'Import OffPeak change'!$A$106:BO$202,62,FALSE())),0,(VLOOKUP($A89,'Import OffPeak'!$A$3:BO$99,62,FALSE())-VLOOKUP($A89,'Import OffPeak change'!$A$106:BO$202,62,FALSE())))</f>
        <v>0</v>
      </c>
      <c r="BK89" s="193" t="n">
        <f aca="false">IF(ISERROR(VLOOKUP($A89,'Import OffPeak'!$A$3:BP$99,63,FALSE())-VLOOKUP($A89,'Import OffPeak change'!$A$106:BP$202,63,FALSE())),0,(VLOOKUP($A89,'Import OffPeak'!$A$3:BP$99,63,FALSE())-VLOOKUP($A89,'Import OffPeak change'!$A$106:BP$202,63,FALSE())))</f>
        <v>0</v>
      </c>
      <c r="BL89" s="193" t="n">
        <f aca="false">IF(ISERROR(VLOOKUP($A89,'Import OffPeak'!$A$3:BQ$99,64,FALSE())-VLOOKUP($A89,'Import OffPeak change'!$A$106:BQ$202,64,FALSE())),0,(VLOOKUP($A89,'Import OffPeak'!$A$3:BQ$99,64,FALSE())-VLOOKUP($A89,'Import OffPeak change'!$A$106:BQ$202,64,FALSE())))</f>
        <v>0</v>
      </c>
      <c r="BM89" s="193" t="n">
        <f aca="false">IF(ISERROR(VLOOKUP($A89,'Import OffPeak'!$A$3:BR$99,65,FALSE())-VLOOKUP($A89,'Import OffPeak change'!$A$106:BR$202,65,FALSE())),0,(VLOOKUP($A89,'Import OffPeak'!$A$3:BR$99,65,FALSE())-VLOOKUP($A89,'Import OffPeak change'!$A$106:BR$202,65,FALSE())))</f>
        <v>0</v>
      </c>
      <c r="BN89" s="193" t="n">
        <f aca="false">IF(ISERROR(VLOOKUP($A89,'Import OffPeak'!$A$3:BS$99,66,FALSE())-VLOOKUP($A89,'Import OffPeak change'!$A$106:BS$202,66,FALSE())),0,(VLOOKUP($A89,'Import OffPeak'!$A$3:BS$99,66,FALSE())-VLOOKUP($A89,'Import OffPeak change'!$A$106:BS$202,66,FALSE())))</f>
        <v>0</v>
      </c>
      <c r="BO89" s="193" t="n">
        <f aca="false">IF(ISERROR(VLOOKUP($A89,'Import OffPeak'!$A$3:BT$99,67,FALSE())-VLOOKUP($A89,'Import OffPeak change'!$A$106:BT$202,67,FALSE())),0,(VLOOKUP($A89,'Import OffPeak'!$A$3:BT$99,67,FALSE())-VLOOKUP($A89,'Import OffPeak change'!$A$106:BT$202,67,FALSE())))</f>
        <v>0</v>
      </c>
      <c r="BP89" s="193" t="n">
        <f aca="false">IF(ISERROR(VLOOKUP($A89,'Import OffPeak'!$A$3:BU$99,68,FALSE())-VLOOKUP($A89,'Import OffPeak change'!$A$106:BU$202,68,FALSE())),0,(VLOOKUP($A89,'Import OffPeak'!$A$3:BU$99,68,FALSE())-VLOOKUP($A89,'Import OffPeak change'!$A$106:BU$202,68,FALSE())))</f>
        <v>0</v>
      </c>
      <c r="BQ89" s="193" t="n">
        <f aca="false">IF(ISERROR(VLOOKUP($A89,'Import OffPeak'!$A$3:BV$99,69,FALSE())-VLOOKUP($A89,'Import OffPeak change'!$A$106:BV$202,69,FALSE())),0,(VLOOKUP($A89,'Import OffPeak'!$A$3:BV$99,69,FALSE())-VLOOKUP($A89,'Import OffPeak change'!$A$106:BV$202,69,FALSE())))</f>
        <v>0</v>
      </c>
      <c r="BR89" s="193" t="n">
        <f aca="false">IF(ISERROR(VLOOKUP($A89,'Import OffPeak'!$A$3:BW$99,70,FALSE())-VLOOKUP($A89,'Import OffPeak change'!$A$106:BW$202,70,FALSE())),0,(VLOOKUP($A89,'Import OffPeak'!$A$3:BW$99,70,FALSE())-VLOOKUP($A89,'Import OffPeak change'!$A$106:BW$202,70,FALSE())))</f>
        <v>0</v>
      </c>
      <c r="BS89" s="193" t="n">
        <f aca="false">IF(ISERROR(VLOOKUP($A89,'Import OffPeak'!$A$3:BX$99,71,FALSE())-VLOOKUP($A89,'Import OffPeak change'!$A$106:BX$202,71,FALSE())),0,(VLOOKUP($A89,'Import OffPeak'!$A$3:BX$99,71,FALSE())-VLOOKUP($A89,'Import OffPeak change'!$A$106:BX$202,71,FALSE())))</f>
        <v>0</v>
      </c>
      <c r="BT89" s="193" t="n">
        <f aca="false">IF(ISERROR(VLOOKUP($A89,'Import OffPeak'!$A$3:BY$99,72,FALSE())-VLOOKUP($A89,'Import OffPeak change'!$A$106:BY$202,72,FALSE())),0,(VLOOKUP($A89,'Import OffPeak'!$A$3:BY$99,72,FALSE())-VLOOKUP($A89,'Import OffPeak change'!$A$106:BY$202,72,FALSE())))</f>
        <v>0</v>
      </c>
      <c r="BU89" s="193" t="n">
        <f aca="false">IF(ISERROR(VLOOKUP($A89,'Import OffPeak'!$A$3:BZ$99,73,FALSE())-VLOOKUP($A89,'Import OffPeak change'!$A$106:BZ$202,73,FALSE())),0,(VLOOKUP($A89,'Import OffPeak'!$A$3:BZ$99,73,FALSE())-VLOOKUP($A89,'Import OffPeak change'!$A$106:BZ$202,73,FALSE())))</f>
        <v>0</v>
      </c>
      <c r="BV89" s="193" t="n">
        <f aca="false">IF(ISERROR(VLOOKUP($A89,'Import OffPeak'!$A$3:CA$99,74,FALSE())-VLOOKUP($A89,'Import OffPeak change'!$A$106:CA$202,74,FALSE())),0,(VLOOKUP($A89,'Import OffPeak'!$A$3:CA$99,74,FALSE())-VLOOKUP($A89,'Import OffPeak change'!$A$106:CA$202,74,FALSE())))</f>
        <v>0</v>
      </c>
      <c r="BW89" s="193" t="n">
        <f aca="false">IF(ISERROR(VLOOKUP($A89,'Import OffPeak'!$A$3:CB$99,75,FALSE())-VLOOKUP($A89,'Import OffPeak change'!$A$106:CB$202,75,FALSE())),0,(VLOOKUP($A89,'Import OffPeak'!$A$3:CB$99,75,FALSE())-VLOOKUP($A89,'Import OffPeak change'!$A$106:CB$202,75,FALSE())))</f>
        <v>0</v>
      </c>
      <c r="BX89" s="193" t="n">
        <f aca="false">IF(ISERROR(VLOOKUP($A89,'Import OffPeak'!$A$3:CC$99,76,FALSE())-VLOOKUP($A89,'Import OffPeak change'!$A$106:CC$202,76,FALSE())),0,(VLOOKUP($A89,'Import OffPeak'!$A$3:CC$99,76,FALSE())-VLOOKUP($A89,'Import OffPeak change'!$A$106:CC$202,76,FALSE())))</f>
        <v>0</v>
      </c>
      <c r="BY89" s="193" t="n">
        <f aca="false">IF(ISERROR(VLOOKUP($A89,'Import OffPeak'!$A$3:CD$99,77,FALSE())-VLOOKUP($A89,'Import OffPeak change'!$A$106:CD$202,77,FALSE())),0,(VLOOKUP($A89,'Import OffPeak'!$A$3:CD$99,77,FALSE())-VLOOKUP($A89,'Import OffPeak change'!$A$106:CD$202,77,FALSE())))</f>
        <v>0</v>
      </c>
      <c r="BZ89" s="193" t="n">
        <f aca="false">IF(ISERROR(VLOOKUP($A89,'Import OffPeak'!$A$3:CE$99,78,FALSE())-VLOOKUP($A89,'Import OffPeak change'!$A$106:CE$202,78,FALSE())),0,(VLOOKUP($A89,'Import OffPeak'!$A$3:CE$99,78,FALSE())-VLOOKUP($A89,'Import OffPeak change'!$A$106:CE$202,78,FALSE())))</f>
        <v>0</v>
      </c>
      <c r="CA89" s="193" t="n">
        <f aca="false">IF(ISERROR(VLOOKUP($A89,'Import OffPeak'!$A$3:CF$99,79,FALSE())-VLOOKUP($A89,'Import OffPeak change'!$A$106:CF$202,79,FALSE())),0,(VLOOKUP($A89,'Import OffPeak'!$A$3:CF$99,79,FALSE())-VLOOKUP($A89,'Import OffPeak change'!$A$106:CF$202,79,FALSE())))</f>
        <v>0</v>
      </c>
      <c r="CB89" s="193" t="n">
        <f aca="false">IF(ISERROR(VLOOKUP($A89,'Import OffPeak'!$A$3:CG$99,80,FALSE())-VLOOKUP($A89,'Import OffPeak change'!$A$106:CG$202,80,FALSE())),0,(VLOOKUP($A89,'Import OffPeak'!$A$3:CG$99,80,FALSE())-VLOOKUP($A89,'Import OffPeak change'!$A$106:CG$202,80,FALSE())))</f>
        <v>0</v>
      </c>
      <c r="CC89" s="193" t="n">
        <f aca="false">IF(ISERROR(VLOOKUP($A89,'Import OffPeak'!$A$3:CH$99,81,FALSE())-VLOOKUP($A89,'Import OffPeak change'!$A$106:CH$202,81,FALSE())),0,(VLOOKUP($A89,'Import OffPeak'!$A$3:CH$99,81,FALSE())-VLOOKUP($A89,'Import OffPeak change'!$A$106:CH$202,81,FALSE())))</f>
        <v>0</v>
      </c>
      <c r="CD89" s="193" t="n">
        <f aca="false">IF(ISERROR(VLOOKUP($A89,'Import OffPeak'!$A$3:CI$99,82,FALSE())-VLOOKUP($A89,'Import OffPeak change'!$A$106:CI$202,82,FALSE())),0,(VLOOKUP($A89,'Import OffPeak'!$A$3:CI$99,82,FALSE())-VLOOKUP($A89,'Import OffPeak change'!$A$106:CI$202,82,FALSE())))</f>
        <v>0</v>
      </c>
      <c r="CE89" s="193" t="n">
        <f aca="false">IF(ISERROR(VLOOKUP($A89,'Import OffPeak'!$A$3:CJ$99,83,FALSE())-VLOOKUP($A89,'Import OffPeak change'!$A$106:CJ$202,83,FALSE())),0,(VLOOKUP($A89,'Import OffPeak'!$A$3:CJ$99,83,FALSE())-VLOOKUP($A89,'Import OffPeak change'!$A$106:CJ$202,83,FALSE())))</f>
        <v>0</v>
      </c>
      <c r="CF89" s="193" t="n">
        <f aca="false">IF(ISERROR(VLOOKUP($A89,'Import OffPeak'!$A$3:CK$99,84,FALSE())-VLOOKUP($A89,'Import OffPeak change'!$A$106:CK$202,84,FALSE())),0,(VLOOKUP($A89,'Import OffPeak'!$A$3:CK$99,84,FALSE())-VLOOKUP($A89,'Import OffPeak change'!$A$106:CK$202,84,FALSE())))</f>
        <v>0</v>
      </c>
      <c r="CG89" s="193" t="n">
        <f aca="false">IF(ISERROR(VLOOKUP($A89,'Import OffPeak'!$A$3:CL$99,85,FALSE())-VLOOKUP($A89,'Import OffPeak change'!$A$106:CL$202,85,FALSE())),0,(VLOOKUP($A89,'Import OffPeak'!$A$3:CL$99,85,FALSE())-VLOOKUP($A89,'Import OffPeak change'!$A$106:CL$202,85,FALSE())))</f>
        <v>0</v>
      </c>
      <c r="CH89" s="193" t="n">
        <f aca="false">IF(ISERROR(VLOOKUP($A89,'Import OffPeak'!$A$3:CM$99,86,FALSE())-VLOOKUP($A89,'Import OffPeak change'!$A$106:CM$202,86,FALSE())),0,(VLOOKUP($A89,'Import OffPeak'!$A$3:CM$99,86,FALSE())-VLOOKUP($A89,'Import OffPeak change'!$A$106:CM$202,86,FALSE())))</f>
        <v>0</v>
      </c>
      <c r="CI89" s="193" t="n">
        <f aca="false">IF(ISERROR(VLOOKUP($A89,'Import OffPeak'!$A$3:CN$99,87,FALSE())-VLOOKUP($A89,'Import OffPeak change'!$A$106:CN$202,87,FALSE())),0,(VLOOKUP($A89,'Import OffPeak'!$A$3:CN$99,87,FALSE())-VLOOKUP($A89,'Import OffPeak change'!$A$106:CN$202,87,FALSE())))</f>
        <v>0</v>
      </c>
      <c r="CJ89" s="193" t="n">
        <f aca="false">IF(ISERROR(VLOOKUP($A89,'Import OffPeak'!$A$3:CO$99,88,FALSE())-VLOOKUP($A89,'Import OffPeak change'!$A$106:CO$202,88,FALSE())),0,(VLOOKUP($A89,'Import OffPeak'!$A$3:CO$99,88,FALSE())-VLOOKUP($A89,'Import OffPeak change'!$A$106:CO$202,88,FALSE())))</f>
        <v>0</v>
      </c>
      <c r="CK89" s="193" t="n">
        <f aca="false">IF(ISERROR(VLOOKUP($A89,'Import OffPeak'!$A$3:CP$99,89,FALSE())-VLOOKUP($A89,'Import OffPeak change'!$A$106:CP$202,89,FALSE())),0,(VLOOKUP($A89,'Import OffPeak'!$A$3:CP$99,89,FALSE())-VLOOKUP($A89,'Import OffPeak change'!$A$106:CP$202,89,FALSE())))</f>
        <v>0</v>
      </c>
      <c r="CL89" s="193" t="n">
        <f aca="false">IF(ISERROR(VLOOKUP($A89,'Import OffPeak'!$A$3:CQ$99,90,FALSE())-VLOOKUP($A89,'Import OffPeak change'!$A$106:CQ$202,90,FALSE())),0,(VLOOKUP($A89,'Import OffPeak'!$A$3:CQ$99,90,FALSE())-VLOOKUP($A89,'Import OffPeak change'!$A$106:CQ$202,90,FALSE())))</f>
        <v>0</v>
      </c>
      <c r="CM89" s="193" t="n">
        <f aca="false">IF(ISERROR(VLOOKUP($A89,'Import OffPeak'!$A$3:CR$99,91,FALSE())-VLOOKUP($A89,'Import OffPeak change'!$A$106:CR$202,91,FALSE())),0,(VLOOKUP($A89,'Import OffPeak'!$A$3:CR$99,91,FALSE())-VLOOKUP($A89,'Import OffPeak change'!$A$106:CR$202,91,FALSE())))</f>
        <v>0</v>
      </c>
      <c r="CN89" s="193" t="n">
        <f aca="false">IF(ISERROR(VLOOKUP($A89,'Import OffPeak'!$A$3:CS$99,92,FALSE())-VLOOKUP($A89,'Import OffPeak change'!$A$106:CS$202,92,FALSE())),0,(VLOOKUP($A89,'Import OffPeak'!$A$3:CS$99,92,FALSE())-VLOOKUP($A89,'Import OffPeak change'!$A$106:CS$202,92,FALSE())))</f>
        <v>0</v>
      </c>
      <c r="CO89" s="193" t="n">
        <f aca="false">IF(ISERROR(VLOOKUP($A89,'Import OffPeak'!$A$3:CT$99,93,FALSE())-VLOOKUP($A89,'Import OffPeak change'!$A$106:CT$202,93,FALSE())),0,(VLOOKUP($A89,'Import OffPeak'!$A$3:CT$99,93,FALSE())-VLOOKUP($A89,'Import OffPeak change'!$A$106:CT$202,93,FALSE())))</f>
        <v>0</v>
      </c>
      <c r="CP89" s="193" t="n">
        <f aca="false">IF(ISERROR(VLOOKUP($A89,'Import OffPeak'!$A$3:CU$99,94,FALSE())-VLOOKUP($A89,'Import OffPeak change'!$A$106:CU$202,94,FALSE())),0,(VLOOKUP($A89,'Import OffPeak'!$A$3:CU$99,94,FALSE())-VLOOKUP($A89,'Import OffPeak change'!$A$106:CU$202,94,FALSE())))</f>
        <v>0</v>
      </c>
      <c r="CQ89" s="193" t="n">
        <f aca="false">IF(ISERROR(VLOOKUP($A89,'Import OffPeak'!$A$3:CV$99,95,FALSE())-VLOOKUP($A89,'Import OffPeak change'!$A$106:CV$202,95,FALSE())),0,(VLOOKUP($A89,'Import OffPeak'!$A$3:CV$99,95,FALSE())-VLOOKUP($A89,'Import OffPeak change'!$A$106:CV$202,95,FALSE())))</f>
        <v>0</v>
      </c>
      <c r="CR89" s="193" t="n">
        <f aca="false">IF(ISERROR(VLOOKUP($A89,'Import OffPeak'!$A$3:CW$99,96,FALSE())-VLOOKUP($A89,'Import OffPeak change'!$A$106:CW$202,96,FALSE())),0,(VLOOKUP($A89,'Import OffPeak'!$A$3:CW$99,96,FALSE())-VLOOKUP($A89,'Import OffPeak change'!$A$106:CW$202,96,FALSE())))</f>
        <v>0</v>
      </c>
      <c r="CS89" s="193" t="n">
        <f aca="false">IF(ISERROR(VLOOKUP($A89,'Import OffPeak'!$A$3:CX$99,97,FALSE())-VLOOKUP($A89,'Import OffPeak change'!$A$106:CX$202,97,FALSE())),0,(VLOOKUP($A89,'Import OffPeak'!$A$3:CX$99,97,FALSE())-VLOOKUP($A89,'Import OffPeak change'!$A$106:CX$202,97,FALSE())))</f>
        <v>0</v>
      </c>
      <c r="CT89" s="193" t="n">
        <f aca="false">IF(ISERROR(VLOOKUP($A89,'Import OffPeak'!$A$3:CY$99,98,FALSE())-VLOOKUP($A89,'Import OffPeak change'!$A$106:CY$202,98,FALSE())),0,(VLOOKUP($A89,'Import OffPeak'!$A$3:CY$99,98,FALSE())-VLOOKUP($A89,'Import OffPeak change'!$A$106:CY$202,98,FALSE())))</f>
        <v>0</v>
      </c>
      <c r="CU89" s="193" t="n">
        <f aca="false">IF(ISERROR(VLOOKUP($A89,'Import OffPeak'!$A$3:CZ$99,99,FALSE())-VLOOKUP($A89,'Import OffPeak change'!$A$106:CZ$202,99,FALSE())),0,(VLOOKUP($A89,'Import OffPeak'!$A$3:CZ$99,99,FALSE())-VLOOKUP($A89,'Import OffPeak change'!$A$106:CZ$202,99,FALSE())))</f>
        <v>0</v>
      </c>
      <c r="CV89" s="193" t="n">
        <f aca="false">IF(ISERROR(VLOOKUP($A89,'Import OffPeak'!$A$3:DA$99,100,FALSE())-VLOOKUP($A89,'Import OffPeak change'!$A$106:DA$202,100,FALSE())),0,(VLOOKUP($A89,'Import OffPeak'!$A$3:DA$99,100,FALSE())-VLOOKUP($A89,'Import OffPeak change'!$A$106:DA$202,100,FALSE())))</f>
        <v>0</v>
      </c>
      <c r="CW89" s="193" t="n">
        <f aca="false">IF(ISERROR(VLOOKUP($A89,'Import OffPeak'!$A$3:DB$99,101,FALSE())-VLOOKUP($A89,'Import OffPeak change'!$A$106:DB$202,101,FALSE())),0,(VLOOKUP($A89,'Import OffPeak'!$A$3:DB$99,101,FALSE())-VLOOKUP($A89,'Import OffPeak change'!$A$106:DB$202,101,FALSE())))</f>
        <v>0</v>
      </c>
      <c r="CX89" s="193" t="n">
        <f aca="false">IF(ISERROR(VLOOKUP($A89,'Import OffPeak'!$A$3:DC$99,102,FALSE())-VLOOKUP($A89,'Import OffPeak change'!$A$106:DC$202,102,FALSE())),0,(VLOOKUP($A89,'Import OffPeak'!$A$3:DC$99,102,FALSE())-VLOOKUP($A89,'Import OffPeak change'!$A$106:DC$202,102,FALSE())))</f>
        <v>0</v>
      </c>
      <c r="CY89" s="193" t="n">
        <f aca="false">IF(ISERROR(VLOOKUP($A89,'Import OffPeak'!$A$3:DD$99,103,FALSE())-VLOOKUP($A89,'Import OffPeak change'!$A$106:DD$202,103,FALSE())),0,(VLOOKUP($A89,'Import OffPeak'!$A$3:DD$99,103,FALSE())-VLOOKUP($A89,'Import OffPeak change'!$A$106:DD$202,103,FALSE())))</f>
        <v>0</v>
      </c>
      <c r="CZ89" s="193" t="n">
        <f aca="false">IF(ISERROR(VLOOKUP($A89,'Import OffPeak'!$A$3:DE$99,104,FALSE())-VLOOKUP($A89,'Import OffPeak change'!$A$106:DE$202,104,FALSE())),0,(VLOOKUP($A89,'Import OffPeak'!$A$3:DE$99,104,FALSE())-VLOOKUP($A89,'Import OffPeak change'!$A$106:DE$202,104,FALSE())))</f>
        <v>0</v>
      </c>
      <c r="DA89" s="193" t="n">
        <f aca="false">IF(ISERROR(VLOOKUP($A89,'Import OffPeak'!$A$3:DF$99,105,FALSE())-VLOOKUP($A89,'Import OffPeak change'!$A$106:DF$202,105,FALSE())),0,(VLOOKUP($A89,'Import OffPeak'!$A$3:DF$99,105,FALSE())-VLOOKUP($A89,'Import OffPeak change'!$A$106:DF$202,105,FALSE())))</f>
        <v>0</v>
      </c>
      <c r="DB89" s="193" t="n">
        <f aca="false">IF(ISERROR(VLOOKUP($A89,'Import OffPeak'!$A$3:DG$99,106,FALSE())-VLOOKUP($A89,'Import OffPeak change'!$A$106:DG$202,106,FALSE())),0,(VLOOKUP($A89,'Import OffPeak'!$A$3:DG$99,106,FALSE())-VLOOKUP($A89,'Import OffPeak change'!$A$106:DG$202,106,FALSE())))</f>
        <v>0</v>
      </c>
      <c r="DC89" s="193" t="n">
        <f aca="false">IF(ISERROR(VLOOKUP($A89,'Import OffPeak'!$A$3:DH$99,107,FALSE())-VLOOKUP($A89,'Import OffPeak change'!$A$106:DH$202,107,FALSE())),0,(VLOOKUP($A89,'Import OffPeak'!$A$3:DH$99,107,FALSE())-VLOOKUP($A89,'Import OffPeak change'!$A$106:DH$202,107,FALSE())))</f>
        <v>0</v>
      </c>
      <c r="DD89" s="193" t="n">
        <f aca="false">IF(ISERROR(VLOOKUP($A89,'Import OffPeak'!$A$3:DI$99,108,FALSE())-VLOOKUP($A89,'Import OffPeak change'!$A$106:DI$202,108,FALSE())),0,(VLOOKUP($A89,'Import OffPeak'!$A$3:DI$99,108,FALSE())-VLOOKUP($A89,'Import OffPeak change'!$A$106:DI$202,108,FALSE())))</f>
        <v>0</v>
      </c>
      <c r="DE89" s="193" t="n">
        <f aca="false">IF(ISERROR(VLOOKUP($A89,'Import OffPeak'!$A$3:DJ$99,109,FALSE())-VLOOKUP($A89,'Import OffPeak change'!$A$106:DJ$202,109,FALSE())),0,(VLOOKUP($A89,'Import OffPeak'!$A$3:DJ$99,109,FALSE())-VLOOKUP($A89,'Import OffPeak change'!$A$106:DJ$202,109,FALSE())))</f>
        <v>0</v>
      </c>
      <c r="DF89" s="193" t="n">
        <f aca="false">IF(ISERROR(VLOOKUP($A89,'Import OffPeak'!$A$3:DK$99,110,FALSE())-VLOOKUP($A89,'Import OffPeak change'!$A$106:DK$202,110,FALSE())),0,(VLOOKUP($A89,'Import OffPeak'!$A$3:DK$99,110,FALSE())-VLOOKUP($A89,'Import OffPeak change'!$A$106:DK$202,110,FALSE())))</f>
        <v>0</v>
      </c>
      <c r="DG89" s="193" t="n">
        <f aca="false">IF(ISERROR(VLOOKUP($A89,'Import OffPeak'!$A$3:DL$99,111,FALSE())-VLOOKUP($A89,'Import OffPeak change'!$A$106:DL$202,111,FALSE())),0,(VLOOKUP($A89,'Import OffPeak'!$A$3:DL$99,111,FALSE())-VLOOKUP($A89,'Import OffPeak change'!$A$106:DL$202,111,FALSE())))</f>
        <v>0</v>
      </c>
      <c r="DH89" s="193" t="n">
        <f aca="false">IF(ISERROR(VLOOKUP($A89,'Import OffPeak'!$A$3:DM$99,112,FALSE())-VLOOKUP($A89,'Import OffPeak change'!$A$106:DM$202,112,FALSE())),0,(VLOOKUP($A89,'Import OffPeak'!$A$3:DM$99,112,FALSE())-VLOOKUP($A89,'Import OffPeak change'!$A$106:DM$202,112,FALSE())))</f>
        <v>0</v>
      </c>
      <c r="DI89" s="193" t="n">
        <f aca="false">IF(ISERROR(VLOOKUP($A89,'Import OffPeak'!$A$3:DN$99,113,FALSE())-VLOOKUP($A89,'Import OffPeak change'!$A$106:DN$202,113,FALSE())),0,(VLOOKUP($A89,'Import OffPeak'!$A$3:DN$99,113,FALSE())-VLOOKUP($A89,'Import OffPeak change'!$A$106:DN$202,113,FALSE())))</f>
        <v>0</v>
      </c>
      <c r="DJ89" s="193" t="n">
        <f aca="false">IF(ISERROR(VLOOKUP($A89,'Import OffPeak'!$A$3:DO$99,114,FALSE())-VLOOKUP($A89,'Import OffPeak change'!$A$106:DO$202,114,FALSE())),0,(VLOOKUP($A89,'Import OffPeak'!$A$3:DO$99,114,FALSE())-VLOOKUP($A89,'Import OffPeak change'!$A$106:DO$202,114,FALSE())))</f>
        <v>0</v>
      </c>
      <c r="DK89" s="193" t="n">
        <f aca="false">IF(ISERROR(VLOOKUP($A89,'Import OffPeak'!$A$3:DP$99,115,FALSE())-VLOOKUP($A89,'Import OffPeak change'!$A$106:DP$202,115,FALSE())),0,(VLOOKUP($A89,'Import OffPeak'!$A$3:DP$99,115,FALSE())-VLOOKUP($A89,'Import OffPeak change'!$A$106:DP$202,115,FALSE())))</f>
        <v>0</v>
      </c>
      <c r="DL89" s="193" t="n">
        <f aca="false">IF(ISERROR(VLOOKUP($A89,'Import OffPeak'!$A$3:DQ$99,116,FALSE())-VLOOKUP($A89,'Import OffPeak change'!$A$106:DQ$202,116,FALSE())),0,(VLOOKUP($A89,'Import OffPeak'!$A$3:DQ$99,116,FALSE())-VLOOKUP($A89,'Import OffPeak change'!$A$106:DQ$202,116,FALSE())))</f>
        <v>0</v>
      </c>
      <c r="DM89" s="193" t="n">
        <f aca="false">IF(ISERROR(VLOOKUP($A89,'Import OffPeak'!$A$3:DR$99,117,FALSE())-VLOOKUP($A89,'Import OffPeak change'!$A$106:DR$202,117,FALSE())),0,(VLOOKUP($A89,'Import OffPeak'!$A$3:DR$99,117,FALSE())-VLOOKUP($A89,'Import OffPeak change'!$A$106:DR$202,117,FALSE())))</f>
        <v>0</v>
      </c>
      <c r="DN89" s="193" t="n">
        <f aca="false">IF(ISERROR(VLOOKUP($A89,'Import OffPeak'!$A$3:DS$99,118,FALSE())-VLOOKUP($A89,'Import OffPeak change'!$A$106:DS$202,118,FALSE())),0,(VLOOKUP($A89,'Import OffPeak'!$A$3:DS$99,118,FALSE())-VLOOKUP($A89,'Import OffPeak change'!$A$106:DS$202,118,FALSE())))</f>
        <v>0</v>
      </c>
      <c r="DO89" s="193" t="n">
        <f aca="false">IF(ISERROR(VLOOKUP($A89,'Import OffPeak'!$A$3:DT$99,119,FALSE())-VLOOKUP($A89,'Import OffPeak change'!$A$106:DT$202,119,FALSE())),0,(VLOOKUP($A89,'Import OffPeak'!$A$3:DT$99,119,FALSE())-VLOOKUP($A89,'Import OffPeak change'!$A$106:DT$202,119,FALSE())))</f>
        <v>0</v>
      </c>
      <c r="DP89" s="193" t="n">
        <f aca="false">IF(ISERROR(VLOOKUP($A89,'Import OffPeak'!$A$3:DU$99,120,FALSE())-VLOOKUP($A89,'Import OffPeak change'!$A$106:DU$202,120,FALSE())),0,(VLOOKUP($A89,'Import OffPeak'!$A$3:DU$99,120,FALSE())-VLOOKUP($A89,'Import OffPeak change'!$A$106:DU$202,120,FALSE())))</f>
        <v>0</v>
      </c>
      <c r="DQ89" s="193" t="n">
        <f aca="false">IF(ISERROR(VLOOKUP($A89,'Import OffPeak'!$A$3:DV$99,121,FALSE())-VLOOKUP($A89,'Import OffPeak change'!$A$106:DV$202,121,FALSE())),0,(VLOOKUP($A89,'Import OffPeak'!$A$3:DV$99,121,FALSE())-VLOOKUP($A89,'Import OffPeak change'!$A$106:DV$202,121,FALSE())))</f>
        <v>0</v>
      </c>
      <c r="DR89" s="193" t="n">
        <f aca="false">IF(ISERROR(VLOOKUP($A89,'Import OffPeak'!$A$3:DW$99,122,FALSE())-VLOOKUP($A89,'Import OffPeak change'!$A$106:DW$202,122,FALSE())),0,(VLOOKUP($A89,'Import OffPeak'!$A$3:DW$99,122,FALSE())-VLOOKUP($A89,'Import OffPeak change'!$A$106:DW$202,122,FALSE())))</f>
        <v>0</v>
      </c>
      <c r="DS89" s="193" t="n">
        <f aca="false">IF(ISERROR(VLOOKUP($A89,'Import OffPeak'!$A$3:DX$99,123,FALSE())-VLOOKUP($A89,'Import OffPeak change'!$A$106:DX$202,123,FALSE())),0,(VLOOKUP($A89,'Import OffPeak'!$A$3:DX$99,123,FALSE())-VLOOKUP($A89,'Import OffPeak change'!$A$106:DX$202,123,FALSE())))</f>
        <v>0</v>
      </c>
      <c r="DT89" s="193" t="n">
        <f aca="false">IF(ISERROR(VLOOKUP($A89,'Import OffPeak'!$A$3:DY$99,124,FALSE())-VLOOKUP($A89,'Import OffPeak change'!$A$106:DY$202,124,FALSE())),0,(VLOOKUP($A89,'Import OffPeak'!$A$3:DY$99,124,FALSE())-VLOOKUP($A89,'Import OffPeak change'!$A$106:DY$202,124,FALSE())))</f>
        <v>0</v>
      </c>
      <c r="DU89" s="193" t="n">
        <f aca="false">IF(ISERROR(VLOOKUP($A89,'Import OffPeak'!$A$3:DZ$99,125,FALSE())-VLOOKUP($A89,'Import OffPeak change'!$A$106:DZ$202,125,FALSE())),0,(VLOOKUP($A89,'Import OffPeak'!$A$3:DZ$99,125,FALSE())-VLOOKUP($A89,'Import OffPeak change'!$A$106:DZ$202,125,FALSE())))</f>
        <v>0</v>
      </c>
      <c r="DV89" s="193" t="n">
        <f aca="false">IF(ISERROR(VLOOKUP($A89,'Import OffPeak'!$A$3:EA$99,126,FALSE())-VLOOKUP($A89,'Import OffPeak change'!$A$106:EA$202,126,FALSE())),0,(VLOOKUP($A89,'Import OffPeak'!$A$3:EA$99,126,FALSE())-VLOOKUP($A89,'Import OffPeak change'!$A$106:EA$202,126,FALSE())))</f>
        <v>0</v>
      </c>
      <c r="DW89" s="193" t="n">
        <f aca="false">IF(ISERROR(VLOOKUP($A89,'Import OffPeak'!$A$3:EB$99,127,FALSE())-VLOOKUP($A89,'Import OffPeak change'!$A$106:EB$202,127,FALSE())),0,(VLOOKUP($A89,'Import OffPeak'!$A$3:EB$99,127,FALSE())-VLOOKUP($A89,'Import OffPeak change'!$A$106:EB$202,127,FALSE())))</f>
        <v>0</v>
      </c>
      <c r="DX89" s="193" t="n">
        <f aca="false">IF(ISERROR(VLOOKUP($A89,'Import OffPeak'!$A$3:EC$99,128,FALSE())-VLOOKUP($A89,'Import OffPeak change'!$A$106:EC$202,128,FALSE())),0,(VLOOKUP($A89,'Import OffPeak'!$A$3:EC$99,128,FALSE())-VLOOKUP($A89,'Import OffPeak change'!$A$106:EC$202,128,FALSE())))</f>
        <v>0</v>
      </c>
      <c r="DY89" s="193" t="n">
        <f aca="false">IF(ISERROR(VLOOKUP($A89,'Import OffPeak'!$A$3:ED$99,129,FALSE())-VLOOKUP($A89,'Import OffPeak change'!$A$106:ED$202,129,FALSE())),0,(VLOOKUP($A89,'Import OffPeak'!$A$3:ED$99,129,FALSE())-VLOOKUP($A89,'Import OffPeak change'!$A$106:ED$202,129,FALSE())))</f>
        <v>0</v>
      </c>
      <c r="DZ89" s="193" t="n">
        <f aca="false">IF(ISERROR(VLOOKUP($A89,'Import OffPeak'!$A$3:EE$99,130,FALSE())-VLOOKUP($A89,'Import OffPeak change'!$A$106:EE$202,130,FALSE())),0,(VLOOKUP($A89,'Import OffPeak'!$A$3:EE$99,130,FALSE())-VLOOKUP($A89,'Import OffPeak change'!$A$106:EE$202,130,FALSE())))</f>
        <v>0</v>
      </c>
      <c r="EA89" s="193" t="n">
        <f aca="false">IF(ISERROR(VLOOKUP($A89,'Import OffPeak'!$A$3:EF$99,131,FALSE())-VLOOKUP($A89,'Import OffPeak change'!$A$106:EF$202,131,FALSE())),0,(VLOOKUP($A89,'Import OffPeak'!$A$3:EF$99,131,FALSE())-VLOOKUP($A89,'Import OffPeak change'!$A$106:EF$202,131,FALSE())))</f>
        <v>0</v>
      </c>
      <c r="EB89" s="193" t="n">
        <f aca="false">IF(ISERROR(VLOOKUP($A89,'Import OffPeak'!$A$3:EG$99,132,FALSE())-VLOOKUP($A89,'Import OffPeak change'!$A$106:EG$202,132,FALSE())),0,(VLOOKUP($A89,'Import OffPeak'!$A$3:EG$99,132,FALSE())-VLOOKUP($A89,'Import OffPeak change'!$A$106:EG$202,132,FALSE())))</f>
        <v>0</v>
      </c>
      <c r="EC89" s="193" t="n">
        <f aca="false">IF(ISERROR(VLOOKUP($A89,'Import OffPeak'!$A$3:EH$99,133,FALSE())-VLOOKUP($A89,'Import OffPeak change'!$A$106:EH$202,133,FALSE())),0,(VLOOKUP($A89,'Import OffPeak'!$A$3:EH$99,133,FALSE())-VLOOKUP($A89,'Import OffPeak change'!$A$106:EH$202,133,FALSE())))</f>
        <v>0</v>
      </c>
      <c r="ED89" s="193" t="n">
        <f aca="false">IF(ISERROR(VLOOKUP($A89,'Import OffPeak'!$A$3:EI$99,134,FALSE())-VLOOKUP($A89,'Import OffPeak change'!$A$106:EI$202,134,FALSE())),0,(VLOOKUP($A89,'Import OffPeak'!$A$3:EI$99,134,FALSE())-VLOOKUP($A89,'Import OffPeak change'!$A$106:EI$202,134,FALSE())))</f>
        <v>0</v>
      </c>
      <c r="EE89" s="193" t="n">
        <f aca="false">IF(ISERROR(VLOOKUP($A89,'Import OffPeak'!$A$3:EJ$99,135,FALSE())-VLOOKUP($A89,'Import OffPeak change'!$A$106:EJ$202,135,FALSE())),0,(VLOOKUP($A89,'Import OffPeak'!$A$3:EJ$99,135,FALSE())-VLOOKUP($A89,'Import OffPeak change'!$A$106:EJ$202,135,FALSE())))</f>
        <v>0</v>
      </c>
      <c r="EF89" s="193" t="n">
        <f aca="false">IF(ISERROR(VLOOKUP($A89,'Import OffPeak'!$A$3:EK$99,136,FALSE())-VLOOKUP($A89,'Import OffPeak change'!$A$106:EK$202,136,FALSE())),0,(VLOOKUP($A89,'Import OffPeak'!$A$3:EK$99,136,FALSE())-VLOOKUP($A89,'Import OffPeak change'!$A$106:EK$202,136,FALSE())))</f>
        <v>0</v>
      </c>
      <c r="EG89" s="193" t="n">
        <f aca="false">IF(ISERROR(VLOOKUP($A89,'Import OffPeak'!$A$3:EL$99,137,FALSE())-VLOOKUP($A89,'Import OffPeak change'!$A$106:EL$202,137,FALSE())),0,(VLOOKUP($A89,'Import OffPeak'!$A$3:EL$99,137,FALSE())-VLOOKUP($A89,'Import OffPeak change'!$A$106:EL$202,137,FALSE())))</f>
        <v>0</v>
      </c>
      <c r="EH89" s="193" t="n">
        <f aca="false">IF(ISERROR(VLOOKUP($A89,'Import OffPeak'!$A$3:EM$99,138,FALSE())-VLOOKUP($A89,'Import OffPeak change'!$A$106:EM$202,138,FALSE())),0,(VLOOKUP($A89,'Import OffPeak'!$A$3:EM$99,138,FALSE())-VLOOKUP($A89,'Import OffPeak change'!$A$106:EM$202,138,FALSE())))</f>
        <v>0</v>
      </c>
      <c r="EI89" s="193" t="n">
        <f aca="false">IF(ISERROR(VLOOKUP($A89,'Import OffPeak'!$A$3:EN$99,139,FALSE())-VLOOKUP($A89,'Import OffPeak change'!$A$106:EN$202,139,FALSE())),0,(VLOOKUP($A89,'Import OffPeak'!$A$3:EN$99,139,FALSE())-VLOOKUP($A89,'Import OffPeak change'!$A$106:EN$202,139,FALSE())))</f>
        <v>0</v>
      </c>
      <c r="EJ89" s="193" t="n">
        <f aca="false">IF(ISERROR(VLOOKUP($A89,'Import OffPeak'!$A$3:EO$99,140,FALSE())-VLOOKUP($A89,'Import OffPeak change'!$A$106:EO$202,140,FALSE())),0,(VLOOKUP($A89,'Import OffPeak'!$A$3:EO$99,140,FALSE())-VLOOKUP($A89,'Import OffPeak change'!$A$106:EO$202,140,FALSE())))</f>
        <v>0</v>
      </c>
      <c r="EK89" s="193" t="n">
        <f aca="false">IF(ISERROR(VLOOKUP($A89,'Import OffPeak'!$A$3:EP$99,141,FALSE())-VLOOKUP($A89,'Import OffPeak change'!$A$106:EP$202,141,FALSE())),0,(VLOOKUP($A89,'Import OffPeak'!$A$3:EP$99,141,FALSE())-VLOOKUP($A89,'Import OffPeak change'!$A$106:EP$202,141,FALSE())))</f>
        <v>0</v>
      </c>
      <c r="EL89" s="193" t="n">
        <f aca="false">IF(ISERROR(VLOOKUP($A89,'Import OffPeak'!$A$3:EQ$99,142,FALSE())-VLOOKUP($A89,'Import OffPeak change'!$A$106:EQ$202,142,FALSE())),0,(VLOOKUP($A89,'Import OffPeak'!$A$3:EQ$99,142,FALSE())-VLOOKUP($A89,'Import OffPeak change'!$A$106:EQ$202,142,FALSE())))</f>
        <v>0</v>
      </c>
      <c r="EM89" s="193" t="n">
        <f aca="false">IF(ISERROR(VLOOKUP($A89,'Import OffPeak'!$A$3:ER$99,143,FALSE())-VLOOKUP($A89,'Import OffPeak change'!$A$106:ER$202,143,FALSE())),0,(VLOOKUP($A89,'Import OffPeak'!$A$3:ER$99,143,FALSE())-VLOOKUP($A89,'Import OffPeak change'!$A$106:ER$202,143,FALSE())))</f>
        <v>0</v>
      </c>
      <c r="EN89" s="193" t="n">
        <f aca="false">IF(ISERROR(VLOOKUP($A89,'Import OffPeak'!$A$3:ES$99,144,FALSE())-VLOOKUP($A89,'Import OffPeak change'!$A$106:ES$202,144,FALSE())),0,(VLOOKUP($A89,'Import OffPeak'!$A$3:ES$99,144,FALSE())-VLOOKUP($A89,'Import OffPeak change'!$A$106:ES$202,144,FALSE())))</f>
        <v>0</v>
      </c>
      <c r="EO89" s="193" t="n">
        <f aca="false">IF(ISERROR(VLOOKUP($A89,'Import OffPeak'!$A$3:ET$99,145,FALSE())-VLOOKUP($A89,'Import OffPeak change'!$A$106:ET$202,145,FALSE())),0,(VLOOKUP($A89,'Import OffPeak'!$A$3:ET$99,145,FALSE())-VLOOKUP($A89,'Import OffPeak change'!$A$106:ET$202,145,FALSE())))</f>
        <v>0</v>
      </c>
      <c r="EP89" s="193" t="n">
        <f aca="false">IF(ISERROR(VLOOKUP($A89,'Import OffPeak'!$A$3:EU$99,146,FALSE())-VLOOKUP($A89,'Import OffPeak change'!$A$106:EU$202,146,FALSE())),0,(VLOOKUP($A89,'Import OffPeak'!$A$3:EU$99,146,FALSE())-VLOOKUP($A89,'Import OffPeak change'!$A$106:EU$202,146,FALSE())))</f>
        <v>0</v>
      </c>
      <c r="EQ89" s="193" t="n">
        <f aca="false">IF(ISERROR(VLOOKUP($A89,'Import OffPeak'!$A$3:EV$99,147,FALSE())-VLOOKUP($A89,'Import OffPeak change'!$A$106:EV$202,147,FALSE())),0,(VLOOKUP($A89,'Import OffPeak'!$A$3:EV$99,147,FALSE())-VLOOKUP($A89,'Import OffPeak change'!$A$106:EV$202,147,FALSE())))</f>
        <v>0</v>
      </c>
      <c r="ER89" s="193" t="n">
        <f aca="false">IF(ISERROR(VLOOKUP($A89,'Import OffPeak'!$A$3:EW$99,148,FALSE())-VLOOKUP($A89,'Import OffPeak change'!$A$106:EW$202,148,FALSE())),0,(VLOOKUP($A89,'Import OffPeak'!$A$3:EW$99,148,FALSE())-VLOOKUP($A89,'Import OffPeak change'!$A$106:EW$202,148,FALSE())))</f>
        <v>0</v>
      </c>
      <c r="ES89" s="193" t="n">
        <f aca="false">IF(ISERROR(VLOOKUP($A89,'Import OffPeak'!$A$3:EX$99,149,FALSE())-VLOOKUP($A89,'Import OffPeak change'!$A$106:EX$202,149,FALSE())),0,(VLOOKUP($A89,'Import OffPeak'!$A$3:EX$99,149,FALSE())-VLOOKUP($A89,'Import OffPeak change'!$A$106:EX$202,149,FALSE())))</f>
        <v>0</v>
      </c>
      <c r="ET89" s="193" t="n">
        <f aca="false">IF(ISERROR(VLOOKUP($A89,'Import OffPeak'!$A$3:EY$99,150,FALSE())-VLOOKUP($A89,'Import OffPeak change'!$A$106:EY$202,150,FALSE())),0,(VLOOKUP($A89,'Import OffPeak'!$A$3:EY$99,150,FALSE())-VLOOKUP($A89,'Import OffPeak change'!$A$106:EY$202,150,FALSE())))</f>
        <v>0</v>
      </c>
      <c r="EU89" s="193" t="n">
        <f aca="false">IF(ISERROR(VLOOKUP($A89,'Import OffPeak'!$A$3:EZ$99,151,FALSE())-VLOOKUP($A89,'Import OffPeak change'!$A$106:EZ$202,151,FALSE())),0,(VLOOKUP($A89,'Import OffPeak'!$A$3:EZ$99,151,FALSE())-VLOOKUP($A89,'Import OffPeak change'!$A$106:EZ$202,151,FALSE())))</f>
        <v>0</v>
      </c>
      <c r="EV89" s="193" t="n">
        <f aca="false">IF(ISERROR(VLOOKUP($A89,'Import OffPeak'!$A$3:FA$99,152,FALSE())-VLOOKUP($A89,'Import OffPeak change'!$A$106:FA$202,152,FALSE())),0,(VLOOKUP($A89,'Import OffPeak'!$A$3:FA$99,152,FALSE())-VLOOKUP($A89,'Import OffPeak change'!$A$106:FA$202,152,FALSE())))</f>
        <v>0</v>
      </c>
      <c r="EW89" s="193" t="n">
        <f aca="false">IF(ISERROR(VLOOKUP($A89,'Import OffPeak'!$A$3:FB$99,153,FALSE())-VLOOKUP($A89,'Import OffPeak change'!$A$106:FB$202,153,FALSE())),0,(VLOOKUP($A89,'Import OffPeak'!$A$3:FB$99,153,FALSE())-VLOOKUP($A89,'Import OffPeak change'!$A$106:FB$202,153,FALSE())))</f>
        <v>0</v>
      </c>
      <c r="EX89" s="193" t="n">
        <f aca="false">IF(ISERROR(VLOOKUP($A89,'Import OffPeak'!$A$3:FC$99,154,FALSE())-VLOOKUP($A89,'Import OffPeak change'!$A$106:FC$202,154,FALSE())),0,(VLOOKUP($A89,'Import OffPeak'!$A$3:FC$99,154,FALSE())-VLOOKUP($A89,'Import OffPeak change'!$A$106:FC$202,154,FALSE())))</f>
        <v>0</v>
      </c>
      <c r="EY89" s="193" t="n">
        <f aca="false">IF(ISERROR(VLOOKUP($A89,'Import OffPeak'!$A$3:FD$99,155,FALSE())-VLOOKUP($A89,'Import OffPeak change'!$A$106:FD$202,155,FALSE())),0,(VLOOKUP($A89,'Import OffPeak'!$A$3:FD$99,155,FALSE())-VLOOKUP($A89,'Import OffPeak change'!$A$106:FD$202,155,FALSE())))</f>
        <v>0</v>
      </c>
      <c r="EZ89" s="193" t="n">
        <f aca="false">IF(ISERROR(VLOOKUP($A89,'Import OffPeak'!$A$3:FE$99,156,FALSE())-VLOOKUP($A89,'Import OffPeak change'!$A$106:FE$202,156,FALSE())),0,(VLOOKUP($A89,'Import OffPeak'!$A$3:FE$99,156,FALSE())-VLOOKUP($A89,'Import OffPeak change'!$A$106:FE$202,156,FALSE())))</f>
        <v>0</v>
      </c>
      <c r="FA89" s="193" t="n">
        <f aca="false">IF(ISERROR(VLOOKUP($A89,'Import OffPeak'!$A$3:FF$99,157,FALSE())-VLOOKUP($A89,'Import OffPeak change'!$A$106:FF$202,157,FALSE())),0,(VLOOKUP($A89,'Import OffPeak'!$A$3:FF$99,157,FALSE())-VLOOKUP($A89,'Import OffPeak change'!$A$106:FF$202,157,FALSE())))</f>
        <v>0</v>
      </c>
      <c r="FB89" s="193" t="n">
        <f aca="false">IF(ISERROR(VLOOKUP($A89,'Import OffPeak'!$A$3:FG$99,158,FALSE())-VLOOKUP($A89,'Import OffPeak change'!$A$106:FG$202,158,FALSE())),0,(VLOOKUP($A89,'Import OffPeak'!$A$3:FG$99,158,FALSE())-VLOOKUP($A89,'Import OffPeak change'!$A$106:FG$202,158,FALSE())))</f>
        <v>0</v>
      </c>
      <c r="FC89" s="193" t="n">
        <f aca="false">IF(ISERROR(VLOOKUP($A89,'Import OffPeak'!$A$3:FH$99,159,FALSE())-VLOOKUP($A89,'Import OffPeak change'!$A$106:FH$202,159,FALSE())),0,(VLOOKUP($A89,'Import OffPeak'!$A$3:FH$99,159,FALSE())-VLOOKUP($A89,'Import OffPeak change'!$A$106:FH$202,159,FALSE())))</f>
        <v>0</v>
      </c>
      <c r="FD89" s="193" t="n">
        <f aca="false">IF(ISERROR(VLOOKUP($A89,'Import OffPeak'!$A$3:FI$99,160,FALSE())-VLOOKUP($A89,'Import OffPeak change'!$A$106:FI$202,160,FALSE())),0,(VLOOKUP($A89,'Import OffPeak'!$A$3:FI$99,160,FALSE())-VLOOKUP($A89,'Import OffPeak change'!$A$106:FI$202,160,FALSE())))</f>
        <v>0</v>
      </c>
      <c r="FE89" s="193" t="n">
        <f aca="false">IF(ISERROR(VLOOKUP($A89,'Import OffPeak'!$A$3:FJ$99,161,FALSE())-VLOOKUP($A89,'Import OffPeak change'!$A$106:FJ$202,161,FALSE())),0,(VLOOKUP($A89,'Import OffPeak'!$A$3:FJ$99,161,FALSE())-VLOOKUP($A89,'Import OffPeak change'!$A$106:FJ$202,161,FALSE())))</f>
        <v>0</v>
      </c>
      <c r="FF89" s="193" t="n">
        <f aca="false">IF(ISERROR(VLOOKUP($A89,'Import OffPeak'!$A$3:FK$99,162,FALSE())-VLOOKUP($A89,'Import OffPeak change'!$A$106:FK$202,162,FALSE())),0,(VLOOKUP($A89,'Import OffPeak'!$A$3:FK$99,162,FALSE())-VLOOKUP($A89,'Import OffPeak change'!$A$106:FK$202,162,FALSE())))</f>
        <v>0</v>
      </c>
      <c r="FG89" s="193" t="n">
        <f aca="false">IF(ISERROR(VLOOKUP($A89,'Import OffPeak'!$A$3:FL$99,163,FALSE())-VLOOKUP($A89,'Import OffPeak change'!$A$106:FL$202,163,FALSE())),0,(VLOOKUP($A89,'Import OffPeak'!$A$3:FL$99,163,FALSE())-VLOOKUP($A89,'Import OffPeak change'!$A$106:FL$202,163,FALSE())))</f>
        <v>0</v>
      </c>
      <c r="FH89" s="193" t="n">
        <f aca="false">IF(ISERROR(VLOOKUP($A89,'Import OffPeak'!$A$3:FM$99,164,FALSE())-VLOOKUP($A89,'Import OffPeak change'!$A$106:FM$202,164,FALSE())),0,(VLOOKUP($A89,'Import OffPeak'!$A$3:FM$99,164,FALSE())-VLOOKUP($A89,'Import OffPeak change'!$A$106:FM$202,164,FALSE())))</f>
        <v>0</v>
      </c>
      <c r="FI89" s="193" t="n">
        <f aca="false">IF(ISERROR(VLOOKUP($A89,'Import OffPeak'!$A$3:FN$99,165,FALSE())-VLOOKUP($A89,'Import OffPeak change'!$A$106:FN$202,165,FALSE())),0,(VLOOKUP($A89,'Import OffPeak'!$A$3:FN$99,165,FALSE())-VLOOKUP($A89,'Import OffPeak change'!$A$106:FN$202,165,FALSE())))</f>
        <v>0</v>
      </c>
      <c r="FJ89" s="193" t="n">
        <f aca="false">IF(ISERROR(VLOOKUP($A89,'Import OffPeak'!$A$3:FO$99,166,FALSE())-VLOOKUP($A89,'Import OffPeak change'!$A$106:FO$202,166,FALSE())),0,(VLOOKUP($A89,'Import OffPeak'!$A$3:FO$99,166,FALSE())-VLOOKUP($A89,'Import OffPeak change'!$A$106:FO$202,166,FALSE())))</f>
        <v>0</v>
      </c>
      <c r="FK89" s="193" t="n">
        <f aca="false">IF(ISERROR(VLOOKUP($A89,'Import OffPeak'!$A$3:FP$99,167,FALSE())-VLOOKUP($A89,'Import OffPeak change'!$A$106:FP$202,167,FALSE())),0,(VLOOKUP($A89,'Import OffPeak'!$A$3:FP$99,167,FALSE())-VLOOKUP($A89,'Import OffPeak change'!$A$106:FP$202,167,FALSE())))</f>
        <v>0</v>
      </c>
      <c r="FL89" s="193" t="n">
        <f aca="false">IF(ISERROR(VLOOKUP($A89,'Import OffPeak'!$A$3:FQ$99,168,FALSE())-VLOOKUP($A89,'Import OffPeak change'!$A$106:FQ$202,168,FALSE())),0,(VLOOKUP($A89,'Import OffPeak'!$A$3:FQ$99,168,FALSE())-VLOOKUP($A89,'Import OffPeak change'!$A$106:FQ$202,168,FALSE())))</f>
        <v>0</v>
      </c>
      <c r="FM89" s="193" t="n">
        <f aca="false">IF(ISERROR(VLOOKUP($A89,'Import OffPeak'!$A$3:FR$99,169,FALSE())-VLOOKUP($A89,'Import OffPeak change'!$A$106:FR$202,169,FALSE())),0,(VLOOKUP($A89,'Import OffPeak'!$A$3:FR$99,169,FALSE())-VLOOKUP($A89,'Import OffPeak change'!$A$106:FR$202,169,FALSE())))</f>
        <v>0</v>
      </c>
      <c r="FN89" s="193" t="n">
        <f aca="false">IF(ISERROR(VLOOKUP($A89,'Import OffPeak'!$A$3:FS$99,170,FALSE())-VLOOKUP($A89,'Import OffPeak change'!$A$106:FS$202,170,FALSE())),0,(VLOOKUP($A89,'Import OffPeak'!$A$3:FS$99,170,FALSE())-VLOOKUP($A89,'Import OffPeak change'!$A$106:FS$202,170,FALSE())))</f>
        <v>0</v>
      </c>
      <c r="FO89" s="193" t="n">
        <f aca="false">IF(ISERROR(VLOOKUP($A89,'Import OffPeak'!$A$3:FT$99,171,FALSE())-VLOOKUP($A89,'Import OffPeak change'!$A$106:FT$202,171,FALSE())),0,(VLOOKUP($A89,'Import OffPeak'!$A$3:FT$99,171,FALSE())-VLOOKUP($A89,'Import OffPeak change'!$A$106:FT$202,171,FALSE())))</f>
        <v>0</v>
      </c>
      <c r="FP89" s="193" t="n">
        <f aca="false">IF(ISERROR(VLOOKUP($A89,'Import OffPeak'!$A$3:FU$99,172,FALSE())-VLOOKUP($A89,'Import OffPeak change'!$A$106:FU$202,172,FALSE())),0,(VLOOKUP($A89,'Import OffPeak'!$A$3:FU$99,172,FALSE())-VLOOKUP($A89,'Import OffPeak change'!$A$106:FU$202,172,FALSE())))</f>
        <v>0</v>
      </c>
      <c r="FQ89" s="193" t="n">
        <f aca="false">IF(ISERROR(VLOOKUP($A89,'Import OffPeak'!$A$3:FV$99,173,FALSE())-VLOOKUP($A89,'Import OffPeak change'!$A$106:FV$202,173,FALSE())),0,(VLOOKUP($A89,'Import OffPeak'!$A$3:FV$99,173,FALSE())-VLOOKUP($A89,'Import OffPeak change'!$A$106:FV$202,173,FALSE())))</f>
        <v>0</v>
      </c>
      <c r="FR89" s="193" t="n">
        <f aca="false">IF(ISERROR(VLOOKUP($A89,'Import OffPeak'!$A$3:FW$99,174,FALSE())-VLOOKUP($A89,'Import OffPeak change'!$A$106:FW$202,174,FALSE())),0,(VLOOKUP($A89,'Import OffPeak'!$A$3:FW$99,174,FALSE())-VLOOKUP($A89,'Import OffPeak change'!$A$106:FW$202,174,FALSE())))</f>
        <v>0</v>
      </c>
      <c r="FS89" s="193" t="n">
        <f aca="false">IF(ISERROR(VLOOKUP($A89,'Import OffPeak'!$A$3:FX$99,175,FALSE())-VLOOKUP($A89,'Import OffPeak change'!$A$106:FX$202,175,FALSE())),0,(VLOOKUP($A89,'Import OffPeak'!$A$3:FX$99,175,FALSE())-VLOOKUP($A89,'Import OffPeak change'!$A$106:FX$202,175,FALSE())))</f>
        <v>0</v>
      </c>
      <c r="FT89" s="193" t="n">
        <f aca="false">IF(ISERROR(VLOOKUP($A89,'Import OffPeak'!$A$3:FY$99,176,FALSE())-VLOOKUP($A89,'Import OffPeak change'!$A$106:FY$202,176,FALSE())),0,(VLOOKUP($A89,'Import OffPeak'!$A$3:FY$99,176,FALSE())-VLOOKUP($A89,'Import OffPeak change'!$A$106:FY$202,176,FALSE())))</f>
        <v>0</v>
      </c>
      <c r="FU89" s="193" t="n">
        <f aca="false">IF(ISERROR(VLOOKUP($A89,'Import OffPeak'!$A$3:FZ$99,177,FALSE())-VLOOKUP($A89,'Import OffPeak change'!$A$106:FZ$202,177,FALSE())),0,(VLOOKUP($A89,'Import OffPeak'!$A$3:FZ$99,177,FALSE())-VLOOKUP($A89,'Import OffPeak change'!$A$106:FZ$202,177,FALSE())))</f>
        <v>0</v>
      </c>
      <c r="FV89" s="193" t="n">
        <f aca="false">IF(ISERROR(VLOOKUP($A89,'Import OffPeak'!$A$3:GA$99,178,FALSE())-VLOOKUP($A89,'Import OffPeak change'!$A$106:GA$202,178,FALSE())),0,(VLOOKUP($A89,'Import OffPeak'!$A$3:GA$99,178,FALSE())-VLOOKUP($A89,'Import OffPeak change'!$A$106:GA$202,178,FALSE())))</f>
        <v>0</v>
      </c>
      <c r="FW89" s="193" t="n">
        <f aca="false">IF(ISERROR(VLOOKUP($A89,'Import OffPeak'!$A$3:GB$99,179,FALSE())-VLOOKUP($A89,'Import OffPeak change'!$A$106:GB$202,179,FALSE())),0,(VLOOKUP($A89,'Import OffPeak'!$A$3:GB$99,179,FALSE())-VLOOKUP($A89,'Import OffPeak change'!$A$106:GB$202,179,FALSE())))</f>
        <v>0</v>
      </c>
      <c r="FX89" s="193" t="n">
        <f aca="false">IF(ISERROR(VLOOKUP($A89,'Import OffPeak'!$A$3:GC$99,180,FALSE())-VLOOKUP($A89,'Import OffPeak change'!$A$106:GC$202,180,FALSE())),0,(VLOOKUP($A89,'Import OffPeak'!$A$3:GC$99,180,FALSE())-VLOOKUP($A89,'Import OffPeak change'!$A$106:GC$202,180,FALSE())))</f>
        <v>0</v>
      </c>
      <c r="FY89" s="193" t="n">
        <f aca="false">IF(ISERROR(VLOOKUP($A89,'Import OffPeak'!$A$3:GD$99,181,FALSE())-VLOOKUP($A89,'Import OffPeak change'!$A$106:GD$202,181,FALSE())),0,(VLOOKUP($A89,'Import OffPeak'!$A$3:GD$99,181,FALSE())-VLOOKUP($A89,'Import OffPeak change'!$A$106:GD$202,181,FALSE())))</f>
        <v>0</v>
      </c>
      <c r="FZ89" s="193" t="n">
        <f aca="false">IF(ISERROR(VLOOKUP($A89,'Import OffPeak'!$A$3:GE$99,182,FALSE())-VLOOKUP($A89,'Import OffPeak change'!$A$106:GE$202,182,FALSE())),0,(VLOOKUP($A89,'Import OffPeak'!$A$3:GE$99,182,FALSE())-VLOOKUP($A89,'Import OffPeak change'!$A$106:GE$202,182,FALSE())))</f>
        <v>0</v>
      </c>
      <c r="GA89" s="193" t="n">
        <f aca="false">IF(ISERROR(VLOOKUP($A89,'Import OffPeak'!$A$3:GF$99,183,FALSE())-VLOOKUP($A89,'Import OffPeak change'!$A$106:GF$202,183,FALSE())),0,(VLOOKUP($A89,'Import OffPeak'!$A$3:GF$99,183,FALSE())-VLOOKUP($A89,'Import OffPeak change'!$A$106:GF$202,183,FALSE())))</f>
        <v>0</v>
      </c>
      <c r="GB89" s="193" t="n">
        <f aca="false">IF(ISERROR(VLOOKUP($A89,'Import OffPeak'!$A$3:GG$99,184,FALSE())-VLOOKUP($A89,'Import OffPeak change'!$A$106:GG$202,184,FALSE())),0,(VLOOKUP($A89,'Import OffPeak'!$A$3:GG$99,184,FALSE())-VLOOKUP($A89,'Import OffPeak change'!$A$106:GG$202,184,FALSE())))</f>
        <v>0</v>
      </c>
      <c r="GC89" s="193" t="n">
        <f aca="false">IF(ISERROR(VLOOKUP($A89,'Import OffPeak'!$A$3:GH$99,185,FALSE())-VLOOKUP($A89,'Import OffPeak change'!$A$106:GH$202,185,FALSE())),0,(VLOOKUP($A89,'Import OffPeak'!$A$3:GH$99,185,FALSE())-VLOOKUP($A89,'Import OffPeak change'!$A$106:GH$202,185,FALSE())))</f>
        <v>0</v>
      </c>
      <c r="GD89" s="193" t="n">
        <f aca="false">IF(ISERROR(VLOOKUP($A89,'Import OffPeak'!$A$3:GI$99,186,FALSE())-VLOOKUP($A89,'Import OffPeak change'!$A$106:GI$202,186,FALSE())),0,(VLOOKUP($A89,'Import OffPeak'!$A$3:GI$99,186,FALSE())-VLOOKUP($A89,'Import OffPeak change'!$A$106:GI$202,186,FALSE())))</f>
        <v>0</v>
      </c>
      <c r="GE89" s="193" t="n">
        <f aca="false">IF(ISERROR(VLOOKUP($A89,'Import OffPeak'!$A$3:GJ$99,187,FALSE())-VLOOKUP($A89,'Import OffPeak change'!$A$106:GJ$202,187,FALSE())),0,(VLOOKUP($A89,'Import OffPeak'!$A$3:GJ$99,187,FALSE())-VLOOKUP($A89,'Import OffPeak change'!$A$106:GJ$202,187,FALSE())))</f>
        <v>0</v>
      </c>
      <c r="GF89" s="193" t="n">
        <f aca="false">IF(ISERROR(VLOOKUP($A89,'Import OffPeak'!$A$3:GK$99,188,FALSE())-VLOOKUP($A89,'Import OffPeak change'!$A$106:GK$202,188,FALSE())),0,(VLOOKUP($A89,'Import OffPeak'!$A$3:GK$99,188,FALSE())-VLOOKUP($A89,'Import OffPeak change'!$A$106:GK$202,188,FALSE())))</f>
        <v>0</v>
      </c>
      <c r="GG89" s="193" t="n">
        <f aca="false">IF(ISERROR(VLOOKUP($A89,'Import OffPeak'!$A$3:GL$99,189,FALSE())-VLOOKUP($A89,'Import OffPeak change'!$A$106:GL$202,189,FALSE())),0,(VLOOKUP($A89,'Import OffPeak'!$A$3:GL$99,189,FALSE())-VLOOKUP($A89,'Import OffPeak change'!$A$106:GL$202,189,FALSE())))</f>
        <v>0</v>
      </c>
      <c r="GH89" s="193" t="n">
        <f aca="false">IF(ISERROR(VLOOKUP($A89,'Import OffPeak'!$A$3:GM$99,190,FALSE())-VLOOKUP($A89,'Import OffPeak change'!$A$106:GM$202,190,FALSE())),0,(VLOOKUP($A89,'Import OffPeak'!$A$3:GM$99,190,FALSE())-VLOOKUP($A89,'Import OffPeak change'!$A$106:GM$202,190,FALSE())))</f>
        <v>0</v>
      </c>
      <c r="GI89" s="193" t="n">
        <f aca="false">IF(ISERROR(VLOOKUP($A89,'Import OffPeak'!$A$3:GN$99,191,FALSE())-VLOOKUP($A89,'Import OffPeak change'!$A$106:GN$202,191,FALSE())),0,(VLOOKUP($A89,'Import OffPeak'!$A$3:GN$99,191,FALSE())-VLOOKUP($A89,'Import OffPeak change'!$A$106:GN$202,191,FALSE())))</f>
        <v>0</v>
      </c>
      <c r="GJ89" s="193" t="n">
        <f aca="false">IF(ISERROR(VLOOKUP($A89,'Import OffPeak'!$A$3:GO$99,192,FALSE())-VLOOKUP($A89,'Import OffPeak change'!$A$106:GO$202,192,FALSE())),0,(VLOOKUP($A89,'Import OffPeak'!$A$3:GO$99,192,FALSE())-VLOOKUP($A89,'Import OffPeak change'!$A$106:GO$202,192,FALSE())))</f>
        <v>0</v>
      </c>
      <c r="GK89" s="193" t="n">
        <f aca="false">IF(ISERROR(VLOOKUP($A89,'Import OffPeak'!$A$3:GP$99,193,FALSE())-VLOOKUP($A89,'Import OffPeak change'!$A$106:GP$202,193,FALSE())),0,(VLOOKUP($A89,'Import OffPeak'!$A$3:GP$99,193,FALSE())-VLOOKUP($A89,'Import OffPeak change'!$A$106:GP$202,193,FALSE())))</f>
        <v>0</v>
      </c>
      <c r="GL89" s="193" t="n">
        <f aca="false">IF(ISERROR(VLOOKUP($A89,'Import OffPeak'!$A$3:GQ$99,194,FALSE())-VLOOKUP($A89,'Import OffPeak change'!$A$106:GQ$202,194,FALSE())),0,(VLOOKUP($A89,'Import OffPeak'!$A$3:GQ$99,194,FALSE())-VLOOKUP($A89,'Import OffPeak change'!$A$106:GQ$202,194,FALSE())))</f>
        <v>0</v>
      </c>
      <c r="GM89" s="193" t="n">
        <f aca="false">IF(ISERROR(VLOOKUP($A89,'Import OffPeak'!$A$3:GR$99,195,FALSE())-VLOOKUP($A89,'Import OffPeak change'!$A$106:GR$202,195,FALSE())),0,(VLOOKUP($A89,'Import OffPeak'!$A$3:GR$99,195,FALSE())-VLOOKUP($A89,'Import OffPeak change'!$A$106:GR$202,195,FALSE())))</f>
        <v>0</v>
      </c>
      <c r="GN89" s="193" t="n">
        <f aca="false">IF(ISERROR(VLOOKUP($A89,'Import OffPeak'!$A$3:GS$99,196,FALSE())-VLOOKUP($A89,'Import OffPeak change'!$A$106:GS$202,196,FALSE())),0,(VLOOKUP($A89,'Import OffPeak'!$A$3:GS$99,196,FALSE())-VLOOKUP($A89,'Import OffPeak change'!$A$106:GS$202,196,FALSE())))</f>
        <v>0</v>
      </c>
      <c r="GO89" s="193" t="n">
        <f aca="false">IF(ISERROR(VLOOKUP($A89,'Import OffPeak'!$A$3:GT$99,197,FALSE())-VLOOKUP($A89,'Import OffPeak change'!$A$106:GT$202,197,FALSE())),0,(VLOOKUP($A89,'Import OffPeak'!$A$3:GT$99,197,FALSE())-VLOOKUP($A89,'Import OffPeak change'!$A$106:GT$202,197,FALSE())))</f>
        <v>0</v>
      </c>
      <c r="GP89" s="193" t="n">
        <f aca="false">IF(ISERROR(VLOOKUP($A89,'Import OffPeak'!$A$3:GU$99,198,FALSE())-VLOOKUP($A89,'Import OffPeak change'!$A$106:GU$202,198,FALSE())),0,(VLOOKUP($A89,'Import OffPeak'!$A$3:GU$99,198,FALSE())-VLOOKUP($A89,'Import OffPeak change'!$A$106:GU$202,198,FALSE())))</f>
        <v>0</v>
      </c>
      <c r="GQ89" s="193" t="n">
        <f aca="false">IF(ISERROR(VLOOKUP($A89,'Import OffPeak'!$A$3:GV$99,199,FALSE())-VLOOKUP($A89,'Import OffPeak change'!$A$106:GV$202,199,FALSE())),0,(VLOOKUP($A89,'Import OffPeak'!$A$3:GV$99,199,FALSE())-VLOOKUP($A89,'Import OffPeak change'!$A$106:GV$202,199,FALSE())))</f>
        <v>0</v>
      </c>
      <c r="GR89" s="193" t="n">
        <f aca="false">IF(ISERROR(VLOOKUP($A89,'Import OffPeak'!$A$3:GW$99,200,FALSE())-VLOOKUP($A89,'Import OffPeak change'!$A$106:GW$202,200,FALSE())),0,(VLOOKUP($A89,'Import OffPeak'!$A$3:GW$99,200,FALSE())-VLOOKUP($A89,'Import OffPeak change'!$A$106:GW$202,200,FALSE())))</f>
        <v>0</v>
      </c>
      <c r="GS89" s="193" t="n">
        <f aca="false">IF(ISERROR(VLOOKUP($A89,'Import OffPeak'!$A$3:GX$99,201,FALSE())-VLOOKUP($A89,'Import OffPeak change'!$A$106:GX$202,201,FALSE())),0,(VLOOKUP($A89,'Import OffPeak'!$A$3:GX$99,201,FALSE())-VLOOKUP($A89,'Import OffPeak change'!$A$106:GX$202,201,FALSE())))</f>
        <v>0</v>
      </c>
      <c r="GT89" s="193" t="n">
        <f aca="false">IF(ISERROR(VLOOKUP($A89,'Import OffPeak'!$A$3:GY$99,202,FALSE())-VLOOKUP($A89,'Import OffPeak change'!$A$106:GY$202,202,FALSE())),0,(VLOOKUP($A89,'Import OffPeak'!$A$3:GY$99,202,FALSE())-VLOOKUP($A89,'Import OffPeak change'!$A$106:GY$202,202,FALSE())))</f>
        <v>0</v>
      </c>
      <c r="GU89" s="193" t="n">
        <f aca="false">IF(ISERROR(VLOOKUP($A89,'Import OffPeak'!$A$3:GZ$99,203,FALSE())-VLOOKUP($A89,'Import OffPeak change'!$A$106:GZ$202,203,FALSE())),0,(VLOOKUP($A89,'Import OffPeak'!$A$3:GZ$99,203,FALSE())-VLOOKUP($A89,'Import OffPeak change'!$A$106:GZ$202,203,FALSE())))</f>
        <v>0</v>
      </c>
      <c r="GV89" s="193" t="n">
        <f aca="false">IF(ISERROR(VLOOKUP($A89,'Import OffPeak'!$A$3:HA$99,204,FALSE())-VLOOKUP($A89,'Import OffPeak change'!$A$106:HA$202,204,FALSE())),0,(VLOOKUP($A89,'Import OffPeak'!$A$3:HA$99,204,FALSE())-VLOOKUP($A89,'Import OffPeak change'!$A$106:HA$202,204,FALSE())))</f>
        <v>0</v>
      </c>
      <c r="GW89" s="193" t="n">
        <f aca="false">IF(ISERROR(VLOOKUP($A89,'Import OffPeak'!$A$3:HB$99,205,FALSE())-VLOOKUP($A89,'Import OffPeak change'!$A$106:HB$202,205,FALSE())),0,(VLOOKUP($A89,'Import OffPeak'!$A$3:HB$99,205,FALSE())-VLOOKUP($A89,'Import OffPeak change'!$A$106:HB$202,205,FALSE())))</f>
        <v>0</v>
      </c>
      <c r="GX89" s="193" t="n">
        <f aca="false">IF(ISERROR(VLOOKUP($A89,'Import OffPeak'!$A$3:HC$99,206,FALSE())-VLOOKUP($A89,'Import OffPeak change'!$A$106:HC$202,206,FALSE())),0,(VLOOKUP($A89,'Import OffPeak'!$A$3:HC$99,206,FALSE())-VLOOKUP($A89,'Import OffPeak change'!$A$106:HC$202,206,FALSE())))</f>
        <v>0</v>
      </c>
      <c r="GY89" s="193" t="n">
        <f aca="false">IF(ISERROR(VLOOKUP($A89,'Import OffPeak'!$A$3:HD$99,207,FALSE())-VLOOKUP($A89,'Import OffPeak change'!$A$106:HD$202,207,FALSE())),0,(VLOOKUP($A89,'Import OffPeak'!$A$3:HD$99,207,FALSE())-VLOOKUP($A89,'Import OffPeak change'!$A$106:HD$202,207,FALSE())))</f>
        <v>0</v>
      </c>
      <c r="GZ89" s="193" t="n">
        <f aca="false">IF(ISERROR(VLOOKUP($A89,'Import OffPeak'!$A$3:HE$99,208,FALSE())-VLOOKUP($A89,'Import OffPeak change'!$A$106:HE$202,208,FALSE())),0,(VLOOKUP($A89,'Import OffPeak'!$A$3:HE$99,208,FALSE())-VLOOKUP($A89,'Import OffPeak change'!$A$106:HE$202,208,FALSE())))</f>
        <v>0</v>
      </c>
      <c r="HA89" s="193" t="n">
        <f aca="false">IF(ISERROR(VLOOKUP($A89,'Import OffPeak'!$A$3:HF$99,209,FALSE())-VLOOKUP($A89,'Import OffPeak change'!$A$106:HF$202,209,FALSE())),0,(VLOOKUP($A89,'Import OffPeak'!$A$3:HF$99,209,FALSE())-VLOOKUP($A89,'Import OffPeak change'!$A$106:HF$202,209,FALSE())))</f>
        <v>0</v>
      </c>
      <c r="HB89" s="193" t="n">
        <f aca="false">IF(ISERROR(VLOOKUP($A89,'Import OffPeak'!$A$3:HG$99,210,FALSE())-VLOOKUP($A89,'Import OffPeak change'!$A$106:HG$202,210,FALSE())),0,(VLOOKUP($A89,'Import OffPeak'!$A$3:HG$99,210,FALSE())-VLOOKUP($A89,'Import OffPeak change'!$A$106:HG$202,210,FALSE())))</f>
        <v>0</v>
      </c>
      <c r="HC89" s="193" t="n">
        <f aca="false">IF(ISERROR(VLOOKUP($A89,'Import OffPeak'!$A$3:HH$99,211,FALSE())-VLOOKUP($A89,'Import OffPeak change'!$A$106:HH$202,211,FALSE())),0,(VLOOKUP($A89,'Import OffPeak'!$A$3:HH$99,211,FALSE())-VLOOKUP($A89,'Import OffPeak change'!$A$106:HH$202,211,FALSE())))</f>
        <v>0</v>
      </c>
      <c r="HD89" s="193" t="n">
        <f aca="false">IF(ISERROR(VLOOKUP($A89,'Import OffPeak'!$A$3:HI$99,212,FALSE())-VLOOKUP($A89,'Import OffPeak change'!$A$106:HI$202,212,FALSE())),0,(VLOOKUP($A89,'Import OffPeak'!$A$3:HI$99,212,FALSE())-VLOOKUP($A89,'Import OffPeak change'!$A$106:HI$202,212,FALSE())))</f>
        <v>0</v>
      </c>
      <c r="HE89" s="193" t="n">
        <f aca="false">IF(ISERROR(VLOOKUP($A89,'Import OffPeak'!$A$3:HJ$99,213,FALSE())-VLOOKUP($A89,'Import OffPeak change'!$A$106:HJ$202,213,FALSE())),0,(VLOOKUP($A89,'Import OffPeak'!$A$3:HJ$99,213,FALSE())-VLOOKUP($A89,'Import OffPeak change'!$A$106:HJ$202,213,FALSE())))</f>
        <v>0</v>
      </c>
      <c r="HF89" s="193" t="n">
        <f aca="false">IF(ISERROR(VLOOKUP($A89,'Import OffPeak'!$A$3:HK$99,214,FALSE())-VLOOKUP($A89,'Import OffPeak change'!$A$106:HK$202,214,FALSE())),0,(VLOOKUP($A89,'Import OffPeak'!$A$3:HK$99,214,FALSE())-VLOOKUP($A89,'Import OffPeak change'!$A$106:HK$202,214,FALSE())))</f>
        <v>0</v>
      </c>
      <c r="HG89" s="193" t="n">
        <f aca="false">IF(ISERROR(VLOOKUP($A89,'Import OffPeak'!$A$3:HL$99,215,FALSE())-VLOOKUP($A89,'Import OffPeak change'!$A$106:HL$202,215,FALSE())),0,(VLOOKUP($A89,'Import OffPeak'!$A$3:HL$99,215,FALSE())-VLOOKUP($A89,'Import OffPeak change'!$A$106:HL$202,215,FALSE())))</f>
        <v>0</v>
      </c>
      <c r="HH89" s="193" t="n">
        <f aca="false">IF(ISERROR(VLOOKUP($A89,'Import OffPeak'!$A$3:HM$99,216,FALSE())-VLOOKUP($A89,'Import OffPeak change'!$A$106:HM$202,216,FALSE())),0,(VLOOKUP($A89,'Import OffPeak'!$A$3:HM$99,216,FALSE())-VLOOKUP($A89,'Import OffPeak change'!$A$106:HM$202,216,FALSE())))</f>
        <v>0</v>
      </c>
      <c r="HI89" s="193" t="n">
        <f aca="false">IF(ISERROR(VLOOKUP($A89,'Import OffPeak'!$A$3:HN$99,217,FALSE())-VLOOKUP($A89,'Import OffPeak change'!$A$106:HN$202,217,FALSE())),0,(VLOOKUP($A89,'Import OffPeak'!$A$3:HN$99,217,FALSE())-VLOOKUP($A89,'Import OffPeak change'!$A$106:HN$202,217,FALSE())))</f>
        <v>0</v>
      </c>
      <c r="HJ89" s="193" t="n">
        <f aca="false">IF(ISERROR(VLOOKUP($A89,'Import OffPeak'!$A$3:HO$99,218,FALSE())-VLOOKUP($A89,'Import OffPeak change'!$A$106:HO$202,218,FALSE())),0,(VLOOKUP($A89,'Import OffPeak'!$A$3:HO$99,218,FALSE())-VLOOKUP($A89,'Import OffPeak change'!$A$106:HO$202,218,FALSE())))</f>
        <v>0</v>
      </c>
      <c r="HK89" s="193" t="n">
        <f aca="false">IF(ISERROR(VLOOKUP($A89,'Import OffPeak'!$A$3:HP$99,219,FALSE())-VLOOKUP($A89,'Import OffPeak change'!$A$106:HP$202,219,FALSE())),0,(VLOOKUP($A89,'Import OffPeak'!$A$3:HP$99,219,FALSE())-VLOOKUP($A89,'Import OffPeak change'!$A$106:HP$202,219,FALSE())))</f>
        <v>0</v>
      </c>
      <c r="HL89" s="193" t="n">
        <f aca="false">IF(ISERROR(VLOOKUP($A89,'Import OffPeak'!$A$3:HQ$99,220,FALSE())-VLOOKUP($A89,'Import OffPeak change'!$A$106:HQ$202,220,FALSE())),0,(VLOOKUP($A89,'Import OffPeak'!$A$3:HQ$99,220,FALSE())-VLOOKUP($A89,'Import OffPeak change'!$A$106:HQ$202,220,FALSE())))</f>
        <v>0</v>
      </c>
      <c r="HM89" s="193" t="n">
        <f aca="false">IF(ISERROR(VLOOKUP($A89,'Import OffPeak'!$A$3:HR$99,221,FALSE())-VLOOKUP($A89,'Import OffPeak change'!$A$106:HR$202,221,FALSE())),0,(VLOOKUP($A89,'Import OffPeak'!$A$3:HR$99,221,FALSE())-VLOOKUP($A89,'Import OffPeak change'!$A$106:HR$202,221,FALSE())))</f>
        <v>0</v>
      </c>
      <c r="HN89" s="193" t="n">
        <f aca="false">IF(ISERROR(VLOOKUP($A89,'Import OffPeak'!$A$3:HS$99,222,FALSE())-VLOOKUP($A89,'Import OffPeak change'!$A$106:HS$202,222,FALSE())),0,(VLOOKUP($A89,'Import OffPeak'!$A$3:HS$99,222,FALSE())-VLOOKUP($A89,'Import OffPeak change'!$A$106:HS$202,222,FALSE())))</f>
        <v>0</v>
      </c>
      <c r="HO89" s="193" t="n">
        <f aca="false">IF(ISERROR(VLOOKUP($A89,'Import OffPeak'!$A$3:HT$99,223,FALSE())-VLOOKUP($A89,'Import OffPeak change'!$A$106:HT$202,223,FALSE())),0,(VLOOKUP($A89,'Import OffPeak'!$A$3:HT$99,223,FALSE())-VLOOKUP($A89,'Import OffPeak change'!$A$106:HT$202,223,FALSE())))</f>
        <v>0</v>
      </c>
      <c r="HP89" s="193" t="n">
        <f aca="false">IF(ISERROR(VLOOKUP($A89,'Import OffPeak'!$A$3:HU$99,224,FALSE())-VLOOKUP($A89,'Import OffPeak change'!$A$106:HU$202,224,FALSE())),0,(VLOOKUP($A89,'Import OffPeak'!$A$3:HU$99,224,FALSE())-VLOOKUP($A89,'Import OffPeak change'!$A$106:HU$202,224,FALSE())))</f>
        <v>0</v>
      </c>
      <c r="HQ89" s="193" t="n">
        <f aca="false">IF(ISERROR(VLOOKUP($A89,'Import OffPeak'!$A$3:HV$99,225,FALSE())-VLOOKUP($A89,'Import OffPeak change'!$A$106:HV$202,225,FALSE())),0,(VLOOKUP($A89,'Import OffPeak'!$A$3:HV$99,225,FALSE())-VLOOKUP($A89,'Import OffPeak change'!$A$106:HV$202,225,FALSE())))</f>
        <v>0</v>
      </c>
      <c r="HR89" s="193" t="n">
        <f aca="false">IF(ISERROR(VLOOKUP($A89,'Import OffPeak'!$A$3:HW$99,226,FALSE())-VLOOKUP($A89,'Import OffPeak change'!$A$106:HW$202,226,FALSE())),0,(VLOOKUP($A89,'Import OffPeak'!$A$3:HW$99,226,FALSE())-VLOOKUP($A89,'Import OffPeak change'!$A$106:HW$202,226,FALSE())))</f>
        <v>0</v>
      </c>
      <c r="HS89" s="193" t="n">
        <f aca="false">IF(ISERROR(VLOOKUP($A89,'Import OffPeak'!$A$3:HX$99,227,FALSE())-VLOOKUP($A89,'Import OffPeak change'!$A$106:HX$202,227,FALSE())),0,(VLOOKUP($A89,'Import OffPeak'!$A$3:HX$99,227,FALSE())-VLOOKUP($A89,'Import OffPeak change'!$A$106:HX$202,227,FALSE())))</f>
        <v>0</v>
      </c>
      <c r="HT89" s="193" t="n">
        <f aca="false">IF(ISERROR(VLOOKUP($A89,'Import OffPeak'!$A$3:HY$99,228,FALSE())-VLOOKUP($A89,'Import OffPeak change'!$A$106:HY$202,228,FALSE())),0,(VLOOKUP($A89,'Import OffPeak'!$A$3:HY$99,228,FALSE())-VLOOKUP($A89,'Import OffPeak change'!$A$106:HY$202,228,FALSE())))</f>
        <v>0</v>
      </c>
      <c r="HU89" s="193" t="n">
        <f aca="false">IF(ISERROR(VLOOKUP($A89,'Import OffPeak'!$A$3:HZ$99,229,FALSE())-VLOOKUP($A89,'Import OffPeak change'!$A$106:HZ$202,229,FALSE())),0,(VLOOKUP($A89,'Import OffPeak'!$A$3:HZ$99,229,FALSE())-VLOOKUP($A89,'Import OffPeak change'!$A$106:HZ$202,229,FALSE())))</f>
        <v>0</v>
      </c>
      <c r="HV89" s="193" t="n">
        <f aca="false">IF(ISERROR(VLOOKUP($A89,'Import OffPeak'!$A$3:IA$99,230,FALSE())-VLOOKUP($A89,'Import OffPeak change'!$A$106:IA$202,230,FALSE())),0,(VLOOKUP($A89,'Import OffPeak'!$A$3:IA$99,230,FALSE())-VLOOKUP($A89,'Import OffPeak change'!$A$106:IA$202,230,FALSE())))</f>
        <v>0</v>
      </c>
      <c r="HW89" s="193" t="n">
        <f aca="false">IF(ISERROR(VLOOKUP($A89,'Import OffPeak'!$A$3:IB$99,231,FALSE())-VLOOKUP($A89,'Import OffPeak change'!$A$106:IB$202,231,FALSE())),0,(VLOOKUP($A89,'Import OffPeak'!$A$3:IB$99,231,FALSE())-VLOOKUP($A89,'Import OffPeak change'!$A$106:IB$202,231,FALSE())))</f>
        <v>0</v>
      </c>
      <c r="HX89" s="193" t="n">
        <f aca="false">IF(ISERROR(VLOOKUP($A89,'Import OffPeak'!$A$3:IC$99,232,FALSE())-VLOOKUP($A89,'Import OffPeak change'!$A$106:IC$202,232,FALSE())),0,(VLOOKUP($A89,'Import OffPeak'!$A$3:IC$99,232,FALSE())-VLOOKUP($A89,'Import OffPeak change'!$A$106:IC$202,232,FALSE())))</f>
        <v>0</v>
      </c>
      <c r="HY89" s="193" t="n">
        <f aca="false">IF(ISERROR(VLOOKUP($A89,'Import OffPeak'!$A$3:ID$99,233,FALSE())-VLOOKUP($A89,'Import OffPeak change'!$A$106:ID$202,233,FALSE())),0,(VLOOKUP($A89,'Import OffPeak'!$A$3:ID$99,233,FALSE())-VLOOKUP($A89,'Import OffPeak change'!$A$106:ID$202,233,FALSE())))</f>
        <v>0</v>
      </c>
      <c r="HZ89" s="193" t="n">
        <f aca="false">IF(ISERROR(VLOOKUP($A89,'Import OffPeak'!$A$3:IE$99,234,FALSE())-VLOOKUP($A89,'Import OffPeak change'!$A$106:IE$202,234,FALSE())),0,(VLOOKUP($A89,'Import OffPeak'!$A$3:IE$99,234,FALSE())-VLOOKUP($A89,'Import OffPeak change'!$A$106:IE$202,234,FALSE())))</f>
        <v>0</v>
      </c>
      <c r="IA89" s="193" t="n">
        <f aca="false">IF(ISERROR(VLOOKUP($A89,'Import OffPeak'!$A$3:IF$99,235,FALSE())-VLOOKUP($A89,'Import OffPeak change'!$A$106:IF$202,235,FALSE())),0,(VLOOKUP($A89,'Import OffPeak'!$A$3:IF$99,235,FALSE())-VLOOKUP($A89,'Import OffPeak change'!$A$106:IF$202,235,FALSE())))</f>
        <v>0</v>
      </c>
      <c r="IB89" s="193" t="n">
        <f aca="false">IF(ISERROR(VLOOKUP($A89,'Import OffPeak'!$A$3:IG$99,236,FALSE())-VLOOKUP($A89,'Import OffPeak change'!$A$106:IG$202,236,FALSE())),0,(VLOOKUP($A89,'Import OffPeak'!$A$3:IG$99,236,FALSE())-VLOOKUP($A89,'Import OffPeak change'!$A$106:IG$202,236,FALSE())))</f>
        <v>0</v>
      </c>
      <c r="IC89" s="193" t="n">
        <f aca="false">IF(ISERROR(VLOOKUP($A89,'Import OffPeak'!$A$3:IH$99,237,FALSE())-VLOOKUP($A89,'Import OffPeak change'!$A$106:IH$202,237,FALSE())),0,(VLOOKUP($A89,'Import OffPeak'!$A$3:IH$99,237,FALSE())-VLOOKUP($A89,'Import OffPeak change'!$A$106:IH$202,237,FALSE())))</f>
        <v>0</v>
      </c>
      <c r="ID89" s="193" t="n">
        <f aca="false">IF(ISERROR(VLOOKUP($A89,'Import OffPeak'!$A$3:II$99,238,FALSE())-VLOOKUP($A89,'Import OffPeak change'!$A$106:II$202,238,FALSE())),0,(VLOOKUP($A89,'Import OffPeak'!$A$3:II$99,238,FALSE())-VLOOKUP($A89,'Import OffPeak change'!$A$106:II$202,238,FALSE())))</f>
        <v>0</v>
      </c>
      <c r="IE89" s="193" t="n">
        <f aca="false">IF(ISERROR(VLOOKUP($A89,'Import OffPeak'!$A$3:IJ$99,239,FALSE())-VLOOKUP($A89,'Import OffPeak change'!$A$106:IJ$202,239,FALSE())),0,(VLOOKUP($A89,'Import OffPeak'!$A$3:IJ$99,239,FALSE())-VLOOKUP($A89,'Import OffPeak change'!$A$106:IJ$202,239,FALSE())))</f>
        <v>0</v>
      </c>
    </row>
    <row r="90" customFormat="false" ht="12.75" hidden="false" customHeight="false" outlineLevel="0" collapsed="false">
      <c r="A90" s="201" t="str">
        <f aca="false">IF('Import OffPeak'!A87=0,"",'Import OffPeak'!A87)</f>
        <v/>
      </c>
      <c r="B90" s="193"/>
      <c r="C90" s="193"/>
      <c r="D90" s="193"/>
      <c r="E90" s="193"/>
      <c r="F90" s="193"/>
      <c r="G90" s="193" t="n">
        <f aca="false">IF(ISERROR(VLOOKUP($A90,'Import OffPeak'!$A$3:L$99,7,FALSE())-VLOOKUP($A90,'Import OffPeak change'!$A$106:L$202,7,FALSE())),0,(VLOOKUP($A90,'Import OffPeak'!$A$3:L$99,7,FALSE())-VLOOKUP($A90,'Import OffPeak change'!$A$106:L$202,7,FALSE())))</f>
        <v>0</v>
      </c>
      <c r="H90" s="193" t="n">
        <f aca="false">IF(ISERROR(VLOOKUP($A90,'Import OffPeak'!$A$3:M$99,8,FALSE())-VLOOKUP($A90,'Import OffPeak change'!$A$106:M$202,8,FALSE())),0,(VLOOKUP($A90,'Import OffPeak'!$A$3:M$99,8,FALSE())-VLOOKUP($A90,'Import OffPeak change'!$A$106:M$202,8,FALSE())))</f>
        <v>0</v>
      </c>
      <c r="I90" s="193" t="n">
        <f aca="false">IF(ISERROR(VLOOKUP($A90,'Import OffPeak'!$A$3:N$99,9,FALSE())-VLOOKUP($A90,'Import OffPeak change'!$A$106:N$202,9,FALSE())),0,(VLOOKUP($A90,'Import OffPeak'!$A$3:N$99,9,FALSE())-VLOOKUP($A90,'Import OffPeak change'!$A$106:N$202,9,FALSE())))</f>
        <v>0</v>
      </c>
      <c r="J90" s="193" t="n">
        <f aca="false">IF(ISERROR(VLOOKUP($A90,'Import OffPeak'!$A$3:O$99,10,FALSE())-VLOOKUP($A90,'Import OffPeak change'!$A$106:O$202,10,FALSE())),0,(VLOOKUP($A90,'Import OffPeak'!$A$3:O$99,10,FALSE())-VLOOKUP($A90,'Import OffPeak change'!$A$106:O$202,10,FALSE())))</f>
        <v>0</v>
      </c>
      <c r="K90" s="193" t="n">
        <f aca="false">IF(ISERROR(VLOOKUP($A90,'Import OffPeak'!$A$3:P$99,11,FALSE())-VLOOKUP($A90,'Import OffPeak change'!$A$106:P$202,11,FALSE())),0,(VLOOKUP($A90,'Import OffPeak'!$A$3:P$99,11,FALSE())-VLOOKUP($A90,'Import OffPeak change'!$A$106:P$202,11,FALSE())))</f>
        <v>0</v>
      </c>
      <c r="L90" s="193" t="n">
        <f aca="false">IF(ISERROR(VLOOKUP($A90,'Import OffPeak'!$A$3:Q$99,12,FALSE())-VLOOKUP($A90,'Import OffPeak change'!$A$106:Q$202,12,FALSE())),0,(VLOOKUP($A90,'Import OffPeak'!$A$3:Q$99,12,FALSE())-VLOOKUP($A90,'Import OffPeak change'!$A$106:Q$202,12,FALSE())))</f>
        <v>0</v>
      </c>
      <c r="M90" s="193" t="n">
        <f aca="false">IF(ISERROR(VLOOKUP($A90,'Import OffPeak'!$A$3:R$99,13,FALSE())-VLOOKUP($A90,'Import OffPeak change'!$A$106:R$202,13,FALSE())),0,(VLOOKUP($A90,'Import OffPeak'!$A$3:R$99,13,FALSE())-VLOOKUP($A90,'Import OffPeak change'!$A$106:R$202,13,FALSE())))</f>
        <v>0</v>
      </c>
      <c r="N90" s="193" t="n">
        <f aca="false">IF(ISERROR(VLOOKUP($A90,'Import OffPeak'!$A$3:S$99,14,FALSE())-VLOOKUP($A90,'Import OffPeak change'!$A$106:S$202,14,FALSE())),0,(VLOOKUP($A90,'Import OffPeak'!$A$3:S$99,14,FALSE())-VLOOKUP($A90,'Import OffPeak change'!$A$106:S$202,14,FALSE())))</f>
        <v>0</v>
      </c>
      <c r="O90" s="193" t="n">
        <f aca="false">IF(ISERROR(VLOOKUP($A90,'Import OffPeak'!$A$3:T$99,15,FALSE())-VLOOKUP($A90,'Import OffPeak change'!$A$106:T$202,15,FALSE())),0,(VLOOKUP($A90,'Import OffPeak'!$A$3:T$99,15,FALSE())-VLOOKUP($A90,'Import OffPeak change'!$A$106:T$202,15,FALSE())))</f>
        <v>0</v>
      </c>
      <c r="P90" s="193" t="n">
        <f aca="false">IF(ISERROR(VLOOKUP($A90,'Import OffPeak'!$A$3:U$99,16,FALSE())-VLOOKUP($A90,'Import OffPeak change'!$A$106:U$202,16,FALSE())),0,(VLOOKUP($A90,'Import OffPeak'!$A$3:U$99,16,FALSE())-VLOOKUP($A90,'Import OffPeak change'!$A$106:U$202,16,FALSE())))</f>
        <v>0</v>
      </c>
      <c r="Q90" s="193" t="n">
        <f aca="false">IF(ISERROR(VLOOKUP($A90,'Import OffPeak'!$A$3:V$99,17,FALSE())-VLOOKUP($A90,'Import OffPeak change'!$A$106:V$202,17,FALSE())),0,(VLOOKUP($A90,'Import OffPeak'!$A$3:V$99,17,FALSE())-VLOOKUP($A90,'Import OffPeak change'!$A$106:V$202,17,FALSE())))</f>
        <v>0</v>
      </c>
      <c r="R90" s="193" t="n">
        <f aca="false">IF(ISERROR(VLOOKUP($A90,'Import OffPeak'!$A$3:W$99,18,FALSE())-VLOOKUP($A90,'Import OffPeak change'!$A$106:W$202,18,FALSE())),0,(VLOOKUP($A90,'Import OffPeak'!$A$3:W$99,18,FALSE())-VLOOKUP($A90,'Import OffPeak change'!$A$106:W$202,18,FALSE())))</f>
        <v>0</v>
      </c>
      <c r="S90" s="193" t="n">
        <f aca="false">IF(ISERROR(VLOOKUP($A90,'Import OffPeak'!$A$3:X$99,19,FALSE())-VLOOKUP($A90,'Import OffPeak change'!$A$106:X$202,19,FALSE())),0,(VLOOKUP($A90,'Import OffPeak'!$A$3:X$99,19,FALSE())-VLOOKUP($A90,'Import OffPeak change'!$A$106:X$202,19,FALSE())))</f>
        <v>0</v>
      </c>
      <c r="T90" s="193" t="n">
        <f aca="false">IF(ISERROR(VLOOKUP($A90,'Import OffPeak'!$A$3:Y$99,20,FALSE())-VLOOKUP($A90,'Import OffPeak change'!$A$106:Y$202,20,FALSE())),0,(VLOOKUP($A90,'Import OffPeak'!$A$3:Y$99,20,FALSE())-VLOOKUP($A90,'Import OffPeak change'!$A$106:Y$202,20,FALSE())))</f>
        <v>0</v>
      </c>
      <c r="U90" s="193" t="n">
        <f aca="false">IF(ISERROR(VLOOKUP($A90,'Import OffPeak'!$A$3:Z$99,21,FALSE())-VLOOKUP($A90,'Import OffPeak change'!$A$106:Z$202,21,FALSE())),0,(VLOOKUP($A90,'Import OffPeak'!$A$3:Z$99,21,FALSE())-VLOOKUP($A90,'Import OffPeak change'!$A$106:Z$202,21,FALSE())))</f>
        <v>0</v>
      </c>
      <c r="V90" s="193" t="n">
        <f aca="false">IF(ISERROR(VLOOKUP($A90,'Import OffPeak'!$A$3:AA$99,22,FALSE())-VLOOKUP($A90,'Import OffPeak change'!$A$106:AA$202,22,FALSE())),0,(VLOOKUP($A90,'Import OffPeak'!$A$3:AA$99,22,FALSE())-VLOOKUP($A90,'Import OffPeak change'!$A$106:AA$202,22,FALSE())))</f>
        <v>0</v>
      </c>
      <c r="W90" s="193" t="n">
        <f aca="false">IF(ISERROR(VLOOKUP($A90,'Import OffPeak'!$A$3:AB$99,23,FALSE())-VLOOKUP($A90,'Import OffPeak change'!$A$106:AB$202,23,FALSE())),0,(VLOOKUP($A90,'Import OffPeak'!$A$3:AB$99,23,FALSE())-VLOOKUP($A90,'Import OffPeak change'!$A$106:AB$202,23,FALSE())))</f>
        <v>0</v>
      </c>
      <c r="X90" s="193" t="n">
        <f aca="false">IF(ISERROR(VLOOKUP($A90,'Import OffPeak'!$A$3:AC$99,24,FALSE())-VLOOKUP($A90,'Import OffPeak change'!$A$106:AC$202,24,FALSE())),0,(VLOOKUP($A90,'Import OffPeak'!$A$3:AC$99,24,FALSE())-VLOOKUP($A90,'Import OffPeak change'!$A$106:AC$202,24,FALSE())))</f>
        <v>0</v>
      </c>
      <c r="Y90" s="193" t="n">
        <f aca="false">IF(ISERROR(VLOOKUP($A90,'Import OffPeak'!$A$3:AD$99,25,FALSE())-VLOOKUP($A90,'Import OffPeak change'!$A$106:AD$202,25,FALSE())),0,(VLOOKUP($A90,'Import OffPeak'!$A$3:AD$99,25,FALSE())-VLOOKUP($A90,'Import OffPeak change'!$A$106:AD$202,25,FALSE())))</f>
        <v>0</v>
      </c>
      <c r="Z90" s="193" t="n">
        <f aca="false">IF(ISERROR(VLOOKUP($A90,'Import OffPeak'!$A$3:AE$99,26,FALSE())-VLOOKUP($A90,'Import OffPeak change'!$A$106:AE$202,26,FALSE())),0,(VLOOKUP($A90,'Import OffPeak'!$A$3:AE$99,26,FALSE())-VLOOKUP($A90,'Import OffPeak change'!$A$106:AE$202,26,FALSE())))</f>
        <v>0</v>
      </c>
      <c r="AA90" s="193" t="n">
        <f aca="false">IF(ISERROR(VLOOKUP($A90,'Import OffPeak'!$A$3:AF$99,27,FALSE())-VLOOKUP($A90,'Import OffPeak change'!$A$106:AF$202,27,FALSE())),0,(VLOOKUP($A90,'Import OffPeak'!$A$3:AF$99,27,FALSE())-VLOOKUP($A90,'Import OffPeak change'!$A$106:AF$202,27,FALSE())))</f>
        <v>0</v>
      </c>
      <c r="AB90" s="193" t="n">
        <f aca="false">IF(ISERROR(VLOOKUP($A90,'Import OffPeak'!$A$3:AG$99,28,FALSE())-VLOOKUP($A90,'Import OffPeak change'!$A$106:AG$202,28,FALSE())),0,(VLOOKUP($A90,'Import OffPeak'!$A$3:AG$99,28,FALSE())-VLOOKUP($A90,'Import OffPeak change'!$A$106:AG$202,28,FALSE())))</f>
        <v>0</v>
      </c>
      <c r="AC90" s="193" t="n">
        <f aca="false">IF(ISERROR(VLOOKUP($A90,'Import OffPeak'!$A$3:AH$99,29,FALSE())-VLOOKUP($A90,'Import OffPeak change'!$A$106:AH$202,29,FALSE())),0,(VLOOKUP($A90,'Import OffPeak'!$A$3:AH$99,29,FALSE())-VLOOKUP($A90,'Import OffPeak change'!$A$106:AH$202,29,FALSE())))</f>
        <v>0</v>
      </c>
      <c r="AD90" s="193" t="n">
        <f aca="false">IF(ISERROR(VLOOKUP($A90,'Import OffPeak'!$A$3:AI$99,30,FALSE())-VLOOKUP($A90,'Import OffPeak change'!$A$106:AI$202,30,FALSE())),0,(VLOOKUP($A90,'Import OffPeak'!$A$3:AI$99,30,FALSE())-VLOOKUP($A90,'Import OffPeak change'!$A$106:AI$202,30,FALSE())))</f>
        <v>0</v>
      </c>
      <c r="AE90" s="193" t="n">
        <f aca="false">IF(ISERROR(VLOOKUP($A90,'Import OffPeak'!$A$3:AJ$99,31,FALSE())-VLOOKUP($A90,'Import OffPeak change'!$A$106:AJ$202,31,FALSE())),0,(VLOOKUP($A90,'Import OffPeak'!$A$3:AJ$99,31,FALSE())-VLOOKUP($A90,'Import OffPeak change'!$A$106:AJ$202,31,FALSE())))</f>
        <v>0</v>
      </c>
      <c r="AF90" s="193" t="n">
        <f aca="false">IF(ISERROR(VLOOKUP($A90,'Import OffPeak'!$A$3:AK$99,32,FALSE())-VLOOKUP($A90,'Import OffPeak change'!$A$106:AK$202,32,FALSE())),0,(VLOOKUP($A90,'Import OffPeak'!$A$3:AK$99,32,FALSE())-VLOOKUP($A90,'Import OffPeak change'!$A$106:AK$202,32,FALSE())))</f>
        <v>0</v>
      </c>
      <c r="AG90" s="193" t="n">
        <f aca="false">IF(ISERROR(VLOOKUP($A90,'Import OffPeak'!$A$3:AL$99,33,FALSE())-VLOOKUP($A90,'Import OffPeak change'!$A$106:AL$202,33,FALSE())),0,(VLOOKUP($A90,'Import OffPeak'!$A$3:AL$99,33,FALSE())-VLOOKUP($A90,'Import OffPeak change'!$A$106:AL$202,33,FALSE())))</f>
        <v>0</v>
      </c>
      <c r="AH90" s="193" t="n">
        <f aca="false">IF(ISERROR(VLOOKUP($A90,'Import OffPeak'!$A$3:AM$99,34,FALSE())-VLOOKUP($A90,'Import OffPeak change'!$A$106:AM$202,34,FALSE())),0,(VLOOKUP($A90,'Import OffPeak'!$A$3:AM$99,34,FALSE())-VLOOKUP($A90,'Import OffPeak change'!$A$106:AM$202,34,FALSE())))</f>
        <v>0</v>
      </c>
      <c r="AI90" s="193" t="n">
        <f aca="false">IF(ISERROR(VLOOKUP($A90,'Import OffPeak'!$A$3:AN$99,35,FALSE())-VLOOKUP($A90,'Import OffPeak change'!$A$106:AN$202,35,FALSE())),0,(VLOOKUP($A90,'Import OffPeak'!$A$3:AN$99,35,FALSE())-VLOOKUP($A90,'Import OffPeak change'!$A$106:AN$202,35,FALSE())))</f>
        <v>0</v>
      </c>
      <c r="AJ90" s="193" t="n">
        <f aca="false">IF(ISERROR(VLOOKUP($A90,'Import OffPeak'!$A$3:AO$99,36,FALSE())-VLOOKUP($A90,'Import OffPeak change'!$A$106:AO$202,36,FALSE())),0,(VLOOKUP($A90,'Import OffPeak'!$A$3:AO$99,36,FALSE())-VLOOKUP($A90,'Import OffPeak change'!$A$106:AO$202,36,FALSE())))</f>
        <v>0</v>
      </c>
      <c r="AK90" s="193" t="n">
        <f aca="false">IF(ISERROR(VLOOKUP($A90,'Import OffPeak'!$A$3:AP$99,37,FALSE())-VLOOKUP($A90,'Import OffPeak change'!$A$106:AP$202,37,FALSE())),0,(VLOOKUP($A90,'Import OffPeak'!$A$3:AP$99,37,FALSE())-VLOOKUP($A90,'Import OffPeak change'!$A$106:AP$202,37,FALSE())))</f>
        <v>0</v>
      </c>
      <c r="AL90" s="193" t="n">
        <f aca="false">IF(ISERROR(VLOOKUP($A90,'Import OffPeak'!$A$3:AQ$99,38,FALSE())-VLOOKUP($A90,'Import OffPeak change'!$A$106:AQ$202,38,FALSE())),0,(VLOOKUP($A90,'Import OffPeak'!$A$3:AQ$99,38,FALSE())-VLOOKUP($A90,'Import OffPeak change'!$A$106:AQ$202,38,FALSE())))</f>
        <v>0</v>
      </c>
      <c r="AM90" s="193" t="n">
        <f aca="false">IF(ISERROR(VLOOKUP($A90,'Import OffPeak'!$A$3:AR$99,39,FALSE())-VLOOKUP($A90,'Import OffPeak change'!$A$106:AR$202,39,FALSE())),0,(VLOOKUP($A90,'Import OffPeak'!$A$3:AR$99,39,FALSE())-VLOOKUP($A90,'Import OffPeak change'!$A$106:AR$202,39,FALSE())))</f>
        <v>0</v>
      </c>
      <c r="AN90" s="193" t="n">
        <f aca="false">IF(ISERROR(VLOOKUP($A90,'Import OffPeak'!$A$3:AS$99,40,FALSE())-VLOOKUP($A90,'Import OffPeak change'!$A$106:AS$202,40,FALSE())),0,(VLOOKUP($A90,'Import OffPeak'!$A$3:AS$99,40,FALSE())-VLOOKUP($A90,'Import OffPeak change'!$A$106:AS$202,40,FALSE())))</f>
        <v>0</v>
      </c>
      <c r="AO90" s="193" t="n">
        <f aca="false">IF(ISERROR(VLOOKUP($A90,'Import OffPeak'!$A$3:AT$99,41,FALSE())-VLOOKUP($A90,'Import OffPeak change'!$A$106:AT$202,41,FALSE())),0,(VLOOKUP($A90,'Import OffPeak'!$A$3:AT$99,41,FALSE())-VLOOKUP($A90,'Import OffPeak change'!$A$106:AT$202,41,FALSE())))</f>
        <v>0</v>
      </c>
      <c r="AP90" s="193" t="n">
        <f aca="false">IF(ISERROR(VLOOKUP($A90,'Import OffPeak'!$A$3:AU$99,42,FALSE())-VLOOKUP($A90,'Import OffPeak change'!$A$106:AU$202,42,FALSE())),0,(VLOOKUP($A90,'Import OffPeak'!$A$3:AU$99,42,FALSE())-VLOOKUP($A90,'Import OffPeak change'!$A$106:AU$202,42,FALSE())))</f>
        <v>0</v>
      </c>
      <c r="AQ90" s="193" t="n">
        <f aca="false">IF(ISERROR(VLOOKUP($A90,'Import OffPeak'!$A$3:AV$99,43,FALSE())-VLOOKUP($A90,'Import OffPeak change'!$A$106:AV$202,43,FALSE())),0,(VLOOKUP($A90,'Import OffPeak'!$A$3:AV$99,43,FALSE())-VLOOKUP($A90,'Import OffPeak change'!$A$106:AV$202,43,FALSE())))</f>
        <v>0</v>
      </c>
      <c r="AR90" s="193" t="n">
        <f aca="false">IF(ISERROR(VLOOKUP($A90,'Import OffPeak'!$A$3:AW$99,44,FALSE())-VLOOKUP($A90,'Import OffPeak change'!$A$106:AW$202,44,FALSE())),0,(VLOOKUP($A90,'Import OffPeak'!$A$3:AW$99,44,FALSE())-VLOOKUP($A90,'Import OffPeak change'!$A$106:AW$202,44,FALSE())))</f>
        <v>0</v>
      </c>
      <c r="AS90" s="193" t="n">
        <f aca="false">IF(ISERROR(VLOOKUP($A90,'Import OffPeak'!$A$3:AX$99,45,FALSE())-VLOOKUP($A90,'Import OffPeak change'!$A$106:AX$202,45,FALSE())),0,(VLOOKUP($A90,'Import OffPeak'!$A$3:AX$99,45,FALSE())-VLOOKUP($A90,'Import OffPeak change'!$A$106:AX$202,45,FALSE())))</f>
        <v>0</v>
      </c>
      <c r="AT90" s="193" t="n">
        <f aca="false">IF(ISERROR(VLOOKUP($A90,'Import OffPeak'!$A$3:AY$99,46,FALSE())-VLOOKUP($A90,'Import OffPeak change'!$A$106:AY$202,46,FALSE())),0,(VLOOKUP($A90,'Import OffPeak'!$A$3:AY$99,46,FALSE())-VLOOKUP($A90,'Import OffPeak change'!$A$106:AY$202,46,FALSE())))</f>
        <v>0</v>
      </c>
      <c r="AU90" s="193" t="n">
        <f aca="false">IF(ISERROR(VLOOKUP($A90,'Import OffPeak'!$A$3:AZ$99,47,FALSE())-VLOOKUP($A90,'Import OffPeak change'!$A$106:AZ$202,47,FALSE())),0,(VLOOKUP($A90,'Import OffPeak'!$A$3:AZ$99,47,FALSE())-VLOOKUP($A90,'Import OffPeak change'!$A$106:AZ$202,47,FALSE())))</f>
        <v>0</v>
      </c>
      <c r="AV90" s="193" t="n">
        <f aca="false">IF(ISERROR(VLOOKUP($A90,'Import OffPeak'!$A$3:BA$99,48,FALSE())-VLOOKUP($A90,'Import OffPeak change'!$A$106:BA$202,48,FALSE())),0,(VLOOKUP($A90,'Import OffPeak'!$A$3:BA$99,48,FALSE())-VLOOKUP($A90,'Import OffPeak change'!$A$106:BA$202,48,FALSE())))</f>
        <v>0</v>
      </c>
      <c r="AW90" s="193" t="n">
        <f aca="false">IF(ISERROR(VLOOKUP($A90,'Import OffPeak'!$A$3:BB$99,49,FALSE())-VLOOKUP($A90,'Import OffPeak change'!$A$106:BB$202,49,FALSE())),0,(VLOOKUP($A90,'Import OffPeak'!$A$3:BB$99,49,FALSE())-VLOOKUP($A90,'Import OffPeak change'!$A$106:BB$202,49,FALSE())))</f>
        <v>0</v>
      </c>
      <c r="AX90" s="193" t="n">
        <f aca="false">IF(ISERROR(VLOOKUP($A90,'Import OffPeak'!$A$3:BC$99,50,FALSE())-VLOOKUP($A90,'Import OffPeak change'!$A$106:BC$202,50,FALSE())),0,(VLOOKUP($A90,'Import OffPeak'!$A$3:BC$99,50,FALSE())-VLOOKUP($A90,'Import OffPeak change'!$A$106:BC$202,50,FALSE())))</f>
        <v>0</v>
      </c>
      <c r="AY90" s="193" t="n">
        <f aca="false">IF(ISERROR(VLOOKUP($A90,'Import OffPeak'!$A$3:BD$99,51,FALSE())-VLOOKUP($A90,'Import OffPeak change'!$A$106:BD$202,51,FALSE())),0,(VLOOKUP($A90,'Import OffPeak'!$A$3:BD$99,51,FALSE())-VLOOKUP($A90,'Import OffPeak change'!$A$106:BD$202,51,FALSE())))</f>
        <v>0</v>
      </c>
      <c r="AZ90" s="193" t="n">
        <f aca="false">IF(ISERROR(VLOOKUP($A90,'Import OffPeak'!$A$3:BE$99,52,FALSE())-VLOOKUP($A90,'Import OffPeak change'!$A$106:BE$202,52,FALSE())),0,(VLOOKUP($A90,'Import OffPeak'!$A$3:BE$99,52,FALSE())-VLOOKUP($A90,'Import OffPeak change'!$A$106:BE$202,52,FALSE())))</f>
        <v>0</v>
      </c>
      <c r="BA90" s="193" t="n">
        <f aca="false">IF(ISERROR(VLOOKUP($A90,'Import OffPeak'!$A$3:BF$99,53,FALSE())-VLOOKUP($A90,'Import OffPeak change'!$A$106:BF$202,53,FALSE())),0,(VLOOKUP($A90,'Import OffPeak'!$A$3:BF$99,53,FALSE())-VLOOKUP($A90,'Import OffPeak change'!$A$106:BF$202,53,FALSE())))</f>
        <v>0</v>
      </c>
      <c r="BB90" s="193" t="n">
        <f aca="false">IF(ISERROR(VLOOKUP($A90,'Import OffPeak'!$A$3:BG$99,54,FALSE())-VLOOKUP($A90,'Import OffPeak change'!$A$106:BG$202,54,FALSE())),0,(VLOOKUP($A90,'Import OffPeak'!$A$3:BG$99,54,FALSE())-VLOOKUP($A90,'Import OffPeak change'!$A$106:BG$202,54,FALSE())))</f>
        <v>0</v>
      </c>
      <c r="BC90" s="193" t="n">
        <f aca="false">IF(ISERROR(VLOOKUP($A90,'Import OffPeak'!$A$3:BH$99,55,FALSE())-VLOOKUP($A90,'Import OffPeak change'!$A$106:BH$202,55,FALSE())),0,(VLOOKUP($A90,'Import OffPeak'!$A$3:BH$99,55,FALSE())-VLOOKUP($A90,'Import OffPeak change'!$A$106:BH$202,55,FALSE())))</f>
        <v>0</v>
      </c>
      <c r="BD90" s="193" t="n">
        <f aca="false">IF(ISERROR(VLOOKUP($A90,'Import OffPeak'!$A$3:BI$99,56,FALSE())-VLOOKUP($A90,'Import OffPeak change'!$A$106:BI$202,56,FALSE())),0,(VLOOKUP($A90,'Import OffPeak'!$A$3:BI$99,56,FALSE())-VLOOKUP($A90,'Import OffPeak change'!$A$106:BI$202,56,FALSE())))</f>
        <v>0</v>
      </c>
      <c r="BE90" s="193" t="n">
        <f aca="false">IF(ISERROR(VLOOKUP($A90,'Import OffPeak'!$A$3:BJ$99,57,FALSE())-VLOOKUP($A90,'Import OffPeak change'!$A$106:BJ$202,57,FALSE())),0,(VLOOKUP($A90,'Import OffPeak'!$A$3:BJ$99,57,FALSE())-VLOOKUP($A90,'Import OffPeak change'!$A$106:BJ$202,57,FALSE())))</f>
        <v>0</v>
      </c>
      <c r="BF90" s="193" t="n">
        <f aca="false">IF(ISERROR(VLOOKUP($A90,'Import OffPeak'!$A$3:BK$99,58,FALSE())-VLOOKUP($A90,'Import OffPeak change'!$A$106:BK$202,58,FALSE())),0,(VLOOKUP($A90,'Import OffPeak'!$A$3:BK$99,58,FALSE())-VLOOKUP($A90,'Import OffPeak change'!$A$106:BK$202,58,FALSE())))</f>
        <v>0</v>
      </c>
      <c r="BG90" s="193" t="n">
        <f aca="false">IF(ISERROR(VLOOKUP($A90,'Import OffPeak'!$A$3:BL$99,59,FALSE())-VLOOKUP($A90,'Import OffPeak change'!$A$106:BL$202,59,FALSE())),0,(VLOOKUP($A90,'Import OffPeak'!$A$3:BL$99,59,FALSE())-VLOOKUP($A90,'Import OffPeak change'!$A$106:BL$202,59,FALSE())))</f>
        <v>0</v>
      </c>
      <c r="BH90" s="193" t="n">
        <f aca="false">IF(ISERROR(VLOOKUP($A90,'Import OffPeak'!$A$3:BM$99,60,FALSE())-VLOOKUP($A90,'Import OffPeak change'!$A$106:BM$202,60,FALSE())),0,(VLOOKUP($A90,'Import OffPeak'!$A$3:BM$99,60,FALSE())-VLOOKUP($A90,'Import OffPeak change'!$A$106:BM$202,60,FALSE())))</f>
        <v>0</v>
      </c>
      <c r="BI90" s="193" t="n">
        <f aca="false">IF(ISERROR(VLOOKUP($A90,'Import OffPeak'!$A$3:BN$99,61,FALSE())-VLOOKUP($A90,'Import OffPeak change'!$A$106:BN$202,61,FALSE())),0,(VLOOKUP($A90,'Import OffPeak'!$A$3:BN$99,61,FALSE())-VLOOKUP($A90,'Import OffPeak change'!$A$106:BN$202,61,FALSE())))</f>
        <v>0</v>
      </c>
      <c r="BJ90" s="193" t="n">
        <f aca="false">IF(ISERROR(VLOOKUP($A90,'Import OffPeak'!$A$3:BO$99,62,FALSE())-VLOOKUP($A90,'Import OffPeak change'!$A$106:BO$202,62,FALSE())),0,(VLOOKUP($A90,'Import OffPeak'!$A$3:BO$99,62,FALSE())-VLOOKUP($A90,'Import OffPeak change'!$A$106:BO$202,62,FALSE())))</f>
        <v>0</v>
      </c>
      <c r="BK90" s="193" t="n">
        <f aca="false">IF(ISERROR(VLOOKUP($A90,'Import OffPeak'!$A$3:BP$99,63,FALSE())-VLOOKUP($A90,'Import OffPeak change'!$A$106:BP$202,63,FALSE())),0,(VLOOKUP($A90,'Import OffPeak'!$A$3:BP$99,63,FALSE())-VLOOKUP($A90,'Import OffPeak change'!$A$106:BP$202,63,FALSE())))</f>
        <v>0</v>
      </c>
      <c r="BL90" s="193" t="n">
        <f aca="false">IF(ISERROR(VLOOKUP($A90,'Import OffPeak'!$A$3:BQ$99,64,FALSE())-VLOOKUP($A90,'Import OffPeak change'!$A$106:BQ$202,64,FALSE())),0,(VLOOKUP($A90,'Import OffPeak'!$A$3:BQ$99,64,FALSE())-VLOOKUP($A90,'Import OffPeak change'!$A$106:BQ$202,64,FALSE())))</f>
        <v>0</v>
      </c>
      <c r="BM90" s="193" t="n">
        <f aca="false">IF(ISERROR(VLOOKUP($A90,'Import OffPeak'!$A$3:BR$99,65,FALSE())-VLOOKUP($A90,'Import OffPeak change'!$A$106:BR$202,65,FALSE())),0,(VLOOKUP($A90,'Import OffPeak'!$A$3:BR$99,65,FALSE())-VLOOKUP($A90,'Import OffPeak change'!$A$106:BR$202,65,FALSE())))</f>
        <v>0</v>
      </c>
      <c r="BN90" s="193" t="n">
        <f aca="false">IF(ISERROR(VLOOKUP($A90,'Import OffPeak'!$A$3:BS$99,66,FALSE())-VLOOKUP($A90,'Import OffPeak change'!$A$106:BS$202,66,FALSE())),0,(VLOOKUP($A90,'Import OffPeak'!$A$3:BS$99,66,FALSE())-VLOOKUP($A90,'Import OffPeak change'!$A$106:BS$202,66,FALSE())))</f>
        <v>0</v>
      </c>
      <c r="BO90" s="193" t="n">
        <f aca="false">IF(ISERROR(VLOOKUP($A90,'Import OffPeak'!$A$3:BT$99,67,FALSE())-VLOOKUP($A90,'Import OffPeak change'!$A$106:BT$202,67,FALSE())),0,(VLOOKUP($A90,'Import OffPeak'!$A$3:BT$99,67,FALSE())-VLOOKUP($A90,'Import OffPeak change'!$A$106:BT$202,67,FALSE())))</f>
        <v>0</v>
      </c>
      <c r="BP90" s="193" t="n">
        <f aca="false">IF(ISERROR(VLOOKUP($A90,'Import OffPeak'!$A$3:BU$99,68,FALSE())-VLOOKUP($A90,'Import OffPeak change'!$A$106:BU$202,68,FALSE())),0,(VLOOKUP($A90,'Import OffPeak'!$A$3:BU$99,68,FALSE())-VLOOKUP($A90,'Import OffPeak change'!$A$106:BU$202,68,FALSE())))</f>
        <v>0</v>
      </c>
      <c r="BQ90" s="193" t="n">
        <f aca="false">IF(ISERROR(VLOOKUP($A90,'Import OffPeak'!$A$3:BV$99,69,FALSE())-VLOOKUP($A90,'Import OffPeak change'!$A$106:BV$202,69,FALSE())),0,(VLOOKUP($A90,'Import OffPeak'!$A$3:BV$99,69,FALSE())-VLOOKUP($A90,'Import OffPeak change'!$A$106:BV$202,69,FALSE())))</f>
        <v>0</v>
      </c>
      <c r="BR90" s="193" t="n">
        <f aca="false">IF(ISERROR(VLOOKUP($A90,'Import OffPeak'!$A$3:BW$99,70,FALSE())-VLOOKUP($A90,'Import OffPeak change'!$A$106:BW$202,70,FALSE())),0,(VLOOKUP($A90,'Import OffPeak'!$A$3:BW$99,70,FALSE())-VLOOKUP($A90,'Import OffPeak change'!$A$106:BW$202,70,FALSE())))</f>
        <v>0</v>
      </c>
      <c r="BS90" s="193" t="n">
        <f aca="false">IF(ISERROR(VLOOKUP($A90,'Import OffPeak'!$A$3:BX$99,71,FALSE())-VLOOKUP($A90,'Import OffPeak change'!$A$106:BX$202,71,FALSE())),0,(VLOOKUP($A90,'Import OffPeak'!$A$3:BX$99,71,FALSE())-VLOOKUP($A90,'Import OffPeak change'!$A$106:BX$202,71,FALSE())))</f>
        <v>0</v>
      </c>
      <c r="BT90" s="193" t="n">
        <f aca="false">IF(ISERROR(VLOOKUP($A90,'Import OffPeak'!$A$3:BY$99,72,FALSE())-VLOOKUP($A90,'Import OffPeak change'!$A$106:BY$202,72,FALSE())),0,(VLOOKUP($A90,'Import OffPeak'!$A$3:BY$99,72,FALSE())-VLOOKUP($A90,'Import OffPeak change'!$A$106:BY$202,72,FALSE())))</f>
        <v>0</v>
      </c>
      <c r="BU90" s="193" t="n">
        <f aca="false">IF(ISERROR(VLOOKUP($A90,'Import OffPeak'!$A$3:BZ$99,73,FALSE())-VLOOKUP($A90,'Import OffPeak change'!$A$106:BZ$202,73,FALSE())),0,(VLOOKUP($A90,'Import OffPeak'!$A$3:BZ$99,73,FALSE())-VLOOKUP($A90,'Import OffPeak change'!$A$106:BZ$202,73,FALSE())))</f>
        <v>0</v>
      </c>
      <c r="BV90" s="193" t="n">
        <f aca="false">IF(ISERROR(VLOOKUP($A90,'Import OffPeak'!$A$3:CA$99,74,FALSE())-VLOOKUP($A90,'Import OffPeak change'!$A$106:CA$202,74,FALSE())),0,(VLOOKUP($A90,'Import OffPeak'!$A$3:CA$99,74,FALSE())-VLOOKUP($A90,'Import OffPeak change'!$A$106:CA$202,74,FALSE())))</f>
        <v>0</v>
      </c>
      <c r="BW90" s="193" t="n">
        <f aca="false">IF(ISERROR(VLOOKUP($A90,'Import OffPeak'!$A$3:CB$99,75,FALSE())-VLOOKUP($A90,'Import OffPeak change'!$A$106:CB$202,75,FALSE())),0,(VLOOKUP($A90,'Import OffPeak'!$A$3:CB$99,75,FALSE())-VLOOKUP($A90,'Import OffPeak change'!$A$106:CB$202,75,FALSE())))</f>
        <v>0</v>
      </c>
      <c r="BX90" s="193" t="n">
        <f aca="false">IF(ISERROR(VLOOKUP($A90,'Import OffPeak'!$A$3:CC$99,76,FALSE())-VLOOKUP($A90,'Import OffPeak change'!$A$106:CC$202,76,FALSE())),0,(VLOOKUP($A90,'Import OffPeak'!$A$3:CC$99,76,FALSE())-VLOOKUP($A90,'Import OffPeak change'!$A$106:CC$202,76,FALSE())))</f>
        <v>0</v>
      </c>
      <c r="BY90" s="193" t="n">
        <f aca="false">IF(ISERROR(VLOOKUP($A90,'Import OffPeak'!$A$3:CD$99,77,FALSE())-VLOOKUP($A90,'Import OffPeak change'!$A$106:CD$202,77,FALSE())),0,(VLOOKUP($A90,'Import OffPeak'!$A$3:CD$99,77,FALSE())-VLOOKUP($A90,'Import OffPeak change'!$A$106:CD$202,77,FALSE())))</f>
        <v>0</v>
      </c>
      <c r="BZ90" s="193" t="n">
        <f aca="false">IF(ISERROR(VLOOKUP($A90,'Import OffPeak'!$A$3:CE$99,78,FALSE())-VLOOKUP($A90,'Import OffPeak change'!$A$106:CE$202,78,FALSE())),0,(VLOOKUP($A90,'Import OffPeak'!$A$3:CE$99,78,FALSE())-VLOOKUP($A90,'Import OffPeak change'!$A$106:CE$202,78,FALSE())))</f>
        <v>0</v>
      </c>
      <c r="CA90" s="193" t="n">
        <f aca="false">IF(ISERROR(VLOOKUP($A90,'Import OffPeak'!$A$3:CF$99,79,FALSE())-VLOOKUP($A90,'Import OffPeak change'!$A$106:CF$202,79,FALSE())),0,(VLOOKUP($A90,'Import OffPeak'!$A$3:CF$99,79,FALSE())-VLOOKUP($A90,'Import OffPeak change'!$A$106:CF$202,79,FALSE())))</f>
        <v>0</v>
      </c>
      <c r="CB90" s="193" t="n">
        <f aca="false">IF(ISERROR(VLOOKUP($A90,'Import OffPeak'!$A$3:CG$99,80,FALSE())-VLOOKUP($A90,'Import OffPeak change'!$A$106:CG$202,80,FALSE())),0,(VLOOKUP($A90,'Import OffPeak'!$A$3:CG$99,80,FALSE())-VLOOKUP($A90,'Import OffPeak change'!$A$106:CG$202,80,FALSE())))</f>
        <v>0</v>
      </c>
      <c r="CC90" s="193" t="n">
        <f aca="false">IF(ISERROR(VLOOKUP($A90,'Import OffPeak'!$A$3:CH$99,81,FALSE())-VLOOKUP($A90,'Import OffPeak change'!$A$106:CH$202,81,FALSE())),0,(VLOOKUP($A90,'Import OffPeak'!$A$3:CH$99,81,FALSE())-VLOOKUP($A90,'Import OffPeak change'!$A$106:CH$202,81,FALSE())))</f>
        <v>0</v>
      </c>
      <c r="CD90" s="193" t="n">
        <f aca="false">IF(ISERROR(VLOOKUP($A90,'Import OffPeak'!$A$3:CI$99,82,FALSE())-VLOOKUP($A90,'Import OffPeak change'!$A$106:CI$202,82,FALSE())),0,(VLOOKUP($A90,'Import OffPeak'!$A$3:CI$99,82,FALSE())-VLOOKUP($A90,'Import OffPeak change'!$A$106:CI$202,82,FALSE())))</f>
        <v>0</v>
      </c>
      <c r="CE90" s="193" t="n">
        <f aca="false">IF(ISERROR(VLOOKUP($A90,'Import OffPeak'!$A$3:CJ$99,83,FALSE())-VLOOKUP($A90,'Import OffPeak change'!$A$106:CJ$202,83,FALSE())),0,(VLOOKUP($A90,'Import OffPeak'!$A$3:CJ$99,83,FALSE())-VLOOKUP($A90,'Import OffPeak change'!$A$106:CJ$202,83,FALSE())))</f>
        <v>0</v>
      </c>
      <c r="CF90" s="193" t="n">
        <f aca="false">IF(ISERROR(VLOOKUP($A90,'Import OffPeak'!$A$3:CK$99,84,FALSE())-VLOOKUP($A90,'Import OffPeak change'!$A$106:CK$202,84,FALSE())),0,(VLOOKUP($A90,'Import OffPeak'!$A$3:CK$99,84,FALSE())-VLOOKUP($A90,'Import OffPeak change'!$A$106:CK$202,84,FALSE())))</f>
        <v>0</v>
      </c>
      <c r="CG90" s="193" t="n">
        <f aca="false">IF(ISERROR(VLOOKUP($A90,'Import OffPeak'!$A$3:CL$99,85,FALSE())-VLOOKUP($A90,'Import OffPeak change'!$A$106:CL$202,85,FALSE())),0,(VLOOKUP($A90,'Import OffPeak'!$A$3:CL$99,85,FALSE())-VLOOKUP($A90,'Import OffPeak change'!$A$106:CL$202,85,FALSE())))</f>
        <v>0</v>
      </c>
      <c r="CH90" s="193" t="n">
        <f aca="false">IF(ISERROR(VLOOKUP($A90,'Import OffPeak'!$A$3:CM$99,86,FALSE())-VLOOKUP($A90,'Import OffPeak change'!$A$106:CM$202,86,FALSE())),0,(VLOOKUP($A90,'Import OffPeak'!$A$3:CM$99,86,FALSE())-VLOOKUP($A90,'Import OffPeak change'!$A$106:CM$202,86,FALSE())))</f>
        <v>0</v>
      </c>
      <c r="CI90" s="193" t="n">
        <f aca="false">IF(ISERROR(VLOOKUP($A90,'Import OffPeak'!$A$3:CN$99,87,FALSE())-VLOOKUP($A90,'Import OffPeak change'!$A$106:CN$202,87,FALSE())),0,(VLOOKUP($A90,'Import OffPeak'!$A$3:CN$99,87,FALSE())-VLOOKUP($A90,'Import OffPeak change'!$A$106:CN$202,87,FALSE())))</f>
        <v>0</v>
      </c>
      <c r="CJ90" s="193" t="n">
        <f aca="false">IF(ISERROR(VLOOKUP($A90,'Import OffPeak'!$A$3:CO$99,88,FALSE())-VLOOKUP($A90,'Import OffPeak change'!$A$106:CO$202,88,FALSE())),0,(VLOOKUP($A90,'Import OffPeak'!$A$3:CO$99,88,FALSE())-VLOOKUP($A90,'Import OffPeak change'!$A$106:CO$202,88,FALSE())))</f>
        <v>0</v>
      </c>
      <c r="CK90" s="193" t="n">
        <f aca="false">IF(ISERROR(VLOOKUP($A90,'Import OffPeak'!$A$3:CP$99,89,FALSE())-VLOOKUP($A90,'Import OffPeak change'!$A$106:CP$202,89,FALSE())),0,(VLOOKUP($A90,'Import OffPeak'!$A$3:CP$99,89,FALSE())-VLOOKUP($A90,'Import OffPeak change'!$A$106:CP$202,89,FALSE())))</f>
        <v>0</v>
      </c>
      <c r="CL90" s="193" t="n">
        <f aca="false">IF(ISERROR(VLOOKUP($A90,'Import OffPeak'!$A$3:CQ$99,90,FALSE())-VLOOKUP($A90,'Import OffPeak change'!$A$106:CQ$202,90,FALSE())),0,(VLOOKUP($A90,'Import OffPeak'!$A$3:CQ$99,90,FALSE())-VLOOKUP($A90,'Import OffPeak change'!$A$106:CQ$202,90,FALSE())))</f>
        <v>0</v>
      </c>
      <c r="CM90" s="193" t="n">
        <f aca="false">IF(ISERROR(VLOOKUP($A90,'Import OffPeak'!$A$3:CR$99,91,FALSE())-VLOOKUP($A90,'Import OffPeak change'!$A$106:CR$202,91,FALSE())),0,(VLOOKUP($A90,'Import OffPeak'!$A$3:CR$99,91,FALSE())-VLOOKUP($A90,'Import OffPeak change'!$A$106:CR$202,91,FALSE())))</f>
        <v>0</v>
      </c>
      <c r="CN90" s="193" t="n">
        <f aca="false">IF(ISERROR(VLOOKUP($A90,'Import OffPeak'!$A$3:CS$99,92,FALSE())-VLOOKUP($A90,'Import OffPeak change'!$A$106:CS$202,92,FALSE())),0,(VLOOKUP($A90,'Import OffPeak'!$A$3:CS$99,92,FALSE())-VLOOKUP($A90,'Import OffPeak change'!$A$106:CS$202,92,FALSE())))</f>
        <v>0</v>
      </c>
      <c r="CO90" s="193" t="n">
        <f aca="false">IF(ISERROR(VLOOKUP($A90,'Import OffPeak'!$A$3:CT$99,93,FALSE())-VLOOKUP($A90,'Import OffPeak change'!$A$106:CT$202,93,FALSE())),0,(VLOOKUP($A90,'Import OffPeak'!$A$3:CT$99,93,FALSE())-VLOOKUP($A90,'Import OffPeak change'!$A$106:CT$202,93,FALSE())))</f>
        <v>0</v>
      </c>
      <c r="CP90" s="193" t="n">
        <f aca="false">IF(ISERROR(VLOOKUP($A90,'Import OffPeak'!$A$3:CU$99,94,FALSE())-VLOOKUP($A90,'Import OffPeak change'!$A$106:CU$202,94,FALSE())),0,(VLOOKUP($A90,'Import OffPeak'!$A$3:CU$99,94,FALSE())-VLOOKUP($A90,'Import OffPeak change'!$A$106:CU$202,94,FALSE())))</f>
        <v>0</v>
      </c>
      <c r="CQ90" s="193" t="n">
        <f aca="false">IF(ISERROR(VLOOKUP($A90,'Import OffPeak'!$A$3:CV$99,95,FALSE())-VLOOKUP($A90,'Import OffPeak change'!$A$106:CV$202,95,FALSE())),0,(VLOOKUP($A90,'Import OffPeak'!$A$3:CV$99,95,FALSE())-VLOOKUP($A90,'Import OffPeak change'!$A$106:CV$202,95,FALSE())))</f>
        <v>0</v>
      </c>
      <c r="CR90" s="193" t="n">
        <f aca="false">IF(ISERROR(VLOOKUP($A90,'Import OffPeak'!$A$3:CW$99,96,FALSE())-VLOOKUP($A90,'Import OffPeak change'!$A$106:CW$202,96,FALSE())),0,(VLOOKUP($A90,'Import OffPeak'!$A$3:CW$99,96,FALSE())-VLOOKUP($A90,'Import OffPeak change'!$A$106:CW$202,96,FALSE())))</f>
        <v>0</v>
      </c>
      <c r="CS90" s="193" t="n">
        <f aca="false">IF(ISERROR(VLOOKUP($A90,'Import OffPeak'!$A$3:CX$99,97,FALSE())-VLOOKUP($A90,'Import OffPeak change'!$A$106:CX$202,97,FALSE())),0,(VLOOKUP($A90,'Import OffPeak'!$A$3:CX$99,97,FALSE())-VLOOKUP($A90,'Import OffPeak change'!$A$106:CX$202,97,FALSE())))</f>
        <v>0</v>
      </c>
      <c r="CT90" s="193" t="n">
        <f aca="false">IF(ISERROR(VLOOKUP($A90,'Import OffPeak'!$A$3:CY$99,98,FALSE())-VLOOKUP($A90,'Import OffPeak change'!$A$106:CY$202,98,FALSE())),0,(VLOOKUP($A90,'Import OffPeak'!$A$3:CY$99,98,FALSE())-VLOOKUP($A90,'Import OffPeak change'!$A$106:CY$202,98,FALSE())))</f>
        <v>0</v>
      </c>
      <c r="CU90" s="193" t="n">
        <f aca="false">IF(ISERROR(VLOOKUP($A90,'Import OffPeak'!$A$3:CZ$99,99,FALSE())-VLOOKUP($A90,'Import OffPeak change'!$A$106:CZ$202,99,FALSE())),0,(VLOOKUP($A90,'Import OffPeak'!$A$3:CZ$99,99,FALSE())-VLOOKUP($A90,'Import OffPeak change'!$A$106:CZ$202,99,FALSE())))</f>
        <v>0</v>
      </c>
      <c r="CV90" s="193" t="n">
        <f aca="false">IF(ISERROR(VLOOKUP($A90,'Import OffPeak'!$A$3:DA$99,100,FALSE())-VLOOKUP($A90,'Import OffPeak change'!$A$106:DA$202,100,FALSE())),0,(VLOOKUP($A90,'Import OffPeak'!$A$3:DA$99,100,FALSE())-VLOOKUP($A90,'Import OffPeak change'!$A$106:DA$202,100,FALSE())))</f>
        <v>0</v>
      </c>
      <c r="CW90" s="193" t="n">
        <f aca="false">IF(ISERROR(VLOOKUP($A90,'Import OffPeak'!$A$3:DB$99,101,FALSE())-VLOOKUP($A90,'Import OffPeak change'!$A$106:DB$202,101,FALSE())),0,(VLOOKUP($A90,'Import OffPeak'!$A$3:DB$99,101,FALSE())-VLOOKUP($A90,'Import OffPeak change'!$A$106:DB$202,101,FALSE())))</f>
        <v>0</v>
      </c>
      <c r="CX90" s="193" t="n">
        <f aca="false">IF(ISERROR(VLOOKUP($A90,'Import OffPeak'!$A$3:DC$99,102,FALSE())-VLOOKUP($A90,'Import OffPeak change'!$A$106:DC$202,102,FALSE())),0,(VLOOKUP($A90,'Import OffPeak'!$A$3:DC$99,102,FALSE())-VLOOKUP($A90,'Import OffPeak change'!$A$106:DC$202,102,FALSE())))</f>
        <v>0</v>
      </c>
      <c r="CY90" s="193" t="n">
        <f aca="false">IF(ISERROR(VLOOKUP($A90,'Import OffPeak'!$A$3:DD$99,103,FALSE())-VLOOKUP($A90,'Import OffPeak change'!$A$106:DD$202,103,FALSE())),0,(VLOOKUP($A90,'Import OffPeak'!$A$3:DD$99,103,FALSE())-VLOOKUP($A90,'Import OffPeak change'!$A$106:DD$202,103,FALSE())))</f>
        <v>0</v>
      </c>
      <c r="CZ90" s="193" t="n">
        <f aca="false">IF(ISERROR(VLOOKUP($A90,'Import OffPeak'!$A$3:DE$99,104,FALSE())-VLOOKUP($A90,'Import OffPeak change'!$A$106:DE$202,104,FALSE())),0,(VLOOKUP($A90,'Import OffPeak'!$A$3:DE$99,104,FALSE())-VLOOKUP($A90,'Import OffPeak change'!$A$106:DE$202,104,FALSE())))</f>
        <v>0</v>
      </c>
      <c r="DA90" s="193" t="n">
        <f aca="false">IF(ISERROR(VLOOKUP($A90,'Import OffPeak'!$A$3:DF$99,105,FALSE())-VLOOKUP($A90,'Import OffPeak change'!$A$106:DF$202,105,FALSE())),0,(VLOOKUP($A90,'Import OffPeak'!$A$3:DF$99,105,FALSE())-VLOOKUP($A90,'Import OffPeak change'!$A$106:DF$202,105,FALSE())))</f>
        <v>0</v>
      </c>
      <c r="DB90" s="193" t="n">
        <f aca="false">IF(ISERROR(VLOOKUP($A90,'Import OffPeak'!$A$3:DG$99,106,FALSE())-VLOOKUP($A90,'Import OffPeak change'!$A$106:DG$202,106,FALSE())),0,(VLOOKUP($A90,'Import OffPeak'!$A$3:DG$99,106,FALSE())-VLOOKUP($A90,'Import OffPeak change'!$A$106:DG$202,106,FALSE())))</f>
        <v>0</v>
      </c>
      <c r="DC90" s="193" t="n">
        <f aca="false">IF(ISERROR(VLOOKUP($A90,'Import OffPeak'!$A$3:DH$99,107,FALSE())-VLOOKUP($A90,'Import OffPeak change'!$A$106:DH$202,107,FALSE())),0,(VLOOKUP($A90,'Import OffPeak'!$A$3:DH$99,107,FALSE())-VLOOKUP($A90,'Import OffPeak change'!$A$106:DH$202,107,FALSE())))</f>
        <v>0</v>
      </c>
      <c r="DD90" s="193" t="n">
        <f aca="false">IF(ISERROR(VLOOKUP($A90,'Import OffPeak'!$A$3:DI$99,108,FALSE())-VLOOKUP($A90,'Import OffPeak change'!$A$106:DI$202,108,FALSE())),0,(VLOOKUP($A90,'Import OffPeak'!$A$3:DI$99,108,FALSE())-VLOOKUP($A90,'Import OffPeak change'!$A$106:DI$202,108,FALSE())))</f>
        <v>0</v>
      </c>
      <c r="DE90" s="193" t="n">
        <f aca="false">IF(ISERROR(VLOOKUP($A90,'Import OffPeak'!$A$3:DJ$99,109,FALSE())-VLOOKUP($A90,'Import OffPeak change'!$A$106:DJ$202,109,FALSE())),0,(VLOOKUP($A90,'Import OffPeak'!$A$3:DJ$99,109,FALSE())-VLOOKUP($A90,'Import OffPeak change'!$A$106:DJ$202,109,FALSE())))</f>
        <v>0</v>
      </c>
      <c r="DF90" s="193" t="n">
        <f aca="false">IF(ISERROR(VLOOKUP($A90,'Import OffPeak'!$A$3:DK$99,110,FALSE())-VLOOKUP($A90,'Import OffPeak change'!$A$106:DK$202,110,FALSE())),0,(VLOOKUP($A90,'Import OffPeak'!$A$3:DK$99,110,FALSE())-VLOOKUP($A90,'Import OffPeak change'!$A$106:DK$202,110,FALSE())))</f>
        <v>0</v>
      </c>
      <c r="DG90" s="193" t="n">
        <f aca="false">IF(ISERROR(VLOOKUP($A90,'Import OffPeak'!$A$3:DL$99,111,FALSE())-VLOOKUP($A90,'Import OffPeak change'!$A$106:DL$202,111,FALSE())),0,(VLOOKUP($A90,'Import OffPeak'!$A$3:DL$99,111,FALSE())-VLOOKUP($A90,'Import OffPeak change'!$A$106:DL$202,111,FALSE())))</f>
        <v>0</v>
      </c>
      <c r="DH90" s="193" t="n">
        <f aca="false">IF(ISERROR(VLOOKUP($A90,'Import OffPeak'!$A$3:DM$99,112,FALSE())-VLOOKUP($A90,'Import OffPeak change'!$A$106:DM$202,112,FALSE())),0,(VLOOKUP($A90,'Import OffPeak'!$A$3:DM$99,112,FALSE())-VLOOKUP($A90,'Import OffPeak change'!$A$106:DM$202,112,FALSE())))</f>
        <v>0</v>
      </c>
      <c r="DI90" s="193" t="n">
        <f aca="false">IF(ISERROR(VLOOKUP($A90,'Import OffPeak'!$A$3:DN$99,113,FALSE())-VLOOKUP($A90,'Import OffPeak change'!$A$106:DN$202,113,FALSE())),0,(VLOOKUP($A90,'Import OffPeak'!$A$3:DN$99,113,FALSE())-VLOOKUP($A90,'Import OffPeak change'!$A$106:DN$202,113,FALSE())))</f>
        <v>0</v>
      </c>
      <c r="DJ90" s="193" t="n">
        <f aca="false">IF(ISERROR(VLOOKUP($A90,'Import OffPeak'!$A$3:DO$99,114,FALSE())-VLOOKUP($A90,'Import OffPeak change'!$A$106:DO$202,114,FALSE())),0,(VLOOKUP($A90,'Import OffPeak'!$A$3:DO$99,114,FALSE())-VLOOKUP($A90,'Import OffPeak change'!$A$106:DO$202,114,FALSE())))</f>
        <v>0</v>
      </c>
      <c r="DK90" s="193" t="n">
        <f aca="false">IF(ISERROR(VLOOKUP($A90,'Import OffPeak'!$A$3:DP$99,115,FALSE())-VLOOKUP($A90,'Import OffPeak change'!$A$106:DP$202,115,FALSE())),0,(VLOOKUP($A90,'Import OffPeak'!$A$3:DP$99,115,FALSE())-VLOOKUP($A90,'Import OffPeak change'!$A$106:DP$202,115,FALSE())))</f>
        <v>0</v>
      </c>
      <c r="DL90" s="193" t="n">
        <f aca="false">IF(ISERROR(VLOOKUP($A90,'Import OffPeak'!$A$3:DQ$99,116,FALSE())-VLOOKUP($A90,'Import OffPeak change'!$A$106:DQ$202,116,FALSE())),0,(VLOOKUP($A90,'Import OffPeak'!$A$3:DQ$99,116,FALSE())-VLOOKUP($A90,'Import OffPeak change'!$A$106:DQ$202,116,FALSE())))</f>
        <v>0</v>
      </c>
      <c r="DM90" s="193" t="n">
        <f aca="false">IF(ISERROR(VLOOKUP($A90,'Import OffPeak'!$A$3:DR$99,117,FALSE())-VLOOKUP($A90,'Import OffPeak change'!$A$106:DR$202,117,FALSE())),0,(VLOOKUP($A90,'Import OffPeak'!$A$3:DR$99,117,FALSE())-VLOOKUP($A90,'Import OffPeak change'!$A$106:DR$202,117,FALSE())))</f>
        <v>0</v>
      </c>
      <c r="DN90" s="193" t="n">
        <f aca="false">IF(ISERROR(VLOOKUP($A90,'Import OffPeak'!$A$3:DS$99,118,FALSE())-VLOOKUP($A90,'Import OffPeak change'!$A$106:DS$202,118,FALSE())),0,(VLOOKUP($A90,'Import OffPeak'!$A$3:DS$99,118,FALSE())-VLOOKUP($A90,'Import OffPeak change'!$A$106:DS$202,118,FALSE())))</f>
        <v>0</v>
      </c>
      <c r="DO90" s="193" t="n">
        <f aca="false">IF(ISERROR(VLOOKUP($A90,'Import OffPeak'!$A$3:DT$99,119,FALSE())-VLOOKUP($A90,'Import OffPeak change'!$A$106:DT$202,119,FALSE())),0,(VLOOKUP($A90,'Import OffPeak'!$A$3:DT$99,119,FALSE())-VLOOKUP($A90,'Import OffPeak change'!$A$106:DT$202,119,FALSE())))</f>
        <v>0</v>
      </c>
      <c r="DP90" s="193" t="n">
        <f aca="false">IF(ISERROR(VLOOKUP($A90,'Import OffPeak'!$A$3:DU$99,120,FALSE())-VLOOKUP($A90,'Import OffPeak change'!$A$106:DU$202,120,FALSE())),0,(VLOOKUP($A90,'Import OffPeak'!$A$3:DU$99,120,FALSE())-VLOOKUP($A90,'Import OffPeak change'!$A$106:DU$202,120,FALSE())))</f>
        <v>0</v>
      </c>
      <c r="DQ90" s="193" t="n">
        <f aca="false">IF(ISERROR(VLOOKUP($A90,'Import OffPeak'!$A$3:DV$99,121,FALSE())-VLOOKUP($A90,'Import OffPeak change'!$A$106:DV$202,121,FALSE())),0,(VLOOKUP($A90,'Import OffPeak'!$A$3:DV$99,121,FALSE())-VLOOKUP($A90,'Import OffPeak change'!$A$106:DV$202,121,FALSE())))</f>
        <v>0</v>
      </c>
      <c r="DR90" s="193" t="n">
        <f aca="false">IF(ISERROR(VLOOKUP($A90,'Import OffPeak'!$A$3:DW$99,122,FALSE())-VLOOKUP($A90,'Import OffPeak change'!$A$106:DW$202,122,FALSE())),0,(VLOOKUP($A90,'Import OffPeak'!$A$3:DW$99,122,FALSE())-VLOOKUP($A90,'Import OffPeak change'!$A$106:DW$202,122,FALSE())))</f>
        <v>0</v>
      </c>
      <c r="DS90" s="193" t="n">
        <f aca="false">IF(ISERROR(VLOOKUP($A90,'Import OffPeak'!$A$3:DX$99,123,FALSE())-VLOOKUP($A90,'Import OffPeak change'!$A$106:DX$202,123,FALSE())),0,(VLOOKUP($A90,'Import OffPeak'!$A$3:DX$99,123,FALSE())-VLOOKUP($A90,'Import OffPeak change'!$A$106:DX$202,123,FALSE())))</f>
        <v>0</v>
      </c>
      <c r="DT90" s="193" t="n">
        <f aca="false">IF(ISERROR(VLOOKUP($A90,'Import OffPeak'!$A$3:DY$99,124,FALSE())-VLOOKUP($A90,'Import OffPeak change'!$A$106:DY$202,124,FALSE())),0,(VLOOKUP($A90,'Import OffPeak'!$A$3:DY$99,124,FALSE())-VLOOKUP($A90,'Import OffPeak change'!$A$106:DY$202,124,FALSE())))</f>
        <v>0</v>
      </c>
      <c r="DU90" s="193" t="n">
        <f aca="false">IF(ISERROR(VLOOKUP($A90,'Import OffPeak'!$A$3:DZ$99,125,FALSE())-VLOOKUP($A90,'Import OffPeak change'!$A$106:DZ$202,125,FALSE())),0,(VLOOKUP($A90,'Import OffPeak'!$A$3:DZ$99,125,FALSE())-VLOOKUP($A90,'Import OffPeak change'!$A$106:DZ$202,125,FALSE())))</f>
        <v>0</v>
      </c>
      <c r="DV90" s="193" t="n">
        <f aca="false">IF(ISERROR(VLOOKUP($A90,'Import OffPeak'!$A$3:EA$99,126,FALSE())-VLOOKUP($A90,'Import OffPeak change'!$A$106:EA$202,126,FALSE())),0,(VLOOKUP($A90,'Import OffPeak'!$A$3:EA$99,126,FALSE())-VLOOKUP($A90,'Import OffPeak change'!$A$106:EA$202,126,FALSE())))</f>
        <v>0</v>
      </c>
      <c r="DW90" s="193" t="n">
        <f aca="false">IF(ISERROR(VLOOKUP($A90,'Import OffPeak'!$A$3:EB$99,127,FALSE())-VLOOKUP($A90,'Import OffPeak change'!$A$106:EB$202,127,FALSE())),0,(VLOOKUP($A90,'Import OffPeak'!$A$3:EB$99,127,FALSE())-VLOOKUP($A90,'Import OffPeak change'!$A$106:EB$202,127,FALSE())))</f>
        <v>0</v>
      </c>
      <c r="DX90" s="193" t="n">
        <f aca="false">IF(ISERROR(VLOOKUP($A90,'Import OffPeak'!$A$3:EC$99,128,FALSE())-VLOOKUP($A90,'Import OffPeak change'!$A$106:EC$202,128,FALSE())),0,(VLOOKUP($A90,'Import OffPeak'!$A$3:EC$99,128,FALSE())-VLOOKUP($A90,'Import OffPeak change'!$A$106:EC$202,128,FALSE())))</f>
        <v>0</v>
      </c>
      <c r="DY90" s="193" t="n">
        <f aca="false">IF(ISERROR(VLOOKUP($A90,'Import OffPeak'!$A$3:ED$99,129,FALSE())-VLOOKUP($A90,'Import OffPeak change'!$A$106:ED$202,129,FALSE())),0,(VLOOKUP($A90,'Import OffPeak'!$A$3:ED$99,129,FALSE())-VLOOKUP($A90,'Import OffPeak change'!$A$106:ED$202,129,FALSE())))</f>
        <v>0</v>
      </c>
      <c r="DZ90" s="193" t="n">
        <f aca="false">IF(ISERROR(VLOOKUP($A90,'Import OffPeak'!$A$3:EE$99,130,FALSE())-VLOOKUP($A90,'Import OffPeak change'!$A$106:EE$202,130,FALSE())),0,(VLOOKUP($A90,'Import OffPeak'!$A$3:EE$99,130,FALSE())-VLOOKUP($A90,'Import OffPeak change'!$A$106:EE$202,130,FALSE())))</f>
        <v>0</v>
      </c>
      <c r="EA90" s="193" t="n">
        <f aca="false">IF(ISERROR(VLOOKUP($A90,'Import OffPeak'!$A$3:EF$99,131,FALSE())-VLOOKUP($A90,'Import OffPeak change'!$A$106:EF$202,131,FALSE())),0,(VLOOKUP($A90,'Import OffPeak'!$A$3:EF$99,131,FALSE())-VLOOKUP($A90,'Import OffPeak change'!$A$106:EF$202,131,FALSE())))</f>
        <v>0</v>
      </c>
      <c r="EB90" s="193" t="n">
        <f aca="false">IF(ISERROR(VLOOKUP($A90,'Import OffPeak'!$A$3:EG$99,132,FALSE())-VLOOKUP($A90,'Import OffPeak change'!$A$106:EG$202,132,FALSE())),0,(VLOOKUP($A90,'Import OffPeak'!$A$3:EG$99,132,FALSE())-VLOOKUP($A90,'Import OffPeak change'!$A$106:EG$202,132,FALSE())))</f>
        <v>0</v>
      </c>
      <c r="EC90" s="193" t="n">
        <f aca="false">IF(ISERROR(VLOOKUP($A90,'Import OffPeak'!$A$3:EH$99,133,FALSE())-VLOOKUP($A90,'Import OffPeak change'!$A$106:EH$202,133,FALSE())),0,(VLOOKUP($A90,'Import OffPeak'!$A$3:EH$99,133,FALSE())-VLOOKUP($A90,'Import OffPeak change'!$A$106:EH$202,133,FALSE())))</f>
        <v>0</v>
      </c>
      <c r="ED90" s="193" t="n">
        <f aca="false">IF(ISERROR(VLOOKUP($A90,'Import OffPeak'!$A$3:EI$99,134,FALSE())-VLOOKUP($A90,'Import OffPeak change'!$A$106:EI$202,134,FALSE())),0,(VLOOKUP($A90,'Import OffPeak'!$A$3:EI$99,134,FALSE())-VLOOKUP($A90,'Import OffPeak change'!$A$106:EI$202,134,FALSE())))</f>
        <v>0</v>
      </c>
      <c r="EE90" s="193" t="n">
        <f aca="false">IF(ISERROR(VLOOKUP($A90,'Import OffPeak'!$A$3:EJ$99,135,FALSE())-VLOOKUP($A90,'Import OffPeak change'!$A$106:EJ$202,135,FALSE())),0,(VLOOKUP($A90,'Import OffPeak'!$A$3:EJ$99,135,FALSE())-VLOOKUP($A90,'Import OffPeak change'!$A$106:EJ$202,135,FALSE())))</f>
        <v>0</v>
      </c>
      <c r="EF90" s="193" t="n">
        <f aca="false">IF(ISERROR(VLOOKUP($A90,'Import OffPeak'!$A$3:EK$99,136,FALSE())-VLOOKUP($A90,'Import OffPeak change'!$A$106:EK$202,136,FALSE())),0,(VLOOKUP($A90,'Import OffPeak'!$A$3:EK$99,136,FALSE())-VLOOKUP($A90,'Import OffPeak change'!$A$106:EK$202,136,FALSE())))</f>
        <v>0</v>
      </c>
      <c r="EG90" s="193" t="n">
        <f aca="false">IF(ISERROR(VLOOKUP($A90,'Import OffPeak'!$A$3:EL$99,137,FALSE())-VLOOKUP($A90,'Import OffPeak change'!$A$106:EL$202,137,FALSE())),0,(VLOOKUP($A90,'Import OffPeak'!$A$3:EL$99,137,FALSE())-VLOOKUP($A90,'Import OffPeak change'!$A$106:EL$202,137,FALSE())))</f>
        <v>0</v>
      </c>
      <c r="EH90" s="193" t="n">
        <f aca="false">IF(ISERROR(VLOOKUP($A90,'Import OffPeak'!$A$3:EM$99,138,FALSE())-VLOOKUP($A90,'Import OffPeak change'!$A$106:EM$202,138,FALSE())),0,(VLOOKUP($A90,'Import OffPeak'!$A$3:EM$99,138,FALSE())-VLOOKUP($A90,'Import OffPeak change'!$A$106:EM$202,138,FALSE())))</f>
        <v>0</v>
      </c>
      <c r="EI90" s="193" t="n">
        <f aca="false">IF(ISERROR(VLOOKUP($A90,'Import OffPeak'!$A$3:EN$99,139,FALSE())-VLOOKUP($A90,'Import OffPeak change'!$A$106:EN$202,139,FALSE())),0,(VLOOKUP($A90,'Import OffPeak'!$A$3:EN$99,139,FALSE())-VLOOKUP($A90,'Import OffPeak change'!$A$106:EN$202,139,FALSE())))</f>
        <v>0</v>
      </c>
      <c r="EJ90" s="193" t="n">
        <f aca="false">IF(ISERROR(VLOOKUP($A90,'Import OffPeak'!$A$3:EO$99,140,FALSE())-VLOOKUP($A90,'Import OffPeak change'!$A$106:EO$202,140,FALSE())),0,(VLOOKUP($A90,'Import OffPeak'!$A$3:EO$99,140,FALSE())-VLOOKUP($A90,'Import OffPeak change'!$A$106:EO$202,140,FALSE())))</f>
        <v>0</v>
      </c>
      <c r="EK90" s="193" t="n">
        <f aca="false">IF(ISERROR(VLOOKUP($A90,'Import OffPeak'!$A$3:EP$99,141,FALSE())-VLOOKUP($A90,'Import OffPeak change'!$A$106:EP$202,141,FALSE())),0,(VLOOKUP($A90,'Import OffPeak'!$A$3:EP$99,141,FALSE())-VLOOKUP($A90,'Import OffPeak change'!$A$106:EP$202,141,FALSE())))</f>
        <v>0</v>
      </c>
      <c r="EL90" s="193" t="n">
        <f aca="false">IF(ISERROR(VLOOKUP($A90,'Import OffPeak'!$A$3:EQ$99,142,FALSE())-VLOOKUP($A90,'Import OffPeak change'!$A$106:EQ$202,142,FALSE())),0,(VLOOKUP($A90,'Import OffPeak'!$A$3:EQ$99,142,FALSE())-VLOOKUP($A90,'Import OffPeak change'!$A$106:EQ$202,142,FALSE())))</f>
        <v>0</v>
      </c>
      <c r="EM90" s="193" t="n">
        <f aca="false">IF(ISERROR(VLOOKUP($A90,'Import OffPeak'!$A$3:ER$99,143,FALSE())-VLOOKUP($A90,'Import OffPeak change'!$A$106:ER$202,143,FALSE())),0,(VLOOKUP($A90,'Import OffPeak'!$A$3:ER$99,143,FALSE())-VLOOKUP($A90,'Import OffPeak change'!$A$106:ER$202,143,FALSE())))</f>
        <v>0</v>
      </c>
      <c r="EN90" s="193" t="n">
        <f aca="false">IF(ISERROR(VLOOKUP($A90,'Import OffPeak'!$A$3:ES$99,144,FALSE())-VLOOKUP($A90,'Import OffPeak change'!$A$106:ES$202,144,FALSE())),0,(VLOOKUP($A90,'Import OffPeak'!$A$3:ES$99,144,FALSE())-VLOOKUP($A90,'Import OffPeak change'!$A$106:ES$202,144,FALSE())))</f>
        <v>0</v>
      </c>
      <c r="EO90" s="193" t="n">
        <f aca="false">IF(ISERROR(VLOOKUP($A90,'Import OffPeak'!$A$3:ET$99,145,FALSE())-VLOOKUP($A90,'Import OffPeak change'!$A$106:ET$202,145,FALSE())),0,(VLOOKUP($A90,'Import OffPeak'!$A$3:ET$99,145,FALSE())-VLOOKUP($A90,'Import OffPeak change'!$A$106:ET$202,145,FALSE())))</f>
        <v>0</v>
      </c>
      <c r="EP90" s="193" t="n">
        <f aca="false">IF(ISERROR(VLOOKUP($A90,'Import OffPeak'!$A$3:EU$99,146,FALSE())-VLOOKUP($A90,'Import OffPeak change'!$A$106:EU$202,146,FALSE())),0,(VLOOKUP($A90,'Import OffPeak'!$A$3:EU$99,146,FALSE())-VLOOKUP($A90,'Import OffPeak change'!$A$106:EU$202,146,FALSE())))</f>
        <v>0</v>
      </c>
      <c r="EQ90" s="193" t="n">
        <f aca="false">IF(ISERROR(VLOOKUP($A90,'Import OffPeak'!$A$3:EV$99,147,FALSE())-VLOOKUP($A90,'Import OffPeak change'!$A$106:EV$202,147,FALSE())),0,(VLOOKUP($A90,'Import OffPeak'!$A$3:EV$99,147,FALSE())-VLOOKUP($A90,'Import OffPeak change'!$A$106:EV$202,147,FALSE())))</f>
        <v>0</v>
      </c>
      <c r="ER90" s="193" t="n">
        <f aca="false">IF(ISERROR(VLOOKUP($A90,'Import OffPeak'!$A$3:EW$99,148,FALSE())-VLOOKUP($A90,'Import OffPeak change'!$A$106:EW$202,148,FALSE())),0,(VLOOKUP($A90,'Import OffPeak'!$A$3:EW$99,148,FALSE())-VLOOKUP($A90,'Import OffPeak change'!$A$106:EW$202,148,FALSE())))</f>
        <v>0</v>
      </c>
      <c r="ES90" s="193" t="n">
        <f aca="false">IF(ISERROR(VLOOKUP($A90,'Import OffPeak'!$A$3:EX$99,149,FALSE())-VLOOKUP($A90,'Import OffPeak change'!$A$106:EX$202,149,FALSE())),0,(VLOOKUP($A90,'Import OffPeak'!$A$3:EX$99,149,FALSE())-VLOOKUP($A90,'Import OffPeak change'!$A$106:EX$202,149,FALSE())))</f>
        <v>0</v>
      </c>
      <c r="ET90" s="193" t="n">
        <f aca="false">IF(ISERROR(VLOOKUP($A90,'Import OffPeak'!$A$3:EY$99,150,FALSE())-VLOOKUP($A90,'Import OffPeak change'!$A$106:EY$202,150,FALSE())),0,(VLOOKUP($A90,'Import OffPeak'!$A$3:EY$99,150,FALSE())-VLOOKUP($A90,'Import OffPeak change'!$A$106:EY$202,150,FALSE())))</f>
        <v>0</v>
      </c>
      <c r="EU90" s="193" t="n">
        <f aca="false">IF(ISERROR(VLOOKUP($A90,'Import OffPeak'!$A$3:EZ$99,151,FALSE())-VLOOKUP($A90,'Import OffPeak change'!$A$106:EZ$202,151,FALSE())),0,(VLOOKUP($A90,'Import OffPeak'!$A$3:EZ$99,151,FALSE())-VLOOKUP($A90,'Import OffPeak change'!$A$106:EZ$202,151,FALSE())))</f>
        <v>0</v>
      </c>
      <c r="EV90" s="193" t="n">
        <f aca="false">IF(ISERROR(VLOOKUP($A90,'Import OffPeak'!$A$3:FA$99,152,FALSE())-VLOOKUP($A90,'Import OffPeak change'!$A$106:FA$202,152,FALSE())),0,(VLOOKUP($A90,'Import OffPeak'!$A$3:FA$99,152,FALSE())-VLOOKUP($A90,'Import OffPeak change'!$A$106:FA$202,152,FALSE())))</f>
        <v>0</v>
      </c>
      <c r="EW90" s="193" t="n">
        <f aca="false">IF(ISERROR(VLOOKUP($A90,'Import OffPeak'!$A$3:FB$99,153,FALSE())-VLOOKUP($A90,'Import OffPeak change'!$A$106:FB$202,153,FALSE())),0,(VLOOKUP($A90,'Import OffPeak'!$A$3:FB$99,153,FALSE())-VLOOKUP($A90,'Import OffPeak change'!$A$106:FB$202,153,FALSE())))</f>
        <v>0</v>
      </c>
      <c r="EX90" s="193" t="n">
        <f aca="false">IF(ISERROR(VLOOKUP($A90,'Import OffPeak'!$A$3:FC$99,154,FALSE())-VLOOKUP($A90,'Import OffPeak change'!$A$106:FC$202,154,FALSE())),0,(VLOOKUP($A90,'Import OffPeak'!$A$3:FC$99,154,FALSE())-VLOOKUP($A90,'Import OffPeak change'!$A$106:FC$202,154,FALSE())))</f>
        <v>0</v>
      </c>
      <c r="EY90" s="193" t="n">
        <f aca="false">IF(ISERROR(VLOOKUP($A90,'Import OffPeak'!$A$3:FD$99,155,FALSE())-VLOOKUP($A90,'Import OffPeak change'!$A$106:FD$202,155,FALSE())),0,(VLOOKUP($A90,'Import OffPeak'!$A$3:FD$99,155,FALSE())-VLOOKUP($A90,'Import OffPeak change'!$A$106:FD$202,155,FALSE())))</f>
        <v>0</v>
      </c>
      <c r="EZ90" s="193" t="n">
        <f aca="false">IF(ISERROR(VLOOKUP($A90,'Import OffPeak'!$A$3:FE$99,156,FALSE())-VLOOKUP($A90,'Import OffPeak change'!$A$106:FE$202,156,FALSE())),0,(VLOOKUP($A90,'Import OffPeak'!$A$3:FE$99,156,FALSE())-VLOOKUP($A90,'Import OffPeak change'!$A$106:FE$202,156,FALSE())))</f>
        <v>0</v>
      </c>
      <c r="FA90" s="193" t="n">
        <f aca="false">IF(ISERROR(VLOOKUP($A90,'Import OffPeak'!$A$3:FF$99,157,FALSE())-VLOOKUP($A90,'Import OffPeak change'!$A$106:FF$202,157,FALSE())),0,(VLOOKUP($A90,'Import OffPeak'!$A$3:FF$99,157,FALSE())-VLOOKUP($A90,'Import OffPeak change'!$A$106:FF$202,157,FALSE())))</f>
        <v>0</v>
      </c>
      <c r="FB90" s="193" t="n">
        <f aca="false">IF(ISERROR(VLOOKUP($A90,'Import OffPeak'!$A$3:FG$99,158,FALSE())-VLOOKUP($A90,'Import OffPeak change'!$A$106:FG$202,158,FALSE())),0,(VLOOKUP($A90,'Import OffPeak'!$A$3:FG$99,158,FALSE())-VLOOKUP($A90,'Import OffPeak change'!$A$106:FG$202,158,FALSE())))</f>
        <v>0</v>
      </c>
      <c r="FC90" s="193" t="n">
        <f aca="false">IF(ISERROR(VLOOKUP($A90,'Import OffPeak'!$A$3:FH$99,159,FALSE())-VLOOKUP($A90,'Import OffPeak change'!$A$106:FH$202,159,FALSE())),0,(VLOOKUP($A90,'Import OffPeak'!$A$3:FH$99,159,FALSE())-VLOOKUP($A90,'Import OffPeak change'!$A$106:FH$202,159,FALSE())))</f>
        <v>0</v>
      </c>
      <c r="FD90" s="193" t="n">
        <f aca="false">IF(ISERROR(VLOOKUP($A90,'Import OffPeak'!$A$3:FI$99,160,FALSE())-VLOOKUP($A90,'Import OffPeak change'!$A$106:FI$202,160,FALSE())),0,(VLOOKUP($A90,'Import OffPeak'!$A$3:FI$99,160,FALSE())-VLOOKUP($A90,'Import OffPeak change'!$A$106:FI$202,160,FALSE())))</f>
        <v>0</v>
      </c>
      <c r="FE90" s="193" t="n">
        <f aca="false">IF(ISERROR(VLOOKUP($A90,'Import OffPeak'!$A$3:FJ$99,161,FALSE())-VLOOKUP($A90,'Import OffPeak change'!$A$106:FJ$202,161,FALSE())),0,(VLOOKUP($A90,'Import OffPeak'!$A$3:FJ$99,161,FALSE())-VLOOKUP($A90,'Import OffPeak change'!$A$106:FJ$202,161,FALSE())))</f>
        <v>0</v>
      </c>
      <c r="FF90" s="193" t="n">
        <f aca="false">IF(ISERROR(VLOOKUP($A90,'Import OffPeak'!$A$3:FK$99,162,FALSE())-VLOOKUP($A90,'Import OffPeak change'!$A$106:FK$202,162,FALSE())),0,(VLOOKUP($A90,'Import OffPeak'!$A$3:FK$99,162,FALSE())-VLOOKUP($A90,'Import OffPeak change'!$A$106:FK$202,162,FALSE())))</f>
        <v>0</v>
      </c>
      <c r="FG90" s="193" t="n">
        <f aca="false">IF(ISERROR(VLOOKUP($A90,'Import OffPeak'!$A$3:FL$99,163,FALSE())-VLOOKUP($A90,'Import OffPeak change'!$A$106:FL$202,163,FALSE())),0,(VLOOKUP($A90,'Import OffPeak'!$A$3:FL$99,163,FALSE())-VLOOKUP($A90,'Import OffPeak change'!$A$106:FL$202,163,FALSE())))</f>
        <v>0</v>
      </c>
      <c r="FH90" s="193" t="n">
        <f aca="false">IF(ISERROR(VLOOKUP($A90,'Import OffPeak'!$A$3:FM$99,164,FALSE())-VLOOKUP($A90,'Import OffPeak change'!$A$106:FM$202,164,FALSE())),0,(VLOOKUP($A90,'Import OffPeak'!$A$3:FM$99,164,FALSE())-VLOOKUP($A90,'Import OffPeak change'!$A$106:FM$202,164,FALSE())))</f>
        <v>0</v>
      </c>
      <c r="FI90" s="193" t="n">
        <f aca="false">IF(ISERROR(VLOOKUP($A90,'Import OffPeak'!$A$3:FN$99,165,FALSE())-VLOOKUP($A90,'Import OffPeak change'!$A$106:FN$202,165,FALSE())),0,(VLOOKUP($A90,'Import OffPeak'!$A$3:FN$99,165,FALSE())-VLOOKUP($A90,'Import OffPeak change'!$A$106:FN$202,165,FALSE())))</f>
        <v>0</v>
      </c>
      <c r="FJ90" s="193" t="n">
        <f aca="false">IF(ISERROR(VLOOKUP($A90,'Import OffPeak'!$A$3:FO$99,166,FALSE())-VLOOKUP($A90,'Import OffPeak change'!$A$106:FO$202,166,FALSE())),0,(VLOOKUP($A90,'Import OffPeak'!$A$3:FO$99,166,FALSE())-VLOOKUP($A90,'Import OffPeak change'!$A$106:FO$202,166,FALSE())))</f>
        <v>0</v>
      </c>
      <c r="FK90" s="193" t="n">
        <f aca="false">IF(ISERROR(VLOOKUP($A90,'Import OffPeak'!$A$3:FP$99,167,FALSE())-VLOOKUP($A90,'Import OffPeak change'!$A$106:FP$202,167,FALSE())),0,(VLOOKUP($A90,'Import OffPeak'!$A$3:FP$99,167,FALSE())-VLOOKUP($A90,'Import OffPeak change'!$A$106:FP$202,167,FALSE())))</f>
        <v>0</v>
      </c>
      <c r="FL90" s="193" t="n">
        <f aca="false">IF(ISERROR(VLOOKUP($A90,'Import OffPeak'!$A$3:FQ$99,168,FALSE())-VLOOKUP($A90,'Import OffPeak change'!$A$106:FQ$202,168,FALSE())),0,(VLOOKUP($A90,'Import OffPeak'!$A$3:FQ$99,168,FALSE())-VLOOKUP($A90,'Import OffPeak change'!$A$106:FQ$202,168,FALSE())))</f>
        <v>0</v>
      </c>
      <c r="FM90" s="193" t="n">
        <f aca="false">IF(ISERROR(VLOOKUP($A90,'Import OffPeak'!$A$3:FR$99,169,FALSE())-VLOOKUP($A90,'Import OffPeak change'!$A$106:FR$202,169,FALSE())),0,(VLOOKUP($A90,'Import OffPeak'!$A$3:FR$99,169,FALSE())-VLOOKUP($A90,'Import OffPeak change'!$A$106:FR$202,169,FALSE())))</f>
        <v>0</v>
      </c>
      <c r="FN90" s="193" t="n">
        <f aca="false">IF(ISERROR(VLOOKUP($A90,'Import OffPeak'!$A$3:FS$99,170,FALSE())-VLOOKUP($A90,'Import OffPeak change'!$A$106:FS$202,170,FALSE())),0,(VLOOKUP($A90,'Import OffPeak'!$A$3:FS$99,170,FALSE())-VLOOKUP($A90,'Import OffPeak change'!$A$106:FS$202,170,FALSE())))</f>
        <v>0</v>
      </c>
      <c r="FO90" s="193" t="n">
        <f aca="false">IF(ISERROR(VLOOKUP($A90,'Import OffPeak'!$A$3:FT$99,171,FALSE())-VLOOKUP($A90,'Import OffPeak change'!$A$106:FT$202,171,FALSE())),0,(VLOOKUP($A90,'Import OffPeak'!$A$3:FT$99,171,FALSE())-VLOOKUP($A90,'Import OffPeak change'!$A$106:FT$202,171,FALSE())))</f>
        <v>0</v>
      </c>
      <c r="FP90" s="193" t="n">
        <f aca="false">IF(ISERROR(VLOOKUP($A90,'Import OffPeak'!$A$3:FU$99,172,FALSE())-VLOOKUP($A90,'Import OffPeak change'!$A$106:FU$202,172,FALSE())),0,(VLOOKUP($A90,'Import OffPeak'!$A$3:FU$99,172,FALSE())-VLOOKUP($A90,'Import OffPeak change'!$A$106:FU$202,172,FALSE())))</f>
        <v>0</v>
      </c>
      <c r="FQ90" s="193" t="n">
        <f aca="false">IF(ISERROR(VLOOKUP($A90,'Import OffPeak'!$A$3:FV$99,173,FALSE())-VLOOKUP($A90,'Import OffPeak change'!$A$106:FV$202,173,FALSE())),0,(VLOOKUP($A90,'Import OffPeak'!$A$3:FV$99,173,FALSE())-VLOOKUP($A90,'Import OffPeak change'!$A$106:FV$202,173,FALSE())))</f>
        <v>0</v>
      </c>
      <c r="FR90" s="193" t="n">
        <f aca="false">IF(ISERROR(VLOOKUP($A90,'Import OffPeak'!$A$3:FW$99,174,FALSE())-VLOOKUP($A90,'Import OffPeak change'!$A$106:FW$202,174,FALSE())),0,(VLOOKUP($A90,'Import OffPeak'!$A$3:FW$99,174,FALSE())-VLOOKUP($A90,'Import OffPeak change'!$A$106:FW$202,174,FALSE())))</f>
        <v>0</v>
      </c>
      <c r="FS90" s="193" t="n">
        <f aca="false">IF(ISERROR(VLOOKUP($A90,'Import OffPeak'!$A$3:FX$99,175,FALSE())-VLOOKUP($A90,'Import OffPeak change'!$A$106:FX$202,175,FALSE())),0,(VLOOKUP($A90,'Import OffPeak'!$A$3:FX$99,175,FALSE())-VLOOKUP($A90,'Import OffPeak change'!$A$106:FX$202,175,FALSE())))</f>
        <v>0</v>
      </c>
      <c r="FT90" s="193" t="n">
        <f aca="false">IF(ISERROR(VLOOKUP($A90,'Import OffPeak'!$A$3:FY$99,176,FALSE())-VLOOKUP($A90,'Import OffPeak change'!$A$106:FY$202,176,FALSE())),0,(VLOOKUP($A90,'Import OffPeak'!$A$3:FY$99,176,FALSE())-VLOOKUP($A90,'Import OffPeak change'!$A$106:FY$202,176,FALSE())))</f>
        <v>0</v>
      </c>
      <c r="FU90" s="193" t="n">
        <f aca="false">IF(ISERROR(VLOOKUP($A90,'Import OffPeak'!$A$3:FZ$99,177,FALSE())-VLOOKUP($A90,'Import OffPeak change'!$A$106:FZ$202,177,FALSE())),0,(VLOOKUP($A90,'Import OffPeak'!$A$3:FZ$99,177,FALSE())-VLOOKUP($A90,'Import OffPeak change'!$A$106:FZ$202,177,FALSE())))</f>
        <v>0</v>
      </c>
      <c r="FV90" s="193" t="n">
        <f aca="false">IF(ISERROR(VLOOKUP($A90,'Import OffPeak'!$A$3:GA$99,178,FALSE())-VLOOKUP($A90,'Import OffPeak change'!$A$106:GA$202,178,FALSE())),0,(VLOOKUP($A90,'Import OffPeak'!$A$3:GA$99,178,FALSE())-VLOOKUP($A90,'Import OffPeak change'!$A$106:GA$202,178,FALSE())))</f>
        <v>0</v>
      </c>
      <c r="FW90" s="193" t="n">
        <f aca="false">IF(ISERROR(VLOOKUP($A90,'Import OffPeak'!$A$3:GB$99,179,FALSE())-VLOOKUP($A90,'Import OffPeak change'!$A$106:GB$202,179,FALSE())),0,(VLOOKUP($A90,'Import OffPeak'!$A$3:GB$99,179,FALSE())-VLOOKUP($A90,'Import OffPeak change'!$A$106:GB$202,179,FALSE())))</f>
        <v>0</v>
      </c>
      <c r="FX90" s="193" t="n">
        <f aca="false">IF(ISERROR(VLOOKUP($A90,'Import OffPeak'!$A$3:GC$99,180,FALSE())-VLOOKUP($A90,'Import OffPeak change'!$A$106:GC$202,180,FALSE())),0,(VLOOKUP($A90,'Import OffPeak'!$A$3:GC$99,180,FALSE())-VLOOKUP($A90,'Import OffPeak change'!$A$106:GC$202,180,FALSE())))</f>
        <v>0</v>
      </c>
      <c r="FY90" s="193" t="n">
        <f aca="false">IF(ISERROR(VLOOKUP($A90,'Import OffPeak'!$A$3:GD$99,181,FALSE())-VLOOKUP($A90,'Import OffPeak change'!$A$106:GD$202,181,FALSE())),0,(VLOOKUP($A90,'Import OffPeak'!$A$3:GD$99,181,FALSE())-VLOOKUP($A90,'Import OffPeak change'!$A$106:GD$202,181,FALSE())))</f>
        <v>0</v>
      </c>
      <c r="FZ90" s="193" t="n">
        <f aca="false">IF(ISERROR(VLOOKUP($A90,'Import OffPeak'!$A$3:GE$99,182,FALSE())-VLOOKUP($A90,'Import OffPeak change'!$A$106:GE$202,182,FALSE())),0,(VLOOKUP($A90,'Import OffPeak'!$A$3:GE$99,182,FALSE())-VLOOKUP($A90,'Import OffPeak change'!$A$106:GE$202,182,FALSE())))</f>
        <v>0</v>
      </c>
      <c r="GA90" s="193" t="n">
        <f aca="false">IF(ISERROR(VLOOKUP($A90,'Import OffPeak'!$A$3:GF$99,183,FALSE())-VLOOKUP($A90,'Import OffPeak change'!$A$106:GF$202,183,FALSE())),0,(VLOOKUP($A90,'Import OffPeak'!$A$3:GF$99,183,FALSE())-VLOOKUP($A90,'Import OffPeak change'!$A$106:GF$202,183,FALSE())))</f>
        <v>0</v>
      </c>
      <c r="GB90" s="193" t="n">
        <f aca="false">IF(ISERROR(VLOOKUP($A90,'Import OffPeak'!$A$3:GG$99,184,FALSE())-VLOOKUP($A90,'Import OffPeak change'!$A$106:GG$202,184,FALSE())),0,(VLOOKUP($A90,'Import OffPeak'!$A$3:GG$99,184,FALSE())-VLOOKUP($A90,'Import OffPeak change'!$A$106:GG$202,184,FALSE())))</f>
        <v>0</v>
      </c>
      <c r="GC90" s="193" t="n">
        <f aca="false">IF(ISERROR(VLOOKUP($A90,'Import OffPeak'!$A$3:GH$99,185,FALSE())-VLOOKUP($A90,'Import OffPeak change'!$A$106:GH$202,185,FALSE())),0,(VLOOKUP($A90,'Import OffPeak'!$A$3:GH$99,185,FALSE())-VLOOKUP($A90,'Import OffPeak change'!$A$106:GH$202,185,FALSE())))</f>
        <v>0</v>
      </c>
      <c r="GD90" s="193" t="n">
        <f aca="false">IF(ISERROR(VLOOKUP($A90,'Import OffPeak'!$A$3:GI$99,186,FALSE())-VLOOKUP($A90,'Import OffPeak change'!$A$106:GI$202,186,FALSE())),0,(VLOOKUP($A90,'Import OffPeak'!$A$3:GI$99,186,FALSE())-VLOOKUP($A90,'Import OffPeak change'!$A$106:GI$202,186,FALSE())))</f>
        <v>0</v>
      </c>
      <c r="GE90" s="193" t="n">
        <f aca="false">IF(ISERROR(VLOOKUP($A90,'Import OffPeak'!$A$3:GJ$99,187,FALSE())-VLOOKUP($A90,'Import OffPeak change'!$A$106:GJ$202,187,FALSE())),0,(VLOOKUP($A90,'Import OffPeak'!$A$3:GJ$99,187,FALSE())-VLOOKUP($A90,'Import OffPeak change'!$A$106:GJ$202,187,FALSE())))</f>
        <v>0</v>
      </c>
      <c r="GF90" s="193" t="n">
        <f aca="false">IF(ISERROR(VLOOKUP($A90,'Import OffPeak'!$A$3:GK$99,188,FALSE())-VLOOKUP($A90,'Import OffPeak change'!$A$106:GK$202,188,FALSE())),0,(VLOOKUP($A90,'Import OffPeak'!$A$3:GK$99,188,FALSE())-VLOOKUP($A90,'Import OffPeak change'!$A$106:GK$202,188,FALSE())))</f>
        <v>0</v>
      </c>
      <c r="GG90" s="193" t="n">
        <f aca="false">IF(ISERROR(VLOOKUP($A90,'Import OffPeak'!$A$3:GL$99,189,FALSE())-VLOOKUP($A90,'Import OffPeak change'!$A$106:GL$202,189,FALSE())),0,(VLOOKUP($A90,'Import OffPeak'!$A$3:GL$99,189,FALSE())-VLOOKUP($A90,'Import OffPeak change'!$A$106:GL$202,189,FALSE())))</f>
        <v>0</v>
      </c>
      <c r="GH90" s="193" t="n">
        <f aca="false">IF(ISERROR(VLOOKUP($A90,'Import OffPeak'!$A$3:GM$99,190,FALSE())-VLOOKUP($A90,'Import OffPeak change'!$A$106:GM$202,190,FALSE())),0,(VLOOKUP($A90,'Import OffPeak'!$A$3:GM$99,190,FALSE())-VLOOKUP($A90,'Import OffPeak change'!$A$106:GM$202,190,FALSE())))</f>
        <v>0</v>
      </c>
      <c r="GI90" s="193" t="n">
        <f aca="false">IF(ISERROR(VLOOKUP($A90,'Import OffPeak'!$A$3:GN$99,191,FALSE())-VLOOKUP($A90,'Import OffPeak change'!$A$106:GN$202,191,FALSE())),0,(VLOOKUP($A90,'Import OffPeak'!$A$3:GN$99,191,FALSE())-VLOOKUP($A90,'Import OffPeak change'!$A$106:GN$202,191,FALSE())))</f>
        <v>0</v>
      </c>
      <c r="GJ90" s="193" t="n">
        <f aca="false">IF(ISERROR(VLOOKUP($A90,'Import OffPeak'!$A$3:GO$99,192,FALSE())-VLOOKUP($A90,'Import OffPeak change'!$A$106:GO$202,192,FALSE())),0,(VLOOKUP($A90,'Import OffPeak'!$A$3:GO$99,192,FALSE())-VLOOKUP($A90,'Import OffPeak change'!$A$106:GO$202,192,FALSE())))</f>
        <v>0</v>
      </c>
      <c r="GK90" s="193" t="n">
        <f aca="false">IF(ISERROR(VLOOKUP($A90,'Import OffPeak'!$A$3:GP$99,193,FALSE())-VLOOKUP($A90,'Import OffPeak change'!$A$106:GP$202,193,FALSE())),0,(VLOOKUP($A90,'Import OffPeak'!$A$3:GP$99,193,FALSE())-VLOOKUP($A90,'Import OffPeak change'!$A$106:GP$202,193,FALSE())))</f>
        <v>0</v>
      </c>
      <c r="GL90" s="193" t="n">
        <f aca="false">IF(ISERROR(VLOOKUP($A90,'Import OffPeak'!$A$3:GQ$99,194,FALSE())-VLOOKUP($A90,'Import OffPeak change'!$A$106:GQ$202,194,FALSE())),0,(VLOOKUP($A90,'Import OffPeak'!$A$3:GQ$99,194,FALSE())-VLOOKUP($A90,'Import OffPeak change'!$A$106:GQ$202,194,FALSE())))</f>
        <v>0</v>
      </c>
      <c r="GM90" s="193" t="n">
        <f aca="false">IF(ISERROR(VLOOKUP($A90,'Import OffPeak'!$A$3:GR$99,195,FALSE())-VLOOKUP($A90,'Import OffPeak change'!$A$106:GR$202,195,FALSE())),0,(VLOOKUP($A90,'Import OffPeak'!$A$3:GR$99,195,FALSE())-VLOOKUP($A90,'Import OffPeak change'!$A$106:GR$202,195,FALSE())))</f>
        <v>0</v>
      </c>
      <c r="GN90" s="193" t="n">
        <f aca="false">IF(ISERROR(VLOOKUP($A90,'Import OffPeak'!$A$3:GS$99,196,FALSE())-VLOOKUP($A90,'Import OffPeak change'!$A$106:GS$202,196,FALSE())),0,(VLOOKUP($A90,'Import OffPeak'!$A$3:GS$99,196,FALSE())-VLOOKUP($A90,'Import OffPeak change'!$A$106:GS$202,196,FALSE())))</f>
        <v>0</v>
      </c>
      <c r="GO90" s="193" t="n">
        <f aca="false">IF(ISERROR(VLOOKUP($A90,'Import OffPeak'!$A$3:GT$99,197,FALSE())-VLOOKUP($A90,'Import OffPeak change'!$A$106:GT$202,197,FALSE())),0,(VLOOKUP($A90,'Import OffPeak'!$A$3:GT$99,197,FALSE())-VLOOKUP($A90,'Import OffPeak change'!$A$106:GT$202,197,FALSE())))</f>
        <v>0</v>
      </c>
      <c r="GP90" s="193" t="n">
        <f aca="false">IF(ISERROR(VLOOKUP($A90,'Import OffPeak'!$A$3:GU$99,198,FALSE())-VLOOKUP($A90,'Import OffPeak change'!$A$106:GU$202,198,FALSE())),0,(VLOOKUP($A90,'Import OffPeak'!$A$3:GU$99,198,FALSE())-VLOOKUP($A90,'Import OffPeak change'!$A$106:GU$202,198,FALSE())))</f>
        <v>0</v>
      </c>
      <c r="GQ90" s="193" t="n">
        <f aca="false">IF(ISERROR(VLOOKUP($A90,'Import OffPeak'!$A$3:GV$99,199,FALSE())-VLOOKUP($A90,'Import OffPeak change'!$A$106:GV$202,199,FALSE())),0,(VLOOKUP($A90,'Import OffPeak'!$A$3:GV$99,199,FALSE())-VLOOKUP($A90,'Import OffPeak change'!$A$106:GV$202,199,FALSE())))</f>
        <v>0</v>
      </c>
      <c r="GR90" s="193" t="n">
        <f aca="false">IF(ISERROR(VLOOKUP($A90,'Import OffPeak'!$A$3:GW$99,200,FALSE())-VLOOKUP($A90,'Import OffPeak change'!$A$106:GW$202,200,FALSE())),0,(VLOOKUP($A90,'Import OffPeak'!$A$3:GW$99,200,FALSE())-VLOOKUP($A90,'Import OffPeak change'!$A$106:GW$202,200,FALSE())))</f>
        <v>0</v>
      </c>
      <c r="GS90" s="193" t="n">
        <f aca="false">IF(ISERROR(VLOOKUP($A90,'Import OffPeak'!$A$3:GX$99,201,FALSE())-VLOOKUP($A90,'Import OffPeak change'!$A$106:GX$202,201,FALSE())),0,(VLOOKUP($A90,'Import OffPeak'!$A$3:GX$99,201,FALSE())-VLOOKUP($A90,'Import OffPeak change'!$A$106:GX$202,201,FALSE())))</f>
        <v>0</v>
      </c>
      <c r="GT90" s="193" t="n">
        <f aca="false">IF(ISERROR(VLOOKUP($A90,'Import OffPeak'!$A$3:GY$99,202,FALSE())-VLOOKUP($A90,'Import OffPeak change'!$A$106:GY$202,202,FALSE())),0,(VLOOKUP($A90,'Import OffPeak'!$A$3:GY$99,202,FALSE())-VLOOKUP($A90,'Import OffPeak change'!$A$106:GY$202,202,FALSE())))</f>
        <v>0</v>
      </c>
      <c r="GU90" s="193" t="n">
        <f aca="false">IF(ISERROR(VLOOKUP($A90,'Import OffPeak'!$A$3:GZ$99,203,FALSE())-VLOOKUP($A90,'Import OffPeak change'!$A$106:GZ$202,203,FALSE())),0,(VLOOKUP($A90,'Import OffPeak'!$A$3:GZ$99,203,FALSE())-VLOOKUP($A90,'Import OffPeak change'!$A$106:GZ$202,203,FALSE())))</f>
        <v>0</v>
      </c>
      <c r="GV90" s="193" t="n">
        <f aca="false">IF(ISERROR(VLOOKUP($A90,'Import OffPeak'!$A$3:HA$99,204,FALSE())-VLOOKUP($A90,'Import OffPeak change'!$A$106:HA$202,204,FALSE())),0,(VLOOKUP($A90,'Import OffPeak'!$A$3:HA$99,204,FALSE())-VLOOKUP($A90,'Import OffPeak change'!$A$106:HA$202,204,FALSE())))</f>
        <v>0</v>
      </c>
      <c r="GW90" s="193" t="n">
        <f aca="false">IF(ISERROR(VLOOKUP($A90,'Import OffPeak'!$A$3:HB$99,205,FALSE())-VLOOKUP($A90,'Import OffPeak change'!$A$106:HB$202,205,FALSE())),0,(VLOOKUP($A90,'Import OffPeak'!$A$3:HB$99,205,FALSE())-VLOOKUP($A90,'Import OffPeak change'!$A$106:HB$202,205,FALSE())))</f>
        <v>0</v>
      </c>
      <c r="GX90" s="193" t="n">
        <f aca="false">IF(ISERROR(VLOOKUP($A90,'Import OffPeak'!$A$3:HC$99,206,FALSE())-VLOOKUP($A90,'Import OffPeak change'!$A$106:HC$202,206,FALSE())),0,(VLOOKUP($A90,'Import OffPeak'!$A$3:HC$99,206,FALSE())-VLOOKUP($A90,'Import OffPeak change'!$A$106:HC$202,206,FALSE())))</f>
        <v>0</v>
      </c>
      <c r="GY90" s="193" t="n">
        <f aca="false">IF(ISERROR(VLOOKUP($A90,'Import OffPeak'!$A$3:HD$99,207,FALSE())-VLOOKUP($A90,'Import OffPeak change'!$A$106:HD$202,207,FALSE())),0,(VLOOKUP($A90,'Import OffPeak'!$A$3:HD$99,207,FALSE())-VLOOKUP($A90,'Import OffPeak change'!$A$106:HD$202,207,FALSE())))</f>
        <v>0</v>
      </c>
      <c r="GZ90" s="193" t="n">
        <f aca="false">IF(ISERROR(VLOOKUP($A90,'Import OffPeak'!$A$3:HE$99,208,FALSE())-VLOOKUP($A90,'Import OffPeak change'!$A$106:HE$202,208,FALSE())),0,(VLOOKUP($A90,'Import OffPeak'!$A$3:HE$99,208,FALSE())-VLOOKUP($A90,'Import OffPeak change'!$A$106:HE$202,208,FALSE())))</f>
        <v>0</v>
      </c>
      <c r="HA90" s="193" t="n">
        <f aca="false">IF(ISERROR(VLOOKUP($A90,'Import OffPeak'!$A$3:HF$99,209,FALSE())-VLOOKUP($A90,'Import OffPeak change'!$A$106:HF$202,209,FALSE())),0,(VLOOKUP($A90,'Import OffPeak'!$A$3:HF$99,209,FALSE())-VLOOKUP($A90,'Import OffPeak change'!$A$106:HF$202,209,FALSE())))</f>
        <v>0</v>
      </c>
      <c r="HB90" s="193" t="n">
        <f aca="false">IF(ISERROR(VLOOKUP($A90,'Import OffPeak'!$A$3:HG$99,210,FALSE())-VLOOKUP($A90,'Import OffPeak change'!$A$106:HG$202,210,FALSE())),0,(VLOOKUP($A90,'Import OffPeak'!$A$3:HG$99,210,FALSE())-VLOOKUP($A90,'Import OffPeak change'!$A$106:HG$202,210,FALSE())))</f>
        <v>0</v>
      </c>
      <c r="HC90" s="193" t="n">
        <f aca="false">IF(ISERROR(VLOOKUP($A90,'Import OffPeak'!$A$3:HH$99,211,FALSE())-VLOOKUP($A90,'Import OffPeak change'!$A$106:HH$202,211,FALSE())),0,(VLOOKUP($A90,'Import OffPeak'!$A$3:HH$99,211,FALSE())-VLOOKUP($A90,'Import OffPeak change'!$A$106:HH$202,211,FALSE())))</f>
        <v>0</v>
      </c>
      <c r="HD90" s="193" t="n">
        <f aca="false">IF(ISERROR(VLOOKUP($A90,'Import OffPeak'!$A$3:HI$99,212,FALSE())-VLOOKUP($A90,'Import OffPeak change'!$A$106:HI$202,212,FALSE())),0,(VLOOKUP($A90,'Import OffPeak'!$A$3:HI$99,212,FALSE())-VLOOKUP($A90,'Import OffPeak change'!$A$106:HI$202,212,FALSE())))</f>
        <v>0</v>
      </c>
      <c r="HE90" s="193" t="n">
        <f aca="false">IF(ISERROR(VLOOKUP($A90,'Import OffPeak'!$A$3:HJ$99,213,FALSE())-VLOOKUP($A90,'Import OffPeak change'!$A$106:HJ$202,213,FALSE())),0,(VLOOKUP($A90,'Import OffPeak'!$A$3:HJ$99,213,FALSE())-VLOOKUP($A90,'Import OffPeak change'!$A$106:HJ$202,213,FALSE())))</f>
        <v>0</v>
      </c>
      <c r="HF90" s="193" t="n">
        <f aca="false">IF(ISERROR(VLOOKUP($A90,'Import OffPeak'!$A$3:HK$99,214,FALSE())-VLOOKUP($A90,'Import OffPeak change'!$A$106:HK$202,214,FALSE())),0,(VLOOKUP($A90,'Import OffPeak'!$A$3:HK$99,214,FALSE())-VLOOKUP($A90,'Import OffPeak change'!$A$106:HK$202,214,FALSE())))</f>
        <v>0</v>
      </c>
      <c r="HG90" s="193" t="n">
        <f aca="false">IF(ISERROR(VLOOKUP($A90,'Import OffPeak'!$A$3:HL$99,215,FALSE())-VLOOKUP($A90,'Import OffPeak change'!$A$106:HL$202,215,FALSE())),0,(VLOOKUP($A90,'Import OffPeak'!$A$3:HL$99,215,FALSE())-VLOOKUP($A90,'Import OffPeak change'!$A$106:HL$202,215,FALSE())))</f>
        <v>0</v>
      </c>
      <c r="HH90" s="193" t="n">
        <f aca="false">IF(ISERROR(VLOOKUP($A90,'Import OffPeak'!$A$3:HM$99,216,FALSE())-VLOOKUP($A90,'Import OffPeak change'!$A$106:HM$202,216,FALSE())),0,(VLOOKUP($A90,'Import OffPeak'!$A$3:HM$99,216,FALSE())-VLOOKUP($A90,'Import OffPeak change'!$A$106:HM$202,216,FALSE())))</f>
        <v>0</v>
      </c>
      <c r="HI90" s="193" t="n">
        <f aca="false">IF(ISERROR(VLOOKUP($A90,'Import OffPeak'!$A$3:HN$99,217,FALSE())-VLOOKUP($A90,'Import OffPeak change'!$A$106:HN$202,217,FALSE())),0,(VLOOKUP($A90,'Import OffPeak'!$A$3:HN$99,217,FALSE())-VLOOKUP($A90,'Import OffPeak change'!$A$106:HN$202,217,FALSE())))</f>
        <v>0</v>
      </c>
      <c r="HJ90" s="193" t="n">
        <f aca="false">IF(ISERROR(VLOOKUP($A90,'Import OffPeak'!$A$3:HO$99,218,FALSE())-VLOOKUP($A90,'Import OffPeak change'!$A$106:HO$202,218,FALSE())),0,(VLOOKUP($A90,'Import OffPeak'!$A$3:HO$99,218,FALSE())-VLOOKUP($A90,'Import OffPeak change'!$A$106:HO$202,218,FALSE())))</f>
        <v>0</v>
      </c>
      <c r="HK90" s="193" t="n">
        <f aca="false">IF(ISERROR(VLOOKUP($A90,'Import OffPeak'!$A$3:HP$99,219,FALSE())-VLOOKUP($A90,'Import OffPeak change'!$A$106:HP$202,219,FALSE())),0,(VLOOKUP($A90,'Import OffPeak'!$A$3:HP$99,219,FALSE())-VLOOKUP($A90,'Import OffPeak change'!$A$106:HP$202,219,FALSE())))</f>
        <v>0</v>
      </c>
      <c r="HL90" s="193" t="n">
        <f aca="false">IF(ISERROR(VLOOKUP($A90,'Import OffPeak'!$A$3:HQ$99,220,FALSE())-VLOOKUP($A90,'Import OffPeak change'!$A$106:HQ$202,220,FALSE())),0,(VLOOKUP($A90,'Import OffPeak'!$A$3:HQ$99,220,FALSE())-VLOOKUP($A90,'Import OffPeak change'!$A$106:HQ$202,220,FALSE())))</f>
        <v>0</v>
      </c>
      <c r="HM90" s="193" t="n">
        <f aca="false">IF(ISERROR(VLOOKUP($A90,'Import OffPeak'!$A$3:HR$99,221,FALSE())-VLOOKUP($A90,'Import OffPeak change'!$A$106:HR$202,221,FALSE())),0,(VLOOKUP($A90,'Import OffPeak'!$A$3:HR$99,221,FALSE())-VLOOKUP($A90,'Import OffPeak change'!$A$106:HR$202,221,FALSE())))</f>
        <v>0</v>
      </c>
      <c r="HN90" s="193" t="n">
        <f aca="false">IF(ISERROR(VLOOKUP($A90,'Import OffPeak'!$A$3:HS$99,222,FALSE())-VLOOKUP($A90,'Import OffPeak change'!$A$106:HS$202,222,FALSE())),0,(VLOOKUP($A90,'Import OffPeak'!$A$3:HS$99,222,FALSE())-VLOOKUP($A90,'Import OffPeak change'!$A$106:HS$202,222,FALSE())))</f>
        <v>0</v>
      </c>
      <c r="HO90" s="193" t="n">
        <f aca="false">IF(ISERROR(VLOOKUP($A90,'Import OffPeak'!$A$3:HT$99,223,FALSE())-VLOOKUP($A90,'Import OffPeak change'!$A$106:HT$202,223,FALSE())),0,(VLOOKUP($A90,'Import OffPeak'!$A$3:HT$99,223,FALSE())-VLOOKUP($A90,'Import OffPeak change'!$A$106:HT$202,223,FALSE())))</f>
        <v>0</v>
      </c>
      <c r="HP90" s="193" t="n">
        <f aca="false">IF(ISERROR(VLOOKUP($A90,'Import OffPeak'!$A$3:HU$99,224,FALSE())-VLOOKUP($A90,'Import OffPeak change'!$A$106:HU$202,224,FALSE())),0,(VLOOKUP($A90,'Import OffPeak'!$A$3:HU$99,224,FALSE())-VLOOKUP($A90,'Import OffPeak change'!$A$106:HU$202,224,FALSE())))</f>
        <v>0</v>
      </c>
      <c r="HQ90" s="193" t="n">
        <f aca="false">IF(ISERROR(VLOOKUP($A90,'Import OffPeak'!$A$3:HV$99,225,FALSE())-VLOOKUP($A90,'Import OffPeak change'!$A$106:HV$202,225,FALSE())),0,(VLOOKUP($A90,'Import OffPeak'!$A$3:HV$99,225,FALSE())-VLOOKUP($A90,'Import OffPeak change'!$A$106:HV$202,225,FALSE())))</f>
        <v>0</v>
      </c>
      <c r="HR90" s="193" t="n">
        <f aca="false">IF(ISERROR(VLOOKUP($A90,'Import OffPeak'!$A$3:HW$99,226,FALSE())-VLOOKUP($A90,'Import OffPeak change'!$A$106:HW$202,226,FALSE())),0,(VLOOKUP($A90,'Import OffPeak'!$A$3:HW$99,226,FALSE())-VLOOKUP($A90,'Import OffPeak change'!$A$106:HW$202,226,FALSE())))</f>
        <v>0</v>
      </c>
      <c r="HS90" s="193" t="n">
        <f aca="false">IF(ISERROR(VLOOKUP($A90,'Import OffPeak'!$A$3:HX$99,227,FALSE())-VLOOKUP($A90,'Import OffPeak change'!$A$106:HX$202,227,FALSE())),0,(VLOOKUP($A90,'Import OffPeak'!$A$3:HX$99,227,FALSE())-VLOOKUP($A90,'Import OffPeak change'!$A$106:HX$202,227,FALSE())))</f>
        <v>0</v>
      </c>
      <c r="HT90" s="193" t="n">
        <f aca="false">IF(ISERROR(VLOOKUP($A90,'Import OffPeak'!$A$3:HY$99,228,FALSE())-VLOOKUP($A90,'Import OffPeak change'!$A$106:HY$202,228,FALSE())),0,(VLOOKUP($A90,'Import OffPeak'!$A$3:HY$99,228,FALSE())-VLOOKUP($A90,'Import OffPeak change'!$A$106:HY$202,228,FALSE())))</f>
        <v>0</v>
      </c>
      <c r="HU90" s="193" t="n">
        <f aca="false">IF(ISERROR(VLOOKUP($A90,'Import OffPeak'!$A$3:HZ$99,229,FALSE())-VLOOKUP($A90,'Import OffPeak change'!$A$106:HZ$202,229,FALSE())),0,(VLOOKUP($A90,'Import OffPeak'!$A$3:HZ$99,229,FALSE())-VLOOKUP($A90,'Import OffPeak change'!$A$106:HZ$202,229,FALSE())))</f>
        <v>0</v>
      </c>
      <c r="HV90" s="193" t="n">
        <f aca="false">IF(ISERROR(VLOOKUP($A90,'Import OffPeak'!$A$3:IA$99,230,FALSE())-VLOOKUP($A90,'Import OffPeak change'!$A$106:IA$202,230,FALSE())),0,(VLOOKUP($A90,'Import OffPeak'!$A$3:IA$99,230,FALSE())-VLOOKUP($A90,'Import OffPeak change'!$A$106:IA$202,230,FALSE())))</f>
        <v>0</v>
      </c>
      <c r="HW90" s="193" t="n">
        <f aca="false">IF(ISERROR(VLOOKUP($A90,'Import OffPeak'!$A$3:IB$99,231,FALSE())-VLOOKUP($A90,'Import OffPeak change'!$A$106:IB$202,231,FALSE())),0,(VLOOKUP($A90,'Import OffPeak'!$A$3:IB$99,231,FALSE())-VLOOKUP($A90,'Import OffPeak change'!$A$106:IB$202,231,FALSE())))</f>
        <v>0</v>
      </c>
      <c r="HX90" s="193" t="n">
        <f aca="false">IF(ISERROR(VLOOKUP($A90,'Import OffPeak'!$A$3:IC$99,232,FALSE())-VLOOKUP($A90,'Import OffPeak change'!$A$106:IC$202,232,FALSE())),0,(VLOOKUP($A90,'Import OffPeak'!$A$3:IC$99,232,FALSE())-VLOOKUP($A90,'Import OffPeak change'!$A$106:IC$202,232,FALSE())))</f>
        <v>0</v>
      </c>
      <c r="HY90" s="193" t="n">
        <f aca="false">IF(ISERROR(VLOOKUP($A90,'Import OffPeak'!$A$3:ID$99,233,FALSE())-VLOOKUP($A90,'Import OffPeak change'!$A$106:ID$202,233,FALSE())),0,(VLOOKUP($A90,'Import OffPeak'!$A$3:ID$99,233,FALSE())-VLOOKUP($A90,'Import OffPeak change'!$A$106:ID$202,233,FALSE())))</f>
        <v>0</v>
      </c>
      <c r="HZ90" s="193" t="n">
        <f aca="false">IF(ISERROR(VLOOKUP($A90,'Import OffPeak'!$A$3:IE$99,234,FALSE())-VLOOKUP($A90,'Import OffPeak change'!$A$106:IE$202,234,FALSE())),0,(VLOOKUP($A90,'Import OffPeak'!$A$3:IE$99,234,FALSE())-VLOOKUP($A90,'Import OffPeak change'!$A$106:IE$202,234,FALSE())))</f>
        <v>0</v>
      </c>
      <c r="IA90" s="193" t="n">
        <f aca="false">IF(ISERROR(VLOOKUP($A90,'Import OffPeak'!$A$3:IF$99,235,FALSE())-VLOOKUP($A90,'Import OffPeak change'!$A$106:IF$202,235,FALSE())),0,(VLOOKUP($A90,'Import OffPeak'!$A$3:IF$99,235,FALSE())-VLOOKUP($A90,'Import OffPeak change'!$A$106:IF$202,235,FALSE())))</f>
        <v>0</v>
      </c>
      <c r="IB90" s="193" t="n">
        <f aca="false">IF(ISERROR(VLOOKUP($A90,'Import OffPeak'!$A$3:IG$99,236,FALSE())-VLOOKUP($A90,'Import OffPeak change'!$A$106:IG$202,236,FALSE())),0,(VLOOKUP($A90,'Import OffPeak'!$A$3:IG$99,236,FALSE())-VLOOKUP($A90,'Import OffPeak change'!$A$106:IG$202,236,FALSE())))</f>
        <v>0</v>
      </c>
      <c r="IC90" s="193" t="n">
        <f aca="false">IF(ISERROR(VLOOKUP($A90,'Import OffPeak'!$A$3:IH$99,237,FALSE())-VLOOKUP($A90,'Import OffPeak change'!$A$106:IH$202,237,FALSE())),0,(VLOOKUP($A90,'Import OffPeak'!$A$3:IH$99,237,FALSE())-VLOOKUP($A90,'Import OffPeak change'!$A$106:IH$202,237,FALSE())))</f>
        <v>0</v>
      </c>
      <c r="ID90" s="193" t="n">
        <f aca="false">IF(ISERROR(VLOOKUP($A90,'Import OffPeak'!$A$3:II$99,238,FALSE())-VLOOKUP($A90,'Import OffPeak change'!$A$106:II$202,238,FALSE())),0,(VLOOKUP($A90,'Import OffPeak'!$A$3:II$99,238,FALSE())-VLOOKUP($A90,'Import OffPeak change'!$A$106:II$202,238,FALSE())))</f>
        <v>0</v>
      </c>
      <c r="IE90" s="193" t="n">
        <f aca="false">IF(ISERROR(VLOOKUP($A90,'Import OffPeak'!$A$3:IJ$99,239,FALSE())-VLOOKUP($A90,'Import OffPeak change'!$A$106:IJ$202,239,FALSE())),0,(VLOOKUP($A90,'Import OffPeak'!$A$3:IJ$99,239,FALSE())-VLOOKUP($A90,'Import OffPeak change'!$A$106:IJ$202,239,FALSE())))</f>
        <v>0</v>
      </c>
    </row>
    <row r="91" customFormat="false" ht="12.75" hidden="false" customHeight="false" outlineLevel="0" collapsed="false">
      <c r="A91" s="201" t="str">
        <f aca="false">IF('Import OffPeak'!A88=0,"",'Import OffPeak'!A88)</f>
        <v/>
      </c>
      <c r="B91" s="193"/>
      <c r="C91" s="193"/>
      <c r="D91" s="193"/>
      <c r="E91" s="193"/>
      <c r="F91" s="193"/>
      <c r="G91" s="193" t="n">
        <f aca="false">IF(ISERROR(VLOOKUP($A91,'Import OffPeak'!$A$3:L$99,7,FALSE())-VLOOKUP($A91,'Import OffPeak change'!$A$106:L$202,7,FALSE())),0,(VLOOKUP($A91,'Import OffPeak'!$A$3:L$99,7,FALSE())-VLOOKUP($A91,'Import OffPeak change'!$A$106:L$202,7,FALSE())))</f>
        <v>0</v>
      </c>
      <c r="H91" s="193" t="n">
        <f aca="false">IF(ISERROR(VLOOKUP($A91,'Import OffPeak'!$A$3:M$99,8,FALSE())-VLOOKUP($A91,'Import OffPeak change'!$A$106:M$202,8,FALSE())),0,(VLOOKUP($A91,'Import OffPeak'!$A$3:M$99,8,FALSE())-VLOOKUP($A91,'Import OffPeak change'!$A$106:M$202,8,FALSE())))</f>
        <v>0</v>
      </c>
      <c r="I91" s="193" t="n">
        <f aca="false">IF(ISERROR(VLOOKUP($A91,'Import OffPeak'!$A$3:N$99,9,FALSE())-VLOOKUP($A91,'Import OffPeak change'!$A$106:N$202,9,FALSE())),0,(VLOOKUP($A91,'Import OffPeak'!$A$3:N$99,9,FALSE())-VLOOKUP($A91,'Import OffPeak change'!$A$106:N$202,9,FALSE())))</f>
        <v>0</v>
      </c>
      <c r="J91" s="193" t="n">
        <f aca="false">IF(ISERROR(VLOOKUP($A91,'Import OffPeak'!$A$3:O$99,10,FALSE())-VLOOKUP($A91,'Import OffPeak change'!$A$106:O$202,10,FALSE())),0,(VLOOKUP($A91,'Import OffPeak'!$A$3:O$99,10,FALSE())-VLOOKUP($A91,'Import OffPeak change'!$A$106:O$202,10,FALSE())))</f>
        <v>0</v>
      </c>
      <c r="K91" s="193" t="n">
        <f aca="false">IF(ISERROR(VLOOKUP($A91,'Import OffPeak'!$A$3:P$99,11,FALSE())-VLOOKUP($A91,'Import OffPeak change'!$A$106:P$202,11,FALSE())),0,(VLOOKUP($A91,'Import OffPeak'!$A$3:P$99,11,FALSE())-VLOOKUP($A91,'Import OffPeak change'!$A$106:P$202,11,FALSE())))</f>
        <v>0</v>
      </c>
      <c r="L91" s="193" t="n">
        <f aca="false">IF(ISERROR(VLOOKUP($A91,'Import OffPeak'!$A$3:Q$99,12,FALSE())-VLOOKUP($A91,'Import OffPeak change'!$A$106:Q$202,12,FALSE())),0,(VLOOKUP($A91,'Import OffPeak'!$A$3:Q$99,12,FALSE())-VLOOKUP($A91,'Import OffPeak change'!$A$106:Q$202,12,FALSE())))</f>
        <v>0</v>
      </c>
      <c r="M91" s="193" t="n">
        <f aca="false">IF(ISERROR(VLOOKUP($A91,'Import OffPeak'!$A$3:R$99,13,FALSE())-VLOOKUP($A91,'Import OffPeak change'!$A$106:R$202,13,FALSE())),0,(VLOOKUP($A91,'Import OffPeak'!$A$3:R$99,13,FALSE())-VLOOKUP($A91,'Import OffPeak change'!$A$106:R$202,13,FALSE())))</f>
        <v>0</v>
      </c>
      <c r="N91" s="193" t="n">
        <f aca="false">IF(ISERROR(VLOOKUP($A91,'Import OffPeak'!$A$3:S$99,14,FALSE())-VLOOKUP($A91,'Import OffPeak change'!$A$106:S$202,14,FALSE())),0,(VLOOKUP($A91,'Import OffPeak'!$A$3:S$99,14,FALSE())-VLOOKUP($A91,'Import OffPeak change'!$A$106:S$202,14,FALSE())))</f>
        <v>0</v>
      </c>
      <c r="O91" s="193" t="n">
        <f aca="false">IF(ISERROR(VLOOKUP($A91,'Import OffPeak'!$A$3:T$99,15,FALSE())-VLOOKUP($A91,'Import OffPeak change'!$A$106:T$202,15,FALSE())),0,(VLOOKUP($A91,'Import OffPeak'!$A$3:T$99,15,FALSE())-VLOOKUP($A91,'Import OffPeak change'!$A$106:T$202,15,FALSE())))</f>
        <v>0</v>
      </c>
      <c r="P91" s="193" t="n">
        <f aca="false">IF(ISERROR(VLOOKUP($A91,'Import OffPeak'!$A$3:U$99,16,FALSE())-VLOOKUP($A91,'Import OffPeak change'!$A$106:U$202,16,FALSE())),0,(VLOOKUP($A91,'Import OffPeak'!$A$3:U$99,16,FALSE())-VLOOKUP($A91,'Import OffPeak change'!$A$106:U$202,16,FALSE())))</f>
        <v>0</v>
      </c>
      <c r="Q91" s="193" t="n">
        <f aca="false">IF(ISERROR(VLOOKUP($A91,'Import OffPeak'!$A$3:V$99,17,FALSE())-VLOOKUP($A91,'Import OffPeak change'!$A$106:V$202,17,FALSE())),0,(VLOOKUP($A91,'Import OffPeak'!$A$3:V$99,17,FALSE())-VLOOKUP($A91,'Import OffPeak change'!$A$106:V$202,17,FALSE())))</f>
        <v>0</v>
      </c>
      <c r="R91" s="193" t="n">
        <f aca="false">IF(ISERROR(VLOOKUP($A91,'Import OffPeak'!$A$3:W$99,18,FALSE())-VLOOKUP($A91,'Import OffPeak change'!$A$106:W$202,18,FALSE())),0,(VLOOKUP($A91,'Import OffPeak'!$A$3:W$99,18,FALSE())-VLOOKUP($A91,'Import OffPeak change'!$A$106:W$202,18,FALSE())))</f>
        <v>0</v>
      </c>
      <c r="S91" s="193" t="n">
        <f aca="false">IF(ISERROR(VLOOKUP($A91,'Import OffPeak'!$A$3:X$99,19,FALSE())-VLOOKUP($A91,'Import OffPeak change'!$A$106:X$202,19,FALSE())),0,(VLOOKUP($A91,'Import OffPeak'!$A$3:X$99,19,FALSE())-VLOOKUP($A91,'Import OffPeak change'!$A$106:X$202,19,FALSE())))</f>
        <v>0</v>
      </c>
      <c r="T91" s="193" t="n">
        <f aca="false">IF(ISERROR(VLOOKUP($A91,'Import OffPeak'!$A$3:Y$99,20,FALSE())-VLOOKUP($A91,'Import OffPeak change'!$A$106:Y$202,20,FALSE())),0,(VLOOKUP($A91,'Import OffPeak'!$A$3:Y$99,20,FALSE())-VLOOKUP($A91,'Import OffPeak change'!$A$106:Y$202,20,FALSE())))</f>
        <v>0</v>
      </c>
      <c r="U91" s="193" t="n">
        <f aca="false">IF(ISERROR(VLOOKUP($A91,'Import OffPeak'!$A$3:Z$99,21,FALSE())-VLOOKUP($A91,'Import OffPeak change'!$A$106:Z$202,21,FALSE())),0,(VLOOKUP($A91,'Import OffPeak'!$A$3:Z$99,21,FALSE())-VLOOKUP($A91,'Import OffPeak change'!$A$106:Z$202,21,FALSE())))</f>
        <v>0</v>
      </c>
      <c r="V91" s="193" t="n">
        <f aca="false">IF(ISERROR(VLOOKUP($A91,'Import OffPeak'!$A$3:AA$99,22,FALSE())-VLOOKUP($A91,'Import OffPeak change'!$A$106:AA$202,22,FALSE())),0,(VLOOKUP($A91,'Import OffPeak'!$A$3:AA$99,22,FALSE())-VLOOKUP($A91,'Import OffPeak change'!$A$106:AA$202,22,FALSE())))</f>
        <v>0</v>
      </c>
      <c r="W91" s="193" t="n">
        <f aca="false">IF(ISERROR(VLOOKUP($A91,'Import OffPeak'!$A$3:AB$99,23,FALSE())-VLOOKUP($A91,'Import OffPeak change'!$A$106:AB$202,23,FALSE())),0,(VLOOKUP($A91,'Import OffPeak'!$A$3:AB$99,23,FALSE())-VLOOKUP($A91,'Import OffPeak change'!$A$106:AB$202,23,FALSE())))</f>
        <v>0</v>
      </c>
      <c r="X91" s="193" t="n">
        <f aca="false">IF(ISERROR(VLOOKUP($A91,'Import OffPeak'!$A$3:AC$99,24,FALSE())-VLOOKUP($A91,'Import OffPeak change'!$A$106:AC$202,24,FALSE())),0,(VLOOKUP($A91,'Import OffPeak'!$A$3:AC$99,24,FALSE())-VLOOKUP($A91,'Import OffPeak change'!$A$106:AC$202,24,FALSE())))</f>
        <v>0</v>
      </c>
      <c r="Y91" s="193" t="n">
        <f aca="false">IF(ISERROR(VLOOKUP($A91,'Import OffPeak'!$A$3:AD$99,25,FALSE())-VLOOKUP($A91,'Import OffPeak change'!$A$106:AD$202,25,FALSE())),0,(VLOOKUP($A91,'Import OffPeak'!$A$3:AD$99,25,FALSE())-VLOOKUP($A91,'Import OffPeak change'!$A$106:AD$202,25,FALSE())))</f>
        <v>0</v>
      </c>
      <c r="Z91" s="193" t="n">
        <f aca="false">IF(ISERROR(VLOOKUP($A91,'Import OffPeak'!$A$3:AE$99,26,FALSE())-VLOOKUP($A91,'Import OffPeak change'!$A$106:AE$202,26,FALSE())),0,(VLOOKUP($A91,'Import OffPeak'!$A$3:AE$99,26,FALSE())-VLOOKUP($A91,'Import OffPeak change'!$A$106:AE$202,26,FALSE())))</f>
        <v>0</v>
      </c>
      <c r="AA91" s="193" t="n">
        <f aca="false">IF(ISERROR(VLOOKUP($A91,'Import OffPeak'!$A$3:AF$99,27,FALSE())-VLOOKUP($A91,'Import OffPeak change'!$A$106:AF$202,27,FALSE())),0,(VLOOKUP($A91,'Import OffPeak'!$A$3:AF$99,27,FALSE())-VLOOKUP($A91,'Import OffPeak change'!$A$106:AF$202,27,FALSE())))</f>
        <v>0</v>
      </c>
      <c r="AB91" s="193" t="n">
        <f aca="false">IF(ISERROR(VLOOKUP($A91,'Import OffPeak'!$A$3:AG$99,28,FALSE())-VLOOKUP($A91,'Import OffPeak change'!$A$106:AG$202,28,FALSE())),0,(VLOOKUP($A91,'Import OffPeak'!$A$3:AG$99,28,FALSE())-VLOOKUP($A91,'Import OffPeak change'!$A$106:AG$202,28,FALSE())))</f>
        <v>0</v>
      </c>
      <c r="AC91" s="193" t="n">
        <f aca="false">IF(ISERROR(VLOOKUP($A91,'Import OffPeak'!$A$3:AH$99,29,FALSE())-VLOOKUP($A91,'Import OffPeak change'!$A$106:AH$202,29,FALSE())),0,(VLOOKUP($A91,'Import OffPeak'!$A$3:AH$99,29,FALSE())-VLOOKUP($A91,'Import OffPeak change'!$A$106:AH$202,29,FALSE())))</f>
        <v>0</v>
      </c>
      <c r="AD91" s="193" t="n">
        <f aca="false">IF(ISERROR(VLOOKUP($A91,'Import OffPeak'!$A$3:AI$99,30,FALSE())-VLOOKUP($A91,'Import OffPeak change'!$A$106:AI$202,30,FALSE())),0,(VLOOKUP($A91,'Import OffPeak'!$A$3:AI$99,30,FALSE())-VLOOKUP($A91,'Import OffPeak change'!$A$106:AI$202,30,FALSE())))</f>
        <v>0</v>
      </c>
      <c r="AE91" s="193" t="n">
        <f aca="false">IF(ISERROR(VLOOKUP($A91,'Import OffPeak'!$A$3:AJ$99,31,FALSE())-VLOOKUP($A91,'Import OffPeak change'!$A$106:AJ$202,31,FALSE())),0,(VLOOKUP($A91,'Import OffPeak'!$A$3:AJ$99,31,FALSE())-VLOOKUP($A91,'Import OffPeak change'!$A$106:AJ$202,31,FALSE())))</f>
        <v>0</v>
      </c>
      <c r="AF91" s="193" t="n">
        <f aca="false">IF(ISERROR(VLOOKUP($A91,'Import OffPeak'!$A$3:AK$99,32,FALSE())-VLOOKUP($A91,'Import OffPeak change'!$A$106:AK$202,32,FALSE())),0,(VLOOKUP($A91,'Import OffPeak'!$A$3:AK$99,32,FALSE())-VLOOKUP($A91,'Import OffPeak change'!$A$106:AK$202,32,FALSE())))</f>
        <v>0</v>
      </c>
      <c r="AG91" s="193" t="n">
        <f aca="false">IF(ISERROR(VLOOKUP($A91,'Import OffPeak'!$A$3:AL$99,33,FALSE())-VLOOKUP($A91,'Import OffPeak change'!$A$106:AL$202,33,FALSE())),0,(VLOOKUP($A91,'Import OffPeak'!$A$3:AL$99,33,FALSE())-VLOOKUP($A91,'Import OffPeak change'!$A$106:AL$202,33,FALSE())))</f>
        <v>0</v>
      </c>
      <c r="AH91" s="193" t="n">
        <f aca="false">IF(ISERROR(VLOOKUP($A91,'Import OffPeak'!$A$3:AM$99,34,FALSE())-VLOOKUP($A91,'Import OffPeak change'!$A$106:AM$202,34,FALSE())),0,(VLOOKUP($A91,'Import OffPeak'!$A$3:AM$99,34,FALSE())-VLOOKUP($A91,'Import OffPeak change'!$A$106:AM$202,34,FALSE())))</f>
        <v>0</v>
      </c>
      <c r="AI91" s="193" t="n">
        <f aca="false">IF(ISERROR(VLOOKUP($A91,'Import OffPeak'!$A$3:AN$99,35,FALSE())-VLOOKUP($A91,'Import OffPeak change'!$A$106:AN$202,35,FALSE())),0,(VLOOKUP($A91,'Import OffPeak'!$A$3:AN$99,35,FALSE())-VLOOKUP($A91,'Import OffPeak change'!$A$106:AN$202,35,FALSE())))</f>
        <v>0</v>
      </c>
      <c r="AJ91" s="193" t="n">
        <f aca="false">IF(ISERROR(VLOOKUP($A91,'Import OffPeak'!$A$3:AO$99,36,FALSE())-VLOOKUP($A91,'Import OffPeak change'!$A$106:AO$202,36,FALSE())),0,(VLOOKUP($A91,'Import OffPeak'!$A$3:AO$99,36,FALSE())-VLOOKUP($A91,'Import OffPeak change'!$A$106:AO$202,36,FALSE())))</f>
        <v>0</v>
      </c>
      <c r="AK91" s="193" t="n">
        <f aca="false">IF(ISERROR(VLOOKUP($A91,'Import OffPeak'!$A$3:AP$99,37,FALSE())-VLOOKUP($A91,'Import OffPeak change'!$A$106:AP$202,37,FALSE())),0,(VLOOKUP($A91,'Import OffPeak'!$A$3:AP$99,37,FALSE())-VLOOKUP($A91,'Import OffPeak change'!$A$106:AP$202,37,FALSE())))</f>
        <v>0</v>
      </c>
      <c r="AL91" s="193" t="n">
        <f aca="false">IF(ISERROR(VLOOKUP($A91,'Import OffPeak'!$A$3:AQ$99,38,FALSE())-VLOOKUP($A91,'Import OffPeak change'!$A$106:AQ$202,38,FALSE())),0,(VLOOKUP($A91,'Import OffPeak'!$A$3:AQ$99,38,FALSE())-VLOOKUP($A91,'Import OffPeak change'!$A$106:AQ$202,38,FALSE())))</f>
        <v>0</v>
      </c>
      <c r="AM91" s="193" t="n">
        <f aca="false">IF(ISERROR(VLOOKUP($A91,'Import OffPeak'!$A$3:AR$99,39,FALSE())-VLOOKUP($A91,'Import OffPeak change'!$A$106:AR$202,39,FALSE())),0,(VLOOKUP($A91,'Import OffPeak'!$A$3:AR$99,39,FALSE())-VLOOKUP($A91,'Import OffPeak change'!$A$106:AR$202,39,FALSE())))</f>
        <v>0</v>
      </c>
      <c r="AN91" s="193" t="n">
        <f aca="false">IF(ISERROR(VLOOKUP($A91,'Import OffPeak'!$A$3:AS$99,40,FALSE())-VLOOKUP($A91,'Import OffPeak change'!$A$106:AS$202,40,FALSE())),0,(VLOOKUP($A91,'Import OffPeak'!$A$3:AS$99,40,FALSE())-VLOOKUP($A91,'Import OffPeak change'!$A$106:AS$202,40,FALSE())))</f>
        <v>0</v>
      </c>
      <c r="AO91" s="193" t="n">
        <f aca="false">IF(ISERROR(VLOOKUP($A91,'Import OffPeak'!$A$3:AT$99,41,FALSE())-VLOOKUP($A91,'Import OffPeak change'!$A$106:AT$202,41,FALSE())),0,(VLOOKUP($A91,'Import OffPeak'!$A$3:AT$99,41,FALSE())-VLOOKUP($A91,'Import OffPeak change'!$A$106:AT$202,41,FALSE())))</f>
        <v>0</v>
      </c>
      <c r="AP91" s="193" t="n">
        <f aca="false">IF(ISERROR(VLOOKUP($A91,'Import OffPeak'!$A$3:AU$99,42,FALSE())-VLOOKUP($A91,'Import OffPeak change'!$A$106:AU$202,42,FALSE())),0,(VLOOKUP($A91,'Import OffPeak'!$A$3:AU$99,42,FALSE())-VLOOKUP($A91,'Import OffPeak change'!$A$106:AU$202,42,FALSE())))</f>
        <v>0</v>
      </c>
      <c r="AQ91" s="193" t="n">
        <f aca="false">IF(ISERROR(VLOOKUP($A91,'Import OffPeak'!$A$3:AV$99,43,FALSE())-VLOOKUP($A91,'Import OffPeak change'!$A$106:AV$202,43,FALSE())),0,(VLOOKUP($A91,'Import OffPeak'!$A$3:AV$99,43,FALSE())-VLOOKUP($A91,'Import OffPeak change'!$A$106:AV$202,43,FALSE())))</f>
        <v>0</v>
      </c>
      <c r="AR91" s="193" t="n">
        <f aca="false">IF(ISERROR(VLOOKUP($A91,'Import OffPeak'!$A$3:AW$99,44,FALSE())-VLOOKUP($A91,'Import OffPeak change'!$A$106:AW$202,44,FALSE())),0,(VLOOKUP($A91,'Import OffPeak'!$A$3:AW$99,44,FALSE())-VLOOKUP($A91,'Import OffPeak change'!$A$106:AW$202,44,FALSE())))</f>
        <v>0</v>
      </c>
      <c r="AS91" s="193" t="n">
        <f aca="false">IF(ISERROR(VLOOKUP($A91,'Import OffPeak'!$A$3:AX$99,45,FALSE())-VLOOKUP($A91,'Import OffPeak change'!$A$106:AX$202,45,FALSE())),0,(VLOOKUP($A91,'Import OffPeak'!$A$3:AX$99,45,FALSE())-VLOOKUP($A91,'Import OffPeak change'!$A$106:AX$202,45,FALSE())))</f>
        <v>0</v>
      </c>
      <c r="AT91" s="193" t="n">
        <f aca="false">IF(ISERROR(VLOOKUP($A91,'Import OffPeak'!$A$3:AY$99,46,FALSE())-VLOOKUP($A91,'Import OffPeak change'!$A$106:AY$202,46,FALSE())),0,(VLOOKUP($A91,'Import OffPeak'!$A$3:AY$99,46,FALSE())-VLOOKUP($A91,'Import OffPeak change'!$A$106:AY$202,46,FALSE())))</f>
        <v>0</v>
      </c>
      <c r="AU91" s="193" t="n">
        <f aca="false">IF(ISERROR(VLOOKUP($A91,'Import OffPeak'!$A$3:AZ$99,47,FALSE())-VLOOKUP($A91,'Import OffPeak change'!$A$106:AZ$202,47,FALSE())),0,(VLOOKUP($A91,'Import OffPeak'!$A$3:AZ$99,47,FALSE())-VLOOKUP($A91,'Import OffPeak change'!$A$106:AZ$202,47,FALSE())))</f>
        <v>0</v>
      </c>
      <c r="AV91" s="193" t="n">
        <f aca="false">IF(ISERROR(VLOOKUP($A91,'Import OffPeak'!$A$3:BA$99,48,FALSE())-VLOOKUP($A91,'Import OffPeak change'!$A$106:BA$202,48,FALSE())),0,(VLOOKUP($A91,'Import OffPeak'!$A$3:BA$99,48,FALSE())-VLOOKUP($A91,'Import OffPeak change'!$A$106:BA$202,48,FALSE())))</f>
        <v>0</v>
      </c>
      <c r="AW91" s="193" t="n">
        <f aca="false">IF(ISERROR(VLOOKUP($A91,'Import OffPeak'!$A$3:BB$99,49,FALSE())-VLOOKUP($A91,'Import OffPeak change'!$A$106:BB$202,49,FALSE())),0,(VLOOKUP($A91,'Import OffPeak'!$A$3:BB$99,49,FALSE())-VLOOKUP($A91,'Import OffPeak change'!$A$106:BB$202,49,FALSE())))</f>
        <v>0</v>
      </c>
      <c r="AX91" s="193" t="n">
        <f aca="false">IF(ISERROR(VLOOKUP($A91,'Import OffPeak'!$A$3:BC$99,50,FALSE())-VLOOKUP($A91,'Import OffPeak change'!$A$106:BC$202,50,FALSE())),0,(VLOOKUP($A91,'Import OffPeak'!$A$3:BC$99,50,FALSE())-VLOOKUP($A91,'Import OffPeak change'!$A$106:BC$202,50,FALSE())))</f>
        <v>0</v>
      </c>
      <c r="AY91" s="193" t="n">
        <f aca="false">IF(ISERROR(VLOOKUP($A91,'Import OffPeak'!$A$3:BD$99,51,FALSE())-VLOOKUP($A91,'Import OffPeak change'!$A$106:BD$202,51,FALSE())),0,(VLOOKUP($A91,'Import OffPeak'!$A$3:BD$99,51,FALSE())-VLOOKUP($A91,'Import OffPeak change'!$A$106:BD$202,51,FALSE())))</f>
        <v>0</v>
      </c>
      <c r="AZ91" s="193" t="n">
        <f aca="false">IF(ISERROR(VLOOKUP($A91,'Import OffPeak'!$A$3:BE$99,52,FALSE())-VLOOKUP($A91,'Import OffPeak change'!$A$106:BE$202,52,FALSE())),0,(VLOOKUP($A91,'Import OffPeak'!$A$3:BE$99,52,FALSE())-VLOOKUP($A91,'Import OffPeak change'!$A$106:BE$202,52,FALSE())))</f>
        <v>0</v>
      </c>
      <c r="BA91" s="193" t="n">
        <f aca="false">IF(ISERROR(VLOOKUP($A91,'Import OffPeak'!$A$3:BF$99,53,FALSE())-VLOOKUP($A91,'Import OffPeak change'!$A$106:BF$202,53,FALSE())),0,(VLOOKUP($A91,'Import OffPeak'!$A$3:BF$99,53,FALSE())-VLOOKUP($A91,'Import OffPeak change'!$A$106:BF$202,53,FALSE())))</f>
        <v>0</v>
      </c>
      <c r="BB91" s="193" t="n">
        <f aca="false">IF(ISERROR(VLOOKUP($A91,'Import OffPeak'!$A$3:BG$99,54,FALSE())-VLOOKUP($A91,'Import OffPeak change'!$A$106:BG$202,54,FALSE())),0,(VLOOKUP($A91,'Import OffPeak'!$A$3:BG$99,54,FALSE())-VLOOKUP($A91,'Import OffPeak change'!$A$106:BG$202,54,FALSE())))</f>
        <v>0</v>
      </c>
      <c r="BC91" s="193" t="n">
        <f aca="false">IF(ISERROR(VLOOKUP($A91,'Import OffPeak'!$A$3:BH$99,55,FALSE())-VLOOKUP($A91,'Import OffPeak change'!$A$106:BH$202,55,FALSE())),0,(VLOOKUP($A91,'Import OffPeak'!$A$3:BH$99,55,FALSE())-VLOOKUP($A91,'Import OffPeak change'!$A$106:BH$202,55,FALSE())))</f>
        <v>0</v>
      </c>
      <c r="BD91" s="193" t="n">
        <f aca="false">IF(ISERROR(VLOOKUP($A91,'Import OffPeak'!$A$3:BI$99,56,FALSE())-VLOOKUP($A91,'Import OffPeak change'!$A$106:BI$202,56,FALSE())),0,(VLOOKUP($A91,'Import OffPeak'!$A$3:BI$99,56,FALSE())-VLOOKUP($A91,'Import OffPeak change'!$A$106:BI$202,56,FALSE())))</f>
        <v>0</v>
      </c>
      <c r="BE91" s="193" t="n">
        <f aca="false">IF(ISERROR(VLOOKUP($A91,'Import OffPeak'!$A$3:BJ$99,57,FALSE())-VLOOKUP($A91,'Import OffPeak change'!$A$106:BJ$202,57,FALSE())),0,(VLOOKUP($A91,'Import OffPeak'!$A$3:BJ$99,57,FALSE())-VLOOKUP($A91,'Import OffPeak change'!$A$106:BJ$202,57,FALSE())))</f>
        <v>0</v>
      </c>
      <c r="BF91" s="193" t="n">
        <f aca="false">IF(ISERROR(VLOOKUP($A91,'Import OffPeak'!$A$3:BK$99,58,FALSE())-VLOOKUP($A91,'Import OffPeak change'!$A$106:BK$202,58,FALSE())),0,(VLOOKUP($A91,'Import OffPeak'!$A$3:BK$99,58,FALSE())-VLOOKUP($A91,'Import OffPeak change'!$A$106:BK$202,58,FALSE())))</f>
        <v>0</v>
      </c>
      <c r="BG91" s="193" t="n">
        <f aca="false">IF(ISERROR(VLOOKUP($A91,'Import OffPeak'!$A$3:BL$99,59,FALSE())-VLOOKUP($A91,'Import OffPeak change'!$A$106:BL$202,59,FALSE())),0,(VLOOKUP($A91,'Import OffPeak'!$A$3:BL$99,59,FALSE())-VLOOKUP($A91,'Import OffPeak change'!$A$106:BL$202,59,FALSE())))</f>
        <v>0</v>
      </c>
      <c r="BH91" s="193" t="n">
        <f aca="false">IF(ISERROR(VLOOKUP($A91,'Import OffPeak'!$A$3:BM$99,60,FALSE())-VLOOKUP($A91,'Import OffPeak change'!$A$106:BM$202,60,FALSE())),0,(VLOOKUP($A91,'Import OffPeak'!$A$3:BM$99,60,FALSE())-VLOOKUP($A91,'Import OffPeak change'!$A$106:BM$202,60,FALSE())))</f>
        <v>0</v>
      </c>
      <c r="BI91" s="193" t="n">
        <f aca="false">IF(ISERROR(VLOOKUP($A91,'Import OffPeak'!$A$3:BN$99,61,FALSE())-VLOOKUP($A91,'Import OffPeak change'!$A$106:BN$202,61,FALSE())),0,(VLOOKUP($A91,'Import OffPeak'!$A$3:BN$99,61,FALSE())-VLOOKUP($A91,'Import OffPeak change'!$A$106:BN$202,61,FALSE())))</f>
        <v>0</v>
      </c>
      <c r="BJ91" s="193" t="n">
        <f aca="false">IF(ISERROR(VLOOKUP($A91,'Import OffPeak'!$A$3:BO$99,62,FALSE())-VLOOKUP($A91,'Import OffPeak change'!$A$106:BO$202,62,FALSE())),0,(VLOOKUP($A91,'Import OffPeak'!$A$3:BO$99,62,FALSE())-VLOOKUP($A91,'Import OffPeak change'!$A$106:BO$202,62,FALSE())))</f>
        <v>0</v>
      </c>
      <c r="BK91" s="193" t="n">
        <f aca="false">IF(ISERROR(VLOOKUP($A91,'Import OffPeak'!$A$3:BP$99,63,FALSE())-VLOOKUP($A91,'Import OffPeak change'!$A$106:BP$202,63,FALSE())),0,(VLOOKUP($A91,'Import OffPeak'!$A$3:BP$99,63,FALSE())-VLOOKUP($A91,'Import OffPeak change'!$A$106:BP$202,63,FALSE())))</f>
        <v>0</v>
      </c>
      <c r="BL91" s="193" t="n">
        <f aca="false">IF(ISERROR(VLOOKUP($A91,'Import OffPeak'!$A$3:BQ$99,64,FALSE())-VLOOKUP($A91,'Import OffPeak change'!$A$106:BQ$202,64,FALSE())),0,(VLOOKUP($A91,'Import OffPeak'!$A$3:BQ$99,64,FALSE())-VLOOKUP($A91,'Import OffPeak change'!$A$106:BQ$202,64,FALSE())))</f>
        <v>0</v>
      </c>
      <c r="BM91" s="193" t="n">
        <f aca="false">IF(ISERROR(VLOOKUP($A91,'Import OffPeak'!$A$3:BR$99,65,FALSE())-VLOOKUP($A91,'Import OffPeak change'!$A$106:BR$202,65,FALSE())),0,(VLOOKUP($A91,'Import OffPeak'!$A$3:BR$99,65,FALSE())-VLOOKUP($A91,'Import OffPeak change'!$A$106:BR$202,65,FALSE())))</f>
        <v>0</v>
      </c>
      <c r="BN91" s="193" t="n">
        <f aca="false">IF(ISERROR(VLOOKUP($A91,'Import OffPeak'!$A$3:BS$99,66,FALSE())-VLOOKUP($A91,'Import OffPeak change'!$A$106:BS$202,66,FALSE())),0,(VLOOKUP($A91,'Import OffPeak'!$A$3:BS$99,66,FALSE())-VLOOKUP($A91,'Import OffPeak change'!$A$106:BS$202,66,FALSE())))</f>
        <v>0</v>
      </c>
      <c r="BO91" s="193" t="n">
        <f aca="false">IF(ISERROR(VLOOKUP($A91,'Import OffPeak'!$A$3:BT$99,67,FALSE())-VLOOKUP($A91,'Import OffPeak change'!$A$106:BT$202,67,FALSE())),0,(VLOOKUP($A91,'Import OffPeak'!$A$3:BT$99,67,FALSE())-VLOOKUP($A91,'Import OffPeak change'!$A$106:BT$202,67,FALSE())))</f>
        <v>0</v>
      </c>
      <c r="BP91" s="193" t="n">
        <f aca="false">IF(ISERROR(VLOOKUP($A91,'Import OffPeak'!$A$3:BU$99,68,FALSE())-VLOOKUP($A91,'Import OffPeak change'!$A$106:BU$202,68,FALSE())),0,(VLOOKUP($A91,'Import OffPeak'!$A$3:BU$99,68,FALSE())-VLOOKUP($A91,'Import OffPeak change'!$A$106:BU$202,68,FALSE())))</f>
        <v>0</v>
      </c>
      <c r="BQ91" s="193" t="n">
        <f aca="false">IF(ISERROR(VLOOKUP($A91,'Import OffPeak'!$A$3:BV$99,69,FALSE())-VLOOKUP($A91,'Import OffPeak change'!$A$106:BV$202,69,FALSE())),0,(VLOOKUP($A91,'Import OffPeak'!$A$3:BV$99,69,FALSE())-VLOOKUP($A91,'Import OffPeak change'!$A$106:BV$202,69,FALSE())))</f>
        <v>0</v>
      </c>
      <c r="BR91" s="193" t="n">
        <f aca="false">IF(ISERROR(VLOOKUP($A91,'Import OffPeak'!$A$3:BW$99,70,FALSE())-VLOOKUP($A91,'Import OffPeak change'!$A$106:BW$202,70,FALSE())),0,(VLOOKUP($A91,'Import OffPeak'!$A$3:BW$99,70,FALSE())-VLOOKUP($A91,'Import OffPeak change'!$A$106:BW$202,70,FALSE())))</f>
        <v>0</v>
      </c>
      <c r="BS91" s="193" t="n">
        <f aca="false">IF(ISERROR(VLOOKUP($A91,'Import OffPeak'!$A$3:BX$99,71,FALSE())-VLOOKUP($A91,'Import OffPeak change'!$A$106:BX$202,71,FALSE())),0,(VLOOKUP($A91,'Import OffPeak'!$A$3:BX$99,71,FALSE())-VLOOKUP($A91,'Import OffPeak change'!$A$106:BX$202,71,FALSE())))</f>
        <v>0</v>
      </c>
      <c r="BT91" s="193" t="n">
        <f aca="false">IF(ISERROR(VLOOKUP($A91,'Import OffPeak'!$A$3:BY$99,72,FALSE())-VLOOKUP($A91,'Import OffPeak change'!$A$106:BY$202,72,FALSE())),0,(VLOOKUP($A91,'Import OffPeak'!$A$3:BY$99,72,FALSE())-VLOOKUP($A91,'Import OffPeak change'!$A$106:BY$202,72,FALSE())))</f>
        <v>0</v>
      </c>
      <c r="BU91" s="193" t="n">
        <f aca="false">IF(ISERROR(VLOOKUP($A91,'Import OffPeak'!$A$3:BZ$99,73,FALSE())-VLOOKUP($A91,'Import OffPeak change'!$A$106:BZ$202,73,FALSE())),0,(VLOOKUP($A91,'Import OffPeak'!$A$3:BZ$99,73,FALSE())-VLOOKUP($A91,'Import OffPeak change'!$A$106:BZ$202,73,FALSE())))</f>
        <v>0</v>
      </c>
      <c r="BV91" s="193" t="n">
        <f aca="false">IF(ISERROR(VLOOKUP($A91,'Import OffPeak'!$A$3:CA$99,74,FALSE())-VLOOKUP($A91,'Import OffPeak change'!$A$106:CA$202,74,FALSE())),0,(VLOOKUP($A91,'Import OffPeak'!$A$3:CA$99,74,FALSE())-VLOOKUP($A91,'Import OffPeak change'!$A$106:CA$202,74,FALSE())))</f>
        <v>0</v>
      </c>
      <c r="BW91" s="193" t="n">
        <f aca="false">IF(ISERROR(VLOOKUP($A91,'Import OffPeak'!$A$3:CB$99,75,FALSE())-VLOOKUP($A91,'Import OffPeak change'!$A$106:CB$202,75,FALSE())),0,(VLOOKUP($A91,'Import OffPeak'!$A$3:CB$99,75,FALSE())-VLOOKUP($A91,'Import OffPeak change'!$A$106:CB$202,75,FALSE())))</f>
        <v>0</v>
      </c>
      <c r="BX91" s="193" t="n">
        <f aca="false">IF(ISERROR(VLOOKUP($A91,'Import OffPeak'!$A$3:CC$99,76,FALSE())-VLOOKUP($A91,'Import OffPeak change'!$A$106:CC$202,76,FALSE())),0,(VLOOKUP($A91,'Import OffPeak'!$A$3:CC$99,76,FALSE())-VLOOKUP($A91,'Import OffPeak change'!$A$106:CC$202,76,FALSE())))</f>
        <v>0</v>
      </c>
      <c r="BY91" s="193" t="n">
        <f aca="false">IF(ISERROR(VLOOKUP($A91,'Import OffPeak'!$A$3:CD$99,77,FALSE())-VLOOKUP($A91,'Import OffPeak change'!$A$106:CD$202,77,FALSE())),0,(VLOOKUP($A91,'Import OffPeak'!$A$3:CD$99,77,FALSE())-VLOOKUP($A91,'Import OffPeak change'!$A$106:CD$202,77,FALSE())))</f>
        <v>0</v>
      </c>
      <c r="BZ91" s="193" t="n">
        <f aca="false">IF(ISERROR(VLOOKUP($A91,'Import OffPeak'!$A$3:CE$99,78,FALSE())-VLOOKUP($A91,'Import OffPeak change'!$A$106:CE$202,78,FALSE())),0,(VLOOKUP($A91,'Import OffPeak'!$A$3:CE$99,78,FALSE())-VLOOKUP($A91,'Import OffPeak change'!$A$106:CE$202,78,FALSE())))</f>
        <v>0</v>
      </c>
      <c r="CA91" s="193" t="n">
        <f aca="false">IF(ISERROR(VLOOKUP($A91,'Import OffPeak'!$A$3:CF$99,79,FALSE())-VLOOKUP($A91,'Import OffPeak change'!$A$106:CF$202,79,FALSE())),0,(VLOOKUP($A91,'Import OffPeak'!$A$3:CF$99,79,FALSE())-VLOOKUP($A91,'Import OffPeak change'!$A$106:CF$202,79,FALSE())))</f>
        <v>0</v>
      </c>
      <c r="CB91" s="193" t="n">
        <f aca="false">IF(ISERROR(VLOOKUP($A91,'Import OffPeak'!$A$3:CG$99,80,FALSE())-VLOOKUP($A91,'Import OffPeak change'!$A$106:CG$202,80,FALSE())),0,(VLOOKUP($A91,'Import OffPeak'!$A$3:CG$99,80,FALSE())-VLOOKUP($A91,'Import OffPeak change'!$A$106:CG$202,80,FALSE())))</f>
        <v>0</v>
      </c>
      <c r="CC91" s="193" t="n">
        <f aca="false">IF(ISERROR(VLOOKUP($A91,'Import OffPeak'!$A$3:CH$99,81,FALSE())-VLOOKUP($A91,'Import OffPeak change'!$A$106:CH$202,81,FALSE())),0,(VLOOKUP($A91,'Import OffPeak'!$A$3:CH$99,81,FALSE())-VLOOKUP($A91,'Import OffPeak change'!$A$106:CH$202,81,FALSE())))</f>
        <v>0</v>
      </c>
      <c r="CD91" s="193" t="n">
        <f aca="false">IF(ISERROR(VLOOKUP($A91,'Import OffPeak'!$A$3:CI$99,82,FALSE())-VLOOKUP($A91,'Import OffPeak change'!$A$106:CI$202,82,FALSE())),0,(VLOOKUP($A91,'Import OffPeak'!$A$3:CI$99,82,FALSE())-VLOOKUP($A91,'Import OffPeak change'!$A$106:CI$202,82,FALSE())))</f>
        <v>0</v>
      </c>
      <c r="CE91" s="193" t="n">
        <f aca="false">IF(ISERROR(VLOOKUP($A91,'Import OffPeak'!$A$3:CJ$99,83,FALSE())-VLOOKUP($A91,'Import OffPeak change'!$A$106:CJ$202,83,FALSE())),0,(VLOOKUP($A91,'Import OffPeak'!$A$3:CJ$99,83,FALSE())-VLOOKUP($A91,'Import OffPeak change'!$A$106:CJ$202,83,FALSE())))</f>
        <v>0</v>
      </c>
      <c r="CF91" s="193" t="n">
        <f aca="false">IF(ISERROR(VLOOKUP($A91,'Import OffPeak'!$A$3:CK$99,84,FALSE())-VLOOKUP($A91,'Import OffPeak change'!$A$106:CK$202,84,FALSE())),0,(VLOOKUP($A91,'Import OffPeak'!$A$3:CK$99,84,FALSE())-VLOOKUP($A91,'Import OffPeak change'!$A$106:CK$202,84,FALSE())))</f>
        <v>0</v>
      </c>
      <c r="CG91" s="193" t="n">
        <f aca="false">IF(ISERROR(VLOOKUP($A91,'Import OffPeak'!$A$3:CL$99,85,FALSE())-VLOOKUP($A91,'Import OffPeak change'!$A$106:CL$202,85,FALSE())),0,(VLOOKUP($A91,'Import OffPeak'!$A$3:CL$99,85,FALSE())-VLOOKUP($A91,'Import OffPeak change'!$A$106:CL$202,85,FALSE())))</f>
        <v>0</v>
      </c>
      <c r="CH91" s="193" t="n">
        <f aca="false">IF(ISERROR(VLOOKUP($A91,'Import OffPeak'!$A$3:CM$99,86,FALSE())-VLOOKUP($A91,'Import OffPeak change'!$A$106:CM$202,86,FALSE())),0,(VLOOKUP($A91,'Import OffPeak'!$A$3:CM$99,86,FALSE())-VLOOKUP($A91,'Import OffPeak change'!$A$106:CM$202,86,FALSE())))</f>
        <v>0</v>
      </c>
      <c r="CI91" s="193" t="n">
        <f aca="false">IF(ISERROR(VLOOKUP($A91,'Import OffPeak'!$A$3:CN$99,87,FALSE())-VLOOKUP($A91,'Import OffPeak change'!$A$106:CN$202,87,FALSE())),0,(VLOOKUP($A91,'Import OffPeak'!$A$3:CN$99,87,FALSE())-VLOOKUP($A91,'Import OffPeak change'!$A$106:CN$202,87,FALSE())))</f>
        <v>0</v>
      </c>
      <c r="CJ91" s="193" t="n">
        <f aca="false">IF(ISERROR(VLOOKUP($A91,'Import OffPeak'!$A$3:CO$99,88,FALSE())-VLOOKUP($A91,'Import OffPeak change'!$A$106:CO$202,88,FALSE())),0,(VLOOKUP($A91,'Import OffPeak'!$A$3:CO$99,88,FALSE())-VLOOKUP($A91,'Import OffPeak change'!$A$106:CO$202,88,FALSE())))</f>
        <v>0</v>
      </c>
      <c r="CK91" s="193" t="n">
        <f aca="false">IF(ISERROR(VLOOKUP($A91,'Import OffPeak'!$A$3:CP$99,89,FALSE())-VLOOKUP($A91,'Import OffPeak change'!$A$106:CP$202,89,FALSE())),0,(VLOOKUP($A91,'Import OffPeak'!$A$3:CP$99,89,FALSE())-VLOOKUP($A91,'Import OffPeak change'!$A$106:CP$202,89,FALSE())))</f>
        <v>0</v>
      </c>
      <c r="CL91" s="193" t="n">
        <f aca="false">IF(ISERROR(VLOOKUP($A91,'Import OffPeak'!$A$3:CQ$99,90,FALSE())-VLOOKUP($A91,'Import OffPeak change'!$A$106:CQ$202,90,FALSE())),0,(VLOOKUP($A91,'Import OffPeak'!$A$3:CQ$99,90,FALSE())-VLOOKUP($A91,'Import OffPeak change'!$A$106:CQ$202,90,FALSE())))</f>
        <v>0</v>
      </c>
      <c r="CM91" s="193" t="n">
        <f aca="false">IF(ISERROR(VLOOKUP($A91,'Import OffPeak'!$A$3:CR$99,91,FALSE())-VLOOKUP($A91,'Import OffPeak change'!$A$106:CR$202,91,FALSE())),0,(VLOOKUP($A91,'Import OffPeak'!$A$3:CR$99,91,FALSE())-VLOOKUP($A91,'Import OffPeak change'!$A$106:CR$202,91,FALSE())))</f>
        <v>0</v>
      </c>
      <c r="CN91" s="193" t="n">
        <f aca="false">IF(ISERROR(VLOOKUP($A91,'Import OffPeak'!$A$3:CS$99,92,FALSE())-VLOOKUP($A91,'Import OffPeak change'!$A$106:CS$202,92,FALSE())),0,(VLOOKUP($A91,'Import OffPeak'!$A$3:CS$99,92,FALSE())-VLOOKUP($A91,'Import OffPeak change'!$A$106:CS$202,92,FALSE())))</f>
        <v>0</v>
      </c>
      <c r="CO91" s="193" t="n">
        <f aca="false">IF(ISERROR(VLOOKUP($A91,'Import OffPeak'!$A$3:CT$99,93,FALSE())-VLOOKUP($A91,'Import OffPeak change'!$A$106:CT$202,93,FALSE())),0,(VLOOKUP($A91,'Import OffPeak'!$A$3:CT$99,93,FALSE())-VLOOKUP($A91,'Import OffPeak change'!$A$106:CT$202,93,FALSE())))</f>
        <v>0</v>
      </c>
      <c r="CP91" s="193" t="n">
        <f aca="false">IF(ISERROR(VLOOKUP($A91,'Import OffPeak'!$A$3:CU$99,94,FALSE())-VLOOKUP($A91,'Import OffPeak change'!$A$106:CU$202,94,FALSE())),0,(VLOOKUP($A91,'Import OffPeak'!$A$3:CU$99,94,FALSE())-VLOOKUP($A91,'Import OffPeak change'!$A$106:CU$202,94,FALSE())))</f>
        <v>0</v>
      </c>
      <c r="CQ91" s="193" t="n">
        <f aca="false">IF(ISERROR(VLOOKUP($A91,'Import OffPeak'!$A$3:CV$99,95,FALSE())-VLOOKUP($A91,'Import OffPeak change'!$A$106:CV$202,95,FALSE())),0,(VLOOKUP($A91,'Import OffPeak'!$A$3:CV$99,95,FALSE())-VLOOKUP($A91,'Import OffPeak change'!$A$106:CV$202,95,FALSE())))</f>
        <v>0</v>
      </c>
      <c r="CR91" s="193" t="n">
        <f aca="false">IF(ISERROR(VLOOKUP($A91,'Import OffPeak'!$A$3:CW$99,96,FALSE())-VLOOKUP($A91,'Import OffPeak change'!$A$106:CW$202,96,FALSE())),0,(VLOOKUP($A91,'Import OffPeak'!$A$3:CW$99,96,FALSE())-VLOOKUP($A91,'Import OffPeak change'!$A$106:CW$202,96,FALSE())))</f>
        <v>0</v>
      </c>
      <c r="CS91" s="193" t="n">
        <f aca="false">IF(ISERROR(VLOOKUP($A91,'Import OffPeak'!$A$3:CX$99,97,FALSE())-VLOOKUP($A91,'Import OffPeak change'!$A$106:CX$202,97,FALSE())),0,(VLOOKUP($A91,'Import OffPeak'!$A$3:CX$99,97,FALSE())-VLOOKUP($A91,'Import OffPeak change'!$A$106:CX$202,97,FALSE())))</f>
        <v>0</v>
      </c>
      <c r="CT91" s="193" t="n">
        <f aca="false">IF(ISERROR(VLOOKUP($A91,'Import OffPeak'!$A$3:CY$99,98,FALSE())-VLOOKUP($A91,'Import OffPeak change'!$A$106:CY$202,98,FALSE())),0,(VLOOKUP($A91,'Import OffPeak'!$A$3:CY$99,98,FALSE())-VLOOKUP($A91,'Import OffPeak change'!$A$106:CY$202,98,FALSE())))</f>
        <v>0</v>
      </c>
      <c r="CU91" s="193" t="n">
        <f aca="false">IF(ISERROR(VLOOKUP($A91,'Import OffPeak'!$A$3:CZ$99,99,FALSE())-VLOOKUP($A91,'Import OffPeak change'!$A$106:CZ$202,99,FALSE())),0,(VLOOKUP($A91,'Import OffPeak'!$A$3:CZ$99,99,FALSE())-VLOOKUP($A91,'Import OffPeak change'!$A$106:CZ$202,99,FALSE())))</f>
        <v>0</v>
      </c>
      <c r="CV91" s="193" t="n">
        <f aca="false">IF(ISERROR(VLOOKUP($A91,'Import OffPeak'!$A$3:DA$99,100,FALSE())-VLOOKUP($A91,'Import OffPeak change'!$A$106:DA$202,100,FALSE())),0,(VLOOKUP($A91,'Import OffPeak'!$A$3:DA$99,100,FALSE())-VLOOKUP($A91,'Import OffPeak change'!$A$106:DA$202,100,FALSE())))</f>
        <v>0</v>
      </c>
      <c r="CW91" s="193" t="n">
        <f aca="false">IF(ISERROR(VLOOKUP($A91,'Import OffPeak'!$A$3:DB$99,101,FALSE())-VLOOKUP($A91,'Import OffPeak change'!$A$106:DB$202,101,FALSE())),0,(VLOOKUP($A91,'Import OffPeak'!$A$3:DB$99,101,FALSE())-VLOOKUP($A91,'Import OffPeak change'!$A$106:DB$202,101,FALSE())))</f>
        <v>0</v>
      </c>
      <c r="CX91" s="193" t="n">
        <f aca="false">IF(ISERROR(VLOOKUP($A91,'Import OffPeak'!$A$3:DC$99,102,FALSE())-VLOOKUP($A91,'Import OffPeak change'!$A$106:DC$202,102,FALSE())),0,(VLOOKUP($A91,'Import OffPeak'!$A$3:DC$99,102,FALSE())-VLOOKUP($A91,'Import OffPeak change'!$A$106:DC$202,102,FALSE())))</f>
        <v>0</v>
      </c>
      <c r="CY91" s="193" t="n">
        <f aca="false">IF(ISERROR(VLOOKUP($A91,'Import OffPeak'!$A$3:DD$99,103,FALSE())-VLOOKUP($A91,'Import OffPeak change'!$A$106:DD$202,103,FALSE())),0,(VLOOKUP($A91,'Import OffPeak'!$A$3:DD$99,103,FALSE())-VLOOKUP($A91,'Import OffPeak change'!$A$106:DD$202,103,FALSE())))</f>
        <v>0</v>
      </c>
      <c r="CZ91" s="193" t="n">
        <f aca="false">IF(ISERROR(VLOOKUP($A91,'Import OffPeak'!$A$3:DE$99,104,FALSE())-VLOOKUP($A91,'Import OffPeak change'!$A$106:DE$202,104,FALSE())),0,(VLOOKUP($A91,'Import OffPeak'!$A$3:DE$99,104,FALSE())-VLOOKUP($A91,'Import OffPeak change'!$A$106:DE$202,104,FALSE())))</f>
        <v>0</v>
      </c>
      <c r="DA91" s="193" t="n">
        <f aca="false">IF(ISERROR(VLOOKUP($A91,'Import OffPeak'!$A$3:DF$99,105,FALSE())-VLOOKUP($A91,'Import OffPeak change'!$A$106:DF$202,105,FALSE())),0,(VLOOKUP($A91,'Import OffPeak'!$A$3:DF$99,105,FALSE())-VLOOKUP($A91,'Import OffPeak change'!$A$106:DF$202,105,FALSE())))</f>
        <v>0</v>
      </c>
      <c r="DB91" s="193" t="n">
        <f aca="false">IF(ISERROR(VLOOKUP($A91,'Import OffPeak'!$A$3:DG$99,106,FALSE())-VLOOKUP($A91,'Import OffPeak change'!$A$106:DG$202,106,FALSE())),0,(VLOOKUP($A91,'Import OffPeak'!$A$3:DG$99,106,FALSE())-VLOOKUP($A91,'Import OffPeak change'!$A$106:DG$202,106,FALSE())))</f>
        <v>0</v>
      </c>
      <c r="DC91" s="193" t="n">
        <f aca="false">IF(ISERROR(VLOOKUP($A91,'Import OffPeak'!$A$3:DH$99,107,FALSE())-VLOOKUP($A91,'Import OffPeak change'!$A$106:DH$202,107,FALSE())),0,(VLOOKUP($A91,'Import OffPeak'!$A$3:DH$99,107,FALSE())-VLOOKUP($A91,'Import OffPeak change'!$A$106:DH$202,107,FALSE())))</f>
        <v>0</v>
      </c>
      <c r="DD91" s="193" t="n">
        <f aca="false">IF(ISERROR(VLOOKUP($A91,'Import OffPeak'!$A$3:DI$99,108,FALSE())-VLOOKUP($A91,'Import OffPeak change'!$A$106:DI$202,108,FALSE())),0,(VLOOKUP($A91,'Import OffPeak'!$A$3:DI$99,108,FALSE())-VLOOKUP($A91,'Import OffPeak change'!$A$106:DI$202,108,FALSE())))</f>
        <v>0</v>
      </c>
      <c r="DE91" s="193" t="n">
        <f aca="false">IF(ISERROR(VLOOKUP($A91,'Import OffPeak'!$A$3:DJ$99,109,FALSE())-VLOOKUP($A91,'Import OffPeak change'!$A$106:DJ$202,109,FALSE())),0,(VLOOKUP($A91,'Import OffPeak'!$A$3:DJ$99,109,FALSE())-VLOOKUP($A91,'Import OffPeak change'!$A$106:DJ$202,109,FALSE())))</f>
        <v>0</v>
      </c>
      <c r="DF91" s="193" t="n">
        <f aca="false">IF(ISERROR(VLOOKUP($A91,'Import OffPeak'!$A$3:DK$99,110,FALSE())-VLOOKUP($A91,'Import OffPeak change'!$A$106:DK$202,110,FALSE())),0,(VLOOKUP($A91,'Import OffPeak'!$A$3:DK$99,110,FALSE())-VLOOKUP($A91,'Import OffPeak change'!$A$106:DK$202,110,FALSE())))</f>
        <v>0</v>
      </c>
      <c r="DG91" s="193" t="n">
        <f aca="false">IF(ISERROR(VLOOKUP($A91,'Import OffPeak'!$A$3:DL$99,111,FALSE())-VLOOKUP($A91,'Import OffPeak change'!$A$106:DL$202,111,FALSE())),0,(VLOOKUP($A91,'Import OffPeak'!$A$3:DL$99,111,FALSE())-VLOOKUP($A91,'Import OffPeak change'!$A$106:DL$202,111,FALSE())))</f>
        <v>0</v>
      </c>
      <c r="DH91" s="193" t="n">
        <f aca="false">IF(ISERROR(VLOOKUP($A91,'Import OffPeak'!$A$3:DM$99,112,FALSE())-VLOOKUP($A91,'Import OffPeak change'!$A$106:DM$202,112,FALSE())),0,(VLOOKUP($A91,'Import OffPeak'!$A$3:DM$99,112,FALSE())-VLOOKUP($A91,'Import OffPeak change'!$A$106:DM$202,112,FALSE())))</f>
        <v>0</v>
      </c>
      <c r="DI91" s="193" t="n">
        <f aca="false">IF(ISERROR(VLOOKUP($A91,'Import OffPeak'!$A$3:DN$99,113,FALSE())-VLOOKUP($A91,'Import OffPeak change'!$A$106:DN$202,113,FALSE())),0,(VLOOKUP($A91,'Import OffPeak'!$A$3:DN$99,113,FALSE())-VLOOKUP($A91,'Import OffPeak change'!$A$106:DN$202,113,FALSE())))</f>
        <v>0</v>
      </c>
      <c r="DJ91" s="193" t="n">
        <f aca="false">IF(ISERROR(VLOOKUP($A91,'Import OffPeak'!$A$3:DO$99,114,FALSE())-VLOOKUP($A91,'Import OffPeak change'!$A$106:DO$202,114,FALSE())),0,(VLOOKUP($A91,'Import OffPeak'!$A$3:DO$99,114,FALSE())-VLOOKUP($A91,'Import OffPeak change'!$A$106:DO$202,114,FALSE())))</f>
        <v>0</v>
      </c>
      <c r="DK91" s="193" t="n">
        <f aca="false">IF(ISERROR(VLOOKUP($A91,'Import OffPeak'!$A$3:DP$99,115,FALSE())-VLOOKUP($A91,'Import OffPeak change'!$A$106:DP$202,115,FALSE())),0,(VLOOKUP($A91,'Import OffPeak'!$A$3:DP$99,115,FALSE())-VLOOKUP($A91,'Import OffPeak change'!$A$106:DP$202,115,FALSE())))</f>
        <v>0</v>
      </c>
      <c r="DL91" s="193" t="n">
        <f aca="false">IF(ISERROR(VLOOKUP($A91,'Import OffPeak'!$A$3:DQ$99,116,FALSE())-VLOOKUP($A91,'Import OffPeak change'!$A$106:DQ$202,116,FALSE())),0,(VLOOKUP($A91,'Import OffPeak'!$A$3:DQ$99,116,FALSE())-VLOOKUP($A91,'Import OffPeak change'!$A$106:DQ$202,116,FALSE())))</f>
        <v>0</v>
      </c>
      <c r="DM91" s="193" t="n">
        <f aca="false">IF(ISERROR(VLOOKUP($A91,'Import OffPeak'!$A$3:DR$99,117,FALSE())-VLOOKUP($A91,'Import OffPeak change'!$A$106:DR$202,117,FALSE())),0,(VLOOKUP($A91,'Import OffPeak'!$A$3:DR$99,117,FALSE())-VLOOKUP($A91,'Import OffPeak change'!$A$106:DR$202,117,FALSE())))</f>
        <v>0</v>
      </c>
      <c r="DN91" s="193" t="n">
        <f aca="false">IF(ISERROR(VLOOKUP($A91,'Import OffPeak'!$A$3:DS$99,118,FALSE())-VLOOKUP($A91,'Import OffPeak change'!$A$106:DS$202,118,FALSE())),0,(VLOOKUP($A91,'Import OffPeak'!$A$3:DS$99,118,FALSE())-VLOOKUP($A91,'Import OffPeak change'!$A$106:DS$202,118,FALSE())))</f>
        <v>0</v>
      </c>
      <c r="DO91" s="193" t="n">
        <f aca="false">IF(ISERROR(VLOOKUP($A91,'Import OffPeak'!$A$3:DT$99,119,FALSE())-VLOOKUP($A91,'Import OffPeak change'!$A$106:DT$202,119,FALSE())),0,(VLOOKUP($A91,'Import OffPeak'!$A$3:DT$99,119,FALSE())-VLOOKUP($A91,'Import OffPeak change'!$A$106:DT$202,119,FALSE())))</f>
        <v>0</v>
      </c>
      <c r="DP91" s="193" t="n">
        <f aca="false">IF(ISERROR(VLOOKUP($A91,'Import OffPeak'!$A$3:DU$99,120,FALSE())-VLOOKUP($A91,'Import OffPeak change'!$A$106:DU$202,120,FALSE())),0,(VLOOKUP($A91,'Import OffPeak'!$A$3:DU$99,120,FALSE())-VLOOKUP($A91,'Import OffPeak change'!$A$106:DU$202,120,FALSE())))</f>
        <v>0</v>
      </c>
      <c r="DQ91" s="193" t="n">
        <f aca="false">IF(ISERROR(VLOOKUP($A91,'Import OffPeak'!$A$3:DV$99,121,FALSE())-VLOOKUP($A91,'Import OffPeak change'!$A$106:DV$202,121,FALSE())),0,(VLOOKUP($A91,'Import OffPeak'!$A$3:DV$99,121,FALSE())-VLOOKUP($A91,'Import OffPeak change'!$A$106:DV$202,121,FALSE())))</f>
        <v>0</v>
      </c>
      <c r="DR91" s="193" t="n">
        <f aca="false">IF(ISERROR(VLOOKUP($A91,'Import OffPeak'!$A$3:DW$99,122,FALSE())-VLOOKUP($A91,'Import OffPeak change'!$A$106:DW$202,122,FALSE())),0,(VLOOKUP($A91,'Import OffPeak'!$A$3:DW$99,122,FALSE())-VLOOKUP($A91,'Import OffPeak change'!$A$106:DW$202,122,FALSE())))</f>
        <v>0</v>
      </c>
      <c r="DS91" s="193" t="n">
        <f aca="false">IF(ISERROR(VLOOKUP($A91,'Import OffPeak'!$A$3:DX$99,123,FALSE())-VLOOKUP($A91,'Import OffPeak change'!$A$106:DX$202,123,FALSE())),0,(VLOOKUP($A91,'Import OffPeak'!$A$3:DX$99,123,FALSE())-VLOOKUP($A91,'Import OffPeak change'!$A$106:DX$202,123,FALSE())))</f>
        <v>0</v>
      </c>
      <c r="DT91" s="193" t="n">
        <f aca="false">IF(ISERROR(VLOOKUP($A91,'Import OffPeak'!$A$3:DY$99,124,FALSE())-VLOOKUP($A91,'Import OffPeak change'!$A$106:DY$202,124,FALSE())),0,(VLOOKUP($A91,'Import OffPeak'!$A$3:DY$99,124,FALSE())-VLOOKUP($A91,'Import OffPeak change'!$A$106:DY$202,124,FALSE())))</f>
        <v>0</v>
      </c>
      <c r="DU91" s="193" t="n">
        <f aca="false">IF(ISERROR(VLOOKUP($A91,'Import OffPeak'!$A$3:DZ$99,125,FALSE())-VLOOKUP($A91,'Import OffPeak change'!$A$106:DZ$202,125,FALSE())),0,(VLOOKUP($A91,'Import OffPeak'!$A$3:DZ$99,125,FALSE())-VLOOKUP($A91,'Import OffPeak change'!$A$106:DZ$202,125,FALSE())))</f>
        <v>0</v>
      </c>
      <c r="DV91" s="193" t="n">
        <f aca="false">IF(ISERROR(VLOOKUP($A91,'Import OffPeak'!$A$3:EA$99,126,FALSE())-VLOOKUP($A91,'Import OffPeak change'!$A$106:EA$202,126,FALSE())),0,(VLOOKUP($A91,'Import OffPeak'!$A$3:EA$99,126,FALSE())-VLOOKUP($A91,'Import OffPeak change'!$A$106:EA$202,126,FALSE())))</f>
        <v>0</v>
      </c>
      <c r="DW91" s="193" t="n">
        <f aca="false">IF(ISERROR(VLOOKUP($A91,'Import OffPeak'!$A$3:EB$99,127,FALSE())-VLOOKUP($A91,'Import OffPeak change'!$A$106:EB$202,127,FALSE())),0,(VLOOKUP($A91,'Import OffPeak'!$A$3:EB$99,127,FALSE())-VLOOKUP($A91,'Import OffPeak change'!$A$106:EB$202,127,FALSE())))</f>
        <v>0</v>
      </c>
      <c r="DX91" s="193" t="n">
        <f aca="false">IF(ISERROR(VLOOKUP($A91,'Import OffPeak'!$A$3:EC$99,128,FALSE())-VLOOKUP($A91,'Import OffPeak change'!$A$106:EC$202,128,FALSE())),0,(VLOOKUP($A91,'Import OffPeak'!$A$3:EC$99,128,FALSE())-VLOOKUP($A91,'Import OffPeak change'!$A$106:EC$202,128,FALSE())))</f>
        <v>0</v>
      </c>
      <c r="DY91" s="193" t="n">
        <f aca="false">IF(ISERROR(VLOOKUP($A91,'Import OffPeak'!$A$3:ED$99,129,FALSE())-VLOOKUP($A91,'Import OffPeak change'!$A$106:ED$202,129,FALSE())),0,(VLOOKUP($A91,'Import OffPeak'!$A$3:ED$99,129,FALSE())-VLOOKUP($A91,'Import OffPeak change'!$A$106:ED$202,129,FALSE())))</f>
        <v>0</v>
      </c>
      <c r="DZ91" s="193" t="n">
        <f aca="false">IF(ISERROR(VLOOKUP($A91,'Import OffPeak'!$A$3:EE$99,130,FALSE())-VLOOKUP($A91,'Import OffPeak change'!$A$106:EE$202,130,FALSE())),0,(VLOOKUP($A91,'Import OffPeak'!$A$3:EE$99,130,FALSE())-VLOOKUP($A91,'Import OffPeak change'!$A$106:EE$202,130,FALSE())))</f>
        <v>0</v>
      </c>
      <c r="EA91" s="193" t="n">
        <f aca="false">IF(ISERROR(VLOOKUP($A91,'Import OffPeak'!$A$3:EF$99,131,FALSE())-VLOOKUP($A91,'Import OffPeak change'!$A$106:EF$202,131,FALSE())),0,(VLOOKUP($A91,'Import OffPeak'!$A$3:EF$99,131,FALSE())-VLOOKUP($A91,'Import OffPeak change'!$A$106:EF$202,131,FALSE())))</f>
        <v>0</v>
      </c>
      <c r="EB91" s="193" t="n">
        <f aca="false">IF(ISERROR(VLOOKUP($A91,'Import OffPeak'!$A$3:EG$99,132,FALSE())-VLOOKUP($A91,'Import OffPeak change'!$A$106:EG$202,132,FALSE())),0,(VLOOKUP($A91,'Import OffPeak'!$A$3:EG$99,132,FALSE())-VLOOKUP($A91,'Import OffPeak change'!$A$106:EG$202,132,FALSE())))</f>
        <v>0</v>
      </c>
      <c r="EC91" s="193" t="n">
        <f aca="false">IF(ISERROR(VLOOKUP($A91,'Import OffPeak'!$A$3:EH$99,133,FALSE())-VLOOKUP($A91,'Import OffPeak change'!$A$106:EH$202,133,FALSE())),0,(VLOOKUP($A91,'Import OffPeak'!$A$3:EH$99,133,FALSE())-VLOOKUP($A91,'Import OffPeak change'!$A$106:EH$202,133,FALSE())))</f>
        <v>0</v>
      </c>
      <c r="ED91" s="193" t="n">
        <f aca="false">IF(ISERROR(VLOOKUP($A91,'Import OffPeak'!$A$3:EI$99,134,FALSE())-VLOOKUP($A91,'Import OffPeak change'!$A$106:EI$202,134,FALSE())),0,(VLOOKUP($A91,'Import OffPeak'!$A$3:EI$99,134,FALSE())-VLOOKUP($A91,'Import OffPeak change'!$A$106:EI$202,134,FALSE())))</f>
        <v>0</v>
      </c>
      <c r="EE91" s="193" t="n">
        <f aca="false">IF(ISERROR(VLOOKUP($A91,'Import OffPeak'!$A$3:EJ$99,135,FALSE())-VLOOKUP($A91,'Import OffPeak change'!$A$106:EJ$202,135,FALSE())),0,(VLOOKUP($A91,'Import OffPeak'!$A$3:EJ$99,135,FALSE())-VLOOKUP($A91,'Import OffPeak change'!$A$106:EJ$202,135,FALSE())))</f>
        <v>0</v>
      </c>
      <c r="EF91" s="193" t="n">
        <f aca="false">IF(ISERROR(VLOOKUP($A91,'Import OffPeak'!$A$3:EK$99,136,FALSE())-VLOOKUP($A91,'Import OffPeak change'!$A$106:EK$202,136,FALSE())),0,(VLOOKUP($A91,'Import OffPeak'!$A$3:EK$99,136,FALSE())-VLOOKUP($A91,'Import OffPeak change'!$A$106:EK$202,136,FALSE())))</f>
        <v>0</v>
      </c>
      <c r="EG91" s="193" t="n">
        <f aca="false">IF(ISERROR(VLOOKUP($A91,'Import OffPeak'!$A$3:EL$99,137,FALSE())-VLOOKUP($A91,'Import OffPeak change'!$A$106:EL$202,137,FALSE())),0,(VLOOKUP($A91,'Import OffPeak'!$A$3:EL$99,137,FALSE())-VLOOKUP($A91,'Import OffPeak change'!$A$106:EL$202,137,FALSE())))</f>
        <v>0</v>
      </c>
      <c r="EH91" s="193" t="n">
        <f aca="false">IF(ISERROR(VLOOKUP($A91,'Import OffPeak'!$A$3:EM$99,138,FALSE())-VLOOKUP($A91,'Import OffPeak change'!$A$106:EM$202,138,FALSE())),0,(VLOOKUP($A91,'Import OffPeak'!$A$3:EM$99,138,FALSE())-VLOOKUP($A91,'Import OffPeak change'!$A$106:EM$202,138,FALSE())))</f>
        <v>0</v>
      </c>
      <c r="EI91" s="193" t="n">
        <f aca="false">IF(ISERROR(VLOOKUP($A91,'Import OffPeak'!$A$3:EN$99,139,FALSE())-VLOOKUP($A91,'Import OffPeak change'!$A$106:EN$202,139,FALSE())),0,(VLOOKUP($A91,'Import OffPeak'!$A$3:EN$99,139,FALSE())-VLOOKUP($A91,'Import OffPeak change'!$A$106:EN$202,139,FALSE())))</f>
        <v>0</v>
      </c>
      <c r="EJ91" s="193" t="n">
        <f aca="false">IF(ISERROR(VLOOKUP($A91,'Import OffPeak'!$A$3:EO$99,140,FALSE())-VLOOKUP($A91,'Import OffPeak change'!$A$106:EO$202,140,FALSE())),0,(VLOOKUP($A91,'Import OffPeak'!$A$3:EO$99,140,FALSE())-VLOOKUP($A91,'Import OffPeak change'!$A$106:EO$202,140,FALSE())))</f>
        <v>0</v>
      </c>
      <c r="EK91" s="193" t="n">
        <f aca="false">IF(ISERROR(VLOOKUP($A91,'Import OffPeak'!$A$3:EP$99,141,FALSE())-VLOOKUP($A91,'Import OffPeak change'!$A$106:EP$202,141,FALSE())),0,(VLOOKUP($A91,'Import OffPeak'!$A$3:EP$99,141,FALSE())-VLOOKUP($A91,'Import OffPeak change'!$A$106:EP$202,141,FALSE())))</f>
        <v>0</v>
      </c>
      <c r="EL91" s="193" t="n">
        <f aca="false">IF(ISERROR(VLOOKUP($A91,'Import OffPeak'!$A$3:EQ$99,142,FALSE())-VLOOKUP($A91,'Import OffPeak change'!$A$106:EQ$202,142,FALSE())),0,(VLOOKUP($A91,'Import OffPeak'!$A$3:EQ$99,142,FALSE())-VLOOKUP($A91,'Import OffPeak change'!$A$106:EQ$202,142,FALSE())))</f>
        <v>0</v>
      </c>
      <c r="EM91" s="193" t="n">
        <f aca="false">IF(ISERROR(VLOOKUP($A91,'Import OffPeak'!$A$3:ER$99,143,FALSE())-VLOOKUP($A91,'Import OffPeak change'!$A$106:ER$202,143,FALSE())),0,(VLOOKUP($A91,'Import OffPeak'!$A$3:ER$99,143,FALSE())-VLOOKUP($A91,'Import OffPeak change'!$A$106:ER$202,143,FALSE())))</f>
        <v>0</v>
      </c>
      <c r="EN91" s="193" t="n">
        <f aca="false">IF(ISERROR(VLOOKUP($A91,'Import OffPeak'!$A$3:ES$99,144,FALSE())-VLOOKUP($A91,'Import OffPeak change'!$A$106:ES$202,144,FALSE())),0,(VLOOKUP($A91,'Import OffPeak'!$A$3:ES$99,144,FALSE())-VLOOKUP($A91,'Import OffPeak change'!$A$106:ES$202,144,FALSE())))</f>
        <v>0</v>
      </c>
      <c r="EO91" s="193" t="n">
        <f aca="false">IF(ISERROR(VLOOKUP($A91,'Import OffPeak'!$A$3:ET$99,145,FALSE())-VLOOKUP($A91,'Import OffPeak change'!$A$106:ET$202,145,FALSE())),0,(VLOOKUP($A91,'Import OffPeak'!$A$3:ET$99,145,FALSE())-VLOOKUP($A91,'Import OffPeak change'!$A$106:ET$202,145,FALSE())))</f>
        <v>0</v>
      </c>
      <c r="EP91" s="193" t="n">
        <f aca="false">IF(ISERROR(VLOOKUP($A91,'Import OffPeak'!$A$3:EU$99,146,FALSE())-VLOOKUP($A91,'Import OffPeak change'!$A$106:EU$202,146,FALSE())),0,(VLOOKUP($A91,'Import OffPeak'!$A$3:EU$99,146,FALSE())-VLOOKUP($A91,'Import OffPeak change'!$A$106:EU$202,146,FALSE())))</f>
        <v>0</v>
      </c>
      <c r="EQ91" s="193" t="n">
        <f aca="false">IF(ISERROR(VLOOKUP($A91,'Import OffPeak'!$A$3:EV$99,147,FALSE())-VLOOKUP($A91,'Import OffPeak change'!$A$106:EV$202,147,FALSE())),0,(VLOOKUP($A91,'Import OffPeak'!$A$3:EV$99,147,FALSE())-VLOOKUP($A91,'Import OffPeak change'!$A$106:EV$202,147,FALSE())))</f>
        <v>0</v>
      </c>
      <c r="ER91" s="193" t="n">
        <f aca="false">IF(ISERROR(VLOOKUP($A91,'Import OffPeak'!$A$3:EW$99,148,FALSE())-VLOOKUP($A91,'Import OffPeak change'!$A$106:EW$202,148,FALSE())),0,(VLOOKUP($A91,'Import OffPeak'!$A$3:EW$99,148,FALSE())-VLOOKUP($A91,'Import OffPeak change'!$A$106:EW$202,148,FALSE())))</f>
        <v>0</v>
      </c>
      <c r="ES91" s="193" t="n">
        <f aca="false">IF(ISERROR(VLOOKUP($A91,'Import OffPeak'!$A$3:EX$99,149,FALSE())-VLOOKUP($A91,'Import OffPeak change'!$A$106:EX$202,149,FALSE())),0,(VLOOKUP($A91,'Import OffPeak'!$A$3:EX$99,149,FALSE())-VLOOKUP($A91,'Import OffPeak change'!$A$106:EX$202,149,FALSE())))</f>
        <v>0</v>
      </c>
      <c r="ET91" s="193" t="n">
        <f aca="false">IF(ISERROR(VLOOKUP($A91,'Import OffPeak'!$A$3:EY$99,150,FALSE())-VLOOKUP($A91,'Import OffPeak change'!$A$106:EY$202,150,FALSE())),0,(VLOOKUP($A91,'Import OffPeak'!$A$3:EY$99,150,FALSE())-VLOOKUP($A91,'Import OffPeak change'!$A$106:EY$202,150,FALSE())))</f>
        <v>0</v>
      </c>
      <c r="EU91" s="193" t="n">
        <f aca="false">IF(ISERROR(VLOOKUP($A91,'Import OffPeak'!$A$3:EZ$99,151,FALSE())-VLOOKUP($A91,'Import OffPeak change'!$A$106:EZ$202,151,FALSE())),0,(VLOOKUP($A91,'Import OffPeak'!$A$3:EZ$99,151,FALSE())-VLOOKUP($A91,'Import OffPeak change'!$A$106:EZ$202,151,FALSE())))</f>
        <v>0</v>
      </c>
      <c r="EV91" s="193" t="n">
        <f aca="false">IF(ISERROR(VLOOKUP($A91,'Import OffPeak'!$A$3:FA$99,152,FALSE())-VLOOKUP($A91,'Import OffPeak change'!$A$106:FA$202,152,FALSE())),0,(VLOOKUP($A91,'Import OffPeak'!$A$3:FA$99,152,FALSE())-VLOOKUP($A91,'Import OffPeak change'!$A$106:FA$202,152,FALSE())))</f>
        <v>0</v>
      </c>
      <c r="EW91" s="193" t="n">
        <f aca="false">IF(ISERROR(VLOOKUP($A91,'Import OffPeak'!$A$3:FB$99,153,FALSE())-VLOOKUP($A91,'Import OffPeak change'!$A$106:FB$202,153,FALSE())),0,(VLOOKUP($A91,'Import OffPeak'!$A$3:FB$99,153,FALSE())-VLOOKUP($A91,'Import OffPeak change'!$A$106:FB$202,153,FALSE())))</f>
        <v>0</v>
      </c>
      <c r="EX91" s="193" t="n">
        <f aca="false">IF(ISERROR(VLOOKUP($A91,'Import OffPeak'!$A$3:FC$99,154,FALSE())-VLOOKUP($A91,'Import OffPeak change'!$A$106:FC$202,154,FALSE())),0,(VLOOKUP($A91,'Import OffPeak'!$A$3:FC$99,154,FALSE())-VLOOKUP($A91,'Import OffPeak change'!$A$106:FC$202,154,FALSE())))</f>
        <v>0</v>
      </c>
      <c r="EY91" s="193" t="n">
        <f aca="false">IF(ISERROR(VLOOKUP($A91,'Import OffPeak'!$A$3:FD$99,155,FALSE())-VLOOKUP($A91,'Import OffPeak change'!$A$106:FD$202,155,FALSE())),0,(VLOOKUP($A91,'Import OffPeak'!$A$3:FD$99,155,FALSE())-VLOOKUP($A91,'Import OffPeak change'!$A$106:FD$202,155,FALSE())))</f>
        <v>0</v>
      </c>
      <c r="EZ91" s="193" t="n">
        <f aca="false">IF(ISERROR(VLOOKUP($A91,'Import OffPeak'!$A$3:FE$99,156,FALSE())-VLOOKUP($A91,'Import OffPeak change'!$A$106:FE$202,156,FALSE())),0,(VLOOKUP($A91,'Import OffPeak'!$A$3:FE$99,156,FALSE())-VLOOKUP($A91,'Import OffPeak change'!$A$106:FE$202,156,FALSE())))</f>
        <v>0</v>
      </c>
      <c r="FA91" s="193" t="n">
        <f aca="false">IF(ISERROR(VLOOKUP($A91,'Import OffPeak'!$A$3:FF$99,157,FALSE())-VLOOKUP($A91,'Import OffPeak change'!$A$106:FF$202,157,FALSE())),0,(VLOOKUP($A91,'Import OffPeak'!$A$3:FF$99,157,FALSE())-VLOOKUP($A91,'Import OffPeak change'!$A$106:FF$202,157,FALSE())))</f>
        <v>0</v>
      </c>
      <c r="FB91" s="193" t="n">
        <f aca="false">IF(ISERROR(VLOOKUP($A91,'Import OffPeak'!$A$3:FG$99,158,FALSE())-VLOOKUP($A91,'Import OffPeak change'!$A$106:FG$202,158,FALSE())),0,(VLOOKUP($A91,'Import OffPeak'!$A$3:FG$99,158,FALSE())-VLOOKUP($A91,'Import OffPeak change'!$A$106:FG$202,158,FALSE())))</f>
        <v>0</v>
      </c>
      <c r="FC91" s="193" t="n">
        <f aca="false">IF(ISERROR(VLOOKUP($A91,'Import OffPeak'!$A$3:FH$99,159,FALSE())-VLOOKUP($A91,'Import OffPeak change'!$A$106:FH$202,159,FALSE())),0,(VLOOKUP($A91,'Import OffPeak'!$A$3:FH$99,159,FALSE())-VLOOKUP($A91,'Import OffPeak change'!$A$106:FH$202,159,FALSE())))</f>
        <v>0</v>
      </c>
      <c r="FD91" s="193" t="n">
        <f aca="false">IF(ISERROR(VLOOKUP($A91,'Import OffPeak'!$A$3:FI$99,160,FALSE())-VLOOKUP($A91,'Import OffPeak change'!$A$106:FI$202,160,FALSE())),0,(VLOOKUP($A91,'Import OffPeak'!$A$3:FI$99,160,FALSE())-VLOOKUP($A91,'Import OffPeak change'!$A$106:FI$202,160,FALSE())))</f>
        <v>0</v>
      </c>
      <c r="FE91" s="193" t="n">
        <f aca="false">IF(ISERROR(VLOOKUP($A91,'Import OffPeak'!$A$3:FJ$99,161,FALSE())-VLOOKUP($A91,'Import OffPeak change'!$A$106:FJ$202,161,FALSE())),0,(VLOOKUP($A91,'Import OffPeak'!$A$3:FJ$99,161,FALSE())-VLOOKUP($A91,'Import OffPeak change'!$A$106:FJ$202,161,FALSE())))</f>
        <v>0</v>
      </c>
      <c r="FF91" s="193" t="n">
        <f aca="false">IF(ISERROR(VLOOKUP($A91,'Import OffPeak'!$A$3:FK$99,162,FALSE())-VLOOKUP($A91,'Import OffPeak change'!$A$106:FK$202,162,FALSE())),0,(VLOOKUP($A91,'Import OffPeak'!$A$3:FK$99,162,FALSE())-VLOOKUP($A91,'Import OffPeak change'!$A$106:FK$202,162,FALSE())))</f>
        <v>0</v>
      </c>
      <c r="FG91" s="193" t="n">
        <f aca="false">IF(ISERROR(VLOOKUP($A91,'Import OffPeak'!$A$3:FL$99,163,FALSE())-VLOOKUP($A91,'Import OffPeak change'!$A$106:FL$202,163,FALSE())),0,(VLOOKUP($A91,'Import OffPeak'!$A$3:FL$99,163,FALSE())-VLOOKUP($A91,'Import OffPeak change'!$A$106:FL$202,163,FALSE())))</f>
        <v>0</v>
      </c>
      <c r="FH91" s="193" t="n">
        <f aca="false">IF(ISERROR(VLOOKUP($A91,'Import OffPeak'!$A$3:FM$99,164,FALSE())-VLOOKUP($A91,'Import OffPeak change'!$A$106:FM$202,164,FALSE())),0,(VLOOKUP($A91,'Import OffPeak'!$A$3:FM$99,164,FALSE())-VLOOKUP($A91,'Import OffPeak change'!$A$106:FM$202,164,FALSE())))</f>
        <v>0</v>
      </c>
      <c r="FI91" s="193" t="n">
        <f aca="false">IF(ISERROR(VLOOKUP($A91,'Import OffPeak'!$A$3:FN$99,165,FALSE())-VLOOKUP($A91,'Import OffPeak change'!$A$106:FN$202,165,FALSE())),0,(VLOOKUP($A91,'Import OffPeak'!$A$3:FN$99,165,FALSE())-VLOOKUP($A91,'Import OffPeak change'!$A$106:FN$202,165,FALSE())))</f>
        <v>0</v>
      </c>
      <c r="FJ91" s="193" t="n">
        <f aca="false">IF(ISERROR(VLOOKUP($A91,'Import OffPeak'!$A$3:FO$99,166,FALSE())-VLOOKUP($A91,'Import OffPeak change'!$A$106:FO$202,166,FALSE())),0,(VLOOKUP($A91,'Import OffPeak'!$A$3:FO$99,166,FALSE())-VLOOKUP($A91,'Import OffPeak change'!$A$106:FO$202,166,FALSE())))</f>
        <v>0</v>
      </c>
      <c r="FK91" s="193" t="n">
        <f aca="false">IF(ISERROR(VLOOKUP($A91,'Import OffPeak'!$A$3:FP$99,167,FALSE())-VLOOKUP($A91,'Import OffPeak change'!$A$106:FP$202,167,FALSE())),0,(VLOOKUP($A91,'Import OffPeak'!$A$3:FP$99,167,FALSE())-VLOOKUP($A91,'Import OffPeak change'!$A$106:FP$202,167,FALSE())))</f>
        <v>0</v>
      </c>
      <c r="FL91" s="193" t="n">
        <f aca="false">IF(ISERROR(VLOOKUP($A91,'Import OffPeak'!$A$3:FQ$99,168,FALSE())-VLOOKUP($A91,'Import OffPeak change'!$A$106:FQ$202,168,FALSE())),0,(VLOOKUP($A91,'Import OffPeak'!$A$3:FQ$99,168,FALSE())-VLOOKUP($A91,'Import OffPeak change'!$A$106:FQ$202,168,FALSE())))</f>
        <v>0</v>
      </c>
      <c r="FM91" s="193" t="n">
        <f aca="false">IF(ISERROR(VLOOKUP($A91,'Import OffPeak'!$A$3:FR$99,169,FALSE())-VLOOKUP($A91,'Import OffPeak change'!$A$106:FR$202,169,FALSE())),0,(VLOOKUP($A91,'Import OffPeak'!$A$3:FR$99,169,FALSE())-VLOOKUP($A91,'Import OffPeak change'!$A$106:FR$202,169,FALSE())))</f>
        <v>0</v>
      </c>
      <c r="FN91" s="193" t="n">
        <f aca="false">IF(ISERROR(VLOOKUP($A91,'Import OffPeak'!$A$3:FS$99,170,FALSE())-VLOOKUP($A91,'Import OffPeak change'!$A$106:FS$202,170,FALSE())),0,(VLOOKUP($A91,'Import OffPeak'!$A$3:FS$99,170,FALSE())-VLOOKUP($A91,'Import OffPeak change'!$A$106:FS$202,170,FALSE())))</f>
        <v>0</v>
      </c>
      <c r="FO91" s="193" t="n">
        <f aca="false">IF(ISERROR(VLOOKUP($A91,'Import OffPeak'!$A$3:FT$99,171,FALSE())-VLOOKUP($A91,'Import OffPeak change'!$A$106:FT$202,171,FALSE())),0,(VLOOKUP($A91,'Import OffPeak'!$A$3:FT$99,171,FALSE())-VLOOKUP($A91,'Import OffPeak change'!$A$106:FT$202,171,FALSE())))</f>
        <v>0</v>
      </c>
      <c r="FP91" s="193" t="n">
        <f aca="false">IF(ISERROR(VLOOKUP($A91,'Import OffPeak'!$A$3:FU$99,172,FALSE())-VLOOKUP($A91,'Import OffPeak change'!$A$106:FU$202,172,FALSE())),0,(VLOOKUP($A91,'Import OffPeak'!$A$3:FU$99,172,FALSE())-VLOOKUP($A91,'Import OffPeak change'!$A$106:FU$202,172,FALSE())))</f>
        <v>0</v>
      </c>
      <c r="FQ91" s="193" t="n">
        <f aca="false">IF(ISERROR(VLOOKUP($A91,'Import OffPeak'!$A$3:FV$99,173,FALSE())-VLOOKUP($A91,'Import OffPeak change'!$A$106:FV$202,173,FALSE())),0,(VLOOKUP($A91,'Import OffPeak'!$A$3:FV$99,173,FALSE())-VLOOKUP($A91,'Import OffPeak change'!$A$106:FV$202,173,FALSE())))</f>
        <v>0</v>
      </c>
      <c r="FR91" s="193" t="n">
        <f aca="false">IF(ISERROR(VLOOKUP($A91,'Import OffPeak'!$A$3:FW$99,174,FALSE())-VLOOKUP($A91,'Import OffPeak change'!$A$106:FW$202,174,FALSE())),0,(VLOOKUP($A91,'Import OffPeak'!$A$3:FW$99,174,FALSE())-VLOOKUP($A91,'Import OffPeak change'!$A$106:FW$202,174,FALSE())))</f>
        <v>0</v>
      </c>
      <c r="FS91" s="193" t="n">
        <f aca="false">IF(ISERROR(VLOOKUP($A91,'Import OffPeak'!$A$3:FX$99,175,FALSE())-VLOOKUP($A91,'Import OffPeak change'!$A$106:FX$202,175,FALSE())),0,(VLOOKUP($A91,'Import OffPeak'!$A$3:FX$99,175,FALSE())-VLOOKUP($A91,'Import OffPeak change'!$A$106:FX$202,175,FALSE())))</f>
        <v>0</v>
      </c>
      <c r="FT91" s="193" t="n">
        <f aca="false">IF(ISERROR(VLOOKUP($A91,'Import OffPeak'!$A$3:FY$99,176,FALSE())-VLOOKUP($A91,'Import OffPeak change'!$A$106:FY$202,176,FALSE())),0,(VLOOKUP($A91,'Import OffPeak'!$A$3:FY$99,176,FALSE())-VLOOKUP($A91,'Import OffPeak change'!$A$106:FY$202,176,FALSE())))</f>
        <v>0</v>
      </c>
      <c r="FU91" s="193" t="n">
        <f aca="false">IF(ISERROR(VLOOKUP($A91,'Import OffPeak'!$A$3:FZ$99,177,FALSE())-VLOOKUP($A91,'Import OffPeak change'!$A$106:FZ$202,177,FALSE())),0,(VLOOKUP($A91,'Import OffPeak'!$A$3:FZ$99,177,FALSE())-VLOOKUP($A91,'Import OffPeak change'!$A$106:FZ$202,177,FALSE())))</f>
        <v>0</v>
      </c>
      <c r="FV91" s="193" t="n">
        <f aca="false">IF(ISERROR(VLOOKUP($A91,'Import OffPeak'!$A$3:GA$99,178,FALSE())-VLOOKUP($A91,'Import OffPeak change'!$A$106:GA$202,178,FALSE())),0,(VLOOKUP($A91,'Import OffPeak'!$A$3:GA$99,178,FALSE())-VLOOKUP($A91,'Import OffPeak change'!$A$106:GA$202,178,FALSE())))</f>
        <v>0</v>
      </c>
      <c r="FW91" s="193" t="n">
        <f aca="false">IF(ISERROR(VLOOKUP($A91,'Import OffPeak'!$A$3:GB$99,179,FALSE())-VLOOKUP($A91,'Import OffPeak change'!$A$106:GB$202,179,FALSE())),0,(VLOOKUP($A91,'Import OffPeak'!$A$3:GB$99,179,FALSE())-VLOOKUP($A91,'Import OffPeak change'!$A$106:GB$202,179,FALSE())))</f>
        <v>0</v>
      </c>
      <c r="FX91" s="193" t="n">
        <f aca="false">IF(ISERROR(VLOOKUP($A91,'Import OffPeak'!$A$3:GC$99,180,FALSE())-VLOOKUP($A91,'Import OffPeak change'!$A$106:GC$202,180,FALSE())),0,(VLOOKUP($A91,'Import OffPeak'!$A$3:GC$99,180,FALSE())-VLOOKUP($A91,'Import OffPeak change'!$A$106:GC$202,180,FALSE())))</f>
        <v>0</v>
      </c>
      <c r="FY91" s="193" t="n">
        <f aca="false">IF(ISERROR(VLOOKUP($A91,'Import OffPeak'!$A$3:GD$99,181,FALSE())-VLOOKUP($A91,'Import OffPeak change'!$A$106:GD$202,181,FALSE())),0,(VLOOKUP($A91,'Import OffPeak'!$A$3:GD$99,181,FALSE())-VLOOKUP($A91,'Import OffPeak change'!$A$106:GD$202,181,FALSE())))</f>
        <v>0</v>
      </c>
      <c r="FZ91" s="193" t="n">
        <f aca="false">IF(ISERROR(VLOOKUP($A91,'Import OffPeak'!$A$3:GE$99,182,FALSE())-VLOOKUP($A91,'Import OffPeak change'!$A$106:GE$202,182,FALSE())),0,(VLOOKUP($A91,'Import OffPeak'!$A$3:GE$99,182,FALSE())-VLOOKUP($A91,'Import OffPeak change'!$A$106:GE$202,182,FALSE())))</f>
        <v>0</v>
      </c>
      <c r="GA91" s="193" t="n">
        <f aca="false">IF(ISERROR(VLOOKUP($A91,'Import OffPeak'!$A$3:GF$99,183,FALSE())-VLOOKUP($A91,'Import OffPeak change'!$A$106:GF$202,183,FALSE())),0,(VLOOKUP($A91,'Import OffPeak'!$A$3:GF$99,183,FALSE())-VLOOKUP($A91,'Import OffPeak change'!$A$106:GF$202,183,FALSE())))</f>
        <v>0</v>
      </c>
      <c r="GB91" s="193" t="n">
        <f aca="false">IF(ISERROR(VLOOKUP($A91,'Import OffPeak'!$A$3:GG$99,184,FALSE())-VLOOKUP($A91,'Import OffPeak change'!$A$106:GG$202,184,FALSE())),0,(VLOOKUP($A91,'Import OffPeak'!$A$3:GG$99,184,FALSE())-VLOOKUP($A91,'Import OffPeak change'!$A$106:GG$202,184,FALSE())))</f>
        <v>0</v>
      </c>
      <c r="GC91" s="193" t="n">
        <f aca="false">IF(ISERROR(VLOOKUP($A91,'Import OffPeak'!$A$3:GH$99,185,FALSE())-VLOOKUP($A91,'Import OffPeak change'!$A$106:GH$202,185,FALSE())),0,(VLOOKUP($A91,'Import OffPeak'!$A$3:GH$99,185,FALSE())-VLOOKUP($A91,'Import OffPeak change'!$A$106:GH$202,185,FALSE())))</f>
        <v>0</v>
      </c>
      <c r="GD91" s="193" t="n">
        <f aca="false">IF(ISERROR(VLOOKUP($A91,'Import OffPeak'!$A$3:GI$99,186,FALSE())-VLOOKUP($A91,'Import OffPeak change'!$A$106:GI$202,186,FALSE())),0,(VLOOKUP($A91,'Import OffPeak'!$A$3:GI$99,186,FALSE())-VLOOKUP($A91,'Import OffPeak change'!$A$106:GI$202,186,FALSE())))</f>
        <v>0</v>
      </c>
      <c r="GE91" s="193" t="n">
        <f aca="false">IF(ISERROR(VLOOKUP($A91,'Import OffPeak'!$A$3:GJ$99,187,FALSE())-VLOOKUP($A91,'Import OffPeak change'!$A$106:GJ$202,187,FALSE())),0,(VLOOKUP($A91,'Import OffPeak'!$A$3:GJ$99,187,FALSE())-VLOOKUP($A91,'Import OffPeak change'!$A$106:GJ$202,187,FALSE())))</f>
        <v>0</v>
      </c>
      <c r="GF91" s="193" t="n">
        <f aca="false">IF(ISERROR(VLOOKUP($A91,'Import OffPeak'!$A$3:GK$99,188,FALSE())-VLOOKUP($A91,'Import OffPeak change'!$A$106:GK$202,188,FALSE())),0,(VLOOKUP($A91,'Import OffPeak'!$A$3:GK$99,188,FALSE())-VLOOKUP($A91,'Import OffPeak change'!$A$106:GK$202,188,FALSE())))</f>
        <v>0</v>
      </c>
      <c r="GG91" s="193" t="n">
        <f aca="false">IF(ISERROR(VLOOKUP($A91,'Import OffPeak'!$A$3:GL$99,189,FALSE())-VLOOKUP($A91,'Import OffPeak change'!$A$106:GL$202,189,FALSE())),0,(VLOOKUP($A91,'Import OffPeak'!$A$3:GL$99,189,FALSE())-VLOOKUP($A91,'Import OffPeak change'!$A$106:GL$202,189,FALSE())))</f>
        <v>0</v>
      </c>
      <c r="GH91" s="193" t="n">
        <f aca="false">IF(ISERROR(VLOOKUP($A91,'Import OffPeak'!$A$3:GM$99,190,FALSE())-VLOOKUP($A91,'Import OffPeak change'!$A$106:GM$202,190,FALSE())),0,(VLOOKUP($A91,'Import OffPeak'!$A$3:GM$99,190,FALSE())-VLOOKUP($A91,'Import OffPeak change'!$A$106:GM$202,190,FALSE())))</f>
        <v>0</v>
      </c>
      <c r="GI91" s="193" t="n">
        <f aca="false">IF(ISERROR(VLOOKUP($A91,'Import OffPeak'!$A$3:GN$99,191,FALSE())-VLOOKUP($A91,'Import OffPeak change'!$A$106:GN$202,191,FALSE())),0,(VLOOKUP($A91,'Import OffPeak'!$A$3:GN$99,191,FALSE())-VLOOKUP($A91,'Import OffPeak change'!$A$106:GN$202,191,FALSE())))</f>
        <v>0</v>
      </c>
      <c r="GJ91" s="193" t="n">
        <f aca="false">IF(ISERROR(VLOOKUP($A91,'Import OffPeak'!$A$3:GO$99,192,FALSE())-VLOOKUP($A91,'Import OffPeak change'!$A$106:GO$202,192,FALSE())),0,(VLOOKUP($A91,'Import OffPeak'!$A$3:GO$99,192,FALSE())-VLOOKUP($A91,'Import OffPeak change'!$A$106:GO$202,192,FALSE())))</f>
        <v>0</v>
      </c>
      <c r="GK91" s="193" t="n">
        <f aca="false">IF(ISERROR(VLOOKUP($A91,'Import OffPeak'!$A$3:GP$99,193,FALSE())-VLOOKUP($A91,'Import OffPeak change'!$A$106:GP$202,193,FALSE())),0,(VLOOKUP($A91,'Import OffPeak'!$A$3:GP$99,193,FALSE())-VLOOKUP($A91,'Import OffPeak change'!$A$106:GP$202,193,FALSE())))</f>
        <v>0</v>
      </c>
      <c r="GL91" s="193" t="n">
        <f aca="false">IF(ISERROR(VLOOKUP($A91,'Import OffPeak'!$A$3:GQ$99,194,FALSE())-VLOOKUP($A91,'Import OffPeak change'!$A$106:GQ$202,194,FALSE())),0,(VLOOKUP($A91,'Import OffPeak'!$A$3:GQ$99,194,FALSE())-VLOOKUP($A91,'Import OffPeak change'!$A$106:GQ$202,194,FALSE())))</f>
        <v>0</v>
      </c>
      <c r="GM91" s="193" t="n">
        <f aca="false">IF(ISERROR(VLOOKUP($A91,'Import OffPeak'!$A$3:GR$99,195,FALSE())-VLOOKUP($A91,'Import OffPeak change'!$A$106:GR$202,195,FALSE())),0,(VLOOKUP($A91,'Import OffPeak'!$A$3:GR$99,195,FALSE())-VLOOKUP($A91,'Import OffPeak change'!$A$106:GR$202,195,FALSE())))</f>
        <v>0</v>
      </c>
      <c r="GN91" s="193" t="n">
        <f aca="false">IF(ISERROR(VLOOKUP($A91,'Import OffPeak'!$A$3:GS$99,196,FALSE())-VLOOKUP($A91,'Import OffPeak change'!$A$106:GS$202,196,FALSE())),0,(VLOOKUP($A91,'Import OffPeak'!$A$3:GS$99,196,FALSE())-VLOOKUP($A91,'Import OffPeak change'!$A$106:GS$202,196,FALSE())))</f>
        <v>0</v>
      </c>
      <c r="GO91" s="193" t="n">
        <f aca="false">IF(ISERROR(VLOOKUP($A91,'Import OffPeak'!$A$3:GT$99,197,FALSE())-VLOOKUP($A91,'Import OffPeak change'!$A$106:GT$202,197,FALSE())),0,(VLOOKUP($A91,'Import OffPeak'!$A$3:GT$99,197,FALSE())-VLOOKUP($A91,'Import OffPeak change'!$A$106:GT$202,197,FALSE())))</f>
        <v>0</v>
      </c>
      <c r="GP91" s="193" t="n">
        <f aca="false">IF(ISERROR(VLOOKUP($A91,'Import OffPeak'!$A$3:GU$99,198,FALSE())-VLOOKUP($A91,'Import OffPeak change'!$A$106:GU$202,198,FALSE())),0,(VLOOKUP($A91,'Import OffPeak'!$A$3:GU$99,198,FALSE())-VLOOKUP($A91,'Import OffPeak change'!$A$106:GU$202,198,FALSE())))</f>
        <v>0</v>
      </c>
      <c r="GQ91" s="193" t="n">
        <f aca="false">IF(ISERROR(VLOOKUP($A91,'Import OffPeak'!$A$3:GV$99,199,FALSE())-VLOOKUP($A91,'Import OffPeak change'!$A$106:GV$202,199,FALSE())),0,(VLOOKUP($A91,'Import OffPeak'!$A$3:GV$99,199,FALSE())-VLOOKUP($A91,'Import OffPeak change'!$A$106:GV$202,199,FALSE())))</f>
        <v>0</v>
      </c>
      <c r="GR91" s="193" t="n">
        <f aca="false">IF(ISERROR(VLOOKUP($A91,'Import OffPeak'!$A$3:GW$99,200,FALSE())-VLOOKUP($A91,'Import OffPeak change'!$A$106:GW$202,200,FALSE())),0,(VLOOKUP($A91,'Import OffPeak'!$A$3:GW$99,200,FALSE())-VLOOKUP($A91,'Import OffPeak change'!$A$106:GW$202,200,FALSE())))</f>
        <v>0</v>
      </c>
      <c r="GS91" s="193" t="n">
        <f aca="false">IF(ISERROR(VLOOKUP($A91,'Import OffPeak'!$A$3:GX$99,201,FALSE())-VLOOKUP($A91,'Import OffPeak change'!$A$106:GX$202,201,FALSE())),0,(VLOOKUP($A91,'Import OffPeak'!$A$3:GX$99,201,FALSE())-VLOOKUP($A91,'Import OffPeak change'!$A$106:GX$202,201,FALSE())))</f>
        <v>0</v>
      </c>
      <c r="GT91" s="193" t="n">
        <f aca="false">IF(ISERROR(VLOOKUP($A91,'Import OffPeak'!$A$3:GY$99,202,FALSE())-VLOOKUP($A91,'Import OffPeak change'!$A$106:GY$202,202,FALSE())),0,(VLOOKUP($A91,'Import OffPeak'!$A$3:GY$99,202,FALSE())-VLOOKUP($A91,'Import OffPeak change'!$A$106:GY$202,202,FALSE())))</f>
        <v>0</v>
      </c>
      <c r="GU91" s="193" t="n">
        <f aca="false">IF(ISERROR(VLOOKUP($A91,'Import OffPeak'!$A$3:GZ$99,203,FALSE())-VLOOKUP($A91,'Import OffPeak change'!$A$106:GZ$202,203,FALSE())),0,(VLOOKUP($A91,'Import OffPeak'!$A$3:GZ$99,203,FALSE())-VLOOKUP($A91,'Import OffPeak change'!$A$106:GZ$202,203,FALSE())))</f>
        <v>0</v>
      </c>
      <c r="GV91" s="193" t="n">
        <f aca="false">IF(ISERROR(VLOOKUP($A91,'Import OffPeak'!$A$3:HA$99,204,FALSE())-VLOOKUP($A91,'Import OffPeak change'!$A$106:HA$202,204,FALSE())),0,(VLOOKUP($A91,'Import OffPeak'!$A$3:HA$99,204,FALSE())-VLOOKUP($A91,'Import OffPeak change'!$A$106:HA$202,204,FALSE())))</f>
        <v>0</v>
      </c>
      <c r="GW91" s="193" t="n">
        <f aca="false">IF(ISERROR(VLOOKUP($A91,'Import OffPeak'!$A$3:HB$99,205,FALSE())-VLOOKUP($A91,'Import OffPeak change'!$A$106:HB$202,205,FALSE())),0,(VLOOKUP($A91,'Import OffPeak'!$A$3:HB$99,205,FALSE())-VLOOKUP($A91,'Import OffPeak change'!$A$106:HB$202,205,FALSE())))</f>
        <v>0</v>
      </c>
      <c r="GX91" s="193" t="n">
        <f aca="false">IF(ISERROR(VLOOKUP($A91,'Import OffPeak'!$A$3:HC$99,206,FALSE())-VLOOKUP($A91,'Import OffPeak change'!$A$106:HC$202,206,FALSE())),0,(VLOOKUP($A91,'Import OffPeak'!$A$3:HC$99,206,FALSE())-VLOOKUP($A91,'Import OffPeak change'!$A$106:HC$202,206,FALSE())))</f>
        <v>0</v>
      </c>
      <c r="GY91" s="193" t="n">
        <f aca="false">IF(ISERROR(VLOOKUP($A91,'Import OffPeak'!$A$3:HD$99,207,FALSE())-VLOOKUP($A91,'Import OffPeak change'!$A$106:HD$202,207,FALSE())),0,(VLOOKUP($A91,'Import OffPeak'!$A$3:HD$99,207,FALSE())-VLOOKUP($A91,'Import OffPeak change'!$A$106:HD$202,207,FALSE())))</f>
        <v>0</v>
      </c>
      <c r="GZ91" s="193" t="n">
        <f aca="false">IF(ISERROR(VLOOKUP($A91,'Import OffPeak'!$A$3:HE$99,208,FALSE())-VLOOKUP($A91,'Import OffPeak change'!$A$106:HE$202,208,FALSE())),0,(VLOOKUP($A91,'Import OffPeak'!$A$3:HE$99,208,FALSE())-VLOOKUP($A91,'Import OffPeak change'!$A$106:HE$202,208,FALSE())))</f>
        <v>0</v>
      </c>
      <c r="HA91" s="193" t="n">
        <f aca="false">IF(ISERROR(VLOOKUP($A91,'Import OffPeak'!$A$3:HF$99,209,FALSE())-VLOOKUP($A91,'Import OffPeak change'!$A$106:HF$202,209,FALSE())),0,(VLOOKUP($A91,'Import OffPeak'!$A$3:HF$99,209,FALSE())-VLOOKUP($A91,'Import OffPeak change'!$A$106:HF$202,209,FALSE())))</f>
        <v>0</v>
      </c>
      <c r="HB91" s="193" t="n">
        <f aca="false">IF(ISERROR(VLOOKUP($A91,'Import OffPeak'!$A$3:HG$99,210,FALSE())-VLOOKUP($A91,'Import OffPeak change'!$A$106:HG$202,210,FALSE())),0,(VLOOKUP($A91,'Import OffPeak'!$A$3:HG$99,210,FALSE())-VLOOKUP($A91,'Import OffPeak change'!$A$106:HG$202,210,FALSE())))</f>
        <v>0</v>
      </c>
      <c r="HC91" s="193" t="n">
        <f aca="false">IF(ISERROR(VLOOKUP($A91,'Import OffPeak'!$A$3:HH$99,211,FALSE())-VLOOKUP($A91,'Import OffPeak change'!$A$106:HH$202,211,FALSE())),0,(VLOOKUP($A91,'Import OffPeak'!$A$3:HH$99,211,FALSE())-VLOOKUP($A91,'Import OffPeak change'!$A$106:HH$202,211,FALSE())))</f>
        <v>0</v>
      </c>
      <c r="HD91" s="193" t="n">
        <f aca="false">IF(ISERROR(VLOOKUP($A91,'Import OffPeak'!$A$3:HI$99,212,FALSE())-VLOOKUP($A91,'Import OffPeak change'!$A$106:HI$202,212,FALSE())),0,(VLOOKUP($A91,'Import OffPeak'!$A$3:HI$99,212,FALSE())-VLOOKUP($A91,'Import OffPeak change'!$A$106:HI$202,212,FALSE())))</f>
        <v>0</v>
      </c>
      <c r="HE91" s="193" t="n">
        <f aca="false">IF(ISERROR(VLOOKUP($A91,'Import OffPeak'!$A$3:HJ$99,213,FALSE())-VLOOKUP($A91,'Import OffPeak change'!$A$106:HJ$202,213,FALSE())),0,(VLOOKUP($A91,'Import OffPeak'!$A$3:HJ$99,213,FALSE())-VLOOKUP($A91,'Import OffPeak change'!$A$106:HJ$202,213,FALSE())))</f>
        <v>0</v>
      </c>
      <c r="HF91" s="193" t="n">
        <f aca="false">IF(ISERROR(VLOOKUP($A91,'Import OffPeak'!$A$3:HK$99,214,FALSE())-VLOOKUP($A91,'Import OffPeak change'!$A$106:HK$202,214,FALSE())),0,(VLOOKUP($A91,'Import OffPeak'!$A$3:HK$99,214,FALSE())-VLOOKUP($A91,'Import OffPeak change'!$A$106:HK$202,214,FALSE())))</f>
        <v>0</v>
      </c>
      <c r="HG91" s="193" t="n">
        <f aca="false">IF(ISERROR(VLOOKUP($A91,'Import OffPeak'!$A$3:HL$99,215,FALSE())-VLOOKUP($A91,'Import OffPeak change'!$A$106:HL$202,215,FALSE())),0,(VLOOKUP($A91,'Import OffPeak'!$A$3:HL$99,215,FALSE())-VLOOKUP($A91,'Import OffPeak change'!$A$106:HL$202,215,FALSE())))</f>
        <v>0</v>
      </c>
      <c r="HH91" s="193" t="n">
        <f aca="false">IF(ISERROR(VLOOKUP($A91,'Import OffPeak'!$A$3:HM$99,216,FALSE())-VLOOKUP($A91,'Import OffPeak change'!$A$106:HM$202,216,FALSE())),0,(VLOOKUP($A91,'Import OffPeak'!$A$3:HM$99,216,FALSE())-VLOOKUP($A91,'Import OffPeak change'!$A$106:HM$202,216,FALSE())))</f>
        <v>0</v>
      </c>
      <c r="HI91" s="193" t="n">
        <f aca="false">IF(ISERROR(VLOOKUP($A91,'Import OffPeak'!$A$3:HN$99,217,FALSE())-VLOOKUP($A91,'Import OffPeak change'!$A$106:HN$202,217,FALSE())),0,(VLOOKUP($A91,'Import OffPeak'!$A$3:HN$99,217,FALSE())-VLOOKUP($A91,'Import OffPeak change'!$A$106:HN$202,217,FALSE())))</f>
        <v>0</v>
      </c>
      <c r="HJ91" s="193" t="n">
        <f aca="false">IF(ISERROR(VLOOKUP($A91,'Import OffPeak'!$A$3:HO$99,218,FALSE())-VLOOKUP($A91,'Import OffPeak change'!$A$106:HO$202,218,FALSE())),0,(VLOOKUP($A91,'Import OffPeak'!$A$3:HO$99,218,FALSE())-VLOOKUP($A91,'Import OffPeak change'!$A$106:HO$202,218,FALSE())))</f>
        <v>0</v>
      </c>
      <c r="HK91" s="193" t="n">
        <f aca="false">IF(ISERROR(VLOOKUP($A91,'Import OffPeak'!$A$3:HP$99,219,FALSE())-VLOOKUP($A91,'Import OffPeak change'!$A$106:HP$202,219,FALSE())),0,(VLOOKUP($A91,'Import OffPeak'!$A$3:HP$99,219,FALSE())-VLOOKUP($A91,'Import OffPeak change'!$A$106:HP$202,219,FALSE())))</f>
        <v>0</v>
      </c>
      <c r="HL91" s="193" t="n">
        <f aca="false">IF(ISERROR(VLOOKUP($A91,'Import OffPeak'!$A$3:HQ$99,220,FALSE())-VLOOKUP($A91,'Import OffPeak change'!$A$106:HQ$202,220,FALSE())),0,(VLOOKUP($A91,'Import OffPeak'!$A$3:HQ$99,220,FALSE())-VLOOKUP($A91,'Import OffPeak change'!$A$106:HQ$202,220,FALSE())))</f>
        <v>0</v>
      </c>
      <c r="HM91" s="193" t="n">
        <f aca="false">IF(ISERROR(VLOOKUP($A91,'Import OffPeak'!$A$3:HR$99,221,FALSE())-VLOOKUP($A91,'Import OffPeak change'!$A$106:HR$202,221,FALSE())),0,(VLOOKUP($A91,'Import OffPeak'!$A$3:HR$99,221,FALSE())-VLOOKUP($A91,'Import OffPeak change'!$A$106:HR$202,221,FALSE())))</f>
        <v>0</v>
      </c>
      <c r="HN91" s="193" t="n">
        <f aca="false">IF(ISERROR(VLOOKUP($A91,'Import OffPeak'!$A$3:HS$99,222,FALSE())-VLOOKUP($A91,'Import OffPeak change'!$A$106:HS$202,222,FALSE())),0,(VLOOKUP($A91,'Import OffPeak'!$A$3:HS$99,222,FALSE())-VLOOKUP($A91,'Import OffPeak change'!$A$106:HS$202,222,FALSE())))</f>
        <v>0</v>
      </c>
      <c r="HO91" s="193" t="n">
        <f aca="false">IF(ISERROR(VLOOKUP($A91,'Import OffPeak'!$A$3:HT$99,223,FALSE())-VLOOKUP($A91,'Import OffPeak change'!$A$106:HT$202,223,FALSE())),0,(VLOOKUP($A91,'Import OffPeak'!$A$3:HT$99,223,FALSE())-VLOOKUP($A91,'Import OffPeak change'!$A$106:HT$202,223,FALSE())))</f>
        <v>0</v>
      </c>
      <c r="HP91" s="193" t="n">
        <f aca="false">IF(ISERROR(VLOOKUP($A91,'Import OffPeak'!$A$3:HU$99,224,FALSE())-VLOOKUP($A91,'Import OffPeak change'!$A$106:HU$202,224,FALSE())),0,(VLOOKUP($A91,'Import OffPeak'!$A$3:HU$99,224,FALSE())-VLOOKUP($A91,'Import OffPeak change'!$A$106:HU$202,224,FALSE())))</f>
        <v>0</v>
      </c>
      <c r="HQ91" s="193" t="n">
        <f aca="false">IF(ISERROR(VLOOKUP($A91,'Import OffPeak'!$A$3:HV$99,225,FALSE())-VLOOKUP($A91,'Import OffPeak change'!$A$106:HV$202,225,FALSE())),0,(VLOOKUP($A91,'Import OffPeak'!$A$3:HV$99,225,FALSE())-VLOOKUP($A91,'Import OffPeak change'!$A$106:HV$202,225,FALSE())))</f>
        <v>0</v>
      </c>
      <c r="HR91" s="193" t="n">
        <f aca="false">IF(ISERROR(VLOOKUP($A91,'Import OffPeak'!$A$3:HW$99,226,FALSE())-VLOOKUP($A91,'Import OffPeak change'!$A$106:HW$202,226,FALSE())),0,(VLOOKUP($A91,'Import OffPeak'!$A$3:HW$99,226,FALSE())-VLOOKUP($A91,'Import OffPeak change'!$A$106:HW$202,226,FALSE())))</f>
        <v>0</v>
      </c>
      <c r="HS91" s="193" t="n">
        <f aca="false">IF(ISERROR(VLOOKUP($A91,'Import OffPeak'!$A$3:HX$99,227,FALSE())-VLOOKUP($A91,'Import OffPeak change'!$A$106:HX$202,227,FALSE())),0,(VLOOKUP($A91,'Import OffPeak'!$A$3:HX$99,227,FALSE())-VLOOKUP($A91,'Import OffPeak change'!$A$106:HX$202,227,FALSE())))</f>
        <v>0</v>
      </c>
      <c r="HT91" s="193" t="n">
        <f aca="false">IF(ISERROR(VLOOKUP($A91,'Import OffPeak'!$A$3:HY$99,228,FALSE())-VLOOKUP($A91,'Import OffPeak change'!$A$106:HY$202,228,FALSE())),0,(VLOOKUP($A91,'Import OffPeak'!$A$3:HY$99,228,FALSE())-VLOOKUP($A91,'Import OffPeak change'!$A$106:HY$202,228,FALSE())))</f>
        <v>0</v>
      </c>
      <c r="HU91" s="193" t="n">
        <f aca="false">IF(ISERROR(VLOOKUP($A91,'Import OffPeak'!$A$3:HZ$99,229,FALSE())-VLOOKUP($A91,'Import OffPeak change'!$A$106:HZ$202,229,FALSE())),0,(VLOOKUP($A91,'Import OffPeak'!$A$3:HZ$99,229,FALSE())-VLOOKUP($A91,'Import OffPeak change'!$A$106:HZ$202,229,FALSE())))</f>
        <v>0</v>
      </c>
      <c r="HV91" s="193" t="n">
        <f aca="false">IF(ISERROR(VLOOKUP($A91,'Import OffPeak'!$A$3:IA$99,230,FALSE())-VLOOKUP($A91,'Import OffPeak change'!$A$106:IA$202,230,FALSE())),0,(VLOOKUP($A91,'Import OffPeak'!$A$3:IA$99,230,FALSE())-VLOOKUP($A91,'Import OffPeak change'!$A$106:IA$202,230,FALSE())))</f>
        <v>0</v>
      </c>
      <c r="HW91" s="193" t="n">
        <f aca="false">IF(ISERROR(VLOOKUP($A91,'Import OffPeak'!$A$3:IB$99,231,FALSE())-VLOOKUP($A91,'Import OffPeak change'!$A$106:IB$202,231,FALSE())),0,(VLOOKUP($A91,'Import OffPeak'!$A$3:IB$99,231,FALSE())-VLOOKUP($A91,'Import OffPeak change'!$A$106:IB$202,231,FALSE())))</f>
        <v>0</v>
      </c>
      <c r="HX91" s="193" t="n">
        <f aca="false">IF(ISERROR(VLOOKUP($A91,'Import OffPeak'!$A$3:IC$99,232,FALSE())-VLOOKUP($A91,'Import OffPeak change'!$A$106:IC$202,232,FALSE())),0,(VLOOKUP($A91,'Import OffPeak'!$A$3:IC$99,232,FALSE())-VLOOKUP($A91,'Import OffPeak change'!$A$106:IC$202,232,FALSE())))</f>
        <v>0</v>
      </c>
      <c r="HY91" s="193" t="n">
        <f aca="false">IF(ISERROR(VLOOKUP($A91,'Import OffPeak'!$A$3:ID$99,233,FALSE())-VLOOKUP($A91,'Import OffPeak change'!$A$106:ID$202,233,FALSE())),0,(VLOOKUP($A91,'Import OffPeak'!$A$3:ID$99,233,FALSE())-VLOOKUP($A91,'Import OffPeak change'!$A$106:ID$202,233,FALSE())))</f>
        <v>0</v>
      </c>
      <c r="HZ91" s="193" t="n">
        <f aca="false">IF(ISERROR(VLOOKUP($A91,'Import OffPeak'!$A$3:IE$99,234,FALSE())-VLOOKUP($A91,'Import OffPeak change'!$A$106:IE$202,234,FALSE())),0,(VLOOKUP($A91,'Import OffPeak'!$A$3:IE$99,234,FALSE())-VLOOKUP($A91,'Import OffPeak change'!$A$106:IE$202,234,FALSE())))</f>
        <v>0</v>
      </c>
      <c r="IA91" s="193" t="n">
        <f aca="false">IF(ISERROR(VLOOKUP($A91,'Import OffPeak'!$A$3:IF$99,235,FALSE())-VLOOKUP($A91,'Import OffPeak change'!$A$106:IF$202,235,FALSE())),0,(VLOOKUP($A91,'Import OffPeak'!$A$3:IF$99,235,FALSE())-VLOOKUP($A91,'Import OffPeak change'!$A$106:IF$202,235,FALSE())))</f>
        <v>0</v>
      </c>
      <c r="IB91" s="193" t="n">
        <f aca="false">IF(ISERROR(VLOOKUP($A91,'Import OffPeak'!$A$3:IG$99,236,FALSE())-VLOOKUP($A91,'Import OffPeak change'!$A$106:IG$202,236,FALSE())),0,(VLOOKUP($A91,'Import OffPeak'!$A$3:IG$99,236,FALSE())-VLOOKUP($A91,'Import OffPeak change'!$A$106:IG$202,236,FALSE())))</f>
        <v>0</v>
      </c>
      <c r="IC91" s="193" t="n">
        <f aca="false">IF(ISERROR(VLOOKUP($A91,'Import OffPeak'!$A$3:IH$99,237,FALSE())-VLOOKUP($A91,'Import OffPeak change'!$A$106:IH$202,237,FALSE())),0,(VLOOKUP($A91,'Import OffPeak'!$A$3:IH$99,237,FALSE())-VLOOKUP($A91,'Import OffPeak change'!$A$106:IH$202,237,FALSE())))</f>
        <v>0</v>
      </c>
      <c r="ID91" s="193" t="n">
        <f aca="false">IF(ISERROR(VLOOKUP($A91,'Import OffPeak'!$A$3:II$99,238,FALSE())-VLOOKUP($A91,'Import OffPeak change'!$A$106:II$202,238,FALSE())),0,(VLOOKUP($A91,'Import OffPeak'!$A$3:II$99,238,FALSE())-VLOOKUP($A91,'Import OffPeak change'!$A$106:II$202,238,FALSE())))</f>
        <v>0</v>
      </c>
      <c r="IE91" s="193" t="n">
        <f aca="false">IF(ISERROR(VLOOKUP($A91,'Import OffPeak'!$A$3:IJ$99,239,FALSE())-VLOOKUP($A91,'Import OffPeak change'!$A$106:IJ$202,239,FALSE())),0,(VLOOKUP($A91,'Import OffPeak'!$A$3:IJ$99,239,FALSE())-VLOOKUP($A91,'Import OffPeak change'!$A$106:IJ$202,239,FALSE())))</f>
        <v>0</v>
      </c>
    </row>
    <row r="92" customFormat="false" ht="12.75" hidden="false" customHeight="false" outlineLevel="0" collapsed="false">
      <c r="A92" s="201" t="str">
        <f aca="false">IF('Import OffPeak'!A89=0,"",'Import OffPeak'!A89)</f>
        <v/>
      </c>
      <c r="B92" s="193"/>
      <c r="C92" s="193"/>
      <c r="D92" s="193"/>
      <c r="E92" s="193"/>
      <c r="F92" s="193"/>
      <c r="G92" s="193" t="n">
        <f aca="false">IF(ISERROR(VLOOKUP($A92,'Import OffPeak'!$A$3:L$99,7,FALSE())-VLOOKUP($A92,'Import OffPeak change'!$A$106:L$202,7,FALSE())),0,(VLOOKUP($A92,'Import OffPeak'!$A$3:L$99,7,FALSE())-VLOOKUP($A92,'Import OffPeak change'!$A$106:L$202,7,FALSE())))</f>
        <v>0</v>
      </c>
      <c r="H92" s="193" t="n">
        <f aca="false">IF(ISERROR(VLOOKUP($A92,'Import OffPeak'!$A$3:M$99,8,FALSE())-VLOOKUP($A92,'Import OffPeak change'!$A$106:M$202,8,FALSE())),0,(VLOOKUP($A92,'Import OffPeak'!$A$3:M$99,8,FALSE())-VLOOKUP($A92,'Import OffPeak change'!$A$106:M$202,8,FALSE())))</f>
        <v>0</v>
      </c>
      <c r="I92" s="193" t="n">
        <f aca="false">IF(ISERROR(VLOOKUP($A92,'Import OffPeak'!$A$3:N$99,9,FALSE())-VLOOKUP($A92,'Import OffPeak change'!$A$106:N$202,9,FALSE())),0,(VLOOKUP($A92,'Import OffPeak'!$A$3:N$99,9,FALSE())-VLOOKUP($A92,'Import OffPeak change'!$A$106:N$202,9,FALSE())))</f>
        <v>0</v>
      </c>
      <c r="J92" s="193" t="n">
        <f aca="false">IF(ISERROR(VLOOKUP($A92,'Import OffPeak'!$A$3:O$99,10,FALSE())-VLOOKUP($A92,'Import OffPeak change'!$A$106:O$202,10,FALSE())),0,(VLOOKUP($A92,'Import OffPeak'!$A$3:O$99,10,FALSE())-VLOOKUP($A92,'Import OffPeak change'!$A$106:O$202,10,FALSE())))</f>
        <v>0</v>
      </c>
      <c r="K92" s="193" t="n">
        <f aca="false">IF(ISERROR(VLOOKUP($A92,'Import OffPeak'!$A$3:P$99,11,FALSE())-VLOOKUP($A92,'Import OffPeak change'!$A$106:P$202,11,FALSE())),0,(VLOOKUP($A92,'Import OffPeak'!$A$3:P$99,11,FALSE())-VLOOKUP($A92,'Import OffPeak change'!$A$106:P$202,11,FALSE())))</f>
        <v>0</v>
      </c>
      <c r="L92" s="193" t="n">
        <f aca="false">IF(ISERROR(VLOOKUP($A92,'Import OffPeak'!$A$3:Q$99,12,FALSE())-VLOOKUP($A92,'Import OffPeak change'!$A$106:Q$202,12,FALSE())),0,(VLOOKUP($A92,'Import OffPeak'!$A$3:Q$99,12,FALSE())-VLOOKUP($A92,'Import OffPeak change'!$A$106:Q$202,12,FALSE())))</f>
        <v>0</v>
      </c>
      <c r="M92" s="193" t="n">
        <f aca="false">IF(ISERROR(VLOOKUP($A92,'Import OffPeak'!$A$3:R$99,13,FALSE())-VLOOKUP($A92,'Import OffPeak change'!$A$106:R$202,13,FALSE())),0,(VLOOKUP($A92,'Import OffPeak'!$A$3:R$99,13,FALSE())-VLOOKUP($A92,'Import OffPeak change'!$A$106:R$202,13,FALSE())))</f>
        <v>0</v>
      </c>
      <c r="N92" s="193" t="n">
        <f aca="false">IF(ISERROR(VLOOKUP($A92,'Import OffPeak'!$A$3:S$99,14,FALSE())-VLOOKUP($A92,'Import OffPeak change'!$A$106:S$202,14,FALSE())),0,(VLOOKUP($A92,'Import OffPeak'!$A$3:S$99,14,FALSE())-VLOOKUP($A92,'Import OffPeak change'!$A$106:S$202,14,FALSE())))</f>
        <v>0</v>
      </c>
      <c r="O92" s="193" t="n">
        <f aca="false">IF(ISERROR(VLOOKUP($A92,'Import OffPeak'!$A$3:T$99,15,FALSE())-VLOOKUP($A92,'Import OffPeak change'!$A$106:T$202,15,FALSE())),0,(VLOOKUP($A92,'Import OffPeak'!$A$3:T$99,15,FALSE())-VLOOKUP($A92,'Import OffPeak change'!$A$106:T$202,15,FALSE())))</f>
        <v>0</v>
      </c>
      <c r="P92" s="193" t="n">
        <f aca="false">IF(ISERROR(VLOOKUP($A92,'Import OffPeak'!$A$3:U$99,16,FALSE())-VLOOKUP($A92,'Import OffPeak change'!$A$106:U$202,16,FALSE())),0,(VLOOKUP($A92,'Import OffPeak'!$A$3:U$99,16,FALSE())-VLOOKUP($A92,'Import OffPeak change'!$A$106:U$202,16,FALSE())))</f>
        <v>0</v>
      </c>
      <c r="Q92" s="193" t="n">
        <f aca="false">IF(ISERROR(VLOOKUP($A92,'Import OffPeak'!$A$3:V$99,17,FALSE())-VLOOKUP($A92,'Import OffPeak change'!$A$106:V$202,17,FALSE())),0,(VLOOKUP($A92,'Import OffPeak'!$A$3:V$99,17,FALSE())-VLOOKUP($A92,'Import OffPeak change'!$A$106:V$202,17,FALSE())))</f>
        <v>0</v>
      </c>
      <c r="R92" s="193" t="n">
        <f aca="false">IF(ISERROR(VLOOKUP($A92,'Import OffPeak'!$A$3:W$99,18,FALSE())-VLOOKUP($A92,'Import OffPeak change'!$A$106:W$202,18,FALSE())),0,(VLOOKUP($A92,'Import OffPeak'!$A$3:W$99,18,FALSE())-VLOOKUP($A92,'Import OffPeak change'!$A$106:W$202,18,FALSE())))</f>
        <v>0</v>
      </c>
      <c r="S92" s="193" t="n">
        <f aca="false">IF(ISERROR(VLOOKUP($A92,'Import OffPeak'!$A$3:X$99,19,FALSE())-VLOOKUP($A92,'Import OffPeak change'!$A$106:X$202,19,FALSE())),0,(VLOOKUP($A92,'Import OffPeak'!$A$3:X$99,19,FALSE())-VLOOKUP($A92,'Import OffPeak change'!$A$106:X$202,19,FALSE())))</f>
        <v>0</v>
      </c>
      <c r="T92" s="193" t="n">
        <f aca="false">IF(ISERROR(VLOOKUP($A92,'Import OffPeak'!$A$3:Y$99,20,FALSE())-VLOOKUP($A92,'Import OffPeak change'!$A$106:Y$202,20,FALSE())),0,(VLOOKUP($A92,'Import OffPeak'!$A$3:Y$99,20,FALSE())-VLOOKUP($A92,'Import OffPeak change'!$A$106:Y$202,20,FALSE())))</f>
        <v>0</v>
      </c>
      <c r="U92" s="193" t="n">
        <f aca="false">IF(ISERROR(VLOOKUP($A92,'Import OffPeak'!$A$3:Z$99,21,FALSE())-VLOOKUP($A92,'Import OffPeak change'!$A$106:Z$202,21,FALSE())),0,(VLOOKUP($A92,'Import OffPeak'!$A$3:Z$99,21,FALSE())-VLOOKUP($A92,'Import OffPeak change'!$A$106:Z$202,21,FALSE())))</f>
        <v>0</v>
      </c>
      <c r="V92" s="193" t="n">
        <f aca="false">IF(ISERROR(VLOOKUP($A92,'Import OffPeak'!$A$3:AA$99,22,FALSE())-VLOOKUP($A92,'Import OffPeak change'!$A$106:AA$202,22,FALSE())),0,(VLOOKUP($A92,'Import OffPeak'!$A$3:AA$99,22,FALSE())-VLOOKUP($A92,'Import OffPeak change'!$A$106:AA$202,22,FALSE())))</f>
        <v>0</v>
      </c>
      <c r="W92" s="193" t="n">
        <f aca="false">IF(ISERROR(VLOOKUP($A92,'Import OffPeak'!$A$3:AB$99,23,FALSE())-VLOOKUP($A92,'Import OffPeak change'!$A$106:AB$202,23,FALSE())),0,(VLOOKUP($A92,'Import OffPeak'!$A$3:AB$99,23,FALSE())-VLOOKUP($A92,'Import OffPeak change'!$A$106:AB$202,23,FALSE())))</f>
        <v>0</v>
      </c>
      <c r="X92" s="193" t="n">
        <f aca="false">IF(ISERROR(VLOOKUP($A92,'Import OffPeak'!$A$3:AC$99,24,FALSE())-VLOOKUP($A92,'Import OffPeak change'!$A$106:AC$202,24,FALSE())),0,(VLOOKUP($A92,'Import OffPeak'!$A$3:AC$99,24,FALSE())-VLOOKUP($A92,'Import OffPeak change'!$A$106:AC$202,24,FALSE())))</f>
        <v>0</v>
      </c>
      <c r="Y92" s="193" t="n">
        <f aca="false">IF(ISERROR(VLOOKUP($A92,'Import OffPeak'!$A$3:AD$99,25,FALSE())-VLOOKUP($A92,'Import OffPeak change'!$A$106:AD$202,25,FALSE())),0,(VLOOKUP($A92,'Import OffPeak'!$A$3:AD$99,25,FALSE())-VLOOKUP($A92,'Import OffPeak change'!$A$106:AD$202,25,FALSE())))</f>
        <v>0</v>
      </c>
      <c r="Z92" s="193" t="n">
        <f aca="false">IF(ISERROR(VLOOKUP($A92,'Import OffPeak'!$A$3:AE$99,26,FALSE())-VLOOKUP($A92,'Import OffPeak change'!$A$106:AE$202,26,FALSE())),0,(VLOOKUP($A92,'Import OffPeak'!$A$3:AE$99,26,FALSE())-VLOOKUP($A92,'Import OffPeak change'!$A$106:AE$202,26,FALSE())))</f>
        <v>0</v>
      </c>
      <c r="AA92" s="193" t="n">
        <f aca="false">IF(ISERROR(VLOOKUP($A92,'Import OffPeak'!$A$3:AF$99,27,FALSE())-VLOOKUP($A92,'Import OffPeak change'!$A$106:AF$202,27,FALSE())),0,(VLOOKUP($A92,'Import OffPeak'!$A$3:AF$99,27,FALSE())-VLOOKUP($A92,'Import OffPeak change'!$A$106:AF$202,27,FALSE())))</f>
        <v>0</v>
      </c>
      <c r="AB92" s="193" t="n">
        <f aca="false">IF(ISERROR(VLOOKUP($A92,'Import OffPeak'!$A$3:AG$99,28,FALSE())-VLOOKUP($A92,'Import OffPeak change'!$A$106:AG$202,28,FALSE())),0,(VLOOKUP($A92,'Import OffPeak'!$A$3:AG$99,28,FALSE())-VLOOKUP($A92,'Import OffPeak change'!$A$106:AG$202,28,FALSE())))</f>
        <v>0</v>
      </c>
      <c r="AC92" s="193" t="n">
        <f aca="false">IF(ISERROR(VLOOKUP($A92,'Import OffPeak'!$A$3:AH$99,29,FALSE())-VLOOKUP($A92,'Import OffPeak change'!$A$106:AH$202,29,FALSE())),0,(VLOOKUP($A92,'Import OffPeak'!$A$3:AH$99,29,FALSE())-VLOOKUP($A92,'Import OffPeak change'!$A$106:AH$202,29,FALSE())))</f>
        <v>0</v>
      </c>
      <c r="AD92" s="193" t="n">
        <f aca="false">IF(ISERROR(VLOOKUP($A92,'Import OffPeak'!$A$3:AI$99,30,FALSE())-VLOOKUP($A92,'Import OffPeak change'!$A$106:AI$202,30,FALSE())),0,(VLOOKUP($A92,'Import OffPeak'!$A$3:AI$99,30,FALSE())-VLOOKUP($A92,'Import OffPeak change'!$A$106:AI$202,30,FALSE())))</f>
        <v>0</v>
      </c>
      <c r="AE92" s="193" t="n">
        <f aca="false">IF(ISERROR(VLOOKUP($A92,'Import OffPeak'!$A$3:AJ$99,31,FALSE())-VLOOKUP($A92,'Import OffPeak change'!$A$106:AJ$202,31,FALSE())),0,(VLOOKUP($A92,'Import OffPeak'!$A$3:AJ$99,31,FALSE())-VLOOKUP($A92,'Import OffPeak change'!$A$106:AJ$202,31,FALSE())))</f>
        <v>0</v>
      </c>
      <c r="AF92" s="193" t="n">
        <f aca="false">IF(ISERROR(VLOOKUP($A92,'Import OffPeak'!$A$3:AK$99,32,FALSE())-VLOOKUP($A92,'Import OffPeak change'!$A$106:AK$202,32,FALSE())),0,(VLOOKUP($A92,'Import OffPeak'!$A$3:AK$99,32,FALSE())-VLOOKUP($A92,'Import OffPeak change'!$A$106:AK$202,32,FALSE())))</f>
        <v>0</v>
      </c>
      <c r="AG92" s="193" t="n">
        <f aca="false">IF(ISERROR(VLOOKUP($A92,'Import OffPeak'!$A$3:AL$99,33,FALSE())-VLOOKUP($A92,'Import OffPeak change'!$A$106:AL$202,33,FALSE())),0,(VLOOKUP($A92,'Import OffPeak'!$A$3:AL$99,33,FALSE())-VLOOKUP($A92,'Import OffPeak change'!$A$106:AL$202,33,FALSE())))</f>
        <v>0</v>
      </c>
      <c r="AH92" s="193" t="n">
        <f aca="false">IF(ISERROR(VLOOKUP($A92,'Import OffPeak'!$A$3:AM$99,34,FALSE())-VLOOKUP($A92,'Import OffPeak change'!$A$106:AM$202,34,FALSE())),0,(VLOOKUP($A92,'Import OffPeak'!$A$3:AM$99,34,FALSE())-VLOOKUP($A92,'Import OffPeak change'!$A$106:AM$202,34,FALSE())))</f>
        <v>0</v>
      </c>
      <c r="AI92" s="193" t="n">
        <f aca="false">IF(ISERROR(VLOOKUP($A92,'Import OffPeak'!$A$3:AN$99,35,FALSE())-VLOOKUP($A92,'Import OffPeak change'!$A$106:AN$202,35,FALSE())),0,(VLOOKUP($A92,'Import OffPeak'!$A$3:AN$99,35,FALSE())-VLOOKUP($A92,'Import OffPeak change'!$A$106:AN$202,35,FALSE())))</f>
        <v>0</v>
      </c>
      <c r="AJ92" s="193" t="n">
        <f aca="false">IF(ISERROR(VLOOKUP($A92,'Import OffPeak'!$A$3:AO$99,36,FALSE())-VLOOKUP($A92,'Import OffPeak change'!$A$106:AO$202,36,FALSE())),0,(VLOOKUP($A92,'Import OffPeak'!$A$3:AO$99,36,FALSE())-VLOOKUP($A92,'Import OffPeak change'!$A$106:AO$202,36,FALSE())))</f>
        <v>0</v>
      </c>
      <c r="AK92" s="193" t="n">
        <f aca="false">IF(ISERROR(VLOOKUP($A92,'Import OffPeak'!$A$3:AP$99,37,FALSE())-VLOOKUP($A92,'Import OffPeak change'!$A$106:AP$202,37,FALSE())),0,(VLOOKUP($A92,'Import OffPeak'!$A$3:AP$99,37,FALSE())-VLOOKUP($A92,'Import OffPeak change'!$A$106:AP$202,37,FALSE())))</f>
        <v>0</v>
      </c>
      <c r="AL92" s="193" t="n">
        <f aca="false">IF(ISERROR(VLOOKUP($A92,'Import OffPeak'!$A$3:AQ$99,38,FALSE())-VLOOKUP($A92,'Import OffPeak change'!$A$106:AQ$202,38,FALSE())),0,(VLOOKUP($A92,'Import OffPeak'!$A$3:AQ$99,38,FALSE())-VLOOKUP($A92,'Import OffPeak change'!$A$106:AQ$202,38,FALSE())))</f>
        <v>0</v>
      </c>
      <c r="AM92" s="193" t="n">
        <f aca="false">IF(ISERROR(VLOOKUP($A92,'Import OffPeak'!$A$3:AR$99,39,FALSE())-VLOOKUP($A92,'Import OffPeak change'!$A$106:AR$202,39,FALSE())),0,(VLOOKUP($A92,'Import OffPeak'!$A$3:AR$99,39,FALSE())-VLOOKUP($A92,'Import OffPeak change'!$A$106:AR$202,39,FALSE())))</f>
        <v>0</v>
      </c>
      <c r="AN92" s="193" t="n">
        <f aca="false">IF(ISERROR(VLOOKUP($A92,'Import OffPeak'!$A$3:AS$99,40,FALSE())-VLOOKUP($A92,'Import OffPeak change'!$A$106:AS$202,40,FALSE())),0,(VLOOKUP($A92,'Import OffPeak'!$A$3:AS$99,40,FALSE())-VLOOKUP($A92,'Import OffPeak change'!$A$106:AS$202,40,FALSE())))</f>
        <v>0</v>
      </c>
      <c r="AO92" s="193" t="n">
        <f aca="false">IF(ISERROR(VLOOKUP($A92,'Import OffPeak'!$A$3:AT$99,41,FALSE())-VLOOKUP($A92,'Import OffPeak change'!$A$106:AT$202,41,FALSE())),0,(VLOOKUP($A92,'Import OffPeak'!$A$3:AT$99,41,FALSE())-VLOOKUP($A92,'Import OffPeak change'!$A$106:AT$202,41,FALSE())))</f>
        <v>0</v>
      </c>
      <c r="AP92" s="193" t="n">
        <f aca="false">IF(ISERROR(VLOOKUP($A92,'Import OffPeak'!$A$3:AU$99,42,FALSE())-VLOOKUP($A92,'Import OffPeak change'!$A$106:AU$202,42,FALSE())),0,(VLOOKUP($A92,'Import OffPeak'!$A$3:AU$99,42,FALSE())-VLOOKUP($A92,'Import OffPeak change'!$A$106:AU$202,42,FALSE())))</f>
        <v>0</v>
      </c>
      <c r="AQ92" s="193" t="n">
        <f aca="false">IF(ISERROR(VLOOKUP($A92,'Import OffPeak'!$A$3:AV$99,43,FALSE())-VLOOKUP($A92,'Import OffPeak change'!$A$106:AV$202,43,FALSE())),0,(VLOOKUP($A92,'Import OffPeak'!$A$3:AV$99,43,FALSE())-VLOOKUP($A92,'Import OffPeak change'!$A$106:AV$202,43,FALSE())))</f>
        <v>0</v>
      </c>
      <c r="AR92" s="193" t="n">
        <f aca="false">IF(ISERROR(VLOOKUP($A92,'Import OffPeak'!$A$3:AW$99,44,FALSE())-VLOOKUP($A92,'Import OffPeak change'!$A$106:AW$202,44,FALSE())),0,(VLOOKUP($A92,'Import OffPeak'!$A$3:AW$99,44,FALSE())-VLOOKUP($A92,'Import OffPeak change'!$A$106:AW$202,44,FALSE())))</f>
        <v>0</v>
      </c>
      <c r="AS92" s="193" t="n">
        <f aca="false">IF(ISERROR(VLOOKUP($A92,'Import OffPeak'!$A$3:AX$99,45,FALSE())-VLOOKUP($A92,'Import OffPeak change'!$A$106:AX$202,45,FALSE())),0,(VLOOKUP($A92,'Import OffPeak'!$A$3:AX$99,45,FALSE())-VLOOKUP($A92,'Import OffPeak change'!$A$106:AX$202,45,FALSE())))</f>
        <v>0</v>
      </c>
      <c r="AT92" s="193" t="n">
        <f aca="false">IF(ISERROR(VLOOKUP($A92,'Import OffPeak'!$A$3:AY$99,46,FALSE())-VLOOKUP($A92,'Import OffPeak change'!$A$106:AY$202,46,FALSE())),0,(VLOOKUP($A92,'Import OffPeak'!$A$3:AY$99,46,FALSE())-VLOOKUP($A92,'Import OffPeak change'!$A$106:AY$202,46,FALSE())))</f>
        <v>0</v>
      </c>
      <c r="AU92" s="193" t="n">
        <f aca="false">IF(ISERROR(VLOOKUP($A92,'Import OffPeak'!$A$3:AZ$99,47,FALSE())-VLOOKUP($A92,'Import OffPeak change'!$A$106:AZ$202,47,FALSE())),0,(VLOOKUP($A92,'Import OffPeak'!$A$3:AZ$99,47,FALSE())-VLOOKUP($A92,'Import OffPeak change'!$A$106:AZ$202,47,FALSE())))</f>
        <v>0</v>
      </c>
      <c r="AV92" s="193" t="n">
        <f aca="false">IF(ISERROR(VLOOKUP($A92,'Import OffPeak'!$A$3:BA$99,48,FALSE())-VLOOKUP($A92,'Import OffPeak change'!$A$106:BA$202,48,FALSE())),0,(VLOOKUP($A92,'Import OffPeak'!$A$3:BA$99,48,FALSE())-VLOOKUP($A92,'Import OffPeak change'!$A$106:BA$202,48,FALSE())))</f>
        <v>0</v>
      </c>
      <c r="AW92" s="193" t="n">
        <f aca="false">IF(ISERROR(VLOOKUP($A92,'Import OffPeak'!$A$3:BB$99,49,FALSE())-VLOOKUP($A92,'Import OffPeak change'!$A$106:BB$202,49,FALSE())),0,(VLOOKUP($A92,'Import OffPeak'!$A$3:BB$99,49,FALSE())-VLOOKUP($A92,'Import OffPeak change'!$A$106:BB$202,49,FALSE())))</f>
        <v>0</v>
      </c>
      <c r="AX92" s="193" t="n">
        <f aca="false">IF(ISERROR(VLOOKUP($A92,'Import OffPeak'!$A$3:BC$99,50,FALSE())-VLOOKUP($A92,'Import OffPeak change'!$A$106:BC$202,50,FALSE())),0,(VLOOKUP($A92,'Import OffPeak'!$A$3:BC$99,50,FALSE())-VLOOKUP($A92,'Import OffPeak change'!$A$106:BC$202,50,FALSE())))</f>
        <v>0</v>
      </c>
      <c r="AY92" s="193" t="n">
        <f aca="false">IF(ISERROR(VLOOKUP($A92,'Import OffPeak'!$A$3:BD$99,51,FALSE())-VLOOKUP($A92,'Import OffPeak change'!$A$106:BD$202,51,FALSE())),0,(VLOOKUP($A92,'Import OffPeak'!$A$3:BD$99,51,FALSE())-VLOOKUP($A92,'Import OffPeak change'!$A$106:BD$202,51,FALSE())))</f>
        <v>0</v>
      </c>
      <c r="AZ92" s="193" t="n">
        <f aca="false">IF(ISERROR(VLOOKUP($A92,'Import OffPeak'!$A$3:BE$99,52,FALSE())-VLOOKUP($A92,'Import OffPeak change'!$A$106:BE$202,52,FALSE())),0,(VLOOKUP($A92,'Import OffPeak'!$A$3:BE$99,52,FALSE())-VLOOKUP($A92,'Import OffPeak change'!$A$106:BE$202,52,FALSE())))</f>
        <v>0</v>
      </c>
      <c r="BA92" s="193" t="n">
        <f aca="false">IF(ISERROR(VLOOKUP($A92,'Import OffPeak'!$A$3:BF$99,53,FALSE())-VLOOKUP($A92,'Import OffPeak change'!$A$106:BF$202,53,FALSE())),0,(VLOOKUP($A92,'Import OffPeak'!$A$3:BF$99,53,FALSE())-VLOOKUP($A92,'Import OffPeak change'!$A$106:BF$202,53,FALSE())))</f>
        <v>0</v>
      </c>
      <c r="BB92" s="193" t="n">
        <f aca="false">IF(ISERROR(VLOOKUP($A92,'Import OffPeak'!$A$3:BG$99,54,FALSE())-VLOOKUP($A92,'Import OffPeak change'!$A$106:BG$202,54,FALSE())),0,(VLOOKUP($A92,'Import OffPeak'!$A$3:BG$99,54,FALSE())-VLOOKUP($A92,'Import OffPeak change'!$A$106:BG$202,54,FALSE())))</f>
        <v>0</v>
      </c>
      <c r="BC92" s="193" t="n">
        <f aca="false">IF(ISERROR(VLOOKUP($A92,'Import OffPeak'!$A$3:BH$99,55,FALSE())-VLOOKUP($A92,'Import OffPeak change'!$A$106:BH$202,55,FALSE())),0,(VLOOKUP($A92,'Import OffPeak'!$A$3:BH$99,55,FALSE())-VLOOKUP($A92,'Import OffPeak change'!$A$106:BH$202,55,FALSE())))</f>
        <v>0</v>
      </c>
      <c r="BD92" s="193" t="n">
        <f aca="false">IF(ISERROR(VLOOKUP($A92,'Import OffPeak'!$A$3:BI$99,56,FALSE())-VLOOKUP($A92,'Import OffPeak change'!$A$106:BI$202,56,FALSE())),0,(VLOOKUP($A92,'Import OffPeak'!$A$3:BI$99,56,FALSE())-VLOOKUP($A92,'Import OffPeak change'!$A$106:BI$202,56,FALSE())))</f>
        <v>0</v>
      </c>
      <c r="BE92" s="193" t="n">
        <f aca="false">IF(ISERROR(VLOOKUP($A92,'Import OffPeak'!$A$3:BJ$99,57,FALSE())-VLOOKUP($A92,'Import OffPeak change'!$A$106:BJ$202,57,FALSE())),0,(VLOOKUP($A92,'Import OffPeak'!$A$3:BJ$99,57,FALSE())-VLOOKUP($A92,'Import OffPeak change'!$A$106:BJ$202,57,FALSE())))</f>
        <v>0</v>
      </c>
      <c r="BF92" s="193" t="n">
        <f aca="false">IF(ISERROR(VLOOKUP($A92,'Import OffPeak'!$A$3:BK$99,58,FALSE())-VLOOKUP($A92,'Import OffPeak change'!$A$106:BK$202,58,FALSE())),0,(VLOOKUP($A92,'Import OffPeak'!$A$3:BK$99,58,FALSE())-VLOOKUP($A92,'Import OffPeak change'!$A$106:BK$202,58,FALSE())))</f>
        <v>0</v>
      </c>
      <c r="BG92" s="193" t="n">
        <f aca="false">IF(ISERROR(VLOOKUP($A92,'Import OffPeak'!$A$3:BL$99,59,FALSE())-VLOOKUP($A92,'Import OffPeak change'!$A$106:BL$202,59,FALSE())),0,(VLOOKUP($A92,'Import OffPeak'!$A$3:BL$99,59,FALSE())-VLOOKUP($A92,'Import OffPeak change'!$A$106:BL$202,59,FALSE())))</f>
        <v>0</v>
      </c>
      <c r="BH92" s="193" t="n">
        <f aca="false">IF(ISERROR(VLOOKUP($A92,'Import OffPeak'!$A$3:BM$99,60,FALSE())-VLOOKUP($A92,'Import OffPeak change'!$A$106:BM$202,60,FALSE())),0,(VLOOKUP($A92,'Import OffPeak'!$A$3:BM$99,60,FALSE())-VLOOKUP($A92,'Import OffPeak change'!$A$106:BM$202,60,FALSE())))</f>
        <v>0</v>
      </c>
      <c r="BI92" s="193" t="n">
        <f aca="false">IF(ISERROR(VLOOKUP($A92,'Import OffPeak'!$A$3:BN$99,61,FALSE())-VLOOKUP($A92,'Import OffPeak change'!$A$106:BN$202,61,FALSE())),0,(VLOOKUP($A92,'Import OffPeak'!$A$3:BN$99,61,FALSE())-VLOOKUP($A92,'Import OffPeak change'!$A$106:BN$202,61,FALSE())))</f>
        <v>0</v>
      </c>
      <c r="BJ92" s="193" t="n">
        <f aca="false">IF(ISERROR(VLOOKUP($A92,'Import OffPeak'!$A$3:BO$99,62,FALSE())-VLOOKUP($A92,'Import OffPeak change'!$A$106:BO$202,62,FALSE())),0,(VLOOKUP($A92,'Import OffPeak'!$A$3:BO$99,62,FALSE())-VLOOKUP($A92,'Import OffPeak change'!$A$106:BO$202,62,FALSE())))</f>
        <v>0</v>
      </c>
      <c r="BK92" s="193" t="n">
        <f aca="false">IF(ISERROR(VLOOKUP($A92,'Import OffPeak'!$A$3:BP$99,63,FALSE())-VLOOKUP($A92,'Import OffPeak change'!$A$106:BP$202,63,FALSE())),0,(VLOOKUP($A92,'Import OffPeak'!$A$3:BP$99,63,FALSE())-VLOOKUP($A92,'Import OffPeak change'!$A$106:BP$202,63,FALSE())))</f>
        <v>0</v>
      </c>
      <c r="BL92" s="193" t="n">
        <f aca="false">IF(ISERROR(VLOOKUP($A92,'Import OffPeak'!$A$3:BQ$99,64,FALSE())-VLOOKUP($A92,'Import OffPeak change'!$A$106:BQ$202,64,FALSE())),0,(VLOOKUP($A92,'Import OffPeak'!$A$3:BQ$99,64,FALSE())-VLOOKUP($A92,'Import OffPeak change'!$A$106:BQ$202,64,FALSE())))</f>
        <v>0</v>
      </c>
      <c r="BM92" s="193" t="n">
        <f aca="false">IF(ISERROR(VLOOKUP($A92,'Import OffPeak'!$A$3:BR$99,65,FALSE())-VLOOKUP($A92,'Import OffPeak change'!$A$106:BR$202,65,FALSE())),0,(VLOOKUP($A92,'Import OffPeak'!$A$3:BR$99,65,FALSE())-VLOOKUP($A92,'Import OffPeak change'!$A$106:BR$202,65,FALSE())))</f>
        <v>0</v>
      </c>
      <c r="BN92" s="193" t="n">
        <f aca="false">IF(ISERROR(VLOOKUP($A92,'Import OffPeak'!$A$3:BS$99,66,FALSE())-VLOOKUP($A92,'Import OffPeak change'!$A$106:BS$202,66,FALSE())),0,(VLOOKUP($A92,'Import OffPeak'!$A$3:BS$99,66,FALSE())-VLOOKUP($A92,'Import OffPeak change'!$A$106:BS$202,66,FALSE())))</f>
        <v>0</v>
      </c>
      <c r="BO92" s="193" t="n">
        <f aca="false">IF(ISERROR(VLOOKUP($A92,'Import OffPeak'!$A$3:BT$99,67,FALSE())-VLOOKUP($A92,'Import OffPeak change'!$A$106:BT$202,67,FALSE())),0,(VLOOKUP($A92,'Import OffPeak'!$A$3:BT$99,67,FALSE())-VLOOKUP($A92,'Import OffPeak change'!$A$106:BT$202,67,FALSE())))</f>
        <v>0</v>
      </c>
      <c r="BP92" s="193" t="n">
        <f aca="false">IF(ISERROR(VLOOKUP($A92,'Import OffPeak'!$A$3:BU$99,68,FALSE())-VLOOKUP($A92,'Import OffPeak change'!$A$106:BU$202,68,FALSE())),0,(VLOOKUP($A92,'Import OffPeak'!$A$3:BU$99,68,FALSE())-VLOOKUP($A92,'Import OffPeak change'!$A$106:BU$202,68,FALSE())))</f>
        <v>0</v>
      </c>
      <c r="BQ92" s="193" t="n">
        <f aca="false">IF(ISERROR(VLOOKUP($A92,'Import OffPeak'!$A$3:BV$99,69,FALSE())-VLOOKUP($A92,'Import OffPeak change'!$A$106:BV$202,69,FALSE())),0,(VLOOKUP($A92,'Import OffPeak'!$A$3:BV$99,69,FALSE())-VLOOKUP($A92,'Import OffPeak change'!$A$106:BV$202,69,FALSE())))</f>
        <v>0</v>
      </c>
      <c r="BR92" s="193" t="n">
        <f aca="false">IF(ISERROR(VLOOKUP($A92,'Import OffPeak'!$A$3:BW$99,70,FALSE())-VLOOKUP($A92,'Import OffPeak change'!$A$106:BW$202,70,FALSE())),0,(VLOOKUP($A92,'Import OffPeak'!$A$3:BW$99,70,FALSE())-VLOOKUP($A92,'Import OffPeak change'!$A$106:BW$202,70,FALSE())))</f>
        <v>0</v>
      </c>
      <c r="BS92" s="193" t="n">
        <f aca="false">IF(ISERROR(VLOOKUP($A92,'Import OffPeak'!$A$3:BX$99,71,FALSE())-VLOOKUP($A92,'Import OffPeak change'!$A$106:BX$202,71,FALSE())),0,(VLOOKUP($A92,'Import OffPeak'!$A$3:BX$99,71,FALSE())-VLOOKUP($A92,'Import OffPeak change'!$A$106:BX$202,71,FALSE())))</f>
        <v>0</v>
      </c>
      <c r="BT92" s="193" t="n">
        <f aca="false">IF(ISERROR(VLOOKUP($A92,'Import OffPeak'!$A$3:BY$99,72,FALSE())-VLOOKUP($A92,'Import OffPeak change'!$A$106:BY$202,72,FALSE())),0,(VLOOKUP($A92,'Import OffPeak'!$A$3:BY$99,72,FALSE())-VLOOKUP($A92,'Import OffPeak change'!$A$106:BY$202,72,FALSE())))</f>
        <v>0</v>
      </c>
      <c r="BU92" s="193" t="n">
        <f aca="false">IF(ISERROR(VLOOKUP($A92,'Import OffPeak'!$A$3:BZ$99,73,FALSE())-VLOOKUP($A92,'Import OffPeak change'!$A$106:BZ$202,73,FALSE())),0,(VLOOKUP($A92,'Import OffPeak'!$A$3:BZ$99,73,FALSE())-VLOOKUP($A92,'Import OffPeak change'!$A$106:BZ$202,73,FALSE())))</f>
        <v>0</v>
      </c>
      <c r="BV92" s="193" t="n">
        <f aca="false">IF(ISERROR(VLOOKUP($A92,'Import OffPeak'!$A$3:CA$99,74,FALSE())-VLOOKUP($A92,'Import OffPeak change'!$A$106:CA$202,74,FALSE())),0,(VLOOKUP($A92,'Import OffPeak'!$A$3:CA$99,74,FALSE())-VLOOKUP($A92,'Import OffPeak change'!$A$106:CA$202,74,FALSE())))</f>
        <v>0</v>
      </c>
      <c r="BW92" s="193" t="n">
        <f aca="false">IF(ISERROR(VLOOKUP($A92,'Import OffPeak'!$A$3:CB$99,75,FALSE())-VLOOKUP($A92,'Import OffPeak change'!$A$106:CB$202,75,FALSE())),0,(VLOOKUP($A92,'Import OffPeak'!$A$3:CB$99,75,FALSE())-VLOOKUP($A92,'Import OffPeak change'!$A$106:CB$202,75,FALSE())))</f>
        <v>0</v>
      </c>
      <c r="BX92" s="193" t="n">
        <f aca="false">IF(ISERROR(VLOOKUP($A92,'Import OffPeak'!$A$3:CC$99,76,FALSE())-VLOOKUP($A92,'Import OffPeak change'!$A$106:CC$202,76,FALSE())),0,(VLOOKUP($A92,'Import OffPeak'!$A$3:CC$99,76,FALSE())-VLOOKUP($A92,'Import OffPeak change'!$A$106:CC$202,76,FALSE())))</f>
        <v>0</v>
      </c>
      <c r="BY92" s="193" t="n">
        <f aca="false">IF(ISERROR(VLOOKUP($A92,'Import OffPeak'!$A$3:CD$99,77,FALSE())-VLOOKUP($A92,'Import OffPeak change'!$A$106:CD$202,77,FALSE())),0,(VLOOKUP($A92,'Import OffPeak'!$A$3:CD$99,77,FALSE())-VLOOKUP($A92,'Import OffPeak change'!$A$106:CD$202,77,FALSE())))</f>
        <v>0</v>
      </c>
      <c r="BZ92" s="193" t="n">
        <f aca="false">IF(ISERROR(VLOOKUP($A92,'Import OffPeak'!$A$3:CE$99,78,FALSE())-VLOOKUP($A92,'Import OffPeak change'!$A$106:CE$202,78,FALSE())),0,(VLOOKUP($A92,'Import OffPeak'!$A$3:CE$99,78,FALSE())-VLOOKUP($A92,'Import OffPeak change'!$A$106:CE$202,78,FALSE())))</f>
        <v>0</v>
      </c>
      <c r="CA92" s="193" t="n">
        <f aca="false">IF(ISERROR(VLOOKUP($A92,'Import OffPeak'!$A$3:CF$99,79,FALSE())-VLOOKUP($A92,'Import OffPeak change'!$A$106:CF$202,79,FALSE())),0,(VLOOKUP($A92,'Import OffPeak'!$A$3:CF$99,79,FALSE())-VLOOKUP($A92,'Import OffPeak change'!$A$106:CF$202,79,FALSE())))</f>
        <v>0</v>
      </c>
      <c r="CB92" s="193" t="n">
        <f aca="false">IF(ISERROR(VLOOKUP($A92,'Import OffPeak'!$A$3:CG$99,80,FALSE())-VLOOKUP($A92,'Import OffPeak change'!$A$106:CG$202,80,FALSE())),0,(VLOOKUP($A92,'Import OffPeak'!$A$3:CG$99,80,FALSE())-VLOOKUP($A92,'Import OffPeak change'!$A$106:CG$202,80,FALSE())))</f>
        <v>0</v>
      </c>
      <c r="CC92" s="193" t="n">
        <f aca="false">IF(ISERROR(VLOOKUP($A92,'Import OffPeak'!$A$3:CH$99,81,FALSE())-VLOOKUP($A92,'Import OffPeak change'!$A$106:CH$202,81,FALSE())),0,(VLOOKUP($A92,'Import OffPeak'!$A$3:CH$99,81,FALSE())-VLOOKUP($A92,'Import OffPeak change'!$A$106:CH$202,81,FALSE())))</f>
        <v>0</v>
      </c>
      <c r="CD92" s="193" t="n">
        <f aca="false">IF(ISERROR(VLOOKUP($A92,'Import OffPeak'!$A$3:CI$99,82,FALSE())-VLOOKUP($A92,'Import OffPeak change'!$A$106:CI$202,82,FALSE())),0,(VLOOKUP($A92,'Import OffPeak'!$A$3:CI$99,82,FALSE())-VLOOKUP($A92,'Import OffPeak change'!$A$106:CI$202,82,FALSE())))</f>
        <v>0</v>
      </c>
      <c r="CE92" s="193" t="n">
        <f aca="false">IF(ISERROR(VLOOKUP($A92,'Import OffPeak'!$A$3:CJ$99,83,FALSE())-VLOOKUP($A92,'Import OffPeak change'!$A$106:CJ$202,83,FALSE())),0,(VLOOKUP($A92,'Import OffPeak'!$A$3:CJ$99,83,FALSE())-VLOOKUP($A92,'Import OffPeak change'!$A$106:CJ$202,83,FALSE())))</f>
        <v>0</v>
      </c>
      <c r="CF92" s="193" t="n">
        <f aca="false">IF(ISERROR(VLOOKUP($A92,'Import OffPeak'!$A$3:CK$99,84,FALSE())-VLOOKUP($A92,'Import OffPeak change'!$A$106:CK$202,84,FALSE())),0,(VLOOKUP($A92,'Import OffPeak'!$A$3:CK$99,84,FALSE())-VLOOKUP($A92,'Import OffPeak change'!$A$106:CK$202,84,FALSE())))</f>
        <v>0</v>
      </c>
      <c r="CG92" s="193" t="n">
        <f aca="false">IF(ISERROR(VLOOKUP($A92,'Import OffPeak'!$A$3:CL$99,85,FALSE())-VLOOKUP($A92,'Import OffPeak change'!$A$106:CL$202,85,FALSE())),0,(VLOOKUP($A92,'Import OffPeak'!$A$3:CL$99,85,FALSE())-VLOOKUP($A92,'Import OffPeak change'!$A$106:CL$202,85,FALSE())))</f>
        <v>0</v>
      </c>
      <c r="CH92" s="193" t="n">
        <f aca="false">IF(ISERROR(VLOOKUP($A92,'Import OffPeak'!$A$3:CM$99,86,FALSE())-VLOOKUP($A92,'Import OffPeak change'!$A$106:CM$202,86,FALSE())),0,(VLOOKUP($A92,'Import OffPeak'!$A$3:CM$99,86,FALSE())-VLOOKUP($A92,'Import OffPeak change'!$A$106:CM$202,86,FALSE())))</f>
        <v>0</v>
      </c>
      <c r="CI92" s="193" t="n">
        <f aca="false">IF(ISERROR(VLOOKUP($A92,'Import OffPeak'!$A$3:CN$99,87,FALSE())-VLOOKUP($A92,'Import OffPeak change'!$A$106:CN$202,87,FALSE())),0,(VLOOKUP($A92,'Import OffPeak'!$A$3:CN$99,87,FALSE())-VLOOKUP($A92,'Import OffPeak change'!$A$106:CN$202,87,FALSE())))</f>
        <v>0</v>
      </c>
      <c r="CJ92" s="193" t="n">
        <f aca="false">IF(ISERROR(VLOOKUP($A92,'Import OffPeak'!$A$3:CO$99,88,FALSE())-VLOOKUP($A92,'Import OffPeak change'!$A$106:CO$202,88,FALSE())),0,(VLOOKUP($A92,'Import OffPeak'!$A$3:CO$99,88,FALSE())-VLOOKUP($A92,'Import OffPeak change'!$A$106:CO$202,88,FALSE())))</f>
        <v>0</v>
      </c>
      <c r="CK92" s="193" t="n">
        <f aca="false">IF(ISERROR(VLOOKUP($A92,'Import OffPeak'!$A$3:CP$99,89,FALSE())-VLOOKUP($A92,'Import OffPeak change'!$A$106:CP$202,89,FALSE())),0,(VLOOKUP($A92,'Import OffPeak'!$A$3:CP$99,89,FALSE())-VLOOKUP($A92,'Import OffPeak change'!$A$106:CP$202,89,FALSE())))</f>
        <v>0</v>
      </c>
      <c r="CL92" s="193" t="n">
        <f aca="false">IF(ISERROR(VLOOKUP($A92,'Import OffPeak'!$A$3:CQ$99,90,FALSE())-VLOOKUP($A92,'Import OffPeak change'!$A$106:CQ$202,90,FALSE())),0,(VLOOKUP($A92,'Import OffPeak'!$A$3:CQ$99,90,FALSE())-VLOOKUP($A92,'Import OffPeak change'!$A$106:CQ$202,90,FALSE())))</f>
        <v>0</v>
      </c>
      <c r="CM92" s="193" t="n">
        <f aca="false">IF(ISERROR(VLOOKUP($A92,'Import OffPeak'!$A$3:CR$99,91,FALSE())-VLOOKUP($A92,'Import OffPeak change'!$A$106:CR$202,91,FALSE())),0,(VLOOKUP($A92,'Import OffPeak'!$A$3:CR$99,91,FALSE())-VLOOKUP($A92,'Import OffPeak change'!$A$106:CR$202,91,FALSE())))</f>
        <v>0</v>
      </c>
      <c r="CN92" s="193" t="n">
        <f aca="false">IF(ISERROR(VLOOKUP($A92,'Import OffPeak'!$A$3:CS$99,92,FALSE())-VLOOKUP($A92,'Import OffPeak change'!$A$106:CS$202,92,FALSE())),0,(VLOOKUP($A92,'Import OffPeak'!$A$3:CS$99,92,FALSE())-VLOOKUP($A92,'Import OffPeak change'!$A$106:CS$202,92,FALSE())))</f>
        <v>0</v>
      </c>
      <c r="CO92" s="193" t="n">
        <f aca="false">IF(ISERROR(VLOOKUP($A92,'Import OffPeak'!$A$3:CT$99,93,FALSE())-VLOOKUP($A92,'Import OffPeak change'!$A$106:CT$202,93,FALSE())),0,(VLOOKUP($A92,'Import OffPeak'!$A$3:CT$99,93,FALSE())-VLOOKUP($A92,'Import OffPeak change'!$A$106:CT$202,93,FALSE())))</f>
        <v>0</v>
      </c>
      <c r="CP92" s="193" t="n">
        <f aca="false">IF(ISERROR(VLOOKUP($A92,'Import OffPeak'!$A$3:CU$99,94,FALSE())-VLOOKUP($A92,'Import OffPeak change'!$A$106:CU$202,94,FALSE())),0,(VLOOKUP($A92,'Import OffPeak'!$A$3:CU$99,94,FALSE())-VLOOKUP($A92,'Import OffPeak change'!$A$106:CU$202,94,FALSE())))</f>
        <v>0</v>
      </c>
      <c r="CQ92" s="193" t="n">
        <f aca="false">IF(ISERROR(VLOOKUP($A92,'Import OffPeak'!$A$3:CV$99,95,FALSE())-VLOOKUP($A92,'Import OffPeak change'!$A$106:CV$202,95,FALSE())),0,(VLOOKUP($A92,'Import OffPeak'!$A$3:CV$99,95,FALSE())-VLOOKUP($A92,'Import OffPeak change'!$A$106:CV$202,95,FALSE())))</f>
        <v>0</v>
      </c>
      <c r="CR92" s="193" t="n">
        <f aca="false">IF(ISERROR(VLOOKUP($A92,'Import OffPeak'!$A$3:CW$99,96,FALSE())-VLOOKUP($A92,'Import OffPeak change'!$A$106:CW$202,96,FALSE())),0,(VLOOKUP($A92,'Import OffPeak'!$A$3:CW$99,96,FALSE())-VLOOKUP($A92,'Import OffPeak change'!$A$106:CW$202,96,FALSE())))</f>
        <v>0</v>
      </c>
      <c r="CS92" s="193" t="n">
        <f aca="false">IF(ISERROR(VLOOKUP($A92,'Import OffPeak'!$A$3:CX$99,97,FALSE())-VLOOKUP($A92,'Import OffPeak change'!$A$106:CX$202,97,FALSE())),0,(VLOOKUP($A92,'Import OffPeak'!$A$3:CX$99,97,FALSE())-VLOOKUP($A92,'Import OffPeak change'!$A$106:CX$202,97,FALSE())))</f>
        <v>0</v>
      </c>
      <c r="CT92" s="193" t="n">
        <f aca="false">IF(ISERROR(VLOOKUP($A92,'Import OffPeak'!$A$3:CY$99,98,FALSE())-VLOOKUP($A92,'Import OffPeak change'!$A$106:CY$202,98,FALSE())),0,(VLOOKUP($A92,'Import OffPeak'!$A$3:CY$99,98,FALSE())-VLOOKUP($A92,'Import OffPeak change'!$A$106:CY$202,98,FALSE())))</f>
        <v>0</v>
      </c>
      <c r="CU92" s="193" t="n">
        <f aca="false">IF(ISERROR(VLOOKUP($A92,'Import OffPeak'!$A$3:CZ$99,99,FALSE())-VLOOKUP($A92,'Import OffPeak change'!$A$106:CZ$202,99,FALSE())),0,(VLOOKUP($A92,'Import OffPeak'!$A$3:CZ$99,99,FALSE())-VLOOKUP($A92,'Import OffPeak change'!$A$106:CZ$202,99,FALSE())))</f>
        <v>0</v>
      </c>
      <c r="CV92" s="193" t="n">
        <f aca="false">IF(ISERROR(VLOOKUP($A92,'Import OffPeak'!$A$3:DA$99,100,FALSE())-VLOOKUP($A92,'Import OffPeak change'!$A$106:DA$202,100,FALSE())),0,(VLOOKUP($A92,'Import OffPeak'!$A$3:DA$99,100,FALSE())-VLOOKUP($A92,'Import OffPeak change'!$A$106:DA$202,100,FALSE())))</f>
        <v>0</v>
      </c>
      <c r="CW92" s="193" t="n">
        <f aca="false">IF(ISERROR(VLOOKUP($A92,'Import OffPeak'!$A$3:DB$99,101,FALSE())-VLOOKUP($A92,'Import OffPeak change'!$A$106:DB$202,101,FALSE())),0,(VLOOKUP($A92,'Import OffPeak'!$A$3:DB$99,101,FALSE())-VLOOKUP($A92,'Import OffPeak change'!$A$106:DB$202,101,FALSE())))</f>
        <v>0</v>
      </c>
      <c r="CX92" s="193" t="n">
        <f aca="false">IF(ISERROR(VLOOKUP($A92,'Import OffPeak'!$A$3:DC$99,102,FALSE())-VLOOKUP($A92,'Import OffPeak change'!$A$106:DC$202,102,FALSE())),0,(VLOOKUP($A92,'Import OffPeak'!$A$3:DC$99,102,FALSE())-VLOOKUP($A92,'Import OffPeak change'!$A$106:DC$202,102,FALSE())))</f>
        <v>0</v>
      </c>
      <c r="CY92" s="193" t="n">
        <f aca="false">IF(ISERROR(VLOOKUP($A92,'Import OffPeak'!$A$3:DD$99,103,FALSE())-VLOOKUP($A92,'Import OffPeak change'!$A$106:DD$202,103,FALSE())),0,(VLOOKUP($A92,'Import OffPeak'!$A$3:DD$99,103,FALSE())-VLOOKUP($A92,'Import OffPeak change'!$A$106:DD$202,103,FALSE())))</f>
        <v>0</v>
      </c>
      <c r="CZ92" s="193" t="n">
        <f aca="false">IF(ISERROR(VLOOKUP($A92,'Import OffPeak'!$A$3:DE$99,104,FALSE())-VLOOKUP($A92,'Import OffPeak change'!$A$106:DE$202,104,FALSE())),0,(VLOOKUP($A92,'Import OffPeak'!$A$3:DE$99,104,FALSE())-VLOOKUP($A92,'Import OffPeak change'!$A$106:DE$202,104,FALSE())))</f>
        <v>0</v>
      </c>
      <c r="DA92" s="193" t="n">
        <f aca="false">IF(ISERROR(VLOOKUP($A92,'Import OffPeak'!$A$3:DF$99,105,FALSE())-VLOOKUP($A92,'Import OffPeak change'!$A$106:DF$202,105,FALSE())),0,(VLOOKUP($A92,'Import OffPeak'!$A$3:DF$99,105,FALSE())-VLOOKUP($A92,'Import OffPeak change'!$A$106:DF$202,105,FALSE())))</f>
        <v>0</v>
      </c>
      <c r="DB92" s="193" t="n">
        <f aca="false">IF(ISERROR(VLOOKUP($A92,'Import OffPeak'!$A$3:DG$99,106,FALSE())-VLOOKUP($A92,'Import OffPeak change'!$A$106:DG$202,106,FALSE())),0,(VLOOKUP($A92,'Import OffPeak'!$A$3:DG$99,106,FALSE())-VLOOKUP($A92,'Import OffPeak change'!$A$106:DG$202,106,FALSE())))</f>
        <v>0</v>
      </c>
      <c r="DC92" s="193" t="n">
        <f aca="false">IF(ISERROR(VLOOKUP($A92,'Import OffPeak'!$A$3:DH$99,107,FALSE())-VLOOKUP($A92,'Import OffPeak change'!$A$106:DH$202,107,FALSE())),0,(VLOOKUP($A92,'Import OffPeak'!$A$3:DH$99,107,FALSE())-VLOOKUP($A92,'Import OffPeak change'!$A$106:DH$202,107,FALSE())))</f>
        <v>0</v>
      </c>
      <c r="DD92" s="193" t="n">
        <f aca="false">IF(ISERROR(VLOOKUP($A92,'Import OffPeak'!$A$3:DI$99,108,FALSE())-VLOOKUP($A92,'Import OffPeak change'!$A$106:DI$202,108,FALSE())),0,(VLOOKUP($A92,'Import OffPeak'!$A$3:DI$99,108,FALSE())-VLOOKUP($A92,'Import OffPeak change'!$A$106:DI$202,108,FALSE())))</f>
        <v>0</v>
      </c>
      <c r="DE92" s="193" t="n">
        <f aca="false">IF(ISERROR(VLOOKUP($A92,'Import OffPeak'!$A$3:DJ$99,109,FALSE())-VLOOKUP($A92,'Import OffPeak change'!$A$106:DJ$202,109,FALSE())),0,(VLOOKUP($A92,'Import OffPeak'!$A$3:DJ$99,109,FALSE())-VLOOKUP($A92,'Import OffPeak change'!$A$106:DJ$202,109,FALSE())))</f>
        <v>0</v>
      </c>
      <c r="DF92" s="193" t="n">
        <f aca="false">IF(ISERROR(VLOOKUP($A92,'Import OffPeak'!$A$3:DK$99,110,FALSE())-VLOOKUP($A92,'Import OffPeak change'!$A$106:DK$202,110,FALSE())),0,(VLOOKUP($A92,'Import OffPeak'!$A$3:DK$99,110,FALSE())-VLOOKUP($A92,'Import OffPeak change'!$A$106:DK$202,110,FALSE())))</f>
        <v>0</v>
      </c>
      <c r="DG92" s="193" t="n">
        <f aca="false">IF(ISERROR(VLOOKUP($A92,'Import OffPeak'!$A$3:DL$99,111,FALSE())-VLOOKUP($A92,'Import OffPeak change'!$A$106:DL$202,111,FALSE())),0,(VLOOKUP($A92,'Import OffPeak'!$A$3:DL$99,111,FALSE())-VLOOKUP($A92,'Import OffPeak change'!$A$106:DL$202,111,FALSE())))</f>
        <v>0</v>
      </c>
      <c r="DH92" s="193" t="n">
        <f aca="false">IF(ISERROR(VLOOKUP($A92,'Import OffPeak'!$A$3:DM$99,112,FALSE())-VLOOKUP($A92,'Import OffPeak change'!$A$106:DM$202,112,FALSE())),0,(VLOOKUP($A92,'Import OffPeak'!$A$3:DM$99,112,FALSE())-VLOOKUP($A92,'Import OffPeak change'!$A$106:DM$202,112,FALSE())))</f>
        <v>0</v>
      </c>
      <c r="DI92" s="193" t="n">
        <f aca="false">IF(ISERROR(VLOOKUP($A92,'Import OffPeak'!$A$3:DN$99,113,FALSE())-VLOOKUP($A92,'Import OffPeak change'!$A$106:DN$202,113,FALSE())),0,(VLOOKUP($A92,'Import OffPeak'!$A$3:DN$99,113,FALSE())-VLOOKUP($A92,'Import OffPeak change'!$A$106:DN$202,113,FALSE())))</f>
        <v>0</v>
      </c>
      <c r="DJ92" s="193" t="n">
        <f aca="false">IF(ISERROR(VLOOKUP($A92,'Import OffPeak'!$A$3:DO$99,114,FALSE())-VLOOKUP($A92,'Import OffPeak change'!$A$106:DO$202,114,FALSE())),0,(VLOOKUP($A92,'Import OffPeak'!$A$3:DO$99,114,FALSE())-VLOOKUP($A92,'Import OffPeak change'!$A$106:DO$202,114,FALSE())))</f>
        <v>0</v>
      </c>
      <c r="DK92" s="193" t="n">
        <f aca="false">IF(ISERROR(VLOOKUP($A92,'Import OffPeak'!$A$3:DP$99,115,FALSE())-VLOOKUP($A92,'Import OffPeak change'!$A$106:DP$202,115,FALSE())),0,(VLOOKUP($A92,'Import OffPeak'!$A$3:DP$99,115,FALSE())-VLOOKUP($A92,'Import OffPeak change'!$A$106:DP$202,115,FALSE())))</f>
        <v>0</v>
      </c>
      <c r="DL92" s="193" t="n">
        <f aca="false">IF(ISERROR(VLOOKUP($A92,'Import OffPeak'!$A$3:DQ$99,116,FALSE())-VLOOKUP($A92,'Import OffPeak change'!$A$106:DQ$202,116,FALSE())),0,(VLOOKUP($A92,'Import OffPeak'!$A$3:DQ$99,116,FALSE())-VLOOKUP($A92,'Import OffPeak change'!$A$106:DQ$202,116,FALSE())))</f>
        <v>0</v>
      </c>
      <c r="DM92" s="193" t="n">
        <f aca="false">IF(ISERROR(VLOOKUP($A92,'Import OffPeak'!$A$3:DR$99,117,FALSE())-VLOOKUP($A92,'Import OffPeak change'!$A$106:DR$202,117,FALSE())),0,(VLOOKUP($A92,'Import OffPeak'!$A$3:DR$99,117,FALSE())-VLOOKUP($A92,'Import OffPeak change'!$A$106:DR$202,117,FALSE())))</f>
        <v>0</v>
      </c>
      <c r="DN92" s="193" t="n">
        <f aca="false">IF(ISERROR(VLOOKUP($A92,'Import OffPeak'!$A$3:DS$99,118,FALSE())-VLOOKUP($A92,'Import OffPeak change'!$A$106:DS$202,118,FALSE())),0,(VLOOKUP($A92,'Import OffPeak'!$A$3:DS$99,118,FALSE())-VLOOKUP($A92,'Import OffPeak change'!$A$106:DS$202,118,FALSE())))</f>
        <v>0</v>
      </c>
      <c r="DO92" s="193" t="n">
        <f aca="false">IF(ISERROR(VLOOKUP($A92,'Import OffPeak'!$A$3:DT$99,119,FALSE())-VLOOKUP($A92,'Import OffPeak change'!$A$106:DT$202,119,FALSE())),0,(VLOOKUP($A92,'Import OffPeak'!$A$3:DT$99,119,FALSE())-VLOOKUP($A92,'Import OffPeak change'!$A$106:DT$202,119,FALSE())))</f>
        <v>0</v>
      </c>
      <c r="DP92" s="193" t="n">
        <f aca="false">IF(ISERROR(VLOOKUP($A92,'Import OffPeak'!$A$3:DU$99,120,FALSE())-VLOOKUP($A92,'Import OffPeak change'!$A$106:DU$202,120,FALSE())),0,(VLOOKUP($A92,'Import OffPeak'!$A$3:DU$99,120,FALSE())-VLOOKUP($A92,'Import OffPeak change'!$A$106:DU$202,120,FALSE())))</f>
        <v>0</v>
      </c>
      <c r="DQ92" s="193" t="n">
        <f aca="false">IF(ISERROR(VLOOKUP($A92,'Import OffPeak'!$A$3:DV$99,121,FALSE())-VLOOKUP($A92,'Import OffPeak change'!$A$106:DV$202,121,FALSE())),0,(VLOOKUP($A92,'Import OffPeak'!$A$3:DV$99,121,FALSE())-VLOOKUP($A92,'Import OffPeak change'!$A$106:DV$202,121,FALSE())))</f>
        <v>0</v>
      </c>
      <c r="DR92" s="193" t="n">
        <f aca="false">IF(ISERROR(VLOOKUP($A92,'Import OffPeak'!$A$3:DW$99,122,FALSE())-VLOOKUP($A92,'Import OffPeak change'!$A$106:DW$202,122,FALSE())),0,(VLOOKUP($A92,'Import OffPeak'!$A$3:DW$99,122,FALSE())-VLOOKUP($A92,'Import OffPeak change'!$A$106:DW$202,122,FALSE())))</f>
        <v>0</v>
      </c>
      <c r="DS92" s="193" t="n">
        <f aca="false">IF(ISERROR(VLOOKUP($A92,'Import OffPeak'!$A$3:DX$99,123,FALSE())-VLOOKUP($A92,'Import OffPeak change'!$A$106:DX$202,123,FALSE())),0,(VLOOKUP($A92,'Import OffPeak'!$A$3:DX$99,123,FALSE())-VLOOKUP($A92,'Import OffPeak change'!$A$106:DX$202,123,FALSE())))</f>
        <v>0</v>
      </c>
      <c r="DT92" s="193" t="n">
        <f aca="false">IF(ISERROR(VLOOKUP($A92,'Import OffPeak'!$A$3:DY$99,124,FALSE())-VLOOKUP($A92,'Import OffPeak change'!$A$106:DY$202,124,FALSE())),0,(VLOOKUP($A92,'Import OffPeak'!$A$3:DY$99,124,FALSE())-VLOOKUP($A92,'Import OffPeak change'!$A$106:DY$202,124,FALSE())))</f>
        <v>0</v>
      </c>
      <c r="DU92" s="193" t="n">
        <f aca="false">IF(ISERROR(VLOOKUP($A92,'Import OffPeak'!$A$3:DZ$99,125,FALSE())-VLOOKUP($A92,'Import OffPeak change'!$A$106:DZ$202,125,FALSE())),0,(VLOOKUP($A92,'Import OffPeak'!$A$3:DZ$99,125,FALSE())-VLOOKUP($A92,'Import OffPeak change'!$A$106:DZ$202,125,FALSE())))</f>
        <v>0</v>
      </c>
      <c r="DV92" s="193" t="n">
        <f aca="false">IF(ISERROR(VLOOKUP($A92,'Import OffPeak'!$A$3:EA$99,126,FALSE())-VLOOKUP($A92,'Import OffPeak change'!$A$106:EA$202,126,FALSE())),0,(VLOOKUP($A92,'Import OffPeak'!$A$3:EA$99,126,FALSE())-VLOOKUP($A92,'Import OffPeak change'!$A$106:EA$202,126,FALSE())))</f>
        <v>0</v>
      </c>
      <c r="DW92" s="193" t="n">
        <f aca="false">IF(ISERROR(VLOOKUP($A92,'Import OffPeak'!$A$3:EB$99,127,FALSE())-VLOOKUP($A92,'Import OffPeak change'!$A$106:EB$202,127,FALSE())),0,(VLOOKUP($A92,'Import OffPeak'!$A$3:EB$99,127,FALSE())-VLOOKUP($A92,'Import OffPeak change'!$A$106:EB$202,127,FALSE())))</f>
        <v>0</v>
      </c>
      <c r="DX92" s="193" t="n">
        <f aca="false">IF(ISERROR(VLOOKUP($A92,'Import OffPeak'!$A$3:EC$99,128,FALSE())-VLOOKUP($A92,'Import OffPeak change'!$A$106:EC$202,128,FALSE())),0,(VLOOKUP($A92,'Import OffPeak'!$A$3:EC$99,128,FALSE())-VLOOKUP($A92,'Import OffPeak change'!$A$106:EC$202,128,FALSE())))</f>
        <v>0</v>
      </c>
      <c r="DY92" s="193" t="n">
        <f aca="false">IF(ISERROR(VLOOKUP($A92,'Import OffPeak'!$A$3:ED$99,129,FALSE())-VLOOKUP($A92,'Import OffPeak change'!$A$106:ED$202,129,FALSE())),0,(VLOOKUP($A92,'Import OffPeak'!$A$3:ED$99,129,FALSE())-VLOOKUP($A92,'Import OffPeak change'!$A$106:ED$202,129,FALSE())))</f>
        <v>0</v>
      </c>
      <c r="DZ92" s="193" t="n">
        <f aca="false">IF(ISERROR(VLOOKUP($A92,'Import OffPeak'!$A$3:EE$99,130,FALSE())-VLOOKUP($A92,'Import OffPeak change'!$A$106:EE$202,130,FALSE())),0,(VLOOKUP($A92,'Import OffPeak'!$A$3:EE$99,130,FALSE())-VLOOKUP($A92,'Import OffPeak change'!$A$106:EE$202,130,FALSE())))</f>
        <v>0</v>
      </c>
      <c r="EA92" s="193" t="n">
        <f aca="false">IF(ISERROR(VLOOKUP($A92,'Import OffPeak'!$A$3:EF$99,131,FALSE())-VLOOKUP($A92,'Import OffPeak change'!$A$106:EF$202,131,FALSE())),0,(VLOOKUP($A92,'Import OffPeak'!$A$3:EF$99,131,FALSE())-VLOOKUP($A92,'Import OffPeak change'!$A$106:EF$202,131,FALSE())))</f>
        <v>0</v>
      </c>
      <c r="EB92" s="193" t="n">
        <f aca="false">IF(ISERROR(VLOOKUP($A92,'Import OffPeak'!$A$3:EG$99,132,FALSE())-VLOOKUP($A92,'Import OffPeak change'!$A$106:EG$202,132,FALSE())),0,(VLOOKUP($A92,'Import OffPeak'!$A$3:EG$99,132,FALSE())-VLOOKUP($A92,'Import OffPeak change'!$A$106:EG$202,132,FALSE())))</f>
        <v>0</v>
      </c>
      <c r="EC92" s="193" t="n">
        <f aca="false">IF(ISERROR(VLOOKUP($A92,'Import OffPeak'!$A$3:EH$99,133,FALSE())-VLOOKUP($A92,'Import OffPeak change'!$A$106:EH$202,133,FALSE())),0,(VLOOKUP($A92,'Import OffPeak'!$A$3:EH$99,133,FALSE())-VLOOKUP($A92,'Import OffPeak change'!$A$106:EH$202,133,FALSE())))</f>
        <v>0</v>
      </c>
      <c r="ED92" s="193" t="n">
        <f aca="false">IF(ISERROR(VLOOKUP($A92,'Import OffPeak'!$A$3:EI$99,134,FALSE())-VLOOKUP($A92,'Import OffPeak change'!$A$106:EI$202,134,FALSE())),0,(VLOOKUP($A92,'Import OffPeak'!$A$3:EI$99,134,FALSE())-VLOOKUP($A92,'Import OffPeak change'!$A$106:EI$202,134,FALSE())))</f>
        <v>0</v>
      </c>
      <c r="EE92" s="193" t="n">
        <f aca="false">IF(ISERROR(VLOOKUP($A92,'Import OffPeak'!$A$3:EJ$99,135,FALSE())-VLOOKUP($A92,'Import OffPeak change'!$A$106:EJ$202,135,FALSE())),0,(VLOOKUP($A92,'Import OffPeak'!$A$3:EJ$99,135,FALSE())-VLOOKUP($A92,'Import OffPeak change'!$A$106:EJ$202,135,FALSE())))</f>
        <v>0</v>
      </c>
      <c r="EF92" s="193" t="n">
        <f aca="false">IF(ISERROR(VLOOKUP($A92,'Import OffPeak'!$A$3:EK$99,136,FALSE())-VLOOKUP($A92,'Import OffPeak change'!$A$106:EK$202,136,FALSE())),0,(VLOOKUP($A92,'Import OffPeak'!$A$3:EK$99,136,FALSE())-VLOOKUP($A92,'Import OffPeak change'!$A$106:EK$202,136,FALSE())))</f>
        <v>0</v>
      </c>
      <c r="EG92" s="193" t="n">
        <f aca="false">IF(ISERROR(VLOOKUP($A92,'Import OffPeak'!$A$3:EL$99,137,FALSE())-VLOOKUP($A92,'Import OffPeak change'!$A$106:EL$202,137,FALSE())),0,(VLOOKUP($A92,'Import OffPeak'!$A$3:EL$99,137,FALSE())-VLOOKUP($A92,'Import OffPeak change'!$A$106:EL$202,137,FALSE())))</f>
        <v>0</v>
      </c>
      <c r="EH92" s="193" t="n">
        <f aca="false">IF(ISERROR(VLOOKUP($A92,'Import OffPeak'!$A$3:EM$99,138,FALSE())-VLOOKUP($A92,'Import OffPeak change'!$A$106:EM$202,138,FALSE())),0,(VLOOKUP($A92,'Import OffPeak'!$A$3:EM$99,138,FALSE())-VLOOKUP($A92,'Import OffPeak change'!$A$106:EM$202,138,FALSE())))</f>
        <v>0</v>
      </c>
      <c r="EI92" s="193" t="n">
        <f aca="false">IF(ISERROR(VLOOKUP($A92,'Import OffPeak'!$A$3:EN$99,139,FALSE())-VLOOKUP($A92,'Import OffPeak change'!$A$106:EN$202,139,FALSE())),0,(VLOOKUP($A92,'Import OffPeak'!$A$3:EN$99,139,FALSE())-VLOOKUP($A92,'Import OffPeak change'!$A$106:EN$202,139,FALSE())))</f>
        <v>0</v>
      </c>
      <c r="EJ92" s="193" t="n">
        <f aca="false">IF(ISERROR(VLOOKUP($A92,'Import OffPeak'!$A$3:EO$99,140,FALSE())-VLOOKUP($A92,'Import OffPeak change'!$A$106:EO$202,140,FALSE())),0,(VLOOKUP($A92,'Import OffPeak'!$A$3:EO$99,140,FALSE())-VLOOKUP($A92,'Import OffPeak change'!$A$106:EO$202,140,FALSE())))</f>
        <v>0</v>
      </c>
      <c r="EK92" s="193" t="n">
        <f aca="false">IF(ISERROR(VLOOKUP($A92,'Import OffPeak'!$A$3:EP$99,141,FALSE())-VLOOKUP($A92,'Import OffPeak change'!$A$106:EP$202,141,FALSE())),0,(VLOOKUP($A92,'Import OffPeak'!$A$3:EP$99,141,FALSE())-VLOOKUP($A92,'Import OffPeak change'!$A$106:EP$202,141,FALSE())))</f>
        <v>0</v>
      </c>
      <c r="EL92" s="193" t="n">
        <f aca="false">IF(ISERROR(VLOOKUP($A92,'Import OffPeak'!$A$3:EQ$99,142,FALSE())-VLOOKUP($A92,'Import OffPeak change'!$A$106:EQ$202,142,FALSE())),0,(VLOOKUP($A92,'Import OffPeak'!$A$3:EQ$99,142,FALSE())-VLOOKUP($A92,'Import OffPeak change'!$A$106:EQ$202,142,FALSE())))</f>
        <v>0</v>
      </c>
      <c r="EM92" s="193" t="n">
        <f aca="false">IF(ISERROR(VLOOKUP($A92,'Import OffPeak'!$A$3:ER$99,143,FALSE())-VLOOKUP($A92,'Import OffPeak change'!$A$106:ER$202,143,FALSE())),0,(VLOOKUP($A92,'Import OffPeak'!$A$3:ER$99,143,FALSE())-VLOOKUP($A92,'Import OffPeak change'!$A$106:ER$202,143,FALSE())))</f>
        <v>0</v>
      </c>
      <c r="EN92" s="193" t="n">
        <f aca="false">IF(ISERROR(VLOOKUP($A92,'Import OffPeak'!$A$3:ES$99,144,FALSE())-VLOOKUP($A92,'Import OffPeak change'!$A$106:ES$202,144,FALSE())),0,(VLOOKUP($A92,'Import OffPeak'!$A$3:ES$99,144,FALSE())-VLOOKUP($A92,'Import OffPeak change'!$A$106:ES$202,144,FALSE())))</f>
        <v>0</v>
      </c>
      <c r="EO92" s="193" t="n">
        <f aca="false">IF(ISERROR(VLOOKUP($A92,'Import OffPeak'!$A$3:ET$99,145,FALSE())-VLOOKUP($A92,'Import OffPeak change'!$A$106:ET$202,145,FALSE())),0,(VLOOKUP($A92,'Import OffPeak'!$A$3:ET$99,145,FALSE())-VLOOKUP($A92,'Import OffPeak change'!$A$106:ET$202,145,FALSE())))</f>
        <v>0</v>
      </c>
      <c r="EP92" s="193" t="n">
        <f aca="false">IF(ISERROR(VLOOKUP($A92,'Import OffPeak'!$A$3:EU$99,146,FALSE())-VLOOKUP($A92,'Import OffPeak change'!$A$106:EU$202,146,FALSE())),0,(VLOOKUP($A92,'Import OffPeak'!$A$3:EU$99,146,FALSE())-VLOOKUP($A92,'Import OffPeak change'!$A$106:EU$202,146,FALSE())))</f>
        <v>0</v>
      </c>
      <c r="EQ92" s="193" t="n">
        <f aca="false">IF(ISERROR(VLOOKUP($A92,'Import OffPeak'!$A$3:EV$99,147,FALSE())-VLOOKUP($A92,'Import OffPeak change'!$A$106:EV$202,147,FALSE())),0,(VLOOKUP($A92,'Import OffPeak'!$A$3:EV$99,147,FALSE())-VLOOKUP($A92,'Import OffPeak change'!$A$106:EV$202,147,FALSE())))</f>
        <v>0</v>
      </c>
      <c r="ER92" s="193" t="n">
        <f aca="false">IF(ISERROR(VLOOKUP($A92,'Import OffPeak'!$A$3:EW$99,148,FALSE())-VLOOKUP($A92,'Import OffPeak change'!$A$106:EW$202,148,FALSE())),0,(VLOOKUP($A92,'Import OffPeak'!$A$3:EW$99,148,FALSE())-VLOOKUP($A92,'Import OffPeak change'!$A$106:EW$202,148,FALSE())))</f>
        <v>0</v>
      </c>
      <c r="ES92" s="193" t="n">
        <f aca="false">IF(ISERROR(VLOOKUP($A92,'Import OffPeak'!$A$3:EX$99,149,FALSE())-VLOOKUP($A92,'Import OffPeak change'!$A$106:EX$202,149,FALSE())),0,(VLOOKUP($A92,'Import OffPeak'!$A$3:EX$99,149,FALSE())-VLOOKUP($A92,'Import OffPeak change'!$A$106:EX$202,149,FALSE())))</f>
        <v>0</v>
      </c>
      <c r="ET92" s="193" t="n">
        <f aca="false">IF(ISERROR(VLOOKUP($A92,'Import OffPeak'!$A$3:EY$99,150,FALSE())-VLOOKUP($A92,'Import OffPeak change'!$A$106:EY$202,150,FALSE())),0,(VLOOKUP($A92,'Import OffPeak'!$A$3:EY$99,150,FALSE())-VLOOKUP($A92,'Import OffPeak change'!$A$106:EY$202,150,FALSE())))</f>
        <v>0</v>
      </c>
      <c r="EU92" s="193" t="n">
        <f aca="false">IF(ISERROR(VLOOKUP($A92,'Import OffPeak'!$A$3:EZ$99,151,FALSE())-VLOOKUP($A92,'Import OffPeak change'!$A$106:EZ$202,151,FALSE())),0,(VLOOKUP($A92,'Import OffPeak'!$A$3:EZ$99,151,FALSE())-VLOOKUP($A92,'Import OffPeak change'!$A$106:EZ$202,151,FALSE())))</f>
        <v>0</v>
      </c>
      <c r="EV92" s="193" t="n">
        <f aca="false">IF(ISERROR(VLOOKUP($A92,'Import OffPeak'!$A$3:FA$99,152,FALSE())-VLOOKUP($A92,'Import OffPeak change'!$A$106:FA$202,152,FALSE())),0,(VLOOKUP($A92,'Import OffPeak'!$A$3:FA$99,152,FALSE())-VLOOKUP($A92,'Import OffPeak change'!$A$106:FA$202,152,FALSE())))</f>
        <v>0</v>
      </c>
      <c r="EW92" s="193" t="n">
        <f aca="false">IF(ISERROR(VLOOKUP($A92,'Import OffPeak'!$A$3:FB$99,153,FALSE())-VLOOKUP($A92,'Import OffPeak change'!$A$106:FB$202,153,FALSE())),0,(VLOOKUP($A92,'Import OffPeak'!$A$3:FB$99,153,FALSE())-VLOOKUP($A92,'Import OffPeak change'!$A$106:FB$202,153,FALSE())))</f>
        <v>0</v>
      </c>
      <c r="EX92" s="193" t="n">
        <f aca="false">IF(ISERROR(VLOOKUP($A92,'Import OffPeak'!$A$3:FC$99,154,FALSE())-VLOOKUP($A92,'Import OffPeak change'!$A$106:FC$202,154,FALSE())),0,(VLOOKUP($A92,'Import OffPeak'!$A$3:FC$99,154,FALSE())-VLOOKUP($A92,'Import OffPeak change'!$A$106:FC$202,154,FALSE())))</f>
        <v>0</v>
      </c>
      <c r="EY92" s="193" t="n">
        <f aca="false">IF(ISERROR(VLOOKUP($A92,'Import OffPeak'!$A$3:FD$99,155,FALSE())-VLOOKUP($A92,'Import OffPeak change'!$A$106:FD$202,155,FALSE())),0,(VLOOKUP($A92,'Import OffPeak'!$A$3:FD$99,155,FALSE())-VLOOKUP($A92,'Import OffPeak change'!$A$106:FD$202,155,FALSE())))</f>
        <v>0</v>
      </c>
      <c r="EZ92" s="193" t="n">
        <f aca="false">IF(ISERROR(VLOOKUP($A92,'Import OffPeak'!$A$3:FE$99,156,FALSE())-VLOOKUP($A92,'Import OffPeak change'!$A$106:FE$202,156,FALSE())),0,(VLOOKUP($A92,'Import OffPeak'!$A$3:FE$99,156,FALSE())-VLOOKUP($A92,'Import OffPeak change'!$A$106:FE$202,156,FALSE())))</f>
        <v>0</v>
      </c>
      <c r="FA92" s="193" t="n">
        <f aca="false">IF(ISERROR(VLOOKUP($A92,'Import OffPeak'!$A$3:FF$99,157,FALSE())-VLOOKUP($A92,'Import OffPeak change'!$A$106:FF$202,157,FALSE())),0,(VLOOKUP($A92,'Import OffPeak'!$A$3:FF$99,157,FALSE())-VLOOKUP($A92,'Import OffPeak change'!$A$106:FF$202,157,FALSE())))</f>
        <v>0</v>
      </c>
      <c r="FB92" s="193" t="n">
        <f aca="false">IF(ISERROR(VLOOKUP($A92,'Import OffPeak'!$A$3:FG$99,158,FALSE())-VLOOKUP($A92,'Import OffPeak change'!$A$106:FG$202,158,FALSE())),0,(VLOOKUP($A92,'Import OffPeak'!$A$3:FG$99,158,FALSE())-VLOOKUP($A92,'Import OffPeak change'!$A$106:FG$202,158,FALSE())))</f>
        <v>0</v>
      </c>
      <c r="FC92" s="193" t="n">
        <f aca="false">IF(ISERROR(VLOOKUP($A92,'Import OffPeak'!$A$3:FH$99,159,FALSE())-VLOOKUP($A92,'Import OffPeak change'!$A$106:FH$202,159,FALSE())),0,(VLOOKUP($A92,'Import OffPeak'!$A$3:FH$99,159,FALSE())-VLOOKUP($A92,'Import OffPeak change'!$A$106:FH$202,159,FALSE())))</f>
        <v>0</v>
      </c>
      <c r="FD92" s="193" t="n">
        <f aca="false">IF(ISERROR(VLOOKUP($A92,'Import OffPeak'!$A$3:FI$99,160,FALSE())-VLOOKUP($A92,'Import OffPeak change'!$A$106:FI$202,160,FALSE())),0,(VLOOKUP($A92,'Import OffPeak'!$A$3:FI$99,160,FALSE())-VLOOKUP($A92,'Import OffPeak change'!$A$106:FI$202,160,FALSE())))</f>
        <v>0</v>
      </c>
      <c r="FE92" s="193" t="n">
        <f aca="false">IF(ISERROR(VLOOKUP($A92,'Import OffPeak'!$A$3:FJ$99,161,FALSE())-VLOOKUP($A92,'Import OffPeak change'!$A$106:FJ$202,161,FALSE())),0,(VLOOKUP($A92,'Import OffPeak'!$A$3:FJ$99,161,FALSE())-VLOOKUP($A92,'Import OffPeak change'!$A$106:FJ$202,161,FALSE())))</f>
        <v>0</v>
      </c>
      <c r="FF92" s="193" t="n">
        <f aca="false">IF(ISERROR(VLOOKUP($A92,'Import OffPeak'!$A$3:FK$99,162,FALSE())-VLOOKUP($A92,'Import OffPeak change'!$A$106:FK$202,162,FALSE())),0,(VLOOKUP($A92,'Import OffPeak'!$A$3:FK$99,162,FALSE())-VLOOKUP($A92,'Import OffPeak change'!$A$106:FK$202,162,FALSE())))</f>
        <v>0</v>
      </c>
      <c r="FG92" s="193" t="n">
        <f aca="false">IF(ISERROR(VLOOKUP($A92,'Import OffPeak'!$A$3:FL$99,163,FALSE())-VLOOKUP($A92,'Import OffPeak change'!$A$106:FL$202,163,FALSE())),0,(VLOOKUP($A92,'Import OffPeak'!$A$3:FL$99,163,FALSE())-VLOOKUP($A92,'Import OffPeak change'!$A$106:FL$202,163,FALSE())))</f>
        <v>0</v>
      </c>
      <c r="FH92" s="193" t="n">
        <f aca="false">IF(ISERROR(VLOOKUP($A92,'Import OffPeak'!$A$3:FM$99,164,FALSE())-VLOOKUP($A92,'Import OffPeak change'!$A$106:FM$202,164,FALSE())),0,(VLOOKUP($A92,'Import OffPeak'!$A$3:FM$99,164,FALSE())-VLOOKUP($A92,'Import OffPeak change'!$A$106:FM$202,164,FALSE())))</f>
        <v>0</v>
      </c>
      <c r="FI92" s="193" t="n">
        <f aca="false">IF(ISERROR(VLOOKUP($A92,'Import OffPeak'!$A$3:FN$99,165,FALSE())-VLOOKUP($A92,'Import OffPeak change'!$A$106:FN$202,165,FALSE())),0,(VLOOKUP($A92,'Import OffPeak'!$A$3:FN$99,165,FALSE())-VLOOKUP($A92,'Import OffPeak change'!$A$106:FN$202,165,FALSE())))</f>
        <v>0</v>
      </c>
      <c r="FJ92" s="193" t="n">
        <f aca="false">IF(ISERROR(VLOOKUP($A92,'Import OffPeak'!$A$3:FO$99,166,FALSE())-VLOOKUP($A92,'Import OffPeak change'!$A$106:FO$202,166,FALSE())),0,(VLOOKUP($A92,'Import OffPeak'!$A$3:FO$99,166,FALSE())-VLOOKUP($A92,'Import OffPeak change'!$A$106:FO$202,166,FALSE())))</f>
        <v>0</v>
      </c>
      <c r="FK92" s="193" t="n">
        <f aca="false">IF(ISERROR(VLOOKUP($A92,'Import OffPeak'!$A$3:FP$99,167,FALSE())-VLOOKUP($A92,'Import OffPeak change'!$A$106:FP$202,167,FALSE())),0,(VLOOKUP($A92,'Import OffPeak'!$A$3:FP$99,167,FALSE())-VLOOKUP($A92,'Import OffPeak change'!$A$106:FP$202,167,FALSE())))</f>
        <v>0</v>
      </c>
      <c r="FL92" s="193" t="n">
        <f aca="false">IF(ISERROR(VLOOKUP($A92,'Import OffPeak'!$A$3:FQ$99,168,FALSE())-VLOOKUP($A92,'Import OffPeak change'!$A$106:FQ$202,168,FALSE())),0,(VLOOKUP($A92,'Import OffPeak'!$A$3:FQ$99,168,FALSE())-VLOOKUP($A92,'Import OffPeak change'!$A$106:FQ$202,168,FALSE())))</f>
        <v>0</v>
      </c>
      <c r="FM92" s="193" t="n">
        <f aca="false">IF(ISERROR(VLOOKUP($A92,'Import OffPeak'!$A$3:FR$99,169,FALSE())-VLOOKUP($A92,'Import OffPeak change'!$A$106:FR$202,169,FALSE())),0,(VLOOKUP($A92,'Import OffPeak'!$A$3:FR$99,169,FALSE())-VLOOKUP($A92,'Import OffPeak change'!$A$106:FR$202,169,FALSE())))</f>
        <v>0</v>
      </c>
      <c r="FN92" s="193" t="n">
        <f aca="false">IF(ISERROR(VLOOKUP($A92,'Import OffPeak'!$A$3:FS$99,170,FALSE())-VLOOKUP($A92,'Import OffPeak change'!$A$106:FS$202,170,FALSE())),0,(VLOOKUP($A92,'Import OffPeak'!$A$3:FS$99,170,FALSE())-VLOOKUP($A92,'Import OffPeak change'!$A$106:FS$202,170,FALSE())))</f>
        <v>0</v>
      </c>
      <c r="FO92" s="193" t="n">
        <f aca="false">IF(ISERROR(VLOOKUP($A92,'Import OffPeak'!$A$3:FT$99,171,FALSE())-VLOOKUP($A92,'Import OffPeak change'!$A$106:FT$202,171,FALSE())),0,(VLOOKUP($A92,'Import OffPeak'!$A$3:FT$99,171,FALSE())-VLOOKUP($A92,'Import OffPeak change'!$A$106:FT$202,171,FALSE())))</f>
        <v>0</v>
      </c>
      <c r="FP92" s="193" t="n">
        <f aca="false">IF(ISERROR(VLOOKUP($A92,'Import OffPeak'!$A$3:FU$99,172,FALSE())-VLOOKUP($A92,'Import OffPeak change'!$A$106:FU$202,172,FALSE())),0,(VLOOKUP($A92,'Import OffPeak'!$A$3:FU$99,172,FALSE())-VLOOKUP($A92,'Import OffPeak change'!$A$106:FU$202,172,FALSE())))</f>
        <v>0</v>
      </c>
      <c r="FQ92" s="193" t="n">
        <f aca="false">IF(ISERROR(VLOOKUP($A92,'Import OffPeak'!$A$3:FV$99,173,FALSE())-VLOOKUP($A92,'Import OffPeak change'!$A$106:FV$202,173,FALSE())),0,(VLOOKUP($A92,'Import OffPeak'!$A$3:FV$99,173,FALSE())-VLOOKUP($A92,'Import OffPeak change'!$A$106:FV$202,173,FALSE())))</f>
        <v>0</v>
      </c>
      <c r="FR92" s="193" t="n">
        <f aca="false">IF(ISERROR(VLOOKUP($A92,'Import OffPeak'!$A$3:FW$99,174,FALSE())-VLOOKUP($A92,'Import OffPeak change'!$A$106:FW$202,174,FALSE())),0,(VLOOKUP($A92,'Import OffPeak'!$A$3:FW$99,174,FALSE())-VLOOKUP($A92,'Import OffPeak change'!$A$106:FW$202,174,FALSE())))</f>
        <v>0</v>
      </c>
      <c r="FS92" s="193" t="n">
        <f aca="false">IF(ISERROR(VLOOKUP($A92,'Import OffPeak'!$A$3:FX$99,175,FALSE())-VLOOKUP($A92,'Import OffPeak change'!$A$106:FX$202,175,FALSE())),0,(VLOOKUP($A92,'Import OffPeak'!$A$3:FX$99,175,FALSE())-VLOOKUP($A92,'Import OffPeak change'!$A$106:FX$202,175,FALSE())))</f>
        <v>0</v>
      </c>
      <c r="FT92" s="193" t="n">
        <f aca="false">IF(ISERROR(VLOOKUP($A92,'Import OffPeak'!$A$3:FY$99,176,FALSE())-VLOOKUP($A92,'Import OffPeak change'!$A$106:FY$202,176,FALSE())),0,(VLOOKUP($A92,'Import OffPeak'!$A$3:FY$99,176,FALSE())-VLOOKUP($A92,'Import OffPeak change'!$A$106:FY$202,176,FALSE())))</f>
        <v>0</v>
      </c>
      <c r="FU92" s="193" t="n">
        <f aca="false">IF(ISERROR(VLOOKUP($A92,'Import OffPeak'!$A$3:FZ$99,177,FALSE())-VLOOKUP($A92,'Import OffPeak change'!$A$106:FZ$202,177,FALSE())),0,(VLOOKUP($A92,'Import OffPeak'!$A$3:FZ$99,177,FALSE())-VLOOKUP($A92,'Import OffPeak change'!$A$106:FZ$202,177,FALSE())))</f>
        <v>0</v>
      </c>
      <c r="FV92" s="193" t="n">
        <f aca="false">IF(ISERROR(VLOOKUP($A92,'Import OffPeak'!$A$3:GA$99,178,FALSE())-VLOOKUP($A92,'Import OffPeak change'!$A$106:GA$202,178,FALSE())),0,(VLOOKUP($A92,'Import OffPeak'!$A$3:GA$99,178,FALSE())-VLOOKUP($A92,'Import OffPeak change'!$A$106:GA$202,178,FALSE())))</f>
        <v>0</v>
      </c>
      <c r="FW92" s="193" t="n">
        <f aca="false">IF(ISERROR(VLOOKUP($A92,'Import OffPeak'!$A$3:GB$99,179,FALSE())-VLOOKUP($A92,'Import OffPeak change'!$A$106:GB$202,179,FALSE())),0,(VLOOKUP($A92,'Import OffPeak'!$A$3:GB$99,179,FALSE())-VLOOKUP($A92,'Import OffPeak change'!$A$106:GB$202,179,FALSE())))</f>
        <v>0</v>
      </c>
      <c r="FX92" s="193" t="n">
        <f aca="false">IF(ISERROR(VLOOKUP($A92,'Import OffPeak'!$A$3:GC$99,180,FALSE())-VLOOKUP($A92,'Import OffPeak change'!$A$106:GC$202,180,FALSE())),0,(VLOOKUP($A92,'Import OffPeak'!$A$3:GC$99,180,FALSE())-VLOOKUP($A92,'Import OffPeak change'!$A$106:GC$202,180,FALSE())))</f>
        <v>0</v>
      </c>
      <c r="FY92" s="193" t="n">
        <f aca="false">IF(ISERROR(VLOOKUP($A92,'Import OffPeak'!$A$3:GD$99,181,FALSE())-VLOOKUP($A92,'Import OffPeak change'!$A$106:GD$202,181,FALSE())),0,(VLOOKUP($A92,'Import OffPeak'!$A$3:GD$99,181,FALSE())-VLOOKUP($A92,'Import OffPeak change'!$A$106:GD$202,181,FALSE())))</f>
        <v>0</v>
      </c>
      <c r="FZ92" s="193" t="n">
        <f aca="false">IF(ISERROR(VLOOKUP($A92,'Import OffPeak'!$A$3:GE$99,182,FALSE())-VLOOKUP($A92,'Import OffPeak change'!$A$106:GE$202,182,FALSE())),0,(VLOOKUP($A92,'Import OffPeak'!$A$3:GE$99,182,FALSE())-VLOOKUP($A92,'Import OffPeak change'!$A$106:GE$202,182,FALSE())))</f>
        <v>0</v>
      </c>
      <c r="GA92" s="193" t="n">
        <f aca="false">IF(ISERROR(VLOOKUP($A92,'Import OffPeak'!$A$3:GF$99,183,FALSE())-VLOOKUP($A92,'Import OffPeak change'!$A$106:GF$202,183,FALSE())),0,(VLOOKUP($A92,'Import OffPeak'!$A$3:GF$99,183,FALSE())-VLOOKUP($A92,'Import OffPeak change'!$A$106:GF$202,183,FALSE())))</f>
        <v>0</v>
      </c>
      <c r="GB92" s="193" t="n">
        <f aca="false">IF(ISERROR(VLOOKUP($A92,'Import OffPeak'!$A$3:GG$99,184,FALSE())-VLOOKUP($A92,'Import OffPeak change'!$A$106:GG$202,184,FALSE())),0,(VLOOKUP($A92,'Import OffPeak'!$A$3:GG$99,184,FALSE())-VLOOKUP($A92,'Import OffPeak change'!$A$106:GG$202,184,FALSE())))</f>
        <v>0</v>
      </c>
      <c r="GC92" s="193" t="n">
        <f aca="false">IF(ISERROR(VLOOKUP($A92,'Import OffPeak'!$A$3:GH$99,185,FALSE())-VLOOKUP($A92,'Import OffPeak change'!$A$106:GH$202,185,FALSE())),0,(VLOOKUP($A92,'Import OffPeak'!$A$3:GH$99,185,FALSE())-VLOOKUP($A92,'Import OffPeak change'!$A$106:GH$202,185,FALSE())))</f>
        <v>0</v>
      </c>
      <c r="GD92" s="193" t="n">
        <f aca="false">IF(ISERROR(VLOOKUP($A92,'Import OffPeak'!$A$3:GI$99,186,FALSE())-VLOOKUP($A92,'Import OffPeak change'!$A$106:GI$202,186,FALSE())),0,(VLOOKUP($A92,'Import OffPeak'!$A$3:GI$99,186,FALSE())-VLOOKUP($A92,'Import OffPeak change'!$A$106:GI$202,186,FALSE())))</f>
        <v>0</v>
      </c>
      <c r="GE92" s="193" t="n">
        <f aca="false">IF(ISERROR(VLOOKUP($A92,'Import OffPeak'!$A$3:GJ$99,187,FALSE())-VLOOKUP($A92,'Import OffPeak change'!$A$106:GJ$202,187,FALSE())),0,(VLOOKUP($A92,'Import OffPeak'!$A$3:GJ$99,187,FALSE())-VLOOKUP($A92,'Import OffPeak change'!$A$106:GJ$202,187,FALSE())))</f>
        <v>0</v>
      </c>
      <c r="GF92" s="193" t="n">
        <f aca="false">IF(ISERROR(VLOOKUP($A92,'Import OffPeak'!$A$3:GK$99,188,FALSE())-VLOOKUP($A92,'Import OffPeak change'!$A$106:GK$202,188,FALSE())),0,(VLOOKUP($A92,'Import OffPeak'!$A$3:GK$99,188,FALSE())-VLOOKUP($A92,'Import OffPeak change'!$A$106:GK$202,188,FALSE())))</f>
        <v>0</v>
      </c>
      <c r="GG92" s="193" t="n">
        <f aca="false">IF(ISERROR(VLOOKUP($A92,'Import OffPeak'!$A$3:GL$99,189,FALSE())-VLOOKUP($A92,'Import OffPeak change'!$A$106:GL$202,189,FALSE())),0,(VLOOKUP($A92,'Import OffPeak'!$A$3:GL$99,189,FALSE())-VLOOKUP($A92,'Import OffPeak change'!$A$106:GL$202,189,FALSE())))</f>
        <v>0</v>
      </c>
      <c r="GH92" s="193" t="n">
        <f aca="false">IF(ISERROR(VLOOKUP($A92,'Import OffPeak'!$A$3:GM$99,190,FALSE())-VLOOKUP($A92,'Import OffPeak change'!$A$106:GM$202,190,FALSE())),0,(VLOOKUP($A92,'Import OffPeak'!$A$3:GM$99,190,FALSE())-VLOOKUP($A92,'Import OffPeak change'!$A$106:GM$202,190,FALSE())))</f>
        <v>0</v>
      </c>
      <c r="GI92" s="193" t="n">
        <f aca="false">IF(ISERROR(VLOOKUP($A92,'Import OffPeak'!$A$3:GN$99,191,FALSE())-VLOOKUP($A92,'Import OffPeak change'!$A$106:GN$202,191,FALSE())),0,(VLOOKUP($A92,'Import OffPeak'!$A$3:GN$99,191,FALSE())-VLOOKUP($A92,'Import OffPeak change'!$A$106:GN$202,191,FALSE())))</f>
        <v>0</v>
      </c>
      <c r="GJ92" s="193" t="n">
        <f aca="false">IF(ISERROR(VLOOKUP($A92,'Import OffPeak'!$A$3:GO$99,192,FALSE())-VLOOKUP($A92,'Import OffPeak change'!$A$106:GO$202,192,FALSE())),0,(VLOOKUP($A92,'Import OffPeak'!$A$3:GO$99,192,FALSE())-VLOOKUP($A92,'Import OffPeak change'!$A$106:GO$202,192,FALSE())))</f>
        <v>0</v>
      </c>
      <c r="GK92" s="193" t="n">
        <f aca="false">IF(ISERROR(VLOOKUP($A92,'Import OffPeak'!$A$3:GP$99,193,FALSE())-VLOOKUP($A92,'Import OffPeak change'!$A$106:GP$202,193,FALSE())),0,(VLOOKUP($A92,'Import OffPeak'!$A$3:GP$99,193,FALSE())-VLOOKUP($A92,'Import OffPeak change'!$A$106:GP$202,193,FALSE())))</f>
        <v>0</v>
      </c>
      <c r="GL92" s="193" t="n">
        <f aca="false">IF(ISERROR(VLOOKUP($A92,'Import OffPeak'!$A$3:GQ$99,194,FALSE())-VLOOKUP($A92,'Import OffPeak change'!$A$106:GQ$202,194,FALSE())),0,(VLOOKUP($A92,'Import OffPeak'!$A$3:GQ$99,194,FALSE())-VLOOKUP($A92,'Import OffPeak change'!$A$106:GQ$202,194,FALSE())))</f>
        <v>0</v>
      </c>
      <c r="GM92" s="193" t="n">
        <f aca="false">IF(ISERROR(VLOOKUP($A92,'Import OffPeak'!$A$3:GR$99,195,FALSE())-VLOOKUP($A92,'Import OffPeak change'!$A$106:GR$202,195,FALSE())),0,(VLOOKUP($A92,'Import OffPeak'!$A$3:GR$99,195,FALSE())-VLOOKUP($A92,'Import OffPeak change'!$A$106:GR$202,195,FALSE())))</f>
        <v>0</v>
      </c>
      <c r="GN92" s="193" t="n">
        <f aca="false">IF(ISERROR(VLOOKUP($A92,'Import OffPeak'!$A$3:GS$99,196,FALSE())-VLOOKUP($A92,'Import OffPeak change'!$A$106:GS$202,196,FALSE())),0,(VLOOKUP($A92,'Import OffPeak'!$A$3:GS$99,196,FALSE())-VLOOKUP($A92,'Import OffPeak change'!$A$106:GS$202,196,FALSE())))</f>
        <v>0</v>
      </c>
      <c r="GO92" s="193" t="n">
        <f aca="false">IF(ISERROR(VLOOKUP($A92,'Import OffPeak'!$A$3:GT$99,197,FALSE())-VLOOKUP($A92,'Import OffPeak change'!$A$106:GT$202,197,FALSE())),0,(VLOOKUP($A92,'Import OffPeak'!$A$3:GT$99,197,FALSE())-VLOOKUP($A92,'Import OffPeak change'!$A$106:GT$202,197,FALSE())))</f>
        <v>0</v>
      </c>
      <c r="GP92" s="193" t="n">
        <f aca="false">IF(ISERROR(VLOOKUP($A92,'Import OffPeak'!$A$3:GU$99,198,FALSE())-VLOOKUP($A92,'Import OffPeak change'!$A$106:GU$202,198,FALSE())),0,(VLOOKUP($A92,'Import OffPeak'!$A$3:GU$99,198,FALSE())-VLOOKUP($A92,'Import OffPeak change'!$A$106:GU$202,198,FALSE())))</f>
        <v>0</v>
      </c>
      <c r="GQ92" s="193" t="n">
        <f aca="false">IF(ISERROR(VLOOKUP($A92,'Import OffPeak'!$A$3:GV$99,199,FALSE())-VLOOKUP($A92,'Import OffPeak change'!$A$106:GV$202,199,FALSE())),0,(VLOOKUP($A92,'Import OffPeak'!$A$3:GV$99,199,FALSE())-VLOOKUP($A92,'Import OffPeak change'!$A$106:GV$202,199,FALSE())))</f>
        <v>0</v>
      </c>
      <c r="GR92" s="193" t="n">
        <f aca="false">IF(ISERROR(VLOOKUP($A92,'Import OffPeak'!$A$3:GW$99,200,FALSE())-VLOOKUP($A92,'Import OffPeak change'!$A$106:GW$202,200,FALSE())),0,(VLOOKUP($A92,'Import OffPeak'!$A$3:GW$99,200,FALSE())-VLOOKUP($A92,'Import OffPeak change'!$A$106:GW$202,200,FALSE())))</f>
        <v>0</v>
      </c>
      <c r="GS92" s="193" t="n">
        <f aca="false">IF(ISERROR(VLOOKUP($A92,'Import OffPeak'!$A$3:GX$99,201,FALSE())-VLOOKUP($A92,'Import OffPeak change'!$A$106:GX$202,201,FALSE())),0,(VLOOKUP($A92,'Import OffPeak'!$A$3:GX$99,201,FALSE())-VLOOKUP($A92,'Import OffPeak change'!$A$106:GX$202,201,FALSE())))</f>
        <v>0</v>
      </c>
      <c r="GT92" s="193" t="n">
        <f aca="false">IF(ISERROR(VLOOKUP($A92,'Import OffPeak'!$A$3:GY$99,202,FALSE())-VLOOKUP($A92,'Import OffPeak change'!$A$106:GY$202,202,FALSE())),0,(VLOOKUP($A92,'Import OffPeak'!$A$3:GY$99,202,FALSE())-VLOOKUP($A92,'Import OffPeak change'!$A$106:GY$202,202,FALSE())))</f>
        <v>0</v>
      </c>
      <c r="GU92" s="193" t="n">
        <f aca="false">IF(ISERROR(VLOOKUP($A92,'Import OffPeak'!$A$3:GZ$99,203,FALSE())-VLOOKUP($A92,'Import OffPeak change'!$A$106:GZ$202,203,FALSE())),0,(VLOOKUP($A92,'Import OffPeak'!$A$3:GZ$99,203,FALSE())-VLOOKUP($A92,'Import OffPeak change'!$A$106:GZ$202,203,FALSE())))</f>
        <v>0</v>
      </c>
      <c r="GV92" s="193" t="n">
        <f aca="false">IF(ISERROR(VLOOKUP($A92,'Import OffPeak'!$A$3:HA$99,204,FALSE())-VLOOKUP($A92,'Import OffPeak change'!$A$106:HA$202,204,FALSE())),0,(VLOOKUP($A92,'Import OffPeak'!$A$3:HA$99,204,FALSE())-VLOOKUP($A92,'Import OffPeak change'!$A$106:HA$202,204,FALSE())))</f>
        <v>0</v>
      </c>
      <c r="GW92" s="193" t="n">
        <f aca="false">IF(ISERROR(VLOOKUP($A92,'Import OffPeak'!$A$3:HB$99,205,FALSE())-VLOOKUP($A92,'Import OffPeak change'!$A$106:HB$202,205,FALSE())),0,(VLOOKUP($A92,'Import OffPeak'!$A$3:HB$99,205,FALSE())-VLOOKUP($A92,'Import OffPeak change'!$A$106:HB$202,205,FALSE())))</f>
        <v>0</v>
      </c>
      <c r="GX92" s="193" t="n">
        <f aca="false">IF(ISERROR(VLOOKUP($A92,'Import OffPeak'!$A$3:HC$99,206,FALSE())-VLOOKUP($A92,'Import OffPeak change'!$A$106:HC$202,206,FALSE())),0,(VLOOKUP($A92,'Import OffPeak'!$A$3:HC$99,206,FALSE())-VLOOKUP($A92,'Import OffPeak change'!$A$106:HC$202,206,FALSE())))</f>
        <v>0</v>
      </c>
      <c r="GY92" s="193" t="n">
        <f aca="false">IF(ISERROR(VLOOKUP($A92,'Import OffPeak'!$A$3:HD$99,207,FALSE())-VLOOKUP($A92,'Import OffPeak change'!$A$106:HD$202,207,FALSE())),0,(VLOOKUP($A92,'Import OffPeak'!$A$3:HD$99,207,FALSE())-VLOOKUP($A92,'Import OffPeak change'!$A$106:HD$202,207,FALSE())))</f>
        <v>0</v>
      </c>
      <c r="GZ92" s="193" t="n">
        <f aca="false">IF(ISERROR(VLOOKUP($A92,'Import OffPeak'!$A$3:HE$99,208,FALSE())-VLOOKUP($A92,'Import OffPeak change'!$A$106:HE$202,208,FALSE())),0,(VLOOKUP($A92,'Import OffPeak'!$A$3:HE$99,208,FALSE())-VLOOKUP($A92,'Import OffPeak change'!$A$106:HE$202,208,FALSE())))</f>
        <v>0</v>
      </c>
      <c r="HA92" s="193" t="n">
        <f aca="false">IF(ISERROR(VLOOKUP($A92,'Import OffPeak'!$A$3:HF$99,209,FALSE())-VLOOKUP($A92,'Import OffPeak change'!$A$106:HF$202,209,FALSE())),0,(VLOOKUP($A92,'Import OffPeak'!$A$3:HF$99,209,FALSE())-VLOOKUP($A92,'Import OffPeak change'!$A$106:HF$202,209,FALSE())))</f>
        <v>0</v>
      </c>
      <c r="HB92" s="193" t="n">
        <f aca="false">IF(ISERROR(VLOOKUP($A92,'Import OffPeak'!$A$3:HG$99,210,FALSE())-VLOOKUP($A92,'Import OffPeak change'!$A$106:HG$202,210,FALSE())),0,(VLOOKUP($A92,'Import OffPeak'!$A$3:HG$99,210,FALSE())-VLOOKUP($A92,'Import OffPeak change'!$A$106:HG$202,210,FALSE())))</f>
        <v>0</v>
      </c>
      <c r="HC92" s="193" t="n">
        <f aca="false">IF(ISERROR(VLOOKUP($A92,'Import OffPeak'!$A$3:HH$99,211,FALSE())-VLOOKUP($A92,'Import OffPeak change'!$A$106:HH$202,211,FALSE())),0,(VLOOKUP($A92,'Import OffPeak'!$A$3:HH$99,211,FALSE())-VLOOKUP($A92,'Import OffPeak change'!$A$106:HH$202,211,FALSE())))</f>
        <v>0</v>
      </c>
      <c r="HD92" s="193" t="n">
        <f aca="false">IF(ISERROR(VLOOKUP($A92,'Import OffPeak'!$A$3:HI$99,212,FALSE())-VLOOKUP($A92,'Import OffPeak change'!$A$106:HI$202,212,FALSE())),0,(VLOOKUP($A92,'Import OffPeak'!$A$3:HI$99,212,FALSE())-VLOOKUP($A92,'Import OffPeak change'!$A$106:HI$202,212,FALSE())))</f>
        <v>0</v>
      </c>
      <c r="HE92" s="193" t="n">
        <f aca="false">IF(ISERROR(VLOOKUP($A92,'Import OffPeak'!$A$3:HJ$99,213,FALSE())-VLOOKUP($A92,'Import OffPeak change'!$A$106:HJ$202,213,FALSE())),0,(VLOOKUP($A92,'Import OffPeak'!$A$3:HJ$99,213,FALSE())-VLOOKUP($A92,'Import OffPeak change'!$A$106:HJ$202,213,FALSE())))</f>
        <v>0</v>
      </c>
      <c r="HF92" s="193" t="n">
        <f aca="false">IF(ISERROR(VLOOKUP($A92,'Import OffPeak'!$A$3:HK$99,214,FALSE())-VLOOKUP($A92,'Import OffPeak change'!$A$106:HK$202,214,FALSE())),0,(VLOOKUP($A92,'Import OffPeak'!$A$3:HK$99,214,FALSE())-VLOOKUP($A92,'Import OffPeak change'!$A$106:HK$202,214,FALSE())))</f>
        <v>0</v>
      </c>
      <c r="HG92" s="193" t="n">
        <f aca="false">IF(ISERROR(VLOOKUP($A92,'Import OffPeak'!$A$3:HL$99,215,FALSE())-VLOOKUP($A92,'Import OffPeak change'!$A$106:HL$202,215,FALSE())),0,(VLOOKUP($A92,'Import OffPeak'!$A$3:HL$99,215,FALSE())-VLOOKUP($A92,'Import OffPeak change'!$A$106:HL$202,215,FALSE())))</f>
        <v>0</v>
      </c>
      <c r="HH92" s="193" t="n">
        <f aca="false">IF(ISERROR(VLOOKUP($A92,'Import OffPeak'!$A$3:HM$99,216,FALSE())-VLOOKUP($A92,'Import OffPeak change'!$A$106:HM$202,216,FALSE())),0,(VLOOKUP($A92,'Import OffPeak'!$A$3:HM$99,216,FALSE())-VLOOKUP($A92,'Import OffPeak change'!$A$106:HM$202,216,FALSE())))</f>
        <v>0</v>
      </c>
      <c r="HI92" s="193" t="n">
        <f aca="false">IF(ISERROR(VLOOKUP($A92,'Import OffPeak'!$A$3:HN$99,217,FALSE())-VLOOKUP($A92,'Import OffPeak change'!$A$106:HN$202,217,FALSE())),0,(VLOOKUP($A92,'Import OffPeak'!$A$3:HN$99,217,FALSE())-VLOOKUP($A92,'Import OffPeak change'!$A$106:HN$202,217,FALSE())))</f>
        <v>0</v>
      </c>
      <c r="HJ92" s="193" t="n">
        <f aca="false">IF(ISERROR(VLOOKUP($A92,'Import OffPeak'!$A$3:HO$99,218,FALSE())-VLOOKUP($A92,'Import OffPeak change'!$A$106:HO$202,218,FALSE())),0,(VLOOKUP($A92,'Import OffPeak'!$A$3:HO$99,218,FALSE())-VLOOKUP($A92,'Import OffPeak change'!$A$106:HO$202,218,FALSE())))</f>
        <v>0</v>
      </c>
      <c r="HK92" s="193" t="n">
        <f aca="false">IF(ISERROR(VLOOKUP($A92,'Import OffPeak'!$A$3:HP$99,219,FALSE())-VLOOKUP($A92,'Import OffPeak change'!$A$106:HP$202,219,FALSE())),0,(VLOOKUP($A92,'Import OffPeak'!$A$3:HP$99,219,FALSE())-VLOOKUP($A92,'Import OffPeak change'!$A$106:HP$202,219,FALSE())))</f>
        <v>0</v>
      </c>
      <c r="HL92" s="193" t="n">
        <f aca="false">IF(ISERROR(VLOOKUP($A92,'Import OffPeak'!$A$3:HQ$99,220,FALSE())-VLOOKUP($A92,'Import OffPeak change'!$A$106:HQ$202,220,FALSE())),0,(VLOOKUP($A92,'Import OffPeak'!$A$3:HQ$99,220,FALSE())-VLOOKUP($A92,'Import OffPeak change'!$A$106:HQ$202,220,FALSE())))</f>
        <v>0</v>
      </c>
      <c r="HM92" s="193" t="n">
        <f aca="false">IF(ISERROR(VLOOKUP($A92,'Import OffPeak'!$A$3:HR$99,221,FALSE())-VLOOKUP($A92,'Import OffPeak change'!$A$106:HR$202,221,FALSE())),0,(VLOOKUP($A92,'Import OffPeak'!$A$3:HR$99,221,FALSE())-VLOOKUP($A92,'Import OffPeak change'!$A$106:HR$202,221,FALSE())))</f>
        <v>0</v>
      </c>
      <c r="HN92" s="193" t="n">
        <f aca="false">IF(ISERROR(VLOOKUP($A92,'Import OffPeak'!$A$3:HS$99,222,FALSE())-VLOOKUP($A92,'Import OffPeak change'!$A$106:HS$202,222,FALSE())),0,(VLOOKUP($A92,'Import OffPeak'!$A$3:HS$99,222,FALSE())-VLOOKUP($A92,'Import OffPeak change'!$A$106:HS$202,222,FALSE())))</f>
        <v>0</v>
      </c>
      <c r="HO92" s="193" t="n">
        <f aca="false">IF(ISERROR(VLOOKUP($A92,'Import OffPeak'!$A$3:HT$99,223,FALSE())-VLOOKUP($A92,'Import OffPeak change'!$A$106:HT$202,223,FALSE())),0,(VLOOKUP($A92,'Import OffPeak'!$A$3:HT$99,223,FALSE())-VLOOKUP($A92,'Import OffPeak change'!$A$106:HT$202,223,FALSE())))</f>
        <v>0</v>
      </c>
      <c r="HP92" s="193" t="n">
        <f aca="false">IF(ISERROR(VLOOKUP($A92,'Import OffPeak'!$A$3:HU$99,224,FALSE())-VLOOKUP($A92,'Import OffPeak change'!$A$106:HU$202,224,FALSE())),0,(VLOOKUP($A92,'Import OffPeak'!$A$3:HU$99,224,FALSE())-VLOOKUP($A92,'Import OffPeak change'!$A$106:HU$202,224,FALSE())))</f>
        <v>0</v>
      </c>
      <c r="HQ92" s="193" t="n">
        <f aca="false">IF(ISERROR(VLOOKUP($A92,'Import OffPeak'!$A$3:HV$99,225,FALSE())-VLOOKUP($A92,'Import OffPeak change'!$A$106:HV$202,225,FALSE())),0,(VLOOKUP($A92,'Import OffPeak'!$A$3:HV$99,225,FALSE())-VLOOKUP($A92,'Import OffPeak change'!$A$106:HV$202,225,FALSE())))</f>
        <v>0</v>
      </c>
      <c r="HR92" s="193" t="n">
        <f aca="false">IF(ISERROR(VLOOKUP($A92,'Import OffPeak'!$A$3:HW$99,226,FALSE())-VLOOKUP($A92,'Import OffPeak change'!$A$106:HW$202,226,FALSE())),0,(VLOOKUP($A92,'Import OffPeak'!$A$3:HW$99,226,FALSE())-VLOOKUP($A92,'Import OffPeak change'!$A$106:HW$202,226,FALSE())))</f>
        <v>0</v>
      </c>
      <c r="HS92" s="193" t="n">
        <f aca="false">IF(ISERROR(VLOOKUP($A92,'Import OffPeak'!$A$3:HX$99,227,FALSE())-VLOOKUP($A92,'Import OffPeak change'!$A$106:HX$202,227,FALSE())),0,(VLOOKUP($A92,'Import OffPeak'!$A$3:HX$99,227,FALSE())-VLOOKUP($A92,'Import OffPeak change'!$A$106:HX$202,227,FALSE())))</f>
        <v>0</v>
      </c>
      <c r="HT92" s="193" t="n">
        <f aca="false">IF(ISERROR(VLOOKUP($A92,'Import OffPeak'!$A$3:HY$99,228,FALSE())-VLOOKUP($A92,'Import OffPeak change'!$A$106:HY$202,228,FALSE())),0,(VLOOKUP($A92,'Import OffPeak'!$A$3:HY$99,228,FALSE())-VLOOKUP($A92,'Import OffPeak change'!$A$106:HY$202,228,FALSE())))</f>
        <v>0</v>
      </c>
      <c r="HU92" s="193" t="n">
        <f aca="false">IF(ISERROR(VLOOKUP($A92,'Import OffPeak'!$A$3:HZ$99,229,FALSE())-VLOOKUP($A92,'Import OffPeak change'!$A$106:HZ$202,229,FALSE())),0,(VLOOKUP($A92,'Import OffPeak'!$A$3:HZ$99,229,FALSE())-VLOOKUP($A92,'Import OffPeak change'!$A$106:HZ$202,229,FALSE())))</f>
        <v>0</v>
      </c>
      <c r="HV92" s="193" t="n">
        <f aca="false">IF(ISERROR(VLOOKUP($A92,'Import OffPeak'!$A$3:IA$99,230,FALSE())-VLOOKUP($A92,'Import OffPeak change'!$A$106:IA$202,230,FALSE())),0,(VLOOKUP($A92,'Import OffPeak'!$A$3:IA$99,230,FALSE())-VLOOKUP($A92,'Import OffPeak change'!$A$106:IA$202,230,FALSE())))</f>
        <v>0</v>
      </c>
      <c r="HW92" s="193" t="n">
        <f aca="false">IF(ISERROR(VLOOKUP($A92,'Import OffPeak'!$A$3:IB$99,231,FALSE())-VLOOKUP($A92,'Import OffPeak change'!$A$106:IB$202,231,FALSE())),0,(VLOOKUP($A92,'Import OffPeak'!$A$3:IB$99,231,FALSE())-VLOOKUP($A92,'Import OffPeak change'!$A$106:IB$202,231,FALSE())))</f>
        <v>0</v>
      </c>
      <c r="HX92" s="193" t="n">
        <f aca="false">IF(ISERROR(VLOOKUP($A92,'Import OffPeak'!$A$3:IC$99,232,FALSE())-VLOOKUP($A92,'Import OffPeak change'!$A$106:IC$202,232,FALSE())),0,(VLOOKUP($A92,'Import OffPeak'!$A$3:IC$99,232,FALSE())-VLOOKUP($A92,'Import OffPeak change'!$A$106:IC$202,232,FALSE())))</f>
        <v>0</v>
      </c>
      <c r="HY92" s="193" t="n">
        <f aca="false">IF(ISERROR(VLOOKUP($A92,'Import OffPeak'!$A$3:ID$99,233,FALSE())-VLOOKUP($A92,'Import OffPeak change'!$A$106:ID$202,233,FALSE())),0,(VLOOKUP($A92,'Import OffPeak'!$A$3:ID$99,233,FALSE())-VLOOKUP($A92,'Import OffPeak change'!$A$106:ID$202,233,FALSE())))</f>
        <v>0</v>
      </c>
      <c r="HZ92" s="193" t="n">
        <f aca="false">IF(ISERROR(VLOOKUP($A92,'Import OffPeak'!$A$3:IE$99,234,FALSE())-VLOOKUP($A92,'Import OffPeak change'!$A$106:IE$202,234,FALSE())),0,(VLOOKUP($A92,'Import OffPeak'!$A$3:IE$99,234,FALSE())-VLOOKUP($A92,'Import OffPeak change'!$A$106:IE$202,234,FALSE())))</f>
        <v>0</v>
      </c>
      <c r="IA92" s="193" t="n">
        <f aca="false">IF(ISERROR(VLOOKUP($A92,'Import OffPeak'!$A$3:IF$99,235,FALSE())-VLOOKUP($A92,'Import OffPeak change'!$A$106:IF$202,235,FALSE())),0,(VLOOKUP($A92,'Import OffPeak'!$A$3:IF$99,235,FALSE())-VLOOKUP($A92,'Import OffPeak change'!$A$106:IF$202,235,FALSE())))</f>
        <v>0</v>
      </c>
      <c r="IB92" s="193" t="n">
        <f aca="false">IF(ISERROR(VLOOKUP($A92,'Import OffPeak'!$A$3:IG$99,236,FALSE())-VLOOKUP($A92,'Import OffPeak change'!$A$106:IG$202,236,FALSE())),0,(VLOOKUP($A92,'Import OffPeak'!$A$3:IG$99,236,FALSE())-VLOOKUP($A92,'Import OffPeak change'!$A$106:IG$202,236,FALSE())))</f>
        <v>0</v>
      </c>
      <c r="IC92" s="193" t="n">
        <f aca="false">IF(ISERROR(VLOOKUP($A92,'Import OffPeak'!$A$3:IH$99,237,FALSE())-VLOOKUP($A92,'Import OffPeak change'!$A$106:IH$202,237,FALSE())),0,(VLOOKUP($A92,'Import OffPeak'!$A$3:IH$99,237,FALSE())-VLOOKUP($A92,'Import OffPeak change'!$A$106:IH$202,237,FALSE())))</f>
        <v>0</v>
      </c>
      <c r="ID92" s="193" t="n">
        <f aca="false">IF(ISERROR(VLOOKUP($A92,'Import OffPeak'!$A$3:II$99,238,FALSE())-VLOOKUP($A92,'Import OffPeak change'!$A$106:II$202,238,FALSE())),0,(VLOOKUP($A92,'Import OffPeak'!$A$3:II$99,238,FALSE())-VLOOKUP($A92,'Import OffPeak change'!$A$106:II$202,238,FALSE())))</f>
        <v>0</v>
      </c>
      <c r="IE92" s="193" t="n">
        <f aca="false">IF(ISERROR(VLOOKUP($A92,'Import OffPeak'!$A$3:IJ$99,239,FALSE())-VLOOKUP($A92,'Import OffPeak change'!$A$106:IJ$202,239,FALSE())),0,(VLOOKUP($A92,'Import OffPeak'!$A$3:IJ$99,239,FALSE())-VLOOKUP($A92,'Import OffPeak change'!$A$106:IJ$202,239,FALSE())))</f>
        <v>0</v>
      </c>
    </row>
    <row r="93" customFormat="false" ht="12.75" hidden="false" customHeight="false" outlineLevel="0" collapsed="false">
      <c r="A93" s="201" t="str">
        <f aca="false">IF('Import OffPeak'!A90=0,"",'Import OffPeak'!A90)</f>
        <v/>
      </c>
      <c r="B93" s="193"/>
      <c r="C93" s="193"/>
      <c r="D93" s="193"/>
      <c r="E93" s="193"/>
      <c r="F93" s="193"/>
      <c r="G93" s="193" t="n">
        <f aca="false">IF(ISERROR(VLOOKUP($A93,'Import OffPeak'!$A$3:L$99,7,FALSE())-VLOOKUP($A93,'Import OffPeak change'!$A$106:L$202,7,FALSE())),0,(VLOOKUP($A93,'Import OffPeak'!$A$3:L$99,7,FALSE())-VLOOKUP($A93,'Import OffPeak change'!$A$106:L$202,7,FALSE())))</f>
        <v>0</v>
      </c>
      <c r="H93" s="193" t="n">
        <f aca="false">IF(ISERROR(VLOOKUP($A93,'Import OffPeak'!$A$3:M$99,8,FALSE())-VLOOKUP($A93,'Import OffPeak change'!$A$106:M$202,8,FALSE())),0,(VLOOKUP($A93,'Import OffPeak'!$A$3:M$99,8,FALSE())-VLOOKUP($A93,'Import OffPeak change'!$A$106:M$202,8,FALSE())))</f>
        <v>0</v>
      </c>
      <c r="I93" s="193" t="n">
        <f aca="false">IF(ISERROR(VLOOKUP($A93,'Import OffPeak'!$A$3:N$99,9,FALSE())-VLOOKUP($A93,'Import OffPeak change'!$A$106:N$202,9,FALSE())),0,(VLOOKUP($A93,'Import OffPeak'!$A$3:N$99,9,FALSE())-VLOOKUP($A93,'Import OffPeak change'!$A$106:N$202,9,FALSE())))</f>
        <v>0</v>
      </c>
      <c r="J93" s="193" t="n">
        <f aca="false">IF(ISERROR(VLOOKUP($A93,'Import OffPeak'!$A$3:O$99,10,FALSE())-VLOOKUP($A93,'Import OffPeak change'!$A$106:O$202,10,FALSE())),0,(VLOOKUP($A93,'Import OffPeak'!$A$3:O$99,10,FALSE())-VLOOKUP($A93,'Import OffPeak change'!$A$106:O$202,10,FALSE())))</f>
        <v>0</v>
      </c>
      <c r="K93" s="193" t="n">
        <f aca="false">IF(ISERROR(VLOOKUP($A93,'Import OffPeak'!$A$3:P$99,11,FALSE())-VLOOKUP($A93,'Import OffPeak change'!$A$106:P$202,11,FALSE())),0,(VLOOKUP($A93,'Import OffPeak'!$A$3:P$99,11,FALSE())-VLOOKUP($A93,'Import OffPeak change'!$A$106:P$202,11,FALSE())))</f>
        <v>0</v>
      </c>
      <c r="L93" s="193" t="n">
        <f aca="false">IF(ISERROR(VLOOKUP($A93,'Import OffPeak'!$A$3:Q$99,12,FALSE())-VLOOKUP($A93,'Import OffPeak change'!$A$106:Q$202,12,FALSE())),0,(VLOOKUP($A93,'Import OffPeak'!$A$3:Q$99,12,FALSE())-VLOOKUP($A93,'Import OffPeak change'!$A$106:Q$202,12,FALSE())))</f>
        <v>0</v>
      </c>
      <c r="M93" s="193" t="n">
        <f aca="false">IF(ISERROR(VLOOKUP($A93,'Import OffPeak'!$A$3:R$99,13,FALSE())-VLOOKUP($A93,'Import OffPeak change'!$A$106:R$202,13,FALSE())),0,(VLOOKUP($A93,'Import OffPeak'!$A$3:R$99,13,FALSE())-VLOOKUP($A93,'Import OffPeak change'!$A$106:R$202,13,FALSE())))</f>
        <v>0</v>
      </c>
      <c r="N93" s="193" t="n">
        <f aca="false">IF(ISERROR(VLOOKUP($A93,'Import OffPeak'!$A$3:S$99,14,FALSE())-VLOOKUP($A93,'Import OffPeak change'!$A$106:S$202,14,FALSE())),0,(VLOOKUP($A93,'Import OffPeak'!$A$3:S$99,14,FALSE())-VLOOKUP($A93,'Import OffPeak change'!$A$106:S$202,14,FALSE())))</f>
        <v>0</v>
      </c>
      <c r="O93" s="193" t="n">
        <f aca="false">IF(ISERROR(VLOOKUP($A93,'Import OffPeak'!$A$3:T$99,15,FALSE())-VLOOKUP($A93,'Import OffPeak change'!$A$106:T$202,15,FALSE())),0,(VLOOKUP($A93,'Import OffPeak'!$A$3:T$99,15,FALSE())-VLOOKUP($A93,'Import OffPeak change'!$A$106:T$202,15,FALSE())))</f>
        <v>0</v>
      </c>
      <c r="P93" s="193" t="n">
        <f aca="false">IF(ISERROR(VLOOKUP($A93,'Import OffPeak'!$A$3:U$99,16,FALSE())-VLOOKUP($A93,'Import OffPeak change'!$A$106:U$202,16,FALSE())),0,(VLOOKUP($A93,'Import OffPeak'!$A$3:U$99,16,FALSE())-VLOOKUP($A93,'Import OffPeak change'!$A$106:U$202,16,FALSE())))</f>
        <v>0</v>
      </c>
      <c r="Q93" s="193" t="n">
        <f aca="false">IF(ISERROR(VLOOKUP($A93,'Import OffPeak'!$A$3:V$99,17,FALSE())-VLOOKUP($A93,'Import OffPeak change'!$A$106:V$202,17,FALSE())),0,(VLOOKUP($A93,'Import OffPeak'!$A$3:V$99,17,FALSE())-VLOOKUP($A93,'Import OffPeak change'!$A$106:V$202,17,FALSE())))</f>
        <v>0</v>
      </c>
      <c r="R93" s="193" t="n">
        <f aca="false">IF(ISERROR(VLOOKUP($A93,'Import OffPeak'!$A$3:W$99,18,FALSE())-VLOOKUP($A93,'Import OffPeak change'!$A$106:W$202,18,FALSE())),0,(VLOOKUP($A93,'Import OffPeak'!$A$3:W$99,18,FALSE())-VLOOKUP($A93,'Import OffPeak change'!$A$106:W$202,18,FALSE())))</f>
        <v>0</v>
      </c>
      <c r="S93" s="193" t="n">
        <f aca="false">IF(ISERROR(VLOOKUP($A93,'Import OffPeak'!$A$3:X$99,19,FALSE())-VLOOKUP($A93,'Import OffPeak change'!$A$106:X$202,19,FALSE())),0,(VLOOKUP($A93,'Import OffPeak'!$A$3:X$99,19,FALSE())-VLOOKUP($A93,'Import OffPeak change'!$A$106:X$202,19,FALSE())))</f>
        <v>0</v>
      </c>
      <c r="T93" s="193" t="n">
        <f aca="false">IF(ISERROR(VLOOKUP($A93,'Import OffPeak'!$A$3:Y$99,20,FALSE())-VLOOKUP($A93,'Import OffPeak change'!$A$106:Y$202,20,FALSE())),0,(VLOOKUP($A93,'Import OffPeak'!$A$3:Y$99,20,FALSE())-VLOOKUP($A93,'Import OffPeak change'!$A$106:Y$202,20,FALSE())))</f>
        <v>0</v>
      </c>
      <c r="U93" s="193" t="n">
        <f aca="false">IF(ISERROR(VLOOKUP($A93,'Import OffPeak'!$A$3:Z$99,21,FALSE())-VLOOKUP($A93,'Import OffPeak change'!$A$106:Z$202,21,FALSE())),0,(VLOOKUP($A93,'Import OffPeak'!$A$3:Z$99,21,FALSE())-VLOOKUP($A93,'Import OffPeak change'!$A$106:Z$202,21,FALSE())))</f>
        <v>0</v>
      </c>
      <c r="V93" s="193" t="n">
        <f aca="false">IF(ISERROR(VLOOKUP($A93,'Import OffPeak'!$A$3:AA$99,22,FALSE())-VLOOKUP($A93,'Import OffPeak change'!$A$106:AA$202,22,FALSE())),0,(VLOOKUP($A93,'Import OffPeak'!$A$3:AA$99,22,FALSE())-VLOOKUP($A93,'Import OffPeak change'!$A$106:AA$202,22,FALSE())))</f>
        <v>0</v>
      </c>
      <c r="W93" s="193" t="n">
        <f aca="false">IF(ISERROR(VLOOKUP($A93,'Import OffPeak'!$A$3:AB$99,23,FALSE())-VLOOKUP($A93,'Import OffPeak change'!$A$106:AB$202,23,FALSE())),0,(VLOOKUP($A93,'Import OffPeak'!$A$3:AB$99,23,FALSE())-VLOOKUP($A93,'Import OffPeak change'!$A$106:AB$202,23,FALSE())))</f>
        <v>0</v>
      </c>
      <c r="X93" s="193" t="n">
        <f aca="false">IF(ISERROR(VLOOKUP($A93,'Import OffPeak'!$A$3:AC$99,24,FALSE())-VLOOKUP($A93,'Import OffPeak change'!$A$106:AC$202,24,FALSE())),0,(VLOOKUP($A93,'Import OffPeak'!$A$3:AC$99,24,FALSE())-VLOOKUP($A93,'Import OffPeak change'!$A$106:AC$202,24,FALSE())))</f>
        <v>0</v>
      </c>
      <c r="Y93" s="193" t="n">
        <f aca="false">IF(ISERROR(VLOOKUP($A93,'Import OffPeak'!$A$3:AD$99,25,FALSE())-VLOOKUP($A93,'Import OffPeak change'!$A$106:AD$202,25,FALSE())),0,(VLOOKUP($A93,'Import OffPeak'!$A$3:AD$99,25,FALSE())-VLOOKUP($A93,'Import OffPeak change'!$A$106:AD$202,25,FALSE())))</f>
        <v>0</v>
      </c>
      <c r="Z93" s="193" t="n">
        <f aca="false">IF(ISERROR(VLOOKUP($A93,'Import OffPeak'!$A$3:AE$99,26,FALSE())-VLOOKUP($A93,'Import OffPeak change'!$A$106:AE$202,26,FALSE())),0,(VLOOKUP($A93,'Import OffPeak'!$A$3:AE$99,26,FALSE())-VLOOKUP($A93,'Import OffPeak change'!$A$106:AE$202,26,FALSE())))</f>
        <v>0</v>
      </c>
      <c r="AA93" s="193" t="n">
        <f aca="false">IF(ISERROR(VLOOKUP($A93,'Import OffPeak'!$A$3:AF$99,27,FALSE())-VLOOKUP($A93,'Import OffPeak change'!$A$106:AF$202,27,FALSE())),0,(VLOOKUP($A93,'Import OffPeak'!$A$3:AF$99,27,FALSE())-VLOOKUP($A93,'Import OffPeak change'!$A$106:AF$202,27,FALSE())))</f>
        <v>0</v>
      </c>
      <c r="AB93" s="193" t="n">
        <f aca="false">IF(ISERROR(VLOOKUP($A93,'Import OffPeak'!$A$3:AG$99,28,FALSE())-VLOOKUP($A93,'Import OffPeak change'!$A$106:AG$202,28,FALSE())),0,(VLOOKUP($A93,'Import OffPeak'!$A$3:AG$99,28,FALSE())-VLOOKUP($A93,'Import OffPeak change'!$A$106:AG$202,28,FALSE())))</f>
        <v>0</v>
      </c>
      <c r="AC93" s="193" t="n">
        <f aca="false">IF(ISERROR(VLOOKUP($A93,'Import OffPeak'!$A$3:AH$99,29,FALSE())-VLOOKUP($A93,'Import OffPeak change'!$A$106:AH$202,29,FALSE())),0,(VLOOKUP($A93,'Import OffPeak'!$A$3:AH$99,29,FALSE())-VLOOKUP($A93,'Import OffPeak change'!$A$106:AH$202,29,FALSE())))</f>
        <v>0</v>
      </c>
      <c r="AD93" s="193" t="n">
        <f aca="false">IF(ISERROR(VLOOKUP($A93,'Import OffPeak'!$A$3:AI$99,30,FALSE())-VLOOKUP($A93,'Import OffPeak change'!$A$106:AI$202,30,FALSE())),0,(VLOOKUP($A93,'Import OffPeak'!$A$3:AI$99,30,FALSE())-VLOOKUP($A93,'Import OffPeak change'!$A$106:AI$202,30,FALSE())))</f>
        <v>0</v>
      </c>
      <c r="AE93" s="193" t="n">
        <f aca="false">IF(ISERROR(VLOOKUP($A93,'Import OffPeak'!$A$3:AJ$99,31,FALSE())-VLOOKUP($A93,'Import OffPeak change'!$A$106:AJ$202,31,FALSE())),0,(VLOOKUP($A93,'Import OffPeak'!$A$3:AJ$99,31,FALSE())-VLOOKUP($A93,'Import OffPeak change'!$A$106:AJ$202,31,FALSE())))</f>
        <v>0</v>
      </c>
      <c r="AF93" s="193" t="n">
        <f aca="false">IF(ISERROR(VLOOKUP($A93,'Import OffPeak'!$A$3:AK$99,32,FALSE())-VLOOKUP($A93,'Import OffPeak change'!$A$106:AK$202,32,FALSE())),0,(VLOOKUP($A93,'Import OffPeak'!$A$3:AK$99,32,FALSE())-VLOOKUP($A93,'Import OffPeak change'!$A$106:AK$202,32,FALSE())))</f>
        <v>0</v>
      </c>
      <c r="AG93" s="193" t="n">
        <f aca="false">IF(ISERROR(VLOOKUP($A93,'Import OffPeak'!$A$3:AL$99,33,FALSE())-VLOOKUP($A93,'Import OffPeak change'!$A$106:AL$202,33,FALSE())),0,(VLOOKUP($A93,'Import OffPeak'!$A$3:AL$99,33,FALSE())-VLOOKUP($A93,'Import OffPeak change'!$A$106:AL$202,33,FALSE())))</f>
        <v>0</v>
      </c>
      <c r="AH93" s="193" t="n">
        <f aca="false">IF(ISERROR(VLOOKUP($A93,'Import OffPeak'!$A$3:AM$99,34,FALSE())-VLOOKUP($A93,'Import OffPeak change'!$A$106:AM$202,34,FALSE())),0,(VLOOKUP($A93,'Import OffPeak'!$A$3:AM$99,34,FALSE())-VLOOKUP($A93,'Import OffPeak change'!$A$106:AM$202,34,FALSE())))</f>
        <v>0</v>
      </c>
      <c r="AI93" s="193" t="n">
        <f aca="false">IF(ISERROR(VLOOKUP($A93,'Import OffPeak'!$A$3:AN$99,35,FALSE())-VLOOKUP($A93,'Import OffPeak change'!$A$106:AN$202,35,FALSE())),0,(VLOOKUP($A93,'Import OffPeak'!$A$3:AN$99,35,FALSE())-VLOOKUP($A93,'Import OffPeak change'!$A$106:AN$202,35,FALSE())))</f>
        <v>0</v>
      </c>
      <c r="AJ93" s="193" t="n">
        <f aca="false">IF(ISERROR(VLOOKUP($A93,'Import OffPeak'!$A$3:AO$99,36,FALSE())-VLOOKUP($A93,'Import OffPeak change'!$A$106:AO$202,36,FALSE())),0,(VLOOKUP($A93,'Import OffPeak'!$A$3:AO$99,36,FALSE())-VLOOKUP($A93,'Import OffPeak change'!$A$106:AO$202,36,FALSE())))</f>
        <v>0</v>
      </c>
      <c r="AK93" s="193" t="n">
        <f aca="false">IF(ISERROR(VLOOKUP($A93,'Import OffPeak'!$A$3:AP$99,37,FALSE())-VLOOKUP($A93,'Import OffPeak change'!$A$106:AP$202,37,FALSE())),0,(VLOOKUP($A93,'Import OffPeak'!$A$3:AP$99,37,FALSE())-VLOOKUP($A93,'Import OffPeak change'!$A$106:AP$202,37,FALSE())))</f>
        <v>0</v>
      </c>
      <c r="AL93" s="193" t="n">
        <f aca="false">IF(ISERROR(VLOOKUP($A93,'Import OffPeak'!$A$3:AQ$99,38,FALSE())-VLOOKUP($A93,'Import OffPeak change'!$A$106:AQ$202,38,FALSE())),0,(VLOOKUP($A93,'Import OffPeak'!$A$3:AQ$99,38,FALSE())-VLOOKUP($A93,'Import OffPeak change'!$A$106:AQ$202,38,FALSE())))</f>
        <v>0</v>
      </c>
      <c r="AM93" s="193" t="n">
        <f aca="false">IF(ISERROR(VLOOKUP($A93,'Import OffPeak'!$A$3:AR$99,39,FALSE())-VLOOKUP($A93,'Import OffPeak change'!$A$106:AR$202,39,FALSE())),0,(VLOOKUP($A93,'Import OffPeak'!$A$3:AR$99,39,FALSE())-VLOOKUP($A93,'Import OffPeak change'!$A$106:AR$202,39,FALSE())))</f>
        <v>0</v>
      </c>
      <c r="AN93" s="193" t="n">
        <f aca="false">IF(ISERROR(VLOOKUP($A93,'Import OffPeak'!$A$3:AS$99,40,FALSE())-VLOOKUP($A93,'Import OffPeak change'!$A$106:AS$202,40,FALSE())),0,(VLOOKUP($A93,'Import OffPeak'!$A$3:AS$99,40,FALSE())-VLOOKUP($A93,'Import OffPeak change'!$A$106:AS$202,40,FALSE())))</f>
        <v>0</v>
      </c>
      <c r="AO93" s="193" t="n">
        <f aca="false">IF(ISERROR(VLOOKUP($A93,'Import OffPeak'!$A$3:AT$99,41,FALSE())-VLOOKUP($A93,'Import OffPeak change'!$A$106:AT$202,41,FALSE())),0,(VLOOKUP($A93,'Import OffPeak'!$A$3:AT$99,41,FALSE())-VLOOKUP($A93,'Import OffPeak change'!$A$106:AT$202,41,FALSE())))</f>
        <v>0</v>
      </c>
      <c r="AP93" s="193" t="n">
        <f aca="false">IF(ISERROR(VLOOKUP($A93,'Import OffPeak'!$A$3:AU$99,42,FALSE())-VLOOKUP($A93,'Import OffPeak change'!$A$106:AU$202,42,FALSE())),0,(VLOOKUP($A93,'Import OffPeak'!$A$3:AU$99,42,FALSE())-VLOOKUP($A93,'Import OffPeak change'!$A$106:AU$202,42,FALSE())))</f>
        <v>0</v>
      </c>
      <c r="AQ93" s="193" t="n">
        <f aca="false">IF(ISERROR(VLOOKUP($A93,'Import OffPeak'!$A$3:AV$99,43,FALSE())-VLOOKUP($A93,'Import OffPeak change'!$A$106:AV$202,43,FALSE())),0,(VLOOKUP($A93,'Import OffPeak'!$A$3:AV$99,43,FALSE())-VLOOKUP($A93,'Import OffPeak change'!$A$106:AV$202,43,FALSE())))</f>
        <v>0</v>
      </c>
      <c r="AR93" s="193" t="n">
        <f aca="false">IF(ISERROR(VLOOKUP($A93,'Import OffPeak'!$A$3:AW$99,44,FALSE())-VLOOKUP($A93,'Import OffPeak change'!$A$106:AW$202,44,FALSE())),0,(VLOOKUP($A93,'Import OffPeak'!$A$3:AW$99,44,FALSE())-VLOOKUP($A93,'Import OffPeak change'!$A$106:AW$202,44,FALSE())))</f>
        <v>0</v>
      </c>
      <c r="AS93" s="193" t="n">
        <f aca="false">IF(ISERROR(VLOOKUP($A93,'Import OffPeak'!$A$3:AX$99,45,FALSE())-VLOOKUP($A93,'Import OffPeak change'!$A$106:AX$202,45,FALSE())),0,(VLOOKUP($A93,'Import OffPeak'!$A$3:AX$99,45,FALSE())-VLOOKUP($A93,'Import OffPeak change'!$A$106:AX$202,45,FALSE())))</f>
        <v>0</v>
      </c>
      <c r="AT93" s="193" t="n">
        <f aca="false">IF(ISERROR(VLOOKUP($A93,'Import OffPeak'!$A$3:AY$99,46,FALSE())-VLOOKUP($A93,'Import OffPeak change'!$A$106:AY$202,46,FALSE())),0,(VLOOKUP($A93,'Import OffPeak'!$A$3:AY$99,46,FALSE())-VLOOKUP($A93,'Import OffPeak change'!$A$106:AY$202,46,FALSE())))</f>
        <v>0</v>
      </c>
      <c r="AU93" s="193" t="n">
        <f aca="false">IF(ISERROR(VLOOKUP($A93,'Import OffPeak'!$A$3:AZ$99,47,FALSE())-VLOOKUP($A93,'Import OffPeak change'!$A$106:AZ$202,47,FALSE())),0,(VLOOKUP($A93,'Import OffPeak'!$A$3:AZ$99,47,FALSE())-VLOOKUP($A93,'Import OffPeak change'!$A$106:AZ$202,47,FALSE())))</f>
        <v>0</v>
      </c>
      <c r="AV93" s="193" t="n">
        <f aca="false">IF(ISERROR(VLOOKUP($A93,'Import OffPeak'!$A$3:BA$99,48,FALSE())-VLOOKUP($A93,'Import OffPeak change'!$A$106:BA$202,48,FALSE())),0,(VLOOKUP($A93,'Import OffPeak'!$A$3:BA$99,48,FALSE())-VLOOKUP($A93,'Import OffPeak change'!$A$106:BA$202,48,FALSE())))</f>
        <v>0</v>
      </c>
      <c r="AW93" s="193" t="n">
        <f aca="false">IF(ISERROR(VLOOKUP($A93,'Import OffPeak'!$A$3:BB$99,49,FALSE())-VLOOKUP($A93,'Import OffPeak change'!$A$106:BB$202,49,FALSE())),0,(VLOOKUP($A93,'Import OffPeak'!$A$3:BB$99,49,FALSE())-VLOOKUP($A93,'Import OffPeak change'!$A$106:BB$202,49,FALSE())))</f>
        <v>0</v>
      </c>
      <c r="AX93" s="193" t="n">
        <f aca="false">IF(ISERROR(VLOOKUP($A93,'Import OffPeak'!$A$3:BC$99,50,FALSE())-VLOOKUP($A93,'Import OffPeak change'!$A$106:BC$202,50,FALSE())),0,(VLOOKUP($A93,'Import OffPeak'!$A$3:BC$99,50,FALSE())-VLOOKUP($A93,'Import OffPeak change'!$A$106:BC$202,50,FALSE())))</f>
        <v>0</v>
      </c>
      <c r="AY93" s="193" t="n">
        <f aca="false">IF(ISERROR(VLOOKUP($A93,'Import OffPeak'!$A$3:BD$99,51,FALSE())-VLOOKUP($A93,'Import OffPeak change'!$A$106:BD$202,51,FALSE())),0,(VLOOKUP($A93,'Import OffPeak'!$A$3:BD$99,51,FALSE())-VLOOKUP($A93,'Import OffPeak change'!$A$106:BD$202,51,FALSE())))</f>
        <v>0</v>
      </c>
      <c r="AZ93" s="193" t="n">
        <f aca="false">IF(ISERROR(VLOOKUP($A93,'Import OffPeak'!$A$3:BE$99,52,FALSE())-VLOOKUP($A93,'Import OffPeak change'!$A$106:BE$202,52,FALSE())),0,(VLOOKUP($A93,'Import OffPeak'!$A$3:BE$99,52,FALSE())-VLOOKUP($A93,'Import OffPeak change'!$A$106:BE$202,52,FALSE())))</f>
        <v>0</v>
      </c>
      <c r="BA93" s="193" t="n">
        <f aca="false">IF(ISERROR(VLOOKUP($A93,'Import OffPeak'!$A$3:BF$99,53,FALSE())-VLOOKUP($A93,'Import OffPeak change'!$A$106:BF$202,53,FALSE())),0,(VLOOKUP($A93,'Import OffPeak'!$A$3:BF$99,53,FALSE())-VLOOKUP($A93,'Import OffPeak change'!$A$106:BF$202,53,FALSE())))</f>
        <v>0</v>
      </c>
      <c r="BB93" s="193" t="n">
        <f aca="false">IF(ISERROR(VLOOKUP($A93,'Import OffPeak'!$A$3:BG$99,54,FALSE())-VLOOKUP($A93,'Import OffPeak change'!$A$106:BG$202,54,FALSE())),0,(VLOOKUP($A93,'Import OffPeak'!$A$3:BG$99,54,FALSE())-VLOOKUP($A93,'Import OffPeak change'!$A$106:BG$202,54,FALSE())))</f>
        <v>0</v>
      </c>
      <c r="BC93" s="193" t="n">
        <f aca="false">IF(ISERROR(VLOOKUP($A93,'Import OffPeak'!$A$3:BH$99,55,FALSE())-VLOOKUP($A93,'Import OffPeak change'!$A$106:BH$202,55,FALSE())),0,(VLOOKUP($A93,'Import OffPeak'!$A$3:BH$99,55,FALSE())-VLOOKUP($A93,'Import OffPeak change'!$A$106:BH$202,55,FALSE())))</f>
        <v>0</v>
      </c>
      <c r="BD93" s="193" t="n">
        <f aca="false">IF(ISERROR(VLOOKUP($A93,'Import OffPeak'!$A$3:BI$99,56,FALSE())-VLOOKUP($A93,'Import OffPeak change'!$A$106:BI$202,56,FALSE())),0,(VLOOKUP($A93,'Import OffPeak'!$A$3:BI$99,56,FALSE())-VLOOKUP($A93,'Import OffPeak change'!$A$106:BI$202,56,FALSE())))</f>
        <v>0</v>
      </c>
      <c r="BE93" s="193" t="n">
        <f aca="false">IF(ISERROR(VLOOKUP($A93,'Import OffPeak'!$A$3:BJ$99,57,FALSE())-VLOOKUP($A93,'Import OffPeak change'!$A$106:BJ$202,57,FALSE())),0,(VLOOKUP($A93,'Import OffPeak'!$A$3:BJ$99,57,FALSE())-VLOOKUP($A93,'Import OffPeak change'!$A$106:BJ$202,57,FALSE())))</f>
        <v>0</v>
      </c>
      <c r="BF93" s="193" t="n">
        <f aca="false">IF(ISERROR(VLOOKUP($A93,'Import OffPeak'!$A$3:BK$99,58,FALSE())-VLOOKUP($A93,'Import OffPeak change'!$A$106:BK$202,58,FALSE())),0,(VLOOKUP($A93,'Import OffPeak'!$A$3:BK$99,58,FALSE())-VLOOKUP($A93,'Import OffPeak change'!$A$106:BK$202,58,FALSE())))</f>
        <v>0</v>
      </c>
      <c r="BG93" s="193" t="n">
        <f aca="false">IF(ISERROR(VLOOKUP($A93,'Import OffPeak'!$A$3:BL$99,59,FALSE())-VLOOKUP($A93,'Import OffPeak change'!$A$106:BL$202,59,FALSE())),0,(VLOOKUP($A93,'Import OffPeak'!$A$3:BL$99,59,FALSE())-VLOOKUP($A93,'Import OffPeak change'!$A$106:BL$202,59,FALSE())))</f>
        <v>0</v>
      </c>
      <c r="BH93" s="193" t="n">
        <f aca="false">IF(ISERROR(VLOOKUP($A93,'Import OffPeak'!$A$3:BM$99,60,FALSE())-VLOOKUP($A93,'Import OffPeak change'!$A$106:BM$202,60,FALSE())),0,(VLOOKUP($A93,'Import OffPeak'!$A$3:BM$99,60,FALSE())-VLOOKUP($A93,'Import OffPeak change'!$A$106:BM$202,60,FALSE())))</f>
        <v>0</v>
      </c>
      <c r="BI93" s="193" t="n">
        <f aca="false">IF(ISERROR(VLOOKUP($A93,'Import OffPeak'!$A$3:BN$99,61,FALSE())-VLOOKUP($A93,'Import OffPeak change'!$A$106:BN$202,61,FALSE())),0,(VLOOKUP($A93,'Import OffPeak'!$A$3:BN$99,61,FALSE())-VLOOKUP($A93,'Import OffPeak change'!$A$106:BN$202,61,FALSE())))</f>
        <v>0</v>
      </c>
      <c r="BJ93" s="193" t="n">
        <f aca="false">IF(ISERROR(VLOOKUP($A93,'Import OffPeak'!$A$3:BO$99,62,FALSE())-VLOOKUP($A93,'Import OffPeak change'!$A$106:BO$202,62,FALSE())),0,(VLOOKUP($A93,'Import OffPeak'!$A$3:BO$99,62,FALSE())-VLOOKUP($A93,'Import OffPeak change'!$A$106:BO$202,62,FALSE())))</f>
        <v>0</v>
      </c>
      <c r="BK93" s="193" t="n">
        <f aca="false">IF(ISERROR(VLOOKUP($A93,'Import OffPeak'!$A$3:BP$99,63,FALSE())-VLOOKUP($A93,'Import OffPeak change'!$A$106:BP$202,63,FALSE())),0,(VLOOKUP($A93,'Import OffPeak'!$A$3:BP$99,63,FALSE())-VLOOKUP($A93,'Import OffPeak change'!$A$106:BP$202,63,FALSE())))</f>
        <v>0</v>
      </c>
      <c r="BL93" s="193" t="n">
        <f aca="false">IF(ISERROR(VLOOKUP($A93,'Import OffPeak'!$A$3:BQ$99,64,FALSE())-VLOOKUP($A93,'Import OffPeak change'!$A$106:BQ$202,64,FALSE())),0,(VLOOKUP($A93,'Import OffPeak'!$A$3:BQ$99,64,FALSE())-VLOOKUP($A93,'Import OffPeak change'!$A$106:BQ$202,64,FALSE())))</f>
        <v>0</v>
      </c>
      <c r="BM93" s="193" t="n">
        <f aca="false">IF(ISERROR(VLOOKUP($A93,'Import OffPeak'!$A$3:BR$99,65,FALSE())-VLOOKUP($A93,'Import OffPeak change'!$A$106:BR$202,65,FALSE())),0,(VLOOKUP($A93,'Import OffPeak'!$A$3:BR$99,65,FALSE())-VLOOKUP($A93,'Import OffPeak change'!$A$106:BR$202,65,FALSE())))</f>
        <v>0</v>
      </c>
      <c r="BN93" s="193" t="n">
        <f aca="false">IF(ISERROR(VLOOKUP($A93,'Import OffPeak'!$A$3:BS$99,66,FALSE())-VLOOKUP($A93,'Import OffPeak change'!$A$106:BS$202,66,FALSE())),0,(VLOOKUP($A93,'Import OffPeak'!$A$3:BS$99,66,FALSE())-VLOOKUP($A93,'Import OffPeak change'!$A$106:BS$202,66,FALSE())))</f>
        <v>0</v>
      </c>
      <c r="BO93" s="193" t="n">
        <f aca="false">IF(ISERROR(VLOOKUP($A93,'Import OffPeak'!$A$3:BT$99,67,FALSE())-VLOOKUP($A93,'Import OffPeak change'!$A$106:BT$202,67,FALSE())),0,(VLOOKUP($A93,'Import OffPeak'!$A$3:BT$99,67,FALSE())-VLOOKUP($A93,'Import OffPeak change'!$A$106:BT$202,67,FALSE())))</f>
        <v>0</v>
      </c>
      <c r="BP93" s="193" t="n">
        <f aca="false">IF(ISERROR(VLOOKUP($A93,'Import OffPeak'!$A$3:BU$99,68,FALSE())-VLOOKUP($A93,'Import OffPeak change'!$A$106:BU$202,68,FALSE())),0,(VLOOKUP($A93,'Import OffPeak'!$A$3:BU$99,68,FALSE())-VLOOKUP($A93,'Import OffPeak change'!$A$106:BU$202,68,FALSE())))</f>
        <v>0</v>
      </c>
      <c r="BQ93" s="193" t="n">
        <f aca="false">IF(ISERROR(VLOOKUP($A93,'Import OffPeak'!$A$3:BV$99,69,FALSE())-VLOOKUP($A93,'Import OffPeak change'!$A$106:BV$202,69,FALSE())),0,(VLOOKUP($A93,'Import OffPeak'!$A$3:BV$99,69,FALSE())-VLOOKUP($A93,'Import OffPeak change'!$A$106:BV$202,69,FALSE())))</f>
        <v>0</v>
      </c>
      <c r="BR93" s="193" t="n">
        <f aca="false">IF(ISERROR(VLOOKUP($A93,'Import OffPeak'!$A$3:BW$99,70,FALSE())-VLOOKUP($A93,'Import OffPeak change'!$A$106:BW$202,70,FALSE())),0,(VLOOKUP($A93,'Import OffPeak'!$A$3:BW$99,70,FALSE())-VLOOKUP($A93,'Import OffPeak change'!$A$106:BW$202,70,FALSE())))</f>
        <v>0</v>
      </c>
      <c r="BS93" s="193" t="n">
        <f aca="false">IF(ISERROR(VLOOKUP($A93,'Import OffPeak'!$A$3:BX$99,71,FALSE())-VLOOKUP($A93,'Import OffPeak change'!$A$106:BX$202,71,FALSE())),0,(VLOOKUP($A93,'Import OffPeak'!$A$3:BX$99,71,FALSE())-VLOOKUP($A93,'Import OffPeak change'!$A$106:BX$202,71,FALSE())))</f>
        <v>0</v>
      </c>
      <c r="BT93" s="193" t="n">
        <f aca="false">IF(ISERROR(VLOOKUP($A93,'Import OffPeak'!$A$3:BY$99,72,FALSE())-VLOOKUP($A93,'Import OffPeak change'!$A$106:BY$202,72,FALSE())),0,(VLOOKUP($A93,'Import OffPeak'!$A$3:BY$99,72,FALSE())-VLOOKUP($A93,'Import OffPeak change'!$A$106:BY$202,72,FALSE())))</f>
        <v>0</v>
      </c>
      <c r="BU93" s="193" t="n">
        <f aca="false">IF(ISERROR(VLOOKUP($A93,'Import OffPeak'!$A$3:BZ$99,73,FALSE())-VLOOKUP($A93,'Import OffPeak change'!$A$106:BZ$202,73,FALSE())),0,(VLOOKUP($A93,'Import OffPeak'!$A$3:BZ$99,73,FALSE())-VLOOKUP($A93,'Import OffPeak change'!$A$106:BZ$202,73,FALSE())))</f>
        <v>0</v>
      </c>
      <c r="BV93" s="193" t="n">
        <f aca="false">IF(ISERROR(VLOOKUP($A93,'Import OffPeak'!$A$3:CA$99,74,FALSE())-VLOOKUP($A93,'Import OffPeak change'!$A$106:CA$202,74,FALSE())),0,(VLOOKUP($A93,'Import OffPeak'!$A$3:CA$99,74,FALSE())-VLOOKUP($A93,'Import OffPeak change'!$A$106:CA$202,74,FALSE())))</f>
        <v>0</v>
      </c>
      <c r="BW93" s="193" t="n">
        <f aca="false">IF(ISERROR(VLOOKUP($A93,'Import OffPeak'!$A$3:CB$99,75,FALSE())-VLOOKUP($A93,'Import OffPeak change'!$A$106:CB$202,75,FALSE())),0,(VLOOKUP($A93,'Import OffPeak'!$A$3:CB$99,75,FALSE())-VLOOKUP($A93,'Import OffPeak change'!$A$106:CB$202,75,FALSE())))</f>
        <v>0</v>
      </c>
      <c r="BX93" s="193" t="n">
        <f aca="false">IF(ISERROR(VLOOKUP($A93,'Import OffPeak'!$A$3:CC$99,76,FALSE())-VLOOKUP($A93,'Import OffPeak change'!$A$106:CC$202,76,FALSE())),0,(VLOOKUP($A93,'Import OffPeak'!$A$3:CC$99,76,FALSE())-VLOOKUP($A93,'Import OffPeak change'!$A$106:CC$202,76,FALSE())))</f>
        <v>0</v>
      </c>
      <c r="BY93" s="193" t="n">
        <f aca="false">IF(ISERROR(VLOOKUP($A93,'Import OffPeak'!$A$3:CD$99,77,FALSE())-VLOOKUP($A93,'Import OffPeak change'!$A$106:CD$202,77,FALSE())),0,(VLOOKUP($A93,'Import OffPeak'!$A$3:CD$99,77,FALSE())-VLOOKUP($A93,'Import OffPeak change'!$A$106:CD$202,77,FALSE())))</f>
        <v>0</v>
      </c>
      <c r="BZ93" s="193" t="n">
        <f aca="false">IF(ISERROR(VLOOKUP($A93,'Import OffPeak'!$A$3:CE$99,78,FALSE())-VLOOKUP($A93,'Import OffPeak change'!$A$106:CE$202,78,FALSE())),0,(VLOOKUP($A93,'Import OffPeak'!$A$3:CE$99,78,FALSE())-VLOOKUP($A93,'Import OffPeak change'!$A$106:CE$202,78,FALSE())))</f>
        <v>0</v>
      </c>
      <c r="CA93" s="193" t="n">
        <f aca="false">IF(ISERROR(VLOOKUP($A93,'Import OffPeak'!$A$3:CF$99,79,FALSE())-VLOOKUP($A93,'Import OffPeak change'!$A$106:CF$202,79,FALSE())),0,(VLOOKUP($A93,'Import OffPeak'!$A$3:CF$99,79,FALSE())-VLOOKUP($A93,'Import OffPeak change'!$A$106:CF$202,79,FALSE())))</f>
        <v>0</v>
      </c>
      <c r="CB93" s="193" t="n">
        <f aca="false">IF(ISERROR(VLOOKUP($A93,'Import OffPeak'!$A$3:CG$99,80,FALSE())-VLOOKUP($A93,'Import OffPeak change'!$A$106:CG$202,80,FALSE())),0,(VLOOKUP($A93,'Import OffPeak'!$A$3:CG$99,80,FALSE())-VLOOKUP($A93,'Import OffPeak change'!$A$106:CG$202,80,FALSE())))</f>
        <v>0</v>
      </c>
      <c r="CC93" s="193" t="n">
        <f aca="false">IF(ISERROR(VLOOKUP($A93,'Import OffPeak'!$A$3:CH$99,81,FALSE())-VLOOKUP($A93,'Import OffPeak change'!$A$106:CH$202,81,FALSE())),0,(VLOOKUP($A93,'Import OffPeak'!$A$3:CH$99,81,FALSE())-VLOOKUP($A93,'Import OffPeak change'!$A$106:CH$202,81,FALSE())))</f>
        <v>0</v>
      </c>
      <c r="CD93" s="193" t="n">
        <f aca="false">IF(ISERROR(VLOOKUP($A93,'Import OffPeak'!$A$3:CI$99,82,FALSE())-VLOOKUP($A93,'Import OffPeak change'!$A$106:CI$202,82,FALSE())),0,(VLOOKUP($A93,'Import OffPeak'!$A$3:CI$99,82,FALSE())-VLOOKUP($A93,'Import OffPeak change'!$A$106:CI$202,82,FALSE())))</f>
        <v>0</v>
      </c>
      <c r="CE93" s="193" t="n">
        <f aca="false">IF(ISERROR(VLOOKUP($A93,'Import OffPeak'!$A$3:CJ$99,83,FALSE())-VLOOKUP($A93,'Import OffPeak change'!$A$106:CJ$202,83,FALSE())),0,(VLOOKUP($A93,'Import OffPeak'!$A$3:CJ$99,83,FALSE())-VLOOKUP($A93,'Import OffPeak change'!$A$106:CJ$202,83,FALSE())))</f>
        <v>0</v>
      </c>
      <c r="CF93" s="193" t="n">
        <f aca="false">IF(ISERROR(VLOOKUP($A93,'Import OffPeak'!$A$3:CK$99,84,FALSE())-VLOOKUP($A93,'Import OffPeak change'!$A$106:CK$202,84,FALSE())),0,(VLOOKUP($A93,'Import OffPeak'!$A$3:CK$99,84,FALSE())-VLOOKUP($A93,'Import OffPeak change'!$A$106:CK$202,84,FALSE())))</f>
        <v>0</v>
      </c>
      <c r="CG93" s="193" t="n">
        <f aca="false">IF(ISERROR(VLOOKUP($A93,'Import OffPeak'!$A$3:CL$99,85,FALSE())-VLOOKUP($A93,'Import OffPeak change'!$A$106:CL$202,85,FALSE())),0,(VLOOKUP($A93,'Import OffPeak'!$A$3:CL$99,85,FALSE())-VLOOKUP($A93,'Import OffPeak change'!$A$106:CL$202,85,FALSE())))</f>
        <v>0</v>
      </c>
      <c r="CH93" s="193" t="n">
        <f aca="false">IF(ISERROR(VLOOKUP($A93,'Import OffPeak'!$A$3:CM$99,86,FALSE())-VLOOKUP($A93,'Import OffPeak change'!$A$106:CM$202,86,FALSE())),0,(VLOOKUP($A93,'Import OffPeak'!$A$3:CM$99,86,FALSE())-VLOOKUP($A93,'Import OffPeak change'!$A$106:CM$202,86,FALSE())))</f>
        <v>0</v>
      </c>
      <c r="CI93" s="193" t="n">
        <f aca="false">IF(ISERROR(VLOOKUP($A93,'Import OffPeak'!$A$3:CN$99,87,FALSE())-VLOOKUP($A93,'Import OffPeak change'!$A$106:CN$202,87,FALSE())),0,(VLOOKUP($A93,'Import OffPeak'!$A$3:CN$99,87,FALSE())-VLOOKUP($A93,'Import OffPeak change'!$A$106:CN$202,87,FALSE())))</f>
        <v>0</v>
      </c>
      <c r="CJ93" s="193" t="n">
        <f aca="false">IF(ISERROR(VLOOKUP($A93,'Import OffPeak'!$A$3:CO$99,88,FALSE())-VLOOKUP($A93,'Import OffPeak change'!$A$106:CO$202,88,FALSE())),0,(VLOOKUP($A93,'Import OffPeak'!$A$3:CO$99,88,FALSE())-VLOOKUP($A93,'Import OffPeak change'!$A$106:CO$202,88,FALSE())))</f>
        <v>0</v>
      </c>
      <c r="CK93" s="193" t="n">
        <f aca="false">IF(ISERROR(VLOOKUP($A93,'Import OffPeak'!$A$3:CP$99,89,FALSE())-VLOOKUP($A93,'Import OffPeak change'!$A$106:CP$202,89,FALSE())),0,(VLOOKUP($A93,'Import OffPeak'!$A$3:CP$99,89,FALSE())-VLOOKUP($A93,'Import OffPeak change'!$A$106:CP$202,89,FALSE())))</f>
        <v>0</v>
      </c>
      <c r="CL93" s="193" t="n">
        <f aca="false">IF(ISERROR(VLOOKUP($A93,'Import OffPeak'!$A$3:CQ$99,90,FALSE())-VLOOKUP($A93,'Import OffPeak change'!$A$106:CQ$202,90,FALSE())),0,(VLOOKUP($A93,'Import OffPeak'!$A$3:CQ$99,90,FALSE())-VLOOKUP($A93,'Import OffPeak change'!$A$106:CQ$202,90,FALSE())))</f>
        <v>0</v>
      </c>
      <c r="CM93" s="193" t="n">
        <f aca="false">IF(ISERROR(VLOOKUP($A93,'Import OffPeak'!$A$3:CR$99,91,FALSE())-VLOOKUP($A93,'Import OffPeak change'!$A$106:CR$202,91,FALSE())),0,(VLOOKUP($A93,'Import OffPeak'!$A$3:CR$99,91,FALSE())-VLOOKUP($A93,'Import OffPeak change'!$A$106:CR$202,91,FALSE())))</f>
        <v>0</v>
      </c>
      <c r="CN93" s="193" t="n">
        <f aca="false">IF(ISERROR(VLOOKUP($A93,'Import OffPeak'!$A$3:CS$99,92,FALSE())-VLOOKUP($A93,'Import OffPeak change'!$A$106:CS$202,92,FALSE())),0,(VLOOKUP($A93,'Import OffPeak'!$A$3:CS$99,92,FALSE())-VLOOKUP($A93,'Import OffPeak change'!$A$106:CS$202,92,FALSE())))</f>
        <v>0</v>
      </c>
      <c r="CO93" s="193" t="n">
        <f aca="false">IF(ISERROR(VLOOKUP($A93,'Import OffPeak'!$A$3:CT$99,93,FALSE())-VLOOKUP($A93,'Import OffPeak change'!$A$106:CT$202,93,FALSE())),0,(VLOOKUP($A93,'Import OffPeak'!$A$3:CT$99,93,FALSE())-VLOOKUP($A93,'Import OffPeak change'!$A$106:CT$202,93,FALSE())))</f>
        <v>0</v>
      </c>
      <c r="CP93" s="193" t="n">
        <f aca="false">IF(ISERROR(VLOOKUP($A93,'Import OffPeak'!$A$3:CU$99,94,FALSE())-VLOOKUP($A93,'Import OffPeak change'!$A$106:CU$202,94,FALSE())),0,(VLOOKUP($A93,'Import OffPeak'!$A$3:CU$99,94,FALSE())-VLOOKUP($A93,'Import OffPeak change'!$A$106:CU$202,94,FALSE())))</f>
        <v>0</v>
      </c>
      <c r="CQ93" s="193" t="n">
        <f aca="false">IF(ISERROR(VLOOKUP($A93,'Import OffPeak'!$A$3:CV$99,95,FALSE())-VLOOKUP($A93,'Import OffPeak change'!$A$106:CV$202,95,FALSE())),0,(VLOOKUP($A93,'Import OffPeak'!$A$3:CV$99,95,FALSE())-VLOOKUP($A93,'Import OffPeak change'!$A$106:CV$202,95,FALSE())))</f>
        <v>0</v>
      </c>
      <c r="CR93" s="193" t="n">
        <f aca="false">IF(ISERROR(VLOOKUP($A93,'Import OffPeak'!$A$3:CW$99,96,FALSE())-VLOOKUP($A93,'Import OffPeak change'!$A$106:CW$202,96,FALSE())),0,(VLOOKUP($A93,'Import OffPeak'!$A$3:CW$99,96,FALSE())-VLOOKUP($A93,'Import OffPeak change'!$A$106:CW$202,96,FALSE())))</f>
        <v>0</v>
      </c>
      <c r="CS93" s="193" t="n">
        <f aca="false">IF(ISERROR(VLOOKUP($A93,'Import OffPeak'!$A$3:CX$99,97,FALSE())-VLOOKUP($A93,'Import OffPeak change'!$A$106:CX$202,97,FALSE())),0,(VLOOKUP($A93,'Import OffPeak'!$A$3:CX$99,97,FALSE())-VLOOKUP($A93,'Import OffPeak change'!$A$106:CX$202,97,FALSE())))</f>
        <v>0</v>
      </c>
      <c r="CT93" s="193" t="n">
        <f aca="false">IF(ISERROR(VLOOKUP($A93,'Import OffPeak'!$A$3:CY$99,98,FALSE())-VLOOKUP($A93,'Import OffPeak change'!$A$106:CY$202,98,FALSE())),0,(VLOOKUP($A93,'Import OffPeak'!$A$3:CY$99,98,FALSE())-VLOOKUP($A93,'Import OffPeak change'!$A$106:CY$202,98,FALSE())))</f>
        <v>0</v>
      </c>
      <c r="CU93" s="193" t="n">
        <f aca="false">IF(ISERROR(VLOOKUP($A93,'Import OffPeak'!$A$3:CZ$99,99,FALSE())-VLOOKUP($A93,'Import OffPeak change'!$A$106:CZ$202,99,FALSE())),0,(VLOOKUP($A93,'Import OffPeak'!$A$3:CZ$99,99,FALSE())-VLOOKUP($A93,'Import OffPeak change'!$A$106:CZ$202,99,FALSE())))</f>
        <v>0</v>
      </c>
      <c r="CV93" s="193" t="n">
        <f aca="false">IF(ISERROR(VLOOKUP($A93,'Import OffPeak'!$A$3:DA$99,100,FALSE())-VLOOKUP($A93,'Import OffPeak change'!$A$106:DA$202,100,FALSE())),0,(VLOOKUP($A93,'Import OffPeak'!$A$3:DA$99,100,FALSE())-VLOOKUP($A93,'Import OffPeak change'!$A$106:DA$202,100,FALSE())))</f>
        <v>0</v>
      </c>
      <c r="CW93" s="193" t="n">
        <f aca="false">IF(ISERROR(VLOOKUP($A93,'Import OffPeak'!$A$3:DB$99,101,FALSE())-VLOOKUP($A93,'Import OffPeak change'!$A$106:DB$202,101,FALSE())),0,(VLOOKUP($A93,'Import OffPeak'!$A$3:DB$99,101,FALSE())-VLOOKUP($A93,'Import OffPeak change'!$A$106:DB$202,101,FALSE())))</f>
        <v>0</v>
      </c>
      <c r="CX93" s="193" t="n">
        <f aca="false">IF(ISERROR(VLOOKUP($A93,'Import OffPeak'!$A$3:DC$99,102,FALSE())-VLOOKUP($A93,'Import OffPeak change'!$A$106:DC$202,102,FALSE())),0,(VLOOKUP($A93,'Import OffPeak'!$A$3:DC$99,102,FALSE())-VLOOKUP($A93,'Import OffPeak change'!$A$106:DC$202,102,FALSE())))</f>
        <v>0</v>
      </c>
      <c r="CY93" s="193" t="n">
        <f aca="false">IF(ISERROR(VLOOKUP($A93,'Import OffPeak'!$A$3:DD$99,103,FALSE())-VLOOKUP($A93,'Import OffPeak change'!$A$106:DD$202,103,FALSE())),0,(VLOOKUP($A93,'Import OffPeak'!$A$3:DD$99,103,FALSE())-VLOOKUP($A93,'Import OffPeak change'!$A$106:DD$202,103,FALSE())))</f>
        <v>0</v>
      </c>
      <c r="CZ93" s="193" t="n">
        <f aca="false">IF(ISERROR(VLOOKUP($A93,'Import OffPeak'!$A$3:DE$99,104,FALSE())-VLOOKUP($A93,'Import OffPeak change'!$A$106:DE$202,104,FALSE())),0,(VLOOKUP($A93,'Import OffPeak'!$A$3:DE$99,104,FALSE())-VLOOKUP($A93,'Import OffPeak change'!$A$106:DE$202,104,FALSE())))</f>
        <v>0</v>
      </c>
      <c r="DA93" s="193" t="n">
        <f aca="false">IF(ISERROR(VLOOKUP($A93,'Import OffPeak'!$A$3:DF$99,105,FALSE())-VLOOKUP($A93,'Import OffPeak change'!$A$106:DF$202,105,FALSE())),0,(VLOOKUP($A93,'Import OffPeak'!$A$3:DF$99,105,FALSE())-VLOOKUP($A93,'Import OffPeak change'!$A$106:DF$202,105,FALSE())))</f>
        <v>0</v>
      </c>
      <c r="DB93" s="193" t="n">
        <f aca="false">IF(ISERROR(VLOOKUP($A93,'Import OffPeak'!$A$3:DG$99,106,FALSE())-VLOOKUP($A93,'Import OffPeak change'!$A$106:DG$202,106,FALSE())),0,(VLOOKUP($A93,'Import OffPeak'!$A$3:DG$99,106,FALSE())-VLOOKUP($A93,'Import OffPeak change'!$A$106:DG$202,106,FALSE())))</f>
        <v>0</v>
      </c>
      <c r="DC93" s="193" t="n">
        <f aca="false">IF(ISERROR(VLOOKUP($A93,'Import OffPeak'!$A$3:DH$99,107,FALSE())-VLOOKUP($A93,'Import OffPeak change'!$A$106:DH$202,107,FALSE())),0,(VLOOKUP($A93,'Import OffPeak'!$A$3:DH$99,107,FALSE())-VLOOKUP($A93,'Import OffPeak change'!$A$106:DH$202,107,FALSE())))</f>
        <v>0</v>
      </c>
      <c r="DD93" s="193" t="n">
        <f aca="false">IF(ISERROR(VLOOKUP($A93,'Import OffPeak'!$A$3:DI$99,108,FALSE())-VLOOKUP($A93,'Import OffPeak change'!$A$106:DI$202,108,FALSE())),0,(VLOOKUP($A93,'Import OffPeak'!$A$3:DI$99,108,FALSE())-VLOOKUP($A93,'Import OffPeak change'!$A$106:DI$202,108,FALSE())))</f>
        <v>0</v>
      </c>
      <c r="DE93" s="193" t="n">
        <f aca="false">IF(ISERROR(VLOOKUP($A93,'Import OffPeak'!$A$3:DJ$99,109,FALSE())-VLOOKUP($A93,'Import OffPeak change'!$A$106:DJ$202,109,FALSE())),0,(VLOOKUP($A93,'Import OffPeak'!$A$3:DJ$99,109,FALSE())-VLOOKUP($A93,'Import OffPeak change'!$A$106:DJ$202,109,FALSE())))</f>
        <v>0</v>
      </c>
      <c r="DF93" s="193" t="n">
        <f aca="false">IF(ISERROR(VLOOKUP($A93,'Import OffPeak'!$A$3:DK$99,110,FALSE())-VLOOKUP($A93,'Import OffPeak change'!$A$106:DK$202,110,FALSE())),0,(VLOOKUP($A93,'Import OffPeak'!$A$3:DK$99,110,FALSE())-VLOOKUP($A93,'Import OffPeak change'!$A$106:DK$202,110,FALSE())))</f>
        <v>0</v>
      </c>
      <c r="DG93" s="193" t="n">
        <f aca="false">IF(ISERROR(VLOOKUP($A93,'Import OffPeak'!$A$3:DL$99,111,FALSE())-VLOOKUP($A93,'Import OffPeak change'!$A$106:DL$202,111,FALSE())),0,(VLOOKUP($A93,'Import OffPeak'!$A$3:DL$99,111,FALSE())-VLOOKUP($A93,'Import OffPeak change'!$A$106:DL$202,111,FALSE())))</f>
        <v>0</v>
      </c>
      <c r="DH93" s="193" t="n">
        <f aca="false">IF(ISERROR(VLOOKUP($A93,'Import OffPeak'!$A$3:DM$99,112,FALSE())-VLOOKUP($A93,'Import OffPeak change'!$A$106:DM$202,112,FALSE())),0,(VLOOKUP($A93,'Import OffPeak'!$A$3:DM$99,112,FALSE())-VLOOKUP($A93,'Import OffPeak change'!$A$106:DM$202,112,FALSE())))</f>
        <v>0</v>
      </c>
      <c r="DI93" s="193" t="n">
        <f aca="false">IF(ISERROR(VLOOKUP($A93,'Import OffPeak'!$A$3:DN$99,113,FALSE())-VLOOKUP($A93,'Import OffPeak change'!$A$106:DN$202,113,FALSE())),0,(VLOOKUP($A93,'Import OffPeak'!$A$3:DN$99,113,FALSE())-VLOOKUP($A93,'Import OffPeak change'!$A$106:DN$202,113,FALSE())))</f>
        <v>0</v>
      </c>
      <c r="DJ93" s="193" t="n">
        <f aca="false">IF(ISERROR(VLOOKUP($A93,'Import OffPeak'!$A$3:DO$99,114,FALSE())-VLOOKUP($A93,'Import OffPeak change'!$A$106:DO$202,114,FALSE())),0,(VLOOKUP($A93,'Import OffPeak'!$A$3:DO$99,114,FALSE())-VLOOKUP($A93,'Import OffPeak change'!$A$106:DO$202,114,FALSE())))</f>
        <v>0</v>
      </c>
      <c r="DK93" s="193" t="n">
        <f aca="false">IF(ISERROR(VLOOKUP($A93,'Import OffPeak'!$A$3:DP$99,115,FALSE())-VLOOKUP($A93,'Import OffPeak change'!$A$106:DP$202,115,FALSE())),0,(VLOOKUP($A93,'Import OffPeak'!$A$3:DP$99,115,FALSE())-VLOOKUP($A93,'Import OffPeak change'!$A$106:DP$202,115,FALSE())))</f>
        <v>0</v>
      </c>
      <c r="DL93" s="193" t="n">
        <f aca="false">IF(ISERROR(VLOOKUP($A93,'Import OffPeak'!$A$3:DQ$99,116,FALSE())-VLOOKUP($A93,'Import OffPeak change'!$A$106:DQ$202,116,FALSE())),0,(VLOOKUP($A93,'Import OffPeak'!$A$3:DQ$99,116,FALSE())-VLOOKUP($A93,'Import OffPeak change'!$A$106:DQ$202,116,FALSE())))</f>
        <v>0</v>
      </c>
      <c r="DM93" s="193" t="n">
        <f aca="false">IF(ISERROR(VLOOKUP($A93,'Import OffPeak'!$A$3:DR$99,117,FALSE())-VLOOKUP($A93,'Import OffPeak change'!$A$106:DR$202,117,FALSE())),0,(VLOOKUP($A93,'Import OffPeak'!$A$3:DR$99,117,FALSE())-VLOOKUP($A93,'Import OffPeak change'!$A$106:DR$202,117,FALSE())))</f>
        <v>0</v>
      </c>
      <c r="DN93" s="193" t="n">
        <f aca="false">IF(ISERROR(VLOOKUP($A93,'Import OffPeak'!$A$3:DS$99,118,FALSE())-VLOOKUP($A93,'Import OffPeak change'!$A$106:DS$202,118,FALSE())),0,(VLOOKUP($A93,'Import OffPeak'!$A$3:DS$99,118,FALSE())-VLOOKUP($A93,'Import OffPeak change'!$A$106:DS$202,118,FALSE())))</f>
        <v>0</v>
      </c>
      <c r="DO93" s="193" t="n">
        <f aca="false">IF(ISERROR(VLOOKUP($A93,'Import OffPeak'!$A$3:DT$99,119,FALSE())-VLOOKUP($A93,'Import OffPeak change'!$A$106:DT$202,119,FALSE())),0,(VLOOKUP($A93,'Import OffPeak'!$A$3:DT$99,119,FALSE())-VLOOKUP($A93,'Import OffPeak change'!$A$106:DT$202,119,FALSE())))</f>
        <v>0</v>
      </c>
      <c r="DP93" s="193" t="n">
        <f aca="false">IF(ISERROR(VLOOKUP($A93,'Import OffPeak'!$A$3:DU$99,120,FALSE())-VLOOKUP($A93,'Import OffPeak change'!$A$106:DU$202,120,FALSE())),0,(VLOOKUP($A93,'Import OffPeak'!$A$3:DU$99,120,FALSE())-VLOOKUP($A93,'Import OffPeak change'!$A$106:DU$202,120,FALSE())))</f>
        <v>0</v>
      </c>
      <c r="DQ93" s="193" t="n">
        <f aca="false">IF(ISERROR(VLOOKUP($A93,'Import OffPeak'!$A$3:DV$99,121,FALSE())-VLOOKUP($A93,'Import OffPeak change'!$A$106:DV$202,121,FALSE())),0,(VLOOKUP($A93,'Import OffPeak'!$A$3:DV$99,121,FALSE())-VLOOKUP($A93,'Import OffPeak change'!$A$106:DV$202,121,FALSE())))</f>
        <v>0</v>
      </c>
      <c r="DR93" s="193" t="n">
        <f aca="false">IF(ISERROR(VLOOKUP($A93,'Import OffPeak'!$A$3:DW$99,122,FALSE())-VLOOKUP($A93,'Import OffPeak change'!$A$106:DW$202,122,FALSE())),0,(VLOOKUP($A93,'Import OffPeak'!$A$3:DW$99,122,FALSE())-VLOOKUP($A93,'Import OffPeak change'!$A$106:DW$202,122,FALSE())))</f>
        <v>0</v>
      </c>
      <c r="DS93" s="193" t="n">
        <f aca="false">IF(ISERROR(VLOOKUP($A93,'Import OffPeak'!$A$3:DX$99,123,FALSE())-VLOOKUP($A93,'Import OffPeak change'!$A$106:DX$202,123,FALSE())),0,(VLOOKUP($A93,'Import OffPeak'!$A$3:DX$99,123,FALSE())-VLOOKUP($A93,'Import OffPeak change'!$A$106:DX$202,123,FALSE())))</f>
        <v>0</v>
      </c>
      <c r="DT93" s="193" t="n">
        <f aca="false">IF(ISERROR(VLOOKUP($A93,'Import OffPeak'!$A$3:DY$99,124,FALSE())-VLOOKUP($A93,'Import OffPeak change'!$A$106:DY$202,124,FALSE())),0,(VLOOKUP($A93,'Import OffPeak'!$A$3:DY$99,124,FALSE())-VLOOKUP($A93,'Import OffPeak change'!$A$106:DY$202,124,FALSE())))</f>
        <v>0</v>
      </c>
      <c r="DU93" s="193" t="n">
        <f aca="false">IF(ISERROR(VLOOKUP($A93,'Import OffPeak'!$A$3:DZ$99,125,FALSE())-VLOOKUP($A93,'Import OffPeak change'!$A$106:DZ$202,125,FALSE())),0,(VLOOKUP($A93,'Import OffPeak'!$A$3:DZ$99,125,FALSE())-VLOOKUP($A93,'Import OffPeak change'!$A$106:DZ$202,125,FALSE())))</f>
        <v>0</v>
      </c>
      <c r="DV93" s="193" t="n">
        <f aca="false">IF(ISERROR(VLOOKUP($A93,'Import OffPeak'!$A$3:EA$99,126,FALSE())-VLOOKUP($A93,'Import OffPeak change'!$A$106:EA$202,126,FALSE())),0,(VLOOKUP($A93,'Import OffPeak'!$A$3:EA$99,126,FALSE())-VLOOKUP($A93,'Import OffPeak change'!$A$106:EA$202,126,FALSE())))</f>
        <v>0</v>
      </c>
      <c r="DW93" s="193" t="n">
        <f aca="false">IF(ISERROR(VLOOKUP($A93,'Import OffPeak'!$A$3:EB$99,127,FALSE())-VLOOKUP($A93,'Import OffPeak change'!$A$106:EB$202,127,FALSE())),0,(VLOOKUP($A93,'Import OffPeak'!$A$3:EB$99,127,FALSE())-VLOOKUP($A93,'Import OffPeak change'!$A$106:EB$202,127,FALSE())))</f>
        <v>0</v>
      </c>
      <c r="DX93" s="193" t="n">
        <f aca="false">IF(ISERROR(VLOOKUP($A93,'Import OffPeak'!$A$3:EC$99,128,FALSE())-VLOOKUP($A93,'Import OffPeak change'!$A$106:EC$202,128,FALSE())),0,(VLOOKUP($A93,'Import OffPeak'!$A$3:EC$99,128,FALSE())-VLOOKUP($A93,'Import OffPeak change'!$A$106:EC$202,128,FALSE())))</f>
        <v>0</v>
      </c>
      <c r="DY93" s="193" t="n">
        <f aca="false">IF(ISERROR(VLOOKUP($A93,'Import OffPeak'!$A$3:ED$99,129,FALSE())-VLOOKUP($A93,'Import OffPeak change'!$A$106:ED$202,129,FALSE())),0,(VLOOKUP($A93,'Import OffPeak'!$A$3:ED$99,129,FALSE())-VLOOKUP($A93,'Import OffPeak change'!$A$106:ED$202,129,FALSE())))</f>
        <v>0</v>
      </c>
      <c r="DZ93" s="193" t="n">
        <f aca="false">IF(ISERROR(VLOOKUP($A93,'Import OffPeak'!$A$3:EE$99,130,FALSE())-VLOOKUP($A93,'Import OffPeak change'!$A$106:EE$202,130,FALSE())),0,(VLOOKUP($A93,'Import OffPeak'!$A$3:EE$99,130,FALSE())-VLOOKUP($A93,'Import OffPeak change'!$A$106:EE$202,130,FALSE())))</f>
        <v>0</v>
      </c>
      <c r="EA93" s="193" t="n">
        <f aca="false">IF(ISERROR(VLOOKUP($A93,'Import OffPeak'!$A$3:EF$99,131,FALSE())-VLOOKUP($A93,'Import OffPeak change'!$A$106:EF$202,131,FALSE())),0,(VLOOKUP($A93,'Import OffPeak'!$A$3:EF$99,131,FALSE())-VLOOKUP($A93,'Import OffPeak change'!$A$106:EF$202,131,FALSE())))</f>
        <v>0</v>
      </c>
      <c r="EB93" s="193" t="n">
        <f aca="false">IF(ISERROR(VLOOKUP($A93,'Import OffPeak'!$A$3:EG$99,132,FALSE())-VLOOKUP($A93,'Import OffPeak change'!$A$106:EG$202,132,FALSE())),0,(VLOOKUP($A93,'Import OffPeak'!$A$3:EG$99,132,FALSE())-VLOOKUP($A93,'Import OffPeak change'!$A$106:EG$202,132,FALSE())))</f>
        <v>0</v>
      </c>
      <c r="EC93" s="193" t="n">
        <f aca="false">IF(ISERROR(VLOOKUP($A93,'Import OffPeak'!$A$3:EH$99,133,FALSE())-VLOOKUP($A93,'Import OffPeak change'!$A$106:EH$202,133,FALSE())),0,(VLOOKUP($A93,'Import OffPeak'!$A$3:EH$99,133,FALSE())-VLOOKUP($A93,'Import OffPeak change'!$A$106:EH$202,133,FALSE())))</f>
        <v>0</v>
      </c>
      <c r="ED93" s="193" t="n">
        <f aca="false">IF(ISERROR(VLOOKUP($A93,'Import OffPeak'!$A$3:EI$99,134,FALSE())-VLOOKUP($A93,'Import OffPeak change'!$A$106:EI$202,134,FALSE())),0,(VLOOKUP($A93,'Import OffPeak'!$A$3:EI$99,134,FALSE())-VLOOKUP($A93,'Import OffPeak change'!$A$106:EI$202,134,FALSE())))</f>
        <v>0</v>
      </c>
      <c r="EE93" s="193" t="n">
        <f aca="false">IF(ISERROR(VLOOKUP($A93,'Import OffPeak'!$A$3:EJ$99,135,FALSE())-VLOOKUP($A93,'Import OffPeak change'!$A$106:EJ$202,135,FALSE())),0,(VLOOKUP($A93,'Import OffPeak'!$A$3:EJ$99,135,FALSE())-VLOOKUP($A93,'Import OffPeak change'!$A$106:EJ$202,135,FALSE())))</f>
        <v>0</v>
      </c>
      <c r="EF93" s="193" t="n">
        <f aca="false">IF(ISERROR(VLOOKUP($A93,'Import OffPeak'!$A$3:EK$99,136,FALSE())-VLOOKUP($A93,'Import OffPeak change'!$A$106:EK$202,136,FALSE())),0,(VLOOKUP($A93,'Import OffPeak'!$A$3:EK$99,136,FALSE())-VLOOKUP($A93,'Import OffPeak change'!$A$106:EK$202,136,FALSE())))</f>
        <v>0</v>
      </c>
      <c r="EG93" s="193" t="n">
        <f aca="false">IF(ISERROR(VLOOKUP($A93,'Import OffPeak'!$A$3:EL$99,137,FALSE())-VLOOKUP($A93,'Import OffPeak change'!$A$106:EL$202,137,FALSE())),0,(VLOOKUP($A93,'Import OffPeak'!$A$3:EL$99,137,FALSE())-VLOOKUP($A93,'Import OffPeak change'!$A$106:EL$202,137,FALSE())))</f>
        <v>0</v>
      </c>
      <c r="EH93" s="193" t="n">
        <f aca="false">IF(ISERROR(VLOOKUP($A93,'Import OffPeak'!$A$3:EM$99,138,FALSE())-VLOOKUP($A93,'Import OffPeak change'!$A$106:EM$202,138,FALSE())),0,(VLOOKUP($A93,'Import OffPeak'!$A$3:EM$99,138,FALSE())-VLOOKUP($A93,'Import OffPeak change'!$A$106:EM$202,138,FALSE())))</f>
        <v>0</v>
      </c>
      <c r="EI93" s="193" t="n">
        <f aca="false">IF(ISERROR(VLOOKUP($A93,'Import OffPeak'!$A$3:EN$99,139,FALSE())-VLOOKUP($A93,'Import OffPeak change'!$A$106:EN$202,139,FALSE())),0,(VLOOKUP($A93,'Import OffPeak'!$A$3:EN$99,139,FALSE())-VLOOKUP($A93,'Import OffPeak change'!$A$106:EN$202,139,FALSE())))</f>
        <v>0</v>
      </c>
      <c r="EJ93" s="193" t="n">
        <f aca="false">IF(ISERROR(VLOOKUP($A93,'Import OffPeak'!$A$3:EO$99,140,FALSE())-VLOOKUP($A93,'Import OffPeak change'!$A$106:EO$202,140,FALSE())),0,(VLOOKUP($A93,'Import OffPeak'!$A$3:EO$99,140,FALSE())-VLOOKUP($A93,'Import OffPeak change'!$A$106:EO$202,140,FALSE())))</f>
        <v>0</v>
      </c>
      <c r="EK93" s="193" t="n">
        <f aca="false">IF(ISERROR(VLOOKUP($A93,'Import OffPeak'!$A$3:EP$99,141,FALSE())-VLOOKUP($A93,'Import OffPeak change'!$A$106:EP$202,141,FALSE())),0,(VLOOKUP($A93,'Import OffPeak'!$A$3:EP$99,141,FALSE())-VLOOKUP($A93,'Import OffPeak change'!$A$106:EP$202,141,FALSE())))</f>
        <v>0</v>
      </c>
      <c r="EL93" s="193" t="n">
        <f aca="false">IF(ISERROR(VLOOKUP($A93,'Import OffPeak'!$A$3:EQ$99,142,FALSE())-VLOOKUP($A93,'Import OffPeak change'!$A$106:EQ$202,142,FALSE())),0,(VLOOKUP($A93,'Import OffPeak'!$A$3:EQ$99,142,FALSE())-VLOOKUP($A93,'Import OffPeak change'!$A$106:EQ$202,142,FALSE())))</f>
        <v>0</v>
      </c>
      <c r="EM93" s="193" t="n">
        <f aca="false">IF(ISERROR(VLOOKUP($A93,'Import OffPeak'!$A$3:ER$99,143,FALSE())-VLOOKUP($A93,'Import OffPeak change'!$A$106:ER$202,143,FALSE())),0,(VLOOKUP($A93,'Import OffPeak'!$A$3:ER$99,143,FALSE())-VLOOKUP($A93,'Import OffPeak change'!$A$106:ER$202,143,FALSE())))</f>
        <v>0</v>
      </c>
      <c r="EN93" s="193" t="n">
        <f aca="false">IF(ISERROR(VLOOKUP($A93,'Import OffPeak'!$A$3:ES$99,144,FALSE())-VLOOKUP($A93,'Import OffPeak change'!$A$106:ES$202,144,FALSE())),0,(VLOOKUP($A93,'Import OffPeak'!$A$3:ES$99,144,FALSE())-VLOOKUP($A93,'Import OffPeak change'!$A$106:ES$202,144,FALSE())))</f>
        <v>0</v>
      </c>
      <c r="EO93" s="193" t="n">
        <f aca="false">IF(ISERROR(VLOOKUP($A93,'Import OffPeak'!$A$3:ET$99,145,FALSE())-VLOOKUP($A93,'Import OffPeak change'!$A$106:ET$202,145,FALSE())),0,(VLOOKUP($A93,'Import OffPeak'!$A$3:ET$99,145,FALSE())-VLOOKUP($A93,'Import OffPeak change'!$A$106:ET$202,145,FALSE())))</f>
        <v>0</v>
      </c>
      <c r="EP93" s="193" t="n">
        <f aca="false">IF(ISERROR(VLOOKUP($A93,'Import OffPeak'!$A$3:EU$99,146,FALSE())-VLOOKUP($A93,'Import OffPeak change'!$A$106:EU$202,146,FALSE())),0,(VLOOKUP($A93,'Import OffPeak'!$A$3:EU$99,146,FALSE())-VLOOKUP($A93,'Import OffPeak change'!$A$106:EU$202,146,FALSE())))</f>
        <v>0</v>
      </c>
      <c r="EQ93" s="193" t="n">
        <f aca="false">IF(ISERROR(VLOOKUP($A93,'Import OffPeak'!$A$3:EV$99,147,FALSE())-VLOOKUP($A93,'Import OffPeak change'!$A$106:EV$202,147,FALSE())),0,(VLOOKUP($A93,'Import OffPeak'!$A$3:EV$99,147,FALSE())-VLOOKUP($A93,'Import OffPeak change'!$A$106:EV$202,147,FALSE())))</f>
        <v>0</v>
      </c>
      <c r="ER93" s="193" t="n">
        <f aca="false">IF(ISERROR(VLOOKUP($A93,'Import OffPeak'!$A$3:EW$99,148,FALSE())-VLOOKUP($A93,'Import OffPeak change'!$A$106:EW$202,148,FALSE())),0,(VLOOKUP($A93,'Import OffPeak'!$A$3:EW$99,148,FALSE())-VLOOKUP($A93,'Import OffPeak change'!$A$106:EW$202,148,FALSE())))</f>
        <v>0</v>
      </c>
      <c r="ES93" s="193" t="n">
        <f aca="false">IF(ISERROR(VLOOKUP($A93,'Import OffPeak'!$A$3:EX$99,149,FALSE())-VLOOKUP($A93,'Import OffPeak change'!$A$106:EX$202,149,FALSE())),0,(VLOOKUP($A93,'Import OffPeak'!$A$3:EX$99,149,FALSE())-VLOOKUP($A93,'Import OffPeak change'!$A$106:EX$202,149,FALSE())))</f>
        <v>0</v>
      </c>
      <c r="ET93" s="193" t="n">
        <f aca="false">IF(ISERROR(VLOOKUP($A93,'Import OffPeak'!$A$3:EY$99,150,FALSE())-VLOOKUP($A93,'Import OffPeak change'!$A$106:EY$202,150,FALSE())),0,(VLOOKUP($A93,'Import OffPeak'!$A$3:EY$99,150,FALSE())-VLOOKUP($A93,'Import OffPeak change'!$A$106:EY$202,150,FALSE())))</f>
        <v>0</v>
      </c>
      <c r="EU93" s="193" t="n">
        <f aca="false">IF(ISERROR(VLOOKUP($A93,'Import OffPeak'!$A$3:EZ$99,151,FALSE())-VLOOKUP($A93,'Import OffPeak change'!$A$106:EZ$202,151,FALSE())),0,(VLOOKUP($A93,'Import OffPeak'!$A$3:EZ$99,151,FALSE())-VLOOKUP($A93,'Import OffPeak change'!$A$106:EZ$202,151,FALSE())))</f>
        <v>0</v>
      </c>
      <c r="EV93" s="193" t="n">
        <f aca="false">IF(ISERROR(VLOOKUP($A93,'Import OffPeak'!$A$3:FA$99,152,FALSE())-VLOOKUP($A93,'Import OffPeak change'!$A$106:FA$202,152,FALSE())),0,(VLOOKUP($A93,'Import OffPeak'!$A$3:FA$99,152,FALSE())-VLOOKUP($A93,'Import OffPeak change'!$A$106:FA$202,152,FALSE())))</f>
        <v>0</v>
      </c>
      <c r="EW93" s="193" t="n">
        <f aca="false">IF(ISERROR(VLOOKUP($A93,'Import OffPeak'!$A$3:FB$99,153,FALSE())-VLOOKUP($A93,'Import OffPeak change'!$A$106:FB$202,153,FALSE())),0,(VLOOKUP($A93,'Import OffPeak'!$A$3:FB$99,153,FALSE())-VLOOKUP($A93,'Import OffPeak change'!$A$106:FB$202,153,FALSE())))</f>
        <v>0</v>
      </c>
      <c r="EX93" s="193" t="n">
        <f aca="false">IF(ISERROR(VLOOKUP($A93,'Import OffPeak'!$A$3:FC$99,154,FALSE())-VLOOKUP($A93,'Import OffPeak change'!$A$106:FC$202,154,FALSE())),0,(VLOOKUP($A93,'Import OffPeak'!$A$3:FC$99,154,FALSE())-VLOOKUP($A93,'Import OffPeak change'!$A$106:FC$202,154,FALSE())))</f>
        <v>0</v>
      </c>
      <c r="EY93" s="193" t="n">
        <f aca="false">IF(ISERROR(VLOOKUP($A93,'Import OffPeak'!$A$3:FD$99,155,FALSE())-VLOOKUP($A93,'Import OffPeak change'!$A$106:FD$202,155,FALSE())),0,(VLOOKUP($A93,'Import OffPeak'!$A$3:FD$99,155,FALSE())-VLOOKUP($A93,'Import OffPeak change'!$A$106:FD$202,155,FALSE())))</f>
        <v>0</v>
      </c>
      <c r="EZ93" s="193" t="n">
        <f aca="false">IF(ISERROR(VLOOKUP($A93,'Import OffPeak'!$A$3:FE$99,156,FALSE())-VLOOKUP($A93,'Import OffPeak change'!$A$106:FE$202,156,FALSE())),0,(VLOOKUP($A93,'Import OffPeak'!$A$3:FE$99,156,FALSE())-VLOOKUP($A93,'Import OffPeak change'!$A$106:FE$202,156,FALSE())))</f>
        <v>0</v>
      </c>
      <c r="FA93" s="193" t="n">
        <f aca="false">IF(ISERROR(VLOOKUP($A93,'Import OffPeak'!$A$3:FF$99,157,FALSE())-VLOOKUP($A93,'Import OffPeak change'!$A$106:FF$202,157,FALSE())),0,(VLOOKUP($A93,'Import OffPeak'!$A$3:FF$99,157,FALSE())-VLOOKUP($A93,'Import OffPeak change'!$A$106:FF$202,157,FALSE())))</f>
        <v>0</v>
      </c>
      <c r="FB93" s="193" t="n">
        <f aca="false">IF(ISERROR(VLOOKUP($A93,'Import OffPeak'!$A$3:FG$99,158,FALSE())-VLOOKUP($A93,'Import OffPeak change'!$A$106:FG$202,158,FALSE())),0,(VLOOKUP($A93,'Import OffPeak'!$A$3:FG$99,158,FALSE())-VLOOKUP($A93,'Import OffPeak change'!$A$106:FG$202,158,FALSE())))</f>
        <v>0</v>
      </c>
      <c r="FC93" s="193" t="n">
        <f aca="false">IF(ISERROR(VLOOKUP($A93,'Import OffPeak'!$A$3:FH$99,159,FALSE())-VLOOKUP($A93,'Import OffPeak change'!$A$106:FH$202,159,FALSE())),0,(VLOOKUP($A93,'Import OffPeak'!$A$3:FH$99,159,FALSE())-VLOOKUP($A93,'Import OffPeak change'!$A$106:FH$202,159,FALSE())))</f>
        <v>0</v>
      </c>
      <c r="FD93" s="193" t="n">
        <f aca="false">IF(ISERROR(VLOOKUP($A93,'Import OffPeak'!$A$3:FI$99,160,FALSE())-VLOOKUP($A93,'Import OffPeak change'!$A$106:FI$202,160,FALSE())),0,(VLOOKUP($A93,'Import OffPeak'!$A$3:FI$99,160,FALSE())-VLOOKUP($A93,'Import OffPeak change'!$A$106:FI$202,160,FALSE())))</f>
        <v>0</v>
      </c>
      <c r="FE93" s="193" t="n">
        <f aca="false">IF(ISERROR(VLOOKUP($A93,'Import OffPeak'!$A$3:FJ$99,161,FALSE())-VLOOKUP($A93,'Import OffPeak change'!$A$106:FJ$202,161,FALSE())),0,(VLOOKUP($A93,'Import OffPeak'!$A$3:FJ$99,161,FALSE())-VLOOKUP($A93,'Import OffPeak change'!$A$106:FJ$202,161,FALSE())))</f>
        <v>0</v>
      </c>
      <c r="FF93" s="193" t="n">
        <f aca="false">IF(ISERROR(VLOOKUP($A93,'Import OffPeak'!$A$3:FK$99,162,FALSE())-VLOOKUP($A93,'Import OffPeak change'!$A$106:FK$202,162,FALSE())),0,(VLOOKUP($A93,'Import OffPeak'!$A$3:FK$99,162,FALSE())-VLOOKUP($A93,'Import OffPeak change'!$A$106:FK$202,162,FALSE())))</f>
        <v>0</v>
      </c>
      <c r="FG93" s="193" t="n">
        <f aca="false">IF(ISERROR(VLOOKUP($A93,'Import OffPeak'!$A$3:FL$99,163,FALSE())-VLOOKUP($A93,'Import OffPeak change'!$A$106:FL$202,163,FALSE())),0,(VLOOKUP($A93,'Import OffPeak'!$A$3:FL$99,163,FALSE())-VLOOKUP($A93,'Import OffPeak change'!$A$106:FL$202,163,FALSE())))</f>
        <v>0</v>
      </c>
      <c r="FH93" s="193" t="n">
        <f aca="false">IF(ISERROR(VLOOKUP($A93,'Import OffPeak'!$A$3:FM$99,164,FALSE())-VLOOKUP($A93,'Import OffPeak change'!$A$106:FM$202,164,FALSE())),0,(VLOOKUP($A93,'Import OffPeak'!$A$3:FM$99,164,FALSE())-VLOOKUP($A93,'Import OffPeak change'!$A$106:FM$202,164,FALSE())))</f>
        <v>0</v>
      </c>
      <c r="FI93" s="193" t="n">
        <f aca="false">IF(ISERROR(VLOOKUP($A93,'Import OffPeak'!$A$3:FN$99,165,FALSE())-VLOOKUP($A93,'Import OffPeak change'!$A$106:FN$202,165,FALSE())),0,(VLOOKUP($A93,'Import OffPeak'!$A$3:FN$99,165,FALSE())-VLOOKUP($A93,'Import OffPeak change'!$A$106:FN$202,165,FALSE())))</f>
        <v>0</v>
      </c>
      <c r="FJ93" s="193" t="n">
        <f aca="false">IF(ISERROR(VLOOKUP($A93,'Import OffPeak'!$A$3:FO$99,166,FALSE())-VLOOKUP($A93,'Import OffPeak change'!$A$106:FO$202,166,FALSE())),0,(VLOOKUP($A93,'Import OffPeak'!$A$3:FO$99,166,FALSE())-VLOOKUP($A93,'Import OffPeak change'!$A$106:FO$202,166,FALSE())))</f>
        <v>0</v>
      </c>
      <c r="FK93" s="193" t="n">
        <f aca="false">IF(ISERROR(VLOOKUP($A93,'Import OffPeak'!$A$3:FP$99,167,FALSE())-VLOOKUP($A93,'Import OffPeak change'!$A$106:FP$202,167,FALSE())),0,(VLOOKUP($A93,'Import OffPeak'!$A$3:FP$99,167,FALSE())-VLOOKUP($A93,'Import OffPeak change'!$A$106:FP$202,167,FALSE())))</f>
        <v>0</v>
      </c>
      <c r="FL93" s="193" t="n">
        <f aca="false">IF(ISERROR(VLOOKUP($A93,'Import OffPeak'!$A$3:FQ$99,168,FALSE())-VLOOKUP($A93,'Import OffPeak change'!$A$106:FQ$202,168,FALSE())),0,(VLOOKUP($A93,'Import OffPeak'!$A$3:FQ$99,168,FALSE())-VLOOKUP($A93,'Import OffPeak change'!$A$106:FQ$202,168,FALSE())))</f>
        <v>0</v>
      </c>
      <c r="FM93" s="193" t="n">
        <f aca="false">IF(ISERROR(VLOOKUP($A93,'Import OffPeak'!$A$3:FR$99,169,FALSE())-VLOOKUP($A93,'Import OffPeak change'!$A$106:FR$202,169,FALSE())),0,(VLOOKUP($A93,'Import OffPeak'!$A$3:FR$99,169,FALSE())-VLOOKUP($A93,'Import OffPeak change'!$A$106:FR$202,169,FALSE())))</f>
        <v>0</v>
      </c>
      <c r="FN93" s="193" t="n">
        <f aca="false">IF(ISERROR(VLOOKUP($A93,'Import OffPeak'!$A$3:FS$99,170,FALSE())-VLOOKUP($A93,'Import OffPeak change'!$A$106:FS$202,170,FALSE())),0,(VLOOKUP($A93,'Import OffPeak'!$A$3:FS$99,170,FALSE())-VLOOKUP($A93,'Import OffPeak change'!$A$106:FS$202,170,FALSE())))</f>
        <v>0</v>
      </c>
      <c r="FO93" s="193" t="n">
        <f aca="false">IF(ISERROR(VLOOKUP($A93,'Import OffPeak'!$A$3:FT$99,171,FALSE())-VLOOKUP($A93,'Import OffPeak change'!$A$106:FT$202,171,FALSE())),0,(VLOOKUP($A93,'Import OffPeak'!$A$3:FT$99,171,FALSE())-VLOOKUP($A93,'Import OffPeak change'!$A$106:FT$202,171,FALSE())))</f>
        <v>0</v>
      </c>
      <c r="FP93" s="193" t="n">
        <f aca="false">IF(ISERROR(VLOOKUP($A93,'Import OffPeak'!$A$3:FU$99,172,FALSE())-VLOOKUP($A93,'Import OffPeak change'!$A$106:FU$202,172,FALSE())),0,(VLOOKUP($A93,'Import OffPeak'!$A$3:FU$99,172,FALSE())-VLOOKUP($A93,'Import OffPeak change'!$A$106:FU$202,172,FALSE())))</f>
        <v>0</v>
      </c>
      <c r="FQ93" s="193" t="n">
        <f aca="false">IF(ISERROR(VLOOKUP($A93,'Import OffPeak'!$A$3:FV$99,173,FALSE())-VLOOKUP($A93,'Import OffPeak change'!$A$106:FV$202,173,FALSE())),0,(VLOOKUP($A93,'Import OffPeak'!$A$3:FV$99,173,FALSE())-VLOOKUP($A93,'Import OffPeak change'!$A$106:FV$202,173,FALSE())))</f>
        <v>0</v>
      </c>
      <c r="FR93" s="193" t="n">
        <f aca="false">IF(ISERROR(VLOOKUP($A93,'Import OffPeak'!$A$3:FW$99,174,FALSE())-VLOOKUP($A93,'Import OffPeak change'!$A$106:FW$202,174,FALSE())),0,(VLOOKUP($A93,'Import OffPeak'!$A$3:FW$99,174,FALSE())-VLOOKUP($A93,'Import OffPeak change'!$A$106:FW$202,174,FALSE())))</f>
        <v>0</v>
      </c>
      <c r="FS93" s="193" t="n">
        <f aca="false">IF(ISERROR(VLOOKUP($A93,'Import OffPeak'!$A$3:FX$99,175,FALSE())-VLOOKUP($A93,'Import OffPeak change'!$A$106:FX$202,175,FALSE())),0,(VLOOKUP($A93,'Import OffPeak'!$A$3:FX$99,175,FALSE())-VLOOKUP($A93,'Import OffPeak change'!$A$106:FX$202,175,FALSE())))</f>
        <v>0</v>
      </c>
      <c r="FT93" s="193" t="n">
        <f aca="false">IF(ISERROR(VLOOKUP($A93,'Import OffPeak'!$A$3:FY$99,176,FALSE())-VLOOKUP($A93,'Import OffPeak change'!$A$106:FY$202,176,FALSE())),0,(VLOOKUP($A93,'Import OffPeak'!$A$3:FY$99,176,FALSE())-VLOOKUP($A93,'Import OffPeak change'!$A$106:FY$202,176,FALSE())))</f>
        <v>0</v>
      </c>
      <c r="FU93" s="193" t="n">
        <f aca="false">IF(ISERROR(VLOOKUP($A93,'Import OffPeak'!$A$3:FZ$99,177,FALSE())-VLOOKUP($A93,'Import OffPeak change'!$A$106:FZ$202,177,FALSE())),0,(VLOOKUP($A93,'Import OffPeak'!$A$3:FZ$99,177,FALSE())-VLOOKUP($A93,'Import OffPeak change'!$A$106:FZ$202,177,FALSE())))</f>
        <v>0</v>
      </c>
      <c r="FV93" s="193" t="n">
        <f aca="false">IF(ISERROR(VLOOKUP($A93,'Import OffPeak'!$A$3:GA$99,178,FALSE())-VLOOKUP($A93,'Import OffPeak change'!$A$106:GA$202,178,FALSE())),0,(VLOOKUP($A93,'Import OffPeak'!$A$3:GA$99,178,FALSE())-VLOOKUP($A93,'Import OffPeak change'!$A$106:GA$202,178,FALSE())))</f>
        <v>0</v>
      </c>
      <c r="FW93" s="193" t="n">
        <f aca="false">IF(ISERROR(VLOOKUP($A93,'Import OffPeak'!$A$3:GB$99,179,FALSE())-VLOOKUP($A93,'Import OffPeak change'!$A$106:GB$202,179,FALSE())),0,(VLOOKUP($A93,'Import OffPeak'!$A$3:GB$99,179,FALSE())-VLOOKUP($A93,'Import OffPeak change'!$A$106:GB$202,179,FALSE())))</f>
        <v>0</v>
      </c>
      <c r="FX93" s="193" t="n">
        <f aca="false">IF(ISERROR(VLOOKUP($A93,'Import OffPeak'!$A$3:GC$99,180,FALSE())-VLOOKUP($A93,'Import OffPeak change'!$A$106:GC$202,180,FALSE())),0,(VLOOKUP($A93,'Import OffPeak'!$A$3:GC$99,180,FALSE())-VLOOKUP($A93,'Import OffPeak change'!$A$106:GC$202,180,FALSE())))</f>
        <v>0</v>
      </c>
      <c r="FY93" s="193" t="n">
        <f aca="false">IF(ISERROR(VLOOKUP($A93,'Import OffPeak'!$A$3:GD$99,181,FALSE())-VLOOKUP($A93,'Import OffPeak change'!$A$106:GD$202,181,FALSE())),0,(VLOOKUP($A93,'Import OffPeak'!$A$3:GD$99,181,FALSE())-VLOOKUP($A93,'Import OffPeak change'!$A$106:GD$202,181,FALSE())))</f>
        <v>0</v>
      </c>
      <c r="FZ93" s="193" t="n">
        <f aca="false">IF(ISERROR(VLOOKUP($A93,'Import OffPeak'!$A$3:GE$99,182,FALSE())-VLOOKUP($A93,'Import OffPeak change'!$A$106:GE$202,182,FALSE())),0,(VLOOKUP($A93,'Import OffPeak'!$A$3:GE$99,182,FALSE())-VLOOKUP($A93,'Import OffPeak change'!$A$106:GE$202,182,FALSE())))</f>
        <v>0</v>
      </c>
      <c r="GA93" s="193" t="n">
        <f aca="false">IF(ISERROR(VLOOKUP($A93,'Import OffPeak'!$A$3:GF$99,183,FALSE())-VLOOKUP($A93,'Import OffPeak change'!$A$106:GF$202,183,FALSE())),0,(VLOOKUP($A93,'Import OffPeak'!$A$3:GF$99,183,FALSE())-VLOOKUP($A93,'Import OffPeak change'!$A$106:GF$202,183,FALSE())))</f>
        <v>0</v>
      </c>
      <c r="GB93" s="193" t="n">
        <f aca="false">IF(ISERROR(VLOOKUP($A93,'Import OffPeak'!$A$3:GG$99,184,FALSE())-VLOOKUP($A93,'Import OffPeak change'!$A$106:GG$202,184,FALSE())),0,(VLOOKUP($A93,'Import OffPeak'!$A$3:GG$99,184,FALSE())-VLOOKUP($A93,'Import OffPeak change'!$A$106:GG$202,184,FALSE())))</f>
        <v>0</v>
      </c>
      <c r="GC93" s="193" t="n">
        <f aca="false">IF(ISERROR(VLOOKUP($A93,'Import OffPeak'!$A$3:GH$99,185,FALSE())-VLOOKUP($A93,'Import OffPeak change'!$A$106:GH$202,185,FALSE())),0,(VLOOKUP($A93,'Import OffPeak'!$A$3:GH$99,185,FALSE())-VLOOKUP($A93,'Import OffPeak change'!$A$106:GH$202,185,FALSE())))</f>
        <v>0</v>
      </c>
      <c r="GD93" s="193" t="n">
        <f aca="false">IF(ISERROR(VLOOKUP($A93,'Import OffPeak'!$A$3:GI$99,186,FALSE())-VLOOKUP($A93,'Import OffPeak change'!$A$106:GI$202,186,FALSE())),0,(VLOOKUP($A93,'Import OffPeak'!$A$3:GI$99,186,FALSE())-VLOOKUP($A93,'Import OffPeak change'!$A$106:GI$202,186,FALSE())))</f>
        <v>0</v>
      </c>
      <c r="GE93" s="193" t="n">
        <f aca="false">IF(ISERROR(VLOOKUP($A93,'Import OffPeak'!$A$3:GJ$99,187,FALSE())-VLOOKUP($A93,'Import OffPeak change'!$A$106:GJ$202,187,FALSE())),0,(VLOOKUP($A93,'Import OffPeak'!$A$3:GJ$99,187,FALSE())-VLOOKUP($A93,'Import OffPeak change'!$A$106:GJ$202,187,FALSE())))</f>
        <v>0</v>
      </c>
      <c r="GF93" s="193" t="n">
        <f aca="false">IF(ISERROR(VLOOKUP($A93,'Import OffPeak'!$A$3:GK$99,188,FALSE())-VLOOKUP($A93,'Import OffPeak change'!$A$106:GK$202,188,FALSE())),0,(VLOOKUP($A93,'Import OffPeak'!$A$3:GK$99,188,FALSE())-VLOOKUP($A93,'Import OffPeak change'!$A$106:GK$202,188,FALSE())))</f>
        <v>0</v>
      </c>
      <c r="GG93" s="193" t="n">
        <f aca="false">IF(ISERROR(VLOOKUP($A93,'Import OffPeak'!$A$3:GL$99,189,FALSE())-VLOOKUP($A93,'Import OffPeak change'!$A$106:GL$202,189,FALSE())),0,(VLOOKUP($A93,'Import OffPeak'!$A$3:GL$99,189,FALSE())-VLOOKUP($A93,'Import OffPeak change'!$A$106:GL$202,189,FALSE())))</f>
        <v>0</v>
      </c>
      <c r="GH93" s="193" t="n">
        <f aca="false">IF(ISERROR(VLOOKUP($A93,'Import OffPeak'!$A$3:GM$99,190,FALSE())-VLOOKUP($A93,'Import OffPeak change'!$A$106:GM$202,190,FALSE())),0,(VLOOKUP($A93,'Import OffPeak'!$A$3:GM$99,190,FALSE())-VLOOKUP($A93,'Import OffPeak change'!$A$106:GM$202,190,FALSE())))</f>
        <v>0</v>
      </c>
      <c r="GI93" s="193" t="n">
        <f aca="false">IF(ISERROR(VLOOKUP($A93,'Import OffPeak'!$A$3:GN$99,191,FALSE())-VLOOKUP($A93,'Import OffPeak change'!$A$106:GN$202,191,FALSE())),0,(VLOOKUP($A93,'Import OffPeak'!$A$3:GN$99,191,FALSE())-VLOOKUP($A93,'Import OffPeak change'!$A$106:GN$202,191,FALSE())))</f>
        <v>0</v>
      </c>
      <c r="GJ93" s="193" t="n">
        <f aca="false">IF(ISERROR(VLOOKUP($A93,'Import OffPeak'!$A$3:GO$99,192,FALSE())-VLOOKUP($A93,'Import OffPeak change'!$A$106:GO$202,192,FALSE())),0,(VLOOKUP($A93,'Import OffPeak'!$A$3:GO$99,192,FALSE())-VLOOKUP($A93,'Import OffPeak change'!$A$106:GO$202,192,FALSE())))</f>
        <v>0</v>
      </c>
      <c r="GK93" s="193" t="n">
        <f aca="false">IF(ISERROR(VLOOKUP($A93,'Import OffPeak'!$A$3:GP$99,193,FALSE())-VLOOKUP($A93,'Import OffPeak change'!$A$106:GP$202,193,FALSE())),0,(VLOOKUP($A93,'Import OffPeak'!$A$3:GP$99,193,FALSE())-VLOOKUP($A93,'Import OffPeak change'!$A$106:GP$202,193,FALSE())))</f>
        <v>0</v>
      </c>
      <c r="GL93" s="193" t="n">
        <f aca="false">IF(ISERROR(VLOOKUP($A93,'Import OffPeak'!$A$3:GQ$99,194,FALSE())-VLOOKUP($A93,'Import OffPeak change'!$A$106:GQ$202,194,FALSE())),0,(VLOOKUP($A93,'Import OffPeak'!$A$3:GQ$99,194,FALSE())-VLOOKUP($A93,'Import OffPeak change'!$A$106:GQ$202,194,FALSE())))</f>
        <v>0</v>
      </c>
      <c r="GM93" s="193" t="n">
        <f aca="false">IF(ISERROR(VLOOKUP($A93,'Import OffPeak'!$A$3:GR$99,195,FALSE())-VLOOKUP($A93,'Import OffPeak change'!$A$106:GR$202,195,FALSE())),0,(VLOOKUP($A93,'Import OffPeak'!$A$3:GR$99,195,FALSE())-VLOOKUP($A93,'Import OffPeak change'!$A$106:GR$202,195,FALSE())))</f>
        <v>0</v>
      </c>
      <c r="GN93" s="193" t="n">
        <f aca="false">IF(ISERROR(VLOOKUP($A93,'Import OffPeak'!$A$3:GS$99,196,FALSE())-VLOOKUP($A93,'Import OffPeak change'!$A$106:GS$202,196,FALSE())),0,(VLOOKUP($A93,'Import OffPeak'!$A$3:GS$99,196,FALSE())-VLOOKUP($A93,'Import OffPeak change'!$A$106:GS$202,196,FALSE())))</f>
        <v>0</v>
      </c>
      <c r="GO93" s="193" t="n">
        <f aca="false">IF(ISERROR(VLOOKUP($A93,'Import OffPeak'!$A$3:GT$99,197,FALSE())-VLOOKUP($A93,'Import OffPeak change'!$A$106:GT$202,197,FALSE())),0,(VLOOKUP($A93,'Import OffPeak'!$A$3:GT$99,197,FALSE())-VLOOKUP($A93,'Import OffPeak change'!$A$106:GT$202,197,FALSE())))</f>
        <v>0</v>
      </c>
      <c r="GP93" s="193" t="n">
        <f aca="false">IF(ISERROR(VLOOKUP($A93,'Import OffPeak'!$A$3:GU$99,198,FALSE())-VLOOKUP($A93,'Import OffPeak change'!$A$106:GU$202,198,FALSE())),0,(VLOOKUP($A93,'Import OffPeak'!$A$3:GU$99,198,FALSE())-VLOOKUP($A93,'Import OffPeak change'!$A$106:GU$202,198,FALSE())))</f>
        <v>0</v>
      </c>
      <c r="GQ93" s="193" t="n">
        <f aca="false">IF(ISERROR(VLOOKUP($A93,'Import OffPeak'!$A$3:GV$99,199,FALSE())-VLOOKUP($A93,'Import OffPeak change'!$A$106:GV$202,199,FALSE())),0,(VLOOKUP($A93,'Import OffPeak'!$A$3:GV$99,199,FALSE())-VLOOKUP($A93,'Import OffPeak change'!$A$106:GV$202,199,FALSE())))</f>
        <v>0</v>
      </c>
      <c r="GR93" s="193" t="n">
        <f aca="false">IF(ISERROR(VLOOKUP($A93,'Import OffPeak'!$A$3:GW$99,200,FALSE())-VLOOKUP($A93,'Import OffPeak change'!$A$106:GW$202,200,FALSE())),0,(VLOOKUP($A93,'Import OffPeak'!$A$3:GW$99,200,FALSE())-VLOOKUP($A93,'Import OffPeak change'!$A$106:GW$202,200,FALSE())))</f>
        <v>0</v>
      </c>
      <c r="GS93" s="193" t="n">
        <f aca="false">IF(ISERROR(VLOOKUP($A93,'Import OffPeak'!$A$3:GX$99,201,FALSE())-VLOOKUP($A93,'Import OffPeak change'!$A$106:GX$202,201,FALSE())),0,(VLOOKUP($A93,'Import OffPeak'!$A$3:GX$99,201,FALSE())-VLOOKUP($A93,'Import OffPeak change'!$A$106:GX$202,201,FALSE())))</f>
        <v>0</v>
      </c>
      <c r="GT93" s="193" t="n">
        <f aca="false">IF(ISERROR(VLOOKUP($A93,'Import OffPeak'!$A$3:GY$99,202,FALSE())-VLOOKUP($A93,'Import OffPeak change'!$A$106:GY$202,202,FALSE())),0,(VLOOKUP($A93,'Import OffPeak'!$A$3:GY$99,202,FALSE())-VLOOKUP($A93,'Import OffPeak change'!$A$106:GY$202,202,FALSE())))</f>
        <v>0</v>
      </c>
      <c r="GU93" s="193" t="n">
        <f aca="false">IF(ISERROR(VLOOKUP($A93,'Import OffPeak'!$A$3:GZ$99,203,FALSE())-VLOOKUP($A93,'Import OffPeak change'!$A$106:GZ$202,203,FALSE())),0,(VLOOKUP($A93,'Import OffPeak'!$A$3:GZ$99,203,FALSE())-VLOOKUP($A93,'Import OffPeak change'!$A$106:GZ$202,203,FALSE())))</f>
        <v>0</v>
      </c>
      <c r="GV93" s="193" t="n">
        <f aca="false">IF(ISERROR(VLOOKUP($A93,'Import OffPeak'!$A$3:HA$99,204,FALSE())-VLOOKUP($A93,'Import OffPeak change'!$A$106:HA$202,204,FALSE())),0,(VLOOKUP($A93,'Import OffPeak'!$A$3:HA$99,204,FALSE())-VLOOKUP($A93,'Import OffPeak change'!$A$106:HA$202,204,FALSE())))</f>
        <v>0</v>
      </c>
      <c r="GW93" s="193" t="n">
        <f aca="false">IF(ISERROR(VLOOKUP($A93,'Import OffPeak'!$A$3:HB$99,205,FALSE())-VLOOKUP($A93,'Import OffPeak change'!$A$106:HB$202,205,FALSE())),0,(VLOOKUP($A93,'Import OffPeak'!$A$3:HB$99,205,FALSE())-VLOOKUP($A93,'Import OffPeak change'!$A$106:HB$202,205,FALSE())))</f>
        <v>0</v>
      </c>
      <c r="GX93" s="193" t="n">
        <f aca="false">IF(ISERROR(VLOOKUP($A93,'Import OffPeak'!$A$3:HC$99,206,FALSE())-VLOOKUP($A93,'Import OffPeak change'!$A$106:HC$202,206,FALSE())),0,(VLOOKUP($A93,'Import OffPeak'!$A$3:HC$99,206,FALSE())-VLOOKUP($A93,'Import OffPeak change'!$A$106:HC$202,206,FALSE())))</f>
        <v>0</v>
      </c>
      <c r="GY93" s="193" t="n">
        <f aca="false">IF(ISERROR(VLOOKUP($A93,'Import OffPeak'!$A$3:HD$99,207,FALSE())-VLOOKUP($A93,'Import OffPeak change'!$A$106:HD$202,207,FALSE())),0,(VLOOKUP($A93,'Import OffPeak'!$A$3:HD$99,207,FALSE())-VLOOKUP($A93,'Import OffPeak change'!$A$106:HD$202,207,FALSE())))</f>
        <v>0</v>
      </c>
      <c r="GZ93" s="193" t="n">
        <f aca="false">IF(ISERROR(VLOOKUP($A93,'Import OffPeak'!$A$3:HE$99,208,FALSE())-VLOOKUP($A93,'Import OffPeak change'!$A$106:HE$202,208,FALSE())),0,(VLOOKUP($A93,'Import OffPeak'!$A$3:HE$99,208,FALSE())-VLOOKUP($A93,'Import OffPeak change'!$A$106:HE$202,208,FALSE())))</f>
        <v>0</v>
      </c>
      <c r="HA93" s="193" t="n">
        <f aca="false">IF(ISERROR(VLOOKUP($A93,'Import OffPeak'!$A$3:HF$99,209,FALSE())-VLOOKUP($A93,'Import OffPeak change'!$A$106:HF$202,209,FALSE())),0,(VLOOKUP($A93,'Import OffPeak'!$A$3:HF$99,209,FALSE())-VLOOKUP($A93,'Import OffPeak change'!$A$106:HF$202,209,FALSE())))</f>
        <v>0</v>
      </c>
      <c r="HB93" s="193" t="n">
        <f aca="false">IF(ISERROR(VLOOKUP($A93,'Import OffPeak'!$A$3:HG$99,210,FALSE())-VLOOKUP($A93,'Import OffPeak change'!$A$106:HG$202,210,FALSE())),0,(VLOOKUP($A93,'Import OffPeak'!$A$3:HG$99,210,FALSE())-VLOOKUP($A93,'Import OffPeak change'!$A$106:HG$202,210,FALSE())))</f>
        <v>0</v>
      </c>
      <c r="HC93" s="193" t="n">
        <f aca="false">IF(ISERROR(VLOOKUP($A93,'Import OffPeak'!$A$3:HH$99,211,FALSE())-VLOOKUP($A93,'Import OffPeak change'!$A$106:HH$202,211,FALSE())),0,(VLOOKUP($A93,'Import OffPeak'!$A$3:HH$99,211,FALSE())-VLOOKUP($A93,'Import OffPeak change'!$A$106:HH$202,211,FALSE())))</f>
        <v>0</v>
      </c>
      <c r="HD93" s="193" t="n">
        <f aca="false">IF(ISERROR(VLOOKUP($A93,'Import OffPeak'!$A$3:HI$99,212,FALSE())-VLOOKUP($A93,'Import OffPeak change'!$A$106:HI$202,212,FALSE())),0,(VLOOKUP($A93,'Import OffPeak'!$A$3:HI$99,212,FALSE())-VLOOKUP($A93,'Import OffPeak change'!$A$106:HI$202,212,FALSE())))</f>
        <v>0</v>
      </c>
      <c r="HE93" s="193" t="n">
        <f aca="false">IF(ISERROR(VLOOKUP($A93,'Import OffPeak'!$A$3:HJ$99,213,FALSE())-VLOOKUP($A93,'Import OffPeak change'!$A$106:HJ$202,213,FALSE())),0,(VLOOKUP($A93,'Import OffPeak'!$A$3:HJ$99,213,FALSE())-VLOOKUP($A93,'Import OffPeak change'!$A$106:HJ$202,213,FALSE())))</f>
        <v>0</v>
      </c>
      <c r="HF93" s="193" t="n">
        <f aca="false">IF(ISERROR(VLOOKUP($A93,'Import OffPeak'!$A$3:HK$99,214,FALSE())-VLOOKUP($A93,'Import OffPeak change'!$A$106:HK$202,214,FALSE())),0,(VLOOKUP($A93,'Import OffPeak'!$A$3:HK$99,214,FALSE())-VLOOKUP($A93,'Import OffPeak change'!$A$106:HK$202,214,FALSE())))</f>
        <v>0</v>
      </c>
      <c r="HG93" s="193" t="n">
        <f aca="false">IF(ISERROR(VLOOKUP($A93,'Import OffPeak'!$A$3:HL$99,215,FALSE())-VLOOKUP($A93,'Import OffPeak change'!$A$106:HL$202,215,FALSE())),0,(VLOOKUP($A93,'Import OffPeak'!$A$3:HL$99,215,FALSE())-VLOOKUP($A93,'Import OffPeak change'!$A$106:HL$202,215,FALSE())))</f>
        <v>0</v>
      </c>
      <c r="HH93" s="193" t="n">
        <f aca="false">IF(ISERROR(VLOOKUP($A93,'Import OffPeak'!$A$3:HM$99,216,FALSE())-VLOOKUP($A93,'Import OffPeak change'!$A$106:HM$202,216,FALSE())),0,(VLOOKUP($A93,'Import OffPeak'!$A$3:HM$99,216,FALSE())-VLOOKUP($A93,'Import OffPeak change'!$A$106:HM$202,216,FALSE())))</f>
        <v>0</v>
      </c>
      <c r="HI93" s="193" t="n">
        <f aca="false">IF(ISERROR(VLOOKUP($A93,'Import OffPeak'!$A$3:HN$99,217,FALSE())-VLOOKUP($A93,'Import OffPeak change'!$A$106:HN$202,217,FALSE())),0,(VLOOKUP($A93,'Import OffPeak'!$A$3:HN$99,217,FALSE())-VLOOKUP($A93,'Import OffPeak change'!$A$106:HN$202,217,FALSE())))</f>
        <v>0</v>
      </c>
      <c r="HJ93" s="193" t="n">
        <f aca="false">IF(ISERROR(VLOOKUP($A93,'Import OffPeak'!$A$3:HO$99,218,FALSE())-VLOOKUP($A93,'Import OffPeak change'!$A$106:HO$202,218,FALSE())),0,(VLOOKUP($A93,'Import OffPeak'!$A$3:HO$99,218,FALSE())-VLOOKUP($A93,'Import OffPeak change'!$A$106:HO$202,218,FALSE())))</f>
        <v>0</v>
      </c>
      <c r="HK93" s="193" t="n">
        <f aca="false">IF(ISERROR(VLOOKUP($A93,'Import OffPeak'!$A$3:HP$99,219,FALSE())-VLOOKUP($A93,'Import OffPeak change'!$A$106:HP$202,219,FALSE())),0,(VLOOKUP($A93,'Import OffPeak'!$A$3:HP$99,219,FALSE())-VLOOKUP($A93,'Import OffPeak change'!$A$106:HP$202,219,FALSE())))</f>
        <v>0</v>
      </c>
      <c r="HL93" s="193" t="n">
        <f aca="false">IF(ISERROR(VLOOKUP($A93,'Import OffPeak'!$A$3:HQ$99,220,FALSE())-VLOOKUP($A93,'Import OffPeak change'!$A$106:HQ$202,220,FALSE())),0,(VLOOKUP($A93,'Import OffPeak'!$A$3:HQ$99,220,FALSE())-VLOOKUP($A93,'Import OffPeak change'!$A$106:HQ$202,220,FALSE())))</f>
        <v>0</v>
      </c>
      <c r="HM93" s="193" t="n">
        <f aca="false">IF(ISERROR(VLOOKUP($A93,'Import OffPeak'!$A$3:HR$99,221,FALSE())-VLOOKUP($A93,'Import OffPeak change'!$A$106:HR$202,221,FALSE())),0,(VLOOKUP($A93,'Import OffPeak'!$A$3:HR$99,221,FALSE())-VLOOKUP($A93,'Import OffPeak change'!$A$106:HR$202,221,FALSE())))</f>
        <v>0</v>
      </c>
      <c r="HN93" s="193" t="n">
        <f aca="false">IF(ISERROR(VLOOKUP($A93,'Import OffPeak'!$A$3:HS$99,222,FALSE())-VLOOKUP($A93,'Import OffPeak change'!$A$106:HS$202,222,FALSE())),0,(VLOOKUP($A93,'Import OffPeak'!$A$3:HS$99,222,FALSE())-VLOOKUP($A93,'Import OffPeak change'!$A$106:HS$202,222,FALSE())))</f>
        <v>0</v>
      </c>
      <c r="HO93" s="193" t="n">
        <f aca="false">IF(ISERROR(VLOOKUP($A93,'Import OffPeak'!$A$3:HT$99,223,FALSE())-VLOOKUP($A93,'Import OffPeak change'!$A$106:HT$202,223,FALSE())),0,(VLOOKUP($A93,'Import OffPeak'!$A$3:HT$99,223,FALSE())-VLOOKUP($A93,'Import OffPeak change'!$A$106:HT$202,223,FALSE())))</f>
        <v>0</v>
      </c>
      <c r="HP93" s="193" t="n">
        <f aca="false">IF(ISERROR(VLOOKUP($A93,'Import OffPeak'!$A$3:HU$99,224,FALSE())-VLOOKUP($A93,'Import OffPeak change'!$A$106:HU$202,224,FALSE())),0,(VLOOKUP($A93,'Import OffPeak'!$A$3:HU$99,224,FALSE())-VLOOKUP($A93,'Import OffPeak change'!$A$106:HU$202,224,FALSE())))</f>
        <v>0</v>
      </c>
      <c r="HQ93" s="193" t="n">
        <f aca="false">IF(ISERROR(VLOOKUP($A93,'Import OffPeak'!$A$3:HV$99,225,FALSE())-VLOOKUP($A93,'Import OffPeak change'!$A$106:HV$202,225,FALSE())),0,(VLOOKUP($A93,'Import OffPeak'!$A$3:HV$99,225,FALSE())-VLOOKUP($A93,'Import OffPeak change'!$A$106:HV$202,225,FALSE())))</f>
        <v>0</v>
      </c>
      <c r="HR93" s="193" t="n">
        <f aca="false">IF(ISERROR(VLOOKUP($A93,'Import OffPeak'!$A$3:HW$99,226,FALSE())-VLOOKUP($A93,'Import OffPeak change'!$A$106:HW$202,226,FALSE())),0,(VLOOKUP($A93,'Import OffPeak'!$A$3:HW$99,226,FALSE())-VLOOKUP($A93,'Import OffPeak change'!$A$106:HW$202,226,FALSE())))</f>
        <v>0</v>
      </c>
      <c r="HS93" s="193" t="n">
        <f aca="false">IF(ISERROR(VLOOKUP($A93,'Import OffPeak'!$A$3:HX$99,227,FALSE())-VLOOKUP($A93,'Import OffPeak change'!$A$106:HX$202,227,FALSE())),0,(VLOOKUP($A93,'Import OffPeak'!$A$3:HX$99,227,FALSE())-VLOOKUP($A93,'Import OffPeak change'!$A$106:HX$202,227,FALSE())))</f>
        <v>0</v>
      </c>
      <c r="HT93" s="193" t="n">
        <f aca="false">IF(ISERROR(VLOOKUP($A93,'Import OffPeak'!$A$3:HY$99,228,FALSE())-VLOOKUP($A93,'Import OffPeak change'!$A$106:HY$202,228,FALSE())),0,(VLOOKUP($A93,'Import OffPeak'!$A$3:HY$99,228,FALSE())-VLOOKUP($A93,'Import OffPeak change'!$A$106:HY$202,228,FALSE())))</f>
        <v>0</v>
      </c>
      <c r="HU93" s="193" t="n">
        <f aca="false">IF(ISERROR(VLOOKUP($A93,'Import OffPeak'!$A$3:HZ$99,229,FALSE())-VLOOKUP($A93,'Import OffPeak change'!$A$106:HZ$202,229,FALSE())),0,(VLOOKUP($A93,'Import OffPeak'!$A$3:HZ$99,229,FALSE())-VLOOKUP($A93,'Import OffPeak change'!$A$106:HZ$202,229,FALSE())))</f>
        <v>0</v>
      </c>
      <c r="HV93" s="193" t="n">
        <f aca="false">IF(ISERROR(VLOOKUP($A93,'Import OffPeak'!$A$3:IA$99,230,FALSE())-VLOOKUP($A93,'Import OffPeak change'!$A$106:IA$202,230,FALSE())),0,(VLOOKUP($A93,'Import OffPeak'!$A$3:IA$99,230,FALSE())-VLOOKUP($A93,'Import OffPeak change'!$A$106:IA$202,230,FALSE())))</f>
        <v>0</v>
      </c>
      <c r="HW93" s="193" t="n">
        <f aca="false">IF(ISERROR(VLOOKUP($A93,'Import OffPeak'!$A$3:IB$99,231,FALSE())-VLOOKUP($A93,'Import OffPeak change'!$A$106:IB$202,231,FALSE())),0,(VLOOKUP($A93,'Import OffPeak'!$A$3:IB$99,231,FALSE())-VLOOKUP($A93,'Import OffPeak change'!$A$106:IB$202,231,FALSE())))</f>
        <v>0</v>
      </c>
      <c r="HX93" s="193" t="n">
        <f aca="false">IF(ISERROR(VLOOKUP($A93,'Import OffPeak'!$A$3:IC$99,232,FALSE())-VLOOKUP($A93,'Import OffPeak change'!$A$106:IC$202,232,FALSE())),0,(VLOOKUP($A93,'Import OffPeak'!$A$3:IC$99,232,FALSE())-VLOOKUP($A93,'Import OffPeak change'!$A$106:IC$202,232,FALSE())))</f>
        <v>0</v>
      </c>
      <c r="HY93" s="193" t="n">
        <f aca="false">IF(ISERROR(VLOOKUP($A93,'Import OffPeak'!$A$3:ID$99,233,FALSE())-VLOOKUP($A93,'Import OffPeak change'!$A$106:ID$202,233,FALSE())),0,(VLOOKUP($A93,'Import OffPeak'!$A$3:ID$99,233,FALSE())-VLOOKUP($A93,'Import OffPeak change'!$A$106:ID$202,233,FALSE())))</f>
        <v>0</v>
      </c>
      <c r="HZ93" s="193" t="n">
        <f aca="false">IF(ISERROR(VLOOKUP($A93,'Import OffPeak'!$A$3:IE$99,234,FALSE())-VLOOKUP($A93,'Import OffPeak change'!$A$106:IE$202,234,FALSE())),0,(VLOOKUP($A93,'Import OffPeak'!$A$3:IE$99,234,FALSE())-VLOOKUP($A93,'Import OffPeak change'!$A$106:IE$202,234,FALSE())))</f>
        <v>0</v>
      </c>
      <c r="IA93" s="193" t="n">
        <f aca="false">IF(ISERROR(VLOOKUP($A93,'Import OffPeak'!$A$3:IF$99,235,FALSE())-VLOOKUP($A93,'Import OffPeak change'!$A$106:IF$202,235,FALSE())),0,(VLOOKUP($A93,'Import OffPeak'!$A$3:IF$99,235,FALSE())-VLOOKUP($A93,'Import OffPeak change'!$A$106:IF$202,235,FALSE())))</f>
        <v>0</v>
      </c>
      <c r="IB93" s="193" t="n">
        <f aca="false">IF(ISERROR(VLOOKUP($A93,'Import OffPeak'!$A$3:IG$99,236,FALSE())-VLOOKUP($A93,'Import OffPeak change'!$A$106:IG$202,236,FALSE())),0,(VLOOKUP($A93,'Import OffPeak'!$A$3:IG$99,236,FALSE())-VLOOKUP($A93,'Import OffPeak change'!$A$106:IG$202,236,FALSE())))</f>
        <v>0</v>
      </c>
      <c r="IC93" s="193" t="n">
        <f aca="false">IF(ISERROR(VLOOKUP($A93,'Import OffPeak'!$A$3:IH$99,237,FALSE())-VLOOKUP($A93,'Import OffPeak change'!$A$106:IH$202,237,FALSE())),0,(VLOOKUP($A93,'Import OffPeak'!$A$3:IH$99,237,FALSE())-VLOOKUP($A93,'Import OffPeak change'!$A$106:IH$202,237,FALSE())))</f>
        <v>0</v>
      </c>
      <c r="ID93" s="193" t="n">
        <f aca="false">IF(ISERROR(VLOOKUP($A93,'Import OffPeak'!$A$3:II$99,238,FALSE())-VLOOKUP($A93,'Import OffPeak change'!$A$106:II$202,238,FALSE())),0,(VLOOKUP($A93,'Import OffPeak'!$A$3:II$99,238,FALSE())-VLOOKUP($A93,'Import OffPeak change'!$A$106:II$202,238,FALSE())))</f>
        <v>0</v>
      </c>
      <c r="IE93" s="193" t="n">
        <f aca="false">IF(ISERROR(VLOOKUP($A93,'Import OffPeak'!$A$3:IJ$99,239,FALSE())-VLOOKUP($A93,'Import OffPeak change'!$A$106:IJ$202,239,FALSE())),0,(VLOOKUP($A93,'Import OffPeak'!$A$3:IJ$99,239,FALSE())-VLOOKUP($A93,'Import OffPeak change'!$A$106:IJ$202,239,FALSE())))</f>
        <v>0</v>
      </c>
    </row>
    <row r="94" customFormat="false" ht="12.75" hidden="false" customHeight="false" outlineLevel="0" collapsed="false">
      <c r="A94" s="201" t="str">
        <f aca="false">IF('Import OffPeak'!A91=0,"",'Import OffPeak'!A91)</f>
        <v/>
      </c>
      <c r="B94" s="193"/>
      <c r="C94" s="193"/>
      <c r="D94" s="193"/>
      <c r="E94" s="193"/>
      <c r="F94" s="193"/>
      <c r="G94" s="193" t="n">
        <f aca="false">IF(ISERROR(VLOOKUP($A94,'Import OffPeak'!$A$3:L$99,7,FALSE())-VLOOKUP($A94,'Import OffPeak change'!$A$106:L$202,7,FALSE())),0,(VLOOKUP($A94,'Import OffPeak'!$A$3:L$99,7,FALSE())-VLOOKUP($A94,'Import OffPeak change'!$A$106:L$202,7,FALSE())))</f>
        <v>0</v>
      </c>
      <c r="H94" s="193" t="n">
        <f aca="false">IF(ISERROR(VLOOKUP($A94,'Import OffPeak'!$A$3:M$99,8,FALSE())-VLOOKUP($A94,'Import OffPeak change'!$A$106:M$202,8,FALSE())),0,(VLOOKUP($A94,'Import OffPeak'!$A$3:M$99,8,FALSE())-VLOOKUP($A94,'Import OffPeak change'!$A$106:M$202,8,FALSE())))</f>
        <v>0</v>
      </c>
      <c r="I94" s="193" t="n">
        <f aca="false">IF(ISERROR(VLOOKUP($A94,'Import OffPeak'!$A$3:N$99,9,FALSE())-VLOOKUP($A94,'Import OffPeak change'!$A$106:N$202,9,FALSE())),0,(VLOOKUP($A94,'Import OffPeak'!$A$3:N$99,9,FALSE())-VLOOKUP($A94,'Import OffPeak change'!$A$106:N$202,9,FALSE())))</f>
        <v>0</v>
      </c>
      <c r="J94" s="193" t="n">
        <f aca="false">IF(ISERROR(VLOOKUP($A94,'Import OffPeak'!$A$3:O$99,10,FALSE())-VLOOKUP($A94,'Import OffPeak change'!$A$106:O$202,10,FALSE())),0,(VLOOKUP($A94,'Import OffPeak'!$A$3:O$99,10,FALSE())-VLOOKUP($A94,'Import OffPeak change'!$A$106:O$202,10,FALSE())))</f>
        <v>0</v>
      </c>
      <c r="K94" s="193" t="n">
        <f aca="false">IF(ISERROR(VLOOKUP($A94,'Import OffPeak'!$A$3:P$99,11,FALSE())-VLOOKUP($A94,'Import OffPeak change'!$A$106:P$202,11,FALSE())),0,(VLOOKUP($A94,'Import OffPeak'!$A$3:P$99,11,FALSE())-VLOOKUP($A94,'Import OffPeak change'!$A$106:P$202,11,FALSE())))</f>
        <v>0</v>
      </c>
      <c r="L94" s="193" t="n">
        <f aca="false">IF(ISERROR(VLOOKUP($A94,'Import OffPeak'!$A$3:Q$99,12,FALSE())-VLOOKUP($A94,'Import OffPeak change'!$A$106:Q$202,12,FALSE())),0,(VLOOKUP($A94,'Import OffPeak'!$A$3:Q$99,12,FALSE())-VLOOKUP($A94,'Import OffPeak change'!$A$106:Q$202,12,FALSE())))</f>
        <v>0</v>
      </c>
      <c r="M94" s="193" t="n">
        <f aca="false">IF(ISERROR(VLOOKUP($A94,'Import OffPeak'!$A$3:R$99,13,FALSE())-VLOOKUP($A94,'Import OffPeak change'!$A$106:R$202,13,FALSE())),0,(VLOOKUP($A94,'Import OffPeak'!$A$3:R$99,13,FALSE())-VLOOKUP($A94,'Import OffPeak change'!$A$106:R$202,13,FALSE())))</f>
        <v>0</v>
      </c>
      <c r="N94" s="193" t="n">
        <f aca="false">IF(ISERROR(VLOOKUP($A94,'Import OffPeak'!$A$3:S$99,14,FALSE())-VLOOKUP($A94,'Import OffPeak change'!$A$106:S$202,14,FALSE())),0,(VLOOKUP($A94,'Import OffPeak'!$A$3:S$99,14,FALSE())-VLOOKUP($A94,'Import OffPeak change'!$A$106:S$202,14,FALSE())))</f>
        <v>0</v>
      </c>
      <c r="O94" s="193" t="n">
        <f aca="false">IF(ISERROR(VLOOKUP($A94,'Import OffPeak'!$A$3:T$99,15,FALSE())-VLOOKUP($A94,'Import OffPeak change'!$A$106:T$202,15,FALSE())),0,(VLOOKUP($A94,'Import OffPeak'!$A$3:T$99,15,FALSE())-VLOOKUP($A94,'Import OffPeak change'!$A$106:T$202,15,FALSE())))</f>
        <v>0</v>
      </c>
      <c r="P94" s="193" t="n">
        <f aca="false">IF(ISERROR(VLOOKUP($A94,'Import OffPeak'!$A$3:U$99,16,FALSE())-VLOOKUP($A94,'Import OffPeak change'!$A$106:U$202,16,FALSE())),0,(VLOOKUP($A94,'Import OffPeak'!$A$3:U$99,16,FALSE())-VLOOKUP($A94,'Import OffPeak change'!$A$106:U$202,16,FALSE())))</f>
        <v>0</v>
      </c>
      <c r="Q94" s="193" t="n">
        <f aca="false">IF(ISERROR(VLOOKUP($A94,'Import OffPeak'!$A$3:V$99,17,FALSE())-VLOOKUP($A94,'Import OffPeak change'!$A$106:V$202,17,FALSE())),0,(VLOOKUP($A94,'Import OffPeak'!$A$3:V$99,17,FALSE())-VLOOKUP($A94,'Import OffPeak change'!$A$106:V$202,17,FALSE())))</f>
        <v>0</v>
      </c>
      <c r="R94" s="193" t="n">
        <f aca="false">IF(ISERROR(VLOOKUP($A94,'Import OffPeak'!$A$3:W$99,18,FALSE())-VLOOKUP($A94,'Import OffPeak change'!$A$106:W$202,18,FALSE())),0,(VLOOKUP($A94,'Import OffPeak'!$A$3:W$99,18,FALSE())-VLOOKUP($A94,'Import OffPeak change'!$A$106:W$202,18,FALSE())))</f>
        <v>0</v>
      </c>
      <c r="S94" s="193" t="n">
        <f aca="false">IF(ISERROR(VLOOKUP($A94,'Import OffPeak'!$A$3:X$99,19,FALSE())-VLOOKUP($A94,'Import OffPeak change'!$A$106:X$202,19,FALSE())),0,(VLOOKUP($A94,'Import OffPeak'!$A$3:X$99,19,FALSE())-VLOOKUP($A94,'Import OffPeak change'!$A$106:X$202,19,FALSE())))</f>
        <v>0</v>
      </c>
      <c r="T94" s="193" t="n">
        <f aca="false">IF(ISERROR(VLOOKUP($A94,'Import OffPeak'!$A$3:Y$99,20,FALSE())-VLOOKUP($A94,'Import OffPeak change'!$A$106:Y$202,20,FALSE())),0,(VLOOKUP($A94,'Import OffPeak'!$A$3:Y$99,20,FALSE())-VLOOKUP($A94,'Import OffPeak change'!$A$106:Y$202,20,FALSE())))</f>
        <v>0</v>
      </c>
      <c r="U94" s="193" t="n">
        <f aca="false">IF(ISERROR(VLOOKUP($A94,'Import OffPeak'!$A$3:Z$99,21,FALSE())-VLOOKUP($A94,'Import OffPeak change'!$A$106:Z$202,21,FALSE())),0,(VLOOKUP($A94,'Import OffPeak'!$A$3:Z$99,21,FALSE())-VLOOKUP($A94,'Import OffPeak change'!$A$106:Z$202,21,FALSE())))</f>
        <v>0</v>
      </c>
      <c r="V94" s="193" t="n">
        <f aca="false">IF(ISERROR(VLOOKUP($A94,'Import OffPeak'!$A$3:AA$99,22,FALSE())-VLOOKUP($A94,'Import OffPeak change'!$A$106:AA$202,22,FALSE())),0,(VLOOKUP($A94,'Import OffPeak'!$A$3:AA$99,22,FALSE())-VLOOKUP($A94,'Import OffPeak change'!$A$106:AA$202,22,FALSE())))</f>
        <v>0</v>
      </c>
      <c r="W94" s="193" t="n">
        <f aca="false">IF(ISERROR(VLOOKUP($A94,'Import OffPeak'!$A$3:AB$99,23,FALSE())-VLOOKUP($A94,'Import OffPeak change'!$A$106:AB$202,23,FALSE())),0,(VLOOKUP($A94,'Import OffPeak'!$A$3:AB$99,23,FALSE())-VLOOKUP($A94,'Import OffPeak change'!$A$106:AB$202,23,FALSE())))</f>
        <v>0</v>
      </c>
      <c r="X94" s="193" t="n">
        <f aca="false">IF(ISERROR(VLOOKUP($A94,'Import OffPeak'!$A$3:AC$99,24,FALSE())-VLOOKUP($A94,'Import OffPeak change'!$A$106:AC$202,24,FALSE())),0,(VLOOKUP($A94,'Import OffPeak'!$A$3:AC$99,24,FALSE())-VLOOKUP($A94,'Import OffPeak change'!$A$106:AC$202,24,FALSE())))</f>
        <v>0</v>
      </c>
      <c r="Y94" s="193" t="n">
        <f aca="false">IF(ISERROR(VLOOKUP($A94,'Import OffPeak'!$A$3:AD$99,25,FALSE())-VLOOKUP($A94,'Import OffPeak change'!$A$106:AD$202,25,FALSE())),0,(VLOOKUP($A94,'Import OffPeak'!$A$3:AD$99,25,FALSE())-VLOOKUP($A94,'Import OffPeak change'!$A$106:AD$202,25,FALSE())))</f>
        <v>0</v>
      </c>
      <c r="Z94" s="193" t="n">
        <f aca="false">IF(ISERROR(VLOOKUP($A94,'Import OffPeak'!$A$3:AE$99,26,FALSE())-VLOOKUP($A94,'Import OffPeak change'!$A$106:AE$202,26,FALSE())),0,(VLOOKUP($A94,'Import OffPeak'!$A$3:AE$99,26,FALSE())-VLOOKUP($A94,'Import OffPeak change'!$A$106:AE$202,26,FALSE())))</f>
        <v>0</v>
      </c>
      <c r="AA94" s="193" t="n">
        <f aca="false">IF(ISERROR(VLOOKUP($A94,'Import OffPeak'!$A$3:AF$99,27,FALSE())-VLOOKUP($A94,'Import OffPeak change'!$A$106:AF$202,27,FALSE())),0,(VLOOKUP($A94,'Import OffPeak'!$A$3:AF$99,27,FALSE())-VLOOKUP($A94,'Import OffPeak change'!$A$106:AF$202,27,FALSE())))</f>
        <v>0</v>
      </c>
      <c r="AB94" s="193" t="n">
        <f aca="false">IF(ISERROR(VLOOKUP($A94,'Import OffPeak'!$A$3:AG$99,28,FALSE())-VLOOKUP($A94,'Import OffPeak change'!$A$106:AG$202,28,FALSE())),0,(VLOOKUP($A94,'Import OffPeak'!$A$3:AG$99,28,FALSE())-VLOOKUP($A94,'Import OffPeak change'!$A$106:AG$202,28,FALSE())))</f>
        <v>0</v>
      </c>
      <c r="AC94" s="193" t="n">
        <f aca="false">IF(ISERROR(VLOOKUP($A94,'Import OffPeak'!$A$3:AH$99,29,FALSE())-VLOOKUP($A94,'Import OffPeak change'!$A$106:AH$202,29,FALSE())),0,(VLOOKUP($A94,'Import OffPeak'!$A$3:AH$99,29,FALSE())-VLOOKUP($A94,'Import OffPeak change'!$A$106:AH$202,29,FALSE())))</f>
        <v>0</v>
      </c>
      <c r="AD94" s="193" t="n">
        <f aca="false">IF(ISERROR(VLOOKUP($A94,'Import OffPeak'!$A$3:AI$99,30,FALSE())-VLOOKUP($A94,'Import OffPeak change'!$A$106:AI$202,30,FALSE())),0,(VLOOKUP($A94,'Import OffPeak'!$A$3:AI$99,30,FALSE())-VLOOKUP($A94,'Import OffPeak change'!$A$106:AI$202,30,FALSE())))</f>
        <v>0</v>
      </c>
      <c r="AE94" s="193" t="n">
        <f aca="false">IF(ISERROR(VLOOKUP($A94,'Import OffPeak'!$A$3:AJ$99,31,FALSE())-VLOOKUP($A94,'Import OffPeak change'!$A$106:AJ$202,31,FALSE())),0,(VLOOKUP($A94,'Import OffPeak'!$A$3:AJ$99,31,FALSE())-VLOOKUP($A94,'Import OffPeak change'!$A$106:AJ$202,31,FALSE())))</f>
        <v>0</v>
      </c>
      <c r="AF94" s="193" t="n">
        <f aca="false">IF(ISERROR(VLOOKUP($A94,'Import OffPeak'!$A$3:AK$99,32,FALSE())-VLOOKUP($A94,'Import OffPeak change'!$A$106:AK$202,32,FALSE())),0,(VLOOKUP($A94,'Import OffPeak'!$A$3:AK$99,32,FALSE())-VLOOKUP($A94,'Import OffPeak change'!$A$106:AK$202,32,FALSE())))</f>
        <v>0</v>
      </c>
      <c r="AG94" s="193" t="n">
        <f aca="false">IF(ISERROR(VLOOKUP($A94,'Import OffPeak'!$A$3:AL$99,33,FALSE())-VLOOKUP($A94,'Import OffPeak change'!$A$106:AL$202,33,FALSE())),0,(VLOOKUP($A94,'Import OffPeak'!$A$3:AL$99,33,FALSE())-VLOOKUP($A94,'Import OffPeak change'!$A$106:AL$202,33,FALSE())))</f>
        <v>0</v>
      </c>
      <c r="AH94" s="193" t="n">
        <f aca="false">IF(ISERROR(VLOOKUP($A94,'Import OffPeak'!$A$3:AM$99,34,FALSE())-VLOOKUP($A94,'Import OffPeak change'!$A$106:AM$202,34,FALSE())),0,(VLOOKUP($A94,'Import OffPeak'!$A$3:AM$99,34,FALSE())-VLOOKUP($A94,'Import OffPeak change'!$A$106:AM$202,34,FALSE())))</f>
        <v>0</v>
      </c>
      <c r="AI94" s="193" t="n">
        <f aca="false">IF(ISERROR(VLOOKUP($A94,'Import OffPeak'!$A$3:AN$99,35,FALSE())-VLOOKUP($A94,'Import OffPeak change'!$A$106:AN$202,35,FALSE())),0,(VLOOKUP($A94,'Import OffPeak'!$A$3:AN$99,35,FALSE())-VLOOKUP($A94,'Import OffPeak change'!$A$106:AN$202,35,FALSE())))</f>
        <v>0</v>
      </c>
      <c r="AJ94" s="193" t="n">
        <f aca="false">IF(ISERROR(VLOOKUP($A94,'Import OffPeak'!$A$3:AO$99,36,FALSE())-VLOOKUP($A94,'Import OffPeak change'!$A$106:AO$202,36,FALSE())),0,(VLOOKUP($A94,'Import OffPeak'!$A$3:AO$99,36,FALSE())-VLOOKUP($A94,'Import OffPeak change'!$A$106:AO$202,36,FALSE())))</f>
        <v>0</v>
      </c>
      <c r="AK94" s="193" t="n">
        <f aca="false">IF(ISERROR(VLOOKUP($A94,'Import OffPeak'!$A$3:AP$99,37,FALSE())-VLOOKUP($A94,'Import OffPeak change'!$A$106:AP$202,37,FALSE())),0,(VLOOKUP($A94,'Import OffPeak'!$A$3:AP$99,37,FALSE())-VLOOKUP($A94,'Import OffPeak change'!$A$106:AP$202,37,FALSE())))</f>
        <v>0</v>
      </c>
      <c r="AL94" s="193" t="n">
        <f aca="false">IF(ISERROR(VLOOKUP($A94,'Import OffPeak'!$A$3:AQ$99,38,FALSE())-VLOOKUP($A94,'Import OffPeak change'!$A$106:AQ$202,38,FALSE())),0,(VLOOKUP($A94,'Import OffPeak'!$A$3:AQ$99,38,FALSE())-VLOOKUP($A94,'Import OffPeak change'!$A$106:AQ$202,38,FALSE())))</f>
        <v>0</v>
      </c>
      <c r="AM94" s="193" t="n">
        <f aca="false">IF(ISERROR(VLOOKUP($A94,'Import OffPeak'!$A$3:AR$99,39,FALSE())-VLOOKUP($A94,'Import OffPeak change'!$A$106:AR$202,39,FALSE())),0,(VLOOKUP($A94,'Import OffPeak'!$A$3:AR$99,39,FALSE())-VLOOKUP($A94,'Import OffPeak change'!$A$106:AR$202,39,FALSE())))</f>
        <v>0</v>
      </c>
      <c r="AN94" s="193" t="n">
        <f aca="false">IF(ISERROR(VLOOKUP($A94,'Import OffPeak'!$A$3:AS$99,40,FALSE())-VLOOKUP($A94,'Import OffPeak change'!$A$106:AS$202,40,FALSE())),0,(VLOOKUP($A94,'Import OffPeak'!$A$3:AS$99,40,FALSE())-VLOOKUP($A94,'Import OffPeak change'!$A$106:AS$202,40,FALSE())))</f>
        <v>0</v>
      </c>
      <c r="AO94" s="193" t="n">
        <f aca="false">IF(ISERROR(VLOOKUP($A94,'Import OffPeak'!$A$3:AT$99,41,FALSE())-VLOOKUP($A94,'Import OffPeak change'!$A$106:AT$202,41,FALSE())),0,(VLOOKUP($A94,'Import OffPeak'!$A$3:AT$99,41,FALSE())-VLOOKUP($A94,'Import OffPeak change'!$A$106:AT$202,41,FALSE())))</f>
        <v>0</v>
      </c>
      <c r="AP94" s="193" t="n">
        <f aca="false">IF(ISERROR(VLOOKUP($A94,'Import OffPeak'!$A$3:AU$99,42,FALSE())-VLOOKUP($A94,'Import OffPeak change'!$A$106:AU$202,42,FALSE())),0,(VLOOKUP($A94,'Import OffPeak'!$A$3:AU$99,42,FALSE())-VLOOKUP($A94,'Import OffPeak change'!$A$106:AU$202,42,FALSE())))</f>
        <v>0</v>
      </c>
      <c r="AQ94" s="193" t="n">
        <f aca="false">IF(ISERROR(VLOOKUP($A94,'Import OffPeak'!$A$3:AV$99,43,FALSE())-VLOOKUP($A94,'Import OffPeak change'!$A$106:AV$202,43,FALSE())),0,(VLOOKUP($A94,'Import OffPeak'!$A$3:AV$99,43,FALSE())-VLOOKUP($A94,'Import OffPeak change'!$A$106:AV$202,43,FALSE())))</f>
        <v>0</v>
      </c>
      <c r="AR94" s="193" t="n">
        <f aca="false">IF(ISERROR(VLOOKUP($A94,'Import OffPeak'!$A$3:AW$99,44,FALSE())-VLOOKUP($A94,'Import OffPeak change'!$A$106:AW$202,44,FALSE())),0,(VLOOKUP($A94,'Import OffPeak'!$A$3:AW$99,44,FALSE())-VLOOKUP($A94,'Import OffPeak change'!$A$106:AW$202,44,FALSE())))</f>
        <v>0</v>
      </c>
      <c r="AS94" s="193" t="n">
        <f aca="false">IF(ISERROR(VLOOKUP($A94,'Import OffPeak'!$A$3:AX$99,45,FALSE())-VLOOKUP($A94,'Import OffPeak change'!$A$106:AX$202,45,FALSE())),0,(VLOOKUP($A94,'Import OffPeak'!$A$3:AX$99,45,FALSE())-VLOOKUP($A94,'Import OffPeak change'!$A$106:AX$202,45,FALSE())))</f>
        <v>0</v>
      </c>
      <c r="AT94" s="193" t="n">
        <f aca="false">IF(ISERROR(VLOOKUP($A94,'Import OffPeak'!$A$3:AY$99,46,FALSE())-VLOOKUP($A94,'Import OffPeak change'!$A$106:AY$202,46,FALSE())),0,(VLOOKUP($A94,'Import OffPeak'!$A$3:AY$99,46,FALSE())-VLOOKUP($A94,'Import OffPeak change'!$A$106:AY$202,46,FALSE())))</f>
        <v>0</v>
      </c>
      <c r="AU94" s="193" t="n">
        <f aca="false">IF(ISERROR(VLOOKUP($A94,'Import OffPeak'!$A$3:AZ$99,47,FALSE())-VLOOKUP($A94,'Import OffPeak change'!$A$106:AZ$202,47,FALSE())),0,(VLOOKUP($A94,'Import OffPeak'!$A$3:AZ$99,47,FALSE())-VLOOKUP($A94,'Import OffPeak change'!$A$106:AZ$202,47,FALSE())))</f>
        <v>0</v>
      </c>
      <c r="AV94" s="193" t="n">
        <f aca="false">IF(ISERROR(VLOOKUP($A94,'Import OffPeak'!$A$3:BA$99,48,FALSE())-VLOOKUP($A94,'Import OffPeak change'!$A$106:BA$202,48,FALSE())),0,(VLOOKUP($A94,'Import OffPeak'!$A$3:BA$99,48,FALSE())-VLOOKUP($A94,'Import OffPeak change'!$A$106:BA$202,48,FALSE())))</f>
        <v>0</v>
      </c>
      <c r="AW94" s="193" t="n">
        <f aca="false">IF(ISERROR(VLOOKUP($A94,'Import OffPeak'!$A$3:BB$99,49,FALSE())-VLOOKUP($A94,'Import OffPeak change'!$A$106:BB$202,49,FALSE())),0,(VLOOKUP($A94,'Import OffPeak'!$A$3:BB$99,49,FALSE())-VLOOKUP($A94,'Import OffPeak change'!$A$106:BB$202,49,FALSE())))</f>
        <v>0</v>
      </c>
      <c r="AX94" s="193" t="n">
        <f aca="false">IF(ISERROR(VLOOKUP($A94,'Import OffPeak'!$A$3:BC$99,50,FALSE())-VLOOKUP($A94,'Import OffPeak change'!$A$106:BC$202,50,FALSE())),0,(VLOOKUP($A94,'Import OffPeak'!$A$3:BC$99,50,FALSE())-VLOOKUP($A94,'Import OffPeak change'!$A$106:BC$202,50,FALSE())))</f>
        <v>0</v>
      </c>
      <c r="AY94" s="193" t="n">
        <f aca="false">IF(ISERROR(VLOOKUP($A94,'Import OffPeak'!$A$3:BD$99,51,FALSE())-VLOOKUP($A94,'Import OffPeak change'!$A$106:BD$202,51,FALSE())),0,(VLOOKUP($A94,'Import OffPeak'!$A$3:BD$99,51,FALSE())-VLOOKUP($A94,'Import OffPeak change'!$A$106:BD$202,51,FALSE())))</f>
        <v>0</v>
      </c>
      <c r="AZ94" s="193" t="n">
        <f aca="false">IF(ISERROR(VLOOKUP($A94,'Import OffPeak'!$A$3:BE$99,52,FALSE())-VLOOKUP($A94,'Import OffPeak change'!$A$106:BE$202,52,FALSE())),0,(VLOOKUP($A94,'Import OffPeak'!$A$3:BE$99,52,FALSE())-VLOOKUP($A94,'Import OffPeak change'!$A$106:BE$202,52,FALSE())))</f>
        <v>0</v>
      </c>
      <c r="BA94" s="193" t="n">
        <f aca="false">IF(ISERROR(VLOOKUP($A94,'Import OffPeak'!$A$3:BF$99,53,FALSE())-VLOOKUP($A94,'Import OffPeak change'!$A$106:BF$202,53,FALSE())),0,(VLOOKUP($A94,'Import OffPeak'!$A$3:BF$99,53,FALSE())-VLOOKUP($A94,'Import OffPeak change'!$A$106:BF$202,53,FALSE())))</f>
        <v>0</v>
      </c>
      <c r="BB94" s="193" t="n">
        <f aca="false">IF(ISERROR(VLOOKUP($A94,'Import OffPeak'!$A$3:BG$99,54,FALSE())-VLOOKUP($A94,'Import OffPeak change'!$A$106:BG$202,54,FALSE())),0,(VLOOKUP($A94,'Import OffPeak'!$A$3:BG$99,54,FALSE())-VLOOKUP($A94,'Import OffPeak change'!$A$106:BG$202,54,FALSE())))</f>
        <v>0</v>
      </c>
      <c r="BC94" s="193" t="n">
        <f aca="false">IF(ISERROR(VLOOKUP($A94,'Import OffPeak'!$A$3:BH$99,55,FALSE())-VLOOKUP($A94,'Import OffPeak change'!$A$106:BH$202,55,FALSE())),0,(VLOOKUP($A94,'Import OffPeak'!$A$3:BH$99,55,FALSE())-VLOOKUP($A94,'Import OffPeak change'!$A$106:BH$202,55,FALSE())))</f>
        <v>0</v>
      </c>
      <c r="BD94" s="193" t="n">
        <f aca="false">IF(ISERROR(VLOOKUP($A94,'Import OffPeak'!$A$3:BI$99,56,FALSE())-VLOOKUP($A94,'Import OffPeak change'!$A$106:BI$202,56,FALSE())),0,(VLOOKUP($A94,'Import OffPeak'!$A$3:BI$99,56,FALSE())-VLOOKUP($A94,'Import OffPeak change'!$A$106:BI$202,56,FALSE())))</f>
        <v>0</v>
      </c>
      <c r="BE94" s="193" t="n">
        <f aca="false">IF(ISERROR(VLOOKUP($A94,'Import OffPeak'!$A$3:BJ$99,57,FALSE())-VLOOKUP($A94,'Import OffPeak change'!$A$106:BJ$202,57,FALSE())),0,(VLOOKUP($A94,'Import OffPeak'!$A$3:BJ$99,57,FALSE())-VLOOKUP($A94,'Import OffPeak change'!$A$106:BJ$202,57,FALSE())))</f>
        <v>0</v>
      </c>
      <c r="BF94" s="193" t="n">
        <f aca="false">IF(ISERROR(VLOOKUP($A94,'Import OffPeak'!$A$3:BK$99,58,FALSE())-VLOOKUP($A94,'Import OffPeak change'!$A$106:BK$202,58,FALSE())),0,(VLOOKUP($A94,'Import OffPeak'!$A$3:BK$99,58,FALSE())-VLOOKUP($A94,'Import OffPeak change'!$A$106:BK$202,58,FALSE())))</f>
        <v>0</v>
      </c>
      <c r="BG94" s="193" t="n">
        <f aca="false">IF(ISERROR(VLOOKUP($A94,'Import OffPeak'!$A$3:BL$99,59,FALSE())-VLOOKUP($A94,'Import OffPeak change'!$A$106:BL$202,59,FALSE())),0,(VLOOKUP($A94,'Import OffPeak'!$A$3:BL$99,59,FALSE())-VLOOKUP($A94,'Import OffPeak change'!$A$106:BL$202,59,FALSE())))</f>
        <v>0</v>
      </c>
      <c r="BH94" s="193" t="n">
        <f aca="false">IF(ISERROR(VLOOKUP($A94,'Import OffPeak'!$A$3:BM$99,60,FALSE())-VLOOKUP($A94,'Import OffPeak change'!$A$106:BM$202,60,FALSE())),0,(VLOOKUP($A94,'Import OffPeak'!$A$3:BM$99,60,FALSE())-VLOOKUP($A94,'Import OffPeak change'!$A$106:BM$202,60,FALSE())))</f>
        <v>0</v>
      </c>
      <c r="BI94" s="193" t="n">
        <f aca="false">IF(ISERROR(VLOOKUP($A94,'Import OffPeak'!$A$3:BN$99,61,FALSE())-VLOOKUP($A94,'Import OffPeak change'!$A$106:BN$202,61,FALSE())),0,(VLOOKUP($A94,'Import OffPeak'!$A$3:BN$99,61,FALSE())-VLOOKUP($A94,'Import OffPeak change'!$A$106:BN$202,61,FALSE())))</f>
        <v>0</v>
      </c>
      <c r="BJ94" s="193" t="n">
        <f aca="false">IF(ISERROR(VLOOKUP($A94,'Import OffPeak'!$A$3:BO$99,62,FALSE())-VLOOKUP($A94,'Import OffPeak change'!$A$106:BO$202,62,FALSE())),0,(VLOOKUP($A94,'Import OffPeak'!$A$3:BO$99,62,FALSE())-VLOOKUP($A94,'Import OffPeak change'!$A$106:BO$202,62,FALSE())))</f>
        <v>0</v>
      </c>
      <c r="BK94" s="193" t="n">
        <f aca="false">IF(ISERROR(VLOOKUP($A94,'Import OffPeak'!$A$3:BP$99,63,FALSE())-VLOOKUP($A94,'Import OffPeak change'!$A$106:BP$202,63,FALSE())),0,(VLOOKUP($A94,'Import OffPeak'!$A$3:BP$99,63,FALSE())-VLOOKUP($A94,'Import OffPeak change'!$A$106:BP$202,63,FALSE())))</f>
        <v>0</v>
      </c>
      <c r="BL94" s="193" t="n">
        <f aca="false">IF(ISERROR(VLOOKUP($A94,'Import OffPeak'!$A$3:BQ$99,64,FALSE())-VLOOKUP($A94,'Import OffPeak change'!$A$106:BQ$202,64,FALSE())),0,(VLOOKUP($A94,'Import OffPeak'!$A$3:BQ$99,64,FALSE())-VLOOKUP($A94,'Import OffPeak change'!$A$106:BQ$202,64,FALSE())))</f>
        <v>0</v>
      </c>
      <c r="BM94" s="193" t="n">
        <f aca="false">IF(ISERROR(VLOOKUP($A94,'Import OffPeak'!$A$3:BR$99,65,FALSE())-VLOOKUP($A94,'Import OffPeak change'!$A$106:BR$202,65,FALSE())),0,(VLOOKUP($A94,'Import OffPeak'!$A$3:BR$99,65,FALSE())-VLOOKUP($A94,'Import OffPeak change'!$A$106:BR$202,65,FALSE())))</f>
        <v>0</v>
      </c>
      <c r="BN94" s="193" t="n">
        <f aca="false">IF(ISERROR(VLOOKUP($A94,'Import OffPeak'!$A$3:BS$99,66,FALSE())-VLOOKUP($A94,'Import OffPeak change'!$A$106:BS$202,66,FALSE())),0,(VLOOKUP($A94,'Import OffPeak'!$A$3:BS$99,66,FALSE())-VLOOKUP($A94,'Import OffPeak change'!$A$106:BS$202,66,FALSE())))</f>
        <v>0</v>
      </c>
      <c r="BO94" s="193" t="n">
        <f aca="false">IF(ISERROR(VLOOKUP($A94,'Import OffPeak'!$A$3:BT$99,67,FALSE())-VLOOKUP($A94,'Import OffPeak change'!$A$106:BT$202,67,FALSE())),0,(VLOOKUP($A94,'Import OffPeak'!$A$3:BT$99,67,FALSE())-VLOOKUP($A94,'Import OffPeak change'!$A$106:BT$202,67,FALSE())))</f>
        <v>0</v>
      </c>
      <c r="BP94" s="193" t="n">
        <f aca="false">IF(ISERROR(VLOOKUP($A94,'Import OffPeak'!$A$3:BU$99,68,FALSE())-VLOOKUP($A94,'Import OffPeak change'!$A$106:BU$202,68,FALSE())),0,(VLOOKUP($A94,'Import OffPeak'!$A$3:BU$99,68,FALSE())-VLOOKUP($A94,'Import OffPeak change'!$A$106:BU$202,68,FALSE())))</f>
        <v>0</v>
      </c>
      <c r="BQ94" s="193" t="n">
        <f aca="false">IF(ISERROR(VLOOKUP($A94,'Import OffPeak'!$A$3:BV$99,69,FALSE())-VLOOKUP($A94,'Import OffPeak change'!$A$106:BV$202,69,FALSE())),0,(VLOOKUP($A94,'Import OffPeak'!$A$3:BV$99,69,FALSE())-VLOOKUP($A94,'Import OffPeak change'!$A$106:BV$202,69,FALSE())))</f>
        <v>0</v>
      </c>
      <c r="BR94" s="193" t="n">
        <f aca="false">IF(ISERROR(VLOOKUP($A94,'Import OffPeak'!$A$3:BW$99,70,FALSE())-VLOOKUP($A94,'Import OffPeak change'!$A$106:BW$202,70,FALSE())),0,(VLOOKUP($A94,'Import OffPeak'!$A$3:BW$99,70,FALSE())-VLOOKUP($A94,'Import OffPeak change'!$A$106:BW$202,70,FALSE())))</f>
        <v>0</v>
      </c>
      <c r="BS94" s="193" t="n">
        <f aca="false">IF(ISERROR(VLOOKUP($A94,'Import OffPeak'!$A$3:BX$99,71,FALSE())-VLOOKUP($A94,'Import OffPeak change'!$A$106:BX$202,71,FALSE())),0,(VLOOKUP($A94,'Import OffPeak'!$A$3:BX$99,71,FALSE())-VLOOKUP($A94,'Import OffPeak change'!$A$106:BX$202,71,FALSE())))</f>
        <v>0</v>
      </c>
      <c r="BT94" s="193" t="n">
        <f aca="false">IF(ISERROR(VLOOKUP($A94,'Import OffPeak'!$A$3:BY$99,72,FALSE())-VLOOKUP($A94,'Import OffPeak change'!$A$106:BY$202,72,FALSE())),0,(VLOOKUP($A94,'Import OffPeak'!$A$3:BY$99,72,FALSE())-VLOOKUP($A94,'Import OffPeak change'!$A$106:BY$202,72,FALSE())))</f>
        <v>0</v>
      </c>
      <c r="BU94" s="193" t="n">
        <f aca="false">IF(ISERROR(VLOOKUP($A94,'Import OffPeak'!$A$3:BZ$99,73,FALSE())-VLOOKUP($A94,'Import OffPeak change'!$A$106:BZ$202,73,FALSE())),0,(VLOOKUP($A94,'Import OffPeak'!$A$3:BZ$99,73,FALSE())-VLOOKUP($A94,'Import OffPeak change'!$A$106:BZ$202,73,FALSE())))</f>
        <v>0</v>
      </c>
      <c r="BV94" s="193" t="n">
        <f aca="false">IF(ISERROR(VLOOKUP($A94,'Import OffPeak'!$A$3:CA$99,74,FALSE())-VLOOKUP($A94,'Import OffPeak change'!$A$106:CA$202,74,FALSE())),0,(VLOOKUP($A94,'Import OffPeak'!$A$3:CA$99,74,FALSE())-VLOOKUP($A94,'Import OffPeak change'!$A$106:CA$202,74,FALSE())))</f>
        <v>0</v>
      </c>
      <c r="BW94" s="193" t="n">
        <f aca="false">IF(ISERROR(VLOOKUP($A94,'Import OffPeak'!$A$3:CB$99,75,FALSE())-VLOOKUP($A94,'Import OffPeak change'!$A$106:CB$202,75,FALSE())),0,(VLOOKUP($A94,'Import OffPeak'!$A$3:CB$99,75,FALSE())-VLOOKUP($A94,'Import OffPeak change'!$A$106:CB$202,75,FALSE())))</f>
        <v>0</v>
      </c>
      <c r="BX94" s="193" t="n">
        <f aca="false">IF(ISERROR(VLOOKUP($A94,'Import OffPeak'!$A$3:CC$99,76,FALSE())-VLOOKUP($A94,'Import OffPeak change'!$A$106:CC$202,76,FALSE())),0,(VLOOKUP($A94,'Import OffPeak'!$A$3:CC$99,76,FALSE())-VLOOKUP($A94,'Import OffPeak change'!$A$106:CC$202,76,FALSE())))</f>
        <v>0</v>
      </c>
      <c r="BY94" s="193" t="n">
        <f aca="false">IF(ISERROR(VLOOKUP($A94,'Import OffPeak'!$A$3:CD$99,77,FALSE())-VLOOKUP($A94,'Import OffPeak change'!$A$106:CD$202,77,FALSE())),0,(VLOOKUP($A94,'Import OffPeak'!$A$3:CD$99,77,FALSE())-VLOOKUP($A94,'Import OffPeak change'!$A$106:CD$202,77,FALSE())))</f>
        <v>0</v>
      </c>
      <c r="BZ94" s="193" t="n">
        <f aca="false">IF(ISERROR(VLOOKUP($A94,'Import OffPeak'!$A$3:CE$99,78,FALSE())-VLOOKUP($A94,'Import OffPeak change'!$A$106:CE$202,78,FALSE())),0,(VLOOKUP($A94,'Import OffPeak'!$A$3:CE$99,78,FALSE())-VLOOKUP($A94,'Import OffPeak change'!$A$106:CE$202,78,FALSE())))</f>
        <v>0</v>
      </c>
      <c r="CA94" s="193" t="n">
        <f aca="false">IF(ISERROR(VLOOKUP($A94,'Import OffPeak'!$A$3:CF$99,79,FALSE())-VLOOKUP($A94,'Import OffPeak change'!$A$106:CF$202,79,FALSE())),0,(VLOOKUP($A94,'Import OffPeak'!$A$3:CF$99,79,FALSE())-VLOOKUP($A94,'Import OffPeak change'!$A$106:CF$202,79,FALSE())))</f>
        <v>0</v>
      </c>
      <c r="CB94" s="193" t="n">
        <f aca="false">IF(ISERROR(VLOOKUP($A94,'Import OffPeak'!$A$3:CG$99,80,FALSE())-VLOOKUP($A94,'Import OffPeak change'!$A$106:CG$202,80,FALSE())),0,(VLOOKUP($A94,'Import OffPeak'!$A$3:CG$99,80,FALSE())-VLOOKUP($A94,'Import OffPeak change'!$A$106:CG$202,80,FALSE())))</f>
        <v>0</v>
      </c>
      <c r="CC94" s="193" t="n">
        <f aca="false">IF(ISERROR(VLOOKUP($A94,'Import OffPeak'!$A$3:CH$99,81,FALSE())-VLOOKUP($A94,'Import OffPeak change'!$A$106:CH$202,81,FALSE())),0,(VLOOKUP($A94,'Import OffPeak'!$A$3:CH$99,81,FALSE())-VLOOKUP($A94,'Import OffPeak change'!$A$106:CH$202,81,FALSE())))</f>
        <v>0</v>
      </c>
      <c r="CD94" s="193" t="n">
        <f aca="false">IF(ISERROR(VLOOKUP($A94,'Import OffPeak'!$A$3:CI$99,82,FALSE())-VLOOKUP($A94,'Import OffPeak change'!$A$106:CI$202,82,FALSE())),0,(VLOOKUP($A94,'Import OffPeak'!$A$3:CI$99,82,FALSE())-VLOOKUP($A94,'Import OffPeak change'!$A$106:CI$202,82,FALSE())))</f>
        <v>0</v>
      </c>
      <c r="CE94" s="193" t="n">
        <f aca="false">IF(ISERROR(VLOOKUP($A94,'Import OffPeak'!$A$3:CJ$99,83,FALSE())-VLOOKUP($A94,'Import OffPeak change'!$A$106:CJ$202,83,FALSE())),0,(VLOOKUP($A94,'Import OffPeak'!$A$3:CJ$99,83,FALSE())-VLOOKUP($A94,'Import OffPeak change'!$A$106:CJ$202,83,FALSE())))</f>
        <v>0</v>
      </c>
      <c r="CF94" s="193" t="n">
        <f aca="false">IF(ISERROR(VLOOKUP($A94,'Import OffPeak'!$A$3:CK$99,84,FALSE())-VLOOKUP($A94,'Import OffPeak change'!$A$106:CK$202,84,FALSE())),0,(VLOOKUP($A94,'Import OffPeak'!$A$3:CK$99,84,FALSE())-VLOOKUP($A94,'Import OffPeak change'!$A$106:CK$202,84,FALSE())))</f>
        <v>0</v>
      </c>
      <c r="CG94" s="193" t="n">
        <f aca="false">IF(ISERROR(VLOOKUP($A94,'Import OffPeak'!$A$3:CL$99,85,FALSE())-VLOOKUP($A94,'Import OffPeak change'!$A$106:CL$202,85,FALSE())),0,(VLOOKUP($A94,'Import OffPeak'!$A$3:CL$99,85,FALSE())-VLOOKUP($A94,'Import OffPeak change'!$A$106:CL$202,85,FALSE())))</f>
        <v>0</v>
      </c>
      <c r="CH94" s="193" t="n">
        <f aca="false">IF(ISERROR(VLOOKUP($A94,'Import OffPeak'!$A$3:CM$99,86,FALSE())-VLOOKUP($A94,'Import OffPeak change'!$A$106:CM$202,86,FALSE())),0,(VLOOKUP($A94,'Import OffPeak'!$A$3:CM$99,86,FALSE())-VLOOKUP($A94,'Import OffPeak change'!$A$106:CM$202,86,FALSE())))</f>
        <v>0</v>
      </c>
      <c r="CI94" s="193" t="n">
        <f aca="false">IF(ISERROR(VLOOKUP($A94,'Import OffPeak'!$A$3:CN$99,87,FALSE())-VLOOKUP($A94,'Import OffPeak change'!$A$106:CN$202,87,FALSE())),0,(VLOOKUP($A94,'Import OffPeak'!$A$3:CN$99,87,FALSE())-VLOOKUP($A94,'Import OffPeak change'!$A$106:CN$202,87,FALSE())))</f>
        <v>0</v>
      </c>
      <c r="CJ94" s="193" t="n">
        <f aca="false">IF(ISERROR(VLOOKUP($A94,'Import OffPeak'!$A$3:CO$99,88,FALSE())-VLOOKUP($A94,'Import OffPeak change'!$A$106:CO$202,88,FALSE())),0,(VLOOKUP($A94,'Import OffPeak'!$A$3:CO$99,88,FALSE())-VLOOKUP($A94,'Import OffPeak change'!$A$106:CO$202,88,FALSE())))</f>
        <v>0</v>
      </c>
      <c r="CK94" s="193" t="n">
        <f aca="false">IF(ISERROR(VLOOKUP($A94,'Import OffPeak'!$A$3:CP$99,89,FALSE())-VLOOKUP($A94,'Import OffPeak change'!$A$106:CP$202,89,FALSE())),0,(VLOOKUP($A94,'Import OffPeak'!$A$3:CP$99,89,FALSE())-VLOOKUP($A94,'Import OffPeak change'!$A$106:CP$202,89,FALSE())))</f>
        <v>0</v>
      </c>
      <c r="CL94" s="193" t="n">
        <f aca="false">IF(ISERROR(VLOOKUP($A94,'Import OffPeak'!$A$3:CQ$99,90,FALSE())-VLOOKUP($A94,'Import OffPeak change'!$A$106:CQ$202,90,FALSE())),0,(VLOOKUP($A94,'Import OffPeak'!$A$3:CQ$99,90,FALSE())-VLOOKUP($A94,'Import OffPeak change'!$A$106:CQ$202,90,FALSE())))</f>
        <v>0</v>
      </c>
      <c r="CM94" s="193" t="n">
        <f aca="false">IF(ISERROR(VLOOKUP($A94,'Import OffPeak'!$A$3:CR$99,91,FALSE())-VLOOKUP($A94,'Import OffPeak change'!$A$106:CR$202,91,FALSE())),0,(VLOOKUP($A94,'Import OffPeak'!$A$3:CR$99,91,FALSE())-VLOOKUP($A94,'Import OffPeak change'!$A$106:CR$202,91,FALSE())))</f>
        <v>0</v>
      </c>
      <c r="CN94" s="193" t="n">
        <f aca="false">IF(ISERROR(VLOOKUP($A94,'Import OffPeak'!$A$3:CS$99,92,FALSE())-VLOOKUP($A94,'Import OffPeak change'!$A$106:CS$202,92,FALSE())),0,(VLOOKUP($A94,'Import OffPeak'!$A$3:CS$99,92,FALSE())-VLOOKUP($A94,'Import OffPeak change'!$A$106:CS$202,92,FALSE())))</f>
        <v>0</v>
      </c>
      <c r="CO94" s="193" t="n">
        <f aca="false">IF(ISERROR(VLOOKUP($A94,'Import OffPeak'!$A$3:CT$99,93,FALSE())-VLOOKUP($A94,'Import OffPeak change'!$A$106:CT$202,93,FALSE())),0,(VLOOKUP($A94,'Import OffPeak'!$A$3:CT$99,93,FALSE())-VLOOKUP($A94,'Import OffPeak change'!$A$106:CT$202,93,FALSE())))</f>
        <v>0</v>
      </c>
      <c r="CP94" s="193" t="n">
        <f aca="false">IF(ISERROR(VLOOKUP($A94,'Import OffPeak'!$A$3:CU$99,94,FALSE())-VLOOKUP($A94,'Import OffPeak change'!$A$106:CU$202,94,FALSE())),0,(VLOOKUP($A94,'Import OffPeak'!$A$3:CU$99,94,FALSE())-VLOOKUP($A94,'Import OffPeak change'!$A$106:CU$202,94,FALSE())))</f>
        <v>0</v>
      </c>
      <c r="CQ94" s="193" t="n">
        <f aca="false">IF(ISERROR(VLOOKUP($A94,'Import OffPeak'!$A$3:CV$99,95,FALSE())-VLOOKUP($A94,'Import OffPeak change'!$A$106:CV$202,95,FALSE())),0,(VLOOKUP($A94,'Import OffPeak'!$A$3:CV$99,95,FALSE())-VLOOKUP($A94,'Import OffPeak change'!$A$106:CV$202,95,FALSE())))</f>
        <v>0</v>
      </c>
      <c r="CR94" s="193" t="n">
        <f aca="false">IF(ISERROR(VLOOKUP($A94,'Import OffPeak'!$A$3:CW$99,96,FALSE())-VLOOKUP($A94,'Import OffPeak change'!$A$106:CW$202,96,FALSE())),0,(VLOOKUP($A94,'Import OffPeak'!$A$3:CW$99,96,FALSE())-VLOOKUP($A94,'Import OffPeak change'!$A$106:CW$202,96,FALSE())))</f>
        <v>0</v>
      </c>
      <c r="CS94" s="193" t="n">
        <f aca="false">IF(ISERROR(VLOOKUP($A94,'Import OffPeak'!$A$3:CX$99,97,FALSE())-VLOOKUP($A94,'Import OffPeak change'!$A$106:CX$202,97,FALSE())),0,(VLOOKUP($A94,'Import OffPeak'!$A$3:CX$99,97,FALSE())-VLOOKUP($A94,'Import OffPeak change'!$A$106:CX$202,97,FALSE())))</f>
        <v>0</v>
      </c>
      <c r="CT94" s="193" t="n">
        <f aca="false">IF(ISERROR(VLOOKUP($A94,'Import OffPeak'!$A$3:CY$99,98,FALSE())-VLOOKUP($A94,'Import OffPeak change'!$A$106:CY$202,98,FALSE())),0,(VLOOKUP($A94,'Import OffPeak'!$A$3:CY$99,98,FALSE())-VLOOKUP($A94,'Import OffPeak change'!$A$106:CY$202,98,FALSE())))</f>
        <v>0</v>
      </c>
      <c r="CU94" s="193" t="n">
        <f aca="false">IF(ISERROR(VLOOKUP($A94,'Import OffPeak'!$A$3:CZ$99,99,FALSE())-VLOOKUP($A94,'Import OffPeak change'!$A$106:CZ$202,99,FALSE())),0,(VLOOKUP($A94,'Import OffPeak'!$A$3:CZ$99,99,FALSE())-VLOOKUP($A94,'Import OffPeak change'!$A$106:CZ$202,99,FALSE())))</f>
        <v>0</v>
      </c>
      <c r="CV94" s="193" t="n">
        <f aca="false">IF(ISERROR(VLOOKUP($A94,'Import OffPeak'!$A$3:DA$99,100,FALSE())-VLOOKUP($A94,'Import OffPeak change'!$A$106:DA$202,100,FALSE())),0,(VLOOKUP($A94,'Import OffPeak'!$A$3:DA$99,100,FALSE())-VLOOKUP($A94,'Import OffPeak change'!$A$106:DA$202,100,FALSE())))</f>
        <v>0</v>
      </c>
      <c r="CW94" s="193" t="n">
        <f aca="false">IF(ISERROR(VLOOKUP($A94,'Import OffPeak'!$A$3:DB$99,101,FALSE())-VLOOKUP($A94,'Import OffPeak change'!$A$106:DB$202,101,FALSE())),0,(VLOOKUP($A94,'Import OffPeak'!$A$3:DB$99,101,FALSE())-VLOOKUP($A94,'Import OffPeak change'!$A$106:DB$202,101,FALSE())))</f>
        <v>0</v>
      </c>
      <c r="CX94" s="193" t="n">
        <f aca="false">IF(ISERROR(VLOOKUP($A94,'Import OffPeak'!$A$3:DC$99,102,FALSE())-VLOOKUP($A94,'Import OffPeak change'!$A$106:DC$202,102,FALSE())),0,(VLOOKUP($A94,'Import OffPeak'!$A$3:DC$99,102,FALSE())-VLOOKUP($A94,'Import OffPeak change'!$A$106:DC$202,102,FALSE())))</f>
        <v>0</v>
      </c>
      <c r="CY94" s="193" t="n">
        <f aca="false">IF(ISERROR(VLOOKUP($A94,'Import OffPeak'!$A$3:DD$99,103,FALSE())-VLOOKUP($A94,'Import OffPeak change'!$A$106:DD$202,103,FALSE())),0,(VLOOKUP($A94,'Import OffPeak'!$A$3:DD$99,103,FALSE())-VLOOKUP($A94,'Import OffPeak change'!$A$106:DD$202,103,FALSE())))</f>
        <v>0</v>
      </c>
      <c r="CZ94" s="193" t="n">
        <f aca="false">IF(ISERROR(VLOOKUP($A94,'Import OffPeak'!$A$3:DE$99,104,FALSE())-VLOOKUP($A94,'Import OffPeak change'!$A$106:DE$202,104,FALSE())),0,(VLOOKUP($A94,'Import OffPeak'!$A$3:DE$99,104,FALSE())-VLOOKUP($A94,'Import OffPeak change'!$A$106:DE$202,104,FALSE())))</f>
        <v>0</v>
      </c>
      <c r="DA94" s="193" t="n">
        <f aca="false">IF(ISERROR(VLOOKUP($A94,'Import OffPeak'!$A$3:DF$99,105,FALSE())-VLOOKUP($A94,'Import OffPeak change'!$A$106:DF$202,105,FALSE())),0,(VLOOKUP($A94,'Import OffPeak'!$A$3:DF$99,105,FALSE())-VLOOKUP($A94,'Import OffPeak change'!$A$106:DF$202,105,FALSE())))</f>
        <v>0</v>
      </c>
      <c r="DB94" s="193" t="n">
        <f aca="false">IF(ISERROR(VLOOKUP($A94,'Import OffPeak'!$A$3:DG$99,106,FALSE())-VLOOKUP($A94,'Import OffPeak change'!$A$106:DG$202,106,FALSE())),0,(VLOOKUP($A94,'Import OffPeak'!$A$3:DG$99,106,FALSE())-VLOOKUP($A94,'Import OffPeak change'!$A$106:DG$202,106,FALSE())))</f>
        <v>0</v>
      </c>
      <c r="DC94" s="193" t="n">
        <f aca="false">IF(ISERROR(VLOOKUP($A94,'Import OffPeak'!$A$3:DH$99,107,FALSE())-VLOOKUP($A94,'Import OffPeak change'!$A$106:DH$202,107,FALSE())),0,(VLOOKUP($A94,'Import OffPeak'!$A$3:DH$99,107,FALSE())-VLOOKUP($A94,'Import OffPeak change'!$A$106:DH$202,107,FALSE())))</f>
        <v>0</v>
      </c>
      <c r="DD94" s="193" t="n">
        <f aca="false">IF(ISERROR(VLOOKUP($A94,'Import OffPeak'!$A$3:DI$99,108,FALSE())-VLOOKUP($A94,'Import OffPeak change'!$A$106:DI$202,108,FALSE())),0,(VLOOKUP($A94,'Import OffPeak'!$A$3:DI$99,108,FALSE())-VLOOKUP($A94,'Import OffPeak change'!$A$106:DI$202,108,FALSE())))</f>
        <v>0</v>
      </c>
      <c r="DE94" s="193" t="n">
        <f aca="false">IF(ISERROR(VLOOKUP($A94,'Import OffPeak'!$A$3:DJ$99,109,FALSE())-VLOOKUP($A94,'Import OffPeak change'!$A$106:DJ$202,109,FALSE())),0,(VLOOKUP($A94,'Import OffPeak'!$A$3:DJ$99,109,FALSE())-VLOOKUP($A94,'Import OffPeak change'!$A$106:DJ$202,109,FALSE())))</f>
        <v>0</v>
      </c>
      <c r="DF94" s="193" t="n">
        <f aca="false">IF(ISERROR(VLOOKUP($A94,'Import OffPeak'!$A$3:DK$99,110,FALSE())-VLOOKUP($A94,'Import OffPeak change'!$A$106:DK$202,110,FALSE())),0,(VLOOKUP($A94,'Import OffPeak'!$A$3:DK$99,110,FALSE())-VLOOKUP($A94,'Import OffPeak change'!$A$106:DK$202,110,FALSE())))</f>
        <v>0</v>
      </c>
      <c r="DG94" s="193" t="n">
        <f aca="false">IF(ISERROR(VLOOKUP($A94,'Import OffPeak'!$A$3:DL$99,111,FALSE())-VLOOKUP($A94,'Import OffPeak change'!$A$106:DL$202,111,FALSE())),0,(VLOOKUP($A94,'Import OffPeak'!$A$3:DL$99,111,FALSE())-VLOOKUP($A94,'Import OffPeak change'!$A$106:DL$202,111,FALSE())))</f>
        <v>0</v>
      </c>
      <c r="DH94" s="193" t="n">
        <f aca="false">IF(ISERROR(VLOOKUP($A94,'Import OffPeak'!$A$3:DM$99,112,FALSE())-VLOOKUP($A94,'Import OffPeak change'!$A$106:DM$202,112,FALSE())),0,(VLOOKUP($A94,'Import OffPeak'!$A$3:DM$99,112,FALSE())-VLOOKUP($A94,'Import OffPeak change'!$A$106:DM$202,112,FALSE())))</f>
        <v>0</v>
      </c>
      <c r="DI94" s="193" t="n">
        <f aca="false">IF(ISERROR(VLOOKUP($A94,'Import OffPeak'!$A$3:DN$99,113,FALSE())-VLOOKUP($A94,'Import OffPeak change'!$A$106:DN$202,113,FALSE())),0,(VLOOKUP($A94,'Import OffPeak'!$A$3:DN$99,113,FALSE())-VLOOKUP($A94,'Import OffPeak change'!$A$106:DN$202,113,FALSE())))</f>
        <v>0</v>
      </c>
      <c r="DJ94" s="193" t="n">
        <f aca="false">IF(ISERROR(VLOOKUP($A94,'Import OffPeak'!$A$3:DO$99,114,FALSE())-VLOOKUP($A94,'Import OffPeak change'!$A$106:DO$202,114,FALSE())),0,(VLOOKUP($A94,'Import OffPeak'!$A$3:DO$99,114,FALSE())-VLOOKUP($A94,'Import OffPeak change'!$A$106:DO$202,114,FALSE())))</f>
        <v>0</v>
      </c>
      <c r="DK94" s="193" t="n">
        <f aca="false">IF(ISERROR(VLOOKUP($A94,'Import OffPeak'!$A$3:DP$99,115,FALSE())-VLOOKUP($A94,'Import OffPeak change'!$A$106:DP$202,115,FALSE())),0,(VLOOKUP($A94,'Import OffPeak'!$A$3:DP$99,115,FALSE())-VLOOKUP($A94,'Import OffPeak change'!$A$106:DP$202,115,FALSE())))</f>
        <v>0</v>
      </c>
      <c r="DL94" s="193" t="n">
        <f aca="false">IF(ISERROR(VLOOKUP($A94,'Import OffPeak'!$A$3:DQ$99,116,FALSE())-VLOOKUP($A94,'Import OffPeak change'!$A$106:DQ$202,116,FALSE())),0,(VLOOKUP($A94,'Import OffPeak'!$A$3:DQ$99,116,FALSE())-VLOOKUP($A94,'Import OffPeak change'!$A$106:DQ$202,116,FALSE())))</f>
        <v>0</v>
      </c>
      <c r="DM94" s="193" t="n">
        <f aca="false">IF(ISERROR(VLOOKUP($A94,'Import OffPeak'!$A$3:DR$99,117,FALSE())-VLOOKUP($A94,'Import OffPeak change'!$A$106:DR$202,117,FALSE())),0,(VLOOKUP($A94,'Import OffPeak'!$A$3:DR$99,117,FALSE())-VLOOKUP($A94,'Import OffPeak change'!$A$106:DR$202,117,FALSE())))</f>
        <v>0</v>
      </c>
      <c r="DN94" s="193" t="n">
        <f aca="false">IF(ISERROR(VLOOKUP($A94,'Import OffPeak'!$A$3:DS$99,118,FALSE())-VLOOKUP($A94,'Import OffPeak change'!$A$106:DS$202,118,FALSE())),0,(VLOOKUP($A94,'Import OffPeak'!$A$3:DS$99,118,FALSE())-VLOOKUP($A94,'Import OffPeak change'!$A$106:DS$202,118,FALSE())))</f>
        <v>0</v>
      </c>
      <c r="DO94" s="193" t="n">
        <f aca="false">IF(ISERROR(VLOOKUP($A94,'Import OffPeak'!$A$3:DT$99,119,FALSE())-VLOOKUP($A94,'Import OffPeak change'!$A$106:DT$202,119,FALSE())),0,(VLOOKUP($A94,'Import OffPeak'!$A$3:DT$99,119,FALSE())-VLOOKUP($A94,'Import OffPeak change'!$A$106:DT$202,119,FALSE())))</f>
        <v>0</v>
      </c>
      <c r="DP94" s="193" t="n">
        <f aca="false">IF(ISERROR(VLOOKUP($A94,'Import OffPeak'!$A$3:DU$99,120,FALSE())-VLOOKUP($A94,'Import OffPeak change'!$A$106:DU$202,120,FALSE())),0,(VLOOKUP($A94,'Import OffPeak'!$A$3:DU$99,120,FALSE())-VLOOKUP($A94,'Import OffPeak change'!$A$106:DU$202,120,FALSE())))</f>
        <v>0</v>
      </c>
      <c r="DQ94" s="193" t="n">
        <f aca="false">IF(ISERROR(VLOOKUP($A94,'Import OffPeak'!$A$3:DV$99,121,FALSE())-VLOOKUP($A94,'Import OffPeak change'!$A$106:DV$202,121,FALSE())),0,(VLOOKUP($A94,'Import OffPeak'!$A$3:DV$99,121,FALSE())-VLOOKUP($A94,'Import OffPeak change'!$A$106:DV$202,121,FALSE())))</f>
        <v>0</v>
      </c>
      <c r="DR94" s="193" t="n">
        <f aca="false">IF(ISERROR(VLOOKUP($A94,'Import OffPeak'!$A$3:DW$99,122,FALSE())-VLOOKUP($A94,'Import OffPeak change'!$A$106:DW$202,122,FALSE())),0,(VLOOKUP($A94,'Import OffPeak'!$A$3:DW$99,122,FALSE())-VLOOKUP($A94,'Import OffPeak change'!$A$106:DW$202,122,FALSE())))</f>
        <v>0</v>
      </c>
      <c r="DS94" s="193" t="n">
        <f aca="false">IF(ISERROR(VLOOKUP($A94,'Import OffPeak'!$A$3:DX$99,123,FALSE())-VLOOKUP($A94,'Import OffPeak change'!$A$106:DX$202,123,FALSE())),0,(VLOOKUP($A94,'Import OffPeak'!$A$3:DX$99,123,FALSE())-VLOOKUP($A94,'Import OffPeak change'!$A$106:DX$202,123,FALSE())))</f>
        <v>0</v>
      </c>
      <c r="DT94" s="193" t="n">
        <f aca="false">IF(ISERROR(VLOOKUP($A94,'Import OffPeak'!$A$3:DY$99,124,FALSE())-VLOOKUP($A94,'Import OffPeak change'!$A$106:DY$202,124,FALSE())),0,(VLOOKUP($A94,'Import OffPeak'!$A$3:DY$99,124,FALSE())-VLOOKUP($A94,'Import OffPeak change'!$A$106:DY$202,124,FALSE())))</f>
        <v>0</v>
      </c>
      <c r="DU94" s="193" t="n">
        <f aca="false">IF(ISERROR(VLOOKUP($A94,'Import OffPeak'!$A$3:DZ$99,125,FALSE())-VLOOKUP($A94,'Import OffPeak change'!$A$106:DZ$202,125,FALSE())),0,(VLOOKUP($A94,'Import OffPeak'!$A$3:DZ$99,125,FALSE())-VLOOKUP($A94,'Import OffPeak change'!$A$106:DZ$202,125,FALSE())))</f>
        <v>0</v>
      </c>
      <c r="DV94" s="193" t="n">
        <f aca="false">IF(ISERROR(VLOOKUP($A94,'Import OffPeak'!$A$3:EA$99,126,FALSE())-VLOOKUP($A94,'Import OffPeak change'!$A$106:EA$202,126,FALSE())),0,(VLOOKUP($A94,'Import OffPeak'!$A$3:EA$99,126,FALSE())-VLOOKUP($A94,'Import OffPeak change'!$A$106:EA$202,126,FALSE())))</f>
        <v>0</v>
      </c>
      <c r="DW94" s="193" t="n">
        <f aca="false">IF(ISERROR(VLOOKUP($A94,'Import OffPeak'!$A$3:EB$99,127,FALSE())-VLOOKUP($A94,'Import OffPeak change'!$A$106:EB$202,127,FALSE())),0,(VLOOKUP($A94,'Import OffPeak'!$A$3:EB$99,127,FALSE())-VLOOKUP($A94,'Import OffPeak change'!$A$106:EB$202,127,FALSE())))</f>
        <v>0</v>
      </c>
      <c r="DX94" s="193" t="n">
        <f aca="false">IF(ISERROR(VLOOKUP($A94,'Import OffPeak'!$A$3:EC$99,128,FALSE())-VLOOKUP($A94,'Import OffPeak change'!$A$106:EC$202,128,FALSE())),0,(VLOOKUP($A94,'Import OffPeak'!$A$3:EC$99,128,FALSE())-VLOOKUP($A94,'Import OffPeak change'!$A$106:EC$202,128,FALSE())))</f>
        <v>0</v>
      </c>
      <c r="DY94" s="193" t="n">
        <f aca="false">IF(ISERROR(VLOOKUP($A94,'Import OffPeak'!$A$3:ED$99,129,FALSE())-VLOOKUP($A94,'Import OffPeak change'!$A$106:ED$202,129,FALSE())),0,(VLOOKUP($A94,'Import OffPeak'!$A$3:ED$99,129,FALSE())-VLOOKUP($A94,'Import OffPeak change'!$A$106:ED$202,129,FALSE())))</f>
        <v>0</v>
      </c>
      <c r="DZ94" s="193" t="n">
        <f aca="false">IF(ISERROR(VLOOKUP($A94,'Import OffPeak'!$A$3:EE$99,130,FALSE())-VLOOKUP($A94,'Import OffPeak change'!$A$106:EE$202,130,FALSE())),0,(VLOOKUP($A94,'Import OffPeak'!$A$3:EE$99,130,FALSE())-VLOOKUP($A94,'Import OffPeak change'!$A$106:EE$202,130,FALSE())))</f>
        <v>0</v>
      </c>
      <c r="EA94" s="193" t="n">
        <f aca="false">IF(ISERROR(VLOOKUP($A94,'Import OffPeak'!$A$3:EF$99,131,FALSE())-VLOOKUP($A94,'Import OffPeak change'!$A$106:EF$202,131,FALSE())),0,(VLOOKUP($A94,'Import OffPeak'!$A$3:EF$99,131,FALSE())-VLOOKUP($A94,'Import OffPeak change'!$A$106:EF$202,131,FALSE())))</f>
        <v>0</v>
      </c>
      <c r="EB94" s="193" t="n">
        <f aca="false">IF(ISERROR(VLOOKUP($A94,'Import OffPeak'!$A$3:EG$99,132,FALSE())-VLOOKUP($A94,'Import OffPeak change'!$A$106:EG$202,132,FALSE())),0,(VLOOKUP($A94,'Import OffPeak'!$A$3:EG$99,132,FALSE())-VLOOKUP($A94,'Import OffPeak change'!$A$106:EG$202,132,FALSE())))</f>
        <v>0</v>
      </c>
      <c r="EC94" s="193" t="n">
        <f aca="false">IF(ISERROR(VLOOKUP($A94,'Import OffPeak'!$A$3:EH$99,133,FALSE())-VLOOKUP($A94,'Import OffPeak change'!$A$106:EH$202,133,FALSE())),0,(VLOOKUP($A94,'Import OffPeak'!$A$3:EH$99,133,FALSE())-VLOOKUP($A94,'Import OffPeak change'!$A$106:EH$202,133,FALSE())))</f>
        <v>0</v>
      </c>
      <c r="ED94" s="193" t="n">
        <f aca="false">IF(ISERROR(VLOOKUP($A94,'Import OffPeak'!$A$3:EI$99,134,FALSE())-VLOOKUP($A94,'Import OffPeak change'!$A$106:EI$202,134,FALSE())),0,(VLOOKUP($A94,'Import OffPeak'!$A$3:EI$99,134,FALSE())-VLOOKUP($A94,'Import OffPeak change'!$A$106:EI$202,134,FALSE())))</f>
        <v>0</v>
      </c>
      <c r="EE94" s="193" t="n">
        <f aca="false">IF(ISERROR(VLOOKUP($A94,'Import OffPeak'!$A$3:EJ$99,135,FALSE())-VLOOKUP($A94,'Import OffPeak change'!$A$106:EJ$202,135,FALSE())),0,(VLOOKUP($A94,'Import OffPeak'!$A$3:EJ$99,135,FALSE())-VLOOKUP($A94,'Import OffPeak change'!$A$106:EJ$202,135,FALSE())))</f>
        <v>0</v>
      </c>
      <c r="EF94" s="193" t="n">
        <f aca="false">IF(ISERROR(VLOOKUP($A94,'Import OffPeak'!$A$3:EK$99,136,FALSE())-VLOOKUP($A94,'Import OffPeak change'!$A$106:EK$202,136,FALSE())),0,(VLOOKUP($A94,'Import OffPeak'!$A$3:EK$99,136,FALSE())-VLOOKUP($A94,'Import OffPeak change'!$A$106:EK$202,136,FALSE())))</f>
        <v>0</v>
      </c>
      <c r="EG94" s="193" t="n">
        <f aca="false">IF(ISERROR(VLOOKUP($A94,'Import OffPeak'!$A$3:EL$99,137,FALSE())-VLOOKUP($A94,'Import OffPeak change'!$A$106:EL$202,137,FALSE())),0,(VLOOKUP($A94,'Import OffPeak'!$A$3:EL$99,137,FALSE())-VLOOKUP($A94,'Import OffPeak change'!$A$106:EL$202,137,FALSE())))</f>
        <v>0</v>
      </c>
      <c r="EH94" s="193" t="n">
        <f aca="false">IF(ISERROR(VLOOKUP($A94,'Import OffPeak'!$A$3:EM$99,138,FALSE())-VLOOKUP($A94,'Import OffPeak change'!$A$106:EM$202,138,FALSE())),0,(VLOOKUP($A94,'Import OffPeak'!$A$3:EM$99,138,FALSE())-VLOOKUP($A94,'Import OffPeak change'!$A$106:EM$202,138,FALSE())))</f>
        <v>0</v>
      </c>
      <c r="EI94" s="193" t="n">
        <f aca="false">IF(ISERROR(VLOOKUP($A94,'Import OffPeak'!$A$3:EN$99,139,FALSE())-VLOOKUP($A94,'Import OffPeak change'!$A$106:EN$202,139,FALSE())),0,(VLOOKUP($A94,'Import OffPeak'!$A$3:EN$99,139,FALSE())-VLOOKUP($A94,'Import OffPeak change'!$A$106:EN$202,139,FALSE())))</f>
        <v>0</v>
      </c>
      <c r="EJ94" s="193" t="n">
        <f aca="false">IF(ISERROR(VLOOKUP($A94,'Import OffPeak'!$A$3:EO$99,140,FALSE())-VLOOKUP($A94,'Import OffPeak change'!$A$106:EO$202,140,FALSE())),0,(VLOOKUP($A94,'Import OffPeak'!$A$3:EO$99,140,FALSE())-VLOOKUP($A94,'Import OffPeak change'!$A$106:EO$202,140,FALSE())))</f>
        <v>0</v>
      </c>
      <c r="EK94" s="193" t="n">
        <f aca="false">IF(ISERROR(VLOOKUP($A94,'Import OffPeak'!$A$3:EP$99,141,FALSE())-VLOOKUP($A94,'Import OffPeak change'!$A$106:EP$202,141,FALSE())),0,(VLOOKUP($A94,'Import OffPeak'!$A$3:EP$99,141,FALSE())-VLOOKUP($A94,'Import OffPeak change'!$A$106:EP$202,141,FALSE())))</f>
        <v>0</v>
      </c>
      <c r="EL94" s="193" t="n">
        <f aca="false">IF(ISERROR(VLOOKUP($A94,'Import OffPeak'!$A$3:EQ$99,142,FALSE())-VLOOKUP($A94,'Import OffPeak change'!$A$106:EQ$202,142,FALSE())),0,(VLOOKUP($A94,'Import OffPeak'!$A$3:EQ$99,142,FALSE())-VLOOKUP($A94,'Import OffPeak change'!$A$106:EQ$202,142,FALSE())))</f>
        <v>0</v>
      </c>
      <c r="EM94" s="193" t="n">
        <f aca="false">IF(ISERROR(VLOOKUP($A94,'Import OffPeak'!$A$3:ER$99,143,FALSE())-VLOOKUP($A94,'Import OffPeak change'!$A$106:ER$202,143,FALSE())),0,(VLOOKUP($A94,'Import OffPeak'!$A$3:ER$99,143,FALSE())-VLOOKUP($A94,'Import OffPeak change'!$A$106:ER$202,143,FALSE())))</f>
        <v>0</v>
      </c>
      <c r="EN94" s="193" t="n">
        <f aca="false">IF(ISERROR(VLOOKUP($A94,'Import OffPeak'!$A$3:ES$99,144,FALSE())-VLOOKUP($A94,'Import OffPeak change'!$A$106:ES$202,144,FALSE())),0,(VLOOKUP($A94,'Import OffPeak'!$A$3:ES$99,144,FALSE())-VLOOKUP($A94,'Import OffPeak change'!$A$106:ES$202,144,FALSE())))</f>
        <v>0</v>
      </c>
      <c r="EO94" s="193" t="n">
        <f aca="false">IF(ISERROR(VLOOKUP($A94,'Import OffPeak'!$A$3:ET$99,145,FALSE())-VLOOKUP($A94,'Import OffPeak change'!$A$106:ET$202,145,FALSE())),0,(VLOOKUP($A94,'Import OffPeak'!$A$3:ET$99,145,FALSE())-VLOOKUP($A94,'Import OffPeak change'!$A$106:ET$202,145,FALSE())))</f>
        <v>0</v>
      </c>
      <c r="EP94" s="193" t="n">
        <f aca="false">IF(ISERROR(VLOOKUP($A94,'Import OffPeak'!$A$3:EU$99,146,FALSE())-VLOOKUP($A94,'Import OffPeak change'!$A$106:EU$202,146,FALSE())),0,(VLOOKUP($A94,'Import OffPeak'!$A$3:EU$99,146,FALSE())-VLOOKUP($A94,'Import OffPeak change'!$A$106:EU$202,146,FALSE())))</f>
        <v>0</v>
      </c>
      <c r="EQ94" s="193" t="n">
        <f aca="false">IF(ISERROR(VLOOKUP($A94,'Import OffPeak'!$A$3:EV$99,147,FALSE())-VLOOKUP($A94,'Import OffPeak change'!$A$106:EV$202,147,FALSE())),0,(VLOOKUP($A94,'Import OffPeak'!$A$3:EV$99,147,FALSE())-VLOOKUP($A94,'Import OffPeak change'!$A$106:EV$202,147,FALSE())))</f>
        <v>0</v>
      </c>
      <c r="ER94" s="193" t="n">
        <f aca="false">IF(ISERROR(VLOOKUP($A94,'Import OffPeak'!$A$3:EW$99,148,FALSE())-VLOOKUP($A94,'Import OffPeak change'!$A$106:EW$202,148,FALSE())),0,(VLOOKUP($A94,'Import OffPeak'!$A$3:EW$99,148,FALSE())-VLOOKUP($A94,'Import OffPeak change'!$A$106:EW$202,148,FALSE())))</f>
        <v>0</v>
      </c>
      <c r="ES94" s="193" t="n">
        <f aca="false">IF(ISERROR(VLOOKUP($A94,'Import OffPeak'!$A$3:EX$99,149,FALSE())-VLOOKUP($A94,'Import OffPeak change'!$A$106:EX$202,149,FALSE())),0,(VLOOKUP($A94,'Import OffPeak'!$A$3:EX$99,149,FALSE())-VLOOKUP($A94,'Import OffPeak change'!$A$106:EX$202,149,FALSE())))</f>
        <v>0</v>
      </c>
      <c r="ET94" s="193" t="n">
        <f aca="false">IF(ISERROR(VLOOKUP($A94,'Import OffPeak'!$A$3:EY$99,150,FALSE())-VLOOKUP($A94,'Import OffPeak change'!$A$106:EY$202,150,FALSE())),0,(VLOOKUP($A94,'Import OffPeak'!$A$3:EY$99,150,FALSE())-VLOOKUP($A94,'Import OffPeak change'!$A$106:EY$202,150,FALSE())))</f>
        <v>0</v>
      </c>
      <c r="EU94" s="193" t="n">
        <f aca="false">IF(ISERROR(VLOOKUP($A94,'Import OffPeak'!$A$3:EZ$99,151,FALSE())-VLOOKUP($A94,'Import OffPeak change'!$A$106:EZ$202,151,FALSE())),0,(VLOOKUP($A94,'Import OffPeak'!$A$3:EZ$99,151,FALSE())-VLOOKUP($A94,'Import OffPeak change'!$A$106:EZ$202,151,FALSE())))</f>
        <v>0</v>
      </c>
      <c r="EV94" s="193" t="n">
        <f aca="false">IF(ISERROR(VLOOKUP($A94,'Import OffPeak'!$A$3:FA$99,152,FALSE())-VLOOKUP($A94,'Import OffPeak change'!$A$106:FA$202,152,FALSE())),0,(VLOOKUP($A94,'Import OffPeak'!$A$3:FA$99,152,FALSE())-VLOOKUP($A94,'Import OffPeak change'!$A$106:FA$202,152,FALSE())))</f>
        <v>0</v>
      </c>
      <c r="EW94" s="193" t="n">
        <f aca="false">IF(ISERROR(VLOOKUP($A94,'Import OffPeak'!$A$3:FB$99,153,FALSE())-VLOOKUP($A94,'Import OffPeak change'!$A$106:FB$202,153,FALSE())),0,(VLOOKUP($A94,'Import OffPeak'!$A$3:FB$99,153,FALSE())-VLOOKUP($A94,'Import OffPeak change'!$A$106:FB$202,153,FALSE())))</f>
        <v>0</v>
      </c>
      <c r="EX94" s="193" t="n">
        <f aca="false">IF(ISERROR(VLOOKUP($A94,'Import OffPeak'!$A$3:FC$99,154,FALSE())-VLOOKUP($A94,'Import OffPeak change'!$A$106:FC$202,154,FALSE())),0,(VLOOKUP($A94,'Import OffPeak'!$A$3:FC$99,154,FALSE())-VLOOKUP($A94,'Import OffPeak change'!$A$106:FC$202,154,FALSE())))</f>
        <v>0</v>
      </c>
      <c r="EY94" s="193" t="n">
        <f aca="false">IF(ISERROR(VLOOKUP($A94,'Import OffPeak'!$A$3:FD$99,155,FALSE())-VLOOKUP($A94,'Import OffPeak change'!$A$106:FD$202,155,FALSE())),0,(VLOOKUP($A94,'Import OffPeak'!$A$3:FD$99,155,FALSE())-VLOOKUP($A94,'Import OffPeak change'!$A$106:FD$202,155,FALSE())))</f>
        <v>0</v>
      </c>
      <c r="EZ94" s="193" t="n">
        <f aca="false">IF(ISERROR(VLOOKUP($A94,'Import OffPeak'!$A$3:FE$99,156,FALSE())-VLOOKUP($A94,'Import OffPeak change'!$A$106:FE$202,156,FALSE())),0,(VLOOKUP($A94,'Import OffPeak'!$A$3:FE$99,156,FALSE())-VLOOKUP($A94,'Import OffPeak change'!$A$106:FE$202,156,FALSE())))</f>
        <v>0</v>
      </c>
      <c r="FA94" s="193" t="n">
        <f aca="false">IF(ISERROR(VLOOKUP($A94,'Import OffPeak'!$A$3:FF$99,157,FALSE())-VLOOKUP($A94,'Import OffPeak change'!$A$106:FF$202,157,FALSE())),0,(VLOOKUP($A94,'Import OffPeak'!$A$3:FF$99,157,FALSE())-VLOOKUP($A94,'Import OffPeak change'!$A$106:FF$202,157,FALSE())))</f>
        <v>0</v>
      </c>
      <c r="FB94" s="193" t="n">
        <f aca="false">IF(ISERROR(VLOOKUP($A94,'Import OffPeak'!$A$3:FG$99,158,FALSE())-VLOOKUP($A94,'Import OffPeak change'!$A$106:FG$202,158,FALSE())),0,(VLOOKUP($A94,'Import OffPeak'!$A$3:FG$99,158,FALSE())-VLOOKUP($A94,'Import OffPeak change'!$A$106:FG$202,158,FALSE())))</f>
        <v>0</v>
      </c>
      <c r="FC94" s="193" t="n">
        <f aca="false">IF(ISERROR(VLOOKUP($A94,'Import OffPeak'!$A$3:FH$99,159,FALSE())-VLOOKUP($A94,'Import OffPeak change'!$A$106:FH$202,159,FALSE())),0,(VLOOKUP($A94,'Import OffPeak'!$A$3:FH$99,159,FALSE())-VLOOKUP($A94,'Import OffPeak change'!$A$106:FH$202,159,FALSE())))</f>
        <v>0</v>
      </c>
      <c r="FD94" s="193" t="n">
        <f aca="false">IF(ISERROR(VLOOKUP($A94,'Import OffPeak'!$A$3:FI$99,160,FALSE())-VLOOKUP($A94,'Import OffPeak change'!$A$106:FI$202,160,FALSE())),0,(VLOOKUP($A94,'Import OffPeak'!$A$3:FI$99,160,FALSE())-VLOOKUP($A94,'Import OffPeak change'!$A$106:FI$202,160,FALSE())))</f>
        <v>0</v>
      </c>
      <c r="FE94" s="193" t="n">
        <f aca="false">IF(ISERROR(VLOOKUP($A94,'Import OffPeak'!$A$3:FJ$99,161,FALSE())-VLOOKUP($A94,'Import OffPeak change'!$A$106:FJ$202,161,FALSE())),0,(VLOOKUP($A94,'Import OffPeak'!$A$3:FJ$99,161,FALSE())-VLOOKUP($A94,'Import OffPeak change'!$A$106:FJ$202,161,FALSE())))</f>
        <v>0</v>
      </c>
      <c r="FF94" s="193" t="n">
        <f aca="false">IF(ISERROR(VLOOKUP($A94,'Import OffPeak'!$A$3:FK$99,162,FALSE())-VLOOKUP($A94,'Import OffPeak change'!$A$106:FK$202,162,FALSE())),0,(VLOOKUP($A94,'Import OffPeak'!$A$3:FK$99,162,FALSE())-VLOOKUP($A94,'Import OffPeak change'!$A$106:FK$202,162,FALSE())))</f>
        <v>0</v>
      </c>
      <c r="FG94" s="193" t="n">
        <f aca="false">IF(ISERROR(VLOOKUP($A94,'Import OffPeak'!$A$3:FL$99,163,FALSE())-VLOOKUP($A94,'Import OffPeak change'!$A$106:FL$202,163,FALSE())),0,(VLOOKUP($A94,'Import OffPeak'!$A$3:FL$99,163,FALSE())-VLOOKUP($A94,'Import OffPeak change'!$A$106:FL$202,163,FALSE())))</f>
        <v>0</v>
      </c>
      <c r="FH94" s="193" t="n">
        <f aca="false">IF(ISERROR(VLOOKUP($A94,'Import OffPeak'!$A$3:FM$99,164,FALSE())-VLOOKUP($A94,'Import OffPeak change'!$A$106:FM$202,164,FALSE())),0,(VLOOKUP($A94,'Import OffPeak'!$A$3:FM$99,164,FALSE())-VLOOKUP($A94,'Import OffPeak change'!$A$106:FM$202,164,FALSE())))</f>
        <v>0</v>
      </c>
      <c r="FI94" s="193" t="n">
        <f aca="false">IF(ISERROR(VLOOKUP($A94,'Import OffPeak'!$A$3:FN$99,165,FALSE())-VLOOKUP($A94,'Import OffPeak change'!$A$106:FN$202,165,FALSE())),0,(VLOOKUP($A94,'Import OffPeak'!$A$3:FN$99,165,FALSE())-VLOOKUP($A94,'Import OffPeak change'!$A$106:FN$202,165,FALSE())))</f>
        <v>0</v>
      </c>
      <c r="FJ94" s="193" t="n">
        <f aca="false">IF(ISERROR(VLOOKUP($A94,'Import OffPeak'!$A$3:FO$99,166,FALSE())-VLOOKUP($A94,'Import OffPeak change'!$A$106:FO$202,166,FALSE())),0,(VLOOKUP($A94,'Import OffPeak'!$A$3:FO$99,166,FALSE())-VLOOKUP($A94,'Import OffPeak change'!$A$106:FO$202,166,FALSE())))</f>
        <v>0</v>
      </c>
      <c r="FK94" s="193" t="n">
        <f aca="false">IF(ISERROR(VLOOKUP($A94,'Import OffPeak'!$A$3:FP$99,167,FALSE())-VLOOKUP($A94,'Import OffPeak change'!$A$106:FP$202,167,FALSE())),0,(VLOOKUP($A94,'Import OffPeak'!$A$3:FP$99,167,FALSE())-VLOOKUP($A94,'Import OffPeak change'!$A$106:FP$202,167,FALSE())))</f>
        <v>0</v>
      </c>
      <c r="FL94" s="193" t="n">
        <f aca="false">IF(ISERROR(VLOOKUP($A94,'Import OffPeak'!$A$3:FQ$99,168,FALSE())-VLOOKUP($A94,'Import OffPeak change'!$A$106:FQ$202,168,FALSE())),0,(VLOOKUP($A94,'Import OffPeak'!$A$3:FQ$99,168,FALSE())-VLOOKUP($A94,'Import OffPeak change'!$A$106:FQ$202,168,FALSE())))</f>
        <v>0</v>
      </c>
      <c r="FM94" s="193" t="n">
        <f aca="false">IF(ISERROR(VLOOKUP($A94,'Import OffPeak'!$A$3:FR$99,169,FALSE())-VLOOKUP($A94,'Import OffPeak change'!$A$106:FR$202,169,FALSE())),0,(VLOOKUP($A94,'Import OffPeak'!$A$3:FR$99,169,FALSE())-VLOOKUP($A94,'Import OffPeak change'!$A$106:FR$202,169,FALSE())))</f>
        <v>0</v>
      </c>
      <c r="FN94" s="193" t="n">
        <f aca="false">IF(ISERROR(VLOOKUP($A94,'Import OffPeak'!$A$3:FS$99,170,FALSE())-VLOOKUP($A94,'Import OffPeak change'!$A$106:FS$202,170,FALSE())),0,(VLOOKUP($A94,'Import OffPeak'!$A$3:FS$99,170,FALSE())-VLOOKUP($A94,'Import OffPeak change'!$A$106:FS$202,170,FALSE())))</f>
        <v>0</v>
      </c>
      <c r="FO94" s="193" t="n">
        <f aca="false">IF(ISERROR(VLOOKUP($A94,'Import OffPeak'!$A$3:FT$99,171,FALSE())-VLOOKUP($A94,'Import OffPeak change'!$A$106:FT$202,171,FALSE())),0,(VLOOKUP($A94,'Import OffPeak'!$A$3:FT$99,171,FALSE())-VLOOKUP($A94,'Import OffPeak change'!$A$106:FT$202,171,FALSE())))</f>
        <v>0</v>
      </c>
      <c r="FP94" s="193" t="n">
        <f aca="false">IF(ISERROR(VLOOKUP($A94,'Import OffPeak'!$A$3:FU$99,172,FALSE())-VLOOKUP($A94,'Import OffPeak change'!$A$106:FU$202,172,FALSE())),0,(VLOOKUP($A94,'Import OffPeak'!$A$3:FU$99,172,FALSE())-VLOOKUP($A94,'Import OffPeak change'!$A$106:FU$202,172,FALSE())))</f>
        <v>0</v>
      </c>
      <c r="FQ94" s="193" t="n">
        <f aca="false">IF(ISERROR(VLOOKUP($A94,'Import OffPeak'!$A$3:FV$99,173,FALSE())-VLOOKUP($A94,'Import OffPeak change'!$A$106:FV$202,173,FALSE())),0,(VLOOKUP($A94,'Import OffPeak'!$A$3:FV$99,173,FALSE())-VLOOKUP($A94,'Import OffPeak change'!$A$106:FV$202,173,FALSE())))</f>
        <v>0</v>
      </c>
      <c r="FR94" s="193" t="n">
        <f aca="false">IF(ISERROR(VLOOKUP($A94,'Import OffPeak'!$A$3:FW$99,174,FALSE())-VLOOKUP($A94,'Import OffPeak change'!$A$106:FW$202,174,FALSE())),0,(VLOOKUP($A94,'Import OffPeak'!$A$3:FW$99,174,FALSE())-VLOOKUP($A94,'Import OffPeak change'!$A$106:FW$202,174,FALSE())))</f>
        <v>0</v>
      </c>
      <c r="FS94" s="193" t="n">
        <f aca="false">IF(ISERROR(VLOOKUP($A94,'Import OffPeak'!$A$3:FX$99,175,FALSE())-VLOOKUP($A94,'Import OffPeak change'!$A$106:FX$202,175,FALSE())),0,(VLOOKUP($A94,'Import OffPeak'!$A$3:FX$99,175,FALSE())-VLOOKUP($A94,'Import OffPeak change'!$A$106:FX$202,175,FALSE())))</f>
        <v>0</v>
      </c>
      <c r="FT94" s="193" t="n">
        <f aca="false">IF(ISERROR(VLOOKUP($A94,'Import OffPeak'!$A$3:FY$99,176,FALSE())-VLOOKUP($A94,'Import OffPeak change'!$A$106:FY$202,176,FALSE())),0,(VLOOKUP($A94,'Import OffPeak'!$A$3:FY$99,176,FALSE())-VLOOKUP($A94,'Import OffPeak change'!$A$106:FY$202,176,FALSE())))</f>
        <v>0</v>
      </c>
      <c r="FU94" s="193" t="n">
        <f aca="false">IF(ISERROR(VLOOKUP($A94,'Import OffPeak'!$A$3:FZ$99,177,FALSE())-VLOOKUP($A94,'Import OffPeak change'!$A$106:FZ$202,177,FALSE())),0,(VLOOKUP($A94,'Import OffPeak'!$A$3:FZ$99,177,FALSE())-VLOOKUP($A94,'Import OffPeak change'!$A$106:FZ$202,177,FALSE())))</f>
        <v>0</v>
      </c>
      <c r="FV94" s="193" t="n">
        <f aca="false">IF(ISERROR(VLOOKUP($A94,'Import OffPeak'!$A$3:GA$99,178,FALSE())-VLOOKUP($A94,'Import OffPeak change'!$A$106:GA$202,178,FALSE())),0,(VLOOKUP($A94,'Import OffPeak'!$A$3:GA$99,178,FALSE())-VLOOKUP($A94,'Import OffPeak change'!$A$106:GA$202,178,FALSE())))</f>
        <v>0</v>
      </c>
      <c r="FW94" s="193" t="n">
        <f aca="false">IF(ISERROR(VLOOKUP($A94,'Import OffPeak'!$A$3:GB$99,179,FALSE())-VLOOKUP($A94,'Import OffPeak change'!$A$106:GB$202,179,FALSE())),0,(VLOOKUP($A94,'Import OffPeak'!$A$3:GB$99,179,FALSE())-VLOOKUP($A94,'Import OffPeak change'!$A$106:GB$202,179,FALSE())))</f>
        <v>0</v>
      </c>
      <c r="FX94" s="193" t="n">
        <f aca="false">IF(ISERROR(VLOOKUP($A94,'Import OffPeak'!$A$3:GC$99,180,FALSE())-VLOOKUP($A94,'Import OffPeak change'!$A$106:GC$202,180,FALSE())),0,(VLOOKUP($A94,'Import OffPeak'!$A$3:GC$99,180,FALSE())-VLOOKUP($A94,'Import OffPeak change'!$A$106:GC$202,180,FALSE())))</f>
        <v>0</v>
      </c>
      <c r="FY94" s="193" t="n">
        <f aca="false">IF(ISERROR(VLOOKUP($A94,'Import OffPeak'!$A$3:GD$99,181,FALSE())-VLOOKUP($A94,'Import OffPeak change'!$A$106:GD$202,181,FALSE())),0,(VLOOKUP($A94,'Import OffPeak'!$A$3:GD$99,181,FALSE())-VLOOKUP($A94,'Import OffPeak change'!$A$106:GD$202,181,FALSE())))</f>
        <v>0</v>
      </c>
      <c r="FZ94" s="193" t="n">
        <f aca="false">IF(ISERROR(VLOOKUP($A94,'Import OffPeak'!$A$3:GE$99,182,FALSE())-VLOOKUP($A94,'Import OffPeak change'!$A$106:GE$202,182,FALSE())),0,(VLOOKUP($A94,'Import OffPeak'!$A$3:GE$99,182,FALSE())-VLOOKUP($A94,'Import OffPeak change'!$A$106:GE$202,182,FALSE())))</f>
        <v>0</v>
      </c>
      <c r="GA94" s="193" t="n">
        <f aca="false">IF(ISERROR(VLOOKUP($A94,'Import OffPeak'!$A$3:GF$99,183,FALSE())-VLOOKUP($A94,'Import OffPeak change'!$A$106:GF$202,183,FALSE())),0,(VLOOKUP($A94,'Import OffPeak'!$A$3:GF$99,183,FALSE())-VLOOKUP($A94,'Import OffPeak change'!$A$106:GF$202,183,FALSE())))</f>
        <v>0</v>
      </c>
      <c r="GB94" s="193" t="n">
        <f aca="false">IF(ISERROR(VLOOKUP($A94,'Import OffPeak'!$A$3:GG$99,184,FALSE())-VLOOKUP($A94,'Import OffPeak change'!$A$106:GG$202,184,FALSE())),0,(VLOOKUP($A94,'Import OffPeak'!$A$3:GG$99,184,FALSE())-VLOOKUP($A94,'Import OffPeak change'!$A$106:GG$202,184,FALSE())))</f>
        <v>0</v>
      </c>
      <c r="GC94" s="193" t="n">
        <f aca="false">IF(ISERROR(VLOOKUP($A94,'Import OffPeak'!$A$3:GH$99,185,FALSE())-VLOOKUP($A94,'Import OffPeak change'!$A$106:GH$202,185,FALSE())),0,(VLOOKUP($A94,'Import OffPeak'!$A$3:GH$99,185,FALSE())-VLOOKUP($A94,'Import OffPeak change'!$A$106:GH$202,185,FALSE())))</f>
        <v>0</v>
      </c>
      <c r="GD94" s="193" t="n">
        <f aca="false">IF(ISERROR(VLOOKUP($A94,'Import OffPeak'!$A$3:GI$99,186,FALSE())-VLOOKUP($A94,'Import OffPeak change'!$A$106:GI$202,186,FALSE())),0,(VLOOKUP($A94,'Import OffPeak'!$A$3:GI$99,186,FALSE())-VLOOKUP($A94,'Import OffPeak change'!$A$106:GI$202,186,FALSE())))</f>
        <v>0</v>
      </c>
      <c r="GE94" s="193" t="n">
        <f aca="false">IF(ISERROR(VLOOKUP($A94,'Import OffPeak'!$A$3:GJ$99,187,FALSE())-VLOOKUP($A94,'Import OffPeak change'!$A$106:GJ$202,187,FALSE())),0,(VLOOKUP($A94,'Import OffPeak'!$A$3:GJ$99,187,FALSE())-VLOOKUP($A94,'Import OffPeak change'!$A$106:GJ$202,187,FALSE())))</f>
        <v>0</v>
      </c>
      <c r="GF94" s="193" t="n">
        <f aca="false">IF(ISERROR(VLOOKUP($A94,'Import OffPeak'!$A$3:GK$99,188,FALSE())-VLOOKUP($A94,'Import OffPeak change'!$A$106:GK$202,188,FALSE())),0,(VLOOKUP($A94,'Import OffPeak'!$A$3:GK$99,188,FALSE())-VLOOKUP($A94,'Import OffPeak change'!$A$106:GK$202,188,FALSE())))</f>
        <v>0</v>
      </c>
      <c r="GG94" s="193" t="n">
        <f aca="false">IF(ISERROR(VLOOKUP($A94,'Import OffPeak'!$A$3:GL$99,189,FALSE())-VLOOKUP($A94,'Import OffPeak change'!$A$106:GL$202,189,FALSE())),0,(VLOOKUP($A94,'Import OffPeak'!$A$3:GL$99,189,FALSE())-VLOOKUP($A94,'Import OffPeak change'!$A$106:GL$202,189,FALSE())))</f>
        <v>0</v>
      </c>
      <c r="GH94" s="193" t="n">
        <f aca="false">IF(ISERROR(VLOOKUP($A94,'Import OffPeak'!$A$3:GM$99,190,FALSE())-VLOOKUP($A94,'Import OffPeak change'!$A$106:GM$202,190,FALSE())),0,(VLOOKUP($A94,'Import OffPeak'!$A$3:GM$99,190,FALSE())-VLOOKUP($A94,'Import OffPeak change'!$A$106:GM$202,190,FALSE())))</f>
        <v>0</v>
      </c>
      <c r="GI94" s="193" t="n">
        <f aca="false">IF(ISERROR(VLOOKUP($A94,'Import OffPeak'!$A$3:GN$99,191,FALSE())-VLOOKUP($A94,'Import OffPeak change'!$A$106:GN$202,191,FALSE())),0,(VLOOKUP($A94,'Import OffPeak'!$A$3:GN$99,191,FALSE())-VLOOKUP($A94,'Import OffPeak change'!$A$106:GN$202,191,FALSE())))</f>
        <v>0</v>
      </c>
      <c r="GJ94" s="193" t="n">
        <f aca="false">IF(ISERROR(VLOOKUP($A94,'Import OffPeak'!$A$3:GO$99,192,FALSE())-VLOOKUP($A94,'Import OffPeak change'!$A$106:GO$202,192,FALSE())),0,(VLOOKUP($A94,'Import OffPeak'!$A$3:GO$99,192,FALSE())-VLOOKUP($A94,'Import OffPeak change'!$A$106:GO$202,192,FALSE())))</f>
        <v>0</v>
      </c>
      <c r="GK94" s="193" t="n">
        <f aca="false">IF(ISERROR(VLOOKUP($A94,'Import OffPeak'!$A$3:GP$99,193,FALSE())-VLOOKUP($A94,'Import OffPeak change'!$A$106:GP$202,193,FALSE())),0,(VLOOKUP($A94,'Import OffPeak'!$A$3:GP$99,193,FALSE())-VLOOKUP($A94,'Import OffPeak change'!$A$106:GP$202,193,FALSE())))</f>
        <v>0</v>
      </c>
      <c r="GL94" s="193" t="n">
        <f aca="false">IF(ISERROR(VLOOKUP($A94,'Import OffPeak'!$A$3:GQ$99,194,FALSE())-VLOOKUP($A94,'Import OffPeak change'!$A$106:GQ$202,194,FALSE())),0,(VLOOKUP($A94,'Import OffPeak'!$A$3:GQ$99,194,FALSE())-VLOOKUP($A94,'Import OffPeak change'!$A$106:GQ$202,194,FALSE())))</f>
        <v>0</v>
      </c>
      <c r="GM94" s="193" t="n">
        <f aca="false">IF(ISERROR(VLOOKUP($A94,'Import OffPeak'!$A$3:GR$99,195,FALSE())-VLOOKUP($A94,'Import OffPeak change'!$A$106:GR$202,195,FALSE())),0,(VLOOKUP($A94,'Import OffPeak'!$A$3:GR$99,195,FALSE())-VLOOKUP($A94,'Import OffPeak change'!$A$106:GR$202,195,FALSE())))</f>
        <v>0</v>
      </c>
      <c r="GN94" s="193" t="n">
        <f aca="false">IF(ISERROR(VLOOKUP($A94,'Import OffPeak'!$A$3:GS$99,196,FALSE())-VLOOKUP($A94,'Import OffPeak change'!$A$106:GS$202,196,FALSE())),0,(VLOOKUP($A94,'Import OffPeak'!$A$3:GS$99,196,FALSE())-VLOOKUP($A94,'Import OffPeak change'!$A$106:GS$202,196,FALSE())))</f>
        <v>0</v>
      </c>
      <c r="GO94" s="193" t="n">
        <f aca="false">IF(ISERROR(VLOOKUP($A94,'Import OffPeak'!$A$3:GT$99,197,FALSE())-VLOOKUP($A94,'Import OffPeak change'!$A$106:GT$202,197,FALSE())),0,(VLOOKUP($A94,'Import OffPeak'!$A$3:GT$99,197,FALSE())-VLOOKUP($A94,'Import OffPeak change'!$A$106:GT$202,197,FALSE())))</f>
        <v>0</v>
      </c>
      <c r="GP94" s="193" t="n">
        <f aca="false">IF(ISERROR(VLOOKUP($A94,'Import OffPeak'!$A$3:GU$99,198,FALSE())-VLOOKUP($A94,'Import OffPeak change'!$A$106:GU$202,198,FALSE())),0,(VLOOKUP($A94,'Import OffPeak'!$A$3:GU$99,198,FALSE())-VLOOKUP($A94,'Import OffPeak change'!$A$106:GU$202,198,FALSE())))</f>
        <v>0</v>
      </c>
      <c r="GQ94" s="193" t="n">
        <f aca="false">IF(ISERROR(VLOOKUP($A94,'Import OffPeak'!$A$3:GV$99,199,FALSE())-VLOOKUP($A94,'Import OffPeak change'!$A$106:GV$202,199,FALSE())),0,(VLOOKUP($A94,'Import OffPeak'!$A$3:GV$99,199,FALSE())-VLOOKUP($A94,'Import OffPeak change'!$A$106:GV$202,199,FALSE())))</f>
        <v>0</v>
      </c>
      <c r="GR94" s="193" t="n">
        <f aca="false">IF(ISERROR(VLOOKUP($A94,'Import OffPeak'!$A$3:GW$99,200,FALSE())-VLOOKUP($A94,'Import OffPeak change'!$A$106:GW$202,200,FALSE())),0,(VLOOKUP($A94,'Import OffPeak'!$A$3:GW$99,200,FALSE())-VLOOKUP($A94,'Import OffPeak change'!$A$106:GW$202,200,FALSE())))</f>
        <v>0</v>
      </c>
      <c r="GS94" s="193" t="n">
        <f aca="false">IF(ISERROR(VLOOKUP($A94,'Import OffPeak'!$A$3:GX$99,201,FALSE())-VLOOKUP($A94,'Import OffPeak change'!$A$106:GX$202,201,FALSE())),0,(VLOOKUP($A94,'Import OffPeak'!$A$3:GX$99,201,FALSE())-VLOOKUP($A94,'Import OffPeak change'!$A$106:GX$202,201,FALSE())))</f>
        <v>0</v>
      </c>
      <c r="GT94" s="193" t="n">
        <f aca="false">IF(ISERROR(VLOOKUP($A94,'Import OffPeak'!$A$3:GY$99,202,FALSE())-VLOOKUP($A94,'Import OffPeak change'!$A$106:GY$202,202,FALSE())),0,(VLOOKUP($A94,'Import OffPeak'!$A$3:GY$99,202,FALSE())-VLOOKUP($A94,'Import OffPeak change'!$A$106:GY$202,202,FALSE())))</f>
        <v>0</v>
      </c>
      <c r="GU94" s="193" t="n">
        <f aca="false">IF(ISERROR(VLOOKUP($A94,'Import OffPeak'!$A$3:GZ$99,203,FALSE())-VLOOKUP($A94,'Import OffPeak change'!$A$106:GZ$202,203,FALSE())),0,(VLOOKUP($A94,'Import OffPeak'!$A$3:GZ$99,203,FALSE())-VLOOKUP($A94,'Import OffPeak change'!$A$106:GZ$202,203,FALSE())))</f>
        <v>0</v>
      </c>
      <c r="GV94" s="193" t="n">
        <f aca="false">IF(ISERROR(VLOOKUP($A94,'Import OffPeak'!$A$3:HA$99,204,FALSE())-VLOOKUP($A94,'Import OffPeak change'!$A$106:HA$202,204,FALSE())),0,(VLOOKUP($A94,'Import OffPeak'!$A$3:HA$99,204,FALSE())-VLOOKUP($A94,'Import OffPeak change'!$A$106:HA$202,204,FALSE())))</f>
        <v>0</v>
      </c>
      <c r="GW94" s="193" t="n">
        <f aca="false">IF(ISERROR(VLOOKUP($A94,'Import OffPeak'!$A$3:HB$99,205,FALSE())-VLOOKUP($A94,'Import OffPeak change'!$A$106:HB$202,205,FALSE())),0,(VLOOKUP($A94,'Import OffPeak'!$A$3:HB$99,205,FALSE())-VLOOKUP($A94,'Import OffPeak change'!$A$106:HB$202,205,FALSE())))</f>
        <v>0</v>
      </c>
      <c r="GX94" s="193" t="n">
        <f aca="false">IF(ISERROR(VLOOKUP($A94,'Import OffPeak'!$A$3:HC$99,206,FALSE())-VLOOKUP($A94,'Import OffPeak change'!$A$106:HC$202,206,FALSE())),0,(VLOOKUP($A94,'Import OffPeak'!$A$3:HC$99,206,FALSE())-VLOOKUP($A94,'Import OffPeak change'!$A$106:HC$202,206,FALSE())))</f>
        <v>0</v>
      </c>
      <c r="GY94" s="193" t="n">
        <f aca="false">IF(ISERROR(VLOOKUP($A94,'Import OffPeak'!$A$3:HD$99,207,FALSE())-VLOOKUP($A94,'Import OffPeak change'!$A$106:HD$202,207,FALSE())),0,(VLOOKUP($A94,'Import OffPeak'!$A$3:HD$99,207,FALSE())-VLOOKUP($A94,'Import OffPeak change'!$A$106:HD$202,207,FALSE())))</f>
        <v>0</v>
      </c>
      <c r="GZ94" s="193" t="n">
        <f aca="false">IF(ISERROR(VLOOKUP($A94,'Import OffPeak'!$A$3:HE$99,208,FALSE())-VLOOKUP($A94,'Import OffPeak change'!$A$106:HE$202,208,FALSE())),0,(VLOOKUP($A94,'Import OffPeak'!$A$3:HE$99,208,FALSE())-VLOOKUP($A94,'Import OffPeak change'!$A$106:HE$202,208,FALSE())))</f>
        <v>0</v>
      </c>
      <c r="HA94" s="193" t="n">
        <f aca="false">IF(ISERROR(VLOOKUP($A94,'Import OffPeak'!$A$3:HF$99,209,FALSE())-VLOOKUP($A94,'Import OffPeak change'!$A$106:HF$202,209,FALSE())),0,(VLOOKUP($A94,'Import OffPeak'!$A$3:HF$99,209,FALSE())-VLOOKUP($A94,'Import OffPeak change'!$A$106:HF$202,209,FALSE())))</f>
        <v>0</v>
      </c>
      <c r="HB94" s="193" t="n">
        <f aca="false">IF(ISERROR(VLOOKUP($A94,'Import OffPeak'!$A$3:HG$99,210,FALSE())-VLOOKUP($A94,'Import OffPeak change'!$A$106:HG$202,210,FALSE())),0,(VLOOKUP($A94,'Import OffPeak'!$A$3:HG$99,210,FALSE())-VLOOKUP($A94,'Import OffPeak change'!$A$106:HG$202,210,FALSE())))</f>
        <v>0</v>
      </c>
      <c r="HC94" s="193" t="n">
        <f aca="false">IF(ISERROR(VLOOKUP($A94,'Import OffPeak'!$A$3:HH$99,211,FALSE())-VLOOKUP($A94,'Import OffPeak change'!$A$106:HH$202,211,FALSE())),0,(VLOOKUP($A94,'Import OffPeak'!$A$3:HH$99,211,FALSE())-VLOOKUP($A94,'Import OffPeak change'!$A$106:HH$202,211,FALSE())))</f>
        <v>0</v>
      </c>
      <c r="HD94" s="193" t="n">
        <f aca="false">IF(ISERROR(VLOOKUP($A94,'Import OffPeak'!$A$3:HI$99,212,FALSE())-VLOOKUP($A94,'Import OffPeak change'!$A$106:HI$202,212,FALSE())),0,(VLOOKUP($A94,'Import OffPeak'!$A$3:HI$99,212,FALSE())-VLOOKUP($A94,'Import OffPeak change'!$A$106:HI$202,212,FALSE())))</f>
        <v>0</v>
      </c>
      <c r="HE94" s="193" t="n">
        <f aca="false">IF(ISERROR(VLOOKUP($A94,'Import OffPeak'!$A$3:HJ$99,213,FALSE())-VLOOKUP($A94,'Import OffPeak change'!$A$106:HJ$202,213,FALSE())),0,(VLOOKUP($A94,'Import OffPeak'!$A$3:HJ$99,213,FALSE())-VLOOKUP($A94,'Import OffPeak change'!$A$106:HJ$202,213,FALSE())))</f>
        <v>0</v>
      </c>
      <c r="HF94" s="193" t="n">
        <f aca="false">IF(ISERROR(VLOOKUP($A94,'Import OffPeak'!$A$3:HK$99,214,FALSE())-VLOOKUP($A94,'Import OffPeak change'!$A$106:HK$202,214,FALSE())),0,(VLOOKUP($A94,'Import OffPeak'!$A$3:HK$99,214,FALSE())-VLOOKUP($A94,'Import OffPeak change'!$A$106:HK$202,214,FALSE())))</f>
        <v>0</v>
      </c>
      <c r="HG94" s="193" t="n">
        <f aca="false">IF(ISERROR(VLOOKUP($A94,'Import OffPeak'!$A$3:HL$99,215,FALSE())-VLOOKUP($A94,'Import OffPeak change'!$A$106:HL$202,215,FALSE())),0,(VLOOKUP($A94,'Import OffPeak'!$A$3:HL$99,215,FALSE())-VLOOKUP($A94,'Import OffPeak change'!$A$106:HL$202,215,FALSE())))</f>
        <v>0</v>
      </c>
      <c r="HH94" s="193" t="n">
        <f aca="false">IF(ISERROR(VLOOKUP($A94,'Import OffPeak'!$A$3:HM$99,216,FALSE())-VLOOKUP($A94,'Import OffPeak change'!$A$106:HM$202,216,FALSE())),0,(VLOOKUP($A94,'Import OffPeak'!$A$3:HM$99,216,FALSE())-VLOOKUP($A94,'Import OffPeak change'!$A$106:HM$202,216,FALSE())))</f>
        <v>0</v>
      </c>
      <c r="HI94" s="193" t="n">
        <f aca="false">IF(ISERROR(VLOOKUP($A94,'Import OffPeak'!$A$3:HN$99,217,FALSE())-VLOOKUP($A94,'Import OffPeak change'!$A$106:HN$202,217,FALSE())),0,(VLOOKUP($A94,'Import OffPeak'!$A$3:HN$99,217,FALSE())-VLOOKUP($A94,'Import OffPeak change'!$A$106:HN$202,217,FALSE())))</f>
        <v>0</v>
      </c>
      <c r="HJ94" s="193" t="n">
        <f aca="false">IF(ISERROR(VLOOKUP($A94,'Import OffPeak'!$A$3:HO$99,218,FALSE())-VLOOKUP($A94,'Import OffPeak change'!$A$106:HO$202,218,FALSE())),0,(VLOOKUP($A94,'Import OffPeak'!$A$3:HO$99,218,FALSE())-VLOOKUP($A94,'Import OffPeak change'!$A$106:HO$202,218,FALSE())))</f>
        <v>0</v>
      </c>
      <c r="HK94" s="193" t="n">
        <f aca="false">IF(ISERROR(VLOOKUP($A94,'Import OffPeak'!$A$3:HP$99,219,FALSE())-VLOOKUP($A94,'Import OffPeak change'!$A$106:HP$202,219,FALSE())),0,(VLOOKUP($A94,'Import OffPeak'!$A$3:HP$99,219,FALSE())-VLOOKUP($A94,'Import OffPeak change'!$A$106:HP$202,219,FALSE())))</f>
        <v>0</v>
      </c>
      <c r="HL94" s="193" t="n">
        <f aca="false">IF(ISERROR(VLOOKUP($A94,'Import OffPeak'!$A$3:HQ$99,220,FALSE())-VLOOKUP($A94,'Import OffPeak change'!$A$106:HQ$202,220,FALSE())),0,(VLOOKUP($A94,'Import OffPeak'!$A$3:HQ$99,220,FALSE())-VLOOKUP($A94,'Import OffPeak change'!$A$106:HQ$202,220,FALSE())))</f>
        <v>0</v>
      </c>
      <c r="HM94" s="193" t="n">
        <f aca="false">IF(ISERROR(VLOOKUP($A94,'Import OffPeak'!$A$3:HR$99,221,FALSE())-VLOOKUP($A94,'Import OffPeak change'!$A$106:HR$202,221,FALSE())),0,(VLOOKUP($A94,'Import OffPeak'!$A$3:HR$99,221,FALSE())-VLOOKUP($A94,'Import OffPeak change'!$A$106:HR$202,221,FALSE())))</f>
        <v>0</v>
      </c>
      <c r="HN94" s="193" t="n">
        <f aca="false">IF(ISERROR(VLOOKUP($A94,'Import OffPeak'!$A$3:HS$99,222,FALSE())-VLOOKUP($A94,'Import OffPeak change'!$A$106:HS$202,222,FALSE())),0,(VLOOKUP($A94,'Import OffPeak'!$A$3:HS$99,222,FALSE())-VLOOKUP($A94,'Import OffPeak change'!$A$106:HS$202,222,FALSE())))</f>
        <v>0</v>
      </c>
      <c r="HO94" s="193" t="n">
        <f aca="false">IF(ISERROR(VLOOKUP($A94,'Import OffPeak'!$A$3:HT$99,223,FALSE())-VLOOKUP($A94,'Import OffPeak change'!$A$106:HT$202,223,FALSE())),0,(VLOOKUP($A94,'Import OffPeak'!$A$3:HT$99,223,FALSE())-VLOOKUP($A94,'Import OffPeak change'!$A$106:HT$202,223,FALSE())))</f>
        <v>0</v>
      </c>
      <c r="HP94" s="193" t="n">
        <f aca="false">IF(ISERROR(VLOOKUP($A94,'Import OffPeak'!$A$3:HU$99,224,FALSE())-VLOOKUP($A94,'Import OffPeak change'!$A$106:HU$202,224,FALSE())),0,(VLOOKUP($A94,'Import OffPeak'!$A$3:HU$99,224,FALSE())-VLOOKUP($A94,'Import OffPeak change'!$A$106:HU$202,224,FALSE())))</f>
        <v>0</v>
      </c>
      <c r="HQ94" s="193" t="n">
        <f aca="false">IF(ISERROR(VLOOKUP($A94,'Import OffPeak'!$A$3:HV$99,225,FALSE())-VLOOKUP($A94,'Import OffPeak change'!$A$106:HV$202,225,FALSE())),0,(VLOOKUP($A94,'Import OffPeak'!$A$3:HV$99,225,FALSE())-VLOOKUP($A94,'Import OffPeak change'!$A$106:HV$202,225,FALSE())))</f>
        <v>0</v>
      </c>
      <c r="HR94" s="193" t="n">
        <f aca="false">IF(ISERROR(VLOOKUP($A94,'Import OffPeak'!$A$3:HW$99,226,FALSE())-VLOOKUP($A94,'Import OffPeak change'!$A$106:HW$202,226,FALSE())),0,(VLOOKUP($A94,'Import OffPeak'!$A$3:HW$99,226,FALSE())-VLOOKUP($A94,'Import OffPeak change'!$A$106:HW$202,226,FALSE())))</f>
        <v>0</v>
      </c>
      <c r="HS94" s="193" t="n">
        <f aca="false">IF(ISERROR(VLOOKUP($A94,'Import OffPeak'!$A$3:HX$99,227,FALSE())-VLOOKUP($A94,'Import OffPeak change'!$A$106:HX$202,227,FALSE())),0,(VLOOKUP($A94,'Import OffPeak'!$A$3:HX$99,227,FALSE())-VLOOKUP($A94,'Import OffPeak change'!$A$106:HX$202,227,FALSE())))</f>
        <v>0</v>
      </c>
      <c r="HT94" s="193" t="n">
        <f aca="false">IF(ISERROR(VLOOKUP($A94,'Import OffPeak'!$A$3:HY$99,228,FALSE())-VLOOKUP($A94,'Import OffPeak change'!$A$106:HY$202,228,FALSE())),0,(VLOOKUP($A94,'Import OffPeak'!$A$3:HY$99,228,FALSE())-VLOOKUP($A94,'Import OffPeak change'!$A$106:HY$202,228,FALSE())))</f>
        <v>0</v>
      </c>
      <c r="HU94" s="193" t="n">
        <f aca="false">IF(ISERROR(VLOOKUP($A94,'Import OffPeak'!$A$3:HZ$99,229,FALSE())-VLOOKUP($A94,'Import OffPeak change'!$A$106:HZ$202,229,FALSE())),0,(VLOOKUP($A94,'Import OffPeak'!$A$3:HZ$99,229,FALSE())-VLOOKUP($A94,'Import OffPeak change'!$A$106:HZ$202,229,FALSE())))</f>
        <v>0</v>
      </c>
      <c r="HV94" s="193" t="n">
        <f aca="false">IF(ISERROR(VLOOKUP($A94,'Import OffPeak'!$A$3:IA$99,230,FALSE())-VLOOKUP($A94,'Import OffPeak change'!$A$106:IA$202,230,FALSE())),0,(VLOOKUP($A94,'Import OffPeak'!$A$3:IA$99,230,FALSE())-VLOOKUP($A94,'Import OffPeak change'!$A$106:IA$202,230,FALSE())))</f>
        <v>0</v>
      </c>
      <c r="HW94" s="193" t="n">
        <f aca="false">IF(ISERROR(VLOOKUP($A94,'Import OffPeak'!$A$3:IB$99,231,FALSE())-VLOOKUP($A94,'Import OffPeak change'!$A$106:IB$202,231,FALSE())),0,(VLOOKUP($A94,'Import OffPeak'!$A$3:IB$99,231,FALSE())-VLOOKUP($A94,'Import OffPeak change'!$A$106:IB$202,231,FALSE())))</f>
        <v>0</v>
      </c>
      <c r="HX94" s="193" t="n">
        <f aca="false">IF(ISERROR(VLOOKUP($A94,'Import OffPeak'!$A$3:IC$99,232,FALSE())-VLOOKUP($A94,'Import OffPeak change'!$A$106:IC$202,232,FALSE())),0,(VLOOKUP($A94,'Import OffPeak'!$A$3:IC$99,232,FALSE())-VLOOKUP($A94,'Import OffPeak change'!$A$106:IC$202,232,FALSE())))</f>
        <v>0</v>
      </c>
      <c r="HY94" s="193" t="n">
        <f aca="false">IF(ISERROR(VLOOKUP($A94,'Import OffPeak'!$A$3:ID$99,233,FALSE())-VLOOKUP($A94,'Import OffPeak change'!$A$106:ID$202,233,FALSE())),0,(VLOOKUP($A94,'Import OffPeak'!$A$3:ID$99,233,FALSE())-VLOOKUP($A94,'Import OffPeak change'!$A$106:ID$202,233,FALSE())))</f>
        <v>0</v>
      </c>
      <c r="HZ94" s="193" t="n">
        <f aca="false">IF(ISERROR(VLOOKUP($A94,'Import OffPeak'!$A$3:IE$99,234,FALSE())-VLOOKUP($A94,'Import OffPeak change'!$A$106:IE$202,234,FALSE())),0,(VLOOKUP($A94,'Import OffPeak'!$A$3:IE$99,234,FALSE())-VLOOKUP($A94,'Import OffPeak change'!$A$106:IE$202,234,FALSE())))</f>
        <v>0</v>
      </c>
      <c r="IA94" s="193" t="n">
        <f aca="false">IF(ISERROR(VLOOKUP($A94,'Import OffPeak'!$A$3:IF$99,235,FALSE())-VLOOKUP($A94,'Import OffPeak change'!$A$106:IF$202,235,FALSE())),0,(VLOOKUP($A94,'Import OffPeak'!$A$3:IF$99,235,FALSE())-VLOOKUP($A94,'Import OffPeak change'!$A$106:IF$202,235,FALSE())))</f>
        <v>0</v>
      </c>
      <c r="IB94" s="193" t="n">
        <f aca="false">IF(ISERROR(VLOOKUP($A94,'Import OffPeak'!$A$3:IG$99,236,FALSE())-VLOOKUP($A94,'Import OffPeak change'!$A$106:IG$202,236,FALSE())),0,(VLOOKUP($A94,'Import OffPeak'!$A$3:IG$99,236,FALSE())-VLOOKUP($A94,'Import OffPeak change'!$A$106:IG$202,236,FALSE())))</f>
        <v>0</v>
      </c>
      <c r="IC94" s="193" t="n">
        <f aca="false">IF(ISERROR(VLOOKUP($A94,'Import OffPeak'!$A$3:IH$99,237,FALSE())-VLOOKUP($A94,'Import OffPeak change'!$A$106:IH$202,237,FALSE())),0,(VLOOKUP($A94,'Import OffPeak'!$A$3:IH$99,237,FALSE())-VLOOKUP($A94,'Import OffPeak change'!$A$106:IH$202,237,FALSE())))</f>
        <v>0</v>
      </c>
      <c r="ID94" s="193" t="n">
        <f aca="false">IF(ISERROR(VLOOKUP($A94,'Import OffPeak'!$A$3:II$99,238,FALSE())-VLOOKUP($A94,'Import OffPeak change'!$A$106:II$202,238,FALSE())),0,(VLOOKUP($A94,'Import OffPeak'!$A$3:II$99,238,FALSE())-VLOOKUP($A94,'Import OffPeak change'!$A$106:II$202,238,FALSE())))</f>
        <v>0</v>
      </c>
      <c r="IE94" s="193" t="n">
        <f aca="false">IF(ISERROR(VLOOKUP($A94,'Import OffPeak'!$A$3:IJ$99,239,FALSE())-VLOOKUP($A94,'Import OffPeak change'!$A$106:IJ$202,239,FALSE())),0,(VLOOKUP($A94,'Import OffPeak'!$A$3:IJ$99,239,FALSE())-VLOOKUP($A94,'Import OffPeak change'!$A$106:IJ$202,239,FALSE())))</f>
        <v>0</v>
      </c>
    </row>
    <row r="95" customFormat="false" ht="12.75" hidden="false" customHeight="false" outlineLevel="0" collapsed="false">
      <c r="A95" s="201" t="str">
        <f aca="false">IF('Import OffPeak'!A92=0,"",'Import OffPeak'!A92)</f>
        <v/>
      </c>
      <c r="B95" s="193"/>
      <c r="C95" s="193"/>
      <c r="D95" s="193"/>
      <c r="E95" s="193"/>
      <c r="F95" s="193"/>
      <c r="G95" s="193" t="n">
        <f aca="false">IF(ISERROR(VLOOKUP($A95,'Import OffPeak'!$A$3:L$99,7,FALSE())-VLOOKUP($A95,'Import OffPeak change'!$A$106:L$202,7,FALSE())),0,(VLOOKUP($A95,'Import OffPeak'!$A$3:L$99,7,FALSE())-VLOOKUP($A95,'Import OffPeak change'!$A$106:L$202,7,FALSE())))</f>
        <v>0</v>
      </c>
      <c r="H95" s="193" t="n">
        <f aca="false">IF(ISERROR(VLOOKUP($A95,'Import OffPeak'!$A$3:M$99,8,FALSE())-VLOOKUP($A95,'Import OffPeak change'!$A$106:M$202,8,FALSE())),0,(VLOOKUP($A95,'Import OffPeak'!$A$3:M$99,8,FALSE())-VLOOKUP($A95,'Import OffPeak change'!$A$106:M$202,8,FALSE())))</f>
        <v>0</v>
      </c>
      <c r="I95" s="193" t="n">
        <f aca="false">IF(ISERROR(VLOOKUP($A95,'Import OffPeak'!$A$3:N$99,9,FALSE())-VLOOKUP($A95,'Import OffPeak change'!$A$106:N$202,9,FALSE())),0,(VLOOKUP($A95,'Import OffPeak'!$A$3:N$99,9,FALSE())-VLOOKUP($A95,'Import OffPeak change'!$A$106:N$202,9,FALSE())))</f>
        <v>0</v>
      </c>
      <c r="J95" s="193" t="n">
        <f aca="false">IF(ISERROR(VLOOKUP($A95,'Import OffPeak'!$A$3:O$99,10,FALSE())-VLOOKUP($A95,'Import OffPeak change'!$A$106:O$202,10,FALSE())),0,(VLOOKUP($A95,'Import OffPeak'!$A$3:O$99,10,FALSE())-VLOOKUP($A95,'Import OffPeak change'!$A$106:O$202,10,FALSE())))</f>
        <v>0</v>
      </c>
      <c r="K95" s="193" t="n">
        <f aca="false">IF(ISERROR(VLOOKUP($A95,'Import OffPeak'!$A$3:P$99,11,FALSE())-VLOOKUP($A95,'Import OffPeak change'!$A$106:P$202,11,FALSE())),0,(VLOOKUP($A95,'Import OffPeak'!$A$3:P$99,11,FALSE())-VLOOKUP($A95,'Import OffPeak change'!$A$106:P$202,11,FALSE())))</f>
        <v>0</v>
      </c>
      <c r="L95" s="193" t="n">
        <f aca="false">IF(ISERROR(VLOOKUP($A95,'Import OffPeak'!$A$3:Q$99,12,FALSE())-VLOOKUP($A95,'Import OffPeak change'!$A$106:Q$202,12,FALSE())),0,(VLOOKUP($A95,'Import OffPeak'!$A$3:Q$99,12,FALSE())-VLOOKUP($A95,'Import OffPeak change'!$A$106:Q$202,12,FALSE())))</f>
        <v>0</v>
      </c>
      <c r="M95" s="193" t="n">
        <f aca="false">IF(ISERROR(VLOOKUP($A95,'Import OffPeak'!$A$3:R$99,13,FALSE())-VLOOKUP($A95,'Import OffPeak change'!$A$106:R$202,13,FALSE())),0,(VLOOKUP($A95,'Import OffPeak'!$A$3:R$99,13,FALSE())-VLOOKUP($A95,'Import OffPeak change'!$A$106:R$202,13,FALSE())))</f>
        <v>0</v>
      </c>
      <c r="N95" s="193" t="n">
        <f aca="false">IF(ISERROR(VLOOKUP($A95,'Import OffPeak'!$A$3:S$99,14,FALSE())-VLOOKUP($A95,'Import OffPeak change'!$A$106:S$202,14,FALSE())),0,(VLOOKUP($A95,'Import OffPeak'!$A$3:S$99,14,FALSE())-VLOOKUP($A95,'Import OffPeak change'!$A$106:S$202,14,FALSE())))</f>
        <v>0</v>
      </c>
      <c r="O95" s="193" t="n">
        <f aca="false">IF(ISERROR(VLOOKUP($A95,'Import OffPeak'!$A$3:T$99,15,FALSE())-VLOOKUP($A95,'Import OffPeak change'!$A$106:T$202,15,FALSE())),0,(VLOOKUP($A95,'Import OffPeak'!$A$3:T$99,15,FALSE())-VLOOKUP($A95,'Import OffPeak change'!$A$106:T$202,15,FALSE())))</f>
        <v>0</v>
      </c>
      <c r="P95" s="193" t="n">
        <f aca="false">IF(ISERROR(VLOOKUP($A95,'Import OffPeak'!$A$3:U$99,16,FALSE())-VLOOKUP($A95,'Import OffPeak change'!$A$106:U$202,16,FALSE())),0,(VLOOKUP($A95,'Import OffPeak'!$A$3:U$99,16,FALSE())-VLOOKUP($A95,'Import OffPeak change'!$A$106:U$202,16,FALSE())))</f>
        <v>0</v>
      </c>
      <c r="Q95" s="193" t="n">
        <f aca="false">IF(ISERROR(VLOOKUP($A95,'Import OffPeak'!$A$3:V$99,17,FALSE())-VLOOKUP($A95,'Import OffPeak change'!$A$106:V$202,17,FALSE())),0,(VLOOKUP($A95,'Import OffPeak'!$A$3:V$99,17,FALSE())-VLOOKUP($A95,'Import OffPeak change'!$A$106:V$202,17,FALSE())))</f>
        <v>0</v>
      </c>
      <c r="R95" s="193" t="n">
        <f aca="false">IF(ISERROR(VLOOKUP($A95,'Import OffPeak'!$A$3:W$99,18,FALSE())-VLOOKUP($A95,'Import OffPeak change'!$A$106:W$202,18,FALSE())),0,(VLOOKUP($A95,'Import OffPeak'!$A$3:W$99,18,FALSE())-VLOOKUP($A95,'Import OffPeak change'!$A$106:W$202,18,FALSE())))</f>
        <v>0</v>
      </c>
      <c r="S95" s="193" t="n">
        <f aca="false">IF(ISERROR(VLOOKUP($A95,'Import OffPeak'!$A$3:X$99,19,FALSE())-VLOOKUP($A95,'Import OffPeak change'!$A$106:X$202,19,FALSE())),0,(VLOOKUP($A95,'Import OffPeak'!$A$3:X$99,19,FALSE())-VLOOKUP($A95,'Import OffPeak change'!$A$106:X$202,19,FALSE())))</f>
        <v>0</v>
      </c>
      <c r="T95" s="193" t="n">
        <f aca="false">IF(ISERROR(VLOOKUP($A95,'Import OffPeak'!$A$3:Y$99,20,FALSE())-VLOOKUP($A95,'Import OffPeak change'!$A$106:Y$202,20,FALSE())),0,(VLOOKUP($A95,'Import OffPeak'!$A$3:Y$99,20,FALSE())-VLOOKUP($A95,'Import OffPeak change'!$A$106:Y$202,20,FALSE())))</f>
        <v>0</v>
      </c>
      <c r="U95" s="193" t="n">
        <f aca="false">IF(ISERROR(VLOOKUP($A95,'Import OffPeak'!$A$3:Z$99,21,FALSE())-VLOOKUP($A95,'Import OffPeak change'!$A$106:Z$202,21,FALSE())),0,(VLOOKUP($A95,'Import OffPeak'!$A$3:Z$99,21,FALSE())-VLOOKUP($A95,'Import OffPeak change'!$A$106:Z$202,21,FALSE())))</f>
        <v>0</v>
      </c>
      <c r="V95" s="193" t="n">
        <f aca="false">IF(ISERROR(VLOOKUP($A95,'Import OffPeak'!$A$3:AA$99,22,FALSE())-VLOOKUP($A95,'Import OffPeak change'!$A$106:AA$202,22,FALSE())),0,(VLOOKUP($A95,'Import OffPeak'!$A$3:AA$99,22,FALSE())-VLOOKUP($A95,'Import OffPeak change'!$A$106:AA$202,22,FALSE())))</f>
        <v>0</v>
      </c>
      <c r="W95" s="193" t="n">
        <f aca="false">IF(ISERROR(VLOOKUP($A95,'Import OffPeak'!$A$3:AB$99,23,FALSE())-VLOOKUP($A95,'Import OffPeak change'!$A$106:AB$202,23,FALSE())),0,(VLOOKUP($A95,'Import OffPeak'!$A$3:AB$99,23,FALSE())-VLOOKUP($A95,'Import OffPeak change'!$A$106:AB$202,23,FALSE())))</f>
        <v>0</v>
      </c>
      <c r="X95" s="193" t="n">
        <f aca="false">IF(ISERROR(VLOOKUP($A95,'Import OffPeak'!$A$3:AC$99,24,FALSE())-VLOOKUP($A95,'Import OffPeak change'!$A$106:AC$202,24,FALSE())),0,(VLOOKUP($A95,'Import OffPeak'!$A$3:AC$99,24,FALSE())-VLOOKUP($A95,'Import OffPeak change'!$A$106:AC$202,24,FALSE())))</f>
        <v>0</v>
      </c>
      <c r="Y95" s="193" t="n">
        <f aca="false">IF(ISERROR(VLOOKUP($A95,'Import OffPeak'!$A$3:AD$99,25,FALSE())-VLOOKUP($A95,'Import OffPeak change'!$A$106:AD$202,25,FALSE())),0,(VLOOKUP($A95,'Import OffPeak'!$A$3:AD$99,25,FALSE())-VLOOKUP($A95,'Import OffPeak change'!$A$106:AD$202,25,FALSE())))</f>
        <v>0</v>
      </c>
      <c r="Z95" s="193" t="n">
        <f aca="false">IF(ISERROR(VLOOKUP($A95,'Import OffPeak'!$A$3:AE$99,26,FALSE())-VLOOKUP($A95,'Import OffPeak change'!$A$106:AE$202,26,FALSE())),0,(VLOOKUP($A95,'Import OffPeak'!$A$3:AE$99,26,FALSE())-VLOOKUP($A95,'Import OffPeak change'!$A$106:AE$202,26,FALSE())))</f>
        <v>0</v>
      </c>
      <c r="AA95" s="193" t="n">
        <f aca="false">IF(ISERROR(VLOOKUP($A95,'Import OffPeak'!$A$3:AF$99,27,FALSE())-VLOOKUP($A95,'Import OffPeak change'!$A$106:AF$202,27,FALSE())),0,(VLOOKUP($A95,'Import OffPeak'!$A$3:AF$99,27,FALSE())-VLOOKUP($A95,'Import OffPeak change'!$A$106:AF$202,27,FALSE())))</f>
        <v>0</v>
      </c>
      <c r="AB95" s="193" t="n">
        <f aca="false">IF(ISERROR(VLOOKUP($A95,'Import OffPeak'!$A$3:AG$99,28,FALSE())-VLOOKUP($A95,'Import OffPeak change'!$A$106:AG$202,28,FALSE())),0,(VLOOKUP($A95,'Import OffPeak'!$A$3:AG$99,28,FALSE())-VLOOKUP($A95,'Import OffPeak change'!$A$106:AG$202,28,FALSE())))</f>
        <v>0</v>
      </c>
      <c r="AC95" s="193" t="n">
        <f aca="false">IF(ISERROR(VLOOKUP($A95,'Import OffPeak'!$A$3:AH$99,29,FALSE())-VLOOKUP($A95,'Import OffPeak change'!$A$106:AH$202,29,FALSE())),0,(VLOOKUP($A95,'Import OffPeak'!$A$3:AH$99,29,FALSE())-VLOOKUP($A95,'Import OffPeak change'!$A$106:AH$202,29,FALSE())))</f>
        <v>0</v>
      </c>
      <c r="AD95" s="193" t="n">
        <f aca="false">IF(ISERROR(VLOOKUP($A95,'Import OffPeak'!$A$3:AI$99,30,FALSE())-VLOOKUP($A95,'Import OffPeak change'!$A$106:AI$202,30,FALSE())),0,(VLOOKUP($A95,'Import OffPeak'!$A$3:AI$99,30,FALSE())-VLOOKUP($A95,'Import OffPeak change'!$A$106:AI$202,30,FALSE())))</f>
        <v>0</v>
      </c>
      <c r="AE95" s="193" t="n">
        <f aca="false">IF(ISERROR(VLOOKUP($A95,'Import OffPeak'!$A$3:AJ$99,31,FALSE())-VLOOKUP($A95,'Import OffPeak change'!$A$106:AJ$202,31,FALSE())),0,(VLOOKUP($A95,'Import OffPeak'!$A$3:AJ$99,31,FALSE())-VLOOKUP($A95,'Import OffPeak change'!$A$106:AJ$202,31,FALSE())))</f>
        <v>0</v>
      </c>
      <c r="AF95" s="193" t="n">
        <f aca="false">IF(ISERROR(VLOOKUP($A95,'Import OffPeak'!$A$3:AK$99,32,FALSE())-VLOOKUP($A95,'Import OffPeak change'!$A$106:AK$202,32,FALSE())),0,(VLOOKUP($A95,'Import OffPeak'!$A$3:AK$99,32,FALSE())-VLOOKUP($A95,'Import OffPeak change'!$A$106:AK$202,32,FALSE())))</f>
        <v>0</v>
      </c>
      <c r="AG95" s="193" t="n">
        <f aca="false">IF(ISERROR(VLOOKUP($A95,'Import OffPeak'!$A$3:AL$99,33,FALSE())-VLOOKUP($A95,'Import OffPeak change'!$A$106:AL$202,33,FALSE())),0,(VLOOKUP($A95,'Import OffPeak'!$A$3:AL$99,33,FALSE())-VLOOKUP($A95,'Import OffPeak change'!$A$106:AL$202,33,FALSE())))</f>
        <v>0</v>
      </c>
      <c r="AH95" s="193" t="n">
        <f aca="false">IF(ISERROR(VLOOKUP($A95,'Import OffPeak'!$A$3:AM$99,34,FALSE())-VLOOKUP($A95,'Import OffPeak change'!$A$106:AM$202,34,FALSE())),0,(VLOOKUP($A95,'Import OffPeak'!$A$3:AM$99,34,FALSE())-VLOOKUP($A95,'Import OffPeak change'!$A$106:AM$202,34,FALSE())))</f>
        <v>0</v>
      </c>
      <c r="AI95" s="193" t="n">
        <f aca="false">IF(ISERROR(VLOOKUP($A95,'Import OffPeak'!$A$3:AN$99,35,FALSE())-VLOOKUP($A95,'Import OffPeak change'!$A$106:AN$202,35,FALSE())),0,(VLOOKUP($A95,'Import OffPeak'!$A$3:AN$99,35,FALSE())-VLOOKUP($A95,'Import OffPeak change'!$A$106:AN$202,35,FALSE())))</f>
        <v>0</v>
      </c>
      <c r="AJ95" s="193" t="n">
        <f aca="false">IF(ISERROR(VLOOKUP($A95,'Import OffPeak'!$A$3:AO$99,36,FALSE())-VLOOKUP($A95,'Import OffPeak change'!$A$106:AO$202,36,FALSE())),0,(VLOOKUP($A95,'Import OffPeak'!$A$3:AO$99,36,FALSE())-VLOOKUP($A95,'Import OffPeak change'!$A$106:AO$202,36,FALSE())))</f>
        <v>0</v>
      </c>
      <c r="AK95" s="193" t="n">
        <f aca="false">IF(ISERROR(VLOOKUP($A95,'Import OffPeak'!$A$3:AP$99,37,FALSE())-VLOOKUP($A95,'Import OffPeak change'!$A$106:AP$202,37,FALSE())),0,(VLOOKUP($A95,'Import OffPeak'!$A$3:AP$99,37,FALSE())-VLOOKUP($A95,'Import OffPeak change'!$A$106:AP$202,37,FALSE())))</f>
        <v>0</v>
      </c>
      <c r="AL95" s="193" t="n">
        <f aca="false">IF(ISERROR(VLOOKUP($A95,'Import OffPeak'!$A$3:AQ$99,38,FALSE())-VLOOKUP($A95,'Import OffPeak change'!$A$106:AQ$202,38,FALSE())),0,(VLOOKUP($A95,'Import OffPeak'!$A$3:AQ$99,38,FALSE())-VLOOKUP($A95,'Import OffPeak change'!$A$106:AQ$202,38,FALSE())))</f>
        <v>0</v>
      </c>
      <c r="AM95" s="193" t="n">
        <f aca="false">IF(ISERROR(VLOOKUP($A95,'Import OffPeak'!$A$3:AR$99,39,FALSE())-VLOOKUP($A95,'Import OffPeak change'!$A$106:AR$202,39,FALSE())),0,(VLOOKUP($A95,'Import OffPeak'!$A$3:AR$99,39,FALSE())-VLOOKUP($A95,'Import OffPeak change'!$A$106:AR$202,39,FALSE())))</f>
        <v>0</v>
      </c>
      <c r="AN95" s="193" t="n">
        <f aca="false">IF(ISERROR(VLOOKUP($A95,'Import OffPeak'!$A$3:AS$99,40,FALSE())-VLOOKUP($A95,'Import OffPeak change'!$A$106:AS$202,40,FALSE())),0,(VLOOKUP($A95,'Import OffPeak'!$A$3:AS$99,40,FALSE())-VLOOKUP($A95,'Import OffPeak change'!$A$106:AS$202,40,FALSE())))</f>
        <v>0</v>
      </c>
      <c r="AO95" s="193" t="n">
        <f aca="false">IF(ISERROR(VLOOKUP($A95,'Import OffPeak'!$A$3:AT$99,41,FALSE())-VLOOKUP($A95,'Import OffPeak change'!$A$106:AT$202,41,FALSE())),0,(VLOOKUP($A95,'Import OffPeak'!$A$3:AT$99,41,FALSE())-VLOOKUP($A95,'Import OffPeak change'!$A$106:AT$202,41,FALSE())))</f>
        <v>0</v>
      </c>
      <c r="AP95" s="193" t="n">
        <f aca="false">IF(ISERROR(VLOOKUP($A95,'Import OffPeak'!$A$3:AU$99,42,FALSE())-VLOOKUP($A95,'Import OffPeak change'!$A$106:AU$202,42,FALSE())),0,(VLOOKUP($A95,'Import OffPeak'!$A$3:AU$99,42,FALSE())-VLOOKUP($A95,'Import OffPeak change'!$A$106:AU$202,42,FALSE())))</f>
        <v>0</v>
      </c>
      <c r="AQ95" s="193" t="n">
        <f aca="false">IF(ISERROR(VLOOKUP($A95,'Import OffPeak'!$A$3:AV$99,43,FALSE())-VLOOKUP($A95,'Import OffPeak change'!$A$106:AV$202,43,FALSE())),0,(VLOOKUP($A95,'Import OffPeak'!$A$3:AV$99,43,FALSE())-VLOOKUP($A95,'Import OffPeak change'!$A$106:AV$202,43,FALSE())))</f>
        <v>0</v>
      </c>
      <c r="AR95" s="193" t="n">
        <f aca="false">IF(ISERROR(VLOOKUP($A95,'Import OffPeak'!$A$3:AW$99,44,FALSE())-VLOOKUP($A95,'Import OffPeak change'!$A$106:AW$202,44,FALSE())),0,(VLOOKUP($A95,'Import OffPeak'!$A$3:AW$99,44,FALSE())-VLOOKUP($A95,'Import OffPeak change'!$A$106:AW$202,44,FALSE())))</f>
        <v>0</v>
      </c>
      <c r="AS95" s="193" t="n">
        <f aca="false">IF(ISERROR(VLOOKUP($A95,'Import OffPeak'!$A$3:AX$99,45,FALSE())-VLOOKUP($A95,'Import OffPeak change'!$A$106:AX$202,45,FALSE())),0,(VLOOKUP($A95,'Import OffPeak'!$A$3:AX$99,45,FALSE())-VLOOKUP($A95,'Import OffPeak change'!$A$106:AX$202,45,FALSE())))</f>
        <v>0</v>
      </c>
      <c r="AT95" s="193" t="n">
        <f aca="false">IF(ISERROR(VLOOKUP($A95,'Import OffPeak'!$A$3:AY$99,46,FALSE())-VLOOKUP($A95,'Import OffPeak change'!$A$106:AY$202,46,FALSE())),0,(VLOOKUP($A95,'Import OffPeak'!$A$3:AY$99,46,FALSE())-VLOOKUP($A95,'Import OffPeak change'!$A$106:AY$202,46,FALSE())))</f>
        <v>0</v>
      </c>
      <c r="AU95" s="193" t="n">
        <f aca="false">IF(ISERROR(VLOOKUP($A95,'Import OffPeak'!$A$3:AZ$99,47,FALSE())-VLOOKUP($A95,'Import OffPeak change'!$A$106:AZ$202,47,FALSE())),0,(VLOOKUP($A95,'Import OffPeak'!$A$3:AZ$99,47,FALSE())-VLOOKUP($A95,'Import OffPeak change'!$A$106:AZ$202,47,FALSE())))</f>
        <v>0</v>
      </c>
      <c r="AV95" s="193" t="n">
        <f aca="false">IF(ISERROR(VLOOKUP($A95,'Import OffPeak'!$A$3:BA$99,48,FALSE())-VLOOKUP($A95,'Import OffPeak change'!$A$106:BA$202,48,FALSE())),0,(VLOOKUP($A95,'Import OffPeak'!$A$3:BA$99,48,FALSE())-VLOOKUP($A95,'Import OffPeak change'!$A$106:BA$202,48,FALSE())))</f>
        <v>0</v>
      </c>
      <c r="AW95" s="193" t="n">
        <f aca="false">IF(ISERROR(VLOOKUP($A95,'Import OffPeak'!$A$3:BB$99,49,FALSE())-VLOOKUP($A95,'Import OffPeak change'!$A$106:BB$202,49,FALSE())),0,(VLOOKUP($A95,'Import OffPeak'!$A$3:BB$99,49,FALSE())-VLOOKUP($A95,'Import OffPeak change'!$A$106:BB$202,49,FALSE())))</f>
        <v>0</v>
      </c>
      <c r="AX95" s="193" t="n">
        <f aca="false">IF(ISERROR(VLOOKUP($A95,'Import OffPeak'!$A$3:BC$99,50,FALSE())-VLOOKUP($A95,'Import OffPeak change'!$A$106:BC$202,50,FALSE())),0,(VLOOKUP($A95,'Import OffPeak'!$A$3:BC$99,50,FALSE())-VLOOKUP($A95,'Import OffPeak change'!$A$106:BC$202,50,FALSE())))</f>
        <v>0</v>
      </c>
      <c r="AY95" s="193" t="n">
        <f aca="false">IF(ISERROR(VLOOKUP($A95,'Import OffPeak'!$A$3:BD$99,51,FALSE())-VLOOKUP($A95,'Import OffPeak change'!$A$106:BD$202,51,FALSE())),0,(VLOOKUP($A95,'Import OffPeak'!$A$3:BD$99,51,FALSE())-VLOOKUP($A95,'Import OffPeak change'!$A$106:BD$202,51,FALSE())))</f>
        <v>0</v>
      </c>
      <c r="AZ95" s="193" t="n">
        <f aca="false">IF(ISERROR(VLOOKUP($A95,'Import OffPeak'!$A$3:BE$99,52,FALSE())-VLOOKUP($A95,'Import OffPeak change'!$A$106:BE$202,52,FALSE())),0,(VLOOKUP($A95,'Import OffPeak'!$A$3:BE$99,52,FALSE())-VLOOKUP($A95,'Import OffPeak change'!$A$106:BE$202,52,FALSE())))</f>
        <v>0</v>
      </c>
      <c r="BA95" s="193" t="n">
        <f aca="false">IF(ISERROR(VLOOKUP($A95,'Import OffPeak'!$A$3:BF$99,53,FALSE())-VLOOKUP($A95,'Import OffPeak change'!$A$106:BF$202,53,FALSE())),0,(VLOOKUP($A95,'Import OffPeak'!$A$3:BF$99,53,FALSE())-VLOOKUP($A95,'Import OffPeak change'!$A$106:BF$202,53,FALSE())))</f>
        <v>0</v>
      </c>
      <c r="BB95" s="193" t="n">
        <f aca="false">IF(ISERROR(VLOOKUP($A95,'Import OffPeak'!$A$3:BG$99,54,FALSE())-VLOOKUP($A95,'Import OffPeak change'!$A$106:BG$202,54,FALSE())),0,(VLOOKUP($A95,'Import OffPeak'!$A$3:BG$99,54,FALSE())-VLOOKUP($A95,'Import OffPeak change'!$A$106:BG$202,54,FALSE())))</f>
        <v>0</v>
      </c>
      <c r="BC95" s="193" t="n">
        <f aca="false">IF(ISERROR(VLOOKUP($A95,'Import OffPeak'!$A$3:BH$99,55,FALSE())-VLOOKUP($A95,'Import OffPeak change'!$A$106:BH$202,55,FALSE())),0,(VLOOKUP($A95,'Import OffPeak'!$A$3:BH$99,55,FALSE())-VLOOKUP($A95,'Import OffPeak change'!$A$106:BH$202,55,FALSE())))</f>
        <v>0</v>
      </c>
      <c r="BD95" s="193" t="n">
        <f aca="false">IF(ISERROR(VLOOKUP($A95,'Import OffPeak'!$A$3:BI$99,56,FALSE())-VLOOKUP($A95,'Import OffPeak change'!$A$106:BI$202,56,FALSE())),0,(VLOOKUP($A95,'Import OffPeak'!$A$3:BI$99,56,FALSE())-VLOOKUP($A95,'Import OffPeak change'!$A$106:BI$202,56,FALSE())))</f>
        <v>0</v>
      </c>
      <c r="BE95" s="193" t="n">
        <f aca="false">IF(ISERROR(VLOOKUP($A95,'Import OffPeak'!$A$3:BJ$99,57,FALSE())-VLOOKUP($A95,'Import OffPeak change'!$A$106:BJ$202,57,FALSE())),0,(VLOOKUP($A95,'Import OffPeak'!$A$3:BJ$99,57,FALSE())-VLOOKUP($A95,'Import OffPeak change'!$A$106:BJ$202,57,FALSE())))</f>
        <v>0</v>
      </c>
      <c r="BF95" s="193" t="n">
        <f aca="false">IF(ISERROR(VLOOKUP($A95,'Import OffPeak'!$A$3:BK$99,58,FALSE())-VLOOKUP($A95,'Import OffPeak change'!$A$106:BK$202,58,FALSE())),0,(VLOOKUP($A95,'Import OffPeak'!$A$3:BK$99,58,FALSE())-VLOOKUP($A95,'Import OffPeak change'!$A$106:BK$202,58,FALSE())))</f>
        <v>0</v>
      </c>
      <c r="BG95" s="193" t="n">
        <f aca="false">IF(ISERROR(VLOOKUP($A95,'Import OffPeak'!$A$3:BL$99,59,FALSE())-VLOOKUP($A95,'Import OffPeak change'!$A$106:BL$202,59,FALSE())),0,(VLOOKUP($A95,'Import OffPeak'!$A$3:BL$99,59,FALSE())-VLOOKUP($A95,'Import OffPeak change'!$A$106:BL$202,59,FALSE())))</f>
        <v>0</v>
      </c>
      <c r="BH95" s="193" t="n">
        <f aca="false">IF(ISERROR(VLOOKUP($A95,'Import OffPeak'!$A$3:BM$99,60,FALSE())-VLOOKUP($A95,'Import OffPeak change'!$A$106:BM$202,60,FALSE())),0,(VLOOKUP($A95,'Import OffPeak'!$A$3:BM$99,60,FALSE())-VLOOKUP($A95,'Import OffPeak change'!$A$106:BM$202,60,FALSE())))</f>
        <v>0</v>
      </c>
      <c r="BI95" s="193" t="n">
        <f aca="false">IF(ISERROR(VLOOKUP($A95,'Import OffPeak'!$A$3:BN$99,61,FALSE())-VLOOKUP($A95,'Import OffPeak change'!$A$106:BN$202,61,FALSE())),0,(VLOOKUP($A95,'Import OffPeak'!$A$3:BN$99,61,FALSE())-VLOOKUP($A95,'Import OffPeak change'!$A$106:BN$202,61,FALSE())))</f>
        <v>0</v>
      </c>
      <c r="BJ95" s="193" t="n">
        <f aca="false">IF(ISERROR(VLOOKUP($A95,'Import OffPeak'!$A$3:BO$99,62,FALSE())-VLOOKUP($A95,'Import OffPeak change'!$A$106:BO$202,62,FALSE())),0,(VLOOKUP($A95,'Import OffPeak'!$A$3:BO$99,62,FALSE())-VLOOKUP($A95,'Import OffPeak change'!$A$106:BO$202,62,FALSE())))</f>
        <v>0</v>
      </c>
      <c r="BK95" s="193" t="n">
        <f aca="false">IF(ISERROR(VLOOKUP($A95,'Import OffPeak'!$A$3:BP$99,63,FALSE())-VLOOKUP($A95,'Import OffPeak change'!$A$106:BP$202,63,FALSE())),0,(VLOOKUP($A95,'Import OffPeak'!$A$3:BP$99,63,FALSE())-VLOOKUP($A95,'Import OffPeak change'!$A$106:BP$202,63,FALSE())))</f>
        <v>0</v>
      </c>
      <c r="BL95" s="193" t="n">
        <f aca="false">IF(ISERROR(VLOOKUP($A95,'Import OffPeak'!$A$3:BQ$99,64,FALSE())-VLOOKUP($A95,'Import OffPeak change'!$A$106:BQ$202,64,FALSE())),0,(VLOOKUP($A95,'Import OffPeak'!$A$3:BQ$99,64,FALSE())-VLOOKUP($A95,'Import OffPeak change'!$A$106:BQ$202,64,FALSE())))</f>
        <v>0</v>
      </c>
      <c r="BM95" s="193" t="n">
        <f aca="false">IF(ISERROR(VLOOKUP($A95,'Import OffPeak'!$A$3:BR$99,65,FALSE())-VLOOKUP($A95,'Import OffPeak change'!$A$106:BR$202,65,FALSE())),0,(VLOOKUP($A95,'Import OffPeak'!$A$3:BR$99,65,FALSE())-VLOOKUP($A95,'Import OffPeak change'!$A$106:BR$202,65,FALSE())))</f>
        <v>0</v>
      </c>
      <c r="BN95" s="193" t="n">
        <f aca="false">IF(ISERROR(VLOOKUP($A95,'Import OffPeak'!$A$3:BS$99,66,FALSE())-VLOOKUP($A95,'Import OffPeak change'!$A$106:BS$202,66,FALSE())),0,(VLOOKUP($A95,'Import OffPeak'!$A$3:BS$99,66,FALSE())-VLOOKUP($A95,'Import OffPeak change'!$A$106:BS$202,66,FALSE())))</f>
        <v>0</v>
      </c>
      <c r="BO95" s="193" t="n">
        <f aca="false">IF(ISERROR(VLOOKUP($A95,'Import OffPeak'!$A$3:BT$99,67,FALSE())-VLOOKUP($A95,'Import OffPeak change'!$A$106:BT$202,67,FALSE())),0,(VLOOKUP($A95,'Import OffPeak'!$A$3:BT$99,67,FALSE())-VLOOKUP($A95,'Import OffPeak change'!$A$106:BT$202,67,FALSE())))</f>
        <v>0</v>
      </c>
      <c r="BP95" s="193" t="n">
        <f aca="false">IF(ISERROR(VLOOKUP($A95,'Import OffPeak'!$A$3:BU$99,68,FALSE())-VLOOKUP($A95,'Import OffPeak change'!$A$106:BU$202,68,FALSE())),0,(VLOOKUP($A95,'Import OffPeak'!$A$3:BU$99,68,FALSE())-VLOOKUP($A95,'Import OffPeak change'!$A$106:BU$202,68,FALSE())))</f>
        <v>0</v>
      </c>
      <c r="BQ95" s="193" t="n">
        <f aca="false">IF(ISERROR(VLOOKUP($A95,'Import OffPeak'!$A$3:BV$99,69,FALSE())-VLOOKUP($A95,'Import OffPeak change'!$A$106:BV$202,69,FALSE())),0,(VLOOKUP($A95,'Import OffPeak'!$A$3:BV$99,69,FALSE())-VLOOKUP($A95,'Import OffPeak change'!$A$106:BV$202,69,FALSE())))</f>
        <v>0</v>
      </c>
      <c r="BR95" s="193" t="n">
        <f aca="false">IF(ISERROR(VLOOKUP($A95,'Import OffPeak'!$A$3:BW$99,70,FALSE())-VLOOKUP($A95,'Import OffPeak change'!$A$106:BW$202,70,FALSE())),0,(VLOOKUP($A95,'Import OffPeak'!$A$3:BW$99,70,FALSE())-VLOOKUP($A95,'Import OffPeak change'!$A$106:BW$202,70,FALSE())))</f>
        <v>0</v>
      </c>
      <c r="BS95" s="193" t="n">
        <f aca="false">IF(ISERROR(VLOOKUP($A95,'Import OffPeak'!$A$3:BX$99,71,FALSE())-VLOOKUP($A95,'Import OffPeak change'!$A$106:BX$202,71,FALSE())),0,(VLOOKUP($A95,'Import OffPeak'!$A$3:BX$99,71,FALSE())-VLOOKUP($A95,'Import OffPeak change'!$A$106:BX$202,71,FALSE())))</f>
        <v>0</v>
      </c>
      <c r="BT95" s="193" t="n">
        <f aca="false">IF(ISERROR(VLOOKUP($A95,'Import OffPeak'!$A$3:BY$99,72,FALSE())-VLOOKUP($A95,'Import OffPeak change'!$A$106:BY$202,72,FALSE())),0,(VLOOKUP($A95,'Import OffPeak'!$A$3:BY$99,72,FALSE())-VLOOKUP($A95,'Import OffPeak change'!$A$106:BY$202,72,FALSE())))</f>
        <v>0</v>
      </c>
      <c r="BU95" s="193" t="n">
        <f aca="false">IF(ISERROR(VLOOKUP($A95,'Import OffPeak'!$A$3:BZ$99,73,FALSE())-VLOOKUP($A95,'Import OffPeak change'!$A$106:BZ$202,73,FALSE())),0,(VLOOKUP($A95,'Import OffPeak'!$A$3:BZ$99,73,FALSE())-VLOOKUP($A95,'Import OffPeak change'!$A$106:BZ$202,73,FALSE())))</f>
        <v>0</v>
      </c>
      <c r="BV95" s="193" t="n">
        <f aca="false">IF(ISERROR(VLOOKUP($A95,'Import OffPeak'!$A$3:CA$99,74,FALSE())-VLOOKUP($A95,'Import OffPeak change'!$A$106:CA$202,74,FALSE())),0,(VLOOKUP($A95,'Import OffPeak'!$A$3:CA$99,74,FALSE())-VLOOKUP($A95,'Import OffPeak change'!$A$106:CA$202,74,FALSE())))</f>
        <v>0</v>
      </c>
      <c r="BW95" s="193" t="n">
        <f aca="false">IF(ISERROR(VLOOKUP($A95,'Import OffPeak'!$A$3:CB$99,75,FALSE())-VLOOKUP($A95,'Import OffPeak change'!$A$106:CB$202,75,FALSE())),0,(VLOOKUP($A95,'Import OffPeak'!$A$3:CB$99,75,FALSE())-VLOOKUP($A95,'Import OffPeak change'!$A$106:CB$202,75,FALSE())))</f>
        <v>0</v>
      </c>
      <c r="BX95" s="193" t="n">
        <f aca="false">IF(ISERROR(VLOOKUP($A95,'Import OffPeak'!$A$3:CC$99,76,FALSE())-VLOOKUP($A95,'Import OffPeak change'!$A$106:CC$202,76,FALSE())),0,(VLOOKUP($A95,'Import OffPeak'!$A$3:CC$99,76,FALSE())-VLOOKUP($A95,'Import OffPeak change'!$A$106:CC$202,76,FALSE())))</f>
        <v>0</v>
      </c>
      <c r="BY95" s="193" t="n">
        <f aca="false">IF(ISERROR(VLOOKUP($A95,'Import OffPeak'!$A$3:CD$99,77,FALSE())-VLOOKUP($A95,'Import OffPeak change'!$A$106:CD$202,77,FALSE())),0,(VLOOKUP($A95,'Import OffPeak'!$A$3:CD$99,77,FALSE())-VLOOKUP($A95,'Import OffPeak change'!$A$106:CD$202,77,FALSE())))</f>
        <v>0</v>
      </c>
      <c r="BZ95" s="193" t="n">
        <f aca="false">IF(ISERROR(VLOOKUP($A95,'Import OffPeak'!$A$3:CE$99,78,FALSE())-VLOOKUP($A95,'Import OffPeak change'!$A$106:CE$202,78,FALSE())),0,(VLOOKUP($A95,'Import OffPeak'!$A$3:CE$99,78,FALSE())-VLOOKUP($A95,'Import OffPeak change'!$A$106:CE$202,78,FALSE())))</f>
        <v>0</v>
      </c>
      <c r="CA95" s="193" t="n">
        <f aca="false">IF(ISERROR(VLOOKUP($A95,'Import OffPeak'!$A$3:CF$99,79,FALSE())-VLOOKUP($A95,'Import OffPeak change'!$A$106:CF$202,79,FALSE())),0,(VLOOKUP($A95,'Import OffPeak'!$A$3:CF$99,79,FALSE())-VLOOKUP($A95,'Import OffPeak change'!$A$106:CF$202,79,FALSE())))</f>
        <v>0</v>
      </c>
      <c r="CB95" s="193" t="n">
        <f aca="false">IF(ISERROR(VLOOKUP($A95,'Import OffPeak'!$A$3:CG$99,80,FALSE())-VLOOKUP($A95,'Import OffPeak change'!$A$106:CG$202,80,FALSE())),0,(VLOOKUP($A95,'Import OffPeak'!$A$3:CG$99,80,FALSE())-VLOOKUP($A95,'Import OffPeak change'!$A$106:CG$202,80,FALSE())))</f>
        <v>0</v>
      </c>
      <c r="CC95" s="193" t="n">
        <f aca="false">IF(ISERROR(VLOOKUP($A95,'Import OffPeak'!$A$3:CH$99,81,FALSE())-VLOOKUP($A95,'Import OffPeak change'!$A$106:CH$202,81,FALSE())),0,(VLOOKUP($A95,'Import OffPeak'!$A$3:CH$99,81,FALSE())-VLOOKUP($A95,'Import OffPeak change'!$A$106:CH$202,81,FALSE())))</f>
        <v>0</v>
      </c>
      <c r="CD95" s="193" t="n">
        <f aca="false">IF(ISERROR(VLOOKUP($A95,'Import OffPeak'!$A$3:CI$99,82,FALSE())-VLOOKUP($A95,'Import OffPeak change'!$A$106:CI$202,82,FALSE())),0,(VLOOKUP($A95,'Import OffPeak'!$A$3:CI$99,82,FALSE())-VLOOKUP($A95,'Import OffPeak change'!$A$106:CI$202,82,FALSE())))</f>
        <v>0</v>
      </c>
      <c r="CE95" s="193" t="n">
        <f aca="false">IF(ISERROR(VLOOKUP($A95,'Import OffPeak'!$A$3:CJ$99,83,FALSE())-VLOOKUP($A95,'Import OffPeak change'!$A$106:CJ$202,83,FALSE())),0,(VLOOKUP($A95,'Import OffPeak'!$A$3:CJ$99,83,FALSE())-VLOOKUP($A95,'Import OffPeak change'!$A$106:CJ$202,83,FALSE())))</f>
        <v>0</v>
      </c>
      <c r="CF95" s="193" t="n">
        <f aca="false">IF(ISERROR(VLOOKUP($A95,'Import OffPeak'!$A$3:CK$99,84,FALSE())-VLOOKUP($A95,'Import OffPeak change'!$A$106:CK$202,84,FALSE())),0,(VLOOKUP($A95,'Import OffPeak'!$A$3:CK$99,84,FALSE())-VLOOKUP($A95,'Import OffPeak change'!$A$106:CK$202,84,FALSE())))</f>
        <v>0</v>
      </c>
      <c r="CG95" s="193" t="n">
        <f aca="false">IF(ISERROR(VLOOKUP($A95,'Import OffPeak'!$A$3:CL$99,85,FALSE())-VLOOKUP($A95,'Import OffPeak change'!$A$106:CL$202,85,FALSE())),0,(VLOOKUP($A95,'Import OffPeak'!$A$3:CL$99,85,FALSE())-VLOOKUP($A95,'Import OffPeak change'!$A$106:CL$202,85,FALSE())))</f>
        <v>0</v>
      </c>
      <c r="CH95" s="193" t="n">
        <f aca="false">IF(ISERROR(VLOOKUP($A95,'Import OffPeak'!$A$3:CM$99,86,FALSE())-VLOOKUP($A95,'Import OffPeak change'!$A$106:CM$202,86,FALSE())),0,(VLOOKUP($A95,'Import OffPeak'!$A$3:CM$99,86,FALSE())-VLOOKUP($A95,'Import OffPeak change'!$A$106:CM$202,86,FALSE())))</f>
        <v>0</v>
      </c>
      <c r="CI95" s="193" t="n">
        <f aca="false">IF(ISERROR(VLOOKUP($A95,'Import OffPeak'!$A$3:CN$99,87,FALSE())-VLOOKUP($A95,'Import OffPeak change'!$A$106:CN$202,87,FALSE())),0,(VLOOKUP($A95,'Import OffPeak'!$A$3:CN$99,87,FALSE())-VLOOKUP($A95,'Import OffPeak change'!$A$106:CN$202,87,FALSE())))</f>
        <v>0</v>
      </c>
      <c r="CJ95" s="193" t="n">
        <f aca="false">IF(ISERROR(VLOOKUP($A95,'Import OffPeak'!$A$3:CO$99,88,FALSE())-VLOOKUP($A95,'Import OffPeak change'!$A$106:CO$202,88,FALSE())),0,(VLOOKUP($A95,'Import OffPeak'!$A$3:CO$99,88,FALSE())-VLOOKUP($A95,'Import OffPeak change'!$A$106:CO$202,88,FALSE())))</f>
        <v>0</v>
      </c>
      <c r="CK95" s="193" t="n">
        <f aca="false">IF(ISERROR(VLOOKUP($A95,'Import OffPeak'!$A$3:CP$99,89,FALSE())-VLOOKUP($A95,'Import OffPeak change'!$A$106:CP$202,89,FALSE())),0,(VLOOKUP($A95,'Import OffPeak'!$A$3:CP$99,89,FALSE())-VLOOKUP($A95,'Import OffPeak change'!$A$106:CP$202,89,FALSE())))</f>
        <v>0</v>
      </c>
      <c r="CL95" s="193" t="n">
        <f aca="false">IF(ISERROR(VLOOKUP($A95,'Import OffPeak'!$A$3:CQ$99,90,FALSE())-VLOOKUP($A95,'Import OffPeak change'!$A$106:CQ$202,90,FALSE())),0,(VLOOKUP($A95,'Import OffPeak'!$A$3:CQ$99,90,FALSE())-VLOOKUP($A95,'Import OffPeak change'!$A$106:CQ$202,90,FALSE())))</f>
        <v>0</v>
      </c>
      <c r="CM95" s="193" t="n">
        <f aca="false">IF(ISERROR(VLOOKUP($A95,'Import OffPeak'!$A$3:CR$99,91,FALSE())-VLOOKUP($A95,'Import OffPeak change'!$A$106:CR$202,91,FALSE())),0,(VLOOKUP($A95,'Import OffPeak'!$A$3:CR$99,91,FALSE())-VLOOKUP($A95,'Import OffPeak change'!$A$106:CR$202,91,FALSE())))</f>
        <v>0</v>
      </c>
      <c r="CN95" s="193" t="n">
        <f aca="false">IF(ISERROR(VLOOKUP($A95,'Import OffPeak'!$A$3:CS$99,92,FALSE())-VLOOKUP($A95,'Import OffPeak change'!$A$106:CS$202,92,FALSE())),0,(VLOOKUP($A95,'Import OffPeak'!$A$3:CS$99,92,FALSE())-VLOOKUP($A95,'Import OffPeak change'!$A$106:CS$202,92,FALSE())))</f>
        <v>0</v>
      </c>
      <c r="CO95" s="193" t="n">
        <f aca="false">IF(ISERROR(VLOOKUP($A95,'Import OffPeak'!$A$3:CT$99,93,FALSE())-VLOOKUP($A95,'Import OffPeak change'!$A$106:CT$202,93,FALSE())),0,(VLOOKUP($A95,'Import OffPeak'!$A$3:CT$99,93,FALSE())-VLOOKUP($A95,'Import OffPeak change'!$A$106:CT$202,93,FALSE())))</f>
        <v>0</v>
      </c>
      <c r="CP95" s="193" t="n">
        <f aca="false">IF(ISERROR(VLOOKUP($A95,'Import OffPeak'!$A$3:CU$99,94,FALSE())-VLOOKUP($A95,'Import OffPeak change'!$A$106:CU$202,94,FALSE())),0,(VLOOKUP($A95,'Import OffPeak'!$A$3:CU$99,94,FALSE())-VLOOKUP($A95,'Import OffPeak change'!$A$106:CU$202,94,FALSE())))</f>
        <v>0</v>
      </c>
      <c r="CQ95" s="193" t="n">
        <f aca="false">IF(ISERROR(VLOOKUP($A95,'Import OffPeak'!$A$3:CV$99,95,FALSE())-VLOOKUP($A95,'Import OffPeak change'!$A$106:CV$202,95,FALSE())),0,(VLOOKUP($A95,'Import OffPeak'!$A$3:CV$99,95,FALSE())-VLOOKUP($A95,'Import OffPeak change'!$A$106:CV$202,95,FALSE())))</f>
        <v>0</v>
      </c>
      <c r="CR95" s="193" t="n">
        <f aca="false">IF(ISERROR(VLOOKUP($A95,'Import OffPeak'!$A$3:CW$99,96,FALSE())-VLOOKUP($A95,'Import OffPeak change'!$A$106:CW$202,96,FALSE())),0,(VLOOKUP($A95,'Import OffPeak'!$A$3:CW$99,96,FALSE())-VLOOKUP($A95,'Import OffPeak change'!$A$106:CW$202,96,FALSE())))</f>
        <v>0</v>
      </c>
      <c r="CS95" s="193" t="n">
        <f aca="false">IF(ISERROR(VLOOKUP($A95,'Import OffPeak'!$A$3:CX$99,97,FALSE())-VLOOKUP($A95,'Import OffPeak change'!$A$106:CX$202,97,FALSE())),0,(VLOOKUP($A95,'Import OffPeak'!$A$3:CX$99,97,FALSE())-VLOOKUP($A95,'Import OffPeak change'!$A$106:CX$202,97,FALSE())))</f>
        <v>0</v>
      </c>
      <c r="CT95" s="193" t="n">
        <f aca="false">IF(ISERROR(VLOOKUP($A95,'Import OffPeak'!$A$3:CY$99,98,FALSE())-VLOOKUP($A95,'Import OffPeak change'!$A$106:CY$202,98,FALSE())),0,(VLOOKUP($A95,'Import OffPeak'!$A$3:CY$99,98,FALSE())-VLOOKUP($A95,'Import OffPeak change'!$A$106:CY$202,98,FALSE())))</f>
        <v>0</v>
      </c>
      <c r="CU95" s="193" t="n">
        <f aca="false">IF(ISERROR(VLOOKUP($A95,'Import OffPeak'!$A$3:CZ$99,99,FALSE())-VLOOKUP($A95,'Import OffPeak change'!$A$106:CZ$202,99,FALSE())),0,(VLOOKUP($A95,'Import OffPeak'!$A$3:CZ$99,99,FALSE())-VLOOKUP($A95,'Import OffPeak change'!$A$106:CZ$202,99,FALSE())))</f>
        <v>0</v>
      </c>
      <c r="CV95" s="193" t="n">
        <f aca="false">IF(ISERROR(VLOOKUP($A95,'Import OffPeak'!$A$3:DA$99,100,FALSE())-VLOOKUP($A95,'Import OffPeak change'!$A$106:DA$202,100,FALSE())),0,(VLOOKUP($A95,'Import OffPeak'!$A$3:DA$99,100,FALSE())-VLOOKUP($A95,'Import OffPeak change'!$A$106:DA$202,100,FALSE())))</f>
        <v>0</v>
      </c>
      <c r="CW95" s="193" t="n">
        <f aca="false">IF(ISERROR(VLOOKUP($A95,'Import OffPeak'!$A$3:DB$99,101,FALSE())-VLOOKUP($A95,'Import OffPeak change'!$A$106:DB$202,101,FALSE())),0,(VLOOKUP($A95,'Import OffPeak'!$A$3:DB$99,101,FALSE())-VLOOKUP($A95,'Import OffPeak change'!$A$106:DB$202,101,FALSE())))</f>
        <v>0</v>
      </c>
      <c r="CX95" s="193" t="n">
        <f aca="false">IF(ISERROR(VLOOKUP($A95,'Import OffPeak'!$A$3:DC$99,102,FALSE())-VLOOKUP($A95,'Import OffPeak change'!$A$106:DC$202,102,FALSE())),0,(VLOOKUP($A95,'Import OffPeak'!$A$3:DC$99,102,FALSE())-VLOOKUP($A95,'Import OffPeak change'!$A$106:DC$202,102,FALSE())))</f>
        <v>0</v>
      </c>
      <c r="CY95" s="193" t="n">
        <f aca="false">IF(ISERROR(VLOOKUP($A95,'Import OffPeak'!$A$3:DD$99,103,FALSE())-VLOOKUP($A95,'Import OffPeak change'!$A$106:DD$202,103,FALSE())),0,(VLOOKUP($A95,'Import OffPeak'!$A$3:DD$99,103,FALSE())-VLOOKUP($A95,'Import OffPeak change'!$A$106:DD$202,103,FALSE())))</f>
        <v>0</v>
      </c>
      <c r="CZ95" s="193" t="n">
        <f aca="false">IF(ISERROR(VLOOKUP($A95,'Import OffPeak'!$A$3:DE$99,104,FALSE())-VLOOKUP($A95,'Import OffPeak change'!$A$106:DE$202,104,FALSE())),0,(VLOOKUP($A95,'Import OffPeak'!$A$3:DE$99,104,FALSE())-VLOOKUP($A95,'Import OffPeak change'!$A$106:DE$202,104,FALSE())))</f>
        <v>0</v>
      </c>
      <c r="DA95" s="193" t="n">
        <f aca="false">IF(ISERROR(VLOOKUP($A95,'Import OffPeak'!$A$3:DF$99,105,FALSE())-VLOOKUP($A95,'Import OffPeak change'!$A$106:DF$202,105,FALSE())),0,(VLOOKUP($A95,'Import OffPeak'!$A$3:DF$99,105,FALSE())-VLOOKUP($A95,'Import OffPeak change'!$A$106:DF$202,105,FALSE())))</f>
        <v>0</v>
      </c>
      <c r="DB95" s="193" t="n">
        <f aca="false">IF(ISERROR(VLOOKUP($A95,'Import OffPeak'!$A$3:DG$99,106,FALSE())-VLOOKUP($A95,'Import OffPeak change'!$A$106:DG$202,106,FALSE())),0,(VLOOKUP($A95,'Import OffPeak'!$A$3:DG$99,106,FALSE())-VLOOKUP($A95,'Import OffPeak change'!$A$106:DG$202,106,FALSE())))</f>
        <v>0</v>
      </c>
      <c r="DC95" s="193" t="n">
        <f aca="false">IF(ISERROR(VLOOKUP($A95,'Import OffPeak'!$A$3:DH$99,107,FALSE())-VLOOKUP($A95,'Import OffPeak change'!$A$106:DH$202,107,FALSE())),0,(VLOOKUP($A95,'Import OffPeak'!$A$3:DH$99,107,FALSE())-VLOOKUP($A95,'Import OffPeak change'!$A$106:DH$202,107,FALSE())))</f>
        <v>0</v>
      </c>
      <c r="DD95" s="193" t="n">
        <f aca="false">IF(ISERROR(VLOOKUP($A95,'Import OffPeak'!$A$3:DI$99,108,FALSE())-VLOOKUP($A95,'Import OffPeak change'!$A$106:DI$202,108,FALSE())),0,(VLOOKUP($A95,'Import OffPeak'!$A$3:DI$99,108,FALSE())-VLOOKUP($A95,'Import OffPeak change'!$A$106:DI$202,108,FALSE())))</f>
        <v>0</v>
      </c>
      <c r="DE95" s="193" t="n">
        <f aca="false">IF(ISERROR(VLOOKUP($A95,'Import OffPeak'!$A$3:DJ$99,109,FALSE())-VLOOKUP($A95,'Import OffPeak change'!$A$106:DJ$202,109,FALSE())),0,(VLOOKUP($A95,'Import OffPeak'!$A$3:DJ$99,109,FALSE())-VLOOKUP($A95,'Import OffPeak change'!$A$106:DJ$202,109,FALSE())))</f>
        <v>0</v>
      </c>
      <c r="DF95" s="193" t="n">
        <f aca="false">IF(ISERROR(VLOOKUP($A95,'Import OffPeak'!$A$3:DK$99,110,FALSE())-VLOOKUP($A95,'Import OffPeak change'!$A$106:DK$202,110,FALSE())),0,(VLOOKUP($A95,'Import OffPeak'!$A$3:DK$99,110,FALSE())-VLOOKUP($A95,'Import OffPeak change'!$A$106:DK$202,110,FALSE())))</f>
        <v>0</v>
      </c>
      <c r="DG95" s="193" t="n">
        <f aca="false">IF(ISERROR(VLOOKUP($A95,'Import OffPeak'!$A$3:DL$99,111,FALSE())-VLOOKUP($A95,'Import OffPeak change'!$A$106:DL$202,111,FALSE())),0,(VLOOKUP($A95,'Import OffPeak'!$A$3:DL$99,111,FALSE())-VLOOKUP($A95,'Import OffPeak change'!$A$106:DL$202,111,FALSE())))</f>
        <v>0</v>
      </c>
      <c r="DH95" s="193" t="n">
        <f aca="false">IF(ISERROR(VLOOKUP($A95,'Import OffPeak'!$A$3:DM$99,112,FALSE())-VLOOKUP($A95,'Import OffPeak change'!$A$106:DM$202,112,FALSE())),0,(VLOOKUP($A95,'Import OffPeak'!$A$3:DM$99,112,FALSE())-VLOOKUP($A95,'Import OffPeak change'!$A$106:DM$202,112,FALSE())))</f>
        <v>0</v>
      </c>
      <c r="DI95" s="193" t="n">
        <f aca="false">IF(ISERROR(VLOOKUP($A95,'Import OffPeak'!$A$3:DN$99,113,FALSE())-VLOOKUP($A95,'Import OffPeak change'!$A$106:DN$202,113,FALSE())),0,(VLOOKUP($A95,'Import OffPeak'!$A$3:DN$99,113,FALSE())-VLOOKUP($A95,'Import OffPeak change'!$A$106:DN$202,113,FALSE())))</f>
        <v>0</v>
      </c>
      <c r="DJ95" s="193" t="n">
        <f aca="false">IF(ISERROR(VLOOKUP($A95,'Import OffPeak'!$A$3:DO$99,114,FALSE())-VLOOKUP($A95,'Import OffPeak change'!$A$106:DO$202,114,FALSE())),0,(VLOOKUP($A95,'Import OffPeak'!$A$3:DO$99,114,FALSE())-VLOOKUP($A95,'Import OffPeak change'!$A$106:DO$202,114,FALSE())))</f>
        <v>0</v>
      </c>
      <c r="DK95" s="193" t="n">
        <f aca="false">IF(ISERROR(VLOOKUP($A95,'Import OffPeak'!$A$3:DP$99,115,FALSE())-VLOOKUP($A95,'Import OffPeak change'!$A$106:DP$202,115,FALSE())),0,(VLOOKUP($A95,'Import OffPeak'!$A$3:DP$99,115,FALSE())-VLOOKUP($A95,'Import OffPeak change'!$A$106:DP$202,115,FALSE())))</f>
        <v>0</v>
      </c>
      <c r="DL95" s="193" t="n">
        <f aca="false">IF(ISERROR(VLOOKUP($A95,'Import OffPeak'!$A$3:DQ$99,116,FALSE())-VLOOKUP($A95,'Import OffPeak change'!$A$106:DQ$202,116,FALSE())),0,(VLOOKUP($A95,'Import OffPeak'!$A$3:DQ$99,116,FALSE())-VLOOKUP($A95,'Import OffPeak change'!$A$106:DQ$202,116,FALSE())))</f>
        <v>0</v>
      </c>
      <c r="DM95" s="193" t="n">
        <f aca="false">IF(ISERROR(VLOOKUP($A95,'Import OffPeak'!$A$3:DR$99,117,FALSE())-VLOOKUP($A95,'Import OffPeak change'!$A$106:DR$202,117,FALSE())),0,(VLOOKUP($A95,'Import OffPeak'!$A$3:DR$99,117,FALSE())-VLOOKUP($A95,'Import OffPeak change'!$A$106:DR$202,117,FALSE())))</f>
        <v>0</v>
      </c>
      <c r="DN95" s="193" t="n">
        <f aca="false">IF(ISERROR(VLOOKUP($A95,'Import OffPeak'!$A$3:DS$99,118,FALSE())-VLOOKUP($A95,'Import OffPeak change'!$A$106:DS$202,118,FALSE())),0,(VLOOKUP($A95,'Import OffPeak'!$A$3:DS$99,118,FALSE())-VLOOKUP($A95,'Import OffPeak change'!$A$106:DS$202,118,FALSE())))</f>
        <v>0</v>
      </c>
      <c r="DO95" s="193" t="n">
        <f aca="false">IF(ISERROR(VLOOKUP($A95,'Import OffPeak'!$A$3:DT$99,119,FALSE())-VLOOKUP($A95,'Import OffPeak change'!$A$106:DT$202,119,FALSE())),0,(VLOOKUP($A95,'Import OffPeak'!$A$3:DT$99,119,FALSE())-VLOOKUP($A95,'Import OffPeak change'!$A$106:DT$202,119,FALSE())))</f>
        <v>0</v>
      </c>
      <c r="DP95" s="193" t="n">
        <f aca="false">IF(ISERROR(VLOOKUP($A95,'Import OffPeak'!$A$3:DU$99,120,FALSE())-VLOOKUP($A95,'Import OffPeak change'!$A$106:DU$202,120,FALSE())),0,(VLOOKUP($A95,'Import OffPeak'!$A$3:DU$99,120,FALSE())-VLOOKUP($A95,'Import OffPeak change'!$A$106:DU$202,120,FALSE())))</f>
        <v>0</v>
      </c>
      <c r="DQ95" s="193" t="n">
        <f aca="false">IF(ISERROR(VLOOKUP($A95,'Import OffPeak'!$A$3:DV$99,121,FALSE())-VLOOKUP($A95,'Import OffPeak change'!$A$106:DV$202,121,FALSE())),0,(VLOOKUP($A95,'Import OffPeak'!$A$3:DV$99,121,FALSE())-VLOOKUP($A95,'Import OffPeak change'!$A$106:DV$202,121,FALSE())))</f>
        <v>0</v>
      </c>
      <c r="DR95" s="193" t="n">
        <f aca="false">IF(ISERROR(VLOOKUP($A95,'Import OffPeak'!$A$3:DW$99,122,FALSE())-VLOOKUP($A95,'Import OffPeak change'!$A$106:DW$202,122,FALSE())),0,(VLOOKUP($A95,'Import OffPeak'!$A$3:DW$99,122,FALSE())-VLOOKUP($A95,'Import OffPeak change'!$A$106:DW$202,122,FALSE())))</f>
        <v>0</v>
      </c>
      <c r="DS95" s="193" t="n">
        <f aca="false">IF(ISERROR(VLOOKUP($A95,'Import OffPeak'!$A$3:DX$99,123,FALSE())-VLOOKUP($A95,'Import OffPeak change'!$A$106:DX$202,123,FALSE())),0,(VLOOKUP($A95,'Import OffPeak'!$A$3:DX$99,123,FALSE())-VLOOKUP($A95,'Import OffPeak change'!$A$106:DX$202,123,FALSE())))</f>
        <v>0</v>
      </c>
      <c r="DT95" s="193" t="n">
        <f aca="false">IF(ISERROR(VLOOKUP($A95,'Import OffPeak'!$A$3:DY$99,124,FALSE())-VLOOKUP($A95,'Import OffPeak change'!$A$106:DY$202,124,FALSE())),0,(VLOOKUP($A95,'Import OffPeak'!$A$3:DY$99,124,FALSE())-VLOOKUP($A95,'Import OffPeak change'!$A$106:DY$202,124,FALSE())))</f>
        <v>0</v>
      </c>
      <c r="DU95" s="193" t="n">
        <f aca="false">IF(ISERROR(VLOOKUP($A95,'Import OffPeak'!$A$3:DZ$99,125,FALSE())-VLOOKUP($A95,'Import OffPeak change'!$A$106:DZ$202,125,FALSE())),0,(VLOOKUP($A95,'Import OffPeak'!$A$3:DZ$99,125,FALSE())-VLOOKUP($A95,'Import OffPeak change'!$A$106:DZ$202,125,FALSE())))</f>
        <v>0</v>
      </c>
      <c r="DV95" s="193" t="n">
        <f aca="false">IF(ISERROR(VLOOKUP($A95,'Import OffPeak'!$A$3:EA$99,126,FALSE())-VLOOKUP($A95,'Import OffPeak change'!$A$106:EA$202,126,FALSE())),0,(VLOOKUP($A95,'Import OffPeak'!$A$3:EA$99,126,FALSE())-VLOOKUP($A95,'Import OffPeak change'!$A$106:EA$202,126,FALSE())))</f>
        <v>0</v>
      </c>
      <c r="DW95" s="193" t="n">
        <f aca="false">IF(ISERROR(VLOOKUP($A95,'Import OffPeak'!$A$3:EB$99,127,FALSE())-VLOOKUP($A95,'Import OffPeak change'!$A$106:EB$202,127,FALSE())),0,(VLOOKUP($A95,'Import OffPeak'!$A$3:EB$99,127,FALSE())-VLOOKUP($A95,'Import OffPeak change'!$A$106:EB$202,127,FALSE())))</f>
        <v>0</v>
      </c>
      <c r="DX95" s="193" t="n">
        <f aca="false">IF(ISERROR(VLOOKUP($A95,'Import OffPeak'!$A$3:EC$99,128,FALSE())-VLOOKUP($A95,'Import OffPeak change'!$A$106:EC$202,128,FALSE())),0,(VLOOKUP($A95,'Import OffPeak'!$A$3:EC$99,128,FALSE())-VLOOKUP($A95,'Import OffPeak change'!$A$106:EC$202,128,FALSE())))</f>
        <v>0</v>
      </c>
      <c r="DY95" s="193" t="n">
        <f aca="false">IF(ISERROR(VLOOKUP($A95,'Import OffPeak'!$A$3:ED$99,129,FALSE())-VLOOKUP($A95,'Import OffPeak change'!$A$106:ED$202,129,FALSE())),0,(VLOOKUP($A95,'Import OffPeak'!$A$3:ED$99,129,FALSE())-VLOOKUP($A95,'Import OffPeak change'!$A$106:ED$202,129,FALSE())))</f>
        <v>0</v>
      </c>
      <c r="DZ95" s="193" t="n">
        <f aca="false">IF(ISERROR(VLOOKUP($A95,'Import OffPeak'!$A$3:EE$99,130,FALSE())-VLOOKUP($A95,'Import OffPeak change'!$A$106:EE$202,130,FALSE())),0,(VLOOKUP($A95,'Import OffPeak'!$A$3:EE$99,130,FALSE())-VLOOKUP($A95,'Import OffPeak change'!$A$106:EE$202,130,FALSE())))</f>
        <v>0</v>
      </c>
      <c r="EA95" s="193" t="n">
        <f aca="false">IF(ISERROR(VLOOKUP($A95,'Import OffPeak'!$A$3:EF$99,131,FALSE())-VLOOKUP($A95,'Import OffPeak change'!$A$106:EF$202,131,FALSE())),0,(VLOOKUP($A95,'Import OffPeak'!$A$3:EF$99,131,FALSE())-VLOOKUP($A95,'Import OffPeak change'!$A$106:EF$202,131,FALSE())))</f>
        <v>0</v>
      </c>
      <c r="EB95" s="193" t="n">
        <f aca="false">IF(ISERROR(VLOOKUP($A95,'Import OffPeak'!$A$3:EG$99,132,FALSE())-VLOOKUP($A95,'Import OffPeak change'!$A$106:EG$202,132,FALSE())),0,(VLOOKUP($A95,'Import OffPeak'!$A$3:EG$99,132,FALSE())-VLOOKUP($A95,'Import OffPeak change'!$A$106:EG$202,132,FALSE())))</f>
        <v>0</v>
      </c>
      <c r="EC95" s="193" t="n">
        <f aca="false">IF(ISERROR(VLOOKUP($A95,'Import OffPeak'!$A$3:EH$99,133,FALSE())-VLOOKUP($A95,'Import OffPeak change'!$A$106:EH$202,133,FALSE())),0,(VLOOKUP($A95,'Import OffPeak'!$A$3:EH$99,133,FALSE())-VLOOKUP($A95,'Import OffPeak change'!$A$106:EH$202,133,FALSE())))</f>
        <v>0</v>
      </c>
      <c r="ED95" s="193" t="n">
        <f aca="false">IF(ISERROR(VLOOKUP($A95,'Import OffPeak'!$A$3:EI$99,134,FALSE())-VLOOKUP($A95,'Import OffPeak change'!$A$106:EI$202,134,FALSE())),0,(VLOOKUP($A95,'Import OffPeak'!$A$3:EI$99,134,FALSE())-VLOOKUP($A95,'Import OffPeak change'!$A$106:EI$202,134,FALSE())))</f>
        <v>0</v>
      </c>
      <c r="EE95" s="193" t="n">
        <f aca="false">IF(ISERROR(VLOOKUP($A95,'Import OffPeak'!$A$3:EJ$99,135,FALSE())-VLOOKUP($A95,'Import OffPeak change'!$A$106:EJ$202,135,FALSE())),0,(VLOOKUP($A95,'Import OffPeak'!$A$3:EJ$99,135,FALSE())-VLOOKUP($A95,'Import OffPeak change'!$A$106:EJ$202,135,FALSE())))</f>
        <v>0</v>
      </c>
      <c r="EF95" s="193" t="n">
        <f aca="false">IF(ISERROR(VLOOKUP($A95,'Import OffPeak'!$A$3:EK$99,136,FALSE())-VLOOKUP($A95,'Import OffPeak change'!$A$106:EK$202,136,FALSE())),0,(VLOOKUP($A95,'Import OffPeak'!$A$3:EK$99,136,FALSE())-VLOOKUP($A95,'Import OffPeak change'!$A$106:EK$202,136,FALSE())))</f>
        <v>0</v>
      </c>
      <c r="EG95" s="193" t="n">
        <f aca="false">IF(ISERROR(VLOOKUP($A95,'Import OffPeak'!$A$3:EL$99,137,FALSE())-VLOOKUP($A95,'Import OffPeak change'!$A$106:EL$202,137,FALSE())),0,(VLOOKUP($A95,'Import OffPeak'!$A$3:EL$99,137,FALSE())-VLOOKUP($A95,'Import OffPeak change'!$A$106:EL$202,137,FALSE())))</f>
        <v>0</v>
      </c>
      <c r="EH95" s="193" t="n">
        <f aca="false">IF(ISERROR(VLOOKUP($A95,'Import OffPeak'!$A$3:EM$99,138,FALSE())-VLOOKUP($A95,'Import OffPeak change'!$A$106:EM$202,138,FALSE())),0,(VLOOKUP($A95,'Import OffPeak'!$A$3:EM$99,138,FALSE())-VLOOKUP($A95,'Import OffPeak change'!$A$106:EM$202,138,FALSE())))</f>
        <v>0</v>
      </c>
      <c r="EI95" s="193" t="n">
        <f aca="false">IF(ISERROR(VLOOKUP($A95,'Import OffPeak'!$A$3:EN$99,139,FALSE())-VLOOKUP($A95,'Import OffPeak change'!$A$106:EN$202,139,FALSE())),0,(VLOOKUP($A95,'Import OffPeak'!$A$3:EN$99,139,FALSE())-VLOOKUP($A95,'Import OffPeak change'!$A$106:EN$202,139,FALSE())))</f>
        <v>0</v>
      </c>
      <c r="EJ95" s="193" t="n">
        <f aca="false">IF(ISERROR(VLOOKUP($A95,'Import OffPeak'!$A$3:EO$99,140,FALSE())-VLOOKUP($A95,'Import OffPeak change'!$A$106:EO$202,140,FALSE())),0,(VLOOKUP($A95,'Import OffPeak'!$A$3:EO$99,140,FALSE())-VLOOKUP($A95,'Import OffPeak change'!$A$106:EO$202,140,FALSE())))</f>
        <v>0</v>
      </c>
      <c r="EK95" s="193" t="n">
        <f aca="false">IF(ISERROR(VLOOKUP($A95,'Import OffPeak'!$A$3:EP$99,141,FALSE())-VLOOKUP($A95,'Import OffPeak change'!$A$106:EP$202,141,FALSE())),0,(VLOOKUP($A95,'Import OffPeak'!$A$3:EP$99,141,FALSE())-VLOOKUP($A95,'Import OffPeak change'!$A$106:EP$202,141,FALSE())))</f>
        <v>0</v>
      </c>
      <c r="EL95" s="193" t="n">
        <f aca="false">IF(ISERROR(VLOOKUP($A95,'Import OffPeak'!$A$3:EQ$99,142,FALSE())-VLOOKUP($A95,'Import OffPeak change'!$A$106:EQ$202,142,FALSE())),0,(VLOOKUP($A95,'Import OffPeak'!$A$3:EQ$99,142,FALSE())-VLOOKUP($A95,'Import OffPeak change'!$A$106:EQ$202,142,FALSE())))</f>
        <v>0</v>
      </c>
      <c r="EM95" s="193" t="n">
        <f aca="false">IF(ISERROR(VLOOKUP($A95,'Import OffPeak'!$A$3:ER$99,143,FALSE())-VLOOKUP($A95,'Import OffPeak change'!$A$106:ER$202,143,FALSE())),0,(VLOOKUP($A95,'Import OffPeak'!$A$3:ER$99,143,FALSE())-VLOOKUP($A95,'Import OffPeak change'!$A$106:ER$202,143,FALSE())))</f>
        <v>0</v>
      </c>
      <c r="EN95" s="193" t="n">
        <f aca="false">IF(ISERROR(VLOOKUP($A95,'Import OffPeak'!$A$3:ES$99,144,FALSE())-VLOOKUP($A95,'Import OffPeak change'!$A$106:ES$202,144,FALSE())),0,(VLOOKUP($A95,'Import OffPeak'!$A$3:ES$99,144,FALSE())-VLOOKUP($A95,'Import OffPeak change'!$A$106:ES$202,144,FALSE())))</f>
        <v>0</v>
      </c>
      <c r="EO95" s="193" t="n">
        <f aca="false">IF(ISERROR(VLOOKUP($A95,'Import OffPeak'!$A$3:ET$99,145,FALSE())-VLOOKUP($A95,'Import OffPeak change'!$A$106:ET$202,145,FALSE())),0,(VLOOKUP($A95,'Import OffPeak'!$A$3:ET$99,145,FALSE())-VLOOKUP($A95,'Import OffPeak change'!$A$106:ET$202,145,FALSE())))</f>
        <v>0</v>
      </c>
      <c r="EP95" s="193" t="n">
        <f aca="false">IF(ISERROR(VLOOKUP($A95,'Import OffPeak'!$A$3:EU$99,146,FALSE())-VLOOKUP($A95,'Import OffPeak change'!$A$106:EU$202,146,FALSE())),0,(VLOOKUP($A95,'Import OffPeak'!$A$3:EU$99,146,FALSE())-VLOOKUP($A95,'Import OffPeak change'!$A$106:EU$202,146,FALSE())))</f>
        <v>0</v>
      </c>
      <c r="EQ95" s="193" t="n">
        <f aca="false">IF(ISERROR(VLOOKUP($A95,'Import OffPeak'!$A$3:EV$99,147,FALSE())-VLOOKUP($A95,'Import OffPeak change'!$A$106:EV$202,147,FALSE())),0,(VLOOKUP($A95,'Import OffPeak'!$A$3:EV$99,147,FALSE())-VLOOKUP($A95,'Import OffPeak change'!$A$106:EV$202,147,FALSE())))</f>
        <v>0</v>
      </c>
      <c r="ER95" s="193" t="n">
        <f aca="false">IF(ISERROR(VLOOKUP($A95,'Import OffPeak'!$A$3:EW$99,148,FALSE())-VLOOKUP($A95,'Import OffPeak change'!$A$106:EW$202,148,FALSE())),0,(VLOOKUP($A95,'Import OffPeak'!$A$3:EW$99,148,FALSE())-VLOOKUP($A95,'Import OffPeak change'!$A$106:EW$202,148,FALSE())))</f>
        <v>0</v>
      </c>
      <c r="ES95" s="193" t="n">
        <f aca="false">IF(ISERROR(VLOOKUP($A95,'Import OffPeak'!$A$3:EX$99,149,FALSE())-VLOOKUP($A95,'Import OffPeak change'!$A$106:EX$202,149,FALSE())),0,(VLOOKUP($A95,'Import OffPeak'!$A$3:EX$99,149,FALSE())-VLOOKUP($A95,'Import OffPeak change'!$A$106:EX$202,149,FALSE())))</f>
        <v>0</v>
      </c>
      <c r="ET95" s="193" t="n">
        <f aca="false">IF(ISERROR(VLOOKUP($A95,'Import OffPeak'!$A$3:EY$99,150,FALSE())-VLOOKUP($A95,'Import OffPeak change'!$A$106:EY$202,150,FALSE())),0,(VLOOKUP($A95,'Import OffPeak'!$A$3:EY$99,150,FALSE())-VLOOKUP($A95,'Import OffPeak change'!$A$106:EY$202,150,FALSE())))</f>
        <v>0</v>
      </c>
      <c r="EU95" s="193" t="n">
        <f aca="false">IF(ISERROR(VLOOKUP($A95,'Import OffPeak'!$A$3:EZ$99,151,FALSE())-VLOOKUP($A95,'Import OffPeak change'!$A$106:EZ$202,151,FALSE())),0,(VLOOKUP($A95,'Import OffPeak'!$A$3:EZ$99,151,FALSE())-VLOOKUP($A95,'Import OffPeak change'!$A$106:EZ$202,151,FALSE())))</f>
        <v>0</v>
      </c>
      <c r="EV95" s="193" t="n">
        <f aca="false">IF(ISERROR(VLOOKUP($A95,'Import OffPeak'!$A$3:FA$99,152,FALSE())-VLOOKUP($A95,'Import OffPeak change'!$A$106:FA$202,152,FALSE())),0,(VLOOKUP($A95,'Import OffPeak'!$A$3:FA$99,152,FALSE())-VLOOKUP($A95,'Import OffPeak change'!$A$106:FA$202,152,FALSE())))</f>
        <v>0</v>
      </c>
      <c r="EW95" s="193" t="n">
        <f aca="false">IF(ISERROR(VLOOKUP($A95,'Import OffPeak'!$A$3:FB$99,153,FALSE())-VLOOKUP($A95,'Import OffPeak change'!$A$106:FB$202,153,FALSE())),0,(VLOOKUP($A95,'Import OffPeak'!$A$3:FB$99,153,FALSE())-VLOOKUP($A95,'Import OffPeak change'!$A$106:FB$202,153,FALSE())))</f>
        <v>0</v>
      </c>
      <c r="EX95" s="193" t="n">
        <f aca="false">IF(ISERROR(VLOOKUP($A95,'Import OffPeak'!$A$3:FC$99,154,FALSE())-VLOOKUP($A95,'Import OffPeak change'!$A$106:FC$202,154,FALSE())),0,(VLOOKUP($A95,'Import OffPeak'!$A$3:FC$99,154,FALSE())-VLOOKUP($A95,'Import OffPeak change'!$A$106:FC$202,154,FALSE())))</f>
        <v>0</v>
      </c>
      <c r="EY95" s="193" t="n">
        <f aca="false">IF(ISERROR(VLOOKUP($A95,'Import OffPeak'!$A$3:FD$99,155,FALSE())-VLOOKUP($A95,'Import OffPeak change'!$A$106:FD$202,155,FALSE())),0,(VLOOKUP($A95,'Import OffPeak'!$A$3:FD$99,155,FALSE())-VLOOKUP($A95,'Import OffPeak change'!$A$106:FD$202,155,FALSE())))</f>
        <v>0</v>
      </c>
      <c r="EZ95" s="193" t="n">
        <f aca="false">IF(ISERROR(VLOOKUP($A95,'Import OffPeak'!$A$3:FE$99,156,FALSE())-VLOOKUP($A95,'Import OffPeak change'!$A$106:FE$202,156,FALSE())),0,(VLOOKUP($A95,'Import OffPeak'!$A$3:FE$99,156,FALSE())-VLOOKUP($A95,'Import OffPeak change'!$A$106:FE$202,156,FALSE())))</f>
        <v>0</v>
      </c>
      <c r="FA95" s="193" t="n">
        <f aca="false">IF(ISERROR(VLOOKUP($A95,'Import OffPeak'!$A$3:FF$99,157,FALSE())-VLOOKUP($A95,'Import OffPeak change'!$A$106:FF$202,157,FALSE())),0,(VLOOKUP($A95,'Import OffPeak'!$A$3:FF$99,157,FALSE())-VLOOKUP($A95,'Import OffPeak change'!$A$106:FF$202,157,FALSE())))</f>
        <v>0</v>
      </c>
      <c r="FB95" s="193" t="n">
        <f aca="false">IF(ISERROR(VLOOKUP($A95,'Import OffPeak'!$A$3:FG$99,158,FALSE())-VLOOKUP($A95,'Import OffPeak change'!$A$106:FG$202,158,FALSE())),0,(VLOOKUP($A95,'Import OffPeak'!$A$3:FG$99,158,FALSE())-VLOOKUP($A95,'Import OffPeak change'!$A$106:FG$202,158,FALSE())))</f>
        <v>0</v>
      </c>
      <c r="FC95" s="193" t="n">
        <f aca="false">IF(ISERROR(VLOOKUP($A95,'Import OffPeak'!$A$3:FH$99,159,FALSE())-VLOOKUP($A95,'Import OffPeak change'!$A$106:FH$202,159,FALSE())),0,(VLOOKUP($A95,'Import OffPeak'!$A$3:FH$99,159,FALSE())-VLOOKUP($A95,'Import OffPeak change'!$A$106:FH$202,159,FALSE())))</f>
        <v>0</v>
      </c>
      <c r="FD95" s="193" t="n">
        <f aca="false">IF(ISERROR(VLOOKUP($A95,'Import OffPeak'!$A$3:FI$99,160,FALSE())-VLOOKUP($A95,'Import OffPeak change'!$A$106:FI$202,160,FALSE())),0,(VLOOKUP($A95,'Import OffPeak'!$A$3:FI$99,160,FALSE())-VLOOKUP($A95,'Import OffPeak change'!$A$106:FI$202,160,FALSE())))</f>
        <v>0</v>
      </c>
      <c r="FE95" s="193" t="n">
        <f aca="false">IF(ISERROR(VLOOKUP($A95,'Import OffPeak'!$A$3:FJ$99,161,FALSE())-VLOOKUP($A95,'Import OffPeak change'!$A$106:FJ$202,161,FALSE())),0,(VLOOKUP($A95,'Import OffPeak'!$A$3:FJ$99,161,FALSE())-VLOOKUP($A95,'Import OffPeak change'!$A$106:FJ$202,161,FALSE())))</f>
        <v>0</v>
      </c>
      <c r="FF95" s="193" t="n">
        <f aca="false">IF(ISERROR(VLOOKUP($A95,'Import OffPeak'!$A$3:FK$99,162,FALSE())-VLOOKUP($A95,'Import OffPeak change'!$A$106:FK$202,162,FALSE())),0,(VLOOKUP($A95,'Import OffPeak'!$A$3:FK$99,162,FALSE())-VLOOKUP($A95,'Import OffPeak change'!$A$106:FK$202,162,FALSE())))</f>
        <v>0</v>
      </c>
      <c r="FG95" s="193" t="n">
        <f aca="false">IF(ISERROR(VLOOKUP($A95,'Import OffPeak'!$A$3:FL$99,163,FALSE())-VLOOKUP($A95,'Import OffPeak change'!$A$106:FL$202,163,FALSE())),0,(VLOOKUP($A95,'Import OffPeak'!$A$3:FL$99,163,FALSE())-VLOOKUP($A95,'Import OffPeak change'!$A$106:FL$202,163,FALSE())))</f>
        <v>0</v>
      </c>
      <c r="FH95" s="193" t="n">
        <f aca="false">IF(ISERROR(VLOOKUP($A95,'Import OffPeak'!$A$3:FM$99,164,FALSE())-VLOOKUP($A95,'Import OffPeak change'!$A$106:FM$202,164,FALSE())),0,(VLOOKUP($A95,'Import OffPeak'!$A$3:FM$99,164,FALSE())-VLOOKUP($A95,'Import OffPeak change'!$A$106:FM$202,164,FALSE())))</f>
        <v>0</v>
      </c>
      <c r="FI95" s="193" t="n">
        <f aca="false">IF(ISERROR(VLOOKUP($A95,'Import OffPeak'!$A$3:FN$99,165,FALSE())-VLOOKUP($A95,'Import OffPeak change'!$A$106:FN$202,165,FALSE())),0,(VLOOKUP($A95,'Import OffPeak'!$A$3:FN$99,165,FALSE())-VLOOKUP($A95,'Import OffPeak change'!$A$106:FN$202,165,FALSE())))</f>
        <v>0</v>
      </c>
      <c r="FJ95" s="193" t="n">
        <f aca="false">IF(ISERROR(VLOOKUP($A95,'Import OffPeak'!$A$3:FO$99,166,FALSE())-VLOOKUP($A95,'Import OffPeak change'!$A$106:FO$202,166,FALSE())),0,(VLOOKUP($A95,'Import OffPeak'!$A$3:FO$99,166,FALSE())-VLOOKUP($A95,'Import OffPeak change'!$A$106:FO$202,166,FALSE())))</f>
        <v>0</v>
      </c>
      <c r="FK95" s="193" t="n">
        <f aca="false">IF(ISERROR(VLOOKUP($A95,'Import OffPeak'!$A$3:FP$99,167,FALSE())-VLOOKUP($A95,'Import OffPeak change'!$A$106:FP$202,167,FALSE())),0,(VLOOKUP($A95,'Import OffPeak'!$A$3:FP$99,167,FALSE())-VLOOKUP($A95,'Import OffPeak change'!$A$106:FP$202,167,FALSE())))</f>
        <v>0</v>
      </c>
      <c r="FL95" s="193" t="n">
        <f aca="false">IF(ISERROR(VLOOKUP($A95,'Import OffPeak'!$A$3:FQ$99,168,FALSE())-VLOOKUP($A95,'Import OffPeak change'!$A$106:FQ$202,168,FALSE())),0,(VLOOKUP($A95,'Import OffPeak'!$A$3:FQ$99,168,FALSE())-VLOOKUP($A95,'Import OffPeak change'!$A$106:FQ$202,168,FALSE())))</f>
        <v>0</v>
      </c>
      <c r="FM95" s="193" t="n">
        <f aca="false">IF(ISERROR(VLOOKUP($A95,'Import OffPeak'!$A$3:FR$99,169,FALSE())-VLOOKUP($A95,'Import OffPeak change'!$A$106:FR$202,169,FALSE())),0,(VLOOKUP($A95,'Import OffPeak'!$A$3:FR$99,169,FALSE())-VLOOKUP($A95,'Import OffPeak change'!$A$106:FR$202,169,FALSE())))</f>
        <v>0</v>
      </c>
      <c r="FN95" s="193" t="n">
        <f aca="false">IF(ISERROR(VLOOKUP($A95,'Import OffPeak'!$A$3:FS$99,170,FALSE())-VLOOKUP($A95,'Import OffPeak change'!$A$106:FS$202,170,FALSE())),0,(VLOOKUP($A95,'Import OffPeak'!$A$3:FS$99,170,FALSE())-VLOOKUP($A95,'Import OffPeak change'!$A$106:FS$202,170,FALSE())))</f>
        <v>0</v>
      </c>
      <c r="FO95" s="193" t="n">
        <f aca="false">IF(ISERROR(VLOOKUP($A95,'Import OffPeak'!$A$3:FT$99,171,FALSE())-VLOOKUP($A95,'Import OffPeak change'!$A$106:FT$202,171,FALSE())),0,(VLOOKUP($A95,'Import OffPeak'!$A$3:FT$99,171,FALSE())-VLOOKUP($A95,'Import OffPeak change'!$A$106:FT$202,171,FALSE())))</f>
        <v>0</v>
      </c>
      <c r="FP95" s="193" t="n">
        <f aca="false">IF(ISERROR(VLOOKUP($A95,'Import OffPeak'!$A$3:FU$99,172,FALSE())-VLOOKUP($A95,'Import OffPeak change'!$A$106:FU$202,172,FALSE())),0,(VLOOKUP($A95,'Import OffPeak'!$A$3:FU$99,172,FALSE())-VLOOKUP($A95,'Import OffPeak change'!$A$106:FU$202,172,FALSE())))</f>
        <v>0</v>
      </c>
      <c r="FQ95" s="193" t="n">
        <f aca="false">IF(ISERROR(VLOOKUP($A95,'Import OffPeak'!$A$3:FV$99,173,FALSE())-VLOOKUP($A95,'Import OffPeak change'!$A$106:FV$202,173,FALSE())),0,(VLOOKUP($A95,'Import OffPeak'!$A$3:FV$99,173,FALSE())-VLOOKUP($A95,'Import OffPeak change'!$A$106:FV$202,173,FALSE())))</f>
        <v>0</v>
      </c>
      <c r="FR95" s="193" t="n">
        <f aca="false">IF(ISERROR(VLOOKUP($A95,'Import OffPeak'!$A$3:FW$99,174,FALSE())-VLOOKUP($A95,'Import OffPeak change'!$A$106:FW$202,174,FALSE())),0,(VLOOKUP($A95,'Import OffPeak'!$A$3:FW$99,174,FALSE())-VLOOKUP($A95,'Import OffPeak change'!$A$106:FW$202,174,FALSE())))</f>
        <v>0</v>
      </c>
      <c r="FS95" s="193" t="n">
        <f aca="false">IF(ISERROR(VLOOKUP($A95,'Import OffPeak'!$A$3:FX$99,175,FALSE())-VLOOKUP($A95,'Import OffPeak change'!$A$106:FX$202,175,FALSE())),0,(VLOOKUP($A95,'Import OffPeak'!$A$3:FX$99,175,FALSE())-VLOOKUP($A95,'Import OffPeak change'!$A$106:FX$202,175,FALSE())))</f>
        <v>0</v>
      </c>
      <c r="FT95" s="193" t="n">
        <f aca="false">IF(ISERROR(VLOOKUP($A95,'Import OffPeak'!$A$3:FY$99,176,FALSE())-VLOOKUP($A95,'Import OffPeak change'!$A$106:FY$202,176,FALSE())),0,(VLOOKUP($A95,'Import OffPeak'!$A$3:FY$99,176,FALSE())-VLOOKUP($A95,'Import OffPeak change'!$A$106:FY$202,176,FALSE())))</f>
        <v>0</v>
      </c>
      <c r="FU95" s="193" t="n">
        <f aca="false">IF(ISERROR(VLOOKUP($A95,'Import OffPeak'!$A$3:FZ$99,177,FALSE())-VLOOKUP($A95,'Import OffPeak change'!$A$106:FZ$202,177,FALSE())),0,(VLOOKUP($A95,'Import OffPeak'!$A$3:FZ$99,177,FALSE())-VLOOKUP($A95,'Import OffPeak change'!$A$106:FZ$202,177,FALSE())))</f>
        <v>0</v>
      </c>
      <c r="FV95" s="193" t="n">
        <f aca="false">IF(ISERROR(VLOOKUP($A95,'Import OffPeak'!$A$3:GA$99,178,FALSE())-VLOOKUP($A95,'Import OffPeak change'!$A$106:GA$202,178,FALSE())),0,(VLOOKUP($A95,'Import OffPeak'!$A$3:GA$99,178,FALSE())-VLOOKUP($A95,'Import OffPeak change'!$A$106:GA$202,178,FALSE())))</f>
        <v>0</v>
      </c>
      <c r="FW95" s="193" t="n">
        <f aca="false">IF(ISERROR(VLOOKUP($A95,'Import OffPeak'!$A$3:GB$99,179,FALSE())-VLOOKUP($A95,'Import OffPeak change'!$A$106:GB$202,179,FALSE())),0,(VLOOKUP($A95,'Import OffPeak'!$A$3:GB$99,179,FALSE())-VLOOKUP($A95,'Import OffPeak change'!$A$106:GB$202,179,FALSE())))</f>
        <v>0</v>
      </c>
      <c r="FX95" s="193" t="n">
        <f aca="false">IF(ISERROR(VLOOKUP($A95,'Import OffPeak'!$A$3:GC$99,180,FALSE())-VLOOKUP($A95,'Import OffPeak change'!$A$106:GC$202,180,FALSE())),0,(VLOOKUP($A95,'Import OffPeak'!$A$3:GC$99,180,FALSE())-VLOOKUP($A95,'Import OffPeak change'!$A$106:GC$202,180,FALSE())))</f>
        <v>0</v>
      </c>
      <c r="FY95" s="193" t="n">
        <f aca="false">IF(ISERROR(VLOOKUP($A95,'Import OffPeak'!$A$3:GD$99,181,FALSE())-VLOOKUP($A95,'Import OffPeak change'!$A$106:GD$202,181,FALSE())),0,(VLOOKUP($A95,'Import OffPeak'!$A$3:GD$99,181,FALSE())-VLOOKUP($A95,'Import OffPeak change'!$A$106:GD$202,181,FALSE())))</f>
        <v>0</v>
      </c>
      <c r="FZ95" s="193" t="n">
        <f aca="false">IF(ISERROR(VLOOKUP($A95,'Import OffPeak'!$A$3:GE$99,182,FALSE())-VLOOKUP($A95,'Import OffPeak change'!$A$106:GE$202,182,FALSE())),0,(VLOOKUP($A95,'Import OffPeak'!$A$3:GE$99,182,FALSE())-VLOOKUP($A95,'Import OffPeak change'!$A$106:GE$202,182,FALSE())))</f>
        <v>0</v>
      </c>
      <c r="GA95" s="193" t="n">
        <f aca="false">IF(ISERROR(VLOOKUP($A95,'Import OffPeak'!$A$3:GF$99,183,FALSE())-VLOOKUP($A95,'Import OffPeak change'!$A$106:GF$202,183,FALSE())),0,(VLOOKUP($A95,'Import OffPeak'!$A$3:GF$99,183,FALSE())-VLOOKUP($A95,'Import OffPeak change'!$A$106:GF$202,183,FALSE())))</f>
        <v>0</v>
      </c>
      <c r="GB95" s="193" t="n">
        <f aca="false">IF(ISERROR(VLOOKUP($A95,'Import OffPeak'!$A$3:GG$99,184,FALSE())-VLOOKUP($A95,'Import OffPeak change'!$A$106:GG$202,184,FALSE())),0,(VLOOKUP($A95,'Import OffPeak'!$A$3:GG$99,184,FALSE())-VLOOKUP($A95,'Import OffPeak change'!$A$106:GG$202,184,FALSE())))</f>
        <v>0</v>
      </c>
      <c r="GC95" s="193" t="n">
        <f aca="false">IF(ISERROR(VLOOKUP($A95,'Import OffPeak'!$A$3:GH$99,185,FALSE())-VLOOKUP($A95,'Import OffPeak change'!$A$106:GH$202,185,FALSE())),0,(VLOOKUP($A95,'Import OffPeak'!$A$3:GH$99,185,FALSE())-VLOOKUP($A95,'Import OffPeak change'!$A$106:GH$202,185,FALSE())))</f>
        <v>0</v>
      </c>
      <c r="GD95" s="193" t="n">
        <f aca="false">IF(ISERROR(VLOOKUP($A95,'Import OffPeak'!$A$3:GI$99,186,FALSE())-VLOOKUP($A95,'Import OffPeak change'!$A$106:GI$202,186,FALSE())),0,(VLOOKUP($A95,'Import OffPeak'!$A$3:GI$99,186,FALSE())-VLOOKUP($A95,'Import OffPeak change'!$A$106:GI$202,186,FALSE())))</f>
        <v>0</v>
      </c>
      <c r="GE95" s="193" t="n">
        <f aca="false">IF(ISERROR(VLOOKUP($A95,'Import OffPeak'!$A$3:GJ$99,187,FALSE())-VLOOKUP($A95,'Import OffPeak change'!$A$106:GJ$202,187,FALSE())),0,(VLOOKUP($A95,'Import OffPeak'!$A$3:GJ$99,187,FALSE())-VLOOKUP($A95,'Import OffPeak change'!$A$106:GJ$202,187,FALSE())))</f>
        <v>0</v>
      </c>
      <c r="GF95" s="193" t="n">
        <f aca="false">IF(ISERROR(VLOOKUP($A95,'Import OffPeak'!$A$3:GK$99,188,FALSE())-VLOOKUP($A95,'Import OffPeak change'!$A$106:GK$202,188,FALSE())),0,(VLOOKUP($A95,'Import OffPeak'!$A$3:GK$99,188,FALSE())-VLOOKUP($A95,'Import OffPeak change'!$A$106:GK$202,188,FALSE())))</f>
        <v>0</v>
      </c>
      <c r="GG95" s="193" t="n">
        <f aca="false">IF(ISERROR(VLOOKUP($A95,'Import OffPeak'!$A$3:GL$99,189,FALSE())-VLOOKUP($A95,'Import OffPeak change'!$A$106:GL$202,189,FALSE())),0,(VLOOKUP($A95,'Import OffPeak'!$A$3:GL$99,189,FALSE())-VLOOKUP($A95,'Import OffPeak change'!$A$106:GL$202,189,FALSE())))</f>
        <v>0</v>
      </c>
      <c r="GH95" s="193" t="n">
        <f aca="false">IF(ISERROR(VLOOKUP($A95,'Import OffPeak'!$A$3:GM$99,190,FALSE())-VLOOKUP($A95,'Import OffPeak change'!$A$106:GM$202,190,FALSE())),0,(VLOOKUP($A95,'Import OffPeak'!$A$3:GM$99,190,FALSE())-VLOOKUP($A95,'Import OffPeak change'!$A$106:GM$202,190,FALSE())))</f>
        <v>0</v>
      </c>
      <c r="GI95" s="193" t="n">
        <f aca="false">IF(ISERROR(VLOOKUP($A95,'Import OffPeak'!$A$3:GN$99,191,FALSE())-VLOOKUP($A95,'Import OffPeak change'!$A$106:GN$202,191,FALSE())),0,(VLOOKUP($A95,'Import OffPeak'!$A$3:GN$99,191,FALSE())-VLOOKUP($A95,'Import OffPeak change'!$A$106:GN$202,191,FALSE())))</f>
        <v>0</v>
      </c>
      <c r="GJ95" s="193" t="n">
        <f aca="false">IF(ISERROR(VLOOKUP($A95,'Import OffPeak'!$A$3:GO$99,192,FALSE())-VLOOKUP($A95,'Import OffPeak change'!$A$106:GO$202,192,FALSE())),0,(VLOOKUP($A95,'Import OffPeak'!$A$3:GO$99,192,FALSE())-VLOOKUP($A95,'Import OffPeak change'!$A$106:GO$202,192,FALSE())))</f>
        <v>0</v>
      </c>
      <c r="GK95" s="193" t="n">
        <f aca="false">IF(ISERROR(VLOOKUP($A95,'Import OffPeak'!$A$3:GP$99,193,FALSE())-VLOOKUP($A95,'Import OffPeak change'!$A$106:GP$202,193,FALSE())),0,(VLOOKUP($A95,'Import OffPeak'!$A$3:GP$99,193,FALSE())-VLOOKUP($A95,'Import OffPeak change'!$A$106:GP$202,193,FALSE())))</f>
        <v>0</v>
      </c>
      <c r="GL95" s="193" t="n">
        <f aca="false">IF(ISERROR(VLOOKUP($A95,'Import OffPeak'!$A$3:GQ$99,194,FALSE())-VLOOKUP($A95,'Import OffPeak change'!$A$106:GQ$202,194,FALSE())),0,(VLOOKUP($A95,'Import OffPeak'!$A$3:GQ$99,194,FALSE())-VLOOKUP($A95,'Import OffPeak change'!$A$106:GQ$202,194,FALSE())))</f>
        <v>0</v>
      </c>
      <c r="GM95" s="193" t="n">
        <f aca="false">IF(ISERROR(VLOOKUP($A95,'Import OffPeak'!$A$3:GR$99,195,FALSE())-VLOOKUP($A95,'Import OffPeak change'!$A$106:GR$202,195,FALSE())),0,(VLOOKUP($A95,'Import OffPeak'!$A$3:GR$99,195,FALSE())-VLOOKUP($A95,'Import OffPeak change'!$A$106:GR$202,195,FALSE())))</f>
        <v>0</v>
      </c>
      <c r="GN95" s="193" t="n">
        <f aca="false">IF(ISERROR(VLOOKUP($A95,'Import OffPeak'!$A$3:GS$99,196,FALSE())-VLOOKUP($A95,'Import OffPeak change'!$A$106:GS$202,196,FALSE())),0,(VLOOKUP($A95,'Import OffPeak'!$A$3:GS$99,196,FALSE())-VLOOKUP($A95,'Import OffPeak change'!$A$106:GS$202,196,FALSE())))</f>
        <v>0</v>
      </c>
      <c r="GO95" s="193" t="n">
        <f aca="false">IF(ISERROR(VLOOKUP($A95,'Import OffPeak'!$A$3:GT$99,197,FALSE())-VLOOKUP($A95,'Import OffPeak change'!$A$106:GT$202,197,FALSE())),0,(VLOOKUP($A95,'Import OffPeak'!$A$3:GT$99,197,FALSE())-VLOOKUP($A95,'Import OffPeak change'!$A$106:GT$202,197,FALSE())))</f>
        <v>0</v>
      </c>
      <c r="GP95" s="193" t="n">
        <f aca="false">IF(ISERROR(VLOOKUP($A95,'Import OffPeak'!$A$3:GU$99,198,FALSE())-VLOOKUP($A95,'Import OffPeak change'!$A$106:GU$202,198,FALSE())),0,(VLOOKUP($A95,'Import OffPeak'!$A$3:GU$99,198,FALSE())-VLOOKUP($A95,'Import OffPeak change'!$A$106:GU$202,198,FALSE())))</f>
        <v>0</v>
      </c>
      <c r="GQ95" s="193" t="n">
        <f aca="false">IF(ISERROR(VLOOKUP($A95,'Import OffPeak'!$A$3:GV$99,199,FALSE())-VLOOKUP($A95,'Import OffPeak change'!$A$106:GV$202,199,FALSE())),0,(VLOOKUP($A95,'Import OffPeak'!$A$3:GV$99,199,FALSE())-VLOOKUP($A95,'Import OffPeak change'!$A$106:GV$202,199,FALSE())))</f>
        <v>0</v>
      </c>
      <c r="GR95" s="193" t="n">
        <f aca="false">IF(ISERROR(VLOOKUP($A95,'Import OffPeak'!$A$3:GW$99,200,FALSE())-VLOOKUP($A95,'Import OffPeak change'!$A$106:GW$202,200,FALSE())),0,(VLOOKUP($A95,'Import OffPeak'!$A$3:GW$99,200,FALSE())-VLOOKUP($A95,'Import OffPeak change'!$A$106:GW$202,200,FALSE())))</f>
        <v>0</v>
      </c>
      <c r="GS95" s="193" t="n">
        <f aca="false">IF(ISERROR(VLOOKUP($A95,'Import OffPeak'!$A$3:GX$99,201,FALSE())-VLOOKUP($A95,'Import OffPeak change'!$A$106:GX$202,201,FALSE())),0,(VLOOKUP($A95,'Import OffPeak'!$A$3:GX$99,201,FALSE())-VLOOKUP($A95,'Import OffPeak change'!$A$106:GX$202,201,FALSE())))</f>
        <v>0</v>
      </c>
      <c r="GT95" s="193" t="n">
        <f aca="false">IF(ISERROR(VLOOKUP($A95,'Import OffPeak'!$A$3:GY$99,202,FALSE())-VLOOKUP($A95,'Import OffPeak change'!$A$106:GY$202,202,FALSE())),0,(VLOOKUP($A95,'Import OffPeak'!$A$3:GY$99,202,FALSE())-VLOOKUP($A95,'Import OffPeak change'!$A$106:GY$202,202,FALSE())))</f>
        <v>0</v>
      </c>
      <c r="GU95" s="193" t="n">
        <f aca="false">IF(ISERROR(VLOOKUP($A95,'Import OffPeak'!$A$3:GZ$99,203,FALSE())-VLOOKUP($A95,'Import OffPeak change'!$A$106:GZ$202,203,FALSE())),0,(VLOOKUP($A95,'Import OffPeak'!$A$3:GZ$99,203,FALSE())-VLOOKUP($A95,'Import OffPeak change'!$A$106:GZ$202,203,FALSE())))</f>
        <v>0</v>
      </c>
      <c r="GV95" s="193" t="n">
        <f aca="false">IF(ISERROR(VLOOKUP($A95,'Import OffPeak'!$A$3:HA$99,204,FALSE())-VLOOKUP($A95,'Import OffPeak change'!$A$106:HA$202,204,FALSE())),0,(VLOOKUP($A95,'Import OffPeak'!$A$3:HA$99,204,FALSE())-VLOOKUP($A95,'Import OffPeak change'!$A$106:HA$202,204,FALSE())))</f>
        <v>0</v>
      </c>
      <c r="GW95" s="193" t="n">
        <f aca="false">IF(ISERROR(VLOOKUP($A95,'Import OffPeak'!$A$3:HB$99,205,FALSE())-VLOOKUP($A95,'Import OffPeak change'!$A$106:HB$202,205,FALSE())),0,(VLOOKUP($A95,'Import OffPeak'!$A$3:HB$99,205,FALSE())-VLOOKUP($A95,'Import OffPeak change'!$A$106:HB$202,205,FALSE())))</f>
        <v>0</v>
      </c>
      <c r="GX95" s="193" t="n">
        <f aca="false">IF(ISERROR(VLOOKUP($A95,'Import OffPeak'!$A$3:HC$99,206,FALSE())-VLOOKUP($A95,'Import OffPeak change'!$A$106:HC$202,206,FALSE())),0,(VLOOKUP($A95,'Import OffPeak'!$A$3:HC$99,206,FALSE())-VLOOKUP($A95,'Import OffPeak change'!$A$106:HC$202,206,FALSE())))</f>
        <v>0</v>
      </c>
      <c r="GY95" s="193" t="n">
        <f aca="false">IF(ISERROR(VLOOKUP($A95,'Import OffPeak'!$A$3:HD$99,207,FALSE())-VLOOKUP($A95,'Import OffPeak change'!$A$106:HD$202,207,FALSE())),0,(VLOOKUP($A95,'Import OffPeak'!$A$3:HD$99,207,FALSE())-VLOOKUP($A95,'Import OffPeak change'!$A$106:HD$202,207,FALSE())))</f>
        <v>0</v>
      </c>
      <c r="GZ95" s="193" t="n">
        <f aca="false">IF(ISERROR(VLOOKUP($A95,'Import OffPeak'!$A$3:HE$99,208,FALSE())-VLOOKUP($A95,'Import OffPeak change'!$A$106:HE$202,208,FALSE())),0,(VLOOKUP($A95,'Import OffPeak'!$A$3:HE$99,208,FALSE())-VLOOKUP($A95,'Import OffPeak change'!$A$106:HE$202,208,FALSE())))</f>
        <v>0</v>
      </c>
      <c r="HA95" s="193" t="n">
        <f aca="false">IF(ISERROR(VLOOKUP($A95,'Import OffPeak'!$A$3:HF$99,209,FALSE())-VLOOKUP($A95,'Import OffPeak change'!$A$106:HF$202,209,FALSE())),0,(VLOOKUP($A95,'Import OffPeak'!$A$3:HF$99,209,FALSE())-VLOOKUP($A95,'Import OffPeak change'!$A$106:HF$202,209,FALSE())))</f>
        <v>0</v>
      </c>
      <c r="HB95" s="193" t="n">
        <f aca="false">IF(ISERROR(VLOOKUP($A95,'Import OffPeak'!$A$3:HG$99,210,FALSE())-VLOOKUP($A95,'Import OffPeak change'!$A$106:HG$202,210,FALSE())),0,(VLOOKUP($A95,'Import OffPeak'!$A$3:HG$99,210,FALSE())-VLOOKUP($A95,'Import OffPeak change'!$A$106:HG$202,210,FALSE())))</f>
        <v>0</v>
      </c>
      <c r="HC95" s="193" t="n">
        <f aca="false">IF(ISERROR(VLOOKUP($A95,'Import OffPeak'!$A$3:HH$99,211,FALSE())-VLOOKUP($A95,'Import OffPeak change'!$A$106:HH$202,211,FALSE())),0,(VLOOKUP($A95,'Import OffPeak'!$A$3:HH$99,211,FALSE())-VLOOKUP($A95,'Import OffPeak change'!$A$106:HH$202,211,FALSE())))</f>
        <v>0</v>
      </c>
      <c r="HD95" s="193" t="n">
        <f aca="false">IF(ISERROR(VLOOKUP($A95,'Import OffPeak'!$A$3:HI$99,212,FALSE())-VLOOKUP($A95,'Import OffPeak change'!$A$106:HI$202,212,FALSE())),0,(VLOOKUP($A95,'Import OffPeak'!$A$3:HI$99,212,FALSE())-VLOOKUP($A95,'Import OffPeak change'!$A$106:HI$202,212,FALSE())))</f>
        <v>0</v>
      </c>
      <c r="HE95" s="193" t="n">
        <f aca="false">IF(ISERROR(VLOOKUP($A95,'Import OffPeak'!$A$3:HJ$99,213,FALSE())-VLOOKUP($A95,'Import OffPeak change'!$A$106:HJ$202,213,FALSE())),0,(VLOOKUP($A95,'Import OffPeak'!$A$3:HJ$99,213,FALSE())-VLOOKUP($A95,'Import OffPeak change'!$A$106:HJ$202,213,FALSE())))</f>
        <v>0</v>
      </c>
      <c r="HF95" s="193" t="n">
        <f aca="false">IF(ISERROR(VLOOKUP($A95,'Import OffPeak'!$A$3:HK$99,214,FALSE())-VLOOKUP($A95,'Import OffPeak change'!$A$106:HK$202,214,FALSE())),0,(VLOOKUP($A95,'Import OffPeak'!$A$3:HK$99,214,FALSE())-VLOOKUP($A95,'Import OffPeak change'!$A$106:HK$202,214,FALSE())))</f>
        <v>0</v>
      </c>
      <c r="HG95" s="193" t="n">
        <f aca="false">IF(ISERROR(VLOOKUP($A95,'Import OffPeak'!$A$3:HL$99,215,FALSE())-VLOOKUP($A95,'Import OffPeak change'!$A$106:HL$202,215,FALSE())),0,(VLOOKUP($A95,'Import OffPeak'!$A$3:HL$99,215,FALSE())-VLOOKUP($A95,'Import OffPeak change'!$A$106:HL$202,215,FALSE())))</f>
        <v>0</v>
      </c>
      <c r="HH95" s="193" t="n">
        <f aca="false">IF(ISERROR(VLOOKUP($A95,'Import OffPeak'!$A$3:HM$99,216,FALSE())-VLOOKUP($A95,'Import OffPeak change'!$A$106:HM$202,216,FALSE())),0,(VLOOKUP($A95,'Import OffPeak'!$A$3:HM$99,216,FALSE())-VLOOKUP($A95,'Import OffPeak change'!$A$106:HM$202,216,FALSE())))</f>
        <v>0</v>
      </c>
      <c r="HI95" s="193" t="n">
        <f aca="false">IF(ISERROR(VLOOKUP($A95,'Import OffPeak'!$A$3:HN$99,217,FALSE())-VLOOKUP($A95,'Import OffPeak change'!$A$106:HN$202,217,FALSE())),0,(VLOOKUP($A95,'Import OffPeak'!$A$3:HN$99,217,FALSE())-VLOOKUP($A95,'Import OffPeak change'!$A$106:HN$202,217,FALSE())))</f>
        <v>0</v>
      </c>
      <c r="HJ95" s="193" t="n">
        <f aca="false">IF(ISERROR(VLOOKUP($A95,'Import OffPeak'!$A$3:HO$99,218,FALSE())-VLOOKUP($A95,'Import OffPeak change'!$A$106:HO$202,218,FALSE())),0,(VLOOKUP($A95,'Import OffPeak'!$A$3:HO$99,218,FALSE())-VLOOKUP($A95,'Import OffPeak change'!$A$106:HO$202,218,FALSE())))</f>
        <v>0</v>
      </c>
      <c r="HK95" s="193" t="n">
        <f aca="false">IF(ISERROR(VLOOKUP($A95,'Import OffPeak'!$A$3:HP$99,219,FALSE())-VLOOKUP($A95,'Import OffPeak change'!$A$106:HP$202,219,FALSE())),0,(VLOOKUP($A95,'Import OffPeak'!$A$3:HP$99,219,FALSE())-VLOOKUP($A95,'Import OffPeak change'!$A$106:HP$202,219,FALSE())))</f>
        <v>0</v>
      </c>
      <c r="HL95" s="193" t="n">
        <f aca="false">IF(ISERROR(VLOOKUP($A95,'Import OffPeak'!$A$3:HQ$99,220,FALSE())-VLOOKUP($A95,'Import OffPeak change'!$A$106:HQ$202,220,FALSE())),0,(VLOOKUP($A95,'Import OffPeak'!$A$3:HQ$99,220,FALSE())-VLOOKUP($A95,'Import OffPeak change'!$A$106:HQ$202,220,FALSE())))</f>
        <v>0</v>
      </c>
      <c r="HM95" s="193" t="n">
        <f aca="false">IF(ISERROR(VLOOKUP($A95,'Import OffPeak'!$A$3:HR$99,221,FALSE())-VLOOKUP($A95,'Import OffPeak change'!$A$106:HR$202,221,FALSE())),0,(VLOOKUP($A95,'Import OffPeak'!$A$3:HR$99,221,FALSE())-VLOOKUP($A95,'Import OffPeak change'!$A$106:HR$202,221,FALSE())))</f>
        <v>0</v>
      </c>
      <c r="HN95" s="193" t="n">
        <f aca="false">IF(ISERROR(VLOOKUP($A95,'Import OffPeak'!$A$3:HS$99,222,FALSE())-VLOOKUP($A95,'Import OffPeak change'!$A$106:HS$202,222,FALSE())),0,(VLOOKUP($A95,'Import OffPeak'!$A$3:HS$99,222,FALSE())-VLOOKUP($A95,'Import OffPeak change'!$A$106:HS$202,222,FALSE())))</f>
        <v>0</v>
      </c>
      <c r="HO95" s="193" t="n">
        <f aca="false">IF(ISERROR(VLOOKUP($A95,'Import OffPeak'!$A$3:HT$99,223,FALSE())-VLOOKUP($A95,'Import OffPeak change'!$A$106:HT$202,223,FALSE())),0,(VLOOKUP($A95,'Import OffPeak'!$A$3:HT$99,223,FALSE())-VLOOKUP($A95,'Import OffPeak change'!$A$106:HT$202,223,FALSE())))</f>
        <v>0</v>
      </c>
      <c r="HP95" s="193" t="n">
        <f aca="false">IF(ISERROR(VLOOKUP($A95,'Import OffPeak'!$A$3:HU$99,224,FALSE())-VLOOKUP($A95,'Import OffPeak change'!$A$106:HU$202,224,FALSE())),0,(VLOOKUP($A95,'Import OffPeak'!$A$3:HU$99,224,FALSE())-VLOOKUP($A95,'Import OffPeak change'!$A$106:HU$202,224,FALSE())))</f>
        <v>0</v>
      </c>
      <c r="HQ95" s="193" t="n">
        <f aca="false">IF(ISERROR(VLOOKUP($A95,'Import OffPeak'!$A$3:HV$99,225,FALSE())-VLOOKUP($A95,'Import OffPeak change'!$A$106:HV$202,225,FALSE())),0,(VLOOKUP($A95,'Import OffPeak'!$A$3:HV$99,225,FALSE())-VLOOKUP($A95,'Import OffPeak change'!$A$106:HV$202,225,FALSE())))</f>
        <v>0</v>
      </c>
      <c r="HR95" s="193" t="n">
        <f aca="false">IF(ISERROR(VLOOKUP($A95,'Import OffPeak'!$A$3:HW$99,226,FALSE())-VLOOKUP($A95,'Import OffPeak change'!$A$106:HW$202,226,FALSE())),0,(VLOOKUP($A95,'Import OffPeak'!$A$3:HW$99,226,FALSE())-VLOOKUP($A95,'Import OffPeak change'!$A$106:HW$202,226,FALSE())))</f>
        <v>0</v>
      </c>
      <c r="HS95" s="193" t="n">
        <f aca="false">IF(ISERROR(VLOOKUP($A95,'Import OffPeak'!$A$3:HX$99,227,FALSE())-VLOOKUP($A95,'Import OffPeak change'!$A$106:HX$202,227,FALSE())),0,(VLOOKUP($A95,'Import OffPeak'!$A$3:HX$99,227,FALSE())-VLOOKUP($A95,'Import OffPeak change'!$A$106:HX$202,227,FALSE())))</f>
        <v>0</v>
      </c>
      <c r="HT95" s="193" t="n">
        <f aca="false">IF(ISERROR(VLOOKUP($A95,'Import OffPeak'!$A$3:HY$99,228,FALSE())-VLOOKUP($A95,'Import OffPeak change'!$A$106:HY$202,228,FALSE())),0,(VLOOKUP($A95,'Import OffPeak'!$A$3:HY$99,228,FALSE())-VLOOKUP($A95,'Import OffPeak change'!$A$106:HY$202,228,FALSE())))</f>
        <v>0</v>
      </c>
      <c r="HU95" s="193" t="n">
        <f aca="false">IF(ISERROR(VLOOKUP($A95,'Import OffPeak'!$A$3:HZ$99,229,FALSE())-VLOOKUP($A95,'Import OffPeak change'!$A$106:HZ$202,229,FALSE())),0,(VLOOKUP($A95,'Import OffPeak'!$A$3:HZ$99,229,FALSE())-VLOOKUP($A95,'Import OffPeak change'!$A$106:HZ$202,229,FALSE())))</f>
        <v>0</v>
      </c>
      <c r="HV95" s="193" t="n">
        <f aca="false">IF(ISERROR(VLOOKUP($A95,'Import OffPeak'!$A$3:IA$99,230,FALSE())-VLOOKUP($A95,'Import OffPeak change'!$A$106:IA$202,230,FALSE())),0,(VLOOKUP($A95,'Import OffPeak'!$A$3:IA$99,230,FALSE())-VLOOKUP($A95,'Import OffPeak change'!$A$106:IA$202,230,FALSE())))</f>
        <v>0</v>
      </c>
      <c r="HW95" s="193" t="n">
        <f aca="false">IF(ISERROR(VLOOKUP($A95,'Import OffPeak'!$A$3:IB$99,231,FALSE())-VLOOKUP($A95,'Import OffPeak change'!$A$106:IB$202,231,FALSE())),0,(VLOOKUP($A95,'Import OffPeak'!$A$3:IB$99,231,FALSE())-VLOOKUP($A95,'Import OffPeak change'!$A$106:IB$202,231,FALSE())))</f>
        <v>0</v>
      </c>
      <c r="HX95" s="193" t="n">
        <f aca="false">IF(ISERROR(VLOOKUP($A95,'Import OffPeak'!$A$3:IC$99,232,FALSE())-VLOOKUP($A95,'Import OffPeak change'!$A$106:IC$202,232,FALSE())),0,(VLOOKUP($A95,'Import OffPeak'!$A$3:IC$99,232,FALSE())-VLOOKUP($A95,'Import OffPeak change'!$A$106:IC$202,232,FALSE())))</f>
        <v>0</v>
      </c>
      <c r="HY95" s="193" t="n">
        <f aca="false">IF(ISERROR(VLOOKUP($A95,'Import OffPeak'!$A$3:ID$99,233,FALSE())-VLOOKUP($A95,'Import OffPeak change'!$A$106:ID$202,233,FALSE())),0,(VLOOKUP($A95,'Import OffPeak'!$A$3:ID$99,233,FALSE())-VLOOKUP($A95,'Import OffPeak change'!$A$106:ID$202,233,FALSE())))</f>
        <v>0</v>
      </c>
      <c r="HZ95" s="193" t="n">
        <f aca="false">IF(ISERROR(VLOOKUP($A95,'Import OffPeak'!$A$3:IE$99,234,FALSE())-VLOOKUP($A95,'Import OffPeak change'!$A$106:IE$202,234,FALSE())),0,(VLOOKUP($A95,'Import OffPeak'!$A$3:IE$99,234,FALSE())-VLOOKUP($A95,'Import OffPeak change'!$A$106:IE$202,234,FALSE())))</f>
        <v>0</v>
      </c>
      <c r="IA95" s="193" t="n">
        <f aca="false">IF(ISERROR(VLOOKUP($A95,'Import OffPeak'!$A$3:IF$99,235,FALSE())-VLOOKUP($A95,'Import OffPeak change'!$A$106:IF$202,235,FALSE())),0,(VLOOKUP($A95,'Import OffPeak'!$A$3:IF$99,235,FALSE())-VLOOKUP($A95,'Import OffPeak change'!$A$106:IF$202,235,FALSE())))</f>
        <v>0</v>
      </c>
      <c r="IB95" s="193" t="n">
        <f aca="false">IF(ISERROR(VLOOKUP($A95,'Import OffPeak'!$A$3:IG$99,236,FALSE())-VLOOKUP($A95,'Import OffPeak change'!$A$106:IG$202,236,FALSE())),0,(VLOOKUP($A95,'Import OffPeak'!$A$3:IG$99,236,FALSE())-VLOOKUP($A95,'Import OffPeak change'!$A$106:IG$202,236,FALSE())))</f>
        <v>0</v>
      </c>
      <c r="IC95" s="193" t="n">
        <f aca="false">IF(ISERROR(VLOOKUP($A95,'Import OffPeak'!$A$3:IH$99,237,FALSE())-VLOOKUP($A95,'Import OffPeak change'!$A$106:IH$202,237,FALSE())),0,(VLOOKUP($A95,'Import OffPeak'!$A$3:IH$99,237,FALSE())-VLOOKUP($A95,'Import OffPeak change'!$A$106:IH$202,237,FALSE())))</f>
        <v>0</v>
      </c>
      <c r="ID95" s="193" t="n">
        <f aca="false">IF(ISERROR(VLOOKUP($A95,'Import OffPeak'!$A$3:II$99,238,FALSE())-VLOOKUP($A95,'Import OffPeak change'!$A$106:II$202,238,FALSE())),0,(VLOOKUP($A95,'Import OffPeak'!$A$3:II$99,238,FALSE())-VLOOKUP($A95,'Import OffPeak change'!$A$106:II$202,238,FALSE())))</f>
        <v>0</v>
      </c>
      <c r="IE95" s="193" t="n">
        <f aca="false">IF(ISERROR(VLOOKUP($A95,'Import OffPeak'!$A$3:IJ$99,239,FALSE())-VLOOKUP($A95,'Import OffPeak change'!$A$106:IJ$202,239,FALSE())),0,(VLOOKUP($A95,'Import OffPeak'!$A$3:IJ$99,239,FALSE())-VLOOKUP($A95,'Import OffPeak change'!$A$106:IJ$202,239,FALSE())))</f>
        <v>0</v>
      </c>
    </row>
    <row r="96" customFormat="false" ht="12.75" hidden="false" customHeight="false" outlineLevel="0" collapsed="false">
      <c r="A96" s="201" t="str">
        <f aca="false">IF('Import OffPeak'!A93=0,"",'Import OffPeak'!A93)</f>
        <v/>
      </c>
      <c r="B96" s="193"/>
      <c r="C96" s="193"/>
      <c r="D96" s="193"/>
      <c r="E96" s="193"/>
      <c r="F96" s="193"/>
      <c r="G96" s="193" t="n">
        <f aca="false">IF(ISERROR(VLOOKUP($A96,'Import OffPeak'!$A$3:L$99,7,FALSE())-VLOOKUP($A96,'Import OffPeak change'!$A$106:L$202,7,FALSE())),0,(VLOOKUP($A96,'Import OffPeak'!$A$3:L$99,7,FALSE())-VLOOKUP($A96,'Import OffPeak change'!$A$106:L$202,7,FALSE())))</f>
        <v>0</v>
      </c>
      <c r="H96" s="193" t="n">
        <f aca="false">IF(ISERROR(VLOOKUP($A96,'Import OffPeak'!$A$3:M$99,8,FALSE())-VLOOKUP($A96,'Import OffPeak change'!$A$106:M$202,8,FALSE())),0,(VLOOKUP($A96,'Import OffPeak'!$A$3:M$99,8,FALSE())-VLOOKUP($A96,'Import OffPeak change'!$A$106:M$202,8,FALSE())))</f>
        <v>0</v>
      </c>
      <c r="I96" s="193" t="n">
        <f aca="false">IF(ISERROR(VLOOKUP($A96,'Import OffPeak'!$A$3:N$99,9,FALSE())-VLOOKUP($A96,'Import OffPeak change'!$A$106:N$202,9,FALSE())),0,(VLOOKUP($A96,'Import OffPeak'!$A$3:N$99,9,FALSE())-VLOOKUP($A96,'Import OffPeak change'!$A$106:N$202,9,FALSE())))</f>
        <v>0</v>
      </c>
      <c r="J96" s="193" t="n">
        <f aca="false">IF(ISERROR(VLOOKUP($A96,'Import OffPeak'!$A$3:O$99,10,FALSE())-VLOOKUP($A96,'Import OffPeak change'!$A$106:O$202,10,FALSE())),0,(VLOOKUP($A96,'Import OffPeak'!$A$3:O$99,10,FALSE())-VLOOKUP($A96,'Import OffPeak change'!$A$106:O$202,10,FALSE())))</f>
        <v>0</v>
      </c>
      <c r="K96" s="193" t="n">
        <f aca="false">IF(ISERROR(VLOOKUP($A96,'Import OffPeak'!$A$3:P$99,11,FALSE())-VLOOKUP($A96,'Import OffPeak change'!$A$106:P$202,11,FALSE())),0,(VLOOKUP($A96,'Import OffPeak'!$A$3:P$99,11,FALSE())-VLOOKUP($A96,'Import OffPeak change'!$A$106:P$202,11,FALSE())))</f>
        <v>0</v>
      </c>
      <c r="L96" s="193" t="n">
        <f aca="false">IF(ISERROR(VLOOKUP($A96,'Import OffPeak'!$A$3:Q$99,12,FALSE())-VLOOKUP($A96,'Import OffPeak change'!$A$106:Q$202,12,FALSE())),0,(VLOOKUP($A96,'Import OffPeak'!$A$3:Q$99,12,FALSE())-VLOOKUP($A96,'Import OffPeak change'!$A$106:Q$202,12,FALSE())))</f>
        <v>0</v>
      </c>
      <c r="M96" s="193" t="n">
        <f aca="false">IF(ISERROR(VLOOKUP($A96,'Import OffPeak'!$A$3:R$99,13,FALSE())-VLOOKUP($A96,'Import OffPeak change'!$A$106:R$202,13,FALSE())),0,(VLOOKUP($A96,'Import OffPeak'!$A$3:R$99,13,FALSE())-VLOOKUP($A96,'Import OffPeak change'!$A$106:R$202,13,FALSE())))</f>
        <v>0</v>
      </c>
      <c r="N96" s="193" t="n">
        <f aca="false">IF(ISERROR(VLOOKUP($A96,'Import OffPeak'!$A$3:S$99,14,FALSE())-VLOOKUP($A96,'Import OffPeak change'!$A$106:S$202,14,FALSE())),0,(VLOOKUP($A96,'Import OffPeak'!$A$3:S$99,14,FALSE())-VLOOKUP($A96,'Import OffPeak change'!$A$106:S$202,14,FALSE())))</f>
        <v>0</v>
      </c>
      <c r="O96" s="193" t="n">
        <f aca="false">IF(ISERROR(VLOOKUP($A96,'Import OffPeak'!$A$3:T$99,15,FALSE())-VLOOKUP($A96,'Import OffPeak change'!$A$106:T$202,15,FALSE())),0,(VLOOKUP($A96,'Import OffPeak'!$A$3:T$99,15,FALSE())-VLOOKUP($A96,'Import OffPeak change'!$A$106:T$202,15,FALSE())))</f>
        <v>0</v>
      </c>
      <c r="P96" s="193" t="n">
        <f aca="false">IF(ISERROR(VLOOKUP($A96,'Import OffPeak'!$A$3:U$99,16,FALSE())-VLOOKUP($A96,'Import OffPeak change'!$A$106:U$202,16,FALSE())),0,(VLOOKUP($A96,'Import OffPeak'!$A$3:U$99,16,FALSE())-VLOOKUP($A96,'Import OffPeak change'!$A$106:U$202,16,FALSE())))</f>
        <v>0</v>
      </c>
      <c r="Q96" s="193" t="n">
        <f aca="false">IF(ISERROR(VLOOKUP($A96,'Import OffPeak'!$A$3:V$99,17,FALSE())-VLOOKUP($A96,'Import OffPeak change'!$A$106:V$202,17,FALSE())),0,(VLOOKUP($A96,'Import OffPeak'!$A$3:V$99,17,FALSE())-VLOOKUP($A96,'Import OffPeak change'!$A$106:V$202,17,FALSE())))</f>
        <v>0</v>
      </c>
      <c r="R96" s="193" t="n">
        <f aca="false">IF(ISERROR(VLOOKUP($A96,'Import OffPeak'!$A$3:W$99,18,FALSE())-VLOOKUP($A96,'Import OffPeak change'!$A$106:W$202,18,FALSE())),0,(VLOOKUP($A96,'Import OffPeak'!$A$3:W$99,18,FALSE())-VLOOKUP($A96,'Import OffPeak change'!$A$106:W$202,18,FALSE())))</f>
        <v>0</v>
      </c>
      <c r="S96" s="193" t="n">
        <f aca="false">IF(ISERROR(VLOOKUP($A96,'Import OffPeak'!$A$3:X$99,19,FALSE())-VLOOKUP($A96,'Import OffPeak change'!$A$106:X$202,19,FALSE())),0,(VLOOKUP($A96,'Import OffPeak'!$A$3:X$99,19,FALSE())-VLOOKUP($A96,'Import OffPeak change'!$A$106:X$202,19,FALSE())))</f>
        <v>0</v>
      </c>
      <c r="T96" s="193" t="n">
        <f aca="false">IF(ISERROR(VLOOKUP($A96,'Import OffPeak'!$A$3:Y$99,20,FALSE())-VLOOKUP($A96,'Import OffPeak change'!$A$106:Y$202,20,FALSE())),0,(VLOOKUP($A96,'Import OffPeak'!$A$3:Y$99,20,FALSE())-VLOOKUP($A96,'Import OffPeak change'!$A$106:Y$202,20,FALSE())))</f>
        <v>0</v>
      </c>
      <c r="U96" s="193" t="n">
        <f aca="false">IF(ISERROR(VLOOKUP($A96,'Import OffPeak'!$A$3:Z$99,21,FALSE())-VLOOKUP($A96,'Import OffPeak change'!$A$106:Z$202,21,FALSE())),0,(VLOOKUP($A96,'Import OffPeak'!$A$3:Z$99,21,FALSE())-VLOOKUP($A96,'Import OffPeak change'!$A$106:Z$202,21,FALSE())))</f>
        <v>0</v>
      </c>
      <c r="V96" s="193" t="n">
        <f aca="false">IF(ISERROR(VLOOKUP($A96,'Import OffPeak'!$A$3:AA$99,22,FALSE())-VLOOKUP($A96,'Import OffPeak change'!$A$106:AA$202,22,FALSE())),0,(VLOOKUP($A96,'Import OffPeak'!$A$3:AA$99,22,FALSE())-VLOOKUP($A96,'Import OffPeak change'!$A$106:AA$202,22,FALSE())))</f>
        <v>0</v>
      </c>
      <c r="W96" s="193" t="n">
        <f aca="false">IF(ISERROR(VLOOKUP($A96,'Import OffPeak'!$A$3:AB$99,23,FALSE())-VLOOKUP($A96,'Import OffPeak change'!$A$106:AB$202,23,FALSE())),0,(VLOOKUP($A96,'Import OffPeak'!$A$3:AB$99,23,FALSE())-VLOOKUP($A96,'Import OffPeak change'!$A$106:AB$202,23,FALSE())))</f>
        <v>0</v>
      </c>
      <c r="X96" s="193" t="n">
        <f aca="false">IF(ISERROR(VLOOKUP($A96,'Import OffPeak'!$A$3:AC$99,24,FALSE())-VLOOKUP($A96,'Import OffPeak change'!$A$106:AC$202,24,FALSE())),0,(VLOOKUP($A96,'Import OffPeak'!$A$3:AC$99,24,FALSE())-VLOOKUP($A96,'Import OffPeak change'!$A$106:AC$202,24,FALSE())))</f>
        <v>0</v>
      </c>
      <c r="Y96" s="193" t="n">
        <f aca="false">IF(ISERROR(VLOOKUP($A96,'Import OffPeak'!$A$3:AD$99,25,FALSE())-VLOOKUP($A96,'Import OffPeak change'!$A$106:AD$202,25,FALSE())),0,(VLOOKUP($A96,'Import OffPeak'!$A$3:AD$99,25,FALSE())-VLOOKUP($A96,'Import OffPeak change'!$A$106:AD$202,25,FALSE())))</f>
        <v>0</v>
      </c>
      <c r="Z96" s="193" t="n">
        <f aca="false">IF(ISERROR(VLOOKUP($A96,'Import OffPeak'!$A$3:AE$99,26,FALSE())-VLOOKUP($A96,'Import OffPeak change'!$A$106:AE$202,26,FALSE())),0,(VLOOKUP($A96,'Import OffPeak'!$A$3:AE$99,26,FALSE())-VLOOKUP($A96,'Import OffPeak change'!$A$106:AE$202,26,FALSE())))</f>
        <v>0</v>
      </c>
      <c r="AA96" s="193" t="n">
        <f aca="false">IF(ISERROR(VLOOKUP($A96,'Import OffPeak'!$A$3:AF$99,27,FALSE())-VLOOKUP($A96,'Import OffPeak change'!$A$106:AF$202,27,FALSE())),0,(VLOOKUP($A96,'Import OffPeak'!$A$3:AF$99,27,FALSE())-VLOOKUP($A96,'Import OffPeak change'!$A$106:AF$202,27,FALSE())))</f>
        <v>0</v>
      </c>
      <c r="AB96" s="193" t="n">
        <f aca="false">IF(ISERROR(VLOOKUP($A96,'Import OffPeak'!$A$3:AG$99,28,FALSE())-VLOOKUP($A96,'Import OffPeak change'!$A$106:AG$202,28,FALSE())),0,(VLOOKUP($A96,'Import OffPeak'!$A$3:AG$99,28,FALSE())-VLOOKUP($A96,'Import OffPeak change'!$A$106:AG$202,28,FALSE())))</f>
        <v>0</v>
      </c>
      <c r="AC96" s="193" t="n">
        <f aca="false">IF(ISERROR(VLOOKUP($A96,'Import OffPeak'!$A$3:AH$99,29,FALSE())-VLOOKUP($A96,'Import OffPeak change'!$A$106:AH$202,29,FALSE())),0,(VLOOKUP($A96,'Import OffPeak'!$A$3:AH$99,29,FALSE())-VLOOKUP($A96,'Import OffPeak change'!$A$106:AH$202,29,FALSE())))</f>
        <v>0</v>
      </c>
      <c r="AD96" s="193" t="n">
        <f aca="false">IF(ISERROR(VLOOKUP($A96,'Import OffPeak'!$A$3:AI$99,30,FALSE())-VLOOKUP($A96,'Import OffPeak change'!$A$106:AI$202,30,FALSE())),0,(VLOOKUP($A96,'Import OffPeak'!$A$3:AI$99,30,FALSE())-VLOOKUP($A96,'Import OffPeak change'!$A$106:AI$202,30,FALSE())))</f>
        <v>0</v>
      </c>
      <c r="AE96" s="193" t="n">
        <f aca="false">IF(ISERROR(VLOOKUP($A96,'Import OffPeak'!$A$3:AJ$99,31,FALSE())-VLOOKUP($A96,'Import OffPeak change'!$A$106:AJ$202,31,FALSE())),0,(VLOOKUP($A96,'Import OffPeak'!$A$3:AJ$99,31,FALSE())-VLOOKUP($A96,'Import OffPeak change'!$A$106:AJ$202,31,FALSE())))</f>
        <v>0</v>
      </c>
      <c r="AF96" s="193" t="n">
        <f aca="false">IF(ISERROR(VLOOKUP($A96,'Import OffPeak'!$A$3:AK$99,32,FALSE())-VLOOKUP($A96,'Import OffPeak change'!$A$106:AK$202,32,FALSE())),0,(VLOOKUP($A96,'Import OffPeak'!$A$3:AK$99,32,FALSE())-VLOOKUP($A96,'Import OffPeak change'!$A$106:AK$202,32,FALSE())))</f>
        <v>0</v>
      </c>
      <c r="AG96" s="193" t="n">
        <f aca="false">IF(ISERROR(VLOOKUP($A96,'Import OffPeak'!$A$3:AL$99,33,FALSE())-VLOOKUP($A96,'Import OffPeak change'!$A$106:AL$202,33,FALSE())),0,(VLOOKUP($A96,'Import OffPeak'!$A$3:AL$99,33,FALSE())-VLOOKUP($A96,'Import OffPeak change'!$A$106:AL$202,33,FALSE())))</f>
        <v>0</v>
      </c>
      <c r="AH96" s="193" t="n">
        <f aca="false">IF(ISERROR(VLOOKUP($A96,'Import OffPeak'!$A$3:AM$99,34,FALSE())-VLOOKUP($A96,'Import OffPeak change'!$A$106:AM$202,34,FALSE())),0,(VLOOKUP($A96,'Import OffPeak'!$A$3:AM$99,34,FALSE())-VLOOKUP($A96,'Import OffPeak change'!$A$106:AM$202,34,FALSE())))</f>
        <v>0</v>
      </c>
      <c r="AI96" s="193" t="n">
        <f aca="false">IF(ISERROR(VLOOKUP($A96,'Import OffPeak'!$A$3:AN$99,35,FALSE())-VLOOKUP($A96,'Import OffPeak change'!$A$106:AN$202,35,FALSE())),0,(VLOOKUP($A96,'Import OffPeak'!$A$3:AN$99,35,FALSE())-VLOOKUP($A96,'Import OffPeak change'!$A$106:AN$202,35,FALSE())))</f>
        <v>0</v>
      </c>
      <c r="AJ96" s="193" t="n">
        <f aca="false">IF(ISERROR(VLOOKUP($A96,'Import OffPeak'!$A$3:AO$99,36,FALSE())-VLOOKUP($A96,'Import OffPeak change'!$A$106:AO$202,36,FALSE())),0,(VLOOKUP($A96,'Import OffPeak'!$A$3:AO$99,36,FALSE())-VLOOKUP($A96,'Import OffPeak change'!$A$106:AO$202,36,FALSE())))</f>
        <v>0</v>
      </c>
      <c r="AK96" s="193" t="n">
        <f aca="false">IF(ISERROR(VLOOKUP($A96,'Import OffPeak'!$A$3:AP$99,37,FALSE())-VLOOKUP($A96,'Import OffPeak change'!$A$106:AP$202,37,FALSE())),0,(VLOOKUP($A96,'Import OffPeak'!$A$3:AP$99,37,FALSE())-VLOOKUP($A96,'Import OffPeak change'!$A$106:AP$202,37,FALSE())))</f>
        <v>0</v>
      </c>
      <c r="AL96" s="193" t="n">
        <f aca="false">IF(ISERROR(VLOOKUP($A96,'Import OffPeak'!$A$3:AQ$99,38,FALSE())-VLOOKUP($A96,'Import OffPeak change'!$A$106:AQ$202,38,FALSE())),0,(VLOOKUP($A96,'Import OffPeak'!$A$3:AQ$99,38,FALSE())-VLOOKUP($A96,'Import OffPeak change'!$A$106:AQ$202,38,FALSE())))</f>
        <v>0</v>
      </c>
      <c r="AM96" s="193" t="n">
        <f aca="false">IF(ISERROR(VLOOKUP($A96,'Import OffPeak'!$A$3:AR$99,39,FALSE())-VLOOKUP($A96,'Import OffPeak change'!$A$106:AR$202,39,FALSE())),0,(VLOOKUP($A96,'Import OffPeak'!$A$3:AR$99,39,FALSE())-VLOOKUP($A96,'Import OffPeak change'!$A$106:AR$202,39,FALSE())))</f>
        <v>0</v>
      </c>
      <c r="AN96" s="193" t="n">
        <f aca="false">IF(ISERROR(VLOOKUP($A96,'Import OffPeak'!$A$3:AS$99,40,FALSE())-VLOOKUP($A96,'Import OffPeak change'!$A$106:AS$202,40,FALSE())),0,(VLOOKUP($A96,'Import OffPeak'!$A$3:AS$99,40,FALSE())-VLOOKUP($A96,'Import OffPeak change'!$A$106:AS$202,40,FALSE())))</f>
        <v>0</v>
      </c>
      <c r="AO96" s="193" t="n">
        <f aca="false">IF(ISERROR(VLOOKUP($A96,'Import OffPeak'!$A$3:AT$99,41,FALSE())-VLOOKUP($A96,'Import OffPeak change'!$A$106:AT$202,41,FALSE())),0,(VLOOKUP($A96,'Import OffPeak'!$A$3:AT$99,41,FALSE())-VLOOKUP($A96,'Import OffPeak change'!$A$106:AT$202,41,FALSE())))</f>
        <v>0</v>
      </c>
      <c r="AP96" s="193" t="n">
        <f aca="false">IF(ISERROR(VLOOKUP($A96,'Import OffPeak'!$A$3:AU$99,42,FALSE())-VLOOKUP($A96,'Import OffPeak change'!$A$106:AU$202,42,FALSE())),0,(VLOOKUP($A96,'Import OffPeak'!$A$3:AU$99,42,FALSE())-VLOOKUP($A96,'Import OffPeak change'!$A$106:AU$202,42,FALSE())))</f>
        <v>0</v>
      </c>
      <c r="AQ96" s="193" t="n">
        <f aca="false">IF(ISERROR(VLOOKUP($A96,'Import OffPeak'!$A$3:AV$99,43,FALSE())-VLOOKUP($A96,'Import OffPeak change'!$A$106:AV$202,43,FALSE())),0,(VLOOKUP($A96,'Import OffPeak'!$A$3:AV$99,43,FALSE())-VLOOKUP($A96,'Import OffPeak change'!$A$106:AV$202,43,FALSE())))</f>
        <v>0</v>
      </c>
      <c r="AR96" s="193" t="n">
        <f aca="false">IF(ISERROR(VLOOKUP($A96,'Import OffPeak'!$A$3:AW$99,44,FALSE())-VLOOKUP($A96,'Import OffPeak change'!$A$106:AW$202,44,FALSE())),0,(VLOOKUP($A96,'Import OffPeak'!$A$3:AW$99,44,FALSE())-VLOOKUP($A96,'Import OffPeak change'!$A$106:AW$202,44,FALSE())))</f>
        <v>0</v>
      </c>
      <c r="AS96" s="193" t="n">
        <f aca="false">IF(ISERROR(VLOOKUP($A96,'Import OffPeak'!$A$3:AX$99,45,FALSE())-VLOOKUP($A96,'Import OffPeak change'!$A$106:AX$202,45,FALSE())),0,(VLOOKUP($A96,'Import OffPeak'!$A$3:AX$99,45,FALSE())-VLOOKUP($A96,'Import OffPeak change'!$A$106:AX$202,45,FALSE())))</f>
        <v>0</v>
      </c>
      <c r="AT96" s="193" t="n">
        <f aca="false">IF(ISERROR(VLOOKUP($A96,'Import OffPeak'!$A$3:AY$99,46,FALSE())-VLOOKUP($A96,'Import OffPeak change'!$A$106:AY$202,46,FALSE())),0,(VLOOKUP($A96,'Import OffPeak'!$A$3:AY$99,46,FALSE())-VLOOKUP($A96,'Import OffPeak change'!$A$106:AY$202,46,FALSE())))</f>
        <v>0</v>
      </c>
      <c r="AU96" s="193" t="n">
        <f aca="false">IF(ISERROR(VLOOKUP($A96,'Import OffPeak'!$A$3:AZ$99,47,FALSE())-VLOOKUP($A96,'Import OffPeak change'!$A$106:AZ$202,47,FALSE())),0,(VLOOKUP($A96,'Import OffPeak'!$A$3:AZ$99,47,FALSE())-VLOOKUP($A96,'Import OffPeak change'!$A$106:AZ$202,47,FALSE())))</f>
        <v>0</v>
      </c>
      <c r="AV96" s="193" t="n">
        <f aca="false">IF(ISERROR(VLOOKUP($A96,'Import OffPeak'!$A$3:BA$99,48,FALSE())-VLOOKUP($A96,'Import OffPeak change'!$A$106:BA$202,48,FALSE())),0,(VLOOKUP($A96,'Import OffPeak'!$A$3:BA$99,48,FALSE())-VLOOKUP($A96,'Import OffPeak change'!$A$106:BA$202,48,FALSE())))</f>
        <v>0</v>
      </c>
      <c r="AW96" s="193" t="n">
        <f aca="false">IF(ISERROR(VLOOKUP($A96,'Import OffPeak'!$A$3:BB$99,49,FALSE())-VLOOKUP($A96,'Import OffPeak change'!$A$106:BB$202,49,FALSE())),0,(VLOOKUP($A96,'Import OffPeak'!$A$3:BB$99,49,FALSE())-VLOOKUP($A96,'Import OffPeak change'!$A$106:BB$202,49,FALSE())))</f>
        <v>0</v>
      </c>
      <c r="AX96" s="193" t="n">
        <f aca="false">IF(ISERROR(VLOOKUP($A96,'Import OffPeak'!$A$3:BC$99,50,FALSE())-VLOOKUP($A96,'Import OffPeak change'!$A$106:BC$202,50,FALSE())),0,(VLOOKUP($A96,'Import OffPeak'!$A$3:BC$99,50,FALSE())-VLOOKUP($A96,'Import OffPeak change'!$A$106:BC$202,50,FALSE())))</f>
        <v>0</v>
      </c>
      <c r="AY96" s="193" t="n">
        <f aca="false">IF(ISERROR(VLOOKUP($A96,'Import OffPeak'!$A$3:BD$99,51,FALSE())-VLOOKUP($A96,'Import OffPeak change'!$A$106:BD$202,51,FALSE())),0,(VLOOKUP($A96,'Import OffPeak'!$A$3:BD$99,51,FALSE())-VLOOKUP($A96,'Import OffPeak change'!$A$106:BD$202,51,FALSE())))</f>
        <v>0</v>
      </c>
      <c r="AZ96" s="193" t="n">
        <f aca="false">IF(ISERROR(VLOOKUP($A96,'Import OffPeak'!$A$3:BE$99,52,FALSE())-VLOOKUP($A96,'Import OffPeak change'!$A$106:BE$202,52,FALSE())),0,(VLOOKUP($A96,'Import OffPeak'!$A$3:BE$99,52,FALSE())-VLOOKUP($A96,'Import OffPeak change'!$A$106:BE$202,52,FALSE())))</f>
        <v>0</v>
      </c>
      <c r="BA96" s="193" t="n">
        <f aca="false">IF(ISERROR(VLOOKUP($A96,'Import OffPeak'!$A$3:BF$99,53,FALSE())-VLOOKUP($A96,'Import OffPeak change'!$A$106:BF$202,53,FALSE())),0,(VLOOKUP($A96,'Import OffPeak'!$A$3:BF$99,53,FALSE())-VLOOKUP($A96,'Import OffPeak change'!$A$106:BF$202,53,FALSE())))</f>
        <v>0</v>
      </c>
      <c r="BB96" s="193" t="n">
        <f aca="false">IF(ISERROR(VLOOKUP($A96,'Import OffPeak'!$A$3:BG$99,54,FALSE())-VLOOKUP($A96,'Import OffPeak change'!$A$106:BG$202,54,FALSE())),0,(VLOOKUP($A96,'Import OffPeak'!$A$3:BG$99,54,FALSE())-VLOOKUP($A96,'Import OffPeak change'!$A$106:BG$202,54,FALSE())))</f>
        <v>0</v>
      </c>
      <c r="BC96" s="193" t="n">
        <f aca="false">IF(ISERROR(VLOOKUP($A96,'Import OffPeak'!$A$3:BH$99,55,FALSE())-VLOOKUP($A96,'Import OffPeak change'!$A$106:BH$202,55,FALSE())),0,(VLOOKUP($A96,'Import OffPeak'!$A$3:BH$99,55,FALSE())-VLOOKUP($A96,'Import OffPeak change'!$A$106:BH$202,55,FALSE())))</f>
        <v>0</v>
      </c>
      <c r="BD96" s="193" t="n">
        <f aca="false">IF(ISERROR(VLOOKUP($A96,'Import OffPeak'!$A$3:BI$99,56,FALSE())-VLOOKUP($A96,'Import OffPeak change'!$A$106:BI$202,56,FALSE())),0,(VLOOKUP($A96,'Import OffPeak'!$A$3:BI$99,56,FALSE())-VLOOKUP($A96,'Import OffPeak change'!$A$106:BI$202,56,FALSE())))</f>
        <v>0</v>
      </c>
      <c r="BE96" s="193" t="n">
        <f aca="false">IF(ISERROR(VLOOKUP($A96,'Import OffPeak'!$A$3:BJ$99,57,FALSE())-VLOOKUP($A96,'Import OffPeak change'!$A$106:BJ$202,57,FALSE())),0,(VLOOKUP($A96,'Import OffPeak'!$A$3:BJ$99,57,FALSE())-VLOOKUP($A96,'Import OffPeak change'!$A$106:BJ$202,57,FALSE())))</f>
        <v>0</v>
      </c>
      <c r="BF96" s="193" t="n">
        <f aca="false">IF(ISERROR(VLOOKUP($A96,'Import OffPeak'!$A$3:BK$99,58,FALSE())-VLOOKUP($A96,'Import OffPeak change'!$A$106:BK$202,58,FALSE())),0,(VLOOKUP($A96,'Import OffPeak'!$A$3:BK$99,58,FALSE())-VLOOKUP($A96,'Import OffPeak change'!$A$106:BK$202,58,FALSE())))</f>
        <v>0</v>
      </c>
      <c r="BG96" s="193" t="n">
        <f aca="false">IF(ISERROR(VLOOKUP($A96,'Import OffPeak'!$A$3:BL$99,59,FALSE())-VLOOKUP($A96,'Import OffPeak change'!$A$106:BL$202,59,FALSE())),0,(VLOOKUP($A96,'Import OffPeak'!$A$3:BL$99,59,FALSE())-VLOOKUP($A96,'Import OffPeak change'!$A$106:BL$202,59,FALSE())))</f>
        <v>0</v>
      </c>
      <c r="BH96" s="193" t="n">
        <f aca="false">IF(ISERROR(VLOOKUP($A96,'Import OffPeak'!$A$3:BM$99,60,FALSE())-VLOOKUP($A96,'Import OffPeak change'!$A$106:BM$202,60,FALSE())),0,(VLOOKUP($A96,'Import OffPeak'!$A$3:BM$99,60,FALSE())-VLOOKUP($A96,'Import OffPeak change'!$A$106:BM$202,60,FALSE())))</f>
        <v>0</v>
      </c>
      <c r="BI96" s="193" t="n">
        <f aca="false">IF(ISERROR(VLOOKUP($A96,'Import OffPeak'!$A$3:BN$99,61,FALSE())-VLOOKUP($A96,'Import OffPeak change'!$A$106:BN$202,61,FALSE())),0,(VLOOKUP($A96,'Import OffPeak'!$A$3:BN$99,61,FALSE())-VLOOKUP($A96,'Import OffPeak change'!$A$106:BN$202,61,FALSE())))</f>
        <v>0</v>
      </c>
      <c r="BJ96" s="193" t="n">
        <f aca="false">IF(ISERROR(VLOOKUP($A96,'Import OffPeak'!$A$3:BO$99,62,FALSE())-VLOOKUP($A96,'Import OffPeak change'!$A$106:BO$202,62,FALSE())),0,(VLOOKUP($A96,'Import OffPeak'!$A$3:BO$99,62,FALSE())-VLOOKUP($A96,'Import OffPeak change'!$A$106:BO$202,62,FALSE())))</f>
        <v>0</v>
      </c>
      <c r="BK96" s="193" t="n">
        <f aca="false">IF(ISERROR(VLOOKUP($A96,'Import OffPeak'!$A$3:BP$99,63,FALSE())-VLOOKUP($A96,'Import OffPeak change'!$A$106:BP$202,63,FALSE())),0,(VLOOKUP($A96,'Import OffPeak'!$A$3:BP$99,63,FALSE())-VLOOKUP($A96,'Import OffPeak change'!$A$106:BP$202,63,FALSE())))</f>
        <v>0</v>
      </c>
      <c r="BL96" s="193" t="n">
        <f aca="false">IF(ISERROR(VLOOKUP($A96,'Import OffPeak'!$A$3:BQ$99,64,FALSE())-VLOOKUP($A96,'Import OffPeak change'!$A$106:BQ$202,64,FALSE())),0,(VLOOKUP($A96,'Import OffPeak'!$A$3:BQ$99,64,FALSE())-VLOOKUP($A96,'Import OffPeak change'!$A$106:BQ$202,64,FALSE())))</f>
        <v>0</v>
      </c>
      <c r="BM96" s="193" t="n">
        <f aca="false">IF(ISERROR(VLOOKUP($A96,'Import OffPeak'!$A$3:BR$99,65,FALSE())-VLOOKUP($A96,'Import OffPeak change'!$A$106:BR$202,65,FALSE())),0,(VLOOKUP($A96,'Import OffPeak'!$A$3:BR$99,65,FALSE())-VLOOKUP($A96,'Import OffPeak change'!$A$106:BR$202,65,FALSE())))</f>
        <v>0</v>
      </c>
      <c r="BN96" s="193" t="n">
        <f aca="false">IF(ISERROR(VLOOKUP($A96,'Import OffPeak'!$A$3:BS$99,66,FALSE())-VLOOKUP($A96,'Import OffPeak change'!$A$106:BS$202,66,FALSE())),0,(VLOOKUP($A96,'Import OffPeak'!$A$3:BS$99,66,FALSE())-VLOOKUP($A96,'Import OffPeak change'!$A$106:BS$202,66,FALSE())))</f>
        <v>0</v>
      </c>
      <c r="BO96" s="193" t="n">
        <f aca="false">IF(ISERROR(VLOOKUP($A96,'Import OffPeak'!$A$3:BT$99,67,FALSE())-VLOOKUP($A96,'Import OffPeak change'!$A$106:BT$202,67,FALSE())),0,(VLOOKUP($A96,'Import OffPeak'!$A$3:BT$99,67,FALSE())-VLOOKUP($A96,'Import OffPeak change'!$A$106:BT$202,67,FALSE())))</f>
        <v>0</v>
      </c>
      <c r="BP96" s="193" t="n">
        <f aca="false">IF(ISERROR(VLOOKUP($A96,'Import OffPeak'!$A$3:BU$99,68,FALSE())-VLOOKUP($A96,'Import OffPeak change'!$A$106:BU$202,68,FALSE())),0,(VLOOKUP($A96,'Import OffPeak'!$A$3:BU$99,68,FALSE())-VLOOKUP($A96,'Import OffPeak change'!$A$106:BU$202,68,FALSE())))</f>
        <v>0</v>
      </c>
      <c r="BQ96" s="193" t="n">
        <f aca="false">IF(ISERROR(VLOOKUP($A96,'Import OffPeak'!$A$3:BV$99,69,FALSE())-VLOOKUP($A96,'Import OffPeak change'!$A$106:BV$202,69,FALSE())),0,(VLOOKUP($A96,'Import OffPeak'!$A$3:BV$99,69,FALSE())-VLOOKUP($A96,'Import OffPeak change'!$A$106:BV$202,69,FALSE())))</f>
        <v>0</v>
      </c>
      <c r="BR96" s="193" t="n">
        <f aca="false">IF(ISERROR(VLOOKUP($A96,'Import OffPeak'!$A$3:BW$99,70,FALSE())-VLOOKUP($A96,'Import OffPeak change'!$A$106:BW$202,70,FALSE())),0,(VLOOKUP($A96,'Import OffPeak'!$A$3:BW$99,70,FALSE())-VLOOKUP($A96,'Import OffPeak change'!$A$106:BW$202,70,FALSE())))</f>
        <v>0</v>
      </c>
      <c r="BS96" s="193" t="n">
        <f aca="false">IF(ISERROR(VLOOKUP($A96,'Import OffPeak'!$A$3:BX$99,71,FALSE())-VLOOKUP($A96,'Import OffPeak change'!$A$106:BX$202,71,FALSE())),0,(VLOOKUP($A96,'Import OffPeak'!$A$3:BX$99,71,FALSE())-VLOOKUP($A96,'Import OffPeak change'!$A$106:BX$202,71,FALSE())))</f>
        <v>0</v>
      </c>
      <c r="BT96" s="193" t="n">
        <f aca="false">IF(ISERROR(VLOOKUP($A96,'Import OffPeak'!$A$3:BY$99,72,FALSE())-VLOOKUP($A96,'Import OffPeak change'!$A$106:BY$202,72,FALSE())),0,(VLOOKUP($A96,'Import OffPeak'!$A$3:BY$99,72,FALSE())-VLOOKUP($A96,'Import OffPeak change'!$A$106:BY$202,72,FALSE())))</f>
        <v>0</v>
      </c>
      <c r="BU96" s="193" t="n">
        <f aca="false">IF(ISERROR(VLOOKUP($A96,'Import OffPeak'!$A$3:BZ$99,73,FALSE())-VLOOKUP($A96,'Import OffPeak change'!$A$106:BZ$202,73,FALSE())),0,(VLOOKUP($A96,'Import OffPeak'!$A$3:BZ$99,73,FALSE())-VLOOKUP($A96,'Import OffPeak change'!$A$106:BZ$202,73,FALSE())))</f>
        <v>0</v>
      </c>
      <c r="BV96" s="193" t="n">
        <f aca="false">IF(ISERROR(VLOOKUP($A96,'Import OffPeak'!$A$3:CA$99,74,FALSE())-VLOOKUP($A96,'Import OffPeak change'!$A$106:CA$202,74,FALSE())),0,(VLOOKUP($A96,'Import OffPeak'!$A$3:CA$99,74,FALSE())-VLOOKUP($A96,'Import OffPeak change'!$A$106:CA$202,74,FALSE())))</f>
        <v>0</v>
      </c>
      <c r="BW96" s="193" t="n">
        <f aca="false">IF(ISERROR(VLOOKUP($A96,'Import OffPeak'!$A$3:CB$99,75,FALSE())-VLOOKUP($A96,'Import OffPeak change'!$A$106:CB$202,75,FALSE())),0,(VLOOKUP($A96,'Import OffPeak'!$A$3:CB$99,75,FALSE())-VLOOKUP($A96,'Import OffPeak change'!$A$106:CB$202,75,FALSE())))</f>
        <v>0</v>
      </c>
      <c r="BX96" s="193" t="n">
        <f aca="false">IF(ISERROR(VLOOKUP($A96,'Import OffPeak'!$A$3:CC$99,76,FALSE())-VLOOKUP($A96,'Import OffPeak change'!$A$106:CC$202,76,FALSE())),0,(VLOOKUP($A96,'Import OffPeak'!$A$3:CC$99,76,FALSE())-VLOOKUP($A96,'Import OffPeak change'!$A$106:CC$202,76,FALSE())))</f>
        <v>0</v>
      </c>
      <c r="BY96" s="193" t="n">
        <f aca="false">IF(ISERROR(VLOOKUP($A96,'Import OffPeak'!$A$3:CD$99,77,FALSE())-VLOOKUP($A96,'Import OffPeak change'!$A$106:CD$202,77,FALSE())),0,(VLOOKUP($A96,'Import OffPeak'!$A$3:CD$99,77,FALSE())-VLOOKUP($A96,'Import OffPeak change'!$A$106:CD$202,77,FALSE())))</f>
        <v>0</v>
      </c>
      <c r="BZ96" s="193" t="n">
        <f aca="false">IF(ISERROR(VLOOKUP($A96,'Import OffPeak'!$A$3:CE$99,78,FALSE())-VLOOKUP($A96,'Import OffPeak change'!$A$106:CE$202,78,FALSE())),0,(VLOOKUP($A96,'Import OffPeak'!$A$3:CE$99,78,FALSE())-VLOOKUP($A96,'Import OffPeak change'!$A$106:CE$202,78,FALSE())))</f>
        <v>0</v>
      </c>
      <c r="CA96" s="193" t="n">
        <f aca="false">IF(ISERROR(VLOOKUP($A96,'Import OffPeak'!$A$3:CF$99,79,FALSE())-VLOOKUP($A96,'Import OffPeak change'!$A$106:CF$202,79,FALSE())),0,(VLOOKUP($A96,'Import OffPeak'!$A$3:CF$99,79,FALSE())-VLOOKUP($A96,'Import OffPeak change'!$A$106:CF$202,79,FALSE())))</f>
        <v>0</v>
      </c>
      <c r="CB96" s="193" t="n">
        <f aca="false">IF(ISERROR(VLOOKUP($A96,'Import OffPeak'!$A$3:CG$99,80,FALSE())-VLOOKUP($A96,'Import OffPeak change'!$A$106:CG$202,80,FALSE())),0,(VLOOKUP($A96,'Import OffPeak'!$A$3:CG$99,80,FALSE())-VLOOKUP($A96,'Import OffPeak change'!$A$106:CG$202,80,FALSE())))</f>
        <v>0</v>
      </c>
      <c r="CC96" s="193" t="n">
        <f aca="false">IF(ISERROR(VLOOKUP($A96,'Import OffPeak'!$A$3:CH$99,81,FALSE())-VLOOKUP($A96,'Import OffPeak change'!$A$106:CH$202,81,FALSE())),0,(VLOOKUP($A96,'Import OffPeak'!$A$3:CH$99,81,FALSE())-VLOOKUP($A96,'Import OffPeak change'!$A$106:CH$202,81,FALSE())))</f>
        <v>0</v>
      </c>
      <c r="CD96" s="193" t="n">
        <f aca="false">IF(ISERROR(VLOOKUP($A96,'Import OffPeak'!$A$3:CI$99,82,FALSE())-VLOOKUP($A96,'Import OffPeak change'!$A$106:CI$202,82,FALSE())),0,(VLOOKUP($A96,'Import OffPeak'!$A$3:CI$99,82,FALSE())-VLOOKUP($A96,'Import OffPeak change'!$A$106:CI$202,82,FALSE())))</f>
        <v>0</v>
      </c>
      <c r="CE96" s="193" t="n">
        <f aca="false">IF(ISERROR(VLOOKUP($A96,'Import OffPeak'!$A$3:CJ$99,83,FALSE())-VLOOKUP($A96,'Import OffPeak change'!$A$106:CJ$202,83,FALSE())),0,(VLOOKUP($A96,'Import OffPeak'!$A$3:CJ$99,83,FALSE())-VLOOKUP($A96,'Import OffPeak change'!$A$106:CJ$202,83,FALSE())))</f>
        <v>0</v>
      </c>
      <c r="CF96" s="193" t="n">
        <f aca="false">IF(ISERROR(VLOOKUP($A96,'Import OffPeak'!$A$3:CK$99,84,FALSE())-VLOOKUP($A96,'Import OffPeak change'!$A$106:CK$202,84,FALSE())),0,(VLOOKUP($A96,'Import OffPeak'!$A$3:CK$99,84,FALSE())-VLOOKUP($A96,'Import OffPeak change'!$A$106:CK$202,84,FALSE())))</f>
        <v>0</v>
      </c>
      <c r="CG96" s="193" t="n">
        <f aca="false">IF(ISERROR(VLOOKUP($A96,'Import OffPeak'!$A$3:CL$99,85,FALSE())-VLOOKUP($A96,'Import OffPeak change'!$A$106:CL$202,85,FALSE())),0,(VLOOKUP($A96,'Import OffPeak'!$A$3:CL$99,85,FALSE())-VLOOKUP($A96,'Import OffPeak change'!$A$106:CL$202,85,FALSE())))</f>
        <v>0</v>
      </c>
      <c r="CH96" s="193" t="n">
        <f aca="false">IF(ISERROR(VLOOKUP($A96,'Import OffPeak'!$A$3:CM$99,86,FALSE())-VLOOKUP($A96,'Import OffPeak change'!$A$106:CM$202,86,FALSE())),0,(VLOOKUP($A96,'Import OffPeak'!$A$3:CM$99,86,FALSE())-VLOOKUP($A96,'Import OffPeak change'!$A$106:CM$202,86,FALSE())))</f>
        <v>0</v>
      </c>
      <c r="CI96" s="193" t="n">
        <f aca="false">IF(ISERROR(VLOOKUP($A96,'Import OffPeak'!$A$3:CN$99,87,FALSE())-VLOOKUP($A96,'Import OffPeak change'!$A$106:CN$202,87,FALSE())),0,(VLOOKUP($A96,'Import OffPeak'!$A$3:CN$99,87,FALSE())-VLOOKUP($A96,'Import OffPeak change'!$A$106:CN$202,87,FALSE())))</f>
        <v>0</v>
      </c>
      <c r="CJ96" s="193" t="n">
        <f aca="false">IF(ISERROR(VLOOKUP($A96,'Import OffPeak'!$A$3:CO$99,88,FALSE())-VLOOKUP($A96,'Import OffPeak change'!$A$106:CO$202,88,FALSE())),0,(VLOOKUP($A96,'Import OffPeak'!$A$3:CO$99,88,FALSE())-VLOOKUP($A96,'Import OffPeak change'!$A$106:CO$202,88,FALSE())))</f>
        <v>0</v>
      </c>
      <c r="CK96" s="193" t="n">
        <f aca="false">IF(ISERROR(VLOOKUP($A96,'Import OffPeak'!$A$3:CP$99,89,FALSE())-VLOOKUP($A96,'Import OffPeak change'!$A$106:CP$202,89,FALSE())),0,(VLOOKUP($A96,'Import OffPeak'!$A$3:CP$99,89,FALSE())-VLOOKUP($A96,'Import OffPeak change'!$A$106:CP$202,89,FALSE())))</f>
        <v>0</v>
      </c>
      <c r="CL96" s="193" t="n">
        <f aca="false">IF(ISERROR(VLOOKUP($A96,'Import OffPeak'!$A$3:CQ$99,90,FALSE())-VLOOKUP($A96,'Import OffPeak change'!$A$106:CQ$202,90,FALSE())),0,(VLOOKUP($A96,'Import OffPeak'!$A$3:CQ$99,90,FALSE())-VLOOKUP($A96,'Import OffPeak change'!$A$106:CQ$202,90,FALSE())))</f>
        <v>0</v>
      </c>
      <c r="CM96" s="193" t="n">
        <f aca="false">IF(ISERROR(VLOOKUP($A96,'Import OffPeak'!$A$3:CR$99,91,FALSE())-VLOOKUP($A96,'Import OffPeak change'!$A$106:CR$202,91,FALSE())),0,(VLOOKUP($A96,'Import OffPeak'!$A$3:CR$99,91,FALSE())-VLOOKUP($A96,'Import OffPeak change'!$A$106:CR$202,91,FALSE())))</f>
        <v>0</v>
      </c>
      <c r="CN96" s="193" t="n">
        <f aca="false">IF(ISERROR(VLOOKUP($A96,'Import OffPeak'!$A$3:CS$99,92,FALSE())-VLOOKUP($A96,'Import OffPeak change'!$A$106:CS$202,92,FALSE())),0,(VLOOKUP($A96,'Import OffPeak'!$A$3:CS$99,92,FALSE())-VLOOKUP($A96,'Import OffPeak change'!$A$106:CS$202,92,FALSE())))</f>
        <v>0</v>
      </c>
      <c r="CO96" s="193" t="n">
        <f aca="false">IF(ISERROR(VLOOKUP($A96,'Import OffPeak'!$A$3:CT$99,93,FALSE())-VLOOKUP($A96,'Import OffPeak change'!$A$106:CT$202,93,FALSE())),0,(VLOOKUP($A96,'Import OffPeak'!$A$3:CT$99,93,FALSE())-VLOOKUP($A96,'Import OffPeak change'!$A$106:CT$202,93,FALSE())))</f>
        <v>0</v>
      </c>
      <c r="CP96" s="193" t="n">
        <f aca="false">IF(ISERROR(VLOOKUP($A96,'Import OffPeak'!$A$3:CU$99,94,FALSE())-VLOOKUP($A96,'Import OffPeak change'!$A$106:CU$202,94,FALSE())),0,(VLOOKUP($A96,'Import OffPeak'!$A$3:CU$99,94,FALSE())-VLOOKUP($A96,'Import OffPeak change'!$A$106:CU$202,94,FALSE())))</f>
        <v>0</v>
      </c>
      <c r="CQ96" s="193" t="n">
        <f aca="false">IF(ISERROR(VLOOKUP($A96,'Import OffPeak'!$A$3:CV$99,95,FALSE())-VLOOKUP($A96,'Import OffPeak change'!$A$106:CV$202,95,FALSE())),0,(VLOOKUP($A96,'Import OffPeak'!$A$3:CV$99,95,FALSE())-VLOOKUP($A96,'Import OffPeak change'!$A$106:CV$202,95,FALSE())))</f>
        <v>0</v>
      </c>
      <c r="CR96" s="193" t="n">
        <f aca="false">IF(ISERROR(VLOOKUP($A96,'Import OffPeak'!$A$3:CW$99,96,FALSE())-VLOOKUP($A96,'Import OffPeak change'!$A$106:CW$202,96,FALSE())),0,(VLOOKUP($A96,'Import OffPeak'!$A$3:CW$99,96,FALSE())-VLOOKUP($A96,'Import OffPeak change'!$A$106:CW$202,96,FALSE())))</f>
        <v>0</v>
      </c>
      <c r="CS96" s="193" t="n">
        <f aca="false">IF(ISERROR(VLOOKUP($A96,'Import OffPeak'!$A$3:CX$99,97,FALSE())-VLOOKUP($A96,'Import OffPeak change'!$A$106:CX$202,97,FALSE())),0,(VLOOKUP($A96,'Import OffPeak'!$A$3:CX$99,97,FALSE())-VLOOKUP($A96,'Import OffPeak change'!$A$106:CX$202,97,FALSE())))</f>
        <v>0</v>
      </c>
      <c r="CT96" s="193" t="n">
        <f aca="false">IF(ISERROR(VLOOKUP($A96,'Import OffPeak'!$A$3:CY$99,98,FALSE())-VLOOKUP($A96,'Import OffPeak change'!$A$106:CY$202,98,FALSE())),0,(VLOOKUP($A96,'Import OffPeak'!$A$3:CY$99,98,FALSE())-VLOOKUP($A96,'Import OffPeak change'!$A$106:CY$202,98,FALSE())))</f>
        <v>0</v>
      </c>
      <c r="CU96" s="193" t="n">
        <f aca="false">IF(ISERROR(VLOOKUP($A96,'Import OffPeak'!$A$3:CZ$99,99,FALSE())-VLOOKUP($A96,'Import OffPeak change'!$A$106:CZ$202,99,FALSE())),0,(VLOOKUP($A96,'Import OffPeak'!$A$3:CZ$99,99,FALSE())-VLOOKUP($A96,'Import OffPeak change'!$A$106:CZ$202,99,FALSE())))</f>
        <v>0</v>
      </c>
      <c r="CV96" s="193" t="n">
        <f aca="false">IF(ISERROR(VLOOKUP($A96,'Import OffPeak'!$A$3:DA$99,100,FALSE())-VLOOKUP($A96,'Import OffPeak change'!$A$106:DA$202,100,FALSE())),0,(VLOOKUP($A96,'Import OffPeak'!$A$3:DA$99,100,FALSE())-VLOOKUP($A96,'Import OffPeak change'!$A$106:DA$202,100,FALSE())))</f>
        <v>0</v>
      </c>
      <c r="CW96" s="193" t="n">
        <f aca="false">IF(ISERROR(VLOOKUP($A96,'Import OffPeak'!$A$3:DB$99,101,FALSE())-VLOOKUP($A96,'Import OffPeak change'!$A$106:DB$202,101,FALSE())),0,(VLOOKUP($A96,'Import OffPeak'!$A$3:DB$99,101,FALSE())-VLOOKUP($A96,'Import OffPeak change'!$A$106:DB$202,101,FALSE())))</f>
        <v>0</v>
      </c>
      <c r="CX96" s="193" t="n">
        <f aca="false">IF(ISERROR(VLOOKUP($A96,'Import OffPeak'!$A$3:DC$99,102,FALSE())-VLOOKUP($A96,'Import OffPeak change'!$A$106:DC$202,102,FALSE())),0,(VLOOKUP($A96,'Import OffPeak'!$A$3:DC$99,102,FALSE())-VLOOKUP($A96,'Import OffPeak change'!$A$106:DC$202,102,FALSE())))</f>
        <v>0</v>
      </c>
      <c r="CY96" s="193" t="n">
        <f aca="false">IF(ISERROR(VLOOKUP($A96,'Import OffPeak'!$A$3:DD$99,103,FALSE())-VLOOKUP($A96,'Import OffPeak change'!$A$106:DD$202,103,FALSE())),0,(VLOOKUP($A96,'Import OffPeak'!$A$3:DD$99,103,FALSE())-VLOOKUP($A96,'Import OffPeak change'!$A$106:DD$202,103,FALSE())))</f>
        <v>0</v>
      </c>
      <c r="CZ96" s="193" t="n">
        <f aca="false">IF(ISERROR(VLOOKUP($A96,'Import OffPeak'!$A$3:DE$99,104,FALSE())-VLOOKUP($A96,'Import OffPeak change'!$A$106:DE$202,104,FALSE())),0,(VLOOKUP($A96,'Import OffPeak'!$A$3:DE$99,104,FALSE())-VLOOKUP($A96,'Import OffPeak change'!$A$106:DE$202,104,FALSE())))</f>
        <v>0</v>
      </c>
      <c r="DA96" s="193" t="n">
        <f aca="false">IF(ISERROR(VLOOKUP($A96,'Import OffPeak'!$A$3:DF$99,105,FALSE())-VLOOKUP($A96,'Import OffPeak change'!$A$106:DF$202,105,FALSE())),0,(VLOOKUP($A96,'Import OffPeak'!$A$3:DF$99,105,FALSE())-VLOOKUP($A96,'Import OffPeak change'!$A$106:DF$202,105,FALSE())))</f>
        <v>0</v>
      </c>
      <c r="DB96" s="193" t="n">
        <f aca="false">IF(ISERROR(VLOOKUP($A96,'Import OffPeak'!$A$3:DG$99,106,FALSE())-VLOOKUP($A96,'Import OffPeak change'!$A$106:DG$202,106,FALSE())),0,(VLOOKUP($A96,'Import OffPeak'!$A$3:DG$99,106,FALSE())-VLOOKUP($A96,'Import OffPeak change'!$A$106:DG$202,106,FALSE())))</f>
        <v>0</v>
      </c>
      <c r="DC96" s="193" t="n">
        <f aca="false">IF(ISERROR(VLOOKUP($A96,'Import OffPeak'!$A$3:DH$99,107,FALSE())-VLOOKUP($A96,'Import OffPeak change'!$A$106:DH$202,107,FALSE())),0,(VLOOKUP($A96,'Import OffPeak'!$A$3:DH$99,107,FALSE())-VLOOKUP($A96,'Import OffPeak change'!$A$106:DH$202,107,FALSE())))</f>
        <v>0</v>
      </c>
      <c r="DD96" s="193" t="n">
        <f aca="false">IF(ISERROR(VLOOKUP($A96,'Import OffPeak'!$A$3:DI$99,108,FALSE())-VLOOKUP($A96,'Import OffPeak change'!$A$106:DI$202,108,FALSE())),0,(VLOOKUP($A96,'Import OffPeak'!$A$3:DI$99,108,FALSE())-VLOOKUP($A96,'Import OffPeak change'!$A$106:DI$202,108,FALSE())))</f>
        <v>0</v>
      </c>
      <c r="DE96" s="193" t="n">
        <f aca="false">IF(ISERROR(VLOOKUP($A96,'Import OffPeak'!$A$3:DJ$99,109,FALSE())-VLOOKUP($A96,'Import OffPeak change'!$A$106:DJ$202,109,FALSE())),0,(VLOOKUP($A96,'Import OffPeak'!$A$3:DJ$99,109,FALSE())-VLOOKUP($A96,'Import OffPeak change'!$A$106:DJ$202,109,FALSE())))</f>
        <v>0</v>
      </c>
      <c r="DF96" s="193" t="n">
        <f aca="false">IF(ISERROR(VLOOKUP($A96,'Import OffPeak'!$A$3:DK$99,110,FALSE())-VLOOKUP($A96,'Import OffPeak change'!$A$106:DK$202,110,FALSE())),0,(VLOOKUP($A96,'Import OffPeak'!$A$3:DK$99,110,FALSE())-VLOOKUP($A96,'Import OffPeak change'!$A$106:DK$202,110,FALSE())))</f>
        <v>0</v>
      </c>
      <c r="DG96" s="193" t="n">
        <f aca="false">IF(ISERROR(VLOOKUP($A96,'Import OffPeak'!$A$3:DL$99,111,FALSE())-VLOOKUP($A96,'Import OffPeak change'!$A$106:DL$202,111,FALSE())),0,(VLOOKUP($A96,'Import OffPeak'!$A$3:DL$99,111,FALSE())-VLOOKUP($A96,'Import OffPeak change'!$A$106:DL$202,111,FALSE())))</f>
        <v>0</v>
      </c>
      <c r="DH96" s="193" t="n">
        <f aca="false">IF(ISERROR(VLOOKUP($A96,'Import OffPeak'!$A$3:DM$99,112,FALSE())-VLOOKUP($A96,'Import OffPeak change'!$A$106:DM$202,112,FALSE())),0,(VLOOKUP($A96,'Import OffPeak'!$A$3:DM$99,112,FALSE())-VLOOKUP($A96,'Import OffPeak change'!$A$106:DM$202,112,FALSE())))</f>
        <v>0</v>
      </c>
      <c r="DI96" s="193" t="n">
        <f aca="false">IF(ISERROR(VLOOKUP($A96,'Import OffPeak'!$A$3:DN$99,113,FALSE())-VLOOKUP($A96,'Import OffPeak change'!$A$106:DN$202,113,FALSE())),0,(VLOOKUP($A96,'Import OffPeak'!$A$3:DN$99,113,FALSE())-VLOOKUP($A96,'Import OffPeak change'!$A$106:DN$202,113,FALSE())))</f>
        <v>0</v>
      </c>
      <c r="DJ96" s="193" t="n">
        <f aca="false">IF(ISERROR(VLOOKUP($A96,'Import OffPeak'!$A$3:DO$99,114,FALSE())-VLOOKUP($A96,'Import OffPeak change'!$A$106:DO$202,114,FALSE())),0,(VLOOKUP($A96,'Import OffPeak'!$A$3:DO$99,114,FALSE())-VLOOKUP($A96,'Import OffPeak change'!$A$106:DO$202,114,FALSE())))</f>
        <v>0</v>
      </c>
      <c r="DK96" s="193" t="n">
        <f aca="false">IF(ISERROR(VLOOKUP($A96,'Import OffPeak'!$A$3:DP$99,115,FALSE())-VLOOKUP($A96,'Import OffPeak change'!$A$106:DP$202,115,FALSE())),0,(VLOOKUP($A96,'Import OffPeak'!$A$3:DP$99,115,FALSE())-VLOOKUP($A96,'Import OffPeak change'!$A$106:DP$202,115,FALSE())))</f>
        <v>0</v>
      </c>
      <c r="DL96" s="193" t="n">
        <f aca="false">IF(ISERROR(VLOOKUP($A96,'Import OffPeak'!$A$3:DQ$99,116,FALSE())-VLOOKUP($A96,'Import OffPeak change'!$A$106:DQ$202,116,FALSE())),0,(VLOOKUP($A96,'Import OffPeak'!$A$3:DQ$99,116,FALSE())-VLOOKUP($A96,'Import OffPeak change'!$A$106:DQ$202,116,FALSE())))</f>
        <v>0</v>
      </c>
      <c r="DM96" s="193" t="n">
        <f aca="false">IF(ISERROR(VLOOKUP($A96,'Import OffPeak'!$A$3:DR$99,117,FALSE())-VLOOKUP($A96,'Import OffPeak change'!$A$106:DR$202,117,FALSE())),0,(VLOOKUP($A96,'Import OffPeak'!$A$3:DR$99,117,FALSE())-VLOOKUP($A96,'Import OffPeak change'!$A$106:DR$202,117,FALSE())))</f>
        <v>0</v>
      </c>
      <c r="DN96" s="193" t="n">
        <f aca="false">IF(ISERROR(VLOOKUP($A96,'Import OffPeak'!$A$3:DS$99,118,FALSE())-VLOOKUP($A96,'Import OffPeak change'!$A$106:DS$202,118,FALSE())),0,(VLOOKUP($A96,'Import OffPeak'!$A$3:DS$99,118,FALSE())-VLOOKUP($A96,'Import OffPeak change'!$A$106:DS$202,118,FALSE())))</f>
        <v>0</v>
      </c>
      <c r="DO96" s="193" t="n">
        <f aca="false">IF(ISERROR(VLOOKUP($A96,'Import OffPeak'!$A$3:DT$99,119,FALSE())-VLOOKUP($A96,'Import OffPeak change'!$A$106:DT$202,119,FALSE())),0,(VLOOKUP($A96,'Import OffPeak'!$A$3:DT$99,119,FALSE())-VLOOKUP($A96,'Import OffPeak change'!$A$106:DT$202,119,FALSE())))</f>
        <v>0</v>
      </c>
      <c r="DP96" s="193" t="n">
        <f aca="false">IF(ISERROR(VLOOKUP($A96,'Import OffPeak'!$A$3:DU$99,120,FALSE())-VLOOKUP($A96,'Import OffPeak change'!$A$106:DU$202,120,FALSE())),0,(VLOOKUP($A96,'Import OffPeak'!$A$3:DU$99,120,FALSE())-VLOOKUP($A96,'Import OffPeak change'!$A$106:DU$202,120,FALSE())))</f>
        <v>0</v>
      </c>
      <c r="DQ96" s="193" t="n">
        <f aca="false">IF(ISERROR(VLOOKUP($A96,'Import OffPeak'!$A$3:DV$99,121,FALSE())-VLOOKUP($A96,'Import OffPeak change'!$A$106:DV$202,121,FALSE())),0,(VLOOKUP($A96,'Import OffPeak'!$A$3:DV$99,121,FALSE())-VLOOKUP($A96,'Import OffPeak change'!$A$106:DV$202,121,FALSE())))</f>
        <v>0</v>
      </c>
      <c r="DR96" s="193" t="n">
        <f aca="false">IF(ISERROR(VLOOKUP($A96,'Import OffPeak'!$A$3:DW$99,122,FALSE())-VLOOKUP($A96,'Import OffPeak change'!$A$106:DW$202,122,FALSE())),0,(VLOOKUP($A96,'Import OffPeak'!$A$3:DW$99,122,FALSE())-VLOOKUP($A96,'Import OffPeak change'!$A$106:DW$202,122,FALSE())))</f>
        <v>0</v>
      </c>
      <c r="DS96" s="193" t="n">
        <f aca="false">IF(ISERROR(VLOOKUP($A96,'Import OffPeak'!$A$3:DX$99,123,FALSE())-VLOOKUP($A96,'Import OffPeak change'!$A$106:DX$202,123,FALSE())),0,(VLOOKUP($A96,'Import OffPeak'!$A$3:DX$99,123,FALSE())-VLOOKUP($A96,'Import OffPeak change'!$A$106:DX$202,123,FALSE())))</f>
        <v>0</v>
      </c>
      <c r="DT96" s="193" t="n">
        <f aca="false">IF(ISERROR(VLOOKUP($A96,'Import OffPeak'!$A$3:DY$99,124,FALSE())-VLOOKUP($A96,'Import OffPeak change'!$A$106:DY$202,124,FALSE())),0,(VLOOKUP($A96,'Import OffPeak'!$A$3:DY$99,124,FALSE())-VLOOKUP($A96,'Import OffPeak change'!$A$106:DY$202,124,FALSE())))</f>
        <v>0</v>
      </c>
      <c r="DU96" s="193" t="n">
        <f aca="false">IF(ISERROR(VLOOKUP($A96,'Import OffPeak'!$A$3:DZ$99,125,FALSE())-VLOOKUP($A96,'Import OffPeak change'!$A$106:DZ$202,125,FALSE())),0,(VLOOKUP($A96,'Import OffPeak'!$A$3:DZ$99,125,FALSE())-VLOOKUP($A96,'Import OffPeak change'!$A$106:DZ$202,125,FALSE())))</f>
        <v>0</v>
      </c>
      <c r="DV96" s="193" t="n">
        <f aca="false">IF(ISERROR(VLOOKUP($A96,'Import OffPeak'!$A$3:EA$99,126,FALSE())-VLOOKUP($A96,'Import OffPeak change'!$A$106:EA$202,126,FALSE())),0,(VLOOKUP($A96,'Import OffPeak'!$A$3:EA$99,126,FALSE())-VLOOKUP($A96,'Import OffPeak change'!$A$106:EA$202,126,FALSE())))</f>
        <v>0</v>
      </c>
      <c r="DW96" s="193" t="n">
        <f aca="false">IF(ISERROR(VLOOKUP($A96,'Import OffPeak'!$A$3:EB$99,127,FALSE())-VLOOKUP($A96,'Import OffPeak change'!$A$106:EB$202,127,FALSE())),0,(VLOOKUP($A96,'Import OffPeak'!$A$3:EB$99,127,FALSE())-VLOOKUP($A96,'Import OffPeak change'!$A$106:EB$202,127,FALSE())))</f>
        <v>0</v>
      </c>
      <c r="DX96" s="193" t="n">
        <f aca="false">IF(ISERROR(VLOOKUP($A96,'Import OffPeak'!$A$3:EC$99,128,FALSE())-VLOOKUP($A96,'Import OffPeak change'!$A$106:EC$202,128,FALSE())),0,(VLOOKUP($A96,'Import OffPeak'!$A$3:EC$99,128,FALSE())-VLOOKUP($A96,'Import OffPeak change'!$A$106:EC$202,128,FALSE())))</f>
        <v>0</v>
      </c>
      <c r="DY96" s="193" t="n">
        <f aca="false">IF(ISERROR(VLOOKUP($A96,'Import OffPeak'!$A$3:ED$99,129,FALSE())-VLOOKUP($A96,'Import OffPeak change'!$A$106:ED$202,129,FALSE())),0,(VLOOKUP($A96,'Import OffPeak'!$A$3:ED$99,129,FALSE())-VLOOKUP($A96,'Import OffPeak change'!$A$106:ED$202,129,FALSE())))</f>
        <v>0</v>
      </c>
      <c r="DZ96" s="193" t="n">
        <f aca="false">IF(ISERROR(VLOOKUP($A96,'Import OffPeak'!$A$3:EE$99,130,FALSE())-VLOOKUP($A96,'Import OffPeak change'!$A$106:EE$202,130,FALSE())),0,(VLOOKUP($A96,'Import OffPeak'!$A$3:EE$99,130,FALSE())-VLOOKUP($A96,'Import OffPeak change'!$A$106:EE$202,130,FALSE())))</f>
        <v>0</v>
      </c>
      <c r="EA96" s="193" t="n">
        <f aca="false">IF(ISERROR(VLOOKUP($A96,'Import OffPeak'!$A$3:EF$99,131,FALSE())-VLOOKUP($A96,'Import OffPeak change'!$A$106:EF$202,131,FALSE())),0,(VLOOKUP($A96,'Import OffPeak'!$A$3:EF$99,131,FALSE())-VLOOKUP($A96,'Import OffPeak change'!$A$106:EF$202,131,FALSE())))</f>
        <v>0</v>
      </c>
      <c r="EB96" s="193" t="n">
        <f aca="false">IF(ISERROR(VLOOKUP($A96,'Import OffPeak'!$A$3:EG$99,132,FALSE())-VLOOKUP($A96,'Import OffPeak change'!$A$106:EG$202,132,FALSE())),0,(VLOOKUP($A96,'Import OffPeak'!$A$3:EG$99,132,FALSE())-VLOOKUP($A96,'Import OffPeak change'!$A$106:EG$202,132,FALSE())))</f>
        <v>0</v>
      </c>
      <c r="EC96" s="193" t="n">
        <f aca="false">IF(ISERROR(VLOOKUP($A96,'Import OffPeak'!$A$3:EH$99,133,FALSE())-VLOOKUP($A96,'Import OffPeak change'!$A$106:EH$202,133,FALSE())),0,(VLOOKUP($A96,'Import OffPeak'!$A$3:EH$99,133,FALSE())-VLOOKUP($A96,'Import OffPeak change'!$A$106:EH$202,133,FALSE())))</f>
        <v>0</v>
      </c>
      <c r="ED96" s="193" t="n">
        <f aca="false">IF(ISERROR(VLOOKUP($A96,'Import OffPeak'!$A$3:EI$99,134,FALSE())-VLOOKUP($A96,'Import OffPeak change'!$A$106:EI$202,134,FALSE())),0,(VLOOKUP($A96,'Import OffPeak'!$A$3:EI$99,134,FALSE())-VLOOKUP($A96,'Import OffPeak change'!$A$106:EI$202,134,FALSE())))</f>
        <v>0</v>
      </c>
      <c r="EE96" s="193" t="n">
        <f aca="false">IF(ISERROR(VLOOKUP($A96,'Import OffPeak'!$A$3:EJ$99,135,FALSE())-VLOOKUP($A96,'Import OffPeak change'!$A$106:EJ$202,135,FALSE())),0,(VLOOKUP($A96,'Import OffPeak'!$A$3:EJ$99,135,FALSE())-VLOOKUP($A96,'Import OffPeak change'!$A$106:EJ$202,135,FALSE())))</f>
        <v>0</v>
      </c>
      <c r="EF96" s="193" t="n">
        <f aca="false">IF(ISERROR(VLOOKUP($A96,'Import OffPeak'!$A$3:EK$99,136,FALSE())-VLOOKUP($A96,'Import OffPeak change'!$A$106:EK$202,136,FALSE())),0,(VLOOKUP($A96,'Import OffPeak'!$A$3:EK$99,136,FALSE())-VLOOKUP($A96,'Import OffPeak change'!$A$106:EK$202,136,FALSE())))</f>
        <v>0</v>
      </c>
      <c r="EG96" s="193" t="n">
        <f aca="false">IF(ISERROR(VLOOKUP($A96,'Import OffPeak'!$A$3:EL$99,137,FALSE())-VLOOKUP($A96,'Import OffPeak change'!$A$106:EL$202,137,FALSE())),0,(VLOOKUP($A96,'Import OffPeak'!$A$3:EL$99,137,FALSE())-VLOOKUP($A96,'Import OffPeak change'!$A$106:EL$202,137,FALSE())))</f>
        <v>0</v>
      </c>
      <c r="EH96" s="193" t="n">
        <f aca="false">IF(ISERROR(VLOOKUP($A96,'Import OffPeak'!$A$3:EM$99,138,FALSE())-VLOOKUP($A96,'Import OffPeak change'!$A$106:EM$202,138,FALSE())),0,(VLOOKUP($A96,'Import OffPeak'!$A$3:EM$99,138,FALSE())-VLOOKUP($A96,'Import OffPeak change'!$A$106:EM$202,138,FALSE())))</f>
        <v>0</v>
      </c>
      <c r="EI96" s="193" t="n">
        <f aca="false">IF(ISERROR(VLOOKUP($A96,'Import OffPeak'!$A$3:EN$99,139,FALSE())-VLOOKUP($A96,'Import OffPeak change'!$A$106:EN$202,139,FALSE())),0,(VLOOKUP($A96,'Import OffPeak'!$A$3:EN$99,139,FALSE())-VLOOKUP($A96,'Import OffPeak change'!$A$106:EN$202,139,FALSE())))</f>
        <v>0</v>
      </c>
      <c r="EJ96" s="193" t="n">
        <f aca="false">IF(ISERROR(VLOOKUP($A96,'Import OffPeak'!$A$3:EO$99,140,FALSE())-VLOOKUP($A96,'Import OffPeak change'!$A$106:EO$202,140,FALSE())),0,(VLOOKUP($A96,'Import OffPeak'!$A$3:EO$99,140,FALSE())-VLOOKUP($A96,'Import OffPeak change'!$A$106:EO$202,140,FALSE())))</f>
        <v>0</v>
      </c>
      <c r="EK96" s="193" t="n">
        <f aca="false">IF(ISERROR(VLOOKUP($A96,'Import OffPeak'!$A$3:EP$99,141,FALSE())-VLOOKUP($A96,'Import OffPeak change'!$A$106:EP$202,141,FALSE())),0,(VLOOKUP($A96,'Import OffPeak'!$A$3:EP$99,141,FALSE())-VLOOKUP($A96,'Import OffPeak change'!$A$106:EP$202,141,FALSE())))</f>
        <v>0</v>
      </c>
      <c r="EL96" s="193" t="n">
        <f aca="false">IF(ISERROR(VLOOKUP($A96,'Import OffPeak'!$A$3:EQ$99,142,FALSE())-VLOOKUP($A96,'Import OffPeak change'!$A$106:EQ$202,142,FALSE())),0,(VLOOKUP($A96,'Import OffPeak'!$A$3:EQ$99,142,FALSE())-VLOOKUP($A96,'Import OffPeak change'!$A$106:EQ$202,142,FALSE())))</f>
        <v>0</v>
      </c>
      <c r="EM96" s="193" t="n">
        <f aca="false">IF(ISERROR(VLOOKUP($A96,'Import OffPeak'!$A$3:ER$99,143,FALSE())-VLOOKUP($A96,'Import OffPeak change'!$A$106:ER$202,143,FALSE())),0,(VLOOKUP($A96,'Import OffPeak'!$A$3:ER$99,143,FALSE())-VLOOKUP($A96,'Import OffPeak change'!$A$106:ER$202,143,FALSE())))</f>
        <v>0</v>
      </c>
      <c r="EN96" s="193" t="n">
        <f aca="false">IF(ISERROR(VLOOKUP($A96,'Import OffPeak'!$A$3:ES$99,144,FALSE())-VLOOKUP($A96,'Import OffPeak change'!$A$106:ES$202,144,FALSE())),0,(VLOOKUP($A96,'Import OffPeak'!$A$3:ES$99,144,FALSE())-VLOOKUP($A96,'Import OffPeak change'!$A$106:ES$202,144,FALSE())))</f>
        <v>0</v>
      </c>
      <c r="EO96" s="193" t="n">
        <f aca="false">IF(ISERROR(VLOOKUP($A96,'Import OffPeak'!$A$3:ET$99,145,FALSE())-VLOOKUP($A96,'Import OffPeak change'!$A$106:ET$202,145,FALSE())),0,(VLOOKUP($A96,'Import OffPeak'!$A$3:ET$99,145,FALSE())-VLOOKUP($A96,'Import OffPeak change'!$A$106:ET$202,145,FALSE())))</f>
        <v>0</v>
      </c>
      <c r="EP96" s="193" t="n">
        <f aca="false">IF(ISERROR(VLOOKUP($A96,'Import OffPeak'!$A$3:EU$99,146,FALSE())-VLOOKUP($A96,'Import OffPeak change'!$A$106:EU$202,146,FALSE())),0,(VLOOKUP($A96,'Import OffPeak'!$A$3:EU$99,146,FALSE())-VLOOKUP($A96,'Import OffPeak change'!$A$106:EU$202,146,FALSE())))</f>
        <v>0</v>
      </c>
      <c r="EQ96" s="193" t="n">
        <f aca="false">IF(ISERROR(VLOOKUP($A96,'Import OffPeak'!$A$3:EV$99,147,FALSE())-VLOOKUP($A96,'Import OffPeak change'!$A$106:EV$202,147,FALSE())),0,(VLOOKUP($A96,'Import OffPeak'!$A$3:EV$99,147,FALSE())-VLOOKUP($A96,'Import OffPeak change'!$A$106:EV$202,147,FALSE())))</f>
        <v>0</v>
      </c>
      <c r="ER96" s="193" t="n">
        <f aca="false">IF(ISERROR(VLOOKUP($A96,'Import OffPeak'!$A$3:EW$99,148,FALSE())-VLOOKUP($A96,'Import OffPeak change'!$A$106:EW$202,148,FALSE())),0,(VLOOKUP($A96,'Import OffPeak'!$A$3:EW$99,148,FALSE())-VLOOKUP($A96,'Import OffPeak change'!$A$106:EW$202,148,FALSE())))</f>
        <v>0</v>
      </c>
      <c r="ES96" s="193" t="n">
        <f aca="false">IF(ISERROR(VLOOKUP($A96,'Import OffPeak'!$A$3:EX$99,149,FALSE())-VLOOKUP($A96,'Import OffPeak change'!$A$106:EX$202,149,FALSE())),0,(VLOOKUP($A96,'Import OffPeak'!$A$3:EX$99,149,FALSE())-VLOOKUP($A96,'Import OffPeak change'!$A$106:EX$202,149,FALSE())))</f>
        <v>0</v>
      </c>
      <c r="ET96" s="193" t="n">
        <f aca="false">IF(ISERROR(VLOOKUP($A96,'Import OffPeak'!$A$3:EY$99,150,FALSE())-VLOOKUP($A96,'Import OffPeak change'!$A$106:EY$202,150,FALSE())),0,(VLOOKUP($A96,'Import OffPeak'!$A$3:EY$99,150,FALSE())-VLOOKUP($A96,'Import OffPeak change'!$A$106:EY$202,150,FALSE())))</f>
        <v>0</v>
      </c>
      <c r="EU96" s="193" t="n">
        <f aca="false">IF(ISERROR(VLOOKUP($A96,'Import OffPeak'!$A$3:EZ$99,151,FALSE())-VLOOKUP($A96,'Import OffPeak change'!$A$106:EZ$202,151,FALSE())),0,(VLOOKUP($A96,'Import OffPeak'!$A$3:EZ$99,151,FALSE())-VLOOKUP($A96,'Import OffPeak change'!$A$106:EZ$202,151,FALSE())))</f>
        <v>0</v>
      </c>
      <c r="EV96" s="193" t="n">
        <f aca="false">IF(ISERROR(VLOOKUP($A96,'Import OffPeak'!$A$3:FA$99,152,FALSE())-VLOOKUP($A96,'Import OffPeak change'!$A$106:FA$202,152,FALSE())),0,(VLOOKUP($A96,'Import OffPeak'!$A$3:FA$99,152,FALSE())-VLOOKUP($A96,'Import OffPeak change'!$A$106:FA$202,152,FALSE())))</f>
        <v>0</v>
      </c>
      <c r="EW96" s="193" t="n">
        <f aca="false">IF(ISERROR(VLOOKUP($A96,'Import OffPeak'!$A$3:FB$99,153,FALSE())-VLOOKUP($A96,'Import OffPeak change'!$A$106:FB$202,153,FALSE())),0,(VLOOKUP($A96,'Import OffPeak'!$A$3:FB$99,153,FALSE())-VLOOKUP($A96,'Import OffPeak change'!$A$106:FB$202,153,FALSE())))</f>
        <v>0</v>
      </c>
      <c r="EX96" s="193" t="n">
        <f aca="false">IF(ISERROR(VLOOKUP($A96,'Import OffPeak'!$A$3:FC$99,154,FALSE())-VLOOKUP($A96,'Import OffPeak change'!$A$106:FC$202,154,FALSE())),0,(VLOOKUP($A96,'Import OffPeak'!$A$3:FC$99,154,FALSE())-VLOOKUP($A96,'Import OffPeak change'!$A$106:FC$202,154,FALSE())))</f>
        <v>0</v>
      </c>
      <c r="EY96" s="193" t="n">
        <f aca="false">IF(ISERROR(VLOOKUP($A96,'Import OffPeak'!$A$3:FD$99,155,FALSE())-VLOOKUP($A96,'Import OffPeak change'!$A$106:FD$202,155,FALSE())),0,(VLOOKUP($A96,'Import OffPeak'!$A$3:FD$99,155,FALSE())-VLOOKUP($A96,'Import OffPeak change'!$A$106:FD$202,155,FALSE())))</f>
        <v>0</v>
      </c>
      <c r="EZ96" s="193" t="n">
        <f aca="false">IF(ISERROR(VLOOKUP($A96,'Import OffPeak'!$A$3:FE$99,156,FALSE())-VLOOKUP($A96,'Import OffPeak change'!$A$106:FE$202,156,FALSE())),0,(VLOOKUP($A96,'Import OffPeak'!$A$3:FE$99,156,FALSE())-VLOOKUP($A96,'Import OffPeak change'!$A$106:FE$202,156,FALSE())))</f>
        <v>0</v>
      </c>
      <c r="FA96" s="193" t="n">
        <f aca="false">IF(ISERROR(VLOOKUP($A96,'Import OffPeak'!$A$3:FF$99,157,FALSE())-VLOOKUP($A96,'Import OffPeak change'!$A$106:FF$202,157,FALSE())),0,(VLOOKUP($A96,'Import OffPeak'!$A$3:FF$99,157,FALSE())-VLOOKUP($A96,'Import OffPeak change'!$A$106:FF$202,157,FALSE())))</f>
        <v>0</v>
      </c>
      <c r="FB96" s="193" t="n">
        <f aca="false">IF(ISERROR(VLOOKUP($A96,'Import OffPeak'!$A$3:FG$99,158,FALSE())-VLOOKUP($A96,'Import OffPeak change'!$A$106:FG$202,158,FALSE())),0,(VLOOKUP($A96,'Import OffPeak'!$A$3:FG$99,158,FALSE())-VLOOKUP($A96,'Import OffPeak change'!$A$106:FG$202,158,FALSE())))</f>
        <v>0</v>
      </c>
      <c r="FC96" s="193" t="n">
        <f aca="false">IF(ISERROR(VLOOKUP($A96,'Import OffPeak'!$A$3:FH$99,159,FALSE())-VLOOKUP($A96,'Import OffPeak change'!$A$106:FH$202,159,FALSE())),0,(VLOOKUP($A96,'Import OffPeak'!$A$3:FH$99,159,FALSE())-VLOOKUP($A96,'Import OffPeak change'!$A$106:FH$202,159,FALSE())))</f>
        <v>0</v>
      </c>
      <c r="FD96" s="193" t="n">
        <f aca="false">IF(ISERROR(VLOOKUP($A96,'Import OffPeak'!$A$3:FI$99,160,FALSE())-VLOOKUP($A96,'Import OffPeak change'!$A$106:FI$202,160,FALSE())),0,(VLOOKUP($A96,'Import OffPeak'!$A$3:FI$99,160,FALSE())-VLOOKUP($A96,'Import OffPeak change'!$A$106:FI$202,160,FALSE())))</f>
        <v>0</v>
      </c>
      <c r="FE96" s="193" t="n">
        <f aca="false">IF(ISERROR(VLOOKUP($A96,'Import OffPeak'!$A$3:FJ$99,161,FALSE())-VLOOKUP($A96,'Import OffPeak change'!$A$106:FJ$202,161,FALSE())),0,(VLOOKUP($A96,'Import OffPeak'!$A$3:FJ$99,161,FALSE())-VLOOKUP($A96,'Import OffPeak change'!$A$106:FJ$202,161,FALSE())))</f>
        <v>0</v>
      </c>
      <c r="FF96" s="193" t="n">
        <f aca="false">IF(ISERROR(VLOOKUP($A96,'Import OffPeak'!$A$3:FK$99,162,FALSE())-VLOOKUP($A96,'Import OffPeak change'!$A$106:FK$202,162,FALSE())),0,(VLOOKUP($A96,'Import OffPeak'!$A$3:FK$99,162,FALSE())-VLOOKUP($A96,'Import OffPeak change'!$A$106:FK$202,162,FALSE())))</f>
        <v>0</v>
      </c>
      <c r="FG96" s="193" t="n">
        <f aca="false">IF(ISERROR(VLOOKUP($A96,'Import OffPeak'!$A$3:FL$99,163,FALSE())-VLOOKUP($A96,'Import OffPeak change'!$A$106:FL$202,163,FALSE())),0,(VLOOKUP($A96,'Import OffPeak'!$A$3:FL$99,163,FALSE())-VLOOKUP($A96,'Import OffPeak change'!$A$106:FL$202,163,FALSE())))</f>
        <v>0</v>
      </c>
      <c r="FH96" s="193" t="n">
        <f aca="false">IF(ISERROR(VLOOKUP($A96,'Import OffPeak'!$A$3:FM$99,164,FALSE())-VLOOKUP($A96,'Import OffPeak change'!$A$106:FM$202,164,FALSE())),0,(VLOOKUP($A96,'Import OffPeak'!$A$3:FM$99,164,FALSE())-VLOOKUP($A96,'Import OffPeak change'!$A$106:FM$202,164,FALSE())))</f>
        <v>0</v>
      </c>
      <c r="FI96" s="193" t="n">
        <f aca="false">IF(ISERROR(VLOOKUP($A96,'Import OffPeak'!$A$3:FN$99,165,FALSE())-VLOOKUP($A96,'Import OffPeak change'!$A$106:FN$202,165,FALSE())),0,(VLOOKUP($A96,'Import OffPeak'!$A$3:FN$99,165,FALSE())-VLOOKUP($A96,'Import OffPeak change'!$A$106:FN$202,165,FALSE())))</f>
        <v>0</v>
      </c>
      <c r="FJ96" s="193" t="n">
        <f aca="false">IF(ISERROR(VLOOKUP($A96,'Import OffPeak'!$A$3:FO$99,166,FALSE())-VLOOKUP($A96,'Import OffPeak change'!$A$106:FO$202,166,FALSE())),0,(VLOOKUP($A96,'Import OffPeak'!$A$3:FO$99,166,FALSE())-VLOOKUP($A96,'Import OffPeak change'!$A$106:FO$202,166,FALSE())))</f>
        <v>0</v>
      </c>
      <c r="FK96" s="193" t="n">
        <f aca="false">IF(ISERROR(VLOOKUP($A96,'Import OffPeak'!$A$3:FP$99,167,FALSE())-VLOOKUP($A96,'Import OffPeak change'!$A$106:FP$202,167,FALSE())),0,(VLOOKUP($A96,'Import OffPeak'!$A$3:FP$99,167,FALSE())-VLOOKUP($A96,'Import OffPeak change'!$A$106:FP$202,167,FALSE())))</f>
        <v>0</v>
      </c>
      <c r="FL96" s="193" t="n">
        <f aca="false">IF(ISERROR(VLOOKUP($A96,'Import OffPeak'!$A$3:FQ$99,168,FALSE())-VLOOKUP($A96,'Import OffPeak change'!$A$106:FQ$202,168,FALSE())),0,(VLOOKUP($A96,'Import OffPeak'!$A$3:FQ$99,168,FALSE())-VLOOKUP($A96,'Import OffPeak change'!$A$106:FQ$202,168,FALSE())))</f>
        <v>0</v>
      </c>
      <c r="FM96" s="193" t="n">
        <f aca="false">IF(ISERROR(VLOOKUP($A96,'Import OffPeak'!$A$3:FR$99,169,FALSE())-VLOOKUP($A96,'Import OffPeak change'!$A$106:FR$202,169,FALSE())),0,(VLOOKUP($A96,'Import OffPeak'!$A$3:FR$99,169,FALSE())-VLOOKUP($A96,'Import OffPeak change'!$A$106:FR$202,169,FALSE())))</f>
        <v>0</v>
      </c>
      <c r="FN96" s="193" t="n">
        <f aca="false">IF(ISERROR(VLOOKUP($A96,'Import OffPeak'!$A$3:FS$99,170,FALSE())-VLOOKUP($A96,'Import OffPeak change'!$A$106:FS$202,170,FALSE())),0,(VLOOKUP($A96,'Import OffPeak'!$A$3:FS$99,170,FALSE())-VLOOKUP($A96,'Import OffPeak change'!$A$106:FS$202,170,FALSE())))</f>
        <v>0</v>
      </c>
      <c r="FO96" s="193" t="n">
        <f aca="false">IF(ISERROR(VLOOKUP($A96,'Import OffPeak'!$A$3:FT$99,171,FALSE())-VLOOKUP($A96,'Import OffPeak change'!$A$106:FT$202,171,FALSE())),0,(VLOOKUP($A96,'Import OffPeak'!$A$3:FT$99,171,FALSE())-VLOOKUP($A96,'Import OffPeak change'!$A$106:FT$202,171,FALSE())))</f>
        <v>0</v>
      </c>
      <c r="FP96" s="193" t="n">
        <f aca="false">IF(ISERROR(VLOOKUP($A96,'Import OffPeak'!$A$3:FU$99,172,FALSE())-VLOOKUP($A96,'Import OffPeak change'!$A$106:FU$202,172,FALSE())),0,(VLOOKUP($A96,'Import OffPeak'!$A$3:FU$99,172,FALSE())-VLOOKUP($A96,'Import OffPeak change'!$A$106:FU$202,172,FALSE())))</f>
        <v>0</v>
      </c>
      <c r="FQ96" s="193" t="n">
        <f aca="false">IF(ISERROR(VLOOKUP($A96,'Import OffPeak'!$A$3:FV$99,173,FALSE())-VLOOKUP($A96,'Import OffPeak change'!$A$106:FV$202,173,FALSE())),0,(VLOOKUP($A96,'Import OffPeak'!$A$3:FV$99,173,FALSE())-VLOOKUP($A96,'Import OffPeak change'!$A$106:FV$202,173,FALSE())))</f>
        <v>0</v>
      </c>
      <c r="FR96" s="193" t="n">
        <f aca="false">IF(ISERROR(VLOOKUP($A96,'Import OffPeak'!$A$3:FW$99,174,FALSE())-VLOOKUP($A96,'Import OffPeak change'!$A$106:FW$202,174,FALSE())),0,(VLOOKUP($A96,'Import OffPeak'!$A$3:FW$99,174,FALSE())-VLOOKUP($A96,'Import OffPeak change'!$A$106:FW$202,174,FALSE())))</f>
        <v>0</v>
      </c>
      <c r="FS96" s="193" t="n">
        <f aca="false">IF(ISERROR(VLOOKUP($A96,'Import OffPeak'!$A$3:FX$99,175,FALSE())-VLOOKUP($A96,'Import OffPeak change'!$A$106:FX$202,175,FALSE())),0,(VLOOKUP($A96,'Import OffPeak'!$A$3:FX$99,175,FALSE())-VLOOKUP($A96,'Import OffPeak change'!$A$106:FX$202,175,FALSE())))</f>
        <v>0</v>
      </c>
      <c r="FT96" s="193" t="n">
        <f aca="false">IF(ISERROR(VLOOKUP($A96,'Import OffPeak'!$A$3:FY$99,176,FALSE())-VLOOKUP($A96,'Import OffPeak change'!$A$106:FY$202,176,FALSE())),0,(VLOOKUP($A96,'Import OffPeak'!$A$3:FY$99,176,FALSE())-VLOOKUP($A96,'Import OffPeak change'!$A$106:FY$202,176,FALSE())))</f>
        <v>0</v>
      </c>
      <c r="FU96" s="193" t="n">
        <f aca="false">IF(ISERROR(VLOOKUP($A96,'Import OffPeak'!$A$3:FZ$99,177,FALSE())-VLOOKUP($A96,'Import OffPeak change'!$A$106:FZ$202,177,FALSE())),0,(VLOOKUP($A96,'Import OffPeak'!$A$3:FZ$99,177,FALSE())-VLOOKUP($A96,'Import OffPeak change'!$A$106:FZ$202,177,FALSE())))</f>
        <v>0</v>
      </c>
      <c r="FV96" s="193" t="n">
        <f aca="false">IF(ISERROR(VLOOKUP($A96,'Import OffPeak'!$A$3:GA$99,178,FALSE())-VLOOKUP($A96,'Import OffPeak change'!$A$106:GA$202,178,FALSE())),0,(VLOOKUP($A96,'Import OffPeak'!$A$3:GA$99,178,FALSE())-VLOOKUP($A96,'Import OffPeak change'!$A$106:GA$202,178,FALSE())))</f>
        <v>0</v>
      </c>
      <c r="FW96" s="193" t="n">
        <f aca="false">IF(ISERROR(VLOOKUP($A96,'Import OffPeak'!$A$3:GB$99,179,FALSE())-VLOOKUP($A96,'Import OffPeak change'!$A$106:GB$202,179,FALSE())),0,(VLOOKUP($A96,'Import OffPeak'!$A$3:GB$99,179,FALSE())-VLOOKUP($A96,'Import OffPeak change'!$A$106:GB$202,179,FALSE())))</f>
        <v>0</v>
      </c>
      <c r="FX96" s="193" t="n">
        <f aca="false">IF(ISERROR(VLOOKUP($A96,'Import OffPeak'!$A$3:GC$99,180,FALSE())-VLOOKUP($A96,'Import OffPeak change'!$A$106:GC$202,180,FALSE())),0,(VLOOKUP($A96,'Import OffPeak'!$A$3:GC$99,180,FALSE())-VLOOKUP($A96,'Import OffPeak change'!$A$106:GC$202,180,FALSE())))</f>
        <v>0</v>
      </c>
      <c r="FY96" s="193" t="n">
        <f aca="false">IF(ISERROR(VLOOKUP($A96,'Import OffPeak'!$A$3:GD$99,181,FALSE())-VLOOKUP($A96,'Import OffPeak change'!$A$106:GD$202,181,FALSE())),0,(VLOOKUP($A96,'Import OffPeak'!$A$3:GD$99,181,FALSE())-VLOOKUP($A96,'Import OffPeak change'!$A$106:GD$202,181,FALSE())))</f>
        <v>0</v>
      </c>
      <c r="FZ96" s="193" t="n">
        <f aca="false">IF(ISERROR(VLOOKUP($A96,'Import OffPeak'!$A$3:GE$99,182,FALSE())-VLOOKUP($A96,'Import OffPeak change'!$A$106:GE$202,182,FALSE())),0,(VLOOKUP($A96,'Import OffPeak'!$A$3:GE$99,182,FALSE())-VLOOKUP($A96,'Import OffPeak change'!$A$106:GE$202,182,FALSE())))</f>
        <v>0</v>
      </c>
      <c r="GA96" s="193" t="n">
        <f aca="false">IF(ISERROR(VLOOKUP($A96,'Import OffPeak'!$A$3:GF$99,183,FALSE())-VLOOKUP($A96,'Import OffPeak change'!$A$106:GF$202,183,FALSE())),0,(VLOOKUP($A96,'Import OffPeak'!$A$3:GF$99,183,FALSE())-VLOOKUP($A96,'Import OffPeak change'!$A$106:GF$202,183,FALSE())))</f>
        <v>0</v>
      </c>
      <c r="GB96" s="193" t="n">
        <f aca="false">IF(ISERROR(VLOOKUP($A96,'Import OffPeak'!$A$3:GG$99,184,FALSE())-VLOOKUP($A96,'Import OffPeak change'!$A$106:GG$202,184,FALSE())),0,(VLOOKUP($A96,'Import OffPeak'!$A$3:GG$99,184,FALSE())-VLOOKUP($A96,'Import OffPeak change'!$A$106:GG$202,184,FALSE())))</f>
        <v>0</v>
      </c>
      <c r="GC96" s="193" t="n">
        <f aca="false">IF(ISERROR(VLOOKUP($A96,'Import OffPeak'!$A$3:GH$99,185,FALSE())-VLOOKUP($A96,'Import OffPeak change'!$A$106:GH$202,185,FALSE())),0,(VLOOKUP($A96,'Import OffPeak'!$A$3:GH$99,185,FALSE())-VLOOKUP($A96,'Import OffPeak change'!$A$106:GH$202,185,FALSE())))</f>
        <v>0</v>
      </c>
      <c r="GD96" s="193" t="n">
        <f aca="false">IF(ISERROR(VLOOKUP($A96,'Import OffPeak'!$A$3:GI$99,186,FALSE())-VLOOKUP($A96,'Import OffPeak change'!$A$106:GI$202,186,FALSE())),0,(VLOOKUP($A96,'Import OffPeak'!$A$3:GI$99,186,FALSE())-VLOOKUP($A96,'Import OffPeak change'!$A$106:GI$202,186,FALSE())))</f>
        <v>0</v>
      </c>
      <c r="GE96" s="193" t="n">
        <f aca="false">IF(ISERROR(VLOOKUP($A96,'Import OffPeak'!$A$3:GJ$99,187,FALSE())-VLOOKUP($A96,'Import OffPeak change'!$A$106:GJ$202,187,FALSE())),0,(VLOOKUP($A96,'Import OffPeak'!$A$3:GJ$99,187,FALSE())-VLOOKUP($A96,'Import OffPeak change'!$A$106:GJ$202,187,FALSE())))</f>
        <v>0</v>
      </c>
      <c r="GF96" s="193" t="n">
        <f aca="false">IF(ISERROR(VLOOKUP($A96,'Import OffPeak'!$A$3:GK$99,188,FALSE())-VLOOKUP($A96,'Import OffPeak change'!$A$106:GK$202,188,FALSE())),0,(VLOOKUP($A96,'Import OffPeak'!$A$3:GK$99,188,FALSE())-VLOOKUP($A96,'Import OffPeak change'!$A$106:GK$202,188,FALSE())))</f>
        <v>0</v>
      </c>
      <c r="GG96" s="193" t="n">
        <f aca="false">IF(ISERROR(VLOOKUP($A96,'Import OffPeak'!$A$3:GL$99,189,FALSE())-VLOOKUP($A96,'Import OffPeak change'!$A$106:GL$202,189,FALSE())),0,(VLOOKUP($A96,'Import OffPeak'!$A$3:GL$99,189,FALSE())-VLOOKUP($A96,'Import OffPeak change'!$A$106:GL$202,189,FALSE())))</f>
        <v>0</v>
      </c>
      <c r="GH96" s="193" t="n">
        <f aca="false">IF(ISERROR(VLOOKUP($A96,'Import OffPeak'!$A$3:GM$99,190,FALSE())-VLOOKUP($A96,'Import OffPeak change'!$A$106:GM$202,190,FALSE())),0,(VLOOKUP($A96,'Import OffPeak'!$A$3:GM$99,190,FALSE())-VLOOKUP($A96,'Import OffPeak change'!$A$106:GM$202,190,FALSE())))</f>
        <v>0</v>
      </c>
      <c r="GI96" s="193" t="n">
        <f aca="false">IF(ISERROR(VLOOKUP($A96,'Import OffPeak'!$A$3:GN$99,191,FALSE())-VLOOKUP($A96,'Import OffPeak change'!$A$106:GN$202,191,FALSE())),0,(VLOOKUP($A96,'Import OffPeak'!$A$3:GN$99,191,FALSE())-VLOOKUP($A96,'Import OffPeak change'!$A$106:GN$202,191,FALSE())))</f>
        <v>0</v>
      </c>
      <c r="GJ96" s="193" t="n">
        <f aca="false">IF(ISERROR(VLOOKUP($A96,'Import OffPeak'!$A$3:GO$99,192,FALSE())-VLOOKUP($A96,'Import OffPeak change'!$A$106:GO$202,192,FALSE())),0,(VLOOKUP($A96,'Import OffPeak'!$A$3:GO$99,192,FALSE())-VLOOKUP($A96,'Import OffPeak change'!$A$106:GO$202,192,FALSE())))</f>
        <v>0</v>
      </c>
      <c r="GK96" s="193" t="n">
        <f aca="false">IF(ISERROR(VLOOKUP($A96,'Import OffPeak'!$A$3:GP$99,193,FALSE())-VLOOKUP($A96,'Import OffPeak change'!$A$106:GP$202,193,FALSE())),0,(VLOOKUP($A96,'Import OffPeak'!$A$3:GP$99,193,FALSE())-VLOOKUP($A96,'Import OffPeak change'!$A$106:GP$202,193,FALSE())))</f>
        <v>0</v>
      </c>
      <c r="GL96" s="193" t="n">
        <f aca="false">IF(ISERROR(VLOOKUP($A96,'Import OffPeak'!$A$3:GQ$99,194,FALSE())-VLOOKUP($A96,'Import OffPeak change'!$A$106:GQ$202,194,FALSE())),0,(VLOOKUP($A96,'Import OffPeak'!$A$3:GQ$99,194,FALSE())-VLOOKUP($A96,'Import OffPeak change'!$A$106:GQ$202,194,FALSE())))</f>
        <v>0</v>
      </c>
      <c r="GM96" s="193" t="n">
        <f aca="false">IF(ISERROR(VLOOKUP($A96,'Import OffPeak'!$A$3:GR$99,195,FALSE())-VLOOKUP($A96,'Import OffPeak change'!$A$106:GR$202,195,FALSE())),0,(VLOOKUP($A96,'Import OffPeak'!$A$3:GR$99,195,FALSE())-VLOOKUP($A96,'Import OffPeak change'!$A$106:GR$202,195,FALSE())))</f>
        <v>0</v>
      </c>
      <c r="GN96" s="193" t="n">
        <f aca="false">IF(ISERROR(VLOOKUP($A96,'Import OffPeak'!$A$3:GS$99,196,FALSE())-VLOOKUP($A96,'Import OffPeak change'!$A$106:GS$202,196,FALSE())),0,(VLOOKUP($A96,'Import OffPeak'!$A$3:GS$99,196,FALSE())-VLOOKUP($A96,'Import OffPeak change'!$A$106:GS$202,196,FALSE())))</f>
        <v>0</v>
      </c>
      <c r="GO96" s="193" t="n">
        <f aca="false">IF(ISERROR(VLOOKUP($A96,'Import OffPeak'!$A$3:GT$99,197,FALSE())-VLOOKUP($A96,'Import OffPeak change'!$A$106:GT$202,197,FALSE())),0,(VLOOKUP($A96,'Import OffPeak'!$A$3:GT$99,197,FALSE())-VLOOKUP($A96,'Import OffPeak change'!$A$106:GT$202,197,FALSE())))</f>
        <v>0</v>
      </c>
      <c r="GP96" s="193" t="n">
        <f aca="false">IF(ISERROR(VLOOKUP($A96,'Import OffPeak'!$A$3:GU$99,198,FALSE())-VLOOKUP($A96,'Import OffPeak change'!$A$106:GU$202,198,FALSE())),0,(VLOOKUP($A96,'Import OffPeak'!$A$3:GU$99,198,FALSE())-VLOOKUP($A96,'Import OffPeak change'!$A$106:GU$202,198,FALSE())))</f>
        <v>0</v>
      </c>
      <c r="GQ96" s="193" t="n">
        <f aca="false">IF(ISERROR(VLOOKUP($A96,'Import OffPeak'!$A$3:GV$99,199,FALSE())-VLOOKUP($A96,'Import OffPeak change'!$A$106:GV$202,199,FALSE())),0,(VLOOKUP($A96,'Import OffPeak'!$A$3:GV$99,199,FALSE())-VLOOKUP($A96,'Import OffPeak change'!$A$106:GV$202,199,FALSE())))</f>
        <v>0</v>
      </c>
      <c r="GR96" s="193" t="n">
        <f aca="false">IF(ISERROR(VLOOKUP($A96,'Import OffPeak'!$A$3:GW$99,200,FALSE())-VLOOKUP($A96,'Import OffPeak change'!$A$106:GW$202,200,FALSE())),0,(VLOOKUP($A96,'Import OffPeak'!$A$3:GW$99,200,FALSE())-VLOOKUP($A96,'Import OffPeak change'!$A$106:GW$202,200,FALSE())))</f>
        <v>0</v>
      </c>
      <c r="GS96" s="193" t="n">
        <f aca="false">IF(ISERROR(VLOOKUP($A96,'Import OffPeak'!$A$3:GX$99,201,FALSE())-VLOOKUP($A96,'Import OffPeak change'!$A$106:GX$202,201,FALSE())),0,(VLOOKUP($A96,'Import OffPeak'!$A$3:GX$99,201,FALSE())-VLOOKUP($A96,'Import OffPeak change'!$A$106:GX$202,201,FALSE())))</f>
        <v>0</v>
      </c>
      <c r="GT96" s="193" t="n">
        <f aca="false">IF(ISERROR(VLOOKUP($A96,'Import OffPeak'!$A$3:GY$99,202,FALSE())-VLOOKUP($A96,'Import OffPeak change'!$A$106:GY$202,202,FALSE())),0,(VLOOKUP($A96,'Import OffPeak'!$A$3:GY$99,202,FALSE())-VLOOKUP($A96,'Import OffPeak change'!$A$106:GY$202,202,FALSE())))</f>
        <v>0</v>
      </c>
      <c r="GU96" s="193" t="n">
        <f aca="false">IF(ISERROR(VLOOKUP($A96,'Import OffPeak'!$A$3:GZ$99,203,FALSE())-VLOOKUP($A96,'Import OffPeak change'!$A$106:GZ$202,203,FALSE())),0,(VLOOKUP($A96,'Import OffPeak'!$A$3:GZ$99,203,FALSE())-VLOOKUP($A96,'Import OffPeak change'!$A$106:GZ$202,203,FALSE())))</f>
        <v>0</v>
      </c>
      <c r="GV96" s="193" t="n">
        <f aca="false">IF(ISERROR(VLOOKUP($A96,'Import OffPeak'!$A$3:HA$99,204,FALSE())-VLOOKUP($A96,'Import OffPeak change'!$A$106:HA$202,204,FALSE())),0,(VLOOKUP($A96,'Import OffPeak'!$A$3:HA$99,204,FALSE())-VLOOKUP($A96,'Import OffPeak change'!$A$106:HA$202,204,FALSE())))</f>
        <v>0</v>
      </c>
      <c r="GW96" s="193" t="n">
        <f aca="false">IF(ISERROR(VLOOKUP($A96,'Import OffPeak'!$A$3:HB$99,205,FALSE())-VLOOKUP($A96,'Import OffPeak change'!$A$106:HB$202,205,FALSE())),0,(VLOOKUP($A96,'Import OffPeak'!$A$3:HB$99,205,FALSE())-VLOOKUP($A96,'Import OffPeak change'!$A$106:HB$202,205,FALSE())))</f>
        <v>0</v>
      </c>
      <c r="GX96" s="193" t="n">
        <f aca="false">IF(ISERROR(VLOOKUP($A96,'Import OffPeak'!$A$3:HC$99,206,FALSE())-VLOOKUP($A96,'Import OffPeak change'!$A$106:HC$202,206,FALSE())),0,(VLOOKUP($A96,'Import OffPeak'!$A$3:HC$99,206,FALSE())-VLOOKUP($A96,'Import OffPeak change'!$A$106:HC$202,206,FALSE())))</f>
        <v>0</v>
      </c>
      <c r="GY96" s="193" t="n">
        <f aca="false">IF(ISERROR(VLOOKUP($A96,'Import OffPeak'!$A$3:HD$99,207,FALSE())-VLOOKUP($A96,'Import OffPeak change'!$A$106:HD$202,207,FALSE())),0,(VLOOKUP($A96,'Import OffPeak'!$A$3:HD$99,207,FALSE())-VLOOKUP($A96,'Import OffPeak change'!$A$106:HD$202,207,FALSE())))</f>
        <v>0</v>
      </c>
      <c r="GZ96" s="193" t="n">
        <f aca="false">IF(ISERROR(VLOOKUP($A96,'Import OffPeak'!$A$3:HE$99,208,FALSE())-VLOOKUP($A96,'Import OffPeak change'!$A$106:HE$202,208,FALSE())),0,(VLOOKUP($A96,'Import OffPeak'!$A$3:HE$99,208,FALSE())-VLOOKUP($A96,'Import OffPeak change'!$A$106:HE$202,208,FALSE())))</f>
        <v>0</v>
      </c>
      <c r="HA96" s="193" t="n">
        <f aca="false">IF(ISERROR(VLOOKUP($A96,'Import OffPeak'!$A$3:HF$99,209,FALSE())-VLOOKUP($A96,'Import OffPeak change'!$A$106:HF$202,209,FALSE())),0,(VLOOKUP($A96,'Import OffPeak'!$A$3:HF$99,209,FALSE())-VLOOKUP($A96,'Import OffPeak change'!$A$106:HF$202,209,FALSE())))</f>
        <v>0</v>
      </c>
      <c r="HB96" s="193" t="n">
        <f aca="false">IF(ISERROR(VLOOKUP($A96,'Import OffPeak'!$A$3:HG$99,210,FALSE())-VLOOKUP($A96,'Import OffPeak change'!$A$106:HG$202,210,FALSE())),0,(VLOOKUP($A96,'Import OffPeak'!$A$3:HG$99,210,FALSE())-VLOOKUP($A96,'Import OffPeak change'!$A$106:HG$202,210,FALSE())))</f>
        <v>0</v>
      </c>
      <c r="HC96" s="193" t="n">
        <f aca="false">IF(ISERROR(VLOOKUP($A96,'Import OffPeak'!$A$3:HH$99,211,FALSE())-VLOOKUP($A96,'Import OffPeak change'!$A$106:HH$202,211,FALSE())),0,(VLOOKUP($A96,'Import OffPeak'!$A$3:HH$99,211,FALSE())-VLOOKUP($A96,'Import OffPeak change'!$A$106:HH$202,211,FALSE())))</f>
        <v>0</v>
      </c>
      <c r="HD96" s="193" t="n">
        <f aca="false">IF(ISERROR(VLOOKUP($A96,'Import OffPeak'!$A$3:HI$99,212,FALSE())-VLOOKUP($A96,'Import OffPeak change'!$A$106:HI$202,212,FALSE())),0,(VLOOKUP($A96,'Import OffPeak'!$A$3:HI$99,212,FALSE())-VLOOKUP($A96,'Import OffPeak change'!$A$106:HI$202,212,FALSE())))</f>
        <v>0</v>
      </c>
      <c r="HE96" s="193" t="n">
        <f aca="false">IF(ISERROR(VLOOKUP($A96,'Import OffPeak'!$A$3:HJ$99,213,FALSE())-VLOOKUP($A96,'Import OffPeak change'!$A$106:HJ$202,213,FALSE())),0,(VLOOKUP($A96,'Import OffPeak'!$A$3:HJ$99,213,FALSE())-VLOOKUP($A96,'Import OffPeak change'!$A$106:HJ$202,213,FALSE())))</f>
        <v>0</v>
      </c>
      <c r="HF96" s="193" t="n">
        <f aca="false">IF(ISERROR(VLOOKUP($A96,'Import OffPeak'!$A$3:HK$99,214,FALSE())-VLOOKUP($A96,'Import OffPeak change'!$A$106:HK$202,214,FALSE())),0,(VLOOKUP($A96,'Import OffPeak'!$A$3:HK$99,214,FALSE())-VLOOKUP($A96,'Import OffPeak change'!$A$106:HK$202,214,FALSE())))</f>
        <v>0</v>
      </c>
      <c r="HG96" s="193" t="n">
        <f aca="false">IF(ISERROR(VLOOKUP($A96,'Import OffPeak'!$A$3:HL$99,215,FALSE())-VLOOKUP($A96,'Import OffPeak change'!$A$106:HL$202,215,FALSE())),0,(VLOOKUP($A96,'Import OffPeak'!$A$3:HL$99,215,FALSE())-VLOOKUP($A96,'Import OffPeak change'!$A$106:HL$202,215,FALSE())))</f>
        <v>0</v>
      </c>
      <c r="HH96" s="193" t="n">
        <f aca="false">IF(ISERROR(VLOOKUP($A96,'Import OffPeak'!$A$3:HM$99,216,FALSE())-VLOOKUP($A96,'Import OffPeak change'!$A$106:HM$202,216,FALSE())),0,(VLOOKUP($A96,'Import OffPeak'!$A$3:HM$99,216,FALSE())-VLOOKUP($A96,'Import OffPeak change'!$A$106:HM$202,216,FALSE())))</f>
        <v>0</v>
      </c>
      <c r="HI96" s="193" t="n">
        <f aca="false">IF(ISERROR(VLOOKUP($A96,'Import OffPeak'!$A$3:HN$99,217,FALSE())-VLOOKUP($A96,'Import OffPeak change'!$A$106:HN$202,217,FALSE())),0,(VLOOKUP($A96,'Import OffPeak'!$A$3:HN$99,217,FALSE())-VLOOKUP($A96,'Import OffPeak change'!$A$106:HN$202,217,FALSE())))</f>
        <v>0</v>
      </c>
      <c r="HJ96" s="193" t="n">
        <f aca="false">IF(ISERROR(VLOOKUP($A96,'Import OffPeak'!$A$3:HO$99,218,FALSE())-VLOOKUP($A96,'Import OffPeak change'!$A$106:HO$202,218,FALSE())),0,(VLOOKUP($A96,'Import OffPeak'!$A$3:HO$99,218,FALSE())-VLOOKUP($A96,'Import OffPeak change'!$A$106:HO$202,218,FALSE())))</f>
        <v>0</v>
      </c>
      <c r="HK96" s="193" t="n">
        <f aca="false">IF(ISERROR(VLOOKUP($A96,'Import OffPeak'!$A$3:HP$99,219,FALSE())-VLOOKUP($A96,'Import OffPeak change'!$A$106:HP$202,219,FALSE())),0,(VLOOKUP($A96,'Import OffPeak'!$A$3:HP$99,219,FALSE())-VLOOKUP($A96,'Import OffPeak change'!$A$106:HP$202,219,FALSE())))</f>
        <v>0</v>
      </c>
      <c r="HL96" s="193" t="n">
        <f aca="false">IF(ISERROR(VLOOKUP($A96,'Import OffPeak'!$A$3:HQ$99,220,FALSE())-VLOOKUP($A96,'Import OffPeak change'!$A$106:HQ$202,220,FALSE())),0,(VLOOKUP($A96,'Import OffPeak'!$A$3:HQ$99,220,FALSE())-VLOOKUP($A96,'Import OffPeak change'!$A$106:HQ$202,220,FALSE())))</f>
        <v>0</v>
      </c>
      <c r="HM96" s="193" t="n">
        <f aca="false">IF(ISERROR(VLOOKUP($A96,'Import OffPeak'!$A$3:HR$99,221,FALSE())-VLOOKUP($A96,'Import OffPeak change'!$A$106:HR$202,221,FALSE())),0,(VLOOKUP($A96,'Import OffPeak'!$A$3:HR$99,221,FALSE())-VLOOKUP($A96,'Import OffPeak change'!$A$106:HR$202,221,FALSE())))</f>
        <v>0</v>
      </c>
      <c r="HN96" s="193" t="n">
        <f aca="false">IF(ISERROR(VLOOKUP($A96,'Import OffPeak'!$A$3:HS$99,222,FALSE())-VLOOKUP($A96,'Import OffPeak change'!$A$106:HS$202,222,FALSE())),0,(VLOOKUP($A96,'Import OffPeak'!$A$3:HS$99,222,FALSE())-VLOOKUP($A96,'Import OffPeak change'!$A$106:HS$202,222,FALSE())))</f>
        <v>0</v>
      </c>
      <c r="HO96" s="193" t="n">
        <f aca="false">IF(ISERROR(VLOOKUP($A96,'Import OffPeak'!$A$3:HT$99,223,FALSE())-VLOOKUP($A96,'Import OffPeak change'!$A$106:HT$202,223,FALSE())),0,(VLOOKUP($A96,'Import OffPeak'!$A$3:HT$99,223,FALSE())-VLOOKUP($A96,'Import OffPeak change'!$A$106:HT$202,223,FALSE())))</f>
        <v>0</v>
      </c>
      <c r="HP96" s="193" t="n">
        <f aca="false">IF(ISERROR(VLOOKUP($A96,'Import OffPeak'!$A$3:HU$99,224,FALSE())-VLOOKUP($A96,'Import OffPeak change'!$A$106:HU$202,224,FALSE())),0,(VLOOKUP($A96,'Import OffPeak'!$A$3:HU$99,224,FALSE())-VLOOKUP($A96,'Import OffPeak change'!$A$106:HU$202,224,FALSE())))</f>
        <v>0</v>
      </c>
      <c r="HQ96" s="193" t="n">
        <f aca="false">IF(ISERROR(VLOOKUP($A96,'Import OffPeak'!$A$3:HV$99,225,FALSE())-VLOOKUP($A96,'Import OffPeak change'!$A$106:HV$202,225,FALSE())),0,(VLOOKUP($A96,'Import OffPeak'!$A$3:HV$99,225,FALSE())-VLOOKUP($A96,'Import OffPeak change'!$A$106:HV$202,225,FALSE())))</f>
        <v>0</v>
      </c>
      <c r="HR96" s="193" t="n">
        <f aca="false">IF(ISERROR(VLOOKUP($A96,'Import OffPeak'!$A$3:HW$99,226,FALSE())-VLOOKUP($A96,'Import OffPeak change'!$A$106:HW$202,226,FALSE())),0,(VLOOKUP($A96,'Import OffPeak'!$A$3:HW$99,226,FALSE())-VLOOKUP($A96,'Import OffPeak change'!$A$106:HW$202,226,FALSE())))</f>
        <v>0</v>
      </c>
      <c r="HS96" s="193" t="n">
        <f aca="false">IF(ISERROR(VLOOKUP($A96,'Import OffPeak'!$A$3:HX$99,227,FALSE())-VLOOKUP($A96,'Import OffPeak change'!$A$106:HX$202,227,FALSE())),0,(VLOOKUP($A96,'Import OffPeak'!$A$3:HX$99,227,FALSE())-VLOOKUP($A96,'Import OffPeak change'!$A$106:HX$202,227,FALSE())))</f>
        <v>0</v>
      </c>
      <c r="HT96" s="193" t="n">
        <f aca="false">IF(ISERROR(VLOOKUP($A96,'Import OffPeak'!$A$3:HY$99,228,FALSE())-VLOOKUP($A96,'Import OffPeak change'!$A$106:HY$202,228,FALSE())),0,(VLOOKUP($A96,'Import OffPeak'!$A$3:HY$99,228,FALSE())-VLOOKUP($A96,'Import OffPeak change'!$A$106:HY$202,228,FALSE())))</f>
        <v>0</v>
      </c>
      <c r="HU96" s="193" t="n">
        <f aca="false">IF(ISERROR(VLOOKUP($A96,'Import OffPeak'!$A$3:HZ$99,229,FALSE())-VLOOKUP($A96,'Import OffPeak change'!$A$106:HZ$202,229,FALSE())),0,(VLOOKUP($A96,'Import OffPeak'!$A$3:HZ$99,229,FALSE())-VLOOKUP($A96,'Import OffPeak change'!$A$106:HZ$202,229,FALSE())))</f>
        <v>0</v>
      </c>
      <c r="HV96" s="193" t="n">
        <f aca="false">IF(ISERROR(VLOOKUP($A96,'Import OffPeak'!$A$3:IA$99,230,FALSE())-VLOOKUP($A96,'Import OffPeak change'!$A$106:IA$202,230,FALSE())),0,(VLOOKUP($A96,'Import OffPeak'!$A$3:IA$99,230,FALSE())-VLOOKUP($A96,'Import OffPeak change'!$A$106:IA$202,230,FALSE())))</f>
        <v>0</v>
      </c>
      <c r="HW96" s="193" t="n">
        <f aca="false">IF(ISERROR(VLOOKUP($A96,'Import OffPeak'!$A$3:IB$99,231,FALSE())-VLOOKUP($A96,'Import OffPeak change'!$A$106:IB$202,231,FALSE())),0,(VLOOKUP($A96,'Import OffPeak'!$A$3:IB$99,231,FALSE())-VLOOKUP($A96,'Import OffPeak change'!$A$106:IB$202,231,FALSE())))</f>
        <v>0</v>
      </c>
      <c r="HX96" s="193" t="n">
        <f aca="false">IF(ISERROR(VLOOKUP($A96,'Import OffPeak'!$A$3:IC$99,232,FALSE())-VLOOKUP($A96,'Import OffPeak change'!$A$106:IC$202,232,FALSE())),0,(VLOOKUP($A96,'Import OffPeak'!$A$3:IC$99,232,FALSE())-VLOOKUP($A96,'Import OffPeak change'!$A$106:IC$202,232,FALSE())))</f>
        <v>0</v>
      </c>
      <c r="HY96" s="193" t="n">
        <f aca="false">IF(ISERROR(VLOOKUP($A96,'Import OffPeak'!$A$3:ID$99,233,FALSE())-VLOOKUP($A96,'Import OffPeak change'!$A$106:ID$202,233,FALSE())),0,(VLOOKUP($A96,'Import OffPeak'!$A$3:ID$99,233,FALSE())-VLOOKUP($A96,'Import OffPeak change'!$A$106:ID$202,233,FALSE())))</f>
        <v>0</v>
      </c>
      <c r="HZ96" s="193" t="n">
        <f aca="false">IF(ISERROR(VLOOKUP($A96,'Import OffPeak'!$A$3:IE$99,234,FALSE())-VLOOKUP($A96,'Import OffPeak change'!$A$106:IE$202,234,FALSE())),0,(VLOOKUP($A96,'Import OffPeak'!$A$3:IE$99,234,FALSE())-VLOOKUP($A96,'Import OffPeak change'!$A$106:IE$202,234,FALSE())))</f>
        <v>0</v>
      </c>
      <c r="IA96" s="193" t="n">
        <f aca="false">IF(ISERROR(VLOOKUP($A96,'Import OffPeak'!$A$3:IF$99,235,FALSE())-VLOOKUP($A96,'Import OffPeak change'!$A$106:IF$202,235,FALSE())),0,(VLOOKUP($A96,'Import OffPeak'!$A$3:IF$99,235,FALSE())-VLOOKUP($A96,'Import OffPeak change'!$A$106:IF$202,235,FALSE())))</f>
        <v>0</v>
      </c>
      <c r="IB96" s="193" t="n">
        <f aca="false">IF(ISERROR(VLOOKUP($A96,'Import OffPeak'!$A$3:IG$99,236,FALSE())-VLOOKUP($A96,'Import OffPeak change'!$A$106:IG$202,236,FALSE())),0,(VLOOKUP($A96,'Import OffPeak'!$A$3:IG$99,236,FALSE())-VLOOKUP($A96,'Import OffPeak change'!$A$106:IG$202,236,FALSE())))</f>
        <v>0</v>
      </c>
      <c r="IC96" s="193" t="n">
        <f aca="false">IF(ISERROR(VLOOKUP($A96,'Import OffPeak'!$A$3:IH$99,237,FALSE())-VLOOKUP($A96,'Import OffPeak change'!$A$106:IH$202,237,FALSE())),0,(VLOOKUP($A96,'Import OffPeak'!$A$3:IH$99,237,FALSE())-VLOOKUP($A96,'Import OffPeak change'!$A$106:IH$202,237,FALSE())))</f>
        <v>0</v>
      </c>
      <c r="ID96" s="193" t="n">
        <f aca="false">IF(ISERROR(VLOOKUP($A96,'Import OffPeak'!$A$3:II$99,238,FALSE())-VLOOKUP($A96,'Import OffPeak change'!$A$106:II$202,238,FALSE())),0,(VLOOKUP($A96,'Import OffPeak'!$A$3:II$99,238,FALSE())-VLOOKUP($A96,'Import OffPeak change'!$A$106:II$202,238,FALSE())))</f>
        <v>0</v>
      </c>
      <c r="IE96" s="193" t="n">
        <f aca="false">IF(ISERROR(VLOOKUP($A96,'Import OffPeak'!$A$3:IJ$99,239,FALSE())-VLOOKUP($A96,'Import OffPeak change'!$A$106:IJ$202,239,FALSE())),0,(VLOOKUP($A96,'Import OffPeak'!$A$3:IJ$99,239,FALSE())-VLOOKUP($A96,'Import OffPeak change'!$A$106:IJ$202,239,FALSE())))</f>
        <v>0</v>
      </c>
    </row>
    <row r="97" customFormat="false" ht="12.75" hidden="false" customHeight="false" outlineLevel="0" collapsed="false">
      <c r="A97" s="201" t="str">
        <f aca="false">IF('Import OffPeak'!A94=0,"",'Import OffPeak'!A94)</f>
        <v/>
      </c>
      <c r="B97" s="193"/>
      <c r="C97" s="193"/>
      <c r="D97" s="193"/>
      <c r="E97" s="193"/>
      <c r="F97" s="193"/>
      <c r="G97" s="193" t="n">
        <f aca="false">IF(ISERROR(VLOOKUP($A97,'Import OffPeak'!$A$3:L$99,7,FALSE())-VLOOKUP($A97,'Import OffPeak change'!$A$106:L$202,7,FALSE())),0,(VLOOKUP($A97,'Import OffPeak'!$A$3:L$99,7,FALSE())-VLOOKUP($A97,'Import OffPeak change'!$A$106:L$202,7,FALSE())))</f>
        <v>0</v>
      </c>
      <c r="H97" s="193" t="n">
        <f aca="false">IF(ISERROR(VLOOKUP($A97,'Import OffPeak'!$A$3:M$99,8,FALSE())-VLOOKUP($A97,'Import OffPeak change'!$A$106:M$202,8,FALSE())),0,(VLOOKUP($A97,'Import OffPeak'!$A$3:M$99,8,FALSE())-VLOOKUP($A97,'Import OffPeak change'!$A$106:M$202,8,FALSE())))</f>
        <v>0</v>
      </c>
      <c r="I97" s="193" t="n">
        <f aca="false">IF(ISERROR(VLOOKUP($A97,'Import OffPeak'!$A$3:N$99,9,FALSE())-VLOOKUP($A97,'Import OffPeak change'!$A$106:N$202,9,FALSE())),0,(VLOOKUP($A97,'Import OffPeak'!$A$3:N$99,9,FALSE())-VLOOKUP($A97,'Import OffPeak change'!$A$106:N$202,9,FALSE())))</f>
        <v>0</v>
      </c>
      <c r="J97" s="193" t="n">
        <f aca="false">IF(ISERROR(VLOOKUP($A97,'Import OffPeak'!$A$3:O$99,10,FALSE())-VLOOKUP($A97,'Import OffPeak change'!$A$106:O$202,10,FALSE())),0,(VLOOKUP($A97,'Import OffPeak'!$A$3:O$99,10,FALSE())-VLOOKUP($A97,'Import OffPeak change'!$A$106:O$202,10,FALSE())))</f>
        <v>0</v>
      </c>
      <c r="K97" s="193" t="n">
        <f aca="false">IF(ISERROR(VLOOKUP($A97,'Import OffPeak'!$A$3:P$99,11,FALSE())-VLOOKUP($A97,'Import OffPeak change'!$A$106:P$202,11,FALSE())),0,(VLOOKUP($A97,'Import OffPeak'!$A$3:P$99,11,FALSE())-VLOOKUP($A97,'Import OffPeak change'!$A$106:P$202,11,FALSE())))</f>
        <v>0</v>
      </c>
      <c r="L97" s="193" t="n">
        <f aca="false">IF(ISERROR(VLOOKUP($A97,'Import OffPeak'!$A$3:Q$99,12,FALSE())-VLOOKUP($A97,'Import OffPeak change'!$A$106:Q$202,12,FALSE())),0,(VLOOKUP($A97,'Import OffPeak'!$A$3:Q$99,12,FALSE())-VLOOKUP($A97,'Import OffPeak change'!$A$106:Q$202,12,FALSE())))</f>
        <v>0</v>
      </c>
      <c r="M97" s="193" t="n">
        <f aca="false">IF(ISERROR(VLOOKUP($A97,'Import OffPeak'!$A$3:R$99,13,FALSE())-VLOOKUP($A97,'Import OffPeak change'!$A$106:R$202,13,FALSE())),0,(VLOOKUP($A97,'Import OffPeak'!$A$3:R$99,13,FALSE())-VLOOKUP($A97,'Import OffPeak change'!$A$106:R$202,13,FALSE())))</f>
        <v>0</v>
      </c>
      <c r="N97" s="193" t="n">
        <f aca="false">IF(ISERROR(VLOOKUP($A97,'Import OffPeak'!$A$3:S$99,14,FALSE())-VLOOKUP($A97,'Import OffPeak change'!$A$106:S$202,14,FALSE())),0,(VLOOKUP($A97,'Import OffPeak'!$A$3:S$99,14,FALSE())-VLOOKUP($A97,'Import OffPeak change'!$A$106:S$202,14,FALSE())))</f>
        <v>0</v>
      </c>
      <c r="O97" s="193" t="n">
        <f aca="false">IF(ISERROR(VLOOKUP($A97,'Import OffPeak'!$A$3:T$99,15,FALSE())-VLOOKUP($A97,'Import OffPeak change'!$A$106:T$202,15,FALSE())),0,(VLOOKUP($A97,'Import OffPeak'!$A$3:T$99,15,FALSE())-VLOOKUP($A97,'Import OffPeak change'!$A$106:T$202,15,FALSE())))</f>
        <v>0</v>
      </c>
      <c r="P97" s="193" t="n">
        <f aca="false">IF(ISERROR(VLOOKUP($A97,'Import OffPeak'!$A$3:U$99,16,FALSE())-VLOOKUP($A97,'Import OffPeak change'!$A$106:U$202,16,FALSE())),0,(VLOOKUP($A97,'Import OffPeak'!$A$3:U$99,16,FALSE())-VLOOKUP($A97,'Import OffPeak change'!$A$106:U$202,16,FALSE())))</f>
        <v>0</v>
      </c>
      <c r="Q97" s="193" t="n">
        <f aca="false">IF(ISERROR(VLOOKUP($A97,'Import OffPeak'!$A$3:V$99,17,FALSE())-VLOOKUP($A97,'Import OffPeak change'!$A$106:V$202,17,FALSE())),0,(VLOOKUP($A97,'Import OffPeak'!$A$3:V$99,17,FALSE())-VLOOKUP($A97,'Import OffPeak change'!$A$106:V$202,17,FALSE())))</f>
        <v>0</v>
      </c>
      <c r="R97" s="193" t="n">
        <f aca="false">IF(ISERROR(VLOOKUP($A97,'Import OffPeak'!$A$3:W$99,18,FALSE())-VLOOKUP($A97,'Import OffPeak change'!$A$106:W$202,18,FALSE())),0,(VLOOKUP($A97,'Import OffPeak'!$A$3:W$99,18,FALSE())-VLOOKUP($A97,'Import OffPeak change'!$A$106:W$202,18,FALSE())))</f>
        <v>0</v>
      </c>
      <c r="S97" s="193" t="n">
        <f aca="false">IF(ISERROR(VLOOKUP($A97,'Import OffPeak'!$A$3:X$99,19,FALSE())-VLOOKUP($A97,'Import OffPeak change'!$A$106:X$202,19,FALSE())),0,(VLOOKUP($A97,'Import OffPeak'!$A$3:X$99,19,FALSE())-VLOOKUP($A97,'Import OffPeak change'!$A$106:X$202,19,FALSE())))</f>
        <v>0</v>
      </c>
      <c r="T97" s="193" t="n">
        <f aca="false">IF(ISERROR(VLOOKUP($A97,'Import OffPeak'!$A$3:Y$99,20,FALSE())-VLOOKUP($A97,'Import OffPeak change'!$A$106:Y$202,20,FALSE())),0,(VLOOKUP($A97,'Import OffPeak'!$A$3:Y$99,20,FALSE())-VLOOKUP($A97,'Import OffPeak change'!$A$106:Y$202,20,FALSE())))</f>
        <v>0</v>
      </c>
      <c r="U97" s="193" t="n">
        <f aca="false">IF(ISERROR(VLOOKUP($A97,'Import OffPeak'!$A$3:Z$99,21,FALSE())-VLOOKUP($A97,'Import OffPeak change'!$A$106:Z$202,21,FALSE())),0,(VLOOKUP($A97,'Import OffPeak'!$A$3:Z$99,21,FALSE())-VLOOKUP($A97,'Import OffPeak change'!$A$106:Z$202,21,FALSE())))</f>
        <v>0</v>
      </c>
      <c r="V97" s="193" t="n">
        <f aca="false">IF(ISERROR(VLOOKUP($A97,'Import OffPeak'!$A$3:AA$99,22,FALSE())-VLOOKUP($A97,'Import OffPeak change'!$A$106:AA$202,22,FALSE())),0,(VLOOKUP($A97,'Import OffPeak'!$A$3:AA$99,22,FALSE())-VLOOKUP($A97,'Import OffPeak change'!$A$106:AA$202,22,FALSE())))</f>
        <v>0</v>
      </c>
      <c r="W97" s="193" t="n">
        <f aca="false">IF(ISERROR(VLOOKUP($A97,'Import OffPeak'!$A$3:AB$99,23,FALSE())-VLOOKUP($A97,'Import OffPeak change'!$A$106:AB$202,23,FALSE())),0,(VLOOKUP($A97,'Import OffPeak'!$A$3:AB$99,23,FALSE())-VLOOKUP($A97,'Import OffPeak change'!$A$106:AB$202,23,FALSE())))</f>
        <v>0</v>
      </c>
      <c r="X97" s="193" t="n">
        <f aca="false">IF(ISERROR(VLOOKUP($A97,'Import OffPeak'!$A$3:AC$99,24,FALSE())-VLOOKUP($A97,'Import OffPeak change'!$A$106:AC$202,24,FALSE())),0,(VLOOKUP($A97,'Import OffPeak'!$A$3:AC$99,24,FALSE())-VLOOKUP($A97,'Import OffPeak change'!$A$106:AC$202,24,FALSE())))</f>
        <v>0</v>
      </c>
      <c r="Y97" s="193" t="n">
        <f aca="false">IF(ISERROR(VLOOKUP($A97,'Import OffPeak'!$A$3:AD$99,25,FALSE())-VLOOKUP($A97,'Import OffPeak change'!$A$106:AD$202,25,FALSE())),0,(VLOOKUP($A97,'Import OffPeak'!$A$3:AD$99,25,FALSE())-VLOOKUP($A97,'Import OffPeak change'!$A$106:AD$202,25,FALSE())))</f>
        <v>0</v>
      </c>
      <c r="Z97" s="193" t="n">
        <f aca="false">IF(ISERROR(VLOOKUP($A97,'Import OffPeak'!$A$3:AE$99,26,FALSE())-VLOOKUP($A97,'Import OffPeak change'!$A$106:AE$202,26,FALSE())),0,(VLOOKUP($A97,'Import OffPeak'!$A$3:AE$99,26,FALSE())-VLOOKUP($A97,'Import OffPeak change'!$A$106:AE$202,26,FALSE())))</f>
        <v>0</v>
      </c>
      <c r="AA97" s="193" t="n">
        <f aca="false">IF(ISERROR(VLOOKUP($A97,'Import OffPeak'!$A$3:AF$99,27,FALSE())-VLOOKUP($A97,'Import OffPeak change'!$A$106:AF$202,27,FALSE())),0,(VLOOKUP($A97,'Import OffPeak'!$A$3:AF$99,27,FALSE())-VLOOKUP($A97,'Import OffPeak change'!$A$106:AF$202,27,FALSE())))</f>
        <v>0</v>
      </c>
      <c r="AB97" s="193" t="n">
        <f aca="false">IF(ISERROR(VLOOKUP($A97,'Import OffPeak'!$A$3:AG$99,28,FALSE())-VLOOKUP($A97,'Import OffPeak change'!$A$106:AG$202,28,FALSE())),0,(VLOOKUP($A97,'Import OffPeak'!$A$3:AG$99,28,FALSE())-VLOOKUP($A97,'Import OffPeak change'!$A$106:AG$202,28,FALSE())))</f>
        <v>0</v>
      </c>
      <c r="AC97" s="193" t="n">
        <f aca="false">IF(ISERROR(VLOOKUP($A97,'Import OffPeak'!$A$3:AH$99,29,FALSE())-VLOOKUP($A97,'Import OffPeak change'!$A$106:AH$202,29,FALSE())),0,(VLOOKUP($A97,'Import OffPeak'!$A$3:AH$99,29,FALSE())-VLOOKUP($A97,'Import OffPeak change'!$A$106:AH$202,29,FALSE())))</f>
        <v>0</v>
      </c>
      <c r="AD97" s="193" t="n">
        <f aca="false">IF(ISERROR(VLOOKUP($A97,'Import OffPeak'!$A$3:AI$99,30,FALSE())-VLOOKUP($A97,'Import OffPeak change'!$A$106:AI$202,30,FALSE())),0,(VLOOKUP($A97,'Import OffPeak'!$A$3:AI$99,30,FALSE())-VLOOKUP($A97,'Import OffPeak change'!$A$106:AI$202,30,FALSE())))</f>
        <v>0</v>
      </c>
      <c r="AE97" s="193" t="n">
        <f aca="false">IF(ISERROR(VLOOKUP($A97,'Import OffPeak'!$A$3:AJ$99,31,FALSE())-VLOOKUP($A97,'Import OffPeak change'!$A$106:AJ$202,31,FALSE())),0,(VLOOKUP($A97,'Import OffPeak'!$A$3:AJ$99,31,FALSE())-VLOOKUP($A97,'Import OffPeak change'!$A$106:AJ$202,31,FALSE())))</f>
        <v>0</v>
      </c>
      <c r="AF97" s="193" t="n">
        <f aca="false">IF(ISERROR(VLOOKUP($A97,'Import OffPeak'!$A$3:AK$99,32,FALSE())-VLOOKUP($A97,'Import OffPeak change'!$A$106:AK$202,32,FALSE())),0,(VLOOKUP($A97,'Import OffPeak'!$A$3:AK$99,32,FALSE())-VLOOKUP($A97,'Import OffPeak change'!$A$106:AK$202,32,FALSE())))</f>
        <v>0</v>
      </c>
      <c r="AG97" s="193" t="n">
        <f aca="false">IF(ISERROR(VLOOKUP($A97,'Import OffPeak'!$A$3:AL$99,33,FALSE())-VLOOKUP($A97,'Import OffPeak change'!$A$106:AL$202,33,FALSE())),0,(VLOOKUP($A97,'Import OffPeak'!$A$3:AL$99,33,FALSE())-VLOOKUP($A97,'Import OffPeak change'!$A$106:AL$202,33,FALSE())))</f>
        <v>0</v>
      </c>
      <c r="AH97" s="193" t="n">
        <f aca="false">IF(ISERROR(VLOOKUP($A97,'Import OffPeak'!$A$3:AM$99,34,FALSE())-VLOOKUP($A97,'Import OffPeak change'!$A$106:AM$202,34,FALSE())),0,(VLOOKUP($A97,'Import OffPeak'!$A$3:AM$99,34,FALSE())-VLOOKUP($A97,'Import OffPeak change'!$A$106:AM$202,34,FALSE())))</f>
        <v>0</v>
      </c>
      <c r="AI97" s="193" t="n">
        <f aca="false">IF(ISERROR(VLOOKUP($A97,'Import OffPeak'!$A$3:AN$99,35,FALSE())-VLOOKUP($A97,'Import OffPeak change'!$A$106:AN$202,35,FALSE())),0,(VLOOKUP($A97,'Import OffPeak'!$A$3:AN$99,35,FALSE())-VLOOKUP($A97,'Import OffPeak change'!$A$106:AN$202,35,FALSE())))</f>
        <v>0</v>
      </c>
      <c r="AJ97" s="193" t="n">
        <f aca="false">IF(ISERROR(VLOOKUP($A97,'Import OffPeak'!$A$3:AO$99,36,FALSE())-VLOOKUP($A97,'Import OffPeak change'!$A$106:AO$202,36,FALSE())),0,(VLOOKUP($A97,'Import OffPeak'!$A$3:AO$99,36,FALSE())-VLOOKUP($A97,'Import OffPeak change'!$A$106:AO$202,36,FALSE())))</f>
        <v>0</v>
      </c>
      <c r="AK97" s="193" t="n">
        <f aca="false">IF(ISERROR(VLOOKUP($A97,'Import OffPeak'!$A$3:AP$99,37,FALSE())-VLOOKUP($A97,'Import OffPeak change'!$A$106:AP$202,37,FALSE())),0,(VLOOKUP($A97,'Import OffPeak'!$A$3:AP$99,37,FALSE())-VLOOKUP($A97,'Import OffPeak change'!$A$106:AP$202,37,FALSE())))</f>
        <v>0</v>
      </c>
      <c r="AL97" s="193" t="n">
        <f aca="false">IF(ISERROR(VLOOKUP($A97,'Import OffPeak'!$A$3:AQ$99,38,FALSE())-VLOOKUP($A97,'Import OffPeak change'!$A$106:AQ$202,38,FALSE())),0,(VLOOKUP($A97,'Import OffPeak'!$A$3:AQ$99,38,FALSE())-VLOOKUP($A97,'Import OffPeak change'!$A$106:AQ$202,38,FALSE())))</f>
        <v>0</v>
      </c>
      <c r="AM97" s="193" t="n">
        <f aca="false">IF(ISERROR(VLOOKUP($A97,'Import OffPeak'!$A$3:AR$99,39,FALSE())-VLOOKUP($A97,'Import OffPeak change'!$A$106:AR$202,39,FALSE())),0,(VLOOKUP($A97,'Import OffPeak'!$A$3:AR$99,39,FALSE())-VLOOKUP($A97,'Import OffPeak change'!$A$106:AR$202,39,FALSE())))</f>
        <v>0</v>
      </c>
      <c r="AN97" s="193" t="n">
        <f aca="false">IF(ISERROR(VLOOKUP($A97,'Import OffPeak'!$A$3:AS$99,40,FALSE())-VLOOKUP($A97,'Import OffPeak change'!$A$106:AS$202,40,FALSE())),0,(VLOOKUP($A97,'Import OffPeak'!$A$3:AS$99,40,FALSE())-VLOOKUP($A97,'Import OffPeak change'!$A$106:AS$202,40,FALSE())))</f>
        <v>0</v>
      </c>
      <c r="AO97" s="193" t="n">
        <f aca="false">IF(ISERROR(VLOOKUP($A97,'Import OffPeak'!$A$3:AT$99,41,FALSE())-VLOOKUP($A97,'Import OffPeak change'!$A$106:AT$202,41,FALSE())),0,(VLOOKUP($A97,'Import OffPeak'!$A$3:AT$99,41,FALSE())-VLOOKUP($A97,'Import OffPeak change'!$A$106:AT$202,41,FALSE())))</f>
        <v>0</v>
      </c>
      <c r="AP97" s="193" t="n">
        <f aca="false">IF(ISERROR(VLOOKUP($A97,'Import OffPeak'!$A$3:AU$99,42,FALSE())-VLOOKUP($A97,'Import OffPeak change'!$A$106:AU$202,42,FALSE())),0,(VLOOKUP($A97,'Import OffPeak'!$A$3:AU$99,42,FALSE())-VLOOKUP($A97,'Import OffPeak change'!$A$106:AU$202,42,FALSE())))</f>
        <v>0</v>
      </c>
      <c r="AQ97" s="193" t="n">
        <f aca="false">IF(ISERROR(VLOOKUP($A97,'Import OffPeak'!$A$3:AV$99,43,FALSE())-VLOOKUP($A97,'Import OffPeak change'!$A$106:AV$202,43,FALSE())),0,(VLOOKUP($A97,'Import OffPeak'!$A$3:AV$99,43,FALSE())-VLOOKUP($A97,'Import OffPeak change'!$A$106:AV$202,43,FALSE())))</f>
        <v>0</v>
      </c>
      <c r="AR97" s="193" t="n">
        <f aca="false">IF(ISERROR(VLOOKUP($A97,'Import OffPeak'!$A$3:AW$99,44,FALSE())-VLOOKUP($A97,'Import OffPeak change'!$A$106:AW$202,44,FALSE())),0,(VLOOKUP($A97,'Import OffPeak'!$A$3:AW$99,44,FALSE())-VLOOKUP($A97,'Import OffPeak change'!$A$106:AW$202,44,FALSE())))</f>
        <v>0</v>
      </c>
      <c r="AS97" s="193" t="n">
        <f aca="false">IF(ISERROR(VLOOKUP($A97,'Import OffPeak'!$A$3:AX$99,45,FALSE())-VLOOKUP($A97,'Import OffPeak change'!$A$106:AX$202,45,FALSE())),0,(VLOOKUP($A97,'Import OffPeak'!$A$3:AX$99,45,FALSE())-VLOOKUP($A97,'Import OffPeak change'!$A$106:AX$202,45,FALSE())))</f>
        <v>0</v>
      </c>
      <c r="AT97" s="193" t="n">
        <f aca="false">IF(ISERROR(VLOOKUP($A97,'Import OffPeak'!$A$3:AY$99,46,FALSE())-VLOOKUP($A97,'Import OffPeak change'!$A$106:AY$202,46,FALSE())),0,(VLOOKUP($A97,'Import OffPeak'!$A$3:AY$99,46,FALSE())-VLOOKUP($A97,'Import OffPeak change'!$A$106:AY$202,46,FALSE())))</f>
        <v>0</v>
      </c>
      <c r="AU97" s="193" t="n">
        <f aca="false">IF(ISERROR(VLOOKUP($A97,'Import OffPeak'!$A$3:AZ$99,47,FALSE())-VLOOKUP($A97,'Import OffPeak change'!$A$106:AZ$202,47,FALSE())),0,(VLOOKUP($A97,'Import OffPeak'!$A$3:AZ$99,47,FALSE())-VLOOKUP($A97,'Import OffPeak change'!$A$106:AZ$202,47,FALSE())))</f>
        <v>0</v>
      </c>
      <c r="AV97" s="193" t="n">
        <f aca="false">IF(ISERROR(VLOOKUP($A97,'Import OffPeak'!$A$3:BA$99,48,FALSE())-VLOOKUP($A97,'Import OffPeak change'!$A$106:BA$202,48,FALSE())),0,(VLOOKUP($A97,'Import OffPeak'!$A$3:BA$99,48,FALSE())-VLOOKUP($A97,'Import OffPeak change'!$A$106:BA$202,48,FALSE())))</f>
        <v>0</v>
      </c>
      <c r="AW97" s="193" t="n">
        <f aca="false">IF(ISERROR(VLOOKUP($A97,'Import OffPeak'!$A$3:BB$99,49,FALSE())-VLOOKUP($A97,'Import OffPeak change'!$A$106:BB$202,49,FALSE())),0,(VLOOKUP($A97,'Import OffPeak'!$A$3:BB$99,49,FALSE())-VLOOKUP($A97,'Import OffPeak change'!$A$106:BB$202,49,FALSE())))</f>
        <v>0</v>
      </c>
      <c r="AX97" s="193" t="n">
        <f aca="false">IF(ISERROR(VLOOKUP($A97,'Import OffPeak'!$A$3:BC$99,50,FALSE())-VLOOKUP($A97,'Import OffPeak change'!$A$106:BC$202,50,FALSE())),0,(VLOOKUP($A97,'Import OffPeak'!$A$3:BC$99,50,FALSE())-VLOOKUP($A97,'Import OffPeak change'!$A$106:BC$202,50,FALSE())))</f>
        <v>0</v>
      </c>
      <c r="AY97" s="193" t="n">
        <f aca="false">IF(ISERROR(VLOOKUP($A97,'Import OffPeak'!$A$3:BD$99,51,FALSE())-VLOOKUP($A97,'Import OffPeak change'!$A$106:BD$202,51,FALSE())),0,(VLOOKUP($A97,'Import OffPeak'!$A$3:BD$99,51,FALSE())-VLOOKUP($A97,'Import OffPeak change'!$A$106:BD$202,51,FALSE())))</f>
        <v>0</v>
      </c>
      <c r="AZ97" s="193" t="n">
        <f aca="false">IF(ISERROR(VLOOKUP($A97,'Import OffPeak'!$A$3:BE$99,52,FALSE())-VLOOKUP($A97,'Import OffPeak change'!$A$106:BE$202,52,FALSE())),0,(VLOOKUP($A97,'Import OffPeak'!$A$3:BE$99,52,FALSE())-VLOOKUP($A97,'Import OffPeak change'!$A$106:BE$202,52,FALSE())))</f>
        <v>0</v>
      </c>
      <c r="BA97" s="193" t="n">
        <f aca="false">IF(ISERROR(VLOOKUP($A97,'Import OffPeak'!$A$3:BF$99,53,FALSE())-VLOOKUP($A97,'Import OffPeak change'!$A$106:BF$202,53,FALSE())),0,(VLOOKUP($A97,'Import OffPeak'!$A$3:BF$99,53,FALSE())-VLOOKUP($A97,'Import OffPeak change'!$A$106:BF$202,53,FALSE())))</f>
        <v>0</v>
      </c>
      <c r="BB97" s="193" t="n">
        <f aca="false">IF(ISERROR(VLOOKUP($A97,'Import OffPeak'!$A$3:BG$99,54,FALSE())-VLOOKUP($A97,'Import OffPeak change'!$A$106:BG$202,54,FALSE())),0,(VLOOKUP($A97,'Import OffPeak'!$A$3:BG$99,54,FALSE())-VLOOKUP($A97,'Import OffPeak change'!$A$106:BG$202,54,FALSE())))</f>
        <v>0</v>
      </c>
      <c r="BC97" s="193" t="n">
        <f aca="false">IF(ISERROR(VLOOKUP($A97,'Import OffPeak'!$A$3:BH$99,55,FALSE())-VLOOKUP($A97,'Import OffPeak change'!$A$106:BH$202,55,FALSE())),0,(VLOOKUP($A97,'Import OffPeak'!$A$3:BH$99,55,FALSE())-VLOOKUP($A97,'Import OffPeak change'!$A$106:BH$202,55,FALSE())))</f>
        <v>0</v>
      </c>
      <c r="BD97" s="193" t="n">
        <f aca="false">IF(ISERROR(VLOOKUP($A97,'Import OffPeak'!$A$3:BI$99,56,FALSE())-VLOOKUP($A97,'Import OffPeak change'!$A$106:BI$202,56,FALSE())),0,(VLOOKUP($A97,'Import OffPeak'!$A$3:BI$99,56,FALSE())-VLOOKUP($A97,'Import OffPeak change'!$A$106:BI$202,56,FALSE())))</f>
        <v>0</v>
      </c>
      <c r="BE97" s="193" t="n">
        <f aca="false">IF(ISERROR(VLOOKUP($A97,'Import OffPeak'!$A$3:BJ$99,57,FALSE())-VLOOKUP($A97,'Import OffPeak change'!$A$106:BJ$202,57,FALSE())),0,(VLOOKUP($A97,'Import OffPeak'!$A$3:BJ$99,57,FALSE())-VLOOKUP($A97,'Import OffPeak change'!$A$106:BJ$202,57,FALSE())))</f>
        <v>0</v>
      </c>
      <c r="BF97" s="193" t="n">
        <f aca="false">IF(ISERROR(VLOOKUP($A97,'Import OffPeak'!$A$3:BK$99,58,FALSE())-VLOOKUP($A97,'Import OffPeak change'!$A$106:BK$202,58,FALSE())),0,(VLOOKUP($A97,'Import OffPeak'!$A$3:BK$99,58,FALSE())-VLOOKUP($A97,'Import OffPeak change'!$A$106:BK$202,58,FALSE())))</f>
        <v>0</v>
      </c>
      <c r="BG97" s="193" t="n">
        <f aca="false">IF(ISERROR(VLOOKUP($A97,'Import OffPeak'!$A$3:BL$99,59,FALSE())-VLOOKUP($A97,'Import OffPeak change'!$A$106:BL$202,59,FALSE())),0,(VLOOKUP($A97,'Import OffPeak'!$A$3:BL$99,59,FALSE())-VLOOKUP($A97,'Import OffPeak change'!$A$106:BL$202,59,FALSE())))</f>
        <v>0</v>
      </c>
      <c r="BH97" s="193" t="n">
        <f aca="false">IF(ISERROR(VLOOKUP($A97,'Import OffPeak'!$A$3:BM$99,60,FALSE())-VLOOKUP($A97,'Import OffPeak change'!$A$106:BM$202,60,FALSE())),0,(VLOOKUP($A97,'Import OffPeak'!$A$3:BM$99,60,FALSE())-VLOOKUP($A97,'Import OffPeak change'!$A$106:BM$202,60,FALSE())))</f>
        <v>0</v>
      </c>
      <c r="BI97" s="193" t="n">
        <f aca="false">IF(ISERROR(VLOOKUP($A97,'Import OffPeak'!$A$3:BN$99,61,FALSE())-VLOOKUP($A97,'Import OffPeak change'!$A$106:BN$202,61,FALSE())),0,(VLOOKUP($A97,'Import OffPeak'!$A$3:BN$99,61,FALSE())-VLOOKUP($A97,'Import OffPeak change'!$A$106:BN$202,61,FALSE())))</f>
        <v>0</v>
      </c>
      <c r="BJ97" s="193" t="n">
        <f aca="false">IF(ISERROR(VLOOKUP($A97,'Import OffPeak'!$A$3:BO$99,62,FALSE())-VLOOKUP($A97,'Import OffPeak change'!$A$106:BO$202,62,FALSE())),0,(VLOOKUP($A97,'Import OffPeak'!$A$3:BO$99,62,FALSE())-VLOOKUP($A97,'Import OffPeak change'!$A$106:BO$202,62,FALSE())))</f>
        <v>0</v>
      </c>
      <c r="BK97" s="193" t="n">
        <f aca="false">IF(ISERROR(VLOOKUP($A97,'Import OffPeak'!$A$3:BP$99,63,FALSE())-VLOOKUP($A97,'Import OffPeak change'!$A$106:BP$202,63,FALSE())),0,(VLOOKUP($A97,'Import OffPeak'!$A$3:BP$99,63,FALSE())-VLOOKUP($A97,'Import OffPeak change'!$A$106:BP$202,63,FALSE())))</f>
        <v>0</v>
      </c>
      <c r="BL97" s="193" t="n">
        <f aca="false">IF(ISERROR(VLOOKUP($A97,'Import OffPeak'!$A$3:BQ$99,64,FALSE())-VLOOKUP($A97,'Import OffPeak change'!$A$106:BQ$202,64,FALSE())),0,(VLOOKUP($A97,'Import OffPeak'!$A$3:BQ$99,64,FALSE())-VLOOKUP($A97,'Import OffPeak change'!$A$106:BQ$202,64,FALSE())))</f>
        <v>0</v>
      </c>
      <c r="BM97" s="193" t="n">
        <f aca="false">IF(ISERROR(VLOOKUP($A97,'Import OffPeak'!$A$3:BR$99,65,FALSE())-VLOOKUP($A97,'Import OffPeak change'!$A$106:BR$202,65,FALSE())),0,(VLOOKUP($A97,'Import OffPeak'!$A$3:BR$99,65,FALSE())-VLOOKUP($A97,'Import OffPeak change'!$A$106:BR$202,65,FALSE())))</f>
        <v>0</v>
      </c>
      <c r="BN97" s="193" t="n">
        <f aca="false">IF(ISERROR(VLOOKUP($A97,'Import OffPeak'!$A$3:BS$99,66,FALSE())-VLOOKUP($A97,'Import OffPeak change'!$A$106:BS$202,66,FALSE())),0,(VLOOKUP($A97,'Import OffPeak'!$A$3:BS$99,66,FALSE())-VLOOKUP($A97,'Import OffPeak change'!$A$106:BS$202,66,FALSE())))</f>
        <v>0</v>
      </c>
      <c r="BO97" s="193" t="n">
        <f aca="false">IF(ISERROR(VLOOKUP($A97,'Import OffPeak'!$A$3:BT$99,67,FALSE())-VLOOKUP($A97,'Import OffPeak change'!$A$106:BT$202,67,FALSE())),0,(VLOOKUP($A97,'Import OffPeak'!$A$3:BT$99,67,FALSE())-VLOOKUP($A97,'Import OffPeak change'!$A$106:BT$202,67,FALSE())))</f>
        <v>0</v>
      </c>
      <c r="BP97" s="193" t="n">
        <f aca="false">IF(ISERROR(VLOOKUP($A97,'Import OffPeak'!$A$3:BU$99,68,FALSE())-VLOOKUP($A97,'Import OffPeak change'!$A$106:BU$202,68,FALSE())),0,(VLOOKUP($A97,'Import OffPeak'!$A$3:BU$99,68,FALSE())-VLOOKUP($A97,'Import OffPeak change'!$A$106:BU$202,68,FALSE())))</f>
        <v>0</v>
      </c>
      <c r="BQ97" s="193" t="n">
        <f aca="false">IF(ISERROR(VLOOKUP($A97,'Import OffPeak'!$A$3:BV$99,69,FALSE())-VLOOKUP($A97,'Import OffPeak change'!$A$106:BV$202,69,FALSE())),0,(VLOOKUP($A97,'Import OffPeak'!$A$3:BV$99,69,FALSE())-VLOOKUP($A97,'Import OffPeak change'!$A$106:BV$202,69,FALSE())))</f>
        <v>0</v>
      </c>
      <c r="BR97" s="193" t="n">
        <f aca="false">IF(ISERROR(VLOOKUP($A97,'Import OffPeak'!$A$3:BW$99,70,FALSE())-VLOOKUP($A97,'Import OffPeak change'!$A$106:BW$202,70,FALSE())),0,(VLOOKUP($A97,'Import OffPeak'!$A$3:BW$99,70,FALSE())-VLOOKUP($A97,'Import OffPeak change'!$A$106:BW$202,70,FALSE())))</f>
        <v>0</v>
      </c>
      <c r="BS97" s="193" t="n">
        <f aca="false">IF(ISERROR(VLOOKUP($A97,'Import OffPeak'!$A$3:BX$99,71,FALSE())-VLOOKUP($A97,'Import OffPeak change'!$A$106:BX$202,71,FALSE())),0,(VLOOKUP($A97,'Import OffPeak'!$A$3:BX$99,71,FALSE())-VLOOKUP($A97,'Import OffPeak change'!$A$106:BX$202,71,FALSE())))</f>
        <v>0</v>
      </c>
      <c r="BT97" s="193" t="n">
        <f aca="false">IF(ISERROR(VLOOKUP($A97,'Import OffPeak'!$A$3:BY$99,72,FALSE())-VLOOKUP($A97,'Import OffPeak change'!$A$106:BY$202,72,FALSE())),0,(VLOOKUP($A97,'Import OffPeak'!$A$3:BY$99,72,FALSE())-VLOOKUP($A97,'Import OffPeak change'!$A$106:BY$202,72,FALSE())))</f>
        <v>0</v>
      </c>
      <c r="BU97" s="193" t="n">
        <f aca="false">IF(ISERROR(VLOOKUP($A97,'Import OffPeak'!$A$3:BZ$99,73,FALSE())-VLOOKUP($A97,'Import OffPeak change'!$A$106:BZ$202,73,FALSE())),0,(VLOOKUP($A97,'Import OffPeak'!$A$3:BZ$99,73,FALSE())-VLOOKUP($A97,'Import OffPeak change'!$A$106:BZ$202,73,FALSE())))</f>
        <v>0</v>
      </c>
      <c r="BV97" s="193" t="n">
        <f aca="false">IF(ISERROR(VLOOKUP($A97,'Import OffPeak'!$A$3:CA$99,74,FALSE())-VLOOKUP($A97,'Import OffPeak change'!$A$106:CA$202,74,FALSE())),0,(VLOOKUP($A97,'Import OffPeak'!$A$3:CA$99,74,FALSE())-VLOOKUP($A97,'Import OffPeak change'!$A$106:CA$202,74,FALSE())))</f>
        <v>0</v>
      </c>
      <c r="BW97" s="193" t="n">
        <f aca="false">IF(ISERROR(VLOOKUP($A97,'Import OffPeak'!$A$3:CB$99,75,FALSE())-VLOOKUP($A97,'Import OffPeak change'!$A$106:CB$202,75,FALSE())),0,(VLOOKUP($A97,'Import OffPeak'!$A$3:CB$99,75,FALSE())-VLOOKUP($A97,'Import OffPeak change'!$A$106:CB$202,75,FALSE())))</f>
        <v>0</v>
      </c>
      <c r="BX97" s="193" t="n">
        <f aca="false">IF(ISERROR(VLOOKUP($A97,'Import OffPeak'!$A$3:CC$99,76,FALSE())-VLOOKUP($A97,'Import OffPeak change'!$A$106:CC$202,76,FALSE())),0,(VLOOKUP($A97,'Import OffPeak'!$A$3:CC$99,76,FALSE())-VLOOKUP($A97,'Import OffPeak change'!$A$106:CC$202,76,FALSE())))</f>
        <v>0</v>
      </c>
      <c r="BY97" s="193" t="n">
        <f aca="false">IF(ISERROR(VLOOKUP($A97,'Import OffPeak'!$A$3:CD$99,77,FALSE())-VLOOKUP($A97,'Import OffPeak change'!$A$106:CD$202,77,FALSE())),0,(VLOOKUP($A97,'Import OffPeak'!$A$3:CD$99,77,FALSE())-VLOOKUP($A97,'Import OffPeak change'!$A$106:CD$202,77,FALSE())))</f>
        <v>0</v>
      </c>
      <c r="BZ97" s="193" t="n">
        <f aca="false">IF(ISERROR(VLOOKUP($A97,'Import OffPeak'!$A$3:CE$99,78,FALSE())-VLOOKUP($A97,'Import OffPeak change'!$A$106:CE$202,78,FALSE())),0,(VLOOKUP($A97,'Import OffPeak'!$A$3:CE$99,78,FALSE())-VLOOKUP($A97,'Import OffPeak change'!$A$106:CE$202,78,FALSE())))</f>
        <v>0</v>
      </c>
      <c r="CA97" s="193" t="n">
        <f aca="false">IF(ISERROR(VLOOKUP($A97,'Import OffPeak'!$A$3:CF$99,79,FALSE())-VLOOKUP($A97,'Import OffPeak change'!$A$106:CF$202,79,FALSE())),0,(VLOOKUP($A97,'Import OffPeak'!$A$3:CF$99,79,FALSE())-VLOOKUP($A97,'Import OffPeak change'!$A$106:CF$202,79,FALSE())))</f>
        <v>0</v>
      </c>
      <c r="CB97" s="193" t="n">
        <f aca="false">IF(ISERROR(VLOOKUP($A97,'Import OffPeak'!$A$3:CG$99,80,FALSE())-VLOOKUP($A97,'Import OffPeak change'!$A$106:CG$202,80,FALSE())),0,(VLOOKUP($A97,'Import OffPeak'!$A$3:CG$99,80,FALSE())-VLOOKUP($A97,'Import OffPeak change'!$A$106:CG$202,80,FALSE())))</f>
        <v>0</v>
      </c>
      <c r="CC97" s="193" t="n">
        <f aca="false">IF(ISERROR(VLOOKUP($A97,'Import OffPeak'!$A$3:CH$99,81,FALSE())-VLOOKUP($A97,'Import OffPeak change'!$A$106:CH$202,81,FALSE())),0,(VLOOKUP($A97,'Import OffPeak'!$A$3:CH$99,81,FALSE())-VLOOKUP($A97,'Import OffPeak change'!$A$106:CH$202,81,FALSE())))</f>
        <v>0</v>
      </c>
      <c r="CD97" s="193" t="n">
        <f aca="false">IF(ISERROR(VLOOKUP($A97,'Import OffPeak'!$A$3:CI$99,82,FALSE())-VLOOKUP($A97,'Import OffPeak change'!$A$106:CI$202,82,FALSE())),0,(VLOOKUP($A97,'Import OffPeak'!$A$3:CI$99,82,FALSE())-VLOOKUP($A97,'Import OffPeak change'!$A$106:CI$202,82,FALSE())))</f>
        <v>0</v>
      </c>
      <c r="CE97" s="193" t="n">
        <f aca="false">IF(ISERROR(VLOOKUP($A97,'Import OffPeak'!$A$3:CJ$99,83,FALSE())-VLOOKUP($A97,'Import OffPeak change'!$A$106:CJ$202,83,FALSE())),0,(VLOOKUP($A97,'Import OffPeak'!$A$3:CJ$99,83,FALSE())-VLOOKUP($A97,'Import OffPeak change'!$A$106:CJ$202,83,FALSE())))</f>
        <v>0</v>
      </c>
      <c r="CF97" s="193" t="n">
        <f aca="false">IF(ISERROR(VLOOKUP($A97,'Import OffPeak'!$A$3:CK$99,84,FALSE())-VLOOKUP($A97,'Import OffPeak change'!$A$106:CK$202,84,FALSE())),0,(VLOOKUP($A97,'Import OffPeak'!$A$3:CK$99,84,FALSE())-VLOOKUP($A97,'Import OffPeak change'!$A$106:CK$202,84,FALSE())))</f>
        <v>0</v>
      </c>
      <c r="CG97" s="193" t="n">
        <f aca="false">IF(ISERROR(VLOOKUP($A97,'Import OffPeak'!$A$3:CL$99,85,FALSE())-VLOOKUP($A97,'Import OffPeak change'!$A$106:CL$202,85,FALSE())),0,(VLOOKUP($A97,'Import OffPeak'!$A$3:CL$99,85,FALSE())-VLOOKUP($A97,'Import OffPeak change'!$A$106:CL$202,85,FALSE())))</f>
        <v>0</v>
      </c>
      <c r="CH97" s="193" t="n">
        <f aca="false">IF(ISERROR(VLOOKUP($A97,'Import OffPeak'!$A$3:CM$99,86,FALSE())-VLOOKUP($A97,'Import OffPeak change'!$A$106:CM$202,86,FALSE())),0,(VLOOKUP($A97,'Import OffPeak'!$A$3:CM$99,86,FALSE())-VLOOKUP($A97,'Import OffPeak change'!$A$106:CM$202,86,FALSE())))</f>
        <v>0</v>
      </c>
      <c r="CI97" s="193" t="n">
        <f aca="false">IF(ISERROR(VLOOKUP($A97,'Import OffPeak'!$A$3:CN$99,87,FALSE())-VLOOKUP($A97,'Import OffPeak change'!$A$106:CN$202,87,FALSE())),0,(VLOOKUP($A97,'Import OffPeak'!$A$3:CN$99,87,FALSE())-VLOOKUP($A97,'Import OffPeak change'!$A$106:CN$202,87,FALSE())))</f>
        <v>0</v>
      </c>
      <c r="CJ97" s="193" t="n">
        <f aca="false">IF(ISERROR(VLOOKUP($A97,'Import OffPeak'!$A$3:CO$99,88,FALSE())-VLOOKUP($A97,'Import OffPeak change'!$A$106:CO$202,88,FALSE())),0,(VLOOKUP($A97,'Import OffPeak'!$A$3:CO$99,88,FALSE())-VLOOKUP($A97,'Import OffPeak change'!$A$106:CO$202,88,FALSE())))</f>
        <v>0</v>
      </c>
      <c r="CK97" s="193" t="n">
        <f aca="false">IF(ISERROR(VLOOKUP($A97,'Import OffPeak'!$A$3:CP$99,89,FALSE())-VLOOKUP($A97,'Import OffPeak change'!$A$106:CP$202,89,FALSE())),0,(VLOOKUP($A97,'Import OffPeak'!$A$3:CP$99,89,FALSE())-VLOOKUP($A97,'Import OffPeak change'!$A$106:CP$202,89,FALSE())))</f>
        <v>0</v>
      </c>
      <c r="CL97" s="193" t="n">
        <f aca="false">IF(ISERROR(VLOOKUP($A97,'Import OffPeak'!$A$3:CQ$99,90,FALSE())-VLOOKUP($A97,'Import OffPeak change'!$A$106:CQ$202,90,FALSE())),0,(VLOOKUP($A97,'Import OffPeak'!$A$3:CQ$99,90,FALSE())-VLOOKUP($A97,'Import OffPeak change'!$A$106:CQ$202,90,FALSE())))</f>
        <v>0</v>
      </c>
      <c r="CM97" s="193" t="n">
        <f aca="false">IF(ISERROR(VLOOKUP($A97,'Import OffPeak'!$A$3:CR$99,91,FALSE())-VLOOKUP($A97,'Import OffPeak change'!$A$106:CR$202,91,FALSE())),0,(VLOOKUP($A97,'Import OffPeak'!$A$3:CR$99,91,FALSE())-VLOOKUP($A97,'Import OffPeak change'!$A$106:CR$202,91,FALSE())))</f>
        <v>0</v>
      </c>
      <c r="CN97" s="193" t="n">
        <f aca="false">IF(ISERROR(VLOOKUP($A97,'Import OffPeak'!$A$3:CS$99,92,FALSE())-VLOOKUP($A97,'Import OffPeak change'!$A$106:CS$202,92,FALSE())),0,(VLOOKUP($A97,'Import OffPeak'!$A$3:CS$99,92,FALSE())-VLOOKUP($A97,'Import OffPeak change'!$A$106:CS$202,92,FALSE())))</f>
        <v>0</v>
      </c>
      <c r="CO97" s="193" t="n">
        <f aca="false">IF(ISERROR(VLOOKUP($A97,'Import OffPeak'!$A$3:CT$99,93,FALSE())-VLOOKUP($A97,'Import OffPeak change'!$A$106:CT$202,93,FALSE())),0,(VLOOKUP($A97,'Import OffPeak'!$A$3:CT$99,93,FALSE())-VLOOKUP($A97,'Import OffPeak change'!$A$106:CT$202,93,FALSE())))</f>
        <v>0</v>
      </c>
      <c r="CP97" s="193" t="n">
        <f aca="false">IF(ISERROR(VLOOKUP($A97,'Import OffPeak'!$A$3:CU$99,94,FALSE())-VLOOKUP($A97,'Import OffPeak change'!$A$106:CU$202,94,FALSE())),0,(VLOOKUP($A97,'Import OffPeak'!$A$3:CU$99,94,FALSE())-VLOOKUP($A97,'Import OffPeak change'!$A$106:CU$202,94,FALSE())))</f>
        <v>0</v>
      </c>
      <c r="CQ97" s="193" t="n">
        <f aca="false">IF(ISERROR(VLOOKUP($A97,'Import OffPeak'!$A$3:CV$99,95,FALSE())-VLOOKUP($A97,'Import OffPeak change'!$A$106:CV$202,95,FALSE())),0,(VLOOKUP($A97,'Import OffPeak'!$A$3:CV$99,95,FALSE())-VLOOKUP($A97,'Import OffPeak change'!$A$106:CV$202,95,FALSE())))</f>
        <v>0</v>
      </c>
      <c r="CR97" s="193" t="n">
        <f aca="false">IF(ISERROR(VLOOKUP($A97,'Import OffPeak'!$A$3:CW$99,96,FALSE())-VLOOKUP($A97,'Import OffPeak change'!$A$106:CW$202,96,FALSE())),0,(VLOOKUP($A97,'Import OffPeak'!$A$3:CW$99,96,FALSE())-VLOOKUP($A97,'Import OffPeak change'!$A$106:CW$202,96,FALSE())))</f>
        <v>0</v>
      </c>
      <c r="CS97" s="193" t="n">
        <f aca="false">IF(ISERROR(VLOOKUP($A97,'Import OffPeak'!$A$3:CX$99,97,FALSE())-VLOOKUP($A97,'Import OffPeak change'!$A$106:CX$202,97,FALSE())),0,(VLOOKUP($A97,'Import OffPeak'!$A$3:CX$99,97,FALSE())-VLOOKUP($A97,'Import OffPeak change'!$A$106:CX$202,97,FALSE())))</f>
        <v>0</v>
      </c>
      <c r="CT97" s="193" t="n">
        <f aca="false">IF(ISERROR(VLOOKUP($A97,'Import OffPeak'!$A$3:CY$99,98,FALSE())-VLOOKUP($A97,'Import OffPeak change'!$A$106:CY$202,98,FALSE())),0,(VLOOKUP($A97,'Import OffPeak'!$A$3:CY$99,98,FALSE())-VLOOKUP($A97,'Import OffPeak change'!$A$106:CY$202,98,FALSE())))</f>
        <v>0</v>
      </c>
      <c r="CU97" s="193" t="n">
        <f aca="false">IF(ISERROR(VLOOKUP($A97,'Import OffPeak'!$A$3:CZ$99,99,FALSE())-VLOOKUP($A97,'Import OffPeak change'!$A$106:CZ$202,99,FALSE())),0,(VLOOKUP($A97,'Import OffPeak'!$A$3:CZ$99,99,FALSE())-VLOOKUP($A97,'Import OffPeak change'!$A$106:CZ$202,99,FALSE())))</f>
        <v>0</v>
      </c>
      <c r="CV97" s="193" t="n">
        <f aca="false">IF(ISERROR(VLOOKUP($A97,'Import OffPeak'!$A$3:DA$99,100,FALSE())-VLOOKUP($A97,'Import OffPeak change'!$A$106:DA$202,100,FALSE())),0,(VLOOKUP($A97,'Import OffPeak'!$A$3:DA$99,100,FALSE())-VLOOKUP($A97,'Import OffPeak change'!$A$106:DA$202,100,FALSE())))</f>
        <v>0</v>
      </c>
      <c r="CW97" s="193" t="n">
        <f aca="false">IF(ISERROR(VLOOKUP($A97,'Import OffPeak'!$A$3:DB$99,101,FALSE())-VLOOKUP($A97,'Import OffPeak change'!$A$106:DB$202,101,FALSE())),0,(VLOOKUP($A97,'Import OffPeak'!$A$3:DB$99,101,FALSE())-VLOOKUP($A97,'Import OffPeak change'!$A$106:DB$202,101,FALSE())))</f>
        <v>0</v>
      </c>
      <c r="CX97" s="193" t="n">
        <f aca="false">IF(ISERROR(VLOOKUP($A97,'Import OffPeak'!$A$3:DC$99,102,FALSE())-VLOOKUP($A97,'Import OffPeak change'!$A$106:DC$202,102,FALSE())),0,(VLOOKUP($A97,'Import OffPeak'!$A$3:DC$99,102,FALSE())-VLOOKUP($A97,'Import OffPeak change'!$A$106:DC$202,102,FALSE())))</f>
        <v>0</v>
      </c>
      <c r="CY97" s="193" t="n">
        <f aca="false">IF(ISERROR(VLOOKUP($A97,'Import OffPeak'!$A$3:DD$99,103,FALSE())-VLOOKUP($A97,'Import OffPeak change'!$A$106:DD$202,103,FALSE())),0,(VLOOKUP($A97,'Import OffPeak'!$A$3:DD$99,103,FALSE())-VLOOKUP($A97,'Import OffPeak change'!$A$106:DD$202,103,FALSE())))</f>
        <v>0</v>
      </c>
      <c r="CZ97" s="193" t="n">
        <f aca="false">IF(ISERROR(VLOOKUP($A97,'Import OffPeak'!$A$3:DE$99,104,FALSE())-VLOOKUP($A97,'Import OffPeak change'!$A$106:DE$202,104,FALSE())),0,(VLOOKUP($A97,'Import OffPeak'!$A$3:DE$99,104,FALSE())-VLOOKUP($A97,'Import OffPeak change'!$A$106:DE$202,104,FALSE())))</f>
        <v>0</v>
      </c>
      <c r="DA97" s="193" t="n">
        <f aca="false">IF(ISERROR(VLOOKUP($A97,'Import OffPeak'!$A$3:DF$99,105,FALSE())-VLOOKUP($A97,'Import OffPeak change'!$A$106:DF$202,105,FALSE())),0,(VLOOKUP($A97,'Import OffPeak'!$A$3:DF$99,105,FALSE())-VLOOKUP($A97,'Import OffPeak change'!$A$106:DF$202,105,FALSE())))</f>
        <v>0</v>
      </c>
      <c r="DB97" s="193" t="n">
        <f aca="false">IF(ISERROR(VLOOKUP($A97,'Import OffPeak'!$A$3:DG$99,106,FALSE())-VLOOKUP($A97,'Import OffPeak change'!$A$106:DG$202,106,FALSE())),0,(VLOOKUP($A97,'Import OffPeak'!$A$3:DG$99,106,FALSE())-VLOOKUP($A97,'Import OffPeak change'!$A$106:DG$202,106,FALSE())))</f>
        <v>0</v>
      </c>
      <c r="DC97" s="193" t="n">
        <f aca="false">IF(ISERROR(VLOOKUP($A97,'Import OffPeak'!$A$3:DH$99,107,FALSE())-VLOOKUP($A97,'Import OffPeak change'!$A$106:DH$202,107,FALSE())),0,(VLOOKUP($A97,'Import OffPeak'!$A$3:DH$99,107,FALSE())-VLOOKUP($A97,'Import OffPeak change'!$A$106:DH$202,107,FALSE())))</f>
        <v>0</v>
      </c>
      <c r="DD97" s="193" t="n">
        <f aca="false">IF(ISERROR(VLOOKUP($A97,'Import OffPeak'!$A$3:DI$99,108,FALSE())-VLOOKUP($A97,'Import OffPeak change'!$A$106:DI$202,108,FALSE())),0,(VLOOKUP($A97,'Import OffPeak'!$A$3:DI$99,108,FALSE())-VLOOKUP($A97,'Import OffPeak change'!$A$106:DI$202,108,FALSE())))</f>
        <v>0</v>
      </c>
      <c r="DE97" s="193" t="n">
        <f aca="false">IF(ISERROR(VLOOKUP($A97,'Import OffPeak'!$A$3:DJ$99,109,FALSE())-VLOOKUP($A97,'Import OffPeak change'!$A$106:DJ$202,109,FALSE())),0,(VLOOKUP($A97,'Import OffPeak'!$A$3:DJ$99,109,FALSE())-VLOOKUP($A97,'Import OffPeak change'!$A$106:DJ$202,109,FALSE())))</f>
        <v>0</v>
      </c>
      <c r="DF97" s="193" t="n">
        <f aca="false">IF(ISERROR(VLOOKUP($A97,'Import OffPeak'!$A$3:DK$99,110,FALSE())-VLOOKUP($A97,'Import OffPeak change'!$A$106:DK$202,110,FALSE())),0,(VLOOKUP($A97,'Import OffPeak'!$A$3:DK$99,110,FALSE())-VLOOKUP($A97,'Import OffPeak change'!$A$106:DK$202,110,FALSE())))</f>
        <v>0</v>
      </c>
      <c r="DG97" s="193" t="n">
        <f aca="false">IF(ISERROR(VLOOKUP($A97,'Import OffPeak'!$A$3:DL$99,111,FALSE())-VLOOKUP($A97,'Import OffPeak change'!$A$106:DL$202,111,FALSE())),0,(VLOOKUP($A97,'Import OffPeak'!$A$3:DL$99,111,FALSE())-VLOOKUP($A97,'Import OffPeak change'!$A$106:DL$202,111,FALSE())))</f>
        <v>0</v>
      </c>
      <c r="DH97" s="193" t="n">
        <f aca="false">IF(ISERROR(VLOOKUP($A97,'Import OffPeak'!$A$3:DM$99,112,FALSE())-VLOOKUP($A97,'Import OffPeak change'!$A$106:DM$202,112,FALSE())),0,(VLOOKUP($A97,'Import OffPeak'!$A$3:DM$99,112,FALSE())-VLOOKUP($A97,'Import OffPeak change'!$A$106:DM$202,112,FALSE())))</f>
        <v>0</v>
      </c>
      <c r="DI97" s="193" t="n">
        <f aca="false">IF(ISERROR(VLOOKUP($A97,'Import OffPeak'!$A$3:DN$99,113,FALSE())-VLOOKUP($A97,'Import OffPeak change'!$A$106:DN$202,113,FALSE())),0,(VLOOKUP($A97,'Import OffPeak'!$A$3:DN$99,113,FALSE())-VLOOKUP($A97,'Import OffPeak change'!$A$106:DN$202,113,FALSE())))</f>
        <v>0</v>
      </c>
      <c r="DJ97" s="193" t="n">
        <f aca="false">IF(ISERROR(VLOOKUP($A97,'Import OffPeak'!$A$3:DO$99,114,FALSE())-VLOOKUP($A97,'Import OffPeak change'!$A$106:DO$202,114,FALSE())),0,(VLOOKUP($A97,'Import OffPeak'!$A$3:DO$99,114,FALSE())-VLOOKUP($A97,'Import OffPeak change'!$A$106:DO$202,114,FALSE())))</f>
        <v>0</v>
      </c>
      <c r="DK97" s="193" t="n">
        <f aca="false">IF(ISERROR(VLOOKUP($A97,'Import OffPeak'!$A$3:DP$99,115,FALSE())-VLOOKUP($A97,'Import OffPeak change'!$A$106:DP$202,115,FALSE())),0,(VLOOKUP($A97,'Import OffPeak'!$A$3:DP$99,115,FALSE())-VLOOKUP($A97,'Import OffPeak change'!$A$106:DP$202,115,FALSE())))</f>
        <v>0</v>
      </c>
      <c r="DL97" s="193" t="n">
        <f aca="false">IF(ISERROR(VLOOKUP($A97,'Import OffPeak'!$A$3:DQ$99,116,FALSE())-VLOOKUP($A97,'Import OffPeak change'!$A$106:DQ$202,116,FALSE())),0,(VLOOKUP($A97,'Import OffPeak'!$A$3:DQ$99,116,FALSE())-VLOOKUP($A97,'Import OffPeak change'!$A$106:DQ$202,116,FALSE())))</f>
        <v>0</v>
      </c>
      <c r="DM97" s="193" t="n">
        <f aca="false">IF(ISERROR(VLOOKUP($A97,'Import OffPeak'!$A$3:DR$99,117,FALSE())-VLOOKUP($A97,'Import OffPeak change'!$A$106:DR$202,117,FALSE())),0,(VLOOKUP($A97,'Import OffPeak'!$A$3:DR$99,117,FALSE())-VLOOKUP($A97,'Import OffPeak change'!$A$106:DR$202,117,FALSE())))</f>
        <v>0</v>
      </c>
      <c r="DN97" s="193" t="n">
        <f aca="false">IF(ISERROR(VLOOKUP($A97,'Import OffPeak'!$A$3:DS$99,118,FALSE())-VLOOKUP($A97,'Import OffPeak change'!$A$106:DS$202,118,FALSE())),0,(VLOOKUP($A97,'Import OffPeak'!$A$3:DS$99,118,FALSE())-VLOOKUP($A97,'Import OffPeak change'!$A$106:DS$202,118,FALSE())))</f>
        <v>0</v>
      </c>
      <c r="DO97" s="193" t="n">
        <f aca="false">IF(ISERROR(VLOOKUP($A97,'Import OffPeak'!$A$3:DT$99,119,FALSE())-VLOOKUP($A97,'Import OffPeak change'!$A$106:DT$202,119,FALSE())),0,(VLOOKUP($A97,'Import OffPeak'!$A$3:DT$99,119,FALSE())-VLOOKUP($A97,'Import OffPeak change'!$A$106:DT$202,119,FALSE())))</f>
        <v>0</v>
      </c>
      <c r="DP97" s="193" t="n">
        <f aca="false">IF(ISERROR(VLOOKUP($A97,'Import OffPeak'!$A$3:DU$99,120,FALSE())-VLOOKUP($A97,'Import OffPeak change'!$A$106:DU$202,120,FALSE())),0,(VLOOKUP($A97,'Import OffPeak'!$A$3:DU$99,120,FALSE())-VLOOKUP($A97,'Import OffPeak change'!$A$106:DU$202,120,FALSE())))</f>
        <v>0</v>
      </c>
      <c r="DQ97" s="193" t="n">
        <f aca="false">IF(ISERROR(VLOOKUP($A97,'Import OffPeak'!$A$3:DV$99,121,FALSE())-VLOOKUP($A97,'Import OffPeak change'!$A$106:DV$202,121,FALSE())),0,(VLOOKUP($A97,'Import OffPeak'!$A$3:DV$99,121,FALSE())-VLOOKUP($A97,'Import OffPeak change'!$A$106:DV$202,121,FALSE())))</f>
        <v>0</v>
      </c>
      <c r="DR97" s="193" t="n">
        <f aca="false">IF(ISERROR(VLOOKUP($A97,'Import OffPeak'!$A$3:DW$99,122,FALSE())-VLOOKUP($A97,'Import OffPeak change'!$A$106:DW$202,122,FALSE())),0,(VLOOKUP($A97,'Import OffPeak'!$A$3:DW$99,122,FALSE())-VLOOKUP($A97,'Import OffPeak change'!$A$106:DW$202,122,FALSE())))</f>
        <v>0</v>
      </c>
      <c r="DS97" s="193" t="n">
        <f aca="false">IF(ISERROR(VLOOKUP($A97,'Import OffPeak'!$A$3:DX$99,123,FALSE())-VLOOKUP($A97,'Import OffPeak change'!$A$106:DX$202,123,FALSE())),0,(VLOOKUP($A97,'Import OffPeak'!$A$3:DX$99,123,FALSE())-VLOOKUP($A97,'Import OffPeak change'!$A$106:DX$202,123,FALSE())))</f>
        <v>0</v>
      </c>
      <c r="DT97" s="193" t="n">
        <f aca="false">IF(ISERROR(VLOOKUP($A97,'Import OffPeak'!$A$3:DY$99,124,FALSE())-VLOOKUP($A97,'Import OffPeak change'!$A$106:DY$202,124,FALSE())),0,(VLOOKUP($A97,'Import OffPeak'!$A$3:DY$99,124,FALSE())-VLOOKUP($A97,'Import OffPeak change'!$A$106:DY$202,124,FALSE())))</f>
        <v>0</v>
      </c>
      <c r="DU97" s="193" t="n">
        <f aca="false">IF(ISERROR(VLOOKUP($A97,'Import OffPeak'!$A$3:DZ$99,125,FALSE())-VLOOKUP($A97,'Import OffPeak change'!$A$106:DZ$202,125,FALSE())),0,(VLOOKUP($A97,'Import OffPeak'!$A$3:DZ$99,125,FALSE())-VLOOKUP($A97,'Import OffPeak change'!$A$106:DZ$202,125,FALSE())))</f>
        <v>0</v>
      </c>
      <c r="DV97" s="193" t="n">
        <f aca="false">IF(ISERROR(VLOOKUP($A97,'Import OffPeak'!$A$3:EA$99,126,FALSE())-VLOOKUP($A97,'Import OffPeak change'!$A$106:EA$202,126,FALSE())),0,(VLOOKUP($A97,'Import OffPeak'!$A$3:EA$99,126,FALSE())-VLOOKUP($A97,'Import OffPeak change'!$A$106:EA$202,126,FALSE())))</f>
        <v>0</v>
      </c>
      <c r="DW97" s="193" t="n">
        <f aca="false">IF(ISERROR(VLOOKUP($A97,'Import OffPeak'!$A$3:EB$99,127,FALSE())-VLOOKUP($A97,'Import OffPeak change'!$A$106:EB$202,127,FALSE())),0,(VLOOKUP($A97,'Import OffPeak'!$A$3:EB$99,127,FALSE())-VLOOKUP($A97,'Import OffPeak change'!$A$106:EB$202,127,FALSE())))</f>
        <v>0</v>
      </c>
      <c r="DX97" s="193" t="n">
        <f aca="false">IF(ISERROR(VLOOKUP($A97,'Import OffPeak'!$A$3:EC$99,128,FALSE())-VLOOKUP($A97,'Import OffPeak change'!$A$106:EC$202,128,FALSE())),0,(VLOOKUP($A97,'Import OffPeak'!$A$3:EC$99,128,FALSE())-VLOOKUP($A97,'Import OffPeak change'!$A$106:EC$202,128,FALSE())))</f>
        <v>0</v>
      </c>
      <c r="DY97" s="193" t="n">
        <f aca="false">IF(ISERROR(VLOOKUP($A97,'Import OffPeak'!$A$3:ED$99,129,FALSE())-VLOOKUP($A97,'Import OffPeak change'!$A$106:ED$202,129,FALSE())),0,(VLOOKUP($A97,'Import OffPeak'!$A$3:ED$99,129,FALSE())-VLOOKUP($A97,'Import OffPeak change'!$A$106:ED$202,129,FALSE())))</f>
        <v>0</v>
      </c>
      <c r="DZ97" s="193" t="n">
        <f aca="false">IF(ISERROR(VLOOKUP($A97,'Import OffPeak'!$A$3:EE$99,130,FALSE())-VLOOKUP($A97,'Import OffPeak change'!$A$106:EE$202,130,FALSE())),0,(VLOOKUP($A97,'Import OffPeak'!$A$3:EE$99,130,FALSE())-VLOOKUP($A97,'Import OffPeak change'!$A$106:EE$202,130,FALSE())))</f>
        <v>0</v>
      </c>
      <c r="EA97" s="193" t="n">
        <f aca="false">IF(ISERROR(VLOOKUP($A97,'Import OffPeak'!$A$3:EF$99,131,FALSE())-VLOOKUP($A97,'Import OffPeak change'!$A$106:EF$202,131,FALSE())),0,(VLOOKUP($A97,'Import OffPeak'!$A$3:EF$99,131,FALSE())-VLOOKUP($A97,'Import OffPeak change'!$A$106:EF$202,131,FALSE())))</f>
        <v>0</v>
      </c>
      <c r="EB97" s="193" t="n">
        <f aca="false">IF(ISERROR(VLOOKUP($A97,'Import OffPeak'!$A$3:EG$99,132,FALSE())-VLOOKUP($A97,'Import OffPeak change'!$A$106:EG$202,132,FALSE())),0,(VLOOKUP($A97,'Import OffPeak'!$A$3:EG$99,132,FALSE())-VLOOKUP($A97,'Import OffPeak change'!$A$106:EG$202,132,FALSE())))</f>
        <v>0</v>
      </c>
      <c r="EC97" s="193" t="n">
        <f aca="false">IF(ISERROR(VLOOKUP($A97,'Import OffPeak'!$A$3:EH$99,133,FALSE())-VLOOKUP($A97,'Import OffPeak change'!$A$106:EH$202,133,FALSE())),0,(VLOOKUP($A97,'Import OffPeak'!$A$3:EH$99,133,FALSE())-VLOOKUP($A97,'Import OffPeak change'!$A$106:EH$202,133,FALSE())))</f>
        <v>0</v>
      </c>
      <c r="ED97" s="193" t="n">
        <f aca="false">IF(ISERROR(VLOOKUP($A97,'Import OffPeak'!$A$3:EI$99,134,FALSE())-VLOOKUP($A97,'Import OffPeak change'!$A$106:EI$202,134,FALSE())),0,(VLOOKUP($A97,'Import OffPeak'!$A$3:EI$99,134,FALSE())-VLOOKUP($A97,'Import OffPeak change'!$A$106:EI$202,134,FALSE())))</f>
        <v>0</v>
      </c>
      <c r="EE97" s="193" t="n">
        <f aca="false">IF(ISERROR(VLOOKUP($A97,'Import OffPeak'!$A$3:EJ$99,135,FALSE())-VLOOKUP($A97,'Import OffPeak change'!$A$106:EJ$202,135,FALSE())),0,(VLOOKUP($A97,'Import OffPeak'!$A$3:EJ$99,135,FALSE())-VLOOKUP($A97,'Import OffPeak change'!$A$106:EJ$202,135,FALSE())))</f>
        <v>0</v>
      </c>
      <c r="EF97" s="193" t="n">
        <f aca="false">IF(ISERROR(VLOOKUP($A97,'Import OffPeak'!$A$3:EK$99,136,FALSE())-VLOOKUP($A97,'Import OffPeak change'!$A$106:EK$202,136,FALSE())),0,(VLOOKUP($A97,'Import OffPeak'!$A$3:EK$99,136,FALSE())-VLOOKUP($A97,'Import OffPeak change'!$A$106:EK$202,136,FALSE())))</f>
        <v>0</v>
      </c>
      <c r="EG97" s="193" t="n">
        <f aca="false">IF(ISERROR(VLOOKUP($A97,'Import OffPeak'!$A$3:EL$99,137,FALSE())-VLOOKUP($A97,'Import OffPeak change'!$A$106:EL$202,137,FALSE())),0,(VLOOKUP($A97,'Import OffPeak'!$A$3:EL$99,137,FALSE())-VLOOKUP($A97,'Import OffPeak change'!$A$106:EL$202,137,FALSE())))</f>
        <v>0</v>
      </c>
      <c r="EH97" s="193" t="n">
        <f aca="false">IF(ISERROR(VLOOKUP($A97,'Import OffPeak'!$A$3:EM$99,138,FALSE())-VLOOKUP($A97,'Import OffPeak change'!$A$106:EM$202,138,FALSE())),0,(VLOOKUP($A97,'Import OffPeak'!$A$3:EM$99,138,FALSE())-VLOOKUP($A97,'Import OffPeak change'!$A$106:EM$202,138,FALSE())))</f>
        <v>0</v>
      </c>
      <c r="EI97" s="193" t="n">
        <f aca="false">IF(ISERROR(VLOOKUP($A97,'Import OffPeak'!$A$3:EN$99,139,FALSE())-VLOOKUP($A97,'Import OffPeak change'!$A$106:EN$202,139,FALSE())),0,(VLOOKUP($A97,'Import OffPeak'!$A$3:EN$99,139,FALSE())-VLOOKUP($A97,'Import OffPeak change'!$A$106:EN$202,139,FALSE())))</f>
        <v>0</v>
      </c>
      <c r="EJ97" s="193" t="n">
        <f aca="false">IF(ISERROR(VLOOKUP($A97,'Import OffPeak'!$A$3:EO$99,140,FALSE())-VLOOKUP($A97,'Import OffPeak change'!$A$106:EO$202,140,FALSE())),0,(VLOOKUP($A97,'Import OffPeak'!$A$3:EO$99,140,FALSE())-VLOOKUP($A97,'Import OffPeak change'!$A$106:EO$202,140,FALSE())))</f>
        <v>0</v>
      </c>
      <c r="EK97" s="193" t="n">
        <f aca="false">IF(ISERROR(VLOOKUP($A97,'Import OffPeak'!$A$3:EP$99,141,FALSE())-VLOOKUP($A97,'Import OffPeak change'!$A$106:EP$202,141,FALSE())),0,(VLOOKUP($A97,'Import OffPeak'!$A$3:EP$99,141,FALSE())-VLOOKUP($A97,'Import OffPeak change'!$A$106:EP$202,141,FALSE())))</f>
        <v>0</v>
      </c>
      <c r="EL97" s="193" t="n">
        <f aca="false">IF(ISERROR(VLOOKUP($A97,'Import OffPeak'!$A$3:EQ$99,142,FALSE())-VLOOKUP($A97,'Import OffPeak change'!$A$106:EQ$202,142,FALSE())),0,(VLOOKUP($A97,'Import OffPeak'!$A$3:EQ$99,142,FALSE())-VLOOKUP($A97,'Import OffPeak change'!$A$106:EQ$202,142,FALSE())))</f>
        <v>0</v>
      </c>
      <c r="EM97" s="193" t="n">
        <f aca="false">IF(ISERROR(VLOOKUP($A97,'Import OffPeak'!$A$3:ER$99,143,FALSE())-VLOOKUP($A97,'Import OffPeak change'!$A$106:ER$202,143,FALSE())),0,(VLOOKUP($A97,'Import OffPeak'!$A$3:ER$99,143,FALSE())-VLOOKUP($A97,'Import OffPeak change'!$A$106:ER$202,143,FALSE())))</f>
        <v>0</v>
      </c>
      <c r="EN97" s="193" t="n">
        <f aca="false">IF(ISERROR(VLOOKUP($A97,'Import OffPeak'!$A$3:ES$99,144,FALSE())-VLOOKUP($A97,'Import OffPeak change'!$A$106:ES$202,144,FALSE())),0,(VLOOKUP($A97,'Import OffPeak'!$A$3:ES$99,144,FALSE())-VLOOKUP($A97,'Import OffPeak change'!$A$106:ES$202,144,FALSE())))</f>
        <v>0</v>
      </c>
      <c r="EO97" s="193" t="n">
        <f aca="false">IF(ISERROR(VLOOKUP($A97,'Import OffPeak'!$A$3:ET$99,145,FALSE())-VLOOKUP($A97,'Import OffPeak change'!$A$106:ET$202,145,FALSE())),0,(VLOOKUP($A97,'Import OffPeak'!$A$3:ET$99,145,FALSE())-VLOOKUP($A97,'Import OffPeak change'!$A$106:ET$202,145,FALSE())))</f>
        <v>0</v>
      </c>
      <c r="EP97" s="193" t="n">
        <f aca="false">IF(ISERROR(VLOOKUP($A97,'Import OffPeak'!$A$3:EU$99,146,FALSE())-VLOOKUP($A97,'Import OffPeak change'!$A$106:EU$202,146,FALSE())),0,(VLOOKUP($A97,'Import OffPeak'!$A$3:EU$99,146,FALSE())-VLOOKUP($A97,'Import OffPeak change'!$A$106:EU$202,146,FALSE())))</f>
        <v>0</v>
      </c>
      <c r="EQ97" s="193" t="n">
        <f aca="false">IF(ISERROR(VLOOKUP($A97,'Import OffPeak'!$A$3:EV$99,147,FALSE())-VLOOKUP($A97,'Import OffPeak change'!$A$106:EV$202,147,FALSE())),0,(VLOOKUP($A97,'Import OffPeak'!$A$3:EV$99,147,FALSE())-VLOOKUP($A97,'Import OffPeak change'!$A$106:EV$202,147,FALSE())))</f>
        <v>0</v>
      </c>
      <c r="ER97" s="193" t="n">
        <f aca="false">IF(ISERROR(VLOOKUP($A97,'Import OffPeak'!$A$3:EW$99,148,FALSE())-VLOOKUP($A97,'Import OffPeak change'!$A$106:EW$202,148,FALSE())),0,(VLOOKUP($A97,'Import OffPeak'!$A$3:EW$99,148,FALSE())-VLOOKUP($A97,'Import OffPeak change'!$A$106:EW$202,148,FALSE())))</f>
        <v>0</v>
      </c>
      <c r="ES97" s="193" t="n">
        <f aca="false">IF(ISERROR(VLOOKUP($A97,'Import OffPeak'!$A$3:EX$99,149,FALSE())-VLOOKUP($A97,'Import OffPeak change'!$A$106:EX$202,149,FALSE())),0,(VLOOKUP($A97,'Import OffPeak'!$A$3:EX$99,149,FALSE())-VLOOKUP($A97,'Import OffPeak change'!$A$106:EX$202,149,FALSE())))</f>
        <v>0</v>
      </c>
      <c r="ET97" s="193" t="n">
        <f aca="false">IF(ISERROR(VLOOKUP($A97,'Import OffPeak'!$A$3:EY$99,150,FALSE())-VLOOKUP($A97,'Import OffPeak change'!$A$106:EY$202,150,FALSE())),0,(VLOOKUP($A97,'Import OffPeak'!$A$3:EY$99,150,FALSE())-VLOOKUP($A97,'Import OffPeak change'!$A$106:EY$202,150,FALSE())))</f>
        <v>0</v>
      </c>
      <c r="EU97" s="193" t="n">
        <f aca="false">IF(ISERROR(VLOOKUP($A97,'Import OffPeak'!$A$3:EZ$99,151,FALSE())-VLOOKUP($A97,'Import OffPeak change'!$A$106:EZ$202,151,FALSE())),0,(VLOOKUP($A97,'Import OffPeak'!$A$3:EZ$99,151,FALSE())-VLOOKUP($A97,'Import OffPeak change'!$A$106:EZ$202,151,FALSE())))</f>
        <v>0</v>
      </c>
      <c r="EV97" s="193" t="n">
        <f aca="false">IF(ISERROR(VLOOKUP($A97,'Import OffPeak'!$A$3:FA$99,152,FALSE())-VLOOKUP($A97,'Import OffPeak change'!$A$106:FA$202,152,FALSE())),0,(VLOOKUP($A97,'Import OffPeak'!$A$3:FA$99,152,FALSE())-VLOOKUP($A97,'Import OffPeak change'!$A$106:FA$202,152,FALSE())))</f>
        <v>0</v>
      </c>
      <c r="EW97" s="193" t="n">
        <f aca="false">IF(ISERROR(VLOOKUP($A97,'Import OffPeak'!$A$3:FB$99,153,FALSE())-VLOOKUP($A97,'Import OffPeak change'!$A$106:FB$202,153,FALSE())),0,(VLOOKUP($A97,'Import OffPeak'!$A$3:FB$99,153,FALSE())-VLOOKUP($A97,'Import OffPeak change'!$A$106:FB$202,153,FALSE())))</f>
        <v>0</v>
      </c>
      <c r="EX97" s="193" t="n">
        <f aca="false">IF(ISERROR(VLOOKUP($A97,'Import OffPeak'!$A$3:FC$99,154,FALSE())-VLOOKUP($A97,'Import OffPeak change'!$A$106:FC$202,154,FALSE())),0,(VLOOKUP($A97,'Import OffPeak'!$A$3:FC$99,154,FALSE())-VLOOKUP($A97,'Import OffPeak change'!$A$106:FC$202,154,FALSE())))</f>
        <v>0</v>
      </c>
      <c r="EY97" s="193" t="n">
        <f aca="false">IF(ISERROR(VLOOKUP($A97,'Import OffPeak'!$A$3:FD$99,155,FALSE())-VLOOKUP($A97,'Import OffPeak change'!$A$106:FD$202,155,FALSE())),0,(VLOOKUP($A97,'Import OffPeak'!$A$3:FD$99,155,FALSE())-VLOOKUP($A97,'Import OffPeak change'!$A$106:FD$202,155,FALSE())))</f>
        <v>0</v>
      </c>
      <c r="EZ97" s="193" t="n">
        <f aca="false">IF(ISERROR(VLOOKUP($A97,'Import OffPeak'!$A$3:FE$99,156,FALSE())-VLOOKUP($A97,'Import OffPeak change'!$A$106:FE$202,156,FALSE())),0,(VLOOKUP($A97,'Import OffPeak'!$A$3:FE$99,156,FALSE())-VLOOKUP($A97,'Import OffPeak change'!$A$106:FE$202,156,FALSE())))</f>
        <v>0</v>
      </c>
      <c r="FA97" s="193" t="n">
        <f aca="false">IF(ISERROR(VLOOKUP($A97,'Import OffPeak'!$A$3:FF$99,157,FALSE())-VLOOKUP($A97,'Import OffPeak change'!$A$106:FF$202,157,FALSE())),0,(VLOOKUP($A97,'Import OffPeak'!$A$3:FF$99,157,FALSE())-VLOOKUP($A97,'Import OffPeak change'!$A$106:FF$202,157,FALSE())))</f>
        <v>0</v>
      </c>
      <c r="FB97" s="193" t="n">
        <f aca="false">IF(ISERROR(VLOOKUP($A97,'Import OffPeak'!$A$3:FG$99,158,FALSE())-VLOOKUP($A97,'Import OffPeak change'!$A$106:FG$202,158,FALSE())),0,(VLOOKUP($A97,'Import OffPeak'!$A$3:FG$99,158,FALSE())-VLOOKUP($A97,'Import OffPeak change'!$A$106:FG$202,158,FALSE())))</f>
        <v>0</v>
      </c>
      <c r="FC97" s="193" t="n">
        <f aca="false">IF(ISERROR(VLOOKUP($A97,'Import OffPeak'!$A$3:FH$99,159,FALSE())-VLOOKUP($A97,'Import OffPeak change'!$A$106:FH$202,159,FALSE())),0,(VLOOKUP($A97,'Import OffPeak'!$A$3:FH$99,159,FALSE())-VLOOKUP($A97,'Import OffPeak change'!$A$106:FH$202,159,FALSE())))</f>
        <v>0</v>
      </c>
      <c r="FD97" s="193" t="n">
        <f aca="false">IF(ISERROR(VLOOKUP($A97,'Import OffPeak'!$A$3:FI$99,160,FALSE())-VLOOKUP($A97,'Import OffPeak change'!$A$106:FI$202,160,FALSE())),0,(VLOOKUP($A97,'Import OffPeak'!$A$3:FI$99,160,FALSE())-VLOOKUP($A97,'Import OffPeak change'!$A$106:FI$202,160,FALSE())))</f>
        <v>0</v>
      </c>
      <c r="FE97" s="193" t="n">
        <f aca="false">IF(ISERROR(VLOOKUP($A97,'Import OffPeak'!$A$3:FJ$99,161,FALSE())-VLOOKUP($A97,'Import OffPeak change'!$A$106:FJ$202,161,FALSE())),0,(VLOOKUP($A97,'Import OffPeak'!$A$3:FJ$99,161,FALSE())-VLOOKUP($A97,'Import OffPeak change'!$A$106:FJ$202,161,FALSE())))</f>
        <v>0</v>
      </c>
      <c r="FF97" s="193" t="n">
        <f aca="false">IF(ISERROR(VLOOKUP($A97,'Import OffPeak'!$A$3:FK$99,162,FALSE())-VLOOKUP($A97,'Import OffPeak change'!$A$106:FK$202,162,FALSE())),0,(VLOOKUP($A97,'Import OffPeak'!$A$3:FK$99,162,FALSE())-VLOOKUP($A97,'Import OffPeak change'!$A$106:FK$202,162,FALSE())))</f>
        <v>0</v>
      </c>
      <c r="FG97" s="193" t="n">
        <f aca="false">IF(ISERROR(VLOOKUP($A97,'Import OffPeak'!$A$3:FL$99,163,FALSE())-VLOOKUP($A97,'Import OffPeak change'!$A$106:FL$202,163,FALSE())),0,(VLOOKUP($A97,'Import OffPeak'!$A$3:FL$99,163,FALSE())-VLOOKUP($A97,'Import OffPeak change'!$A$106:FL$202,163,FALSE())))</f>
        <v>0</v>
      </c>
      <c r="FH97" s="193" t="n">
        <f aca="false">IF(ISERROR(VLOOKUP($A97,'Import OffPeak'!$A$3:FM$99,164,FALSE())-VLOOKUP($A97,'Import OffPeak change'!$A$106:FM$202,164,FALSE())),0,(VLOOKUP($A97,'Import OffPeak'!$A$3:FM$99,164,FALSE())-VLOOKUP($A97,'Import OffPeak change'!$A$106:FM$202,164,FALSE())))</f>
        <v>0</v>
      </c>
      <c r="FI97" s="193" t="n">
        <f aca="false">IF(ISERROR(VLOOKUP($A97,'Import OffPeak'!$A$3:FN$99,165,FALSE())-VLOOKUP($A97,'Import OffPeak change'!$A$106:FN$202,165,FALSE())),0,(VLOOKUP($A97,'Import OffPeak'!$A$3:FN$99,165,FALSE())-VLOOKUP($A97,'Import OffPeak change'!$A$106:FN$202,165,FALSE())))</f>
        <v>0</v>
      </c>
      <c r="FJ97" s="193" t="n">
        <f aca="false">IF(ISERROR(VLOOKUP($A97,'Import OffPeak'!$A$3:FO$99,166,FALSE())-VLOOKUP($A97,'Import OffPeak change'!$A$106:FO$202,166,FALSE())),0,(VLOOKUP($A97,'Import OffPeak'!$A$3:FO$99,166,FALSE())-VLOOKUP($A97,'Import OffPeak change'!$A$106:FO$202,166,FALSE())))</f>
        <v>0</v>
      </c>
      <c r="FK97" s="193" t="n">
        <f aca="false">IF(ISERROR(VLOOKUP($A97,'Import OffPeak'!$A$3:FP$99,167,FALSE())-VLOOKUP($A97,'Import OffPeak change'!$A$106:FP$202,167,FALSE())),0,(VLOOKUP($A97,'Import OffPeak'!$A$3:FP$99,167,FALSE())-VLOOKUP($A97,'Import OffPeak change'!$A$106:FP$202,167,FALSE())))</f>
        <v>0</v>
      </c>
      <c r="FL97" s="193" t="n">
        <f aca="false">IF(ISERROR(VLOOKUP($A97,'Import OffPeak'!$A$3:FQ$99,168,FALSE())-VLOOKUP($A97,'Import OffPeak change'!$A$106:FQ$202,168,FALSE())),0,(VLOOKUP($A97,'Import OffPeak'!$A$3:FQ$99,168,FALSE())-VLOOKUP($A97,'Import OffPeak change'!$A$106:FQ$202,168,FALSE())))</f>
        <v>0</v>
      </c>
      <c r="FM97" s="193" t="n">
        <f aca="false">IF(ISERROR(VLOOKUP($A97,'Import OffPeak'!$A$3:FR$99,169,FALSE())-VLOOKUP($A97,'Import OffPeak change'!$A$106:FR$202,169,FALSE())),0,(VLOOKUP($A97,'Import OffPeak'!$A$3:FR$99,169,FALSE())-VLOOKUP($A97,'Import OffPeak change'!$A$106:FR$202,169,FALSE())))</f>
        <v>0</v>
      </c>
      <c r="FN97" s="193" t="n">
        <f aca="false">IF(ISERROR(VLOOKUP($A97,'Import OffPeak'!$A$3:FS$99,170,FALSE())-VLOOKUP($A97,'Import OffPeak change'!$A$106:FS$202,170,FALSE())),0,(VLOOKUP($A97,'Import OffPeak'!$A$3:FS$99,170,FALSE())-VLOOKUP($A97,'Import OffPeak change'!$A$106:FS$202,170,FALSE())))</f>
        <v>0</v>
      </c>
      <c r="FO97" s="193" t="n">
        <f aca="false">IF(ISERROR(VLOOKUP($A97,'Import OffPeak'!$A$3:FT$99,171,FALSE())-VLOOKUP($A97,'Import OffPeak change'!$A$106:FT$202,171,FALSE())),0,(VLOOKUP($A97,'Import OffPeak'!$A$3:FT$99,171,FALSE())-VLOOKUP($A97,'Import OffPeak change'!$A$106:FT$202,171,FALSE())))</f>
        <v>0</v>
      </c>
      <c r="FP97" s="193" t="n">
        <f aca="false">IF(ISERROR(VLOOKUP($A97,'Import OffPeak'!$A$3:FU$99,172,FALSE())-VLOOKUP($A97,'Import OffPeak change'!$A$106:FU$202,172,FALSE())),0,(VLOOKUP($A97,'Import OffPeak'!$A$3:FU$99,172,FALSE())-VLOOKUP($A97,'Import OffPeak change'!$A$106:FU$202,172,FALSE())))</f>
        <v>0</v>
      </c>
      <c r="FQ97" s="193" t="n">
        <f aca="false">IF(ISERROR(VLOOKUP($A97,'Import OffPeak'!$A$3:FV$99,173,FALSE())-VLOOKUP($A97,'Import OffPeak change'!$A$106:FV$202,173,FALSE())),0,(VLOOKUP($A97,'Import OffPeak'!$A$3:FV$99,173,FALSE())-VLOOKUP($A97,'Import OffPeak change'!$A$106:FV$202,173,FALSE())))</f>
        <v>0</v>
      </c>
      <c r="FR97" s="193" t="n">
        <f aca="false">IF(ISERROR(VLOOKUP($A97,'Import OffPeak'!$A$3:FW$99,174,FALSE())-VLOOKUP($A97,'Import OffPeak change'!$A$106:FW$202,174,FALSE())),0,(VLOOKUP($A97,'Import OffPeak'!$A$3:FW$99,174,FALSE())-VLOOKUP($A97,'Import OffPeak change'!$A$106:FW$202,174,FALSE())))</f>
        <v>0</v>
      </c>
      <c r="FS97" s="193" t="n">
        <f aca="false">IF(ISERROR(VLOOKUP($A97,'Import OffPeak'!$A$3:FX$99,175,FALSE())-VLOOKUP($A97,'Import OffPeak change'!$A$106:FX$202,175,FALSE())),0,(VLOOKUP($A97,'Import OffPeak'!$A$3:FX$99,175,FALSE())-VLOOKUP($A97,'Import OffPeak change'!$A$106:FX$202,175,FALSE())))</f>
        <v>0</v>
      </c>
      <c r="FT97" s="193" t="n">
        <f aca="false">IF(ISERROR(VLOOKUP($A97,'Import OffPeak'!$A$3:FY$99,176,FALSE())-VLOOKUP($A97,'Import OffPeak change'!$A$106:FY$202,176,FALSE())),0,(VLOOKUP($A97,'Import OffPeak'!$A$3:FY$99,176,FALSE())-VLOOKUP($A97,'Import OffPeak change'!$A$106:FY$202,176,FALSE())))</f>
        <v>0</v>
      </c>
      <c r="FU97" s="193" t="n">
        <f aca="false">IF(ISERROR(VLOOKUP($A97,'Import OffPeak'!$A$3:FZ$99,177,FALSE())-VLOOKUP($A97,'Import OffPeak change'!$A$106:FZ$202,177,FALSE())),0,(VLOOKUP($A97,'Import OffPeak'!$A$3:FZ$99,177,FALSE())-VLOOKUP($A97,'Import OffPeak change'!$A$106:FZ$202,177,FALSE())))</f>
        <v>0</v>
      </c>
      <c r="FV97" s="193" t="n">
        <f aca="false">IF(ISERROR(VLOOKUP($A97,'Import OffPeak'!$A$3:GA$99,178,FALSE())-VLOOKUP($A97,'Import OffPeak change'!$A$106:GA$202,178,FALSE())),0,(VLOOKUP($A97,'Import OffPeak'!$A$3:GA$99,178,FALSE())-VLOOKUP($A97,'Import OffPeak change'!$A$106:GA$202,178,FALSE())))</f>
        <v>0</v>
      </c>
      <c r="FW97" s="193" t="n">
        <f aca="false">IF(ISERROR(VLOOKUP($A97,'Import OffPeak'!$A$3:GB$99,179,FALSE())-VLOOKUP($A97,'Import OffPeak change'!$A$106:GB$202,179,FALSE())),0,(VLOOKUP($A97,'Import OffPeak'!$A$3:GB$99,179,FALSE())-VLOOKUP($A97,'Import OffPeak change'!$A$106:GB$202,179,FALSE())))</f>
        <v>0</v>
      </c>
      <c r="FX97" s="193" t="n">
        <f aca="false">IF(ISERROR(VLOOKUP($A97,'Import OffPeak'!$A$3:GC$99,180,FALSE())-VLOOKUP($A97,'Import OffPeak change'!$A$106:GC$202,180,FALSE())),0,(VLOOKUP($A97,'Import OffPeak'!$A$3:GC$99,180,FALSE())-VLOOKUP($A97,'Import OffPeak change'!$A$106:GC$202,180,FALSE())))</f>
        <v>0</v>
      </c>
      <c r="FY97" s="193" t="n">
        <f aca="false">IF(ISERROR(VLOOKUP($A97,'Import OffPeak'!$A$3:GD$99,181,FALSE())-VLOOKUP($A97,'Import OffPeak change'!$A$106:GD$202,181,FALSE())),0,(VLOOKUP($A97,'Import OffPeak'!$A$3:GD$99,181,FALSE())-VLOOKUP($A97,'Import OffPeak change'!$A$106:GD$202,181,FALSE())))</f>
        <v>0</v>
      </c>
      <c r="FZ97" s="193" t="n">
        <f aca="false">IF(ISERROR(VLOOKUP($A97,'Import OffPeak'!$A$3:GE$99,182,FALSE())-VLOOKUP($A97,'Import OffPeak change'!$A$106:GE$202,182,FALSE())),0,(VLOOKUP($A97,'Import OffPeak'!$A$3:GE$99,182,FALSE())-VLOOKUP($A97,'Import OffPeak change'!$A$106:GE$202,182,FALSE())))</f>
        <v>0</v>
      </c>
      <c r="GA97" s="193" t="n">
        <f aca="false">IF(ISERROR(VLOOKUP($A97,'Import OffPeak'!$A$3:GF$99,183,FALSE())-VLOOKUP($A97,'Import OffPeak change'!$A$106:GF$202,183,FALSE())),0,(VLOOKUP($A97,'Import OffPeak'!$A$3:GF$99,183,FALSE())-VLOOKUP($A97,'Import OffPeak change'!$A$106:GF$202,183,FALSE())))</f>
        <v>0</v>
      </c>
      <c r="GB97" s="193" t="n">
        <f aca="false">IF(ISERROR(VLOOKUP($A97,'Import OffPeak'!$A$3:GG$99,184,FALSE())-VLOOKUP($A97,'Import OffPeak change'!$A$106:GG$202,184,FALSE())),0,(VLOOKUP($A97,'Import OffPeak'!$A$3:GG$99,184,FALSE())-VLOOKUP($A97,'Import OffPeak change'!$A$106:GG$202,184,FALSE())))</f>
        <v>0</v>
      </c>
      <c r="GC97" s="193" t="n">
        <f aca="false">IF(ISERROR(VLOOKUP($A97,'Import OffPeak'!$A$3:GH$99,185,FALSE())-VLOOKUP($A97,'Import OffPeak change'!$A$106:GH$202,185,FALSE())),0,(VLOOKUP($A97,'Import OffPeak'!$A$3:GH$99,185,FALSE())-VLOOKUP($A97,'Import OffPeak change'!$A$106:GH$202,185,FALSE())))</f>
        <v>0</v>
      </c>
      <c r="GD97" s="193" t="n">
        <f aca="false">IF(ISERROR(VLOOKUP($A97,'Import OffPeak'!$A$3:GI$99,186,FALSE())-VLOOKUP($A97,'Import OffPeak change'!$A$106:GI$202,186,FALSE())),0,(VLOOKUP($A97,'Import OffPeak'!$A$3:GI$99,186,FALSE())-VLOOKUP($A97,'Import OffPeak change'!$A$106:GI$202,186,FALSE())))</f>
        <v>0</v>
      </c>
      <c r="GE97" s="193" t="n">
        <f aca="false">IF(ISERROR(VLOOKUP($A97,'Import OffPeak'!$A$3:GJ$99,187,FALSE())-VLOOKUP($A97,'Import OffPeak change'!$A$106:GJ$202,187,FALSE())),0,(VLOOKUP($A97,'Import OffPeak'!$A$3:GJ$99,187,FALSE())-VLOOKUP($A97,'Import OffPeak change'!$A$106:GJ$202,187,FALSE())))</f>
        <v>0</v>
      </c>
      <c r="GF97" s="193" t="n">
        <f aca="false">IF(ISERROR(VLOOKUP($A97,'Import OffPeak'!$A$3:GK$99,188,FALSE())-VLOOKUP($A97,'Import OffPeak change'!$A$106:GK$202,188,FALSE())),0,(VLOOKUP($A97,'Import OffPeak'!$A$3:GK$99,188,FALSE())-VLOOKUP($A97,'Import OffPeak change'!$A$106:GK$202,188,FALSE())))</f>
        <v>0</v>
      </c>
      <c r="GG97" s="193" t="n">
        <f aca="false">IF(ISERROR(VLOOKUP($A97,'Import OffPeak'!$A$3:GL$99,189,FALSE())-VLOOKUP($A97,'Import OffPeak change'!$A$106:GL$202,189,FALSE())),0,(VLOOKUP($A97,'Import OffPeak'!$A$3:GL$99,189,FALSE())-VLOOKUP($A97,'Import OffPeak change'!$A$106:GL$202,189,FALSE())))</f>
        <v>0</v>
      </c>
      <c r="GH97" s="193" t="n">
        <f aca="false">IF(ISERROR(VLOOKUP($A97,'Import OffPeak'!$A$3:GM$99,190,FALSE())-VLOOKUP($A97,'Import OffPeak change'!$A$106:GM$202,190,FALSE())),0,(VLOOKUP($A97,'Import OffPeak'!$A$3:GM$99,190,FALSE())-VLOOKUP($A97,'Import OffPeak change'!$A$106:GM$202,190,FALSE())))</f>
        <v>0</v>
      </c>
      <c r="GI97" s="193" t="n">
        <f aca="false">IF(ISERROR(VLOOKUP($A97,'Import OffPeak'!$A$3:GN$99,191,FALSE())-VLOOKUP($A97,'Import OffPeak change'!$A$106:GN$202,191,FALSE())),0,(VLOOKUP($A97,'Import OffPeak'!$A$3:GN$99,191,FALSE())-VLOOKUP($A97,'Import OffPeak change'!$A$106:GN$202,191,FALSE())))</f>
        <v>0</v>
      </c>
      <c r="GJ97" s="193" t="n">
        <f aca="false">IF(ISERROR(VLOOKUP($A97,'Import OffPeak'!$A$3:GO$99,192,FALSE())-VLOOKUP($A97,'Import OffPeak change'!$A$106:GO$202,192,FALSE())),0,(VLOOKUP($A97,'Import OffPeak'!$A$3:GO$99,192,FALSE())-VLOOKUP($A97,'Import OffPeak change'!$A$106:GO$202,192,FALSE())))</f>
        <v>0</v>
      </c>
      <c r="GK97" s="193" t="n">
        <f aca="false">IF(ISERROR(VLOOKUP($A97,'Import OffPeak'!$A$3:GP$99,193,FALSE())-VLOOKUP($A97,'Import OffPeak change'!$A$106:GP$202,193,FALSE())),0,(VLOOKUP($A97,'Import OffPeak'!$A$3:GP$99,193,FALSE())-VLOOKUP($A97,'Import OffPeak change'!$A$106:GP$202,193,FALSE())))</f>
        <v>0</v>
      </c>
      <c r="GL97" s="193" t="n">
        <f aca="false">IF(ISERROR(VLOOKUP($A97,'Import OffPeak'!$A$3:GQ$99,194,FALSE())-VLOOKUP($A97,'Import OffPeak change'!$A$106:GQ$202,194,FALSE())),0,(VLOOKUP($A97,'Import OffPeak'!$A$3:GQ$99,194,FALSE())-VLOOKUP($A97,'Import OffPeak change'!$A$106:GQ$202,194,FALSE())))</f>
        <v>0</v>
      </c>
      <c r="GM97" s="193" t="n">
        <f aca="false">IF(ISERROR(VLOOKUP($A97,'Import OffPeak'!$A$3:GR$99,195,FALSE())-VLOOKUP($A97,'Import OffPeak change'!$A$106:GR$202,195,FALSE())),0,(VLOOKUP($A97,'Import OffPeak'!$A$3:GR$99,195,FALSE())-VLOOKUP($A97,'Import OffPeak change'!$A$106:GR$202,195,FALSE())))</f>
        <v>0</v>
      </c>
      <c r="GN97" s="193" t="n">
        <f aca="false">IF(ISERROR(VLOOKUP($A97,'Import OffPeak'!$A$3:GS$99,196,FALSE())-VLOOKUP($A97,'Import OffPeak change'!$A$106:GS$202,196,FALSE())),0,(VLOOKUP($A97,'Import OffPeak'!$A$3:GS$99,196,FALSE())-VLOOKUP($A97,'Import OffPeak change'!$A$106:GS$202,196,FALSE())))</f>
        <v>0</v>
      </c>
      <c r="GO97" s="193" t="n">
        <f aca="false">IF(ISERROR(VLOOKUP($A97,'Import OffPeak'!$A$3:GT$99,197,FALSE())-VLOOKUP($A97,'Import OffPeak change'!$A$106:GT$202,197,FALSE())),0,(VLOOKUP($A97,'Import OffPeak'!$A$3:GT$99,197,FALSE())-VLOOKUP($A97,'Import OffPeak change'!$A$106:GT$202,197,FALSE())))</f>
        <v>0</v>
      </c>
      <c r="GP97" s="193" t="n">
        <f aca="false">IF(ISERROR(VLOOKUP($A97,'Import OffPeak'!$A$3:GU$99,198,FALSE())-VLOOKUP($A97,'Import OffPeak change'!$A$106:GU$202,198,FALSE())),0,(VLOOKUP($A97,'Import OffPeak'!$A$3:GU$99,198,FALSE())-VLOOKUP($A97,'Import OffPeak change'!$A$106:GU$202,198,FALSE())))</f>
        <v>0</v>
      </c>
      <c r="GQ97" s="193" t="n">
        <f aca="false">IF(ISERROR(VLOOKUP($A97,'Import OffPeak'!$A$3:GV$99,199,FALSE())-VLOOKUP($A97,'Import OffPeak change'!$A$106:GV$202,199,FALSE())),0,(VLOOKUP($A97,'Import OffPeak'!$A$3:GV$99,199,FALSE())-VLOOKUP($A97,'Import OffPeak change'!$A$106:GV$202,199,FALSE())))</f>
        <v>0</v>
      </c>
      <c r="GR97" s="193" t="n">
        <f aca="false">IF(ISERROR(VLOOKUP($A97,'Import OffPeak'!$A$3:GW$99,200,FALSE())-VLOOKUP($A97,'Import OffPeak change'!$A$106:GW$202,200,FALSE())),0,(VLOOKUP($A97,'Import OffPeak'!$A$3:GW$99,200,FALSE())-VLOOKUP($A97,'Import OffPeak change'!$A$106:GW$202,200,FALSE())))</f>
        <v>0</v>
      </c>
      <c r="GS97" s="193" t="n">
        <f aca="false">IF(ISERROR(VLOOKUP($A97,'Import OffPeak'!$A$3:GX$99,201,FALSE())-VLOOKUP($A97,'Import OffPeak change'!$A$106:GX$202,201,FALSE())),0,(VLOOKUP($A97,'Import OffPeak'!$A$3:GX$99,201,FALSE())-VLOOKUP($A97,'Import OffPeak change'!$A$106:GX$202,201,FALSE())))</f>
        <v>0</v>
      </c>
      <c r="GT97" s="193" t="n">
        <f aca="false">IF(ISERROR(VLOOKUP($A97,'Import OffPeak'!$A$3:GY$99,202,FALSE())-VLOOKUP($A97,'Import OffPeak change'!$A$106:GY$202,202,FALSE())),0,(VLOOKUP($A97,'Import OffPeak'!$A$3:GY$99,202,FALSE())-VLOOKUP($A97,'Import OffPeak change'!$A$106:GY$202,202,FALSE())))</f>
        <v>0</v>
      </c>
      <c r="GU97" s="193" t="n">
        <f aca="false">IF(ISERROR(VLOOKUP($A97,'Import OffPeak'!$A$3:GZ$99,203,FALSE())-VLOOKUP($A97,'Import OffPeak change'!$A$106:GZ$202,203,FALSE())),0,(VLOOKUP($A97,'Import OffPeak'!$A$3:GZ$99,203,FALSE())-VLOOKUP($A97,'Import OffPeak change'!$A$106:GZ$202,203,FALSE())))</f>
        <v>0</v>
      </c>
      <c r="GV97" s="193" t="n">
        <f aca="false">IF(ISERROR(VLOOKUP($A97,'Import OffPeak'!$A$3:HA$99,204,FALSE())-VLOOKUP($A97,'Import OffPeak change'!$A$106:HA$202,204,FALSE())),0,(VLOOKUP($A97,'Import OffPeak'!$A$3:HA$99,204,FALSE())-VLOOKUP($A97,'Import OffPeak change'!$A$106:HA$202,204,FALSE())))</f>
        <v>0</v>
      </c>
      <c r="GW97" s="193" t="n">
        <f aca="false">IF(ISERROR(VLOOKUP($A97,'Import OffPeak'!$A$3:HB$99,205,FALSE())-VLOOKUP($A97,'Import OffPeak change'!$A$106:HB$202,205,FALSE())),0,(VLOOKUP($A97,'Import OffPeak'!$A$3:HB$99,205,FALSE())-VLOOKUP($A97,'Import OffPeak change'!$A$106:HB$202,205,FALSE())))</f>
        <v>0</v>
      </c>
      <c r="GX97" s="193" t="n">
        <f aca="false">IF(ISERROR(VLOOKUP($A97,'Import OffPeak'!$A$3:HC$99,206,FALSE())-VLOOKUP($A97,'Import OffPeak change'!$A$106:HC$202,206,FALSE())),0,(VLOOKUP($A97,'Import OffPeak'!$A$3:HC$99,206,FALSE())-VLOOKUP($A97,'Import OffPeak change'!$A$106:HC$202,206,FALSE())))</f>
        <v>0</v>
      </c>
      <c r="GY97" s="193" t="n">
        <f aca="false">IF(ISERROR(VLOOKUP($A97,'Import OffPeak'!$A$3:HD$99,207,FALSE())-VLOOKUP($A97,'Import OffPeak change'!$A$106:HD$202,207,FALSE())),0,(VLOOKUP($A97,'Import OffPeak'!$A$3:HD$99,207,FALSE())-VLOOKUP($A97,'Import OffPeak change'!$A$106:HD$202,207,FALSE())))</f>
        <v>0</v>
      </c>
      <c r="GZ97" s="193" t="n">
        <f aca="false">IF(ISERROR(VLOOKUP($A97,'Import OffPeak'!$A$3:HE$99,208,FALSE())-VLOOKUP($A97,'Import OffPeak change'!$A$106:HE$202,208,FALSE())),0,(VLOOKUP($A97,'Import OffPeak'!$A$3:HE$99,208,FALSE())-VLOOKUP($A97,'Import OffPeak change'!$A$106:HE$202,208,FALSE())))</f>
        <v>0</v>
      </c>
      <c r="HA97" s="193" t="n">
        <f aca="false">IF(ISERROR(VLOOKUP($A97,'Import OffPeak'!$A$3:HF$99,209,FALSE())-VLOOKUP($A97,'Import OffPeak change'!$A$106:HF$202,209,FALSE())),0,(VLOOKUP($A97,'Import OffPeak'!$A$3:HF$99,209,FALSE())-VLOOKUP($A97,'Import OffPeak change'!$A$106:HF$202,209,FALSE())))</f>
        <v>0</v>
      </c>
      <c r="HB97" s="193" t="n">
        <f aca="false">IF(ISERROR(VLOOKUP($A97,'Import OffPeak'!$A$3:HG$99,210,FALSE())-VLOOKUP($A97,'Import OffPeak change'!$A$106:HG$202,210,FALSE())),0,(VLOOKUP($A97,'Import OffPeak'!$A$3:HG$99,210,FALSE())-VLOOKUP($A97,'Import OffPeak change'!$A$106:HG$202,210,FALSE())))</f>
        <v>0</v>
      </c>
      <c r="HC97" s="193" t="n">
        <f aca="false">IF(ISERROR(VLOOKUP($A97,'Import OffPeak'!$A$3:HH$99,211,FALSE())-VLOOKUP($A97,'Import OffPeak change'!$A$106:HH$202,211,FALSE())),0,(VLOOKUP($A97,'Import OffPeak'!$A$3:HH$99,211,FALSE())-VLOOKUP($A97,'Import OffPeak change'!$A$106:HH$202,211,FALSE())))</f>
        <v>0</v>
      </c>
      <c r="HD97" s="193" t="n">
        <f aca="false">IF(ISERROR(VLOOKUP($A97,'Import OffPeak'!$A$3:HI$99,212,FALSE())-VLOOKUP($A97,'Import OffPeak change'!$A$106:HI$202,212,FALSE())),0,(VLOOKUP($A97,'Import OffPeak'!$A$3:HI$99,212,FALSE())-VLOOKUP($A97,'Import OffPeak change'!$A$106:HI$202,212,FALSE())))</f>
        <v>0</v>
      </c>
      <c r="HE97" s="193" t="n">
        <f aca="false">IF(ISERROR(VLOOKUP($A97,'Import OffPeak'!$A$3:HJ$99,213,FALSE())-VLOOKUP($A97,'Import OffPeak change'!$A$106:HJ$202,213,FALSE())),0,(VLOOKUP($A97,'Import OffPeak'!$A$3:HJ$99,213,FALSE())-VLOOKUP($A97,'Import OffPeak change'!$A$106:HJ$202,213,FALSE())))</f>
        <v>0</v>
      </c>
      <c r="HF97" s="193" t="n">
        <f aca="false">IF(ISERROR(VLOOKUP($A97,'Import OffPeak'!$A$3:HK$99,214,FALSE())-VLOOKUP($A97,'Import OffPeak change'!$A$106:HK$202,214,FALSE())),0,(VLOOKUP($A97,'Import OffPeak'!$A$3:HK$99,214,FALSE())-VLOOKUP($A97,'Import OffPeak change'!$A$106:HK$202,214,FALSE())))</f>
        <v>0</v>
      </c>
      <c r="HG97" s="193" t="n">
        <f aca="false">IF(ISERROR(VLOOKUP($A97,'Import OffPeak'!$A$3:HL$99,215,FALSE())-VLOOKUP($A97,'Import OffPeak change'!$A$106:HL$202,215,FALSE())),0,(VLOOKUP($A97,'Import OffPeak'!$A$3:HL$99,215,FALSE())-VLOOKUP($A97,'Import OffPeak change'!$A$106:HL$202,215,FALSE())))</f>
        <v>0</v>
      </c>
      <c r="HH97" s="193" t="n">
        <f aca="false">IF(ISERROR(VLOOKUP($A97,'Import OffPeak'!$A$3:HM$99,216,FALSE())-VLOOKUP($A97,'Import OffPeak change'!$A$106:HM$202,216,FALSE())),0,(VLOOKUP($A97,'Import OffPeak'!$A$3:HM$99,216,FALSE())-VLOOKUP($A97,'Import OffPeak change'!$A$106:HM$202,216,FALSE())))</f>
        <v>0</v>
      </c>
      <c r="HI97" s="193" t="n">
        <f aca="false">IF(ISERROR(VLOOKUP($A97,'Import OffPeak'!$A$3:HN$99,217,FALSE())-VLOOKUP($A97,'Import OffPeak change'!$A$106:HN$202,217,FALSE())),0,(VLOOKUP($A97,'Import OffPeak'!$A$3:HN$99,217,FALSE())-VLOOKUP($A97,'Import OffPeak change'!$A$106:HN$202,217,FALSE())))</f>
        <v>0</v>
      </c>
      <c r="HJ97" s="193" t="n">
        <f aca="false">IF(ISERROR(VLOOKUP($A97,'Import OffPeak'!$A$3:HO$99,218,FALSE())-VLOOKUP($A97,'Import OffPeak change'!$A$106:HO$202,218,FALSE())),0,(VLOOKUP($A97,'Import OffPeak'!$A$3:HO$99,218,FALSE())-VLOOKUP($A97,'Import OffPeak change'!$A$106:HO$202,218,FALSE())))</f>
        <v>0</v>
      </c>
      <c r="HK97" s="193" t="n">
        <f aca="false">IF(ISERROR(VLOOKUP($A97,'Import OffPeak'!$A$3:HP$99,219,FALSE())-VLOOKUP($A97,'Import OffPeak change'!$A$106:HP$202,219,FALSE())),0,(VLOOKUP($A97,'Import OffPeak'!$A$3:HP$99,219,FALSE())-VLOOKUP($A97,'Import OffPeak change'!$A$106:HP$202,219,FALSE())))</f>
        <v>0</v>
      </c>
      <c r="HL97" s="193" t="n">
        <f aca="false">IF(ISERROR(VLOOKUP($A97,'Import OffPeak'!$A$3:HQ$99,220,FALSE())-VLOOKUP($A97,'Import OffPeak change'!$A$106:HQ$202,220,FALSE())),0,(VLOOKUP($A97,'Import OffPeak'!$A$3:HQ$99,220,FALSE())-VLOOKUP($A97,'Import OffPeak change'!$A$106:HQ$202,220,FALSE())))</f>
        <v>0</v>
      </c>
      <c r="HM97" s="193" t="n">
        <f aca="false">IF(ISERROR(VLOOKUP($A97,'Import OffPeak'!$A$3:HR$99,221,FALSE())-VLOOKUP($A97,'Import OffPeak change'!$A$106:HR$202,221,FALSE())),0,(VLOOKUP($A97,'Import OffPeak'!$A$3:HR$99,221,FALSE())-VLOOKUP($A97,'Import OffPeak change'!$A$106:HR$202,221,FALSE())))</f>
        <v>0</v>
      </c>
      <c r="HN97" s="193" t="n">
        <f aca="false">IF(ISERROR(VLOOKUP($A97,'Import OffPeak'!$A$3:HS$99,222,FALSE())-VLOOKUP($A97,'Import OffPeak change'!$A$106:HS$202,222,FALSE())),0,(VLOOKUP($A97,'Import OffPeak'!$A$3:HS$99,222,FALSE())-VLOOKUP($A97,'Import OffPeak change'!$A$106:HS$202,222,FALSE())))</f>
        <v>0</v>
      </c>
      <c r="HO97" s="193" t="n">
        <f aca="false">IF(ISERROR(VLOOKUP($A97,'Import OffPeak'!$A$3:HT$99,223,FALSE())-VLOOKUP($A97,'Import OffPeak change'!$A$106:HT$202,223,FALSE())),0,(VLOOKUP($A97,'Import OffPeak'!$A$3:HT$99,223,FALSE())-VLOOKUP($A97,'Import OffPeak change'!$A$106:HT$202,223,FALSE())))</f>
        <v>0</v>
      </c>
      <c r="HP97" s="193" t="n">
        <f aca="false">IF(ISERROR(VLOOKUP($A97,'Import OffPeak'!$A$3:HU$99,224,FALSE())-VLOOKUP($A97,'Import OffPeak change'!$A$106:HU$202,224,FALSE())),0,(VLOOKUP($A97,'Import OffPeak'!$A$3:HU$99,224,FALSE())-VLOOKUP($A97,'Import OffPeak change'!$A$106:HU$202,224,FALSE())))</f>
        <v>0</v>
      </c>
      <c r="HQ97" s="193" t="n">
        <f aca="false">IF(ISERROR(VLOOKUP($A97,'Import OffPeak'!$A$3:HV$99,225,FALSE())-VLOOKUP($A97,'Import OffPeak change'!$A$106:HV$202,225,FALSE())),0,(VLOOKUP($A97,'Import OffPeak'!$A$3:HV$99,225,FALSE())-VLOOKUP($A97,'Import OffPeak change'!$A$106:HV$202,225,FALSE())))</f>
        <v>0</v>
      </c>
      <c r="HR97" s="193" t="n">
        <f aca="false">IF(ISERROR(VLOOKUP($A97,'Import OffPeak'!$A$3:HW$99,226,FALSE())-VLOOKUP($A97,'Import OffPeak change'!$A$106:HW$202,226,FALSE())),0,(VLOOKUP($A97,'Import OffPeak'!$A$3:HW$99,226,FALSE())-VLOOKUP($A97,'Import OffPeak change'!$A$106:HW$202,226,FALSE())))</f>
        <v>0</v>
      </c>
      <c r="HS97" s="193" t="n">
        <f aca="false">IF(ISERROR(VLOOKUP($A97,'Import OffPeak'!$A$3:HX$99,227,FALSE())-VLOOKUP($A97,'Import OffPeak change'!$A$106:HX$202,227,FALSE())),0,(VLOOKUP($A97,'Import OffPeak'!$A$3:HX$99,227,FALSE())-VLOOKUP($A97,'Import OffPeak change'!$A$106:HX$202,227,FALSE())))</f>
        <v>0</v>
      </c>
      <c r="HT97" s="193" t="n">
        <f aca="false">IF(ISERROR(VLOOKUP($A97,'Import OffPeak'!$A$3:HY$99,228,FALSE())-VLOOKUP($A97,'Import OffPeak change'!$A$106:HY$202,228,FALSE())),0,(VLOOKUP($A97,'Import OffPeak'!$A$3:HY$99,228,FALSE())-VLOOKUP($A97,'Import OffPeak change'!$A$106:HY$202,228,FALSE())))</f>
        <v>0</v>
      </c>
      <c r="HU97" s="193" t="n">
        <f aca="false">IF(ISERROR(VLOOKUP($A97,'Import OffPeak'!$A$3:HZ$99,229,FALSE())-VLOOKUP($A97,'Import OffPeak change'!$A$106:HZ$202,229,FALSE())),0,(VLOOKUP($A97,'Import OffPeak'!$A$3:HZ$99,229,FALSE())-VLOOKUP($A97,'Import OffPeak change'!$A$106:HZ$202,229,FALSE())))</f>
        <v>0</v>
      </c>
      <c r="HV97" s="193" t="n">
        <f aca="false">IF(ISERROR(VLOOKUP($A97,'Import OffPeak'!$A$3:IA$99,230,FALSE())-VLOOKUP($A97,'Import OffPeak change'!$A$106:IA$202,230,FALSE())),0,(VLOOKUP($A97,'Import OffPeak'!$A$3:IA$99,230,FALSE())-VLOOKUP($A97,'Import OffPeak change'!$A$106:IA$202,230,FALSE())))</f>
        <v>0</v>
      </c>
      <c r="HW97" s="193" t="n">
        <f aca="false">IF(ISERROR(VLOOKUP($A97,'Import OffPeak'!$A$3:IB$99,231,FALSE())-VLOOKUP($A97,'Import OffPeak change'!$A$106:IB$202,231,FALSE())),0,(VLOOKUP($A97,'Import OffPeak'!$A$3:IB$99,231,FALSE())-VLOOKUP($A97,'Import OffPeak change'!$A$106:IB$202,231,FALSE())))</f>
        <v>0</v>
      </c>
      <c r="HX97" s="193" t="n">
        <f aca="false">IF(ISERROR(VLOOKUP($A97,'Import OffPeak'!$A$3:IC$99,232,FALSE())-VLOOKUP($A97,'Import OffPeak change'!$A$106:IC$202,232,FALSE())),0,(VLOOKUP($A97,'Import OffPeak'!$A$3:IC$99,232,FALSE())-VLOOKUP($A97,'Import OffPeak change'!$A$106:IC$202,232,FALSE())))</f>
        <v>0</v>
      </c>
      <c r="HY97" s="193" t="n">
        <f aca="false">IF(ISERROR(VLOOKUP($A97,'Import OffPeak'!$A$3:ID$99,233,FALSE())-VLOOKUP($A97,'Import OffPeak change'!$A$106:ID$202,233,FALSE())),0,(VLOOKUP($A97,'Import OffPeak'!$A$3:ID$99,233,FALSE())-VLOOKUP($A97,'Import OffPeak change'!$A$106:ID$202,233,FALSE())))</f>
        <v>0</v>
      </c>
      <c r="HZ97" s="193" t="n">
        <f aca="false">IF(ISERROR(VLOOKUP($A97,'Import OffPeak'!$A$3:IE$99,234,FALSE())-VLOOKUP($A97,'Import OffPeak change'!$A$106:IE$202,234,FALSE())),0,(VLOOKUP($A97,'Import OffPeak'!$A$3:IE$99,234,FALSE())-VLOOKUP($A97,'Import OffPeak change'!$A$106:IE$202,234,FALSE())))</f>
        <v>0</v>
      </c>
      <c r="IA97" s="193" t="n">
        <f aca="false">IF(ISERROR(VLOOKUP($A97,'Import OffPeak'!$A$3:IF$99,235,FALSE())-VLOOKUP($A97,'Import OffPeak change'!$A$106:IF$202,235,FALSE())),0,(VLOOKUP($A97,'Import OffPeak'!$A$3:IF$99,235,FALSE())-VLOOKUP($A97,'Import OffPeak change'!$A$106:IF$202,235,FALSE())))</f>
        <v>0</v>
      </c>
      <c r="IB97" s="193" t="n">
        <f aca="false">IF(ISERROR(VLOOKUP($A97,'Import OffPeak'!$A$3:IG$99,236,FALSE())-VLOOKUP($A97,'Import OffPeak change'!$A$106:IG$202,236,FALSE())),0,(VLOOKUP($A97,'Import OffPeak'!$A$3:IG$99,236,FALSE())-VLOOKUP($A97,'Import OffPeak change'!$A$106:IG$202,236,FALSE())))</f>
        <v>0</v>
      </c>
      <c r="IC97" s="193" t="n">
        <f aca="false">IF(ISERROR(VLOOKUP($A97,'Import OffPeak'!$A$3:IH$99,237,FALSE())-VLOOKUP($A97,'Import OffPeak change'!$A$106:IH$202,237,FALSE())),0,(VLOOKUP($A97,'Import OffPeak'!$A$3:IH$99,237,FALSE())-VLOOKUP($A97,'Import OffPeak change'!$A$106:IH$202,237,FALSE())))</f>
        <v>0</v>
      </c>
      <c r="ID97" s="193" t="n">
        <f aca="false">IF(ISERROR(VLOOKUP($A97,'Import OffPeak'!$A$3:II$99,238,FALSE())-VLOOKUP($A97,'Import OffPeak change'!$A$106:II$202,238,FALSE())),0,(VLOOKUP($A97,'Import OffPeak'!$A$3:II$99,238,FALSE())-VLOOKUP($A97,'Import OffPeak change'!$A$106:II$202,238,FALSE())))</f>
        <v>0</v>
      </c>
      <c r="IE97" s="193" t="n">
        <f aca="false">IF(ISERROR(VLOOKUP($A97,'Import OffPeak'!$A$3:IJ$99,239,FALSE())-VLOOKUP($A97,'Import OffPeak change'!$A$106:IJ$202,239,FALSE())),0,(VLOOKUP($A97,'Import OffPeak'!$A$3:IJ$99,239,FALSE())-VLOOKUP($A97,'Import OffPeak change'!$A$106:IJ$202,239,FALSE())))</f>
        <v>0</v>
      </c>
    </row>
    <row r="98" customFormat="false" ht="12.75" hidden="false" customHeight="false" outlineLevel="0" collapsed="false">
      <c r="A98" s="201" t="str">
        <f aca="false">IF('Import OffPeak'!A95=0,"",'Import OffPeak'!A95)</f>
        <v/>
      </c>
      <c r="B98" s="193"/>
      <c r="C98" s="193"/>
      <c r="D98" s="193"/>
      <c r="E98" s="193"/>
      <c r="F98" s="193"/>
      <c r="G98" s="193" t="n">
        <f aca="false">IF(ISERROR(VLOOKUP($A98,'Import OffPeak'!$A$3:L$99,7,FALSE())-VLOOKUP($A98,'Import OffPeak change'!$A$106:L$202,7,FALSE())),0,(VLOOKUP($A98,'Import OffPeak'!$A$3:L$99,7,FALSE())-VLOOKUP($A98,'Import OffPeak change'!$A$106:L$202,7,FALSE())))</f>
        <v>0</v>
      </c>
      <c r="H98" s="193" t="n">
        <f aca="false">IF(ISERROR(VLOOKUP($A98,'Import OffPeak'!$A$3:M$99,8,FALSE())-VLOOKUP($A98,'Import OffPeak change'!$A$106:M$202,8,FALSE())),0,(VLOOKUP($A98,'Import OffPeak'!$A$3:M$99,8,FALSE())-VLOOKUP($A98,'Import OffPeak change'!$A$106:M$202,8,FALSE())))</f>
        <v>0</v>
      </c>
      <c r="I98" s="193" t="n">
        <f aca="false">IF(ISERROR(VLOOKUP($A98,'Import OffPeak'!$A$3:N$99,9,FALSE())-VLOOKUP($A98,'Import OffPeak change'!$A$106:N$202,9,FALSE())),0,(VLOOKUP($A98,'Import OffPeak'!$A$3:N$99,9,FALSE())-VLOOKUP($A98,'Import OffPeak change'!$A$106:N$202,9,FALSE())))</f>
        <v>0</v>
      </c>
      <c r="J98" s="193" t="n">
        <f aca="false">IF(ISERROR(VLOOKUP($A98,'Import OffPeak'!$A$3:O$99,10,FALSE())-VLOOKUP($A98,'Import OffPeak change'!$A$106:O$202,10,FALSE())),0,(VLOOKUP($A98,'Import OffPeak'!$A$3:O$99,10,FALSE())-VLOOKUP($A98,'Import OffPeak change'!$A$106:O$202,10,FALSE())))</f>
        <v>0</v>
      </c>
      <c r="K98" s="193" t="n">
        <f aca="false">IF(ISERROR(VLOOKUP($A98,'Import OffPeak'!$A$3:P$99,11,FALSE())-VLOOKUP($A98,'Import OffPeak change'!$A$106:P$202,11,FALSE())),0,(VLOOKUP($A98,'Import OffPeak'!$A$3:P$99,11,FALSE())-VLOOKUP($A98,'Import OffPeak change'!$A$106:P$202,11,FALSE())))</f>
        <v>0</v>
      </c>
      <c r="L98" s="193" t="n">
        <f aca="false">IF(ISERROR(VLOOKUP($A98,'Import OffPeak'!$A$3:Q$99,12,FALSE())-VLOOKUP($A98,'Import OffPeak change'!$A$106:Q$202,12,FALSE())),0,(VLOOKUP($A98,'Import OffPeak'!$A$3:Q$99,12,FALSE())-VLOOKUP($A98,'Import OffPeak change'!$A$106:Q$202,12,FALSE())))</f>
        <v>0</v>
      </c>
      <c r="M98" s="193" t="n">
        <f aca="false">IF(ISERROR(VLOOKUP($A98,'Import OffPeak'!$A$3:R$99,13,FALSE())-VLOOKUP($A98,'Import OffPeak change'!$A$106:R$202,13,FALSE())),0,(VLOOKUP($A98,'Import OffPeak'!$A$3:R$99,13,FALSE())-VLOOKUP($A98,'Import OffPeak change'!$A$106:R$202,13,FALSE())))</f>
        <v>0</v>
      </c>
      <c r="N98" s="193" t="n">
        <f aca="false">IF(ISERROR(VLOOKUP($A98,'Import OffPeak'!$A$3:S$99,14,FALSE())-VLOOKUP($A98,'Import OffPeak change'!$A$106:S$202,14,FALSE())),0,(VLOOKUP($A98,'Import OffPeak'!$A$3:S$99,14,FALSE())-VLOOKUP($A98,'Import OffPeak change'!$A$106:S$202,14,FALSE())))</f>
        <v>0</v>
      </c>
      <c r="O98" s="193" t="n">
        <f aca="false">IF(ISERROR(VLOOKUP($A98,'Import OffPeak'!$A$3:T$99,15,FALSE())-VLOOKUP($A98,'Import OffPeak change'!$A$106:T$202,15,FALSE())),0,(VLOOKUP($A98,'Import OffPeak'!$A$3:T$99,15,FALSE())-VLOOKUP($A98,'Import OffPeak change'!$A$106:T$202,15,FALSE())))</f>
        <v>0</v>
      </c>
      <c r="P98" s="193" t="n">
        <f aca="false">IF(ISERROR(VLOOKUP($A98,'Import OffPeak'!$A$3:U$99,16,FALSE())-VLOOKUP($A98,'Import OffPeak change'!$A$106:U$202,16,FALSE())),0,(VLOOKUP($A98,'Import OffPeak'!$A$3:U$99,16,FALSE())-VLOOKUP($A98,'Import OffPeak change'!$A$106:U$202,16,FALSE())))</f>
        <v>0</v>
      </c>
      <c r="Q98" s="193" t="n">
        <f aca="false">IF(ISERROR(VLOOKUP($A98,'Import OffPeak'!$A$3:V$99,17,FALSE())-VLOOKUP($A98,'Import OffPeak change'!$A$106:V$202,17,FALSE())),0,(VLOOKUP($A98,'Import OffPeak'!$A$3:V$99,17,FALSE())-VLOOKUP($A98,'Import OffPeak change'!$A$106:V$202,17,FALSE())))</f>
        <v>0</v>
      </c>
      <c r="R98" s="193" t="n">
        <f aca="false">IF(ISERROR(VLOOKUP($A98,'Import OffPeak'!$A$3:W$99,18,FALSE())-VLOOKUP($A98,'Import OffPeak change'!$A$106:W$202,18,FALSE())),0,(VLOOKUP($A98,'Import OffPeak'!$A$3:W$99,18,FALSE())-VLOOKUP($A98,'Import OffPeak change'!$A$106:W$202,18,FALSE())))</f>
        <v>0</v>
      </c>
      <c r="S98" s="193" t="n">
        <f aca="false">IF(ISERROR(VLOOKUP($A98,'Import OffPeak'!$A$3:X$99,19,FALSE())-VLOOKUP($A98,'Import OffPeak change'!$A$106:X$202,19,FALSE())),0,(VLOOKUP($A98,'Import OffPeak'!$A$3:X$99,19,FALSE())-VLOOKUP($A98,'Import OffPeak change'!$A$106:X$202,19,FALSE())))</f>
        <v>0</v>
      </c>
      <c r="T98" s="193" t="n">
        <f aca="false">IF(ISERROR(VLOOKUP($A98,'Import OffPeak'!$A$3:Y$99,20,FALSE())-VLOOKUP($A98,'Import OffPeak change'!$A$106:Y$202,20,FALSE())),0,(VLOOKUP($A98,'Import OffPeak'!$A$3:Y$99,20,FALSE())-VLOOKUP($A98,'Import OffPeak change'!$A$106:Y$202,20,FALSE())))</f>
        <v>0</v>
      </c>
      <c r="U98" s="193" t="n">
        <f aca="false">IF(ISERROR(VLOOKUP($A98,'Import OffPeak'!$A$3:Z$99,21,FALSE())-VLOOKUP($A98,'Import OffPeak change'!$A$106:Z$202,21,FALSE())),0,(VLOOKUP($A98,'Import OffPeak'!$A$3:Z$99,21,FALSE())-VLOOKUP($A98,'Import OffPeak change'!$A$106:Z$202,21,FALSE())))</f>
        <v>0</v>
      </c>
      <c r="V98" s="193" t="n">
        <f aca="false">IF(ISERROR(VLOOKUP($A98,'Import OffPeak'!$A$3:AA$99,22,FALSE())-VLOOKUP($A98,'Import OffPeak change'!$A$106:AA$202,22,FALSE())),0,(VLOOKUP($A98,'Import OffPeak'!$A$3:AA$99,22,FALSE())-VLOOKUP($A98,'Import OffPeak change'!$A$106:AA$202,22,FALSE())))</f>
        <v>0</v>
      </c>
      <c r="W98" s="193" t="n">
        <f aca="false">IF(ISERROR(VLOOKUP($A98,'Import OffPeak'!$A$3:AB$99,23,FALSE())-VLOOKUP($A98,'Import OffPeak change'!$A$106:AB$202,23,FALSE())),0,(VLOOKUP($A98,'Import OffPeak'!$A$3:AB$99,23,FALSE())-VLOOKUP($A98,'Import OffPeak change'!$A$106:AB$202,23,FALSE())))</f>
        <v>0</v>
      </c>
      <c r="X98" s="193" t="n">
        <f aca="false">IF(ISERROR(VLOOKUP($A98,'Import OffPeak'!$A$3:AC$99,24,FALSE())-VLOOKUP($A98,'Import OffPeak change'!$A$106:AC$202,24,FALSE())),0,(VLOOKUP($A98,'Import OffPeak'!$A$3:AC$99,24,FALSE())-VLOOKUP($A98,'Import OffPeak change'!$A$106:AC$202,24,FALSE())))</f>
        <v>0</v>
      </c>
      <c r="Y98" s="193" t="n">
        <f aca="false">IF(ISERROR(VLOOKUP($A98,'Import OffPeak'!$A$3:AD$99,25,FALSE())-VLOOKUP($A98,'Import OffPeak change'!$A$106:AD$202,25,FALSE())),0,(VLOOKUP($A98,'Import OffPeak'!$A$3:AD$99,25,FALSE())-VLOOKUP($A98,'Import OffPeak change'!$A$106:AD$202,25,FALSE())))</f>
        <v>0</v>
      </c>
      <c r="Z98" s="193" t="n">
        <f aca="false">IF(ISERROR(VLOOKUP($A98,'Import OffPeak'!$A$3:AE$99,26,FALSE())-VLOOKUP($A98,'Import OffPeak change'!$A$106:AE$202,26,FALSE())),0,(VLOOKUP($A98,'Import OffPeak'!$A$3:AE$99,26,FALSE())-VLOOKUP($A98,'Import OffPeak change'!$A$106:AE$202,26,FALSE())))</f>
        <v>0</v>
      </c>
      <c r="AA98" s="193" t="n">
        <f aca="false">IF(ISERROR(VLOOKUP($A98,'Import OffPeak'!$A$3:AF$99,27,FALSE())-VLOOKUP($A98,'Import OffPeak change'!$A$106:AF$202,27,FALSE())),0,(VLOOKUP($A98,'Import OffPeak'!$A$3:AF$99,27,FALSE())-VLOOKUP($A98,'Import OffPeak change'!$A$106:AF$202,27,FALSE())))</f>
        <v>0</v>
      </c>
      <c r="AB98" s="193" t="n">
        <f aca="false">IF(ISERROR(VLOOKUP($A98,'Import OffPeak'!$A$3:AG$99,28,FALSE())-VLOOKUP($A98,'Import OffPeak change'!$A$106:AG$202,28,FALSE())),0,(VLOOKUP($A98,'Import OffPeak'!$A$3:AG$99,28,FALSE())-VLOOKUP($A98,'Import OffPeak change'!$A$106:AG$202,28,FALSE())))</f>
        <v>0</v>
      </c>
      <c r="AC98" s="193" t="n">
        <f aca="false">IF(ISERROR(VLOOKUP($A98,'Import OffPeak'!$A$3:AH$99,29,FALSE())-VLOOKUP($A98,'Import OffPeak change'!$A$106:AH$202,29,FALSE())),0,(VLOOKUP($A98,'Import OffPeak'!$A$3:AH$99,29,FALSE())-VLOOKUP($A98,'Import OffPeak change'!$A$106:AH$202,29,FALSE())))</f>
        <v>0</v>
      </c>
      <c r="AD98" s="193" t="n">
        <f aca="false">IF(ISERROR(VLOOKUP($A98,'Import OffPeak'!$A$3:AI$99,30,FALSE())-VLOOKUP($A98,'Import OffPeak change'!$A$106:AI$202,30,FALSE())),0,(VLOOKUP($A98,'Import OffPeak'!$A$3:AI$99,30,FALSE())-VLOOKUP($A98,'Import OffPeak change'!$A$106:AI$202,30,FALSE())))</f>
        <v>0</v>
      </c>
      <c r="AE98" s="193" t="n">
        <f aca="false">IF(ISERROR(VLOOKUP($A98,'Import OffPeak'!$A$3:AJ$99,31,FALSE())-VLOOKUP($A98,'Import OffPeak change'!$A$106:AJ$202,31,FALSE())),0,(VLOOKUP($A98,'Import OffPeak'!$A$3:AJ$99,31,FALSE())-VLOOKUP($A98,'Import OffPeak change'!$A$106:AJ$202,31,FALSE())))</f>
        <v>0</v>
      </c>
      <c r="AF98" s="193" t="n">
        <f aca="false">IF(ISERROR(VLOOKUP($A98,'Import OffPeak'!$A$3:AK$99,32,FALSE())-VLOOKUP($A98,'Import OffPeak change'!$A$106:AK$202,32,FALSE())),0,(VLOOKUP($A98,'Import OffPeak'!$A$3:AK$99,32,FALSE())-VLOOKUP($A98,'Import OffPeak change'!$A$106:AK$202,32,FALSE())))</f>
        <v>0</v>
      </c>
      <c r="AG98" s="193" t="n">
        <f aca="false">IF(ISERROR(VLOOKUP($A98,'Import OffPeak'!$A$3:AL$99,33,FALSE())-VLOOKUP($A98,'Import OffPeak change'!$A$106:AL$202,33,FALSE())),0,(VLOOKUP($A98,'Import OffPeak'!$A$3:AL$99,33,FALSE())-VLOOKUP($A98,'Import OffPeak change'!$A$106:AL$202,33,FALSE())))</f>
        <v>0</v>
      </c>
      <c r="AH98" s="193" t="n">
        <f aca="false">IF(ISERROR(VLOOKUP($A98,'Import OffPeak'!$A$3:AM$99,34,FALSE())-VLOOKUP($A98,'Import OffPeak change'!$A$106:AM$202,34,FALSE())),0,(VLOOKUP($A98,'Import OffPeak'!$A$3:AM$99,34,FALSE())-VLOOKUP($A98,'Import OffPeak change'!$A$106:AM$202,34,FALSE())))</f>
        <v>0</v>
      </c>
      <c r="AI98" s="193" t="n">
        <f aca="false">IF(ISERROR(VLOOKUP($A98,'Import OffPeak'!$A$3:AN$99,35,FALSE())-VLOOKUP($A98,'Import OffPeak change'!$A$106:AN$202,35,FALSE())),0,(VLOOKUP($A98,'Import OffPeak'!$A$3:AN$99,35,FALSE())-VLOOKUP($A98,'Import OffPeak change'!$A$106:AN$202,35,FALSE())))</f>
        <v>0</v>
      </c>
      <c r="AJ98" s="193" t="n">
        <f aca="false">IF(ISERROR(VLOOKUP($A98,'Import OffPeak'!$A$3:AO$99,36,FALSE())-VLOOKUP($A98,'Import OffPeak change'!$A$106:AO$202,36,FALSE())),0,(VLOOKUP($A98,'Import OffPeak'!$A$3:AO$99,36,FALSE())-VLOOKUP($A98,'Import OffPeak change'!$A$106:AO$202,36,FALSE())))</f>
        <v>0</v>
      </c>
      <c r="AK98" s="193" t="n">
        <f aca="false">IF(ISERROR(VLOOKUP($A98,'Import OffPeak'!$A$3:AP$99,37,FALSE())-VLOOKUP($A98,'Import OffPeak change'!$A$106:AP$202,37,FALSE())),0,(VLOOKUP($A98,'Import OffPeak'!$A$3:AP$99,37,FALSE())-VLOOKUP($A98,'Import OffPeak change'!$A$106:AP$202,37,FALSE())))</f>
        <v>0</v>
      </c>
      <c r="AL98" s="193" t="n">
        <f aca="false">IF(ISERROR(VLOOKUP($A98,'Import OffPeak'!$A$3:AQ$99,38,FALSE())-VLOOKUP($A98,'Import OffPeak change'!$A$106:AQ$202,38,FALSE())),0,(VLOOKUP($A98,'Import OffPeak'!$A$3:AQ$99,38,FALSE())-VLOOKUP($A98,'Import OffPeak change'!$A$106:AQ$202,38,FALSE())))</f>
        <v>0</v>
      </c>
      <c r="AM98" s="193" t="n">
        <f aca="false">IF(ISERROR(VLOOKUP($A98,'Import OffPeak'!$A$3:AR$99,39,FALSE())-VLOOKUP($A98,'Import OffPeak change'!$A$106:AR$202,39,FALSE())),0,(VLOOKUP($A98,'Import OffPeak'!$A$3:AR$99,39,FALSE())-VLOOKUP($A98,'Import OffPeak change'!$A$106:AR$202,39,FALSE())))</f>
        <v>0</v>
      </c>
      <c r="AN98" s="193" t="n">
        <f aca="false">IF(ISERROR(VLOOKUP($A98,'Import OffPeak'!$A$3:AS$99,40,FALSE())-VLOOKUP($A98,'Import OffPeak change'!$A$106:AS$202,40,FALSE())),0,(VLOOKUP($A98,'Import OffPeak'!$A$3:AS$99,40,FALSE())-VLOOKUP($A98,'Import OffPeak change'!$A$106:AS$202,40,FALSE())))</f>
        <v>0</v>
      </c>
      <c r="AO98" s="193" t="n">
        <f aca="false">IF(ISERROR(VLOOKUP($A98,'Import OffPeak'!$A$3:AT$99,41,FALSE())-VLOOKUP($A98,'Import OffPeak change'!$A$106:AT$202,41,FALSE())),0,(VLOOKUP($A98,'Import OffPeak'!$A$3:AT$99,41,FALSE())-VLOOKUP($A98,'Import OffPeak change'!$A$106:AT$202,41,FALSE())))</f>
        <v>0</v>
      </c>
      <c r="AP98" s="193" t="n">
        <f aca="false">IF(ISERROR(VLOOKUP($A98,'Import OffPeak'!$A$3:AU$99,42,FALSE())-VLOOKUP($A98,'Import OffPeak change'!$A$106:AU$202,42,FALSE())),0,(VLOOKUP($A98,'Import OffPeak'!$A$3:AU$99,42,FALSE())-VLOOKUP($A98,'Import OffPeak change'!$A$106:AU$202,42,FALSE())))</f>
        <v>0</v>
      </c>
      <c r="AQ98" s="193" t="n">
        <f aca="false">IF(ISERROR(VLOOKUP($A98,'Import OffPeak'!$A$3:AV$99,43,FALSE())-VLOOKUP($A98,'Import OffPeak change'!$A$106:AV$202,43,FALSE())),0,(VLOOKUP($A98,'Import OffPeak'!$A$3:AV$99,43,FALSE())-VLOOKUP($A98,'Import OffPeak change'!$A$106:AV$202,43,FALSE())))</f>
        <v>0</v>
      </c>
      <c r="AR98" s="193" t="n">
        <f aca="false">IF(ISERROR(VLOOKUP($A98,'Import OffPeak'!$A$3:AW$99,44,FALSE())-VLOOKUP($A98,'Import OffPeak change'!$A$106:AW$202,44,FALSE())),0,(VLOOKUP($A98,'Import OffPeak'!$A$3:AW$99,44,FALSE())-VLOOKUP($A98,'Import OffPeak change'!$A$106:AW$202,44,FALSE())))</f>
        <v>0</v>
      </c>
      <c r="AS98" s="193" t="n">
        <f aca="false">IF(ISERROR(VLOOKUP($A98,'Import OffPeak'!$A$3:AX$99,45,FALSE())-VLOOKUP($A98,'Import OffPeak change'!$A$106:AX$202,45,FALSE())),0,(VLOOKUP($A98,'Import OffPeak'!$A$3:AX$99,45,FALSE())-VLOOKUP($A98,'Import OffPeak change'!$A$106:AX$202,45,FALSE())))</f>
        <v>0</v>
      </c>
      <c r="AT98" s="193" t="n">
        <f aca="false">IF(ISERROR(VLOOKUP($A98,'Import OffPeak'!$A$3:AY$99,46,FALSE())-VLOOKUP($A98,'Import OffPeak change'!$A$106:AY$202,46,FALSE())),0,(VLOOKUP($A98,'Import OffPeak'!$A$3:AY$99,46,FALSE())-VLOOKUP($A98,'Import OffPeak change'!$A$106:AY$202,46,FALSE())))</f>
        <v>0</v>
      </c>
      <c r="AU98" s="193" t="n">
        <f aca="false">IF(ISERROR(VLOOKUP($A98,'Import OffPeak'!$A$3:AZ$99,47,FALSE())-VLOOKUP($A98,'Import OffPeak change'!$A$106:AZ$202,47,FALSE())),0,(VLOOKUP($A98,'Import OffPeak'!$A$3:AZ$99,47,FALSE())-VLOOKUP($A98,'Import OffPeak change'!$A$106:AZ$202,47,FALSE())))</f>
        <v>0</v>
      </c>
      <c r="AV98" s="193" t="n">
        <f aca="false">IF(ISERROR(VLOOKUP($A98,'Import OffPeak'!$A$3:BA$99,48,FALSE())-VLOOKUP($A98,'Import OffPeak change'!$A$106:BA$202,48,FALSE())),0,(VLOOKUP($A98,'Import OffPeak'!$A$3:BA$99,48,FALSE())-VLOOKUP($A98,'Import OffPeak change'!$A$106:BA$202,48,FALSE())))</f>
        <v>0</v>
      </c>
      <c r="AW98" s="193" t="n">
        <f aca="false">IF(ISERROR(VLOOKUP($A98,'Import OffPeak'!$A$3:BB$99,49,FALSE())-VLOOKUP($A98,'Import OffPeak change'!$A$106:BB$202,49,FALSE())),0,(VLOOKUP($A98,'Import OffPeak'!$A$3:BB$99,49,FALSE())-VLOOKUP($A98,'Import OffPeak change'!$A$106:BB$202,49,FALSE())))</f>
        <v>0</v>
      </c>
      <c r="AX98" s="193" t="n">
        <f aca="false">IF(ISERROR(VLOOKUP($A98,'Import OffPeak'!$A$3:BC$99,50,FALSE())-VLOOKUP($A98,'Import OffPeak change'!$A$106:BC$202,50,FALSE())),0,(VLOOKUP($A98,'Import OffPeak'!$A$3:BC$99,50,FALSE())-VLOOKUP($A98,'Import OffPeak change'!$A$106:BC$202,50,FALSE())))</f>
        <v>0</v>
      </c>
      <c r="AY98" s="193" t="n">
        <f aca="false">IF(ISERROR(VLOOKUP($A98,'Import OffPeak'!$A$3:BD$99,51,FALSE())-VLOOKUP($A98,'Import OffPeak change'!$A$106:BD$202,51,FALSE())),0,(VLOOKUP($A98,'Import OffPeak'!$A$3:BD$99,51,FALSE())-VLOOKUP($A98,'Import OffPeak change'!$A$106:BD$202,51,FALSE())))</f>
        <v>0</v>
      </c>
      <c r="AZ98" s="193" t="n">
        <f aca="false">IF(ISERROR(VLOOKUP($A98,'Import OffPeak'!$A$3:BE$99,52,FALSE())-VLOOKUP($A98,'Import OffPeak change'!$A$106:BE$202,52,FALSE())),0,(VLOOKUP($A98,'Import OffPeak'!$A$3:BE$99,52,FALSE())-VLOOKUP($A98,'Import OffPeak change'!$A$106:BE$202,52,FALSE())))</f>
        <v>0</v>
      </c>
      <c r="BA98" s="193" t="n">
        <f aca="false">IF(ISERROR(VLOOKUP($A98,'Import OffPeak'!$A$3:BF$99,53,FALSE())-VLOOKUP($A98,'Import OffPeak change'!$A$106:BF$202,53,FALSE())),0,(VLOOKUP($A98,'Import OffPeak'!$A$3:BF$99,53,FALSE())-VLOOKUP($A98,'Import OffPeak change'!$A$106:BF$202,53,FALSE())))</f>
        <v>0</v>
      </c>
      <c r="BB98" s="193" t="n">
        <f aca="false">IF(ISERROR(VLOOKUP($A98,'Import OffPeak'!$A$3:BG$99,54,FALSE())-VLOOKUP($A98,'Import OffPeak change'!$A$106:BG$202,54,FALSE())),0,(VLOOKUP($A98,'Import OffPeak'!$A$3:BG$99,54,FALSE())-VLOOKUP($A98,'Import OffPeak change'!$A$106:BG$202,54,FALSE())))</f>
        <v>0</v>
      </c>
      <c r="BC98" s="193" t="n">
        <f aca="false">IF(ISERROR(VLOOKUP($A98,'Import OffPeak'!$A$3:BH$99,55,FALSE())-VLOOKUP($A98,'Import OffPeak change'!$A$106:BH$202,55,FALSE())),0,(VLOOKUP($A98,'Import OffPeak'!$A$3:BH$99,55,FALSE())-VLOOKUP($A98,'Import OffPeak change'!$A$106:BH$202,55,FALSE())))</f>
        <v>0</v>
      </c>
      <c r="BD98" s="193" t="n">
        <f aca="false">IF(ISERROR(VLOOKUP($A98,'Import OffPeak'!$A$3:BI$99,56,FALSE())-VLOOKUP($A98,'Import OffPeak change'!$A$106:BI$202,56,FALSE())),0,(VLOOKUP($A98,'Import OffPeak'!$A$3:BI$99,56,FALSE())-VLOOKUP($A98,'Import OffPeak change'!$A$106:BI$202,56,FALSE())))</f>
        <v>0</v>
      </c>
      <c r="BE98" s="193" t="n">
        <f aca="false">IF(ISERROR(VLOOKUP($A98,'Import OffPeak'!$A$3:BJ$99,57,FALSE())-VLOOKUP($A98,'Import OffPeak change'!$A$106:BJ$202,57,FALSE())),0,(VLOOKUP($A98,'Import OffPeak'!$A$3:BJ$99,57,FALSE())-VLOOKUP($A98,'Import OffPeak change'!$A$106:BJ$202,57,FALSE())))</f>
        <v>0</v>
      </c>
      <c r="BF98" s="193" t="n">
        <f aca="false">IF(ISERROR(VLOOKUP($A98,'Import OffPeak'!$A$3:BK$99,58,FALSE())-VLOOKUP($A98,'Import OffPeak change'!$A$106:BK$202,58,FALSE())),0,(VLOOKUP($A98,'Import OffPeak'!$A$3:BK$99,58,FALSE())-VLOOKUP($A98,'Import OffPeak change'!$A$106:BK$202,58,FALSE())))</f>
        <v>0</v>
      </c>
      <c r="BG98" s="193" t="n">
        <f aca="false">IF(ISERROR(VLOOKUP($A98,'Import OffPeak'!$A$3:BL$99,59,FALSE())-VLOOKUP($A98,'Import OffPeak change'!$A$106:BL$202,59,FALSE())),0,(VLOOKUP($A98,'Import OffPeak'!$A$3:BL$99,59,FALSE())-VLOOKUP($A98,'Import OffPeak change'!$A$106:BL$202,59,FALSE())))</f>
        <v>0</v>
      </c>
      <c r="BH98" s="193" t="n">
        <f aca="false">IF(ISERROR(VLOOKUP($A98,'Import OffPeak'!$A$3:BM$99,60,FALSE())-VLOOKUP($A98,'Import OffPeak change'!$A$106:BM$202,60,FALSE())),0,(VLOOKUP($A98,'Import OffPeak'!$A$3:BM$99,60,FALSE())-VLOOKUP($A98,'Import OffPeak change'!$A$106:BM$202,60,FALSE())))</f>
        <v>0</v>
      </c>
      <c r="BI98" s="193" t="n">
        <f aca="false">IF(ISERROR(VLOOKUP($A98,'Import OffPeak'!$A$3:BN$99,61,FALSE())-VLOOKUP($A98,'Import OffPeak change'!$A$106:BN$202,61,FALSE())),0,(VLOOKUP($A98,'Import OffPeak'!$A$3:BN$99,61,FALSE())-VLOOKUP($A98,'Import OffPeak change'!$A$106:BN$202,61,FALSE())))</f>
        <v>0</v>
      </c>
      <c r="BJ98" s="193" t="n">
        <f aca="false">IF(ISERROR(VLOOKUP($A98,'Import OffPeak'!$A$3:BO$99,62,FALSE())-VLOOKUP($A98,'Import OffPeak change'!$A$106:BO$202,62,FALSE())),0,(VLOOKUP($A98,'Import OffPeak'!$A$3:BO$99,62,FALSE())-VLOOKUP($A98,'Import OffPeak change'!$A$106:BO$202,62,FALSE())))</f>
        <v>0</v>
      </c>
      <c r="BK98" s="193" t="n">
        <f aca="false">IF(ISERROR(VLOOKUP($A98,'Import OffPeak'!$A$3:BP$99,63,FALSE())-VLOOKUP($A98,'Import OffPeak change'!$A$106:BP$202,63,FALSE())),0,(VLOOKUP($A98,'Import OffPeak'!$A$3:BP$99,63,FALSE())-VLOOKUP($A98,'Import OffPeak change'!$A$106:BP$202,63,FALSE())))</f>
        <v>0</v>
      </c>
      <c r="BL98" s="193" t="n">
        <f aca="false">IF(ISERROR(VLOOKUP($A98,'Import OffPeak'!$A$3:BQ$99,64,FALSE())-VLOOKUP($A98,'Import OffPeak change'!$A$106:BQ$202,64,FALSE())),0,(VLOOKUP($A98,'Import OffPeak'!$A$3:BQ$99,64,FALSE())-VLOOKUP($A98,'Import OffPeak change'!$A$106:BQ$202,64,FALSE())))</f>
        <v>0</v>
      </c>
      <c r="BM98" s="193" t="n">
        <f aca="false">IF(ISERROR(VLOOKUP($A98,'Import OffPeak'!$A$3:BR$99,65,FALSE())-VLOOKUP($A98,'Import OffPeak change'!$A$106:BR$202,65,FALSE())),0,(VLOOKUP($A98,'Import OffPeak'!$A$3:BR$99,65,FALSE())-VLOOKUP($A98,'Import OffPeak change'!$A$106:BR$202,65,FALSE())))</f>
        <v>0</v>
      </c>
      <c r="BN98" s="193" t="n">
        <f aca="false">IF(ISERROR(VLOOKUP($A98,'Import OffPeak'!$A$3:BS$99,66,FALSE())-VLOOKUP($A98,'Import OffPeak change'!$A$106:BS$202,66,FALSE())),0,(VLOOKUP($A98,'Import OffPeak'!$A$3:BS$99,66,FALSE())-VLOOKUP($A98,'Import OffPeak change'!$A$106:BS$202,66,FALSE())))</f>
        <v>0</v>
      </c>
      <c r="BO98" s="193" t="n">
        <f aca="false">IF(ISERROR(VLOOKUP($A98,'Import OffPeak'!$A$3:BT$99,67,FALSE())-VLOOKUP($A98,'Import OffPeak change'!$A$106:BT$202,67,FALSE())),0,(VLOOKUP($A98,'Import OffPeak'!$A$3:BT$99,67,FALSE())-VLOOKUP($A98,'Import OffPeak change'!$A$106:BT$202,67,FALSE())))</f>
        <v>0</v>
      </c>
      <c r="BP98" s="193" t="n">
        <f aca="false">IF(ISERROR(VLOOKUP($A98,'Import OffPeak'!$A$3:BU$99,68,FALSE())-VLOOKUP($A98,'Import OffPeak change'!$A$106:BU$202,68,FALSE())),0,(VLOOKUP($A98,'Import OffPeak'!$A$3:BU$99,68,FALSE())-VLOOKUP($A98,'Import OffPeak change'!$A$106:BU$202,68,FALSE())))</f>
        <v>0</v>
      </c>
      <c r="BQ98" s="193" t="n">
        <f aca="false">IF(ISERROR(VLOOKUP($A98,'Import OffPeak'!$A$3:BV$99,69,FALSE())-VLOOKUP($A98,'Import OffPeak change'!$A$106:BV$202,69,FALSE())),0,(VLOOKUP($A98,'Import OffPeak'!$A$3:BV$99,69,FALSE())-VLOOKUP($A98,'Import OffPeak change'!$A$106:BV$202,69,FALSE())))</f>
        <v>0</v>
      </c>
      <c r="BR98" s="193" t="n">
        <f aca="false">IF(ISERROR(VLOOKUP($A98,'Import OffPeak'!$A$3:BW$99,70,FALSE())-VLOOKUP($A98,'Import OffPeak change'!$A$106:BW$202,70,FALSE())),0,(VLOOKUP($A98,'Import OffPeak'!$A$3:BW$99,70,FALSE())-VLOOKUP($A98,'Import OffPeak change'!$A$106:BW$202,70,FALSE())))</f>
        <v>0</v>
      </c>
      <c r="BS98" s="193" t="n">
        <f aca="false">IF(ISERROR(VLOOKUP($A98,'Import OffPeak'!$A$3:BX$99,71,FALSE())-VLOOKUP($A98,'Import OffPeak change'!$A$106:BX$202,71,FALSE())),0,(VLOOKUP($A98,'Import OffPeak'!$A$3:BX$99,71,FALSE())-VLOOKUP($A98,'Import OffPeak change'!$A$106:BX$202,71,FALSE())))</f>
        <v>0</v>
      </c>
      <c r="BT98" s="193" t="n">
        <f aca="false">IF(ISERROR(VLOOKUP($A98,'Import OffPeak'!$A$3:BY$99,72,FALSE())-VLOOKUP($A98,'Import OffPeak change'!$A$106:BY$202,72,FALSE())),0,(VLOOKUP($A98,'Import OffPeak'!$A$3:BY$99,72,FALSE())-VLOOKUP($A98,'Import OffPeak change'!$A$106:BY$202,72,FALSE())))</f>
        <v>0</v>
      </c>
      <c r="BU98" s="193" t="n">
        <f aca="false">IF(ISERROR(VLOOKUP($A98,'Import OffPeak'!$A$3:BZ$99,73,FALSE())-VLOOKUP($A98,'Import OffPeak change'!$A$106:BZ$202,73,FALSE())),0,(VLOOKUP($A98,'Import OffPeak'!$A$3:BZ$99,73,FALSE())-VLOOKUP($A98,'Import OffPeak change'!$A$106:BZ$202,73,FALSE())))</f>
        <v>0</v>
      </c>
      <c r="BV98" s="193" t="n">
        <f aca="false">IF(ISERROR(VLOOKUP($A98,'Import OffPeak'!$A$3:CA$99,74,FALSE())-VLOOKUP($A98,'Import OffPeak change'!$A$106:CA$202,74,FALSE())),0,(VLOOKUP($A98,'Import OffPeak'!$A$3:CA$99,74,FALSE())-VLOOKUP($A98,'Import OffPeak change'!$A$106:CA$202,74,FALSE())))</f>
        <v>0</v>
      </c>
      <c r="BW98" s="193" t="n">
        <f aca="false">IF(ISERROR(VLOOKUP($A98,'Import OffPeak'!$A$3:CB$99,75,FALSE())-VLOOKUP($A98,'Import OffPeak change'!$A$106:CB$202,75,FALSE())),0,(VLOOKUP($A98,'Import OffPeak'!$A$3:CB$99,75,FALSE())-VLOOKUP($A98,'Import OffPeak change'!$A$106:CB$202,75,FALSE())))</f>
        <v>0</v>
      </c>
      <c r="BX98" s="193" t="n">
        <f aca="false">IF(ISERROR(VLOOKUP($A98,'Import OffPeak'!$A$3:CC$99,76,FALSE())-VLOOKUP($A98,'Import OffPeak change'!$A$106:CC$202,76,FALSE())),0,(VLOOKUP($A98,'Import OffPeak'!$A$3:CC$99,76,FALSE())-VLOOKUP($A98,'Import OffPeak change'!$A$106:CC$202,76,FALSE())))</f>
        <v>0</v>
      </c>
      <c r="BY98" s="193" t="n">
        <f aca="false">IF(ISERROR(VLOOKUP($A98,'Import OffPeak'!$A$3:CD$99,77,FALSE())-VLOOKUP($A98,'Import OffPeak change'!$A$106:CD$202,77,FALSE())),0,(VLOOKUP($A98,'Import OffPeak'!$A$3:CD$99,77,FALSE())-VLOOKUP($A98,'Import OffPeak change'!$A$106:CD$202,77,FALSE())))</f>
        <v>0</v>
      </c>
      <c r="BZ98" s="193" t="n">
        <f aca="false">IF(ISERROR(VLOOKUP($A98,'Import OffPeak'!$A$3:CE$99,78,FALSE())-VLOOKUP($A98,'Import OffPeak change'!$A$106:CE$202,78,FALSE())),0,(VLOOKUP($A98,'Import OffPeak'!$A$3:CE$99,78,FALSE())-VLOOKUP($A98,'Import OffPeak change'!$A$106:CE$202,78,FALSE())))</f>
        <v>0</v>
      </c>
      <c r="CA98" s="193" t="n">
        <f aca="false">IF(ISERROR(VLOOKUP($A98,'Import OffPeak'!$A$3:CF$99,79,FALSE())-VLOOKUP($A98,'Import OffPeak change'!$A$106:CF$202,79,FALSE())),0,(VLOOKUP($A98,'Import OffPeak'!$A$3:CF$99,79,FALSE())-VLOOKUP($A98,'Import OffPeak change'!$A$106:CF$202,79,FALSE())))</f>
        <v>0</v>
      </c>
      <c r="CB98" s="193" t="n">
        <f aca="false">IF(ISERROR(VLOOKUP($A98,'Import OffPeak'!$A$3:CG$99,80,FALSE())-VLOOKUP($A98,'Import OffPeak change'!$A$106:CG$202,80,FALSE())),0,(VLOOKUP($A98,'Import OffPeak'!$A$3:CG$99,80,FALSE())-VLOOKUP($A98,'Import OffPeak change'!$A$106:CG$202,80,FALSE())))</f>
        <v>0</v>
      </c>
      <c r="CC98" s="193" t="n">
        <f aca="false">IF(ISERROR(VLOOKUP($A98,'Import OffPeak'!$A$3:CH$99,81,FALSE())-VLOOKUP($A98,'Import OffPeak change'!$A$106:CH$202,81,FALSE())),0,(VLOOKUP($A98,'Import OffPeak'!$A$3:CH$99,81,FALSE())-VLOOKUP($A98,'Import OffPeak change'!$A$106:CH$202,81,FALSE())))</f>
        <v>0</v>
      </c>
      <c r="CD98" s="193" t="n">
        <f aca="false">IF(ISERROR(VLOOKUP($A98,'Import OffPeak'!$A$3:CI$99,82,FALSE())-VLOOKUP($A98,'Import OffPeak change'!$A$106:CI$202,82,FALSE())),0,(VLOOKUP($A98,'Import OffPeak'!$A$3:CI$99,82,FALSE())-VLOOKUP($A98,'Import OffPeak change'!$A$106:CI$202,82,FALSE())))</f>
        <v>0</v>
      </c>
      <c r="CE98" s="193" t="n">
        <f aca="false">IF(ISERROR(VLOOKUP($A98,'Import OffPeak'!$A$3:CJ$99,83,FALSE())-VLOOKUP($A98,'Import OffPeak change'!$A$106:CJ$202,83,FALSE())),0,(VLOOKUP($A98,'Import OffPeak'!$A$3:CJ$99,83,FALSE())-VLOOKUP($A98,'Import OffPeak change'!$A$106:CJ$202,83,FALSE())))</f>
        <v>0</v>
      </c>
      <c r="CF98" s="193" t="n">
        <f aca="false">IF(ISERROR(VLOOKUP($A98,'Import OffPeak'!$A$3:CK$99,84,FALSE())-VLOOKUP($A98,'Import OffPeak change'!$A$106:CK$202,84,FALSE())),0,(VLOOKUP($A98,'Import OffPeak'!$A$3:CK$99,84,FALSE())-VLOOKUP($A98,'Import OffPeak change'!$A$106:CK$202,84,FALSE())))</f>
        <v>0</v>
      </c>
      <c r="CG98" s="193" t="n">
        <f aca="false">IF(ISERROR(VLOOKUP($A98,'Import OffPeak'!$A$3:CL$99,85,FALSE())-VLOOKUP($A98,'Import OffPeak change'!$A$106:CL$202,85,FALSE())),0,(VLOOKUP($A98,'Import OffPeak'!$A$3:CL$99,85,FALSE())-VLOOKUP($A98,'Import OffPeak change'!$A$106:CL$202,85,FALSE())))</f>
        <v>0</v>
      </c>
      <c r="CH98" s="193" t="n">
        <f aca="false">IF(ISERROR(VLOOKUP($A98,'Import OffPeak'!$A$3:CM$99,86,FALSE())-VLOOKUP($A98,'Import OffPeak change'!$A$106:CM$202,86,FALSE())),0,(VLOOKUP($A98,'Import OffPeak'!$A$3:CM$99,86,FALSE())-VLOOKUP($A98,'Import OffPeak change'!$A$106:CM$202,86,FALSE())))</f>
        <v>0</v>
      </c>
      <c r="CI98" s="193" t="n">
        <f aca="false">IF(ISERROR(VLOOKUP($A98,'Import OffPeak'!$A$3:CN$99,87,FALSE())-VLOOKUP($A98,'Import OffPeak change'!$A$106:CN$202,87,FALSE())),0,(VLOOKUP($A98,'Import OffPeak'!$A$3:CN$99,87,FALSE())-VLOOKUP($A98,'Import OffPeak change'!$A$106:CN$202,87,FALSE())))</f>
        <v>0</v>
      </c>
      <c r="CJ98" s="193" t="n">
        <f aca="false">IF(ISERROR(VLOOKUP($A98,'Import OffPeak'!$A$3:CO$99,88,FALSE())-VLOOKUP($A98,'Import OffPeak change'!$A$106:CO$202,88,FALSE())),0,(VLOOKUP($A98,'Import OffPeak'!$A$3:CO$99,88,FALSE())-VLOOKUP($A98,'Import OffPeak change'!$A$106:CO$202,88,FALSE())))</f>
        <v>0</v>
      </c>
      <c r="CK98" s="193" t="n">
        <f aca="false">IF(ISERROR(VLOOKUP($A98,'Import OffPeak'!$A$3:CP$99,89,FALSE())-VLOOKUP($A98,'Import OffPeak change'!$A$106:CP$202,89,FALSE())),0,(VLOOKUP($A98,'Import OffPeak'!$A$3:CP$99,89,FALSE())-VLOOKUP($A98,'Import OffPeak change'!$A$106:CP$202,89,FALSE())))</f>
        <v>0</v>
      </c>
      <c r="CL98" s="193" t="n">
        <f aca="false">IF(ISERROR(VLOOKUP($A98,'Import OffPeak'!$A$3:CQ$99,90,FALSE())-VLOOKUP($A98,'Import OffPeak change'!$A$106:CQ$202,90,FALSE())),0,(VLOOKUP($A98,'Import OffPeak'!$A$3:CQ$99,90,FALSE())-VLOOKUP($A98,'Import OffPeak change'!$A$106:CQ$202,90,FALSE())))</f>
        <v>0</v>
      </c>
      <c r="CM98" s="193" t="n">
        <f aca="false">IF(ISERROR(VLOOKUP($A98,'Import OffPeak'!$A$3:CR$99,91,FALSE())-VLOOKUP($A98,'Import OffPeak change'!$A$106:CR$202,91,FALSE())),0,(VLOOKUP($A98,'Import OffPeak'!$A$3:CR$99,91,FALSE())-VLOOKUP($A98,'Import OffPeak change'!$A$106:CR$202,91,FALSE())))</f>
        <v>0</v>
      </c>
      <c r="CN98" s="193" t="n">
        <f aca="false">IF(ISERROR(VLOOKUP($A98,'Import OffPeak'!$A$3:CS$99,92,FALSE())-VLOOKUP($A98,'Import OffPeak change'!$A$106:CS$202,92,FALSE())),0,(VLOOKUP($A98,'Import OffPeak'!$A$3:CS$99,92,FALSE())-VLOOKUP($A98,'Import OffPeak change'!$A$106:CS$202,92,FALSE())))</f>
        <v>0</v>
      </c>
      <c r="CO98" s="193" t="n">
        <f aca="false">IF(ISERROR(VLOOKUP($A98,'Import OffPeak'!$A$3:CT$99,93,FALSE())-VLOOKUP($A98,'Import OffPeak change'!$A$106:CT$202,93,FALSE())),0,(VLOOKUP($A98,'Import OffPeak'!$A$3:CT$99,93,FALSE())-VLOOKUP($A98,'Import OffPeak change'!$A$106:CT$202,93,FALSE())))</f>
        <v>0</v>
      </c>
      <c r="CP98" s="193" t="n">
        <f aca="false">IF(ISERROR(VLOOKUP($A98,'Import OffPeak'!$A$3:CU$99,94,FALSE())-VLOOKUP($A98,'Import OffPeak change'!$A$106:CU$202,94,FALSE())),0,(VLOOKUP($A98,'Import OffPeak'!$A$3:CU$99,94,FALSE())-VLOOKUP($A98,'Import OffPeak change'!$A$106:CU$202,94,FALSE())))</f>
        <v>0</v>
      </c>
      <c r="CQ98" s="193" t="n">
        <f aca="false">IF(ISERROR(VLOOKUP($A98,'Import OffPeak'!$A$3:CV$99,95,FALSE())-VLOOKUP($A98,'Import OffPeak change'!$A$106:CV$202,95,FALSE())),0,(VLOOKUP($A98,'Import OffPeak'!$A$3:CV$99,95,FALSE())-VLOOKUP($A98,'Import OffPeak change'!$A$106:CV$202,95,FALSE())))</f>
        <v>0</v>
      </c>
      <c r="CR98" s="193" t="n">
        <f aca="false">IF(ISERROR(VLOOKUP($A98,'Import OffPeak'!$A$3:CW$99,96,FALSE())-VLOOKUP($A98,'Import OffPeak change'!$A$106:CW$202,96,FALSE())),0,(VLOOKUP($A98,'Import OffPeak'!$A$3:CW$99,96,FALSE())-VLOOKUP($A98,'Import OffPeak change'!$A$106:CW$202,96,FALSE())))</f>
        <v>0</v>
      </c>
      <c r="CS98" s="193" t="n">
        <f aca="false">IF(ISERROR(VLOOKUP($A98,'Import OffPeak'!$A$3:CX$99,97,FALSE())-VLOOKUP($A98,'Import OffPeak change'!$A$106:CX$202,97,FALSE())),0,(VLOOKUP($A98,'Import OffPeak'!$A$3:CX$99,97,FALSE())-VLOOKUP($A98,'Import OffPeak change'!$A$106:CX$202,97,FALSE())))</f>
        <v>0</v>
      </c>
      <c r="CT98" s="193" t="n">
        <f aca="false">IF(ISERROR(VLOOKUP($A98,'Import OffPeak'!$A$3:CY$99,98,FALSE())-VLOOKUP($A98,'Import OffPeak change'!$A$106:CY$202,98,FALSE())),0,(VLOOKUP($A98,'Import OffPeak'!$A$3:CY$99,98,FALSE())-VLOOKUP($A98,'Import OffPeak change'!$A$106:CY$202,98,FALSE())))</f>
        <v>0</v>
      </c>
      <c r="CU98" s="193" t="n">
        <f aca="false">IF(ISERROR(VLOOKUP($A98,'Import OffPeak'!$A$3:CZ$99,99,FALSE())-VLOOKUP($A98,'Import OffPeak change'!$A$106:CZ$202,99,FALSE())),0,(VLOOKUP($A98,'Import OffPeak'!$A$3:CZ$99,99,FALSE())-VLOOKUP($A98,'Import OffPeak change'!$A$106:CZ$202,99,FALSE())))</f>
        <v>0</v>
      </c>
      <c r="CV98" s="193" t="n">
        <f aca="false">IF(ISERROR(VLOOKUP($A98,'Import OffPeak'!$A$3:DA$99,100,FALSE())-VLOOKUP($A98,'Import OffPeak change'!$A$106:DA$202,100,FALSE())),0,(VLOOKUP($A98,'Import OffPeak'!$A$3:DA$99,100,FALSE())-VLOOKUP($A98,'Import OffPeak change'!$A$106:DA$202,100,FALSE())))</f>
        <v>0</v>
      </c>
      <c r="CW98" s="193" t="n">
        <f aca="false">IF(ISERROR(VLOOKUP($A98,'Import OffPeak'!$A$3:DB$99,101,FALSE())-VLOOKUP($A98,'Import OffPeak change'!$A$106:DB$202,101,FALSE())),0,(VLOOKUP($A98,'Import OffPeak'!$A$3:DB$99,101,FALSE())-VLOOKUP($A98,'Import OffPeak change'!$A$106:DB$202,101,FALSE())))</f>
        <v>0</v>
      </c>
      <c r="CX98" s="193" t="n">
        <f aca="false">IF(ISERROR(VLOOKUP($A98,'Import OffPeak'!$A$3:DC$99,102,FALSE())-VLOOKUP($A98,'Import OffPeak change'!$A$106:DC$202,102,FALSE())),0,(VLOOKUP($A98,'Import OffPeak'!$A$3:DC$99,102,FALSE())-VLOOKUP($A98,'Import OffPeak change'!$A$106:DC$202,102,FALSE())))</f>
        <v>0</v>
      </c>
      <c r="CY98" s="193" t="n">
        <f aca="false">IF(ISERROR(VLOOKUP($A98,'Import OffPeak'!$A$3:DD$99,103,FALSE())-VLOOKUP($A98,'Import OffPeak change'!$A$106:DD$202,103,FALSE())),0,(VLOOKUP($A98,'Import OffPeak'!$A$3:DD$99,103,FALSE())-VLOOKUP($A98,'Import OffPeak change'!$A$106:DD$202,103,FALSE())))</f>
        <v>0</v>
      </c>
      <c r="CZ98" s="193" t="n">
        <f aca="false">IF(ISERROR(VLOOKUP($A98,'Import OffPeak'!$A$3:DE$99,104,FALSE())-VLOOKUP($A98,'Import OffPeak change'!$A$106:DE$202,104,FALSE())),0,(VLOOKUP($A98,'Import OffPeak'!$A$3:DE$99,104,FALSE())-VLOOKUP($A98,'Import OffPeak change'!$A$106:DE$202,104,FALSE())))</f>
        <v>0</v>
      </c>
      <c r="DA98" s="193" t="n">
        <f aca="false">IF(ISERROR(VLOOKUP($A98,'Import OffPeak'!$A$3:DF$99,105,FALSE())-VLOOKUP($A98,'Import OffPeak change'!$A$106:DF$202,105,FALSE())),0,(VLOOKUP($A98,'Import OffPeak'!$A$3:DF$99,105,FALSE())-VLOOKUP($A98,'Import OffPeak change'!$A$106:DF$202,105,FALSE())))</f>
        <v>0</v>
      </c>
      <c r="DB98" s="193" t="n">
        <f aca="false">IF(ISERROR(VLOOKUP($A98,'Import OffPeak'!$A$3:DG$99,106,FALSE())-VLOOKUP($A98,'Import OffPeak change'!$A$106:DG$202,106,FALSE())),0,(VLOOKUP($A98,'Import OffPeak'!$A$3:DG$99,106,FALSE())-VLOOKUP($A98,'Import OffPeak change'!$A$106:DG$202,106,FALSE())))</f>
        <v>0</v>
      </c>
      <c r="DC98" s="193" t="n">
        <f aca="false">IF(ISERROR(VLOOKUP($A98,'Import OffPeak'!$A$3:DH$99,107,FALSE())-VLOOKUP($A98,'Import OffPeak change'!$A$106:DH$202,107,FALSE())),0,(VLOOKUP($A98,'Import OffPeak'!$A$3:DH$99,107,FALSE())-VLOOKUP($A98,'Import OffPeak change'!$A$106:DH$202,107,FALSE())))</f>
        <v>0</v>
      </c>
      <c r="DD98" s="193" t="n">
        <f aca="false">IF(ISERROR(VLOOKUP($A98,'Import OffPeak'!$A$3:DI$99,108,FALSE())-VLOOKUP($A98,'Import OffPeak change'!$A$106:DI$202,108,FALSE())),0,(VLOOKUP($A98,'Import OffPeak'!$A$3:DI$99,108,FALSE())-VLOOKUP($A98,'Import OffPeak change'!$A$106:DI$202,108,FALSE())))</f>
        <v>0</v>
      </c>
      <c r="DE98" s="193" t="n">
        <f aca="false">IF(ISERROR(VLOOKUP($A98,'Import OffPeak'!$A$3:DJ$99,109,FALSE())-VLOOKUP($A98,'Import OffPeak change'!$A$106:DJ$202,109,FALSE())),0,(VLOOKUP($A98,'Import OffPeak'!$A$3:DJ$99,109,FALSE())-VLOOKUP($A98,'Import OffPeak change'!$A$106:DJ$202,109,FALSE())))</f>
        <v>0</v>
      </c>
      <c r="DF98" s="193" t="n">
        <f aca="false">IF(ISERROR(VLOOKUP($A98,'Import OffPeak'!$A$3:DK$99,110,FALSE())-VLOOKUP($A98,'Import OffPeak change'!$A$106:DK$202,110,FALSE())),0,(VLOOKUP($A98,'Import OffPeak'!$A$3:DK$99,110,FALSE())-VLOOKUP($A98,'Import OffPeak change'!$A$106:DK$202,110,FALSE())))</f>
        <v>0</v>
      </c>
      <c r="DG98" s="193" t="n">
        <f aca="false">IF(ISERROR(VLOOKUP($A98,'Import OffPeak'!$A$3:DL$99,111,FALSE())-VLOOKUP($A98,'Import OffPeak change'!$A$106:DL$202,111,FALSE())),0,(VLOOKUP($A98,'Import OffPeak'!$A$3:DL$99,111,FALSE())-VLOOKUP($A98,'Import OffPeak change'!$A$106:DL$202,111,FALSE())))</f>
        <v>0</v>
      </c>
      <c r="DH98" s="193" t="n">
        <f aca="false">IF(ISERROR(VLOOKUP($A98,'Import OffPeak'!$A$3:DM$99,112,FALSE())-VLOOKUP($A98,'Import OffPeak change'!$A$106:DM$202,112,FALSE())),0,(VLOOKUP($A98,'Import OffPeak'!$A$3:DM$99,112,FALSE())-VLOOKUP($A98,'Import OffPeak change'!$A$106:DM$202,112,FALSE())))</f>
        <v>0</v>
      </c>
      <c r="DI98" s="193" t="n">
        <f aca="false">IF(ISERROR(VLOOKUP($A98,'Import OffPeak'!$A$3:DN$99,113,FALSE())-VLOOKUP($A98,'Import OffPeak change'!$A$106:DN$202,113,FALSE())),0,(VLOOKUP($A98,'Import OffPeak'!$A$3:DN$99,113,FALSE())-VLOOKUP($A98,'Import OffPeak change'!$A$106:DN$202,113,FALSE())))</f>
        <v>0</v>
      </c>
      <c r="DJ98" s="193" t="n">
        <f aca="false">IF(ISERROR(VLOOKUP($A98,'Import OffPeak'!$A$3:DO$99,114,FALSE())-VLOOKUP($A98,'Import OffPeak change'!$A$106:DO$202,114,FALSE())),0,(VLOOKUP($A98,'Import OffPeak'!$A$3:DO$99,114,FALSE())-VLOOKUP($A98,'Import OffPeak change'!$A$106:DO$202,114,FALSE())))</f>
        <v>0</v>
      </c>
      <c r="DK98" s="193" t="n">
        <f aca="false">IF(ISERROR(VLOOKUP($A98,'Import OffPeak'!$A$3:DP$99,115,FALSE())-VLOOKUP($A98,'Import OffPeak change'!$A$106:DP$202,115,FALSE())),0,(VLOOKUP($A98,'Import OffPeak'!$A$3:DP$99,115,FALSE())-VLOOKUP($A98,'Import OffPeak change'!$A$106:DP$202,115,FALSE())))</f>
        <v>0</v>
      </c>
      <c r="DL98" s="193" t="n">
        <f aca="false">IF(ISERROR(VLOOKUP($A98,'Import OffPeak'!$A$3:DQ$99,116,FALSE())-VLOOKUP($A98,'Import OffPeak change'!$A$106:DQ$202,116,FALSE())),0,(VLOOKUP($A98,'Import OffPeak'!$A$3:DQ$99,116,FALSE())-VLOOKUP($A98,'Import OffPeak change'!$A$106:DQ$202,116,FALSE())))</f>
        <v>0</v>
      </c>
      <c r="DM98" s="193" t="n">
        <f aca="false">IF(ISERROR(VLOOKUP($A98,'Import OffPeak'!$A$3:DR$99,117,FALSE())-VLOOKUP($A98,'Import OffPeak change'!$A$106:DR$202,117,FALSE())),0,(VLOOKUP($A98,'Import OffPeak'!$A$3:DR$99,117,FALSE())-VLOOKUP($A98,'Import OffPeak change'!$A$106:DR$202,117,FALSE())))</f>
        <v>0</v>
      </c>
      <c r="DN98" s="193" t="n">
        <f aca="false">IF(ISERROR(VLOOKUP($A98,'Import OffPeak'!$A$3:DS$99,118,FALSE())-VLOOKUP($A98,'Import OffPeak change'!$A$106:DS$202,118,FALSE())),0,(VLOOKUP($A98,'Import OffPeak'!$A$3:DS$99,118,FALSE())-VLOOKUP($A98,'Import OffPeak change'!$A$106:DS$202,118,FALSE())))</f>
        <v>0</v>
      </c>
      <c r="DO98" s="193" t="n">
        <f aca="false">IF(ISERROR(VLOOKUP($A98,'Import OffPeak'!$A$3:DT$99,119,FALSE())-VLOOKUP($A98,'Import OffPeak change'!$A$106:DT$202,119,FALSE())),0,(VLOOKUP($A98,'Import OffPeak'!$A$3:DT$99,119,FALSE())-VLOOKUP($A98,'Import OffPeak change'!$A$106:DT$202,119,FALSE())))</f>
        <v>0</v>
      </c>
      <c r="DP98" s="193" t="n">
        <f aca="false">IF(ISERROR(VLOOKUP($A98,'Import OffPeak'!$A$3:DU$99,120,FALSE())-VLOOKUP($A98,'Import OffPeak change'!$A$106:DU$202,120,FALSE())),0,(VLOOKUP($A98,'Import OffPeak'!$A$3:DU$99,120,FALSE())-VLOOKUP($A98,'Import OffPeak change'!$A$106:DU$202,120,FALSE())))</f>
        <v>0</v>
      </c>
      <c r="DQ98" s="193" t="n">
        <f aca="false">IF(ISERROR(VLOOKUP($A98,'Import OffPeak'!$A$3:DV$99,121,FALSE())-VLOOKUP($A98,'Import OffPeak change'!$A$106:DV$202,121,FALSE())),0,(VLOOKUP($A98,'Import OffPeak'!$A$3:DV$99,121,FALSE())-VLOOKUP($A98,'Import OffPeak change'!$A$106:DV$202,121,FALSE())))</f>
        <v>0</v>
      </c>
      <c r="DR98" s="193" t="n">
        <f aca="false">IF(ISERROR(VLOOKUP($A98,'Import OffPeak'!$A$3:DW$99,122,FALSE())-VLOOKUP($A98,'Import OffPeak change'!$A$106:DW$202,122,FALSE())),0,(VLOOKUP($A98,'Import OffPeak'!$A$3:DW$99,122,FALSE())-VLOOKUP($A98,'Import OffPeak change'!$A$106:DW$202,122,FALSE())))</f>
        <v>0</v>
      </c>
      <c r="DS98" s="193" t="n">
        <f aca="false">IF(ISERROR(VLOOKUP($A98,'Import OffPeak'!$A$3:DX$99,123,FALSE())-VLOOKUP($A98,'Import OffPeak change'!$A$106:DX$202,123,FALSE())),0,(VLOOKUP($A98,'Import OffPeak'!$A$3:DX$99,123,FALSE())-VLOOKUP($A98,'Import OffPeak change'!$A$106:DX$202,123,FALSE())))</f>
        <v>0</v>
      </c>
      <c r="DT98" s="193" t="n">
        <f aca="false">IF(ISERROR(VLOOKUP($A98,'Import OffPeak'!$A$3:DY$99,124,FALSE())-VLOOKUP($A98,'Import OffPeak change'!$A$106:DY$202,124,FALSE())),0,(VLOOKUP($A98,'Import OffPeak'!$A$3:DY$99,124,FALSE())-VLOOKUP($A98,'Import OffPeak change'!$A$106:DY$202,124,FALSE())))</f>
        <v>0</v>
      </c>
      <c r="DU98" s="193" t="n">
        <f aca="false">IF(ISERROR(VLOOKUP($A98,'Import OffPeak'!$A$3:DZ$99,125,FALSE())-VLOOKUP($A98,'Import OffPeak change'!$A$106:DZ$202,125,FALSE())),0,(VLOOKUP($A98,'Import OffPeak'!$A$3:DZ$99,125,FALSE())-VLOOKUP($A98,'Import OffPeak change'!$A$106:DZ$202,125,FALSE())))</f>
        <v>0</v>
      </c>
      <c r="DV98" s="193" t="n">
        <f aca="false">IF(ISERROR(VLOOKUP($A98,'Import OffPeak'!$A$3:EA$99,126,FALSE())-VLOOKUP($A98,'Import OffPeak change'!$A$106:EA$202,126,FALSE())),0,(VLOOKUP($A98,'Import OffPeak'!$A$3:EA$99,126,FALSE())-VLOOKUP($A98,'Import OffPeak change'!$A$106:EA$202,126,FALSE())))</f>
        <v>0</v>
      </c>
      <c r="DW98" s="193" t="n">
        <f aca="false">IF(ISERROR(VLOOKUP($A98,'Import OffPeak'!$A$3:EB$99,127,FALSE())-VLOOKUP($A98,'Import OffPeak change'!$A$106:EB$202,127,FALSE())),0,(VLOOKUP($A98,'Import OffPeak'!$A$3:EB$99,127,FALSE())-VLOOKUP($A98,'Import OffPeak change'!$A$106:EB$202,127,FALSE())))</f>
        <v>0</v>
      </c>
      <c r="DX98" s="193" t="n">
        <f aca="false">IF(ISERROR(VLOOKUP($A98,'Import OffPeak'!$A$3:EC$99,128,FALSE())-VLOOKUP($A98,'Import OffPeak change'!$A$106:EC$202,128,FALSE())),0,(VLOOKUP($A98,'Import OffPeak'!$A$3:EC$99,128,FALSE())-VLOOKUP($A98,'Import OffPeak change'!$A$106:EC$202,128,FALSE())))</f>
        <v>0</v>
      </c>
      <c r="DY98" s="193" t="n">
        <f aca="false">IF(ISERROR(VLOOKUP($A98,'Import OffPeak'!$A$3:ED$99,129,FALSE())-VLOOKUP($A98,'Import OffPeak change'!$A$106:ED$202,129,FALSE())),0,(VLOOKUP($A98,'Import OffPeak'!$A$3:ED$99,129,FALSE())-VLOOKUP($A98,'Import OffPeak change'!$A$106:ED$202,129,FALSE())))</f>
        <v>0</v>
      </c>
      <c r="DZ98" s="193" t="n">
        <f aca="false">IF(ISERROR(VLOOKUP($A98,'Import OffPeak'!$A$3:EE$99,130,FALSE())-VLOOKUP($A98,'Import OffPeak change'!$A$106:EE$202,130,FALSE())),0,(VLOOKUP($A98,'Import OffPeak'!$A$3:EE$99,130,FALSE())-VLOOKUP($A98,'Import OffPeak change'!$A$106:EE$202,130,FALSE())))</f>
        <v>0</v>
      </c>
      <c r="EA98" s="193" t="n">
        <f aca="false">IF(ISERROR(VLOOKUP($A98,'Import OffPeak'!$A$3:EF$99,131,FALSE())-VLOOKUP($A98,'Import OffPeak change'!$A$106:EF$202,131,FALSE())),0,(VLOOKUP($A98,'Import OffPeak'!$A$3:EF$99,131,FALSE())-VLOOKUP($A98,'Import OffPeak change'!$A$106:EF$202,131,FALSE())))</f>
        <v>0</v>
      </c>
      <c r="EB98" s="193" t="n">
        <f aca="false">IF(ISERROR(VLOOKUP($A98,'Import OffPeak'!$A$3:EG$99,132,FALSE())-VLOOKUP($A98,'Import OffPeak change'!$A$106:EG$202,132,FALSE())),0,(VLOOKUP($A98,'Import OffPeak'!$A$3:EG$99,132,FALSE())-VLOOKUP($A98,'Import OffPeak change'!$A$106:EG$202,132,FALSE())))</f>
        <v>0</v>
      </c>
      <c r="EC98" s="193" t="n">
        <f aca="false">IF(ISERROR(VLOOKUP($A98,'Import OffPeak'!$A$3:EH$99,133,FALSE())-VLOOKUP($A98,'Import OffPeak change'!$A$106:EH$202,133,FALSE())),0,(VLOOKUP($A98,'Import OffPeak'!$A$3:EH$99,133,FALSE())-VLOOKUP($A98,'Import OffPeak change'!$A$106:EH$202,133,FALSE())))</f>
        <v>0</v>
      </c>
      <c r="ED98" s="193" t="n">
        <f aca="false">IF(ISERROR(VLOOKUP($A98,'Import OffPeak'!$A$3:EI$99,134,FALSE())-VLOOKUP($A98,'Import OffPeak change'!$A$106:EI$202,134,FALSE())),0,(VLOOKUP($A98,'Import OffPeak'!$A$3:EI$99,134,FALSE())-VLOOKUP($A98,'Import OffPeak change'!$A$106:EI$202,134,FALSE())))</f>
        <v>0</v>
      </c>
      <c r="EE98" s="193" t="n">
        <f aca="false">IF(ISERROR(VLOOKUP($A98,'Import OffPeak'!$A$3:EJ$99,135,FALSE())-VLOOKUP($A98,'Import OffPeak change'!$A$106:EJ$202,135,FALSE())),0,(VLOOKUP($A98,'Import OffPeak'!$A$3:EJ$99,135,FALSE())-VLOOKUP($A98,'Import OffPeak change'!$A$106:EJ$202,135,FALSE())))</f>
        <v>0</v>
      </c>
      <c r="EF98" s="193" t="n">
        <f aca="false">IF(ISERROR(VLOOKUP($A98,'Import OffPeak'!$A$3:EK$99,136,FALSE())-VLOOKUP($A98,'Import OffPeak change'!$A$106:EK$202,136,FALSE())),0,(VLOOKUP($A98,'Import OffPeak'!$A$3:EK$99,136,FALSE())-VLOOKUP($A98,'Import OffPeak change'!$A$106:EK$202,136,FALSE())))</f>
        <v>0</v>
      </c>
      <c r="EG98" s="193" t="n">
        <f aca="false">IF(ISERROR(VLOOKUP($A98,'Import OffPeak'!$A$3:EL$99,137,FALSE())-VLOOKUP($A98,'Import OffPeak change'!$A$106:EL$202,137,FALSE())),0,(VLOOKUP($A98,'Import OffPeak'!$A$3:EL$99,137,FALSE())-VLOOKUP($A98,'Import OffPeak change'!$A$106:EL$202,137,FALSE())))</f>
        <v>0</v>
      </c>
      <c r="EH98" s="193" t="n">
        <f aca="false">IF(ISERROR(VLOOKUP($A98,'Import OffPeak'!$A$3:EM$99,138,FALSE())-VLOOKUP($A98,'Import OffPeak change'!$A$106:EM$202,138,FALSE())),0,(VLOOKUP($A98,'Import OffPeak'!$A$3:EM$99,138,FALSE())-VLOOKUP($A98,'Import OffPeak change'!$A$106:EM$202,138,FALSE())))</f>
        <v>0</v>
      </c>
      <c r="EI98" s="193" t="n">
        <f aca="false">IF(ISERROR(VLOOKUP($A98,'Import OffPeak'!$A$3:EN$99,139,FALSE())-VLOOKUP($A98,'Import OffPeak change'!$A$106:EN$202,139,FALSE())),0,(VLOOKUP($A98,'Import OffPeak'!$A$3:EN$99,139,FALSE())-VLOOKUP($A98,'Import OffPeak change'!$A$106:EN$202,139,FALSE())))</f>
        <v>0</v>
      </c>
      <c r="EJ98" s="193" t="n">
        <f aca="false">IF(ISERROR(VLOOKUP($A98,'Import OffPeak'!$A$3:EO$99,140,FALSE())-VLOOKUP($A98,'Import OffPeak change'!$A$106:EO$202,140,FALSE())),0,(VLOOKUP($A98,'Import OffPeak'!$A$3:EO$99,140,FALSE())-VLOOKUP($A98,'Import OffPeak change'!$A$106:EO$202,140,FALSE())))</f>
        <v>0</v>
      </c>
      <c r="EK98" s="193" t="n">
        <f aca="false">IF(ISERROR(VLOOKUP($A98,'Import OffPeak'!$A$3:EP$99,141,FALSE())-VLOOKUP($A98,'Import OffPeak change'!$A$106:EP$202,141,FALSE())),0,(VLOOKUP($A98,'Import OffPeak'!$A$3:EP$99,141,FALSE())-VLOOKUP($A98,'Import OffPeak change'!$A$106:EP$202,141,FALSE())))</f>
        <v>0</v>
      </c>
      <c r="EL98" s="193" t="n">
        <f aca="false">IF(ISERROR(VLOOKUP($A98,'Import OffPeak'!$A$3:EQ$99,142,FALSE())-VLOOKUP($A98,'Import OffPeak change'!$A$106:EQ$202,142,FALSE())),0,(VLOOKUP($A98,'Import OffPeak'!$A$3:EQ$99,142,FALSE())-VLOOKUP($A98,'Import OffPeak change'!$A$106:EQ$202,142,FALSE())))</f>
        <v>0</v>
      </c>
      <c r="EM98" s="193" t="n">
        <f aca="false">IF(ISERROR(VLOOKUP($A98,'Import OffPeak'!$A$3:ER$99,143,FALSE())-VLOOKUP($A98,'Import OffPeak change'!$A$106:ER$202,143,FALSE())),0,(VLOOKUP($A98,'Import OffPeak'!$A$3:ER$99,143,FALSE())-VLOOKUP($A98,'Import OffPeak change'!$A$106:ER$202,143,FALSE())))</f>
        <v>0</v>
      </c>
      <c r="EN98" s="193" t="n">
        <f aca="false">IF(ISERROR(VLOOKUP($A98,'Import OffPeak'!$A$3:ES$99,144,FALSE())-VLOOKUP($A98,'Import OffPeak change'!$A$106:ES$202,144,FALSE())),0,(VLOOKUP($A98,'Import OffPeak'!$A$3:ES$99,144,FALSE())-VLOOKUP($A98,'Import OffPeak change'!$A$106:ES$202,144,FALSE())))</f>
        <v>0</v>
      </c>
      <c r="EO98" s="193" t="n">
        <f aca="false">IF(ISERROR(VLOOKUP($A98,'Import OffPeak'!$A$3:ET$99,145,FALSE())-VLOOKUP($A98,'Import OffPeak change'!$A$106:ET$202,145,FALSE())),0,(VLOOKUP($A98,'Import OffPeak'!$A$3:ET$99,145,FALSE())-VLOOKUP($A98,'Import OffPeak change'!$A$106:ET$202,145,FALSE())))</f>
        <v>0</v>
      </c>
      <c r="EP98" s="193" t="n">
        <f aca="false">IF(ISERROR(VLOOKUP($A98,'Import OffPeak'!$A$3:EU$99,146,FALSE())-VLOOKUP($A98,'Import OffPeak change'!$A$106:EU$202,146,FALSE())),0,(VLOOKUP($A98,'Import OffPeak'!$A$3:EU$99,146,FALSE())-VLOOKUP($A98,'Import OffPeak change'!$A$106:EU$202,146,FALSE())))</f>
        <v>0</v>
      </c>
      <c r="EQ98" s="193" t="n">
        <f aca="false">IF(ISERROR(VLOOKUP($A98,'Import OffPeak'!$A$3:EV$99,147,FALSE())-VLOOKUP($A98,'Import OffPeak change'!$A$106:EV$202,147,FALSE())),0,(VLOOKUP($A98,'Import OffPeak'!$A$3:EV$99,147,FALSE())-VLOOKUP($A98,'Import OffPeak change'!$A$106:EV$202,147,FALSE())))</f>
        <v>0</v>
      </c>
      <c r="ER98" s="193" t="n">
        <f aca="false">IF(ISERROR(VLOOKUP($A98,'Import OffPeak'!$A$3:EW$99,148,FALSE())-VLOOKUP($A98,'Import OffPeak change'!$A$106:EW$202,148,FALSE())),0,(VLOOKUP($A98,'Import OffPeak'!$A$3:EW$99,148,FALSE())-VLOOKUP($A98,'Import OffPeak change'!$A$106:EW$202,148,FALSE())))</f>
        <v>0</v>
      </c>
      <c r="ES98" s="193" t="n">
        <f aca="false">IF(ISERROR(VLOOKUP($A98,'Import OffPeak'!$A$3:EX$99,149,FALSE())-VLOOKUP($A98,'Import OffPeak change'!$A$106:EX$202,149,FALSE())),0,(VLOOKUP($A98,'Import OffPeak'!$A$3:EX$99,149,FALSE())-VLOOKUP($A98,'Import OffPeak change'!$A$106:EX$202,149,FALSE())))</f>
        <v>0</v>
      </c>
      <c r="ET98" s="193" t="n">
        <f aca="false">IF(ISERROR(VLOOKUP($A98,'Import OffPeak'!$A$3:EY$99,150,FALSE())-VLOOKUP($A98,'Import OffPeak change'!$A$106:EY$202,150,FALSE())),0,(VLOOKUP($A98,'Import OffPeak'!$A$3:EY$99,150,FALSE())-VLOOKUP($A98,'Import OffPeak change'!$A$106:EY$202,150,FALSE())))</f>
        <v>0</v>
      </c>
      <c r="EU98" s="193" t="n">
        <f aca="false">IF(ISERROR(VLOOKUP($A98,'Import OffPeak'!$A$3:EZ$99,151,FALSE())-VLOOKUP($A98,'Import OffPeak change'!$A$106:EZ$202,151,FALSE())),0,(VLOOKUP($A98,'Import OffPeak'!$A$3:EZ$99,151,FALSE())-VLOOKUP($A98,'Import OffPeak change'!$A$106:EZ$202,151,FALSE())))</f>
        <v>0</v>
      </c>
      <c r="EV98" s="193" t="n">
        <f aca="false">IF(ISERROR(VLOOKUP($A98,'Import OffPeak'!$A$3:FA$99,152,FALSE())-VLOOKUP($A98,'Import OffPeak change'!$A$106:FA$202,152,FALSE())),0,(VLOOKUP($A98,'Import OffPeak'!$A$3:FA$99,152,FALSE())-VLOOKUP($A98,'Import OffPeak change'!$A$106:FA$202,152,FALSE())))</f>
        <v>0</v>
      </c>
      <c r="EW98" s="193" t="n">
        <f aca="false">IF(ISERROR(VLOOKUP($A98,'Import OffPeak'!$A$3:FB$99,153,FALSE())-VLOOKUP($A98,'Import OffPeak change'!$A$106:FB$202,153,FALSE())),0,(VLOOKUP($A98,'Import OffPeak'!$A$3:FB$99,153,FALSE())-VLOOKUP($A98,'Import OffPeak change'!$A$106:FB$202,153,FALSE())))</f>
        <v>0</v>
      </c>
      <c r="EX98" s="193" t="n">
        <f aca="false">IF(ISERROR(VLOOKUP($A98,'Import OffPeak'!$A$3:FC$99,154,FALSE())-VLOOKUP($A98,'Import OffPeak change'!$A$106:FC$202,154,FALSE())),0,(VLOOKUP($A98,'Import OffPeak'!$A$3:FC$99,154,FALSE())-VLOOKUP($A98,'Import OffPeak change'!$A$106:FC$202,154,FALSE())))</f>
        <v>0</v>
      </c>
      <c r="EY98" s="193" t="n">
        <f aca="false">IF(ISERROR(VLOOKUP($A98,'Import OffPeak'!$A$3:FD$99,155,FALSE())-VLOOKUP($A98,'Import OffPeak change'!$A$106:FD$202,155,FALSE())),0,(VLOOKUP($A98,'Import OffPeak'!$A$3:FD$99,155,FALSE())-VLOOKUP($A98,'Import OffPeak change'!$A$106:FD$202,155,FALSE())))</f>
        <v>0</v>
      </c>
      <c r="EZ98" s="193" t="n">
        <f aca="false">IF(ISERROR(VLOOKUP($A98,'Import OffPeak'!$A$3:FE$99,156,FALSE())-VLOOKUP($A98,'Import OffPeak change'!$A$106:FE$202,156,FALSE())),0,(VLOOKUP($A98,'Import OffPeak'!$A$3:FE$99,156,FALSE())-VLOOKUP($A98,'Import OffPeak change'!$A$106:FE$202,156,FALSE())))</f>
        <v>0</v>
      </c>
      <c r="FA98" s="193" t="n">
        <f aca="false">IF(ISERROR(VLOOKUP($A98,'Import OffPeak'!$A$3:FF$99,157,FALSE())-VLOOKUP($A98,'Import OffPeak change'!$A$106:FF$202,157,FALSE())),0,(VLOOKUP($A98,'Import OffPeak'!$A$3:FF$99,157,FALSE())-VLOOKUP($A98,'Import OffPeak change'!$A$106:FF$202,157,FALSE())))</f>
        <v>0</v>
      </c>
      <c r="FB98" s="193" t="n">
        <f aca="false">IF(ISERROR(VLOOKUP($A98,'Import OffPeak'!$A$3:FG$99,158,FALSE())-VLOOKUP($A98,'Import OffPeak change'!$A$106:FG$202,158,FALSE())),0,(VLOOKUP($A98,'Import OffPeak'!$A$3:FG$99,158,FALSE())-VLOOKUP($A98,'Import OffPeak change'!$A$106:FG$202,158,FALSE())))</f>
        <v>0</v>
      </c>
      <c r="FC98" s="193" t="n">
        <f aca="false">IF(ISERROR(VLOOKUP($A98,'Import OffPeak'!$A$3:FH$99,159,FALSE())-VLOOKUP($A98,'Import OffPeak change'!$A$106:FH$202,159,FALSE())),0,(VLOOKUP($A98,'Import OffPeak'!$A$3:FH$99,159,FALSE())-VLOOKUP($A98,'Import OffPeak change'!$A$106:FH$202,159,FALSE())))</f>
        <v>0</v>
      </c>
      <c r="FD98" s="193" t="n">
        <f aca="false">IF(ISERROR(VLOOKUP($A98,'Import OffPeak'!$A$3:FI$99,160,FALSE())-VLOOKUP($A98,'Import OffPeak change'!$A$106:FI$202,160,FALSE())),0,(VLOOKUP($A98,'Import OffPeak'!$A$3:FI$99,160,FALSE())-VLOOKUP($A98,'Import OffPeak change'!$A$106:FI$202,160,FALSE())))</f>
        <v>0</v>
      </c>
      <c r="FE98" s="193" t="n">
        <f aca="false">IF(ISERROR(VLOOKUP($A98,'Import OffPeak'!$A$3:FJ$99,161,FALSE())-VLOOKUP($A98,'Import OffPeak change'!$A$106:FJ$202,161,FALSE())),0,(VLOOKUP($A98,'Import OffPeak'!$A$3:FJ$99,161,FALSE())-VLOOKUP($A98,'Import OffPeak change'!$A$106:FJ$202,161,FALSE())))</f>
        <v>0</v>
      </c>
      <c r="FF98" s="193" t="n">
        <f aca="false">IF(ISERROR(VLOOKUP($A98,'Import OffPeak'!$A$3:FK$99,162,FALSE())-VLOOKUP($A98,'Import OffPeak change'!$A$106:FK$202,162,FALSE())),0,(VLOOKUP($A98,'Import OffPeak'!$A$3:FK$99,162,FALSE())-VLOOKUP($A98,'Import OffPeak change'!$A$106:FK$202,162,FALSE())))</f>
        <v>0</v>
      </c>
      <c r="FG98" s="193" t="n">
        <f aca="false">IF(ISERROR(VLOOKUP($A98,'Import OffPeak'!$A$3:FL$99,163,FALSE())-VLOOKUP($A98,'Import OffPeak change'!$A$106:FL$202,163,FALSE())),0,(VLOOKUP($A98,'Import OffPeak'!$A$3:FL$99,163,FALSE())-VLOOKUP($A98,'Import OffPeak change'!$A$106:FL$202,163,FALSE())))</f>
        <v>0</v>
      </c>
      <c r="FH98" s="193" t="n">
        <f aca="false">IF(ISERROR(VLOOKUP($A98,'Import OffPeak'!$A$3:FM$99,164,FALSE())-VLOOKUP($A98,'Import OffPeak change'!$A$106:FM$202,164,FALSE())),0,(VLOOKUP($A98,'Import OffPeak'!$A$3:FM$99,164,FALSE())-VLOOKUP($A98,'Import OffPeak change'!$A$106:FM$202,164,FALSE())))</f>
        <v>0</v>
      </c>
      <c r="FI98" s="193" t="n">
        <f aca="false">IF(ISERROR(VLOOKUP($A98,'Import OffPeak'!$A$3:FN$99,165,FALSE())-VLOOKUP($A98,'Import OffPeak change'!$A$106:FN$202,165,FALSE())),0,(VLOOKUP($A98,'Import OffPeak'!$A$3:FN$99,165,FALSE())-VLOOKUP($A98,'Import OffPeak change'!$A$106:FN$202,165,FALSE())))</f>
        <v>0</v>
      </c>
      <c r="FJ98" s="193" t="n">
        <f aca="false">IF(ISERROR(VLOOKUP($A98,'Import OffPeak'!$A$3:FO$99,166,FALSE())-VLOOKUP($A98,'Import OffPeak change'!$A$106:FO$202,166,FALSE())),0,(VLOOKUP($A98,'Import OffPeak'!$A$3:FO$99,166,FALSE())-VLOOKUP($A98,'Import OffPeak change'!$A$106:FO$202,166,FALSE())))</f>
        <v>0</v>
      </c>
      <c r="FK98" s="193" t="n">
        <f aca="false">IF(ISERROR(VLOOKUP($A98,'Import OffPeak'!$A$3:FP$99,167,FALSE())-VLOOKUP($A98,'Import OffPeak change'!$A$106:FP$202,167,FALSE())),0,(VLOOKUP($A98,'Import OffPeak'!$A$3:FP$99,167,FALSE())-VLOOKUP($A98,'Import OffPeak change'!$A$106:FP$202,167,FALSE())))</f>
        <v>0</v>
      </c>
      <c r="FL98" s="193" t="n">
        <f aca="false">IF(ISERROR(VLOOKUP($A98,'Import OffPeak'!$A$3:FQ$99,168,FALSE())-VLOOKUP($A98,'Import OffPeak change'!$A$106:FQ$202,168,FALSE())),0,(VLOOKUP($A98,'Import OffPeak'!$A$3:FQ$99,168,FALSE())-VLOOKUP($A98,'Import OffPeak change'!$A$106:FQ$202,168,FALSE())))</f>
        <v>0</v>
      </c>
      <c r="FM98" s="193" t="n">
        <f aca="false">IF(ISERROR(VLOOKUP($A98,'Import OffPeak'!$A$3:FR$99,169,FALSE())-VLOOKUP($A98,'Import OffPeak change'!$A$106:FR$202,169,FALSE())),0,(VLOOKUP($A98,'Import OffPeak'!$A$3:FR$99,169,FALSE())-VLOOKUP($A98,'Import OffPeak change'!$A$106:FR$202,169,FALSE())))</f>
        <v>0</v>
      </c>
      <c r="FN98" s="193" t="n">
        <f aca="false">IF(ISERROR(VLOOKUP($A98,'Import OffPeak'!$A$3:FS$99,170,FALSE())-VLOOKUP($A98,'Import OffPeak change'!$A$106:FS$202,170,FALSE())),0,(VLOOKUP($A98,'Import OffPeak'!$A$3:FS$99,170,FALSE())-VLOOKUP($A98,'Import OffPeak change'!$A$106:FS$202,170,FALSE())))</f>
        <v>0</v>
      </c>
      <c r="FO98" s="193" t="n">
        <f aca="false">IF(ISERROR(VLOOKUP($A98,'Import OffPeak'!$A$3:FT$99,171,FALSE())-VLOOKUP($A98,'Import OffPeak change'!$A$106:FT$202,171,FALSE())),0,(VLOOKUP($A98,'Import OffPeak'!$A$3:FT$99,171,FALSE())-VLOOKUP($A98,'Import OffPeak change'!$A$106:FT$202,171,FALSE())))</f>
        <v>0</v>
      </c>
      <c r="FP98" s="193" t="n">
        <f aca="false">IF(ISERROR(VLOOKUP($A98,'Import OffPeak'!$A$3:FU$99,172,FALSE())-VLOOKUP($A98,'Import OffPeak change'!$A$106:FU$202,172,FALSE())),0,(VLOOKUP($A98,'Import OffPeak'!$A$3:FU$99,172,FALSE())-VLOOKUP($A98,'Import OffPeak change'!$A$106:FU$202,172,FALSE())))</f>
        <v>0</v>
      </c>
      <c r="FQ98" s="193" t="n">
        <f aca="false">IF(ISERROR(VLOOKUP($A98,'Import OffPeak'!$A$3:FV$99,173,FALSE())-VLOOKUP($A98,'Import OffPeak change'!$A$106:FV$202,173,FALSE())),0,(VLOOKUP($A98,'Import OffPeak'!$A$3:FV$99,173,FALSE())-VLOOKUP($A98,'Import OffPeak change'!$A$106:FV$202,173,FALSE())))</f>
        <v>0</v>
      </c>
      <c r="FR98" s="193" t="n">
        <f aca="false">IF(ISERROR(VLOOKUP($A98,'Import OffPeak'!$A$3:FW$99,174,FALSE())-VLOOKUP($A98,'Import OffPeak change'!$A$106:FW$202,174,FALSE())),0,(VLOOKUP($A98,'Import OffPeak'!$A$3:FW$99,174,FALSE())-VLOOKUP($A98,'Import OffPeak change'!$A$106:FW$202,174,FALSE())))</f>
        <v>0</v>
      </c>
      <c r="FS98" s="193" t="n">
        <f aca="false">IF(ISERROR(VLOOKUP($A98,'Import OffPeak'!$A$3:FX$99,175,FALSE())-VLOOKUP($A98,'Import OffPeak change'!$A$106:FX$202,175,FALSE())),0,(VLOOKUP($A98,'Import OffPeak'!$A$3:FX$99,175,FALSE())-VLOOKUP($A98,'Import OffPeak change'!$A$106:FX$202,175,FALSE())))</f>
        <v>0</v>
      </c>
      <c r="FT98" s="193" t="n">
        <f aca="false">IF(ISERROR(VLOOKUP($A98,'Import OffPeak'!$A$3:FY$99,176,FALSE())-VLOOKUP($A98,'Import OffPeak change'!$A$106:FY$202,176,FALSE())),0,(VLOOKUP($A98,'Import OffPeak'!$A$3:FY$99,176,FALSE())-VLOOKUP($A98,'Import OffPeak change'!$A$106:FY$202,176,FALSE())))</f>
        <v>0</v>
      </c>
      <c r="FU98" s="193" t="n">
        <f aca="false">IF(ISERROR(VLOOKUP($A98,'Import OffPeak'!$A$3:FZ$99,177,FALSE())-VLOOKUP($A98,'Import OffPeak change'!$A$106:FZ$202,177,FALSE())),0,(VLOOKUP($A98,'Import OffPeak'!$A$3:FZ$99,177,FALSE())-VLOOKUP($A98,'Import OffPeak change'!$A$106:FZ$202,177,FALSE())))</f>
        <v>0</v>
      </c>
      <c r="FV98" s="193" t="n">
        <f aca="false">IF(ISERROR(VLOOKUP($A98,'Import OffPeak'!$A$3:GA$99,178,FALSE())-VLOOKUP($A98,'Import OffPeak change'!$A$106:GA$202,178,FALSE())),0,(VLOOKUP($A98,'Import OffPeak'!$A$3:GA$99,178,FALSE())-VLOOKUP($A98,'Import OffPeak change'!$A$106:GA$202,178,FALSE())))</f>
        <v>0</v>
      </c>
      <c r="FW98" s="193" t="n">
        <f aca="false">IF(ISERROR(VLOOKUP($A98,'Import OffPeak'!$A$3:GB$99,179,FALSE())-VLOOKUP($A98,'Import OffPeak change'!$A$106:GB$202,179,FALSE())),0,(VLOOKUP($A98,'Import OffPeak'!$A$3:GB$99,179,FALSE())-VLOOKUP($A98,'Import OffPeak change'!$A$106:GB$202,179,FALSE())))</f>
        <v>0</v>
      </c>
      <c r="FX98" s="193" t="n">
        <f aca="false">IF(ISERROR(VLOOKUP($A98,'Import OffPeak'!$A$3:GC$99,180,FALSE())-VLOOKUP($A98,'Import OffPeak change'!$A$106:GC$202,180,FALSE())),0,(VLOOKUP($A98,'Import OffPeak'!$A$3:GC$99,180,FALSE())-VLOOKUP($A98,'Import OffPeak change'!$A$106:GC$202,180,FALSE())))</f>
        <v>0</v>
      </c>
      <c r="FY98" s="193" t="n">
        <f aca="false">IF(ISERROR(VLOOKUP($A98,'Import OffPeak'!$A$3:GD$99,181,FALSE())-VLOOKUP($A98,'Import OffPeak change'!$A$106:GD$202,181,FALSE())),0,(VLOOKUP($A98,'Import OffPeak'!$A$3:GD$99,181,FALSE())-VLOOKUP($A98,'Import OffPeak change'!$A$106:GD$202,181,FALSE())))</f>
        <v>0</v>
      </c>
      <c r="FZ98" s="193" t="n">
        <f aca="false">IF(ISERROR(VLOOKUP($A98,'Import OffPeak'!$A$3:GE$99,182,FALSE())-VLOOKUP($A98,'Import OffPeak change'!$A$106:GE$202,182,FALSE())),0,(VLOOKUP($A98,'Import OffPeak'!$A$3:GE$99,182,FALSE())-VLOOKUP($A98,'Import OffPeak change'!$A$106:GE$202,182,FALSE())))</f>
        <v>0</v>
      </c>
      <c r="GA98" s="193" t="n">
        <f aca="false">IF(ISERROR(VLOOKUP($A98,'Import OffPeak'!$A$3:GF$99,183,FALSE())-VLOOKUP($A98,'Import OffPeak change'!$A$106:GF$202,183,FALSE())),0,(VLOOKUP($A98,'Import OffPeak'!$A$3:GF$99,183,FALSE())-VLOOKUP($A98,'Import OffPeak change'!$A$106:GF$202,183,FALSE())))</f>
        <v>0</v>
      </c>
      <c r="GB98" s="193" t="n">
        <f aca="false">IF(ISERROR(VLOOKUP($A98,'Import OffPeak'!$A$3:GG$99,184,FALSE())-VLOOKUP($A98,'Import OffPeak change'!$A$106:GG$202,184,FALSE())),0,(VLOOKUP($A98,'Import OffPeak'!$A$3:GG$99,184,FALSE())-VLOOKUP($A98,'Import OffPeak change'!$A$106:GG$202,184,FALSE())))</f>
        <v>0</v>
      </c>
      <c r="GC98" s="193" t="n">
        <f aca="false">IF(ISERROR(VLOOKUP($A98,'Import OffPeak'!$A$3:GH$99,185,FALSE())-VLOOKUP($A98,'Import OffPeak change'!$A$106:GH$202,185,FALSE())),0,(VLOOKUP($A98,'Import OffPeak'!$A$3:GH$99,185,FALSE())-VLOOKUP($A98,'Import OffPeak change'!$A$106:GH$202,185,FALSE())))</f>
        <v>0</v>
      </c>
      <c r="GD98" s="193" t="n">
        <f aca="false">IF(ISERROR(VLOOKUP($A98,'Import OffPeak'!$A$3:GI$99,186,FALSE())-VLOOKUP($A98,'Import OffPeak change'!$A$106:GI$202,186,FALSE())),0,(VLOOKUP($A98,'Import OffPeak'!$A$3:GI$99,186,FALSE())-VLOOKUP($A98,'Import OffPeak change'!$A$106:GI$202,186,FALSE())))</f>
        <v>0</v>
      </c>
      <c r="GE98" s="193" t="n">
        <f aca="false">IF(ISERROR(VLOOKUP($A98,'Import OffPeak'!$A$3:GJ$99,187,FALSE())-VLOOKUP($A98,'Import OffPeak change'!$A$106:GJ$202,187,FALSE())),0,(VLOOKUP($A98,'Import OffPeak'!$A$3:GJ$99,187,FALSE())-VLOOKUP($A98,'Import OffPeak change'!$A$106:GJ$202,187,FALSE())))</f>
        <v>0</v>
      </c>
      <c r="GF98" s="193" t="n">
        <f aca="false">IF(ISERROR(VLOOKUP($A98,'Import OffPeak'!$A$3:GK$99,188,FALSE())-VLOOKUP($A98,'Import OffPeak change'!$A$106:GK$202,188,FALSE())),0,(VLOOKUP($A98,'Import OffPeak'!$A$3:GK$99,188,FALSE())-VLOOKUP($A98,'Import OffPeak change'!$A$106:GK$202,188,FALSE())))</f>
        <v>0</v>
      </c>
      <c r="GG98" s="193" t="n">
        <f aca="false">IF(ISERROR(VLOOKUP($A98,'Import OffPeak'!$A$3:GL$99,189,FALSE())-VLOOKUP($A98,'Import OffPeak change'!$A$106:GL$202,189,FALSE())),0,(VLOOKUP($A98,'Import OffPeak'!$A$3:GL$99,189,FALSE())-VLOOKUP($A98,'Import OffPeak change'!$A$106:GL$202,189,FALSE())))</f>
        <v>0</v>
      </c>
      <c r="GH98" s="193" t="n">
        <f aca="false">IF(ISERROR(VLOOKUP($A98,'Import OffPeak'!$A$3:GM$99,190,FALSE())-VLOOKUP($A98,'Import OffPeak change'!$A$106:GM$202,190,FALSE())),0,(VLOOKUP($A98,'Import OffPeak'!$A$3:GM$99,190,FALSE())-VLOOKUP($A98,'Import OffPeak change'!$A$106:GM$202,190,FALSE())))</f>
        <v>0</v>
      </c>
      <c r="GI98" s="193" t="n">
        <f aca="false">IF(ISERROR(VLOOKUP($A98,'Import OffPeak'!$A$3:GN$99,191,FALSE())-VLOOKUP($A98,'Import OffPeak change'!$A$106:GN$202,191,FALSE())),0,(VLOOKUP($A98,'Import OffPeak'!$A$3:GN$99,191,FALSE())-VLOOKUP($A98,'Import OffPeak change'!$A$106:GN$202,191,FALSE())))</f>
        <v>0</v>
      </c>
      <c r="GJ98" s="193" t="n">
        <f aca="false">IF(ISERROR(VLOOKUP($A98,'Import OffPeak'!$A$3:GO$99,192,FALSE())-VLOOKUP($A98,'Import OffPeak change'!$A$106:GO$202,192,FALSE())),0,(VLOOKUP($A98,'Import OffPeak'!$A$3:GO$99,192,FALSE())-VLOOKUP($A98,'Import OffPeak change'!$A$106:GO$202,192,FALSE())))</f>
        <v>0</v>
      </c>
      <c r="GK98" s="193" t="n">
        <f aca="false">IF(ISERROR(VLOOKUP($A98,'Import OffPeak'!$A$3:GP$99,193,FALSE())-VLOOKUP($A98,'Import OffPeak change'!$A$106:GP$202,193,FALSE())),0,(VLOOKUP($A98,'Import OffPeak'!$A$3:GP$99,193,FALSE())-VLOOKUP($A98,'Import OffPeak change'!$A$106:GP$202,193,FALSE())))</f>
        <v>0</v>
      </c>
      <c r="GL98" s="193" t="n">
        <f aca="false">IF(ISERROR(VLOOKUP($A98,'Import OffPeak'!$A$3:GQ$99,194,FALSE())-VLOOKUP($A98,'Import OffPeak change'!$A$106:GQ$202,194,FALSE())),0,(VLOOKUP($A98,'Import OffPeak'!$A$3:GQ$99,194,FALSE())-VLOOKUP($A98,'Import OffPeak change'!$A$106:GQ$202,194,FALSE())))</f>
        <v>0</v>
      </c>
      <c r="GM98" s="193" t="n">
        <f aca="false">IF(ISERROR(VLOOKUP($A98,'Import OffPeak'!$A$3:GR$99,195,FALSE())-VLOOKUP($A98,'Import OffPeak change'!$A$106:GR$202,195,FALSE())),0,(VLOOKUP($A98,'Import OffPeak'!$A$3:GR$99,195,FALSE())-VLOOKUP($A98,'Import OffPeak change'!$A$106:GR$202,195,FALSE())))</f>
        <v>0</v>
      </c>
      <c r="GN98" s="193" t="n">
        <f aca="false">IF(ISERROR(VLOOKUP($A98,'Import OffPeak'!$A$3:GS$99,196,FALSE())-VLOOKUP($A98,'Import OffPeak change'!$A$106:GS$202,196,FALSE())),0,(VLOOKUP($A98,'Import OffPeak'!$A$3:GS$99,196,FALSE())-VLOOKUP($A98,'Import OffPeak change'!$A$106:GS$202,196,FALSE())))</f>
        <v>0</v>
      </c>
      <c r="GO98" s="193" t="n">
        <f aca="false">IF(ISERROR(VLOOKUP($A98,'Import OffPeak'!$A$3:GT$99,197,FALSE())-VLOOKUP($A98,'Import OffPeak change'!$A$106:GT$202,197,FALSE())),0,(VLOOKUP($A98,'Import OffPeak'!$A$3:GT$99,197,FALSE())-VLOOKUP($A98,'Import OffPeak change'!$A$106:GT$202,197,FALSE())))</f>
        <v>0</v>
      </c>
      <c r="GP98" s="193" t="n">
        <f aca="false">IF(ISERROR(VLOOKUP($A98,'Import OffPeak'!$A$3:GU$99,198,FALSE())-VLOOKUP($A98,'Import OffPeak change'!$A$106:GU$202,198,FALSE())),0,(VLOOKUP($A98,'Import OffPeak'!$A$3:GU$99,198,FALSE())-VLOOKUP($A98,'Import OffPeak change'!$A$106:GU$202,198,FALSE())))</f>
        <v>0</v>
      </c>
      <c r="GQ98" s="193" t="n">
        <f aca="false">IF(ISERROR(VLOOKUP($A98,'Import OffPeak'!$A$3:GV$99,199,FALSE())-VLOOKUP($A98,'Import OffPeak change'!$A$106:GV$202,199,FALSE())),0,(VLOOKUP($A98,'Import OffPeak'!$A$3:GV$99,199,FALSE())-VLOOKUP($A98,'Import OffPeak change'!$A$106:GV$202,199,FALSE())))</f>
        <v>0</v>
      </c>
      <c r="GR98" s="193" t="n">
        <f aca="false">IF(ISERROR(VLOOKUP($A98,'Import OffPeak'!$A$3:GW$99,200,FALSE())-VLOOKUP($A98,'Import OffPeak change'!$A$106:GW$202,200,FALSE())),0,(VLOOKUP($A98,'Import OffPeak'!$A$3:GW$99,200,FALSE())-VLOOKUP($A98,'Import OffPeak change'!$A$106:GW$202,200,FALSE())))</f>
        <v>0</v>
      </c>
      <c r="GS98" s="193" t="n">
        <f aca="false">IF(ISERROR(VLOOKUP($A98,'Import OffPeak'!$A$3:GX$99,201,FALSE())-VLOOKUP($A98,'Import OffPeak change'!$A$106:GX$202,201,FALSE())),0,(VLOOKUP($A98,'Import OffPeak'!$A$3:GX$99,201,FALSE())-VLOOKUP($A98,'Import OffPeak change'!$A$106:GX$202,201,FALSE())))</f>
        <v>0</v>
      </c>
      <c r="GT98" s="193" t="n">
        <f aca="false">IF(ISERROR(VLOOKUP($A98,'Import OffPeak'!$A$3:GY$99,202,FALSE())-VLOOKUP($A98,'Import OffPeak change'!$A$106:GY$202,202,FALSE())),0,(VLOOKUP($A98,'Import OffPeak'!$A$3:GY$99,202,FALSE())-VLOOKUP($A98,'Import OffPeak change'!$A$106:GY$202,202,FALSE())))</f>
        <v>0</v>
      </c>
      <c r="GU98" s="193" t="n">
        <f aca="false">IF(ISERROR(VLOOKUP($A98,'Import OffPeak'!$A$3:GZ$99,203,FALSE())-VLOOKUP($A98,'Import OffPeak change'!$A$106:GZ$202,203,FALSE())),0,(VLOOKUP($A98,'Import OffPeak'!$A$3:GZ$99,203,FALSE())-VLOOKUP($A98,'Import OffPeak change'!$A$106:GZ$202,203,FALSE())))</f>
        <v>0</v>
      </c>
      <c r="GV98" s="193" t="n">
        <f aca="false">IF(ISERROR(VLOOKUP($A98,'Import OffPeak'!$A$3:HA$99,204,FALSE())-VLOOKUP($A98,'Import OffPeak change'!$A$106:HA$202,204,FALSE())),0,(VLOOKUP($A98,'Import OffPeak'!$A$3:HA$99,204,FALSE())-VLOOKUP($A98,'Import OffPeak change'!$A$106:HA$202,204,FALSE())))</f>
        <v>0</v>
      </c>
      <c r="GW98" s="193" t="n">
        <f aca="false">IF(ISERROR(VLOOKUP($A98,'Import OffPeak'!$A$3:HB$99,205,FALSE())-VLOOKUP($A98,'Import OffPeak change'!$A$106:HB$202,205,FALSE())),0,(VLOOKUP($A98,'Import OffPeak'!$A$3:HB$99,205,FALSE())-VLOOKUP($A98,'Import OffPeak change'!$A$106:HB$202,205,FALSE())))</f>
        <v>0</v>
      </c>
      <c r="GX98" s="193" t="n">
        <f aca="false">IF(ISERROR(VLOOKUP($A98,'Import OffPeak'!$A$3:HC$99,206,FALSE())-VLOOKUP($A98,'Import OffPeak change'!$A$106:HC$202,206,FALSE())),0,(VLOOKUP($A98,'Import OffPeak'!$A$3:HC$99,206,FALSE())-VLOOKUP($A98,'Import OffPeak change'!$A$106:HC$202,206,FALSE())))</f>
        <v>0</v>
      </c>
      <c r="GY98" s="193" t="n">
        <f aca="false">IF(ISERROR(VLOOKUP($A98,'Import OffPeak'!$A$3:HD$99,207,FALSE())-VLOOKUP($A98,'Import OffPeak change'!$A$106:HD$202,207,FALSE())),0,(VLOOKUP($A98,'Import OffPeak'!$A$3:HD$99,207,FALSE())-VLOOKUP($A98,'Import OffPeak change'!$A$106:HD$202,207,FALSE())))</f>
        <v>0</v>
      </c>
      <c r="GZ98" s="193" t="n">
        <f aca="false">IF(ISERROR(VLOOKUP($A98,'Import OffPeak'!$A$3:HE$99,208,FALSE())-VLOOKUP($A98,'Import OffPeak change'!$A$106:HE$202,208,FALSE())),0,(VLOOKUP($A98,'Import OffPeak'!$A$3:HE$99,208,FALSE())-VLOOKUP($A98,'Import OffPeak change'!$A$106:HE$202,208,FALSE())))</f>
        <v>0</v>
      </c>
      <c r="HA98" s="193" t="n">
        <f aca="false">IF(ISERROR(VLOOKUP($A98,'Import OffPeak'!$A$3:HF$99,209,FALSE())-VLOOKUP($A98,'Import OffPeak change'!$A$106:HF$202,209,FALSE())),0,(VLOOKUP($A98,'Import OffPeak'!$A$3:HF$99,209,FALSE())-VLOOKUP($A98,'Import OffPeak change'!$A$106:HF$202,209,FALSE())))</f>
        <v>0</v>
      </c>
      <c r="HB98" s="193" t="n">
        <f aca="false">IF(ISERROR(VLOOKUP($A98,'Import OffPeak'!$A$3:HG$99,210,FALSE())-VLOOKUP($A98,'Import OffPeak change'!$A$106:HG$202,210,FALSE())),0,(VLOOKUP($A98,'Import OffPeak'!$A$3:HG$99,210,FALSE())-VLOOKUP($A98,'Import OffPeak change'!$A$106:HG$202,210,FALSE())))</f>
        <v>0</v>
      </c>
      <c r="HC98" s="193" t="n">
        <f aca="false">IF(ISERROR(VLOOKUP($A98,'Import OffPeak'!$A$3:HH$99,211,FALSE())-VLOOKUP($A98,'Import OffPeak change'!$A$106:HH$202,211,FALSE())),0,(VLOOKUP($A98,'Import OffPeak'!$A$3:HH$99,211,FALSE())-VLOOKUP($A98,'Import OffPeak change'!$A$106:HH$202,211,FALSE())))</f>
        <v>0</v>
      </c>
      <c r="HD98" s="193" t="n">
        <f aca="false">IF(ISERROR(VLOOKUP($A98,'Import OffPeak'!$A$3:HI$99,212,FALSE())-VLOOKUP($A98,'Import OffPeak change'!$A$106:HI$202,212,FALSE())),0,(VLOOKUP($A98,'Import OffPeak'!$A$3:HI$99,212,FALSE())-VLOOKUP($A98,'Import OffPeak change'!$A$106:HI$202,212,FALSE())))</f>
        <v>0</v>
      </c>
      <c r="HE98" s="193" t="n">
        <f aca="false">IF(ISERROR(VLOOKUP($A98,'Import OffPeak'!$A$3:HJ$99,213,FALSE())-VLOOKUP($A98,'Import OffPeak change'!$A$106:HJ$202,213,FALSE())),0,(VLOOKUP($A98,'Import OffPeak'!$A$3:HJ$99,213,FALSE())-VLOOKUP($A98,'Import OffPeak change'!$A$106:HJ$202,213,FALSE())))</f>
        <v>0</v>
      </c>
      <c r="HF98" s="193" t="n">
        <f aca="false">IF(ISERROR(VLOOKUP($A98,'Import OffPeak'!$A$3:HK$99,214,FALSE())-VLOOKUP($A98,'Import OffPeak change'!$A$106:HK$202,214,FALSE())),0,(VLOOKUP($A98,'Import OffPeak'!$A$3:HK$99,214,FALSE())-VLOOKUP($A98,'Import OffPeak change'!$A$106:HK$202,214,FALSE())))</f>
        <v>0</v>
      </c>
      <c r="HG98" s="193" t="n">
        <f aca="false">IF(ISERROR(VLOOKUP($A98,'Import OffPeak'!$A$3:HL$99,215,FALSE())-VLOOKUP($A98,'Import OffPeak change'!$A$106:HL$202,215,FALSE())),0,(VLOOKUP($A98,'Import OffPeak'!$A$3:HL$99,215,FALSE())-VLOOKUP($A98,'Import OffPeak change'!$A$106:HL$202,215,FALSE())))</f>
        <v>0</v>
      </c>
      <c r="HH98" s="193" t="n">
        <f aca="false">IF(ISERROR(VLOOKUP($A98,'Import OffPeak'!$A$3:HM$99,216,FALSE())-VLOOKUP($A98,'Import OffPeak change'!$A$106:HM$202,216,FALSE())),0,(VLOOKUP($A98,'Import OffPeak'!$A$3:HM$99,216,FALSE())-VLOOKUP($A98,'Import OffPeak change'!$A$106:HM$202,216,FALSE())))</f>
        <v>0</v>
      </c>
      <c r="HI98" s="193" t="n">
        <f aca="false">IF(ISERROR(VLOOKUP($A98,'Import OffPeak'!$A$3:HN$99,217,FALSE())-VLOOKUP($A98,'Import OffPeak change'!$A$106:HN$202,217,FALSE())),0,(VLOOKUP($A98,'Import OffPeak'!$A$3:HN$99,217,FALSE())-VLOOKUP($A98,'Import OffPeak change'!$A$106:HN$202,217,FALSE())))</f>
        <v>0</v>
      </c>
      <c r="HJ98" s="193" t="n">
        <f aca="false">IF(ISERROR(VLOOKUP($A98,'Import OffPeak'!$A$3:HO$99,218,FALSE())-VLOOKUP($A98,'Import OffPeak change'!$A$106:HO$202,218,FALSE())),0,(VLOOKUP($A98,'Import OffPeak'!$A$3:HO$99,218,FALSE())-VLOOKUP($A98,'Import OffPeak change'!$A$106:HO$202,218,FALSE())))</f>
        <v>0</v>
      </c>
      <c r="HK98" s="193" t="n">
        <f aca="false">IF(ISERROR(VLOOKUP($A98,'Import OffPeak'!$A$3:HP$99,219,FALSE())-VLOOKUP($A98,'Import OffPeak change'!$A$106:HP$202,219,FALSE())),0,(VLOOKUP($A98,'Import OffPeak'!$A$3:HP$99,219,FALSE())-VLOOKUP($A98,'Import OffPeak change'!$A$106:HP$202,219,FALSE())))</f>
        <v>0</v>
      </c>
      <c r="HL98" s="193" t="n">
        <f aca="false">IF(ISERROR(VLOOKUP($A98,'Import OffPeak'!$A$3:HQ$99,220,FALSE())-VLOOKUP($A98,'Import OffPeak change'!$A$106:HQ$202,220,FALSE())),0,(VLOOKUP($A98,'Import OffPeak'!$A$3:HQ$99,220,FALSE())-VLOOKUP($A98,'Import OffPeak change'!$A$106:HQ$202,220,FALSE())))</f>
        <v>0</v>
      </c>
      <c r="HM98" s="193" t="n">
        <f aca="false">IF(ISERROR(VLOOKUP($A98,'Import OffPeak'!$A$3:HR$99,221,FALSE())-VLOOKUP($A98,'Import OffPeak change'!$A$106:HR$202,221,FALSE())),0,(VLOOKUP($A98,'Import OffPeak'!$A$3:HR$99,221,FALSE())-VLOOKUP($A98,'Import OffPeak change'!$A$106:HR$202,221,FALSE())))</f>
        <v>0</v>
      </c>
      <c r="HN98" s="193" t="n">
        <f aca="false">IF(ISERROR(VLOOKUP($A98,'Import OffPeak'!$A$3:HS$99,222,FALSE())-VLOOKUP($A98,'Import OffPeak change'!$A$106:HS$202,222,FALSE())),0,(VLOOKUP($A98,'Import OffPeak'!$A$3:HS$99,222,FALSE())-VLOOKUP($A98,'Import OffPeak change'!$A$106:HS$202,222,FALSE())))</f>
        <v>0</v>
      </c>
      <c r="HO98" s="193" t="n">
        <f aca="false">IF(ISERROR(VLOOKUP($A98,'Import OffPeak'!$A$3:HT$99,223,FALSE())-VLOOKUP($A98,'Import OffPeak change'!$A$106:HT$202,223,FALSE())),0,(VLOOKUP($A98,'Import OffPeak'!$A$3:HT$99,223,FALSE())-VLOOKUP($A98,'Import OffPeak change'!$A$106:HT$202,223,FALSE())))</f>
        <v>0</v>
      </c>
      <c r="HP98" s="193" t="n">
        <f aca="false">IF(ISERROR(VLOOKUP($A98,'Import OffPeak'!$A$3:HU$99,224,FALSE())-VLOOKUP($A98,'Import OffPeak change'!$A$106:HU$202,224,FALSE())),0,(VLOOKUP($A98,'Import OffPeak'!$A$3:HU$99,224,FALSE())-VLOOKUP($A98,'Import OffPeak change'!$A$106:HU$202,224,FALSE())))</f>
        <v>0</v>
      </c>
      <c r="HQ98" s="193" t="n">
        <f aca="false">IF(ISERROR(VLOOKUP($A98,'Import OffPeak'!$A$3:HV$99,225,FALSE())-VLOOKUP($A98,'Import OffPeak change'!$A$106:HV$202,225,FALSE())),0,(VLOOKUP($A98,'Import OffPeak'!$A$3:HV$99,225,FALSE())-VLOOKUP($A98,'Import OffPeak change'!$A$106:HV$202,225,FALSE())))</f>
        <v>0</v>
      </c>
      <c r="HR98" s="193" t="n">
        <f aca="false">IF(ISERROR(VLOOKUP($A98,'Import OffPeak'!$A$3:HW$99,226,FALSE())-VLOOKUP($A98,'Import OffPeak change'!$A$106:HW$202,226,FALSE())),0,(VLOOKUP($A98,'Import OffPeak'!$A$3:HW$99,226,FALSE())-VLOOKUP($A98,'Import OffPeak change'!$A$106:HW$202,226,FALSE())))</f>
        <v>0</v>
      </c>
      <c r="HS98" s="193" t="n">
        <f aca="false">IF(ISERROR(VLOOKUP($A98,'Import OffPeak'!$A$3:HX$99,227,FALSE())-VLOOKUP($A98,'Import OffPeak change'!$A$106:HX$202,227,FALSE())),0,(VLOOKUP($A98,'Import OffPeak'!$A$3:HX$99,227,FALSE())-VLOOKUP($A98,'Import OffPeak change'!$A$106:HX$202,227,FALSE())))</f>
        <v>0</v>
      </c>
      <c r="HT98" s="193" t="n">
        <f aca="false">IF(ISERROR(VLOOKUP($A98,'Import OffPeak'!$A$3:HY$99,228,FALSE())-VLOOKUP($A98,'Import OffPeak change'!$A$106:HY$202,228,FALSE())),0,(VLOOKUP($A98,'Import OffPeak'!$A$3:HY$99,228,FALSE())-VLOOKUP($A98,'Import OffPeak change'!$A$106:HY$202,228,FALSE())))</f>
        <v>0</v>
      </c>
      <c r="HU98" s="193" t="n">
        <f aca="false">IF(ISERROR(VLOOKUP($A98,'Import OffPeak'!$A$3:HZ$99,229,FALSE())-VLOOKUP($A98,'Import OffPeak change'!$A$106:HZ$202,229,FALSE())),0,(VLOOKUP($A98,'Import OffPeak'!$A$3:HZ$99,229,FALSE())-VLOOKUP($A98,'Import OffPeak change'!$A$106:HZ$202,229,FALSE())))</f>
        <v>0</v>
      </c>
      <c r="HV98" s="193" t="n">
        <f aca="false">IF(ISERROR(VLOOKUP($A98,'Import OffPeak'!$A$3:IA$99,230,FALSE())-VLOOKUP($A98,'Import OffPeak change'!$A$106:IA$202,230,FALSE())),0,(VLOOKUP($A98,'Import OffPeak'!$A$3:IA$99,230,FALSE())-VLOOKUP($A98,'Import OffPeak change'!$A$106:IA$202,230,FALSE())))</f>
        <v>0</v>
      </c>
      <c r="HW98" s="193" t="n">
        <f aca="false">IF(ISERROR(VLOOKUP($A98,'Import OffPeak'!$A$3:IB$99,231,FALSE())-VLOOKUP($A98,'Import OffPeak change'!$A$106:IB$202,231,FALSE())),0,(VLOOKUP($A98,'Import OffPeak'!$A$3:IB$99,231,FALSE())-VLOOKUP($A98,'Import OffPeak change'!$A$106:IB$202,231,FALSE())))</f>
        <v>0</v>
      </c>
      <c r="HX98" s="193" t="n">
        <f aca="false">IF(ISERROR(VLOOKUP($A98,'Import OffPeak'!$A$3:IC$99,232,FALSE())-VLOOKUP($A98,'Import OffPeak change'!$A$106:IC$202,232,FALSE())),0,(VLOOKUP($A98,'Import OffPeak'!$A$3:IC$99,232,FALSE())-VLOOKUP($A98,'Import OffPeak change'!$A$106:IC$202,232,FALSE())))</f>
        <v>0</v>
      </c>
      <c r="HY98" s="193" t="n">
        <f aca="false">IF(ISERROR(VLOOKUP($A98,'Import OffPeak'!$A$3:ID$99,233,FALSE())-VLOOKUP($A98,'Import OffPeak change'!$A$106:ID$202,233,FALSE())),0,(VLOOKUP($A98,'Import OffPeak'!$A$3:ID$99,233,FALSE())-VLOOKUP($A98,'Import OffPeak change'!$A$106:ID$202,233,FALSE())))</f>
        <v>0</v>
      </c>
      <c r="HZ98" s="193" t="n">
        <f aca="false">IF(ISERROR(VLOOKUP($A98,'Import OffPeak'!$A$3:IE$99,234,FALSE())-VLOOKUP($A98,'Import OffPeak change'!$A$106:IE$202,234,FALSE())),0,(VLOOKUP($A98,'Import OffPeak'!$A$3:IE$99,234,FALSE())-VLOOKUP($A98,'Import OffPeak change'!$A$106:IE$202,234,FALSE())))</f>
        <v>0</v>
      </c>
      <c r="IA98" s="193" t="n">
        <f aca="false">IF(ISERROR(VLOOKUP($A98,'Import OffPeak'!$A$3:IF$99,235,FALSE())-VLOOKUP($A98,'Import OffPeak change'!$A$106:IF$202,235,FALSE())),0,(VLOOKUP($A98,'Import OffPeak'!$A$3:IF$99,235,FALSE())-VLOOKUP($A98,'Import OffPeak change'!$A$106:IF$202,235,FALSE())))</f>
        <v>0</v>
      </c>
      <c r="IB98" s="193" t="n">
        <f aca="false">IF(ISERROR(VLOOKUP($A98,'Import OffPeak'!$A$3:IG$99,236,FALSE())-VLOOKUP($A98,'Import OffPeak change'!$A$106:IG$202,236,FALSE())),0,(VLOOKUP($A98,'Import OffPeak'!$A$3:IG$99,236,FALSE())-VLOOKUP($A98,'Import OffPeak change'!$A$106:IG$202,236,FALSE())))</f>
        <v>0</v>
      </c>
      <c r="IC98" s="193" t="n">
        <f aca="false">IF(ISERROR(VLOOKUP($A98,'Import OffPeak'!$A$3:IH$99,237,FALSE())-VLOOKUP($A98,'Import OffPeak change'!$A$106:IH$202,237,FALSE())),0,(VLOOKUP($A98,'Import OffPeak'!$A$3:IH$99,237,FALSE())-VLOOKUP($A98,'Import OffPeak change'!$A$106:IH$202,237,FALSE())))</f>
        <v>0</v>
      </c>
      <c r="ID98" s="193" t="n">
        <f aca="false">IF(ISERROR(VLOOKUP($A98,'Import OffPeak'!$A$3:II$99,238,FALSE())-VLOOKUP($A98,'Import OffPeak change'!$A$106:II$202,238,FALSE())),0,(VLOOKUP($A98,'Import OffPeak'!$A$3:II$99,238,FALSE())-VLOOKUP($A98,'Import OffPeak change'!$A$106:II$202,238,FALSE())))</f>
        <v>0</v>
      </c>
      <c r="IE98" s="193" t="n">
        <f aca="false">IF(ISERROR(VLOOKUP($A98,'Import OffPeak'!$A$3:IJ$99,239,FALSE())-VLOOKUP($A98,'Import OffPeak change'!$A$106:IJ$202,239,FALSE())),0,(VLOOKUP($A98,'Import OffPeak'!$A$3:IJ$99,239,FALSE())-VLOOKUP($A98,'Import OffPeak change'!$A$106:IJ$202,239,FALSE())))</f>
        <v>0</v>
      </c>
    </row>
    <row r="99" customFormat="false" ht="12.75" hidden="false" customHeight="false" outlineLevel="0" collapsed="false">
      <c r="A99" s="201" t="str">
        <f aca="false">IF('Import OffPeak'!A96=0,"",'Import OffPeak'!A96)</f>
        <v/>
      </c>
      <c r="B99" s="193"/>
      <c r="C99" s="193"/>
      <c r="D99" s="193"/>
      <c r="E99" s="193"/>
      <c r="F99" s="193"/>
      <c r="G99" s="193" t="n">
        <f aca="false">IF(ISERROR(VLOOKUP($A99,'Import OffPeak'!$A$3:L$99,7,FALSE())-VLOOKUP($A99,'Import OffPeak change'!$A$106:L$202,7,FALSE())),0,(VLOOKUP($A99,'Import OffPeak'!$A$3:L$99,7,FALSE())-VLOOKUP($A99,'Import OffPeak change'!$A$106:L$202,7,FALSE())))</f>
        <v>0</v>
      </c>
      <c r="H99" s="193" t="n">
        <f aca="false">IF(ISERROR(VLOOKUP($A99,'Import OffPeak'!$A$3:M$99,8,FALSE())-VLOOKUP($A99,'Import OffPeak change'!$A$106:M$202,8,FALSE())),0,(VLOOKUP($A99,'Import OffPeak'!$A$3:M$99,8,FALSE())-VLOOKUP($A99,'Import OffPeak change'!$A$106:M$202,8,FALSE())))</f>
        <v>0</v>
      </c>
      <c r="I99" s="193" t="n">
        <f aca="false">IF(ISERROR(VLOOKUP($A99,'Import OffPeak'!$A$3:N$99,9,FALSE())-VLOOKUP($A99,'Import OffPeak change'!$A$106:N$202,9,FALSE())),0,(VLOOKUP($A99,'Import OffPeak'!$A$3:N$99,9,FALSE())-VLOOKUP($A99,'Import OffPeak change'!$A$106:N$202,9,FALSE())))</f>
        <v>0</v>
      </c>
      <c r="J99" s="193" t="n">
        <f aca="false">IF(ISERROR(VLOOKUP($A99,'Import OffPeak'!$A$3:O$99,10,FALSE())-VLOOKUP($A99,'Import OffPeak change'!$A$106:O$202,10,FALSE())),0,(VLOOKUP($A99,'Import OffPeak'!$A$3:O$99,10,FALSE())-VLOOKUP($A99,'Import OffPeak change'!$A$106:O$202,10,FALSE())))</f>
        <v>0</v>
      </c>
      <c r="K99" s="193" t="n">
        <f aca="false">IF(ISERROR(VLOOKUP($A99,'Import OffPeak'!$A$3:P$99,11,FALSE())-VLOOKUP($A99,'Import OffPeak change'!$A$106:P$202,11,FALSE())),0,(VLOOKUP($A99,'Import OffPeak'!$A$3:P$99,11,FALSE())-VLOOKUP($A99,'Import OffPeak change'!$A$106:P$202,11,FALSE())))</f>
        <v>0</v>
      </c>
      <c r="L99" s="193" t="n">
        <f aca="false">IF(ISERROR(VLOOKUP($A99,'Import OffPeak'!$A$3:Q$99,12,FALSE())-VLOOKUP($A99,'Import OffPeak change'!$A$106:Q$202,12,FALSE())),0,(VLOOKUP($A99,'Import OffPeak'!$A$3:Q$99,12,FALSE())-VLOOKUP($A99,'Import OffPeak change'!$A$106:Q$202,12,FALSE())))</f>
        <v>0</v>
      </c>
      <c r="M99" s="193" t="n">
        <f aca="false">IF(ISERROR(VLOOKUP($A99,'Import OffPeak'!$A$3:R$99,13,FALSE())-VLOOKUP($A99,'Import OffPeak change'!$A$106:R$202,13,FALSE())),0,(VLOOKUP($A99,'Import OffPeak'!$A$3:R$99,13,FALSE())-VLOOKUP($A99,'Import OffPeak change'!$A$106:R$202,13,FALSE())))</f>
        <v>0</v>
      </c>
      <c r="N99" s="193" t="n">
        <f aca="false">IF(ISERROR(VLOOKUP($A99,'Import OffPeak'!$A$3:S$99,14,FALSE())-VLOOKUP($A99,'Import OffPeak change'!$A$106:S$202,14,FALSE())),0,(VLOOKUP($A99,'Import OffPeak'!$A$3:S$99,14,FALSE())-VLOOKUP($A99,'Import OffPeak change'!$A$106:S$202,14,FALSE())))</f>
        <v>0</v>
      </c>
      <c r="O99" s="193" t="n">
        <f aca="false">IF(ISERROR(VLOOKUP($A99,'Import OffPeak'!$A$3:T$99,15,FALSE())-VLOOKUP($A99,'Import OffPeak change'!$A$106:T$202,15,FALSE())),0,(VLOOKUP($A99,'Import OffPeak'!$A$3:T$99,15,FALSE())-VLOOKUP($A99,'Import OffPeak change'!$A$106:T$202,15,FALSE())))</f>
        <v>0</v>
      </c>
      <c r="P99" s="193" t="n">
        <f aca="false">IF(ISERROR(VLOOKUP($A99,'Import OffPeak'!$A$3:U$99,16,FALSE())-VLOOKUP($A99,'Import OffPeak change'!$A$106:U$202,16,FALSE())),0,(VLOOKUP($A99,'Import OffPeak'!$A$3:U$99,16,FALSE())-VLOOKUP($A99,'Import OffPeak change'!$A$106:U$202,16,FALSE())))</f>
        <v>0</v>
      </c>
      <c r="Q99" s="193" t="n">
        <f aca="false">IF(ISERROR(VLOOKUP($A99,'Import OffPeak'!$A$3:V$99,17,FALSE())-VLOOKUP($A99,'Import OffPeak change'!$A$106:V$202,17,FALSE())),0,(VLOOKUP($A99,'Import OffPeak'!$A$3:V$99,17,FALSE())-VLOOKUP($A99,'Import OffPeak change'!$A$106:V$202,17,FALSE())))</f>
        <v>0</v>
      </c>
      <c r="R99" s="193" t="n">
        <f aca="false">IF(ISERROR(VLOOKUP($A99,'Import OffPeak'!$A$3:W$99,18,FALSE())-VLOOKUP($A99,'Import OffPeak change'!$A$106:W$202,18,FALSE())),0,(VLOOKUP($A99,'Import OffPeak'!$A$3:W$99,18,FALSE())-VLOOKUP($A99,'Import OffPeak change'!$A$106:W$202,18,FALSE())))</f>
        <v>0</v>
      </c>
      <c r="S99" s="193" t="n">
        <f aca="false">IF(ISERROR(VLOOKUP($A99,'Import OffPeak'!$A$3:X$99,19,FALSE())-VLOOKUP($A99,'Import OffPeak change'!$A$106:X$202,19,FALSE())),0,(VLOOKUP($A99,'Import OffPeak'!$A$3:X$99,19,FALSE())-VLOOKUP($A99,'Import OffPeak change'!$A$106:X$202,19,FALSE())))</f>
        <v>0</v>
      </c>
      <c r="T99" s="193" t="n">
        <f aca="false">IF(ISERROR(VLOOKUP($A99,'Import OffPeak'!$A$3:Y$99,20,FALSE())-VLOOKUP($A99,'Import OffPeak change'!$A$106:Y$202,20,FALSE())),0,(VLOOKUP($A99,'Import OffPeak'!$A$3:Y$99,20,FALSE())-VLOOKUP($A99,'Import OffPeak change'!$A$106:Y$202,20,FALSE())))</f>
        <v>0</v>
      </c>
      <c r="U99" s="193" t="n">
        <f aca="false">IF(ISERROR(VLOOKUP($A99,'Import OffPeak'!$A$3:Z$99,21,FALSE())-VLOOKUP($A99,'Import OffPeak change'!$A$106:Z$202,21,FALSE())),0,(VLOOKUP($A99,'Import OffPeak'!$A$3:Z$99,21,FALSE())-VLOOKUP($A99,'Import OffPeak change'!$A$106:Z$202,21,FALSE())))</f>
        <v>0</v>
      </c>
      <c r="V99" s="193" t="n">
        <f aca="false">IF(ISERROR(VLOOKUP($A99,'Import OffPeak'!$A$3:AA$99,22,FALSE())-VLOOKUP($A99,'Import OffPeak change'!$A$106:AA$202,22,FALSE())),0,(VLOOKUP($A99,'Import OffPeak'!$A$3:AA$99,22,FALSE())-VLOOKUP($A99,'Import OffPeak change'!$A$106:AA$202,22,FALSE())))</f>
        <v>0</v>
      </c>
      <c r="W99" s="193" t="n">
        <f aca="false">IF(ISERROR(VLOOKUP($A99,'Import OffPeak'!$A$3:AB$99,23,FALSE())-VLOOKUP($A99,'Import OffPeak change'!$A$106:AB$202,23,FALSE())),0,(VLOOKUP($A99,'Import OffPeak'!$A$3:AB$99,23,FALSE())-VLOOKUP($A99,'Import OffPeak change'!$A$106:AB$202,23,FALSE())))</f>
        <v>0</v>
      </c>
      <c r="X99" s="193" t="n">
        <f aca="false">IF(ISERROR(VLOOKUP($A99,'Import OffPeak'!$A$3:AC$99,24,FALSE())-VLOOKUP($A99,'Import OffPeak change'!$A$106:AC$202,24,FALSE())),0,(VLOOKUP($A99,'Import OffPeak'!$A$3:AC$99,24,FALSE())-VLOOKUP($A99,'Import OffPeak change'!$A$106:AC$202,24,FALSE())))</f>
        <v>0</v>
      </c>
      <c r="Y99" s="193" t="n">
        <f aca="false">IF(ISERROR(VLOOKUP($A99,'Import OffPeak'!$A$3:AD$99,25,FALSE())-VLOOKUP($A99,'Import OffPeak change'!$A$106:AD$202,25,FALSE())),0,(VLOOKUP($A99,'Import OffPeak'!$A$3:AD$99,25,FALSE())-VLOOKUP($A99,'Import OffPeak change'!$A$106:AD$202,25,FALSE())))</f>
        <v>0</v>
      </c>
      <c r="Z99" s="193" t="n">
        <f aca="false">IF(ISERROR(VLOOKUP($A99,'Import OffPeak'!$A$3:AE$99,26,FALSE())-VLOOKUP($A99,'Import OffPeak change'!$A$106:AE$202,26,FALSE())),0,(VLOOKUP($A99,'Import OffPeak'!$A$3:AE$99,26,FALSE())-VLOOKUP($A99,'Import OffPeak change'!$A$106:AE$202,26,FALSE())))</f>
        <v>0</v>
      </c>
      <c r="AA99" s="193" t="n">
        <f aca="false">IF(ISERROR(VLOOKUP($A99,'Import OffPeak'!$A$3:AF$99,27,FALSE())-VLOOKUP($A99,'Import OffPeak change'!$A$106:AF$202,27,FALSE())),0,(VLOOKUP($A99,'Import OffPeak'!$A$3:AF$99,27,FALSE())-VLOOKUP($A99,'Import OffPeak change'!$A$106:AF$202,27,FALSE())))</f>
        <v>0</v>
      </c>
      <c r="AB99" s="193" t="n">
        <f aca="false">IF(ISERROR(VLOOKUP($A99,'Import OffPeak'!$A$3:AG$99,28,FALSE())-VLOOKUP($A99,'Import OffPeak change'!$A$106:AG$202,28,FALSE())),0,(VLOOKUP($A99,'Import OffPeak'!$A$3:AG$99,28,FALSE())-VLOOKUP($A99,'Import OffPeak change'!$A$106:AG$202,28,FALSE())))</f>
        <v>0</v>
      </c>
      <c r="AC99" s="193" t="n">
        <f aca="false">IF(ISERROR(VLOOKUP($A99,'Import OffPeak'!$A$3:AH$99,29,FALSE())-VLOOKUP($A99,'Import OffPeak change'!$A$106:AH$202,29,FALSE())),0,(VLOOKUP($A99,'Import OffPeak'!$A$3:AH$99,29,FALSE())-VLOOKUP($A99,'Import OffPeak change'!$A$106:AH$202,29,FALSE())))</f>
        <v>0</v>
      </c>
      <c r="AD99" s="193" t="n">
        <f aca="false">IF(ISERROR(VLOOKUP($A99,'Import OffPeak'!$A$3:AI$99,30,FALSE())-VLOOKUP($A99,'Import OffPeak change'!$A$106:AI$202,30,FALSE())),0,(VLOOKUP($A99,'Import OffPeak'!$A$3:AI$99,30,FALSE())-VLOOKUP($A99,'Import OffPeak change'!$A$106:AI$202,30,FALSE())))</f>
        <v>0</v>
      </c>
      <c r="AE99" s="193" t="n">
        <f aca="false">IF(ISERROR(VLOOKUP($A99,'Import OffPeak'!$A$3:AJ$99,31,FALSE())-VLOOKUP($A99,'Import OffPeak change'!$A$106:AJ$202,31,FALSE())),0,(VLOOKUP($A99,'Import OffPeak'!$A$3:AJ$99,31,FALSE())-VLOOKUP($A99,'Import OffPeak change'!$A$106:AJ$202,31,FALSE())))</f>
        <v>0</v>
      </c>
      <c r="AF99" s="193" t="n">
        <f aca="false">IF(ISERROR(VLOOKUP($A99,'Import OffPeak'!$A$3:AK$99,32,FALSE())-VLOOKUP($A99,'Import OffPeak change'!$A$106:AK$202,32,FALSE())),0,(VLOOKUP($A99,'Import OffPeak'!$A$3:AK$99,32,FALSE())-VLOOKUP($A99,'Import OffPeak change'!$A$106:AK$202,32,FALSE())))</f>
        <v>0</v>
      </c>
      <c r="AG99" s="193" t="n">
        <f aca="false">IF(ISERROR(VLOOKUP($A99,'Import OffPeak'!$A$3:AL$99,33,FALSE())-VLOOKUP($A99,'Import OffPeak change'!$A$106:AL$202,33,FALSE())),0,(VLOOKUP($A99,'Import OffPeak'!$A$3:AL$99,33,FALSE())-VLOOKUP($A99,'Import OffPeak change'!$A$106:AL$202,33,FALSE())))</f>
        <v>0</v>
      </c>
      <c r="AH99" s="193" t="n">
        <f aca="false">IF(ISERROR(VLOOKUP($A99,'Import OffPeak'!$A$3:AM$99,34,FALSE())-VLOOKUP($A99,'Import OffPeak change'!$A$106:AM$202,34,FALSE())),0,(VLOOKUP($A99,'Import OffPeak'!$A$3:AM$99,34,FALSE())-VLOOKUP($A99,'Import OffPeak change'!$A$106:AM$202,34,FALSE())))</f>
        <v>0</v>
      </c>
      <c r="AI99" s="193" t="n">
        <f aca="false">IF(ISERROR(VLOOKUP($A99,'Import OffPeak'!$A$3:AN$99,35,FALSE())-VLOOKUP($A99,'Import OffPeak change'!$A$106:AN$202,35,FALSE())),0,(VLOOKUP($A99,'Import OffPeak'!$A$3:AN$99,35,FALSE())-VLOOKUP($A99,'Import OffPeak change'!$A$106:AN$202,35,FALSE())))</f>
        <v>0</v>
      </c>
      <c r="AJ99" s="193" t="n">
        <f aca="false">IF(ISERROR(VLOOKUP($A99,'Import OffPeak'!$A$3:AO$99,36,FALSE())-VLOOKUP($A99,'Import OffPeak change'!$A$106:AO$202,36,FALSE())),0,(VLOOKUP($A99,'Import OffPeak'!$A$3:AO$99,36,FALSE())-VLOOKUP($A99,'Import OffPeak change'!$A$106:AO$202,36,FALSE())))</f>
        <v>0</v>
      </c>
      <c r="AK99" s="193" t="n">
        <f aca="false">IF(ISERROR(VLOOKUP($A99,'Import OffPeak'!$A$3:AP$99,37,FALSE())-VLOOKUP($A99,'Import OffPeak change'!$A$106:AP$202,37,FALSE())),0,(VLOOKUP($A99,'Import OffPeak'!$A$3:AP$99,37,FALSE())-VLOOKUP($A99,'Import OffPeak change'!$A$106:AP$202,37,FALSE())))</f>
        <v>0</v>
      </c>
      <c r="AL99" s="193" t="n">
        <f aca="false">IF(ISERROR(VLOOKUP($A99,'Import OffPeak'!$A$3:AQ$99,38,FALSE())-VLOOKUP($A99,'Import OffPeak change'!$A$106:AQ$202,38,FALSE())),0,(VLOOKUP($A99,'Import OffPeak'!$A$3:AQ$99,38,FALSE())-VLOOKUP($A99,'Import OffPeak change'!$A$106:AQ$202,38,FALSE())))</f>
        <v>0</v>
      </c>
      <c r="AM99" s="193" t="n">
        <f aca="false">IF(ISERROR(VLOOKUP($A99,'Import OffPeak'!$A$3:AR$99,39,FALSE())-VLOOKUP($A99,'Import OffPeak change'!$A$106:AR$202,39,FALSE())),0,(VLOOKUP($A99,'Import OffPeak'!$A$3:AR$99,39,FALSE())-VLOOKUP($A99,'Import OffPeak change'!$A$106:AR$202,39,FALSE())))</f>
        <v>0</v>
      </c>
      <c r="AN99" s="193" t="n">
        <f aca="false">IF(ISERROR(VLOOKUP($A99,'Import OffPeak'!$A$3:AS$99,40,FALSE())-VLOOKUP($A99,'Import OffPeak change'!$A$106:AS$202,40,FALSE())),0,(VLOOKUP($A99,'Import OffPeak'!$A$3:AS$99,40,FALSE())-VLOOKUP($A99,'Import OffPeak change'!$A$106:AS$202,40,FALSE())))</f>
        <v>0</v>
      </c>
      <c r="AO99" s="193" t="n">
        <f aca="false">IF(ISERROR(VLOOKUP($A99,'Import OffPeak'!$A$3:AT$99,41,FALSE())-VLOOKUP($A99,'Import OffPeak change'!$A$106:AT$202,41,FALSE())),0,(VLOOKUP($A99,'Import OffPeak'!$A$3:AT$99,41,FALSE())-VLOOKUP($A99,'Import OffPeak change'!$A$106:AT$202,41,FALSE())))</f>
        <v>0</v>
      </c>
      <c r="AP99" s="193" t="n">
        <f aca="false">IF(ISERROR(VLOOKUP($A99,'Import OffPeak'!$A$3:AU$99,42,FALSE())-VLOOKUP($A99,'Import OffPeak change'!$A$106:AU$202,42,FALSE())),0,(VLOOKUP($A99,'Import OffPeak'!$A$3:AU$99,42,FALSE())-VLOOKUP($A99,'Import OffPeak change'!$A$106:AU$202,42,FALSE())))</f>
        <v>0</v>
      </c>
      <c r="AQ99" s="193" t="n">
        <f aca="false">IF(ISERROR(VLOOKUP($A99,'Import OffPeak'!$A$3:AV$99,43,FALSE())-VLOOKUP($A99,'Import OffPeak change'!$A$106:AV$202,43,FALSE())),0,(VLOOKUP($A99,'Import OffPeak'!$A$3:AV$99,43,FALSE())-VLOOKUP($A99,'Import OffPeak change'!$A$106:AV$202,43,FALSE())))</f>
        <v>0</v>
      </c>
      <c r="AR99" s="193" t="n">
        <f aca="false">IF(ISERROR(VLOOKUP($A99,'Import OffPeak'!$A$3:AW$99,44,FALSE())-VLOOKUP($A99,'Import OffPeak change'!$A$106:AW$202,44,FALSE())),0,(VLOOKUP($A99,'Import OffPeak'!$A$3:AW$99,44,FALSE())-VLOOKUP($A99,'Import OffPeak change'!$A$106:AW$202,44,FALSE())))</f>
        <v>0</v>
      </c>
      <c r="AS99" s="193" t="n">
        <f aca="false">IF(ISERROR(VLOOKUP($A99,'Import OffPeak'!$A$3:AX$99,45,FALSE())-VLOOKUP($A99,'Import OffPeak change'!$A$106:AX$202,45,FALSE())),0,(VLOOKUP($A99,'Import OffPeak'!$A$3:AX$99,45,FALSE())-VLOOKUP($A99,'Import OffPeak change'!$A$106:AX$202,45,FALSE())))</f>
        <v>0</v>
      </c>
      <c r="AT99" s="193" t="n">
        <f aca="false">IF(ISERROR(VLOOKUP($A99,'Import OffPeak'!$A$3:AY$99,46,FALSE())-VLOOKUP($A99,'Import OffPeak change'!$A$106:AY$202,46,FALSE())),0,(VLOOKUP($A99,'Import OffPeak'!$A$3:AY$99,46,FALSE())-VLOOKUP($A99,'Import OffPeak change'!$A$106:AY$202,46,FALSE())))</f>
        <v>0</v>
      </c>
      <c r="AU99" s="193" t="n">
        <f aca="false">IF(ISERROR(VLOOKUP($A99,'Import OffPeak'!$A$3:AZ$99,47,FALSE())-VLOOKUP($A99,'Import OffPeak change'!$A$106:AZ$202,47,FALSE())),0,(VLOOKUP($A99,'Import OffPeak'!$A$3:AZ$99,47,FALSE())-VLOOKUP($A99,'Import OffPeak change'!$A$106:AZ$202,47,FALSE())))</f>
        <v>0</v>
      </c>
      <c r="AV99" s="193" t="n">
        <f aca="false">IF(ISERROR(VLOOKUP($A99,'Import OffPeak'!$A$3:BA$99,48,FALSE())-VLOOKUP($A99,'Import OffPeak change'!$A$106:BA$202,48,FALSE())),0,(VLOOKUP($A99,'Import OffPeak'!$A$3:BA$99,48,FALSE())-VLOOKUP($A99,'Import OffPeak change'!$A$106:BA$202,48,FALSE())))</f>
        <v>0</v>
      </c>
      <c r="AW99" s="193" t="n">
        <f aca="false">IF(ISERROR(VLOOKUP($A99,'Import OffPeak'!$A$3:BB$99,49,FALSE())-VLOOKUP($A99,'Import OffPeak change'!$A$106:BB$202,49,FALSE())),0,(VLOOKUP($A99,'Import OffPeak'!$A$3:BB$99,49,FALSE())-VLOOKUP($A99,'Import OffPeak change'!$A$106:BB$202,49,FALSE())))</f>
        <v>0</v>
      </c>
      <c r="AX99" s="193" t="n">
        <f aca="false">IF(ISERROR(VLOOKUP($A99,'Import OffPeak'!$A$3:BC$99,50,FALSE())-VLOOKUP($A99,'Import OffPeak change'!$A$106:BC$202,50,FALSE())),0,(VLOOKUP($A99,'Import OffPeak'!$A$3:BC$99,50,FALSE())-VLOOKUP($A99,'Import OffPeak change'!$A$106:BC$202,50,FALSE())))</f>
        <v>0</v>
      </c>
      <c r="AY99" s="193" t="n">
        <f aca="false">IF(ISERROR(VLOOKUP($A99,'Import OffPeak'!$A$3:BD$99,51,FALSE())-VLOOKUP($A99,'Import OffPeak change'!$A$106:BD$202,51,FALSE())),0,(VLOOKUP($A99,'Import OffPeak'!$A$3:BD$99,51,FALSE())-VLOOKUP($A99,'Import OffPeak change'!$A$106:BD$202,51,FALSE())))</f>
        <v>0</v>
      </c>
      <c r="AZ99" s="193" t="n">
        <f aca="false">IF(ISERROR(VLOOKUP($A99,'Import OffPeak'!$A$3:BE$99,52,FALSE())-VLOOKUP($A99,'Import OffPeak change'!$A$106:BE$202,52,FALSE())),0,(VLOOKUP($A99,'Import OffPeak'!$A$3:BE$99,52,FALSE())-VLOOKUP($A99,'Import OffPeak change'!$A$106:BE$202,52,FALSE())))</f>
        <v>0</v>
      </c>
      <c r="BA99" s="193" t="n">
        <f aca="false">IF(ISERROR(VLOOKUP($A99,'Import OffPeak'!$A$3:BF$99,53,FALSE())-VLOOKUP($A99,'Import OffPeak change'!$A$106:BF$202,53,FALSE())),0,(VLOOKUP($A99,'Import OffPeak'!$A$3:BF$99,53,FALSE())-VLOOKUP($A99,'Import OffPeak change'!$A$106:BF$202,53,FALSE())))</f>
        <v>0</v>
      </c>
      <c r="BB99" s="193" t="n">
        <f aca="false">IF(ISERROR(VLOOKUP($A99,'Import OffPeak'!$A$3:BG$99,54,FALSE())-VLOOKUP($A99,'Import OffPeak change'!$A$106:BG$202,54,FALSE())),0,(VLOOKUP($A99,'Import OffPeak'!$A$3:BG$99,54,FALSE())-VLOOKUP($A99,'Import OffPeak change'!$A$106:BG$202,54,FALSE())))</f>
        <v>0</v>
      </c>
      <c r="BC99" s="193" t="n">
        <f aca="false">IF(ISERROR(VLOOKUP($A99,'Import OffPeak'!$A$3:BH$99,55,FALSE())-VLOOKUP($A99,'Import OffPeak change'!$A$106:BH$202,55,FALSE())),0,(VLOOKUP($A99,'Import OffPeak'!$A$3:BH$99,55,FALSE())-VLOOKUP($A99,'Import OffPeak change'!$A$106:BH$202,55,FALSE())))</f>
        <v>0</v>
      </c>
      <c r="BD99" s="193" t="n">
        <f aca="false">IF(ISERROR(VLOOKUP($A99,'Import OffPeak'!$A$3:BI$99,56,FALSE())-VLOOKUP($A99,'Import OffPeak change'!$A$106:BI$202,56,FALSE())),0,(VLOOKUP($A99,'Import OffPeak'!$A$3:BI$99,56,FALSE())-VLOOKUP($A99,'Import OffPeak change'!$A$106:BI$202,56,FALSE())))</f>
        <v>0</v>
      </c>
      <c r="BE99" s="193" t="n">
        <f aca="false">IF(ISERROR(VLOOKUP($A99,'Import OffPeak'!$A$3:BJ$99,57,FALSE())-VLOOKUP($A99,'Import OffPeak change'!$A$106:BJ$202,57,FALSE())),0,(VLOOKUP($A99,'Import OffPeak'!$A$3:BJ$99,57,FALSE())-VLOOKUP($A99,'Import OffPeak change'!$A$106:BJ$202,57,FALSE())))</f>
        <v>0</v>
      </c>
      <c r="BF99" s="193" t="n">
        <f aca="false">IF(ISERROR(VLOOKUP($A99,'Import OffPeak'!$A$3:BK$99,58,FALSE())-VLOOKUP($A99,'Import OffPeak change'!$A$106:BK$202,58,FALSE())),0,(VLOOKUP($A99,'Import OffPeak'!$A$3:BK$99,58,FALSE())-VLOOKUP($A99,'Import OffPeak change'!$A$106:BK$202,58,FALSE())))</f>
        <v>0</v>
      </c>
      <c r="BG99" s="193" t="n">
        <f aca="false">IF(ISERROR(VLOOKUP($A99,'Import OffPeak'!$A$3:BL$99,59,FALSE())-VLOOKUP($A99,'Import OffPeak change'!$A$106:BL$202,59,FALSE())),0,(VLOOKUP($A99,'Import OffPeak'!$A$3:BL$99,59,FALSE())-VLOOKUP($A99,'Import OffPeak change'!$A$106:BL$202,59,FALSE())))</f>
        <v>0</v>
      </c>
      <c r="BH99" s="193" t="n">
        <f aca="false">IF(ISERROR(VLOOKUP($A99,'Import OffPeak'!$A$3:BM$99,60,FALSE())-VLOOKUP($A99,'Import OffPeak change'!$A$106:BM$202,60,FALSE())),0,(VLOOKUP($A99,'Import OffPeak'!$A$3:BM$99,60,FALSE())-VLOOKUP($A99,'Import OffPeak change'!$A$106:BM$202,60,FALSE())))</f>
        <v>0</v>
      </c>
      <c r="BI99" s="193" t="n">
        <f aca="false">IF(ISERROR(VLOOKUP($A99,'Import OffPeak'!$A$3:BN$99,61,FALSE())-VLOOKUP($A99,'Import OffPeak change'!$A$106:BN$202,61,FALSE())),0,(VLOOKUP($A99,'Import OffPeak'!$A$3:BN$99,61,FALSE())-VLOOKUP($A99,'Import OffPeak change'!$A$106:BN$202,61,FALSE())))</f>
        <v>0</v>
      </c>
      <c r="BJ99" s="193" t="n">
        <f aca="false">IF(ISERROR(VLOOKUP($A99,'Import OffPeak'!$A$3:BO$99,62,FALSE())-VLOOKUP($A99,'Import OffPeak change'!$A$106:BO$202,62,FALSE())),0,(VLOOKUP($A99,'Import OffPeak'!$A$3:BO$99,62,FALSE())-VLOOKUP($A99,'Import OffPeak change'!$A$106:BO$202,62,FALSE())))</f>
        <v>0</v>
      </c>
      <c r="BK99" s="193" t="n">
        <f aca="false">IF(ISERROR(VLOOKUP($A99,'Import OffPeak'!$A$3:BP$99,63,FALSE())-VLOOKUP($A99,'Import OffPeak change'!$A$106:BP$202,63,FALSE())),0,(VLOOKUP($A99,'Import OffPeak'!$A$3:BP$99,63,FALSE())-VLOOKUP($A99,'Import OffPeak change'!$A$106:BP$202,63,FALSE())))</f>
        <v>0</v>
      </c>
      <c r="BL99" s="193" t="n">
        <f aca="false">IF(ISERROR(VLOOKUP($A99,'Import OffPeak'!$A$3:BQ$99,64,FALSE())-VLOOKUP($A99,'Import OffPeak change'!$A$106:BQ$202,64,FALSE())),0,(VLOOKUP($A99,'Import OffPeak'!$A$3:BQ$99,64,FALSE())-VLOOKUP($A99,'Import OffPeak change'!$A$106:BQ$202,64,FALSE())))</f>
        <v>0</v>
      </c>
      <c r="BM99" s="193" t="n">
        <f aca="false">IF(ISERROR(VLOOKUP($A99,'Import OffPeak'!$A$3:BR$99,65,FALSE())-VLOOKUP($A99,'Import OffPeak change'!$A$106:BR$202,65,FALSE())),0,(VLOOKUP($A99,'Import OffPeak'!$A$3:BR$99,65,FALSE())-VLOOKUP($A99,'Import OffPeak change'!$A$106:BR$202,65,FALSE())))</f>
        <v>0</v>
      </c>
      <c r="BN99" s="193" t="n">
        <f aca="false">IF(ISERROR(VLOOKUP($A99,'Import OffPeak'!$A$3:BS$99,66,FALSE())-VLOOKUP($A99,'Import OffPeak change'!$A$106:BS$202,66,FALSE())),0,(VLOOKUP($A99,'Import OffPeak'!$A$3:BS$99,66,FALSE())-VLOOKUP($A99,'Import OffPeak change'!$A$106:BS$202,66,FALSE())))</f>
        <v>0</v>
      </c>
      <c r="BO99" s="193" t="n">
        <f aca="false">IF(ISERROR(VLOOKUP($A99,'Import OffPeak'!$A$3:BT$99,67,FALSE())-VLOOKUP($A99,'Import OffPeak change'!$A$106:BT$202,67,FALSE())),0,(VLOOKUP($A99,'Import OffPeak'!$A$3:BT$99,67,FALSE())-VLOOKUP($A99,'Import OffPeak change'!$A$106:BT$202,67,FALSE())))</f>
        <v>0</v>
      </c>
      <c r="BP99" s="193" t="n">
        <f aca="false">IF(ISERROR(VLOOKUP($A99,'Import OffPeak'!$A$3:BU$99,68,FALSE())-VLOOKUP($A99,'Import OffPeak change'!$A$106:BU$202,68,FALSE())),0,(VLOOKUP($A99,'Import OffPeak'!$A$3:BU$99,68,FALSE())-VLOOKUP($A99,'Import OffPeak change'!$A$106:BU$202,68,FALSE())))</f>
        <v>0</v>
      </c>
      <c r="BQ99" s="193" t="n">
        <f aca="false">IF(ISERROR(VLOOKUP($A99,'Import OffPeak'!$A$3:BV$99,69,FALSE())-VLOOKUP($A99,'Import OffPeak change'!$A$106:BV$202,69,FALSE())),0,(VLOOKUP($A99,'Import OffPeak'!$A$3:BV$99,69,FALSE())-VLOOKUP($A99,'Import OffPeak change'!$A$106:BV$202,69,FALSE())))</f>
        <v>0</v>
      </c>
      <c r="BR99" s="193" t="n">
        <f aca="false">IF(ISERROR(VLOOKUP($A99,'Import OffPeak'!$A$3:BW$99,70,FALSE())-VLOOKUP($A99,'Import OffPeak change'!$A$106:BW$202,70,FALSE())),0,(VLOOKUP($A99,'Import OffPeak'!$A$3:BW$99,70,FALSE())-VLOOKUP($A99,'Import OffPeak change'!$A$106:BW$202,70,FALSE())))</f>
        <v>0</v>
      </c>
      <c r="BS99" s="193" t="n">
        <f aca="false">IF(ISERROR(VLOOKUP($A99,'Import OffPeak'!$A$3:BX$99,71,FALSE())-VLOOKUP($A99,'Import OffPeak change'!$A$106:BX$202,71,FALSE())),0,(VLOOKUP($A99,'Import OffPeak'!$A$3:BX$99,71,FALSE())-VLOOKUP($A99,'Import OffPeak change'!$A$106:BX$202,71,FALSE())))</f>
        <v>0</v>
      </c>
      <c r="BT99" s="193" t="n">
        <f aca="false">IF(ISERROR(VLOOKUP($A99,'Import OffPeak'!$A$3:BY$99,72,FALSE())-VLOOKUP($A99,'Import OffPeak change'!$A$106:BY$202,72,FALSE())),0,(VLOOKUP($A99,'Import OffPeak'!$A$3:BY$99,72,FALSE())-VLOOKUP($A99,'Import OffPeak change'!$A$106:BY$202,72,FALSE())))</f>
        <v>0</v>
      </c>
      <c r="BU99" s="193" t="n">
        <f aca="false">IF(ISERROR(VLOOKUP($A99,'Import OffPeak'!$A$3:BZ$99,73,FALSE())-VLOOKUP($A99,'Import OffPeak change'!$A$106:BZ$202,73,FALSE())),0,(VLOOKUP($A99,'Import OffPeak'!$A$3:BZ$99,73,FALSE())-VLOOKUP($A99,'Import OffPeak change'!$A$106:BZ$202,73,FALSE())))</f>
        <v>0</v>
      </c>
      <c r="BV99" s="193" t="n">
        <f aca="false">IF(ISERROR(VLOOKUP($A99,'Import OffPeak'!$A$3:CA$99,74,FALSE())-VLOOKUP($A99,'Import OffPeak change'!$A$106:CA$202,74,FALSE())),0,(VLOOKUP($A99,'Import OffPeak'!$A$3:CA$99,74,FALSE())-VLOOKUP($A99,'Import OffPeak change'!$A$106:CA$202,74,FALSE())))</f>
        <v>0</v>
      </c>
      <c r="BW99" s="193" t="n">
        <f aca="false">IF(ISERROR(VLOOKUP($A99,'Import OffPeak'!$A$3:CB$99,75,FALSE())-VLOOKUP($A99,'Import OffPeak change'!$A$106:CB$202,75,FALSE())),0,(VLOOKUP($A99,'Import OffPeak'!$A$3:CB$99,75,FALSE())-VLOOKUP($A99,'Import OffPeak change'!$A$106:CB$202,75,FALSE())))</f>
        <v>0</v>
      </c>
      <c r="BX99" s="193" t="n">
        <f aca="false">IF(ISERROR(VLOOKUP($A99,'Import OffPeak'!$A$3:CC$99,76,FALSE())-VLOOKUP($A99,'Import OffPeak change'!$A$106:CC$202,76,FALSE())),0,(VLOOKUP($A99,'Import OffPeak'!$A$3:CC$99,76,FALSE())-VLOOKUP($A99,'Import OffPeak change'!$A$106:CC$202,76,FALSE())))</f>
        <v>0</v>
      </c>
      <c r="BY99" s="193" t="n">
        <f aca="false">IF(ISERROR(VLOOKUP($A99,'Import OffPeak'!$A$3:CD$99,77,FALSE())-VLOOKUP($A99,'Import OffPeak change'!$A$106:CD$202,77,FALSE())),0,(VLOOKUP($A99,'Import OffPeak'!$A$3:CD$99,77,FALSE())-VLOOKUP($A99,'Import OffPeak change'!$A$106:CD$202,77,FALSE())))</f>
        <v>0</v>
      </c>
      <c r="BZ99" s="193" t="n">
        <f aca="false">IF(ISERROR(VLOOKUP($A99,'Import OffPeak'!$A$3:CE$99,78,FALSE())-VLOOKUP($A99,'Import OffPeak change'!$A$106:CE$202,78,FALSE())),0,(VLOOKUP($A99,'Import OffPeak'!$A$3:CE$99,78,FALSE())-VLOOKUP($A99,'Import OffPeak change'!$A$106:CE$202,78,FALSE())))</f>
        <v>0</v>
      </c>
      <c r="CA99" s="193" t="n">
        <f aca="false">IF(ISERROR(VLOOKUP($A99,'Import OffPeak'!$A$3:CF$99,79,FALSE())-VLOOKUP($A99,'Import OffPeak change'!$A$106:CF$202,79,FALSE())),0,(VLOOKUP($A99,'Import OffPeak'!$A$3:CF$99,79,FALSE())-VLOOKUP($A99,'Import OffPeak change'!$A$106:CF$202,79,FALSE())))</f>
        <v>0</v>
      </c>
      <c r="CB99" s="193" t="n">
        <f aca="false">IF(ISERROR(VLOOKUP($A99,'Import OffPeak'!$A$3:CG$99,80,FALSE())-VLOOKUP($A99,'Import OffPeak change'!$A$106:CG$202,80,FALSE())),0,(VLOOKUP($A99,'Import OffPeak'!$A$3:CG$99,80,FALSE())-VLOOKUP($A99,'Import OffPeak change'!$A$106:CG$202,80,FALSE())))</f>
        <v>0</v>
      </c>
      <c r="CC99" s="193" t="n">
        <f aca="false">IF(ISERROR(VLOOKUP($A99,'Import OffPeak'!$A$3:CH$99,81,FALSE())-VLOOKUP($A99,'Import OffPeak change'!$A$106:CH$202,81,FALSE())),0,(VLOOKUP($A99,'Import OffPeak'!$A$3:CH$99,81,FALSE())-VLOOKUP($A99,'Import OffPeak change'!$A$106:CH$202,81,FALSE())))</f>
        <v>0</v>
      </c>
      <c r="CD99" s="193" t="n">
        <f aca="false">IF(ISERROR(VLOOKUP($A99,'Import OffPeak'!$A$3:CI$99,82,FALSE())-VLOOKUP($A99,'Import OffPeak change'!$A$106:CI$202,82,FALSE())),0,(VLOOKUP($A99,'Import OffPeak'!$A$3:CI$99,82,FALSE())-VLOOKUP($A99,'Import OffPeak change'!$A$106:CI$202,82,FALSE())))</f>
        <v>0</v>
      </c>
      <c r="CE99" s="193" t="n">
        <f aca="false">IF(ISERROR(VLOOKUP($A99,'Import OffPeak'!$A$3:CJ$99,83,FALSE())-VLOOKUP($A99,'Import OffPeak change'!$A$106:CJ$202,83,FALSE())),0,(VLOOKUP($A99,'Import OffPeak'!$A$3:CJ$99,83,FALSE())-VLOOKUP($A99,'Import OffPeak change'!$A$106:CJ$202,83,FALSE())))</f>
        <v>0</v>
      </c>
      <c r="CF99" s="193" t="n">
        <f aca="false">IF(ISERROR(VLOOKUP($A99,'Import OffPeak'!$A$3:CK$99,84,FALSE())-VLOOKUP($A99,'Import OffPeak change'!$A$106:CK$202,84,FALSE())),0,(VLOOKUP($A99,'Import OffPeak'!$A$3:CK$99,84,FALSE())-VLOOKUP($A99,'Import OffPeak change'!$A$106:CK$202,84,FALSE())))</f>
        <v>0</v>
      </c>
      <c r="CG99" s="193" t="n">
        <f aca="false">IF(ISERROR(VLOOKUP($A99,'Import OffPeak'!$A$3:CL$99,85,FALSE())-VLOOKUP($A99,'Import OffPeak change'!$A$106:CL$202,85,FALSE())),0,(VLOOKUP($A99,'Import OffPeak'!$A$3:CL$99,85,FALSE())-VLOOKUP($A99,'Import OffPeak change'!$A$106:CL$202,85,FALSE())))</f>
        <v>0</v>
      </c>
      <c r="CH99" s="193" t="n">
        <f aca="false">IF(ISERROR(VLOOKUP($A99,'Import OffPeak'!$A$3:CM$99,86,FALSE())-VLOOKUP($A99,'Import OffPeak change'!$A$106:CM$202,86,FALSE())),0,(VLOOKUP($A99,'Import OffPeak'!$A$3:CM$99,86,FALSE())-VLOOKUP($A99,'Import OffPeak change'!$A$106:CM$202,86,FALSE())))</f>
        <v>0</v>
      </c>
      <c r="CI99" s="193" t="n">
        <f aca="false">IF(ISERROR(VLOOKUP($A99,'Import OffPeak'!$A$3:CN$99,87,FALSE())-VLOOKUP($A99,'Import OffPeak change'!$A$106:CN$202,87,FALSE())),0,(VLOOKUP($A99,'Import OffPeak'!$A$3:CN$99,87,FALSE())-VLOOKUP($A99,'Import OffPeak change'!$A$106:CN$202,87,FALSE())))</f>
        <v>0</v>
      </c>
      <c r="CJ99" s="193" t="n">
        <f aca="false">IF(ISERROR(VLOOKUP($A99,'Import OffPeak'!$A$3:CO$99,88,FALSE())-VLOOKUP($A99,'Import OffPeak change'!$A$106:CO$202,88,FALSE())),0,(VLOOKUP($A99,'Import OffPeak'!$A$3:CO$99,88,FALSE())-VLOOKUP($A99,'Import OffPeak change'!$A$106:CO$202,88,FALSE())))</f>
        <v>0</v>
      </c>
      <c r="CK99" s="193" t="n">
        <f aca="false">IF(ISERROR(VLOOKUP($A99,'Import OffPeak'!$A$3:CP$99,89,FALSE())-VLOOKUP($A99,'Import OffPeak change'!$A$106:CP$202,89,FALSE())),0,(VLOOKUP($A99,'Import OffPeak'!$A$3:CP$99,89,FALSE())-VLOOKUP($A99,'Import OffPeak change'!$A$106:CP$202,89,FALSE())))</f>
        <v>0</v>
      </c>
      <c r="CL99" s="193" t="n">
        <f aca="false">IF(ISERROR(VLOOKUP($A99,'Import OffPeak'!$A$3:CQ$99,90,FALSE())-VLOOKUP($A99,'Import OffPeak change'!$A$106:CQ$202,90,FALSE())),0,(VLOOKUP($A99,'Import OffPeak'!$A$3:CQ$99,90,FALSE())-VLOOKUP($A99,'Import OffPeak change'!$A$106:CQ$202,90,FALSE())))</f>
        <v>0</v>
      </c>
      <c r="CM99" s="193" t="n">
        <f aca="false">IF(ISERROR(VLOOKUP($A99,'Import OffPeak'!$A$3:CR$99,91,FALSE())-VLOOKUP($A99,'Import OffPeak change'!$A$106:CR$202,91,FALSE())),0,(VLOOKUP($A99,'Import OffPeak'!$A$3:CR$99,91,FALSE())-VLOOKUP($A99,'Import OffPeak change'!$A$106:CR$202,91,FALSE())))</f>
        <v>0</v>
      </c>
      <c r="CN99" s="193" t="n">
        <f aca="false">IF(ISERROR(VLOOKUP($A99,'Import OffPeak'!$A$3:CS$99,92,FALSE())-VLOOKUP($A99,'Import OffPeak change'!$A$106:CS$202,92,FALSE())),0,(VLOOKUP($A99,'Import OffPeak'!$A$3:CS$99,92,FALSE())-VLOOKUP($A99,'Import OffPeak change'!$A$106:CS$202,92,FALSE())))</f>
        <v>0</v>
      </c>
      <c r="CO99" s="193" t="n">
        <f aca="false">IF(ISERROR(VLOOKUP($A99,'Import OffPeak'!$A$3:CT$99,93,FALSE())-VLOOKUP($A99,'Import OffPeak change'!$A$106:CT$202,93,FALSE())),0,(VLOOKUP($A99,'Import OffPeak'!$A$3:CT$99,93,FALSE())-VLOOKUP($A99,'Import OffPeak change'!$A$106:CT$202,93,FALSE())))</f>
        <v>0</v>
      </c>
      <c r="CP99" s="193" t="n">
        <f aca="false">IF(ISERROR(VLOOKUP($A99,'Import OffPeak'!$A$3:CU$99,94,FALSE())-VLOOKUP($A99,'Import OffPeak change'!$A$106:CU$202,94,FALSE())),0,(VLOOKUP($A99,'Import OffPeak'!$A$3:CU$99,94,FALSE())-VLOOKUP($A99,'Import OffPeak change'!$A$106:CU$202,94,FALSE())))</f>
        <v>0</v>
      </c>
      <c r="CQ99" s="193" t="n">
        <f aca="false">IF(ISERROR(VLOOKUP($A99,'Import OffPeak'!$A$3:CV$99,95,FALSE())-VLOOKUP($A99,'Import OffPeak change'!$A$106:CV$202,95,FALSE())),0,(VLOOKUP($A99,'Import OffPeak'!$A$3:CV$99,95,FALSE())-VLOOKUP($A99,'Import OffPeak change'!$A$106:CV$202,95,FALSE())))</f>
        <v>0</v>
      </c>
      <c r="CR99" s="193" t="n">
        <f aca="false">IF(ISERROR(VLOOKUP($A99,'Import OffPeak'!$A$3:CW$99,96,FALSE())-VLOOKUP($A99,'Import OffPeak change'!$A$106:CW$202,96,FALSE())),0,(VLOOKUP($A99,'Import OffPeak'!$A$3:CW$99,96,FALSE())-VLOOKUP($A99,'Import OffPeak change'!$A$106:CW$202,96,FALSE())))</f>
        <v>0</v>
      </c>
      <c r="CS99" s="193" t="n">
        <f aca="false">IF(ISERROR(VLOOKUP($A99,'Import OffPeak'!$A$3:CX$99,97,FALSE())-VLOOKUP($A99,'Import OffPeak change'!$A$106:CX$202,97,FALSE())),0,(VLOOKUP($A99,'Import OffPeak'!$A$3:CX$99,97,FALSE())-VLOOKUP($A99,'Import OffPeak change'!$A$106:CX$202,97,FALSE())))</f>
        <v>0</v>
      </c>
      <c r="CT99" s="193" t="n">
        <f aca="false">IF(ISERROR(VLOOKUP($A99,'Import OffPeak'!$A$3:CY$99,98,FALSE())-VLOOKUP($A99,'Import OffPeak change'!$A$106:CY$202,98,FALSE())),0,(VLOOKUP($A99,'Import OffPeak'!$A$3:CY$99,98,FALSE())-VLOOKUP($A99,'Import OffPeak change'!$A$106:CY$202,98,FALSE())))</f>
        <v>0</v>
      </c>
      <c r="CU99" s="193" t="n">
        <f aca="false">IF(ISERROR(VLOOKUP($A99,'Import OffPeak'!$A$3:CZ$99,99,FALSE())-VLOOKUP($A99,'Import OffPeak change'!$A$106:CZ$202,99,FALSE())),0,(VLOOKUP($A99,'Import OffPeak'!$A$3:CZ$99,99,FALSE())-VLOOKUP($A99,'Import OffPeak change'!$A$106:CZ$202,99,FALSE())))</f>
        <v>0</v>
      </c>
      <c r="CV99" s="193" t="n">
        <f aca="false">IF(ISERROR(VLOOKUP($A99,'Import OffPeak'!$A$3:DA$99,100,FALSE())-VLOOKUP($A99,'Import OffPeak change'!$A$106:DA$202,100,FALSE())),0,(VLOOKUP($A99,'Import OffPeak'!$A$3:DA$99,100,FALSE())-VLOOKUP($A99,'Import OffPeak change'!$A$106:DA$202,100,FALSE())))</f>
        <v>0</v>
      </c>
      <c r="CW99" s="193" t="n">
        <f aca="false">IF(ISERROR(VLOOKUP($A99,'Import OffPeak'!$A$3:DB$99,101,FALSE())-VLOOKUP($A99,'Import OffPeak change'!$A$106:DB$202,101,FALSE())),0,(VLOOKUP($A99,'Import OffPeak'!$A$3:DB$99,101,FALSE())-VLOOKUP($A99,'Import OffPeak change'!$A$106:DB$202,101,FALSE())))</f>
        <v>0</v>
      </c>
      <c r="CX99" s="193" t="n">
        <f aca="false">IF(ISERROR(VLOOKUP($A99,'Import OffPeak'!$A$3:DC$99,102,FALSE())-VLOOKUP($A99,'Import OffPeak change'!$A$106:DC$202,102,FALSE())),0,(VLOOKUP($A99,'Import OffPeak'!$A$3:DC$99,102,FALSE())-VLOOKUP($A99,'Import OffPeak change'!$A$106:DC$202,102,FALSE())))</f>
        <v>0</v>
      </c>
      <c r="CY99" s="193" t="n">
        <f aca="false">IF(ISERROR(VLOOKUP($A99,'Import OffPeak'!$A$3:DD$99,103,FALSE())-VLOOKUP($A99,'Import OffPeak change'!$A$106:DD$202,103,FALSE())),0,(VLOOKUP($A99,'Import OffPeak'!$A$3:DD$99,103,FALSE())-VLOOKUP($A99,'Import OffPeak change'!$A$106:DD$202,103,FALSE())))</f>
        <v>0</v>
      </c>
      <c r="CZ99" s="193" t="n">
        <f aca="false">IF(ISERROR(VLOOKUP($A99,'Import OffPeak'!$A$3:DE$99,104,FALSE())-VLOOKUP($A99,'Import OffPeak change'!$A$106:DE$202,104,FALSE())),0,(VLOOKUP($A99,'Import OffPeak'!$A$3:DE$99,104,FALSE())-VLOOKUP($A99,'Import OffPeak change'!$A$106:DE$202,104,FALSE())))</f>
        <v>0</v>
      </c>
      <c r="DA99" s="193" t="n">
        <f aca="false">IF(ISERROR(VLOOKUP($A99,'Import OffPeak'!$A$3:DF$99,105,FALSE())-VLOOKUP($A99,'Import OffPeak change'!$A$106:DF$202,105,FALSE())),0,(VLOOKUP($A99,'Import OffPeak'!$A$3:DF$99,105,FALSE())-VLOOKUP($A99,'Import OffPeak change'!$A$106:DF$202,105,FALSE())))</f>
        <v>0</v>
      </c>
      <c r="DB99" s="193" t="n">
        <f aca="false">IF(ISERROR(VLOOKUP($A99,'Import OffPeak'!$A$3:DG$99,106,FALSE())-VLOOKUP($A99,'Import OffPeak change'!$A$106:DG$202,106,FALSE())),0,(VLOOKUP($A99,'Import OffPeak'!$A$3:DG$99,106,FALSE())-VLOOKUP($A99,'Import OffPeak change'!$A$106:DG$202,106,FALSE())))</f>
        <v>0</v>
      </c>
      <c r="DC99" s="193" t="n">
        <f aca="false">IF(ISERROR(VLOOKUP($A99,'Import OffPeak'!$A$3:DH$99,107,FALSE())-VLOOKUP($A99,'Import OffPeak change'!$A$106:DH$202,107,FALSE())),0,(VLOOKUP($A99,'Import OffPeak'!$A$3:DH$99,107,FALSE())-VLOOKUP($A99,'Import OffPeak change'!$A$106:DH$202,107,FALSE())))</f>
        <v>0</v>
      </c>
      <c r="DD99" s="193" t="n">
        <f aca="false">IF(ISERROR(VLOOKUP($A99,'Import OffPeak'!$A$3:DI$99,108,FALSE())-VLOOKUP($A99,'Import OffPeak change'!$A$106:DI$202,108,FALSE())),0,(VLOOKUP($A99,'Import OffPeak'!$A$3:DI$99,108,FALSE())-VLOOKUP($A99,'Import OffPeak change'!$A$106:DI$202,108,FALSE())))</f>
        <v>0</v>
      </c>
      <c r="DE99" s="193" t="n">
        <f aca="false">IF(ISERROR(VLOOKUP($A99,'Import OffPeak'!$A$3:DJ$99,109,FALSE())-VLOOKUP($A99,'Import OffPeak change'!$A$106:DJ$202,109,FALSE())),0,(VLOOKUP($A99,'Import OffPeak'!$A$3:DJ$99,109,FALSE())-VLOOKUP($A99,'Import OffPeak change'!$A$106:DJ$202,109,FALSE())))</f>
        <v>0</v>
      </c>
      <c r="DF99" s="193" t="n">
        <f aca="false">IF(ISERROR(VLOOKUP($A99,'Import OffPeak'!$A$3:DK$99,110,FALSE())-VLOOKUP($A99,'Import OffPeak change'!$A$106:DK$202,110,FALSE())),0,(VLOOKUP($A99,'Import OffPeak'!$A$3:DK$99,110,FALSE())-VLOOKUP($A99,'Import OffPeak change'!$A$106:DK$202,110,FALSE())))</f>
        <v>0</v>
      </c>
      <c r="DG99" s="193" t="n">
        <f aca="false">IF(ISERROR(VLOOKUP($A99,'Import OffPeak'!$A$3:DL$99,111,FALSE())-VLOOKUP($A99,'Import OffPeak change'!$A$106:DL$202,111,FALSE())),0,(VLOOKUP($A99,'Import OffPeak'!$A$3:DL$99,111,FALSE())-VLOOKUP($A99,'Import OffPeak change'!$A$106:DL$202,111,FALSE())))</f>
        <v>0</v>
      </c>
      <c r="DH99" s="193" t="n">
        <f aca="false">IF(ISERROR(VLOOKUP($A99,'Import OffPeak'!$A$3:DM$99,112,FALSE())-VLOOKUP($A99,'Import OffPeak change'!$A$106:DM$202,112,FALSE())),0,(VLOOKUP($A99,'Import OffPeak'!$A$3:DM$99,112,FALSE())-VLOOKUP($A99,'Import OffPeak change'!$A$106:DM$202,112,FALSE())))</f>
        <v>0</v>
      </c>
      <c r="DI99" s="193" t="n">
        <f aca="false">IF(ISERROR(VLOOKUP($A99,'Import OffPeak'!$A$3:DN$99,113,FALSE())-VLOOKUP($A99,'Import OffPeak change'!$A$106:DN$202,113,FALSE())),0,(VLOOKUP($A99,'Import OffPeak'!$A$3:DN$99,113,FALSE())-VLOOKUP($A99,'Import OffPeak change'!$A$106:DN$202,113,FALSE())))</f>
        <v>0</v>
      </c>
      <c r="DJ99" s="193" t="n">
        <f aca="false">IF(ISERROR(VLOOKUP($A99,'Import OffPeak'!$A$3:DO$99,114,FALSE())-VLOOKUP($A99,'Import OffPeak change'!$A$106:DO$202,114,FALSE())),0,(VLOOKUP($A99,'Import OffPeak'!$A$3:DO$99,114,FALSE())-VLOOKUP($A99,'Import OffPeak change'!$A$106:DO$202,114,FALSE())))</f>
        <v>0</v>
      </c>
      <c r="DK99" s="193" t="n">
        <f aca="false">IF(ISERROR(VLOOKUP($A99,'Import OffPeak'!$A$3:DP$99,115,FALSE())-VLOOKUP($A99,'Import OffPeak change'!$A$106:DP$202,115,FALSE())),0,(VLOOKUP($A99,'Import OffPeak'!$A$3:DP$99,115,FALSE())-VLOOKUP($A99,'Import OffPeak change'!$A$106:DP$202,115,FALSE())))</f>
        <v>0</v>
      </c>
      <c r="DL99" s="193" t="n">
        <f aca="false">IF(ISERROR(VLOOKUP($A99,'Import OffPeak'!$A$3:DQ$99,116,FALSE())-VLOOKUP($A99,'Import OffPeak change'!$A$106:DQ$202,116,FALSE())),0,(VLOOKUP($A99,'Import OffPeak'!$A$3:DQ$99,116,FALSE())-VLOOKUP($A99,'Import OffPeak change'!$A$106:DQ$202,116,FALSE())))</f>
        <v>0</v>
      </c>
      <c r="DM99" s="193" t="n">
        <f aca="false">IF(ISERROR(VLOOKUP($A99,'Import OffPeak'!$A$3:DR$99,117,FALSE())-VLOOKUP($A99,'Import OffPeak change'!$A$106:DR$202,117,FALSE())),0,(VLOOKUP($A99,'Import OffPeak'!$A$3:DR$99,117,FALSE())-VLOOKUP($A99,'Import OffPeak change'!$A$106:DR$202,117,FALSE())))</f>
        <v>0</v>
      </c>
      <c r="DN99" s="193" t="n">
        <f aca="false">IF(ISERROR(VLOOKUP($A99,'Import OffPeak'!$A$3:DS$99,118,FALSE())-VLOOKUP($A99,'Import OffPeak change'!$A$106:DS$202,118,FALSE())),0,(VLOOKUP($A99,'Import OffPeak'!$A$3:DS$99,118,FALSE())-VLOOKUP($A99,'Import OffPeak change'!$A$106:DS$202,118,FALSE())))</f>
        <v>0</v>
      </c>
      <c r="DO99" s="193" t="n">
        <f aca="false">IF(ISERROR(VLOOKUP($A99,'Import OffPeak'!$A$3:DT$99,119,FALSE())-VLOOKUP($A99,'Import OffPeak change'!$A$106:DT$202,119,FALSE())),0,(VLOOKUP($A99,'Import OffPeak'!$A$3:DT$99,119,FALSE())-VLOOKUP($A99,'Import OffPeak change'!$A$106:DT$202,119,FALSE())))</f>
        <v>0</v>
      </c>
      <c r="DP99" s="193" t="n">
        <f aca="false">IF(ISERROR(VLOOKUP($A99,'Import OffPeak'!$A$3:DU$99,120,FALSE())-VLOOKUP($A99,'Import OffPeak change'!$A$106:DU$202,120,FALSE())),0,(VLOOKUP($A99,'Import OffPeak'!$A$3:DU$99,120,FALSE())-VLOOKUP($A99,'Import OffPeak change'!$A$106:DU$202,120,FALSE())))</f>
        <v>0</v>
      </c>
      <c r="DQ99" s="193" t="n">
        <f aca="false">IF(ISERROR(VLOOKUP($A99,'Import OffPeak'!$A$3:DV$99,121,FALSE())-VLOOKUP($A99,'Import OffPeak change'!$A$106:DV$202,121,FALSE())),0,(VLOOKUP($A99,'Import OffPeak'!$A$3:DV$99,121,FALSE())-VLOOKUP($A99,'Import OffPeak change'!$A$106:DV$202,121,FALSE())))</f>
        <v>0</v>
      </c>
      <c r="DR99" s="193" t="n">
        <f aca="false">IF(ISERROR(VLOOKUP($A99,'Import OffPeak'!$A$3:DW$99,122,FALSE())-VLOOKUP($A99,'Import OffPeak change'!$A$106:DW$202,122,FALSE())),0,(VLOOKUP($A99,'Import OffPeak'!$A$3:DW$99,122,FALSE())-VLOOKUP($A99,'Import OffPeak change'!$A$106:DW$202,122,FALSE())))</f>
        <v>0</v>
      </c>
      <c r="DS99" s="193" t="n">
        <f aca="false">IF(ISERROR(VLOOKUP($A99,'Import OffPeak'!$A$3:DX$99,123,FALSE())-VLOOKUP($A99,'Import OffPeak change'!$A$106:DX$202,123,FALSE())),0,(VLOOKUP($A99,'Import OffPeak'!$A$3:DX$99,123,FALSE())-VLOOKUP($A99,'Import OffPeak change'!$A$106:DX$202,123,FALSE())))</f>
        <v>0</v>
      </c>
      <c r="DT99" s="193" t="n">
        <f aca="false">IF(ISERROR(VLOOKUP($A99,'Import OffPeak'!$A$3:DY$99,124,FALSE())-VLOOKUP($A99,'Import OffPeak change'!$A$106:DY$202,124,FALSE())),0,(VLOOKUP($A99,'Import OffPeak'!$A$3:DY$99,124,FALSE())-VLOOKUP($A99,'Import OffPeak change'!$A$106:DY$202,124,FALSE())))</f>
        <v>0</v>
      </c>
      <c r="DU99" s="193" t="n">
        <f aca="false">IF(ISERROR(VLOOKUP($A99,'Import OffPeak'!$A$3:DZ$99,125,FALSE())-VLOOKUP($A99,'Import OffPeak change'!$A$106:DZ$202,125,FALSE())),0,(VLOOKUP($A99,'Import OffPeak'!$A$3:DZ$99,125,FALSE())-VLOOKUP($A99,'Import OffPeak change'!$A$106:DZ$202,125,FALSE())))</f>
        <v>0</v>
      </c>
      <c r="DV99" s="193" t="n">
        <f aca="false">IF(ISERROR(VLOOKUP($A99,'Import OffPeak'!$A$3:EA$99,126,FALSE())-VLOOKUP($A99,'Import OffPeak change'!$A$106:EA$202,126,FALSE())),0,(VLOOKUP($A99,'Import OffPeak'!$A$3:EA$99,126,FALSE())-VLOOKUP($A99,'Import OffPeak change'!$A$106:EA$202,126,FALSE())))</f>
        <v>0</v>
      </c>
      <c r="DW99" s="193" t="n">
        <f aca="false">IF(ISERROR(VLOOKUP($A99,'Import OffPeak'!$A$3:EB$99,127,FALSE())-VLOOKUP($A99,'Import OffPeak change'!$A$106:EB$202,127,FALSE())),0,(VLOOKUP($A99,'Import OffPeak'!$A$3:EB$99,127,FALSE())-VLOOKUP($A99,'Import OffPeak change'!$A$106:EB$202,127,FALSE())))</f>
        <v>0</v>
      </c>
      <c r="DX99" s="193" t="n">
        <f aca="false">IF(ISERROR(VLOOKUP($A99,'Import OffPeak'!$A$3:EC$99,128,FALSE())-VLOOKUP($A99,'Import OffPeak change'!$A$106:EC$202,128,FALSE())),0,(VLOOKUP($A99,'Import OffPeak'!$A$3:EC$99,128,FALSE())-VLOOKUP($A99,'Import OffPeak change'!$A$106:EC$202,128,FALSE())))</f>
        <v>0</v>
      </c>
      <c r="DY99" s="193" t="n">
        <f aca="false">IF(ISERROR(VLOOKUP($A99,'Import OffPeak'!$A$3:ED$99,129,FALSE())-VLOOKUP($A99,'Import OffPeak change'!$A$106:ED$202,129,FALSE())),0,(VLOOKUP($A99,'Import OffPeak'!$A$3:ED$99,129,FALSE())-VLOOKUP($A99,'Import OffPeak change'!$A$106:ED$202,129,FALSE())))</f>
        <v>0</v>
      </c>
      <c r="DZ99" s="193" t="n">
        <f aca="false">IF(ISERROR(VLOOKUP($A99,'Import OffPeak'!$A$3:EE$99,130,FALSE())-VLOOKUP($A99,'Import OffPeak change'!$A$106:EE$202,130,FALSE())),0,(VLOOKUP($A99,'Import OffPeak'!$A$3:EE$99,130,FALSE())-VLOOKUP($A99,'Import OffPeak change'!$A$106:EE$202,130,FALSE())))</f>
        <v>0</v>
      </c>
      <c r="EA99" s="193" t="n">
        <f aca="false">IF(ISERROR(VLOOKUP($A99,'Import OffPeak'!$A$3:EF$99,131,FALSE())-VLOOKUP($A99,'Import OffPeak change'!$A$106:EF$202,131,FALSE())),0,(VLOOKUP($A99,'Import OffPeak'!$A$3:EF$99,131,FALSE())-VLOOKUP($A99,'Import OffPeak change'!$A$106:EF$202,131,FALSE())))</f>
        <v>0</v>
      </c>
      <c r="EB99" s="193" t="n">
        <f aca="false">IF(ISERROR(VLOOKUP($A99,'Import OffPeak'!$A$3:EG$99,132,FALSE())-VLOOKUP($A99,'Import OffPeak change'!$A$106:EG$202,132,FALSE())),0,(VLOOKUP($A99,'Import OffPeak'!$A$3:EG$99,132,FALSE())-VLOOKUP($A99,'Import OffPeak change'!$A$106:EG$202,132,FALSE())))</f>
        <v>0</v>
      </c>
      <c r="EC99" s="193" t="n">
        <f aca="false">IF(ISERROR(VLOOKUP($A99,'Import OffPeak'!$A$3:EH$99,133,FALSE())-VLOOKUP($A99,'Import OffPeak change'!$A$106:EH$202,133,FALSE())),0,(VLOOKUP($A99,'Import OffPeak'!$A$3:EH$99,133,FALSE())-VLOOKUP($A99,'Import OffPeak change'!$A$106:EH$202,133,FALSE())))</f>
        <v>0</v>
      </c>
      <c r="ED99" s="193" t="n">
        <f aca="false">IF(ISERROR(VLOOKUP($A99,'Import OffPeak'!$A$3:EI$99,134,FALSE())-VLOOKUP($A99,'Import OffPeak change'!$A$106:EI$202,134,FALSE())),0,(VLOOKUP($A99,'Import OffPeak'!$A$3:EI$99,134,FALSE())-VLOOKUP($A99,'Import OffPeak change'!$A$106:EI$202,134,FALSE())))</f>
        <v>0</v>
      </c>
      <c r="EE99" s="193" t="n">
        <f aca="false">IF(ISERROR(VLOOKUP($A99,'Import OffPeak'!$A$3:EJ$99,135,FALSE())-VLOOKUP($A99,'Import OffPeak change'!$A$106:EJ$202,135,FALSE())),0,(VLOOKUP($A99,'Import OffPeak'!$A$3:EJ$99,135,FALSE())-VLOOKUP($A99,'Import OffPeak change'!$A$106:EJ$202,135,FALSE())))</f>
        <v>0</v>
      </c>
      <c r="EF99" s="193" t="n">
        <f aca="false">IF(ISERROR(VLOOKUP($A99,'Import OffPeak'!$A$3:EK$99,136,FALSE())-VLOOKUP($A99,'Import OffPeak change'!$A$106:EK$202,136,FALSE())),0,(VLOOKUP($A99,'Import OffPeak'!$A$3:EK$99,136,FALSE())-VLOOKUP($A99,'Import OffPeak change'!$A$106:EK$202,136,FALSE())))</f>
        <v>0</v>
      </c>
      <c r="EG99" s="193" t="n">
        <f aca="false">IF(ISERROR(VLOOKUP($A99,'Import OffPeak'!$A$3:EL$99,137,FALSE())-VLOOKUP($A99,'Import OffPeak change'!$A$106:EL$202,137,FALSE())),0,(VLOOKUP($A99,'Import OffPeak'!$A$3:EL$99,137,FALSE())-VLOOKUP($A99,'Import OffPeak change'!$A$106:EL$202,137,FALSE())))</f>
        <v>0</v>
      </c>
      <c r="EH99" s="193" t="n">
        <f aca="false">IF(ISERROR(VLOOKUP($A99,'Import OffPeak'!$A$3:EM$99,138,FALSE())-VLOOKUP($A99,'Import OffPeak change'!$A$106:EM$202,138,FALSE())),0,(VLOOKUP($A99,'Import OffPeak'!$A$3:EM$99,138,FALSE())-VLOOKUP($A99,'Import OffPeak change'!$A$106:EM$202,138,FALSE())))</f>
        <v>0</v>
      </c>
      <c r="EI99" s="193" t="n">
        <f aca="false">IF(ISERROR(VLOOKUP($A99,'Import OffPeak'!$A$3:EN$99,139,FALSE())-VLOOKUP($A99,'Import OffPeak change'!$A$106:EN$202,139,FALSE())),0,(VLOOKUP($A99,'Import OffPeak'!$A$3:EN$99,139,FALSE())-VLOOKUP($A99,'Import OffPeak change'!$A$106:EN$202,139,FALSE())))</f>
        <v>0</v>
      </c>
      <c r="EJ99" s="193" t="n">
        <f aca="false">IF(ISERROR(VLOOKUP($A99,'Import OffPeak'!$A$3:EO$99,140,FALSE())-VLOOKUP($A99,'Import OffPeak change'!$A$106:EO$202,140,FALSE())),0,(VLOOKUP($A99,'Import OffPeak'!$A$3:EO$99,140,FALSE())-VLOOKUP($A99,'Import OffPeak change'!$A$106:EO$202,140,FALSE())))</f>
        <v>0</v>
      </c>
      <c r="EK99" s="193" t="n">
        <f aca="false">IF(ISERROR(VLOOKUP($A99,'Import OffPeak'!$A$3:EP$99,141,FALSE())-VLOOKUP($A99,'Import OffPeak change'!$A$106:EP$202,141,FALSE())),0,(VLOOKUP($A99,'Import OffPeak'!$A$3:EP$99,141,FALSE())-VLOOKUP($A99,'Import OffPeak change'!$A$106:EP$202,141,FALSE())))</f>
        <v>0</v>
      </c>
      <c r="EL99" s="193" t="n">
        <f aca="false">IF(ISERROR(VLOOKUP($A99,'Import OffPeak'!$A$3:EQ$99,142,FALSE())-VLOOKUP($A99,'Import OffPeak change'!$A$106:EQ$202,142,FALSE())),0,(VLOOKUP($A99,'Import OffPeak'!$A$3:EQ$99,142,FALSE())-VLOOKUP($A99,'Import OffPeak change'!$A$106:EQ$202,142,FALSE())))</f>
        <v>0</v>
      </c>
      <c r="EM99" s="193" t="n">
        <f aca="false">IF(ISERROR(VLOOKUP($A99,'Import OffPeak'!$A$3:ER$99,143,FALSE())-VLOOKUP($A99,'Import OffPeak change'!$A$106:ER$202,143,FALSE())),0,(VLOOKUP($A99,'Import OffPeak'!$A$3:ER$99,143,FALSE())-VLOOKUP($A99,'Import OffPeak change'!$A$106:ER$202,143,FALSE())))</f>
        <v>0</v>
      </c>
      <c r="EN99" s="193" t="n">
        <f aca="false">IF(ISERROR(VLOOKUP($A99,'Import OffPeak'!$A$3:ES$99,144,FALSE())-VLOOKUP($A99,'Import OffPeak change'!$A$106:ES$202,144,FALSE())),0,(VLOOKUP($A99,'Import OffPeak'!$A$3:ES$99,144,FALSE())-VLOOKUP($A99,'Import OffPeak change'!$A$106:ES$202,144,FALSE())))</f>
        <v>0</v>
      </c>
      <c r="EO99" s="193" t="n">
        <f aca="false">IF(ISERROR(VLOOKUP($A99,'Import OffPeak'!$A$3:ET$99,145,FALSE())-VLOOKUP($A99,'Import OffPeak change'!$A$106:ET$202,145,FALSE())),0,(VLOOKUP($A99,'Import OffPeak'!$A$3:ET$99,145,FALSE())-VLOOKUP($A99,'Import OffPeak change'!$A$106:ET$202,145,FALSE())))</f>
        <v>0</v>
      </c>
      <c r="EP99" s="193" t="n">
        <f aca="false">IF(ISERROR(VLOOKUP($A99,'Import OffPeak'!$A$3:EU$99,146,FALSE())-VLOOKUP($A99,'Import OffPeak change'!$A$106:EU$202,146,FALSE())),0,(VLOOKUP($A99,'Import OffPeak'!$A$3:EU$99,146,FALSE())-VLOOKUP($A99,'Import OffPeak change'!$A$106:EU$202,146,FALSE())))</f>
        <v>0</v>
      </c>
      <c r="EQ99" s="193" t="n">
        <f aca="false">IF(ISERROR(VLOOKUP($A99,'Import OffPeak'!$A$3:EV$99,147,FALSE())-VLOOKUP($A99,'Import OffPeak change'!$A$106:EV$202,147,FALSE())),0,(VLOOKUP($A99,'Import OffPeak'!$A$3:EV$99,147,FALSE())-VLOOKUP($A99,'Import OffPeak change'!$A$106:EV$202,147,FALSE())))</f>
        <v>0</v>
      </c>
      <c r="ER99" s="193" t="n">
        <f aca="false">IF(ISERROR(VLOOKUP($A99,'Import OffPeak'!$A$3:EW$99,148,FALSE())-VLOOKUP($A99,'Import OffPeak change'!$A$106:EW$202,148,FALSE())),0,(VLOOKUP($A99,'Import OffPeak'!$A$3:EW$99,148,FALSE())-VLOOKUP($A99,'Import OffPeak change'!$A$106:EW$202,148,FALSE())))</f>
        <v>0</v>
      </c>
      <c r="ES99" s="193" t="n">
        <f aca="false">IF(ISERROR(VLOOKUP($A99,'Import OffPeak'!$A$3:EX$99,149,FALSE())-VLOOKUP($A99,'Import OffPeak change'!$A$106:EX$202,149,FALSE())),0,(VLOOKUP($A99,'Import OffPeak'!$A$3:EX$99,149,FALSE())-VLOOKUP($A99,'Import OffPeak change'!$A$106:EX$202,149,FALSE())))</f>
        <v>0</v>
      </c>
      <c r="ET99" s="193" t="n">
        <f aca="false">IF(ISERROR(VLOOKUP($A99,'Import OffPeak'!$A$3:EY$99,150,FALSE())-VLOOKUP($A99,'Import OffPeak change'!$A$106:EY$202,150,FALSE())),0,(VLOOKUP($A99,'Import OffPeak'!$A$3:EY$99,150,FALSE())-VLOOKUP($A99,'Import OffPeak change'!$A$106:EY$202,150,FALSE())))</f>
        <v>0</v>
      </c>
      <c r="EU99" s="193" t="n">
        <f aca="false">IF(ISERROR(VLOOKUP($A99,'Import OffPeak'!$A$3:EZ$99,151,FALSE())-VLOOKUP($A99,'Import OffPeak change'!$A$106:EZ$202,151,FALSE())),0,(VLOOKUP($A99,'Import OffPeak'!$A$3:EZ$99,151,FALSE())-VLOOKUP($A99,'Import OffPeak change'!$A$106:EZ$202,151,FALSE())))</f>
        <v>0</v>
      </c>
      <c r="EV99" s="193" t="n">
        <f aca="false">IF(ISERROR(VLOOKUP($A99,'Import OffPeak'!$A$3:FA$99,152,FALSE())-VLOOKUP($A99,'Import OffPeak change'!$A$106:FA$202,152,FALSE())),0,(VLOOKUP($A99,'Import OffPeak'!$A$3:FA$99,152,FALSE())-VLOOKUP($A99,'Import OffPeak change'!$A$106:FA$202,152,FALSE())))</f>
        <v>0</v>
      </c>
      <c r="EW99" s="193" t="n">
        <f aca="false">IF(ISERROR(VLOOKUP($A99,'Import OffPeak'!$A$3:FB$99,153,FALSE())-VLOOKUP($A99,'Import OffPeak change'!$A$106:FB$202,153,FALSE())),0,(VLOOKUP($A99,'Import OffPeak'!$A$3:FB$99,153,FALSE())-VLOOKUP($A99,'Import OffPeak change'!$A$106:FB$202,153,FALSE())))</f>
        <v>0</v>
      </c>
      <c r="EX99" s="193" t="n">
        <f aca="false">IF(ISERROR(VLOOKUP($A99,'Import OffPeak'!$A$3:FC$99,154,FALSE())-VLOOKUP($A99,'Import OffPeak change'!$A$106:FC$202,154,FALSE())),0,(VLOOKUP($A99,'Import OffPeak'!$A$3:FC$99,154,FALSE())-VLOOKUP($A99,'Import OffPeak change'!$A$106:FC$202,154,FALSE())))</f>
        <v>0</v>
      </c>
      <c r="EY99" s="193" t="n">
        <f aca="false">IF(ISERROR(VLOOKUP($A99,'Import OffPeak'!$A$3:FD$99,155,FALSE())-VLOOKUP($A99,'Import OffPeak change'!$A$106:FD$202,155,FALSE())),0,(VLOOKUP($A99,'Import OffPeak'!$A$3:FD$99,155,FALSE())-VLOOKUP($A99,'Import OffPeak change'!$A$106:FD$202,155,FALSE())))</f>
        <v>0</v>
      </c>
      <c r="EZ99" s="193" t="n">
        <f aca="false">IF(ISERROR(VLOOKUP($A99,'Import OffPeak'!$A$3:FE$99,156,FALSE())-VLOOKUP($A99,'Import OffPeak change'!$A$106:FE$202,156,FALSE())),0,(VLOOKUP($A99,'Import OffPeak'!$A$3:FE$99,156,FALSE())-VLOOKUP($A99,'Import OffPeak change'!$A$106:FE$202,156,FALSE())))</f>
        <v>0</v>
      </c>
      <c r="FA99" s="193" t="n">
        <f aca="false">IF(ISERROR(VLOOKUP($A99,'Import OffPeak'!$A$3:FF$99,157,FALSE())-VLOOKUP($A99,'Import OffPeak change'!$A$106:FF$202,157,FALSE())),0,(VLOOKUP($A99,'Import OffPeak'!$A$3:FF$99,157,FALSE())-VLOOKUP($A99,'Import OffPeak change'!$A$106:FF$202,157,FALSE())))</f>
        <v>0</v>
      </c>
      <c r="FB99" s="193" t="n">
        <f aca="false">IF(ISERROR(VLOOKUP($A99,'Import OffPeak'!$A$3:FG$99,158,FALSE())-VLOOKUP($A99,'Import OffPeak change'!$A$106:FG$202,158,FALSE())),0,(VLOOKUP($A99,'Import OffPeak'!$A$3:FG$99,158,FALSE())-VLOOKUP($A99,'Import OffPeak change'!$A$106:FG$202,158,FALSE())))</f>
        <v>0</v>
      </c>
      <c r="FC99" s="193" t="n">
        <f aca="false">IF(ISERROR(VLOOKUP($A99,'Import OffPeak'!$A$3:FH$99,159,FALSE())-VLOOKUP($A99,'Import OffPeak change'!$A$106:FH$202,159,FALSE())),0,(VLOOKUP($A99,'Import OffPeak'!$A$3:FH$99,159,FALSE())-VLOOKUP($A99,'Import OffPeak change'!$A$106:FH$202,159,FALSE())))</f>
        <v>0</v>
      </c>
      <c r="FD99" s="193" t="n">
        <f aca="false">IF(ISERROR(VLOOKUP($A99,'Import OffPeak'!$A$3:FI$99,160,FALSE())-VLOOKUP($A99,'Import OffPeak change'!$A$106:FI$202,160,FALSE())),0,(VLOOKUP($A99,'Import OffPeak'!$A$3:FI$99,160,FALSE())-VLOOKUP($A99,'Import OffPeak change'!$A$106:FI$202,160,FALSE())))</f>
        <v>0</v>
      </c>
      <c r="FE99" s="193" t="n">
        <f aca="false">IF(ISERROR(VLOOKUP($A99,'Import OffPeak'!$A$3:FJ$99,161,FALSE())-VLOOKUP($A99,'Import OffPeak change'!$A$106:FJ$202,161,FALSE())),0,(VLOOKUP($A99,'Import OffPeak'!$A$3:FJ$99,161,FALSE())-VLOOKUP($A99,'Import OffPeak change'!$A$106:FJ$202,161,FALSE())))</f>
        <v>0</v>
      </c>
      <c r="FF99" s="193" t="n">
        <f aca="false">IF(ISERROR(VLOOKUP($A99,'Import OffPeak'!$A$3:FK$99,162,FALSE())-VLOOKUP($A99,'Import OffPeak change'!$A$106:FK$202,162,FALSE())),0,(VLOOKUP($A99,'Import OffPeak'!$A$3:FK$99,162,FALSE())-VLOOKUP($A99,'Import OffPeak change'!$A$106:FK$202,162,FALSE())))</f>
        <v>0</v>
      </c>
      <c r="FG99" s="193" t="n">
        <f aca="false">IF(ISERROR(VLOOKUP($A99,'Import OffPeak'!$A$3:FL$99,163,FALSE())-VLOOKUP($A99,'Import OffPeak change'!$A$106:FL$202,163,FALSE())),0,(VLOOKUP($A99,'Import OffPeak'!$A$3:FL$99,163,FALSE())-VLOOKUP($A99,'Import OffPeak change'!$A$106:FL$202,163,FALSE())))</f>
        <v>0</v>
      </c>
      <c r="FH99" s="193" t="n">
        <f aca="false">IF(ISERROR(VLOOKUP($A99,'Import OffPeak'!$A$3:FM$99,164,FALSE())-VLOOKUP($A99,'Import OffPeak change'!$A$106:FM$202,164,FALSE())),0,(VLOOKUP($A99,'Import OffPeak'!$A$3:FM$99,164,FALSE())-VLOOKUP($A99,'Import OffPeak change'!$A$106:FM$202,164,FALSE())))</f>
        <v>0</v>
      </c>
      <c r="FI99" s="193" t="n">
        <f aca="false">IF(ISERROR(VLOOKUP($A99,'Import OffPeak'!$A$3:FN$99,165,FALSE())-VLOOKUP($A99,'Import OffPeak change'!$A$106:FN$202,165,FALSE())),0,(VLOOKUP($A99,'Import OffPeak'!$A$3:FN$99,165,FALSE())-VLOOKUP($A99,'Import OffPeak change'!$A$106:FN$202,165,FALSE())))</f>
        <v>0</v>
      </c>
      <c r="FJ99" s="193" t="n">
        <f aca="false">IF(ISERROR(VLOOKUP($A99,'Import OffPeak'!$A$3:FO$99,166,FALSE())-VLOOKUP($A99,'Import OffPeak change'!$A$106:FO$202,166,FALSE())),0,(VLOOKUP($A99,'Import OffPeak'!$A$3:FO$99,166,FALSE())-VLOOKUP($A99,'Import OffPeak change'!$A$106:FO$202,166,FALSE())))</f>
        <v>0</v>
      </c>
      <c r="FK99" s="193" t="n">
        <f aca="false">IF(ISERROR(VLOOKUP($A99,'Import OffPeak'!$A$3:FP$99,167,FALSE())-VLOOKUP($A99,'Import OffPeak change'!$A$106:FP$202,167,FALSE())),0,(VLOOKUP($A99,'Import OffPeak'!$A$3:FP$99,167,FALSE())-VLOOKUP($A99,'Import OffPeak change'!$A$106:FP$202,167,FALSE())))</f>
        <v>0</v>
      </c>
      <c r="FL99" s="193" t="n">
        <f aca="false">IF(ISERROR(VLOOKUP($A99,'Import OffPeak'!$A$3:FQ$99,168,FALSE())-VLOOKUP($A99,'Import OffPeak change'!$A$106:FQ$202,168,FALSE())),0,(VLOOKUP($A99,'Import OffPeak'!$A$3:FQ$99,168,FALSE())-VLOOKUP($A99,'Import OffPeak change'!$A$106:FQ$202,168,FALSE())))</f>
        <v>0</v>
      </c>
      <c r="FM99" s="193" t="n">
        <f aca="false">IF(ISERROR(VLOOKUP($A99,'Import OffPeak'!$A$3:FR$99,169,FALSE())-VLOOKUP($A99,'Import OffPeak change'!$A$106:FR$202,169,FALSE())),0,(VLOOKUP($A99,'Import OffPeak'!$A$3:FR$99,169,FALSE())-VLOOKUP($A99,'Import OffPeak change'!$A$106:FR$202,169,FALSE())))</f>
        <v>0</v>
      </c>
      <c r="FN99" s="193" t="n">
        <f aca="false">IF(ISERROR(VLOOKUP($A99,'Import OffPeak'!$A$3:FS$99,170,FALSE())-VLOOKUP($A99,'Import OffPeak change'!$A$106:FS$202,170,FALSE())),0,(VLOOKUP($A99,'Import OffPeak'!$A$3:FS$99,170,FALSE())-VLOOKUP($A99,'Import OffPeak change'!$A$106:FS$202,170,FALSE())))</f>
        <v>0</v>
      </c>
      <c r="FO99" s="193" t="n">
        <f aca="false">IF(ISERROR(VLOOKUP($A99,'Import OffPeak'!$A$3:FT$99,171,FALSE())-VLOOKUP($A99,'Import OffPeak change'!$A$106:FT$202,171,FALSE())),0,(VLOOKUP($A99,'Import OffPeak'!$A$3:FT$99,171,FALSE())-VLOOKUP($A99,'Import OffPeak change'!$A$106:FT$202,171,FALSE())))</f>
        <v>0</v>
      </c>
      <c r="FP99" s="193" t="n">
        <f aca="false">IF(ISERROR(VLOOKUP($A99,'Import OffPeak'!$A$3:FU$99,172,FALSE())-VLOOKUP($A99,'Import OffPeak change'!$A$106:FU$202,172,FALSE())),0,(VLOOKUP($A99,'Import OffPeak'!$A$3:FU$99,172,FALSE())-VLOOKUP($A99,'Import OffPeak change'!$A$106:FU$202,172,FALSE())))</f>
        <v>0</v>
      </c>
      <c r="FQ99" s="193" t="n">
        <f aca="false">IF(ISERROR(VLOOKUP($A99,'Import OffPeak'!$A$3:FV$99,173,FALSE())-VLOOKUP($A99,'Import OffPeak change'!$A$106:FV$202,173,FALSE())),0,(VLOOKUP($A99,'Import OffPeak'!$A$3:FV$99,173,FALSE())-VLOOKUP($A99,'Import OffPeak change'!$A$106:FV$202,173,FALSE())))</f>
        <v>0</v>
      </c>
      <c r="FR99" s="193" t="n">
        <f aca="false">IF(ISERROR(VLOOKUP($A99,'Import OffPeak'!$A$3:FW$99,174,FALSE())-VLOOKUP($A99,'Import OffPeak change'!$A$106:FW$202,174,FALSE())),0,(VLOOKUP($A99,'Import OffPeak'!$A$3:FW$99,174,FALSE())-VLOOKUP($A99,'Import OffPeak change'!$A$106:FW$202,174,FALSE())))</f>
        <v>0</v>
      </c>
      <c r="FS99" s="193" t="n">
        <f aca="false">IF(ISERROR(VLOOKUP($A99,'Import OffPeak'!$A$3:FX$99,175,FALSE())-VLOOKUP($A99,'Import OffPeak change'!$A$106:FX$202,175,FALSE())),0,(VLOOKUP($A99,'Import OffPeak'!$A$3:FX$99,175,FALSE())-VLOOKUP($A99,'Import OffPeak change'!$A$106:FX$202,175,FALSE())))</f>
        <v>0</v>
      </c>
      <c r="FT99" s="193" t="n">
        <f aca="false">IF(ISERROR(VLOOKUP($A99,'Import OffPeak'!$A$3:FY$99,176,FALSE())-VLOOKUP($A99,'Import OffPeak change'!$A$106:FY$202,176,FALSE())),0,(VLOOKUP($A99,'Import OffPeak'!$A$3:FY$99,176,FALSE())-VLOOKUP($A99,'Import OffPeak change'!$A$106:FY$202,176,FALSE())))</f>
        <v>0</v>
      </c>
      <c r="FU99" s="193" t="n">
        <f aca="false">IF(ISERROR(VLOOKUP($A99,'Import OffPeak'!$A$3:FZ$99,177,FALSE())-VLOOKUP($A99,'Import OffPeak change'!$A$106:FZ$202,177,FALSE())),0,(VLOOKUP($A99,'Import OffPeak'!$A$3:FZ$99,177,FALSE())-VLOOKUP($A99,'Import OffPeak change'!$A$106:FZ$202,177,FALSE())))</f>
        <v>0</v>
      </c>
      <c r="FV99" s="193" t="n">
        <f aca="false">IF(ISERROR(VLOOKUP($A99,'Import OffPeak'!$A$3:GA$99,178,FALSE())-VLOOKUP($A99,'Import OffPeak change'!$A$106:GA$202,178,FALSE())),0,(VLOOKUP($A99,'Import OffPeak'!$A$3:GA$99,178,FALSE())-VLOOKUP($A99,'Import OffPeak change'!$A$106:GA$202,178,FALSE())))</f>
        <v>0</v>
      </c>
      <c r="FW99" s="193" t="n">
        <f aca="false">IF(ISERROR(VLOOKUP($A99,'Import OffPeak'!$A$3:GB$99,179,FALSE())-VLOOKUP($A99,'Import OffPeak change'!$A$106:GB$202,179,FALSE())),0,(VLOOKUP($A99,'Import OffPeak'!$A$3:GB$99,179,FALSE())-VLOOKUP($A99,'Import OffPeak change'!$A$106:GB$202,179,FALSE())))</f>
        <v>0</v>
      </c>
      <c r="FX99" s="193" t="n">
        <f aca="false">IF(ISERROR(VLOOKUP($A99,'Import OffPeak'!$A$3:GC$99,180,FALSE())-VLOOKUP($A99,'Import OffPeak change'!$A$106:GC$202,180,FALSE())),0,(VLOOKUP($A99,'Import OffPeak'!$A$3:GC$99,180,FALSE())-VLOOKUP($A99,'Import OffPeak change'!$A$106:GC$202,180,FALSE())))</f>
        <v>0</v>
      </c>
      <c r="FY99" s="193" t="n">
        <f aca="false">IF(ISERROR(VLOOKUP($A99,'Import OffPeak'!$A$3:GD$99,181,FALSE())-VLOOKUP($A99,'Import OffPeak change'!$A$106:GD$202,181,FALSE())),0,(VLOOKUP($A99,'Import OffPeak'!$A$3:GD$99,181,FALSE())-VLOOKUP($A99,'Import OffPeak change'!$A$106:GD$202,181,FALSE())))</f>
        <v>0</v>
      </c>
      <c r="FZ99" s="193" t="n">
        <f aca="false">IF(ISERROR(VLOOKUP($A99,'Import OffPeak'!$A$3:GE$99,182,FALSE())-VLOOKUP($A99,'Import OffPeak change'!$A$106:GE$202,182,FALSE())),0,(VLOOKUP($A99,'Import OffPeak'!$A$3:GE$99,182,FALSE())-VLOOKUP($A99,'Import OffPeak change'!$A$106:GE$202,182,FALSE())))</f>
        <v>0</v>
      </c>
      <c r="GA99" s="193" t="n">
        <f aca="false">IF(ISERROR(VLOOKUP($A99,'Import OffPeak'!$A$3:GF$99,183,FALSE())-VLOOKUP($A99,'Import OffPeak change'!$A$106:GF$202,183,FALSE())),0,(VLOOKUP($A99,'Import OffPeak'!$A$3:GF$99,183,FALSE())-VLOOKUP($A99,'Import OffPeak change'!$A$106:GF$202,183,FALSE())))</f>
        <v>0</v>
      </c>
      <c r="GB99" s="193" t="n">
        <f aca="false">IF(ISERROR(VLOOKUP($A99,'Import OffPeak'!$A$3:GG$99,184,FALSE())-VLOOKUP($A99,'Import OffPeak change'!$A$106:GG$202,184,FALSE())),0,(VLOOKUP($A99,'Import OffPeak'!$A$3:GG$99,184,FALSE())-VLOOKUP($A99,'Import OffPeak change'!$A$106:GG$202,184,FALSE())))</f>
        <v>0</v>
      </c>
      <c r="GC99" s="193" t="n">
        <f aca="false">IF(ISERROR(VLOOKUP($A99,'Import OffPeak'!$A$3:GH$99,185,FALSE())-VLOOKUP($A99,'Import OffPeak change'!$A$106:GH$202,185,FALSE())),0,(VLOOKUP($A99,'Import OffPeak'!$A$3:GH$99,185,FALSE())-VLOOKUP($A99,'Import OffPeak change'!$A$106:GH$202,185,FALSE())))</f>
        <v>0</v>
      </c>
      <c r="GD99" s="193" t="n">
        <f aca="false">IF(ISERROR(VLOOKUP($A99,'Import OffPeak'!$A$3:GI$99,186,FALSE())-VLOOKUP($A99,'Import OffPeak change'!$A$106:GI$202,186,FALSE())),0,(VLOOKUP($A99,'Import OffPeak'!$A$3:GI$99,186,FALSE())-VLOOKUP($A99,'Import OffPeak change'!$A$106:GI$202,186,FALSE())))</f>
        <v>0</v>
      </c>
      <c r="GE99" s="193" t="n">
        <f aca="false">IF(ISERROR(VLOOKUP($A99,'Import OffPeak'!$A$3:GJ$99,187,FALSE())-VLOOKUP($A99,'Import OffPeak change'!$A$106:GJ$202,187,FALSE())),0,(VLOOKUP($A99,'Import OffPeak'!$A$3:GJ$99,187,FALSE())-VLOOKUP($A99,'Import OffPeak change'!$A$106:GJ$202,187,FALSE())))</f>
        <v>0</v>
      </c>
      <c r="GF99" s="193" t="n">
        <f aca="false">IF(ISERROR(VLOOKUP($A99,'Import OffPeak'!$A$3:GK$99,188,FALSE())-VLOOKUP($A99,'Import OffPeak change'!$A$106:GK$202,188,FALSE())),0,(VLOOKUP($A99,'Import OffPeak'!$A$3:GK$99,188,FALSE())-VLOOKUP($A99,'Import OffPeak change'!$A$106:GK$202,188,FALSE())))</f>
        <v>0</v>
      </c>
      <c r="GG99" s="193" t="n">
        <f aca="false">IF(ISERROR(VLOOKUP($A99,'Import OffPeak'!$A$3:GL$99,189,FALSE())-VLOOKUP($A99,'Import OffPeak change'!$A$106:GL$202,189,FALSE())),0,(VLOOKUP($A99,'Import OffPeak'!$A$3:GL$99,189,FALSE())-VLOOKUP($A99,'Import OffPeak change'!$A$106:GL$202,189,FALSE())))</f>
        <v>0</v>
      </c>
      <c r="GH99" s="193" t="n">
        <f aca="false">IF(ISERROR(VLOOKUP($A99,'Import OffPeak'!$A$3:GM$99,190,FALSE())-VLOOKUP($A99,'Import OffPeak change'!$A$106:GM$202,190,FALSE())),0,(VLOOKUP($A99,'Import OffPeak'!$A$3:GM$99,190,FALSE())-VLOOKUP($A99,'Import OffPeak change'!$A$106:GM$202,190,FALSE())))</f>
        <v>0</v>
      </c>
      <c r="GI99" s="193" t="n">
        <f aca="false">IF(ISERROR(VLOOKUP($A99,'Import OffPeak'!$A$3:GN$99,191,FALSE())-VLOOKUP($A99,'Import OffPeak change'!$A$106:GN$202,191,FALSE())),0,(VLOOKUP($A99,'Import OffPeak'!$A$3:GN$99,191,FALSE())-VLOOKUP($A99,'Import OffPeak change'!$A$106:GN$202,191,FALSE())))</f>
        <v>0</v>
      </c>
      <c r="GJ99" s="193" t="n">
        <f aca="false">IF(ISERROR(VLOOKUP($A99,'Import OffPeak'!$A$3:GO$99,192,FALSE())-VLOOKUP($A99,'Import OffPeak change'!$A$106:GO$202,192,FALSE())),0,(VLOOKUP($A99,'Import OffPeak'!$A$3:GO$99,192,FALSE())-VLOOKUP($A99,'Import OffPeak change'!$A$106:GO$202,192,FALSE())))</f>
        <v>0</v>
      </c>
      <c r="GK99" s="193" t="n">
        <f aca="false">IF(ISERROR(VLOOKUP($A99,'Import OffPeak'!$A$3:GP$99,193,FALSE())-VLOOKUP($A99,'Import OffPeak change'!$A$106:GP$202,193,FALSE())),0,(VLOOKUP($A99,'Import OffPeak'!$A$3:GP$99,193,FALSE())-VLOOKUP($A99,'Import OffPeak change'!$A$106:GP$202,193,FALSE())))</f>
        <v>0</v>
      </c>
      <c r="GL99" s="193" t="n">
        <f aca="false">IF(ISERROR(VLOOKUP($A99,'Import OffPeak'!$A$3:GQ$99,194,FALSE())-VLOOKUP($A99,'Import OffPeak change'!$A$106:GQ$202,194,FALSE())),0,(VLOOKUP($A99,'Import OffPeak'!$A$3:GQ$99,194,FALSE())-VLOOKUP($A99,'Import OffPeak change'!$A$106:GQ$202,194,FALSE())))</f>
        <v>0</v>
      </c>
      <c r="GM99" s="193" t="n">
        <f aca="false">IF(ISERROR(VLOOKUP($A99,'Import OffPeak'!$A$3:GR$99,195,FALSE())-VLOOKUP($A99,'Import OffPeak change'!$A$106:GR$202,195,FALSE())),0,(VLOOKUP($A99,'Import OffPeak'!$A$3:GR$99,195,FALSE())-VLOOKUP($A99,'Import OffPeak change'!$A$106:GR$202,195,FALSE())))</f>
        <v>0</v>
      </c>
      <c r="GN99" s="193" t="n">
        <f aca="false">IF(ISERROR(VLOOKUP($A99,'Import OffPeak'!$A$3:GS$99,196,FALSE())-VLOOKUP($A99,'Import OffPeak change'!$A$106:GS$202,196,FALSE())),0,(VLOOKUP($A99,'Import OffPeak'!$A$3:GS$99,196,FALSE())-VLOOKUP($A99,'Import OffPeak change'!$A$106:GS$202,196,FALSE())))</f>
        <v>0</v>
      </c>
      <c r="GO99" s="193" t="n">
        <f aca="false">IF(ISERROR(VLOOKUP($A99,'Import OffPeak'!$A$3:GT$99,197,FALSE())-VLOOKUP($A99,'Import OffPeak change'!$A$106:GT$202,197,FALSE())),0,(VLOOKUP($A99,'Import OffPeak'!$A$3:GT$99,197,FALSE())-VLOOKUP($A99,'Import OffPeak change'!$A$106:GT$202,197,FALSE())))</f>
        <v>0</v>
      </c>
      <c r="GP99" s="193" t="n">
        <f aca="false">IF(ISERROR(VLOOKUP($A99,'Import OffPeak'!$A$3:GU$99,198,FALSE())-VLOOKUP($A99,'Import OffPeak change'!$A$106:GU$202,198,FALSE())),0,(VLOOKUP($A99,'Import OffPeak'!$A$3:GU$99,198,FALSE())-VLOOKUP($A99,'Import OffPeak change'!$A$106:GU$202,198,FALSE())))</f>
        <v>0</v>
      </c>
      <c r="GQ99" s="193" t="n">
        <f aca="false">IF(ISERROR(VLOOKUP($A99,'Import OffPeak'!$A$3:GV$99,199,FALSE())-VLOOKUP($A99,'Import OffPeak change'!$A$106:GV$202,199,FALSE())),0,(VLOOKUP($A99,'Import OffPeak'!$A$3:GV$99,199,FALSE())-VLOOKUP($A99,'Import OffPeak change'!$A$106:GV$202,199,FALSE())))</f>
        <v>0</v>
      </c>
      <c r="GR99" s="193" t="n">
        <f aca="false">IF(ISERROR(VLOOKUP($A99,'Import OffPeak'!$A$3:GW$99,200,FALSE())-VLOOKUP($A99,'Import OffPeak change'!$A$106:GW$202,200,FALSE())),0,(VLOOKUP($A99,'Import OffPeak'!$A$3:GW$99,200,FALSE())-VLOOKUP($A99,'Import OffPeak change'!$A$106:GW$202,200,FALSE())))</f>
        <v>0</v>
      </c>
      <c r="GS99" s="193" t="n">
        <f aca="false">IF(ISERROR(VLOOKUP($A99,'Import OffPeak'!$A$3:GX$99,201,FALSE())-VLOOKUP($A99,'Import OffPeak change'!$A$106:GX$202,201,FALSE())),0,(VLOOKUP($A99,'Import OffPeak'!$A$3:GX$99,201,FALSE())-VLOOKUP($A99,'Import OffPeak change'!$A$106:GX$202,201,FALSE())))</f>
        <v>0</v>
      </c>
      <c r="GT99" s="193" t="n">
        <f aca="false">IF(ISERROR(VLOOKUP($A99,'Import OffPeak'!$A$3:GY$99,202,FALSE())-VLOOKUP($A99,'Import OffPeak change'!$A$106:GY$202,202,FALSE())),0,(VLOOKUP($A99,'Import OffPeak'!$A$3:GY$99,202,FALSE())-VLOOKUP($A99,'Import OffPeak change'!$A$106:GY$202,202,FALSE())))</f>
        <v>0</v>
      </c>
      <c r="GU99" s="193" t="n">
        <f aca="false">IF(ISERROR(VLOOKUP($A99,'Import OffPeak'!$A$3:GZ$99,203,FALSE())-VLOOKUP($A99,'Import OffPeak change'!$A$106:GZ$202,203,FALSE())),0,(VLOOKUP($A99,'Import OffPeak'!$A$3:GZ$99,203,FALSE())-VLOOKUP($A99,'Import OffPeak change'!$A$106:GZ$202,203,FALSE())))</f>
        <v>0</v>
      </c>
      <c r="GV99" s="193" t="n">
        <f aca="false">IF(ISERROR(VLOOKUP($A99,'Import OffPeak'!$A$3:HA$99,204,FALSE())-VLOOKUP($A99,'Import OffPeak change'!$A$106:HA$202,204,FALSE())),0,(VLOOKUP($A99,'Import OffPeak'!$A$3:HA$99,204,FALSE())-VLOOKUP($A99,'Import OffPeak change'!$A$106:HA$202,204,FALSE())))</f>
        <v>0</v>
      </c>
      <c r="GW99" s="193" t="n">
        <f aca="false">IF(ISERROR(VLOOKUP($A99,'Import OffPeak'!$A$3:HB$99,205,FALSE())-VLOOKUP($A99,'Import OffPeak change'!$A$106:HB$202,205,FALSE())),0,(VLOOKUP($A99,'Import OffPeak'!$A$3:HB$99,205,FALSE())-VLOOKUP($A99,'Import OffPeak change'!$A$106:HB$202,205,FALSE())))</f>
        <v>0</v>
      </c>
      <c r="GX99" s="193" t="n">
        <f aca="false">IF(ISERROR(VLOOKUP($A99,'Import OffPeak'!$A$3:HC$99,206,FALSE())-VLOOKUP($A99,'Import OffPeak change'!$A$106:HC$202,206,FALSE())),0,(VLOOKUP($A99,'Import OffPeak'!$A$3:HC$99,206,FALSE())-VLOOKUP($A99,'Import OffPeak change'!$A$106:HC$202,206,FALSE())))</f>
        <v>0</v>
      </c>
      <c r="GY99" s="193" t="n">
        <f aca="false">IF(ISERROR(VLOOKUP($A99,'Import OffPeak'!$A$3:HD$99,207,FALSE())-VLOOKUP($A99,'Import OffPeak change'!$A$106:HD$202,207,FALSE())),0,(VLOOKUP($A99,'Import OffPeak'!$A$3:HD$99,207,FALSE())-VLOOKUP($A99,'Import OffPeak change'!$A$106:HD$202,207,FALSE())))</f>
        <v>0</v>
      </c>
      <c r="GZ99" s="193" t="n">
        <f aca="false">IF(ISERROR(VLOOKUP($A99,'Import OffPeak'!$A$3:HE$99,208,FALSE())-VLOOKUP($A99,'Import OffPeak change'!$A$106:HE$202,208,FALSE())),0,(VLOOKUP($A99,'Import OffPeak'!$A$3:HE$99,208,FALSE())-VLOOKUP($A99,'Import OffPeak change'!$A$106:HE$202,208,FALSE())))</f>
        <v>0</v>
      </c>
      <c r="HA99" s="193" t="n">
        <f aca="false">IF(ISERROR(VLOOKUP($A99,'Import OffPeak'!$A$3:HF$99,209,FALSE())-VLOOKUP($A99,'Import OffPeak change'!$A$106:HF$202,209,FALSE())),0,(VLOOKUP($A99,'Import OffPeak'!$A$3:HF$99,209,FALSE())-VLOOKUP($A99,'Import OffPeak change'!$A$106:HF$202,209,FALSE())))</f>
        <v>0</v>
      </c>
      <c r="HB99" s="193" t="n">
        <f aca="false">IF(ISERROR(VLOOKUP($A99,'Import OffPeak'!$A$3:HG$99,210,FALSE())-VLOOKUP($A99,'Import OffPeak change'!$A$106:HG$202,210,FALSE())),0,(VLOOKUP($A99,'Import OffPeak'!$A$3:HG$99,210,FALSE())-VLOOKUP($A99,'Import OffPeak change'!$A$106:HG$202,210,FALSE())))</f>
        <v>0</v>
      </c>
      <c r="HC99" s="193" t="n">
        <f aca="false">IF(ISERROR(VLOOKUP($A99,'Import OffPeak'!$A$3:HH$99,211,FALSE())-VLOOKUP($A99,'Import OffPeak change'!$A$106:HH$202,211,FALSE())),0,(VLOOKUP($A99,'Import OffPeak'!$A$3:HH$99,211,FALSE())-VLOOKUP($A99,'Import OffPeak change'!$A$106:HH$202,211,FALSE())))</f>
        <v>0</v>
      </c>
      <c r="HD99" s="193" t="n">
        <f aca="false">IF(ISERROR(VLOOKUP($A99,'Import OffPeak'!$A$3:HI$99,212,FALSE())-VLOOKUP($A99,'Import OffPeak change'!$A$106:HI$202,212,FALSE())),0,(VLOOKUP($A99,'Import OffPeak'!$A$3:HI$99,212,FALSE())-VLOOKUP($A99,'Import OffPeak change'!$A$106:HI$202,212,FALSE())))</f>
        <v>0</v>
      </c>
      <c r="HE99" s="193" t="n">
        <f aca="false">IF(ISERROR(VLOOKUP($A99,'Import OffPeak'!$A$3:HJ$99,213,FALSE())-VLOOKUP($A99,'Import OffPeak change'!$A$106:HJ$202,213,FALSE())),0,(VLOOKUP($A99,'Import OffPeak'!$A$3:HJ$99,213,FALSE())-VLOOKUP($A99,'Import OffPeak change'!$A$106:HJ$202,213,FALSE())))</f>
        <v>0</v>
      </c>
      <c r="HF99" s="193" t="n">
        <f aca="false">IF(ISERROR(VLOOKUP($A99,'Import OffPeak'!$A$3:HK$99,214,FALSE())-VLOOKUP($A99,'Import OffPeak change'!$A$106:HK$202,214,FALSE())),0,(VLOOKUP($A99,'Import OffPeak'!$A$3:HK$99,214,FALSE())-VLOOKUP($A99,'Import OffPeak change'!$A$106:HK$202,214,FALSE())))</f>
        <v>0</v>
      </c>
      <c r="HG99" s="193" t="n">
        <f aca="false">IF(ISERROR(VLOOKUP($A99,'Import OffPeak'!$A$3:HL$99,215,FALSE())-VLOOKUP($A99,'Import OffPeak change'!$A$106:HL$202,215,FALSE())),0,(VLOOKUP($A99,'Import OffPeak'!$A$3:HL$99,215,FALSE())-VLOOKUP($A99,'Import OffPeak change'!$A$106:HL$202,215,FALSE())))</f>
        <v>0</v>
      </c>
      <c r="HH99" s="193" t="n">
        <f aca="false">IF(ISERROR(VLOOKUP($A99,'Import OffPeak'!$A$3:HM$99,216,FALSE())-VLOOKUP($A99,'Import OffPeak change'!$A$106:HM$202,216,FALSE())),0,(VLOOKUP($A99,'Import OffPeak'!$A$3:HM$99,216,FALSE())-VLOOKUP($A99,'Import OffPeak change'!$A$106:HM$202,216,FALSE())))</f>
        <v>0</v>
      </c>
      <c r="HI99" s="193" t="n">
        <f aca="false">IF(ISERROR(VLOOKUP($A99,'Import OffPeak'!$A$3:HN$99,217,FALSE())-VLOOKUP($A99,'Import OffPeak change'!$A$106:HN$202,217,FALSE())),0,(VLOOKUP($A99,'Import OffPeak'!$A$3:HN$99,217,FALSE())-VLOOKUP($A99,'Import OffPeak change'!$A$106:HN$202,217,FALSE())))</f>
        <v>0</v>
      </c>
      <c r="HJ99" s="193" t="n">
        <f aca="false">IF(ISERROR(VLOOKUP($A99,'Import OffPeak'!$A$3:HO$99,218,FALSE())-VLOOKUP($A99,'Import OffPeak change'!$A$106:HO$202,218,FALSE())),0,(VLOOKUP($A99,'Import OffPeak'!$A$3:HO$99,218,FALSE())-VLOOKUP($A99,'Import OffPeak change'!$A$106:HO$202,218,FALSE())))</f>
        <v>0</v>
      </c>
      <c r="HK99" s="193" t="n">
        <f aca="false">IF(ISERROR(VLOOKUP($A99,'Import OffPeak'!$A$3:HP$99,219,FALSE())-VLOOKUP($A99,'Import OffPeak change'!$A$106:HP$202,219,FALSE())),0,(VLOOKUP($A99,'Import OffPeak'!$A$3:HP$99,219,FALSE())-VLOOKUP($A99,'Import OffPeak change'!$A$106:HP$202,219,FALSE())))</f>
        <v>0</v>
      </c>
      <c r="HL99" s="193" t="n">
        <f aca="false">IF(ISERROR(VLOOKUP($A99,'Import OffPeak'!$A$3:HQ$99,220,FALSE())-VLOOKUP($A99,'Import OffPeak change'!$A$106:HQ$202,220,FALSE())),0,(VLOOKUP($A99,'Import OffPeak'!$A$3:HQ$99,220,FALSE())-VLOOKUP($A99,'Import OffPeak change'!$A$106:HQ$202,220,FALSE())))</f>
        <v>0</v>
      </c>
      <c r="HM99" s="193" t="n">
        <f aca="false">IF(ISERROR(VLOOKUP($A99,'Import OffPeak'!$A$3:HR$99,221,FALSE())-VLOOKUP($A99,'Import OffPeak change'!$A$106:HR$202,221,FALSE())),0,(VLOOKUP($A99,'Import OffPeak'!$A$3:HR$99,221,FALSE())-VLOOKUP($A99,'Import OffPeak change'!$A$106:HR$202,221,FALSE())))</f>
        <v>0</v>
      </c>
      <c r="HN99" s="193" t="n">
        <f aca="false">IF(ISERROR(VLOOKUP($A99,'Import OffPeak'!$A$3:HS$99,222,FALSE())-VLOOKUP($A99,'Import OffPeak change'!$A$106:HS$202,222,FALSE())),0,(VLOOKUP($A99,'Import OffPeak'!$A$3:HS$99,222,FALSE())-VLOOKUP($A99,'Import OffPeak change'!$A$106:HS$202,222,FALSE())))</f>
        <v>0</v>
      </c>
      <c r="HO99" s="193" t="n">
        <f aca="false">IF(ISERROR(VLOOKUP($A99,'Import OffPeak'!$A$3:HT$99,223,FALSE())-VLOOKUP($A99,'Import OffPeak change'!$A$106:HT$202,223,FALSE())),0,(VLOOKUP($A99,'Import OffPeak'!$A$3:HT$99,223,FALSE())-VLOOKUP($A99,'Import OffPeak change'!$A$106:HT$202,223,FALSE())))</f>
        <v>0</v>
      </c>
      <c r="HP99" s="193" t="n">
        <f aca="false">IF(ISERROR(VLOOKUP($A99,'Import OffPeak'!$A$3:HU$99,224,FALSE())-VLOOKUP($A99,'Import OffPeak change'!$A$106:HU$202,224,FALSE())),0,(VLOOKUP($A99,'Import OffPeak'!$A$3:HU$99,224,FALSE())-VLOOKUP($A99,'Import OffPeak change'!$A$106:HU$202,224,FALSE())))</f>
        <v>0</v>
      </c>
      <c r="HQ99" s="193" t="n">
        <f aca="false">IF(ISERROR(VLOOKUP($A99,'Import OffPeak'!$A$3:HV$99,225,FALSE())-VLOOKUP($A99,'Import OffPeak change'!$A$106:HV$202,225,FALSE())),0,(VLOOKUP($A99,'Import OffPeak'!$A$3:HV$99,225,FALSE())-VLOOKUP($A99,'Import OffPeak change'!$A$106:HV$202,225,FALSE())))</f>
        <v>0</v>
      </c>
      <c r="HR99" s="193" t="n">
        <f aca="false">IF(ISERROR(VLOOKUP($A99,'Import OffPeak'!$A$3:HW$99,226,FALSE())-VLOOKUP($A99,'Import OffPeak change'!$A$106:HW$202,226,FALSE())),0,(VLOOKUP($A99,'Import OffPeak'!$A$3:HW$99,226,FALSE())-VLOOKUP($A99,'Import OffPeak change'!$A$106:HW$202,226,FALSE())))</f>
        <v>0</v>
      </c>
      <c r="HS99" s="193" t="n">
        <f aca="false">IF(ISERROR(VLOOKUP($A99,'Import OffPeak'!$A$3:HX$99,227,FALSE())-VLOOKUP($A99,'Import OffPeak change'!$A$106:HX$202,227,FALSE())),0,(VLOOKUP($A99,'Import OffPeak'!$A$3:HX$99,227,FALSE())-VLOOKUP($A99,'Import OffPeak change'!$A$106:HX$202,227,FALSE())))</f>
        <v>0</v>
      </c>
      <c r="HT99" s="193" t="n">
        <f aca="false">IF(ISERROR(VLOOKUP($A99,'Import OffPeak'!$A$3:HY$99,228,FALSE())-VLOOKUP($A99,'Import OffPeak change'!$A$106:HY$202,228,FALSE())),0,(VLOOKUP($A99,'Import OffPeak'!$A$3:HY$99,228,FALSE())-VLOOKUP($A99,'Import OffPeak change'!$A$106:HY$202,228,FALSE())))</f>
        <v>0</v>
      </c>
      <c r="HU99" s="193" t="n">
        <f aca="false">IF(ISERROR(VLOOKUP($A99,'Import OffPeak'!$A$3:HZ$99,229,FALSE())-VLOOKUP($A99,'Import OffPeak change'!$A$106:HZ$202,229,FALSE())),0,(VLOOKUP($A99,'Import OffPeak'!$A$3:HZ$99,229,FALSE())-VLOOKUP($A99,'Import OffPeak change'!$A$106:HZ$202,229,FALSE())))</f>
        <v>0</v>
      </c>
      <c r="HV99" s="193" t="n">
        <f aca="false">IF(ISERROR(VLOOKUP($A99,'Import OffPeak'!$A$3:IA$99,230,FALSE())-VLOOKUP($A99,'Import OffPeak change'!$A$106:IA$202,230,FALSE())),0,(VLOOKUP($A99,'Import OffPeak'!$A$3:IA$99,230,FALSE())-VLOOKUP($A99,'Import OffPeak change'!$A$106:IA$202,230,FALSE())))</f>
        <v>0</v>
      </c>
      <c r="HW99" s="193" t="n">
        <f aca="false">IF(ISERROR(VLOOKUP($A99,'Import OffPeak'!$A$3:IB$99,231,FALSE())-VLOOKUP($A99,'Import OffPeak change'!$A$106:IB$202,231,FALSE())),0,(VLOOKUP($A99,'Import OffPeak'!$A$3:IB$99,231,FALSE())-VLOOKUP($A99,'Import OffPeak change'!$A$106:IB$202,231,FALSE())))</f>
        <v>0</v>
      </c>
      <c r="HX99" s="193" t="n">
        <f aca="false">IF(ISERROR(VLOOKUP($A99,'Import OffPeak'!$A$3:IC$99,232,FALSE())-VLOOKUP($A99,'Import OffPeak change'!$A$106:IC$202,232,FALSE())),0,(VLOOKUP($A99,'Import OffPeak'!$A$3:IC$99,232,FALSE())-VLOOKUP($A99,'Import OffPeak change'!$A$106:IC$202,232,FALSE())))</f>
        <v>0</v>
      </c>
      <c r="HY99" s="193" t="n">
        <f aca="false">IF(ISERROR(VLOOKUP($A99,'Import OffPeak'!$A$3:ID$99,233,FALSE())-VLOOKUP($A99,'Import OffPeak change'!$A$106:ID$202,233,FALSE())),0,(VLOOKUP($A99,'Import OffPeak'!$A$3:ID$99,233,FALSE())-VLOOKUP($A99,'Import OffPeak change'!$A$106:ID$202,233,FALSE())))</f>
        <v>0</v>
      </c>
      <c r="HZ99" s="193" t="n">
        <f aca="false">IF(ISERROR(VLOOKUP($A99,'Import OffPeak'!$A$3:IE$99,234,FALSE())-VLOOKUP($A99,'Import OffPeak change'!$A$106:IE$202,234,FALSE())),0,(VLOOKUP($A99,'Import OffPeak'!$A$3:IE$99,234,FALSE())-VLOOKUP($A99,'Import OffPeak change'!$A$106:IE$202,234,FALSE())))</f>
        <v>0</v>
      </c>
      <c r="IA99" s="193" t="n">
        <f aca="false">IF(ISERROR(VLOOKUP($A99,'Import OffPeak'!$A$3:IF$99,235,FALSE())-VLOOKUP($A99,'Import OffPeak change'!$A$106:IF$202,235,FALSE())),0,(VLOOKUP($A99,'Import OffPeak'!$A$3:IF$99,235,FALSE())-VLOOKUP($A99,'Import OffPeak change'!$A$106:IF$202,235,FALSE())))</f>
        <v>0</v>
      </c>
      <c r="IB99" s="193" t="n">
        <f aca="false">IF(ISERROR(VLOOKUP($A99,'Import OffPeak'!$A$3:IG$99,236,FALSE())-VLOOKUP($A99,'Import OffPeak change'!$A$106:IG$202,236,FALSE())),0,(VLOOKUP($A99,'Import OffPeak'!$A$3:IG$99,236,FALSE())-VLOOKUP($A99,'Import OffPeak change'!$A$106:IG$202,236,FALSE())))</f>
        <v>0</v>
      </c>
      <c r="IC99" s="193" t="n">
        <f aca="false">IF(ISERROR(VLOOKUP($A99,'Import OffPeak'!$A$3:IH$99,237,FALSE())-VLOOKUP($A99,'Import OffPeak change'!$A$106:IH$202,237,FALSE())),0,(VLOOKUP($A99,'Import OffPeak'!$A$3:IH$99,237,FALSE())-VLOOKUP($A99,'Import OffPeak change'!$A$106:IH$202,237,FALSE())))</f>
        <v>0</v>
      </c>
      <c r="ID99" s="193" t="n">
        <f aca="false">IF(ISERROR(VLOOKUP($A99,'Import OffPeak'!$A$3:II$99,238,FALSE())-VLOOKUP($A99,'Import OffPeak change'!$A$106:II$202,238,FALSE())),0,(VLOOKUP($A99,'Import OffPeak'!$A$3:II$99,238,FALSE())-VLOOKUP($A99,'Import OffPeak change'!$A$106:II$202,238,FALSE())))</f>
        <v>0</v>
      </c>
      <c r="IE99" s="193" t="n">
        <f aca="false">IF(ISERROR(VLOOKUP($A99,'Import OffPeak'!$A$3:IJ$99,239,FALSE())-VLOOKUP($A99,'Import OffPeak change'!$A$106:IJ$202,239,FALSE())),0,(VLOOKUP($A99,'Import OffPeak'!$A$3:IJ$99,239,FALSE())-VLOOKUP($A99,'Import OffPeak change'!$A$106:IJ$202,239,FALSE())))</f>
        <v>0</v>
      </c>
    </row>
    <row r="100" customFormat="false" ht="12.75" hidden="false" customHeight="false" outlineLevel="0" collapsed="false">
      <c r="A100" s="201" t="str">
        <f aca="false">IF('Import OffPeak'!A97=0,"",'Import OffPeak'!A97)</f>
        <v/>
      </c>
      <c r="B100" s="193"/>
      <c r="C100" s="193"/>
      <c r="D100" s="193"/>
      <c r="E100" s="193"/>
      <c r="F100" s="193"/>
      <c r="G100" s="193" t="n">
        <f aca="false">IF(ISERROR(VLOOKUP($A100,'Import OffPeak'!$A$3:L$99,7,FALSE())-VLOOKUP($A100,'Import OffPeak change'!$A$106:L$202,7,FALSE())),0,(VLOOKUP($A100,'Import OffPeak'!$A$3:L$99,7,FALSE())-VLOOKUP($A100,'Import OffPeak change'!$A$106:L$202,7,FALSE())))</f>
        <v>0</v>
      </c>
      <c r="H100" s="193" t="n">
        <f aca="false">IF(ISERROR(VLOOKUP($A100,'Import OffPeak'!$A$3:M$99,8,FALSE())-VLOOKUP($A100,'Import OffPeak change'!$A$106:M$202,8,FALSE())),0,(VLOOKUP($A100,'Import OffPeak'!$A$3:M$99,8,FALSE())-VLOOKUP($A100,'Import OffPeak change'!$A$106:M$202,8,FALSE())))</f>
        <v>0</v>
      </c>
      <c r="I100" s="193" t="n">
        <f aca="false">IF(ISERROR(VLOOKUP($A100,'Import OffPeak'!$A$3:N$99,9,FALSE())-VLOOKUP($A100,'Import OffPeak change'!$A$106:N$202,9,FALSE())),0,(VLOOKUP($A100,'Import OffPeak'!$A$3:N$99,9,FALSE())-VLOOKUP($A100,'Import OffPeak change'!$A$106:N$202,9,FALSE())))</f>
        <v>0</v>
      </c>
      <c r="J100" s="193" t="n">
        <f aca="false">IF(ISERROR(VLOOKUP($A100,'Import OffPeak'!$A$3:O$99,10,FALSE())-VLOOKUP($A100,'Import OffPeak change'!$A$106:O$202,10,FALSE())),0,(VLOOKUP($A100,'Import OffPeak'!$A$3:O$99,10,FALSE())-VLOOKUP($A100,'Import OffPeak change'!$A$106:O$202,10,FALSE())))</f>
        <v>0</v>
      </c>
      <c r="K100" s="193" t="n">
        <f aca="false">IF(ISERROR(VLOOKUP($A100,'Import OffPeak'!$A$3:P$99,11,FALSE())-VLOOKUP($A100,'Import OffPeak change'!$A$106:P$202,11,FALSE())),0,(VLOOKUP($A100,'Import OffPeak'!$A$3:P$99,11,FALSE())-VLOOKUP($A100,'Import OffPeak change'!$A$106:P$202,11,FALSE())))</f>
        <v>0</v>
      </c>
      <c r="L100" s="193" t="n">
        <f aca="false">IF(ISERROR(VLOOKUP($A100,'Import OffPeak'!$A$3:Q$99,12,FALSE())-VLOOKUP($A100,'Import OffPeak change'!$A$106:Q$202,12,FALSE())),0,(VLOOKUP($A100,'Import OffPeak'!$A$3:Q$99,12,FALSE())-VLOOKUP($A100,'Import OffPeak change'!$A$106:Q$202,12,FALSE())))</f>
        <v>0</v>
      </c>
      <c r="M100" s="193" t="n">
        <f aca="false">IF(ISERROR(VLOOKUP($A100,'Import OffPeak'!$A$3:R$99,13,FALSE())-VLOOKUP($A100,'Import OffPeak change'!$A$106:R$202,13,FALSE())),0,(VLOOKUP($A100,'Import OffPeak'!$A$3:R$99,13,FALSE())-VLOOKUP($A100,'Import OffPeak change'!$A$106:R$202,13,FALSE())))</f>
        <v>0</v>
      </c>
      <c r="N100" s="193" t="n">
        <f aca="false">IF(ISERROR(VLOOKUP($A100,'Import OffPeak'!$A$3:S$99,14,FALSE())-VLOOKUP($A100,'Import OffPeak change'!$A$106:S$202,14,FALSE())),0,(VLOOKUP($A100,'Import OffPeak'!$A$3:S$99,14,FALSE())-VLOOKUP($A100,'Import OffPeak change'!$A$106:S$202,14,FALSE())))</f>
        <v>0</v>
      </c>
      <c r="O100" s="193" t="n">
        <f aca="false">IF(ISERROR(VLOOKUP($A100,'Import OffPeak'!$A$3:T$99,15,FALSE())-VLOOKUP($A100,'Import OffPeak change'!$A$106:T$202,15,FALSE())),0,(VLOOKUP($A100,'Import OffPeak'!$A$3:T$99,15,FALSE())-VLOOKUP($A100,'Import OffPeak change'!$A$106:T$202,15,FALSE())))</f>
        <v>0</v>
      </c>
      <c r="P100" s="193" t="n">
        <f aca="false">IF(ISERROR(VLOOKUP($A100,'Import OffPeak'!$A$3:U$99,16,FALSE())-VLOOKUP($A100,'Import OffPeak change'!$A$106:U$202,16,FALSE())),0,(VLOOKUP($A100,'Import OffPeak'!$A$3:U$99,16,FALSE())-VLOOKUP($A100,'Import OffPeak change'!$A$106:U$202,16,FALSE())))</f>
        <v>0</v>
      </c>
      <c r="Q100" s="193" t="n">
        <f aca="false">IF(ISERROR(VLOOKUP($A100,'Import OffPeak'!$A$3:V$99,17,FALSE())-VLOOKUP($A100,'Import OffPeak change'!$A$106:V$202,17,FALSE())),0,(VLOOKUP($A100,'Import OffPeak'!$A$3:V$99,17,FALSE())-VLOOKUP($A100,'Import OffPeak change'!$A$106:V$202,17,FALSE())))</f>
        <v>0</v>
      </c>
      <c r="R100" s="193" t="n">
        <f aca="false">IF(ISERROR(VLOOKUP($A100,'Import OffPeak'!$A$3:W$99,18,FALSE())-VLOOKUP($A100,'Import OffPeak change'!$A$106:W$202,18,FALSE())),0,(VLOOKUP($A100,'Import OffPeak'!$A$3:W$99,18,FALSE())-VLOOKUP($A100,'Import OffPeak change'!$A$106:W$202,18,FALSE())))</f>
        <v>0</v>
      </c>
      <c r="S100" s="193" t="n">
        <f aca="false">IF(ISERROR(VLOOKUP($A100,'Import OffPeak'!$A$3:X$99,19,FALSE())-VLOOKUP($A100,'Import OffPeak change'!$A$106:X$202,19,FALSE())),0,(VLOOKUP($A100,'Import OffPeak'!$A$3:X$99,19,FALSE())-VLOOKUP($A100,'Import OffPeak change'!$A$106:X$202,19,FALSE())))</f>
        <v>0</v>
      </c>
      <c r="T100" s="193" t="n">
        <f aca="false">IF(ISERROR(VLOOKUP($A100,'Import OffPeak'!$A$3:Y$99,20,FALSE())-VLOOKUP($A100,'Import OffPeak change'!$A$106:Y$202,20,FALSE())),0,(VLOOKUP($A100,'Import OffPeak'!$A$3:Y$99,20,FALSE())-VLOOKUP($A100,'Import OffPeak change'!$A$106:Y$202,20,FALSE())))</f>
        <v>0</v>
      </c>
      <c r="U100" s="193" t="n">
        <f aca="false">IF(ISERROR(VLOOKUP($A100,'Import OffPeak'!$A$3:Z$99,21,FALSE())-VLOOKUP($A100,'Import OffPeak change'!$A$106:Z$202,21,FALSE())),0,(VLOOKUP($A100,'Import OffPeak'!$A$3:Z$99,21,FALSE())-VLOOKUP($A100,'Import OffPeak change'!$A$106:Z$202,21,FALSE())))</f>
        <v>0</v>
      </c>
      <c r="V100" s="193" t="n">
        <f aca="false">IF(ISERROR(VLOOKUP($A100,'Import OffPeak'!$A$3:AA$99,22,FALSE())-VLOOKUP($A100,'Import OffPeak change'!$A$106:AA$202,22,FALSE())),0,(VLOOKUP($A100,'Import OffPeak'!$A$3:AA$99,22,FALSE())-VLOOKUP($A100,'Import OffPeak change'!$A$106:AA$202,22,FALSE())))</f>
        <v>0</v>
      </c>
      <c r="W100" s="193" t="n">
        <f aca="false">IF(ISERROR(VLOOKUP($A100,'Import OffPeak'!$A$3:AB$99,23,FALSE())-VLOOKUP($A100,'Import OffPeak change'!$A$106:AB$202,23,FALSE())),0,(VLOOKUP($A100,'Import OffPeak'!$A$3:AB$99,23,FALSE())-VLOOKUP($A100,'Import OffPeak change'!$A$106:AB$202,23,FALSE())))</f>
        <v>0</v>
      </c>
      <c r="X100" s="193" t="n">
        <f aca="false">IF(ISERROR(VLOOKUP($A100,'Import OffPeak'!$A$3:AC$99,24,FALSE())-VLOOKUP($A100,'Import OffPeak change'!$A$106:AC$202,24,FALSE())),0,(VLOOKUP($A100,'Import OffPeak'!$A$3:AC$99,24,FALSE())-VLOOKUP($A100,'Import OffPeak change'!$A$106:AC$202,24,FALSE())))</f>
        <v>0</v>
      </c>
      <c r="Y100" s="193" t="n">
        <f aca="false">IF(ISERROR(VLOOKUP($A100,'Import OffPeak'!$A$3:AD$99,25,FALSE())-VLOOKUP($A100,'Import OffPeak change'!$A$106:AD$202,25,FALSE())),0,(VLOOKUP($A100,'Import OffPeak'!$A$3:AD$99,25,FALSE())-VLOOKUP($A100,'Import OffPeak change'!$A$106:AD$202,25,FALSE())))</f>
        <v>0</v>
      </c>
      <c r="Z100" s="193" t="n">
        <f aca="false">IF(ISERROR(VLOOKUP($A100,'Import OffPeak'!$A$3:AE$99,26,FALSE())-VLOOKUP($A100,'Import OffPeak change'!$A$106:AE$202,26,FALSE())),0,(VLOOKUP($A100,'Import OffPeak'!$A$3:AE$99,26,FALSE())-VLOOKUP($A100,'Import OffPeak change'!$A$106:AE$202,26,FALSE())))</f>
        <v>0</v>
      </c>
      <c r="AA100" s="193" t="n">
        <f aca="false">IF(ISERROR(VLOOKUP($A100,'Import OffPeak'!$A$3:AF$99,27,FALSE())-VLOOKUP($A100,'Import OffPeak change'!$A$106:AF$202,27,FALSE())),0,(VLOOKUP($A100,'Import OffPeak'!$A$3:AF$99,27,FALSE())-VLOOKUP($A100,'Import OffPeak change'!$A$106:AF$202,27,FALSE())))</f>
        <v>0</v>
      </c>
      <c r="AB100" s="193" t="n">
        <f aca="false">IF(ISERROR(VLOOKUP($A100,'Import OffPeak'!$A$3:AG$99,28,FALSE())-VLOOKUP($A100,'Import OffPeak change'!$A$106:AG$202,28,FALSE())),0,(VLOOKUP($A100,'Import OffPeak'!$A$3:AG$99,28,FALSE())-VLOOKUP($A100,'Import OffPeak change'!$A$106:AG$202,28,FALSE())))</f>
        <v>0</v>
      </c>
      <c r="AC100" s="193" t="n">
        <f aca="false">IF(ISERROR(VLOOKUP($A100,'Import OffPeak'!$A$3:AH$99,29,FALSE())-VLOOKUP($A100,'Import OffPeak change'!$A$106:AH$202,29,FALSE())),0,(VLOOKUP($A100,'Import OffPeak'!$A$3:AH$99,29,FALSE())-VLOOKUP($A100,'Import OffPeak change'!$A$106:AH$202,29,FALSE())))</f>
        <v>0</v>
      </c>
      <c r="AD100" s="193" t="n">
        <f aca="false">IF(ISERROR(VLOOKUP($A100,'Import OffPeak'!$A$3:AI$99,30,FALSE())-VLOOKUP($A100,'Import OffPeak change'!$A$106:AI$202,30,FALSE())),0,(VLOOKUP($A100,'Import OffPeak'!$A$3:AI$99,30,FALSE())-VLOOKUP($A100,'Import OffPeak change'!$A$106:AI$202,30,FALSE())))</f>
        <v>0</v>
      </c>
      <c r="AE100" s="193" t="n">
        <f aca="false">IF(ISERROR(VLOOKUP($A100,'Import OffPeak'!$A$3:AJ$99,31,FALSE())-VLOOKUP($A100,'Import OffPeak change'!$A$106:AJ$202,31,FALSE())),0,(VLOOKUP($A100,'Import OffPeak'!$A$3:AJ$99,31,FALSE())-VLOOKUP($A100,'Import OffPeak change'!$A$106:AJ$202,31,FALSE())))</f>
        <v>0</v>
      </c>
      <c r="AF100" s="193" t="n">
        <f aca="false">IF(ISERROR(VLOOKUP($A100,'Import OffPeak'!$A$3:AK$99,32,FALSE())-VLOOKUP($A100,'Import OffPeak change'!$A$106:AK$202,32,FALSE())),0,(VLOOKUP($A100,'Import OffPeak'!$A$3:AK$99,32,FALSE())-VLOOKUP($A100,'Import OffPeak change'!$A$106:AK$202,32,FALSE())))</f>
        <v>0</v>
      </c>
      <c r="AG100" s="193" t="n">
        <f aca="false">IF(ISERROR(VLOOKUP($A100,'Import OffPeak'!$A$3:AL$99,33,FALSE())-VLOOKUP($A100,'Import OffPeak change'!$A$106:AL$202,33,FALSE())),0,(VLOOKUP($A100,'Import OffPeak'!$A$3:AL$99,33,FALSE())-VLOOKUP($A100,'Import OffPeak change'!$A$106:AL$202,33,FALSE())))</f>
        <v>0</v>
      </c>
      <c r="AH100" s="193" t="n">
        <f aca="false">IF(ISERROR(VLOOKUP($A100,'Import OffPeak'!$A$3:AM$99,34,FALSE())-VLOOKUP($A100,'Import OffPeak change'!$A$106:AM$202,34,FALSE())),0,(VLOOKUP($A100,'Import OffPeak'!$A$3:AM$99,34,FALSE())-VLOOKUP($A100,'Import OffPeak change'!$A$106:AM$202,34,FALSE())))</f>
        <v>0</v>
      </c>
      <c r="AI100" s="193" t="n">
        <f aca="false">IF(ISERROR(VLOOKUP($A100,'Import OffPeak'!$A$3:AN$99,35,FALSE())-VLOOKUP($A100,'Import OffPeak change'!$A$106:AN$202,35,FALSE())),0,(VLOOKUP($A100,'Import OffPeak'!$A$3:AN$99,35,FALSE())-VLOOKUP($A100,'Import OffPeak change'!$A$106:AN$202,35,FALSE())))</f>
        <v>0</v>
      </c>
      <c r="AJ100" s="193" t="n">
        <f aca="false">IF(ISERROR(VLOOKUP($A100,'Import OffPeak'!$A$3:AO$99,36,FALSE())-VLOOKUP($A100,'Import OffPeak change'!$A$106:AO$202,36,FALSE())),0,(VLOOKUP($A100,'Import OffPeak'!$A$3:AO$99,36,FALSE())-VLOOKUP($A100,'Import OffPeak change'!$A$106:AO$202,36,FALSE())))</f>
        <v>0</v>
      </c>
      <c r="AK100" s="193" t="n">
        <f aca="false">IF(ISERROR(VLOOKUP($A100,'Import OffPeak'!$A$3:AP$99,37,FALSE())-VLOOKUP($A100,'Import OffPeak change'!$A$106:AP$202,37,FALSE())),0,(VLOOKUP($A100,'Import OffPeak'!$A$3:AP$99,37,FALSE())-VLOOKUP($A100,'Import OffPeak change'!$A$106:AP$202,37,FALSE())))</f>
        <v>0</v>
      </c>
      <c r="AL100" s="193" t="n">
        <f aca="false">IF(ISERROR(VLOOKUP($A100,'Import OffPeak'!$A$3:AQ$99,38,FALSE())-VLOOKUP($A100,'Import OffPeak change'!$A$106:AQ$202,38,FALSE())),0,(VLOOKUP($A100,'Import OffPeak'!$A$3:AQ$99,38,FALSE())-VLOOKUP($A100,'Import OffPeak change'!$A$106:AQ$202,38,FALSE())))</f>
        <v>0</v>
      </c>
      <c r="AM100" s="193" t="n">
        <f aca="false">IF(ISERROR(VLOOKUP($A100,'Import OffPeak'!$A$3:AR$99,39,FALSE())-VLOOKUP($A100,'Import OffPeak change'!$A$106:AR$202,39,FALSE())),0,(VLOOKUP($A100,'Import OffPeak'!$A$3:AR$99,39,FALSE())-VLOOKUP($A100,'Import OffPeak change'!$A$106:AR$202,39,FALSE())))</f>
        <v>0</v>
      </c>
      <c r="AN100" s="193" t="n">
        <f aca="false">IF(ISERROR(VLOOKUP($A100,'Import OffPeak'!$A$3:AS$99,40,FALSE())-VLOOKUP($A100,'Import OffPeak change'!$A$106:AS$202,40,FALSE())),0,(VLOOKUP($A100,'Import OffPeak'!$A$3:AS$99,40,FALSE())-VLOOKUP($A100,'Import OffPeak change'!$A$106:AS$202,40,FALSE())))</f>
        <v>0</v>
      </c>
      <c r="AO100" s="193" t="n">
        <f aca="false">IF(ISERROR(VLOOKUP($A100,'Import OffPeak'!$A$3:AT$99,41,FALSE())-VLOOKUP($A100,'Import OffPeak change'!$A$106:AT$202,41,FALSE())),0,(VLOOKUP($A100,'Import OffPeak'!$A$3:AT$99,41,FALSE())-VLOOKUP($A100,'Import OffPeak change'!$A$106:AT$202,41,FALSE())))</f>
        <v>0</v>
      </c>
      <c r="AP100" s="193" t="n">
        <f aca="false">IF(ISERROR(VLOOKUP($A100,'Import OffPeak'!$A$3:AU$99,42,FALSE())-VLOOKUP($A100,'Import OffPeak change'!$A$106:AU$202,42,FALSE())),0,(VLOOKUP($A100,'Import OffPeak'!$A$3:AU$99,42,FALSE())-VLOOKUP($A100,'Import OffPeak change'!$A$106:AU$202,42,FALSE())))</f>
        <v>0</v>
      </c>
      <c r="AQ100" s="193" t="n">
        <f aca="false">IF(ISERROR(VLOOKUP($A100,'Import OffPeak'!$A$3:AV$99,43,FALSE())-VLOOKUP($A100,'Import OffPeak change'!$A$106:AV$202,43,FALSE())),0,(VLOOKUP($A100,'Import OffPeak'!$A$3:AV$99,43,FALSE())-VLOOKUP($A100,'Import OffPeak change'!$A$106:AV$202,43,FALSE())))</f>
        <v>0</v>
      </c>
      <c r="AR100" s="193" t="n">
        <f aca="false">IF(ISERROR(VLOOKUP($A100,'Import OffPeak'!$A$3:AW$99,44,FALSE())-VLOOKUP($A100,'Import OffPeak change'!$A$106:AW$202,44,FALSE())),0,(VLOOKUP($A100,'Import OffPeak'!$A$3:AW$99,44,FALSE())-VLOOKUP($A100,'Import OffPeak change'!$A$106:AW$202,44,FALSE())))</f>
        <v>0</v>
      </c>
      <c r="AS100" s="193" t="n">
        <f aca="false">IF(ISERROR(VLOOKUP($A100,'Import OffPeak'!$A$3:AX$99,45,FALSE())-VLOOKUP($A100,'Import OffPeak change'!$A$106:AX$202,45,FALSE())),0,(VLOOKUP($A100,'Import OffPeak'!$A$3:AX$99,45,FALSE())-VLOOKUP($A100,'Import OffPeak change'!$A$106:AX$202,45,FALSE())))</f>
        <v>0</v>
      </c>
      <c r="AT100" s="193" t="n">
        <f aca="false">IF(ISERROR(VLOOKUP($A100,'Import OffPeak'!$A$3:AY$99,46,FALSE())-VLOOKUP($A100,'Import OffPeak change'!$A$106:AY$202,46,FALSE())),0,(VLOOKUP($A100,'Import OffPeak'!$A$3:AY$99,46,FALSE())-VLOOKUP($A100,'Import OffPeak change'!$A$106:AY$202,46,FALSE())))</f>
        <v>0</v>
      </c>
      <c r="AU100" s="193" t="n">
        <f aca="false">IF(ISERROR(VLOOKUP($A100,'Import OffPeak'!$A$3:AZ$99,47,FALSE())-VLOOKUP($A100,'Import OffPeak change'!$A$106:AZ$202,47,FALSE())),0,(VLOOKUP($A100,'Import OffPeak'!$A$3:AZ$99,47,FALSE())-VLOOKUP($A100,'Import OffPeak change'!$A$106:AZ$202,47,FALSE())))</f>
        <v>0</v>
      </c>
      <c r="AV100" s="193" t="n">
        <f aca="false">IF(ISERROR(VLOOKUP($A100,'Import OffPeak'!$A$3:BA$99,48,FALSE())-VLOOKUP($A100,'Import OffPeak change'!$A$106:BA$202,48,FALSE())),0,(VLOOKUP($A100,'Import OffPeak'!$A$3:BA$99,48,FALSE())-VLOOKUP($A100,'Import OffPeak change'!$A$106:BA$202,48,FALSE())))</f>
        <v>0</v>
      </c>
      <c r="AW100" s="193" t="n">
        <f aca="false">IF(ISERROR(VLOOKUP($A100,'Import OffPeak'!$A$3:BB$99,49,FALSE())-VLOOKUP($A100,'Import OffPeak change'!$A$106:BB$202,49,FALSE())),0,(VLOOKUP($A100,'Import OffPeak'!$A$3:BB$99,49,FALSE())-VLOOKUP($A100,'Import OffPeak change'!$A$106:BB$202,49,FALSE())))</f>
        <v>0</v>
      </c>
      <c r="AX100" s="193" t="n">
        <f aca="false">IF(ISERROR(VLOOKUP($A100,'Import OffPeak'!$A$3:BC$99,50,FALSE())-VLOOKUP($A100,'Import OffPeak change'!$A$106:BC$202,50,FALSE())),0,(VLOOKUP($A100,'Import OffPeak'!$A$3:BC$99,50,FALSE())-VLOOKUP($A100,'Import OffPeak change'!$A$106:BC$202,50,FALSE())))</f>
        <v>0</v>
      </c>
      <c r="AY100" s="193" t="n">
        <f aca="false">IF(ISERROR(VLOOKUP($A100,'Import OffPeak'!$A$3:BD$99,51,FALSE())-VLOOKUP($A100,'Import OffPeak change'!$A$106:BD$202,51,FALSE())),0,(VLOOKUP($A100,'Import OffPeak'!$A$3:BD$99,51,FALSE())-VLOOKUP($A100,'Import OffPeak change'!$A$106:BD$202,51,FALSE())))</f>
        <v>0</v>
      </c>
      <c r="AZ100" s="193" t="n">
        <f aca="false">IF(ISERROR(VLOOKUP($A100,'Import OffPeak'!$A$3:BE$99,52,FALSE())-VLOOKUP($A100,'Import OffPeak change'!$A$106:BE$202,52,FALSE())),0,(VLOOKUP($A100,'Import OffPeak'!$A$3:BE$99,52,FALSE())-VLOOKUP($A100,'Import OffPeak change'!$A$106:BE$202,52,FALSE())))</f>
        <v>0</v>
      </c>
      <c r="BA100" s="193" t="n">
        <f aca="false">IF(ISERROR(VLOOKUP($A100,'Import OffPeak'!$A$3:BF$99,53,FALSE())-VLOOKUP($A100,'Import OffPeak change'!$A$106:BF$202,53,FALSE())),0,(VLOOKUP($A100,'Import OffPeak'!$A$3:BF$99,53,FALSE())-VLOOKUP($A100,'Import OffPeak change'!$A$106:BF$202,53,FALSE())))</f>
        <v>0</v>
      </c>
      <c r="BB100" s="193" t="n">
        <f aca="false">IF(ISERROR(VLOOKUP($A100,'Import OffPeak'!$A$3:BG$99,54,FALSE())-VLOOKUP($A100,'Import OffPeak change'!$A$106:BG$202,54,FALSE())),0,(VLOOKUP($A100,'Import OffPeak'!$A$3:BG$99,54,FALSE())-VLOOKUP($A100,'Import OffPeak change'!$A$106:BG$202,54,FALSE())))</f>
        <v>0</v>
      </c>
      <c r="BC100" s="193" t="n">
        <f aca="false">IF(ISERROR(VLOOKUP($A100,'Import OffPeak'!$A$3:BH$99,55,FALSE())-VLOOKUP($A100,'Import OffPeak change'!$A$106:BH$202,55,FALSE())),0,(VLOOKUP($A100,'Import OffPeak'!$A$3:BH$99,55,FALSE())-VLOOKUP($A100,'Import OffPeak change'!$A$106:BH$202,55,FALSE())))</f>
        <v>0</v>
      </c>
      <c r="BD100" s="193" t="n">
        <f aca="false">IF(ISERROR(VLOOKUP($A100,'Import OffPeak'!$A$3:BI$99,56,FALSE())-VLOOKUP($A100,'Import OffPeak change'!$A$106:BI$202,56,FALSE())),0,(VLOOKUP($A100,'Import OffPeak'!$A$3:BI$99,56,FALSE())-VLOOKUP($A100,'Import OffPeak change'!$A$106:BI$202,56,FALSE())))</f>
        <v>0</v>
      </c>
      <c r="BE100" s="193" t="n">
        <f aca="false">IF(ISERROR(VLOOKUP($A100,'Import OffPeak'!$A$3:BJ$99,57,FALSE())-VLOOKUP($A100,'Import OffPeak change'!$A$106:BJ$202,57,FALSE())),0,(VLOOKUP($A100,'Import OffPeak'!$A$3:BJ$99,57,FALSE())-VLOOKUP($A100,'Import OffPeak change'!$A$106:BJ$202,57,FALSE())))</f>
        <v>0</v>
      </c>
      <c r="BF100" s="193" t="n">
        <f aca="false">IF(ISERROR(VLOOKUP($A100,'Import OffPeak'!$A$3:BK$99,58,FALSE())-VLOOKUP($A100,'Import OffPeak change'!$A$106:BK$202,58,FALSE())),0,(VLOOKUP($A100,'Import OffPeak'!$A$3:BK$99,58,FALSE())-VLOOKUP($A100,'Import OffPeak change'!$A$106:BK$202,58,FALSE())))</f>
        <v>0</v>
      </c>
      <c r="BG100" s="193" t="n">
        <f aca="false">IF(ISERROR(VLOOKUP($A100,'Import OffPeak'!$A$3:BL$99,59,FALSE())-VLOOKUP($A100,'Import OffPeak change'!$A$106:BL$202,59,FALSE())),0,(VLOOKUP($A100,'Import OffPeak'!$A$3:BL$99,59,FALSE())-VLOOKUP($A100,'Import OffPeak change'!$A$106:BL$202,59,FALSE())))</f>
        <v>0</v>
      </c>
      <c r="BH100" s="193" t="n">
        <f aca="false">IF(ISERROR(VLOOKUP($A100,'Import OffPeak'!$A$3:BM$99,60,FALSE())-VLOOKUP($A100,'Import OffPeak change'!$A$106:BM$202,60,FALSE())),0,(VLOOKUP($A100,'Import OffPeak'!$A$3:BM$99,60,FALSE())-VLOOKUP($A100,'Import OffPeak change'!$A$106:BM$202,60,FALSE())))</f>
        <v>0</v>
      </c>
      <c r="BI100" s="193" t="n">
        <f aca="false">IF(ISERROR(VLOOKUP($A100,'Import OffPeak'!$A$3:BN$99,61,FALSE())-VLOOKUP($A100,'Import OffPeak change'!$A$106:BN$202,61,FALSE())),0,(VLOOKUP($A100,'Import OffPeak'!$A$3:BN$99,61,FALSE())-VLOOKUP($A100,'Import OffPeak change'!$A$106:BN$202,61,FALSE())))</f>
        <v>0</v>
      </c>
      <c r="BJ100" s="193" t="n">
        <f aca="false">IF(ISERROR(VLOOKUP($A100,'Import OffPeak'!$A$3:BO$99,62,FALSE())-VLOOKUP($A100,'Import OffPeak change'!$A$106:BO$202,62,FALSE())),0,(VLOOKUP($A100,'Import OffPeak'!$A$3:BO$99,62,FALSE())-VLOOKUP($A100,'Import OffPeak change'!$A$106:BO$202,62,FALSE())))</f>
        <v>0</v>
      </c>
      <c r="BK100" s="193" t="n">
        <f aca="false">IF(ISERROR(VLOOKUP($A100,'Import OffPeak'!$A$3:BP$99,63,FALSE())-VLOOKUP($A100,'Import OffPeak change'!$A$106:BP$202,63,FALSE())),0,(VLOOKUP($A100,'Import OffPeak'!$A$3:BP$99,63,FALSE())-VLOOKUP($A100,'Import OffPeak change'!$A$106:BP$202,63,FALSE())))</f>
        <v>0</v>
      </c>
      <c r="BL100" s="193" t="n">
        <f aca="false">IF(ISERROR(VLOOKUP($A100,'Import OffPeak'!$A$3:BQ$99,64,FALSE())-VLOOKUP($A100,'Import OffPeak change'!$A$106:BQ$202,64,FALSE())),0,(VLOOKUP($A100,'Import OffPeak'!$A$3:BQ$99,64,FALSE())-VLOOKUP($A100,'Import OffPeak change'!$A$106:BQ$202,64,FALSE())))</f>
        <v>0</v>
      </c>
      <c r="BM100" s="193" t="n">
        <f aca="false">IF(ISERROR(VLOOKUP($A100,'Import OffPeak'!$A$3:BR$99,65,FALSE())-VLOOKUP($A100,'Import OffPeak change'!$A$106:BR$202,65,FALSE())),0,(VLOOKUP($A100,'Import OffPeak'!$A$3:BR$99,65,FALSE())-VLOOKUP($A100,'Import OffPeak change'!$A$106:BR$202,65,FALSE())))</f>
        <v>0</v>
      </c>
      <c r="BN100" s="193" t="n">
        <f aca="false">IF(ISERROR(VLOOKUP($A100,'Import OffPeak'!$A$3:BS$99,66,FALSE())-VLOOKUP($A100,'Import OffPeak change'!$A$106:BS$202,66,FALSE())),0,(VLOOKUP($A100,'Import OffPeak'!$A$3:BS$99,66,FALSE())-VLOOKUP($A100,'Import OffPeak change'!$A$106:BS$202,66,FALSE())))</f>
        <v>0</v>
      </c>
      <c r="BO100" s="193" t="n">
        <f aca="false">IF(ISERROR(VLOOKUP($A100,'Import OffPeak'!$A$3:BT$99,67,FALSE())-VLOOKUP($A100,'Import OffPeak change'!$A$106:BT$202,67,FALSE())),0,(VLOOKUP($A100,'Import OffPeak'!$A$3:BT$99,67,FALSE())-VLOOKUP($A100,'Import OffPeak change'!$A$106:BT$202,67,FALSE())))</f>
        <v>0</v>
      </c>
      <c r="BP100" s="193" t="n">
        <f aca="false">IF(ISERROR(VLOOKUP($A100,'Import OffPeak'!$A$3:BU$99,68,FALSE())-VLOOKUP($A100,'Import OffPeak change'!$A$106:BU$202,68,FALSE())),0,(VLOOKUP($A100,'Import OffPeak'!$A$3:BU$99,68,FALSE())-VLOOKUP($A100,'Import OffPeak change'!$A$106:BU$202,68,FALSE())))</f>
        <v>0</v>
      </c>
      <c r="BQ100" s="193" t="n">
        <f aca="false">IF(ISERROR(VLOOKUP($A100,'Import OffPeak'!$A$3:BV$99,69,FALSE())-VLOOKUP($A100,'Import OffPeak change'!$A$106:BV$202,69,FALSE())),0,(VLOOKUP($A100,'Import OffPeak'!$A$3:BV$99,69,FALSE())-VLOOKUP($A100,'Import OffPeak change'!$A$106:BV$202,69,FALSE())))</f>
        <v>0</v>
      </c>
      <c r="BR100" s="193" t="n">
        <f aca="false">IF(ISERROR(VLOOKUP($A100,'Import OffPeak'!$A$3:BW$99,70,FALSE())-VLOOKUP($A100,'Import OffPeak change'!$A$106:BW$202,70,FALSE())),0,(VLOOKUP($A100,'Import OffPeak'!$A$3:BW$99,70,FALSE())-VLOOKUP($A100,'Import OffPeak change'!$A$106:BW$202,70,FALSE())))</f>
        <v>0</v>
      </c>
      <c r="BS100" s="193" t="n">
        <f aca="false">IF(ISERROR(VLOOKUP($A100,'Import OffPeak'!$A$3:BX$99,71,FALSE())-VLOOKUP($A100,'Import OffPeak change'!$A$106:BX$202,71,FALSE())),0,(VLOOKUP($A100,'Import OffPeak'!$A$3:BX$99,71,FALSE())-VLOOKUP($A100,'Import OffPeak change'!$A$106:BX$202,71,FALSE())))</f>
        <v>0</v>
      </c>
      <c r="BT100" s="193" t="n">
        <f aca="false">IF(ISERROR(VLOOKUP($A100,'Import OffPeak'!$A$3:BY$99,72,FALSE())-VLOOKUP($A100,'Import OffPeak change'!$A$106:BY$202,72,FALSE())),0,(VLOOKUP($A100,'Import OffPeak'!$A$3:BY$99,72,FALSE())-VLOOKUP($A100,'Import OffPeak change'!$A$106:BY$202,72,FALSE())))</f>
        <v>0</v>
      </c>
      <c r="BU100" s="193" t="n">
        <f aca="false">IF(ISERROR(VLOOKUP($A100,'Import OffPeak'!$A$3:BZ$99,73,FALSE())-VLOOKUP($A100,'Import OffPeak change'!$A$106:BZ$202,73,FALSE())),0,(VLOOKUP($A100,'Import OffPeak'!$A$3:BZ$99,73,FALSE())-VLOOKUP($A100,'Import OffPeak change'!$A$106:BZ$202,73,FALSE())))</f>
        <v>0</v>
      </c>
      <c r="BV100" s="193" t="n">
        <f aca="false">IF(ISERROR(VLOOKUP($A100,'Import OffPeak'!$A$3:CA$99,74,FALSE())-VLOOKUP($A100,'Import OffPeak change'!$A$106:CA$202,74,FALSE())),0,(VLOOKUP($A100,'Import OffPeak'!$A$3:CA$99,74,FALSE())-VLOOKUP($A100,'Import OffPeak change'!$A$106:CA$202,74,FALSE())))</f>
        <v>0</v>
      </c>
      <c r="BW100" s="193" t="n">
        <f aca="false">IF(ISERROR(VLOOKUP($A100,'Import OffPeak'!$A$3:CB$99,75,FALSE())-VLOOKUP($A100,'Import OffPeak change'!$A$106:CB$202,75,FALSE())),0,(VLOOKUP($A100,'Import OffPeak'!$A$3:CB$99,75,FALSE())-VLOOKUP($A100,'Import OffPeak change'!$A$106:CB$202,75,FALSE())))</f>
        <v>0</v>
      </c>
      <c r="BX100" s="193" t="n">
        <f aca="false">IF(ISERROR(VLOOKUP($A100,'Import OffPeak'!$A$3:CC$99,76,FALSE())-VLOOKUP($A100,'Import OffPeak change'!$A$106:CC$202,76,FALSE())),0,(VLOOKUP($A100,'Import OffPeak'!$A$3:CC$99,76,FALSE())-VLOOKUP($A100,'Import OffPeak change'!$A$106:CC$202,76,FALSE())))</f>
        <v>0</v>
      </c>
      <c r="BY100" s="193" t="n">
        <f aca="false">IF(ISERROR(VLOOKUP($A100,'Import OffPeak'!$A$3:CD$99,77,FALSE())-VLOOKUP($A100,'Import OffPeak change'!$A$106:CD$202,77,FALSE())),0,(VLOOKUP($A100,'Import OffPeak'!$A$3:CD$99,77,FALSE())-VLOOKUP($A100,'Import OffPeak change'!$A$106:CD$202,77,FALSE())))</f>
        <v>0</v>
      </c>
      <c r="BZ100" s="193" t="n">
        <f aca="false">IF(ISERROR(VLOOKUP($A100,'Import OffPeak'!$A$3:CE$99,78,FALSE())-VLOOKUP($A100,'Import OffPeak change'!$A$106:CE$202,78,FALSE())),0,(VLOOKUP($A100,'Import OffPeak'!$A$3:CE$99,78,FALSE())-VLOOKUP($A100,'Import OffPeak change'!$A$106:CE$202,78,FALSE())))</f>
        <v>0</v>
      </c>
      <c r="CA100" s="193" t="n">
        <f aca="false">IF(ISERROR(VLOOKUP($A100,'Import OffPeak'!$A$3:CF$99,79,FALSE())-VLOOKUP($A100,'Import OffPeak change'!$A$106:CF$202,79,FALSE())),0,(VLOOKUP($A100,'Import OffPeak'!$A$3:CF$99,79,FALSE())-VLOOKUP($A100,'Import OffPeak change'!$A$106:CF$202,79,FALSE())))</f>
        <v>0</v>
      </c>
      <c r="CB100" s="193" t="n">
        <f aca="false">IF(ISERROR(VLOOKUP($A100,'Import OffPeak'!$A$3:CG$99,80,FALSE())-VLOOKUP($A100,'Import OffPeak change'!$A$106:CG$202,80,FALSE())),0,(VLOOKUP($A100,'Import OffPeak'!$A$3:CG$99,80,FALSE())-VLOOKUP($A100,'Import OffPeak change'!$A$106:CG$202,80,FALSE())))</f>
        <v>0</v>
      </c>
      <c r="CC100" s="193" t="n">
        <f aca="false">IF(ISERROR(VLOOKUP($A100,'Import OffPeak'!$A$3:CH$99,81,FALSE())-VLOOKUP($A100,'Import OffPeak change'!$A$106:CH$202,81,FALSE())),0,(VLOOKUP($A100,'Import OffPeak'!$A$3:CH$99,81,FALSE())-VLOOKUP($A100,'Import OffPeak change'!$A$106:CH$202,81,FALSE())))</f>
        <v>0</v>
      </c>
      <c r="CD100" s="193" t="n">
        <f aca="false">IF(ISERROR(VLOOKUP($A100,'Import OffPeak'!$A$3:CI$99,82,FALSE())-VLOOKUP($A100,'Import OffPeak change'!$A$106:CI$202,82,FALSE())),0,(VLOOKUP($A100,'Import OffPeak'!$A$3:CI$99,82,FALSE())-VLOOKUP($A100,'Import OffPeak change'!$A$106:CI$202,82,FALSE())))</f>
        <v>0</v>
      </c>
      <c r="CE100" s="193" t="n">
        <f aca="false">IF(ISERROR(VLOOKUP($A100,'Import OffPeak'!$A$3:CJ$99,83,FALSE())-VLOOKUP($A100,'Import OffPeak change'!$A$106:CJ$202,83,FALSE())),0,(VLOOKUP($A100,'Import OffPeak'!$A$3:CJ$99,83,FALSE())-VLOOKUP($A100,'Import OffPeak change'!$A$106:CJ$202,83,FALSE())))</f>
        <v>0</v>
      </c>
      <c r="CF100" s="193" t="n">
        <f aca="false">IF(ISERROR(VLOOKUP($A100,'Import OffPeak'!$A$3:CK$99,84,FALSE())-VLOOKUP($A100,'Import OffPeak change'!$A$106:CK$202,84,FALSE())),0,(VLOOKUP($A100,'Import OffPeak'!$A$3:CK$99,84,FALSE())-VLOOKUP($A100,'Import OffPeak change'!$A$106:CK$202,84,FALSE())))</f>
        <v>0</v>
      </c>
      <c r="CG100" s="193" t="n">
        <f aca="false">IF(ISERROR(VLOOKUP($A100,'Import OffPeak'!$A$3:CL$99,85,FALSE())-VLOOKUP($A100,'Import OffPeak change'!$A$106:CL$202,85,FALSE())),0,(VLOOKUP($A100,'Import OffPeak'!$A$3:CL$99,85,FALSE())-VLOOKUP($A100,'Import OffPeak change'!$A$106:CL$202,85,FALSE())))</f>
        <v>0</v>
      </c>
      <c r="CH100" s="193" t="n">
        <f aca="false">IF(ISERROR(VLOOKUP($A100,'Import OffPeak'!$A$3:CM$99,86,FALSE())-VLOOKUP($A100,'Import OffPeak change'!$A$106:CM$202,86,FALSE())),0,(VLOOKUP($A100,'Import OffPeak'!$A$3:CM$99,86,FALSE())-VLOOKUP($A100,'Import OffPeak change'!$A$106:CM$202,86,FALSE())))</f>
        <v>0</v>
      </c>
      <c r="CI100" s="193" t="n">
        <f aca="false">IF(ISERROR(VLOOKUP($A100,'Import OffPeak'!$A$3:CN$99,87,FALSE())-VLOOKUP($A100,'Import OffPeak change'!$A$106:CN$202,87,FALSE())),0,(VLOOKUP($A100,'Import OffPeak'!$A$3:CN$99,87,FALSE())-VLOOKUP($A100,'Import OffPeak change'!$A$106:CN$202,87,FALSE())))</f>
        <v>0</v>
      </c>
      <c r="CJ100" s="193" t="n">
        <f aca="false">IF(ISERROR(VLOOKUP($A100,'Import OffPeak'!$A$3:CO$99,88,FALSE())-VLOOKUP($A100,'Import OffPeak change'!$A$106:CO$202,88,FALSE())),0,(VLOOKUP($A100,'Import OffPeak'!$A$3:CO$99,88,FALSE())-VLOOKUP($A100,'Import OffPeak change'!$A$106:CO$202,88,FALSE())))</f>
        <v>0</v>
      </c>
      <c r="CK100" s="193" t="n">
        <f aca="false">IF(ISERROR(VLOOKUP($A100,'Import OffPeak'!$A$3:CP$99,89,FALSE())-VLOOKUP($A100,'Import OffPeak change'!$A$106:CP$202,89,FALSE())),0,(VLOOKUP($A100,'Import OffPeak'!$A$3:CP$99,89,FALSE())-VLOOKUP($A100,'Import OffPeak change'!$A$106:CP$202,89,FALSE())))</f>
        <v>0</v>
      </c>
      <c r="CL100" s="193" t="n">
        <f aca="false">IF(ISERROR(VLOOKUP($A100,'Import OffPeak'!$A$3:CQ$99,90,FALSE())-VLOOKUP($A100,'Import OffPeak change'!$A$106:CQ$202,90,FALSE())),0,(VLOOKUP($A100,'Import OffPeak'!$A$3:CQ$99,90,FALSE())-VLOOKUP($A100,'Import OffPeak change'!$A$106:CQ$202,90,FALSE())))</f>
        <v>0</v>
      </c>
      <c r="CM100" s="193" t="n">
        <f aca="false">IF(ISERROR(VLOOKUP($A100,'Import OffPeak'!$A$3:CR$99,91,FALSE())-VLOOKUP($A100,'Import OffPeak change'!$A$106:CR$202,91,FALSE())),0,(VLOOKUP($A100,'Import OffPeak'!$A$3:CR$99,91,FALSE())-VLOOKUP($A100,'Import OffPeak change'!$A$106:CR$202,91,FALSE())))</f>
        <v>0</v>
      </c>
      <c r="CN100" s="193" t="n">
        <f aca="false">IF(ISERROR(VLOOKUP($A100,'Import OffPeak'!$A$3:CS$99,92,FALSE())-VLOOKUP($A100,'Import OffPeak change'!$A$106:CS$202,92,FALSE())),0,(VLOOKUP($A100,'Import OffPeak'!$A$3:CS$99,92,FALSE())-VLOOKUP($A100,'Import OffPeak change'!$A$106:CS$202,92,FALSE())))</f>
        <v>0</v>
      </c>
      <c r="CO100" s="193" t="n">
        <f aca="false">IF(ISERROR(VLOOKUP($A100,'Import OffPeak'!$A$3:CT$99,93,FALSE())-VLOOKUP($A100,'Import OffPeak change'!$A$106:CT$202,93,FALSE())),0,(VLOOKUP($A100,'Import OffPeak'!$A$3:CT$99,93,FALSE())-VLOOKUP($A100,'Import OffPeak change'!$A$106:CT$202,93,FALSE())))</f>
        <v>0</v>
      </c>
      <c r="CP100" s="193" t="n">
        <f aca="false">IF(ISERROR(VLOOKUP($A100,'Import OffPeak'!$A$3:CU$99,94,FALSE())-VLOOKUP($A100,'Import OffPeak change'!$A$106:CU$202,94,FALSE())),0,(VLOOKUP($A100,'Import OffPeak'!$A$3:CU$99,94,FALSE())-VLOOKUP($A100,'Import OffPeak change'!$A$106:CU$202,94,FALSE())))</f>
        <v>0</v>
      </c>
      <c r="CQ100" s="193" t="n">
        <f aca="false">IF(ISERROR(VLOOKUP($A100,'Import OffPeak'!$A$3:CV$99,95,FALSE())-VLOOKUP($A100,'Import OffPeak change'!$A$106:CV$202,95,FALSE())),0,(VLOOKUP($A100,'Import OffPeak'!$A$3:CV$99,95,FALSE())-VLOOKUP($A100,'Import OffPeak change'!$A$106:CV$202,95,FALSE())))</f>
        <v>0</v>
      </c>
      <c r="CR100" s="193" t="n">
        <f aca="false">IF(ISERROR(VLOOKUP($A100,'Import OffPeak'!$A$3:CW$99,96,FALSE())-VLOOKUP($A100,'Import OffPeak change'!$A$106:CW$202,96,FALSE())),0,(VLOOKUP($A100,'Import OffPeak'!$A$3:CW$99,96,FALSE())-VLOOKUP($A100,'Import OffPeak change'!$A$106:CW$202,96,FALSE())))</f>
        <v>0</v>
      </c>
      <c r="CS100" s="193" t="n">
        <f aca="false">IF(ISERROR(VLOOKUP($A100,'Import OffPeak'!$A$3:CX$99,97,FALSE())-VLOOKUP($A100,'Import OffPeak change'!$A$106:CX$202,97,FALSE())),0,(VLOOKUP($A100,'Import OffPeak'!$A$3:CX$99,97,FALSE())-VLOOKUP($A100,'Import OffPeak change'!$A$106:CX$202,97,FALSE())))</f>
        <v>0</v>
      </c>
      <c r="CT100" s="193" t="n">
        <f aca="false">IF(ISERROR(VLOOKUP($A100,'Import OffPeak'!$A$3:CY$99,98,FALSE())-VLOOKUP($A100,'Import OffPeak change'!$A$106:CY$202,98,FALSE())),0,(VLOOKUP($A100,'Import OffPeak'!$A$3:CY$99,98,FALSE())-VLOOKUP($A100,'Import OffPeak change'!$A$106:CY$202,98,FALSE())))</f>
        <v>0</v>
      </c>
      <c r="CU100" s="193" t="n">
        <f aca="false">IF(ISERROR(VLOOKUP($A100,'Import OffPeak'!$A$3:CZ$99,99,FALSE())-VLOOKUP($A100,'Import OffPeak change'!$A$106:CZ$202,99,FALSE())),0,(VLOOKUP($A100,'Import OffPeak'!$A$3:CZ$99,99,FALSE())-VLOOKUP($A100,'Import OffPeak change'!$A$106:CZ$202,99,FALSE())))</f>
        <v>0</v>
      </c>
      <c r="CV100" s="193" t="n">
        <f aca="false">IF(ISERROR(VLOOKUP($A100,'Import OffPeak'!$A$3:DA$99,100,FALSE())-VLOOKUP($A100,'Import OffPeak change'!$A$106:DA$202,100,FALSE())),0,(VLOOKUP($A100,'Import OffPeak'!$A$3:DA$99,100,FALSE())-VLOOKUP($A100,'Import OffPeak change'!$A$106:DA$202,100,FALSE())))</f>
        <v>0</v>
      </c>
      <c r="CW100" s="193" t="n">
        <f aca="false">IF(ISERROR(VLOOKUP($A100,'Import OffPeak'!$A$3:DB$99,101,FALSE())-VLOOKUP($A100,'Import OffPeak change'!$A$106:DB$202,101,FALSE())),0,(VLOOKUP($A100,'Import OffPeak'!$A$3:DB$99,101,FALSE())-VLOOKUP($A100,'Import OffPeak change'!$A$106:DB$202,101,FALSE())))</f>
        <v>0</v>
      </c>
      <c r="CX100" s="193" t="n">
        <f aca="false">IF(ISERROR(VLOOKUP($A100,'Import OffPeak'!$A$3:DC$99,102,FALSE())-VLOOKUP($A100,'Import OffPeak change'!$A$106:DC$202,102,FALSE())),0,(VLOOKUP($A100,'Import OffPeak'!$A$3:DC$99,102,FALSE())-VLOOKUP($A100,'Import OffPeak change'!$A$106:DC$202,102,FALSE())))</f>
        <v>0</v>
      </c>
      <c r="CY100" s="193" t="n">
        <f aca="false">IF(ISERROR(VLOOKUP($A100,'Import OffPeak'!$A$3:DD$99,103,FALSE())-VLOOKUP($A100,'Import OffPeak change'!$A$106:DD$202,103,FALSE())),0,(VLOOKUP($A100,'Import OffPeak'!$A$3:DD$99,103,FALSE())-VLOOKUP($A100,'Import OffPeak change'!$A$106:DD$202,103,FALSE())))</f>
        <v>0</v>
      </c>
      <c r="CZ100" s="193" t="n">
        <f aca="false">IF(ISERROR(VLOOKUP($A100,'Import OffPeak'!$A$3:DE$99,104,FALSE())-VLOOKUP($A100,'Import OffPeak change'!$A$106:DE$202,104,FALSE())),0,(VLOOKUP($A100,'Import OffPeak'!$A$3:DE$99,104,FALSE())-VLOOKUP($A100,'Import OffPeak change'!$A$106:DE$202,104,FALSE())))</f>
        <v>0</v>
      </c>
      <c r="DA100" s="193" t="n">
        <f aca="false">IF(ISERROR(VLOOKUP($A100,'Import OffPeak'!$A$3:DF$99,105,FALSE())-VLOOKUP($A100,'Import OffPeak change'!$A$106:DF$202,105,FALSE())),0,(VLOOKUP($A100,'Import OffPeak'!$A$3:DF$99,105,FALSE())-VLOOKUP($A100,'Import OffPeak change'!$A$106:DF$202,105,FALSE())))</f>
        <v>0</v>
      </c>
      <c r="DB100" s="193" t="n">
        <f aca="false">IF(ISERROR(VLOOKUP($A100,'Import OffPeak'!$A$3:DG$99,106,FALSE())-VLOOKUP($A100,'Import OffPeak change'!$A$106:DG$202,106,FALSE())),0,(VLOOKUP($A100,'Import OffPeak'!$A$3:DG$99,106,FALSE())-VLOOKUP($A100,'Import OffPeak change'!$A$106:DG$202,106,FALSE())))</f>
        <v>0</v>
      </c>
      <c r="DC100" s="193" t="n">
        <f aca="false">IF(ISERROR(VLOOKUP($A100,'Import OffPeak'!$A$3:DH$99,107,FALSE())-VLOOKUP($A100,'Import OffPeak change'!$A$106:DH$202,107,FALSE())),0,(VLOOKUP($A100,'Import OffPeak'!$A$3:DH$99,107,FALSE())-VLOOKUP($A100,'Import OffPeak change'!$A$106:DH$202,107,FALSE())))</f>
        <v>0</v>
      </c>
      <c r="DD100" s="193" t="n">
        <f aca="false">IF(ISERROR(VLOOKUP($A100,'Import OffPeak'!$A$3:DI$99,108,FALSE())-VLOOKUP($A100,'Import OffPeak change'!$A$106:DI$202,108,FALSE())),0,(VLOOKUP($A100,'Import OffPeak'!$A$3:DI$99,108,FALSE())-VLOOKUP($A100,'Import OffPeak change'!$A$106:DI$202,108,FALSE())))</f>
        <v>0</v>
      </c>
      <c r="DE100" s="193" t="n">
        <f aca="false">IF(ISERROR(VLOOKUP($A100,'Import OffPeak'!$A$3:DJ$99,109,FALSE())-VLOOKUP($A100,'Import OffPeak change'!$A$106:DJ$202,109,FALSE())),0,(VLOOKUP($A100,'Import OffPeak'!$A$3:DJ$99,109,FALSE())-VLOOKUP($A100,'Import OffPeak change'!$A$106:DJ$202,109,FALSE())))</f>
        <v>0</v>
      </c>
      <c r="DF100" s="193" t="n">
        <f aca="false">IF(ISERROR(VLOOKUP($A100,'Import OffPeak'!$A$3:DK$99,110,FALSE())-VLOOKUP($A100,'Import OffPeak change'!$A$106:DK$202,110,FALSE())),0,(VLOOKUP($A100,'Import OffPeak'!$A$3:DK$99,110,FALSE())-VLOOKUP($A100,'Import OffPeak change'!$A$106:DK$202,110,FALSE())))</f>
        <v>0</v>
      </c>
      <c r="DG100" s="193" t="n">
        <f aca="false">IF(ISERROR(VLOOKUP($A100,'Import OffPeak'!$A$3:DL$99,111,FALSE())-VLOOKUP($A100,'Import OffPeak change'!$A$106:DL$202,111,FALSE())),0,(VLOOKUP($A100,'Import OffPeak'!$A$3:DL$99,111,FALSE())-VLOOKUP($A100,'Import OffPeak change'!$A$106:DL$202,111,FALSE())))</f>
        <v>0</v>
      </c>
      <c r="DH100" s="193" t="n">
        <f aca="false">IF(ISERROR(VLOOKUP($A100,'Import OffPeak'!$A$3:DM$99,112,FALSE())-VLOOKUP($A100,'Import OffPeak change'!$A$106:DM$202,112,FALSE())),0,(VLOOKUP($A100,'Import OffPeak'!$A$3:DM$99,112,FALSE())-VLOOKUP($A100,'Import OffPeak change'!$A$106:DM$202,112,FALSE())))</f>
        <v>0</v>
      </c>
      <c r="DI100" s="193" t="n">
        <f aca="false">IF(ISERROR(VLOOKUP($A100,'Import OffPeak'!$A$3:DN$99,113,FALSE())-VLOOKUP($A100,'Import OffPeak change'!$A$106:DN$202,113,FALSE())),0,(VLOOKUP($A100,'Import OffPeak'!$A$3:DN$99,113,FALSE())-VLOOKUP($A100,'Import OffPeak change'!$A$106:DN$202,113,FALSE())))</f>
        <v>0</v>
      </c>
      <c r="DJ100" s="193" t="n">
        <f aca="false">IF(ISERROR(VLOOKUP($A100,'Import OffPeak'!$A$3:DO$99,114,FALSE())-VLOOKUP($A100,'Import OffPeak change'!$A$106:DO$202,114,FALSE())),0,(VLOOKUP($A100,'Import OffPeak'!$A$3:DO$99,114,FALSE())-VLOOKUP($A100,'Import OffPeak change'!$A$106:DO$202,114,FALSE())))</f>
        <v>0</v>
      </c>
      <c r="DK100" s="193" t="n">
        <f aca="false">IF(ISERROR(VLOOKUP($A100,'Import OffPeak'!$A$3:DP$99,115,FALSE())-VLOOKUP($A100,'Import OffPeak change'!$A$106:DP$202,115,FALSE())),0,(VLOOKUP($A100,'Import OffPeak'!$A$3:DP$99,115,FALSE())-VLOOKUP($A100,'Import OffPeak change'!$A$106:DP$202,115,FALSE())))</f>
        <v>0</v>
      </c>
      <c r="DL100" s="193" t="n">
        <f aca="false">IF(ISERROR(VLOOKUP($A100,'Import OffPeak'!$A$3:DQ$99,116,FALSE())-VLOOKUP($A100,'Import OffPeak change'!$A$106:DQ$202,116,FALSE())),0,(VLOOKUP($A100,'Import OffPeak'!$A$3:DQ$99,116,FALSE())-VLOOKUP($A100,'Import OffPeak change'!$A$106:DQ$202,116,FALSE())))</f>
        <v>0</v>
      </c>
      <c r="DM100" s="193" t="n">
        <f aca="false">IF(ISERROR(VLOOKUP($A100,'Import OffPeak'!$A$3:DR$99,117,FALSE())-VLOOKUP($A100,'Import OffPeak change'!$A$106:DR$202,117,FALSE())),0,(VLOOKUP($A100,'Import OffPeak'!$A$3:DR$99,117,FALSE())-VLOOKUP($A100,'Import OffPeak change'!$A$106:DR$202,117,FALSE())))</f>
        <v>0</v>
      </c>
      <c r="DN100" s="193" t="n">
        <f aca="false">IF(ISERROR(VLOOKUP($A100,'Import OffPeak'!$A$3:DS$99,118,FALSE())-VLOOKUP($A100,'Import OffPeak change'!$A$106:DS$202,118,FALSE())),0,(VLOOKUP($A100,'Import OffPeak'!$A$3:DS$99,118,FALSE())-VLOOKUP($A100,'Import OffPeak change'!$A$106:DS$202,118,FALSE())))</f>
        <v>0</v>
      </c>
      <c r="DO100" s="193" t="n">
        <f aca="false">IF(ISERROR(VLOOKUP($A100,'Import OffPeak'!$A$3:DT$99,119,FALSE())-VLOOKUP($A100,'Import OffPeak change'!$A$106:DT$202,119,FALSE())),0,(VLOOKUP($A100,'Import OffPeak'!$A$3:DT$99,119,FALSE())-VLOOKUP($A100,'Import OffPeak change'!$A$106:DT$202,119,FALSE())))</f>
        <v>0</v>
      </c>
      <c r="DP100" s="193" t="n">
        <f aca="false">IF(ISERROR(VLOOKUP($A100,'Import OffPeak'!$A$3:DU$99,120,FALSE())-VLOOKUP($A100,'Import OffPeak change'!$A$106:DU$202,120,FALSE())),0,(VLOOKUP($A100,'Import OffPeak'!$A$3:DU$99,120,FALSE())-VLOOKUP($A100,'Import OffPeak change'!$A$106:DU$202,120,FALSE())))</f>
        <v>0</v>
      </c>
      <c r="DQ100" s="193" t="n">
        <f aca="false">IF(ISERROR(VLOOKUP($A100,'Import OffPeak'!$A$3:DV$99,121,FALSE())-VLOOKUP($A100,'Import OffPeak change'!$A$106:DV$202,121,FALSE())),0,(VLOOKUP($A100,'Import OffPeak'!$A$3:DV$99,121,FALSE())-VLOOKUP($A100,'Import OffPeak change'!$A$106:DV$202,121,FALSE())))</f>
        <v>0</v>
      </c>
      <c r="DR100" s="193" t="n">
        <f aca="false">IF(ISERROR(VLOOKUP($A100,'Import OffPeak'!$A$3:DW$99,122,FALSE())-VLOOKUP($A100,'Import OffPeak change'!$A$106:DW$202,122,FALSE())),0,(VLOOKUP($A100,'Import OffPeak'!$A$3:DW$99,122,FALSE())-VLOOKUP($A100,'Import OffPeak change'!$A$106:DW$202,122,FALSE())))</f>
        <v>0</v>
      </c>
      <c r="DS100" s="193" t="n">
        <f aca="false">IF(ISERROR(VLOOKUP($A100,'Import OffPeak'!$A$3:DX$99,123,FALSE())-VLOOKUP($A100,'Import OffPeak change'!$A$106:DX$202,123,FALSE())),0,(VLOOKUP($A100,'Import OffPeak'!$A$3:DX$99,123,FALSE())-VLOOKUP($A100,'Import OffPeak change'!$A$106:DX$202,123,FALSE())))</f>
        <v>0</v>
      </c>
      <c r="DT100" s="193" t="n">
        <f aca="false">IF(ISERROR(VLOOKUP($A100,'Import OffPeak'!$A$3:DY$99,124,FALSE())-VLOOKUP($A100,'Import OffPeak change'!$A$106:DY$202,124,FALSE())),0,(VLOOKUP($A100,'Import OffPeak'!$A$3:DY$99,124,FALSE())-VLOOKUP($A100,'Import OffPeak change'!$A$106:DY$202,124,FALSE())))</f>
        <v>0</v>
      </c>
      <c r="DU100" s="193" t="n">
        <f aca="false">IF(ISERROR(VLOOKUP($A100,'Import OffPeak'!$A$3:DZ$99,125,FALSE())-VLOOKUP($A100,'Import OffPeak change'!$A$106:DZ$202,125,FALSE())),0,(VLOOKUP($A100,'Import OffPeak'!$A$3:DZ$99,125,FALSE())-VLOOKUP($A100,'Import OffPeak change'!$A$106:DZ$202,125,FALSE())))</f>
        <v>0</v>
      </c>
      <c r="DV100" s="193" t="n">
        <f aca="false">IF(ISERROR(VLOOKUP($A100,'Import OffPeak'!$A$3:EA$99,126,FALSE())-VLOOKUP($A100,'Import OffPeak change'!$A$106:EA$202,126,FALSE())),0,(VLOOKUP($A100,'Import OffPeak'!$A$3:EA$99,126,FALSE())-VLOOKUP($A100,'Import OffPeak change'!$A$106:EA$202,126,FALSE())))</f>
        <v>0</v>
      </c>
      <c r="DW100" s="193" t="n">
        <f aca="false">IF(ISERROR(VLOOKUP($A100,'Import OffPeak'!$A$3:EB$99,127,FALSE())-VLOOKUP($A100,'Import OffPeak change'!$A$106:EB$202,127,FALSE())),0,(VLOOKUP($A100,'Import OffPeak'!$A$3:EB$99,127,FALSE())-VLOOKUP($A100,'Import OffPeak change'!$A$106:EB$202,127,FALSE())))</f>
        <v>0</v>
      </c>
      <c r="DX100" s="193" t="n">
        <f aca="false">IF(ISERROR(VLOOKUP($A100,'Import OffPeak'!$A$3:EC$99,128,FALSE())-VLOOKUP($A100,'Import OffPeak change'!$A$106:EC$202,128,FALSE())),0,(VLOOKUP($A100,'Import OffPeak'!$A$3:EC$99,128,FALSE())-VLOOKUP($A100,'Import OffPeak change'!$A$106:EC$202,128,FALSE())))</f>
        <v>0</v>
      </c>
      <c r="DY100" s="193" t="n">
        <f aca="false">IF(ISERROR(VLOOKUP($A100,'Import OffPeak'!$A$3:ED$99,129,FALSE())-VLOOKUP($A100,'Import OffPeak change'!$A$106:ED$202,129,FALSE())),0,(VLOOKUP($A100,'Import OffPeak'!$A$3:ED$99,129,FALSE())-VLOOKUP($A100,'Import OffPeak change'!$A$106:ED$202,129,FALSE())))</f>
        <v>0</v>
      </c>
      <c r="DZ100" s="193" t="n">
        <f aca="false">IF(ISERROR(VLOOKUP($A100,'Import OffPeak'!$A$3:EE$99,130,FALSE())-VLOOKUP($A100,'Import OffPeak change'!$A$106:EE$202,130,FALSE())),0,(VLOOKUP($A100,'Import OffPeak'!$A$3:EE$99,130,FALSE())-VLOOKUP($A100,'Import OffPeak change'!$A$106:EE$202,130,FALSE())))</f>
        <v>0</v>
      </c>
      <c r="EA100" s="193" t="n">
        <f aca="false">IF(ISERROR(VLOOKUP($A100,'Import OffPeak'!$A$3:EF$99,131,FALSE())-VLOOKUP($A100,'Import OffPeak change'!$A$106:EF$202,131,FALSE())),0,(VLOOKUP($A100,'Import OffPeak'!$A$3:EF$99,131,FALSE())-VLOOKUP($A100,'Import OffPeak change'!$A$106:EF$202,131,FALSE())))</f>
        <v>0</v>
      </c>
      <c r="EB100" s="193" t="n">
        <f aca="false">IF(ISERROR(VLOOKUP($A100,'Import OffPeak'!$A$3:EG$99,132,FALSE())-VLOOKUP($A100,'Import OffPeak change'!$A$106:EG$202,132,FALSE())),0,(VLOOKUP($A100,'Import OffPeak'!$A$3:EG$99,132,FALSE())-VLOOKUP($A100,'Import OffPeak change'!$A$106:EG$202,132,FALSE())))</f>
        <v>0</v>
      </c>
      <c r="EC100" s="193" t="n">
        <f aca="false">IF(ISERROR(VLOOKUP($A100,'Import OffPeak'!$A$3:EH$99,133,FALSE())-VLOOKUP($A100,'Import OffPeak change'!$A$106:EH$202,133,FALSE())),0,(VLOOKUP($A100,'Import OffPeak'!$A$3:EH$99,133,FALSE())-VLOOKUP($A100,'Import OffPeak change'!$A$106:EH$202,133,FALSE())))</f>
        <v>0</v>
      </c>
      <c r="ED100" s="193" t="n">
        <f aca="false">IF(ISERROR(VLOOKUP($A100,'Import OffPeak'!$A$3:EI$99,134,FALSE())-VLOOKUP($A100,'Import OffPeak change'!$A$106:EI$202,134,FALSE())),0,(VLOOKUP($A100,'Import OffPeak'!$A$3:EI$99,134,FALSE())-VLOOKUP($A100,'Import OffPeak change'!$A$106:EI$202,134,FALSE())))</f>
        <v>0</v>
      </c>
      <c r="EE100" s="193" t="n">
        <f aca="false">IF(ISERROR(VLOOKUP($A100,'Import OffPeak'!$A$3:EJ$99,135,FALSE())-VLOOKUP($A100,'Import OffPeak change'!$A$106:EJ$202,135,FALSE())),0,(VLOOKUP($A100,'Import OffPeak'!$A$3:EJ$99,135,FALSE())-VLOOKUP($A100,'Import OffPeak change'!$A$106:EJ$202,135,FALSE())))</f>
        <v>0</v>
      </c>
      <c r="EF100" s="193" t="n">
        <f aca="false">IF(ISERROR(VLOOKUP($A100,'Import OffPeak'!$A$3:EK$99,136,FALSE())-VLOOKUP($A100,'Import OffPeak change'!$A$106:EK$202,136,FALSE())),0,(VLOOKUP($A100,'Import OffPeak'!$A$3:EK$99,136,FALSE())-VLOOKUP($A100,'Import OffPeak change'!$A$106:EK$202,136,FALSE())))</f>
        <v>0</v>
      </c>
      <c r="EG100" s="193" t="n">
        <f aca="false">IF(ISERROR(VLOOKUP($A100,'Import OffPeak'!$A$3:EL$99,137,FALSE())-VLOOKUP($A100,'Import OffPeak change'!$A$106:EL$202,137,FALSE())),0,(VLOOKUP($A100,'Import OffPeak'!$A$3:EL$99,137,FALSE())-VLOOKUP($A100,'Import OffPeak change'!$A$106:EL$202,137,FALSE())))</f>
        <v>0</v>
      </c>
      <c r="EH100" s="193" t="n">
        <f aca="false">IF(ISERROR(VLOOKUP($A100,'Import OffPeak'!$A$3:EM$99,138,FALSE())-VLOOKUP($A100,'Import OffPeak change'!$A$106:EM$202,138,FALSE())),0,(VLOOKUP($A100,'Import OffPeak'!$A$3:EM$99,138,FALSE())-VLOOKUP($A100,'Import OffPeak change'!$A$106:EM$202,138,FALSE())))</f>
        <v>0</v>
      </c>
      <c r="EI100" s="193" t="n">
        <f aca="false">IF(ISERROR(VLOOKUP($A100,'Import OffPeak'!$A$3:EN$99,139,FALSE())-VLOOKUP($A100,'Import OffPeak change'!$A$106:EN$202,139,FALSE())),0,(VLOOKUP($A100,'Import OffPeak'!$A$3:EN$99,139,FALSE())-VLOOKUP($A100,'Import OffPeak change'!$A$106:EN$202,139,FALSE())))</f>
        <v>0</v>
      </c>
      <c r="EJ100" s="193" t="n">
        <f aca="false">IF(ISERROR(VLOOKUP($A100,'Import OffPeak'!$A$3:EO$99,140,FALSE())-VLOOKUP($A100,'Import OffPeak change'!$A$106:EO$202,140,FALSE())),0,(VLOOKUP($A100,'Import OffPeak'!$A$3:EO$99,140,FALSE())-VLOOKUP($A100,'Import OffPeak change'!$A$106:EO$202,140,FALSE())))</f>
        <v>0</v>
      </c>
      <c r="EK100" s="193" t="n">
        <f aca="false">IF(ISERROR(VLOOKUP($A100,'Import OffPeak'!$A$3:EP$99,141,FALSE())-VLOOKUP($A100,'Import OffPeak change'!$A$106:EP$202,141,FALSE())),0,(VLOOKUP($A100,'Import OffPeak'!$A$3:EP$99,141,FALSE())-VLOOKUP($A100,'Import OffPeak change'!$A$106:EP$202,141,FALSE())))</f>
        <v>0</v>
      </c>
      <c r="EL100" s="193" t="n">
        <f aca="false">IF(ISERROR(VLOOKUP($A100,'Import OffPeak'!$A$3:EQ$99,142,FALSE())-VLOOKUP($A100,'Import OffPeak change'!$A$106:EQ$202,142,FALSE())),0,(VLOOKUP($A100,'Import OffPeak'!$A$3:EQ$99,142,FALSE())-VLOOKUP($A100,'Import OffPeak change'!$A$106:EQ$202,142,FALSE())))</f>
        <v>0</v>
      </c>
      <c r="EM100" s="193" t="n">
        <f aca="false">IF(ISERROR(VLOOKUP($A100,'Import OffPeak'!$A$3:ER$99,143,FALSE())-VLOOKUP($A100,'Import OffPeak change'!$A$106:ER$202,143,FALSE())),0,(VLOOKUP($A100,'Import OffPeak'!$A$3:ER$99,143,FALSE())-VLOOKUP($A100,'Import OffPeak change'!$A$106:ER$202,143,FALSE())))</f>
        <v>0</v>
      </c>
      <c r="EN100" s="193" t="n">
        <f aca="false">IF(ISERROR(VLOOKUP($A100,'Import OffPeak'!$A$3:ES$99,144,FALSE())-VLOOKUP($A100,'Import OffPeak change'!$A$106:ES$202,144,FALSE())),0,(VLOOKUP($A100,'Import OffPeak'!$A$3:ES$99,144,FALSE())-VLOOKUP($A100,'Import OffPeak change'!$A$106:ES$202,144,FALSE())))</f>
        <v>0</v>
      </c>
      <c r="EO100" s="193" t="n">
        <f aca="false">IF(ISERROR(VLOOKUP($A100,'Import OffPeak'!$A$3:ET$99,145,FALSE())-VLOOKUP($A100,'Import OffPeak change'!$A$106:ET$202,145,FALSE())),0,(VLOOKUP($A100,'Import OffPeak'!$A$3:ET$99,145,FALSE())-VLOOKUP($A100,'Import OffPeak change'!$A$106:ET$202,145,FALSE())))</f>
        <v>0</v>
      </c>
      <c r="EP100" s="193" t="n">
        <f aca="false">IF(ISERROR(VLOOKUP($A100,'Import OffPeak'!$A$3:EU$99,146,FALSE())-VLOOKUP($A100,'Import OffPeak change'!$A$106:EU$202,146,FALSE())),0,(VLOOKUP($A100,'Import OffPeak'!$A$3:EU$99,146,FALSE())-VLOOKUP($A100,'Import OffPeak change'!$A$106:EU$202,146,FALSE())))</f>
        <v>0</v>
      </c>
      <c r="EQ100" s="193" t="n">
        <f aca="false">IF(ISERROR(VLOOKUP($A100,'Import OffPeak'!$A$3:EV$99,147,FALSE())-VLOOKUP($A100,'Import OffPeak change'!$A$106:EV$202,147,FALSE())),0,(VLOOKUP($A100,'Import OffPeak'!$A$3:EV$99,147,FALSE())-VLOOKUP($A100,'Import OffPeak change'!$A$106:EV$202,147,FALSE())))</f>
        <v>0</v>
      </c>
      <c r="ER100" s="193" t="n">
        <f aca="false">IF(ISERROR(VLOOKUP($A100,'Import OffPeak'!$A$3:EW$99,148,FALSE())-VLOOKUP($A100,'Import OffPeak change'!$A$106:EW$202,148,FALSE())),0,(VLOOKUP($A100,'Import OffPeak'!$A$3:EW$99,148,FALSE())-VLOOKUP($A100,'Import OffPeak change'!$A$106:EW$202,148,FALSE())))</f>
        <v>0</v>
      </c>
      <c r="ES100" s="193" t="n">
        <f aca="false">IF(ISERROR(VLOOKUP($A100,'Import OffPeak'!$A$3:EX$99,149,FALSE())-VLOOKUP($A100,'Import OffPeak change'!$A$106:EX$202,149,FALSE())),0,(VLOOKUP($A100,'Import OffPeak'!$A$3:EX$99,149,FALSE())-VLOOKUP($A100,'Import OffPeak change'!$A$106:EX$202,149,FALSE())))</f>
        <v>0</v>
      </c>
      <c r="ET100" s="193" t="n">
        <f aca="false">IF(ISERROR(VLOOKUP($A100,'Import OffPeak'!$A$3:EY$99,150,FALSE())-VLOOKUP($A100,'Import OffPeak change'!$A$106:EY$202,150,FALSE())),0,(VLOOKUP($A100,'Import OffPeak'!$A$3:EY$99,150,FALSE())-VLOOKUP($A100,'Import OffPeak change'!$A$106:EY$202,150,FALSE())))</f>
        <v>0</v>
      </c>
      <c r="EU100" s="193" t="n">
        <f aca="false">IF(ISERROR(VLOOKUP($A100,'Import OffPeak'!$A$3:EZ$99,151,FALSE())-VLOOKUP($A100,'Import OffPeak change'!$A$106:EZ$202,151,FALSE())),0,(VLOOKUP($A100,'Import OffPeak'!$A$3:EZ$99,151,FALSE())-VLOOKUP($A100,'Import OffPeak change'!$A$106:EZ$202,151,FALSE())))</f>
        <v>0</v>
      </c>
      <c r="EV100" s="193" t="n">
        <f aca="false">IF(ISERROR(VLOOKUP($A100,'Import OffPeak'!$A$3:FA$99,152,FALSE())-VLOOKUP($A100,'Import OffPeak change'!$A$106:FA$202,152,FALSE())),0,(VLOOKUP($A100,'Import OffPeak'!$A$3:FA$99,152,FALSE())-VLOOKUP($A100,'Import OffPeak change'!$A$106:FA$202,152,FALSE())))</f>
        <v>0</v>
      </c>
      <c r="EW100" s="193" t="n">
        <f aca="false">IF(ISERROR(VLOOKUP($A100,'Import OffPeak'!$A$3:FB$99,153,FALSE())-VLOOKUP($A100,'Import OffPeak change'!$A$106:FB$202,153,FALSE())),0,(VLOOKUP($A100,'Import OffPeak'!$A$3:FB$99,153,FALSE())-VLOOKUP($A100,'Import OffPeak change'!$A$106:FB$202,153,FALSE())))</f>
        <v>0</v>
      </c>
      <c r="EX100" s="193" t="n">
        <f aca="false">IF(ISERROR(VLOOKUP($A100,'Import OffPeak'!$A$3:FC$99,154,FALSE())-VLOOKUP($A100,'Import OffPeak change'!$A$106:FC$202,154,FALSE())),0,(VLOOKUP($A100,'Import OffPeak'!$A$3:FC$99,154,FALSE())-VLOOKUP($A100,'Import OffPeak change'!$A$106:FC$202,154,FALSE())))</f>
        <v>0</v>
      </c>
      <c r="EY100" s="193" t="n">
        <f aca="false">IF(ISERROR(VLOOKUP($A100,'Import OffPeak'!$A$3:FD$99,155,FALSE())-VLOOKUP($A100,'Import OffPeak change'!$A$106:FD$202,155,FALSE())),0,(VLOOKUP($A100,'Import OffPeak'!$A$3:FD$99,155,FALSE())-VLOOKUP($A100,'Import OffPeak change'!$A$106:FD$202,155,FALSE())))</f>
        <v>0</v>
      </c>
      <c r="EZ100" s="193" t="n">
        <f aca="false">IF(ISERROR(VLOOKUP($A100,'Import OffPeak'!$A$3:FE$99,156,FALSE())-VLOOKUP($A100,'Import OffPeak change'!$A$106:FE$202,156,FALSE())),0,(VLOOKUP($A100,'Import OffPeak'!$A$3:FE$99,156,FALSE())-VLOOKUP($A100,'Import OffPeak change'!$A$106:FE$202,156,FALSE())))</f>
        <v>0</v>
      </c>
      <c r="FA100" s="193" t="n">
        <f aca="false">IF(ISERROR(VLOOKUP($A100,'Import OffPeak'!$A$3:FF$99,157,FALSE())-VLOOKUP($A100,'Import OffPeak change'!$A$106:FF$202,157,FALSE())),0,(VLOOKUP($A100,'Import OffPeak'!$A$3:FF$99,157,FALSE())-VLOOKUP($A100,'Import OffPeak change'!$A$106:FF$202,157,FALSE())))</f>
        <v>0</v>
      </c>
      <c r="FB100" s="193" t="n">
        <f aca="false">IF(ISERROR(VLOOKUP($A100,'Import OffPeak'!$A$3:FG$99,158,FALSE())-VLOOKUP($A100,'Import OffPeak change'!$A$106:FG$202,158,FALSE())),0,(VLOOKUP($A100,'Import OffPeak'!$A$3:FG$99,158,FALSE())-VLOOKUP($A100,'Import OffPeak change'!$A$106:FG$202,158,FALSE())))</f>
        <v>0</v>
      </c>
      <c r="FC100" s="193" t="n">
        <f aca="false">IF(ISERROR(VLOOKUP($A100,'Import OffPeak'!$A$3:FH$99,159,FALSE())-VLOOKUP($A100,'Import OffPeak change'!$A$106:FH$202,159,FALSE())),0,(VLOOKUP($A100,'Import OffPeak'!$A$3:FH$99,159,FALSE())-VLOOKUP($A100,'Import OffPeak change'!$A$106:FH$202,159,FALSE())))</f>
        <v>0</v>
      </c>
      <c r="FD100" s="193" t="n">
        <f aca="false">IF(ISERROR(VLOOKUP($A100,'Import OffPeak'!$A$3:FI$99,160,FALSE())-VLOOKUP($A100,'Import OffPeak change'!$A$106:FI$202,160,FALSE())),0,(VLOOKUP($A100,'Import OffPeak'!$A$3:FI$99,160,FALSE())-VLOOKUP($A100,'Import OffPeak change'!$A$106:FI$202,160,FALSE())))</f>
        <v>0</v>
      </c>
      <c r="FE100" s="193" t="n">
        <f aca="false">IF(ISERROR(VLOOKUP($A100,'Import OffPeak'!$A$3:FJ$99,161,FALSE())-VLOOKUP($A100,'Import OffPeak change'!$A$106:FJ$202,161,FALSE())),0,(VLOOKUP($A100,'Import OffPeak'!$A$3:FJ$99,161,FALSE())-VLOOKUP($A100,'Import OffPeak change'!$A$106:FJ$202,161,FALSE())))</f>
        <v>0</v>
      </c>
      <c r="FF100" s="193" t="n">
        <f aca="false">IF(ISERROR(VLOOKUP($A100,'Import OffPeak'!$A$3:FK$99,162,FALSE())-VLOOKUP($A100,'Import OffPeak change'!$A$106:FK$202,162,FALSE())),0,(VLOOKUP($A100,'Import OffPeak'!$A$3:FK$99,162,FALSE())-VLOOKUP($A100,'Import OffPeak change'!$A$106:FK$202,162,FALSE())))</f>
        <v>0</v>
      </c>
      <c r="FG100" s="193" t="n">
        <f aca="false">IF(ISERROR(VLOOKUP($A100,'Import OffPeak'!$A$3:FL$99,163,FALSE())-VLOOKUP($A100,'Import OffPeak change'!$A$106:FL$202,163,FALSE())),0,(VLOOKUP($A100,'Import OffPeak'!$A$3:FL$99,163,FALSE())-VLOOKUP($A100,'Import OffPeak change'!$A$106:FL$202,163,FALSE())))</f>
        <v>0</v>
      </c>
      <c r="FH100" s="193" t="n">
        <f aca="false">IF(ISERROR(VLOOKUP($A100,'Import OffPeak'!$A$3:FM$99,164,FALSE())-VLOOKUP($A100,'Import OffPeak change'!$A$106:FM$202,164,FALSE())),0,(VLOOKUP($A100,'Import OffPeak'!$A$3:FM$99,164,FALSE())-VLOOKUP($A100,'Import OffPeak change'!$A$106:FM$202,164,FALSE())))</f>
        <v>0</v>
      </c>
      <c r="FI100" s="193" t="n">
        <f aca="false">IF(ISERROR(VLOOKUP($A100,'Import OffPeak'!$A$3:FN$99,165,FALSE())-VLOOKUP($A100,'Import OffPeak change'!$A$106:FN$202,165,FALSE())),0,(VLOOKUP($A100,'Import OffPeak'!$A$3:FN$99,165,FALSE())-VLOOKUP($A100,'Import OffPeak change'!$A$106:FN$202,165,FALSE())))</f>
        <v>0</v>
      </c>
      <c r="FJ100" s="193" t="n">
        <f aca="false">IF(ISERROR(VLOOKUP($A100,'Import OffPeak'!$A$3:FO$99,166,FALSE())-VLOOKUP($A100,'Import OffPeak change'!$A$106:FO$202,166,FALSE())),0,(VLOOKUP($A100,'Import OffPeak'!$A$3:FO$99,166,FALSE())-VLOOKUP($A100,'Import OffPeak change'!$A$106:FO$202,166,FALSE())))</f>
        <v>0</v>
      </c>
      <c r="FK100" s="193" t="n">
        <f aca="false">IF(ISERROR(VLOOKUP($A100,'Import OffPeak'!$A$3:FP$99,167,FALSE())-VLOOKUP($A100,'Import OffPeak change'!$A$106:FP$202,167,FALSE())),0,(VLOOKUP($A100,'Import OffPeak'!$A$3:FP$99,167,FALSE())-VLOOKUP($A100,'Import OffPeak change'!$A$106:FP$202,167,FALSE())))</f>
        <v>0</v>
      </c>
      <c r="FL100" s="193" t="n">
        <f aca="false">IF(ISERROR(VLOOKUP($A100,'Import OffPeak'!$A$3:FQ$99,168,FALSE())-VLOOKUP($A100,'Import OffPeak change'!$A$106:FQ$202,168,FALSE())),0,(VLOOKUP($A100,'Import OffPeak'!$A$3:FQ$99,168,FALSE())-VLOOKUP($A100,'Import OffPeak change'!$A$106:FQ$202,168,FALSE())))</f>
        <v>0</v>
      </c>
      <c r="FM100" s="193" t="n">
        <f aca="false">IF(ISERROR(VLOOKUP($A100,'Import OffPeak'!$A$3:FR$99,169,FALSE())-VLOOKUP($A100,'Import OffPeak change'!$A$106:FR$202,169,FALSE())),0,(VLOOKUP($A100,'Import OffPeak'!$A$3:FR$99,169,FALSE())-VLOOKUP($A100,'Import OffPeak change'!$A$106:FR$202,169,FALSE())))</f>
        <v>0</v>
      </c>
      <c r="FN100" s="193" t="n">
        <f aca="false">IF(ISERROR(VLOOKUP($A100,'Import OffPeak'!$A$3:FS$99,170,FALSE())-VLOOKUP($A100,'Import OffPeak change'!$A$106:FS$202,170,FALSE())),0,(VLOOKUP($A100,'Import OffPeak'!$A$3:FS$99,170,FALSE())-VLOOKUP($A100,'Import OffPeak change'!$A$106:FS$202,170,FALSE())))</f>
        <v>0</v>
      </c>
      <c r="FO100" s="193" t="n">
        <f aca="false">IF(ISERROR(VLOOKUP($A100,'Import OffPeak'!$A$3:FT$99,171,FALSE())-VLOOKUP($A100,'Import OffPeak change'!$A$106:FT$202,171,FALSE())),0,(VLOOKUP($A100,'Import OffPeak'!$A$3:FT$99,171,FALSE())-VLOOKUP($A100,'Import OffPeak change'!$A$106:FT$202,171,FALSE())))</f>
        <v>0</v>
      </c>
      <c r="FP100" s="193" t="n">
        <f aca="false">IF(ISERROR(VLOOKUP($A100,'Import OffPeak'!$A$3:FU$99,172,FALSE())-VLOOKUP($A100,'Import OffPeak change'!$A$106:FU$202,172,FALSE())),0,(VLOOKUP($A100,'Import OffPeak'!$A$3:FU$99,172,FALSE())-VLOOKUP($A100,'Import OffPeak change'!$A$106:FU$202,172,FALSE())))</f>
        <v>0</v>
      </c>
      <c r="FQ100" s="193" t="n">
        <f aca="false">IF(ISERROR(VLOOKUP($A100,'Import OffPeak'!$A$3:FV$99,173,FALSE())-VLOOKUP($A100,'Import OffPeak change'!$A$106:FV$202,173,FALSE())),0,(VLOOKUP($A100,'Import OffPeak'!$A$3:FV$99,173,FALSE())-VLOOKUP($A100,'Import OffPeak change'!$A$106:FV$202,173,FALSE())))</f>
        <v>0</v>
      </c>
      <c r="FR100" s="193" t="n">
        <f aca="false">IF(ISERROR(VLOOKUP($A100,'Import OffPeak'!$A$3:FW$99,174,FALSE())-VLOOKUP($A100,'Import OffPeak change'!$A$106:FW$202,174,FALSE())),0,(VLOOKUP($A100,'Import OffPeak'!$A$3:FW$99,174,FALSE())-VLOOKUP($A100,'Import OffPeak change'!$A$106:FW$202,174,FALSE())))</f>
        <v>0</v>
      </c>
      <c r="FS100" s="193" t="n">
        <f aca="false">IF(ISERROR(VLOOKUP($A100,'Import OffPeak'!$A$3:FX$99,175,FALSE())-VLOOKUP($A100,'Import OffPeak change'!$A$106:FX$202,175,FALSE())),0,(VLOOKUP($A100,'Import OffPeak'!$A$3:FX$99,175,FALSE())-VLOOKUP($A100,'Import OffPeak change'!$A$106:FX$202,175,FALSE())))</f>
        <v>0</v>
      </c>
      <c r="FT100" s="193" t="n">
        <f aca="false">IF(ISERROR(VLOOKUP($A100,'Import OffPeak'!$A$3:FY$99,176,FALSE())-VLOOKUP($A100,'Import OffPeak change'!$A$106:FY$202,176,FALSE())),0,(VLOOKUP($A100,'Import OffPeak'!$A$3:FY$99,176,FALSE())-VLOOKUP($A100,'Import OffPeak change'!$A$106:FY$202,176,FALSE())))</f>
        <v>0</v>
      </c>
      <c r="FU100" s="193" t="n">
        <f aca="false">IF(ISERROR(VLOOKUP($A100,'Import OffPeak'!$A$3:FZ$99,177,FALSE())-VLOOKUP($A100,'Import OffPeak change'!$A$106:FZ$202,177,FALSE())),0,(VLOOKUP($A100,'Import OffPeak'!$A$3:FZ$99,177,FALSE())-VLOOKUP($A100,'Import OffPeak change'!$A$106:FZ$202,177,FALSE())))</f>
        <v>0</v>
      </c>
      <c r="FV100" s="193" t="n">
        <f aca="false">IF(ISERROR(VLOOKUP($A100,'Import OffPeak'!$A$3:GA$99,178,FALSE())-VLOOKUP($A100,'Import OffPeak change'!$A$106:GA$202,178,FALSE())),0,(VLOOKUP($A100,'Import OffPeak'!$A$3:GA$99,178,FALSE())-VLOOKUP($A100,'Import OffPeak change'!$A$106:GA$202,178,FALSE())))</f>
        <v>0</v>
      </c>
      <c r="FW100" s="193" t="n">
        <f aca="false">IF(ISERROR(VLOOKUP($A100,'Import OffPeak'!$A$3:GB$99,179,FALSE())-VLOOKUP($A100,'Import OffPeak change'!$A$106:GB$202,179,FALSE())),0,(VLOOKUP($A100,'Import OffPeak'!$A$3:GB$99,179,FALSE())-VLOOKUP($A100,'Import OffPeak change'!$A$106:GB$202,179,FALSE())))</f>
        <v>0</v>
      </c>
      <c r="FX100" s="193" t="n">
        <f aca="false">IF(ISERROR(VLOOKUP($A100,'Import OffPeak'!$A$3:GC$99,180,FALSE())-VLOOKUP($A100,'Import OffPeak change'!$A$106:GC$202,180,FALSE())),0,(VLOOKUP($A100,'Import OffPeak'!$A$3:GC$99,180,FALSE())-VLOOKUP($A100,'Import OffPeak change'!$A$106:GC$202,180,FALSE())))</f>
        <v>0</v>
      </c>
      <c r="FY100" s="193" t="n">
        <f aca="false">IF(ISERROR(VLOOKUP($A100,'Import OffPeak'!$A$3:GD$99,181,FALSE())-VLOOKUP($A100,'Import OffPeak change'!$A$106:GD$202,181,FALSE())),0,(VLOOKUP($A100,'Import OffPeak'!$A$3:GD$99,181,FALSE())-VLOOKUP($A100,'Import OffPeak change'!$A$106:GD$202,181,FALSE())))</f>
        <v>0</v>
      </c>
      <c r="FZ100" s="193" t="n">
        <f aca="false">IF(ISERROR(VLOOKUP($A100,'Import OffPeak'!$A$3:GE$99,182,FALSE())-VLOOKUP($A100,'Import OffPeak change'!$A$106:GE$202,182,FALSE())),0,(VLOOKUP($A100,'Import OffPeak'!$A$3:GE$99,182,FALSE())-VLOOKUP($A100,'Import OffPeak change'!$A$106:GE$202,182,FALSE())))</f>
        <v>0</v>
      </c>
      <c r="GA100" s="193" t="n">
        <f aca="false">IF(ISERROR(VLOOKUP($A100,'Import OffPeak'!$A$3:GF$99,183,FALSE())-VLOOKUP($A100,'Import OffPeak change'!$A$106:GF$202,183,FALSE())),0,(VLOOKUP($A100,'Import OffPeak'!$A$3:GF$99,183,FALSE())-VLOOKUP($A100,'Import OffPeak change'!$A$106:GF$202,183,FALSE())))</f>
        <v>0</v>
      </c>
      <c r="GB100" s="193" t="n">
        <f aca="false">IF(ISERROR(VLOOKUP($A100,'Import OffPeak'!$A$3:GG$99,184,FALSE())-VLOOKUP($A100,'Import OffPeak change'!$A$106:GG$202,184,FALSE())),0,(VLOOKUP($A100,'Import OffPeak'!$A$3:GG$99,184,FALSE())-VLOOKUP($A100,'Import OffPeak change'!$A$106:GG$202,184,FALSE())))</f>
        <v>0</v>
      </c>
      <c r="GC100" s="193" t="n">
        <f aca="false">IF(ISERROR(VLOOKUP($A100,'Import OffPeak'!$A$3:GH$99,185,FALSE())-VLOOKUP($A100,'Import OffPeak change'!$A$106:GH$202,185,FALSE())),0,(VLOOKUP($A100,'Import OffPeak'!$A$3:GH$99,185,FALSE())-VLOOKUP($A100,'Import OffPeak change'!$A$106:GH$202,185,FALSE())))</f>
        <v>0</v>
      </c>
      <c r="GD100" s="193" t="n">
        <f aca="false">IF(ISERROR(VLOOKUP($A100,'Import OffPeak'!$A$3:GI$99,186,FALSE())-VLOOKUP($A100,'Import OffPeak change'!$A$106:GI$202,186,FALSE())),0,(VLOOKUP($A100,'Import OffPeak'!$A$3:GI$99,186,FALSE())-VLOOKUP($A100,'Import OffPeak change'!$A$106:GI$202,186,FALSE())))</f>
        <v>0</v>
      </c>
      <c r="GE100" s="193" t="n">
        <f aca="false">IF(ISERROR(VLOOKUP($A100,'Import OffPeak'!$A$3:GJ$99,187,FALSE())-VLOOKUP($A100,'Import OffPeak change'!$A$106:GJ$202,187,FALSE())),0,(VLOOKUP($A100,'Import OffPeak'!$A$3:GJ$99,187,FALSE())-VLOOKUP($A100,'Import OffPeak change'!$A$106:GJ$202,187,FALSE())))</f>
        <v>0</v>
      </c>
      <c r="GF100" s="193" t="n">
        <f aca="false">IF(ISERROR(VLOOKUP($A100,'Import OffPeak'!$A$3:GK$99,188,FALSE())-VLOOKUP($A100,'Import OffPeak change'!$A$106:GK$202,188,FALSE())),0,(VLOOKUP($A100,'Import OffPeak'!$A$3:GK$99,188,FALSE())-VLOOKUP($A100,'Import OffPeak change'!$A$106:GK$202,188,FALSE())))</f>
        <v>0</v>
      </c>
      <c r="GG100" s="193" t="n">
        <f aca="false">IF(ISERROR(VLOOKUP($A100,'Import OffPeak'!$A$3:GL$99,189,FALSE())-VLOOKUP($A100,'Import OffPeak change'!$A$106:GL$202,189,FALSE())),0,(VLOOKUP($A100,'Import OffPeak'!$A$3:GL$99,189,FALSE())-VLOOKUP($A100,'Import OffPeak change'!$A$106:GL$202,189,FALSE())))</f>
        <v>0</v>
      </c>
      <c r="GH100" s="193" t="n">
        <f aca="false">IF(ISERROR(VLOOKUP($A100,'Import OffPeak'!$A$3:GM$99,190,FALSE())-VLOOKUP($A100,'Import OffPeak change'!$A$106:GM$202,190,FALSE())),0,(VLOOKUP($A100,'Import OffPeak'!$A$3:GM$99,190,FALSE())-VLOOKUP($A100,'Import OffPeak change'!$A$106:GM$202,190,FALSE())))</f>
        <v>0</v>
      </c>
      <c r="GI100" s="193" t="n">
        <f aca="false">IF(ISERROR(VLOOKUP($A100,'Import OffPeak'!$A$3:GN$99,191,FALSE())-VLOOKUP($A100,'Import OffPeak change'!$A$106:GN$202,191,FALSE())),0,(VLOOKUP($A100,'Import OffPeak'!$A$3:GN$99,191,FALSE())-VLOOKUP($A100,'Import OffPeak change'!$A$106:GN$202,191,FALSE())))</f>
        <v>0</v>
      </c>
      <c r="GJ100" s="193" t="n">
        <f aca="false">IF(ISERROR(VLOOKUP($A100,'Import OffPeak'!$A$3:GO$99,192,FALSE())-VLOOKUP($A100,'Import OffPeak change'!$A$106:GO$202,192,FALSE())),0,(VLOOKUP($A100,'Import OffPeak'!$A$3:GO$99,192,FALSE())-VLOOKUP($A100,'Import OffPeak change'!$A$106:GO$202,192,FALSE())))</f>
        <v>0</v>
      </c>
      <c r="GK100" s="193" t="n">
        <f aca="false">IF(ISERROR(VLOOKUP($A100,'Import OffPeak'!$A$3:GP$99,193,FALSE())-VLOOKUP($A100,'Import OffPeak change'!$A$106:GP$202,193,FALSE())),0,(VLOOKUP($A100,'Import OffPeak'!$A$3:GP$99,193,FALSE())-VLOOKUP($A100,'Import OffPeak change'!$A$106:GP$202,193,FALSE())))</f>
        <v>0</v>
      </c>
      <c r="GL100" s="193" t="n">
        <f aca="false">IF(ISERROR(VLOOKUP($A100,'Import OffPeak'!$A$3:GQ$99,194,FALSE())-VLOOKUP($A100,'Import OffPeak change'!$A$106:GQ$202,194,FALSE())),0,(VLOOKUP($A100,'Import OffPeak'!$A$3:GQ$99,194,FALSE())-VLOOKUP($A100,'Import OffPeak change'!$A$106:GQ$202,194,FALSE())))</f>
        <v>0</v>
      </c>
      <c r="GM100" s="193" t="n">
        <f aca="false">IF(ISERROR(VLOOKUP($A100,'Import OffPeak'!$A$3:GR$99,195,FALSE())-VLOOKUP($A100,'Import OffPeak change'!$A$106:GR$202,195,FALSE())),0,(VLOOKUP($A100,'Import OffPeak'!$A$3:GR$99,195,FALSE())-VLOOKUP($A100,'Import OffPeak change'!$A$106:GR$202,195,FALSE())))</f>
        <v>0</v>
      </c>
      <c r="GN100" s="193" t="n">
        <f aca="false">IF(ISERROR(VLOOKUP($A100,'Import OffPeak'!$A$3:GS$99,196,FALSE())-VLOOKUP($A100,'Import OffPeak change'!$A$106:GS$202,196,FALSE())),0,(VLOOKUP($A100,'Import OffPeak'!$A$3:GS$99,196,FALSE())-VLOOKUP($A100,'Import OffPeak change'!$A$106:GS$202,196,FALSE())))</f>
        <v>0</v>
      </c>
      <c r="GO100" s="193" t="n">
        <f aca="false">IF(ISERROR(VLOOKUP($A100,'Import OffPeak'!$A$3:GT$99,197,FALSE())-VLOOKUP($A100,'Import OffPeak change'!$A$106:GT$202,197,FALSE())),0,(VLOOKUP($A100,'Import OffPeak'!$A$3:GT$99,197,FALSE())-VLOOKUP($A100,'Import OffPeak change'!$A$106:GT$202,197,FALSE())))</f>
        <v>0</v>
      </c>
      <c r="GP100" s="193" t="n">
        <f aca="false">IF(ISERROR(VLOOKUP($A100,'Import OffPeak'!$A$3:GU$99,198,FALSE())-VLOOKUP($A100,'Import OffPeak change'!$A$106:GU$202,198,FALSE())),0,(VLOOKUP($A100,'Import OffPeak'!$A$3:GU$99,198,FALSE())-VLOOKUP($A100,'Import OffPeak change'!$A$106:GU$202,198,FALSE())))</f>
        <v>0</v>
      </c>
      <c r="GQ100" s="193" t="n">
        <f aca="false">IF(ISERROR(VLOOKUP($A100,'Import OffPeak'!$A$3:GV$99,199,FALSE())-VLOOKUP($A100,'Import OffPeak change'!$A$106:GV$202,199,FALSE())),0,(VLOOKUP($A100,'Import OffPeak'!$A$3:GV$99,199,FALSE())-VLOOKUP($A100,'Import OffPeak change'!$A$106:GV$202,199,FALSE())))</f>
        <v>0</v>
      </c>
      <c r="GR100" s="193" t="n">
        <f aca="false">IF(ISERROR(VLOOKUP($A100,'Import OffPeak'!$A$3:GW$99,200,FALSE())-VLOOKUP($A100,'Import OffPeak change'!$A$106:GW$202,200,FALSE())),0,(VLOOKUP($A100,'Import OffPeak'!$A$3:GW$99,200,FALSE())-VLOOKUP($A100,'Import OffPeak change'!$A$106:GW$202,200,FALSE())))</f>
        <v>0</v>
      </c>
      <c r="GS100" s="193" t="n">
        <f aca="false">IF(ISERROR(VLOOKUP($A100,'Import OffPeak'!$A$3:GX$99,201,FALSE())-VLOOKUP($A100,'Import OffPeak change'!$A$106:GX$202,201,FALSE())),0,(VLOOKUP($A100,'Import OffPeak'!$A$3:GX$99,201,FALSE())-VLOOKUP($A100,'Import OffPeak change'!$A$106:GX$202,201,FALSE())))</f>
        <v>0</v>
      </c>
      <c r="GT100" s="193" t="n">
        <f aca="false">IF(ISERROR(VLOOKUP($A100,'Import OffPeak'!$A$3:GY$99,202,FALSE())-VLOOKUP($A100,'Import OffPeak change'!$A$106:GY$202,202,FALSE())),0,(VLOOKUP($A100,'Import OffPeak'!$A$3:GY$99,202,FALSE())-VLOOKUP($A100,'Import OffPeak change'!$A$106:GY$202,202,FALSE())))</f>
        <v>0</v>
      </c>
      <c r="GU100" s="193" t="n">
        <f aca="false">IF(ISERROR(VLOOKUP($A100,'Import OffPeak'!$A$3:GZ$99,203,FALSE())-VLOOKUP($A100,'Import OffPeak change'!$A$106:GZ$202,203,FALSE())),0,(VLOOKUP($A100,'Import OffPeak'!$A$3:GZ$99,203,FALSE())-VLOOKUP($A100,'Import OffPeak change'!$A$106:GZ$202,203,FALSE())))</f>
        <v>0</v>
      </c>
      <c r="GV100" s="193" t="n">
        <f aca="false">IF(ISERROR(VLOOKUP($A100,'Import OffPeak'!$A$3:HA$99,204,FALSE())-VLOOKUP($A100,'Import OffPeak change'!$A$106:HA$202,204,FALSE())),0,(VLOOKUP($A100,'Import OffPeak'!$A$3:HA$99,204,FALSE())-VLOOKUP($A100,'Import OffPeak change'!$A$106:HA$202,204,FALSE())))</f>
        <v>0</v>
      </c>
      <c r="GW100" s="193" t="n">
        <f aca="false">IF(ISERROR(VLOOKUP($A100,'Import OffPeak'!$A$3:HB$99,205,FALSE())-VLOOKUP($A100,'Import OffPeak change'!$A$106:HB$202,205,FALSE())),0,(VLOOKUP($A100,'Import OffPeak'!$A$3:HB$99,205,FALSE())-VLOOKUP($A100,'Import OffPeak change'!$A$106:HB$202,205,FALSE())))</f>
        <v>0</v>
      </c>
      <c r="GX100" s="193" t="n">
        <f aca="false">IF(ISERROR(VLOOKUP($A100,'Import OffPeak'!$A$3:HC$99,206,FALSE())-VLOOKUP($A100,'Import OffPeak change'!$A$106:HC$202,206,FALSE())),0,(VLOOKUP($A100,'Import OffPeak'!$A$3:HC$99,206,FALSE())-VLOOKUP($A100,'Import OffPeak change'!$A$106:HC$202,206,FALSE())))</f>
        <v>0</v>
      </c>
      <c r="GY100" s="193" t="n">
        <f aca="false">IF(ISERROR(VLOOKUP($A100,'Import OffPeak'!$A$3:HD$99,207,FALSE())-VLOOKUP($A100,'Import OffPeak change'!$A$106:HD$202,207,FALSE())),0,(VLOOKUP($A100,'Import OffPeak'!$A$3:HD$99,207,FALSE())-VLOOKUP($A100,'Import OffPeak change'!$A$106:HD$202,207,FALSE())))</f>
        <v>0</v>
      </c>
      <c r="GZ100" s="193" t="n">
        <f aca="false">IF(ISERROR(VLOOKUP($A100,'Import OffPeak'!$A$3:HE$99,208,FALSE())-VLOOKUP($A100,'Import OffPeak change'!$A$106:HE$202,208,FALSE())),0,(VLOOKUP($A100,'Import OffPeak'!$A$3:HE$99,208,FALSE())-VLOOKUP($A100,'Import OffPeak change'!$A$106:HE$202,208,FALSE())))</f>
        <v>0</v>
      </c>
      <c r="HA100" s="193" t="n">
        <f aca="false">IF(ISERROR(VLOOKUP($A100,'Import OffPeak'!$A$3:HF$99,209,FALSE())-VLOOKUP($A100,'Import OffPeak change'!$A$106:HF$202,209,FALSE())),0,(VLOOKUP($A100,'Import OffPeak'!$A$3:HF$99,209,FALSE())-VLOOKUP($A100,'Import OffPeak change'!$A$106:HF$202,209,FALSE())))</f>
        <v>0</v>
      </c>
      <c r="HB100" s="193" t="n">
        <f aca="false">IF(ISERROR(VLOOKUP($A100,'Import OffPeak'!$A$3:HG$99,210,FALSE())-VLOOKUP($A100,'Import OffPeak change'!$A$106:HG$202,210,FALSE())),0,(VLOOKUP($A100,'Import OffPeak'!$A$3:HG$99,210,FALSE())-VLOOKUP($A100,'Import OffPeak change'!$A$106:HG$202,210,FALSE())))</f>
        <v>0</v>
      </c>
      <c r="HC100" s="193" t="n">
        <f aca="false">IF(ISERROR(VLOOKUP($A100,'Import OffPeak'!$A$3:HH$99,211,FALSE())-VLOOKUP($A100,'Import OffPeak change'!$A$106:HH$202,211,FALSE())),0,(VLOOKUP($A100,'Import OffPeak'!$A$3:HH$99,211,FALSE())-VLOOKUP($A100,'Import OffPeak change'!$A$106:HH$202,211,FALSE())))</f>
        <v>0</v>
      </c>
      <c r="HD100" s="193" t="n">
        <f aca="false">IF(ISERROR(VLOOKUP($A100,'Import OffPeak'!$A$3:HI$99,212,FALSE())-VLOOKUP($A100,'Import OffPeak change'!$A$106:HI$202,212,FALSE())),0,(VLOOKUP($A100,'Import OffPeak'!$A$3:HI$99,212,FALSE())-VLOOKUP($A100,'Import OffPeak change'!$A$106:HI$202,212,FALSE())))</f>
        <v>0</v>
      </c>
      <c r="HE100" s="193" t="n">
        <f aca="false">IF(ISERROR(VLOOKUP($A100,'Import OffPeak'!$A$3:HJ$99,213,FALSE())-VLOOKUP($A100,'Import OffPeak change'!$A$106:HJ$202,213,FALSE())),0,(VLOOKUP($A100,'Import OffPeak'!$A$3:HJ$99,213,FALSE())-VLOOKUP($A100,'Import OffPeak change'!$A$106:HJ$202,213,FALSE())))</f>
        <v>0</v>
      </c>
      <c r="HF100" s="193" t="n">
        <f aca="false">IF(ISERROR(VLOOKUP($A100,'Import OffPeak'!$A$3:HK$99,214,FALSE())-VLOOKUP($A100,'Import OffPeak change'!$A$106:HK$202,214,FALSE())),0,(VLOOKUP($A100,'Import OffPeak'!$A$3:HK$99,214,FALSE())-VLOOKUP($A100,'Import OffPeak change'!$A$106:HK$202,214,FALSE())))</f>
        <v>0</v>
      </c>
      <c r="HG100" s="193" t="n">
        <f aca="false">IF(ISERROR(VLOOKUP($A100,'Import OffPeak'!$A$3:HL$99,215,FALSE())-VLOOKUP($A100,'Import OffPeak change'!$A$106:HL$202,215,FALSE())),0,(VLOOKUP($A100,'Import OffPeak'!$A$3:HL$99,215,FALSE())-VLOOKUP($A100,'Import OffPeak change'!$A$106:HL$202,215,FALSE())))</f>
        <v>0</v>
      </c>
      <c r="HH100" s="193" t="n">
        <f aca="false">IF(ISERROR(VLOOKUP($A100,'Import OffPeak'!$A$3:HM$99,216,FALSE())-VLOOKUP($A100,'Import OffPeak change'!$A$106:HM$202,216,FALSE())),0,(VLOOKUP($A100,'Import OffPeak'!$A$3:HM$99,216,FALSE())-VLOOKUP($A100,'Import OffPeak change'!$A$106:HM$202,216,FALSE())))</f>
        <v>0</v>
      </c>
      <c r="HI100" s="193" t="n">
        <f aca="false">IF(ISERROR(VLOOKUP($A100,'Import OffPeak'!$A$3:HN$99,217,FALSE())-VLOOKUP($A100,'Import OffPeak change'!$A$106:HN$202,217,FALSE())),0,(VLOOKUP($A100,'Import OffPeak'!$A$3:HN$99,217,FALSE())-VLOOKUP($A100,'Import OffPeak change'!$A$106:HN$202,217,FALSE())))</f>
        <v>0</v>
      </c>
      <c r="HJ100" s="193" t="n">
        <f aca="false">IF(ISERROR(VLOOKUP($A100,'Import OffPeak'!$A$3:HO$99,218,FALSE())-VLOOKUP($A100,'Import OffPeak change'!$A$106:HO$202,218,FALSE())),0,(VLOOKUP($A100,'Import OffPeak'!$A$3:HO$99,218,FALSE())-VLOOKUP($A100,'Import OffPeak change'!$A$106:HO$202,218,FALSE())))</f>
        <v>0</v>
      </c>
      <c r="HK100" s="193" t="n">
        <f aca="false">IF(ISERROR(VLOOKUP($A100,'Import OffPeak'!$A$3:HP$99,219,FALSE())-VLOOKUP($A100,'Import OffPeak change'!$A$106:HP$202,219,FALSE())),0,(VLOOKUP($A100,'Import OffPeak'!$A$3:HP$99,219,FALSE())-VLOOKUP($A100,'Import OffPeak change'!$A$106:HP$202,219,FALSE())))</f>
        <v>0</v>
      </c>
      <c r="HL100" s="193" t="n">
        <f aca="false">IF(ISERROR(VLOOKUP($A100,'Import OffPeak'!$A$3:HQ$99,220,FALSE())-VLOOKUP($A100,'Import OffPeak change'!$A$106:HQ$202,220,FALSE())),0,(VLOOKUP($A100,'Import OffPeak'!$A$3:HQ$99,220,FALSE())-VLOOKUP($A100,'Import OffPeak change'!$A$106:HQ$202,220,FALSE())))</f>
        <v>0</v>
      </c>
      <c r="HM100" s="193" t="n">
        <f aca="false">IF(ISERROR(VLOOKUP($A100,'Import OffPeak'!$A$3:HR$99,221,FALSE())-VLOOKUP($A100,'Import OffPeak change'!$A$106:HR$202,221,FALSE())),0,(VLOOKUP($A100,'Import OffPeak'!$A$3:HR$99,221,FALSE())-VLOOKUP($A100,'Import OffPeak change'!$A$106:HR$202,221,FALSE())))</f>
        <v>0</v>
      </c>
      <c r="HN100" s="193" t="n">
        <f aca="false">IF(ISERROR(VLOOKUP($A100,'Import OffPeak'!$A$3:HS$99,222,FALSE())-VLOOKUP($A100,'Import OffPeak change'!$A$106:HS$202,222,FALSE())),0,(VLOOKUP($A100,'Import OffPeak'!$A$3:HS$99,222,FALSE())-VLOOKUP($A100,'Import OffPeak change'!$A$106:HS$202,222,FALSE())))</f>
        <v>0</v>
      </c>
      <c r="HO100" s="193" t="n">
        <f aca="false">IF(ISERROR(VLOOKUP($A100,'Import OffPeak'!$A$3:HT$99,223,FALSE())-VLOOKUP($A100,'Import OffPeak change'!$A$106:HT$202,223,FALSE())),0,(VLOOKUP($A100,'Import OffPeak'!$A$3:HT$99,223,FALSE())-VLOOKUP($A100,'Import OffPeak change'!$A$106:HT$202,223,FALSE())))</f>
        <v>0</v>
      </c>
      <c r="HP100" s="193" t="n">
        <f aca="false">IF(ISERROR(VLOOKUP($A100,'Import OffPeak'!$A$3:HU$99,224,FALSE())-VLOOKUP($A100,'Import OffPeak change'!$A$106:HU$202,224,FALSE())),0,(VLOOKUP($A100,'Import OffPeak'!$A$3:HU$99,224,FALSE())-VLOOKUP($A100,'Import OffPeak change'!$A$106:HU$202,224,FALSE())))</f>
        <v>0</v>
      </c>
      <c r="HQ100" s="193" t="n">
        <f aca="false">IF(ISERROR(VLOOKUP($A100,'Import OffPeak'!$A$3:HV$99,225,FALSE())-VLOOKUP($A100,'Import OffPeak change'!$A$106:HV$202,225,FALSE())),0,(VLOOKUP($A100,'Import OffPeak'!$A$3:HV$99,225,FALSE())-VLOOKUP($A100,'Import OffPeak change'!$A$106:HV$202,225,FALSE())))</f>
        <v>0</v>
      </c>
      <c r="HR100" s="193" t="n">
        <f aca="false">IF(ISERROR(VLOOKUP($A100,'Import OffPeak'!$A$3:HW$99,226,FALSE())-VLOOKUP($A100,'Import OffPeak change'!$A$106:HW$202,226,FALSE())),0,(VLOOKUP($A100,'Import OffPeak'!$A$3:HW$99,226,FALSE())-VLOOKUP($A100,'Import OffPeak change'!$A$106:HW$202,226,FALSE())))</f>
        <v>0</v>
      </c>
      <c r="HS100" s="193" t="n">
        <f aca="false">IF(ISERROR(VLOOKUP($A100,'Import OffPeak'!$A$3:HX$99,227,FALSE())-VLOOKUP($A100,'Import OffPeak change'!$A$106:HX$202,227,FALSE())),0,(VLOOKUP($A100,'Import OffPeak'!$A$3:HX$99,227,FALSE())-VLOOKUP($A100,'Import OffPeak change'!$A$106:HX$202,227,FALSE())))</f>
        <v>0</v>
      </c>
      <c r="HT100" s="193" t="n">
        <f aca="false">IF(ISERROR(VLOOKUP($A100,'Import OffPeak'!$A$3:HY$99,228,FALSE())-VLOOKUP($A100,'Import OffPeak change'!$A$106:HY$202,228,FALSE())),0,(VLOOKUP($A100,'Import OffPeak'!$A$3:HY$99,228,FALSE())-VLOOKUP($A100,'Import OffPeak change'!$A$106:HY$202,228,FALSE())))</f>
        <v>0</v>
      </c>
      <c r="HU100" s="193" t="n">
        <f aca="false">IF(ISERROR(VLOOKUP($A100,'Import OffPeak'!$A$3:HZ$99,229,FALSE())-VLOOKUP($A100,'Import OffPeak change'!$A$106:HZ$202,229,FALSE())),0,(VLOOKUP($A100,'Import OffPeak'!$A$3:HZ$99,229,FALSE())-VLOOKUP($A100,'Import OffPeak change'!$A$106:HZ$202,229,FALSE())))</f>
        <v>0</v>
      </c>
      <c r="HV100" s="193" t="n">
        <f aca="false">IF(ISERROR(VLOOKUP($A100,'Import OffPeak'!$A$3:IA$99,230,FALSE())-VLOOKUP($A100,'Import OffPeak change'!$A$106:IA$202,230,FALSE())),0,(VLOOKUP($A100,'Import OffPeak'!$A$3:IA$99,230,FALSE())-VLOOKUP($A100,'Import OffPeak change'!$A$106:IA$202,230,FALSE())))</f>
        <v>0</v>
      </c>
      <c r="HW100" s="193" t="n">
        <f aca="false">IF(ISERROR(VLOOKUP($A100,'Import OffPeak'!$A$3:IB$99,231,FALSE())-VLOOKUP($A100,'Import OffPeak change'!$A$106:IB$202,231,FALSE())),0,(VLOOKUP($A100,'Import OffPeak'!$A$3:IB$99,231,FALSE())-VLOOKUP($A100,'Import OffPeak change'!$A$106:IB$202,231,FALSE())))</f>
        <v>0</v>
      </c>
      <c r="HX100" s="193" t="n">
        <f aca="false">IF(ISERROR(VLOOKUP($A100,'Import OffPeak'!$A$3:IC$99,232,FALSE())-VLOOKUP($A100,'Import OffPeak change'!$A$106:IC$202,232,FALSE())),0,(VLOOKUP($A100,'Import OffPeak'!$A$3:IC$99,232,FALSE())-VLOOKUP($A100,'Import OffPeak change'!$A$106:IC$202,232,FALSE())))</f>
        <v>0</v>
      </c>
      <c r="HY100" s="193" t="n">
        <f aca="false">IF(ISERROR(VLOOKUP($A100,'Import OffPeak'!$A$3:ID$99,233,FALSE())-VLOOKUP($A100,'Import OffPeak change'!$A$106:ID$202,233,FALSE())),0,(VLOOKUP($A100,'Import OffPeak'!$A$3:ID$99,233,FALSE())-VLOOKUP($A100,'Import OffPeak change'!$A$106:ID$202,233,FALSE())))</f>
        <v>0</v>
      </c>
      <c r="HZ100" s="193" t="n">
        <f aca="false">IF(ISERROR(VLOOKUP($A100,'Import OffPeak'!$A$3:IE$99,234,FALSE())-VLOOKUP($A100,'Import OffPeak change'!$A$106:IE$202,234,FALSE())),0,(VLOOKUP($A100,'Import OffPeak'!$A$3:IE$99,234,FALSE())-VLOOKUP($A100,'Import OffPeak change'!$A$106:IE$202,234,FALSE())))</f>
        <v>0</v>
      </c>
      <c r="IA100" s="193" t="n">
        <f aca="false">IF(ISERROR(VLOOKUP($A100,'Import OffPeak'!$A$3:IF$99,235,FALSE())-VLOOKUP($A100,'Import OffPeak change'!$A$106:IF$202,235,FALSE())),0,(VLOOKUP($A100,'Import OffPeak'!$A$3:IF$99,235,FALSE())-VLOOKUP($A100,'Import OffPeak change'!$A$106:IF$202,235,FALSE())))</f>
        <v>0</v>
      </c>
      <c r="IB100" s="193" t="n">
        <f aca="false">IF(ISERROR(VLOOKUP($A100,'Import OffPeak'!$A$3:IG$99,236,FALSE())-VLOOKUP($A100,'Import OffPeak change'!$A$106:IG$202,236,FALSE())),0,(VLOOKUP($A100,'Import OffPeak'!$A$3:IG$99,236,FALSE())-VLOOKUP($A100,'Import OffPeak change'!$A$106:IG$202,236,FALSE())))</f>
        <v>0</v>
      </c>
      <c r="IC100" s="193" t="n">
        <f aca="false">IF(ISERROR(VLOOKUP($A100,'Import OffPeak'!$A$3:IH$99,237,FALSE())-VLOOKUP($A100,'Import OffPeak change'!$A$106:IH$202,237,FALSE())),0,(VLOOKUP($A100,'Import OffPeak'!$A$3:IH$99,237,FALSE())-VLOOKUP($A100,'Import OffPeak change'!$A$106:IH$202,237,FALSE())))</f>
        <v>0</v>
      </c>
      <c r="ID100" s="193" t="n">
        <f aca="false">IF(ISERROR(VLOOKUP($A100,'Import OffPeak'!$A$3:II$99,238,FALSE())-VLOOKUP($A100,'Import OffPeak change'!$A$106:II$202,238,FALSE())),0,(VLOOKUP($A100,'Import OffPeak'!$A$3:II$99,238,FALSE())-VLOOKUP($A100,'Import OffPeak change'!$A$106:II$202,238,FALSE())))</f>
        <v>0</v>
      </c>
      <c r="IE100" s="193" t="n">
        <f aca="false">IF(ISERROR(VLOOKUP($A100,'Import OffPeak'!$A$3:IJ$99,239,FALSE())-VLOOKUP($A100,'Import OffPeak change'!$A$106:IJ$202,239,FALSE())),0,(VLOOKUP($A100,'Import OffPeak'!$A$3:IJ$99,239,FALSE())-VLOOKUP($A100,'Import OffPeak change'!$A$106:IJ$202,239,FALSE())))</f>
        <v>0</v>
      </c>
    </row>
    <row r="101" customFormat="false" ht="12.75" hidden="false" customHeight="false" outlineLevel="0" collapsed="false">
      <c r="A101" s="205"/>
      <c r="B101" s="205" t="n">
        <v>37012</v>
      </c>
      <c r="C101" s="205" t="n">
        <v>37043</v>
      </c>
      <c r="D101" s="205" t="n">
        <v>37073</v>
      </c>
      <c r="E101" s="205" t="n">
        <v>37104</v>
      </c>
      <c r="F101" s="205" t="n">
        <v>37135</v>
      </c>
      <c r="G101" s="205" t="n">
        <v>37165</v>
      </c>
      <c r="H101" s="205" t="n">
        <v>37196</v>
      </c>
      <c r="I101" s="205" t="n">
        <v>37226</v>
      </c>
      <c r="J101" s="205" t="n">
        <v>37257</v>
      </c>
      <c r="K101" s="205" t="n">
        <v>37288</v>
      </c>
      <c r="L101" s="205" t="n">
        <v>37316</v>
      </c>
      <c r="M101" s="205" t="n">
        <v>37347</v>
      </c>
      <c r="N101" s="205" t="n">
        <v>37377</v>
      </c>
      <c r="O101" s="205" t="n">
        <v>37408</v>
      </c>
      <c r="P101" s="205" t="n">
        <v>37438</v>
      </c>
      <c r="Q101" s="205" t="n">
        <v>37469</v>
      </c>
      <c r="R101" s="205" t="n">
        <v>37500</v>
      </c>
      <c r="S101" s="205" t="n">
        <v>37530</v>
      </c>
      <c r="T101" s="205" t="n">
        <v>37561</v>
      </c>
      <c r="U101" s="205" t="n">
        <v>37591</v>
      </c>
      <c r="V101" s="205" t="n">
        <v>37622</v>
      </c>
      <c r="W101" s="205" t="n">
        <v>37653</v>
      </c>
      <c r="X101" s="205" t="n">
        <v>37681</v>
      </c>
      <c r="Y101" s="205" t="n">
        <v>37712</v>
      </c>
      <c r="Z101" s="205" t="n">
        <v>37742</v>
      </c>
      <c r="AA101" s="205" t="n">
        <v>37773</v>
      </c>
      <c r="AB101" s="205" t="n">
        <v>37803</v>
      </c>
      <c r="AC101" s="205" t="n">
        <v>37834</v>
      </c>
      <c r="AD101" s="205" t="n">
        <v>37865</v>
      </c>
      <c r="AE101" s="205" t="n">
        <v>37895</v>
      </c>
      <c r="AF101" s="205" t="n">
        <v>37926</v>
      </c>
      <c r="AG101" s="205" t="n">
        <v>37956</v>
      </c>
      <c r="AH101" s="205" t="n">
        <v>37987</v>
      </c>
      <c r="AI101" s="205" t="n">
        <v>38018</v>
      </c>
      <c r="AJ101" s="205" t="n">
        <v>38047</v>
      </c>
      <c r="AK101" s="205" t="n">
        <v>38078</v>
      </c>
      <c r="AL101" s="205" t="n">
        <v>38108</v>
      </c>
      <c r="AM101" s="205" t="n">
        <v>38139</v>
      </c>
      <c r="AN101" s="205" t="n">
        <v>38169</v>
      </c>
      <c r="AO101" s="205" t="n">
        <v>38200</v>
      </c>
      <c r="AP101" s="205" t="n">
        <v>38231</v>
      </c>
      <c r="AQ101" s="205" t="n">
        <v>38261</v>
      </c>
      <c r="AR101" s="205" t="n">
        <v>38292</v>
      </c>
      <c r="AS101" s="205" t="n">
        <v>38322</v>
      </c>
      <c r="AT101" s="205" t="n">
        <v>38353</v>
      </c>
      <c r="AU101" s="205" t="n">
        <v>38384</v>
      </c>
      <c r="AV101" s="205" t="n">
        <v>38412</v>
      </c>
      <c r="AW101" s="205" t="n">
        <v>38443</v>
      </c>
      <c r="AX101" s="205" t="n">
        <v>38473</v>
      </c>
      <c r="AY101" s="205" t="n">
        <v>38504</v>
      </c>
      <c r="AZ101" s="205" t="n">
        <v>38534</v>
      </c>
      <c r="BA101" s="205" t="n">
        <v>38565</v>
      </c>
      <c r="BB101" s="205" t="n">
        <v>38596</v>
      </c>
      <c r="BC101" s="205" t="n">
        <v>38626</v>
      </c>
      <c r="BD101" s="205" t="n">
        <v>38657</v>
      </c>
      <c r="BE101" s="205" t="n">
        <v>38687</v>
      </c>
      <c r="BF101" s="205" t="n">
        <v>38718</v>
      </c>
      <c r="BG101" s="205" t="n">
        <v>38749</v>
      </c>
      <c r="BH101" s="205" t="n">
        <v>38777</v>
      </c>
      <c r="BI101" s="205" t="n">
        <v>38808</v>
      </c>
      <c r="BJ101" s="205" t="n">
        <v>38838</v>
      </c>
      <c r="BK101" s="205" t="n">
        <v>38869</v>
      </c>
      <c r="BL101" s="205" t="n">
        <v>38899</v>
      </c>
      <c r="BM101" s="205" t="n">
        <v>38930</v>
      </c>
      <c r="BN101" s="205" t="n">
        <v>38961</v>
      </c>
      <c r="BO101" s="205" t="n">
        <v>38991</v>
      </c>
      <c r="BP101" s="205" t="n">
        <v>39022</v>
      </c>
      <c r="BQ101" s="205" t="n">
        <v>39052</v>
      </c>
      <c r="BR101" s="205" t="n">
        <v>39083</v>
      </c>
      <c r="BS101" s="205" t="n">
        <v>39114</v>
      </c>
      <c r="BT101" s="205" t="n">
        <v>39142</v>
      </c>
      <c r="BU101" s="205" t="n">
        <v>39173</v>
      </c>
      <c r="BV101" s="205" t="n">
        <v>39203</v>
      </c>
      <c r="BW101" s="205" t="n">
        <v>39234</v>
      </c>
      <c r="BX101" s="205" t="n">
        <v>39264</v>
      </c>
      <c r="BY101" s="205" t="n">
        <v>39295</v>
      </c>
      <c r="BZ101" s="205" t="n">
        <v>39326</v>
      </c>
      <c r="CA101" s="205" t="n">
        <v>39356</v>
      </c>
      <c r="CB101" s="205" t="n">
        <v>39387</v>
      </c>
      <c r="CC101" s="205" t="n">
        <v>39417</v>
      </c>
      <c r="CD101" s="205" t="n">
        <v>39448</v>
      </c>
      <c r="CE101" s="205" t="n">
        <v>39479</v>
      </c>
      <c r="CF101" s="205" t="n">
        <v>39508</v>
      </c>
      <c r="CG101" s="205" t="n">
        <v>39539</v>
      </c>
      <c r="CH101" s="205" t="n">
        <v>39569</v>
      </c>
      <c r="CI101" s="205" t="n">
        <v>39600</v>
      </c>
      <c r="CJ101" s="205" t="n">
        <v>39630</v>
      </c>
      <c r="CK101" s="205" t="n">
        <v>39661</v>
      </c>
      <c r="CL101" s="205" t="n">
        <v>39692</v>
      </c>
      <c r="CM101" s="205" t="n">
        <v>39722</v>
      </c>
      <c r="CN101" s="205" t="n">
        <v>39753</v>
      </c>
      <c r="CO101" s="205" t="n">
        <v>39783</v>
      </c>
      <c r="CP101" s="205" t="n">
        <v>39814</v>
      </c>
      <c r="CQ101" s="205" t="n">
        <v>39845</v>
      </c>
      <c r="CR101" s="205" t="n">
        <v>39873</v>
      </c>
      <c r="CS101" s="205" t="n">
        <v>39904</v>
      </c>
      <c r="CT101" s="205" t="n">
        <v>39934</v>
      </c>
      <c r="CU101" s="205" t="n">
        <v>39965</v>
      </c>
      <c r="CV101" s="205" t="n">
        <v>39995</v>
      </c>
      <c r="CW101" s="205" t="n">
        <v>40026</v>
      </c>
      <c r="CX101" s="205" t="n">
        <v>40057</v>
      </c>
      <c r="CY101" s="205" t="n">
        <v>40087</v>
      </c>
      <c r="CZ101" s="205" t="n">
        <v>40118</v>
      </c>
      <c r="DA101" s="205" t="n">
        <v>40148</v>
      </c>
      <c r="DB101" s="205" t="n">
        <v>40179</v>
      </c>
      <c r="DC101" s="205" t="n">
        <v>40210</v>
      </c>
      <c r="DD101" s="205" t="n">
        <v>40238</v>
      </c>
      <c r="DE101" s="205" t="n">
        <v>40269</v>
      </c>
      <c r="DF101" s="205" t="n">
        <v>40299</v>
      </c>
      <c r="DG101" s="205" t="n">
        <v>40330</v>
      </c>
      <c r="DH101" s="205" t="n">
        <v>40360</v>
      </c>
      <c r="DI101" s="205" t="n">
        <v>40391</v>
      </c>
      <c r="DJ101" s="205" t="n">
        <v>40422</v>
      </c>
      <c r="DK101" s="205" t="n">
        <v>40452</v>
      </c>
      <c r="DL101" s="205" t="n">
        <v>40483</v>
      </c>
      <c r="DM101" s="205" t="n">
        <v>40513</v>
      </c>
      <c r="DN101" s="205" t="n">
        <v>40544</v>
      </c>
      <c r="DO101" s="205" t="n">
        <v>40575</v>
      </c>
      <c r="DP101" s="205" t="n">
        <v>40603</v>
      </c>
      <c r="DQ101" s="205" t="n">
        <v>40634</v>
      </c>
      <c r="DR101" s="205" t="n">
        <v>40664</v>
      </c>
      <c r="DS101" s="205" t="n">
        <v>40695</v>
      </c>
      <c r="DT101" s="205" t="n">
        <v>40725</v>
      </c>
      <c r="DU101" s="205" t="n">
        <v>40756</v>
      </c>
      <c r="DV101" s="205" t="n">
        <v>40787</v>
      </c>
      <c r="DW101" s="205" t="n">
        <v>40817</v>
      </c>
      <c r="DX101" s="205" t="n">
        <v>40848</v>
      </c>
      <c r="DY101" s="205" t="n">
        <v>40878</v>
      </c>
      <c r="DZ101" s="205" t="n">
        <v>40909</v>
      </c>
      <c r="EA101" s="205" t="n">
        <v>40940</v>
      </c>
      <c r="EB101" s="205" t="n">
        <v>40969</v>
      </c>
      <c r="EC101" s="205" t="n">
        <v>41000</v>
      </c>
      <c r="ED101" s="205" t="n">
        <v>41030</v>
      </c>
      <c r="EE101" s="205" t="n">
        <v>41061</v>
      </c>
      <c r="EF101" s="205" t="n">
        <v>41091</v>
      </c>
      <c r="EG101" s="205" t="n">
        <v>41122</v>
      </c>
      <c r="EH101" s="205" t="n">
        <v>41153</v>
      </c>
      <c r="EI101" s="205" t="n">
        <v>41183</v>
      </c>
      <c r="EJ101" s="205" t="n">
        <v>41214</v>
      </c>
      <c r="EK101" s="205" t="n">
        <v>41244</v>
      </c>
      <c r="EL101" s="205" t="n">
        <v>41275</v>
      </c>
      <c r="EM101" s="205" t="n">
        <v>41306</v>
      </c>
      <c r="EN101" s="205" t="n">
        <v>41334</v>
      </c>
      <c r="EO101" s="205" t="n">
        <v>41365</v>
      </c>
      <c r="EP101" s="205" t="n">
        <v>41395</v>
      </c>
      <c r="EQ101" s="205" t="n">
        <v>41426</v>
      </c>
      <c r="ER101" s="205" t="n">
        <v>41456</v>
      </c>
      <c r="ES101" s="205" t="n">
        <v>41487</v>
      </c>
      <c r="ET101" s="205" t="n">
        <v>41518</v>
      </c>
      <c r="EU101" s="205" t="n">
        <v>41548</v>
      </c>
      <c r="EV101" s="205" t="n">
        <v>41579</v>
      </c>
      <c r="EW101" s="205" t="n">
        <v>41609</v>
      </c>
      <c r="EX101" s="205" t="n">
        <v>41640</v>
      </c>
      <c r="EY101" s="205" t="n">
        <v>41671</v>
      </c>
      <c r="EZ101" s="205" t="n">
        <v>41699</v>
      </c>
      <c r="FA101" s="205" t="n">
        <v>41730</v>
      </c>
      <c r="FB101" s="205" t="n">
        <v>41760</v>
      </c>
      <c r="FC101" s="205" t="n">
        <v>41791</v>
      </c>
      <c r="FD101" s="205" t="n">
        <v>41821</v>
      </c>
      <c r="FE101" s="205" t="n">
        <v>41852</v>
      </c>
      <c r="FF101" s="205" t="n">
        <v>41883</v>
      </c>
      <c r="FG101" s="205" t="n">
        <v>41913</v>
      </c>
      <c r="FH101" s="205" t="n">
        <v>41944</v>
      </c>
      <c r="FI101" s="205" t="n">
        <v>41974</v>
      </c>
      <c r="FJ101" s="205" t="n">
        <v>42005</v>
      </c>
      <c r="FK101" s="205" t="n">
        <v>42036</v>
      </c>
      <c r="FL101" s="205" t="n">
        <v>42064</v>
      </c>
      <c r="FM101" s="205" t="n">
        <v>42095</v>
      </c>
      <c r="FN101" s="205" t="n">
        <v>42125</v>
      </c>
      <c r="FO101" s="205" t="n">
        <v>42156</v>
      </c>
      <c r="FP101" s="205" t="n">
        <v>42186</v>
      </c>
      <c r="FQ101" s="205" t="n">
        <v>42217</v>
      </c>
      <c r="FR101" s="205" t="n">
        <v>42248</v>
      </c>
      <c r="FS101" s="205" t="n">
        <v>42278</v>
      </c>
      <c r="FT101" s="205" t="n">
        <v>42309</v>
      </c>
      <c r="FU101" s="205" t="n">
        <v>42339</v>
      </c>
      <c r="FV101" s="205" t="n">
        <v>42370</v>
      </c>
      <c r="FW101" s="205" t="n">
        <v>42401</v>
      </c>
      <c r="FX101" s="205" t="n">
        <v>42430</v>
      </c>
      <c r="FY101" s="205" t="n">
        <v>42461</v>
      </c>
      <c r="FZ101" s="205" t="n">
        <v>42491</v>
      </c>
      <c r="GA101" s="205" t="n">
        <v>42522</v>
      </c>
      <c r="GB101" s="205" t="n">
        <v>42552</v>
      </c>
      <c r="GC101" s="205" t="n">
        <v>42583</v>
      </c>
      <c r="GD101" s="205" t="n">
        <v>42614</v>
      </c>
      <c r="GE101" s="205" t="n">
        <v>42644</v>
      </c>
      <c r="GF101" s="205" t="n">
        <v>42675</v>
      </c>
      <c r="GG101" s="205" t="n">
        <v>42705</v>
      </c>
      <c r="GH101" s="205" t="n">
        <v>42736</v>
      </c>
      <c r="GI101" s="205" t="n">
        <v>42767</v>
      </c>
      <c r="GJ101" s="205" t="n">
        <v>42795</v>
      </c>
      <c r="GK101" s="205" t="n">
        <v>42826</v>
      </c>
      <c r="GL101" s="205" t="n">
        <v>42856</v>
      </c>
      <c r="GM101" s="205" t="n">
        <v>42887</v>
      </c>
      <c r="GN101" s="205" t="n">
        <v>42917</v>
      </c>
      <c r="GO101" s="205" t="n">
        <v>42948</v>
      </c>
      <c r="GP101" s="205" t="n">
        <v>42979</v>
      </c>
      <c r="GQ101" s="205" t="n">
        <v>43009</v>
      </c>
      <c r="GR101" s="205" t="n">
        <v>43040</v>
      </c>
      <c r="GS101" s="205" t="n">
        <v>43070</v>
      </c>
      <c r="GT101" s="205" t="n">
        <v>43101</v>
      </c>
      <c r="GU101" s="205" t="n">
        <v>43132</v>
      </c>
      <c r="GV101" s="205" t="n">
        <v>43160</v>
      </c>
      <c r="GW101" s="205" t="n">
        <v>43191</v>
      </c>
      <c r="GX101" s="205" t="n">
        <v>43221</v>
      </c>
      <c r="GY101" s="205" t="n">
        <v>43252</v>
      </c>
      <c r="GZ101" s="205" t="n">
        <v>43282</v>
      </c>
      <c r="HA101" s="205" t="n">
        <v>43313</v>
      </c>
      <c r="HB101" s="205" t="n">
        <v>43344</v>
      </c>
      <c r="HC101" s="205" t="n">
        <v>43374</v>
      </c>
      <c r="HD101" s="205" t="n">
        <v>43405</v>
      </c>
      <c r="HE101" s="205" t="n">
        <v>43435</v>
      </c>
      <c r="HF101" s="205" t="n">
        <v>43466</v>
      </c>
      <c r="HG101" s="205" t="n">
        <v>43497</v>
      </c>
      <c r="HH101" s="205" t="n">
        <v>43525</v>
      </c>
      <c r="HI101" s="205" t="n">
        <v>43556</v>
      </c>
      <c r="HJ101" s="205" t="n">
        <v>43586</v>
      </c>
      <c r="HK101" s="205" t="n">
        <v>43617</v>
      </c>
      <c r="HL101" s="205" t="n">
        <v>43647</v>
      </c>
      <c r="HM101" s="205" t="n">
        <v>43678</v>
      </c>
      <c r="HN101" s="205" t="n">
        <v>43709</v>
      </c>
      <c r="HO101" s="205" t="n">
        <v>43739</v>
      </c>
      <c r="HP101" s="205" t="n">
        <v>43770</v>
      </c>
      <c r="HQ101" s="205" t="n">
        <v>43800</v>
      </c>
      <c r="HR101" s="205" t="n">
        <v>43831</v>
      </c>
      <c r="HS101" s="205" t="n">
        <v>43862</v>
      </c>
      <c r="HT101" s="205" t="n">
        <v>43891</v>
      </c>
      <c r="HU101" s="205" t="n">
        <v>43922</v>
      </c>
      <c r="HV101" s="205" t="n">
        <v>43952</v>
      </c>
      <c r="HW101" s="205" t="n">
        <v>43983</v>
      </c>
      <c r="HX101" s="205" t="n">
        <v>44013</v>
      </c>
      <c r="HY101" s="205" t="n">
        <v>44044</v>
      </c>
      <c r="HZ101" s="205" t="n">
        <v>44075</v>
      </c>
      <c r="IA101" s="205" t="n">
        <v>44105</v>
      </c>
      <c r="IB101" s="205" t="n">
        <v>44136</v>
      </c>
      <c r="IC101" s="205" t="n">
        <v>44166</v>
      </c>
      <c r="ID101" s="205"/>
      <c r="IE101" s="205"/>
      <c r="IF101" s="205"/>
      <c r="IG101" s="205"/>
      <c r="IH101" s="205"/>
      <c r="II101" s="205"/>
    </row>
    <row r="102" customFormat="false" ht="12.75" hidden="false" customHeight="false" outlineLevel="0" collapsed="false">
      <c r="A102" s="201" t="s">
        <v>133</v>
      </c>
      <c r="B102" s="193" t="s">
        <v>138</v>
      </c>
      <c r="C102" s="193" t="s">
        <v>138</v>
      </c>
      <c r="D102" s="193" t="s">
        <v>138</v>
      </c>
      <c r="E102" s="193" t="s">
        <v>138</v>
      </c>
      <c r="F102" s="193" t="s">
        <v>138</v>
      </c>
      <c r="G102" s="193" t="s">
        <v>138</v>
      </c>
      <c r="H102" s="193" t="s">
        <v>138</v>
      </c>
      <c r="I102" s="193" t="s">
        <v>138</v>
      </c>
      <c r="J102" s="193" t="s">
        <v>138</v>
      </c>
      <c r="K102" s="193" t="s">
        <v>138</v>
      </c>
      <c r="L102" s="193" t="s">
        <v>138</v>
      </c>
      <c r="M102" s="193" t="s">
        <v>138</v>
      </c>
      <c r="N102" s="193" t="s">
        <v>138</v>
      </c>
      <c r="O102" s="193" t="s">
        <v>138</v>
      </c>
      <c r="P102" s="193" t="s">
        <v>138</v>
      </c>
      <c r="Q102" s="193" t="s">
        <v>138</v>
      </c>
      <c r="R102" s="193" t="s">
        <v>138</v>
      </c>
      <c r="S102" s="193" t="s">
        <v>138</v>
      </c>
      <c r="T102" s="193" t="s">
        <v>138</v>
      </c>
      <c r="U102" s="193" t="s">
        <v>138</v>
      </c>
      <c r="V102" s="193" t="s">
        <v>138</v>
      </c>
      <c r="W102" s="193" t="s">
        <v>138</v>
      </c>
      <c r="X102" s="193" t="s">
        <v>138</v>
      </c>
      <c r="Y102" s="193" t="s">
        <v>138</v>
      </c>
      <c r="Z102" s="193" t="s">
        <v>138</v>
      </c>
      <c r="AA102" s="193" t="s">
        <v>138</v>
      </c>
      <c r="AB102" s="193" t="s">
        <v>138</v>
      </c>
      <c r="AC102" s="193" t="s">
        <v>138</v>
      </c>
      <c r="AD102" s="193" t="s">
        <v>138</v>
      </c>
      <c r="AE102" s="193" t="s">
        <v>138</v>
      </c>
      <c r="AF102" s="193" t="s">
        <v>138</v>
      </c>
      <c r="AG102" s="193" t="s">
        <v>138</v>
      </c>
      <c r="AH102" s="193" t="s">
        <v>138</v>
      </c>
      <c r="AI102" s="193" t="s">
        <v>138</v>
      </c>
      <c r="AJ102" s="193" t="s">
        <v>138</v>
      </c>
      <c r="AK102" s="193" t="s">
        <v>138</v>
      </c>
      <c r="AL102" s="193" t="s">
        <v>138</v>
      </c>
      <c r="AM102" s="193" t="s">
        <v>138</v>
      </c>
      <c r="AN102" s="193" t="s">
        <v>138</v>
      </c>
      <c r="AO102" s="193" t="s">
        <v>138</v>
      </c>
      <c r="AP102" s="193" t="s">
        <v>138</v>
      </c>
      <c r="AQ102" s="193" t="s">
        <v>138</v>
      </c>
      <c r="AR102" s="193" t="s">
        <v>138</v>
      </c>
      <c r="AS102" s="193" t="s">
        <v>138</v>
      </c>
      <c r="AT102" s="193" t="s">
        <v>138</v>
      </c>
      <c r="AU102" s="193" t="s">
        <v>138</v>
      </c>
      <c r="AV102" s="193" t="s">
        <v>138</v>
      </c>
      <c r="AW102" s="193" t="s">
        <v>138</v>
      </c>
      <c r="AX102" s="193" t="s">
        <v>138</v>
      </c>
      <c r="AY102" s="193" t="s">
        <v>138</v>
      </c>
      <c r="AZ102" s="193" t="s">
        <v>138</v>
      </c>
      <c r="BA102" s="193" t="s">
        <v>138</v>
      </c>
      <c r="BB102" s="193" t="s">
        <v>138</v>
      </c>
      <c r="BC102" s="193" t="s">
        <v>138</v>
      </c>
      <c r="BD102" s="193" t="s">
        <v>138</v>
      </c>
      <c r="BE102" s="193" t="s">
        <v>138</v>
      </c>
      <c r="BF102" s="193" t="s">
        <v>138</v>
      </c>
      <c r="BG102" s="193" t="s">
        <v>138</v>
      </c>
      <c r="BH102" s="193" t="s">
        <v>138</v>
      </c>
      <c r="BI102" s="193" t="s">
        <v>138</v>
      </c>
      <c r="BJ102" s="193" t="s">
        <v>138</v>
      </c>
      <c r="BK102" s="193" t="s">
        <v>138</v>
      </c>
      <c r="BL102" s="193" t="s">
        <v>138</v>
      </c>
      <c r="BM102" s="193" t="s">
        <v>138</v>
      </c>
      <c r="BN102" s="193" t="s">
        <v>138</v>
      </c>
      <c r="BO102" s="193" t="s">
        <v>138</v>
      </c>
      <c r="BP102" s="193" t="s">
        <v>138</v>
      </c>
      <c r="BQ102" s="193" t="s">
        <v>138</v>
      </c>
      <c r="BR102" s="193" t="s">
        <v>138</v>
      </c>
      <c r="BS102" s="193" t="s">
        <v>138</v>
      </c>
      <c r="BT102" s="193" t="s">
        <v>138</v>
      </c>
      <c r="BU102" s="193" t="s">
        <v>138</v>
      </c>
      <c r="BV102" s="193" t="s">
        <v>138</v>
      </c>
      <c r="BW102" s="193" t="s">
        <v>138</v>
      </c>
      <c r="BX102" s="193" t="s">
        <v>138</v>
      </c>
      <c r="BY102" s="193" t="s">
        <v>138</v>
      </c>
      <c r="BZ102" s="193" t="s">
        <v>138</v>
      </c>
      <c r="CA102" s="193" t="s">
        <v>138</v>
      </c>
      <c r="CB102" s="193" t="s">
        <v>138</v>
      </c>
      <c r="CC102" s="193" t="s">
        <v>138</v>
      </c>
      <c r="CD102" s="193" t="s">
        <v>138</v>
      </c>
      <c r="CE102" s="193" t="s">
        <v>138</v>
      </c>
      <c r="CF102" s="193" t="s">
        <v>138</v>
      </c>
      <c r="CG102" s="193" t="s">
        <v>138</v>
      </c>
      <c r="CH102" s="193" t="s">
        <v>138</v>
      </c>
      <c r="CI102" s="193" t="s">
        <v>138</v>
      </c>
      <c r="CJ102" s="193" t="s">
        <v>138</v>
      </c>
      <c r="CK102" s="193" t="s">
        <v>138</v>
      </c>
      <c r="CL102" s="193" t="s">
        <v>138</v>
      </c>
      <c r="CM102" s="193" t="s">
        <v>138</v>
      </c>
      <c r="CN102" s="193" t="s">
        <v>138</v>
      </c>
      <c r="CO102" s="193" t="s">
        <v>138</v>
      </c>
      <c r="CP102" s="193" t="s">
        <v>138</v>
      </c>
      <c r="CQ102" s="193" t="s">
        <v>138</v>
      </c>
      <c r="CR102" s="193" t="s">
        <v>138</v>
      </c>
      <c r="CS102" s="193" t="s">
        <v>138</v>
      </c>
      <c r="CT102" s="193" t="s">
        <v>138</v>
      </c>
      <c r="CU102" s="193" t="s">
        <v>138</v>
      </c>
      <c r="CV102" s="193" t="s">
        <v>138</v>
      </c>
      <c r="CW102" s="193" t="s">
        <v>138</v>
      </c>
      <c r="CX102" s="193" t="s">
        <v>138</v>
      </c>
      <c r="CY102" s="193" t="s">
        <v>138</v>
      </c>
      <c r="CZ102" s="193" t="s">
        <v>138</v>
      </c>
      <c r="DA102" s="193" t="s">
        <v>138</v>
      </c>
      <c r="DB102" s="193" t="s">
        <v>138</v>
      </c>
      <c r="DC102" s="193" t="s">
        <v>138</v>
      </c>
      <c r="DD102" s="193" t="s">
        <v>138</v>
      </c>
      <c r="DE102" s="193" t="s">
        <v>138</v>
      </c>
      <c r="DF102" s="193" t="s">
        <v>138</v>
      </c>
      <c r="DG102" s="193" t="s">
        <v>138</v>
      </c>
      <c r="DH102" s="193" t="s">
        <v>138</v>
      </c>
      <c r="DI102" s="193" t="s">
        <v>138</v>
      </c>
      <c r="DJ102" s="193" t="s">
        <v>138</v>
      </c>
      <c r="DK102" s="193" t="s">
        <v>138</v>
      </c>
      <c r="DL102" s="193" t="s">
        <v>138</v>
      </c>
      <c r="DM102" s="193" t="s">
        <v>138</v>
      </c>
      <c r="DN102" s="193" t="s">
        <v>138</v>
      </c>
      <c r="DO102" s="193" t="s">
        <v>138</v>
      </c>
      <c r="DP102" s="193" t="s">
        <v>138</v>
      </c>
      <c r="DQ102" s="193" t="s">
        <v>138</v>
      </c>
      <c r="DR102" s="193" t="s">
        <v>138</v>
      </c>
      <c r="DS102" s="193" t="s">
        <v>138</v>
      </c>
      <c r="DT102" s="193" t="s">
        <v>138</v>
      </c>
      <c r="DU102" s="193" t="s">
        <v>138</v>
      </c>
      <c r="DV102" s="193" t="s">
        <v>138</v>
      </c>
      <c r="DW102" s="193" t="s">
        <v>138</v>
      </c>
      <c r="DX102" s="193" t="s">
        <v>138</v>
      </c>
      <c r="DY102" s="193" t="s">
        <v>138</v>
      </c>
      <c r="DZ102" s="193" t="s">
        <v>138</v>
      </c>
      <c r="EA102" s="193" t="s">
        <v>138</v>
      </c>
      <c r="EB102" s="193" t="s">
        <v>138</v>
      </c>
      <c r="EC102" s="193" t="s">
        <v>138</v>
      </c>
      <c r="ED102" s="193" t="s">
        <v>138</v>
      </c>
      <c r="EE102" s="193" t="s">
        <v>138</v>
      </c>
      <c r="EF102" s="193" t="s">
        <v>138</v>
      </c>
      <c r="EG102" s="193" t="s">
        <v>138</v>
      </c>
      <c r="EH102" s="193" t="s">
        <v>138</v>
      </c>
      <c r="EI102" s="193" t="s">
        <v>138</v>
      </c>
      <c r="EJ102" s="193" t="s">
        <v>138</v>
      </c>
      <c r="EK102" s="193" t="s">
        <v>138</v>
      </c>
      <c r="EL102" s="193" t="s">
        <v>138</v>
      </c>
      <c r="EM102" s="193" t="s">
        <v>138</v>
      </c>
      <c r="EN102" s="193" t="s">
        <v>138</v>
      </c>
      <c r="EO102" s="193" t="s">
        <v>138</v>
      </c>
      <c r="EP102" s="193" t="s">
        <v>138</v>
      </c>
      <c r="EQ102" s="193" t="s">
        <v>138</v>
      </c>
      <c r="ER102" s="193" t="s">
        <v>138</v>
      </c>
      <c r="ES102" s="193" t="s">
        <v>138</v>
      </c>
      <c r="ET102" s="193" t="s">
        <v>138</v>
      </c>
      <c r="EU102" s="193" t="s">
        <v>138</v>
      </c>
      <c r="EV102" s="193" t="s">
        <v>138</v>
      </c>
      <c r="EW102" s="193" t="s">
        <v>138</v>
      </c>
      <c r="EX102" s="193" t="s">
        <v>138</v>
      </c>
      <c r="EY102" s="193" t="s">
        <v>138</v>
      </c>
      <c r="EZ102" s="193" t="s">
        <v>138</v>
      </c>
      <c r="FA102" s="193" t="s">
        <v>138</v>
      </c>
      <c r="FB102" s="193" t="s">
        <v>138</v>
      </c>
      <c r="FC102" s="193" t="s">
        <v>138</v>
      </c>
      <c r="FD102" s="193" t="s">
        <v>138</v>
      </c>
      <c r="FE102" s="193" t="s">
        <v>138</v>
      </c>
      <c r="FF102" s="193" t="s">
        <v>138</v>
      </c>
      <c r="FG102" s="193" t="s">
        <v>138</v>
      </c>
      <c r="FH102" s="193" t="s">
        <v>138</v>
      </c>
      <c r="FI102" s="193" t="s">
        <v>138</v>
      </c>
      <c r="FJ102" s="193" t="s">
        <v>138</v>
      </c>
      <c r="FK102" s="193" t="s">
        <v>138</v>
      </c>
      <c r="FL102" s="193" t="s">
        <v>138</v>
      </c>
      <c r="FM102" s="193" t="s">
        <v>138</v>
      </c>
      <c r="FN102" s="193" t="s">
        <v>138</v>
      </c>
      <c r="FO102" s="193" t="s">
        <v>138</v>
      </c>
      <c r="FP102" s="193" t="s">
        <v>138</v>
      </c>
      <c r="FQ102" s="193" t="s">
        <v>138</v>
      </c>
      <c r="FR102" s="193" t="s">
        <v>138</v>
      </c>
      <c r="FS102" s="193" t="s">
        <v>138</v>
      </c>
      <c r="FT102" s="193" t="s">
        <v>138</v>
      </c>
      <c r="FU102" s="193" t="s">
        <v>138</v>
      </c>
      <c r="FV102" s="193" t="s">
        <v>138</v>
      </c>
      <c r="FW102" s="193" t="s">
        <v>138</v>
      </c>
      <c r="FX102" s="193" t="s">
        <v>138</v>
      </c>
      <c r="FY102" s="193" t="s">
        <v>138</v>
      </c>
      <c r="FZ102" s="193" t="s">
        <v>138</v>
      </c>
      <c r="GA102" s="193" t="s">
        <v>138</v>
      </c>
      <c r="GB102" s="193" t="s">
        <v>138</v>
      </c>
      <c r="GC102" s="193" t="s">
        <v>138</v>
      </c>
      <c r="GD102" s="193" t="s">
        <v>138</v>
      </c>
      <c r="GE102" s="193" t="s">
        <v>138</v>
      </c>
      <c r="GF102" s="193" t="s">
        <v>138</v>
      </c>
      <c r="GG102" s="193" t="s">
        <v>138</v>
      </c>
      <c r="GH102" s="193" t="s">
        <v>138</v>
      </c>
      <c r="GI102" s="193" t="s">
        <v>138</v>
      </c>
      <c r="GJ102" s="193" t="s">
        <v>138</v>
      </c>
      <c r="GK102" s="193" t="s">
        <v>138</v>
      </c>
      <c r="GL102" s="193" t="s">
        <v>138</v>
      </c>
      <c r="GM102" s="193" t="s">
        <v>138</v>
      </c>
      <c r="GN102" s="193" t="s">
        <v>138</v>
      </c>
      <c r="GO102" s="193" t="s">
        <v>138</v>
      </c>
      <c r="GP102" s="193" t="s">
        <v>138</v>
      </c>
      <c r="GQ102" s="193" t="s">
        <v>138</v>
      </c>
      <c r="GR102" s="193" t="s">
        <v>138</v>
      </c>
      <c r="GS102" s="193" t="s">
        <v>138</v>
      </c>
      <c r="GT102" s="193" t="s">
        <v>138</v>
      </c>
      <c r="GU102" s="193" t="s">
        <v>138</v>
      </c>
      <c r="GV102" s="193" t="s">
        <v>138</v>
      </c>
      <c r="GW102" s="193" t="s">
        <v>138</v>
      </c>
      <c r="GX102" s="193" t="s">
        <v>138</v>
      </c>
      <c r="GY102" s="193" t="s">
        <v>138</v>
      </c>
      <c r="GZ102" s="193" t="s">
        <v>138</v>
      </c>
      <c r="HA102" s="193" t="s">
        <v>138</v>
      </c>
      <c r="HB102" s="193" t="s">
        <v>138</v>
      </c>
      <c r="HC102" s="193" t="s">
        <v>138</v>
      </c>
      <c r="HD102" s="193" t="s">
        <v>138</v>
      </c>
      <c r="HE102" s="193" t="s">
        <v>138</v>
      </c>
      <c r="HF102" s="193" t="s">
        <v>138</v>
      </c>
      <c r="HG102" s="193" t="s">
        <v>138</v>
      </c>
      <c r="HH102" s="193" t="s">
        <v>138</v>
      </c>
      <c r="HI102" s="193" t="s">
        <v>138</v>
      </c>
      <c r="HJ102" s="193" t="s">
        <v>138</v>
      </c>
      <c r="HK102" s="193" t="s">
        <v>138</v>
      </c>
      <c r="HL102" s="193" t="s">
        <v>138</v>
      </c>
      <c r="HM102" s="193" t="s">
        <v>138</v>
      </c>
      <c r="HN102" s="193" t="s">
        <v>138</v>
      </c>
      <c r="HO102" s="193" t="s">
        <v>138</v>
      </c>
      <c r="HP102" s="193" t="s">
        <v>138</v>
      </c>
      <c r="HQ102" s="193" t="s">
        <v>138</v>
      </c>
      <c r="HR102" s="193" t="s">
        <v>138</v>
      </c>
      <c r="HS102" s="193" t="s">
        <v>138</v>
      </c>
      <c r="HT102" s="193" t="s">
        <v>138</v>
      </c>
      <c r="HU102" s="193" t="s">
        <v>138</v>
      </c>
      <c r="HV102" s="193" t="s">
        <v>138</v>
      </c>
      <c r="HW102" s="193" t="s">
        <v>138</v>
      </c>
      <c r="HX102" s="193" t="s">
        <v>138</v>
      </c>
      <c r="HY102" s="193" t="s">
        <v>138</v>
      </c>
      <c r="HZ102" s="193" t="s">
        <v>138</v>
      </c>
      <c r="IA102" s="193" t="s">
        <v>138</v>
      </c>
      <c r="IB102" s="193" t="s">
        <v>138</v>
      </c>
      <c r="IC102" s="193" t="s">
        <v>138</v>
      </c>
      <c r="ID102" s="193" t="s">
        <v>135</v>
      </c>
      <c r="IE102" s="193" t="s">
        <v>136</v>
      </c>
    </row>
    <row r="103" customFormat="false" ht="12.75" hidden="false" customHeight="false" outlineLevel="0" collapsed="false">
      <c r="A103" s="203" t="s">
        <v>4</v>
      </c>
      <c r="B103" s="203"/>
      <c r="C103" s="203"/>
      <c r="D103" s="203"/>
      <c r="E103" s="203"/>
      <c r="F103" s="203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  <c r="DG103" s="204"/>
      <c r="DH103" s="204"/>
      <c r="DI103" s="204"/>
      <c r="DJ103" s="204"/>
      <c r="DK103" s="204"/>
      <c r="DL103" s="204"/>
      <c r="DM103" s="204"/>
      <c r="DN103" s="204"/>
      <c r="DO103" s="204"/>
      <c r="DP103" s="204"/>
      <c r="DQ103" s="204"/>
      <c r="DR103" s="204"/>
      <c r="DS103" s="204"/>
      <c r="DT103" s="204"/>
      <c r="DU103" s="204"/>
      <c r="DV103" s="204"/>
      <c r="DW103" s="204"/>
      <c r="DX103" s="204"/>
      <c r="DY103" s="204"/>
      <c r="DZ103" s="204"/>
      <c r="EA103" s="204"/>
      <c r="EB103" s="204"/>
      <c r="EC103" s="204"/>
      <c r="ED103" s="204"/>
      <c r="EE103" s="204"/>
      <c r="EF103" s="204"/>
      <c r="EG103" s="204"/>
      <c r="EH103" s="204"/>
      <c r="EI103" s="204"/>
      <c r="EJ103" s="204"/>
      <c r="EK103" s="204"/>
      <c r="EL103" s="204"/>
      <c r="EM103" s="204"/>
      <c r="EN103" s="204"/>
      <c r="EO103" s="204"/>
      <c r="EP103" s="204"/>
      <c r="EQ103" s="204"/>
      <c r="ER103" s="204"/>
      <c r="ES103" s="204"/>
      <c r="ET103" s="204"/>
      <c r="EU103" s="204"/>
      <c r="EV103" s="204"/>
      <c r="EW103" s="204"/>
      <c r="EX103" s="204"/>
      <c r="EY103" s="204"/>
      <c r="EZ103" s="204"/>
      <c r="FA103" s="204"/>
      <c r="FB103" s="204"/>
      <c r="FC103" s="204"/>
      <c r="FD103" s="204"/>
      <c r="FE103" s="204"/>
      <c r="FF103" s="204"/>
      <c r="FG103" s="204"/>
      <c r="FH103" s="204"/>
      <c r="FI103" s="204"/>
      <c r="FJ103" s="204"/>
      <c r="FK103" s="204"/>
      <c r="FL103" s="204"/>
      <c r="FM103" s="204"/>
      <c r="FN103" s="204"/>
      <c r="FO103" s="204"/>
      <c r="FP103" s="204"/>
      <c r="FQ103" s="204"/>
      <c r="FR103" s="204"/>
      <c r="FS103" s="204"/>
      <c r="FT103" s="204"/>
      <c r="FU103" s="204"/>
      <c r="FV103" s="204"/>
      <c r="FW103" s="204"/>
      <c r="FX103" s="204"/>
      <c r="FY103" s="204"/>
      <c r="FZ103" s="204"/>
      <c r="GA103" s="204"/>
      <c r="GB103" s="204"/>
      <c r="GC103" s="204"/>
      <c r="GD103" s="204"/>
      <c r="GE103" s="204"/>
      <c r="GF103" s="204"/>
      <c r="GG103" s="204"/>
      <c r="GH103" s="204"/>
      <c r="GI103" s="204"/>
      <c r="GJ103" s="204"/>
      <c r="GK103" s="204"/>
      <c r="GL103" s="204"/>
      <c r="GM103" s="204"/>
      <c r="GN103" s="204"/>
      <c r="GO103" s="204"/>
      <c r="GP103" s="204"/>
      <c r="GQ103" s="204"/>
      <c r="GR103" s="204"/>
      <c r="GS103" s="204"/>
      <c r="GT103" s="204"/>
      <c r="GU103" s="204"/>
      <c r="GV103" s="204"/>
      <c r="GW103" s="204"/>
      <c r="GX103" s="204"/>
      <c r="GY103" s="204"/>
      <c r="GZ103" s="204"/>
      <c r="HA103" s="204"/>
      <c r="HB103" s="204"/>
      <c r="HC103" s="204"/>
      <c r="HD103" s="204"/>
      <c r="HE103" s="204"/>
      <c r="HF103" s="204"/>
      <c r="HG103" s="204"/>
      <c r="HH103" s="204"/>
      <c r="HI103" s="204"/>
      <c r="HJ103" s="204"/>
      <c r="HK103" s="204"/>
      <c r="HL103" s="204"/>
      <c r="HM103" s="204"/>
      <c r="HN103" s="204"/>
      <c r="HO103" s="204"/>
      <c r="HP103" s="204"/>
      <c r="HQ103" s="204"/>
      <c r="HR103" s="204"/>
      <c r="HS103" s="204"/>
      <c r="HT103" s="204"/>
      <c r="HU103" s="204"/>
      <c r="HV103" s="204"/>
      <c r="HW103" s="204"/>
      <c r="HX103" s="204"/>
      <c r="HY103" s="204"/>
      <c r="HZ103" s="204"/>
      <c r="IA103" s="204"/>
      <c r="IB103" s="204"/>
      <c r="IC103" s="204"/>
      <c r="ID103" s="204" t="n">
        <v>0</v>
      </c>
      <c r="IE103" s="204" t="n">
        <v>0</v>
      </c>
      <c r="IF103" s="203"/>
      <c r="IG103" s="203"/>
      <c r="IH103" s="203"/>
      <c r="II103" s="203"/>
    </row>
    <row r="104" customFormat="false" ht="12.75" hidden="false" customHeight="false" outlineLevel="0" collapsed="false">
      <c r="A104" s="204" t="s">
        <v>11</v>
      </c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  <c r="DG104" s="204"/>
      <c r="DH104" s="204"/>
      <c r="DI104" s="204"/>
      <c r="DJ104" s="204"/>
      <c r="DK104" s="204"/>
      <c r="DL104" s="204"/>
      <c r="DM104" s="204"/>
      <c r="DN104" s="204"/>
      <c r="DO104" s="204"/>
      <c r="DP104" s="204"/>
      <c r="DQ104" s="204"/>
      <c r="DR104" s="204"/>
      <c r="DS104" s="204"/>
      <c r="DT104" s="204"/>
      <c r="DU104" s="204"/>
      <c r="DV104" s="204"/>
      <c r="DW104" s="204"/>
      <c r="DX104" s="204"/>
      <c r="DY104" s="204"/>
      <c r="DZ104" s="204"/>
      <c r="EA104" s="204"/>
      <c r="EB104" s="204"/>
      <c r="EC104" s="204"/>
      <c r="ED104" s="204"/>
      <c r="EE104" s="204"/>
      <c r="EF104" s="204"/>
      <c r="EG104" s="204"/>
      <c r="EH104" s="204"/>
      <c r="EI104" s="204"/>
      <c r="EJ104" s="204"/>
      <c r="EK104" s="204"/>
      <c r="EL104" s="204"/>
      <c r="EM104" s="204"/>
      <c r="EN104" s="204"/>
      <c r="EO104" s="204"/>
      <c r="EP104" s="204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4"/>
      <c r="FA104" s="204"/>
      <c r="FB104" s="204"/>
      <c r="FC104" s="204"/>
      <c r="FD104" s="204"/>
      <c r="FE104" s="204"/>
      <c r="FF104" s="204"/>
      <c r="FG104" s="204"/>
      <c r="FH104" s="204"/>
      <c r="FI104" s="204"/>
      <c r="FJ104" s="204"/>
      <c r="FK104" s="204"/>
      <c r="FL104" s="204"/>
      <c r="FM104" s="204"/>
      <c r="FN104" s="204"/>
      <c r="FO104" s="204"/>
      <c r="FP104" s="204"/>
      <c r="FQ104" s="204"/>
      <c r="FR104" s="204"/>
      <c r="FS104" s="204"/>
      <c r="FT104" s="204"/>
      <c r="FU104" s="204"/>
      <c r="FV104" s="204"/>
      <c r="FW104" s="204"/>
      <c r="FX104" s="204"/>
      <c r="FY104" s="204"/>
      <c r="FZ104" s="204"/>
      <c r="GA104" s="204"/>
      <c r="GB104" s="204"/>
      <c r="GC104" s="204"/>
      <c r="GD104" s="204"/>
      <c r="GE104" s="204"/>
      <c r="GF104" s="204"/>
      <c r="GG104" s="204"/>
      <c r="GH104" s="204"/>
      <c r="GI104" s="204"/>
      <c r="GJ104" s="204"/>
      <c r="GK104" s="204"/>
      <c r="GL104" s="204"/>
      <c r="GM104" s="204"/>
      <c r="GN104" s="204"/>
      <c r="GO104" s="204"/>
      <c r="GP104" s="204"/>
      <c r="GQ104" s="204"/>
      <c r="GR104" s="204"/>
      <c r="GS104" s="204"/>
      <c r="GT104" s="204"/>
      <c r="GU104" s="204"/>
      <c r="GV104" s="204"/>
      <c r="GW104" s="204"/>
      <c r="GX104" s="204"/>
      <c r="GY104" s="204"/>
      <c r="GZ104" s="204"/>
      <c r="HA104" s="204"/>
      <c r="HB104" s="204"/>
      <c r="HC104" s="204"/>
      <c r="HD104" s="204"/>
      <c r="HE104" s="204"/>
      <c r="HF104" s="204"/>
      <c r="HG104" s="204"/>
      <c r="HH104" s="204"/>
      <c r="HI104" s="204"/>
      <c r="HJ104" s="204"/>
      <c r="HK104" s="204"/>
      <c r="HL104" s="204"/>
      <c r="HM104" s="204"/>
      <c r="HN104" s="204"/>
      <c r="HO104" s="204"/>
      <c r="HP104" s="204"/>
      <c r="HQ104" s="204"/>
      <c r="HR104" s="204"/>
      <c r="HS104" s="204"/>
      <c r="HT104" s="204"/>
      <c r="HU104" s="204"/>
      <c r="HV104" s="204"/>
      <c r="HW104" s="204"/>
      <c r="HX104" s="204"/>
      <c r="HY104" s="204"/>
      <c r="HZ104" s="204"/>
      <c r="IA104" s="204"/>
      <c r="IB104" s="204"/>
      <c r="IC104" s="204"/>
      <c r="ID104" s="204" t="n">
        <v>0</v>
      </c>
      <c r="IE104" s="204" t="n">
        <v>0</v>
      </c>
      <c r="IF104" s="204"/>
      <c r="IG104" s="204"/>
      <c r="IH104" s="204"/>
      <c r="II104" s="204"/>
    </row>
    <row r="105" customFormat="false" ht="12.75" hidden="false" customHeight="false" outlineLevel="0" collapsed="false">
      <c r="A105" s="204" t="s">
        <v>13</v>
      </c>
      <c r="B105" s="204"/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  <c r="DG105" s="204"/>
      <c r="DH105" s="204"/>
      <c r="DI105" s="204"/>
      <c r="DJ105" s="204"/>
      <c r="DK105" s="204"/>
      <c r="DL105" s="204"/>
      <c r="DM105" s="204"/>
      <c r="DN105" s="204"/>
      <c r="DO105" s="204"/>
      <c r="DP105" s="204"/>
      <c r="DQ105" s="204"/>
      <c r="DR105" s="204"/>
      <c r="DS105" s="204"/>
      <c r="DT105" s="204"/>
      <c r="DU105" s="204"/>
      <c r="DV105" s="204"/>
      <c r="DW105" s="204"/>
      <c r="DX105" s="204"/>
      <c r="DY105" s="204"/>
      <c r="DZ105" s="204"/>
      <c r="EA105" s="204"/>
      <c r="EB105" s="204"/>
      <c r="EC105" s="204"/>
      <c r="ED105" s="204"/>
      <c r="EE105" s="204"/>
      <c r="EF105" s="204"/>
      <c r="EG105" s="204"/>
      <c r="EH105" s="204"/>
      <c r="EI105" s="204"/>
      <c r="EJ105" s="204"/>
      <c r="EK105" s="204"/>
      <c r="EL105" s="204"/>
      <c r="EM105" s="204"/>
      <c r="EN105" s="204"/>
      <c r="EO105" s="204"/>
      <c r="EP105" s="204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4"/>
      <c r="FA105" s="204"/>
      <c r="FB105" s="204"/>
      <c r="FC105" s="204"/>
      <c r="FD105" s="204"/>
      <c r="FE105" s="204"/>
      <c r="FF105" s="204"/>
      <c r="FG105" s="204"/>
      <c r="FH105" s="204"/>
      <c r="FI105" s="204"/>
      <c r="FJ105" s="204"/>
      <c r="FK105" s="204"/>
      <c r="FL105" s="204"/>
      <c r="FM105" s="204"/>
      <c r="FN105" s="204"/>
      <c r="FO105" s="204"/>
      <c r="FP105" s="204"/>
      <c r="FQ105" s="204"/>
      <c r="FR105" s="204"/>
      <c r="FS105" s="204"/>
      <c r="FT105" s="204"/>
      <c r="FU105" s="204"/>
      <c r="FV105" s="204"/>
      <c r="FW105" s="204"/>
      <c r="FX105" s="204"/>
      <c r="FY105" s="204"/>
      <c r="FZ105" s="204"/>
      <c r="GA105" s="204"/>
      <c r="GB105" s="204"/>
      <c r="GC105" s="204"/>
      <c r="GD105" s="204"/>
      <c r="GE105" s="204"/>
      <c r="GF105" s="204"/>
      <c r="GG105" s="204"/>
      <c r="GH105" s="204"/>
      <c r="GI105" s="204"/>
      <c r="GJ105" s="204"/>
      <c r="GK105" s="204"/>
      <c r="GL105" s="204"/>
      <c r="GM105" s="204"/>
      <c r="GN105" s="204"/>
      <c r="GO105" s="204"/>
      <c r="GP105" s="204"/>
      <c r="GQ105" s="204"/>
      <c r="GR105" s="204"/>
      <c r="GS105" s="204"/>
      <c r="GT105" s="204"/>
      <c r="GU105" s="204"/>
      <c r="GV105" s="204"/>
      <c r="GW105" s="204"/>
      <c r="GX105" s="204"/>
      <c r="GY105" s="204"/>
      <c r="GZ105" s="204"/>
      <c r="HA105" s="204"/>
      <c r="HB105" s="204"/>
      <c r="HC105" s="204"/>
      <c r="HD105" s="204"/>
      <c r="HE105" s="204"/>
      <c r="HF105" s="204"/>
      <c r="HG105" s="204"/>
      <c r="HH105" s="204"/>
      <c r="HI105" s="204"/>
      <c r="HJ105" s="204"/>
      <c r="HK105" s="204"/>
      <c r="HL105" s="204"/>
      <c r="HM105" s="204"/>
      <c r="HN105" s="204"/>
      <c r="HO105" s="204"/>
      <c r="HP105" s="204"/>
      <c r="HQ105" s="204"/>
      <c r="HR105" s="204"/>
      <c r="HS105" s="204"/>
      <c r="HT105" s="204"/>
      <c r="HU105" s="204"/>
      <c r="HV105" s="204"/>
      <c r="HW105" s="204"/>
      <c r="HX105" s="204"/>
      <c r="HY105" s="204"/>
      <c r="HZ105" s="204"/>
      <c r="IA105" s="204"/>
      <c r="IB105" s="204"/>
      <c r="IC105" s="203"/>
      <c r="ID105" s="204" t="n">
        <v>0</v>
      </c>
      <c r="IE105" s="204" t="n">
        <v>0</v>
      </c>
      <c r="IF105" s="204"/>
      <c r="IG105" s="204"/>
      <c r="IH105" s="204"/>
      <c r="II105" s="204"/>
    </row>
    <row r="106" customFormat="false" ht="12.75" hidden="false" customHeight="false" outlineLevel="0" collapsed="false">
      <c r="A106" s="204" t="s">
        <v>15</v>
      </c>
      <c r="B106" s="204"/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  <c r="DG106" s="204"/>
      <c r="DH106" s="204"/>
      <c r="DI106" s="204"/>
      <c r="DJ106" s="204"/>
      <c r="DK106" s="204"/>
      <c r="DL106" s="204"/>
      <c r="DM106" s="204"/>
      <c r="DN106" s="204"/>
      <c r="DO106" s="204"/>
      <c r="DP106" s="204"/>
      <c r="DQ106" s="204"/>
      <c r="DR106" s="204"/>
      <c r="DS106" s="204"/>
      <c r="DT106" s="204"/>
      <c r="DU106" s="204"/>
      <c r="DV106" s="204"/>
      <c r="DW106" s="204"/>
      <c r="DX106" s="204"/>
      <c r="DY106" s="204"/>
      <c r="DZ106" s="204"/>
      <c r="EA106" s="204"/>
      <c r="EB106" s="204"/>
      <c r="EC106" s="204"/>
      <c r="ED106" s="204"/>
      <c r="EE106" s="204"/>
      <c r="EF106" s="204"/>
      <c r="EG106" s="204"/>
      <c r="EH106" s="204"/>
      <c r="EI106" s="204"/>
      <c r="EJ106" s="204"/>
      <c r="EK106" s="204"/>
      <c r="EL106" s="204"/>
      <c r="EM106" s="204"/>
      <c r="EN106" s="204"/>
      <c r="EO106" s="204"/>
      <c r="EP106" s="204"/>
      <c r="EQ106" s="204"/>
      <c r="ER106" s="204"/>
      <c r="ES106" s="204"/>
      <c r="ET106" s="204"/>
      <c r="EU106" s="204"/>
      <c r="EV106" s="204"/>
      <c r="EW106" s="204"/>
      <c r="EX106" s="204"/>
      <c r="EY106" s="204"/>
      <c r="EZ106" s="204"/>
      <c r="FA106" s="204"/>
      <c r="FB106" s="204"/>
      <c r="FC106" s="204"/>
      <c r="FD106" s="204"/>
      <c r="FE106" s="204"/>
      <c r="FF106" s="204"/>
      <c r="FG106" s="204"/>
      <c r="FH106" s="204"/>
      <c r="FI106" s="204"/>
      <c r="FJ106" s="204"/>
      <c r="FK106" s="204"/>
      <c r="FL106" s="204"/>
      <c r="FM106" s="204"/>
      <c r="FN106" s="204"/>
      <c r="FO106" s="204"/>
      <c r="FP106" s="204"/>
      <c r="FQ106" s="204"/>
      <c r="FR106" s="204"/>
      <c r="FS106" s="204"/>
      <c r="FT106" s="204"/>
      <c r="FU106" s="204"/>
      <c r="FV106" s="204"/>
      <c r="FW106" s="204"/>
      <c r="FX106" s="204"/>
      <c r="FY106" s="204"/>
      <c r="FZ106" s="204"/>
      <c r="GA106" s="204"/>
      <c r="GB106" s="204"/>
      <c r="GC106" s="204"/>
      <c r="GD106" s="204"/>
      <c r="GE106" s="204"/>
      <c r="GF106" s="204"/>
      <c r="GG106" s="204"/>
      <c r="GH106" s="204"/>
      <c r="GI106" s="204"/>
      <c r="GJ106" s="204"/>
      <c r="GK106" s="204"/>
      <c r="GL106" s="204"/>
      <c r="GM106" s="204"/>
      <c r="GN106" s="204"/>
      <c r="GO106" s="204"/>
      <c r="GP106" s="204"/>
      <c r="GQ106" s="204"/>
      <c r="GR106" s="204"/>
      <c r="GS106" s="204"/>
      <c r="GT106" s="204"/>
      <c r="GU106" s="204"/>
      <c r="GV106" s="204"/>
      <c r="GW106" s="204"/>
      <c r="GX106" s="204"/>
      <c r="GY106" s="204"/>
      <c r="GZ106" s="204"/>
      <c r="HA106" s="204"/>
      <c r="HB106" s="204"/>
      <c r="HC106" s="204"/>
      <c r="HD106" s="204"/>
      <c r="HE106" s="204"/>
      <c r="HF106" s="204"/>
      <c r="HG106" s="204"/>
      <c r="HH106" s="204"/>
      <c r="HI106" s="204"/>
      <c r="HJ106" s="204"/>
      <c r="HK106" s="204"/>
      <c r="HL106" s="204"/>
      <c r="HM106" s="204"/>
      <c r="HN106" s="204"/>
      <c r="HO106" s="204"/>
      <c r="HP106" s="204"/>
      <c r="HQ106" s="204"/>
      <c r="HR106" s="204"/>
      <c r="HS106" s="204"/>
      <c r="HT106" s="204"/>
      <c r="HU106" s="204"/>
      <c r="HV106" s="204"/>
      <c r="HW106" s="204"/>
      <c r="HX106" s="204"/>
      <c r="HY106" s="204"/>
      <c r="HZ106" s="204"/>
      <c r="IA106" s="204"/>
      <c r="IB106" s="204"/>
      <c r="IC106" s="204"/>
      <c r="ID106" s="204" t="n">
        <v>0</v>
      </c>
      <c r="IE106" s="204" t="n">
        <v>0</v>
      </c>
      <c r="IF106" s="204"/>
      <c r="IG106" s="204"/>
      <c r="IH106" s="204"/>
      <c r="II106" s="204"/>
    </row>
    <row r="107" customFormat="false" ht="12.75" hidden="false" customHeight="false" outlineLevel="0" collapsed="false">
      <c r="A107" s="204" t="s">
        <v>16</v>
      </c>
      <c r="B107" s="204"/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  <c r="DG107" s="204"/>
      <c r="DH107" s="204"/>
      <c r="DI107" s="204"/>
      <c r="DJ107" s="204"/>
      <c r="DK107" s="204"/>
      <c r="DL107" s="204"/>
      <c r="DM107" s="204"/>
      <c r="DN107" s="204"/>
      <c r="DO107" s="204"/>
      <c r="DP107" s="204"/>
      <c r="DQ107" s="204"/>
      <c r="DR107" s="204"/>
      <c r="DS107" s="204"/>
      <c r="DT107" s="204"/>
      <c r="DU107" s="204"/>
      <c r="DV107" s="204"/>
      <c r="DW107" s="204"/>
      <c r="DX107" s="204"/>
      <c r="DY107" s="204"/>
      <c r="DZ107" s="204"/>
      <c r="EA107" s="204"/>
      <c r="EB107" s="204"/>
      <c r="EC107" s="204"/>
      <c r="ED107" s="204"/>
      <c r="EE107" s="204"/>
      <c r="EF107" s="204"/>
      <c r="EG107" s="204"/>
      <c r="EH107" s="204"/>
      <c r="EI107" s="204"/>
      <c r="EJ107" s="204"/>
      <c r="EK107" s="204"/>
      <c r="EL107" s="204"/>
      <c r="EM107" s="204"/>
      <c r="EN107" s="204"/>
      <c r="EO107" s="204"/>
      <c r="EP107" s="204"/>
      <c r="EQ107" s="204"/>
      <c r="ER107" s="204"/>
      <c r="ES107" s="204"/>
      <c r="ET107" s="204"/>
      <c r="EU107" s="204"/>
      <c r="EV107" s="204"/>
      <c r="EW107" s="204"/>
      <c r="EX107" s="204"/>
      <c r="EY107" s="204"/>
      <c r="EZ107" s="204"/>
      <c r="FA107" s="204"/>
      <c r="FB107" s="204"/>
      <c r="FC107" s="204"/>
      <c r="FD107" s="204"/>
      <c r="FE107" s="204"/>
      <c r="FF107" s="204"/>
      <c r="FG107" s="204"/>
      <c r="FH107" s="204"/>
      <c r="FI107" s="204"/>
      <c r="FJ107" s="204"/>
      <c r="FK107" s="204"/>
      <c r="FL107" s="204"/>
      <c r="FM107" s="204"/>
      <c r="FN107" s="204"/>
      <c r="FO107" s="204"/>
      <c r="FP107" s="204"/>
      <c r="FQ107" s="204"/>
      <c r="FR107" s="204"/>
      <c r="FS107" s="204"/>
      <c r="FT107" s="204"/>
      <c r="FU107" s="204"/>
      <c r="FV107" s="204"/>
      <c r="FW107" s="204"/>
      <c r="FX107" s="204"/>
      <c r="FY107" s="204"/>
      <c r="FZ107" s="204"/>
      <c r="GA107" s="204"/>
      <c r="GB107" s="204"/>
      <c r="GC107" s="204"/>
      <c r="GD107" s="204"/>
      <c r="GE107" s="204"/>
      <c r="GF107" s="204"/>
      <c r="GG107" s="204"/>
      <c r="GH107" s="204"/>
      <c r="GI107" s="204"/>
      <c r="GJ107" s="204"/>
      <c r="GK107" s="204"/>
      <c r="GL107" s="204"/>
      <c r="GM107" s="204"/>
      <c r="GN107" s="204"/>
      <c r="GO107" s="204"/>
      <c r="GP107" s="204"/>
      <c r="GQ107" s="204"/>
      <c r="GR107" s="204"/>
      <c r="GS107" s="204"/>
      <c r="GT107" s="204"/>
      <c r="GU107" s="204"/>
      <c r="GV107" s="204"/>
      <c r="GW107" s="204"/>
      <c r="GX107" s="204"/>
      <c r="GY107" s="204"/>
      <c r="GZ107" s="204"/>
      <c r="HA107" s="204"/>
      <c r="HB107" s="204"/>
      <c r="HC107" s="204"/>
      <c r="HD107" s="204"/>
      <c r="HE107" s="204"/>
      <c r="HF107" s="204"/>
      <c r="HG107" s="204"/>
      <c r="HH107" s="204"/>
      <c r="HI107" s="204"/>
      <c r="HJ107" s="204"/>
      <c r="HK107" s="204"/>
      <c r="HL107" s="204"/>
      <c r="HM107" s="204"/>
      <c r="HN107" s="204"/>
      <c r="HO107" s="204"/>
      <c r="HP107" s="204"/>
      <c r="HQ107" s="204"/>
      <c r="HR107" s="204"/>
      <c r="HS107" s="204"/>
      <c r="HT107" s="204"/>
      <c r="HU107" s="204"/>
      <c r="HV107" s="204"/>
      <c r="HW107" s="204"/>
      <c r="HX107" s="204"/>
      <c r="HY107" s="204"/>
      <c r="HZ107" s="204"/>
      <c r="IA107" s="204"/>
      <c r="IB107" s="204"/>
      <c r="IC107" s="204"/>
      <c r="ID107" s="204" t="n">
        <v>0</v>
      </c>
      <c r="IE107" s="204" t="n">
        <v>0</v>
      </c>
      <c r="IF107" s="204"/>
      <c r="IG107" s="204"/>
      <c r="IH107" s="204"/>
      <c r="II107" s="204"/>
    </row>
    <row r="108" customFormat="false" ht="10.5" hidden="false" customHeight="true" outlineLevel="0" collapsed="false">
      <c r="A108" s="204" t="s">
        <v>17</v>
      </c>
      <c r="B108" s="204"/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  <c r="DG108" s="204"/>
      <c r="DH108" s="204"/>
      <c r="DI108" s="204"/>
      <c r="DJ108" s="204"/>
      <c r="DK108" s="204"/>
      <c r="DL108" s="204"/>
      <c r="DM108" s="204"/>
      <c r="DN108" s="204"/>
      <c r="DO108" s="204"/>
      <c r="DP108" s="204"/>
      <c r="DQ108" s="204"/>
      <c r="DR108" s="204"/>
      <c r="DS108" s="204"/>
      <c r="DT108" s="204"/>
      <c r="DU108" s="204"/>
      <c r="DV108" s="204"/>
      <c r="DW108" s="204"/>
      <c r="DX108" s="204"/>
      <c r="DY108" s="204"/>
      <c r="DZ108" s="204"/>
      <c r="EA108" s="204"/>
      <c r="EB108" s="204"/>
      <c r="EC108" s="204"/>
      <c r="ED108" s="204"/>
      <c r="EE108" s="204"/>
      <c r="EF108" s="204"/>
      <c r="EG108" s="204"/>
      <c r="EH108" s="204"/>
      <c r="EI108" s="204"/>
      <c r="EJ108" s="204"/>
      <c r="EK108" s="204"/>
      <c r="EL108" s="204"/>
      <c r="EM108" s="204"/>
      <c r="EN108" s="204"/>
      <c r="EO108" s="204"/>
      <c r="EP108" s="204"/>
      <c r="EQ108" s="204"/>
      <c r="ER108" s="204"/>
      <c r="ES108" s="204"/>
      <c r="ET108" s="204"/>
      <c r="EU108" s="204"/>
      <c r="EV108" s="204"/>
      <c r="EW108" s="204"/>
      <c r="EX108" s="204"/>
      <c r="EY108" s="204"/>
      <c r="EZ108" s="204"/>
      <c r="FA108" s="204"/>
      <c r="FB108" s="204"/>
      <c r="FC108" s="204"/>
      <c r="FD108" s="204"/>
      <c r="FE108" s="204"/>
      <c r="FF108" s="204"/>
      <c r="FG108" s="204"/>
      <c r="FH108" s="204"/>
      <c r="FI108" s="204"/>
      <c r="FJ108" s="204"/>
      <c r="FK108" s="204"/>
      <c r="FL108" s="204"/>
      <c r="FM108" s="204"/>
      <c r="FN108" s="204"/>
      <c r="FO108" s="204"/>
      <c r="FP108" s="204"/>
      <c r="FQ108" s="204"/>
      <c r="FR108" s="204"/>
      <c r="FS108" s="204"/>
      <c r="FT108" s="204"/>
      <c r="FU108" s="204"/>
      <c r="FV108" s="204"/>
      <c r="FW108" s="204"/>
      <c r="FX108" s="204"/>
      <c r="FY108" s="204"/>
      <c r="FZ108" s="204"/>
      <c r="GA108" s="204"/>
      <c r="GB108" s="204"/>
      <c r="GC108" s="204"/>
      <c r="GD108" s="204"/>
      <c r="GE108" s="204"/>
      <c r="GF108" s="204"/>
      <c r="GG108" s="204"/>
      <c r="GH108" s="204"/>
      <c r="GI108" s="204"/>
      <c r="GJ108" s="204"/>
      <c r="GK108" s="204"/>
      <c r="GL108" s="204"/>
      <c r="GM108" s="204"/>
      <c r="GN108" s="204"/>
      <c r="GO108" s="204"/>
      <c r="GP108" s="204"/>
      <c r="GQ108" s="204"/>
      <c r="GR108" s="204"/>
      <c r="GS108" s="204"/>
      <c r="GT108" s="204"/>
      <c r="GU108" s="204"/>
      <c r="GV108" s="204"/>
      <c r="GW108" s="204"/>
      <c r="GX108" s="204"/>
      <c r="GY108" s="204"/>
      <c r="GZ108" s="204"/>
      <c r="HA108" s="204"/>
      <c r="HB108" s="204"/>
      <c r="HC108" s="204"/>
      <c r="HD108" s="204"/>
      <c r="HE108" s="204"/>
      <c r="HF108" s="204"/>
      <c r="HG108" s="204"/>
      <c r="HH108" s="204"/>
      <c r="HI108" s="204"/>
      <c r="HJ108" s="204"/>
      <c r="HK108" s="204"/>
      <c r="HL108" s="204"/>
      <c r="HM108" s="204"/>
      <c r="HN108" s="204"/>
      <c r="HO108" s="204"/>
      <c r="HP108" s="204"/>
      <c r="HQ108" s="204"/>
      <c r="HR108" s="204"/>
      <c r="HS108" s="204"/>
      <c r="HT108" s="204"/>
      <c r="HU108" s="204"/>
      <c r="HV108" s="204"/>
      <c r="HW108" s="204"/>
      <c r="HX108" s="204"/>
      <c r="HY108" s="204"/>
      <c r="HZ108" s="204"/>
      <c r="IA108" s="204"/>
      <c r="IB108" s="204"/>
      <c r="IC108" s="204"/>
      <c r="ID108" s="204" t="n">
        <v>0</v>
      </c>
      <c r="IE108" s="204" t="n">
        <v>0</v>
      </c>
      <c r="IF108" s="204"/>
      <c r="IG108" s="204"/>
      <c r="IH108" s="204"/>
      <c r="II108" s="204"/>
    </row>
    <row r="109" customFormat="false" ht="10.5" hidden="false" customHeight="true" outlineLevel="0" collapsed="false">
      <c r="A109" s="191" t="s">
        <v>18</v>
      </c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  <c r="AW109" s="193"/>
      <c r="AX109" s="193"/>
      <c r="AY109" s="193"/>
      <c r="AZ109" s="193"/>
      <c r="BA109" s="193"/>
      <c r="BB109" s="193"/>
      <c r="BC109" s="193"/>
      <c r="BD109" s="193"/>
      <c r="BE109" s="193"/>
      <c r="BF109" s="193"/>
      <c r="BG109" s="193"/>
      <c r="BH109" s="193"/>
      <c r="BI109" s="193"/>
      <c r="BJ109" s="193"/>
      <c r="BK109" s="193"/>
      <c r="BL109" s="193"/>
      <c r="BM109" s="193"/>
      <c r="BN109" s="193"/>
      <c r="BO109" s="193"/>
      <c r="BP109" s="193"/>
      <c r="BQ109" s="193"/>
      <c r="BR109" s="193"/>
      <c r="BS109" s="193"/>
      <c r="BT109" s="193"/>
      <c r="BU109" s="193"/>
      <c r="BV109" s="193"/>
      <c r="BW109" s="193"/>
      <c r="BX109" s="193"/>
      <c r="BY109" s="193"/>
      <c r="BZ109" s="193"/>
      <c r="CA109" s="193"/>
      <c r="CB109" s="193"/>
      <c r="CC109" s="193"/>
      <c r="CD109" s="193"/>
      <c r="CE109" s="193"/>
      <c r="CF109" s="193"/>
      <c r="CG109" s="193"/>
      <c r="CH109" s="193"/>
      <c r="CI109" s="193"/>
      <c r="CJ109" s="193"/>
      <c r="CK109" s="193"/>
      <c r="CL109" s="193"/>
      <c r="CM109" s="193"/>
      <c r="CN109" s="193"/>
      <c r="CO109" s="193"/>
      <c r="CP109" s="193"/>
      <c r="CQ109" s="193"/>
      <c r="CR109" s="193"/>
      <c r="CS109" s="193"/>
      <c r="CT109" s="193"/>
      <c r="CU109" s="193"/>
      <c r="CV109" s="193"/>
      <c r="CW109" s="193"/>
      <c r="CX109" s="193"/>
      <c r="CY109" s="193"/>
      <c r="CZ109" s="193"/>
      <c r="DA109" s="193"/>
      <c r="DB109" s="193"/>
      <c r="DC109" s="193"/>
      <c r="DD109" s="193"/>
      <c r="DE109" s="193"/>
      <c r="DF109" s="193"/>
      <c r="DG109" s="193"/>
      <c r="DH109" s="193"/>
      <c r="DI109" s="193"/>
      <c r="DJ109" s="193"/>
      <c r="DK109" s="193"/>
      <c r="DL109" s="193"/>
      <c r="DM109" s="193"/>
      <c r="DN109" s="193"/>
      <c r="DO109" s="193"/>
      <c r="DP109" s="193"/>
      <c r="DQ109" s="193"/>
      <c r="DR109" s="193"/>
      <c r="DS109" s="193"/>
      <c r="DT109" s="193"/>
      <c r="DU109" s="193"/>
      <c r="DV109" s="193"/>
      <c r="DW109" s="193"/>
      <c r="DX109" s="193"/>
      <c r="DY109" s="193"/>
      <c r="DZ109" s="193"/>
      <c r="EA109" s="193"/>
      <c r="EB109" s="193"/>
      <c r="EC109" s="193"/>
      <c r="ED109" s="193"/>
      <c r="EE109" s="193"/>
      <c r="EF109" s="193"/>
      <c r="EG109" s="193"/>
      <c r="EH109" s="193"/>
      <c r="EI109" s="193"/>
      <c r="EJ109" s="193"/>
      <c r="EK109" s="193"/>
      <c r="EL109" s="193"/>
      <c r="EM109" s="193"/>
      <c r="EN109" s="193"/>
      <c r="EO109" s="193"/>
      <c r="EP109" s="193"/>
      <c r="EQ109" s="193"/>
      <c r="ER109" s="193"/>
      <c r="ES109" s="193"/>
      <c r="ET109" s="193"/>
      <c r="EU109" s="193"/>
      <c r="EV109" s="193"/>
      <c r="EW109" s="193"/>
      <c r="EX109" s="193"/>
      <c r="EY109" s="193"/>
      <c r="EZ109" s="193"/>
      <c r="FA109" s="193"/>
      <c r="FB109" s="193"/>
      <c r="FC109" s="193"/>
      <c r="FD109" s="193"/>
      <c r="FE109" s="193"/>
      <c r="FF109" s="193"/>
      <c r="FG109" s="193"/>
      <c r="FH109" s="193"/>
      <c r="FI109" s="193"/>
      <c r="FJ109" s="193"/>
      <c r="FK109" s="193"/>
      <c r="FL109" s="193"/>
      <c r="FM109" s="193"/>
      <c r="FN109" s="193"/>
      <c r="FO109" s="193"/>
      <c r="FP109" s="193"/>
      <c r="FQ109" s="193"/>
      <c r="FR109" s="193"/>
      <c r="FS109" s="193"/>
      <c r="FT109" s="193"/>
      <c r="FU109" s="193"/>
      <c r="FV109" s="193"/>
      <c r="FW109" s="193"/>
      <c r="FX109" s="193"/>
      <c r="FY109" s="193"/>
      <c r="FZ109" s="193"/>
      <c r="GA109" s="193"/>
      <c r="GB109" s="193"/>
      <c r="GC109" s="193"/>
      <c r="GD109" s="193"/>
      <c r="GE109" s="193"/>
      <c r="GF109" s="193"/>
      <c r="GG109" s="193"/>
      <c r="GH109" s="193"/>
      <c r="GI109" s="193"/>
      <c r="GJ109" s="193"/>
      <c r="GK109" s="193"/>
      <c r="GL109" s="193"/>
      <c r="GM109" s="193"/>
      <c r="GN109" s="193"/>
      <c r="GO109" s="193"/>
      <c r="GP109" s="193"/>
      <c r="GQ109" s="193"/>
      <c r="GR109" s="193"/>
      <c r="GS109" s="193"/>
      <c r="GT109" s="193"/>
      <c r="GU109" s="193"/>
      <c r="GV109" s="193"/>
      <c r="GW109" s="193"/>
      <c r="GX109" s="193"/>
      <c r="GY109" s="193"/>
      <c r="GZ109" s="193"/>
      <c r="HA109" s="193"/>
      <c r="HB109" s="193"/>
      <c r="HC109" s="193"/>
      <c r="HD109" s="193"/>
      <c r="HE109" s="193"/>
      <c r="HF109" s="193"/>
      <c r="HG109" s="193"/>
      <c r="HH109" s="193"/>
      <c r="HI109" s="193"/>
      <c r="HJ109" s="193"/>
      <c r="HK109" s="193"/>
      <c r="HL109" s="193"/>
      <c r="HM109" s="193"/>
      <c r="HN109" s="193"/>
      <c r="HO109" s="193"/>
      <c r="HP109" s="193"/>
      <c r="HQ109" s="193"/>
      <c r="HR109" s="193"/>
      <c r="HS109" s="193"/>
      <c r="HT109" s="193"/>
      <c r="HU109" s="193"/>
      <c r="HV109" s="193"/>
      <c r="HW109" s="193"/>
      <c r="HX109" s="193"/>
      <c r="HY109" s="193"/>
      <c r="HZ109" s="193"/>
      <c r="IA109" s="193"/>
      <c r="IB109" s="193"/>
      <c r="IC109" s="193"/>
      <c r="ID109" s="193" t="n">
        <v>0</v>
      </c>
      <c r="IE109" s="193" t="n">
        <v>0</v>
      </c>
      <c r="IF109" s="193"/>
      <c r="II109" s="193"/>
    </row>
    <row r="110" customFormat="false" ht="12.75" hidden="false" customHeight="false" outlineLevel="0" collapsed="false">
      <c r="A110" s="191" t="s">
        <v>19</v>
      </c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  <c r="AW110" s="193"/>
      <c r="AX110" s="193"/>
      <c r="AY110" s="193"/>
      <c r="AZ110" s="193"/>
      <c r="BA110" s="193"/>
      <c r="BB110" s="193"/>
      <c r="BC110" s="193"/>
      <c r="BD110" s="193"/>
      <c r="BE110" s="193"/>
      <c r="BF110" s="193"/>
      <c r="BG110" s="193"/>
      <c r="BH110" s="193"/>
      <c r="BI110" s="193"/>
      <c r="BJ110" s="193"/>
      <c r="BK110" s="193"/>
      <c r="BL110" s="193"/>
      <c r="BM110" s="193"/>
      <c r="BN110" s="193"/>
      <c r="BO110" s="193"/>
      <c r="BP110" s="193"/>
      <c r="BQ110" s="193"/>
      <c r="BR110" s="193"/>
      <c r="BS110" s="193"/>
      <c r="BT110" s="193"/>
      <c r="BU110" s="193"/>
      <c r="BV110" s="193"/>
      <c r="BW110" s="193"/>
      <c r="BX110" s="193"/>
      <c r="BY110" s="193"/>
      <c r="BZ110" s="193"/>
      <c r="CA110" s="193"/>
      <c r="CB110" s="193"/>
      <c r="CC110" s="193"/>
      <c r="CD110" s="193"/>
      <c r="CE110" s="193"/>
      <c r="CF110" s="193"/>
      <c r="CG110" s="193"/>
      <c r="CH110" s="193"/>
      <c r="CI110" s="193"/>
      <c r="CJ110" s="193"/>
      <c r="CK110" s="193"/>
      <c r="CL110" s="193"/>
      <c r="CM110" s="193"/>
      <c r="CN110" s="193"/>
      <c r="CO110" s="193"/>
      <c r="CP110" s="193"/>
      <c r="CQ110" s="193"/>
      <c r="CR110" s="193"/>
      <c r="CS110" s="193"/>
      <c r="CT110" s="193"/>
      <c r="CU110" s="193"/>
      <c r="CV110" s="193"/>
      <c r="CW110" s="193"/>
      <c r="CX110" s="193"/>
      <c r="CY110" s="193"/>
      <c r="CZ110" s="193"/>
      <c r="DA110" s="193"/>
      <c r="DB110" s="193"/>
      <c r="DC110" s="193"/>
      <c r="DD110" s="193"/>
      <c r="DE110" s="193"/>
      <c r="DF110" s="193"/>
      <c r="DG110" s="193"/>
      <c r="DH110" s="193"/>
      <c r="DI110" s="193"/>
      <c r="DJ110" s="193"/>
      <c r="DK110" s="193"/>
      <c r="DL110" s="193"/>
      <c r="DM110" s="193"/>
      <c r="DN110" s="193"/>
      <c r="DO110" s="193"/>
      <c r="DP110" s="193"/>
      <c r="DQ110" s="193"/>
      <c r="DR110" s="193"/>
      <c r="DS110" s="193"/>
      <c r="DT110" s="193"/>
      <c r="DU110" s="193"/>
      <c r="DV110" s="193"/>
      <c r="DW110" s="193"/>
      <c r="DX110" s="193"/>
      <c r="DY110" s="193"/>
      <c r="DZ110" s="193"/>
      <c r="EA110" s="193"/>
      <c r="EB110" s="193"/>
      <c r="EC110" s="193"/>
      <c r="ED110" s="193"/>
      <c r="EE110" s="193"/>
      <c r="EF110" s="193"/>
      <c r="EG110" s="193"/>
      <c r="EH110" s="193"/>
      <c r="EI110" s="193"/>
      <c r="EJ110" s="193"/>
      <c r="EK110" s="193"/>
      <c r="EL110" s="193"/>
      <c r="EM110" s="193"/>
      <c r="EN110" s="193"/>
      <c r="EO110" s="193"/>
      <c r="EP110" s="193"/>
      <c r="EQ110" s="193"/>
      <c r="ER110" s="193"/>
      <c r="ES110" s="193"/>
      <c r="ET110" s="193"/>
      <c r="EU110" s="193"/>
      <c r="EV110" s="193"/>
      <c r="EW110" s="193"/>
      <c r="EX110" s="193"/>
      <c r="EY110" s="193"/>
      <c r="EZ110" s="193"/>
      <c r="FA110" s="193"/>
      <c r="FB110" s="193"/>
      <c r="FC110" s="193"/>
      <c r="FD110" s="193"/>
      <c r="FE110" s="193"/>
      <c r="FF110" s="193"/>
      <c r="FG110" s="193"/>
      <c r="FH110" s="193"/>
      <c r="FI110" s="193"/>
      <c r="FJ110" s="193"/>
      <c r="FK110" s="193"/>
      <c r="FL110" s="193"/>
      <c r="FM110" s="193"/>
      <c r="FN110" s="193"/>
      <c r="FO110" s="193"/>
      <c r="FP110" s="193"/>
      <c r="FQ110" s="193"/>
      <c r="FR110" s="193"/>
      <c r="FS110" s="193"/>
      <c r="FT110" s="193"/>
      <c r="FU110" s="193"/>
      <c r="FV110" s="193"/>
      <c r="FW110" s="193"/>
      <c r="FX110" s="193"/>
      <c r="FY110" s="193"/>
      <c r="FZ110" s="193"/>
      <c r="GA110" s="193"/>
      <c r="GB110" s="193"/>
      <c r="GC110" s="193"/>
      <c r="GD110" s="193"/>
      <c r="GE110" s="193"/>
      <c r="GF110" s="193"/>
      <c r="GG110" s="193"/>
      <c r="GH110" s="193"/>
      <c r="GI110" s="193"/>
      <c r="GJ110" s="193"/>
      <c r="GK110" s="193"/>
      <c r="GL110" s="193"/>
      <c r="GM110" s="193"/>
      <c r="GN110" s="193"/>
      <c r="GO110" s="193"/>
      <c r="GP110" s="193"/>
      <c r="GQ110" s="193"/>
      <c r="GR110" s="193"/>
      <c r="GS110" s="193"/>
      <c r="GT110" s="193"/>
      <c r="GU110" s="193"/>
      <c r="GV110" s="193"/>
      <c r="GW110" s="193"/>
      <c r="GX110" s="193"/>
      <c r="GY110" s="193"/>
      <c r="GZ110" s="193"/>
      <c r="HA110" s="193"/>
      <c r="HB110" s="193"/>
      <c r="HC110" s="193"/>
      <c r="HD110" s="193"/>
      <c r="HE110" s="193"/>
      <c r="HF110" s="193"/>
      <c r="HG110" s="193"/>
      <c r="HH110" s="193"/>
      <c r="HI110" s="193"/>
      <c r="HJ110" s="193"/>
      <c r="HK110" s="193"/>
      <c r="HL110" s="193"/>
      <c r="HM110" s="193"/>
      <c r="HN110" s="193"/>
      <c r="HO110" s="193"/>
      <c r="HP110" s="193"/>
      <c r="HQ110" s="193"/>
      <c r="HR110" s="193"/>
      <c r="HS110" s="193"/>
      <c r="HT110" s="193"/>
      <c r="HU110" s="193"/>
      <c r="HV110" s="193"/>
      <c r="HW110" s="193"/>
      <c r="HX110" s="193"/>
      <c r="HY110" s="193"/>
      <c r="HZ110" s="193"/>
      <c r="IA110" s="193"/>
      <c r="IB110" s="193"/>
      <c r="IC110" s="193"/>
      <c r="ID110" s="193" t="n">
        <v>0</v>
      </c>
      <c r="IE110" s="193" t="n">
        <v>0</v>
      </c>
      <c r="IF110" s="193"/>
      <c r="IH110" s="164"/>
      <c r="II110" s="193"/>
    </row>
    <row r="111" customFormat="false" ht="12.75" hidden="false" customHeight="false" outlineLevel="0" collapsed="false">
      <c r="A111" s="191" t="s">
        <v>20</v>
      </c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  <c r="AW111" s="193"/>
      <c r="AX111" s="193"/>
      <c r="AY111" s="193"/>
      <c r="AZ111" s="193"/>
      <c r="BA111" s="193"/>
      <c r="BB111" s="193"/>
      <c r="BC111" s="193"/>
      <c r="BD111" s="193"/>
      <c r="BE111" s="193"/>
      <c r="BF111" s="193"/>
      <c r="BG111" s="193"/>
      <c r="BH111" s="193"/>
      <c r="BI111" s="193"/>
      <c r="BJ111" s="193"/>
      <c r="BK111" s="193"/>
      <c r="BL111" s="193"/>
      <c r="BM111" s="193"/>
      <c r="BN111" s="193"/>
      <c r="BO111" s="193"/>
      <c r="BP111" s="193"/>
      <c r="BQ111" s="193"/>
      <c r="BR111" s="193"/>
      <c r="BS111" s="193"/>
      <c r="BT111" s="193"/>
      <c r="BU111" s="193"/>
      <c r="BV111" s="193"/>
      <c r="BW111" s="193"/>
      <c r="BX111" s="193"/>
      <c r="BY111" s="193"/>
      <c r="BZ111" s="193"/>
      <c r="CA111" s="193"/>
      <c r="CB111" s="193"/>
      <c r="CC111" s="193"/>
      <c r="CD111" s="193"/>
      <c r="CE111" s="193"/>
      <c r="CF111" s="193"/>
      <c r="CG111" s="193"/>
      <c r="CH111" s="193"/>
      <c r="CI111" s="193"/>
      <c r="CJ111" s="193"/>
      <c r="CK111" s="193"/>
      <c r="CL111" s="193"/>
      <c r="CM111" s="193"/>
      <c r="CN111" s="193"/>
      <c r="CO111" s="193"/>
      <c r="CP111" s="193"/>
      <c r="CQ111" s="193"/>
      <c r="CR111" s="193"/>
      <c r="CS111" s="193"/>
      <c r="CT111" s="193"/>
      <c r="CU111" s="193"/>
      <c r="CV111" s="193"/>
      <c r="CW111" s="193"/>
      <c r="CX111" s="193"/>
      <c r="CY111" s="193"/>
      <c r="CZ111" s="193"/>
      <c r="DA111" s="193"/>
      <c r="DB111" s="193"/>
      <c r="DC111" s="193"/>
      <c r="DD111" s="193"/>
      <c r="DE111" s="193"/>
      <c r="DF111" s="193"/>
      <c r="DG111" s="193"/>
      <c r="DH111" s="193"/>
      <c r="DI111" s="193"/>
      <c r="DJ111" s="193"/>
      <c r="DK111" s="193"/>
      <c r="DL111" s="193"/>
      <c r="DM111" s="193"/>
      <c r="DN111" s="193"/>
      <c r="DO111" s="193"/>
      <c r="DP111" s="193"/>
      <c r="DQ111" s="193"/>
      <c r="DR111" s="193"/>
      <c r="DS111" s="193"/>
      <c r="DT111" s="193"/>
      <c r="DU111" s="193"/>
      <c r="DV111" s="193"/>
      <c r="DW111" s="193"/>
      <c r="DX111" s="193"/>
      <c r="DY111" s="193"/>
      <c r="DZ111" s="193"/>
      <c r="EA111" s="193"/>
      <c r="EB111" s="193"/>
      <c r="EC111" s="193"/>
      <c r="ED111" s="193"/>
      <c r="EE111" s="193"/>
      <c r="EF111" s="193"/>
      <c r="EG111" s="193"/>
      <c r="EH111" s="193"/>
      <c r="EI111" s="193"/>
      <c r="EJ111" s="193"/>
      <c r="EK111" s="193"/>
      <c r="EL111" s="193"/>
      <c r="EM111" s="193"/>
      <c r="EN111" s="193"/>
      <c r="EO111" s="193"/>
      <c r="EP111" s="193"/>
      <c r="EQ111" s="193"/>
      <c r="ER111" s="193"/>
      <c r="ES111" s="193"/>
      <c r="ET111" s="193"/>
      <c r="EU111" s="193"/>
      <c r="EV111" s="193"/>
      <c r="EW111" s="193"/>
      <c r="EX111" s="193"/>
      <c r="EY111" s="193"/>
      <c r="EZ111" s="193"/>
      <c r="FA111" s="193"/>
      <c r="FB111" s="193"/>
      <c r="FC111" s="193"/>
      <c r="FD111" s="193"/>
      <c r="FE111" s="193"/>
      <c r="FF111" s="193"/>
      <c r="FG111" s="193"/>
      <c r="FH111" s="193"/>
      <c r="FI111" s="193"/>
      <c r="FJ111" s="193"/>
      <c r="FK111" s="193"/>
      <c r="FL111" s="193"/>
      <c r="FM111" s="193"/>
      <c r="FN111" s="193"/>
      <c r="FO111" s="193"/>
      <c r="FP111" s="193"/>
      <c r="FQ111" s="193"/>
      <c r="FR111" s="193"/>
      <c r="FS111" s="193"/>
      <c r="FT111" s="193"/>
      <c r="FU111" s="193"/>
      <c r="FV111" s="193"/>
      <c r="FW111" s="193"/>
      <c r="FX111" s="193"/>
      <c r="FY111" s="193"/>
      <c r="FZ111" s="193"/>
      <c r="GA111" s="193"/>
      <c r="GB111" s="193"/>
      <c r="GC111" s="193"/>
      <c r="GD111" s="193"/>
      <c r="GE111" s="193"/>
      <c r="GF111" s="193"/>
      <c r="GG111" s="193"/>
      <c r="GH111" s="193"/>
      <c r="GI111" s="193"/>
      <c r="GJ111" s="193"/>
      <c r="GK111" s="193"/>
      <c r="GL111" s="193"/>
      <c r="GM111" s="193"/>
      <c r="GN111" s="193"/>
      <c r="GO111" s="193"/>
      <c r="GP111" s="193"/>
      <c r="GQ111" s="193"/>
      <c r="GR111" s="193"/>
      <c r="GS111" s="193"/>
      <c r="GT111" s="193"/>
      <c r="GU111" s="193"/>
      <c r="GV111" s="193"/>
      <c r="GW111" s="193"/>
      <c r="GX111" s="193"/>
      <c r="GY111" s="193"/>
      <c r="GZ111" s="193"/>
      <c r="HA111" s="193"/>
      <c r="HB111" s="193"/>
      <c r="HC111" s="193"/>
      <c r="HD111" s="193"/>
      <c r="HE111" s="193"/>
      <c r="HF111" s="193"/>
      <c r="HG111" s="193"/>
      <c r="HH111" s="193"/>
      <c r="HI111" s="193"/>
      <c r="HJ111" s="193"/>
      <c r="HK111" s="193"/>
      <c r="HL111" s="193"/>
      <c r="HM111" s="193"/>
      <c r="HN111" s="193"/>
      <c r="HO111" s="193"/>
      <c r="HP111" s="193"/>
      <c r="HQ111" s="193"/>
      <c r="HR111" s="193"/>
      <c r="HS111" s="193"/>
      <c r="HT111" s="193"/>
      <c r="HU111" s="193"/>
      <c r="HV111" s="193"/>
      <c r="HW111" s="193"/>
      <c r="HX111" s="193"/>
      <c r="HY111" s="193"/>
      <c r="HZ111" s="193"/>
      <c r="IA111" s="193"/>
      <c r="IB111" s="193"/>
      <c r="IC111" s="193"/>
      <c r="ID111" s="193" t="n">
        <v>0</v>
      </c>
      <c r="IE111" s="193" t="n">
        <v>0</v>
      </c>
      <c r="IF111" s="193"/>
      <c r="IH111" s="164"/>
      <c r="II111" s="193"/>
    </row>
    <row r="112" customFormat="false" ht="12.75" hidden="false" customHeight="false" outlineLevel="0" collapsed="false">
      <c r="A112" s="191" t="s">
        <v>21</v>
      </c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  <c r="AW112" s="193"/>
      <c r="AX112" s="193"/>
      <c r="AY112" s="193"/>
      <c r="AZ112" s="193"/>
      <c r="BA112" s="193"/>
      <c r="BB112" s="193"/>
      <c r="BC112" s="193"/>
      <c r="BD112" s="193"/>
      <c r="BE112" s="193"/>
      <c r="BF112" s="193"/>
      <c r="BG112" s="193"/>
      <c r="BH112" s="193"/>
      <c r="BI112" s="193"/>
      <c r="BJ112" s="193"/>
      <c r="BK112" s="193"/>
      <c r="BL112" s="193"/>
      <c r="BM112" s="193"/>
      <c r="BN112" s="193"/>
      <c r="BO112" s="193"/>
      <c r="BP112" s="193"/>
      <c r="BQ112" s="193"/>
      <c r="BR112" s="193"/>
      <c r="BS112" s="193"/>
      <c r="BT112" s="193"/>
      <c r="BU112" s="193"/>
      <c r="BV112" s="193"/>
      <c r="BW112" s="193"/>
      <c r="BX112" s="193"/>
      <c r="BY112" s="193"/>
      <c r="BZ112" s="193"/>
      <c r="CA112" s="193"/>
      <c r="CB112" s="193"/>
      <c r="CC112" s="193"/>
      <c r="CD112" s="193"/>
      <c r="CE112" s="193"/>
      <c r="CF112" s="193"/>
      <c r="CG112" s="193"/>
      <c r="CH112" s="193"/>
      <c r="CI112" s="193"/>
      <c r="CJ112" s="193"/>
      <c r="CK112" s="193"/>
      <c r="CL112" s="193"/>
      <c r="CM112" s="193"/>
      <c r="CN112" s="193"/>
      <c r="CO112" s="193"/>
      <c r="CP112" s="193"/>
      <c r="CQ112" s="193"/>
      <c r="CR112" s="193"/>
      <c r="CS112" s="193"/>
      <c r="CT112" s="193"/>
      <c r="CU112" s="193"/>
      <c r="CV112" s="193"/>
      <c r="CW112" s="193"/>
      <c r="CX112" s="193"/>
      <c r="CY112" s="193"/>
      <c r="CZ112" s="193"/>
      <c r="DA112" s="193"/>
      <c r="DB112" s="193"/>
      <c r="DC112" s="193"/>
      <c r="DD112" s="193"/>
      <c r="DE112" s="193"/>
      <c r="DF112" s="193"/>
      <c r="DG112" s="193"/>
      <c r="DH112" s="193"/>
      <c r="DI112" s="193"/>
      <c r="DJ112" s="193"/>
      <c r="DK112" s="193"/>
      <c r="DL112" s="193"/>
      <c r="DM112" s="193"/>
      <c r="DN112" s="193"/>
      <c r="DO112" s="193"/>
      <c r="DP112" s="193"/>
      <c r="DQ112" s="193"/>
      <c r="DR112" s="193"/>
      <c r="DS112" s="193"/>
      <c r="DT112" s="193"/>
      <c r="DU112" s="193"/>
      <c r="DV112" s="193"/>
      <c r="DW112" s="193"/>
      <c r="DX112" s="193"/>
      <c r="DY112" s="193"/>
      <c r="DZ112" s="193"/>
      <c r="EA112" s="193"/>
      <c r="EB112" s="193"/>
      <c r="EC112" s="193"/>
      <c r="ED112" s="193"/>
      <c r="EE112" s="193"/>
      <c r="EF112" s="193"/>
      <c r="EG112" s="193"/>
      <c r="EH112" s="193"/>
      <c r="EI112" s="193"/>
      <c r="EJ112" s="193"/>
      <c r="EK112" s="193"/>
      <c r="EL112" s="193"/>
      <c r="EM112" s="193"/>
      <c r="EN112" s="193"/>
      <c r="EO112" s="193"/>
      <c r="EP112" s="193"/>
      <c r="EQ112" s="193"/>
      <c r="ER112" s="193"/>
      <c r="ES112" s="193"/>
      <c r="ET112" s="193"/>
      <c r="EU112" s="193"/>
      <c r="EV112" s="193"/>
      <c r="EW112" s="193"/>
      <c r="EX112" s="193"/>
      <c r="EY112" s="193"/>
      <c r="EZ112" s="193"/>
      <c r="FA112" s="193"/>
      <c r="FB112" s="193"/>
      <c r="FC112" s="193"/>
      <c r="FD112" s="193"/>
      <c r="FE112" s="193"/>
      <c r="FF112" s="193"/>
      <c r="FG112" s="193"/>
      <c r="FH112" s="193"/>
      <c r="FI112" s="193"/>
      <c r="FJ112" s="193"/>
      <c r="FK112" s="193"/>
      <c r="FL112" s="193"/>
      <c r="FM112" s="193"/>
      <c r="FN112" s="193"/>
      <c r="FO112" s="193"/>
      <c r="FP112" s="193"/>
      <c r="FQ112" s="193"/>
      <c r="FR112" s="193"/>
      <c r="FS112" s="193"/>
      <c r="FT112" s="193"/>
      <c r="FU112" s="193"/>
      <c r="FV112" s="193"/>
      <c r="FW112" s="193"/>
      <c r="FX112" s="193"/>
      <c r="FY112" s="193"/>
      <c r="FZ112" s="193"/>
      <c r="GA112" s="193"/>
      <c r="GB112" s="193"/>
      <c r="GC112" s="193"/>
      <c r="GD112" s="193"/>
      <c r="GE112" s="193"/>
      <c r="GF112" s="193"/>
      <c r="GG112" s="193"/>
      <c r="GH112" s="193"/>
      <c r="GI112" s="193"/>
      <c r="GJ112" s="193"/>
      <c r="GK112" s="193"/>
      <c r="GL112" s="193"/>
      <c r="GM112" s="193"/>
      <c r="GN112" s="193"/>
      <c r="GO112" s="193"/>
      <c r="GP112" s="193"/>
      <c r="GQ112" s="193"/>
      <c r="GR112" s="193"/>
      <c r="GS112" s="193"/>
      <c r="GT112" s="193"/>
      <c r="GU112" s="193"/>
      <c r="GV112" s="193"/>
      <c r="GW112" s="193"/>
      <c r="GX112" s="193"/>
      <c r="GY112" s="193"/>
      <c r="GZ112" s="193"/>
      <c r="HA112" s="193"/>
      <c r="HB112" s="193"/>
      <c r="HC112" s="193"/>
      <c r="HD112" s="193"/>
      <c r="HE112" s="193"/>
      <c r="HF112" s="193"/>
      <c r="HG112" s="193"/>
      <c r="HH112" s="193"/>
      <c r="HI112" s="193"/>
      <c r="HJ112" s="193"/>
      <c r="HK112" s="193"/>
      <c r="HL112" s="193"/>
      <c r="HM112" s="193"/>
      <c r="HN112" s="193"/>
      <c r="HO112" s="193"/>
      <c r="HP112" s="193"/>
      <c r="HQ112" s="193"/>
      <c r="HR112" s="193"/>
      <c r="HS112" s="193"/>
      <c r="HT112" s="193"/>
      <c r="HU112" s="193"/>
      <c r="HV112" s="193"/>
      <c r="HW112" s="193"/>
      <c r="HX112" s="193"/>
      <c r="HY112" s="193"/>
      <c r="HZ112" s="193"/>
      <c r="IA112" s="193"/>
      <c r="IB112" s="193"/>
      <c r="IC112" s="193"/>
      <c r="ID112" s="193" t="n">
        <v>0</v>
      </c>
      <c r="IE112" s="193" t="n">
        <v>0</v>
      </c>
      <c r="IF112" s="193"/>
      <c r="IH112" s="164"/>
      <c r="II112" s="193"/>
    </row>
    <row r="113" customFormat="false" ht="12.75" hidden="false" customHeight="false" outlineLevel="0" collapsed="false">
      <c r="A113" s="191" t="s">
        <v>22</v>
      </c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  <c r="AW113" s="193"/>
      <c r="AX113" s="193"/>
      <c r="AY113" s="193"/>
      <c r="AZ113" s="193"/>
      <c r="BA113" s="193"/>
      <c r="BB113" s="193"/>
      <c r="BC113" s="193"/>
      <c r="BD113" s="193"/>
      <c r="BE113" s="193"/>
      <c r="BF113" s="193"/>
      <c r="BG113" s="193"/>
      <c r="BH113" s="193"/>
      <c r="BI113" s="193"/>
      <c r="BJ113" s="193"/>
      <c r="BK113" s="193"/>
      <c r="BL113" s="193"/>
      <c r="BM113" s="193"/>
      <c r="BN113" s="193"/>
      <c r="BO113" s="193"/>
      <c r="BP113" s="193"/>
      <c r="BQ113" s="193"/>
      <c r="BR113" s="193"/>
      <c r="BS113" s="193"/>
      <c r="BT113" s="193"/>
      <c r="BU113" s="193"/>
      <c r="BV113" s="193"/>
      <c r="BW113" s="193"/>
      <c r="BX113" s="193"/>
      <c r="BY113" s="193"/>
      <c r="BZ113" s="193"/>
      <c r="CA113" s="193"/>
      <c r="CB113" s="193"/>
      <c r="CC113" s="193"/>
      <c r="CD113" s="193"/>
      <c r="CE113" s="193"/>
      <c r="CF113" s="193"/>
      <c r="CG113" s="193"/>
      <c r="CH113" s="193"/>
      <c r="CI113" s="193"/>
      <c r="CJ113" s="193"/>
      <c r="CK113" s="193"/>
      <c r="CL113" s="193"/>
      <c r="CM113" s="193"/>
      <c r="CN113" s="193"/>
      <c r="CO113" s="193"/>
      <c r="CP113" s="193"/>
      <c r="CQ113" s="193"/>
      <c r="CR113" s="193"/>
      <c r="CS113" s="193"/>
      <c r="CT113" s="193"/>
      <c r="CU113" s="193"/>
      <c r="CV113" s="193"/>
      <c r="CW113" s="193"/>
      <c r="CX113" s="193"/>
      <c r="CY113" s="193"/>
      <c r="CZ113" s="193"/>
      <c r="DA113" s="193"/>
      <c r="DB113" s="193"/>
      <c r="DC113" s="193"/>
      <c r="DD113" s="193"/>
      <c r="DE113" s="193"/>
      <c r="DF113" s="193"/>
      <c r="DG113" s="193"/>
      <c r="DH113" s="193"/>
      <c r="DI113" s="193"/>
      <c r="DJ113" s="193"/>
      <c r="DK113" s="193"/>
      <c r="DL113" s="193"/>
      <c r="DM113" s="193"/>
      <c r="DN113" s="193"/>
      <c r="DO113" s="193"/>
      <c r="DP113" s="193"/>
      <c r="DQ113" s="193"/>
      <c r="DR113" s="193"/>
      <c r="DS113" s="193"/>
      <c r="DT113" s="193"/>
      <c r="DU113" s="193"/>
      <c r="DV113" s="193"/>
      <c r="DW113" s="193"/>
      <c r="DX113" s="193"/>
      <c r="DY113" s="193"/>
      <c r="DZ113" s="193"/>
      <c r="EA113" s="193"/>
      <c r="EB113" s="193"/>
      <c r="EC113" s="193"/>
      <c r="ED113" s="193"/>
      <c r="EE113" s="193"/>
      <c r="EF113" s="193"/>
      <c r="EG113" s="193"/>
      <c r="EH113" s="193"/>
      <c r="EI113" s="193"/>
      <c r="EJ113" s="193"/>
      <c r="EK113" s="193"/>
      <c r="EL113" s="193"/>
      <c r="EM113" s="193"/>
      <c r="EN113" s="193"/>
      <c r="EO113" s="193"/>
      <c r="EP113" s="193"/>
      <c r="EQ113" s="193"/>
      <c r="ER113" s="193"/>
      <c r="ES113" s="193"/>
      <c r="ET113" s="193"/>
      <c r="EU113" s="193"/>
      <c r="EV113" s="193"/>
      <c r="EW113" s="193"/>
      <c r="EX113" s="193"/>
      <c r="EY113" s="193"/>
      <c r="EZ113" s="193"/>
      <c r="FA113" s="193"/>
      <c r="FB113" s="193"/>
      <c r="FC113" s="193"/>
      <c r="FD113" s="193"/>
      <c r="FE113" s="193"/>
      <c r="FF113" s="193"/>
      <c r="FG113" s="193"/>
      <c r="FH113" s="193"/>
      <c r="FI113" s="193"/>
      <c r="FJ113" s="193"/>
      <c r="FK113" s="193"/>
      <c r="FL113" s="193"/>
      <c r="FM113" s="193"/>
      <c r="FN113" s="193"/>
      <c r="FO113" s="193"/>
      <c r="FP113" s="193"/>
      <c r="FQ113" s="193"/>
      <c r="FR113" s="193"/>
      <c r="FS113" s="193"/>
      <c r="FT113" s="193"/>
      <c r="FU113" s="193"/>
      <c r="FV113" s="193"/>
      <c r="FW113" s="193"/>
      <c r="FX113" s="193"/>
      <c r="FY113" s="193"/>
      <c r="FZ113" s="193"/>
      <c r="GA113" s="193"/>
      <c r="GB113" s="193"/>
      <c r="GC113" s="193"/>
      <c r="GD113" s="193"/>
      <c r="GE113" s="193"/>
      <c r="GF113" s="193"/>
      <c r="GG113" s="193"/>
      <c r="GH113" s="193"/>
      <c r="GI113" s="193"/>
      <c r="GJ113" s="193"/>
      <c r="GK113" s="193"/>
      <c r="GL113" s="193"/>
      <c r="GM113" s="193"/>
      <c r="GN113" s="193"/>
      <c r="GO113" s="193"/>
      <c r="GP113" s="193"/>
      <c r="GQ113" s="193"/>
      <c r="GR113" s="193"/>
      <c r="GS113" s="193"/>
      <c r="GT113" s="193"/>
      <c r="GU113" s="193"/>
      <c r="GV113" s="193"/>
      <c r="GW113" s="193"/>
      <c r="GX113" s="193"/>
      <c r="GY113" s="193"/>
      <c r="GZ113" s="193"/>
      <c r="HA113" s="193"/>
      <c r="HB113" s="193"/>
      <c r="HC113" s="193"/>
      <c r="HD113" s="193"/>
      <c r="HE113" s="193"/>
      <c r="HF113" s="193"/>
      <c r="HG113" s="193"/>
      <c r="HH113" s="193"/>
      <c r="HI113" s="193"/>
      <c r="HJ113" s="193"/>
      <c r="HK113" s="193"/>
      <c r="HL113" s="193"/>
      <c r="HM113" s="193"/>
      <c r="HN113" s="193"/>
      <c r="HO113" s="193"/>
      <c r="HP113" s="193"/>
      <c r="HQ113" s="193"/>
      <c r="HR113" s="193"/>
      <c r="HS113" s="193"/>
      <c r="HT113" s="193"/>
      <c r="HU113" s="193"/>
      <c r="HV113" s="193"/>
      <c r="HW113" s="193"/>
      <c r="HX113" s="193"/>
      <c r="HY113" s="193"/>
      <c r="HZ113" s="193"/>
      <c r="IA113" s="193"/>
      <c r="IB113" s="193"/>
      <c r="IC113" s="193"/>
      <c r="ID113" s="193" t="n">
        <v>0</v>
      </c>
      <c r="IE113" s="193" t="n">
        <v>0</v>
      </c>
      <c r="IF113" s="193"/>
      <c r="IH113" s="164"/>
      <c r="II113" s="193"/>
    </row>
    <row r="114" customFormat="false" ht="12.75" hidden="false" customHeight="false" outlineLevel="0" collapsed="false">
      <c r="A114" s="195" t="s">
        <v>23</v>
      </c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  <c r="AW114" s="193"/>
      <c r="AX114" s="193"/>
      <c r="AY114" s="193"/>
      <c r="AZ114" s="193"/>
      <c r="BA114" s="193"/>
      <c r="BB114" s="193"/>
      <c r="BC114" s="193"/>
      <c r="BD114" s="193"/>
      <c r="BE114" s="193"/>
      <c r="BF114" s="193"/>
      <c r="BG114" s="193"/>
      <c r="BH114" s="193"/>
      <c r="BI114" s="193"/>
      <c r="BJ114" s="193"/>
      <c r="BK114" s="193"/>
      <c r="BL114" s="193"/>
      <c r="BM114" s="193"/>
      <c r="BN114" s="193"/>
      <c r="BO114" s="193"/>
      <c r="BP114" s="193"/>
      <c r="BQ114" s="193"/>
      <c r="BR114" s="193"/>
      <c r="BS114" s="193"/>
      <c r="BT114" s="193"/>
      <c r="BU114" s="193"/>
      <c r="BV114" s="193"/>
      <c r="BW114" s="193"/>
      <c r="BX114" s="193"/>
      <c r="BY114" s="193"/>
      <c r="BZ114" s="193"/>
      <c r="CA114" s="193"/>
      <c r="CB114" s="193"/>
      <c r="CC114" s="193"/>
      <c r="CD114" s="193"/>
      <c r="CE114" s="193"/>
      <c r="CF114" s="193"/>
      <c r="CG114" s="193"/>
      <c r="CH114" s="193"/>
      <c r="CI114" s="193"/>
      <c r="CJ114" s="193"/>
      <c r="CK114" s="193"/>
      <c r="CL114" s="193"/>
      <c r="CM114" s="193"/>
      <c r="CN114" s="193"/>
      <c r="CO114" s="193"/>
      <c r="CP114" s="193"/>
      <c r="CQ114" s="193"/>
      <c r="CR114" s="193"/>
      <c r="CS114" s="193"/>
      <c r="CT114" s="193"/>
      <c r="CU114" s="193"/>
      <c r="CV114" s="193"/>
      <c r="CW114" s="193"/>
      <c r="CX114" s="193"/>
      <c r="CY114" s="193"/>
      <c r="CZ114" s="193"/>
      <c r="DA114" s="193"/>
      <c r="DB114" s="193"/>
      <c r="DC114" s="193"/>
      <c r="DD114" s="193"/>
      <c r="DE114" s="193"/>
      <c r="DF114" s="193"/>
      <c r="DG114" s="193"/>
      <c r="DH114" s="193"/>
      <c r="DI114" s="193"/>
      <c r="DJ114" s="193"/>
      <c r="DK114" s="193"/>
      <c r="DL114" s="193"/>
      <c r="DM114" s="193"/>
      <c r="DN114" s="193"/>
      <c r="DO114" s="193"/>
      <c r="DP114" s="193"/>
      <c r="DQ114" s="193"/>
      <c r="DR114" s="193"/>
      <c r="DS114" s="193"/>
      <c r="DT114" s="193"/>
      <c r="DU114" s="193"/>
      <c r="DV114" s="193"/>
      <c r="DW114" s="193"/>
      <c r="DX114" s="193"/>
      <c r="DY114" s="193"/>
      <c r="DZ114" s="193"/>
      <c r="EA114" s="193"/>
      <c r="EB114" s="193"/>
      <c r="EC114" s="193"/>
      <c r="ED114" s="193"/>
      <c r="EE114" s="193"/>
      <c r="EF114" s="193"/>
      <c r="EG114" s="193"/>
      <c r="EH114" s="193"/>
      <c r="EI114" s="193"/>
      <c r="EJ114" s="193"/>
      <c r="EK114" s="193"/>
      <c r="EL114" s="193"/>
      <c r="EM114" s="193"/>
      <c r="EN114" s="193"/>
      <c r="EO114" s="193"/>
      <c r="EP114" s="193"/>
      <c r="EQ114" s="193"/>
      <c r="ER114" s="193"/>
      <c r="ES114" s="193"/>
      <c r="ET114" s="193"/>
      <c r="EU114" s="193"/>
      <c r="EV114" s="193"/>
      <c r="EW114" s="193"/>
      <c r="EX114" s="193"/>
      <c r="EY114" s="193"/>
      <c r="EZ114" s="193"/>
      <c r="FA114" s="193"/>
      <c r="FB114" s="193"/>
      <c r="FC114" s="193"/>
      <c r="FD114" s="193"/>
      <c r="FE114" s="193"/>
      <c r="FF114" s="193"/>
      <c r="FG114" s="193"/>
      <c r="FH114" s="193"/>
      <c r="FI114" s="193"/>
      <c r="FJ114" s="193"/>
      <c r="FK114" s="193"/>
      <c r="FL114" s="193"/>
      <c r="FM114" s="193"/>
      <c r="FN114" s="193"/>
      <c r="FO114" s="193"/>
      <c r="FP114" s="193"/>
      <c r="FQ114" s="193"/>
      <c r="FR114" s="193"/>
      <c r="FS114" s="193"/>
      <c r="FT114" s="193"/>
      <c r="FU114" s="193"/>
      <c r="FV114" s="193"/>
      <c r="FW114" s="193"/>
      <c r="FX114" s="193"/>
      <c r="FY114" s="193"/>
      <c r="FZ114" s="193"/>
      <c r="GA114" s="193"/>
      <c r="GB114" s="193"/>
      <c r="GC114" s="193"/>
      <c r="GD114" s="193"/>
      <c r="GE114" s="193"/>
      <c r="GF114" s="193"/>
      <c r="GG114" s="193"/>
      <c r="GH114" s="193"/>
      <c r="GI114" s="193"/>
      <c r="GJ114" s="193"/>
      <c r="GK114" s="193"/>
      <c r="GL114" s="193"/>
      <c r="GM114" s="193"/>
      <c r="GN114" s="193"/>
      <c r="GO114" s="193"/>
      <c r="GP114" s="193"/>
      <c r="GQ114" s="193"/>
      <c r="GR114" s="193"/>
      <c r="GS114" s="193"/>
      <c r="GT114" s="193"/>
      <c r="GU114" s="193"/>
      <c r="GV114" s="193"/>
      <c r="GW114" s="193"/>
      <c r="GX114" s="193"/>
      <c r="GY114" s="193"/>
      <c r="GZ114" s="193"/>
      <c r="HA114" s="193"/>
      <c r="HB114" s="193"/>
      <c r="HC114" s="193"/>
      <c r="HD114" s="193"/>
      <c r="HE114" s="193"/>
      <c r="HF114" s="193"/>
      <c r="HG114" s="193"/>
      <c r="HH114" s="193"/>
      <c r="HI114" s="193"/>
      <c r="HJ114" s="193"/>
      <c r="HK114" s="193"/>
      <c r="HL114" s="193"/>
      <c r="HM114" s="193"/>
      <c r="HN114" s="193"/>
      <c r="HO114" s="193"/>
      <c r="HP114" s="193"/>
      <c r="HQ114" s="193"/>
      <c r="HR114" s="193"/>
      <c r="HS114" s="193"/>
      <c r="HT114" s="193"/>
      <c r="HU114" s="193"/>
      <c r="HV114" s="193"/>
      <c r="HW114" s="193"/>
      <c r="HX114" s="193"/>
      <c r="HY114" s="193"/>
      <c r="HZ114" s="193"/>
      <c r="IA114" s="193"/>
      <c r="IB114" s="193"/>
      <c r="IC114" s="193"/>
      <c r="ID114" s="193" t="n">
        <v>0</v>
      </c>
      <c r="IE114" s="193" t="n">
        <v>0</v>
      </c>
      <c r="IF114" s="193"/>
      <c r="IG114" s="164"/>
      <c r="IH114" s="164"/>
      <c r="II114" s="164"/>
    </row>
    <row r="115" customFormat="false" ht="12.75" hidden="false" customHeight="false" outlineLevel="0" collapsed="false">
      <c r="A115" s="191" t="s">
        <v>24</v>
      </c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  <c r="AW115" s="193"/>
      <c r="AX115" s="193"/>
      <c r="AY115" s="193"/>
      <c r="AZ115" s="193"/>
      <c r="BA115" s="193"/>
      <c r="BB115" s="193"/>
      <c r="BC115" s="193"/>
      <c r="BD115" s="193"/>
      <c r="BE115" s="193"/>
      <c r="BF115" s="193"/>
      <c r="BG115" s="193"/>
      <c r="BH115" s="193"/>
      <c r="BI115" s="193"/>
      <c r="BJ115" s="193"/>
      <c r="BK115" s="193"/>
      <c r="BL115" s="193"/>
      <c r="BM115" s="193"/>
      <c r="BN115" s="193"/>
      <c r="BO115" s="193"/>
      <c r="BP115" s="193"/>
      <c r="BQ115" s="193"/>
      <c r="BR115" s="193"/>
      <c r="BS115" s="193"/>
      <c r="BT115" s="193"/>
      <c r="BU115" s="193"/>
      <c r="BV115" s="193"/>
      <c r="BW115" s="193"/>
      <c r="BX115" s="193"/>
      <c r="BY115" s="193"/>
      <c r="BZ115" s="193"/>
      <c r="CA115" s="193"/>
      <c r="CB115" s="193"/>
      <c r="CC115" s="193"/>
      <c r="CD115" s="193"/>
      <c r="CE115" s="193"/>
      <c r="CF115" s="193"/>
      <c r="CG115" s="193"/>
      <c r="CH115" s="193"/>
      <c r="CI115" s="193"/>
      <c r="CJ115" s="193"/>
      <c r="CK115" s="193"/>
      <c r="CL115" s="193"/>
      <c r="CM115" s="193"/>
      <c r="CN115" s="193"/>
      <c r="CO115" s="193"/>
      <c r="CP115" s="193"/>
      <c r="CQ115" s="193"/>
      <c r="CR115" s="193"/>
      <c r="CS115" s="193"/>
      <c r="CT115" s="193"/>
      <c r="CU115" s="193"/>
      <c r="CV115" s="193"/>
      <c r="CW115" s="193"/>
      <c r="CX115" s="193"/>
      <c r="CY115" s="193"/>
      <c r="CZ115" s="193"/>
      <c r="DA115" s="193"/>
      <c r="DB115" s="193"/>
      <c r="DC115" s="193"/>
      <c r="DD115" s="193"/>
      <c r="DE115" s="193"/>
      <c r="DF115" s="193"/>
      <c r="DG115" s="193"/>
      <c r="DH115" s="193"/>
      <c r="DI115" s="193"/>
      <c r="DJ115" s="193"/>
      <c r="DK115" s="193"/>
      <c r="DL115" s="193"/>
      <c r="DM115" s="193"/>
      <c r="DN115" s="193"/>
      <c r="DO115" s="193"/>
      <c r="DP115" s="193"/>
      <c r="DQ115" s="193"/>
      <c r="DR115" s="193"/>
      <c r="DS115" s="193"/>
      <c r="DT115" s="193"/>
      <c r="DU115" s="193"/>
      <c r="DV115" s="193"/>
      <c r="DW115" s="193"/>
      <c r="DX115" s="193"/>
      <c r="DY115" s="193"/>
      <c r="DZ115" s="193"/>
      <c r="EA115" s="193"/>
      <c r="EB115" s="193"/>
      <c r="EC115" s="193"/>
      <c r="ED115" s="193"/>
      <c r="EE115" s="193"/>
      <c r="EF115" s="193"/>
      <c r="EG115" s="193"/>
      <c r="EH115" s="193"/>
      <c r="EI115" s="193"/>
      <c r="EJ115" s="193"/>
      <c r="EK115" s="193"/>
      <c r="EL115" s="193"/>
      <c r="EM115" s="193"/>
      <c r="EN115" s="193"/>
      <c r="EO115" s="193"/>
      <c r="EP115" s="193"/>
      <c r="EQ115" s="193"/>
      <c r="ER115" s="193"/>
      <c r="ES115" s="193"/>
      <c r="ET115" s="193"/>
      <c r="EU115" s="193"/>
      <c r="EV115" s="193"/>
      <c r="EW115" s="193"/>
      <c r="EX115" s="193"/>
      <c r="EY115" s="193"/>
      <c r="EZ115" s="193"/>
      <c r="FA115" s="193"/>
      <c r="FB115" s="193"/>
      <c r="FC115" s="193"/>
      <c r="FD115" s="193"/>
      <c r="FE115" s="193"/>
      <c r="FF115" s="193"/>
      <c r="FG115" s="193"/>
      <c r="FH115" s="193"/>
      <c r="FI115" s="193"/>
      <c r="FJ115" s="193"/>
      <c r="FK115" s="193"/>
      <c r="FL115" s="193"/>
      <c r="FM115" s="193"/>
      <c r="FN115" s="193"/>
      <c r="FO115" s="193"/>
      <c r="FP115" s="193"/>
      <c r="FQ115" s="193"/>
      <c r="FR115" s="193"/>
      <c r="FS115" s="193"/>
      <c r="FT115" s="193"/>
      <c r="FU115" s="193"/>
      <c r="FV115" s="193"/>
      <c r="FW115" s="193"/>
      <c r="FX115" s="193"/>
      <c r="FY115" s="193"/>
      <c r="FZ115" s="193"/>
      <c r="GA115" s="193"/>
      <c r="GB115" s="193"/>
      <c r="GC115" s="193"/>
      <c r="GD115" s="193"/>
      <c r="GE115" s="193"/>
      <c r="GF115" s="193"/>
      <c r="GG115" s="193"/>
      <c r="GH115" s="193"/>
      <c r="GI115" s="193"/>
      <c r="GJ115" s="193"/>
      <c r="GK115" s="193"/>
      <c r="GL115" s="193"/>
      <c r="GM115" s="193"/>
      <c r="GN115" s="193"/>
      <c r="GO115" s="193"/>
      <c r="GP115" s="193"/>
      <c r="GQ115" s="193"/>
      <c r="GR115" s="193"/>
      <c r="GS115" s="193"/>
      <c r="GT115" s="193"/>
      <c r="GU115" s="193"/>
      <c r="GV115" s="193"/>
      <c r="GW115" s="193"/>
      <c r="GX115" s="193"/>
      <c r="GY115" s="193"/>
      <c r="GZ115" s="193"/>
      <c r="HA115" s="193"/>
      <c r="HB115" s="193"/>
      <c r="HC115" s="193"/>
      <c r="HD115" s="193"/>
      <c r="HE115" s="193"/>
      <c r="HF115" s="193"/>
      <c r="HG115" s="193"/>
      <c r="HH115" s="193"/>
      <c r="HI115" s="193"/>
      <c r="HJ115" s="193"/>
      <c r="HK115" s="193"/>
      <c r="HL115" s="193"/>
      <c r="HM115" s="193"/>
      <c r="HN115" s="193"/>
      <c r="HO115" s="193"/>
      <c r="HP115" s="193"/>
      <c r="HQ115" s="193"/>
      <c r="HR115" s="193"/>
      <c r="HS115" s="193"/>
      <c r="HT115" s="193"/>
      <c r="HU115" s="193"/>
      <c r="HV115" s="193"/>
      <c r="HW115" s="193"/>
      <c r="HX115" s="193"/>
      <c r="HY115" s="193"/>
      <c r="HZ115" s="193"/>
      <c r="IA115" s="193"/>
      <c r="IB115" s="193"/>
      <c r="IC115" s="193"/>
      <c r="ID115" s="193" t="n">
        <v>0</v>
      </c>
      <c r="IE115" s="193" t="n">
        <v>0</v>
      </c>
      <c r="IF115" s="193"/>
      <c r="IG115" s="164"/>
      <c r="IH115" s="164"/>
      <c r="II115" s="164"/>
    </row>
    <row r="116" customFormat="false" ht="12.75" hidden="false" customHeight="false" outlineLevel="0" collapsed="false">
      <c r="A116" s="191" t="s">
        <v>25</v>
      </c>
      <c r="B116" s="193"/>
      <c r="C116" s="193"/>
      <c r="D116" s="193"/>
      <c r="E116" s="193"/>
      <c r="F116" s="193"/>
      <c r="G116" s="193"/>
      <c r="H116" s="193" t="n">
        <v>623.877797968014</v>
      </c>
      <c r="I116" s="193" t="n">
        <v>-7880.33610793965</v>
      </c>
      <c r="J116" s="193" t="n">
        <v>-5547.38518871925</v>
      </c>
      <c r="K116" s="193" t="n">
        <v>-33459.6405141256</v>
      </c>
      <c r="L116" s="193" t="n">
        <v>-38362.6745629142</v>
      </c>
      <c r="M116" s="193" t="n">
        <v>-20396.9738474899</v>
      </c>
      <c r="N116" s="193" t="n">
        <v>-22036.2765726005</v>
      </c>
      <c r="O116" s="193" t="n">
        <v>-19325.8879462086</v>
      </c>
      <c r="P116" s="193" t="n">
        <v>-60616.8476075177</v>
      </c>
      <c r="Q116" s="193" t="n">
        <v>-57828.2120536887</v>
      </c>
      <c r="R116" s="193" t="n">
        <v>-61138.1162971102</v>
      </c>
      <c r="S116" s="193" t="n">
        <v>-7656.48969423663</v>
      </c>
      <c r="T116" s="193" t="n">
        <v>-8098.34123208332</v>
      </c>
      <c r="U116" s="193" t="n">
        <v>-8345.88253249304</v>
      </c>
      <c r="V116" s="193" t="n">
        <v>-17768.6030454289</v>
      </c>
      <c r="W116" s="193" t="n">
        <v>-15278.6324983311</v>
      </c>
      <c r="X116" s="193" t="n">
        <v>-17657.8246209756</v>
      </c>
      <c r="Y116" s="193" t="n">
        <v>-9002.1176955855</v>
      </c>
      <c r="Z116" s="193" t="n">
        <v>-9710.63249824257</v>
      </c>
      <c r="AA116" s="193" t="n">
        <v>-10047.8272853768</v>
      </c>
      <c r="AB116" s="193" t="n">
        <v>-9952.34255332127</v>
      </c>
      <c r="AC116" s="193" t="n">
        <v>-10222.5495619193</v>
      </c>
      <c r="AD116" s="193" t="n">
        <v>-9033.28975297779</v>
      </c>
      <c r="AE116" s="193" t="n">
        <v>-2958.11926999199</v>
      </c>
      <c r="AF116" s="193" t="n">
        <v>-2831.10397005121</v>
      </c>
      <c r="AG116" s="193" t="n">
        <v>-3338.54977902602</v>
      </c>
      <c r="AH116" s="193" t="n">
        <v>-8530.22062393867</v>
      </c>
      <c r="AI116" s="193" t="n">
        <v>-11787.3735683269</v>
      </c>
      <c r="AJ116" s="193" t="n">
        <v>-12019.7849563544</v>
      </c>
      <c r="AK116" s="193" t="n">
        <v>-10983.8473273582</v>
      </c>
      <c r="AL116" s="193" t="n">
        <v>-13135.5281752491</v>
      </c>
      <c r="AM116" s="193" t="n">
        <v>-10181.4650557832</v>
      </c>
      <c r="AN116" s="193" t="n">
        <v>-10050.3626100732</v>
      </c>
      <c r="AO116" s="193" t="n">
        <v>-10295.6711815306</v>
      </c>
      <c r="AP116" s="193" t="n">
        <v>-9143.43832968716</v>
      </c>
      <c r="AQ116" s="193" t="n">
        <v>2014.36896400227</v>
      </c>
      <c r="AR116" s="193" t="n">
        <v>1686.09343277677</v>
      </c>
      <c r="AS116" s="193" t="n">
        <v>1431.37702842307</v>
      </c>
      <c r="AT116" s="193" t="n">
        <v>-19276.7286160401</v>
      </c>
      <c r="AU116" s="193" t="n">
        <v>-13044.9379412745</v>
      </c>
      <c r="AV116" s="193" t="n">
        <v>-14333.2705369862</v>
      </c>
      <c r="AW116" s="193" t="n">
        <v>-11239.588610965</v>
      </c>
      <c r="AX116" s="193" t="n">
        <v>-12697.2649749188</v>
      </c>
      <c r="AY116" s="193" t="n">
        <v>-11686.4661427286</v>
      </c>
      <c r="AZ116" s="193" t="n">
        <v>-10009.7379246418</v>
      </c>
      <c r="BA116" s="193" t="n">
        <v>-9235.48534666323</v>
      </c>
      <c r="BB116" s="193" t="n">
        <v>-8618.34841767938</v>
      </c>
      <c r="BC116" s="193" t="n">
        <v>-8832.83329656112</v>
      </c>
      <c r="BD116" s="193" t="n">
        <v>-8799.58443298959</v>
      </c>
      <c r="BE116" s="193" t="n">
        <v>-8642.57429462501</v>
      </c>
      <c r="BF116" s="193" t="n">
        <v>-5959.26221742338</v>
      </c>
      <c r="BG116" s="193" t="n">
        <v>-472.973973759554</v>
      </c>
      <c r="BH116" s="193" t="n">
        <v>-254.87940928709</v>
      </c>
      <c r="BI116" s="193" t="n">
        <v>1379.36485521434</v>
      </c>
      <c r="BJ116" s="193" t="n">
        <v>-265.21284481072</v>
      </c>
      <c r="BK116" s="193" t="n">
        <v>4401.93187695303</v>
      </c>
      <c r="BL116" s="193" t="n">
        <v>3303.07420022895</v>
      </c>
      <c r="BM116" s="193" t="n">
        <v>6952.66573369558</v>
      </c>
      <c r="BN116" s="193" t="n">
        <v>7093.52323277352</v>
      </c>
      <c r="BO116" s="193" t="n">
        <v>8290.32703976102</v>
      </c>
      <c r="BP116" s="193" t="n">
        <v>8024.10332356504</v>
      </c>
      <c r="BQ116" s="193" t="n">
        <v>8583.34825486645</v>
      </c>
      <c r="BR116" s="193" t="n">
        <v>-12215.2593973068</v>
      </c>
      <c r="BS116" s="193" t="n">
        <v>-10677.2406728867</v>
      </c>
      <c r="BT116" s="193" t="n">
        <v>-11508.9773194308</v>
      </c>
      <c r="BU116" s="193" t="n">
        <v>-11709.7339345702</v>
      </c>
      <c r="BV116" s="193" t="n">
        <v>-11979.0197780496</v>
      </c>
      <c r="BW116" s="193" t="n">
        <v>-11047.6909689882</v>
      </c>
      <c r="BX116" s="193" t="n">
        <v>-12437.2102134441</v>
      </c>
      <c r="BY116" s="193" t="n">
        <v>-11222.0778820978</v>
      </c>
      <c r="BZ116" s="193" t="n">
        <v>-12024.6574022688</v>
      </c>
      <c r="CA116" s="193" t="n">
        <v>-11143.1361657301</v>
      </c>
      <c r="CB116" s="193" t="n">
        <v>-11334.5461350563</v>
      </c>
      <c r="CC116" s="193" t="n">
        <v>-12120.4232037339</v>
      </c>
      <c r="CD116" s="193" t="n">
        <v>2873.86220513394</v>
      </c>
      <c r="CE116" s="193" t="n">
        <v>2580.56112758902</v>
      </c>
      <c r="CF116" s="193" t="n">
        <v>2844.23162183761</v>
      </c>
      <c r="CG116" s="193" t="n">
        <v>2613.76048229555</v>
      </c>
      <c r="CH116" s="193" t="n">
        <v>2814.11094023904</v>
      </c>
      <c r="CI116" s="193" t="n">
        <v>2731.02526835062</v>
      </c>
      <c r="CJ116" s="193" t="n">
        <v>2784.00067721345</v>
      </c>
      <c r="CK116" s="193" t="n">
        <v>2768.70485159312</v>
      </c>
      <c r="CL116" s="193" t="n">
        <v>2686.73896135025</v>
      </c>
      <c r="CM116" s="193" t="n">
        <v>2613.65977384035</v>
      </c>
      <c r="CN116" s="193" t="n">
        <v>2791.6524969404</v>
      </c>
      <c r="CO116" s="193" t="n">
        <v>2711.37222001927</v>
      </c>
      <c r="CP116" s="193" t="n">
        <v>-1348.79333731464</v>
      </c>
      <c r="CQ116" s="193" t="n">
        <v>-1178.85008095141</v>
      </c>
      <c r="CR116" s="193" t="n">
        <v>-1335.71242650967</v>
      </c>
      <c r="CS116" s="193" t="n">
        <v>-1227.77843822134</v>
      </c>
      <c r="CT116" s="193" t="n">
        <v>-1386.74040456834</v>
      </c>
      <c r="CU116" s="193" t="n">
        <v>-1219.36948993996</v>
      </c>
      <c r="CV116" s="193" t="n">
        <v>-1308.82402981665</v>
      </c>
      <c r="CW116" s="193" t="n">
        <v>-1302.02698550922</v>
      </c>
      <c r="CX116" s="193" t="n">
        <v>-1263.86641311005</v>
      </c>
      <c r="CY116" s="193" t="n">
        <v>-1229.76062260877</v>
      </c>
      <c r="CZ116" s="193" t="n">
        <v>-1313.43124226845</v>
      </c>
      <c r="DA116" s="193" t="n">
        <v>-1275.42018729915</v>
      </c>
      <c r="DB116" s="193" t="n">
        <v>-443.5280192076</v>
      </c>
      <c r="DC116" s="193" t="n">
        <v>-369.552135962454</v>
      </c>
      <c r="DD116" s="193" t="n">
        <v>-398.22546800137</v>
      </c>
      <c r="DE116" s="193" t="n">
        <v>-384.74779309394</v>
      </c>
      <c r="DF116" s="193" t="n">
        <v>-434.47970171799</v>
      </c>
      <c r="DG116" s="193" t="n">
        <v>-381.971075902312</v>
      </c>
      <c r="DH116" s="193"/>
      <c r="DI116" s="193"/>
      <c r="DJ116" s="193"/>
      <c r="DK116" s="193" t="n">
        <v>2023.07865125334</v>
      </c>
      <c r="DL116" s="193" t="n">
        <v>1957.39974212246</v>
      </c>
      <c r="DM116" s="193" t="n">
        <v>1995.41391696468</v>
      </c>
      <c r="DN116" s="193" t="n">
        <v>-416.265342792896</v>
      </c>
      <c r="DO116" s="193" t="n">
        <v>-346.7776191522</v>
      </c>
      <c r="DP116" s="193" t="n">
        <v>-373.613550150188</v>
      </c>
      <c r="DQ116" s="193" t="n">
        <v>-360.903099015632</v>
      </c>
      <c r="DR116" s="193" t="n">
        <v>-407.476174791352</v>
      </c>
      <c r="DS116" s="193" t="n">
        <v>-358.165791833504</v>
      </c>
      <c r="DT116" s="193" t="n">
        <v>-403.042740921008</v>
      </c>
      <c r="DU116" s="193"/>
      <c r="DV116" s="193"/>
      <c r="DW116" s="193"/>
      <c r="DX116" s="193"/>
      <c r="DY116" s="193"/>
      <c r="DZ116" s="193"/>
      <c r="EA116" s="193"/>
      <c r="EB116" s="193"/>
      <c r="EC116" s="193"/>
      <c r="ED116" s="193"/>
      <c r="EE116" s="193"/>
      <c r="EF116" s="193"/>
      <c r="EG116" s="193"/>
      <c r="EH116" s="193"/>
      <c r="EI116" s="193"/>
      <c r="EJ116" s="193"/>
      <c r="EK116" s="193"/>
      <c r="EL116" s="193"/>
      <c r="EM116" s="193"/>
      <c r="EN116" s="193"/>
      <c r="EO116" s="193"/>
      <c r="EP116" s="193"/>
      <c r="EQ116" s="193"/>
      <c r="ER116" s="193"/>
      <c r="ES116" s="193"/>
      <c r="ET116" s="193"/>
      <c r="EU116" s="193"/>
      <c r="EV116" s="193"/>
      <c r="EW116" s="193"/>
      <c r="EX116" s="193"/>
      <c r="EY116" s="193"/>
      <c r="EZ116" s="193"/>
      <c r="FA116" s="193"/>
      <c r="FB116" s="193"/>
      <c r="FC116" s="193"/>
      <c r="FD116" s="193"/>
      <c r="FE116" s="193"/>
      <c r="FF116" s="193"/>
      <c r="FG116" s="193"/>
      <c r="FH116" s="193"/>
      <c r="FI116" s="193"/>
      <c r="FJ116" s="193"/>
      <c r="FK116" s="193"/>
      <c r="FL116" s="193"/>
      <c r="FM116" s="193"/>
      <c r="FN116" s="193"/>
      <c r="FO116" s="193"/>
      <c r="FP116" s="193"/>
      <c r="FQ116" s="193"/>
      <c r="FR116" s="193"/>
      <c r="FS116" s="193"/>
      <c r="FT116" s="193"/>
      <c r="FU116" s="193"/>
      <c r="FV116" s="193"/>
      <c r="FW116" s="193"/>
      <c r="FX116" s="193"/>
      <c r="FY116" s="193"/>
      <c r="FZ116" s="193"/>
      <c r="GA116" s="193"/>
      <c r="GB116" s="193"/>
      <c r="GC116" s="193"/>
      <c r="GD116" s="193"/>
      <c r="GE116" s="193"/>
      <c r="GF116" s="193"/>
      <c r="GG116" s="193"/>
      <c r="GH116" s="193"/>
      <c r="GI116" s="193"/>
      <c r="GJ116" s="193"/>
      <c r="GK116" s="193"/>
      <c r="GL116" s="193"/>
      <c r="GM116" s="193"/>
      <c r="GN116" s="193"/>
      <c r="GO116" s="193"/>
      <c r="GP116" s="193"/>
      <c r="GQ116" s="193"/>
      <c r="GR116" s="193"/>
      <c r="GS116" s="193"/>
      <c r="GT116" s="193"/>
      <c r="GU116" s="193"/>
      <c r="GV116" s="193"/>
      <c r="GW116" s="193"/>
      <c r="GX116" s="193"/>
      <c r="GY116" s="193"/>
      <c r="GZ116" s="193"/>
      <c r="HA116" s="193"/>
      <c r="HB116" s="193"/>
      <c r="HC116" s="193"/>
      <c r="HD116" s="193"/>
      <c r="HE116" s="193"/>
      <c r="HF116" s="193"/>
      <c r="HG116" s="193"/>
      <c r="HH116" s="193"/>
      <c r="HI116" s="193"/>
      <c r="HJ116" s="193"/>
      <c r="HK116" s="193"/>
      <c r="HL116" s="193"/>
      <c r="HM116" s="193"/>
      <c r="HN116" s="193"/>
      <c r="HO116" s="193"/>
      <c r="HP116" s="193"/>
      <c r="HQ116" s="193"/>
      <c r="HR116" s="193"/>
      <c r="HS116" s="193"/>
      <c r="HT116" s="193"/>
      <c r="HU116" s="193"/>
      <c r="HV116" s="193"/>
      <c r="HW116" s="193"/>
      <c r="HX116" s="193"/>
      <c r="HY116" s="193"/>
      <c r="HZ116" s="193"/>
      <c r="IA116" s="193"/>
      <c r="IB116" s="193"/>
      <c r="IC116" s="193"/>
      <c r="ID116" s="193" t="n">
        <v>-775307.164065264</v>
      </c>
      <c r="IE116" s="193" t="n">
        <v>-775307.164065264</v>
      </c>
      <c r="IF116" s="193"/>
      <c r="IG116" s="164"/>
      <c r="IH116" s="164"/>
      <c r="II116" s="164"/>
    </row>
    <row r="117" customFormat="false" ht="12.75" hidden="false" customHeight="false" outlineLevel="0" collapsed="false">
      <c r="A117" s="191" t="s">
        <v>26</v>
      </c>
      <c r="B117" s="193"/>
      <c r="C117" s="193"/>
      <c r="D117" s="193"/>
      <c r="E117" s="193"/>
      <c r="F117" s="193"/>
      <c r="G117" s="193"/>
      <c r="H117" s="193" t="n">
        <v>1872.56449610192</v>
      </c>
      <c r="I117" s="193" t="n">
        <v>40428.6762554034</v>
      </c>
      <c r="J117" s="193" t="n">
        <v>-38401.0417307522</v>
      </c>
      <c r="K117" s="193" t="n">
        <v>-42963.4786555063</v>
      </c>
      <c r="L117" s="193" t="n">
        <v>-49796.3599425865</v>
      </c>
      <c r="M117" s="193" t="n">
        <v>-94008.7183804011</v>
      </c>
      <c r="N117" s="193" t="n">
        <v>-62795.8836341306</v>
      </c>
      <c r="O117" s="193" t="n">
        <v>-54852.8626888861</v>
      </c>
      <c r="P117" s="193" t="n">
        <v>-76408.0287623046</v>
      </c>
      <c r="Q117" s="193" t="n">
        <v>-52414.7878221403</v>
      </c>
      <c r="R117" s="193" t="n">
        <v>-55399.4926190816</v>
      </c>
      <c r="S117" s="193" t="n">
        <v>-66860.8966026239</v>
      </c>
      <c r="T117" s="193" t="n">
        <v>-53763.5621435747</v>
      </c>
      <c r="U117" s="193" t="n">
        <v>-53483.7622158777</v>
      </c>
      <c r="V117" s="193" t="n">
        <v>-58754.9275089731</v>
      </c>
      <c r="W117" s="193" t="n">
        <v>-51558.1419240235</v>
      </c>
      <c r="X117" s="193" t="n">
        <v>-56505.5586798329</v>
      </c>
      <c r="Y117" s="193" t="n">
        <v>-3683.76886643597</v>
      </c>
      <c r="Z117" s="193" t="n">
        <v>26566.7131722741</v>
      </c>
      <c r="AA117" s="193" t="n">
        <v>24267.1511063291</v>
      </c>
      <c r="AB117" s="193" t="n">
        <v>-62319.400657548</v>
      </c>
      <c r="AC117" s="193" t="n">
        <v>-61748.1957390872</v>
      </c>
      <c r="AD117" s="193" t="n">
        <v>-48576.1011831148</v>
      </c>
      <c r="AE117" s="193" t="n">
        <v>-39564.466565653</v>
      </c>
      <c r="AF117" s="193" t="n">
        <v>-38454.0669103425</v>
      </c>
      <c r="AG117" s="193" t="n">
        <v>-33540.9332079709</v>
      </c>
      <c r="AH117" s="193" t="n">
        <v>-29390.5508862583</v>
      </c>
      <c r="AI117" s="193" t="n">
        <v>-26699.2068274142</v>
      </c>
      <c r="AJ117" s="193" t="n">
        <v>-29099.7040119341</v>
      </c>
      <c r="AK117" s="193" t="n">
        <v>27077.3470870785</v>
      </c>
      <c r="AL117" s="193" t="n">
        <v>63292.5059250414</v>
      </c>
      <c r="AM117" s="193" t="n">
        <v>54088.4220861232</v>
      </c>
      <c r="AN117" s="193" t="n">
        <v>-18693.6375033958</v>
      </c>
      <c r="AO117" s="193" t="n">
        <v>-17561.8799341947</v>
      </c>
      <c r="AP117" s="193" t="n">
        <v>-14425.3180113652</v>
      </c>
      <c r="AQ117" s="193" t="n">
        <v>-10671.1998713257</v>
      </c>
      <c r="AR117" s="193" t="n">
        <v>-17453.5559251831</v>
      </c>
      <c r="AS117" s="193" t="n">
        <v>-25544.2353870528</v>
      </c>
      <c r="AT117" s="193" t="n">
        <v>8159.5958279185</v>
      </c>
      <c r="AU117" s="193" t="n">
        <v>7141.03769159753</v>
      </c>
      <c r="AV117" s="193" t="n">
        <v>6803.96057074142</v>
      </c>
      <c r="AW117" s="193" t="n">
        <v>45504.2187654861</v>
      </c>
      <c r="AX117" s="193" t="n">
        <v>82607.6769665241</v>
      </c>
      <c r="AY117" s="193" t="n">
        <v>71285.5757393738</v>
      </c>
      <c r="AZ117" s="193" t="n">
        <v>6484.44413070337</v>
      </c>
      <c r="BA117" s="193" t="n">
        <v>5425.38266327542</v>
      </c>
      <c r="BB117" s="193" t="n">
        <v>12581.1279862221</v>
      </c>
      <c r="BC117" s="193" t="n">
        <v>15571.3029962094</v>
      </c>
      <c r="BD117" s="193" t="n">
        <v>14995.3243911776</v>
      </c>
      <c r="BE117" s="193" t="n">
        <v>13869.2493931221</v>
      </c>
      <c r="BF117" s="193" t="n">
        <v>-31508.815352877</v>
      </c>
      <c r="BG117" s="193" t="n">
        <v>-22428.5135290215</v>
      </c>
      <c r="BH117" s="193" t="n">
        <v>-24765.8561193443</v>
      </c>
      <c r="BI117" s="193" t="n">
        <v>14432.8150203097</v>
      </c>
      <c r="BJ117" s="193" t="n">
        <v>54943.8346371595</v>
      </c>
      <c r="BK117" s="193" t="n">
        <v>51374.5274504771</v>
      </c>
      <c r="BL117" s="193" t="n">
        <v>-19310.0079827026</v>
      </c>
      <c r="BM117" s="193" t="n">
        <v>-28772.7507247823</v>
      </c>
      <c r="BN117" s="193" t="n">
        <v>-28307.8800160843</v>
      </c>
      <c r="BO117" s="193" t="n">
        <v>24617.8228940977</v>
      </c>
      <c r="BP117" s="193" t="n">
        <v>23732.857924631</v>
      </c>
      <c r="BQ117" s="193" t="n">
        <v>25242.0317730397</v>
      </c>
      <c r="BR117" s="193" t="n">
        <v>-11274.1122773641</v>
      </c>
      <c r="BS117" s="193" t="n">
        <v>-9656.71033527675</v>
      </c>
      <c r="BT117" s="193" t="n">
        <v>-11449.3077830158</v>
      </c>
      <c r="BU117" s="193" t="n">
        <v>-11170.645982915</v>
      </c>
      <c r="BV117" s="193" t="n">
        <v>-11373.7573284983</v>
      </c>
      <c r="BW117" s="193" t="n">
        <v>-10494.2690891608</v>
      </c>
      <c r="BX117" s="193" t="n">
        <v>-8204.52317431126</v>
      </c>
      <c r="BY117" s="193" t="n">
        <v>-7564.03855385632</v>
      </c>
      <c r="BZ117" s="193" t="n">
        <v>-7935.36144499373</v>
      </c>
      <c r="CA117" s="193" t="n">
        <v>-9604.13755113808</v>
      </c>
      <c r="CB117" s="193" t="n">
        <v>-9677.18298074833</v>
      </c>
      <c r="CC117" s="193" t="n">
        <v>-10450.4184917972</v>
      </c>
      <c r="CD117" s="193" t="n">
        <v>3753.76375825957</v>
      </c>
      <c r="CE117" s="193" t="n">
        <v>3524.65030799265</v>
      </c>
      <c r="CF117" s="193" t="n">
        <v>3802.4233060127</v>
      </c>
      <c r="CG117" s="193" t="n">
        <v>3534.90233777727</v>
      </c>
      <c r="CH117" s="193" t="n">
        <v>4052.49361126102</v>
      </c>
      <c r="CI117" s="193" t="n">
        <v>3952.57302697853</v>
      </c>
      <c r="CJ117" s="193" t="n">
        <v>3438.20378564252</v>
      </c>
      <c r="CK117" s="193" t="n">
        <v>4678.45937444828</v>
      </c>
      <c r="CL117" s="193" t="n">
        <v>4436.65495189939</v>
      </c>
      <c r="CM117" s="193" t="n">
        <v>4495.44606245451</v>
      </c>
      <c r="CN117" s="193" t="n">
        <v>5068.62471275308</v>
      </c>
      <c r="CO117" s="193" t="n">
        <v>4535.51711493978</v>
      </c>
      <c r="CP117" s="193" t="n">
        <v>-513.767738673763</v>
      </c>
      <c r="CQ117" s="193" t="n">
        <v>-288.803770001561</v>
      </c>
      <c r="CR117" s="193" t="n">
        <v>-214.639478958406</v>
      </c>
      <c r="CS117" s="193" t="n">
        <v>-366.050701767924</v>
      </c>
      <c r="CT117" s="193" t="n">
        <v>56.577582844029</v>
      </c>
      <c r="CU117" s="193" t="n">
        <v>-144.903671576501</v>
      </c>
      <c r="CV117" s="193" t="n">
        <v>-680.397201794446</v>
      </c>
      <c r="CW117" s="193" t="n">
        <v>-576.193771004393</v>
      </c>
      <c r="CX117" s="193" t="n">
        <v>-661.651030503052</v>
      </c>
      <c r="CY117" s="193" t="n">
        <v>-483.253524251376</v>
      </c>
      <c r="CZ117" s="193" t="n">
        <v>-281.673132396476</v>
      </c>
      <c r="DA117" s="193" t="n">
        <v>-619.101342082534</v>
      </c>
      <c r="DB117" s="193" t="n">
        <v>17827.8681418439</v>
      </c>
      <c r="DC117" s="193" t="n">
        <v>14861.8682714564</v>
      </c>
      <c r="DD117" s="193" t="n">
        <v>15947.2761915666</v>
      </c>
      <c r="DE117" s="193" t="n">
        <v>15410.2418500076</v>
      </c>
      <c r="DF117" s="193" t="n">
        <v>17825.4012173843</v>
      </c>
      <c r="DG117" s="193" t="n">
        <v>15506.5832873117</v>
      </c>
      <c r="DH117" s="193" t="n">
        <v>16576.495957366</v>
      </c>
      <c r="DI117" s="193" t="n">
        <v>16602.6461751451</v>
      </c>
      <c r="DJ117" s="193" t="n">
        <v>17776.8457072633</v>
      </c>
      <c r="DK117" s="193" t="n">
        <v>20692.189391955</v>
      </c>
      <c r="DL117" s="193" t="n">
        <v>19931.3331740602</v>
      </c>
      <c r="DM117" s="193" t="n">
        <v>20166.8026119637</v>
      </c>
      <c r="DN117" s="193" t="n">
        <v>-8260.58896482565</v>
      </c>
      <c r="DO117" s="193" t="n">
        <v>-6876.48247051552</v>
      </c>
      <c r="DP117" s="193" t="n">
        <v>-7470.38539064747</v>
      </c>
      <c r="DQ117" s="193" t="n">
        <v>-7214.48026601447</v>
      </c>
      <c r="DR117" s="193" t="n">
        <v>-7559.34943989249</v>
      </c>
      <c r="DS117" s="193" t="n">
        <v>-6785.34586489253</v>
      </c>
      <c r="DT117" s="193" t="n">
        <v>-6763.81044131371</v>
      </c>
      <c r="DU117" s="193" t="n">
        <v>-5857.91856670088</v>
      </c>
      <c r="DV117" s="193" t="n">
        <v>-5963.98517031667</v>
      </c>
      <c r="DW117" s="193" t="n">
        <v>-5835.23140301987</v>
      </c>
      <c r="DX117" s="193" t="n">
        <v>-5733.96878872127</v>
      </c>
      <c r="DY117" s="193" t="n">
        <v>-5978.81932878378</v>
      </c>
      <c r="DZ117" s="193" t="n">
        <v>-20645.8972838192</v>
      </c>
      <c r="EA117" s="193" t="n">
        <v>-17696.255920013</v>
      </c>
      <c r="EB117" s="193" t="n">
        <v>-18593.0044009304</v>
      </c>
      <c r="EC117" s="193" t="n">
        <v>-18770.4860901723</v>
      </c>
      <c r="ED117" s="193" t="n">
        <v>-19193.3573523427</v>
      </c>
      <c r="EE117" s="193" t="n">
        <v>-17660.2534781763</v>
      </c>
      <c r="EF117" s="193" t="n">
        <v>-20185.8936991057</v>
      </c>
      <c r="EG117" s="193" t="n">
        <v>-18323.942955618</v>
      </c>
      <c r="EH117" s="193" t="n">
        <v>-19524.2992013054</v>
      </c>
      <c r="EI117" s="193" t="n">
        <v>-18068.4104628268</v>
      </c>
      <c r="EJ117" s="193" t="n">
        <v>-18354.2352341117</v>
      </c>
      <c r="EK117" s="193" t="n">
        <v>-19642.3048720962</v>
      </c>
      <c r="EL117" s="193" t="n">
        <v>-18651.707101996</v>
      </c>
      <c r="EM117" s="193" t="n">
        <v>-16192.9071676982</v>
      </c>
      <c r="EN117" s="193" t="n">
        <v>-18270.152627689</v>
      </c>
      <c r="EO117" s="193" t="n">
        <v>-16912.6426367822</v>
      </c>
      <c r="EP117" s="193" t="n">
        <v>-18076.3766015873</v>
      </c>
      <c r="EQ117" s="193" t="n">
        <v>-17343.1447316031</v>
      </c>
      <c r="ER117" s="193" t="n">
        <v>-18194.9024916234</v>
      </c>
      <c r="ES117" s="193" t="n">
        <v>-17228.6829162264</v>
      </c>
      <c r="ET117" s="193" t="n">
        <v>-18359.4748371351</v>
      </c>
      <c r="EU117" s="193" t="n">
        <v>-16993.8352248442</v>
      </c>
      <c r="EV117" s="193" t="n">
        <v>-17267.0601847209</v>
      </c>
      <c r="EW117" s="193" t="n">
        <v>-18469.7945177328</v>
      </c>
      <c r="EX117" s="193" t="n">
        <v>-17540.1520941005</v>
      </c>
      <c r="EY117" s="193" t="n">
        <v>-15230.3413154435</v>
      </c>
      <c r="EZ117" s="193" t="n">
        <v>-17185.4759973403</v>
      </c>
      <c r="FA117" s="193" t="n">
        <v>-15904.3325599167</v>
      </c>
      <c r="FB117" s="193" t="n">
        <v>-17004.6191697205</v>
      </c>
      <c r="FC117" s="193" t="n">
        <v>-16313.8981765408</v>
      </c>
      <c r="FD117" s="193" t="n">
        <v>-17095.5974471925</v>
      </c>
      <c r="FE117" s="193" t="n">
        <v>-16926.9863933456</v>
      </c>
      <c r="FF117" s="193" t="n">
        <v>-16509.2423138405</v>
      </c>
      <c r="FG117" s="193" t="n">
        <v>-15967.341447061</v>
      </c>
      <c r="FH117" s="193" t="n">
        <v>-12929.7609945368</v>
      </c>
      <c r="FI117" s="193" t="n">
        <v>-12744.9383157095</v>
      </c>
      <c r="FJ117" s="193"/>
      <c r="FK117" s="193"/>
      <c r="FL117" s="193"/>
      <c r="FM117" s="193"/>
      <c r="FN117" s="193"/>
      <c r="FO117" s="193"/>
      <c r="FP117" s="193"/>
      <c r="FQ117" s="193"/>
      <c r="FR117" s="193"/>
      <c r="FS117" s="193"/>
      <c r="FT117" s="193"/>
      <c r="FU117" s="193"/>
      <c r="FV117" s="193"/>
      <c r="FW117" s="193"/>
      <c r="FX117" s="193"/>
      <c r="FY117" s="193"/>
      <c r="FZ117" s="193"/>
      <c r="GA117" s="193"/>
      <c r="GB117" s="193"/>
      <c r="GC117" s="193"/>
      <c r="GD117" s="193"/>
      <c r="GE117" s="193"/>
      <c r="GF117" s="193"/>
      <c r="GG117" s="193"/>
      <c r="GH117" s="193"/>
      <c r="GI117" s="193"/>
      <c r="GJ117" s="193"/>
      <c r="GK117" s="193"/>
      <c r="GL117" s="193"/>
      <c r="GM117" s="193"/>
      <c r="GN117" s="193"/>
      <c r="GO117" s="193"/>
      <c r="GP117" s="193"/>
      <c r="GQ117" s="193"/>
      <c r="GR117" s="193"/>
      <c r="GS117" s="193"/>
      <c r="GT117" s="193"/>
      <c r="GU117" s="193"/>
      <c r="GV117" s="193"/>
      <c r="GW117" s="193"/>
      <c r="GX117" s="193"/>
      <c r="GY117" s="193"/>
      <c r="GZ117" s="193"/>
      <c r="HA117" s="193"/>
      <c r="HB117" s="193"/>
      <c r="HC117" s="193"/>
      <c r="HD117" s="193"/>
      <c r="HE117" s="193"/>
      <c r="HF117" s="193"/>
      <c r="HG117" s="193"/>
      <c r="HH117" s="193"/>
      <c r="HI117" s="193"/>
      <c r="HJ117" s="193"/>
      <c r="HK117" s="193"/>
      <c r="HL117" s="193"/>
      <c r="HM117" s="193"/>
      <c r="HN117" s="193"/>
      <c r="HO117" s="193"/>
      <c r="HP117" s="193"/>
      <c r="HQ117" s="193"/>
      <c r="HR117" s="193"/>
      <c r="HS117" s="193"/>
      <c r="HT117" s="193"/>
      <c r="HU117" s="193"/>
      <c r="HV117" s="193"/>
      <c r="HW117" s="193"/>
      <c r="HX117" s="193"/>
      <c r="HY117" s="193"/>
      <c r="HZ117" s="193"/>
      <c r="IA117" s="193"/>
      <c r="IB117" s="193"/>
      <c r="IC117" s="193"/>
      <c r="ID117" s="193" t="n">
        <v>-1353622.51432941</v>
      </c>
      <c r="IE117" s="193" t="n">
        <v>-1353622.51432941</v>
      </c>
      <c r="IF117" s="193"/>
      <c r="IG117" s="164"/>
      <c r="IH117" s="164"/>
      <c r="II117" s="164"/>
    </row>
    <row r="118" customFormat="false" ht="12.75" hidden="false" customHeight="false" outlineLevel="0" collapsed="false">
      <c r="A118" s="191" t="s">
        <v>27</v>
      </c>
      <c r="B118" s="193"/>
      <c r="C118" s="193"/>
      <c r="D118" s="193"/>
      <c r="E118" s="196"/>
      <c r="F118" s="193"/>
      <c r="G118" s="193"/>
      <c r="H118" s="193" t="n">
        <v>-6855.03595068397</v>
      </c>
      <c r="I118" s="193" t="n">
        <v>-809.465692963861</v>
      </c>
      <c r="J118" s="193" t="n">
        <v>-37244.2238071748</v>
      </c>
      <c r="K118" s="193" t="n">
        <v>54969.870434926</v>
      </c>
      <c r="L118" s="193" t="n">
        <v>64340.755452978</v>
      </c>
      <c r="M118" s="193" t="n">
        <v>-77028.1790107287</v>
      </c>
      <c r="N118" s="193" t="n">
        <v>-100760.696027874</v>
      </c>
      <c r="O118" s="193" t="n">
        <v>-102771.00974522</v>
      </c>
      <c r="P118" s="193" t="n">
        <v>-48342.0412591503</v>
      </c>
      <c r="Q118" s="193" t="n">
        <v>-47556.1311092879</v>
      </c>
      <c r="R118" s="193" t="n">
        <v>-38484.6648845068</v>
      </c>
      <c r="S118" s="193" t="n">
        <v>-79107.6935409457</v>
      </c>
      <c r="T118" s="193" t="n">
        <v>-80747.0389423844</v>
      </c>
      <c r="U118" s="193" t="n">
        <v>-88113.9376796721</v>
      </c>
      <c r="V118" s="193" t="n">
        <v>-78251.4880398727</v>
      </c>
      <c r="W118" s="193" t="n">
        <v>-68397.2884109377</v>
      </c>
      <c r="X118" s="193" t="n">
        <v>-77731.3368470007</v>
      </c>
      <c r="Y118" s="193" t="n">
        <v>-71537.1968144959</v>
      </c>
      <c r="Z118" s="193" t="n">
        <v>-78785.0545429843</v>
      </c>
      <c r="AA118" s="193" t="n">
        <v>-89009.3865470105</v>
      </c>
      <c r="AB118" s="193" t="n">
        <v>-83872.5368947922</v>
      </c>
      <c r="AC118" s="193" t="n">
        <v>-83606.5471304634</v>
      </c>
      <c r="AD118" s="193" t="n">
        <v>-74181.1297272161</v>
      </c>
      <c r="AE118" s="193" t="n">
        <v>-70798.5595053558</v>
      </c>
      <c r="AF118" s="193" t="n">
        <v>-75697.8396348712</v>
      </c>
      <c r="AG118" s="193" t="n">
        <v>-73577.2700277864</v>
      </c>
      <c r="AH118" s="193" t="n">
        <v>-37978.021343461</v>
      </c>
      <c r="AI118" s="193" t="n">
        <v>-34847.0456243366</v>
      </c>
      <c r="AJ118" s="193" t="n">
        <v>-33346.4610353115</v>
      </c>
      <c r="AK118" s="193" t="n">
        <v>-32225.904816725</v>
      </c>
      <c r="AL118" s="193" t="n">
        <v>-39527.4143314563</v>
      </c>
      <c r="AM118" s="193" t="n">
        <v>-43913.2093955654</v>
      </c>
      <c r="AN118" s="193" t="n">
        <v>-46786.588756851</v>
      </c>
      <c r="AO118" s="193" t="n">
        <v>-50100.2846945573</v>
      </c>
      <c r="AP118" s="193" t="n">
        <v>-30100.4570298939</v>
      </c>
      <c r="AQ118" s="193" t="n">
        <v>-27431.0818954349</v>
      </c>
      <c r="AR118" s="193" t="n">
        <v>-26248.6851505941</v>
      </c>
      <c r="AS118" s="193" t="n">
        <v>-28118.9857950957</v>
      </c>
      <c r="AT118" s="193" t="n">
        <v>-61300.6434433694</v>
      </c>
      <c r="AU118" s="193" t="n">
        <v>-50590.3149005681</v>
      </c>
      <c r="AV118" s="193" t="n">
        <v>-53266.8902750053</v>
      </c>
      <c r="AW118" s="193" t="n">
        <v>-32036.2772748328</v>
      </c>
      <c r="AX118" s="193" t="n">
        <v>-40262.6797431434</v>
      </c>
      <c r="AY118" s="193" t="n">
        <v>-39492.6389822402</v>
      </c>
      <c r="AZ118" s="193" t="n">
        <v>-45104.8990086001</v>
      </c>
      <c r="BA118" s="193" t="n">
        <v>-42038.7579096874</v>
      </c>
      <c r="BB118" s="193" t="n">
        <v>-36484.1826793302</v>
      </c>
      <c r="BC118" s="193" t="n">
        <v>-36340.4607555824</v>
      </c>
      <c r="BD118" s="193" t="n">
        <v>-33556.2253611895</v>
      </c>
      <c r="BE118" s="193" t="n">
        <v>-37562.992976986</v>
      </c>
      <c r="BF118" s="193" t="n">
        <v>-65927.2628861236</v>
      </c>
      <c r="BG118" s="193" t="n">
        <v>-49819.9383025021</v>
      </c>
      <c r="BH118" s="193" t="n">
        <v>-51987.2469934739</v>
      </c>
      <c r="BI118" s="193" t="n">
        <v>-52876.2339131594</v>
      </c>
      <c r="BJ118" s="193" t="n">
        <v>-57609.1395910752</v>
      </c>
      <c r="BK118" s="193" t="n">
        <v>-55528.9395901368</v>
      </c>
      <c r="BL118" s="193" t="n">
        <v>-53904.9670183885</v>
      </c>
      <c r="BM118" s="193" t="n">
        <v>-48484.7347155769</v>
      </c>
      <c r="BN118" s="193" t="n">
        <v>-43328.9912732384</v>
      </c>
      <c r="BO118" s="193" t="n">
        <v>-41670.4340890434</v>
      </c>
      <c r="BP118" s="193" t="n">
        <v>-39971.3091838952</v>
      </c>
      <c r="BQ118" s="193" t="n">
        <v>-44032.6897424304</v>
      </c>
      <c r="BR118" s="193" t="n">
        <v>-14888.678376289</v>
      </c>
      <c r="BS118" s="193" t="n">
        <v>-12924.8924070311</v>
      </c>
      <c r="BT118" s="193" t="n">
        <v>-14003.8997446246</v>
      </c>
      <c r="BU118" s="193" t="n">
        <v>-14223.6409176077</v>
      </c>
      <c r="BV118" s="193" t="n">
        <v>-15843.1544250714</v>
      </c>
      <c r="BW118" s="193" t="n">
        <v>-15769.3616088344</v>
      </c>
      <c r="BX118" s="193" t="n">
        <v>-18857.2159301794</v>
      </c>
      <c r="BY118" s="193" t="n">
        <v>-16542.7911733561</v>
      </c>
      <c r="BZ118" s="193" t="n">
        <v>-16063.023218267</v>
      </c>
      <c r="CA118" s="193" t="n">
        <v>-13558.7070412039</v>
      </c>
      <c r="CB118" s="193" t="n">
        <v>-13791.6168109006</v>
      </c>
      <c r="CC118" s="193" t="n">
        <v>-14747.7577985747</v>
      </c>
      <c r="CD118" s="193" t="n">
        <v>8500.5048960441</v>
      </c>
      <c r="CE118" s="193" t="n">
        <v>7719.16481401788</v>
      </c>
      <c r="CF118" s="193" t="n">
        <v>8436.60317021057</v>
      </c>
      <c r="CG118" s="193" t="n">
        <v>7774.80083228928</v>
      </c>
      <c r="CH118" s="193" t="n">
        <v>7156.18208004513</v>
      </c>
      <c r="CI118" s="193" t="n">
        <v>6985.76530137164</v>
      </c>
      <c r="CJ118" s="193" t="n">
        <v>6560.35747316376</v>
      </c>
      <c r="CK118" s="193" t="n">
        <v>7631.78891730499</v>
      </c>
      <c r="CL118" s="193" t="n">
        <v>7969.40788264802</v>
      </c>
      <c r="CM118" s="193" t="n">
        <v>8841.69728609921</v>
      </c>
      <c r="CN118" s="193" t="n">
        <v>9443.71971257138</v>
      </c>
      <c r="CO118" s="193" t="n">
        <v>8913.9879943109</v>
      </c>
      <c r="CP118" s="193" t="n">
        <v>3932.68423591511</v>
      </c>
      <c r="CQ118" s="193" t="n">
        <v>3515.94832245583</v>
      </c>
      <c r="CR118" s="193" t="n">
        <v>3916.93859966112</v>
      </c>
      <c r="CS118" s="193" t="n">
        <v>3620.92925697871</v>
      </c>
      <c r="CT118" s="193" t="n">
        <v>2730.0528668475</v>
      </c>
      <c r="CU118" s="193" t="n">
        <v>2740.42575112167</v>
      </c>
      <c r="CV118" s="193" t="n">
        <v>2241.9484182344</v>
      </c>
      <c r="CW118" s="193" t="n">
        <v>2186.90106706034</v>
      </c>
      <c r="CX118" s="193" t="n">
        <v>2653.01012973842</v>
      </c>
      <c r="CY118" s="193" t="n">
        <v>3606.13178981557</v>
      </c>
      <c r="CZ118" s="193" t="n">
        <v>3851.57184964422</v>
      </c>
      <c r="DA118" s="193" t="n">
        <v>4251.40062433046</v>
      </c>
      <c r="DB118" s="193" t="n">
        <v>11531.7284993976</v>
      </c>
      <c r="DC118" s="193" t="n">
        <v>9608.35553502388</v>
      </c>
      <c r="DD118" s="193" t="n">
        <v>10353.8621680356</v>
      </c>
      <c r="DE118" s="193" t="n">
        <v>10003.4426204425</v>
      </c>
      <c r="DF118" s="193" t="n">
        <v>10083.9707515013</v>
      </c>
      <c r="DG118" s="193" t="n">
        <v>9127.09833998156</v>
      </c>
      <c r="DH118" s="193" t="n">
        <v>9568.03362847501</v>
      </c>
      <c r="DI118" s="193" t="n">
        <v>9516.55194684672</v>
      </c>
      <c r="DJ118" s="193" t="n">
        <v>10485.7488379262</v>
      </c>
      <c r="DK118" s="193" t="n">
        <v>13959.2426936481</v>
      </c>
      <c r="DL118" s="193" t="n">
        <v>13506.0582206449</v>
      </c>
      <c r="DM118" s="193" t="n">
        <v>13768.3560270562</v>
      </c>
      <c r="DN118" s="193" t="n">
        <v>10822.8989126153</v>
      </c>
      <c r="DO118" s="193" t="n">
        <v>9016.2180979572</v>
      </c>
      <c r="DP118" s="193" t="n">
        <v>9713.95230390485</v>
      </c>
      <c r="DQ118" s="193" t="n">
        <v>9383.48057440643</v>
      </c>
      <c r="DR118" s="193" t="n">
        <v>9660.97581859961</v>
      </c>
      <c r="DS118" s="193" t="n">
        <v>8737.36023762258</v>
      </c>
      <c r="DT118" s="193" t="n">
        <v>8993.47697473738</v>
      </c>
      <c r="DU118" s="193" t="n">
        <v>8878.15727241122</v>
      </c>
      <c r="DV118" s="193" t="n">
        <v>9270.53215706079</v>
      </c>
      <c r="DW118" s="193" t="n">
        <v>10426.7800275623</v>
      </c>
      <c r="DX118" s="193" t="n">
        <v>10090.252904171</v>
      </c>
      <c r="DY118" s="193" t="n">
        <v>10289.6700806771</v>
      </c>
      <c r="DZ118" s="193" t="n">
        <v>-3904.14291444678</v>
      </c>
      <c r="EA118" s="193" t="n">
        <v>-3343.27550657891</v>
      </c>
      <c r="EB118" s="193" t="n">
        <v>-3505.91388484731</v>
      </c>
      <c r="EC118" s="193" t="n">
        <v>-3566.74907884496</v>
      </c>
      <c r="ED118" s="193" t="n">
        <v>-4538.39166911806</v>
      </c>
      <c r="EE118" s="193" t="n">
        <v>-4073.04113421398</v>
      </c>
      <c r="EF118" s="193" t="n">
        <v>-5373.34191245112</v>
      </c>
      <c r="EG118" s="193" t="n">
        <v>-4469.25683880626</v>
      </c>
      <c r="EH118" s="193" t="n">
        <v>-4708.46048078906</v>
      </c>
      <c r="EI118" s="193" t="n">
        <v>-3393.78056473936</v>
      </c>
      <c r="EJ118" s="193" t="n">
        <v>-3452.25903895107</v>
      </c>
      <c r="EK118" s="193" t="n">
        <v>-3691.89907000097</v>
      </c>
      <c r="EL118" s="193" t="n">
        <v>-3501.87000850929</v>
      </c>
      <c r="EM118" s="193" t="n">
        <v>-3060.34187233788</v>
      </c>
      <c r="EN118" s="193" t="n">
        <v>-3467.20921530343</v>
      </c>
      <c r="EO118" s="193" t="n">
        <v>-3186.7487164213</v>
      </c>
      <c r="EP118" s="193" t="n">
        <v>-3431.63845396252</v>
      </c>
      <c r="EQ118" s="193"/>
      <c r="ER118" s="193"/>
      <c r="ES118" s="193"/>
      <c r="ET118" s="193"/>
      <c r="EU118" s="193"/>
      <c r="EV118" s="193"/>
      <c r="EW118" s="193"/>
      <c r="EX118" s="193"/>
      <c r="EY118" s="193"/>
      <c r="EZ118" s="193"/>
      <c r="FA118" s="193"/>
      <c r="FB118" s="193"/>
      <c r="FC118" s="193"/>
      <c r="FD118" s="193"/>
      <c r="FE118" s="193"/>
      <c r="FF118" s="193"/>
      <c r="FG118" s="193"/>
      <c r="FH118" s="193"/>
      <c r="FI118" s="193"/>
      <c r="FJ118" s="193"/>
      <c r="FK118" s="193"/>
      <c r="FL118" s="193"/>
      <c r="FM118" s="193"/>
      <c r="FN118" s="193"/>
      <c r="FO118" s="193"/>
      <c r="FP118" s="193"/>
      <c r="FQ118" s="193"/>
      <c r="FR118" s="193"/>
      <c r="FS118" s="193"/>
      <c r="FT118" s="193"/>
      <c r="FU118" s="193"/>
      <c r="FV118" s="193"/>
      <c r="FW118" s="193"/>
      <c r="FX118" s="193"/>
      <c r="FY118" s="193"/>
      <c r="FZ118" s="193"/>
      <c r="GA118" s="193"/>
      <c r="GB118" s="193"/>
      <c r="GC118" s="193"/>
      <c r="GD118" s="193"/>
      <c r="GE118" s="193"/>
      <c r="GF118" s="193"/>
      <c r="GG118" s="193"/>
      <c r="GH118" s="193"/>
      <c r="GI118" s="193"/>
      <c r="GJ118" s="193"/>
      <c r="GK118" s="193"/>
      <c r="GL118" s="193"/>
      <c r="GM118" s="193"/>
      <c r="GN118" s="193"/>
      <c r="GO118" s="193"/>
      <c r="GP118" s="193"/>
      <c r="GQ118" s="193"/>
      <c r="GR118" s="193"/>
      <c r="GS118" s="193"/>
      <c r="GT118" s="193"/>
      <c r="GU118" s="193"/>
      <c r="GV118" s="193"/>
      <c r="GW118" s="193"/>
      <c r="GX118" s="193"/>
      <c r="GY118" s="193"/>
      <c r="GZ118" s="193"/>
      <c r="HA118" s="193"/>
      <c r="HB118" s="193"/>
      <c r="HC118" s="193"/>
      <c r="HD118" s="193"/>
      <c r="HE118" s="193"/>
      <c r="HF118" s="193"/>
      <c r="HG118" s="193"/>
      <c r="HH118" s="193"/>
      <c r="HI118" s="193"/>
      <c r="HJ118" s="193"/>
      <c r="HK118" s="193"/>
      <c r="HL118" s="193"/>
      <c r="HM118" s="193"/>
      <c r="HN118" s="193"/>
      <c r="HO118" s="193"/>
      <c r="HP118" s="193"/>
      <c r="HQ118" s="193"/>
      <c r="HR118" s="193"/>
      <c r="HS118" s="193"/>
      <c r="HT118" s="193"/>
      <c r="HU118" s="193"/>
      <c r="HV118" s="193"/>
      <c r="HW118" s="193"/>
      <c r="HX118" s="193"/>
      <c r="HY118" s="193"/>
      <c r="HZ118" s="193"/>
      <c r="IA118" s="193"/>
      <c r="IB118" s="193"/>
      <c r="IC118" s="193"/>
      <c r="ID118" s="193" t="n">
        <v>-2921663.04827401</v>
      </c>
      <c r="IE118" s="193" t="n">
        <v>-2921663.04827401</v>
      </c>
      <c r="IF118" s="193"/>
      <c r="IG118" s="164"/>
      <c r="IH118" s="164"/>
      <c r="II118" s="164"/>
    </row>
    <row r="119" customFormat="false" ht="12.75" hidden="false" customHeight="false" outlineLevel="0" collapsed="false">
      <c r="A119" s="191" t="s">
        <v>28</v>
      </c>
      <c r="B119" s="193"/>
      <c r="C119" s="193"/>
      <c r="D119" s="193"/>
      <c r="E119" s="193"/>
      <c r="F119" s="193"/>
      <c r="G119" s="196"/>
      <c r="H119" s="196" t="n">
        <v>-2112.19686852828</v>
      </c>
      <c r="I119" s="196" t="n">
        <v>274.143888091468</v>
      </c>
      <c r="J119" s="196" t="n">
        <v>-32685.3364991136</v>
      </c>
      <c r="K119" s="196" t="n">
        <v>-28598.151220708</v>
      </c>
      <c r="L119" s="196" t="n">
        <v>-32573.7825098383</v>
      </c>
      <c r="M119" s="196" t="n">
        <v>-7583.65961537691</v>
      </c>
      <c r="N119" s="196" t="n">
        <v>-8257.68643119347</v>
      </c>
      <c r="O119" s="196" t="n">
        <v>-8071.04081847575</v>
      </c>
      <c r="P119" s="196" t="n">
        <v>-16314.4774061849</v>
      </c>
      <c r="Q119" s="196" t="n">
        <v>-15481.6429500746</v>
      </c>
      <c r="R119" s="196" t="n">
        <v>-16565.8247736182</v>
      </c>
      <c r="S119" s="196" t="n">
        <v>-22994.3380590265</v>
      </c>
      <c r="T119" s="196" t="n">
        <v>-23444.8707782921</v>
      </c>
      <c r="U119" s="196" t="n">
        <v>-25095.0706604505</v>
      </c>
      <c r="V119" s="196" t="n">
        <v>-15923.4808223294</v>
      </c>
      <c r="W119" s="196" t="n">
        <v>-13940.7805090729</v>
      </c>
      <c r="X119" s="196" t="n">
        <v>-15823.8460991617</v>
      </c>
      <c r="Y119" s="196" t="n">
        <v>-87.1916613810986</v>
      </c>
      <c r="Z119" s="196" t="n">
        <v>-156.771696994376</v>
      </c>
      <c r="AA119" s="196" t="n">
        <v>-182.847426215862</v>
      </c>
      <c r="AB119" s="196" t="n">
        <v>-15723.1780854546</v>
      </c>
      <c r="AC119" s="196" t="n">
        <v>-15661.8538978935</v>
      </c>
      <c r="AD119" s="196" t="n">
        <v>-15160.8714308518</v>
      </c>
      <c r="AE119" s="196" t="n">
        <v>-14739.551061343</v>
      </c>
      <c r="AF119" s="196" t="n">
        <v>-15758.8790041994</v>
      </c>
      <c r="AG119" s="196" t="n">
        <v>-15287.6772499429</v>
      </c>
      <c r="AH119" s="196" t="n">
        <v>-7640.93685305253</v>
      </c>
      <c r="AI119" s="196" t="n">
        <v>-7238.25566228411</v>
      </c>
      <c r="AJ119" s="196" t="n">
        <v>-7206.24282809781</v>
      </c>
      <c r="AK119" s="196" t="n">
        <v>6829.51039531893</v>
      </c>
      <c r="AL119" s="196" t="n">
        <v>7655.81998902573</v>
      </c>
      <c r="AM119" s="196" t="n">
        <v>6708.17899114905</v>
      </c>
      <c r="AN119" s="196" t="n">
        <v>-7559.26355785816</v>
      </c>
      <c r="AO119" s="196" t="n">
        <v>-7523.83323307053</v>
      </c>
      <c r="AP119" s="196" t="n">
        <v>-7249.76444401528</v>
      </c>
      <c r="AQ119" s="196" t="n">
        <v>-7388.96624866371</v>
      </c>
      <c r="AR119" s="196" t="n">
        <v>-7153.35485793865</v>
      </c>
      <c r="AS119" s="196" t="n">
        <v>-7267.73698502748</v>
      </c>
      <c r="AT119" s="196" t="n">
        <v>-7584.82474144005</v>
      </c>
      <c r="AU119" s="196" t="n">
        <v>-6321.88111582324</v>
      </c>
      <c r="AV119" s="196" t="n">
        <v>-6815.175552022</v>
      </c>
      <c r="AW119" s="196" t="n">
        <v>6456.053114042</v>
      </c>
      <c r="AX119" s="196" t="n">
        <v>7234.18085926971</v>
      </c>
      <c r="AY119" s="196" t="n">
        <v>6336.36222327362</v>
      </c>
      <c r="AZ119" s="196" t="n">
        <v>-7485.96959868268</v>
      </c>
      <c r="BA119" s="196" t="n">
        <v>-6755.40705660755</v>
      </c>
      <c r="BB119" s="196" t="n">
        <v>-6841.04075636774</v>
      </c>
      <c r="BC119" s="196" t="n">
        <v>-6970.39338936729</v>
      </c>
      <c r="BD119" s="196" t="n">
        <v>-6746.51821724916</v>
      </c>
      <c r="BE119" s="196" t="n">
        <v>-6853.13436183036</v>
      </c>
      <c r="BF119" s="196" t="n">
        <v>-7159.17149103192</v>
      </c>
      <c r="BG119" s="196" t="n">
        <v>-5964.84008219509</v>
      </c>
      <c r="BH119" s="196" t="n">
        <v>-6428.31115122573</v>
      </c>
      <c r="BI119" s="196" t="n">
        <v>6394.76565305537</v>
      </c>
      <c r="BJ119" s="196" t="n">
        <v>6481.21487425499</v>
      </c>
      <c r="BK119" s="196" t="n">
        <v>5951.34000126674</v>
      </c>
      <c r="BL119" s="196" t="n">
        <v>-7070.02594144873</v>
      </c>
      <c r="BM119" s="196" t="n">
        <v>-6372.34745431583</v>
      </c>
      <c r="BN119" s="196" t="n">
        <v>-6447.78681848691</v>
      </c>
      <c r="BO119" s="196" t="n">
        <v>-87.601867988642</v>
      </c>
      <c r="BP119" s="196" t="n">
        <v>-84.8042230294842</v>
      </c>
      <c r="BQ119" s="196" t="n">
        <v>-61.2487783996039</v>
      </c>
      <c r="BR119" s="196" t="n">
        <v>6311.11087640947</v>
      </c>
      <c r="BS119" s="196" t="n">
        <v>5516.48079122408</v>
      </c>
      <c r="BT119" s="196" t="n">
        <v>5946.19572565168</v>
      </c>
      <c r="BU119" s="196" t="n">
        <v>6025.47828011788</v>
      </c>
      <c r="BV119" s="196" t="n">
        <v>6114.02447569533</v>
      </c>
      <c r="BW119" s="196" t="n">
        <v>5615.65830218237</v>
      </c>
      <c r="BX119" s="196" t="n">
        <v>6321.91234784412</v>
      </c>
      <c r="BY119" s="196" t="n">
        <v>5704.32162055682</v>
      </c>
      <c r="BZ119" s="196" t="n">
        <v>6162.38416112328</v>
      </c>
      <c r="CA119" s="196" t="n">
        <v>5733.91906366961</v>
      </c>
      <c r="CB119" s="196" t="n">
        <v>5832.41198867495</v>
      </c>
      <c r="CC119" s="196" t="n">
        <v>6262.11508020429</v>
      </c>
      <c r="CD119" s="196" t="n">
        <v>5939.20822707865</v>
      </c>
      <c r="CE119" s="196" t="n">
        <v>5333.06310247578</v>
      </c>
      <c r="CF119" s="196" t="n">
        <v>5877.97168724987</v>
      </c>
      <c r="CG119" s="196" t="n">
        <v>5379.84207355313</v>
      </c>
      <c r="CH119" s="196" t="n">
        <v>5745.18849203083</v>
      </c>
      <c r="CI119" s="196" t="n">
        <v>5552.79575314109</v>
      </c>
      <c r="CJ119" s="196" t="n">
        <v>5660.48059016119</v>
      </c>
      <c r="CK119" s="196" t="n">
        <v>5629.4038454938</v>
      </c>
      <c r="CL119" s="196" t="n">
        <v>5507.60636476395</v>
      </c>
      <c r="CM119" s="196" t="n">
        <v>5379.63491589713</v>
      </c>
      <c r="CN119" s="196" t="n">
        <v>5745.97998510936</v>
      </c>
      <c r="CO119" s="196" t="n">
        <v>5603.41352877145</v>
      </c>
      <c r="CP119" s="196" t="n">
        <v>5574.90875440031</v>
      </c>
      <c r="CQ119" s="196" t="n">
        <v>4872.48943754684</v>
      </c>
      <c r="CR119" s="196" t="n">
        <v>5520.84876417604</v>
      </c>
      <c r="CS119" s="196" t="n">
        <v>5054.22190079424</v>
      </c>
      <c r="CT119" s="196" t="n">
        <v>5662.23423550337</v>
      </c>
      <c r="CU119" s="196" t="n">
        <v>4958.50412260463</v>
      </c>
      <c r="CV119" s="196" t="n">
        <v>5453.43345756939</v>
      </c>
      <c r="CW119" s="196" t="n">
        <v>5425.11243962177</v>
      </c>
      <c r="CX119" s="196" t="n">
        <v>5266.1100546252</v>
      </c>
      <c r="CY119" s="196" t="n">
        <v>5124.0025942032</v>
      </c>
      <c r="CZ119" s="196" t="n">
        <v>5472.63017611856</v>
      </c>
      <c r="DA119" s="196" t="n">
        <v>5314.25078041311</v>
      </c>
      <c r="DB119" s="196" t="n">
        <v>5544.100240095</v>
      </c>
      <c r="DC119" s="196" t="n">
        <v>4619.40169953068</v>
      </c>
      <c r="DD119" s="196" t="n">
        <v>4977.81835001713</v>
      </c>
      <c r="DE119" s="196" t="n">
        <v>4809.34741367426</v>
      </c>
      <c r="DF119" s="196" t="n">
        <v>5430.99627147488</v>
      </c>
      <c r="DG119" s="196" t="n">
        <v>4774.6384487789</v>
      </c>
      <c r="DH119" s="196" t="n">
        <v>5123.94695359817</v>
      </c>
      <c r="DI119" s="196" t="n">
        <v>5096.37708752238</v>
      </c>
      <c r="DJ119" s="196" t="n">
        <v>4946.10794241804</v>
      </c>
      <c r="DK119" s="196" t="n">
        <v>5057.69662813337</v>
      </c>
      <c r="DL119" s="196" t="n">
        <v>4893.49935530614</v>
      </c>
      <c r="DM119" s="196" t="n">
        <v>4988.53479241169</v>
      </c>
      <c r="DN119" s="196"/>
      <c r="DO119" s="196"/>
      <c r="DP119" s="196"/>
      <c r="DQ119" s="196"/>
      <c r="DR119" s="196"/>
      <c r="DS119" s="196"/>
      <c r="DT119" s="196"/>
      <c r="DU119" s="196"/>
      <c r="DV119" s="196"/>
      <c r="DW119" s="196"/>
      <c r="DX119" s="196"/>
      <c r="DY119" s="196"/>
      <c r="DZ119" s="196"/>
      <c r="EA119" s="196"/>
      <c r="EB119" s="196"/>
      <c r="EC119" s="196"/>
      <c r="ED119" s="196"/>
      <c r="EE119" s="196"/>
      <c r="EF119" s="196"/>
      <c r="EG119" s="196"/>
      <c r="EH119" s="196"/>
      <c r="EI119" s="196"/>
      <c r="EJ119" s="196"/>
      <c r="EK119" s="196"/>
      <c r="EL119" s="196"/>
      <c r="EM119" s="196"/>
      <c r="EN119" s="196"/>
      <c r="EO119" s="196"/>
      <c r="EP119" s="196"/>
      <c r="EQ119" s="196"/>
      <c r="ER119" s="196"/>
      <c r="ES119" s="196"/>
      <c r="ET119" s="196"/>
      <c r="EU119" s="196"/>
      <c r="EV119" s="196"/>
      <c r="EW119" s="196"/>
      <c r="EX119" s="196"/>
      <c r="EY119" s="196"/>
      <c r="EZ119" s="196"/>
      <c r="FA119" s="196"/>
      <c r="FB119" s="196"/>
      <c r="FC119" s="196"/>
      <c r="FD119" s="196"/>
      <c r="FE119" s="196"/>
      <c r="FF119" s="196"/>
      <c r="FG119" s="196"/>
      <c r="FH119" s="196"/>
      <c r="FI119" s="196"/>
      <c r="FJ119" s="196"/>
      <c r="FK119" s="196"/>
      <c r="FL119" s="196"/>
      <c r="FM119" s="196"/>
      <c r="FN119" s="196"/>
      <c r="FO119" s="196"/>
      <c r="FP119" s="196"/>
      <c r="FQ119" s="196"/>
      <c r="FR119" s="196"/>
      <c r="FS119" s="196"/>
      <c r="FT119" s="196"/>
      <c r="FU119" s="196"/>
      <c r="FV119" s="196"/>
      <c r="FW119" s="196"/>
      <c r="FX119" s="196"/>
      <c r="FY119" s="196"/>
      <c r="FZ119" s="196"/>
      <c r="GA119" s="196"/>
      <c r="GB119" s="196"/>
      <c r="GC119" s="196"/>
      <c r="GD119" s="196"/>
      <c r="GE119" s="196"/>
      <c r="GF119" s="196"/>
      <c r="GG119" s="196"/>
      <c r="GH119" s="196"/>
      <c r="GI119" s="196"/>
      <c r="GJ119" s="196"/>
      <c r="GK119" s="196"/>
      <c r="GL119" s="196"/>
      <c r="GM119" s="196"/>
      <c r="GN119" s="196"/>
      <c r="GO119" s="196"/>
      <c r="GP119" s="196"/>
      <c r="GQ119" s="196"/>
      <c r="GR119" s="196"/>
      <c r="GS119" s="196"/>
      <c r="GT119" s="196"/>
      <c r="GU119" s="196"/>
      <c r="GV119" s="196"/>
      <c r="GW119" s="196"/>
      <c r="GX119" s="196"/>
      <c r="GY119" s="196"/>
      <c r="GZ119" s="196"/>
      <c r="HA119" s="196"/>
      <c r="HB119" s="196"/>
      <c r="HC119" s="196"/>
      <c r="HD119" s="196"/>
      <c r="HE119" s="196"/>
      <c r="HF119" s="196"/>
      <c r="HG119" s="196"/>
      <c r="HH119" s="196"/>
      <c r="HI119" s="196"/>
      <c r="HJ119" s="196"/>
      <c r="HK119" s="196"/>
      <c r="HL119" s="196"/>
      <c r="HM119" s="196"/>
      <c r="HN119" s="196"/>
      <c r="HO119" s="196"/>
      <c r="HP119" s="196"/>
      <c r="HQ119" s="196"/>
      <c r="HR119" s="196"/>
      <c r="HS119" s="196"/>
      <c r="HT119" s="196"/>
      <c r="HU119" s="196"/>
      <c r="HV119" s="196"/>
      <c r="HW119" s="196"/>
      <c r="HX119" s="196"/>
      <c r="HY119" s="196"/>
      <c r="HZ119" s="196"/>
      <c r="IA119" s="196"/>
      <c r="IB119" s="196"/>
      <c r="IC119" s="196"/>
      <c r="ID119" s="193" t="n">
        <v>-223320.461634877</v>
      </c>
      <c r="IE119" s="193" t="n">
        <v>-223320.461634877</v>
      </c>
      <c r="IF119" s="193"/>
      <c r="IG119" s="164"/>
      <c r="IH119" s="164"/>
      <c r="II119" s="164"/>
    </row>
    <row r="120" customFormat="false" ht="12.75" hidden="false" customHeight="false" outlineLevel="0" collapsed="false">
      <c r="A120" s="191" t="s">
        <v>29</v>
      </c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  <c r="AW120" s="193"/>
      <c r="AX120" s="193"/>
      <c r="AY120" s="193"/>
      <c r="AZ120" s="193"/>
      <c r="BA120" s="193"/>
      <c r="BB120" s="193"/>
      <c r="BC120" s="193"/>
      <c r="BD120" s="193"/>
      <c r="BE120" s="193"/>
      <c r="BF120" s="193"/>
      <c r="BG120" s="193"/>
      <c r="BH120" s="193"/>
      <c r="BI120" s="193"/>
      <c r="BJ120" s="193"/>
      <c r="BK120" s="193"/>
      <c r="BL120" s="193"/>
      <c r="BM120" s="193"/>
      <c r="BN120" s="193"/>
      <c r="BO120" s="193"/>
      <c r="BP120" s="193"/>
      <c r="BQ120" s="193"/>
      <c r="BR120" s="193"/>
      <c r="BS120" s="193"/>
      <c r="BT120" s="193"/>
      <c r="BU120" s="193"/>
      <c r="BV120" s="193"/>
      <c r="BW120" s="193"/>
      <c r="BX120" s="193"/>
      <c r="BY120" s="193"/>
      <c r="BZ120" s="193"/>
      <c r="CA120" s="193"/>
      <c r="CB120" s="193"/>
      <c r="CC120" s="193"/>
      <c r="CD120" s="193"/>
      <c r="CE120" s="193"/>
      <c r="CF120" s="193"/>
      <c r="CG120" s="193"/>
      <c r="CH120" s="193"/>
      <c r="CI120" s="193"/>
      <c r="CJ120" s="193"/>
      <c r="CK120" s="193"/>
      <c r="CL120" s="193"/>
      <c r="CM120" s="193"/>
      <c r="CN120" s="193"/>
      <c r="CO120" s="193"/>
      <c r="CP120" s="193"/>
      <c r="CQ120" s="193"/>
      <c r="CR120" s="193"/>
      <c r="CS120" s="193"/>
      <c r="CT120" s="193"/>
      <c r="CU120" s="193"/>
      <c r="CV120" s="193"/>
      <c r="CW120" s="193"/>
      <c r="CX120" s="193"/>
      <c r="CY120" s="193"/>
      <c r="CZ120" s="193"/>
      <c r="DA120" s="193"/>
      <c r="DB120" s="193"/>
      <c r="DC120" s="193"/>
      <c r="DD120" s="193"/>
      <c r="DE120" s="193"/>
      <c r="DF120" s="193"/>
      <c r="DG120" s="193"/>
      <c r="DH120" s="193"/>
      <c r="DI120" s="193"/>
      <c r="DJ120" s="193"/>
      <c r="DK120" s="193"/>
      <c r="DL120" s="193"/>
      <c r="DM120" s="193"/>
      <c r="DN120" s="193"/>
      <c r="DO120" s="193"/>
      <c r="DP120" s="193"/>
      <c r="DQ120" s="193"/>
      <c r="DR120" s="193"/>
      <c r="DS120" s="193"/>
      <c r="DT120" s="193"/>
      <c r="DU120" s="193"/>
      <c r="DV120" s="193"/>
      <c r="DW120" s="193"/>
      <c r="DX120" s="193"/>
      <c r="DY120" s="193"/>
      <c r="DZ120" s="193"/>
      <c r="EA120" s="193"/>
      <c r="EB120" s="193"/>
      <c r="EC120" s="193"/>
      <c r="ED120" s="193"/>
      <c r="EE120" s="193"/>
      <c r="EF120" s="193"/>
      <c r="EG120" s="193"/>
      <c r="EH120" s="193"/>
      <c r="EI120" s="193"/>
      <c r="EJ120" s="193"/>
      <c r="EK120" s="193"/>
      <c r="EL120" s="193"/>
      <c r="EM120" s="193"/>
      <c r="EN120" s="193"/>
      <c r="EO120" s="193"/>
      <c r="EP120" s="193"/>
      <c r="EQ120" s="193"/>
      <c r="ER120" s="193"/>
      <c r="ES120" s="193"/>
      <c r="ET120" s="193"/>
      <c r="EU120" s="193"/>
      <c r="EV120" s="193"/>
      <c r="EW120" s="193"/>
      <c r="EX120" s="193"/>
      <c r="EY120" s="193"/>
      <c r="EZ120" s="193"/>
      <c r="FA120" s="193"/>
      <c r="FB120" s="193"/>
      <c r="FC120" s="193"/>
      <c r="FD120" s="193"/>
      <c r="FE120" s="193"/>
      <c r="FF120" s="193"/>
      <c r="FG120" s="193"/>
      <c r="FH120" s="193"/>
      <c r="FI120" s="193"/>
      <c r="FJ120" s="193"/>
      <c r="FK120" s="193"/>
      <c r="FL120" s="193"/>
      <c r="FM120" s="193"/>
      <c r="FN120" s="193"/>
      <c r="FO120" s="193"/>
      <c r="FP120" s="193"/>
      <c r="FQ120" s="193"/>
      <c r="FR120" s="193"/>
      <c r="FS120" s="193"/>
      <c r="FT120" s="193"/>
      <c r="FU120" s="193"/>
      <c r="FV120" s="193"/>
      <c r="FW120" s="193"/>
      <c r="FX120" s="193"/>
      <c r="FY120" s="193"/>
      <c r="FZ120" s="193"/>
      <c r="GA120" s="193"/>
      <c r="GB120" s="193"/>
      <c r="GC120" s="193"/>
      <c r="GD120" s="193"/>
      <c r="GE120" s="193"/>
      <c r="GF120" s="193"/>
      <c r="GG120" s="193"/>
      <c r="GH120" s="193"/>
      <c r="GI120" s="193"/>
      <c r="GJ120" s="193"/>
      <c r="GK120" s="193"/>
      <c r="GL120" s="193"/>
      <c r="GM120" s="193"/>
      <c r="GN120" s="193"/>
      <c r="GO120" s="193"/>
      <c r="GP120" s="193"/>
      <c r="GQ120" s="193"/>
      <c r="GR120" s="193"/>
      <c r="GS120" s="193"/>
      <c r="GT120" s="193"/>
      <c r="GU120" s="193"/>
      <c r="GV120" s="193"/>
      <c r="GW120" s="193"/>
      <c r="GX120" s="193"/>
      <c r="GY120" s="193"/>
      <c r="GZ120" s="193"/>
      <c r="HA120" s="193"/>
      <c r="HB120" s="193"/>
      <c r="HC120" s="193"/>
      <c r="HD120" s="193"/>
      <c r="HE120" s="193"/>
      <c r="HF120" s="193"/>
      <c r="HG120" s="193"/>
      <c r="HH120" s="193"/>
      <c r="HI120" s="193"/>
      <c r="HJ120" s="193"/>
      <c r="HK120" s="193"/>
      <c r="HL120" s="193"/>
      <c r="HM120" s="193"/>
      <c r="HN120" s="193"/>
      <c r="HO120" s="193"/>
      <c r="HP120" s="193"/>
      <c r="HQ120" s="193"/>
      <c r="HR120" s="193"/>
      <c r="HS120" s="193"/>
      <c r="HT120" s="193"/>
      <c r="HU120" s="193"/>
      <c r="HV120" s="193"/>
      <c r="HW120" s="193"/>
      <c r="HX120" s="193"/>
      <c r="HY120" s="193"/>
      <c r="HZ120" s="193"/>
      <c r="IA120" s="193"/>
      <c r="IB120" s="193"/>
      <c r="IC120" s="193"/>
      <c r="ID120" s="193" t="n">
        <v>0</v>
      </c>
      <c r="IE120" s="193" t="n">
        <v>0</v>
      </c>
      <c r="IF120" s="193"/>
      <c r="IG120" s="164"/>
      <c r="IH120" s="164"/>
      <c r="II120" s="164"/>
    </row>
    <row r="121" customFormat="false" ht="12.75" hidden="false" customHeight="false" outlineLevel="0" collapsed="false">
      <c r="A121" s="191" t="s">
        <v>30</v>
      </c>
      <c r="B121" s="193"/>
      <c r="C121" s="193"/>
      <c r="D121" s="193"/>
      <c r="E121" s="193"/>
      <c r="F121" s="193"/>
      <c r="G121" s="193"/>
      <c r="H121" s="193" t="n">
        <v>-3529.73613578875</v>
      </c>
      <c r="I121" s="193" t="n">
        <v>-30504.3915547275</v>
      </c>
      <c r="J121" s="193" t="n">
        <v>-489.6714301802</v>
      </c>
      <c r="K121" s="193" t="n">
        <v>-429.260366916322</v>
      </c>
      <c r="L121" s="193" t="n">
        <v>-488.081067241449</v>
      </c>
      <c r="M121" s="193" t="n">
        <v>-449.987301347787</v>
      </c>
      <c r="N121" s="193" t="n">
        <v>-486.15576124883</v>
      </c>
      <c r="O121" s="193" t="n">
        <v>-473.308569450486</v>
      </c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  <c r="AW121" s="193"/>
      <c r="AX121" s="193"/>
      <c r="AY121" s="193"/>
      <c r="AZ121" s="193"/>
      <c r="BA121" s="193"/>
      <c r="BB121" s="193"/>
      <c r="BC121" s="193"/>
      <c r="BD121" s="193"/>
      <c r="BE121" s="193"/>
      <c r="BF121" s="193"/>
      <c r="BG121" s="193"/>
      <c r="BH121" s="193"/>
      <c r="BI121" s="193"/>
      <c r="BJ121" s="193"/>
      <c r="BK121" s="193"/>
      <c r="BL121" s="193"/>
      <c r="BM121" s="193"/>
      <c r="BN121" s="193"/>
      <c r="BO121" s="193"/>
      <c r="BP121" s="193"/>
      <c r="BQ121" s="193"/>
      <c r="BR121" s="193"/>
      <c r="BS121" s="193"/>
      <c r="BT121" s="193"/>
      <c r="BU121" s="193"/>
      <c r="BV121" s="193"/>
      <c r="BW121" s="193"/>
      <c r="BX121" s="193"/>
      <c r="BY121" s="193"/>
      <c r="BZ121" s="193"/>
      <c r="CA121" s="193"/>
      <c r="CB121" s="193"/>
      <c r="CC121" s="193"/>
      <c r="CD121" s="193"/>
      <c r="CE121" s="193"/>
      <c r="CF121" s="193"/>
      <c r="CG121" s="193"/>
      <c r="CH121" s="193"/>
      <c r="CI121" s="193"/>
      <c r="CJ121" s="193"/>
      <c r="CK121" s="193"/>
      <c r="CL121" s="193"/>
      <c r="CM121" s="193"/>
      <c r="CN121" s="193"/>
      <c r="CO121" s="193"/>
      <c r="CP121" s="193"/>
      <c r="CQ121" s="193"/>
      <c r="CR121" s="193"/>
      <c r="CS121" s="193"/>
      <c r="CT121" s="193"/>
      <c r="CU121" s="193"/>
      <c r="CV121" s="193"/>
      <c r="CW121" s="193"/>
      <c r="CX121" s="193"/>
      <c r="CY121" s="193"/>
      <c r="CZ121" s="193"/>
      <c r="DA121" s="193"/>
      <c r="DB121" s="193"/>
      <c r="DC121" s="193"/>
      <c r="DD121" s="193"/>
      <c r="DE121" s="193"/>
      <c r="DF121" s="193"/>
      <c r="DG121" s="193"/>
      <c r="DH121" s="193"/>
      <c r="DI121" s="193"/>
      <c r="DJ121" s="193"/>
      <c r="DK121" s="193"/>
      <c r="DL121" s="193"/>
      <c r="DM121" s="193"/>
      <c r="DN121" s="193"/>
      <c r="DO121" s="193"/>
      <c r="DP121" s="193"/>
      <c r="DQ121" s="193"/>
      <c r="DR121" s="193"/>
      <c r="DS121" s="193"/>
      <c r="DT121" s="193"/>
      <c r="DU121" s="193"/>
      <c r="DV121" s="193"/>
      <c r="DW121" s="193"/>
      <c r="DX121" s="193"/>
      <c r="DY121" s="193"/>
      <c r="DZ121" s="193"/>
      <c r="EA121" s="193"/>
      <c r="EB121" s="193"/>
      <c r="EC121" s="193"/>
      <c r="ED121" s="193"/>
      <c r="EE121" s="193"/>
      <c r="EF121" s="193"/>
      <c r="EG121" s="193"/>
      <c r="EH121" s="193"/>
      <c r="EI121" s="193"/>
      <c r="EJ121" s="193"/>
      <c r="EK121" s="193"/>
      <c r="EL121" s="193"/>
      <c r="EM121" s="193"/>
      <c r="EN121" s="193"/>
      <c r="EO121" s="193"/>
      <c r="EP121" s="193"/>
      <c r="EQ121" s="193"/>
      <c r="ER121" s="193"/>
      <c r="ES121" s="193"/>
      <c r="ET121" s="193"/>
      <c r="EU121" s="193"/>
      <c r="EV121" s="193"/>
      <c r="EW121" s="193"/>
      <c r="EX121" s="193"/>
      <c r="EY121" s="193"/>
      <c r="EZ121" s="193"/>
      <c r="FA121" s="193"/>
      <c r="FB121" s="193"/>
      <c r="FC121" s="193"/>
      <c r="FD121" s="193"/>
      <c r="FE121" s="193"/>
      <c r="FF121" s="193"/>
      <c r="FG121" s="193"/>
      <c r="FH121" s="193"/>
      <c r="FI121" s="193"/>
      <c r="FJ121" s="193"/>
      <c r="FK121" s="193"/>
      <c r="FL121" s="193"/>
      <c r="FM121" s="193"/>
      <c r="FN121" s="193"/>
      <c r="FO121" s="193"/>
      <c r="FP121" s="193"/>
      <c r="FQ121" s="193"/>
      <c r="FR121" s="193"/>
      <c r="FS121" s="193"/>
      <c r="FT121" s="193"/>
      <c r="FU121" s="193"/>
      <c r="FV121" s="193"/>
      <c r="FW121" s="193"/>
      <c r="FX121" s="193"/>
      <c r="FY121" s="193"/>
      <c r="FZ121" s="193"/>
      <c r="GA121" s="193"/>
      <c r="GB121" s="193"/>
      <c r="GC121" s="193"/>
      <c r="GD121" s="193"/>
      <c r="GE121" s="193"/>
      <c r="GF121" s="193"/>
      <c r="GG121" s="193"/>
      <c r="GH121" s="193"/>
      <c r="GI121" s="193"/>
      <c r="GJ121" s="193"/>
      <c r="GK121" s="193"/>
      <c r="GL121" s="193"/>
      <c r="GM121" s="193"/>
      <c r="GN121" s="193"/>
      <c r="GO121" s="193"/>
      <c r="GP121" s="193"/>
      <c r="GQ121" s="193"/>
      <c r="GR121" s="193"/>
      <c r="GS121" s="193"/>
      <c r="GT121" s="193"/>
      <c r="GU121" s="193"/>
      <c r="GV121" s="193"/>
      <c r="GW121" s="193"/>
      <c r="GX121" s="193"/>
      <c r="GY121" s="193"/>
      <c r="GZ121" s="193"/>
      <c r="HA121" s="193"/>
      <c r="HB121" s="193"/>
      <c r="HC121" s="193"/>
      <c r="HD121" s="193"/>
      <c r="HE121" s="193"/>
      <c r="HF121" s="193"/>
      <c r="HG121" s="193"/>
      <c r="HH121" s="193"/>
      <c r="HI121" s="193"/>
      <c r="HJ121" s="193"/>
      <c r="HK121" s="193"/>
      <c r="HL121" s="193"/>
      <c r="HM121" s="193"/>
      <c r="HN121" s="193"/>
      <c r="HO121" s="193"/>
      <c r="HP121" s="193"/>
      <c r="HQ121" s="193"/>
      <c r="HR121" s="193"/>
      <c r="HS121" s="193"/>
      <c r="HT121" s="193"/>
      <c r="HU121" s="193"/>
      <c r="HV121" s="193"/>
      <c r="HW121" s="193"/>
      <c r="HX121" s="193"/>
      <c r="HY121" s="193"/>
      <c r="HZ121" s="193"/>
      <c r="IA121" s="193"/>
      <c r="IB121" s="193"/>
      <c r="IC121" s="193"/>
      <c r="ID121" s="193" t="n">
        <v>-36850.5921869014</v>
      </c>
      <c r="IE121" s="193" t="n">
        <v>-36850.5921869014</v>
      </c>
      <c r="IF121" s="193"/>
    </row>
    <row r="122" customFormat="false" ht="12.75" hidden="false" customHeight="false" outlineLevel="0" collapsed="false">
      <c r="A122" s="191" t="s">
        <v>31</v>
      </c>
      <c r="B122" s="193"/>
      <c r="C122" s="193"/>
      <c r="D122" s="193"/>
      <c r="E122" s="193"/>
      <c r="F122" s="193"/>
      <c r="G122" s="193"/>
      <c r="H122" s="193" t="n">
        <v>-1117.23834720011</v>
      </c>
      <c r="I122" s="193" t="n">
        <v>270.747830050812</v>
      </c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  <c r="AW122" s="193"/>
      <c r="AX122" s="193"/>
      <c r="AY122" s="193"/>
      <c r="AZ122" s="193"/>
      <c r="BA122" s="193"/>
      <c r="BB122" s="193"/>
      <c r="BC122" s="193"/>
      <c r="BD122" s="193"/>
      <c r="BE122" s="193"/>
      <c r="BF122" s="193"/>
      <c r="BG122" s="193"/>
      <c r="BH122" s="193"/>
      <c r="BI122" s="193"/>
      <c r="BJ122" s="193"/>
      <c r="BK122" s="193"/>
      <c r="BL122" s="193"/>
      <c r="BM122" s="193"/>
      <c r="BN122" s="193"/>
      <c r="BO122" s="193"/>
      <c r="BP122" s="193"/>
      <c r="BQ122" s="193"/>
      <c r="BR122" s="193"/>
      <c r="BS122" s="193"/>
      <c r="BT122" s="193"/>
      <c r="BU122" s="193"/>
      <c r="BV122" s="193"/>
      <c r="BW122" s="193"/>
      <c r="BX122" s="193"/>
      <c r="BY122" s="193"/>
      <c r="BZ122" s="193"/>
      <c r="CA122" s="193"/>
      <c r="CB122" s="193"/>
      <c r="CC122" s="193"/>
      <c r="CD122" s="193"/>
      <c r="CE122" s="193"/>
      <c r="CF122" s="193"/>
      <c r="CG122" s="193"/>
      <c r="CH122" s="193"/>
      <c r="CI122" s="193"/>
      <c r="CJ122" s="193"/>
      <c r="CK122" s="193"/>
      <c r="CL122" s="193"/>
      <c r="CM122" s="193"/>
      <c r="CN122" s="193"/>
      <c r="CO122" s="193"/>
      <c r="CP122" s="193"/>
      <c r="CQ122" s="193"/>
      <c r="CR122" s="193"/>
      <c r="CS122" s="193"/>
      <c r="CT122" s="193"/>
      <c r="CU122" s="193"/>
      <c r="CV122" s="193"/>
      <c r="CW122" s="193"/>
      <c r="CX122" s="193"/>
      <c r="CY122" s="193"/>
      <c r="CZ122" s="193"/>
      <c r="DA122" s="193"/>
      <c r="DB122" s="193"/>
      <c r="DC122" s="193"/>
      <c r="DD122" s="193"/>
      <c r="DE122" s="193"/>
      <c r="DF122" s="193"/>
      <c r="DG122" s="193"/>
      <c r="DH122" s="193"/>
      <c r="DI122" s="193"/>
      <c r="DJ122" s="193"/>
      <c r="DK122" s="193"/>
      <c r="DL122" s="193"/>
      <c r="DM122" s="193"/>
      <c r="DN122" s="193"/>
      <c r="DO122" s="193"/>
      <c r="DP122" s="193"/>
      <c r="DQ122" s="193"/>
      <c r="DR122" s="193"/>
      <c r="DS122" s="193"/>
      <c r="DT122" s="193"/>
      <c r="DU122" s="193"/>
      <c r="DV122" s="193"/>
      <c r="DW122" s="193"/>
      <c r="DX122" s="193"/>
      <c r="DY122" s="193"/>
      <c r="DZ122" s="193"/>
      <c r="EA122" s="193"/>
      <c r="EB122" s="193"/>
      <c r="EC122" s="193"/>
      <c r="ED122" s="193"/>
      <c r="EE122" s="193"/>
      <c r="EF122" s="193"/>
      <c r="EG122" s="193"/>
      <c r="EH122" s="193"/>
      <c r="EI122" s="193"/>
      <c r="EJ122" s="193"/>
      <c r="EK122" s="193"/>
      <c r="EL122" s="193"/>
      <c r="EM122" s="193"/>
      <c r="EN122" s="193"/>
      <c r="EO122" s="193"/>
      <c r="EP122" s="193"/>
      <c r="EQ122" s="193"/>
      <c r="ER122" s="193"/>
      <c r="ES122" s="193"/>
      <c r="ET122" s="193"/>
      <c r="EU122" s="193"/>
      <c r="EV122" s="193"/>
      <c r="EW122" s="193"/>
      <c r="EX122" s="193"/>
      <c r="EY122" s="193"/>
      <c r="EZ122" s="193"/>
      <c r="FA122" s="193"/>
      <c r="FB122" s="193"/>
      <c r="FC122" s="193"/>
      <c r="FD122" s="193"/>
      <c r="FE122" s="193"/>
      <c r="FF122" s="193"/>
      <c r="FG122" s="193"/>
      <c r="FH122" s="193"/>
      <c r="FI122" s="193"/>
      <c r="FJ122" s="193"/>
      <c r="FK122" s="193"/>
      <c r="FL122" s="193"/>
      <c r="FM122" s="193"/>
      <c r="FN122" s="193"/>
      <c r="FO122" s="193"/>
      <c r="FP122" s="193"/>
      <c r="FQ122" s="193"/>
      <c r="FR122" s="193"/>
      <c r="FS122" s="193"/>
      <c r="FT122" s="193"/>
      <c r="FU122" s="193"/>
      <c r="FV122" s="193"/>
      <c r="FW122" s="193"/>
      <c r="FX122" s="193"/>
      <c r="FY122" s="193"/>
      <c r="FZ122" s="193"/>
      <c r="GA122" s="193"/>
      <c r="GB122" s="193"/>
      <c r="GC122" s="193"/>
      <c r="GD122" s="193"/>
      <c r="GE122" s="193"/>
      <c r="GF122" s="193"/>
      <c r="GG122" s="193"/>
      <c r="GH122" s="193"/>
      <c r="GI122" s="193"/>
      <c r="GJ122" s="193"/>
      <c r="GK122" s="193"/>
      <c r="GL122" s="193"/>
      <c r="GM122" s="193"/>
      <c r="GN122" s="193"/>
      <c r="GO122" s="193"/>
      <c r="GP122" s="193"/>
      <c r="GQ122" s="193"/>
      <c r="GR122" s="193"/>
      <c r="GS122" s="193"/>
      <c r="GT122" s="193"/>
      <c r="GU122" s="193"/>
      <c r="GV122" s="193"/>
      <c r="GW122" s="193"/>
      <c r="GX122" s="193"/>
      <c r="GY122" s="193"/>
      <c r="GZ122" s="193"/>
      <c r="HA122" s="193"/>
      <c r="HB122" s="193"/>
      <c r="HC122" s="193"/>
      <c r="HD122" s="193"/>
      <c r="HE122" s="193"/>
      <c r="HF122" s="193"/>
      <c r="HG122" s="193"/>
      <c r="HH122" s="193"/>
      <c r="HI122" s="193"/>
      <c r="HJ122" s="193"/>
      <c r="HK122" s="193"/>
      <c r="HL122" s="193"/>
      <c r="HM122" s="193"/>
      <c r="HN122" s="193"/>
      <c r="HO122" s="193"/>
      <c r="HP122" s="193"/>
      <c r="HQ122" s="193"/>
      <c r="HR122" s="193"/>
      <c r="HS122" s="193"/>
      <c r="HT122" s="193"/>
      <c r="HU122" s="193"/>
      <c r="HV122" s="193"/>
      <c r="HW122" s="193"/>
      <c r="HX122" s="193"/>
      <c r="HY122" s="193"/>
      <c r="HZ122" s="193"/>
      <c r="IA122" s="193"/>
      <c r="IB122" s="193"/>
      <c r="IC122" s="193"/>
      <c r="ID122" s="193" t="n">
        <v>-846.4905171493</v>
      </c>
      <c r="IE122" s="193" t="n">
        <v>-846.4905171493</v>
      </c>
      <c r="IF122" s="193"/>
    </row>
    <row r="123" customFormat="false" ht="12.75" hidden="false" customHeight="false" outlineLevel="0" collapsed="false">
      <c r="A123" s="191" t="s">
        <v>32</v>
      </c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  <c r="AW123" s="193"/>
      <c r="AX123" s="193"/>
      <c r="AY123" s="193"/>
      <c r="AZ123" s="193"/>
      <c r="BA123" s="193"/>
      <c r="BB123" s="193"/>
      <c r="BC123" s="193"/>
      <c r="BD123" s="193"/>
      <c r="BE123" s="193"/>
      <c r="BF123" s="193"/>
      <c r="BG123" s="193"/>
      <c r="BH123" s="193"/>
      <c r="BI123" s="193"/>
      <c r="BJ123" s="193"/>
      <c r="BK123" s="193"/>
      <c r="BL123" s="193"/>
      <c r="BM123" s="193"/>
      <c r="BN123" s="193"/>
      <c r="BO123" s="193"/>
      <c r="BP123" s="193"/>
      <c r="BQ123" s="193"/>
      <c r="BR123" s="193"/>
      <c r="BS123" s="193"/>
      <c r="BT123" s="193"/>
      <c r="BU123" s="193"/>
      <c r="BV123" s="193"/>
      <c r="BW123" s="193"/>
      <c r="BX123" s="193"/>
      <c r="BY123" s="193"/>
      <c r="BZ123" s="193"/>
      <c r="CA123" s="193"/>
      <c r="CB123" s="193"/>
      <c r="CC123" s="193"/>
      <c r="CD123" s="193"/>
      <c r="CE123" s="193"/>
      <c r="CF123" s="193"/>
      <c r="CG123" s="193"/>
      <c r="CH123" s="193"/>
      <c r="CI123" s="193"/>
      <c r="CJ123" s="193"/>
      <c r="CK123" s="193"/>
      <c r="CL123" s="193"/>
      <c r="CM123" s="193"/>
      <c r="CN123" s="193"/>
      <c r="CO123" s="193"/>
      <c r="CP123" s="193"/>
      <c r="CQ123" s="193"/>
      <c r="CR123" s="193"/>
      <c r="CS123" s="193"/>
      <c r="CT123" s="193"/>
      <c r="CU123" s="193"/>
      <c r="CV123" s="193"/>
      <c r="CW123" s="193"/>
      <c r="CX123" s="193"/>
      <c r="CY123" s="193"/>
      <c r="CZ123" s="193"/>
      <c r="DA123" s="193"/>
      <c r="DB123" s="193"/>
      <c r="DC123" s="193"/>
      <c r="DD123" s="193"/>
      <c r="DE123" s="193"/>
      <c r="DF123" s="193"/>
      <c r="DG123" s="193"/>
      <c r="DH123" s="193"/>
      <c r="DI123" s="193"/>
      <c r="DJ123" s="193"/>
      <c r="DK123" s="193"/>
      <c r="DL123" s="193"/>
      <c r="DM123" s="193"/>
      <c r="DN123" s="193"/>
      <c r="DO123" s="193"/>
      <c r="DP123" s="193"/>
      <c r="DQ123" s="193"/>
      <c r="DR123" s="193"/>
      <c r="DS123" s="193"/>
      <c r="DT123" s="193"/>
      <c r="DU123" s="193"/>
      <c r="DV123" s="193"/>
      <c r="DW123" s="193"/>
      <c r="DX123" s="193"/>
      <c r="DY123" s="193"/>
      <c r="DZ123" s="193"/>
      <c r="EA123" s="193"/>
      <c r="EB123" s="193"/>
      <c r="EC123" s="193"/>
      <c r="ED123" s="193"/>
      <c r="EE123" s="193"/>
      <c r="EF123" s="193"/>
      <c r="EG123" s="193"/>
      <c r="EH123" s="193"/>
      <c r="EI123" s="193"/>
      <c r="EJ123" s="193"/>
      <c r="EK123" s="193"/>
      <c r="EL123" s="193"/>
      <c r="EM123" s="193"/>
      <c r="EN123" s="193"/>
      <c r="EO123" s="193"/>
      <c r="EP123" s="193"/>
      <c r="EQ123" s="193"/>
      <c r="ER123" s="193"/>
      <c r="ES123" s="193"/>
      <c r="ET123" s="193"/>
      <c r="EU123" s="193"/>
      <c r="EV123" s="193"/>
      <c r="EW123" s="193"/>
      <c r="EX123" s="193"/>
      <c r="EY123" s="193"/>
      <c r="EZ123" s="193"/>
      <c r="FA123" s="193"/>
      <c r="FB123" s="193"/>
      <c r="FC123" s="193"/>
      <c r="FD123" s="193"/>
      <c r="FE123" s="193"/>
      <c r="FF123" s="193"/>
      <c r="FG123" s="193"/>
      <c r="FH123" s="193"/>
      <c r="FI123" s="193"/>
      <c r="FJ123" s="193"/>
      <c r="FK123" s="193"/>
      <c r="FL123" s="193"/>
      <c r="FM123" s="193"/>
      <c r="FN123" s="193"/>
      <c r="FO123" s="193"/>
      <c r="FP123" s="193"/>
      <c r="FQ123" s="193"/>
      <c r="FR123" s="193"/>
      <c r="FS123" s="193"/>
      <c r="FT123" s="193"/>
      <c r="FU123" s="193"/>
      <c r="FV123" s="193"/>
      <c r="FW123" s="193"/>
      <c r="FX123" s="193"/>
      <c r="FY123" s="193"/>
      <c r="FZ123" s="193"/>
      <c r="GA123" s="193"/>
      <c r="GB123" s="193"/>
      <c r="GC123" s="193"/>
      <c r="GD123" s="193"/>
      <c r="GE123" s="193"/>
      <c r="GF123" s="193"/>
      <c r="GG123" s="193"/>
      <c r="GH123" s="193"/>
      <c r="GI123" s="193"/>
      <c r="GJ123" s="193"/>
      <c r="GK123" s="193"/>
      <c r="GL123" s="193"/>
      <c r="GM123" s="193"/>
      <c r="GN123" s="193"/>
      <c r="GO123" s="193"/>
      <c r="GP123" s="193"/>
      <c r="GQ123" s="193"/>
      <c r="GR123" s="193"/>
      <c r="GS123" s="193"/>
      <c r="GT123" s="193"/>
      <c r="GU123" s="193"/>
      <c r="GV123" s="193"/>
      <c r="GW123" s="193"/>
      <c r="GX123" s="193"/>
      <c r="GY123" s="193"/>
      <c r="GZ123" s="193"/>
      <c r="HA123" s="193"/>
      <c r="HB123" s="193"/>
      <c r="HC123" s="193"/>
      <c r="HD123" s="193"/>
      <c r="HE123" s="193"/>
      <c r="HF123" s="193"/>
      <c r="HG123" s="193"/>
      <c r="HH123" s="193"/>
      <c r="HI123" s="193"/>
      <c r="HJ123" s="193"/>
      <c r="HK123" s="193"/>
      <c r="HL123" s="193"/>
      <c r="HM123" s="193"/>
      <c r="HN123" s="193"/>
      <c r="HO123" s="193"/>
      <c r="HP123" s="193"/>
      <c r="HQ123" s="193"/>
      <c r="HR123" s="193"/>
      <c r="HS123" s="193"/>
      <c r="HT123" s="193"/>
      <c r="HU123" s="193"/>
      <c r="HV123" s="193"/>
      <c r="HW123" s="193"/>
      <c r="HX123" s="193"/>
      <c r="HY123" s="193"/>
      <c r="HZ123" s="193"/>
      <c r="IA123" s="193"/>
      <c r="IB123" s="193"/>
      <c r="IC123" s="193"/>
      <c r="ID123" s="193" t="n">
        <v>0</v>
      </c>
      <c r="IE123" s="193" t="n">
        <v>0</v>
      </c>
      <c r="IF123" s="193"/>
    </row>
    <row r="124" customFormat="false" ht="12.75" hidden="false" customHeight="false" outlineLevel="0" collapsed="false">
      <c r="A124" s="191" t="s">
        <v>33</v>
      </c>
      <c r="B124" s="193"/>
      <c r="C124" s="193"/>
      <c r="D124" s="193"/>
      <c r="E124" s="193"/>
      <c r="F124" s="193"/>
      <c r="G124" s="193"/>
      <c r="H124" s="193" t="n">
        <v>23772.8857601366</v>
      </c>
      <c r="I124" s="193" t="n">
        <v>5483.86875206969</v>
      </c>
      <c r="J124" s="193"/>
      <c r="K124" s="193"/>
      <c r="L124" s="193"/>
      <c r="M124" s="193"/>
      <c r="N124" s="193"/>
      <c r="O124" s="193"/>
      <c r="P124" s="193" t="n">
        <v>-16120.8408707138</v>
      </c>
      <c r="Q124" s="193" t="n">
        <v>-15297.9094660918</v>
      </c>
      <c r="R124" s="193" t="n">
        <v>-16434.2079790301</v>
      </c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  <c r="AW124" s="193"/>
      <c r="AX124" s="193"/>
      <c r="AY124" s="193"/>
      <c r="AZ124" s="193"/>
      <c r="BA124" s="193"/>
      <c r="BB124" s="193"/>
      <c r="BC124" s="193"/>
      <c r="BD124" s="193"/>
      <c r="BE124" s="193"/>
      <c r="BF124" s="193"/>
      <c r="BG124" s="193"/>
      <c r="BH124" s="193"/>
      <c r="BI124" s="193"/>
      <c r="BJ124" s="193"/>
      <c r="BK124" s="193"/>
      <c r="BL124" s="193"/>
      <c r="BM124" s="193"/>
      <c r="BN124" s="193"/>
      <c r="BO124" s="193"/>
      <c r="BP124" s="193"/>
      <c r="BQ124" s="193"/>
      <c r="BR124" s="193"/>
      <c r="BS124" s="193"/>
      <c r="BT124" s="193"/>
      <c r="BU124" s="193"/>
      <c r="BV124" s="193"/>
      <c r="BW124" s="193"/>
      <c r="BX124" s="193"/>
      <c r="BY124" s="193"/>
      <c r="BZ124" s="193"/>
      <c r="CA124" s="193"/>
      <c r="CB124" s="193"/>
      <c r="CC124" s="193"/>
      <c r="CD124" s="193"/>
      <c r="CE124" s="193"/>
      <c r="CF124" s="193"/>
      <c r="CG124" s="193"/>
      <c r="CH124" s="193"/>
      <c r="CI124" s="193"/>
      <c r="CJ124" s="193"/>
      <c r="CK124" s="193"/>
      <c r="CL124" s="193"/>
      <c r="CM124" s="193"/>
      <c r="CN124" s="193"/>
      <c r="CO124" s="193"/>
      <c r="CP124" s="193"/>
      <c r="CQ124" s="193"/>
      <c r="CR124" s="193"/>
      <c r="CS124" s="193"/>
      <c r="CT124" s="193"/>
      <c r="CU124" s="193"/>
      <c r="CV124" s="193"/>
      <c r="CW124" s="193"/>
      <c r="CX124" s="193"/>
      <c r="CY124" s="193"/>
      <c r="CZ124" s="193"/>
      <c r="DA124" s="193"/>
      <c r="DB124" s="193"/>
      <c r="DC124" s="193"/>
      <c r="DD124" s="193"/>
      <c r="DE124" s="193"/>
      <c r="DF124" s="193"/>
      <c r="DG124" s="193"/>
      <c r="DH124" s="193"/>
      <c r="DI124" s="193"/>
      <c r="DJ124" s="193"/>
      <c r="DK124" s="193"/>
      <c r="DL124" s="193"/>
      <c r="DM124" s="193"/>
      <c r="DN124" s="193"/>
      <c r="DO124" s="193"/>
      <c r="DP124" s="193"/>
      <c r="DQ124" s="193"/>
      <c r="DR124" s="193"/>
      <c r="DS124" s="193"/>
      <c r="DT124" s="193"/>
      <c r="DU124" s="193"/>
      <c r="DV124" s="193"/>
      <c r="DW124" s="193"/>
      <c r="DX124" s="193"/>
      <c r="DY124" s="193"/>
      <c r="DZ124" s="193"/>
      <c r="EA124" s="193"/>
      <c r="EB124" s="193"/>
      <c r="EC124" s="193"/>
      <c r="ED124" s="193"/>
      <c r="EE124" s="193"/>
      <c r="EF124" s="193"/>
      <c r="EG124" s="193"/>
      <c r="EH124" s="193"/>
      <c r="EI124" s="193"/>
      <c r="EJ124" s="193"/>
      <c r="EK124" s="193"/>
      <c r="EL124" s="193"/>
      <c r="EM124" s="193"/>
      <c r="EN124" s="193"/>
      <c r="EO124" s="193"/>
      <c r="EP124" s="193"/>
      <c r="EQ124" s="193"/>
      <c r="ER124" s="193"/>
      <c r="ES124" s="193"/>
      <c r="ET124" s="193"/>
      <c r="EU124" s="193"/>
      <c r="EV124" s="193"/>
      <c r="EW124" s="193"/>
      <c r="EX124" s="193"/>
      <c r="EY124" s="193"/>
      <c r="EZ124" s="193"/>
      <c r="FA124" s="193"/>
      <c r="FB124" s="193"/>
      <c r="FC124" s="193"/>
      <c r="FD124" s="193"/>
      <c r="FE124" s="193"/>
      <c r="FF124" s="193"/>
      <c r="FG124" s="193"/>
      <c r="FH124" s="193"/>
      <c r="FI124" s="193"/>
      <c r="FJ124" s="193"/>
      <c r="FK124" s="193"/>
      <c r="FL124" s="193"/>
      <c r="FM124" s="193"/>
      <c r="FN124" s="193"/>
      <c r="FO124" s="193"/>
      <c r="FP124" s="193"/>
      <c r="FQ124" s="193"/>
      <c r="FR124" s="193"/>
      <c r="FS124" s="193"/>
      <c r="FT124" s="193"/>
      <c r="FU124" s="193"/>
      <c r="FV124" s="193"/>
      <c r="FW124" s="193"/>
      <c r="FX124" s="193"/>
      <c r="FY124" s="193"/>
      <c r="FZ124" s="193"/>
      <c r="GA124" s="193"/>
      <c r="GB124" s="193"/>
      <c r="GC124" s="193"/>
      <c r="GD124" s="193"/>
      <c r="GE124" s="193"/>
      <c r="GF124" s="193"/>
      <c r="GG124" s="193"/>
      <c r="GH124" s="193"/>
      <c r="GI124" s="193"/>
      <c r="GJ124" s="193"/>
      <c r="GK124" s="193"/>
      <c r="GL124" s="193"/>
      <c r="GM124" s="193"/>
      <c r="GN124" s="193"/>
      <c r="GO124" s="193"/>
      <c r="GP124" s="193"/>
      <c r="GQ124" s="193"/>
      <c r="GR124" s="193"/>
      <c r="GS124" s="193"/>
      <c r="GT124" s="193"/>
      <c r="GU124" s="193"/>
      <c r="GV124" s="193"/>
      <c r="GW124" s="193"/>
      <c r="GX124" s="193"/>
      <c r="GY124" s="193"/>
      <c r="GZ124" s="193"/>
      <c r="HA124" s="193"/>
      <c r="HB124" s="193"/>
      <c r="HC124" s="193"/>
      <c r="HD124" s="193"/>
      <c r="HE124" s="193"/>
      <c r="HF124" s="193"/>
      <c r="HG124" s="193"/>
      <c r="HH124" s="193"/>
      <c r="HI124" s="193"/>
      <c r="HJ124" s="193"/>
      <c r="HK124" s="193"/>
      <c r="HL124" s="193"/>
      <c r="HM124" s="193"/>
      <c r="HN124" s="193"/>
      <c r="HO124" s="193"/>
      <c r="HP124" s="193"/>
      <c r="HQ124" s="193"/>
      <c r="HR124" s="193"/>
      <c r="HS124" s="193"/>
      <c r="HT124" s="193"/>
      <c r="HU124" s="193"/>
      <c r="HV124" s="193"/>
      <c r="HW124" s="193"/>
      <c r="HX124" s="193"/>
      <c r="HY124" s="193"/>
      <c r="HZ124" s="193"/>
      <c r="IA124" s="193"/>
      <c r="IB124" s="193"/>
      <c r="IC124" s="193"/>
      <c r="ID124" s="193" t="n">
        <v>-18596.2038036294</v>
      </c>
      <c r="IE124" s="193" t="n">
        <v>-18596.2038036294</v>
      </c>
      <c r="IF124" s="193"/>
    </row>
    <row r="125" customFormat="false" ht="12.75" hidden="false" customHeight="false" outlineLevel="0" collapsed="false">
      <c r="A125" s="191" t="s">
        <v>34</v>
      </c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  <c r="AW125" s="193"/>
      <c r="AX125" s="193"/>
      <c r="AY125" s="193"/>
      <c r="AZ125" s="193"/>
      <c r="BA125" s="193"/>
      <c r="BB125" s="193"/>
      <c r="BC125" s="193"/>
      <c r="BD125" s="193"/>
      <c r="BE125" s="193"/>
      <c r="BF125" s="193"/>
      <c r="BG125" s="193"/>
      <c r="BH125" s="193"/>
      <c r="BI125" s="193"/>
      <c r="BJ125" s="193"/>
      <c r="BK125" s="193"/>
      <c r="BL125" s="193"/>
      <c r="BM125" s="193"/>
      <c r="BN125" s="193"/>
      <c r="BO125" s="193"/>
      <c r="BP125" s="193"/>
      <c r="BQ125" s="193"/>
      <c r="BR125" s="193"/>
      <c r="BS125" s="193"/>
      <c r="BT125" s="193"/>
      <c r="BU125" s="193"/>
      <c r="BV125" s="193"/>
      <c r="BW125" s="193"/>
      <c r="BX125" s="193"/>
      <c r="BY125" s="193"/>
      <c r="BZ125" s="193"/>
      <c r="CA125" s="193"/>
      <c r="CB125" s="193"/>
      <c r="CC125" s="193"/>
      <c r="CD125" s="193"/>
      <c r="CE125" s="193"/>
      <c r="CF125" s="193"/>
      <c r="CG125" s="193"/>
      <c r="CH125" s="193"/>
      <c r="CI125" s="193"/>
      <c r="CJ125" s="193"/>
      <c r="CK125" s="193"/>
      <c r="CL125" s="193"/>
      <c r="CM125" s="193"/>
      <c r="CN125" s="193"/>
      <c r="CO125" s="193"/>
      <c r="CP125" s="193"/>
      <c r="CQ125" s="193"/>
      <c r="CR125" s="193"/>
      <c r="CS125" s="193"/>
      <c r="CT125" s="193"/>
      <c r="CU125" s="193"/>
      <c r="CV125" s="193"/>
      <c r="CW125" s="193"/>
      <c r="CX125" s="193"/>
      <c r="CY125" s="193"/>
      <c r="CZ125" s="193"/>
      <c r="DA125" s="193"/>
      <c r="DB125" s="193"/>
      <c r="DC125" s="193"/>
      <c r="DD125" s="193"/>
      <c r="DE125" s="193"/>
      <c r="DF125" s="193"/>
      <c r="DG125" s="193"/>
      <c r="DH125" s="193"/>
      <c r="DI125" s="193"/>
      <c r="DJ125" s="193"/>
      <c r="DK125" s="193"/>
      <c r="DL125" s="193"/>
      <c r="DM125" s="193"/>
      <c r="DN125" s="193"/>
      <c r="DO125" s="193"/>
      <c r="DP125" s="193"/>
      <c r="DQ125" s="193"/>
      <c r="DR125" s="193"/>
      <c r="DS125" s="193"/>
      <c r="DT125" s="193"/>
      <c r="DU125" s="193"/>
      <c r="DV125" s="193"/>
      <c r="DW125" s="193"/>
      <c r="DX125" s="193"/>
      <c r="DY125" s="193"/>
      <c r="DZ125" s="193"/>
      <c r="EA125" s="193"/>
      <c r="EB125" s="193"/>
      <c r="EC125" s="193"/>
      <c r="ED125" s="193"/>
      <c r="EE125" s="193"/>
      <c r="EF125" s="193"/>
      <c r="EG125" s="193"/>
      <c r="EH125" s="193"/>
      <c r="EI125" s="193"/>
      <c r="EJ125" s="193"/>
      <c r="EK125" s="193"/>
      <c r="EL125" s="193"/>
      <c r="EM125" s="193"/>
      <c r="EN125" s="193"/>
      <c r="EO125" s="193"/>
      <c r="EP125" s="193"/>
      <c r="EQ125" s="193"/>
      <c r="ER125" s="193"/>
      <c r="ES125" s="193"/>
      <c r="ET125" s="193"/>
      <c r="EU125" s="193"/>
      <c r="EV125" s="193"/>
      <c r="EW125" s="193"/>
      <c r="EX125" s="193"/>
      <c r="EY125" s="193"/>
      <c r="EZ125" s="193"/>
      <c r="FA125" s="193"/>
      <c r="FB125" s="193"/>
      <c r="FC125" s="193"/>
      <c r="FD125" s="193"/>
      <c r="FE125" s="193"/>
      <c r="FF125" s="193"/>
      <c r="FG125" s="193"/>
      <c r="FH125" s="193"/>
      <c r="FI125" s="193"/>
      <c r="FJ125" s="193"/>
      <c r="FK125" s="193"/>
      <c r="FL125" s="193"/>
      <c r="FM125" s="193"/>
      <c r="FN125" s="193"/>
      <c r="FO125" s="193"/>
      <c r="FP125" s="193"/>
      <c r="FQ125" s="193"/>
      <c r="FR125" s="193"/>
      <c r="FS125" s="193"/>
      <c r="FT125" s="193"/>
      <c r="FU125" s="193"/>
      <c r="FV125" s="193"/>
      <c r="FW125" s="193"/>
      <c r="FX125" s="193"/>
      <c r="FY125" s="193"/>
      <c r="FZ125" s="193"/>
      <c r="GA125" s="193"/>
      <c r="GB125" s="193"/>
      <c r="GC125" s="193"/>
      <c r="GD125" s="193"/>
      <c r="GE125" s="193"/>
      <c r="GF125" s="193"/>
      <c r="GG125" s="193"/>
      <c r="GH125" s="193"/>
      <c r="GI125" s="193"/>
      <c r="GJ125" s="193"/>
      <c r="GK125" s="193"/>
      <c r="GL125" s="193"/>
      <c r="GM125" s="193"/>
      <c r="GN125" s="193"/>
      <c r="GO125" s="193"/>
      <c r="GP125" s="193"/>
      <c r="GQ125" s="193"/>
      <c r="GR125" s="193"/>
      <c r="GS125" s="193"/>
      <c r="GT125" s="193"/>
      <c r="GU125" s="193"/>
      <c r="GV125" s="193"/>
      <c r="GW125" s="193"/>
      <c r="GX125" s="193"/>
      <c r="GY125" s="193"/>
      <c r="GZ125" s="193"/>
      <c r="HA125" s="193"/>
      <c r="HB125" s="193"/>
      <c r="HC125" s="193"/>
      <c r="HD125" s="193"/>
      <c r="HE125" s="193"/>
      <c r="HF125" s="193"/>
      <c r="HG125" s="193"/>
      <c r="HH125" s="193"/>
      <c r="HI125" s="193"/>
      <c r="HJ125" s="193"/>
      <c r="HK125" s="193"/>
      <c r="HL125" s="193"/>
      <c r="HM125" s="193"/>
      <c r="HN125" s="193"/>
      <c r="HO125" s="193"/>
      <c r="HP125" s="193"/>
      <c r="HQ125" s="193"/>
      <c r="HR125" s="193"/>
      <c r="HS125" s="193"/>
      <c r="HT125" s="193"/>
      <c r="HU125" s="193"/>
      <c r="HV125" s="193"/>
      <c r="HW125" s="193"/>
      <c r="HX125" s="193"/>
      <c r="HY125" s="193"/>
      <c r="HZ125" s="193"/>
      <c r="IA125" s="193"/>
      <c r="IB125" s="193"/>
      <c r="IC125" s="193"/>
      <c r="ID125" s="193" t="n">
        <v>0</v>
      </c>
      <c r="IE125" s="193" t="n">
        <v>0</v>
      </c>
      <c r="IF125" s="193"/>
    </row>
    <row r="126" customFormat="false" ht="12.75" hidden="false" customHeight="false" outlineLevel="0" collapsed="false">
      <c r="A126" s="191" t="s">
        <v>35</v>
      </c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  <c r="AW126" s="193"/>
      <c r="AX126" s="193"/>
      <c r="AY126" s="193"/>
      <c r="AZ126" s="193"/>
      <c r="BA126" s="193"/>
      <c r="BB126" s="193"/>
      <c r="BC126" s="193"/>
      <c r="BD126" s="193"/>
      <c r="BE126" s="193"/>
      <c r="BF126" s="193"/>
      <c r="BG126" s="193"/>
      <c r="BH126" s="193"/>
      <c r="BI126" s="193"/>
      <c r="BJ126" s="193"/>
      <c r="BK126" s="193"/>
      <c r="BL126" s="193"/>
      <c r="BM126" s="193"/>
      <c r="BN126" s="193"/>
      <c r="BO126" s="193"/>
      <c r="BP126" s="193"/>
      <c r="BQ126" s="193"/>
      <c r="BR126" s="193"/>
      <c r="BS126" s="193"/>
      <c r="BT126" s="193"/>
      <c r="BU126" s="193"/>
      <c r="BV126" s="193"/>
      <c r="BW126" s="193"/>
      <c r="BX126" s="193"/>
      <c r="BY126" s="193"/>
      <c r="BZ126" s="193"/>
      <c r="CA126" s="193"/>
      <c r="CB126" s="193"/>
      <c r="CC126" s="193"/>
      <c r="CD126" s="193"/>
      <c r="CE126" s="193"/>
      <c r="CF126" s="193"/>
      <c r="CG126" s="193"/>
      <c r="CH126" s="193"/>
      <c r="CI126" s="193"/>
      <c r="CJ126" s="193"/>
      <c r="CK126" s="193"/>
      <c r="CL126" s="193"/>
      <c r="CM126" s="193"/>
      <c r="CN126" s="193"/>
      <c r="CO126" s="193"/>
      <c r="CP126" s="193"/>
      <c r="CQ126" s="193"/>
      <c r="CR126" s="193"/>
      <c r="CS126" s="193"/>
      <c r="CT126" s="193"/>
      <c r="CU126" s="193"/>
      <c r="CV126" s="193"/>
      <c r="CW126" s="193"/>
      <c r="CX126" s="193"/>
      <c r="CY126" s="193"/>
      <c r="CZ126" s="193"/>
      <c r="DA126" s="193"/>
      <c r="DB126" s="193"/>
      <c r="DC126" s="193"/>
      <c r="DD126" s="193"/>
      <c r="DE126" s="193"/>
      <c r="DF126" s="193"/>
      <c r="DG126" s="193"/>
      <c r="DH126" s="193"/>
      <c r="DI126" s="193"/>
      <c r="DJ126" s="193"/>
      <c r="DK126" s="193"/>
      <c r="DL126" s="193"/>
      <c r="DM126" s="193"/>
      <c r="DN126" s="193"/>
      <c r="DO126" s="193"/>
      <c r="DP126" s="193"/>
      <c r="DQ126" s="193"/>
      <c r="DR126" s="193"/>
      <c r="DS126" s="193"/>
      <c r="DT126" s="193"/>
      <c r="DU126" s="193"/>
      <c r="DV126" s="193"/>
      <c r="DW126" s="193"/>
      <c r="DX126" s="193"/>
      <c r="DY126" s="193"/>
      <c r="DZ126" s="193"/>
      <c r="EA126" s="193"/>
      <c r="EB126" s="193"/>
      <c r="EC126" s="193"/>
      <c r="ED126" s="193"/>
      <c r="EE126" s="193"/>
      <c r="EF126" s="193"/>
      <c r="EG126" s="193"/>
      <c r="EH126" s="193"/>
      <c r="EI126" s="193"/>
      <c r="EJ126" s="193"/>
      <c r="EK126" s="193"/>
      <c r="EL126" s="193"/>
      <c r="EM126" s="193"/>
      <c r="EN126" s="193"/>
      <c r="EO126" s="193"/>
      <c r="EP126" s="193"/>
      <c r="EQ126" s="193"/>
      <c r="ER126" s="193"/>
      <c r="ES126" s="193"/>
      <c r="ET126" s="193"/>
      <c r="EU126" s="193"/>
      <c r="EV126" s="193"/>
      <c r="EW126" s="193"/>
      <c r="EX126" s="193"/>
      <c r="EY126" s="193"/>
      <c r="EZ126" s="193"/>
      <c r="FA126" s="193"/>
      <c r="FB126" s="193"/>
      <c r="FC126" s="193"/>
      <c r="FD126" s="193"/>
      <c r="FE126" s="193"/>
      <c r="FF126" s="193"/>
      <c r="FG126" s="193"/>
      <c r="FH126" s="193"/>
      <c r="FI126" s="193"/>
      <c r="FJ126" s="193"/>
      <c r="FK126" s="193"/>
      <c r="FL126" s="193"/>
      <c r="FM126" s="193"/>
      <c r="FN126" s="193"/>
      <c r="FO126" s="193"/>
      <c r="FP126" s="193"/>
      <c r="FQ126" s="193"/>
      <c r="FR126" s="193"/>
      <c r="FS126" s="193"/>
      <c r="FT126" s="193"/>
      <c r="FU126" s="193"/>
      <c r="FV126" s="193"/>
      <c r="FW126" s="193"/>
      <c r="FX126" s="193"/>
      <c r="FY126" s="193"/>
      <c r="FZ126" s="193"/>
      <c r="GA126" s="193"/>
      <c r="GB126" s="193"/>
      <c r="GC126" s="193"/>
      <c r="GD126" s="193"/>
      <c r="GE126" s="193"/>
      <c r="GF126" s="193"/>
      <c r="GG126" s="193"/>
      <c r="GH126" s="193"/>
      <c r="GI126" s="193"/>
      <c r="GJ126" s="193"/>
      <c r="GK126" s="193"/>
      <c r="GL126" s="193"/>
      <c r="GM126" s="193"/>
      <c r="GN126" s="193"/>
      <c r="GO126" s="193"/>
      <c r="GP126" s="193"/>
      <c r="GQ126" s="193"/>
      <c r="GR126" s="193"/>
      <c r="GS126" s="193"/>
      <c r="GT126" s="193"/>
      <c r="GU126" s="193"/>
      <c r="GV126" s="193"/>
      <c r="GW126" s="193"/>
      <c r="GX126" s="193"/>
      <c r="GY126" s="193"/>
      <c r="GZ126" s="193"/>
      <c r="HA126" s="193"/>
      <c r="HB126" s="193"/>
      <c r="HC126" s="193"/>
      <c r="HD126" s="193"/>
      <c r="HE126" s="193"/>
      <c r="HF126" s="193"/>
      <c r="HG126" s="193"/>
      <c r="HH126" s="193"/>
      <c r="HI126" s="193"/>
      <c r="HJ126" s="193"/>
      <c r="HK126" s="193"/>
      <c r="HL126" s="193"/>
      <c r="HM126" s="193"/>
      <c r="HN126" s="193"/>
      <c r="HO126" s="193"/>
      <c r="HP126" s="193"/>
      <c r="HQ126" s="193"/>
      <c r="HR126" s="193"/>
      <c r="HS126" s="193"/>
      <c r="HT126" s="193"/>
      <c r="HU126" s="193"/>
      <c r="HV126" s="193"/>
      <c r="HW126" s="193"/>
      <c r="HX126" s="193"/>
      <c r="HY126" s="193"/>
      <c r="HZ126" s="193"/>
      <c r="IA126" s="193"/>
      <c r="IB126" s="193"/>
      <c r="IC126" s="193"/>
      <c r="ID126" s="193" t="n">
        <v>0</v>
      </c>
      <c r="IE126" s="193" t="n">
        <v>0</v>
      </c>
    </row>
    <row r="127" customFormat="false" ht="12.75" hidden="false" customHeight="false" outlineLevel="0" collapsed="false">
      <c r="A127" s="191" t="s">
        <v>36</v>
      </c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  <c r="AW127" s="193"/>
      <c r="AX127" s="193"/>
      <c r="AY127" s="193"/>
      <c r="AZ127" s="193"/>
      <c r="BA127" s="193"/>
      <c r="BB127" s="193"/>
      <c r="BC127" s="193"/>
      <c r="BD127" s="193"/>
      <c r="BE127" s="193"/>
      <c r="BF127" s="193"/>
      <c r="BG127" s="193"/>
      <c r="BH127" s="193"/>
      <c r="BI127" s="193"/>
      <c r="BJ127" s="193"/>
      <c r="BK127" s="193"/>
      <c r="BL127" s="193"/>
      <c r="BM127" s="193"/>
      <c r="BN127" s="193"/>
      <c r="BO127" s="193"/>
      <c r="BP127" s="193"/>
      <c r="BQ127" s="193"/>
      <c r="BR127" s="193"/>
      <c r="BS127" s="193"/>
      <c r="BT127" s="193"/>
      <c r="BU127" s="193"/>
      <c r="BV127" s="193"/>
      <c r="BW127" s="193"/>
      <c r="BX127" s="193"/>
      <c r="BY127" s="193"/>
      <c r="BZ127" s="193"/>
      <c r="CA127" s="193"/>
      <c r="CB127" s="193"/>
      <c r="CC127" s="193"/>
      <c r="CD127" s="193"/>
      <c r="CE127" s="193"/>
      <c r="CF127" s="193"/>
      <c r="CG127" s="193"/>
      <c r="CH127" s="193"/>
      <c r="CI127" s="193"/>
      <c r="CJ127" s="193"/>
      <c r="CK127" s="193"/>
      <c r="CL127" s="193"/>
      <c r="CM127" s="193"/>
      <c r="CN127" s="193"/>
      <c r="CO127" s="193"/>
      <c r="CP127" s="193"/>
      <c r="CQ127" s="193"/>
      <c r="CR127" s="193"/>
      <c r="CS127" s="193"/>
      <c r="CT127" s="193"/>
      <c r="CU127" s="193"/>
      <c r="CV127" s="193"/>
      <c r="CW127" s="193"/>
      <c r="CX127" s="193"/>
      <c r="CY127" s="193"/>
      <c r="CZ127" s="193"/>
      <c r="DA127" s="193"/>
      <c r="DB127" s="193"/>
      <c r="DC127" s="193"/>
      <c r="DD127" s="193"/>
      <c r="DE127" s="193"/>
      <c r="DF127" s="193"/>
      <c r="DG127" s="193"/>
      <c r="DH127" s="193"/>
      <c r="DI127" s="193"/>
      <c r="DJ127" s="193"/>
      <c r="DK127" s="193"/>
      <c r="DL127" s="193"/>
      <c r="DM127" s="193"/>
      <c r="DN127" s="193"/>
      <c r="DO127" s="193"/>
      <c r="DP127" s="193"/>
      <c r="DQ127" s="193"/>
      <c r="DR127" s="193"/>
      <c r="DS127" s="193"/>
      <c r="DT127" s="193"/>
      <c r="DU127" s="193"/>
      <c r="DV127" s="193"/>
      <c r="DW127" s="193"/>
      <c r="DX127" s="193"/>
      <c r="DY127" s="193"/>
      <c r="DZ127" s="193"/>
      <c r="EA127" s="193"/>
      <c r="EB127" s="193"/>
      <c r="EC127" s="193"/>
      <c r="ED127" s="193"/>
      <c r="EE127" s="193"/>
      <c r="EF127" s="193"/>
      <c r="EG127" s="193"/>
      <c r="EH127" s="193"/>
      <c r="EI127" s="193"/>
      <c r="EJ127" s="193"/>
      <c r="EK127" s="193"/>
      <c r="EL127" s="193"/>
      <c r="EM127" s="193"/>
      <c r="EN127" s="193"/>
      <c r="EO127" s="193"/>
      <c r="EP127" s="193"/>
      <c r="EQ127" s="193"/>
      <c r="ER127" s="193"/>
      <c r="ES127" s="193"/>
      <c r="ET127" s="193"/>
      <c r="EU127" s="193"/>
      <c r="EV127" s="193"/>
      <c r="EW127" s="193"/>
      <c r="EX127" s="193"/>
      <c r="EY127" s="193"/>
      <c r="EZ127" s="193"/>
      <c r="FA127" s="193"/>
      <c r="FB127" s="193"/>
      <c r="FC127" s="193"/>
      <c r="FD127" s="193"/>
      <c r="FE127" s="193"/>
      <c r="FF127" s="193"/>
      <c r="FG127" s="193"/>
      <c r="FH127" s="193"/>
      <c r="FI127" s="193"/>
      <c r="FJ127" s="193"/>
      <c r="FK127" s="193"/>
      <c r="FL127" s="193"/>
      <c r="FM127" s="193"/>
      <c r="FN127" s="193"/>
      <c r="FO127" s="193"/>
      <c r="FP127" s="193"/>
      <c r="FQ127" s="193"/>
      <c r="FR127" s="193"/>
      <c r="FS127" s="193"/>
      <c r="FT127" s="193"/>
      <c r="FU127" s="193"/>
      <c r="FV127" s="193"/>
      <c r="FW127" s="193"/>
      <c r="FX127" s="193"/>
      <c r="FY127" s="193"/>
      <c r="FZ127" s="193"/>
      <c r="GA127" s="193"/>
      <c r="GB127" s="193"/>
      <c r="GC127" s="193"/>
      <c r="GD127" s="193"/>
      <c r="GE127" s="193"/>
      <c r="GF127" s="193"/>
      <c r="GG127" s="193"/>
      <c r="GH127" s="193"/>
      <c r="GI127" s="193"/>
      <c r="GJ127" s="193"/>
      <c r="GK127" s="193"/>
      <c r="GL127" s="193"/>
      <c r="GM127" s="193"/>
      <c r="GN127" s="193"/>
      <c r="GO127" s="193"/>
      <c r="GP127" s="193"/>
      <c r="GQ127" s="193"/>
      <c r="GR127" s="193"/>
      <c r="GS127" s="193"/>
      <c r="GT127" s="193"/>
      <c r="GU127" s="193"/>
      <c r="GV127" s="193"/>
      <c r="GW127" s="193"/>
      <c r="GX127" s="193"/>
      <c r="GY127" s="193"/>
      <c r="GZ127" s="193"/>
      <c r="HA127" s="193"/>
      <c r="HB127" s="193"/>
      <c r="HC127" s="193"/>
      <c r="HD127" s="193"/>
      <c r="HE127" s="193"/>
      <c r="HF127" s="193"/>
      <c r="HG127" s="193"/>
      <c r="HH127" s="193"/>
      <c r="HI127" s="193"/>
      <c r="HJ127" s="193"/>
      <c r="HK127" s="193"/>
      <c r="HL127" s="193"/>
      <c r="HM127" s="193"/>
      <c r="HN127" s="193"/>
      <c r="HO127" s="193"/>
      <c r="HP127" s="193"/>
      <c r="HQ127" s="193"/>
      <c r="HR127" s="193"/>
      <c r="HS127" s="193"/>
      <c r="HT127" s="193"/>
      <c r="HU127" s="193"/>
      <c r="HV127" s="193"/>
      <c r="HW127" s="193"/>
      <c r="HX127" s="193"/>
      <c r="HY127" s="193"/>
      <c r="HZ127" s="193"/>
      <c r="IA127" s="193"/>
      <c r="IB127" s="193"/>
      <c r="IC127" s="193"/>
      <c r="ID127" s="193" t="n">
        <v>0</v>
      </c>
      <c r="IE127" s="193" t="n">
        <v>0</v>
      </c>
    </row>
    <row r="128" customFormat="false" ht="12.75" hidden="false" customHeight="false" outlineLevel="0" collapsed="false">
      <c r="A128" s="191" t="s">
        <v>37</v>
      </c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 t="n">
        <v>-3.902470493759</v>
      </c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  <c r="AW128" s="193"/>
      <c r="AX128" s="193"/>
      <c r="AY128" s="193"/>
      <c r="AZ128" s="193"/>
      <c r="BA128" s="193"/>
      <c r="BB128" s="193"/>
      <c r="BC128" s="193"/>
      <c r="BD128" s="193"/>
      <c r="BE128" s="193"/>
      <c r="BF128" s="193"/>
      <c r="BG128" s="193"/>
      <c r="BH128" s="193"/>
      <c r="BI128" s="193"/>
      <c r="BJ128" s="193"/>
      <c r="BK128" s="193"/>
      <c r="BL128" s="193"/>
      <c r="BM128" s="193"/>
      <c r="BN128" s="193"/>
      <c r="BO128" s="193"/>
      <c r="BP128" s="193"/>
      <c r="BQ128" s="193"/>
      <c r="BR128" s="193"/>
      <c r="BS128" s="193"/>
      <c r="BT128" s="193"/>
      <c r="BU128" s="193"/>
      <c r="BV128" s="193"/>
      <c r="BW128" s="193"/>
      <c r="BX128" s="193"/>
      <c r="BY128" s="193"/>
      <c r="BZ128" s="193"/>
      <c r="CA128" s="193"/>
      <c r="CB128" s="193"/>
      <c r="CC128" s="193"/>
      <c r="CD128" s="193"/>
      <c r="CE128" s="193"/>
      <c r="CF128" s="193"/>
      <c r="CG128" s="193"/>
      <c r="CH128" s="193"/>
      <c r="CI128" s="193"/>
      <c r="CJ128" s="193"/>
      <c r="CK128" s="193"/>
      <c r="CL128" s="193"/>
      <c r="CM128" s="193"/>
      <c r="CN128" s="193"/>
      <c r="CO128" s="193"/>
      <c r="CP128" s="193"/>
      <c r="CQ128" s="193"/>
      <c r="CR128" s="193"/>
      <c r="CS128" s="193"/>
      <c r="CT128" s="193"/>
      <c r="CU128" s="193"/>
      <c r="CV128" s="193"/>
      <c r="CW128" s="193"/>
      <c r="CX128" s="193"/>
      <c r="CY128" s="193"/>
      <c r="CZ128" s="193"/>
      <c r="DA128" s="193"/>
      <c r="DB128" s="193"/>
      <c r="DC128" s="193"/>
      <c r="DD128" s="193"/>
      <c r="DE128" s="193"/>
      <c r="DF128" s="193"/>
      <c r="DG128" s="193"/>
      <c r="DH128" s="193"/>
      <c r="DI128" s="193"/>
      <c r="DJ128" s="193"/>
      <c r="DK128" s="193"/>
      <c r="DL128" s="193"/>
      <c r="DM128" s="193"/>
      <c r="DN128" s="193"/>
      <c r="DO128" s="193"/>
      <c r="DP128" s="193"/>
      <c r="DQ128" s="193"/>
      <c r="DR128" s="193"/>
      <c r="DS128" s="193"/>
      <c r="DT128" s="193"/>
      <c r="DU128" s="193"/>
      <c r="DV128" s="193"/>
      <c r="DW128" s="193"/>
      <c r="DX128" s="193"/>
      <c r="DY128" s="193"/>
      <c r="DZ128" s="193"/>
      <c r="EA128" s="193"/>
      <c r="EB128" s="193"/>
      <c r="EC128" s="193"/>
      <c r="ED128" s="193"/>
      <c r="EE128" s="193"/>
      <c r="EF128" s="193"/>
      <c r="EG128" s="193"/>
      <c r="EH128" s="193"/>
      <c r="EI128" s="193"/>
      <c r="EJ128" s="193"/>
      <c r="EK128" s="193"/>
      <c r="EL128" s="193"/>
      <c r="EM128" s="193"/>
      <c r="EN128" s="193"/>
      <c r="EO128" s="193"/>
      <c r="EP128" s="193"/>
      <c r="EQ128" s="193"/>
      <c r="ER128" s="193"/>
      <c r="ES128" s="193"/>
      <c r="ET128" s="193"/>
      <c r="EU128" s="193"/>
      <c r="EV128" s="193"/>
      <c r="EW128" s="193"/>
      <c r="EX128" s="193"/>
      <c r="EY128" s="193"/>
      <c r="EZ128" s="193"/>
      <c r="FA128" s="193"/>
      <c r="FB128" s="193"/>
      <c r="FC128" s="193"/>
      <c r="FD128" s="193"/>
      <c r="FE128" s="193"/>
      <c r="FF128" s="193"/>
      <c r="FG128" s="193"/>
      <c r="FH128" s="193"/>
      <c r="FI128" s="193"/>
      <c r="FJ128" s="193"/>
      <c r="FK128" s="193"/>
      <c r="FL128" s="193"/>
      <c r="FM128" s="193"/>
      <c r="FN128" s="193"/>
      <c r="FO128" s="193"/>
      <c r="FP128" s="193"/>
      <c r="FQ128" s="193"/>
      <c r="FR128" s="193"/>
      <c r="FS128" s="193"/>
      <c r="FT128" s="193"/>
      <c r="FU128" s="193"/>
      <c r="FV128" s="193"/>
      <c r="FW128" s="193"/>
      <c r="FX128" s="193"/>
      <c r="FY128" s="193"/>
      <c r="FZ128" s="193"/>
      <c r="GA128" s="193"/>
      <c r="GB128" s="193"/>
      <c r="GC128" s="193"/>
      <c r="GD128" s="193"/>
      <c r="GE128" s="193"/>
      <c r="GF128" s="193"/>
      <c r="GG128" s="193"/>
      <c r="GH128" s="193"/>
      <c r="GI128" s="193"/>
      <c r="GJ128" s="193"/>
      <c r="GK128" s="193"/>
      <c r="GL128" s="193"/>
      <c r="GM128" s="193"/>
      <c r="GN128" s="193"/>
      <c r="GO128" s="193"/>
      <c r="GP128" s="193"/>
      <c r="GQ128" s="193"/>
      <c r="GR128" s="193"/>
      <c r="GS128" s="193"/>
      <c r="GT128" s="193"/>
      <c r="GU128" s="193"/>
      <c r="GV128" s="193"/>
      <c r="GW128" s="193"/>
      <c r="GX128" s="193"/>
      <c r="GY128" s="193"/>
      <c r="GZ128" s="193"/>
      <c r="HA128" s="193"/>
      <c r="HB128" s="193"/>
      <c r="HC128" s="193"/>
      <c r="HD128" s="193"/>
      <c r="HE128" s="193"/>
      <c r="HF128" s="193"/>
      <c r="HG128" s="193"/>
      <c r="HH128" s="193"/>
      <c r="HI128" s="193"/>
      <c r="HJ128" s="193"/>
      <c r="HK128" s="193"/>
      <c r="HL128" s="193"/>
      <c r="HM128" s="193"/>
      <c r="HN128" s="193"/>
      <c r="HO128" s="193"/>
      <c r="HP128" s="193"/>
      <c r="HQ128" s="193"/>
      <c r="HR128" s="193"/>
      <c r="HS128" s="193"/>
      <c r="HT128" s="193"/>
      <c r="HU128" s="193"/>
      <c r="HV128" s="193"/>
      <c r="HW128" s="193"/>
      <c r="HX128" s="193"/>
      <c r="HY128" s="193"/>
      <c r="HZ128" s="193"/>
      <c r="IA128" s="193"/>
      <c r="IB128" s="193"/>
      <c r="IC128" s="193"/>
      <c r="ID128" s="193" t="n">
        <v>-3.902470493759</v>
      </c>
      <c r="IE128" s="193" t="n">
        <v>-3.902470493759</v>
      </c>
    </row>
    <row r="129" customFormat="false" ht="12.75" hidden="false" customHeight="false" outlineLevel="0" collapsed="false">
      <c r="A129" s="191" t="s">
        <v>38</v>
      </c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  <c r="AW129" s="193"/>
      <c r="AX129" s="193"/>
      <c r="AY129" s="193"/>
      <c r="AZ129" s="193"/>
      <c r="BA129" s="193"/>
      <c r="BB129" s="193"/>
      <c r="BC129" s="193"/>
      <c r="BD129" s="193"/>
      <c r="BE129" s="193"/>
      <c r="BF129" s="193"/>
      <c r="BG129" s="193"/>
      <c r="BH129" s="193"/>
      <c r="BI129" s="193"/>
      <c r="BJ129" s="193"/>
      <c r="BK129" s="193"/>
      <c r="BL129" s="193"/>
      <c r="BM129" s="193"/>
      <c r="BN129" s="193"/>
      <c r="BO129" s="193"/>
      <c r="BP129" s="193"/>
      <c r="BQ129" s="193"/>
      <c r="BR129" s="193"/>
      <c r="BS129" s="193"/>
      <c r="BT129" s="193"/>
      <c r="BU129" s="193"/>
      <c r="BV129" s="193"/>
      <c r="BW129" s="193"/>
      <c r="BX129" s="193"/>
      <c r="BY129" s="193"/>
      <c r="BZ129" s="193"/>
      <c r="CA129" s="193"/>
      <c r="CB129" s="193"/>
      <c r="CC129" s="193"/>
      <c r="CD129" s="193"/>
      <c r="CE129" s="193"/>
      <c r="CF129" s="193"/>
      <c r="CG129" s="193"/>
      <c r="CH129" s="193"/>
      <c r="CI129" s="193"/>
      <c r="CJ129" s="193"/>
      <c r="CK129" s="193"/>
      <c r="CL129" s="193"/>
      <c r="CM129" s="193"/>
      <c r="CN129" s="193"/>
      <c r="CO129" s="193"/>
      <c r="CP129" s="193"/>
      <c r="CQ129" s="193"/>
      <c r="CR129" s="193"/>
      <c r="CS129" s="193"/>
      <c r="CT129" s="193"/>
      <c r="CU129" s="193"/>
      <c r="CV129" s="193"/>
      <c r="CW129" s="193"/>
      <c r="CX129" s="193"/>
      <c r="CY129" s="193"/>
      <c r="CZ129" s="193"/>
      <c r="DA129" s="193"/>
      <c r="DB129" s="193"/>
      <c r="DC129" s="193"/>
      <c r="DD129" s="193"/>
      <c r="DE129" s="193"/>
      <c r="DF129" s="193"/>
      <c r="DG129" s="193"/>
      <c r="DH129" s="193"/>
      <c r="DI129" s="193"/>
      <c r="DJ129" s="193"/>
      <c r="DK129" s="193"/>
      <c r="DL129" s="193"/>
      <c r="DM129" s="193"/>
      <c r="DN129" s="193"/>
      <c r="DO129" s="193"/>
      <c r="DP129" s="193"/>
      <c r="DQ129" s="193"/>
      <c r="DR129" s="193"/>
      <c r="DS129" s="193"/>
      <c r="DT129" s="193"/>
      <c r="DU129" s="193"/>
      <c r="DV129" s="193"/>
      <c r="DW129" s="193"/>
      <c r="DX129" s="193"/>
      <c r="DY129" s="193"/>
      <c r="DZ129" s="193"/>
      <c r="EA129" s="193"/>
      <c r="EB129" s="193"/>
      <c r="EC129" s="193"/>
      <c r="ED129" s="193"/>
      <c r="EE129" s="193"/>
      <c r="EF129" s="193"/>
      <c r="EG129" s="193"/>
      <c r="EH129" s="193"/>
      <c r="EI129" s="193"/>
      <c r="EJ129" s="193"/>
      <c r="EK129" s="193"/>
      <c r="EL129" s="193"/>
      <c r="EM129" s="193"/>
      <c r="EN129" s="193"/>
      <c r="EO129" s="193"/>
      <c r="EP129" s="193"/>
      <c r="EQ129" s="193"/>
      <c r="ER129" s="193"/>
      <c r="ES129" s="193"/>
      <c r="ET129" s="193"/>
      <c r="EU129" s="193"/>
      <c r="EV129" s="193"/>
      <c r="EW129" s="193"/>
      <c r="EX129" s="193"/>
      <c r="EY129" s="193"/>
      <c r="EZ129" s="193"/>
      <c r="FA129" s="193"/>
      <c r="FB129" s="193"/>
      <c r="FC129" s="193"/>
      <c r="FD129" s="193"/>
      <c r="FE129" s="193"/>
      <c r="FF129" s="193"/>
      <c r="FG129" s="193"/>
      <c r="FH129" s="193"/>
      <c r="FI129" s="193"/>
      <c r="FJ129" s="193"/>
      <c r="FK129" s="193"/>
      <c r="FL129" s="193"/>
      <c r="FM129" s="193"/>
      <c r="FN129" s="193"/>
      <c r="FO129" s="193"/>
      <c r="FP129" s="193"/>
      <c r="FQ129" s="193"/>
      <c r="FR129" s="193"/>
      <c r="FS129" s="193"/>
      <c r="FT129" s="193"/>
      <c r="FU129" s="193"/>
      <c r="FV129" s="193"/>
      <c r="FW129" s="193"/>
      <c r="FX129" s="193"/>
      <c r="FY129" s="193"/>
      <c r="FZ129" s="193"/>
      <c r="GA129" s="193"/>
      <c r="GB129" s="193"/>
      <c r="GC129" s="193"/>
      <c r="GD129" s="193"/>
      <c r="GE129" s="193"/>
      <c r="GF129" s="193"/>
      <c r="GG129" s="193"/>
      <c r="GH129" s="193"/>
      <c r="GI129" s="193"/>
      <c r="GJ129" s="193"/>
      <c r="GK129" s="193"/>
      <c r="GL129" s="193"/>
      <c r="GM129" s="193"/>
      <c r="GN129" s="193"/>
      <c r="GO129" s="193"/>
      <c r="GP129" s="193"/>
      <c r="GQ129" s="193"/>
      <c r="GR129" s="193"/>
      <c r="GS129" s="193"/>
      <c r="GT129" s="193"/>
      <c r="GU129" s="193"/>
      <c r="GV129" s="193"/>
      <c r="GW129" s="193"/>
      <c r="GX129" s="193"/>
      <c r="GY129" s="193"/>
      <c r="GZ129" s="193"/>
      <c r="HA129" s="193"/>
      <c r="HB129" s="193"/>
      <c r="HC129" s="193"/>
      <c r="HD129" s="193"/>
      <c r="HE129" s="193"/>
      <c r="HF129" s="193"/>
      <c r="HG129" s="193"/>
      <c r="HH129" s="193"/>
      <c r="HI129" s="193"/>
      <c r="HJ129" s="193"/>
      <c r="HK129" s="193"/>
      <c r="HL129" s="193"/>
      <c r="HM129" s="193"/>
      <c r="HN129" s="193"/>
      <c r="HO129" s="193"/>
      <c r="HP129" s="193"/>
      <c r="HQ129" s="193"/>
      <c r="HR129" s="193"/>
      <c r="HS129" s="193"/>
      <c r="HT129" s="193"/>
      <c r="HU129" s="193"/>
      <c r="HV129" s="193"/>
      <c r="HW129" s="193"/>
      <c r="HX129" s="193"/>
      <c r="HY129" s="193"/>
      <c r="HZ129" s="193"/>
      <c r="IA129" s="193"/>
      <c r="IB129" s="193"/>
      <c r="IC129" s="193"/>
      <c r="ID129" s="193" t="n">
        <v>0</v>
      </c>
      <c r="IE129" s="193" t="n">
        <v>0</v>
      </c>
    </row>
    <row r="130" customFormat="false" ht="12.75" hidden="false" customHeight="false" outlineLevel="0" collapsed="false">
      <c r="A130" s="191" t="s">
        <v>39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  <c r="AW130" s="193"/>
      <c r="AX130" s="193"/>
      <c r="AY130" s="193"/>
      <c r="AZ130" s="193"/>
      <c r="BA130" s="193"/>
      <c r="BB130" s="193"/>
      <c r="BC130" s="193"/>
      <c r="BD130" s="193"/>
      <c r="BE130" s="193"/>
      <c r="BF130" s="193"/>
      <c r="BG130" s="193"/>
      <c r="BH130" s="193"/>
      <c r="BI130" s="193"/>
      <c r="BJ130" s="193"/>
      <c r="BK130" s="193"/>
      <c r="BL130" s="193"/>
      <c r="BM130" s="193"/>
      <c r="BN130" s="193"/>
      <c r="BO130" s="193"/>
      <c r="BP130" s="193"/>
      <c r="BQ130" s="193"/>
      <c r="BR130" s="193"/>
      <c r="BS130" s="193"/>
      <c r="BT130" s="193"/>
      <c r="BU130" s="193"/>
      <c r="BV130" s="193"/>
      <c r="BW130" s="193"/>
      <c r="BX130" s="193"/>
      <c r="BY130" s="193"/>
      <c r="BZ130" s="193"/>
      <c r="CA130" s="193"/>
      <c r="CB130" s="193"/>
      <c r="CC130" s="193"/>
      <c r="CD130" s="193"/>
      <c r="CE130" s="193"/>
      <c r="CF130" s="193"/>
      <c r="CG130" s="193"/>
      <c r="CH130" s="193"/>
      <c r="CI130" s="193"/>
      <c r="CJ130" s="193"/>
      <c r="CK130" s="193"/>
      <c r="CL130" s="193"/>
      <c r="CM130" s="193"/>
      <c r="CN130" s="193"/>
      <c r="CO130" s="193"/>
      <c r="CP130" s="193"/>
      <c r="CQ130" s="193"/>
      <c r="CR130" s="193"/>
      <c r="CS130" s="193"/>
      <c r="CT130" s="193"/>
      <c r="CU130" s="193"/>
      <c r="CV130" s="193"/>
      <c r="CW130" s="193"/>
      <c r="CX130" s="193"/>
      <c r="CY130" s="193"/>
      <c r="CZ130" s="193"/>
      <c r="DA130" s="193"/>
      <c r="DB130" s="193"/>
      <c r="DC130" s="193"/>
      <c r="DD130" s="193"/>
      <c r="DE130" s="193"/>
      <c r="DF130" s="193"/>
      <c r="DG130" s="193"/>
      <c r="DH130" s="193"/>
      <c r="DI130" s="193"/>
      <c r="DJ130" s="193"/>
      <c r="DK130" s="193"/>
      <c r="DL130" s="193"/>
      <c r="DM130" s="193"/>
      <c r="DN130" s="193"/>
      <c r="DO130" s="193"/>
      <c r="DP130" s="193"/>
      <c r="DQ130" s="193"/>
      <c r="DR130" s="193"/>
      <c r="DS130" s="193"/>
      <c r="DT130" s="193"/>
      <c r="DU130" s="193"/>
      <c r="DV130" s="193"/>
      <c r="DW130" s="193"/>
      <c r="DX130" s="193"/>
      <c r="DY130" s="193"/>
      <c r="DZ130" s="193"/>
      <c r="EA130" s="193"/>
      <c r="EB130" s="193"/>
      <c r="EC130" s="193"/>
      <c r="ED130" s="193"/>
      <c r="EE130" s="193"/>
      <c r="EF130" s="193"/>
      <c r="EG130" s="193"/>
      <c r="EH130" s="193"/>
      <c r="EI130" s="193"/>
      <c r="EJ130" s="193"/>
      <c r="EK130" s="193"/>
      <c r="EL130" s="193"/>
      <c r="EM130" s="193"/>
      <c r="EN130" s="193"/>
      <c r="EO130" s="193"/>
      <c r="EP130" s="193"/>
      <c r="EQ130" s="193"/>
      <c r="ER130" s="193"/>
      <c r="ES130" s="193"/>
      <c r="ET130" s="193"/>
      <c r="EU130" s="193"/>
      <c r="EV130" s="193"/>
      <c r="EW130" s="193"/>
      <c r="EX130" s="193"/>
      <c r="EY130" s="193"/>
      <c r="EZ130" s="193"/>
      <c r="FA130" s="193"/>
      <c r="FB130" s="193"/>
      <c r="FC130" s="193"/>
      <c r="FD130" s="193"/>
      <c r="FE130" s="193"/>
      <c r="FF130" s="193"/>
      <c r="FG130" s="193"/>
      <c r="FH130" s="193"/>
      <c r="FI130" s="193"/>
      <c r="FJ130" s="193"/>
      <c r="FK130" s="193"/>
      <c r="FL130" s="193"/>
      <c r="FM130" s="193"/>
      <c r="FN130" s="193"/>
      <c r="FO130" s="193"/>
      <c r="FP130" s="193"/>
      <c r="FQ130" s="193"/>
      <c r="FR130" s="193"/>
      <c r="FS130" s="193"/>
      <c r="FT130" s="193"/>
      <c r="FU130" s="193"/>
      <c r="FV130" s="193"/>
      <c r="FW130" s="193"/>
      <c r="FX130" s="193"/>
      <c r="FY130" s="193"/>
      <c r="FZ130" s="193"/>
      <c r="GA130" s="193"/>
      <c r="GB130" s="193"/>
      <c r="GC130" s="193"/>
      <c r="GD130" s="193"/>
      <c r="GE130" s="193"/>
      <c r="GF130" s="193"/>
      <c r="GG130" s="193"/>
      <c r="GH130" s="193"/>
      <c r="GI130" s="193"/>
      <c r="GJ130" s="193"/>
      <c r="GK130" s="193"/>
      <c r="GL130" s="193"/>
      <c r="GM130" s="193"/>
      <c r="GN130" s="193"/>
      <c r="GO130" s="193"/>
      <c r="GP130" s="193"/>
      <c r="GQ130" s="193"/>
      <c r="GR130" s="193"/>
      <c r="GS130" s="193"/>
      <c r="GT130" s="193"/>
      <c r="GU130" s="193"/>
      <c r="GV130" s="193"/>
      <c r="GW130" s="193"/>
      <c r="GX130" s="193"/>
      <c r="GY130" s="193"/>
      <c r="GZ130" s="193"/>
      <c r="HA130" s="193"/>
      <c r="HB130" s="193"/>
      <c r="HC130" s="193"/>
      <c r="HD130" s="193"/>
      <c r="HE130" s="193"/>
      <c r="HF130" s="193"/>
      <c r="HG130" s="193"/>
      <c r="HH130" s="193"/>
      <c r="HI130" s="193"/>
      <c r="HJ130" s="193"/>
      <c r="HK130" s="193"/>
      <c r="HL130" s="193"/>
      <c r="HM130" s="193"/>
      <c r="HN130" s="193"/>
      <c r="HO130" s="193"/>
      <c r="HP130" s="193"/>
      <c r="HQ130" s="193"/>
      <c r="HR130" s="193"/>
      <c r="HS130" s="193"/>
      <c r="HT130" s="193"/>
      <c r="HU130" s="193"/>
      <c r="HV130" s="193"/>
      <c r="HW130" s="193"/>
      <c r="HX130" s="193"/>
      <c r="HY130" s="193"/>
      <c r="HZ130" s="193"/>
      <c r="IA130" s="193"/>
      <c r="IB130" s="193"/>
      <c r="IC130" s="193"/>
      <c r="ID130" s="193" t="n">
        <v>0</v>
      </c>
      <c r="IE130" s="193" t="n">
        <v>0</v>
      </c>
    </row>
    <row r="131" customFormat="false" ht="12.75" hidden="false" customHeight="false" outlineLevel="0" collapsed="false">
      <c r="A131" s="191" t="s">
        <v>40</v>
      </c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  <c r="AW131" s="193"/>
      <c r="AX131" s="193"/>
      <c r="AY131" s="193"/>
      <c r="AZ131" s="193"/>
      <c r="BA131" s="193"/>
      <c r="BB131" s="193"/>
      <c r="BC131" s="193"/>
      <c r="BD131" s="193"/>
      <c r="BE131" s="193"/>
      <c r="BF131" s="193"/>
      <c r="BG131" s="193"/>
      <c r="BH131" s="193"/>
      <c r="BI131" s="193"/>
      <c r="BJ131" s="193"/>
      <c r="BK131" s="193"/>
      <c r="BL131" s="193"/>
      <c r="BM131" s="193"/>
      <c r="BN131" s="193"/>
      <c r="BO131" s="193"/>
      <c r="BP131" s="193"/>
      <c r="BQ131" s="193"/>
      <c r="BR131" s="193"/>
      <c r="BS131" s="193"/>
      <c r="BT131" s="193"/>
      <c r="BU131" s="193"/>
      <c r="BV131" s="193"/>
      <c r="BW131" s="193"/>
      <c r="BX131" s="193"/>
      <c r="BY131" s="193"/>
      <c r="BZ131" s="193"/>
      <c r="CA131" s="193"/>
      <c r="CB131" s="193"/>
      <c r="CC131" s="193"/>
      <c r="CD131" s="193"/>
      <c r="CE131" s="193"/>
      <c r="CF131" s="193"/>
      <c r="CG131" s="193"/>
      <c r="CH131" s="193"/>
      <c r="CI131" s="193"/>
      <c r="CJ131" s="193"/>
      <c r="CK131" s="193"/>
      <c r="CL131" s="193"/>
      <c r="CM131" s="193"/>
      <c r="CN131" s="193"/>
      <c r="CO131" s="193"/>
      <c r="CP131" s="193"/>
      <c r="CQ131" s="193"/>
      <c r="CR131" s="193"/>
      <c r="CS131" s="193"/>
      <c r="CT131" s="193"/>
      <c r="CU131" s="193"/>
      <c r="CV131" s="193"/>
      <c r="CW131" s="193"/>
      <c r="CX131" s="193"/>
      <c r="CY131" s="193"/>
      <c r="CZ131" s="193"/>
      <c r="DA131" s="193"/>
      <c r="DB131" s="193"/>
      <c r="DC131" s="193"/>
      <c r="DD131" s="193"/>
      <c r="DE131" s="193"/>
      <c r="DF131" s="193"/>
      <c r="DG131" s="193"/>
      <c r="DH131" s="193"/>
      <c r="DI131" s="193"/>
      <c r="DJ131" s="193"/>
      <c r="DK131" s="193"/>
      <c r="DL131" s="193"/>
      <c r="DM131" s="193"/>
      <c r="DN131" s="193"/>
      <c r="DO131" s="193"/>
      <c r="DP131" s="193"/>
      <c r="DQ131" s="193"/>
      <c r="DR131" s="193"/>
      <c r="DS131" s="193"/>
      <c r="DT131" s="193"/>
      <c r="DU131" s="193"/>
      <c r="DV131" s="193"/>
      <c r="DW131" s="193"/>
      <c r="DX131" s="193"/>
      <c r="DY131" s="193"/>
      <c r="DZ131" s="193"/>
      <c r="EA131" s="193"/>
      <c r="EB131" s="193"/>
      <c r="EC131" s="193"/>
      <c r="ED131" s="193"/>
      <c r="EE131" s="193"/>
      <c r="EF131" s="193"/>
      <c r="EG131" s="193"/>
      <c r="EH131" s="193"/>
      <c r="EI131" s="193"/>
      <c r="EJ131" s="193"/>
      <c r="EK131" s="193"/>
      <c r="EL131" s="193"/>
      <c r="EM131" s="193"/>
      <c r="EN131" s="193"/>
      <c r="EO131" s="193"/>
      <c r="EP131" s="193"/>
      <c r="EQ131" s="193"/>
      <c r="ER131" s="193"/>
      <c r="ES131" s="193"/>
      <c r="ET131" s="193"/>
      <c r="EU131" s="193"/>
      <c r="EV131" s="193"/>
      <c r="EW131" s="193"/>
      <c r="EX131" s="193"/>
      <c r="EY131" s="193"/>
      <c r="EZ131" s="193"/>
      <c r="FA131" s="193"/>
      <c r="FB131" s="193"/>
      <c r="FC131" s="193"/>
      <c r="FD131" s="193"/>
      <c r="FE131" s="193"/>
      <c r="FF131" s="193"/>
      <c r="FG131" s="193"/>
      <c r="FH131" s="193"/>
      <c r="FI131" s="193"/>
      <c r="FJ131" s="193"/>
      <c r="FK131" s="193"/>
      <c r="FL131" s="193"/>
      <c r="FM131" s="193"/>
      <c r="FN131" s="193"/>
      <c r="FO131" s="193"/>
      <c r="FP131" s="193"/>
      <c r="FQ131" s="193"/>
      <c r="FR131" s="193"/>
      <c r="FS131" s="193"/>
      <c r="FT131" s="193"/>
      <c r="FU131" s="193"/>
      <c r="FV131" s="193"/>
      <c r="FW131" s="193"/>
      <c r="FX131" s="193"/>
      <c r="FY131" s="193"/>
      <c r="FZ131" s="193"/>
      <c r="GA131" s="193"/>
      <c r="GB131" s="193"/>
      <c r="GC131" s="193"/>
      <c r="GD131" s="193"/>
      <c r="GE131" s="193"/>
      <c r="GF131" s="193"/>
      <c r="GG131" s="193"/>
      <c r="GH131" s="193"/>
      <c r="GI131" s="193"/>
      <c r="GJ131" s="193"/>
      <c r="GK131" s="193"/>
      <c r="GL131" s="193"/>
      <c r="GM131" s="193"/>
      <c r="GN131" s="193"/>
      <c r="GO131" s="193"/>
      <c r="GP131" s="193"/>
      <c r="GQ131" s="193"/>
      <c r="GR131" s="193"/>
      <c r="GS131" s="193"/>
      <c r="GT131" s="193"/>
      <c r="GU131" s="193"/>
      <c r="GV131" s="193"/>
      <c r="GW131" s="193"/>
      <c r="GX131" s="193"/>
      <c r="GY131" s="193"/>
      <c r="GZ131" s="193"/>
      <c r="HA131" s="193"/>
      <c r="HB131" s="193"/>
      <c r="HC131" s="193"/>
      <c r="HD131" s="193"/>
      <c r="HE131" s="193"/>
      <c r="HF131" s="193"/>
      <c r="HG131" s="193"/>
      <c r="HH131" s="193"/>
      <c r="HI131" s="193"/>
      <c r="HJ131" s="193"/>
      <c r="HK131" s="193"/>
      <c r="HL131" s="193"/>
      <c r="HM131" s="193"/>
      <c r="HN131" s="193"/>
      <c r="HO131" s="193"/>
      <c r="HP131" s="193"/>
      <c r="HQ131" s="193"/>
      <c r="HR131" s="193"/>
      <c r="HS131" s="193"/>
      <c r="HT131" s="193"/>
      <c r="HU131" s="193"/>
      <c r="HV131" s="193"/>
      <c r="HW131" s="193"/>
      <c r="HX131" s="193"/>
      <c r="HY131" s="193"/>
      <c r="HZ131" s="193"/>
      <c r="IA131" s="193"/>
      <c r="IB131" s="193"/>
      <c r="IC131" s="193"/>
      <c r="ID131" s="193" t="n">
        <v>0</v>
      </c>
      <c r="IE131" s="193" t="n">
        <v>0</v>
      </c>
    </row>
    <row r="132" customFormat="false" ht="12.75" hidden="false" customHeight="false" outlineLevel="0" collapsed="false">
      <c r="A132" s="191" t="s">
        <v>41</v>
      </c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  <c r="AW132" s="193"/>
      <c r="AX132" s="193"/>
      <c r="AY132" s="193"/>
      <c r="AZ132" s="193"/>
      <c r="BA132" s="193"/>
      <c r="BB132" s="193"/>
      <c r="BC132" s="193"/>
      <c r="BD132" s="193"/>
      <c r="BE132" s="193"/>
      <c r="BF132" s="193"/>
      <c r="BG132" s="193"/>
      <c r="BH132" s="193"/>
      <c r="BI132" s="193"/>
      <c r="BJ132" s="193"/>
      <c r="BK132" s="193"/>
      <c r="BL132" s="193"/>
      <c r="BM132" s="193"/>
      <c r="BN132" s="193"/>
      <c r="BO132" s="193"/>
      <c r="BP132" s="193"/>
      <c r="BQ132" s="193"/>
      <c r="BR132" s="193"/>
      <c r="BS132" s="193"/>
      <c r="BT132" s="193"/>
      <c r="BU132" s="193"/>
      <c r="BV132" s="193"/>
      <c r="BW132" s="193"/>
      <c r="BX132" s="193"/>
      <c r="BY132" s="193"/>
      <c r="BZ132" s="193"/>
      <c r="CA132" s="193"/>
      <c r="CB132" s="193"/>
      <c r="CC132" s="193"/>
      <c r="CD132" s="193"/>
      <c r="CE132" s="193"/>
      <c r="CF132" s="193"/>
      <c r="CG132" s="193"/>
      <c r="CH132" s="193"/>
      <c r="CI132" s="193"/>
      <c r="CJ132" s="193"/>
      <c r="CK132" s="193"/>
      <c r="CL132" s="193"/>
      <c r="CM132" s="193"/>
      <c r="CN132" s="193"/>
      <c r="CO132" s="193"/>
      <c r="CP132" s="193"/>
      <c r="CQ132" s="193"/>
      <c r="CR132" s="193"/>
      <c r="CS132" s="193"/>
      <c r="CT132" s="193"/>
      <c r="CU132" s="193"/>
      <c r="CV132" s="193"/>
      <c r="CW132" s="193"/>
      <c r="CX132" s="193"/>
      <c r="CY132" s="193"/>
      <c r="CZ132" s="193"/>
      <c r="DA132" s="193"/>
      <c r="DB132" s="193"/>
      <c r="DC132" s="193"/>
      <c r="DD132" s="193"/>
      <c r="DE132" s="193"/>
      <c r="DF132" s="193"/>
      <c r="DG132" s="193"/>
      <c r="DH132" s="193"/>
      <c r="DI132" s="193"/>
      <c r="DJ132" s="193"/>
      <c r="DK132" s="193"/>
      <c r="DL132" s="193"/>
      <c r="DM132" s="193"/>
      <c r="DN132" s="193"/>
      <c r="DO132" s="193"/>
      <c r="DP132" s="193"/>
      <c r="DQ132" s="193"/>
      <c r="DR132" s="193"/>
      <c r="DS132" s="193"/>
      <c r="DT132" s="193"/>
      <c r="DU132" s="193"/>
      <c r="DV132" s="193"/>
      <c r="DW132" s="193"/>
      <c r="DX132" s="193"/>
      <c r="DY132" s="193"/>
      <c r="DZ132" s="193"/>
      <c r="EA132" s="193"/>
      <c r="EB132" s="193"/>
      <c r="EC132" s="193"/>
      <c r="ED132" s="193"/>
      <c r="EE132" s="193"/>
      <c r="EF132" s="193"/>
      <c r="EG132" s="193"/>
      <c r="EH132" s="193"/>
      <c r="EI132" s="193"/>
      <c r="EJ132" s="193"/>
      <c r="EK132" s="193"/>
      <c r="EL132" s="193"/>
      <c r="EM132" s="193"/>
      <c r="EN132" s="193"/>
      <c r="EO132" s="193"/>
      <c r="EP132" s="193"/>
      <c r="EQ132" s="193"/>
      <c r="ER132" s="193"/>
      <c r="ES132" s="193"/>
      <c r="ET132" s="193"/>
      <c r="EU132" s="193"/>
      <c r="EV132" s="193"/>
      <c r="EW132" s="193"/>
      <c r="EX132" s="193"/>
      <c r="EY132" s="193"/>
      <c r="EZ132" s="193"/>
      <c r="FA132" s="193"/>
      <c r="FB132" s="193"/>
      <c r="FC132" s="193"/>
      <c r="FD132" s="193"/>
      <c r="FE132" s="193"/>
      <c r="FF132" s="193"/>
      <c r="FG132" s="193"/>
      <c r="FH132" s="193"/>
      <c r="FI132" s="193"/>
      <c r="FJ132" s="193"/>
      <c r="FK132" s="193"/>
      <c r="FL132" s="193"/>
      <c r="FM132" s="193"/>
      <c r="FN132" s="193"/>
      <c r="FO132" s="193"/>
      <c r="FP132" s="193"/>
      <c r="FQ132" s="193"/>
      <c r="FR132" s="193"/>
      <c r="FS132" s="193"/>
      <c r="FT132" s="193"/>
      <c r="FU132" s="193"/>
      <c r="FV132" s="193"/>
      <c r="FW132" s="193"/>
      <c r="FX132" s="193"/>
      <c r="FY132" s="193"/>
      <c r="FZ132" s="193"/>
      <c r="GA132" s="193"/>
      <c r="GB132" s="193"/>
      <c r="GC132" s="193"/>
      <c r="GD132" s="193"/>
      <c r="GE132" s="193"/>
      <c r="GF132" s="193"/>
      <c r="GG132" s="193"/>
      <c r="GH132" s="193"/>
      <c r="GI132" s="193"/>
      <c r="GJ132" s="193"/>
      <c r="GK132" s="193"/>
      <c r="GL132" s="193"/>
      <c r="GM132" s="193"/>
      <c r="GN132" s="193"/>
      <c r="GO132" s="193"/>
      <c r="GP132" s="193"/>
      <c r="GQ132" s="193"/>
      <c r="GR132" s="193"/>
      <c r="GS132" s="193"/>
      <c r="GT132" s="193"/>
      <c r="GU132" s="193"/>
      <c r="GV132" s="193"/>
      <c r="GW132" s="193"/>
      <c r="GX132" s="193"/>
      <c r="GY132" s="193"/>
      <c r="GZ132" s="193"/>
      <c r="HA132" s="193"/>
      <c r="HB132" s="193"/>
      <c r="HC132" s="193"/>
      <c r="HD132" s="193"/>
      <c r="HE132" s="193"/>
      <c r="HF132" s="193"/>
      <c r="HG132" s="193"/>
      <c r="HH132" s="193"/>
      <c r="HI132" s="193"/>
      <c r="HJ132" s="193"/>
      <c r="HK132" s="193"/>
      <c r="HL132" s="193"/>
      <c r="HM132" s="193"/>
      <c r="HN132" s="193"/>
      <c r="HO132" s="193"/>
      <c r="HP132" s="193"/>
      <c r="HQ132" s="193"/>
      <c r="HR132" s="193"/>
      <c r="HS132" s="193"/>
      <c r="HT132" s="193"/>
      <c r="HU132" s="193"/>
      <c r="HV132" s="193"/>
      <c r="HW132" s="193"/>
      <c r="HX132" s="193"/>
      <c r="HY132" s="193"/>
      <c r="HZ132" s="193"/>
      <c r="IA132" s="193"/>
      <c r="IB132" s="193"/>
      <c r="IC132" s="193"/>
      <c r="ID132" s="193" t="n">
        <v>0</v>
      </c>
      <c r="IE132" s="193" t="n">
        <v>0</v>
      </c>
    </row>
    <row r="133" customFormat="false" ht="12.75" hidden="false" customHeight="false" outlineLevel="0" collapsed="false">
      <c r="A133" s="191" t="s">
        <v>42</v>
      </c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  <c r="AW133" s="193"/>
      <c r="AX133" s="193"/>
      <c r="AY133" s="193"/>
      <c r="AZ133" s="193"/>
      <c r="BA133" s="193"/>
      <c r="BB133" s="193"/>
      <c r="BC133" s="193"/>
      <c r="BD133" s="193"/>
      <c r="BE133" s="193"/>
      <c r="BF133" s="193"/>
      <c r="BG133" s="193"/>
      <c r="BH133" s="193"/>
      <c r="BI133" s="193"/>
      <c r="BJ133" s="193"/>
      <c r="BK133" s="193"/>
      <c r="BL133" s="193"/>
      <c r="BM133" s="193"/>
      <c r="BN133" s="193"/>
      <c r="BO133" s="193"/>
      <c r="BP133" s="193"/>
      <c r="BQ133" s="193"/>
      <c r="BR133" s="193"/>
      <c r="BS133" s="193"/>
      <c r="BT133" s="193"/>
      <c r="BU133" s="193"/>
      <c r="BV133" s="193"/>
      <c r="BW133" s="193"/>
      <c r="BX133" s="193"/>
      <c r="BY133" s="193"/>
      <c r="BZ133" s="193"/>
      <c r="CA133" s="193"/>
      <c r="CB133" s="193"/>
      <c r="CC133" s="193"/>
      <c r="CD133" s="193"/>
      <c r="CE133" s="193"/>
      <c r="CF133" s="193"/>
      <c r="CG133" s="193"/>
      <c r="CH133" s="193"/>
      <c r="CI133" s="193"/>
      <c r="CJ133" s="193"/>
      <c r="CK133" s="193"/>
      <c r="CL133" s="193"/>
      <c r="CM133" s="193"/>
      <c r="CN133" s="193"/>
      <c r="CO133" s="193"/>
      <c r="CP133" s="193"/>
      <c r="CQ133" s="193"/>
      <c r="CR133" s="193"/>
      <c r="CS133" s="193"/>
      <c r="CT133" s="193"/>
      <c r="CU133" s="193"/>
      <c r="CV133" s="193"/>
      <c r="CW133" s="193"/>
      <c r="CX133" s="193"/>
      <c r="CY133" s="193"/>
      <c r="CZ133" s="193"/>
      <c r="DA133" s="193"/>
      <c r="DB133" s="193"/>
      <c r="DC133" s="193"/>
      <c r="DD133" s="193"/>
      <c r="DE133" s="193"/>
      <c r="DF133" s="193"/>
      <c r="DG133" s="193"/>
      <c r="DH133" s="193"/>
      <c r="DI133" s="193"/>
      <c r="DJ133" s="193"/>
      <c r="DK133" s="193"/>
      <c r="DL133" s="193"/>
      <c r="DM133" s="193"/>
      <c r="DN133" s="193"/>
      <c r="DO133" s="193"/>
      <c r="DP133" s="193"/>
      <c r="DQ133" s="193"/>
      <c r="DR133" s="193"/>
      <c r="DS133" s="193"/>
      <c r="DT133" s="193"/>
      <c r="DU133" s="193"/>
      <c r="DV133" s="193"/>
      <c r="DW133" s="193"/>
      <c r="DX133" s="193"/>
      <c r="DY133" s="193"/>
      <c r="DZ133" s="193"/>
      <c r="EA133" s="193"/>
      <c r="EB133" s="193"/>
      <c r="EC133" s="193"/>
      <c r="ED133" s="193"/>
      <c r="EE133" s="193"/>
      <c r="EF133" s="193"/>
      <c r="EG133" s="193"/>
      <c r="EH133" s="193"/>
      <c r="EI133" s="193"/>
      <c r="EJ133" s="193"/>
      <c r="EK133" s="193"/>
      <c r="EL133" s="193"/>
      <c r="EM133" s="193"/>
      <c r="EN133" s="193"/>
      <c r="EO133" s="193"/>
      <c r="EP133" s="193"/>
      <c r="EQ133" s="193"/>
      <c r="ER133" s="193"/>
      <c r="ES133" s="193"/>
      <c r="ET133" s="193"/>
      <c r="EU133" s="193"/>
      <c r="EV133" s="193"/>
      <c r="EW133" s="193"/>
      <c r="EX133" s="193"/>
      <c r="EY133" s="193"/>
      <c r="EZ133" s="193"/>
      <c r="FA133" s="193"/>
      <c r="FB133" s="193"/>
      <c r="FC133" s="193"/>
      <c r="FD133" s="193"/>
      <c r="FE133" s="193"/>
      <c r="FF133" s="193"/>
      <c r="FG133" s="193"/>
      <c r="FH133" s="193"/>
      <c r="FI133" s="193"/>
      <c r="FJ133" s="193"/>
      <c r="FK133" s="193"/>
      <c r="FL133" s="193"/>
      <c r="FM133" s="193"/>
      <c r="FN133" s="193"/>
      <c r="FO133" s="193"/>
      <c r="FP133" s="193"/>
      <c r="FQ133" s="193"/>
      <c r="FR133" s="193"/>
      <c r="FS133" s="193"/>
      <c r="FT133" s="193"/>
      <c r="FU133" s="193"/>
      <c r="FV133" s="193"/>
      <c r="FW133" s="193"/>
      <c r="FX133" s="193"/>
      <c r="FY133" s="193"/>
      <c r="FZ133" s="193"/>
      <c r="GA133" s="193"/>
      <c r="GB133" s="193"/>
      <c r="GC133" s="193"/>
      <c r="GD133" s="193"/>
      <c r="GE133" s="193"/>
      <c r="GF133" s="193"/>
      <c r="GG133" s="193"/>
      <c r="GH133" s="193"/>
      <c r="GI133" s="193"/>
      <c r="GJ133" s="193"/>
      <c r="GK133" s="193"/>
      <c r="GL133" s="193"/>
      <c r="GM133" s="193"/>
      <c r="GN133" s="193"/>
      <c r="GO133" s="193"/>
      <c r="GP133" s="193"/>
      <c r="GQ133" s="193"/>
      <c r="GR133" s="193"/>
      <c r="GS133" s="193"/>
      <c r="GT133" s="193"/>
      <c r="GU133" s="193"/>
      <c r="GV133" s="193"/>
      <c r="GW133" s="193"/>
      <c r="GX133" s="193"/>
      <c r="GY133" s="193"/>
      <c r="GZ133" s="193"/>
      <c r="HA133" s="193"/>
      <c r="HB133" s="193"/>
      <c r="HC133" s="193"/>
      <c r="HD133" s="193"/>
      <c r="HE133" s="193"/>
      <c r="HF133" s="193"/>
      <c r="HG133" s="193"/>
      <c r="HH133" s="193"/>
      <c r="HI133" s="193"/>
      <c r="HJ133" s="193"/>
      <c r="HK133" s="193"/>
      <c r="HL133" s="193"/>
      <c r="HM133" s="193"/>
      <c r="HN133" s="193"/>
      <c r="HO133" s="193"/>
      <c r="HP133" s="193"/>
      <c r="HQ133" s="193"/>
      <c r="HR133" s="193"/>
      <c r="HS133" s="193"/>
      <c r="HT133" s="193"/>
      <c r="HU133" s="193"/>
      <c r="HV133" s="193"/>
      <c r="HW133" s="193"/>
      <c r="HX133" s="193"/>
      <c r="HY133" s="193"/>
      <c r="HZ133" s="193"/>
      <c r="IA133" s="193"/>
      <c r="IB133" s="193"/>
      <c r="IC133" s="193"/>
      <c r="ID133" s="193" t="n">
        <v>0</v>
      </c>
      <c r="IE133" s="193" t="n">
        <v>0</v>
      </c>
    </row>
    <row r="134" customFormat="false" ht="12.75" hidden="false" customHeight="false" outlineLevel="0" collapsed="false">
      <c r="A134" s="191" t="s">
        <v>43</v>
      </c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  <c r="AW134" s="193"/>
      <c r="AX134" s="193"/>
      <c r="AY134" s="193"/>
      <c r="AZ134" s="193"/>
      <c r="BA134" s="193"/>
      <c r="BB134" s="193"/>
      <c r="BC134" s="193"/>
      <c r="BD134" s="193"/>
      <c r="BE134" s="193"/>
      <c r="BF134" s="193"/>
      <c r="BG134" s="193"/>
      <c r="BH134" s="193"/>
      <c r="BI134" s="193"/>
      <c r="BJ134" s="193"/>
      <c r="BK134" s="193"/>
      <c r="BL134" s="193"/>
      <c r="BM134" s="193"/>
      <c r="BN134" s="193"/>
      <c r="BO134" s="193"/>
      <c r="BP134" s="193"/>
      <c r="BQ134" s="193"/>
      <c r="BR134" s="193"/>
      <c r="BS134" s="193"/>
      <c r="BT134" s="193"/>
      <c r="BU134" s="193"/>
      <c r="BV134" s="193"/>
      <c r="BW134" s="193"/>
      <c r="BX134" s="193"/>
      <c r="BY134" s="193"/>
      <c r="BZ134" s="193"/>
      <c r="CA134" s="193"/>
      <c r="CB134" s="193"/>
      <c r="CC134" s="193"/>
      <c r="CD134" s="193"/>
      <c r="CE134" s="193"/>
      <c r="CF134" s="193"/>
      <c r="CG134" s="193"/>
      <c r="CH134" s="193"/>
      <c r="CI134" s="193"/>
      <c r="CJ134" s="193"/>
      <c r="CK134" s="193"/>
      <c r="CL134" s="193"/>
      <c r="CM134" s="193"/>
      <c r="CN134" s="193"/>
      <c r="CO134" s="193"/>
      <c r="CP134" s="193"/>
      <c r="CQ134" s="193"/>
      <c r="CR134" s="193"/>
      <c r="CS134" s="193"/>
      <c r="CT134" s="193"/>
      <c r="CU134" s="193"/>
      <c r="CV134" s="193"/>
      <c r="CW134" s="193"/>
      <c r="CX134" s="193"/>
      <c r="CY134" s="193"/>
      <c r="CZ134" s="193"/>
      <c r="DA134" s="193"/>
      <c r="DB134" s="193"/>
      <c r="DC134" s="193"/>
      <c r="DD134" s="193"/>
      <c r="DE134" s="193"/>
      <c r="DF134" s="193"/>
      <c r="DG134" s="193"/>
      <c r="DH134" s="193"/>
      <c r="DI134" s="193"/>
      <c r="DJ134" s="193"/>
      <c r="DK134" s="193"/>
      <c r="DL134" s="193"/>
      <c r="DM134" s="193"/>
      <c r="DN134" s="193"/>
      <c r="DO134" s="193"/>
      <c r="DP134" s="193"/>
      <c r="DQ134" s="193"/>
      <c r="DR134" s="193"/>
      <c r="DS134" s="193"/>
      <c r="DT134" s="193"/>
      <c r="DU134" s="193"/>
      <c r="DV134" s="193"/>
      <c r="DW134" s="193"/>
      <c r="DX134" s="193"/>
      <c r="DY134" s="193"/>
      <c r="DZ134" s="193"/>
      <c r="EA134" s="193"/>
      <c r="EB134" s="193"/>
      <c r="EC134" s="193"/>
      <c r="ED134" s="193"/>
      <c r="EE134" s="193"/>
      <c r="EF134" s="193"/>
      <c r="EG134" s="193"/>
      <c r="EH134" s="193"/>
      <c r="EI134" s="193"/>
      <c r="EJ134" s="193"/>
      <c r="EK134" s="193"/>
      <c r="EL134" s="193"/>
      <c r="EM134" s="193"/>
      <c r="EN134" s="193"/>
      <c r="EO134" s="193"/>
      <c r="EP134" s="193"/>
      <c r="EQ134" s="193"/>
      <c r="ER134" s="193"/>
      <c r="ES134" s="193"/>
      <c r="ET134" s="193"/>
      <c r="EU134" s="193"/>
      <c r="EV134" s="193"/>
      <c r="EW134" s="193"/>
      <c r="EX134" s="193"/>
      <c r="EY134" s="193"/>
      <c r="EZ134" s="193"/>
      <c r="FA134" s="193"/>
      <c r="FB134" s="193"/>
      <c r="FC134" s="193"/>
      <c r="FD134" s="193"/>
      <c r="FE134" s="193"/>
      <c r="FF134" s="193"/>
      <c r="FG134" s="193"/>
      <c r="FH134" s="193"/>
      <c r="FI134" s="193"/>
      <c r="FJ134" s="193"/>
      <c r="FK134" s="193"/>
      <c r="FL134" s="193"/>
      <c r="FM134" s="193"/>
      <c r="FN134" s="193"/>
      <c r="FO134" s="193"/>
      <c r="FP134" s="193"/>
      <c r="FQ134" s="193"/>
      <c r="FR134" s="193"/>
      <c r="FS134" s="193"/>
      <c r="FT134" s="193"/>
      <c r="FU134" s="193"/>
      <c r="FV134" s="193"/>
      <c r="FW134" s="193"/>
      <c r="FX134" s="193"/>
      <c r="FY134" s="193"/>
      <c r="FZ134" s="193"/>
      <c r="GA134" s="193"/>
      <c r="GB134" s="193"/>
      <c r="GC134" s="193"/>
      <c r="GD134" s="193"/>
      <c r="GE134" s="193"/>
      <c r="GF134" s="193"/>
      <c r="GG134" s="193"/>
      <c r="GH134" s="193"/>
      <c r="GI134" s="193"/>
      <c r="GJ134" s="193"/>
      <c r="GK134" s="193"/>
      <c r="GL134" s="193"/>
      <c r="GM134" s="193"/>
      <c r="GN134" s="193"/>
      <c r="GO134" s="193"/>
      <c r="GP134" s="193"/>
      <c r="GQ134" s="193"/>
      <c r="GR134" s="193"/>
      <c r="GS134" s="193"/>
      <c r="GT134" s="193"/>
      <c r="GU134" s="193"/>
      <c r="GV134" s="193"/>
      <c r="GW134" s="193"/>
      <c r="GX134" s="193"/>
      <c r="GY134" s="193"/>
      <c r="GZ134" s="193"/>
      <c r="HA134" s="193"/>
      <c r="HB134" s="193"/>
      <c r="HC134" s="193"/>
      <c r="HD134" s="193"/>
      <c r="HE134" s="193"/>
      <c r="HF134" s="193"/>
      <c r="HG134" s="193"/>
      <c r="HH134" s="193"/>
      <c r="HI134" s="193"/>
      <c r="HJ134" s="193"/>
      <c r="HK134" s="193"/>
      <c r="HL134" s="193"/>
      <c r="HM134" s="193"/>
      <c r="HN134" s="193"/>
      <c r="HO134" s="193"/>
      <c r="HP134" s="193"/>
      <c r="HQ134" s="193"/>
      <c r="HR134" s="193"/>
      <c r="HS134" s="193"/>
      <c r="HT134" s="193"/>
      <c r="HU134" s="193"/>
      <c r="HV134" s="193"/>
      <c r="HW134" s="193"/>
      <c r="HX134" s="193"/>
      <c r="HY134" s="193"/>
      <c r="HZ134" s="193"/>
      <c r="IA134" s="193"/>
      <c r="IB134" s="193"/>
      <c r="IC134" s="193"/>
      <c r="ID134" s="193" t="n">
        <v>0</v>
      </c>
      <c r="IE134" s="193" t="n">
        <v>0</v>
      </c>
    </row>
    <row r="135" customFormat="false" ht="12.75" hidden="false" customHeight="false" outlineLevel="0" collapsed="false">
      <c r="A135" s="191" t="s">
        <v>44</v>
      </c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  <c r="AW135" s="193"/>
      <c r="AX135" s="193"/>
      <c r="AY135" s="193"/>
      <c r="AZ135" s="193"/>
      <c r="BA135" s="193"/>
      <c r="BB135" s="193"/>
      <c r="BC135" s="193"/>
      <c r="BD135" s="193"/>
      <c r="BE135" s="193"/>
      <c r="BF135" s="193"/>
      <c r="BG135" s="193"/>
      <c r="BH135" s="193"/>
      <c r="BI135" s="193"/>
      <c r="BJ135" s="193"/>
      <c r="BK135" s="193"/>
      <c r="BL135" s="193"/>
      <c r="BM135" s="193"/>
      <c r="BN135" s="193"/>
      <c r="BO135" s="193"/>
      <c r="BP135" s="193"/>
      <c r="BQ135" s="193"/>
      <c r="BR135" s="193"/>
      <c r="BS135" s="193"/>
      <c r="BT135" s="193"/>
      <c r="BU135" s="193"/>
      <c r="BV135" s="193"/>
      <c r="BW135" s="193"/>
      <c r="BX135" s="193"/>
      <c r="BY135" s="193"/>
      <c r="BZ135" s="193"/>
      <c r="CA135" s="193"/>
      <c r="CB135" s="193"/>
      <c r="CC135" s="193"/>
      <c r="CD135" s="193"/>
      <c r="CE135" s="193"/>
      <c r="CF135" s="193"/>
      <c r="CG135" s="193"/>
      <c r="CH135" s="193"/>
      <c r="CI135" s="193"/>
      <c r="CJ135" s="193"/>
      <c r="CK135" s="193"/>
      <c r="CL135" s="193"/>
      <c r="CM135" s="193"/>
      <c r="CN135" s="193"/>
      <c r="CO135" s="193"/>
      <c r="CP135" s="193"/>
      <c r="CQ135" s="193"/>
      <c r="CR135" s="193"/>
      <c r="CS135" s="193"/>
      <c r="CT135" s="193"/>
      <c r="CU135" s="193"/>
      <c r="CV135" s="193"/>
      <c r="CW135" s="193"/>
      <c r="CX135" s="193"/>
      <c r="CY135" s="193"/>
      <c r="CZ135" s="193"/>
      <c r="DA135" s="193"/>
      <c r="DB135" s="193"/>
      <c r="DC135" s="193"/>
      <c r="DD135" s="193"/>
      <c r="DE135" s="193"/>
      <c r="DF135" s="193"/>
      <c r="DG135" s="193"/>
      <c r="DH135" s="193"/>
      <c r="DI135" s="193"/>
      <c r="DJ135" s="193"/>
      <c r="DK135" s="193"/>
      <c r="DL135" s="193"/>
      <c r="DM135" s="193"/>
      <c r="DN135" s="193"/>
      <c r="DO135" s="193"/>
      <c r="DP135" s="193"/>
      <c r="DQ135" s="193"/>
      <c r="DR135" s="193"/>
      <c r="DS135" s="193"/>
      <c r="DT135" s="193"/>
      <c r="DU135" s="193"/>
      <c r="DV135" s="193"/>
      <c r="DW135" s="193"/>
      <c r="DX135" s="193"/>
      <c r="DY135" s="193"/>
      <c r="DZ135" s="193"/>
      <c r="EA135" s="193"/>
      <c r="EB135" s="193"/>
      <c r="EC135" s="193"/>
      <c r="ED135" s="193"/>
      <c r="EE135" s="193"/>
      <c r="EF135" s="193"/>
      <c r="EG135" s="193"/>
      <c r="EH135" s="193"/>
      <c r="EI135" s="193"/>
      <c r="EJ135" s="193"/>
      <c r="EK135" s="193"/>
      <c r="EL135" s="193"/>
      <c r="EM135" s="193"/>
      <c r="EN135" s="193"/>
      <c r="EO135" s="193"/>
      <c r="EP135" s="193"/>
      <c r="EQ135" s="193"/>
      <c r="ER135" s="193"/>
      <c r="ES135" s="193"/>
      <c r="ET135" s="193"/>
      <c r="EU135" s="193"/>
      <c r="EV135" s="193"/>
      <c r="EW135" s="193"/>
      <c r="EX135" s="193"/>
      <c r="EY135" s="193"/>
      <c r="EZ135" s="193"/>
      <c r="FA135" s="193"/>
      <c r="FB135" s="193"/>
      <c r="FC135" s="193"/>
      <c r="FD135" s="193"/>
      <c r="FE135" s="193"/>
      <c r="FF135" s="193"/>
      <c r="FG135" s="193"/>
      <c r="FH135" s="193"/>
      <c r="FI135" s="193"/>
      <c r="FJ135" s="193"/>
      <c r="FK135" s="193"/>
      <c r="FL135" s="193"/>
      <c r="FM135" s="193"/>
      <c r="FN135" s="193"/>
      <c r="FO135" s="193"/>
      <c r="FP135" s="193"/>
      <c r="FQ135" s="193"/>
      <c r="FR135" s="193"/>
      <c r="FS135" s="193"/>
      <c r="FT135" s="193"/>
      <c r="FU135" s="193"/>
      <c r="FV135" s="193"/>
      <c r="FW135" s="193"/>
      <c r="FX135" s="193"/>
      <c r="FY135" s="193"/>
      <c r="FZ135" s="193"/>
      <c r="GA135" s="193"/>
      <c r="GB135" s="193"/>
      <c r="GC135" s="193"/>
      <c r="GD135" s="193"/>
      <c r="GE135" s="193"/>
      <c r="GF135" s="193"/>
      <c r="GG135" s="193"/>
      <c r="GH135" s="193"/>
      <c r="GI135" s="193"/>
      <c r="GJ135" s="193"/>
      <c r="GK135" s="193"/>
      <c r="GL135" s="193"/>
      <c r="GM135" s="193"/>
      <c r="GN135" s="193"/>
      <c r="GO135" s="193"/>
      <c r="GP135" s="193"/>
      <c r="GQ135" s="193"/>
      <c r="GR135" s="193"/>
      <c r="GS135" s="193"/>
      <c r="GT135" s="193"/>
      <c r="GU135" s="193"/>
      <c r="GV135" s="193"/>
      <c r="GW135" s="193"/>
      <c r="GX135" s="193"/>
      <c r="GY135" s="193"/>
      <c r="GZ135" s="193"/>
      <c r="HA135" s="193"/>
      <c r="HB135" s="193"/>
      <c r="HC135" s="193"/>
      <c r="HD135" s="193"/>
      <c r="HE135" s="193"/>
      <c r="HF135" s="193"/>
      <c r="HG135" s="193"/>
      <c r="HH135" s="193"/>
      <c r="HI135" s="193"/>
      <c r="HJ135" s="193"/>
      <c r="HK135" s="193"/>
      <c r="HL135" s="193"/>
      <c r="HM135" s="193"/>
      <c r="HN135" s="193"/>
      <c r="HO135" s="193"/>
      <c r="HP135" s="193"/>
      <c r="HQ135" s="193"/>
      <c r="HR135" s="193"/>
      <c r="HS135" s="193"/>
      <c r="HT135" s="193"/>
      <c r="HU135" s="193"/>
      <c r="HV135" s="193"/>
      <c r="HW135" s="193"/>
      <c r="HX135" s="193"/>
      <c r="HY135" s="193"/>
      <c r="HZ135" s="193"/>
      <c r="IA135" s="193"/>
      <c r="IB135" s="193"/>
      <c r="IC135" s="193"/>
      <c r="ID135" s="193" t="n">
        <v>0</v>
      </c>
      <c r="IE135" s="193" t="n">
        <v>0</v>
      </c>
    </row>
    <row r="136" customFormat="false" ht="12.75" hidden="false" customHeight="false" outlineLevel="0" collapsed="false">
      <c r="A136" s="191" t="s">
        <v>45</v>
      </c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  <c r="AW136" s="193"/>
      <c r="AX136" s="193"/>
      <c r="AY136" s="193"/>
      <c r="AZ136" s="193"/>
      <c r="BA136" s="193"/>
      <c r="BB136" s="193"/>
      <c r="BC136" s="193"/>
      <c r="BD136" s="193"/>
      <c r="BE136" s="193"/>
      <c r="BF136" s="193"/>
      <c r="BG136" s="193"/>
      <c r="BH136" s="193"/>
      <c r="BI136" s="193"/>
      <c r="BJ136" s="193"/>
      <c r="BK136" s="193"/>
      <c r="BL136" s="193"/>
      <c r="BM136" s="193"/>
      <c r="BN136" s="193"/>
      <c r="BO136" s="193"/>
      <c r="BP136" s="193"/>
      <c r="BQ136" s="193"/>
      <c r="BR136" s="193"/>
      <c r="BS136" s="193"/>
      <c r="BT136" s="193"/>
      <c r="BU136" s="193"/>
      <c r="BV136" s="193"/>
      <c r="BW136" s="193"/>
      <c r="BX136" s="193"/>
      <c r="BY136" s="193"/>
      <c r="BZ136" s="193"/>
      <c r="CA136" s="193"/>
      <c r="CB136" s="193"/>
      <c r="CC136" s="193"/>
      <c r="CD136" s="193"/>
      <c r="CE136" s="193"/>
      <c r="CF136" s="193"/>
      <c r="CG136" s="193"/>
      <c r="CH136" s="193"/>
      <c r="CI136" s="193"/>
      <c r="CJ136" s="193"/>
      <c r="CK136" s="193"/>
      <c r="CL136" s="193"/>
      <c r="CM136" s="193"/>
      <c r="CN136" s="193"/>
      <c r="CO136" s="193"/>
      <c r="CP136" s="193"/>
      <c r="CQ136" s="193"/>
      <c r="CR136" s="193"/>
      <c r="CS136" s="193"/>
      <c r="CT136" s="193"/>
      <c r="CU136" s="193"/>
      <c r="CV136" s="193"/>
      <c r="CW136" s="193"/>
      <c r="CX136" s="193"/>
      <c r="CY136" s="193"/>
      <c r="CZ136" s="193"/>
      <c r="DA136" s="193"/>
      <c r="DB136" s="193"/>
      <c r="DC136" s="193"/>
      <c r="DD136" s="193"/>
      <c r="DE136" s="193"/>
      <c r="DF136" s="193"/>
      <c r="DG136" s="193"/>
      <c r="DH136" s="193"/>
      <c r="DI136" s="193"/>
      <c r="DJ136" s="193"/>
      <c r="DK136" s="193"/>
      <c r="DL136" s="193"/>
      <c r="DM136" s="193"/>
      <c r="DN136" s="193"/>
      <c r="DO136" s="193"/>
      <c r="DP136" s="193"/>
      <c r="DQ136" s="193"/>
      <c r="DR136" s="193"/>
      <c r="DS136" s="193"/>
      <c r="DT136" s="193"/>
      <c r="DU136" s="193"/>
      <c r="DV136" s="193"/>
      <c r="DW136" s="193"/>
      <c r="DX136" s="193"/>
      <c r="DY136" s="193"/>
      <c r="DZ136" s="193"/>
      <c r="EA136" s="193"/>
      <c r="EB136" s="193"/>
      <c r="EC136" s="193"/>
      <c r="ED136" s="193"/>
      <c r="EE136" s="193"/>
      <c r="EF136" s="193"/>
      <c r="EG136" s="193"/>
      <c r="EH136" s="193"/>
      <c r="EI136" s="193"/>
      <c r="EJ136" s="193"/>
      <c r="EK136" s="193"/>
      <c r="EL136" s="193"/>
      <c r="EM136" s="193"/>
      <c r="EN136" s="193"/>
      <c r="EO136" s="193"/>
      <c r="EP136" s="193"/>
      <c r="EQ136" s="193"/>
      <c r="ER136" s="193"/>
      <c r="ES136" s="193"/>
      <c r="ET136" s="193"/>
      <c r="EU136" s="193"/>
      <c r="EV136" s="193"/>
      <c r="EW136" s="193"/>
      <c r="EX136" s="193"/>
      <c r="EY136" s="193"/>
      <c r="EZ136" s="193"/>
      <c r="FA136" s="193"/>
      <c r="FB136" s="193"/>
      <c r="FC136" s="193"/>
      <c r="FD136" s="193"/>
      <c r="FE136" s="193"/>
      <c r="FF136" s="193"/>
      <c r="FG136" s="193"/>
      <c r="FH136" s="193"/>
      <c r="FI136" s="193"/>
      <c r="FJ136" s="193"/>
      <c r="FK136" s="193"/>
      <c r="FL136" s="193"/>
      <c r="FM136" s="193"/>
      <c r="FN136" s="193"/>
      <c r="FO136" s="193"/>
      <c r="FP136" s="193"/>
      <c r="FQ136" s="193"/>
      <c r="FR136" s="193"/>
      <c r="FS136" s="193"/>
      <c r="FT136" s="193"/>
      <c r="FU136" s="193"/>
      <c r="FV136" s="193"/>
      <c r="FW136" s="193"/>
      <c r="FX136" s="193"/>
      <c r="FY136" s="193"/>
      <c r="FZ136" s="193"/>
      <c r="GA136" s="193"/>
      <c r="GB136" s="193"/>
      <c r="GC136" s="193"/>
      <c r="GD136" s="193"/>
      <c r="GE136" s="193"/>
      <c r="GF136" s="193"/>
      <c r="GG136" s="193"/>
      <c r="GH136" s="193"/>
      <c r="GI136" s="193"/>
      <c r="GJ136" s="193"/>
      <c r="GK136" s="193"/>
      <c r="GL136" s="193"/>
      <c r="GM136" s="193"/>
      <c r="GN136" s="193"/>
      <c r="GO136" s="193"/>
      <c r="GP136" s="193"/>
      <c r="GQ136" s="193"/>
      <c r="GR136" s="193"/>
      <c r="GS136" s="193"/>
      <c r="GT136" s="193"/>
      <c r="GU136" s="193"/>
      <c r="GV136" s="193"/>
      <c r="GW136" s="193"/>
      <c r="GX136" s="193"/>
      <c r="GY136" s="193"/>
      <c r="GZ136" s="193"/>
      <c r="HA136" s="193"/>
      <c r="HB136" s="193"/>
      <c r="HC136" s="193"/>
      <c r="HD136" s="193"/>
      <c r="HE136" s="193"/>
      <c r="HF136" s="193"/>
      <c r="HG136" s="193"/>
      <c r="HH136" s="193"/>
      <c r="HI136" s="193"/>
      <c r="HJ136" s="193"/>
      <c r="HK136" s="193"/>
      <c r="HL136" s="193"/>
      <c r="HM136" s="193"/>
      <c r="HN136" s="193"/>
      <c r="HO136" s="193"/>
      <c r="HP136" s="193"/>
      <c r="HQ136" s="193"/>
      <c r="HR136" s="193"/>
      <c r="HS136" s="193"/>
      <c r="HT136" s="193"/>
      <c r="HU136" s="193"/>
      <c r="HV136" s="193"/>
      <c r="HW136" s="193"/>
      <c r="HX136" s="193"/>
      <c r="HY136" s="193"/>
      <c r="HZ136" s="193"/>
      <c r="IA136" s="193"/>
      <c r="IB136" s="193"/>
      <c r="IC136" s="193"/>
      <c r="ID136" s="193" t="n">
        <v>0</v>
      </c>
      <c r="IE136" s="193" t="n">
        <v>0</v>
      </c>
    </row>
    <row r="137" customFormat="false" ht="12.75" hidden="false" customHeight="false" outlineLevel="0" collapsed="false">
      <c r="A137" s="191" t="s">
        <v>46</v>
      </c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4"/>
      <c r="AI137" s="194"/>
      <c r="AJ137" s="194"/>
      <c r="AK137" s="194"/>
      <c r="AL137" s="194"/>
      <c r="AM137" s="194"/>
      <c r="AN137" s="194"/>
      <c r="AO137" s="194"/>
      <c r="AP137" s="194"/>
      <c r="AQ137" s="194"/>
      <c r="AR137" s="194"/>
      <c r="AS137" s="194"/>
      <c r="AT137" s="194"/>
      <c r="AU137" s="194"/>
      <c r="AV137" s="194"/>
      <c r="AW137" s="194"/>
      <c r="AX137" s="194"/>
      <c r="AY137" s="194"/>
      <c r="AZ137" s="194"/>
      <c r="BA137" s="194"/>
      <c r="BB137" s="194"/>
      <c r="BC137" s="194"/>
      <c r="BD137" s="194"/>
      <c r="BE137" s="194"/>
      <c r="BF137" s="194"/>
      <c r="BG137" s="194"/>
      <c r="BH137" s="194"/>
      <c r="BI137" s="194"/>
      <c r="BJ137" s="194"/>
      <c r="BK137" s="194"/>
      <c r="BL137" s="194"/>
      <c r="BM137" s="194"/>
      <c r="BN137" s="194"/>
      <c r="BO137" s="194"/>
      <c r="BP137" s="194"/>
      <c r="BQ137" s="194"/>
      <c r="BR137" s="194"/>
      <c r="BS137" s="194"/>
      <c r="BT137" s="194"/>
      <c r="BU137" s="194"/>
      <c r="BV137" s="194"/>
      <c r="BW137" s="194"/>
      <c r="BX137" s="194"/>
      <c r="BY137" s="194"/>
      <c r="BZ137" s="194"/>
      <c r="CA137" s="194"/>
      <c r="CB137" s="194"/>
      <c r="CC137" s="194"/>
      <c r="CD137" s="194"/>
      <c r="CE137" s="194"/>
      <c r="CF137" s="194"/>
      <c r="CG137" s="194"/>
      <c r="CH137" s="194"/>
      <c r="CI137" s="194"/>
      <c r="CJ137" s="194"/>
      <c r="CK137" s="194"/>
      <c r="CL137" s="194"/>
      <c r="CM137" s="194"/>
      <c r="CN137" s="194"/>
      <c r="CO137" s="194"/>
      <c r="CP137" s="194"/>
      <c r="CQ137" s="194"/>
      <c r="CR137" s="194"/>
      <c r="CS137" s="194"/>
      <c r="CT137" s="194"/>
      <c r="CU137" s="194"/>
      <c r="CV137" s="194"/>
      <c r="CW137" s="194"/>
      <c r="CX137" s="194"/>
      <c r="CY137" s="194"/>
      <c r="CZ137" s="194"/>
      <c r="DA137" s="194"/>
      <c r="DB137" s="194"/>
      <c r="DC137" s="194"/>
      <c r="DD137" s="194"/>
      <c r="DE137" s="194"/>
      <c r="DF137" s="194"/>
      <c r="DG137" s="194"/>
      <c r="DH137" s="194"/>
      <c r="DI137" s="194"/>
      <c r="DJ137" s="194"/>
      <c r="DK137" s="194"/>
      <c r="DL137" s="194"/>
      <c r="DM137" s="194"/>
      <c r="DN137" s="194"/>
      <c r="DO137" s="194"/>
      <c r="DP137" s="194"/>
      <c r="DQ137" s="194"/>
      <c r="DR137" s="194"/>
      <c r="DS137" s="194"/>
      <c r="DT137" s="194"/>
      <c r="DU137" s="194"/>
      <c r="DV137" s="194"/>
      <c r="DW137" s="194"/>
      <c r="DX137" s="194"/>
      <c r="DY137" s="194"/>
      <c r="DZ137" s="194"/>
      <c r="EA137" s="194"/>
      <c r="EB137" s="194"/>
      <c r="EC137" s="194"/>
      <c r="ED137" s="194"/>
      <c r="EE137" s="194"/>
      <c r="EF137" s="194"/>
      <c r="EG137" s="194"/>
      <c r="EH137" s="194"/>
      <c r="EI137" s="194"/>
      <c r="EJ137" s="194"/>
      <c r="EK137" s="194"/>
      <c r="EL137" s="194"/>
      <c r="EM137" s="194"/>
      <c r="EN137" s="194"/>
      <c r="EO137" s="194"/>
      <c r="EP137" s="194"/>
      <c r="EQ137" s="194"/>
      <c r="ER137" s="194"/>
      <c r="ES137" s="194"/>
      <c r="ET137" s="194"/>
      <c r="EU137" s="194"/>
      <c r="EV137" s="194"/>
      <c r="EW137" s="194"/>
      <c r="EX137" s="194"/>
      <c r="EY137" s="194"/>
      <c r="EZ137" s="194"/>
      <c r="FA137" s="194"/>
      <c r="FB137" s="194"/>
      <c r="FC137" s="194"/>
      <c r="FD137" s="194"/>
      <c r="FE137" s="194"/>
      <c r="FF137" s="194"/>
      <c r="FG137" s="194"/>
      <c r="FH137" s="194"/>
      <c r="FI137" s="194"/>
      <c r="FJ137" s="194"/>
      <c r="FK137" s="194"/>
      <c r="FL137" s="194"/>
      <c r="FM137" s="194"/>
      <c r="FN137" s="194"/>
      <c r="FO137" s="194"/>
      <c r="FP137" s="194"/>
      <c r="FQ137" s="194"/>
      <c r="FR137" s="194"/>
      <c r="FS137" s="194"/>
      <c r="FT137" s="194"/>
      <c r="FU137" s="194"/>
      <c r="FV137" s="194"/>
      <c r="FW137" s="194"/>
      <c r="FX137" s="194"/>
      <c r="FY137" s="194"/>
      <c r="FZ137" s="194"/>
      <c r="GA137" s="194"/>
      <c r="GB137" s="194"/>
      <c r="GC137" s="194"/>
      <c r="GD137" s="194"/>
      <c r="GE137" s="194"/>
      <c r="GF137" s="194"/>
      <c r="GG137" s="194"/>
      <c r="GH137" s="194"/>
      <c r="GI137" s="194"/>
      <c r="GJ137" s="194"/>
      <c r="GK137" s="194"/>
      <c r="GL137" s="194"/>
      <c r="GM137" s="194"/>
      <c r="GN137" s="194"/>
      <c r="GO137" s="194"/>
      <c r="GP137" s="194"/>
      <c r="GQ137" s="194"/>
      <c r="GR137" s="194"/>
      <c r="GS137" s="194"/>
      <c r="GT137" s="194"/>
      <c r="GU137" s="194"/>
      <c r="GV137" s="194"/>
      <c r="GW137" s="194"/>
      <c r="GX137" s="194"/>
      <c r="GY137" s="194"/>
      <c r="GZ137" s="194"/>
      <c r="HA137" s="194"/>
      <c r="HB137" s="194"/>
      <c r="HC137" s="194"/>
      <c r="HD137" s="194"/>
      <c r="HE137" s="194"/>
      <c r="HF137" s="194"/>
      <c r="HG137" s="194"/>
      <c r="HH137" s="194"/>
      <c r="HI137" s="194"/>
      <c r="HJ137" s="194"/>
      <c r="HK137" s="194"/>
      <c r="HL137" s="194"/>
      <c r="HM137" s="194"/>
      <c r="HN137" s="194"/>
      <c r="HO137" s="194"/>
      <c r="HP137" s="194"/>
      <c r="HQ137" s="194"/>
      <c r="HR137" s="194"/>
      <c r="HS137" s="194"/>
      <c r="HT137" s="194"/>
      <c r="HU137" s="194"/>
      <c r="HV137" s="194"/>
      <c r="HW137" s="194"/>
      <c r="HX137" s="194"/>
      <c r="HY137" s="194"/>
      <c r="HZ137" s="194"/>
      <c r="IA137" s="194"/>
      <c r="IB137" s="194"/>
      <c r="IC137" s="194"/>
      <c r="ID137" s="193" t="n">
        <v>0</v>
      </c>
      <c r="IE137" s="193" t="n">
        <v>0</v>
      </c>
    </row>
    <row r="138" customFormat="false" ht="12.75" hidden="false" customHeight="false" outlineLevel="0" collapsed="false">
      <c r="A138" s="191" t="s">
        <v>47</v>
      </c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2"/>
      <c r="BE138" s="192"/>
      <c r="BF138" s="192"/>
      <c r="BG138" s="192"/>
      <c r="BH138" s="192"/>
      <c r="BI138" s="192"/>
      <c r="BJ138" s="192"/>
      <c r="BK138" s="192"/>
      <c r="BL138" s="192"/>
      <c r="BM138" s="192"/>
      <c r="BN138" s="192"/>
      <c r="BO138" s="192"/>
      <c r="BP138" s="192"/>
      <c r="BQ138" s="192"/>
      <c r="BR138" s="192"/>
      <c r="BS138" s="192"/>
      <c r="BT138" s="192"/>
      <c r="BU138" s="192"/>
      <c r="BV138" s="192"/>
      <c r="BW138" s="192"/>
      <c r="BX138" s="192"/>
      <c r="BY138" s="192"/>
      <c r="BZ138" s="192"/>
      <c r="CA138" s="192"/>
      <c r="CB138" s="192"/>
      <c r="CC138" s="192"/>
      <c r="CD138" s="192"/>
      <c r="CE138" s="192"/>
      <c r="CF138" s="192"/>
      <c r="CG138" s="192"/>
      <c r="CH138" s="192"/>
      <c r="CI138" s="192"/>
      <c r="CJ138" s="192"/>
      <c r="CK138" s="192"/>
      <c r="CL138" s="192"/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192"/>
      <c r="CX138" s="192"/>
      <c r="CY138" s="192"/>
      <c r="CZ138" s="192"/>
      <c r="DA138" s="192"/>
      <c r="DB138" s="192"/>
      <c r="DC138" s="192"/>
      <c r="DD138" s="192"/>
      <c r="DE138" s="192"/>
      <c r="DF138" s="192"/>
      <c r="DG138" s="192"/>
      <c r="DH138" s="192"/>
      <c r="DI138" s="192"/>
      <c r="DJ138" s="192"/>
      <c r="DK138" s="192"/>
      <c r="DL138" s="192"/>
      <c r="DM138" s="192"/>
      <c r="DN138" s="192"/>
      <c r="DO138" s="192"/>
      <c r="DP138" s="192"/>
      <c r="DQ138" s="192"/>
      <c r="DR138" s="192"/>
      <c r="DS138" s="192"/>
      <c r="DT138" s="192"/>
      <c r="DU138" s="192"/>
      <c r="DV138" s="192"/>
      <c r="DW138" s="192"/>
      <c r="DX138" s="192"/>
      <c r="DY138" s="192"/>
      <c r="DZ138" s="192"/>
      <c r="EA138" s="192"/>
      <c r="EB138" s="192"/>
      <c r="EC138" s="192"/>
      <c r="ED138" s="192"/>
      <c r="EE138" s="192"/>
      <c r="EF138" s="192"/>
      <c r="EG138" s="192"/>
      <c r="EH138" s="192"/>
      <c r="EI138" s="192"/>
      <c r="EJ138" s="192"/>
      <c r="EK138" s="192"/>
      <c r="EL138" s="192"/>
      <c r="EM138" s="192"/>
      <c r="EN138" s="192"/>
      <c r="EO138" s="192"/>
      <c r="EP138" s="192"/>
      <c r="EQ138" s="192"/>
      <c r="ER138" s="192"/>
      <c r="ES138" s="192"/>
      <c r="ET138" s="192"/>
      <c r="EU138" s="192"/>
      <c r="EV138" s="192"/>
      <c r="EW138" s="192"/>
      <c r="EX138" s="192"/>
      <c r="EY138" s="192"/>
      <c r="EZ138" s="192"/>
      <c r="FA138" s="192"/>
      <c r="FB138" s="192"/>
      <c r="FC138" s="192"/>
      <c r="FD138" s="192"/>
      <c r="FE138" s="192"/>
      <c r="FF138" s="192"/>
      <c r="FG138" s="192"/>
      <c r="FH138" s="192"/>
      <c r="FI138" s="192"/>
      <c r="FJ138" s="192"/>
      <c r="FK138" s="192"/>
      <c r="FL138" s="192"/>
      <c r="FM138" s="192"/>
      <c r="FN138" s="192"/>
      <c r="FO138" s="192"/>
      <c r="FP138" s="192"/>
      <c r="FQ138" s="192"/>
      <c r="FR138" s="192"/>
      <c r="FS138" s="192"/>
      <c r="FT138" s="192"/>
      <c r="FU138" s="192"/>
      <c r="FV138" s="192"/>
      <c r="FW138" s="192"/>
      <c r="FX138" s="192"/>
      <c r="FY138" s="192"/>
      <c r="FZ138" s="192"/>
      <c r="GA138" s="192"/>
      <c r="GB138" s="192"/>
      <c r="GC138" s="192"/>
      <c r="GD138" s="192"/>
      <c r="GE138" s="192"/>
      <c r="GF138" s="192"/>
      <c r="GG138" s="192"/>
      <c r="GH138" s="192"/>
      <c r="GI138" s="192"/>
      <c r="GJ138" s="192"/>
      <c r="GK138" s="192"/>
      <c r="GL138" s="192"/>
      <c r="GM138" s="192"/>
      <c r="GN138" s="192"/>
      <c r="GO138" s="192"/>
      <c r="GP138" s="192"/>
      <c r="GQ138" s="192"/>
      <c r="GR138" s="192"/>
      <c r="GS138" s="192"/>
      <c r="GT138" s="192"/>
      <c r="GU138" s="192"/>
      <c r="GV138" s="192"/>
      <c r="GW138" s="192"/>
      <c r="GX138" s="192"/>
      <c r="GY138" s="192"/>
      <c r="GZ138" s="192"/>
      <c r="HA138" s="192"/>
      <c r="HB138" s="192"/>
      <c r="HC138" s="192"/>
      <c r="HD138" s="192"/>
      <c r="HE138" s="192"/>
      <c r="HF138" s="192"/>
      <c r="HG138" s="192"/>
      <c r="HH138" s="192"/>
      <c r="HI138" s="192"/>
      <c r="HJ138" s="192"/>
      <c r="HK138" s="192"/>
      <c r="HL138" s="192"/>
      <c r="HM138" s="192"/>
      <c r="HN138" s="192"/>
      <c r="HO138" s="192"/>
      <c r="HP138" s="192"/>
      <c r="HQ138" s="192"/>
      <c r="HR138" s="192"/>
      <c r="HS138" s="192"/>
      <c r="HT138" s="192"/>
      <c r="HU138" s="192"/>
      <c r="HV138" s="192"/>
      <c r="HW138" s="192"/>
      <c r="HX138" s="192"/>
      <c r="HY138" s="192"/>
      <c r="HZ138" s="192"/>
      <c r="IA138" s="192"/>
      <c r="IB138" s="192"/>
      <c r="IC138" s="192"/>
      <c r="ID138" s="193" t="n">
        <v>0</v>
      </c>
      <c r="IE138" s="193" t="n">
        <v>0</v>
      </c>
    </row>
    <row r="139" customFormat="false" ht="12.75" hidden="false" customHeight="false" outlineLevel="0" collapsed="false">
      <c r="A139" s="191" t="s">
        <v>48</v>
      </c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4"/>
      <c r="AI139" s="194"/>
      <c r="AJ139" s="194"/>
      <c r="AK139" s="194"/>
      <c r="AL139" s="194"/>
      <c r="AM139" s="194"/>
      <c r="AN139" s="194"/>
      <c r="AO139" s="194"/>
      <c r="AP139" s="194"/>
      <c r="AQ139" s="194"/>
      <c r="AR139" s="194"/>
      <c r="AS139" s="194"/>
      <c r="AT139" s="194"/>
      <c r="AU139" s="194"/>
      <c r="AV139" s="194"/>
      <c r="AW139" s="194"/>
      <c r="AX139" s="194"/>
      <c r="AY139" s="194"/>
      <c r="AZ139" s="194"/>
      <c r="BA139" s="194"/>
      <c r="BB139" s="194"/>
      <c r="BC139" s="194"/>
      <c r="BD139" s="194"/>
      <c r="BE139" s="194"/>
      <c r="BF139" s="194"/>
      <c r="BG139" s="194"/>
      <c r="BH139" s="194"/>
      <c r="BI139" s="194"/>
      <c r="BJ139" s="194"/>
      <c r="BK139" s="194"/>
      <c r="BL139" s="194"/>
      <c r="BM139" s="194"/>
      <c r="BN139" s="194"/>
      <c r="BO139" s="194"/>
      <c r="BP139" s="194"/>
      <c r="BQ139" s="194"/>
      <c r="BR139" s="194"/>
      <c r="BS139" s="194"/>
      <c r="BT139" s="194"/>
      <c r="BU139" s="194"/>
      <c r="BV139" s="194"/>
      <c r="BW139" s="194"/>
      <c r="BX139" s="194"/>
      <c r="BY139" s="194"/>
      <c r="BZ139" s="194"/>
      <c r="CA139" s="194"/>
      <c r="CB139" s="194"/>
      <c r="CC139" s="194"/>
      <c r="CD139" s="194"/>
      <c r="CE139" s="194"/>
      <c r="CF139" s="194"/>
      <c r="CG139" s="194"/>
      <c r="CH139" s="194"/>
      <c r="CI139" s="194"/>
      <c r="CJ139" s="194"/>
      <c r="CK139" s="194"/>
      <c r="CL139" s="194"/>
      <c r="CM139" s="194"/>
      <c r="CN139" s="194"/>
      <c r="CO139" s="194"/>
      <c r="CP139" s="194"/>
      <c r="CQ139" s="194"/>
      <c r="CR139" s="194"/>
      <c r="CS139" s="194"/>
      <c r="CT139" s="194"/>
      <c r="CU139" s="194"/>
      <c r="CV139" s="194"/>
      <c r="CW139" s="194"/>
      <c r="CX139" s="194"/>
      <c r="CY139" s="194"/>
      <c r="CZ139" s="194"/>
      <c r="DA139" s="194"/>
      <c r="DB139" s="194"/>
      <c r="DC139" s="194"/>
      <c r="DD139" s="194"/>
      <c r="DE139" s="194"/>
      <c r="DF139" s="194"/>
      <c r="DG139" s="194"/>
      <c r="DH139" s="194"/>
      <c r="DI139" s="194"/>
      <c r="DJ139" s="194"/>
      <c r="DK139" s="194"/>
      <c r="DL139" s="194"/>
      <c r="DM139" s="194"/>
      <c r="DN139" s="194"/>
      <c r="DO139" s="194"/>
      <c r="DP139" s="194"/>
      <c r="DQ139" s="194"/>
      <c r="DR139" s="194"/>
      <c r="DS139" s="194"/>
      <c r="DT139" s="194"/>
      <c r="DU139" s="194"/>
      <c r="DV139" s="194"/>
      <c r="DW139" s="194"/>
      <c r="DX139" s="194"/>
      <c r="DY139" s="194"/>
      <c r="DZ139" s="194"/>
      <c r="EA139" s="194"/>
      <c r="EB139" s="194"/>
      <c r="EC139" s="194"/>
      <c r="ED139" s="194"/>
      <c r="EE139" s="194"/>
      <c r="EF139" s="194"/>
      <c r="EG139" s="194"/>
      <c r="EH139" s="194"/>
      <c r="EI139" s="194"/>
      <c r="EJ139" s="194"/>
      <c r="EK139" s="194"/>
      <c r="EL139" s="194"/>
      <c r="EM139" s="194"/>
      <c r="EN139" s="194"/>
      <c r="EO139" s="194"/>
      <c r="EP139" s="194"/>
      <c r="EQ139" s="194"/>
      <c r="ER139" s="194"/>
      <c r="ES139" s="194"/>
      <c r="ET139" s="194"/>
      <c r="EU139" s="194"/>
      <c r="EV139" s="194"/>
      <c r="EW139" s="194"/>
      <c r="EX139" s="194"/>
      <c r="EY139" s="194"/>
      <c r="EZ139" s="194"/>
      <c r="FA139" s="194"/>
      <c r="FB139" s="194"/>
      <c r="FC139" s="194"/>
      <c r="FD139" s="194"/>
      <c r="FE139" s="194"/>
      <c r="FF139" s="194"/>
      <c r="FG139" s="194"/>
      <c r="FH139" s="194"/>
      <c r="FI139" s="194"/>
      <c r="FJ139" s="194"/>
      <c r="FK139" s="194"/>
      <c r="FL139" s="194"/>
      <c r="FM139" s="194"/>
      <c r="FN139" s="194"/>
      <c r="FO139" s="194"/>
      <c r="FP139" s="194"/>
      <c r="FQ139" s="194"/>
      <c r="FR139" s="194"/>
      <c r="FS139" s="194"/>
      <c r="FT139" s="194"/>
      <c r="FU139" s="194"/>
      <c r="FV139" s="194"/>
      <c r="FW139" s="194"/>
      <c r="FX139" s="194"/>
      <c r="FY139" s="194"/>
      <c r="FZ139" s="194"/>
      <c r="GA139" s="194"/>
      <c r="GB139" s="194"/>
      <c r="GC139" s="194"/>
      <c r="GD139" s="194"/>
      <c r="GE139" s="194"/>
      <c r="GF139" s="194"/>
      <c r="GG139" s="194"/>
      <c r="GH139" s="194"/>
      <c r="GI139" s="194"/>
      <c r="GJ139" s="194"/>
      <c r="GK139" s="194"/>
      <c r="GL139" s="194"/>
      <c r="GM139" s="194"/>
      <c r="GN139" s="194"/>
      <c r="GO139" s="194"/>
      <c r="GP139" s="194"/>
      <c r="GQ139" s="194"/>
      <c r="GR139" s="194"/>
      <c r="GS139" s="194"/>
      <c r="GT139" s="194"/>
      <c r="GU139" s="194"/>
      <c r="GV139" s="194"/>
      <c r="GW139" s="194"/>
      <c r="GX139" s="194"/>
      <c r="GY139" s="194"/>
      <c r="GZ139" s="194"/>
      <c r="HA139" s="194"/>
      <c r="HB139" s="194"/>
      <c r="HC139" s="194"/>
      <c r="HD139" s="194"/>
      <c r="HE139" s="194"/>
      <c r="HF139" s="194"/>
      <c r="HG139" s="194"/>
      <c r="HH139" s="194"/>
      <c r="HI139" s="194"/>
      <c r="HJ139" s="194"/>
      <c r="HK139" s="194"/>
      <c r="HL139" s="194"/>
      <c r="HM139" s="194"/>
      <c r="HN139" s="194"/>
      <c r="HO139" s="194"/>
      <c r="HP139" s="194"/>
      <c r="HQ139" s="194"/>
      <c r="HR139" s="194"/>
      <c r="HS139" s="194"/>
      <c r="HT139" s="194"/>
      <c r="HU139" s="194"/>
      <c r="HV139" s="194"/>
      <c r="HW139" s="194"/>
      <c r="HX139" s="194"/>
      <c r="HY139" s="194"/>
      <c r="HZ139" s="194"/>
      <c r="IA139" s="194"/>
      <c r="IB139" s="194"/>
      <c r="IC139" s="194"/>
      <c r="ID139" s="193" t="n">
        <v>0</v>
      </c>
      <c r="IE139" s="193" t="n">
        <v>0</v>
      </c>
    </row>
    <row r="140" customFormat="false" ht="12.75" hidden="false" customHeight="false" outlineLevel="0" collapsed="false">
      <c r="A140" s="191" t="s">
        <v>49</v>
      </c>
      <c r="B140" s="193"/>
      <c r="C140" s="193"/>
      <c r="D140" s="193"/>
      <c r="E140" s="193"/>
      <c r="F140" s="193"/>
      <c r="G140" s="193"/>
      <c r="H140" s="193" t="n">
        <v>-5246.48503339259</v>
      </c>
      <c r="I140" s="193" t="n">
        <v>-7825.69193379924</v>
      </c>
      <c r="J140" s="193" t="n">
        <v>-7107.24191174174</v>
      </c>
      <c r="K140" s="193" t="n">
        <v>-2906.85237823999</v>
      </c>
      <c r="L140" s="193" t="n">
        <v>-7386.80041258802</v>
      </c>
      <c r="M140" s="193" t="n">
        <v>-6993.19829905189</v>
      </c>
      <c r="N140" s="193" t="n">
        <v>-7279.0397049451</v>
      </c>
      <c r="O140" s="193" t="n">
        <v>-8394.60241603094</v>
      </c>
      <c r="P140" s="193" t="n">
        <v>-7817.07634241351</v>
      </c>
      <c r="Q140" s="193" t="n">
        <v>-7820.78555921813</v>
      </c>
      <c r="R140" s="193" t="n">
        <v>-7389.20728513143</v>
      </c>
      <c r="S140" s="193" t="n">
        <v>-8398.88528925635</v>
      </c>
      <c r="T140" s="193" t="n">
        <v>-8794.1282357681</v>
      </c>
      <c r="U140" s="193" t="n">
        <v>-7722.44918364988</v>
      </c>
      <c r="V140" s="193" t="n">
        <v>-6358.03438773758</v>
      </c>
      <c r="W140" s="193" t="n">
        <v>-2919.11266969424</v>
      </c>
      <c r="X140" s="193" t="n">
        <v>-7178.98006910109</v>
      </c>
      <c r="Y140" s="193" t="n">
        <v>-7984.52537152179</v>
      </c>
      <c r="Z140" s="193" t="n">
        <v>-7376.86395641639</v>
      </c>
      <c r="AA140" s="193" t="n">
        <v>-8081.97197543199</v>
      </c>
      <c r="AB140" s="193" t="n">
        <v>-8131.43928748103</v>
      </c>
      <c r="AC140" s="193" t="n">
        <v>-7941.53991162729</v>
      </c>
      <c r="AD140" s="193" t="n">
        <v>-7350.57846987243</v>
      </c>
      <c r="AE140" s="193" t="n">
        <v>-8065.28882791454</v>
      </c>
      <c r="AF140" s="193" t="n">
        <v>-8710.11018563812</v>
      </c>
      <c r="AG140" s="193" t="n">
        <v>-6849.33840469497</v>
      </c>
      <c r="AH140" s="193" t="n">
        <v>-6540.64641411323</v>
      </c>
      <c r="AI140" s="193" t="n">
        <v>-3536.49960523053</v>
      </c>
      <c r="AJ140" s="193" t="n">
        <v>-6390.04056272873</v>
      </c>
      <c r="AK140" s="193" t="n">
        <v>-7563.28683612296</v>
      </c>
      <c r="AL140" s="193" t="n">
        <v>-8108.89798954964</v>
      </c>
      <c r="AM140" s="193" t="n">
        <v>-7242.78357196462</v>
      </c>
      <c r="AN140" s="193" t="n">
        <v>-7676.45014769099</v>
      </c>
      <c r="AO140" s="193" t="n">
        <v>-7627.03975288566</v>
      </c>
      <c r="AP140" s="193" t="n">
        <v>-6681.28826047422</v>
      </c>
      <c r="AQ140" s="193"/>
      <c r="AR140" s="193"/>
      <c r="AS140" s="193"/>
      <c r="AT140" s="193"/>
      <c r="AU140" s="193"/>
      <c r="AV140" s="193"/>
      <c r="AW140" s="193"/>
      <c r="AX140" s="193"/>
      <c r="AY140" s="193"/>
      <c r="AZ140" s="193"/>
      <c r="BA140" s="193"/>
      <c r="BB140" s="193"/>
      <c r="BC140" s="193"/>
      <c r="BD140" s="193"/>
      <c r="BE140" s="193"/>
      <c r="BF140" s="193"/>
      <c r="BG140" s="193"/>
      <c r="BH140" s="193"/>
      <c r="BI140" s="193"/>
      <c r="BJ140" s="193"/>
      <c r="BK140" s="193"/>
      <c r="BL140" s="193"/>
      <c r="BM140" s="193"/>
      <c r="BN140" s="193"/>
      <c r="BO140" s="193"/>
      <c r="BP140" s="193"/>
      <c r="BQ140" s="193"/>
      <c r="BR140" s="193"/>
      <c r="BS140" s="193"/>
      <c r="BT140" s="193"/>
      <c r="BU140" s="193"/>
      <c r="BV140" s="193"/>
      <c r="BW140" s="193"/>
      <c r="BX140" s="193"/>
      <c r="BY140" s="193"/>
      <c r="BZ140" s="193"/>
      <c r="CA140" s="193"/>
      <c r="CB140" s="193"/>
      <c r="CC140" s="193"/>
      <c r="CD140" s="193"/>
      <c r="CE140" s="193"/>
      <c r="CF140" s="193"/>
      <c r="CG140" s="193"/>
      <c r="CH140" s="193"/>
      <c r="CI140" s="193"/>
      <c r="CJ140" s="193"/>
      <c r="CK140" s="193"/>
      <c r="CL140" s="193"/>
      <c r="CM140" s="193"/>
      <c r="CN140" s="193"/>
      <c r="CO140" s="193"/>
      <c r="CP140" s="193"/>
      <c r="CQ140" s="193"/>
      <c r="CR140" s="193"/>
      <c r="CS140" s="193"/>
      <c r="CT140" s="193"/>
      <c r="CU140" s="193"/>
      <c r="CV140" s="193"/>
      <c r="CW140" s="193"/>
      <c r="CX140" s="193"/>
      <c r="CY140" s="193"/>
      <c r="CZ140" s="193"/>
      <c r="DA140" s="193"/>
      <c r="DB140" s="193"/>
      <c r="DC140" s="193"/>
      <c r="DD140" s="193"/>
      <c r="DE140" s="193"/>
      <c r="DF140" s="193"/>
      <c r="DG140" s="193"/>
      <c r="DH140" s="193"/>
      <c r="DI140" s="193"/>
      <c r="DJ140" s="193"/>
      <c r="DK140" s="193"/>
      <c r="DL140" s="193"/>
      <c r="DM140" s="193"/>
      <c r="DN140" s="193"/>
      <c r="DO140" s="193"/>
      <c r="DP140" s="193"/>
      <c r="DQ140" s="193"/>
      <c r="DR140" s="193"/>
      <c r="DS140" s="193"/>
      <c r="DT140" s="193"/>
      <c r="DU140" s="193"/>
      <c r="DV140" s="193"/>
      <c r="DW140" s="193"/>
      <c r="DX140" s="193"/>
      <c r="DY140" s="193"/>
      <c r="DZ140" s="193"/>
      <c r="EA140" s="193"/>
      <c r="EB140" s="193"/>
      <c r="EC140" s="193"/>
      <c r="ED140" s="193"/>
      <c r="EE140" s="193"/>
      <c r="EF140" s="193"/>
      <c r="EG140" s="193"/>
      <c r="EH140" s="193"/>
      <c r="EI140" s="193"/>
      <c r="EJ140" s="193"/>
      <c r="EK140" s="193"/>
      <c r="EL140" s="193"/>
      <c r="EM140" s="193"/>
      <c r="EN140" s="193"/>
      <c r="EO140" s="193"/>
      <c r="EP140" s="193"/>
      <c r="EQ140" s="193"/>
      <c r="ER140" s="193"/>
      <c r="ES140" s="193"/>
      <c r="ET140" s="193"/>
      <c r="EU140" s="193"/>
      <c r="EV140" s="193"/>
      <c r="EW140" s="193"/>
      <c r="EX140" s="193"/>
      <c r="EY140" s="193"/>
      <c r="EZ140" s="193"/>
      <c r="FA140" s="193"/>
      <c r="FB140" s="193"/>
      <c r="FC140" s="193"/>
      <c r="FD140" s="193"/>
      <c r="FE140" s="193"/>
      <c r="FF140" s="193"/>
      <c r="FG140" s="193"/>
      <c r="FH140" s="193"/>
      <c r="FI140" s="193"/>
      <c r="FJ140" s="193"/>
      <c r="FK140" s="193"/>
      <c r="FL140" s="193"/>
      <c r="FM140" s="193"/>
      <c r="FN140" s="193"/>
      <c r="FO140" s="193"/>
      <c r="FP140" s="193"/>
      <c r="FQ140" s="193"/>
      <c r="FR140" s="193"/>
      <c r="FS140" s="193"/>
      <c r="FT140" s="193"/>
      <c r="FU140" s="193"/>
      <c r="FV140" s="193"/>
      <c r="FW140" s="193"/>
      <c r="FX140" s="193"/>
      <c r="FY140" s="193"/>
      <c r="FZ140" s="193"/>
      <c r="GA140" s="193"/>
      <c r="GB140" s="193"/>
      <c r="GC140" s="193"/>
      <c r="GD140" s="193"/>
      <c r="GE140" s="193"/>
      <c r="GF140" s="193"/>
      <c r="GG140" s="193"/>
      <c r="GH140" s="193"/>
      <c r="GI140" s="193"/>
      <c r="GJ140" s="193"/>
      <c r="GK140" s="193"/>
      <c r="GL140" s="193"/>
      <c r="GM140" s="193"/>
      <c r="GN140" s="193"/>
      <c r="GO140" s="193"/>
      <c r="GP140" s="193"/>
      <c r="GQ140" s="193"/>
      <c r="GR140" s="193"/>
      <c r="GS140" s="193"/>
      <c r="GT140" s="193"/>
      <c r="GU140" s="193"/>
      <c r="GV140" s="193"/>
      <c r="GW140" s="193"/>
      <c r="GX140" s="193"/>
      <c r="GY140" s="193"/>
      <c r="GZ140" s="193"/>
      <c r="HA140" s="193"/>
      <c r="HB140" s="193"/>
      <c r="HC140" s="193"/>
      <c r="HD140" s="193"/>
      <c r="HE140" s="193"/>
      <c r="HF140" s="193"/>
      <c r="HG140" s="193"/>
      <c r="HH140" s="193"/>
      <c r="HI140" s="193"/>
      <c r="HJ140" s="193"/>
      <c r="HK140" s="193"/>
      <c r="HL140" s="193"/>
      <c r="HM140" s="193"/>
      <c r="HN140" s="193"/>
      <c r="HO140" s="193"/>
      <c r="HP140" s="193"/>
      <c r="HQ140" s="193"/>
      <c r="HR140" s="193"/>
      <c r="HS140" s="193"/>
      <c r="HT140" s="193"/>
      <c r="HU140" s="193"/>
      <c r="HV140" s="193"/>
      <c r="HW140" s="193"/>
      <c r="HX140" s="193"/>
      <c r="HY140" s="193"/>
      <c r="HZ140" s="193"/>
      <c r="IA140" s="193"/>
      <c r="IB140" s="193"/>
      <c r="IC140" s="193"/>
      <c r="ID140" s="193" t="n">
        <v>-249397.160643119</v>
      </c>
      <c r="IE140" s="193" t="n">
        <v>-249397.160643119</v>
      </c>
    </row>
    <row r="141" customFormat="false" ht="12.75" hidden="false" customHeight="false" outlineLevel="0" collapsed="false"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  <c r="AW141" s="193"/>
      <c r="AX141" s="193"/>
      <c r="AY141" s="193"/>
      <c r="AZ141" s="193"/>
      <c r="BA141" s="193"/>
      <c r="BB141" s="193"/>
      <c r="BC141" s="193"/>
      <c r="BD141" s="193"/>
      <c r="BE141" s="193"/>
      <c r="BF141" s="193"/>
      <c r="BG141" s="193"/>
      <c r="BH141" s="193"/>
      <c r="BI141" s="193"/>
      <c r="BJ141" s="193"/>
      <c r="BK141" s="193"/>
      <c r="BL141" s="193"/>
      <c r="BM141" s="193"/>
      <c r="BN141" s="193"/>
      <c r="BO141" s="193"/>
      <c r="BP141" s="193"/>
      <c r="BQ141" s="193"/>
      <c r="BR141" s="193"/>
      <c r="BS141" s="193"/>
      <c r="BT141" s="193"/>
      <c r="BU141" s="193"/>
      <c r="BV141" s="193"/>
      <c r="BW141" s="193"/>
      <c r="BX141" s="193"/>
      <c r="BY141" s="193"/>
      <c r="BZ141" s="193"/>
      <c r="CA141" s="193"/>
      <c r="CB141" s="193"/>
      <c r="CC141" s="193"/>
      <c r="CD141" s="193"/>
      <c r="CE141" s="193"/>
      <c r="CF141" s="193"/>
      <c r="CG141" s="193"/>
      <c r="CH141" s="193"/>
      <c r="CI141" s="193"/>
      <c r="CJ141" s="193"/>
      <c r="CK141" s="193"/>
      <c r="CL141" s="193"/>
      <c r="CM141" s="193"/>
      <c r="CN141" s="193"/>
      <c r="CO141" s="193"/>
      <c r="CP141" s="193"/>
      <c r="CQ141" s="193"/>
      <c r="CR141" s="193"/>
      <c r="CS141" s="193"/>
      <c r="CT141" s="193"/>
      <c r="CU141" s="193"/>
      <c r="CV141" s="193"/>
      <c r="CW141" s="193"/>
      <c r="CX141" s="193"/>
      <c r="CY141" s="193"/>
      <c r="CZ141" s="193"/>
      <c r="DA141" s="193"/>
      <c r="DB141" s="193"/>
      <c r="DC141" s="193"/>
      <c r="DD141" s="193"/>
      <c r="DE141" s="193"/>
      <c r="DF141" s="193"/>
      <c r="DG141" s="193"/>
      <c r="DH141" s="193"/>
      <c r="DI141" s="193"/>
      <c r="DJ141" s="193"/>
      <c r="DK141" s="193"/>
      <c r="DL141" s="193"/>
      <c r="DM141" s="193"/>
      <c r="DN141" s="193"/>
      <c r="DO141" s="193"/>
      <c r="DP141" s="193"/>
      <c r="DQ141" s="193"/>
      <c r="DR141" s="193"/>
      <c r="DS141" s="193"/>
      <c r="DT141" s="193"/>
      <c r="DU141" s="193"/>
      <c r="DV141" s="193"/>
      <c r="DW141" s="193"/>
      <c r="DX141" s="193"/>
      <c r="DY141" s="193"/>
      <c r="DZ141" s="193"/>
      <c r="EA141" s="193"/>
      <c r="EB141" s="193"/>
      <c r="EC141" s="193"/>
      <c r="ED141" s="193"/>
      <c r="EE141" s="193"/>
      <c r="EF141" s="193"/>
      <c r="EG141" s="193"/>
      <c r="EH141" s="193"/>
      <c r="EI141" s="193"/>
      <c r="EJ141" s="193"/>
      <c r="EK141" s="193"/>
      <c r="EL141" s="193"/>
      <c r="EM141" s="193"/>
      <c r="EN141" s="193"/>
      <c r="EO141" s="193"/>
      <c r="EP141" s="193"/>
      <c r="EQ141" s="193"/>
      <c r="ER141" s="193"/>
      <c r="ES141" s="193"/>
      <c r="ET141" s="193"/>
      <c r="EU141" s="193"/>
      <c r="EV141" s="193"/>
      <c r="EW141" s="193"/>
      <c r="EX141" s="193"/>
      <c r="EY141" s="193"/>
      <c r="EZ141" s="193"/>
      <c r="FA141" s="193"/>
      <c r="FB141" s="193"/>
      <c r="FC141" s="193"/>
      <c r="FD141" s="193"/>
      <c r="FE141" s="193"/>
      <c r="FF141" s="193"/>
      <c r="FG141" s="193"/>
      <c r="FH141" s="193"/>
      <c r="FI141" s="193"/>
      <c r="FJ141" s="193"/>
      <c r="FK141" s="193"/>
      <c r="FL141" s="193"/>
      <c r="FM141" s="193"/>
      <c r="FN141" s="193"/>
      <c r="FO141" s="193"/>
      <c r="FP141" s="193"/>
      <c r="FQ141" s="193"/>
      <c r="FR141" s="193"/>
      <c r="FS141" s="193"/>
      <c r="FT141" s="193"/>
      <c r="FU141" s="193"/>
      <c r="FV141" s="193"/>
      <c r="FW141" s="193"/>
      <c r="FX141" s="193"/>
      <c r="FY141" s="193"/>
      <c r="FZ141" s="193"/>
      <c r="GA141" s="193"/>
      <c r="GB141" s="193"/>
      <c r="GC141" s="193"/>
      <c r="GD141" s="193"/>
      <c r="GE141" s="193"/>
      <c r="GF141" s="193"/>
      <c r="GG141" s="193"/>
      <c r="GH141" s="193"/>
      <c r="GI141" s="193"/>
      <c r="GJ141" s="193"/>
      <c r="GK141" s="193"/>
      <c r="GL141" s="193"/>
      <c r="GM141" s="193"/>
      <c r="GN141" s="193"/>
      <c r="GO141" s="193"/>
      <c r="GP141" s="193"/>
      <c r="GQ141" s="193"/>
      <c r="GR141" s="193"/>
      <c r="GS141" s="193"/>
      <c r="GT141" s="193"/>
      <c r="GU141" s="193"/>
      <c r="GV141" s="193"/>
      <c r="GW141" s="193"/>
      <c r="GX141" s="193"/>
      <c r="GY141" s="193"/>
      <c r="GZ141" s="193"/>
      <c r="HA141" s="193"/>
      <c r="HB141" s="193"/>
      <c r="HC141" s="193"/>
      <c r="HD141" s="193"/>
      <c r="HE141" s="193"/>
      <c r="HF141" s="193"/>
      <c r="HG141" s="193"/>
      <c r="HH141" s="193"/>
      <c r="HI141" s="193"/>
      <c r="HJ141" s="193"/>
      <c r="HK141" s="193"/>
      <c r="HL141" s="193"/>
      <c r="HM141" s="193"/>
      <c r="HN141" s="193"/>
      <c r="HO141" s="193"/>
      <c r="HP141" s="193"/>
      <c r="HQ141" s="193"/>
      <c r="HR141" s="193"/>
      <c r="HS141" s="193"/>
      <c r="HT141" s="193"/>
      <c r="HU141" s="193"/>
      <c r="HV141" s="193"/>
      <c r="HW141" s="193"/>
      <c r="HX141" s="193"/>
      <c r="HY141" s="193"/>
      <c r="HZ141" s="193"/>
      <c r="IA141" s="193"/>
      <c r="IB141" s="193"/>
      <c r="IC141" s="193"/>
      <c r="ID141" s="193" t="n">
        <v>0</v>
      </c>
      <c r="IE141" s="193" t="n">
        <v>0</v>
      </c>
    </row>
    <row r="142" customFormat="false" ht="12.75" hidden="false" customHeight="false" outlineLevel="0" collapsed="false"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  <c r="AW142" s="193"/>
      <c r="AX142" s="193"/>
      <c r="AY142" s="193"/>
      <c r="AZ142" s="193"/>
      <c r="BA142" s="193"/>
      <c r="BB142" s="193"/>
      <c r="BC142" s="193"/>
      <c r="BD142" s="193"/>
      <c r="BE142" s="193"/>
      <c r="BF142" s="193"/>
      <c r="BG142" s="193"/>
      <c r="BH142" s="193"/>
      <c r="BI142" s="193"/>
      <c r="BJ142" s="193"/>
      <c r="BK142" s="193"/>
      <c r="BL142" s="193"/>
      <c r="BM142" s="193"/>
      <c r="BN142" s="193"/>
      <c r="BO142" s="193"/>
      <c r="BP142" s="193"/>
      <c r="BQ142" s="193"/>
      <c r="BR142" s="193"/>
      <c r="BS142" s="193"/>
      <c r="BT142" s="193"/>
      <c r="BU142" s="193"/>
      <c r="BV142" s="193"/>
      <c r="BW142" s="193"/>
      <c r="BX142" s="193"/>
      <c r="BY142" s="193"/>
      <c r="BZ142" s="193"/>
      <c r="CA142" s="193"/>
      <c r="CB142" s="193"/>
      <c r="CC142" s="193"/>
      <c r="CD142" s="193"/>
      <c r="CE142" s="193"/>
      <c r="CF142" s="193"/>
      <c r="CG142" s="193"/>
      <c r="CH142" s="193"/>
      <c r="CI142" s="193"/>
      <c r="CJ142" s="193"/>
      <c r="CK142" s="193"/>
      <c r="CL142" s="193"/>
      <c r="CM142" s="193"/>
      <c r="CN142" s="193"/>
      <c r="CO142" s="193"/>
      <c r="CP142" s="193"/>
      <c r="CQ142" s="193"/>
      <c r="CR142" s="193"/>
      <c r="CS142" s="193"/>
      <c r="CT142" s="193"/>
      <c r="CU142" s="193"/>
      <c r="CV142" s="193"/>
      <c r="CW142" s="193"/>
      <c r="CX142" s="193"/>
      <c r="CY142" s="193"/>
      <c r="CZ142" s="193"/>
      <c r="DA142" s="193"/>
      <c r="DB142" s="193"/>
      <c r="DC142" s="193"/>
      <c r="DD142" s="193"/>
      <c r="DE142" s="193"/>
      <c r="DF142" s="193"/>
      <c r="DG142" s="193"/>
      <c r="DH142" s="193"/>
      <c r="DI142" s="193"/>
      <c r="DJ142" s="193"/>
      <c r="DK142" s="193"/>
      <c r="DL142" s="193"/>
      <c r="DM142" s="193"/>
      <c r="DN142" s="193"/>
      <c r="DO142" s="193"/>
      <c r="DP142" s="193"/>
      <c r="DQ142" s="193"/>
      <c r="DR142" s="193"/>
      <c r="DS142" s="193"/>
      <c r="DT142" s="193"/>
      <c r="DU142" s="193"/>
      <c r="DV142" s="193"/>
      <c r="DW142" s="193"/>
      <c r="DX142" s="193"/>
      <c r="DY142" s="193"/>
      <c r="DZ142" s="193"/>
      <c r="EA142" s="193"/>
      <c r="EB142" s="193"/>
      <c r="EC142" s="193"/>
      <c r="ED142" s="193"/>
      <c r="EE142" s="193"/>
      <c r="EF142" s="193"/>
      <c r="EG142" s="193"/>
      <c r="EH142" s="193"/>
      <c r="EI142" s="193"/>
      <c r="EJ142" s="193"/>
      <c r="EK142" s="193"/>
      <c r="EL142" s="193"/>
      <c r="EM142" s="193"/>
      <c r="EN142" s="193"/>
      <c r="EO142" s="193"/>
      <c r="EP142" s="193"/>
      <c r="EQ142" s="193"/>
      <c r="ER142" s="193"/>
      <c r="ES142" s="193"/>
      <c r="ET142" s="193"/>
      <c r="EU142" s="193"/>
      <c r="EV142" s="193"/>
      <c r="EW142" s="193"/>
      <c r="EX142" s="193"/>
      <c r="EY142" s="193"/>
      <c r="EZ142" s="193"/>
      <c r="FA142" s="193"/>
      <c r="FB142" s="193"/>
      <c r="FC142" s="193"/>
      <c r="FD142" s="193"/>
      <c r="FE142" s="193"/>
      <c r="FF142" s="193"/>
      <c r="FG142" s="193"/>
      <c r="FH142" s="193"/>
      <c r="FI142" s="193"/>
      <c r="FJ142" s="193"/>
      <c r="FK142" s="193"/>
      <c r="FL142" s="193"/>
      <c r="FM142" s="193"/>
      <c r="FN142" s="193"/>
      <c r="FO142" s="193"/>
      <c r="FP142" s="193"/>
      <c r="FQ142" s="193"/>
      <c r="FR142" s="193"/>
      <c r="FS142" s="193"/>
      <c r="FT142" s="193"/>
      <c r="FU142" s="193"/>
      <c r="FV142" s="193"/>
      <c r="FW142" s="193"/>
      <c r="FX142" s="193"/>
      <c r="FY142" s="193"/>
      <c r="FZ142" s="193"/>
      <c r="GA142" s="193"/>
      <c r="GB142" s="193"/>
      <c r="GC142" s="193"/>
      <c r="GD142" s="193"/>
      <c r="GE142" s="193"/>
      <c r="GF142" s="193"/>
      <c r="GG142" s="193"/>
      <c r="GH142" s="193"/>
      <c r="GI142" s="193"/>
      <c r="GJ142" s="193"/>
      <c r="GK142" s="193"/>
      <c r="GL142" s="193"/>
      <c r="GM142" s="193"/>
      <c r="GN142" s="193"/>
      <c r="GO142" s="193"/>
      <c r="GP142" s="193"/>
      <c r="GQ142" s="193"/>
      <c r="GR142" s="193"/>
      <c r="GS142" s="193"/>
      <c r="GT142" s="193"/>
      <c r="GU142" s="193"/>
      <c r="GV142" s="193"/>
      <c r="GW142" s="193"/>
      <c r="GX142" s="193"/>
      <c r="GY142" s="193"/>
      <c r="GZ142" s="193"/>
      <c r="HA142" s="193"/>
      <c r="HB142" s="193"/>
      <c r="HC142" s="193"/>
      <c r="HD142" s="193"/>
      <c r="HE142" s="193"/>
      <c r="HF142" s="193"/>
      <c r="HG142" s="193"/>
      <c r="HH142" s="193"/>
      <c r="HI142" s="193"/>
      <c r="HJ142" s="193"/>
      <c r="HK142" s="193"/>
      <c r="HL142" s="193"/>
      <c r="HM142" s="193"/>
      <c r="HN142" s="193"/>
      <c r="HO142" s="193"/>
      <c r="HP142" s="193"/>
      <c r="HQ142" s="193"/>
      <c r="HR142" s="193"/>
      <c r="HS142" s="193"/>
      <c r="HT142" s="193"/>
      <c r="HU142" s="193"/>
      <c r="HV142" s="193"/>
      <c r="HW142" s="193"/>
      <c r="HX142" s="193"/>
      <c r="HY142" s="193"/>
      <c r="HZ142" s="193"/>
      <c r="IA142" s="193"/>
      <c r="IB142" s="193"/>
      <c r="IC142" s="193"/>
      <c r="ID142" s="193" t="n">
        <v>0</v>
      </c>
      <c r="IE142" s="193" t="n">
        <v>0</v>
      </c>
    </row>
    <row r="143" customFormat="false" ht="12.75" hidden="false" customHeight="false" outlineLevel="0" collapsed="false"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  <c r="AW143" s="193"/>
      <c r="AX143" s="193"/>
      <c r="AY143" s="193"/>
      <c r="AZ143" s="193"/>
      <c r="BA143" s="193"/>
      <c r="BB143" s="193"/>
      <c r="BC143" s="193"/>
      <c r="BD143" s="193"/>
      <c r="BE143" s="193"/>
      <c r="BF143" s="193"/>
      <c r="BG143" s="193"/>
      <c r="BH143" s="193"/>
      <c r="BI143" s="193"/>
      <c r="BJ143" s="193"/>
      <c r="BK143" s="193"/>
      <c r="BL143" s="193"/>
      <c r="BM143" s="193"/>
      <c r="BN143" s="193"/>
      <c r="BO143" s="193"/>
      <c r="BP143" s="193"/>
      <c r="BQ143" s="193"/>
      <c r="BR143" s="193"/>
      <c r="BS143" s="193"/>
      <c r="BT143" s="193"/>
      <c r="BU143" s="193"/>
      <c r="BV143" s="193"/>
      <c r="BW143" s="193"/>
      <c r="BX143" s="193"/>
      <c r="BY143" s="193"/>
      <c r="BZ143" s="193"/>
      <c r="CA143" s="193"/>
      <c r="CB143" s="193"/>
      <c r="CC143" s="193"/>
      <c r="CD143" s="193"/>
      <c r="CE143" s="193"/>
      <c r="CF143" s="193"/>
      <c r="CG143" s="193"/>
      <c r="CH143" s="193"/>
      <c r="CI143" s="193"/>
      <c r="CJ143" s="193"/>
      <c r="CK143" s="193"/>
      <c r="CL143" s="193"/>
      <c r="CM143" s="193"/>
      <c r="CN143" s="193"/>
      <c r="CO143" s="193"/>
      <c r="CP143" s="193"/>
      <c r="CQ143" s="193"/>
      <c r="CR143" s="193"/>
      <c r="CS143" s="193"/>
      <c r="CT143" s="193"/>
      <c r="CU143" s="193"/>
      <c r="CV143" s="193"/>
      <c r="CW143" s="193"/>
      <c r="CX143" s="193"/>
      <c r="CY143" s="193"/>
      <c r="CZ143" s="193"/>
      <c r="DA143" s="193"/>
      <c r="DB143" s="193"/>
      <c r="DC143" s="193"/>
      <c r="DD143" s="193"/>
      <c r="DE143" s="193"/>
      <c r="DF143" s="193"/>
      <c r="DG143" s="193"/>
      <c r="DH143" s="193"/>
      <c r="DI143" s="193"/>
      <c r="DJ143" s="193"/>
      <c r="DK143" s="193"/>
      <c r="DL143" s="193"/>
      <c r="DM143" s="193"/>
      <c r="DN143" s="193"/>
      <c r="DO143" s="193"/>
      <c r="DP143" s="193"/>
      <c r="DQ143" s="193"/>
      <c r="DR143" s="193"/>
      <c r="DS143" s="193"/>
      <c r="DT143" s="193"/>
      <c r="DU143" s="193"/>
      <c r="DV143" s="193"/>
      <c r="DW143" s="193"/>
      <c r="DX143" s="193"/>
      <c r="DY143" s="193"/>
      <c r="DZ143" s="193"/>
      <c r="EA143" s="193"/>
      <c r="EB143" s="193"/>
      <c r="EC143" s="193"/>
      <c r="ED143" s="193"/>
      <c r="EE143" s="193"/>
      <c r="EF143" s="193"/>
      <c r="EG143" s="193"/>
      <c r="EH143" s="193"/>
      <c r="EI143" s="193"/>
      <c r="EJ143" s="193"/>
      <c r="EK143" s="193"/>
      <c r="EL143" s="193"/>
      <c r="EM143" s="193"/>
      <c r="EN143" s="193"/>
      <c r="EO143" s="193"/>
      <c r="EP143" s="193"/>
      <c r="EQ143" s="193"/>
      <c r="ER143" s="193"/>
      <c r="ES143" s="193"/>
      <c r="ET143" s="193"/>
      <c r="EU143" s="193"/>
      <c r="EV143" s="193"/>
      <c r="EW143" s="193"/>
      <c r="EX143" s="193"/>
      <c r="EY143" s="193"/>
      <c r="EZ143" s="193"/>
      <c r="FA143" s="193"/>
      <c r="FB143" s="193"/>
      <c r="FC143" s="193"/>
      <c r="FD143" s="193"/>
      <c r="FE143" s="193"/>
      <c r="FF143" s="193"/>
      <c r="FG143" s="193"/>
      <c r="FH143" s="193"/>
      <c r="FI143" s="193"/>
      <c r="FJ143" s="193"/>
      <c r="FK143" s="193"/>
      <c r="FL143" s="193"/>
      <c r="FM143" s="193"/>
      <c r="FN143" s="193"/>
      <c r="FO143" s="193"/>
      <c r="FP143" s="193"/>
      <c r="FQ143" s="193"/>
      <c r="FR143" s="193"/>
      <c r="FS143" s="193"/>
      <c r="FT143" s="193"/>
      <c r="FU143" s="193"/>
      <c r="FV143" s="193"/>
      <c r="FW143" s="193"/>
      <c r="FX143" s="193"/>
      <c r="FY143" s="193"/>
      <c r="FZ143" s="193"/>
      <c r="GA143" s="193"/>
      <c r="GB143" s="193"/>
      <c r="GC143" s="193"/>
      <c r="GD143" s="193"/>
      <c r="GE143" s="193"/>
      <c r="GF143" s="193"/>
      <c r="GG143" s="193"/>
      <c r="GH143" s="193"/>
      <c r="GI143" s="193"/>
      <c r="GJ143" s="193"/>
      <c r="GK143" s="193"/>
      <c r="GL143" s="193"/>
      <c r="GM143" s="193"/>
      <c r="GN143" s="193"/>
      <c r="GO143" s="193"/>
      <c r="GP143" s="193"/>
      <c r="GQ143" s="193"/>
      <c r="GR143" s="193"/>
      <c r="GS143" s="193"/>
      <c r="GT143" s="193"/>
      <c r="GU143" s="193"/>
      <c r="GV143" s="193"/>
      <c r="GW143" s="193"/>
      <c r="GX143" s="193"/>
      <c r="GY143" s="193"/>
      <c r="GZ143" s="193"/>
      <c r="HA143" s="193"/>
      <c r="HB143" s="193"/>
      <c r="HC143" s="193"/>
      <c r="HD143" s="193"/>
      <c r="HE143" s="193"/>
      <c r="HF143" s="193"/>
      <c r="HG143" s="193"/>
      <c r="HH143" s="193"/>
      <c r="HI143" s="193"/>
      <c r="HJ143" s="193"/>
      <c r="HK143" s="193"/>
      <c r="HL143" s="193"/>
      <c r="HM143" s="193"/>
      <c r="HN143" s="193"/>
      <c r="HO143" s="193"/>
      <c r="HP143" s="193"/>
      <c r="HQ143" s="193"/>
      <c r="HR143" s="193"/>
      <c r="HS143" s="193"/>
      <c r="HT143" s="193"/>
      <c r="HU143" s="193"/>
      <c r="HV143" s="193"/>
      <c r="HW143" s="193"/>
      <c r="HX143" s="193"/>
      <c r="HY143" s="193"/>
      <c r="HZ143" s="193"/>
      <c r="IA143" s="193"/>
      <c r="IB143" s="193"/>
      <c r="IC143" s="193"/>
      <c r="ID143" s="193" t="n">
        <v>0</v>
      </c>
      <c r="IE143" s="193" t="n">
        <v>0</v>
      </c>
    </row>
    <row r="144" customFormat="false" ht="12.75" hidden="false" customHeight="false" outlineLevel="0" collapsed="false"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  <c r="AW144" s="193"/>
      <c r="AX144" s="193"/>
      <c r="AY144" s="193"/>
      <c r="AZ144" s="193"/>
      <c r="BA144" s="193"/>
      <c r="BB144" s="193"/>
      <c r="BC144" s="193"/>
      <c r="BD144" s="193"/>
      <c r="BE144" s="193"/>
      <c r="BF144" s="193"/>
      <c r="BG144" s="193"/>
      <c r="BH144" s="193"/>
      <c r="BI144" s="193"/>
      <c r="BJ144" s="193"/>
      <c r="BK144" s="193"/>
      <c r="BL144" s="193"/>
      <c r="BM144" s="193"/>
      <c r="BN144" s="193"/>
      <c r="BO144" s="193"/>
      <c r="BP144" s="193"/>
      <c r="BQ144" s="193"/>
      <c r="BR144" s="193"/>
      <c r="BS144" s="193"/>
      <c r="BT144" s="193"/>
      <c r="BU144" s="193"/>
      <c r="BV144" s="193"/>
      <c r="BW144" s="193"/>
      <c r="BX144" s="193"/>
      <c r="BY144" s="193"/>
      <c r="BZ144" s="193"/>
      <c r="CA144" s="193"/>
      <c r="CB144" s="193"/>
      <c r="CC144" s="193"/>
      <c r="CD144" s="193"/>
      <c r="CE144" s="193"/>
      <c r="CF144" s="193"/>
      <c r="CG144" s="193"/>
      <c r="CH144" s="193"/>
      <c r="CI144" s="193"/>
      <c r="CJ144" s="193"/>
      <c r="CK144" s="193"/>
      <c r="CL144" s="193"/>
      <c r="CM144" s="193"/>
      <c r="CN144" s="193"/>
      <c r="CO144" s="193"/>
      <c r="CP144" s="193"/>
      <c r="CQ144" s="193"/>
      <c r="CR144" s="193"/>
      <c r="CS144" s="193"/>
      <c r="CT144" s="193"/>
      <c r="CU144" s="193"/>
      <c r="CV144" s="193"/>
      <c r="CW144" s="193"/>
      <c r="CX144" s="193"/>
      <c r="CY144" s="193"/>
      <c r="CZ144" s="193"/>
      <c r="DA144" s="193"/>
      <c r="DB144" s="193"/>
      <c r="DC144" s="193"/>
      <c r="DD144" s="193"/>
      <c r="DE144" s="193"/>
      <c r="DF144" s="193"/>
      <c r="DG144" s="193"/>
      <c r="DH144" s="193"/>
      <c r="DI144" s="193"/>
      <c r="DJ144" s="193"/>
      <c r="DK144" s="193"/>
      <c r="DL144" s="193"/>
      <c r="DM144" s="193"/>
      <c r="DN144" s="193"/>
      <c r="DO144" s="193"/>
      <c r="DP144" s="193"/>
      <c r="DQ144" s="193"/>
      <c r="DR144" s="193"/>
      <c r="DS144" s="193"/>
      <c r="DT144" s="193"/>
      <c r="DU144" s="193"/>
      <c r="DV144" s="193"/>
      <c r="DW144" s="193"/>
      <c r="DX144" s="193"/>
      <c r="DY144" s="193"/>
      <c r="DZ144" s="193"/>
      <c r="EA144" s="193"/>
      <c r="EB144" s="193"/>
      <c r="EC144" s="193"/>
      <c r="ED144" s="193"/>
      <c r="EE144" s="193"/>
      <c r="EF144" s="193"/>
      <c r="EG144" s="193"/>
      <c r="EH144" s="193"/>
      <c r="EI144" s="193"/>
      <c r="EJ144" s="193"/>
      <c r="EK144" s="193"/>
      <c r="EL144" s="193"/>
      <c r="EM144" s="193"/>
      <c r="EN144" s="193"/>
      <c r="EO144" s="193"/>
      <c r="EP144" s="193"/>
      <c r="EQ144" s="193"/>
      <c r="ER144" s="193"/>
      <c r="ES144" s="193"/>
      <c r="ET144" s="193"/>
      <c r="EU144" s="193"/>
      <c r="EV144" s="193"/>
      <c r="EW144" s="193"/>
      <c r="EX144" s="193"/>
      <c r="EY144" s="193"/>
      <c r="EZ144" s="193"/>
      <c r="FA144" s="193"/>
      <c r="FB144" s="193"/>
      <c r="FC144" s="193"/>
      <c r="FD144" s="193"/>
      <c r="FE144" s="193"/>
      <c r="FF144" s="193"/>
      <c r="FG144" s="193"/>
      <c r="FH144" s="193"/>
      <c r="FI144" s="193"/>
      <c r="FJ144" s="193"/>
      <c r="FK144" s="193"/>
      <c r="FL144" s="193"/>
      <c r="FM144" s="193"/>
      <c r="FN144" s="193"/>
      <c r="FO144" s="193"/>
      <c r="FP144" s="193"/>
      <c r="FQ144" s="193"/>
      <c r="FR144" s="193"/>
      <c r="FS144" s="193"/>
      <c r="FT144" s="193"/>
      <c r="FU144" s="193"/>
      <c r="FV144" s="193"/>
      <c r="FW144" s="193"/>
      <c r="FX144" s="193"/>
      <c r="FY144" s="193"/>
      <c r="FZ144" s="193"/>
      <c r="GA144" s="193"/>
      <c r="GB144" s="193"/>
      <c r="GC144" s="193"/>
      <c r="GD144" s="193"/>
      <c r="GE144" s="193"/>
      <c r="GF144" s="193"/>
      <c r="GG144" s="193"/>
      <c r="GH144" s="193"/>
      <c r="GI144" s="193"/>
      <c r="GJ144" s="193"/>
      <c r="GK144" s="193"/>
      <c r="GL144" s="193"/>
      <c r="GM144" s="193"/>
      <c r="GN144" s="193"/>
      <c r="GO144" s="193"/>
      <c r="GP144" s="193"/>
      <c r="GQ144" s="193"/>
      <c r="GR144" s="193"/>
      <c r="GS144" s="193"/>
      <c r="GT144" s="193"/>
      <c r="GU144" s="193"/>
      <c r="GV144" s="193"/>
      <c r="GW144" s="193"/>
      <c r="GX144" s="193"/>
      <c r="GY144" s="193"/>
      <c r="GZ144" s="193"/>
      <c r="HA144" s="193"/>
      <c r="HB144" s="193"/>
      <c r="HC144" s="193"/>
      <c r="HD144" s="193"/>
      <c r="HE144" s="193"/>
      <c r="HF144" s="193"/>
      <c r="HG144" s="193"/>
      <c r="HH144" s="193"/>
      <c r="HI144" s="193"/>
      <c r="HJ144" s="193"/>
      <c r="HK144" s="193"/>
      <c r="HL144" s="193"/>
      <c r="HM144" s="193"/>
      <c r="HN144" s="193"/>
      <c r="HO144" s="193"/>
      <c r="HP144" s="193"/>
      <c r="HQ144" s="193"/>
      <c r="HR144" s="193"/>
      <c r="HS144" s="193"/>
      <c r="HT144" s="193"/>
      <c r="HU144" s="193"/>
      <c r="HV144" s="193"/>
      <c r="HW144" s="193"/>
      <c r="HX144" s="193"/>
      <c r="HY144" s="193"/>
      <c r="HZ144" s="193"/>
      <c r="IA144" s="193"/>
      <c r="IB144" s="193"/>
      <c r="IC144" s="193"/>
      <c r="ID144" s="193" t="n">
        <v>0</v>
      </c>
      <c r="IE144" s="193" t="n">
        <v>0</v>
      </c>
    </row>
    <row r="145" customFormat="false" ht="12.75" hidden="false" customHeight="false" outlineLevel="0" collapsed="false"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  <c r="AW145" s="193"/>
      <c r="AX145" s="193"/>
      <c r="AY145" s="193"/>
      <c r="AZ145" s="193"/>
      <c r="BA145" s="193"/>
      <c r="BB145" s="193"/>
      <c r="BC145" s="193"/>
      <c r="BD145" s="193"/>
      <c r="BE145" s="193"/>
      <c r="BF145" s="193"/>
      <c r="BG145" s="193"/>
      <c r="BH145" s="193"/>
      <c r="BI145" s="193"/>
      <c r="BJ145" s="193"/>
      <c r="BK145" s="193"/>
      <c r="BL145" s="193"/>
      <c r="BM145" s="193"/>
      <c r="BN145" s="193"/>
      <c r="BO145" s="193"/>
      <c r="BP145" s="193"/>
      <c r="BQ145" s="193"/>
      <c r="BR145" s="193"/>
      <c r="BS145" s="193"/>
      <c r="BT145" s="193"/>
      <c r="BU145" s="193"/>
      <c r="BV145" s="193"/>
      <c r="BW145" s="193"/>
      <c r="BX145" s="193"/>
      <c r="BY145" s="193"/>
      <c r="BZ145" s="193"/>
      <c r="CA145" s="193"/>
      <c r="CB145" s="193"/>
      <c r="CC145" s="193"/>
      <c r="CD145" s="193"/>
      <c r="CE145" s="193"/>
      <c r="CF145" s="193"/>
      <c r="CG145" s="193"/>
      <c r="CH145" s="193"/>
      <c r="CI145" s="193"/>
      <c r="CJ145" s="193"/>
      <c r="CK145" s="193"/>
      <c r="CL145" s="193"/>
      <c r="CM145" s="193"/>
      <c r="CN145" s="193"/>
      <c r="CO145" s="193"/>
      <c r="CP145" s="193"/>
      <c r="CQ145" s="193"/>
      <c r="CR145" s="193"/>
      <c r="CS145" s="193"/>
      <c r="CT145" s="193"/>
      <c r="CU145" s="193"/>
      <c r="CV145" s="193"/>
      <c r="CW145" s="193"/>
      <c r="CX145" s="193"/>
      <c r="CY145" s="193"/>
      <c r="CZ145" s="193"/>
      <c r="DA145" s="193"/>
      <c r="DB145" s="193"/>
      <c r="DC145" s="193"/>
      <c r="DD145" s="193"/>
      <c r="DE145" s="193"/>
      <c r="DF145" s="193"/>
      <c r="DG145" s="193"/>
      <c r="DH145" s="193"/>
      <c r="DI145" s="193"/>
      <c r="DJ145" s="193"/>
      <c r="DK145" s="193"/>
      <c r="DL145" s="193"/>
      <c r="DM145" s="193"/>
      <c r="DN145" s="193"/>
      <c r="DO145" s="193"/>
      <c r="DP145" s="193"/>
      <c r="DQ145" s="193"/>
      <c r="DR145" s="193"/>
      <c r="DS145" s="193"/>
      <c r="DT145" s="193"/>
      <c r="DU145" s="193"/>
      <c r="DV145" s="193"/>
      <c r="DW145" s="193"/>
      <c r="DX145" s="193"/>
      <c r="DY145" s="193"/>
      <c r="DZ145" s="193"/>
      <c r="EA145" s="193"/>
      <c r="EB145" s="193"/>
      <c r="EC145" s="193"/>
      <c r="ED145" s="193"/>
      <c r="EE145" s="193"/>
      <c r="EF145" s="193"/>
      <c r="EG145" s="193"/>
      <c r="EH145" s="193"/>
      <c r="EI145" s="193"/>
      <c r="EJ145" s="193"/>
      <c r="EK145" s="193"/>
      <c r="EL145" s="193"/>
      <c r="EM145" s="193"/>
      <c r="EN145" s="193"/>
      <c r="EO145" s="193"/>
      <c r="EP145" s="193"/>
      <c r="EQ145" s="193"/>
      <c r="ER145" s="193"/>
      <c r="ES145" s="193"/>
      <c r="ET145" s="193"/>
      <c r="EU145" s="193"/>
      <c r="EV145" s="193"/>
      <c r="EW145" s="193"/>
      <c r="EX145" s="193"/>
      <c r="EY145" s="193"/>
      <c r="EZ145" s="193"/>
      <c r="FA145" s="193"/>
      <c r="FB145" s="193"/>
      <c r="FC145" s="193"/>
      <c r="FD145" s="193"/>
      <c r="FE145" s="193"/>
      <c r="FF145" s="193"/>
      <c r="FG145" s="193"/>
      <c r="FH145" s="193"/>
      <c r="FI145" s="193"/>
      <c r="FJ145" s="193"/>
      <c r="FK145" s="193"/>
      <c r="FL145" s="193"/>
      <c r="FM145" s="193"/>
      <c r="FN145" s="193"/>
      <c r="FO145" s="193"/>
      <c r="FP145" s="193"/>
      <c r="FQ145" s="193"/>
      <c r="FR145" s="193"/>
      <c r="FS145" s="193"/>
      <c r="FT145" s="193"/>
      <c r="FU145" s="193"/>
      <c r="FV145" s="193"/>
      <c r="FW145" s="193"/>
      <c r="FX145" s="193"/>
      <c r="FY145" s="193"/>
      <c r="FZ145" s="193"/>
      <c r="GA145" s="193"/>
      <c r="GB145" s="193"/>
      <c r="GC145" s="193"/>
      <c r="GD145" s="193"/>
      <c r="GE145" s="193"/>
      <c r="GF145" s="193"/>
      <c r="GG145" s="193"/>
      <c r="GH145" s="193"/>
      <c r="GI145" s="193"/>
      <c r="GJ145" s="193"/>
      <c r="GK145" s="193"/>
      <c r="GL145" s="193"/>
      <c r="GM145" s="193"/>
      <c r="GN145" s="193"/>
      <c r="GO145" s="193"/>
      <c r="GP145" s="193"/>
      <c r="GQ145" s="193"/>
      <c r="GR145" s="193"/>
      <c r="GS145" s="193"/>
      <c r="GT145" s="193"/>
      <c r="GU145" s="193"/>
      <c r="GV145" s="193"/>
      <c r="GW145" s="193"/>
      <c r="GX145" s="193"/>
      <c r="GY145" s="193"/>
      <c r="GZ145" s="193"/>
      <c r="HA145" s="193"/>
      <c r="HB145" s="193"/>
      <c r="HC145" s="193"/>
      <c r="HD145" s="193"/>
      <c r="HE145" s="193"/>
      <c r="HF145" s="193"/>
      <c r="HG145" s="193"/>
      <c r="HH145" s="193"/>
      <c r="HI145" s="193"/>
      <c r="HJ145" s="193"/>
      <c r="HK145" s="193"/>
      <c r="HL145" s="193"/>
      <c r="HM145" s="193"/>
      <c r="HN145" s="193"/>
      <c r="HO145" s="193"/>
      <c r="HP145" s="193"/>
      <c r="HQ145" s="193"/>
      <c r="HR145" s="193"/>
      <c r="HS145" s="193"/>
      <c r="HT145" s="193"/>
      <c r="HU145" s="193"/>
      <c r="HV145" s="193"/>
      <c r="HW145" s="193"/>
      <c r="HX145" s="193"/>
      <c r="HY145" s="193"/>
      <c r="HZ145" s="193"/>
      <c r="IA145" s="193"/>
      <c r="IB145" s="193"/>
      <c r="IC145" s="193"/>
      <c r="ID145" s="193" t="n">
        <v>0</v>
      </c>
      <c r="IE145" s="193" t="n">
        <v>0</v>
      </c>
    </row>
    <row r="146" customFormat="false" ht="12.75" hidden="false" customHeight="false" outlineLevel="0" collapsed="false"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  <c r="AW146" s="193"/>
      <c r="AX146" s="193"/>
      <c r="AY146" s="193"/>
      <c r="AZ146" s="193"/>
      <c r="BA146" s="193"/>
      <c r="BB146" s="193"/>
      <c r="BC146" s="193"/>
      <c r="BD146" s="193"/>
      <c r="BE146" s="193"/>
      <c r="BF146" s="193"/>
      <c r="BG146" s="193"/>
      <c r="BH146" s="193"/>
      <c r="BI146" s="193"/>
      <c r="BJ146" s="193"/>
      <c r="BK146" s="193"/>
      <c r="BL146" s="193"/>
      <c r="BM146" s="193"/>
      <c r="BN146" s="193"/>
      <c r="BO146" s="193"/>
      <c r="BP146" s="193"/>
      <c r="BQ146" s="193"/>
      <c r="BR146" s="193"/>
      <c r="BS146" s="193"/>
      <c r="BT146" s="193"/>
      <c r="BU146" s="193"/>
      <c r="BV146" s="193"/>
      <c r="BW146" s="193"/>
      <c r="BX146" s="193"/>
      <c r="BY146" s="193"/>
      <c r="BZ146" s="193"/>
      <c r="CA146" s="193"/>
      <c r="CB146" s="193"/>
      <c r="CC146" s="193"/>
      <c r="CD146" s="193"/>
      <c r="CE146" s="193"/>
      <c r="CF146" s="193"/>
      <c r="CG146" s="193"/>
      <c r="CH146" s="193"/>
      <c r="CI146" s="193"/>
      <c r="CJ146" s="193"/>
      <c r="CK146" s="193"/>
      <c r="CL146" s="193"/>
      <c r="CM146" s="193"/>
      <c r="CN146" s="193"/>
      <c r="CO146" s="193"/>
      <c r="CP146" s="193"/>
      <c r="CQ146" s="193"/>
      <c r="CR146" s="193"/>
      <c r="CS146" s="193"/>
      <c r="CT146" s="193"/>
      <c r="CU146" s="193"/>
      <c r="CV146" s="193"/>
      <c r="CW146" s="193"/>
      <c r="CX146" s="193"/>
      <c r="CY146" s="193"/>
      <c r="CZ146" s="193"/>
      <c r="DA146" s="193"/>
      <c r="DB146" s="193"/>
      <c r="DC146" s="193"/>
      <c r="DD146" s="193"/>
      <c r="DE146" s="193"/>
      <c r="DF146" s="193"/>
      <c r="DG146" s="193"/>
      <c r="DH146" s="193"/>
      <c r="DI146" s="193"/>
      <c r="DJ146" s="193"/>
      <c r="DK146" s="193"/>
      <c r="DL146" s="193"/>
      <c r="DM146" s="193"/>
      <c r="DN146" s="193"/>
      <c r="DO146" s="193"/>
      <c r="DP146" s="193"/>
      <c r="DQ146" s="193"/>
      <c r="DR146" s="193"/>
      <c r="DS146" s="193"/>
      <c r="DT146" s="193"/>
      <c r="DU146" s="193"/>
      <c r="DV146" s="193"/>
      <c r="DW146" s="193"/>
      <c r="DX146" s="193"/>
      <c r="DY146" s="193"/>
      <c r="DZ146" s="193"/>
      <c r="EA146" s="193"/>
      <c r="EB146" s="193"/>
      <c r="EC146" s="193"/>
      <c r="ED146" s="193"/>
      <c r="EE146" s="193"/>
      <c r="EF146" s="193"/>
      <c r="EG146" s="193"/>
      <c r="EH146" s="193"/>
      <c r="EI146" s="193"/>
      <c r="EJ146" s="193"/>
      <c r="EK146" s="193"/>
      <c r="EL146" s="193"/>
      <c r="EM146" s="193"/>
      <c r="EN146" s="193"/>
      <c r="EO146" s="193"/>
      <c r="EP146" s="193"/>
      <c r="EQ146" s="193"/>
      <c r="ER146" s="193"/>
      <c r="ES146" s="193"/>
      <c r="ET146" s="193"/>
      <c r="EU146" s="193"/>
      <c r="EV146" s="193"/>
      <c r="EW146" s="193"/>
      <c r="EX146" s="193"/>
      <c r="EY146" s="193"/>
      <c r="EZ146" s="193"/>
      <c r="FA146" s="193"/>
      <c r="FB146" s="193"/>
      <c r="FC146" s="193"/>
      <c r="FD146" s="193"/>
      <c r="FE146" s="193"/>
      <c r="FF146" s="193"/>
      <c r="FG146" s="193"/>
      <c r="FH146" s="193"/>
      <c r="FI146" s="193"/>
      <c r="FJ146" s="193"/>
      <c r="FK146" s="193"/>
      <c r="FL146" s="193"/>
      <c r="FM146" s="193"/>
      <c r="FN146" s="193"/>
      <c r="FO146" s="193"/>
      <c r="FP146" s="193"/>
      <c r="FQ146" s="193"/>
      <c r="FR146" s="193"/>
      <c r="FS146" s="193"/>
      <c r="FT146" s="193"/>
      <c r="FU146" s="193"/>
      <c r="FV146" s="193"/>
      <c r="FW146" s="193"/>
      <c r="FX146" s="193"/>
      <c r="FY146" s="193"/>
      <c r="FZ146" s="193"/>
      <c r="GA146" s="193"/>
      <c r="GB146" s="193"/>
      <c r="GC146" s="193"/>
      <c r="GD146" s="193"/>
      <c r="GE146" s="193"/>
      <c r="GF146" s="193"/>
      <c r="GG146" s="193"/>
      <c r="GH146" s="193"/>
      <c r="GI146" s="193"/>
      <c r="GJ146" s="193"/>
      <c r="GK146" s="193"/>
      <c r="GL146" s="193"/>
      <c r="GM146" s="193"/>
      <c r="GN146" s="193"/>
      <c r="GO146" s="193"/>
      <c r="GP146" s="193"/>
      <c r="GQ146" s="193"/>
      <c r="GR146" s="193"/>
      <c r="GS146" s="193"/>
      <c r="GT146" s="193"/>
      <c r="GU146" s="193"/>
      <c r="GV146" s="193"/>
      <c r="GW146" s="193"/>
      <c r="GX146" s="193"/>
      <c r="GY146" s="193"/>
      <c r="GZ146" s="193"/>
      <c r="HA146" s="193"/>
      <c r="HB146" s="193"/>
      <c r="HC146" s="193"/>
      <c r="HD146" s="193"/>
      <c r="HE146" s="193"/>
      <c r="HF146" s="193"/>
      <c r="HG146" s="193"/>
      <c r="HH146" s="193"/>
      <c r="HI146" s="193"/>
      <c r="HJ146" s="193"/>
      <c r="HK146" s="193"/>
      <c r="HL146" s="193"/>
      <c r="HM146" s="193"/>
      <c r="HN146" s="193"/>
      <c r="HO146" s="193"/>
      <c r="HP146" s="193"/>
      <c r="HQ146" s="193"/>
      <c r="HR146" s="193"/>
      <c r="HS146" s="193"/>
      <c r="HT146" s="193"/>
      <c r="HU146" s="193"/>
      <c r="HV146" s="193"/>
      <c r="HW146" s="193"/>
      <c r="HX146" s="193"/>
      <c r="HY146" s="193"/>
      <c r="HZ146" s="193"/>
      <c r="IA146" s="193"/>
      <c r="IB146" s="193"/>
      <c r="IC146" s="193"/>
      <c r="ID146" s="193" t="n">
        <v>0</v>
      </c>
      <c r="IE146" s="193" t="n">
        <v>0</v>
      </c>
    </row>
    <row r="147" customFormat="false" ht="12.75" hidden="false" customHeight="false" outlineLevel="0" collapsed="false"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  <c r="AW147" s="193"/>
      <c r="AX147" s="193"/>
      <c r="AY147" s="193"/>
      <c r="AZ147" s="193"/>
      <c r="BA147" s="193"/>
      <c r="BB147" s="193"/>
      <c r="BC147" s="193"/>
      <c r="BD147" s="193"/>
      <c r="BE147" s="193"/>
      <c r="BF147" s="193"/>
      <c r="BG147" s="193"/>
      <c r="BH147" s="193"/>
      <c r="BI147" s="193"/>
      <c r="BJ147" s="193"/>
      <c r="BK147" s="193"/>
      <c r="BL147" s="193"/>
      <c r="BM147" s="193"/>
      <c r="BN147" s="193"/>
      <c r="BO147" s="193"/>
      <c r="BP147" s="193"/>
      <c r="BQ147" s="193"/>
      <c r="BR147" s="193"/>
      <c r="BS147" s="193"/>
      <c r="BT147" s="193"/>
      <c r="BU147" s="193"/>
      <c r="BV147" s="193"/>
      <c r="BW147" s="193"/>
      <c r="BX147" s="193"/>
      <c r="BY147" s="193"/>
      <c r="BZ147" s="193"/>
      <c r="CA147" s="193"/>
      <c r="CB147" s="193"/>
      <c r="CC147" s="193"/>
      <c r="CD147" s="193"/>
      <c r="CE147" s="193"/>
      <c r="CF147" s="193"/>
      <c r="CG147" s="193"/>
      <c r="CH147" s="193"/>
      <c r="CI147" s="193"/>
      <c r="CJ147" s="193"/>
      <c r="CK147" s="193"/>
      <c r="CL147" s="193"/>
      <c r="CM147" s="193"/>
      <c r="CN147" s="193"/>
      <c r="CO147" s="193"/>
      <c r="CP147" s="193"/>
      <c r="CQ147" s="193"/>
      <c r="CR147" s="193"/>
      <c r="CS147" s="193"/>
      <c r="CT147" s="193"/>
      <c r="CU147" s="193"/>
      <c r="CV147" s="193"/>
      <c r="CW147" s="193"/>
      <c r="CX147" s="193"/>
      <c r="CY147" s="193"/>
      <c r="CZ147" s="193"/>
      <c r="DA147" s="193"/>
      <c r="DB147" s="193"/>
      <c r="DC147" s="193"/>
      <c r="DD147" s="193"/>
      <c r="DE147" s="193"/>
      <c r="DF147" s="193"/>
      <c r="DG147" s="193"/>
      <c r="DH147" s="193"/>
      <c r="DI147" s="193"/>
      <c r="DJ147" s="193"/>
      <c r="DK147" s="193"/>
      <c r="DL147" s="193"/>
      <c r="DM147" s="193"/>
      <c r="DN147" s="193"/>
      <c r="DO147" s="193"/>
      <c r="DP147" s="193"/>
      <c r="DQ147" s="193"/>
      <c r="DR147" s="193"/>
      <c r="DS147" s="193"/>
      <c r="DT147" s="193"/>
      <c r="DU147" s="193"/>
      <c r="DV147" s="193"/>
      <c r="DW147" s="193"/>
      <c r="DX147" s="193"/>
      <c r="DY147" s="193"/>
      <c r="DZ147" s="193"/>
      <c r="EA147" s="193"/>
      <c r="EB147" s="193"/>
      <c r="EC147" s="193"/>
      <c r="ED147" s="193"/>
      <c r="EE147" s="193"/>
      <c r="EF147" s="193"/>
      <c r="EG147" s="193"/>
      <c r="EH147" s="193"/>
      <c r="EI147" s="193"/>
      <c r="EJ147" s="193"/>
      <c r="EK147" s="193"/>
      <c r="EL147" s="193"/>
      <c r="EM147" s="193"/>
      <c r="EN147" s="193"/>
      <c r="EO147" s="193"/>
      <c r="EP147" s="193"/>
      <c r="EQ147" s="193"/>
      <c r="ER147" s="193"/>
      <c r="ES147" s="193"/>
      <c r="ET147" s="193"/>
      <c r="EU147" s="193"/>
      <c r="EV147" s="193"/>
      <c r="EW147" s="193"/>
      <c r="EX147" s="193"/>
      <c r="EY147" s="193"/>
      <c r="EZ147" s="193"/>
      <c r="FA147" s="193"/>
      <c r="FB147" s="193"/>
      <c r="FC147" s="193"/>
      <c r="FD147" s="193"/>
      <c r="FE147" s="193"/>
      <c r="FF147" s="193"/>
      <c r="FG147" s="193"/>
      <c r="FH147" s="193"/>
      <c r="FI147" s="193"/>
      <c r="FJ147" s="193"/>
      <c r="FK147" s="193"/>
      <c r="FL147" s="193"/>
      <c r="FM147" s="193"/>
      <c r="FN147" s="193"/>
      <c r="FO147" s="193"/>
      <c r="FP147" s="193"/>
      <c r="FQ147" s="193"/>
      <c r="FR147" s="193"/>
      <c r="FS147" s="193"/>
      <c r="FT147" s="193"/>
      <c r="FU147" s="193"/>
      <c r="FV147" s="193"/>
      <c r="FW147" s="193"/>
      <c r="FX147" s="193"/>
      <c r="FY147" s="193"/>
      <c r="FZ147" s="193"/>
      <c r="GA147" s="193"/>
      <c r="GB147" s="193"/>
      <c r="GC147" s="193"/>
      <c r="GD147" s="193"/>
      <c r="GE147" s="193"/>
      <c r="GF147" s="193"/>
      <c r="GG147" s="193"/>
      <c r="GH147" s="193"/>
      <c r="GI147" s="193"/>
      <c r="GJ147" s="193"/>
      <c r="GK147" s="193"/>
      <c r="GL147" s="193"/>
      <c r="GM147" s="193"/>
      <c r="GN147" s="193"/>
      <c r="GO147" s="193"/>
      <c r="GP147" s="193"/>
      <c r="GQ147" s="193"/>
      <c r="GR147" s="193"/>
      <c r="GS147" s="193"/>
      <c r="GT147" s="193"/>
      <c r="GU147" s="193"/>
      <c r="GV147" s="193"/>
      <c r="GW147" s="193"/>
      <c r="GX147" s="193"/>
      <c r="GY147" s="193"/>
      <c r="GZ147" s="193"/>
      <c r="HA147" s="193"/>
      <c r="HB147" s="193"/>
      <c r="HC147" s="193"/>
      <c r="HD147" s="193"/>
      <c r="HE147" s="193"/>
      <c r="HF147" s="193"/>
      <c r="HG147" s="193"/>
      <c r="HH147" s="193"/>
      <c r="HI147" s="193"/>
      <c r="HJ147" s="193"/>
      <c r="HK147" s="193"/>
      <c r="HL147" s="193"/>
      <c r="HM147" s="193"/>
      <c r="HN147" s="193"/>
      <c r="HO147" s="193"/>
      <c r="HP147" s="193"/>
      <c r="HQ147" s="193"/>
      <c r="HR147" s="193"/>
      <c r="HS147" s="193"/>
      <c r="HT147" s="193"/>
      <c r="HU147" s="193"/>
      <c r="HV147" s="193"/>
      <c r="HW147" s="193"/>
      <c r="HX147" s="193"/>
      <c r="HY147" s="193"/>
      <c r="HZ147" s="193"/>
      <c r="IA147" s="193"/>
      <c r="IB147" s="193"/>
      <c r="IC147" s="193"/>
      <c r="ID147" s="193" t="n">
        <v>0</v>
      </c>
      <c r="IE147" s="193" t="n">
        <v>0</v>
      </c>
    </row>
    <row r="148" customFormat="false" ht="12.75" hidden="false" customHeight="false" outlineLevel="0" collapsed="false"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  <c r="AW148" s="193"/>
      <c r="AX148" s="193"/>
      <c r="AY148" s="193"/>
      <c r="AZ148" s="193"/>
      <c r="BA148" s="193"/>
      <c r="BB148" s="193"/>
      <c r="BC148" s="193"/>
      <c r="BD148" s="193"/>
      <c r="BE148" s="193"/>
      <c r="BF148" s="193"/>
      <c r="BG148" s="193"/>
      <c r="BH148" s="193"/>
      <c r="BI148" s="193"/>
      <c r="BJ148" s="193"/>
      <c r="BK148" s="193"/>
      <c r="BL148" s="193"/>
      <c r="BM148" s="193"/>
      <c r="BN148" s="193"/>
      <c r="BO148" s="193"/>
      <c r="BP148" s="193"/>
      <c r="BQ148" s="193"/>
      <c r="BR148" s="193"/>
      <c r="BS148" s="193"/>
      <c r="BT148" s="193"/>
      <c r="BU148" s="193"/>
      <c r="BV148" s="193"/>
      <c r="BW148" s="193"/>
      <c r="BX148" s="193"/>
      <c r="BY148" s="193"/>
      <c r="BZ148" s="193"/>
      <c r="CA148" s="193"/>
      <c r="CB148" s="193"/>
      <c r="CC148" s="193"/>
      <c r="CD148" s="193"/>
      <c r="CE148" s="193"/>
      <c r="CF148" s="193"/>
      <c r="CG148" s="193"/>
      <c r="CH148" s="193"/>
      <c r="CI148" s="193"/>
      <c r="CJ148" s="193"/>
      <c r="CK148" s="193"/>
      <c r="CL148" s="193"/>
      <c r="CM148" s="193"/>
      <c r="CN148" s="193"/>
      <c r="CO148" s="193"/>
      <c r="CP148" s="193"/>
      <c r="CQ148" s="193"/>
      <c r="CR148" s="193"/>
      <c r="CS148" s="193"/>
      <c r="CT148" s="193"/>
      <c r="CU148" s="193"/>
      <c r="CV148" s="193"/>
      <c r="CW148" s="193"/>
      <c r="CX148" s="193"/>
      <c r="CY148" s="193"/>
      <c r="CZ148" s="193"/>
      <c r="DA148" s="193"/>
      <c r="DB148" s="193"/>
      <c r="DC148" s="193"/>
      <c r="DD148" s="193"/>
      <c r="DE148" s="193"/>
      <c r="DF148" s="193"/>
      <c r="DG148" s="193"/>
      <c r="DH148" s="193"/>
      <c r="DI148" s="193"/>
      <c r="DJ148" s="193"/>
      <c r="DK148" s="193"/>
      <c r="DL148" s="193"/>
      <c r="DM148" s="193"/>
      <c r="DN148" s="193"/>
      <c r="DO148" s="193"/>
      <c r="DP148" s="193"/>
      <c r="DQ148" s="193"/>
      <c r="DR148" s="193"/>
      <c r="DS148" s="193"/>
      <c r="DT148" s="193"/>
      <c r="DU148" s="193"/>
      <c r="DV148" s="193"/>
      <c r="DW148" s="193"/>
      <c r="DX148" s="193"/>
      <c r="DY148" s="193"/>
      <c r="DZ148" s="193"/>
      <c r="EA148" s="193"/>
      <c r="EB148" s="193"/>
      <c r="EC148" s="193"/>
      <c r="ED148" s="193"/>
      <c r="EE148" s="193"/>
      <c r="EF148" s="193"/>
      <c r="EG148" s="193"/>
      <c r="EH148" s="193"/>
      <c r="EI148" s="193"/>
      <c r="EJ148" s="193"/>
      <c r="EK148" s="193"/>
      <c r="EL148" s="193"/>
      <c r="EM148" s="193"/>
      <c r="EN148" s="193"/>
      <c r="EO148" s="193"/>
      <c r="EP148" s="193"/>
      <c r="EQ148" s="193"/>
      <c r="ER148" s="193"/>
      <c r="ES148" s="193"/>
      <c r="ET148" s="193"/>
      <c r="EU148" s="193"/>
      <c r="EV148" s="193"/>
      <c r="EW148" s="193"/>
      <c r="EX148" s="193"/>
      <c r="EY148" s="193"/>
      <c r="EZ148" s="193"/>
      <c r="FA148" s="193"/>
      <c r="FB148" s="193"/>
      <c r="FC148" s="193"/>
      <c r="FD148" s="193"/>
      <c r="FE148" s="193"/>
      <c r="FF148" s="193"/>
      <c r="FG148" s="193"/>
      <c r="FH148" s="193"/>
      <c r="FI148" s="193"/>
      <c r="FJ148" s="193"/>
      <c r="FK148" s="193"/>
      <c r="FL148" s="193"/>
      <c r="FM148" s="193"/>
      <c r="FN148" s="193"/>
      <c r="FO148" s="193"/>
      <c r="FP148" s="193"/>
      <c r="FQ148" s="193"/>
      <c r="FR148" s="193"/>
      <c r="FS148" s="193"/>
      <c r="FT148" s="193"/>
      <c r="FU148" s="193"/>
      <c r="FV148" s="193"/>
      <c r="FW148" s="193"/>
      <c r="FX148" s="193"/>
      <c r="FY148" s="193"/>
      <c r="FZ148" s="193"/>
      <c r="GA148" s="193"/>
      <c r="GB148" s="193"/>
      <c r="GC148" s="193"/>
      <c r="GD148" s="193"/>
      <c r="GE148" s="193"/>
      <c r="GF148" s="193"/>
      <c r="GG148" s="193"/>
      <c r="GH148" s="193"/>
      <c r="GI148" s="193"/>
      <c r="GJ148" s="193"/>
      <c r="GK148" s="193"/>
      <c r="GL148" s="193"/>
      <c r="GM148" s="193"/>
      <c r="GN148" s="193"/>
      <c r="GO148" s="193"/>
      <c r="GP148" s="193"/>
      <c r="GQ148" s="193"/>
      <c r="GR148" s="193"/>
      <c r="GS148" s="193"/>
      <c r="GT148" s="193"/>
      <c r="GU148" s="193"/>
      <c r="GV148" s="193"/>
      <c r="GW148" s="193"/>
      <c r="GX148" s="193"/>
      <c r="GY148" s="193"/>
      <c r="GZ148" s="193"/>
      <c r="HA148" s="193"/>
      <c r="HB148" s="193"/>
      <c r="HC148" s="193"/>
      <c r="HD148" s="193"/>
      <c r="HE148" s="193"/>
      <c r="HF148" s="193"/>
      <c r="HG148" s="193"/>
      <c r="HH148" s="193"/>
      <c r="HI148" s="193"/>
      <c r="HJ148" s="193"/>
      <c r="HK148" s="193"/>
      <c r="HL148" s="193"/>
      <c r="HM148" s="193"/>
      <c r="HN148" s="193"/>
      <c r="HO148" s="193"/>
      <c r="HP148" s="193"/>
      <c r="HQ148" s="193"/>
      <c r="HR148" s="193"/>
      <c r="HS148" s="193"/>
      <c r="HT148" s="193"/>
      <c r="HU148" s="193"/>
      <c r="HV148" s="193"/>
      <c r="HW148" s="193"/>
      <c r="HX148" s="193"/>
      <c r="HY148" s="193"/>
      <c r="HZ148" s="193"/>
      <c r="IA148" s="193"/>
      <c r="IB148" s="193"/>
      <c r="IC148" s="193"/>
      <c r="ID148" s="193" t="n">
        <v>0</v>
      </c>
      <c r="IE148" s="193" t="n">
        <v>0</v>
      </c>
    </row>
    <row r="149" customFormat="false" ht="12.75" hidden="false" customHeight="false" outlineLevel="0" collapsed="false"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  <c r="AW149" s="193"/>
      <c r="AX149" s="193"/>
      <c r="AY149" s="193"/>
      <c r="AZ149" s="193"/>
      <c r="BA149" s="193"/>
      <c r="BB149" s="193"/>
      <c r="BC149" s="193"/>
      <c r="BD149" s="193"/>
      <c r="BE149" s="193"/>
      <c r="BF149" s="193"/>
      <c r="BG149" s="193"/>
      <c r="BH149" s="193"/>
      <c r="BI149" s="193"/>
      <c r="BJ149" s="193"/>
      <c r="BK149" s="193"/>
      <c r="BL149" s="193"/>
      <c r="BM149" s="193"/>
      <c r="BN149" s="193"/>
      <c r="BO149" s="193"/>
      <c r="BP149" s="193"/>
      <c r="BQ149" s="193"/>
      <c r="BR149" s="193"/>
      <c r="BS149" s="193"/>
      <c r="BT149" s="193"/>
      <c r="BU149" s="193"/>
      <c r="BV149" s="193"/>
      <c r="BW149" s="193"/>
      <c r="BX149" s="193"/>
      <c r="BY149" s="193"/>
      <c r="BZ149" s="193"/>
      <c r="CA149" s="193"/>
      <c r="CB149" s="193"/>
      <c r="CC149" s="193"/>
      <c r="CD149" s="193"/>
      <c r="CE149" s="193"/>
      <c r="CF149" s="193"/>
      <c r="CG149" s="193"/>
      <c r="CH149" s="193"/>
      <c r="CI149" s="193"/>
      <c r="CJ149" s="193"/>
      <c r="CK149" s="193"/>
      <c r="CL149" s="193"/>
      <c r="CM149" s="193"/>
      <c r="CN149" s="193"/>
      <c r="CO149" s="193"/>
      <c r="CP149" s="193"/>
      <c r="CQ149" s="193"/>
      <c r="CR149" s="193"/>
      <c r="CS149" s="193"/>
      <c r="CT149" s="193"/>
      <c r="CU149" s="193"/>
      <c r="CV149" s="193"/>
      <c r="CW149" s="193"/>
      <c r="CX149" s="193"/>
      <c r="CY149" s="193"/>
      <c r="CZ149" s="193"/>
      <c r="DA149" s="193"/>
      <c r="DB149" s="193"/>
      <c r="DC149" s="193"/>
      <c r="DD149" s="193"/>
      <c r="DE149" s="193"/>
      <c r="DF149" s="193"/>
      <c r="DG149" s="193"/>
      <c r="DH149" s="193"/>
      <c r="DI149" s="193"/>
      <c r="DJ149" s="193"/>
      <c r="DK149" s="193"/>
      <c r="DL149" s="193"/>
      <c r="DM149" s="193"/>
      <c r="DN149" s="193"/>
      <c r="DO149" s="193"/>
      <c r="DP149" s="193"/>
      <c r="DQ149" s="193"/>
      <c r="DR149" s="193"/>
      <c r="DS149" s="193"/>
      <c r="DT149" s="193"/>
      <c r="DU149" s="193"/>
      <c r="DV149" s="193"/>
      <c r="DW149" s="193"/>
      <c r="DX149" s="193"/>
      <c r="DY149" s="193"/>
      <c r="DZ149" s="193"/>
      <c r="EA149" s="193"/>
      <c r="EB149" s="193"/>
      <c r="EC149" s="193"/>
      <c r="ED149" s="193"/>
      <c r="EE149" s="193"/>
      <c r="EF149" s="193"/>
      <c r="EG149" s="193"/>
      <c r="EH149" s="193"/>
      <c r="EI149" s="193"/>
      <c r="EJ149" s="193"/>
      <c r="EK149" s="193"/>
      <c r="EL149" s="193"/>
      <c r="EM149" s="193"/>
      <c r="EN149" s="193"/>
      <c r="EO149" s="193"/>
      <c r="EP149" s="193"/>
      <c r="EQ149" s="193"/>
      <c r="ER149" s="193"/>
      <c r="ES149" s="193"/>
      <c r="ET149" s="193"/>
      <c r="EU149" s="193"/>
      <c r="EV149" s="193"/>
      <c r="EW149" s="193"/>
      <c r="EX149" s="193"/>
      <c r="EY149" s="193"/>
      <c r="EZ149" s="193"/>
      <c r="FA149" s="193"/>
      <c r="FB149" s="193"/>
      <c r="FC149" s="193"/>
      <c r="FD149" s="193"/>
      <c r="FE149" s="193"/>
      <c r="FF149" s="193"/>
      <c r="FG149" s="193"/>
      <c r="FH149" s="193"/>
      <c r="FI149" s="193"/>
      <c r="FJ149" s="193"/>
      <c r="FK149" s="193"/>
      <c r="FL149" s="193"/>
      <c r="FM149" s="193"/>
      <c r="FN149" s="193"/>
      <c r="FO149" s="193"/>
      <c r="FP149" s="193"/>
      <c r="FQ149" s="193"/>
      <c r="FR149" s="193"/>
      <c r="FS149" s="193"/>
      <c r="FT149" s="193"/>
      <c r="FU149" s="193"/>
      <c r="FV149" s="193"/>
      <c r="FW149" s="193"/>
      <c r="FX149" s="193"/>
      <c r="FY149" s="193"/>
      <c r="FZ149" s="193"/>
      <c r="GA149" s="193"/>
      <c r="GB149" s="193"/>
      <c r="GC149" s="193"/>
      <c r="GD149" s="193"/>
      <c r="GE149" s="193"/>
      <c r="GF149" s="193"/>
      <c r="GG149" s="193"/>
      <c r="GH149" s="193"/>
      <c r="GI149" s="193"/>
      <c r="GJ149" s="193"/>
      <c r="GK149" s="193"/>
      <c r="GL149" s="193"/>
      <c r="GM149" s="193"/>
      <c r="GN149" s="193"/>
      <c r="GO149" s="193"/>
      <c r="GP149" s="193"/>
      <c r="GQ149" s="193"/>
      <c r="GR149" s="193"/>
      <c r="GS149" s="193"/>
      <c r="GT149" s="193"/>
      <c r="GU149" s="193"/>
      <c r="GV149" s="193"/>
      <c r="GW149" s="193"/>
      <c r="GX149" s="193"/>
      <c r="GY149" s="193"/>
      <c r="GZ149" s="193"/>
      <c r="HA149" s="193"/>
      <c r="HB149" s="193"/>
      <c r="HC149" s="193"/>
      <c r="HD149" s="193"/>
      <c r="HE149" s="193"/>
      <c r="HF149" s="193"/>
      <c r="HG149" s="193"/>
      <c r="HH149" s="193"/>
      <c r="HI149" s="193"/>
      <c r="HJ149" s="193"/>
      <c r="HK149" s="193"/>
      <c r="HL149" s="193"/>
      <c r="HM149" s="193"/>
      <c r="HN149" s="193"/>
      <c r="HO149" s="193"/>
      <c r="HP149" s="193"/>
      <c r="HQ149" s="193"/>
      <c r="HR149" s="193"/>
      <c r="HS149" s="193"/>
      <c r="HT149" s="193"/>
      <c r="HU149" s="193"/>
      <c r="HV149" s="193"/>
      <c r="HW149" s="193"/>
      <c r="HX149" s="193"/>
      <c r="HY149" s="193"/>
      <c r="HZ149" s="193"/>
      <c r="IA149" s="193"/>
      <c r="IB149" s="193"/>
      <c r="IC149" s="193"/>
      <c r="ID149" s="193" t="n">
        <v>0</v>
      </c>
      <c r="IE149" s="193" t="n">
        <v>0</v>
      </c>
    </row>
    <row r="150" customFormat="false" ht="12.75" hidden="false" customHeight="false" outlineLevel="0" collapsed="false"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  <c r="AW150" s="193"/>
      <c r="AX150" s="193"/>
      <c r="AY150" s="193"/>
      <c r="AZ150" s="193"/>
      <c r="BA150" s="193"/>
      <c r="BB150" s="193"/>
      <c r="BC150" s="193"/>
      <c r="BD150" s="193"/>
      <c r="BE150" s="193"/>
      <c r="BF150" s="193"/>
      <c r="BG150" s="193"/>
      <c r="BH150" s="193"/>
      <c r="BI150" s="193"/>
      <c r="BJ150" s="193"/>
      <c r="BK150" s="193"/>
      <c r="BL150" s="193"/>
      <c r="BM150" s="193"/>
      <c r="BN150" s="193"/>
      <c r="BO150" s="193"/>
      <c r="BP150" s="193"/>
      <c r="BQ150" s="193"/>
      <c r="BR150" s="193"/>
      <c r="BS150" s="193"/>
      <c r="BT150" s="193"/>
      <c r="BU150" s="193"/>
      <c r="BV150" s="193"/>
      <c r="BW150" s="193"/>
      <c r="BX150" s="193"/>
      <c r="BY150" s="193"/>
      <c r="BZ150" s="193"/>
      <c r="CA150" s="193"/>
      <c r="CB150" s="193"/>
      <c r="CC150" s="193"/>
      <c r="CD150" s="193"/>
      <c r="CE150" s="193"/>
      <c r="CF150" s="193"/>
      <c r="CG150" s="193"/>
      <c r="CH150" s="193"/>
      <c r="CI150" s="193"/>
      <c r="CJ150" s="193"/>
      <c r="CK150" s="193"/>
      <c r="CL150" s="193"/>
      <c r="CM150" s="193"/>
      <c r="CN150" s="193"/>
      <c r="CO150" s="193"/>
      <c r="CP150" s="193"/>
      <c r="CQ150" s="193"/>
      <c r="CR150" s="193"/>
      <c r="CS150" s="193"/>
      <c r="CT150" s="193"/>
      <c r="CU150" s="193"/>
      <c r="CV150" s="193"/>
      <c r="CW150" s="193"/>
      <c r="CX150" s="193"/>
      <c r="CY150" s="193"/>
      <c r="CZ150" s="193"/>
      <c r="DA150" s="193"/>
      <c r="DB150" s="193"/>
      <c r="DC150" s="193"/>
      <c r="DD150" s="193"/>
      <c r="DE150" s="193"/>
      <c r="DF150" s="193"/>
      <c r="DG150" s="193"/>
      <c r="DH150" s="193"/>
      <c r="DI150" s="193"/>
      <c r="DJ150" s="193"/>
      <c r="DK150" s="193"/>
      <c r="DL150" s="193"/>
      <c r="DM150" s="193"/>
      <c r="DN150" s="193"/>
      <c r="DO150" s="193"/>
      <c r="DP150" s="193"/>
      <c r="DQ150" s="193"/>
      <c r="DR150" s="193"/>
      <c r="DS150" s="193"/>
      <c r="DT150" s="193"/>
      <c r="DU150" s="193"/>
      <c r="DV150" s="193"/>
      <c r="DW150" s="193"/>
      <c r="DX150" s="193"/>
      <c r="DY150" s="193"/>
      <c r="DZ150" s="193"/>
      <c r="EA150" s="193"/>
      <c r="EB150" s="193"/>
      <c r="EC150" s="193"/>
      <c r="ED150" s="193"/>
      <c r="EE150" s="193"/>
      <c r="EF150" s="193"/>
      <c r="EG150" s="193"/>
      <c r="EH150" s="193"/>
      <c r="EI150" s="193"/>
      <c r="EJ150" s="193"/>
      <c r="EK150" s="193"/>
      <c r="EL150" s="193"/>
      <c r="EM150" s="193"/>
      <c r="EN150" s="193"/>
      <c r="EO150" s="193"/>
      <c r="EP150" s="193"/>
      <c r="EQ150" s="193"/>
      <c r="ER150" s="193"/>
      <c r="ES150" s="193"/>
      <c r="ET150" s="193"/>
      <c r="EU150" s="193"/>
      <c r="EV150" s="193"/>
      <c r="EW150" s="193"/>
      <c r="EX150" s="193"/>
      <c r="EY150" s="193"/>
      <c r="EZ150" s="193"/>
      <c r="FA150" s="193"/>
      <c r="FB150" s="193"/>
      <c r="FC150" s="193"/>
      <c r="FD150" s="193"/>
      <c r="FE150" s="193"/>
      <c r="FF150" s="193"/>
      <c r="FG150" s="193"/>
      <c r="FH150" s="193"/>
      <c r="FI150" s="193"/>
      <c r="FJ150" s="193"/>
      <c r="FK150" s="193"/>
      <c r="FL150" s="193"/>
      <c r="FM150" s="193"/>
      <c r="FN150" s="193"/>
      <c r="FO150" s="193"/>
      <c r="FP150" s="193"/>
      <c r="FQ150" s="193"/>
      <c r="FR150" s="193"/>
      <c r="FS150" s="193"/>
      <c r="FT150" s="193"/>
      <c r="FU150" s="193"/>
      <c r="FV150" s="193"/>
      <c r="FW150" s="193"/>
      <c r="FX150" s="193"/>
      <c r="FY150" s="193"/>
      <c r="FZ150" s="193"/>
      <c r="GA150" s="193"/>
      <c r="GB150" s="193"/>
      <c r="GC150" s="193"/>
      <c r="GD150" s="193"/>
      <c r="GE150" s="193"/>
      <c r="GF150" s="193"/>
      <c r="GG150" s="193"/>
      <c r="GH150" s="193"/>
      <c r="GI150" s="193"/>
      <c r="GJ150" s="193"/>
      <c r="GK150" s="193"/>
      <c r="GL150" s="193"/>
      <c r="GM150" s="193"/>
      <c r="GN150" s="193"/>
      <c r="GO150" s="193"/>
      <c r="GP150" s="193"/>
      <c r="GQ150" s="193"/>
      <c r="GR150" s="193"/>
      <c r="GS150" s="193"/>
      <c r="GT150" s="193"/>
      <c r="GU150" s="193"/>
      <c r="GV150" s="193"/>
      <c r="GW150" s="193"/>
      <c r="GX150" s="193"/>
      <c r="GY150" s="193"/>
      <c r="GZ150" s="193"/>
      <c r="HA150" s="193"/>
      <c r="HB150" s="193"/>
      <c r="HC150" s="193"/>
      <c r="HD150" s="193"/>
      <c r="HE150" s="193"/>
      <c r="HF150" s="193"/>
      <c r="HG150" s="193"/>
      <c r="HH150" s="193"/>
      <c r="HI150" s="193"/>
      <c r="HJ150" s="193"/>
      <c r="HK150" s="193"/>
      <c r="HL150" s="193"/>
      <c r="HM150" s="193"/>
      <c r="HN150" s="193"/>
      <c r="HO150" s="193"/>
      <c r="HP150" s="193"/>
      <c r="HQ150" s="193"/>
      <c r="HR150" s="193"/>
      <c r="HS150" s="193"/>
      <c r="HT150" s="193"/>
      <c r="HU150" s="193"/>
      <c r="HV150" s="193"/>
      <c r="HW150" s="193"/>
      <c r="HX150" s="193"/>
      <c r="HY150" s="193"/>
      <c r="HZ150" s="193"/>
      <c r="IA150" s="193"/>
      <c r="IB150" s="193"/>
      <c r="IC150" s="193"/>
      <c r="ID150" s="193" t="n">
        <v>0</v>
      </c>
      <c r="IE150" s="193" t="n">
        <v>0</v>
      </c>
    </row>
    <row r="151" customFormat="false" ht="12.75" hidden="false" customHeight="false" outlineLevel="0" collapsed="false"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  <c r="AW151" s="193"/>
      <c r="AX151" s="193"/>
      <c r="AY151" s="193"/>
      <c r="AZ151" s="193"/>
      <c r="BA151" s="193"/>
      <c r="BB151" s="193"/>
      <c r="BC151" s="193"/>
      <c r="BD151" s="193"/>
      <c r="BE151" s="193"/>
      <c r="BF151" s="193"/>
      <c r="BG151" s="193"/>
      <c r="BH151" s="193"/>
      <c r="BI151" s="193"/>
      <c r="BJ151" s="193"/>
      <c r="BK151" s="193"/>
      <c r="BL151" s="193"/>
      <c r="BM151" s="193"/>
      <c r="BN151" s="193"/>
      <c r="BO151" s="193"/>
      <c r="BP151" s="193"/>
      <c r="BQ151" s="193"/>
      <c r="BR151" s="193"/>
      <c r="BS151" s="193"/>
      <c r="BT151" s="193"/>
      <c r="BU151" s="193"/>
      <c r="BV151" s="193"/>
      <c r="BW151" s="193"/>
      <c r="BX151" s="193"/>
      <c r="BY151" s="193"/>
      <c r="BZ151" s="193"/>
      <c r="CA151" s="193"/>
      <c r="CB151" s="193"/>
      <c r="CC151" s="193"/>
      <c r="CD151" s="193"/>
      <c r="CE151" s="193"/>
      <c r="CF151" s="193"/>
      <c r="CG151" s="193"/>
      <c r="CH151" s="193"/>
      <c r="CI151" s="193"/>
      <c r="CJ151" s="193"/>
      <c r="CK151" s="193"/>
      <c r="CL151" s="193"/>
      <c r="CM151" s="193"/>
      <c r="CN151" s="193"/>
      <c r="CO151" s="193"/>
      <c r="CP151" s="193"/>
      <c r="CQ151" s="193"/>
      <c r="CR151" s="193"/>
      <c r="CS151" s="193"/>
      <c r="CT151" s="193"/>
      <c r="CU151" s="193"/>
      <c r="CV151" s="193"/>
      <c r="CW151" s="193"/>
      <c r="CX151" s="193"/>
      <c r="CY151" s="193"/>
      <c r="CZ151" s="193"/>
      <c r="DA151" s="193"/>
      <c r="DB151" s="193"/>
      <c r="DC151" s="193"/>
      <c r="DD151" s="193"/>
      <c r="DE151" s="193"/>
      <c r="DF151" s="193"/>
      <c r="DG151" s="193"/>
      <c r="DH151" s="193"/>
      <c r="DI151" s="193"/>
      <c r="DJ151" s="193"/>
      <c r="DK151" s="193"/>
      <c r="DL151" s="193"/>
      <c r="DM151" s="193"/>
      <c r="DN151" s="193"/>
      <c r="DO151" s="193"/>
      <c r="DP151" s="193"/>
      <c r="DQ151" s="193"/>
      <c r="DR151" s="193"/>
      <c r="DS151" s="193"/>
      <c r="DT151" s="193"/>
      <c r="DU151" s="193"/>
      <c r="DV151" s="193"/>
      <c r="DW151" s="193"/>
      <c r="DX151" s="193"/>
      <c r="DY151" s="193"/>
      <c r="DZ151" s="193"/>
      <c r="EA151" s="193"/>
      <c r="EB151" s="193"/>
      <c r="EC151" s="193"/>
      <c r="ED151" s="193"/>
      <c r="EE151" s="193"/>
      <c r="EF151" s="193"/>
      <c r="EG151" s="193"/>
      <c r="EH151" s="193"/>
      <c r="EI151" s="193"/>
      <c r="EJ151" s="193"/>
      <c r="EK151" s="193"/>
      <c r="EL151" s="193"/>
      <c r="EM151" s="193"/>
      <c r="EN151" s="193"/>
      <c r="EO151" s="193"/>
      <c r="EP151" s="193"/>
      <c r="EQ151" s="193"/>
      <c r="ER151" s="193"/>
      <c r="ES151" s="193"/>
      <c r="ET151" s="193"/>
      <c r="EU151" s="193"/>
      <c r="EV151" s="193"/>
      <c r="EW151" s="193"/>
      <c r="EX151" s="193"/>
      <c r="EY151" s="193"/>
      <c r="EZ151" s="193"/>
      <c r="FA151" s="193"/>
      <c r="FB151" s="193"/>
      <c r="FC151" s="193"/>
      <c r="FD151" s="193"/>
      <c r="FE151" s="193"/>
      <c r="FF151" s="193"/>
      <c r="FG151" s="193"/>
      <c r="FH151" s="193"/>
      <c r="FI151" s="193"/>
      <c r="FJ151" s="193"/>
      <c r="FK151" s="193"/>
      <c r="FL151" s="193"/>
      <c r="FM151" s="193"/>
      <c r="FN151" s="193"/>
      <c r="FO151" s="193"/>
      <c r="FP151" s="193"/>
      <c r="FQ151" s="193"/>
      <c r="FR151" s="193"/>
      <c r="FS151" s="193"/>
      <c r="FT151" s="193"/>
      <c r="FU151" s="193"/>
      <c r="FV151" s="193"/>
      <c r="FW151" s="193"/>
      <c r="FX151" s="193"/>
      <c r="FY151" s="193"/>
      <c r="FZ151" s="193"/>
      <c r="GA151" s="193"/>
      <c r="GB151" s="193"/>
      <c r="GC151" s="193"/>
      <c r="GD151" s="193"/>
      <c r="GE151" s="193"/>
      <c r="GF151" s="193"/>
      <c r="GG151" s="193"/>
      <c r="GH151" s="193"/>
      <c r="GI151" s="193"/>
      <c r="GJ151" s="193"/>
      <c r="GK151" s="193"/>
      <c r="GL151" s="193"/>
      <c r="GM151" s="193"/>
      <c r="GN151" s="193"/>
      <c r="GO151" s="193"/>
      <c r="GP151" s="193"/>
      <c r="GQ151" s="193"/>
      <c r="GR151" s="193"/>
      <c r="GS151" s="193"/>
      <c r="GT151" s="193"/>
      <c r="GU151" s="193"/>
      <c r="GV151" s="193"/>
      <c r="GW151" s="193"/>
      <c r="GX151" s="193"/>
      <c r="GY151" s="193"/>
      <c r="GZ151" s="193"/>
      <c r="HA151" s="193"/>
      <c r="HB151" s="193"/>
      <c r="HC151" s="193"/>
      <c r="HD151" s="193"/>
      <c r="HE151" s="193"/>
      <c r="HF151" s="193"/>
      <c r="HG151" s="193"/>
      <c r="HH151" s="193"/>
      <c r="HI151" s="193"/>
      <c r="HJ151" s="193"/>
      <c r="HK151" s="193"/>
      <c r="HL151" s="193"/>
      <c r="HM151" s="193"/>
      <c r="HN151" s="193"/>
      <c r="HO151" s="193"/>
      <c r="HP151" s="193"/>
      <c r="HQ151" s="193"/>
      <c r="HR151" s="193"/>
      <c r="HS151" s="193"/>
      <c r="HT151" s="193"/>
      <c r="HU151" s="193"/>
      <c r="HV151" s="193"/>
      <c r="HW151" s="193"/>
      <c r="HX151" s="193"/>
      <c r="HY151" s="193"/>
      <c r="HZ151" s="193"/>
      <c r="IA151" s="193"/>
      <c r="IB151" s="193"/>
      <c r="IC151" s="193"/>
      <c r="ID151" s="193" t="n">
        <v>0</v>
      </c>
      <c r="IE151" s="193" t="n">
        <v>0</v>
      </c>
    </row>
    <row r="152" customFormat="false" ht="12.75" hidden="false" customHeight="false" outlineLevel="0" collapsed="false"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  <c r="AW152" s="193"/>
      <c r="AX152" s="193"/>
      <c r="AY152" s="193"/>
      <c r="AZ152" s="193"/>
      <c r="BA152" s="193"/>
      <c r="BB152" s="193"/>
      <c r="BC152" s="193"/>
      <c r="BD152" s="193"/>
      <c r="BE152" s="193"/>
      <c r="BF152" s="193"/>
      <c r="BG152" s="193"/>
      <c r="BH152" s="193"/>
      <c r="BI152" s="193"/>
      <c r="BJ152" s="193"/>
      <c r="BK152" s="193"/>
      <c r="BL152" s="193"/>
      <c r="BM152" s="193"/>
      <c r="BN152" s="193"/>
      <c r="BO152" s="193"/>
      <c r="BP152" s="193"/>
      <c r="BQ152" s="193"/>
      <c r="BR152" s="193"/>
      <c r="BS152" s="193"/>
      <c r="BT152" s="193"/>
      <c r="BU152" s="193"/>
      <c r="BV152" s="193"/>
      <c r="BW152" s="193"/>
      <c r="BX152" s="193"/>
      <c r="BY152" s="193"/>
      <c r="BZ152" s="193"/>
      <c r="CA152" s="193"/>
      <c r="CB152" s="193"/>
      <c r="CC152" s="193"/>
      <c r="CD152" s="193"/>
      <c r="CE152" s="193"/>
      <c r="CF152" s="193"/>
      <c r="CG152" s="193"/>
      <c r="CH152" s="193"/>
      <c r="CI152" s="193"/>
      <c r="CJ152" s="193"/>
      <c r="CK152" s="193"/>
      <c r="CL152" s="193"/>
      <c r="CM152" s="193"/>
      <c r="CN152" s="193"/>
      <c r="CO152" s="193"/>
      <c r="CP152" s="193"/>
      <c r="CQ152" s="193"/>
      <c r="CR152" s="193"/>
      <c r="CS152" s="193"/>
      <c r="CT152" s="193"/>
      <c r="CU152" s="193"/>
      <c r="CV152" s="193"/>
      <c r="CW152" s="193"/>
      <c r="CX152" s="193"/>
      <c r="CY152" s="193"/>
      <c r="CZ152" s="193"/>
      <c r="DA152" s="193"/>
      <c r="DB152" s="193"/>
      <c r="DC152" s="193"/>
      <c r="DD152" s="193"/>
      <c r="DE152" s="193"/>
      <c r="DF152" s="193"/>
      <c r="DG152" s="193"/>
      <c r="DH152" s="193"/>
      <c r="DI152" s="193"/>
      <c r="DJ152" s="193"/>
      <c r="DK152" s="193"/>
      <c r="DL152" s="193"/>
      <c r="DM152" s="193"/>
      <c r="DN152" s="193"/>
      <c r="DO152" s="193"/>
      <c r="DP152" s="193"/>
      <c r="DQ152" s="193"/>
      <c r="DR152" s="193"/>
      <c r="DS152" s="193"/>
      <c r="DT152" s="193"/>
      <c r="DU152" s="193"/>
      <c r="DV152" s="193"/>
      <c r="DW152" s="193"/>
      <c r="DX152" s="193"/>
      <c r="DY152" s="193"/>
      <c r="DZ152" s="193"/>
      <c r="EA152" s="193"/>
      <c r="EB152" s="193"/>
      <c r="EC152" s="193"/>
      <c r="ED152" s="193"/>
      <c r="EE152" s="193"/>
      <c r="EF152" s="193"/>
      <c r="EG152" s="193"/>
      <c r="EH152" s="193"/>
      <c r="EI152" s="193"/>
      <c r="EJ152" s="193"/>
      <c r="EK152" s="193"/>
      <c r="EL152" s="193"/>
      <c r="EM152" s="193"/>
      <c r="EN152" s="193"/>
      <c r="EO152" s="193"/>
      <c r="EP152" s="193"/>
      <c r="EQ152" s="193"/>
      <c r="ER152" s="193"/>
      <c r="ES152" s="193"/>
      <c r="ET152" s="193"/>
      <c r="EU152" s="193"/>
      <c r="EV152" s="193"/>
      <c r="EW152" s="193"/>
      <c r="EX152" s="193"/>
      <c r="EY152" s="193"/>
      <c r="EZ152" s="193"/>
      <c r="FA152" s="193"/>
      <c r="FB152" s="193"/>
      <c r="FC152" s="193"/>
      <c r="FD152" s="193"/>
      <c r="FE152" s="193"/>
      <c r="FF152" s="193"/>
      <c r="FG152" s="193"/>
      <c r="FH152" s="193"/>
      <c r="FI152" s="193"/>
      <c r="FJ152" s="193"/>
      <c r="FK152" s="193"/>
      <c r="FL152" s="193"/>
      <c r="FM152" s="193"/>
      <c r="FN152" s="193"/>
      <c r="FO152" s="193"/>
      <c r="FP152" s="193"/>
      <c r="FQ152" s="193"/>
      <c r="FR152" s="193"/>
      <c r="FS152" s="193"/>
      <c r="FT152" s="193"/>
      <c r="FU152" s="193"/>
      <c r="FV152" s="193"/>
      <c r="FW152" s="193"/>
      <c r="FX152" s="193"/>
      <c r="FY152" s="193"/>
      <c r="FZ152" s="193"/>
      <c r="GA152" s="193"/>
      <c r="GB152" s="193"/>
      <c r="GC152" s="193"/>
      <c r="GD152" s="193"/>
      <c r="GE152" s="193"/>
      <c r="GF152" s="193"/>
      <c r="GG152" s="193"/>
      <c r="GH152" s="193"/>
      <c r="GI152" s="193"/>
      <c r="GJ152" s="193"/>
      <c r="GK152" s="193"/>
      <c r="GL152" s="193"/>
      <c r="GM152" s="193"/>
      <c r="GN152" s="193"/>
      <c r="GO152" s="193"/>
      <c r="GP152" s="193"/>
      <c r="GQ152" s="193"/>
      <c r="GR152" s="193"/>
      <c r="GS152" s="193"/>
      <c r="GT152" s="193"/>
      <c r="GU152" s="193"/>
      <c r="GV152" s="193"/>
      <c r="GW152" s="193"/>
      <c r="GX152" s="193"/>
      <c r="GY152" s="193"/>
      <c r="GZ152" s="193"/>
      <c r="HA152" s="193"/>
      <c r="HB152" s="193"/>
      <c r="HC152" s="193"/>
      <c r="HD152" s="193"/>
      <c r="HE152" s="193"/>
      <c r="HF152" s="193"/>
      <c r="HG152" s="193"/>
      <c r="HH152" s="193"/>
      <c r="HI152" s="193"/>
      <c r="HJ152" s="193"/>
      <c r="HK152" s="193"/>
      <c r="HL152" s="193"/>
      <c r="HM152" s="193"/>
      <c r="HN152" s="193"/>
      <c r="HO152" s="193"/>
      <c r="HP152" s="193"/>
      <c r="HQ152" s="193"/>
      <c r="HR152" s="193"/>
      <c r="HS152" s="193"/>
      <c r="HT152" s="193"/>
      <c r="HU152" s="193"/>
      <c r="HV152" s="193"/>
      <c r="HW152" s="193"/>
      <c r="HX152" s="193"/>
      <c r="HY152" s="193"/>
      <c r="HZ152" s="193"/>
      <c r="IA152" s="193"/>
      <c r="IB152" s="193"/>
      <c r="IC152" s="193"/>
      <c r="ID152" s="193" t="n">
        <v>0</v>
      </c>
      <c r="IE152" s="193" t="n">
        <v>0</v>
      </c>
    </row>
    <row r="153" customFormat="false" ht="12.75" hidden="false" customHeight="false" outlineLevel="0" collapsed="false"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  <c r="AW153" s="193"/>
      <c r="AX153" s="193"/>
      <c r="AY153" s="193"/>
      <c r="AZ153" s="193"/>
      <c r="BA153" s="193"/>
      <c r="BB153" s="193"/>
      <c r="BC153" s="193"/>
      <c r="BD153" s="193"/>
      <c r="BE153" s="193"/>
      <c r="BF153" s="193"/>
      <c r="BG153" s="193"/>
      <c r="BH153" s="193"/>
      <c r="BI153" s="193"/>
      <c r="BJ153" s="193"/>
      <c r="BK153" s="193"/>
      <c r="BL153" s="193"/>
      <c r="BM153" s="193"/>
      <c r="BN153" s="193"/>
      <c r="BO153" s="193"/>
      <c r="BP153" s="193"/>
      <c r="BQ153" s="193"/>
      <c r="BR153" s="193"/>
      <c r="BS153" s="193"/>
      <c r="BT153" s="193"/>
      <c r="BU153" s="193"/>
      <c r="BV153" s="193"/>
      <c r="BW153" s="193"/>
      <c r="BX153" s="193"/>
      <c r="BY153" s="193"/>
      <c r="BZ153" s="193"/>
      <c r="CA153" s="193"/>
      <c r="CB153" s="193"/>
      <c r="CC153" s="193"/>
      <c r="CD153" s="193"/>
      <c r="CE153" s="193"/>
      <c r="CF153" s="193"/>
      <c r="CG153" s="193"/>
      <c r="CH153" s="193"/>
      <c r="CI153" s="193"/>
      <c r="CJ153" s="193"/>
      <c r="CK153" s="193"/>
      <c r="CL153" s="193"/>
      <c r="CM153" s="193"/>
      <c r="CN153" s="193"/>
      <c r="CO153" s="193"/>
      <c r="CP153" s="193"/>
      <c r="CQ153" s="193"/>
      <c r="CR153" s="193"/>
      <c r="CS153" s="193"/>
      <c r="CT153" s="193"/>
      <c r="CU153" s="193"/>
      <c r="CV153" s="193"/>
      <c r="CW153" s="193"/>
      <c r="CX153" s="193"/>
      <c r="CY153" s="193"/>
      <c r="CZ153" s="193"/>
      <c r="DA153" s="193"/>
      <c r="DB153" s="193"/>
      <c r="DC153" s="193"/>
      <c r="DD153" s="193"/>
      <c r="DE153" s="193"/>
      <c r="DF153" s="193"/>
      <c r="DG153" s="193"/>
      <c r="DH153" s="193"/>
      <c r="DI153" s="193"/>
      <c r="DJ153" s="193"/>
      <c r="DK153" s="193"/>
      <c r="DL153" s="193"/>
      <c r="DM153" s="193"/>
      <c r="DN153" s="193"/>
      <c r="DO153" s="193"/>
      <c r="DP153" s="193"/>
      <c r="DQ153" s="193"/>
      <c r="DR153" s="193"/>
      <c r="DS153" s="193"/>
      <c r="DT153" s="193"/>
      <c r="DU153" s="193"/>
      <c r="DV153" s="193"/>
      <c r="DW153" s="193"/>
      <c r="DX153" s="193"/>
      <c r="DY153" s="193"/>
      <c r="DZ153" s="193"/>
      <c r="EA153" s="193"/>
      <c r="EB153" s="193"/>
      <c r="EC153" s="193"/>
      <c r="ED153" s="193"/>
      <c r="EE153" s="193"/>
      <c r="EF153" s="193"/>
      <c r="EG153" s="193"/>
      <c r="EH153" s="193"/>
      <c r="EI153" s="193"/>
      <c r="EJ153" s="193"/>
      <c r="EK153" s="193"/>
      <c r="EL153" s="193"/>
      <c r="EM153" s="193"/>
      <c r="EN153" s="193"/>
      <c r="EO153" s="193"/>
      <c r="EP153" s="193"/>
      <c r="EQ153" s="193"/>
      <c r="ER153" s="193"/>
      <c r="ES153" s="193"/>
      <c r="ET153" s="193"/>
      <c r="EU153" s="193"/>
      <c r="EV153" s="193"/>
      <c r="EW153" s="193"/>
      <c r="EX153" s="193"/>
      <c r="EY153" s="193"/>
      <c r="EZ153" s="193"/>
      <c r="FA153" s="193"/>
      <c r="FB153" s="193"/>
      <c r="FC153" s="193"/>
      <c r="FD153" s="193"/>
      <c r="FE153" s="193"/>
      <c r="FF153" s="193"/>
      <c r="FG153" s="193"/>
      <c r="FH153" s="193"/>
      <c r="FI153" s="193"/>
      <c r="FJ153" s="193"/>
      <c r="FK153" s="193"/>
      <c r="FL153" s="193"/>
      <c r="FM153" s="193"/>
      <c r="FN153" s="193"/>
      <c r="FO153" s="193"/>
      <c r="FP153" s="193"/>
      <c r="FQ153" s="193"/>
      <c r="FR153" s="193"/>
      <c r="FS153" s="193"/>
      <c r="FT153" s="193"/>
      <c r="FU153" s="193"/>
      <c r="FV153" s="193"/>
      <c r="FW153" s="193"/>
      <c r="FX153" s="193"/>
      <c r="FY153" s="193"/>
      <c r="FZ153" s="193"/>
      <c r="GA153" s="193"/>
      <c r="GB153" s="193"/>
      <c r="GC153" s="193"/>
      <c r="GD153" s="193"/>
      <c r="GE153" s="193"/>
      <c r="GF153" s="193"/>
      <c r="GG153" s="193"/>
      <c r="GH153" s="193"/>
      <c r="GI153" s="193"/>
      <c r="GJ153" s="193"/>
      <c r="GK153" s="193"/>
      <c r="GL153" s="193"/>
      <c r="GM153" s="193"/>
      <c r="GN153" s="193"/>
      <c r="GO153" s="193"/>
      <c r="GP153" s="193"/>
      <c r="GQ153" s="193"/>
      <c r="GR153" s="193"/>
      <c r="GS153" s="193"/>
      <c r="GT153" s="193"/>
      <c r="GU153" s="193"/>
      <c r="GV153" s="193"/>
      <c r="GW153" s="193"/>
      <c r="GX153" s="193"/>
      <c r="GY153" s="193"/>
      <c r="GZ153" s="193"/>
      <c r="HA153" s="193"/>
      <c r="HB153" s="193"/>
      <c r="HC153" s="193"/>
      <c r="HD153" s="193"/>
      <c r="HE153" s="193"/>
      <c r="HF153" s="193"/>
      <c r="HG153" s="193"/>
      <c r="HH153" s="193"/>
      <c r="HI153" s="193"/>
      <c r="HJ153" s="193"/>
      <c r="HK153" s="193"/>
      <c r="HL153" s="193"/>
      <c r="HM153" s="193"/>
      <c r="HN153" s="193"/>
      <c r="HO153" s="193"/>
      <c r="HP153" s="193"/>
      <c r="HQ153" s="193"/>
      <c r="HR153" s="193"/>
      <c r="HS153" s="193"/>
      <c r="HT153" s="193"/>
      <c r="HU153" s="193"/>
      <c r="HV153" s="193"/>
      <c r="HW153" s="193"/>
      <c r="HX153" s="193"/>
      <c r="HY153" s="193"/>
      <c r="HZ153" s="193"/>
      <c r="IA153" s="193"/>
      <c r="IB153" s="193"/>
      <c r="IC153" s="193"/>
      <c r="ID153" s="193" t="n">
        <v>0</v>
      </c>
      <c r="IE153" s="193" t="n">
        <v>0</v>
      </c>
    </row>
    <row r="154" customFormat="false" ht="12.75" hidden="false" customHeight="false" outlineLevel="0" collapsed="false"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  <c r="AW154" s="193"/>
      <c r="AX154" s="193"/>
      <c r="AY154" s="193"/>
      <c r="AZ154" s="193"/>
      <c r="BA154" s="193"/>
      <c r="BB154" s="193"/>
      <c r="BC154" s="193"/>
      <c r="BD154" s="193"/>
      <c r="BE154" s="193"/>
      <c r="BF154" s="193"/>
      <c r="BG154" s="193"/>
      <c r="BH154" s="193"/>
      <c r="BI154" s="193"/>
      <c r="BJ154" s="193"/>
      <c r="BK154" s="193"/>
      <c r="BL154" s="193"/>
      <c r="BM154" s="193"/>
      <c r="BN154" s="193"/>
      <c r="BO154" s="193"/>
      <c r="BP154" s="193"/>
      <c r="BQ154" s="193"/>
      <c r="BR154" s="193"/>
      <c r="BS154" s="193"/>
      <c r="BT154" s="193"/>
      <c r="BU154" s="193"/>
      <c r="BV154" s="193"/>
      <c r="BW154" s="193"/>
      <c r="BX154" s="193"/>
      <c r="BY154" s="193"/>
      <c r="BZ154" s="193"/>
      <c r="CA154" s="193"/>
      <c r="CB154" s="193"/>
      <c r="CC154" s="193"/>
      <c r="CD154" s="193"/>
      <c r="CE154" s="193"/>
      <c r="CF154" s="193"/>
      <c r="CG154" s="193"/>
      <c r="CH154" s="193"/>
      <c r="CI154" s="193"/>
      <c r="CJ154" s="193"/>
      <c r="CK154" s="193"/>
      <c r="CL154" s="193"/>
      <c r="CM154" s="193"/>
      <c r="CN154" s="193"/>
      <c r="CO154" s="193"/>
      <c r="CP154" s="193"/>
      <c r="CQ154" s="193"/>
      <c r="CR154" s="193"/>
      <c r="CS154" s="193"/>
      <c r="CT154" s="193"/>
      <c r="CU154" s="193"/>
      <c r="CV154" s="193"/>
      <c r="CW154" s="193"/>
      <c r="CX154" s="193"/>
      <c r="CY154" s="193"/>
      <c r="CZ154" s="193"/>
      <c r="DA154" s="193"/>
      <c r="DB154" s="193"/>
      <c r="DC154" s="193"/>
      <c r="DD154" s="193"/>
      <c r="DE154" s="193"/>
      <c r="DF154" s="193"/>
      <c r="DG154" s="193"/>
      <c r="DH154" s="193"/>
      <c r="DI154" s="193"/>
      <c r="DJ154" s="193"/>
      <c r="DK154" s="193"/>
      <c r="DL154" s="193"/>
      <c r="DM154" s="193"/>
      <c r="DN154" s="193"/>
      <c r="DO154" s="193"/>
      <c r="DP154" s="193"/>
      <c r="DQ154" s="193"/>
      <c r="DR154" s="193"/>
      <c r="DS154" s="193"/>
      <c r="DT154" s="193"/>
      <c r="DU154" s="193"/>
      <c r="DV154" s="193"/>
      <c r="DW154" s="193"/>
      <c r="DX154" s="193"/>
      <c r="DY154" s="193"/>
      <c r="DZ154" s="193"/>
      <c r="EA154" s="193"/>
      <c r="EB154" s="193"/>
      <c r="EC154" s="193"/>
      <c r="ED154" s="193"/>
      <c r="EE154" s="193"/>
      <c r="EF154" s="193"/>
      <c r="EG154" s="193"/>
      <c r="EH154" s="193"/>
      <c r="EI154" s="193"/>
      <c r="EJ154" s="193"/>
      <c r="EK154" s="193"/>
      <c r="EL154" s="193"/>
      <c r="EM154" s="193"/>
      <c r="EN154" s="193"/>
      <c r="EO154" s="193"/>
      <c r="EP154" s="193"/>
      <c r="EQ154" s="193"/>
      <c r="ER154" s="193"/>
      <c r="ES154" s="193"/>
      <c r="ET154" s="193"/>
      <c r="EU154" s="193"/>
      <c r="EV154" s="193"/>
      <c r="EW154" s="193"/>
      <c r="EX154" s="193"/>
      <c r="EY154" s="193"/>
      <c r="EZ154" s="193"/>
      <c r="FA154" s="193"/>
      <c r="FB154" s="193"/>
      <c r="FC154" s="193"/>
      <c r="FD154" s="193"/>
      <c r="FE154" s="193"/>
      <c r="FF154" s="193"/>
      <c r="FG154" s="193"/>
      <c r="FH154" s="193"/>
      <c r="FI154" s="193"/>
      <c r="FJ154" s="193"/>
      <c r="FK154" s="193"/>
      <c r="FL154" s="193"/>
      <c r="FM154" s="193"/>
      <c r="FN154" s="193"/>
      <c r="FO154" s="193"/>
      <c r="FP154" s="193"/>
      <c r="FQ154" s="193"/>
      <c r="FR154" s="193"/>
      <c r="FS154" s="193"/>
      <c r="FT154" s="193"/>
      <c r="FU154" s="193"/>
      <c r="FV154" s="193"/>
      <c r="FW154" s="193"/>
      <c r="FX154" s="193"/>
      <c r="FY154" s="193"/>
      <c r="FZ154" s="193"/>
      <c r="GA154" s="193"/>
      <c r="GB154" s="193"/>
      <c r="GC154" s="193"/>
      <c r="GD154" s="193"/>
      <c r="GE154" s="193"/>
      <c r="GF154" s="193"/>
      <c r="GG154" s="193"/>
      <c r="GH154" s="193"/>
      <c r="GI154" s="193"/>
      <c r="GJ154" s="193"/>
      <c r="GK154" s="193"/>
      <c r="GL154" s="193"/>
      <c r="GM154" s="193"/>
      <c r="GN154" s="193"/>
      <c r="GO154" s="193"/>
      <c r="GP154" s="193"/>
      <c r="GQ154" s="193"/>
      <c r="GR154" s="193"/>
      <c r="GS154" s="193"/>
      <c r="GT154" s="193"/>
      <c r="GU154" s="193"/>
      <c r="GV154" s="193"/>
      <c r="GW154" s="193"/>
      <c r="GX154" s="193"/>
      <c r="GY154" s="193"/>
      <c r="GZ154" s="193"/>
      <c r="HA154" s="193"/>
      <c r="HB154" s="193"/>
      <c r="HC154" s="193"/>
      <c r="HD154" s="193"/>
      <c r="HE154" s="193"/>
      <c r="HF154" s="193"/>
      <c r="HG154" s="193"/>
      <c r="HH154" s="193"/>
      <c r="HI154" s="193"/>
      <c r="HJ154" s="193"/>
      <c r="HK154" s="193"/>
      <c r="HL154" s="193"/>
      <c r="HM154" s="193"/>
      <c r="HN154" s="193"/>
      <c r="HO154" s="193"/>
      <c r="HP154" s="193"/>
      <c r="HQ154" s="193"/>
      <c r="HR154" s="193"/>
      <c r="HS154" s="193"/>
      <c r="HT154" s="193"/>
      <c r="HU154" s="193"/>
      <c r="HV154" s="193"/>
      <c r="HW154" s="193"/>
      <c r="HX154" s="193"/>
      <c r="HY154" s="193"/>
      <c r="HZ154" s="193"/>
      <c r="IA154" s="193"/>
      <c r="IB154" s="193"/>
      <c r="IC154" s="193"/>
      <c r="ID154" s="193" t="n">
        <v>0</v>
      </c>
      <c r="IE154" s="193" t="n">
        <v>0</v>
      </c>
    </row>
    <row r="155" customFormat="false" ht="12.75" hidden="false" customHeight="false" outlineLevel="0" collapsed="false"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  <c r="AW155" s="193"/>
      <c r="AX155" s="193"/>
      <c r="AY155" s="193"/>
      <c r="AZ155" s="193"/>
      <c r="BA155" s="193"/>
      <c r="BB155" s="193"/>
      <c r="BC155" s="193"/>
      <c r="BD155" s="193"/>
      <c r="BE155" s="193"/>
      <c r="BF155" s="193"/>
      <c r="BG155" s="193"/>
      <c r="BH155" s="193"/>
      <c r="BI155" s="193"/>
      <c r="BJ155" s="193"/>
      <c r="BK155" s="193"/>
      <c r="BL155" s="193"/>
      <c r="BM155" s="193"/>
      <c r="BN155" s="193"/>
      <c r="BO155" s="193"/>
      <c r="BP155" s="193"/>
      <c r="BQ155" s="193"/>
      <c r="BR155" s="193"/>
      <c r="BS155" s="193"/>
      <c r="BT155" s="193"/>
      <c r="BU155" s="193"/>
      <c r="BV155" s="193"/>
      <c r="BW155" s="193"/>
      <c r="BX155" s="193"/>
      <c r="BY155" s="193"/>
      <c r="BZ155" s="193"/>
      <c r="CA155" s="193"/>
      <c r="CB155" s="193"/>
      <c r="CC155" s="193"/>
      <c r="CD155" s="193"/>
      <c r="CE155" s="193"/>
      <c r="CF155" s="193"/>
      <c r="CG155" s="193"/>
      <c r="CH155" s="193"/>
      <c r="CI155" s="193"/>
      <c r="CJ155" s="193"/>
      <c r="CK155" s="193"/>
      <c r="CL155" s="193"/>
      <c r="CM155" s="193"/>
      <c r="CN155" s="193"/>
      <c r="CO155" s="193"/>
      <c r="CP155" s="193"/>
      <c r="CQ155" s="193"/>
      <c r="CR155" s="193"/>
      <c r="CS155" s="193"/>
      <c r="CT155" s="193"/>
      <c r="CU155" s="193"/>
      <c r="CV155" s="193"/>
      <c r="CW155" s="193"/>
      <c r="CX155" s="193"/>
      <c r="CY155" s="193"/>
      <c r="CZ155" s="193"/>
      <c r="DA155" s="193"/>
      <c r="DB155" s="193"/>
      <c r="DC155" s="193"/>
      <c r="DD155" s="193"/>
      <c r="DE155" s="193"/>
      <c r="DF155" s="193"/>
      <c r="DG155" s="193"/>
      <c r="DH155" s="193"/>
      <c r="DI155" s="193"/>
      <c r="DJ155" s="193"/>
      <c r="DK155" s="193"/>
      <c r="DL155" s="193"/>
      <c r="DM155" s="193"/>
      <c r="DN155" s="193"/>
      <c r="DO155" s="193"/>
      <c r="DP155" s="193"/>
      <c r="DQ155" s="193"/>
      <c r="DR155" s="193"/>
      <c r="DS155" s="193"/>
      <c r="DT155" s="193"/>
      <c r="DU155" s="193"/>
      <c r="DV155" s="193"/>
      <c r="DW155" s="193"/>
      <c r="DX155" s="193"/>
      <c r="DY155" s="193"/>
      <c r="DZ155" s="193"/>
      <c r="EA155" s="193"/>
      <c r="EB155" s="193"/>
      <c r="EC155" s="193"/>
      <c r="ED155" s="193"/>
      <c r="EE155" s="193"/>
      <c r="EF155" s="193"/>
      <c r="EG155" s="193"/>
      <c r="EH155" s="193"/>
      <c r="EI155" s="193"/>
      <c r="EJ155" s="193"/>
      <c r="EK155" s="193"/>
      <c r="EL155" s="193"/>
      <c r="EM155" s="193"/>
      <c r="EN155" s="193"/>
      <c r="EO155" s="193"/>
      <c r="EP155" s="193"/>
      <c r="EQ155" s="193"/>
      <c r="ER155" s="193"/>
      <c r="ES155" s="193"/>
      <c r="ET155" s="193"/>
      <c r="EU155" s="193"/>
      <c r="EV155" s="193"/>
      <c r="EW155" s="193"/>
      <c r="EX155" s="193"/>
      <c r="EY155" s="193"/>
      <c r="EZ155" s="193"/>
      <c r="FA155" s="193"/>
      <c r="FB155" s="193"/>
      <c r="FC155" s="193"/>
      <c r="FD155" s="193"/>
      <c r="FE155" s="193"/>
      <c r="FF155" s="193"/>
      <c r="FG155" s="193"/>
      <c r="FH155" s="193"/>
      <c r="FI155" s="193"/>
      <c r="FJ155" s="193"/>
      <c r="FK155" s="193"/>
      <c r="FL155" s="193"/>
      <c r="FM155" s="193"/>
      <c r="FN155" s="193"/>
      <c r="FO155" s="193"/>
      <c r="FP155" s="193"/>
      <c r="FQ155" s="193"/>
      <c r="FR155" s="193"/>
      <c r="FS155" s="193"/>
      <c r="FT155" s="193"/>
      <c r="FU155" s="193"/>
      <c r="FV155" s="193"/>
      <c r="FW155" s="193"/>
      <c r="FX155" s="193"/>
      <c r="FY155" s="193"/>
      <c r="FZ155" s="193"/>
      <c r="GA155" s="193"/>
      <c r="GB155" s="193"/>
      <c r="GC155" s="193"/>
      <c r="GD155" s="193"/>
      <c r="GE155" s="193"/>
      <c r="GF155" s="193"/>
      <c r="GG155" s="193"/>
      <c r="GH155" s="193"/>
      <c r="GI155" s="193"/>
      <c r="GJ155" s="193"/>
      <c r="GK155" s="193"/>
      <c r="GL155" s="193"/>
      <c r="GM155" s="193"/>
      <c r="GN155" s="193"/>
      <c r="GO155" s="193"/>
      <c r="GP155" s="193"/>
      <c r="GQ155" s="193"/>
      <c r="GR155" s="193"/>
      <c r="GS155" s="193"/>
      <c r="GT155" s="193"/>
      <c r="GU155" s="193"/>
      <c r="GV155" s="193"/>
      <c r="GW155" s="193"/>
      <c r="GX155" s="193"/>
      <c r="GY155" s="193"/>
      <c r="GZ155" s="193"/>
      <c r="HA155" s="193"/>
      <c r="HB155" s="193"/>
      <c r="HC155" s="193"/>
      <c r="HD155" s="193"/>
      <c r="HE155" s="193"/>
      <c r="HF155" s="193"/>
      <c r="HG155" s="193"/>
      <c r="HH155" s="193"/>
      <c r="HI155" s="193"/>
      <c r="HJ155" s="193"/>
      <c r="HK155" s="193"/>
      <c r="HL155" s="193"/>
      <c r="HM155" s="193"/>
      <c r="HN155" s="193"/>
      <c r="HO155" s="193"/>
      <c r="HP155" s="193"/>
      <c r="HQ155" s="193"/>
      <c r="HR155" s="193"/>
      <c r="HS155" s="193"/>
      <c r="HT155" s="193"/>
      <c r="HU155" s="193"/>
      <c r="HV155" s="193"/>
      <c r="HW155" s="193"/>
      <c r="HX155" s="193"/>
      <c r="HY155" s="193"/>
      <c r="HZ155" s="193"/>
      <c r="IA155" s="193"/>
      <c r="IB155" s="193"/>
      <c r="IC155" s="193"/>
      <c r="ID155" s="193" t="n">
        <v>0</v>
      </c>
      <c r="IE155" s="193" t="n">
        <v>0</v>
      </c>
    </row>
    <row r="156" customFormat="false" ht="12.75" hidden="false" customHeight="false" outlineLevel="0" collapsed="false"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  <c r="AW156" s="193"/>
      <c r="AX156" s="193"/>
      <c r="AY156" s="193"/>
      <c r="AZ156" s="193"/>
      <c r="BA156" s="193"/>
      <c r="BB156" s="193"/>
      <c r="BC156" s="193"/>
      <c r="BD156" s="193"/>
      <c r="BE156" s="193"/>
      <c r="BF156" s="193"/>
      <c r="BG156" s="193"/>
      <c r="BH156" s="193"/>
      <c r="BI156" s="193"/>
      <c r="BJ156" s="193"/>
      <c r="BK156" s="193"/>
      <c r="BL156" s="193"/>
      <c r="BM156" s="193"/>
      <c r="BN156" s="193"/>
      <c r="BO156" s="193"/>
      <c r="BP156" s="193"/>
      <c r="BQ156" s="193"/>
      <c r="BR156" s="193"/>
      <c r="BS156" s="193"/>
      <c r="BT156" s="193"/>
      <c r="BU156" s="193"/>
      <c r="BV156" s="193"/>
      <c r="BW156" s="193"/>
      <c r="BX156" s="193"/>
      <c r="BY156" s="193"/>
      <c r="BZ156" s="193"/>
      <c r="CA156" s="193"/>
      <c r="CB156" s="193"/>
      <c r="CC156" s="193"/>
      <c r="CD156" s="193"/>
      <c r="CE156" s="193"/>
      <c r="CF156" s="193"/>
      <c r="CG156" s="193"/>
      <c r="CH156" s="193"/>
      <c r="CI156" s="193"/>
      <c r="CJ156" s="193"/>
      <c r="CK156" s="193"/>
      <c r="CL156" s="193"/>
      <c r="CM156" s="193"/>
      <c r="CN156" s="193"/>
      <c r="CO156" s="193"/>
      <c r="CP156" s="193"/>
      <c r="CQ156" s="193"/>
      <c r="CR156" s="193"/>
      <c r="CS156" s="193"/>
      <c r="CT156" s="193"/>
      <c r="CU156" s="193"/>
      <c r="CV156" s="193"/>
      <c r="CW156" s="193"/>
      <c r="CX156" s="193"/>
      <c r="CY156" s="193"/>
      <c r="CZ156" s="193"/>
      <c r="DA156" s="193"/>
      <c r="DB156" s="193"/>
      <c r="DC156" s="193"/>
      <c r="DD156" s="193"/>
      <c r="DE156" s="193"/>
      <c r="DF156" s="193"/>
      <c r="DG156" s="193"/>
      <c r="DH156" s="193"/>
      <c r="DI156" s="193"/>
      <c r="DJ156" s="193"/>
      <c r="DK156" s="193"/>
      <c r="DL156" s="193"/>
      <c r="DM156" s="193"/>
      <c r="DN156" s="193"/>
      <c r="DO156" s="193"/>
      <c r="DP156" s="193"/>
      <c r="DQ156" s="193"/>
      <c r="DR156" s="193"/>
      <c r="DS156" s="193"/>
      <c r="DT156" s="193"/>
      <c r="DU156" s="193"/>
      <c r="DV156" s="193"/>
      <c r="DW156" s="193"/>
      <c r="DX156" s="193"/>
      <c r="DY156" s="193"/>
      <c r="DZ156" s="193"/>
      <c r="EA156" s="193"/>
      <c r="EB156" s="193"/>
      <c r="EC156" s="193"/>
      <c r="ED156" s="193"/>
      <c r="EE156" s="193"/>
      <c r="EF156" s="193"/>
      <c r="EG156" s="193"/>
      <c r="EH156" s="193"/>
      <c r="EI156" s="193"/>
      <c r="EJ156" s="193"/>
      <c r="EK156" s="193"/>
      <c r="EL156" s="193"/>
      <c r="EM156" s="193"/>
      <c r="EN156" s="193"/>
      <c r="EO156" s="193"/>
      <c r="EP156" s="193"/>
      <c r="EQ156" s="193"/>
      <c r="ER156" s="193"/>
      <c r="ES156" s="193"/>
      <c r="ET156" s="193"/>
      <c r="EU156" s="193"/>
      <c r="EV156" s="193"/>
      <c r="EW156" s="193"/>
      <c r="EX156" s="193"/>
      <c r="EY156" s="193"/>
      <c r="EZ156" s="193"/>
      <c r="FA156" s="193"/>
      <c r="FB156" s="193"/>
      <c r="FC156" s="193"/>
      <c r="FD156" s="193"/>
      <c r="FE156" s="193"/>
      <c r="FF156" s="193"/>
      <c r="FG156" s="193"/>
      <c r="FH156" s="193"/>
      <c r="FI156" s="193"/>
      <c r="FJ156" s="193"/>
      <c r="FK156" s="193"/>
      <c r="FL156" s="193"/>
      <c r="FM156" s="193"/>
      <c r="FN156" s="193"/>
      <c r="FO156" s="193"/>
      <c r="FP156" s="193"/>
      <c r="FQ156" s="193"/>
      <c r="FR156" s="193"/>
      <c r="FS156" s="193"/>
      <c r="FT156" s="193"/>
      <c r="FU156" s="193"/>
      <c r="FV156" s="193"/>
      <c r="FW156" s="193"/>
      <c r="FX156" s="193"/>
      <c r="FY156" s="193"/>
      <c r="FZ156" s="193"/>
      <c r="GA156" s="193"/>
      <c r="GB156" s="193"/>
      <c r="GC156" s="193"/>
      <c r="GD156" s="193"/>
      <c r="GE156" s="193"/>
      <c r="GF156" s="193"/>
      <c r="GG156" s="193"/>
      <c r="GH156" s="193"/>
      <c r="GI156" s="193"/>
      <c r="GJ156" s="193"/>
      <c r="GK156" s="193"/>
      <c r="GL156" s="193"/>
      <c r="GM156" s="193"/>
      <c r="GN156" s="193"/>
      <c r="GO156" s="193"/>
      <c r="GP156" s="193"/>
      <c r="GQ156" s="193"/>
      <c r="GR156" s="193"/>
      <c r="GS156" s="193"/>
      <c r="GT156" s="193"/>
      <c r="GU156" s="193"/>
      <c r="GV156" s="193"/>
      <c r="GW156" s="193"/>
      <c r="GX156" s="193"/>
      <c r="GY156" s="193"/>
      <c r="GZ156" s="193"/>
      <c r="HA156" s="193"/>
      <c r="HB156" s="193"/>
      <c r="HC156" s="193"/>
      <c r="HD156" s="193"/>
      <c r="HE156" s="193"/>
      <c r="HF156" s="193"/>
      <c r="HG156" s="193"/>
      <c r="HH156" s="193"/>
      <c r="HI156" s="193"/>
      <c r="HJ156" s="193"/>
      <c r="HK156" s="193"/>
      <c r="HL156" s="193"/>
      <c r="HM156" s="193"/>
      <c r="HN156" s="193"/>
      <c r="HO156" s="193"/>
      <c r="HP156" s="193"/>
      <c r="HQ156" s="193"/>
      <c r="HR156" s="193"/>
      <c r="HS156" s="193"/>
      <c r="HT156" s="193"/>
      <c r="HU156" s="193"/>
      <c r="HV156" s="193"/>
      <c r="HW156" s="193"/>
      <c r="HX156" s="193"/>
      <c r="HY156" s="193"/>
      <c r="HZ156" s="193"/>
      <c r="IA156" s="193"/>
      <c r="IB156" s="193"/>
      <c r="IC156" s="193"/>
      <c r="ID156" s="193" t="n">
        <v>0</v>
      </c>
      <c r="IE156" s="193" t="n">
        <v>0</v>
      </c>
    </row>
    <row r="157" customFormat="false" ht="12.75" hidden="false" customHeight="false" outlineLevel="0" collapsed="false"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  <c r="AW157" s="193"/>
      <c r="AX157" s="193"/>
      <c r="AY157" s="193"/>
      <c r="AZ157" s="193"/>
      <c r="BA157" s="193"/>
      <c r="BB157" s="193"/>
      <c r="BC157" s="193"/>
      <c r="BD157" s="193"/>
      <c r="BE157" s="193"/>
      <c r="BF157" s="193"/>
      <c r="BG157" s="193"/>
      <c r="BH157" s="193"/>
      <c r="BI157" s="193"/>
      <c r="BJ157" s="193"/>
      <c r="BK157" s="193"/>
      <c r="BL157" s="193"/>
      <c r="BM157" s="193"/>
      <c r="BN157" s="193"/>
      <c r="BO157" s="193"/>
      <c r="BP157" s="193"/>
      <c r="BQ157" s="193"/>
      <c r="BR157" s="193"/>
      <c r="BS157" s="193"/>
      <c r="BT157" s="193"/>
      <c r="BU157" s="193"/>
      <c r="BV157" s="193"/>
      <c r="BW157" s="193"/>
      <c r="BX157" s="193"/>
      <c r="BY157" s="193"/>
      <c r="BZ157" s="193"/>
      <c r="CA157" s="193"/>
      <c r="CB157" s="193"/>
      <c r="CC157" s="193"/>
      <c r="CD157" s="193"/>
      <c r="CE157" s="193"/>
      <c r="CF157" s="193"/>
      <c r="CG157" s="193"/>
      <c r="CH157" s="193"/>
      <c r="CI157" s="193"/>
      <c r="CJ157" s="193"/>
      <c r="CK157" s="193"/>
      <c r="CL157" s="193"/>
      <c r="CM157" s="193"/>
      <c r="CN157" s="193"/>
      <c r="CO157" s="193"/>
      <c r="CP157" s="193"/>
      <c r="CQ157" s="193"/>
      <c r="CR157" s="193"/>
      <c r="CS157" s="193"/>
      <c r="CT157" s="193"/>
      <c r="CU157" s="193"/>
      <c r="CV157" s="193"/>
      <c r="CW157" s="193"/>
      <c r="CX157" s="193"/>
      <c r="CY157" s="193"/>
      <c r="CZ157" s="193"/>
      <c r="DA157" s="193"/>
      <c r="DB157" s="193"/>
      <c r="DC157" s="193"/>
      <c r="DD157" s="193"/>
      <c r="DE157" s="193"/>
      <c r="DF157" s="193"/>
      <c r="DG157" s="193"/>
      <c r="DH157" s="193"/>
      <c r="DI157" s="193"/>
      <c r="DJ157" s="193"/>
      <c r="DK157" s="193"/>
      <c r="DL157" s="193"/>
      <c r="DM157" s="193"/>
      <c r="DN157" s="193"/>
      <c r="DO157" s="193"/>
      <c r="DP157" s="193"/>
      <c r="DQ157" s="193"/>
      <c r="DR157" s="193"/>
      <c r="DS157" s="193"/>
      <c r="DT157" s="193"/>
      <c r="DU157" s="193"/>
      <c r="DV157" s="193"/>
      <c r="DW157" s="193"/>
      <c r="DX157" s="193"/>
      <c r="DY157" s="193"/>
      <c r="DZ157" s="193"/>
      <c r="EA157" s="193"/>
      <c r="EB157" s="193"/>
      <c r="EC157" s="193"/>
      <c r="ED157" s="193"/>
      <c r="EE157" s="193"/>
      <c r="EF157" s="193"/>
      <c r="EG157" s="193"/>
      <c r="EH157" s="193"/>
      <c r="EI157" s="193"/>
      <c r="EJ157" s="193"/>
      <c r="EK157" s="193"/>
      <c r="EL157" s="193"/>
      <c r="EM157" s="193"/>
      <c r="EN157" s="193"/>
      <c r="EO157" s="193"/>
      <c r="EP157" s="193"/>
      <c r="EQ157" s="193"/>
      <c r="ER157" s="193"/>
      <c r="ES157" s="193"/>
      <c r="ET157" s="193"/>
      <c r="EU157" s="193"/>
      <c r="EV157" s="193"/>
      <c r="EW157" s="193"/>
      <c r="EX157" s="193"/>
      <c r="EY157" s="193"/>
      <c r="EZ157" s="193"/>
      <c r="FA157" s="193"/>
      <c r="FB157" s="193"/>
      <c r="FC157" s="193"/>
      <c r="FD157" s="193"/>
      <c r="FE157" s="193"/>
      <c r="FF157" s="193"/>
      <c r="FG157" s="193"/>
      <c r="FH157" s="193"/>
      <c r="FI157" s="193"/>
      <c r="FJ157" s="193"/>
      <c r="FK157" s="193"/>
      <c r="FL157" s="193"/>
      <c r="FM157" s="193"/>
      <c r="FN157" s="193"/>
      <c r="FO157" s="193"/>
      <c r="FP157" s="193"/>
      <c r="FQ157" s="193"/>
      <c r="FR157" s="193"/>
      <c r="FS157" s="193"/>
      <c r="FT157" s="193"/>
      <c r="FU157" s="193"/>
      <c r="FV157" s="193"/>
      <c r="FW157" s="193"/>
      <c r="FX157" s="193"/>
      <c r="FY157" s="193"/>
      <c r="FZ157" s="193"/>
      <c r="GA157" s="193"/>
      <c r="GB157" s="193"/>
      <c r="GC157" s="193"/>
      <c r="GD157" s="193"/>
      <c r="GE157" s="193"/>
      <c r="GF157" s="193"/>
      <c r="GG157" s="193"/>
      <c r="GH157" s="193"/>
      <c r="GI157" s="193"/>
      <c r="GJ157" s="193"/>
      <c r="GK157" s="193"/>
      <c r="GL157" s="193"/>
      <c r="GM157" s="193"/>
      <c r="GN157" s="193"/>
      <c r="GO157" s="193"/>
      <c r="GP157" s="193"/>
      <c r="GQ157" s="193"/>
      <c r="GR157" s="193"/>
      <c r="GS157" s="193"/>
      <c r="GT157" s="193"/>
      <c r="GU157" s="193"/>
      <c r="GV157" s="193"/>
      <c r="GW157" s="193"/>
      <c r="GX157" s="193"/>
      <c r="GY157" s="193"/>
      <c r="GZ157" s="193"/>
      <c r="HA157" s="193"/>
      <c r="HB157" s="193"/>
      <c r="HC157" s="193"/>
      <c r="HD157" s="193"/>
      <c r="HE157" s="193"/>
      <c r="HF157" s="193"/>
      <c r="HG157" s="193"/>
      <c r="HH157" s="193"/>
      <c r="HI157" s="193"/>
      <c r="HJ157" s="193"/>
      <c r="HK157" s="193"/>
      <c r="HL157" s="193"/>
      <c r="HM157" s="193"/>
      <c r="HN157" s="193"/>
      <c r="HO157" s="193"/>
      <c r="HP157" s="193"/>
      <c r="HQ157" s="193"/>
      <c r="HR157" s="193"/>
      <c r="HS157" s="193"/>
      <c r="HT157" s="193"/>
      <c r="HU157" s="193"/>
      <c r="HV157" s="193"/>
      <c r="HW157" s="193"/>
      <c r="HX157" s="193"/>
      <c r="HY157" s="193"/>
      <c r="HZ157" s="193"/>
      <c r="IA157" s="193"/>
      <c r="IB157" s="193"/>
      <c r="IC157" s="193"/>
      <c r="ID157" s="193" t="n">
        <v>0</v>
      </c>
      <c r="IE157" s="193" t="n">
        <v>0</v>
      </c>
    </row>
    <row r="158" customFormat="false" ht="12.75" hidden="false" customHeight="false" outlineLevel="0" collapsed="false"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  <c r="AW158" s="193"/>
      <c r="AX158" s="193"/>
      <c r="AY158" s="193"/>
      <c r="AZ158" s="193"/>
      <c r="BA158" s="193"/>
      <c r="BB158" s="193"/>
      <c r="BC158" s="193"/>
      <c r="BD158" s="193"/>
      <c r="BE158" s="193"/>
      <c r="BF158" s="193"/>
      <c r="BG158" s="193"/>
      <c r="BH158" s="193"/>
      <c r="BI158" s="193"/>
      <c r="BJ158" s="193"/>
      <c r="BK158" s="193"/>
      <c r="BL158" s="193"/>
      <c r="BM158" s="193"/>
      <c r="BN158" s="193"/>
      <c r="BO158" s="193"/>
      <c r="BP158" s="193"/>
      <c r="BQ158" s="193"/>
      <c r="BR158" s="193"/>
      <c r="BS158" s="193"/>
      <c r="BT158" s="193"/>
      <c r="BU158" s="193"/>
      <c r="BV158" s="193"/>
      <c r="BW158" s="193"/>
      <c r="BX158" s="193"/>
      <c r="BY158" s="193"/>
      <c r="BZ158" s="193"/>
      <c r="CA158" s="193"/>
      <c r="CB158" s="193"/>
      <c r="CC158" s="193"/>
      <c r="CD158" s="193"/>
      <c r="CE158" s="193"/>
      <c r="CF158" s="193"/>
      <c r="CG158" s="193"/>
      <c r="CH158" s="193"/>
      <c r="CI158" s="193"/>
      <c r="CJ158" s="193"/>
      <c r="CK158" s="193"/>
      <c r="CL158" s="193"/>
      <c r="CM158" s="193"/>
      <c r="CN158" s="193"/>
      <c r="CO158" s="193"/>
      <c r="CP158" s="193"/>
      <c r="CQ158" s="193"/>
      <c r="CR158" s="193"/>
      <c r="CS158" s="193"/>
      <c r="CT158" s="193"/>
      <c r="CU158" s="193"/>
      <c r="CV158" s="193"/>
      <c r="CW158" s="193"/>
      <c r="CX158" s="193"/>
      <c r="CY158" s="193"/>
      <c r="CZ158" s="193"/>
      <c r="DA158" s="193"/>
      <c r="DB158" s="193"/>
      <c r="DC158" s="193"/>
      <c r="DD158" s="193"/>
      <c r="DE158" s="193"/>
      <c r="DF158" s="193"/>
      <c r="DG158" s="193"/>
      <c r="DH158" s="193"/>
      <c r="DI158" s="193"/>
      <c r="DJ158" s="193"/>
      <c r="DK158" s="193"/>
      <c r="DL158" s="193"/>
      <c r="DM158" s="193"/>
      <c r="DN158" s="193"/>
      <c r="DO158" s="193"/>
      <c r="DP158" s="193"/>
      <c r="DQ158" s="193"/>
      <c r="DR158" s="193"/>
      <c r="DS158" s="193"/>
      <c r="DT158" s="193"/>
      <c r="DU158" s="193"/>
      <c r="DV158" s="193"/>
      <c r="DW158" s="193"/>
      <c r="DX158" s="193"/>
      <c r="DY158" s="193"/>
      <c r="DZ158" s="193"/>
      <c r="EA158" s="193"/>
      <c r="EB158" s="193"/>
      <c r="EC158" s="193"/>
      <c r="ED158" s="193"/>
      <c r="EE158" s="193"/>
      <c r="EF158" s="193"/>
      <c r="EG158" s="193"/>
      <c r="EH158" s="193"/>
      <c r="EI158" s="193"/>
      <c r="EJ158" s="193"/>
      <c r="EK158" s="193"/>
      <c r="EL158" s="193"/>
      <c r="EM158" s="193"/>
      <c r="EN158" s="193"/>
      <c r="EO158" s="193"/>
      <c r="EP158" s="193"/>
      <c r="EQ158" s="193"/>
      <c r="ER158" s="193"/>
      <c r="ES158" s="193"/>
      <c r="ET158" s="193"/>
      <c r="EU158" s="193"/>
      <c r="EV158" s="193"/>
      <c r="EW158" s="193"/>
      <c r="EX158" s="193"/>
      <c r="EY158" s="193"/>
      <c r="EZ158" s="193"/>
      <c r="FA158" s="193"/>
      <c r="FB158" s="193"/>
      <c r="FC158" s="193"/>
      <c r="FD158" s="193"/>
      <c r="FE158" s="193"/>
      <c r="FF158" s="193"/>
      <c r="FG158" s="193"/>
      <c r="FH158" s="193"/>
      <c r="FI158" s="193"/>
      <c r="FJ158" s="193"/>
      <c r="FK158" s="193"/>
      <c r="FL158" s="193"/>
      <c r="FM158" s="193"/>
      <c r="FN158" s="193"/>
      <c r="FO158" s="193"/>
      <c r="FP158" s="193"/>
      <c r="FQ158" s="193"/>
      <c r="FR158" s="193"/>
      <c r="FS158" s="193"/>
      <c r="FT158" s="193"/>
      <c r="FU158" s="193"/>
      <c r="FV158" s="193"/>
      <c r="FW158" s="193"/>
      <c r="FX158" s="193"/>
      <c r="FY158" s="193"/>
      <c r="FZ158" s="193"/>
      <c r="GA158" s="193"/>
      <c r="GB158" s="193"/>
      <c r="GC158" s="193"/>
      <c r="GD158" s="193"/>
      <c r="GE158" s="193"/>
      <c r="GF158" s="193"/>
      <c r="GG158" s="193"/>
      <c r="GH158" s="193"/>
      <c r="GI158" s="193"/>
      <c r="GJ158" s="193"/>
      <c r="GK158" s="193"/>
      <c r="GL158" s="193"/>
      <c r="GM158" s="193"/>
      <c r="GN158" s="193"/>
      <c r="GO158" s="193"/>
      <c r="GP158" s="193"/>
      <c r="GQ158" s="193"/>
      <c r="GR158" s="193"/>
      <c r="GS158" s="193"/>
      <c r="GT158" s="193"/>
      <c r="GU158" s="193"/>
      <c r="GV158" s="193"/>
      <c r="GW158" s="193"/>
      <c r="GX158" s="193"/>
      <c r="GY158" s="193"/>
      <c r="GZ158" s="193"/>
      <c r="HA158" s="193"/>
      <c r="HB158" s="193"/>
      <c r="HC158" s="193"/>
      <c r="HD158" s="193"/>
      <c r="HE158" s="193"/>
      <c r="HF158" s="193"/>
      <c r="HG158" s="193"/>
      <c r="HH158" s="193"/>
      <c r="HI158" s="193"/>
      <c r="HJ158" s="193"/>
      <c r="HK158" s="193"/>
      <c r="HL158" s="193"/>
      <c r="HM158" s="193"/>
      <c r="HN158" s="193"/>
      <c r="HO158" s="193"/>
      <c r="HP158" s="193"/>
      <c r="HQ158" s="193"/>
      <c r="HR158" s="193"/>
      <c r="HS158" s="193"/>
      <c r="HT158" s="193"/>
      <c r="HU158" s="193"/>
      <c r="HV158" s="193"/>
      <c r="HW158" s="193"/>
      <c r="HX158" s="193"/>
      <c r="HY158" s="193"/>
      <c r="HZ158" s="193"/>
      <c r="IA158" s="193"/>
      <c r="IB158" s="193"/>
      <c r="IC158" s="193"/>
      <c r="ID158" s="193" t="n">
        <v>0</v>
      </c>
      <c r="IE158" s="193" t="n">
        <v>0</v>
      </c>
    </row>
    <row r="159" customFormat="false" ht="12.75" hidden="false" customHeight="false" outlineLevel="0" collapsed="false"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  <c r="AW159" s="193"/>
      <c r="AX159" s="193"/>
      <c r="AY159" s="193"/>
      <c r="AZ159" s="193"/>
      <c r="BA159" s="193"/>
      <c r="BB159" s="193"/>
      <c r="BC159" s="193"/>
      <c r="BD159" s="193"/>
      <c r="BE159" s="193"/>
      <c r="BF159" s="193"/>
      <c r="BG159" s="193"/>
      <c r="BH159" s="193"/>
      <c r="BI159" s="193"/>
      <c r="BJ159" s="193"/>
      <c r="BK159" s="193"/>
      <c r="BL159" s="193"/>
      <c r="BM159" s="193"/>
      <c r="BN159" s="193"/>
      <c r="BO159" s="193"/>
      <c r="BP159" s="193"/>
      <c r="BQ159" s="193"/>
      <c r="BR159" s="193"/>
      <c r="BS159" s="193"/>
      <c r="BT159" s="193"/>
      <c r="BU159" s="193"/>
      <c r="BV159" s="193"/>
      <c r="BW159" s="193"/>
      <c r="BX159" s="193"/>
      <c r="BY159" s="193"/>
      <c r="BZ159" s="193"/>
      <c r="CA159" s="193"/>
      <c r="CB159" s="193"/>
      <c r="CC159" s="193"/>
      <c r="CD159" s="193"/>
      <c r="CE159" s="193"/>
      <c r="CF159" s="193"/>
      <c r="CG159" s="193"/>
      <c r="CH159" s="193"/>
      <c r="CI159" s="193"/>
      <c r="CJ159" s="193"/>
      <c r="CK159" s="193"/>
      <c r="CL159" s="193"/>
      <c r="CM159" s="193"/>
      <c r="CN159" s="193"/>
      <c r="CO159" s="193"/>
      <c r="CP159" s="193"/>
      <c r="CQ159" s="193"/>
      <c r="CR159" s="193"/>
      <c r="CS159" s="193"/>
      <c r="CT159" s="193"/>
      <c r="CU159" s="193"/>
      <c r="CV159" s="193"/>
      <c r="CW159" s="193"/>
      <c r="CX159" s="193"/>
      <c r="CY159" s="193"/>
      <c r="CZ159" s="193"/>
      <c r="DA159" s="193"/>
      <c r="DB159" s="193"/>
      <c r="DC159" s="193"/>
      <c r="DD159" s="193"/>
      <c r="DE159" s="193"/>
      <c r="DF159" s="193"/>
      <c r="DG159" s="193"/>
      <c r="DH159" s="193"/>
      <c r="DI159" s="193"/>
      <c r="DJ159" s="193"/>
      <c r="DK159" s="193"/>
      <c r="DL159" s="193"/>
      <c r="DM159" s="193"/>
      <c r="DN159" s="193"/>
      <c r="DO159" s="193"/>
      <c r="DP159" s="193"/>
      <c r="DQ159" s="193"/>
      <c r="DR159" s="193"/>
      <c r="DS159" s="193"/>
      <c r="DT159" s="193"/>
      <c r="DU159" s="193"/>
      <c r="DV159" s="193"/>
      <c r="DW159" s="193"/>
      <c r="DX159" s="193"/>
      <c r="DY159" s="193"/>
      <c r="DZ159" s="193"/>
      <c r="EA159" s="193"/>
      <c r="EB159" s="193"/>
      <c r="EC159" s="193"/>
      <c r="ED159" s="193"/>
      <c r="EE159" s="193"/>
      <c r="EF159" s="193"/>
      <c r="EG159" s="193"/>
      <c r="EH159" s="193"/>
      <c r="EI159" s="193"/>
      <c r="EJ159" s="193"/>
      <c r="EK159" s="193"/>
      <c r="EL159" s="193"/>
      <c r="EM159" s="193"/>
      <c r="EN159" s="193"/>
      <c r="EO159" s="193"/>
      <c r="EP159" s="193"/>
      <c r="EQ159" s="193"/>
      <c r="ER159" s="193"/>
      <c r="ES159" s="193"/>
      <c r="ET159" s="193"/>
      <c r="EU159" s="193"/>
      <c r="EV159" s="193"/>
      <c r="EW159" s="193"/>
      <c r="EX159" s="193"/>
      <c r="EY159" s="193"/>
      <c r="EZ159" s="193"/>
      <c r="FA159" s="193"/>
      <c r="FB159" s="193"/>
      <c r="FC159" s="193"/>
      <c r="FD159" s="193"/>
      <c r="FE159" s="193"/>
      <c r="FF159" s="193"/>
      <c r="FG159" s="193"/>
      <c r="FH159" s="193"/>
      <c r="FI159" s="193"/>
      <c r="FJ159" s="193"/>
      <c r="FK159" s="193"/>
      <c r="FL159" s="193"/>
      <c r="FM159" s="193"/>
      <c r="FN159" s="193"/>
      <c r="FO159" s="193"/>
      <c r="FP159" s="193"/>
      <c r="FQ159" s="193"/>
      <c r="FR159" s="193"/>
      <c r="FS159" s="193"/>
      <c r="FT159" s="193"/>
      <c r="FU159" s="193"/>
      <c r="FV159" s="193"/>
      <c r="FW159" s="193"/>
      <c r="FX159" s="193"/>
      <c r="FY159" s="193"/>
      <c r="FZ159" s="193"/>
      <c r="GA159" s="193"/>
      <c r="GB159" s="193"/>
      <c r="GC159" s="193"/>
      <c r="GD159" s="193"/>
      <c r="GE159" s="193"/>
      <c r="GF159" s="193"/>
      <c r="GG159" s="193"/>
      <c r="GH159" s="193"/>
      <c r="GI159" s="193"/>
      <c r="GJ159" s="193"/>
      <c r="GK159" s="193"/>
      <c r="GL159" s="193"/>
      <c r="GM159" s="193"/>
      <c r="GN159" s="193"/>
      <c r="GO159" s="193"/>
      <c r="GP159" s="193"/>
      <c r="GQ159" s="193"/>
      <c r="GR159" s="193"/>
      <c r="GS159" s="193"/>
      <c r="GT159" s="193"/>
      <c r="GU159" s="193"/>
      <c r="GV159" s="193"/>
      <c r="GW159" s="193"/>
      <c r="GX159" s="193"/>
      <c r="GY159" s="193"/>
      <c r="GZ159" s="193"/>
      <c r="HA159" s="193"/>
      <c r="HB159" s="193"/>
      <c r="HC159" s="193"/>
      <c r="HD159" s="193"/>
      <c r="HE159" s="193"/>
      <c r="HF159" s="193"/>
      <c r="HG159" s="193"/>
      <c r="HH159" s="193"/>
      <c r="HI159" s="193"/>
      <c r="HJ159" s="193"/>
      <c r="HK159" s="193"/>
      <c r="HL159" s="193"/>
      <c r="HM159" s="193"/>
      <c r="HN159" s="193"/>
      <c r="HO159" s="193"/>
      <c r="HP159" s="193"/>
      <c r="HQ159" s="193"/>
      <c r="HR159" s="193"/>
      <c r="HS159" s="193"/>
      <c r="HT159" s="193"/>
      <c r="HU159" s="193"/>
      <c r="HV159" s="193"/>
      <c r="HW159" s="193"/>
      <c r="HX159" s="193"/>
      <c r="HY159" s="193"/>
      <c r="HZ159" s="193"/>
      <c r="IA159" s="193"/>
      <c r="IB159" s="193"/>
      <c r="IC159" s="193"/>
      <c r="ID159" s="193" t="n">
        <v>0</v>
      </c>
      <c r="IE159" s="193" t="n">
        <v>0</v>
      </c>
    </row>
    <row r="160" customFormat="false" ht="12.75" hidden="false" customHeight="false" outlineLevel="0" collapsed="false"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  <c r="AW160" s="193"/>
      <c r="AX160" s="193"/>
      <c r="AY160" s="193"/>
      <c r="AZ160" s="193"/>
      <c r="BA160" s="193"/>
      <c r="BB160" s="193"/>
      <c r="BC160" s="193"/>
      <c r="BD160" s="193"/>
      <c r="BE160" s="193"/>
      <c r="BF160" s="193"/>
      <c r="BG160" s="193"/>
      <c r="BH160" s="193"/>
      <c r="BI160" s="193"/>
      <c r="BJ160" s="193"/>
      <c r="BK160" s="193"/>
      <c r="BL160" s="193"/>
      <c r="BM160" s="193"/>
      <c r="BN160" s="193"/>
      <c r="BO160" s="193"/>
      <c r="BP160" s="193"/>
      <c r="BQ160" s="193"/>
      <c r="BR160" s="193"/>
      <c r="BS160" s="193"/>
      <c r="BT160" s="193"/>
      <c r="BU160" s="193"/>
      <c r="BV160" s="193"/>
      <c r="BW160" s="193"/>
      <c r="BX160" s="193"/>
      <c r="BY160" s="193"/>
      <c r="BZ160" s="193"/>
      <c r="CA160" s="193"/>
      <c r="CB160" s="193"/>
      <c r="CC160" s="193"/>
      <c r="CD160" s="193"/>
      <c r="CE160" s="193"/>
      <c r="CF160" s="193"/>
      <c r="CG160" s="193"/>
      <c r="CH160" s="193"/>
      <c r="CI160" s="193"/>
      <c r="CJ160" s="193"/>
      <c r="CK160" s="193"/>
      <c r="CL160" s="193"/>
      <c r="CM160" s="193"/>
      <c r="CN160" s="193"/>
      <c r="CO160" s="193"/>
      <c r="CP160" s="193"/>
      <c r="CQ160" s="193"/>
      <c r="CR160" s="193"/>
      <c r="CS160" s="193"/>
      <c r="CT160" s="193"/>
      <c r="CU160" s="193"/>
      <c r="CV160" s="193"/>
      <c r="CW160" s="193"/>
      <c r="CX160" s="193"/>
      <c r="CY160" s="193"/>
      <c r="CZ160" s="193"/>
      <c r="DA160" s="193"/>
      <c r="DB160" s="193"/>
      <c r="DC160" s="193"/>
      <c r="DD160" s="193"/>
      <c r="DE160" s="193"/>
      <c r="DF160" s="193"/>
      <c r="DG160" s="193"/>
      <c r="DH160" s="193"/>
      <c r="DI160" s="193"/>
      <c r="DJ160" s="193"/>
      <c r="DK160" s="193"/>
      <c r="DL160" s="193"/>
      <c r="DM160" s="193"/>
      <c r="DN160" s="193"/>
      <c r="DO160" s="193"/>
      <c r="DP160" s="193"/>
      <c r="DQ160" s="193"/>
      <c r="DR160" s="193"/>
      <c r="DS160" s="193"/>
      <c r="DT160" s="193"/>
      <c r="DU160" s="193"/>
      <c r="DV160" s="193"/>
      <c r="DW160" s="193"/>
      <c r="DX160" s="193"/>
      <c r="DY160" s="193"/>
      <c r="DZ160" s="193"/>
      <c r="EA160" s="193"/>
      <c r="EB160" s="193"/>
      <c r="EC160" s="193"/>
      <c r="ED160" s="193"/>
      <c r="EE160" s="193"/>
      <c r="EF160" s="193"/>
      <c r="EG160" s="193"/>
      <c r="EH160" s="193"/>
      <c r="EI160" s="193"/>
      <c r="EJ160" s="193"/>
      <c r="EK160" s="193"/>
      <c r="EL160" s="193"/>
      <c r="EM160" s="193"/>
      <c r="EN160" s="193"/>
      <c r="EO160" s="193"/>
      <c r="EP160" s="193"/>
      <c r="EQ160" s="193"/>
      <c r="ER160" s="193"/>
      <c r="ES160" s="193"/>
      <c r="ET160" s="193"/>
      <c r="EU160" s="193"/>
      <c r="EV160" s="193"/>
      <c r="EW160" s="193"/>
      <c r="EX160" s="193"/>
      <c r="EY160" s="193"/>
      <c r="EZ160" s="193"/>
      <c r="FA160" s="193"/>
      <c r="FB160" s="193"/>
      <c r="FC160" s="193"/>
      <c r="FD160" s="193"/>
      <c r="FE160" s="193"/>
      <c r="FF160" s="193"/>
      <c r="FG160" s="193"/>
      <c r="FH160" s="193"/>
      <c r="FI160" s="193"/>
      <c r="FJ160" s="193"/>
      <c r="FK160" s="193"/>
      <c r="FL160" s="193"/>
      <c r="FM160" s="193"/>
      <c r="FN160" s="193"/>
      <c r="FO160" s="193"/>
      <c r="FP160" s="193"/>
      <c r="FQ160" s="193"/>
      <c r="FR160" s="193"/>
      <c r="FS160" s="193"/>
      <c r="FT160" s="193"/>
      <c r="FU160" s="193"/>
      <c r="FV160" s="193"/>
      <c r="FW160" s="193"/>
      <c r="FX160" s="193"/>
      <c r="FY160" s="193"/>
      <c r="FZ160" s="193"/>
      <c r="GA160" s="193"/>
      <c r="GB160" s="193"/>
      <c r="GC160" s="193"/>
      <c r="GD160" s="193"/>
      <c r="GE160" s="193"/>
      <c r="GF160" s="193"/>
      <c r="GG160" s="193"/>
      <c r="GH160" s="193"/>
      <c r="GI160" s="193"/>
      <c r="GJ160" s="193"/>
      <c r="GK160" s="193"/>
      <c r="GL160" s="193"/>
      <c r="GM160" s="193"/>
      <c r="GN160" s="193"/>
      <c r="GO160" s="193"/>
      <c r="GP160" s="193"/>
      <c r="GQ160" s="193"/>
      <c r="GR160" s="193"/>
      <c r="GS160" s="193"/>
      <c r="GT160" s="193"/>
      <c r="GU160" s="193"/>
      <c r="GV160" s="193"/>
      <c r="GW160" s="193"/>
      <c r="GX160" s="193"/>
      <c r="GY160" s="193"/>
      <c r="GZ160" s="193"/>
      <c r="HA160" s="193"/>
      <c r="HB160" s="193"/>
      <c r="HC160" s="193"/>
      <c r="HD160" s="193"/>
      <c r="HE160" s="193"/>
      <c r="HF160" s="193"/>
      <c r="HG160" s="193"/>
      <c r="HH160" s="193"/>
      <c r="HI160" s="193"/>
      <c r="HJ160" s="193"/>
      <c r="HK160" s="193"/>
      <c r="HL160" s="193"/>
      <c r="HM160" s="193"/>
      <c r="HN160" s="193"/>
      <c r="HO160" s="193"/>
      <c r="HP160" s="193"/>
      <c r="HQ160" s="193"/>
      <c r="HR160" s="193"/>
      <c r="HS160" s="193"/>
      <c r="HT160" s="193"/>
      <c r="HU160" s="193"/>
      <c r="HV160" s="193"/>
      <c r="HW160" s="193"/>
      <c r="HX160" s="193"/>
      <c r="HY160" s="193"/>
      <c r="HZ160" s="193"/>
      <c r="IA160" s="193"/>
      <c r="IB160" s="193"/>
      <c r="IC160" s="193"/>
      <c r="ID160" s="193" t="n">
        <v>0</v>
      </c>
      <c r="IE160" s="193" t="n">
        <v>0</v>
      </c>
    </row>
    <row r="161" customFormat="false" ht="12.75" hidden="false" customHeight="false" outlineLevel="0" collapsed="false"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  <c r="AW161" s="193"/>
      <c r="AX161" s="193"/>
      <c r="AY161" s="193"/>
      <c r="AZ161" s="193"/>
      <c r="BA161" s="193"/>
      <c r="BB161" s="193"/>
      <c r="BC161" s="193"/>
      <c r="BD161" s="193"/>
      <c r="BE161" s="193"/>
      <c r="BF161" s="193"/>
      <c r="BG161" s="193"/>
      <c r="BH161" s="193"/>
      <c r="BI161" s="193"/>
      <c r="BJ161" s="193"/>
      <c r="BK161" s="193"/>
      <c r="BL161" s="193"/>
      <c r="BM161" s="193"/>
      <c r="BN161" s="193"/>
      <c r="BO161" s="193"/>
      <c r="BP161" s="193"/>
      <c r="BQ161" s="193"/>
      <c r="BR161" s="193"/>
      <c r="BS161" s="193"/>
      <c r="BT161" s="193"/>
      <c r="BU161" s="193"/>
      <c r="BV161" s="193"/>
      <c r="BW161" s="193"/>
      <c r="BX161" s="193"/>
      <c r="BY161" s="193"/>
      <c r="BZ161" s="193"/>
      <c r="CA161" s="193"/>
      <c r="CB161" s="193"/>
      <c r="CC161" s="193"/>
      <c r="CD161" s="193"/>
      <c r="CE161" s="193"/>
      <c r="CF161" s="193"/>
      <c r="CG161" s="193"/>
      <c r="CH161" s="193"/>
      <c r="CI161" s="193"/>
      <c r="CJ161" s="193"/>
      <c r="CK161" s="193"/>
      <c r="CL161" s="193"/>
      <c r="CM161" s="193"/>
      <c r="CN161" s="193"/>
      <c r="CO161" s="193"/>
      <c r="CP161" s="193"/>
      <c r="CQ161" s="193"/>
      <c r="CR161" s="193"/>
      <c r="CS161" s="193"/>
      <c r="CT161" s="193"/>
      <c r="CU161" s="193"/>
      <c r="CV161" s="193"/>
      <c r="CW161" s="193"/>
      <c r="CX161" s="193"/>
      <c r="CY161" s="193"/>
      <c r="CZ161" s="193"/>
      <c r="DA161" s="193"/>
      <c r="DB161" s="193"/>
      <c r="DC161" s="193"/>
      <c r="DD161" s="193"/>
      <c r="DE161" s="193"/>
      <c r="DF161" s="193"/>
      <c r="DG161" s="193"/>
      <c r="DH161" s="193"/>
      <c r="DI161" s="193"/>
      <c r="DJ161" s="193"/>
      <c r="DK161" s="193"/>
      <c r="DL161" s="193"/>
      <c r="DM161" s="193"/>
      <c r="DN161" s="193"/>
      <c r="DO161" s="193"/>
      <c r="DP161" s="193"/>
      <c r="DQ161" s="193"/>
      <c r="DR161" s="193"/>
      <c r="DS161" s="193"/>
      <c r="DT161" s="193"/>
      <c r="DU161" s="193"/>
      <c r="DV161" s="193"/>
      <c r="DW161" s="193"/>
      <c r="DX161" s="193"/>
      <c r="DY161" s="193"/>
      <c r="DZ161" s="193"/>
      <c r="EA161" s="193"/>
      <c r="EB161" s="193"/>
      <c r="EC161" s="193"/>
      <c r="ED161" s="193"/>
      <c r="EE161" s="193"/>
      <c r="EF161" s="193"/>
      <c r="EG161" s="193"/>
      <c r="EH161" s="193"/>
      <c r="EI161" s="193"/>
      <c r="EJ161" s="193"/>
      <c r="EK161" s="193"/>
      <c r="EL161" s="193"/>
      <c r="EM161" s="193"/>
      <c r="EN161" s="193"/>
      <c r="EO161" s="193"/>
      <c r="EP161" s="193"/>
      <c r="EQ161" s="193"/>
      <c r="ER161" s="193"/>
      <c r="ES161" s="193"/>
      <c r="ET161" s="193"/>
      <c r="EU161" s="193"/>
      <c r="EV161" s="193"/>
      <c r="EW161" s="193"/>
      <c r="EX161" s="193"/>
      <c r="EY161" s="193"/>
      <c r="EZ161" s="193"/>
      <c r="FA161" s="193"/>
      <c r="FB161" s="193"/>
      <c r="FC161" s="193"/>
      <c r="FD161" s="193"/>
      <c r="FE161" s="193"/>
      <c r="FF161" s="193"/>
      <c r="FG161" s="193"/>
      <c r="FH161" s="193"/>
      <c r="FI161" s="193"/>
      <c r="FJ161" s="193"/>
      <c r="FK161" s="193"/>
      <c r="FL161" s="193"/>
      <c r="FM161" s="193"/>
      <c r="FN161" s="193"/>
      <c r="FO161" s="193"/>
      <c r="FP161" s="193"/>
      <c r="FQ161" s="193"/>
      <c r="FR161" s="193"/>
      <c r="FS161" s="193"/>
      <c r="FT161" s="193"/>
      <c r="FU161" s="193"/>
      <c r="FV161" s="193"/>
      <c r="FW161" s="193"/>
      <c r="FX161" s="193"/>
      <c r="FY161" s="193"/>
      <c r="FZ161" s="193"/>
      <c r="GA161" s="193"/>
      <c r="GB161" s="193"/>
      <c r="GC161" s="193"/>
      <c r="GD161" s="193"/>
      <c r="GE161" s="193"/>
      <c r="GF161" s="193"/>
      <c r="GG161" s="193"/>
      <c r="GH161" s="193"/>
      <c r="GI161" s="193"/>
      <c r="GJ161" s="193"/>
      <c r="GK161" s="193"/>
      <c r="GL161" s="193"/>
      <c r="GM161" s="193"/>
      <c r="GN161" s="193"/>
      <c r="GO161" s="193"/>
      <c r="GP161" s="193"/>
      <c r="GQ161" s="193"/>
      <c r="GR161" s="193"/>
      <c r="GS161" s="193"/>
      <c r="GT161" s="193"/>
      <c r="GU161" s="193"/>
      <c r="GV161" s="193"/>
      <c r="GW161" s="193"/>
      <c r="GX161" s="193"/>
      <c r="GY161" s="193"/>
      <c r="GZ161" s="193"/>
      <c r="HA161" s="193"/>
      <c r="HB161" s="193"/>
      <c r="HC161" s="193"/>
      <c r="HD161" s="193"/>
      <c r="HE161" s="193"/>
      <c r="HF161" s="193"/>
      <c r="HG161" s="193"/>
      <c r="HH161" s="193"/>
      <c r="HI161" s="193"/>
      <c r="HJ161" s="193"/>
      <c r="HK161" s="193"/>
      <c r="HL161" s="193"/>
      <c r="HM161" s="193"/>
      <c r="HN161" s="193"/>
      <c r="HO161" s="193"/>
      <c r="HP161" s="193"/>
      <c r="HQ161" s="193"/>
      <c r="HR161" s="193"/>
      <c r="HS161" s="193"/>
      <c r="HT161" s="193"/>
      <c r="HU161" s="193"/>
      <c r="HV161" s="193"/>
      <c r="HW161" s="193"/>
      <c r="HX161" s="193"/>
      <c r="HY161" s="193"/>
      <c r="HZ161" s="193"/>
      <c r="IA161" s="193"/>
      <c r="IB161" s="193"/>
      <c r="IC161" s="193"/>
      <c r="ID161" s="193" t="n">
        <v>0</v>
      </c>
      <c r="IE161" s="193" t="n">
        <v>0</v>
      </c>
    </row>
    <row r="162" customFormat="false" ht="12.75" hidden="false" customHeight="false" outlineLevel="0" collapsed="false"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  <c r="AW162" s="193"/>
      <c r="AX162" s="193"/>
      <c r="AY162" s="193"/>
      <c r="AZ162" s="193"/>
      <c r="BA162" s="193"/>
      <c r="BB162" s="193"/>
      <c r="BC162" s="193"/>
      <c r="BD162" s="193"/>
      <c r="BE162" s="193"/>
      <c r="BF162" s="193"/>
      <c r="BG162" s="193"/>
      <c r="BH162" s="193"/>
      <c r="BI162" s="193"/>
      <c r="BJ162" s="193"/>
      <c r="BK162" s="193"/>
      <c r="BL162" s="193"/>
      <c r="BM162" s="193"/>
      <c r="BN162" s="193"/>
      <c r="BO162" s="193"/>
      <c r="BP162" s="193"/>
      <c r="BQ162" s="193"/>
      <c r="BR162" s="193"/>
      <c r="BS162" s="193"/>
      <c r="BT162" s="193"/>
      <c r="BU162" s="193"/>
      <c r="BV162" s="193"/>
      <c r="BW162" s="193"/>
      <c r="BX162" s="193"/>
      <c r="BY162" s="193"/>
      <c r="BZ162" s="193"/>
      <c r="CA162" s="193"/>
      <c r="CB162" s="193"/>
      <c r="CC162" s="193"/>
      <c r="CD162" s="193"/>
      <c r="CE162" s="193"/>
      <c r="CF162" s="193"/>
      <c r="CG162" s="193"/>
      <c r="CH162" s="193"/>
      <c r="CI162" s="193"/>
      <c r="CJ162" s="193"/>
      <c r="CK162" s="193"/>
      <c r="CL162" s="193"/>
      <c r="CM162" s="193"/>
      <c r="CN162" s="193"/>
      <c r="CO162" s="193"/>
      <c r="CP162" s="193"/>
      <c r="CQ162" s="193"/>
      <c r="CR162" s="193"/>
      <c r="CS162" s="193"/>
      <c r="CT162" s="193"/>
      <c r="CU162" s="193"/>
      <c r="CV162" s="193"/>
      <c r="CW162" s="193"/>
      <c r="CX162" s="193"/>
      <c r="CY162" s="193"/>
      <c r="CZ162" s="193"/>
      <c r="DA162" s="193"/>
      <c r="DB162" s="193"/>
      <c r="DC162" s="193"/>
      <c r="DD162" s="193"/>
      <c r="DE162" s="193"/>
      <c r="DF162" s="193"/>
      <c r="DG162" s="193"/>
      <c r="DH162" s="193"/>
      <c r="DI162" s="193"/>
      <c r="DJ162" s="193"/>
      <c r="DK162" s="193"/>
      <c r="DL162" s="193"/>
      <c r="DM162" s="193"/>
      <c r="DN162" s="193"/>
      <c r="DO162" s="193"/>
      <c r="DP162" s="193"/>
      <c r="DQ162" s="193"/>
      <c r="DR162" s="193"/>
      <c r="DS162" s="193"/>
      <c r="DT162" s="193"/>
      <c r="DU162" s="193"/>
      <c r="DV162" s="193"/>
      <c r="DW162" s="193"/>
      <c r="DX162" s="193"/>
      <c r="DY162" s="193"/>
      <c r="DZ162" s="193"/>
      <c r="EA162" s="193"/>
      <c r="EB162" s="193"/>
      <c r="EC162" s="193"/>
      <c r="ED162" s="193"/>
      <c r="EE162" s="193"/>
      <c r="EF162" s="193"/>
      <c r="EG162" s="193"/>
      <c r="EH162" s="193"/>
      <c r="EI162" s="193"/>
      <c r="EJ162" s="193"/>
      <c r="EK162" s="193"/>
      <c r="EL162" s="193"/>
      <c r="EM162" s="193"/>
      <c r="EN162" s="193"/>
      <c r="EO162" s="193"/>
      <c r="EP162" s="193"/>
      <c r="EQ162" s="193"/>
      <c r="ER162" s="193"/>
      <c r="ES162" s="193"/>
      <c r="ET162" s="193"/>
      <c r="EU162" s="193"/>
      <c r="EV162" s="193"/>
      <c r="EW162" s="193"/>
      <c r="EX162" s="193"/>
      <c r="EY162" s="193"/>
      <c r="EZ162" s="193"/>
      <c r="FA162" s="193"/>
      <c r="FB162" s="193"/>
      <c r="FC162" s="193"/>
      <c r="FD162" s="193"/>
      <c r="FE162" s="193"/>
      <c r="FF162" s="193"/>
      <c r="FG162" s="193"/>
      <c r="FH162" s="193"/>
      <c r="FI162" s="193"/>
      <c r="FJ162" s="193"/>
      <c r="FK162" s="193"/>
      <c r="FL162" s="193"/>
      <c r="FM162" s="193"/>
      <c r="FN162" s="193"/>
      <c r="FO162" s="193"/>
      <c r="FP162" s="193"/>
      <c r="FQ162" s="193"/>
      <c r="FR162" s="193"/>
      <c r="FS162" s="193"/>
      <c r="FT162" s="193"/>
      <c r="FU162" s="193"/>
      <c r="FV162" s="193"/>
      <c r="FW162" s="193"/>
      <c r="FX162" s="193"/>
      <c r="FY162" s="193"/>
      <c r="FZ162" s="193"/>
      <c r="GA162" s="193"/>
      <c r="GB162" s="193"/>
      <c r="GC162" s="193"/>
      <c r="GD162" s="193"/>
      <c r="GE162" s="193"/>
      <c r="GF162" s="193"/>
      <c r="GG162" s="193"/>
      <c r="GH162" s="193"/>
      <c r="GI162" s="193"/>
      <c r="GJ162" s="193"/>
      <c r="GK162" s="193"/>
      <c r="GL162" s="193"/>
      <c r="GM162" s="193"/>
      <c r="GN162" s="193"/>
      <c r="GO162" s="193"/>
      <c r="GP162" s="193"/>
      <c r="GQ162" s="193"/>
      <c r="GR162" s="193"/>
      <c r="GS162" s="193"/>
      <c r="GT162" s="193"/>
      <c r="GU162" s="193"/>
      <c r="GV162" s="193"/>
      <c r="GW162" s="193"/>
      <c r="GX162" s="193"/>
      <c r="GY162" s="193"/>
      <c r="GZ162" s="193"/>
      <c r="HA162" s="193"/>
      <c r="HB162" s="193"/>
      <c r="HC162" s="193"/>
      <c r="HD162" s="193"/>
      <c r="HE162" s="193"/>
      <c r="HF162" s="193"/>
      <c r="HG162" s="193"/>
      <c r="HH162" s="193"/>
      <c r="HI162" s="193"/>
      <c r="HJ162" s="193"/>
      <c r="HK162" s="193"/>
      <c r="HL162" s="193"/>
      <c r="HM162" s="193"/>
      <c r="HN162" s="193"/>
      <c r="HO162" s="193"/>
      <c r="HP162" s="193"/>
      <c r="HQ162" s="193"/>
      <c r="HR162" s="193"/>
      <c r="HS162" s="193"/>
      <c r="HT162" s="193"/>
      <c r="HU162" s="193"/>
      <c r="HV162" s="193"/>
      <c r="HW162" s="193"/>
      <c r="HX162" s="193"/>
      <c r="HY162" s="193"/>
      <c r="HZ162" s="193"/>
      <c r="IA162" s="193"/>
      <c r="IB162" s="193"/>
      <c r="IC162" s="193"/>
      <c r="ID162" s="193" t="n">
        <v>0</v>
      </c>
      <c r="IE162" s="193" t="n">
        <v>0</v>
      </c>
    </row>
    <row r="163" customFormat="false" ht="12.75" hidden="false" customHeight="false" outlineLevel="0" collapsed="false"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  <c r="AW163" s="193"/>
      <c r="AX163" s="193"/>
      <c r="AY163" s="193"/>
      <c r="AZ163" s="193"/>
      <c r="BA163" s="193"/>
      <c r="BB163" s="193"/>
      <c r="BC163" s="193"/>
      <c r="BD163" s="193"/>
      <c r="BE163" s="193"/>
      <c r="BF163" s="193"/>
      <c r="BG163" s="193"/>
      <c r="BH163" s="193"/>
      <c r="BI163" s="193"/>
      <c r="BJ163" s="193"/>
      <c r="BK163" s="193"/>
      <c r="BL163" s="193"/>
      <c r="BM163" s="193"/>
      <c r="BN163" s="193"/>
      <c r="BO163" s="193"/>
      <c r="BP163" s="193"/>
      <c r="BQ163" s="193"/>
      <c r="BR163" s="193"/>
      <c r="BS163" s="193"/>
      <c r="BT163" s="193"/>
      <c r="BU163" s="193"/>
      <c r="BV163" s="193"/>
      <c r="BW163" s="193"/>
      <c r="BX163" s="193"/>
      <c r="BY163" s="193"/>
      <c r="BZ163" s="193"/>
      <c r="CA163" s="193"/>
      <c r="CB163" s="193"/>
      <c r="CC163" s="193"/>
      <c r="CD163" s="193"/>
      <c r="CE163" s="193"/>
      <c r="CF163" s="193"/>
      <c r="CG163" s="193"/>
      <c r="CH163" s="193"/>
      <c r="CI163" s="193"/>
      <c r="CJ163" s="193"/>
      <c r="CK163" s="193"/>
      <c r="CL163" s="193"/>
      <c r="CM163" s="193"/>
      <c r="CN163" s="193"/>
      <c r="CO163" s="193"/>
      <c r="CP163" s="193"/>
      <c r="CQ163" s="193"/>
      <c r="CR163" s="193"/>
      <c r="CS163" s="193"/>
      <c r="CT163" s="193"/>
      <c r="CU163" s="193"/>
      <c r="CV163" s="193"/>
      <c r="CW163" s="193"/>
      <c r="CX163" s="193"/>
      <c r="CY163" s="193"/>
      <c r="CZ163" s="193"/>
      <c r="DA163" s="193"/>
      <c r="DB163" s="193"/>
      <c r="DC163" s="193"/>
      <c r="DD163" s="193"/>
      <c r="DE163" s="193"/>
      <c r="DF163" s="193"/>
      <c r="DG163" s="193"/>
      <c r="DH163" s="193"/>
      <c r="DI163" s="193"/>
      <c r="DJ163" s="193"/>
      <c r="DK163" s="193"/>
      <c r="DL163" s="193"/>
      <c r="DM163" s="193"/>
      <c r="DN163" s="193"/>
      <c r="DO163" s="193"/>
      <c r="DP163" s="193"/>
      <c r="DQ163" s="193"/>
      <c r="DR163" s="193"/>
      <c r="DS163" s="193"/>
      <c r="DT163" s="193"/>
      <c r="DU163" s="193"/>
      <c r="DV163" s="193"/>
      <c r="DW163" s="193"/>
      <c r="DX163" s="193"/>
      <c r="DY163" s="193"/>
      <c r="DZ163" s="193"/>
      <c r="EA163" s="193"/>
      <c r="EB163" s="193"/>
      <c r="EC163" s="193"/>
      <c r="ED163" s="193"/>
      <c r="EE163" s="193"/>
      <c r="EF163" s="193"/>
      <c r="EG163" s="193"/>
      <c r="EH163" s="193"/>
      <c r="EI163" s="193"/>
      <c r="EJ163" s="193"/>
      <c r="EK163" s="193"/>
      <c r="EL163" s="193"/>
      <c r="EM163" s="193"/>
      <c r="EN163" s="193"/>
      <c r="EO163" s="193"/>
      <c r="EP163" s="193"/>
      <c r="EQ163" s="193"/>
      <c r="ER163" s="193"/>
      <c r="ES163" s="193"/>
      <c r="ET163" s="193"/>
      <c r="EU163" s="193"/>
      <c r="EV163" s="193"/>
      <c r="EW163" s="193"/>
      <c r="EX163" s="193"/>
      <c r="EY163" s="193"/>
      <c r="EZ163" s="193"/>
      <c r="FA163" s="193"/>
      <c r="FB163" s="193"/>
      <c r="FC163" s="193"/>
      <c r="FD163" s="193"/>
      <c r="FE163" s="193"/>
      <c r="FF163" s="193"/>
      <c r="FG163" s="193"/>
      <c r="FH163" s="193"/>
      <c r="FI163" s="193"/>
      <c r="FJ163" s="193"/>
      <c r="FK163" s="193"/>
      <c r="FL163" s="193"/>
      <c r="FM163" s="193"/>
      <c r="FN163" s="193"/>
      <c r="FO163" s="193"/>
      <c r="FP163" s="193"/>
      <c r="FQ163" s="193"/>
      <c r="FR163" s="193"/>
      <c r="FS163" s="193"/>
      <c r="FT163" s="193"/>
      <c r="FU163" s="193"/>
      <c r="FV163" s="193"/>
      <c r="FW163" s="193"/>
      <c r="FX163" s="193"/>
      <c r="FY163" s="193"/>
      <c r="FZ163" s="193"/>
      <c r="GA163" s="193"/>
      <c r="GB163" s="193"/>
      <c r="GC163" s="193"/>
      <c r="GD163" s="193"/>
      <c r="GE163" s="193"/>
      <c r="GF163" s="193"/>
      <c r="GG163" s="193"/>
      <c r="GH163" s="193"/>
      <c r="GI163" s="193"/>
      <c r="GJ163" s="193"/>
      <c r="GK163" s="193"/>
      <c r="GL163" s="193"/>
      <c r="GM163" s="193"/>
      <c r="GN163" s="193"/>
      <c r="GO163" s="193"/>
      <c r="GP163" s="193"/>
      <c r="GQ163" s="193"/>
      <c r="GR163" s="193"/>
      <c r="GS163" s="193"/>
      <c r="GT163" s="193"/>
      <c r="GU163" s="193"/>
      <c r="GV163" s="193"/>
      <c r="GW163" s="193"/>
      <c r="GX163" s="193"/>
      <c r="GY163" s="193"/>
      <c r="GZ163" s="193"/>
      <c r="HA163" s="193"/>
      <c r="HB163" s="193"/>
      <c r="HC163" s="193"/>
      <c r="HD163" s="193"/>
      <c r="HE163" s="193"/>
      <c r="HF163" s="193"/>
      <c r="HG163" s="193"/>
      <c r="HH163" s="193"/>
      <c r="HI163" s="193"/>
      <c r="HJ163" s="193"/>
      <c r="HK163" s="193"/>
      <c r="HL163" s="193"/>
      <c r="HM163" s="193"/>
      <c r="HN163" s="193"/>
      <c r="HO163" s="193"/>
      <c r="HP163" s="193"/>
      <c r="HQ163" s="193"/>
      <c r="HR163" s="193"/>
      <c r="HS163" s="193"/>
      <c r="HT163" s="193"/>
      <c r="HU163" s="193"/>
      <c r="HV163" s="193"/>
      <c r="HW163" s="193"/>
      <c r="HX163" s="193"/>
      <c r="HY163" s="193"/>
      <c r="HZ163" s="193"/>
      <c r="IA163" s="193"/>
      <c r="IB163" s="193"/>
      <c r="IC163" s="193"/>
      <c r="ID163" s="193" t="n">
        <v>0</v>
      </c>
      <c r="IE163" s="193" t="n">
        <v>0</v>
      </c>
    </row>
    <row r="164" customFormat="false" ht="12.75" hidden="false" customHeight="false" outlineLevel="0" collapsed="false"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  <c r="AW164" s="193"/>
      <c r="AX164" s="193"/>
      <c r="AY164" s="193"/>
      <c r="AZ164" s="193"/>
      <c r="BA164" s="193"/>
      <c r="BB164" s="193"/>
      <c r="BC164" s="193"/>
      <c r="BD164" s="193"/>
      <c r="BE164" s="193"/>
      <c r="BF164" s="193"/>
      <c r="BG164" s="193"/>
      <c r="BH164" s="193"/>
      <c r="BI164" s="193"/>
      <c r="BJ164" s="193"/>
      <c r="BK164" s="193"/>
      <c r="BL164" s="193"/>
      <c r="BM164" s="193"/>
      <c r="BN164" s="193"/>
      <c r="BO164" s="193"/>
      <c r="BP164" s="193"/>
      <c r="BQ164" s="193"/>
      <c r="BR164" s="193"/>
      <c r="BS164" s="193"/>
      <c r="BT164" s="193"/>
      <c r="BU164" s="193"/>
      <c r="BV164" s="193"/>
      <c r="BW164" s="193"/>
      <c r="BX164" s="193"/>
      <c r="BY164" s="193"/>
      <c r="BZ164" s="193"/>
      <c r="CA164" s="193"/>
      <c r="CB164" s="193"/>
      <c r="CC164" s="193"/>
      <c r="CD164" s="193"/>
      <c r="CE164" s="193"/>
      <c r="CF164" s="193"/>
      <c r="CG164" s="193"/>
      <c r="CH164" s="193"/>
      <c r="CI164" s="193"/>
      <c r="CJ164" s="193"/>
      <c r="CK164" s="193"/>
      <c r="CL164" s="193"/>
      <c r="CM164" s="193"/>
      <c r="CN164" s="193"/>
      <c r="CO164" s="193"/>
      <c r="CP164" s="193"/>
      <c r="CQ164" s="193"/>
      <c r="CR164" s="193"/>
      <c r="CS164" s="193"/>
      <c r="CT164" s="193"/>
      <c r="CU164" s="193"/>
      <c r="CV164" s="193"/>
      <c r="CW164" s="193"/>
      <c r="CX164" s="193"/>
      <c r="CY164" s="193"/>
      <c r="CZ164" s="193"/>
      <c r="DA164" s="193"/>
      <c r="DB164" s="193"/>
      <c r="DC164" s="193"/>
      <c r="DD164" s="193"/>
      <c r="DE164" s="193"/>
      <c r="DF164" s="193"/>
      <c r="DG164" s="193"/>
      <c r="DH164" s="193"/>
      <c r="DI164" s="193"/>
      <c r="DJ164" s="193"/>
      <c r="DK164" s="193"/>
      <c r="DL164" s="193"/>
      <c r="DM164" s="193"/>
      <c r="DN164" s="193"/>
      <c r="DO164" s="193"/>
      <c r="DP164" s="193"/>
      <c r="DQ164" s="193"/>
      <c r="DR164" s="193"/>
      <c r="DS164" s="193"/>
      <c r="DT164" s="193"/>
      <c r="DU164" s="193"/>
      <c r="DV164" s="193"/>
      <c r="DW164" s="193"/>
      <c r="DX164" s="193"/>
      <c r="DY164" s="193"/>
      <c r="DZ164" s="193"/>
      <c r="EA164" s="193"/>
      <c r="EB164" s="193"/>
      <c r="EC164" s="193"/>
      <c r="ED164" s="193"/>
      <c r="EE164" s="193"/>
      <c r="EF164" s="193"/>
      <c r="EG164" s="193"/>
      <c r="EH164" s="193"/>
      <c r="EI164" s="193"/>
      <c r="EJ164" s="193"/>
      <c r="EK164" s="193"/>
      <c r="EL164" s="193"/>
      <c r="EM164" s="193"/>
      <c r="EN164" s="193"/>
      <c r="EO164" s="193"/>
      <c r="EP164" s="193"/>
      <c r="EQ164" s="193"/>
      <c r="ER164" s="193"/>
      <c r="ES164" s="193"/>
      <c r="ET164" s="193"/>
      <c r="EU164" s="193"/>
      <c r="EV164" s="193"/>
      <c r="EW164" s="193"/>
      <c r="EX164" s="193"/>
      <c r="EY164" s="193"/>
      <c r="EZ164" s="193"/>
      <c r="FA164" s="193"/>
      <c r="FB164" s="193"/>
      <c r="FC164" s="193"/>
      <c r="FD164" s="193"/>
      <c r="FE164" s="193"/>
      <c r="FF164" s="193"/>
      <c r="FG164" s="193"/>
      <c r="FH164" s="193"/>
      <c r="FI164" s="193"/>
      <c r="FJ164" s="193"/>
      <c r="FK164" s="193"/>
      <c r="FL164" s="193"/>
      <c r="FM164" s="193"/>
      <c r="FN164" s="193"/>
      <c r="FO164" s="193"/>
      <c r="FP164" s="193"/>
      <c r="FQ164" s="193"/>
      <c r="FR164" s="193"/>
      <c r="FS164" s="193"/>
      <c r="FT164" s="193"/>
      <c r="FU164" s="193"/>
      <c r="FV164" s="193"/>
      <c r="FW164" s="193"/>
      <c r="FX164" s="193"/>
      <c r="FY164" s="193"/>
      <c r="FZ164" s="193"/>
      <c r="GA164" s="193"/>
      <c r="GB164" s="193"/>
      <c r="GC164" s="193"/>
      <c r="GD164" s="193"/>
      <c r="GE164" s="193"/>
      <c r="GF164" s="193"/>
      <c r="GG164" s="193"/>
      <c r="GH164" s="193"/>
      <c r="GI164" s="193"/>
      <c r="GJ164" s="193"/>
      <c r="GK164" s="193"/>
      <c r="GL164" s="193"/>
      <c r="GM164" s="193"/>
      <c r="GN164" s="193"/>
      <c r="GO164" s="193"/>
      <c r="GP164" s="193"/>
      <c r="GQ164" s="193"/>
      <c r="GR164" s="193"/>
      <c r="GS164" s="193"/>
      <c r="GT164" s="193"/>
      <c r="GU164" s="193"/>
      <c r="GV164" s="193"/>
      <c r="GW164" s="193"/>
      <c r="GX164" s="193"/>
      <c r="GY164" s="193"/>
      <c r="GZ164" s="193"/>
      <c r="HA164" s="193"/>
      <c r="HB164" s="193"/>
      <c r="HC164" s="193"/>
      <c r="HD164" s="193"/>
      <c r="HE164" s="193"/>
      <c r="HF164" s="193"/>
      <c r="HG164" s="193"/>
      <c r="HH164" s="193"/>
      <c r="HI164" s="193"/>
      <c r="HJ164" s="193"/>
      <c r="HK164" s="193"/>
      <c r="HL164" s="193"/>
      <c r="HM164" s="193"/>
      <c r="HN164" s="193"/>
      <c r="HO164" s="193"/>
      <c r="HP164" s="193"/>
      <c r="HQ164" s="193"/>
      <c r="HR164" s="193"/>
      <c r="HS164" s="193"/>
      <c r="HT164" s="193"/>
      <c r="HU164" s="193"/>
      <c r="HV164" s="193"/>
      <c r="HW164" s="193"/>
      <c r="HX164" s="193"/>
      <c r="HY164" s="193"/>
      <c r="HZ164" s="193"/>
      <c r="IA164" s="193"/>
      <c r="IB164" s="193"/>
      <c r="IC164" s="193"/>
      <c r="ID164" s="193" t="n">
        <v>0</v>
      </c>
      <c r="IE164" s="193" t="n">
        <v>0</v>
      </c>
    </row>
    <row r="165" customFormat="false" ht="12.75" hidden="false" customHeight="false" outlineLevel="0" collapsed="false"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  <c r="AW165" s="193"/>
      <c r="AX165" s="193"/>
      <c r="AY165" s="193"/>
      <c r="AZ165" s="193"/>
      <c r="BA165" s="193"/>
      <c r="BB165" s="193"/>
      <c r="BC165" s="193"/>
      <c r="BD165" s="193"/>
      <c r="BE165" s="193"/>
      <c r="BF165" s="193"/>
      <c r="BG165" s="193"/>
      <c r="BH165" s="193"/>
      <c r="BI165" s="193"/>
      <c r="BJ165" s="193"/>
      <c r="BK165" s="193"/>
      <c r="BL165" s="193"/>
      <c r="BM165" s="193"/>
      <c r="BN165" s="193"/>
      <c r="BO165" s="193"/>
      <c r="BP165" s="193"/>
      <c r="BQ165" s="193"/>
      <c r="BR165" s="193"/>
      <c r="BS165" s="193"/>
      <c r="BT165" s="193"/>
      <c r="BU165" s="193"/>
      <c r="BV165" s="193"/>
      <c r="BW165" s="193"/>
      <c r="BX165" s="193"/>
      <c r="BY165" s="193"/>
      <c r="BZ165" s="193"/>
      <c r="CA165" s="193"/>
      <c r="CB165" s="193"/>
      <c r="CC165" s="193"/>
      <c r="CD165" s="193"/>
      <c r="CE165" s="193"/>
      <c r="CF165" s="193"/>
      <c r="CG165" s="193"/>
      <c r="CH165" s="193"/>
      <c r="CI165" s="193"/>
      <c r="CJ165" s="193"/>
      <c r="CK165" s="193"/>
      <c r="CL165" s="193"/>
      <c r="CM165" s="193"/>
      <c r="CN165" s="193"/>
      <c r="CO165" s="193"/>
      <c r="CP165" s="193"/>
      <c r="CQ165" s="193"/>
      <c r="CR165" s="193"/>
      <c r="CS165" s="193"/>
      <c r="CT165" s="193"/>
      <c r="CU165" s="193"/>
      <c r="CV165" s="193"/>
      <c r="CW165" s="193"/>
      <c r="CX165" s="193"/>
      <c r="CY165" s="193"/>
      <c r="CZ165" s="193"/>
      <c r="DA165" s="193"/>
      <c r="DB165" s="193"/>
      <c r="DC165" s="193"/>
      <c r="DD165" s="193"/>
      <c r="DE165" s="193"/>
      <c r="DF165" s="193"/>
      <c r="DG165" s="193"/>
      <c r="DH165" s="193"/>
      <c r="DI165" s="193"/>
      <c r="DJ165" s="193"/>
      <c r="DK165" s="193"/>
      <c r="DL165" s="193"/>
      <c r="DM165" s="193"/>
      <c r="DN165" s="193"/>
      <c r="DO165" s="193"/>
      <c r="DP165" s="193"/>
      <c r="DQ165" s="193"/>
      <c r="DR165" s="193"/>
      <c r="DS165" s="193"/>
      <c r="DT165" s="193"/>
      <c r="DU165" s="193"/>
      <c r="DV165" s="193"/>
      <c r="DW165" s="193"/>
      <c r="DX165" s="193"/>
      <c r="DY165" s="193"/>
      <c r="DZ165" s="193"/>
      <c r="EA165" s="193"/>
      <c r="EB165" s="193"/>
      <c r="EC165" s="193"/>
      <c r="ED165" s="193"/>
      <c r="EE165" s="193"/>
      <c r="EF165" s="193"/>
      <c r="EG165" s="193"/>
      <c r="EH165" s="193"/>
      <c r="EI165" s="193"/>
      <c r="EJ165" s="193"/>
      <c r="EK165" s="193"/>
      <c r="EL165" s="193"/>
      <c r="EM165" s="193"/>
      <c r="EN165" s="193"/>
      <c r="EO165" s="193"/>
      <c r="EP165" s="193"/>
      <c r="EQ165" s="193"/>
      <c r="ER165" s="193"/>
      <c r="ES165" s="193"/>
      <c r="ET165" s="193"/>
      <c r="EU165" s="193"/>
      <c r="EV165" s="193"/>
      <c r="EW165" s="193"/>
      <c r="EX165" s="193"/>
      <c r="EY165" s="193"/>
      <c r="EZ165" s="193"/>
      <c r="FA165" s="193"/>
      <c r="FB165" s="193"/>
      <c r="FC165" s="193"/>
      <c r="FD165" s="193"/>
      <c r="FE165" s="193"/>
      <c r="FF165" s="193"/>
      <c r="FG165" s="193"/>
      <c r="FH165" s="193"/>
      <c r="FI165" s="193"/>
      <c r="FJ165" s="193"/>
      <c r="FK165" s="193"/>
      <c r="FL165" s="193"/>
      <c r="FM165" s="193"/>
      <c r="FN165" s="193"/>
      <c r="FO165" s="193"/>
      <c r="FP165" s="193"/>
      <c r="FQ165" s="193"/>
      <c r="FR165" s="193"/>
      <c r="FS165" s="193"/>
      <c r="FT165" s="193"/>
      <c r="FU165" s="193"/>
      <c r="FV165" s="193"/>
      <c r="FW165" s="193"/>
      <c r="FX165" s="193"/>
      <c r="FY165" s="193"/>
      <c r="FZ165" s="193"/>
      <c r="GA165" s="193"/>
      <c r="GB165" s="193"/>
      <c r="GC165" s="193"/>
      <c r="GD165" s="193"/>
      <c r="GE165" s="193"/>
      <c r="GF165" s="193"/>
      <c r="GG165" s="193"/>
      <c r="GH165" s="193"/>
      <c r="GI165" s="193"/>
      <c r="GJ165" s="193"/>
      <c r="GK165" s="193"/>
      <c r="GL165" s="193"/>
      <c r="GM165" s="193"/>
      <c r="GN165" s="193"/>
      <c r="GO165" s="193"/>
      <c r="GP165" s="193"/>
      <c r="GQ165" s="193"/>
      <c r="GR165" s="193"/>
      <c r="GS165" s="193"/>
      <c r="GT165" s="193"/>
      <c r="GU165" s="193"/>
      <c r="GV165" s="193"/>
      <c r="GW165" s="193"/>
      <c r="GX165" s="193"/>
      <c r="GY165" s="193"/>
      <c r="GZ165" s="193"/>
      <c r="HA165" s="193"/>
      <c r="HB165" s="193"/>
      <c r="HC165" s="193"/>
      <c r="HD165" s="193"/>
      <c r="HE165" s="193"/>
      <c r="HF165" s="193"/>
      <c r="HG165" s="193"/>
      <c r="HH165" s="193"/>
      <c r="HI165" s="193"/>
      <c r="HJ165" s="193"/>
      <c r="HK165" s="193"/>
      <c r="HL165" s="193"/>
      <c r="HM165" s="193"/>
      <c r="HN165" s="193"/>
      <c r="HO165" s="193"/>
      <c r="HP165" s="193"/>
      <c r="HQ165" s="193"/>
      <c r="HR165" s="193"/>
      <c r="HS165" s="193"/>
      <c r="HT165" s="193"/>
      <c r="HU165" s="193"/>
      <c r="HV165" s="193"/>
      <c r="HW165" s="193"/>
      <c r="HX165" s="193"/>
      <c r="HY165" s="193"/>
      <c r="HZ165" s="193"/>
      <c r="IA165" s="193"/>
      <c r="IB165" s="193"/>
      <c r="IC165" s="193"/>
      <c r="ID165" s="193" t="n">
        <v>0</v>
      </c>
      <c r="IE165" s="193" t="n">
        <v>0</v>
      </c>
    </row>
    <row r="166" customFormat="false" ht="12.75" hidden="false" customHeight="false" outlineLevel="0" collapsed="false"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  <c r="AW166" s="193"/>
      <c r="AX166" s="193"/>
      <c r="AY166" s="193"/>
      <c r="AZ166" s="193"/>
      <c r="BA166" s="193"/>
      <c r="BB166" s="193"/>
      <c r="BC166" s="193"/>
      <c r="BD166" s="193"/>
      <c r="BE166" s="193"/>
      <c r="BF166" s="193"/>
      <c r="BG166" s="193"/>
      <c r="BH166" s="193"/>
      <c r="BI166" s="193"/>
      <c r="BJ166" s="193"/>
      <c r="BK166" s="193"/>
      <c r="BL166" s="193"/>
      <c r="BM166" s="193"/>
      <c r="BN166" s="193"/>
      <c r="BO166" s="193"/>
      <c r="BP166" s="193"/>
      <c r="BQ166" s="193"/>
      <c r="BR166" s="193"/>
      <c r="BS166" s="193"/>
      <c r="BT166" s="193"/>
      <c r="BU166" s="193"/>
      <c r="BV166" s="193"/>
      <c r="BW166" s="193"/>
      <c r="BX166" s="193"/>
      <c r="BY166" s="193"/>
      <c r="BZ166" s="193"/>
      <c r="CA166" s="193"/>
      <c r="CB166" s="193"/>
      <c r="CC166" s="193"/>
      <c r="CD166" s="193"/>
      <c r="CE166" s="193"/>
      <c r="CF166" s="193"/>
      <c r="CG166" s="193"/>
      <c r="CH166" s="193"/>
      <c r="CI166" s="193"/>
      <c r="CJ166" s="193"/>
      <c r="CK166" s="193"/>
      <c r="CL166" s="193"/>
      <c r="CM166" s="193"/>
      <c r="CN166" s="193"/>
      <c r="CO166" s="193"/>
      <c r="CP166" s="193"/>
      <c r="CQ166" s="193"/>
      <c r="CR166" s="193"/>
      <c r="CS166" s="193"/>
      <c r="CT166" s="193"/>
      <c r="CU166" s="193"/>
      <c r="CV166" s="193"/>
      <c r="CW166" s="193"/>
      <c r="CX166" s="193"/>
      <c r="CY166" s="193"/>
      <c r="CZ166" s="193"/>
      <c r="DA166" s="193"/>
      <c r="DB166" s="193"/>
      <c r="DC166" s="193"/>
      <c r="DD166" s="193"/>
      <c r="DE166" s="193"/>
      <c r="DF166" s="193"/>
      <c r="DG166" s="193"/>
      <c r="DH166" s="193"/>
      <c r="DI166" s="193"/>
      <c r="DJ166" s="193"/>
      <c r="DK166" s="193"/>
      <c r="DL166" s="193"/>
      <c r="DM166" s="193"/>
      <c r="DN166" s="193"/>
      <c r="DO166" s="193"/>
      <c r="DP166" s="193"/>
      <c r="DQ166" s="193"/>
      <c r="DR166" s="193"/>
      <c r="DS166" s="193"/>
      <c r="DT166" s="193"/>
      <c r="DU166" s="193"/>
      <c r="DV166" s="193"/>
      <c r="DW166" s="193"/>
      <c r="DX166" s="193"/>
      <c r="DY166" s="193"/>
      <c r="DZ166" s="193"/>
      <c r="EA166" s="193"/>
      <c r="EB166" s="193"/>
      <c r="EC166" s="193"/>
      <c r="ED166" s="193"/>
      <c r="EE166" s="193"/>
      <c r="EF166" s="193"/>
      <c r="EG166" s="193"/>
      <c r="EH166" s="193"/>
      <c r="EI166" s="193"/>
      <c r="EJ166" s="193"/>
      <c r="EK166" s="193"/>
      <c r="EL166" s="193"/>
      <c r="EM166" s="193"/>
      <c r="EN166" s="193"/>
      <c r="EO166" s="193"/>
      <c r="EP166" s="193"/>
      <c r="EQ166" s="193"/>
      <c r="ER166" s="193"/>
      <c r="ES166" s="193"/>
      <c r="ET166" s="193"/>
      <c r="EU166" s="193"/>
      <c r="EV166" s="193"/>
      <c r="EW166" s="193"/>
      <c r="EX166" s="193"/>
      <c r="EY166" s="193"/>
      <c r="EZ166" s="193"/>
      <c r="FA166" s="193"/>
      <c r="FB166" s="193"/>
      <c r="FC166" s="193"/>
      <c r="FD166" s="193"/>
      <c r="FE166" s="193"/>
      <c r="FF166" s="193"/>
      <c r="FG166" s="193"/>
      <c r="FH166" s="193"/>
      <c r="FI166" s="193"/>
      <c r="FJ166" s="193"/>
      <c r="FK166" s="193"/>
      <c r="FL166" s="193"/>
      <c r="FM166" s="193"/>
      <c r="FN166" s="193"/>
      <c r="FO166" s="193"/>
      <c r="FP166" s="193"/>
      <c r="FQ166" s="193"/>
      <c r="FR166" s="193"/>
      <c r="FS166" s="193"/>
      <c r="FT166" s="193"/>
      <c r="FU166" s="193"/>
      <c r="FV166" s="193"/>
      <c r="FW166" s="193"/>
      <c r="FX166" s="193"/>
      <c r="FY166" s="193"/>
      <c r="FZ166" s="193"/>
      <c r="GA166" s="193"/>
      <c r="GB166" s="193"/>
      <c r="GC166" s="193"/>
      <c r="GD166" s="193"/>
      <c r="GE166" s="193"/>
      <c r="GF166" s="193"/>
      <c r="GG166" s="193"/>
      <c r="GH166" s="193"/>
      <c r="GI166" s="193"/>
      <c r="GJ166" s="193"/>
      <c r="GK166" s="193"/>
      <c r="GL166" s="193"/>
      <c r="GM166" s="193"/>
      <c r="GN166" s="193"/>
      <c r="GO166" s="193"/>
      <c r="GP166" s="193"/>
      <c r="GQ166" s="193"/>
      <c r="GR166" s="193"/>
      <c r="GS166" s="193"/>
      <c r="GT166" s="193"/>
      <c r="GU166" s="193"/>
      <c r="GV166" s="193"/>
      <c r="GW166" s="193"/>
      <c r="GX166" s="193"/>
      <c r="GY166" s="193"/>
      <c r="GZ166" s="193"/>
      <c r="HA166" s="193"/>
      <c r="HB166" s="193"/>
      <c r="HC166" s="193"/>
      <c r="HD166" s="193"/>
      <c r="HE166" s="193"/>
      <c r="HF166" s="193"/>
      <c r="HG166" s="193"/>
      <c r="HH166" s="193"/>
      <c r="HI166" s="193"/>
      <c r="HJ166" s="193"/>
      <c r="HK166" s="193"/>
      <c r="HL166" s="193"/>
      <c r="HM166" s="193"/>
      <c r="HN166" s="193"/>
      <c r="HO166" s="193"/>
      <c r="HP166" s="193"/>
      <c r="HQ166" s="193"/>
      <c r="HR166" s="193"/>
      <c r="HS166" s="193"/>
      <c r="HT166" s="193"/>
      <c r="HU166" s="193"/>
      <c r="HV166" s="193"/>
      <c r="HW166" s="193"/>
      <c r="HX166" s="193"/>
      <c r="HY166" s="193"/>
      <c r="HZ166" s="193"/>
      <c r="IA166" s="193"/>
      <c r="IB166" s="193"/>
      <c r="IC166" s="193"/>
      <c r="ID166" s="193" t="n">
        <v>0</v>
      </c>
      <c r="IE166" s="193" t="n">
        <v>0</v>
      </c>
    </row>
    <row r="167" customFormat="false" ht="12.75" hidden="false" customHeight="false" outlineLevel="0" collapsed="false"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  <c r="AW167" s="193"/>
      <c r="AX167" s="193"/>
      <c r="AY167" s="193"/>
      <c r="AZ167" s="193"/>
      <c r="BA167" s="193"/>
      <c r="BB167" s="193"/>
      <c r="BC167" s="193"/>
      <c r="BD167" s="193"/>
      <c r="BE167" s="193"/>
      <c r="BF167" s="193"/>
      <c r="BG167" s="193"/>
      <c r="BH167" s="193"/>
      <c r="BI167" s="193"/>
      <c r="BJ167" s="193"/>
      <c r="BK167" s="193"/>
      <c r="BL167" s="193"/>
      <c r="BM167" s="193"/>
      <c r="BN167" s="193"/>
      <c r="BO167" s="193"/>
      <c r="BP167" s="193"/>
      <c r="BQ167" s="193"/>
      <c r="BR167" s="193"/>
      <c r="BS167" s="193"/>
      <c r="BT167" s="193"/>
      <c r="BU167" s="193"/>
      <c r="BV167" s="193"/>
      <c r="BW167" s="193"/>
      <c r="BX167" s="193"/>
      <c r="BY167" s="193"/>
      <c r="BZ167" s="193"/>
      <c r="CA167" s="193"/>
      <c r="CB167" s="193"/>
      <c r="CC167" s="193"/>
      <c r="CD167" s="193"/>
      <c r="CE167" s="193"/>
      <c r="CF167" s="193"/>
      <c r="CG167" s="193"/>
      <c r="CH167" s="193"/>
      <c r="CI167" s="193"/>
      <c r="CJ167" s="193"/>
      <c r="CK167" s="193"/>
      <c r="CL167" s="193"/>
      <c r="CM167" s="193"/>
      <c r="CN167" s="193"/>
      <c r="CO167" s="193"/>
      <c r="CP167" s="193"/>
      <c r="CQ167" s="193"/>
      <c r="CR167" s="193"/>
      <c r="CS167" s="193"/>
      <c r="CT167" s="193"/>
      <c r="CU167" s="193"/>
      <c r="CV167" s="193"/>
      <c r="CW167" s="193"/>
      <c r="CX167" s="193"/>
      <c r="CY167" s="193"/>
      <c r="CZ167" s="193"/>
      <c r="DA167" s="193"/>
      <c r="DB167" s="193"/>
      <c r="DC167" s="193"/>
      <c r="DD167" s="193"/>
      <c r="DE167" s="193"/>
      <c r="DF167" s="193"/>
      <c r="DG167" s="193"/>
      <c r="DH167" s="193"/>
      <c r="DI167" s="193"/>
      <c r="DJ167" s="193"/>
      <c r="DK167" s="193"/>
      <c r="DL167" s="193"/>
      <c r="DM167" s="193"/>
      <c r="DN167" s="193"/>
      <c r="DO167" s="193"/>
      <c r="DP167" s="193"/>
      <c r="DQ167" s="193"/>
      <c r="DR167" s="193"/>
      <c r="DS167" s="193"/>
      <c r="DT167" s="193"/>
      <c r="DU167" s="193"/>
      <c r="DV167" s="193"/>
      <c r="DW167" s="193"/>
      <c r="DX167" s="193"/>
      <c r="DY167" s="193"/>
      <c r="DZ167" s="193"/>
      <c r="EA167" s="193"/>
      <c r="EB167" s="193"/>
      <c r="EC167" s="193"/>
      <c r="ED167" s="193"/>
      <c r="EE167" s="193"/>
      <c r="EF167" s="193"/>
      <c r="EG167" s="193"/>
      <c r="EH167" s="193"/>
      <c r="EI167" s="193"/>
      <c r="EJ167" s="193"/>
      <c r="EK167" s="193"/>
      <c r="EL167" s="193"/>
      <c r="EM167" s="193"/>
      <c r="EN167" s="193"/>
      <c r="EO167" s="193"/>
      <c r="EP167" s="193"/>
      <c r="EQ167" s="193"/>
      <c r="ER167" s="193"/>
      <c r="ES167" s="193"/>
      <c r="ET167" s="193"/>
      <c r="EU167" s="193"/>
      <c r="EV167" s="193"/>
      <c r="EW167" s="193"/>
      <c r="EX167" s="193"/>
      <c r="EY167" s="193"/>
      <c r="EZ167" s="193"/>
      <c r="FA167" s="193"/>
      <c r="FB167" s="193"/>
      <c r="FC167" s="193"/>
      <c r="FD167" s="193"/>
      <c r="FE167" s="193"/>
      <c r="FF167" s="193"/>
      <c r="FG167" s="193"/>
      <c r="FH167" s="193"/>
      <c r="FI167" s="193"/>
      <c r="FJ167" s="193"/>
      <c r="FK167" s="193"/>
      <c r="FL167" s="193"/>
      <c r="FM167" s="193"/>
      <c r="FN167" s="193"/>
      <c r="FO167" s="193"/>
      <c r="FP167" s="193"/>
      <c r="FQ167" s="193"/>
      <c r="FR167" s="193"/>
      <c r="FS167" s="193"/>
      <c r="FT167" s="193"/>
      <c r="FU167" s="193"/>
      <c r="FV167" s="193"/>
      <c r="FW167" s="193"/>
      <c r="FX167" s="193"/>
      <c r="FY167" s="193"/>
      <c r="FZ167" s="193"/>
      <c r="GA167" s="193"/>
      <c r="GB167" s="193"/>
      <c r="GC167" s="193"/>
      <c r="GD167" s="193"/>
      <c r="GE167" s="193"/>
      <c r="GF167" s="193"/>
      <c r="GG167" s="193"/>
      <c r="GH167" s="193"/>
      <c r="GI167" s="193"/>
      <c r="GJ167" s="193"/>
      <c r="GK167" s="193"/>
      <c r="GL167" s="193"/>
      <c r="GM167" s="193"/>
      <c r="GN167" s="193"/>
      <c r="GO167" s="193"/>
      <c r="GP167" s="193"/>
      <c r="GQ167" s="193"/>
      <c r="GR167" s="193"/>
      <c r="GS167" s="193"/>
      <c r="GT167" s="193"/>
      <c r="GU167" s="193"/>
      <c r="GV167" s="193"/>
      <c r="GW167" s="193"/>
      <c r="GX167" s="193"/>
      <c r="GY167" s="193"/>
      <c r="GZ167" s="193"/>
      <c r="HA167" s="193"/>
      <c r="HB167" s="193"/>
      <c r="HC167" s="193"/>
      <c r="HD167" s="193"/>
      <c r="HE167" s="193"/>
      <c r="HF167" s="193"/>
      <c r="HG167" s="193"/>
      <c r="HH167" s="193"/>
      <c r="HI167" s="193"/>
      <c r="HJ167" s="193"/>
      <c r="HK167" s="193"/>
      <c r="HL167" s="193"/>
      <c r="HM167" s="193"/>
      <c r="HN167" s="193"/>
      <c r="HO167" s="193"/>
      <c r="HP167" s="193"/>
      <c r="HQ167" s="193"/>
      <c r="HR167" s="193"/>
      <c r="HS167" s="193"/>
      <c r="HT167" s="193"/>
      <c r="HU167" s="193"/>
      <c r="HV167" s="193"/>
      <c r="HW167" s="193"/>
      <c r="HX167" s="193"/>
      <c r="HY167" s="193"/>
      <c r="HZ167" s="193"/>
      <c r="IA167" s="193"/>
      <c r="IB167" s="193"/>
      <c r="IC167" s="193"/>
      <c r="ID167" s="193" t="n">
        <v>0</v>
      </c>
      <c r="IE167" s="193" t="n">
        <v>0</v>
      </c>
    </row>
    <row r="168" customFormat="false" ht="12.75" hidden="false" customHeight="false" outlineLevel="0" collapsed="false"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  <c r="AW168" s="193"/>
      <c r="AX168" s="193"/>
      <c r="AY168" s="193"/>
      <c r="AZ168" s="193"/>
      <c r="BA168" s="193"/>
      <c r="BB168" s="193"/>
      <c r="BC168" s="193"/>
      <c r="BD168" s="193"/>
      <c r="BE168" s="193"/>
      <c r="BF168" s="193"/>
      <c r="BG168" s="193"/>
      <c r="BH168" s="193"/>
      <c r="BI168" s="193"/>
      <c r="BJ168" s="193"/>
      <c r="BK168" s="193"/>
      <c r="BL168" s="193"/>
      <c r="BM168" s="193"/>
      <c r="BN168" s="193"/>
      <c r="BO168" s="193"/>
      <c r="BP168" s="193"/>
      <c r="BQ168" s="193"/>
      <c r="BR168" s="193"/>
      <c r="BS168" s="193"/>
      <c r="BT168" s="193"/>
      <c r="BU168" s="193"/>
      <c r="BV168" s="193"/>
      <c r="BW168" s="193"/>
      <c r="BX168" s="193"/>
      <c r="BY168" s="193"/>
      <c r="BZ168" s="193"/>
      <c r="CA168" s="193"/>
      <c r="CB168" s="193"/>
      <c r="CC168" s="193"/>
      <c r="CD168" s="193"/>
      <c r="CE168" s="193"/>
      <c r="CF168" s="193"/>
      <c r="CG168" s="193"/>
      <c r="CH168" s="193"/>
      <c r="CI168" s="193"/>
      <c r="CJ168" s="193"/>
      <c r="CK168" s="193"/>
      <c r="CL168" s="193"/>
      <c r="CM168" s="193"/>
      <c r="CN168" s="193"/>
      <c r="CO168" s="193"/>
      <c r="CP168" s="193"/>
      <c r="CQ168" s="193"/>
      <c r="CR168" s="193"/>
      <c r="CS168" s="193"/>
      <c r="CT168" s="193"/>
      <c r="CU168" s="193"/>
      <c r="CV168" s="193"/>
      <c r="CW168" s="193"/>
      <c r="CX168" s="193"/>
      <c r="CY168" s="193"/>
      <c r="CZ168" s="193"/>
      <c r="DA168" s="193"/>
      <c r="DB168" s="193"/>
      <c r="DC168" s="193"/>
      <c r="DD168" s="193"/>
      <c r="DE168" s="193"/>
      <c r="DF168" s="193"/>
      <c r="DG168" s="193"/>
      <c r="DH168" s="193"/>
      <c r="DI168" s="193"/>
      <c r="DJ168" s="193"/>
      <c r="DK168" s="193"/>
      <c r="DL168" s="193"/>
      <c r="DM168" s="193"/>
      <c r="DN168" s="193"/>
      <c r="DO168" s="193"/>
      <c r="DP168" s="193"/>
      <c r="DQ168" s="193"/>
      <c r="DR168" s="193"/>
      <c r="DS168" s="193"/>
      <c r="DT168" s="193"/>
      <c r="DU168" s="193"/>
      <c r="DV168" s="193"/>
      <c r="DW168" s="193"/>
      <c r="DX168" s="193"/>
      <c r="DY168" s="193"/>
      <c r="DZ168" s="193"/>
      <c r="EA168" s="193"/>
      <c r="EB168" s="193"/>
      <c r="EC168" s="193"/>
      <c r="ED168" s="193"/>
      <c r="EE168" s="193"/>
      <c r="EF168" s="193"/>
      <c r="EG168" s="193"/>
      <c r="EH168" s="193"/>
      <c r="EI168" s="193"/>
      <c r="EJ168" s="193"/>
      <c r="EK168" s="193"/>
      <c r="EL168" s="193"/>
      <c r="EM168" s="193"/>
      <c r="EN168" s="193"/>
      <c r="EO168" s="193"/>
      <c r="EP168" s="193"/>
      <c r="EQ168" s="193"/>
      <c r="ER168" s="193"/>
      <c r="ES168" s="193"/>
      <c r="ET168" s="193"/>
      <c r="EU168" s="193"/>
      <c r="EV168" s="193"/>
      <c r="EW168" s="193"/>
      <c r="EX168" s="193"/>
      <c r="EY168" s="193"/>
      <c r="EZ168" s="193"/>
      <c r="FA168" s="193"/>
      <c r="FB168" s="193"/>
      <c r="FC168" s="193"/>
      <c r="FD168" s="193"/>
      <c r="FE168" s="193"/>
      <c r="FF168" s="193"/>
      <c r="FG168" s="193"/>
      <c r="FH168" s="193"/>
      <c r="FI168" s="193"/>
      <c r="FJ168" s="193"/>
      <c r="FK168" s="193"/>
      <c r="FL168" s="193"/>
      <c r="FM168" s="193"/>
      <c r="FN168" s="193"/>
      <c r="FO168" s="193"/>
      <c r="FP168" s="193"/>
      <c r="FQ168" s="193"/>
      <c r="FR168" s="193"/>
      <c r="FS168" s="193"/>
      <c r="FT168" s="193"/>
      <c r="FU168" s="193"/>
      <c r="FV168" s="193"/>
      <c r="FW168" s="193"/>
      <c r="FX168" s="193"/>
      <c r="FY168" s="193"/>
      <c r="FZ168" s="193"/>
      <c r="GA168" s="193"/>
      <c r="GB168" s="193"/>
      <c r="GC168" s="193"/>
      <c r="GD168" s="193"/>
      <c r="GE168" s="193"/>
      <c r="GF168" s="193"/>
      <c r="GG168" s="193"/>
      <c r="GH168" s="193"/>
      <c r="GI168" s="193"/>
      <c r="GJ168" s="193"/>
      <c r="GK168" s="193"/>
      <c r="GL168" s="193"/>
      <c r="GM168" s="193"/>
      <c r="GN168" s="193"/>
      <c r="GO168" s="193"/>
      <c r="GP168" s="193"/>
      <c r="GQ168" s="193"/>
      <c r="GR168" s="193"/>
      <c r="GS168" s="193"/>
      <c r="GT168" s="193"/>
      <c r="GU168" s="193"/>
      <c r="GV168" s="193"/>
      <c r="GW168" s="193"/>
      <c r="GX168" s="193"/>
      <c r="GY168" s="193"/>
      <c r="GZ168" s="193"/>
      <c r="HA168" s="193"/>
      <c r="HB168" s="193"/>
      <c r="HC168" s="193"/>
      <c r="HD168" s="193"/>
      <c r="HE168" s="193"/>
      <c r="HF168" s="193"/>
      <c r="HG168" s="193"/>
      <c r="HH168" s="193"/>
      <c r="HI168" s="193"/>
      <c r="HJ168" s="193"/>
      <c r="HK168" s="193"/>
      <c r="HL168" s="193"/>
      <c r="HM168" s="193"/>
      <c r="HN168" s="193"/>
      <c r="HO168" s="193"/>
      <c r="HP168" s="193"/>
      <c r="HQ168" s="193"/>
      <c r="HR168" s="193"/>
      <c r="HS168" s="193"/>
      <c r="HT168" s="193"/>
      <c r="HU168" s="193"/>
      <c r="HV168" s="193"/>
      <c r="HW168" s="193"/>
      <c r="HX168" s="193"/>
      <c r="HY168" s="193"/>
      <c r="HZ168" s="193"/>
      <c r="IA168" s="193"/>
      <c r="IB168" s="193"/>
      <c r="IC168" s="193"/>
      <c r="ID168" s="193" t="n">
        <v>0</v>
      </c>
      <c r="IE168" s="193" t="n">
        <v>0</v>
      </c>
    </row>
    <row r="169" customFormat="false" ht="12.75" hidden="false" customHeight="false" outlineLevel="0" collapsed="false"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  <c r="AW169" s="193"/>
      <c r="AX169" s="193"/>
      <c r="AY169" s="193"/>
      <c r="AZ169" s="193"/>
      <c r="BA169" s="193"/>
      <c r="BB169" s="193"/>
      <c r="BC169" s="193"/>
      <c r="BD169" s="193"/>
      <c r="BE169" s="193"/>
      <c r="BF169" s="193"/>
      <c r="BG169" s="193"/>
      <c r="BH169" s="193"/>
      <c r="BI169" s="193"/>
      <c r="BJ169" s="193"/>
      <c r="BK169" s="193"/>
      <c r="BL169" s="193"/>
      <c r="BM169" s="193"/>
      <c r="BN169" s="193"/>
      <c r="BO169" s="193"/>
      <c r="BP169" s="193"/>
      <c r="BQ169" s="193"/>
      <c r="BR169" s="193"/>
      <c r="BS169" s="193"/>
      <c r="BT169" s="193"/>
      <c r="BU169" s="193"/>
      <c r="BV169" s="193"/>
      <c r="BW169" s="193"/>
      <c r="BX169" s="193"/>
      <c r="BY169" s="193"/>
      <c r="BZ169" s="193"/>
      <c r="CA169" s="193"/>
      <c r="CB169" s="193"/>
      <c r="CC169" s="193"/>
      <c r="CD169" s="193"/>
      <c r="CE169" s="193"/>
      <c r="CF169" s="193"/>
      <c r="CG169" s="193"/>
      <c r="CH169" s="193"/>
      <c r="CI169" s="193"/>
      <c r="CJ169" s="193"/>
      <c r="CK169" s="193"/>
      <c r="CL169" s="193"/>
      <c r="CM169" s="193"/>
      <c r="CN169" s="193"/>
      <c r="CO169" s="193"/>
      <c r="CP169" s="193"/>
      <c r="CQ169" s="193"/>
      <c r="CR169" s="193"/>
      <c r="CS169" s="193"/>
      <c r="CT169" s="193"/>
      <c r="CU169" s="193"/>
      <c r="CV169" s="193"/>
      <c r="CW169" s="193"/>
      <c r="CX169" s="193"/>
      <c r="CY169" s="193"/>
      <c r="CZ169" s="193"/>
      <c r="DA169" s="193"/>
      <c r="DB169" s="193"/>
      <c r="DC169" s="193"/>
      <c r="DD169" s="193"/>
      <c r="DE169" s="193"/>
      <c r="DF169" s="193"/>
      <c r="DG169" s="193"/>
      <c r="DH169" s="193"/>
      <c r="DI169" s="193"/>
      <c r="DJ169" s="193"/>
      <c r="DK169" s="193"/>
      <c r="DL169" s="193"/>
      <c r="DM169" s="193"/>
      <c r="DN169" s="193"/>
      <c r="DO169" s="193"/>
      <c r="DP169" s="193"/>
      <c r="DQ169" s="193"/>
      <c r="DR169" s="193"/>
      <c r="DS169" s="193"/>
      <c r="DT169" s="193"/>
      <c r="DU169" s="193"/>
      <c r="DV169" s="193"/>
      <c r="DW169" s="193"/>
      <c r="DX169" s="193"/>
      <c r="DY169" s="193"/>
      <c r="DZ169" s="193"/>
      <c r="EA169" s="193"/>
      <c r="EB169" s="193"/>
      <c r="EC169" s="193"/>
      <c r="ED169" s="193"/>
      <c r="EE169" s="193"/>
      <c r="EF169" s="193"/>
      <c r="EG169" s="193"/>
      <c r="EH169" s="193"/>
      <c r="EI169" s="193"/>
      <c r="EJ169" s="193"/>
      <c r="EK169" s="193"/>
      <c r="EL169" s="193"/>
      <c r="EM169" s="193"/>
      <c r="EN169" s="193"/>
      <c r="EO169" s="193"/>
      <c r="EP169" s="193"/>
      <c r="EQ169" s="193"/>
      <c r="ER169" s="193"/>
      <c r="ES169" s="193"/>
      <c r="ET169" s="193"/>
      <c r="EU169" s="193"/>
      <c r="EV169" s="193"/>
      <c r="EW169" s="193"/>
      <c r="EX169" s="193"/>
      <c r="EY169" s="193"/>
      <c r="EZ169" s="193"/>
      <c r="FA169" s="193"/>
      <c r="FB169" s="193"/>
      <c r="FC169" s="193"/>
      <c r="FD169" s="193"/>
      <c r="FE169" s="193"/>
      <c r="FF169" s="193"/>
      <c r="FG169" s="193"/>
      <c r="FH169" s="193"/>
      <c r="FI169" s="193"/>
      <c r="FJ169" s="193"/>
      <c r="FK169" s="193"/>
      <c r="FL169" s="193"/>
      <c r="FM169" s="193"/>
      <c r="FN169" s="193"/>
      <c r="FO169" s="193"/>
      <c r="FP169" s="193"/>
      <c r="FQ169" s="193"/>
      <c r="FR169" s="193"/>
      <c r="FS169" s="193"/>
      <c r="FT169" s="193"/>
      <c r="FU169" s="193"/>
      <c r="FV169" s="193"/>
      <c r="FW169" s="193"/>
      <c r="FX169" s="193"/>
      <c r="FY169" s="193"/>
      <c r="FZ169" s="193"/>
      <c r="GA169" s="193"/>
      <c r="GB169" s="193"/>
      <c r="GC169" s="193"/>
      <c r="GD169" s="193"/>
      <c r="GE169" s="193"/>
      <c r="GF169" s="193"/>
      <c r="GG169" s="193"/>
      <c r="GH169" s="193"/>
      <c r="GI169" s="193"/>
      <c r="GJ169" s="193"/>
      <c r="GK169" s="193"/>
      <c r="GL169" s="193"/>
      <c r="GM169" s="193"/>
      <c r="GN169" s="193"/>
      <c r="GO169" s="193"/>
      <c r="GP169" s="193"/>
      <c r="GQ169" s="193"/>
      <c r="GR169" s="193"/>
      <c r="GS169" s="193"/>
      <c r="GT169" s="193"/>
      <c r="GU169" s="193"/>
      <c r="GV169" s="193"/>
      <c r="GW169" s="193"/>
      <c r="GX169" s="193"/>
      <c r="GY169" s="193"/>
      <c r="GZ169" s="193"/>
      <c r="HA169" s="193"/>
      <c r="HB169" s="193"/>
      <c r="HC169" s="193"/>
      <c r="HD169" s="193"/>
      <c r="HE169" s="193"/>
      <c r="HF169" s="193"/>
      <c r="HG169" s="193"/>
      <c r="HH169" s="193"/>
      <c r="HI169" s="193"/>
      <c r="HJ169" s="193"/>
      <c r="HK169" s="193"/>
      <c r="HL169" s="193"/>
      <c r="HM169" s="193"/>
      <c r="HN169" s="193"/>
      <c r="HO169" s="193"/>
      <c r="HP169" s="193"/>
      <c r="HQ169" s="193"/>
      <c r="HR169" s="193"/>
      <c r="HS169" s="193"/>
      <c r="HT169" s="193"/>
      <c r="HU169" s="193"/>
      <c r="HV169" s="193"/>
      <c r="HW169" s="193"/>
      <c r="HX169" s="193"/>
      <c r="HY169" s="193"/>
      <c r="HZ169" s="193"/>
      <c r="IA169" s="193"/>
      <c r="IB169" s="193"/>
      <c r="IC169" s="193"/>
      <c r="ID169" s="193" t="n">
        <v>0</v>
      </c>
      <c r="IE169" s="193" t="n">
        <v>0</v>
      </c>
    </row>
    <row r="170" customFormat="false" ht="12.75" hidden="false" customHeight="false" outlineLevel="0" collapsed="false"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  <c r="AW170" s="193"/>
      <c r="AX170" s="193"/>
      <c r="AY170" s="193"/>
      <c r="AZ170" s="193"/>
      <c r="BA170" s="193"/>
      <c r="BB170" s="193"/>
      <c r="BC170" s="193"/>
      <c r="BD170" s="193"/>
      <c r="BE170" s="193"/>
      <c r="BF170" s="193"/>
      <c r="BG170" s="193"/>
      <c r="BH170" s="193"/>
      <c r="BI170" s="193"/>
      <c r="BJ170" s="193"/>
      <c r="BK170" s="193"/>
      <c r="BL170" s="193"/>
      <c r="BM170" s="193"/>
      <c r="BN170" s="193"/>
      <c r="BO170" s="193"/>
      <c r="BP170" s="193"/>
      <c r="BQ170" s="193"/>
      <c r="BR170" s="193"/>
      <c r="BS170" s="193"/>
      <c r="BT170" s="193"/>
      <c r="BU170" s="193"/>
      <c r="BV170" s="193"/>
      <c r="BW170" s="193"/>
      <c r="BX170" s="193"/>
      <c r="BY170" s="193"/>
      <c r="BZ170" s="193"/>
      <c r="CA170" s="193"/>
      <c r="CB170" s="193"/>
      <c r="CC170" s="193"/>
      <c r="CD170" s="193"/>
      <c r="CE170" s="193"/>
      <c r="CF170" s="193"/>
      <c r="CG170" s="193"/>
      <c r="CH170" s="193"/>
      <c r="CI170" s="193"/>
      <c r="CJ170" s="193"/>
      <c r="CK170" s="193"/>
      <c r="CL170" s="193"/>
      <c r="CM170" s="193"/>
      <c r="CN170" s="193"/>
      <c r="CO170" s="193"/>
      <c r="CP170" s="193"/>
      <c r="CQ170" s="193"/>
      <c r="CR170" s="193"/>
      <c r="CS170" s="193"/>
      <c r="CT170" s="193"/>
      <c r="CU170" s="193"/>
      <c r="CV170" s="193"/>
      <c r="CW170" s="193"/>
      <c r="CX170" s="193"/>
      <c r="CY170" s="193"/>
      <c r="CZ170" s="193"/>
      <c r="DA170" s="193"/>
      <c r="DB170" s="193"/>
      <c r="DC170" s="193"/>
      <c r="DD170" s="193"/>
      <c r="DE170" s="193"/>
      <c r="DF170" s="193"/>
      <c r="DG170" s="193"/>
      <c r="DH170" s="193"/>
      <c r="DI170" s="193"/>
      <c r="DJ170" s="193"/>
      <c r="DK170" s="193"/>
      <c r="DL170" s="193"/>
      <c r="DM170" s="193"/>
      <c r="DN170" s="193"/>
      <c r="DO170" s="193"/>
      <c r="DP170" s="193"/>
      <c r="DQ170" s="193"/>
      <c r="DR170" s="193"/>
      <c r="DS170" s="193"/>
      <c r="DT170" s="193"/>
      <c r="DU170" s="193"/>
      <c r="DV170" s="193"/>
      <c r="DW170" s="193"/>
      <c r="DX170" s="193"/>
      <c r="DY170" s="193"/>
      <c r="DZ170" s="193"/>
      <c r="EA170" s="193"/>
      <c r="EB170" s="193"/>
      <c r="EC170" s="193"/>
      <c r="ED170" s="193"/>
      <c r="EE170" s="193"/>
      <c r="EF170" s="193"/>
      <c r="EG170" s="193"/>
      <c r="EH170" s="193"/>
      <c r="EI170" s="193"/>
      <c r="EJ170" s="193"/>
      <c r="EK170" s="193"/>
      <c r="EL170" s="193"/>
      <c r="EM170" s="193"/>
      <c r="EN170" s="193"/>
      <c r="EO170" s="193"/>
      <c r="EP170" s="193"/>
      <c r="EQ170" s="193"/>
      <c r="ER170" s="193"/>
      <c r="ES170" s="193"/>
      <c r="ET170" s="193"/>
      <c r="EU170" s="193"/>
      <c r="EV170" s="193"/>
      <c r="EW170" s="193"/>
      <c r="EX170" s="193"/>
      <c r="EY170" s="193"/>
      <c r="EZ170" s="193"/>
      <c r="FA170" s="193"/>
      <c r="FB170" s="193"/>
      <c r="FC170" s="193"/>
      <c r="FD170" s="193"/>
      <c r="FE170" s="193"/>
      <c r="FF170" s="193"/>
      <c r="FG170" s="193"/>
      <c r="FH170" s="193"/>
      <c r="FI170" s="193"/>
      <c r="FJ170" s="193"/>
      <c r="FK170" s="193"/>
      <c r="FL170" s="193"/>
      <c r="FM170" s="193"/>
      <c r="FN170" s="193"/>
      <c r="FO170" s="193"/>
      <c r="FP170" s="193"/>
      <c r="FQ170" s="193"/>
      <c r="FR170" s="193"/>
      <c r="FS170" s="193"/>
      <c r="FT170" s="193"/>
      <c r="FU170" s="193"/>
      <c r="FV170" s="193"/>
      <c r="FW170" s="193"/>
      <c r="FX170" s="193"/>
      <c r="FY170" s="193"/>
      <c r="FZ170" s="193"/>
      <c r="GA170" s="193"/>
      <c r="GB170" s="193"/>
      <c r="GC170" s="193"/>
      <c r="GD170" s="193"/>
      <c r="GE170" s="193"/>
      <c r="GF170" s="193"/>
      <c r="GG170" s="193"/>
      <c r="GH170" s="193"/>
      <c r="GI170" s="193"/>
      <c r="GJ170" s="193"/>
      <c r="GK170" s="193"/>
      <c r="GL170" s="193"/>
      <c r="GM170" s="193"/>
      <c r="GN170" s="193"/>
      <c r="GO170" s="193"/>
      <c r="GP170" s="193"/>
      <c r="GQ170" s="193"/>
      <c r="GR170" s="193"/>
      <c r="GS170" s="193"/>
      <c r="GT170" s="193"/>
      <c r="GU170" s="193"/>
      <c r="GV170" s="193"/>
      <c r="GW170" s="193"/>
      <c r="GX170" s="193"/>
      <c r="GY170" s="193"/>
      <c r="GZ170" s="193"/>
      <c r="HA170" s="193"/>
      <c r="HB170" s="193"/>
      <c r="HC170" s="193"/>
      <c r="HD170" s="193"/>
      <c r="HE170" s="193"/>
      <c r="HF170" s="193"/>
      <c r="HG170" s="193"/>
      <c r="HH170" s="193"/>
      <c r="HI170" s="193"/>
      <c r="HJ170" s="193"/>
      <c r="HK170" s="193"/>
      <c r="HL170" s="193"/>
      <c r="HM170" s="193"/>
      <c r="HN170" s="193"/>
      <c r="HO170" s="193"/>
      <c r="HP170" s="193"/>
      <c r="HQ170" s="193"/>
      <c r="HR170" s="193"/>
      <c r="HS170" s="193"/>
      <c r="HT170" s="193"/>
      <c r="HU170" s="193"/>
      <c r="HV170" s="193"/>
      <c r="HW170" s="193"/>
      <c r="HX170" s="193"/>
      <c r="HY170" s="193"/>
      <c r="HZ170" s="193"/>
      <c r="IA170" s="193"/>
      <c r="IB170" s="193"/>
      <c r="IC170" s="193"/>
      <c r="ID170" s="193" t="n">
        <v>0</v>
      </c>
      <c r="IE170" s="193" t="n">
        <v>0</v>
      </c>
    </row>
    <row r="171" customFormat="false" ht="12.75" hidden="false" customHeight="false" outlineLevel="0" collapsed="false"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  <c r="AW171" s="193"/>
      <c r="AX171" s="193"/>
      <c r="AY171" s="193"/>
      <c r="AZ171" s="193"/>
      <c r="BA171" s="193"/>
      <c r="BB171" s="193"/>
      <c r="BC171" s="193"/>
      <c r="BD171" s="193"/>
      <c r="BE171" s="193"/>
      <c r="BF171" s="193"/>
      <c r="BG171" s="193"/>
      <c r="BH171" s="193"/>
      <c r="BI171" s="193"/>
      <c r="BJ171" s="193"/>
      <c r="BK171" s="193"/>
      <c r="BL171" s="193"/>
      <c r="BM171" s="193"/>
      <c r="BN171" s="193"/>
      <c r="BO171" s="193"/>
      <c r="BP171" s="193"/>
      <c r="BQ171" s="193"/>
      <c r="BR171" s="193"/>
      <c r="BS171" s="193"/>
      <c r="BT171" s="193"/>
      <c r="BU171" s="193"/>
      <c r="BV171" s="193"/>
      <c r="BW171" s="193"/>
      <c r="BX171" s="193"/>
      <c r="BY171" s="193"/>
      <c r="BZ171" s="193"/>
      <c r="CA171" s="193"/>
      <c r="CB171" s="193"/>
      <c r="CC171" s="193"/>
      <c r="CD171" s="193"/>
      <c r="CE171" s="193"/>
      <c r="CF171" s="193"/>
      <c r="CG171" s="193"/>
      <c r="CH171" s="193"/>
      <c r="CI171" s="193"/>
      <c r="CJ171" s="193"/>
      <c r="CK171" s="193"/>
      <c r="CL171" s="193"/>
      <c r="CM171" s="193"/>
      <c r="CN171" s="193"/>
      <c r="CO171" s="193"/>
      <c r="CP171" s="193"/>
      <c r="CQ171" s="193"/>
      <c r="CR171" s="193"/>
      <c r="CS171" s="193"/>
      <c r="CT171" s="193"/>
      <c r="CU171" s="193"/>
      <c r="CV171" s="193"/>
      <c r="CW171" s="193"/>
      <c r="CX171" s="193"/>
      <c r="CY171" s="193"/>
      <c r="CZ171" s="193"/>
      <c r="DA171" s="193"/>
      <c r="DB171" s="193"/>
      <c r="DC171" s="193"/>
      <c r="DD171" s="193"/>
      <c r="DE171" s="193"/>
      <c r="DF171" s="193"/>
      <c r="DG171" s="193"/>
      <c r="DH171" s="193"/>
      <c r="DI171" s="193"/>
      <c r="DJ171" s="193"/>
      <c r="DK171" s="193"/>
      <c r="DL171" s="193"/>
      <c r="DM171" s="193"/>
      <c r="DN171" s="193"/>
      <c r="DO171" s="193"/>
      <c r="DP171" s="193"/>
      <c r="DQ171" s="193"/>
      <c r="DR171" s="193"/>
      <c r="DS171" s="193"/>
      <c r="DT171" s="193"/>
      <c r="DU171" s="193"/>
      <c r="DV171" s="193"/>
      <c r="DW171" s="193"/>
      <c r="DX171" s="193"/>
      <c r="DY171" s="193"/>
      <c r="DZ171" s="193"/>
      <c r="EA171" s="193"/>
      <c r="EB171" s="193"/>
      <c r="EC171" s="193"/>
      <c r="ED171" s="193"/>
      <c r="EE171" s="193"/>
      <c r="EF171" s="193"/>
      <c r="EG171" s="193"/>
      <c r="EH171" s="193"/>
      <c r="EI171" s="193"/>
      <c r="EJ171" s="193"/>
      <c r="EK171" s="193"/>
      <c r="EL171" s="193"/>
      <c r="EM171" s="193"/>
      <c r="EN171" s="193"/>
      <c r="EO171" s="193"/>
      <c r="EP171" s="193"/>
      <c r="EQ171" s="193"/>
      <c r="ER171" s="193"/>
      <c r="ES171" s="193"/>
      <c r="ET171" s="193"/>
      <c r="EU171" s="193"/>
      <c r="EV171" s="193"/>
      <c r="EW171" s="193"/>
      <c r="EX171" s="193"/>
      <c r="EY171" s="193"/>
      <c r="EZ171" s="193"/>
      <c r="FA171" s="193"/>
      <c r="FB171" s="193"/>
      <c r="FC171" s="193"/>
      <c r="FD171" s="193"/>
      <c r="FE171" s="193"/>
      <c r="FF171" s="193"/>
      <c r="FG171" s="193"/>
      <c r="FH171" s="193"/>
      <c r="FI171" s="193"/>
      <c r="FJ171" s="193"/>
      <c r="FK171" s="193"/>
      <c r="FL171" s="193"/>
      <c r="FM171" s="193"/>
      <c r="FN171" s="193"/>
      <c r="FO171" s="193"/>
      <c r="FP171" s="193"/>
      <c r="FQ171" s="193"/>
      <c r="FR171" s="193"/>
      <c r="FS171" s="193"/>
      <c r="FT171" s="193"/>
      <c r="FU171" s="193"/>
      <c r="FV171" s="193"/>
      <c r="FW171" s="193"/>
      <c r="FX171" s="193"/>
      <c r="FY171" s="193"/>
      <c r="FZ171" s="193"/>
      <c r="GA171" s="193"/>
      <c r="GB171" s="193"/>
      <c r="GC171" s="193"/>
      <c r="GD171" s="193"/>
      <c r="GE171" s="193"/>
      <c r="GF171" s="193"/>
      <c r="GG171" s="193"/>
      <c r="GH171" s="193"/>
      <c r="GI171" s="193"/>
      <c r="GJ171" s="193"/>
      <c r="GK171" s="193"/>
      <c r="GL171" s="193"/>
      <c r="GM171" s="193"/>
      <c r="GN171" s="193"/>
      <c r="GO171" s="193"/>
      <c r="GP171" s="193"/>
      <c r="GQ171" s="193"/>
      <c r="GR171" s="193"/>
      <c r="GS171" s="193"/>
      <c r="GT171" s="193"/>
      <c r="GU171" s="193"/>
      <c r="GV171" s="193"/>
      <c r="GW171" s="193"/>
      <c r="GX171" s="193"/>
      <c r="GY171" s="193"/>
      <c r="GZ171" s="193"/>
      <c r="HA171" s="193"/>
      <c r="HB171" s="193"/>
      <c r="HC171" s="193"/>
      <c r="HD171" s="193"/>
      <c r="HE171" s="193"/>
      <c r="HF171" s="193"/>
      <c r="HG171" s="193"/>
      <c r="HH171" s="193"/>
      <c r="HI171" s="193"/>
      <c r="HJ171" s="193"/>
      <c r="HK171" s="193"/>
      <c r="HL171" s="193"/>
      <c r="HM171" s="193"/>
      <c r="HN171" s="193"/>
      <c r="HO171" s="193"/>
      <c r="HP171" s="193"/>
      <c r="HQ171" s="193"/>
      <c r="HR171" s="193"/>
      <c r="HS171" s="193"/>
      <c r="HT171" s="193"/>
      <c r="HU171" s="193"/>
      <c r="HV171" s="193"/>
      <c r="HW171" s="193"/>
      <c r="HX171" s="193"/>
      <c r="HY171" s="193"/>
      <c r="HZ171" s="193"/>
      <c r="IA171" s="193"/>
      <c r="IB171" s="193"/>
      <c r="IC171" s="193"/>
      <c r="ID171" s="193" t="n">
        <v>0</v>
      </c>
      <c r="IE171" s="193" t="n">
        <v>0</v>
      </c>
    </row>
    <row r="172" customFormat="false" ht="12.75" hidden="false" customHeight="false" outlineLevel="0" collapsed="false"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  <c r="AW172" s="193"/>
      <c r="AX172" s="193"/>
      <c r="AY172" s="193"/>
      <c r="AZ172" s="193"/>
      <c r="BA172" s="193"/>
      <c r="BB172" s="193"/>
      <c r="BC172" s="193"/>
      <c r="BD172" s="193"/>
      <c r="BE172" s="193"/>
      <c r="BF172" s="193"/>
      <c r="BG172" s="193"/>
      <c r="BH172" s="193"/>
      <c r="BI172" s="193"/>
      <c r="BJ172" s="193"/>
      <c r="BK172" s="193"/>
      <c r="BL172" s="193"/>
      <c r="BM172" s="193"/>
      <c r="BN172" s="193"/>
      <c r="BO172" s="193"/>
      <c r="BP172" s="193"/>
      <c r="BQ172" s="193"/>
      <c r="BR172" s="193"/>
      <c r="BS172" s="193"/>
      <c r="BT172" s="193"/>
      <c r="BU172" s="193"/>
      <c r="BV172" s="193"/>
      <c r="BW172" s="193"/>
      <c r="BX172" s="193"/>
      <c r="BY172" s="193"/>
      <c r="BZ172" s="193"/>
      <c r="CA172" s="193"/>
      <c r="CB172" s="193"/>
      <c r="CC172" s="193"/>
      <c r="CD172" s="193"/>
      <c r="CE172" s="193"/>
      <c r="CF172" s="193"/>
      <c r="CG172" s="193"/>
      <c r="CH172" s="193"/>
      <c r="CI172" s="193"/>
      <c r="CJ172" s="193"/>
      <c r="CK172" s="193"/>
      <c r="CL172" s="193"/>
      <c r="CM172" s="193"/>
      <c r="CN172" s="193"/>
      <c r="CO172" s="193"/>
      <c r="CP172" s="193"/>
      <c r="CQ172" s="193"/>
      <c r="CR172" s="193"/>
      <c r="CS172" s="193"/>
      <c r="CT172" s="193"/>
      <c r="CU172" s="193"/>
      <c r="CV172" s="193"/>
      <c r="CW172" s="193"/>
      <c r="CX172" s="193"/>
      <c r="CY172" s="193"/>
      <c r="CZ172" s="193"/>
      <c r="DA172" s="193"/>
      <c r="DB172" s="193"/>
      <c r="DC172" s="193"/>
      <c r="DD172" s="193"/>
      <c r="DE172" s="193"/>
      <c r="DF172" s="193"/>
      <c r="DG172" s="193"/>
      <c r="DH172" s="193"/>
      <c r="DI172" s="193"/>
      <c r="DJ172" s="193"/>
      <c r="DK172" s="193"/>
      <c r="DL172" s="193"/>
      <c r="DM172" s="193"/>
      <c r="DN172" s="193"/>
      <c r="DO172" s="193"/>
      <c r="DP172" s="193"/>
      <c r="DQ172" s="193"/>
      <c r="DR172" s="193"/>
      <c r="DS172" s="193"/>
      <c r="DT172" s="193"/>
      <c r="DU172" s="193"/>
      <c r="DV172" s="193"/>
      <c r="DW172" s="193"/>
      <c r="DX172" s="193"/>
      <c r="DY172" s="193"/>
      <c r="DZ172" s="193"/>
      <c r="EA172" s="193"/>
      <c r="EB172" s="193"/>
      <c r="EC172" s="193"/>
      <c r="ED172" s="193"/>
      <c r="EE172" s="193"/>
      <c r="EF172" s="193"/>
      <c r="EG172" s="193"/>
      <c r="EH172" s="193"/>
      <c r="EI172" s="193"/>
      <c r="EJ172" s="193"/>
      <c r="EK172" s="193"/>
      <c r="EL172" s="193"/>
      <c r="EM172" s="193"/>
      <c r="EN172" s="193"/>
      <c r="EO172" s="193"/>
      <c r="EP172" s="193"/>
      <c r="EQ172" s="193"/>
      <c r="ER172" s="193"/>
      <c r="ES172" s="193"/>
      <c r="ET172" s="193"/>
      <c r="EU172" s="193"/>
      <c r="EV172" s="193"/>
      <c r="EW172" s="193"/>
      <c r="EX172" s="193"/>
      <c r="EY172" s="193"/>
      <c r="EZ172" s="193"/>
      <c r="FA172" s="193"/>
      <c r="FB172" s="193"/>
      <c r="FC172" s="193"/>
      <c r="FD172" s="193"/>
      <c r="FE172" s="193"/>
      <c r="FF172" s="193"/>
      <c r="FG172" s="193"/>
      <c r="FH172" s="193"/>
      <c r="FI172" s="193"/>
      <c r="FJ172" s="193"/>
      <c r="FK172" s="193"/>
      <c r="FL172" s="193"/>
      <c r="FM172" s="193"/>
      <c r="FN172" s="193"/>
      <c r="FO172" s="193"/>
      <c r="FP172" s="193"/>
      <c r="FQ172" s="193"/>
      <c r="FR172" s="193"/>
      <c r="FS172" s="193"/>
      <c r="FT172" s="193"/>
      <c r="FU172" s="193"/>
      <c r="FV172" s="193"/>
      <c r="FW172" s="193"/>
      <c r="FX172" s="193"/>
      <c r="FY172" s="193"/>
      <c r="FZ172" s="193"/>
      <c r="GA172" s="193"/>
      <c r="GB172" s="193"/>
      <c r="GC172" s="193"/>
      <c r="GD172" s="193"/>
      <c r="GE172" s="193"/>
      <c r="GF172" s="193"/>
      <c r="GG172" s="193"/>
      <c r="GH172" s="193"/>
      <c r="GI172" s="193"/>
      <c r="GJ172" s="193"/>
      <c r="GK172" s="193"/>
      <c r="GL172" s="193"/>
      <c r="GM172" s="193"/>
      <c r="GN172" s="193"/>
      <c r="GO172" s="193"/>
      <c r="GP172" s="193"/>
      <c r="GQ172" s="193"/>
      <c r="GR172" s="193"/>
      <c r="GS172" s="193"/>
      <c r="GT172" s="193"/>
      <c r="GU172" s="193"/>
      <c r="GV172" s="193"/>
      <c r="GW172" s="193"/>
      <c r="GX172" s="193"/>
      <c r="GY172" s="193"/>
      <c r="GZ172" s="193"/>
      <c r="HA172" s="193"/>
      <c r="HB172" s="193"/>
      <c r="HC172" s="193"/>
      <c r="HD172" s="193"/>
      <c r="HE172" s="193"/>
      <c r="HF172" s="193"/>
      <c r="HG172" s="193"/>
      <c r="HH172" s="193"/>
      <c r="HI172" s="193"/>
      <c r="HJ172" s="193"/>
      <c r="HK172" s="193"/>
      <c r="HL172" s="193"/>
      <c r="HM172" s="193"/>
      <c r="HN172" s="193"/>
      <c r="HO172" s="193"/>
      <c r="HP172" s="193"/>
      <c r="HQ172" s="193"/>
      <c r="HR172" s="193"/>
      <c r="HS172" s="193"/>
      <c r="HT172" s="193"/>
      <c r="HU172" s="193"/>
      <c r="HV172" s="193"/>
      <c r="HW172" s="193"/>
      <c r="HX172" s="193"/>
      <c r="HY172" s="193"/>
      <c r="HZ172" s="193"/>
      <c r="IA172" s="193"/>
      <c r="IB172" s="193"/>
      <c r="IC172" s="193"/>
      <c r="ID172" s="193" t="n">
        <v>0</v>
      </c>
      <c r="IE172" s="193" t="n">
        <v>0</v>
      </c>
    </row>
    <row r="173" customFormat="false" ht="12.75" hidden="false" customHeight="false" outlineLevel="0" collapsed="false"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  <c r="AW173" s="193"/>
      <c r="AX173" s="193"/>
      <c r="AY173" s="193"/>
      <c r="AZ173" s="193"/>
      <c r="BA173" s="193"/>
      <c r="BB173" s="193"/>
      <c r="BC173" s="193"/>
      <c r="BD173" s="193"/>
      <c r="BE173" s="193"/>
      <c r="BF173" s="193"/>
      <c r="BG173" s="193"/>
      <c r="BH173" s="193"/>
      <c r="BI173" s="193"/>
      <c r="BJ173" s="193"/>
      <c r="BK173" s="193"/>
      <c r="BL173" s="193"/>
      <c r="BM173" s="193"/>
      <c r="BN173" s="193"/>
      <c r="BO173" s="193"/>
      <c r="BP173" s="193"/>
      <c r="BQ173" s="193"/>
      <c r="BR173" s="193"/>
      <c r="BS173" s="193"/>
      <c r="BT173" s="193"/>
      <c r="BU173" s="193"/>
      <c r="BV173" s="193"/>
      <c r="BW173" s="193"/>
      <c r="BX173" s="193"/>
      <c r="BY173" s="193"/>
      <c r="BZ173" s="193"/>
      <c r="CA173" s="193"/>
      <c r="CB173" s="193"/>
      <c r="CC173" s="193"/>
      <c r="CD173" s="193"/>
      <c r="CE173" s="193"/>
      <c r="CF173" s="193"/>
      <c r="CG173" s="193"/>
      <c r="CH173" s="193"/>
      <c r="CI173" s="193"/>
      <c r="CJ173" s="193"/>
      <c r="CK173" s="193"/>
      <c r="CL173" s="193"/>
      <c r="CM173" s="193"/>
      <c r="CN173" s="193"/>
      <c r="CO173" s="193"/>
      <c r="CP173" s="193"/>
      <c r="CQ173" s="193"/>
      <c r="CR173" s="193"/>
      <c r="CS173" s="193"/>
      <c r="CT173" s="193"/>
      <c r="CU173" s="193"/>
      <c r="CV173" s="193"/>
      <c r="CW173" s="193"/>
      <c r="CX173" s="193"/>
      <c r="CY173" s="193"/>
      <c r="CZ173" s="193"/>
      <c r="DA173" s="193"/>
      <c r="DB173" s="193"/>
      <c r="DC173" s="193"/>
      <c r="DD173" s="193"/>
      <c r="DE173" s="193"/>
      <c r="DF173" s="193"/>
      <c r="DG173" s="193"/>
      <c r="DH173" s="193"/>
      <c r="DI173" s="193"/>
      <c r="DJ173" s="193"/>
      <c r="DK173" s="193"/>
      <c r="DL173" s="193"/>
      <c r="DM173" s="193"/>
      <c r="DN173" s="193"/>
      <c r="DO173" s="193"/>
      <c r="DP173" s="193"/>
      <c r="DQ173" s="193"/>
      <c r="DR173" s="193"/>
      <c r="DS173" s="193"/>
      <c r="DT173" s="193"/>
      <c r="DU173" s="193"/>
      <c r="DV173" s="193"/>
      <c r="DW173" s="193"/>
      <c r="DX173" s="193"/>
      <c r="DY173" s="193"/>
      <c r="DZ173" s="193"/>
      <c r="EA173" s="193"/>
      <c r="EB173" s="193"/>
      <c r="EC173" s="193"/>
      <c r="ED173" s="193"/>
      <c r="EE173" s="193"/>
      <c r="EF173" s="193"/>
      <c r="EG173" s="193"/>
      <c r="EH173" s="193"/>
      <c r="EI173" s="193"/>
      <c r="EJ173" s="193"/>
      <c r="EK173" s="193"/>
      <c r="EL173" s="193"/>
      <c r="EM173" s="193"/>
      <c r="EN173" s="193"/>
      <c r="EO173" s="193"/>
      <c r="EP173" s="193"/>
      <c r="EQ173" s="193"/>
      <c r="ER173" s="193"/>
      <c r="ES173" s="193"/>
      <c r="ET173" s="193"/>
      <c r="EU173" s="193"/>
      <c r="EV173" s="193"/>
      <c r="EW173" s="193"/>
      <c r="EX173" s="193"/>
      <c r="EY173" s="193"/>
      <c r="EZ173" s="193"/>
      <c r="FA173" s="193"/>
      <c r="FB173" s="193"/>
      <c r="FC173" s="193"/>
      <c r="FD173" s="193"/>
      <c r="FE173" s="193"/>
      <c r="FF173" s="193"/>
      <c r="FG173" s="193"/>
      <c r="FH173" s="193"/>
      <c r="FI173" s="193"/>
      <c r="FJ173" s="193"/>
      <c r="FK173" s="193"/>
      <c r="FL173" s="193"/>
      <c r="FM173" s="193"/>
      <c r="FN173" s="193"/>
      <c r="FO173" s="193"/>
      <c r="FP173" s="193"/>
      <c r="FQ173" s="193"/>
      <c r="FR173" s="193"/>
      <c r="FS173" s="193"/>
      <c r="FT173" s="193"/>
      <c r="FU173" s="193"/>
      <c r="FV173" s="193"/>
      <c r="FW173" s="193"/>
      <c r="FX173" s="193"/>
      <c r="FY173" s="193"/>
      <c r="FZ173" s="193"/>
      <c r="GA173" s="193"/>
      <c r="GB173" s="193"/>
      <c r="GC173" s="193"/>
      <c r="GD173" s="193"/>
      <c r="GE173" s="193"/>
      <c r="GF173" s="193"/>
      <c r="GG173" s="193"/>
      <c r="GH173" s="193"/>
      <c r="GI173" s="193"/>
      <c r="GJ173" s="193"/>
      <c r="GK173" s="193"/>
      <c r="GL173" s="193"/>
      <c r="GM173" s="193"/>
      <c r="GN173" s="193"/>
      <c r="GO173" s="193"/>
      <c r="GP173" s="193"/>
      <c r="GQ173" s="193"/>
      <c r="GR173" s="193"/>
      <c r="GS173" s="193"/>
      <c r="GT173" s="193"/>
      <c r="GU173" s="193"/>
      <c r="GV173" s="193"/>
      <c r="GW173" s="193"/>
      <c r="GX173" s="193"/>
      <c r="GY173" s="193"/>
      <c r="GZ173" s="193"/>
      <c r="HA173" s="193"/>
      <c r="HB173" s="193"/>
      <c r="HC173" s="193"/>
      <c r="HD173" s="193"/>
      <c r="HE173" s="193"/>
      <c r="HF173" s="193"/>
      <c r="HG173" s="193"/>
      <c r="HH173" s="193"/>
      <c r="HI173" s="193"/>
      <c r="HJ173" s="193"/>
      <c r="HK173" s="193"/>
      <c r="HL173" s="193"/>
      <c r="HM173" s="193"/>
      <c r="HN173" s="193"/>
      <c r="HO173" s="193"/>
      <c r="HP173" s="193"/>
      <c r="HQ173" s="193"/>
      <c r="HR173" s="193"/>
      <c r="HS173" s="193"/>
      <c r="HT173" s="193"/>
      <c r="HU173" s="193"/>
      <c r="HV173" s="193"/>
      <c r="HW173" s="193"/>
      <c r="HX173" s="193"/>
      <c r="HY173" s="193"/>
      <c r="HZ173" s="193"/>
      <c r="IA173" s="193"/>
      <c r="IB173" s="193"/>
      <c r="IC173" s="193"/>
      <c r="ID173" s="193" t="n">
        <v>0</v>
      </c>
      <c r="IE173" s="193" t="n">
        <v>0</v>
      </c>
    </row>
    <row r="174" customFormat="false" ht="12.75" hidden="false" customHeight="false" outlineLevel="0" collapsed="false"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  <c r="AW174" s="193"/>
      <c r="AX174" s="193"/>
      <c r="AY174" s="193"/>
      <c r="AZ174" s="193"/>
      <c r="BA174" s="193"/>
      <c r="BB174" s="193"/>
      <c r="BC174" s="193"/>
      <c r="BD174" s="193"/>
      <c r="BE174" s="193"/>
      <c r="BF174" s="193"/>
      <c r="BG174" s="193"/>
      <c r="BH174" s="193"/>
      <c r="BI174" s="193"/>
      <c r="BJ174" s="193"/>
      <c r="BK174" s="193"/>
      <c r="BL174" s="193"/>
      <c r="BM174" s="193"/>
      <c r="BN174" s="193"/>
      <c r="BO174" s="193"/>
      <c r="BP174" s="193"/>
      <c r="BQ174" s="193"/>
      <c r="BR174" s="193"/>
      <c r="BS174" s="193"/>
      <c r="BT174" s="193"/>
      <c r="BU174" s="193"/>
      <c r="BV174" s="193"/>
      <c r="BW174" s="193"/>
      <c r="BX174" s="193"/>
      <c r="BY174" s="193"/>
      <c r="BZ174" s="193"/>
      <c r="CA174" s="193"/>
      <c r="CB174" s="193"/>
      <c r="CC174" s="193"/>
      <c r="CD174" s="193"/>
      <c r="CE174" s="193"/>
      <c r="CF174" s="193"/>
      <c r="CG174" s="193"/>
      <c r="CH174" s="193"/>
      <c r="CI174" s="193"/>
      <c r="CJ174" s="193"/>
      <c r="CK174" s="193"/>
      <c r="CL174" s="193"/>
      <c r="CM174" s="193"/>
      <c r="CN174" s="193"/>
      <c r="CO174" s="193"/>
      <c r="CP174" s="193"/>
      <c r="CQ174" s="193"/>
      <c r="CR174" s="193"/>
      <c r="CS174" s="193"/>
      <c r="CT174" s="193"/>
      <c r="CU174" s="193"/>
      <c r="CV174" s="193"/>
      <c r="CW174" s="193"/>
      <c r="CX174" s="193"/>
      <c r="CY174" s="193"/>
      <c r="CZ174" s="193"/>
      <c r="DA174" s="193"/>
      <c r="DB174" s="193"/>
      <c r="DC174" s="193"/>
      <c r="DD174" s="193"/>
      <c r="DE174" s="193"/>
      <c r="DF174" s="193"/>
      <c r="DG174" s="193"/>
      <c r="DH174" s="193"/>
      <c r="DI174" s="193"/>
      <c r="DJ174" s="193"/>
      <c r="DK174" s="193"/>
      <c r="DL174" s="193"/>
      <c r="DM174" s="193"/>
      <c r="DN174" s="193"/>
      <c r="DO174" s="193"/>
      <c r="DP174" s="193"/>
      <c r="DQ174" s="193"/>
      <c r="DR174" s="193"/>
      <c r="DS174" s="193"/>
      <c r="DT174" s="193"/>
      <c r="DU174" s="193"/>
      <c r="DV174" s="193"/>
      <c r="DW174" s="193"/>
      <c r="DX174" s="193"/>
      <c r="DY174" s="193"/>
      <c r="DZ174" s="193"/>
      <c r="EA174" s="193"/>
      <c r="EB174" s="193"/>
      <c r="EC174" s="193"/>
      <c r="ED174" s="193"/>
      <c r="EE174" s="193"/>
      <c r="EF174" s="193"/>
      <c r="EG174" s="193"/>
      <c r="EH174" s="193"/>
      <c r="EI174" s="193"/>
      <c r="EJ174" s="193"/>
      <c r="EK174" s="193"/>
      <c r="EL174" s="193"/>
      <c r="EM174" s="193"/>
      <c r="EN174" s="193"/>
      <c r="EO174" s="193"/>
      <c r="EP174" s="193"/>
      <c r="EQ174" s="193"/>
      <c r="ER174" s="193"/>
      <c r="ES174" s="193"/>
      <c r="ET174" s="193"/>
      <c r="EU174" s="193"/>
      <c r="EV174" s="193"/>
      <c r="EW174" s="193"/>
      <c r="EX174" s="193"/>
      <c r="EY174" s="193"/>
      <c r="EZ174" s="193"/>
      <c r="FA174" s="193"/>
      <c r="FB174" s="193"/>
      <c r="FC174" s="193"/>
      <c r="FD174" s="193"/>
      <c r="FE174" s="193"/>
      <c r="FF174" s="193"/>
      <c r="FG174" s="193"/>
      <c r="FH174" s="193"/>
      <c r="FI174" s="193"/>
      <c r="FJ174" s="193"/>
      <c r="FK174" s="193"/>
      <c r="FL174" s="193"/>
      <c r="FM174" s="193"/>
      <c r="FN174" s="193"/>
      <c r="FO174" s="193"/>
      <c r="FP174" s="193"/>
      <c r="FQ174" s="193"/>
      <c r="FR174" s="193"/>
      <c r="FS174" s="193"/>
      <c r="FT174" s="193"/>
      <c r="FU174" s="193"/>
      <c r="FV174" s="193"/>
      <c r="FW174" s="193"/>
      <c r="FX174" s="193"/>
      <c r="FY174" s="193"/>
      <c r="FZ174" s="193"/>
      <c r="GA174" s="193"/>
      <c r="GB174" s="193"/>
      <c r="GC174" s="193"/>
      <c r="GD174" s="193"/>
      <c r="GE174" s="193"/>
      <c r="GF174" s="193"/>
      <c r="GG174" s="193"/>
      <c r="GH174" s="193"/>
      <c r="GI174" s="193"/>
      <c r="GJ174" s="193"/>
      <c r="GK174" s="193"/>
      <c r="GL174" s="193"/>
      <c r="GM174" s="193"/>
      <c r="GN174" s="193"/>
      <c r="GO174" s="193"/>
      <c r="GP174" s="193"/>
      <c r="GQ174" s="193"/>
      <c r="GR174" s="193"/>
      <c r="GS174" s="193"/>
      <c r="GT174" s="193"/>
      <c r="GU174" s="193"/>
      <c r="GV174" s="193"/>
      <c r="GW174" s="193"/>
      <c r="GX174" s="193"/>
      <c r="GY174" s="193"/>
      <c r="GZ174" s="193"/>
      <c r="HA174" s="193"/>
      <c r="HB174" s="193"/>
      <c r="HC174" s="193"/>
      <c r="HD174" s="193"/>
      <c r="HE174" s="193"/>
      <c r="HF174" s="193"/>
      <c r="HG174" s="193"/>
      <c r="HH174" s="193"/>
      <c r="HI174" s="193"/>
      <c r="HJ174" s="193"/>
      <c r="HK174" s="193"/>
      <c r="HL174" s="193"/>
      <c r="HM174" s="193"/>
      <c r="HN174" s="193"/>
      <c r="HO174" s="193"/>
      <c r="HP174" s="193"/>
      <c r="HQ174" s="193"/>
      <c r="HR174" s="193"/>
      <c r="HS174" s="193"/>
      <c r="HT174" s="193"/>
      <c r="HU174" s="193"/>
      <c r="HV174" s="193"/>
      <c r="HW174" s="193"/>
      <c r="HX174" s="193"/>
      <c r="HY174" s="193"/>
      <c r="HZ174" s="193"/>
      <c r="IA174" s="193"/>
      <c r="IB174" s="193"/>
      <c r="IC174" s="193"/>
      <c r="ID174" s="193" t="n">
        <v>0</v>
      </c>
      <c r="IE174" s="193" t="n">
        <v>0</v>
      </c>
    </row>
    <row r="175" customFormat="false" ht="12.75" hidden="false" customHeight="false" outlineLevel="0" collapsed="false"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  <c r="AW175" s="193"/>
      <c r="AX175" s="193"/>
      <c r="AY175" s="193"/>
      <c r="AZ175" s="193"/>
      <c r="BA175" s="193"/>
      <c r="BB175" s="193"/>
      <c r="BC175" s="193"/>
      <c r="BD175" s="193"/>
      <c r="BE175" s="193"/>
      <c r="BF175" s="193"/>
      <c r="BG175" s="193"/>
      <c r="BH175" s="193"/>
      <c r="BI175" s="193"/>
      <c r="BJ175" s="193"/>
      <c r="BK175" s="193"/>
      <c r="BL175" s="193"/>
      <c r="BM175" s="193"/>
      <c r="BN175" s="193"/>
      <c r="BO175" s="193"/>
      <c r="BP175" s="193"/>
      <c r="BQ175" s="193"/>
      <c r="BR175" s="193"/>
      <c r="BS175" s="193"/>
      <c r="BT175" s="193"/>
      <c r="BU175" s="193"/>
      <c r="BV175" s="193"/>
      <c r="BW175" s="193"/>
      <c r="BX175" s="193"/>
      <c r="BY175" s="193"/>
      <c r="BZ175" s="193"/>
      <c r="CA175" s="193"/>
      <c r="CB175" s="193"/>
      <c r="CC175" s="193"/>
      <c r="CD175" s="193"/>
      <c r="CE175" s="193"/>
      <c r="CF175" s="193"/>
      <c r="CG175" s="193"/>
      <c r="CH175" s="193"/>
      <c r="CI175" s="193"/>
      <c r="CJ175" s="193"/>
      <c r="CK175" s="193"/>
      <c r="CL175" s="193"/>
      <c r="CM175" s="193"/>
      <c r="CN175" s="193"/>
      <c r="CO175" s="193"/>
      <c r="CP175" s="193"/>
      <c r="CQ175" s="193"/>
      <c r="CR175" s="193"/>
      <c r="CS175" s="193"/>
      <c r="CT175" s="193"/>
      <c r="CU175" s="193"/>
      <c r="CV175" s="193"/>
      <c r="CW175" s="193"/>
      <c r="CX175" s="193"/>
      <c r="CY175" s="193"/>
      <c r="CZ175" s="193"/>
      <c r="DA175" s="193"/>
      <c r="DB175" s="193"/>
      <c r="DC175" s="193"/>
      <c r="DD175" s="193"/>
      <c r="DE175" s="193"/>
      <c r="DF175" s="193"/>
      <c r="DG175" s="193"/>
      <c r="DH175" s="193"/>
      <c r="DI175" s="193"/>
      <c r="DJ175" s="193"/>
      <c r="DK175" s="193"/>
      <c r="DL175" s="193"/>
      <c r="DM175" s="193"/>
      <c r="DN175" s="193"/>
      <c r="DO175" s="193"/>
      <c r="DP175" s="193"/>
      <c r="DQ175" s="193"/>
      <c r="DR175" s="193"/>
      <c r="DS175" s="193"/>
      <c r="DT175" s="193"/>
      <c r="DU175" s="193"/>
      <c r="DV175" s="193"/>
      <c r="DW175" s="193"/>
      <c r="DX175" s="193"/>
      <c r="DY175" s="193"/>
      <c r="DZ175" s="193"/>
      <c r="EA175" s="193"/>
      <c r="EB175" s="193"/>
      <c r="EC175" s="193"/>
      <c r="ED175" s="193"/>
      <c r="EE175" s="193"/>
      <c r="EF175" s="193"/>
      <c r="EG175" s="193"/>
      <c r="EH175" s="193"/>
      <c r="EI175" s="193"/>
      <c r="EJ175" s="193"/>
      <c r="EK175" s="193"/>
      <c r="EL175" s="193"/>
      <c r="EM175" s="193"/>
      <c r="EN175" s="193"/>
      <c r="EO175" s="193"/>
      <c r="EP175" s="193"/>
      <c r="EQ175" s="193"/>
      <c r="ER175" s="193"/>
      <c r="ES175" s="193"/>
      <c r="ET175" s="193"/>
      <c r="EU175" s="193"/>
      <c r="EV175" s="193"/>
      <c r="EW175" s="193"/>
      <c r="EX175" s="193"/>
      <c r="EY175" s="193"/>
      <c r="EZ175" s="193"/>
      <c r="FA175" s="193"/>
      <c r="FB175" s="193"/>
      <c r="FC175" s="193"/>
      <c r="FD175" s="193"/>
      <c r="FE175" s="193"/>
      <c r="FF175" s="193"/>
      <c r="FG175" s="193"/>
      <c r="FH175" s="193"/>
      <c r="FI175" s="193"/>
      <c r="FJ175" s="193"/>
      <c r="FK175" s="193"/>
      <c r="FL175" s="193"/>
      <c r="FM175" s="193"/>
      <c r="FN175" s="193"/>
      <c r="FO175" s="193"/>
      <c r="FP175" s="193"/>
      <c r="FQ175" s="193"/>
      <c r="FR175" s="193"/>
      <c r="FS175" s="193"/>
      <c r="FT175" s="193"/>
      <c r="FU175" s="193"/>
      <c r="FV175" s="193"/>
      <c r="FW175" s="193"/>
      <c r="FX175" s="193"/>
      <c r="FY175" s="193"/>
      <c r="FZ175" s="193"/>
      <c r="GA175" s="193"/>
      <c r="GB175" s="193"/>
      <c r="GC175" s="193"/>
      <c r="GD175" s="193"/>
      <c r="GE175" s="193"/>
      <c r="GF175" s="193"/>
      <c r="GG175" s="193"/>
      <c r="GH175" s="193"/>
      <c r="GI175" s="193"/>
      <c r="GJ175" s="193"/>
      <c r="GK175" s="193"/>
      <c r="GL175" s="193"/>
      <c r="GM175" s="193"/>
      <c r="GN175" s="193"/>
      <c r="GO175" s="193"/>
      <c r="GP175" s="193"/>
      <c r="GQ175" s="193"/>
      <c r="GR175" s="193"/>
      <c r="GS175" s="193"/>
      <c r="GT175" s="193"/>
      <c r="GU175" s="193"/>
      <c r="GV175" s="193"/>
      <c r="GW175" s="193"/>
      <c r="GX175" s="193"/>
      <c r="GY175" s="193"/>
      <c r="GZ175" s="193"/>
      <c r="HA175" s="193"/>
      <c r="HB175" s="193"/>
      <c r="HC175" s="193"/>
      <c r="HD175" s="193"/>
      <c r="HE175" s="193"/>
      <c r="HF175" s="193"/>
      <c r="HG175" s="193"/>
      <c r="HH175" s="193"/>
      <c r="HI175" s="193"/>
      <c r="HJ175" s="193"/>
      <c r="HK175" s="193"/>
      <c r="HL175" s="193"/>
      <c r="HM175" s="193"/>
      <c r="HN175" s="193"/>
      <c r="HO175" s="193"/>
      <c r="HP175" s="193"/>
      <c r="HQ175" s="193"/>
      <c r="HR175" s="193"/>
      <c r="HS175" s="193"/>
      <c r="HT175" s="193"/>
      <c r="HU175" s="193"/>
      <c r="HV175" s="193"/>
      <c r="HW175" s="193"/>
      <c r="HX175" s="193"/>
      <c r="HY175" s="193"/>
      <c r="HZ175" s="193"/>
      <c r="IA175" s="193"/>
      <c r="IB175" s="193"/>
      <c r="IC175" s="193"/>
      <c r="ID175" s="193" t="n">
        <v>0</v>
      </c>
      <c r="IE175" s="193" t="n">
        <v>0</v>
      </c>
    </row>
    <row r="176" customFormat="false" ht="12.75" hidden="false" customHeight="false" outlineLevel="0" collapsed="false"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  <c r="AW176" s="193"/>
      <c r="AX176" s="193"/>
      <c r="AY176" s="193"/>
      <c r="AZ176" s="193"/>
      <c r="BA176" s="193"/>
      <c r="BB176" s="193"/>
      <c r="BC176" s="193"/>
      <c r="BD176" s="193"/>
      <c r="BE176" s="193"/>
      <c r="BF176" s="193"/>
      <c r="BG176" s="193"/>
      <c r="BH176" s="193"/>
      <c r="BI176" s="193"/>
      <c r="BJ176" s="193"/>
      <c r="BK176" s="193"/>
      <c r="BL176" s="193"/>
      <c r="BM176" s="193"/>
      <c r="BN176" s="193"/>
      <c r="BO176" s="193"/>
      <c r="BP176" s="193"/>
      <c r="BQ176" s="193"/>
      <c r="BR176" s="193"/>
      <c r="BS176" s="193"/>
      <c r="BT176" s="193"/>
      <c r="BU176" s="193"/>
      <c r="BV176" s="193"/>
      <c r="BW176" s="193"/>
      <c r="BX176" s="193"/>
      <c r="BY176" s="193"/>
      <c r="BZ176" s="193"/>
      <c r="CA176" s="193"/>
      <c r="CB176" s="193"/>
      <c r="CC176" s="193"/>
      <c r="CD176" s="193"/>
      <c r="CE176" s="193"/>
      <c r="CF176" s="193"/>
      <c r="CG176" s="193"/>
      <c r="CH176" s="193"/>
      <c r="CI176" s="193"/>
      <c r="CJ176" s="193"/>
      <c r="CK176" s="193"/>
      <c r="CL176" s="193"/>
      <c r="CM176" s="193"/>
      <c r="CN176" s="193"/>
      <c r="CO176" s="193"/>
      <c r="CP176" s="193"/>
      <c r="CQ176" s="193"/>
      <c r="CR176" s="193"/>
      <c r="CS176" s="193"/>
      <c r="CT176" s="193"/>
      <c r="CU176" s="193"/>
      <c r="CV176" s="193"/>
      <c r="CW176" s="193"/>
      <c r="CX176" s="193"/>
      <c r="CY176" s="193"/>
      <c r="CZ176" s="193"/>
      <c r="DA176" s="193"/>
      <c r="DB176" s="193"/>
      <c r="DC176" s="193"/>
      <c r="DD176" s="193"/>
      <c r="DE176" s="193"/>
      <c r="DF176" s="193"/>
      <c r="DG176" s="193"/>
      <c r="DH176" s="193"/>
      <c r="DI176" s="193"/>
      <c r="DJ176" s="193"/>
      <c r="DK176" s="193"/>
      <c r="DL176" s="193"/>
      <c r="DM176" s="193"/>
      <c r="DN176" s="193"/>
      <c r="DO176" s="193"/>
      <c r="DP176" s="193"/>
      <c r="DQ176" s="193"/>
      <c r="DR176" s="193"/>
      <c r="DS176" s="193"/>
      <c r="DT176" s="193"/>
      <c r="DU176" s="193"/>
      <c r="DV176" s="193"/>
      <c r="DW176" s="193"/>
      <c r="DX176" s="193"/>
      <c r="DY176" s="193"/>
      <c r="DZ176" s="193"/>
      <c r="EA176" s="193"/>
      <c r="EB176" s="193"/>
      <c r="EC176" s="193"/>
      <c r="ED176" s="193"/>
      <c r="EE176" s="193"/>
      <c r="EF176" s="193"/>
      <c r="EG176" s="193"/>
      <c r="EH176" s="193"/>
      <c r="EI176" s="193"/>
      <c r="EJ176" s="193"/>
      <c r="EK176" s="193"/>
      <c r="EL176" s="193"/>
      <c r="EM176" s="193"/>
      <c r="EN176" s="193"/>
      <c r="EO176" s="193"/>
      <c r="EP176" s="193"/>
      <c r="EQ176" s="193"/>
      <c r="ER176" s="193"/>
      <c r="ES176" s="193"/>
      <c r="ET176" s="193"/>
      <c r="EU176" s="193"/>
      <c r="EV176" s="193"/>
      <c r="EW176" s="193"/>
      <c r="EX176" s="193"/>
      <c r="EY176" s="193"/>
      <c r="EZ176" s="193"/>
      <c r="FA176" s="193"/>
      <c r="FB176" s="193"/>
      <c r="FC176" s="193"/>
      <c r="FD176" s="193"/>
      <c r="FE176" s="193"/>
      <c r="FF176" s="193"/>
      <c r="FG176" s="193"/>
      <c r="FH176" s="193"/>
      <c r="FI176" s="193"/>
      <c r="FJ176" s="193"/>
      <c r="FK176" s="193"/>
      <c r="FL176" s="193"/>
      <c r="FM176" s="193"/>
      <c r="FN176" s="193"/>
      <c r="FO176" s="193"/>
      <c r="FP176" s="193"/>
      <c r="FQ176" s="193"/>
      <c r="FR176" s="193"/>
      <c r="FS176" s="193"/>
      <c r="FT176" s="193"/>
      <c r="FU176" s="193"/>
      <c r="FV176" s="193"/>
      <c r="FW176" s="193"/>
      <c r="FX176" s="193"/>
      <c r="FY176" s="193"/>
      <c r="FZ176" s="193"/>
      <c r="GA176" s="193"/>
      <c r="GB176" s="193"/>
      <c r="GC176" s="193"/>
      <c r="GD176" s="193"/>
      <c r="GE176" s="193"/>
      <c r="GF176" s="193"/>
      <c r="GG176" s="193"/>
      <c r="GH176" s="193"/>
      <c r="GI176" s="193"/>
      <c r="GJ176" s="193"/>
      <c r="GK176" s="193"/>
      <c r="GL176" s="193"/>
      <c r="GM176" s="193"/>
      <c r="GN176" s="193"/>
      <c r="GO176" s="193"/>
      <c r="GP176" s="193"/>
      <c r="GQ176" s="193"/>
      <c r="GR176" s="193"/>
      <c r="GS176" s="193"/>
      <c r="GT176" s="193"/>
      <c r="GU176" s="193"/>
      <c r="GV176" s="193"/>
      <c r="GW176" s="193"/>
      <c r="GX176" s="193"/>
      <c r="GY176" s="193"/>
      <c r="GZ176" s="193"/>
      <c r="HA176" s="193"/>
      <c r="HB176" s="193"/>
      <c r="HC176" s="193"/>
      <c r="HD176" s="193"/>
      <c r="HE176" s="193"/>
      <c r="HF176" s="193"/>
      <c r="HG176" s="193"/>
      <c r="HH176" s="193"/>
      <c r="HI176" s="193"/>
      <c r="HJ176" s="193"/>
      <c r="HK176" s="193"/>
      <c r="HL176" s="193"/>
      <c r="HM176" s="193"/>
      <c r="HN176" s="193"/>
      <c r="HO176" s="193"/>
      <c r="HP176" s="193"/>
      <c r="HQ176" s="193"/>
      <c r="HR176" s="193"/>
      <c r="HS176" s="193"/>
      <c r="HT176" s="193"/>
      <c r="HU176" s="193"/>
      <c r="HV176" s="193"/>
      <c r="HW176" s="193"/>
      <c r="HX176" s="193"/>
      <c r="HY176" s="193"/>
      <c r="HZ176" s="193"/>
      <c r="IA176" s="193"/>
      <c r="IB176" s="193"/>
      <c r="IC176" s="193"/>
      <c r="ID176" s="193" t="n">
        <v>0</v>
      </c>
      <c r="IE176" s="193" t="n">
        <v>0</v>
      </c>
    </row>
    <row r="177" customFormat="false" ht="12.75" hidden="false" customHeight="false" outlineLevel="0" collapsed="false"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  <c r="AW177" s="193"/>
      <c r="AX177" s="193"/>
      <c r="AY177" s="193"/>
      <c r="AZ177" s="193"/>
      <c r="BA177" s="193"/>
      <c r="BB177" s="193"/>
      <c r="BC177" s="193"/>
      <c r="BD177" s="193"/>
      <c r="BE177" s="193"/>
      <c r="BF177" s="193"/>
      <c r="BG177" s="193"/>
      <c r="BH177" s="193"/>
      <c r="BI177" s="193"/>
      <c r="BJ177" s="193"/>
      <c r="BK177" s="193"/>
      <c r="BL177" s="193"/>
      <c r="BM177" s="193"/>
      <c r="BN177" s="193"/>
      <c r="BO177" s="193"/>
      <c r="BP177" s="193"/>
      <c r="BQ177" s="193"/>
      <c r="BR177" s="193"/>
      <c r="BS177" s="193"/>
      <c r="BT177" s="193"/>
      <c r="BU177" s="193"/>
      <c r="BV177" s="193"/>
      <c r="BW177" s="193"/>
      <c r="BX177" s="193"/>
      <c r="BY177" s="193"/>
      <c r="BZ177" s="193"/>
      <c r="CA177" s="193"/>
      <c r="CB177" s="193"/>
      <c r="CC177" s="193"/>
      <c r="CD177" s="193"/>
      <c r="CE177" s="193"/>
      <c r="CF177" s="193"/>
      <c r="CG177" s="193"/>
      <c r="CH177" s="193"/>
      <c r="CI177" s="193"/>
      <c r="CJ177" s="193"/>
      <c r="CK177" s="193"/>
      <c r="CL177" s="193"/>
      <c r="CM177" s="193"/>
      <c r="CN177" s="193"/>
      <c r="CO177" s="193"/>
      <c r="CP177" s="193"/>
      <c r="CQ177" s="193"/>
      <c r="CR177" s="193"/>
      <c r="CS177" s="193"/>
      <c r="CT177" s="193"/>
      <c r="CU177" s="193"/>
      <c r="CV177" s="193"/>
      <c r="CW177" s="193"/>
      <c r="CX177" s="193"/>
      <c r="CY177" s="193"/>
      <c r="CZ177" s="193"/>
      <c r="DA177" s="193"/>
      <c r="DB177" s="193"/>
      <c r="DC177" s="193"/>
      <c r="DD177" s="193"/>
      <c r="DE177" s="193"/>
      <c r="DF177" s="193"/>
      <c r="DG177" s="193"/>
      <c r="DH177" s="193"/>
      <c r="DI177" s="193"/>
      <c r="DJ177" s="193"/>
      <c r="DK177" s="193"/>
      <c r="DL177" s="193"/>
      <c r="DM177" s="193"/>
      <c r="DN177" s="193"/>
      <c r="DO177" s="193"/>
      <c r="DP177" s="193"/>
      <c r="DQ177" s="193"/>
      <c r="DR177" s="193"/>
      <c r="DS177" s="193"/>
      <c r="DT177" s="193"/>
      <c r="DU177" s="193"/>
      <c r="DV177" s="193"/>
      <c r="DW177" s="193"/>
      <c r="DX177" s="193"/>
      <c r="DY177" s="193"/>
      <c r="DZ177" s="193"/>
      <c r="EA177" s="193"/>
      <c r="EB177" s="193"/>
      <c r="EC177" s="193"/>
      <c r="ED177" s="193"/>
      <c r="EE177" s="193"/>
      <c r="EF177" s="193"/>
      <c r="EG177" s="193"/>
      <c r="EH177" s="193"/>
      <c r="EI177" s="193"/>
      <c r="EJ177" s="193"/>
      <c r="EK177" s="193"/>
      <c r="EL177" s="193"/>
      <c r="EM177" s="193"/>
      <c r="EN177" s="193"/>
      <c r="EO177" s="193"/>
      <c r="EP177" s="193"/>
      <c r="EQ177" s="193"/>
      <c r="ER177" s="193"/>
      <c r="ES177" s="193"/>
      <c r="ET177" s="193"/>
      <c r="EU177" s="193"/>
      <c r="EV177" s="193"/>
      <c r="EW177" s="193"/>
      <c r="EX177" s="193"/>
      <c r="EY177" s="193"/>
      <c r="EZ177" s="193"/>
      <c r="FA177" s="193"/>
      <c r="FB177" s="193"/>
      <c r="FC177" s="193"/>
      <c r="FD177" s="193"/>
      <c r="FE177" s="193"/>
      <c r="FF177" s="193"/>
      <c r="FG177" s="193"/>
      <c r="FH177" s="193"/>
      <c r="FI177" s="193"/>
      <c r="FJ177" s="193"/>
      <c r="FK177" s="193"/>
      <c r="FL177" s="193"/>
      <c r="FM177" s="193"/>
      <c r="FN177" s="193"/>
      <c r="FO177" s="193"/>
      <c r="FP177" s="193"/>
      <c r="FQ177" s="193"/>
      <c r="FR177" s="193"/>
      <c r="FS177" s="193"/>
      <c r="FT177" s="193"/>
      <c r="FU177" s="193"/>
      <c r="FV177" s="193"/>
      <c r="FW177" s="193"/>
      <c r="FX177" s="193"/>
      <c r="FY177" s="193"/>
      <c r="FZ177" s="193"/>
      <c r="GA177" s="193"/>
      <c r="GB177" s="193"/>
      <c r="GC177" s="193"/>
      <c r="GD177" s="193"/>
      <c r="GE177" s="193"/>
      <c r="GF177" s="193"/>
      <c r="GG177" s="193"/>
      <c r="GH177" s="193"/>
      <c r="GI177" s="193"/>
      <c r="GJ177" s="193"/>
      <c r="GK177" s="193"/>
      <c r="GL177" s="193"/>
      <c r="GM177" s="193"/>
      <c r="GN177" s="193"/>
      <c r="GO177" s="193"/>
      <c r="GP177" s="193"/>
      <c r="GQ177" s="193"/>
      <c r="GR177" s="193"/>
      <c r="GS177" s="193"/>
      <c r="GT177" s="193"/>
      <c r="GU177" s="193"/>
      <c r="GV177" s="193"/>
      <c r="GW177" s="193"/>
      <c r="GX177" s="193"/>
      <c r="GY177" s="193"/>
      <c r="GZ177" s="193"/>
      <c r="HA177" s="193"/>
      <c r="HB177" s="193"/>
      <c r="HC177" s="193"/>
      <c r="HD177" s="193"/>
      <c r="HE177" s="193"/>
      <c r="HF177" s="193"/>
      <c r="HG177" s="193"/>
      <c r="HH177" s="193"/>
      <c r="HI177" s="193"/>
      <c r="HJ177" s="193"/>
      <c r="HK177" s="193"/>
      <c r="HL177" s="193"/>
      <c r="HM177" s="193"/>
      <c r="HN177" s="193"/>
      <c r="HO177" s="193"/>
      <c r="HP177" s="193"/>
      <c r="HQ177" s="193"/>
      <c r="HR177" s="193"/>
      <c r="HS177" s="193"/>
      <c r="HT177" s="193"/>
      <c r="HU177" s="193"/>
      <c r="HV177" s="193"/>
      <c r="HW177" s="193"/>
      <c r="HX177" s="193"/>
      <c r="HY177" s="193"/>
      <c r="HZ177" s="193"/>
      <c r="IA177" s="193"/>
      <c r="IB177" s="193"/>
      <c r="IC177" s="193"/>
      <c r="ID177" s="193" t="n">
        <v>0</v>
      </c>
      <c r="IE177" s="193" t="n">
        <v>0</v>
      </c>
    </row>
    <row r="178" customFormat="false" ht="12.75" hidden="false" customHeight="false" outlineLevel="0" collapsed="false"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  <c r="AW178" s="193"/>
      <c r="AX178" s="193"/>
      <c r="AY178" s="193"/>
      <c r="AZ178" s="193"/>
      <c r="BA178" s="193"/>
      <c r="BB178" s="193"/>
      <c r="BC178" s="193"/>
      <c r="BD178" s="193"/>
      <c r="BE178" s="193"/>
      <c r="BF178" s="193"/>
      <c r="BG178" s="193"/>
      <c r="BH178" s="193"/>
      <c r="BI178" s="193"/>
      <c r="BJ178" s="193"/>
      <c r="BK178" s="193"/>
      <c r="BL178" s="193"/>
      <c r="BM178" s="193"/>
      <c r="BN178" s="193"/>
      <c r="BO178" s="193"/>
      <c r="BP178" s="193"/>
      <c r="BQ178" s="193"/>
      <c r="BR178" s="193"/>
      <c r="BS178" s="193"/>
      <c r="BT178" s="193"/>
      <c r="BU178" s="193"/>
      <c r="BV178" s="193"/>
      <c r="BW178" s="193"/>
      <c r="BX178" s="193"/>
      <c r="BY178" s="193"/>
      <c r="BZ178" s="193"/>
      <c r="CA178" s="193"/>
      <c r="CB178" s="193"/>
      <c r="CC178" s="193"/>
      <c r="CD178" s="193"/>
      <c r="CE178" s="193"/>
      <c r="CF178" s="193"/>
      <c r="CG178" s="193"/>
      <c r="CH178" s="193"/>
      <c r="CI178" s="193"/>
      <c r="CJ178" s="193"/>
      <c r="CK178" s="193"/>
      <c r="CL178" s="193"/>
      <c r="CM178" s="193"/>
      <c r="CN178" s="193"/>
      <c r="CO178" s="193"/>
      <c r="CP178" s="193"/>
      <c r="CQ178" s="193"/>
      <c r="CR178" s="193"/>
      <c r="CS178" s="193"/>
      <c r="CT178" s="193"/>
      <c r="CU178" s="193"/>
      <c r="CV178" s="193"/>
      <c r="CW178" s="193"/>
      <c r="CX178" s="193"/>
      <c r="CY178" s="193"/>
      <c r="CZ178" s="193"/>
      <c r="DA178" s="193"/>
      <c r="DB178" s="193"/>
      <c r="DC178" s="193"/>
      <c r="DD178" s="193"/>
      <c r="DE178" s="193"/>
      <c r="DF178" s="193"/>
      <c r="DG178" s="193"/>
      <c r="DH178" s="193"/>
      <c r="DI178" s="193"/>
      <c r="DJ178" s="193"/>
      <c r="DK178" s="193"/>
      <c r="DL178" s="193"/>
      <c r="DM178" s="193"/>
      <c r="DN178" s="193"/>
      <c r="DO178" s="193"/>
      <c r="DP178" s="193"/>
      <c r="DQ178" s="193"/>
      <c r="DR178" s="193"/>
      <c r="DS178" s="193"/>
      <c r="DT178" s="193"/>
      <c r="DU178" s="193"/>
      <c r="DV178" s="193"/>
      <c r="DW178" s="193"/>
      <c r="DX178" s="193"/>
      <c r="DY178" s="193"/>
      <c r="DZ178" s="193"/>
      <c r="EA178" s="193"/>
      <c r="EB178" s="193"/>
      <c r="EC178" s="193"/>
      <c r="ED178" s="193"/>
      <c r="EE178" s="193"/>
      <c r="EF178" s="193"/>
      <c r="EG178" s="193"/>
      <c r="EH178" s="193"/>
      <c r="EI178" s="193"/>
      <c r="EJ178" s="193"/>
      <c r="EK178" s="193"/>
      <c r="EL178" s="193"/>
      <c r="EM178" s="193"/>
      <c r="EN178" s="193"/>
      <c r="EO178" s="193"/>
      <c r="EP178" s="193"/>
      <c r="EQ178" s="193"/>
      <c r="ER178" s="193"/>
      <c r="ES178" s="193"/>
      <c r="ET178" s="193"/>
      <c r="EU178" s="193"/>
      <c r="EV178" s="193"/>
      <c r="EW178" s="193"/>
      <c r="EX178" s="193"/>
      <c r="EY178" s="193"/>
      <c r="EZ178" s="193"/>
      <c r="FA178" s="193"/>
      <c r="FB178" s="193"/>
      <c r="FC178" s="193"/>
      <c r="FD178" s="193"/>
      <c r="FE178" s="193"/>
      <c r="FF178" s="193"/>
      <c r="FG178" s="193"/>
      <c r="FH178" s="193"/>
      <c r="FI178" s="193"/>
      <c r="FJ178" s="193"/>
      <c r="FK178" s="193"/>
      <c r="FL178" s="193"/>
      <c r="FM178" s="193"/>
      <c r="FN178" s="193"/>
      <c r="FO178" s="193"/>
      <c r="FP178" s="193"/>
      <c r="FQ178" s="193"/>
      <c r="FR178" s="193"/>
      <c r="FS178" s="193"/>
      <c r="FT178" s="193"/>
      <c r="FU178" s="193"/>
      <c r="FV178" s="193"/>
      <c r="FW178" s="193"/>
      <c r="FX178" s="193"/>
      <c r="FY178" s="193"/>
      <c r="FZ178" s="193"/>
      <c r="GA178" s="193"/>
      <c r="GB178" s="193"/>
      <c r="GC178" s="193"/>
      <c r="GD178" s="193"/>
      <c r="GE178" s="193"/>
      <c r="GF178" s="193"/>
      <c r="GG178" s="193"/>
      <c r="GH178" s="193"/>
      <c r="GI178" s="193"/>
      <c r="GJ178" s="193"/>
      <c r="GK178" s="193"/>
      <c r="GL178" s="193"/>
      <c r="GM178" s="193"/>
      <c r="GN178" s="193"/>
      <c r="GO178" s="193"/>
      <c r="GP178" s="193"/>
      <c r="GQ178" s="193"/>
      <c r="GR178" s="193"/>
      <c r="GS178" s="193"/>
      <c r="GT178" s="193"/>
      <c r="GU178" s="193"/>
      <c r="GV178" s="193"/>
      <c r="GW178" s="193"/>
      <c r="GX178" s="193"/>
      <c r="GY178" s="193"/>
      <c r="GZ178" s="193"/>
      <c r="HA178" s="193"/>
      <c r="HB178" s="193"/>
      <c r="HC178" s="193"/>
      <c r="HD178" s="193"/>
      <c r="HE178" s="193"/>
      <c r="HF178" s="193"/>
      <c r="HG178" s="193"/>
      <c r="HH178" s="193"/>
      <c r="HI178" s="193"/>
      <c r="HJ178" s="193"/>
      <c r="HK178" s="193"/>
      <c r="HL178" s="193"/>
      <c r="HM178" s="193"/>
      <c r="HN178" s="193"/>
      <c r="HO178" s="193"/>
      <c r="HP178" s="193"/>
      <c r="HQ178" s="193"/>
      <c r="HR178" s="193"/>
      <c r="HS178" s="193"/>
      <c r="HT178" s="193"/>
      <c r="HU178" s="193"/>
      <c r="HV178" s="193"/>
      <c r="HW178" s="193"/>
      <c r="HX178" s="193"/>
      <c r="HY178" s="193"/>
      <c r="HZ178" s="193"/>
      <c r="IA178" s="193"/>
      <c r="IB178" s="193"/>
      <c r="IC178" s="193"/>
      <c r="ID178" s="193" t="n">
        <v>0</v>
      </c>
      <c r="IE178" s="193" t="n">
        <v>0</v>
      </c>
    </row>
    <row r="179" customFormat="false" ht="12.75" hidden="false" customHeight="false" outlineLevel="0" collapsed="false"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  <c r="AW179" s="193"/>
      <c r="AX179" s="193"/>
      <c r="AY179" s="193"/>
      <c r="AZ179" s="193"/>
      <c r="BA179" s="193"/>
      <c r="BB179" s="193"/>
      <c r="BC179" s="193"/>
      <c r="BD179" s="193"/>
      <c r="BE179" s="193"/>
      <c r="BF179" s="193"/>
      <c r="BG179" s="193"/>
      <c r="BH179" s="193"/>
      <c r="BI179" s="193"/>
      <c r="BJ179" s="193"/>
      <c r="BK179" s="193"/>
      <c r="BL179" s="193"/>
      <c r="BM179" s="193"/>
      <c r="BN179" s="193"/>
      <c r="BO179" s="193"/>
      <c r="BP179" s="193"/>
      <c r="BQ179" s="193"/>
      <c r="BR179" s="193"/>
      <c r="BS179" s="193"/>
      <c r="BT179" s="193"/>
      <c r="BU179" s="193"/>
      <c r="BV179" s="193"/>
      <c r="BW179" s="193"/>
      <c r="BX179" s="193"/>
      <c r="BY179" s="193"/>
      <c r="BZ179" s="193"/>
      <c r="CA179" s="193"/>
      <c r="CB179" s="193"/>
      <c r="CC179" s="193"/>
      <c r="CD179" s="193"/>
      <c r="CE179" s="193"/>
      <c r="CF179" s="193"/>
      <c r="CG179" s="193"/>
      <c r="CH179" s="193"/>
      <c r="CI179" s="193"/>
      <c r="CJ179" s="193"/>
      <c r="CK179" s="193"/>
      <c r="CL179" s="193"/>
      <c r="CM179" s="193"/>
      <c r="CN179" s="193"/>
      <c r="CO179" s="193"/>
      <c r="CP179" s="193"/>
      <c r="CQ179" s="193"/>
      <c r="CR179" s="193"/>
      <c r="CS179" s="193"/>
      <c r="CT179" s="193"/>
      <c r="CU179" s="193"/>
      <c r="CV179" s="193"/>
      <c r="CW179" s="193"/>
      <c r="CX179" s="193"/>
      <c r="CY179" s="193"/>
      <c r="CZ179" s="193"/>
      <c r="DA179" s="193"/>
      <c r="DB179" s="193"/>
      <c r="DC179" s="193"/>
      <c r="DD179" s="193"/>
      <c r="DE179" s="193"/>
      <c r="DF179" s="193"/>
      <c r="DG179" s="193"/>
      <c r="DH179" s="193"/>
      <c r="DI179" s="193"/>
      <c r="DJ179" s="193"/>
      <c r="DK179" s="193"/>
      <c r="DL179" s="193"/>
      <c r="DM179" s="193"/>
      <c r="DN179" s="193"/>
      <c r="DO179" s="193"/>
      <c r="DP179" s="193"/>
      <c r="DQ179" s="193"/>
      <c r="DR179" s="193"/>
      <c r="DS179" s="193"/>
      <c r="DT179" s="193"/>
      <c r="DU179" s="193"/>
      <c r="DV179" s="193"/>
      <c r="DW179" s="193"/>
      <c r="DX179" s="193"/>
      <c r="DY179" s="193"/>
      <c r="DZ179" s="193"/>
      <c r="EA179" s="193"/>
      <c r="EB179" s="193"/>
      <c r="EC179" s="193"/>
      <c r="ED179" s="193"/>
      <c r="EE179" s="193"/>
      <c r="EF179" s="193"/>
      <c r="EG179" s="193"/>
      <c r="EH179" s="193"/>
      <c r="EI179" s="193"/>
      <c r="EJ179" s="193"/>
      <c r="EK179" s="193"/>
      <c r="EL179" s="193"/>
      <c r="EM179" s="193"/>
      <c r="EN179" s="193"/>
      <c r="EO179" s="193"/>
      <c r="EP179" s="193"/>
      <c r="EQ179" s="193"/>
      <c r="ER179" s="193"/>
      <c r="ES179" s="193"/>
      <c r="ET179" s="193"/>
      <c r="EU179" s="193"/>
      <c r="EV179" s="193"/>
      <c r="EW179" s="193"/>
      <c r="EX179" s="193"/>
      <c r="EY179" s="193"/>
      <c r="EZ179" s="193"/>
      <c r="FA179" s="193"/>
      <c r="FB179" s="193"/>
      <c r="FC179" s="193"/>
      <c r="FD179" s="193"/>
      <c r="FE179" s="193"/>
      <c r="FF179" s="193"/>
      <c r="FG179" s="193"/>
      <c r="FH179" s="193"/>
      <c r="FI179" s="193"/>
      <c r="FJ179" s="193"/>
      <c r="FK179" s="193"/>
      <c r="FL179" s="193"/>
      <c r="FM179" s="193"/>
      <c r="FN179" s="193"/>
      <c r="FO179" s="193"/>
      <c r="FP179" s="193"/>
      <c r="FQ179" s="193"/>
      <c r="FR179" s="193"/>
      <c r="FS179" s="193"/>
      <c r="FT179" s="193"/>
      <c r="FU179" s="193"/>
      <c r="FV179" s="193"/>
      <c r="FW179" s="193"/>
      <c r="FX179" s="193"/>
      <c r="FY179" s="193"/>
      <c r="FZ179" s="193"/>
      <c r="GA179" s="193"/>
      <c r="GB179" s="193"/>
      <c r="GC179" s="193"/>
      <c r="GD179" s="193"/>
      <c r="GE179" s="193"/>
      <c r="GF179" s="193"/>
      <c r="GG179" s="193"/>
      <c r="GH179" s="193"/>
      <c r="GI179" s="193"/>
      <c r="GJ179" s="193"/>
      <c r="GK179" s="193"/>
      <c r="GL179" s="193"/>
      <c r="GM179" s="193"/>
      <c r="GN179" s="193"/>
      <c r="GO179" s="193"/>
      <c r="GP179" s="193"/>
      <c r="GQ179" s="193"/>
      <c r="GR179" s="193"/>
      <c r="GS179" s="193"/>
      <c r="GT179" s="193"/>
      <c r="GU179" s="193"/>
      <c r="GV179" s="193"/>
      <c r="GW179" s="193"/>
      <c r="GX179" s="193"/>
      <c r="GY179" s="193"/>
      <c r="GZ179" s="193"/>
      <c r="HA179" s="193"/>
      <c r="HB179" s="193"/>
      <c r="HC179" s="193"/>
      <c r="HD179" s="193"/>
      <c r="HE179" s="193"/>
      <c r="HF179" s="193"/>
      <c r="HG179" s="193"/>
      <c r="HH179" s="193"/>
      <c r="HI179" s="193"/>
      <c r="HJ179" s="193"/>
      <c r="HK179" s="193"/>
      <c r="HL179" s="193"/>
      <c r="HM179" s="193"/>
      <c r="HN179" s="193"/>
      <c r="HO179" s="193"/>
      <c r="HP179" s="193"/>
      <c r="HQ179" s="193"/>
      <c r="HR179" s="193"/>
      <c r="HS179" s="193"/>
      <c r="HT179" s="193"/>
      <c r="HU179" s="193"/>
      <c r="HV179" s="193"/>
      <c r="HW179" s="193"/>
      <c r="HX179" s="193"/>
      <c r="HY179" s="193"/>
      <c r="HZ179" s="193"/>
      <c r="IA179" s="193"/>
      <c r="IB179" s="193"/>
      <c r="IC179" s="193"/>
      <c r="ID179" s="193" t="n">
        <v>0</v>
      </c>
      <c r="IE179" s="193" t="n">
        <v>0</v>
      </c>
    </row>
    <row r="180" customFormat="false" ht="12.75" hidden="false" customHeight="false" outlineLevel="0" collapsed="false"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  <c r="AW180" s="193"/>
      <c r="AX180" s="193"/>
      <c r="AY180" s="193"/>
      <c r="AZ180" s="193"/>
      <c r="BA180" s="193"/>
      <c r="BB180" s="193"/>
      <c r="BC180" s="193"/>
      <c r="BD180" s="193"/>
      <c r="BE180" s="193"/>
      <c r="BF180" s="193"/>
      <c r="BG180" s="193"/>
      <c r="BH180" s="193"/>
      <c r="BI180" s="193"/>
      <c r="BJ180" s="193"/>
      <c r="BK180" s="193"/>
      <c r="BL180" s="193"/>
      <c r="BM180" s="193"/>
      <c r="BN180" s="193"/>
      <c r="BO180" s="193"/>
      <c r="BP180" s="193"/>
      <c r="BQ180" s="193"/>
      <c r="BR180" s="193"/>
      <c r="BS180" s="193"/>
      <c r="BT180" s="193"/>
      <c r="BU180" s="193"/>
      <c r="BV180" s="193"/>
      <c r="BW180" s="193"/>
      <c r="BX180" s="193"/>
      <c r="BY180" s="193"/>
      <c r="BZ180" s="193"/>
      <c r="CA180" s="193"/>
      <c r="CB180" s="193"/>
      <c r="CC180" s="193"/>
      <c r="CD180" s="193"/>
      <c r="CE180" s="193"/>
      <c r="CF180" s="193"/>
      <c r="CG180" s="193"/>
      <c r="CH180" s="193"/>
      <c r="CI180" s="193"/>
      <c r="CJ180" s="193"/>
      <c r="CK180" s="193"/>
      <c r="CL180" s="193"/>
      <c r="CM180" s="193"/>
      <c r="CN180" s="193"/>
      <c r="CO180" s="193"/>
      <c r="CP180" s="193"/>
      <c r="CQ180" s="193"/>
      <c r="CR180" s="193"/>
      <c r="CS180" s="193"/>
      <c r="CT180" s="193"/>
      <c r="CU180" s="193"/>
      <c r="CV180" s="193"/>
      <c r="CW180" s="193"/>
      <c r="CX180" s="193"/>
      <c r="CY180" s="193"/>
      <c r="CZ180" s="193"/>
      <c r="DA180" s="193"/>
      <c r="DB180" s="193"/>
      <c r="DC180" s="193"/>
      <c r="DD180" s="193"/>
      <c r="DE180" s="193"/>
      <c r="DF180" s="193"/>
      <c r="DG180" s="193"/>
      <c r="DH180" s="193"/>
      <c r="DI180" s="193"/>
      <c r="DJ180" s="193"/>
      <c r="DK180" s="193"/>
      <c r="DL180" s="193"/>
      <c r="DM180" s="193"/>
      <c r="DN180" s="193"/>
      <c r="DO180" s="193"/>
      <c r="DP180" s="193"/>
      <c r="DQ180" s="193"/>
      <c r="DR180" s="193"/>
      <c r="DS180" s="193"/>
      <c r="DT180" s="193"/>
      <c r="DU180" s="193"/>
      <c r="DV180" s="193"/>
      <c r="DW180" s="193"/>
      <c r="DX180" s="193"/>
      <c r="DY180" s="193"/>
      <c r="DZ180" s="193"/>
      <c r="EA180" s="193"/>
      <c r="EB180" s="193"/>
      <c r="EC180" s="193"/>
      <c r="ED180" s="193"/>
      <c r="EE180" s="193"/>
      <c r="EF180" s="193"/>
      <c r="EG180" s="193"/>
      <c r="EH180" s="193"/>
      <c r="EI180" s="193"/>
      <c r="EJ180" s="193"/>
      <c r="EK180" s="193"/>
      <c r="EL180" s="193"/>
      <c r="EM180" s="193"/>
      <c r="EN180" s="193"/>
      <c r="EO180" s="193"/>
      <c r="EP180" s="193"/>
      <c r="EQ180" s="193"/>
      <c r="ER180" s="193"/>
      <c r="ES180" s="193"/>
      <c r="ET180" s="193"/>
      <c r="EU180" s="193"/>
      <c r="EV180" s="193"/>
      <c r="EW180" s="193"/>
      <c r="EX180" s="193"/>
      <c r="EY180" s="193"/>
      <c r="EZ180" s="193"/>
      <c r="FA180" s="193"/>
      <c r="FB180" s="193"/>
      <c r="FC180" s="193"/>
      <c r="FD180" s="193"/>
      <c r="FE180" s="193"/>
      <c r="FF180" s="193"/>
      <c r="FG180" s="193"/>
      <c r="FH180" s="193"/>
      <c r="FI180" s="193"/>
      <c r="FJ180" s="193"/>
      <c r="FK180" s="193"/>
      <c r="FL180" s="193"/>
      <c r="FM180" s="193"/>
      <c r="FN180" s="193"/>
      <c r="FO180" s="193"/>
      <c r="FP180" s="193"/>
      <c r="FQ180" s="193"/>
      <c r="FR180" s="193"/>
      <c r="FS180" s="193"/>
      <c r="FT180" s="193"/>
      <c r="FU180" s="193"/>
      <c r="FV180" s="193"/>
      <c r="FW180" s="193"/>
      <c r="FX180" s="193"/>
      <c r="FY180" s="193"/>
      <c r="FZ180" s="193"/>
      <c r="GA180" s="193"/>
      <c r="GB180" s="193"/>
      <c r="GC180" s="193"/>
      <c r="GD180" s="193"/>
      <c r="GE180" s="193"/>
      <c r="GF180" s="193"/>
      <c r="GG180" s="193"/>
      <c r="GH180" s="193"/>
      <c r="GI180" s="193"/>
      <c r="GJ180" s="193"/>
      <c r="GK180" s="193"/>
      <c r="GL180" s="193"/>
      <c r="GM180" s="193"/>
      <c r="GN180" s="193"/>
      <c r="GO180" s="193"/>
      <c r="GP180" s="193"/>
      <c r="GQ180" s="193"/>
      <c r="GR180" s="193"/>
      <c r="GS180" s="193"/>
      <c r="GT180" s="193"/>
      <c r="GU180" s="193"/>
      <c r="GV180" s="193"/>
      <c r="GW180" s="193"/>
      <c r="GX180" s="193"/>
      <c r="GY180" s="193"/>
      <c r="GZ180" s="193"/>
      <c r="HA180" s="193"/>
      <c r="HB180" s="193"/>
      <c r="HC180" s="193"/>
      <c r="HD180" s="193"/>
      <c r="HE180" s="193"/>
      <c r="HF180" s="193"/>
      <c r="HG180" s="193"/>
      <c r="HH180" s="193"/>
      <c r="HI180" s="193"/>
      <c r="HJ180" s="193"/>
      <c r="HK180" s="193"/>
      <c r="HL180" s="193"/>
      <c r="HM180" s="193"/>
      <c r="HN180" s="193"/>
      <c r="HO180" s="193"/>
      <c r="HP180" s="193"/>
      <c r="HQ180" s="193"/>
      <c r="HR180" s="193"/>
      <c r="HS180" s="193"/>
      <c r="HT180" s="193"/>
      <c r="HU180" s="193"/>
      <c r="HV180" s="193"/>
      <c r="HW180" s="193"/>
      <c r="HX180" s="193"/>
      <c r="HY180" s="193"/>
      <c r="HZ180" s="193"/>
      <c r="IA180" s="193"/>
      <c r="IB180" s="193"/>
      <c r="IC180" s="193"/>
      <c r="ID180" s="193" t="n">
        <v>0</v>
      </c>
      <c r="IE180" s="193" t="n">
        <v>0</v>
      </c>
    </row>
    <row r="181" customFormat="false" ht="12.75" hidden="false" customHeight="false" outlineLevel="0" collapsed="false"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  <c r="AW181" s="193"/>
      <c r="AX181" s="193"/>
      <c r="AY181" s="193"/>
      <c r="AZ181" s="193"/>
      <c r="BA181" s="193"/>
      <c r="BB181" s="193"/>
      <c r="BC181" s="193"/>
      <c r="BD181" s="193"/>
      <c r="BE181" s="193"/>
      <c r="BF181" s="193"/>
      <c r="BG181" s="193"/>
      <c r="BH181" s="193"/>
      <c r="BI181" s="193"/>
      <c r="BJ181" s="193"/>
      <c r="BK181" s="193"/>
      <c r="BL181" s="193"/>
      <c r="BM181" s="193"/>
      <c r="BN181" s="193"/>
      <c r="BO181" s="193"/>
      <c r="BP181" s="193"/>
      <c r="BQ181" s="193"/>
      <c r="BR181" s="193"/>
      <c r="BS181" s="193"/>
      <c r="BT181" s="193"/>
      <c r="BU181" s="193"/>
      <c r="BV181" s="193"/>
      <c r="BW181" s="193"/>
      <c r="BX181" s="193"/>
      <c r="BY181" s="193"/>
      <c r="BZ181" s="193"/>
      <c r="CA181" s="193"/>
      <c r="CB181" s="193"/>
      <c r="CC181" s="193"/>
      <c r="CD181" s="193"/>
      <c r="CE181" s="193"/>
      <c r="CF181" s="193"/>
      <c r="CG181" s="193"/>
      <c r="CH181" s="193"/>
      <c r="CI181" s="193"/>
      <c r="CJ181" s="193"/>
      <c r="CK181" s="193"/>
      <c r="CL181" s="193"/>
      <c r="CM181" s="193"/>
      <c r="CN181" s="193"/>
      <c r="CO181" s="193"/>
      <c r="CP181" s="193"/>
      <c r="CQ181" s="193"/>
      <c r="CR181" s="193"/>
      <c r="CS181" s="193"/>
      <c r="CT181" s="193"/>
      <c r="CU181" s="193"/>
      <c r="CV181" s="193"/>
      <c r="CW181" s="193"/>
      <c r="CX181" s="193"/>
      <c r="CY181" s="193"/>
      <c r="CZ181" s="193"/>
      <c r="DA181" s="193"/>
      <c r="DB181" s="193"/>
      <c r="DC181" s="193"/>
      <c r="DD181" s="193"/>
      <c r="DE181" s="193"/>
      <c r="DF181" s="193"/>
      <c r="DG181" s="193"/>
      <c r="DH181" s="193"/>
      <c r="DI181" s="193"/>
      <c r="DJ181" s="193"/>
      <c r="DK181" s="193"/>
      <c r="DL181" s="193"/>
      <c r="DM181" s="193"/>
      <c r="DN181" s="193"/>
      <c r="DO181" s="193"/>
      <c r="DP181" s="193"/>
      <c r="DQ181" s="193"/>
      <c r="DR181" s="193"/>
      <c r="DS181" s="193"/>
      <c r="DT181" s="193"/>
      <c r="DU181" s="193"/>
      <c r="DV181" s="193"/>
      <c r="DW181" s="193"/>
      <c r="DX181" s="193"/>
      <c r="DY181" s="193"/>
      <c r="DZ181" s="193"/>
      <c r="EA181" s="193"/>
      <c r="EB181" s="193"/>
      <c r="EC181" s="193"/>
      <c r="ED181" s="193"/>
      <c r="EE181" s="193"/>
      <c r="EF181" s="193"/>
      <c r="EG181" s="193"/>
      <c r="EH181" s="193"/>
      <c r="EI181" s="193"/>
      <c r="EJ181" s="193"/>
      <c r="EK181" s="193"/>
      <c r="EL181" s="193"/>
      <c r="EM181" s="193"/>
      <c r="EN181" s="193"/>
      <c r="EO181" s="193"/>
      <c r="EP181" s="193"/>
      <c r="EQ181" s="193"/>
      <c r="ER181" s="193"/>
      <c r="ES181" s="193"/>
      <c r="ET181" s="193"/>
      <c r="EU181" s="193"/>
      <c r="EV181" s="193"/>
      <c r="EW181" s="193"/>
      <c r="EX181" s="193"/>
      <c r="EY181" s="193"/>
      <c r="EZ181" s="193"/>
      <c r="FA181" s="193"/>
      <c r="FB181" s="193"/>
      <c r="FC181" s="193"/>
      <c r="FD181" s="193"/>
      <c r="FE181" s="193"/>
      <c r="FF181" s="193"/>
      <c r="FG181" s="193"/>
      <c r="FH181" s="193"/>
      <c r="FI181" s="193"/>
      <c r="FJ181" s="193"/>
      <c r="FK181" s="193"/>
      <c r="FL181" s="193"/>
      <c r="FM181" s="193"/>
      <c r="FN181" s="193"/>
      <c r="FO181" s="193"/>
      <c r="FP181" s="193"/>
      <c r="FQ181" s="193"/>
      <c r="FR181" s="193"/>
      <c r="FS181" s="193"/>
      <c r="FT181" s="193"/>
      <c r="FU181" s="193"/>
      <c r="FV181" s="193"/>
      <c r="FW181" s="193"/>
      <c r="FX181" s="193"/>
      <c r="FY181" s="193"/>
      <c r="FZ181" s="193"/>
      <c r="GA181" s="193"/>
      <c r="GB181" s="193"/>
      <c r="GC181" s="193"/>
      <c r="GD181" s="193"/>
      <c r="GE181" s="193"/>
      <c r="GF181" s="193"/>
      <c r="GG181" s="193"/>
      <c r="GH181" s="193"/>
      <c r="GI181" s="193"/>
      <c r="GJ181" s="193"/>
      <c r="GK181" s="193"/>
      <c r="GL181" s="193"/>
      <c r="GM181" s="193"/>
      <c r="GN181" s="193"/>
      <c r="GO181" s="193"/>
      <c r="GP181" s="193"/>
      <c r="GQ181" s="193"/>
      <c r="GR181" s="193"/>
      <c r="GS181" s="193"/>
      <c r="GT181" s="193"/>
      <c r="GU181" s="193"/>
      <c r="GV181" s="193"/>
      <c r="GW181" s="193"/>
      <c r="GX181" s="193"/>
      <c r="GY181" s="193"/>
      <c r="GZ181" s="193"/>
      <c r="HA181" s="193"/>
      <c r="HB181" s="193"/>
      <c r="HC181" s="193"/>
      <c r="HD181" s="193"/>
      <c r="HE181" s="193"/>
      <c r="HF181" s="193"/>
      <c r="HG181" s="193"/>
      <c r="HH181" s="193"/>
      <c r="HI181" s="193"/>
      <c r="HJ181" s="193"/>
      <c r="HK181" s="193"/>
      <c r="HL181" s="193"/>
      <c r="HM181" s="193"/>
      <c r="HN181" s="193"/>
      <c r="HO181" s="193"/>
      <c r="HP181" s="193"/>
      <c r="HQ181" s="193"/>
      <c r="HR181" s="193"/>
      <c r="HS181" s="193"/>
      <c r="HT181" s="193"/>
      <c r="HU181" s="193"/>
      <c r="HV181" s="193"/>
      <c r="HW181" s="193"/>
      <c r="HX181" s="193"/>
      <c r="HY181" s="193"/>
      <c r="HZ181" s="193"/>
      <c r="IA181" s="193"/>
      <c r="IB181" s="193"/>
      <c r="IC181" s="193"/>
      <c r="ID181" s="193" t="n">
        <v>0</v>
      </c>
      <c r="IE181" s="193" t="n">
        <v>0</v>
      </c>
    </row>
    <row r="182" customFormat="false" ht="12.75" hidden="false" customHeight="false" outlineLevel="0" collapsed="false"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  <c r="AW182" s="193"/>
      <c r="AX182" s="193"/>
      <c r="AY182" s="193"/>
      <c r="AZ182" s="193"/>
      <c r="BA182" s="193"/>
      <c r="BB182" s="193"/>
      <c r="BC182" s="193"/>
      <c r="BD182" s="193"/>
      <c r="BE182" s="193"/>
      <c r="BF182" s="193"/>
      <c r="BG182" s="193"/>
      <c r="BH182" s="193"/>
      <c r="BI182" s="193"/>
      <c r="BJ182" s="193"/>
      <c r="BK182" s="193"/>
      <c r="BL182" s="193"/>
      <c r="BM182" s="193"/>
      <c r="BN182" s="193"/>
      <c r="BO182" s="193"/>
      <c r="BP182" s="193"/>
      <c r="BQ182" s="193"/>
      <c r="BR182" s="193"/>
      <c r="BS182" s="193"/>
      <c r="BT182" s="193"/>
      <c r="BU182" s="193"/>
      <c r="BV182" s="193"/>
      <c r="BW182" s="193"/>
      <c r="BX182" s="193"/>
      <c r="BY182" s="193"/>
      <c r="BZ182" s="193"/>
      <c r="CA182" s="193"/>
      <c r="CB182" s="193"/>
      <c r="CC182" s="193"/>
      <c r="CD182" s="193"/>
      <c r="CE182" s="193"/>
      <c r="CF182" s="193"/>
      <c r="CG182" s="193"/>
      <c r="CH182" s="193"/>
      <c r="CI182" s="193"/>
      <c r="CJ182" s="193"/>
      <c r="CK182" s="193"/>
      <c r="CL182" s="193"/>
      <c r="CM182" s="193"/>
      <c r="CN182" s="193"/>
      <c r="CO182" s="193"/>
      <c r="CP182" s="193"/>
      <c r="CQ182" s="193"/>
      <c r="CR182" s="193"/>
      <c r="CS182" s="193"/>
      <c r="CT182" s="193"/>
      <c r="CU182" s="193"/>
      <c r="CV182" s="193"/>
      <c r="CW182" s="193"/>
      <c r="CX182" s="193"/>
      <c r="CY182" s="193"/>
      <c r="CZ182" s="193"/>
      <c r="DA182" s="193"/>
      <c r="DB182" s="193"/>
      <c r="DC182" s="193"/>
      <c r="DD182" s="193"/>
      <c r="DE182" s="193"/>
      <c r="DF182" s="193"/>
      <c r="DG182" s="193"/>
      <c r="DH182" s="193"/>
      <c r="DI182" s="193"/>
      <c r="DJ182" s="193"/>
      <c r="DK182" s="193"/>
      <c r="DL182" s="193"/>
      <c r="DM182" s="193"/>
      <c r="DN182" s="193"/>
      <c r="DO182" s="193"/>
      <c r="DP182" s="193"/>
      <c r="DQ182" s="193"/>
      <c r="DR182" s="193"/>
      <c r="DS182" s="193"/>
      <c r="DT182" s="193"/>
      <c r="DU182" s="193"/>
      <c r="DV182" s="193"/>
      <c r="DW182" s="193"/>
      <c r="DX182" s="193"/>
      <c r="DY182" s="193"/>
      <c r="DZ182" s="193"/>
      <c r="EA182" s="193"/>
      <c r="EB182" s="193"/>
      <c r="EC182" s="193"/>
      <c r="ED182" s="193"/>
      <c r="EE182" s="193"/>
      <c r="EF182" s="193"/>
      <c r="EG182" s="193"/>
      <c r="EH182" s="193"/>
      <c r="EI182" s="193"/>
      <c r="EJ182" s="193"/>
      <c r="EK182" s="193"/>
      <c r="EL182" s="193"/>
      <c r="EM182" s="193"/>
      <c r="EN182" s="193"/>
      <c r="EO182" s="193"/>
      <c r="EP182" s="193"/>
      <c r="EQ182" s="193"/>
      <c r="ER182" s="193"/>
      <c r="ES182" s="193"/>
      <c r="ET182" s="193"/>
      <c r="EU182" s="193"/>
      <c r="EV182" s="193"/>
      <c r="EW182" s="193"/>
      <c r="EX182" s="193"/>
      <c r="EY182" s="193"/>
      <c r="EZ182" s="193"/>
      <c r="FA182" s="193"/>
      <c r="FB182" s="193"/>
      <c r="FC182" s="193"/>
      <c r="FD182" s="193"/>
      <c r="FE182" s="193"/>
      <c r="FF182" s="193"/>
      <c r="FG182" s="193"/>
      <c r="FH182" s="193"/>
      <c r="FI182" s="193"/>
      <c r="FJ182" s="193"/>
      <c r="FK182" s="193"/>
      <c r="FL182" s="193"/>
      <c r="FM182" s="193"/>
      <c r="FN182" s="193"/>
      <c r="FO182" s="193"/>
      <c r="FP182" s="193"/>
      <c r="FQ182" s="193"/>
      <c r="FR182" s="193"/>
      <c r="FS182" s="193"/>
      <c r="FT182" s="193"/>
      <c r="FU182" s="193"/>
      <c r="FV182" s="193"/>
      <c r="FW182" s="193"/>
      <c r="FX182" s="193"/>
      <c r="FY182" s="193"/>
      <c r="FZ182" s="193"/>
      <c r="GA182" s="193"/>
      <c r="GB182" s="193"/>
      <c r="GC182" s="193"/>
      <c r="GD182" s="193"/>
      <c r="GE182" s="193"/>
      <c r="GF182" s="193"/>
      <c r="GG182" s="193"/>
      <c r="GH182" s="193"/>
      <c r="GI182" s="193"/>
      <c r="GJ182" s="193"/>
      <c r="GK182" s="193"/>
      <c r="GL182" s="193"/>
      <c r="GM182" s="193"/>
      <c r="GN182" s="193"/>
      <c r="GO182" s="193"/>
      <c r="GP182" s="193"/>
      <c r="GQ182" s="193"/>
      <c r="GR182" s="193"/>
      <c r="GS182" s="193"/>
      <c r="GT182" s="193"/>
      <c r="GU182" s="193"/>
      <c r="GV182" s="193"/>
      <c r="GW182" s="193"/>
      <c r="GX182" s="193"/>
      <c r="GY182" s="193"/>
      <c r="GZ182" s="193"/>
      <c r="HA182" s="193"/>
      <c r="HB182" s="193"/>
      <c r="HC182" s="193"/>
      <c r="HD182" s="193"/>
      <c r="HE182" s="193"/>
      <c r="HF182" s="193"/>
      <c r="HG182" s="193"/>
      <c r="HH182" s="193"/>
      <c r="HI182" s="193"/>
      <c r="HJ182" s="193"/>
      <c r="HK182" s="193"/>
      <c r="HL182" s="193"/>
      <c r="HM182" s="193"/>
      <c r="HN182" s="193"/>
      <c r="HO182" s="193"/>
      <c r="HP182" s="193"/>
      <c r="HQ182" s="193"/>
      <c r="HR182" s="193"/>
      <c r="HS182" s="193"/>
      <c r="HT182" s="193"/>
      <c r="HU182" s="193"/>
      <c r="HV182" s="193"/>
      <c r="HW182" s="193"/>
      <c r="HX182" s="193"/>
      <c r="HY182" s="193"/>
      <c r="HZ182" s="193"/>
      <c r="IA182" s="193"/>
      <c r="IB182" s="193"/>
      <c r="IC182" s="193"/>
      <c r="ID182" s="193" t="n">
        <v>0</v>
      </c>
      <c r="IE182" s="193" t="n">
        <v>0</v>
      </c>
    </row>
    <row r="183" customFormat="false" ht="12.75" hidden="false" customHeight="false" outlineLevel="0" collapsed="false"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  <c r="AW183" s="193"/>
      <c r="AX183" s="193"/>
      <c r="AY183" s="193"/>
      <c r="AZ183" s="193"/>
      <c r="BA183" s="193"/>
      <c r="BB183" s="193"/>
      <c r="BC183" s="193"/>
      <c r="BD183" s="193"/>
      <c r="BE183" s="193"/>
      <c r="BF183" s="193"/>
      <c r="BG183" s="193"/>
      <c r="BH183" s="193"/>
      <c r="BI183" s="193"/>
      <c r="BJ183" s="193"/>
      <c r="BK183" s="193"/>
      <c r="BL183" s="193"/>
      <c r="BM183" s="193"/>
      <c r="BN183" s="193"/>
      <c r="BO183" s="193"/>
      <c r="BP183" s="193"/>
      <c r="BQ183" s="193"/>
      <c r="BR183" s="193"/>
      <c r="BS183" s="193"/>
      <c r="BT183" s="193"/>
      <c r="BU183" s="193"/>
      <c r="BV183" s="193"/>
      <c r="BW183" s="193"/>
      <c r="BX183" s="193"/>
      <c r="BY183" s="193"/>
      <c r="BZ183" s="193"/>
      <c r="CA183" s="193"/>
      <c r="CB183" s="193"/>
      <c r="CC183" s="193"/>
      <c r="CD183" s="193"/>
      <c r="CE183" s="193"/>
      <c r="CF183" s="193"/>
      <c r="CG183" s="193"/>
      <c r="CH183" s="193"/>
      <c r="CI183" s="193"/>
      <c r="CJ183" s="193"/>
      <c r="CK183" s="193"/>
      <c r="CL183" s="193"/>
      <c r="CM183" s="193"/>
      <c r="CN183" s="193"/>
      <c r="CO183" s="193"/>
      <c r="CP183" s="193"/>
      <c r="CQ183" s="193"/>
      <c r="CR183" s="193"/>
      <c r="CS183" s="193"/>
      <c r="CT183" s="193"/>
      <c r="CU183" s="193"/>
      <c r="CV183" s="193"/>
      <c r="CW183" s="193"/>
      <c r="CX183" s="193"/>
      <c r="CY183" s="193"/>
      <c r="CZ183" s="193"/>
      <c r="DA183" s="193"/>
      <c r="DB183" s="193"/>
      <c r="DC183" s="193"/>
      <c r="DD183" s="193"/>
      <c r="DE183" s="193"/>
      <c r="DF183" s="193"/>
      <c r="DG183" s="193"/>
      <c r="DH183" s="193"/>
      <c r="DI183" s="193"/>
      <c r="DJ183" s="193"/>
      <c r="DK183" s="193"/>
      <c r="DL183" s="193"/>
      <c r="DM183" s="193"/>
      <c r="DN183" s="193"/>
      <c r="DO183" s="193"/>
      <c r="DP183" s="193"/>
      <c r="DQ183" s="193"/>
      <c r="DR183" s="193"/>
      <c r="DS183" s="193"/>
      <c r="DT183" s="193"/>
      <c r="DU183" s="193"/>
      <c r="DV183" s="193"/>
      <c r="DW183" s="193"/>
      <c r="DX183" s="193"/>
      <c r="DY183" s="193"/>
      <c r="DZ183" s="193"/>
      <c r="EA183" s="193"/>
      <c r="EB183" s="193"/>
      <c r="EC183" s="193"/>
      <c r="ED183" s="193"/>
      <c r="EE183" s="193"/>
      <c r="EF183" s="193"/>
      <c r="EG183" s="193"/>
      <c r="EH183" s="193"/>
      <c r="EI183" s="193"/>
      <c r="EJ183" s="193"/>
      <c r="EK183" s="193"/>
      <c r="EL183" s="193"/>
      <c r="EM183" s="193"/>
      <c r="EN183" s="193"/>
      <c r="EO183" s="193"/>
      <c r="EP183" s="193"/>
      <c r="EQ183" s="193"/>
      <c r="ER183" s="193"/>
      <c r="ES183" s="193"/>
      <c r="ET183" s="193"/>
      <c r="EU183" s="193"/>
      <c r="EV183" s="193"/>
      <c r="EW183" s="193"/>
      <c r="EX183" s="193"/>
      <c r="EY183" s="193"/>
      <c r="EZ183" s="193"/>
      <c r="FA183" s="193"/>
      <c r="FB183" s="193"/>
      <c r="FC183" s="193"/>
      <c r="FD183" s="193"/>
      <c r="FE183" s="193"/>
      <c r="FF183" s="193"/>
      <c r="FG183" s="193"/>
      <c r="FH183" s="193"/>
      <c r="FI183" s="193"/>
      <c r="FJ183" s="193"/>
      <c r="FK183" s="193"/>
      <c r="FL183" s="193"/>
      <c r="FM183" s="193"/>
      <c r="FN183" s="193"/>
      <c r="FO183" s="193"/>
      <c r="FP183" s="193"/>
      <c r="FQ183" s="193"/>
      <c r="FR183" s="193"/>
      <c r="FS183" s="193"/>
      <c r="FT183" s="193"/>
      <c r="FU183" s="193"/>
      <c r="FV183" s="193"/>
      <c r="FW183" s="193"/>
      <c r="FX183" s="193"/>
      <c r="FY183" s="193"/>
      <c r="FZ183" s="193"/>
      <c r="GA183" s="193"/>
      <c r="GB183" s="193"/>
      <c r="GC183" s="193"/>
      <c r="GD183" s="193"/>
      <c r="GE183" s="193"/>
      <c r="GF183" s="193"/>
      <c r="GG183" s="193"/>
      <c r="GH183" s="193"/>
      <c r="GI183" s="193"/>
      <c r="GJ183" s="193"/>
      <c r="GK183" s="193"/>
      <c r="GL183" s="193"/>
      <c r="GM183" s="193"/>
      <c r="GN183" s="193"/>
      <c r="GO183" s="193"/>
      <c r="GP183" s="193"/>
      <c r="GQ183" s="193"/>
      <c r="GR183" s="193"/>
      <c r="GS183" s="193"/>
      <c r="GT183" s="193"/>
      <c r="GU183" s="193"/>
      <c r="GV183" s="193"/>
      <c r="GW183" s="193"/>
      <c r="GX183" s="193"/>
      <c r="GY183" s="193"/>
      <c r="GZ183" s="193"/>
      <c r="HA183" s="193"/>
      <c r="HB183" s="193"/>
      <c r="HC183" s="193"/>
      <c r="HD183" s="193"/>
      <c r="HE183" s="193"/>
      <c r="HF183" s="193"/>
      <c r="HG183" s="193"/>
      <c r="HH183" s="193"/>
      <c r="HI183" s="193"/>
      <c r="HJ183" s="193"/>
      <c r="HK183" s="193"/>
      <c r="HL183" s="193"/>
      <c r="HM183" s="193"/>
      <c r="HN183" s="193"/>
      <c r="HO183" s="193"/>
      <c r="HP183" s="193"/>
      <c r="HQ183" s="193"/>
      <c r="HR183" s="193"/>
      <c r="HS183" s="193"/>
      <c r="HT183" s="193"/>
      <c r="HU183" s="193"/>
      <c r="HV183" s="193"/>
      <c r="HW183" s="193"/>
      <c r="HX183" s="193"/>
      <c r="HY183" s="193"/>
      <c r="HZ183" s="193"/>
      <c r="IA183" s="193"/>
      <c r="IB183" s="193"/>
      <c r="IC183" s="193"/>
      <c r="ID183" s="193" t="n">
        <v>0</v>
      </c>
      <c r="IE183" s="193" t="n">
        <v>0</v>
      </c>
    </row>
    <row r="184" customFormat="false" ht="12.75" hidden="false" customHeight="false" outlineLevel="0" collapsed="false"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  <c r="AW184" s="193"/>
      <c r="AX184" s="193"/>
      <c r="AY184" s="193"/>
      <c r="AZ184" s="193"/>
      <c r="BA184" s="193"/>
      <c r="BB184" s="193"/>
      <c r="BC184" s="193"/>
      <c r="BD184" s="193"/>
      <c r="BE184" s="193"/>
      <c r="BF184" s="193"/>
      <c r="BG184" s="193"/>
      <c r="BH184" s="193"/>
      <c r="BI184" s="193"/>
      <c r="BJ184" s="193"/>
      <c r="BK184" s="193"/>
      <c r="BL184" s="193"/>
      <c r="BM184" s="193"/>
      <c r="BN184" s="193"/>
      <c r="BO184" s="193"/>
      <c r="BP184" s="193"/>
      <c r="BQ184" s="193"/>
      <c r="BR184" s="193"/>
      <c r="BS184" s="193"/>
      <c r="BT184" s="193"/>
      <c r="BU184" s="193"/>
      <c r="BV184" s="193"/>
      <c r="BW184" s="193"/>
      <c r="BX184" s="193"/>
      <c r="BY184" s="193"/>
      <c r="BZ184" s="193"/>
      <c r="CA184" s="193"/>
      <c r="CB184" s="193"/>
      <c r="CC184" s="193"/>
      <c r="CD184" s="193"/>
      <c r="CE184" s="193"/>
      <c r="CF184" s="193"/>
      <c r="CG184" s="193"/>
      <c r="CH184" s="193"/>
      <c r="CI184" s="193"/>
      <c r="CJ184" s="193"/>
      <c r="CK184" s="193"/>
      <c r="CL184" s="193"/>
      <c r="CM184" s="193"/>
      <c r="CN184" s="193"/>
      <c r="CO184" s="193"/>
      <c r="CP184" s="193"/>
      <c r="CQ184" s="193"/>
      <c r="CR184" s="193"/>
      <c r="CS184" s="193"/>
      <c r="CT184" s="193"/>
      <c r="CU184" s="193"/>
      <c r="CV184" s="193"/>
      <c r="CW184" s="193"/>
      <c r="CX184" s="193"/>
      <c r="CY184" s="193"/>
      <c r="CZ184" s="193"/>
      <c r="DA184" s="193"/>
      <c r="DB184" s="193"/>
      <c r="DC184" s="193"/>
      <c r="DD184" s="193"/>
      <c r="DE184" s="193"/>
      <c r="DF184" s="193"/>
      <c r="DG184" s="193"/>
      <c r="DH184" s="193"/>
      <c r="DI184" s="193"/>
      <c r="DJ184" s="193"/>
      <c r="DK184" s="193"/>
      <c r="DL184" s="193"/>
      <c r="DM184" s="193"/>
      <c r="DN184" s="193"/>
      <c r="DO184" s="193"/>
      <c r="DP184" s="193"/>
      <c r="DQ184" s="193"/>
      <c r="DR184" s="193"/>
      <c r="DS184" s="193"/>
      <c r="DT184" s="193"/>
      <c r="DU184" s="193"/>
      <c r="DV184" s="193"/>
      <c r="DW184" s="193"/>
      <c r="DX184" s="193"/>
      <c r="DY184" s="193"/>
      <c r="DZ184" s="193"/>
      <c r="EA184" s="193"/>
      <c r="EB184" s="193"/>
      <c r="EC184" s="193"/>
      <c r="ED184" s="193"/>
      <c r="EE184" s="193"/>
      <c r="EF184" s="193"/>
      <c r="EG184" s="193"/>
      <c r="EH184" s="193"/>
      <c r="EI184" s="193"/>
      <c r="EJ184" s="193"/>
      <c r="EK184" s="193"/>
      <c r="EL184" s="193"/>
      <c r="EM184" s="193"/>
      <c r="EN184" s="193"/>
      <c r="EO184" s="193"/>
      <c r="EP184" s="193"/>
      <c r="EQ184" s="193"/>
      <c r="ER184" s="193"/>
      <c r="ES184" s="193"/>
      <c r="ET184" s="193"/>
      <c r="EU184" s="193"/>
      <c r="EV184" s="193"/>
      <c r="EW184" s="193"/>
      <c r="EX184" s="193"/>
      <c r="EY184" s="193"/>
      <c r="EZ184" s="193"/>
      <c r="FA184" s="193"/>
      <c r="FB184" s="193"/>
      <c r="FC184" s="193"/>
      <c r="FD184" s="193"/>
      <c r="FE184" s="193"/>
      <c r="FF184" s="193"/>
      <c r="FG184" s="193"/>
      <c r="FH184" s="193"/>
      <c r="FI184" s="193"/>
      <c r="FJ184" s="193"/>
      <c r="FK184" s="193"/>
      <c r="FL184" s="193"/>
      <c r="FM184" s="193"/>
      <c r="FN184" s="193"/>
      <c r="FO184" s="193"/>
      <c r="FP184" s="193"/>
      <c r="FQ184" s="193"/>
      <c r="FR184" s="193"/>
      <c r="FS184" s="193"/>
      <c r="FT184" s="193"/>
      <c r="FU184" s="193"/>
      <c r="FV184" s="193"/>
      <c r="FW184" s="193"/>
      <c r="FX184" s="193"/>
      <c r="FY184" s="193"/>
      <c r="FZ184" s="193"/>
      <c r="GA184" s="193"/>
      <c r="GB184" s="193"/>
      <c r="GC184" s="193"/>
      <c r="GD184" s="193"/>
      <c r="GE184" s="193"/>
      <c r="GF184" s="193"/>
      <c r="GG184" s="193"/>
      <c r="GH184" s="193"/>
      <c r="GI184" s="193"/>
      <c r="GJ184" s="193"/>
      <c r="GK184" s="193"/>
      <c r="GL184" s="193"/>
      <c r="GM184" s="193"/>
      <c r="GN184" s="193"/>
      <c r="GO184" s="193"/>
      <c r="GP184" s="193"/>
      <c r="GQ184" s="193"/>
      <c r="GR184" s="193"/>
      <c r="GS184" s="193"/>
      <c r="GT184" s="193"/>
      <c r="GU184" s="193"/>
      <c r="GV184" s="193"/>
      <c r="GW184" s="193"/>
      <c r="GX184" s="193"/>
      <c r="GY184" s="193"/>
      <c r="GZ184" s="193"/>
      <c r="HA184" s="193"/>
      <c r="HB184" s="193"/>
      <c r="HC184" s="193"/>
      <c r="HD184" s="193"/>
      <c r="HE184" s="193"/>
      <c r="HF184" s="193"/>
      <c r="HG184" s="193"/>
      <c r="HH184" s="193"/>
      <c r="HI184" s="193"/>
      <c r="HJ184" s="193"/>
      <c r="HK184" s="193"/>
      <c r="HL184" s="193"/>
      <c r="HM184" s="193"/>
      <c r="HN184" s="193"/>
      <c r="HO184" s="193"/>
      <c r="HP184" s="193"/>
      <c r="HQ184" s="193"/>
      <c r="HR184" s="193"/>
      <c r="HS184" s="193"/>
      <c r="HT184" s="193"/>
      <c r="HU184" s="193"/>
      <c r="HV184" s="193"/>
      <c r="HW184" s="193"/>
      <c r="HX184" s="193"/>
      <c r="HY184" s="193"/>
      <c r="HZ184" s="193"/>
      <c r="IA184" s="193"/>
      <c r="IB184" s="193"/>
      <c r="IC184" s="193"/>
      <c r="ID184" s="193" t="n">
        <v>0</v>
      </c>
      <c r="IE184" s="193" t="n">
        <v>0</v>
      </c>
    </row>
    <row r="185" customFormat="false" ht="12.75" hidden="false" customHeight="false" outlineLevel="0" collapsed="false"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  <c r="AW185" s="193"/>
      <c r="AX185" s="193"/>
      <c r="AY185" s="193"/>
      <c r="AZ185" s="193"/>
      <c r="BA185" s="193"/>
      <c r="BB185" s="193"/>
      <c r="BC185" s="193"/>
      <c r="BD185" s="193"/>
      <c r="BE185" s="193"/>
      <c r="BF185" s="193"/>
      <c r="BG185" s="193"/>
      <c r="BH185" s="193"/>
      <c r="BI185" s="193"/>
      <c r="BJ185" s="193"/>
      <c r="BK185" s="193"/>
      <c r="BL185" s="193"/>
      <c r="BM185" s="193"/>
      <c r="BN185" s="193"/>
      <c r="BO185" s="193"/>
      <c r="BP185" s="193"/>
      <c r="BQ185" s="193"/>
      <c r="BR185" s="193"/>
      <c r="BS185" s="193"/>
      <c r="BT185" s="193"/>
      <c r="BU185" s="193"/>
      <c r="BV185" s="193"/>
      <c r="BW185" s="193"/>
      <c r="BX185" s="193"/>
      <c r="BY185" s="193"/>
      <c r="BZ185" s="193"/>
      <c r="CA185" s="193"/>
      <c r="CB185" s="193"/>
      <c r="CC185" s="193"/>
      <c r="CD185" s="193"/>
      <c r="CE185" s="193"/>
      <c r="CF185" s="193"/>
      <c r="CG185" s="193"/>
      <c r="CH185" s="193"/>
      <c r="CI185" s="193"/>
      <c r="CJ185" s="193"/>
      <c r="CK185" s="193"/>
      <c r="CL185" s="193"/>
      <c r="CM185" s="193"/>
      <c r="CN185" s="193"/>
      <c r="CO185" s="193"/>
      <c r="CP185" s="193"/>
      <c r="CQ185" s="193"/>
      <c r="CR185" s="193"/>
      <c r="CS185" s="193"/>
      <c r="CT185" s="193"/>
      <c r="CU185" s="193"/>
      <c r="CV185" s="193"/>
      <c r="CW185" s="193"/>
      <c r="CX185" s="193"/>
      <c r="CY185" s="193"/>
      <c r="CZ185" s="193"/>
      <c r="DA185" s="193"/>
      <c r="DB185" s="193"/>
      <c r="DC185" s="193"/>
      <c r="DD185" s="193"/>
      <c r="DE185" s="193"/>
      <c r="DF185" s="193"/>
      <c r="DG185" s="193"/>
      <c r="DH185" s="193"/>
      <c r="DI185" s="193"/>
      <c r="DJ185" s="193"/>
      <c r="DK185" s="193"/>
      <c r="DL185" s="193"/>
      <c r="DM185" s="193"/>
      <c r="DN185" s="193"/>
      <c r="DO185" s="193"/>
      <c r="DP185" s="193"/>
      <c r="DQ185" s="193"/>
      <c r="DR185" s="193"/>
      <c r="DS185" s="193"/>
      <c r="DT185" s="193"/>
      <c r="DU185" s="193"/>
      <c r="DV185" s="193"/>
      <c r="DW185" s="193"/>
      <c r="DX185" s="193"/>
      <c r="DY185" s="193"/>
      <c r="DZ185" s="193"/>
      <c r="EA185" s="193"/>
      <c r="EB185" s="193"/>
      <c r="EC185" s="193"/>
      <c r="ED185" s="193"/>
      <c r="EE185" s="193"/>
      <c r="EF185" s="193"/>
      <c r="EG185" s="193"/>
      <c r="EH185" s="193"/>
      <c r="EI185" s="193"/>
      <c r="EJ185" s="193"/>
      <c r="EK185" s="193"/>
      <c r="EL185" s="193"/>
      <c r="EM185" s="193"/>
      <c r="EN185" s="193"/>
      <c r="EO185" s="193"/>
      <c r="EP185" s="193"/>
      <c r="EQ185" s="193"/>
      <c r="ER185" s="193"/>
      <c r="ES185" s="193"/>
      <c r="ET185" s="193"/>
      <c r="EU185" s="193"/>
      <c r="EV185" s="193"/>
      <c r="EW185" s="193"/>
      <c r="EX185" s="193"/>
      <c r="EY185" s="193"/>
      <c r="EZ185" s="193"/>
      <c r="FA185" s="193"/>
      <c r="FB185" s="193"/>
      <c r="FC185" s="193"/>
      <c r="FD185" s="193"/>
      <c r="FE185" s="193"/>
      <c r="FF185" s="193"/>
      <c r="FG185" s="193"/>
      <c r="FH185" s="193"/>
      <c r="FI185" s="193"/>
      <c r="FJ185" s="193"/>
      <c r="FK185" s="193"/>
      <c r="FL185" s="193"/>
      <c r="FM185" s="193"/>
      <c r="FN185" s="193"/>
      <c r="FO185" s="193"/>
      <c r="FP185" s="193"/>
      <c r="FQ185" s="193"/>
      <c r="FR185" s="193"/>
      <c r="FS185" s="193"/>
      <c r="FT185" s="193"/>
      <c r="FU185" s="193"/>
      <c r="FV185" s="193"/>
      <c r="FW185" s="193"/>
      <c r="FX185" s="193"/>
      <c r="FY185" s="193"/>
      <c r="FZ185" s="193"/>
      <c r="GA185" s="193"/>
      <c r="GB185" s="193"/>
      <c r="GC185" s="193"/>
      <c r="GD185" s="193"/>
      <c r="GE185" s="193"/>
      <c r="GF185" s="193"/>
      <c r="GG185" s="193"/>
      <c r="GH185" s="193"/>
      <c r="GI185" s="193"/>
      <c r="GJ185" s="193"/>
      <c r="GK185" s="193"/>
      <c r="GL185" s="193"/>
      <c r="GM185" s="193"/>
      <c r="GN185" s="193"/>
      <c r="GO185" s="193"/>
      <c r="GP185" s="193"/>
      <c r="GQ185" s="193"/>
      <c r="GR185" s="193"/>
      <c r="GS185" s="193"/>
      <c r="GT185" s="193"/>
      <c r="GU185" s="193"/>
      <c r="GV185" s="193"/>
      <c r="GW185" s="193"/>
      <c r="GX185" s="193"/>
      <c r="GY185" s="193"/>
      <c r="GZ185" s="193"/>
      <c r="HA185" s="193"/>
      <c r="HB185" s="193"/>
      <c r="HC185" s="193"/>
      <c r="HD185" s="193"/>
      <c r="HE185" s="193"/>
      <c r="HF185" s="193"/>
      <c r="HG185" s="193"/>
      <c r="HH185" s="193"/>
      <c r="HI185" s="193"/>
      <c r="HJ185" s="193"/>
      <c r="HK185" s="193"/>
      <c r="HL185" s="193"/>
      <c r="HM185" s="193"/>
      <c r="HN185" s="193"/>
      <c r="HO185" s="193"/>
      <c r="HP185" s="193"/>
      <c r="HQ185" s="193"/>
      <c r="HR185" s="193"/>
      <c r="HS185" s="193"/>
      <c r="HT185" s="193"/>
      <c r="HU185" s="193"/>
      <c r="HV185" s="193"/>
      <c r="HW185" s="193"/>
      <c r="HX185" s="193"/>
      <c r="HY185" s="193"/>
      <c r="HZ185" s="193"/>
      <c r="IA185" s="193"/>
      <c r="IB185" s="193"/>
      <c r="IC185" s="193"/>
      <c r="ID185" s="193" t="n">
        <v>0</v>
      </c>
      <c r="IE185" s="193" t="n">
        <v>0</v>
      </c>
    </row>
    <row r="186" customFormat="false" ht="12.75" hidden="false" customHeight="false" outlineLevel="0" collapsed="false"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  <c r="AW186" s="193"/>
      <c r="AX186" s="193"/>
      <c r="AY186" s="193"/>
      <c r="AZ186" s="193"/>
      <c r="BA186" s="193"/>
      <c r="BB186" s="193"/>
      <c r="BC186" s="193"/>
      <c r="BD186" s="193"/>
      <c r="BE186" s="193"/>
      <c r="BF186" s="193"/>
      <c r="BG186" s="193"/>
      <c r="BH186" s="193"/>
      <c r="BI186" s="193"/>
      <c r="BJ186" s="193"/>
      <c r="BK186" s="193"/>
      <c r="BL186" s="193"/>
      <c r="BM186" s="193"/>
      <c r="BN186" s="193"/>
      <c r="BO186" s="193"/>
      <c r="BP186" s="193"/>
      <c r="BQ186" s="193"/>
      <c r="BR186" s="193"/>
      <c r="BS186" s="193"/>
      <c r="BT186" s="193"/>
      <c r="BU186" s="193"/>
      <c r="BV186" s="193"/>
      <c r="BW186" s="193"/>
      <c r="BX186" s="193"/>
      <c r="BY186" s="193"/>
      <c r="BZ186" s="193"/>
      <c r="CA186" s="193"/>
      <c r="CB186" s="193"/>
      <c r="CC186" s="193"/>
      <c r="CD186" s="193"/>
      <c r="CE186" s="193"/>
      <c r="CF186" s="193"/>
      <c r="CG186" s="193"/>
      <c r="CH186" s="193"/>
      <c r="CI186" s="193"/>
      <c r="CJ186" s="193"/>
      <c r="CK186" s="193"/>
      <c r="CL186" s="193"/>
      <c r="CM186" s="193"/>
      <c r="CN186" s="193"/>
      <c r="CO186" s="193"/>
      <c r="CP186" s="193"/>
      <c r="CQ186" s="193"/>
      <c r="CR186" s="193"/>
      <c r="CS186" s="193"/>
      <c r="CT186" s="193"/>
      <c r="CU186" s="193"/>
      <c r="CV186" s="193"/>
      <c r="CW186" s="193"/>
      <c r="CX186" s="193"/>
      <c r="CY186" s="193"/>
      <c r="CZ186" s="193"/>
      <c r="DA186" s="193"/>
      <c r="DB186" s="193"/>
      <c r="DC186" s="193"/>
      <c r="DD186" s="193"/>
      <c r="DE186" s="193"/>
      <c r="DF186" s="193"/>
      <c r="DG186" s="193"/>
      <c r="DH186" s="193"/>
      <c r="DI186" s="193"/>
      <c r="DJ186" s="193"/>
      <c r="DK186" s="193"/>
      <c r="DL186" s="193"/>
      <c r="DM186" s="193"/>
      <c r="DN186" s="193"/>
      <c r="DO186" s="193"/>
      <c r="DP186" s="193"/>
      <c r="DQ186" s="193"/>
      <c r="DR186" s="193"/>
      <c r="DS186" s="193"/>
      <c r="DT186" s="193"/>
      <c r="DU186" s="193"/>
      <c r="DV186" s="193"/>
      <c r="DW186" s="193"/>
      <c r="DX186" s="193"/>
      <c r="DY186" s="193"/>
      <c r="DZ186" s="193"/>
      <c r="EA186" s="193"/>
      <c r="EB186" s="193"/>
      <c r="EC186" s="193"/>
      <c r="ED186" s="193"/>
      <c r="EE186" s="193"/>
      <c r="EF186" s="193"/>
      <c r="EG186" s="193"/>
      <c r="EH186" s="193"/>
      <c r="EI186" s="193"/>
      <c r="EJ186" s="193"/>
      <c r="EK186" s="193"/>
      <c r="EL186" s="193"/>
      <c r="EM186" s="193"/>
      <c r="EN186" s="193"/>
      <c r="EO186" s="193"/>
      <c r="EP186" s="193"/>
      <c r="EQ186" s="193"/>
      <c r="ER186" s="193"/>
      <c r="ES186" s="193"/>
      <c r="ET186" s="193"/>
      <c r="EU186" s="193"/>
      <c r="EV186" s="193"/>
      <c r="EW186" s="193"/>
      <c r="EX186" s="193"/>
      <c r="EY186" s="193"/>
      <c r="EZ186" s="193"/>
      <c r="FA186" s="193"/>
      <c r="FB186" s="193"/>
      <c r="FC186" s="193"/>
      <c r="FD186" s="193"/>
      <c r="FE186" s="193"/>
      <c r="FF186" s="193"/>
      <c r="FG186" s="193"/>
      <c r="FH186" s="193"/>
      <c r="FI186" s="193"/>
      <c r="FJ186" s="193"/>
      <c r="FK186" s="193"/>
      <c r="FL186" s="193"/>
      <c r="FM186" s="193"/>
      <c r="FN186" s="193"/>
      <c r="FO186" s="193"/>
      <c r="FP186" s="193"/>
      <c r="FQ186" s="193"/>
      <c r="FR186" s="193"/>
      <c r="FS186" s="193"/>
      <c r="FT186" s="193"/>
      <c r="FU186" s="193"/>
      <c r="FV186" s="193"/>
      <c r="FW186" s="193"/>
      <c r="FX186" s="193"/>
      <c r="FY186" s="193"/>
      <c r="FZ186" s="193"/>
      <c r="GA186" s="193"/>
      <c r="GB186" s="193"/>
      <c r="GC186" s="193"/>
      <c r="GD186" s="193"/>
      <c r="GE186" s="193"/>
      <c r="GF186" s="193"/>
      <c r="GG186" s="193"/>
      <c r="GH186" s="193"/>
      <c r="GI186" s="193"/>
      <c r="GJ186" s="193"/>
      <c r="GK186" s="193"/>
      <c r="GL186" s="193"/>
      <c r="GM186" s="193"/>
      <c r="GN186" s="193"/>
      <c r="GO186" s="193"/>
      <c r="GP186" s="193"/>
      <c r="GQ186" s="193"/>
      <c r="GR186" s="193"/>
      <c r="GS186" s="193"/>
      <c r="GT186" s="193"/>
      <c r="GU186" s="193"/>
      <c r="GV186" s="193"/>
      <c r="GW186" s="193"/>
      <c r="GX186" s="193"/>
      <c r="GY186" s="193"/>
      <c r="GZ186" s="193"/>
      <c r="HA186" s="193"/>
      <c r="HB186" s="193"/>
      <c r="HC186" s="193"/>
      <c r="HD186" s="193"/>
      <c r="HE186" s="193"/>
      <c r="HF186" s="193"/>
      <c r="HG186" s="193"/>
      <c r="HH186" s="193"/>
      <c r="HI186" s="193"/>
      <c r="HJ186" s="193"/>
      <c r="HK186" s="193"/>
      <c r="HL186" s="193"/>
      <c r="HM186" s="193"/>
      <c r="HN186" s="193"/>
      <c r="HO186" s="193"/>
      <c r="HP186" s="193"/>
      <c r="HQ186" s="193"/>
      <c r="HR186" s="193"/>
      <c r="HS186" s="193"/>
      <c r="HT186" s="193"/>
      <c r="HU186" s="193"/>
      <c r="HV186" s="193"/>
      <c r="HW186" s="193"/>
      <c r="HX186" s="193"/>
      <c r="HY186" s="193"/>
      <c r="HZ186" s="193"/>
      <c r="IA186" s="193"/>
      <c r="IB186" s="193"/>
      <c r="IC186" s="193"/>
      <c r="ID186" s="193" t="n">
        <v>0</v>
      </c>
      <c r="IE186" s="193" t="n">
        <v>0</v>
      </c>
    </row>
    <row r="187" customFormat="false" ht="12.75" hidden="false" customHeight="false" outlineLevel="0" collapsed="false"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  <c r="AW187" s="193"/>
      <c r="AX187" s="193"/>
      <c r="AY187" s="193"/>
      <c r="AZ187" s="193"/>
      <c r="BA187" s="193"/>
      <c r="BB187" s="193"/>
      <c r="BC187" s="193"/>
      <c r="BD187" s="193"/>
      <c r="BE187" s="193"/>
      <c r="BF187" s="193"/>
      <c r="BG187" s="193"/>
      <c r="BH187" s="193"/>
      <c r="BI187" s="193"/>
      <c r="BJ187" s="193"/>
      <c r="BK187" s="193"/>
      <c r="BL187" s="193"/>
      <c r="BM187" s="193"/>
      <c r="BN187" s="193"/>
      <c r="BO187" s="193"/>
      <c r="BP187" s="193"/>
      <c r="BQ187" s="193"/>
      <c r="BR187" s="193"/>
      <c r="BS187" s="193"/>
      <c r="BT187" s="193"/>
      <c r="BU187" s="193"/>
      <c r="BV187" s="193"/>
      <c r="BW187" s="193"/>
      <c r="BX187" s="193"/>
      <c r="BY187" s="193"/>
      <c r="BZ187" s="193"/>
      <c r="CA187" s="193"/>
      <c r="CB187" s="193"/>
      <c r="CC187" s="193"/>
      <c r="CD187" s="193"/>
      <c r="CE187" s="193"/>
      <c r="CF187" s="193"/>
      <c r="CG187" s="193"/>
      <c r="CH187" s="193"/>
      <c r="CI187" s="193"/>
      <c r="CJ187" s="193"/>
      <c r="CK187" s="193"/>
      <c r="CL187" s="193"/>
      <c r="CM187" s="193"/>
      <c r="CN187" s="193"/>
      <c r="CO187" s="193"/>
      <c r="CP187" s="193"/>
      <c r="CQ187" s="193"/>
      <c r="CR187" s="193"/>
      <c r="CS187" s="193"/>
      <c r="CT187" s="193"/>
      <c r="CU187" s="193"/>
      <c r="CV187" s="193"/>
      <c r="CW187" s="193"/>
      <c r="CX187" s="193"/>
      <c r="CY187" s="193"/>
      <c r="CZ187" s="193"/>
      <c r="DA187" s="193"/>
      <c r="DB187" s="193"/>
      <c r="DC187" s="193"/>
      <c r="DD187" s="193"/>
      <c r="DE187" s="193"/>
      <c r="DF187" s="193"/>
      <c r="DG187" s="193"/>
      <c r="DH187" s="193"/>
      <c r="DI187" s="193"/>
      <c r="DJ187" s="193"/>
      <c r="DK187" s="193"/>
      <c r="DL187" s="193"/>
      <c r="DM187" s="193"/>
      <c r="DN187" s="193"/>
      <c r="DO187" s="193"/>
      <c r="DP187" s="193"/>
      <c r="DQ187" s="193"/>
      <c r="DR187" s="193"/>
      <c r="DS187" s="193"/>
      <c r="DT187" s="193"/>
      <c r="DU187" s="193"/>
      <c r="DV187" s="193"/>
      <c r="DW187" s="193"/>
      <c r="DX187" s="193"/>
      <c r="DY187" s="193"/>
      <c r="DZ187" s="193"/>
      <c r="EA187" s="193"/>
      <c r="EB187" s="193"/>
      <c r="EC187" s="193"/>
      <c r="ED187" s="193"/>
      <c r="EE187" s="193"/>
      <c r="EF187" s="193"/>
      <c r="EG187" s="193"/>
      <c r="EH187" s="193"/>
      <c r="EI187" s="193"/>
      <c r="EJ187" s="193"/>
      <c r="EK187" s="193"/>
      <c r="EL187" s="193"/>
      <c r="EM187" s="193"/>
      <c r="EN187" s="193"/>
      <c r="EO187" s="193"/>
      <c r="EP187" s="193"/>
      <c r="EQ187" s="193"/>
      <c r="ER187" s="193"/>
      <c r="ES187" s="193"/>
      <c r="ET187" s="193"/>
      <c r="EU187" s="193"/>
      <c r="EV187" s="193"/>
      <c r="EW187" s="193"/>
      <c r="EX187" s="193"/>
      <c r="EY187" s="193"/>
      <c r="EZ187" s="193"/>
      <c r="FA187" s="193"/>
      <c r="FB187" s="193"/>
      <c r="FC187" s="193"/>
      <c r="FD187" s="193"/>
      <c r="FE187" s="193"/>
      <c r="FF187" s="193"/>
      <c r="FG187" s="193"/>
      <c r="FH187" s="193"/>
      <c r="FI187" s="193"/>
      <c r="FJ187" s="193"/>
      <c r="FK187" s="193"/>
      <c r="FL187" s="193"/>
      <c r="FM187" s="193"/>
      <c r="FN187" s="193"/>
      <c r="FO187" s="193"/>
      <c r="FP187" s="193"/>
      <c r="FQ187" s="193"/>
      <c r="FR187" s="193"/>
      <c r="FS187" s="193"/>
      <c r="FT187" s="193"/>
      <c r="FU187" s="193"/>
      <c r="FV187" s="193"/>
      <c r="FW187" s="193"/>
      <c r="FX187" s="193"/>
      <c r="FY187" s="193"/>
      <c r="FZ187" s="193"/>
      <c r="GA187" s="193"/>
      <c r="GB187" s="193"/>
      <c r="GC187" s="193"/>
      <c r="GD187" s="193"/>
      <c r="GE187" s="193"/>
      <c r="GF187" s="193"/>
      <c r="GG187" s="193"/>
      <c r="GH187" s="193"/>
      <c r="GI187" s="193"/>
      <c r="GJ187" s="193"/>
      <c r="GK187" s="193"/>
      <c r="GL187" s="193"/>
      <c r="GM187" s="193"/>
      <c r="GN187" s="193"/>
      <c r="GO187" s="193"/>
      <c r="GP187" s="193"/>
      <c r="GQ187" s="193"/>
      <c r="GR187" s="193"/>
      <c r="GS187" s="193"/>
      <c r="GT187" s="193"/>
      <c r="GU187" s="193"/>
      <c r="GV187" s="193"/>
      <c r="GW187" s="193"/>
      <c r="GX187" s="193"/>
      <c r="GY187" s="193"/>
      <c r="GZ187" s="193"/>
      <c r="HA187" s="193"/>
      <c r="HB187" s="193"/>
      <c r="HC187" s="193"/>
      <c r="HD187" s="193"/>
      <c r="HE187" s="193"/>
      <c r="HF187" s="193"/>
      <c r="HG187" s="193"/>
      <c r="HH187" s="193"/>
      <c r="HI187" s="193"/>
      <c r="HJ187" s="193"/>
      <c r="HK187" s="193"/>
      <c r="HL187" s="193"/>
      <c r="HM187" s="193"/>
      <c r="HN187" s="193"/>
      <c r="HO187" s="193"/>
      <c r="HP187" s="193"/>
      <c r="HQ187" s="193"/>
      <c r="HR187" s="193"/>
      <c r="HS187" s="193"/>
      <c r="HT187" s="193"/>
      <c r="HU187" s="193"/>
      <c r="HV187" s="193"/>
      <c r="HW187" s="193"/>
      <c r="HX187" s="193"/>
      <c r="HY187" s="193"/>
      <c r="HZ187" s="193"/>
      <c r="IA187" s="193"/>
      <c r="IB187" s="193"/>
      <c r="IC187" s="193"/>
      <c r="ID187" s="193" t="n">
        <v>0</v>
      </c>
      <c r="IE187" s="193" t="n">
        <v>0</v>
      </c>
    </row>
    <row r="188" customFormat="false" ht="12.75" hidden="false" customHeight="false" outlineLevel="0" collapsed="false"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  <c r="AW188" s="193"/>
      <c r="AX188" s="193"/>
      <c r="AY188" s="193"/>
      <c r="AZ188" s="193"/>
      <c r="BA188" s="193"/>
      <c r="BB188" s="193"/>
      <c r="BC188" s="193"/>
      <c r="BD188" s="193"/>
      <c r="BE188" s="193"/>
      <c r="BF188" s="193"/>
      <c r="BG188" s="193"/>
      <c r="BH188" s="193"/>
      <c r="BI188" s="193"/>
      <c r="BJ188" s="193"/>
      <c r="BK188" s="193"/>
      <c r="BL188" s="193"/>
      <c r="BM188" s="193"/>
      <c r="BN188" s="193"/>
      <c r="BO188" s="193"/>
      <c r="BP188" s="193"/>
      <c r="BQ188" s="193"/>
      <c r="BR188" s="193"/>
      <c r="BS188" s="193"/>
      <c r="BT188" s="193"/>
      <c r="BU188" s="193"/>
      <c r="BV188" s="193"/>
      <c r="BW188" s="193"/>
      <c r="BX188" s="193"/>
      <c r="BY188" s="193"/>
      <c r="BZ188" s="193"/>
      <c r="CA188" s="193"/>
      <c r="CB188" s="193"/>
      <c r="CC188" s="193"/>
      <c r="CD188" s="193"/>
      <c r="CE188" s="193"/>
      <c r="CF188" s="193"/>
      <c r="CG188" s="193"/>
      <c r="CH188" s="193"/>
      <c r="CI188" s="193"/>
      <c r="CJ188" s="193"/>
      <c r="CK188" s="193"/>
      <c r="CL188" s="193"/>
      <c r="CM188" s="193"/>
      <c r="CN188" s="193"/>
      <c r="CO188" s="193"/>
      <c r="CP188" s="193"/>
      <c r="CQ188" s="193"/>
      <c r="CR188" s="193"/>
      <c r="CS188" s="193"/>
      <c r="CT188" s="193"/>
      <c r="CU188" s="193"/>
      <c r="CV188" s="193"/>
      <c r="CW188" s="193"/>
      <c r="CX188" s="193"/>
      <c r="CY188" s="193"/>
      <c r="CZ188" s="193"/>
      <c r="DA188" s="193"/>
      <c r="DB188" s="193"/>
      <c r="DC188" s="193"/>
      <c r="DD188" s="193"/>
      <c r="DE188" s="193"/>
      <c r="DF188" s="193"/>
      <c r="DG188" s="193"/>
      <c r="DH188" s="193"/>
      <c r="DI188" s="193"/>
      <c r="DJ188" s="193"/>
      <c r="DK188" s="193"/>
      <c r="DL188" s="193"/>
      <c r="DM188" s="193"/>
      <c r="DN188" s="193"/>
      <c r="DO188" s="193"/>
      <c r="DP188" s="193"/>
      <c r="DQ188" s="193"/>
      <c r="DR188" s="193"/>
      <c r="DS188" s="193"/>
      <c r="DT188" s="193"/>
      <c r="DU188" s="193"/>
      <c r="DV188" s="193"/>
      <c r="DW188" s="193"/>
      <c r="DX188" s="193"/>
      <c r="DY188" s="193"/>
      <c r="DZ188" s="193"/>
      <c r="EA188" s="193"/>
      <c r="EB188" s="193"/>
      <c r="EC188" s="193"/>
      <c r="ED188" s="193"/>
      <c r="EE188" s="193"/>
      <c r="EF188" s="193"/>
      <c r="EG188" s="193"/>
      <c r="EH188" s="193"/>
      <c r="EI188" s="193"/>
      <c r="EJ188" s="193"/>
      <c r="EK188" s="193"/>
      <c r="EL188" s="193"/>
      <c r="EM188" s="193"/>
      <c r="EN188" s="193"/>
      <c r="EO188" s="193"/>
      <c r="EP188" s="193"/>
      <c r="EQ188" s="193"/>
      <c r="ER188" s="193"/>
      <c r="ES188" s="193"/>
      <c r="ET188" s="193"/>
      <c r="EU188" s="193"/>
      <c r="EV188" s="193"/>
      <c r="EW188" s="193"/>
      <c r="EX188" s="193"/>
      <c r="EY188" s="193"/>
      <c r="EZ188" s="193"/>
      <c r="FA188" s="193"/>
      <c r="FB188" s="193"/>
      <c r="FC188" s="193"/>
      <c r="FD188" s="193"/>
      <c r="FE188" s="193"/>
      <c r="FF188" s="193"/>
      <c r="FG188" s="193"/>
      <c r="FH188" s="193"/>
      <c r="FI188" s="193"/>
      <c r="FJ188" s="193"/>
      <c r="FK188" s="193"/>
      <c r="FL188" s="193"/>
      <c r="FM188" s="193"/>
      <c r="FN188" s="193"/>
      <c r="FO188" s="193"/>
      <c r="FP188" s="193"/>
      <c r="FQ188" s="193"/>
      <c r="FR188" s="193"/>
      <c r="FS188" s="193"/>
      <c r="FT188" s="193"/>
      <c r="FU188" s="193"/>
      <c r="FV188" s="193"/>
      <c r="FW188" s="193"/>
      <c r="FX188" s="193"/>
      <c r="FY188" s="193"/>
      <c r="FZ188" s="193"/>
      <c r="GA188" s="193"/>
      <c r="GB188" s="193"/>
      <c r="GC188" s="193"/>
      <c r="GD188" s="193"/>
      <c r="GE188" s="193"/>
      <c r="GF188" s="193"/>
      <c r="GG188" s="193"/>
      <c r="GH188" s="193"/>
      <c r="GI188" s="193"/>
      <c r="GJ188" s="193"/>
      <c r="GK188" s="193"/>
      <c r="GL188" s="193"/>
      <c r="GM188" s="193"/>
      <c r="GN188" s="193"/>
      <c r="GO188" s="193"/>
      <c r="GP188" s="193"/>
      <c r="GQ188" s="193"/>
      <c r="GR188" s="193"/>
      <c r="GS188" s="193"/>
      <c r="GT188" s="193"/>
      <c r="GU188" s="193"/>
      <c r="GV188" s="193"/>
      <c r="GW188" s="193"/>
      <c r="GX188" s="193"/>
      <c r="GY188" s="193"/>
      <c r="GZ188" s="193"/>
      <c r="HA188" s="193"/>
      <c r="HB188" s="193"/>
      <c r="HC188" s="193"/>
      <c r="HD188" s="193"/>
      <c r="HE188" s="193"/>
      <c r="HF188" s="193"/>
      <c r="HG188" s="193"/>
      <c r="HH188" s="193"/>
      <c r="HI188" s="193"/>
      <c r="HJ188" s="193"/>
      <c r="HK188" s="193"/>
      <c r="HL188" s="193"/>
      <c r="HM188" s="193"/>
      <c r="HN188" s="193"/>
      <c r="HO188" s="193"/>
      <c r="HP188" s="193"/>
      <c r="HQ188" s="193"/>
      <c r="HR188" s="193"/>
      <c r="HS188" s="193"/>
      <c r="HT188" s="193"/>
      <c r="HU188" s="193"/>
      <c r="HV188" s="193"/>
      <c r="HW188" s="193"/>
      <c r="HX188" s="193"/>
      <c r="HY188" s="193"/>
      <c r="HZ188" s="193"/>
      <c r="IA188" s="193"/>
      <c r="IB188" s="193"/>
      <c r="IC188" s="193"/>
      <c r="ID188" s="193" t="n">
        <v>0</v>
      </c>
      <c r="IE188" s="193" t="n">
        <v>0</v>
      </c>
    </row>
    <row r="189" customFormat="false" ht="12.75" hidden="false" customHeight="false" outlineLevel="0" collapsed="false"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  <c r="AW189" s="193"/>
      <c r="AX189" s="193"/>
      <c r="AY189" s="193"/>
      <c r="AZ189" s="193"/>
      <c r="BA189" s="193"/>
      <c r="BB189" s="193"/>
      <c r="BC189" s="193"/>
      <c r="BD189" s="193"/>
      <c r="BE189" s="193"/>
      <c r="BF189" s="193"/>
      <c r="BG189" s="193"/>
      <c r="BH189" s="193"/>
      <c r="BI189" s="193"/>
      <c r="BJ189" s="193"/>
      <c r="BK189" s="193"/>
      <c r="BL189" s="193"/>
      <c r="BM189" s="193"/>
      <c r="BN189" s="193"/>
      <c r="BO189" s="193"/>
      <c r="BP189" s="193"/>
      <c r="BQ189" s="193"/>
      <c r="BR189" s="193"/>
      <c r="BS189" s="193"/>
      <c r="BT189" s="193"/>
      <c r="BU189" s="193"/>
      <c r="BV189" s="193"/>
      <c r="BW189" s="193"/>
      <c r="BX189" s="193"/>
      <c r="BY189" s="193"/>
      <c r="BZ189" s="193"/>
      <c r="CA189" s="193"/>
      <c r="CB189" s="193"/>
      <c r="CC189" s="193"/>
      <c r="CD189" s="193"/>
      <c r="CE189" s="193"/>
      <c r="CF189" s="193"/>
      <c r="CG189" s="193"/>
      <c r="CH189" s="193"/>
      <c r="CI189" s="193"/>
      <c r="CJ189" s="193"/>
      <c r="CK189" s="193"/>
      <c r="CL189" s="193"/>
      <c r="CM189" s="193"/>
      <c r="CN189" s="193"/>
      <c r="CO189" s="193"/>
      <c r="CP189" s="193"/>
      <c r="CQ189" s="193"/>
      <c r="CR189" s="193"/>
      <c r="CS189" s="193"/>
      <c r="CT189" s="193"/>
      <c r="CU189" s="193"/>
      <c r="CV189" s="193"/>
      <c r="CW189" s="193"/>
      <c r="CX189" s="193"/>
      <c r="CY189" s="193"/>
      <c r="CZ189" s="193"/>
      <c r="DA189" s="193"/>
      <c r="DB189" s="193"/>
      <c r="DC189" s="193"/>
      <c r="DD189" s="193"/>
      <c r="DE189" s="193"/>
      <c r="DF189" s="193"/>
      <c r="DG189" s="193"/>
      <c r="DH189" s="193"/>
      <c r="DI189" s="193"/>
      <c r="DJ189" s="193"/>
      <c r="DK189" s="193"/>
      <c r="DL189" s="193"/>
      <c r="DM189" s="193"/>
      <c r="DN189" s="193"/>
      <c r="DO189" s="193"/>
      <c r="DP189" s="193"/>
      <c r="DQ189" s="193"/>
      <c r="DR189" s="193"/>
      <c r="DS189" s="193"/>
      <c r="DT189" s="193"/>
      <c r="DU189" s="193"/>
      <c r="DV189" s="193"/>
      <c r="DW189" s="193"/>
      <c r="DX189" s="193"/>
      <c r="DY189" s="193"/>
      <c r="DZ189" s="193"/>
      <c r="EA189" s="193"/>
      <c r="EB189" s="193"/>
      <c r="EC189" s="193"/>
      <c r="ED189" s="193"/>
      <c r="EE189" s="193"/>
      <c r="EF189" s="193"/>
      <c r="EG189" s="193"/>
      <c r="EH189" s="193"/>
      <c r="EI189" s="193"/>
      <c r="EJ189" s="193"/>
      <c r="EK189" s="193"/>
      <c r="EL189" s="193"/>
      <c r="EM189" s="193"/>
      <c r="EN189" s="193"/>
      <c r="EO189" s="193"/>
      <c r="EP189" s="193"/>
      <c r="EQ189" s="193"/>
      <c r="ER189" s="193"/>
      <c r="ES189" s="193"/>
      <c r="ET189" s="193"/>
      <c r="EU189" s="193"/>
      <c r="EV189" s="193"/>
      <c r="EW189" s="193"/>
      <c r="EX189" s="193"/>
      <c r="EY189" s="193"/>
      <c r="EZ189" s="193"/>
      <c r="FA189" s="193"/>
      <c r="FB189" s="193"/>
      <c r="FC189" s="193"/>
      <c r="FD189" s="193"/>
      <c r="FE189" s="193"/>
      <c r="FF189" s="193"/>
      <c r="FG189" s="193"/>
      <c r="FH189" s="193"/>
      <c r="FI189" s="193"/>
      <c r="FJ189" s="193"/>
      <c r="FK189" s="193"/>
      <c r="FL189" s="193"/>
      <c r="FM189" s="193"/>
      <c r="FN189" s="193"/>
      <c r="FO189" s="193"/>
      <c r="FP189" s="193"/>
      <c r="FQ189" s="193"/>
      <c r="FR189" s="193"/>
      <c r="FS189" s="193"/>
      <c r="FT189" s="193"/>
      <c r="FU189" s="193"/>
      <c r="FV189" s="193"/>
      <c r="FW189" s="193"/>
      <c r="FX189" s="193"/>
      <c r="FY189" s="193"/>
      <c r="FZ189" s="193"/>
      <c r="GA189" s="193"/>
      <c r="GB189" s="193"/>
      <c r="GC189" s="193"/>
      <c r="GD189" s="193"/>
      <c r="GE189" s="193"/>
      <c r="GF189" s="193"/>
      <c r="GG189" s="193"/>
      <c r="GH189" s="193"/>
      <c r="GI189" s="193"/>
      <c r="GJ189" s="193"/>
      <c r="GK189" s="193"/>
      <c r="GL189" s="193"/>
      <c r="GM189" s="193"/>
      <c r="GN189" s="193"/>
      <c r="GO189" s="193"/>
      <c r="GP189" s="193"/>
      <c r="GQ189" s="193"/>
      <c r="GR189" s="193"/>
      <c r="GS189" s="193"/>
      <c r="GT189" s="193"/>
      <c r="GU189" s="193"/>
      <c r="GV189" s="193"/>
      <c r="GW189" s="193"/>
      <c r="GX189" s="193"/>
      <c r="GY189" s="193"/>
      <c r="GZ189" s="193"/>
      <c r="HA189" s="193"/>
      <c r="HB189" s="193"/>
      <c r="HC189" s="193"/>
      <c r="HD189" s="193"/>
      <c r="HE189" s="193"/>
      <c r="HF189" s="193"/>
      <c r="HG189" s="193"/>
      <c r="HH189" s="193"/>
      <c r="HI189" s="193"/>
      <c r="HJ189" s="193"/>
      <c r="HK189" s="193"/>
      <c r="HL189" s="193"/>
      <c r="HM189" s="193"/>
      <c r="HN189" s="193"/>
      <c r="HO189" s="193"/>
      <c r="HP189" s="193"/>
      <c r="HQ189" s="193"/>
      <c r="HR189" s="193"/>
      <c r="HS189" s="193"/>
      <c r="HT189" s="193"/>
      <c r="HU189" s="193"/>
      <c r="HV189" s="193"/>
      <c r="HW189" s="193"/>
      <c r="HX189" s="193"/>
      <c r="HY189" s="193"/>
      <c r="HZ189" s="193"/>
      <c r="IA189" s="193"/>
      <c r="IB189" s="193"/>
      <c r="IC189" s="193"/>
      <c r="ID189" s="193" t="n">
        <v>0</v>
      </c>
      <c r="IE189" s="193" t="n">
        <v>0</v>
      </c>
    </row>
    <row r="190" customFormat="false" ht="12.75" hidden="false" customHeight="false" outlineLevel="0" collapsed="false"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  <c r="AW190" s="193"/>
      <c r="AX190" s="193"/>
      <c r="AY190" s="193"/>
      <c r="AZ190" s="193"/>
      <c r="BA190" s="193"/>
      <c r="BB190" s="193"/>
      <c r="BC190" s="193"/>
      <c r="BD190" s="193"/>
      <c r="BE190" s="193"/>
      <c r="BF190" s="193"/>
      <c r="BG190" s="193"/>
      <c r="BH190" s="193"/>
      <c r="BI190" s="193"/>
      <c r="BJ190" s="193"/>
      <c r="BK190" s="193"/>
      <c r="BL190" s="193"/>
      <c r="BM190" s="193"/>
      <c r="BN190" s="193"/>
      <c r="BO190" s="193"/>
      <c r="BP190" s="193"/>
      <c r="BQ190" s="193"/>
      <c r="BR190" s="193"/>
      <c r="BS190" s="193"/>
      <c r="BT190" s="193"/>
      <c r="BU190" s="193"/>
      <c r="BV190" s="193"/>
      <c r="BW190" s="193"/>
      <c r="BX190" s="193"/>
      <c r="BY190" s="193"/>
      <c r="BZ190" s="193"/>
      <c r="CA190" s="193"/>
      <c r="CB190" s="193"/>
      <c r="CC190" s="193"/>
      <c r="CD190" s="193"/>
      <c r="CE190" s="193"/>
      <c r="CF190" s="193"/>
      <c r="CG190" s="193"/>
      <c r="CH190" s="193"/>
      <c r="CI190" s="193"/>
      <c r="CJ190" s="193"/>
      <c r="CK190" s="193"/>
      <c r="CL190" s="193"/>
      <c r="CM190" s="193"/>
      <c r="CN190" s="193"/>
      <c r="CO190" s="193"/>
      <c r="CP190" s="193"/>
      <c r="CQ190" s="193"/>
      <c r="CR190" s="193"/>
      <c r="CS190" s="193"/>
      <c r="CT190" s="193"/>
      <c r="CU190" s="193"/>
      <c r="CV190" s="193"/>
      <c r="CW190" s="193"/>
      <c r="CX190" s="193"/>
      <c r="CY190" s="193"/>
      <c r="CZ190" s="193"/>
      <c r="DA190" s="193"/>
      <c r="DB190" s="193"/>
      <c r="DC190" s="193"/>
      <c r="DD190" s="193"/>
      <c r="DE190" s="193"/>
      <c r="DF190" s="193"/>
      <c r="DG190" s="193"/>
      <c r="DH190" s="193"/>
      <c r="DI190" s="193"/>
      <c r="DJ190" s="193"/>
      <c r="DK190" s="193"/>
      <c r="DL190" s="193"/>
      <c r="DM190" s="193"/>
      <c r="DN190" s="193"/>
      <c r="DO190" s="193"/>
      <c r="DP190" s="193"/>
      <c r="DQ190" s="193"/>
      <c r="DR190" s="193"/>
      <c r="DS190" s="193"/>
      <c r="DT190" s="193"/>
      <c r="DU190" s="193"/>
      <c r="DV190" s="193"/>
      <c r="DW190" s="193"/>
      <c r="DX190" s="193"/>
      <c r="DY190" s="193"/>
      <c r="DZ190" s="193"/>
      <c r="EA190" s="193"/>
      <c r="EB190" s="193"/>
      <c r="EC190" s="193"/>
      <c r="ED190" s="193"/>
      <c r="EE190" s="193"/>
      <c r="EF190" s="193"/>
      <c r="EG190" s="193"/>
      <c r="EH190" s="193"/>
      <c r="EI190" s="193"/>
      <c r="EJ190" s="193"/>
      <c r="EK190" s="193"/>
      <c r="EL190" s="193"/>
      <c r="EM190" s="193"/>
      <c r="EN190" s="193"/>
      <c r="EO190" s="193"/>
      <c r="EP190" s="193"/>
      <c r="EQ190" s="193"/>
      <c r="ER190" s="193"/>
      <c r="ES190" s="193"/>
      <c r="ET190" s="193"/>
      <c r="EU190" s="193"/>
      <c r="EV190" s="193"/>
      <c r="EW190" s="193"/>
      <c r="EX190" s="193"/>
      <c r="EY190" s="193"/>
      <c r="EZ190" s="193"/>
      <c r="FA190" s="193"/>
      <c r="FB190" s="193"/>
      <c r="FC190" s="193"/>
      <c r="FD190" s="193"/>
      <c r="FE190" s="193"/>
      <c r="FF190" s="193"/>
      <c r="FG190" s="193"/>
      <c r="FH190" s="193"/>
      <c r="FI190" s="193"/>
      <c r="FJ190" s="193"/>
      <c r="FK190" s="193"/>
      <c r="FL190" s="193"/>
      <c r="FM190" s="193"/>
      <c r="FN190" s="193"/>
      <c r="FO190" s="193"/>
      <c r="FP190" s="193"/>
      <c r="FQ190" s="193"/>
      <c r="FR190" s="193"/>
      <c r="FS190" s="193"/>
      <c r="FT190" s="193"/>
      <c r="FU190" s="193"/>
      <c r="FV190" s="193"/>
      <c r="FW190" s="193"/>
      <c r="FX190" s="193"/>
      <c r="FY190" s="193"/>
      <c r="FZ190" s="193"/>
      <c r="GA190" s="193"/>
      <c r="GB190" s="193"/>
      <c r="GC190" s="193"/>
      <c r="GD190" s="193"/>
      <c r="GE190" s="193"/>
      <c r="GF190" s="193"/>
      <c r="GG190" s="193"/>
      <c r="GH190" s="193"/>
      <c r="GI190" s="193"/>
      <c r="GJ190" s="193"/>
      <c r="GK190" s="193"/>
      <c r="GL190" s="193"/>
      <c r="GM190" s="193"/>
      <c r="GN190" s="193"/>
      <c r="GO190" s="193"/>
      <c r="GP190" s="193"/>
      <c r="GQ190" s="193"/>
      <c r="GR190" s="193"/>
      <c r="GS190" s="193"/>
      <c r="GT190" s="193"/>
      <c r="GU190" s="193"/>
      <c r="GV190" s="193"/>
      <c r="GW190" s="193"/>
      <c r="GX190" s="193"/>
      <c r="GY190" s="193"/>
      <c r="GZ190" s="193"/>
      <c r="HA190" s="193"/>
      <c r="HB190" s="193"/>
      <c r="HC190" s="193"/>
      <c r="HD190" s="193"/>
      <c r="HE190" s="193"/>
      <c r="HF190" s="193"/>
      <c r="HG190" s="193"/>
      <c r="HH190" s="193"/>
      <c r="HI190" s="193"/>
      <c r="HJ190" s="193"/>
      <c r="HK190" s="193"/>
      <c r="HL190" s="193"/>
      <c r="HM190" s="193"/>
      <c r="HN190" s="193"/>
      <c r="HO190" s="193"/>
      <c r="HP190" s="193"/>
      <c r="HQ190" s="193"/>
      <c r="HR190" s="193"/>
      <c r="HS190" s="193"/>
      <c r="HT190" s="193"/>
      <c r="HU190" s="193"/>
      <c r="HV190" s="193"/>
      <c r="HW190" s="193"/>
      <c r="HX190" s="193"/>
      <c r="HY190" s="193"/>
      <c r="HZ190" s="193"/>
      <c r="IA190" s="193"/>
      <c r="IB190" s="193"/>
      <c r="IC190" s="193"/>
      <c r="ID190" s="193" t="n">
        <v>0</v>
      </c>
      <c r="IE190" s="193" t="n">
        <v>0</v>
      </c>
    </row>
    <row r="191" customFormat="false" ht="12.75" hidden="false" customHeight="false" outlineLevel="0" collapsed="false"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  <c r="AW191" s="193"/>
      <c r="AX191" s="193"/>
      <c r="AY191" s="193"/>
      <c r="AZ191" s="193"/>
      <c r="BA191" s="193"/>
      <c r="BB191" s="193"/>
      <c r="BC191" s="193"/>
      <c r="BD191" s="193"/>
      <c r="BE191" s="193"/>
      <c r="BF191" s="193"/>
      <c r="BG191" s="193"/>
      <c r="BH191" s="193"/>
      <c r="BI191" s="193"/>
      <c r="BJ191" s="193"/>
      <c r="BK191" s="193"/>
      <c r="BL191" s="193"/>
      <c r="BM191" s="193"/>
      <c r="BN191" s="193"/>
      <c r="BO191" s="193"/>
      <c r="BP191" s="193"/>
      <c r="BQ191" s="193"/>
      <c r="BR191" s="193"/>
      <c r="BS191" s="193"/>
      <c r="BT191" s="193"/>
      <c r="BU191" s="193"/>
      <c r="BV191" s="193"/>
      <c r="BW191" s="193"/>
      <c r="BX191" s="193"/>
      <c r="BY191" s="193"/>
      <c r="BZ191" s="193"/>
      <c r="CA191" s="193"/>
      <c r="CB191" s="193"/>
      <c r="CC191" s="193"/>
      <c r="CD191" s="193"/>
      <c r="CE191" s="193"/>
      <c r="CF191" s="193"/>
      <c r="CG191" s="193"/>
      <c r="CH191" s="193"/>
      <c r="CI191" s="193"/>
      <c r="CJ191" s="193"/>
      <c r="CK191" s="193"/>
      <c r="CL191" s="193"/>
      <c r="CM191" s="193"/>
      <c r="CN191" s="193"/>
      <c r="CO191" s="193"/>
      <c r="CP191" s="193"/>
      <c r="CQ191" s="193"/>
      <c r="CR191" s="193"/>
      <c r="CS191" s="193"/>
      <c r="CT191" s="193"/>
      <c r="CU191" s="193"/>
      <c r="CV191" s="193"/>
      <c r="CW191" s="193"/>
      <c r="CX191" s="193"/>
      <c r="CY191" s="193"/>
      <c r="CZ191" s="193"/>
      <c r="DA191" s="193"/>
      <c r="DB191" s="193"/>
      <c r="DC191" s="193"/>
      <c r="DD191" s="193"/>
      <c r="DE191" s="193"/>
      <c r="DF191" s="193"/>
      <c r="DG191" s="193"/>
      <c r="DH191" s="193"/>
      <c r="DI191" s="193"/>
      <c r="DJ191" s="193"/>
      <c r="DK191" s="193"/>
      <c r="DL191" s="193"/>
      <c r="DM191" s="193"/>
      <c r="DN191" s="193"/>
      <c r="DO191" s="193"/>
      <c r="DP191" s="193"/>
      <c r="DQ191" s="193"/>
      <c r="DR191" s="193"/>
      <c r="DS191" s="193"/>
      <c r="DT191" s="193"/>
      <c r="DU191" s="193"/>
      <c r="DV191" s="193"/>
      <c r="DW191" s="193"/>
      <c r="DX191" s="193"/>
      <c r="DY191" s="193"/>
      <c r="DZ191" s="193"/>
      <c r="EA191" s="193"/>
      <c r="EB191" s="193"/>
      <c r="EC191" s="193"/>
      <c r="ED191" s="193"/>
      <c r="EE191" s="193"/>
      <c r="EF191" s="193"/>
      <c r="EG191" s="193"/>
      <c r="EH191" s="193"/>
      <c r="EI191" s="193"/>
      <c r="EJ191" s="193"/>
      <c r="EK191" s="193"/>
      <c r="EL191" s="193"/>
      <c r="EM191" s="193"/>
      <c r="EN191" s="193"/>
      <c r="EO191" s="193"/>
      <c r="EP191" s="193"/>
      <c r="EQ191" s="193"/>
      <c r="ER191" s="193"/>
      <c r="ES191" s="193"/>
      <c r="ET191" s="193"/>
      <c r="EU191" s="193"/>
      <c r="EV191" s="193"/>
      <c r="EW191" s="193"/>
      <c r="EX191" s="193"/>
      <c r="EY191" s="193"/>
      <c r="EZ191" s="193"/>
      <c r="FA191" s="193"/>
      <c r="FB191" s="193"/>
      <c r="FC191" s="193"/>
      <c r="FD191" s="193"/>
      <c r="FE191" s="193"/>
      <c r="FF191" s="193"/>
      <c r="FG191" s="193"/>
      <c r="FH191" s="193"/>
      <c r="FI191" s="193"/>
      <c r="FJ191" s="193"/>
      <c r="FK191" s="193"/>
      <c r="FL191" s="193"/>
      <c r="FM191" s="193"/>
      <c r="FN191" s="193"/>
      <c r="FO191" s="193"/>
      <c r="FP191" s="193"/>
      <c r="FQ191" s="193"/>
      <c r="FR191" s="193"/>
      <c r="FS191" s="193"/>
      <c r="FT191" s="193"/>
      <c r="FU191" s="193"/>
      <c r="FV191" s="193"/>
      <c r="FW191" s="193"/>
      <c r="FX191" s="193"/>
      <c r="FY191" s="193"/>
      <c r="FZ191" s="193"/>
      <c r="GA191" s="193"/>
      <c r="GB191" s="193"/>
      <c r="GC191" s="193"/>
      <c r="GD191" s="193"/>
      <c r="GE191" s="193"/>
      <c r="GF191" s="193"/>
      <c r="GG191" s="193"/>
      <c r="GH191" s="193"/>
      <c r="GI191" s="193"/>
      <c r="GJ191" s="193"/>
      <c r="GK191" s="193"/>
      <c r="GL191" s="193"/>
      <c r="GM191" s="193"/>
      <c r="GN191" s="193"/>
      <c r="GO191" s="193"/>
      <c r="GP191" s="193"/>
      <c r="GQ191" s="193"/>
      <c r="GR191" s="193"/>
      <c r="GS191" s="193"/>
      <c r="GT191" s="193"/>
      <c r="GU191" s="193"/>
      <c r="GV191" s="193"/>
      <c r="GW191" s="193"/>
      <c r="GX191" s="193"/>
      <c r="GY191" s="193"/>
      <c r="GZ191" s="193"/>
      <c r="HA191" s="193"/>
      <c r="HB191" s="193"/>
      <c r="HC191" s="193"/>
      <c r="HD191" s="193"/>
      <c r="HE191" s="193"/>
      <c r="HF191" s="193"/>
      <c r="HG191" s="193"/>
      <c r="HH191" s="193"/>
      <c r="HI191" s="193"/>
      <c r="HJ191" s="193"/>
      <c r="HK191" s="193"/>
      <c r="HL191" s="193"/>
      <c r="HM191" s="193"/>
      <c r="HN191" s="193"/>
      <c r="HO191" s="193"/>
      <c r="HP191" s="193"/>
      <c r="HQ191" s="193"/>
      <c r="HR191" s="193"/>
      <c r="HS191" s="193"/>
      <c r="HT191" s="193"/>
      <c r="HU191" s="193"/>
      <c r="HV191" s="193"/>
      <c r="HW191" s="193"/>
      <c r="HX191" s="193"/>
      <c r="HY191" s="193"/>
      <c r="HZ191" s="193"/>
      <c r="IA191" s="193"/>
      <c r="IB191" s="193"/>
      <c r="IC191" s="193"/>
      <c r="ID191" s="193" t="n">
        <v>0</v>
      </c>
      <c r="IE191" s="193" t="n">
        <v>0</v>
      </c>
    </row>
    <row r="192" customFormat="false" ht="12.75" hidden="false" customHeight="false" outlineLevel="0" collapsed="false"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  <c r="AW192" s="193"/>
      <c r="AX192" s="193"/>
      <c r="AY192" s="193"/>
      <c r="AZ192" s="193"/>
      <c r="BA192" s="193"/>
      <c r="BB192" s="193"/>
      <c r="BC192" s="193"/>
      <c r="BD192" s="193"/>
      <c r="BE192" s="193"/>
      <c r="BF192" s="193"/>
      <c r="BG192" s="193"/>
      <c r="BH192" s="193"/>
      <c r="BI192" s="193"/>
      <c r="BJ192" s="193"/>
      <c r="BK192" s="193"/>
      <c r="BL192" s="193"/>
      <c r="BM192" s="193"/>
      <c r="BN192" s="193"/>
      <c r="BO192" s="193"/>
      <c r="BP192" s="193"/>
      <c r="BQ192" s="193"/>
      <c r="BR192" s="193"/>
      <c r="BS192" s="193"/>
      <c r="BT192" s="193"/>
      <c r="BU192" s="193"/>
      <c r="BV192" s="193"/>
      <c r="BW192" s="193"/>
      <c r="BX192" s="193"/>
      <c r="BY192" s="193"/>
      <c r="BZ192" s="193"/>
      <c r="CA192" s="193"/>
      <c r="CB192" s="193"/>
      <c r="CC192" s="193"/>
      <c r="CD192" s="193"/>
      <c r="CE192" s="193"/>
      <c r="CF192" s="193"/>
      <c r="CG192" s="193"/>
      <c r="CH192" s="193"/>
      <c r="CI192" s="193"/>
      <c r="CJ192" s="193"/>
      <c r="CK192" s="193"/>
      <c r="CL192" s="193"/>
      <c r="CM192" s="193"/>
      <c r="CN192" s="193"/>
      <c r="CO192" s="193"/>
      <c r="CP192" s="193"/>
      <c r="CQ192" s="193"/>
      <c r="CR192" s="193"/>
      <c r="CS192" s="193"/>
      <c r="CT192" s="193"/>
      <c r="CU192" s="193"/>
      <c r="CV192" s="193"/>
      <c r="CW192" s="193"/>
      <c r="CX192" s="193"/>
      <c r="CY192" s="193"/>
      <c r="CZ192" s="193"/>
      <c r="DA192" s="193"/>
      <c r="DB192" s="193"/>
      <c r="DC192" s="193"/>
      <c r="DD192" s="193"/>
      <c r="DE192" s="193"/>
      <c r="DF192" s="193"/>
      <c r="DG192" s="193"/>
      <c r="DH192" s="193"/>
      <c r="DI192" s="193"/>
      <c r="DJ192" s="193"/>
      <c r="DK192" s="193"/>
      <c r="DL192" s="193"/>
      <c r="DM192" s="193"/>
      <c r="DN192" s="193"/>
      <c r="DO192" s="193"/>
      <c r="DP192" s="193"/>
      <c r="DQ192" s="193"/>
      <c r="DR192" s="193"/>
      <c r="DS192" s="193"/>
      <c r="DT192" s="193"/>
      <c r="DU192" s="193"/>
      <c r="DV192" s="193"/>
      <c r="DW192" s="193"/>
      <c r="DX192" s="193"/>
      <c r="DY192" s="193"/>
      <c r="DZ192" s="193"/>
      <c r="EA192" s="193"/>
      <c r="EB192" s="193"/>
      <c r="EC192" s="193"/>
      <c r="ED192" s="193"/>
      <c r="EE192" s="193"/>
      <c r="EF192" s="193"/>
      <c r="EG192" s="193"/>
      <c r="EH192" s="193"/>
      <c r="EI192" s="193"/>
      <c r="EJ192" s="193"/>
      <c r="EK192" s="193"/>
      <c r="EL192" s="193"/>
      <c r="EM192" s="193"/>
      <c r="EN192" s="193"/>
      <c r="EO192" s="193"/>
      <c r="EP192" s="193"/>
      <c r="EQ192" s="193"/>
      <c r="ER192" s="193"/>
      <c r="ES192" s="193"/>
      <c r="ET192" s="193"/>
      <c r="EU192" s="193"/>
      <c r="EV192" s="193"/>
      <c r="EW192" s="193"/>
      <c r="EX192" s="193"/>
      <c r="EY192" s="193"/>
      <c r="EZ192" s="193"/>
      <c r="FA192" s="193"/>
      <c r="FB192" s="193"/>
      <c r="FC192" s="193"/>
      <c r="FD192" s="193"/>
      <c r="FE192" s="193"/>
      <c r="FF192" s="193"/>
      <c r="FG192" s="193"/>
      <c r="FH192" s="193"/>
      <c r="FI192" s="193"/>
      <c r="FJ192" s="193"/>
      <c r="FK192" s="193"/>
      <c r="FL192" s="193"/>
      <c r="FM192" s="193"/>
      <c r="FN192" s="193"/>
      <c r="FO192" s="193"/>
      <c r="FP192" s="193"/>
      <c r="FQ192" s="193"/>
      <c r="FR192" s="193"/>
      <c r="FS192" s="193"/>
      <c r="FT192" s="193"/>
      <c r="FU192" s="193"/>
      <c r="FV192" s="193"/>
      <c r="FW192" s="193"/>
      <c r="FX192" s="193"/>
      <c r="FY192" s="193"/>
      <c r="FZ192" s="193"/>
      <c r="GA192" s="193"/>
      <c r="GB192" s="193"/>
      <c r="GC192" s="193"/>
      <c r="GD192" s="193"/>
      <c r="GE192" s="193"/>
      <c r="GF192" s="193"/>
      <c r="GG192" s="193"/>
      <c r="GH192" s="193"/>
      <c r="GI192" s="193"/>
      <c r="GJ192" s="193"/>
      <c r="GK192" s="193"/>
      <c r="GL192" s="193"/>
      <c r="GM192" s="193"/>
      <c r="GN192" s="193"/>
      <c r="GO192" s="193"/>
      <c r="GP192" s="193"/>
      <c r="GQ192" s="193"/>
      <c r="GR192" s="193"/>
      <c r="GS192" s="193"/>
      <c r="GT192" s="193"/>
      <c r="GU192" s="193"/>
      <c r="GV192" s="193"/>
      <c r="GW192" s="193"/>
      <c r="GX192" s="193"/>
      <c r="GY192" s="193"/>
      <c r="GZ192" s="193"/>
      <c r="HA192" s="193"/>
      <c r="HB192" s="193"/>
      <c r="HC192" s="193"/>
      <c r="HD192" s="193"/>
      <c r="HE192" s="193"/>
      <c r="HF192" s="193"/>
      <c r="HG192" s="193"/>
      <c r="HH192" s="193"/>
      <c r="HI192" s="193"/>
      <c r="HJ192" s="193"/>
      <c r="HK192" s="193"/>
      <c r="HL192" s="193"/>
      <c r="HM192" s="193"/>
      <c r="HN192" s="193"/>
      <c r="HO192" s="193"/>
      <c r="HP192" s="193"/>
      <c r="HQ192" s="193"/>
      <c r="HR192" s="193"/>
      <c r="HS192" s="193"/>
      <c r="HT192" s="193"/>
      <c r="HU192" s="193"/>
      <c r="HV192" s="193"/>
      <c r="HW192" s="193"/>
      <c r="HX192" s="193"/>
      <c r="HY192" s="193"/>
      <c r="HZ192" s="193"/>
      <c r="IA192" s="193"/>
      <c r="IB192" s="193"/>
      <c r="IC192" s="193"/>
      <c r="ID192" s="193" t="n">
        <v>0</v>
      </c>
      <c r="IE192" s="193" t="n">
        <v>0</v>
      </c>
    </row>
    <row r="193" customFormat="false" ht="12.75" hidden="false" customHeight="false" outlineLevel="0" collapsed="false"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  <c r="AW193" s="193"/>
      <c r="AX193" s="193"/>
      <c r="AY193" s="193"/>
      <c r="AZ193" s="193"/>
      <c r="BA193" s="193"/>
      <c r="BB193" s="193"/>
      <c r="BC193" s="193"/>
      <c r="BD193" s="193"/>
      <c r="BE193" s="193"/>
      <c r="BF193" s="193"/>
      <c r="BG193" s="193"/>
      <c r="BH193" s="193"/>
      <c r="BI193" s="193"/>
      <c r="BJ193" s="193"/>
      <c r="BK193" s="193"/>
      <c r="BL193" s="193"/>
      <c r="BM193" s="193"/>
      <c r="BN193" s="193"/>
      <c r="BO193" s="193"/>
      <c r="BP193" s="193"/>
      <c r="BQ193" s="193"/>
      <c r="BR193" s="193"/>
      <c r="BS193" s="193"/>
      <c r="BT193" s="193"/>
      <c r="BU193" s="193"/>
      <c r="BV193" s="193"/>
      <c r="BW193" s="193"/>
      <c r="BX193" s="193"/>
      <c r="BY193" s="193"/>
      <c r="BZ193" s="193"/>
      <c r="CA193" s="193"/>
      <c r="CB193" s="193"/>
      <c r="CC193" s="193"/>
      <c r="CD193" s="193"/>
      <c r="CE193" s="193"/>
      <c r="CF193" s="193"/>
      <c r="CG193" s="193"/>
      <c r="CH193" s="193"/>
      <c r="CI193" s="193"/>
      <c r="CJ193" s="193"/>
      <c r="CK193" s="193"/>
      <c r="CL193" s="193"/>
      <c r="CM193" s="193"/>
      <c r="CN193" s="193"/>
      <c r="CO193" s="193"/>
      <c r="CP193" s="193"/>
      <c r="CQ193" s="193"/>
      <c r="CR193" s="193"/>
      <c r="CS193" s="193"/>
      <c r="CT193" s="193"/>
      <c r="CU193" s="193"/>
      <c r="CV193" s="193"/>
      <c r="CW193" s="193"/>
      <c r="CX193" s="193"/>
      <c r="CY193" s="193"/>
      <c r="CZ193" s="193"/>
      <c r="DA193" s="193"/>
      <c r="DB193" s="193"/>
      <c r="DC193" s="193"/>
      <c r="DD193" s="193"/>
      <c r="DE193" s="193"/>
      <c r="DF193" s="193"/>
      <c r="DG193" s="193"/>
      <c r="DH193" s="193"/>
      <c r="DI193" s="193"/>
      <c r="DJ193" s="193"/>
      <c r="DK193" s="193"/>
      <c r="DL193" s="193"/>
      <c r="DM193" s="193"/>
      <c r="DN193" s="193"/>
      <c r="DO193" s="193"/>
      <c r="DP193" s="193"/>
      <c r="DQ193" s="193"/>
      <c r="DR193" s="193"/>
      <c r="DS193" s="193"/>
      <c r="DT193" s="193"/>
      <c r="DU193" s="193"/>
      <c r="DV193" s="193"/>
      <c r="DW193" s="193"/>
      <c r="DX193" s="193"/>
      <c r="DY193" s="193"/>
      <c r="DZ193" s="193"/>
      <c r="EA193" s="193"/>
      <c r="EB193" s="193"/>
      <c r="EC193" s="193"/>
      <c r="ED193" s="193"/>
      <c r="EE193" s="193"/>
      <c r="EF193" s="193"/>
      <c r="EG193" s="193"/>
      <c r="EH193" s="193"/>
      <c r="EI193" s="193"/>
      <c r="EJ193" s="193"/>
      <c r="EK193" s="193"/>
      <c r="EL193" s="193"/>
      <c r="EM193" s="193"/>
      <c r="EN193" s="193"/>
      <c r="EO193" s="193"/>
      <c r="EP193" s="193"/>
      <c r="EQ193" s="193"/>
      <c r="ER193" s="193"/>
      <c r="ES193" s="193"/>
      <c r="ET193" s="193"/>
      <c r="EU193" s="193"/>
      <c r="EV193" s="193"/>
      <c r="EW193" s="193"/>
      <c r="EX193" s="193"/>
      <c r="EY193" s="193"/>
      <c r="EZ193" s="193"/>
      <c r="FA193" s="193"/>
      <c r="FB193" s="193"/>
      <c r="FC193" s="193"/>
      <c r="FD193" s="193"/>
      <c r="FE193" s="193"/>
      <c r="FF193" s="193"/>
      <c r="FG193" s="193"/>
      <c r="FH193" s="193"/>
      <c r="FI193" s="193"/>
      <c r="FJ193" s="193"/>
      <c r="FK193" s="193"/>
      <c r="FL193" s="193"/>
      <c r="FM193" s="193"/>
      <c r="FN193" s="193"/>
      <c r="FO193" s="193"/>
      <c r="FP193" s="193"/>
      <c r="FQ193" s="193"/>
      <c r="FR193" s="193"/>
      <c r="FS193" s="193"/>
      <c r="FT193" s="193"/>
      <c r="FU193" s="193"/>
      <c r="FV193" s="193"/>
      <c r="FW193" s="193"/>
      <c r="FX193" s="193"/>
      <c r="FY193" s="193"/>
      <c r="FZ193" s="193"/>
      <c r="GA193" s="193"/>
      <c r="GB193" s="193"/>
      <c r="GC193" s="193"/>
      <c r="GD193" s="193"/>
      <c r="GE193" s="193"/>
      <c r="GF193" s="193"/>
      <c r="GG193" s="193"/>
      <c r="GH193" s="193"/>
      <c r="GI193" s="193"/>
      <c r="GJ193" s="193"/>
      <c r="GK193" s="193"/>
      <c r="GL193" s="193"/>
      <c r="GM193" s="193"/>
      <c r="GN193" s="193"/>
      <c r="GO193" s="193"/>
      <c r="GP193" s="193"/>
      <c r="GQ193" s="193"/>
      <c r="GR193" s="193"/>
      <c r="GS193" s="193"/>
      <c r="GT193" s="193"/>
      <c r="GU193" s="193"/>
      <c r="GV193" s="193"/>
      <c r="GW193" s="193"/>
      <c r="GX193" s="193"/>
      <c r="GY193" s="193"/>
      <c r="GZ193" s="193"/>
      <c r="HA193" s="193"/>
      <c r="HB193" s="193"/>
      <c r="HC193" s="193"/>
      <c r="HD193" s="193"/>
      <c r="HE193" s="193"/>
      <c r="HF193" s="193"/>
      <c r="HG193" s="193"/>
      <c r="HH193" s="193"/>
      <c r="HI193" s="193"/>
      <c r="HJ193" s="193"/>
      <c r="HK193" s="193"/>
      <c r="HL193" s="193"/>
      <c r="HM193" s="193"/>
      <c r="HN193" s="193"/>
      <c r="HO193" s="193"/>
      <c r="HP193" s="193"/>
      <c r="HQ193" s="193"/>
      <c r="HR193" s="193"/>
      <c r="HS193" s="193"/>
      <c r="HT193" s="193"/>
      <c r="HU193" s="193"/>
      <c r="HV193" s="193"/>
      <c r="HW193" s="193"/>
      <c r="HX193" s="193"/>
      <c r="HY193" s="193"/>
      <c r="HZ193" s="193"/>
      <c r="IA193" s="193"/>
      <c r="IB193" s="193"/>
      <c r="IC193" s="193"/>
      <c r="ID193" s="193" t="n">
        <v>0</v>
      </c>
      <c r="IE193" s="193" t="n">
        <v>0</v>
      </c>
    </row>
    <row r="194" customFormat="false" ht="12.75" hidden="false" customHeight="false" outlineLevel="0" collapsed="false"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  <c r="AW194" s="193"/>
      <c r="AX194" s="193"/>
      <c r="AY194" s="193"/>
      <c r="AZ194" s="193"/>
      <c r="BA194" s="193"/>
      <c r="BB194" s="193"/>
      <c r="BC194" s="193"/>
      <c r="BD194" s="193"/>
      <c r="BE194" s="193"/>
      <c r="BF194" s="193"/>
      <c r="BG194" s="193"/>
      <c r="BH194" s="193"/>
      <c r="BI194" s="193"/>
      <c r="BJ194" s="193"/>
      <c r="BK194" s="193"/>
      <c r="BL194" s="193"/>
      <c r="BM194" s="193"/>
      <c r="BN194" s="193"/>
      <c r="BO194" s="193"/>
      <c r="BP194" s="193"/>
      <c r="BQ194" s="193"/>
      <c r="BR194" s="193"/>
      <c r="BS194" s="193"/>
      <c r="BT194" s="193"/>
      <c r="BU194" s="193"/>
      <c r="BV194" s="193"/>
      <c r="BW194" s="193"/>
      <c r="BX194" s="193"/>
      <c r="BY194" s="193"/>
      <c r="BZ194" s="193"/>
      <c r="CA194" s="193"/>
      <c r="CB194" s="193"/>
      <c r="CC194" s="193"/>
      <c r="CD194" s="193"/>
      <c r="CE194" s="193"/>
      <c r="CF194" s="193"/>
      <c r="CG194" s="193"/>
      <c r="CH194" s="193"/>
      <c r="CI194" s="193"/>
      <c r="CJ194" s="193"/>
      <c r="CK194" s="193"/>
      <c r="CL194" s="193"/>
      <c r="CM194" s="193"/>
      <c r="CN194" s="193"/>
      <c r="CO194" s="193"/>
      <c r="CP194" s="193"/>
      <c r="CQ194" s="193"/>
      <c r="CR194" s="193"/>
      <c r="CS194" s="193"/>
      <c r="CT194" s="193"/>
      <c r="CU194" s="193"/>
      <c r="CV194" s="193"/>
      <c r="CW194" s="193"/>
      <c r="CX194" s="193"/>
      <c r="CY194" s="193"/>
      <c r="CZ194" s="193"/>
      <c r="DA194" s="193"/>
      <c r="DB194" s="193"/>
      <c r="DC194" s="193"/>
      <c r="DD194" s="193"/>
      <c r="DE194" s="193"/>
      <c r="DF194" s="193"/>
      <c r="DG194" s="193"/>
      <c r="DH194" s="193"/>
      <c r="DI194" s="193"/>
      <c r="DJ194" s="193"/>
      <c r="DK194" s="193"/>
      <c r="DL194" s="193"/>
      <c r="DM194" s="193"/>
      <c r="DN194" s="193"/>
      <c r="DO194" s="193"/>
      <c r="DP194" s="193"/>
      <c r="DQ194" s="193"/>
      <c r="DR194" s="193"/>
      <c r="DS194" s="193"/>
      <c r="DT194" s="193"/>
      <c r="DU194" s="193"/>
      <c r="DV194" s="193"/>
      <c r="DW194" s="193"/>
      <c r="DX194" s="193"/>
      <c r="DY194" s="193"/>
      <c r="DZ194" s="193"/>
      <c r="EA194" s="193"/>
      <c r="EB194" s="193"/>
      <c r="EC194" s="193"/>
      <c r="ED194" s="193"/>
      <c r="EE194" s="193"/>
      <c r="EF194" s="193"/>
      <c r="EG194" s="193"/>
      <c r="EH194" s="193"/>
      <c r="EI194" s="193"/>
      <c r="EJ194" s="193"/>
      <c r="EK194" s="193"/>
      <c r="EL194" s="193"/>
      <c r="EM194" s="193"/>
      <c r="EN194" s="193"/>
      <c r="EO194" s="193"/>
      <c r="EP194" s="193"/>
      <c r="EQ194" s="193"/>
      <c r="ER194" s="193"/>
      <c r="ES194" s="193"/>
      <c r="ET194" s="193"/>
      <c r="EU194" s="193"/>
      <c r="EV194" s="193"/>
      <c r="EW194" s="193"/>
      <c r="EX194" s="193"/>
      <c r="EY194" s="193"/>
      <c r="EZ194" s="193"/>
      <c r="FA194" s="193"/>
      <c r="FB194" s="193"/>
      <c r="FC194" s="193"/>
      <c r="FD194" s="193"/>
      <c r="FE194" s="193"/>
      <c r="FF194" s="193"/>
      <c r="FG194" s="193"/>
      <c r="FH194" s="193"/>
      <c r="FI194" s="193"/>
      <c r="FJ194" s="193"/>
      <c r="FK194" s="193"/>
      <c r="FL194" s="193"/>
      <c r="FM194" s="193"/>
      <c r="FN194" s="193"/>
      <c r="FO194" s="193"/>
      <c r="FP194" s="193"/>
      <c r="FQ194" s="193"/>
      <c r="FR194" s="193"/>
      <c r="FS194" s="193"/>
      <c r="FT194" s="193"/>
      <c r="FU194" s="193"/>
      <c r="FV194" s="193"/>
      <c r="FW194" s="193"/>
      <c r="FX194" s="193"/>
      <c r="FY194" s="193"/>
      <c r="FZ194" s="193"/>
      <c r="GA194" s="193"/>
      <c r="GB194" s="193"/>
      <c r="GC194" s="193"/>
      <c r="GD194" s="193"/>
      <c r="GE194" s="193"/>
      <c r="GF194" s="193"/>
      <c r="GG194" s="193"/>
      <c r="GH194" s="193"/>
      <c r="GI194" s="193"/>
      <c r="GJ194" s="193"/>
      <c r="GK194" s="193"/>
      <c r="GL194" s="193"/>
      <c r="GM194" s="193"/>
      <c r="GN194" s="193"/>
      <c r="GO194" s="193"/>
      <c r="GP194" s="193"/>
      <c r="GQ194" s="193"/>
      <c r="GR194" s="193"/>
      <c r="GS194" s="193"/>
      <c r="GT194" s="193"/>
      <c r="GU194" s="193"/>
      <c r="GV194" s="193"/>
      <c r="GW194" s="193"/>
      <c r="GX194" s="193"/>
      <c r="GY194" s="193"/>
      <c r="GZ194" s="193"/>
      <c r="HA194" s="193"/>
      <c r="HB194" s="193"/>
      <c r="HC194" s="193"/>
      <c r="HD194" s="193"/>
      <c r="HE194" s="193"/>
      <c r="HF194" s="193"/>
      <c r="HG194" s="193"/>
      <c r="HH194" s="193"/>
      <c r="HI194" s="193"/>
      <c r="HJ194" s="193"/>
      <c r="HK194" s="193"/>
      <c r="HL194" s="193"/>
      <c r="HM194" s="193"/>
      <c r="HN194" s="193"/>
      <c r="HO194" s="193"/>
      <c r="HP194" s="193"/>
      <c r="HQ194" s="193"/>
      <c r="HR194" s="193"/>
      <c r="HS194" s="193"/>
      <c r="HT194" s="193"/>
      <c r="HU194" s="193"/>
      <c r="HV194" s="193"/>
      <c r="HW194" s="193"/>
      <c r="HX194" s="193"/>
      <c r="HY194" s="193"/>
      <c r="HZ194" s="193"/>
      <c r="IA194" s="193"/>
      <c r="IB194" s="193"/>
      <c r="IC194" s="193"/>
      <c r="ID194" s="193" t="n">
        <v>0</v>
      </c>
      <c r="IE194" s="193" t="n">
        <v>0</v>
      </c>
    </row>
    <row r="195" customFormat="false" ht="12.75" hidden="false" customHeight="false" outlineLevel="0" collapsed="false"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  <c r="AW195" s="193"/>
      <c r="AX195" s="193"/>
      <c r="AY195" s="193"/>
      <c r="AZ195" s="193"/>
      <c r="BA195" s="193"/>
      <c r="BB195" s="193"/>
      <c r="BC195" s="193"/>
      <c r="BD195" s="193"/>
      <c r="BE195" s="193"/>
      <c r="BF195" s="193"/>
      <c r="BG195" s="193"/>
      <c r="BH195" s="193"/>
      <c r="BI195" s="193"/>
      <c r="BJ195" s="193"/>
      <c r="BK195" s="193"/>
      <c r="BL195" s="193"/>
      <c r="BM195" s="193"/>
      <c r="BN195" s="193"/>
      <c r="BO195" s="193"/>
      <c r="BP195" s="193"/>
      <c r="BQ195" s="193"/>
      <c r="BR195" s="193"/>
      <c r="BS195" s="193"/>
      <c r="BT195" s="193"/>
      <c r="BU195" s="193"/>
      <c r="BV195" s="193"/>
      <c r="BW195" s="193"/>
      <c r="BX195" s="193"/>
      <c r="BY195" s="193"/>
      <c r="BZ195" s="193"/>
      <c r="CA195" s="193"/>
      <c r="CB195" s="193"/>
      <c r="CC195" s="193"/>
      <c r="CD195" s="193"/>
      <c r="CE195" s="193"/>
      <c r="CF195" s="193"/>
      <c r="CG195" s="193"/>
      <c r="CH195" s="193"/>
      <c r="CI195" s="193"/>
      <c r="CJ195" s="193"/>
      <c r="CK195" s="193"/>
      <c r="CL195" s="193"/>
      <c r="CM195" s="193"/>
      <c r="CN195" s="193"/>
      <c r="CO195" s="193"/>
      <c r="CP195" s="193"/>
      <c r="CQ195" s="193"/>
      <c r="CR195" s="193"/>
      <c r="CS195" s="193"/>
      <c r="CT195" s="193"/>
      <c r="CU195" s="193"/>
      <c r="CV195" s="193"/>
      <c r="CW195" s="193"/>
      <c r="CX195" s="193"/>
      <c r="CY195" s="193"/>
      <c r="CZ195" s="193"/>
      <c r="DA195" s="193"/>
      <c r="DB195" s="193"/>
      <c r="DC195" s="193"/>
      <c r="DD195" s="193"/>
      <c r="DE195" s="193"/>
      <c r="DF195" s="193"/>
      <c r="DG195" s="193"/>
      <c r="DH195" s="193"/>
      <c r="DI195" s="193"/>
      <c r="DJ195" s="193"/>
      <c r="DK195" s="193"/>
      <c r="DL195" s="193"/>
      <c r="DM195" s="193"/>
      <c r="DN195" s="193"/>
      <c r="DO195" s="193"/>
      <c r="DP195" s="193"/>
      <c r="DQ195" s="193"/>
      <c r="DR195" s="193"/>
      <c r="DS195" s="193"/>
      <c r="DT195" s="193"/>
      <c r="DU195" s="193"/>
      <c r="DV195" s="193"/>
      <c r="DW195" s="193"/>
      <c r="DX195" s="193"/>
      <c r="DY195" s="193"/>
      <c r="DZ195" s="193"/>
      <c r="EA195" s="193"/>
      <c r="EB195" s="193"/>
      <c r="EC195" s="193"/>
      <c r="ED195" s="193"/>
      <c r="EE195" s="193"/>
      <c r="EF195" s="193"/>
      <c r="EG195" s="193"/>
      <c r="EH195" s="193"/>
      <c r="EI195" s="193"/>
      <c r="EJ195" s="193"/>
      <c r="EK195" s="193"/>
      <c r="EL195" s="193"/>
      <c r="EM195" s="193"/>
      <c r="EN195" s="193"/>
      <c r="EO195" s="193"/>
      <c r="EP195" s="193"/>
      <c r="EQ195" s="193"/>
      <c r="ER195" s="193"/>
      <c r="ES195" s="193"/>
      <c r="ET195" s="193"/>
      <c r="EU195" s="193"/>
      <c r="EV195" s="193"/>
      <c r="EW195" s="193"/>
      <c r="EX195" s="193"/>
      <c r="EY195" s="193"/>
      <c r="EZ195" s="193"/>
      <c r="FA195" s="193"/>
      <c r="FB195" s="193"/>
      <c r="FC195" s="193"/>
      <c r="FD195" s="193"/>
      <c r="FE195" s="193"/>
      <c r="FF195" s="193"/>
      <c r="FG195" s="193"/>
      <c r="FH195" s="193"/>
      <c r="FI195" s="193"/>
      <c r="FJ195" s="193"/>
      <c r="FK195" s="193"/>
      <c r="FL195" s="193"/>
      <c r="FM195" s="193"/>
      <c r="FN195" s="193"/>
      <c r="FO195" s="193"/>
      <c r="FP195" s="193"/>
      <c r="FQ195" s="193"/>
      <c r="FR195" s="193"/>
      <c r="FS195" s="193"/>
      <c r="FT195" s="193"/>
      <c r="FU195" s="193"/>
      <c r="FV195" s="193"/>
      <c r="FW195" s="193"/>
      <c r="FX195" s="193"/>
      <c r="FY195" s="193"/>
      <c r="FZ195" s="193"/>
      <c r="GA195" s="193"/>
      <c r="GB195" s="193"/>
      <c r="GC195" s="193"/>
      <c r="GD195" s="193"/>
      <c r="GE195" s="193"/>
      <c r="GF195" s="193"/>
      <c r="GG195" s="193"/>
      <c r="GH195" s="193"/>
      <c r="GI195" s="193"/>
      <c r="GJ195" s="193"/>
      <c r="GK195" s="193"/>
      <c r="GL195" s="193"/>
      <c r="GM195" s="193"/>
      <c r="GN195" s="193"/>
      <c r="GO195" s="193"/>
      <c r="GP195" s="193"/>
      <c r="GQ195" s="193"/>
      <c r="GR195" s="193"/>
      <c r="GS195" s="193"/>
      <c r="GT195" s="193"/>
      <c r="GU195" s="193"/>
      <c r="GV195" s="193"/>
      <c r="GW195" s="193"/>
      <c r="GX195" s="193"/>
      <c r="GY195" s="193"/>
      <c r="GZ195" s="193"/>
      <c r="HA195" s="193"/>
      <c r="HB195" s="193"/>
      <c r="HC195" s="193"/>
      <c r="HD195" s="193"/>
      <c r="HE195" s="193"/>
      <c r="HF195" s="193"/>
      <c r="HG195" s="193"/>
      <c r="HH195" s="193"/>
      <c r="HI195" s="193"/>
      <c r="HJ195" s="193"/>
      <c r="HK195" s="193"/>
      <c r="HL195" s="193"/>
      <c r="HM195" s="193"/>
      <c r="HN195" s="193"/>
      <c r="HO195" s="193"/>
      <c r="HP195" s="193"/>
      <c r="HQ195" s="193"/>
      <c r="HR195" s="193"/>
      <c r="HS195" s="193"/>
      <c r="HT195" s="193"/>
      <c r="HU195" s="193"/>
      <c r="HV195" s="193"/>
      <c r="HW195" s="193"/>
      <c r="HX195" s="193"/>
      <c r="HY195" s="193"/>
      <c r="HZ195" s="193"/>
      <c r="IA195" s="193"/>
      <c r="IB195" s="193"/>
      <c r="IC195" s="193"/>
      <c r="ID195" s="193" t="n">
        <v>0</v>
      </c>
      <c r="IE195" s="193" t="n">
        <v>0</v>
      </c>
    </row>
    <row r="196" customFormat="false" ht="12.75" hidden="false" customHeight="false" outlineLevel="0" collapsed="false"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  <c r="AW196" s="193"/>
      <c r="AX196" s="193"/>
      <c r="AY196" s="193"/>
      <c r="AZ196" s="193"/>
      <c r="BA196" s="193"/>
      <c r="BB196" s="193"/>
      <c r="BC196" s="193"/>
      <c r="BD196" s="193"/>
      <c r="BE196" s="193"/>
      <c r="BF196" s="193"/>
      <c r="BG196" s="193"/>
      <c r="BH196" s="193"/>
      <c r="BI196" s="193"/>
      <c r="BJ196" s="193"/>
      <c r="BK196" s="193"/>
      <c r="BL196" s="193"/>
      <c r="BM196" s="193"/>
      <c r="BN196" s="193"/>
      <c r="BO196" s="193"/>
      <c r="BP196" s="193"/>
      <c r="BQ196" s="193"/>
      <c r="BR196" s="193"/>
      <c r="BS196" s="193"/>
      <c r="BT196" s="193"/>
      <c r="BU196" s="193"/>
      <c r="BV196" s="193"/>
      <c r="BW196" s="193"/>
      <c r="BX196" s="193"/>
      <c r="BY196" s="193"/>
      <c r="BZ196" s="193"/>
      <c r="CA196" s="193"/>
      <c r="CB196" s="193"/>
      <c r="CC196" s="193"/>
      <c r="CD196" s="193"/>
      <c r="CE196" s="193"/>
      <c r="CF196" s="193"/>
      <c r="CG196" s="193"/>
      <c r="CH196" s="193"/>
      <c r="CI196" s="193"/>
      <c r="CJ196" s="193"/>
      <c r="CK196" s="193"/>
      <c r="CL196" s="193"/>
      <c r="CM196" s="193"/>
      <c r="CN196" s="193"/>
      <c r="CO196" s="193"/>
      <c r="CP196" s="193"/>
      <c r="CQ196" s="193"/>
      <c r="CR196" s="193"/>
      <c r="CS196" s="193"/>
      <c r="CT196" s="193"/>
      <c r="CU196" s="193"/>
      <c r="CV196" s="193"/>
      <c r="CW196" s="193"/>
      <c r="CX196" s="193"/>
      <c r="CY196" s="193"/>
      <c r="CZ196" s="193"/>
      <c r="DA196" s="193"/>
      <c r="DB196" s="193"/>
      <c r="DC196" s="193"/>
      <c r="DD196" s="193"/>
      <c r="DE196" s="193"/>
      <c r="DF196" s="193"/>
      <c r="DG196" s="193"/>
      <c r="DH196" s="193"/>
      <c r="DI196" s="193"/>
      <c r="DJ196" s="193"/>
      <c r="DK196" s="193"/>
      <c r="DL196" s="193"/>
      <c r="DM196" s="193"/>
      <c r="DN196" s="193"/>
      <c r="DO196" s="193"/>
      <c r="DP196" s="193"/>
      <c r="DQ196" s="193"/>
      <c r="DR196" s="193"/>
      <c r="DS196" s="193"/>
      <c r="DT196" s="193"/>
      <c r="DU196" s="193"/>
      <c r="DV196" s="193"/>
      <c r="DW196" s="193"/>
      <c r="DX196" s="193"/>
      <c r="DY196" s="193"/>
      <c r="DZ196" s="193"/>
      <c r="EA196" s="193"/>
      <c r="EB196" s="193"/>
      <c r="EC196" s="193"/>
      <c r="ED196" s="193"/>
      <c r="EE196" s="193"/>
      <c r="EF196" s="193"/>
      <c r="EG196" s="193"/>
      <c r="EH196" s="193"/>
      <c r="EI196" s="193"/>
      <c r="EJ196" s="193"/>
      <c r="EK196" s="193"/>
      <c r="EL196" s="193"/>
      <c r="EM196" s="193"/>
      <c r="EN196" s="193"/>
      <c r="EO196" s="193"/>
      <c r="EP196" s="193"/>
      <c r="EQ196" s="193"/>
      <c r="ER196" s="193"/>
      <c r="ES196" s="193"/>
      <c r="ET196" s="193"/>
      <c r="EU196" s="193"/>
      <c r="EV196" s="193"/>
      <c r="EW196" s="193"/>
      <c r="EX196" s="193"/>
      <c r="EY196" s="193"/>
      <c r="EZ196" s="193"/>
      <c r="FA196" s="193"/>
      <c r="FB196" s="193"/>
      <c r="FC196" s="193"/>
      <c r="FD196" s="193"/>
      <c r="FE196" s="193"/>
      <c r="FF196" s="193"/>
      <c r="FG196" s="193"/>
      <c r="FH196" s="193"/>
      <c r="FI196" s="193"/>
      <c r="FJ196" s="193"/>
      <c r="FK196" s="193"/>
      <c r="FL196" s="193"/>
      <c r="FM196" s="193"/>
      <c r="FN196" s="193"/>
      <c r="FO196" s="193"/>
      <c r="FP196" s="193"/>
      <c r="FQ196" s="193"/>
      <c r="FR196" s="193"/>
      <c r="FS196" s="193"/>
      <c r="FT196" s="193"/>
      <c r="FU196" s="193"/>
      <c r="FV196" s="193"/>
      <c r="FW196" s="193"/>
      <c r="FX196" s="193"/>
      <c r="FY196" s="193"/>
      <c r="FZ196" s="193"/>
      <c r="GA196" s="193"/>
      <c r="GB196" s="193"/>
      <c r="GC196" s="193"/>
      <c r="GD196" s="193"/>
      <c r="GE196" s="193"/>
      <c r="GF196" s="193"/>
      <c r="GG196" s="193"/>
      <c r="GH196" s="193"/>
      <c r="GI196" s="193"/>
      <c r="GJ196" s="193"/>
      <c r="GK196" s="193"/>
      <c r="GL196" s="193"/>
      <c r="GM196" s="193"/>
      <c r="GN196" s="193"/>
      <c r="GO196" s="193"/>
      <c r="GP196" s="193"/>
      <c r="GQ196" s="193"/>
      <c r="GR196" s="193"/>
      <c r="GS196" s="193"/>
      <c r="GT196" s="193"/>
      <c r="GU196" s="193"/>
      <c r="GV196" s="193"/>
      <c r="GW196" s="193"/>
      <c r="GX196" s="193"/>
      <c r="GY196" s="193"/>
      <c r="GZ196" s="193"/>
      <c r="HA196" s="193"/>
      <c r="HB196" s="193"/>
      <c r="HC196" s="193"/>
      <c r="HD196" s="193"/>
      <c r="HE196" s="193"/>
      <c r="HF196" s="193"/>
      <c r="HG196" s="193"/>
      <c r="HH196" s="193"/>
      <c r="HI196" s="193"/>
      <c r="HJ196" s="193"/>
      <c r="HK196" s="193"/>
      <c r="HL196" s="193"/>
      <c r="HM196" s="193"/>
      <c r="HN196" s="193"/>
      <c r="HO196" s="193"/>
      <c r="HP196" s="193"/>
      <c r="HQ196" s="193"/>
      <c r="HR196" s="193"/>
      <c r="HS196" s="193"/>
      <c r="HT196" s="193"/>
      <c r="HU196" s="193"/>
      <c r="HV196" s="193"/>
      <c r="HW196" s="193"/>
      <c r="HX196" s="193"/>
      <c r="HY196" s="193"/>
      <c r="HZ196" s="193"/>
      <c r="IA196" s="193"/>
      <c r="IB196" s="193"/>
      <c r="IC196" s="193"/>
      <c r="ID196" s="193" t="n">
        <v>0</v>
      </c>
      <c r="IE196" s="193" t="n">
        <v>0</v>
      </c>
    </row>
    <row r="197" customFormat="false" ht="12.75" hidden="false" customHeight="false" outlineLevel="0" collapsed="false"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  <c r="AW197" s="193"/>
      <c r="AX197" s="193"/>
      <c r="AY197" s="193"/>
      <c r="AZ197" s="193"/>
      <c r="BA197" s="193"/>
      <c r="BB197" s="193"/>
      <c r="BC197" s="193"/>
      <c r="BD197" s="193"/>
      <c r="BE197" s="193"/>
      <c r="BF197" s="193"/>
      <c r="BG197" s="193"/>
      <c r="BH197" s="193"/>
      <c r="BI197" s="193"/>
      <c r="BJ197" s="193"/>
      <c r="BK197" s="193"/>
      <c r="BL197" s="193"/>
      <c r="BM197" s="193"/>
      <c r="BN197" s="193"/>
      <c r="BO197" s="193"/>
      <c r="BP197" s="193"/>
      <c r="BQ197" s="193"/>
      <c r="BR197" s="193"/>
      <c r="BS197" s="193"/>
      <c r="BT197" s="193"/>
      <c r="BU197" s="193"/>
      <c r="BV197" s="193"/>
      <c r="BW197" s="193"/>
      <c r="BX197" s="193"/>
      <c r="BY197" s="193"/>
      <c r="BZ197" s="193"/>
      <c r="CA197" s="193"/>
      <c r="CB197" s="193"/>
      <c r="CC197" s="193"/>
      <c r="CD197" s="193"/>
      <c r="CE197" s="193"/>
      <c r="CF197" s="193"/>
      <c r="CG197" s="193"/>
      <c r="CH197" s="193"/>
      <c r="CI197" s="193"/>
      <c r="CJ197" s="193"/>
      <c r="CK197" s="193"/>
      <c r="CL197" s="193"/>
      <c r="CM197" s="193"/>
      <c r="CN197" s="193"/>
      <c r="CO197" s="193"/>
      <c r="CP197" s="193"/>
      <c r="CQ197" s="193"/>
      <c r="CR197" s="193"/>
      <c r="CS197" s="193"/>
      <c r="CT197" s="193"/>
      <c r="CU197" s="193"/>
      <c r="CV197" s="193"/>
      <c r="CW197" s="193"/>
      <c r="CX197" s="193"/>
      <c r="CY197" s="193"/>
      <c r="CZ197" s="193"/>
      <c r="DA197" s="193"/>
      <c r="DB197" s="193"/>
      <c r="DC197" s="193"/>
      <c r="DD197" s="193"/>
      <c r="DE197" s="193"/>
      <c r="DF197" s="193"/>
      <c r="DG197" s="193"/>
      <c r="DH197" s="193"/>
      <c r="DI197" s="193"/>
      <c r="DJ197" s="193"/>
      <c r="DK197" s="193"/>
      <c r="DL197" s="193"/>
      <c r="DM197" s="193"/>
      <c r="DN197" s="193"/>
      <c r="DO197" s="193"/>
      <c r="DP197" s="193"/>
      <c r="DQ197" s="193"/>
      <c r="DR197" s="193"/>
      <c r="DS197" s="193"/>
      <c r="DT197" s="193"/>
      <c r="DU197" s="193"/>
      <c r="DV197" s="193"/>
      <c r="DW197" s="193"/>
      <c r="DX197" s="193"/>
      <c r="DY197" s="193"/>
      <c r="DZ197" s="193"/>
      <c r="EA197" s="193"/>
      <c r="EB197" s="193"/>
      <c r="EC197" s="193"/>
      <c r="ED197" s="193"/>
      <c r="EE197" s="193"/>
      <c r="EF197" s="193"/>
      <c r="EG197" s="193"/>
      <c r="EH197" s="193"/>
      <c r="EI197" s="193"/>
      <c r="EJ197" s="193"/>
      <c r="EK197" s="193"/>
      <c r="EL197" s="193"/>
      <c r="EM197" s="193"/>
      <c r="EN197" s="193"/>
      <c r="EO197" s="193"/>
      <c r="EP197" s="193"/>
      <c r="EQ197" s="193"/>
      <c r="ER197" s="193"/>
      <c r="ES197" s="193"/>
      <c r="ET197" s="193"/>
      <c r="EU197" s="193"/>
      <c r="EV197" s="193"/>
      <c r="EW197" s="193"/>
      <c r="EX197" s="193"/>
      <c r="EY197" s="193"/>
      <c r="EZ197" s="193"/>
      <c r="FA197" s="193"/>
      <c r="FB197" s="193"/>
      <c r="FC197" s="193"/>
      <c r="FD197" s="193"/>
      <c r="FE197" s="193"/>
      <c r="FF197" s="193"/>
      <c r="FG197" s="193"/>
      <c r="FH197" s="193"/>
      <c r="FI197" s="193"/>
      <c r="FJ197" s="193"/>
      <c r="FK197" s="193"/>
      <c r="FL197" s="193"/>
      <c r="FM197" s="193"/>
      <c r="FN197" s="193"/>
      <c r="FO197" s="193"/>
      <c r="FP197" s="193"/>
      <c r="FQ197" s="193"/>
      <c r="FR197" s="193"/>
      <c r="FS197" s="193"/>
      <c r="FT197" s="193"/>
      <c r="FU197" s="193"/>
      <c r="FV197" s="193"/>
      <c r="FW197" s="193"/>
      <c r="FX197" s="193"/>
      <c r="FY197" s="193"/>
      <c r="FZ197" s="193"/>
      <c r="GA197" s="193"/>
      <c r="GB197" s="193"/>
      <c r="GC197" s="193"/>
      <c r="GD197" s="193"/>
      <c r="GE197" s="193"/>
      <c r="GF197" s="193"/>
      <c r="GG197" s="193"/>
      <c r="GH197" s="193"/>
      <c r="GI197" s="193"/>
      <c r="GJ197" s="193"/>
      <c r="GK197" s="193"/>
      <c r="GL197" s="193"/>
      <c r="GM197" s="193"/>
      <c r="GN197" s="193"/>
      <c r="GO197" s="193"/>
      <c r="GP197" s="193"/>
      <c r="GQ197" s="193"/>
      <c r="GR197" s="193"/>
      <c r="GS197" s="193"/>
      <c r="GT197" s="193"/>
      <c r="GU197" s="193"/>
      <c r="GV197" s="193"/>
      <c r="GW197" s="193"/>
      <c r="GX197" s="193"/>
      <c r="GY197" s="193"/>
      <c r="GZ197" s="193"/>
      <c r="HA197" s="193"/>
      <c r="HB197" s="193"/>
      <c r="HC197" s="193"/>
      <c r="HD197" s="193"/>
      <c r="HE197" s="193"/>
      <c r="HF197" s="193"/>
      <c r="HG197" s="193"/>
      <c r="HH197" s="193"/>
      <c r="HI197" s="193"/>
      <c r="HJ197" s="193"/>
      <c r="HK197" s="193"/>
      <c r="HL197" s="193"/>
      <c r="HM197" s="193"/>
      <c r="HN197" s="193"/>
      <c r="HO197" s="193"/>
      <c r="HP197" s="193"/>
      <c r="HQ197" s="193"/>
      <c r="HR197" s="193"/>
      <c r="HS197" s="193"/>
      <c r="HT197" s="193"/>
      <c r="HU197" s="193"/>
      <c r="HV197" s="193"/>
      <c r="HW197" s="193"/>
      <c r="HX197" s="193"/>
      <c r="HY197" s="193"/>
      <c r="HZ197" s="193"/>
      <c r="IA197" s="193"/>
      <c r="IB197" s="193"/>
      <c r="IC197" s="193"/>
      <c r="ID197" s="193" t="n">
        <v>0</v>
      </c>
      <c r="IE197" s="193" t="n">
        <v>0</v>
      </c>
    </row>
    <row r="198" customFormat="false" ht="12.75" hidden="false" customHeight="false" outlineLevel="0" collapsed="false"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  <c r="AW198" s="193"/>
      <c r="AX198" s="193"/>
      <c r="AY198" s="193"/>
      <c r="AZ198" s="193"/>
      <c r="BA198" s="193"/>
      <c r="BB198" s="193"/>
      <c r="BC198" s="193"/>
      <c r="BD198" s="193"/>
      <c r="BE198" s="193"/>
      <c r="BF198" s="193"/>
      <c r="BG198" s="193"/>
      <c r="BH198" s="193"/>
      <c r="BI198" s="193"/>
      <c r="BJ198" s="193"/>
      <c r="BK198" s="193"/>
      <c r="BL198" s="193"/>
      <c r="BM198" s="193"/>
      <c r="BN198" s="193"/>
      <c r="BO198" s="193"/>
      <c r="BP198" s="193"/>
      <c r="BQ198" s="193"/>
      <c r="BR198" s="193"/>
      <c r="BS198" s="193"/>
      <c r="BT198" s="193"/>
      <c r="BU198" s="193"/>
      <c r="BV198" s="193"/>
      <c r="BW198" s="193"/>
      <c r="BX198" s="193"/>
      <c r="BY198" s="193"/>
      <c r="BZ198" s="193"/>
      <c r="CA198" s="193"/>
      <c r="CB198" s="193"/>
      <c r="CC198" s="193"/>
      <c r="CD198" s="193"/>
      <c r="CE198" s="193"/>
      <c r="CF198" s="193"/>
      <c r="CG198" s="193"/>
      <c r="CH198" s="193"/>
      <c r="CI198" s="193"/>
      <c r="CJ198" s="193"/>
      <c r="CK198" s="193"/>
      <c r="CL198" s="193"/>
      <c r="CM198" s="193"/>
      <c r="CN198" s="193"/>
      <c r="CO198" s="193"/>
      <c r="CP198" s="193"/>
      <c r="CQ198" s="193"/>
      <c r="CR198" s="193"/>
      <c r="CS198" s="193"/>
      <c r="CT198" s="193"/>
      <c r="CU198" s="193"/>
      <c r="CV198" s="193"/>
      <c r="CW198" s="193"/>
      <c r="CX198" s="193"/>
      <c r="CY198" s="193"/>
      <c r="CZ198" s="193"/>
      <c r="DA198" s="193"/>
      <c r="DB198" s="193"/>
      <c r="DC198" s="193"/>
      <c r="DD198" s="193"/>
      <c r="DE198" s="193"/>
      <c r="DF198" s="193"/>
      <c r="DG198" s="193"/>
      <c r="DH198" s="193"/>
      <c r="DI198" s="193"/>
      <c r="DJ198" s="193"/>
      <c r="DK198" s="193"/>
      <c r="DL198" s="193"/>
      <c r="DM198" s="193"/>
      <c r="DN198" s="193"/>
      <c r="DO198" s="193"/>
      <c r="DP198" s="193"/>
      <c r="DQ198" s="193"/>
      <c r="DR198" s="193"/>
      <c r="DS198" s="193"/>
      <c r="DT198" s="193"/>
      <c r="DU198" s="193"/>
      <c r="DV198" s="193"/>
      <c r="DW198" s="193"/>
      <c r="DX198" s="193"/>
      <c r="DY198" s="193"/>
      <c r="DZ198" s="193"/>
      <c r="EA198" s="193"/>
      <c r="EB198" s="193"/>
      <c r="EC198" s="193"/>
      <c r="ED198" s="193"/>
      <c r="EE198" s="193"/>
      <c r="EF198" s="193"/>
      <c r="EG198" s="193"/>
      <c r="EH198" s="193"/>
      <c r="EI198" s="193"/>
      <c r="EJ198" s="193"/>
      <c r="EK198" s="193"/>
      <c r="EL198" s="193"/>
      <c r="EM198" s="193"/>
      <c r="EN198" s="193"/>
      <c r="EO198" s="193"/>
      <c r="EP198" s="193"/>
      <c r="EQ198" s="193"/>
      <c r="ER198" s="193"/>
      <c r="ES198" s="193"/>
      <c r="ET198" s="193"/>
      <c r="EU198" s="193"/>
      <c r="EV198" s="193"/>
      <c r="EW198" s="193"/>
      <c r="EX198" s="193"/>
      <c r="EY198" s="193"/>
      <c r="EZ198" s="193"/>
      <c r="FA198" s="193"/>
      <c r="FB198" s="193"/>
      <c r="FC198" s="193"/>
      <c r="FD198" s="193"/>
      <c r="FE198" s="193"/>
      <c r="FF198" s="193"/>
      <c r="FG198" s="193"/>
      <c r="FH198" s="193"/>
      <c r="FI198" s="193"/>
      <c r="FJ198" s="193"/>
      <c r="FK198" s="193"/>
      <c r="FL198" s="193"/>
      <c r="FM198" s="193"/>
      <c r="FN198" s="193"/>
      <c r="FO198" s="193"/>
      <c r="FP198" s="193"/>
      <c r="FQ198" s="193"/>
      <c r="FR198" s="193"/>
      <c r="FS198" s="193"/>
      <c r="FT198" s="193"/>
      <c r="FU198" s="193"/>
      <c r="FV198" s="193"/>
      <c r="FW198" s="193"/>
      <c r="FX198" s="193"/>
      <c r="FY198" s="193"/>
      <c r="FZ198" s="193"/>
      <c r="GA198" s="193"/>
      <c r="GB198" s="193"/>
      <c r="GC198" s="193"/>
      <c r="GD198" s="193"/>
      <c r="GE198" s="193"/>
      <c r="GF198" s="193"/>
      <c r="GG198" s="193"/>
      <c r="GH198" s="193"/>
      <c r="GI198" s="193"/>
      <c r="GJ198" s="193"/>
      <c r="GK198" s="193"/>
      <c r="GL198" s="193"/>
      <c r="GM198" s="193"/>
      <c r="GN198" s="193"/>
      <c r="GO198" s="193"/>
      <c r="GP198" s="193"/>
      <c r="GQ198" s="193"/>
      <c r="GR198" s="193"/>
      <c r="GS198" s="193"/>
      <c r="GT198" s="193"/>
      <c r="GU198" s="193"/>
      <c r="GV198" s="193"/>
      <c r="GW198" s="193"/>
      <c r="GX198" s="193"/>
      <c r="GY198" s="193"/>
      <c r="GZ198" s="193"/>
      <c r="HA198" s="193"/>
      <c r="HB198" s="193"/>
      <c r="HC198" s="193"/>
      <c r="HD198" s="193"/>
      <c r="HE198" s="193"/>
      <c r="HF198" s="193"/>
      <c r="HG198" s="193"/>
      <c r="HH198" s="193"/>
      <c r="HI198" s="193"/>
      <c r="HJ198" s="193"/>
      <c r="HK198" s="193"/>
      <c r="HL198" s="193"/>
      <c r="HM198" s="193"/>
      <c r="HN198" s="193"/>
      <c r="HO198" s="193"/>
      <c r="HP198" s="193"/>
      <c r="HQ198" s="193"/>
      <c r="HR198" s="193"/>
      <c r="HS198" s="193"/>
      <c r="HT198" s="193"/>
      <c r="HU198" s="193"/>
      <c r="HV198" s="193"/>
      <c r="HW198" s="193"/>
      <c r="HX198" s="193"/>
      <c r="HY198" s="193"/>
      <c r="HZ198" s="193"/>
      <c r="IA198" s="193"/>
      <c r="IB198" s="193"/>
      <c r="IC198" s="193"/>
      <c r="ID198" s="193" t="n">
        <v>0</v>
      </c>
      <c r="IE198" s="193" t="n">
        <v>0</v>
      </c>
    </row>
    <row r="199" customFormat="false" ht="12.75" hidden="false" customHeight="false" outlineLevel="0" collapsed="false"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  <c r="AW199" s="193"/>
      <c r="AX199" s="193"/>
      <c r="AY199" s="193"/>
      <c r="AZ199" s="193"/>
      <c r="BA199" s="193"/>
      <c r="BB199" s="193"/>
      <c r="BC199" s="193"/>
      <c r="BD199" s="193"/>
      <c r="BE199" s="193"/>
      <c r="BF199" s="193"/>
      <c r="BG199" s="193"/>
      <c r="BH199" s="193"/>
      <c r="BI199" s="193"/>
      <c r="BJ199" s="193"/>
      <c r="BK199" s="193"/>
      <c r="BL199" s="193"/>
      <c r="BM199" s="193"/>
      <c r="BN199" s="193"/>
      <c r="BO199" s="193"/>
      <c r="BP199" s="193"/>
      <c r="BQ199" s="193"/>
      <c r="BR199" s="193"/>
      <c r="BS199" s="193"/>
      <c r="BT199" s="193"/>
      <c r="BU199" s="193"/>
      <c r="BV199" s="193"/>
      <c r="BW199" s="193"/>
      <c r="BX199" s="193"/>
      <c r="BY199" s="193"/>
      <c r="BZ199" s="193"/>
      <c r="CA199" s="193"/>
      <c r="CB199" s="193"/>
      <c r="CC199" s="193"/>
      <c r="CD199" s="193"/>
      <c r="CE199" s="193"/>
      <c r="CF199" s="193"/>
      <c r="CG199" s="193"/>
      <c r="CH199" s="193"/>
      <c r="CI199" s="193"/>
      <c r="CJ199" s="193"/>
      <c r="CK199" s="193"/>
      <c r="CL199" s="193"/>
      <c r="CM199" s="193"/>
      <c r="CN199" s="193"/>
      <c r="CO199" s="193"/>
      <c r="CP199" s="193"/>
      <c r="CQ199" s="193"/>
      <c r="CR199" s="193"/>
      <c r="CS199" s="193"/>
      <c r="CT199" s="193"/>
      <c r="CU199" s="193"/>
      <c r="CV199" s="193"/>
      <c r="CW199" s="193"/>
      <c r="CX199" s="193"/>
      <c r="CY199" s="193"/>
      <c r="CZ199" s="193"/>
      <c r="DA199" s="193"/>
      <c r="DB199" s="193"/>
      <c r="DC199" s="193"/>
      <c r="DD199" s="193"/>
      <c r="DE199" s="193"/>
      <c r="DF199" s="193"/>
      <c r="DG199" s="193"/>
      <c r="DH199" s="193"/>
      <c r="DI199" s="193"/>
      <c r="DJ199" s="193"/>
      <c r="DK199" s="193"/>
      <c r="DL199" s="193"/>
      <c r="DM199" s="193"/>
      <c r="DN199" s="193"/>
      <c r="DO199" s="193"/>
      <c r="DP199" s="193"/>
      <c r="DQ199" s="193"/>
      <c r="DR199" s="193"/>
      <c r="DS199" s="193"/>
      <c r="DT199" s="193"/>
      <c r="DU199" s="193"/>
      <c r="DV199" s="193"/>
      <c r="DW199" s="193"/>
      <c r="DX199" s="193"/>
      <c r="DY199" s="193"/>
      <c r="DZ199" s="193"/>
      <c r="EA199" s="193"/>
      <c r="EB199" s="193"/>
      <c r="EC199" s="193"/>
      <c r="ED199" s="193"/>
      <c r="EE199" s="193"/>
      <c r="EF199" s="193"/>
      <c r="EG199" s="193"/>
      <c r="EH199" s="193"/>
      <c r="EI199" s="193"/>
      <c r="EJ199" s="193"/>
      <c r="EK199" s="193"/>
      <c r="EL199" s="193"/>
      <c r="EM199" s="193"/>
      <c r="EN199" s="193"/>
      <c r="EO199" s="193"/>
      <c r="EP199" s="193"/>
      <c r="EQ199" s="193"/>
      <c r="ER199" s="193"/>
      <c r="ES199" s="193"/>
      <c r="ET199" s="193"/>
      <c r="EU199" s="193"/>
      <c r="EV199" s="193"/>
      <c r="EW199" s="193"/>
      <c r="EX199" s="193"/>
      <c r="EY199" s="193"/>
      <c r="EZ199" s="193"/>
      <c r="FA199" s="193"/>
      <c r="FB199" s="193"/>
      <c r="FC199" s="193"/>
      <c r="FD199" s="193"/>
      <c r="FE199" s="193"/>
      <c r="FF199" s="193"/>
      <c r="FG199" s="193"/>
      <c r="FH199" s="193"/>
      <c r="FI199" s="193"/>
      <c r="FJ199" s="193"/>
      <c r="FK199" s="193"/>
      <c r="FL199" s="193"/>
      <c r="FM199" s="193"/>
      <c r="FN199" s="193"/>
      <c r="FO199" s="193"/>
      <c r="FP199" s="193"/>
      <c r="FQ199" s="193"/>
      <c r="FR199" s="193"/>
      <c r="FS199" s="193"/>
      <c r="FT199" s="193"/>
      <c r="FU199" s="193"/>
      <c r="FV199" s="193"/>
      <c r="FW199" s="193"/>
      <c r="FX199" s="193"/>
      <c r="FY199" s="193"/>
      <c r="FZ199" s="193"/>
      <c r="GA199" s="193"/>
      <c r="GB199" s="193"/>
      <c r="GC199" s="193"/>
      <c r="GD199" s="193"/>
      <c r="GE199" s="193"/>
      <c r="GF199" s="193"/>
      <c r="GG199" s="193"/>
      <c r="GH199" s="193"/>
      <c r="GI199" s="193"/>
      <c r="GJ199" s="193"/>
      <c r="GK199" s="193"/>
      <c r="GL199" s="193"/>
      <c r="GM199" s="193"/>
      <c r="GN199" s="193"/>
      <c r="GO199" s="193"/>
      <c r="GP199" s="193"/>
      <c r="GQ199" s="193"/>
      <c r="GR199" s="193"/>
      <c r="GS199" s="193"/>
      <c r="GT199" s="193"/>
      <c r="GU199" s="193"/>
      <c r="GV199" s="193"/>
      <c r="GW199" s="193"/>
      <c r="GX199" s="193"/>
      <c r="GY199" s="193"/>
      <c r="GZ199" s="193"/>
      <c r="HA199" s="193"/>
      <c r="HB199" s="193"/>
      <c r="HC199" s="193"/>
      <c r="HD199" s="193"/>
      <c r="HE199" s="193"/>
      <c r="HF199" s="193"/>
      <c r="HG199" s="193"/>
      <c r="HH199" s="193"/>
      <c r="HI199" s="193"/>
      <c r="HJ199" s="193"/>
      <c r="HK199" s="193"/>
      <c r="HL199" s="193"/>
      <c r="HM199" s="193"/>
      <c r="HN199" s="193"/>
      <c r="HO199" s="193"/>
      <c r="HP199" s="193"/>
      <c r="HQ199" s="193"/>
      <c r="HR199" s="193"/>
      <c r="HS199" s="193"/>
      <c r="HT199" s="193"/>
      <c r="HU199" s="193"/>
      <c r="HV199" s="193"/>
      <c r="HW199" s="193"/>
      <c r="HX199" s="193"/>
      <c r="HY199" s="193"/>
      <c r="HZ199" s="193"/>
      <c r="IA199" s="193"/>
      <c r="IB199" s="193"/>
      <c r="IC199" s="193"/>
      <c r="ID199" s="193" t="n">
        <v>0</v>
      </c>
      <c r="IE199" s="193" t="n">
        <v>0</v>
      </c>
    </row>
    <row r="200" customFormat="false" ht="12.75" hidden="false" customHeight="false" outlineLevel="0" collapsed="false">
      <c r="A200" s="191" t="s">
        <v>137</v>
      </c>
      <c r="B200" s="193" t="n">
        <v>0</v>
      </c>
      <c r="C200" s="193" t="n">
        <v>0</v>
      </c>
      <c r="D200" s="193" t="n">
        <v>0</v>
      </c>
      <c r="E200" s="193" t="n">
        <v>0</v>
      </c>
      <c r="F200" s="193" t="n">
        <v>0</v>
      </c>
      <c r="G200" s="193" t="n">
        <v>0</v>
      </c>
      <c r="H200" s="193" t="n">
        <v>7408.63571861285</v>
      </c>
      <c r="I200" s="193" t="n">
        <v>-562.448563814879</v>
      </c>
      <c r="J200" s="193" t="n">
        <v>-121474.900567682</v>
      </c>
      <c r="K200" s="193" t="n">
        <v>-53387.5127005702</v>
      </c>
      <c r="L200" s="193" t="n">
        <v>-64266.9430421905</v>
      </c>
      <c r="M200" s="193" t="n">
        <v>-206460.716454396</v>
      </c>
      <c r="N200" s="193" t="n">
        <v>-201615.738131993</v>
      </c>
      <c r="O200" s="193" t="n">
        <v>-193888.712184272</v>
      </c>
      <c r="P200" s="193" t="n">
        <v>-225619.312248285</v>
      </c>
      <c r="Q200" s="193" t="n">
        <v>-196399.468960502</v>
      </c>
      <c r="R200" s="193" t="n">
        <v>-195411.513838478</v>
      </c>
      <c r="S200" s="193" t="n">
        <v>-185022.205656583</v>
      </c>
      <c r="T200" s="193" t="n">
        <v>-174847.941332103</v>
      </c>
      <c r="U200" s="193" t="n">
        <v>-182761.102272143</v>
      </c>
      <c r="V200" s="193" t="n">
        <v>-177056.533804342</v>
      </c>
      <c r="W200" s="193" t="n">
        <v>-152093.956012059</v>
      </c>
      <c r="X200" s="193" t="n">
        <v>-174897.546316072</v>
      </c>
      <c r="Y200" s="193" t="n">
        <v>-92294.8004094203</v>
      </c>
      <c r="Z200" s="193" t="n">
        <v>-69462.6095223636</v>
      </c>
      <c r="AA200" s="193" t="n">
        <v>-83054.8821277061</v>
      </c>
      <c r="AB200" s="193" t="n">
        <v>-179998.897478597</v>
      </c>
      <c r="AC200" s="193" t="n">
        <v>-179180.686240991</v>
      </c>
      <c r="AD200" s="193" t="n">
        <v>-154301.970564033</v>
      </c>
      <c r="AE200" s="193" t="n">
        <v>-136125.985230258</v>
      </c>
      <c r="AF200" s="193" t="n">
        <v>-141451.999705102</v>
      </c>
      <c r="AG200" s="193" t="n">
        <v>-132593.768669421</v>
      </c>
      <c r="AH200" s="193" t="n">
        <v>-90080.3761208237</v>
      </c>
      <c r="AI200" s="193" t="n">
        <v>-84108.3812875924</v>
      </c>
      <c r="AJ200" s="193" t="n">
        <v>-88062.2333944266</v>
      </c>
      <c r="AK200" s="193" t="n">
        <v>-16866.1814978087</v>
      </c>
      <c r="AL200" s="193" t="n">
        <v>10176.4854178121</v>
      </c>
      <c r="AM200" s="193" t="n">
        <v>-540.856946040932</v>
      </c>
      <c r="AN200" s="193" t="n">
        <v>-90766.3025758691</v>
      </c>
      <c r="AO200" s="193" t="n">
        <v>-93108.7087962387</v>
      </c>
      <c r="AP200" s="193" t="n">
        <v>-67600.2660754357</v>
      </c>
      <c r="AQ200" s="193" t="n">
        <v>-43476.8790514221</v>
      </c>
      <c r="AR200" s="193" t="n">
        <v>-49169.5025009391</v>
      </c>
      <c r="AS200" s="193" t="n">
        <v>-59499.5811387529</v>
      </c>
      <c r="AT200" s="193" t="n">
        <v>-80002.600972931</v>
      </c>
      <c r="AU200" s="193" t="n">
        <v>-62816.0962660683</v>
      </c>
      <c r="AV200" s="193" t="n">
        <v>-67611.375793272</v>
      </c>
      <c r="AW200" s="193" t="n">
        <v>8684.40599373024</v>
      </c>
      <c r="AX200" s="193" t="n">
        <v>36881.9131077316</v>
      </c>
      <c r="AY200" s="193" t="n">
        <v>26442.8328376786</v>
      </c>
      <c r="AZ200" s="193" t="n">
        <v>-56116.1624012213</v>
      </c>
      <c r="BA200" s="193" t="n">
        <v>-52604.2676496828</v>
      </c>
      <c r="BB200" s="193" t="n">
        <v>-39362.4438671553</v>
      </c>
      <c r="BC200" s="193" t="n">
        <v>-36572.3844453014</v>
      </c>
      <c r="BD200" s="193" t="n">
        <v>-34107.0036202506</v>
      </c>
      <c r="BE200" s="193" t="n">
        <v>-39189.4522403193</v>
      </c>
      <c r="BF200" s="193" t="n">
        <v>-110554.511947456</v>
      </c>
      <c r="BG200" s="193" t="n">
        <v>-78686.2658874782</v>
      </c>
      <c r="BH200" s="193" t="n">
        <v>-83436.293673331</v>
      </c>
      <c r="BI200" s="193" t="n">
        <v>-30669.28838458</v>
      </c>
      <c r="BJ200" s="193" t="n">
        <v>3550.69707552854</v>
      </c>
      <c r="BK200" s="193" t="n">
        <v>6198.85973856003</v>
      </c>
      <c r="BL200" s="193" t="n">
        <v>-76981.9267423109</v>
      </c>
      <c r="BM200" s="193" t="n">
        <v>-76677.1671609794</v>
      </c>
      <c r="BN200" s="193" t="n">
        <v>-70991.1348750361</v>
      </c>
      <c r="BO200" s="193" t="n">
        <v>-8849.88602317331</v>
      </c>
      <c r="BP200" s="193" t="n">
        <v>-8299.15215872866</v>
      </c>
      <c r="BQ200" s="193" t="n">
        <v>-10268.5584929239</v>
      </c>
      <c r="BR200" s="193" t="n">
        <v>-32066.9391745505</v>
      </c>
      <c r="BS200" s="193" t="n">
        <v>-27742.3626239705</v>
      </c>
      <c r="BT200" s="193" t="n">
        <v>-31015.9891214195</v>
      </c>
      <c r="BU200" s="193" t="n">
        <v>-31078.5425549751</v>
      </c>
      <c r="BV200" s="193" t="n">
        <v>-33081.907055924</v>
      </c>
      <c r="BW200" s="193" t="n">
        <v>-31695.6633648009</v>
      </c>
      <c r="BX200" s="193" t="n">
        <v>-33177.0369700906</v>
      </c>
      <c r="BY200" s="193" t="n">
        <v>-29624.5859887534</v>
      </c>
      <c r="BZ200" s="193" t="n">
        <v>-29860.6579044062</v>
      </c>
      <c r="CA200" s="193" t="n">
        <v>-28572.0616944025</v>
      </c>
      <c r="CB200" s="193" t="n">
        <v>-28970.9339380303</v>
      </c>
      <c r="CC200" s="193" t="n">
        <v>-31056.4844139016</v>
      </c>
      <c r="CD200" s="193" t="n">
        <v>21067.3390865163</v>
      </c>
      <c r="CE200" s="193" t="n">
        <v>19157.4393520753</v>
      </c>
      <c r="CF200" s="193" t="n">
        <v>20961.2297853107</v>
      </c>
      <c r="CG200" s="193" t="n">
        <v>19303.3057259152</v>
      </c>
      <c r="CH200" s="193" t="n">
        <v>19767.975123576</v>
      </c>
      <c r="CI200" s="193" t="n">
        <v>19222.1593498419</v>
      </c>
      <c r="CJ200" s="193" t="n">
        <v>18443.0425261809</v>
      </c>
      <c r="CK200" s="193" t="n">
        <v>20708.3569888402</v>
      </c>
      <c r="CL200" s="193" t="n">
        <v>20600.4081606616</v>
      </c>
      <c r="CM200" s="193" t="n">
        <v>21330.4380382912</v>
      </c>
      <c r="CN200" s="193" t="n">
        <v>23049.9769073742</v>
      </c>
      <c r="CO200" s="193" t="n">
        <v>21764.2908580414</v>
      </c>
      <c r="CP200" s="193" t="n">
        <v>7645.03191432701</v>
      </c>
      <c r="CQ200" s="193" t="n">
        <v>6920.78390904971</v>
      </c>
      <c r="CR200" s="193" t="n">
        <v>7887.43545836908</v>
      </c>
      <c r="CS200" s="193" t="n">
        <v>7081.32201778368</v>
      </c>
      <c r="CT200" s="193" t="n">
        <v>7062.12428062655</v>
      </c>
      <c r="CU200" s="193" t="n">
        <v>6334.65671220984</v>
      </c>
      <c r="CV200" s="193" t="n">
        <v>5706.16064419269</v>
      </c>
      <c r="CW200" s="193" t="n">
        <v>5733.79275016849</v>
      </c>
      <c r="CX200" s="193" t="n">
        <v>5993.60274075052</v>
      </c>
      <c r="CY200" s="193" t="n">
        <v>7017.12023715862</v>
      </c>
      <c r="CZ200" s="193" t="n">
        <v>7729.09765109785</v>
      </c>
      <c r="DA200" s="193" t="n">
        <v>7671.12987536188</v>
      </c>
      <c r="DB200" s="193" t="n">
        <v>34460.1688621289</v>
      </c>
      <c r="DC200" s="193" t="n">
        <v>28720.0733700485</v>
      </c>
      <c r="DD200" s="193" t="n">
        <v>30880.731241618</v>
      </c>
      <c r="DE200" s="193" t="n">
        <v>29838.2840910304</v>
      </c>
      <c r="DF200" s="193" t="n">
        <v>32905.8885386425</v>
      </c>
      <c r="DG200" s="193" t="n">
        <v>29026.3490001699</v>
      </c>
      <c r="DH200" s="193" t="n">
        <v>31268.4765394391</v>
      </c>
      <c r="DI200" s="193" t="n">
        <v>31215.5752095142</v>
      </c>
      <c r="DJ200" s="193" t="n">
        <v>33208.7024876075</v>
      </c>
      <c r="DK200" s="193" t="n">
        <v>41732.2073649898</v>
      </c>
      <c r="DL200" s="193" t="n">
        <v>40288.2904921337</v>
      </c>
      <c r="DM200" s="193" t="n">
        <v>40919.1073483962</v>
      </c>
      <c r="DN200" s="193" t="n">
        <v>2146.04460499676</v>
      </c>
      <c r="DO200" s="193" t="n">
        <v>1792.95800828948</v>
      </c>
      <c r="DP200" s="193" t="n">
        <v>1869.95336310719</v>
      </c>
      <c r="DQ200" s="193" t="n">
        <v>1808.09720937633</v>
      </c>
      <c r="DR200" s="193" t="n">
        <v>1694.15020391577</v>
      </c>
      <c r="DS200" s="193" t="n">
        <v>1593.84858089655</v>
      </c>
      <c r="DT200" s="193" t="n">
        <v>1826.62379250266</v>
      </c>
      <c r="DU200" s="193" t="n">
        <v>3020.23870571034</v>
      </c>
      <c r="DV200" s="193" t="n">
        <v>3306.54698674412</v>
      </c>
      <c r="DW200" s="193" t="n">
        <v>4591.5486245424</v>
      </c>
      <c r="DX200" s="193" t="n">
        <v>4356.28411544971</v>
      </c>
      <c r="DY200" s="193" t="n">
        <v>4310.85075189329</v>
      </c>
      <c r="DZ200" s="193" t="n">
        <v>-24550.040198266</v>
      </c>
      <c r="EA200" s="193" t="n">
        <v>-21039.531426592</v>
      </c>
      <c r="EB200" s="193" t="n">
        <v>-22098.9182857777</v>
      </c>
      <c r="EC200" s="193" t="n">
        <v>-22337.2351690173</v>
      </c>
      <c r="ED200" s="193" t="n">
        <v>-23731.7490214607</v>
      </c>
      <c r="EE200" s="193" t="n">
        <v>-21733.2946123903</v>
      </c>
      <c r="EF200" s="193" t="n">
        <v>-25559.2356115568</v>
      </c>
      <c r="EG200" s="193" t="n">
        <v>-22793.1997944243</v>
      </c>
      <c r="EH200" s="193" t="n">
        <v>-24232.7596820945</v>
      </c>
      <c r="EI200" s="193" t="n">
        <v>-21462.1910275662</v>
      </c>
      <c r="EJ200" s="193" t="n">
        <v>-21806.4942730628</v>
      </c>
      <c r="EK200" s="193" t="n">
        <v>-23334.2039420972</v>
      </c>
      <c r="EL200" s="193" t="n">
        <v>-22153.5771105053</v>
      </c>
      <c r="EM200" s="193" t="n">
        <v>-19253.2490400361</v>
      </c>
      <c r="EN200" s="193" t="n">
        <v>-21737.3618429924</v>
      </c>
      <c r="EO200" s="193" t="n">
        <v>-20099.3913532035</v>
      </c>
      <c r="EP200" s="193" t="n">
        <v>-21508.0150555498</v>
      </c>
      <c r="EQ200" s="193" t="n">
        <v>-17343.1447316031</v>
      </c>
      <c r="ER200" s="193" t="n">
        <v>-18194.9024916234</v>
      </c>
      <c r="ES200" s="193" t="n">
        <v>-17228.6829162264</v>
      </c>
      <c r="ET200" s="193" t="n">
        <v>-18359.4748371351</v>
      </c>
      <c r="EU200" s="193" t="n">
        <v>-16993.8352248442</v>
      </c>
      <c r="EV200" s="193" t="n">
        <v>-17267.0601847209</v>
      </c>
      <c r="EW200" s="193" t="n">
        <v>-18469.7945177328</v>
      </c>
      <c r="EX200" s="193" t="n">
        <v>-17540.1520941005</v>
      </c>
      <c r="EY200" s="193" t="n">
        <v>-15230.3413154435</v>
      </c>
      <c r="EZ200" s="193" t="n">
        <v>-17185.4759973403</v>
      </c>
      <c r="FA200" s="193" t="n">
        <v>-15904.3325599167</v>
      </c>
      <c r="FB200" s="193" t="n">
        <v>-17004.6191697205</v>
      </c>
      <c r="FC200" s="193" t="n">
        <v>-16313.8981765408</v>
      </c>
      <c r="FD200" s="193" t="n">
        <v>-17095.5974471925</v>
      </c>
      <c r="FE200" s="193" t="n">
        <v>-16926.9863933456</v>
      </c>
      <c r="FF200" s="193" t="n">
        <v>-16509.2423138405</v>
      </c>
      <c r="FG200" s="193" t="n">
        <v>-15967.341447061</v>
      </c>
      <c r="FH200" s="193" t="n">
        <v>-12929.7609945368</v>
      </c>
      <c r="FI200" s="193" t="n">
        <v>-12744.9383157095</v>
      </c>
      <c r="FJ200" s="193" t="n">
        <v>0</v>
      </c>
      <c r="FK200" s="193" t="n">
        <v>0</v>
      </c>
      <c r="FL200" s="193" t="n">
        <v>0</v>
      </c>
      <c r="FM200" s="193" t="n">
        <v>0</v>
      </c>
      <c r="FN200" s="193" t="n">
        <v>0</v>
      </c>
      <c r="FO200" s="193" t="n">
        <v>0</v>
      </c>
      <c r="FP200" s="193" t="n">
        <v>0</v>
      </c>
      <c r="FQ200" s="193" t="n">
        <v>0</v>
      </c>
      <c r="FR200" s="193" t="n">
        <v>0</v>
      </c>
      <c r="FS200" s="193" t="n">
        <v>0</v>
      </c>
      <c r="FT200" s="193" t="n">
        <v>0</v>
      </c>
      <c r="FU200" s="193" t="n">
        <v>0</v>
      </c>
      <c r="FV200" s="193" t="n">
        <v>0</v>
      </c>
      <c r="FW200" s="193" t="n">
        <v>0</v>
      </c>
      <c r="FX200" s="193" t="n">
        <v>0</v>
      </c>
      <c r="FY200" s="193" t="n">
        <v>0</v>
      </c>
      <c r="FZ200" s="193" t="n">
        <v>0</v>
      </c>
      <c r="GA200" s="193" t="n">
        <v>0</v>
      </c>
      <c r="GB200" s="193" t="n">
        <v>0</v>
      </c>
      <c r="GC200" s="193" t="n">
        <v>0</v>
      </c>
      <c r="GD200" s="193" t="n">
        <v>0</v>
      </c>
      <c r="GE200" s="193" t="n">
        <v>0</v>
      </c>
      <c r="GF200" s="193" t="n">
        <v>0</v>
      </c>
      <c r="GG200" s="193" t="n">
        <v>0</v>
      </c>
      <c r="GH200" s="193" t="n">
        <v>0</v>
      </c>
      <c r="GI200" s="193" t="n">
        <v>0</v>
      </c>
      <c r="GJ200" s="193" t="n">
        <v>0</v>
      </c>
      <c r="GK200" s="193" t="n">
        <v>0</v>
      </c>
      <c r="GL200" s="193" t="n">
        <v>0</v>
      </c>
      <c r="GM200" s="193" t="n">
        <v>0</v>
      </c>
      <c r="GN200" s="193" t="n">
        <v>0</v>
      </c>
      <c r="GO200" s="193" t="n">
        <v>0</v>
      </c>
      <c r="GP200" s="193" t="n">
        <v>0</v>
      </c>
      <c r="GQ200" s="193" t="n">
        <v>0</v>
      </c>
      <c r="GR200" s="193" t="n">
        <v>0</v>
      </c>
      <c r="GS200" s="193" t="n">
        <v>0</v>
      </c>
      <c r="GT200" s="193" t="n">
        <v>0</v>
      </c>
      <c r="GU200" s="193" t="n">
        <v>0</v>
      </c>
      <c r="GV200" s="193" t="n">
        <v>0</v>
      </c>
      <c r="GW200" s="193" t="n">
        <v>0</v>
      </c>
      <c r="GX200" s="193" t="n">
        <v>0</v>
      </c>
      <c r="GY200" s="193" t="n">
        <v>0</v>
      </c>
      <c r="GZ200" s="193" t="n">
        <v>0</v>
      </c>
      <c r="HA200" s="193" t="n">
        <v>0</v>
      </c>
      <c r="HB200" s="193" t="n">
        <v>0</v>
      </c>
      <c r="HC200" s="193" t="n">
        <v>0</v>
      </c>
      <c r="HD200" s="193" t="n">
        <v>0</v>
      </c>
      <c r="HE200" s="193" t="n">
        <v>0</v>
      </c>
      <c r="HF200" s="193" t="n">
        <v>0</v>
      </c>
      <c r="HG200" s="193" t="n">
        <v>0</v>
      </c>
      <c r="HH200" s="193" t="n">
        <v>0</v>
      </c>
      <c r="HI200" s="193" t="n">
        <v>0</v>
      </c>
      <c r="HJ200" s="193" t="n">
        <v>0</v>
      </c>
      <c r="HK200" s="193" t="n">
        <v>0</v>
      </c>
      <c r="HL200" s="193" t="n">
        <v>0</v>
      </c>
      <c r="HM200" s="193" t="n">
        <v>0</v>
      </c>
      <c r="HN200" s="193" t="n">
        <v>0</v>
      </c>
      <c r="HO200" s="193" t="n">
        <v>0</v>
      </c>
      <c r="HP200" s="193" t="n">
        <v>0</v>
      </c>
      <c r="HQ200" s="193" t="n">
        <v>0</v>
      </c>
      <c r="HR200" s="193" t="n">
        <v>0</v>
      </c>
      <c r="HS200" s="193" t="n">
        <v>0</v>
      </c>
      <c r="HT200" s="193" t="n">
        <v>0</v>
      </c>
      <c r="HU200" s="193" t="n">
        <v>0</v>
      </c>
      <c r="HV200" s="193" t="n">
        <v>0</v>
      </c>
      <c r="HW200" s="193" t="n">
        <v>0</v>
      </c>
      <c r="HX200" s="193" t="n">
        <v>0</v>
      </c>
      <c r="HY200" s="193" t="n">
        <v>0</v>
      </c>
      <c r="HZ200" s="193" t="n">
        <v>0</v>
      </c>
      <c r="IA200" s="193" t="n">
        <v>0</v>
      </c>
      <c r="IB200" s="193" t="n">
        <v>0</v>
      </c>
      <c r="IC200" s="193" t="n">
        <v>0</v>
      </c>
      <c r="ID200" s="193" t="n">
        <v>-5579607.53792486</v>
      </c>
      <c r="IE200" s="193" t="n">
        <v>-5579607.53792486</v>
      </c>
    </row>
    <row r="201" customFormat="false" ht="12.75" hidden="false" customHeight="false" outlineLevel="0" collapsed="false"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  <c r="AW201" s="193"/>
      <c r="AX201" s="193"/>
      <c r="AY201" s="193"/>
      <c r="AZ201" s="193"/>
      <c r="BA201" s="193"/>
      <c r="BB201" s="193"/>
      <c r="BC201" s="193"/>
      <c r="BD201" s="193"/>
      <c r="BE201" s="193"/>
      <c r="BF201" s="193"/>
      <c r="BG201" s="193"/>
      <c r="BH201" s="193"/>
      <c r="BI201" s="193"/>
      <c r="BJ201" s="193"/>
      <c r="BK201" s="193"/>
      <c r="BL201" s="193"/>
      <c r="BM201" s="193"/>
      <c r="BN201" s="193"/>
      <c r="BO201" s="193"/>
      <c r="BP201" s="193"/>
      <c r="BQ201" s="193"/>
      <c r="BR201" s="193"/>
      <c r="BS201" s="193"/>
      <c r="BT201" s="193"/>
      <c r="BU201" s="193"/>
      <c r="BV201" s="193"/>
      <c r="BW201" s="193"/>
      <c r="BX201" s="193"/>
      <c r="BY201" s="193"/>
      <c r="BZ201" s="193"/>
      <c r="CA201" s="193"/>
      <c r="CB201" s="193"/>
      <c r="CC201" s="193"/>
      <c r="CD201" s="193"/>
      <c r="CE201" s="193"/>
      <c r="CF201" s="193"/>
      <c r="CG201" s="193"/>
      <c r="CH201" s="193"/>
      <c r="CI201" s="193"/>
      <c r="CJ201" s="193"/>
      <c r="CK201" s="193"/>
      <c r="CL201" s="193"/>
      <c r="CM201" s="193"/>
      <c r="CN201" s="193"/>
      <c r="CO201" s="193"/>
      <c r="CP201" s="193"/>
      <c r="CQ201" s="193"/>
      <c r="CR201" s="193"/>
      <c r="CS201" s="193"/>
      <c r="CT201" s="193"/>
      <c r="CU201" s="193"/>
      <c r="CV201" s="193"/>
      <c r="CW201" s="193"/>
      <c r="CX201" s="193"/>
      <c r="CY201" s="193"/>
      <c r="CZ201" s="193"/>
      <c r="DA201" s="193"/>
      <c r="DB201" s="193"/>
      <c r="DC201" s="193"/>
      <c r="DD201" s="193"/>
      <c r="DE201" s="193"/>
      <c r="DF201" s="193"/>
      <c r="DG201" s="193"/>
      <c r="DH201" s="193"/>
      <c r="DI201" s="193"/>
      <c r="DJ201" s="193"/>
      <c r="DK201" s="193"/>
      <c r="DL201" s="193"/>
      <c r="DM201" s="193"/>
      <c r="DN201" s="193"/>
      <c r="DO201" s="193"/>
      <c r="DP201" s="193"/>
      <c r="DQ201" s="193"/>
      <c r="DR201" s="193"/>
      <c r="DS201" s="193"/>
      <c r="DT201" s="193"/>
      <c r="DU201" s="193"/>
      <c r="DV201" s="193"/>
      <c r="DW201" s="193"/>
      <c r="DX201" s="193"/>
      <c r="DY201" s="193"/>
      <c r="DZ201" s="193"/>
      <c r="EA201" s="193"/>
      <c r="EB201" s="193"/>
      <c r="EC201" s="193"/>
      <c r="ED201" s="193"/>
      <c r="EE201" s="193"/>
      <c r="EF201" s="193"/>
      <c r="EG201" s="193"/>
      <c r="EH201" s="193"/>
      <c r="EI201" s="193"/>
      <c r="EJ201" s="193"/>
      <c r="EK201" s="193"/>
      <c r="EL201" s="193"/>
      <c r="EM201" s="193"/>
      <c r="EN201" s="193"/>
      <c r="EO201" s="193"/>
      <c r="EP201" s="193"/>
      <c r="EQ201" s="193"/>
      <c r="ER201" s="193"/>
      <c r="ES201" s="193"/>
      <c r="ET201" s="193"/>
      <c r="EU201" s="193"/>
      <c r="EV201" s="193"/>
      <c r="EW201" s="193"/>
      <c r="EX201" s="193"/>
      <c r="EY201" s="193"/>
      <c r="EZ201" s="193"/>
      <c r="FA201" s="193"/>
      <c r="FB201" s="193"/>
      <c r="FC201" s="193"/>
      <c r="FD201" s="193"/>
      <c r="FE201" s="193"/>
      <c r="FF201" s="193"/>
      <c r="FG201" s="193"/>
      <c r="FH201" s="193"/>
      <c r="FI201" s="193"/>
      <c r="FJ201" s="193"/>
      <c r="FK201" s="193"/>
      <c r="FL201" s="193"/>
      <c r="FM201" s="193"/>
      <c r="FN201" s="193"/>
      <c r="FO201" s="193"/>
      <c r="FP201" s="193"/>
      <c r="FQ201" s="193"/>
      <c r="FR201" s="193"/>
      <c r="FS201" s="193"/>
      <c r="FT201" s="193"/>
      <c r="FU201" s="193"/>
      <c r="FV201" s="193"/>
      <c r="FW201" s="193"/>
      <c r="FX201" s="193"/>
      <c r="FY201" s="193"/>
      <c r="FZ201" s="193"/>
      <c r="GA201" s="193"/>
      <c r="GB201" s="193"/>
      <c r="GC201" s="193"/>
      <c r="GD201" s="193"/>
      <c r="GE201" s="193"/>
      <c r="GF201" s="193"/>
      <c r="GG201" s="193"/>
      <c r="GH201" s="193"/>
      <c r="GI201" s="193"/>
      <c r="GJ201" s="193"/>
      <c r="GK201" s="193"/>
      <c r="GL201" s="193"/>
      <c r="GM201" s="193"/>
      <c r="GN201" s="193"/>
      <c r="GO201" s="193"/>
      <c r="GP201" s="193"/>
      <c r="GQ201" s="193"/>
      <c r="GR201" s="193"/>
      <c r="GS201" s="193"/>
      <c r="GT201" s="193"/>
      <c r="GU201" s="193"/>
      <c r="GV201" s="193"/>
      <c r="GW201" s="193"/>
      <c r="GX201" s="193"/>
      <c r="GY201" s="193"/>
      <c r="GZ201" s="193"/>
      <c r="HA201" s="193"/>
      <c r="HB201" s="193"/>
      <c r="HC201" s="193"/>
      <c r="HD201" s="193"/>
      <c r="HE201" s="193"/>
      <c r="HF201" s="193"/>
      <c r="HG201" s="193"/>
      <c r="HH201" s="193"/>
      <c r="HI201" s="193"/>
      <c r="HJ201" s="193"/>
      <c r="HK201" s="193"/>
      <c r="HL201" s="193"/>
      <c r="HM201" s="193"/>
      <c r="HN201" s="193"/>
      <c r="HO201" s="193"/>
      <c r="HP201" s="193"/>
      <c r="HQ201" s="193"/>
      <c r="HR201" s="193"/>
      <c r="HS201" s="193"/>
      <c r="HT201" s="193"/>
      <c r="HU201" s="193"/>
      <c r="HV201" s="193"/>
      <c r="HW201" s="193"/>
      <c r="HX201" s="193"/>
      <c r="HY201" s="193"/>
      <c r="HZ201" s="193"/>
      <c r="IA201" s="193"/>
      <c r="IB201" s="193"/>
      <c r="IC201" s="193"/>
      <c r="ID201" s="193" t="n">
        <v>0</v>
      </c>
      <c r="IE201" s="193" t="n">
        <v>0</v>
      </c>
    </row>
    <row r="202" customFormat="false" ht="12.75" hidden="false" customHeight="false" outlineLevel="0" collapsed="false"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3"/>
      <c r="AK202" s="193"/>
      <c r="AL202" s="193"/>
      <c r="AM202" s="193"/>
      <c r="AN202" s="193"/>
      <c r="AO202" s="193"/>
      <c r="AP202" s="193"/>
      <c r="AQ202" s="193"/>
      <c r="AR202" s="193"/>
      <c r="AS202" s="193"/>
      <c r="AT202" s="193"/>
      <c r="AU202" s="193"/>
      <c r="AV202" s="193"/>
      <c r="AW202" s="193"/>
      <c r="AX202" s="193"/>
      <c r="AY202" s="193"/>
      <c r="AZ202" s="193"/>
      <c r="BA202" s="193"/>
      <c r="BB202" s="193"/>
      <c r="BC202" s="193"/>
      <c r="BD202" s="193"/>
      <c r="BE202" s="193"/>
      <c r="BF202" s="193"/>
      <c r="BG202" s="193"/>
      <c r="BH202" s="193"/>
      <c r="BI202" s="193"/>
      <c r="BJ202" s="193"/>
      <c r="BK202" s="193"/>
      <c r="BL202" s="193"/>
      <c r="BM202" s="193"/>
      <c r="BN202" s="193"/>
      <c r="BO202" s="193"/>
      <c r="BP202" s="193"/>
      <c r="BQ202" s="193"/>
      <c r="BR202" s="193"/>
      <c r="BS202" s="193"/>
      <c r="BT202" s="193"/>
      <c r="BU202" s="193"/>
      <c r="BV202" s="193"/>
      <c r="BW202" s="193"/>
      <c r="BX202" s="193"/>
      <c r="BY202" s="193"/>
      <c r="BZ202" s="193"/>
      <c r="CA202" s="193"/>
      <c r="CB202" s="193"/>
      <c r="CC202" s="193"/>
      <c r="CD202" s="193"/>
      <c r="CE202" s="193"/>
      <c r="CF202" s="193"/>
      <c r="CG202" s="193"/>
      <c r="CH202" s="193"/>
      <c r="CI202" s="193"/>
      <c r="CJ202" s="193"/>
      <c r="CK202" s="193"/>
      <c r="CL202" s="193"/>
      <c r="CM202" s="193"/>
      <c r="CN202" s="193"/>
      <c r="CO202" s="193"/>
      <c r="CP202" s="193"/>
      <c r="CQ202" s="193"/>
      <c r="CR202" s="193"/>
      <c r="CS202" s="193"/>
      <c r="CT202" s="193"/>
      <c r="CU202" s="193"/>
      <c r="CV202" s="193"/>
      <c r="CW202" s="193"/>
      <c r="CX202" s="193"/>
      <c r="CY202" s="193"/>
      <c r="CZ202" s="193"/>
      <c r="DA202" s="193"/>
      <c r="DB202" s="193"/>
      <c r="DC202" s="193"/>
      <c r="DD202" s="193"/>
      <c r="DE202" s="193"/>
      <c r="DF202" s="193"/>
      <c r="DG202" s="193"/>
      <c r="DH202" s="193"/>
      <c r="DI202" s="193"/>
      <c r="DJ202" s="193"/>
      <c r="DK202" s="193"/>
      <c r="DL202" s="193"/>
      <c r="DM202" s="193"/>
      <c r="DN202" s="193"/>
      <c r="DO202" s="193"/>
      <c r="DP202" s="193"/>
      <c r="DQ202" s="193"/>
      <c r="DR202" s="193"/>
      <c r="DS202" s="193"/>
      <c r="DT202" s="193"/>
      <c r="DU202" s="193"/>
      <c r="DV202" s="193"/>
      <c r="DW202" s="193"/>
      <c r="DX202" s="193"/>
      <c r="DY202" s="193"/>
      <c r="DZ202" s="193"/>
      <c r="EA202" s="193"/>
      <c r="EB202" s="193"/>
      <c r="EC202" s="193"/>
      <c r="ED202" s="193"/>
      <c r="EE202" s="193"/>
      <c r="EF202" s="193"/>
      <c r="EG202" s="193"/>
      <c r="EH202" s="193"/>
      <c r="EI202" s="193"/>
      <c r="EJ202" s="193"/>
      <c r="EK202" s="193"/>
      <c r="EL202" s="193"/>
      <c r="EM202" s="193"/>
      <c r="EN202" s="193"/>
      <c r="EO202" s="193"/>
      <c r="EP202" s="193"/>
      <c r="EQ202" s="193"/>
      <c r="ER202" s="193"/>
      <c r="ES202" s="193"/>
      <c r="ET202" s="193"/>
      <c r="EU202" s="193"/>
      <c r="EV202" s="193"/>
      <c r="EW202" s="193"/>
      <c r="EX202" s="193"/>
      <c r="EY202" s="193"/>
      <c r="EZ202" s="193"/>
      <c r="FA202" s="193"/>
      <c r="FB202" s="193"/>
      <c r="FC202" s="193"/>
      <c r="FD202" s="193"/>
      <c r="FE202" s="193"/>
      <c r="FF202" s="193"/>
      <c r="FG202" s="193"/>
      <c r="FH202" s="193"/>
      <c r="FI202" s="193"/>
      <c r="FJ202" s="193"/>
      <c r="FK202" s="193"/>
      <c r="FL202" s="193"/>
      <c r="FM202" s="193"/>
      <c r="FN202" s="193"/>
      <c r="FO202" s="193"/>
      <c r="FP202" s="193"/>
      <c r="FQ202" s="193"/>
      <c r="FR202" s="193"/>
      <c r="FS202" s="193"/>
      <c r="FT202" s="193"/>
      <c r="FU202" s="193"/>
      <c r="FV202" s="193"/>
      <c r="FW202" s="193"/>
      <c r="FX202" s="193"/>
      <c r="FY202" s="193"/>
      <c r="FZ202" s="193"/>
      <c r="GA202" s="193"/>
      <c r="GB202" s="193"/>
      <c r="GC202" s="193"/>
      <c r="GD202" s="193"/>
      <c r="GE202" s="193"/>
      <c r="GF202" s="193"/>
      <c r="GG202" s="193"/>
      <c r="GH202" s="193"/>
      <c r="GI202" s="193"/>
      <c r="GJ202" s="193"/>
      <c r="GK202" s="193"/>
      <c r="GL202" s="193"/>
      <c r="GM202" s="193"/>
      <c r="GN202" s="193"/>
      <c r="GO202" s="193"/>
      <c r="GP202" s="193"/>
      <c r="GQ202" s="193"/>
      <c r="GR202" s="193"/>
      <c r="GS202" s="193"/>
      <c r="GT202" s="193"/>
      <c r="GU202" s="193"/>
      <c r="GV202" s="193"/>
      <c r="GW202" s="193"/>
      <c r="GX202" s="193"/>
      <c r="GY202" s="193"/>
      <c r="GZ202" s="193"/>
      <c r="HA202" s="193"/>
      <c r="HB202" s="193"/>
      <c r="HC202" s="193"/>
      <c r="HD202" s="193"/>
      <c r="HE202" s="193"/>
      <c r="HF202" s="193"/>
      <c r="HG202" s="193"/>
      <c r="HH202" s="193"/>
      <c r="HI202" s="193"/>
      <c r="HJ202" s="193"/>
      <c r="HK202" s="193"/>
      <c r="HL202" s="193"/>
      <c r="HM202" s="193"/>
      <c r="HN202" s="193"/>
      <c r="HO202" s="193"/>
      <c r="HP202" s="193"/>
      <c r="HQ202" s="193"/>
      <c r="HR202" s="193"/>
      <c r="HS202" s="193"/>
      <c r="HT202" s="193"/>
      <c r="HU202" s="193"/>
      <c r="HV202" s="193"/>
      <c r="HW202" s="193"/>
      <c r="HX202" s="193"/>
      <c r="HY202" s="193"/>
      <c r="HZ202" s="193"/>
      <c r="IA202" s="193"/>
      <c r="IB202" s="193"/>
      <c r="IC202" s="193"/>
      <c r="ID202" s="193" t="n">
        <v>0</v>
      </c>
      <c r="IE202" s="193" t="n">
        <v>0</v>
      </c>
    </row>
    <row r="203" customFormat="false" ht="12.75" hidden="false" customHeight="false" outlineLevel="0" collapsed="false">
      <c r="A203" s="191" t="s">
        <v>137</v>
      </c>
      <c r="B203" s="199" t="n">
        <v>0</v>
      </c>
      <c r="C203" s="199" t="n">
        <v>0</v>
      </c>
      <c r="D203" s="199" t="n">
        <v>0</v>
      </c>
      <c r="E203" s="199" t="n">
        <v>0</v>
      </c>
      <c r="F203" s="199" t="n">
        <v>0</v>
      </c>
      <c r="G203" s="200" t="n">
        <v>-4193.0302306331</v>
      </c>
      <c r="H203" s="200" t="n">
        <v>-41141.7666540673</v>
      </c>
      <c r="I203" s="200" t="n">
        <v>-249336.686006565</v>
      </c>
      <c r="J203" s="200" t="n">
        <v>-153818.740992626</v>
      </c>
      <c r="K203" s="200" t="n">
        <v>-112441.600032395</v>
      </c>
      <c r="L203" s="200" t="n">
        <v>-127030.287474028</v>
      </c>
      <c r="M203" s="200" t="n">
        <v>-105329.422114802</v>
      </c>
      <c r="N203" s="200" t="n">
        <v>-93498.4455778453</v>
      </c>
      <c r="O203" s="200" t="n">
        <v>-86384.9376634469</v>
      </c>
      <c r="P203" s="200" t="n">
        <v>-58549.8980384253</v>
      </c>
      <c r="Q203" s="200" t="n">
        <v>-30319.5557786527</v>
      </c>
      <c r="R203" s="200" t="n">
        <v>-25644.1768789115</v>
      </c>
      <c r="S203" s="200" t="n">
        <v>-40582.99832068</v>
      </c>
      <c r="T203" s="200" t="n">
        <v>-25300.0509365753</v>
      </c>
      <c r="U203" s="200" t="n">
        <v>-25718.7471851096</v>
      </c>
      <c r="V203" s="200" t="n">
        <v>50256.7820820839</v>
      </c>
      <c r="W203" s="200" t="n">
        <v>48521.7069764922</v>
      </c>
      <c r="X203" s="200" t="n">
        <v>61030.9290505769</v>
      </c>
      <c r="Y203" s="200" t="n">
        <v>120553.984932465</v>
      </c>
      <c r="Z203" s="200" t="n">
        <v>165129.587792942</v>
      </c>
      <c r="AA203" s="200" t="n">
        <v>137826.096079878</v>
      </c>
      <c r="AB203" s="200" t="n">
        <v>44260.1456330838</v>
      </c>
      <c r="AC203" s="200" t="n">
        <v>53174.6615708088</v>
      </c>
      <c r="AD203" s="200" t="n">
        <v>63364.7027247736</v>
      </c>
      <c r="AE203" s="200" t="n">
        <v>77341.9170578808</v>
      </c>
      <c r="AF203" s="200" t="n">
        <v>93820.5338324264</v>
      </c>
      <c r="AG203" s="200" t="n">
        <v>86720.4253872831</v>
      </c>
      <c r="AH203" s="200" t="n">
        <v>63327.821683871</v>
      </c>
      <c r="AI203" s="200" t="n">
        <v>53738.7069779555</v>
      </c>
      <c r="AJ203" s="200" t="n">
        <v>52305.4156521305</v>
      </c>
      <c r="AK203" s="200" t="n">
        <v>121268.083071528</v>
      </c>
      <c r="AL203" s="200" t="n">
        <v>168833.439143103</v>
      </c>
      <c r="AM203" s="200" t="n">
        <v>136735.305082419</v>
      </c>
      <c r="AN203" s="200" t="n">
        <v>60608.2050231031</v>
      </c>
      <c r="AO203" s="200" t="n">
        <v>51683.2119997302</v>
      </c>
      <c r="AP203" s="200" t="n">
        <v>72993.8379341532</v>
      </c>
      <c r="AQ203" s="200" t="n">
        <v>98778.72934039</v>
      </c>
      <c r="AR203" s="200" t="n">
        <v>83798.5938769352</v>
      </c>
      <c r="AS203" s="200" t="n">
        <v>69815.9400737424</v>
      </c>
      <c r="AT203" s="200" t="n">
        <v>77138.2082494101</v>
      </c>
      <c r="AU203" s="200" t="n">
        <v>71879.2143908685</v>
      </c>
      <c r="AV203" s="200" t="n">
        <v>75758.1456790252</v>
      </c>
      <c r="AW203" s="200" t="n">
        <v>153850.945348758</v>
      </c>
      <c r="AX203" s="200" t="n">
        <v>191452.306690344</v>
      </c>
      <c r="AY203" s="200" t="n">
        <v>165039.398134122</v>
      </c>
      <c r="AZ203" s="200" t="n">
        <v>102293.798125944</v>
      </c>
      <c r="BA203" s="200" t="n">
        <v>87348.2155091609</v>
      </c>
      <c r="BB203" s="200" t="n">
        <v>102993.430824635</v>
      </c>
      <c r="BC203" s="200" t="n">
        <v>113665.478655152</v>
      </c>
      <c r="BD203" s="200" t="n">
        <v>106870.689281783</v>
      </c>
      <c r="BE203" s="200" t="n">
        <v>109598.461799395</v>
      </c>
      <c r="BF203" s="200" t="n">
        <v>62898.600837842</v>
      </c>
      <c r="BG203" s="200" t="n">
        <v>70007.997669477</v>
      </c>
      <c r="BH203" s="200" t="n">
        <v>74683.3992843122</v>
      </c>
      <c r="BI203" s="200" t="n">
        <v>136218.842254023</v>
      </c>
      <c r="BJ203" s="200" t="n">
        <v>167181.292658615</v>
      </c>
      <c r="BK203" s="200" t="n">
        <v>158942.695848295</v>
      </c>
      <c r="BL203" s="200" t="n">
        <v>97602.2323978937</v>
      </c>
      <c r="BM203" s="200" t="n">
        <v>77408.0792529765</v>
      </c>
      <c r="BN203" s="200" t="n">
        <v>91953.2341355836</v>
      </c>
      <c r="BO203" s="200" t="n">
        <v>150990.459996297</v>
      </c>
      <c r="BP203" s="200" t="n">
        <v>147158.225482937</v>
      </c>
      <c r="BQ203" s="200" t="n">
        <v>160355.580925645</v>
      </c>
      <c r="BR203" s="200" t="n">
        <v>118667.260880028</v>
      </c>
      <c r="BS203" s="200" t="n">
        <v>106927.4113725</v>
      </c>
      <c r="BT203" s="200" t="n">
        <v>118242.645516926</v>
      </c>
      <c r="BU203" s="200" t="n">
        <v>114047.813077969</v>
      </c>
      <c r="BV203" s="200" t="n">
        <v>114802.471410581</v>
      </c>
      <c r="BW203" s="200" t="n">
        <v>112447.8121889</v>
      </c>
      <c r="BX203" s="200" t="n">
        <v>119005.930542918</v>
      </c>
      <c r="BY203" s="200" t="n">
        <v>109910.893876711</v>
      </c>
      <c r="BZ203" s="200" t="n">
        <v>123809.494502483</v>
      </c>
      <c r="CA203" s="200" t="n">
        <v>109929.370655256</v>
      </c>
      <c r="CB203" s="200" t="n">
        <v>111402.732481625</v>
      </c>
      <c r="CC203" s="200" t="n">
        <v>123130.000455242</v>
      </c>
      <c r="CD203" s="200" t="n">
        <v>167303.358957629</v>
      </c>
      <c r="CE203" s="200" t="n">
        <v>152714.757497584</v>
      </c>
      <c r="CF203" s="200" t="n">
        <v>171532.461519016</v>
      </c>
      <c r="CG203" s="200" t="n">
        <v>154069.602455405</v>
      </c>
      <c r="CH203" s="200" t="n">
        <v>168856.037895156</v>
      </c>
      <c r="CI203" s="200" t="n">
        <v>158811.588699072</v>
      </c>
      <c r="CJ203" s="200" t="n">
        <v>160010.941876919</v>
      </c>
      <c r="CK203" s="200" t="n">
        <v>167210.962739207</v>
      </c>
      <c r="CL203" s="200" t="n">
        <v>157840.451976693</v>
      </c>
      <c r="CM203" s="200" t="n">
        <v>155301.122462351</v>
      </c>
      <c r="CN203" s="200" t="n">
        <v>170066.482466086</v>
      </c>
      <c r="CO203" s="200" t="n">
        <v>159564.482400038</v>
      </c>
      <c r="CP203" s="200" t="n">
        <v>150154.498504931</v>
      </c>
      <c r="CQ203" s="200" t="n">
        <v>129179.384562626</v>
      </c>
      <c r="CR203" s="200" t="n">
        <v>143282.954715934</v>
      </c>
      <c r="CS203" s="200" t="n">
        <v>133170.131648028</v>
      </c>
      <c r="CT203" s="200" t="n">
        <v>151973.243529469</v>
      </c>
      <c r="CU203" s="200" t="n">
        <v>131399.117311419</v>
      </c>
      <c r="CV203" s="200" t="n">
        <v>132626.368758848</v>
      </c>
      <c r="CW203" s="200" t="n">
        <v>142611.726984031</v>
      </c>
      <c r="CX203" s="200" t="n">
        <v>134166.948599737</v>
      </c>
      <c r="CY203" s="200" t="n">
        <v>137395.954705829</v>
      </c>
      <c r="CZ203" s="200" t="n">
        <v>139664.47589687</v>
      </c>
      <c r="DA203" s="200" t="n">
        <v>136234.388887046</v>
      </c>
      <c r="DB203" s="200" t="n">
        <v>172359.118277996</v>
      </c>
      <c r="DC203" s="200" t="n">
        <v>142534.433117207</v>
      </c>
      <c r="DD203" s="200" t="n">
        <v>151762.655154981</v>
      </c>
      <c r="DE203" s="200" t="n">
        <v>149450.551854178</v>
      </c>
      <c r="DF203" s="200" t="n">
        <v>170323.135920967</v>
      </c>
      <c r="DG203" s="200" t="n">
        <v>147584.900449457</v>
      </c>
      <c r="DH203" s="200" t="n">
        <v>161789.62550902</v>
      </c>
      <c r="DI203" s="200" t="n">
        <v>155816.376431366</v>
      </c>
      <c r="DJ203" s="200" t="n">
        <v>154625.28199724</v>
      </c>
      <c r="DK203" s="200" t="n">
        <v>170249.531834776</v>
      </c>
      <c r="DL203" s="200" t="n">
        <v>160261.617351639</v>
      </c>
      <c r="DM203" s="200" t="n">
        <v>157673.659646028</v>
      </c>
      <c r="DN203" s="200" t="n">
        <v>132308.845397585</v>
      </c>
      <c r="DO203" s="200" t="n">
        <v>113404.076868393</v>
      </c>
      <c r="DP203" s="200" t="n">
        <v>120353.909970582</v>
      </c>
      <c r="DQ203" s="200" t="n">
        <v>121754.438689453</v>
      </c>
      <c r="DR203" s="200" t="n">
        <v>128715.951877377</v>
      </c>
      <c r="DS203" s="200" t="n">
        <v>115436.957830875</v>
      </c>
      <c r="DT203" s="200" t="n">
        <v>132020.364681559</v>
      </c>
      <c r="DU203" s="200" t="n">
        <v>117738.948537647</v>
      </c>
      <c r="DV203" s="200" t="n">
        <v>119785.516342007</v>
      </c>
      <c r="DW203" s="200" t="n">
        <v>127906.527732423</v>
      </c>
      <c r="DX203" s="200" t="n">
        <v>119532.479705579</v>
      </c>
      <c r="DY203" s="200" t="n">
        <v>126013.456991197</v>
      </c>
      <c r="DZ203" s="200" t="n">
        <v>96223.0725999807</v>
      </c>
      <c r="EA203" s="200" t="n">
        <v>84936.6717789376</v>
      </c>
      <c r="EB203" s="200" t="n">
        <v>92676.6972511341</v>
      </c>
      <c r="EC203" s="200" t="n">
        <v>89184.8066089814</v>
      </c>
      <c r="ED203" s="200" t="n">
        <v>89821.3064330532</v>
      </c>
      <c r="EE203" s="200" t="n">
        <v>88906.6944588171</v>
      </c>
      <c r="EF203" s="200" t="n">
        <v>91209.5085723171</v>
      </c>
      <c r="EG203" s="200" t="n">
        <v>84219.7091237815</v>
      </c>
      <c r="EH203" s="200" t="n">
        <v>93543.2785196315</v>
      </c>
      <c r="EI203" s="200" t="n">
        <v>84661.0724038792</v>
      </c>
      <c r="EJ203" s="200" t="n">
        <v>85698.7964439527</v>
      </c>
      <c r="EK203" s="200" t="n">
        <v>94696.0904668341</v>
      </c>
      <c r="EL203" s="200" t="n">
        <v>85954.6475094438</v>
      </c>
      <c r="EM203" s="200" t="n">
        <v>77289.9718918266</v>
      </c>
      <c r="EN203" s="200" t="n">
        <v>89530.7708710293</v>
      </c>
      <c r="EO203" s="200" t="n">
        <v>79444.2769594399</v>
      </c>
      <c r="EP203" s="200" t="n">
        <v>84247.6006178456</v>
      </c>
      <c r="EQ203" s="200" t="n">
        <v>90001.1430863817</v>
      </c>
      <c r="ER203" s="200" t="n">
        <v>86314.2211135926</v>
      </c>
      <c r="ES203" s="200" t="n">
        <v>86674.1101079881</v>
      </c>
      <c r="ET203" s="200" t="n">
        <v>87082.9031013266</v>
      </c>
      <c r="EU203" s="200" t="n">
        <v>81798.1035009617</v>
      </c>
      <c r="EV203" s="200" t="n">
        <v>86970.881317648</v>
      </c>
      <c r="EW203" s="200" t="n">
        <v>87224.0253440908</v>
      </c>
      <c r="EX203" s="200" t="n">
        <v>83432.5722110515</v>
      </c>
      <c r="EY203" s="200" t="n">
        <v>74931.2548822621</v>
      </c>
      <c r="EZ203" s="200" t="n">
        <v>86716.3846138148</v>
      </c>
      <c r="FA203" s="200" t="n">
        <v>77032.5285532224</v>
      </c>
      <c r="FB203" s="200" t="n">
        <v>85747.0102073636</v>
      </c>
      <c r="FC203" s="200" t="n">
        <v>79839.524024502</v>
      </c>
      <c r="FD203" s="200" t="n">
        <v>80414.3452198849</v>
      </c>
      <c r="FE203" s="200" t="n">
        <v>83942.6500944972</v>
      </c>
      <c r="FF203" s="200" t="n">
        <v>77915.4198727664</v>
      </c>
      <c r="FG203" s="200" t="n">
        <v>76170.2944895087</v>
      </c>
      <c r="FH203" s="200" t="n">
        <v>88174.1773822767</v>
      </c>
      <c r="FI203" s="200" t="n">
        <v>81969.7262499654</v>
      </c>
      <c r="FJ203" s="200" t="n">
        <v>101933.265408602</v>
      </c>
      <c r="FK203" s="200" t="n">
        <v>87987.987987228</v>
      </c>
      <c r="FL203" s="200" t="n">
        <v>93164.2678226049</v>
      </c>
      <c r="FM203" s="200" t="n">
        <v>90489.3392760689</v>
      </c>
      <c r="FN203" s="200" t="n">
        <v>99563.1625014589</v>
      </c>
      <c r="FO203" s="200" t="n">
        <v>85908.9835981104</v>
      </c>
      <c r="FP203" s="200" t="n">
        <v>87241.7264724052</v>
      </c>
      <c r="FQ203" s="200" t="n">
        <v>94090.9648509672</v>
      </c>
      <c r="FR203" s="200" t="n">
        <v>88029.7238357631</v>
      </c>
      <c r="FS203" s="200" t="n">
        <v>93183.8510540653</v>
      </c>
      <c r="FT203" s="200" t="n">
        <v>94217.8074006455</v>
      </c>
      <c r="FU203" s="200" t="n">
        <v>88238.2071828231</v>
      </c>
      <c r="FV203" s="200" t="n">
        <v>98057.5022127817</v>
      </c>
      <c r="FW203" s="200" t="n">
        <v>85804.9811983679</v>
      </c>
      <c r="FX203" s="200" t="n">
        <v>86322.5537452017</v>
      </c>
      <c r="FY203" s="200" t="n">
        <v>83832.518656914</v>
      </c>
      <c r="FZ203" s="200" t="n">
        <v>88752.2662976824</v>
      </c>
      <c r="GA203" s="200" t="n">
        <v>79571.0368422885</v>
      </c>
      <c r="GB203" s="200" t="n">
        <v>91101.1135348619</v>
      </c>
      <c r="GC203" s="200" t="n">
        <v>80289.4056660387</v>
      </c>
      <c r="GD203" s="200" t="n">
        <v>81507.577030499</v>
      </c>
      <c r="GE203" s="200" t="n">
        <v>89686.30000793</v>
      </c>
      <c r="GF203" s="200" t="n">
        <v>83948.099261311</v>
      </c>
      <c r="GG203" s="200" t="n">
        <v>85145.8240278632</v>
      </c>
      <c r="GH203" s="200" t="n">
        <v>87978.8945541759</v>
      </c>
      <c r="GI203" s="200" t="n">
        <v>75967.4246169764</v>
      </c>
      <c r="GJ203" s="200" t="n">
        <v>77177.9105357034</v>
      </c>
      <c r="GK203" s="200" t="n">
        <v>84710.2904861599</v>
      </c>
      <c r="GL203" s="200" t="n">
        <v>79563.851132738</v>
      </c>
      <c r="GM203" s="200" t="n">
        <v>74286.0568558756</v>
      </c>
      <c r="GN203" s="200" t="n">
        <v>85096.4825529611</v>
      </c>
      <c r="GO203" s="200" t="n">
        <v>75034.076531075</v>
      </c>
      <c r="GP203" s="200" t="n">
        <v>79378.5180307579</v>
      </c>
      <c r="GQ203" s="200" t="n">
        <v>80702.4875938219</v>
      </c>
      <c r="GR203" s="200" t="n">
        <v>75350.0287268139</v>
      </c>
      <c r="GS203" s="200" t="n">
        <v>82724.5401399052</v>
      </c>
      <c r="GT203" s="200" t="n">
        <v>79144.7712036999</v>
      </c>
      <c r="GU203" s="200" t="n">
        <v>71015.5386881396</v>
      </c>
      <c r="GV203" s="200" t="n">
        <v>78280.766167511</v>
      </c>
      <c r="GW203" s="200" t="n">
        <v>73077.2464741357</v>
      </c>
      <c r="GX203" s="200" t="n">
        <v>74364.3471346219</v>
      </c>
      <c r="GY203" s="200" t="n">
        <v>72444.3591698055</v>
      </c>
      <c r="GZ203" s="200" t="n">
        <v>76525.086905895</v>
      </c>
      <c r="HA203" s="200" t="n">
        <v>70121.5164119514</v>
      </c>
      <c r="HB203" s="200" t="n">
        <v>77138.7725199761</v>
      </c>
      <c r="HC203" s="200" t="n">
        <v>72456.4546450096</v>
      </c>
      <c r="HD203" s="200" t="n">
        <v>70401.0652012166</v>
      </c>
      <c r="HE203" s="200" t="n">
        <v>77286.623239013</v>
      </c>
      <c r="HF203" s="200" t="n">
        <v>71721.6849576509</v>
      </c>
      <c r="HG203" s="200" t="n">
        <v>64351.4305886603</v>
      </c>
      <c r="HH203" s="200" t="n">
        <v>70928.8277818272</v>
      </c>
      <c r="HI203" s="200" t="n">
        <v>66211.8832852755</v>
      </c>
      <c r="HJ203" s="200" t="n">
        <v>67374.0400793389</v>
      </c>
      <c r="HK203" s="200" t="n">
        <v>68363.7948328826</v>
      </c>
      <c r="HL203" s="200" t="n">
        <v>66604.9498178722</v>
      </c>
      <c r="HM203" s="200" t="n">
        <v>66220.2580624846</v>
      </c>
      <c r="HN203" s="200" t="n">
        <v>67187.0875098802</v>
      </c>
      <c r="HO203" s="200" t="n">
        <v>65626.139760186</v>
      </c>
      <c r="HP203" s="200" t="n">
        <v>69072.50531943</v>
      </c>
      <c r="HQ203" s="200" t="n">
        <v>67351.5824719041</v>
      </c>
      <c r="HR203" s="200" t="n">
        <v>65145.7090794896</v>
      </c>
      <c r="HS203" s="200" t="n">
        <v>62246.4989490041</v>
      </c>
      <c r="HT203" s="200" t="n">
        <v>61883.3395420171</v>
      </c>
      <c r="HU203" s="200" t="n">
        <v>60119.3625223444</v>
      </c>
      <c r="HV203" s="200" t="n">
        <v>66161.063219627</v>
      </c>
      <c r="HW203" s="200" t="n">
        <v>57099.2604324948</v>
      </c>
      <c r="HX203" s="200" t="n">
        <v>57997.5334133164</v>
      </c>
      <c r="HY203" s="200" t="n">
        <v>62564.7682687068</v>
      </c>
      <c r="HZ203" s="200" t="n">
        <v>58547.3326880414</v>
      </c>
      <c r="IA203" s="200" t="n">
        <v>61989.8334209094</v>
      </c>
      <c r="IB203" s="200" t="n">
        <v>62692.4012765472</v>
      </c>
      <c r="IC203" s="200" t="n">
        <v>58728.24341105</v>
      </c>
      <c r="ID203" s="200" t="n">
        <v>20575836.3506734</v>
      </c>
      <c r="IE203" s="200" t="n">
        <v>16145400.5319828</v>
      </c>
      <c r="IF203" s="199"/>
      <c r="IG203" s="199"/>
      <c r="IH203" s="199"/>
      <c r="II203" s="19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F1:J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9" activeCellId="0" sqref="C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0.56"/>
    <col collapsed="false" customWidth="true" hidden="false" outlineLevel="0" max="6" min="6" style="0" width="10.56"/>
  </cols>
  <sheetData>
    <row r="1" customFormat="false" ht="12.75" hidden="false" customHeight="false" outlineLevel="0" collapsed="false">
      <c r="F1" s="0" t="s">
        <v>50</v>
      </c>
      <c r="G1" s="18" t="n">
        <f aca="true">TODAY()-1</f>
        <v>45925</v>
      </c>
    </row>
    <row r="2" customFormat="false" ht="12.75" hidden="false" customHeight="false" outlineLevel="0" collapsed="false">
      <c r="F2" s="0" t="s">
        <v>51</v>
      </c>
    </row>
    <row r="3" customFormat="false" ht="12.75" hidden="false" customHeight="false" outlineLevel="0" collapsed="false">
      <c r="F3" s="19" t="str">
        <f aca="false">(TEXT(WORKDAY(G1,0),"yyyy"))</f>
        <v>2025</v>
      </c>
    </row>
    <row r="4" customFormat="false" ht="12.75" hidden="false" customHeight="false" outlineLevel="0" collapsed="false">
      <c r="F4" s="19" t="str">
        <f aca="false">(TEXT(WORKDAY(G1,0),"yymm"))</f>
        <v>2509</v>
      </c>
      <c r="G4" s="0" t="s">
        <v>52</v>
      </c>
    </row>
    <row r="7" customFormat="false" ht="12.75" hidden="false" customHeight="false" outlineLevel="0" collapsed="false">
      <c r="J7" s="20"/>
    </row>
    <row r="9" customFormat="false" ht="12.75" hidden="false" customHeight="false" outlineLevel="0" collapsed="false">
      <c r="J9" s="2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Module4.Macro3">
                <anchor moveWithCells="true" sizeWithCells="false">
                  <from>
                    <xdr:col>1</xdr:col>
                    <xdr:colOff>269280</xdr:colOff>
                    <xdr:row>2</xdr:row>
                    <xdr:rowOff>28440</xdr:rowOff>
                  </from>
                  <to>
                    <xdr:col>4</xdr:col>
                    <xdr:colOff>609120</xdr:colOff>
                    <xdr:row>5</xdr:row>
                    <xdr:rowOff>105120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4:T127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6" topLeftCell="B14" activePane="bottomRight" state="frozen"/>
      <selection pane="topLeft" activeCell="A1" activeCellId="0" sqref="A1"/>
      <selection pane="topRight" activeCell="B1" activeCellId="0" sqref="B1"/>
      <selection pane="bottomLeft" activeCell="A14" activeCellId="0" sqref="A14"/>
      <selection pane="bottomRight" activeCell="F32" activeCellId="0" sqref="F32"/>
    </sheetView>
  </sheetViews>
  <sheetFormatPr defaultColWidth="9.13671875" defaultRowHeight="11.25" customHeight="true" zeroHeight="false" outlineLevelRow="0" outlineLevelCol="0"/>
  <cols>
    <col collapsed="false" customWidth="true" hidden="false" outlineLevel="0" max="1" min="1" style="21" width="33.41"/>
    <col collapsed="false" customWidth="true" hidden="true" outlineLevel="0" max="2" min="2" style="21" width="9.06"/>
    <col collapsed="false" customWidth="false" hidden="false" outlineLevel="0" max="3" min="3" style="21" width="9.14"/>
    <col collapsed="false" customWidth="true" hidden="false" outlineLevel="0" max="5" min="4" style="21" width="9.7"/>
    <col collapsed="false" customWidth="true" hidden="false" outlineLevel="0" max="6" min="6" style="21" width="10.71"/>
    <col collapsed="false" customWidth="false" hidden="false" outlineLevel="0" max="257" min="7" style="21" width="9.14"/>
  </cols>
  <sheetData>
    <row r="4" customFormat="false" ht="12" hidden="false" customHeight="false" outlineLevel="0" collapsed="false">
      <c r="A4" s="22" t="n">
        <f aca="false">+Top_Import!B4</f>
        <v>37215</v>
      </c>
    </row>
    <row r="5" customFormat="false" ht="11.25" hidden="false" customHeight="false" outlineLevel="0" collapsed="false">
      <c r="A5" s="23" t="s">
        <v>53</v>
      </c>
      <c r="B5" s="24"/>
      <c r="C5" s="25"/>
      <c r="D5" s="25"/>
      <c r="E5" s="26" t="n">
        <f aca="false">+'W. VaR &amp; Peak Pos By Trader'!N5</f>
        <v>2001</v>
      </c>
      <c r="F5" s="25" t="n">
        <f aca="false">+'W. VaR &amp; Peak Pos By Trader'!O5</f>
        <v>2002</v>
      </c>
      <c r="G5" s="26" t="n">
        <f aca="false">+'W. VaR &amp; Peak Pos By Trader'!P5</f>
        <v>2003</v>
      </c>
      <c r="H5" s="25" t="str">
        <f aca="false">+'W. VaR &amp; Peak Pos By Trader'!Q5</f>
        <v>2004-2020</v>
      </c>
      <c r="I5" s="25" t="str">
        <f aca="false">+'W. VaR &amp; Peak Pos By Trader'!R5</f>
        <v>2004-2020</v>
      </c>
      <c r="J5" s="25" t="str">
        <f aca="false">+'W. VaR &amp; Peak Pos By Trader'!S5</f>
        <v>2004-2020</v>
      </c>
      <c r="K5" s="25" t="str">
        <f aca="false">+'W. VaR &amp; Peak Pos By Trader'!T5</f>
        <v>2004-2020</v>
      </c>
      <c r="L5" s="26" t="str">
        <f aca="false">+'W. VaR &amp; Peak Pos By Trader'!U5</f>
        <v>2004-2020</v>
      </c>
      <c r="M5" s="27" t="str">
        <f aca="false">+'W. VaR &amp; Peak Pos By Trader'!V5</f>
        <v>GRAND</v>
      </c>
      <c r="N5" s="28"/>
      <c r="O5" s="28"/>
      <c r="P5" s="28"/>
      <c r="Q5" s="28"/>
      <c r="R5" s="29"/>
      <c r="S5" s="29"/>
      <c r="T5" s="29"/>
    </row>
    <row r="6" customFormat="false" ht="11.25" hidden="false" customHeight="false" outlineLevel="0" collapsed="false">
      <c r="A6" s="30"/>
      <c r="B6" s="31" t="str">
        <f aca="false">+'W. VaR &amp; Peak Pos By Trader'!K6</f>
        <v>Oct</v>
      </c>
      <c r="C6" s="32" t="str">
        <f aca="false">+'W. VaR &amp; Peak Pos By Trader'!L6</f>
        <v>Nov</v>
      </c>
      <c r="D6" s="32" t="str">
        <f aca="false">+'W. VaR &amp; Peak Pos By Trader'!M6</f>
        <v>Dec</v>
      </c>
      <c r="E6" s="33" t="str">
        <f aca="false">+'W. VaR &amp; Peak Pos By Trader'!N6</f>
        <v>Total-01</v>
      </c>
      <c r="F6" s="32" t="str">
        <f aca="false">+'W. VaR &amp; Peak Pos By Trader'!O6</f>
        <v>Total-02</v>
      </c>
      <c r="G6" s="33" t="str">
        <f aca="false">+'W. VaR &amp; Peak Pos By Trader'!P6</f>
        <v>Total-03</v>
      </c>
      <c r="H6" s="32" t="str">
        <f aca="false">+'W. VaR &amp; Peak Pos By Trader'!Q6</f>
        <v>Q1</v>
      </c>
      <c r="I6" s="32" t="str">
        <f aca="false">+'W. VaR &amp; Peak Pos By Trader'!R6</f>
        <v>Q2</v>
      </c>
      <c r="J6" s="32" t="str">
        <f aca="false">+'W. VaR &amp; Peak Pos By Trader'!S6</f>
        <v>Q3</v>
      </c>
      <c r="K6" s="32" t="str">
        <f aca="false">+'W. VaR &amp; Peak Pos By Trader'!T6</f>
        <v>Q4</v>
      </c>
      <c r="L6" s="33" t="str">
        <f aca="false">+'W. VaR &amp; Peak Pos By Trader'!U6</f>
        <v>Total</v>
      </c>
      <c r="M6" s="34" t="str">
        <f aca="false">+'W. VaR &amp; Peak Pos By Trader'!V6</f>
        <v>TOTAL</v>
      </c>
      <c r="N6" s="35"/>
      <c r="O6" s="35"/>
      <c r="P6" s="35"/>
      <c r="Q6" s="35"/>
      <c r="R6" s="35"/>
      <c r="S6" s="29"/>
      <c r="T6" s="29"/>
    </row>
    <row r="7" customFormat="false" ht="11.25" hidden="false" customHeight="false" outlineLevel="0" collapsed="false">
      <c r="A7" s="36" t="str">
        <f aca="false">+'W. VaR &amp; Peak Pos By Trader'!C33</f>
        <v>Bob Badeer</v>
      </c>
      <c r="B7" s="37" t="n">
        <f aca="false">+'Import Peak Change'!G19</f>
        <v>0</v>
      </c>
      <c r="C7" s="35" t="n">
        <f aca="false">+'Import Peak Change'!H19</f>
        <v>542.106547830417</v>
      </c>
      <c r="D7" s="35" t="n">
        <f aca="false">+'Import Peak Change'!I19</f>
        <v>-11960.2834421103</v>
      </c>
      <c r="E7" s="38" t="n">
        <f aca="false">SUM(B7:D7)</f>
        <v>-11418.1768942799</v>
      </c>
      <c r="F7" s="35" t="n">
        <f aca="false">SUM('Import Peak Change'!J19:U19)</f>
        <v>149139.013868992</v>
      </c>
      <c r="G7" s="38" t="n">
        <f aca="false">SUM('Import Peak Change'!V19:AG19)</f>
        <v>233079.167562386</v>
      </c>
      <c r="H7" s="35" t="n">
        <f aca="false">SUMIF('Import Peak Change'!$AH$3:$IC$3,"=1",'Import Peak Change'!$AH19:$IC19)</f>
        <v>164.37055586395</v>
      </c>
      <c r="I7" s="35" t="n">
        <f aca="false">SUMIF('Import Peak Change'!$AH$3:$IC$3,"=2",'Import Peak Change'!$AH19:$IC19)</f>
        <v>176.238817299618</v>
      </c>
      <c r="J7" s="35" t="n">
        <f aca="false">SUMIF('Import Peak Change'!$AH$3:$IC$3,"=3",'Import Peak Change'!$AH19:$IC19)</f>
        <v>178.666316471797</v>
      </c>
      <c r="K7" s="35" t="n">
        <f aca="false">SUMIF('Import Peak Change'!$AH$3:$IC$3,"=4",'Import Peak Change'!$AH19:$IC19)</f>
        <v>-4.52750151501732</v>
      </c>
      <c r="L7" s="38" t="n">
        <f aca="false">SUM(H7:K7)</f>
        <v>514.748188120348</v>
      </c>
      <c r="M7" s="39" t="n">
        <f aca="false">+G7+F7+E7+L7</f>
        <v>371314.752725219</v>
      </c>
      <c r="N7" s="29"/>
      <c r="O7" s="29"/>
      <c r="P7" s="29"/>
      <c r="Q7" s="29"/>
      <c r="R7" s="29"/>
      <c r="S7" s="29"/>
      <c r="T7" s="29"/>
    </row>
    <row r="8" customFormat="false" ht="11.25" hidden="false" customHeight="false" outlineLevel="0" collapsed="false">
      <c r="A8" s="36" t="str">
        <f aca="false">+'W. VaR &amp; Peak Pos By Trader'!C34</f>
        <v>Mike Swerzbin</v>
      </c>
      <c r="B8" s="37" t="n">
        <f aca="false">+'Import Peak Change'!G20</f>
        <v>0</v>
      </c>
      <c r="C8" s="35" t="n">
        <f aca="false">+'Import Peak Change'!H20</f>
        <v>-9413.58965481288</v>
      </c>
      <c r="D8" s="35" t="n">
        <f aca="false">+'Import Peak Change'!I20</f>
        <v>8272.66407250574</v>
      </c>
      <c r="E8" s="38" t="n">
        <f aca="false">SUM(B8:D8)</f>
        <v>-1140.92558230714</v>
      </c>
      <c r="F8" s="35" t="n">
        <f aca="false">SUM('Import Peak Change'!J20:U20)</f>
        <v>-64844.5028684727</v>
      </c>
      <c r="G8" s="38" t="n">
        <f aca="false">SUM('Import Peak Change'!V20:AG20)</f>
        <v>744.940769644067</v>
      </c>
      <c r="H8" s="35" t="n">
        <f aca="false">SUMIF('Import Peak Change'!$AH$3:$IC$3,"=1",'Import Peak Change'!$AH20:$IC20)</f>
        <v>3127.52204869875</v>
      </c>
      <c r="I8" s="35" t="n">
        <f aca="false">SUMIF('Import Peak Change'!$AH$3:$IC$3,"=2",'Import Peak Change'!$AH20:$IC20)</f>
        <v>1913.75191864076</v>
      </c>
      <c r="J8" s="35" t="n">
        <f aca="false">SUMIF('Import Peak Change'!$AH$3:$IC$3,"=3",'Import Peak Change'!$AH20:$IC20)</f>
        <v>3212.45828309468</v>
      </c>
      <c r="K8" s="35" t="n">
        <f aca="false">SUMIF('Import Peak Change'!$AH$3:$IC$3,"=4",'Import Peak Change'!$AH20:$IC20)</f>
        <v>3025.83088526527</v>
      </c>
      <c r="L8" s="38" t="n">
        <f aca="false">SUM(H8:K8)</f>
        <v>11279.5631356995</v>
      </c>
      <c r="M8" s="39" t="n">
        <f aca="false">+G8+F8+E8+L8</f>
        <v>-53960.9245454363</v>
      </c>
      <c r="N8" s="29"/>
      <c r="O8" s="29"/>
      <c r="P8" s="29"/>
      <c r="Q8" s="29"/>
      <c r="R8" s="29"/>
      <c r="S8" s="29"/>
      <c r="T8" s="29"/>
    </row>
    <row r="9" customFormat="false" ht="11.25" hidden="false" customHeight="false" outlineLevel="0" collapsed="false">
      <c r="A9" s="36" t="str">
        <f aca="false">+'W. VaR &amp; Peak Pos By Trader'!C35</f>
        <v>Matt Motley</v>
      </c>
      <c r="B9" s="37" t="n">
        <f aca="false">+'Import Peak Change'!G21+'Import Peak Change'!G23</f>
        <v>0</v>
      </c>
      <c r="C9" s="35" t="n">
        <f aca="false">+'Import Peak Change'!H21+'Import Peak Change'!H23</f>
        <v>1097.34712122875</v>
      </c>
      <c r="D9" s="35" t="n">
        <f aca="false">+'Import Peak Change'!I21+'Import Peak Change'!I23</f>
        <v>-40365.1410476708</v>
      </c>
      <c r="E9" s="38" t="n">
        <f aca="false">SUM(B9:D9)</f>
        <v>-39267.7939264421</v>
      </c>
      <c r="F9" s="35" t="n">
        <f aca="false">SUM('Import Peak Change'!J21:U21)+SUM('Import Peak Change'!J23:U23)</f>
        <v>-7381.66800563176</v>
      </c>
      <c r="G9" s="38" t="n">
        <f aca="false">SUM('Import Peak Change'!V21:AG21)+SUM('Import Peak Change'!V23:AG23)</f>
        <v>2805.40477885664</v>
      </c>
      <c r="H9" s="35" t="n">
        <f aca="false">SUMIF('Import Peak Change'!$AH$3:$IC$3,"=1",'Import Peak Change'!$AH21:$IC21)+SUMIF('Import Peak Change'!$AH$3:$IC$3,"=1",'Import Peak Change'!$AH23:$IC23)</f>
        <v>25.5047727538941</v>
      </c>
      <c r="I9" s="35" t="n">
        <f aca="false">SUMIF('Import Peak Change'!$AH$3:$IC$3,"=2",'Import Peak Change'!$AH21:$IC21)+SUMIF('Import Peak Change'!$AH$3:$IC$3,"=2",'Import Peak Change'!$AH23:$IC23)</f>
        <v>222.207059511494</v>
      </c>
      <c r="J9" s="35" t="n">
        <f aca="false">SUMIF('Import Peak Change'!$AH$3:$IC$3,"=3",'Import Peak Change'!$AH21:$IC21)+SUMIF('Import Peak Change'!$AH$3:$IC$3,"=3",'Import Peak Change'!$AH23:$IC23)</f>
        <v>1264.70752401306</v>
      </c>
      <c r="K9" s="35" t="n">
        <f aca="false">SUMIF('Import Peak Change'!$AH$3:$IC$3,"=4",'Import Peak Change'!$AH21:$IC21)+SUMIF('Import Peak Change'!$AH$3:$IC$3,"=4",'Import Peak Change'!$AH23:$IC23)</f>
        <v>-242.427145255349</v>
      </c>
      <c r="L9" s="38" t="n">
        <f aca="false">SUM(H9:K9)</f>
        <v>1269.9922110231</v>
      </c>
      <c r="M9" s="39" t="n">
        <f aca="false">+G9+F9+E9+L9</f>
        <v>-42574.0649421941</v>
      </c>
      <c r="N9" s="29"/>
      <c r="O9" s="29"/>
      <c r="P9" s="29"/>
      <c r="Q9" s="29"/>
      <c r="R9" s="29"/>
      <c r="S9" s="29"/>
      <c r="T9" s="29"/>
    </row>
    <row r="10" customFormat="false" ht="11.25" hidden="false" customHeight="false" outlineLevel="0" collapsed="false">
      <c r="A10" s="36" t="str">
        <f aca="false">+'W. VaR &amp; Peak Pos By Trader'!C36</f>
        <v>Tim Belden</v>
      </c>
      <c r="B10" s="37" t="n">
        <f aca="false">+'Import Peak Change'!G22</f>
        <v>0</v>
      </c>
      <c r="C10" s="35" t="n">
        <f aca="false">+'Import Peak Change'!H22</f>
        <v>-3905.8385635825</v>
      </c>
      <c r="D10" s="35" t="n">
        <f aca="false">+'Import Peak Change'!I22</f>
        <v>-9972.30447344683</v>
      </c>
      <c r="E10" s="38" t="n">
        <f aca="false">SUM(B10:D10)</f>
        <v>-13878.1430370293</v>
      </c>
      <c r="F10" s="35" t="n">
        <f aca="false">SUM('Import Peak Change'!J22:U22)</f>
        <v>-30364.1172552227</v>
      </c>
      <c r="G10" s="38" t="n">
        <f aca="false">SUM('Import Peak Change'!V22:AG22)</f>
        <v>190.738321328181</v>
      </c>
      <c r="H10" s="35" t="n">
        <f aca="false">SUMIF('Import Peak Change'!$AH$3:$IC$3,"=1",'Import Peak Change'!$AH22:$IC22)</f>
        <v>-218.98384557447</v>
      </c>
      <c r="I10" s="35" t="n">
        <f aca="false">SUMIF('Import Peak Change'!$AH$3:$IC$3,"=2",'Import Peak Change'!$AH22:$IC22)</f>
        <v>-571.046069742207</v>
      </c>
      <c r="J10" s="35" t="n">
        <f aca="false">SUMIF('Import Peak Change'!$AH$3:$IC$3,"=3",'Import Peak Change'!$AH22:$IC22)</f>
        <v>-288.418314217516</v>
      </c>
      <c r="K10" s="35" t="n">
        <f aca="false">SUMIF('Import Peak Change'!$AH$3:$IC$3,"=4",'Import Peak Change'!$AH22:$IC22)</f>
        <v>-364.924358236123</v>
      </c>
      <c r="L10" s="38" t="n">
        <f aca="false">SUM(H10:K10)</f>
        <v>-1443.37258777032</v>
      </c>
      <c r="M10" s="39" t="n">
        <f aca="false">+G10+F10+E10+L10</f>
        <v>-45494.8945586941</v>
      </c>
      <c r="N10" s="29"/>
      <c r="O10" s="29"/>
      <c r="P10" s="29"/>
      <c r="Q10" s="29"/>
      <c r="R10" s="29"/>
      <c r="S10" s="29"/>
      <c r="T10" s="29"/>
    </row>
    <row r="11" customFormat="false" ht="11.25" hidden="true" customHeight="false" outlineLevel="0" collapsed="false">
      <c r="A11" s="36" t="str">
        <f aca="false">+'W. VaR &amp; Peak Pos By Trader'!C38</f>
        <v>Mike Swerzbin, Tim Belden</v>
      </c>
      <c r="B11" s="37"/>
      <c r="C11" s="35"/>
      <c r="D11" s="35"/>
      <c r="E11" s="38" t="n">
        <f aca="false">SUM(B11:D11)</f>
        <v>0</v>
      </c>
      <c r="F11" s="35"/>
      <c r="G11" s="38"/>
      <c r="H11" s="35"/>
      <c r="I11" s="35"/>
      <c r="J11" s="35"/>
      <c r="K11" s="35"/>
      <c r="L11" s="38" t="n">
        <f aca="false">SUM(H11:K11)</f>
        <v>0</v>
      </c>
      <c r="M11" s="39" t="n">
        <f aca="false">+G11+F11+E11</f>
        <v>0</v>
      </c>
      <c r="N11" s="29"/>
      <c r="O11" s="29"/>
      <c r="P11" s="29"/>
      <c r="Q11" s="29"/>
      <c r="R11" s="29"/>
      <c r="S11" s="29"/>
      <c r="T11" s="29"/>
    </row>
    <row r="12" customFormat="false" ht="11.25" hidden="false" customHeight="false" outlineLevel="0" collapsed="false">
      <c r="A12" s="36" t="str">
        <f aca="false">+'W. VaR &amp; Peak Pos By Trader'!C39</f>
        <v>Chris Mallory</v>
      </c>
      <c r="B12" s="37" t="n">
        <f aca="false">+'Import Peak Change'!G24</f>
        <v>0</v>
      </c>
      <c r="C12" s="35" t="n">
        <f aca="false">+'Import Peak Change'!H24</f>
        <v>10028.5040484913</v>
      </c>
      <c r="D12" s="35" t="n">
        <f aca="false">+'Import Peak Change'!I24</f>
        <v>9962.27167837123</v>
      </c>
      <c r="E12" s="38" t="n">
        <f aca="false">SUM(B12:D12)</f>
        <v>19990.7757268625</v>
      </c>
      <c r="F12" s="35" t="n">
        <f aca="false">SUM('Import Peak Change'!J24:U24)</f>
        <v>5.94654552640259</v>
      </c>
      <c r="G12" s="38" t="n">
        <f aca="false">SUM('Import Peak Change'!V24:AG24)</f>
        <v>0</v>
      </c>
      <c r="H12" s="35" t="n">
        <f aca="false">SUMIF('Import Peak Change'!$AH$3:$IC$3,"=1",'Import Peak Change'!$AH24:$IC24)</f>
        <v>0</v>
      </c>
      <c r="I12" s="35" t="n">
        <f aca="false">SUMIF('Import Peak Change'!$AH$3:$IC$3,"=2",'Import Peak Change'!$AH24:$IC24)</f>
        <v>0</v>
      </c>
      <c r="J12" s="35" t="n">
        <f aca="false">SUMIF('Import Peak Change'!$AH$3:$IC$3,"=3",'Import Peak Change'!$AH24:$IC24)</f>
        <v>0</v>
      </c>
      <c r="K12" s="35" t="n">
        <f aca="false">SUMIF('Import Peak Change'!$AH$3:$IC$3,"=4",'Import Peak Change'!$AH24:$IC24)</f>
        <v>0</v>
      </c>
      <c r="L12" s="38" t="n">
        <f aca="false">SUM(H12:K12)</f>
        <v>0</v>
      </c>
      <c r="M12" s="39" t="n">
        <f aca="false">+G12+F12+E12+L12</f>
        <v>19996.7222723889</v>
      </c>
      <c r="N12" s="29"/>
      <c r="O12" s="29"/>
      <c r="P12" s="29"/>
      <c r="Q12" s="29"/>
      <c r="R12" s="29"/>
      <c r="S12" s="29"/>
      <c r="T12" s="29"/>
    </row>
    <row r="13" customFormat="false" ht="11.25" hidden="false" customHeight="false" outlineLevel="0" collapsed="false">
      <c r="A13" s="36" t="str">
        <f aca="false">+'W. VaR &amp; Peak Pos By Trader'!C40</f>
        <v>Sean Crandall, Diana Scholtes</v>
      </c>
      <c r="B13" s="37" t="n">
        <f aca="false">+'Import Peak Change'!G25</f>
        <v>0</v>
      </c>
      <c r="C13" s="35" t="n">
        <f aca="false">+'Import Peak Change'!H25</f>
        <v>14128.1120090676</v>
      </c>
      <c r="D13" s="35" t="n">
        <f aca="false">+'Import Peak Change'!I25</f>
        <v>-23.8724346647214</v>
      </c>
      <c r="E13" s="38" t="n">
        <f aca="false">SUM(B13:D13)</f>
        <v>14104.2395744029</v>
      </c>
      <c r="F13" s="35" t="n">
        <f aca="false">SUM('Import Peak Change'!J25:U25)</f>
        <v>9.93638206311152</v>
      </c>
      <c r="G13" s="38" t="n">
        <f aca="false">SUM('Import Peak Change'!V25:AG25)</f>
        <v>0</v>
      </c>
      <c r="H13" s="35" t="n">
        <f aca="false">SUMIF('Import Peak Change'!$AH$3:$IC$3,"=1",'Import Peak Change'!$AH25:$IC25)</f>
        <v>0</v>
      </c>
      <c r="I13" s="35" t="n">
        <f aca="false">SUMIF('Import Peak Change'!$AH$3:$IC$3,"=2",'Import Peak Change'!$AH25:$IC25)</f>
        <v>0</v>
      </c>
      <c r="J13" s="35" t="n">
        <f aca="false">SUMIF('Import Peak Change'!$AH$3:$IC$3,"=3",'Import Peak Change'!$AH25:$IC25)</f>
        <v>0</v>
      </c>
      <c r="K13" s="35" t="n">
        <f aca="false">SUMIF('Import Peak Change'!$AH$3:$IC$3,"=4",'Import Peak Change'!$AH25:$IC25)</f>
        <v>0</v>
      </c>
      <c r="L13" s="38" t="n">
        <f aca="false">SUM(H13:K13)</f>
        <v>0</v>
      </c>
      <c r="M13" s="39" t="n">
        <f aca="false">+G13+F13+E13+L13</f>
        <v>14114.175956466</v>
      </c>
      <c r="N13" s="29"/>
      <c r="O13" s="29"/>
      <c r="P13" s="29"/>
      <c r="Q13" s="29"/>
      <c r="R13" s="29"/>
      <c r="S13" s="29"/>
      <c r="T13" s="29"/>
    </row>
    <row r="14" customFormat="false" ht="11.25" hidden="false" customHeight="false" outlineLevel="0" collapsed="false">
      <c r="A14" s="36" t="str">
        <f aca="false">+'W. VaR &amp; Peak Pos By Trader'!C41</f>
        <v>Tom Alonso, Mark Fischer</v>
      </c>
      <c r="B14" s="37" t="n">
        <f aca="false">+'Import Peak Change'!G27+'Import Peak Change'!G30</f>
        <v>0</v>
      </c>
      <c r="C14" s="35" t="n">
        <f aca="false">+'Import Peak Change'!H27+'Import Peak Change'!H30</f>
        <v>8329.45218957974</v>
      </c>
      <c r="D14" s="35" t="n">
        <f aca="false">+'Import Peak Change'!I27+'Import Peak Change'!I30</f>
        <v>-19923.006830616</v>
      </c>
      <c r="E14" s="38" t="n">
        <f aca="false">SUM(B14:D14)</f>
        <v>-11593.5546410363</v>
      </c>
      <c r="F14" s="35" t="n">
        <f aca="false">SUM('Import Peak Change'!J27:U27)+SUM('Import Peak Change'!J30:U30)</f>
        <v>60401.6739350268</v>
      </c>
      <c r="G14" s="38" t="n">
        <f aca="false">SUM('Import Peak Change'!V27:AG27)+SUM('Import Peak Change'!V30:AG30)</f>
        <v>0</v>
      </c>
      <c r="H14" s="35" t="n">
        <f aca="false">SUMIF('Import Peak Change'!$AH$3:$IC$3,"=1",'Import Peak Change'!$AH30:$IC30)+SUMIF('Import Peak Change'!$AH$3:$IC$3,"=1",'Import Peak Change'!$AH27:$IC27)</f>
        <v>0</v>
      </c>
      <c r="I14" s="35" t="n">
        <f aca="false">SUMIF('Import Peak Change'!$AH$3:$IC$3,"=2",'Import Peak Change'!$AH30:$IC30)+SUMIF('Import Peak Change'!$AH$3:$IC$3,"=2",'Import Peak Change'!$AH27:$IC27)</f>
        <v>0</v>
      </c>
      <c r="J14" s="35" t="n">
        <f aca="false">SUMIF('Import Peak Change'!$AH$3:$IC$3,"=3",'Import Peak Change'!$AH30:$IC30)+SUMIF('Import Peak Change'!$AH$3:$IC$3,"=3",'Import Peak Change'!$AH27:$IC27)</f>
        <v>0</v>
      </c>
      <c r="K14" s="35" t="n">
        <f aca="false">SUMIF('Import Peak Change'!$AH$3:$IC$3,"=4",'Import Peak Change'!$AH30:$IC30)+SUMIF('Import Peak Change'!$AH$3:$IC$3,"=4",'Import Peak Change'!$AH27:$IC27)</f>
        <v>0</v>
      </c>
      <c r="L14" s="38" t="n">
        <f aca="false">SUM(H14:K14)</f>
        <v>0</v>
      </c>
      <c r="M14" s="39" t="n">
        <f aca="false">+G14+F14+E14+L14</f>
        <v>48808.1192939905</v>
      </c>
      <c r="N14" s="29"/>
      <c r="O14" s="29"/>
      <c r="P14" s="29"/>
      <c r="Q14" s="29"/>
      <c r="R14" s="29"/>
      <c r="S14" s="29"/>
      <c r="T14" s="29"/>
    </row>
    <row r="15" customFormat="false" ht="12" hidden="false" customHeight="false" outlineLevel="0" collapsed="false">
      <c r="A15" s="36" t="str">
        <f aca="false">+'W. VaR &amp; Peak Pos By Trader'!C47</f>
        <v>Jeff Richter</v>
      </c>
      <c r="B15" s="37" t="n">
        <f aca="false">+'Import Peak Change'!G31</f>
        <v>0</v>
      </c>
      <c r="C15" s="35" t="n">
        <f aca="false">+'Import Peak Change'!H43</f>
        <v>574.826240956325</v>
      </c>
      <c r="D15" s="35" t="n">
        <f aca="false">+'Import Peak Change'!I43</f>
        <v>0.145013587282847</v>
      </c>
      <c r="E15" s="38" t="n">
        <f aca="false">SUM(B15:D15)</f>
        <v>574.971254543608</v>
      </c>
      <c r="F15" s="35" t="n">
        <f aca="false">SUM('Import Peak Change'!J43:U43)</f>
        <v>10.4261656938005</v>
      </c>
      <c r="G15" s="38" t="n">
        <f aca="false">SUM('Import Peak Change'!V43:AG43)</f>
        <v>-2.55698139765971</v>
      </c>
      <c r="H15" s="35" t="n">
        <f aca="false">SUMIF('Import Peak Change'!$AH$3:$IC$3,"=1",'Import Peak Change'!$AH43:$IC43)</f>
        <v>23.7456136360897</v>
      </c>
      <c r="I15" s="35" t="n">
        <f aca="false">SUMIF('Import Peak Change'!$AH$3:$IC$3,"=2",'Import Peak Change'!$AH43:$IC43)</f>
        <v>39.1765083579303</v>
      </c>
      <c r="J15" s="35" t="n">
        <f aca="false">SUMIF('Import Peak Change'!$AH$3:$IC$3,"=3",'Import Peak Change'!$AH43:$IC43)</f>
        <v>45.2904808172989</v>
      </c>
      <c r="K15" s="35" t="n">
        <f aca="false">SUMIF('Import Peak Change'!$AH$3:$IC$3,"=4",'Import Peak Change'!$AH43:$IC43)</f>
        <v>0</v>
      </c>
      <c r="L15" s="38" t="n">
        <f aca="false">SUM(H15:K15)</f>
        <v>108.212602811319</v>
      </c>
      <c r="M15" s="39" t="n">
        <f aca="false">+G15+F15+E15+L15</f>
        <v>691.053041651067</v>
      </c>
      <c r="N15" s="29"/>
      <c r="O15" s="29"/>
      <c r="P15" s="29"/>
      <c r="Q15" s="29"/>
      <c r="R15" s="29"/>
      <c r="S15" s="29"/>
      <c r="T15" s="29"/>
    </row>
    <row r="16" customFormat="false" ht="12" hidden="false" customHeight="false" outlineLevel="0" collapsed="false">
      <c r="A16" s="40" t="s">
        <v>54</v>
      </c>
      <c r="B16" s="41" t="n">
        <f aca="false">SUM(B7:B15)</f>
        <v>0</v>
      </c>
      <c r="C16" s="42" t="n">
        <f aca="false">SUM(C7:C15)</f>
        <v>21380.9199387588</v>
      </c>
      <c r="D16" s="42" t="n">
        <f aca="false">SUM(D7:D15)</f>
        <v>-64009.5274640445</v>
      </c>
      <c r="E16" s="43" t="n">
        <f aca="false">SUM(E7:E15)</f>
        <v>-42628.6075252857</v>
      </c>
      <c r="F16" s="42" t="n">
        <f aca="false">SUM(F7:F15)</f>
        <v>106976.708767975</v>
      </c>
      <c r="G16" s="43" t="n">
        <f aca="false">SUM(G7:G15)</f>
        <v>236817.694450818</v>
      </c>
      <c r="H16" s="42" t="n">
        <f aca="false">SUM(H7:H15)</f>
        <v>3122.15914537822</v>
      </c>
      <c r="I16" s="42" t="n">
        <f aca="false">SUM(I7:I15)</f>
        <v>1780.3282340676</v>
      </c>
      <c r="J16" s="42" t="n">
        <f aca="false">SUM(J7:J15)</f>
        <v>4412.70429017933</v>
      </c>
      <c r="K16" s="42" t="n">
        <f aca="false">SUM(K7:K15)</f>
        <v>2413.95188025878</v>
      </c>
      <c r="L16" s="42" t="n">
        <f aca="false">SUM(L7:L15)</f>
        <v>11729.1435498839</v>
      </c>
      <c r="M16" s="44" t="n">
        <f aca="false">+G16+F16+E16+L16</f>
        <v>312894.939243391</v>
      </c>
      <c r="N16" s="29"/>
      <c r="O16" s="29"/>
      <c r="P16" s="29"/>
      <c r="Q16" s="29"/>
      <c r="R16" s="29"/>
      <c r="S16" s="29"/>
      <c r="T16" s="29"/>
    </row>
    <row r="17" customFormat="false" ht="11.25" hidden="false" customHeight="false" outlineLevel="0" collapsed="false">
      <c r="A17" s="36"/>
      <c r="B17" s="37"/>
      <c r="C17" s="35"/>
      <c r="D17" s="35"/>
      <c r="E17" s="38"/>
      <c r="F17" s="35"/>
      <c r="G17" s="38"/>
      <c r="H17" s="35"/>
      <c r="I17" s="35"/>
      <c r="J17" s="35"/>
      <c r="K17" s="35"/>
      <c r="L17" s="38"/>
      <c r="M17" s="35"/>
      <c r="N17" s="29"/>
      <c r="O17" s="29"/>
      <c r="P17" s="29"/>
      <c r="Q17" s="29"/>
      <c r="R17" s="29"/>
      <c r="S17" s="29"/>
      <c r="T17" s="29"/>
    </row>
    <row r="18" customFormat="false" ht="11.25" hidden="false" customHeight="false" outlineLevel="0" collapsed="false">
      <c r="A18" s="36"/>
      <c r="B18" s="37"/>
      <c r="C18" s="35"/>
      <c r="D18" s="35"/>
      <c r="E18" s="38"/>
      <c r="F18" s="35"/>
      <c r="G18" s="38"/>
      <c r="H18" s="35"/>
      <c r="I18" s="35"/>
      <c r="J18" s="35"/>
      <c r="K18" s="35"/>
      <c r="L18" s="38"/>
      <c r="M18" s="35"/>
      <c r="N18" s="29"/>
      <c r="O18" s="29"/>
      <c r="P18" s="29"/>
      <c r="Q18" s="29"/>
      <c r="R18" s="29"/>
      <c r="S18" s="29"/>
      <c r="T18" s="29"/>
    </row>
    <row r="19" customFormat="false" ht="11.25" hidden="false" customHeight="false" outlineLevel="0" collapsed="false">
      <c r="B19" s="37"/>
      <c r="C19" s="35"/>
      <c r="D19" s="35"/>
      <c r="E19" s="38"/>
      <c r="F19" s="35"/>
      <c r="G19" s="38"/>
      <c r="H19" s="35"/>
      <c r="I19" s="35"/>
      <c r="J19" s="35"/>
      <c r="K19" s="35"/>
      <c r="L19" s="38"/>
      <c r="M19" s="39"/>
      <c r="N19" s="29"/>
      <c r="O19" s="29"/>
      <c r="P19" s="29"/>
      <c r="Q19" s="29"/>
      <c r="R19" s="29"/>
      <c r="S19" s="29"/>
      <c r="T19" s="29"/>
    </row>
    <row r="20" customFormat="false" ht="11.25" hidden="false" customHeight="false" outlineLevel="0" collapsed="false">
      <c r="A20" s="45" t="s">
        <v>55</v>
      </c>
      <c r="B20" s="37"/>
      <c r="C20" s="35"/>
      <c r="D20" s="35"/>
      <c r="E20" s="38"/>
      <c r="F20" s="35"/>
      <c r="G20" s="38"/>
      <c r="H20" s="35"/>
      <c r="I20" s="35"/>
      <c r="J20" s="35"/>
      <c r="K20" s="35"/>
      <c r="L20" s="38"/>
      <c r="M20" s="39"/>
      <c r="N20" s="29"/>
      <c r="O20" s="29"/>
      <c r="P20" s="29"/>
      <c r="Q20" s="29"/>
      <c r="R20" s="29"/>
      <c r="S20" s="29"/>
      <c r="T20" s="29"/>
    </row>
    <row r="21" customFormat="false" ht="11.25" hidden="false" customHeight="false" outlineLevel="0" collapsed="false">
      <c r="B21" s="37"/>
      <c r="C21" s="35"/>
      <c r="D21" s="35"/>
      <c r="E21" s="38"/>
      <c r="F21" s="35"/>
      <c r="G21" s="38"/>
      <c r="H21" s="35"/>
      <c r="I21" s="35"/>
      <c r="J21" s="35"/>
      <c r="K21" s="35"/>
      <c r="L21" s="38"/>
      <c r="M21" s="39"/>
      <c r="N21" s="29"/>
      <c r="O21" s="29"/>
      <c r="P21" s="29"/>
      <c r="Q21" s="29"/>
      <c r="R21" s="29"/>
      <c r="S21" s="29"/>
      <c r="T21" s="29"/>
    </row>
    <row r="22" customFormat="false" ht="11.25" hidden="false" customHeight="false" outlineLevel="0" collapsed="false">
      <c r="A22" s="36" t="str">
        <f aca="false">+'W. VaR &amp; Off-Peak Pos By Trader'!C33</f>
        <v>Bob Badeer</v>
      </c>
      <c r="B22" s="37" t="n">
        <f aca="false">+'Import OffPeak change'!G19</f>
        <v>0</v>
      </c>
      <c r="C22" s="46" t="n">
        <f aca="false">+'Import OffPeak change'!H19</f>
        <v>-239.617679136023</v>
      </c>
      <c r="D22" s="46" t="n">
        <f aca="false">+'Import OffPeak change'!I19</f>
        <v>955.6570642283</v>
      </c>
      <c r="E22" s="38" t="n">
        <f aca="false">SUM(B22:D22)</f>
        <v>716.039385092277</v>
      </c>
      <c r="F22" s="35" t="n">
        <f aca="false">SUM('Import OffPeak change'!J19:U19)</f>
        <v>29.2590954973803</v>
      </c>
      <c r="G22" s="38" t="n">
        <f aca="false">SUM('Import OffPeak change'!V19:AG19)</f>
        <v>62.0360485128545</v>
      </c>
      <c r="H22" s="35" t="n">
        <f aca="false">SUMIF('Import OffPeak change'!$AH$3:$IC$3,"=1",'Import OffPeak change'!$AH19:$IC19)</f>
        <v>226.396491977092</v>
      </c>
      <c r="I22" s="35" t="n">
        <f aca="false">SUMIF('Import OffPeak change'!$AH$3:$IC$3,"=2",'Import OffPeak change'!$AH19:$IC19)</f>
        <v>201.938289589664</v>
      </c>
      <c r="J22" s="35" t="n">
        <f aca="false">SUMIF('Import OffPeak change'!$AH$3:$IC$3,"=3",'Import OffPeak change'!$AH19:$IC19)</f>
        <v>169.895693453948</v>
      </c>
      <c r="K22" s="35" t="n">
        <f aca="false">SUMIF('Import OffPeak change'!$AH$3:$IC$3,"=4",'Import OffPeak change'!$AH19:$IC19)</f>
        <v>63.2925505264395</v>
      </c>
      <c r="L22" s="38" t="n">
        <f aca="false">SUM(H22:K22)</f>
        <v>661.523025547142</v>
      </c>
      <c r="M22" s="39" t="n">
        <f aca="false">+G22+F22+E22+L22</f>
        <v>1468.85755464965</v>
      </c>
      <c r="N22" s="29"/>
      <c r="O22" s="29"/>
      <c r="P22" s="29"/>
      <c r="Q22" s="29"/>
      <c r="R22" s="29"/>
      <c r="S22" s="29"/>
      <c r="T22" s="29"/>
    </row>
    <row r="23" customFormat="false" ht="11.25" hidden="false" customHeight="false" outlineLevel="0" collapsed="false">
      <c r="A23" s="36" t="str">
        <f aca="false">+'W. VaR &amp; Off-Peak Pos By Trader'!C34</f>
        <v>Mike Swerzbin</v>
      </c>
      <c r="B23" s="37" t="n">
        <f aca="false">+'Import OffPeak change'!G20</f>
        <v>0</v>
      </c>
      <c r="C23" s="46" t="n">
        <f aca="false">+'Import OffPeak change'!H20</f>
        <v>-2775.78934640443</v>
      </c>
      <c r="D23" s="46" t="n">
        <f aca="false">+'Import OffPeak change'!I20</f>
        <v>24.5519177297174</v>
      </c>
      <c r="E23" s="38" t="n">
        <f aca="false">SUM(B23:D23)</f>
        <v>-2751.23742867471</v>
      </c>
      <c r="F23" s="35" t="n">
        <f aca="false">SUM('Import OffPeak change'!J20:U20)</f>
        <v>300.786626258981</v>
      </c>
      <c r="G23" s="38" t="n">
        <f aca="false">SUM('Import OffPeak change'!V20:AG20)</f>
        <v>2649.01989423702</v>
      </c>
      <c r="H23" s="35" t="n">
        <f aca="false">SUMIF('Import OffPeak change'!$AH$3:$IC$3,"=1",'Import OffPeak change'!$AH20:$IC20)</f>
        <v>2098.64048234843</v>
      </c>
      <c r="I23" s="35" t="n">
        <f aca="false">SUMIF('Import OffPeak change'!$AH$3:$IC$3,"=2",'Import OffPeak change'!$AH20:$IC20)</f>
        <v>871.594520187018</v>
      </c>
      <c r="J23" s="35" t="n">
        <f aca="false">SUMIF('Import OffPeak change'!$AH$3:$IC$3,"=3",'Import OffPeak change'!$AH20:$IC20)</f>
        <v>2010.41406984785</v>
      </c>
      <c r="K23" s="35" t="n">
        <f aca="false">SUMIF('Import OffPeak change'!$AH$3:$IC$3,"=4",'Import OffPeak change'!$AH20:$IC20)</f>
        <v>1521.76790733993</v>
      </c>
      <c r="L23" s="38" t="n">
        <f aca="false">SUM(H23:K23)</f>
        <v>6502.41697972322</v>
      </c>
      <c r="M23" s="39" t="n">
        <f aca="false">+G23+F23+E23+L23</f>
        <v>6700.98607154452</v>
      </c>
      <c r="N23" s="29"/>
      <c r="O23" s="29"/>
      <c r="P23" s="29"/>
      <c r="Q23" s="29"/>
      <c r="R23" s="29"/>
      <c r="S23" s="29"/>
      <c r="T23" s="29"/>
    </row>
    <row r="24" customFormat="false" ht="11.25" hidden="false" customHeight="false" outlineLevel="0" collapsed="false">
      <c r="A24" s="36" t="str">
        <f aca="false">+'W. VaR &amp; Off-Peak Pos By Trader'!C35</f>
        <v>Matt Motley</v>
      </c>
      <c r="B24" s="37" t="n">
        <f aca="false">+'Import OffPeak change'!G23+'Import OffPeak change'!G21</f>
        <v>0</v>
      </c>
      <c r="C24" s="46" t="n">
        <f aca="false">+'Import OffPeak change'!H23+'Import OffPeak change'!H21</f>
        <v>1140.21071934441</v>
      </c>
      <c r="D24" s="46" t="n">
        <f aca="false">+'Import OffPeak change'!I23+'Import OffPeak change'!I21</f>
        <v>0.198936934490575</v>
      </c>
      <c r="E24" s="38" t="n">
        <f aca="false">SUM(B24:D24)</f>
        <v>1140.4096562789</v>
      </c>
      <c r="F24" s="35" t="n">
        <f aca="false">SUM('Import OffPeak change'!J23:U23)+SUM('Import OffPeak change'!J21:U21)</f>
        <v>98.976736081735</v>
      </c>
      <c r="G24" s="38" t="n">
        <f aca="false">SUM('Import OffPeak change'!V23:AG23)+SUM('Import OffPeak change'!V21:AG21)</f>
        <v>571.959019825357</v>
      </c>
      <c r="H24" s="35" t="n">
        <f aca="false">SUMIF('Import OffPeak change'!$AH$3:$IC$3,"=1",'Import OffPeak change'!$AH23:$IC23)+SUMIF('Import OffPeak change'!$AH$3:$IC$3,"=1",'Import OffPeak change'!$AH21:$IC21)</f>
        <v>669.221066494776</v>
      </c>
      <c r="I24" s="35" t="n">
        <f aca="false">SUMIF('Import OffPeak change'!$AH$3:$IC$3,"=2",'Import OffPeak change'!$AH23:$IC23)+SUMIF('Import OffPeak change'!$AH$3:$IC$3,"=2",'Import OffPeak change'!$AH21:$IC21)</f>
        <v>566.939437922998</v>
      </c>
      <c r="J24" s="35" t="n">
        <f aca="false">SUMIF('Import OffPeak change'!$AH$3:$IC$3,"=3",'Import OffPeak change'!$AH23:$IC23)+SUMIF('Import OffPeak change'!$AH$3:$IC$3,"=3",'Import OffPeak change'!$AH21:$IC21)</f>
        <v>519.634238780664</v>
      </c>
      <c r="K24" s="35" t="n">
        <f aca="false">SUMIF('Import OffPeak change'!$AH$3:$IC$3,"=4",'Import OffPeak change'!$AH23:$IC23)+SUMIF('Import OffPeak change'!$AH$3:$IC$3,"=4",'Import OffPeak change'!$AH21:$IC21)</f>
        <v>135.055662723324</v>
      </c>
      <c r="L24" s="38" t="n">
        <f aca="false">SUM(H24:K24)</f>
        <v>1890.85040592176</v>
      </c>
      <c r="M24" s="39" t="n">
        <f aca="false">+G24+F24+E24+L24</f>
        <v>3702.19581810776</v>
      </c>
      <c r="N24" s="29"/>
      <c r="O24" s="29"/>
      <c r="P24" s="29"/>
      <c r="Q24" s="29"/>
      <c r="R24" s="29"/>
      <c r="S24" s="29"/>
      <c r="T24" s="29"/>
    </row>
    <row r="25" customFormat="false" ht="11.25" hidden="false" customHeight="false" outlineLevel="0" collapsed="false">
      <c r="A25" s="36" t="str">
        <f aca="false">+'W. VaR &amp; Off-Peak Pos By Trader'!C36</f>
        <v>Tim Belden</v>
      </c>
      <c r="B25" s="37" t="n">
        <f aca="false">+'Import OffPeak change'!G22</f>
        <v>0</v>
      </c>
      <c r="C25" s="46" t="n">
        <f aca="false">+'Import OffPeak change'!H22</f>
        <v>593.222255611343</v>
      </c>
      <c r="D25" s="46" t="n">
        <f aca="false">+'Import OffPeak change'!I22</f>
        <v>0.0314545779352216</v>
      </c>
      <c r="E25" s="38" t="n">
        <f aca="false">SUM(B25:D25)</f>
        <v>593.253710189278</v>
      </c>
      <c r="F25" s="35" t="n">
        <f aca="false">SUM('Import OffPeak change'!J22:U22)</f>
        <v>20.0837751416684</v>
      </c>
      <c r="G25" s="38" t="n">
        <f aca="false">SUM('Import OffPeak change'!V22:AG22)</f>
        <v>90.5603379194801</v>
      </c>
      <c r="H25" s="35" t="n">
        <f aca="false">SUMIF('Import OffPeak change'!$AH$3:$IC$3,"=1",'Import OffPeak change'!$AH22:$IC22)</f>
        <v>-120.965763231509</v>
      </c>
      <c r="I25" s="35" t="n">
        <f aca="false">SUMIF('Import OffPeak change'!$AH$3:$IC$3,"=2",'Import OffPeak change'!$AH22:$IC22)</f>
        <v>-382.147435058753</v>
      </c>
      <c r="J25" s="35" t="n">
        <f aca="false">SUMIF('Import OffPeak change'!$AH$3:$IC$3,"=3",'Import OffPeak change'!$AH22:$IC22)</f>
        <v>-159.024520438114</v>
      </c>
      <c r="K25" s="35" t="n">
        <f aca="false">SUMIF('Import OffPeak change'!$AH$3:$IC$3,"=4",'Import OffPeak change'!$AH22:$IC22)</f>
        <v>-208.806832804355</v>
      </c>
      <c r="L25" s="38" t="n">
        <f aca="false">SUM(H25:K25)</f>
        <v>-870.944551532731</v>
      </c>
      <c r="M25" s="39" t="n">
        <f aca="false">+G25+F25+E25+L25</f>
        <v>-167.046728282304</v>
      </c>
      <c r="N25" s="29"/>
      <c r="O25" s="29"/>
      <c r="P25" s="29"/>
      <c r="Q25" s="29"/>
      <c r="R25" s="29"/>
      <c r="S25" s="29"/>
      <c r="T25" s="29"/>
    </row>
    <row r="26" customFormat="false" ht="11.25" hidden="false" customHeight="false" outlineLevel="0" collapsed="false">
      <c r="A26" s="36" t="str">
        <f aca="false">+'W. VaR &amp; Off-Peak Pos By Trader'!C38</f>
        <v>Chris Mallory</v>
      </c>
      <c r="B26" s="37" t="n">
        <f aca="false">+'Import OffPeak change'!G24</f>
        <v>0</v>
      </c>
      <c r="C26" s="46" t="n">
        <f aca="false">+'Import OffPeak change'!H24</f>
        <v>948.114423098252</v>
      </c>
      <c r="D26" s="46" t="n">
        <f aca="false">+'Import OffPeak change'!I24</f>
        <v>-3.35126448679148</v>
      </c>
      <c r="E26" s="38" t="n">
        <f aca="false">SUM(B26:D26)</f>
        <v>944.763158611461</v>
      </c>
      <c r="F26" s="35" t="n">
        <f aca="false">SUM('Import OffPeak change'!J24:U24)</f>
        <v>-0.133181313879959</v>
      </c>
      <c r="G26" s="38" t="n">
        <f aca="false">SUM('Import OffPeak change'!V24:AG24)</f>
        <v>0</v>
      </c>
      <c r="H26" s="35" t="n">
        <f aca="false">SUMIF('Import OffPeak change'!$AH$3:$IC$3,"=1",'Import OffPeak change'!$AH24:$IC24)</f>
        <v>0</v>
      </c>
      <c r="I26" s="35" t="n">
        <f aca="false">SUMIF('Import OffPeak change'!$AH$3:$IC$3,"=2",'Import OffPeak change'!$AH24:$IC24)</f>
        <v>0</v>
      </c>
      <c r="J26" s="35" t="n">
        <f aca="false">SUMIF('Import OffPeak change'!$AH$3:$IC$3,"=3",'Import OffPeak change'!$AH24:$IC24)</f>
        <v>0</v>
      </c>
      <c r="K26" s="35" t="n">
        <f aca="false">SUMIF('Import OffPeak change'!$AH$3:$IC$3,"=4",'Import OffPeak change'!$AH24:$IC24)</f>
        <v>0</v>
      </c>
      <c r="L26" s="38" t="n">
        <f aca="false">SUM(H26:K26)</f>
        <v>0</v>
      </c>
      <c r="M26" s="39" t="n">
        <f aca="false">+G26+F26+E26+L26</f>
        <v>944.629977297581</v>
      </c>
      <c r="N26" s="29"/>
      <c r="O26" s="29"/>
      <c r="P26" s="29"/>
      <c r="Q26" s="29"/>
      <c r="R26" s="29"/>
      <c r="S26" s="29"/>
      <c r="T26" s="29"/>
    </row>
    <row r="27" customFormat="false" ht="11.25" hidden="false" customHeight="false" outlineLevel="0" collapsed="false">
      <c r="A27" s="36" t="str">
        <f aca="false">+'W. VaR &amp; Off-Peak Pos By Trader'!C39</f>
        <v>Sean Crandall, Diana Scholtes</v>
      </c>
      <c r="B27" s="37" t="n">
        <f aca="false">+'Import OffPeak change'!G25</f>
        <v>0</v>
      </c>
      <c r="C27" s="46" t="n">
        <f aca="false">+'Import OffPeak change'!H25</f>
        <v>2048.58274161047</v>
      </c>
      <c r="D27" s="46" t="n">
        <f aca="false">+'Import OffPeak change'!I25</f>
        <v>26.3038833145403</v>
      </c>
      <c r="E27" s="38" t="n">
        <f aca="false">SUM(B27:D27)</f>
        <v>2074.88662492501</v>
      </c>
      <c r="F27" s="35" t="n">
        <f aca="false">SUM('Import OffPeak change'!J25:U25)</f>
        <v>0</v>
      </c>
      <c r="G27" s="38" t="n">
        <f aca="false">SUM('Import OffPeak change'!V25:AG25)</f>
        <v>0</v>
      </c>
      <c r="H27" s="35" t="n">
        <f aca="false">SUMIF('Import OffPeak change'!$AH$3:$IC$3,"=1",'Import OffPeak change'!$AH25:$IC25)</f>
        <v>0</v>
      </c>
      <c r="I27" s="35" t="n">
        <f aca="false">SUMIF('Import OffPeak change'!$AH$3:$IC$3,"=2",'Import OffPeak change'!$AH25:$IC25)</f>
        <v>0</v>
      </c>
      <c r="J27" s="35" t="n">
        <f aca="false">SUMIF('Import OffPeak change'!$AH$3:$IC$3,"=3",'Import OffPeak change'!$AH25:$IC25)</f>
        <v>0</v>
      </c>
      <c r="K27" s="35" t="n">
        <f aca="false">SUMIF('Import OffPeak change'!$AH$3:$IC$3,"=4",'Import OffPeak change'!$AH25:$IC25)</f>
        <v>0</v>
      </c>
      <c r="L27" s="38" t="n">
        <f aca="false">SUM(H27:K27)</f>
        <v>0</v>
      </c>
      <c r="M27" s="39" t="n">
        <f aca="false">+G27+F27+E27+L27</f>
        <v>2074.88662492501</v>
      </c>
      <c r="N27" s="29"/>
      <c r="O27" s="29"/>
      <c r="P27" s="29"/>
      <c r="Q27" s="29"/>
      <c r="R27" s="29"/>
      <c r="S27" s="29"/>
      <c r="T27" s="29"/>
    </row>
    <row r="28" customFormat="false" ht="11.25" hidden="false" customHeight="false" outlineLevel="0" collapsed="false">
      <c r="A28" s="36" t="str">
        <f aca="false">+'W. VaR &amp; Off-Peak Pos By Trader'!C40</f>
        <v>Tom Alonso, Mark Fischer</v>
      </c>
      <c r="B28" s="37" t="n">
        <f aca="false">+'Import OffPeak change'!G30+'Import OffPeak change'!G27</f>
        <v>0</v>
      </c>
      <c r="C28" s="46" t="n">
        <f aca="false">+'Import OffPeak change'!H30+'Import OffPeak change'!H27</f>
        <v>-13135.4491998451</v>
      </c>
      <c r="D28" s="46" t="n">
        <f aca="false">+'Import OffPeak change'!I30+'Import OffPeak change'!I27</f>
        <v>0.604155590931441</v>
      </c>
      <c r="E28" s="38" t="n">
        <f aca="false">SUM(B28:D28)</f>
        <v>-13134.8450442542</v>
      </c>
      <c r="F28" s="35" t="n">
        <f aca="false">SUM('Import OffPeak change'!J30:U30)+SUM('Import OffPeak change'!J27:U27)</f>
        <v>7.42635154472009</v>
      </c>
      <c r="G28" s="38" t="n">
        <f aca="false">SUM('Import OffPeak change'!V30:AG30)+SUM('Import OffPeak change'!V27:AG27)</f>
        <v>0</v>
      </c>
      <c r="H28" s="35" t="n">
        <f aca="false">SUMIF('Import OffPeak change'!$AH$3:$IC$3,"=1",'Import OffPeak change'!$AH30:$IC30)+SUMIF('Import OffPeak change'!$AH$3:$IC$3,"=1",'Import OffPeak change'!$AH27:$IC27)</f>
        <v>0</v>
      </c>
      <c r="I28" s="35" t="n">
        <f aca="false">SUMIF('Import OffPeak change'!$AH$3:$IC$3,"=2",'Import OffPeak change'!$AH30:$IC30)+SUMIF('Import OffPeak change'!$AH$3:$IC$3,"=2",'Import OffPeak change'!$AH27:$IC27)</f>
        <v>0</v>
      </c>
      <c r="J28" s="35" t="n">
        <f aca="false">SUMIF('Import OffPeak change'!$AH$3:$IC$3,"=3",'Import OffPeak change'!$AH30:$IC30)+SUMIF('Import OffPeak change'!$AH$3:$IC$3,"=3",'Import OffPeak change'!$AH27:$IC27)</f>
        <v>0</v>
      </c>
      <c r="K28" s="35" t="n">
        <f aca="false">SUMIF('Import OffPeak change'!$AH$3:$IC$3,"=4",'Import OffPeak change'!$AH30:$IC30)+SUMIF('Import OffPeak change'!$AH$3:$IC$3,"=4",'Import OffPeak change'!$AH27:$IC27)</f>
        <v>0</v>
      </c>
      <c r="L28" s="38" t="n">
        <f aca="false">SUM(H28:K28)</f>
        <v>0</v>
      </c>
      <c r="M28" s="39" t="n">
        <f aca="false">+G28+F28+E28+L28</f>
        <v>-13127.4186927095</v>
      </c>
      <c r="N28" s="29"/>
      <c r="O28" s="29"/>
      <c r="P28" s="29"/>
      <c r="Q28" s="29"/>
      <c r="R28" s="29"/>
      <c r="S28" s="29"/>
      <c r="T28" s="29"/>
    </row>
    <row r="29" customFormat="false" ht="12" hidden="false" customHeight="false" outlineLevel="0" collapsed="false">
      <c r="A29" s="36" t="str">
        <f aca="false">+'W. VaR &amp; Off-Peak Pos By Trader'!C43</f>
        <v>Chris Foster</v>
      </c>
      <c r="B29" s="37" t="n">
        <f aca="false">+'Import OffPeak change'!G31</f>
        <v>0</v>
      </c>
      <c r="C29" s="47" t="n">
        <f aca="false">+'Import OffPeak change'!H43</f>
        <v>2036.08751294426</v>
      </c>
      <c r="D29" s="46" t="n">
        <f aca="false">+'Import OffPeak change'!I43</f>
        <v>-0.862153298826343</v>
      </c>
      <c r="E29" s="38" t="n">
        <f aca="false">SUM(B29:D29)</f>
        <v>2035.22535964543</v>
      </c>
      <c r="F29" s="35" t="n">
        <f aca="false">SUM('Import OffPeak change'!J43:U43)</f>
        <v>9.59774280769216</v>
      </c>
      <c r="G29" s="38" t="n">
        <f aca="false">SUM('Import OffPeak change'!V43:AG43)</f>
        <v>55.6154806853788</v>
      </c>
      <c r="H29" s="35" t="n">
        <f aca="false">SUMIF('Import OffPeak change'!$AH$3:$IC$3,"=1",'Import OffPeak change'!$AH43:$IC43)</f>
        <v>18.3859434260808</v>
      </c>
      <c r="I29" s="35" t="n">
        <f aca="false">SUMIF('Import OffPeak change'!$AH$3:$IC$3,"=2",'Import OffPeak change'!$AH43:$IC43)</f>
        <v>31.2917081616606</v>
      </c>
      <c r="J29" s="35" t="n">
        <f aca="false">SUMIF('Import OffPeak change'!$AH$3:$IC$3,"=3",'Import OffPeak change'!$AH43:$IC43)</f>
        <v>35.7445234956595</v>
      </c>
      <c r="K29" s="35" t="n">
        <f aca="false">SUMIF('Import OffPeak change'!$AH$3:$IC$3,"=4",'Import OffPeak change'!$AH43:$IC43)</f>
        <v>0</v>
      </c>
      <c r="L29" s="38" t="n">
        <f aca="false">SUM(H29:K29)</f>
        <v>85.4221750834008</v>
      </c>
      <c r="M29" s="48" t="n">
        <f aca="false">+G29+F29+E29+L29</f>
        <v>2185.86075822191</v>
      </c>
      <c r="N29" s="29"/>
      <c r="O29" s="29"/>
      <c r="P29" s="29"/>
      <c r="Q29" s="29"/>
      <c r="R29" s="29"/>
      <c r="S29" s="29"/>
      <c r="T29" s="29"/>
    </row>
    <row r="30" customFormat="false" ht="12" hidden="false" customHeight="false" outlineLevel="0" collapsed="false">
      <c r="A30" s="49" t="s">
        <v>56</v>
      </c>
      <c r="B30" s="41" t="n">
        <f aca="false">SUM(B22:B29)</f>
        <v>0</v>
      </c>
      <c r="C30" s="42" t="n">
        <f aca="false">SUM(C22:C29)</f>
        <v>-9384.63857277683</v>
      </c>
      <c r="D30" s="42" t="n">
        <f aca="false">SUM(D22:D29)</f>
        <v>1003.1339945903</v>
      </c>
      <c r="E30" s="41" t="n">
        <f aca="false">SUM(E22:E29)</f>
        <v>-8381.50457818653</v>
      </c>
      <c r="F30" s="41" t="n">
        <f aca="false">SUM(F22:F29)</f>
        <v>465.997146018297</v>
      </c>
      <c r="G30" s="43" t="n">
        <f aca="false">SUM(G22:G29)</f>
        <v>3429.19078118009</v>
      </c>
      <c r="H30" s="43" t="n">
        <f aca="false">SUM(H22:H29)</f>
        <v>2891.67822101487</v>
      </c>
      <c r="I30" s="43" t="n">
        <f aca="false">SUM(I22:I29)</f>
        <v>1289.61652080259</v>
      </c>
      <c r="J30" s="43" t="n">
        <f aca="false">SUM(J22:J29)</f>
        <v>2576.66400514</v>
      </c>
      <c r="K30" s="43" t="n">
        <f aca="false">SUM(K22:K29)</f>
        <v>1511.30928778534</v>
      </c>
      <c r="L30" s="43" t="n">
        <f aca="false">SUM(L22:L29)</f>
        <v>8269.26803474279</v>
      </c>
      <c r="M30" s="50" t="n">
        <f aca="false">+G30+F30+E30+L30</f>
        <v>3782.95138375465</v>
      </c>
      <c r="N30" s="29"/>
      <c r="O30" s="29"/>
      <c r="P30" s="29"/>
      <c r="Q30" s="29"/>
      <c r="R30" s="29"/>
      <c r="S30" s="29"/>
      <c r="T30" s="29"/>
    </row>
    <row r="31" customFormat="false" ht="11.25" hidden="false" customHeight="false" outlineLevel="0" collapsed="false">
      <c r="A31" s="51"/>
      <c r="B31" s="37"/>
      <c r="C31" s="46"/>
      <c r="D31" s="46"/>
      <c r="E31" s="37"/>
      <c r="F31" s="52"/>
      <c r="G31" s="38"/>
      <c r="H31" s="46"/>
      <c r="I31" s="46"/>
      <c r="J31" s="46"/>
      <c r="K31" s="46"/>
      <c r="L31" s="38"/>
      <c r="M31" s="46"/>
      <c r="N31" s="29"/>
      <c r="O31" s="29"/>
      <c r="P31" s="29"/>
      <c r="Q31" s="29"/>
      <c r="R31" s="29"/>
      <c r="S31" s="29"/>
      <c r="T31" s="29"/>
    </row>
    <row r="32" customFormat="false" ht="11.25" hidden="false" customHeight="false" outlineLevel="0" collapsed="false">
      <c r="A32" s="51"/>
      <c r="B32" s="37"/>
      <c r="C32" s="46"/>
      <c r="D32" s="46"/>
      <c r="E32" s="37"/>
      <c r="F32" s="38"/>
      <c r="G32" s="38"/>
      <c r="H32" s="46"/>
      <c r="I32" s="46"/>
      <c r="J32" s="46"/>
      <c r="K32" s="46"/>
      <c r="L32" s="38"/>
      <c r="M32" s="46"/>
      <c r="N32" s="29"/>
      <c r="O32" s="29"/>
      <c r="P32" s="29"/>
      <c r="Q32" s="29"/>
      <c r="R32" s="29"/>
      <c r="S32" s="29"/>
      <c r="T32" s="29"/>
    </row>
    <row r="33" customFormat="false" ht="11.25" hidden="false" customHeight="false" outlineLevel="0" collapsed="false">
      <c r="B33" s="37"/>
      <c r="C33" s="35"/>
      <c r="D33" s="35"/>
      <c r="E33" s="38"/>
      <c r="F33" s="35"/>
      <c r="G33" s="38"/>
      <c r="H33" s="35"/>
      <c r="I33" s="35"/>
      <c r="J33" s="35"/>
      <c r="K33" s="35"/>
      <c r="L33" s="38"/>
      <c r="M33" s="35"/>
      <c r="N33" s="29"/>
      <c r="O33" s="29"/>
      <c r="P33" s="29"/>
      <c r="Q33" s="29"/>
      <c r="R33" s="29"/>
      <c r="S33" s="29"/>
      <c r="T33" s="29"/>
    </row>
    <row r="34" customFormat="false" ht="11.25" hidden="false" customHeight="false" outlineLevel="0" collapsed="false">
      <c r="B34" s="37"/>
      <c r="C34" s="35"/>
      <c r="D34" s="35"/>
      <c r="E34" s="38"/>
      <c r="F34" s="35"/>
      <c r="G34" s="38"/>
      <c r="H34" s="35"/>
      <c r="I34" s="35"/>
      <c r="J34" s="35"/>
      <c r="K34" s="35"/>
      <c r="L34" s="38"/>
      <c r="M34" s="35"/>
      <c r="N34" s="29"/>
      <c r="O34" s="29"/>
      <c r="P34" s="29"/>
      <c r="Q34" s="29"/>
      <c r="R34" s="29"/>
      <c r="S34" s="29"/>
      <c r="T34" s="29"/>
    </row>
    <row r="35" customFormat="false" ht="11.25" hidden="false" customHeight="false" outlineLevel="0" collapsed="false">
      <c r="A35" s="36" t="str">
        <f aca="false">+A22</f>
        <v>Bob Badeer</v>
      </c>
      <c r="B35" s="37" t="n">
        <f aca="false">+B22+B7</f>
        <v>0</v>
      </c>
      <c r="C35" s="35" t="n">
        <f aca="false">+C22+C7</f>
        <v>302.488868694394</v>
      </c>
      <c r="D35" s="35" t="n">
        <f aca="false">+D22+D7</f>
        <v>-11004.626377882</v>
      </c>
      <c r="E35" s="38" t="n">
        <f aca="false">+E22+E7</f>
        <v>-10702.1375091876</v>
      </c>
      <c r="F35" s="35" t="n">
        <f aca="false">+F22+F7</f>
        <v>149168.272964489</v>
      </c>
      <c r="G35" s="38" t="n">
        <f aca="false">+G22+G7</f>
        <v>233141.203610899</v>
      </c>
      <c r="H35" s="37" t="n">
        <f aca="false">+H22+H7</f>
        <v>390.767047841042</v>
      </c>
      <c r="I35" s="46" t="n">
        <f aca="false">+I22+I7</f>
        <v>378.177106889282</v>
      </c>
      <c r="J35" s="46" t="n">
        <f aca="false">+J22+J7</f>
        <v>348.562009925745</v>
      </c>
      <c r="K35" s="53" t="n">
        <f aca="false">+K22+K7</f>
        <v>58.7650490114222</v>
      </c>
      <c r="L35" s="38" t="n">
        <f aca="false">+L22+L7</f>
        <v>1176.27121366749</v>
      </c>
      <c r="M35" s="39" t="n">
        <f aca="false">+M22+M7</f>
        <v>372783.610279869</v>
      </c>
      <c r="N35" s="29"/>
      <c r="O35" s="29"/>
      <c r="P35" s="29"/>
      <c r="Q35" s="29"/>
      <c r="R35" s="29"/>
      <c r="S35" s="29"/>
      <c r="T35" s="29"/>
    </row>
    <row r="36" customFormat="false" ht="11.25" hidden="false" customHeight="false" outlineLevel="0" collapsed="false">
      <c r="A36" s="36" t="str">
        <f aca="false">+A23</f>
        <v>Mike Swerzbin</v>
      </c>
      <c r="B36" s="37" t="n">
        <f aca="false">+B23+B8</f>
        <v>0</v>
      </c>
      <c r="C36" s="35" t="n">
        <f aca="false">+C23+C8</f>
        <v>-12189.3790012173</v>
      </c>
      <c r="D36" s="35" t="n">
        <f aca="false">+D23+D8</f>
        <v>8297.21599023546</v>
      </c>
      <c r="E36" s="38" t="n">
        <f aca="false">+E23+E8</f>
        <v>-3892.16301098184</v>
      </c>
      <c r="F36" s="35" t="n">
        <f aca="false">+F23+F8</f>
        <v>-64543.7162422137</v>
      </c>
      <c r="G36" s="38" t="n">
        <f aca="false">+G23+G8</f>
        <v>3393.96066388109</v>
      </c>
      <c r="H36" s="37" t="n">
        <f aca="false">+H23+H8</f>
        <v>5226.16253104718</v>
      </c>
      <c r="I36" s="46" t="n">
        <f aca="false">+I23+I8</f>
        <v>2785.34643882778</v>
      </c>
      <c r="J36" s="46" t="n">
        <f aca="false">+J23+J8</f>
        <v>5222.87235294253</v>
      </c>
      <c r="K36" s="53" t="n">
        <f aca="false">+K23+K8</f>
        <v>4547.5987926052</v>
      </c>
      <c r="L36" s="38" t="n">
        <f aca="false">+L23+L8</f>
        <v>17781.9801154227</v>
      </c>
      <c r="M36" s="39" t="n">
        <f aca="false">+M23+M8</f>
        <v>-47259.9384738918</v>
      </c>
      <c r="N36" s="29"/>
      <c r="O36" s="29"/>
      <c r="P36" s="29"/>
      <c r="Q36" s="29"/>
      <c r="R36" s="29"/>
      <c r="S36" s="29"/>
      <c r="T36" s="29"/>
    </row>
    <row r="37" customFormat="false" ht="11.25" hidden="false" customHeight="false" outlineLevel="0" collapsed="false">
      <c r="A37" s="36" t="str">
        <f aca="false">+A24</f>
        <v>Matt Motley</v>
      </c>
      <c r="B37" s="37" t="n">
        <f aca="false">+B24+B9</f>
        <v>0</v>
      </c>
      <c r="C37" s="35" t="n">
        <f aca="false">+C24+C9</f>
        <v>2237.55784057317</v>
      </c>
      <c r="D37" s="35" t="n">
        <f aca="false">+D24+D9</f>
        <v>-40364.9421107363</v>
      </c>
      <c r="E37" s="38" t="n">
        <f aca="false">+E24+E9</f>
        <v>-38127.3842701631</v>
      </c>
      <c r="F37" s="35" t="n">
        <f aca="false">+F24+F9</f>
        <v>-7282.69126955003</v>
      </c>
      <c r="G37" s="38" t="n">
        <f aca="false">+G24+G9</f>
        <v>3377.363798682</v>
      </c>
      <c r="H37" s="37" t="n">
        <f aca="false">+H24+H9</f>
        <v>694.72583924867</v>
      </c>
      <c r="I37" s="46" t="n">
        <f aca="false">+I24+I9</f>
        <v>789.146497434492</v>
      </c>
      <c r="J37" s="46" t="n">
        <f aca="false">+J24+J9</f>
        <v>1784.34176279373</v>
      </c>
      <c r="K37" s="53" t="n">
        <f aca="false">+K24+K9</f>
        <v>-107.371482532026</v>
      </c>
      <c r="L37" s="38" t="n">
        <f aca="false">+L24+L9</f>
        <v>3160.84261694486</v>
      </c>
      <c r="M37" s="39" t="n">
        <f aca="false">+M24+M9</f>
        <v>-38871.8691240863</v>
      </c>
      <c r="N37" s="29"/>
      <c r="O37" s="29"/>
      <c r="P37" s="29"/>
      <c r="Q37" s="29"/>
      <c r="R37" s="29"/>
      <c r="S37" s="29"/>
      <c r="T37" s="29"/>
    </row>
    <row r="38" customFormat="false" ht="11.25" hidden="false" customHeight="false" outlineLevel="0" collapsed="false">
      <c r="A38" s="36" t="str">
        <f aca="false">+A25</f>
        <v>Tim Belden</v>
      </c>
      <c r="B38" s="37" t="n">
        <f aca="false">+B25+B10</f>
        <v>0</v>
      </c>
      <c r="C38" s="35" t="n">
        <f aca="false">+C25+C10</f>
        <v>-3312.61630797116</v>
      </c>
      <c r="D38" s="35" t="n">
        <f aca="false">+D25+D10</f>
        <v>-9972.27301886889</v>
      </c>
      <c r="E38" s="38" t="n">
        <f aca="false">+E25+E10</f>
        <v>-13284.8893268401</v>
      </c>
      <c r="F38" s="35" t="n">
        <f aca="false">+F25+F10</f>
        <v>-30344.033480081</v>
      </c>
      <c r="G38" s="38" t="n">
        <f aca="false">+G25+G10</f>
        <v>281.298659247661</v>
      </c>
      <c r="H38" s="37" t="n">
        <f aca="false">+H25+H10</f>
        <v>-339.94960880598</v>
      </c>
      <c r="I38" s="46" t="n">
        <f aca="false">+I25+I10</f>
        <v>-953.19350480096</v>
      </c>
      <c r="J38" s="46" t="n">
        <f aca="false">+J25+J10</f>
        <v>-447.44283465563</v>
      </c>
      <c r="K38" s="53" t="n">
        <f aca="false">+K25+K10</f>
        <v>-573.731191040478</v>
      </c>
      <c r="L38" s="38" t="n">
        <f aca="false">+L25+L10</f>
        <v>-2314.31713930305</v>
      </c>
      <c r="M38" s="39" t="n">
        <f aca="false">+M25+M10</f>
        <v>-45661.9412869764</v>
      </c>
      <c r="N38" s="29"/>
      <c r="O38" s="29"/>
      <c r="P38" s="29"/>
      <c r="Q38" s="29"/>
      <c r="R38" s="29"/>
      <c r="S38" s="29"/>
      <c r="T38" s="29"/>
    </row>
    <row r="39" customFormat="false" ht="11.25" hidden="false" customHeight="false" outlineLevel="0" collapsed="false">
      <c r="A39" s="36" t="str">
        <f aca="false">+A26</f>
        <v>Chris Mallory</v>
      </c>
      <c r="B39" s="37" t="n">
        <f aca="false">+B26+B12</f>
        <v>0</v>
      </c>
      <c r="C39" s="35" t="n">
        <f aca="false">+C26+C12</f>
        <v>10976.6184715896</v>
      </c>
      <c r="D39" s="35" t="n">
        <f aca="false">+D26+D12</f>
        <v>9958.92041388443</v>
      </c>
      <c r="E39" s="38" t="n">
        <f aca="false">+E26+E12</f>
        <v>20935.538885474</v>
      </c>
      <c r="F39" s="35" t="n">
        <f aca="false">+F26+F12</f>
        <v>5.81336421252263</v>
      </c>
      <c r="G39" s="38" t="n">
        <f aca="false">+G26+G12</f>
        <v>0</v>
      </c>
      <c r="H39" s="37" t="n">
        <f aca="false">+H26+H12</f>
        <v>0</v>
      </c>
      <c r="I39" s="46" t="n">
        <f aca="false">+I26+I12</f>
        <v>0</v>
      </c>
      <c r="J39" s="46" t="n">
        <f aca="false">+J26+J12</f>
        <v>0</v>
      </c>
      <c r="K39" s="53" t="n">
        <f aca="false">+K26+K12</f>
        <v>0</v>
      </c>
      <c r="L39" s="38" t="n">
        <f aca="false">+L26+L12</f>
        <v>0</v>
      </c>
      <c r="M39" s="39" t="n">
        <f aca="false">+M26+M12</f>
        <v>20941.3522496865</v>
      </c>
      <c r="N39" s="29"/>
      <c r="O39" s="29"/>
      <c r="P39" s="29"/>
      <c r="Q39" s="29"/>
      <c r="R39" s="29"/>
      <c r="S39" s="29"/>
      <c r="T39" s="29"/>
    </row>
    <row r="40" customFormat="false" ht="11.25" hidden="false" customHeight="false" outlineLevel="0" collapsed="false">
      <c r="A40" s="36" t="str">
        <f aca="false">+A27</f>
        <v>Sean Crandall, Diana Scholtes</v>
      </c>
      <c r="B40" s="37" t="n">
        <f aca="false">+B27+B13</f>
        <v>0</v>
      </c>
      <c r="C40" s="35" t="n">
        <f aca="false">+C27+C13</f>
        <v>16176.694750678</v>
      </c>
      <c r="D40" s="35" t="n">
        <f aca="false">+D27+D13</f>
        <v>2.43144864981895</v>
      </c>
      <c r="E40" s="38" t="n">
        <f aca="false">+E27+E13</f>
        <v>16179.1261993279</v>
      </c>
      <c r="F40" s="35" t="n">
        <f aca="false">+F27+F13</f>
        <v>9.93638206311152</v>
      </c>
      <c r="G40" s="38" t="n">
        <f aca="false">+G27+G13</f>
        <v>0</v>
      </c>
      <c r="H40" s="37" t="n">
        <f aca="false">+H27+H13</f>
        <v>0</v>
      </c>
      <c r="I40" s="46" t="n">
        <f aca="false">+I27+I13</f>
        <v>0</v>
      </c>
      <c r="J40" s="46" t="n">
        <f aca="false">+J27+J13</f>
        <v>0</v>
      </c>
      <c r="K40" s="53" t="n">
        <f aca="false">+K27+K13</f>
        <v>0</v>
      </c>
      <c r="L40" s="38" t="n">
        <f aca="false">+L27+L13</f>
        <v>0</v>
      </c>
      <c r="M40" s="39" t="n">
        <f aca="false">+M27+M13</f>
        <v>16189.062581391</v>
      </c>
      <c r="N40" s="29"/>
      <c r="O40" s="29"/>
      <c r="P40" s="29"/>
      <c r="Q40" s="29"/>
      <c r="R40" s="29"/>
      <c r="S40" s="29"/>
      <c r="T40" s="29"/>
    </row>
    <row r="41" customFormat="false" ht="11.25" hidden="false" customHeight="false" outlineLevel="0" collapsed="false">
      <c r="A41" s="36" t="str">
        <f aca="false">+A28</f>
        <v>Tom Alonso, Mark Fischer</v>
      </c>
      <c r="B41" s="37" t="n">
        <f aca="false">+B28+B14</f>
        <v>0</v>
      </c>
      <c r="C41" s="35" t="n">
        <f aca="false">+C28+C14</f>
        <v>-4805.99701026538</v>
      </c>
      <c r="D41" s="35" t="n">
        <f aca="false">+D28+D14</f>
        <v>-19922.4026750251</v>
      </c>
      <c r="E41" s="38" t="n">
        <f aca="false">+E28+E14</f>
        <v>-24728.3996852905</v>
      </c>
      <c r="F41" s="35" t="n">
        <f aca="false">+F28+F14</f>
        <v>60409.1002865715</v>
      </c>
      <c r="G41" s="38" t="n">
        <f aca="false">+G28+G14</f>
        <v>0</v>
      </c>
      <c r="H41" s="37" t="n">
        <f aca="false">+H28+H14</f>
        <v>0</v>
      </c>
      <c r="I41" s="46" t="n">
        <f aca="false">+I28+I14</f>
        <v>0</v>
      </c>
      <c r="J41" s="46" t="n">
        <f aca="false">+J28+J14</f>
        <v>0</v>
      </c>
      <c r="K41" s="53" t="n">
        <f aca="false">+K28+K14</f>
        <v>0</v>
      </c>
      <c r="L41" s="38" t="n">
        <f aca="false">+L28+L14</f>
        <v>0</v>
      </c>
      <c r="M41" s="39" t="n">
        <f aca="false">+M28+M14</f>
        <v>35680.700601281</v>
      </c>
      <c r="N41" s="29"/>
      <c r="O41" s="29"/>
      <c r="P41" s="29"/>
      <c r="Q41" s="29"/>
      <c r="R41" s="29"/>
      <c r="S41" s="29"/>
      <c r="T41" s="29"/>
    </row>
    <row r="42" customFormat="false" ht="12" hidden="false" customHeight="false" outlineLevel="0" collapsed="false">
      <c r="A42" s="36" t="str">
        <f aca="false">+A29</f>
        <v>Chris Foster</v>
      </c>
      <c r="B42" s="37" t="n">
        <f aca="false">+B29+B15</f>
        <v>0</v>
      </c>
      <c r="C42" s="35" t="n">
        <f aca="false">+C29+C15</f>
        <v>2610.91375390058</v>
      </c>
      <c r="D42" s="35" t="n">
        <f aca="false">+D29+D15</f>
        <v>-0.717139711543496</v>
      </c>
      <c r="E42" s="38" t="n">
        <f aca="false">+E29+E15</f>
        <v>2610.19661418904</v>
      </c>
      <c r="F42" s="35" t="n">
        <f aca="false">+F29+F15</f>
        <v>20.0239085014926</v>
      </c>
      <c r="G42" s="38" t="n">
        <f aca="false">+G29+G15</f>
        <v>53.0584992877191</v>
      </c>
      <c r="H42" s="37" t="n">
        <f aca="false">+H29+H15</f>
        <v>42.1315570621705</v>
      </c>
      <c r="I42" s="47" t="n">
        <f aca="false">+I29+I15</f>
        <v>70.4682165195909</v>
      </c>
      <c r="J42" s="47" t="n">
        <f aca="false">+J29+J15</f>
        <v>81.0350043129583</v>
      </c>
      <c r="K42" s="53" t="n">
        <f aca="false">+K29+K15</f>
        <v>0</v>
      </c>
      <c r="L42" s="38" t="n">
        <f aca="false">+L29+L15</f>
        <v>193.63477789472</v>
      </c>
      <c r="M42" s="39" t="n">
        <f aca="false">+M29+M15</f>
        <v>2876.91379987297</v>
      </c>
      <c r="N42" s="29"/>
      <c r="O42" s="29"/>
      <c r="P42" s="29"/>
      <c r="Q42" s="29"/>
      <c r="R42" s="29"/>
      <c r="S42" s="29"/>
      <c r="T42" s="29"/>
    </row>
    <row r="43" customFormat="false" ht="12" hidden="false" customHeight="false" outlineLevel="0" collapsed="false">
      <c r="A43" s="40" t="s">
        <v>57</v>
      </c>
      <c r="B43" s="41" t="n">
        <f aca="false">+B30+B16</f>
        <v>0</v>
      </c>
      <c r="C43" s="42" t="n">
        <f aca="false">+C30+C16</f>
        <v>11996.2813659819</v>
      </c>
      <c r="D43" s="42" t="n">
        <f aca="false">+D30+D16</f>
        <v>-63006.3934694542</v>
      </c>
      <c r="E43" s="43" t="n">
        <f aca="false">+E30+E16</f>
        <v>-51010.1121034723</v>
      </c>
      <c r="F43" s="42" t="n">
        <f aca="false">+F30+F16</f>
        <v>107442.705913993</v>
      </c>
      <c r="G43" s="43" t="n">
        <f aca="false">+G30+G16</f>
        <v>240246.885231998</v>
      </c>
      <c r="H43" s="41" t="n">
        <f aca="false">+H30+H16</f>
        <v>6013.83736639308</v>
      </c>
      <c r="I43" s="42" t="n">
        <f aca="false">+I30+I16</f>
        <v>3069.94475487019</v>
      </c>
      <c r="J43" s="42" t="n">
        <f aca="false">+J30+J16</f>
        <v>6989.36829531933</v>
      </c>
      <c r="K43" s="54" t="n">
        <f aca="false">+K30+K16</f>
        <v>3925.26116804411</v>
      </c>
      <c r="L43" s="54" t="n">
        <f aca="false">+L30+L16</f>
        <v>19998.4115846267</v>
      </c>
      <c r="M43" s="44" t="n">
        <f aca="false">+M30+M16</f>
        <v>316677.890627145</v>
      </c>
      <c r="N43" s="29"/>
      <c r="O43" s="29"/>
      <c r="P43" s="29"/>
      <c r="Q43" s="29"/>
      <c r="R43" s="29"/>
      <c r="S43" s="29"/>
      <c r="T43" s="29"/>
    </row>
    <row r="44" customFormat="false" ht="11.25" hidden="false" customHeight="false" outlineLevel="0" collapsed="false">
      <c r="B44" s="55"/>
      <c r="C44" s="55"/>
      <c r="D44" s="55"/>
      <c r="E44" s="55"/>
      <c r="F44" s="55"/>
      <c r="G44" s="55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</row>
    <row r="45" customFormat="false" ht="11.25" hidden="false" customHeight="false" outlineLevel="0" collapsed="false">
      <c r="B45" s="56"/>
      <c r="C45" s="56"/>
      <c r="D45" s="56"/>
      <c r="E45" s="56"/>
      <c r="F45" s="56"/>
      <c r="G45" s="56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</row>
    <row r="46" customFormat="false" ht="11.25" hidden="false" customHeight="false" outlineLevel="0" collapsed="false">
      <c r="B46" s="56"/>
      <c r="C46" s="56"/>
      <c r="D46" s="56"/>
      <c r="E46" s="56"/>
      <c r="F46" s="56"/>
      <c r="G46" s="56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</row>
    <row r="47" customFormat="false" ht="11.25" hidden="false" customHeight="false" outlineLevel="0" collapsed="false">
      <c r="B47" s="56"/>
      <c r="C47" s="56"/>
      <c r="D47" s="56"/>
      <c r="E47" s="56"/>
      <c r="F47" s="56"/>
      <c r="G47" s="56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</row>
    <row r="48" customFormat="false" ht="11.25" hidden="false" customHeight="false" outlineLevel="0" collapsed="false">
      <c r="B48" s="57"/>
      <c r="C48" s="57"/>
      <c r="D48" s="57"/>
      <c r="E48" s="57"/>
      <c r="F48" s="57"/>
      <c r="G48" s="57"/>
    </row>
    <row r="49" customFormat="false" ht="11.25" hidden="false" customHeight="false" outlineLevel="0" collapsed="false">
      <c r="B49" s="57"/>
      <c r="C49" s="57"/>
      <c r="D49" s="57"/>
      <c r="E49" s="57"/>
      <c r="F49" s="57"/>
      <c r="G49" s="57"/>
    </row>
    <row r="50" customFormat="false" ht="11.25" hidden="false" customHeight="false" outlineLevel="0" collapsed="false">
      <c r="B50" s="57"/>
      <c r="C50" s="57"/>
      <c r="D50" s="57"/>
      <c r="E50" s="57"/>
      <c r="F50" s="57"/>
      <c r="G50" s="57"/>
    </row>
    <row r="51" customFormat="false" ht="11.25" hidden="false" customHeight="false" outlineLevel="0" collapsed="false">
      <c r="B51" s="57"/>
      <c r="C51" s="57"/>
      <c r="D51" s="57"/>
      <c r="E51" s="57"/>
      <c r="F51" s="57"/>
      <c r="G51" s="57"/>
    </row>
    <row r="52" customFormat="false" ht="11.25" hidden="false" customHeight="false" outlineLevel="0" collapsed="false">
      <c r="B52" s="57"/>
      <c r="C52" s="57"/>
      <c r="D52" s="57"/>
      <c r="E52" s="57"/>
      <c r="F52" s="57"/>
      <c r="G52" s="57"/>
    </row>
    <row r="53" customFormat="false" ht="11.25" hidden="false" customHeight="false" outlineLevel="0" collapsed="false">
      <c r="B53" s="57"/>
      <c r="C53" s="57"/>
      <c r="D53" s="57"/>
      <c r="E53" s="57"/>
      <c r="F53" s="57"/>
      <c r="G53" s="57"/>
    </row>
    <row r="54" customFormat="false" ht="11.25" hidden="false" customHeight="false" outlineLevel="0" collapsed="false">
      <c r="B54" s="57"/>
      <c r="C54" s="57"/>
      <c r="D54" s="57"/>
      <c r="E54" s="57"/>
      <c r="F54" s="57"/>
      <c r="G54" s="57"/>
    </row>
    <row r="55" customFormat="false" ht="11.25" hidden="false" customHeight="false" outlineLevel="0" collapsed="false">
      <c r="B55" s="57"/>
      <c r="C55" s="57"/>
      <c r="D55" s="57"/>
      <c r="E55" s="57"/>
      <c r="F55" s="57"/>
      <c r="G55" s="57"/>
    </row>
    <row r="56" customFormat="false" ht="11.25" hidden="false" customHeight="false" outlineLevel="0" collapsed="false">
      <c r="B56" s="57"/>
      <c r="C56" s="57"/>
      <c r="D56" s="57"/>
      <c r="E56" s="57"/>
      <c r="F56" s="57"/>
      <c r="G56" s="57"/>
    </row>
    <row r="57" customFormat="false" ht="11.25" hidden="false" customHeight="false" outlineLevel="0" collapsed="false">
      <c r="B57" s="57"/>
      <c r="C57" s="57"/>
      <c r="D57" s="57"/>
      <c r="E57" s="57"/>
      <c r="F57" s="57"/>
      <c r="G57" s="57"/>
    </row>
    <row r="58" customFormat="false" ht="11.25" hidden="false" customHeight="false" outlineLevel="0" collapsed="false">
      <c r="B58" s="57"/>
      <c r="C58" s="57"/>
      <c r="D58" s="57"/>
      <c r="E58" s="57"/>
      <c r="F58" s="57"/>
      <c r="G58" s="57"/>
    </row>
    <row r="59" customFormat="false" ht="11.25" hidden="false" customHeight="false" outlineLevel="0" collapsed="false">
      <c r="B59" s="57"/>
      <c r="C59" s="57"/>
      <c r="D59" s="57"/>
      <c r="E59" s="57"/>
      <c r="F59" s="57"/>
      <c r="G59" s="57"/>
    </row>
    <row r="60" customFormat="false" ht="11.25" hidden="false" customHeight="false" outlineLevel="0" collapsed="false">
      <c r="B60" s="57"/>
      <c r="C60" s="57"/>
      <c r="D60" s="57"/>
      <c r="E60" s="57"/>
      <c r="F60" s="57"/>
      <c r="G60" s="57"/>
    </row>
    <row r="61" customFormat="false" ht="11.25" hidden="false" customHeight="false" outlineLevel="0" collapsed="false">
      <c r="B61" s="57"/>
      <c r="C61" s="57"/>
      <c r="D61" s="57"/>
      <c r="E61" s="57"/>
      <c r="F61" s="57"/>
      <c r="G61" s="57"/>
    </row>
    <row r="62" customFormat="false" ht="11.25" hidden="false" customHeight="false" outlineLevel="0" collapsed="false">
      <c r="B62" s="57"/>
      <c r="C62" s="57"/>
      <c r="D62" s="57"/>
      <c r="E62" s="57"/>
      <c r="F62" s="57"/>
      <c r="G62" s="57"/>
    </row>
    <row r="63" customFormat="false" ht="11.25" hidden="false" customHeight="false" outlineLevel="0" collapsed="false">
      <c r="B63" s="57"/>
      <c r="C63" s="57"/>
      <c r="D63" s="57"/>
      <c r="E63" s="57"/>
      <c r="F63" s="57"/>
      <c r="G63" s="57"/>
    </row>
    <row r="64" customFormat="false" ht="11.25" hidden="false" customHeight="false" outlineLevel="0" collapsed="false">
      <c r="B64" s="57"/>
      <c r="C64" s="57"/>
      <c r="D64" s="57"/>
      <c r="E64" s="57"/>
      <c r="F64" s="57"/>
      <c r="G64" s="57"/>
    </row>
    <row r="65" customFormat="false" ht="11.25" hidden="false" customHeight="false" outlineLevel="0" collapsed="false">
      <c r="B65" s="57"/>
      <c r="C65" s="57"/>
      <c r="D65" s="57"/>
      <c r="E65" s="57"/>
      <c r="F65" s="57"/>
      <c r="G65" s="57"/>
    </row>
    <row r="66" customFormat="false" ht="11.25" hidden="false" customHeight="false" outlineLevel="0" collapsed="false">
      <c r="B66" s="57"/>
      <c r="C66" s="57"/>
      <c r="D66" s="57"/>
      <c r="E66" s="57"/>
      <c r="F66" s="57"/>
      <c r="G66" s="57"/>
    </row>
    <row r="67" customFormat="false" ht="11.25" hidden="false" customHeight="false" outlineLevel="0" collapsed="false">
      <c r="B67" s="57"/>
      <c r="C67" s="57"/>
      <c r="D67" s="57"/>
      <c r="E67" s="57"/>
      <c r="F67" s="57"/>
      <c r="G67" s="57"/>
    </row>
    <row r="68" customFormat="false" ht="11.25" hidden="false" customHeight="false" outlineLevel="0" collapsed="false">
      <c r="B68" s="57"/>
      <c r="C68" s="57"/>
      <c r="D68" s="57"/>
      <c r="E68" s="57"/>
      <c r="F68" s="57"/>
      <c r="G68" s="57"/>
    </row>
    <row r="69" customFormat="false" ht="11.25" hidden="false" customHeight="false" outlineLevel="0" collapsed="false">
      <c r="B69" s="57"/>
      <c r="C69" s="57"/>
      <c r="D69" s="57"/>
      <c r="E69" s="57"/>
      <c r="F69" s="57"/>
      <c r="G69" s="57"/>
    </row>
    <row r="70" customFormat="false" ht="11.25" hidden="false" customHeight="false" outlineLevel="0" collapsed="false">
      <c r="B70" s="57"/>
      <c r="C70" s="57"/>
      <c r="D70" s="57"/>
      <c r="E70" s="57"/>
      <c r="F70" s="57"/>
      <c r="G70" s="57"/>
    </row>
    <row r="71" customFormat="false" ht="11.25" hidden="false" customHeight="false" outlineLevel="0" collapsed="false">
      <c r="B71" s="57"/>
      <c r="C71" s="57"/>
      <c r="D71" s="57"/>
      <c r="E71" s="57"/>
      <c r="F71" s="57"/>
      <c r="G71" s="57"/>
    </row>
    <row r="72" customFormat="false" ht="11.25" hidden="false" customHeight="false" outlineLevel="0" collapsed="false">
      <c r="B72" s="57"/>
      <c r="C72" s="57"/>
      <c r="D72" s="57"/>
      <c r="E72" s="57"/>
      <c r="F72" s="57"/>
      <c r="G72" s="57"/>
    </row>
    <row r="73" customFormat="false" ht="11.25" hidden="false" customHeight="false" outlineLevel="0" collapsed="false">
      <c r="B73" s="57"/>
      <c r="C73" s="57"/>
      <c r="D73" s="57"/>
      <c r="E73" s="57"/>
      <c r="F73" s="57"/>
      <c r="G73" s="57"/>
    </row>
    <row r="74" customFormat="false" ht="11.25" hidden="false" customHeight="false" outlineLevel="0" collapsed="false">
      <c r="B74" s="57"/>
      <c r="C74" s="57"/>
      <c r="D74" s="57"/>
      <c r="E74" s="57"/>
      <c r="F74" s="57"/>
      <c r="G74" s="57"/>
    </row>
    <row r="75" customFormat="false" ht="11.25" hidden="false" customHeight="false" outlineLevel="0" collapsed="false">
      <c r="B75" s="57"/>
      <c r="C75" s="57"/>
      <c r="D75" s="57"/>
      <c r="E75" s="57"/>
      <c r="F75" s="57"/>
      <c r="G75" s="57"/>
    </row>
    <row r="76" customFormat="false" ht="11.25" hidden="false" customHeight="false" outlineLevel="0" collapsed="false">
      <c r="B76" s="57"/>
      <c r="C76" s="57"/>
      <c r="D76" s="57"/>
      <c r="E76" s="57"/>
      <c r="F76" s="57"/>
      <c r="G76" s="57"/>
    </row>
    <row r="77" customFormat="false" ht="11.25" hidden="false" customHeight="false" outlineLevel="0" collapsed="false">
      <c r="E77" s="58"/>
    </row>
    <row r="78" customFormat="false" ht="11.25" hidden="false" customHeight="false" outlineLevel="0" collapsed="false">
      <c r="E78" s="58"/>
    </row>
    <row r="79" customFormat="false" ht="11.25" hidden="false" customHeight="false" outlineLevel="0" collapsed="false">
      <c r="E79" s="58"/>
    </row>
    <row r="80" customFormat="false" ht="11.25" hidden="false" customHeight="false" outlineLevel="0" collapsed="false">
      <c r="E80" s="58"/>
    </row>
    <row r="81" customFormat="false" ht="11.25" hidden="false" customHeight="false" outlineLevel="0" collapsed="false">
      <c r="E81" s="58"/>
    </row>
    <row r="82" customFormat="false" ht="11.25" hidden="false" customHeight="false" outlineLevel="0" collapsed="false">
      <c r="E82" s="58"/>
    </row>
    <row r="83" customFormat="false" ht="11.25" hidden="false" customHeight="false" outlineLevel="0" collapsed="false">
      <c r="E83" s="58"/>
    </row>
    <row r="84" customFormat="false" ht="11.25" hidden="false" customHeight="false" outlineLevel="0" collapsed="false">
      <c r="E84" s="58"/>
    </row>
    <row r="85" customFormat="false" ht="11.25" hidden="false" customHeight="false" outlineLevel="0" collapsed="false">
      <c r="E85" s="58"/>
    </row>
    <row r="86" customFormat="false" ht="11.25" hidden="false" customHeight="false" outlineLevel="0" collapsed="false">
      <c r="E86" s="58"/>
    </row>
    <row r="87" customFormat="false" ht="11.25" hidden="false" customHeight="false" outlineLevel="0" collapsed="false">
      <c r="E87" s="58"/>
    </row>
    <row r="88" customFormat="false" ht="11.25" hidden="false" customHeight="false" outlineLevel="0" collapsed="false">
      <c r="E88" s="58"/>
    </row>
    <row r="89" customFormat="false" ht="11.25" hidden="false" customHeight="false" outlineLevel="0" collapsed="false">
      <c r="E89" s="58"/>
    </row>
    <row r="90" customFormat="false" ht="11.25" hidden="false" customHeight="false" outlineLevel="0" collapsed="false">
      <c r="E90" s="58"/>
    </row>
    <row r="91" customFormat="false" ht="11.25" hidden="false" customHeight="false" outlineLevel="0" collapsed="false">
      <c r="E91" s="58"/>
    </row>
    <row r="92" customFormat="false" ht="11.25" hidden="false" customHeight="false" outlineLevel="0" collapsed="false">
      <c r="E92" s="58"/>
    </row>
    <row r="93" customFormat="false" ht="11.25" hidden="false" customHeight="false" outlineLevel="0" collapsed="false">
      <c r="E93" s="58"/>
    </row>
    <row r="94" customFormat="false" ht="11.25" hidden="false" customHeight="false" outlineLevel="0" collapsed="false">
      <c r="E94" s="58"/>
    </row>
    <row r="95" customFormat="false" ht="11.25" hidden="false" customHeight="false" outlineLevel="0" collapsed="false">
      <c r="E95" s="58"/>
    </row>
    <row r="96" customFormat="false" ht="11.25" hidden="false" customHeight="false" outlineLevel="0" collapsed="false">
      <c r="E96" s="58"/>
    </row>
    <row r="97" customFormat="false" ht="11.25" hidden="false" customHeight="false" outlineLevel="0" collapsed="false">
      <c r="E97" s="58"/>
    </row>
    <row r="98" customFormat="false" ht="11.25" hidden="false" customHeight="false" outlineLevel="0" collapsed="false">
      <c r="E98" s="58"/>
    </row>
    <row r="99" customFormat="false" ht="11.25" hidden="false" customHeight="false" outlineLevel="0" collapsed="false">
      <c r="E99" s="58"/>
    </row>
    <row r="100" customFormat="false" ht="11.25" hidden="false" customHeight="false" outlineLevel="0" collapsed="false">
      <c r="E100" s="58"/>
    </row>
    <row r="101" customFormat="false" ht="11.25" hidden="false" customHeight="false" outlineLevel="0" collapsed="false">
      <c r="E101" s="58"/>
    </row>
    <row r="102" customFormat="false" ht="11.25" hidden="false" customHeight="false" outlineLevel="0" collapsed="false">
      <c r="E102" s="58"/>
    </row>
    <row r="103" customFormat="false" ht="11.25" hidden="false" customHeight="false" outlineLevel="0" collapsed="false">
      <c r="E103" s="58"/>
    </row>
    <row r="104" customFormat="false" ht="11.25" hidden="false" customHeight="false" outlineLevel="0" collapsed="false">
      <c r="E104" s="58"/>
    </row>
    <row r="105" customFormat="false" ht="11.25" hidden="false" customHeight="false" outlineLevel="0" collapsed="false">
      <c r="E105" s="58"/>
    </row>
    <row r="106" customFormat="false" ht="11.25" hidden="false" customHeight="false" outlineLevel="0" collapsed="false">
      <c r="E106" s="58"/>
    </row>
    <row r="107" customFormat="false" ht="11.25" hidden="false" customHeight="false" outlineLevel="0" collapsed="false">
      <c r="E107" s="58"/>
    </row>
    <row r="108" customFormat="false" ht="11.25" hidden="false" customHeight="false" outlineLevel="0" collapsed="false">
      <c r="E108" s="58"/>
    </row>
    <row r="109" customFormat="false" ht="11.25" hidden="false" customHeight="false" outlineLevel="0" collapsed="false">
      <c r="E109" s="58"/>
    </row>
    <row r="110" customFormat="false" ht="11.25" hidden="false" customHeight="false" outlineLevel="0" collapsed="false">
      <c r="E110" s="58"/>
    </row>
    <row r="111" customFormat="false" ht="11.25" hidden="false" customHeight="false" outlineLevel="0" collapsed="false">
      <c r="E111" s="58"/>
    </row>
    <row r="112" customFormat="false" ht="11.25" hidden="false" customHeight="false" outlineLevel="0" collapsed="false">
      <c r="E112" s="58"/>
    </row>
    <row r="113" customFormat="false" ht="11.25" hidden="false" customHeight="false" outlineLevel="0" collapsed="false">
      <c r="E113" s="58"/>
    </row>
    <row r="114" customFormat="false" ht="11.25" hidden="false" customHeight="false" outlineLevel="0" collapsed="false">
      <c r="E114" s="58"/>
    </row>
    <row r="115" customFormat="false" ht="11.25" hidden="false" customHeight="false" outlineLevel="0" collapsed="false">
      <c r="E115" s="58"/>
    </row>
    <row r="116" customFormat="false" ht="11.25" hidden="false" customHeight="false" outlineLevel="0" collapsed="false">
      <c r="E116" s="58"/>
    </row>
    <row r="117" customFormat="false" ht="11.25" hidden="false" customHeight="false" outlineLevel="0" collapsed="false">
      <c r="E117" s="58"/>
    </row>
    <row r="118" customFormat="false" ht="11.25" hidden="false" customHeight="false" outlineLevel="0" collapsed="false">
      <c r="E118" s="58"/>
    </row>
    <row r="119" customFormat="false" ht="11.25" hidden="false" customHeight="false" outlineLevel="0" collapsed="false">
      <c r="E119" s="58"/>
    </row>
    <row r="120" customFormat="false" ht="11.25" hidden="false" customHeight="false" outlineLevel="0" collapsed="false">
      <c r="E120" s="58"/>
    </row>
    <row r="121" customFormat="false" ht="11.25" hidden="false" customHeight="false" outlineLevel="0" collapsed="false">
      <c r="E121" s="58"/>
    </row>
    <row r="122" customFormat="false" ht="11.25" hidden="false" customHeight="false" outlineLevel="0" collapsed="false">
      <c r="E122" s="58"/>
    </row>
    <row r="123" customFormat="false" ht="11.25" hidden="false" customHeight="false" outlineLevel="0" collapsed="false">
      <c r="E123" s="58"/>
    </row>
    <row r="124" customFormat="false" ht="11.25" hidden="false" customHeight="false" outlineLevel="0" collapsed="false">
      <c r="E124" s="58"/>
    </row>
    <row r="125" customFormat="false" ht="11.25" hidden="false" customHeight="false" outlineLevel="0" collapsed="false">
      <c r="E125" s="58"/>
    </row>
    <row r="126" customFormat="false" ht="11.25" hidden="false" customHeight="false" outlineLevel="0" collapsed="false">
      <c r="E126" s="58"/>
    </row>
    <row r="127" customFormat="false" ht="11.25" hidden="false" customHeight="false" outlineLevel="0" collapsed="false">
      <c r="E127" s="5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&amp;C&amp;"Arial,Bold"&amp;11WEST POWER POSITION CHANGE BY TRADER</oddHeader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433"/>
  <sheetViews>
    <sheetView showFormulas="false" showGridLines="true" showRowColHeaders="true" showZeros="true" rightToLeft="false" tabSelected="true" showOutlineSymbols="true" defaultGridColor="true" view="normal" topLeftCell="A4" colorId="64" zoomScale="50" zoomScaleNormal="50" zoomScalePageLayoutView="100" workbookViewId="0">
      <pane xSplit="3" ySplit="3" topLeftCell="D7" activePane="bottomRight" state="frozen"/>
      <selection pane="topLeft" activeCell="A4" activeCellId="0" sqref="A4"/>
      <selection pane="topRight" activeCell="D4" activeCellId="0" sqref="D4"/>
      <selection pane="bottomLeft" activeCell="A7" activeCellId="0" sqref="A7"/>
      <selection pane="bottomRight" activeCell="N37" activeCellId="0" sqref="N37"/>
    </sheetView>
  </sheetViews>
  <sheetFormatPr defaultColWidth="9.13671875" defaultRowHeight="18" customHeight="true" zeroHeight="false" outlineLevelRow="0" outlineLevelCol="0"/>
  <cols>
    <col collapsed="false" customWidth="true" hidden="true" outlineLevel="0" max="1" min="1" style="59" width="28.7"/>
    <col collapsed="false" customWidth="true" hidden="true" outlineLevel="0" max="2" min="2" style="59" width="27.7"/>
    <col collapsed="false" customWidth="true" hidden="false" outlineLevel="0" max="3" min="3" style="59" width="45.84"/>
    <col collapsed="false" customWidth="true" hidden="false" outlineLevel="0" max="4" min="4" style="60" width="20.41"/>
    <col collapsed="false" customWidth="true" hidden="false" outlineLevel="0" max="5" min="5" style="61" width="19.56"/>
    <col collapsed="false" customWidth="true" hidden="true" outlineLevel="0" max="6" min="6" style="62" width="8.7"/>
    <col collapsed="false" customWidth="true" hidden="true" outlineLevel="0" max="7" min="7" style="62" width="10.71"/>
    <col collapsed="false" customWidth="true" hidden="true" outlineLevel="0" max="11" min="8" style="62" width="15.41"/>
    <col collapsed="false" customWidth="true" hidden="false" outlineLevel="0" max="13" min="12" style="62" width="15.41"/>
    <col collapsed="false" customWidth="true" hidden="false" outlineLevel="0" max="14" min="14" style="63" width="16.99"/>
    <col collapsed="false" customWidth="true" hidden="false" outlineLevel="0" max="15" min="15" style="63" width="18.56"/>
    <col collapsed="false" customWidth="true" hidden="false" outlineLevel="0" max="16" min="16" style="63" width="18.99"/>
    <col collapsed="false" customWidth="true" hidden="false" outlineLevel="0" max="19" min="17" style="62" width="20.7"/>
    <col collapsed="false" customWidth="true" hidden="false" outlineLevel="0" max="20" min="20" style="64" width="20.7"/>
    <col collapsed="false" customWidth="true" hidden="false" outlineLevel="0" max="21" min="21" style="63" width="18.99"/>
    <col collapsed="false" customWidth="true" hidden="false" outlineLevel="0" max="22" min="22" style="64" width="22.42"/>
    <col collapsed="false" customWidth="true" hidden="false" outlineLevel="0" max="23" min="23" style="59" width="9.28"/>
    <col collapsed="false" customWidth="true" hidden="false" outlineLevel="0" max="24" min="24" style="64" width="18.28"/>
    <col collapsed="false" customWidth="true" hidden="false" outlineLevel="0" max="25" min="25" style="59" width="24.99"/>
    <col collapsed="false" customWidth="true" hidden="false" outlineLevel="0" max="26" min="26" style="59" width="21.28"/>
    <col collapsed="false" customWidth="true" hidden="false" outlineLevel="0" max="27" min="27" style="59" width="16.84"/>
    <col collapsed="false" customWidth="false" hidden="false" outlineLevel="0" max="28" min="28" style="59" width="9.14"/>
    <col collapsed="false" customWidth="true" hidden="false" outlineLevel="0" max="29" min="29" style="59" width="32.28"/>
    <col collapsed="false" customWidth="true" hidden="false" outlineLevel="0" max="30" min="30" style="59" width="13.85"/>
    <col collapsed="false" customWidth="true" hidden="false" outlineLevel="0" max="31" min="31" style="59" width="17.56"/>
    <col collapsed="false" customWidth="true" hidden="false" outlineLevel="0" max="32" min="32" style="59" width="21.28"/>
    <col collapsed="false" customWidth="true" hidden="false" outlineLevel="0" max="33" min="33" style="59" width="15.99"/>
    <col collapsed="false" customWidth="true" hidden="false" outlineLevel="0" max="34" min="34" style="65" width="42.7"/>
    <col collapsed="false" customWidth="false" hidden="false" outlineLevel="0" max="257" min="35" style="59" width="9.14"/>
  </cols>
  <sheetData>
    <row r="1" customFormat="false" ht="18" hidden="true" customHeight="false" outlineLevel="0" collapsed="false"/>
    <row r="2" customFormat="false" ht="18" hidden="true" customHeight="false" outlineLevel="0" collapsed="false">
      <c r="E2" s="61" t="s">
        <v>58</v>
      </c>
      <c r="F2" s="66"/>
      <c r="G2" s="66"/>
      <c r="H2" s="66"/>
      <c r="I2" s="66"/>
      <c r="J2" s="66"/>
      <c r="K2" s="66"/>
    </row>
    <row r="3" customFormat="false" ht="18" hidden="true" customHeight="false" outlineLevel="0" collapsed="false">
      <c r="A3" s="67"/>
      <c r="B3" s="67"/>
      <c r="C3" s="67"/>
      <c r="D3" s="68"/>
      <c r="E3" s="69" t="s">
        <v>59</v>
      </c>
      <c r="F3" s="67"/>
      <c r="G3" s="67"/>
      <c r="H3" s="67"/>
      <c r="I3" s="67"/>
      <c r="J3" s="67"/>
      <c r="K3" s="67"/>
      <c r="L3" s="67"/>
      <c r="M3" s="67"/>
      <c r="N3" s="70"/>
      <c r="O3" s="70"/>
      <c r="P3" s="70"/>
      <c r="Q3" s="67"/>
      <c r="R3" s="67"/>
      <c r="S3" s="67"/>
      <c r="T3" s="71"/>
      <c r="U3" s="70"/>
      <c r="V3" s="71"/>
      <c r="W3" s="67"/>
      <c r="X3" s="71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  <c r="FU3" s="67"/>
      <c r="FV3" s="67"/>
      <c r="FW3" s="67"/>
      <c r="FX3" s="67"/>
      <c r="FY3" s="67"/>
      <c r="FZ3" s="67"/>
      <c r="GA3" s="67"/>
      <c r="GB3" s="67"/>
      <c r="GC3" s="67"/>
      <c r="GD3" s="67"/>
      <c r="GE3" s="67"/>
      <c r="GF3" s="67"/>
      <c r="GG3" s="67"/>
      <c r="GH3" s="67"/>
      <c r="GI3" s="67"/>
      <c r="GJ3" s="67"/>
      <c r="GK3" s="67"/>
      <c r="GL3" s="67"/>
      <c r="GM3" s="67"/>
      <c r="GN3" s="67"/>
      <c r="GO3" s="67"/>
      <c r="GP3" s="67"/>
      <c r="GQ3" s="67"/>
      <c r="GR3" s="67"/>
      <c r="GS3" s="67"/>
      <c r="GT3" s="67"/>
      <c r="GU3" s="67"/>
      <c r="GV3" s="67"/>
      <c r="GW3" s="67"/>
      <c r="GX3" s="67"/>
      <c r="GY3" s="67"/>
      <c r="GZ3" s="67"/>
      <c r="HA3" s="67"/>
      <c r="HB3" s="67"/>
      <c r="HC3" s="67"/>
      <c r="HD3" s="67"/>
      <c r="HE3" s="67"/>
      <c r="HF3" s="67"/>
      <c r="HG3" s="67"/>
      <c r="HH3" s="67"/>
      <c r="HI3" s="67"/>
      <c r="HJ3" s="67"/>
      <c r="HK3" s="67"/>
      <c r="HL3" s="67"/>
      <c r="HM3" s="67"/>
      <c r="HN3" s="67"/>
      <c r="HO3" s="67"/>
      <c r="HP3" s="67"/>
      <c r="HQ3" s="67"/>
      <c r="HR3" s="67"/>
      <c r="HS3" s="67"/>
      <c r="HT3" s="67"/>
      <c r="HU3" s="67"/>
      <c r="HV3" s="67"/>
      <c r="HW3" s="67"/>
      <c r="HX3" s="67"/>
      <c r="HY3" s="67"/>
      <c r="HZ3" s="67"/>
      <c r="IA3" s="67"/>
      <c r="IB3" s="67"/>
      <c r="IC3" s="67"/>
      <c r="ID3" s="67"/>
      <c r="IE3" s="67"/>
      <c r="IF3" s="67"/>
      <c r="IG3" s="67"/>
      <c r="IH3" s="67"/>
      <c r="II3" s="67"/>
      <c r="IJ3" s="67"/>
      <c r="IK3" s="67"/>
      <c r="IL3" s="67"/>
      <c r="IM3" s="67"/>
      <c r="IN3" s="67"/>
      <c r="IO3" s="67"/>
      <c r="IP3" s="67"/>
      <c r="IQ3" s="67"/>
      <c r="IR3" s="67"/>
      <c r="IS3" s="67"/>
      <c r="IT3" s="67"/>
      <c r="IU3" s="67"/>
      <c r="IV3" s="67"/>
      <c r="IW3" s="67"/>
    </row>
    <row r="4" customFormat="false" ht="21" hidden="false" customHeight="false" outlineLevel="0" collapsed="false">
      <c r="A4" s="72" t="n">
        <f aca="true">IF(HOUR(NOW())&gt;15,NOW(),NOW()-IF(WEEKDAY(NOW())=2,2,0)-1)</f>
        <v>45926.8919525187</v>
      </c>
      <c r="B4" s="73"/>
      <c r="C4" s="74" t="n">
        <f aca="false">A4</f>
        <v>45926.8919525187</v>
      </c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</row>
    <row r="5" customFormat="false" ht="27" hidden="false" customHeight="true" outlineLevel="0" collapsed="false">
      <c r="A5" s="75" t="s">
        <v>60</v>
      </c>
      <c r="B5" s="76"/>
      <c r="C5" s="76" t="s">
        <v>61</v>
      </c>
      <c r="D5" s="77"/>
      <c r="E5" s="78" t="s">
        <v>62</v>
      </c>
      <c r="F5" s="79" t="n">
        <v>2001</v>
      </c>
      <c r="G5" s="79" t="n">
        <v>2001</v>
      </c>
      <c r="H5" s="79"/>
      <c r="I5" s="79"/>
      <c r="J5" s="79"/>
      <c r="K5" s="79"/>
      <c r="L5" s="79"/>
      <c r="M5" s="79"/>
      <c r="N5" s="80" t="n">
        <v>2001</v>
      </c>
      <c r="O5" s="80" t="n">
        <v>2002</v>
      </c>
      <c r="P5" s="80" t="n">
        <v>2003</v>
      </c>
      <c r="Q5" s="81" t="s">
        <v>63</v>
      </c>
      <c r="R5" s="81" t="s">
        <v>63</v>
      </c>
      <c r="S5" s="81" t="s">
        <v>63</v>
      </c>
      <c r="T5" s="81" t="s">
        <v>63</v>
      </c>
      <c r="U5" s="80" t="s">
        <v>63</v>
      </c>
      <c r="V5" s="82" t="s">
        <v>64</v>
      </c>
      <c r="W5" s="83"/>
      <c r="X5" s="84" t="s">
        <v>65</v>
      </c>
      <c r="Y5" s="83"/>
      <c r="Z5" s="83"/>
      <c r="AA5" s="83"/>
      <c r="AB5" s="83"/>
      <c r="AC5" s="83"/>
      <c r="AD5" s="83"/>
      <c r="AE5" s="83"/>
      <c r="AF5" s="83"/>
      <c r="AG5" s="83"/>
      <c r="AH5" s="85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  <c r="IO5" s="83"/>
      <c r="IP5" s="83"/>
      <c r="IQ5" s="83"/>
      <c r="IR5" s="83"/>
      <c r="IS5" s="83"/>
      <c r="IT5" s="83"/>
      <c r="IU5" s="83"/>
      <c r="IV5" s="83"/>
      <c r="IW5" s="83"/>
    </row>
    <row r="6" customFormat="false" ht="27" hidden="false" customHeight="true" outlineLevel="0" collapsed="false">
      <c r="A6" s="86" t="s">
        <v>66</v>
      </c>
      <c r="B6" s="87"/>
      <c r="C6" s="87" t="s">
        <v>66</v>
      </c>
      <c r="D6" s="88" t="s">
        <v>67</v>
      </c>
      <c r="E6" s="89" t="s">
        <v>67</v>
      </c>
      <c r="F6" s="90" t="s">
        <v>68</v>
      </c>
      <c r="G6" s="90" t="s">
        <v>69</v>
      </c>
      <c r="H6" s="90" t="s">
        <v>70</v>
      </c>
      <c r="I6" s="90" t="s">
        <v>71</v>
      </c>
      <c r="J6" s="90" t="s">
        <v>72</v>
      </c>
      <c r="K6" s="90" t="s">
        <v>73</v>
      </c>
      <c r="L6" s="90" t="s">
        <v>74</v>
      </c>
      <c r="M6" s="90" t="s">
        <v>75</v>
      </c>
      <c r="N6" s="91" t="s">
        <v>76</v>
      </c>
      <c r="O6" s="91" t="s">
        <v>77</v>
      </c>
      <c r="P6" s="91" t="s">
        <v>78</v>
      </c>
      <c r="Q6" s="90" t="s">
        <v>79</v>
      </c>
      <c r="R6" s="90" t="s">
        <v>80</v>
      </c>
      <c r="S6" s="90" t="s">
        <v>81</v>
      </c>
      <c r="T6" s="90" t="s">
        <v>82</v>
      </c>
      <c r="U6" s="91" t="s">
        <v>83</v>
      </c>
      <c r="V6" s="92" t="s">
        <v>84</v>
      </c>
      <c r="W6" s="83"/>
      <c r="X6" s="84"/>
      <c r="Y6" s="83"/>
      <c r="Z6" s="83"/>
      <c r="AA6" s="83"/>
      <c r="AB6" s="83"/>
      <c r="AC6" s="83"/>
      <c r="AD6" s="83"/>
      <c r="AE6" s="83"/>
      <c r="AF6" s="83"/>
      <c r="AG6" s="83"/>
      <c r="AH6" s="85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</row>
    <row r="7" customFormat="false" ht="21" hidden="true" customHeight="true" outlineLevel="0" collapsed="false">
      <c r="A7" s="73"/>
      <c r="B7" s="73"/>
      <c r="C7" s="73"/>
      <c r="D7" s="73"/>
      <c r="E7" s="73" t="s">
        <v>85</v>
      </c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4"/>
      <c r="U7" s="93"/>
      <c r="V7" s="94"/>
      <c r="W7" s="73"/>
      <c r="X7" s="94"/>
      <c r="Y7" s="73"/>
      <c r="Z7" s="73"/>
      <c r="AA7" s="73"/>
      <c r="AB7" s="73"/>
      <c r="AC7" s="73"/>
      <c r="AD7" s="73"/>
      <c r="AE7" s="73"/>
      <c r="AF7" s="73"/>
      <c r="AG7" s="73"/>
      <c r="AH7" s="95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3"/>
      <c r="GF7" s="73"/>
      <c r="GG7" s="73"/>
      <c r="GH7" s="73"/>
      <c r="GI7" s="73"/>
      <c r="GJ7" s="73"/>
      <c r="GK7" s="73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</row>
    <row r="8" customFormat="false" ht="21" hidden="true" customHeight="true" outlineLevel="0" collapsed="false">
      <c r="A8" s="96" t="s">
        <v>86</v>
      </c>
      <c r="B8" s="97" t="s">
        <v>87</v>
      </c>
      <c r="C8" s="98"/>
      <c r="D8" s="99" t="n">
        <v>10000000</v>
      </c>
      <c r="E8" s="100"/>
      <c r="F8" s="101"/>
      <c r="G8" s="101"/>
      <c r="H8" s="101"/>
      <c r="I8" s="101"/>
      <c r="J8" s="101"/>
      <c r="K8" s="101"/>
      <c r="L8" s="101"/>
      <c r="M8" s="101"/>
      <c r="N8" s="81"/>
      <c r="O8" s="81"/>
      <c r="P8" s="81"/>
      <c r="Q8" s="101"/>
      <c r="R8" s="101"/>
      <c r="S8" s="101"/>
      <c r="T8" s="101"/>
      <c r="U8" s="81"/>
      <c r="V8" s="102"/>
      <c r="W8" s="103"/>
      <c r="X8" s="94"/>
      <c r="Y8" s="103"/>
      <c r="Z8" s="103"/>
      <c r="AA8" s="103"/>
      <c r="AB8" s="103"/>
      <c r="AC8" s="103"/>
      <c r="AD8" s="103"/>
      <c r="AE8" s="103"/>
      <c r="AF8" s="103"/>
      <c r="AG8" s="103"/>
      <c r="AH8" s="95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</row>
    <row r="9" customFormat="false" ht="21" hidden="true" customHeight="true" outlineLevel="0" collapsed="false">
      <c r="A9" s="104"/>
      <c r="B9" s="105"/>
      <c r="C9" s="105"/>
      <c r="D9" s="106"/>
      <c r="E9" s="106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8"/>
      <c r="W9" s="103"/>
      <c r="X9" s="107"/>
      <c r="Y9" s="103"/>
      <c r="Z9" s="103"/>
      <c r="AA9" s="103"/>
      <c r="AB9" s="103"/>
      <c r="AC9" s="103"/>
      <c r="AD9" s="103"/>
      <c r="AE9" s="103"/>
      <c r="AF9" s="103"/>
      <c r="AG9" s="103"/>
      <c r="AH9" s="95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FQ9" s="103"/>
      <c r="FR9" s="103"/>
      <c r="FS9" s="103"/>
      <c r="FT9" s="103"/>
      <c r="FU9" s="103"/>
      <c r="FV9" s="103"/>
      <c r="FW9" s="103"/>
      <c r="FX9" s="103"/>
      <c r="FY9" s="103"/>
      <c r="FZ9" s="103"/>
      <c r="GA9" s="103"/>
      <c r="GB9" s="103"/>
      <c r="GC9" s="103"/>
      <c r="GD9" s="103"/>
      <c r="GE9" s="103"/>
      <c r="GF9" s="103"/>
      <c r="GG9" s="103"/>
      <c r="GH9" s="103"/>
      <c r="GI9" s="103"/>
      <c r="GJ9" s="103"/>
      <c r="GK9" s="103"/>
      <c r="GL9" s="103"/>
      <c r="GM9" s="103"/>
      <c r="GN9" s="103"/>
      <c r="GO9" s="103"/>
      <c r="GP9" s="103"/>
      <c r="GQ9" s="103"/>
      <c r="GR9" s="103"/>
      <c r="GS9" s="103"/>
      <c r="GT9" s="103"/>
      <c r="GU9" s="103"/>
      <c r="GV9" s="103"/>
      <c r="GW9" s="103"/>
      <c r="GX9" s="103"/>
      <c r="GY9" s="103"/>
      <c r="GZ9" s="103"/>
      <c r="HA9" s="103"/>
      <c r="HB9" s="103"/>
      <c r="HC9" s="103"/>
      <c r="HD9" s="103"/>
      <c r="HE9" s="103"/>
      <c r="HF9" s="103"/>
      <c r="HG9" s="103"/>
      <c r="HH9" s="103"/>
      <c r="HI9" s="103"/>
      <c r="HJ9" s="103"/>
      <c r="HK9" s="103"/>
      <c r="HL9" s="103"/>
      <c r="HM9" s="103"/>
      <c r="HN9" s="103"/>
      <c r="HO9" s="103"/>
      <c r="HP9" s="103"/>
      <c r="HQ9" s="103"/>
      <c r="HR9" s="103"/>
      <c r="HS9" s="103"/>
      <c r="HT9" s="103"/>
      <c r="HU9" s="103"/>
      <c r="HV9" s="103"/>
      <c r="HW9" s="103"/>
      <c r="HX9" s="103"/>
      <c r="HY9" s="103"/>
      <c r="HZ9" s="103"/>
      <c r="IA9" s="103"/>
      <c r="IB9" s="103"/>
      <c r="IC9" s="103"/>
      <c r="ID9" s="103"/>
      <c r="IE9" s="103"/>
      <c r="IF9" s="103"/>
      <c r="IG9" s="103"/>
      <c r="IH9" s="103"/>
      <c r="II9" s="103"/>
      <c r="IJ9" s="103"/>
      <c r="IK9" s="103"/>
      <c r="IL9" s="103"/>
      <c r="IM9" s="103"/>
      <c r="IN9" s="103"/>
      <c r="IO9" s="103"/>
      <c r="IP9" s="103"/>
      <c r="IQ9" s="103"/>
      <c r="IR9" s="103"/>
      <c r="IS9" s="103"/>
      <c r="IT9" s="103"/>
      <c r="IU9" s="103"/>
      <c r="IV9" s="103"/>
      <c r="IW9" s="103"/>
    </row>
    <row r="10" customFormat="false" ht="20.25" hidden="true" customHeight="false" outlineLevel="0" collapsed="false">
      <c r="A10" s="109" t="s">
        <v>88</v>
      </c>
      <c r="B10" s="110"/>
      <c r="C10" s="110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2"/>
      <c r="W10" s="103"/>
      <c r="X10" s="111"/>
      <c r="Y10" s="103"/>
      <c r="Z10" s="103"/>
      <c r="AA10" s="103"/>
      <c r="AB10" s="103"/>
      <c r="AC10" s="103"/>
      <c r="AD10" s="113"/>
      <c r="AE10" s="114"/>
      <c r="AF10" s="114"/>
      <c r="AG10" s="114"/>
      <c r="AH10" s="95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  <c r="DN10" s="103"/>
      <c r="DO10" s="103"/>
      <c r="DP10" s="103"/>
      <c r="DQ10" s="103"/>
      <c r="DR10" s="103"/>
      <c r="DS10" s="103"/>
      <c r="DT10" s="103"/>
      <c r="DU10" s="103"/>
      <c r="DV10" s="103"/>
      <c r="DW10" s="103"/>
      <c r="DX10" s="103"/>
      <c r="DY10" s="103"/>
      <c r="DZ10" s="103"/>
      <c r="EA10" s="103"/>
      <c r="EB10" s="103"/>
      <c r="EC10" s="103"/>
      <c r="ED10" s="103"/>
      <c r="EE10" s="103"/>
      <c r="EF10" s="103"/>
      <c r="EG10" s="103"/>
      <c r="EH10" s="103"/>
      <c r="EI10" s="103"/>
      <c r="EJ10" s="103"/>
      <c r="EK10" s="103"/>
      <c r="EL10" s="103"/>
      <c r="EM10" s="103"/>
      <c r="EN10" s="103"/>
      <c r="EO10" s="103"/>
      <c r="EP10" s="103"/>
      <c r="EQ10" s="103"/>
      <c r="ER10" s="103"/>
      <c r="ES10" s="103"/>
      <c r="ET10" s="103"/>
      <c r="EU10" s="103"/>
      <c r="EV10" s="103"/>
      <c r="EW10" s="103"/>
      <c r="EX10" s="103"/>
      <c r="EY10" s="103"/>
      <c r="EZ10" s="103"/>
      <c r="FA10" s="103"/>
      <c r="FB10" s="103"/>
      <c r="FC10" s="103"/>
      <c r="FD10" s="103"/>
      <c r="FE10" s="103"/>
      <c r="FF10" s="103"/>
      <c r="FG10" s="103"/>
      <c r="FH10" s="103"/>
      <c r="FI10" s="103"/>
      <c r="FJ10" s="103"/>
      <c r="FK10" s="103"/>
      <c r="FL10" s="103"/>
      <c r="FM10" s="103"/>
      <c r="FN10" s="103"/>
      <c r="FO10" s="103"/>
      <c r="FP10" s="103"/>
      <c r="FQ10" s="103"/>
      <c r="FR10" s="103"/>
      <c r="FS10" s="103"/>
      <c r="FT10" s="103"/>
      <c r="FU10" s="103"/>
      <c r="FV10" s="103"/>
      <c r="FW10" s="103"/>
      <c r="FX10" s="103"/>
      <c r="FY10" s="103"/>
      <c r="FZ10" s="103"/>
      <c r="GA10" s="103"/>
      <c r="GB10" s="103"/>
      <c r="GC10" s="103"/>
      <c r="GD10" s="103"/>
      <c r="GE10" s="103"/>
      <c r="GF10" s="103"/>
      <c r="GG10" s="103"/>
      <c r="GH10" s="103"/>
      <c r="GI10" s="103"/>
      <c r="GJ10" s="103"/>
      <c r="GK10" s="103"/>
      <c r="GL10" s="103"/>
      <c r="GM10" s="103"/>
      <c r="GN10" s="103"/>
      <c r="GO10" s="103"/>
      <c r="GP10" s="103"/>
      <c r="GQ10" s="103"/>
      <c r="GR10" s="103"/>
      <c r="GS10" s="103"/>
      <c r="GT10" s="103"/>
      <c r="GU10" s="103"/>
      <c r="GV10" s="103"/>
      <c r="GW10" s="103"/>
      <c r="GX10" s="103"/>
      <c r="GY10" s="103"/>
      <c r="GZ10" s="103"/>
      <c r="HA10" s="103"/>
      <c r="HB10" s="103"/>
      <c r="HC10" s="103"/>
      <c r="HD10" s="103"/>
      <c r="HE10" s="103"/>
      <c r="HF10" s="103"/>
      <c r="HG10" s="103"/>
      <c r="HH10" s="103"/>
      <c r="HI10" s="103"/>
      <c r="HJ10" s="103"/>
      <c r="HK10" s="103"/>
      <c r="HL10" s="103"/>
      <c r="HM10" s="103"/>
      <c r="HN10" s="103"/>
      <c r="HO10" s="103"/>
      <c r="HP10" s="103"/>
      <c r="HQ10" s="103"/>
      <c r="HR10" s="103"/>
      <c r="HS10" s="103"/>
      <c r="HT10" s="103"/>
      <c r="HU10" s="103"/>
      <c r="HV10" s="103"/>
      <c r="HW10" s="103"/>
      <c r="HX10" s="103"/>
      <c r="HY10" s="103"/>
      <c r="HZ10" s="103"/>
      <c r="IA10" s="103"/>
      <c r="IB10" s="103"/>
      <c r="IC10" s="103"/>
      <c r="ID10" s="103"/>
      <c r="IE10" s="103"/>
      <c r="IF10" s="103"/>
      <c r="IG10" s="103"/>
      <c r="IH10" s="103"/>
      <c r="II10" s="103"/>
      <c r="IJ10" s="103"/>
      <c r="IK10" s="103"/>
      <c r="IL10" s="103"/>
      <c r="IM10" s="103"/>
      <c r="IN10" s="103"/>
      <c r="IO10" s="103"/>
      <c r="IP10" s="103"/>
      <c r="IQ10" s="103"/>
      <c r="IR10" s="103"/>
      <c r="IS10" s="103"/>
      <c r="IT10" s="103"/>
      <c r="IU10" s="103"/>
      <c r="IV10" s="103"/>
      <c r="IW10" s="103"/>
    </row>
    <row r="11" customFormat="false" ht="18" hidden="true" customHeight="false" outlineLevel="0" collapsed="false">
      <c r="A11" s="104" t="s">
        <v>4</v>
      </c>
      <c r="B11" s="105"/>
      <c r="C11" s="105" t="s">
        <v>89</v>
      </c>
      <c r="D11" s="115"/>
      <c r="E11" s="116"/>
      <c r="F11" s="107" t="n">
        <f aca="false">'Filter Peak'!B11</f>
        <v>0</v>
      </c>
      <c r="G11" s="107" t="n">
        <f aca="false">'Filter Peak'!C11</f>
        <v>0</v>
      </c>
      <c r="H11" s="107" t="n">
        <f aca="false">'Filter Peak'!D11</f>
        <v>0</v>
      </c>
      <c r="I11" s="107" t="n">
        <f aca="false">'Filter Peak'!E11</f>
        <v>0</v>
      </c>
      <c r="J11" s="107" t="n">
        <f aca="false">'Filter Peak'!F11</f>
        <v>0</v>
      </c>
      <c r="K11" s="107" t="n">
        <f aca="false">'Filter Peak'!G11</f>
        <v>0</v>
      </c>
      <c r="L11" s="107" t="n">
        <f aca="false">'Filter Peak'!H11</f>
        <v>0</v>
      </c>
      <c r="M11" s="107" t="n">
        <f aca="false">'Filter Peak'!I11</f>
        <v>0</v>
      </c>
      <c r="N11" s="117" t="n">
        <f aca="false">SUM(F11:M11)</f>
        <v>0</v>
      </c>
      <c r="O11" s="117" t="n">
        <f aca="false">SUM('Filter Peak'!J11:U11)</f>
        <v>0</v>
      </c>
      <c r="P11" s="117" t="n">
        <f aca="false">SUM('Filter Peak'!V11:AG11)</f>
        <v>0</v>
      </c>
      <c r="Q11" s="107" t="n">
        <f aca="false">SUMIF('Filter Peak'!$AH$3:$IC$3,"=1",'Filter Peak'!$AH11:$IC11)</f>
        <v>0</v>
      </c>
      <c r="R11" s="107" t="n">
        <f aca="false">SUMIF('Filter Peak'!$AH$3:$IC$3,"=2",'Filter Peak'!$AH11:$IC11)</f>
        <v>0</v>
      </c>
      <c r="S11" s="107" t="n">
        <f aca="false">SUMIF('Filter Peak'!$AH$3:$IC$3,"=3",'Filter Peak'!$AH11:$IC11)</f>
        <v>0</v>
      </c>
      <c r="T11" s="107" t="n">
        <f aca="false">SUMIF('Filter Peak'!$AH$3:$IC$3,"=4",'Filter Peak'!$AH11:$IC11)</f>
        <v>0</v>
      </c>
      <c r="U11" s="117" t="n">
        <f aca="false">SUM(Q11:T11)</f>
        <v>0</v>
      </c>
      <c r="V11" s="108" t="n">
        <f aca="false">N11+O11+P11+U11</f>
        <v>0</v>
      </c>
      <c r="W11" s="118"/>
      <c r="X11" s="107" t="n">
        <f aca="false">V11-VLOOKUP(A11,'Import Peak'!$A$3:$ID$37,238,FALSE())</f>
        <v>0</v>
      </c>
      <c r="Y11" s="118"/>
      <c r="Z11" s="118"/>
      <c r="AA11" s="118"/>
      <c r="AB11" s="118"/>
      <c r="AC11" s="118"/>
      <c r="AD11" s="118"/>
      <c r="AE11" s="118"/>
      <c r="AF11" s="118"/>
      <c r="AG11" s="118"/>
      <c r="AH11" s="85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8"/>
      <c r="AV11" s="118"/>
      <c r="AW11" s="118"/>
      <c r="AX11" s="118"/>
      <c r="AY11" s="118"/>
      <c r="AZ11" s="118"/>
      <c r="BA11" s="118"/>
      <c r="BB11" s="118"/>
      <c r="BC11" s="118"/>
      <c r="BD11" s="118"/>
      <c r="BE11" s="118"/>
      <c r="BF11" s="118"/>
      <c r="BG11" s="118"/>
      <c r="BH11" s="118"/>
      <c r="BI11" s="118"/>
      <c r="BJ11" s="118"/>
      <c r="BK11" s="118"/>
      <c r="BL11" s="118"/>
      <c r="BM11" s="118"/>
      <c r="BN11" s="118"/>
      <c r="BO11" s="118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118"/>
      <c r="DX11" s="118"/>
      <c r="DY11" s="118"/>
      <c r="DZ11" s="118"/>
      <c r="EA11" s="118"/>
      <c r="EB11" s="118"/>
      <c r="EC11" s="118"/>
      <c r="ED11" s="118"/>
      <c r="EE11" s="118"/>
      <c r="EF11" s="118"/>
      <c r="EG11" s="118"/>
      <c r="EH11" s="118"/>
      <c r="EI11" s="118"/>
      <c r="EJ11" s="118"/>
      <c r="EK11" s="118"/>
      <c r="EL11" s="118"/>
      <c r="EM11" s="118"/>
      <c r="EN11" s="118"/>
      <c r="EO11" s="118"/>
      <c r="EP11" s="118"/>
      <c r="EQ11" s="118"/>
      <c r="ER11" s="118"/>
      <c r="ES11" s="118"/>
      <c r="ET11" s="118"/>
      <c r="EU11" s="118"/>
      <c r="EV11" s="118"/>
      <c r="EW11" s="118"/>
      <c r="EX11" s="118"/>
      <c r="EY11" s="118"/>
      <c r="EZ11" s="118"/>
      <c r="FA11" s="118"/>
      <c r="FB11" s="118"/>
      <c r="FC11" s="118"/>
      <c r="FD11" s="118"/>
      <c r="FE11" s="118"/>
      <c r="FF11" s="118"/>
      <c r="FG11" s="118"/>
      <c r="FH11" s="118"/>
      <c r="FI11" s="118"/>
      <c r="FJ11" s="118"/>
      <c r="FK11" s="118"/>
      <c r="FL11" s="118"/>
      <c r="FM11" s="118"/>
      <c r="FN11" s="118"/>
      <c r="FO11" s="118"/>
      <c r="FP11" s="118"/>
      <c r="FQ11" s="118"/>
      <c r="FR11" s="118"/>
      <c r="FS11" s="118"/>
      <c r="FT11" s="118"/>
      <c r="FU11" s="118"/>
      <c r="FV11" s="118"/>
      <c r="FW11" s="118"/>
      <c r="FX11" s="118"/>
      <c r="FY11" s="118"/>
      <c r="FZ11" s="118"/>
      <c r="GA11" s="118"/>
      <c r="GB11" s="118"/>
      <c r="GC11" s="118"/>
      <c r="GD11" s="118"/>
      <c r="GE11" s="118"/>
      <c r="GF11" s="118"/>
      <c r="GG11" s="118"/>
      <c r="GH11" s="118"/>
      <c r="GI11" s="118"/>
      <c r="GJ11" s="118"/>
      <c r="GK11" s="118"/>
      <c r="GL11" s="118"/>
      <c r="GM11" s="118"/>
      <c r="GN11" s="118"/>
      <c r="GO11" s="118"/>
      <c r="GP11" s="118"/>
      <c r="GQ11" s="118"/>
      <c r="GR11" s="118"/>
      <c r="GS11" s="118"/>
      <c r="GT11" s="118"/>
      <c r="GU11" s="118"/>
      <c r="GV11" s="118"/>
      <c r="GW11" s="118"/>
      <c r="GX11" s="118"/>
      <c r="GY11" s="118"/>
      <c r="GZ11" s="118"/>
      <c r="HA11" s="118"/>
      <c r="HB11" s="118"/>
      <c r="HC11" s="118"/>
      <c r="HD11" s="118"/>
      <c r="HE11" s="118"/>
      <c r="HF11" s="118"/>
      <c r="HG11" s="118"/>
      <c r="HH11" s="118"/>
      <c r="HI11" s="118"/>
      <c r="HJ11" s="118"/>
      <c r="HK11" s="118"/>
      <c r="HL11" s="118"/>
      <c r="HM11" s="118"/>
      <c r="HN11" s="118"/>
      <c r="HO11" s="118"/>
      <c r="HP11" s="118"/>
      <c r="HQ11" s="118"/>
      <c r="HR11" s="118"/>
      <c r="HS11" s="118"/>
      <c r="HT11" s="118"/>
      <c r="HU11" s="118"/>
      <c r="HV11" s="118"/>
      <c r="HW11" s="118"/>
      <c r="HX11" s="118"/>
      <c r="HY11" s="118"/>
      <c r="HZ11" s="118"/>
      <c r="IA11" s="118"/>
      <c r="IB11" s="118"/>
      <c r="IC11" s="118"/>
      <c r="ID11" s="118"/>
      <c r="IE11" s="118"/>
      <c r="IF11" s="118"/>
      <c r="IG11" s="118"/>
      <c r="IH11" s="118"/>
      <c r="II11" s="118"/>
      <c r="IJ11" s="118"/>
      <c r="IK11" s="118"/>
      <c r="IL11" s="118"/>
      <c r="IM11" s="118"/>
      <c r="IN11" s="118"/>
      <c r="IO11" s="118"/>
      <c r="IP11" s="118"/>
      <c r="IQ11" s="118"/>
      <c r="IR11" s="118"/>
      <c r="IS11" s="118"/>
      <c r="IT11" s="118"/>
      <c r="IU11" s="118"/>
      <c r="IV11" s="118"/>
      <c r="IW11" s="118"/>
    </row>
    <row r="12" customFormat="false" ht="18" hidden="true" customHeight="false" outlineLevel="0" collapsed="false">
      <c r="A12" s="104" t="s">
        <v>90</v>
      </c>
      <c r="B12" s="105"/>
      <c r="C12" s="105" t="s">
        <v>91</v>
      </c>
      <c r="D12" s="115"/>
      <c r="E12" s="116"/>
      <c r="F12" s="107"/>
      <c r="G12" s="107" t="n">
        <f aca="false">SUM(G13,G14,G16,G18,G19)</f>
        <v>0</v>
      </c>
      <c r="H12" s="107" t="n">
        <f aca="false">SUM(H13:H16,H18:H19)</f>
        <v>0</v>
      </c>
      <c r="I12" s="107" t="n">
        <f aca="false">SUM(I13:I16,I18:I19)</f>
        <v>0</v>
      </c>
      <c r="J12" s="107" t="n">
        <f aca="false">SUM(J13:J16,J18:J19)</f>
        <v>0</v>
      </c>
      <c r="K12" s="107" t="n">
        <f aca="false">SUM(K13:K16,K18:K19)</f>
        <v>0</v>
      </c>
      <c r="L12" s="107" t="n">
        <f aca="false">SUM(L13:L16,L18:L19)</f>
        <v>0</v>
      </c>
      <c r="M12" s="107" t="n">
        <f aca="false">SUM(M13:M16,M18:M19)</f>
        <v>0</v>
      </c>
      <c r="N12" s="107" t="n">
        <f aca="false">SUM(N13:N16,N18:N19)</f>
        <v>0</v>
      </c>
      <c r="O12" s="107" t="n">
        <f aca="false">SUM(O13:O16,O18:O19)</f>
        <v>0</v>
      </c>
      <c r="P12" s="107" t="n">
        <f aca="false">SUM(P13:P16,P18:P19)</f>
        <v>0</v>
      </c>
      <c r="Q12" s="107" t="n">
        <f aca="false">SUM(Q13:Q16,Q18:Q19)</f>
        <v>0</v>
      </c>
      <c r="R12" s="107" t="n">
        <f aca="false">SUM(R13:R16,R18:R19)</f>
        <v>0</v>
      </c>
      <c r="S12" s="107" t="n">
        <f aca="false">SUM(S13:S16,S18:S19)</f>
        <v>0</v>
      </c>
      <c r="T12" s="107" t="n">
        <f aca="false">SUM(T13:T16,T18:T19)</f>
        <v>0</v>
      </c>
      <c r="U12" s="107" t="n">
        <f aca="false">SUM(U13:U16,U18:U19)</f>
        <v>0</v>
      </c>
      <c r="V12" s="107" t="n">
        <f aca="false">SUM(V13:V16,V18:V19)</f>
        <v>0</v>
      </c>
      <c r="W12" s="107"/>
      <c r="X12" s="107" t="e">
        <f aca="false">SUM(X13:X16,X18:X19)</f>
        <v>#N/A</v>
      </c>
      <c r="Y12" s="118"/>
      <c r="Z12" s="118"/>
      <c r="AA12" s="118"/>
      <c r="AB12" s="118"/>
      <c r="AC12" s="118"/>
      <c r="AD12" s="118"/>
      <c r="AE12" s="118"/>
      <c r="AF12" s="118"/>
      <c r="AG12" s="118"/>
      <c r="AH12" s="85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  <c r="BO12" s="118"/>
      <c r="BP12" s="118"/>
      <c r="BQ12" s="118"/>
      <c r="BR12" s="118"/>
      <c r="BS12" s="118"/>
      <c r="BT12" s="118"/>
      <c r="BU12" s="118"/>
      <c r="BV12" s="118"/>
      <c r="BW12" s="118"/>
      <c r="BX12" s="118"/>
      <c r="BY12" s="118"/>
      <c r="BZ12" s="118"/>
      <c r="CA12" s="118"/>
      <c r="CB12" s="118"/>
      <c r="CC12" s="118"/>
      <c r="CD12" s="118"/>
      <c r="CE12" s="118"/>
      <c r="CF12" s="118"/>
      <c r="CG12" s="118"/>
      <c r="CH12" s="118"/>
      <c r="CI12" s="118"/>
      <c r="CJ12" s="118"/>
      <c r="CK12" s="118"/>
      <c r="CL12" s="118"/>
      <c r="CM12" s="118"/>
      <c r="CN12" s="118"/>
      <c r="CO12" s="118"/>
      <c r="CP12" s="118"/>
      <c r="CQ12" s="118"/>
      <c r="CR12" s="118"/>
      <c r="CS12" s="118"/>
      <c r="CT12" s="118"/>
      <c r="CU12" s="118"/>
      <c r="CV12" s="118"/>
      <c r="CW12" s="118"/>
      <c r="CX12" s="118"/>
      <c r="CY12" s="118"/>
      <c r="CZ12" s="118"/>
      <c r="DA12" s="118"/>
      <c r="DB12" s="118"/>
      <c r="DC12" s="118"/>
      <c r="DD12" s="118"/>
      <c r="DE12" s="118"/>
      <c r="DF12" s="118"/>
      <c r="DG12" s="118"/>
      <c r="DH12" s="118"/>
      <c r="DI12" s="118"/>
      <c r="DJ12" s="118"/>
      <c r="DK12" s="118"/>
      <c r="DL12" s="118"/>
      <c r="DM12" s="118"/>
      <c r="DN12" s="118"/>
      <c r="DO12" s="118"/>
      <c r="DP12" s="118"/>
      <c r="DQ12" s="118"/>
      <c r="DR12" s="118"/>
      <c r="DS12" s="118"/>
      <c r="DT12" s="118"/>
      <c r="DU12" s="118"/>
      <c r="DV12" s="118"/>
      <c r="DW12" s="118"/>
      <c r="DX12" s="118"/>
      <c r="DY12" s="118"/>
      <c r="DZ12" s="118"/>
      <c r="EA12" s="118"/>
      <c r="EB12" s="118"/>
      <c r="EC12" s="118"/>
      <c r="ED12" s="118"/>
      <c r="EE12" s="118"/>
      <c r="EF12" s="118"/>
      <c r="EG12" s="118"/>
      <c r="EH12" s="118"/>
      <c r="EI12" s="118"/>
      <c r="EJ12" s="118"/>
      <c r="EK12" s="118"/>
      <c r="EL12" s="118"/>
      <c r="EM12" s="118"/>
      <c r="EN12" s="118"/>
      <c r="EO12" s="118"/>
      <c r="EP12" s="118"/>
      <c r="EQ12" s="118"/>
      <c r="ER12" s="118"/>
      <c r="ES12" s="118"/>
      <c r="ET12" s="118"/>
      <c r="EU12" s="118"/>
      <c r="EV12" s="118"/>
      <c r="EW12" s="118"/>
      <c r="EX12" s="118"/>
      <c r="EY12" s="118"/>
      <c r="EZ12" s="118"/>
      <c r="FA12" s="118"/>
      <c r="FB12" s="118"/>
      <c r="FC12" s="118"/>
      <c r="FD12" s="118"/>
      <c r="FE12" s="118"/>
      <c r="FF12" s="118"/>
      <c r="FG12" s="118"/>
      <c r="FH12" s="118"/>
      <c r="FI12" s="118"/>
      <c r="FJ12" s="118"/>
      <c r="FK12" s="118"/>
      <c r="FL12" s="118"/>
      <c r="FM12" s="118"/>
      <c r="FN12" s="118"/>
      <c r="FO12" s="118"/>
      <c r="FP12" s="118"/>
      <c r="FQ12" s="118"/>
      <c r="FR12" s="118"/>
      <c r="FS12" s="118"/>
      <c r="FT12" s="118"/>
      <c r="FU12" s="118"/>
      <c r="FV12" s="118"/>
      <c r="FW12" s="118"/>
      <c r="FX12" s="118"/>
      <c r="FY12" s="118"/>
      <c r="FZ12" s="118"/>
      <c r="GA12" s="118"/>
      <c r="GB12" s="118"/>
      <c r="GC12" s="118"/>
      <c r="GD12" s="118"/>
      <c r="GE12" s="118"/>
      <c r="GF12" s="118"/>
      <c r="GG12" s="118"/>
      <c r="GH12" s="118"/>
      <c r="GI12" s="118"/>
      <c r="GJ12" s="118"/>
      <c r="GK12" s="118"/>
      <c r="GL12" s="118"/>
      <c r="GM12" s="118"/>
      <c r="GN12" s="118"/>
      <c r="GO12" s="118"/>
      <c r="GP12" s="118"/>
      <c r="GQ12" s="118"/>
      <c r="GR12" s="118"/>
      <c r="GS12" s="118"/>
      <c r="GT12" s="118"/>
      <c r="GU12" s="118"/>
      <c r="GV12" s="118"/>
      <c r="GW12" s="118"/>
      <c r="GX12" s="118"/>
      <c r="GY12" s="118"/>
      <c r="GZ12" s="118"/>
      <c r="HA12" s="118"/>
      <c r="HB12" s="118"/>
      <c r="HC12" s="118"/>
      <c r="HD12" s="118"/>
      <c r="HE12" s="118"/>
      <c r="HF12" s="118"/>
      <c r="HG12" s="118"/>
      <c r="HH12" s="118"/>
      <c r="HI12" s="118"/>
      <c r="HJ12" s="118"/>
      <c r="HK12" s="118"/>
      <c r="HL12" s="118"/>
      <c r="HM12" s="118"/>
      <c r="HN12" s="118"/>
      <c r="HO12" s="118"/>
      <c r="HP12" s="118"/>
      <c r="HQ12" s="118"/>
      <c r="HR12" s="118"/>
      <c r="HS12" s="118"/>
      <c r="HT12" s="118"/>
      <c r="HU12" s="118"/>
      <c r="HV12" s="118"/>
      <c r="HW12" s="118"/>
      <c r="HX12" s="118"/>
      <c r="HY12" s="118"/>
      <c r="HZ12" s="118"/>
      <c r="IA12" s="118"/>
      <c r="IB12" s="118"/>
      <c r="IC12" s="118"/>
      <c r="ID12" s="118"/>
      <c r="IE12" s="118"/>
      <c r="IF12" s="118"/>
      <c r="IG12" s="118"/>
      <c r="IH12" s="118"/>
      <c r="II12" s="118"/>
      <c r="IJ12" s="118"/>
      <c r="IK12" s="118"/>
      <c r="IL12" s="118"/>
      <c r="IM12" s="118"/>
      <c r="IN12" s="118"/>
      <c r="IO12" s="118"/>
      <c r="IP12" s="118"/>
      <c r="IQ12" s="118"/>
      <c r="IR12" s="118"/>
      <c r="IS12" s="118"/>
      <c r="IT12" s="118"/>
      <c r="IU12" s="118"/>
      <c r="IV12" s="118"/>
      <c r="IW12" s="118"/>
    </row>
    <row r="13" customFormat="false" ht="18" hidden="true" customHeight="false" outlineLevel="0" collapsed="false">
      <c r="A13" s="104" t="s">
        <v>11</v>
      </c>
      <c r="B13" s="105"/>
      <c r="C13" s="105" t="s">
        <v>91</v>
      </c>
      <c r="D13" s="115"/>
      <c r="E13" s="116"/>
      <c r="F13" s="107" t="n">
        <f aca="false">'Filter Peak'!B12</f>
        <v>0</v>
      </c>
      <c r="G13" s="107" t="n">
        <f aca="false">'Filter Peak'!C12</f>
        <v>0</v>
      </c>
      <c r="H13" s="107" t="n">
        <f aca="false">'Filter Peak'!D12</f>
        <v>0</v>
      </c>
      <c r="I13" s="107" t="n">
        <f aca="false">'Filter Peak'!E12</f>
        <v>0</v>
      </c>
      <c r="J13" s="107" t="n">
        <f aca="false">'Filter Peak'!F12</f>
        <v>0</v>
      </c>
      <c r="K13" s="107" t="n">
        <f aca="false">'Filter Peak'!G12</f>
        <v>0</v>
      </c>
      <c r="L13" s="107" t="n">
        <f aca="false">'Filter Peak'!H12</f>
        <v>0</v>
      </c>
      <c r="M13" s="107" t="n">
        <f aca="false">'Filter Peak'!I12</f>
        <v>0</v>
      </c>
      <c r="N13" s="117" t="n">
        <f aca="false">SUM(F13:M13)</f>
        <v>0</v>
      </c>
      <c r="O13" s="117" t="n">
        <f aca="false">SUM('Filter Peak'!J12:U12)</f>
        <v>0</v>
      </c>
      <c r="P13" s="117" t="n">
        <f aca="false">SUM('Filter Peak'!V12:AG12)</f>
        <v>0</v>
      </c>
      <c r="Q13" s="107" t="n">
        <f aca="false">SUMIF('Filter Peak'!$AH$3:$IC$3,"=1",'Filter Peak'!$AH12:$IC12)</f>
        <v>0</v>
      </c>
      <c r="R13" s="107" t="n">
        <f aca="false">SUMIF('Filter Peak'!$AH$3:$IC$3,"=2",'Filter Peak'!$AH12:$IC12)</f>
        <v>0</v>
      </c>
      <c r="S13" s="107" t="n">
        <f aca="false">SUMIF('Filter Peak'!$AH$3:$IC$3,"=3",'Filter Peak'!$AH12:$IC12)</f>
        <v>0</v>
      </c>
      <c r="T13" s="107" t="n">
        <f aca="false">SUMIF('Filter Peak'!$AH$3:$IC$3,"=4",'Filter Peak'!$AH12:$IC12)</f>
        <v>0</v>
      </c>
      <c r="U13" s="117" t="n">
        <f aca="false">SUM(Q13:T13)</f>
        <v>0</v>
      </c>
      <c r="V13" s="108" t="n">
        <f aca="false">N13+O13+P13+U13</f>
        <v>0</v>
      </c>
      <c r="W13" s="118"/>
      <c r="X13" s="107" t="n">
        <f aca="false">V13-VLOOKUP(A13,'Import Peak'!$A$3:$ID$37,238,FALSE())</f>
        <v>0</v>
      </c>
      <c r="Y13" s="118"/>
      <c r="Z13" s="118"/>
      <c r="AA13" s="118"/>
      <c r="AB13" s="118"/>
      <c r="AC13" s="118"/>
      <c r="AD13" s="118"/>
      <c r="AE13" s="118"/>
      <c r="AF13" s="118"/>
      <c r="AG13" s="118"/>
      <c r="AH13" s="85"/>
      <c r="AI13" s="118"/>
      <c r="AJ13" s="118"/>
      <c r="AK13" s="118"/>
      <c r="AL13" s="118"/>
      <c r="AM13" s="118"/>
      <c r="AN13" s="118"/>
      <c r="AO13" s="118"/>
      <c r="AP13" s="118"/>
      <c r="AQ13" s="118"/>
      <c r="AR13" s="118"/>
      <c r="AS13" s="118"/>
      <c r="AT13" s="118"/>
      <c r="AU13" s="118"/>
      <c r="AV13" s="118"/>
      <c r="AW13" s="118"/>
      <c r="AX13" s="118"/>
      <c r="AY13" s="118"/>
      <c r="AZ13" s="118"/>
      <c r="BA13" s="118"/>
      <c r="BB13" s="118"/>
      <c r="BC13" s="118"/>
      <c r="BD13" s="118"/>
      <c r="BE13" s="118"/>
      <c r="BF13" s="118"/>
      <c r="BG13" s="118"/>
      <c r="BH13" s="118"/>
      <c r="BI13" s="118"/>
      <c r="BJ13" s="118"/>
      <c r="BK13" s="118"/>
      <c r="BL13" s="118"/>
      <c r="BM13" s="118"/>
      <c r="BN13" s="118"/>
      <c r="BO13" s="118"/>
      <c r="BP13" s="118"/>
      <c r="BQ13" s="118"/>
      <c r="BR13" s="118"/>
      <c r="BS13" s="118"/>
      <c r="BT13" s="118"/>
      <c r="BU13" s="118"/>
      <c r="BV13" s="118"/>
      <c r="BW13" s="118"/>
      <c r="BX13" s="118"/>
      <c r="BY13" s="118"/>
      <c r="BZ13" s="118"/>
      <c r="CA13" s="118"/>
      <c r="CB13" s="118"/>
      <c r="CC13" s="118"/>
      <c r="CD13" s="118"/>
      <c r="CE13" s="118"/>
      <c r="CF13" s="118"/>
      <c r="CG13" s="118"/>
      <c r="CH13" s="118"/>
      <c r="CI13" s="118"/>
      <c r="CJ13" s="118"/>
      <c r="CK13" s="118"/>
      <c r="CL13" s="118"/>
      <c r="CM13" s="118"/>
      <c r="CN13" s="118"/>
      <c r="CO13" s="118"/>
      <c r="CP13" s="118"/>
      <c r="CQ13" s="118"/>
      <c r="CR13" s="118"/>
      <c r="CS13" s="118"/>
      <c r="CT13" s="118"/>
      <c r="CU13" s="118"/>
      <c r="CV13" s="118"/>
      <c r="CW13" s="118"/>
      <c r="CX13" s="118"/>
      <c r="CY13" s="118"/>
      <c r="CZ13" s="118"/>
      <c r="DA13" s="118"/>
      <c r="DB13" s="118"/>
      <c r="DC13" s="118"/>
      <c r="DD13" s="118"/>
      <c r="DE13" s="118"/>
      <c r="DF13" s="118"/>
      <c r="DG13" s="118"/>
      <c r="DH13" s="118"/>
      <c r="DI13" s="118"/>
      <c r="DJ13" s="118"/>
      <c r="DK13" s="118"/>
      <c r="DL13" s="118"/>
      <c r="DM13" s="118"/>
      <c r="DN13" s="118"/>
      <c r="DO13" s="118"/>
      <c r="DP13" s="118"/>
      <c r="DQ13" s="118"/>
      <c r="DR13" s="118"/>
      <c r="DS13" s="118"/>
      <c r="DT13" s="118"/>
      <c r="DU13" s="118"/>
      <c r="DV13" s="118"/>
      <c r="DW13" s="118"/>
      <c r="DX13" s="118"/>
      <c r="DY13" s="118"/>
      <c r="DZ13" s="118"/>
      <c r="EA13" s="118"/>
      <c r="EB13" s="118"/>
      <c r="EC13" s="118"/>
      <c r="ED13" s="118"/>
      <c r="EE13" s="118"/>
      <c r="EF13" s="118"/>
      <c r="EG13" s="118"/>
      <c r="EH13" s="118"/>
      <c r="EI13" s="118"/>
      <c r="EJ13" s="118"/>
      <c r="EK13" s="118"/>
      <c r="EL13" s="118"/>
      <c r="EM13" s="118"/>
      <c r="EN13" s="118"/>
      <c r="EO13" s="118"/>
      <c r="EP13" s="118"/>
      <c r="EQ13" s="118"/>
      <c r="ER13" s="118"/>
      <c r="ES13" s="118"/>
      <c r="ET13" s="118"/>
      <c r="EU13" s="118"/>
      <c r="EV13" s="118"/>
      <c r="EW13" s="118"/>
      <c r="EX13" s="118"/>
      <c r="EY13" s="118"/>
      <c r="EZ13" s="118"/>
      <c r="FA13" s="118"/>
      <c r="FB13" s="118"/>
      <c r="FC13" s="118"/>
      <c r="FD13" s="118"/>
      <c r="FE13" s="118"/>
      <c r="FF13" s="118"/>
      <c r="FG13" s="118"/>
      <c r="FH13" s="118"/>
      <c r="FI13" s="118"/>
      <c r="FJ13" s="118"/>
      <c r="FK13" s="118"/>
      <c r="FL13" s="118"/>
      <c r="FM13" s="118"/>
      <c r="FN13" s="118"/>
      <c r="FO13" s="118"/>
      <c r="FP13" s="118"/>
      <c r="FQ13" s="118"/>
      <c r="FR13" s="118"/>
      <c r="FS13" s="118"/>
      <c r="FT13" s="118"/>
      <c r="FU13" s="118"/>
      <c r="FV13" s="118"/>
      <c r="FW13" s="118"/>
      <c r="FX13" s="118"/>
      <c r="FY13" s="118"/>
      <c r="FZ13" s="118"/>
      <c r="GA13" s="118"/>
      <c r="GB13" s="118"/>
      <c r="GC13" s="118"/>
      <c r="GD13" s="118"/>
      <c r="GE13" s="118"/>
      <c r="GF13" s="118"/>
      <c r="GG13" s="118"/>
      <c r="GH13" s="118"/>
      <c r="GI13" s="118"/>
      <c r="GJ13" s="118"/>
      <c r="GK13" s="118"/>
      <c r="GL13" s="118"/>
      <c r="GM13" s="118"/>
      <c r="GN13" s="118"/>
      <c r="GO13" s="118"/>
      <c r="GP13" s="118"/>
      <c r="GQ13" s="118"/>
      <c r="GR13" s="118"/>
      <c r="GS13" s="118"/>
      <c r="GT13" s="118"/>
      <c r="GU13" s="118"/>
      <c r="GV13" s="118"/>
      <c r="GW13" s="118"/>
      <c r="GX13" s="118"/>
      <c r="GY13" s="118"/>
      <c r="GZ13" s="118"/>
      <c r="HA13" s="118"/>
      <c r="HB13" s="118"/>
      <c r="HC13" s="118"/>
      <c r="HD13" s="118"/>
      <c r="HE13" s="118"/>
      <c r="HF13" s="118"/>
      <c r="HG13" s="118"/>
      <c r="HH13" s="118"/>
      <c r="HI13" s="118"/>
      <c r="HJ13" s="118"/>
      <c r="HK13" s="118"/>
      <c r="HL13" s="118"/>
      <c r="HM13" s="118"/>
      <c r="HN13" s="118"/>
      <c r="HO13" s="118"/>
      <c r="HP13" s="118"/>
      <c r="HQ13" s="118"/>
      <c r="HR13" s="118"/>
      <c r="HS13" s="118"/>
      <c r="HT13" s="118"/>
      <c r="HU13" s="118"/>
      <c r="HV13" s="118"/>
      <c r="HW13" s="118"/>
      <c r="HX13" s="118"/>
      <c r="HY13" s="118"/>
      <c r="HZ13" s="118"/>
      <c r="IA13" s="118"/>
      <c r="IB13" s="118"/>
      <c r="IC13" s="118"/>
      <c r="ID13" s="118"/>
      <c r="IE13" s="118"/>
      <c r="IF13" s="118"/>
      <c r="IG13" s="118"/>
      <c r="IH13" s="118"/>
      <c r="II13" s="118"/>
      <c r="IJ13" s="118"/>
      <c r="IK13" s="118"/>
      <c r="IL13" s="118"/>
      <c r="IM13" s="118"/>
      <c r="IN13" s="118"/>
      <c r="IO13" s="118"/>
      <c r="IP13" s="118"/>
      <c r="IQ13" s="118"/>
      <c r="IR13" s="118"/>
      <c r="IS13" s="118"/>
      <c r="IT13" s="118"/>
      <c r="IU13" s="118"/>
      <c r="IV13" s="118"/>
      <c r="IW13" s="118"/>
    </row>
    <row r="14" customFormat="false" ht="18" hidden="true" customHeight="false" outlineLevel="0" collapsed="false">
      <c r="A14" s="104" t="s">
        <v>17</v>
      </c>
      <c r="B14" s="105"/>
      <c r="C14" s="105" t="s">
        <v>91</v>
      </c>
      <c r="D14" s="115"/>
      <c r="E14" s="116"/>
      <c r="F14" s="107" t="n">
        <f aca="false">'Filter Peak'!B15</f>
        <v>0</v>
      </c>
      <c r="G14" s="107" t="n">
        <f aca="false">'Filter Peak'!C15</f>
        <v>0</v>
      </c>
      <c r="H14" s="107" t="n">
        <f aca="false">'Filter Peak'!D15</f>
        <v>0</v>
      </c>
      <c r="I14" s="107" t="n">
        <f aca="false">'Filter Peak'!E15</f>
        <v>0</v>
      </c>
      <c r="J14" s="107" t="n">
        <f aca="false">'Filter Peak'!F15</f>
        <v>0</v>
      </c>
      <c r="K14" s="107" t="n">
        <f aca="false">'Filter Peak'!G15</f>
        <v>0</v>
      </c>
      <c r="L14" s="107" t="n">
        <f aca="false">'Filter Peak'!H15</f>
        <v>0</v>
      </c>
      <c r="M14" s="107" t="n">
        <f aca="false">'Filter Peak'!I15</f>
        <v>0</v>
      </c>
      <c r="N14" s="117" t="n">
        <f aca="false">SUM(F14:M14)</f>
        <v>0</v>
      </c>
      <c r="O14" s="117" t="n">
        <f aca="false">SUM('Filter Peak'!J15:U15)</f>
        <v>0</v>
      </c>
      <c r="P14" s="117" t="n">
        <f aca="false">SUM('Filter Peak'!V15:AG15)</f>
        <v>0</v>
      </c>
      <c r="Q14" s="107" t="n">
        <f aca="false">SUMIF('Filter Peak'!$AH$3:$IC$3,"=1",'Filter Peak'!$AH15:$IC15)</f>
        <v>0</v>
      </c>
      <c r="R14" s="107" t="n">
        <f aca="false">SUMIF('Filter Peak'!$AH$3:$IC$3,"=2",'Filter Peak'!$AH15:$IC15)</f>
        <v>0</v>
      </c>
      <c r="S14" s="107" t="n">
        <f aca="false">SUMIF('Filter Peak'!$AH$3:$IC$3,"=3",'Filter Peak'!$AH15:$IC15)</f>
        <v>0</v>
      </c>
      <c r="T14" s="107" t="n">
        <f aca="false">SUMIF('Filter Peak'!$AH$3:$IC$3,"=4",'Filter Peak'!$AH15:$IC15)</f>
        <v>0</v>
      </c>
      <c r="U14" s="117" t="n">
        <f aca="false">SUM(Q14:T14)</f>
        <v>0</v>
      </c>
      <c r="V14" s="108" t="n">
        <f aca="false">N14+O14+P14+U14</f>
        <v>0</v>
      </c>
      <c r="W14" s="118"/>
      <c r="X14" s="107" t="n">
        <f aca="false">V14-VLOOKUP(A14,'Import Peak'!$A$3:$ID$37,238,FALSE())</f>
        <v>0</v>
      </c>
      <c r="Y14" s="118"/>
      <c r="Z14" s="118"/>
      <c r="AA14" s="118"/>
      <c r="AB14" s="118"/>
      <c r="AC14" s="118"/>
      <c r="AD14" s="118"/>
      <c r="AE14" s="118"/>
      <c r="AF14" s="118"/>
      <c r="AG14" s="118"/>
      <c r="AH14" s="85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8"/>
      <c r="BK14" s="118"/>
      <c r="BL14" s="118"/>
      <c r="BM14" s="118"/>
      <c r="BN14" s="118"/>
      <c r="BO14" s="118"/>
      <c r="BP14" s="118"/>
      <c r="BQ14" s="118"/>
      <c r="BR14" s="118"/>
      <c r="BS14" s="118"/>
      <c r="BT14" s="118"/>
      <c r="BU14" s="118"/>
      <c r="BV14" s="118"/>
      <c r="BW14" s="118"/>
      <c r="BX14" s="118"/>
      <c r="BY14" s="118"/>
      <c r="BZ14" s="118"/>
      <c r="CA14" s="118"/>
      <c r="CB14" s="118"/>
      <c r="CC14" s="118"/>
      <c r="CD14" s="118"/>
      <c r="CE14" s="118"/>
      <c r="CF14" s="118"/>
      <c r="CG14" s="118"/>
      <c r="CH14" s="118"/>
      <c r="CI14" s="118"/>
      <c r="CJ14" s="118"/>
      <c r="CK14" s="118"/>
      <c r="CL14" s="118"/>
      <c r="CM14" s="118"/>
      <c r="CN14" s="118"/>
      <c r="CO14" s="118"/>
      <c r="CP14" s="118"/>
      <c r="CQ14" s="118"/>
      <c r="CR14" s="118"/>
      <c r="CS14" s="118"/>
      <c r="CT14" s="118"/>
      <c r="CU14" s="118"/>
      <c r="CV14" s="118"/>
      <c r="CW14" s="118"/>
      <c r="CX14" s="118"/>
      <c r="CY14" s="118"/>
      <c r="CZ14" s="118"/>
      <c r="DA14" s="118"/>
      <c r="DB14" s="118"/>
      <c r="DC14" s="118"/>
      <c r="DD14" s="118"/>
      <c r="DE14" s="118"/>
      <c r="DF14" s="118"/>
      <c r="DG14" s="118"/>
      <c r="DH14" s="118"/>
      <c r="DI14" s="118"/>
      <c r="DJ14" s="118"/>
      <c r="DK14" s="118"/>
      <c r="DL14" s="118"/>
      <c r="DM14" s="118"/>
      <c r="DN14" s="118"/>
      <c r="DO14" s="118"/>
      <c r="DP14" s="118"/>
      <c r="DQ14" s="118"/>
      <c r="DR14" s="118"/>
      <c r="DS14" s="118"/>
      <c r="DT14" s="118"/>
      <c r="DU14" s="118"/>
      <c r="DV14" s="118"/>
      <c r="DW14" s="118"/>
      <c r="DX14" s="118"/>
      <c r="DY14" s="118"/>
      <c r="DZ14" s="118"/>
      <c r="EA14" s="118"/>
      <c r="EB14" s="118"/>
      <c r="EC14" s="118"/>
      <c r="ED14" s="118"/>
      <c r="EE14" s="118"/>
      <c r="EF14" s="118"/>
      <c r="EG14" s="118"/>
      <c r="EH14" s="118"/>
      <c r="EI14" s="118"/>
      <c r="EJ14" s="118"/>
      <c r="EK14" s="118"/>
      <c r="EL14" s="118"/>
      <c r="EM14" s="118"/>
      <c r="EN14" s="118"/>
      <c r="EO14" s="118"/>
      <c r="EP14" s="118"/>
      <c r="EQ14" s="118"/>
      <c r="ER14" s="118"/>
      <c r="ES14" s="118"/>
      <c r="ET14" s="118"/>
      <c r="EU14" s="118"/>
      <c r="EV14" s="118"/>
      <c r="EW14" s="118"/>
      <c r="EX14" s="118"/>
      <c r="EY14" s="118"/>
      <c r="EZ14" s="118"/>
      <c r="FA14" s="118"/>
      <c r="FB14" s="118"/>
      <c r="FC14" s="118"/>
      <c r="FD14" s="118"/>
      <c r="FE14" s="118"/>
      <c r="FF14" s="118"/>
      <c r="FG14" s="118"/>
      <c r="FH14" s="118"/>
      <c r="FI14" s="118"/>
      <c r="FJ14" s="118"/>
      <c r="FK14" s="118"/>
      <c r="FL14" s="118"/>
      <c r="FM14" s="118"/>
      <c r="FN14" s="118"/>
      <c r="FO14" s="118"/>
      <c r="FP14" s="118"/>
      <c r="FQ14" s="118"/>
      <c r="FR14" s="118"/>
      <c r="FS14" s="118"/>
      <c r="FT14" s="118"/>
      <c r="FU14" s="118"/>
      <c r="FV14" s="118"/>
      <c r="FW14" s="118"/>
      <c r="FX14" s="118"/>
      <c r="FY14" s="118"/>
      <c r="FZ14" s="118"/>
      <c r="GA14" s="118"/>
      <c r="GB14" s="118"/>
      <c r="GC14" s="118"/>
      <c r="GD14" s="118"/>
      <c r="GE14" s="118"/>
      <c r="GF14" s="118"/>
      <c r="GG14" s="118"/>
      <c r="GH14" s="118"/>
      <c r="GI14" s="118"/>
      <c r="GJ14" s="118"/>
      <c r="GK14" s="118"/>
      <c r="GL14" s="118"/>
      <c r="GM14" s="118"/>
      <c r="GN14" s="118"/>
      <c r="GO14" s="118"/>
      <c r="GP14" s="118"/>
      <c r="GQ14" s="118"/>
      <c r="GR14" s="118"/>
      <c r="GS14" s="118"/>
      <c r="GT14" s="118"/>
      <c r="GU14" s="118"/>
      <c r="GV14" s="118"/>
      <c r="GW14" s="118"/>
      <c r="GX14" s="118"/>
      <c r="GY14" s="118"/>
      <c r="GZ14" s="118"/>
      <c r="HA14" s="118"/>
      <c r="HB14" s="118"/>
      <c r="HC14" s="118"/>
      <c r="HD14" s="118"/>
      <c r="HE14" s="118"/>
      <c r="HF14" s="118"/>
      <c r="HG14" s="118"/>
      <c r="HH14" s="118"/>
      <c r="HI14" s="118"/>
      <c r="HJ14" s="118"/>
      <c r="HK14" s="118"/>
      <c r="HL14" s="118"/>
      <c r="HM14" s="118"/>
      <c r="HN14" s="118"/>
      <c r="HO14" s="118"/>
      <c r="HP14" s="118"/>
      <c r="HQ14" s="118"/>
      <c r="HR14" s="118"/>
      <c r="HS14" s="118"/>
      <c r="HT14" s="118"/>
      <c r="HU14" s="118"/>
      <c r="HV14" s="118"/>
      <c r="HW14" s="118"/>
      <c r="HX14" s="118"/>
      <c r="HY14" s="118"/>
      <c r="HZ14" s="118"/>
      <c r="IA14" s="118"/>
      <c r="IB14" s="118"/>
      <c r="IC14" s="118"/>
      <c r="ID14" s="118"/>
      <c r="IE14" s="118"/>
      <c r="IF14" s="118"/>
      <c r="IG14" s="118"/>
      <c r="IH14" s="118"/>
      <c r="II14" s="118"/>
      <c r="IJ14" s="118"/>
      <c r="IK14" s="118"/>
      <c r="IL14" s="118"/>
      <c r="IM14" s="118"/>
      <c r="IN14" s="118"/>
      <c r="IO14" s="118"/>
      <c r="IP14" s="118"/>
      <c r="IQ14" s="118"/>
      <c r="IR14" s="118"/>
      <c r="IS14" s="118"/>
      <c r="IT14" s="118"/>
      <c r="IU14" s="118"/>
      <c r="IV14" s="118"/>
      <c r="IW14" s="118"/>
    </row>
    <row r="15" customFormat="false" ht="18" hidden="true" customHeight="false" outlineLevel="0" collapsed="false">
      <c r="A15" s="104" t="s">
        <v>48</v>
      </c>
      <c r="B15" s="105"/>
      <c r="C15" s="105" t="s">
        <v>91</v>
      </c>
      <c r="D15" s="115"/>
      <c r="E15" s="116"/>
      <c r="F15" s="107" t="n">
        <f aca="false">'Filter Peak'!B16</f>
        <v>0</v>
      </c>
      <c r="G15" s="107" t="n">
        <f aca="false">'Filter Peak'!C16</f>
        <v>0</v>
      </c>
      <c r="H15" s="107" t="n">
        <f aca="false">'Filter Peak'!D16</f>
        <v>0</v>
      </c>
      <c r="I15" s="107" t="n">
        <f aca="false">'Filter Peak'!E16</f>
        <v>0</v>
      </c>
      <c r="J15" s="107" t="n">
        <f aca="false">'Filter Peak'!F16</f>
        <v>0</v>
      </c>
      <c r="K15" s="107" t="n">
        <f aca="false">'Filter Peak'!G16</f>
        <v>0</v>
      </c>
      <c r="L15" s="107" t="n">
        <f aca="false">'Filter Peak'!H16</f>
        <v>0</v>
      </c>
      <c r="M15" s="107" t="n">
        <f aca="false">'Filter Peak'!I16</f>
        <v>0</v>
      </c>
      <c r="N15" s="117" t="n">
        <f aca="false">SUM(F15:M15)</f>
        <v>0</v>
      </c>
      <c r="O15" s="117" t="n">
        <f aca="false">SUM('Filter Peak'!J16:U16)</f>
        <v>0</v>
      </c>
      <c r="P15" s="117" t="n">
        <f aca="false">SUM('Filter Peak'!V16:AG16)</f>
        <v>0</v>
      </c>
      <c r="Q15" s="107" t="n">
        <f aca="false">SUMIF('Filter Peak'!$AH$3:$IC$3,"=1",'Filter Peak'!$AH16:$IC16)</f>
        <v>0</v>
      </c>
      <c r="R15" s="107" t="n">
        <f aca="false">SUMIF('Filter Peak'!$AH$3:$IC$3,"=2",'Filter Peak'!$AH16:$IC16)</f>
        <v>0</v>
      </c>
      <c r="S15" s="107" t="n">
        <f aca="false">SUMIF('Filter Peak'!$AH$3:$IC$3,"=3",'Filter Peak'!$AH16:$IC16)</f>
        <v>0</v>
      </c>
      <c r="T15" s="107" t="n">
        <f aca="false">SUMIF('Filter Peak'!$AH$3:$IC$3,"=4",'Filter Peak'!$AH16:$IC16)</f>
        <v>0</v>
      </c>
      <c r="U15" s="117" t="n">
        <f aca="false">SUM(Q15:T15)</f>
        <v>0</v>
      </c>
      <c r="V15" s="108" t="n">
        <f aca="false">N15+O15+P15+U15</f>
        <v>0</v>
      </c>
      <c r="W15" s="118"/>
      <c r="X15" s="107" t="e">
        <f aca="false">V15-VLOOKUP(A15,'Import Peak'!$A$3:$ID$37,238,FALSE())</f>
        <v>#N/A</v>
      </c>
      <c r="Y15" s="118"/>
      <c r="Z15" s="118"/>
      <c r="AA15" s="118"/>
      <c r="AB15" s="118"/>
      <c r="AC15" s="118"/>
      <c r="AD15" s="118"/>
      <c r="AE15" s="118"/>
      <c r="AF15" s="118"/>
      <c r="AG15" s="118"/>
      <c r="AH15" s="85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  <c r="BE15" s="118"/>
      <c r="BF15" s="118"/>
      <c r="BG15" s="118"/>
      <c r="BH15" s="118"/>
      <c r="BI15" s="118"/>
      <c r="BJ15" s="118"/>
      <c r="BK15" s="118"/>
      <c r="BL15" s="118"/>
      <c r="BM15" s="118"/>
      <c r="BN15" s="118"/>
      <c r="BO15" s="118"/>
      <c r="BP15" s="118"/>
      <c r="BQ15" s="118"/>
      <c r="BR15" s="118"/>
      <c r="BS15" s="118"/>
      <c r="BT15" s="118"/>
      <c r="BU15" s="118"/>
      <c r="BV15" s="118"/>
      <c r="BW15" s="118"/>
      <c r="BX15" s="118"/>
      <c r="BY15" s="118"/>
      <c r="BZ15" s="118"/>
      <c r="CA15" s="118"/>
      <c r="CB15" s="118"/>
      <c r="CC15" s="118"/>
      <c r="CD15" s="118"/>
      <c r="CE15" s="118"/>
      <c r="CF15" s="118"/>
      <c r="CG15" s="118"/>
      <c r="CH15" s="118"/>
      <c r="CI15" s="118"/>
      <c r="CJ15" s="118"/>
      <c r="CK15" s="118"/>
      <c r="CL15" s="118"/>
      <c r="CM15" s="118"/>
      <c r="CN15" s="118"/>
      <c r="CO15" s="118"/>
      <c r="CP15" s="118"/>
      <c r="CQ15" s="118"/>
      <c r="CR15" s="118"/>
      <c r="CS15" s="118"/>
      <c r="CT15" s="118"/>
      <c r="CU15" s="118"/>
      <c r="CV15" s="118"/>
      <c r="CW15" s="118"/>
      <c r="CX15" s="118"/>
      <c r="CY15" s="118"/>
      <c r="CZ15" s="118"/>
      <c r="DA15" s="118"/>
      <c r="DB15" s="118"/>
      <c r="DC15" s="118"/>
      <c r="DD15" s="118"/>
      <c r="DE15" s="118"/>
      <c r="DF15" s="118"/>
      <c r="DG15" s="118"/>
      <c r="DH15" s="118"/>
      <c r="DI15" s="118"/>
      <c r="DJ15" s="118"/>
      <c r="DK15" s="118"/>
      <c r="DL15" s="118"/>
      <c r="DM15" s="118"/>
      <c r="DN15" s="118"/>
      <c r="DO15" s="118"/>
      <c r="DP15" s="118"/>
      <c r="DQ15" s="118"/>
      <c r="DR15" s="118"/>
      <c r="DS15" s="118"/>
      <c r="DT15" s="118"/>
      <c r="DU15" s="118"/>
      <c r="DV15" s="118"/>
      <c r="DW15" s="118"/>
      <c r="DX15" s="118"/>
      <c r="DY15" s="118"/>
      <c r="DZ15" s="118"/>
      <c r="EA15" s="118"/>
      <c r="EB15" s="118"/>
      <c r="EC15" s="118"/>
      <c r="ED15" s="118"/>
      <c r="EE15" s="118"/>
      <c r="EF15" s="118"/>
      <c r="EG15" s="118"/>
      <c r="EH15" s="118"/>
      <c r="EI15" s="118"/>
      <c r="EJ15" s="118"/>
      <c r="EK15" s="118"/>
      <c r="EL15" s="118"/>
      <c r="EM15" s="118"/>
      <c r="EN15" s="118"/>
      <c r="EO15" s="118"/>
      <c r="EP15" s="118"/>
      <c r="EQ15" s="118"/>
      <c r="ER15" s="118"/>
      <c r="ES15" s="118"/>
      <c r="ET15" s="118"/>
      <c r="EU15" s="118"/>
      <c r="EV15" s="118"/>
      <c r="EW15" s="118"/>
      <c r="EX15" s="118"/>
      <c r="EY15" s="118"/>
      <c r="EZ15" s="118"/>
      <c r="FA15" s="118"/>
      <c r="FB15" s="118"/>
      <c r="FC15" s="118"/>
      <c r="FD15" s="118"/>
      <c r="FE15" s="118"/>
      <c r="FF15" s="118"/>
      <c r="FG15" s="118"/>
      <c r="FH15" s="118"/>
      <c r="FI15" s="118"/>
      <c r="FJ15" s="118"/>
      <c r="FK15" s="118"/>
      <c r="FL15" s="118"/>
      <c r="FM15" s="118"/>
      <c r="FN15" s="118"/>
      <c r="FO15" s="118"/>
      <c r="FP15" s="118"/>
      <c r="FQ15" s="118"/>
      <c r="FR15" s="118"/>
      <c r="FS15" s="118"/>
      <c r="FT15" s="118"/>
      <c r="FU15" s="118"/>
      <c r="FV15" s="118"/>
      <c r="FW15" s="118"/>
      <c r="FX15" s="118"/>
      <c r="FY15" s="118"/>
      <c r="FZ15" s="118"/>
      <c r="GA15" s="118"/>
      <c r="GB15" s="118"/>
      <c r="GC15" s="118"/>
      <c r="GD15" s="118"/>
      <c r="GE15" s="118"/>
      <c r="GF15" s="118"/>
      <c r="GG15" s="118"/>
      <c r="GH15" s="118"/>
      <c r="GI15" s="118"/>
      <c r="GJ15" s="118"/>
      <c r="GK15" s="118"/>
      <c r="GL15" s="118"/>
      <c r="GM15" s="118"/>
      <c r="GN15" s="118"/>
      <c r="GO15" s="118"/>
      <c r="GP15" s="118"/>
      <c r="GQ15" s="118"/>
      <c r="GR15" s="118"/>
      <c r="GS15" s="118"/>
      <c r="GT15" s="118"/>
      <c r="GU15" s="118"/>
      <c r="GV15" s="118"/>
      <c r="GW15" s="118"/>
      <c r="GX15" s="118"/>
      <c r="GY15" s="118"/>
      <c r="GZ15" s="118"/>
      <c r="HA15" s="118"/>
      <c r="HB15" s="118"/>
      <c r="HC15" s="118"/>
      <c r="HD15" s="118"/>
      <c r="HE15" s="118"/>
      <c r="HF15" s="118"/>
      <c r="HG15" s="118"/>
      <c r="HH15" s="118"/>
      <c r="HI15" s="118"/>
      <c r="HJ15" s="118"/>
      <c r="HK15" s="118"/>
      <c r="HL15" s="118"/>
      <c r="HM15" s="118"/>
      <c r="HN15" s="118"/>
      <c r="HO15" s="118"/>
      <c r="HP15" s="118"/>
      <c r="HQ15" s="118"/>
      <c r="HR15" s="118"/>
      <c r="HS15" s="118"/>
      <c r="HT15" s="118"/>
      <c r="HU15" s="118"/>
      <c r="HV15" s="118"/>
      <c r="HW15" s="118"/>
      <c r="HX15" s="118"/>
      <c r="HY15" s="118"/>
      <c r="HZ15" s="118"/>
      <c r="IA15" s="118"/>
      <c r="IB15" s="118"/>
      <c r="IC15" s="118"/>
      <c r="ID15" s="118"/>
      <c r="IE15" s="118"/>
      <c r="IF15" s="118"/>
      <c r="IG15" s="118"/>
      <c r="IH15" s="118"/>
      <c r="II15" s="118"/>
      <c r="IJ15" s="118"/>
      <c r="IK15" s="118"/>
      <c r="IL15" s="118"/>
      <c r="IM15" s="118"/>
      <c r="IN15" s="118"/>
      <c r="IO15" s="118"/>
      <c r="IP15" s="118"/>
      <c r="IQ15" s="118"/>
      <c r="IR15" s="118"/>
      <c r="IS15" s="118"/>
      <c r="IT15" s="118"/>
      <c r="IU15" s="118"/>
      <c r="IV15" s="118"/>
      <c r="IW15" s="118"/>
    </row>
    <row r="16" customFormat="false" ht="18" hidden="true" customHeight="false" outlineLevel="0" collapsed="false">
      <c r="A16" s="104" t="s">
        <v>20</v>
      </c>
      <c r="B16" s="105"/>
      <c r="C16" s="105" t="s">
        <v>91</v>
      </c>
      <c r="D16" s="115"/>
      <c r="E16" s="116"/>
      <c r="F16" s="107" t="n">
        <f aca="false">'Filter Peak'!B18</f>
        <v>0</v>
      </c>
      <c r="G16" s="107" t="n">
        <f aca="false">'Filter Peak'!C18</f>
        <v>0</v>
      </c>
      <c r="H16" s="107" t="n">
        <f aca="false">'Filter Peak'!D18</f>
        <v>0</v>
      </c>
      <c r="I16" s="107" t="n">
        <f aca="false">'Filter Peak'!E18</f>
        <v>0</v>
      </c>
      <c r="J16" s="107" t="n">
        <f aca="false">'Filter Peak'!F18</f>
        <v>0</v>
      </c>
      <c r="K16" s="107" t="n">
        <f aca="false">'Filter Peak'!G18</f>
        <v>0</v>
      </c>
      <c r="L16" s="107" t="n">
        <f aca="false">'Filter Peak'!H18</f>
        <v>0</v>
      </c>
      <c r="M16" s="107" t="n">
        <f aca="false">'Filter Peak'!I18</f>
        <v>0</v>
      </c>
      <c r="N16" s="117" t="n">
        <f aca="false">SUM(F16:M16)</f>
        <v>0</v>
      </c>
      <c r="O16" s="117" t="n">
        <f aca="false">SUM('Filter Peak'!J18:U18)</f>
        <v>0</v>
      </c>
      <c r="P16" s="117" t="n">
        <f aca="false">SUM('Filter Peak'!V18:AG18)</f>
        <v>0</v>
      </c>
      <c r="Q16" s="107" t="n">
        <f aca="false">SUMIF('Filter Peak'!$AH$3:$IC$3,"=1",'Filter Peak'!$AH18:$IC18)</f>
        <v>0</v>
      </c>
      <c r="R16" s="107" t="n">
        <f aca="false">SUMIF('Filter Peak'!$AH$3:$IC$3,"=2",'Filter Peak'!$AH18:$IC18)</f>
        <v>0</v>
      </c>
      <c r="S16" s="107" t="n">
        <f aca="false">SUMIF('Filter Peak'!$AH$3:$IC$3,"=3",'Filter Peak'!$AH18:$IC18)</f>
        <v>0</v>
      </c>
      <c r="T16" s="107" t="n">
        <f aca="false">SUMIF('Filter Peak'!$AH$3:$IC$3,"=4",'Filter Peak'!$AH18:$IC18)</f>
        <v>0</v>
      </c>
      <c r="U16" s="117" t="n">
        <f aca="false">SUM(Q16:T16)</f>
        <v>0</v>
      </c>
      <c r="V16" s="108" t="n">
        <f aca="false">N16+O16+P16+U16</f>
        <v>0</v>
      </c>
      <c r="W16" s="118"/>
      <c r="X16" s="107" t="n">
        <f aca="false">V16-VLOOKUP(A16,'Import Peak'!$A$3:$ID$37,238,FALSE())</f>
        <v>0</v>
      </c>
      <c r="Y16" s="118"/>
      <c r="Z16" s="118"/>
      <c r="AA16" s="118"/>
      <c r="AB16" s="118"/>
      <c r="AC16" s="118"/>
      <c r="AD16" s="118"/>
      <c r="AE16" s="118"/>
      <c r="AF16" s="118"/>
      <c r="AG16" s="118"/>
      <c r="AH16" s="85"/>
      <c r="AI16" s="118"/>
      <c r="AJ16" s="118"/>
      <c r="AK16" s="118"/>
      <c r="AL16" s="118"/>
      <c r="AM16" s="118"/>
      <c r="AN16" s="118"/>
      <c r="AO16" s="118"/>
      <c r="AP16" s="118"/>
      <c r="AQ16" s="118"/>
      <c r="AR16" s="118"/>
      <c r="AS16" s="118"/>
      <c r="AT16" s="118"/>
      <c r="AU16" s="118"/>
      <c r="AV16" s="118"/>
      <c r="AW16" s="118"/>
      <c r="AX16" s="118"/>
      <c r="AY16" s="118"/>
      <c r="AZ16" s="118"/>
      <c r="BA16" s="118"/>
      <c r="BB16" s="118"/>
      <c r="BC16" s="118"/>
      <c r="BD16" s="118"/>
      <c r="BE16" s="118"/>
      <c r="BF16" s="118"/>
      <c r="BG16" s="118"/>
      <c r="BH16" s="118"/>
      <c r="BI16" s="118"/>
      <c r="BJ16" s="118"/>
      <c r="BK16" s="118"/>
      <c r="BL16" s="118"/>
      <c r="BM16" s="118"/>
      <c r="BN16" s="118"/>
      <c r="BO16" s="118"/>
      <c r="BP16" s="118"/>
      <c r="BQ16" s="118"/>
      <c r="BR16" s="118"/>
      <c r="BS16" s="118"/>
      <c r="BT16" s="118"/>
      <c r="BU16" s="118"/>
      <c r="BV16" s="118"/>
      <c r="BW16" s="118"/>
      <c r="BX16" s="118"/>
      <c r="BY16" s="118"/>
      <c r="BZ16" s="118"/>
      <c r="CA16" s="118"/>
      <c r="CB16" s="118"/>
      <c r="CC16" s="118"/>
      <c r="CD16" s="118"/>
      <c r="CE16" s="118"/>
      <c r="CF16" s="118"/>
      <c r="CG16" s="118"/>
      <c r="CH16" s="118"/>
      <c r="CI16" s="118"/>
      <c r="CJ16" s="118"/>
      <c r="CK16" s="118"/>
      <c r="CL16" s="118"/>
      <c r="CM16" s="118"/>
      <c r="CN16" s="118"/>
      <c r="CO16" s="118"/>
      <c r="CP16" s="118"/>
      <c r="CQ16" s="118"/>
      <c r="CR16" s="118"/>
      <c r="CS16" s="118"/>
      <c r="CT16" s="118"/>
      <c r="CU16" s="118"/>
      <c r="CV16" s="118"/>
      <c r="CW16" s="118"/>
      <c r="CX16" s="118"/>
      <c r="CY16" s="118"/>
      <c r="CZ16" s="118"/>
      <c r="DA16" s="118"/>
      <c r="DB16" s="118"/>
      <c r="DC16" s="118"/>
      <c r="DD16" s="118"/>
      <c r="DE16" s="118"/>
      <c r="DF16" s="118"/>
      <c r="DG16" s="118"/>
      <c r="DH16" s="118"/>
      <c r="DI16" s="118"/>
      <c r="DJ16" s="118"/>
      <c r="DK16" s="118"/>
      <c r="DL16" s="118"/>
      <c r="DM16" s="118"/>
      <c r="DN16" s="118"/>
      <c r="DO16" s="118"/>
      <c r="DP16" s="118"/>
      <c r="DQ16" s="118"/>
      <c r="DR16" s="118"/>
      <c r="DS16" s="118"/>
      <c r="DT16" s="118"/>
      <c r="DU16" s="118"/>
      <c r="DV16" s="118"/>
      <c r="DW16" s="118"/>
      <c r="DX16" s="118"/>
      <c r="DY16" s="118"/>
      <c r="DZ16" s="118"/>
      <c r="EA16" s="118"/>
      <c r="EB16" s="118"/>
      <c r="EC16" s="118"/>
      <c r="ED16" s="118"/>
      <c r="EE16" s="118"/>
      <c r="EF16" s="118"/>
      <c r="EG16" s="118"/>
      <c r="EH16" s="118"/>
      <c r="EI16" s="118"/>
      <c r="EJ16" s="118"/>
      <c r="EK16" s="118"/>
      <c r="EL16" s="118"/>
      <c r="EM16" s="118"/>
      <c r="EN16" s="118"/>
      <c r="EO16" s="118"/>
      <c r="EP16" s="118"/>
      <c r="EQ16" s="118"/>
      <c r="ER16" s="118"/>
      <c r="ES16" s="118"/>
      <c r="ET16" s="118"/>
      <c r="EU16" s="118"/>
      <c r="EV16" s="118"/>
      <c r="EW16" s="118"/>
      <c r="EX16" s="118"/>
      <c r="EY16" s="118"/>
      <c r="EZ16" s="118"/>
      <c r="FA16" s="118"/>
      <c r="FB16" s="118"/>
      <c r="FC16" s="118"/>
      <c r="FD16" s="118"/>
      <c r="FE16" s="118"/>
      <c r="FF16" s="118"/>
      <c r="FG16" s="118"/>
      <c r="FH16" s="118"/>
      <c r="FI16" s="118"/>
      <c r="FJ16" s="118"/>
      <c r="FK16" s="118"/>
      <c r="FL16" s="118"/>
      <c r="FM16" s="118"/>
      <c r="FN16" s="118"/>
      <c r="FO16" s="118"/>
      <c r="FP16" s="118"/>
      <c r="FQ16" s="118"/>
      <c r="FR16" s="118"/>
      <c r="FS16" s="118"/>
      <c r="FT16" s="118"/>
      <c r="FU16" s="118"/>
      <c r="FV16" s="118"/>
      <c r="FW16" s="118"/>
      <c r="FX16" s="118"/>
      <c r="FY16" s="118"/>
      <c r="FZ16" s="118"/>
      <c r="GA16" s="118"/>
      <c r="GB16" s="118"/>
      <c r="GC16" s="118"/>
      <c r="GD16" s="118"/>
      <c r="GE16" s="118"/>
      <c r="GF16" s="118"/>
      <c r="GG16" s="118"/>
      <c r="GH16" s="118"/>
      <c r="GI16" s="118"/>
      <c r="GJ16" s="118"/>
      <c r="GK16" s="118"/>
      <c r="GL16" s="118"/>
      <c r="GM16" s="118"/>
      <c r="GN16" s="118"/>
      <c r="GO16" s="118"/>
      <c r="GP16" s="118"/>
      <c r="GQ16" s="118"/>
      <c r="GR16" s="118"/>
      <c r="GS16" s="118"/>
      <c r="GT16" s="118"/>
      <c r="GU16" s="118"/>
      <c r="GV16" s="118"/>
      <c r="GW16" s="118"/>
      <c r="GX16" s="118"/>
      <c r="GY16" s="118"/>
      <c r="GZ16" s="118"/>
      <c r="HA16" s="118"/>
      <c r="HB16" s="118"/>
      <c r="HC16" s="118"/>
      <c r="HD16" s="118"/>
      <c r="HE16" s="118"/>
      <c r="HF16" s="118"/>
      <c r="HG16" s="118"/>
      <c r="HH16" s="118"/>
      <c r="HI16" s="118"/>
      <c r="HJ16" s="118"/>
      <c r="HK16" s="118"/>
      <c r="HL16" s="118"/>
      <c r="HM16" s="118"/>
      <c r="HN16" s="118"/>
      <c r="HO16" s="118"/>
      <c r="HP16" s="118"/>
      <c r="HQ16" s="118"/>
      <c r="HR16" s="118"/>
      <c r="HS16" s="118"/>
      <c r="HT16" s="118"/>
      <c r="HU16" s="118"/>
      <c r="HV16" s="118"/>
      <c r="HW16" s="118"/>
      <c r="HX16" s="118"/>
      <c r="HY16" s="118"/>
      <c r="HZ16" s="118"/>
      <c r="IA16" s="118"/>
      <c r="IB16" s="118"/>
      <c r="IC16" s="118"/>
      <c r="ID16" s="118"/>
      <c r="IE16" s="118"/>
      <c r="IF16" s="118"/>
      <c r="IG16" s="118"/>
      <c r="IH16" s="118"/>
      <c r="II16" s="118"/>
      <c r="IJ16" s="118"/>
      <c r="IK16" s="118"/>
      <c r="IL16" s="118"/>
      <c r="IM16" s="118"/>
      <c r="IN16" s="118"/>
      <c r="IO16" s="118"/>
      <c r="IP16" s="118"/>
      <c r="IQ16" s="118"/>
      <c r="IR16" s="118"/>
      <c r="IS16" s="118"/>
      <c r="IT16" s="118"/>
      <c r="IU16" s="118"/>
      <c r="IV16" s="118"/>
      <c r="IW16" s="118"/>
    </row>
    <row r="17" customFormat="false" ht="18.75" hidden="true" customHeight="false" outlineLevel="0" collapsed="false">
      <c r="A17" s="104" t="s">
        <v>22</v>
      </c>
      <c r="B17" s="105"/>
      <c r="C17" s="105" t="s">
        <v>92</v>
      </c>
      <c r="D17" s="115"/>
      <c r="E17" s="116"/>
      <c r="F17" s="107" t="n">
        <f aca="false">'Filter Peak'!B19</f>
        <v>0</v>
      </c>
      <c r="G17" s="107" t="n">
        <f aca="false">'Filter Peak'!C19</f>
        <v>0</v>
      </c>
      <c r="H17" s="107" t="n">
        <f aca="false">'Filter Peak'!D19</f>
        <v>0</v>
      </c>
      <c r="I17" s="107" t="n">
        <f aca="false">'Filter Peak'!E19</f>
        <v>0</v>
      </c>
      <c r="J17" s="107" t="n">
        <f aca="false">'Filter Peak'!F19</f>
        <v>0</v>
      </c>
      <c r="K17" s="107" t="n">
        <f aca="false">'Filter Peak'!G19</f>
        <v>0</v>
      </c>
      <c r="L17" s="107" t="n">
        <f aca="false">'Filter Peak'!H19</f>
        <v>0</v>
      </c>
      <c r="M17" s="107" t="n">
        <f aca="false">'Filter Peak'!I19</f>
        <v>0</v>
      </c>
      <c r="N17" s="117" t="n">
        <f aca="false">SUM(F17:M17)</f>
        <v>0</v>
      </c>
      <c r="O17" s="117" t="n">
        <f aca="false">SUM('Filter Peak'!J19:U19)</f>
        <v>0</v>
      </c>
      <c r="P17" s="117" t="n">
        <f aca="false">SUM('Filter Peak'!V19:AG19)</f>
        <v>0</v>
      </c>
      <c r="Q17" s="107" t="n">
        <f aca="false">SUMIF('Filter Peak'!$AH$3:$IC$3,"=1",'Filter Peak'!$AH19:$IC19)</f>
        <v>0</v>
      </c>
      <c r="R17" s="107" t="n">
        <f aca="false">SUMIF('Filter Peak'!$AH$3:$IC$3,"=2",'Filter Peak'!$AH19:$IC19)</f>
        <v>0</v>
      </c>
      <c r="S17" s="107" t="n">
        <f aca="false">SUMIF('Filter Peak'!$AH$3:$IC$3,"=3",'Filter Peak'!$AH19:$IC19)</f>
        <v>0</v>
      </c>
      <c r="T17" s="107" t="n">
        <f aca="false">SUMIF('Filter Peak'!$AH$3:$IC$3,"=4",'Filter Peak'!$AH19:$IC19)</f>
        <v>0</v>
      </c>
      <c r="U17" s="117" t="n">
        <f aca="false">SUM(Q17:T17)</f>
        <v>0</v>
      </c>
      <c r="V17" s="108" t="n">
        <f aca="false">N17+O17+P17+U17</f>
        <v>0</v>
      </c>
      <c r="W17" s="118"/>
      <c r="X17" s="107" t="n">
        <f aca="false">V17-VLOOKUP(A17,'Import Peak'!$A$3:$ID$37,238,FALSE())</f>
        <v>0</v>
      </c>
      <c r="Y17" s="118"/>
      <c r="Z17" s="118"/>
      <c r="AA17" s="118"/>
      <c r="AB17" s="118"/>
      <c r="AC17" s="118"/>
      <c r="AD17" s="118"/>
      <c r="AE17" s="118"/>
      <c r="AF17" s="118"/>
      <c r="AG17" s="118"/>
      <c r="AH17" s="85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118"/>
      <c r="BE17" s="118"/>
      <c r="BF17" s="118"/>
      <c r="BG17" s="118"/>
      <c r="BH17" s="118"/>
      <c r="BI17" s="118"/>
      <c r="BJ17" s="118"/>
      <c r="BK17" s="118"/>
      <c r="BL17" s="118"/>
      <c r="BM17" s="118"/>
      <c r="BN17" s="118"/>
      <c r="BO17" s="118"/>
      <c r="BP17" s="118"/>
      <c r="BQ17" s="118"/>
      <c r="BR17" s="118"/>
      <c r="BS17" s="118"/>
      <c r="BT17" s="118"/>
      <c r="BU17" s="118"/>
      <c r="BV17" s="118"/>
      <c r="BW17" s="118"/>
      <c r="BX17" s="118"/>
      <c r="BY17" s="118"/>
      <c r="BZ17" s="118"/>
      <c r="CA17" s="118"/>
      <c r="CB17" s="118"/>
      <c r="CC17" s="118"/>
      <c r="CD17" s="118"/>
      <c r="CE17" s="118"/>
      <c r="CF17" s="118"/>
      <c r="CG17" s="118"/>
      <c r="CH17" s="118"/>
      <c r="CI17" s="118"/>
      <c r="CJ17" s="118"/>
      <c r="CK17" s="118"/>
      <c r="CL17" s="118"/>
      <c r="CM17" s="118"/>
      <c r="CN17" s="118"/>
      <c r="CO17" s="118"/>
      <c r="CP17" s="118"/>
      <c r="CQ17" s="118"/>
      <c r="CR17" s="118"/>
      <c r="CS17" s="118"/>
      <c r="CT17" s="118"/>
      <c r="CU17" s="118"/>
      <c r="CV17" s="118"/>
      <c r="CW17" s="118"/>
      <c r="CX17" s="118"/>
      <c r="CY17" s="118"/>
      <c r="CZ17" s="118"/>
      <c r="DA17" s="118"/>
      <c r="DB17" s="118"/>
      <c r="DC17" s="118"/>
      <c r="DD17" s="118"/>
      <c r="DE17" s="118"/>
      <c r="DF17" s="118"/>
      <c r="DG17" s="118"/>
      <c r="DH17" s="118"/>
      <c r="DI17" s="118"/>
      <c r="DJ17" s="118"/>
      <c r="DK17" s="118"/>
      <c r="DL17" s="118"/>
      <c r="DM17" s="118"/>
      <c r="DN17" s="118"/>
      <c r="DO17" s="118"/>
      <c r="DP17" s="118"/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  <c r="EA17" s="118"/>
      <c r="EB17" s="118"/>
      <c r="EC17" s="118"/>
      <c r="ED17" s="118"/>
      <c r="EE17" s="118"/>
      <c r="EF17" s="118"/>
      <c r="EG17" s="118"/>
      <c r="EH17" s="118"/>
      <c r="EI17" s="118"/>
      <c r="EJ17" s="118"/>
      <c r="EK17" s="118"/>
      <c r="EL17" s="118"/>
      <c r="EM17" s="118"/>
      <c r="EN17" s="118"/>
      <c r="EO17" s="118"/>
      <c r="EP17" s="118"/>
      <c r="EQ17" s="118"/>
      <c r="ER17" s="118"/>
      <c r="ES17" s="118"/>
      <c r="ET17" s="118"/>
      <c r="EU17" s="118"/>
      <c r="EV17" s="118"/>
      <c r="EW17" s="118"/>
      <c r="EX17" s="118"/>
      <c r="EY17" s="118"/>
      <c r="EZ17" s="118"/>
      <c r="FA17" s="118"/>
      <c r="FB17" s="118"/>
      <c r="FC17" s="118"/>
      <c r="FD17" s="118"/>
      <c r="FE17" s="118"/>
      <c r="FF17" s="118"/>
      <c r="FG17" s="118"/>
      <c r="FH17" s="118"/>
      <c r="FI17" s="118"/>
      <c r="FJ17" s="118"/>
      <c r="FK17" s="118"/>
      <c r="FL17" s="118"/>
      <c r="FM17" s="118"/>
      <c r="FN17" s="118"/>
      <c r="FO17" s="118"/>
      <c r="FP17" s="118"/>
      <c r="FQ17" s="118"/>
      <c r="FR17" s="118"/>
      <c r="FS17" s="118"/>
      <c r="FT17" s="118"/>
      <c r="FU17" s="118"/>
      <c r="FV17" s="118"/>
      <c r="FW17" s="118"/>
      <c r="FX17" s="118"/>
      <c r="FY17" s="118"/>
      <c r="FZ17" s="118"/>
      <c r="GA17" s="118"/>
      <c r="GB17" s="118"/>
      <c r="GC17" s="118"/>
      <c r="GD17" s="118"/>
      <c r="GE17" s="118"/>
      <c r="GF17" s="118"/>
      <c r="GG17" s="118"/>
      <c r="GH17" s="118"/>
      <c r="GI17" s="118"/>
      <c r="GJ17" s="118"/>
      <c r="GK17" s="118"/>
      <c r="GL17" s="118"/>
      <c r="GM17" s="118"/>
      <c r="GN17" s="118"/>
      <c r="GO17" s="118"/>
      <c r="GP17" s="118"/>
      <c r="GQ17" s="118"/>
      <c r="GR17" s="118"/>
      <c r="GS17" s="118"/>
      <c r="GT17" s="118"/>
      <c r="GU17" s="118"/>
      <c r="GV17" s="118"/>
      <c r="GW17" s="118"/>
      <c r="GX17" s="118"/>
      <c r="GY17" s="118"/>
      <c r="GZ17" s="118"/>
      <c r="HA17" s="118"/>
      <c r="HB17" s="118"/>
      <c r="HC17" s="118"/>
      <c r="HD17" s="118"/>
      <c r="HE17" s="118"/>
      <c r="HF17" s="118"/>
      <c r="HG17" s="118"/>
      <c r="HH17" s="118"/>
      <c r="HI17" s="118"/>
      <c r="HJ17" s="118"/>
      <c r="HK17" s="118"/>
      <c r="HL17" s="118"/>
      <c r="HM17" s="118"/>
      <c r="HN17" s="118"/>
      <c r="HO17" s="118"/>
      <c r="HP17" s="118"/>
      <c r="HQ17" s="118"/>
      <c r="HR17" s="118"/>
      <c r="HS17" s="118"/>
      <c r="HT17" s="118"/>
      <c r="HU17" s="118"/>
      <c r="HV17" s="118"/>
      <c r="HW17" s="118"/>
      <c r="HX17" s="118"/>
      <c r="HY17" s="118"/>
      <c r="HZ17" s="118"/>
      <c r="IA17" s="118"/>
      <c r="IB17" s="118"/>
      <c r="IC17" s="118"/>
      <c r="ID17" s="118"/>
      <c r="IE17" s="118"/>
      <c r="IF17" s="118"/>
      <c r="IG17" s="118"/>
      <c r="IH17" s="118"/>
      <c r="II17" s="118"/>
      <c r="IJ17" s="118"/>
      <c r="IK17" s="118"/>
      <c r="IL17" s="118"/>
      <c r="IM17" s="118"/>
      <c r="IN17" s="118"/>
      <c r="IO17" s="118"/>
      <c r="IP17" s="118"/>
      <c r="IQ17" s="118"/>
      <c r="IR17" s="118"/>
      <c r="IS17" s="118"/>
      <c r="IT17" s="118"/>
      <c r="IU17" s="118"/>
      <c r="IV17" s="118"/>
      <c r="IW17" s="118"/>
    </row>
    <row r="18" customFormat="false" ht="18" hidden="true" customHeight="false" outlineLevel="0" collapsed="false">
      <c r="A18" s="104" t="s">
        <v>23</v>
      </c>
      <c r="B18" s="105"/>
      <c r="C18" s="105" t="s">
        <v>91</v>
      </c>
      <c r="D18" s="115"/>
      <c r="E18" s="116"/>
      <c r="F18" s="107" t="n">
        <f aca="false">'Filter Peak'!B20</f>
        <v>0</v>
      </c>
      <c r="G18" s="107" t="n">
        <f aca="false">'Filter Peak'!C20</f>
        <v>0</v>
      </c>
      <c r="H18" s="107" t="n">
        <f aca="false">'Filter Peak'!D20</f>
        <v>0</v>
      </c>
      <c r="I18" s="107" t="n">
        <f aca="false">'Filter Peak'!E20</f>
        <v>0</v>
      </c>
      <c r="J18" s="107" t="n">
        <f aca="false">'Filter Peak'!F20</f>
        <v>0</v>
      </c>
      <c r="K18" s="107" t="n">
        <f aca="false">'Filter Peak'!G20</f>
        <v>0</v>
      </c>
      <c r="L18" s="107" t="n">
        <f aca="false">'Filter Peak'!H20</f>
        <v>0</v>
      </c>
      <c r="M18" s="107" t="n">
        <f aca="false">'Filter Peak'!I20</f>
        <v>0</v>
      </c>
      <c r="N18" s="117" t="n">
        <f aca="false">SUM(F18:M18)</f>
        <v>0</v>
      </c>
      <c r="O18" s="117" t="n">
        <f aca="false">SUM('Filter Peak'!J20:U20)</f>
        <v>0</v>
      </c>
      <c r="P18" s="117" t="n">
        <f aca="false">SUM('Filter Peak'!V20:AG20)</f>
        <v>0</v>
      </c>
      <c r="Q18" s="107" t="n">
        <f aca="false">SUMIF('Filter Peak'!$AH$3:$IC$3,"=1",'Filter Peak'!$AH20:$IC20)</f>
        <v>0</v>
      </c>
      <c r="R18" s="107" t="n">
        <f aca="false">SUMIF('Filter Peak'!$AH$3:$IC$3,"=2",'Filter Peak'!$AH20:$IC20)</f>
        <v>0</v>
      </c>
      <c r="S18" s="107" t="n">
        <f aca="false">SUMIF('Filter Peak'!$AH$3:$IC$3,"=3",'Filter Peak'!$AH20:$IC20)</f>
        <v>0</v>
      </c>
      <c r="T18" s="107" t="n">
        <f aca="false">SUMIF('Filter Peak'!$AH$3:$IC$3,"=4",'Filter Peak'!$AH20:$IC20)</f>
        <v>0</v>
      </c>
      <c r="U18" s="117" t="n">
        <f aca="false">SUM(Q18:T18)</f>
        <v>0</v>
      </c>
      <c r="V18" s="108" t="n">
        <f aca="false">N18+O18+P18+U18</f>
        <v>0</v>
      </c>
      <c r="W18" s="118"/>
      <c r="X18" s="107" t="n">
        <f aca="false">V18-VLOOKUP(A18,'Import Peak'!$A$3:$ID$37,238,FALSE())</f>
        <v>0</v>
      </c>
      <c r="Y18" s="118"/>
      <c r="Z18" s="118"/>
      <c r="AA18" s="118"/>
      <c r="AB18" s="118"/>
      <c r="AC18" s="118"/>
      <c r="AD18" s="118"/>
      <c r="AE18" s="118"/>
      <c r="AF18" s="118"/>
      <c r="AG18" s="118"/>
      <c r="AH18" s="85"/>
      <c r="AI18" s="118"/>
      <c r="AJ18" s="118"/>
      <c r="AK18" s="118"/>
      <c r="AL18" s="118"/>
      <c r="AM18" s="118"/>
      <c r="AN18" s="118"/>
      <c r="AO18" s="118"/>
      <c r="AP18" s="118"/>
      <c r="AQ18" s="118"/>
      <c r="AR18" s="118"/>
      <c r="AS18" s="118"/>
      <c r="AT18" s="118"/>
      <c r="AU18" s="118"/>
      <c r="AV18" s="118"/>
      <c r="AW18" s="118"/>
      <c r="AX18" s="118"/>
      <c r="AY18" s="118"/>
      <c r="AZ18" s="118"/>
      <c r="BA18" s="118"/>
      <c r="BB18" s="118"/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8"/>
      <c r="CH18" s="118"/>
      <c r="CI18" s="118"/>
      <c r="CJ18" s="118"/>
      <c r="CK18" s="118"/>
      <c r="CL18" s="118"/>
      <c r="CM18" s="118"/>
      <c r="CN18" s="118"/>
      <c r="CO18" s="118"/>
      <c r="CP18" s="118"/>
      <c r="CQ18" s="118"/>
      <c r="CR18" s="118"/>
      <c r="CS18" s="118"/>
      <c r="CT18" s="118"/>
      <c r="CU18" s="118"/>
      <c r="CV18" s="118"/>
      <c r="CW18" s="118"/>
      <c r="CX18" s="118"/>
      <c r="CY18" s="118"/>
      <c r="CZ18" s="118"/>
      <c r="DA18" s="118"/>
      <c r="DB18" s="118"/>
      <c r="DC18" s="118"/>
      <c r="DD18" s="118"/>
      <c r="DE18" s="118"/>
      <c r="DF18" s="118"/>
      <c r="DG18" s="118"/>
      <c r="DH18" s="118"/>
      <c r="DI18" s="118"/>
      <c r="DJ18" s="118"/>
      <c r="DK18" s="118"/>
      <c r="DL18" s="118"/>
      <c r="DM18" s="118"/>
      <c r="DN18" s="118"/>
      <c r="DO18" s="118"/>
      <c r="DP18" s="118"/>
      <c r="DQ18" s="118"/>
      <c r="DR18" s="118"/>
      <c r="DS18" s="118"/>
      <c r="DT18" s="118"/>
      <c r="DU18" s="118"/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8"/>
      <c r="EO18" s="118"/>
      <c r="EP18" s="118"/>
      <c r="EQ18" s="118"/>
      <c r="ER18" s="118"/>
      <c r="ES18" s="118"/>
      <c r="ET18" s="118"/>
      <c r="EU18" s="118"/>
      <c r="EV18" s="118"/>
      <c r="EW18" s="118"/>
      <c r="EX18" s="118"/>
      <c r="EY18" s="118"/>
      <c r="EZ18" s="118"/>
      <c r="FA18" s="118"/>
      <c r="FB18" s="118"/>
      <c r="FC18" s="118"/>
      <c r="FD18" s="118"/>
      <c r="FE18" s="118"/>
      <c r="FF18" s="118"/>
      <c r="FG18" s="118"/>
      <c r="FH18" s="118"/>
      <c r="FI18" s="118"/>
      <c r="FJ18" s="118"/>
      <c r="FK18" s="118"/>
      <c r="FL18" s="118"/>
      <c r="FM18" s="118"/>
      <c r="FN18" s="118"/>
      <c r="FO18" s="118"/>
      <c r="FP18" s="118"/>
      <c r="FQ18" s="118"/>
      <c r="FR18" s="118"/>
      <c r="FS18" s="118"/>
      <c r="FT18" s="118"/>
      <c r="FU18" s="118"/>
      <c r="FV18" s="118"/>
      <c r="FW18" s="118"/>
      <c r="FX18" s="118"/>
      <c r="FY18" s="118"/>
      <c r="FZ18" s="118"/>
      <c r="GA18" s="118"/>
      <c r="GB18" s="118"/>
      <c r="GC18" s="118"/>
      <c r="GD18" s="118"/>
      <c r="GE18" s="118"/>
      <c r="GF18" s="118"/>
      <c r="GG18" s="118"/>
      <c r="GH18" s="118"/>
      <c r="GI18" s="118"/>
      <c r="GJ18" s="118"/>
      <c r="GK18" s="118"/>
      <c r="GL18" s="118"/>
      <c r="GM18" s="118"/>
      <c r="GN18" s="118"/>
      <c r="GO18" s="118"/>
      <c r="GP18" s="118"/>
      <c r="GQ18" s="118"/>
      <c r="GR18" s="118"/>
      <c r="GS18" s="118"/>
      <c r="GT18" s="118"/>
      <c r="GU18" s="118"/>
      <c r="GV18" s="118"/>
      <c r="GW18" s="118"/>
      <c r="GX18" s="118"/>
      <c r="GY18" s="118"/>
      <c r="GZ18" s="118"/>
      <c r="HA18" s="118"/>
      <c r="HB18" s="118"/>
      <c r="HC18" s="118"/>
      <c r="HD18" s="118"/>
      <c r="HE18" s="118"/>
      <c r="HF18" s="118"/>
      <c r="HG18" s="118"/>
      <c r="HH18" s="118"/>
      <c r="HI18" s="118"/>
      <c r="HJ18" s="118"/>
      <c r="HK18" s="118"/>
      <c r="HL18" s="118"/>
      <c r="HM18" s="118"/>
      <c r="HN18" s="118"/>
      <c r="HO18" s="118"/>
      <c r="HP18" s="118"/>
      <c r="HQ18" s="118"/>
      <c r="HR18" s="118"/>
      <c r="HS18" s="118"/>
      <c r="HT18" s="118"/>
      <c r="HU18" s="118"/>
      <c r="HV18" s="118"/>
      <c r="HW18" s="118"/>
      <c r="HX18" s="118"/>
      <c r="HY18" s="118"/>
      <c r="HZ18" s="118"/>
      <c r="IA18" s="118"/>
      <c r="IB18" s="118"/>
      <c r="IC18" s="118"/>
      <c r="ID18" s="118"/>
      <c r="IE18" s="118"/>
      <c r="IF18" s="118"/>
      <c r="IG18" s="118"/>
      <c r="IH18" s="118"/>
      <c r="II18" s="118"/>
      <c r="IJ18" s="118"/>
      <c r="IK18" s="118"/>
      <c r="IL18" s="118"/>
      <c r="IM18" s="118"/>
      <c r="IN18" s="118"/>
      <c r="IO18" s="118"/>
      <c r="IP18" s="118"/>
      <c r="IQ18" s="118"/>
      <c r="IR18" s="118"/>
      <c r="IS18" s="118"/>
      <c r="IT18" s="118"/>
      <c r="IU18" s="118"/>
      <c r="IV18" s="118"/>
      <c r="IW18" s="118"/>
    </row>
    <row r="19" customFormat="false" ht="18.75" hidden="true" customHeight="false" outlineLevel="0" collapsed="false">
      <c r="A19" s="104" t="s">
        <v>24</v>
      </c>
      <c r="B19" s="105"/>
      <c r="C19" s="105" t="s">
        <v>91</v>
      </c>
      <c r="D19" s="115"/>
      <c r="E19" s="116"/>
      <c r="F19" s="107" t="n">
        <f aca="false">'Filter Peak'!B21</f>
        <v>0</v>
      </c>
      <c r="G19" s="107" t="n">
        <f aca="false">'Filter Peak'!C21</f>
        <v>0</v>
      </c>
      <c r="H19" s="107" t="n">
        <f aca="false">'Filter Peak'!D21</f>
        <v>0</v>
      </c>
      <c r="I19" s="107" t="n">
        <f aca="false">'Filter Peak'!E21</f>
        <v>0</v>
      </c>
      <c r="J19" s="107" t="n">
        <f aca="false">'Filter Peak'!F21</f>
        <v>0</v>
      </c>
      <c r="K19" s="107" t="n">
        <f aca="false">'Filter Peak'!G21</f>
        <v>0</v>
      </c>
      <c r="L19" s="107" t="n">
        <f aca="false">'Filter Peak'!H21</f>
        <v>0</v>
      </c>
      <c r="M19" s="107" t="n">
        <f aca="false">'Filter Peak'!I21</f>
        <v>0</v>
      </c>
      <c r="N19" s="117" t="n">
        <f aca="false">SUM(F19:M19)</f>
        <v>0</v>
      </c>
      <c r="O19" s="117" t="n">
        <f aca="false">SUM('Filter Peak'!J21:U21)</f>
        <v>0</v>
      </c>
      <c r="P19" s="117" t="n">
        <f aca="false">SUM('Filter Peak'!V21:AG21)</f>
        <v>0</v>
      </c>
      <c r="Q19" s="107" t="n">
        <f aca="false">SUMIF('Filter Peak'!$AH$3:$IC$3,"=1",'Filter Peak'!$AH21:$IC21)</f>
        <v>0</v>
      </c>
      <c r="R19" s="107" t="n">
        <f aca="false">SUMIF('Filter Peak'!$AH$3:$IC$3,"=2",'Filter Peak'!$AH21:$IC21)</f>
        <v>0</v>
      </c>
      <c r="S19" s="107" t="n">
        <f aca="false">SUMIF('Filter Peak'!$AH$3:$IC$3,"=3",'Filter Peak'!$AH21:$IC21)</f>
        <v>0</v>
      </c>
      <c r="T19" s="107" t="n">
        <f aca="false">SUMIF('Filter Peak'!$AH$3:$IC$3,"=4",'Filter Peak'!$AH21:$IC21)</f>
        <v>0</v>
      </c>
      <c r="U19" s="117" t="n">
        <f aca="false">SUM(Q19:T19)</f>
        <v>0</v>
      </c>
      <c r="V19" s="108" t="n">
        <f aca="false">N19+O19+P19+U19</f>
        <v>0</v>
      </c>
      <c r="W19" s="118"/>
      <c r="X19" s="107" t="n">
        <f aca="false">V19-VLOOKUP(A19,'Import Peak'!$A$3:$ID$37,238,FALSE())</f>
        <v>0</v>
      </c>
      <c r="Y19" s="118"/>
      <c r="Z19" s="118"/>
      <c r="AA19" s="118"/>
      <c r="AB19" s="118"/>
      <c r="AC19" s="118"/>
      <c r="AD19" s="118"/>
      <c r="AE19" s="118"/>
      <c r="AF19" s="118"/>
      <c r="AG19" s="118"/>
      <c r="AH19" s="85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8"/>
      <c r="BL19" s="118"/>
      <c r="BM19" s="118"/>
      <c r="BN19" s="118"/>
      <c r="BO19" s="118"/>
      <c r="BP19" s="118"/>
      <c r="BQ19" s="118"/>
      <c r="BR19" s="118"/>
      <c r="BS19" s="118"/>
      <c r="BT19" s="118"/>
      <c r="BU19" s="118"/>
      <c r="BV19" s="118"/>
      <c r="BW19" s="118"/>
      <c r="BX19" s="118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18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  <c r="EK19" s="118"/>
      <c r="EL19" s="118"/>
      <c r="EM19" s="118"/>
      <c r="EN19" s="118"/>
      <c r="EO19" s="118"/>
      <c r="EP19" s="118"/>
      <c r="EQ19" s="118"/>
      <c r="ER19" s="118"/>
      <c r="ES19" s="118"/>
      <c r="ET19" s="118"/>
      <c r="EU19" s="118"/>
      <c r="EV19" s="118"/>
      <c r="EW19" s="118"/>
      <c r="EX19" s="118"/>
      <c r="EY19" s="118"/>
      <c r="EZ19" s="118"/>
      <c r="FA19" s="118"/>
      <c r="FB19" s="118"/>
      <c r="FC19" s="118"/>
      <c r="FD19" s="118"/>
      <c r="FE19" s="118"/>
      <c r="FF19" s="118"/>
      <c r="FG19" s="118"/>
      <c r="FH19" s="118"/>
      <c r="FI19" s="118"/>
      <c r="FJ19" s="118"/>
      <c r="FK19" s="118"/>
      <c r="FL19" s="118"/>
      <c r="FM19" s="118"/>
      <c r="FN19" s="118"/>
      <c r="FO19" s="118"/>
      <c r="FP19" s="118"/>
      <c r="FQ19" s="118"/>
      <c r="FR19" s="118"/>
      <c r="FS19" s="118"/>
      <c r="FT19" s="118"/>
      <c r="FU19" s="118"/>
      <c r="FV19" s="118"/>
      <c r="FW19" s="118"/>
      <c r="FX19" s="118"/>
      <c r="FY19" s="118"/>
      <c r="FZ19" s="118"/>
      <c r="GA19" s="118"/>
      <c r="GB19" s="118"/>
      <c r="GC19" s="118"/>
      <c r="GD19" s="118"/>
      <c r="GE19" s="118"/>
      <c r="GF19" s="118"/>
      <c r="GG19" s="118"/>
      <c r="GH19" s="118"/>
      <c r="GI19" s="118"/>
      <c r="GJ19" s="118"/>
      <c r="GK19" s="118"/>
      <c r="GL19" s="118"/>
      <c r="GM19" s="118"/>
      <c r="GN19" s="118"/>
      <c r="GO19" s="118"/>
      <c r="GP19" s="118"/>
      <c r="GQ19" s="118"/>
      <c r="GR19" s="118"/>
      <c r="GS19" s="118"/>
      <c r="GT19" s="118"/>
      <c r="GU19" s="118"/>
      <c r="GV19" s="118"/>
      <c r="GW19" s="118"/>
      <c r="GX19" s="118"/>
      <c r="GY19" s="118"/>
      <c r="GZ19" s="118"/>
      <c r="HA19" s="118"/>
      <c r="HB19" s="118"/>
      <c r="HC19" s="118"/>
      <c r="HD19" s="118"/>
      <c r="HE19" s="118"/>
      <c r="HF19" s="118"/>
      <c r="HG19" s="118"/>
      <c r="HH19" s="118"/>
      <c r="HI19" s="118"/>
      <c r="HJ19" s="118"/>
      <c r="HK19" s="118"/>
      <c r="HL19" s="118"/>
      <c r="HM19" s="118"/>
      <c r="HN19" s="118"/>
      <c r="HO19" s="118"/>
      <c r="HP19" s="118"/>
      <c r="HQ19" s="118"/>
      <c r="HR19" s="118"/>
      <c r="HS19" s="118"/>
      <c r="HT19" s="118"/>
      <c r="HU19" s="118"/>
      <c r="HV19" s="118"/>
      <c r="HW19" s="118"/>
      <c r="HX19" s="118"/>
      <c r="HY19" s="118"/>
      <c r="HZ19" s="118"/>
      <c r="IA19" s="118"/>
      <c r="IB19" s="118"/>
      <c r="IC19" s="118"/>
      <c r="ID19" s="118"/>
      <c r="IE19" s="118"/>
      <c r="IF19" s="118"/>
      <c r="IG19" s="118"/>
      <c r="IH19" s="118"/>
      <c r="II19" s="118"/>
      <c r="IJ19" s="118"/>
      <c r="IK19" s="118"/>
      <c r="IL19" s="118"/>
      <c r="IM19" s="118"/>
      <c r="IN19" s="118"/>
      <c r="IO19" s="118"/>
      <c r="IP19" s="118"/>
      <c r="IQ19" s="118"/>
      <c r="IR19" s="118"/>
      <c r="IS19" s="118"/>
      <c r="IT19" s="118"/>
      <c r="IU19" s="118"/>
      <c r="IV19" s="118"/>
      <c r="IW19" s="118"/>
    </row>
    <row r="20" customFormat="false" ht="18.75" hidden="true" customHeight="false" outlineLevel="0" collapsed="false">
      <c r="A20" s="119" t="s">
        <v>93</v>
      </c>
      <c r="B20" s="120" t="s">
        <v>94</v>
      </c>
      <c r="C20" s="121"/>
      <c r="D20" s="122" t="n">
        <f aca="false">-VLOOKUP(B20,'[11]Today total'!$B$2:$C$10,2,FALSE())</f>
        <v>11923660.7137951</v>
      </c>
      <c r="E20" s="123" t="n">
        <f aca="false">VLOOKUP(B20,'[11]total difference'!$B$2:$C$10,2,FALSE())</f>
        <v>1553718.2977745</v>
      </c>
      <c r="F20" s="124" t="n">
        <f aca="false">SUM(F11:F19)</f>
        <v>0</v>
      </c>
      <c r="G20" s="124" t="n">
        <f aca="false">SUM(G11:G19)</f>
        <v>0</v>
      </c>
      <c r="H20" s="124" t="n">
        <f aca="false">H11+H12+H17</f>
        <v>0</v>
      </c>
      <c r="I20" s="124" t="n">
        <f aca="false">I11+I12+I17</f>
        <v>0</v>
      </c>
      <c r="J20" s="124" t="n">
        <f aca="false">J11+J12+J17</f>
        <v>0</v>
      </c>
      <c r="K20" s="124" t="n">
        <f aca="false">K11+K12+K17</f>
        <v>0</v>
      </c>
      <c r="L20" s="124" t="n">
        <f aca="false">L11+L12+L17</f>
        <v>0</v>
      </c>
      <c r="M20" s="124" t="n">
        <f aca="false">M11+M12+M17</f>
        <v>0</v>
      </c>
      <c r="N20" s="124" t="n">
        <f aca="false">N11+N12+N17</f>
        <v>0</v>
      </c>
      <c r="O20" s="124" t="n">
        <f aca="false">O11+O12+O17</f>
        <v>0</v>
      </c>
      <c r="P20" s="124" t="n">
        <f aca="false">P11+P12+P17</f>
        <v>0</v>
      </c>
      <c r="Q20" s="124" t="n">
        <f aca="false">Q11+Q12+Q17</f>
        <v>0</v>
      </c>
      <c r="R20" s="124" t="n">
        <f aca="false">R11+R12+R17</f>
        <v>0</v>
      </c>
      <c r="S20" s="124" t="n">
        <f aca="false">S11+S12+S17</f>
        <v>0</v>
      </c>
      <c r="T20" s="124" t="n">
        <f aca="false">T11+T12+T17</f>
        <v>0</v>
      </c>
      <c r="U20" s="124" t="n">
        <f aca="false">SUM(Q20:T20)</f>
        <v>0</v>
      </c>
      <c r="V20" s="124" t="n">
        <f aca="false">N20+O20+P20+U20</f>
        <v>0</v>
      </c>
      <c r="W20" s="118"/>
      <c r="X20" s="125"/>
      <c r="Y20" s="118"/>
      <c r="Z20" s="118"/>
      <c r="AA20" s="118"/>
      <c r="AB20" s="118"/>
      <c r="AC20" s="118"/>
      <c r="AD20" s="126"/>
      <c r="AE20" s="114"/>
      <c r="AF20" s="114"/>
      <c r="AG20" s="114"/>
      <c r="AH20" s="85"/>
      <c r="AI20" s="118"/>
      <c r="AJ20" s="118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8"/>
      <c r="BB20" s="118"/>
      <c r="BC20" s="118"/>
      <c r="BD20" s="118"/>
      <c r="BE20" s="118"/>
      <c r="BF20" s="118"/>
      <c r="BG20" s="118"/>
      <c r="BH20" s="118"/>
      <c r="BI20" s="118"/>
      <c r="BJ20" s="118"/>
      <c r="BK20" s="118"/>
      <c r="BL20" s="118"/>
      <c r="BM20" s="118"/>
      <c r="BN20" s="118"/>
      <c r="BO20" s="118"/>
      <c r="BP20" s="118"/>
      <c r="BQ20" s="118"/>
      <c r="BR20" s="118"/>
      <c r="BS20" s="118"/>
      <c r="BT20" s="118"/>
      <c r="BU20" s="118"/>
      <c r="BV20" s="118"/>
      <c r="BW20" s="118"/>
      <c r="BX20" s="118"/>
      <c r="BY20" s="118"/>
      <c r="BZ20" s="118"/>
      <c r="CA20" s="118"/>
      <c r="CB20" s="118"/>
      <c r="CC20" s="118"/>
      <c r="CD20" s="118"/>
      <c r="CE20" s="118"/>
      <c r="CF20" s="118"/>
      <c r="CG20" s="118"/>
      <c r="CH20" s="118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  <c r="EG20" s="118"/>
      <c r="EH20" s="118"/>
      <c r="EI20" s="118"/>
      <c r="EJ20" s="118"/>
      <c r="EK20" s="118"/>
      <c r="EL20" s="118"/>
      <c r="EM20" s="118"/>
      <c r="EN20" s="118"/>
      <c r="EO20" s="118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8"/>
      <c r="FF20" s="118"/>
      <c r="FG20" s="118"/>
      <c r="FH20" s="118"/>
      <c r="FI20" s="118"/>
      <c r="FJ20" s="118"/>
      <c r="FK20" s="118"/>
      <c r="FL20" s="118"/>
      <c r="FM20" s="118"/>
      <c r="FN20" s="118"/>
      <c r="FO20" s="118"/>
      <c r="FP20" s="118"/>
      <c r="FQ20" s="118"/>
      <c r="FR20" s="118"/>
      <c r="FS20" s="118"/>
      <c r="FT20" s="118"/>
      <c r="FU20" s="118"/>
      <c r="FV20" s="118"/>
      <c r="FW20" s="118"/>
      <c r="FX20" s="118"/>
      <c r="FY20" s="118"/>
      <c r="FZ20" s="118"/>
      <c r="GA20" s="118"/>
      <c r="GB20" s="118"/>
      <c r="GC20" s="118"/>
      <c r="GD20" s="118"/>
      <c r="GE20" s="118"/>
      <c r="GF20" s="118"/>
      <c r="GG20" s="118"/>
      <c r="GH20" s="118"/>
      <c r="GI20" s="118"/>
      <c r="GJ20" s="118"/>
      <c r="GK20" s="118"/>
      <c r="GL20" s="118"/>
      <c r="GM20" s="118"/>
      <c r="GN20" s="118"/>
      <c r="GO20" s="118"/>
      <c r="GP20" s="118"/>
      <c r="GQ20" s="118"/>
      <c r="GR20" s="118"/>
      <c r="GS20" s="118"/>
      <c r="GT20" s="118"/>
      <c r="GU20" s="118"/>
      <c r="GV20" s="118"/>
      <c r="GW20" s="118"/>
      <c r="GX20" s="118"/>
      <c r="GY20" s="118"/>
      <c r="GZ20" s="118"/>
      <c r="HA20" s="118"/>
      <c r="HB20" s="118"/>
      <c r="HC20" s="118"/>
      <c r="HD20" s="118"/>
      <c r="HE20" s="118"/>
      <c r="HF20" s="118"/>
      <c r="HG20" s="118"/>
      <c r="HH20" s="118"/>
      <c r="HI20" s="118"/>
      <c r="HJ20" s="118"/>
      <c r="HK20" s="118"/>
      <c r="HL20" s="118"/>
      <c r="HM20" s="118"/>
      <c r="HN20" s="118"/>
      <c r="HO20" s="118"/>
      <c r="HP20" s="118"/>
      <c r="HQ20" s="118"/>
      <c r="HR20" s="118"/>
      <c r="HS20" s="118"/>
      <c r="HT20" s="118"/>
      <c r="HU20" s="118"/>
      <c r="HV20" s="118"/>
      <c r="HW20" s="118"/>
      <c r="HX20" s="118"/>
      <c r="HY20" s="118"/>
      <c r="HZ20" s="118"/>
      <c r="IA20" s="118"/>
      <c r="IB20" s="118"/>
      <c r="IC20" s="118"/>
      <c r="ID20" s="118"/>
      <c r="IE20" s="118"/>
      <c r="IF20" s="118"/>
      <c r="IG20" s="118"/>
      <c r="IH20" s="118"/>
      <c r="II20" s="118"/>
      <c r="IJ20" s="118"/>
      <c r="IK20" s="118"/>
      <c r="IL20" s="118"/>
      <c r="IM20" s="118"/>
      <c r="IN20" s="118"/>
      <c r="IO20" s="118"/>
      <c r="IP20" s="118"/>
      <c r="IQ20" s="118"/>
      <c r="IR20" s="118"/>
      <c r="IS20" s="118"/>
      <c r="IT20" s="118"/>
      <c r="IU20" s="118"/>
      <c r="IV20" s="118"/>
      <c r="IW20" s="118"/>
    </row>
    <row r="21" customFormat="false" ht="45" hidden="true" customHeight="true" outlineLevel="0" collapsed="false">
      <c r="A21" s="105"/>
      <c r="B21" s="105"/>
      <c r="C21" s="105"/>
      <c r="D21" s="106"/>
      <c r="E21" s="106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3"/>
      <c r="X21" s="107"/>
      <c r="Y21" s="103"/>
      <c r="Z21" s="103"/>
      <c r="AA21" s="103"/>
      <c r="AB21" s="103"/>
      <c r="AC21" s="103"/>
      <c r="AD21" s="103"/>
      <c r="AE21" s="103"/>
      <c r="AF21" s="103"/>
      <c r="AG21" s="103"/>
      <c r="AH21" s="95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  <c r="GA21" s="103"/>
      <c r="GB21" s="103"/>
      <c r="GC21" s="103"/>
      <c r="GD21" s="103"/>
      <c r="GE21" s="103"/>
      <c r="GF21" s="103"/>
      <c r="GG21" s="103"/>
      <c r="GH21" s="103"/>
      <c r="GI21" s="103"/>
      <c r="GJ21" s="103"/>
      <c r="GK21" s="103"/>
      <c r="GL21" s="103"/>
      <c r="GM21" s="103"/>
      <c r="GN21" s="103"/>
      <c r="GO21" s="103"/>
      <c r="GP21" s="103"/>
      <c r="GQ21" s="103"/>
      <c r="GR21" s="103"/>
      <c r="GS21" s="103"/>
      <c r="GT21" s="103"/>
      <c r="GU21" s="103"/>
      <c r="GV21" s="103"/>
      <c r="GW21" s="103"/>
      <c r="GX21" s="103"/>
      <c r="GY21" s="103"/>
      <c r="GZ21" s="103"/>
      <c r="HA21" s="103"/>
      <c r="HB21" s="103"/>
      <c r="HC21" s="103"/>
      <c r="HD21" s="103"/>
      <c r="HE21" s="103"/>
      <c r="HF21" s="103"/>
      <c r="HG21" s="103"/>
      <c r="HH21" s="103"/>
      <c r="HI21" s="103"/>
      <c r="HJ21" s="103"/>
      <c r="HK21" s="103"/>
      <c r="HL21" s="103"/>
      <c r="HM21" s="103"/>
      <c r="HN21" s="103"/>
      <c r="HO21" s="103"/>
      <c r="HP21" s="103"/>
      <c r="HQ21" s="103"/>
      <c r="HR21" s="103"/>
      <c r="HS21" s="103"/>
      <c r="HT21" s="103"/>
      <c r="HU21" s="103"/>
      <c r="HV21" s="103"/>
      <c r="HW21" s="103"/>
      <c r="HX21" s="103"/>
      <c r="HY21" s="103"/>
      <c r="HZ21" s="103"/>
      <c r="IA21" s="103"/>
      <c r="IB21" s="103"/>
      <c r="IC21" s="103"/>
      <c r="ID21" s="103"/>
      <c r="IE21" s="103"/>
      <c r="IF21" s="103"/>
      <c r="IG21" s="103"/>
      <c r="IH21" s="103"/>
      <c r="II21" s="103"/>
      <c r="IJ21" s="103"/>
      <c r="IK21" s="103"/>
      <c r="IL21" s="103"/>
      <c r="IM21" s="103"/>
      <c r="IN21" s="103"/>
      <c r="IO21" s="103"/>
      <c r="IP21" s="103"/>
      <c r="IQ21" s="103"/>
      <c r="IR21" s="103"/>
      <c r="IS21" s="103"/>
      <c r="IT21" s="103"/>
      <c r="IU21" s="103"/>
      <c r="IV21" s="103"/>
      <c r="IW21" s="103"/>
    </row>
    <row r="22" customFormat="false" ht="21" hidden="true" customHeight="true" outlineLevel="0" collapsed="false">
      <c r="A22" s="109" t="s">
        <v>95</v>
      </c>
      <c r="B22" s="110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2"/>
      <c r="W22" s="103"/>
      <c r="X22" s="111"/>
      <c r="Y22" s="103"/>
      <c r="Z22" s="103"/>
      <c r="AA22" s="103"/>
      <c r="AB22" s="103"/>
      <c r="AC22" s="103"/>
      <c r="AD22" s="113"/>
      <c r="AE22" s="114"/>
      <c r="AF22" s="114"/>
      <c r="AG22" s="114"/>
      <c r="AH22" s="95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  <c r="GC22" s="103"/>
      <c r="GD22" s="103"/>
      <c r="GE22" s="103"/>
      <c r="GF22" s="103"/>
      <c r="GG22" s="103"/>
      <c r="GH22" s="103"/>
      <c r="GI22" s="103"/>
      <c r="GJ22" s="103"/>
      <c r="GK22" s="103"/>
      <c r="GL22" s="103"/>
      <c r="GM22" s="103"/>
      <c r="GN22" s="103"/>
      <c r="GO22" s="103"/>
      <c r="GP22" s="103"/>
      <c r="GQ22" s="103"/>
      <c r="GR22" s="103"/>
      <c r="GS22" s="103"/>
      <c r="GT22" s="103"/>
      <c r="GU22" s="103"/>
      <c r="GV22" s="103"/>
      <c r="GW22" s="103"/>
      <c r="GX22" s="103"/>
      <c r="GY22" s="103"/>
      <c r="GZ22" s="103"/>
      <c r="HA22" s="103"/>
      <c r="HB22" s="103"/>
      <c r="HC22" s="103"/>
      <c r="HD22" s="103"/>
      <c r="HE22" s="103"/>
      <c r="HF22" s="103"/>
      <c r="HG22" s="103"/>
      <c r="HH22" s="103"/>
      <c r="HI22" s="103"/>
      <c r="HJ22" s="103"/>
      <c r="HK22" s="103"/>
      <c r="HL22" s="103"/>
      <c r="HM22" s="103"/>
      <c r="HN22" s="103"/>
      <c r="HO22" s="103"/>
      <c r="HP22" s="103"/>
      <c r="HQ22" s="103"/>
      <c r="HR22" s="103"/>
      <c r="HS22" s="103"/>
      <c r="HT22" s="103"/>
      <c r="HU22" s="103"/>
      <c r="HV22" s="103"/>
      <c r="HW22" s="103"/>
      <c r="HX22" s="103"/>
      <c r="HY22" s="103"/>
      <c r="HZ22" s="103"/>
      <c r="IA22" s="103"/>
      <c r="IB22" s="103"/>
      <c r="IC22" s="103"/>
      <c r="ID22" s="103"/>
      <c r="IE22" s="103"/>
      <c r="IF22" s="103"/>
      <c r="IG22" s="103"/>
      <c r="IH22" s="103"/>
      <c r="II22" s="103"/>
      <c r="IJ22" s="103"/>
      <c r="IK22" s="103"/>
      <c r="IL22" s="103"/>
      <c r="IM22" s="103"/>
      <c r="IN22" s="103"/>
      <c r="IO22" s="103"/>
      <c r="IP22" s="103"/>
      <c r="IQ22" s="103"/>
      <c r="IR22" s="103"/>
      <c r="IS22" s="103"/>
      <c r="IT22" s="103"/>
      <c r="IU22" s="103"/>
      <c r="IV22" s="103"/>
      <c r="IW22" s="103"/>
    </row>
    <row r="23" customFormat="false" ht="21" hidden="true" customHeight="true" outlineLevel="0" collapsed="false">
      <c r="A23" s="109" t="s">
        <v>96</v>
      </c>
      <c r="B23" s="110"/>
      <c r="C23" s="110" t="n">
        <v>10000</v>
      </c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2"/>
      <c r="W23" s="103"/>
      <c r="X23" s="111"/>
      <c r="Y23" s="103"/>
      <c r="Z23" s="103"/>
      <c r="AA23" s="103"/>
      <c r="AB23" s="103"/>
      <c r="AC23" s="103"/>
      <c r="AD23" s="113"/>
      <c r="AE23" s="114"/>
      <c r="AF23" s="114"/>
      <c r="AG23" s="114"/>
      <c r="AH23" s="95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  <c r="GA23" s="103"/>
      <c r="GB23" s="103"/>
      <c r="GC23" s="103"/>
      <c r="GD23" s="103"/>
      <c r="GE23" s="103"/>
      <c r="GF23" s="103"/>
      <c r="GG23" s="103"/>
      <c r="GH23" s="103"/>
      <c r="GI23" s="103"/>
      <c r="GJ23" s="103"/>
      <c r="GK23" s="103"/>
      <c r="GL23" s="103"/>
      <c r="GM23" s="103"/>
      <c r="GN23" s="103"/>
      <c r="GO23" s="103"/>
      <c r="GP23" s="103"/>
      <c r="GQ23" s="103"/>
      <c r="GR23" s="103"/>
      <c r="GS23" s="103"/>
      <c r="GT23" s="103"/>
      <c r="GU23" s="103"/>
      <c r="GV23" s="103"/>
      <c r="GW23" s="103"/>
      <c r="GX23" s="103"/>
      <c r="GY23" s="103"/>
      <c r="GZ23" s="103"/>
      <c r="HA23" s="103"/>
      <c r="HB23" s="103"/>
      <c r="HC23" s="103"/>
      <c r="HD23" s="103"/>
      <c r="HE23" s="103"/>
      <c r="HF23" s="103"/>
      <c r="HG23" s="103"/>
      <c r="HH23" s="103"/>
      <c r="HI23" s="103"/>
      <c r="HJ23" s="103"/>
      <c r="HK23" s="103"/>
      <c r="HL23" s="103"/>
      <c r="HM23" s="103"/>
      <c r="HN23" s="103"/>
      <c r="HO23" s="103"/>
      <c r="HP23" s="103"/>
      <c r="HQ23" s="103"/>
      <c r="HR23" s="103"/>
      <c r="HS23" s="103"/>
      <c r="HT23" s="103"/>
      <c r="HU23" s="103"/>
      <c r="HV23" s="103"/>
      <c r="HW23" s="103"/>
      <c r="HX23" s="103"/>
      <c r="HY23" s="103"/>
      <c r="HZ23" s="103"/>
      <c r="IA23" s="103"/>
      <c r="IB23" s="103"/>
      <c r="IC23" s="103"/>
      <c r="ID23" s="103"/>
      <c r="IE23" s="103"/>
      <c r="IF23" s="103"/>
      <c r="IG23" s="103"/>
      <c r="IH23" s="103"/>
      <c r="II23" s="103"/>
      <c r="IJ23" s="103"/>
      <c r="IK23" s="103"/>
      <c r="IL23" s="103"/>
      <c r="IM23" s="103"/>
      <c r="IN23" s="103"/>
      <c r="IO23" s="103"/>
      <c r="IP23" s="103"/>
      <c r="IQ23" s="103"/>
      <c r="IR23" s="103"/>
      <c r="IS23" s="103"/>
      <c r="IT23" s="103"/>
      <c r="IU23" s="103"/>
      <c r="IV23" s="103"/>
      <c r="IW23" s="103"/>
    </row>
    <row r="24" customFormat="false" ht="21" hidden="true" customHeight="true" outlineLevel="0" collapsed="false">
      <c r="A24" s="104" t="s">
        <v>18</v>
      </c>
      <c r="B24" s="105"/>
      <c r="C24" s="105" t="s">
        <v>91</v>
      </c>
      <c r="D24" s="115"/>
      <c r="E24" s="116"/>
      <c r="F24" s="107" t="n">
        <f aca="false">'Filter Peak'!B62</f>
        <v>0</v>
      </c>
      <c r="G24" s="107" t="n">
        <f aca="false">'Filter Peak'!C62</f>
        <v>0</v>
      </c>
      <c r="H24" s="107" t="n">
        <f aca="false">'Filter Peak'!D17/$C$52</f>
        <v>0</v>
      </c>
      <c r="I24" s="107" t="n">
        <f aca="false">'Filter Peak'!E17/$C$52</f>
        <v>0</v>
      </c>
      <c r="J24" s="107" t="n">
        <f aca="false">'Filter Peak'!F17/$C$52</f>
        <v>0</v>
      </c>
      <c r="K24" s="107" t="n">
        <f aca="false">'Filter Peak'!G17/$C$52</f>
        <v>0</v>
      </c>
      <c r="L24" s="107" t="n">
        <f aca="false">'Filter Peak'!H17/$C$52</f>
        <v>5.34947908333333</v>
      </c>
      <c r="M24" s="107" t="n">
        <f aca="false">'Filter Peak'!I17/$C$52</f>
        <v>0.01077653</v>
      </c>
      <c r="N24" s="117" t="n">
        <f aca="false">SUM(F24:M24)</f>
        <v>5.36025561333333</v>
      </c>
      <c r="O24" s="117" t="n">
        <f aca="false">SUM('Filter Peak'!J17:U17)/$C$52</f>
        <v>-1033.39594857</v>
      </c>
      <c r="P24" s="117" t="n">
        <f aca="false">SUM('Filter Peak'!V17:AG17)/$C$52</f>
        <v>-4307.51320623</v>
      </c>
      <c r="Q24" s="107" t="n">
        <f aca="false">SUMIF('Filter Peak'!$AH$3:$IC$3,"=1",'Filter Peak'!$AH17:$IC17)/$C$52</f>
        <v>-2387.0595396</v>
      </c>
      <c r="R24" s="107" t="n">
        <f aca="false">SUMIF('Filter Peak'!$AH$3:$IC$3,"=2",'Filter Peak'!$AH17:$IC17)/$C$52</f>
        <v>-2369.94053592</v>
      </c>
      <c r="S24" s="107" t="n">
        <f aca="false">SUMIF('Filter Peak'!$AH$3:$IC$3,"=3",'Filter Peak'!$AH17:$IC17)/$C$52</f>
        <v>-2360.16370576</v>
      </c>
      <c r="T24" s="107" t="n">
        <f aca="false">SUMIF('Filter Peak'!$AH$3:$IC$3,"=4",'Filter Peak'!$AH17:$IC17)/$C$52</f>
        <v>-2297.98353857</v>
      </c>
      <c r="U24" s="117" t="n">
        <f aca="false">SUM(Q24:T24)</f>
        <v>-9415.14731985</v>
      </c>
      <c r="V24" s="108" t="n">
        <f aca="false">N24+O24+P24+U24</f>
        <v>-14750.6962190367</v>
      </c>
      <c r="W24" s="118"/>
      <c r="X24" s="107" t="n">
        <f aca="false">V24-VLOOKUP(A24,'Import Peak'!$A$3:$ID$37,238,FALSE())/$C$52</f>
        <v>0</v>
      </c>
      <c r="Y24" s="118"/>
      <c r="Z24" s="118"/>
      <c r="AA24" s="118"/>
      <c r="AB24" s="118"/>
      <c r="AC24" s="118"/>
      <c r="AD24" s="118"/>
      <c r="AE24" s="118"/>
      <c r="AF24" s="118"/>
      <c r="AG24" s="118"/>
      <c r="AH24" s="85"/>
      <c r="AI24" s="118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  <c r="FF24" s="118"/>
      <c r="FG24" s="118"/>
      <c r="FH24" s="118"/>
      <c r="FI24" s="118"/>
      <c r="FJ24" s="118"/>
      <c r="FK24" s="118"/>
      <c r="FL24" s="118"/>
      <c r="FM24" s="118"/>
      <c r="FN24" s="118"/>
      <c r="FO24" s="118"/>
      <c r="FP24" s="118"/>
      <c r="FQ24" s="118"/>
      <c r="FR24" s="118"/>
      <c r="FS24" s="118"/>
      <c r="FT24" s="118"/>
      <c r="FU24" s="118"/>
      <c r="FV24" s="118"/>
      <c r="FW24" s="118"/>
      <c r="FX24" s="118"/>
      <c r="FY24" s="118"/>
      <c r="FZ24" s="118"/>
      <c r="GA24" s="118"/>
      <c r="GB24" s="118"/>
      <c r="GC24" s="118"/>
      <c r="GD24" s="118"/>
      <c r="GE24" s="118"/>
      <c r="GF24" s="118"/>
      <c r="GG24" s="118"/>
      <c r="GH24" s="118"/>
      <c r="GI24" s="118"/>
      <c r="GJ24" s="118"/>
      <c r="GK24" s="118"/>
      <c r="GL24" s="118"/>
      <c r="GM24" s="118"/>
      <c r="GN24" s="118"/>
      <c r="GO24" s="118"/>
      <c r="GP24" s="118"/>
      <c r="GQ24" s="118"/>
      <c r="GR24" s="118"/>
      <c r="GS24" s="118"/>
      <c r="GT24" s="118"/>
      <c r="GU24" s="118"/>
      <c r="GV24" s="118"/>
      <c r="GW24" s="118"/>
      <c r="GX24" s="118"/>
      <c r="GY24" s="118"/>
      <c r="GZ24" s="118"/>
      <c r="HA24" s="118"/>
      <c r="HB24" s="118"/>
      <c r="HC24" s="118"/>
      <c r="HD24" s="118"/>
      <c r="HE24" s="118"/>
      <c r="HF24" s="118"/>
      <c r="HG24" s="118"/>
      <c r="HH24" s="118"/>
      <c r="HI24" s="118"/>
      <c r="HJ24" s="118"/>
      <c r="HK24" s="118"/>
      <c r="HL24" s="118"/>
      <c r="HM24" s="118"/>
      <c r="HN24" s="118"/>
      <c r="HO24" s="118"/>
      <c r="HP24" s="118"/>
      <c r="HQ24" s="118"/>
      <c r="HR24" s="118"/>
      <c r="HS24" s="118"/>
      <c r="HT24" s="118"/>
      <c r="HU24" s="118"/>
      <c r="HV24" s="118"/>
      <c r="HW24" s="118"/>
      <c r="HX24" s="118"/>
      <c r="HY24" s="118"/>
      <c r="HZ24" s="118"/>
      <c r="IA24" s="118"/>
      <c r="IB24" s="118"/>
      <c r="IC24" s="118"/>
      <c r="ID24" s="118"/>
      <c r="IE24" s="118"/>
      <c r="IF24" s="118"/>
      <c r="IG24" s="118"/>
      <c r="IH24" s="118"/>
      <c r="II24" s="118"/>
      <c r="IJ24" s="118"/>
      <c r="IK24" s="118"/>
      <c r="IL24" s="118"/>
      <c r="IM24" s="118"/>
      <c r="IN24" s="118"/>
      <c r="IO24" s="118"/>
      <c r="IP24" s="118"/>
      <c r="IQ24" s="118"/>
      <c r="IR24" s="118"/>
      <c r="IS24" s="118"/>
      <c r="IT24" s="118"/>
      <c r="IU24" s="118"/>
      <c r="IV24" s="118"/>
      <c r="IW24" s="118"/>
    </row>
    <row r="25" customFormat="false" ht="18" hidden="true" customHeight="false" outlineLevel="0" collapsed="false">
      <c r="A25" s="104" t="s">
        <v>13</v>
      </c>
      <c r="B25" s="105"/>
      <c r="C25" s="105" t="s">
        <v>91</v>
      </c>
      <c r="D25" s="115"/>
      <c r="E25" s="116"/>
      <c r="F25" s="107" t="n">
        <f aca="false">'Filter Peak'!B63</f>
        <v>0</v>
      </c>
      <c r="G25" s="107" t="n">
        <f aca="false">'Filter Peak'!C63</f>
        <v>0</v>
      </c>
      <c r="H25" s="107" t="n">
        <f aca="false">'Filter Peak'!D13/$C$52</f>
        <v>0</v>
      </c>
      <c r="I25" s="107" t="n">
        <f aca="false">'Filter Peak'!E13/$C$52</f>
        <v>0</v>
      </c>
      <c r="J25" s="107" t="n">
        <f aca="false">'Filter Peak'!F13/$C$52</f>
        <v>0</v>
      </c>
      <c r="K25" s="107" t="n">
        <f aca="false">'Filter Peak'!G13/$C$52</f>
        <v>0</v>
      </c>
      <c r="L25" s="107" t="n">
        <f aca="false">'Filter Peak'!H13/$C$52</f>
        <v>-290.712974346667</v>
      </c>
      <c r="M25" s="107" t="n">
        <f aca="false">'Filter Peak'!I13/$C$52</f>
        <v>0.44585921</v>
      </c>
      <c r="N25" s="117" t="n">
        <f aca="false">SUM(F25:M25)</f>
        <v>-290.267115136667</v>
      </c>
      <c r="O25" s="117" t="n">
        <f aca="false">SUM('Filter Peak'!J13:U13)/$C$52</f>
        <v>274.53384273</v>
      </c>
      <c r="P25" s="117" t="n">
        <f aca="false">SUM('Filter Peak'!V13:AG13)/$C$52</f>
        <v>290.25830513</v>
      </c>
      <c r="Q25" s="107" t="n">
        <f aca="false">SUMIF('Filter Peak'!$AH$3:$IC$3,"=1",'Filter Peak'!$AH13:$IC13)/$C$52</f>
        <v>128.36119109</v>
      </c>
      <c r="R25" s="107" t="n">
        <f aca="false">SUMIF('Filter Peak'!$AH$3:$IC$3,"=2",'Filter Peak'!$AH13:$IC13)/$C$52</f>
        <v>127.46183987</v>
      </c>
      <c r="S25" s="107" t="n">
        <f aca="false">SUMIF('Filter Peak'!$AH$3:$IC$3,"=3",'Filter Peak'!$AH13:$IC13)/$C$52</f>
        <v>126.91560694</v>
      </c>
      <c r="T25" s="107" t="n">
        <f aca="false">SUMIF('Filter Peak'!$AH$3:$IC$3,"=4",'Filter Peak'!$AH13:$IC13)/$C$52</f>
        <v>124.93314052</v>
      </c>
      <c r="U25" s="117" t="n">
        <f aca="false">SUM(Q25:T25)</f>
        <v>507.67177842</v>
      </c>
      <c r="V25" s="108" t="n">
        <f aca="false">N25+O25+P25+U25</f>
        <v>782.196811143333</v>
      </c>
      <c r="W25" s="118"/>
      <c r="X25" s="107" t="n">
        <f aca="false">V25-VLOOKUP(A25,'Import Peak'!$A$3:$ID$37,238,FALSE())/$C$52</f>
        <v>0</v>
      </c>
      <c r="Y25" s="118"/>
      <c r="Z25" s="118"/>
      <c r="AA25" s="118"/>
      <c r="AB25" s="118"/>
      <c r="AC25" s="118"/>
      <c r="AD25" s="118"/>
      <c r="AE25" s="118"/>
      <c r="AF25" s="118"/>
      <c r="AG25" s="118"/>
      <c r="AH25" s="85"/>
      <c r="AI25" s="118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  <c r="FF25" s="118"/>
      <c r="FG25" s="118"/>
      <c r="FH25" s="118"/>
      <c r="FI25" s="118"/>
      <c r="FJ25" s="118"/>
      <c r="FK25" s="118"/>
      <c r="FL25" s="118"/>
      <c r="FM25" s="118"/>
      <c r="FN25" s="118"/>
      <c r="FO25" s="118"/>
      <c r="FP25" s="118"/>
      <c r="FQ25" s="118"/>
      <c r="FR25" s="118"/>
      <c r="FS25" s="118"/>
      <c r="FT25" s="118"/>
      <c r="FU25" s="118"/>
      <c r="FV25" s="118"/>
      <c r="FW25" s="118"/>
      <c r="FX25" s="118"/>
      <c r="FY25" s="118"/>
      <c r="FZ25" s="118"/>
      <c r="GA25" s="118"/>
      <c r="GB25" s="118"/>
      <c r="GC25" s="118"/>
      <c r="GD25" s="118"/>
      <c r="GE25" s="118"/>
      <c r="GF25" s="118"/>
      <c r="GG25" s="118"/>
      <c r="GH25" s="118"/>
      <c r="GI25" s="118"/>
      <c r="GJ25" s="118"/>
      <c r="GK25" s="118"/>
      <c r="GL25" s="118"/>
      <c r="GM25" s="118"/>
      <c r="GN25" s="118"/>
      <c r="GO25" s="118"/>
      <c r="GP25" s="118"/>
      <c r="GQ25" s="118"/>
      <c r="GR25" s="118"/>
      <c r="GS25" s="118"/>
      <c r="GT25" s="118"/>
      <c r="GU25" s="118"/>
      <c r="GV25" s="118"/>
      <c r="GW25" s="118"/>
      <c r="GX25" s="118"/>
      <c r="GY25" s="118"/>
      <c r="GZ25" s="118"/>
      <c r="HA25" s="118"/>
      <c r="HB25" s="118"/>
      <c r="HC25" s="118"/>
      <c r="HD25" s="118"/>
      <c r="HE25" s="118"/>
      <c r="HF25" s="118"/>
      <c r="HG25" s="118"/>
      <c r="HH25" s="118"/>
      <c r="HI25" s="118"/>
      <c r="HJ25" s="118"/>
      <c r="HK25" s="118"/>
      <c r="HL25" s="118"/>
      <c r="HM25" s="118"/>
      <c r="HN25" s="118"/>
      <c r="HO25" s="118"/>
      <c r="HP25" s="118"/>
      <c r="HQ25" s="118"/>
      <c r="HR25" s="118"/>
      <c r="HS25" s="118"/>
      <c r="HT25" s="118"/>
      <c r="HU25" s="118"/>
      <c r="HV25" s="118"/>
      <c r="HW25" s="118"/>
      <c r="HX25" s="118"/>
      <c r="HY25" s="118"/>
      <c r="HZ25" s="118"/>
      <c r="IA25" s="118"/>
      <c r="IB25" s="118"/>
      <c r="IC25" s="118"/>
      <c r="ID25" s="118"/>
      <c r="IE25" s="118"/>
      <c r="IF25" s="118"/>
      <c r="IG25" s="118"/>
      <c r="IH25" s="118"/>
      <c r="II25" s="118"/>
      <c r="IJ25" s="118"/>
      <c r="IK25" s="118"/>
      <c r="IL25" s="118"/>
      <c r="IM25" s="118"/>
      <c r="IN25" s="118"/>
      <c r="IO25" s="118"/>
      <c r="IP25" s="118"/>
      <c r="IQ25" s="118"/>
      <c r="IR25" s="118"/>
      <c r="IS25" s="118"/>
      <c r="IT25" s="118"/>
      <c r="IU25" s="118"/>
      <c r="IV25" s="118"/>
      <c r="IW25" s="118"/>
    </row>
    <row r="26" customFormat="false" ht="18" hidden="true" customHeight="false" outlineLevel="0" collapsed="false">
      <c r="A26" s="104" t="s">
        <v>97</v>
      </c>
      <c r="B26" s="105"/>
      <c r="C26" s="105" t="s">
        <v>89</v>
      </c>
      <c r="D26" s="115"/>
      <c r="E26" s="116"/>
      <c r="F26" s="107" t="n">
        <f aca="false">'Filter Peak'!B64</f>
        <v>0</v>
      </c>
      <c r="G26" s="107" t="n">
        <f aca="false">'Filter Peak'!C64</f>
        <v>0</v>
      </c>
      <c r="H26" s="107"/>
      <c r="I26" s="107" t="n">
        <f aca="false">'Filter Peak'!E22/$C$52</f>
        <v>0</v>
      </c>
      <c r="J26" s="107" t="n">
        <f aca="false">'Filter Peak'!F22/$C$52</f>
        <v>0</v>
      </c>
      <c r="K26" s="107" t="n">
        <f aca="false">'Filter Peak'!G22/$C$52</f>
        <v>0</v>
      </c>
      <c r="L26" s="107" t="n">
        <f aca="false">'Filter Peak'!H22/$C$52</f>
        <v>0</v>
      </c>
      <c r="M26" s="107" t="n">
        <f aca="false">'Filter Peak'!I22/$C$52</f>
        <v>0</v>
      </c>
      <c r="N26" s="117" t="n">
        <f aca="false">SUM(F26:M26)</f>
        <v>0</v>
      </c>
      <c r="O26" s="117" t="n">
        <f aca="false">SUM('Filter Peak'!J22:U22)/$C$52</f>
        <v>0</v>
      </c>
      <c r="P26" s="117" t="n">
        <f aca="false">SUM('Filter Peak'!V22:AG22)/$C$52</f>
        <v>0</v>
      </c>
      <c r="Q26" s="107" t="n">
        <f aca="false">SUMIF('Filter Peak'!$AH$3:$IC$3,"=1",'Filter Peak'!$AH22:$IC22)/$C$52</f>
        <v>0</v>
      </c>
      <c r="R26" s="107" t="n">
        <f aca="false">SUMIF('Filter Peak'!$AH$3:$IC$3,"=2",'Filter Peak'!$AH22:$IC22)/$C$52</f>
        <v>0</v>
      </c>
      <c r="S26" s="107" t="n">
        <f aca="false">SUMIF('Filter Peak'!$AH$3:$IC$3,"=3",'Filter Peak'!$AH22:$IC22)/$C$52</f>
        <v>0</v>
      </c>
      <c r="T26" s="107" t="n">
        <f aca="false">SUMIF('Filter Peak'!$AH$3:$IC$3,"=4",'Filter Peak'!$AH22:$IC22)/$C$52</f>
        <v>0</v>
      </c>
      <c r="U26" s="117" t="n">
        <f aca="false">SUM(Q26:T26)</f>
        <v>0</v>
      </c>
      <c r="V26" s="108" t="n">
        <f aca="false">N26+O26+P26+U26</f>
        <v>0</v>
      </c>
      <c r="W26" s="118"/>
      <c r="X26" s="107" t="e">
        <f aca="false">V26-VLOOKUP(A26,'Import Peak'!$A$3:$ID$37,238,FALSE())/$C$52</f>
        <v>#N/A</v>
      </c>
      <c r="Y26" s="118"/>
      <c r="Z26" s="118"/>
      <c r="AA26" s="118"/>
      <c r="AB26" s="118"/>
      <c r="AC26" s="118"/>
      <c r="AD26" s="118"/>
      <c r="AE26" s="118"/>
      <c r="AF26" s="118"/>
      <c r="AG26" s="118"/>
      <c r="AH26" s="85"/>
      <c r="AI26" s="118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  <c r="FF26" s="118"/>
      <c r="FG26" s="118"/>
      <c r="FH26" s="118"/>
      <c r="FI26" s="118"/>
      <c r="FJ26" s="118"/>
      <c r="FK26" s="118"/>
      <c r="FL26" s="118"/>
      <c r="FM26" s="118"/>
      <c r="FN26" s="118"/>
      <c r="FO26" s="118"/>
      <c r="FP26" s="118"/>
      <c r="FQ26" s="118"/>
      <c r="FR26" s="118"/>
      <c r="FS26" s="118"/>
      <c r="FT26" s="118"/>
      <c r="FU26" s="118"/>
      <c r="FV26" s="118"/>
      <c r="FW26" s="118"/>
      <c r="FX26" s="118"/>
      <c r="FY26" s="118"/>
      <c r="FZ26" s="118"/>
      <c r="GA26" s="118"/>
      <c r="GB26" s="118"/>
      <c r="GC26" s="118"/>
      <c r="GD26" s="118"/>
      <c r="GE26" s="118"/>
      <c r="GF26" s="118"/>
      <c r="GG26" s="118"/>
      <c r="GH26" s="118"/>
      <c r="GI26" s="118"/>
      <c r="GJ26" s="118"/>
      <c r="GK26" s="118"/>
      <c r="GL26" s="118"/>
      <c r="GM26" s="118"/>
      <c r="GN26" s="118"/>
      <c r="GO26" s="118"/>
      <c r="GP26" s="118"/>
      <c r="GQ26" s="118"/>
      <c r="GR26" s="118"/>
      <c r="GS26" s="118"/>
      <c r="GT26" s="118"/>
      <c r="GU26" s="118"/>
      <c r="GV26" s="118"/>
      <c r="GW26" s="118"/>
      <c r="GX26" s="118"/>
      <c r="GY26" s="118"/>
      <c r="GZ26" s="118"/>
      <c r="HA26" s="118"/>
      <c r="HB26" s="118"/>
      <c r="HC26" s="118"/>
      <c r="HD26" s="118"/>
      <c r="HE26" s="118"/>
      <c r="HF26" s="118"/>
      <c r="HG26" s="118"/>
      <c r="HH26" s="118"/>
      <c r="HI26" s="118"/>
      <c r="HJ26" s="118"/>
      <c r="HK26" s="118"/>
      <c r="HL26" s="118"/>
      <c r="HM26" s="118"/>
      <c r="HN26" s="118"/>
      <c r="HO26" s="118"/>
      <c r="HP26" s="118"/>
      <c r="HQ26" s="118"/>
      <c r="HR26" s="118"/>
      <c r="HS26" s="118"/>
      <c r="HT26" s="118"/>
      <c r="HU26" s="118"/>
      <c r="HV26" s="118"/>
      <c r="HW26" s="118"/>
      <c r="HX26" s="118"/>
      <c r="HY26" s="118"/>
      <c r="HZ26" s="118"/>
      <c r="IA26" s="118"/>
      <c r="IB26" s="118"/>
      <c r="IC26" s="118"/>
      <c r="ID26" s="118"/>
      <c r="IE26" s="118"/>
      <c r="IF26" s="118"/>
      <c r="IG26" s="118"/>
      <c r="IH26" s="118"/>
      <c r="II26" s="118"/>
      <c r="IJ26" s="118"/>
      <c r="IK26" s="118"/>
      <c r="IL26" s="118"/>
      <c r="IM26" s="118"/>
      <c r="IN26" s="118"/>
      <c r="IO26" s="118"/>
      <c r="IP26" s="118"/>
      <c r="IQ26" s="118"/>
      <c r="IR26" s="118"/>
      <c r="IS26" s="118"/>
      <c r="IT26" s="118"/>
      <c r="IU26" s="118"/>
      <c r="IV26" s="118"/>
      <c r="IW26" s="118"/>
    </row>
    <row r="27" customFormat="false" ht="18.75" hidden="true" customHeight="false" outlineLevel="0" collapsed="false">
      <c r="A27" s="104" t="s">
        <v>15</v>
      </c>
      <c r="B27" s="105"/>
      <c r="C27" s="105" t="s">
        <v>91</v>
      </c>
      <c r="D27" s="115"/>
      <c r="E27" s="116"/>
      <c r="F27" s="107" t="n">
        <f aca="false">'Filter Peak'!B65</f>
        <v>0</v>
      </c>
      <c r="G27" s="107" t="n">
        <f aca="false">'Filter Peak'!C65</f>
        <v>0</v>
      </c>
      <c r="H27" s="107" t="n">
        <f aca="false">'Filter Peak'!D14/$C$52</f>
        <v>0</v>
      </c>
      <c r="I27" s="107" t="n">
        <f aca="false">'Filter Peak'!E14/$C$52</f>
        <v>0</v>
      </c>
      <c r="J27" s="107" t="n">
        <f aca="false">'Filter Peak'!F14/$C$52</f>
        <v>0</v>
      </c>
      <c r="K27" s="107" t="n">
        <f aca="false">'Filter Peak'!G14/$C$52</f>
        <v>0</v>
      </c>
      <c r="L27" s="107" t="n">
        <f aca="false">'Filter Peak'!H14/$C$52</f>
        <v>0</v>
      </c>
      <c r="M27" s="107" t="n">
        <f aca="false">'Filter Peak'!I14/$C$52</f>
        <v>295.33763136</v>
      </c>
      <c r="N27" s="117" t="n">
        <f aca="false">SUM(F27:M27)</f>
        <v>295.33763136</v>
      </c>
      <c r="O27" s="117" t="n">
        <f aca="false">SUM('Filter Peak'!J14:U14)/$C$52</f>
        <v>-1166.85293572</v>
      </c>
      <c r="P27" s="117" t="n">
        <f aca="false">SUM('Filter Peak'!V14:AG14)/$C$52</f>
        <v>-4040.10148837</v>
      </c>
      <c r="Q27" s="107" t="n">
        <f aca="false">SUMIF('Filter Peak'!$AH$3:$IC$3,"=1",'Filter Peak'!$AH14:$IC14)/$C$52</f>
        <v>-3962.8303078</v>
      </c>
      <c r="R27" s="107" t="n">
        <f aca="false">SUMIF('Filter Peak'!$AH$3:$IC$3,"=2",'Filter Peak'!$AH14:$IC14)/$C$52</f>
        <v>-3934.21049826</v>
      </c>
      <c r="S27" s="107" t="n">
        <f aca="false">SUMIF('Filter Peak'!$AH$3:$IC$3,"=3",'Filter Peak'!$AH14:$IC14)/$C$52</f>
        <v>-3915.92799516</v>
      </c>
      <c r="T27" s="107" t="n">
        <f aca="false">SUMIF('Filter Peak'!$AH$3:$IC$3,"=4",'Filter Peak'!$AH14:$IC14)/$C$52</f>
        <v>-3853.59545926</v>
      </c>
      <c r="U27" s="117" t="n">
        <f aca="false">SUM(Q27:T27)</f>
        <v>-15666.56426048</v>
      </c>
      <c r="V27" s="108" t="n">
        <f aca="false">N27+O27+P27+U27</f>
        <v>-20578.18105321</v>
      </c>
      <c r="W27" s="118"/>
      <c r="X27" s="107" t="n">
        <f aca="false">V27-VLOOKUP(A27,'Import Peak'!$A$3:$ID$37,238,FALSE())/$C$52</f>
        <v>0</v>
      </c>
      <c r="Y27" s="118"/>
      <c r="Z27" s="118"/>
      <c r="AA27" s="118"/>
      <c r="AB27" s="118"/>
      <c r="AC27" s="118"/>
      <c r="AD27" s="118"/>
      <c r="AE27" s="118"/>
      <c r="AF27" s="118"/>
      <c r="AG27" s="118"/>
      <c r="AH27" s="85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  <c r="FF27" s="118"/>
      <c r="FG27" s="118"/>
      <c r="FH27" s="118"/>
      <c r="FI27" s="118"/>
      <c r="FJ27" s="118"/>
      <c r="FK27" s="118"/>
      <c r="FL27" s="118"/>
      <c r="FM27" s="118"/>
      <c r="FN27" s="118"/>
      <c r="FO27" s="118"/>
      <c r="FP27" s="118"/>
      <c r="FQ27" s="118"/>
      <c r="FR27" s="118"/>
      <c r="FS27" s="118"/>
      <c r="FT27" s="118"/>
      <c r="FU27" s="118"/>
      <c r="FV27" s="118"/>
      <c r="FW27" s="118"/>
      <c r="FX27" s="118"/>
      <c r="FY27" s="118"/>
      <c r="FZ27" s="118"/>
      <c r="GA27" s="118"/>
      <c r="GB27" s="118"/>
      <c r="GC27" s="118"/>
      <c r="GD27" s="118"/>
      <c r="GE27" s="118"/>
      <c r="GF27" s="118"/>
      <c r="GG27" s="118"/>
      <c r="GH27" s="118"/>
      <c r="GI27" s="118"/>
      <c r="GJ27" s="118"/>
      <c r="GK27" s="118"/>
      <c r="GL27" s="118"/>
      <c r="GM27" s="118"/>
      <c r="GN27" s="118"/>
      <c r="GO27" s="118"/>
      <c r="GP27" s="118"/>
      <c r="GQ27" s="118"/>
      <c r="GR27" s="118"/>
      <c r="GS27" s="118"/>
      <c r="GT27" s="118"/>
      <c r="GU27" s="118"/>
      <c r="GV27" s="118"/>
      <c r="GW27" s="118"/>
      <c r="GX27" s="118"/>
      <c r="GY27" s="118"/>
      <c r="GZ27" s="118"/>
      <c r="HA27" s="118"/>
      <c r="HB27" s="118"/>
      <c r="HC27" s="118"/>
      <c r="HD27" s="118"/>
      <c r="HE27" s="118"/>
      <c r="HF27" s="118"/>
      <c r="HG27" s="118"/>
      <c r="HH27" s="118"/>
      <c r="HI27" s="118"/>
      <c r="HJ27" s="118"/>
      <c r="HK27" s="118"/>
      <c r="HL27" s="118"/>
      <c r="HM27" s="118"/>
      <c r="HN27" s="118"/>
      <c r="HO27" s="118"/>
      <c r="HP27" s="118"/>
      <c r="HQ27" s="118"/>
      <c r="HR27" s="118"/>
      <c r="HS27" s="118"/>
      <c r="HT27" s="118"/>
      <c r="HU27" s="118"/>
      <c r="HV27" s="118"/>
      <c r="HW27" s="118"/>
      <c r="HX27" s="118"/>
      <c r="HY27" s="118"/>
      <c r="HZ27" s="118"/>
      <c r="IA27" s="118"/>
      <c r="IB27" s="118"/>
      <c r="IC27" s="118"/>
      <c r="ID27" s="118"/>
      <c r="IE27" s="118"/>
      <c r="IF27" s="118"/>
      <c r="IG27" s="118"/>
      <c r="IH27" s="118"/>
      <c r="II27" s="118"/>
      <c r="IJ27" s="118"/>
      <c r="IK27" s="118"/>
      <c r="IL27" s="118"/>
      <c r="IM27" s="118"/>
      <c r="IN27" s="118"/>
      <c r="IO27" s="118"/>
      <c r="IP27" s="118"/>
      <c r="IQ27" s="118"/>
      <c r="IR27" s="118"/>
      <c r="IS27" s="118"/>
      <c r="IT27" s="118"/>
      <c r="IU27" s="118"/>
      <c r="IV27" s="118"/>
      <c r="IW27" s="118"/>
    </row>
    <row r="28" customFormat="false" ht="21" hidden="true" customHeight="true" outlineLevel="0" collapsed="false">
      <c r="A28" s="119" t="s">
        <v>98</v>
      </c>
      <c r="B28" s="120" t="s">
        <v>99</v>
      </c>
      <c r="C28" s="121"/>
      <c r="D28" s="122"/>
      <c r="E28" s="123"/>
      <c r="F28" s="124" t="n">
        <f aca="false">SUM(F24:F27)</f>
        <v>0</v>
      </c>
      <c r="G28" s="124" t="n">
        <f aca="false">SUM(G24:G27)</f>
        <v>0</v>
      </c>
      <c r="H28" s="124" t="n">
        <f aca="false">SUM(H24:H27)</f>
        <v>0</v>
      </c>
      <c r="I28" s="124" t="n">
        <f aca="false">SUM(I24:I27)</f>
        <v>0</v>
      </c>
      <c r="J28" s="124" t="n">
        <f aca="false">SUM(J24:J27)</f>
        <v>0</v>
      </c>
      <c r="K28" s="124" t="n">
        <f aca="false">SUM(K24:K27)</f>
        <v>0</v>
      </c>
      <c r="L28" s="124" t="n">
        <f aca="false">SUM(L24:L27)</f>
        <v>-285.363495263333</v>
      </c>
      <c r="M28" s="124" t="n">
        <f aca="false">SUM(M24:M27)</f>
        <v>295.7942671</v>
      </c>
      <c r="N28" s="127" t="n">
        <f aca="false">SUM(N24:N27)</f>
        <v>10.4307718366666</v>
      </c>
      <c r="O28" s="127" t="n">
        <f aca="false">SUM(O24:O27)</f>
        <v>-1925.71504156</v>
      </c>
      <c r="P28" s="127" t="n">
        <f aca="false">SUM(P24:P27)</f>
        <v>-8057.35638947</v>
      </c>
      <c r="Q28" s="127" t="n">
        <f aca="false">SUM(Q24:Q27)</f>
        <v>-6221.52865631</v>
      </c>
      <c r="R28" s="127" t="n">
        <f aca="false">SUM(R24:R27)</f>
        <v>-6176.68919431</v>
      </c>
      <c r="S28" s="127" t="n">
        <f aca="false">SUM(S24:S27)</f>
        <v>-6149.17609398</v>
      </c>
      <c r="T28" s="127" t="n">
        <f aca="false">SUM(T24:T27)</f>
        <v>-6026.64585731</v>
      </c>
      <c r="U28" s="127" t="n">
        <f aca="false">SUM(U24:U27)</f>
        <v>-24574.03980191</v>
      </c>
      <c r="V28" s="128" t="n">
        <f aca="false">SUM(V24:V27)</f>
        <v>-34546.6804611033</v>
      </c>
      <c r="W28" s="118"/>
      <c r="X28" s="124"/>
      <c r="Y28" s="129"/>
      <c r="Z28" s="130"/>
      <c r="AA28" s="118"/>
      <c r="AB28" s="118"/>
      <c r="AC28" s="118"/>
      <c r="AD28" s="126"/>
      <c r="AE28" s="114"/>
      <c r="AF28" s="114"/>
      <c r="AG28" s="114"/>
      <c r="AH28" s="85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  <c r="FF28" s="118"/>
      <c r="FG28" s="118"/>
      <c r="FH28" s="118"/>
      <c r="FI28" s="118"/>
      <c r="FJ28" s="118"/>
      <c r="FK28" s="118"/>
      <c r="FL28" s="118"/>
      <c r="FM28" s="118"/>
      <c r="FN28" s="118"/>
      <c r="FO28" s="118"/>
      <c r="FP28" s="118"/>
      <c r="FQ28" s="118"/>
      <c r="FR28" s="118"/>
      <c r="FS28" s="118"/>
      <c r="FT28" s="118"/>
      <c r="FU28" s="118"/>
      <c r="FV28" s="118"/>
      <c r="FW28" s="118"/>
      <c r="FX28" s="118"/>
      <c r="FY28" s="118"/>
      <c r="FZ28" s="118"/>
      <c r="GA28" s="118"/>
      <c r="GB28" s="118"/>
      <c r="GC28" s="118"/>
      <c r="GD28" s="118"/>
      <c r="GE28" s="118"/>
      <c r="GF28" s="118"/>
      <c r="GG28" s="118"/>
      <c r="GH28" s="118"/>
      <c r="GI28" s="118"/>
      <c r="GJ28" s="118"/>
      <c r="GK28" s="118"/>
      <c r="GL28" s="118"/>
      <c r="GM28" s="118"/>
      <c r="GN28" s="118"/>
      <c r="GO28" s="118"/>
      <c r="GP28" s="118"/>
      <c r="GQ28" s="118"/>
      <c r="GR28" s="118"/>
      <c r="GS28" s="118"/>
      <c r="GT28" s="118"/>
      <c r="GU28" s="118"/>
      <c r="GV28" s="118"/>
      <c r="GW28" s="118"/>
      <c r="GX28" s="118"/>
      <c r="GY28" s="118"/>
      <c r="GZ28" s="118"/>
      <c r="HA28" s="118"/>
      <c r="HB28" s="118"/>
      <c r="HC28" s="118"/>
      <c r="HD28" s="118"/>
      <c r="HE28" s="118"/>
      <c r="HF28" s="118"/>
      <c r="HG28" s="118"/>
      <c r="HH28" s="118"/>
      <c r="HI28" s="118"/>
      <c r="HJ28" s="118"/>
      <c r="HK28" s="118"/>
      <c r="HL28" s="118"/>
      <c r="HM28" s="118"/>
      <c r="HN28" s="118"/>
      <c r="HO28" s="118"/>
      <c r="HP28" s="118"/>
      <c r="HQ28" s="118"/>
      <c r="HR28" s="118"/>
      <c r="HS28" s="118"/>
      <c r="HT28" s="118"/>
      <c r="HU28" s="118"/>
      <c r="HV28" s="118"/>
      <c r="HW28" s="118"/>
      <c r="HX28" s="118"/>
      <c r="HY28" s="118"/>
      <c r="HZ28" s="118"/>
      <c r="IA28" s="118"/>
      <c r="IB28" s="118"/>
      <c r="IC28" s="118"/>
      <c r="ID28" s="118"/>
      <c r="IE28" s="118"/>
      <c r="IF28" s="118"/>
      <c r="IG28" s="118"/>
      <c r="IH28" s="118"/>
      <c r="II28" s="118"/>
      <c r="IJ28" s="118"/>
      <c r="IK28" s="118"/>
      <c r="IL28" s="118"/>
      <c r="IM28" s="118"/>
      <c r="IN28" s="118"/>
      <c r="IO28" s="118"/>
      <c r="IP28" s="118"/>
      <c r="IQ28" s="118"/>
      <c r="IR28" s="118"/>
      <c r="IS28" s="118"/>
      <c r="IT28" s="118"/>
      <c r="IU28" s="118"/>
      <c r="IV28" s="118"/>
      <c r="IW28" s="118"/>
    </row>
    <row r="29" customFormat="false" ht="45" hidden="true" customHeight="true" outlineLevel="0" collapsed="false">
      <c r="A29" s="105"/>
      <c r="B29" s="105"/>
      <c r="C29" s="105"/>
      <c r="D29" s="106"/>
      <c r="E29" s="106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3"/>
      <c r="X29" s="107"/>
      <c r="Y29" s="103"/>
      <c r="Z29" s="103"/>
      <c r="AA29" s="103"/>
      <c r="AB29" s="103"/>
      <c r="AC29" s="103"/>
      <c r="AD29" s="103"/>
      <c r="AE29" s="103"/>
      <c r="AF29" s="103"/>
      <c r="AG29" s="103"/>
      <c r="AH29" s="95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  <c r="GA29" s="103"/>
      <c r="GB29" s="103"/>
      <c r="GC29" s="103"/>
      <c r="GD29" s="103"/>
      <c r="GE29" s="103"/>
      <c r="GF29" s="103"/>
      <c r="GG29" s="103"/>
      <c r="GH29" s="103"/>
      <c r="GI29" s="103"/>
      <c r="GJ29" s="103"/>
      <c r="GK29" s="103"/>
      <c r="GL29" s="103"/>
      <c r="GM29" s="103"/>
      <c r="GN29" s="103"/>
      <c r="GO29" s="103"/>
      <c r="GP29" s="103"/>
      <c r="GQ29" s="103"/>
      <c r="GR29" s="103"/>
      <c r="GS29" s="103"/>
      <c r="GT29" s="103"/>
      <c r="GU29" s="103"/>
      <c r="GV29" s="103"/>
      <c r="GW29" s="103"/>
      <c r="GX29" s="103"/>
      <c r="GY29" s="103"/>
      <c r="GZ29" s="103"/>
      <c r="HA29" s="103"/>
      <c r="HB29" s="103"/>
      <c r="HC29" s="103"/>
      <c r="HD29" s="103"/>
      <c r="HE29" s="103"/>
      <c r="HF29" s="103"/>
      <c r="HG29" s="103"/>
      <c r="HH29" s="103"/>
      <c r="HI29" s="103"/>
      <c r="HJ29" s="103"/>
      <c r="HK29" s="103"/>
      <c r="HL29" s="103"/>
      <c r="HM29" s="103"/>
      <c r="HN29" s="103"/>
      <c r="HO29" s="103"/>
      <c r="HP29" s="103"/>
      <c r="HQ29" s="103"/>
      <c r="HR29" s="103"/>
      <c r="HS29" s="103"/>
      <c r="HT29" s="103"/>
      <c r="HU29" s="103"/>
      <c r="HV29" s="103"/>
      <c r="HW29" s="103"/>
      <c r="HX29" s="103"/>
      <c r="HY29" s="103"/>
      <c r="HZ29" s="103"/>
      <c r="IA29" s="103"/>
      <c r="IB29" s="103"/>
      <c r="IC29" s="103"/>
      <c r="ID29" s="103"/>
      <c r="IE29" s="103"/>
      <c r="IF29" s="103"/>
      <c r="IG29" s="103"/>
      <c r="IH29" s="103"/>
      <c r="II29" s="103"/>
      <c r="IJ29" s="103"/>
      <c r="IK29" s="103"/>
      <c r="IL29" s="103"/>
      <c r="IM29" s="103"/>
      <c r="IN29" s="103"/>
      <c r="IO29" s="103"/>
      <c r="IP29" s="103"/>
      <c r="IQ29" s="103"/>
      <c r="IR29" s="103"/>
      <c r="IS29" s="103"/>
      <c r="IT29" s="103"/>
      <c r="IU29" s="103"/>
      <c r="IV29" s="103"/>
      <c r="IW29" s="103"/>
    </row>
    <row r="30" customFormat="false" ht="21" hidden="false" customHeight="true" outlineLevel="0" collapsed="false">
      <c r="A30" s="96" t="s">
        <v>100</v>
      </c>
      <c r="B30" s="97" t="s">
        <v>87</v>
      </c>
      <c r="C30" s="98"/>
      <c r="D30" s="131" t="n">
        <v>25000000</v>
      </c>
      <c r="E30" s="132"/>
      <c r="F30" s="101"/>
      <c r="G30" s="101"/>
      <c r="H30" s="101"/>
      <c r="I30" s="101"/>
      <c r="J30" s="133"/>
      <c r="K30" s="133"/>
      <c r="L30" s="101"/>
      <c r="M30" s="134"/>
      <c r="N30" s="81"/>
      <c r="O30" s="135"/>
      <c r="P30" s="81"/>
      <c r="Q30" s="133"/>
      <c r="R30" s="101"/>
      <c r="S30" s="101"/>
      <c r="T30" s="134"/>
      <c r="U30" s="135"/>
      <c r="V30" s="102"/>
      <c r="W30" s="103"/>
      <c r="X30" s="94"/>
      <c r="Y30" s="103"/>
      <c r="Z30" s="103"/>
      <c r="AA30" s="103"/>
      <c r="AB30" s="103"/>
      <c r="AC30" s="103"/>
      <c r="AD30" s="103"/>
      <c r="AE30" s="103"/>
      <c r="AF30" s="103"/>
      <c r="AG30" s="103"/>
      <c r="AH30" s="95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  <c r="GA30" s="103"/>
      <c r="GB30" s="103"/>
      <c r="GC30" s="103"/>
      <c r="GD30" s="103"/>
      <c r="GE30" s="103"/>
      <c r="GF30" s="103"/>
      <c r="GG30" s="103"/>
      <c r="GH30" s="103"/>
      <c r="GI30" s="103"/>
      <c r="GJ30" s="103"/>
      <c r="GK30" s="103"/>
      <c r="GL30" s="103"/>
      <c r="GM30" s="103"/>
      <c r="GN30" s="103"/>
      <c r="GO30" s="103"/>
      <c r="GP30" s="103"/>
      <c r="GQ30" s="103"/>
      <c r="GR30" s="103"/>
      <c r="GS30" s="103"/>
      <c r="GT30" s="103"/>
      <c r="GU30" s="103"/>
      <c r="GV30" s="103"/>
      <c r="GW30" s="103"/>
      <c r="GX30" s="103"/>
      <c r="GY30" s="103"/>
      <c r="GZ30" s="103"/>
      <c r="HA30" s="103"/>
      <c r="HB30" s="103"/>
      <c r="HC30" s="103"/>
      <c r="HD30" s="103"/>
      <c r="HE30" s="103"/>
      <c r="HF30" s="103"/>
      <c r="HG30" s="103"/>
      <c r="HH30" s="103"/>
      <c r="HI30" s="103"/>
      <c r="HJ30" s="103"/>
      <c r="HK30" s="103"/>
      <c r="HL30" s="103"/>
      <c r="HM30" s="103"/>
      <c r="HN30" s="103"/>
      <c r="HO30" s="103"/>
      <c r="HP30" s="103"/>
      <c r="HQ30" s="103"/>
      <c r="HR30" s="103"/>
      <c r="HS30" s="103"/>
      <c r="HT30" s="103"/>
      <c r="HU30" s="103"/>
      <c r="HV30" s="103"/>
      <c r="HW30" s="103"/>
      <c r="HX30" s="103"/>
      <c r="HY30" s="103"/>
      <c r="HZ30" s="103"/>
      <c r="IA30" s="103"/>
      <c r="IB30" s="103"/>
      <c r="IC30" s="103"/>
      <c r="ID30" s="103"/>
      <c r="IE30" s="103"/>
      <c r="IF30" s="103"/>
      <c r="IG30" s="103"/>
      <c r="IH30" s="103"/>
      <c r="II30" s="103"/>
      <c r="IJ30" s="103"/>
      <c r="IK30" s="103"/>
      <c r="IL30" s="103"/>
      <c r="IM30" s="103"/>
      <c r="IN30" s="103"/>
      <c r="IO30" s="103"/>
      <c r="IP30" s="103"/>
      <c r="IQ30" s="103"/>
      <c r="IR30" s="103"/>
      <c r="IS30" s="103"/>
      <c r="IT30" s="103"/>
      <c r="IU30" s="103"/>
      <c r="IV30" s="103"/>
      <c r="IW30" s="103"/>
    </row>
    <row r="31" customFormat="false" ht="21" hidden="false" customHeight="true" outlineLevel="0" collapsed="false">
      <c r="A31" s="104"/>
      <c r="B31" s="105"/>
      <c r="C31" s="105"/>
      <c r="D31" s="136"/>
      <c r="E31" s="137"/>
      <c r="F31" s="107"/>
      <c r="G31" s="107"/>
      <c r="H31" s="107"/>
      <c r="I31" s="107"/>
      <c r="J31" s="115"/>
      <c r="K31" s="115"/>
      <c r="L31" s="107"/>
      <c r="M31" s="116"/>
      <c r="N31" s="107"/>
      <c r="O31" s="117"/>
      <c r="P31" s="107"/>
      <c r="Q31" s="115"/>
      <c r="R31" s="107"/>
      <c r="S31" s="107"/>
      <c r="T31" s="116"/>
      <c r="U31" s="117"/>
      <c r="V31" s="108"/>
      <c r="W31" s="103"/>
      <c r="X31" s="107"/>
      <c r="Y31" s="103"/>
      <c r="Z31" s="103"/>
      <c r="AA31" s="103"/>
      <c r="AB31" s="103"/>
      <c r="AC31" s="103"/>
      <c r="AD31" s="103"/>
      <c r="AE31" s="103"/>
      <c r="AF31" s="103"/>
      <c r="AG31" s="103"/>
      <c r="AH31" s="95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  <c r="GA31" s="103"/>
      <c r="GB31" s="103"/>
      <c r="GC31" s="103"/>
      <c r="GD31" s="103"/>
      <c r="GE31" s="103"/>
      <c r="GF31" s="103"/>
      <c r="GG31" s="103"/>
      <c r="GH31" s="103"/>
      <c r="GI31" s="103"/>
      <c r="GJ31" s="103"/>
      <c r="GK31" s="103"/>
      <c r="GL31" s="103"/>
      <c r="GM31" s="103"/>
      <c r="GN31" s="103"/>
      <c r="GO31" s="103"/>
      <c r="GP31" s="103"/>
      <c r="GQ31" s="103"/>
      <c r="GR31" s="103"/>
      <c r="GS31" s="103"/>
      <c r="GT31" s="103"/>
      <c r="GU31" s="103"/>
      <c r="GV31" s="103"/>
      <c r="GW31" s="103"/>
      <c r="GX31" s="103"/>
      <c r="GY31" s="103"/>
      <c r="GZ31" s="103"/>
      <c r="HA31" s="103"/>
      <c r="HB31" s="103"/>
      <c r="HC31" s="103"/>
      <c r="HD31" s="103"/>
      <c r="HE31" s="103"/>
      <c r="HF31" s="103"/>
      <c r="HG31" s="103"/>
      <c r="HH31" s="103"/>
      <c r="HI31" s="103"/>
      <c r="HJ31" s="103"/>
      <c r="HK31" s="103"/>
      <c r="HL31" s="103"/>
      <c r="HM31" s="103"/>
      <c r="HN31" s="103"/>
      <c r="HO31" s="103"/>
      <c r="HP31" s="103"/>
      <c r="HQ31" s="103"/>
      <c r="HR31" s="103"/>
      <c r="HS31" s="103"/>
      <c r="HT31" s="103"/>
      <c r="HU31" s="103"/>
      <c r="HV31" s="103"/>
      <c r="HW31" s="103"/>
      <c r="HX31" s="103"/>
      <c r="HY31" s="103"/>
      <c r="HZ31" s="103"/>
      <c r="IA31" s="103"/>
      <c r="IB31" s="103"/>
      <c r="IC31" s="103"/>
      <c r="ID31" s="103"/>
      <c r="IE31" s="103"/>
      <c r="IF31" s="103"/>
      <c r="IG31" s="103"/>
      <c r="IH31" s="103"/>
      <c r="II31" s="103"/>
      <c r="IJ31" s="103"/>
      <c r="IK31" s="103"/>
      <c r="IL31" s="103"/>
      <c r="IM31" s="103"/>
      <c r="IN31" s="103"/>
      <c r="IO31" s="103"/>
      <c r="IP31" s="103"/>
      <c r="IQ31" s="103"/>
      <c r="IR31" s="103"/>
      <c r="IS31" s="103"/>
      <c r="IT31" s="103"/>
      <c r="IU31" s="103"/>
      <c r="IV31" s="103"/>
      <c r="IW31" s="103"/>
    </row>
    <row r="32" customFormat="false" ht="21" hidden="false" customHeight="true" outlineLevel="0" collapsed="false">
      <c r="A32" s="109" t="s">
        <v>101</v>
      </c>
      <c r="B32" s="110"/>
      <c r="C32" s="110"/>
      <c r="D32" s="138"/>
      <c r="E32" s="139"/>
      <c r="F32" s="111"/>
      <c r="G32" s="111"/>
      <c r="H32" s="111"/>
      <c r="I32" s="111"/>
      <c r="J32" s="138"/>
      <c r="K32" s="138"/>
      <c r="L32" s="111"/>
      <c r="M32" s="139"/>
      <c r="N32" s="111"/>
      <c r="O32" s="140"/>
      <c r="P32" s="111"/>
      <c r="Q32" s="138"/>
      <c r="R32" s="111"/>
      <c r="S32" s="111"/>
      <c r="T32" s="139"/>
      <c r="U32" s="140"/>
      <c r="V32" s="112"/>
      <c r="W32" s="103"/>
      <c r="X32" s="111"/>
      <c r="Y32" s="103"/>
      <c r="Z32" s="103"/>
      <c r="AA32" s="103"/>
      <c r="AB32" s="103"/>
      <c r="AC32" s="103"/>
      <c r="AD32" s="113"/>
      <c r="AE32" s="114"/>
      <c r="AF32" s="114"/>
      <c r="AG32" s="114"/>
      <c r="AH32" s="95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  <c r="GA32" s="103"/>
      <c r="GB32" s="103"/>
      <c r="GC32" s="103"/>
      <c r="GD32" s="103"/>
      <c r="GE32" s="103"/>
      <c r="GF32" s="103"/>
      <c r="GG32" s="103"/>
      <c r="GH32" s="103"/>
      <c r="GI32" s="103"/>
      <c r="GJ32" s="103"/>
      <c r="GK32" s="103"/>
      <c r="GL32" s="103"/>
      <c r="GM32" s="103"/>
      <c r="GN32" s="103"/>
      <c r="GO32" s="103"/>
      <c r="GP32" s="103"/>
      <c r="GQ32" s="103"/>
      <c r="GR32" s="103"/>
      <c r="GS32" s="103"/>
      <c r="GT32" s="103"/>
      <c r="GU32" s="103"/>
      <c r="GV32" s="103"/>
      <c r="GW32" s="103"/>
      <c r="GX32" s="103"/>
      <c r="GY32" s="103"/>
      <c r="GZ32" s="103"/>
      <c r="HA32" s="103"/>
      <c r="HB32" s="103"/>
      <c r="HC32" s="103"/>
      <c r="HD32" s="103"/>
      <c r="HE32" s="103"/>
      <c r="HF32" s="103"/>
      <c r="HG32" s="103"/>
      <c r="HH32" s="103"/>
      <c r="HI32" s="103"/>
      <c r="HJ32" s="103"/>
      <c r="HK32" s="103"/>
      <c r="HL32" s="103"/>
      <c r="HM32" s="103"/>
      <c r="HN32" s="103"/>
      <c r="HO32" s="103"/>
      <c r="HP32" s="103"/>
      <c r="HQ32" s="103"/>
      <c r="HR32" s="103"/>
      <c r="HS32" s="103"/>
      <c r="HT32" s="103"/>
      <c r="HU32" s="103"/>
      <c r="HV32" s="103"/>
      <c r="HW32" s="103"/>
      <c r="HX32" s="103"/>
      <c r="HY32" s="103"/>
      <c r="HZ32" s="103"/>
      <c r="IA32" s="103"/>
      <c r="IB32" s="103"/>
      <c r="IC32" s="103"/>
      <c r="ID32" s="103"/>
      <c r="IE32" s="103"/>
      <c r="IF32" s="103"/>
      <c r="IG32" s="103"/>
      <c r="IH32" s="103"/>
      <c r="II32" s="103"/>
      <c r="IJ32" s="103"/>
      <c r="IK32" s="103"/>
      <c r="IL32" s="103"/>
      <c r="IM32" s="103"/>
      <c r="IN32" s="103"/>
      <c r="IO32" s="103"/>
      <c r="IP32" s="103"/>
      <c r="IQ32" s="103"/>
      <c r="IR32" s="103"/>
      <c r="IS32" s="103"/>
      <c r="IT32" s="103"/>
      <c r="IU32" s="103"/>
      <c r="IV32" s="103"/>
      <c r="IW32" s="103"/>
    </row>
    <row r="33" customFormat="false" ht="21" hidden="false" customHeight="true" outlineLevel="0" collapsed="false">
      <c r="A33" s="104" t="s">
        <v>25</v>
      </c>
      <c r="B33" s="105" t="s">
        <v>102</v>
      </c>
      <c r="C33" s="105" t="s">
        <v>103</v>
      </c>
      <c r="D33" s="115" t="n">
        <f aca="false">-VLOOKUP(B33,'[12]Today total'!$B$2:$C$10,2,FALSE())</f>
        <v>1029753.57168709</v>
      </c>
      <c r="E33" s="116" t="n">
        <f aca="false">VLOOKUP(B33,'[12]Today total'!$B$1:$E$10,4,FALSE())</f>
        <v>249361.1227865</v>
      </c>
      <c r="F33" s="107" t="n">
        <f aca="false">'Filter Peak'!B35</f>
        <v>0</v>
      </c>
      <c r="G33" s="107" t="n">
        <f aca="false">'Filter Peak'!C35</f>
        <v>0</v>
      </c>
      <c r="H33" s="107" t="n">
        <f aca="false">'Filter Peak'!D35</f>
        <v>0</v>
      </c>
      <c r="I33" s="107" t="n">
        <f aca="false">'Filter Peak'!E35</f>
        <v>0</v>
      </c>
      <c r="J33" s="107" t="n">
        <f aca="false">'Filter Peak'!F35</f>
        <v>0</v>
      </c>
      <c r="K33" s="107" t="n">
        <f aca="false">'Filter Peak'!G35</f>
        <v>0</v>
      </c>
      <c r="L33" s="107" t="n">
        <f aca="false">'Filter Peak'!H35</f>
        <v>-1351.74265005058</v>
      </c>
      <c r="M33" s="107" t="n">
        <f aca="false">'Filter Peak'!I35</f>
        <v>-33862.2441794073</v>
      </c>
      <c r="N33" s="117" t="n">
        <f aca="false">SUM(F33:M33)</f>
        <v>-35213.9868294579</v>
      </c>
      <c r="O33" s="117" t="n">
        <f aca="false">SUM('Filter Peak'!J35:U35)</f>
        <v>-274201.130437598</v>
      </c>
      <c r="P33" s="117" t="n">
        <f aca="false">SUM('Filter Peak'!V35:AG35)</f>
        <v>-181237.183041534</v>
      </c>
      <c r="Q33" s="107" t="n">
        <f aca="false">SUMIF('Filter Peak'!$AH$3:$IC$3,"=1",'Filter Peak'!$AH35:$IC35)</f>
        <v>-85752.8181993365</v>
      </c>
      <c r="R33" s="107" t="n">
        <f aca="false">SUMIF('Filter Peak'!$AH$3:$IC$3,"=2",'Filter Peak'!$AH35:$IC35)</f>
        <v>-69638.0798481295</v>
      </c>
      <c r="S33" s="107" t="n">
        <f aca="false">SUMIF('Filter Peak'!$AH$3:$IC$3,"=3",'Filter Peak'!$AH35:$IC35)</f>
        <v>-61503.1057148801</v>
      </c>
      <c r="T33" s="107" t="n">
        <f aca="false">SUMIF('Filter Peak'!$AH$3:$IC$3,"=4",'Filter Peak'!$AH35:$IC35)</f>
        <v>28371.6440751163</v>
      </c>
      <c r="U33" s="117" t="n">
        <f aca="false">SUM(Q33:T33)</f>
        <v>-188522.35968723</v>
      </c>
      <c r="V33" s="108" t="n">
        <f aca="false">N33+O33+P33+U33</f>
        <v>-679174.65999582</v>
      </c>
      <c r="W33" s="118"/>
      <c r="X33" s="107" t="n">
        <f aca="false">V33-VLOOKUP(A33,'Import Peak'!$A$3:$ID$37,238,FALSE())</f>
        <v>0</v>
      </c>
      <c r="Y33" s="118"/>
      <c r="Z33" s="118"/>
      <c r="AA33" s="118"/>
      <c r="AB33" s="118"/>
      <c r="AC33" s="118"/>
      <c r="AD33" s="118"/>
      <c r="AE33" s="118"/>
      <c r="AF33" s="118"/>
      <c r="AG33" s="118"/>
      <c r="AH33" s="85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  <c r="BH33" s="118"/>
      <c r="BI33" s="118"/>
      <c r="BJ33" s="118"/>
      <c r="BK33" s="118"/>
      <c r="BL33" s="118"/>
      <c r="BM33" s="118"/>
      <c r="BN33" s="118"/>
      <c r="BO33" s="118"/>
      <c r="BP33" s="118"/>
      <c r="BQ33" s="118"/>
      <c r="BR33" s="118"/>
      <c r="BS33" s="118"/>
      <c r="BT33" s="118"/>
      <c r="BU33" s="118"/>
      <c r="BV33" s="118"/>
      <c r="BW33" s="118"/>
      <c r="BX33" s="118"/>
      <c r="BY33" s="118"/>
      <c r="BZ33" s="118"/>
      <c r="CA33" s="118"/>
      <c r="CB33" s="118"/>
      <c r="CC33" s="118"/>
      <c r="CD33" s="118"/>
      <c r="CE33" s="118"/>
      <c r="CF33" s="118"/>
      <c r="CG33" s="118"/>
      <c r="CH33" s="118"/>
      <c r="CI33" s="118"/>
      <c r="CJ33" s="118"/>
      <c r="CK33" s="118"/>
      <c r="CL33" s="118"/>
      <c r="CM33" s="118"/>
      <c r="CN33" s="118"/>
      <c r="CO33" s="118"/>
      <c r="CP33" s="118"/>
      <c r="CQ33" s="118"/>
      <c r="CR33" s="118"/>
      <c r="CS33" s="118"/>
      <c r="CT33" s="118"/>
      <c r="CU33" s="118"/>
      <c r="CV33" s="118"/>
      <c r="CW33" s="118"/>
      <c r="CX33" s="118"/>
      <c r="CY33" s="118"/>
      <c r="CZ33" s="118"/>
      <c r="DA33" s="118"/>
      <c r="DB33" s="118"/>
      <c r="DC33" s="118"/>
      <c r="DD33" s="118"/>
      <c r="DE33" s="118"/>
      <c r="DF33" s="118"/>
      <c r="DG33" s="118"/>
      <c r="DH33" s="118"/>
      <c r="DI33" s="118"/>
      <c r="DJ33" s="118"/>
      <c r="DK33" s="118"/>
      <c r="DL33" s="118"/>
      <c r="DM33" s="118"/>
      <c r="DN33" s="118"/>
      <c r="DO33" s="118"/>
      <c r="DP33" s="118"/>
      <c r="DQ33" s="118"/>
      <c r="DR33" s="118"/>
      <c r="DS33" s="118"/>
      <c r="DT33" s="118"/>
      <c r="DU33" s="118"/>
      <c r="DV33" s="118"/>
      <c r="DW33" s="118"/>
      <c r="DX33" s="118"/>
      <c r="DY33" s="118"/>
      <c r="DZ33" s="118"/>
      <c r="EA33" s="118"/>
      <c r="EB33" s="118"/>
      <c r="EC33" s="118"/>
      <c r="ED33" s="118"/>
      <c r="EE33" s="118"/>
      <c r="EF33" s="118"/>
      <c r="EG33" s="118"/>
      <c r="EH33" s="118"/>
      <c r="EI33" s="118"/>
      <c r="EJ33" s="118"/>
      <c r="EK33" s="118"/>
      <c r="EL33" s="118"/>
      <c r="EM33" s="118"/>
      <c r="EN33" s="118"/>
      <c r="EO33" s="118"/>
      <c r="EP33" s="118"/>
      <c r="EQ33" s="118"/>
      <c r="ER33" s="118"/>
      <c r="ES33" s="118"/>
      <c r="ET33" s="118"/>
      <c r="EU33" s="118"/>
      <c r="EV33" s="118"/>
      <c r="EW33" s="118"/>
      <c r="EX33" s="118"/>
      <c r="EY33" s="118"/>
      <c r="EZ33" s="118"/>
      <c r="FA33" s="118"/>
      <c r="FB33" s="118"/>
      <c r="FC33" s="118"/>
      <c r="FD33" s="118"/>
      <c r="FE33" s="118"/>
      <c r="FF33" s="118"/>
      <c r="FG33" s="118"/>
      <c r="FH33" s="118"/>
      <c r="FI33" s="118"/>
      <c r="FJ33" s="118"/>
      <c r="FK33" s="118"/>
      <c r="FL33" s="118"/>
      <c r="FM33" s="118"/>
      <c r="FN33" s="118"/>
      <c r="FO33" s="118"/>
      <c r="FP33" s="118"/>
      <c r="FQ33" s="118"/>
      <c r="FR33" s="118"/>
      <c r="FS33" s="118"/>
      <c r="FT33" s="118"/>
      <c r="FU33" s="118"/>
      <c r="FV33" s="118"/>
      <c r="FW33" s="118"/>
      <c r="FX33" s="118"/>
      <c r="FY33" s="118"/>
      <c r="FZ33" s="118"/>
      <c r="GA33" s="118"/>
      <c r="GB33" s="118"/>
      <c r="GC33" s="118"/>
      <c r="GD33" s="118"/>
      <c r="GE33" s="118"/>
      <c r="GF33" s="118"/>
      <c r="GG33" s="118"/>
      <c r="GH33" s="118"/>
      <c r="GI33" s="118"/>
      <c r="GJ33" s="118"/>
      <c r="GK33" s="118"/>
      <c r="GL33" s="118"/>
      <c r="GM33" s="118"/>
      <c r="GN33" s="118"/>
      <c r="GO33" s="118"/>
      <c r="GP33" s="118"/>
      <c r="GQ33" s="118"/>
      <c r="GR33" s="118"/>
      <c r="GS33" s="118"/>
      <c r="GT33" s="118"/>
      <c r="GU33" s="118"/>
      <c r="GV33" s="118"/>
      <c r="GW33" s="118"/>
      <c r="GX33" s="118"/>
      <c r="GY33" s="118"/>
      <c r="GZ33" s="118"/>
      <c r="HA33" s="118"/>
      <c r="HB33" s="118"/>
      <c r="HC33" s="118"/>
      <c r="HD33" s="118"/>
      <c r="HE33" s="118"/>
      <c r="HF33" s="118"/>
      <c r="HG33" s="118"/>
      <c r="HH33" s="118"/>
      <c r="HI33" s="118"/>
      <c r="HJ33" s="118"/>
      <c r="HK33" s="118"/>
      <c r="HL33" s="118"/>
      <c r="HM33" s="118"/>
      <c r="HN33" s="118"/>
      <c r="HO33" s="118"/>
      <c r="HP33" s="118"/>
      <c r="HQ33" s="118"/>
      <c r="HR33" s="118"/>
      <c r="HS33" s="118"/>
      <c r="HT33" s="118"/>
      <c r="HU33" s="118"/>
      <c r="HV33" s="118"/>
      <c r="HW33" s="118"/>
      <c r="HX33" s="118"/>
      <c r="HY33" s="118"/>
      <c r="HZ33" s="118"/>
      <c r="IA33" s="118"/>
      <c r="IB33" s="118"/>
      <c r="IC33" s="118"/>
      <c r="ID33" s="118"/>
      <c r="IE33" s="118"/>
      <c r="IF33" s="118"/>
      <c r="IG33" s="118"/>
      <c r="IH33" s="118"/>
      <c r="II33" s="118"/>
      <c r="IJ33" s="118"/>
      <c r="IK33" s="118"/>
      <c r="IL33" s="118"/>
      <c r="IM33" s="118"/>
      <c r="IN33" s="118"/>
      <c r="IO33" s="118"/>
      <c r="IP33" s="118"/>
      <c r="IQ33" s="118"/>
      <c r="IR33" s="118"/>
      <c r="IS33" s="118"/>
      <c r="IT33" s="118"/>
      <c r="IU33" s="118"/>
      <c r="IV33" s="118"/>
      <c r="IW33" s="118"/>
    </row>
    <row r="34" customFormat="false" ht="21" hidden="false" customHeight="true" outlineLevel="0" collapsed="false">
      <c r="A34" s="104" t="s">
        <v>26</v>
      </c>
      <c r="B34" s="105" t="s">
        <v>104</v>
      </c>
      <c r="C34" s="105" t="s">
        <v>105</v>
      </c>
      <c r="D34" s="115" t="n">
        <f aca="false">-VLOOKUP(B34,'[12]Today total'!$B$2:$C$10,2,FALSE())</f>
        <v>4508214.03236319</v>
      </c>
      <c r="E34" s="116" t="n">
        <f aca="false">VLOOKUP(B34,'[12]Today total'!$B$1:$E$10,4,FALSE())</f>
        <v>-118364.60782576</v>
      </c>
      <c r="F34" s="107" t="n">
        <f aca="false">'Filter Peak'!B36</f>
        <v>0</v>
      </c>
      <c r="G34" s="107" t="n">
        <f aca="false">'Filter Peak'!C36</f>
        <v>0</v>
      </c>
      <c r="H34" s="107" t="n">
        <f aca="false">'Filter Peak'!D36</f>
        <v>0</v>
      </c>
      <c r="I34" s="107" t="n">
        <f aca="false">'Filter Peak'!E36</f>
        <v>0</v>
      </c>
      <c r="J34" s="107" t="n">
        <f aca="false">'Filter Peak'!F36</f>
        <v>0</v>
      </c>
      <c r="K34" s="107" t="n">
        <f aca="false">'Filter Peak'!G36</f>
        <v>0</v>
      </c>
      <c r="L34" s="107" t="n">
        <f aca="false">'Filter Peak'!H36</f>
        <v>18268.6433998879</v>
      </c>
      <c r="M34" s="107" t="n">
        <f aca="false">'Filter Peak'!I36</f>
        <v>40817.5040796352</v>
      </c>
      <c r="N34" s="117" t="n">
        <f aca="false">SUM(F34:M34)</f>
        <v>59086.1474795231</v>
      </c>
      <c r="O34" s="117" t="n">
        <f aca="false">SUM('Filter Peak'!J36:U36)</f>
        <v>-1372759.69561427</v>
      </c>
      <c r="P34" s="117" t="n">
        <f aca="false">SUM('Filter Peak'!V36:AG36)</f>
        <v>-121938.755530136</v>
      </c>
      <c r="Q34" s="107" t="n">
        <f aca="false">SUMIF('Filter Peak'!$AH$3:$IC$3,"=1",'Filter Peak'!$AH36:$IC36)</f>
        <v>-460760.811977899</v>
      </c>
      <c r="R34" s="107" t="n">
        <f aca="false">SUMIF('Filter Peak'!$AH$3:$IC$3,"=2",'Filter Peak'!$AH36:$IC36)</f>
        <v>203647.283436399</v>
      </c>
      <c r="S34" s="107" t="n">
        <f aca="false">SUMIF('Filter Peak'!$AH$3:$IC$3,"=3",'Filter Peak'!$AH36:$IC36)</f>
        <v>-375521.650945225</v>
      </c>
      <c r="T34" s="107" t="n">
        <f aca="false">SUMIF('Filter Peak'!$AH$3:$IC$3,"=4",'Filter Peak'!$AH36:$IC36)</f>
        <v>-243835.565785179</v>
      </c>
      <c r="U34" s="117" t="n">
        <f aca="false">SUM(Q34:T34)</f>
        <v>-876470.745271905</v>
      </c>
      <c r="V34" s="108" t="n">
        <f aca="false">N34+O34+P34+U34</f>
        <v>-2312083.04893679</v>
      </c>
      <c r="W34" s="118"/>
      <c r="X34" s="107" t="n">
        <f aca="false">V34-VLOOKUP(A34,'Import Peak'!$A$3:$ID$37,238,FALSE())</f>
        <v>0</v>
      </c>
      <c r="Y34" s="118"/>
      <c r="Z34" s="118"/>
      <c r="AA34" s="118"/>
      <c r="AB34" s="118"/>
      <c r="AC34" s="118"/>
      <c r="AD34" s="126"/>
      <c r="AE34" s="114"/>
      <c r="AF34" s="114"/>
      <c r="AG34" s="114"/>
      <c r="AH34" s="85"/>
      <c r="AI34" s="118"/>
      <c r="AJ34" s="118"/>
      <c r="AK34" s="118"/>
      <c r="AL34" s="118"/>
      <c r="AM34" s="118"/>
      <c r="AN34" s="118"/>
      <c r="AO34" s="118"/>
      <c r="AP34" s="118"/>
      <c r="AQ34" s="118"/>
      <c r="AR34" s="118"/>
      <c r="AS34" s="118"/>
      <c r="AT34" s="118"/>
      <c r="AU34" s="118"/>
      <c r="AV34" s="118"/>
      <c r="AW34" s="118"/>
      <c r="AX34" s="118"/>
      <c r="AY34" s="118"/>
      <c r="AZ34" s="118"/>
      <c r="BA34" s="118"/>
      <c r="BB34" s="118"/>
      <c r="BC34" s="118"/>
      <c r="BD34" s="118"/>
      <c r="BE34" s="118"/>
      <c r="BF34" s="118"/>
      <c r="BG34" s="118"/>
      <c r="BH34" s="118"/>
      <c r="BI34" s="118"/>
      <c r="BJ34" s="118"/>
      <c r="BK34" s="118"/>
      <c r="BL34" s="118"/>
      <c r="BM34" s="118"/>
      <c r="BN34" s="118"/>
      <c r="BO34" s="118"/>
      <c r="BP34" s="118"/>
      <c r="BQ34" s="118"/>
      <c r="BR34" s="118"/>
      <c r="BS34" s="118"/>
      <c r="BT34" s="118"/>
      <c r="BU34" s="118"/>
      <c r="BV34" s="118"/>
      <c r="BW34" s="118"/>
      <c r="BX34" s="118"/>
      <c r="BY34" s="118"/>
      <c r="BZ34" s="118"/>
      <c r="CA34" s="118"/>
      <c r="CB34" s="118"/>
      <c r="CC34" s="118"/>
      <c r="CD34" s="118"/>
      <c r="CE34" s="118"/>
      <c r="CF34" s="118"/>
      <c r="CG34" s="118"/>
      <c r="CH34" s="118"/>
      <c r="CI34" s="118"/>
      <c r="CJ34" s="118"/>
      <c r="CK34" s="118"/>
      <c r="CL34" s="118"/>
      <c r="CM34" s="118"/>
      <c r="CN34" s="118"/>
      <c r="CO34" s="118"/>
      <c r="CP34" s="118"/>
      <c r="CQ34" s="118"/>
      <c r="CR34" s="118"/>
      <c r="CS34" s="118"/>
      <c r="CT34" s="118"/>
      <c r="CU34" s="118"/>
      <c r="CV34" s="118"/>
      <c r="CW34" s="118"/>
      <c r="CX34" s="118"/>
      <c r="CY34" s="118"/>
      <c r="CZ34" s="118"/>
      <c r="DA34" s="118"/>
      <c r="DB34" s="118"/>
      <c r="DC34" s="118"/>
      <c r="DD34" s="118"/>
      <c r="DE34" s="118"/>
      <c r="DF34" s="118"/>
      <c r="DG34" s="118"/>
      <c r="DH34" s="118"/>
      <c r="DI34" s="118"/>
      <c r="DJ34" s="118"/>
      <c r="DK34" s="118"/>
      <c r="DL34" s="118"/>
      <c r="DM34" s="118"/>
      <c r="DN34" s="118"/>
      <c r="DO34" s="118"/>
      <c r="DP34" s="118"/>
      <c r="DQ34" s="118"/>
      <c r="DR34" s="118"/>
      <c r="DS34" s="118"/>
      <c r="DT34" s="118"/>
      <c r="DU34" s="118"/>
      <c r="DV34" s="118"/>
      <c r="DW34" s="118"/>
      <c r="DX34" s="118"/>
      <c r="DY34" s="118"/>
      <c r="DZ34" s="118"/>
      <c r="EA34" s="118"/>
      <c r="EB34" s="118"/>
      <c r="EC34" s="118"/>
      <c r="ED34" s="118"/>
      <c r="EE34" s="118"/>
      <c r="EF34" s="118"/>
      <c r="EG34" s="118"/>
      <c r="EH34" s="118"/>
      <c r="EI34" s="118"/>
      <c r="EJ34" s="118"/>
      <c r="EK34" s="118"/>
      <c r="EL34" s="118"/>
      <c r="EM34" s="118"/>
      <c r="EN34" s="118"/>
      <c r="EO34" s="118"/>
      <c r="EP34" s="118"/>
      <c r="EQ34" s="118"/>
      <c r="ER34" s="118"/>
      <c r="ES34" s="118"/>
      <c r="ET34" s="118"/>
      <c r="EU34" s="118"/>
      <c r="EV34" s="118"/>
      <c r="EW34" s="118"/>
      <c r="EX34" s="118"/>
      <c r="EY34" s="118"/>
      <c r="EZ34" s="118"/>
      <c r="FA34" s="118"/>
      <c r="FB34" s="118"/>
      <c r="FC34" s="118"/>
      <c r="FD34" s="118"/>
      <c r="FE34" s="118"/>
      <c r="FF34" s="118"/>
      <c r="FG34" s="118"/>
      <c r="FH34" s="118"/>
      <c r="FI34" s="118"/>
      <c r="FJ34" s="118"/>
      <c r="FK34" s="118"/>
      <c r="FL34" s="118"/>
      <c r="FM34" s="118"/>
      <c r="FN34" s="118"/>
      <c r="FO34" s="118"/>
      <c r="FP34" s="118"/>
      <c r="FQ34" s="118"/>
      <c r="FR34" s="118"/>
      <c r="FS34" s="118"/>
      <c r="FT34" s="118"/>
      <c r="FU34" s="118"/>
      <c r="FV34" s="118"/>
      <c r="FW34" s="118"/>
      <c r="FX34" s="118"/>
      <c r="FY34" s="118"/>
      <c r="FZ34" s="118"/>
      <c r="GA34" s="118"/>
      <c r="GB34" s="118"/>
      <c r="GC34" s="118"/>
      <c r="GD34" s="118"/>
      <c r="GE34" s="118"/>
      <c r="GF34" s="118"/>
      <c r="GG34" s="118"/>
      <c r="GH34" s="118"/>
      <c r="GI34" s="118"/>
      <c r="GJ34" s="118"/>
      <c r="GK34" s="118"/>
      <c r="GL34" s="118"/>
      <c r="GM34" s="118"/>
      <c r="GN34" s="118"/>
      <c r="GO34" s="118"/>
      <c r="GP34" s="118"/>
      <c r="GQ34" s="118"/>
      <c r="GR34" s="118"/>
      <c r="GS34" s="118"/>
      <c r="GT34" s="118"/>
      <c r="GU34" s="118"/>
      <c r="GV34" s="118"/>
      <c r="GW34" s="118"/>
      <c r="GX34" s="118"/>
      <c r="GY34" s="118"/>
      <c r="GZ34" s="118"/>
      <c r="HA34" s="118"/>
      <c r="HB34" s="118"/>
      <c r="HC34" s="118"/>
      <c r="HD34" s="118"/>
      <c r="HE34" s="118"/>
      <c r="HF34" s="118"/>
      <c r="HG34" s="118"/>
      <c r="HH34" s="118"/>
      <c r="HI34" s="118"/>
      <c r="HJ34" s="118"/>
      <c r="HK34" s="118"/>
      <c r="HL34" s="118"/>
      <c r="HM34" s="118"/>
      <c r="HN34" s="118"/>
      <c r="HO34" s="118"/>
      <c r="HP34" s="118"/>
      <c r="HQ34" s="118"/>
      <c r="HR34" s="118"/>
      <c r="HS34" s="118"/>
      <c r="HT34" s="118"/>
      <c r="HU34" s="118"/>
      <c r="HV34" s="118"/>
      <c r="HW34" s="118"/>
      <c r="HX34" s="118"/>
      <c r="HY34" s="118"/>
      <c r="HZ34" s="118"/>
      <c r="IA34" s="118"/>
      <c r="IB34" s="118"/>
      <c r="IC34" s="118"/>
      <c r="ID34" s="118"/>
      <c r="IE34" s="118"/>
      <c r="IF34" s="118"/>
      <c r="IG34" s="118"/>
      <c r="IH34" s="118"/>
      <c r="II34" s="118"/>
      <c r="IJ34" s="118"/>
      <c r="IK34" s="118"/>
      <c r="IL34" s="118"/>
      <c r="IM34" s="118"/>
      <c r="IN34" s="118"/>
      <c r="IO34" s="118"/>
      <c r="IP34" s="118"/>
      <c r="IQ34" s="118"/>
      <c r="IR34" s="118"/>
      <c r="IS34" s="118"/>
      <c r="IT34" s="118"/>
      <c r="IU34" s="118"/>
      <c r="IV34" s="118"/>
      <c r="IW34" s="118"/>
    </row>
    <row r="35" customFormat="false" ht="21" hidden="false" customHeight="true" outlineLevel="0" collapsed="false">
      <c r="A35" s="104" t="s">
        <v>27</v>
      </c>
      <c r="B35" s="105" t="s">
        <v>106</v>
      </c>
      <c r="C35" s="105" t="s">
        <v>107</v>
      </c>
      <c r="D35" s="115" t="n">
        <f aca="false">-VLOOKUP(B35,'[12]Today total'!$B$2:$C$10,2,FALSE())</f>
        <v>3247647.31841348</v>
      </c>
      <c r="E35" s="116" t="n">
        <f aca="false">VLOOKUP(B35,'[12]Today total'!$B$1:$E$10,4,FALSE())</f>
        <v>1251.14066305943</v>
      </c>
      <c r="F35" s="107" t="n">
        <f aca="false">'Filter Peak'!B37</f>
        <v>0</v>
      </c>
      <c r="G35" s="107" t="n">
        <f aca="false">'Filter Peak'!C37</f>
        <v>0</v>
      </c>
      <c r="H35" s="107" t="n">
        <f aca="false">'Filter Peak'!D37</f>
        <v>0</v>
      </c>
      <c r="I35" s="107" t="n">
        <f aca="false">'Filter Peak'!E37</f>
        <v>0</v>
      </c>
      <c r="J35" s="107" t="n">
        <f aca="false">'Filter Peak'!F37</f>
        <v>0</v>
      </c>
      <c r="K35" s="107" t="n">
        <f aca="false">'Filter Peak'!G37</f>
        <v>0</v>
      </c>
      <c r="L35" s="107" t="n">
        <f aca="false">'Filter Peak'!H37</f>
        <v>2833.4354937722</v>
      </c>
      <c r="M35" s="107" t="n">
        <f aca="false">'Filter Peak'!I37</f>
        <v>-120221.536229808</v>
      </c>
      <c r="N35" s="117" t="n">
        <f aca="false">SUM(F35:M35)</f>
        <v>-117388.100736036</v>
      </c>
      <c r="O35" s="117" t="n">
        <f aca="false">SUM('Filter Peak'!J37:U37)</f>
        <v>-1758115.74537504</v>
      </c>
      <c r="P35" s="117" t="n">
        <f aca="false">SUM('Filter Peak'!V37:AG37)</f>
        <v>-1332587.17456047</v>
      </c>
      <c r="Q35" s="107" t="n">
        <f aca="false">SUMIF('Filter Peak'!$AH$3:$IC$3,"=1",'Filter Peak'!$AH37:$IC37)</f>
        <v>-136424.676771674</v>
      </c>
      <c r="R35" s="107" t="n">
        <f aca="false">SUMIF('Filter Peak'!$AH$3:$IC$3,"=2",'Filter Peak'!$AH37:$IC37)</f>
        <v>-106125.079032283</v>
      </c>
      <c r="S35" s="107" t="n">
        <f aca="false">SUMIF('Filter Peak'!$AH$3:$IC$3,"=3",'Filter Peak'!$AH37:$IC37)</f>
        <v>-544164.456292698</v>
      </c>
      <c r="T35" s="107" t="n">
        <f aca="false">SUMIF('Filter Peak'!$AH$3:$IC$3,"=4",'Filter Peak'!$AH37:$IC37)</f>
        <v>22390.6556119634</v>
      </c>
      <c r="U35" s="117" t="n">
        <f aca="false">SUM(Q35:T35)</f>
        <v>-764323.556484692</v>
      </c>
      <c r="V35" s="108" t="n">
        <f aca="false">N35+O35+P35+U35</f>
        <v>-3972414.57715623</v>
      </c>
      <c r="W35" s="118"/>
      <c r="X35" s="107" t="n">
        <f aca="false">V35-VLOOKUP(A35,'Import Peak'!$A$3:$ID$37,238,FALSE())</f>
        <v>0</v>
      </c>
      <c r="Y35" s="118"/>
      <c r="Z35" s="118"/>
      <c r="AA35" s="118"/>
      <c r="AB35" s="118"/>
      <c r="AC35" s="118"/>
      <c r="AD35" s="118"/>
      <c r="AE35" s="118"/>
      <c r="AF35" s="118"/>
      <c r="AG35" s="118"/>
      <c r="AH35" s="85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8"/>
      <c r="BZ35" s="118"/>
      <c r="CA35" s="118"/>
      <c r="CB35" s="118"/>
      <c r="CC35" s="118"/>
      <c r="CD35" s="118"/>
      <c r="CE35" s="118"/>
      <c r="CF35" s="118"/>
      <c r="CG35" s="118"/>
      <c r="CH35" s="118"/>
      <c r="CI35" s="118"/>
      <c r="CJ35" s="118"/>
      <c r="CK35" s="118"/>
      <c r="CL35" s="118"/>
      <c r="CM35" s="118"/>
      <c r="CN35" s="118"/>
      <c r="CO35" s="118"/>
      <c r="CP35" s="118"/>
      <c r="CQ35" s="118"/>
      <c r="CR35" s="118"/>
      <c r="CS35" s="118"/>
      <c r="CT35" s="118"/>
      <c r="CU35" s="118"/>
      <c r="CV35" s="118"/>
      <c r="CW35" s="118"/>
      <c r="CX35" s="118"/>
      <c r="CY35" s="118"/>
      <c r="CZ35" s="118"/>
      <c r="DA35" s="118"/>
      <c r="DB35" s="118"/>
      <c r="DC35" s="118"/>
      <c r="DD35" s="118"/>
      <c r="DE35" s="118"/>
      <c r="DF35" s="118"/>
      <c r="DG35" s="118"/>
      <c r="DH35" s="118"/>
      <c r="DI35" s="118"/>
      <c r="DJ35" s="118"/>
      <c r="DK35" s="118"/>
      <c r="DL35" s="118"/>
      <c r="DM35" s="118"/>
      <c r="DN35" s="118"/>
      <c r="DO35" s="118"/>
      <c r="DP35" s="118"/>
      <c r="DQ35" s="118"/>
      <c r="DR35" s="118"/>
      <c r="DS35" s="118"/>
      <c r="DT35" s="118"/>
      <c r="DU35" s="118"/>
      <c r="DV35" s="118"/>
      <c r="DW35" s="118"/>
      <c r="DX35" s="118"/>
      <c r="DY35" s="118"/>
      <c r="DZ35" s="118"/>
      <c r="EA35" s="118"/>
      <c r="EB35" s="118"/>
      <c r="EC35" s="118"/>
      <c r="ED35" s="118"/>
      <c r="EE35" s="118"/>
      <c r="EF35" s="118"/>
      <c r="EG35" s="118"/>
      <c r="EH35" s="118"/>
      <c r="EI35" s="118"/>
      <c r="EJ35" s="118"/>
      <c r="EK35" s="118"/>
      <c r="EL35" s="118"/>
      <c r="EM35" s="118"/>
      <c r="EN35" s="118"/>
      <c r="EO35" s="118"/>
      <c r="EP35" s="118"/>
      <c r="EQ35" s="118"/>
      <c r="ER35" s="118"/>
      <c r="ES35" s="118"/>
      <c r="ET35" s="118"/>
      <c r="EU35" s="118"/>
      <c r="EV35" s="118"/>
      <c r="EW35" s="118"/>
      <c r="EX35" s="118"/>
      <c r="EY35" s="118"/>
      <c r="EZ35" s="118"/>
      <c r="FA35" s="118"/>
      <c r="FB35" s="118"/>
      <c r="FC35" s="118"/>
      <c r="FD35" s="118"/>
      <c r="FE35" s="118"/>
      <c r="FF35" s="118"/>
      <c r="FG35" s="118"/>
      <c r="FH35" s="118"/>
      <c r="FI35" s="118"/>
      <c r="FJ35" s="118"/>
      <c r="FK35" s="118"/>
      <c r="FL35" s="118"/>
      <c r="FM35" s="118"/>
      <c r="FN35" s="118"/>
      <c r="FO35" s="118"/>
      <c r="FP35" s="118"/>
      <c r="FQ35" s="118"/>
      <c r="FR35" s="118"/>
      <c r="FS35" s="118"/>
      <c r="FT35" s="118"/>
      <c r="FU35" s="118"/>
      <c r="FV35" s="118"/>
      <c r="FW35" s="118"/>
      <c r="FX35" s="118"/>
      <c r="FY35" s="118"/>
      <c r="FZ35" s="118"/>
      <c r="GA35" s="118"/>
      <c r="GB35" s="118"/>
      <c r="GC35" s="118"/>
      <c r="GD35" s="118"/>
      <c r="GE35" s="118"/>
      <c r="GF35" s="118"/>
      <c r="GG35" s="118"/>
      <c r="GH35" s="118"/>
      <c r="GI35" s="118"/>
      <c r="GJ35" s="118"/>
      <c r="GK35" s="118"/>
      <c r="GL35" s="118"/>
      <c r="GM35" s="118"/>
      <c r="GN35" s="118"/>
      <c r="GO35" s="118"/>
      <c r="GP35" s="118"/>
      <c r="GQ35" s="118"/>
      <c r="GR35" s="118"/>
      <c r="GS35" s="118"/>
      <c r="GT35" s="118"/>
      <c r="GU35" s="118"/>
      <c r="GV35" s="118"/>
      <c r="GW35" s="118"/>
      <c r="GX35" s="118"/>
      <c r="GY35" s="118"/>
      <c r="GZ35" s="118"/>
      <c r="HA35" s="118"/>
      <c r="HB35" s="118"/>
      <c r="HC35" s="118"/>
      <c r="HD35" s="118"/>
      <c r="HE35" s="118"/>
      <c r="HF35" s="118"/>
      <c r="HG35" s="118"/>
      <c r="HH35" s="118"/>
      <c r="HI35" s="118"/>
      <c r="HJ35" s="118"/>
      <c r="HK35" s="118"/>
      <c r="HL35" s="118"/>
      <c r="HM35" s="118"/>
      <c r="HN35" s="118"/>
      <c r="HO35" s="118"/>
      <c r="HP35" s="118"/>
      <c r="HQ35" s="118"/>
      <c r="HR35" s="118"/>
      <c r="HS35" s="118"/>
      <c r="HT35" s="118"/>
      <c r="HU35" s="118"/>
      <c r="HV35" s="118"/>
      <c r="HW35" s="118"/>
      <c r="HX35" s="118"/>
      <c r="HY35" s="118"/>
      <c r="HZ35" s="118"/>
      <c r="IA35" s="118"/>
      <c r="IB35" s="118"/>
      <c r="IC35" s="118"/>
      <c r="ID35" s="118"/>
      <c r="IE35" s="118"/>
      <c r="IF35" s="118"/>
      <c r="IG35" s="118"/>
      <c r="IH35" s="118"/>
      <c r="II35" s="118"/>
      <c r="IJ35" s="118"/>
      <c r="IK35" s="118"/>
      <c r="IL35" s="118"/>
      <c r="IM35" s="118"/>
      <c r="IN35" s="118"/>
      <c r="IO35" s="118"/>
      <c r="IP35" s="118"/>
      <c r="IQ35" s="118"/>
      <c r="IR35" s="118"/>
      <c r="IS35" s="118"/>
      <c r="IT35" s="118"/>
      <c r="IU35" s="118"/>
      <c r="IV35" s="118"/>
      <c r="IW35" s="118"/>
    </row>
    <row r="36" customFormat="false" ht="21" hidden="false" customHeight="true" outlineLevel="0" collapsed="false">
      <c r="A36" s="141" t="s">
        <v>28</v>
      </c>
      <c r="B36" s="93" t="s">
        <v>108</v>
      </c>
      <c r="C36" s="105" t="s">
        <v>109</v>
      </c>
      <c r="D36" s="115" t="n">
        <f aca="false">-VLOOKUP(B36,'[12]Today total'!$B$2:$C$10,2,FALSE())</f>
        <v>1141768.00827644</v>
      </c>
      <c r="E36" s="116" t="n">
        <f aca="false">VLOOKUP(B36,'[12]Today total'!$B$1:$E$10,4,FALSE())</f>
        <v>-63265.8530722901</v>
      </c>
      <c r="F36" s="107" t="n">
        <f aca="false">'Filter Peak'!B38</f>
        <v>0</v>
      </c>
      <c r="G36" s="107" t="n">
        <f aca="false">'Filter Peak'!C38</f>
        <v>0</v>
      </c>
      <c r="H36" s="107" t="n">
        <f aca="false">'Filter Peak'!D38</f>
        <v>0</v>
      </c>
      <c r="I36" s="107" t="n">
        <f aca="false">'Filter Peak'!E38</f>
        <v>0</v>
      </c>
      <c r="J36" s="107" t="n">
        <f aca="false">'Filter Peak'!F38</f>
        <v>0</v>
      </c>
      <c r="K36" s="107" t="n">
        <f aca="false">'Filter Peak'!G38</f>
        <v>0</v>
      </c>
      <c r="L36" s="107" t="n">
        <f aca="false">'Filter Peak'!H38</f>
        <v>9819.62504879196</v>
      </c>
      <c r="M36" s="107" t="n">
        <f aca="false">'Filter Peak'!I38</f>
        <v>-80632.9962561678</v>
      </c>
      <c r="N36" s="117" t="n">
        <f aca="false">SUM(F36:M36)</f>
        <v>-70813.3712073759</v>
      </c>
      <c r="O36" s="117" t="n">
        <f aca="false">SUM('Filter Peak'!J38:U38)</f>
        <v>-730786.682223933</v>
      </c>
      <c r="P36" s="117" t="n">
        <f aca="false">SUM('Filter Peak'!V38:AG38)</f>
        <v>-322138.712026418</v>
      </c>
      <c r="Q36" s="107" t="n">
        <f aca="false">SUMIF('Filter Peak'!$AH$3:$IC$3,"=1",'Filter Peak'!$AH38:$IC38)</f>
        <v>61126.4908729236</v>
      </c>
      <c r="R36" s="107" t="n">
        <f aca="false">SUMIF('Filter Peak'!$AH$3:$IC$3,"=2",'Filter Peak'!$AH38:$IC38)</f>
        <v>217403.77804598</v>
      </c>
      <c r="S36" s="107" t="n">
        <f aca="false">SUMIF('Filter Peak'!$AH$3:$IC$3,"=3",'Filter Peak'!$AH38:$IC38)</f>
        <v>57768.5087541368</v>
      </c>
      <c r="T36" s="107" t="n">
        <f aca="false">SUMIF('Filter Peak'!$AH$3:$IC$3,"=4",'Filter Peak'!$AH38:$IC38)</f>
        <v>82368.2754782383</v>
      </c>
      <c r="U36" s="117" t="n">
        <f aca="false">SUM(Q36:T36)</f>
        <v>418667.053151279</v>
      </c>
      <c r="V36" s="108" t="n">
        <f aca="false">N36+O36+P36+U36</f>
        <v>-705071.712306448</v>
      </c>
      <c r="W36" s="118"/>
      <c r="X36" s="107" t="n">
        <f aca="false">V36-VLOOKUP(A36,'Import Peak'!$A$3:$ID$37,238,FALSE())</f>
        <v>0</v>
      </c>
      <c r="Y36" s="118"/>
      <c r="Z36" s="118"/>
      <c r="AA36" s="118"/>
      <c r="AB36" s="118"/>
      <c r="AC36" s="118"/>
      <c r="AD36" s="118"/>
      <c r="AE36" s="118"/>
      <c r="AF36" s="118"/>
      <c r="AG36" s="118"/>
      <c r="AH36" s="85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8"/>
      <c r="BZ36" s="118"/>
      <c r="CA36" s="118"/>
      <c r="CB36" s="118"/>
      <c r="CC36" s="118"/>
      <c r="CD36" s="118"/>
      <c r="CE36" s="118"/>
      <c r="CF36" s="118"/>
      <c r="CG36" s="118"/>
      <c r="CH36" s="118"/>
      <c r="CI36" s="118"/>
      <c r="CJ36" s="118"/>
      <c r="CK36" s="118"/>
      <c r="CL36" s="118"/>
      <c r="CM36" s="118"/>
      <c r="CN36" s="118"/>
      <c r="CO36" s="118"/>
      <c r="CP36" s="118"/>
      <c r="CQ36" s="118"/>
      <c r="CR36" s="118"/>
      <c r="CS36" s="118"/>
      <c r="CT36" s="118"/>
      <c r="CU36" s="118"/>
      <c r="CV36" s="118"/>
      <c r="CW36" s="118"/>
      <c r="CX36" s="118"/>
      <c r="CY36" s="118"/>
      <c r="CZ36" s="118"/>
      <c r="DA36" s="118"/>
      <c r="DB36" s="118"/>
      <c r="DC36" s="118"/>
      <c r="DD36" s="118"/>
      <c r="DE36" s="118"/>
      <c r="DF36" s="118"/>
      <c r="DG36" s="118"/>
      <c r="DH36" s="118"/>
      <c r="DI36" s="118"/>
      <c r="DJ36" s="118"/>
      <c r="DK36" s="118"/>
      <c r="DL36" s="118"/>
      <c r="DM36" s="118"/>
      <c r="DN36" s="118"/>
      <c r="DO36" s="118"/>
      <c r="DP36" s="118"/>
      <c r="DQ36" s="118"/>
      <c r="DR36" s="118"/>
      <c r="DS36" s="118"/>
      <c r="DT36" s="118"/>
      <c r="DU36" s="118"/>
      <c r="DV36" s="118"/>
      <c r="DW36" s="118"/>
      <c r="DX36" s="118"/>
      <c r="DY36" s="118"/>
      <c r="DZ36" s="118"/>
      <c r="EA36" s="118"/>
      <c r="EB36" s="118"/>
      <c r="EC36" s="118"/>
      <c r="ED36" s="118"/>
      <c r="EE36" s="118"/>
      <c r="EF36" s="118"/>
      <c r="EG36" s="118"/>
      <c r="EH36" s="118"/>
      <c r="EI36" s="118"/>
      <c r="EJ36" s="118"/>
      <c r="EK36" s="118"/>
      <c r="EL36" s="118"/>
      <c r="EM36" s="118"/>
      <c r="EN36" s="118"/>
      <c r="EO36" s="118"/>
      <c r="EP36" s="118"/>
      <c r="EQ36" s="118"/>
      <c r="ER36" s="118"/>
      <c r="ES36" s="118"/>
      <c r="ET36" s="118"/>
      <c r="EU36" s="118"/>
      <c r="EV36" s="118"/>
      <c r="EW36" s="118"/>
      <c r="EX36" s="118"/>
      <c r="EY36" s="118"/>
      <c r="EZ36" s="118"/>
      <c r="FA36" s="118"/>
      <c r="FB36" s="118"/>
      <c r="FC36" s="118"/>
      <c r="FD36" s="118"/>
      <c r="FE36" s="118"/>
      <c r="FF36" s="118"/>
      <c r="FG36" s="118"/>
      <c r="FH36" s="118"/>
      <c r="FI36" s="118"/>
      <c r="FJ36" s="118"/>
      <c r="FK36" s="118"/>
      <c r="FL36" s="118"/>
      <c r="FM36" s="118"/>
      <c r="FN36" s="118"/>
      <c r="FO36" s="118"/>
      <c r="FP36" s="118"/>
      <c r="FQ36" s="118"/>
      <c r="FR36" s="118"/>
      <c r="FS36" s="118"/>
      <c r="FT36" s="118"/>
      <c r="FU36" s="118"/>
      <c r="FV36" s="118"/>
      <c r="FW36" s="118"/>
      <c r="FX36" s="118"/>
      <c r="FY36" s="118"/>
      <c r="FZ36" s="118"/>
      <c r="GA36" s="118"/>
      <c r="GB36" s="118"/>
      <c r="GC36" s="118"/>
      <c r="GD36" s="118"/>
      <c r="GE36" s="118"/>
      <c r="GF36" s="118"/>
      <c r="GG36" s="118"/>
      <c r="GH36" s="118"/>
      <c r="GI36" s="118"/>
      <c r="GJ36" s="118"/>
      <c r="GK36" s="118"/>
      <c r="GL36" s="118"/>
      <c r="GM36" s="118"/>
      <c r="GN36" s="118"/>
      <c r="GO36" s="118"/>
      <c r="GP36" s="118"/>
      <c r="GQ36" s="118"/>
      <c r="GR36" s="118"/>
      <c r="GS36" s="118"/>
      <c r="GT36" s="118"/>
      <c r="GU36" s="118"/>
      <c r="GV36" s="118"/>
      <c r="GW36" s="118"/>
      <c r="GX36" s="118"/>
      <c r="GY36" s="118"/>
      <c r="GZ36" s="118"/>
      <c r="HA36" s="118"/>
      <c r="HB36" s="118"/>
      <c r="HC36" s="118"/>
      <c r="HD36" s="118"/>
      <c r="HE36" s="118"/>
      <c r="HF36" s="118"/>
      <c r="HG36" s="118"/>
      <c r="HH36" s="118"/>
      <c r="HI36" s="118"/>
      <c r="HJ36" s="118"/>
      <c r="HK36" s="118"/>
      <c r="HL36" s="118"/>
      <c r="HM36" s="118"/>
      <c r="HN36" s="118"/>
      <c r="HO36" s="118"/>
      <c r="HP36" s="118"/>
      <c r="HQ36" s="118"/>
      <c r="HR36" s="118"/>
      <c r="HS36" s="118"/>
      <c r="HT36" s="118"/>
      <c r="HU36" s="118"/>
      <c r="HV36" s="118"/>
      <c r="HW36" s="118"/>
      <c r="HX36" s="118"/>
      <c r="HY36" s="118"/>
      <c r="HZ36" s="118"/>
      <c r="IA36" s="118"/>
      <c r="IB36" s="118"/>
      <c r="IC36" s="118"/>
      <c r="ID36" s="118"/>
      <c r="IE36" s="118"/>
      <c r="IF36" s="118"/>
      <c r="IG36" s="118"/>
      <c r="IH36" s="118"/>
      <c r="II36" s="118"/>
      <c r="IJ36" s="118"/>
      <c r="IK36" s="118"/>
      <c r="IL36" s="118"/>
      <c r="IM36" s="118"/>
      <c r="IN36" s="118"/>
      <c r="IO36" s="118"/>
      <c r="IP36" s="118"/>
      <c r="IQ36" s="118"/>
      <c r="IR36" s="118"/>
      <c r="IS36" s="118"/>
      <c r="IT36" s="118"/>
      <c r="IU36" s="118"/>
      <c r="IV36" s="118"/>
      <c r="IW36" s="118"/>
    </row>
    <row r="37" customFormat="false" ht="21" hidden="false" customHeight="true" outlineLevel="0" collapsed="false">
      <c r="A37" s="141" t="str">
        <f aca="false">+'Filter Peak'!A39</f>
        <v>EPMI-LT-WOPTS</v>
      </c>
      <c r="B37" s="93"/>
      <c r="C37" s="105" t="s">
        <v>107</v>
      </c>
      <c r="D37" s="115"/>
      <c r="E37" s="116"/>
      <c r="F37" s="107"/>
      <c r="G37" s="107" t="n">
        <f aca="false">'Filter Peak'!C39</f>
        <v>0</v>
      </c>
      <c r="H37" s="107" t="n">
        <f aca="false">'Filter Peak'!D39</f>
        <v>0</v>
      </c>
      <c r="I37" s="107" t="n">
        <f aca="false">'Filter Peak'!E39</f>
        <v>0</v>
      </c>
      <c r="J37" s="107" t="n">
        <f aca="false">'Filter Peak'!F39</f>
        <v>0</v>
      </c>
      <c r="K37" s="107" t="n">
        <f aca="false">'Filter Peak'!G39</f>
        <v>0</v>
      </c>
      <c r="L37" s="107" t="n">
        <f aca="false">'Filter Peak'!H39</f>
        <v>0</v>
      </c>
      <c r="M37" s="107" t="n">
        <f aca="false">'Filter Peak'!I39</f>
        <v>-700.872574307153</v>
      </c>
      <c r="N37" s="117" t="n">
        <f aca="false">SUM(F37:M37)</f>
        <v>-700.872574307153</v>
      </c>
      <c r="O37" s="117" t="n">
        <f aca="false">SUM('Filter Peak'!J39:U39)</f>
        <v>-1841.94734571191</v>
      </c>
      <c r="P37" s="117" t="n">
        <f aca="false">SUM('Filter Peak'!V39:AG39)</f>
        <v>0</v>
      </c>
      <c r="Q37" s="107" t="n">
        <f aca="false">SUMIF('Filter Peak'!$AH$3:$IC$3,"=1",'Filter Peak'!$AH39:$IC39)</f>
        <v>0</v>
      </c>
      <c r="R37" s="107" t="n">
        <f aca="false">SUMIF('Filter Peak'!$AH$3:$IC$3,"=2",'Filter Peak'!$AH39:$IC39)</f>
        <v>0</v>
      </c>
      <c r="S37" s="107" t="n">
        <f aca="false">SUMIF('Filter Peak'!$AH$3:$IC$3,"=3",'Filter Peak'!$AH39:$IC39)</f>
        <v>0</v>
      </c>
      <c r="T37" s="107" t="n">
        <f aca="false">SUMIF('Filter Peak'!$AH$3:$IC$3,"=4",'Filter Peak'!$AH39:$IC39)</f>
        <v>0</v>
      </c>
      <c r="U37" s="117" t="n">
        <f aca="false">SUM(Q37:T37)</f>
        <v>0</v>
      </c>
      <c r="V37" s="108" t="n">
        <f aca="false">N37+O37+P37+U37</f>
        <v>-2542.81992001906</v>
      </c>
      <c r="W37" s="118"/>
      <c r="X37" s="107" t="n">
        <f aca="false">V37-VLOOKUP(A37,'Import Peak'!$A$3:$ID$37,238,FALSE())</f>
        <v>0</v>
      </c>
      <c r="Y37" s="118"/>
      <c r="Z37" s="118"/>
      <c r="AA37" s="118"/>
      <c r="AB37" s="118"/>
      <c r="AC37" s="118"/>
      <c r="AD37" s="118"/>
      <c r="AE37" s="118"/>
      <c r="AF37" s="118"/>
      <c r="AG37" s="118"/>
      <c r="AH37" s="85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118"/>
      <c r="CY37" s="118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118"/>
      <c r="EC37" s="118"/>
      <c r="ED37" s="118"/>
      <c r="EE37" s="118"/>
      <c r="EF37" s="118"/>
      <c r="EG37" s="118"/>
      <c r="EH37" s="118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118"/>
      <c r="FA37" s="118"/>
      <c r="FB37" s="118"/>
      <c r="FC37" s="118"/>
      <c r="FD37" s="118"/>
      <c r="FE37" s="118"/>
      <c r="FF37" s="118"/>
      <c r="FG37" s="118"/>
      <c r="FH37" s="118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118"/>
      <c r="GL37" s="118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118"/>
      <c r="HQ37" s="118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118"/>
      <c r="IV37" s="118"/>
      <c r="IW37" s="118"/>
    </row>
    <row r="38" customFormat="false" ht="21" hidden="false" customHeight="true" outlineLevel="0" collapsed="false">
      <c r="A38" s="141" t="s">
        <v>110</v>
      </c>
      <c r="B38" s="93"/>
      <c r="C38" s="105" t="s">
        <v>111</v>
      </c>
      <c r="D38" s="115"/>
      <c r="E38" s="116"/>
      <c r="F38" s="107" t="n">
        <f aca="false">'Filter Peak'!B40</f>
        <v>0</v>
      </c>
      <c r="G38" s="107" t="n">
        <f aca="false">'Filter Peak'!C40</f>
        <v>0</v>
      </c>
      <c r="H38" s="107" t="n">
        <f aca="false">'Filter Peak'!D40</f>
        <v>0</v>
      </c>
      <c r="I38" s="107" t="n">
        <f aca="false">'Filter Peak'!E40</f>
        <v>0</v>
      </c>
      <c r="J38" s="107" t="n">
        <f aca="false">'Filter Peak'!F40</f>
        <v>0</v>
      </c>
      <c r="K38" s="107" t="n">
        <f aca="false">'Filter Peak'!G40</f>
        <v>0</v>
      </c>
      <c r="L38" s="107" t="n">
        <f aca="false">'Filter Peak'!H40</f>
        <v>0</v>
      </c>
      <c r="M38" s="107" t="n">
        <f aca="false">'Filter Peak'!I40</f>
        <v>0</v>
      </c>
      <c r="N38" s="117" t="n">
        <f aca="false">SUM(F38:M38)</f>
        <v>0</v>
      </c>
      <c r="O38" s="117" t="n">
        <f aca="false">SUM('Filter Peak'!J40:U40)</f>
        <v>0</v>
      </c>
      <c r="P38" s="117" t="n">
        <f aca="false">SUM('Filter Peak'!V40:AG40)</f>
        <v>0</v>
      </c>
      <c r="Q38" s="107" t="n">
        <f aca="false">SUMIF('Filter Peak'!$AH$3:$IC$3,"=1",'Filter Peak'!$AH40:$IC40)</f>
        <v>0</v>
      </c>
      <c r="R38" s="107" t="n">
        <f aca="false">SUMIF('Filter Peak'!$AH$3:$IC$3,"=2",'Filter Peak'!$AH40:$IC40)</f>
        <v>0</v>
      </c>
      <c r="S38" s="107" t="n">
        <f aca="false">SUMIF('Filter Peak'!$AH$3:$IC$3,"=3",'Filter Peak'!$AH40:$IC40)</f>
        <v>0</v>
      </c>
      <c r="T38" s="107" t="n">
        <f aca="false">SUMIF('Filter Peak'!$AH$3:$IC$3,"=4",'Filter Peak'!$AH40:$IC40)</f>
        <v>0</v>
      </c>
      <c r="U38" s="117" t="n">
        <f aca="false">SUM(Q38:T38)</f>
        <v>0</v>
      </c>
      <c r="V38" s="108" t="n">
        <f aca="false">N38+O38+P38+U38</f>
        <v>0</v>
      </c>
      <c r="W38" s="118"/>
      <c r="X38" s="107" t="e">
        <f aca="false">V38-VLOOKUP(A38,'Import Peak'!$A$3:$ID$100,238,FALSE())</f>
        <v>#N/A</v>
      </c>
      <c r="Y38" s="118"/>
      <c r="Z38" s="118"/>
      <c r="AA38" s="118"/>
      <c r="AB38" s="118"/>
      <c r="AC38" s="118"/>
      <c r="AD38" s="118"/>
      <c r="AE38" s="118"/>
      <c r="AF38" s="118"/>
      <c r="AG38" s="118"/>
      <c r="AH38" s="85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118"/>
      <c r="BT38" s="118"/>
      <c r="BU38" s="118"/>
      <c r="BV38" s="118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118"/>
      <c r="CY38" s="118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118"/>
      <c r="EC38" s="118"/>
      <c r="ED38" s="118"/>
      <c r="EE38" s="118"/>
      <c r="EF38" s="118"/>
      <c r="EG38" s="118"/>
      <c r="EH38" s="118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118"/>
      <c r="FA38" s="118"/>
      <c r="FB38" s="118"/>
      <c r="FC38" s="118"/>
      <c r="FD38" s="118"/>
      <c r="FE38" s="118"/>
      <c r="FF38" s="118"/>
      <c r="FG38" s="118"/>
      <c r="FH38" s="118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118"/>
      <c r="GL38" s="118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118"/>
      <c r="HQ38" s="118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118"/>
      <c r="IV38" s="118"/>
      <c r="IW38" s="118"/>
    </row>
    <row r="39" customFormat="false" ht="18" hidden="false" customHeight="false" outlineLevel="0" collapsed="false">
      <c r="A39" s="104" t="s">
        <v>30</v>
      </c>
      <c r="B39" s="105" t="s">
        <v>112</v>
      </c>
      <c r="C39" s="105" t="s">
        <v>113</v>
      </c>
      <c r="D39" s="115" t="n">
        <f aca="false">-VLOOKUP(B39,'[12]Today total'!$B$2:$C$10,2,FALSE())</f>
        <v>176143.113679321</v>
      </c>
      <c r="E39" s="116" t="n">
        <f aca="false">VLOOKUP(B39,'[12]Today total'!$B$1:$E$10,4,FALSE())</f>
        <v>19427.195436333</v>
      </c>
      <c r="F39" s="107" t="n">
        <f aca="false">'Filter Peak'!B41</f>
        <v>0</v>
      </c>
      <c r="G39" s="107" t="n">
        <f aca="false">'Filter Peak'!C41</f>
        <v>0</v>
      </c>
      <c r="H39" s="107" t="n">
        <f aca="false">'Filter Peak'!D41</f>
        <v>0</v>
      </c>
      <c r="I39" s="107" t="n">
        <f aca="false">'Filter Peak'!E41</f>
        <v>0</v>
      </c>
      <c r="J39" s="107" t="n">
        <f aca="false">'Filter Peak'!F41</f>
        <v>0</v>
      </c>
      <c r="K39" s="107" t="n">
        <f aca="false">'Filter Peak'!G41</f>
        <v>0</v>
      </c>
      <c r="L39" s="107" t="n">
        <f aca="false">'Filter Peak'!H41</f>
        <v>-19398.2929922943</v>
      </c>
      <c r="M39" s="107" t="n">
        <f aca="false">'Filter Peak'!I41</f>
        <v>-10562.8145624013</v>
      </c>
      <c r="N39" s="117" t="n">
        <f aca="false">SUM(F39:M39)</f>
        <v>-29961.1075546956</v>
      </c>
      <c r="O39" s="117" t="n">
        <f aca="false">SUM('Filter Peak'!J41:U41)</f>
        <v>-77119.2689521769</v>
      </c>
      <c r="P39" s="117" t="n">
        <f aca="false">SUM('Filter Peak'!V41:AG41)</f>
        <v>0</v>
      </c>
      <c r="Q39" s="107" t="n">
        <f aca="false">SUMIF('Filter Peak'!$AH$3:$IC$3,"=1",'Filter Peak'!$AH41:$IC41)</f>
        <v>0</v>
      </c>
      <c r="R39" s="107" t="n">
        <f aca="false">SUMIF('Filter Peak'!$AH$3:$IC$3,"=2",'Filter Peak'!$AH41:$IC41)</f>
        <v>0</v>
      </c>
      <c r="S39" s="107" t="n">
        <f aca="false">SUMIF('Filter Peak'!$AH$3:$IC$3,"=3",'Filter Peak'!$AH41:$IC41)</f>
        <v>0</v>
      </c>
      <c r="T39" s="107" t="n">
        <f aca="false">SUMIF('Filter Peak'!$AH$3:$IC$3,"=4",'Filter Peak'!$AH41:$IC41)</f>
        <v>0</v>
      </c>
      <c r="U39" s="117" t="n">
        <f aca="false">SUM(Q39:T39)</f>
        <v>0</v>
      </c>
      <c r="V39" s="108" t="n">
        <f aca="false">N39+O39+P39+U39</f>
        <v>-107080.376506872</v>
      </c>
      <c r="W39" s="118"/>
      <c r="X39" s="107" t="n">
        <f aca="false">V39-VLOOKUP(A39,'Import Peak'!$A$3:$ID$37,238,FALSE())</f>
        <v>0</v>
      </c>
      <c r="Y39" s="118"/>
      <c r="Z39" s="118"/>
      <c r="AA39" s="118"/>
      <c r="AB39" s="118"/>
      <c r="AC39" s="118"/>
      <c r="AD39" s="126"/>
      <c r="AE39" s="114"/>
      <c r="AF39" s="114"/>
      <c r="AG39" s="114"/>
      <c r="AH39" s="85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118"/>
      <c r="BT39" s="118"/>
      <c r="BU39" s="118"/>
      <c r="BV39" s="118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118"/>
      <c r="CY39" s="118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118"/>
      <c r="EC39" s="118"/>
      <c r="ED39" s="118"/>
      <c r="EE39" s="118"/>
      <c r="EF39" s="118"/>
      <c r="EG39" s="118"/>
      <c r="EH39" s="118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118"/>
      <c r="FA39" s="118"/>
      <c r="FB39" s="118"/>
      <c r="FC39" s="118"/>
      <c r="FD39" s="118"/>
      <c r="FE39" s="118"/>
      <c r="FF39" s="118"/>
      <c r="FG39" s="118"/>
      <c r="FH39" s="118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118"/>
      <c r="GL39" s="118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118"/>
      <c r="HQ39" s="118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118"/>
      <c r="IV39" s="118"/>
      <c r="IW39" s="118"/>
    </row>
    <row r="40" customFormat="false" ht="18" hidden="false" customHeight="false" outlineLevel="0" collapsed="false">
      <c r="A40" s="104" t="s">
        <v>31</v>
      </c>
      <c r="B40" s="105" t="s">
        <v>114</v>
      </c>
      <c r="C40" s="105" t="s">
        <v>115</v>
      </c>
      <c r="D40" s="115" t="n">
        <f aca="false">-VLOOKUP(B40,'[12]Today total'!$B$2:$C$10,2,FALSE())</f>
        <v>205448.299974881</v>
      </c>
      <c r="E40" s="116" t="n">
        <f aca="false">VLOOKUP(B40,'[12]Today total'!$B$1:$E$10,4,FALSE())</f>
        <v>-6975.75139630697</v>
      </c>
      <c r="F40" s="107" t="n">
        <f aca="false">'Filter Peak'!B42</f>
        <v>0</v>
      </c>
      <c r="G40" s="107" t="n">
        <f aca="false">'Filter Peak'!C42</f>
        <v>0</v>
      </c>
      <c r="H40" s="107" t="n">
        <f aca="false">'Filter Peak'!D42</f>
        <v>0</v>
      </c>
      <c r="I40" s="107" t="n">
        <f aca="false">'Filter Peak'!E42</f>
        <v>0</v>
      </c>
      <c r="J40" s="107" t="n">
        <f aca="false">'Filter Peak'!F42</f>
        <v>0</v>
      </c>
      <c r="K40" s="107" t="n">
        <f aca="false">'Filter Peak'!G42</f>
        <v>0</v>
      </c>
      <c r="L40" s="107" t="n">
        <f aca="false">'Filter Peak'!H42</f>
        <v>15270.5541449957</v>
      </c>
      <c r="M40" s="107" t="n">
        <f aca="false">'Filter Peak'!I42</f>
        <v>20732.486583239</v>
      </c>
      <c r="N40" s="117" t="n">
        <f aca="false">SUM(F40:M40)</f>
        <v>36003.0407282347</v>
      </c>
      <c r="O40" s="117" t="n">
        <f aca="false">SUM('Filter Peak'!J42:U42)</f>
        <v>-124282.517491372</v>
      </c>
      <c r="P40" s="117" t="n">
        <f aca="false">SUM('Filter Peak'!V42:AG42)</f>
        <v>0</v>
      </c>
      <c r="Q40" s="107" t="n">
        <f aca="false">SUMIF('Filter Peak'!$AH$3:$IC$3,"=1",'Filter Peak'!$AH42:$IC42)</f>
        <v>0</v>
      </c>
      <c r="R40" s="107" t="n">
        <f aca="false">SUMIF('Filter Peak'!$AH$3:$IC$3,"=2",'Filter Peak'!$AH42:$IC42)</f>
        <v>0</v>
      </c>
      <c r="S40" s="107" t="n">
        <f aca="false">SUMIF('Filter Peak'!$AH$3:$IC$3,"=3",'Filter Peak'!$AH42:$IC42)</f>
        <v>0</v>
      </c>
      <c r="T40" s="107" t="n">
        <f aca="false">SUMIF('Filter Peak'!$AH$3:$IC$3,"=4",'Filter Peak'!$AH42:$IC42)</f>
        <v>0</v>
      </c>
      <c r="U40" s="117" t="n">
        <f aca="false">SUM(Q40:T40)</f>
        <v>0</v>
      </c>
      <c r="V40" s="108" t="n">
        <f aca="false">N40+O40+P40+U40</f>
        <v>-88279.4767631374</v>
      </c>
      <c r="W40" s="118"/>
      <c r="X40" s="107" t="n">
        <f aca="false">V40-VLOOKUP(A40,'Import Peak'!$A$3:$ID$37,238,FALSE())</f>
        <v>0</v>
      </c>
      <c r="Y40" s="118"/>
      <c r="Z40" s="118"/>
      <c r="AA40" s="118"/>
      <c r="AB40" s="118"/>
      <c r="AC40" s="118"/>
      <c r="AD40" s="118"/>
      <c r="AE40" s="118"/>
      <c r="AF40" s="118"/>
      <c r="AG40" s="118"/>
      <c r="AH40" s="85"/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118"/>
      <c r="BT40" s="118"/>
      <c r="BU40" s="118"/>
      <c r="BV40" s="118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118"/>
      <c r="CY40" s="118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118"/>
      <c r="EC40" s="118"/>
      <c r="ED40" s="118"/>
      <c r="EE40" s="118"/>
      <c r="EF40" s="118"/>
      <c r="EG40" s="118"/>
      <c r="EH40" s="118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118"/>
      <c r="FA40" s="118"/>
      <c r="FB40" s="118"/>
      <c r="FC40" s="118"/>
      <c r="FD40" s="118"/>
      <c r="FE40" s="118"/>
      <c r="FF40" s="118"/>
      <c r="FG40" s="118"/>
      <c r="FH40" s="118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118"/>
      <c r="GL40" s="118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118"/>
      <c r="HQ40" s="118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118"/>
      <c r="IV40" s="118"/>
      <c r="IW40" s="118"/>
    </row>
    <row r="41" customFormat="false" ht="18" hidden="false" customHeight="false" outlineLevel="0" collapsed="false">
      <c r="A41" s="104" t="s">
        <v>33</v>
      </c>
      <c r="B41" s="105" t="s">
        <v>116</v>
      </c>
      <c r="C41" s="105" t="str">
        <f aca="false">C42</f>
        <v>Tom Alonso, Mark Fischer</v>
      </c>
      <c r="D41" s="115" t="n">
        <f aca="false">SUM(D42+D45)</f>
        <v>296890.664381281</v>
      </c>
      <c r="E41" s="116" t="n">
        <f aca="false">VLOOKUP(B41,'[12]Today total'!$B$1:$E$10,4,FALSE())</f>
        <v>-2332.27540607</v>
      </c>
      <c r="F41" s="115" t="n">
        <f aca="false">SUM(F42+F45)</f>
        <v>0</v>
      </c>
      <c r="G41" s="115" t="n">
        <f aca="false">SUM(G42+G45)</f>
        <v>0</v>
      </c>
      <c r="H41" s="115" t="n">
        <f aca="false">SUM(H42+H45)</f>
        <v>0</v>
      </c>
      <c r="I41" s="115" t="n">
        <f aca="false">SUM(I42+I45)</f>
        <v>0</v>
      </c>
      <c r="J41" s="115" t="n">
        <f aca="false">SUM(J42+J45)</f>
        <v>0</v>
      </c>
      <c r="K41" s="107" t="n">
        <f aca="false">SUM(K42+K45)</f>
        <v>0</v>
      </c>
      <c r="L41" s="107" t="n">
        <f aca="false">SUM(L42+L45)</f>
        <v>16547.9539452016</v>
      </c>
      <c r="M41" s="116" t="n">
        <f aca="false">SUM(M42+M45)</f>
        <v>34875.8269927546</v>
      </c>
      <c r="N41" s="115" t="n">
        <f aca="false">SUM(N42+N45)</f>
        <v>51423.7809379562</v>
      </c>
      <c r="O41" s="115" t="n">
        <f aca="false">SUM(O42+O45)</f>
        <v>-92479.0752279284</v>
      </c>
      <c r="P41" s="115" t="n">
        <f aca="false">SUM(P42+P45)</f>
        <v>0</v>
      </c>
      <c r="Q41" s="115" t="n">
        <f aca="false">SUM(Q42+Q45)</f>
        <v>0</v>
      </c>
      <c r="R41" s="107" t="n">
        <f aca="false">SUM(R42+R45)</f>
        <v>0</v>
      </c>
      <c r="S41" s="107" t="n">
        <f aca="false">SUM(S42+S45)</f>
        <v>0</v>
      </c>
      <c r="T41" s="116" t="n">
        <f aca="false">SUM(T42+T45)</f>
        <v>0</v>
      </c>
      <c r="U41" s="115" t="n">
        <f aca="false">SUM(U42+U45)</f>
        <v>0</v>
      </c>
      <c r="V41" s="142" t="n">
        <f aca="false">SUM(V42+V45)</f>
        <v>-41055.2942899722</v>
      </c>
      <c r="W41" s="107"/>
      <c r="X41" s="115" t="n">
        <f aca="false">SUM(X42+X45)</f>
        <v>0</v>
      </c>
      <c r="Y41" s="118"/>
      <c r="Z41" s="118"/>
      <c r="AA41" s="118"/>
      <c r="AB41" s="118"/>
      <c r="AC41" s="118"/>
      <c r="AD41" s="118"/>
      <c r="AE41" s="118"/>
      <c r="AF41" s="118"/>
      <c r="AG41" s="118"/>
      <c r="AH41" s="85"/>
      <c r="AI41" s="118"/>
      <c r="AJ41" s="118"/>
      <c r="AK41" s="118"/>
      <c r="AL41" s="118"/>
      <c r="AM41" s="118"/>
      <c r="AN41" s="118"/>
      <c r="AO41" s="118"/>
      <c r="AP41" s="118"/>
      <c r="AQ41" s="118"/>
      <c r="AR41" s="118"/>
      <c r="AS41" s="118"/>
      <c r="AT41" s="118"/>
      <c r="AU41" s="118"/>
      <c r="AV41" s="118"/>
      <c r="AW41" s="118"/>
      <c r="AX41" s="118"/>
      <c r="AY41" s="118"/>
      <c r="AZ41" s="118"/>
      <c r="BA41" s="118"/>
      <c r="BB41" s="118"/>
      <c r="BC41" s="118"/>
      <c r="BD41" s="118"/>
      <c r="BE41" s="118"/>
      <c r="BF41" s="118"/>
      <c r="BG41" s="118"/>
      <c r="BH41" s="118"/>
      <c r="BI41" s="118"/>
      <c r="BJ41" s="118"/>
      <c r="BK41" s="118"/>
      <c r="BL41" s="118"/>
      <c r="BM41" s="118"/>
      <c r="BN41" s="118"/>
      <c r="BO41" s="118"/>
      <c r="BP41" s="118"/>
      <c r="BQ41" s="118"/>
      <c r="BR41" s="118"/>
      <c r="BS41" s="118"/>
      <c r="BT41" s="118"/>
      <c r="BU41" s="118"/>
      <c r="BV41" s="118"/>
      <c r="BW41" s="118"/>
      <c r="BX41" s="118"/>
      <c r="BY41" s="118"/>
      <c r="BZ41" s="118"/>
      <c r="CA41" s="118"/>
      <c r="CB41" s="118"/>
      <c r="CC41" s="118"/>
      <c r="CD41" s="118"/>
      <c r="CE41" s="118"/>
      <c r="CF41" s="118"/>
      <c r="CG41" s="118"/>
      <c r="CH41" s="118"/>
      <c r="CI41" s="118"/>
      <c r="CJ41" s="118"/>
      <c r="CK41" s="118"/>
      <c r="CL41" s="118"/>
      <c r="CM41" s="118"/>
      <c r="CN41" s="118"/>
      <c r="CO41" s="118"/>
      <c r="CP41" s="118"/>
      <c r="CQ41" s="118"/>
      <c r="CR41" s="118"/>
      <c r="CS41" s="118"/>
      <c r="CT41" s="118"/>
      <c r="CU41" s="118"/>
      <c r="CV41" s="118"/>
      <c r="CW41" s="118"/>
      <c r="CX41" s="118"/>
      <c r="CY41" s="118"/>
      <c r="CZ41" s="118"/>
      <c r="DA41" s="118"/>
      <c r="DB41" s="118"/>
      <c r="DC41" s="118"/>
      <c r="DD41" s="118"/>
      <c r="DE41" s="118"/>
      <c r="DF41" s="118"/>
      <c r="DG41" s="118"/>
      <c r="DH41" s="118"/>
      <c r="DI41" s="118"/>
      <c r="DJ41" s="118"/>
      <c r="DK41" s="118"/>
      <c r="DL41" s="118"/>
      <c r="DM41" s="118"/>
      <c r="DN41" s="118"/>
      <c r="DO41" s="118"/>
      <c r="DP41" s="118"/>
      <c r="DQ41" s="118"/>
      <c r="DR41" s="118"/>
      <c r="DS41" s="118"/>
      <c r="DT41" s="118"/>
      <c r="DU41" s="118"/>
      <c r="DV41" s="118"/>
      <c r="DW41" s="118"/>
      <c r="DX41" s="118"/>
      <c r="DY41" s="118"/>
      <c r="DZ41" s="118"/>
      <c r="EA41" s="118"/>
      <c r="EB41" s="118"/>
      <c r="EC41" s="118"/>
      <c r="ED41" s="118"/>
      <c r="EE41" s="118"/>
      <c r="EF41" s="118"/>
      <c r="EG41" s="118"/>
      <c r="EH41" s="118"/>
      <c r="EI41" s="118"/>
      <c r="EJ41" s="118"/>
      <c r="EK41" s="118"/>
      <c r="EL41" s="118"/>
      <c r="EM41" s="118"/>
      <c r="EN41" s="118"/>
      <c r="EO41" s="118"/>
      <c r="EP41" s="118"/>
      <c r="EQ41" s="118"/>
      <c r="ER41" s="118"/>
      <c r="ES41" s="118"/>
      <c r="ET41" s="118"/>
      <c r="EU41" s="118"/>
      <c r="EV41" s="118"/>
      <c r="EW41" s="118"/>
      <c r="EX41" s="118"/>
      <c r="EY41" s="118"/>
      <c r="EZ41" s="118"/>
      <c r="FA41" s="118"/>
      <c r="FB41" s="118"/>
      <c r="FC41" s="118"/>
      <c r="FD41" s="118"/>
      <c r="FE41" s="118"/>
      <c r="FF41" s="118"/>
      <c r="FG41" s="118"/>
      <c r="FH41" s="118"/>
      <c r="FI41" s="118"/>
      <c r="FJ41" s="118"/>
      <c r="FK41" s="118"/>
      <c r="FL41" s="118"/>
      <c r="FM41" s="118"/>
      <c r="FN41" s="118"/>
      <c r="FO41" s="118"/>
      <c r="FP41" s="118"/>
      <c r="FQ41" s="118"/>
      <c r="FR41" s="118"/>
      <c r="FS41" s="118"/>
      <c r="FT41" s="118"/>
      <c r="FU41" s="118"/>
      <c r="FV41" s="118"/>
      <c r="FW41" s="118"/>
      <c r="FX41" s="118"/>
      <c r="FY41" s="118"/>
      <c r="FZ41" s="118"/>
      <c r="GA41" s="118"/>
      <c r="GB41" s="118"/>
      <c r="GC41" s="118"/>
      <c r="GD41" s="118"/>
      <c r="GE41" s="118"/>
      <c r="GF41" s="118"/>
      <c r="GG41" s="118"/>
      <c r="GH41" s="118"/>
      <c r="GI41" s="118"/>
      <c r="GJ41" s="118"/>
      <c r="GK41" s="118"/>
      <c r="GL41" s="118"/>
      <c r="GM41" s="118"/>
      <c r="GN41" s="118"/>
      <c r="GO41" s="118"/>
      <c r="GP41" s="118"/>
      <c r="GQ41" s="118"/>
      <c r="GR41" s="118"/>
      <c r="GS41" s="118"/>
      <c r="GT41" s="118"/>
      <c r="GU41" s="118"/>
      <c r="GV41" s="118"/>
      <c r="GW41" s="118"/>
      <c r="GX41" s="118"/>
      <c r="GY41" s="118"/>
      <c r="GZ41" s="118"/>
      <c r="HA41" s="118"/>
      <c r="HB41" s="118"/>
      <c r="HC41" s="118"/>
      <c r="HD41" s="118"/>
      <c r="HE41" s="118"/>
      <c r="HF41" s="118"/>
      <c r="HG41" s="118"/>
      <c r="HH41" s="118"/>
      <c r="HI41" s="118"/>
      <c r="HJ41" s="118"/>
      <c r="HK41" s="118"/>
      <c r="HL41" s="118"/>
      <c r="HM41" s="118"/>
      <c r="HN41" s="118"/>
      <c r="HO41" s="118"/>
      <c r="HP41" s="118"/>
      <c r="HQ41" s="118"/>
      <c r="HR41" s="118"/>
      <c r="HS41" s="118"/>
      <c r="HT41" s="118"/>
      <c r="HU41" s="118"/>
      <c r="HV41" s="118"/>
      <c r="HW41" s="118"/>
      <c r="HX41" s="118"/>
      <c r="HY41" s="118"/>
      <c r="HZ41" s="118"/>
      <c r="IA41" s="118"/>
      <c r="IB41" s="118"/>
      <c r="IC41" s="118"/>
      <c r="ID41" s="118"/>
      <c r="IE41" s="118"/>
      <c r="IF41" s="118"/>
      <c r="IG41" s="118"/>
      <c r="IH41" s="118"/>
      <c r="II41" s="118"/>
      <c r="IJ41" s="118"/>
      <c r="IK41" s="118"/>
      <c r="IL41" s="118"/>
      <c r="IM41" s="118"/>
      <c r="IN41" s="118"/>
      <c r="IO41" s="118"/>
      <c r="IP41" s="118"/>
      <c r="IQ41" s="118"/>
      <c r="IR41" s="118"/>
      <c r="IS41" s="118"/>
      <c r="IT41" s="118"/>
      <c r="IU41" s="118"/>
      <c r="IV41" s="118"/>
      <c r="IW41" s="118"/>
    </row>
    <row r="42" customFormat="false" ht="18" hidden="true" customHeight="false" outlineLevel="0" collapsed="false">
      <c r="A42" s="104" t="s">
        <v>33</v>
      </c>
      <c r="B42" s="105" t="s">
        <v>116</v>
      </c>
      <c r="C42" s="105" t="s">
        <v>117</v>
      </c>
      <c r="D42" s="115" t="n">
        <f aca="false">-VLOOKUP(B42,'[12]Today total'!$B$2:$C$10,2,FALSE())</f>
        <v>296890.664381281</v>
      </c>
      <c r="E42" s="116" t="n">
        <f aca="false">VLOOKUP(B42,'[12]Today total'!$B$1:$E$10,4,FALSE())</f>
        <v>-2332.27540607</v>
      </c>
      <c r="F42" s="107" t="n">
        <f aca="false">'Filter Peak'!B43</f>
        <v>0</v>
      </c>
      <c r="G42" s="107" t="n">
        <f aca="false">'Filter Peak'!C43</f>
        <v>0</v>
      </c>
      <c r="H42" s="107" t="n">
        <f aca="false">'Filter Peak'!D43</f>
        <v>0</v>
      </c>
      <c r="I42" s="107" t="n">
        <f aca="false">'Filter Peak'!E43</f>
        <v>0</v>
      </c>
      <c r="J42" s="107" t="n">
        <f aca="false">'Filter Peak'!F43</f>
        <v>0</v>
      </c>
      <c r="K42" s="107" t="n">
        <f aca="false">'Filter Peak'!G43</f>
        <v>0</v>
      </c>
      <c r="L42" s="107" t="n">
        <f aca="false">'Filter Peak'!H43</f>
        <v>17848.8518860747</v>
      </c>
      <c r="M42" s="116" t="n">
        <f aca="false">'Filter Peak'!I43</f>
        <v>34875.8269927546</v>
      </c>
      <c r="N42" s="117" t="n">
        <f aca="false">SUM(F42:M42)</f>
        <v>52724.6788788292</v>
      </c>
      <c r="O42" s="117" t="n">
        <f aca="false">SUM('Filter Peak'!J43:U43)</f>
        <v>-92479.0752279284</v>
      </c>
      <c r="P42" s="117" t="n">
        <f aca="false">SUM('Filter Peak'!V43:AG43)</f>
        <v>0</v>
      </c>
      <c r="Q42" s="107" t="n">
        <f aca="false">SUMIF('Filter Peak'!$AH$3:$IC$3,"=1",'Filter Peak'!$AH43:$IC43)</f>
        <v>0</v>
      </c>
      <c r="R42" s="107" t="n">
        <f aca="false">SUMIF('Filter Peak'!$AH$3:$IC$3,"=2",'Filter Peak'!$AH43:$IC43)</f>
        <v>0</v>
      </c>
      <c r="S42" s="107" t="n">
        <f aca="false">SUMIF('Filter Peak'!$AH$3:$IC$3,"=3",'Filter Peak'!$AH43:$IC43)</f>
        <v>0</v>
      </c>
      <c r="T42" s="116" t="n">
        <f aca="false">SUMIF('Filter Peak'!$AH$3:$IC$3,"=4",'Filter Peak'!$AH43:$IC43)</f>
        <v>0</v>
      </c>
      <c r="U42" s="117" t="n">
        <f aca="false">SUM(Q42:T42)</f>
        <v>0</v>
      </c>
      <c r="V42" s="108" t="n">
        <f aca="false">N42+O42+P42+U42</f>
        <v>-39754.3963490991</v>
      </c>
      <c r="W42" s="118"/>
      <c r="X42" s="107" t="n">
        <f aca="false">V42-VLOOKUP(A42,'Import Peak'!$A$3:$ID$37,238,FALSE())</f>
        <v>0</v>
      </c>
      <c r="Y42" s="118"/>
      <c r="Z42" s="118"/>
      <c r="AA42" s="118"/>
      <c r="AB42" s="118"/>
      <c r="AC42" s="118"/>
      <c r="AD42" s="126"/>
      <c r="AE42" s="114"/>
      <c r="AF42" s="114"/>
      <c r="AG42" s="114"/>
      <c r="AH42" s="85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18"/>
      <c r="AZ42" s="118"/>
      <c r="BA42" s="118"/>
      <c r="BB42" s="118"/>
      <c r="BC42" s="118"/>
      <c r="BD42" s="118"/>
      <c r="BE42" s="118"/>
      <c r="BF42" s="118"/>
      <c r="BG42" s="118"/>
      <c r="BH42" s="118"/>
      <c r="BI42" s="118"/>
      <c r="BJ42" s="118"/>
      <c r="BK42" s="118"/>
      <c r="BL42" s="118"/>
      <c r="BM42" s="118"/>
      <c r="BN42" s="118"/>
      <c r="BO42" s="118"/>
      <c r="BP42" s="118"/>
      <c r="BQ42" s="118"/>
      <c r="BR42" s="118"/>
      <c r="BS42" s="118"/>
      <c r="BT42" s="118"/>
      <c r="BU42" s="118"/>
      <c r="BV42" s="118"/>
      <c r="BW42" s="118"/>
      <c r="BX42" s="118"/>
      <c r="BY42" s="118"/>
      <c r="BZ42" s="118"/>
      <c r="CA42" s="118"/>
      <c r="CB42" s="118"/>
      <c r="CC42" s="118"/>
      <c r="CD42" s="118"/>
      <c r="CE42" s="118"/>
      <c r="CF42" s="118"/>
      <c r="CG42" s="118"/>
      <c r="CH42" s="118"/>
      <c r="CI42" s="118"/>
      <c r="CJ42" s="118"/>
      <c r="CK42" s="118"/>
      <c r="CL42" s="118"/>
      <c r="CM42" s="118"/>
      <c r="CN42" s="118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18"/>
      <c r="DE42" s="118"/>
      <c r="DF42" s="118"/>
      <c r="DG42" s="118"/>
      <c r="DH42" s="118"/>
      <c r="DI42" s="118"/>
      <c r="DJ42" s="118"/>
      <c r="DK42" s="118"/>
      <c r="DL42" s="118"/>
      <c r="DM42" s="118"/>
      <c r="DN42" s="118"/>
      <c r="DO42" s="118"/>
      <c r="DP42" s="118"/>
      <c r="DQ42" s="118"/>
      <c r="DR42" s="118"/>
      <c r="DS42" s="118"/>
      <c r="DT42" s="118"/>
      <c r="DU42" s="118"/>
      <c r="DV42" s="118"/>
      <c r="DW42" s="118"/>
      <c r="DX42" s="118"/>
      <c r="DY42" s="118"/>
      <c r="DZ42" s="118"/>
      <c r="EA42" s="118"/>
      <c r="EB42" s="118"/>
      <c r="EC42" s="118"/>
      <c r="ED42" s="118"/>
      <c r="EE42" s="118"/>
      <c r="EF42" s="118"/>
      <c r="EG42" s="118"/>
      <c r="EH42" s="118"/>
      <c r="EI42" s="118"/>
      <c r="EJ42" s="118"/>
      <c r="EK42" s="118"/>
      <c r="EL42" s="118"/>
      <c r="EM42" s="118"/>
      <c r="EN42" s="118"/>
      <c r="EO42" s="118"/>
      <c r="EP42" s="118"/>
      <c r="EQ42" s="118"/>
      <c r="ER42" s="118"/>
      <c r="ES42" s="118"/>
      <c r="ET42" s="118"/>
      <c r="EU42" s="118"/>
      <c r="EV42" s="118"/>
      <c r="EW42" s="118"/>
      <c r="EX42" s="118"/>
      <c r="EY42" s="118"/>
      <c r="EZ42" s="118"/>
      <c r="FA42" s="118"/>
      <c r="FB42" s="118"/>
      <c r="FC42" s="118"/>
      <c r="FD42" s="118"/>
      <c r="FE42" s="118"/>
      <c r="FF42" s="118"/>
      <c r="FG42" s="118"/>
      <c r="FH42" s="118"/>
      <c r="FI42" s="118"/>
      <c r="FJ42" s="118"/>
      <c r="FK42" s="118"/>
      <c r="FL42" s="118"/>
      <c r="FM42" s="118"/>
      <c r="FN42" s="118"/>
      <c r="FO42" s="118"/>
      <c r="FP42" s="118"/>
      <c r="FQ42" s="118"/>
      <c r="FR42" s="118"/>
      <c r="FS42" s="118"/>
      <c r="FT42" s="118"/>
      <c r="FU42" s="118"/>
      <c r="FV42" s="118"/>
      <c r="FW42" s="118"/>
      <c r="FX42" s="118"/>
      <c r="FY42" s="118"/>
      <c r="FZ42" s="118"/>
      <c r="GA42" s="118"/>
      <c r="GB42" s="118"/>
      <c r="GC42" s="118"/>
      <c r="GD42" s="118"/>
      <c r="GE42" s="118"/>
      <c r="GF42" s="118"/>
      <c r="GG42" s="118"/>
      <c r="GH42" s="118"/>
      <c r="GI42" s="118"/>
      <c r="GJ42" s="118"/>
      <c r="GK42" s="118"/>
      <c r="GL42" s="118"/>
      <c r="GM42" s="118"/>
      <c r="GN42" s="118"/>
      <c r="GO42" s="118"/>
      <c r="GP42" s="118"/>
      <c r="GQ42" s="118"/>
      <c r="GR42" s="118"/>
      <c r="GS42" s="118"/>
      <c r="GT42" s="118"/>
      <c r="GU42" s="118"/>
      <c r="GV42" s="118"/>
      <c r="GW42" s="118"/>
      <c r="GX42" s="118"/>
      <c r="GY42" s="118"/>
      <c r="GZ42" s="118"/>
      <c r="HA42" s="118"/>
      <c r="HB42" s="118"/>
      <c r="HC42" s="118"/>
      <c r="HD42" s="118"/>
      <c r="HE42" s="118"/>
      <c r="HF42" s="118"/>
      <c r="HG42" s="118"/>
      <c r="HH42" s="118"/>
      <c r="HI42" s="118"/>
      <c r="HJ42" s="118"/>
      <c r="HK42" s="118"/>
      <c r="HL42" s="118"/>
      <c r="HM42" s="118"/>
      <c r="HN42" s="118"/>
      <c r="HO42" s="118"/>
      <c r="HP42" s="118"/>
      <c r="HQ42" s="118"/>
      <c r="HR42" s="118"/>
      <c r="HS42" s="118"/>
      <c r="HT42" s="118"/>
      <c r="HU42" s="118"/>
      <c r="HV42" s="118"/>
      <c r="HW42" s="118"/>
      <c r="HX42" s="118"/>
      <c r="HY42" s="118"/>
      <c r="HZ42" s="118"/>
      <c r="IA42" s="118"/>
      <c r="IB42" s="118"/>
      <c r="IC42" s="118"/>
      <c r="ID42" s="118"/>
      <c r="IE42" s="118"/>
      <c r="IF42" s="118"/>
      <c r="IG42" s="118"/>
      <c r="IH42" s="118"/>
      <c r="II42" s="118"/>
      <c r="IJ42" s="118"/>
      <c r="IK42" s="118"/>
      <c r="IL42" s="118"/>
      <c r="IM42" s="118"/>
      <c r="IN42" s="118"/>
      <c r="IO42" s="118"/>
      <c r="IP42" s="118"/>
      <c r="IQ42" s="118"/>
      <c r="IR42" s="118"/>
      <c r="IS42" s="118"/>
      <c r="IT42" s="118"/>
      <c r="IU42" s="118"/>
      <c r="IV42" s="118"/>
      <c r="IW42" s="118"/>
    </row>
    <row r="43" customFormat="false" ht="18" hidden="true" customHeight="false" outlineLevel="0" collapsed="false">
      <c r="A43" s="104" t="s">
        <v>35</v>
      </c>
      <c r="B43" s="105"/>
      <c r="C43" s="105" t="s">
        <v>118</v>
      </c>
      <c r="D43" s="115"/>
      <c r="E43" s="116"/>
      <c r="F43" s="107"/>
      <c r="G43" s="107"/>
      <c r="H43" s="107" t="n">
        <f aca="false">'Filter Peak'!D44</f>
        <v>0</v>
      </c>
      <c r="I43" s="107" t="n">
        <f aca="false">'Filter Peak'!E44</f>
        <v>0</v>
      </c>
      <c r="J43" s="107" t="n">
        <f aca="false">'Filter Peak'!F44</f>
        <v>0</v>
      </c>
      <c r="K43" s="107" t="n">
        <f aca="false">'Filter Peak'!G44</f>
        <v>0</v>
      </c>
      <c r="L43" s="107" t="n">
        <f aca="false">'Filter Peak'!H44</f>
        <v>0</v>
      </c>
      <c r="M43" s="116" t="n">
        <f aca="false">'Filter Peak'!I44</f>
        <v>0</v>
      </c>
      <c r="N43" s="117" t="n">
        <f aca="false">SUM(F43:M43)</f>
        <v>0</v>
      </c>
      <c r="O43" s="117" t="n">
        <f aca="false">SUM('Filter Peak'!J44:U44)</f>
        <v>0</v>
      </c>
      <c r="P43" s="117" t="n">
        <v>0</v>
      </c>
      <c r="Q43" s="115" t="n">
        <v>0</v>
      </c>
      <c r="R43" s="107" t="n">
        <v>0</v>
      </c>
      <c r="S43" s="107" t="n">
        <v>0</v>
      </c>
      <c r="T43" s="116" t="n">
        <v>0</v>
      </c>
      <c r="U43" s="117" t="n">
        <v>0</v>
      </c>
      <c r="V43" s="108" t="n">
        <f aca="false">N43+O43+P43+U43</f>
        <v>0</v>
      </c>
      <c r="W43" s="118"/>
      <c r="X43" s="107" t="n">
        <f aca="false">V43-VLOOKUP(A43,'Import Peak'!$A$3:$ID$37,238,FALSE())</f>
        <v>0</v>
      </c>
      <c r="Y43" s="118"/>
      <c r="Z43" s="118"/>
      <c r="AA43" s="118"/>
      <c r="AB43" s="118"/>
      <c r="AC43" s="118"/>
      <c r="AD43" s="126"/>
      <c r="AE43" s="114"/>
      <c r="AF43" s="114"/>
      <c r="AG43" s="114"/>
      <c r="AH43" s="85"/>
      <c r="AI43" s="118"/>
      <c r="AJ43" s="118"/>
      <c r="AK43" s="118"/>
      <c r="AL43" s="118"/>
      <c r="AM43" s="118"/>
      <c r="AN43" s="118"/>
      <c r="AO43" s="118"/>
      <c r="AP43" s="118"/>
      <c r="AQ43" s="118"/>
      <c r="AR43" s="118"/>
      <c r="AS43" s="118"/>
      <c r="AT43" s="118"/>
      <c r="AU43" s="118"/>
      <c r="AV43" s="118"/>
      <c r="AW43" s="118"/>
      <c r="AX43" s="118"/>
      <c r="AY43" s="118"/>
      <c r="AZ43" s="118"/>
      <c r="BA43" s="118"/>
      <c r="BB43" s="118"/>
      <c r="BC43" s="118"/>
      <c r="BD43" s="118"/>
      <c r="BE43" s="118"/>
      <c r="BF43" s="118"/>
      <c r="BG43" s="118"/>
      <c r="BH43" s="118"/>
      <c r="BI43" s="118"/>
      <c r="BJ43" s="118"/>
      <c r="BK43" s="118"/>
      <c r="BL43" s="118"/>
      <c r="BM43" s="118"/>
      <c r="BN43" s="118"/>
      <c r="BO43" s="118"/>
      <c r="BP43" s="118"/>
      <c r="BQ43" s="118"/>
      <c r="BR43" s="118"/>
      <c r="BS43" s="118"/>
      <c r="BT43" s="118"/>
      <c r="BU43" s="118"/>
      <c r="BV43" s="118"/>
      <c r="BW43" s="118"/>
      <c r="BX43" s="118"/>
      <c r="BY43" s="118"/>
      <c r="BZ43" s="118"/>
      <c r="CA43" s="118"/>
      <c r="CB43" s="118"/>
      <c r="CC43" s="118"/>
      <c r="CD43" s="118"/>
      <c r="CE43" s="118"/>
      <c r="CF43" s="118"/>
      <c r="CG43" s="118"/>
      <c r="CH43" s="118"/>
      <c r="CI43" s="118"/>
      <c r="CJ43" s="118"/>
      <c r="CK43" s="118"/>
      <c r="CL43" s="118"/>
      <c r="CM43" s="118"/>
      <c r="CN43" s="118"/>
      <c r="CO43" s="118"/>
      <c r="CP43" s="118"/>
      <c r="CQ43" s="118"/>
      <c r="CR43" s="118"/>
      <c r="CS43" s="118"/>
      <c r="CT43" s="118"/>
      <c r="CU43" s="118"/>
      <c r="CV43" s="118"/>
      <c r="CW43" s="118"/>
      <c r="CX43" s="118"/>
      <c r="CY43" s="118"/>
      <c r="CZ43" s="118"/>
      <c r="DA43" s="118"/>
      <c r="DB43" s="118"/>
      <c r="DC43" s="118"/>
      <c r="DD43" s="118"/>
      <c r="DE43" s="118"/>
      <c r="DF43" s="118"/>
      <c r="DG43" s="118"/>
      <c r="DH43" s="118"/>
      <c r="DI43" s="118"/>
      <c r="DJ43" s="118"/>
      <c r="DK43" s="118"/>
      <c r="DL43" s="118"/>
      <c r="DM43" s="118"/>
      <c r="DN43" s="118"/>
      <c r="DO43" s="118"/>
      <c r="DP43" s="118"/>
      <c r="DQ43" s="118"/>
      <c r="DR43" s="118"/>
      <c r="DS43" s="118"/>
      <c r="DT43" s="118"/>
      <c r="DU43" s="118"/>
      <c r="DV43" s="118"/>
      <c r="DW43" s="118"/>
      <c r="DX43" s="118"/>
      <c r="DY43" s="118"/>
      <c r="DZ43" s="118"/>
      <c r="EA43" s="118"/>
      <c r="EB43" s="118"/>
      <c r="EC43" s="118"/>
      <c r="ED43" s="118"/>
      <c r="EE43" s="118"/>
      <c r="EF43" s="118"/>
      <c r="EG43" s="118"/>
      <c r="EH43" s="118"/>
      <c r="EI43" s="118"/>
      <c r="EJ43" s="118"/>
      <c r="EK43" s="118"/>
      <c r="EL43" s="118"/>
      <c r="EM43" s="118"/>
      <c r="EN43" s="118"/>
      <c r="EO43" s="118"/>
      <c r="EP43" s="118"/>
      <c r="EQ43" s="118"/>
      <c r="ER43" s="118"/>
      <c r="ES43" s="118"/>
      <c r="ET43" s="118"/>
      <c r="EU43" s="118"/>
      <c r="EV43" s="118"/>
      <c r="EW43" s="118"/>
      <c r="EX43" s="118"/>
      <c r="EY43" s="118"/>
      <c r="EZ43" s="118"/>
      <c r="FA43" s="118"/>
      <c r="FB43" s="118"/>
      <c r="FC43" s="118"/>
      <c r="FD43" s="118"/>
      <c r="FE43" s="118"/>
      <c r="FF43" s="118"/>
      <c r="FG43" s="118"/>
      <c r="FH43" s="118"/>
      <c r="FI43" s="118"/>
      <c r="FJ43" s="118"/>
      <c r="FK43" s="118"/>
      <c r="FL43" s="118"/>
      <c r="FM43" s="118"/>
      <c r="FN43" s="118"/>
      <c r="FO43" s="118"/>
      <c r="FP43" s="118"/>
      <c r="FQ43" s="118"/>
      <c r="FR43" s="118"/>
      <c r="FS43" s="118"/>
      <c r="FT43" s="118"/>
      <c r="FU43" s="118"/>
      <c r="FV43" s="118"/>
      <c r="FW43" s="118"/>
      <c r="FX43" s="118"/>
      <c r="FY43" s="118"/>
      <c r="FZ43" s="118"/>
      <c r="GA43" s="118"/>
      <c r="GB43" s="118"/>
      <c r="GC43" s="118"/>
      <c r="GD43" s="118"/>
      <c r="GE43" s="118"/>
      <c r="GF43" s="118"/>
      <c r="GG43" s="118"/>
      <c r="GH43" s="118"/>
      <c r="GI43" s="118"/>
      <c r="GJ43" s="118"/>
      <c r="GK43" s="118"/>
      <c r="GL43" s="118"/>
      <c r="GM43" s="118"/>
      <c r="GN43" s="118"/>
      <c r="GO43" s="118"/>
      <c r="GP43" s="118"/>
      <c r="GQ43" s="118"/>
      <c r="GR43" s="118"/>
      <c r="GS43" s="118"/>
      <c r="GT43" s="118"/>
      <c r="GU43" s="118"/>
      <c r="GV43" s="118"/>
      <c r="GW43" s="118"/>
      <c r="GX43" s="118"/>
      <c r="GY43" s="118"/>
      <c r="GZ43" s="118"/>
      <c r="HA43" s="118"/>
      <c r="HB43" s="118"/>
      <c r="HC43" s="118"/>
      <c r="HD43" s="118"/>
      <c r="HE43" s="118"/>
      <c r="HF43" s="118"/>
      <c r="HG43" s="118"/>
      <c r="HH43" s="118"/>
      <c r="HI43" s="118"/>
      <c r="HJ43" s="118"/>
      <c r="HK43" s="118"/>
      <c r="HL43" s="118"/>
      <c r="HM43" s="118"/>
      <c r="HN43" s="118"/>
      <c r="HO43" s="118"/>
      <c r="HP43" s="118"/>
      <c r="HQ43" s="118"/>
      <c r="HR43" s="118"/>
      <c r="HS43" s="118"/>
      <c r="HT43" s="118"/>
      <c r="HU43" s="118"/>
      <c r="HV43" s="118"/>
      <c r="HW43" s="118"/>
      <c r="HX43" s="118"/>
      <c r="HY43" s="118"/>
      <c r="HZ43" s="118"/>
      <c r="IA43" s="118"/>
      <c r="IB43" s="118"/>
      <c r="IC43" s="118"/>
      <c r="ID43" s="118"/>
      <c r="IE43" s="118"/>
      <c r="IF43" s="118"/>
      <c r="IG43" s="118"/>
      <c r="IH43" s="118"/>
      <c r="II43" s="118"/>
      <c r="IJ43" s="118"/>
      <c r="IK43" s="118"/>
      <c r="IL43" s="118"/>
      <c r="IM43" s="118"/>
      <c r="IN43" s="118"/>
      <c r="IO43" s="118"/>
      <c r="IP43" s="118"/>
      <c r="IQ43" s="118"/>
      <c r="IR43" s="118"/>
      <c r="IS43" s="118"/>
      <c r="IT43" s="118"/>
      <c r="IU43" s="118"/>
      <c r="IV43" s="118"/>
      <c r="IW43" s="118"/>
    </row>
    <row r="44" customFormat="false" ht="18" hidden="true" customHeight="false" outlineLevel="0" collapsed="false">
      <c r="A44" s="104" t="s">
        <v>34</v>
      </c>
      <c r="B44" s="105"/>
      <c r="C44" s="105" t="s">
        <v>118</v>
      </c>
      <c r="D44" s="115"/>
      <c r="E44" s="116"/>
      <c r="F44" s="107" t="n">
        <f aca="false">'Filter Peak'!B45</f>
        <v>0</v>
      </c>
      <c r="G44" s="107" t="n">
        <f aca="false">'Filter Peak'!C45</f>
        <v>0</v>
      </c>
      <c r="H44" s="107" t="n">
        <f aca="false">'Filter Peak'!D45</f>
        <v>0</v>
      </c>
      <c r="I44" s="107" t="n">
        <f aca="false">'Filter Peak'!E45</f>
        <v>0</v>
      </c>
      <c r="J44" s="107" t="n">
        <f aca="false">'Filter Peak'!F45</f>
        <v>0</v>
      </c>
      <c r="K44" s="107" t="n">
        <f aca="false">'Filter Peak'!G45</f>
        <v>0</v>
      </c>
      <c r="L44" s="107" t="n">
        <f aca="false">'Filter Peak'!H45</f>
        <v>-3993.03174185116</v>
      </c>
      <c r="M44" s="116" t="n">
        <f aca="false">'Filter Peak'!I45</f>
        <v>0</v>
      </c>
      <c r="N44" s="117" t="n">
        <f aca="false">SUM(F44:M44)</f>
        <v>-3993.03174185116</v>
      </c>
      <c r="O44" s="117" t="n">
        <f aca="false">SUM('Filter Peak'!J45:U45)</f>
        <v>0</v>
      </c>
      <c r="P44" s="117" t="n">
        <f aca="false">SUM('Filter Peak'!V45:AG45)</f>
        <v>0</v>
      </c>
      <c r="Q44" s="107" t="n">
        <f aca="false">SUMIF('Filter Peak'!$AH$3:$IC$3,"=1",'Filter Peak'!$AH45:$IC45)</f>
        <v>0</v>
      </c>
      <c r="R44" s="107" t="n">
        <f aca="false">SUMIF('Filter Peak'!$AH$3:$IC$3,"=2",'Filter Peak'!$AH45:$IC45)</f>
        <v>0</v>
      </c>
      <c r="S44" s="107" t="n">
        <f aca="false">SUMIF('Filter Peak'!$AH$3:$IC$3,"=3",'Filter Peak'!$AH45:$IC45)</f>
        <v>0</v>
      </c>
      <c r="T44" s="116" t="n">
        <f aca="false">SUMIF('Filter Peak'!$AH$3:$IC$3,"=4",'Filter Peak'!$AH45:$IC45)</f>
        <v>0</v>
      </c>
      <c r="U44" s="117" t="n">
        <f aca="false">SUM(Q44:T44)</f>
        <v>0</v>
      </c>
      <c r="V44" s="108" t="n">
        <f aca="false">N44+O44+P44+U44</f>
        <v>-3993.03174185116</v>
      </c>
      <c r="W44" s="118"/>
      <c r="X44" s="107" t="n">
        <f aca="false">V44-VLOOKUP(A44,'Import Peak'!$A$3:$ID$37,238,FALSE())</f>
        <v>0</v>
      </c>
      <c r="Y44" s="118"/>
      <c r="Z44" s="118"/>
      <c r="AA44" s="118"/>
      <c r="AB44" s="118"/>
      <c r="AC44" s="118"/>
      <c r="AD44" s="126"/>
      <c r="AE44" s="114"/>
      <c r="AF44" s="114"/>
      <c r="AG44" s="114"/>
      <c r="AH44" s="85"/>
      <c r="AI44" s="118"/>
      <c r="AJ44" s="118"/>
      <c r="AK44" s="118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  <c r="AV44" s="118"/>
      <c r="AW44" s="118"/>
      <c r="AX44" s="118"/>
      <c r="AY44" s="118"/>
      <c r="AZ44" s="118"/>
      <c r="BA44" s="118"/>
      <c r="BB44" s="118"/>
      <c r="BC44" s="118"/>
      <c r="BD44" s="118"/>
      <c r="BE44" s="118"/>
      <c r="BF44" s="118"/>
      <c r="BG44" s="118"/>
      <c r="BH44" s="118"/>
      <c r="BI44" s="118"/>
      <c r="BJ44" s="118"/>
      <c r="BK44" s="118"/>
      <c r="BL44" s="118"/>
      <c r="BM44" s="118"/>
      <c r="BN44" s="118"/>
      <c r="BO44" s="118"/>
      <c r="BP44" s="118"/>
      <c r="BQ44" s="118"/>
      <c r="BR44" s="118"/>
      <c r="BS44" s="118"/>
      <c r="BT44" s="118"/>
      <c r="BU44" s="118"/>
      <c r="BV44" s="118"/>
      <c r="BW44" s="118"/>
      <c r="BX44" s="118"/>
      <c r="BY44" s="118"/>
      <c r="BZ44" s="118"/>
      <c r="CA44" s="118"/>
      <c r="CB44" s="118"/>
      <c r="CC44" s="118"/>
      <c r="CD44" s="118"/>
      <c r="CE44" s="118"/>
      <c r="CF44" s="118"/>
      <c r="CG44" s="118"/>
      <c r="CH44" s="118"/>
      <c r="CI44" s="118"/>
      <c r="CJ44" s="118"/>
      <c r="CK44" s="118"/>
      <c r="CL44" s="118"/>
      <c r="CM44" s="118"/>
      <c r="CN44" s="118"/>
      <c r="CO44" s="118"/>
      <c r="CP44" s="118"/>
      <c r="CQ44" s="118"/>
      <c r="CR44" s="118"/>
      <c r="CS44" s="118"/>
      <c r="CT44" s="118"/>
      <c r="CU44" s="118"/>
      <c r="CV44" s="118"/>
      <c r="CW44" s="118"/>
      <c r="CX44" s="118"/>
      <c r="CY44" s="118"/>
      <c r="CZ44" s="118"/>
      <c r="DA44" s="118"/>
      <c r="DB44" s="118"/>
      <c r="DC44" s="118"/>
      <c r="DD44" s="118"/>
      <c r="DE44" s="118"/>
      <c r="DF44" s="118"/>
      <c r="DG44" s="118"/>
      <c r="DH44" s="118"/>
      <c r="DI44" s="118"/>
      <c r="DJ44" s="118"/>
      <c r="DK44" s="118"/>
      <c r="DL44" s="118"/>
      <c r="DM44" s="118"/>
      <c r="DN44" s="118"/>
      <c r="DO44" s="118"/>
      <c r="DP44" s="118"/>
      <c r="DQ44" s="118"/>
      <c r="DR44" s="118"/>
      <c r="DS44" s="118"/>
      <c r="DT44" s="118"/>
      <c r="DU44" s="118"/>
      <c r="DV44" s="118"/>
      <c r="DW44" s="118"/>
      <c r="DX44" s="118"/>
      <c r="DY44" s="118"/>
      <c r="DZ44" s="118"/>
      <c r="EA44" s="118"/>
      <c r="EB44" s="118"/>
      <c r="EC44" s="118"/>
      <c r="ED44" s="118"/>
      <c r="EE44" s="118"/>
      <c r="EF44" s="118"/>
      <c r="EG44" s="118"/>
      <c r="EH44" s="118"/>
      <c r="EI44" s="118"/>
      <c r="EJ44" s="118"/>
      <c r="EK44" s="118"/>
      <c r="EL44" s="118"/>
      <c r="EM44" s="118"/>
      <c r="EN44" s="118"/>
      <c r="EO44" s="118"/>
      <c r="EP44" s="118"/>
      <c r="EQ44" s="118"/>
      <c r="ER44" s="118"/>
      <c r="ES44" s="118"/>
      <c r="ET44" s="118"/>
      <c r="EU44" s="118"/>
      <c r="EV44" s="118"/>
      <c r="EW44" s="118"/>
      <c r="EX44" s="118"/>
      <c r="EY44" s="118"/>
      <c r="EZ44" s="118"/>
      <c r="FA44" s="118"/>
      <c r="FB44" s="118"/>
      <c r="FC44" s="118"/>
      <c r="FD44" s="118"/>
      <c r="FE44" s="118"/>
      <c r="FF44" s="118"/>
      <c r="FG44" s="118"/>
      <c r="FH44" s="118"/>
      <c r="FI44" s="118"/>
      <c r="FJ44" s="118"/>
      <c r="FK44" s="118"/>
      <c r="FL44" s="118"/>
      <c r="FM44" s="118"/>
      <c r="FN44" s="118"/>
      <c r="FO44" s="118"/>
      <c r="FP44" s="118"/>
      <c r="FQ44" s="118"/>
      <c r="FR44" s="118"/>
      <c r="FS44" s="118"/>
      <c r="FT44" s="118"/>
      <c r="FU44" s="118"/>
      <c r="FV44" s="118"/>
      <c r="FW44" s="118"/>
      <c r="FX44" s="118"/>
      <c r="FY44" s="118"/>
      <c r="FZ44" s="118"/>
      <c r="GA44" s="118"/>
      <c r="GB44" s="118"/>
      <c r="GC44" s="118"/>
      <c r="GD44" s="118"/>
      <c r="GE44" s="118"/>
      <c r="GF44" s="118"/>
      <c r="GG44" s="118"/>
      <c r="GH44" s="118"/>
      <c r="GI44" s="118"/>
      <c r="GJ44" s="118"/>
      <c r="GK44" s="118"/>
      <c r="GL44" s="118"/>
      <c r="GM44" s="118"/>
      <c r="GN44" s="118"/>
      <c r="GO44" s="118"/>
      <c r="GP44" s="118"/>
      <c r="GQ44" s="118"/>
      <c r="GR44" s="118"/>
      <c r="GS44" s="118"/>
      <c r="GT44" s="118"/>
      <c r="GU44" s="118"/>
      <c r="GV44" s="118"/>
      <c r="GW44" s="118"/>
      <c r="GX44" s="118"/>
      <c r="GY44" s="118"/>
      <c r="GZ44" s="118"/>
      <c r="HA44" s="118"/>
      <c r="HB44" s="118"/>
      <c r="HC44" s="118"/>
      <c r="HD44" s="118"/>
      <c r="HE44" s="118"/>
      <c r="HF44" s="118"/>
      <c r="HG44" s="118"/>
      <c r="HH44" s="118"/>
      <c r="HI44" s="118"/>
      <c r="HJ44" s="118"/>
      <c r="HK44" s="118"/>
      <c r="HL44" s="118"/>
      <c r="HM44" s="118"/>
      <c r="HN44" s="118"/>
      <c r="HO44" s="118"/>
      <c r="HP44" s="118"/>
      <c r="HQ44" s="118"/>
      <c r="HR44" s="118"/>
      <c r="HS44" s="118"/>
      <c r="HT44" s="118"/>
      <c r="HU44" s="118"/>
      <c r="HV44" s="118"/>
      <c r="HW44" s="118"/>
      <c r="HX44" s="118"/>
      <c r="HY44" s="118"/>
      <c r="HZ44" s="118"/>
      <c r="IA44" s="118"/>
      <c r="IB44" s="118"/>
      <c r="IC44" s="118"/>
      <c r="ID44" s="118"/>
      <c r="IE44" s="118"/>
      <c r="IF44" s="118"/>
      <c r="IG44" s="118"/>
      <c r="IH44" s="118"/>
      <c r="II44" s="118"/>
      <c r="IJ44" s="118"/>
      <c r="IK44" s="118"/>
      <c r="IL44" s="118"/>
      <c r="IM44" s="118"/>
      <c r="IN44" s="118"/>
      <c r="IO44" s="118"/>
      <c r="IP44" s="118"/>
      <c r="IQ44" s="118"/>
      <c r="IR44" s="118"/>
      <c r="IS44" s="118"/>
      <c r="IT44" s="118"/>
      <c r="IU44" s="118"/>
      <c r="IV44" s="118"/>
      <c r="IW44" s="118"/>
    </row>
    <row r="45" customFormat="false" ht="18" hidden="true" customHeight="false" outlineLevel="0" collapsed="false">
      <c r="A45" s="104" t="s">
        <v>36</v>
      </c>
      <c r="B45" s="105"/>
      <c r="C45" s="105" t="s">
        <v>117</v>
      </c>
      <c r="D45" s="115"/>
      <c r="E45" s="116"/>
      <c r="F45" s="107" t="n">
        <f aca="false">'Filter Peak'!B46</f>
        <v>0</v>
      </c>
      <c r="G45" s="107" t="n">
        <f aca="false">'Filter Peak'!C46</f>
        <v>0</v>
      </c>
      <c r="H45" s="107" t="n">
        <f aca="false">'Filter Peak'!D46</f>
        <v>0</v>
      </c>
      <c r="I45" s="107" t="n">
        <f aca="false">'Filter Peak'!E46</f>
        <v>0</v>
      </c>
      <c r="J45" s="107" t="n">
        <f aca="false">'Filter Peak'!F46</f>
        <v>0</v>
      </c>
      <c r="K45" s="107" t="n">
        <f aca="false">'Filter Peak'!G46</f>
        <v>0</v>
      </c>
      <c r="L45" s="107" t="n">
        <f aca="false">'Filter Peak'!H46</f>
        <v>-1300.89794087303</v>
      </c>
      <c r="M45" s="116" t="n">
        <f aca="false">'Filter Peak'!I46</f>
        <v>0</v>
      </c>
      <c r="N45" s="117" t="n">
        <f aca="false">SUM(F45:M45)</f>
        <v>-1300.89794087303</v>
      </c>
      <c r="O45" s="117" t="n">
        <f aca="false">SUM('Filter Peak'!J46:U46)</f>
        <v>0</v>
      </c>
      <c r="P45" s="117" t="n">
        <f aca="false">SUM('Filter Peak'!V46:AG46)</f>
        <v>0</v>
      </c>
      <c r="Q45" s="107" t="n">
        <f aca="false">SUMIF('Filter Peak'!$AH$3:$IC$3,"=1",'Filter Peak'!$AH46:$IC46)</f>
        <v>0</v>
      </c>
      <c r="R45" s="107" t="n">
        <f aca="false">SUMIF('Filter Peak'!$AH$3:$IC$3,"=2",'Filter Peak'!$AH46:$IC46)</f>
        <v>0</v>
      </c>
      <c r="S45" s="107" t="n">
        <f aca="false">SUMIF('Filter Peak'!$AH$3:$IC$3,"=3",'Filter Peak'!$AH46:$IC46)</f>
        <v>0</v>
      </c>
      <c r="T45" s="116" t="n">
        <f aca="false">SUMIF('Filter Peak'!$AH$3:$IC$3,"=4",'Filter Peak'!$AH46:$IC46)</f>
        <v>0</v>
      </c>
      <c r="U45" s="117" t="n">
        <f aca="false">SUM(Q45:T45)</f>
        <v>0</v>
      </c>
      <c r="V45" s="108" t="n">
        <f aca="false">N45+O45+P45+U45</f>
        <v>-1300.89794087303</v>
      </c>
      <c r="W45" s="118"/>
      <c r="X45" s="107" t="n">
        <f aca="false">V45-VLOOKUP(A45,'Import Peak'!$A$3:$ID$37,238,FALSE())</f>
        <v>0</v>
      </c>
      <c r="Y45" s="118"/>
      <c r="Z45" s="118"/>
      <c r="AA45" s="118"/>
      <c r="AB45" s="118"/>
      <c r="AC45" s="118"/>
      <c r="AD45" s="118"/>
      <c r="AE45" s="118"/>
      <c r="AF45" s="118"/>
      <c r="AG45" s="118"/>
      <c r="AH45" s="85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118"/>
      <c r="AW45" s="118"/>
      <c r="AX45" s="118"/>
      <c r="AY45" s="118"/>
      <c r="AZ45" s="118"/>
      <c r="BA45" s="118"/>
      <c r="BB45" s="118"/>
      <c r="BC45" s="118"/>
      <c r="BD45" s="118"/>
      <c r="BE45" s="118"/>
      <c r="BF45" s="118"/>
      <c r="BG45" s="118"/>
      <c r="BH45" s="118"/>
      <c r="BI45" s="118"/>
      <c r="BJ45" s="118"/>
      <c r="BK45" s="118"/>
      <c r="BL45" s="118"/>
      <c r="BM45" s="118"/>
      <c r="BN45" s="118"/>
      <c r="BO45" s="118"/>
      <c r="BP45" s="118"/>
      <c r="BQ45" s="118"/>
      <c r="BR45" s="118"/>
      <c r="BS45" s="118"/>
      <c r="BT45" s="118"/>
      <c r="BU45" s="118"/>
      <c r="BV45" s="118"/>
      <c r="BW45" s="118"/>
      <c r="BX45" s="118"/>
      <c r="BY45" s="118"/>
      <c r="BZ45" s="118"/>
      <c r="CA45" s="118"/>
      <c r="CB45" s="118"/>
      <c r="CC45" s="118"/>
      <c r="CD45" s="118"/>
      <c r="CE45" s="118"/>
      <c r="CF45" s="118"/>
      <c r="CG45" s="118"/>
      <c r="CH45" s="118"/>
      <c r="CI45" s="118"/>
      <c r="CJ45" s="118"/>
      <c r="CK45" s="118"/>
      <c r="CL45" s="118"/>
      <c r="CM45" s="118"/>
      <c r="CN45" s="118"/>
      <c r="CO45" s="118"/>
      <c r="CP45" s="118"/>
      <c r="CQ45" s="118"/>
      <c r="CR45" s="118"/>
      <c r="CS45" s="118"/>
      <c r="CT45" s="118"/>
      <c r="CU45" s="118"/>
      <c r="CV45" s="118"/>
      <c r="CW45" s="118"/>
      <c r="CX45" s="118"/>
      <c r="CY45" s="118"/>
      <c r="CZ45" s="118"/>
      <c r="DA45" s="118"/>
      <c r="DB45" s="118"/>
      <c r="DC45" s="118"/>
      <c r="DD45" s="118"/>
      <c r="DE45" s="118"/>
      <c r="DF45" s="118"/>
      <c r="DG45" s="118"/>
      <c r="DH45" s="118"/>
      <c r="DI45" s="118"/>
      <c r="DJ45" s="118"/>
      <c r="DK45" s="118"/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8"/>
      <c r="EC45" s="118"/>
      <c r="ED45" s="118"/>
      <c r="EE45" s="118"/>
      <c r="EF45" s="118"/>
      <c r="EG45" s="118"/>
      <c r="EH45" s="118"/>
      <c r="EI45" s="118"/>
      <c r="EJ45" s="118"/>
      <c r="EK45" s="118"/>
      <c r="EL45" s="118"/>
      <c r="EM45" s="118"/>
      <c r="EN45" s="118"/>
      <c r="EO45" s="118"/>
      <c r="EP45" s="118"/>
      <c r="EQ45" s="118"/>
      <c r="ER45" s="118"/>
      <c r="ES45" s="118"/>
      <c r="ET45" s="118"/>
      <c r="EU45" s="118"/>
      <c r="EV45" s="118"/>
      <c r="EW45" s="118"/>
      <c r="EX45" s="118"/>
      <c r="EY45" s="118"/>
      <c r="EZ45" s="118"/>
      <c r="FA45" s="118"/>
      <c r="FB45" s="118"/>
      <c r="FC45" s="118"/>
      <c r="FD45" s="118"/>
      <c r="FE45" s="118"/>
      <c r="FF45" s="118"/>
      <c r="FG45" s="118"/>
      <c r="FH45" s="118"/>
      <c r="FI45" s="118"/>
      <c r="FJ45" s="118"/>
      <c r="FK45" s="118"/>
      <c r="FL45" s="118"/>
      <c r="FM45" s="118"/>
      <c r="FN45" s="118"/>
      <c r="FO45" s="118"/>
      <c r="FP45" s="118"/>
      <c r="FQ45" s="118"/>
      <c r="FR45" s="118"/>
      <c r="FS45" s="118"/>
      <c r="FT45" s="118"/>
      <c r="FU45" s="118"/>
      <c r="FV45" s="118"/>
      <c r="FW45" s="118"/>
      <c r="FX45" s="118"/>
      <c r="FY45" s="118"/>
      <c r="FZ45" s="118"/>
      <c r="GA45" s="118"/>
      <c r="GB45" s="118"/>
      <c r="GC45" s="118"/>
      <c r="GD45" s="118"/>
      <c r="GE45" s="118"/>
      <c r="GF45" s="118"/>
      <c r="GG45" s="118"/>
      <c r="GH45" s="118"/>
      <c r="GI45" s="118"/>
      <c r="GJ45" s="118"/>
      <c r="GK45" s="118"/>
      <c r="GL45" s="118"/>
      <c r="GM45" s="118"/>
      <c r="GN45" s="118"/>
      <c r="GO45" s="118"/>
      <c r="GP45" s="118"/>
      <c r="GQ45" s="118"/>
      <c r="GR45" s="118"/>
      <c r="GS45" s="118"/>
      <c r="GT45" s="118"/>
      <c r="GU45" s="118"/>
      <c r="GV45" s="118"/>
      <c r="GW45" s="118"/>
      <c r="GX45" s="118"/>
      <c r="GY45" s="118"/>
      <c r="GZ45" s="118"/>
      <c r="HA45" s="118"/>
      <c r="HB45" s="118"/>
      <c r="HC45" s="118"/>
      <c r="HD45" s="118"/>
      <c r="HE45" s="118"/>
      <c r="HF45" s="118"/>
      <c r="HG45" s="118"/>
      <c r="HH45" s="118"/>
      <c r="HI45" s="118"/>
      <c r="HJ45" s="118"/>
      <c r="HK45" s="118"/>
      <c r="HL45" s="118"/>
      <c r="HM45" s="118"/>
      <c r="HN45" s="118"/>
      <c r="HO45" s="118"/>
      <c r="HP45" s="118"/>
      <c r="HQ45" s="118"/>
      <c r="HR45" s="118"/>
      <c r="HS45" s="118"/>
      <c r="HT45" s="118"/>
      <c r="HU45" s="118"/>
      <c r="HV45" s="118"/>
      <c r="HW45" s="118"/>
      <c r="HX45" s="118"/>
      <c r="HY45" s="118"/>
      <c r="HZ45" s="118"/>
      <c r="IA45" s="118"/>
      <c r="IB45" s="118"/>
      <c r="IC45" s="118"/>
      <c r="ID45" s="118"/>
      <c r="IE45" s="118"/>
      <c r="IF45" s="118"/>
      <c r="IG45" s="118"/>
      <c r="IH45" s="118"/>
      <c r="II45" s="118"/>
      <c r="IJ45" s="118"/>
      <c r="IK45" s="118"/>
      <c r="IL45" s="118"/>
      <c r="IM45" s="118"/>
      <c r="IN45" s="118"/>
      <c r="IO45" s="118"/>
      <c r="IP45" s="118"/>
      <c r="IQ45" s="118"/>
      <c r="IR45" s="118"/>
      <c r="IS45" s="118"/>
      <c r="IT45" s="118"/>
      <c r="IU45" s="118"/>
      <c r="IV45" s="118"/>
      <c r="IW45" s="118"/>
    </row>
    <row r="46" customFormat="false" ht="18" hidden="false" customHeight="false" outlineLevel="0" collapsed="false">
      <c r="A46" s="104" t="s">
        <v>37</v>
      </c>
      <c r="B46" s="105"/>
      <c r="C46" s="105" t="s">
        <v>119</v>
      </c>
      <c r="D46" s="115"/>
      <c r="E46" s="116"/>
      <c r="F46" s="107" t="n">
        <f aca="false">'Filter Peak'!B46</f>
        <v>0</v>
      </c>
      <c r="G46" s="107" t="n">
        <f aca="false">'Filter Peak'!C46</f>
        <v>0</v>
      </c>
      <c r="H46" s="107" t="n">
        <f aca="false">'Filter Peak'!D46</f>
        <v>0</v>
      </c>
      <c r="I46" s="107" t="n">
        <f aca="false">'Filter Peak'!E46</f>
        <v>0</v>
      </c>
      <c r="J46" s="107" t="n">
        <f aca="false">'Filter Peak'!F46</f>
        <v>0</v>
      </c>
      <c r="K46" s="107" t="n">
        <f aca="false">'Filter Peak'!G46</f>
        <v>0</v>
      </c>
      <c r="L46" s="107" t="n">
        <f aca="false">'Filter Peak'!H47</f>
        <v>-31.9442539348081</v>
      </c>
      <c r="M46" s="116" t="n">
        <f aca="false">'Filter Peak'!I47</f>
        <v>0</v>
      </c>
      <c r="N46" s="117" t="n">
        <f aca="false">SUM(F46:M46)</f>
        <v>-31.9442539348081</v>
      </c>
      <c r="O46" s="117" t="n">
        <f aca="false">SUM('Filter Peak'!J47:U47)</f>
        <v>0</v>
      </c>
      <c r="P46" s="117" t="n">
        <f aca="false">SUM('Filter Peak'!V47:AG47)</f>
        <v>0</v>
      </c>
      <c r="Q46" s="107" t="n">
        <f aca="false">SUMIF('Filter Peak'!$AH$3:$IC$3,"=1",'Filter Peak'!$AH47:$IC47)</f>
        <v>0</v>
      </c>
      <c r="R46" s="107" t="n">
        <f aca="false">SUMIF('Filter Peak'!$AH$3:$IC$3,"=2",'Filter Peak'!$AH47:$IC47)</f>
        <v>0</v>
      </c>
      <c r="S46" s="107" t="n">
        <f aca="false">SUMIF('Filter Peak'!$AH$3:$IC$3,"=3",'Filter Peak'!$AH47:$IC47)</f>
        <v>0</v>
      </c>
      <c r="T46" s="116" t="n">
        <f aca="false">SUMIF('Filter Peak'!$AH$3:$IC$3,"=4",'Filter Peak'!$AH47:$IC47)</f>
        <v>0</v>
      </c>
      <c r="U46" s="117" t="n">
        <f aca="false">SUM(Q46:T46)</f>
        <v>0</v>
      </c>
      <c r="V46" s="108" t="n">
        <f aca="false">N46+O46+P46+U46</f>
        <v>-31.9442539348081</v>
      </c>
      <c r="W46" s="118"/>
      <c r="X46" s="107" t="n">
        <f aca="false">V46-VLOOKUP(A46,'Import Peak'!$A$3:$ID$100,238,FALSE())</f>
        <v>0</v>
      </c>
      <c r="Y46" s="118"/>
      <c r="Z46" s="118"/>
      <c r="AA46" s="118"/>
      <c r="AB46" s="118"/>
      <c r="AC46" s="118"/>
      <c r="AD46" s="126"/>
      <c r="AE46" s="114"/>
      <c r="AF46" s="114"/>
      <c r="AG46" s="114"/>
      <c r="AH46" s="85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8"/>
      <c r="BZ46" s="118"/>
      <c r="CA46" s="118"/>
      <c r="CB46" s="118"/>
      <c r="CC46" s="118"/>
      <c r="CD46" s="118"/>
      <c r="CE46" s="118"/>
      <c r="CF46" s="118"/>
      <c r="CG46" s="118"/>
      <c r="CH46" s="118"/>
      <c r="CI46" s="118"/>
      <c r="CJ46" s="118"/>
      <c r="CK46" s="118"/>
      <c r="CL46" s="118"/>
      <c r="CM46" s="118"/>
      <c r="CN46" s="118"/>
      <c r="CO46" s="118"/>
      <c r="CP46" s="118"/>
      <c r="CQ46" s="118"/>
      <c r="CR46" s="118"/>
      <c r="CS46" s="118"/>
      <c r="CT46" s="118"/>
      <c r="CU46" s="118"/>
      <c r="CV46" s="118"/>
      <c r="CW46" s="118"/>
      <c r="CX46" s="118"/>
      <c r="CY46" s="118"/>
      <c r="CZ46" s="118"/>
      <c r="DA46" s="118"/>
      <c r="DB46" s="118"/>
      <c r="DC46" s="118"/>
      <c r="DD46" s="118"/>
      <c r="DE46" s="118"/>
      <c r="DF46" s="118"/>
      <c r="DG46" s="118"/>
      <c r="DH46" s="118"/>
      <c r="DI46" s="118"/>
      <c r="DJ46" s="118"/>
      <c r="DK46" s="118"/>
      <c r="DL46" s="118"/>
      <c r="DM46" s="118"/>
      <c r="DN46" s="118"/>
      <c r="DO46" s="118"/>
      <c r="DP46" s="118"/>
      <c r="DQ46" s="118"/>
      <c r="DR46" s="118"/>
      <c r="DS46" s="118"/>
      <c r="DT46" s="118"/>
      <c r="DU46" s="118"/>
      <c r="DV46" s="118"/>
      <c r="DW46" s="118"/>
      <c r="DX46" s="118"/>
      <c r="DY46" s="118"/>
      <c r="DZ46" s="118"/>
      <c r="EA46" s="118"/>
      <c r="EB46" s="118"/>
      <c r="EC46" s="118"/>
      <c r="ED46" s="118"/>
      <c r="EE46" s="118"/>
      <c r="EF46" s="118"/>
      <c r="EG46" s="118"/>
      <c r="EH46" s="118"/>
      <c r="EI46" s="118"/>
      <c r="EJ46" s="118"/>
      <c r="EK46" s="118"/>
      <c r="EL46" s="118"/>
      <c r="EM46" s="118"/>
      <c r="EN46" s="118"/>
      <c r="EO46" s="118"/>
      <c r="EP46" s="118"/>
      <c r="EQ46" s="118"/>
      <c r="ER46" s="118"/>
      <c r="ES46" s="118"/>
      <c r="ET46" s="118"/>
      <c r="EU46" s="118"/>
      <c r="EV46" s="118"/>
      <c r="EW46" s="118"/>
      <c r="EX46" s="118"/>
      <c r="EY46" s="118"/>
      <c r="EZ46" s="118"/>
      <c r="FA46" s="118"/>
      <c r="FB46" s="118"/>
      <c r="FC46" s="118"/>
      <c r="FD46" s="118"/>
      <c r="FE46" s="118"/>
      <c r="FF46" s="118"/>
      <c r="FG46" s="118"/>
      <c r="FH46" s="118"/>
      <c r="FI46" s="118"/>
      <c r="FJ46" s="118"/>
      <c r="FK46" s="118"/>
      <c r="FL46" s="118"/>
      <c r="FM46" s="118"/>
      <c r="FN46" s="118"/>
      <c r="FO46" s="118"/>
      <c r="FP46" s="118"/>
      <c r="FQ46" s="118"/>
      <c r="FR46" s="118"/>
      <c r="FS46" s="118"/>
      <c r="FT46" s="118"/>
      <c r="FU46" s="118"/>
      <c r="FV46" s="118"/>
      <c r="FW46" s="118"/>
      <c r="FX46" s="118"/>
      <c r="FY46" s="118"/>
      <c r="FZ46" s="118"/>
      <c r="GA46" s="118"/>
      <c r="GB46" s="118"/>
      <c r="GC46" s="118"/>
      <c r="GD46" s="118"/>
      <c r="GE46" s="118"/>
      <c r="GF46" s="118"/>
      <c r="GG46" s="118"/>
      <c r="GH46" s="118"/>
      <c r="GI46" s="118"/>
      <c r="GJ46" s="118"/>
      <c r="GK46" s="118"/>
      <c r="GL46" s="118"/>
      <c r="GM46" s="118"/>
      <c r="GN46" s="118"/>
      <c r="GO46" s="118"/>
      <c r="GP46" s="118"/>
      <c r="GQ46" s="118"/>
      <c r="GR46" s="118"/>
      <c r="GS46" s="118"/>
      <c r="GT46" s="118"/>
      <c r="GU46" s="118"/>
      <c r="GV46" s="118"/>
      <c r="GW46" s="118"/>
      <c r="GX46" s="118"/>
      <c r="GY46" s="118"/>
      <c r="GZ46" s="118"/>
      <c r="HA46" s="118"/>
      <c r="HB46" s="118"/>
      <c r="HC46" s="118"/>
      <c r="HD46" s="118"/>
      <c r="HE46" s="118"/>
      <c r="HF46" s="118"/>
      <c r="HG46" s="118"/>
      <c r="HH46" s="118"/>
      <c r="HI46" s="118"/>
      <c r="HJ46" s="118"/>
      <c r="HK46" s="118"/>
      <c r="HL46" s="118"/>
      <c r="HM46" s="118"/>
      <c r="HN46" s="118"/>
      <c r="HO46" s="118"/>
      <c r="HP46" s="118"/>
      <c r="HQ46" s="118"/>
      <c r="HR46" s="118"/>
      <c r="HS46" s="118"/>
      <c r="HT46" s="118"/>
      <c r="HU46" s="118"/>
      <c r="HV46" s="118"/>
      <c r="HW46" s="118"/>
      <c r="HX46" s="118"/>
      <c r="HY46" s="118"/>
      <c r="HZ46" s="118"/>
      <c r="IA46" s="118"/>
      <c r="IB46" s="118"/>
      <c r="IC46" s="118"/>
      <c r="ID46" s="118"/>
      <c r="IE46" s="118"/>
      <c r="IF46" s="118"/>
      <c r="IG46" s="118"/>
      <c r="IH46" s="118"/>
      <c r="II46" s="118"/>
      <c r="IJ46" s="118"/>
      <c r="IK46" s="118"/>
      <c r="IL46" s="118"/>
      <c r="IM46" s="118"/>
      <c r="IN46" s="118"/>
      <c r="IO46" s="118"/>
      <c r="IP46" s="118"/>
      <c r="IQ46" s="118"/>
      <c r="IR46" s="118"/>
      <c r="IS46" s="118"/>
      <c r="IT46" s="118"/>
      <c r="IU46" s="118"/>
      <c r="IV46" s="118"/>
      <c r="IW46" s="118"/>
    </row>
    <row r="47" customFormat="false" ht="18" hidden="false" customHeight="false" outlineLevel="0" collapsed="false">
      <c r="A47" s="104" t="s">
        <v>49</v>
      </c>
      <c r="B47" s="105"/>
      <c r="C47" s="105" t="s">
        <v>120</v>
      </c>
      <c r="D47" s="115"/>
      <c r="E47" s="116"/>
      <c r="F47" s="107" t="n">
        <f aca="false">'Filter Peak'!B47</f>
        <v>0</v>
      </c>
      <c r="G47" s="107" t="n">
        <f aca="false">'Filter Peak'!C47</f>
        <v>0</v>
      </c>
      <c r="H47" s="107" t="n">
        <f aca="false">'Filter Peak'!D47</f>
        <v>0</v>
      </c>
      <c r="I47" s="107" t="n">
        <f aca="false">'Filter Peak'!E47</f>
        <v>0</v>
      </c>
      <c r="J47" s="107" t="n">
        <f aca="false">'Filter Peak'!F47</f>
        <v>0</v>
      </c>
      <c r="K47" s="107" t="n">
        <f aca="false">'Filter Peak'!G47</f>
        <v>0</v>
      </c>
      <c r="L47" s="107" t="n">
        <f aca="false">'Filter Peak'!H49</f>
        <v>-1916.65523608856</v>
      </c>
      <c r="M47" s="116" t="n">
        <f aca="false">'Filter Peak'!I49</f>
        <v>1316.42097276411</v>
      </c>
      <c r="N47" s="117" t="n">
        <f aca="false">SUM(F47:M47)</f>
        <v>-600.234263324443</v>
      </c>
      <c r="O47" s="117" t="n">
        <f aca="false">SUM('Filter Peak'!J49:U49)</f>
        <v>-81534.1180370139</v>
      </c>
      <c r="P47" s="117" t="n">
        <f aca="false">SUM('Filter Peak'!V49:AG49)</f>
        <v>6408.68962136321</v>
      </c>
      <c r="Q47" s="107" t="n">
        <f aca="false">SUMIF('Filter Peak'!$AH$3:$IC$3,"=1",'Filter Peak'!$AH49:$IC49)</f>
        <v>-21156.9759319895</v>
      </c>
      <c r="R47" s="107" t="n">
        <f aca="false">SUMIF('Filter Peak'!$AH$3:$IC$3,"=2",'Filter Peak'!$AH49:$IC49)</f>
        <v>-28642.6936845746</v>
      </c>
      <c r="S47" s="107" t="n">
        <f aca="false">SUMIF('Filter Peak'!$AH$3:$IC$3,"=3",'Filter Peak'!$AH49:$IC49)</f>
        <v>-27779.3562985676</v>
      </c>
      <c r="T47" s="116" t="n">
        <f aca="false">SUMIF('Filter Peak'!$AH$3:$IC$3,"=4",'Filter Peak'!$AH49:$IC49)</f>
        <v>0</v>
      </c>
      <c r="U47" s="117" t="n">
        <f aca="false">SUM(Q47:T47)</f>
        <v>-77579.0259151317</v>
      </c>
      <c r="V47" s="108" t="n">
        <f aca="false">N47+O47+P47+U47</f>
        <v>-153304.688594107</v>
      </c>
      <c r="W47" s="118"/>
      <c r="X47" s="107" t="n">
        <f aca="false">V47-VLOOKUP(A47,'Import Peak'!$A$3:$ID$100,238,FALSE())</f>
        <v>0</v>
      </c>
      <c r="Y47" s="118"/>
      <c r="Z47" s="118"/>
      <c r="AA47" s="118"/>
      <c r="AB47" s="118"/>
      <c r="AC47" s="118"/>
      <c r="AD47" s="126"/>
      <c r="AE47" s="114"/>
      <c r="AF47" s="114"/>
      <c r="AG47" s="114"/>
      <c r="AH47" s="85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8"/>
      <c r="BZ47" s="118"/>
      <c r="CA47" s="118"/>
      <c r="CB47" s="118"/>
      <c r="CC47" s="118"/>
      <c r="CD47" s="118"/>
      <c r="CE47" s="118"/>
      <c r="CF47" s="118"/>
      <c r="CG47" s="118"/>
      <c r="CH47" s="118"/>
      <c r="CI47" s="118"/>
      <c r="CJ47" s="118"/>
      <c r="CK47" s="118"/>
      <c r="CL47" s="118"/>
      <c r="CM47" s="118"/>
      <c r="CN47" s="118"/>
      <c r="CO47" s="118"/>
      <c r="CP47" s="118"/>
      <c r="CQ47" s="118"/>
      <c r="CR47" s="118"/>
      <c r="CS47" s="118"/>
      <c r="CT47" s="118"/>
      <c r="CU47" s="118"/>
      <c r="CV47" s="118"/>
      <c r="CW47" s="118"/>
      <c r="CX47" s="118"/>
      <c r="CY47" s="118"/>
      <c r="CZ47" s="118"/>
      <c r="DA47" s="118"/>
      <c r="DB47" s="118"/>
      <c r="DC47" s="118"/>
      <c r="DD47" s="118"/>
      <c r="DE47" s="118"/>
      <c r="DF47" s="118"/>
      <c r="DG47" s="118"/>
      <c r="DH47" s="118"/>
      <c r="DI47" s="118"/>
      <c r="DJ47" s="118"/>
      <c r="DK47" s="118"/>
      <c r="DL47" s="118"/>
      <c r="DM47" s="118"/>
      <c r="DN47" s="118"/>
      <c r="DO47" s="118"/>
      <c r="DP47" s="118"/>
      <c r="DQ47" s="118"/>
      <c r="DR47" s="118"/>
      <c r="DS47" s="118"/>
      <c r="DT47" s="118"/>
      <c r="DU47" s="118"/>
      <c r="DV47" s="118"/>
      <c r="DW47" s="118"/>
      <c r="DX47" s="118"/>
      <c r="DY47" s="118"/>
      <c r="DZ47" s="118"/>
      <c r="EA47" s="118"/>
      <c r="EB47" s="118"/>
      <c r="EC47" s="118"/>
      <c r="ED47" s="118"/>
      <c r="EE47" s="118"/>
      <c r="EF47" s="118"/>
      <c r="EG47" s="118"/>
      <c r="EH47" s="118"/>
      <c r="EI47" s="118"/>
      <c r="EJ47" s="118"/>
      <c r="EK47" s="118"/>
      <c r="EL47" s="118"/>
      <c r="EM47" s="118"/>
      <c r="EN47" s="118"/>
      <c r="EO47" s="118"/>
      <c r="EP47" s="118"/>
      <c r="EQ47" s="118"/>
      <c r="ER47" s="118"/>
      <c r="ES47" s="118"/>
      <c r="ET47" s="118"/>
      <c r="EU47" s="118"/>
      <c r="EV47" s="118"/>
      <c r="EW47" s="118"/>
      <c r="EX47" s="118"/>
      <c r="EY47" s="118"/>
      <c r="EZ47" s="118"/>
      <c r="FA47" s="118"/>
      <c r="FB47" s="118"/>
      <c r="FC47" s="118"/>
      <c r="FD47" s="118"/>
      <c r="FE47" s="118"/>
      <c r="FF47" s="118"/>
      <c r="FG47" s="118"/>
      <c r="FH47" s="118"/>
      <c r="FI47" s="118"/>
      <c r="FJ47" s="118"/>
      <c r="FK47" s="118"/>
      <c r="FL47" s="118"/>
      <c r="FM47" s="118"/>
      <c r="FN47" s="118"/>
      <c r="FO47" s="118"/>
      <c r="FP47" s="118"/>
      <c r="FQ47" s="118"/>
      <c r="FR47" s="118"/>
      <c r="FS47" s="118"/>
      <c r="FT47" s="118"/>
      <c r="FU47" s="118"/>
      <c r="FV47" s="118"/>
      <c r="FW47" s="118"/>
      <c r="FX47" s="118"/>
      <c r="FY47" s="118"/>
      <c r="FZ47" s="118"/>
      <c r="GA47" s="118"/>
      <c r="GB47" s="118"/>
      <c r="GC47" s="118"/>
      <c r="GD47" s="118"/>
      <c r="GE47" s="118"/>
      <c r="GF47" s="118"/>
      <c r="GG47" s="118"/>
      <c r="GH47" s="118"/>
      <c r="GI47" s="118"/>
      <c r="GJ47" s="118"/>
      <c r="GK47" s="118"/>
      <c r="GL47" s="118"/>
      <c r="GM47" s="118"/>
      <c r="GN47" s="118"/>
      <c r="GO47" s="118"/>
      <c r="GP47" s="118"/>
      <c r="GQ47" s="118"/>
      <c r="GR47" s="118"/>
      <c r="GS47" s="118"/>
      <c r="GT47" s="118"/>
      <c r="GU47" s="118"/>
      <c r="GV47" s="118"/>
      <c r="GW47" s="118"/>
      <c r="GX47" s="118"/>
      <c r="GY47" s="118"/>
      <c r="GZ47" s="118"/>
      <c r="HA47" s="118"/>
      <c r="HB47" s="118"/>
      <c r="HC47" s="118"/>
      <c r="HD47" s="118"/>
      <c r="HE47" s="118"/>
      <c r="HF47" s="118"/>
      <c r="HG47" s="118"/>
      <c r="HH47" s="118"/>
      <c r="HI47" s="118"/>
      <c r="HJ47" s="118"/>
      <c r="HK47" s="118"/>
      <c r="HL47" s="118"/>
      <c r="HM47" s="118"/>
      <c r="HN47" s="118"/>
      <c r="HO47" s="118"/>
      <c r="HP47" s="118"/>
      <c r="HQ47" s="118"/>
      <c r="HR47" s="118"/>
      <c r="HS47" s="118"/>
      <c r="HT47" s="118"/>
      <c r="HU47" s="118"/>
      <c r="HV47" s="118"/>
      <c r="HW47" s="118"/>
      <c r="HX47" s="118"/>
      <c r="HY47" s="118"/>
      <c r="HZ47" s="118"/>
      <c r="IA47" s="118"/>
      <c r="IB47" s="118"/>
      <c r="IC47" s="118"/>
      <c r="ID47" s="118"/>
      <c r="IE47" s="118"/>
      <c r="IF47" s="118"/>
      <c r="IG47" s="118"/>
      <c r="IH47" s="118"/>
      <c r="II47" s="118"/>
      <c r="IJ47" s="118"/>
      <c r="IK47" s="118"/>
      <c r="IL47" s="118"/>
      <c r="IM47" s="118"/>
      <c r="IN47" s="118"/>
      <c r="IO47" s="118"/>
      <c r="IP47" s="118"/>
      <c r="IQ47" s="118"/>
      <c r="IR47" s="118"/>
      <c r="IS47" s="118"/>
      <c r="IT47" s="118"/>
      <c r="IU47" s="118"/>
      <c r="IV47" s="118"/>
      <c r="IW47" s="118"/>
    </row>
    <row r="48" customFormat="false" ht="18.75" hidden="false" customHeight="false" outlineLevel="0" collapsed="false">
      <c r="K48" s="143"/>
      <c r="M48" s="144"/>
      <c r="R48" s="143"/>
      <c r="T48" s="145"/>
      <c r="V48" s="146"/>
    </row>
    <row r="49" customFormat="false" ht="34.5" hidden="false" customHeight="false" outlineLevel="0" collapsed="false">
      <c r="A49" s="119" t="s">
        <v>121</v>
      </c>
      <c r="B49" s="120" t="s">
        <v>99</v>
      </c>
      <c r="C49" s="119" t="s">
        <v>121</v>
      </c>
      <c r="D49" s="122" t="n">
        <f aca="false">-VLOOKUP(B49,'[12]Today total'!$B$2:$C$10,2,FALSE())</f>
        <v>9633776.04191594</v>
      </c>
      <c r="E49" s="123" t="n">
        <f aca="false">VLOOKUP(B49,'[12]Today total'!$B$2:$E$10,4,FALSE())</f>
        <v>100341.276683699</v>
      </c>
      <c r="F49" s="127" t="n">
        <f aca="false">SUM(F33:F47)-F41</f>
        <v>0</v>
      </c>
      <c r="G49" s="127" t="n">
        <f aca="false">SUM(G33:G47)-G41</f>
        <v>0</v>
      </c>
      <c r="H49" s="127" t="n">
        <f aca="false">SUM(H33:H47)-H41</f>
        <v>0</v>
      </c>
      <c r="I49" s="127" t="n">
        <f aca="false">SUM(I33:I47)-I41</f>
        <v>0</v>
      </c>
      <c r="J49" s="147" t="n">
        <f aca="false">SUM(J33:J47)-J41</f>
        <v>0</v>
      </c>
      <c r="K49" s="124" t="n">
        <f aca="false">SUM(K33:K47)-K41</f>
        <v>0</v>
      </c>
      <c r="L49" s="124" t="n">
        <f aca="false">SUM(L33:L47)-L41-L44</f>
        <v>40041.5769002812</v>
      </c>
      <c r="M49" s="148" t="n">
        <f aca="false">SUM(M33:M47)-M41</f>
        <v>-148238.225173698</v>
      </c>
      <c r="N49" s="127" t="n">
        <f aca="false">SUM(N33:N47)-N41-N44</f>
        <v>-108196.648273417</v>
      </c>
      <c r="O49" s="127" t="n">
        <f aca="false">SUM(O33:O47)-O41</f>
        <v>-4513120.18070504</v>
      </c>
      <c r="P49" s="127" t="n">
        <f aca="false">SUM(P33:P47)-P41</f>
        <v>-1951493.1355372</v>
      </c>
      <c r="Q49" s="147" t="n">
        <f aca="false">SUM(Q33:Q47)-Q41</f>
        <v>-642968.792007975</v>
      </c>
      <c r="R49" s="124" t="n">
        <f aca="false">SUM(R33:R47)-R41</f>
        <v>216645.208917391</v>
      </c>
      <c r="S49" s="124" t="n">
        <f aca="false">SUM(S33:S47)-S41</f>
        <v>-951200.060497235</v>
      </c>
      <c r="T49" s="148" t="n">
        <f aca="false">SUM(T33:T47)-T41</f>
        <v>-110704.990619861</v>
      </c>
      <c r="U49" s="127" t="n">
        <f aca="false">SUM(U33:U47)-U41</f>
        <v>-1488228.63420768</v>
      </c>
      <c r="V49" s="127" t="n">
        <f aca="false">SUM(V33:V47)-V41-V44</f>
        <v>-8061038.59872334</v>
      </c>
      <c r="W49" s="118"/>
      <c r="X49" s="124"/>
      <c r="Y49" s="129"/>
      <c r="Z49" s="130"/>
      <c r="AA49" s="118"/>
      <c r="AB49" s="118"/>
      <c r="AC49" s="118"/>
      <c r="AD49" s="126"/>
      <c r="AE49" s="114"/>
      <c r="AF49" s="114"/>
      <c r="AG49" s="114"/>
      <c r="AH49" s="85"/>
      <c r="AI49" s="118"/>
      <c r="AJ49" s="118"/>
      <c r="AK49" s="118"/>
      <c r="AL49" s="118"/>
      <c r="AM49" s="118"/>
      <c r="AN49" s="118"/>
      <c r="AO49" s="118"/>
      <c r="AP49" s="118"/>
      <c r="AQ49" s="118"/>
      <c r="AR49" s="118"/>
      <c r="AS49" s="118"/>
      <c r="AT49" s="118"/>
      <c r="AU49" s="118"/>
      <c r="AV49" s="118"/>
      <c r="AW49" s="118"/>
      <c r="AX49" s="118"/>
      <c r="AY49" s="118"/>
      <c r="AZ49" s="118"/>
      <c r="BA49" s="118"/>
      <c r="BB49" s="118"/>
      <c r="BC49" s="118"/>
      <c r="BD49" s="118"/>
      <c r="BE49" s="118"/>
      <c r="BF49" s="118"/>
      <c r="BG49" s="118"/>
      <c r="BH49" s="118"/>
      <c r="BI49" s="118"/>
      <c r="BJ49" s="118"/>
      <c r="BK49" s="118"/>
      <c r="BL49" s="118"/>
      <c r="BM49" s="118"/>
      <c r="BN49" s="118"/>
      <c r="BO49" s="118"/>
      <c r="BP49" s="118"/>
      <c r="BQ49" s="118"/>
      <c r="BR49" s="118"/>
      <c r="BS49" s="118"/>
      <c r="BT49" s="118"/>
      <c r="BU49" s="118"/>
      <c r="BV49" s="118"/>
      <c r="BW49" s="118"/>
      <c r="BX49" s="118"/>
      <c r="BY49" s="118"/>
      <c r="BZ49" s="118"/>
      <c r="CA49" s="118"/>
      <c r="CB49" s="118"/>
      <c r="CC49" s="118"/>
      <c r="CD49" s="118"/>
      <c r="CE49" s="118"/>
      <c r="CF49" s="118"/>
      <c r="CG49" s="118"/>
      <c r="CH49" s="118"/>
      <c r="CI49" s="118"/>
      <c r="CJ49" s="118"/>
      <c r="CK49" s="118"/>
      <c r="CL49" s="118"/>
      <c r="CM49" s="118"/>
      <c r="CN49" s="118"/>
      <c r="CO49" s="118"/>
      <c r="CP49" s="118"/>
      <c r="CQ49" s="118"/>
      <c r="CR49" s="118"/>
      <c r="CS49" s="118"/>
      <c r="CT49" s="118"/>
      <c r="CU49" s="118"/>
      <c r="CV49" s="118"/>
      <c r="CW49" s="118"/>
      <c r="CX49" s="118"/>
      <c r="CY49" s="118"/>
      <c r="CZ49" s="118"/>
      <c r="DA49" s="118"/>
      <c r="DB49" s="118"/>
      <c r="DC49" s="118"/>
      <c r="DD49" s="118"/>
      <c r="DE49" s="118"/>
      <c r="DF49" s="118"/>
      <c r="DG49" s="118"/>
      <c r="DH49" s="118"/>
      <c r="DI49" s="118"/>
      <c r="DJ49" s="118"/>
      <c r="DK49" s="118"/>
      <c r="DL49" s="118"/>
      <c r="DM49" s="118"/>
      <c r="DN49" s="118"/>
      <c r="DO49" s="118"/>
      <c r="DP49" s="118"/>
      <c r="DQ49" s="118"/>
      <c r="DR49" s="118"/>
      <c r="DS49" s="118"/>
      <c r="DT49" s="118"/>
      <c r="DU49" s="118"/>
      <c r="DV49" s="118"/>
      <c r="DW49" s="118"/>
      <c r="DX49" s="118"/>
      <c r="DY49" s="118"/>
      <c r="DZ49" s="118"/>
      <c r="EA49" s="118"/>
      <c r="EB49" s="118"/>
      <c r="EC49" s="118"/>
      <c r="ED49" s="118"/>
      <c r="EE49" s="118"/>
      <c r="EF49" s="118"/>
      <c r="EG49" s="118"/>
      <c r="EH49" s="118"/>
      <c r="EI49" s="118"/>
      <c r="EJ49" s="118"/>
      <c r="EK49" s="118"/>
      <c r="EL49" s="118"/>
      <c r="EM49" s="118"/>
      <c r="EN49" s="118"/>
      <c r="EO49" s="118"/>
      <c r="EP49" s="118"/>
      <c r="EQ49" s="118"/>
      <c r="ER49" s="118"/>
      <c r="ES49" s="118"/>
      <c r="ET49" s="118"/>
      <c r="EU49" s="118"/>
      <c r="EV49" s="118"/>
      <c r="EW49" s="118"/>
      <c r="EX49" s="118"/>
      <c r="EY49" s="118"/>
      <c r="EZ49" s="118"/>
      <c r="FA49" s="118"/>
      <c r="FB49" s="118"/>
      <c r="FC49" s="118"/>
      <c r="FD49" s="118"/>
      <c r="FE49" s="118"/>
      <c r="FF49" s="118"/>
      <c r="FG49" s="118"/>
      <c r="FH49" s="118"/>
      <c r="FI49" s="118"/>
      <c r="FJ49" s="118"/>
      <c r="FK49" s="118"/>
      <c r="FL49" s="118"/>
      <c r="FM49" s="118"/>
      <c r="FN49" s="118"/>
      <c r="FO49" s="118"/>
      <c r="FP49" s="118"/>
      <c r="FQ49" s="118"/>
      <c r="FR49" s="118"/>
      <c r="FS49" s="118"/>
      <c r="FT49" s="118"/>
      <c r="FU49" s="118"/>
      <c r="FV49" s="118"/>
      <c r="FW49" s="118"/>
      <c r="FX49" s="118"/>
      <c r="FY49" s="118"/>
      <c r="FZ49" s="118"/>
      <c r="GA49" s="118"/>
      <c r="GB49" s="118"/>
      <c r="GC49" s="118"/>
      <c r="GD49" s="118"/>
      <c r="GE49" s="118"/>
      <c r="GF49" s="118"/>
      <c r="GG49" s="118"/>
      <c r="GH49" s="118"/>
      <c r="GI49" s="118"/>
      <c r="GJ49" s="118"/>
      <c r="GK49" s="118"/>
      <c r="GL49" s="118"/>
      <c r="GM49" s="118"/>
      <c r="GN49" s="118"/>
      <c r="GO49" s="118"/>
      <c r="GP49" s="118"/>
      <c r="GQ49" s="118"/>
      <c r="GR49" s="118"/>
      <c r="GS49" s="118"/>
      <c r="GT49" s="118"/>
      <c r="GU49" s="118"/>
      <c r="GV49" s="118"/>
      <c r="GW49" s="118"/>
      <c r="GX49" s="118"/>
      <c r="GY49" s="118"/>
      <c r="GZ49" s="118"/>
      <c r="HA49" s="118"/>
      <c r="HB49" s="118"/>
      <c r="HC49" s="118"/>
      <c r="HD49" s="118"/>
      <c r="HE49" s="118"/>
      <c r="HF49" s="118"/>
      <c r="HG49" s="118"/>
      <c r="HH49" s="118"/>
      <c r="HI49" s="118"/>
      <c r="HJ49" s="118"/>
      <c r="HK49" s="118"/>
      <c r="HL49" s="118"/>
      <c r="HM49" s="118"/>
      <c r="HN49" s="118"/>
      <c r="HO49" s="118"/>
      <c r="HP49" s="118"/>
      <c r="HQ49" s="118"/>
      <c r="HR49" s="118"/>
      <c r="HS49" s="118"/>
      <c r="HT49" s="118"/>
      <c r="HU49" s="118"/>
      <c r="HV49" s="118"/>
      <c r="HW49" s="118"/>
      <c r="HX49" s="118"/>
      <c r="HY49" s="118"/>
      <c r="HZ49" s="118"/>
      <c r="IA49" s="118"/>
      <c r="IB49" s="118"/>
      <c r="IC49" s="118"/>
      <c r="ID49" s="118"/>
      <c r="IE49" s="118"/>
      <c r="IF49" s="118"/>
      <c r="IG49" s="118"/>
      <c r="IH49" s="118"/>
      <c r="II49" s="118"/>
      <c r="IJ49" s="118"/>
      <c r="IK49" s="118"/>
      <c r="IL49" s="118"/>
      <c r="IM49" s="118"/>
      <c r="IN49" s="118"/>
      <c r="IO49" s="118"/>
      <c r="IP49" s="118"/>
      <c r="IQ49" s="118"/>
      <c r="IR49" s="118"/>
      <c r="IS49" s="118"/>
      <c r="IT49" s="118"/>
      <c r="IU49" s="118"/>
      <c r="IV49" s="118"/>
      <c r="IW49" s="118"/>
    </row>
    <row r="50" customFormat="false" ht="45" hidden="false" customHeight="true" outlineLevel="0" collapsed="false">
      <c r="V50" s="149"/>
    </row>
    <row r="51" customFormat="false" ht="19.5" hidden="true" customHeight="true" outlineLevel="0" collapsed="false">
      <c r="A51" s="109" t="s">
        <v>122</v>
      </c>
      <c r="B51" s="110"/>
      <c r="C51" s="150"/>
      <c r="D51" s="151"/>
      <c r="E51" s="152"/>
      <c r="F51" s="152"/>
      <c r="G51" s="152"/>
      <c r="H51" s="152"/>
      <c r="I51" s="152"/>
      <c r="J51" s="151"/>
      <c r="K51" s="152"/>
      <c r="L51" s="152"/>
      <c r="M51" s="153"/>
      <c r="N51" s="152"/>
      <c r="O51" s="154"/>
      <c r="P51" s="154"/>
      <c r="Q51" s="152"/>
      <c r="R51" s="152"/>
      <c r="S51" s="152"/>
      <c r="T51" s="152"/>
      <c r="U51" s="154"/>
      <c r="V51" s="155"/>
      <c r="W51" s="103"/>
      <c r="X51" s="111"/>
      <c r="Y51" s="103"/>
      <c r="Z51" s="103"/>
      <c r="AA51" s="103"/>
      <c r="AB51" s="103"/>
      <c r="AC51" s="103"/>
      <c r="AD51" s="113"/>
      <c r="AE51" s="114"/>
      <c r="AF51" s="114"/>
      <c r="AG51" s="114"/>
      <c r="AH51" s="95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  <c r="GA51" s="103"/>
      <c r="GB51" s="103"/>
      <c r="GC51" s="103"/>
      <c r="GD51" s="103"/>
      <c r="GE51" s="103"/>
      <c r="GF51" s="103"/>
      <c r="GG51" s="103"/>
      <c r="GH51" s="103"/>
      <c r="GI51" s="103"/>
      <c r="GJ51" s="103"/>
      <c r="GK51" s="103"/>
      <c r="GL51" s="103"/>
      <c r="GM51" s="103"/>
      <c r="GN51" s="103"/>
      <c r="GO51" s="103"/>
      <c r="GP51" s="103"/>
      <c r="GQ51" s="103"/>
      <c r="GR51" s="103"/>
      <c r="GS51" s="103"/>
      <c r="GT51" s="103"/>
      <c r="GU51" s="103"/>
      <c r="GV51" s="103"/>
      <c r="GW51" s="103"/>
      <c r="GX51" s="103"/>
      <c r="GY51" s="103"/>
      <c r="GZ51" s="103"/>
      <c r="HA51" s="103"/>
      <c r="HB51" s="103"/>
      <c r="HC51" s="103"/>
      <c r="HD51" s="103"/>
      <c r="HE51" s="103"/>
      <c r="HF51" s="103"/>
      <c r="HG51" s="103"/>
      <c r="HH51" s="103"/>
      <c r="HI51" s="103"/>
      <c r="HJ51" s="103"/>
      <c r="HK51" s="103"/>
      <c r="HL51" s="103"/>
      <c r="HM51" s="103"/>
      <c r="HN51" s="103"/>
      <c r="HO51" s="103"/>
      <c r="HP51" s="103"/>
      <c r="HQ51" s="103"/>
      <c r="HR51" s="103"/>
      <c r="HS51" s="103"/>
      <c r="HT51" s="103"/>
      <c r="HU51" s="103"/>
      <c r="HV51" s="103"/>
      <c r="HW51" s="103"/>
      <c r="HX51" s="103"/>
      <c r="HY51" s="103"/>
      <c r="HZ51" s="103"/>
      <c r="IA51" s="103"/>
      <c r="IB51" s="103"/>
      <c r="IC51" s="103"/>
      <c r="ID51" s="103"/>
      <c r="IE51" s="103"/>
      <c r="IF51" s="103"/>
      <c r="IG51" s="103"/>
      <c r="IH51" s="103"/>
      <c r="II51" s="103"/>
      <c r="IJ51" s="103"/>
      <c r="IK51" s="103"/>
      <c r="IL51" s="103"/>
      <c r="IM51" s="103"/>
      <c r="IN51" s="103"/>
      <c r="IO51" s="103"/>
      <c r="IP51" s="103"/>
      <c r="IQ51" s="103"/>
      <c r="IR51" s="103"/>
      <c r="IS51" s="103"/>
      <c r="IT51" s="103"/>
      <c r="IU51" s="103"/>
      <c r="IV51" s="103"/>
      <c r="IW51" s="103"/>
    </row>
    <row r="52" customFormat="false" ht="21.75" hidden="true" customHeight="true" outlineLevel="0" collapsed="false">
      <c r="A52" s="109" t="s">
        <v>96</v>
      </c>
      <c r="B52" s="110"/>
      <c r="C52" s="110" t="n">
        <v>10000</v>
      </c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2"/>
      <c r="W52" s="103"/>
      <c r="X52" s="111"/>
      <c r="Y52" s="103"/>
      <c r="Z52" s="103"/>
      <c r="AA52" s="103"/>
      <c r="AB52" s="103"/>
      <c r="AC52" s="103"/>
      <c r="AD52" s="113"/>
      <c r="AE52" s="114"/>
      <c r="AF52" s="114"/>
      <c r="AG52" s="114"/>
      <c r="AH52" s="95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  <c r="GA52" s="103"/>
      <c r="GB52" s="103"/>
      <c r="GC52" s="103"/>
      <c r="GD52" s="103"/>
      <c r="GE52" s="103"/>
      <c r="GF52" s="103"/>
      <c r="GG52" s="103"/>
      <c r="GH52" s="103"/>
      <c r="GI52" s="103"/>
      <c r="GJ52" s="103"/>
      <c r="GK52" s="103"/>
      <c r="GL52" s="103"/>
      <c r="GM52" s="103"/>
      <c r="GN52" s="103"/>
      <c r="GO52" s="103"/>
      <c r="GP52" s="103"/>
      <c r="GQ52" s="103"/>
      <c r="GR52" s="103"/>
      <c r="GS52" s="103"/>
      <c r="GT52" s="103"/>
      <c r="GU52" s="103"/>
      <c r="GV52" s="103"/>
      <c r="GW52" s="103"/>
      <c r="GX52" s="103"/>
      <c r="GY52" s="103"/>
      <c r="GZ52" s="103"/>
      <c r="HA52" s="103"/>
      <c r="HB52" s="103"/>
      <c r="HC52" s="103"/>
      <c r="HD52" s="103"/>
      <c r="HE52" s="103"/>
      <c r="HF52" s="103"/>
      <c r="HG52" s="103"/>
      <c r="HH52" s="103"/>
      <c r="HI52" s="103"/>
      <c r="HJ52" s="103"/>
      <c r="HK52" s="103"/>
      <c r="HL52" s="103"/>
      <c r="HM52" s="103"/>
      <c r="HN52" s="103"/>
      <c r="HO52" s="103"/>
      <c r="HP52" s="103"/>
      <c r="HQ52" s="103"/>
      <c r="HR52" s="103"/>
      <c r="HS52" s="103"/>
      <c r="HT52" s="103"/>
      <c r="HU52" s="103"/>
      <c r="HV52" s="103"/>
      <c r="HW52" s="103"/>
      <c r="HX52" s="103"/>
      <c r="HY52" s="103"/>
      <c r="HZ52" s="103"/>
      <c r="IA52" s="103"/>
      <c r="IB52" s="103"/>
      <c r="IC52" s="103"/>
      <c r="ID52" s="103"/>
      <c r="IE52" s="103"/>
      <c r="IF52" s="103"/>
      <c r="IG52" s="103"/>
      <c r="IH52" s="103"/>
      <c r="II52" s="103"/>
      <c r="IJ52" s="103"/>
      <c r="IK52" s="103"/>
      <c r="IL52" s="103"/>
      <c r="IM52" s="103"/>
      <c r="IN52" s="103"/>
      <c r="IO52" s="103"/>
      <c r="IP52" s="103"/>
      <c r="IQ52" s="103"/>
      <c r="IR52" s="103"/>
      <c r="IS52" s="103"/>
      <c r="IT52" s="103"/>
      <c r="IU52" s="103"/>
      <c r="IV52" s="103"/>
      <c r="IW52" s="103"/>
    </row>
    <row r="53" customFormat="false" ht="21" hidden="false" customHeight="true" outlineLevel="0" collapsed="false">
      <c r="A53" s="104" t="s">
        <v>38</v>
      </c>
      <c r="B53" s="105"/>
      <c r="C53" s="105" t="s">
        <v>109</v>
      </c>
      <c r="D53" s="115"/>
      <c r="E53" s="116"/>
      <c r="F53" s="107" t="n">
        <f aca="false">'Filter Peak'!B53</f>
        <v>0</v>
      </c>
      <c r="G53" s="107" t="n">
        <f aca="false">'Filter Peak'!C53</f>
        <v>0</v>
      </c>
      <c r="H53" s="107" t="n">
        <f aca="false">'Filter Peak'!D28/$C$52</f>
        <v>0</v>
      </c>
      <c r="I53" s="107" t="n">
        <f aca="false">'Filter Peak'!E28/$C$52</f>
        <v>0</v>
      </c>
      <c r="J53" s="107" t="n">
        <f aca="false">'Filter Peak'!F28/$C$52</f>
        <v>0</v>
      </c>
      <c r="K53" s="107" t="n">
        <f aca="false">'Filter Peak'!G30/$C$52</f>
        <v>0</v>
      </c>
      <c r="L53" s="107" t="n">
        <f aca="false">'Filter Peak'!H30/$C$52</f>
        <v>0</v>
      </c>
      <c r="M53" s="107" t="n">
        <f aca="false">'Filter Peak'!I30/$C$52</f>
        <v>30.98017572</v>
      </c>
      <c r="N53" s="117" t="n">
        <f aca="false">SUM(F53:M53)</f>
        <v>30.98017572</v>
      </c>
      <c r="O53" s="117" t="n">
        <f aca="false">SUM('Filter Peak'!J30:U30)/$C$52</f>
        <v>89.62303716</v>
      </c>
      <c r="P53" s="117" t="n">
        <f aca="false">SUM('Filter Peak'!V30:AG30)/$C$52</f>
        <v>0</v>
      </c>
      <c r="Q53" s="107" t="n">
        <f aca="false">SUMIF('Filter Peak'!$AH$3:$IC$3,"=1",'Filter Peak'!$AH30:$IC30)/$C$52</f>
        <v>0</v>
      </c>
      <c r="R53" s="107" t="n">
        <f aca="false">SUMIF('Filter Peak'!$AH$3:$IC$3,"=2",'Filter Peak'!$AH30:$IC30)/$C$52</f>
        <v>0</v>
      </c>
      <c r="S53" s="107" t="n">
        <f aca="false">SUMIF('Filter Peak'!$AH$3:$IC$3,"=3",'Filter Peak'!$AH30:$IC30)/$C$52</f>
        <v>0</v>
      </c>
      <c r="T53" s="107" t="n">
        <f aca="false">SUMIF('Filter Peak'!$AH$3:$IC$3,"=4",'Filter Peak'!$AH30:$IC30)/$C$52</f>
        <v>0</v>
      </c>
      <c r="U53" s="117" t="n">
        <f aca="false">SUM(Q53:T53)</f>
        <v>0</v>
      </c>
      <c r="V53" s="108" t="n">
        <f aca="false">N53+O53+P53+U53</f>
        <v>120.60321288</v>
      </c>
      <c r="W53" s="118"/>
      <c r="X53" s="107" t="n">
        <f aca="false">V53-VLOOKUP(A53,'Import Peak'!$A$3:$ID$37,238,FALSE())/$C$52</f>
        <v>0</v>
      </c>
      <c r="Y53" s="118"/>
      <c r="Z53" s="118"/>
      <c r="AA53" s="118"/>
      <c r="AB53" s="118"/>
      <c r="AC53" s="118"/>
      <c r="AD53" s="118"/>
      <c r="AE53" s="118"/>
      <c r="AF53" s="118"/>
      <c r="AG53" s="118"/>
      <c r="AH53" s="85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8"/>
      <c r="BZ53" s="118"/>
      <c r="CA53" s="118"/>
      <c r="CB53" s="118"/>
      <c r="CC53" s="118"/>
      <c r="CD53" s="118"/>
      <c r="CE53" s="118"/>
      <c r="CF53" s="118"/>
      <c r="CG53" s="118"/>
      <c r="CH53" s="118"/>
      <c r="CI53" s="118"/>
      <c r="CJ53" s="118"/>
      <c r="CK53" s="118"/>
      <c r="CL53" s="118"/>
      <c r="CM53" s="118"/>
      <c r="CN53" s="118"/>
      <c r="CO53" s="118"/>
      <c r="CP53" s="118"/>
      <c r="CQ53" s="118"/>
      <c r="CR53" s="118"/>
      <c r="CS53" s="118"/>
      <c r="CT53" s="118"/>
      <c r="CU53" s="118"/>
      <c r="CV53" s="118"/>
      <c r="CW53" s="118"/>
      <c r="CX53" s="118"/>
      <c r="CY53" s="118"/>
      <c r="CZ53" s="118"/>
      <c r="DA53" s="118"/>
      <c r="DB53" s="118"/>
      <c r="DC53" s="118"/>
      <c r="DD53" s="118"/>
      <c r="DE53" s="118"/>
      <c r="DF53" s="118"/>
      <c r="DG53" s="118"/>
      <c r="DH53" s="118"/>
      <c r="DI53" s="118"/>
      <c r="DJ53" s="118"/>
      <c r="DK53" s="118"/>
      <c r="DL53" s="118"/>
      <c r="DM53" s="118"/>
      <c r="DN53" s="118"/>
      <c r="DO53" s="118"/>
      <c r="DP53" s="118"/>
      <c r="DQ53" s="118"/>
      <c r="DR53" s="118"/>
      <c r="DS53" s="118"/>
      <c r="DT53" s="118"/>
      <c r="DU53" s="118"/>
      <c r="DV53" s="118"/>
      <c r="DW53" s="118"/>
      <c r="DX53" s="118"/>
      <c r="DY53" s="118"/>
      <c r="DZ53" s="118"/>
      <c r="EA53" s="118"/>
      <c r="EB53" s="118"/>
      <c r="EC53" s="118"/>
      <c r="ED53" s="118"/>
      <c r="EE53" s="118"/>
      <c r="EF53" s="118"/>
      <c r="EG53" s="118"/>
      <c r="EH53" s="118"/>
      <c r="EI53" s="118"/>
      <c r="EJ53" s="118"/>
      <c r="EK53" s="118"/>
      <c r="EL53" s="118"/>
      <c r="EM53" s="118"/>
      <c r="EN53" s="118"/>
      <c r="EO53" s="118"/>
      <c r="EP53" s="118"/>
      <c r="EQ53" s="118"/>
      <c r="ER53" s="118"/>
      <c r="ES53" s="118"/>
      <c r="ET53" s="118"/>
      <c r="EU53" s="118"/>
      <c r="EV53" s="118"/>
      <c r="EW53" s="118"/>
      <c r="EX53" s="118"/>
      <c r="EY53" s="118"/>
      <c r="EZ53" s="118"/>
      <c r="FA53" s="118"/>
      <c r="FB53" s="118"/>
      <c r="FC53" s="118"/>
      <c r="FD53" s="118"/>
      <c r="FE53" s="118"/>
      <c r="FF53" s="118"/>
      <c r="FG53" s="118"/>
      <c r="FH53" s="118"/>
      <c r="FI53" s="118"/>
      <c r="FJ53" s="118"/>
      <c r="FK53" s="118"/>
      <c r="FL53" s="118"/>
      <c r="FM53" s="118"/>
      <c r="FN53" s="118"/>
      <c r="FO53" s="118"/>
      <c r="FP53" s="118"/>
      <c r="FQ53" s="118"/>
      <c r="FR53" s="118"/>
      <c r="FS53" s="118"/>
      <c r="FT53" s="118"/>
      <c r="FU53" s="118"/>
      <c r="FV53" s="118"/>
      <c r="FW53" s="118"/>
      <c r="FX53" s="118"/>
      <c r="FY53" s="118"/>
      <c r="FZ53" s="118"/>
      <c r="GA53" s="118"/>
      <c r="GB53" s="118"/>
      <c r="GC53" s="118"/>
      <c r="GD53" s="118"/>
      <c r="GE53" s="118"/>
      <c r="GF53" s="118"/>
      <c r="GG53" s="118"/>
      <c r="GH53" s="118"/>
      <c r="GI53" s="118"/>
      <c r="GJ53" s="118"/>
      <c r="GK53" s="118"/>
      <c r="GL53" s="118"/>
      <c r="GM53" s="118"/>
      <c r="GN53" s="118"/>
      <c r="GO53" s="118"/>
      <c r="GP53" s="118"/>
      <c r="GQ53" s="118"/>
      <c r="GR53" s="118"/>
      <c r="GS53" s="118"/>
      <c r="GT53" s="118"/>
      <c r="GU53" s="118"/>
      <c r="GV53" s="118"/>
      <c r="GW53" s="118"/>
      <c r="GX53" s="118"/>
      <c r="GY53" s="118"/>
      <c r="GZ53" s="118"/>
      <c r="HA53" s="118"/>
      <c r="HB53" s="118"/>
      <c r="HC53" s="118"/>
      <c r="HD53" s="118"/>
      <c r="HE53" s="118"/>
      <c r="HF53" s="118"/>
      <c r="HG53" s="118"/>
      <c r="HH53" s="118"/>
      <c r="HI53" s="118"/>
      <c r="HJ53" s="118"/>
      <c r="HK53" s="118"/>
      <c r="HL53" s="118"/>
      <c r="HM53" s="118"/>
      <c r="HN53" s="118"/>
      <c r="HO53" s="118"/>
      <c r="HP53" s="118"/>
      <c r="HQ53" s="118"/>
      <c r="HR53" s="118"/>
      <c r="HS53" s="118"/>
      <c r="HT53" s="118"/>
      <c r="HU53" s="118"/>
      <c r="HV53" s="118"/>
      <c r="HW53" s="118"/>
      <c r="HX53" s="118"/>
      <c r="HY53" s="118"/>
      <c r="HZ53" s="118"/>
      <c r="IA53" s="118"/>
      <c r="IB53" s="118"/>
      <c r="IC53" s="118"/>
      <c r="ID53" s="118"/>
      <c r="IE53" s="118"/>
      <c r="IF53" s="118"/>
      <c r="IG53" s="118"/>
      <c r="IH53" s="118"/>
      <c r="II53" s="118"/>
      <c r="IJ53" s="118"/>
      <c r="IK53" s="118"/>
      <c r="IL53" s="118"/>
      <c r="IM53" s="118"/>
      <c r="IN53" s="118"/>
      <c r="IO53" s="118"/>
      <c r="IP53" s="118"/>
      <c r="IQ53" s="118"/>
      <c r="IR53" s="118"/>
      <c r="IS53" s="118"/>
      <c r="IT53" s="118"/>
      <c r="IU53" s="118"/>
      <c r="IV53" s="118"/>
      <c r="IW53" s="118"/>
    </row>
    <row r="54" customFormat="false" ht="21" hidden="false" customHeight="true" outlineLevel="0" collapsed="false">
      <c r="A54" s="104" t="s">
        <v>40</v>
      </c>
      <c r="B54" s="105"/>
      <c r="C54" s="105" t="s">
        <v>105</v>
      </c>
      <c r="D54" s="115"/>
      <c r="E54" s="116"/>
      <c r="F54" s="107" t="n">
        <f aca="false">'Filter Peak'!B54</f>
        <v>0</v>
      </c>
      <c r="G54" s="107" t="n">
        <f aca="false">'Filter Peak'!C54</f>
        <v>0</v>
      </c>
      <c r="H54" s="107" t="n">
        <f aca="false">'Filter Peak'!D29/$C$52</f>
        <v>0</v>
      </c>
      <c r="I54" s="107" t="n">
        <f aca="false">'Filter Peak'!E29/$C$52</f>
        <v>0</v>
      </c>
      <c r="J54" s="107" t="n">
        <f aca="false">'Filter Peak'!F29/$C$52</f>
        <v>0</v>
      </c>
      <c r="K54" s="107" t="n">
        <f aca="false">'Filter Peak'!G31/$C$52</f>
        <v>0</v>
      </c>
      <c r="L54" s="107" t="n">
        <f aca="false">'Filter Peak'!H31/$C$52</f>
        <v>20</v>
      </c>
      <c r="M54" s="107" t="n">
        <f aca="false">'Filter Peak'!I31/$C$52</f>
        <v>69.70539539</v>
      </c>
      <c r="N54" s="117" t="n">
        <f aca="false">SUM(F54:M54)</f>
        <v>89.70539539</v>
      </c>
      <c r="O54" s="117" t="n">
        <f aca="false">SUM('Filter Peak'!J31:U31)/$C$52</f>
        <v>-530.5121052</v>
      </c>
      <c r="P54" s="117" t="n">
        <f aca="false">SUM('Filter Peak'!V31:AG31)/$C$52</f>
        <v>0</v>
      </c>
      <c r="Q54" s="107" t="n">
        <f aca="false">SUMIF('Filter Peak'!$AH$3:$IC$3,"=1",'Filter Peak'!$AH31:$IC31)/$C$52</f>
        <v>0</v>
      </c>
      <c r="R54" s="107" t="n">
        <f aca="false">SUMIF('Filter Peak'!$AH$3:$IC$3,"=2",'Filter Peak'!$AH31:$IC31)/$C$52</f>
        <v>0</v>
      </c>
      <c r="S54" s="107" t="n">
        <f aca="false">SUMIF('Filter Peak'!$AH$3:$IC$3,"=3",'Filter Peak'!$AH31:$IC31)/$C$52</f>
        <v>0</v>
      </c>
      <c r="T54" s="107" t="n">
        <f aca="false">SUMIF('Filter Peak'!$AH$3:$IC$3,"=4",'Filter Peak'!$AH31:$IC31)/$C$52</f>
        <v>0.04231871</v>
      </c>
      <c r="U54" s="117" t="n">
        <f aca="false">SUM(Q54:T54)</f>
        <v>0.04231871</v>
      </c>
      <c r="V54" s="108" t="n">
        <f aca="false">N54+O54+P54+U54</f>
        <v>-440.7643911</v>
      </c>
      <c r="W54" s="118"/>
      <c r="X54" s="107" t="n">
        <f aca="false">V54-VLOOKUP(A54,'Import Peak'!$A$3:$ID$37,238,FALSE())/$C$52</f>
        <v>0</v>
      </c>
      <c r="Y54" s="118"/>
      <c r="Z54" s="118"/>
      <c r="AA54" s="118"/>
      <c r="AB54" s="118"/>
      <c r="AC54" s="118"/>
      <c r="AD54" s="118"/>
      <c r="AE54" s="118"/>
      <c r="AF54" s="118"/>
      <c r="AG54" s="118"/>
      <c r="AH54" s="85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8"/>
      <c r="BZ54" s="118"/>
      <c r="CA54" s="118"/>
      <c r="CB54" s="118"/>
      <c r="CC54" s="118"/>
      <c r="CD54" s="118"/>
      <c r="CE54" s="118"/>
      <c r="CF54" s="118"/>
      <c r="CG54" s="118"/>
      <c r="CH54" s="118"/>
      <c r="CI54" s="118"/>
      <c r="CJ54" s="118"/>
      <c r="CK54" s="118"/>
      <c r="CL54" s="118"/>
      <c r="CM54" s="118"/>
      <c r="CN54" s="118"/>
      <c r="CO54" s="118"/>
      <c r="CP54" s="118"/>
      <c r="CQ54" s="118"/>
      <c r="CR54" s="118"/>
      <c r="CS54" s="118"/>
      <c r="CT54" s="118"/>
      <c r="CU54" s="118"/>
      <c r="CV54" s="118"/>
      <c r="CW54" s="118"/>
      <c r="CX54" s="118"/>
      <c r="CY54" s="118"/>
      <c r="CZ54" s="118"/>
      <c r="DA54" s="118"/>
      <c r="DB54" s="118"/>
      <c r="DC54" s="118"/>
      <c r="DD54" s="118"/>
      <c r="DE54" s="118"/>
      <c r="DF54" s="118"/>
      <c r="DG54" s="118"/>
      <c r="DH54" s="118"/>
      <c r="DI54" s="118"/>
      <c r="DJ54" s="118"/>
      <c r="DK54" s="118"/>
      <c r="DL54" s="118"/>
      <c r="DM54" s="118"/>
      <c r="DN54" s="118"/>
      <c r="DO54" s="118"/>
      <c r="DP54" s="118"/>
      <c r="DQ54" s="118"/>
      <c r="DR54" s="118"/>
      <c r="DS54" s="118"/>
      <c r="DT54" s="118"/>
      <c r="DU54" s="118"/>
      <c r="DV54" s="118"/>
      <c r="DW54" s="118"/>
      <c r="DX54" s="118"/>
      <c r="DY54" s="118"/>
      <c r="DZ54" s="118"/>
      <c r="EA54" s="118"/>
      <c r="EB54" s="118"/>
      <c r="EC54" s="118"/>
      <c r="ED54" s="118"/>
      <c r="EE54" s="118"/>
      <c r="EF54" s="118"/>
      <c r="EG54" s="118"/>
      <c r="EH54" s="118"/>
      <c r="EI54" s="118"/>
      <c r="EJ54" s="118"/>
      <c r="EK54" s="118"/>
      <c r="EL54" s="118"/>
      <c r="EM54" s="118"/>
      <c r="EN54" s="118"/>
      <c r="EO54" s="118"/>
      <c r="EP54" s="118"/>
      <c r="EQ54" s="118"/>
      <c r="ER54" s="118"/>
      <c r="ES54" s="118"/>
      <c r="ET54" s="118"/>
      <c r="EU54" s="118"/>
      <c r="EV54" s="118"/>
      <c r="EW54" s="118"/>
      <c r="EX54" s="118"/>
      <c r="EY54" s="118"/>
      <c r="EZ54" s="118"/>
      <c r="FA54" s="118"/>
      <c r="FB54" s="118"/>
      <c r="FC54" s="118"/>
      <c r="FD54" s="118"/>
      <c r="FE54" s="118"/>
      <c r="FF54" s="118"/>
      <c r="FG54" s="118"/>
      <c r="FH54" s="118"/>
      <c r="FI54" s="118"/>
      <c r="FJ54" s="118"/>
      <c r="FK54" s="118"/>
      <c r="FL54" s="118"/>
      <c r="FM54" s="118"/>
      <c r="FN54" s="118"/>
      <c r="FO54" s="118"/>
      <c r="FP54" s="118"/>
      <c r="FQ54" s="118"/>
      <c r="FR54" s="118"/>
      <c r="FS54" s="118"/>
      <c r="FT54" s="118"/>
      <c r="FU54" s="118"/>
      <c r="FV54" s="118"/>
      <c r="FW54" s="118"/>
      <c r="FX54" s="118"/>
      <c r="FY54" s="118"/>
      <c r="FZ54" s="118"/>
      <c r="GA54" s="118"/>
      <c r="GB54" s="118"/>
      <c r="GC54" s="118"/>
      <c r="GD54" s="118"/>
      <c r="GE54" s="118"/>
      <c r="GF54" s="118"/>
      <c r="GG54" s="118"/>
      <c r="GH54" s="118"/>
      <c r="GI54" s="118"/>
      <c r="GJ54" s="118"/>
      <c r="GK54" s="118"/>
      <c r="GL54" s="118"/>
      <c r="GM54" s="118"/>
      <c r="GN54" s="118"/>
      <c r="GO54" s="118"/>
      <c r="GP54" s="118"/>
      <c r="GQ54" s="118"/>
      <c r="GR54" s="118"/>
      <c r="GS54" s="118"/>
      <c r="GT54" s="118"/>
      <c r="GU54" s="118"/>
      <c r="GV54" s="118"/>
      <c r="GW54" s="118"/>
      <c r="GX54" s="118"/>
      <c r="GY54" s="118"/>
      <c r="GZ54" s="118"/>
      <c r="HA54" s="118"/>
      <c r="HB54" s="118"/>
      <c r="HC54" s="118"/>
      <c r="HD54" s="118"/>
      <c r="HE54" s="118"/>
      <c r="HF54" s="118"/>
      <c r="HG54" s="118"/>
      <c r="HH54" s="118"/>
      <c r="HI54" s="118"/>
      <c r="HJ54" s="118"/>
      <c r="HK54" s="118"/>
      <c r="HL54" s="118"/>
      <c r="HM54" s="118"/>
      <c r="HN54" s="118"/>
      <c r="HO54" s="118"/>
      <c r="HP54" s="118"/>
      <c r="HQ54" s="118"/>
      <c r="HR54" s="118"/>
      <c r="HS54" s="118"/>
      <c r="HT54" s="118"/>
      <c r="HU54" s="118"/>
      <c r="HV54" s="118"/>
      <c r="HW54" s="118"/>
      <c r="HX54" s="118"/>
      <c r="HY54" s="118"/>
      <c r="HZ54" s="118"/>
      <c r="IA54" s="118"/>
      <c r="IB54" s="118"/>
      <c r="IC54" s="118"/>
      <c r="ID54" s="118"/>
      <c r="IE54" s="118"/>
      <c r="IF54" s="118"/>
      <c r="IG54" s="118"/>
      <c r="IH54" s="118"/>
      <c r="II54" s="118"/>
      <c r="IJ54" s="118"/>
      <c r="IK54" s="118"/>
      <c r="IL54" s="118"/>
      <c r="IM54" s="118"/>
      <c r="IN54" s="118"/>
      <c r="IO54" s="118"/>
      <c r="IP54" s="118"/>
      <c r="IQ54" s="118"/>
      <c r="IR54" s="118"/>
      <c r="IS54" s="118"/>
      <c r="IT54" s="118"/>
      <c r="IU54" s="118"/>
      <c r="IV54" s="118"/>
      <c r="IW54" s="118"/>
    </row>
    <row r="55" customFormat="false" ht="21" hidden="false" customHeight="true" outlineLevel="0" collapsed="false">
      <c r="A55" s="104" t="s">
        <v>41</v>
      </c>
      <c r="B55" s="105"/>
      <c r="C55" s="105" t="s">
        <v>105</v>
      </c>
      <c r="D55" s="115"/>
      <c r="E55" s="116"/>
      <c r="F55" s="107" t="n">
        <f aca="false">'Filter Peak'!B55</f>
        <v>0</v>
      </c>
      <c r="G55" s="107" t="n">
        <f aca="false">'Filter Peak'!C55</f>
        <v>0</v>
      </c>
      <c r="H55" s="107" t="n">
        <f aca="false">'Filter Peak'!D32/$C$52</f>
        <v>0</v>
      </c>
      <c r="I55" s="107" t="n">
        <f aca="false">'Filter Peak'!E32/$C$52</f>
        <v>0</v>
      </c>
      <c r="J55" s="107" t="n">
        <f aca="false">'Filter Peak'!F32/$C$52</f>
        <v>0</v>
      </c>
      <c r="K55" s="107" t="n">
        <f aca="false">'Filter Peak'!G32/$C$52</f>
        <v>0</v>
      </c>
      <c r="L55" s="107" t="n">
        <f aca="false">'Filter Peak'!H32/$C$52</f>
        <v>0</v>
      </c>
      <c r="M55" s="107" t="n">
        <f aca="false">'Filter Peak'!I32/$C$52</f>
        <v>0</v>
      </c>
      <c r="N55" s="117" t="n">
        <f aca="false">SUM(F55:M55)</f>
        <v>0</v>
      </c>
      <c r="O55" s="117" t="n">
        <f aca="false">SUM('Filter Peak'!J32:U32)/$C$52</f>
        <v>0</v>
      </c>
      <c r="P55" s="117" t="n">
        <f aca="false">SUM('Filter Peak'!V32:AG32)/$C$52</f>
        <v>0</v>
      </c>
      <c r="Q55" s="107" t="n">
        <f aca="false">SUMIF('Filter Peak'!$AH$3:$IC$3,"=1",'Filter Peak'!$AH32:$IC32)/$C$52</f>
        <v>0</v>
      </c>
      <c r="R55" s="107" t="n">
        <f aca="false">SUMIF('Filter Peak'!$AH$3:$IC$3,"=2",'Filter Peak'!$AH32:$IC32)/$C$52</f>
        <v>0</v>
      </c>
      <c r="S55" s="107" t="n">
        <f aca="false">SUMIF('Filter Peak'!$AH$3:$IC$3,"=3",'Filter Peak'!$AH32:$IC32)/$C$52</f>
        <v>0</v>
      </c>
      <c r="T55" s="107" t="n">
        <f aca="false">SUMIF('Filter Peak'!$AH$3:$IC$3,"=4",'Filter Peak'!$AH32:$IC32)/$C$52</f>
        <v>0</v>
      </c>
      <c r="U55" s="117" t="n">
        <f aca="false">SUM(Q55:T55)</f>
        <v>0</v>
      </c>
      <c r="V55" s="108" t="n">
        <f aca="false">N55+O55+P55+U55</f>
        <v>0</v>
      </c>
      <c r="W55" s="118"/>
      <c r="X55" s="107" t="n">
        <f aca="false">V55-VLOOKUP(A55,'Import Peak'!$A$3:$ID$37,238,FALSE())/$C$52</f>
        <v>0</v>
      </c>
      <c r="Y55" s="118"/>
      <c r="Z55" s="118"/>
      <c r="AA55" s="118"/>
      <c r="AB55" s="118"/>
      <c r="AC55" s="118"/>
      <c r="AD55" s="118"/>
      <c r="AE55" s="118"/>
      <c r="AF55" s="118"/>
      <c r="AG55" s="118"/>
      <c r="AH55" s="85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8"/>
      <c r="BZ55" s="118"/>
      <c r="CA55" s="118"/>
      <c r="CB55" s="118"/>
      <c r="CC55" s="118"/>
      <c r="CD55" s="118"/>
      <c r="CE55" s="118"/>
      <c r="CF55" s="118"/>
      <c r="CG55" s="118"/>
      <c r="CH55" s="118"/>
      <c r="CI55" s="118"/>
      <c r="CJ55" s="118"/>
      <c r="CK55" s="118"/>
      <c r="CL55" s="118"/>
      <c r="CM55" s="118"/>
      <c r="CN55" s="118"/>
      <c r="CO55" s="118"/>
      <c r="CP55" s="118"/>
      <c r="CQ55" s="118"/>
      <c r="CR55" s="118"/>
      <c r="CS55" s="118"/>
      <c r="CT55" s="118"/>
      <c r="CU55" s="118"/>
      <c r="CV55" s="118"/>
      <c r="CW55" s="118"/>
      <c r="CX55" s="118"/>
      <c r="CY55" s="118"/>
      <c r="CZ55" s="118"/>
      <c r="DA55" s="118"/>
      <c r="DB55" s="118"/>
      <c r="DC55" s="118"/>
      <c r="DD55" s="118"/>
      <c r="DE55" s="118"/>
      <c r="DF55" s="118"/>
      <c r="DG55" s="118"/>
      <c r="DH55" s="118"/>
      <c r="DI55" s="118"/>
      <c r="DJ55" s="118"/>
      <c r="DK55" s="118"/>
      <c r="DL55" s="118"/>
      <c r="DM55" s="118"/>
      <c r="DN55" s="118"/>
      <c r="DO55" s="118"/>
      <c r="DP55" s="118"/>
      <c r="DQ55" s="118"/>
      <c r="DR55" s="118"/>
      <c r="DS55" s="118"/>
      <c r="DT55" s="118"/>
      <c r="DU55" s="118"/>
      <c r="DV55" s="118"/>
      <c r="DW55" s="118"/>
      <c r="DX55" s="118"/>
      <c r="DY55" s="118"/>
      <c r="DZ55" s="118"/>
      <c r="EA55" s="118"/>
      <c r="EB55" s="118"/>
      <c r="EC55" s="118"/>
      <c r="ED55" s="118"/>
      <c r="EE55" s="118"/>
      <c r="EF55" s="118"/>
      <c r="EG55" s="118"/>
      <c r="EH55" s="118"/>
      <c r="EI55" s="118"/>
      <c r="EJ55" s="118"/>
      <c r="EK55" s="118"/>
      <c r="EL55" s="118"/>
      <c r="EM55" s="118"/>
      <c r="EN55" s="118"/>
      <c r="EO55" s="118"/>
      <c r="EP55" s="118"/>
      <c r="EQ55" s="118"/>
      <c r="ER55" s="118"/>
      <c r="ES55" s="118"/>
      <c r="ET55" s="118"/>
      <c r="EU55" s="118"/>
      <c r="EV55" s="118"/>
      <c r="EW55" s="118"/>
      <c r="EX55" s="118"/>
      <c r="EY55" s="118"/>
      <c r="EZ55" s="118"/>
      <c r="FA55" s="118"/>
      <c r="FB55" s="118"/>
      <c r="FC55" s="118"/>
      <c r="FD55" s="118"/>
      <c r="FE55" s="118"/>
      <c r="FF55" s="118"/>
      <c r="FG55" s="118"/>
      <c r="FH55" s="118"/>
      <c r="FI55" s="118"/>
      <c r="FJ55" s="118"/>
      <c r="FK55" s="118"/>
      <c r="FL55" s="118"/>
      <c r="FM55" s="118"/>
      <c r="FN55" s="118"/>
      <c r="FO55" s="118"/>
      <c r="FP55" s="118"/>
      <c r="FQ55" s="118"/>
      <c r="FR55" s="118"/>
      <c r="FS55" s="118"/>
      <c r="FT55" s="118"/>
      <c r="FU55" s="118"/>
      <c r="FV55" s="118"/>
      <c r="FW55" s="118"/>
      <c r="FX55" s="118"/>
      <c r="FY55" s="118"/>
      <c r="FZ55" s="118"/>
      <c r="GA55" s="118"/>
      <c r="GB55" s="118"/>
      <c r="GC55" s="118"/>
      <c r="GD55" s="118"/>
      <c r="GE55" s="118"/>
      <c r="GF55" s="118"/>
      <c r="GG55" s="118"/>
      <c r="GH55" s="118"/>
      <c r="GI55" s="118"/>
      <c r="GJ55" s="118"/>
      <c r="GK55" s="118"/>
      <c r="GL55" s="118"/>
      <c r="GM55" s="118"/>
      <c r="GN55" s="118"/>
      <c r="GO55" s="118"/>
      <c r="GP55" s="118"/>
      <c r="GQ55" s="118"/>
      <c r="GR55" s="118"/>
      <c r="GS55" s="118"/>
      <c r="GT55" s="118"/>
      <c r="GU55" s="118"/>
      <c r="GV55" s="118"/>
      <c r="GW55" s="118"/>
      <c r="GX55" s="118"/>
      <c r="GY55" s="118"/>
      <c r="GZ55" s="118"/>
      <c r="HA55" s="118"/>
      <c r="HB55" s="118"/>
      <c r="HC55" s="118"/>
      <c r="HD55" s="118"/>
      <c r="HE55" s="118"/>
      <c r="HF55" s="118"/>
      <c r="HG55" s="118"/>
      <c r="HH55" s="118"/>
      <c r="HI55" s="118"/>
      <c r="HJ55" s="118"/>
      <c r="HK55" s="118"/>
      <c r="HL55" s="118"/>
      <c r="HM55" s="118"/>
      <c r="HN55" s="118"/>
      <c r="HO55" s="118"/>
      <c r="HP55" s="118"/>
      <c r="HQ55" s="118"/>
      <c r="HR55" s="118"/>
      <c r="HS55" s="118"/>
      <c r="HT55" s="118"/>
      <c r="HU55" s="118"/>
      <c r="HV55" s="118"/>
      <c r="HW55" s="118"/>
      <c r="HX55" s="118"/>
      <c r="HY55" s="118"/>
      <c r="HZ55" s="118"/>
      <c r="IA55" s="118"/>
      <c r="IB55" s="118"/>
      <c r="IC55" s="118"/>
      <c r="ID55" s="118"/>
      <c r="IE55" s="118"/>
      <c r="IF55" s="118"/>
      <c r="IG55" s="118"/>
      <c r="IH55" s="118"/>
      <c r="II55" s="118"/>
      <c r="IJ55" s="118"/>
      <c r="IK55" s="118"/>
      <c r="IL55" s="118"/>
      <c r="IM55" s="118"/>
      <c r="IN55" s="118"/>
      <c r="IO55" s="118"/>
      <c r="IP55" s="118"/>
      <c r="IQ55" s="118"/>
      <c r="IR55" s="118"/>
      <c r="IS55" s="118"/>
      <c r="IT55" s="118"/>
      <c r="IU55" s="118"/>
      <c r="IV55" s="118"/>
      <c r="IW55" s="118"/>
    </row>
    <row r="56" customFormat="false" ht="21" hidden="false" customHeight="true" outlineLevel="0" collapsed="false">
      <c r="A56" s="104" t="s">
        <v>39</v>
      </c>
      <c r="B56" s="105"/>
      <c r="C56" s="105" t="s">
        <v>107</v>
      </c>
      <c r="D56" s="115"/>
      <c r="E56" s="116"/>
      <c r="F56" s="107" t="n">
        <f aca="false">'Filter Peak'!B56</f>
        <v>0</v>
      </c>
      <c r="G56" s="107" t="n">
        <f aca="false">'Filter Peak'!C56</f>
        <v>0</v>
      </c>
      <c r="H56" s="107" t="n">
        <f aca="false">'Filter Peak'!D33/$C$52</f>
        <v>0</v>
      </c>
      <c r="I56" s="107" t="n">
        <f aca="false">'Filter Peak'!E33/$C$52</f>
        <v>0</v>
      </c>
      <c r="J56" s="107" t="n">
        <f aca="false">'Filter Peak'!F33/$C$52</f>
        <v>0</v>
      </c>
      <c r="K56" s="107" t="n">
        <f aca="false">'Filter Peak'!G33/$C$52</f>
        <v>0</v>
      </c>
      <c r="L56" s="107" t="n">
        <f aca="false">'Filter Peak'!H33/$C$52</f>
        <v>0</v>
      </c>
      <c r="M56" s="107" t="n">
        <f aca="false">'Filter Peak'!I33/$C$52</f>
        <v>-199.8721014</v>
      </c>
      <c r="N56" s="117" t="n">
        <f aca="false">SUM(F56:M56)</f>
        <v>-199.8721014</v>
      </c>
      <c r="O56" s="117" t="n">
        <f aca="false">SUM('Filter Peak'!J33:U33)/$C$52</f>
        <v>-160.6795919</v>
      </c>
      <c r="P56" s="117" t="n">
        <f aca="false">SUM('Filter Peak'!V33:AG33)/$C$52</f>
        <v>0</v>
      </c>
      <c r="Q56" s="107" t="n">
        <f aca="false">SUMIF('Filter Peak'!$AH$3:$IC$3,"=1",'Filter Peak'!$AH33:$IC33)/$C$52</f>
        <v>0</v>
      </c>
      <c r="R56" s="107" t="n">
        <f aca="false">SUMIF('Filter Peak'!$AH$3:$IC$3,"=2",'Filter Peak'!$AH33:$IC33)/$C$52</f>
        <v>0</v>
      </c>
      <c r="S56" s="107" t="n">
        <f aca="false">SUMIF('Filter Peak'!$AH$3:$IC$3,"=3",'Filter Peak'!$AH33:$IC33)/$C$52</f>
        <v>0</v>
      </c>
      <c r="T56" s="107" t="n">
        <f aca="false">SUMIF('Filter Peak'!$AH$3:$IC$3,"=4",'Filter Peak'!$AH33:$IC33)/$C$52</f>
        <v>0</v>
      </c>
      <c r="U56" s="117" t="n">
        <f aca="false">SUM(Q56:T56)</f>
        <v>0</v>
      </c>
      <c r="V56" s="108" t="n">
        <f aca="false">N56+O56+P56+U56</f>
        <v>-360.5516933</v>
      </c>
      <c r="W56" s="118"/>
      <c r="X56" s="107" t="n">
        <f aca="false">V56-VLOOKUP(A56,'Import Peak'!$A$3:$ID$37,238,FALSE())/$C$52</f>
        <v>0</v>
      </c>
      <c r="Y56" s="118"/>
      <c r="Z56" s="118"/>
      <c r="AA56" s="118"/>
      <c r="AB56" s="118"/>
      <c r="AC56" s="118"/>
      <c r="AD56" s="118"/>
      <c r="AE56" s="118"/>
      <c r="AF56" s="118"/>
      <c r="AG56" s="118"/>
      <c r="AH56" s="85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E56" s="118"/>
      <c r="BF56" s="118"/>
      <c r="BG56" s="118"/>
      <c r="BH56" s="118"/>
      <c r="BI56" s="118"/>
      <c r="BJ56" s="118"/>
      <c r="BK56" s="118"/>
      <c r="BL56" s="118"/>
      <c r="BM56" s="118"/>
      <c r="BN56" s="118"/>
      <c r="BO56" s="118"/>
      <c r="BP56" s="118"/>
      <c r="BQ56" s="118"/>
      <c r="BR56" s="118"/>
      <c r="BS56" s="118"/>
      <c r="BT56" s="118"/>
      <c r="BU56" s="118"/>
      <c r="BV56" s="118"/>
      <c r="BW56" s="118"/>
      <c r="BX56" s="118"/>
      <c r="BY56" s="118"/>
      <c r="BZ56" s="118"/>
      <c r="CA56" s="118"/>
      <c r="CB56" s="118"/>
      <c r="CC56" s="118"/>
      <c r="CD56" s="118"/>
      <c r="CE56" s="118"/>
      <c r="CF56" s="118"/>
      <c r="CG56" s="118"/>
      <c r="CH56" s="118"/>
      <c r="CI56" s="118"/>
      <c r="CJ56" s="118"/>
      <c r="CK56" s="118"/>
      <c r="CL56" s="118"/>
      <c r="CM56" s="118"/>
      <c r="CN56" s="118"/>
      <c r="CO56" s="118"/>
      <c r="CP56" s="118"/>
      <c r="CQ56" s="118"/>
      <c r="CR56" s="118"/>
      <c r="CS56" s="118"/>
      <c r="CT56" s="118"/>
      <c r="CU56" s="118"/>
      <c r="CV56" s="118"/>
      <c r="CW56" s="118"/>
      <c r="CX56" s="118"/>
      <c r="CY56" s="118"/>
      <c r="CZ56" s="118"/>
      <c r="DA56" s="118"/>
      <c r="DB56" s="118"/>
      <c r="DC56" s="118"/>
      <c r="DD56" s="118"/>
      <c r="DE56" s="118"/>
      <c r="DF56" s="118"/>
      <c r="DG56" s="118"/>
      <c r="DH56" s="118"/>
      <c r="DI56" s="118"/>
      <c r="DJ56" s="118"/>
      <c r="DK56" s="118"/>
      <c r="DL56" s="118"/>
      <c r="DM56" s="118"/>
      <c r="DN56" s="118"/>
      <c r="DO56" s="118"/>
      <c r="DP56" s="118"/>
      <c r="DQ56" s="118"/>
      <c r="DR56" s="118"/>
      <c r="DS56" s="118"/>
      <c r="DT56" s="118"/>
      <c r="DU56" s="118"/>
      <c r="DV56" s="118"/>
      <c r="DW56" s="118"/>
      <c r="DX56" s="118"/>
      <c r="DY56" s="118"/>
      <c r="DZ56" s="118"/>
      <c r="EA56" s="118"/>
      <c r="EB56" s="118"/>
      <c r="EC56" s="118"/>
      <c r="ED56" s="118"/>
      <c r="EE56" s="118"/>
      <c r="EF56" s="118"/>
      <c r="EG56" s="118"/>
      <c r="EH56" s="118"/>
      <c r="EI56" s="118"/>
      <c r="EJ56" s="118"/>
      <c r="EK56" s="118"/>
      <c r="EL56" s="118"/>
      <c r="EM56" s="118"/>
      <c r="EN56" s="118"/>
      <c r="EO56" s="118"/>
      <c r="EP56" s="118"/>
      <c r="EQ56" s="118"/>
      <c r="ER56" s="118"/>
      <c r="ES56" s="118"/>
      <c r="ET56" s="118"/>
      <c r="EU56" s="118"/>
      <c r="EV56" s="118"/>
      <c r="EW56" s="118"/>
      <c r="EX56" s="118"/>
      <c r="EY56" s="118"/>
      <c r="EZ56" s="118"/>
      <c r="FA56" s="118"/>
      <c r="FB56" s="118"/>
      <c r="FC56" s="118"/>
      <c r="FD56" s="118"/>
      <c r="FE56" s="118"/>
      <c r="FF56" s="118"/>
      <c r="FG56" s="118"/>
      <c r="FH56" s="118"/>
      <c r="FI56" s="118"/>
      <c r="FJ56" s="118"/>
      <c r="FK56" s="118"/>
      <c r="FL56" s="118"/>
      <c r="FM56" s="118"/>
      <c r="FN56" s="118"/>
      <c r="FO56" s="118"/>
      <c r="FP56" s="118"/>
      <c r="FQ56" s="118"/>
      <c r="FR56" s="118"/>
      <c r="FS56" s="118"/>
      <c r="FT56" s="118"/>
      <c r="FU56" s="118"/>
      <c r="FV56" s="118"/>
      <c r="FW56" s="118"/>
      <c r="FX56" s="118"/>
      <c r="FY56" s="118"/>
      <c r="FZ56" s="118"/>
      <c r="GA56" s="118"/>
      <c r="GB56" s="118"/>
      <c r="GC56" s="118"/>
      <c r="GD56" s="118"/>
      <c r="GE56" s="118"/>
      <c r="GF56" s="118"/>
      <c r="GG56" s="118"/>
      <c r="GH56" s="118"/>
      <c r="GI56" s="118"/>
      <c r="GJ56" s="118"/>
      <c r="GK56" s="118"/>
      <c r="GL56" s="118"/>
      <c r="GM56" s="118"/>
      <c r="GN56" s="118"/>
      <c r="GO56" s="118"/>
      <c r="GP56" s="118"/>
      <c r="GQ56" s="118"/>
      <c r="GR56" s="118"/>
      <c r="GS56" s="118"/>
      <c r="GT56" s="118"/>
      <c r="GU56" s="118"/>
      <c r="GV56" s="118"/>
      <c r="GW56" s="118"/>
      <c r="GX56" s="118"/>
      <c r="GY56" s="118"/>
      <c r="GZ56" s="118"/>
      <c r="HA56" s="118"/>
      <c r="HB56" s="118"/>
      <c r="HC56" s="118"/>
      <c r="HD56" s="118"/>
      <c r="HE56" s="118"/>
      <c r="HF56" s="118"/>
      <c r="HG56" s="118"/>
      <c r="HH56" s="118"/>
      <c r="HI56" s="118"/>
      <c r="HJ56" s="118"/>
      <c r="HK56" s="118"/>
      <c r="HL56" s="118"/>
      <c r="HM56" s="118"/>
      <c r="HN56" s="118"/>
      <c r="HO56" s="118"/>
      <c r="HP56" s="118"/>
      <c r="HQ56" s="118"/>
      <c r="HR56" s="118"/>
      <c r="HS56" s="118"/>
      <c r="HT56" s="118"/>
      <c r="HU56" s="118"/>
      <c r="HV56" s="118"/>
      <c r="HW56" s="118"/>
      <c r="HX56" s="118"/>
      <c r="HY56" s="118"/>
      <c r="HZ56" s="118"/>
      <c r="IA56" s="118"/>
      <c r="IB56" s="118"/>
      <c r="IC56" s="118"/>
      <c r="ID56" s="118"/>
      <c r="IE56" s="118"/>
      <c r="IF56" s="118"/>
      <c r="IG56" s="118"/>
      <c r="IH56" s="118"/>
      <c r="II56" s="118"/>
      <c r="IJ56" s="118"/>
      <c r="IK56" s="118"/>
      <c r="IL56" s="118"/>
      <c r="IM56" s="118"/>
      <c r="IN56" s="118"/>
      <c r="IO56" s="118"/>
      <c r="IP56" s="118"/>
      <c r="IQ56" s="118"/>
      <c r="IR56" s="118"/>
      <c r="IS56" s="118"/>
      <c r="IT56" s="118"/>
      <c r="IU56" s="118"/>
      <c r="IV56" s="118"/>
      <c r="IW56" s="118"/>
    </row>
    <row r="57" customFormat="false" ht="21" hidden="false" customHeight="true" outlineLevel="0" collapsed="false">
      <c r="A57" s="104" t="s">
        <v>46</v>
      </c>
      <c r="B57" s="105"/>
      <c r="C57" s="105" t="s">
        <v>103</v>
      </c>
      <c r="D57" s="115"/>
      <c r="E57" s="116"/>
      <c r="F57" s="107" t="n">
        <f aca="false">'Filter Peak'!B57</f>
        <v>0</v>
      </c>
      <c r="G57" s="107" t="n">
        <f aca="false">'Filter Peak'!C57</f>
        <v>0</v>
      </c>
      <c r="H57" s="107" t="n">
        <f aca="false">'Filter Peak'!D34/$C$52</f>
        <v>0</v>
      </c>
      <c r="I57" s="107" t="n">
        <f aca="false">'Filter Peak'!E34/$C$52</f>
        <v>0</v>
      </c>
      <c r="J57" s="107" t="n">
        <f aca="false">'Filter Peak'!F34/$C$52</f>
        <v>0</v>
      </c>
      <c r="K57" s="107" t="n">
        <f aca="false">'Filter Peak'!G34/$C$52</f>
        <v>0</v>
      </c>
      <c r="L57" s="107" t="n">
        <f aca="false">'Filter Peak'!H34/$C$52</f>
        <v>0</v>
      </c>
      <c r="M57" s="107" t="n">
        <f aca="false">'Filter Peak'!I34/$C$52</f>
        <v>0</v>
      </c>
      <c r="N57" s="117" t="n">
        <f aca="false">SUM(F57:M57)</f>
        <v>0</v>
      </c>
      <c r="O57" s="117" t="n">
        <f aca="false">SUM('Filter Peak'!J34:U34)/$C$52</f>
        <v>0</v>
      </c>
      <c r="P57" s="117" t="n">
        <f aca="false">SUM('Filter Peak'!V34:AG34)/$C$52</f>
        <v>0</v>
      </c>
      <c r="Q57" s="107" t="n">
        <f aca="false">SUMIF('Filter Peak'!$AH$3:$IC$3,"=1",'Filter Peak'!$AH34:$IC34)/$C$52</f>
        <v>0</v>
      </c>
      <c r="R57" s="107" t="n">
        <f aca="false">SUMIF('Filter Peak'!$AH$3:$IC$3,"=2",'Filter Peak'!$AH34:$IC34)/$C$52</f>
        <v>0</v>
      </c>
      <c r="S57" s="107" t="n">
        <f aca="false">SUMIF('Filter Peak'!$AH$3:$IC$3,"=3",'Filter Peak'!$AH34:$IC34)/$C$52</f>
        <v>0</v>
      </c>
      <c r="T57" s="107" t="n">
        <f aca="false">SUMIF('Filter Peak'!$AH$3:$IC$3,"=4",'Filter Peak'!$AH34:$IC34)/$C$52</f>
        <v>0</v>
      </c>
      <c r="U57" s="117" t="n">
        <f aca="false">SUM(Q57:T57)</f>
        <v>0</v>
      </c>
      <c r="V57" s="108" t="n">
        <f aca="false">N57+O57+P57+U57</f>
        <v>0</v>
      </c>
      <c r="W57" s="118"/>
      <c r="X57" s="107" t="n">
        <f aca="false">V57-VLOOKUP(A57,'Import Peak'!$A$3:$ID$37,238,FALSE())/$C$52</f>
        <v>0</v>
      </c>
      <c r="Y57" s="118"/>
      <c r="Z57" s="118"/>
      <c r="AA57" s="118"/>
      <c r="AB57" s="118"/>
      <c r="AC57" s="118"/>
      <c r="AD57" s="118"/>
      <c r="AE57" s="118"/>
      <c r="AF57" s="118"/>
      <c r="AG57" s="118"/>
      <c r="AH57" s="85"/>
      <c r="AI57" s="118"/>
      <c r="AJ57" s="118"/>
      <c r="AK57" s="118"/>
      <c r="AL57" s="118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18"/>
      <c r="BA57" s="118"/>
      <c r="BB57" s="118"/>
      <c r="BC57" s="118"/>
      <c r="BD57" s="118"/>
      <c r="BE57" s="118"/>
      <c r="BF57" s="118"/>
      <c r="BG57" s="118"/>
      <c r="BH57" s="118"/>
      <c r="BI57" s="118"/>
      <c r="BJ57" s="118"/>
      <c r="BK57" s="118"/>
      <c r="BL57" s="118"/>
      <c r="BM57" s="118"/>
      <c r="BN57" s="118"/>
      <c r="BO57" s="118"/>
      <c r="BP57" s="118"/>
      <c r="BQ57" s="118"/>
      <c r="BR57" s="118"/>
      <c r="BS57" s="118"/>
      <c r="BT57" s="118"/>
      <c r="BU57" s="118"/>
      <c r="BV57" s="118"/>
      <c r="BW57" s="118"/>
      <c r="BX57" s="118"/>
      <c r="BY57" s="118"/>
      <c r="BZ57" s="118"/>
      <c r="CA57" s="118"/>
      <c r="CB57" s="118"/>
      <c r="CC57" s="118"/>
      <c r="CD57" s="118"/>
      <c r="CE57" s="118"/>
      <c r="CF57" s="118"/>
      <c r="CG57" s="118"/>
      <c r="CH57" s="118"/>
      <c r="CI57" s="118"/>
      <c r="CJ57" s="118"/>
      <c r="CK57" s="118"/>
      <c r="CL57" s="118"/>
      <c r="CM57" s="118"/>
      <c r="CN57" s="118"/>
      <c r="CO57" s="118"/>
      <c r="CP57" s="118"/>
      <c r="CQ57" s="118"/>
      <c r="CR57" s="118"/>
      <c r="CS57" s="118"/>
      <c r="CT57" s="118"/>
      <c r="CU57" s="118"/>
      <c r="CV57" s="118"/>
      <c r="CW57" s="118"/>
      <c r="CX57" s="118"/>
      <c r="CY57" s="118"/>
      <c r="CZ57" s="118"/>
      <c r="DA57" s="118"/>
      <c r="DB57" s="118"/>
      <c r="DC57" s="118"/>
      <c r="DD57" s="118"/>
      <c r="DE57" s="118"/>
      <c r="DF57" s="118"/>
      <c r="DG57" s="118"/>
      <c r="DH57" s="118"/>
      <c r="DI57" s="118"/>
      <c r="DJ57" s="118"/>
      <c r="DK57" s="118"/>
      <c r="DL57" s="118"/>
      <c r="DM57" s="118"/>
      <c r="DN57" s="118"/>
      <c r="DO57" s="118"/>
      <c r="DP57" s="118"/>
      <c r="DQ57" s="118"/>
      <c r="DR57" s="118"/>
      <c r="DS57" s="118"/>
      <c r="DT57" s="118"/>
      <c r="DU57" s="118"/>
      <c r="DV57" s="118"/>
      <c r="DW57" s="118"/>
      <c r="DX57" s="118"/>
      <c r="DY57" s="118"/>
      <c r="DZ57" s="118"/>
      <c r="EA57" s="118"/>
      <c r="EB57" s="118"/>
      <c r="EC57" s="118"/>
      <c r="ED57" s="118"/>
      <c r="EE57" s="118"/>
      <c r="EF57" s="118"/>
      <c r="EG57" s="118"/>
      <c r="EH57" s="118"/>
      <c r="EI57" s="118"/>
      <c r="EJ57" s="118"/>
      <c r="EK57" s="118"/>
      <c r="EL57" s="118"/>
      <c r="EM57" s="118"/>
      <c r="EN57" s="118"/>
      <c r="EO57" s="118"/>
      <c r="EP57" s="118"/>
      <c r="EQ57" s="118"/>
      <c r="ER57" s="118"/>
      <c r="ES57" s="118"/>
      <c r="ET57" s="118"/>
      <c r="EU57" s="118"/>
      <c r="EV57" s="118"/>
      <c r="EW57" s="118"/>
      <c r="EX57" s="118"/>
      <c r="EY57" s="118"/>
      <c r="EZ57" s="118"/>
      <c r="FA57" s="118"/>
      <c r="FB57" s="118"/>
      <c r="FC57" s="118"/>
      <c r="FD57" s="118"/>
      <c r="FE57" s="118"/>
      <c r="FF57" s="118"/>
      <c r="FG57" s="118"/>
      <c r="FH57" s="118"/>
      <c r="FI57" s="118"/>
      <c r="FJ57" s="118"/>
      <c r="FK57" s="118"/>
      <c r="FL57" s="118"/>
      <c r="FM57" s="118"/>
      <c r="FN57" s="118"/>
      <c r="FO57" s="118"/>
      <c r="FP57" s="118"/>
      <c r="FQ57" s="118"/>
      <c r="FR57" s="118"/>
      <c r="FS57" s="118"/>
      <c r="FT57" s="118"/>
      <c r="FU57" s="118"/>
      <c r="FV57" s="118"/>
      <c r="FW57" s="118"/>
      <c r="FX57" s="118"/>
      <c r="FY57" s="118"/>
      <c r="FZ57" s="118"/>
      <c r="GA57" s="118"/>
      <c r="GB57" s="118"/>
      <c r="GC57" s="118"/>
      <c r="GD57" s="118"/>
      <c r="GE57" s="118"/>
      <c r="GF57" s="118"/>
      <c r="GG57" s="118"/>
      <c r="GH57" s="118"/>
      <c r="GI57" s="118"/>
      <c r="GJ57" s="118"/>
      <c r="GK57" s="118"/>
      <c r="GL57" s="118"/>
      <c r="GM57" s="118"/>
      <c r="GN57" s="118"/>
      <c r="GO57" s="118"/>
      <c r="GP57" s="118"/>
      <c r="GQ57" s="118"/>
      <c r="GR57" s="118"/>
      <c r="GS57" s="118"/>
      <c r="GT57" s="118"/>
      <c r="GU57" s="118"/>
      <c r="GV57" s="118"/>
      <c r="GW57" s="118"/>
      <c r="GX57" s="118"/>
      <c r="GY57" s="118"/>
      <c r="GZ57" s="118"/>
      <c r="HA57" s="118"/>
      <c r="HB57" s="118"/>
      <c r="HC57" s="118"/>
      <c r="HD57" s="118"/>
      <c r="HE57" s="118"/>
      <c r="HF57" s="118"/>
      <c r="HG57" s="118"/>
      <c r="HH57" s="118"/>
      <c r="HI57" s="118"/>
      <c r="HJ57" s="118"/>
      <c r="HK57" s="118"/>
      <c r="HL57" s="118"/>
      <c r="HM57" s="118"/>
      <c r="HN57" s="118"/>
      <c r="HO57" s="118"/>
      <c r="HP57" s="118"/>
      <c r="HQ57" s="118"/>
      <c r="HR57" s="118"/>
      <c r="HS57" s="118"/>
      <c r="HT57" s="118"/>
      <c r="HU57" s="118"/>
      <c r="HV57" s="118"/>
      <c r="HW57" s="118"/>
      <c r="HX57" s="118"/>
      <c r="HY57" s="118"/>
      <c r="HZ57" s="118"/>
      <c r="IA57" s="118"/>
      <c r="IB57" s="118"/>
      <c r="IC57" s="118"/>
      <c r="ID57" s="118"/>
      <c r="IE57" s="118"/>
      <c r="IF57" s="118"/>
      <c r="IG57" s="118"/>
      <c r="IH57" s="118"/>
      <c r="II57" s="118"/>
      <c r="IJ57" s="118"/>
      <c r="IK57" s="118"/>
      <c r="IL57" s="118"/>
      <c r="IM57" s="118"/>
      <c r="IN57" s="118"/>
      <c r="IO57" s="118"/>
      <c r="IP57" s="118"/>
      <c r="IQ57" s="118"/>
      <c r="IR57" s="118"/>
      <c r="IS57" s="118"/>
      <c r="IT57" s="118"/>
      <c r="IU57" s="118"/>
      <c r="IV57" s="118"/>
      <c r="IW57" s="118"/>
    </row>
    <row r="58" customFormat="false" ht="21" hidden="false" customHeight="true" outlineLevel="0" collapsed="false">
      <c r="A58" s="119" t="s">
        <v>123</v>
      </c>
      <c r="B58" s="120" t="s">
        <v>99</v>
      </c>
      <c r="C58" s="119" t="s">
        <v>123</v>
      </c>
      <c r="D58" s="122"/>
      <c r="E58" s="123"/>
      <c r="F58" s="124" t="n">
        <f aca="false">SUM(F54:F57)</f>
        <v>0</v>
      </c>
      <c r="G58" s="124" t="n">
        <f aca="false">SUM(G54:G57)</f>
        <v>0</v>
      </c>
      <c r="H58" s="124" t="n">
        <f aca="false">SUM(H54:H57)</f>
        <v>0</v>
      </c>
      <c r="I58" s="124" t="n">
        <f aca="false">SUM(I54:I57)</f>
        <v>0</v>
      </c>
      <c r="J58" s="124" t="n">
        <f aca="false">SUM(J54:J57)</f>
        <v>0</v>
      </c>
      <c r="K58" s="124" t="n">
        <f aca="false">SUM(K53:K57)</f>
        <v>0</v>
      </c>
      <c r="L58" s="124" t="n">
        <f aca="false">SUM(L53:L57)</f>
        <v>20</v>
      </c>
      <c r="M58" s="124" t="n">
        <f aca="false">SUM(M53:M57)</f>
        <v>-99.18653029</v>
      </c>
      <c r="N58" s="127" t="n">
        <f aca="false">SUM(N53:N57)</f>
        <v>-79.18653029</v>
      </c>
      <c r="O58" s="127" t="n">
        <f aca="false">SUM(O53:O57)</f>
        <v>-601.56865994</v>
      </c>
      <c r="P58" s="127" t="n">
        <f aca="false">SUM(P53:P57)</f>
        <v>0</v>
      </c>
      <c r="Q58" s="127" t="n">
        <f aca="false">SUM(Q53:Q57)</f>
        <v>0</v>
      </c>
      <c r="R58" s="127" t="n">
        <f aca="false">SUM(R53:R57)</f>
        <v>0</v>
      </c>
      <c r="S58" s="127" t="n">
        <f aca="false">SUM(S53:S57)</f>
        <v>0</v>
      </c>
      <c r="T58" s="127" t="n">
        <f aca="false">SUM(T53:T57)</f>
        <v>0.04231871</v>
      </c>
      <c r="U58" s="127" t="n">
        <f aca="false">SUM(U53:U57)</f>
        <v>0.04231871</v>
      </c>
      <c r="V58" s="128" t="n">
        <f aca="false">SUM(V53:V57)</f>
        <v>-680.71287152</v>
      </c>
      <c r="W58" s="118"/>
      <c r="X58" s="124"/>
      <c r="Y58" s="129"/>
      <c r="Z58" s="130"/>
      <c r="AA58" s="118"/>
      <c r="AB58" s="118"/>
      <c r="AC58" s="118"/>
      <c r="AD58" s="126"/>
      <c r="AE58" s="114"/>
      <c r="AF58" s="114"/>
      <c r="AG58" s="114"/>
      <c r="AH58" s="85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118"/>
      <c r="BH58" s="118"/>
      <c r="BI58" s="118"/>
      <c r="BJ58" s="118"/>
      <c r="BK58" s="118"/>
      <c r="BL58" s="118"/>
      <c r="BM58" s="118"/>
      <c r="BN58" s="118"/>
      <c r="BO58" s="118"/>
      <c r="BP58" s="118"/>
      <c r="BQ58" s="118"/>
      <c r="BR58" s="118"/>
      <c r="BS58" s="118"/>
      <c r="BT58" s="118"/>
      <c r="BU58" s="118"/>
      <c r="BV58" s="118"/>
      <c r="BW58" s="118"/>
      <c r="BX58" s="118"/>
      <c r="BY58" s="118"/>
      <c r="BZ58" s="118"/>
      <c r="CA58" s="118"/>
      <c r="CB58" s="118"/>
      <c r="CC58" s="118"/>
      <c r="CD58" s="118"/>
      <c r="CE58" s="118"/>
      <c r="CF58" s="118"/>
      <c r="CG58" s="118"/>
      <c r="CH58" s="118"/>
      <c r="CI58" s="118"/>
      <c r="CJ58" s="118"/>
      <c r="CK58" s="118"/>
      <c r="CL58" s="118"/>
      <c r="CM58" s="118"/>
      <c r="CN58" s="118"/>
      <c r="CO58" s="118"/>
      <c r="CP58" s="118"/>
      <c r="CQ58" s="118"/>
      <c r="CR58" s="118"/>
      <c r="CS58" s="118"/>
      <c r="CT58" s="118"/>
      <c r="CU58" s="118"/>
      <c r="CV58" s="118"/>
      <c r="CW58" s="118"/>
      <c r="CX58" s="118"/>
      <c r="CY58" s="118"/>
      <c r="CZ58" s="118"/>
      <c r="DA58" s="118"/>
      <c r="DB58" s="118"/>
      <c r="DC58" s="118"/>
      <c r="DD58" s="118"/>
      <c r="DE58" s="118"/>
      <c r="DF58" s="118"/>
      <c r="DG58" s="118"/>
      <c r="DH58" s="118"/>
      <c r="DI58" s="118"/>
      <c r="DJ58" s="118"/>
      <c r="DK58" s="118"/>
      <c r="DL58" s="118"/>
      <c r="DM58" s="118"/>
      <c r="DN58" s="118"/>
      <c r="DO58" s="118"/>
      <c r="DP58" s="118"/>
      <c r="DQ58" s="118"/>
      <c r="DR58" s="118"/>
      <c r="DS58" s="118"/>
      <c r="DT58" s="118"/>
      <c r="DU58" s="118"/>
      <c r="DV58" s="118"/>
      <c r="DW58" s="118"/>
      <c r="DX58" s="118"/>
      <c r="DY58" s="118"/>
      <c r="DZ58" s="118"/>
      <c r="EA58" s="118"/>
      <c r="EB58" s="118"/>
      <c r="EC58" s="118"/>
      <c r="ED58" s="118"/>
      <c r="EE58" s="118"/>
      <c r="EF58" s="118"/>
      <c r="EG58" s="118"/>
      <c r="EH58" s="118"/>
      <c r="EI58" s="118"/>
      <c r="EJ58" s="118"/>
      <c r="EK58" s="118"/>
      <c r="EL58" s="118"/>
      <c r="EM58" s="118"/>
      <c r="EN58" s="118"/>
      <c r="EO58" s="118"/>
      <c r="EP58" s="118"/>
      <c r="EQ58" s="118"/>
      <c r="ER58" s="118"/>
      <c r="ES58" s="118"/>
      <c r="ET58" s="118"/>
      <c r="EU58" s="118"/>
      <c r="EV58" s="118"/>
      <c r="EW58" s="118"/>
      <c r="EX58" s="118"/>
      <c r="EY58" s="118"/>
      <c r="EZ58" s="118"/>
      <c r="FA58" s="118"/>
      <c r="FB58" s="118"/>
      <c r="FC58" s="118"/>
      <c r="FD58" s="118"/>
      <c r="FE58" s="118"/>
      <c r="FF58" s="118"/>
      <c r="FG58" s="118"/>
      <c r="FH58" s="118"/>
      <c r="FI58" s="118"/>
      <c r="FJ58" s="118"/>
      <c r="FK58" s="118"/>
      <c r="FL58" s="118"/>
      <c r="FM58" s="118"/>
      <c r="FN58" s="118"/>
      <c r="FO58" s="118"/>
      <c r="FP58" s="118"/>
      <c r="FQ58" s="118"/>
      <c r="FR58" s="118"/>
      <c r="FS58" s="118"/>
      <c r="FT58" s="118"/>
      <c r="FU58" s="118"/>
      <c r="FV58" s="118"/>
      <c r="FW58" s="118"/>
      <c r="FX58" s="118"/>
      <c r="FY58" s="118"/>
      <c r="FZ58" s="118"/>
      <c r="GA58" s="118"/>
      <c r="GB58" s="118"/>
      <c r="GC58" s="118"/>
      <c r="GD58" s="118"/>
      <c r="GE58" s="118"/>
      <c r="GF58" s="118"/>
      <c r="GG58" s="118"/>
      <c r="GH58" s="118"/>
      <c r="GI58" s="118"/>
      <c r="GJ58" s="118"/>
      <c r="GK58" s="118"/>
      <c r="GL58" s="118"/>
      <c r="GM58" s="118"/>
      <c r="GN58" s="118"/>
      <c r="GO58" s="118"/>
      <c r="GP58" s="118"/>
      <c r="GQ58" s="118"/>
      <c r="GR58" s="118"/>
      <c r="GS58" s="118"/>
      <c r="GT58" s="118"/>
      <c r="GU58" s="118"/>
      <c r="GV58" s="118"/>
      <c r="GW58" s="118"/>
      <c r="GX58" s="118"/>
      <c r="GY58" s="118"/>
      <c r="GZ58" s="118"/>
      <c r="HA58" s="118"/>
      <c r="HB58" s="118"/>
      <c r="HC58" s="118"/>
      <c r="HD58" s="118"/>
      <c r="HE58" s="118"/>
      <c r="HF58" s="118"/>
      <c r="HG58" s="118"/>
      <c r="HH58" s="118"/>
      <c r="HI58" s="118"/>
      <c r="HJ58" s="118"/>
      <c r="HK58" s="118"/>
      <c r="HL58" s="118"/>
      <c r="HM58" s="118"/>
      <c r="HN58" s="118"/>
      <c r="HO58" s="118"/>
      <c r="HP58" s="118"/>
      <c r="HQ58" s="118"/>
      <c r="HR58" s="118"/>
      <c r="HS58" s="118"/>
      <c r="HT58" s="118"/>
      <c r="HU58" s="118"/>
      <c r="HV58" s="118"/>
      <c r="HW58" s="118"/>
      <c r="HX58" s="118"/>
      <c r="HY58" s="118"/>
      <c r="HZ58" s="118"/>
      <c r="IA58" s="118"/>
      <c r="IB58" s="118"/>
      <c r="IC58" s="118"/>
      <c r="ID58" s="118"/>
      <c r="IE58" s="118"/>
      <c r="IF58" s="118"/>
      <c r="IG58" s="118"/>
      <c r="IH58" s="118"/>
      <c r="II58" s="118"/>
      <c r="IJ58" s="118"/>
      <c r="IK58" s="118"/>
      <c r="IL58" s="118"/>
      <c r="IM58" s="118"/>
      <c r="IN58" s="118"/>
      <c r="IO58" s="118"/>
      <c r="IP58" s="118"/>
      <c r="IQ58" s="118"/>
      <c r="IR58" s="118"/>
      <c r="IS58" s="118"/>
      <c r="IT58" s="118"/>
      <c r="IU58" s="118"/>
      <c r="IV58" s="118"/>
      <c r="IW58" s="118"/>
    </row>
    <row r="59" customFormat="false" ht="45" hidden="false" customHeight="true" outlineLevel="0" collapsed="false">
      <c r="V59" s="156"/>
    </row>
    <row r="60" customFormat="false" ht="20.25" hidden="false" customHeight="false" outlineLevel="0" collapsed="false">
      <c r="A60" s="109" t="s">
        <v>124</v>
      </c>
      <c r="B60" s="110"/>
      <c r="C60" s="150"/>
      <c r="D60" s="151"/>
      <c r="E60" s="153"/>
      <c r="F60" s="152"/>
      <c r="G60" s="152"/>
      <c r="H60" s="152"/>
      <c r="I60" s="152"/>
      <c r="J60" s="151"/>
      <c r="K60" s="151"/>
      <c r="L60" s="152"/>
      <c r="M60" s="153"/>
      <c r="N60" s="152"/>
      <c r="O60" s="154"/>
      <c r="P60" s="152"/>
      <c r="Q60" s="151"/>
      <c r="R60" s="152"/>
      <c r="S60" s="152"/>
      <c r="T60" s="153"/>
      <c r="U60" s="152"/>
      <c r="V60" s="157"/>
      <c r="W60" s="103"/>
      <c r="X60" s="111"/>
      <c r="Y60" s="103"/>
      <c r="Z60" s="103"/>
      <c r="AA60" s="103"/>
      <c r="AB60" s="103"/>
      <c r="AC60" s="103"/>
      <c r="AD60" s="113"/>
      <c r="AE60" s="114"/>
      <c r="AF60" s="114"/>
      <c r="AG60" s="114"/>
      <c r="AH60" s="95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  <c r="FI60" s="103"/>
      <c r="FJ60" s="103"/>
      <c r="FK60" s="103"/>
      <c r="FL60" s="103"/>
      <c r="FM60" s="103"/>
      <c r="FN60" s="103"/>
      <c r="FO60" s="103"/>
      <c r="FP60" s="103"/>
      <c r="FQ60" s="103"/>
      <c r="FR60" s="103"/>
      <c r="FS60" s="103"/>
      <c r="FT60" s="103"/>
      <c r="FU60" s="103"/>
      <c r="FV60" s="103"/>
      <c r="FW60" s="103"/>
      <c r="FX60" s="103"/>
      <c r="FY60" s="103"/>
      <c r="FZ60" s="103"/>
      <c r="GA60" s="103"/>
      <c r="GB60" s="103"/>
      <c r="GC60" s="103"/>
      <c r="GD60" s="103"/>
      <c r="GE60" s="103"/>
      <c r="GF60" s="103"/>
      <c r="GG60" s="103"/>
      <c r="GH60" s="103"/>
      <c r="GI60" s="103"/>
      <c r="GJ60" s="103"/>
      <c r="GK60" s="103"/>
      <c r="GL60" s="103"/>
      <c r="GM60" s="103"/>
      <c r="GN60" s="103"/>
      <c r="GO60" s="103"/>
      <c r="GP60" s="103"/>
      <c r="GQ60" s="103"/>
      <c r="GR60" s="103"/>
      <c r="GS60" s="103"/>
      <c r="GT60" s="103"/>
      <c r="GU60" s="103"/>
      <c r="GV60" s="103"/>
      <c r="GW60" s="103"/>
      <c r="GX60" s="103"/>
      <c r="GY60" s="103"/>
      <c r="GZ60" s="103"/>
      <c r="HA60" s="103"/>
      <c r="HB60" s="103"/>
      <c r="HC60" s="103"/>
      <c r="HD60" s="103"/>
      <c r="HE60" s="103"/>
      <c r="HF60" s="103"/>
      <c r="HG60" s="103"/>
      <c r="HH60" s="103"/>
      <c r="HI60" s="103"/>
      <c r="HJ60" s="103"/>
      <c r="HK60" s="103"/>
      <c r="HL60" s="103"/>
      <c r="HM60" s="103"/>
      <c r="HN60" s="103"/>
      <c r="HO60" s="103"/>
      <c r="HP60" s="103"/>
      <c r="HQ60" s="103"/>
      <c r="HR60" s="103"/>
      <c r="HS60" s="103"/>
      <c r="HT60" s="103"/>
      <c r="HU60" s="103"/>
      <c r="HV60" s="103"/>
      <c r="HW60" s="103"/>
      <c r="HX60" s="103"/>
      <c r="HY60" s="103"/>
      <c r="HZ60" s="103"/>
      <c r="IA60" s="103"/>
      <c r="IB60" s="103"/>
      <c r="IC60" s="103"/>
      <c r="ID60" s="103"/>
      <c r="IE60" s="103"/>
      <c r="IF60" s="103"/>
      <c r="IG60" s="103"/>
      <c r="IH60" s="103"/>
      <c r="II60" s="103"/>
      <c r="IJ60" s="103"/>
      <c r="IK60" s="103"/>
      <c r="IL60" s="103"/>
      <c r="IM60" s="103"/>
      <c r="IN60" s="103"/>
      <c r="IO60" s="103"/>
      <c r="IP60" s="103"/>
      <c r="IQ60" s="103"/>
      <c r="IR60" s="103"/>
      <c r="IS60" s="103"/>
      <c r="IT60" s="103"/>
      <c r="IU60" s="103"/>
      <c r="IV60" s="103"/>
      <c r="IW60" s="103"/>
    </row>
    <row r="61" customFormat="false" ht="18" hidden="false" customHeight="false" outlineLevel="0" collapsed="false">
      <c r="A61" s="104" t="s">
        <v>125</v>
      </c>
      <c r="B61" s="105"/>
      <c r="C61" s="105" t="s">
        <v>126</v>
      </c>
      <c r="D61" s="115"/>
      <c r="E61" s="116"/>
      <c r="F61" s="107" t="n">
        <f aca="false">F62+F63</f>
        <v>0</v>
      </c>
      <c r="G61" s="107" t="n">
        <f aca="false">G62+G63</f>
        <v>0</v>
      </c>
      <c r="H61" s="107" t="n">
        <f aca="false">H62+H63</f>
        <v>0</v>
      </c>
      <c r="I61" s="107" t="n">
        <f aca="false">I62+I63</f>
        <v>0</v>
      </c>
      <c r="J61" s="107" t="n">
        <f aca="false">J62+J63</f>
        <v>0</v>
      </c>
      <c r="K61" s="107" t="n">
        <f aca="false">K62+K63</f>
        <v>0</v>
      </c>
      <c r="L61" s="107" t="n">
        <f aca="false">L62+L63</f>
        <v>27760</v>
      </c>
      <c r="M61" s="107" t="n">
        <f aca="false">M62+M63</f>
        <v>-9732.22571540144</v>
      </c>
      <c r="N61" s="117" t="n">
        <f aca="false">N62+N63</f>
        <v>18027.7742845986</v>
      </c>
      <c r="O61" s="117" t="n">
        <f aca="false">O62+O63</f>
        <v>40655.1407261054</v>
      </c>
      <c r="P61" s="117" t="n">
        <f aca="false">P62+P63</f>
        <v>-56737.5285571623</v>
      </c>
      <c r="Q61" s="107" t="n">
        <f aca="false">Q62+Q63</f>
        <v>-54357.2862398536</v>
      </c>
      <c r="R61" s="107" t="n">
        <f aca="false">R62+R63</f>
        <v>-42717.1683048934</v>
      </c>
      <c r="S61" s="107" t="n">
        <f aca="false">S62+S63</f>
        <v>-38602.7798301915</v>
      </c>
      <c r="T61" s="107" t="n">
        <f aca="false">T62+T63</f>
        <v>-39946.8674808056</v>
      </c>
      <c r="U61" s="117" t="n">
        <f aca="false">U62+U63</f>
        <v>-175624.101855744</v>
      </c>
      <c r="V61" s="108" t="n">
        <f aca="false">V62+V63</f>
        <v>-173678.715402203</v>
      </c>
      <c r="W61" s="118"/>
      <c r="X61" s="107" t="n">
        <f aca="false">X62+X63</f>
        <v>0</v>
      </c>
      <c r="Y61" s="118"/>
      <c r="Z61" s="118"/>
      <c r="AA61" s="118"/>
      <c r="AB61" s="118"/>
      <c r="AC61" s="118"/>
      <c r="AD61" s="126"/>
      <c r="AE61" s="114"/>
      <c r="AF61" s="114"/>
      <c r="AG61" s="114"/>
      <c r="AH61" s="85"/>
      <c r="AI61" s="118"/>
      <c r="AJ61" s="118"/>
      <c r="AK61" s="118"/>
      <c r="AL61" s="118"/>
      <c r="AM61" s="118"/>
      <c r="AN61" s="118"/>
      <c r="AO61" s="118"/>
      <c r="AP61" s="118"/>
      <c r="AQ61" s="118"/>
      <c r="AR61" s="118"/>
      <c r="AS61" s="118"/>
      <c r="AT61" s="118"/>
      <c r="AU61" s="118"/>
      <c r="AV61" s="118"/>
      <c r="AW61" s="118"/>
      <c r="AX61" s="118"/>
      <c r="AY61" s="118"/>
      <c r="AZ61" s="118"/>
      <c r="BA61" s="118"/>
      <c r="BB61" s="118"/>
      <c r="BC61" s="118"/>
      <c r="BD61" s="118"/>
      <c r="BE61" s="118"/>
      <c r="BF61" s="118"/>
      <c r="BG61" s="118"/>
      <c r="BH61" s="118"/>
      <c r="BI61" s="118"/>
      <c r="BJ61" s="118"/>
      <c r="BK61" s="118"/>
      <c r="BL61" s="118"/>
      <c r="BM61" s="118"/>
      <c r="BN61" s="118"/>
      <c r="BO61" s="118"/>
      <c r="BP61" s="118"/>
      <c r="BQ61" s="118"/>
      <c r="BR61" s="118"/>
      <c r="BS61" s="118"/>
      <c r="BT61" s="118"/>
      <c r="BU61" s="118"/>
      <c r="BV61" s="118"/>
      <c r="BW61" s="118"/>
      <c r="BX61" s="118"/>
      <c r="BY61" s="118"/>
      <c r="BZ61" s="118"/>
      <c r="CA61" s="118"/>
      <c r="CB61" s="118"/>
      <c r="CC61" s="118"/>
      <c r="CD61" s="118"/>
      <c r="CE61" s="118"/>
      <c r="CF61" s="118"/>
      <c r="CG61" s="118"/>
      <c r="CH61" s="118"/>
      <c r="CI61" s="118"/>
      <c r="CJ61" s="118"/>
      <c r="CK61" s="118"/>
      <c r="CL61" s="118"/>
      <c r="CM61" s="118"/>
      <c r="CN61" s="118"/>
      <c r="CO61" s="118"/>
      <c r="CP61" s="118"/>
      <c r="CQ61" s="118"/>
      <c r="CR61" s="118"/>
      <c r="CS61" s="118"/>
      <c r="CT61" s="118"/>
      <c r="CU61" s="118"/>
      <c r="CV61" s="118"/>
      <c r="CW61" s="118"/>
      <c r="CX61" s="118"/>
      <c r="CY61" s="118"/>
      <c r="CZ61" s="118"/>
      <c r="DA61" s="118"/>
      <c r="DB61" s="118"/>
      <c r="DC61" s="118"/>
      <c r="DD61" s="118"/>
      <c r="DE61" s="118"/>
      <c r="DF61" s="118"/>
      <c r="DG61" s="118"/>
      <c r="DH61" s="118"/>
      <c r="DI61" s="118"/>
      <c r="DJ61" s="118"/>
      <c r="DK61" s="118"/>
      <c r="DL61" s="118"/>
      <c r="DM61" s="118"/>
      <c r="DN61" s="118"/>
      <c r="DO61" s="118"/>
      <c r="DP61" s="118"/>
      <c r="DQ61" s="118"/>
      <c r="DR61" s="118"/>
      <c r="DS61" s="118"/>
      <c r="DT61" s="118"/>
      <c r="DU61" s="118"/>
      <c r="DV61" s="118"/>
      <c r="DW61" s="118"/>
      <c r="DX61" s="118"/>
      <c r="DY61" s="118"/>
      <c r="DZ61" s="118"/>
      <c r="EA61" s="118"/>
      <c r="EB61" s="118"/>
      <c r="EC61" s="118"/>
      <c r="ED61" s="118"/>
      <c r="EE61" s="118"/>
      <c r="EF61" s="118"/>
      <c r="EG61" s="118"/>
      <c r="EH61" s="118"/>
      <c r="EI61" s="118"/>
      <c r="EJ61" s="118"/>
      <c r="EK61" s="118"/>
      <c r="EL61" s="118"/>
      <c r="EM61" s="118"/>
      <c r="EN61" s="118"/>
      <c r="EO61" s="118"/>
      <c r="EP61" s="118"/>
      <c r="EQ61" s="118"/>
      <c r="ER61" s="118"/>
      <c r="ES61" s="118"/>
      <c r="ET61" s="118"/>
      <c r="EU61" s="118"/>
      <c r="EV61" s="118"/>
      <c r="EW61" s="118"/>
      <c r="EX61" s="118"/>
      <c r="EY61" s="118"/>
      <c r="EZ61" s="118"/>
      <c r="FA61" s="118"/>
      <c r="FB61" s="118"/>
      <c r="FC61" s="118"/>
      <c r="FD61" s="118"/>
      <c r="FE61" s="118"/>
      <c r="FF61" s="118"/>
      <c r="FG61" s="118"/>
      <c r="FH61" s="118"/>
      <c r="FI61" s="118"/>
      <c r="FJ61" s="118"/>
      <c r="FK61" s="118"/>
      <c r="FL61" s="118"/>
      <c r="FM61" s="118"/>
      <c r="FN61" s="118"/>
      <c r="FO61" s="118"/>
      <c r="FP61" s="118"/>
      <c r="FQ61" s="118"/>
      <c r="FR61" s="118"/>
      <c r="FS61" s="118"/>
      <c r="FT61" s="118"/>
      <c r="FU61" s="118"/>
      <c r="FV61" s="118"/>
      <c r="FW61" s="118"/>
      <c r="FX61" s="118"/>
      <c r="FY61" s="118"/>
      <c r="FZ61" s="118"/>
      <c r="GA61" s="118"/>
      <c r="GB61" s="118"/>
      <c r="GC61" s="118"/>
      <c r="GD61" s="118"/>
      <c r="GE61" s="118"/>
      <c r="GF61" s="118"/>
      <c r="GG61" s="118"/>
      <c r="GH61" s="118"/>
      <c r="GI61" s="118"/>
      <c r="GJ61" s="118"/>
      <c r="GK61" s="118"/>
      <c r="GL61" s="118"/>
      <c r="GM61" s="118"/>
      <c r="GN61" s="118"/>
      <c r="GO61" s="118"/>
      <c r="GP61" s="118"/>
      <c r="GQ61" s="118"/>
      <c r="GR61" s="118"/>
      <c r="GS61" s="118"/>
      <c r="GT61" s="118"/>
      <c r="GU61" s="118"/>
      <c r="GV61" s="118"/>
      <c r="GW61" s="118"/>
      <c r="GX61" s="118"/>
      <c r="GY61" s="118"/>
      <c r="GZ61" s="118"/>
      <c r="HA61" s="118"/>
      <c r="HB61" s="118"/>
      <c r="HC61" s="118"/>
      <c r="HD61" s="118"/>
      <c r="HE61" s="118"/>
      <c r="HF61" s="118"/>
      <c r="HG61" s="118"/>
      <c r="HH61" s="118"/>
      <c r="HI61" s="118"/>
      <c r="HJ61" s="118"/>
      <c r="HK61" s="118"/>
      <c r="HL61" s="118"/>
      <c r="HM61" s="118"/>
      <c r="HN61" s="118"/>
      <c r="HO61" s="118"/>
      <c r="HP61" s="118"/>
      <c r="HQ61" s="118"/>
      <c r="HR61" s="118"/>
      <c r="HS61" s="118"/>
      <c r="HT61" s="118"/>
      <c r="HU61" s="118"/>
      <c r="HV61" s="118"/>
      <c r="HW61" s="118"/>
      <c r="HX61" s="118"/>
      <c r="HY61" s="118"/>
      <c r="HZ61" s="118"/>
      <c r="IA61" s="118"/>
      <c r="IB61" s="118"/>
      <c r="IC61" s="118"/>
      <c r="ID61" s="118"/>
      <c r="IE61" s="118"/>
      <c r="IF61" s="118"/>
      <c r="IG61" s="118"/>
      <c r="IH61" s="118"/>
      <c r="II61" s="118"/>
      <c r="IJ61" s="118"/>
      <c r="IK61" s="118"/>
      <c r="IL61" s="118"/>
      <c r="IM61" s="118"/>
      <c r="IN61" s="118"/>
      <c r="IO61" s="118"/>
      <c r="IP61" s="118"/>
      <c r="IQ61" s="118"/>
      <c r="IR61" s="118"/>
      <c r="IS61" s="118"/>
      <c r="IT61" s="118"/>
      <c r="IU61" s="118"/>
      <c r="IV61" s="118"/>
      <c r="IW61" s="118"/>
    </row>
    <row r="62" customFormat="false" ht="18" hidden="true" customHeight="false" outlineLevel="0" collapsed="false">
      <c r="A62" s="104" t="s">
        <v>42</v>
      </c>
      <c r="B62" s="105"/>
      <c r="C62" s="105" t="s">
        <v>126</v>
      </c>
      <c r="D62" s="115"/>
      <c r="E62" s="116"/>
      <c r="F62" s="107" t="n">
        <f aca="false">'Filter Peak'!B28</f>
        <v>0</v>
      </c>
      <c r="G62" s="107" t="n">
        <f aca="false">'Filter Peak'!C28</f>
        <v>0</v>
      </c>
      <c r="H62" s="107" t="n">
        <f aca="false">'Filter Peak'!D28</f>
        <v>0</v>
      </c>
      <c r="I62" s="107" t="n">
        <f aca="false">'Filter Peak'!E28</f>
        <v>0</v>
      </c>
      <c r="J62" s="107" t="n">
        <f aca="false">'Filter Peak'!F28</f>
        <v>0</v>
      </c>
      <c r="K62" s="107" t="n">
        <f aca="false">'Filter Peak'!G28</f>
        <v>0</v>
      </c>
      <c r="L62" s="107" t="n">
        <f aca="false">'Filter Peak'!H28</f>
        <v>0</v>
      </c>
      <c r="M62" s="107" t="n">
        <f aca="false">'Filter Peak'!I28</f>
        <v>-9732.22571540144</v>
      </c>
      <c r="N62" s="117" t="n">
        <f aca="false">SUM(F62:M62)</f>
        <v>-9732.22571540144</v>
      </c>
      <c r="O62" s="117" t="n">
        <f aca="false">SUM('Filter Peak'!J28:U28)</f>
        <v>-34880.8592738946</v>
      </c>
      <c r="P62" s="117" t="n">
        <f aca="false">SUM('Filter Peak'!V28:AG28)</f>
        <v>-62493.5285571623</v>
      </c>
      <c r="Q62" s="107" t="n">
        <f aca="false">SUMIF('Filter Peak'!$AH$3:$IC$3,"=1",'Filter Peak'!$AH28:$IC28)</f>
        <v>-54357.2862398536</v>
      </c>
      <c r="R62" s="107" t="n">
        <f aca="false">SUMIF('Filter Peak'!$AH$3:$IC$3,"=2",'Filter Peak'!$AH28:$IC28)</f>
        <v>-42717.1683048934</v>
      </c>
      <c r="S62" s="107" t="n">
        <f aca="false">SUMIF('Filter Peak'!$AH$3:$IC$3,"=3",'Filter Peak'!$AH28:$IC28)</f>
        <v>-38602.7798301915</v>
      </c>
      <c r="T62" s="107" t="n">
        <f aca="false">SUMIF('Filter Peak'!$AH$3:$IC$3,"=4",'Filter Peak'!$AH28:$IC28)</f>
        <v>-39946.8674808056</v>
      </c>
      <c r="U62" s="117" t="n">
        <f aca="false">SUM(Q62:T62)</f>
        <v>-175624.101855744</v>
      </c>
      <c r="V62" s="108" t="n">
        <f aca="false">N62+O62+P62+U62</f>
        <v>-282730.715402203</v>
      </c>
      <c r="W62" s="118"/>
      <c r="X62" s="107" t="n">
        <f aca="false">V62-VLOOKUP(A62,'Import Peak'!$A$3:$ID$37,238,FALSE())</f>
        <v>0</v>
      </c>
      <c r="Y62" s="118"/>
      <c r="Z62" s="118"/>
      <c r="AA62" s="118"/>
      <c r="AB62" s="118"/>
      <c r="AC62" s="118"/>
      <c r="AD62" s="126"/>
      <c r="AE62" s="114"/>
      <c r="AF62" s="114"/>
      <c r="AG62" s="114"/>
      <c r="AH62" s="85"/>
      <c r="AI62" s="118"/>
      <c r="AJ62" s="118"/>
      <c r="AK62" s="118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D62" s="118"/>
      <c r="BE62" s="118"/>
      <c r="BF62" s="118"/>
      <c r="BG62" s="118"/>
      <c r="BH62" s="118"/>
      <c r="BI62" s="118"/>
      <c r="BJ62" s="118"/>
      <c r="BK62" s="118"/>
      <c r="BL62" s="118"/>
      <c r="BM62" s="118"/>
      <c r="BN62" s="118"/>
      <c r="BO62" s="118"/>
      <c r="BP62" s="118"/>
      <c r="BQ62" s="118"/>
      <c r="BR62" s="118"/>
      <c r="BS62" s="118"/>
      <c r="BT62" s="118"/>
      <c r="BU62" s="118"/>
      <c r="BV62" s="118"/>
      <c r="BW62" s="118"/>
      <c r="BX62" s="118"/>
      <c r="BY62" s="118"/>
      <c r="BZ62" s="118"/>
      <c r="CA62" s="118"/>
      <c r="CB62" s="118"/>
      <c r="CC62" s="118"/>
      <c r="CD62" s="118"/>
      <c r="CE62" s="118"/>
      <c r="CF62" s="118"/>
      <c r="CG62" s="118"/>
      <c r="CH62" s="118"/>
      <c r="CI62" s="118"/>
      <c r="CJ62" s="118"/>
      <c r="CK62" s="118"/>
      <c r="CL62" s="118"/>
      <c r="CM62" s="118"/>
      <c r="CN62" s="118"/>
      <c r="CO62" s="118"/>
      <c r="CP62" s="118"/>
      <c r="CQ62" s="118"/>
      <c r="CR62" s="118"/>
      <c r="CS62" s="118"/>
      <c r="CT62" s="118"/>
      <c r="CU62" s="118"/>
      <c r="CV62" s="118"/>
      <c r="CW62" s="118"/>
      <c r="CX62" s="118"/>
      <c r="CY62" s="118"/>
      <c r="CZ62" s="118"/>
      <c r="DA62" s="118"/>
      <c r="DB62" s="118"/>
      <c r="DC62" s="118"/>
      <c r="DD62" s="118"/>
      <c r="DE62" s="118"/>
      <c r="DF62" s="118"/>
      <c r="DG62" s="118"/>
      <c r="DH62" s="118"/>
      <c r="DI62" s="118"/>
      <c r="DJ62" s="118"/>
      <c r="DK62" s="118"/>
      <c r="DL62" s="118"/>
      <c r="DM62" s="118"/>
      <c r="DN62" s="118"/>
      <c r="DO62" s="118"/>
      <c r="DP62" s="118"/>
      <c r="DQ62" s="118"/>
      <c r="DR62" s="118"/>
      <c r="DS62" s="118"/>
      <c r="DT62" s="118"/>
      <c r="DU62" s="118"/>
      <c r="DV62" s="118"/>
      <c r="DW62" s="118"/>
      <c r="DX62" s="118"/>
      <c r="DY62" s="118"/>
      <c r="DZ62" s="118"/>
      <c r="EA62" s="118"/>
      <c r="EB62" s="118"/>
      <c r="EC62" s="118"/>
      <c r="ED62" s="118"/>
      <c r="EE62" s="118"/>
      <c r="EF62" s="118"/>
      <c r="EG62" s="118"/>
      <c r="EH62" s="118"/>
      <c r="EI62" s="118"/>
      <c r="EJ62" s="118"/>
      <c r="EK62" s="118"/>
      <c r="EL62" s="118"/>
      <c r="EM62" s="118"/>
      <c r="EN62" s="118"/>
      <c r="EO62" s="118"/>
      <c r="EP62" s="118"/>
      <c r="EQ62" s="118"/>
      <c r="ER62" s="118"/>
      <c r="ES62" s="118"/>
      <c r="ET62" s="118"/>
      <c r="EU62" s="118"/>
      <c r="EV62" s="118"/>
      <c r="EW62" s="118"/>
      <c r="EX62" s="118"/>
      <c r="EY62" s="118"/>
      <c r="EZ62" s="118"/>
      <c r="FA62" s="118"/>
      <c r="FB62" s="118"/>
      <c r="FC62" s="118"/>
      <c r="FD62" s="118"/>
      <c r="FE62" s="118"/>
      <c r="FF62" s="118"/>
      <c r="FG62" s="118"/>
      <c r="FH62" s="118"/>
      <c r="FI62" s="118"/>
      <c r="FJ62" s="118"/>
      <c r="FK62" s="118"/>
      <c r="FL62" s="118"/>
      <c r="FM62" s="118"/>
      <c r="FN62" s="118"/>
      <c r="FO62" s="118"/>
      <c r="FP62" s="118"/>
      <c r="FQ62" s="118"/>
      <c r="FR62" s="118"/>
      <c r="FS62" s="118"/>
      <c r="FT62" s="118"/>
      <c r="FU62" s="118"/>
      <c r="FV62" s="118"/>
      <c r="FW62" s="118"/>
      <c r="FX62" s="118"/>
      <c r="FY62" s="118"/>
      <c r="FZ62" s="118"/>
      <c r="GA62" s="118"/>
      <c r="GB62" s="118"/>
      <c r="GC62" s="118"/>
      <c r="GD62" s="118"/>
      <c r="GE62" s="118"/>
      <c r="GF62" s="118"/>
      <c r="GG62" s="118"/>
      <c r="GH62" s="118"/>
      <c r="GI62" s="118"/>
      <c r="GJ62" s="118"/>
      <c r="GK62" s="118"/>
      <c r="GL62" s="118"/>
      <c r="GM62" s="118"/>
      <c r="GN62" s="118"/>
      <c r="GO62" s="118"/>
      <c r="GP62" s="118"/>
      <c r="GQ62" s="118"/>
      <c r="GR62" s="118"/>
      <c r="GS62" s="118"/>
      <c r="GT62" s="118"/>
      <c r="GU62" s="118"/>
      <c r="GV62" s="118"/>
      <c r="GW62" s="118"/>
      <c r="GX62" s="118"/>
      <c r="GY62" s="118"/>
      <c r="GZ62" s="118"/>
      <c r="HA62" s="118"/>
      <c r="HB62" s="118"/>
      <c r="HC62" s="118"/>
      <c r="HD62" s="118"/>
      <c r="HE62" s="118"/>
      <c r="HF62" s="118"/>
      <c r="HG62" s="118"/>
      <c r="HH62" s="118"/>
      <c r="HI62" s="118"/>
      <c r="HJ62" s="118"/>
      <c r="HK62" s="118"/>
      <c r="HL62" s="118"/>
      <c r="HM62" s="118"/>
      <c r="HN62" s="118"/>
      <c r="HO62" s="118"/>
      <c r="HP62" s="118"/>
      <c r="HQ62" s="118"/>
      <c r="HR62" s="118"/>
      <c r="HS62" s="118"/>
      <c r="HT62" s="118"/>
      <c r="HU62" s="118"/>
      <c r="HV62" s="118"/>
      <c r="HW62" s="118"/>
      <c r="HX62" s="118"/>
      <c r="HY62" s="118"/>
      <c r="HZ62" s="118"/>
      <c r="IA62" s="118"/>
      <c r="IB62" s="118"/>
      <c r="IC62" s="118"/>
      <c r="ID62" s="118"/>
      <c r="IE62" s="118"/>
      <c r="IF62" s="118"/>
      <c r="IG62" s="118"/>
      <c r="IH62" s="118"/>
      <c r="II62" s="118"/>
      <c r="IJ62" s="118"/>
      <c r="IK62" s="118"/>
      <c r="IL62" s="118"/>
      <c r="IM62" s="118"/>
      <c r="IN62" s="118"/>
      <c r="IO62" s="118"/>
      <c r="IP62" s="118"/>
      <c r="IQ62" s="118"/>
      <c r="IR62" s="118"/>
      <c r="IS62" s="118"/>
      <c r="IT62" s="118"/>
      <c r="IU62" s="118"/>
      <c r="IV62" s="118"/>
      <c r="IW62" s="118"/>
    </row>
    <row r="63" customFormat="false" ht="18" hidden="true" customHeight="false" outlineLevel="0" collapsed="false">
      <c r="A63" s="104" t="s">
        <v>43</v>
      </c>
      <c r="B63" s="105"/>
      <c r="C63" s="105" t="s">
        <v>126</v>
      </c>
      <c r="D63" s="115"/>
      <c r="E63" s="116"/>
      <c r="F63" s="107" t="n">
        <f aca="false">'Filter Peak'!B29</f>
        <v>0</v>
      </c>
      <c r="G63" s="107" t="n">
        <f aca="false">'Filter Peak'!C29</f>
        <v>0</v>
      </c>
      <c r="H63" s="107" t="n">
        <f aca="false">'Filter Peak'!D29</f>
        <v>0</v>
      </c>
      <c r="I63" s="107" t="n">
        <f aca="false">'Filter Peak'!E29</f>
        <v>0</v>
      </c>
      <c r="J63" s="107" t="n">
        <f aca="false">'Filter Peak'!F29</f>
        <v>0</v>
      </c>
      <c r="K63" s="107" t="n">
        <f aca="false">'Filter Peak'!G29</f>
        <v>0</v>
      </c>
      <c r="L63" s="107" t="n">
        <f aca="false">'Filter Peak'!H29</f>
        <v>27760</v>
      </c>
      <c r="M63" s="107" t="n">
        <f aca="false">'Filter Peak'!I29</f>
        <v>0</v>
      </c>
      <c r="N63" s="117" t="n">
        <f aca="false">SUM(F63:M63)</f>
        <v>27760</v>
      </c>
      <c r="O63" s="117" t="n">
        <f aca="false">SUM('Filter Peak'!J29:U29)</f>
        <v>75536</v>
      </c>
      <c r="P63" s="117" t="n">
        <f aca="false">SUM('Filter Peak'!V29:AG29)</f>
        <v>5756</v>
      </c>
      <c r="Q63" s="107" t="n">
        <f aca="false">SUMIF('Filter Peak'!$AH$3:$IC$3,"=1",'Filter Peak'!$AH29:$IC29)</f>
        <v>0</v>
      </c>
      <c r="R63" s="107" t="n">
        <f aca="false">SUMIF('Filter Peak'!$AH$3:$IC$3,"=2",'Filter Peak'!$AH29:$IC29)</f>
        <v>0</v>
      </c>
      <c r="S63" s="107" t="n">
        <f aca="false">SUMIF('Filter Peak'!$AH$3:$IC$3,"=3",'Filter Peak'!$AH29:$IC29)</f>
        <v>0</v>
      </c>
      <c r="T63" s="107" t="n">
        <f aca="false">SUMIF('Filter Peak'!$AH$3:$IC$3,"=4",'Filter Peak'!$AH29:$IC29)</f>
        <v>0</v>
      </c>
      <c r="U63" s="117" t="n">
        <f aca="false">SUM(Q63:T63)</f>
        <v>0</v>
      </c>
      <c r="V63" s="108" t="n">
        <f aca="false">N63+O63+P63+U63</f>
        <v>109052</v>
      </c>
      <c r="W63" s="118"/>
      <c r="X63" s="107" t="n">
        <f aca="false">V63-VLOOKUP(A63,'Import Peak'!$A$3:$ID$37,238,FALSE())</f>
        <v>0</v>
      </c>
      <c r="Y63" s="118"/>
      <c r="Z63" s="118"/>
      <c r="AA63" s="118"/>
      <c r="AB63" s="118"/>
      <c r="AC63" s="118"/>
      <c r="AD63" s="126"/>
      <c r="AE63" s="114"/>
      <c r="AF63" s="114"/>
      <c r="AG63" s="114"/>
      <c r="AH63" s="85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8"/>
      <c r="BZ63" s="118"/>
      <c r="CA63" s="118"/>
      <c r="CB63" s="118"/>
      <c r="CC63" s="118"/>
      <c r="CD63" s="118"/>
      <c r="CE63" s="118"/>
      <c r="CF63" s="118"/>
      <c r="CG63" s="118"/>
      <c r="CH63" s="118"/>
      <c r="CI63" s="118"/>
      <c r="CJ63" s="118"/>
      <c r="CK63" s="118"/>
      <c r="CL63" s="118"/>
      <c r="CM63" s="118"/>
      <c r="CN63" s="118"/>
      <c r="CO63" s="118"/>
      <c r="CP63" s="118"/>
      <c r="CQ63" s="118"/>
      <c r="CR63" s="118"/>
      <c r="CS63" s="118"/>
      <c r="CT63" s="118"/>
      <c r="CU63" s="118"/>
      <c r="CV63" s="118"/>
      <c r="CW63" s="118"/>
      <c r="CX63" s="118"/>
      <c r="CY63" s="118"/>
      <c r="CZ63" s="118"/>
      <c r="DA63" s="118"/>
      <c r="DB63" s="118"/>
      <c r="DC63" s="118"/>
      <c r="DD63" s="118"/>
      <c r="DE63" s="118"/>
      <c r="DF63" s="118"/>
      <c r="DG63" s="118"/>
      <c r="DH63" s="118"/>
      <c r="DI63" s="118"/>
      <c r="DJ63" s="118"/>
      <c r="DK63" s="118"/>
      <c r="DL63" s="118"/>
      <c r="DM63" s="118"/>
      <c r="DN63" s="118"/>
      <c r="DO63" s="118"/>
      <c r="DP63" s="118"/>
      <c r="DQ63" s="118"/>
      <c r="DR63" s="118"/>
      <c r="DS63" s="118"/>
      <c r="DT63" s="118"/>
      <c r="DU63" s="118"/>
      <c r="DV63" s="118"/>
      <c r="DW63" s="118"/>
      <c r="DX63" s="118"/>
      <c r="DY63" s="118"/>
      <c r="DZ63" s="118"/>
      <c r="EA63" s="118"/>
      <c r="EB63" s="118"/>
      <c r="EC63" s="118"/>
      <c r="ED63" s="118"/>
      <c r="EE63" s="118"/>
      <c r="EF63" s="118"/>
      <c r="EG63" s="118"/>
      <c r="EH63" s="118"/>
      <c r="EI63" s="118"/>
      <c r="EJ63" s="118"/>
      <c r="EK63" s="118"/>
      <c r="EL63" s="118"/>
      <c r="EM63" s="118"/>
      <c r="EN63" s="118"/>
      <c r="EO63" s="118"/>
      <c r="EP63" s="118"/>
      <c r="EQ63" s="118"/>
      <c r="ER63" s="118"/>
      <c r="ES63" s="118"/>
      <c r="ET63" s="118"/>
      <c r="EU63" s="118"/>
      <c r="EV63" s="118"/>
      <c r="EW63" s="118"/>
      <c r="EX63" s="118"/>
      <c r="EY63" s="118"/>
      <c r="EZ63" s="118"/>
      <c r="FA63" s="118"/>
      <c r="FB63" s="118"/>
      <c r="FC63" s="118"/>
      <c r="FD63" s="118"/>
      <c r="FE63" s="118"/>
      <c r="FF63" s="118"/>
      <c r="FG63" s="118"/>
      <c r="FH63" s="118"/>
      <c r="FI63" s="118"/>
      <c r="FJ63" s="118"/>
      <c r="FK63" s="118"/>
      <c r="FL63" s="118"/>
      <c r="FM63" s="118"/>
      <c r="FN63" s="118"/>
      <c r="FO63" s="118"/>
      <c r="FP63" s="118"/>
      <c r="FQ63" s="118"/>
      <c r="FR63" s="118"/>
      <c r="FS63" s="118"/>
      <c r="FT63" s="118"/>
      <c r="FU63" s="118"/>
      <c r="FV63" s="118"/>
      <c r="FW63" s="118"/>
      <c r="FX63" s="118"/>
      <c r="FY63" s="118"/>
      <c r="FZ63" s="118"/>
      <c r="GA63" s="118"/>
      <c r="GB63" s="118"/>
      <c r="GC63" s="118"/>
      <c r="GD63" s="118"/>
      <c r="GE63" s="118"/>
      <c r="GF63" s="118"/>
      <c r="GG63" s="118"/>
      <c r="GH63" s="118"/>
      <c r="GI63" s="118"/>
      <c r="GJ63" s="118"/>
      <c r="GK63" s="118"/>
      <c r="GL63" s="118"/>
      <c r="GM63" s="118"/>
      <c r="GN63" s="118"/>
      <c r="GO63" s="118"/>
      <c r="GP63" s="118"/>
      <c r="GQ63" s="118"/>
      <c r="GR63" s="118"/>
      <c r="GS63" s="118"/>
      <c r="GT63" s="118"/>
      <c r="GU63" s="118"/>
      <c r="GV63" s="118"/>
      <c r="GW63" s="118"/>
      <c r="GX63" s="118"/>
      <c r="GY63" s="118"/>
      <c r="GZ63" s="118"/>
      <c r="HA63" s="118"/>
      <c r="HB63" s="118"/>
      <c r="HC63" s="118"/>
      <c r="HD63" s="118"/>
      <c r="HE63" s="118"/>
      <c r="HF63" s="118"/>
      <c r="HG63" s="118"/>
      <c r="HH63" s="118"/>
      <c r="HI63" s="118"/>
      <c r="HJ63" s="118"/>
      <c r="HK63" s="118"/>
      <c r="HL63" s="118"/>
      <c r="HM63" s="118"/>
      <c r="HN63" s="118"/>
      <c r="HO63" s="118"/>
      <c r="HP63" s="118"/>
      <c r="HQ63" s="118"/>
      <c r="HR63" s="118"/>
      <c r="HS63" s="118"/>
      <c r="HT63" s="118"/>
      <c r="HU63" s="118"/>
      <c r="HV63" s="118"/>
      <c r="HW63" s="118"/>
      <c r="HX63" s="118"/>
      <c r="HY63" s="118"/>
      <c r="HZ63" s="118"/>
      <c r="IA63" s="118"/>
      <c r="IB63" s="118"/>
      <c r="IC63" s="118"/>
      <c r="ID63" s="118"/>
      <c r="IE63" s="118"/>
      <c r="IF63" s="118"/>
      <c r="IG63" s="118"/>
      <c r="IH63" s="118"/>
      <c r="II63" s="118"/>
      <c r="IJ63" s="118"/>
      <c r="IK63" s="118"/>
      <c r="IL63" s="118"/>
      <c r="IM63" s="118"/>
      <c r="IN63" s="118"/>
      <c r="IO63" s="118"/>
      <c r="IP63" s="118"/>
      <c r="IQ63" s="118"/>
      <c r="IR63" s="118"/>
      <c r="IS63" s="118"/>
      <c r="IT63" s="118"/>
      <c r="IU63" s="118"/>
      <c r="IV63" s="118"/>
      <c r="IW63" s="118"/>
    </row>
    <row r="64" customFormat="false" ht="18.75" hidden="false" customHeight="false" outlineLevel="0" collapsed="false">
      <c r="A64" s="104" t="s">
        <v>44</v>
      </c>
      <c r="B64" s="105"/>
      <c r="C64" s="105" t="s">
        <v>119</v>
      </c>
      <c r="D64" s="115"/>
      <c r="E64" s="116"/>
      <c r="F64" s="107" t="n">
        <f aca="false">'Filter Peak'!B49</f>
        <v>0</v>
      </c>
      <c r="G64" s="107" t="n">
        <f aca="false">'Filter Peak'!C49</f>
        <v>0</v>
      </c>
      <c r="H64" s="107" t="n">
        <f aca="false">'Filter Peak'!D49</f>
        <v>0</v>
      </c>
      <c r="I64" s="107" t="n">
        <f aca="false">'Filter Peak'!E49</f>
        <v>0</v>
      </c>
      <c r="J64" s="107" t="n">
        <f aca="false">'Filter Peak'!F49</f>
        <v>0</v>
      </c>
      <c r="K64" s="107" t="n">
        <f aca="false">'Filter Peak'!G49</f>
        <v>0</v>
      </c>
      <c r="L64" s="107" t="n">
        <f aca="false">'Filter Peak'!H48</f>
        <v>40000</v>
      </c>
      <c r="M64" s="107" t="n">
        <f aca="false">'Filter Peak'!I48</f>
        <v>0</v>
      </c>
      <c r="N64" s="117" t="n">
        <f aca="false">SUM(F64:M64)</f>
        <v>40000</v>
      </c>
      <c r="O64" s="117" t="n">
        <f aca="false">SUM('Filter Peak'!J48:U48)</f>
        <v>-40000</v>
      </c>
      <c r="P64" s="117" t="n">
        <f aca="false">SUM('Filter Peak'!V48:AG48)</f>
        <v>0</v>
      </c>
      <c r="Q64" s="107" t="n">
        <f aca="false">SUMIF('Filter Peak'!$AH$3:$IC$3,"=1",'Filter Peak'!$AH48:$IC48)</f>
        <v>0</v>
      </c>
      <c r="R64" s="107" t="n">
        <f aca="false">SUMIF('Filter Peak'!$AH$3:$IC$3,"=2",'Filter Peak'!$AH48:$IC48)</f>
        <v>0</v>
      </c>
      <c r="S64" s="107" t="n">
        <f aca="false">SUMIF('Filter Peak'!$AH$3:$IC$3,"=3",'Filter Peak'!$AH48:$IC48)</f>
        <v>0</v>
      </c>
      <c r="T64" s="107" t="n">
        <f aca="false">SUMIF('Filter Peak'!$AH$3:$IC$3,"=4",'Filter Peak'!$AH48:$IC48)</f>
        <v>0</v>
      </c>
      <c r="U64" s="117" t="n">
        <f aca="false">SUM(Q64:T64)</f>
        <v>0</v>
      </c>
      <c r="V64" s="108" t="n">
        <f aca="false">N64+O64+P64+U64</f>
        <v>0</v>
      </c>
      <c r="W64" s="118"/>
      <c r="X64" s="107" t="n">
        <f aca="false">V64-VLOOKUP(A64,'Import Peak'!$A$3:$ID$37,238,FALSE())</f>
        <v>0</v>
      </c>
      <c r="Y64" s="118"/>
      <c r="Z64" s="118"/>
      <c r="AA64" s="118"/>
      <c r="AB64" s="118"/>
      <c r="AC64" s="118"/>
      <c r="AD64" s="126"/>
      <c r="AE64" s="114"/>
      <c r="AF64" s="114"/>
      <c r="AG64" s="114"/>
      <c r="AH64" s="85"/>
      <c r="AI64" s="118"/>
      <c r="AJ64" s="118"/>
      <c r="AK64" s="118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18"/>
      <c r="BH64" s="118"/>
      <c r="BI64" s="118"/>
      <c r="BJ64" s="118"/>
      <c r="BK64" s="118"/>
      <c r="BL64" s="118"/>
      <c r="BM64" s="118"/>
      <c r="BN64" s="118"/>
      <c r="BO64" s="118"/>
      <c r="BP64" s="118"/>
      <c r="BQ64" s="118"/>
      <c r="BR64" s="118"/>
      <c r="BS64" s="118"/>
      <c r="BT64" s="118"/>
      <c r="BU64" s="118"/>
      <c r="BV64" s="118"/>
      <c r="BW64" s="118"/>
      <c r="BX64" s="118"/>
      <c r="BY64" s="118"/>
      <c r="BZ64" s="118"/>
      <c r="CA64" s="118"/>
      <c r="CB64" s="118"/>
      <c r="CC64" s="118"/>
      <c r="CD64" s="118"/>
      <c r="CE64" s="118"/>
      <c r="CF64" s="118"/>
      <c r="CG64" s="118"/>
      <c r="CH64" s="118"/>
      <c r="CI64" s="118"/>
      <c r="CJ64" s="118"/>
      <c r="CK64" s="118"/>
      <c r="CL64" s="118"/>
      <c r="CM64" s="118"/>
      <c r="CN64" s="118"/>
      <c r="CO64" s="118"/>
      <c r="CP64" s="118"/>
      <c r="CQ64" s="118"/>
      <c r="CR64" s="118"/>
      <c r="CS64" s="118"/>
      <c r="CT64" s="118"/>
      <c r="CU64" s="118"/>
      <c r="CV64" s="118"/>
      <c r="CW64" s="118"/>
      <c r="CX64" s="118"/>
      <c r="CY64" s="118"/>
      <c r="CZ64" s="118"/>
      <c r="DA64" s="118"/>
      <c r="DB64" s="118"/>
      <c r="DC64" s="118"/>
      <c r="DD64" s="118"/>
      <c r="DE64" s="118"/>
      <c r="DF64" s="118"/>
      <c r="DG64" s="118"/>
      <c r="DH64" s="118"/>
      <c r="DI64" s="118"/>
      <c r="DJ64" s="118"/>
      <c r="DK64" s="118"/>
      <c r="DL64" s="118"/>
      <c r="DM64" s="118"/>
      <c r="DN64" s="118"/>
      <c r="DO64" s="118"/>
      <c r="DP64" s="118"/>
      <c r="DQ64" s="118"/>
      <c r="DR64" s="118"/>
      <c r="DS64" s="118"/>
      <c r="DT64" s="118"/>
      <c r="DU64" s="118"/>
      <c r="DV64" s="118"/>
      <c r="DW64" s="118"/>
      <c r="DX64" s="118"/>
      <c r="DY64" s="118"/>
      <c r="DZ64" s="118"/>
      <c r="EA64" s="118"/>
      <c r="EB64" s="118"/>
      <c r="EC64" s="118"/>
      <c r="ED64" s="118"/>
      <c r="EE64" s="118"/>
      <c r="EF64" s="118"/>
      <c r="EG64" s="118"/>
      <c r="EH64" s="118"/>
      <c r="EI64" s="118"/>
      <c r="EJ64" s="118"/>
      <c r="EK64" s="118"/>
      <c r="EL64" s="118"/>
      <c r="EM64" s="118"/>
      <c r="EN64" s="118"/>
      <c r="EO64" s="118"/>
      <c r="EP64" s="118"/>
      <c r="EQ64" s="118"/>
      <c r="ER64" s="118"/>
      <c r="ES64" s="118"/>
      <c r="ET64" s="118"/>
      <c r="EU64" s="118"/>
      <c r="EV64" s="118"/>
      <c r="EW64" s="118"/>
      <c r="EX64" s="118"/>
      <c r="EY64" s="118"/>
      <c r="EZ64" s="118"/>
      <c r="FA64" s="118"/>
      <c r="FB64" s="118"/>
      <c r="FC64" s="118"/>
      <c r="FD64" s="118"/>
      <c r="FE64" s="118"/>
      <c r="FF64" s="118"/>
      <c r="FG64" s="118"/>
      <c r="FH64" s="118"/>
      <c r="FI64" s="118"/>
      <c r="FJ64" s="118"/>
      <c r="FK64" s="118"/>
      <c r="FL64" s="118"/>
      <c r="FM64" s="118"/>
      <c r="FN64" s="118"/>
      <c r="FO64" s="118"/>
      <c r="FP64" s="118"/>
      <c r="FQ64" s="118"/>
      <c r="FR64" s="118"/>
      <c r="FS64" s="118"/>
      <c r="FT64" s="118"/>
      <c r="FU64" s="118"/>
      <c r="FV64" s="118"/>
      <c r="FW64" s="118"/>
      <c r="FX64" s="118"/>
      <c r="FY64" s="118"/>
      <c r="FZ64" s="118"/>
      <c r="GA64" s="118"/>
      <c r="GB64" s="118"/>
      <c r="GC64" s="118"/>
      <c r="GD64" s="118"/>
      <c r="GE64" s="118"/>
      <c r="GF64" s="118"/>
      <c r="GG64" s="118"/>
      <c r="GH64" s="118"/>
      <c r="GI64" s="118"/>
      <c r="GJ64" s="118"/>
      <c r="GK64" s="118"/>
      <c r="GL64" s="118"/>
      <c r="GM64" s="118"/>
      <c r="GN64" s="118"/>
      <c r="GO64" s="118"/>
      <c r="GP64" s="118"/>
      <c r="GQ64" s="118"/>
      <c r="GR64" s="118"/>
      <c r="GS64" s="118"/>
      <c r="GT64" s="118"/>
      <c r="GU64" s="118"/>
      <c r="GV64" s="118"/>
      <c r="GW64" s="118"/>
      <c r="GX64" s="118"/>
      <c r="GY64" s="118"/>
      <c r="GZ64" s="118"/>
      <c r="HA64" s="118"/>
      <c r="HB64" s="118"/>
      <c r="HC64" s="118"/>
      <c r="HD64" s="118"/>
      <c r="HE64" s="118"/>
      <c r="HF64" s="118"/>
      <c r="HG64" s="118"/>
      <c r="HH64" s="118"/>
      <c r="HI64" s="118"/>
      <c r="HJ64" s="118"/>
      <c r="HK64" s="118"/>
      <c r="HL64" s="118"/>
      <c r="HM64" s="118"/>
      <c r="HN64" s="118"/>
      <c r="HO64" s="118"/>
      <c r="HP64" s="118"/>
      <c r="HQ64" s="118"/>
      <c r="HR64" s="118"/>
      <c r="HS64" s="118"/>
      <c r="HT64" s="118"/>
      <c r="HU64" s="118"/>
      <c r="HV64" s="118"/>
      <c r="HW64" s="118"/>
      <c r="HX64" s="118"/>
      <c r="HY64" s="118"/>
      <c r="HZ64" s="118"/>
      <c r="IA64" s="118"/>
      <c r="IB64" s="118"/>
      <c r="IC64" s="118"/>
      <c r="ID64" s="118"/>
      <c r="IE64" s="118"/>
      <c r="IF64" s="118"/>
      <c r="IG64" s="118"/>
      <c r="IH64" s="118"/>
      <c r="II64" s="118"/>
      <c r="IJ64" s="118"/>
      <c r="IK64" s="118"/>
      <c r="IL64" s="118"/>
      <c r="IM64" s="118"/>
      <c r="IN64" s="118"/>
      <c r="IO64" s="118"/>
      <c r="IP64" s="118"/>
      <c r="IQ64" s="118"/>
      <c r="IR64" s="118"/>
      <c r="IS64" s="118"/>
      <c r="IT64" s="118"/>
      <c r="IU64" s="118"/>
      <c r="IV64" s="118"/>
      <c r="IW64" s="118"/>
    </row>
    <row r="65" customFormat="false" ht="21" hidden="false" customHeight="true" outlineLevel="0" collapsed="false">
      <c r="A65" s="119" t="s">
        <v>127</v>
      </c>
      <c r="B65" s="120" t="s">
        <v>99</v>
      </c>
      <c r="C65" s="119" t="s">
        <v>127</v>
      </c>
      <c r="D65" s="122"/>
      <c r="E65" s="123"/>
      <c r="F65" s="124" t="n">
        <f aca="false">F64+F61</f>
        <v>0</v>
      </c>
      <c r="G65" s="124" t="n">
        <f aca="false">G64+G61</f>
        <v>0</v>
      </c>
      <c r="H65" s="124" t="n">
        <f aca="false">H64+H61</f>
        <v>0</v>
      </c>
      <c r="I65" s="124" t="n">
        <f aca="false">I64+I61</f>
        <v>0</v>
      </c>
      <c r="J65" s="124" t="n">
        <f aca="false">J64+J61</f>
        <v>0</v>
      </c>
      <c r="K65" s="124" t="n">
        <f aca="false">K64+K61</f>
        <v>0</v>
      </c>
      <c r="L65" s="124" t="n">
        <f aca="false">L64+L61</f>
        <v>67760</v>
      </c>
      <c r="M65" s="124" t="n">
        <f aca="false">M64+M61</f>
        <v>-9732.22571540144</v>
      </c>
      <c r="N65" s="127" t="n">
        <f aca="false">N64+N61</f>
        <v>58027.7742845986</v>
      </c>
      <c r="O65" s="124" t="n">
        <f aca="false">O64+O61</f>
        <v>655.14072610539</v>
      </c>
      <c r="P65" s="127" t="n">
        <f aca="false">P64+P61</f>
        <v>-56737.5285571623</v>
      </c>
      <c r="Q65" s="124" t="n">
        <f aca="false">Q64+Q61</f>
        <v>-54357.2862398536</v>
      </c>
      <c r="R65" s="124" t="n">
        <f aca="false">R64+R61</f>
        <v>-42717.1683048934</v>
      </c>
      <c r="S65" s="124" t="n">
        <f aca="false">S64+S61</f>
        <v>-38602.7798301915</v>
      </c>
      <c r="T65" s="124" t="n">
        <f aca="false">T64+T61</f>
        <v>-39946.8674808056</v>
      </c>
      <c r="U65" s="127" t="n">
        <f aca="false">U64+U61</f>
        <v>-175624.101855744</v>
      </c>
      <c r="V65" s="128" t="n">
        <f aca="false">V64+V61</f>
        <v>-173678.715402203</v>
      </c>
      <c r="W65" s="118"/>
      <c r="X65" s="124"/>
      <c r="Y65" s="129"/>
      <c r="Z65" s="130"/>
      <c r="AA65" s="118"/>
      <c r="AB65" s="118"/>
      <c r="AC65" s="118"/>
      <c r="AD65" s="126"/>
      <c r="AE65" s="114"/>
      <c r="AF65" s="114"/>
      <c r="AG65" s="114"/>
      <c r="AH65" s="85"/>
      <c r="AI65" s="118"/>
      <c r="AJ65" s="118"/>
      <c r="AK65" s="118"/>
      <c r="AL65" s="118"/>
      <c r="AM65" s="118"/>
      <c r="AN65" s="118"/>
      <c r="AO65" s="118"/>
      <c r="AP65" s="118"/>
      <c r="AQ65" s="118"/>
      <c r="AR65" s="118"/>
      <c r="AS65" s="118"/>
      <c r="AT65" s="118"/>
      <c r="AU65" s="118"/>
      <c r="AV65" s="118"/>
      <c r="AW65" s="118"/>
      <c r="AX65" s="118"/>
      <c r="AY65" s="118"/>
      <c r="AZ65" s="118"/>
      <c r="BA65" s="118"/>
      <c r="BB65" s="118"/>
      <c r="BC65" s="118"/>
      <c r="BD65" s="118"/>
      <c r="BE65" s="118"/>
      <c r="BF65" s="118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  <c r="BR65" s="118"/>
      <c r="BS65" s="118"/>
      <c r="BT65" s="118"/>
      <c r="BU65" s="118"/>
      <c r="BV65" s="118"/>
      <c r="BW65" s="118"/>
      <c r="BX65" s="118"/>
      <c r="BY65" s="118"/>
      <c r="BZ65" s="118"/>
      <c r="CA65" s="118"/>
      <c r="CB65" s="118"/>
      <c r="CC65" s="118"/>
      <c r="CD65" s="118"/>
      <c r="CE65" s="118"/>
      <c r="CF65" s="118"/>
      <c r="CG65" s="118"/>
      <c r="CH65" s="118"/>
      <c r="CI65" s="118"/>
      <c r="CJ65" s="118"/>
      <c r="CK65" s="118"/>
      <c r="CL65" s="118"/>
      <c r="CM65" s="118"/>
      <c r="CN65" s="118"/>
      <c r="CO65" s="118"/>
      <c r="CP65" s="118"/>
      <c r="CQ65" s="118"/>
      <c r="CR65" s="118"/>
      <c r="CS65" s="118"/>
      <c r="CT65" s="118"/>
      <c r="CU65" s="118"/>
      <c r="CV65" s="118"/>
      <c r="CW65" s="118"/>
      <c r="CX65" s="118"/>
      <c r="CY65" s="118"/>
      <c r="CZ65" s="118"/>
      <c r="DA65" s="118"/>
      <c r="DB65" s="118"/>
      <c r="DC65" s="118"/>
      <c r="DD65" s="118"/>
      <c r="DE65" s="118"/>
      <c r="DF65" s="118"/>
      <c r="DG65" s="118"/>
      <c r="DH65" s="118"/>
      <c r="DI65" s="118"/>
      <c r="DJ65" s="118"/>
      <c r="DK65" s="118"/>
      <c r="DL65" s="118"/>
      <c r="DM65" s="118"/>
      <c r="DN65" s="118"/>
      <c r="DO65" s="118"/>
      <c r="DP65" s="118"/>
      <c r="DQ65" s="118"/>
      <c r="DR65" s="118"/>
      <c r="DS65" s="118"/>
      <c r="DT65" s="118"/>
      <c r="DU65" s="118"/>
      <c r="DV65" s="118"/>
      <c r="DW65" s="118"/>
      <c r="DX65" s="118"/>
      <c r="DY65" s="118"/>
      <c r="DZ65" s="118"/>
      <c r="EA65" s="118"/>
      <c r="EB65" s="118"/>
      <c r="EC65" s="118"/>
      <c r="ED65" s="118"/>
      <c r="EE65" s="118"/>
      <c r="EF65" s="118"/>
      <c r="EG65" s="118"/>
      <c r="EH65" s="118"/>
      <c r="EI65" s="118"/>
      <c r="EJ65" s="118"/>
      <c r="EK65" s="118"/>
      <c r="EL65" s="118"/>
      <c r="EM65" s="118"/>
      <c r="EN65" s="118"/>
      <c r="EO65" s="118"/>
      <c r="EP65" s="118"/>
      <c r="EQ65" s="118"/>
      <c r="ER65" s="118"/>
      <c r="ES65" s="118"/>
      <c r="ET65" s="118"/>
      <c r="EU65" s="118"/>
      <c r="EV65" s="118"/>
      <c r="EW65" s="118"/>
      <c r="EX65" s="118"/>
      <c r="EY65" s="118"/>
      <c r="EZ65" s="118"/>
      <c r="FA65" s="118"/>
      <c r="FB65" s="118"/>
      <c r="FC65" s="118"/>
      <c r="FD65" s="118"/>
      <c r="FE65" s="118"/>
      <c r="FF65" s="118"/>
      <c r="FG65" s="118"/>
      <c r="FH65" s="118"/>
      <c r="FI65" s="118"/>
      <c r="FJ65" s="118"/>
      <c r="FK65" s="118"/>
      <c r="FL65" s="118"/>
      <c r="FM65" s="118"/>
      <c r="FN65" s="118"/>
      <c r="FO65" s="118"/>
      <c r="FP65" s="118"/>
      <c r="FQ65" s="118"/>
      <c r="FR65" s="118"/>
      <c r="FS65" s="118"/>
      <c r="FT65" s="118"/>
      <c r="FU65" s="118"/>
      <c r="FV65" s="118"/>
      <c r="FW65" s="118"/>
      <c r="FX65" s="118"/>
      <c r="FY65" s="118"/>
      <c r="FZ65" s="118"/>
      <c r="GA65" s="118"/>
      <c r="GB65" s="118"/>
      <c r="GC65" s="118"/>
      <c r="GD65" s="118"/>
      <c r="GE65" s="118"/>
      <c r="GF65" s="118"/>
      <c r="GG65" s="118"/>
      <c r="GH65" s="118"/>
      <c r="GI65" s="118"/>
      <c r="GJ65" s="118"/>
      <c r="GK65" s="118"/>
      <c r="GL65" s="118"/>
      <c r="GM65" s="118"/>
      <c r="GN65" s="118"/>
      <c r="GO65" s="118"/>
      <c r="GP65" s="118"/>
      <c r="GQ65" s="118"/>
      <c r="GR65" s="118"/>
      <c r="GS65" s="118"/>
      <c r="GT65" s="118"/>
      <c r="GU65" s="118"/>
      <c r="GV65" s="118"/>
      <c r="GW65" s="118"/>
      <c r="GX65" s="118"/>
      <c r="GY65" s="118"/>
      <c r="GZ65" s="118"/>
      <c r="HA65" s="118"/>
      <c r="HB65" s="118"/>
      <c r="HC65" s="118"/>
      <c r="HD65" s="118"/>
      <c r="HE65" s="118"/>
      <c r="HF65" s="118"/>
      <c r="HG65" s="118"/>
      <c r="HH65" s="118"/>
      <c r="HI65" s="118"/>
      <c r="HJ65" s="118"/>
      <c r="HK65" s="118"/>
      <c r="HL65" s="118"/>
      <c r="HM65" s="118"/>
      <c r="HN65" s="118"/>
      <c r="HO65" s="118"/>
      <c r="HP65" s="118"/>
      <c r="HQ65" s="118"/>
      <c r="HR65" s="118"/>
      <c r="HS65" s="118"/>
      <c r="HT65" s="118"/>
      <c r="HU65" s="118"/>
      <c r="HV65" s="118"/>
      <c r="HW65" s="118"/>
      <c r="HX65" s="118"/>
      <c r="HY65" s="118"/>
      <c r="HZ65" s="118"/>
      <c r="IA65" s="118"/>
      <c r="IB65" s="118"/>
      <c r="IC65" s="118"/>
      <c r="ID65" s="118"/>
      <c r="IE65" s="118"/>
      <c r="IF65" s="118"/>
      <c r="IG65" s="118"/>
      <c r="IH65" s="118"/>
      <c r="II65" s="118"/>
      <c r="IJ65" s="118"/>
      <c r="IK65" s="118"/>
      <c r="IL65" s="118"/>
      <c r="IM65" s="118"/>
      <c r="IN65" s="118"/>
      <c r="IO65" s="118"/>
      <c r="IP65" s="118"/>
      <c r="IQ65" s="118"/>
      <c r="IR65" s="118"/>
      <c r="IS65" s="118"/>
      <c r="IT65" s="118"/>
      <c r="IU65" s="118"/>
      <c r="IV65" s="118"/>
      <c r="IW65" s="118"/>
    </row>
    <row r="66" customFormat="false" ht="21" hidden="false" customHeight="true" outlineLevel="0" collapsed="false">
      <c r="D66" s="158"/>
      <c r="E66" s="158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T66" s="160"/>
      <c r="U66" s="159"/>
    </row>
    <row r="67" customFormat="false" ht="21" hidden="false" customHeight="true" outlineLevel="0" collapsed="false">
      <c r="D67" s="161"/>
      <c r="E67" s="161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T67" s="162"/>
      <c r="U67" s="143"/>
    </row>
    <row r="68" customFormat="false" ht="21" hidden="false" customHeight="true" outlineLevel="0" collapsed="false">
      <c r="D68" s="161"/>
      <c r="E68" s="161"/>
      <c r="F68" s="143"/>
      <c r="G68" s="143"/>
      <c r="H68" s="143"/>
      <c r="I68" s="143"/>
      <c r="J68" s="143"/>
      <c r="K68" s="143"/>
      <c r="L68" s="143"/>
      <c r="M68" s="143"/>
      <c r="N68" s="143"/>
      <c r="O68" s="143"/>
      <c r="P68" s="143"/>
      <c r="T68" s="162"/>
      <c r="U68" s="143"/>
    </row>
    <row r="69" customFormat="false" ht="21" hidden="false" customHeight="true" outlineLevel="0" collapsed="false">
      <c r="D69" s="161"/>
      <c r="E69" s="161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T69" s="162"/>
      <c r="U69" s="143"/>
    </row>
    <row r="70" customFormat="false" ht="21" hidden="false" customHeight="true" outlineLevel="0" collapsed="false">
      <c r="D70" s="161"/>
      <c r="E70" s="161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T70" s="162"/>
      <c r="U70" s="143"/>
    </row>
    <row r="71" customFormat="false" ht="21" hidden="false" customHeight="true" outlineLevel="0" collapsed="false">
      <c r="D71" s="161"/>
      <c r="E71" s="161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T71" s="162"/>
      <c r="U71" s="143"/>
    </row>
    <row r="72" customFormat="false" ht="21" hidden="false" customHeight="true" outlineLevel="0" collapsed="false">
      <c r="D72" s="161"/>
      <c r="E72" s="161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T72" s="162"/>
      <c r="U72" s="143"/>
    </row>
    <row r="73" customFormat="false" ht="21" hidden="false" customHeight="true" outlineLevel="0" collapsed="false">
      <c r="D73" s="161"/>
      <c r="E73" s="161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T73" s="162"/>
      <c r="U73" s="143"/>
    </row>
    <row r="74" customFormat="false" ht="21" hidden="false" customHeight="true" outlineLevel="0" collapsed="false">
      <c r="D74" s="161"/>
      <c r="E74" s="161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T74" s="162"/>
      <c r="U74" s="143"/>
    </row>
    <row r="75" customFormat="false" ht="21" hidden="false" customHeight="true" outlineLevel="0" collapsed="false">
      <c r="D75" s="161"/>
      <c r="E75" s="161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T75" s="162"/>
      <c r="U75" s="143"/>
    </row>
    <row r="76" customFormat="false" ht="21" hidden="false" customHeight="true" outlineLevel="0" collapsed="false">
      <c r="D76" s="161"/>
      <c r="E76" s="161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T76" s="162"/>
      <c r="U76" s="143"/>
    </row>
    <row r="77" customFormat="false" ht="21" hidden="false" customHeight="true" outlineLevel="0" collapsed="false">
      <c r="D77" s="161"/>
      <c r="E77" s="161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T77" s="162"/>
      <c r="U77" s="143"/>
    </row>
    <row r="78" customFormat="false" ht="21" hidden="false" customHeight="true" outlineLevel="0" collapsed="false">
      <c r="D78" s="161"/>
      <c r="E78" s="161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T78" s="162"/>
      <c r="U78" s="143"/>
    </row>
    <row r="79" customFormat="false" ht="21" hidden="false" customHeight="true" outlineLevel="0" collapsed="false">
      <c r="D79" s="161"/>
      <c r="E79" s="161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T79" s="162"/>
      <c r="U79" s="143"/>
    </row>
    <row r="80" customFormat="false" ht="21" hidden="false" customHeight="true" outlineLevel="0" collapsed="false">
      <c r="D80" s="161"/>
      <c r="E80" s="161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T80" s="162"/>
      <c r="U80" s="143"/>
    </row>
    <row r="81" customFormat="false" ht="21" hidden="false" customHeight="true" outlineLevel="0" collapsed="false">
      <c r="D81" s="161"/>
      <c r="E81" s="161"/>
      <c r="F81" s="143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T81" s="162"/>
      <c r="U81" s="143"/>
    </row>
    <row r="82" customFormat="false" ht="21" hidden="false" customHeight="true" outlineLevel="0" collapsed="false">
      <c r="D82" s="161"/>
      <c r="E82" s="161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T82" s="162"/>
      <c r="U82" s="143"/>
    </row>
    <row r="83" customFormat="false" ht="21" hidden="false" customHeight="true" outlineLevel="0" collapsed="false">
      <c r="D83" s="161"/>
      <c r="E83" s="161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T83" s="162"/>
      <c r="U83" s="143"/>
    </row>
    <row r="84" customFormat="false" ht="21" hidden="false" customHeight="true" outlineLevel="0" collapsed="false">
      <c r="D84" s="161"/>
      <c r="E84" s="161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T84" s="162"/>
      <c r="U84" s="143"/>
    </row>
    <row r="85" customFormat="false" ht="21" hidden="false" customHeight="true" outlineLevel="0" collapsed="false">
      <c r="D85" s="161"/>
      <c r="E85" s="161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T85" s="162"/>
      <c r="U85" s="143"/>
    </row>
    <row r="86" customFormat="false" ht="21" hidden="false" customHeight="true" outlineLevel="0" collapsed="false">
      <c r="D86" s="161"/>
      <c r="E86" s="161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T86" s="162"/>
      <c r="U86" s="143"/>
    </row>
    <row r="87" customFormat="false" ht="21" hidden="false" customHeight="true" outlineLevel="0" collapsed="false">
      <c r="D87" s="161"/>
      <c r="E87" s="161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T87" s="162"/>
      <c r="U87" s="143"/>
    </row>
    <row r="88" customFormat="false" ht="21" hidden="false" customHeight="true" outlineLevel="0" collapsed="false">
      <c r="D88" s="161"/>
      <c r="E88" s="161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T88" s="162"/>
      <c r="U88" s="143"/>
    </row>
    <row r="89" customFormat="false" ht="21" hidden="false" customHeight="true" outlineLevel="0" collapsed="false">
      <c r="D89" s="161"/>
      <c r="E89" s="161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T89" s="162"/>
      <c r="U89" s="143"/>
    </row>
    <row r="90" customFormat="false" ht="21" hidden="false" customHeight="true" outlineLevel="0" collapsed="false">
      <c r="D90" s="161"/>
      <c r="E90" s="161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T90" s="162"/>
      <c r="U90" s="143"/>
    </row>
    <row r="91" customFormat="false" ht="21" hidden="false" customHeight="true" outlineLevel="0" collapsed="false">
      <c r="D91" s="161"/>
      <c r="E91" s="161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T91" s="162"/>
      <c r="U91" s="143"/>
    </row>
    <row r="92" customFormat="false" ht="21" hidden="false" customHeight="true" outlineLevel="0" collapsed="false">
      <c r="D92" s="161"/>
      <c r="E92" s="161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T92" s="162"/>
      <c r="U92" s="143"/>
    </row>
    <row r="93" customFormat="false" ht="21" hidden="false" customHeight="true" outlineLevel="0" collapsed="false">
      <c r="D93" s="161"/>
      <c r="E93" s="161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T93" s="162"/>
      <c r="U93" s="143"/>
    </row>
    <row r="94" customFormat="false" ht="21" hidden="false" customHeight="true" outlineLevel="0" collapsed="false">
      <c r="D94" s="161"/>
      <c r="E94" s="161"/>
      <c r="F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T94" s="162"/>
      <c r="U94" s="143"/>
    </row>
    <row r="95" customFormat="false" ht="21" hidden="false" customHeight="true" outlineLevel="0" collapsed="false">
      <c r="D95" s="161"/>
      <c r="E95" s="161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T95" s="162"/>
      <c r="U95" s="143"/>
    </row>
    <row r="96" customFormat="false" ht="21" hidden="false" customHeight="true" outlineLevel="0" collapsed="false">
      <c r="T96" s="162"/>
      <c r="U96" s="143"/>
    </row>
    <row r="97" customFormat="false" ht="21" hidden="false" customHeight="true" outlineLevel="0" collapsed="false">
      <c r="T97" s="162"/>
      <c r="U97" s="143"/>
    </row>
    <row r="98" customFormat="false" ht="21" hidden="false" customHeight="true" outlineLevel="0" collapsed="false">
      <c r="T98" s="162"/>
      <c r="U98" s="143"/>
    </row>
    <row r="99" customFormat="false" ht="21" hidden="false" customHeight="true" outlineLevel="0" collapsed="false">
      <c r="T99" s="162"/>
      <c r="U99" s="143"/>
    </row>
    <row r="100" customFormat="false" ht="21" hidden="false" customHeight="true" outlineLevel="0" collapsed="false">
      <c r="T100" s="162"/>
      <c r="U100" s="143"/>
    </row>
    <row r="101" customFormat="false" ht="21" hidden="false" customHeight="true" outlineLevel="0" collapsed="false">
      <c r="T101" s="162"/>
      <c r="U101" s="143"/>
    </row>
    <row r="102" customFormat="false" ht="21" hidden="false" customHeight="true" outlineLevel="0" collapsed="false">
      <c r="T102" s="162"/>
      <c r="U102" s="143"/>
    </row>
    <row r="103" customFormat="false" ht="21" hidden="false" customHeight="true" outlineLevel="0" collapsed="false">
      <c r="T103" s="162"/>
      <c r="U103" s="143"/>
    </row>
    <row r="104" customFormat="false" ht="21" hidden="false" customHeight="true" outlineLevel="0" collapsed="false">
      <c r="T104" s="162"/>
      <c r="U104" s="143"/>
    </row>
    <row r="105" customFormat="false" ht="21" hidden="false" customHeight="true" outlineLevel="0" collapsed="false">
      <c r="T105" s="162"/>
      <c r="U105" s="143"/>
    </row>
    <row r="106" customFormat="false" ht="21" hidden="false" customHeight="true" outlineLevel="0" collapsed="false">
      <c r="T106" s="162"/>
      <c r="U106" s="143"/>
    </row>
    <row r="107" customFormat="false" ht="21" hidden="false" customHeight="true" outlineLevel="0" collapsed="false">
      <c r="T107" s="162"/>
      <c r="U107" s="143"/>
    </row>
    <row r="108" customFormat="false" ht="21" hidden="false" customHeight="true" outlineLevel="0" collapsed="false">
      <c r="T108" s="162"/>
      <c r="U108" s="143"/>
    </row>
    <row r="109" customFormat="false" ht="21" hidden="false" customHeight="true" outlineLevel="0" collapsed="false">
      <c r="T109" s="162"/>
      <c r="U109" s="143"/>
    </row>
    <row r="110" customFormat="false" ht="21" hidden="false" customHeight="true" outlineLevel="0" collapsed="false">
      <c r="T110" s="162"/>
      <c r="U110" s="143"/>
    </row>
    <row r="111" customFormat="false" ht="21" hidden="false" customHeight="true" outlineLevel="0" collapsed="false">
      <c r="T111" s="162"/>
      <c r="U111" s="143"/>
    </row>
    <row r="112" customFormat="false" ht="21" hidden="false" customHeight="true" outlineLevel="0" collapsed="false">
      <c r="T112" s="162"/>
      <c r="U112" s="143"/>
    </row>
    <row r="113" customFormat="false" ht="21" hidden="false" customHeight="true" outlineLevel="0" collapsed="false">
      <c r="T113" s="162"/>
      <c r="U113" s="143"/>
    </row>
    <row r="114" customFormat="false" ht="21" hidden="false" customHeight="true" outlineLevel="0" collapsed="false">
      <c r="T114" s="162"/>
      <c r="U114" s="143"/>
    </row>
    <row r="115" customFormat="false" ht="21" hidden="false" customHeight="true" outlineLevel="0" collapsed="false">
      <c r="T115" s="162"/>
      <c r="U115" s="143"/>
    </row>
    <row r="116" customFormat="false" ht="21" hidden="false" customHeight="true" outlineLevel="0" collapsed="false">
      <c r="T116" s="162"/>
      <c r="U116" s="143"/>
    </row>
    <row r="117" customFormat="false" ht="21" hidden="false" customHeight="true" outlineLevel="0" collapsed="false">
      <c r="T117" s="162"/>
      <c r="U117" s="143"/>
    </row>
    <row r="118" customFormat="false" ht="21" hidden="false" customHeight="true" outlineLevel="0" collapsed="false">
      <c r="T118" s="162"/>
      <c r="U118" s="143"/>
    </row>
    <row r="119" customFormat="false" ht="21" hidden="false" customHeight="true" outlineLevel="0" collapsed="false">
      <c r="T119" s="162"/>
      <c r="U119" s="143"/>
    </row>
    <row r="120" customFormat="false" ht="21" hidden="false" customHeight="true" outlineLevel="0" collapsed="false">
      <c r="T120" s="162"/>
      <c r="U120" s="143"/>
    </row>
    <row r="121" customFormat="false" ht="21" hidden="false" customHeight="true" outlineLevel="0" collapsed="false">
      <c r="T121" s="162"/>
      <c r="U121" s="143"/>
    </row>
    <row r="122" customFormat="false" ht="21" hidden="false" customHeight="true" outlineLevel="0" collapsed="false">
      <c r="T122" s="162"/>
      <c r="U122" s="143"/>
    </row>
    <row r="123" customFormat="false" ht="21" hidden="false" customHeight="true" outlineLevel="0" collapsed="false">
      <c r="T123" s="162"/>
      <c r="U123" s="143"/>
    </row>
    <row r="124" customFormat="false" ht="21" hidden="false" customHeight="true" outlineLevel="0" collapsed="false"/>
    <row r="125" customFormat="false" ht="21" hidden="false" customHeight="true" outlineLevel="0" collapsed="false"/>
    <row r="126" customFormat="false" ht="21" hidden="false" customHeight="true" outlineLevel="0" collapsed="false"/>
    <row r="127" customFormat="false" ht="21" hidden="false" customHeight="true" outlineLevel="0" collapsed="false"/>
    <row r="128" customFormat="false" ht="21" hidden="false" customHeight="true" outlineLevel="0" collapsed="false"/>
    <row r="129" customFormat="false" ht="21" hidden="false" customHeight="true" outlineLevel="0" collapsed="false"/>
    <row r="130" customFormat="false" ht="21" hidden="false" customHeight="true" outlineLevel="0" collapsed="false"/>
    <row r="131" customFormat="false" ht="21" hidden="false" customHeight="true" outlineLevel="0" collapsed="false"/>
    <row r="132" customFormat="false" ht="21" hidden="false" customHeight="true" outlineLevel="0" collapsed="false"/>
    <row r="133" customFormat="false" ht="21" hidden="false" customHeight="true" outlineLevel="0" collapsed="false"/>
    <row r="134" customFormat="false" ht="21" hidden="false" customHeight="true" outlineLevel="0" collapsed="false"/>
    <row r="135" customFormat="false" ht="21" hidden="false" customHeight="true" outlineLevel="0" collapsed="false"/>
    <row r="136" customFormat="false" ht="21" hidden="false" customHeight="true" outlineLevel="0" collapsed="false"/>
    <row r="137" customFormat="false" ht="21" hidden="false" customHeight="true" outlineLevel="0" collapsed="false"/>
    <row r="138" customFormat="false" ht="21" hidden="false" customHeight="true" outlineLevel="0" collapsed="false"/>
    <row r="139" customFormat="false" ht="21" hidden="false" customHeight="true" outlineLevel="0" collapsed="false"/>
    <row r="140" customFormat="false" ht="21" hidden="false" customHeight="true" outlineLevel="0" collapsed="false"/>
    <row r="141" customFormat="false" ht="21" hidden="false" customHeight="true" outlineLevel="0" collapsed="false"/>
    <row r="142" customFormat="false" ht="21" hidden="false" customHeight="true" outlineLevel="0" collapsed="false"/>
    <row r="143" customFormat="false" ht="21" hidden="false" customHeight="true" outlineLevel="0" collapsed="false"/>
    <row r="144" customFormat="false" ht="21" hidden="false" customHeight="true" outlineLevel="0" collapsed="false"/>
    <row r="145" customFormat="false" ht="21" hidden="false" customHeight="true" outlineLevel="0" collapsed="false"/>
    <row r="146" customFormat="false" ht="21" hidden="false" customHeight="true" outlineLevel="0" collapsed="false"/>
    <row r="147" customFormat="false" ht="21" hidden="false" customHeight="true" outlineLevel="0" collapsed="false"/>
    <row r="148" customFormat="false" ht="21" hidden="false" customHeight="true" outlineLevel="0" collapsed="false"/>
    <row r="149" customFormat="false" ht="21" hidden="false" customHeight="true" outlineLevel="0" collapsed="false"/>
    <row r="150" customFormat="false" ht="21" hidden="false" customHeight="true" outlineLevel="0" collapsed="false"/>
    <row r="151" customFormat="false" ht="21" hidden="false" customHeight="true" outlineLevel="0" collapsed="false"/>
    <row r="152" customFormat="false" ht="21" hidden="false" customHeight="true" outlineLevel="0" collapsed="false"/>
    <row r="153" customFormat="false" ht="21" hidden="false" customHeight="true" outlineLevel="0" collapsed="false"/>
    <row r="154" customFormat="false" ht="21" hidden="false" customHeight="true" outlineLevel="0" collapsed="false"/>
    <row r="155" customFormat="false" ht="21" hidden="false" customHeight="true" outlineLevel="0" collapsed="false"/>
    <row r="156" customFormat="false" ht="21" hidden="false" customHeight="true" outlineLevel="0" collapsed="false"/>
    <row r="157" customFormat="false" ht="21" hidden="false" customHeight="true" outlineLevel="0" collapsed="false"/>
    <row r="158" customFormat="false" ht="21" hidden="false" customHeight="true" outlineLevel="0" collapsed="false"/>
    <row r="159" customFormat="false" ht="21" hidden="false" customHeight="true" outlineLevel="0" collapsed="false"/>
    <row r="160" customFormat="false" ht="21" hidden="false" customHeight="true" outlineLevel="0" collapsed="false"/>
    <row r="161" customFormat="false" ht="21" hidden="false" customHeight="true" outlineLevel="0" collapsed="false"/>
    <row r="162" customFormat="false" ht="21" hidden="false" customHeight="true" outlineLevel="0" collapsed="false"/>
    <row r="163" customFormat="false" ht="21" hidden="false" customHeight="true" outlineLevel="0" collapsed="false"/>
    <row r="164" customFormat="false" ht="21" hidden="false" customHeight="true" outlineLevel="0" collapsed="false"/>
    <row r="165" customFormat="false" ht="21" hidden="false" customHeight="true" outlineLevel="0" collapsed="false"/>
    <row r="166" customFormat="false" ht="21" hidden="false" customHeight="true" outlineLevel="0" collapsed="false"/>
    <row r="167" customFormat="false" ht="21" hidden="false" customHeight="true" outlineLevel="0" collapsed="false"/>
    <row r="168" customFormat="false" ht="21" hidden="false" customHeight="true" outlineLevel="0" collapsed="false"/>
    <row r="169" customFormat="false" ht="21" hidden="false" customHeight="true" outlineLevel="0" collapsed="false"/>
    <row r="170" customFormat="false" ht="21" hidden="false" customHeight="true" outlineLevel="0" collapsed="false"/>
    <row r="171" customFormat="false" ht="21" hidden="false" customHeight="true" outlineLevel="0" collapsed="false"/>
    <row r="172" customFormat="false" ht="21" hidden="false" customHeight="true" outlineLevel="0" collapsed="false"/>
    <row r="173" customFormat="false" ht="21" hidden="false" customHeight="true" outlineLevel="0" collapsed="false"/>
    <row r="174" customFormat="false" ht="21" hidden="false" customHeight="true" outlineLevel="0" collapsed="false"/>
    <row r="175" customFormat="false" ht="21" hidden="false" customHeight="true" outlineLevel="0" collapsed="false"/>
    <row r="176" customFormat="false" ht="21" hidden="false" customHeight="true" outlineLevel="0" collapsed="false"/>
    <row r="177" customFormat="false" ht="21" hidden="false" customHeight="true" outlineLevel="0" collapsed="false"/>
    <row r="178" customFormat="false" ht="21" hidden="false" customHeight="true" outlineLevel="0" collapsed="false"/>
    <row r="179" customFormat="false" ht="21" hidden="false" customHeight="true" outlineLevel="0" collapsed="false"/>
    <row r="180" customFormat="false" ht="21" hidden="false" customHeight="true" outlineLevel="0" collapsed="false"/>
    <row r="181" customFormat="false" ht="21" hidden="false" customHeight="true" outlineLevel="0" collapsed="false"/>
    <row r="182" customFormat="false" ht="21" hidden="false" customHeight="true" outlineLevel="0" collapsed="false"/>
    <row r="183" customFormat="false" ht="21" hidden="false" customHeight="true" outlineLevel="0" collapsed="false"/>
    <row r="184" customFormat="false" ht="21" hidden="false" customHeight="true" outlineLevel="0" collapsed="false"/>
    <row r="185" customFormat="false" ht="21" hidden="false" customHeight="true" outlineLevel="0" collapsed="false"/>
    <row r="186" customFormat="false" ht="21" hidden="false" customHeight="true" outlineLevel="0" collapsed="false"/>
    <row r="187" customFormat="false" ht="21" hidden="false" customHeight="true" outlineLevel="0" collapsed="false"/>
    <row r="188" customFormat="false" ht="21" hidden="false" customHeight="true" outlineLevel="0" collapsed="false"/>
    <row r="189" customFormat="false" ht="21" hidden="false" customHeight="true" outlineLevel="0" collapsed="false"/>
    <row r="190" customFormat="false" ht="21" hidden="false" customHeight="true" outlineLevel="0" collapsed="false"/>
    <row r="191" customFormat="false" ht="21" hidden="false" customHeight="true" outlineLevel="0" collapsed="false"/>
    <row r="192" customFormat="false" ht="21" hidden="false" customHeight="true" outlineLevel="0" collapsed="false"/>
    <row r="193" customFormat="false" ht="21" hidden="false" customHeight="true" outlineLevel="0" collapsed="false"/>
    <row r="194" customFormat="false" ht="21" hidden="false" customHeight="true" outlineLevel="0" collapsed="false"/>
    <row r="195" customFormat="false" ht="21" hidden="false" customHeight="true" outlineLevel="0" collapsed="false"/>
    <row r="196" customFormat="false" ht="21" hidden="false" customHeight="true" outlineLevel="0" collapsed="false"/>
    <row r="197" customFormat="false" ht="21" hidden="false" customHeight="true" outlineLevel="0" collapsed="false"/>
    <row r="198" customFormat="false" ht="21" hidden="false" customHeight="true" outlineLevel="0" collapsed="false"/>
    <row r="199" customFormat="false" ht="21" hidden="false" customHeight="true" outlineLevel="0" collapsed="false"/>
    <row r="200" customFormat="false" ht="21" hidden="false" customHeight="true" outlineLevel="0" collapsed="false"/>
    <row r="201" customFormat="false" ht="21" hidden="false" customHeight="true" outlineLevel="0" collapsed="false"/>
    <row r="202" customFormat="false" ht="21" hidden="false" customHeight="true" outlineLevel="0" collapsed="false"/>
    <row r="203" customFormat="false" ht="21" hidden="false" customHeight="true" outlineLevel="0" collapsed="false"/>
    <row r="204" customFormat="false" ht="21" hidden="false" customHeight="true" outlineLevel="0" collapsed="false"/>
    <row r="205" customFormat="false" ht="21" hidden="false" customHeight="true" outlineLevel="0" collapsed="false"/>
    <row r="206" customFormat="false" ht="21" hidden="false" customHeight="true" outlineLevel="0" collapsed="false"/>
    <row r="207" customFormat="false" ht="21" hidden="false" customHeight="true" outlineLevel="0" collapsed="false"/>
    <row r="208" customFormat="false" ht="21" hidden="false" customHeight="true" outlineLevel="0" collapsed="false"/>
    <row r="209" customFormat="false" ht="21" hidden="false" customHeight="true" outlineLevel="0" collapsed="false"/>
    <row r="210" customFormat="false" ht="21" hidden="false" customHeight="true" outlineLevel="0" collapsed="false"/>
    <row r="211" customFormat="false" ht="21" hidden="false" customHeight="true" outlineLevel="0" collapsed="false"/>
    <row r="212" customFormat="false" ht="21" hidden="false" customHeight="true" outlineLevel="0" collapsed="false"/>
    <row r="213" customFormat="false" ht="21" hidden="false" customHeight="true" outlineLevel="0" collapsed="false"/>
    <row r="214" customFormat="false" ht="21" hidden="false" customHeight="true" outlineLevel="0" collapsed="false"/>
    <row r="215" customFormat="false" ht="21" hidden="false" customHeight="true" outlineLevel="0" collapsed="false"/>
    <row r="216" customFormat="false" ht="21" hidden="false" customHeight="true" outlineLevel="0" collapsed="false"/>
    <row r="217" customFormat="false" ht="21" hidden="false" customHeight="true" outlineLevel="0" collapsed="false"/>
    <row r="218" customFormat="false" ht="21" hidden="false" customHeight="true" outlineLevel="0" collapsed="false"/>
    <row r="219" customFormat="false" ht="21" hidden="false" customHeight="true" outlineLevel="0" collapsed="false"/>
    <row r="220" customFormat="false" ht="21" hidden="false" customHeight="true" outlineLevel="0" collapsed="false"/>
    <row r="221" customFormat="false" ht="21" hidden="false" customHeight="true" outlineLevel="0" collapsed="false"/>
    <row r="222" customFormat="false" ht="21" hidden="false" customHeight="true" outlineLevel="0" collapsed="false"/>
    <row r="223" customFormat="false" ht="21" hidden="false" customHeight="true" outlineLevel="0" collapsed="false"/>
    <row r="224" customFormat="false" ht="21" hidden="false" customHeight="true" outlineLevel="0" collapsed="false"/>
    <row r="225" customFormat="false" ht="21" hidden="false" customHeight="true" outlineLevel="0" collapsed="false"/>
    <row r="226" customFormat="false" ht="21" hidden="false" customHeight="true" outlineLevel="0" collapsed="false"/>
    <row r="227" customFormat="false" ht="21" hidden="false" customHeight="true" outlineLevel="0" collapsed="false"/>
    <row r="228" customFormat="false" ht="21" hidden="false" customHeight="true" outlineLevel="0" collapsed="false"/>
    <row r="229" customFormat="false" ht="21" hidden="false" customHeight="true" outlineLevel="0" collapsed="false"/>
    <row r="230" customFormat="false" ht="21" hidden="false" customHeight="true" outlineLevel="0" collapsed="false"/>
    <row r="231" customFormat="false" ht="21" hidden="false" customHeight="true" outlineLevel="0" collapsed="false"/>
    <row r="232" customFormat="false" ht="21" hidden="false" customHeight="true" outlineLevel="0" collapsed="false"/>
    <row r="233" customFormat="false" ht="21" hidden="false" customHeight="true" outlineLevel="0" collapsed="false"/>
    <row r="234" customFormat="false" ht="21" hidden="false" customHeight="true" outlineLevel="0" collapsed="false"/>
    <row r="235" customFormat="false" ht="21" hidden="false" customHeight="true" outlineLevel="0" collapsed="false"/>
    <row r="236" customFormat="false" ht="21" hidden="false" customHeight="true" outlineLevel="0" collapsed="false"/>
    <row r="237" customFormat="false" ht="21" hidden="false" customHeight="true" outlineLevel="0" collapsed="false"/>
    <row r="238" customFormat="false" ht="21" hidden="false" customHeight="true" outlineLevel="0" collapsed="false"/>
    <row r="239" customFormat="false" ht="21" hidden="false" customHeight="true" outlineLevel="0" collapsed="false"/>
    <row r="240" customFormat="false" ht="21" hidden="false" customHeight="true" outlineLevel="0" collapsed="false"/>
    <row r="241" customFormat="false" ht="21" hidden="false" customHeight="true" outlineLevel="0" collapsed="false"/>
    <row r="242" customFormat="false" ht="21" hidden="false" customHeight="true" outlineLevel="0" collapsed="false"/>
    <row r="243" customFormat="false" ht="21" hidden="false" customHeight="true" outlineLevel="0" collapsed="false"/>
    <row r="244" customFormat="false" ht="21" hidden="false" customHeight="true" outlineLevel="0" collapsed="false"/>
    <row r="245" customFormat="false" ht="21" hidden="false" customHeight="true" outlineLevel="0" collapsed="false"/>
    <row r="246" customFormat="false" ht="21" hidden="false" customHeight="true" outlineLevel="0" collapsed="false"/>
    <row r="247" customFormat="false" ht="21" hidden="false" customHeight="true" outlineLevel="0" collapsed="false"/>
    <row r="248" customFormat="false" ht="21" hidden="false" customHeight="true" outlineLevel="0" collapsed="false"/>
    <row r="249" customFormat="false" ht="21" hidden="false" customHeight="true" outlineLevel="0" collapsed="false"/>
    <row r="250" customFormat="false" ht="21" hidden="false" customHeight="true" outlineLevel="0" collapsed="false"/>
    <row r="251" customFormat="false" ht="21" hidden="false" customHeight="true" outlineLevel="0" collapsed="false"/>
    <row r="252" customFormat="false" ht="21" hidden="false" customHeight="true" outlineLevel="0" collapsed="false"/>
    <row r="253" customFormat="false" ht="21" hidden="false" customHeight="true" outlineLevel="0" collapsed="false"/>
    <row r="254" customFormat="false" ht="21" hidden="false" customHeight="true" outlineLevel="0" collapsed="false"/>
    <row r="255" customFormat="false" ht="21" hidden="false" customHeight="true" outlineLevel="0" collapsed="false"/>
    <row r="256" customFormat="false" ht="21" hidden="false" customHeight="true" outlineLevel="0" collapsed="false"/>
    <row r="257" customFormat="false" ht="21" hidden="false" customHeight="true" outlineLevel="0" collapsed="false"/>
    <row r="258" customFormat="false" ht="21" hidden="false" customHeight="true" outlineLevel="0" collapsed="false"/>
    <row r="259" customFormat="false" ht="21" hidden="false" customHeight="true" outlineLevel="0" collapsed="false"/>
    <row r="260" customFormat="false" ht="21" hidden="false" customHeight="true" outlineLevel="0" collapsed="false"/>
    <row r="261" customFormat="false" ht="21" hidden="false" customHeight="true" outlineLevel="0" collapsed="false"/>
    <row r="262" customFormat="false" ht="21" hidden="false" customHeight="true" outlineLevel="0" collapsed="false"/>
    <row r="263" customFormat="false" ht="21" hidden="false" customHeight="true" outlineLevel="0" collapsed="false"/>
    <row r="264" customFormat="false" ht="21" hidden="false" customHeight="true" outlineLevel="0" collapsed="false"/>
    <row r="265" customFormat="false" ht="21" hidden="false" customHeight="true" outlineLevel="0" collapsed="false"/>
    <row r="266" customFormat="false" ht="21" hidden="false" customHeight="true" outlineLevel="0" collapsed="false"/>
    <row r="267" customFormat="false" ht="21" hidden="false" customHeight="true" outlineLevel="0" collapsed="false"/>
    <row r="268" customFormat="false" ht="21" hidden="false" customHeight="true" outlineLevel="0" collapsed="false"/>
    <row r="269" customFormat="false" ht="21" hidden="false" customHeight="true" outlineLevel="0" collapsed="false"/>
    <row r="270" customFormat="false" ht="21" hidden="false" customHeight="true" outlineLevel="0" collapsed="false"/>
    <row r="271" customFormat="false" ht="21" hidden="false" customHeight="true" outlineLevel="0" collapsed="false"/>
    <row r="272" customFormat="false" ht="21" hidden="false" customHeight="true" outlineLevel="0" collapsed="false"/>
    <row r="273" customFormat="false" ht="21" hidden="false" customHeight="true" outlineLevel="0" collapsed="false"/>
    <row r="274" customFormat="false" ht="21" hidden="false" customHeight="true" outlineLevel="0" collapsed="false"/>
    <row r="275" customFormat="false" ht="21" hidden="false" customHeight="true" outlineLevel="0" collapsed="false"/>
    <row r="276" customFormat="false" ht="21" hidden="false" customHeight="true" outlineLevel="0" collapsed="false"/>
    <row r="277" customFormat="false" ht="21" hidden="false" customHeight="true" outlineLevel="0" collapsed="false"/>
    <row r="278" customFormat="false" ht="21" hidden="false" customHeight="true" outlineLevel="0" collapsed="false"/>
    <row r="279" customFormat="false" ht="21" hidden="false" customHeight="true" outlineLevel="0" collapsed="false"/>
    <row r="280" customFormat="false" ht="21" hidden="false" customHeight="true" outlineLevel="0" collapsed="false"/>
    <row r="281" customFormat="false" ht="21" hidden="false" customHeight="true" outlineLevel="0" collapsed="false"/>
    <row r="282" customFormat="false" ht="21" hidden="false" customHeight="true" outlineLevel="0" collapsed="false"/>
    <row r="283" customFormat="false" ht="21" hidden="false" customHeight="true" outlineLevel="0" collapsed="false"/>
    <row r="284" customFormat="false" ht="21" hidden="false" customHeight="true" outlineLevel="0" collapsed="false"/>
    <row r="285" customFormat="false" ht="21" hidden="false" customHeight="true" outlineLevel="0" collapsed="false"/>
    <row r="286" customFormat="false" ht="21" hidden="false" customHeight="true" outlineLevel="0" collapsed="false"/>
    <row r="287" customFormat="false" ht="21" hidden="false" customHeight="true" outlineLevel="0" collapsed="false"/>
    <row r="288" customFormat="false" ht="21" hidden="false" customHeight="true" outlineLevel="0" collapsed="false"/>
    <row r="289" customFormat="false" ht="21" hidden="false" customHeight="true" outlineLevel="0" collapsed="false"/>
    <row r="290" customFormat="false" ht="21" hidden="false" customHeight="true" outlineLevel="0" collapsed="false"/>
    <row r="291" customFormat="false" ht="21" hidden="false" customHeight="true" outlineLevel="0" collapsed="false"/>
    <row r="292" customFormat="false" ht="21" hidden="false" customHeight="true" outlineLevel="0" collapsed="false"/>
    <row r="293" customFormat="false" ht="21" hidden="false" customHeight="true" outlineLevel="0" collapsed="false"/>
    <row r="294" customFormat="false" ht="21" hidden="false" customHeight="true" outlineLevel="0" collapsed="false"/>
    <row r="295" customFormat="false" ht="21" hidden="false" customHeight="true" outlineLevel="0" collapsed="false"/>
    <row r="296" customFormat="false" ht="21" hidden="false" customHeight="true" outlineLevel="0" collapsed="false"/>
    <row r="297" customFormat="false" ht="21" hidden="false" customHeight="true" outlineLevel="0" collapsed="false"/>
    <row r="298" customFormat="false" ht="21" hidden="false" customHeight="true" outlineLevel="0" collapsed="false"/>
    <row r="299" customFormat="false" ht="21" hidden="false" customHeight="true" outlineLevel="0" collapsed="false"/>
    <row r="300" customFormat="false" ht="21" hidden="false" customHeight="true" outlineLevel="0" collapsed="false"/>
    <row r="301" customFormat="false" ht="21" hidden="false" customHeight="true" outlineLevel="0" collapsed="false"/>
    <row r="302" customFormat="false" ht="21" hidden="false" customHeight="true" outlineLevel="0" collapsed="false"/>
    <row r="303" customFormat="false" ht="21" hidden="false" customHeight="true" outlineLevel="0" collapsed="false"/>
    <row r="304" customFormat="false" ht="21" hidden="false" customHeight="true" outlineLevel="0" collapsed="false"/>
    <row r="305" customFormat="false" ht="21" hidden="false" customHeight="true" outlineLevel="0" collapsed="false"/>
    <row r="306" customFormat="false" ht="21" hidden="false" customHeight="true" outlineLevel="0" collapsed="false"/>
    <row r="307" customFormat="false" ht="21" hidden="false" customHeight="true" outlineLevel="0" collapsed="false"/>
    <row r="308" customFormat="false" ht="21" hidden="false" customHeight="true" outlineLevel="0" collapsed="false"/>
    <row r="309" customFormat="false" ht="21" hidden="false" customHeight="true" outlineLevel="0" collapsed="false"/>
    <row r="310" customFormat="false" ht="21" hidden="false" customHeight="true" outlineLevel="0" collapsed="false"/>
    <row r="311" customFormat="false" ht="21" hidden="false" customHeight="true" outlineLevel="0" collapsed="false"/>
    <row r="312" customFormat="false" ht="21" hidden="false" customHeight="true" outlineLevel="0" collapsed="false"/>
    <row r="313" customFormat="false" ht="21" hidden="false" customHeight="true" outlineLevel="0" collapsed="false"/>
    <row r="314" customFormat="false" ht="21" hidden="false" customHeight="true" outlineLevel="0" collapsed="false"/>
    <row r="315" customFormat="false" ht="21" hidden="false" customHeight="true" outlineLevel="0" collapsed="false"/>
    <row r="316" customFormat="false" ht="21" hidden="false" customHeight="true" outlineLevel="0" collapsed="false"/>
    <row r="317" customFormat="false" ht="21" hidden="false" customHeight="true" outlineLevel="0" collapsed="false"/>
    <row r="318" customFormat="false" ht="21" hidden="false" customHeight="true" outlineLevel="0" collapsed="false"/>
    <row r="319" customFormat="false" ht="21" hidden="false" customHeight="true" outlineLevel="0" collapsed="false"/>
    <row r="320" customFormat="false" ht="21" hidden="false" customHeight="true" outlineLevel="0" collapsed="false"/>
    <row r="321" customFormat="false" ht="21" hidden="false" customHeight="true" outlineLevel="0" collapsed="false"/>
    <row r="322" customFormat="false" ht="21" hidden="false" customHeight="true" outlineLevel="0" collapsed="false"/>
    <row r="323" customFormat="false" ht="21" hidden="false" customHeight="true" outlineLevel="0" collapsed="false"/>
    <row r="324" customFormat="false" ht="21" hidden="false" customHeight="true" outlineLevel="0" collapsed="false"/>
    <row r="325" customFormat="false" ht="21" hidden="false" customHeight="true" outlineLevel="0" collapsed="false"/>
    <row r="326" customFormat="false" ht="21" hidden="false" customHeight="true" outlineLevel="0" collapsed="false"/>
    <row r="327" customFormat="false" ht="21" hidden="false" customHeight="true" outlineLevel="0" collapsed="false"/>
    <row r="328" customFormat="false" ht="21" hidden="false" customHeight="true" outlineLevel="0" collapsed="false"/>
    <row r="329" customFormat="false" ht="21" hidden="false" customHeight="true" outlineLevel="0" collapsed="false"/>
    <row r="330" customFormat="false" ht="21" hidden="false" customHeight="true" outlineLevel="0" collapsed="false"/>
    <row r="331" customFormat="false" ht="21" hidden="false" customHeight="true" outlineLevel="0" collapsed="false"/>
    <row r="332" customFormat="false" ht="21" hidden="false" customHeight="true" outlineLevel="0" collapsed="false"/>
    <row r="333" customFormat="false" ht="21" hidden="false" customHeight="true" outlineLevel="0" collapsed="false"/>
    <row r="334" customFormat="false" ht="21" hidden="false" customHeight="true" outlineLevel="0" collapsed="false"/>
    <row r="335" customFormat="false" ht="21" hidden="false" customHeight="true" outlineLevel="0" collapsed="false"/>
    <row r="336" customFormat="false" ht="21" hidden="false" customHeight="true" outlineLevel="0" collapsed="false"/>
    <row r="337" customFormat="false" ht="21" hidden="false" customHeight="true" outlineLevel="0" collapsed="false"/>
    <row r="338" customFormat="false" ht="21" hidden="false" customHeight="true" outlineLevel="0" collapsed="false"/>
    <row r="339" customFormat="false" ht="21" hidden="false" customHeight="true" outlineLevel="0" collapsed="false"/>
    <row r="340" customFormat="false" ht="21" hidden="false" customHeight="true" outlineLevel="0" collapsed="false"/>
    <row r="341" customFormat="false" ht="21" hidden="false" customHeight="true" outlineLevel="0" collapsed="false"/>
    <row r="342" customFormat="false" ht="21" hidden="false" customHeight="true" outlineLevel="0" collapsed="false"/>
    <row r="343" customFormat="false" ht="21" hidden="false" customHeight="true" outlineLevel="0" collapsed="false"/>
    <row r="344" customFormat="false" ht="21" hidden="false" customHeight="true" outlineLevel="0" collapsed="false"/>
    <row r="345" customFormat="false" ht="21" hidden="false" customHeight="true" outlineLevel="0" collapsed="false"/>
    <row r="346" customFormat="false" ht="21" hidden="false" customHeight="true" outlineLevel="0" collapsed="false"/>
    <row r="347" customFormat="false" ht="21" hidden="false" customHeight="true" outlineLevel="0" collapsed="false"/>
    <row r="348" customFormat="false" ht="21" hidden="false" customHeight="true" outlineLevel="0" collapsed="false"/>
    <row r="349" customFormat="false" ht="21" hidden="false" customHeight="true" outlineLevel="0" collapsed="false"/>
    <row r="350" customFormat="false" ht="21" hidden="false" customHeight="true" outlineLevel="0" collapsed="false"/>
    <row r="351" customFormat="false" ht="21" hidden="false" customHeight="true" outlineLevel="0" collapsed="false"/>
    <row r="352" customFormat="false" ht="21" hidden="false" customHeight="true" outlineLevel="0" collapsed="false"/>
    <row r="353" customFormat="false" ht="21" hidden="false" customHeight="true" outlineLevel="0" collapsed="false"/>
    <row r="354" customFormat="false" ht="21" hidden="false" customHeight="true" outlineLevel="0" collapsed="false"/>
    <row r="355" customFormat="false" ht="21" hidden="false" customHeight="true" outlineLevel="0" collapsed="false"/>
    <row r="356" customFormat="false" ht="21" hidden="false" customHeight="true" outlineLevel="0" collapsed="false"/>
    <row r="357" customFormat="false" ht="21" hidden="false" customHeight="true" outlineLevel="0" collapsed="false"/>
    <row r="358" customFormat="false" ht="21" hidden="false" customHeight="true" outlineLevel="0" collapsed="false"/>
    <row r="359" customFormat="false" ht="21" hidden="false" customHeight="true" outlineLevel="0" collapsed="false"/>
    <row r="360" customFormat="false" ht="21" hidden="false" customHeight="true" outlineLevel="0" collapsed="false"/>
    <row r="361" customFormat="false" ht="21" hidden="false" customHeight="true" outlineLevel="0" collapsed="false"/>
    <row r="362" customFormat="false" ht="21" hidden="false" customHeight="true" outlineLevel="0" collapsed="false"/>
    <row r="363" customFormat="false" ht="21" hidden="false" customHeight="true" outlineLevel="0" collapsed="false"/>
    <row r="364" customFormat="false" ht="21" hidden="false" customHeight="true" outlineLevel="0" collapsed="false"/>
    <row r="365" customFormat="false" ht="21" hidden="false" customHeight="true" outlineLevel="0" collapsed="false"/>
    <row r="366" customFormat="false" ht="21" hidden="false" customHeight="true" outlineLevel="0" collapsed="false"/>
    <row r="367" customFormat="false" ht="21" hidden="false" customHeight="true" outlineLevel="0" collapsed="false"/>
    <row r="368" customFormat="false" ht="21" hidden="false" customHeight="true" outlineLevel="0" collapsed="false"/>
    <row r="369" customFormat="false" ht="21" hidden="false" customHeight="true" outlineLevel="0" collapsed="false"/>
    <row r="370" customFormat="false" ht="21" hidden="false" customHeight="true" outlineLevel="0" collapsed="false"/>
    <row r="371" customFormat="false" ht="21" hidden="false" customHeight="true" outlineLevel="0" collapsed="false"/>
    <row r="372" customFormat="false" ht="21" hidden="false" customHeight="true" outlineLevel="0" collapsed="false"/>
    <row r="373" customFormat="false" ht="21" hidden="false" customHeight="true" outlineLevel="0" collapsed="false"/>
    <row r="374" customFormat="false" ht="21" hidden="false" customHeight="true" outlineLevel="0" collapsed="false"/>
    <row r="375" customFormat="false" ht="21" hidden="false" customHeight="true" outlineLevel="0" collapsed="false"/>
    <row r="376" customFormat="false" ht="21" hidden="false" customHeight="true" outlineLevel="0" collapsed="false"/>
    <row r="377" customFormat="false" ht="21" hidden="false" customHeight="true" outlineLevel="0" collapsed="false"/>
    <row r="378" customFormat="false" ht="21" hidden="false" customHeight="true" outlineLevel="0" collapsed="false"/>
    <row r="379" customFormat="false" ht="21" hidden="false" customHeight="true" outlineLevel="0" collapsed="false"/>
    <row r="380" customFormat="false" ht="21" hidden="false" customHeight="true" outlineLevel="0" collapsed="false"/>
    <row r="381" customFormat="false" ht="21" hidden="false" customHeight="true" outlineLevel="0" collapsed="false"/>
    <row r="382" customFormat="false" ht="21" hidden="false" customHeight="true" outlineLevel="0" collapsed="false"/>
    <row r="383" customFormat="false" ht="21" hidden="false" customHeight="true" outlineLevel="0" collapsed="false"/>
    <row r="384" customFormat="false" ht="21" hidden="false" customHeight="true" outlineLevel="0" collapsed="false"/>
    <row r="385" customFormat="false" ht="21" hidden="false" customHeight="true" outlineLevel="0" collapsed="false"/>
    <row r="386" customFormat="false" ht="21" hidden="false" customHeight="true" outlineLevel="0" collapsed="false"/>
    <row r="387" customFormat="false" ht="21" hidden="false" customHeight="true" outlineLevel="0" collapsed="false"/>
    <row r="388" customFormat="false" ht="21" hidden="false" customHeight="true" outlineLevel="0" collapsed="false"/>
    <row r="389" customFormat="false" ht="21" hidden="false" customHeight="true" outlineLevel="0" collapsed="false"/>
    <row r="390" customFormat="false" ht="21" hidden="false" customHeight="true" outlineLevel="0" collapsed="false"/>
    <row r="391" customFormat="false" ht="21" hidden="false" customHeight="true" outlineLevel="0" collapsed="false"/>
    <row r="392" customFormat="false" ht="21" hidden="false" customHeight="true" outlineLevel="0" collapsed="false"/>
    <row r="393" customFormat="false" ht="21" hidden="false" customHeight="true" outlineLevel="0" collapsed="false"/>
    <row r="394" customFormat="false" ht="21" hidden="false" customHeight="true" outlineLevel="0" collapsed="false"/>
    <row r="395" customFormat="false" ht="21" hidden="false" customHeight="true" outlineLevel="0" collapsed="false"/>
    <row r="396" customFormat="false" ht="21" hidden="false" customHeight="true" outlineLevel="0" collapsed="false"/>
    <row r="397" customFormat="false" ht="21" hidden="false" customHeight="true" outlineLevel="0" collapsed="false"/>
    <row r="398" customFormat="false" ht="21" hidden="false" customHeight="true" outlineLevel="0" collapsed="false"/>
    <row r="399" customFormat="false" ht="21" hidden="false" customHeight="true" outlineLevel="0" collapsed="false"/>
    <row r="400" customFormat="false" ht="21" hidden="false" customHeight="true" outlineLevel="0" collapsed="false"/>
    <row r="401" customFormat="false" ht="21" hidden="false" customHeight="true" outlineLevel="0" collapsed="false"/>
    <row r="402" customFormat="false" ht="21" hidden="false" customHeight="true" outlineLevel="0" collapsed="false"/>
    <row r="403" customFormat="false" ht="21" hidden="false" customHeight="true" outlineLevel="0" collapsed="false"/>
    <row r="404" customFormat="false" ht="21" hidden="false" customHeight="true" outlineLevel="0" collapsed="false"/>
    <row r="405" customFormat="false" ht="21" hidden="false" customHeight="true" outlineLevel="0" collapsed="false"/>
    <row r="406" customFormat="false" ht="21" hidden="false" customHeight="true" outlineLevel="0" collapsed="false"/>
    <row r="407" customFormat="false" ht="21" hidden="false" customHeight="true" outlineLevel="0" collapsed="false"/>
    <row r="408" customFormat="false" ht="21" hidden="false" customHeight="true" outlineLevel="0" collapsed="false"/>
    <row r="409" customFormat="false" ht="21" hidden="false" customHeight="true" outlineLevel="0" collapsed="false"/>
    <row r="410" customFormat="false" ht="21" hidden="false" customHeight="true" outlineLevel="0" collapsed="false"/>
    <row r="411" customFormat="false" ht="21" hidden="false" customHeight="true" outlineLevel="0" collapsed="false"/>
    <row r="412" customFormat="false" ht="21" hidden="false" customHeight="true" outlineLevel="0" collapsed="false"/>
    <row r="413" customFormat="false" ht="21" hidden="false" customHeight="true" outlineLevel="0" collapsed="false"/>
    <row r="414" customFormat="false" ht="21" hidden="false" customHeight="true" outlineLevel="0" collapsed="false"/>
    <row r="415" customFormat="false" ht="21" hidden="false" customHeight="true" outlineLevel="0" collapsed="false"/>
    <row r="416" customFormat="false" ht="21" hidden="false" customHeight="true" outlineLevel="0" collapsed="false"/>
    <row r="417" customFormat="false" ht="21" hidden="false" customHeight="true" outlineLevel="0" collapsed="false"/>
    <row r="418" customFormat="false" ht="21" hidden="false" customHeight="true" outlineLevel="0" collapsed="false"/>
    <row r="419" customFormat="false" ht="21" hidden="false" customHeight="true" outlineLevel="0" collapsed="false"/>
    <row r="420" customFormat="false" ht="21" hidden="false" customHeight="true" outlineLevel="0" collapsed="false"/>
    <row r="421" customFormat="false" ht="21" hidden="false" customHeight="true" outlineLevel="0" collapsed="false"/>
    <row r="422" customFormat="false" ht="21" hidden="false" customHeight="true" outlineLevel="0" collapsed="false"/>
    <row r="423" customFormat="false" ht="21" hidden="false" customHeight="true" outlineLevel="0" collapsed="false"/>
    <row r="424" customFormat="false" ht="21" hidden="false" customHeight="true" outlineLevel="0" collapsed="false"/>
    <row r="425" customFormat="false" ht="21" hidden="false" customHeight="true" outlineLevel="0" collapsed="false"/>
    <row r="426" customFormat="false" ht="21" hidden="false" customHeight="true" outlineLevel="0" collapsed="false"/>
    <row r="427" customFormat="false" ht="21" hidden="false" customHeight="true" outlineLevel="0" collapsed="false"/>
    <row r="428" customFormat="false" ht="21" hidden="false" customHeight="true" outlineLevel="0" collapsed="false"/>
    <row r="429" customFormat="false" ht="21" hidden="false" customHeight="true" outlineLevel="0" collapsed="false"/>
    <row r="430" customFormat="false" ht="21" hidden="false" customHeight="true" outlineLevel="0" collapsed="false"/>
    <row r="431" customFormat="false" ht="21" hidden="false" customHeight="true" outlineLevel="0" collapsed="false"/>
    <row r="432" customFormat="false" ht="21" hidden="false" customHeight="true" outlineLevel="0" collapsed="false"/>
    <row r="433" customFormat="false" ht="21" hidden="false" customHeight="true" outlineLevel="0" collapsed="false"/>
  </sheetData>
  <printOptions headings="false" gridLines="false" gridLinesSet="true" horizontalCentered="true" verticalCentered="true"/>
  <pageMargins left="0" right="0" top="0.190277777777778" bottom="0" header="0.190277777777778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&amp;C&amp;20West Power Positions - Peak</oddHeader>
    <oddFooter/>
  </headerFooter>
  <colBreaks count="1" manualBreakCount="1">
    <brk id="23" man="true" max="65535" min="0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>
                <anchor moveWithCells="true" sizeWithCells="false">
                  <from>
                    <xdr:col>24</xdr:col>
                    <xdr:colOff>101520</xdr:colOff>
                    <xdr:row>3</xdr:row>
                    <xdr:rowOff>57240</xdr:rowOff>
                  </from>
                  <to>
                    <xdr:col>28</xdr:col>
                    <xdr:colOff>484560</xdr:colOff>
                    <xdr:row>5</xdr:row>
                    <xdr:rowOff>66960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02"/>
  <sheetViews>
    <sheetView showFormulas="false" showGridLines="true" showRowColHeaders="true" showZeros="true" rightToLeft="false" tabSelected="false" showOutlineSymbols="true" defaultGridColor="true" view="normal" topLeftCell="A4" colorId="64" zoomScale="50" zoomScaleNormal="50" zoomScalePageLayoutView="100" workbookViewId="0">
      <pane xSplit="1" ySplit="27" topLeftCell="B31" activePane="bottomRight" state="frozen"/>
      <selection pane="topLeft" activeCell="A4" activeCellId="0" sqref="A4"/>
      <selection pane="topRight" activeCell="B4" activeCellId="0" sqref="B4"/>
      <selection pane="bottomLeft" activeCell="A31" activeCellId="0" sqref="A31"/>
      <selection pane="bottomRight" activeCell="L43" activeCellId="0" sqref="L43"/>
    </sheetView>
  </sheetViews>
  <sheetFormatPr defaultColWidth="9.13671875" defaultRowHeight="18" customHeight="true" zeroHeight="false" outlineLevelRow="0" outlineLevelCol="0"/>
  <cols>
    <col collapsed="false" customWidth="true" hidden="true" outlineLevel="0" max="1" min="1" style="59" width="28.14"/>
    <col collapsed="false" customWidth="true" hidden="true" outlineLevel="0" max="2" min="2" style="59" width="27.28"/>
    <col collapsed="false" customWidth="true" hidden="false" outlineLevel="0" max="3" min="3" style="59" width="37.7"/>
    <col collapsed="false" customWidth="true" hidden="false" outlineLevel="0" max="4" min="4" style="60" width="20.13"/>
    <col collapsed="false" customWidth="true" hidden="false" outlineLevel="0" max="5" min="5" style="61" width="19.56"/>
    <col collapsed="false" customWidth="true" hidden="true" outlineLevel="0" max="7" min="6" style="62" width="8.7"/>
    <col collapsed="false" customWidth="true" hidden="true" outlineLevel="0" max="11" min="8" style="62" width="15.41"/>
    <col collapsed="false" customWidth="true" hidden="false" outlineLevel="0" max="13" min="12" style="62" width="15.41"/>
    <col collapsed="false" customWidth="true" hidden="false" outlineLevel="0" max="14" min="14" style="63" width="14.14"/>
    <col collapsed="false" customWidth="true" hidden="false" outlineLevel="0" max="16" min="15" style="63" width="18.99"/>
    <col collapsed="false" customWidth="true" hidden="false" outlineLevel="0" max="19" min="17" style="62" width="20.7"/>
    <col collapsed="false" customWidth="true" hidden="false" outlineLevel="0" max="20" min="20" style="64" width="20.7"/>
    <col collapsed="false" customWidth="true" hidden="false" outlineLevel="0" max="21" min="21" style="63" width="18.99"/>
    <col collapsed="false" customWidth="true" hidden="false" outlineLevel="0" max="22" min="22" style="64" width="22.42"/>
    <col collapsed="false" customWidth="true" hidden="false" outlineLevel="0" max="23" min="23" style="59" width="9.28"/>
    <col collapsed="false" customWidth="true" hidden="false" outlineLevel="0" max="24" min="24" style="64" width="18.28"/>
    <col collapsed="false" customWidth="true" hidden="false" outlineLevel="0" max="25" min="25" style="59" width="24.99"/>
    <col collapsed="false" customWidth="true" hidden="false" outlineLevel="0" max="26" min="26" style="59" width="21.28"/>
    <col collapsed="false" customWidth="true" hidden="false" outlineLevel="0" max="27" min="27" style="59" width="16.84"/>
    <col collapsed="false" customWidth="false" hidden="false" outlineLevel="0" max="28" min="28" style="59" width="9.14"/>
    <col collapsed="false" customWidth="true" hidden="false" outlineLevel="0" max="29" min="29" style="59" width="32.28"/>
    <col collapsed="false" customWidth="true" hidden="false" outlineLevel="0" max="30" min="30" style="59" width="13.85"/>
    <col collapsed="false" customWidth="true" hidden="false" outlineLevel="0" max="31" min="31" style="59" width="17.56"/>
    <col collapsed="false" customWidth="true" hidden="false" outlineLevel="0" max="32" min="32" style="59" width="21.28"/>
    <col collapsed="false" customWidth="true" hidden="false" outlineLevel="0" max="33" min="33" style="59" width="15.99"/>
    <col collapsed="false" customWidth="true" hidden="false" outlineLevel="0" max="34" min="34" style="65" width="42.7"/>
    <col collapsed="false" customWidth="false" hidden="false" outlineLevel="0" max="257" min="35" style="59" width="9.14"/>
  </cols>
  <sheetData>
    <row r="1" customFormat="false" ht="18" hidden="true" customHeight="false" outlineLevel="0" collapsed="false"/>
    <row r="2" customFormat="false" ht="18" hidden="true" customHeight="false" outlineLevel="0" collapsed="false">
      <c r="E2" s="61" t="s">
        <v>58</v>
      </c>
      <c r="F2" s="66"/>
      <c r="G2" s="66"/>
      <c r="H2" s="66"/>
      <c r="I2" s="66"/>
      <c r="J2" s="66"/>
      <c r="K2" s="66"/>
    </row>
    <row r="3" customFormat="false" ht="18" hidden="true" customHeight="false" outlineLevel="0" collapsed="false">
      <c r="A3" s="67"/>
      <c r="B3" s="67"/>
      <c r="C3" s="67"/>
      <c r="D3" s="68"/>
      <c r="E3" s="69" t="s">
        <v>59</v>
      </c>
      <c r="F3" s="67"/>
      <c r="G3" s="67"/>
      <c r="H3" s="67"/>
      <c r="I3" s="67"/>
      <c r="J3" s="67"/>
      <c r="K3" s="67"/>
      <c r="L3" s="67"/>
      <c r="M3" s="67"/>
      <c r="N3" s="70"/>
      <c r="O3" s="70"/>
      <c r="P3" s="70"/>
      <c r="Q3" s="67"/>
      <c r="R3" s="67"/>
      <c r="S3" s="67"/>
      <c r="T3" s="71"/>
      <c r="U3" s="70"/>
      <c r="V3" s="71"/>
      <c r="W3" s="67"/>
      <c r="X3" s="71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  <c r="FU3" s="67"/>
      <c r="FV3" s="67"/>
      <c r="FW3" s="67"/>
      <c r="FX3" s="67"/>
      <c r="FY3" s="67"/>
      <c r="FZ3" s="67"/>
      <c r="GA3" s="67"/>
      <c r="GB3" s="67"/>
      <c r="GC3" s="67"/>
      <c r="GD3" s="67"/>
      <c r="GE3" s="67"/>
      <c r="GF3" s="67"/>
      <c r="GG3" s="67"/>
      <c r="GH3" s="67"/>
      <c r="GI3" s="67"/>
      <c r="GJ3" s="67"/>
      <c r="GK3" s="67"/>
      <c r="GL3" s="67"/>
      <c r="GM3" s="67"/>
      <c r="GN3" s="67"/>
      <c r="GO3" s="67"/>
      <c r="GP3" s="67"/>
      <c r="GQ3" s="67"/>
      <c r="GR3" s="67"/>
      <c r="GS3" s="67"/>
      <c r="GT3" s="67"/>
      <c r="GU3" s="67"/>
      <c r="GV3" s="67"/>
      <c r="GW3" s="67"/>
      <c r="GX3" s="67"/>
      <c r="GY3" s="67"/>
      <c r="GZ3" s="67"/>
      <c r="HA3" s="67"/>
      <c r="HB3" s="67"/>
      <c r="HC3" s="67"/>
      <c r="HD3" s="67"/>
      <c r="HE3" s="67"/>
      <c r="HF3" s="67"/>
      <c r="HG3" s="67"/>
      <c r="HH3" s="67"/>
      <c r="HI3" s="67"/>
      <c r="HJ3" s="67"/>
      <c r="HK3" s="67"/>
      <c r="HL3" s="67"/>
      <c r="HM3" s="67"/>
      <c r="HN3" s="67"/>
      <c r="HO3" s="67"/>
      <c r="HP3" s="67"/>
      <c r="HQ3" s="67"/>
      <c r="HR3" s="67"/>
      <c r="HS3" s="67"/>
      <c r="HT3" s="67"/>
      <c r="HU3" s="67"/>
      <c r="HV3" s="67"/>
      <c r="HW3" s="67"/>
      <c r="HX3" s="67"/>
      <c r="HY3" s="67"/>
      <c r="HZ3" s="67"/>
      <c r="IA3" s="67"/>
      <c r="IB3" s="67"/>
      <c r="IC3" s="67"/>
      <c r="ID3" s="67"/>
      <c r="IE3" s="67"/>
      <c r="IF3" s="67"/>
      <c r="IG3" s="67"/>
      <c r="IH3" s="67"/>
      <c r="II3" s="67"/>
      <c r="IJ3" s="67"/>
      <c r="IK3" s="67"/>
      <c r="IL3" s="67"/>
      <c r="IM3" s="67"/>
      <c r="IN3" s="67"/>
      <c r="IO3" s="67"/>
      <c r="IP3" s="67"/>
      <c r="IQ3" s="67"/>
      <c r="IR3" s="67"/>
      <c r="IS3" s="67"/>
      <c r="IT3" s="67"/>
      <c r="IU3" s="67"/>
      <c r="IV3" s="67"/>
      <c r="IW3" s="67"/>
    </row>
    <row r="4" customFormat="false" ht="21" hidden="false" customHeight="false" outlineLevel="0" collapsed="false">
      <c r="A4" s="72" t="n">
        <f aca="true">IF(HOUR(NOW())&gt;15,NOW(),NOW()-IF(WEEKDAY(NOW())=2,2,0)-1)</f>
        <v>45926.8919531435</v>
      </c>
      <c r="B4" s="73"/>
      <c r="C4" s="74" t="n">
        <f aca="false">A4</f>
        <v>45926.8919531435</v>
      </c>
      <c r="D4" s="73"/>
      <c r="E4" s="73"/>
      <c r="F4" s="93"/>
      <c r="G4" s="93"/>
      <c r="H4" s="93"/>
      <c r="I4" s="93"/>
      <c r="J4" s="93"/>
      <c r="K4" s="93"/>
      <c r="L4" s="93"/>
      <c r="M4" s="93"/>
      <c r="N4" s="163"/>
      <c r="O4" s="163"/>
      <c r="P4" s="163"/>
      <c r="Q4" s="93"/>
      <c r="R4" s="93"/>
      <c r="S4" s="93"/>
      <c r="T4" s="94"/>
      <c r="U4" s="163"/>
      <c r="V4" s="94"/>
      <c r="W4" s="73"/>
      <c r="X4" s="94"/>
      <c r="Y4" s="73"/>
      <c r="Z4" s="73"/>
      <c r="AA4" s="73"/>
      <c r="AB4" s="73"/>
      <c r="AC4" s="73"/>
      <c r="AD4" s="73"/>
      <c r="AE4" s="73"/>
      <c r="AF4" s="73"/>
      <c r="AG4" s="73"/>
      <c r="AH4" s="95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</row>
    <row r="5" customFormat="false" ht="27" hidden="false" customHeight="true" outlineLevel="0" collapsed="false">
      <c r="A5" s="75" t="s">
        <v>60</v>
      </c>
      <c r="B5" s="76"/>
      <c r="C5" s="76" t="s">
        <v>61</v>
      </c>
      <c r="D5" s="77"/>
      <c r="E5" s="78" t="s">
        <v>62</v>
      </c>
      <c r="F5" s="79" t="n">
        <v>2001</v>
      </c>
      <c r="G5" s="79" t="n">
        <v>2001</v>
      </c>
      <c r="H5" s="79"/>
      <c r="I5" s="79"/>
      <c r="J5" s="79"/>
      <c r="K5" s="79"/>
      <c r="L5" s="79"/>
      <c r="M5" s="79"/>
      <c r="N5" s="80" t="n">
        <v>2001</v>
      </c>
      <c r="O5" s="80" t="n">
        <v>2002</v>
      </c>
      <c r="P5" s="80" t="n">
        <v>2003</v>
      </c>
      <c r="Q5" s="81" t="s">
        <v>63</v>
      </c>
      <c r="R5" s="81" t="s">
        <v>63</v>
      </c>
      <c r="S5" s="81" t="s">
        <v>63</v>
      </c>
      <c r="T5" s="81" t="s">
        <v>63</v>
      </c>
      <c r="U5" s="80" t="s">
        <v>63</v>
      </c>
      <c r="V5" s="82" t="s">
        <v>64</v>
      </c>
      <c r="W5" s="83"/>
      <c r="X5" s="84" t="s">
        <v>65</v>
      </c>
      <c r="Y5" s="83"/>
      <c r="Z5" s="83"/>
      <c r="AA5" s="83"/>
      <c r="AB5" s="83"/>
      <c r="AC5" s="83"/>
      <c r="AD5" s="83"/>
      <c r="AE5" s="83"/>
      <c r="AF5" s="83"/>
      <c r="AG5" s="83"/>
      <c r="AH5" s="85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  <c r="IO5" s="83"/>
      <c r="IP5" s="83"/>
      <c r="IQ5" s="83"/>
      <c r="IR5" s="83"/>
      <c r="IS5" s="83"/>
      <c r="IT5" s="83"/>
      <c r="IU5" s="83"/>
      <c r="IV5" s="83"/>
      <c r="IW5" s="83"/>
    </row>
    <row r="6" customFormat="false" ht="27" hidden="false" customHeight="true" outlineLevel="0" collapsed="false">
      <c r="A6" s="86" t="s">
        <v>66</v>
      </c>
      <c r="B6" s="87"/>
      <c r="C6" s="87" t="s">
        <v>66</v>
      </c>
      <c r="D6" s="88" t="s">
        <v>67</v>
      </c>
      <c r="E6" s="89" t="s">
        <v>67</v>
      </c>
      <c r="F6" s="90" t="s">
        <v>68</v>
      </c>
      <c r="G6" s="90" t="s">
        <v>69</v>
      </c>
      <c r="H6" s="90" t="s">
        <v>70</v>
      </c>
      <c r="I6" s="90" t="s">
        <v>71</v>
      </c>
      <c r="J6" s="90" t="s">
        <v>72</v>
      </c>
      <c r="K6" s="90" t="s">
        <v>73</v>
      </c>
      <c r="L6" s="90" t="s">
        <v>74</v>
      </c>
      <c r="M6" s="90" t="s">
        <v>75</v>
      </c>
      <c r="N6" s="91" t="s">
        <v>76</v>
      </c>
      <c r="O6" s="91" t="s">
        <v>77</v>
      </c>
      <c r="P6" s="91" t="s">
        <v>78</v>
      </c>
      <c r="Q6" s="90" t="s">
        <v>79</v>
      </c>
      <c r="R6" s="90" t="s">
        <v>80</v>
      </c>
      <c r="S6" s="90" t="s">
        <v>81</v>
      </c>
      <c r="T6" s="90" t="s">
        <v>82</v>
      </c>
      <c r="U6" s="91" t="s">
        <v>83</v>
      </c>
      <c r="V6" s="92" t="s">
        <v>84</v>
      </c>
      <c r="W6" s="83"/>
      <c r="X6" s="84"/>
      <c r="Y6" s="83"/>
      <c r="Z6" s="83"/>
      <c r="AA6" s="83"/>
      <c r="AB6" s="83"/>
      <c r="AC6" s="83"/>
      <c r="AD6" s="83"/>
      <c r="AE6" s="83"/>
      <c r="AF6" s="83"/>
      <c r="AG6" s="83"/>
      <c r="AH6" s="85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</row>
    <row r="7" customFormat="false" ht="27" hidden="true" customHeight="true" outlineLevel="0" collapsed="false">
      <c r="A7" s="73"/>
      <c r="B7" s="73"/>
      <c r="C7" s="73"/>
      <c r="D7" s="73"/>
      <c r="E7" s="73" t="s">
        <v>85</v>
      </c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4"/>
      <c r="U7" s="93"/>
      <c r="V7" s="94"/>
      <c r="W7" s="73"/>
      <c r="X7" s="94"/>
      <c r="Y7" s="73"/>
      <c r="Z7" s="73"/>
      <c r="AA7" s="73"/>
      <c r="AB7" s="73"/>
      <c r="AC7" s="73"/>
      <c r="AD7" s="73"/>
      <c r="AE7" s="73"/>
      <c r="AF7" s="73"/>
      <c r="AG7" s="73"/>
      <c r="AH7" s="95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3"/>
      <c r="GF7" s="73"/>
      <c r="GG7" s="73"/>
      <c r="GH7" s="73"/>
      <c r="GI7" s="73"/>
      <c r="GJ7" s="73"/>
      <c r="GK7" s="73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</row>
    <row r="8" customFormat="false" ht="21" hidden="true" customHeight="true" outlineLevel="0" collapsed="false">
      <c r="A8" s="96" t="s">
        <v>86</v>
      </c>
      <c r="B8" s="97" t="s">
        <v>87</v>
      </c>
      <c r="C8" s="98"/>
      <c r="D8" s="99" t="n">
        <v>10000000</v>
      </c>
      <c r="E8" s="100"/>
      <c r="F8" s="101"/>
      <c r="G8" s="101"/>
      <c r="H8" s="101"/>
      <c r="I8" s="101"/>
      <c r="J8" s="101"/>
      <c r="K8" s="101"/>
      <c r="L8" s="101"/>
      <c r="M8" s="101"/>
      <c r="N8" s="81"/>
      <c r="O8" s="81"/>
      <c r="P8" s="81"/>
      <c r="Q8" s="101"/>
      <c r="R8" s="101"/>
      <c r="S8" s="101"/>
      <c r="T8" s="101"/>
      <c r="U8" s="81"/>
      <c r="V8" s="102"/>
      <c r="W8" s="103"/>
      <c r="X8" s="94"/>
      <c r="Y8" s="103"/>
      <c r="Z8" s="103"/>
      <c r="AA8" s="103"/>
      <c r="AB8" s="103"/>
      <c r="AC8" s="103"/>
      <c r="AD8" s="103"/>
      <c r="AE8" s="103"/>
      <c r="AF8" s="103"/>
      <c r="AG8" s="103"/>
      <c r="AH8" s="95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</row>
    <row r="9" customFormat="false" ht="21" hidden="true" customHeight="true" outlineLevel="0" collapsed="false">
      <c r="A9" s="104"/>
      <c r="B9" s="105"/>
      <c r="C9" s="105"/>
      <c r="D9" s="106"/>
      <c r="E9" s="106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8"/>
      <c r="W9" s="103"/>
      <c r="X9" s="107"/>
      <c r="Y9" s="103"/>
      <c r="Z9" s="103"/>
      <c r="AA9" s="103"/>
      <c r="AB9" s="103"/>
      <c r="AC9" s="103"/>
      <c r="AD9" s="103"/>
      <c r="AE9" s="103"/>
      <c r="AF9" s="103"/>
      <c r="AG9" s="103"/>
      <c r="AH9" s="95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FQ9" s="103"/>
      <c r="FR9" s="103"/>
      <c r="FS9" s="103"/>
      <c r="FT9" s="103"/>
      <c r="FU9" s="103"/>
      <c r="FV9" s="103"/>
      <c r="FW9" s="103"/>
      <c r="FX9" s="103"/>
      <c r="FY9" s="103"/>
      <c r="FZ9" s="103"/>
      <c r="GA9" s="103"/>
      <c r="GB9" s="103"/>
      <c r="GC9" s="103"/>
      <c r="GD9" s="103"/>
      <c r="GE9" s="103"/>
      <c r="GF9" s="103"/>
      <c r="GG9" s="103"/>
      <c r="GH9" s="103"/>
      <c r="GI9" s="103"/>
      <c r="GJ9" s="103"/>
      <c r="GK9" s="103"/>
      <c r="GL9" s="103"/>
      <c r="GM9" s="103"/>
      <c r="GN9" s="103"/>
      <c r="GO9" s="103"/>
      <c r="GP9" s="103"/>
      <c r="GQ9" s="103"/>
      <c r="GR9" s="103"/>
      <c r="GS9" s="103"/>
      <c r="GT9" s="103"/>
      <c r="GU9" s="103"/>
      <c r="GV9" s="103"/>
      <c r="GW9" s="103"/>
      <c r="GX9" s="103"/>
      <c r="GY9" s="103"/>
      <c r="GZ9" s="103"/>
      <c r="HA9" s="103"/>
      <c r="HB9" s="103"/>
      <c r="HC9" s="103"/>
      <c r="HD9" s="103"/>
      <c r="HE9" s="103"/>
      <c r="HF9" s="103"/>
      <c r="HG9" s="103"/>
      <c r="HH9" s="103"/>
      <c r="HI9" s="103"/>
      <c r="HJ9" s="103"/>
      <c r="HK9" s="103"/>
      <c r="HL9" s="103"/>
      <c r="HM9" s="103"/>
      <c r="HN9" s="103"/>
      <c r="HO9" s="103"/>
      <c r="HP9" s="103"/>
      <c r="HQ9" s="103"/>
      <c r="HR9" s="103"/>
      <c r="HS9" s="103"/>
      <c r="HT9" s="103"/>
      <c r="HU9" s="103"/>
      <c r="HV9" s="103"/>
      <c r="HW9" s="103"/>
      <c r="HX9" s="103"/>
      <c r="HY9" s="103"/>
      <c r="HZ9" s="103"/>
      <c r="IA9" s="103"/>
      <c r="IB9" s="103"/>
      <c r="IC9" s="103"/>
      <c r="ID9" s="103"/>
      <c r="IE9" s="103"/>
      <c r="IF9" s="103"/>
      <c r="IG9" s="103"/>
      <c r="IH9" s="103"/>
      <c r="II9" s="103"/>
      <c r="IJ9" s="103"/>
      <c r="IK9" s="103"/>
      <c r="IL9" s="103"/>
      <c r="IM9" s="103"/>
      <c r="IN9" s="103"/>
      <c r="IO9" s="103"/>
      <c r="IP9" s="103"/>
      <c r="IQ9" s="103"/>
      <c r="IR9" s="103"/>
      <c r="IS9" s="103"/>
      <c r="IT9" s="103"/>
      <c r="IU9" s="103"/>
      <c r="IV9" s="103"/>
      <c r="IW9" s="103"/>
    </row>
    <row r="10" customFormat="false" ht="21" hidden="true" customHeight="true" outlineLevel="0" collapsed="false">
      <c r="A10" s="109" t="s">
        <v>128</v>
      </c>
      <c r="B10" s="110"/>
      <c r="C10" s="110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2"/>
      <c r="W10" s="103"/>
      <c r="X10" s="111"/>
      <c r="Y10" s="103"/>
      <c r="Z10" s="103"/>
      <c r="AA10" s="103"/>
      <c r="AB10" s="103"/>
      <c r="AC10" s="103"/>
      <c r="AD10" s="113"/>
      <c r="AE10" s="114"/>
      <c r="AF10" s="114"/>
      <c r="AG10" s="114"/>
      <c r="AH10" s="95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  <c r="DN10" s="103"/>
      <c r="DO10" s="103"/>
      <c r="DP10" s="103"/>
      <c r="DQ10" s="103"/>
      <c r="DR10" s="103"/>
      <c r="DS10" s="103"/>
      <c r="DT10" s="103"/>
      <c r="DU10" s="103"/>
      <c r="DV10" s="103"/>
      <c r="DW10" s="103"/>
      <c r="DX10" s="103"/>
      <c r="DY10" s="103"/>
      <c r="DZ10" s="103"/>
      <c r="EA10" s="103"/>
      <c r="EB10" s="103"/>
      <c r="EC10" s="103"/>
      <c r="ED10" s="103"/>
      <c r="EE10" s="103"/>
      <c r="EF10" s="103"/>
      <c r="EG10" s="103"/>
      <c r="EH10" s="103"/>
      <c r="EI10" s="103"/>
      <c r="EJ10" s="103"/>
      <c r="EK10" s="103"/>
      <c r="EL10" s="103"/>
      <c r="EM10" s="103"/>
      <c r="EN10" s="103"/>
      <c r="EO10" s="103"/>
      <c r="EP10" s="103"/>
      <c r="EQ10" s="103"/>
      <c r="ER10" s="103"/>
      <c r="ES10" s="103"/>
      <c r="ET10" s="103"/>
      <c r="EU10" s="103"/>
      <c r="EV10" s="103"/>
      <c r="EW10" s="103"/>
      <c r="EX10" s="103"/>
      <c r="EY10" s="103"/>
      <c r="EZ10" s="103"/>
      <c r="FA10" s="103"/>
      <c r="FB10" s="103"/>
      <c r="FC10" s="103"/>
      <c r="FD10" s="103"/>
      <c r="FE10" s="103"/>
      <c r="FF10" s="103"/>
      <c r="FG10" s="103"/>
      <c r="FH10" s="103"/>
      <c r="FI10" s="103"/>
      <c r="FJ10" s="103"/>
      <c r="FK10" s="103"/>
      <c r="FL10" s="103"/>
      <c r="FM10" s="103"/>
      <c r="FN10" s="103"/>
      <c r="FO10" s="103"/>
      <c r="FP10" s="103"/>
      <c r="FQ10" s="103"/>
      <c r="FR10" s="103"/>
      <c r="FS10" s="103"/>
      <c r="FT10" s="103"/>
      <c r="FU10" s="103"/>
      <c r="FV10" s="103"/>
      <c r="FW10" s="103"/>
      <c r="FX10" s="103"/>
      <c r="FY10" s="103"/>
      <c r="FZ10" s="103"/>
      <c r="GA10" s="103"/>
      <c r="GB10" s="103"/>
      <c r="GC10" s="103"/>
      <c r="GD10" s="103"/>
      <c r="GE10" s="103"/>
      <c r="GF10" s="103"/>
      <c r="GG10" s="103"/>
      <c r="GH10" s="103"/>
      <c r="GI10" s="103"/>
      <c r="GJ10" s="103"/>
      <c r="GK10" s="103"/>
      <c r="GL10" s="103"/>
      <c r="GM10" s="103"/>
      <c r="GN10" s="103"/>
      <c r="GO10" s="103"/>
      <c r="GP10" s="103"/>
      <c r="GQ10" s="103"/>
      <c r="GR10" s="103"/>
      <c r="GS10" s="103"/>
      <c r="GT10" s="103"/>
      <c r="GU10" s="103"/>
      <c r="GV10" s="103"/>
      <c r="GW10" s="103"/>
      <c r="GX10" s="103"/>
      <c r="GY10" s="103"/>
      <c r="GZ10" s="103"/>
      <c r="HA10" s="103"/>
      <c r="HB10" s="103"/>
      <c r="HC10" s="103"/>
      <c r="HD10" s="103"/>
      <c r="HE10" s="103"/>
      <c r="HF10" s="103"/>
      <c r="HG10" s="103"/>
      <c r="HH10" s="103"/>
      <c r="HI10" s="103"/>
      <c r="HJ10" s="103"/>
      <c r="HK10" s="103"/>
      <c r="HL10" s="103"/>
      <c r="HM10" s="103"/>
      <c r="HN10" s="103"/>
      <c r="HO10" s="103"/>
      <c r="HP10" s="103"/>
      <c r="HQ10" s="103"/>
      <c r="HR10" s="103"/>
      <c r="HS10" s="103"/>
      <c r="HT10" s="103"/>
      <c r="HU10" s="103"/>
      <c r="HV10" s="103"/>
      <c r="HW10" s="103"/>
      <c r="HX10" s="103"/>
      <c r="HY10" s="103"/>
      <c r="HZ10" s="103"/>
      <c r="IA10" s="103"/>
      <c r="IB10" s="103"/>
      <c r="IC10" s="103"/>
      <c r="ID10" s="103"/>
      <c r="IE10" s="103"/>
      <c r="IF10" s="103"/>
      <c r="IG10" s="103"/>
      <c r="IH10" s="103"/>
      <c r="II10" s="103"/>
      <c r="IJ10" s="103"/>
      <c r="IK10" s="103"/>
      <c r="IL10" s="103"/>
      <c r="IM10" s="103"/>
      <c r="IN10" s="103"/>
      <c r="IO10" s="103"/>
      <c r="IP10" s="103"/>
      <c r="IQ10" s="103"/>
      <c r="IR10" s="103"/>
      <c r="IS10" s="103"/>
      <c r="IT10" s="103"/>
      <c r="IU10" s="103"/>
      <c r="IV10" s="103"/>
      <c r="IW10" s="103"/>
    </row>
    <row r="11" customFormat="false" ht="21" hidden="true" customHeight="true" outlineLevel="0" collapsed="false">
      <c r="A11" s="104" t="s">
        <v>4</v>
      </c>
      <c r="B11" s="105"/>
      <c r="C11" s="105" t="str">
        <f aca="false">'W. VaR &amp; Peak Pos By Trader'!C11</f>
        <v>Cooper Richey</v>
      </c>
      <c r="D11" s="115"/>
      <c r="E11" s="116"/>
      <c r="F11" s="107" t="n">
        <f aca="false">'Filter OffPeak'!B11</f>
        <v>0</v>
      </c>
      <c r="G11" s="107" t="n">
        <f aca="false">'Filter OffPeak'!C11</f>
        <v>0</v>
      </c>
      <c r="H11" s="107" t="n">
        <f aca="false">'Filter OffPeak'!D11</f>
        <v>0</v>
      </c>
      <c r="I11" s="107" t="n">
        <f aca="false">'Filter OffPeak'!E11</f>
        <v>0</v>
      </c>
      <c r="J11" s="107" t="n">
        <f aca="false">'Filter OffPeak'!F11</f>
        <v>0</v>
      </c>
      <c r="K11" s="107" t="n">
        <f aca="false">'Filter OffPeak'!G11</f>
        <v>0</v>
      </c>
      <c r="L11" s="107" t="n">
        <f aca="false">'Filter OffPeak'!H11</f>
        <v>0</v>
      </c>
      <c r="M11" s="107" t="n">
        <f aca="false">'Filter OffPeak'!I11</f>
        <v>0</v>
      </c>
      <c r="N11" s="117" t="n">
        <f aca="false">SUM(F11:M11)</f>
        <v>0</v>
      </c>
      <c r="O11" s="117" t="n">
        <f aca="false">SUM('Filter OffPeak'!J11:U11)</f>
        <v>0</v>
      </c>
      <c r="P11" s="117" t="n">
        <f aca="false">SUM('Filter OffPeak'!V11:AG11)</f>
        <v>0</v>
      </c>
      <c r="Q11" s="107" t="n">
        <f aca="false">SUMIF('Filter OffPeak'!$AH$3:$IC$3,"=1",'Filter OffPeak'!$AH11:$IC11)</f>
        <v>0</v>
      </c>
      <c r="R11" s="107" t="n">
        <f aca="false">SUMIF('Filter OffPeak'!$AH$3:$IC$3,"=2",'Filter OffPeak'!$AH11:$IC11)</f>
        <v>0</v>
      </c>
      <c r="S11" s="107" t="n">
        <f aca="false">SUMIF('Filter OffPeak'!$AH$3:$IC$3,"=3",'Filter OffPeak'!$AH11:$IC11)</f>
        <v>0</v>
      </c>
      <c r="T11" s="107" t="n">
        <f aca="false">SUMIF('Filter OffPeak'!$AH$3:$IC$3,"=4",'Filter OffPeak'!$AH11:$IC11)</f>
        <v>0</v>
      </c>
      <c r="U11" s="117" t="n">
        <f aca="false">SUM(Q11:T11)</f>
        <v>0</v>
      </c>
      <c r="V11" s="108" t="n">
        <f aca="false">N11+O11+P11+U11</f>
        <v>0</v>
      </c>
      <c r="W11" s="118"/>
      <c r="X11" s="107" t="n">
        <f aca="false">V11-IF(ISNA(VLOOKUP(A11,'Import OffPeak'!$A$3:$ID$23,238,FALSE())),0,VLOOKUP(A11,'Import OffPeak'!$A$3:$ID$23,238,FALSE()))</f>
        <v>0</v>
      </c>
      <c r="Y11" s="118"/>
      <c r="Z11" s="118"/>
      <c r="AA11" s="118"/>
      <c r="AB11" s="118"/>
      <c r="AC11" s="118"/>
      <c r="AD11" s="118"/>
      <c r="AE11" s="118"/>
      <c r="AF11" s="118"/>
      <c r="AG11" s="118"/>
      <c r="AH11" s="85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8"/>
      <c r="AV11" s="118"/>
      <c r="AW11" s="118"/>
      <c r="AX11" s="118"/>
      <c r="AY11" s="118"/>
      <c r="AZ11" s="118"/>
      <c r="BA11" s="118"/>
      <c r="BB11" s="118"/>
      <c r="BC11" s="118"/>
      <c r="BD11" s="118"/>
      <c r="BE11" s="118"/>
      <c r="BF11" s="118"/>
      <c r="BG11" s="118"/>
      <c r="BH11" s="118"/>
      <c r="BI11" s="118"/>
      <c r="BJ11" s="118"/>
      <c r="BK11" s="118"/>
      <c r="BL11" s="118"/>
      <c r="BM11" s="118"/>
      <c r="BN11" s="118"/>
      <c r="BO11" s="118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118"/>
      <c r="DX11" s="118"/>
      <c r="DY11" s="118"/>
      <c r="DZ11" s="118"/>
      <c r="EA11" s="118"/>
      <c r="EB11" s="118"/>
      <c r="EC11" s="118"/>
      <c r="ED11" s="118"/>
      <c r="EE11" s="118"/>
      <c r="EF11" s="118"/>
      <c r="EG11" s="118"/>
      <c r="EH11" s="118"/>
      <c r="EI11" s="118"/>
      <c r="EJ11" s="118"/>
      <c r="EK11" s="118"/>
      <c r="EL11" s="118"/>
      <c r="EM11" s="118"/>
      <c r="EN11" s="118"/>
      <c r="EO11" s="118"/>
      <c r="EP11" s="118"/>
      <c r="EQ11" s="118"/>
      <c r="ER11" s="118"/>
      <c r="ES11" s="118"/>
      <c r="ET11" s="118"/>
      <c r="EU11" s="118"/>
      <c r="EV11" s="118"/>
      <c r="EW11" s="118"/>
      <c r="EX11" s="118"/>
      <c r="EY11" s="118"/>
      <c r="EZ11" s="118"/>
      <c r="FA11" s="118"/>
      <c r="FB11" s="118"/>
      <c r="FC11" s="118"/>
      <c r="FD11" s="118"/>
      <c r="FE11" s="118"/>
      <c r="FF11" s="118"/>
      <c r="FG11" s="118"/>
      <c r="FH11" s="118"/>
      <c r="FI11" s="118"/>
      <c r="FJ11" s="118"/>
      <c r="FK11" s="118"/>
      <c r="FL11" s="118"/>
      <c r="FM11" s="118"/>
      <c r="FN11" s="118"/>
      <c r="FO11" s="118"/>
      <c r="FP11" s="118"/>
      <c r="FQ11" s="118"/>
      <c r="FR11" s="118"/>
      <c r="FS11" s="118"/>
      <c r="FT11" s="118"/>
      <c r="FU11" s="118"/>
      <c r="FV11" s="118"/>
      <c r="FW11" s="118"/>
      <c r="FX11" s="118"/>
      <c r="FY11" s="118"/>
      <c r="FZ11" s="118"/>
      <c r="GA11" s="118"/>
      <c r="GB11" s="118"/>
      <c r="GC11" s="118"/>
      <c r="GD11" s="118"/>
      <c r="GE11" s="118"/>
      <c r="GF11" s="118"/>
      <c r="GG11" s="118"/>
      <c r="GH11" s="118"/>
      <c r="GI11" s="118"/>
      <c r="GJ11" s="118"/>
      <c r="GK11" s="118"/>
      <c r="GL11" s="118"/>
      <c r="GM11" s="118"/>
      <c r="GN11" s="118"/>
      <c r="GO11" s="118"/>
      <c r="GP11" s="118"/>
      <c r="GQ11" s="118"/>
      <c r="GR11" s="118"/>
      <c r="GS11" s="118"/>
      <c r="GT11" s="118"/>
      <c r="GU11" s="118"/>
      <c r="GV11" s="118"/>
      <c r="GW11" s="118"/>
      <c r="GX11" s="118"/>
      <c r="GY11" s="118"/>
      <c r="GZ11" s="118"/>
      <c r="HA11" s="118"/>
      <c r="HB11" s="118"/>
      <c r="HC11" s="118"/>
      <c r="HD11" s="118"/>
      <c r="HE11" s="118"/>
      <c r="HF11" s="118"/>
      <c r="HG11" s="118"/>
      <c r="HH11" s="118"/>
      <c r="HI11" s="118"/>
      <c r="HJ11" s="118"/>
      <c r="HK11" s="118"/>
      <c r="HL11" s="118"/>
      <c r="HM11" s="118"/>
      <c r="HN11" s="118"/>
      <c r="HO11" s="118"/>
      <c r="HP11" s="118"/>
      <c r="HQ11" s="118"/>
      <c r="HR11" s="118"/>
      <c r="HS11" s="118"/>
      <c r="HT11" s="118"/>
      <c r="HU11" s="118"/>
      <c r="HV11" s="118"/>
      <c r="HW11" s="118"/>
      <c r="HX11" s="118"/>
      <c r="HY11" s="118"/>
      <c r="HZ11" s="118"/>
      <c r="IA11" s="118"/>
      <c r="IB11" s="118"/>
      <c r="IC11" s="118"/>
      <c r="ID11" s="118"/>
      <c r="IE11" s="118"/>
      <c r="IF11" s="118"/>
      <c r="IG11" s="118"/>
      <c r="IH11" s="118"/>
      <c r="II11" s="118"/>
      <c r="IJ11" s="118"/>
      <c r="IK11" s="118"/>
      <c r="IL11" s="118"/>
      <c r="IM11" s="118"/>
      <c r="IN11" s="118"/>
      <c r="IO11" s="118"/>
      <c r="IP11" s="118"/>
      <c r="IQ11" s="118"/>
      <c r="IR11" s="118"/>
      <c r="IS11" s="118"/>
      <c r="IT11" s="118"/>
      <c r="IU11" s="118"/>
      <c r="IV11" s="118"/>
      <c r="IW11" s="118"/>
    </row>
    <row r="12" customFormat="false" ht="21" hidden="true" customHeight="true" outlineLevel="0" collapsed="false">
      <c r="A12" s="104"/>
      <c r="B12" s="105"/>
      <c r="C12" s="105"/>
      <c r="D12" s="115"/>
      <c r="E12" s="116"/>
      <c r="F12" s="107"/>
      <c r="G12" s="107"/>
      <c r="H12" s="107"/>
      <c r="I12" s="107"/>
      <c r="J12" s="107"/>
      <c r="K12" s="107"/>
      <c r="L12" s="107"/>
      <c r="M12" s="107"/>
      <c r="N12" s="117"/>
      <c r="O12" s="117"/>
      <c r="P12" s="117"/>
      <c r="Q12" s="107"/>
      <c r="R12" s="107"/>
      <c r="S12" s="107"/>
      <c r="T12" s="107"/>
      <c r="U12" s="117"/>
      <c r="V12" s="107"/>
      <c r="W12" s="118"/>
      <c r="X12" s="107"/>
      <c r="Y12" s="118"/>
      <c r="Z12" s="118"/>
      <c r="AA12" s="118"/>
      <c r="AB12" s="118"/>
      <c r="AC12" s="118"/>
      <c r="AD12" s="118"/>
      <c r="AE12" s="118"/>
      <c r="AF12" s="118"/>
      <c r="AG12" s="118"/>
      <c r="AH12" s="85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  <c r="BO12" s="118"/>
      <c r="BP12" s="118"/>
      <c r="BQ12" s="118"/>
      <c r="BR12" s="118"/>
      <c r="BS12" s="118"/>
      <c r="BT12" s="118"/>
      <c r="BU12" s="118"/>
      <c r="BV12" s="118"/>
      <c r="BW12" s="118"/>
      <c r="BX12" s="118"/>
      <c r="BY12" s="118"/>
      <c r="BZ12" s="118"/>
      <c r="CA12" s="118"/>
      <c r="CB12" s="118"/>
      <c r="CC12" s="118"/>
      <c r="CD12" s="118"/>
      <c r="CE12" s="118"/>
      <c r="CF12" s="118"/>
      <c r="CG12" s="118"/>
      <c r="CH12" s="118"/>
      <c r="CI12" s="118"/>
      <c r="CJ12" s="118"/>
      <c r="CK12" s="118"/>
      <c r="CL12" s="118"/>
      <c r="CM12" s="118"/>
      <c r="CN12" s="118"/>
      <c r="CO12" s="118"/>
      <c r="CP12" s="118"/>
      <c r="CQ12" s="118"/>
      <c r="CR12" s="118"/>
      <c r="CS12" s="118"/>
      <c r="CT12" s="118"/>
      <c r="CU12" s="118"/>
      <c r="CV12" s="118"/>
      <c r="CW12" s="118"/>
      <c r="CX12" s="118"/>
      <c r="CY12" s="118"/>
      <c r="CZ12" s="118"/>
      <c r="DA12" s="118"/>
      <c r="DB12" s="118"/>
      <c r="DC12" s="118"/>
      <c r="DD12" s="118"/>
      <c r="DE12" s="118"/>
      <c r="DF12" s="118"/>
      <c r="DG12" s="118"/>
      <c r="DH12" s="118"/>
      <c r="DI12" s="118"/>
      <c r="DJ12" s="118"/>
      <c r="DK12" s="118"/>
      <c r="DL12" s="118"/>
      <c r="DM12" s="118"/>
      <c r="DN12" s="118"/>
      <c r="DO12" s="118"/>
      <c r="DP12" s="118"/>
      <c r="DQ12" s="118"/>
      <c r="DR12" s="118"/>
      <c r="DS12" s="118"/>
      <c r="DT12" s="118"/>
      <c r="DU12" s="118"/>
      <c r="DV12" s="118"/>
      <c r="DW12" s="118"/>
      <c r="DX12" s="118"/>
      <c r="DY12" s="118"/>
      <c r="DZ12" s="118"/>
      <c r="EA12" s="118"/>
      <c r="EB12" s="118"/>
      <c r="EC12" s="118"/>
      <c r="ED12" s="118"/>
      <c r="EE12" s="118"/>
      <c r="EF12" s="118"/>
      <c r="EG12" s="118"/>
      <c r="EH12" s="118"/>
      <c r="EI12" s="118"/>
      <c r="EJ12" s="118"/>
      <c r="EK12" s="118"/>
      <c r="EL12" s="118"/>
      <c r="EM12" s="118"/>
      <c r="EN12" s="118"/>
      <c r="EO12" s="118"/>
      <c r="EP12" s="118"/>
      <c r="EQ12" s="118"/>
      <c r="ER12" s="118"/>
      <c r="ES12" s="118"/>
      <c r="ET12" s="118"/>
      <c r="EU12" s="118"/>
      <c r="EV12" s="118"/>
      <c r="EW12" s="118"/>
      <c r="EX12" s="118"/>
      <c r="EY12" s="118"/>
      <c r="EZ12" s="118"/>
      <c r="FA12" s="118"/>
      <c r="FB12" s="118"/>
      <c r="FC12" s="118"/>
      <c r="FD12" s="118"/>
      <c r="FE12" s="118"/>
      <c r="FF12" s="118"/>
      <c r="FG12" s="118"/>
      <c r="FH12" s="118"/>
      <c r="FI12" s="118"/>
      <c r="FJ12" s="118"/>
      <c r="FK12" s="118"/>
      <c r="FL12" s="118"/>
      <c r="FM12" s="118"/>
      <c r="FN12" s="118"/>
      <c r="FO12" s="118"/>
      <c r="FP12" s="118"/>
      <c r="FQ12" s="118"/>
      <c r="FR12" s="118"/>
      <c r="FS12" s="118"/>
      <c r="FT12" s="118"/>
      <c r="FU12" s="118"/>
      <c r="FV12" s="118"/>
      <c r="FW12" s="118"/>
      <c r="FX12" s="118"/>
      <c r="FY12" s="118"/>
      <c r="FZ12" s="118"/>
      <c r="GA12" s="118"/>
      <c r="GB12" s="118"/>
      <c r="GC12" s="118"/>
      <c r="GD12" s="118"/>
      <c r="GE12" s="118"/>
      <c r="GF12" s="118"/>
      <c r="GG12" s="118"/>
      <c r="GH12" s="118"/>
      <c r="GI12" s="118"/>
      <c r="GJ12" s="118"/>
      <c r="GK12" s="118"/>
      <c r="GL12" s="118"/>
      <c r="GM12" s="118"/>
      <c r="GN12" s="118"/>
      <c r="GO12" s="118"/>
      <c r="GP12" s="118"/>
      <c r="GQ12" s="118"/>
      <c r="GR12" s="118"/>
      <c r="GS12" s="118"/>
      <c r="GT12" s="118"/>
      <c r="GU12" s="118"/>
      <c r="GV12" s="118"/>
      <c r="GW12" s="118"/>
      <c r="GX12" s="118"/>
      <c r="GY12" s="118"/>
      <c r="GZ12" s="118"/>
      <c r="HA12" s="118"/>
      <c r="HB12" s="118"/>
      <c r="HC12" s="118"/>
      <c r="HD12" s="118"/>
      <c r="HE12" s="118"/>
      <c r="HF12" s="118"/>
      <c r="HG12" s="118"/>
      <c r="HH12" s="118"/>
      <c r="HI12" s="118"/>
      <c r="HJ12" s="118"/>
      <c r="HK12" s="118"/>
      <c r="HL12" s="118"/>
      <c r="HM12" s="118"/>
      <c r="HN12" s="118"/>
      <c r="HO12" s="118"/>
      <c r="HP12" s="118"/>
      <c r="HQ12" s="118"/>
      <c r="HR12" s="118"/>
      <c r="HS12" s="118"/>
      <c r="HT12" s="118"/>
      <c r="HU12" s="118"/>
      <c r="HV12" s="118"/>
      <c r="HW12" s="118"/>
      <c r="HX12" s="118"/>
      <c r="HY12" s="118"/>
      <c r="HZ12" s="118"/>
      <c r="IA12" s="118"/>
      <c r="IB12" s="118"/>
      <c r="IC12" s="118"/>
      <c r="ID12" s="118"/>
      <c r="IE12" s="118"/>
      <c r="IF12" s="118"/>
      <c r="IG12" s="118"/>
      <c r="IH12" s="118"/>
      <c r="II12" s="118"/>
      <c r="IJ12" s="118"/>
      <c r="IK12" s="118"/>
      <c r="IL12" s="118"/>
      <c r="IM12" s="118"/>
      <c r="IN12" s="118"/>
      <c r="IO12" s="118"/>
      <c r="IP12" s="118"/>
      <c r="IQ12" s="118"/>
      <c r="IR12" s="118"/>
      <c r="IS12" s="118"/>
      <c r="IT12" s="118"/>
      <c r="IU12" s="118"/>
      <c r="IV12" s="118"/>
      <c r="IW12" s="118"/>
    </row>
    <row r="13" customFormat="false" ht="21" hidden="true" customHeight="true" outlineLevel="0" collapsed="false">
      <c r="A13" s="104"/>
      <c r="B13" s="105"/>
      <c r="C13" s="105"/>
      <c r="D13" s="115"/>
      <c r="E13" s="116"/>
      <c r="F13" s="107"/>
      <c r="G13" s="107"/>
      <c r="H13" s="107"/>
      <c r="I13" s="107"/>
      <c r="J13" s="107"/>
      <c r="K13" s="107"/>
      <c r="L13" s="107"/>
      <c r="M13" s="107"/>
      <c r="N13" s="117"/>
      <c r="O13" s="117"/>
      <c r="P13" s="117"/>
      <c r="Q13" s="107"/>
      <c r="R13" s="107"/>
      <c r="S13" s="107"/>
      <c r="T13" s="107"/>
      <c r="U13" s="117"/>
      <c r="V13" s="107"/>
      <c r="W13" s="118"/>
      <c r="X13" s="107"/>
      <c r="Y13" s="118"/>
      <c r="Z13" s="118"/>
      <c r="AA13" s="118"/>
      <c r="AB13" s="118"/>
      <c r="AC13" s="118"/>
      <c r="AD13" s="118"/>
      <c r="AE13" s="118"/>
      <c r="AF13" s="118"/>
      <c r="AG13" s="118"/>
      <c r="AH13" s="85"/>
      <c r="AI13" s="118"/>
      <c r="AJ13" s="118"/>
      <c r="AK13" s="118"/>
      <c r="AL13" s="118"/>
      <c r="AM13" s="118"/>
      <c r="AN13" s="118"/>
      <c r="AO13" s="118"/>
      <c r="AP13" s="118"/>
      <c r="AQ13" s="118"/>
      <c r="AR13" s="118"/>
      <c r="AS13" s="118"/>
      <c r="AT13" s="118"/>
      <c r="AU13" s="118"/>
      <c r="AV13" s="118"/>
      <c r="AW13" s="118"/>
      <c r="AX13" s="118"/>
      <c r="AY13" s="118"/>
      <c r="AZ13" s="118"/>
      <c r="BA13" s="118"/>
      <c r="BB13" s="118"/>
      <c r="BC13" s="118"/>
      <c r="BD13" s="118"/>
      <c r="BE13" s="118"/>
      <c r="BF13" s="118"/>
      <c r="BG13" s="118"/>
      <c r="BH13" s="118"/>
      <c r="BI13" s="118"/>
      <c r="BJ13" s="118"/>
      <c r="BK13" s="118"/>
      <c r="BL13" s="118"/>
      <c r="BM13" s="118"/>
      <c r="BN13" s="118"/>
      <c r="BO13" s="118"/>
      <c r="BP13" s="118"/>
      <c r="BQ13" s="118"/>
      <c r="BR13" s="118"/>
      <c r="BS13" s="118"/>
      <c r="BT13" s="118"/>
      <c r="BU13" s="118"/>
      <c r="BV13" s="118"/>
      <c r="BW13" s="118"/>
      <c r="BX13" s="118"/>
      <c r="BY13" s="118"/>
      <c r="BZ13" s="118"/>
      <c r="CA13" s="118"/>
      <c r="CB13" s="118"/>
      <c r="CC13" s="118"/>
      <c r="CD13" s="118"/>
      <c r="CE13" s="118"/>
      <c r="CF13" s="118"/>
      <c r="CG13" s="118"/>
      <c r="CH13" s="118"/>
      <c r="CI13" s="118"/>
      <c r="CJ13" s="118"/>
      <c r="CK13" s="118"/>
      <c r="CL13" s="118"/>
      <c r="CM13" s="118"/>
      <c r="CN13" s="118"/>
      <c r="CO13" s="118"/>
      <c r="CP13" s="118"/>
      <c r="CQ13" s="118"/>
      <c r="CR13" s="118"/>
      <c r="CS13" s="118"/>
      <c r="CT13" s="118"/>
      <c r="CU13" s="118"/>
      <c r="CV13" s="118"/>
      <c r="CW13" s="118"/>
      <c r="CX13" s="118"/>
      <c r="CY13" s="118"/>
      <c r="CZ13" s="118"/>
      <c r="DA13" s="118"/>
      <c r="DB13" s="118"/>
      <c r="DC13" s="118"/>
      <c r="DD13" s="118"/>
      <c r="DE13" s="118"/>
      <c r="DF13" s="118"/>
      <c r="DG13" s="118"/>
      <c r="DH13" s="118"/>
      <c r="DI13" s="118"/>
      <c r="DJ13" s="118"/>
      <c r="DK13" s="118"/>
      <c r="DL13" s="118"/>
      <c r="DM13" s="118"/>
      <c r="DN13" s="118"/>
      <c r="DO13" s="118"/>
      <c r="DP13" s="118"/>
      <c r="DQ13" s="118"/>
      <c r="DR13" s="118"/>
      <c r="DS13" s="118"/>
      <c r="DT13" s="118"/>
      <c r="DU13" s="118"/>
      <c r="DV13" s="118"/>
      <c r="DW13" s="118"/>
      <c r="DX13" s="118"/>
      <c r="DY13" s="118"/>
      <c r="DZ13" s="118"/>
      <c r="EA13" s="118"/>
      <c r="EB13" s="118"/>
      <c r="EC13" s="118"/>
      <c r="ED13" s="118"/>
      <c r="EE13" s="118"/>
      <c r="EF13" s="118"/>
      <c r="EG13" s="118"/>
      <c r="EH13" s="118"/>
      <c r="EI13" s="118"/>
      <c r="EJ13" s="118"/>
      <c r="EK13" s="118"/>
      <c r="EL13" s="118"/>
      <c r="EM13" s="118"/>
      <c r="EN13" s="118"/>
      <c r="EO13" s="118"/>
      <c r="EP13" s="118"/>
      <c r="EQ13" s="118"/>
      <c r="ER13" s="118"/>
      <c r="ES13" s="118"/>
      <c r="ET13" s="118"/>
      <c r="EU13" s="118"/>
      <c r="EV13" s="118"/>
      <c r="EW13" s="118"/>
      <c r="EX13" s="118"/>
      <c r="EY13" s="118"/>
      <c r="EZ13" s="118"/>
      <c r="FA13" s="118"/>
      <c r="FB13" s="118"/>
      <c r="FC13" s="118"/>
      <c r="FD13" s="118"/>
      <c r="FE13" s="118"/>
      <c r="FF13" s="118"/>
      <c r="FG13" s="118"/>
      <c r="FH13" s="118"/>
      <c r="FI13" s="118"/>
      <c r="FJ13" s="118"/>
      <c r="FK13" s="118"/>
      <c r="FL13" s="118"/>
      <c r="FM13" s="118"/>
      <c r="FN13" s="118"/>
      <c r="FO13" s="118"/>
      <c r="FP13" s="118"/>
      <c r="FQ13" s="118"/>
      <c r="FR13" s="118"/>
      <c r="FS13" s="118"/>
      <c r="FT13" s="118"/>
      <c r="FU13" s="118"/>
      <c r="FV13" s="118"/>
      <c r="FW13" s="118"/>
      <c r="FX13" s="118"/>
      <c r="FY13" s="118"/>
      <c r="FZ13" s="118"/>
      <c r="GA13" s="118"/>
      <c r="GB13" s="118"/>
      <c r="GC13" s="118"/>
      <c r="GD13" s="118"/>
      <c r="GE13" s="118"/>
      <c r="GF13" s="118"/>
      <c r="GG13" s="118"/>
      <c r="GH13" s="118"/>
      <c r="GI13" s="118"/>
      <c r="GJ13" s="118"/>
      <c r="GK13" s="118"/>
      <c r="GL13" s="118"/>
      <c r="GM13" s="118"/>
      <c r="GN13" s="118"/>
      <c r="GO13" s="118"/>
      <c r="GP13" s="118"/>
      <c r="GQ13" s="118"/>
      <c r="GR13" s="118"/>
      <c r="GS13" s="118"/>
      <c r="GT13" s="118"/>
      <c r="GU13" s="118"/>
      <c r="GV13" s="118"/>
      <c r="GW13" s="118"/>
      <c r="GX13" s="118"/>
      <c r="GY13" s="118"/>
      <c r="GZ13" s="118"/>
      <c r="HA13" s="118"/>
      <c r="HB13" s="118"/>
      <c r="HC13" s="118"/>
      <c r="HD13" s="118"/>
      <c r="HE13" s="118"/>
      <c r="HF13" s="118"/>
      <c r="HG13" s="118"/>
      <c r="HH13" s="118"/>
      <c r="HI13" s="118"/>
      <c r="HJ13" s="118"/>
      <c r="HK13" s="118"/>
      <c r="HL13" s="118"/>
      <c r="HM13" s="118"/>
      <c r="HN13" s="118"/>
      <c r="HO13" s="118"/>
      <c r="HP13" s="118"/>
      <c r="HQ13" s="118"/>
      <c r="HR13" s="118"/>
      <c r="HS13" s="118"/>
      <c r="HT13" s="118"/>
      <c r="HU13" s="118"/>
      <c r="HV13" s="118"/>
      <c r="HW13" s="118"/>
      <c r="HX13" s="118"/>
      <c r="HY13" s="118"/>
      <c r="HZ13" s="118"/>
      <c r="IA13" s="118"/>
      <c r="IB13" s="118"/>
      <c r="IC13" s="118"/>
      <c r="ID13" s="118"/>
      <c r="IE13" s="118"/>
      <c r="IF13" s="118"/>
      <c r="IG13" s="118"/>
      <c r="IH13" s="118"/>
      <c r="II13" s="118"/>
      <c r="IJ13" s="118"/>
      <c r="IK13" s="118"/>
      <c r="IL13" s="118"/>
      <c r="IM13" s="118"/>
      <c r="IN13" s="118"/>
      <c r="IO13" s="118"/>
      <c r="IP13" s="118"/>
      <c r="IQ13" s="118"/>
      <c r="IR13" s="118"/>
      <c r="IS13" s="118"/>
      <c r="IT13" s="118"/>
      <c r="IU13" s="118"/>
      <c r="IV13" s="118"/>
      <c r="IW13" s="118"/>
    </row>
    <row r="14" customFormat="false" ht="21" hidden="true" customHeight="true" outlineLevel="0" collapsed="false">
      <c r="A14" s="104"/>
      <c r="B14" s="105"/>
      <c r="C14" s="105"/>
      <c r="D14" s="115"/>
      <c r="E14" s="116"/>
      <c r="F14" s="107"/>
      <c r="G14" s="107"/>
      <c r="H14" s="107"/>
      <c r="I14" s="107"/>
      <c r="J14" s="107"/>
      <c r="K14" s="107"/>
      <c r="L14" s="107"/>
      <c r="M14" s="107"/>
      <c r="N14" s="117"/>
      <c r="O14" s="117"/>
      <c r="P14" s="117"/>
      <c r="Q14" s="107"/>
      <c r="R14" s="107"/>
      <c r="S14" s="107"/>
      <c r="T14" s="107"/>
      <c r="U14" s="117"/>
      <c r="V14" s="107"/>
      <c r="W14" s="118"/>
      <c r="X14" s="107"/>
      <c r="Y14" s="118"/>
      <c r="Z14" s="118"/>
      <c r="AA14" s="118"/>
      <c r="AB14" s="118"/>
      <c r="AC14" s="118"/>
      <c r="AD14" s="118"/>
      <c r="AE14" s="118"/>
      <c r="AF14" s="118"/>
      <c r="AG14" s="118"/>
      <c r="AH14" s="85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8"/>
      <c r="BK14" s="118"/>
      <c r="BL14" s="118"/>
      <c r="BM14" s="118"/>
      <c r="BN14" s="118"/>
      <c r="BO14" s="118"/>
      <c r="BP14" s="118"/>
      <c r="BQ14" s="118"/>
      <c r="BR14" s="118"/>
      <c r="BS14" s="118"/>
      <c r="BT14" s="118"/>
      <c r="BU14" s="118"/>
      <c r="BV14" s="118"/>
      <c r="BW14" s="118"/>
      <c r="BX14" s="118"/>
      <c r="BY14" s="118"/>
      <c r="BZ14" s="118"/>
      <c r="CA14" s="118"/>
      <c r="CB14" s="118"/>
      <c r="CC14" s="118"/>
      <c r="CD14" s="118"/>
      <c r="CE14" s="118"/>
      <c r="CF14" s="118"/>
      <c r="CG14" s="118"/>
      <c r="CH14" s="118"/>
      <c r="CI14" s="118"/>
      <c r="CJ14" s="118"/>
      <c r="CK14" s="118"/>
      <c r="CL14" s="118"/>
      <c r="CM14" s="118"/>
      <c r="CN14" s="118"/>
      <c r="CO14" s="118"/>
      <c r="CP14" s="118"/>
      <c r="CQ14" s="118"/>
      <c r="CR14" s="118"/>
      <c r="CS14" s="118"/>
      <c r="CT14" s="118"/>
      <c r="CU14" s="118"/>
      <c r="CV14" s="118"/>
      <c r="CW14" s="118"/>
      <c r="CX14" s="118"/>
      <c r="CY14" s="118"/>
      <c r="CZ14" s="118"/>
      <c r="DA14" s="118"/>
      <c r="DB14" s="118"/>
      <c r="DC14" s="118"/>
      <c r="DD14" s="118"/>
      <c r="DE14" s="118"/>
      <c r="DF14" s="118"/>
      <c r="DG14" s="118"/>
      <c r="DH14" s="118"/>
      <c r="DI14" s="118"/>
      <c r="DJ14" s="118"/>
      <c r="DK14" s="118"/>
      <c r="DL14" s="118"/>
      <c r="DM14" s="118"/>
      <c r="DN14" s="118"/>
      <c r="DO14" s="118"/>
      <c r="DP14" s="118"/>
      <c r="DQ14" s="118"/>
      <c r="DR14" s="118"/>
      <c r="DS14" s="118"/>
      <c r="DT14" s="118"/>
      <c r="DU14" s="118"/>
      <c r="DV14" s="118"/>
      <c r="DW14" s="118"/>
      <c r="DX14" s="118"/>
      <c r="DY14" s="118"/>
      <c r="DZ14" s="118"/>
      <c r="EA14" s="118"/>
      <c r="EB14" s="118"/>
      <c r="EC14" s="118"/>
      <c r="ED14" s="118"/>
      <c r="EE14" s="118"/>
      <c r="EF14" s="118"/>
      <c r="EG14" s="118"/>
      <c r="EH14" s="118"/>
      <c r="EI14" s="118"/>
      <c r="EJ14" s="118"/>
      <c r="EK14" s="118"/>
      <c r="EL14" s="118"/>
      <c r="EM14" s="118"/>
      <c r="EN14" s="118"/>
      <c r="EO14" s="118"/>
      <c r="EP14" s="118"/>
      <c r="EQ14" s="118"/>
      <c r="ER14" s="118"/>
      <c r="ES14" s="118"/>
      <c r="ET14" s="118"/>
      <c r="EU14" s="118"/>
      <c r="EV14" s="118"/>
      <c r="EW14" s="118"/>
      <c r="EX14" s="118"/>
      <c r="EY14" s="118"/>
      <c r="EZ14" s="118"/>
      <c r="FA14" s="118"/>
      <c r="FB14" s="118"/>
      <c r="FC14" s="118"/>
      <c r="FD14" s="118"/>
      <c r="FE14" s="118"/>
      <c r="FF14" s="118"/>
      <c r="FG14" s="118"/>
      <c r="FH14" s="118"/>
      <c r="FI14" s="118"/>
      <c r="FJ14" s="118"/>
      <c r="FK14" s="118"/>
      <c r="FL14" s="118"/>
      <c r="FM14" s="118"/>
      <c r="FN14" s="118"/>
      <c r="FO14" s="118"/>
      <c r="FP14" s="118"/>
      <c r="FQ14" s="118"/>
      <c r="FR14" s="118"/>
      <c r="FS14" s="118"/>
      <c r="FT14" s="118"/>
      <c r="FU14" s="118"/>
      <c r="FV14" s="118"/>
      <c r="FW14" s="118"/>
      <c r="FX14" s="118"/>
      <c r="FY14" s="118"/>
      <c r="FZ14" s="118"/>
      <c r="GA14" s="118"/>
      <c r="GB14" s="118"/>
      <c r="GC14" s="118"/>
      <c r="GD14" s="118"/>
      <c r="GE14" s="118"/>
      <c r="GF14" s="118"/>
      <c r="GG14" s="118"/>
      <c r="GH14" s="118"/>
      <c r="GI14" s="118"/>
      <c r="GJ14" s="118"/>
      <c r="GK14" s="118"/>
      <c r="GL14" s="118"/>
      <c r="GM14" s="118"/>
      <c r="GN14" s="118"/>
      <c r="GO14" s="118"/>
      <c r="GP14" s="118"/>
      <c r="GQ14" s="118"/>
      <c r="GR14" s="118"/>
      <c r="GS14" s="118"/>
      <c r="GT14" s="118"/>
      <c r="GU14" s="118"/>
      <c r="GV14" s="118"/>
      <c r="GW14" s="118"/>
      <c r="GX14" s="118"/>
      <c r="GY14" s="118"/>
      <c r="GZ14" s="118"/>
      <c r="HA14" s="118"/>
      <c r="HB14" s="118"/>
      <c r="HC14" s="118"/>
      <c r="HD14" s="118"/>
      <c r="HE14" s="118"/>
      <c r="HF14" s="118"/>
      <c r="HG14" s="118"/>
      <c r="HH14" s="118"/>
      <c r="HI14" s="118"/>
      <c r="HJ14" s="118"/>
      <c r="HK14" s="118"/>
      <c r="HL14" s="118"/>
      <c r="HM14" s="118"/>
      <c r="HN14" s="118"/>
      <c r="HO14" s="118"/>
      <c r="HP14" s="118"/>
      <c r="HQ14" s="118"/>
      <c r="HR14" s="118"/>
      <c r="HS14" s="118"/>
      <c r="HT14" s="118"/>
      <c r="HU14" s="118"/>
      <c r="HV14" s="118"/>
      <c r="HW14" s="118"/>
      <c r="HX14" s="118"/>
      <c r="HY14" s="118"/>
      <c r="HZ14" s="118"/>
      <c r="IA14" s="118"/>
      <c r="IB14" s="118"/>
      <c r="IC14" s="118"/>
      <c r="ID14" s="118"/>
      <c r="IE14" s="118"/>
      <c r="IF14" s="118"/>
      <c r="IG14" s="118"/>
      <c r="IH14" s="118"/>
      <c r="II14" s="118"/>
      <c r="IJ14" s="118"/>
      <c r="IK14" s="118"/>
      <c r="IL14" s="118"/>
      <c r="IM14" s="118"/>
      <c r="IN14" s="118"/>
      <c r="IO14" s="118"/>
      <c r="IP14" s="118"/>
      <c r="IQ14" s="118"/>
      <c r="IR14" s="118"/>
      <c r="IS14" s="118"/>
      <c r="IT14" s="118"/>
      <c r="IU14" s="118"/>
      <c r="IV14" s="118"/>
      <c r="IW14" s="118"/>
    </row>
    <row r="15" customFormat="false" ht="21" hidden="true" customHeight="true" outlineLevel="0" collapsed="false">
      <c r="A15" s="104"/>
      <c r="B15" s="105"/>
      <c r="C15" s="105"/>
      <c r="D15" s="115"/>
      <c r="E15" s="116"/>
      <c r="F15" s="107"/>
      <c r="G15" s="107"/>
      <c r="H15" s="107"/>
      <c r="I15" s="107"/>
      <c r="J15" s="107"/>
      <c r="K15" s="107"/>
      <c r="L15" s="107"/>
      <c r="M15" s="107"/>
      <c r="N15" s="117"/>
      <c r="O15" s="117"/>
      <c r="P15" s="117"/>
      <c r="Q15" s="107"/>
      <c r="R15" s="107"/>
      <c r="S15" s="107"/>
      <c r="T15" s="107"/>
      <c r="U15" s="117"/>
      <c r="V15" s="107"/>
      <c r="W15" s="118"/>
      <c r="X15" s="107"/>
      <c r="Y15" s="118"/>
      <c r="Z15" s="118"/>
      <c r="AA15" s="118"/>
      <c r="AB15" s="118"/>
      <c r="AC15" s="118"/>
      <c r="AD15" s="118"/>
      <c r="AE15" s="118"/>
      <c r="AF15" s="118"/>
      <c r="AG15" s="118"/>
      <c r="AH15" s="85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  <c r="BE15" s="118"/>
      <c r="BF15" s="118"/>
      <c r="BG15" s="118"/>
      <c r="BH15" s="118"/>
      <c r="BI15" s="118"/>
      <c r="BJ15" s="118"/>
      <c r="BK15" s="118"/>
      <c r="BL15" s="118"/>
      <c r="BM15" s="118"/>
      <c r="BN15" s="118"/>
      <c r="BO15" s="118"/>
      <c r="BP15" s="118"/>
      <c r="BQ15" s="118"/>
      <c r="BR15" s="118"/>
      <c r="BS15" s="118"/>
      <c r="BT15" s="118"/>
      <c r="BU15" s="118"/>
      <c r="BV15" s="118"/>
      <c r="BW15" s="118"/>
      <c r="BX15" s="118"/>
      <c r="BY15" s="118"/>
      <c r="BZ15" s="118"/>
      <c r="CA15" s="118"/>
      <c r="CB15" s="118"/>
      <c r="CC15" s="118"/>
      <c r="CD15" s="118"/>
      <c r="CE15" s="118"/>
      <c r="CF15" s="118"/>
      <c r="CG15" s="118"/>
      <c r="CH15" s="118"/>
      <c r="CI15" s="118"/>
      <c r="CJ15" s="118"/>
      <c r="CK15" s="118"/>
      <c r="CL15" s="118"/>
      <c r="CM15" s="118"/>
      <c r="CN15" s="118"/>
      <c r="CO15" s="118"/>
      <c r="CP15" s="118"/>
      <c r="CQ15" s="118"/>
      <c r="CR15" s="118"/>
      <c r="CS15" s="118"/>
      <c r="CT15" s="118"/>
      <c r="CU15" s="118"/>
      <c r="CV15" s="118"/>
      <c r="CW15" s="118"/>
      <c r="CX15" s="118"/>
      <c r="CY15" s="118"/>
      <c r="CZ15" s="118"/>
      <c r="DA15" s="118"/>
      <c r="DB15" s="118"/>
      <c r="DC15" s="118"/>
      <c r="DD15" s="118"/>
      <c r="DE15" s="118"/>
      <c r="DF15" s="118"/>
      <c r="DG15" s="118"/>
      <c r="DH15" s="118"/>
      <c r="DI15" s="118"/>
      <c r="DJ15" s="118"/>
      <c r="DK15" s="118"/>
      <c r="DL15" s="118"/>
      <c r="DM15" s="118"/>
      <c r="DN15" s="118"/>
      <c r="DO15" s="118"/>
      <c r="DP15" s="118"/>
      <c r="DQ15" s="118"/>
      <c r="DR15" s="118"/>
      <c r="DS15" s="118"/>
      <c r="DT15" s="118"/>
      <c r="DU15" s="118"/>
      <c r="DV15" s="118"/>
      <c r="DW15" s="118"/>
      <c r="DX15" s="118"/>
      <c r="DY15" s="118"/>
      <c r="DZ15" s="118"/>
      <c r="EA15" s="118"/>
      <c r="EB15" s="118"/>
      <c r="EC15" s="118"/>
      <c r="ED15" s="118"/>
      <c r="EE15" s="118"/>
      <c r="EF15" s="118"/>
      <c r="EG15" s="118"/>
      <c r="EH15" s="118"/>
      <c r="EI15" s="118"/>
      <c r="EJ15" s="118"/>
      <c r="EK15" s="118"/>
      <c r="EL15" s="118"/>
      <c r="EM15" s="118"/>
      <c r="EN15" s="118"/>
      <c r="EO15" s="118"/>
      <c r="EP15" s="118"/>
      <c r="EQ15" s="118"/>
      <c r="ER15" s="118"/>
      <c r="ES15" s="118"/>
      <c r="ET15" s="118"/>
      <c r="EU15" s="118"/>
      <c r="EV15" s="118"/>
      <c r="EW15" s="118"/>
      <c r="EX15" s="118"/>
      <c r="EY15" s="118"/>
      <c r="EZ15" s="118"/>
      <c r="FA15" s="118"/>
      <c r="FB15" s="118"/>
      <c r="FC15" s="118"/>
      <c r="FD15" s="118"/>
      <c r="FE15" s="118"/>
      <c r="FF15" s="118"/>
      <c r="FG15" s="118"/>
      <c r="FH15" s="118"/>
      <c r="FI15" s="118"/>
      <c r="FJ15" s="118"/>
      <c r="FK15" s="118"/>
      <c r="FL15" s="118"/>
      <c r="FM15" s="118"/>
      <c r="FN15" s="118"/>
      <c r="FO15" s="118"/>
      <c r="FP15" s="118"/>
      <c r="FQ15" s="118"/>
      <c r="FR15" s="118"/>
      <c r="FS15" s="118"/>
      <c r="FT15" s="118"/>
      <c r="FU15" s="118"/>
      <c r="FV15" s="118"/>
      <c r="FW15" s="118"/>
      <c r="FX15" s="118"/>
      <c r="FY15" s="118"/>
      <c r="FZ15" s="118"/>
      <c r="GA15" s="118"/>
      <c r="GB15" s="118"/>
      <c r="GC15" s="118"/>
      <c r="GD15" s="118"/>
      <c r="GE15" s="118"/>
      <c r="GF15" s="118"/>
      <c r="GG15" s="118"/>
      <c r="GH15" s="118"/>
      <c r="GI15" s="118"/>
      <c r="GJ15" s="118"/>
      <c r="GK15" s="118"/>
      <c r="GL15" s="118"/>
      <c r="GM15" s="118"/>
      <c r="GN15" s="118"/>
      <c r="GO15" s="118"/>
      <c r="GP15" s="118"/>
      <c r="GQ15" s="118"/>
      <c r="GR15" s="118"/>
      <c r="GS15" s="118"/>
      <c r="GT15" s="118"/>
      <c r="GU15" s="118"/>
      <c r="GV15" s="118"/>
      <c r="GW15" s="118"/>
      <c r="GX15" s="118"/>
      <c r="GY15" s="118"/>
      <c r="GZ15" s="118"/>
      <c r="HA15" s="118"/>
      <c r="HB15" s="118"/>
      <c r="HC15" s="118"/>
      <c r="HD15" s="118"/>
      <c r="HE15" s="118"/>
      <c r="HF15" s="118"/>
      <c r="HG15" s="118"/>
      <c r="HH15" s="118"/>
      <c r="HI15" s="118"/>
      <c r="HJ15" s="118"/>
      <c r="HK15" s="118"/>
      <c r="HL15" s="118"/>
      <c r="HM15" s="118"/>
      <c r="HN15" s="118"/>
      <c r="HO15" s="118"/>
      <c r="HP15" s="118"/>
      <c r="HQ15" s="118"/>
      <c r="HR15" s="118"/>
      <c r="HS15" s="118"/>
      <c r="HT15" s="118"/>
      <c r="HU15" s="118"/>
      <c r="HV15" s="118"/>
      <c r="HW15" s="118"/>
      <c r="HX15" s="118"/>
      <c r="HY15" s="118"/>
      <c r="HZ15" s="118"/>
      <c r="IA15" s="118"/>
      <c r="IB15" s="118"/>
      <c r="IC15" s="118"/>
      <c r="ID15" s="118"/>
      <c r="IE15" s="118"/>
      <c r="IF15" s="118"/>
      <c r="IG15" s="118"/>
      <c r="IH15" s="118"/>
      <c r="II15" s="118"/>
      <c r="IJ15" s="118"/>
      <c r="IK15" s="118"/>
      <c r="IL15" s="118"/>
      <c r="IM15" s="118"/>
      <c r="IN15" s="118"/>
      <c r="IO15" s="118"/>
      <c r="IP15" s="118"/>
      <c r="IQ15" s="118"/>
      <c r="IR15" s="118"/>
      <c r="IS15" s="118"/>
      <c r="IT15" s="118"/>
      <c r="IU15" s="118"/>
      <c r="IV15" s="118"/>
      <c r="IW15" s="118"/>
    </row>
    <row r="16" customFormat="false" ht="21" hidden="true" customHeight="true" outlineLevel="0" collapsed="false">
      <c r="A16" s="104"/>
      <c r="B16" s="105"/>
      <c r="C16" s="105"/>
      <c r="D16" s="115"/>
      <c r="E16" s="116"/>
      <c r="F16" s="107"/>
      <c r="G16" s="107"/>
      <c r="H16" s="107"/>
      <c r="I16" s="107"/>
      <c r="J16" s="107"/>
      <c r="K16" s="107"/>
      <c r="L16" s="107"/>
      <c r="M16" s="107"/>
      <c r="N16" s="117"/>
      <c r="O16" s="117"/>
      <c r="P16" s="117"/>
      <c r="Q16" s="107"/>
      <c r="R16" s="107"/>
      <c r="S16" s="107"/>
      <c r="T16" s="107"/>
      <c r="U16" s="117"/>
      <c r="V16" s="107"/>
      <c r="W16" s="118"/>
      <c r="X16" s="107"/>
      <c r="Y16" s="118"/>
      <c r="Z16" s="118"/>
      <c r="AA16" s="118"/>
      <c r="AB16" s="118"/>
      <c r="AC16" s="118"/>
      <c r="AD16" s="118"/>
      <c r="AE16" s="118"/>
      <c r="AF16" s="118"/>
      <c r="AG16" s="118"/>
      <c r="AH16" s="85"/>
      <c r="AI16" s="118"/>
      <c r="AJ16" s="118"/>
      <c r="AK16" s="118"/>
      <c r="AL16" s="118"/>
      <c r="AM16" s="118"/>
      <c r="AN16" s="118"/>
      <c r="AO16" s="118"/>
      <c r="AP16" s="118"/>
      <c r="AQ16" s="118"/>
      <c r="AR16" s="118"/>
      <c r="AS16" s="118"/>
      <c r="AT16" s="118"/>
      <c r="AU16" s="118"/>
      <c r="AV16" s="118"/>
      <c r="AW16" s="118"/>
      <c r="AX16" s="118"/>
      <c r="AY16" s="118"/>
      <c r="AZ16" s="118"/>
      <c r="BA16" s="118"/>
      <c r="BB16" s="118"/>
      <c r="BC16" s="118"/>
      <c r="BD16" s="118"/>
      <c r="BE16" s="118"/>
      <c r="BF16" s="118"/>
      <c r="BG16" s="118"/>
      <c r="BH16" s="118"/>
      <c r="BI16" s="118"/>
      <c r="BJ16" s="118"/>
      <c r="BK16" s="118"/>
      <c r="BL16" s="118"/>
      <c r="BM16" s="118"/>
      <c r="BN16" s="118"/>
      <c r="BO16" s="118"/>
      <c r="BP16" s="118"/>
      <c r="BQ16" s="118"/>
      <c r="BR16" s="118"/>
      <c r="BS16" s="118"/>
      <c r="BT16" s="118"/>
      <c r="BU16" s="118"/>
      <c r="BV16" s="118"/>
      <c r="BW16" s="118"/>
      <c r="BX16" s="118"/>
      <c r="BY16" s="118"/>
      <c r="BZ16" s="118"/>
      <c r="CA16" s="118"/>
      <c r="CB16" s="118"/>
      <c r="CC16" s="118"/>
      <c r="CD16" s="118"/>
      <c r="CE16" s="118"/>
      <c r="CF16" s="118"/>
      <c r="CG16" s="118"/>
      <c r="CH16" s="118"/>
      <c r="CI16" s="118"/>
      <c r="CJ16" s="118"/>
      <c r="CK16" s="118"/>
      <c r="CL16" s="118"/>
      <c r="CM16" s="118"/>
      <c r="CN16" s="118"/>
      <c r="CO16" s="118"/>
      <c r="CP16" s="118"/>
      <c r="CQ16" s="118"/>
      <c r="CR16" s="118"/>
      <c r="CS16" s="118"/>
      <c r="CT16" s="118"/>
      <c r="CU16" s="118"/>
      <c r="CV16" s="118"/>
      <c r="CW16" s="118"/>
      <c r="CX16" s="118"/>
      <c r="CY16" s="118"/>
      <c r="CZ16" s="118"/>
      <c r="DA16" s="118"/>
      <c r="DB16" s="118"/>
      <c r="DC16" s="118"/>
      <c r="DD16" s="118"/>
      <c r="DE16" s="118"/>
      <c r="DF16" s="118"/>
      <c r="DG16" s="118"/>
      <c r="DH16" s="118"/>
      <c r="DI16" s="118"/>
      <c r="DJ16" s="118"/>
      <c r="DK16" s="118"/>
      <c r="DL16" s="118"/>
      <c r="DM16" s="118"/>
      <c r="DN16" s="118"/>
      <c r="DO16" s="118"/>
      <c r="DP16" s="118"/>
      <c r="DQ16" s="118"/>
      <c r="DR16" s="118"/>
      <c r="DS16" s="118"/>
      <c r="DT16" s="118"/>
      <c r="DU16" s="118"/>
      <c r="DV16" s="118"/>
      <c r="DW16" s="118"/>
      <c r="DX16" s="118"/>
      <c r="DY16" s="118"/>
      <c r="DZ16" s="118"/>
      <c r="EA16" s="118"/>
      <c r="EB16" s="118"/>
      <c r="EC16" s="118"/>
      <c r="ED16" s="118"/>
      <c r="EE16" s="118"/>
      <c r="EF16" s="118"/>
      <c r="EG16" s="118"/>
      <c r="EH16" s="118"/>
      <c r="EI16" s="118"/>
      <c r="EJ16" s="118"/>
      <c r="EK16" s="118"/>
      <c r="EL16" s="118"/>
      <c r="EM16" s="118"/>
      <c r="EN16" s="118"/>
      <c r="EO16" s="118"/>
      <c r="EP16" s="118"/>
      <c r="EQ16" s="118"/>
      <c r="ER16" s="118"/>
      <c r="ES16" s="118"/>
      <c r="ET16" s="118"/>
      <c r="EU16" s="118"/>
      <c r="EV16" s="118"/>
      <c r="EW16" s="118"/>
      <c r="EX16" s="118"/>
      <c r="EY16" s="118"/>
      <c r="EZ16" s="118"/>
      <c r="FA16" s="118"/>
      <c r="FB16" s="118"/>
      <c r="FC16" s="118"/>
      <c r="FD16" s="118"/>
      <c r="FE16" s="118"/>
      <c r="FF16" s="118"/>
      <c r="FG16" s="118"/>
      <c r="FH16" s="118"/>
      <c r="FI16" s="118"/>
      <c r="FJ16" s="118"/>
      <c r="FK16" s="118"/>
      <c r="FL16" s="118"/>
      <c r="FM16" s="118"/>
      <c r="FN16" s="118"/>
      <c r="FO16" s="118"/>
      <c r="FP16" s="118"/>
      <c r="FQ16" s="118"/>
      <c r="FR16" s="118"/>
      <c r="FS16" s="118"/>
      <c r="FT16" s="118"/>
      <c r="FU16" s="118"/>
      <c r="FV16" s="118"/>
      <c r="FW16" s="118"/>
      <c r="FX16" s="118"/>
      <c r="FY16" s="118"/>
      <c r="FZ16" s="118"/>
      <c r="GA16" s="118"/>
      <c r="GB16" s="118"/>
      <c r="GC16" s="118"/>
      <c r="GD16" s="118"/>
      <c r="GE16" s="118"/>
      <c r="GF16" s="118"/>
      <c r="GG16" s="118"/>
      <c r="GH16" s="118"/>
      <c r="GI16" s="118"/>
      <c r="GJ16" s="118"/>
      <c r="GK16" s="118"/>
      <c r="GL16" s="118"/>
      <c r="GM16" s="118"/>
      <c r="GN16" s="118"/>
      <c r="GO16" s="118"/>
      <c r="GP16" s="118"/>
      <c r="GQ16" s="118"/>
      <c r="GR16" s="118"/>
      <c r="GS16" s="118"/>
      <c r="GT16" s="118"/>
      <c r="GU16" s="118"/>
      <c r="GV16" s="118"/>
      <c r="GW16" s="118"/>
      <c r="GX16" s="118"/>
      <c r="GY16" s="118"/>
      <c r="GZ16" s="118"/>
      <c r="HA16" s="118"/>
      <c r="HB16" s="118"/>
      <c r="HC16" s="118"/>
      <c r="HD16" s="118"/>
      <c r="HE16" s="118"/>
      <c r="HF16" s="118"/>
      <c r="HG16" s="118"/>
      <c r="HH16" s="118"/>
      <c r="HI16" s="118"/>
      <c r="HJ16" s="118"/>
      <c r="HK16" s="118"/>
      <c r="HL16" s="118"/>
      <c r="HM16" s="118"/>
      <c r="HN16" s="118"/>
      <c r="HO16" s="118"/>
      <c r="HP16" s="118"/>
      <c r="HQ16" s="118"/>
      <c r="HR16" s="118"/>
      <c r="HS16" s="118"/>
      <c r="HT16" s="118"/>
      <c r="HU16" s="118"/>
      <c r="HV16" s="118"/>
      <c r="HW16" s="118"/>
      <c r="HX16" s="118"/>
      <c r="HY16" s="118"/>
      <c r="HZ16" s="118"/>
      <c r="IA16" s="118"/>
      <c r="IB16" s="118"/>
      <c r="IC16" s="118"/>
      <c r="ID16" s="118"/>
      <c r="IE16" s="118"/>
      <c r="IF16" s="118"/>
      <c r="IG16" s="118"/>
      <c r="IH16" s="118"/>
      <c r="II16" s="118"/>
      <c r="IJ16" s="118"/>
      <c r="IK16" s="118"/>
      <c r="IL16" s="118"/>
      <c r="IM16" s="118"/>
      <c r="IN16" s="118"/>
      <c r="IO16" s="118"/>
      <c r="IP16" s="118"/>
      <c r="IQ16" s="118"/>
      <c r="IR16" s="118"/>
      <c r="IS16" s="118"/>
      <c r="IT16" s="118"/>
      <c r="IU16" s="118"/>
      <c r="IV16" s="118"/>
      <c r="IW16" s="118"/>
    </row>
    <row r="17" customFormat="false" ht="21" hidden="true" customHeight="true" outlineLevel="0" collapsed="false">
      <c r="A17" s="104"/>
      <c r="B17" s="105"/>
      <c r="C17" s="105"/>
      <c r="D17" s="115"/>
      <c r="E17" s="116"/>
      <c r="F17" s="107"/>
      <c r="G17" s="107"/>
      <c r="H17" s="107"/>
      <c r="I17" s="107"/>
      <c r="J17" s="107"/>
      <c r="K17" s="107"/>
      <c r="L17" s="107"/>
      <c r="M17" s="107"/>
      <c r="N17" s="117"/>
      <c r="O17" s="117"/>
      <c r="P17" s="117"/>
      <c r="Q17" s="107"/>
      <c r="R17" s="107"/>
      <c r="S17" s="107"/>
      <c r="T17" s="107"/>
      <c r="U17" s="117"/>
      <c r="V17" s="107"/>
      <c r="W17" s="118"/>
      <c r="X17" s="107"/>
      <c r="Y17" s="118"/>
      <c r="Z17" s="118"/>
      <c r="AA17" s="118"/>
      <c r="AB17" s="118"/>
      <c r="AC17" s="118"/>
      <c r="AD17" s="118"/>
      <c r="AE17" s="118"/>
      <c r="AF17" s="118"/>
      <c r="AG17" s="118"/>
      <c r="AH17" s="85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118"/>
      <c r="BE17" s="118"/>
      <c r="BF17" s="118"/>
      <c r="BG17" s="118"/>
      <c r="BH17" s="118"/>
      <c r="BI17" s="118"/>
      <c r="BJ17" s="118"/>
      <c r="BK17" s="118"/>
      <c r="BL17" s="118"/>
      <c r="BM17" s="118"/>
      <c r="BN17" s="118"/>
      <c r="BO17" s="118"/>
      <c r="BP17" s="118"/>
      <c r="BQ17" s="118"/>
      <c r="BR17" s="118"/>
      <c r="BS17" s="118"/>
      <c r="BT17" s="118"/>
      <c r="BU17" s="118"/>
      <c r="BV17" s="118"/>
      <c r="BW17" s="118"/>
      <c r="BX17" s="118"/>
      <c r="BY17" s="118"/>
      <c r="BZ17" s="118"/>
      <c r="CA17" s="118"/>
      <c r="CB17" s="118"/>
      <c r="CC17" s="118"/>
      <c r="CD17" s="118"/>
      <c r="CE17" s="118"/>
      <c r="CF17" s="118"/>
      <c r="CG17" s="118"/>
      <c r="CH17" s="118"/>
      <c r="CI17" s="118"/>
      <c r="CJ17" s="118"/>
      <c r="CK17" s="118"/>
      <c r="CL17" s="118"/>
      <c r="CM17" s="118"/>
      <c r="CN17" s="118"/>
      <c r="CO17" s="118"/>
      <c r="CP17" s="118"/>
      <c r="CQ17" s="118"/>
      <c r="CR17" s="118"/>
      <c r="CS17" s="118"/>
      <c r="CT17" s="118"/>
      <c r="CU17" s="118"/>
      <c r="CV17" s="118"/>
      <c r="CW17" s="118"/>
      <c r="CX17" s="118"/>
      <c r="CY17" s="118"/>
      <c r="CZ17" s="118"/>
      <c r="DA17" s="118"/>
      <c r="DB17" s="118"/>
      <c r="DC17" s="118"/>
      <c r="DD17" s="118"/>
      <c r="DE17" s="118"/>
      <c r="DF17" s="118"/>
      <c r="DG17" s="118"/>
      <c r="DH17" s="118"/>
      <c r="DI17" s="118"/>
      <c r="DJ17" s="118"/>
      <c r="DK17" s="118"/>
      <c r="DL17" s="118"/>
      <c r="DM17" s="118"/>
      <c r="DN17" s="118"/>
      <c r="DO17" s="118"/>
      <c r="DP17" s="118"/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  <c r="EA17" s="118"/>
      <c r="EB17" s="118"/>
      <c r="EC17" s="118"/>
      <c r="ED17" s="118"/>
      <c r="EE17" s="118"/>
      <c r="EF17" s="118"/>
      <c r="EG17" s="118"/>
      <c r="EH17" s="118"/>
      <c r="EI17" s="118"/>
      <c r="EJ17" s="118"/>
      <c r="EK17" s="118"/>
      <c r="EL17" s="118"/>
      <c r="EM17" s="118"/>
      <c r="EN17" s="118"/>
      <c r="EO17" s="118"/>
      <c r="EP17" s="118"/>
      <c r="EQ17" s="118"/>
      <c r="ER17" s="118"/>
      <c r="ES17" s="118"/>
      <c r="ET17" s="118"/>
      <c r="EU17" s="118"/>
      <c r="EV17" s="118"/>
      <c r="EW17" s="118"/>
      <c r="EX17" s="118"/>
      <c r="EY17" s="118"/>
      <c r="EZ17" s="118"/>
      <c r="FA17" s="118"/>
      <c r="FB17" s="118"/>
      <c r="FC17" s="118"/>
      <c r="FD17" s="118"/>
      <c r="FE17" s="118"/>
      <c r="FF17" s="118"/>
      <c r="FG17" s="118"/>
      <c r="FH17" s="118"/>
      <c r="FI17" s="118"/>
      <c r="FJ17" s="118"/>
      <c r="FK17" s="118"/>
      <c r="FL17" s="118"/>
      <c r="FM17" s="118"/>
      <c r="FN17" s="118"/>
      <c r="FO17" s="118"/>
      <c r="FP17" s="118"/>
      <c r="FQ17" s="118"/>
      <c r="FR17" s="118"/>
      <c r="FS17" s="118"/>
      <c r="FT17" s="118"/>
      <c r="FU17" s="118"/>
      <c r="FV17" s="118"/>
      <c r="FW17" s="118"/>
      <c r="FX17" s="118"/>
      <c r="FY17" s="118"/>
      <c r="FZ17" s="118"/>
      <c r="GA17" s="118"/>
      <c r="GB17" s="118"/>
      <c r="GC17" s="118"/>
      <c r="GD17" s="118"/>
      <c r="GE17" s="118"/>
      <c r="GF17" s="118"/>
      <c r="GG17" s="118"/>
      <c r="GH17" s="118"/>
      <c r="GI17" s="118"/>
      <c r="GJ17" s="118"/>
      <c r="GK17" s="118"/>
      <c r="GL17" s="118"/>
      <c r="GM17" s="118"/>
      <c r="GN17" s="118"/>
      <c r="GO17" s="118"/>
      <c r="GP17" s="118"/>
      <c r="GQ17" s="118"/>
      <c r="GR17" s="118"/>
      <c r="GS17" s="118"/>
      <c r="GT17" s="118"/>
      <c r="GU17" s="118"/>
      <c r="GV17" s="118"/>
      <c r="GW17" s="118"/>
      <c r="GX17" s="118"/>
      <c r="GY17" s="118"/>
      <c r="GZ17" s="118"/>
      <c r="HA17" s="118"/>
      <c r="HB17" s="118"/>
      <c r="HC17" s="118"/>
      <c r="HD17" s="118"/>
      <c r="HE17" s="118"/>
      <c r="HF17" s="118"/>
      <c r="HG17" s="118"/>
      <c r="HH17" s="118"/>
      <c r="HI17" s="118"/>
      <c r="HJ17" s="118"/>
      <c r="HK17" s="118"/>
      <c r="HL17" s="118"/>
      <c r="HM17" s="118"/>
      <c r="HN17" s="118"/>
      <c r="HO17" s="118"/>
      <c r="HP17" s="118"/>
      <c r="HQ17" s="118"/>
      <c r="HR17" s="118"/>
      <c r="HS17" s="118"/>
      <c r="HT17" s="118"/>
      <c r="HU17" s="118"/>
      <c r="HV17" s="118"/>
      <c r="HW17" s="118"/>
      <c r="HX17" s="118"/>
      <c r="HY17" s="118"/>
      <c r="HZ17" s="118"/>
      <c r="IA17" s="118"/>
      <c r="IB17" s="118"/>
      <c r="IC17" s="118"/>
      <c r="ID17" s="118"/>
      <c r="IE17" s="118"/>
      <c r="IF17" s="118"/>
      <c r="IG17" s="118"/>
      <c r="IH17" s="118"/>
      <c r="II17" s="118"/>
      <c r="IJ17" s="118"/>
      <c r="IK17" s="118"/>
      <c r="IL17" s="118"/>
      <c r="IM17" s="118"/>
      <c r="IN17" s="118"/>
      <c r="IO17" s="118"/>
      <c r="IP17" s="118"/>
      <c r="IQ17" s="118"/>
      <c r="IR17" s="118"/>
      <c r="IS17" s="118"/>
      <c r="IT17" s="118"/>
      <c r="IU17" s="118"/>
      <c r="IV17" s="118"/>
      <c r="IW17" s="118"/>
    </row>
    <row r="18" customFormat="false" ht="21" hidden="true" customHeight="true" outlineLevel="0" collapsed="false">
      <c r="A18" s="104"/>
      <c r="B18" s="105"/>
      <c r="C18" s="105"/>
      <c r="D18" s="115"/>
      <c r="E18" s="116"/>
      <c r="F18" s="107"/>
      <c r="G18" s="107"/>
      <c r="H18" s="107"/>
      <c r="I18" s="107"/>
      <c r="J18" s="107"/>
      <c r="K18" s="107"/>
      <c r="L18" s="107"/>
      <c r="M18" s="107"/>
      <c r="N18" s="117"/>
      <c r="O18" s="117"/>
      <c r="P18" s="117"/>
      <c r="Q18" s="107"/>
      <c r="R18" s="107"/>
      <c r="S18" s="107"/>
      <c r="T18" s="107"/>
      <c r="U18" s="117"/>
      <c r="V18" s="107"/>
      <c r="W18" s="118"/>
      <c r="X18" s="107"/>
      <c r="Y18" s="118"/>
      <c r="Z18" s="118"/>
      <c r="AA18" s="118"/>
      <c r="AB18" s="118"/>
      <c r="AC18" s="118"/>
      <c r="AD18" s="118"/>
      <c r="AE18" s="118"/>
      <c r="AF18" s="118"/>
      <c r="AG18" s="118"/>
      <c r="AH18" s="85"/>
      <c r="AI18" s="118"/>
      <c r="AJ18" s="118"/>
      <c r="AK18" s="118"/>
      <c r="AL18" s="118"/>
      <c r="AM18" s="118"/>
      <c r="AN18" s="118"/>
      <c r="AO18" s="118"/>
      <c r="AP18" s="118"/>
      <c r="AQ18" s="118"/>
      <c r="AR18" s="118"/>
      <c r="AS18" s="118"/>
      <c r="AT18" s="118"/>
      <c r="AU18" s="118"/>
      <c r="AV18" s="118"/>
      <c r="AW18" s="118"/>
      <c r="AX18" s="118"/>
      <c r="AY18" s="118"/>
      <c r="AZ18" s="118"/>
      <c r="BA18" s="118"/>
      <c r="BB18" s="118"/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8"/>
      <c r="CH18" s="118"/>
      <c r="CI18" s="118"/>
      <c r="CJ18" s="118"/>
      <c r="CK18" s="118"/>
      <c r="CL18" s="118"/>
      <c r="CM18" s="118"/>
      <c r="CN18" s="118"/>
      <c r="CO18" s="118"/>
      <c r="CP18" s="118"/>
      <c r="CQ18" s="118"/>
      <c r="CR18" s="118"/>
      <c r="CS18" s="118"/>
      <c r="CT18" s="118"/>
      <c r="CU18" s="118"/>
      <c r="CV18" s="118"/>
      <c r="CW18" s="118"/>
      <c r="CX18" s="118"/>
      <c r="CY18" s="118"/>
      <c r="CZ18" s="118"/>
      <c r="DA18" s="118"/>
      <c r="DB18" s="118"/>
      <c r="DC18" s="118"/>
      <c r="DD18" s="118"/>
      <c r="DE18" s="118"/>
      <c r="DF18" s="118"/>
      <c r="DG18" s="118"/>
      <c r="DH18" s="118"/>
      <c r="DI18" s="118"/>
      <c r="DJ18" s="118"/>
      <c r="DK18" s="118"/>
      <c r="DL18" s="118"/>
      <c r="DM18" s="118"/>
      <c r="DN18" s="118"/>
      <c r="DO18" s="118"/>
      <c r="DP18" s="118"/>
      <c r="DQ18" s="118"/>
      <c r="DR18" s="118"/>
      <c r="DS18" s="118"/>
      <c r="DT18" s="118"/>
      <c r="DU18" s="118"/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8"/>
      <c r="EO18" s="118"/>
      <c r="EP18" s="118"/>
      <c r="EQ18" s="118"/>
      <c r="ER18" s="118"/>
      <c r="ES18" s="118"/>
      <c r="ET18" s="118"/>
      <c r="EU18" s="118"/>
      <c r="EV18" s="118"/>
      <c r="EW18" s="118"/>
      <c r="EX18" s="118"/>
      <c r="EY18" s="118"/>
      <c r="EZ18" s="118"/>
      <c r="FA18" s="118"/>
      <c r="FB18" s="118"/>
      <c r="FC18" s="118"/>
      <c r="FD18" s="118"/>
      <c r="FE18" s="118"/>
      <c r="FF18" s="118"/>
      <c r="FG18" s="118"/>
      <c r="FH18" s="118"/>
      <c r="FI18" s="118"/>
      <c r="FJ18" s="118"/>
      <c r="FK18" s="118"/>
      <c r="FL18" s="118"/>
      <c r="FM18" s="118"/>
      <c r="FN18" s="118"/>
      <c r="FO18" s="118"/>
      <c r="FP18" s="118"/>
      <c r="FQ18" s="118"/>
      <c r="FR18" s="118"/>
      <c r="FS18" s="118"/>
      <c r="FT18" s="118"/>
      <c r="FU18" s="118"/>
      <c r="FV18" s="118"/>
      <c r="FW18" s="118"/>
      <c r="FX18" s="118"/>
      <c r="FY18" s="118"/>
      <c r="FZ18" s="118"/>
      <c r="GA18" s="118"/>
      <c r="GB18" s="118"/>
      <c r="GC18" s="118"/>
      <c r="GD18" s="118"/>
      <c r="GE18" s="118"/>
      <c r="GF18" s="118"/>
      <c r="GG18" s="118"/>
      <c r="GH18" s="118"/>
      <c r="GI18" s="118"/>
      <c r="GJ18" s="118"/>
      <c r="GK18" s="118"/>
      <c r="GL18" s="118"/>
      <c r="GM18" s="118"/>
      <c r="GN18" s="118"/>
      <c r="GO18" s="118"/>
      <c r="GP18" s="118"/>
      <c r="GQ18" s="118"/>
      <c r="GR18" s="118"/>
      <c r="GS18" s="118"/>
      <c r="GT18" s="118"/>
      <c r="GU18" s="118"/>
      <c r="GV18" s="118"/>
      <c r="GW18" s="118"/>
      <c r="GX18" s="118"/>
      <c r="GY18" s="118"/>
      <c r="GZ18" s="118"/>
      <c r="HA18" s="118"/>
      <c r="HB18" s="118"/>
      <c r="HC18" s="118"/>
      <c r="HD18" s="118"/>
      <c r="HE18" s="118"/>
      <c r="HF18" s="118"/>
      <c r="HG18" s="118"/>
      <c r="HH18" s="118"/>
      <c r="HI18" s="118"/>
      <c r="HJ18" s="118"/>
      <c r="HK18" s="118"/>
      <c r="HL18" s="118"/>
      <c r="HM18" s="118"/>
      <c r="HN18" s="118"/>
      <c r="HO18" s="118"/>
      <c r="HP18" s="118"/>
      <c r="HQ18" s="118"/>
      <c r="HR18" s="118"/>
      <c r="HS18" s="118"/>
      <c r="HT18" s="118"/>
      <c r="HU18" s="118"/>
      <c r="HV18" s="118"/>
      <c r="HW18" s="118"/>
      <c r="HX18" s="118"/>
      <c r="HY18" s="118"/>
      <c r="HZ18" s="118"/>
      <c r="IA18" s="118"/>
      <c r="IB18" s="118"/>
      <c r="IC18" s="118"/>
      <c r="ID18" s="118"/>
      <c r="IE18" s="118"/>
      <c r="IF18" s="118"/>
      <c r="IG18" s="118"/>
      <c r="IH18" s="118"/>
      <c r="II18" s="118"/>
      <c r="IJ18" s="118"/>
      <c r="IK18" s="118"/>
      <c r="IL18" s="118"/>
      <c r="IM18" s="118"/>
      <c r="IN18" s="118"/>
      <c r="IO18" s="118"/>
      <c r="IP18" s="118"/>
      <c r="IQ18" s="118"/>
      <c r="IR18" s="118"/>
      <c r="IS18" s="118"/>
      <c r="IT18" s="118"/>
      <c r="IU18" s="118"/>
      <c r="IV18" s="118"/>
      <c r="IW18" s="118"/>
    </row>
    <row r="19" customFormat="false" ht="21" hidden="true" customHeight="true" outlineLevel="0" collapsed="false">
      <c r="A19" s="164"/>
      <c r="B19" s="164"/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  <c r="DW19" s="164"/>
      <c r="DX19" s="164"/>
      <c r="DY19" s="164"/>
      <c r="DZ19" s="164"/>
      <c r="EA19" s="164"/>
      <c r="EB19" s="164"/>
      <c r="EC19" s="164"/>
      <c r="ED19" s="164"/>
      <c r="EE19" s="164"/>
      <c r="EF19" s="164"/>
      <c r="EG19" s="164"/>
      <c r="EH19" s="164"/>
      <c r="EI19" s="164"/>
      <c r="EJ19" s="164"/>
      <c r="EK19" s="164"/>
      <c r="EL19" s="164"/>
      <c r="EM19" s="164"/>
      <c r="EN19" s="164"/>
      <c r="EO19" s="164"/>
      <c r="EP19" s="164"/>
      <c r="EQ19" s="164"/>
      <c r="ER19" s="164"/>
      <c r="ES19" s="164"/>
      <c r="ET19" s="164"/>
      <c r="EU19" s="164"/>
      <c r="EV19" s="164"/>
      <c r="EW19" s="164"/>
      <c r="EX19" s="164"/>
      <c r="EY19" s="164"/>
      <c r="EZ19" s="164"/>
      <c r="FA19" s="164"/>
      <c r="FB19" s="164"/>
      <c r="FC19" s="164"/>
      <c r="FD19" s="164"/>
      <c r="FE19" s="164"/>
      <c r="FF19" s="164"/>
      <c r="FG19" s="164"/>
      <c r="FH19" s="164"/>
      <c r="FI19" s="164"/>
      <c r="FJ19" s="164"/>
      <c r="FK19" s="164"/>
      <c r="FL19" s="164"/>
      <c r="FM19" s="164"/>
      <c r="FN19" s="164"/>
      <c r="FO19" s="164"/>
      <c r="FP19" s="164"/>
      <c r="FQ19" s="164"/>
      <c r="FR19" s="164"/>
      <c r="FS19" s="164"/>
      <c r="FT19" s="164"/>
      <c r="FU19" s="164"/>
      <c r="FV19" s="164"/>
      <c r="FW19" s="164"/>
      <c r="FX19" s="164"/>
      <c r="FY19" s="164"/>
      <c r="FZ19" s="164"/>
      <c r="GA19" s="164"/>
      <c r="GB19" s="164"/>
      <c r="GC19" s="164"/>
      <c r="GD19" s="164"/>
      <c r="GE19" s="164"/>
      <c r="GF19" s="164"/>
      <c r="GG19" s="164"/>
      <c r="GH19" s="164"/>
      <c r="GI19" s="164"/>
      <c r="GJ19" s="164"/>
      <c r="GK19" s="164"/>
      <c r="GL19" s="164"/>
      <c r="GM19" s="164"/>
      <c r="GN19" s="164"/>
      <c r="GO19" s="164"/>
      <c r="GP19" s="164"/>
      <c r="GQ19" s="164"/>
      <c r="GR19" s="164"/>
      <c r="GS19" s="164"/>
      <c r="GT19" s="164"/>
      <c r="GU19" s="164"/>
      <c r="GV19" s="164"/>
      <c r="GW19" s="164"/>
      <c r="GX19" s="164"/>
      <c r="GY19" s="164"/>
      <c r="GZ19" s="164"/>
      <c r="HA19" s="164"/>
      <c r="HB19" s="164"/>
      <c r="HC19" s="164"/>
      <c r="HD19" s="164"/>
      <c r="HE19" s="164"/>
      <c r="HF19" s="164"/>
      <c r="HG19" s="164"/>
      <c r="HH19" s="164"/>
      <c r="HI19" s="164"/>
      <c r="HJ19" s="164"/>
      <c r="HK19" s="164"/>
      <c r="HL19" s="164"/>
      <c r="HM19" s="164"/>
      <c r="HN19" s="164"/>
      <c r="HO19" s="164"/>
      <c r="HP19" s="164"/>
      <c r="HQ19" s="164"/>
      <c r="HR19" s="164"/>
      <c r="HS19" s="164"/>
      <c r="HT19" s="164"/>
      <c r="HU19" s="164"/>
      <c r="HV19" s="164"/>
      <c r="HW19" s="164"/>
      <c r="HX19" s="164"/>
      <c r="HY19" s="164"/>
      <c r="HZ19" s="164"/>
      <c r="IA19" s="164"/>
      <c r="IB19" s="164"/>
      <c r="IC19" s="164"/>
      <c r="ID19" s="164"/>
      <c r="IE19" s="164"/>
      <c r="IF19" s="164"/>
      <c r="IG19" s="164"/>
      <c r="IH19" s="164"/>
      <c r="II19" s="164"/>
      <c r="IJ19" s="164"/>
      <c r="IK19" s="164"/>
      <c r="IL19" s="164"/>
      <c r="IM19" s="164"/>
      <c r="IN19" s="164"/>
      <c r="IO19" s="164"/>
      <c r="IP19" s="164"/>
      <c r="IQ19" s="164"/>
      <c r="IR19" s="164"/>
      <c r="IS19" s="164"/>
      <c r="IT19" s="164"/>
      <c r="IU19" s="164"/>
      <c r="IV19" s="164"/>
      <c r="IW19" s="164"/>
    </row>
    <row r="20" customFormat="false" ht="21" hidden="true" customHeight="true" outlineLevel="0" collapsed="false">
      <c r="A20" s="104" t="s">
        <v>5</v>
      </c>
      <c r="B20" s="105"/>
      <c r="C20" s="105" t="s">
        <v>91</v>
      </c>
      <c r="D20" s="115"/>
      <c r="E20" s="116"/>
      <c r="F20" s="107"/>
      <c r="G20" s="107"/>
      <c r="H20" s="117" t="n">
        <f aca="false">SUM(H21,H23,H24,H26,H27)</f>
        <v>0</v>
      </c>
      <c r="I20" s="117" t="n">
        <f aca="false">SUM(I21,I22,I23,I24,I26,I27)</f>
        <v>0</v>
      </c>
      <c r="J20" s="117" t="n">
        <f aca="false">SUM(J21,J22,J23,J24,J26,J27)</f>
        <v>0</v>
      </c>
      <c r="K20" s="117" t="n">
        <f aca="false">SUM(K21,K22,K23,K24,K26,K27)</f>
        <v>0</v>
      </c>
      <c r="L20" s="117" t="n">
        <f aca="false">SUM(L21,L22,L23,L24,L26,L27)</f>
        <v>0</v>
      </c>
      <c r="M20" s="117" t="n">
        <f aca="false">SUM(M21,M22,M23,M24,M26,M27)</f>
        <v>0</v>
      </c>
      <c r="N20" s="117" t="n">
        <f aca="false">SUM(N21,N22,N23,N24,N26,N27)</f>
        <v>0</v>
      </c>
      <c r="O20" s="117" t="n">
        <f aca="false">SUM(O21,O22,O23,O24,O26,O27)</f>
        <v>0</v>
      </c>
      <c r="P20" s="117" t="n">
        <f aca="false">SUM(P21,P22,P23,P24,P26,P27)</f>
        <v>0</v>
      </c>
      <c r="Q20" s="117" t="n">
        <f aca="false">SUM(Q21,Q22,Q23,Q24,Q26,Q27)</f>
        <v>0</v>
      </c>
      <c r="R20" s="117" t="n">
        <f aca="false">SUM(R21,R22,R23,R24,R26,R27)</f>
        <v>0</v>
      </c>
      <c r="S20" s="117" t="n">
        <f aca="false">SUM(S21,S22,S23,S24,S26,S27)</f>
        <v>0</v>
      </c>
      <c r="T20" s="117" t="n">
        <f aca="false">SUM(T21,T22,T23,T24,T26,T27)</f>
        <v>0</v>
      </c>
      <c r="U20" s="117" t="n">
        <f aca="false">SUM(U21,U22,U23,U24,U26,U27)</f>
        <v>0</v>
      </c>
      <c r="V20" s="117" t="n">
        <f aca="false">SUM(V21,V22,V23,V24,V26,V27)</f>
        <v>0</v>
      </c>
      <c r="W20" s="118"/>
      <c r="X20" s="117" t="n">
        <f aca="false">SUM(X21,X23,X24,X26,X27)</f>
        <v>0</v>
      </c>
      <c r="Y20" s="118"/>
      <c r="Z20" s="118"/>
      <c r="AA20" s="118"/>
      <c r="AB20" s="118"/>
      <c r="AC20" s="118"/>
      <c r="AD20" s="118"/>
      <c r="AE20" s="118"/>
      <c r="AF20" s="118"/>
      <c r="AG20" s="118"/>
      <c r="AH20" s="85"/>
      <c r="AI20" s="118"/>
      <c r="AJ20" s="118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8"/>
      <c r="BB20" s="118"/>
      <c r="BC20" s="118"/>
      <c r="BD20" s="118"/>
      <c r="BE20" s="118"/>
      <c r="BF20" s="118"/>
      <c r="BG20" s="118"/>
      <c r="BH20" s="118"/>
      <c r="BI20" s="118"/>
      <c r="BJ20" s="118"/>
      <c r="BK20" s="118"/>
      <c r="BL20" s="118"/>
      <c r="BM20" s="118"/>
      <c r="BN20" s="118"/>
      <c r="BO20" s="118"/>
      <c r="BP20" s="118"/>
      <c r="BQ20" s="118"/>
      <c r="BR20" s="118"/>
      <c r="BS20" s="118"/>
      <c r="BT20" s="118"/>
      <c r="BU20" s="118"/>
      <c r="BV20" s="118"/>
      <c r="BW20" s="118"/>
      <c r="BX20" s="118"/>
      <c r="BY20" s="118"/>
      <c r="BZ20" s="118"/>
      <c r="CA20" s="118"/>
      <c r="CB20" s="118"/>
      <c r="CC20" s="118"/>
      <c r="CD20" s="118"/>
      <c r="CE20" s="118"/>
      <c r="CF20" s="118"/>
      <c r="CG20" s="118"/>
      <c r="CH20" s="118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  <c r="EG20" s="118"/>
      <c r="EH20" s="118"/>
      <c r="EI20" s="118"/>
      <c r="EJ20" s="118"/>
      <c r="EK20" s="118"/>
      <c r="EL20" s="118"/>
      <c r="EM20" s="118"/>
      <c r="EN20" s="118"/>
      <c r="EO20" s="118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8"/>
      <c r="FF20" s="118"/>
      <c r="FG20" s="118"/>
      <c r="FH20" s="118"/>
      <c r="FI20" s="118"/>
      <c r="FJ20" s="118"/>
      <c r="FK20" s="118"/>
      <c r="FL20" s="118"/>
      <c r="FM20" s="118"/>
      <c r="FN20" s="118"/>
      <c r="FO20" s="118"/>
      <c r="FP20" s="118"/>
      <c r="FQ20" s="118"/>
      <c r="FR20" s="118"/>
      <c r="FS20" s="118"/>
      <c r="FT20" s="118"/>
      <c r="FU20" s="118"/>
      <c r="FV20" s="118"/>
      <c r="FW20" s="118"/>
      <c r="FX20" s="118"/>
      <c r="FY20" s="118"/>
      <c r="FZ20" s="118"/>
      <c r="GA20" s="118"/>
      <c r="GB20" s="118"/>
      <c r="GC20" s="118"/>
      <c r="GD20" s="118"/>
      <c r="GE20" s="118"/>
      <c r="GF20" s="118"/>
      <c r="GG20" s="118"/>
      <c r="GH20" s="118"/>
      <c r="GI20" s="118"/>
      <c r="GJ20" s="118"/>
      <c r="GK20" s="118"/>
      <c r="GL20" s="118"/>
      <c r="GM20" s="118"/>
      <c r="GN20" s="118"/>
      <c r="GO20" s="118"/>
      <c r="GP20" s="118"/>
      <c r="GQ20" s="118"/>
      <c r="GR20" s="118"/>
      <c r="GS20" s="118"/>
      <c r="GT20" s="118"/>
      <c r="GU20" s="118"/>
      <c r="GV20" s="118"/>
      <c r="GW20" s="118"/>
      <c r="GX20" s="118"/>
      <c r="GY20" s="118"/>
      <c r="GZ20" s="118"/>
      <c r="HA20" s="118"/>
      <c r="HB20" s="118"/>
      <c r="HC20" s="118"/>
      <c r="HD20" s="118"/>
      <c r="HE20" s="118"/>
      <c r="HF20" s="118"/>
      <c r="HG20" s="118"/>
      <c r="HH20" s="118"/>
      <c r="HI20" s="118"/>
      <c r="HJ20" s="118"/>
      <c r="HK20" s="118"/>
      <c r="HL20" s="118"/>
      <c r="HM20" s="118"/>
      <c r="HN20" s="118"/>
      <c r="HO20" s="118"/>
      <c r="HP20" s="118"/>
      <c r="HQ20" s="118"/>
      <c r="HR20" s="118"/>
      <c r="HS20" s="118"/>
      <c r="HT20" s="118"/>
      <c r="HU20" s="118"/>
      <c r="HV20" s="118"/>
      <c r="HW20" s="118"/>
      <c r="HX20" s="118"/>
      <c r="HY20" s="118"/>
      <c r="HZ20" s="118"/>
      <c r="IA20" s="118"/>
      <c r="IB20" s="118"/>
      <c r="IC20" s="118"/>
      <c r="ID20" s="118"/>
      <c r="IE20" s="118"/>
      <c r="IF20" s="118"/>
      <c r="IG20" s="118"/>
      <c r="IH20" s="118"/>
      <c r="II20" s="118"/>
      <c r="IJ20" s="118"/>
      <c r="IK20" s="118"/>
      <c r="IL20" s="118"/>
      <c r="IM20" s="118"/>
      <c r="IN20" s="118"/>
      <c r="IO20" s="118"/>
      <c r="IP20" s="118"/>
      <c r="IQ20" s="118"/>
      <c r="IR20" s="118"/>
      <c r="IS20" s="118"/>
      <c r="IT20" s="118"/>
      <c r="IU20" s="118"/>
      <c r="IV20" s="118"/>
      <c r="IW20" s="118"/>
    </row>
    <row r="21" customFormat="false" ht="21" hidden="true" customHeight="true" outlineLevel="0" collapsed="false">
      <c r="A21" s="104" t="s">
        <v>11</v>
      </c>
      <c r="B21" s="105"/>
      <c r="C21" s="105" t="s">
        <v>91</v>
      </c>
      <c r="D21" s="115"/>
      <c r="E21" s="116"/>
      <c r="F21" s="107" t="n">
        <f aca="false">'Filter OffPeak'!B12</f>
        <v>0</v>
      </c>
      <c r="G21" s="107" t="n">
        <f aca="false">'Filter OffPeak'!C12</f>
        <v>0</v>
      </c>
      <c r="H21" s="107" t="n">
        <f aca="false">'Filter OffPeak'!D12</f>
        <v>0</v>
      </c>
      <c r="I21" s="107" t="n">
        <f aca="false">'Filter OffPeak'!E12</f>
        <v>0</v>
      </c>
      <c r="J21" s="107" t="n">
        <f aca="false">'Filter OffPeak'!F12</f>
        <v>0</v>
      </c>
      <c r="K21" s="107" t="n">
        <f aca="false">'Filter OffPeak'!G12</f>
        <v>0</v>
      </c>
      <c r="L21" s="107" t="n">
        <f aca="false">'Filter OffPeak'!H12</f>
        <v>0</v>
      </c>
      <c r="M21" s="107" t="n">
        <f aca="false">'Filter OffPeak'!I12</f>
        <v>0</v>
      </c>
      <c r="N21" s="117" t="n">
        <f aca="false">SUM(F21:M21)</f>
        <v>0</v>
      </c>
      <c r="O21" s="117" t="n">
        <f aca="false">SUM('Filter OffPeak'!J12:U12)</f>
        <v>0</v>
      </c>
      <c r="P21" s="117" t="n">
        <f aca="false">SUM('Filter OffPeak'!V12:AG12)</f>
        <v>0</v>
      </c>
      <c r="Q21" s="107" t="n">
        <f aca="false">SUMIF('Filter OffPeak'!$AH$3:$IC$3,"=1",'Filter OffPeak'!$AH12:$IC12)</f>
        <v>0</v>
      </c>
      <c r="R21" s="107" t="n">
        <f aca="false">SUMIF('Filter OffPeak'!$AH$3:$IC$3,"=2",'Filter OffPeak'!$AH12:$IC12)</f>
        <v>0</v>
      </c>
      <c r="S21" s="107" t="n">
        <f aca="false">SUMIF('Filter OffPeak'!$AH$3:$IC$3,"=3",'Filter OffPeak'!$AH12:$IC12)</f>
        <v>0</v>
      </c>
      <c r="T21" s="107" t="n">
        <f aca="false">SUMIF('Filter OffPeak'!$AH$3:$IC$3,"=4",'Filter OffPeak'!$AH12:$IC12)</f>
        <v>0</v>
      </c>
      <c r="U21" s="117" t="n">
        <f aca="false">SUM(Q21:T21)</f>
        <v>0</v>
      </c>
      <c r="V21" s="108" t="n">
        <f aca="false">N21+O21+P21+U21</f>
        <v>0</v>
      </c>
      <c r="W21" s="118"/>
      <c r="X21" s="107" t="n">
        <f aca="false">V21-IF(ISNA(VLOOKUP(A21,'Import OffPeak'!$A$3:$ID$23,238,FALSE())),0,VLOOKUP(A21,'Import OffPeak'!$A$3:$ID$23,238,FALSE()))</f>
        <v>0</v>
      </c>
      <c r="Y21" s="118"/>
      <c r="Z21" s="118"/>
      <c r="AA21" s="118"/>
      <c r="AB21" s="118"/>
      <c r="AC21" s="118"/>
      <c r="AD21" s="118"/>
      <c r="AE21" s="118"/>
      <c r="AF21" s="118"/>
      <c r="AG21" s="118"/>
      <c r="AH21" s="85"/>
      <c r="AI21" s="118"/>
      <c r="AJ21" s="118"/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BM21" s="118"/>
      <c r="BN21" s="118"/>
      <c r="BO21" s="118"/>
      <c r="BP21" s="118"/>
      <c r="BQ21" s="118"/>
      <c r="BR21" s="118"/>
      <c r="BS21" s="118"/>
      <c r="BT21" s="118"/>
      <c r="BU21" s="118"/>
      <c r="BV21" s="118"/>
      <c r="BW21" s="118"/>
      <c r="BX21" s="118"/>
      <c r="BY21" s="118"/>
      <c r="BZ21" s="118"/>
      <c r="CA21" s="118"/>
      <c r="CB21" s="118"/>
      <c r="CC21" s="118"/>
      <c r="CD21" s="118"/>
      <c r="CE21" s="118"/>
      <c r="CF21" s="118"/>
      <c r="CG21" s="118"/>
      <c r="CH21" s="118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/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/>
      <c r="DV21" s="118"/>
      <c r="DW21" s="118"/>
      <c r="DX21" s="118"/>
      <c r="DY21" s="118"/>
      <c r="DZ21" s="118"/>
      <c r="EA21" s="118"/>
      <c r="EB21" s="118"/>
      <c r="EC21" s="118"/>
      <c r="ED21" s="118"/>
      <c r="EE21" s="118"/>
      <c r="EF21" s="118"/>
      <c r="EG21" s="118"/>
      <c r="EH21" s="118"/>
      <c r="EI21" s="118"/>
      <c r="EJ21" s="118"/>
      <c r="EK21" s="118"/>
      <c r="EL21" s="118"/>
      <c r="EM21" s="118"/>
      <c r="EN21" s="118"/>
      <c r="EO21" s="118"/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  <c r="FF21" s="118"/>
      <c r="FG21" s="118"/>
      <c r="FH21" s="118"/>
      <c r="FI21" s="118"/>
      <c r="FJ21" s="118"/>
      <c r="FK21" s="118"/>
      <c r="FL21" s="118"/>
      <c r="FM21" s="118"/>
      <c r="FN21" s="118"/>
      <c r="FO21" s="118"/>
      <c r="FP21" s="118"/>
      <c r="FQ21" s="118"/>
      <c r="FR21" s="118"/>
      <c r="FS21" s="118"/>
      <c r="FT21" s="118"/>
      <c r="FU21" s="118"/>
      <c r="FV21" s="118"/>
      <c r="FW21" s="118"/>
      <c r="FX21" s="118"/>
      <c r="FY21" s="118"/>
      <c r="FZ21" s="118"/>
      <c r="GA21" s="118"/>
      <c r="GB21" s="118"/>
      <c r="GC21" s="118"/>
      <c r="GD21" s="118"/>
      <c r="GE21" s="118"/>
      <c r="GF21" s="118"/>
      <c r="GG21" s="118"/>
      <c r="GH21" s="118"/>
      <c r="GI21" s="118"/>
      <c r="GJ21" s="118"/>
      <c r="GK21" s="118"/>
      <c r="GL21" s="118"/>
      <c r="GM21" s="118"/>
      <c r="GN21" s="118"/>
      <c r="GO21" s="118"/>
      <c r="GP21" s="118"/>
      <c r="GQ21" s="118"/>
      <c r="GR21" s="118"/>
      <c r="GS21" s="118"/>
      <c r="GT21" s="118"/>
      <c r="GU21" s="118"/>
      <c r="GV21" s="118"/>
      <c r="GW21" s="118"/>
      <c r="GX21" s="118"/>
      <c r="GY21" s="118"/>
      <c r="GZ21" s="118"/>
      <c r="HA21" s="118"/>
      <c r="HB21" s="118"/>
      <c r="HC21" s="118"/>
      <c r="HD21" s="118"/>
      <c r="HE21" s="118"/>
      <c r="HF21" s="118"/>
      <c r="HG21" s="118"/>
      <c r="HH21" s="118"/>
      <c r="HI21" s="118"/>
      <c r="HJ21" s="118"/>
      <c r="HK21" s="118"/>
      <c r="HL21" s="118"/>
      <c r="HM21" s="118"/>
      <c r="HN21" s="118"/>
      <c r="HO21" s="118"/>
      <c r="HP21" s="118"/>
      <c r="HQ21" s="118"/>
      <c r="HR21" s="118"/>
      <c r="HS21" s="118"/>
      <c r="HT21" s="118"/>
      <c r="HU21" s="118"/>
      <c r="HV21" s="118"/>
      <c r="HW21" s="118"/>
      <c r="HX21" s="118"/>
      <c r="HY21" s="118"/>
      <c r="HZ21" s="118"/>
      <c r="IA21" s="118"/>
      <c r="IB21" s="118"/>
      <c r="IC21" s="118"/>
      <c r="ID21" s="118"/>
      <c r="IE21" s="118"/>
      <c r="IF21" s="118"/>
      <c r="IG21" s="118"/>
      <c r="IH21" s="118"/>
      <c r="II21" s="118"/>
      <c r="IJ21" s="118"/>
      <c r="IK21" s="118"/>
      <c r="IL21" s="118"/>
      <c r="IM21" s="118"/>
      <c r="IN21" s="118"/>
      <c r="IO21" s="118"/>
      <c r="IP21" s="118"/>
      <c r="IQ21" s="118"/>
      <c r="IR21" s="118"/>
      <c r="IS21" s="118"/>
      <c r="IT21" s="118"/>
      <c r="IU21" s="118"/>
      <c r="IV21" s="118"/>
      <c r="IW21" s="118"/>
    </row>
    <row r="22" customFormat="false" ht="21" hidden="true" customHeight="true" outlineLevel="0" collapsed="false">
      <c r="A22" s="104" t="s">
        <v>17</v>
      </c>
      <c r="B22" s="105"/>
      <c r="C22" s="105" t="s">
        <v>91</v>
      </c>
      <c r="D22" s="115"/>
      <c r="E22" s="116"/>
      <c r="F22" s="107" t="n">
        <f aca="false">'Filter OffPeak'!B13</f>
        <v>0</v>
      </c>
      <c r="G22" s="107" t="n">
        <f aca="false">'Filter OffPeak'!C13</f>
        <v>0</v>
      </c>
      <c r="H22" s="107" t="n">
        <f aca="false">'Filter OffPeak'!D13</f>
        <v>0</v>
      </c>
      <c r="I22" s="107" t="n">
        <f aca="false">'Filter OffPeak'!E13</f>
        <v>0</v>
      </c>
      <c r="J22" s="107" t="n">
        <f aca="false">'Filter OffPeak'!F13</f>
        <v>0</v>
      </c>
      <c r="K22" s="107" t="n">
        <f aca="false">'Filter OffPeak'!G13</f>
        <v>0</v>
      </c>
      <c r="L22" s="107" t="n">
        <f aca="false">'Filter OffPeak'!H13</f>
        <v>0</v>
      </c>
      <c r="M22" s="107" t="n">
        <f aca="false">'Filter OffPeak'!I13</f>
        <v>0</v>
      </c>
      <c r="N22" s="117" t="n">
        <f aca="false">SUM(F22:M22)</f>
        <v>0</v>
      </c>
      <c r="O22" s="117" t="n">
        <f aca="false">SUM('Filter OffPeak'!J13:U13)</f>
        <v>0</v>
      </c>
      <c r="P22" s="117" t="n">
        <f aca="false">SUM('Filter OffPeak'!V13:AG13)</f>
        <v>0</v>
      </c>
      <c r="Q22" s="107" t="n">
        <f aca="false">SUMIF('Filter OffPeak'!$AH$3:$IC$3,"=1",'Filter OffPeak'!$AH13:$IC13)</f>
        <v>0</v>
      </c>
      <c r="R22" s="107" t="n">
        <f aca="false">SUMIF('Filter OffPeak'!$AH$3:$IC$3,"=2",'Filter OffPeak'!$AH13:$IC13)</f>
        <v>0</v>
      </c>
      <c r="S22" s="107" t="n">
        <f aca="false">SUMIF('Filter OffPeak'!$AH$3:$IC$3,"=3",'Filter OffPeak'!$AH13:$IC13)</f>
        <v>0</v>
      </c>
      <c r="T22" s="107" t="n">
        <f aca="false">SUMIF('Filter OffPeak'!$AH$3:$IC$3,"=4",'Filter OffPeak'!$AH13:$IC13)</f>
        <v>0</v>
      </c>
      <c r="U22" s="117" t="n">
        <f aca="false">SUM(Q22:T22)</f>
        <v>0</v>
      </c>
      <c r="V22" s="108" t="n">
        <f aca="false">N22+O22+P22+U22</f>
        <v>0</v>
      </c>
      <c r="W22" s="118"/>
      <c r="X22" s="107" t="n">
        <f aca="false">V22-IF(ISNA(VLOOKUP(A22,'Import OffPeak'!$A$3:$ID$23,238,FALSE())),0,VLOOKUP(A22,'Import OffPeak'!$A$3:$ID$23,238,FALSE()))</f>
        <v>0</v>
      </c>
      <c r="Y22" s="118"/>
      <c r="Z22" s="118"/>
      <c r="AA22" s="118"/>
      <c r="AB22" s="118"/>
      <c r="AC22" s="118"/>
      <c r="AD22" s="118"/>
      <c r="AE22" s="118"/>
      <c r="AF22" s="118"/>
      <c r="AG22" s="118"/>
      <c r="AH22" s="85"/>
      <c r="AI22" s="118"/>
      <c r="AJ22" s="118"/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18"/>
      <c r="BS22" s="118"/>
      <c r="BT22" s="118"/>
      <c r="BU22" s="118"/>
      <c r="BV22" s="118"/>
      <c r="BW22" s="118"/>
      <c r="BX22" s="118"/>
      <c r="BY22" s="118"/>
      <c r="BZ22" s="118"/>
      <c r="CA22" s="118"/>
      <c r="CB22" s="118"/>
      <c r="CC22" s="118"/>
      <c r="CD22" s="118"/>
      <c r="CE22" s="118"/>
      <c r="CF22" s="118"/>
      <c r="CG22" s="118"/>
      <c r="CH22" s="118"/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18"/>
      <c r="DD22" s="118"/>
      <c r="DE22" s="118"/>
      <c r="DF22" s="118"/>
      <c r="DG22" s="118"/>
      <c r="DH22" s="118"/>
      <c r="DI22" s="118"/>
      <c r="DJ22" s="118"/>
      <c r="DK22" s="118"/>
      <c r="DL22" s="118"/>
      <c r="DM22" s="118"/>
      <c r="DN22" s="118"/>
      <c r="DO22" s="118"/>
      <c r="DP22" s="118"/>
      <c r="DQ22" s="118"/>
      <c r="DR22" s="118"/>
      <c r="DS22" s="118"/>
      <c r="DT22" s="118"/>
      <c r="DU22" s="118"/>
      <c r="DV22" s="118"/>
      <c r="DW22" s="118"/>
      <c r="DX22" s="118"/>
      <c r="DY22" s="118"/>
      <c r="DZ22" s="118"/>
      <c r="EA22" s="118"/>
      <c r="EB22" s="118"/>
      <c r="EC22" s="118"/>
      <c r="ED22" s="118"/>
      <c r="EE22" s="118"/>
      <c r="EF22" s="118"/>
      <c r="EG22" s="118"/>
      <c r="EH22" s="118"/>
      <c r="EI22" s="118"/>
      <c r="EJ22" s="118"/>
      <c r="EK22" s="118"/>
      <c r="EL22" s="118"/>
      <c r="EM22" s="118"/>
      <c r="EN22" s="118"/>
      <c r="EO22" s="118"/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  <c r="FF22" s="118"/>
      <c r="FG22" s="118"/>
      <c r="FH22" s="118"/>
      <c r="FI22" s="118"/>
      <c r="FJ22" s="118"/>
      <c r="FK22" s="118"/>
      <c r="FL22" s="118"/>
      <c r="FM22" s="118"/>
      <c r="FN22" s="118"/>
      <c r="FO22" s="118"/>
      <c r="FP22" s="118"/>
      <c r="FQ22" s="118"/>
      <c r="FR22" s="118"/>
      <c r="FS22" s="118"/>
      <c r="FT22" s="118"/>
      <c r="FU22" s="118"/>
      <c r="FV22" s="118"/>
      <c r="FW22" s="118"/>
      <c r="FX22" s="118"/>
      <c r="FY22" s="118"/>
      <c r="FZ22" s="118"/>
      <c r="GA22" s="118"/>
      <c r="GB22" s="118"/>
      <c r="GC22" s="118"/>
      <c r="GD22" s="118"/>
      <c r="GE22" s="118"/>
      <c r="GF22" s="118"/>
      <c r="GG22" s="118"/>
      <c r="GH22" s="118"/>
      <c r="GI22" s="118"/>
      <c r="GJ22" s="118"/>
      <c r="GK22" s="118"/>
      <c r="GL22" s="118"/>
      <c r="GM22" s="118"/>
      <c r="GN22" s="118"/>
      <c r="GO22" s="118"/>
      <c r="GP22" s="118"/>
      <c r="GQ22" s="118"/>
      <c r="GR22" s="118"/>
      <c r="GS22" s="118"/>
      <c r="GT22" s="118"/>
      <c r="GU22" s="118"/>
      <c r="GV22" s="118"/>
      <c r="GW22" s="118"/>
      <c r="GX22" s="118"/>
      <c r="GY22" s="118"/>
      <c r="GZ22" s="118"/>
      <c r="HA22" s="118"/>
      <c r="HB22" s="118"/>
      <c r="HC22" s="118"/>
      <c r="HD22" s="118"/>
      <c r="HE22" s="118"/>
      <c r="HF22" s="118"/>
      <c r="HG22" s="118"/>
      <c r="HH22" s="118"/>
      <c r="HI22" s="118"/>
      <c r="HJ22" s="118"/>
      <c r="HK22" s="118"/>
      <c r="HL22" s="118"/>
      <c r="HM22" s="118"/>
      <c r="HN22" s="118"/>
      <c r="HO22" s="118"/>
      <c r="HP22" s="118"/>
      <c r="HQ22" s="118"/>
      <c r="HR22" s="118"/>
      <c r="HS22" s="118"/>
      <c r="HT22" s="118"/>
      <c r="HU22" s="118"/>
      <c r="HV22" s="118"/>
      <c r="HW22" s="118"/>
      <c r="HX22" s="118"/>
      <c r="HY22" s="118"/>
      <c r="HZ22" s="118"/>
      <c r="IA22" s="118"/>
      <c r="IB22" s="118"/>
      <c r="IC22" s="118"/>
      <c r="ID22" s="118"/>
      <c r="IE22" s="118"/>
      <c r="IF22" s="118"/>
      <c r="IG22" s="118"/>
      <c r="IH22" s="118"/>
      <c r="II22" s="118"/>
      <c r="IJ22" s="118"/>
      <c r="IK22" s="118"/>
      <c r="IL22" s="118"/>
      <c r="IM22" s="118"/>
      <c r="IN22" s="118"/>
      <c r="IO22" s="118"/>
      <c r="IP22" s="118"/>
      <c r="IQ22" s="118"/>
      <c r="IR22" s="118"/>
      <c r="IS22" s="118"/>
      <c r="IT22" s="118"/>
      <c r="IU22" s="118"/>
      <c r="IV22" s="118"/>
      <c r="IW22" s="118"/>
    </row>
    <row r="23" customFormat="false" ht="21" hidden="true" customHeight="true" outlineLevel="0" collapsed="false">
      <c r="A23" s="104" t="s">
        <v>48</v>
      </c>
      <c r="B23" s="105"/>
      <c r="C23" s="105" t="s">
        <v>91</v>
      </c>
      <c r="D23" s="115"/>
      <c r="E23" s="116"/>
      <c r="F23" s="107" t="n">
        <f aca="false">'Filter OffPeak'!B14</f>
        <v>0</v>
      </c>
      <c r="G23" s="107" t="n">
        <f aca="false">'Filter OffPeak'!C14</f>
        <v>0</v>
      </c>
      <c r="H23" s="107" t="n">
        <f aca="false">'Filter OffPeak'!D14</f>
        <v>0</v>
      </c>
      <c r="I23" s="107" t="n">
        <f aca="false">'Filter OffPeak'!E14</f>
        <v>0</v>
      </c>
      <c r="J23" s="107" t="n">
        <f aca="false">'Filter OffPeak'!F14</f>
        <v>0</v>
      </c>
      <c r="K23" s="107" t="n">
        <f aca="false">'Filter OffPeak'!G14</f>
        <v>0</v>
      </c>
      <c r="L23" s="107" t="n">
        <f aca="false">'Filter OffPeak'!H14</f>
        <v>0</v>
      </c>
      <c r="M23" s="107" t="n">
        <f aca="false">'Filter OffPeak'!I14</f>
        <v>0</v>
      </c>
      <c r="N23" s="117" t="n">
        <f aca="false">SUM(F23:M23)</f>
        <v>0</v>
      </c>
      <c r="O23" s="117" t="n">
        <f aca="false">SUM('Filter OffPeak'!J14:U14)</f>
        <v>0</v>
      </c>
      <c r="P23" s="117" t="n">
        <f aca="false">SUM('Filter OffPeak'!V14:AG14)</f>
        <v>0</v>
      </c>
      <c r="Q23" s="107" t="n">
        <f aca="false">SUMIF('Filter OffPeak'!$AH$3:$IC$3,"=1",'Filter OffPeak'!$AH14:$IC14)</f>
        <v>0</v>
      </c>
      <c r="R23" s="107" t="n">
        <f aca="false">SUMIF('Filter OffPeak'!$AH$3:$IC$3,"=2",'Filter OffPeak'!$AH14:$IC14)</f>
        <v>0</v>
      </c>
      <c r="S23" s="107" t="n">
        <f aca="false">SUMIF('Filter OffPeak'!$AH$3:$IC$3,"=3",'Filter OffPeak'!$AH14:$IC14)</f>
        <v>0</v>
      </c>
      <c r="T23" s="107" t="n">
        <f aca="false">SUMIF('Filter OffPeak'!$AH$3:$IC$3,"=4",'Filter OffPeak'!$AH14:$IC14)</f>
        <v>0</v>
      </c>
      <c r="U23" s="117" t="n">
        <f aca="false">SUM(Q23:T23)</f>
        <v>0</v>
      </c>
      <c r="V23" s="108" t="n">
        <f aca="false">N23+O23+P23+U23</f>
        <v>0</v>
      </c>
      <c r="W23" s="118"/>
      <c r="X23" s="107" t="n">
        <f aca="false">V23-IF(ISNA(VLOOKUP(A23,'Import OffPeak'!$A$3:$ID$23,238,FALSE())),0,VLOOKUP(A23,'Import OffPeak'!$A$3:$ID$23,238,FALSE()))</f>
        <v>0</v>
      </c>
      <c r="Y23" s="118"/>
      <c r="Z23" s="118"/>
      <c r="AA23" s="118"/>
      <c r="AB23" s="118"/>
      <c r="AC23" s="118"/>
      <c r="AD23" s="118"/>
      <c r="AE23" s="118"/>
      <c r="AF23" s="118"/>
      <c r="AG23" s="118"/>
      <c r="AH23" s="85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/>
      <c r="DV23" s="118"/>
      <c r="DW23" s="118"/>
      <c r="DX23" s="118"/>
      <c r="DY23" s="118"/>
      <c r="DZ23" s="118"/>
      <c r="EA23" s="118"/>
      <c r="EB23" s="118"/>
      <c r="EC23" s="118"/>
      <c r="ED23" s="118"/>
      <c r="EE23" s="118"/>
      <c r="EF23" s="118"/>
      <c r="EG23" s="118"/>
      <c r="EH23" s="118"/>
      <c r="EI23" s="118"/>
      <c r="EJ23" s="118"/>
      <c r="EK23" s="118"/>
      <c r="EL23" s="118"/>
      <c r="EM23" s="118"/>
      <c r="EN23" s="118"/>
      <c r="EO23" s="118"/>
      <c r="EP23" s="118"/>
      <c r="EQ23" s="118"/>
      <c r="ER23" s="118"/>
      <c r="ES23" s="118"/>
      <c r="ET23" s="118"/>
      <c r="EU23" s="118"/>
      <c r="EV23" s="118"/>
      <c r="EW23" s="118"/>
      <c r="EX23" s="118"/>
      <c r="EY23" s="118"/>
      <c r="EZ23" s="118"/>
      <c r="FA23" s="118"/>
      <c r="FB23" s="118"/>
      <c r="FC23" s="118"/>
      <c r="FD23" s="118"/>
      <c r="FE23" s="118"/>
      <c r="FF23" s="118"/>
      <c r="FG23" s="118"/>
      <c r="FH23" s="118"/>
      <c r="FI23" s="118"/>
      <c r="FJ23" s="118"/>
      <c r="FK23" s="118"/>
      <c r="FL23" s="118"/>
      <c r="FM23" s="118"/>
      <c r="FN23" s="118"/>
      <c r="FO23" s="118"/>
      <c r="FP23" s="118"/>
      <c r="FQ23" s="118"/>
      <c r="FR23" s="118"/>
      <c r="FS23" s="118"/>
      <c r="FT23" s="118"/>
      <c r="FU23" s="118"/>
      <c r="FV23" s="118"/>
      <c r="FW23" s="118"/>
      <c r="FX23" s="118"/>
      <c r="FY23" s="118"/>
      <c r="FZ23" s="118"/>
      <c r="GA23" s="118"/>
      <c r="GB23" s="118"/>
      <c r="GC23" s="118"/>
      <c r="GD23" s="118"/>
      <c r="GE23" s="118"/>
      <c r="GF23" s="118"/>
      <c r="GG23" s="118"/>
      <c r="GH23" s="118"/>
      <c r="GI23" s="118"/>
      <c r="GJ23" s="118"/>
      <c r="GK23" s="118"/>
      <c r="GL23" s="118"/>
      <c r="GM23" s="118"/>
      <c r="GN23" s="118"/>
      <c r="GO23" s="118"/>
      <c r="GP23" s="118"/>
      <c r="GQ23" s="118"/>
      <c r="GR23" s="118"/>
      <c r="GS23" s="118"/>
      <c r="GT23" s="118"/>
      <c r="GU23" s="118"/>
      <c r="GV23" s="118"/>
      <c r="GW23" s="118"/>
      <c r="GX23" s="118"/>
      <c r="GY23" s="118"/>
      <c r="GZ23" s="118"/>
      <c r="HA23" s="118"/>
      <c r="HB23" s="118"/>
      <c r="HC23" s="118"/>
      <c r="HD23" s="118"/>
      <c r="HE23" s="118"/>
      <c r="HF23" s="118"/>
      <c r="HG23" s="118"/>
      <c r="HH23" s="118"/>
      <c r="HI23" s="118"/>
      <c r="HJ23" s="118"/>
      <c r="HK23" s="118"/>
      <c r="HL23" s="118"/>
      <c r="HM23" s="118"/>
      <c r="HN23" s="118"/>
      <c r="HO23" s="118"/>
      <c r="HP23" s="118"/>
      <c r="HQ23" s="118"/>
      <c r="HR23" s="118"/>
      <c r="HS23" s="118"/>
      <c r="HT23" s="118"/>
      <c r="HU23" s="118"/>
      <c r="HV23" s="118"/>
      <c r="HW23" s="118"/>
      <c r="HX23" s="118"/>
      <c r="HY23" s="118"/>
      <c r="HZ23" s="118"/>
      <c r="IA23" s="118"/>
      <c r="IB23" s="118"/>
      <c r="IC23" s="118"/>
      <c r="ID23" s="118"/>
      <c r="IE23" s="118"/>
      <c r="IF23" s="118"/>
      <c r="IG23" s="118"/>
      <c r="IH23" s="118"/>
      <c r="II23" s="118"/>
      <c r="IJ23" s="118"/>
      <c r="IK23" s="118"/>
      <c r="IL23" s="118"/>
      <c r="IM23" s="118"/>
      <c r="IN23" s="118"/>
      <c r="IO23" s="118"/>
      <c r="IP23" s="118"/>
      <c r="IQ23" s="118"/>
      <c r="IR23" s="118"/>
      <c r="IS23" s="118"/>
      <c r="IT23" s="118"/>
      <c r="IU23" s="118"/>
      <c r="IV23" s="118"/>
      <c r="IW23" s="118"/>
    </row>
    <row r="24" customFormat="false" ht="21" hidden="true" customHeight="true" outlineLevel="0" collapsed="false">
      <c r="A24" s="104" t="s">
        <v>20</v>
      </c>
      <c r="B24" s="105"/>
      <c r="C24" s="105" t="s">
        <v>91</v>
      </c>
      <c r="D24" s="115"/>
      <c r="E24" s="116"/>
      <c r="F24" s="107" t="n">
        <f aca="false">'Filter OffPeak'!B15</f>
        <v>0</v>
      </c>
      <c r="G24" s="107" t="n">
        <f aca="false">'Filter OffPeak'!C15</f>
        <v>0</v>
      </c>
      <c r="H24" s="107" t="n">
        <f aca="false">'Filter OffPeak'!D15</f>
        <v>0</v>
      </c>
      <c r="I24" s="107" t="n">
        <f aca="false">'Filter OffPeak'!E15</f>
        <v>0</v>
      </c>
      <c r="J24" s="107" t="n">
        <f aca="false">'Filter OffPeak'!F15</f>
        <v>0</v>
      </c>
      <c r="K24" s="107" t="n">
        <f aca="false">'Filter OffPeak'!G15</f>
        <v>0</v>
      </c>
      <c r="L24" s="107" t="n">
        <f aca="false">'Filter OffPeak'!H15</f>
        <v>0</v>
      </c>
      <c r="M24" s="107" t="n">
        <f aca="false">'Filter OffPeak'!I15</f>
        <v>0</v>
      </c>
      <c r="N24" s="117" t="n">
        <f aca="false">SUM(F24:M24)</f>
        <v>0</v>
      </c>
      <c r="O24" s="117" t="n">
        <f aca="false">SUM('Filter OffPeak'!J15:U15)</f>
        <v>0</v>
      </c>
      <c r="P24" s="117" t="n">
        <f aca="false">SUM('Filter OffPeak'!V15:AG15)</f>
        <v>0</v>
      </c>
      <c r="Q24" s="107" t="n">
        <f aca="false">SUMIF('Filter OffPeak'!$AH$3:$IC$3,"=1",'Filter OffPeak'!$AH15:$IC15)</f>
        <v>0</v>
      </c>
      <c r="R24" s="107" t="n">
        <f aca="false">SUMIF('Filter OffPeak'!$AH$3:$IC$3,"=2",'Filter OffPeak'!$AH15:$IC15)</f>
        <v>0</v>
      </c>
      <c r="S24" s="107" t="n">
        <f aca="false">SUMIF('Filter OffPeak'!$AH$3:$IC$3,"=3",'Filter OffPeak'!$AH15:$IC15)</f>
        <v>0</v>
      </c>
      <c r="T24" s="107" t="n">
        <f aca="false">SUMIF('Filter OffPeak'!$AH$3:$IC$3,"=4",'Filter OffPeak'!$AH15:$IC15)</f>
        <v>0</v>
      </c>
      <c r="U24" s="117" t="n">
        <f aca="false">SUM(Q24:T24)</f>
        <v>0</v>
      </c>
      <c r="V24" s="108" t="n">
        <f aca="false">N24+O24+P24+U24</f>
        <v>0</v>
      </c>
      <c r="W24" s="118"/>
      <c r="X24" s="107" t="n">
        <f aca="false">V24-IF(ISNA(VLOOKUP(A24,'Import OffPeak'!$A$3:$ID$23,238,FALSE())),0,VLOOKUP(A24,'Import OffPeak'!$A$3:$ID$23,238,FALSE()))</f>
        <v>0</v>
      </c>
      <c r="Y24" s="118"/>
      <c r="Z24" s="118"/>
      <c r="AA24" s="118"/>
      <c r="AB24" s="118"/>
      <c r="AC24" s="118"/>
      <c r="AD24" s="118"/>
      <c r="AE24" s="118"/>
      <c r="AF24" s="118"/>
      <c r="AG24" s="118"/>
      <c r="AH24" s="85"/>
      <c r="AI24" s="118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  <c r="FF24" s="118"/>
      <c r="FG24" s="118"/>
      <c r="FH24" s="118"/>
      <c r="FI24" s="118"/>
      <c r="FJ24" s="118"/>
      <c r="FK24" s="118"/>
      <c r="FL24" s="118"/>
      <c r="FM24" s="118"/>
      <c r="FN24" s="118"/>
      <c r="FO24" s="118"/>
      <c r="FP24" s="118"/>
      <c r="FQ24" s="118"/>
      <c r="FR24" s="118"/>
      <c r="FS24" s="118"/>
      <c r="FT24" s="118"/>
      <c r="FU24" s="118"/>
      <c r="FV24" s="118"/>
      <c r="FW24" s="118"/>
      <c r="FX24" s="118"/>
      <c r="FY24" s="118"/>
      <c r="FZ24" s="118"/>
      <c r="GA24" s="118"/>
      <c r="GB24" s="118"/>
      <c r="GC24" s="118"/>
      <c r="GD24" s="118"/>
      <c r="GE24" s="118"/>
      <c r="GF24" s="118"/>
      <c r="GG24" s="118"/>
      <c r="GH24" s="118"/>
      <c r="GI24" s="118"/>
      <c r="GJ24" s="118"/>
      <c r="GK24" s="118"/>
      <c r="GL24" s="118"/>
      <c r="GM24" s="118"/>
      <c r="GN24" s="118"/>
      <c r="GO24" s="118"/>
      <c r="GP24" s="118"/>
      <c r="GQ24" s="118"/>
      <c r="GR24" s="118"/>
      <c r="GS24" s="118"/>
      <c r="GT24" s="118"/>
      <c r="GU24" s="118"/>
      <c r="GV24" s="118"/>
      <c r="GW24" s="118"/>
      <c r="GX24" s="118"/>
      <c r="GY24" s="118"/>
      <c r="GZ24" s="118"/>
      <c r="HA24" s="118"/>
      <c r="HB24" s="118"/>
      <c r="HC24" s="118"/>
      <c r="HD24" s="118"/>
      <c r="HE24" s="118"/>
      <c r="HF24" s="118"/>
      <c r="HG24" s="118"/>
      <c r="HH24" s="118"/>
      <c r="HI24" s="118"/>
      <c r="HJ24" s="118"/>
      <c r="HK24" s="118"/>
      <c r="HL24" s="118"/>
      <c r="HM24" s="118"/>
      <c r="HN24" s="118"/>
      <c r="HO24" s="118"/>
      <c r="HP24" s="118"/>
      <c r="HQ24" s="118"/>
      <c r="HR24" s="118"/>
      <c r="HS24" s="118"/>
      <c r="HT24" s="118"/>
      <c r="HU24" s="118"/>
      <c r="HV24" s="118"/>
      <c r="HW24" s="118"/>
      <c r="HX24" s="118"/>
      <c r="HY24" s="118"/>
      <c r="HZ24" s="118"/>
      <c r="IA24" s="118"/>
      <c r="IB24" s="118"/>
      <c r="IC24" s="118"/>
      <c r="ID24" s="118"/>
      <c r="IE24" s="118"/>
      <c r="IF24" s="118"/>
      <c r="IG24" s="118"/>
      <c r="IH24" s="118"/>
      <c r="II24" s="118"/>
      <c r="IJ24" s="118"/>
      <c r="IK24" s="118"/>
      <c r="IL24" s="118"/>
      <c r="IM24" s="118"/>
      <c r="IN24" s="118"/>
      <c r="IO24" s="118"/>
      <c r="IP24" s="118"/>
      <c r="IQ24" s="118"/>
      <c r="IR24" s="118"/>
      <c r="IS24" s="118"/>
      <c r="IT24" s="118"/>
      <c r="IU24" s="118"/>
      <c r="IV24" s="118"/>
      <c r="IW24" s="118"/>
    </row>
    <row r="25" customFormat="false" ht="21" hidden="true" customHeight="true" outlineLevel="0" collapsed="false">
      <c r="A25" s="104" t="s">
        <v>22</v>
      </c>
      <c r="B25" s="105"/>
      <c r="C25" s="105" t="str">
        <f aca="false">'W. VaR &amp; Peak Pos By Trader'!C17</f>
        <v>Bill Greenizan</v>
      </c>
      <c r="D25" s="115"/>
      <c r="E25" s="116"/>
      <c r="F25" s="107" t="n">
        <f aca="false">'Filter OffPeak'!B16</f>
        <v>0</v>
      </c>
      <c r="G25" s="107" t="n">
        <f aca="false">'Filter OffPeak'!C16</f>
        <v>0</v>
      </c>
      <c r="H25" s="107" t="n">
        <f aca="false">'Filter OffPeak'!D16</f>
        <v>0</v>
      </c>
      <c r="I25" s="107" t="n">
        <f aca="false">'Filter OffPeak'!E16</f>
        <v>0</v>
      </c>
      <c r="J25" s="107" t="n">
        <f aca="false">'Filter OffPeak'!F16</f>
        <v>0</v>
      </c>
      <c r="K25" s="107" t="n">
        <f aca="false">'Filter OffPeak'!G16</f>
        <v>0</v>
      </c>
      <c r="L25" s="107" t="n">
        <f aca="false">'Filter OffPeak'!H16</f>
        <v>0</v>
      </c>
      <c r="M25" s="107" t="n">
        <f aca="false">'Filter OffPeak'!I16</f>
        <v>0</v>
      </c>
      <c r="N25" s="117" t="n">
        <f aca="false">SUM(F25:M25)</f>
        <v>0</v>
      </c>
      <c r="O25" s="117" t="n">
        <f aca="false">SUM('Filter OffPeak'!J16:U16)</f>
        <v>0</v>
      </c>
      <c r="P25" s="117" t="n">
        <f aca="false">SUM('Filter OffPeak'!V16:AG16)</f>
        <v>0</v>
      </c>
      <c r="Q25" s="107" t="n">
        <f aca="false">SUMIF('Filter OffPeak'!$AH$3:$IC$3,"=1",'Filter OffPeak'!$AH16:$IC16)</f>
        <v>0</v>
      </c>
      <c r="R25" s="107" t="n">
        <f aca="false">SUMIF('Filter OffPeak'!$AH$3:$IC$3,"=2",'Filter OffPeak'!$AH16:$IC16)</f>
        <v>0</v>
      </c>
      <c r="S25" s="107" t="n">
        <f aca="false">SUMIF('Filter OffPeak'!$AH$3:$IC$3,"=3",'Filter OffPeak'!$AH16:$IC16)</f>
        <v>0</v>
      </c>
      <c r="T25" s="107" t="n">
        <f aca="false">SUMIF('Filter OffPeak'!$AH$3:$IC$3,"=4",'Filter OffPeak'!$AH16:$IC16)</f>
        <v>0</v>
      </c>
      <c r="U25" s="117" t="n">
        <f aca="false">SUM(Q25:T25)</f>
        <v>0</v>
      </c>
      <c r="V25" s="108" t="n">
        <f aca="false">N25+O25+P25+U25</f>
        <v>0</v>
      </c>
      <c r="W25" s="118"/>
      <c r="X25" s="107" t="n">
        <f aca="false">V25-IF(ISNA(VLOOKUP(A25,'Import OffPeak'!$A$3:$ID$23,238,FALSE())),0,VLOOKUP(A25,'Import OffPeak'!$A$3:$ID$23,238,FALSE()))</f>
        <v>0</v>
      </c>
      <c r="Y25" s="118"/>
      <c r="Z25" s="118"/>
      <c r="AA25" s="118"/>
      <c r="AB25" s="118"/>
      <c r="AC25" s="118"/>
      <c r="AD25" s="118"/>
      <c r="AE25" s="118"/>
      <c r="AF25" s="118"/>
      <c r="AG25" s="118"/>
      <c r="AH25" s="85"/>
      <c r="AI25" s="118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  <c r="FF25" s="118"/>
      <c r="FG25" s="118"/>
      <c r="FH25" s="118"/>
      <c r="FI25" s="118"/>
      <c r="FJ25" s="118"/>
      <c r="FK25" s="118"/>
      <c r="FL25" s="118"/>
      <c r="FM25" s="118"/>
      <c r="FN25" s="118"/>
      <c r="FO25" s="118"/>
      <c r="FP25" s="118"/>
      <c r="FQ25" s="118"/>
      <c r="FR25" s="118"/>
      <c r="FS25" s="118"/>
      <c r="FT25" s="118"/>
      <c r="FU25" s="118"/>
      <c r="FV25" s="118"/>
      <c r="FW25" s="118"/>
      <c r="FX25" s="118"/>
      <c r="FY25" s="118"/>
      <c r="FZ25" s="118"/>
      <c r="GA25" s="118"/>
      <c r="GB25" s="118"/>
      <c r="GC25" s="118"/>
      <c r="GD25" s="118"/>
      <c r="GE25" s="118"/>
      <c r="GF25" s="118"/>
      <c r="GG25" s="118"/>
      <c r="GH25" s="118"/>
      <c r="GI25" s="118"/>
      <c r="GJ25" s="118"/>
      <c r="GK25" s="118"/>
      <c r="GL25" s="118"/>
      <c r="GM25" s="118"/>
      <c r="GN25" s="118"/>
      <c r="GO25" s="118"/>
      <c r="GP25" s="118"/>
      <c r="GQ25" s="118"/>
      <c r="GR25" s="118"/>
      <c r="GS25" s="118"/>
      <c r="GT25" s="118"/>
      <c r="GU25" s="118"/>
      <c r="GV25" s="118"/>
      <c r="GW25" s="118"/>
      <c r="GX25" s="118"/>
      <c r="GY25" s="118"/>
      <c r="GZ25" s="118"/>
      <c r="HA25" s="118"/>
      <c r="HB25" s="118"/>
      <c r="HC25" s="118"/>
      <c r="HD25" s="118"/>
      <c r="HE25" s="118"/>
      <c r="HF25" s="118"/>
      <c r="HG25" s="118"/>
      <c r="HH25" s="118"/>
      <c r="HI25" s="118"/>
      <c r="HJ25" s="118"/>
      <c r="HK25" s="118"/>
      <c r="HL25" s="118"/>
      <c r="HM25" s="118"/>
      <c r="HN25" s="118"/>
      <c r="HO25" s="118"/>
      <c r="HP25" s="118"/>
      <c r="HQ25" s="118"/>
      <c r="HR25" s="118"/>
      <c r="HS25" s="118"/>
      <c r="HT25" s="118"/>
      <c r="HU25" s="118"/>
      <c r="HV25" s="118"/>
      <c r="HW25" s="118"/>
      <c r="HX25" s="118"/>
      <c r="HY25" s="118"/>
      <c r="HZ25" s="118"/>
      <c r="IA25" s="118"/>
      <c r="IB25" s="118"/>
      <c r="IC25" s="118"/>
      <c r="ID25" s="118"/>
      <c r="IE25" s="118"/>
      <c r="IF25" s="118"/>
      <c r="IG25" s="118"/>
      <c r="IH25" s="118"/>
      <c r="II25" s="118"/>
      <c r="IJ25" s="118"/>
      <c r="IK25" s="118"/>
      <c r="IL25" s="118"/>
      <c r="IM25" s="118"/>
      <c r="IN25" s="118"/>
      <c r="IO25" s="118"/>
      <c r="IP25" s="118"/>
      <c r="IQ25" s="118"/>
      <c r="IR25" s="118"/>
      <c r="IS25" s="118"/>
      <c r="IT25" s="118"/>
      <c r="IU25" s="118"/>
      <c r="IV25" s="118"/>
      <c r="IW25" s="118"/>
    </row>
    <row r="26" customFormat="false" ht="21" hidden="true" customHeight="true" outlineLevel="0" collapsed="false">
      <c r="A26" s="104" t="s">
        <v>23</v>
      </c>
      <c r="B26" s="105"/>
      <c r="C26" s="105" t="s">
        <v>91</v>
      </c>
      <c r="D26" s="115"/>
      <c r="E26" s="116"/>
      <c r="F26" s="107" t="n">
        <f aca="false">'Filter OffPeak'!B17</f>
        <v>0</v>
      </c>
      <c r="G26" s="107" t="n">
        <f aca="false">'Filter OffPeak'!C17</f>
        <v>0</v>
      </c>
      <c r="H26" s="107" t="n">
        <f aca="false">'Filter OffPeak'!D17</f>
        <v>0</v>
      </c>
      <c r="I26" s="107" t="n">
        <f aca="false">'Filter OffPeak'!E17</f>
        <v>0</v>
      </c>
      <c r="J26" s="107" t="n">
        <f aca="false">'Filter OffPeak'!F17</f>
        <v>0</v>
      </c>
      <c r="K26" s="107" t="n">
        <f aca="false">'Filter OffPeak'!G17</f>
        <v>0</v>
      </c>
      <c r="L26" s="107" t="n">
        <f aca="false">'Filter OffPeak'!H17</f>
        <v>0</v>
      </c>
      <c r="M26" s="107" t="n">
        <f aca="false">'Filter OffPeak'!I17</f>
        <v>0</v>
      </c>
      <c r="N26" s="117" t="n">
        <f aca="false">SUM(F26:M26)</f>
        <v>0</v>
      </c>
      <c r="O26" s="117" t="n">
        <f aca="false">SUM('Filter OffPeak'!J17:U17)</f>
        <v>0</v>
      </c>
      <c r="P26" s="117" t="n">
        <f aca="false">SUM('Filter OffPeak'!V17:AG17)</f>
        <v>0</v>
      </c>
      <c r="Q26" s="107" t="n">
        <f aca="false">SUMIF('Filter OffPeak'!$AH$3:$IC$3,"=1",'Filter OffPeak'!$AH17:$IC17)</f>
        <v>0</v>
      </c>
      <c r="R26" s="107" t="n">
        <f aca="false">SUMIF('Filter OffPeak'!$AH$3:$IC$3,"=2",'Filter OffPeak'!$AH17:$IC17)</f>
        <v>0</v>
      </c>
      <c r="S26" s="107" t="n">
        <f aca="false">SUMIF('Filter OffPeak'!$AH$3:$IC$3,"=3",'Filter OffPeak'!$AH17:$IC17)</f>
        <v>0</v>
      </c>
      <c r="T26" s="107" t="n">
        <f aca="false">SUMIF('Filter OffPeak'!$AH$3:$IC$3,"=4",'Filter OffPeak'!$AH17:$IC17)</f>
        <v>0</v>
      </c>
      <c r="U26" s="117" t="n">
        <f aca="false">SUM(Q26:T26)</f>
        <v>0</v>
      </c>
      <c r="V26" s="108" t="n">
        <f aca="false">N26+O26+P26+U26</f>
        <v>0</v>
      </c>
      <c r="W26" s="118"/>
      <c r="X26" s="107" t="n">
        <f aca="false">V26-IF(ISNA(VLOOKUP(A26,'Import OffPeak'!$A$3:$ID$23,238,FALSE())),0,VLOOKUP(A26,'Import OffPeak'!$A$3:$ID$23,238,FALSE()))</f>
        <v>0</v>
      </c>
      <c r="Y26" s="118"/>
      <c r="Z26" s="118"/>
      <c r="AA26" s="118"/>
      <c r="AB26" s="118"/>
      <c r="AC26" s="118"/>
      <c r="AD26" s="118"/>
      <c r="AE26" s="118"/>
      <c r="AF26" s="118"/>
      <c r="AG26" s="118"/>
      <c r="AH26" s="85"/>
      <c r="AI26" s="118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  <c r="FF26" s="118"/>
      <c r="FG26" s="118"/>
      <c r="FH26" s="118"/>
      <c r="FI26" s="118"/>
      <c r="FJ26" s="118"/>
      <c r="FK26" s="118"/>
      <c r="FL26" s="118"/>
      <c r="FM26" s="118"/>
      <c r="FN26" s="118"/>
      <c r="FO26" s="118"/>
      <c r="FP26" s="118"/>
      <c r="FQ26" s="118"/>
      <c r="FR26" s="118"/>
      <c r="FS26" s="118"/>
      <c r="FT26" s="118"/>
      <c r="FU26" s="118"/>
      <c r="FV26" s="118"/>
      <c r="FW26" s="118"/>
      <c r="FX26" s="118"/>
      <c r="FY26" s="118"/>
      <c r="FZ26" s="118"/>
      <c r="GA26" s="118"/>
      <c r="GB26" s="118"/>
      <c r="GC26" s="118"/>
      <c r="GD26" s="118"/>
      <c r="GE26" s="118"/>
      <c r="GF26" s="118"/>
      <c r="GG26" s="118"/>
      <c r="GH26" s="118"/>
      <c r="GI26" s="118"/>
      <c r="GJ26" s="118"/>
      <c r="GK26" s="118"/>
      <c r="GL26" s="118"/>
      <c r="GM26" s="118"/>
      <c r="GN26" s="118"/>
      <c r="GO26" s="118"/>
      <c r="GP26" s="118"/>
      <c r="GQ26" s="118"/>
      <c r="GR26" s="118"/>
      <c r="GS26" s="118"/>
      <c r="GT26" s="118"/>
      <c r="GU26" s="118"/>
      <c r="GV26" s="118"/>
      <c r="GW26" s="118"/>
      <c r="GX26" s="118"/>
      <c r="GY26" s="118"/>
      <c r="GZ26" s="118"/>
      <c r="HA26" s="118"/>
      <c r="HB26" s="118"/>
      <c r="HC26" s="118"/>
      <c r="HD26" s="118"/>
      <c r="HE26" s="118"/>
      <c r="HF26" s="118"/>
      <c r="HG26" s="118"/>
      <c r="HH26" s="118"/>
      <c r="HI26" s="118"/>
      <c r="HJ26" s="118"/>
      <c r="HK26" s="118"/>
      <c r="HL26" s="118"/>
      <c r="HM26" s="118"/>
      <c r="HN26" s="118"/>
      <c r="HO26" s="118"/>
      <c r="HP26" s="118"/>
      <c r="HQ26" s="118"/>
      <c r="HR26" s="118"/>
      <c r="HS26" s="118"/>
      <c r="HT26" s="118"/>
      <c r="HU26" s="118"/>
      <c r="HV26" s="118"/>
      <c r="HW26" s="118"/>
      <c r="HX26" s="118"/>
      <c r="HY26" s="118"/>
      <c r="HZ26" s="118"/>
      <c r="IA26" s="118"/>
      <c r="IB26" s="118"/>
      <c r="IC26" s="118"/>
      <c r="ID26" s="118"/>
      <c r="IE26" s="118"/>
      <c r="IF26" s="118"/>
      <c r="IG26" s="118"/>
      <c r="IH26" s="118"/>
      <c r="II26" s="118"/>
      <c r="IJ26" s="118"/>
      <c r="IK26" s="118"/>
      <c r="IL26" s="118"/>
      <c r="IM26" s="118"/>
      <c r="IN26" s="118"/>
      <c r="IO26" s="118"/>
      <c r="IP26" s="118"/>
      <c r="IQ26" s="118"/>
      <c r="IR26" s="118"/>
      <c r="IS26" s="118"/>
      <c r="IT26" s="118"/>
      <c r="IU26" s="118"/>
      <c r="IV26" s="118"/>
      <c r="IW26" s="118"/>
    </row>
    <row r="27" customFormat="false" ht="21" hidden="true" customHeight="true" outlineLevel="0" collapsed="false">
      <c r="A27" s="104" t="s">
        <v>24</v>
      </c>
      <c r="B27" s="105"/>
      <c r="C27" s="105" t="s">
        <v>91</v>
      </c>
      <c r="D27" s="115"/>
      <c r="E27" s="116"/>
      <c r="F27" s="107" t="n">
        <f aca="false">'Filter OffPeak'!B18</f>
        <v>0</v>
      </c>
      <c r="G27" s="107" t="n">
        <f aca="false">'Filter OffPeak'!C18</f>
        <v>0</v>
      </c>
      <c r="H27" s="107" t="n">
        <f aca="false">'Filter OffPeak'!D18</f>
        <v>0</v>
      </c>
      <c r="I27" s="107" t="n">
        <f aca="false">'Filter OffPeak'!E18</f>
        <v>0</v>
      </c>
      <c r="J27" s="107" t="n">
        <f aca="false">'Filter OffPeak'!F18</f>
        <v>0</v>
      </c>
      <c r="K27" s="107" t="n">
        <f aca="false">'Filter OffPeak'!G18</f>
        <v>0</v>
      </c>
      <c r="L27" s="107" t="n">
        <f aca="false">'Filter OffPeak'!H18</f>
        <v>0</v>
      </c>
      <c r="M27" s="107" t="n">
        <f aca="false">'Filter OffPeak'!I18</f>
        <v>0</v>
      </c>
      <c r="N27" s="117" t="n">
        <f aca="false">SUM(F27:M27)</f>
        <v>0</v>
      </c>
      <c r="O27" s="117" t="n">
        <f aca="false">SUM('Filter OffPeak'!J18:U18)</f>
        <v>0</v>
      </c>
      <c r="P27" s="117" t="n">
        <f aca="false">SUM('Filter OffPeak'!V18:AG18)</f>
        <v>0</v>
      </c>
      <c r="Q27" s="107" t="n">
        <f aca="false">SUMIF('Filter OffPeak'!$AH$3:$IC$3,"=1",'Filter OffPeak'!$AH18:$IC18)</f>
        <v>0</v>
      </c>
      <c r="R27" s="107" t="n">
        <f aca="false">SUMIF('Filter OffPeak'!$AH$3:$IC$3,"=2",'Filter OffPeak'!$AH18:$IC18)</f>
        <v>0</v>
      </c>
      <c r="S27" s="107" t="n">
        <f aca="false">SUMIF('Filter OffPeak'!$AH$3:$IC$3,"=3",'Filter OffPeak'!$AH18:$IC18)</f>
        <v>0</v>
      </c>
      <c r="T27" s="107" t="n">
        <f aca="false">SUMIF('Filter OffPeak'!$AH$3:$IC$3,"=4",'Filter OffPeak'!$AH18:$IC18)</f>
        <v>0</v>
      </c>
      <c r="U27" s="117" t="n">
        <f aca="false">SUM(Q27:T27)</f>
        <v>0</v>
      </c>
      <c r="V27" s="108" t="n">
        <f aca="false">N27+O27+P27+U27</f>
        <v>0</v>
      </c>
      <c r="W27" s="118"/>
      <c r="X27" s="107" t="n">
        <f aca="false">V27-IF(ISNA(VLOOKUP(A27,'Import OffPeak'!$A$3:$ID$23,238,FALSE())),0,VLOOKUP(A27,'Import OffPeak'!$A$3:$ID$23,238,FALSE()))</f>
        <v>0</v>
      </c>
      <c r="Y27" s="118"/>
      <c r="Z27" s="118"/>
      <c r="AA27" s="118"/>
      <c r="AB27" s="118"/>
      <c r="AC27" s="118"/>
      <c r="AD27" s="118"/>
      <c r="AE27" s="118"/>
      <c r="AF27" s="118"/>
      <c r="AG27" s="118"/>
      <c r="AH27" s="85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  <c r="FF27" s="118"/>
      <c r="FG27" s="118"/>
      <c r="FH27" s="118"/>
      <c r="FI27" s="118"/>
      <c r="FJ27" s="118"/>
      <c r="FK27" s="118"/>
      <c r="FL27" s="118"/>
      <c r="FM27" s="118"/>
      <c r="FN27" s="118"/>
      <c r="FO27" s="118"/>
      <c r="FP27" s="118"/>
      <c r="FQ27" s="118"/>
      <c r="FR27" s="118"/>
      <c r="FS27" s="118"/>
      <c r="FT27" s="118"/>
      <c r="FU27" s="118"/>
      <c r="FV27" s="118"/>
      <c r="FW27" s="118"/>
      <c r="FX27" s="118"/>
      <c r="FY27" s="118"/>
      <c r="FZ27" s="118"/>
      <c r="GA27" s="118"/>
      <c r="GB27" s="118"/>
      <c r="GC27" s="118"/>
      <c r="GD27" s="118"/>
      <c r="GE27" s="118"/>
      <c r="GF27" s="118"/>
      <c r="GG27" s="118"/>
      <c r="GH27" s="118"/>
      <c r="GI27" s="118"/>
      <c r="GJ27" s="118"/>
      <c r="GK27" s="118"/>
      <c r="GL27" s="118"/>
      <c r="GM27" s="118"/>
      <c r="GN27" s="118"/>
      <c r="GO27" s="118"/>
      <c r="GP27" s="118"/>
      <c r="GQ27" s="118"/>
      <c r="GR27" s="118"/>
      <c r="GS27" s="118"/>
      <c r="GT27" s="118"/>
      <c r="GU27" s="118"/>
      <c r="GV27" s="118"/>
      <c r="GW27" s="118"/>
      <c r="GX27" s="118"/>
      <c r="GY27" s="118"/>
      <c r="GZ27" s="118"/>
      <c r="HA27" s="118"/>
      <c r="HB27" s="118"/>
      <c r="HC27" s="118"/>
      <c r="HD27" s="118"/>
      <c r="HE27" s="118"/>
      <c r="HF27" s="118"/>
      <c r="HG27" s="118"/>
      <c r="HH27" s="118"/>
      <c r="HI27" s="118"/>
      <c r="HJ27" s="118"/>
      <c r="HK27" s="118"/>
      <c r="HL27" s="118"/>
      <c r="HM27" s="118"/>
      <c r="HN27" s="118"/>
      <c r="HO27" s="118"/>
      <c r="HP27" s="118"/>
      <c r="HQ27" s="118"/>
      <c r="HR27" s="118"/>
      <c r="HS27" s="118"/>
      <c r="HT27" s="118"/>
      <c r="HU27" s="118"/>
      <c r="HV27" s="118"/>
      <c r="HW27" s="118"/>
      <c r="HX27" s="118"/>
      <c r="HY27" s="118"/>
      <c r="HZ27" s="118"/>
      <c r="IA27" s="118"/>
      <c r="IB27" s="118"/>
      <c r="IC27" s="118"/>
      <c r="ID27" s="118"/>
      <c r="IE27" s="118"/>
      <c r="IF27" s="118"/>
      <c r="IG27" s="118"/>
      <c r="IH27" s="118"/>
      <c r="II27" s="118"/>
      <c r="IJ27" s="118"/>
      <c r="IK27" s="118"/>
      <c r="IL27" s="118"/>
      <c r="IM27" s="118"/>
      <c r="IN27" s="118"/>
      <c r="IO27" s="118"/>
      <c r="IP27" s="118"/>
      <c r="IQ27" s="118"/>
      <c r="IR27" s="118"/>
      <c r="IS27" s="118"/>
      <c r="IT27" s="118"/>
      <c r="IU27" s="118"/>
      <c r="IV27" s="118"/>
      <c r="IW27" s="118"/>
    </row>
    <row r="28" customFormat="false" ht="21" hidden="true" customHeight="true" outlineLevel="0" collapsed="false">
      <c r="A28" s="119" t="s">
        <v>93</v>
      </c>
      <c r="B28" s="120" t="s">
        <v>94</v>
      </c>
      <c r="C28" s="121"/>
      <c r="D28" s="122" t="n">
        <f aca="false">-VLOOKUP(B28,'[11]Today total'!$B$2:$C$10,2,FALSE())</f>
        <v>11923660.7137951</v>
      </c>
      <c r="E28" s="123" t="n">
        <f aca="false">VLOOKUP(B28,'[11]total difference'!$B$2:$C$10,2,FALSE())</f>
        <v>1553718.2977745</v>
      </c>
      <c r="F28" s="124" t="n">
        <f aca="false">SUM(F11:F27)</f>
        <v>0</v>
      </c>
      <c r="G28" s="124" t="n">
        <f aca="false">SUM(G11:G27)</f>
        <v>0</v>
      </c>
      <c r="H28" s="124" t="n">
        <f aca="false">H11+H20+H25</f>
        <v>0</v>
      </c>
      <c r="I28" s="124" t="n">
        <f aca="false">I11+I20+I25</f>
        <v>0</v>
      </c>
      <c r="J28" s="124" t="n">
        <f aca="false">J11+J20+J25</f>
        <v>0</v>
      </c>
      <c r="K28" s="124" t="n">
        <f aca="false">K11+K20+K25</f>
        <v>0</v>
      </c>
      <c r="L28" s="124" t="n">
        <f aca="false">L11+L20+L25</f>
        <v>0</v>
      </c>
      <c r="M28" s="124" t="n">
        <f aca="false">M11+M20+M25</f>
        <v>0</v>
      </c>
      <c r="N28" s="124" t="n">
        <f aca="false">N11+N20+N25</f>
        <v>0</v>
      </c>
      <c r="O28" s="124" t="n">
        <f aca="false">O11+O20+O25</f>
        <v>0</v>
      </c>
      <c r="P28" s="124" t="n">
        <f aca="false">P11+P20+P25</f>
        <v>0</v>
      </c>
      <c r="Q28" s="124" t="n">
        <f aca="false">Q11+Q20+Q25</f>
        <v>0</v>
      </c>
      <c r="R28" s="124" t="n">
        <f aca="false">R11+R20+R25</f>
        <v>0</v>
      </c>
      <c r="S28" s="124" t="n">
        <f aca="false">S11+S20+S25</f>
        <v>0</v>
      </c>
      <c r="T28" s="124" t="n">
        <f aca="false">T11+T20+T25</f>
        <v>0</v>
      </c>
      <c r="U28" s="124" t="n">
        <f aca="false">U11+U20+U25</f>
        <v>0</v>
      </c>
      <c r="V28" s="124" t="n">
        <f aca="false">V11+V20+V25</f>
        <v>0</v>
      </c>
      <c r="W28" s="118"/>
      <c r="X28" s="125"/>
      <c r="Y28" s="118"/>
      <c r="Z28" s="118"/>
      <c r="AA28" s="118"/>
      <c r="AB28" s="118"/>
      <c r="AC28" s="118"/>
      <c r="AD28" s="126"/>
      <c r="AE28" s="114"/>
      <c r="AF28" s="114"/>
      <c r="AG28" s="114"/>
      <c r="AH28" s="85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  <c r="FF28" s="118"/>
      <c r="FG28" s="118"/>
      <c r="FH28" s="118"/>
      <c r="FI28" s="118"/>
      <c r="FJ28" s="118"/>
      <c r="FK28" s="118"/>
      <c r="FL28" s="118"/>
      <c r="FM28" s="118"/>
      <c r="FN28" s="118"/>
      <c r="FO28" s="118"/>
      <c r="FP28" s="118"/>
      <c r="FQ28" s="118"/>
      <c r="FR28" s="118"/>
      <c r="FS28" s="118"/>
      <c r="FT28" s="118"/>
      <c r="FU28" s="118"/>
      <c r="FV28" s="118"/>
      <c r="FW28" s="118"/>
      <c r="FX28" s="118"/>
      <c r="FY28" s="118"/>
      <c r="FZ28" s="118"/>
      <c r="GA28" s="118"/>
      <c r="GB28" s="118"/>
      <c r="GC28" s="118"/>
      <c r="GD28" s="118"/>
      <c r="GE28" s="118"/>
      <c r="GF28" s="118"/>
      <c r="GG28" s="118"/>
      <c r="GH28" s="118"/>
      <c r="GI28" s="118"/>
      <c r="GJ28" s="118"/>
      <c r="GK28" s="118"/>
      <c r="GL28" s="118"/>
      <c r="GM28" s="118"/>
      <c r="GN28" s="118"/>
      <c r="GO28" s="118"/>
      <c r="GP28" s="118"/>
      <c r="GQ28" s="118"/>
      <c r="GR28" s="118"/>
      <c r="GS28" s="118"/>
      <c r="GT28" s="118"/>
      <c r="GU28" s="118"/>
      <c r="GV28" s="118"/>
      <c r="GW28" s="118"/>
      <c r="GX28" s="118"/>
      <c r="GY28" s="118"/>
      <c r="GZ28" s="118"/>
      <c r="HA28" s="118"/>
      <c r="HB28" s="118"/>
      <c r="HC28" s="118"/>
      <c r="HD28" s="118"/>
      <c r="HE28" s="118"/>
      <c r="HF28" s="118"/>
      <c r="HG28" s="118"/>
      <c r="HH28" s="118"/>
      <c r="HI28" s="118"/>
      <c r="HJ28" s="118"/>
      <c r="HK28" s="118"/>
      <c r="HL28" s="118"/>
      <c r="HM28" s="118"/>
      <c r="HN28" s="118"/>
      <c r="HO28" s="118"/>
      <c r="HP28" s="118"/>
      <c r="HQ28" s="118"/>
      <c r="HR28" s="118"/>
      <c r="HS28" s="118"/>
      <c r="HT28" s="118"/>
      <c r="HU28" s="118"/>
      <c r="HV28" s="118"/>
      <c r="HW28" s="118"/>
      <c r="HX28" s="118"/>
      <c r="HY28" s="118"/>
      <c r="HZ28" s="118"/>
      <c r="IA28" s="118"/>
      <c r="IB28" s="118"/>
      <c r="IC28" s="118"/>
      <c r="ID28" s="118"/>
      <c r="IE28" s="118"/>
      <c r="IF28" s="118"/>
      <c r="IG28" s="118"/>
      <c r="IH28" s="118"/>
      <c r="II28" s="118"/>
      <c r="IJ28" s="118"/>
      <c r="IK28" s="118"/>
      <c r="IL28" s="118"/>
      <c r="IM28" s="118"/>
      <c r="IN28" s="118"/>
      <c r="IO28" s="118"/>
      <c r="IP28" s="118"/>
      <c r="IQ28" s="118"/>
      <c r="IR28" s="118"/>
      <c r="IS28" s="118"/>
      <c r="IT28" s="118"/>
      <c r="IU28" s="118"/>
      <c r="IV28" s="118"/>
      <c r="IW28" s="118"/>
    </row>
    <row r="29" customFormat="false" ht="21" hidden="true" customHeight="true" outlineLevel="0" collapsed="false">
      <c r="A29" s="105"/>
      <c r="B29" s="105"/>
      <c r="C29" s="105"/>
      <c r="D29" s="106"/>
      <c r="E29" s="106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3"/>
      <c r="X29" s="107"/>
      <c r="Y29" s="103"/>
      <c r="Z29" s="103"/>
      <c r="AA29" s="103"/>
      <c r="AB29" s="103"/>
      <c r="AC29" s="103"/>
      <c r="AD29" s="103"/>
      <c r="AE29" s="103"/>
      <c r="AF29" s="103"/>
      <c r="AG29" s="103"/>
      <c r="AH29" s="95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  <c r="GA29" s="103"/>
      <c r="GB29" s="103"/>
      <c r="GC29" s="103"/>
      <c r="GD29" s="103"/>
      <c r="GE29" s="103"/>
      <c r="GF29" s="103"/>
      <c r="GG29" s="103"/>
      <c r="GH29" s="103"/>
      <c r="GI29" s="103"/>
      <c r="GJ29" s="103"/>
      <c r="GK29" s="103"/>
      <c r="GL29" s="103"/>
      <c r="GM29" s="103"/>
      <c r="GN29" s="103"/>
      <c r="GO29" s="103"/>
      <c r="GP29" s="103"/>
      <c r="GQ29" s="103"/>
      <c r="GR29" s="103"/>
      <c r="GS29" s="103"/>
      <c r="GT29" s="103"/>
      <c r="GU29" s="103"/>
      <c r="GV29" s="103"/>
      <c r="GW29" s="103"/>
      <c r="GX29" s="103"/>
      <c r="GY29" s="103"/>
      <c r="GZ29" s="103"/>
      <c r="HA29" s="103"/>
      <c r="HB29" s="103"/>
      <c r="HC29" s="103"/>
      <c r="HD29" s="103"/>
      <c r="HE29" s="103"/>
      <c r="HF29" s="103"/>
      <c r="HG29" s="103"/>
      <c r="HH29" s="103"/>
      <c r="HI29" s="103"/>
      <c r="HJ29" s="103"/>
      <c r="HK29" s="103"/>
      <c r="HL29" s="103"/>
      <c r="HM29" s="103"/>
      <c r="HN29" s="103"/>
      <c r="HO29" s="103"/>
      <c r="HP29" s="103"/>
      <c r="HQ29" s="103"/>
      <c r="HR29" s="103"/>
      <c r="HS29" s="103"/>
      <c r="HT29" s="103"/>
      <c r="HU29" s="103"/>
      <c r="HV29" s="103"/>
      <c r="HW29" s="103"/>
      <c r="HX29" s="103"/>
      <c r="HY29" s="103"/>
      <c r="HZ29" s="103"/>
      <c r="IA29" s="103"/>
      <c r="IB29" s="103"/>
      <c r="IC29" s="103"/>
      <c r="ID29" s="103"/>
      <c r="IE29" s="103"/>
      <c r="IF29" s="103"/>
      <c r="IG29" s="103"/>
      <c r="IH29" s="103"/>
      <c r="II29" s="103"/>
      <c r="IJ29" s="103"/>
      <c r="IK29" s="103"/>
      <c r="IL29" s="103"/>
      <c r="IM29" s="103"/>
      <c r="IN29" s="103"/>
      <c r="IO29" s="103"/>
      <c r="IP29" s="103"/>
      <c r="IQ29" s="103"/>
      <c r="IR29" s="103"/>
      <c r="IS29" s="103"/>
      <c r="IT29" s="103"/>
      <c r="IU29" s="103"/>
      <c r="IV29" s="103"/>
      <c r="IW29" s="103"/>
    </row>
    <row r="30" customFormat="false" ht="21" hidden="false" customHeight="true" outlineLevel="0" collapsed="false">
      <c r="A30" s="96" t="s">
        <v>100</v>
      </c>
      <c r="B30" s="97" t="s">
        <v>87</v>
      </c>
      <c r="C30" s="165"/>
      <c r="D30" s="166" t="n">
        <v>25000000</v>
      </c>
      <c r="E30" s="167"/>
      <c r="F30" s="94"/>
      <c r="G30" s="94"/>
      <c r="H30" s="94"/>
      <c r="I30" s="94"/>
      <c r="J30" s="94"/>
      <c r="K30" s="94"/>
      <c r="L30" s="94"/>
      <c r="M30" s="94"/>
      <c r="N30" s="168"/>
      <c r="O30" s="84"/>
      <c r="P30" s="168"/>
      <c r="Q30" s="94"/>
      <c r="R30" s="94"/>
      <c r="S30" s="94"/>
      <c r="T30" s="94"/>
      <c r="U30" s="168"/>
      <c r="V30" s="169"/>
      <c r="W30" s="103"/>
      <c r="X30" s="94"/>
      <c r="Y30" s="103"/>
      <c r="Z30" s="103"/>
      <c r="AA30" s="103"/>
      <c r="AB30" s="103"/>
      <c r="AC30" s="103"/>
      <c r="AD30" s="103"/>
      <c r="AE30" s="103"/>
      <c r="AF30" s="103"/>
      <c r="AG30" s="103"/>
      <c r="AH30" s="95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  <c r="GA30" s="103"/>
      <c r="GB30" s="103"/>
      <c r="GC30" s="103"/>
      <c r="GD30" s="103"/>
      <c r="GE30" s="103"/>
      <c r="GF30" s="103"/>
      <c r="GG30" s="103"/>
      <c r="GH30" s="103"/>
      <c r="GI30" s="103"/>
      <c r="GJ30" s="103"/>
      <c r="GK30" s="103"/>
      <c r="GL30" s="103"/>
      <c r="GM30" s="103"/>
      <c r="GN30" s="103"/>
      <c r="GO30" s="103"/>
      <c r="GP30" s="103"/>
      <c r="GQ30" s="103"/>
      <c r="GR30" s="103"/>
      <c r="GS30" s="103"/>
      <c r="GT30" s="103"/>
      <c r="GU30" s="103"/>
      <c r="GV30" s="103"/>
      <c r="GW30" s="103"/>
      <c r="GX30" s="103"/>
      <c r="GY30" s="103"/>
      <c r="GZ30" s="103"/>
      <c r="HA30" s="103"/>
      <c r="HB30" s="103"/>
      <c r="HC30" s="103"/>
      <c r="HD30" s="103"/>
      <c r="HE30" s="103"/>
      <c r="HF30" s="103"/>
      <c r="HG30" s="103"/>
      <c r="HH30" s="103"/>
      <c r="HI30" s="103"/>
      <c r="HJ30" s="103"/>
      <c r="HK30" s="103"/>
      <c r="HL30" s="103"/>
      <c r="HM30" s="103"/>
      <c r="HN30" s="103"/>
      <c r="HO30" s="103"/>
      <c r="HP30" s="103"/>
      <c r="HQ30" s="103"/>
      <c r="HR30" s="103"/>
      <c r="HS30" s="103"/>
      <c r="HT30" s="103"/>
      <c r="HU30" s="103"/>
      <c r="HV30" s="103"/>
      <c r="HW30" s="103"/>
      <c r="HX30" s="103"/>
      <c r="HY30" s="103"/>
      <c r="HZ30" s="103"/>
      <c r="IA30" s="103"/>
      <c r="IB30" s="103"/>
      <c r="IC30" s="103"/>
      <c r="ID30" s="103"/>
      <c r="IE30" s="103"/>
      <c r="IF30" s="103"/>
      <c r="IG30" s="103"/>
      <c r="IH30" s="103"/>
      <c r="II30" s="103"/>
      <c r="IJ30" s="103"/>
      <c r="IK30" s="103"/>
      <c r="IL30" s="103"/>
      <c r="IM30" s="103"/>
      <c r="IN30" s="103"/>
      <c r="IO30" s="103"/>
      <c r="IP30" s="103"/>
      <c r="IQ30" s="103"/>
      <c r="IR30" s="103"/>
      <c r="IS30" s="103"/>
      <c r="IT30" s="103"/>
      <c r="IU30" s="103"/>
      <c r="IV30" s="103"/>
      <c r="IW30" s="103"/>
    </row>
    <row r="31" customFormat="false" ht="21" hidden="false" customHeight="true" outlineLevel="0" collapsed="false">
      <c r="A31" s="104"/>
      <c r="B31" s="105"/>
      <c r="C31" s="105"/>
      <c r="D31" s="136"/>
      <c r="E31" s="137"/>
      <c r="F31" s="107"/>
      <c r="G31" s="107"/>
      <c r="H31" s="107"/>
      <c r="I31" s="107"/>
      <c r="J31" s="107"/>
      <c r="K31" s="107"/>
      <c r="L31" s="107"/>
      <c r="M31" s="107"/>
      <c r="N31" s="117"/>
      <c r="O31" s="107"/>
      <c r="P31" s="117"/>
      <c r="Q31" s="107"/>
      <c r="R31" s="107"/>
      <c r="S31" s="107"/>
      <c r="T31" s="107"/>
      <c r="U31" s="117"/>
      <c r="V31" s="108"/>
      <c r="W31" s="103"/>
      <c r="X31" s="107"/>
      <c r="Y31" s="103"/>
      <c r="Z31" s="103"/>
      <c r="AA31" s="103"/>
      <c r="AB31" s="103"/>
      <c r="AC31" s="103"/>
      <c r="AD31" s="103"/>
      <c r="AE31" s="103"/>
      <c r="AF31" s="103"/>
      <c r="AG31" s="103"/>
      <c r="AH31" s="95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  <c r="GA31" s="103"/>
      <c r="GB31" s="103"/>
      <c r="GC31" s="103"/>
      <c r="GD31" s="103"/>
      <c r="GE31" s="103"/>
      <c r="GF31" s="103"/>
      <c r="GG31" s="103"/>
      <c r="GH31" s="103"/>
      <c r="GI31" s="103"/>
      <c r="GJ31" s="103"/>
      <c r="GK31" s="103"/>
      <c r="GL31" s="103"/>
      <c r="GM31" s="103"/>
      <c r="GN31" s="103"/>
      <c r="GO31" s="103"/>
      <c r="GP31" s="103"/>
      <c r="GQ31" s="103"/>
      <c r="GR31" s="103"/>
      <c r="GS31" s="103"/>
      <c r="GT31" s="103"/>
      <c r="GU31" s="103"/>
      <c r="GV31" s="103"/>
      <c r="GW31" s="103"/>
      <c r="GX31" s="103"/>
      <c r="GY31" s="103"/>
      <c r="GZ31" s="103"/>
      <c r="HA31" s="103"/>
      <c r="HB31" s="103"/>
      <c r="HC31" s="103"/>
      <c r="HD31" s="103"/>
      <c r="HE31" s="103"/>
      <c r="HF31" s="103"/>
      <c r="HG31" s="103"/>
      <c r="HH31" s="103"/>
      <c r="HI31" s="103"/>
      <c r="HJ31" s="103"/>
      <c r="HK31" s="103"/>
      <c r="HL31" s="103"/>
      <c r="HM31" s="103"/>
      <c r="HN31" s="103"/>
      <c r="HO31" s="103"/>
      <c r="HP31" s="103"/>
      <c r="HQ31" s="103"/>
      <c r="HR31" s="103"/>
      <c r="HS31" s="103"/>
      <c r="HT31" s="103"/>
      <c r="HU31" s="103"/>
      <c r="HV31" s="103"/>
      <c r="HW31" s="103"/>
      <c r="HX31" s="103"/>
      <c r="HY31" s="103"/>
      <c r="HZ31" s="103"/>
      <c r="IA31" s="103"/>
      <c r="IB31" s="103"/>
      <c r="IC31" s="103"/>
      <c r="ID31" s="103"/>
      <c r="IE31" s="103"/>
      <c r="IF31" s="103"/>
      <c r="IG31" s="103"/>
      <c r="IH31" s="103"/>
      <c r="II31" s="103"/>
      <c r="IJ31" s="103"/>
      <c r="IK31" s="103"/>
      <c r="IL31" s="103"/>
      <c r="IM31" s="103"/>
      <c r="IN31" s="103"/>
      <c r="IO31" s="103"/>
      <c r="IP31" s="103"/>
      <c r="IQ31" s="103"/>
      <c r="IR31" s="103"/>
      <c r="IS31" s="103"/>
      <c r="IT31" s="103"/>
      <c r="IU31" s="103"/>
      <c r="IV31" s="103"/>
      <c r="IW31" s="103"/>
    </row>
    <row r="32" customFormat="false" ht="21" hidden="false" customHeight="true" outlineLevel="0" collapsed="false">
      <c r="A32" s="109" t="s">
        <v>129</v>
      </c>
      <c r="B32" s="110"/>
      <c r="C32" s="110"/>
      <c r="D32" s="138"/>
      <c r="E32" s="139"/>
      <c r="F32" s="111"/>
      <c r="G32" s="111"/>
      <c r="H32" s="111"/>
      <c r="I32" s="111"/>
      <c r="J32" s="111"/>
      <c r="K32" s="111"/>
      <c r="L32" s="111"/>
      <c r="M32" s="111"/>
      <c r="N32" s="140"/>
      <c r="O32" s="111"/>
      <c r="P32" s="140"/>
      <c r="Q32" s="111"/>
      <c r="R32" s="111"/>
      <c r="S32" s="111"/>
      <c r="T32" s="111"/>
      <c r="U32" s="140"/>
      <c r="V32" s="112"/>
      <c r="W32" s="103"/>
      <c r="X32" s="111"/>
      <c r="Y32" s="103"/>
      <c r="Z32" s="103"/>
      <c r="AA32" s="103"/>
      <c r="AB32" s="103"/>
      <c r="AC32" s="103"/>
      <c r="AD32" s="113"/>
      <c r="AE32" s="114"/>
      <c r="AF32" s="114"/>
      <c r="AG32" s="114"/>
      <c r="AH32" s="95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  <c r="GA32" s="103"/>
      <c r="GB32" s="103"/>
      <c r="GC32" s="103"/>
      <c r="GD32" s="103"/>
      <c r="GE32" s="103"/>
      <c r="GF32" s="103"/>
      <c r="GG32" s="103"/>
      <c r="GH32" s="103"/>
      <c r="GI32" s="103"/>
      <c r="GJ32" s="103"/>
      <c r="GK32" s="103"/>
      <c r="GL32" s="103"/>
      <c r="GM32" s="103"/>
      <c r="GN32" s="103"/>
      <c r="GO32" s="103"/>
      <c r="GP32" s="103"/>
      <c r="GQ32" s="103"/>
      <c r="GR32" s="103"/>
      <c r="GS32" s="103"/>
      <c r="GT32" s="103"/>
      <c r="GU32" s="103"/>
      <c r="GV32" s="103"/>
      <c r="GW32" s="103"/>
      <c r="GX32" s="103"/>
      <c r="GY32" s="103"/>
      <c r="GZ32" s="103"/>
      <c r="HA32" s="103"/>
      <c r="HB32" s="103"/>
      <c r="HC32" s="103"/>
      <c r="HD32" s="103"/>
      <c r="HE32" s="103"/>
      <c r="HF32" s="103"/>
      <c r="HG32" s="103"/>
      <c r="HH32" s="103"/>
      <c r="HI32" s="103"/>
      <c r="HJ32" s="103"/>
      <c r="HK32" s="103"/>
      <c r="HL32" s="103"/>
      <c r="HM32" s="103"/>
      <c r="HN32" s="103"/>
      <c r="HO32" s="103"/>
      <c r="HP32" s="103"/>
      <c r="HQ32" s="103"/>
      <c r="HR32" s="103"/>
      <c r="HS32" s="103"/>
      <c r="HT32" s="103"/>
      <c r="HU32" s="103"/>
      <c r="HV32" s="103"/>
      <c r="HW32" s="103"/>
      <c r="HX32" s="103"/>
      <c r="HY32" s="103"/>
      <c r="HZ32" s="103"/>
      <c r="IA32" s="103"/>
      <c r="IB32" s="103"/>
      <c r="IC32" s="103"/>
      <c r="ID32" s="103"/>
      <c r="IE32" s="103"/>
      <c r="IF32" s="103"/>
      <c r="IG32" s="103"/>
      <c r="IH32" s="103"/>
      <c r="II32" s="103"/>
      <c r="IJ32" s="103"/>
      <c r="IK32" s="103"/>
      <c r="IL32" s="103"/>
      <c r="IM32" s="103"/>
      <c r="IN32" s="103"/>
      <c r="IO32" s="103"/>
      <c r="IP32" s="103"/>
      <c r="IQ32" s="103"/>
      <c r="IR32" s="103"/>
      <c r="IS32" s="103"/>
      <c r="IT32" s="103"/>
      <c r="IU32" s="103"/>
      <c r="IV32" s="103"/>
      <c r="IW32" s="103"/>
    </row>
    <row r="33" customFormat="false" ht="21" hidden="false" customHeight="true" outlineLevel="0" collapsed="false">
      <c r="A33" s="104" t="s">
        <v>25</v>
      </c>
      <c r="B33" s="105" t="s">
        <v>102</v>
      </c>
      <c r="C33" s="105" t="str">
        <f aca="false">'W. VaR &amp; Peak Pos By Trader'!C33</f>
        <v>Bob Badeer</v>
      </c>
      <c r="D33" s="115" t="n">
        <f aca="false">-VLOOKUP(B33,'[12]Today total'!$B$2:$C$10,2,FALSE())</f>
        <v>1029753.57168709</v>
      </c>
      <c r="E33" s="116" t="n">
        <f aca="false">VLOOKUP(B33,'[12]Today total'!$B$2:$E$10,4,FALSE())</f>
        <v>249361.1227865</v>
      </c>
      <c r="F33" s="107" t="n">
        <f aca="false">'Filter OffPeak'!B26</f>
        <v>0</v>
      </c>
      <c r="G33" s="107" t="n">
        <f aca="false">'Filter OffPeak'!C26</f>
        <v>0</v>
      </c>
      <c r="H33" s="107" t="n">
        <f aca="false">'Filter OffPeak'!D26</f>
        <v>0</v>
      </c>
      <c r="I33" s="107" t="n">
        <f aca="false">'Filter OffPeak'!E26</f>
        <v>0</v>
      </c>
      <c r="J33" s="107" t="n">
        <f aca="false">'Filter OffPeak'!F26</f>
        <v>0</v>
      </c>
      <c r="K33" s="107" t="n">
        <f aca="false">'Filter OffPeak'!G26</f>
        <v>0</v>
      </c>
      <c r="L33" s="107" t="n">
        <f aca="false">'Filter OffPeak'!H26</f>
        <v>384.260118831991</v>
      </c>
      <c r="M33" s="107" t="n">
        <f aca="false">'Filter OffPeak'!I26</f>
        <v>-6924.67904371135</v>
      </c>
      <c r="N33" s="117" t="n">
        <f aca="false">SUM(F33:M33)</f>
        <v>-6540.41892487936</v>
      </c>
      <c r="O33" s="117" t="n">
        <f aca="false">SUM('Filter OffPeak'!J26:U26)</f>
        <v>-342783.46895369</v>
      </c>
      <c r="P33" s="117" t="n">
        <f aca="false">SUM('Filter OffPeak'!V26:AG26)</f>
        <v>-117739.556482715</v>
      </c>
      <c r="Q33" s="107" t="n">
        <f aca="false">SUMIF('Filter OffPeak'!$AH$3:$IC$3,"=1",'Filter OffPeak'!$AH26:$IC26)</f>
        <v>-117767.17576652</v>
      </c>
      <c r="R33" s="107" t="n">
        <f aca="false">SUMIF('Filter OffPeak'!$AH$3:$IC$3,"=2",'Filter OffPeak'!$AH26:$IC26)</f>
        <v>-96945.3180698638</v>
      </c>
      <c r="S33" s="107" t="n">
        <f aca="false">SUMIF('Filter OffPeak'!$AH$3:$IC$3,"=3",'Filter OffPeak'!$AH26:$IC26)</f>
        <v>-71556.1461271341</v>
      </c>
      <c r="T33" s="107" t="n">
        <f aca="false">SUMIF('Filter OffPeak'!$AH$3:$IC$3,"=4",'Filter OffPeak'!$AH26:$IC26)</f>
        <v>-20506.2221858109</v>
      </c>
      <c r="U33" s="117" t="n">
        <f aca="false">SUM(Q33:T33)</f>
        <v>-306774.862149329</v>
      </c>
      <c r="V33" s="108" t="n">
        <f aca="false">N33+O33+P33+U33</f>
        <v>-773838.306510614</v>
      </c>
      <c r="W33" s="118"/>
      <c r="X33" s="107" t="n">
        <f aca="false">V33-IF(ISNA(VLOOKUP(A33,'Import OffPeak'!$A$3:$ID$23,238,FALSE())),0,VLOOKUP(A33,'Import OffPeak'!$A$3:$ID$23,238,FALSE()))</f>
        <v>0</v>
      </c>
      <c r="Y33" s="118"/>
      <c r="Z33" s="118"/>
      <c r="AA33" s="118"/>
      <c r="AB33" s="118"/>
      <c r="AC33" s="118"/>
      <c r="AD33" s="118"/>
      <c r="AE33" s="118"/>
      <c r="AF33" s="118"/>
      <c r="AG33" s="118"/>
      <c r="AH33" s="85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  <c r="BH33" s="118"/>
      <c r="BI33" s="118"/>
      <c r="BJ33" s="118"/>
      <c r="BK33" s="118"/>
      <c r="BL33" s="118"/>
      <c r="BM33" s="118"/>
      <c r="BN33" s="118"/>
      <c r="BO33" s="118"/>
      <c r="BP33" s="118"/>
      <c r="BQ33" s="118"/>
      <c r="BR33" s="118"/>
      <c r="BS33" s="118"/>
      <c r="BT33" s="118"/>
      <c r="BU33" s="118"/>
      <c r="BV33" s="118"/>
      <c r="BW33" s="118"/>
      <c r="BX33" s="118"/>
      <c r="BY33" s="118"/>
      <c r="BZ33" s="118"/>
      <c r="CA33" s="118"/>
      <c r="CB33" s="118"/>
      <c r="CC33" s="118"/>
      <c r="CD33" s="118"/>
      <c r="CE33" s="118"/>
      <c r="CF33" s="118"/>
      <c r="CG33" s="118"/>
      <c r="CH33" s="118"/>
      <c r="CI33" s="118"/>
      <c r="CJ33" s="118"/>
      <c r="CK33" s="118"/>
      <c r="CL33" s="118"/>
      <c r="CM33" s="118"/>
      <c r="CN33" s="118"/>
      <c r="CO33" s="118"/>
      <c r="CP33" s="118"/>
      <c r="CQ33" s="118"/>
      <c r="CR33" s="118"/>
      <c r="CS33" s="118"/>
      <c r="CT33" s="118"/>
      <c r="CU33" s="118"/>
      <c r="CV33" s="118"/>
      <c r="CW33" s="118"/>
      <c r="CX33" s="118"/>
      <c r="CY33" s="118"/>
      <c r="CZ33" s="118"/>
      <c r="DA33" s="118"/>
      <c r="DB33" s="118"/>
      <c r="DC33" s="118"/>
      <c r="DD33" s="118"/>
      <c r="DE33" s="118"/>
      <c r="DF33" s="118"/>
      <c r="DG33" s="118"/>
      <c r="DH33" s="118"/>
      <c r="DI33" s="118"/>
      <c r="DJ33" s="118"/>
      <c r="DK33" s="118"/>
      <c r="DL33" s="118"/>
      <c r="DM33" s="118"/>
      <c r="DN33" s="118"/>
      <c r="DO33" s="118"/>
      <c r="DP33" s="118"/>
      <c r="DQ33" s="118"/>
      <c r="DR33" s="118"/>
      <c r="DS33" s="118"/>
      <c r="DT33" s="118"/>
      <c r="DU33" s="118"/>
      <c r="DV33" s="118"/>
      <c r="DW33" s="118"/>
      <c r="DX33" s="118"/>
      <c r="DY33" s="118"/>
      <c r="DZ33" s="118"/>
      <c r="EA33" s="118"/>
      <c r="EB33" s="118"/>
      <c r="EC33" s="118"/>
      <c r="ED33" s="118"/>
      <c r="EE33" s="118"/>
      <c r="EF33" s="118"/>
      <c r="EG33" s="118"/>
      <c r="EH33" s="118"/>
      <c r="EI33" s="118"/>
      <c r="EJ33" s="118"/>
      <c r="EK33" s="118"/>
      <c r="EL33" s="118"/>
      <c r="EM33" s="118"/>
      <c r="EN33" s="118"/>
      <c r="EO33" s="118"/>
      <c r="EP33" s="118"/>
      <c r="EQ33" s="118"/>
      <c r="ER33" s="118"/>
      <c r="ES33" s="118"/>
      <c r="ET33" s="118"/>
      <c r="EU33" s="118"/>
      <c r="EV33" s="118"/>
      <c r="EW33" s="118"/>
      <c r="EX33" s="118"/>
      <c r="EY33" s="118"/>
      <c r="EZ33" s="118"/>
      <c r="FA33" s="118"/>
      <c r="FB33" s="118"/>
      <c r="FC33" s="118"/>
      <c r="FD33" s="118"/>
      <c r="FE33" s="118"/>
      <c r="FF33" s="118"/>
      <c r="FG33" s="118"/>
      <c r="FH33" s="118"/>
      <c r="FI33" s="118"/>
      <c r="FJ33" s="118"/>
      <c r="FK33" s="118"/>
      <c r="FL33" s="118"/>
      <c r="FM33" s="118"/>
      <c r="FN33" s="118"/>
      <c r="FO33" s="118"/>
      <c r="FP33" s="118"/>
      <c r="FQ33" s="118"/>
      <c r="FR33" s="118"/>
      <c r="FS33" s="118"/>
      <c r="FT33" s="118"/>
      <c r="FU33" s="118"/>
      <c r="FV33" s="118"/>
      <c r="FW33" s="118"/>
      <c r="FX33" s="118"/>
      <c r="FY33" s="118"/>
      <c r="FZ33" s="118"/>
      <c r="GA33" s="118"/>
      <c r="GB33" s="118"/>
      <c r="GC33" s="118"/>
      <c r="GD33" s="118"/>
      <c r="GE33" s="118"/>
      <c r="GF33" s="118"/>
      <c r="GG33" s="118"/>
      <c r="GH33" s="118"/>
      <c r="GI33" s="118"/>
      <c r="GJ33" s="118"/>
      <c r="GK33" s="118"/>
      <c r="GL33" s="118"/>
      <c r="GM33" s="118"/>
      <c r="GN33" s="118"/>
      <c r="GO33" s="118"/>
      <c r="GP33" s="118"/>
      <c r="GQ33" s="118"/>
      <c r="GR33" s="118"/>
      <c r="GS33" s="118"/>
      <c r="GT33" s="118"/>
      <c r="GU33" s="118"/>
      <c r="GV33" s="118"/>
      <c r="GW33" s="118"/>
      <c r="GX33" s="118"/>
      <c r="GY33" s="118"/>
      <c r="GZ33" s="118"/>
      <c r="HA33" s="118"/>
      <c r="HB33" s="118"/>
      <c r="HC33" s="118"/>
      <c r="HD33" s="118"/>
      <c r="HE33" s="118"/>
      <c r="HF33" s="118"/>
      <c r="HG33" s="118"/>
      <c r="HH33" s="118"/>
      <c r="HI33" s="118"/>
      <c r="HJ33" s="118"/>
      <c r="HK33" s="118"/>
      <c r="HL33" s="118"/>
      <c r="HM33" s="118"/>
      <c r="HN33" s="118"/>
      <c r="HO33" s="118"/>
      <c r="HP33" s="118"/>
      <c r="HQ33" s="118"/>
      <c r="HR33" s="118"/>
      <c r="HS33" s="118"/>
      <c r="HT33" s="118"/>
      <c r="HU33" s="118"/>
      <c r="HV33" s="118"/>
      <c r="HW33" s="118"/>
      <c r="HX33" s="118"/>
      <c r="HY33" s="118"/>
      <c r="HZ33" s="118"/>
      <c r="IA33" s="118"/>
      <c r="IB33" s="118"/>
      <c r="IC33" s="118"/>
      <c r="ID33" s="118"/>
      <c r="IE33" s="118"/>
      <c r="IF33" s="118"/>
      <c r="IG33" s="118"/>
      <c r="IH33" s="118"/>
      <c r="II33" s="118"/>
      <c r="IJ33" s="118"/>
      <c r="IK33" s="118"/>
      <c r="IL33" s="118"/>
      <c r="IM33" s="118"/>
      <c r="IN33" s="118"/>
      <c r="IO33" s="118"/>
      <c r="IP33" s="118"/>
      <c r="IQ33" s="118"/>
      <c r="IR33" s="118"/>
      <c r="IS33" s="118"/>
      <c r="IT33" s="118"/>
      <c r="IU33" s="118"/>
      <c r="IV33" s="118"/>
      <c r="IW33" s="118"/>
    </row>
    <row r="34" customFormat="false" ht="21" hidden="false" customHeight="true" outlineLevel="0" collapsed="false">
      <c r="A34" s="104" t="s">
        <v>26</v>
      </c>
      <c r="B34" s="105" t="s">
        <v>104</v>
      </c>
      <c r="C34" s="105" t="str">
        <f aca="false">'W. VaR &amp; Peak Pos By Trader'!C34</f>
        <v>Mike Swerzbin</v>
      </c>
      <c r="D34" s="115" t="n">
        <f aca="false">-VLOOKUP(B34,'[12]Today total'!$B$2:$C$10,2,FALSE())</f>
        <v>4508214.03236319</v>
      </c>
      <c r="E34" s="116" t="n">
        <f aca="false">VLOOKUP(B34,'[12]Today total'!$B$2:$E$10,4,FALSE())</f>
        <v>-118364.60782576</v>
      </c>
      <c r="F34" s="107" t="n">
        <f aca="false">'Filter OffPeak'!B27</f>
        <v>0</v>
      </c>
      <c r="G34" s="107" t="n">
        <f aca="false">'Filter OffPeak'!C27</f>
        <v>0</v>
      </c>
      <c r="H34" s="107" t="n">
        <f aca="false">'Filter OffPeak'!D27</f>
        <v>0</v>
      </c>
      <c r="I34" s="107" t="n">
        <f aca="false">'Filter OffPeak'!E27</f>
        <v>0</v>
      </c>
      <c r="J34" s="107" t="n">
        <f aca="false">'Filter OffPeak'!F27</f>
        <v>0</v>
      </c>
      <c r="K34" s="107" t="n">
        <f aca="false">'Filter OffPeak'!G27</f>
        <v>0</v>
      </c>
      <c r="L34" s="107" t="n">
        <f aca="false">'Filter OffPeak'!H27</f>
        <v>-903.224850302502</v>
      </c>
      <c r="M34" s="107" t="n">
        <f aca="false">'Filter OffPeak'!I27</f>
        <v>40453.2281731331</v>
      </c>
      <c r="N34" s="117" t="n">
        <f aca="false">SUM(F34:M34)</f>
        <v>39550.0033228306</v>
      </c>
      <c r="O34" s="117" t="n">
        <f aca="false">SUM('Filter OffPeak'!J27:U27)</f>
        <v>-700848.088571607</v>
      </c>
      <c r="P34" s="117" t="n">
        <f aca="false">SUM('Filter OffPeak'!V27:AG27)</f>
        <v>-401222.677070142</v>
      </c>
      <c r="Q34" s="107" t="n">
        <f aca="false">SUMIF('Filter OffPeak'!$AH$3:$IC$3,"=1",'Filter OffPeak'!$AH27:$IC27)</f>
        <v>-295982.254295421</v>
      </c>
      <c r="R34" s="107" t="n">
        <f aca="false">SUMIF('Filter OffPeak'!$AH$3:$IC$3,"=2",'Filter OffPeak'!$AH27:$IC27)</f>
        <v>313529.377969765</v>
      </c>
      <c r="S34" s="107" t="n">
        <f aca="false">SUMIF('Filter OffPeak'!$AH$3:$IC$3,"=3",'Filter OffPeak'!$AH27:$IC27)</f>
        <v>-243617.700980899</v>
      </c>
      <c r="T34" s="107" t="n">
        <f aca="false">SUMIF('Filter OffPeak'!$AH$3:$IC$3,"=4",'Filter OffPeak'!$AH27:$IC27)</f>
        <v>-58330.188632397</v>
      </c>
      <c r="U34" s="117" t="n">
        <f aca="false">SUM(Q34:T34)</f>
        <v>-284400.765938952</v>
      </c>
      <c r="V34" s="108" t="n">
        <f aca="false">N34+O34+P34+U34</f>
        <v>-1346921.52825787</v>
      </c>
      <c r="W34" s="118"/>
      <c r="X34" s="107" t="n">
        <f aca="false">V34-IF(ISNA(VLOOKUP(A34,'Import OffPeak'!$A$3:$ID$23,238,FALSE())),0,VLOOKUP(A34,'Import OffPeak'!$A$3:$ID$23,238,FALSE()))</f>
        <v>0</v>
      </c>
      <c r="Y34" s="118"/>
      <c r="Z34" s="118"/>
      <c r="AA34" s="118"/>
      <c r="AB34" s="118"/>
      <c r="AC34" s="118"/>
      <c r="AD34" s="126"/>
      <c r="AE34" s="114"/>
      <c r="AF34" s="114"/>
      <c r="AG34" s="114"/>
      <c r="AH34" s="85"/>
      <c r="AI34" s="118"/>
      <c r="AJ34" s="118"/>
      <c r="AK34" s="118"/>
      <c r="AL34" s="118"/>
      <c r="AM34" s="118"/>
      <c r="AN34" s="118"/>
      <c r="AO34" s="118"/>
      <c r="AP34" s="118"/>
      <c r="AQ34" s="118"/>
      <c r="AR34" s="118"/>
      <c r="AS34" s="118"/>
      <c r="AT34" s="118"/>
      <c r="AU34" s="118"/>
      <c r="AV34" s="118"/>
      <c r="AW34" s="118"/>
      <c r="AX34" s="118"/>
      <c r="AY34" s="118"/>
      <c r="AZ34" s="118"/>
      <c r="BA34" s="118"/>
      <c r="BB34" s="118"/>
      <c r="BC34" s="118"/>
      <c r="BD34" s="118"/>
      <c r="BE34" s="118"/>
      <c r="BF34" s="118"/>
      <c r="BG34" s="118"/>
      <c r="BH34" s="118"/>
      <c r="BI34" s="118"/>
      <c r="BJ34" s="118"/>
      <c r="BK34" s="118"/>
      <c r="BL34" s="118"/>
      <c r="BM34" s="118"/>
      <c r="BN34" s="118"/>
      <c r="BO34" s="118"/>
      <c r="BP34" s="118"/>
      <c r="BQ34" s="118"/>
      <c r="BR34" s="118"/>
      <c r="BS34" s="118"/>
      <c r="BT34" s="118"/>
      <c r="BU34" s="118"/>
      <c r="BV34" s="118"/>
      <c r="BW34" s="118"/>
      <c r="BX34" s="118"/>
      <c r="BY34" s="118"/>
      <c r="BZ34" s="118"/>
      <c r="CA34" s="118"/>
      <c r="CB34" s="118"/>
      <c r="CC34" s="118"/>
      <c r="CD34" s="118"/>
      <c r="CE34" s="118"/>
      <c r="CF34" s="118"/>
      <c r="CG34" s="118"/>
      <c r="CH34" s="118"/>
      <c r="CI34" s="118"/>
      <c r="CJ34" s="118"/>
      <c r="CK34" s="118"/>
      <c r="CL34" s="118"/>
      <c r="CM34" s="118"/>
      <c r="CN34" s="118"/>
      <c r="CO34" s="118"/>
      <c r="CP34" s="118"/>
      <c r="CQ34" s="118"/>
      <c r="CR34" s="118"/>
      <c r="CS34" s="118"/>
      <c r="CT34" s="118"/>
      <c r="CU34" s="118"/>
      <c r="CV34" s="118"/>
      <c r="CW34" s="118"/>
      <c r="CX34" s="118"/>
      <c r="CY34" s="118"/>
      <c r="CZ34" s="118"/>
      <c r="DA34" s="118"/>
      <c r="DB34" s="118"/>
      <c r="DC34" s="118"/>
      <c r="DD34" s="118"/>
      <c r="DE34" s="118"/>
      <c r="DF34" s="118"/>
      <c r="DG34" s="118"/>
      <c r="DH34" s="118"/>
      <c r="DI34" s="118"/>
      <c r="DJ34" s="118"/>
      <c r="DK34" s="118"/>
      <c r="DL34" s="118"/>
      <c r="DM34" s="118"/>
      <c r="DN34" s="118"/>
      <c r="DO34" s="118"/>
      <c r="DP34" s="118"/>
      <c r="DQ34" s="118"/>
      <c r="DR34" s="118"/>
      <c r="DS34" s="118"/>
      <c r="DT34" s="118"/>
      <c r="DU34" s="118"/>
      <c r="DV34" s="118"/>
      <c r="DW34" s="118"/>
      <c r="DX34" s="118"/>
      <c r="DY34" s="118"/>
      <c r="DZ34" s="118"/>
      <c r="EA34" s="118"/>
      <c r="EB34" s="118"/>
      <c r="EC34" s="118"/>
      <c r="ED34" s="118"/>
      <c r="EE34" s="118"/>
      <c r="EF34" s="118"/>
      <c r="EG34" s="118"/>
      <c r="EH34" s="118"/>
      <c r="EI34" s="118"/>
      <c r="EJ34" s="118"/>
      <c r="EK34" s="118"/>
      <c r="EL34" s="118"/>
      <c r="EM34" s="118"/>
      <c r="EN34" s="118"/>
      <c r="EO34" s="118"/>
      <c r="EP34" s="118"/>
      <c r="EQ34" s="118"/>
      <c r="ER34" s="118"/>
      <c r="ES34" s="118"/>
      <c r="ET34" s="118"/>
      <c r="EU34" s="118"/>
      <c r="EV34" s="118"/>
      <c r="EW34" s="118"/>
      <c r="EX34" s="118"/>
      <c r="EY34" s="118"/>
      <c r="EZ34" s="118"/>
      <c r="FA34" s="118"/>
      <c r="FB34" s="118"/>
      <c r="FC34" s="118"/>
      <c r="FD34" s="118"/>
      <c r="FE34" s="118"/>
      <c r="FF34" s="118"/>
      <c r="FG34" s="118"/>
      <c r="FH34" s="118"/>
      <c r="FI34" s="118"/>
      <c r="FJ34" s="118"/>
      <c r="FK34" s="118"/>
      <c r="FL34" s="118"/>
      <c r="FM34" s="118"/>
      <c r="FN34" s="118"/>
      <c r="FO34" s="118"/>
      <c r="FP34" s="118"/>
      <c r="FQ34" s="118"/>
      <c r="FR34" s="118"/>
      <c r="FS34" s="118"/>
      <c r="FT34" s="118"/>
      <c r="FU34" s="118"/>
      <c r="FV34" s="118"/>
      <c r="FW34" s="118"/>
      <c r="FX34" s="118"/>
      <c r="FY34" s="118"/>
      <c r="FZ34" s="118"/>
      <c r="GA34" s="118"/>
      <c r="GB34" s="118"/>
      <c r="GC34" s="118"/>
      <c r="GD34" s="118"/>
      <c r="GE34" s="118"/>
      <c r="GF34" s="118"/>
      <c r="GG34" s="118"/>
      <c r="GH34" s="118"/>
      <c r="GI34" s="118"/>
      <c r="GJ34" s="118"/>
      <c r="GK34" s="118"/>
      <c r="GL34" s="118"/>
      <c r="GM34" s="118"/>
      <c r="GN34" s="118"/>
      <c r="GO34" s="118"/>
      <c r="GP34" s="118"/>
      <c r="GQ34" s="118"/>
      <c r="GR34" s="118"/>
      <c r="GS34" s="118"/>
      <c r="GT34" s="118"/>
      <c r="GU34" s="118"/>
      <c r="GV34" s="118"/>
      <c r="GW34" s="118"/>
      <c r="GX34" s="118"/>
      <c r="GY34" s="118"/>
      <c r="GZ34" s="118"/>
      <c r="HA34" s="118"/>
      <c r="HB34" s="118"/>
      <c r="HC34" s="118"/>
      <c r="HD34" s="118"/>
      <c r="HE34" s="118"/>
      <c r="HF34" s="118"/>
      <c r="HG34" s="118"/>
      <c r="HH34" s="118"/>
      <c r="HI34" s="118"/>
      <c r="HJ34" s="118"/>
      <c r="HK34" s="118"/>
      <c r="HL34" s="118"/>
      <c r="HM34" s="118"/>
      <c r="HN34" s="118"/>
      <c r="HO34" s="118"/>
      <c r="HP34" s="118"/>
      <c r="HQ34" s="118"/>
      <c r="HR34" s="118"/>
      <c r="HS34" s="118"/>
      <c r="HT34" s="118"/>
      <c r="HU34" s="118"/>
      <c r="HV34" s="118"/>
      <c r="HW34" s="118"/>
      <c r="HX34" s="118"/>
      <c r="HY34" s="118"/>
      <c r="HZ34" s="118"/>
      <c r="IA34" s="118"/>
      <c r="IB34" s="118"/>
      <c r="IC34" s="118"/>
      <c r="ID34" s="118"/>
      <c r="IE34" s="118"/>
      <c r="IF34" s="118"/>
      <c r="IG34" s="118"/>
      <c r="IH34" s="118"/>
      <c r="II34" s="118"/>
      <c r="IJ34" s="118"/>
      <c r="IK34" s="118"/>
      <c r="IL34" s="118"/>
      <c r="IM34" s="118"/>
      <c r="IN34" s="118"/>
      <c r="IO34" s="118"/>
      <c r="IP34" s="118"/>
      <c r="IQ34" s="118"/>
      <c r="IR34" s="118"/>
      <c r="IS34" s="118"/>
      <c r="IT34" s="118"/>
      <c r="IU34" s="118"/>
      <c r="IV34" s="118"/>
      <c r="IW34" s="118"/>
    </row>
    <row r="35" customFormat="false" ht="21" hidden="false" customHeight="true" outlineLevel="0" collapsed="false">
      <c r="A35" s="104" t="s">
        <v>27</v>
      </c>
      <c r="B35" s="105" t="s">
        <v>106</v>
      </c>
      <c r="C35" s="105" t="str">
        <f aca="false">'W. VaR &amp; Peak Pos By Trader'!C35</f>
        <v>Matt Motley</v>
      </c>
      <c r="D35" s="115" t="n">
        <f aca="false">-VLOOKUP(B35,'[12]Today total'!$B$2:$C$10,2,FALSE())</f>
        <v>3247647.31841348</v>
      </c>
      <c r="E35" s="116" t="n">
        <f aca="false">VLOOKUP(B35,'[12]Today total'!$B$2:$E$10,4,FALSE())</f>
        <v>1251.14066305943</v>
      </c>
      <c r="F35" s="107" t="n">
        <f aca="false">'Filter OffPeak'!B28</f>
        <v>0</v>
      </c>
      <c r="G35" s="107" t="n">
        <f aca="false">'Filter OffPeak'!C28</f>
        <v>0</v>
      </c>
      <c r="H35" s="107" t="n">
        <f aca="false">'Filter OffPeak'!D28</f>
        <v>0</v>
      </c>
      <c r="I35" s="107" t="n">
        <f aca="false">'Filter OffPeak'!E28</f>
        <v>0</v>
      </c>
      <c r="J35" s="107" t="n">
        <f aca="false">'Filter OffPeak'!F28</f>
        <v>0</v>
      </c>
      <c r="K35" s="107" t="n">
        <f aca="false">'Filter OffPeak'!G28</f>
        <v>0</v>
      </c>
      <c r="L35" s="107" t="n">
        <f aca="false">'Filter OffPeak'!H28</f>
        <v>-5714.82523133956</v>
      </c>
      <c r="M35" s="107" t="n">
        <f aca="false">'Filter OffPeak'!I28</f>
        <v>-809.26675602937</v>
      </c>
      <c r="N35" s="117" t="n">
        <f aca="false">SUM(F35:M35)</f>
        <v>-6524.09198736893</v>
      </c>
      <c r="O35" s="117" t="n">
        <f aca="false">SUM('Filter OffPeak'!J28:U28)</f>
        <v>-580746.013382959</v>
      </c>
      <c r="P35" s="117" t="n">
        <f aca="false">SUM('Filter OffPeak'!V28:AG28)</f>
        <v>-924873.675102962</v>
      </c>
      <c r="Q35" s="107" t="n">
        <f aca="false">SUMIF('Filter OffPeak'!$AH$3:$IC$3,"=1",'Filter OffPeak'!$AH28:$IC28)</f>
        <v>-403925.968112386</v>
      </c>
      <c r="R35" s="107" t="n">
        <f aca="false">SUMIF('Filter OffPeak'!$AH$3:$IC$3,"=2",'Filter OffPeak'!$AH28:$IC28)</f>
        <v>-369533.739773278</v>
      </c>
      <c r="S35" s="107" t="n">
        <f aca="false">SUMIF('Filter OffPeak'!$AH$3:$IC$3,"=3",'Filter OffPeak'!$AH28:$IC28)</f>
        <v>-375872.403695585</v>
      </c>
      <c r="T35" s="107" t="n">
        <f aca="false">SUMIF('Filter OffPeak'!$AH$3:$IC$3,"=4",'Filter OffPeak'!$AH28:$IC28)</f>
        <v>-256484.960401368</v>
      </c>
      <c r="U35" s="117" t="n">
        <f aca="false">SUM(Q35:T35)</f>
        <v>-1405817.07198262</v>
      </c>
      <c r="V35" s="108" t="n">
        <f aca="false">N35+O35+P35+U35</f>
        <v>-2917960.85245591</v>
      </c>
      <c r="W35" s="118"/>
      <c r="X35" s="107" t="n">
        <f aca="false">V35-IF(ISNA(VLOOKUP(A35,'Import OffPeak'!$A$3:$ID$23,238,FALSE())),0,VLOOKUP(A35,'Import OffPeak'!$A$3:$ID$23,238,FALSE()))</f>
        <v>0</v>
      </c>
      <c r="Y35" s="118"/>
      <c r="Z35" s="118"/>
      <c r="AA35" s="118"/>
      <c r="AB35" s="118"/>
      <c r="AC35" s="118"/>
      <c r="AD35" s="118"/>
      <c r="AE35" s="118"/>
      <c r="AF35" s="118"/>
      <c r="AG35" s="118"/>
      <c r="AH35" s="85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8"/>
      <c r="BZ35" s="118"/>
      <c r="CA35" s="118"/>
      <c r="CB35" s="118"/>
      <c r="CC35" s="118"/>
      <c r="CD35" s="118"/>
      <c r="CE35" s="118"/>
      <c r="CF35" s="118"/>
      <c r="CG35" s="118"/>
      <c r="CH35" s="118"/>
      <c r="CI35" s="118"/>
      <c r="CJ35" s="118"/>
      <c r="CK35" s="118"/>
      <c r="CL35" s="118"/>
      <c r="CM35" s="118"/>
      <c r="CN35" s="118"/>
      <c r="CO35" s="118"/>
      <c r="CP35" s="118"/>
      <c r="CQ35" s="118"/>
      <c r="CR35" s="118"/>
      <c r="CS35" s="118"/>
      <c r="CT35" s="118"/>
      <c r="CU35" s="118"/>
      <c r="CV35" s="118"/>
      <c r="CW35" s="118"/>
      <c r="CX35" s="118"/>
      <c r="CY35" s="118"/>
      <c r="CZ35" s="118"/>
      <c r="DA35" s="118"/>
      <c r="DB35" s="118"/>
      <c r="DC35" s="118"/>
      <c r="DD35" s="118"/>
      <c r="DE35" s="118"/>
      <c r="DF35" s="118"/>
      <c r="DG35" s="118"/>
      <c r="DH35" s="118"/>
      <c r="DI35" s="118"/>
      <c r="DJ35" s="118"/>
      <c r="DK35" s="118"/>
      <c r="DL35" s="118"/>
      <c r="DM35" s="118"/>
      <c r="DN35" s="118"/>
      <c r="DO35" s="118"/>
      <c r="DP35" s="118"/>
      <c r="DQ35" s="118"/>
      <c r="DR35" s="118"/>
      <c r="DS35" s="118"/>
      <c r="DT35" s="118"/>
      <c r="DU35" s="118"/>
      <c r="DV35" s="118"/>
      <c r="DW35" s="118"/>
      <c r="DX35" s="118"/>
      <c r="DY35" s="118"/>
      <c r="DZ35" s="118"/>
      <c r="EA35" s="118"/>
      <c r="EB35" s="118"/>
      <c r="EC35" s="118"/>
      <c r="ED35" s="118"/>
      <c r="EE35" s="118"/>
      <c r="EF35" s="118"/>
      <c r="EG35" s="118"/>
      <c r="EH35" s="118"/>
      <c r="EI35" s="118"/>
      <c r="EJ35" s="118"/>
      <c r="EK35" s="118"/>
      <c r="EL35" s="118"/>
      <c r="EM35" s="118"/>
      <c r="EN35" s="118"/>
      <c r="EO35" s="118"/>
      <c r="EP35" s="118"/>
      <c r="EQ35" s="118"/>
      <c r="ER35" s="118"/>
      <c r="ES35" s="118"/>
      <c r="ET35" s="118"/>
      <c r="EU35" s="118"/>
      <c r="EV35" s="118"/>
      <c r="EW35" s="118"/>
      <c r="EX35" s="118"/>
      <c r="EY35" s="118"/>
      <c r="EZ35" s="118"/>
      <c r="FA35" s="118"/>
      <c r="FB35" s="118"/>
      <c r="FC35" s="118"/>
      <c r="FD35" s="118"/>
      <c r="FE35" s="118"/>
      <c r="FF35" s="118"/>
      <c r="FG35" s="118"/>
      <c r="FH35" s="118"/>
      <c r="FI35" s="118"/>
      <c r="FJ35" s="118"/>
      <c r="FK35" s="118"/>
      <c r="FL35" s="118"/>
      <c r="FM35" s="118"/>
      <c r="FN35" s="118"/>
      <c r="FO35" s="118"/>
      <c r="FP35" s="118"/>
      <c r="FQ35" s="118"/>
      <c r="FR35" s="118"/>
      <c r="FS35" s="118"/>
      <c r="FT35" s="118"/>
      <c r="FU35" s="118"/>
      <c r="FV35" s="118"/>
      <c r="FW35" s="118"/>
      <c r="FX35" s="118"/>
      <c r="FY35" s="118"/>
      <c r="FZ35" s="118"/>
      <c r="GA35" s="118"/>
      <c r="GB35" s="118"/>
      <c r="GC35" s="118"/>
      <c r="GD35" s="118"/>
      <c r="GE35" s="118"/>
      <c r="GF35" s="118"/>
      <c r="GG35" s="118"/>
      <c r="GH35" s="118"/>
      <c r="GI35" s="118"/>
      <c r="GJ35" s="118"/>
      <c r="GK35" s="118"/>
      <c r="GL35" s="118"/>
      <c r="GM35" s="118"/>
      <c r="GN35" s="118"/>
      <c r="GO35" s="118"/>
      <c r="GP35" s="118"/>
      <c r="GQ35" s="118"/>
      <c r="GR35" s="118"/>
      <c r="GS35" s="118"/>
      <c r="GT35" s="118"/>
      <c r="GU35" s="118"/>
      <c r="GV35" s="118"/>
      <c r="GW35" s="118"/>
      <c r="GX35" s="118"/>
      <c r="GY35" s="118"/>
      <c r="GZ35" s="118"/>
      <c r="HA35" s="118"/>
      <c r="HB35" s="118"/>
      <c r="HC35" s="118"/>
      <c r="HD35" s="118"/>
      <c r="HE35" s="118"/>
      <c r="HF35" s="118"/>
      <c r="HG35" s="118"/>
      <c r="HH35" s="118"/>
      <c r="HI35" s="118"/>
      <c r="HJ35" s="118"/>
      <c r="HK35" s="118"/>
      <c r="HL35" s="118"/>
      <c r="HM35" s="118"/>
      <c r="HN35" s="118"/>
      <c r="HO35" s="118"/>
      <c r="HP35" s="118"/>
      <c r="HQ35" s="118"/>
      <c r="HR35" s="118"/>
      <c r="HS35" s="118"/>
      <c r="HT35" s="118"/>
      <c r="HU35" s="118"/>
      <c r="HV35" s="118"/>
      <c r="HW35" s="118"/>
      <c r="HX35" s="118"/>
      <c r="HY35" s="118"/>
      <c r="HZ35" s="118"/>
      <c r="IA35" s="118"/>
      <c r="IB35" s="118"/>
      <c r="IC35" s="118"/>
      <c r="ID35" s="118"/>
      <c r="IE35" s="118"/>
      <c r="IF35" s="118"/>
      <c r="IG35" s="118"/>
      <c r="IH35" s="118"/>
      <c r="II35" s="118"/>
      <c r="IJ35" s="118"/>
      <c r="IK35" s="118"/>
      <c r="IL35" s="118"/>
      <c r="IM35" s="118"/>
      <c r="IN35" s="118"/>
      <c r="IO35" s="118"/>
      <c r="IP35" s="118"/>
      <c r="IQ35" s="118"/>
      <c r="IR35" s="118"/>
      <c r="IS35" s="118"/>
      <c r="IT35" s="118"/>
      <c r="IU35" s="118"/>
      <c r="IV35" s="118"/>
      <c r="IW35" s="118"/>
    </row>
    <row r="36" customFormat="false" ht="21" hidden="false" customHeight="true" outlineLevel="0" collapsed="false">
      <c r="A36" s="141" t="s">
        <v>28</v>
      </c>
      <c r="B36" s="93" t="s">
        <v>108</v>
      </c>
      <c r="C36" s="105" t="str">
        <f aca="false">'W. VaR &amp; Peak Pos By Trader'!C36</f>
        <v>Tim Belden</v>
      </c>
      <c r="D36" s="115" t="n">
        <f aca="false">-VLOOKUP(B36,'[12]Today total'!$B$2:$C$10,2,FALSE())</f>
        <v>1141768.00827644</v>
      </c>
      <c r="E36" s="116" t="n">
        <f aca="false">VLOOKUP(B36,'[12]Today total'!$B$2:$E$10,4,FALSE())</f>
        <v>-63265.8530722901</v>
      </c>
      <c r="F36" s="107" t="n">
        <f aca="false">'Filter OffPeak'!B29</f>
        <v>0</v>
      </c>
      <c r="G36" s="107" t="n">
        <f aca="false">'Filter OffPeak'!C29</f>
        <v>0</v>
      </c>
      <c r="H36" s="107" t="n">
        <f aca="false">'Filter OffPeak'!D29</f>
        <v>0</v>
      </c>
      <c r="I36" s="107" t="n">
        <f aca="false">'Filter OffPeak'!E29</f>
        <v>0</v>
      </c>
      <c r="J36" s="107" t="n">
        <f aca="false">'Filter OffPeak'!F29</f>
        <v>0</v>
      </c>
      <c r="K36" s="107" t="n">
        <f aca="false">'Filter OffPeak'!G29</f>
        <v>0</v>
      </c>
      <c r="L36" s="107" t="n">
        <f aca="false">'Filter OffPeak'!H29</f>
        <v>-1518.97461291693</v>
      </c>
      <c r="M36" s="107" t="n">
        <f aca="false">'Filter OffPeak'!I29</f>
        <v>274.175342669403</v>
      </c>
      <c r="N36" s="117" t="n">
        <f aca="false">SUM(F36:M36)</f>
        <v>-1244.79927024753</v>
      </c>
      <c r="O36" s="117" t="n">
        <f aca="false">SUM('Filter OffPeak'!J29:U29)</f>
        <v>-237645.797947211</v>
      </c>
      <c r="P36" s="117" t="n">
        <f aca="false">SUM('Filter OffPeak'!V29:AG29)</f>
        <v>-138356.368606921</v>
      </c>
      <c r="Q36" s="107" t="n">
        <f aca="false">SUMIF('Filter OffPeak'!$AH$3:$IC$3,"=1",'Filter OffPeak'!$AH29:$IC29)</f>
        <v>3552.99241545154</v>
      </c>
      <c r="R36" s="107" t="n">
        <f aca="false">SUMIF('Filter OffPeak'!$AH$3:$IC$3,"=2",'Filter OffPeak'!$AH29:$IC29)</f>
        <v>124788.208435148</v>
      </c>
      <c r="S36" s="107" t="n">
        <f aca="false">SUMIF('Filter OffPeak'!$AH$3:$IC$3,"=3",'Filter OffPeak'!$AH29:$IC29)</f>
        <v>2832.73348400659</v>
      </c>
      <c r="T36" s="107" t="n">
        <f aca="false">SUMIF('Filter OffPeak'!$AH$3:$IC$3,"=4",'Filter OffPeak'!$AH29:$IC29)</f>
        <v>22585.5231266141</v>
      </c>
      <c r="U36" s="117" t="n">
        <f aca="false">SUM(Q36:T36)</f>
        <v>153759.457461221</v>
      </c>
      <c r="V36" s="108" t="n">
        <f aca="false">N36+O36+P36+U36</f>
        <v>-223487.508363159</v>
      </c>
      <c r="W36" s="118"/>
      <c r="X36" s="107" t="n">
        <f aca="false">V36-IF(ISNA(VLOOKUP(A36,'Import OffPeak'!$A$3:$ID$23,238,FALSE())),0,VLOOKUP(A36,'Import OffPeak'!$A$3:$ID$23,238,FALSE()))</f>
        <v>0</v>
      </c>
      <c r="Y36" s="118"/>
      <c r="Z36" s="118"/>
      <c r="AA36" s="118"/>
      <c r="AB36" s="118"/>
      <c r="AC36" s="118"/>
      <c r="AD36" s="118"/>
      <c r="AE36" s="118"/>
      <c r="AF36" s="118"/>
      <c r="AG36" s="118"/>
      <c r="AH36" s="85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8"/>
      <c r="BZ36" s="118"/>
      <c r="CA36" s="118"/>
      <c r="CB36" s="118"/>
      <c r="CC36" s="118"/>
      <c r="CD36" s="118"/>
      <c r="CE36" s="118"/>
      <c r="CF36" s="118"/>
      <c r="CG36" s="118"/>
      <c r="CH36" s="118"/>
      <c r="CI36" s="118"/>
      <c r="CJ36" s="118"/>
      <c r="CK36" s="118"/>
      <c r="CL36" s="118"/>
      <c r="CM36" s="118"/>
      <c r="CN36" s="118"/>
      <c r="CO36" s="118"/>
      <c r="CP36" s="118"/>
      <c r="CQ36" s="118"/>
      <c r="CR36" s="118"/>
      <c r="CS36" s="118"/>
      <c r="CT36" s="118"/>
      <c r="CU36" s="118"/>
      <c r="CV36" s="118"/>
      <c r="CW36" s="118"/>
      <c r="CX36" s="118"/>
      <c r="CY36" s="118"/>
      <c r="CZ36" s="118"/>
      <c r="DA36" s="118"/>
      <c r="DB36" s="118"/>
      <c r="DC36" s="118"/>
      <c r="DD36" s="118"/>
      <c r="DE36" s="118"/>
      <c r="DF36" s="118"/>
      <c r="DG36" s="118"/>
      <c r="DH36" s="118"/>
      <c r="DI36" s="118"/>
      <c r="DJ36" s="118"/>
      <c r="DK36" s="118"/>
      <c r="DL36" s="118"/>
      <c r="DM36" s="118"/>
      <c r="DN36" s="118"/>
      <c r="DO36" s="118"/>
      <c r="DP36" s="118"/>
      <c r="DQ36" s="118"/>
      <c r="DR36" s="118"/>
      <c r="DS36" s="118"/>
      <c r="DT36" s="118"/>
      <c r="DU36" s="118"/>
      <c r="DV36" s="118"/>
      <c r="DW36" s="118"/>
      <c r="DX36" s="118"/>
      <c r="DY36" s="118"/>
      <c r="DZ36" s="118"/>
      <c r="EA36" s="118"/>
      <c r="EB36" s="118"/>
      <c r="EC36" s="118"/>
      <c r="ED36" s="118"/>
      <c r="EE36" s="118"/>
      <c r="EF36" s="118"/>
      <c r="EG36" s="118"/>
      <c r="EH36" s="118"/>
      <c r="EI36" s="118"/>
      <c r="EJ36" s="118"/>
      <c r="EK36" s="118"/>
      <c r="EL36" s="118"/>
      <c r="EM36" s="118"/>
      <c r="EN36" s="118"/>
      <c r="EO36" s="118"/>
      <c r="EP36" s="118"/>
      <c r="EQ36" s="118"/>
      <c r="ER36" s="118"/>
      <c r="ES36" s="118"/>
      <c r="ET36" s="118"/>
      <c r="EU36" s="118"/>
      <c r="EV36" s="118"/>
      <c r="EW36" s="118"/>
      <c r="EX36" s="118"/>
      <c r="EY36" s="118"/>
      <c r="EZ36" s="118"/>
      <c r="FA36" s="118"/>
      <c r="FB36" s="118"/>
      <c r="FC36" s="118"/>
      <c r="FD36" s="118"/>
      <c r="FE36" s="118"/>
      <c r="FF36" s="118"/>
      <c r="FG36" s="118"/>
      <c r="FH36" s="118"/>
      <c r="FI36" s="118"/>
      <c r="FJ36" s="118"/>
      <c r="FK36" s="118"/>
      <c r="FL36" s="118"/>
      <c r="FM36" s="118"/>
      <c r="FN36" s="118"/>
      <c r="FO36" s="118"/>
      <c r="FP36" s="118"/>
      <c r="FQ36" s="118"/>
      <c r="FR36" s="118"/>
      <c r="FS36" s="118"/>
      <c r="FT36" s="118"/>
      <c r="FU36" s="118"/>
      <c r="FV36" s="118"/>
      <c r="FW36" s="118"/>
      <c r="FX36" s="118"/>
      <c r="FY36" s="118"/>
      <c r="FZ36" s="118"/>
      <c r="GA36" s="118"/>
      <c r="GB36" s="118"/>
      <c r="GC36" s="118"/>
      <c r="GD36" s="118"/>
      <c r="GE36" s="118"/>
      <c r="GF36" s="118"/>
      <c r="GG36" s="118"/>
      <c r="GH36" s="118"/>
      <c r="GI36" s="118"/>
      <c r="GJ36" s="118"/>
      <c r="GK36" s="118"/>
      <c r="GL36" s="118"/>
      <c r="GM36" s="118"/>
      <c r="GN36" s="118"/>
      <c r="GO36" s="118"/>
      <c r="GP36" s="118"/>
      <c r="GQ36" s="118"/>
      <c r="GR36" s="118"/>
      <c r="GS36" s="118"/>
      <c r="GT36" s="118"/>
      <c r="GU36" s="118"/>
      <c r="GV36" s="118"/>
      <c r="GW36" s="118"/>
      <c r="GX36" s="118"/>
      <c r="GY36" s="118"/>
      <c r="GZ36" s="118"/>
      <c r="HA36" s="118"/>
      <c r="HB36" s="118"/>
      <c r="HC36" s="118"/>
      <c r="HD36" s="118"/>
      <c r="HE36" s="118"/>
      <c r="HF36" s="118"/>
      <c r="HG36" s="118"/>
      <c r="HH36" s="118"/>
      <c r="HI36" s="118"/>
      <c r="HJ36" s="118"/>
      <c r="HK36" s="118"/>
      <c r="HL36" s="118"/>
      <c r="HM36" s="118"/>
      <c r="HN36" s="118"/>
      <c r="HO36" s="118"/>
      <c r="HP36" s="118"/>
      <c r="HQ36" s="118"/>
      <c r="HR36" s="118"/>
      <c r="HS36" s="118"/>
      <c r="HT36" s="118"/>
      <c r="HU36" s="118"/>
      <c r="HV36" s="118"/>
      <c r="HW36" s="118"/>
      <c r="HX36" s="118"/>
      <c r="HY36" s="118"/>
      <c r="HZ36" s="118"/>
      <c r="IA36" s="118"/>
      <c r="IB36" s="118"/>
      <c r="IC36" s="118"/>
      <c r="ID36" s="118"/>
      <c r="IE36" s="118"/>
      <c r="IF36" s="118"/>
      <c r="IG36" s="118"/>
      <c r="IH36" s="118"/>
      <c r="II36" s="118"/>
      <c r="IJ36" s="118"/>
      <c r="IK36" s="118"/>
      <c r="IL36" s="118"/>
      <c r="IM36" s="118"/>
      <c r="IN36" s="118"/>
      <c r="IO36" s="118"/>
      <c r="IP36" s="118"/>
      <c r="IQ36" s="118"/>
      <c r="IR36" s="118"/>
      <c r="IS36" s="118"/>
      <c r="IT36" s="118"/>
      <c r="IU36" s="118"/>
      <c r="IV36" s="118"/>
      <c r="IW36" s="118"/>
    </row>
    <row r="37" customFormat="false" ht="21" hidden="false" customHeight="true" outlineLevel="0" collapsed="false">
      <c r="A37" s="141" t="s">
        <v>110</v>
      </c>
      <c r="B37" s="93"/>
      <c r="C37" s="105" t="str">
        <f aca="false">'W. VaR &amp; Peak Pos By Trader'!C38</f>
        <v>Mike Swerzbin, Tim Belden</v>
      </c>
      <c r="D37" s="115"/>
      <c r="E37" s="116"/>
      <c r="F37" s="107" t="n">
        <f aca="false">'Filter OffPeak'!B30</f>
        <v>0</v>
      </c>
      <c r="G37" s="107" t="n">
        <f aca="false">'Filter OffPeak'!C30</f>
        <v>0</v>
      </c>
      <c r="H37" s="107" t="n">
        <f aca="false">'Filter OffPeak'!D30</f>
        <v>0</v>
      </c>
      <c r="I37" s="107" t="n">
        <f aca="false">'Filter OffPeak'!E30</f>
        <v>0</v>
      </c>
      <c r="J37" s="107" t="n">
        <f aca="false">'Filter OffPeak'!F30</f>
        <v>0</v>
      </c>
      <c r="K37" s="107" t="n">
        <f aca="false">'Filter OffPeak'!G30</f>
        <v>0</v>
      </c>
      <c r="L37" s="107" t="n">
        <f aca="false">'Filter OffPeak'!H30</f>
        <v>0</v>
      </c>
      <c r="M37" s="107" t="n">
        <f aca="false">'Filter OffPeak'!I30</f>
        <v>0</v>
      </c>
      <c r="N37" s="117" t="n">
        <f aca="false">SUM(F37:M37)</f>
        <v>0</v>
      </c>
      <c r="O37" s="117" t="n">
        <f aca="false">SUM('Filter OffPeak'!J30:U30)</f>
        <v>0</v>
      </c>
      <c r="P37" s="117" t="n">
        <f aca="false">SUM('Filter OffPeak'!V30:AG30)</f>
        <v>0</v>
      </c>
      <c r="Q37" s="107" t="n">
        <f aca="false">SUMIF('Filter OffPeak'!$AH$3:$IC$3,"=1",'Filter OffPeak'!$AH30:$IC30)</f>
        <v>0</v>
      </c>
      <c r="R37" s="107" t="n">
        <f aca="false">SUMIF('Filter OffPeak'!$AH$3:$IC$3,"=2",'Filter OffPeak'!$AH30:$IC30)</f>
        <v>0</v>
      </c>
      <c r="S37" s="107" t="n">
        <f aca="false">SUMIF('Filter OffPeak'!$AH$3:$IC$3,"=3",'Filter OffPeak'!$AH30:$IC30)</f>
        <v>0</v>
      </c>
      <c r="T37" s="107" t="n">
        <f aca="false">SUMIF('Filter OffPeak'!$AH$3:$IC$3,"=4",'Filter OffPeak'!$AH30:$IC30)</f>
        <v>0</v>
      </c>
      <c r="U37" s="117" t="n">
        <f aca="false">SUM(Q37:T37)</f>
        <v>0</v>
      </c>
      <c r="V37" s="108" t="n">
        <f aca="false">N37+O37+P37+U37</f>
        <v>0</v>
      </c>
      <c r="W37" s="118"/>
      <c r="X37" s="107" t="n">
        <f aca="false">V37-IF(ISNA(VLOOKUP(A37,'Import OffPeak'!$A$3:$ID$23,238,FALSE())),0,VLOOKUP(A37,'Import OffPeak'!$A$3:$ID$23,238,FALSE()))</f>
        <v>0</v>
      </c>
      <c r="Y37" s="118"/>
      <c r="Z37" s="118"/>
      <c r="AA37" s="118"/>
      <c r="AB37" s="118"/>
      <c r="AC37" s="118"/>
      <c r="AD37" s="118"/>
      <c r="AE37" s="118"/>
      <c r="AF37" s="118"/>
      <c r="AG37" s="118"/>
      <c r="AH37" s="85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118"/>
      <c r="CY37" s="118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118"/>
      <c r="EC37" s="118"/>
      <c r="ED37" s="118"/>
      <c r="EE37" s="118"/>
      <c r="EF37" s="118"/>
      <c r="EG37" s="118"/>
      <c r="EH37" s="118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118"/>
      <c r="FA37" s="118"/>
      <c r="FB37" s="118"/>
      <c r="FC37" s="118"/>
      <c r="FD37" s="118"/>
      <c r="FE37" s="118"/>
      <c r="FF37" s="118"/>
      <c r="FG37" s="118"/>
      <c r="FH37" s="118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118"/>
      <c r="GL37" s="118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118"/>
      <c r="HQ37" s="118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118"/>
      <c r="IV37" s="118"/>
      <c r="IW37" s="118"/>
    </row>
    <row r="38" customFormat="false" ht="21" hidden="false" customHeight="true" outlineLevel="0" collapsed="false">
      <c r="A38" s="104" t="s">
        <v>30</v>
      </c>
      <c r="B38" s="105" t="s">
        <v>112</v>
      </c>
      <c r="C38" s="105" t="str">
        <f aca="false">'W. VaR &amp; Peak Pos By Trader'!C39</f>
        <v>Chris Mallory</v>
      </c>
      <c r="D38" s="115" t="n">
        <f aca="false">-VLOOKUP(B38,'[12]Today total'!$B$2:$C$10,2,FALSE())</f>
        <v>176143.113679321</v>
      </c>
      <c r="E38" s="116" t="n">
        <f aca="false">VLOOKUP(B38,'[12]Today total'!$B$2:$E$10,4,FALSE())</f>
        <v>19427.195436333</v>
      </c>
      <c r="F38" s="107" t="n">
        <f aca="false">'Filter OffPeak'!B31</f>
        <v>0</v>
      </c>
      <c r="G38" s="107" t="n">
        <f aca="false">'Filter OffPeak'!C31</f>
        <v>0</v>
      </c>
      <c r="H38" s="107" t="n">
        <f aca="false">'Filter OffPeak'!D31</f>
        <v>0</v>
      </c>
      <c r="I38" s="107" t="n">
        <f aca="false">'Filter OffPeak'!E31</f>
        <v>0</v>
      </c>
      <c r="J38" s="107" t="n">
        <f aca="false">'Filter OffPeak'!F31</f>
        <v>0</v>
      </c>
      <c r="K38" s="107" t="n">
        <f aca="false">'Filter OffPeak'!G31</f>
        <v>0</v>
      </c>
      <c r="L38" s="107" t="n">
        <f aca="false">'Filter OffPeak'!H31</f>
        <v>-2581.6217126905</v>
      </c>
      <c r="M38" s="107" t="n">
        <f aca="false">'Filter OffPeak'!I31</f>
        <v>-30507.7428192143</v>
      </c>
      <c r="N38" s="117" t="n">
        <f aca="false">SUM(F38:M38)</f>
        <v>-33089.3645319048</v>
      </c>
      <c r="O38" s="117" t="n">
        <f aca="false">SUM('Filter OffPeak'!J31:U31)</f>
        <v>-2816.59767769895</v>
      </c>
      <c r="P38" s="117" t="n">
        <f aca="false">SUM('Filter OffPeak'!V31:AG31)</f>
        <v>0</v>
      </c>
      <c r="Q38" s="107" t="n">
        <f aca="false">SUMIF('Filter OffPeak'!$AH$3:$IC$3,"=1",'Filter OffPeak'!$AH31:$IC31)</f>
        <v>0</v>
      </c>
      <c r="R38" s="107" t="n">
        <f aca="false">SUMIF('Filter OffPeak'!$AH$3:$IC$3,"=2",'Filter OffPeak'!$AH31:$IC31)</f>
        <v>0</v>
      </c>
      <c r="S38" s="107" t="n">
        <f aca="false">SUMIF('Filter OffPeak'!$AH$3:$IC$3,"=3",'Filter OffPeak'!$AH31:$IC31)</f>
        <v>0</v>
      </c>
      <c r="T38" s="107" t="n">
        <f aca="false">SUMIF('Filter OffPeak'!$AH$3:$IC$3,"=4",'Filter OffPeak'!$AH31:$IC31)</f>
        <v>0</v>
      </c>
      <c r="U38" s="117" t="n">
        <f aca="false">SUM(Q38:T38)</f>
        <v>0</v>
      </c>
      <c r="V38" s="108" t="n">
        <f aca="false">N38+O38+P38+U38</f>
        <v>-35905.9622096038</v>
      </c>
      <c r="W38" s="118"/>
      <c r="X38" s="107" t="n">
        <f aca="false">V38-IF(ISNA(VLOOKUP(A38,'Import OffPeak'!$A$3:$ID$23,238,FALSE())),0,VLOOKUP(A38,'Import OffPeak'!$A$3:$ID$23,238,FALSE()))</f>
        <v>0</v>
      </c>
      <c r="Y38" s="118"/>
      <c r="Z38" s="118"/>
      <c r="AA38" s="118"/>
      <c r="AB38" s="118"/>
      <c r="AC38" s="118"/>
      <c r="AD38" s="126"/>
      <c r="AE38" s="114"/>
      <c r="AF38" s="114"/>
      <c r="AG38" s="114"/>
      <c r="AH38" s="85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118"/>
      <c r="BT38" s="118"/>
      <c r="BU38" s="118"/>
      <c r="BV38" s="118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118"/>
      <c r="CY38" s="118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118"/>
      <c r="EC38" s="118"/>
      <c r="ED38" s="118"/>
      <c r="EE38" s="118"/>
      <c r="EF38" s="118"/>
      <c r="EG38" s="118"/>
      <c r="EH38" s="118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118"/>
      <c r="FA38" s="118"/>
      <c r="FB38" s="118"/>
      <c r="FC38" s="118"/>
      <c r="FD38" s="118"/>
      <c r="FE38" s="118"/>
      <c r="FF38" s="118"/>
      <c r="FG38" s="118"/>
      <c r="FH38" s="118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118"/>
      <c r="GL38" s="118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118"/>
      <c r="HQ38" s="118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118"/>
      <c r="IV38" s="118"/>
      <c r="IW38" s="118"/>
    </row>
    <row r="39" customFormat="false" ht="21" hidden="false" customHeight="true" outlineLevel="0" collapsed="false">
      <c r="A39" s="104" t="s">
        <v>31</v>
      </c>
      <c r="B39" s="105" t="s">
        <v>114</v>
      </c>
      <c r="C39" s="105" t="str">
        <f aca="false">'W. VaR &amp; Peak Pos By Trader'!C40</f>
        <v>Sean Crandall, Diana Scholtes</v>
      </c>
      <c r="D39" s="115" t="n">
        <f aca="false">-VLOOKUP(B39,'[12]Today total'!$B$2:$C$10,2,FALSE())</f>
        <v>205448.299974881</v>
      </c>
      <c r="E39" s="116" t="n">
        <f aca="false">VLOOKUP(B39,'[12]Today total'!$B$2:$E$10,4,FALSE())</f>
        <v>-6975.75139630697</v>
      </c>
      <c r="F39" s="107" t="n">
        <f aca="false">'Filter OffPeak'!B32</f>
        <v>0</v>
      </c>
      <c r="G39" s="107" t="n">
        <f aca="false">'Filter OffPeak'!C32</f>
        <v>0</v>
      </c>
      <c r="H39" s="107" t="n">
        <f aca="false">'Filter OffPeak'!D32</f>
        <v>0</v>
      </c>
      <c r="I39" s="107" t="n">
        <f aca="false">'Filter OffPeak'!E32</f>
        <v>0</v>
      </c>
      <c r="J39" s="107" t="n">
        <f aca="false">'Filter OffPeak'!F32</f>
        <v>0</v>
      </c>
      <c r="K39" s="107" t="n">
        <f aca="false">'Filter OffPeak'!G32</f>
        <v>0</v>
      </c>
      <c r="L39" s="107" t="n">
        <f aca="false">'Filter OffPeak'!H32</f>
        <v>931.34439441036</v>
      </c>
      <c r="M39" s="107" t="n">
        <f aca="false">'Filter OffPeak'!I32</f>
        <v>297.051713365353</v>
      </c>
      <c r="N39" s="117" t="n">
        <f aca="false">SUM(F39:M39)</f>
        <v>1228.39610777571</v>
      </c>
      <c r="O39" s="117" t="n">
        <f aca="false">SUM('Filter OffPeak'!J32:U32)</f>
        <v>0</v>
      </c>
      <c r="P39" s="117" t="n">
        <f aca="false">SUM('Filter OffPeak'!V32:AG32)</f>
        <v>0</v>
      </c>
      <c r="Q39" s="107" t="n">
        <f aca="false">SUMIF('Filter OffPeak'!$AH$3:$IC$3,"=1",'Filter OffPeak'!$AH32:$IC32)</f>
        <v>0</v>
      </c>
      <c r="R39" s="107" t="n">
        <f aca="false">SUMIF('Filter OffPeak'!$AH$3:$IC$3,"=2",'Filter OffPeak'!$AH32:$IC32)</f>
        <v>0</v>
      </c>
      <c r="S39" s="107" t="n">
        <f aca="false">SUMIF('Filter OffPeak'!$AH$3:$IC$3,"=3",'Filter OffPeak'!$AH32:$IC32)</f>
        <v>0</v>
      </c>
      <c r="T39" s="107" t="n">
        <f aca="false">SUMIF('Filter OffPeak'!$AH$3:$IC$3,"=4",'Filter OffPeak'!$AH32:$IC32)</f>
        <v>0</v>
      </c>
      <c r="U39" s="117" t="n">
        <f aca="false">SUM(Q39:T39)</f>
        <v>0</v>
      </c>
      <c r="V39" s="108" t="n">
        <f aca="false">N39+O39+P39+U39</f>
        <v>1228.39610777571</v>
      </c>
      <c r="W39" s="118"/>
      <c r="X39" s="107" t="n">
        <f aca="false">V39-IF(ISNA(VLOOKUP(A39,'Import OffPeak'!$A$3:$ID$23,238,FALSE())),0,VLOOKUP(A39,'Import OffPeak'!$A$3:$ID$23,238,FALSE()))</f>
        <v>0</v>
      </c>
      <c r="Y39" s="118"/>
      <c r="Z39" s="118"/>
      <c r="AA39" s="118"/>
      <c r="AB39" s="118"/>
      <c r="AC39" s="118"/>
      <c r="AD39" s="118"/>
      <c r="AE39" s="118"/>
      <c r="AF39" s="118"/>
      <c r="AG39" s="118"/>
      <c r="AH39" s="85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118"/>
      <c r="BT39" s="118"/>
      <c r="BU39" s="118"/>
      <c r="BV39" s="118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118"/>
      <c r="CY39" s="118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118"/>
      <c r="EC39" s="118"/>
      <c r="ED39" s="118"/>
      <c r="EE39" s="118"/>
      <c r="EF39" s="118"/>
      <c r="EG39" s="118"/>
      <c r="EH39" s="118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118"/>
      <c r="FA39" s="118"/>
      <c r="FB39" s="118"/>
      <c r="FC39" s="118"/>
      <c r="FD39" s="118"/>
      <c r="FE39" s="118"/>
      <c r="FF39" s="118"/>
      <c r="FG39" s="118"/>
      <c r="FH39" s="118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118"/>
      <c r="GL39" s="118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118"/>
      <c r="HQ39" s="118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118"/>
      <c r="IV39" s="118"/>
      <c r="IW39" s="118"/>
    </row>
    <row r="40" customFormat="false" ht="18" hidden="false" customHeight="false" outlineLevel="0" collapsed="false">
      <c r="A40" s="104" t="s">
        <v>33</v>
      </c>
      <c r="B40" s="105" t="s">
        <v>116</v>
      </c>
      <c r="C40" s="105" t="str">
        <f aca="false">C41</f>
        <v>Tom Alonso, Mark Fischer</v>
      </c>
      <c r="D40" s="115" t="n">
        <f aca="false">-VLOOKUP(B40,'[12]Today total'!$B$2:$C$10,2,FALSE())</f>
        <v>296890.664381281</v>
      </c>
      <c r="E40" s="116" t="n">
        <f aca="false">VLOOKUP(B40,'[12]Today total'!$B$2:$E$10,4,FALSE())</f>
        <v>-2332.27540607</v>
      </c>
      <c r="F40" s="115" t="n">
        <f aca="false">SUM(F41+F42)</f>
        <v>0</v>
      </c>
      <c r="G40" s="115" t="n">
        <f aca="false">SUM(G41+G42)</f>
        <v>0</v>
      </c>
      <c r="H40" s="115" t="n">
        <f aca="false">H41+H42</f>
        <v>0</v>
      </c>
      <c r="I40" s="115" t="n">
        <f aca="false">I41+I42</f>
        <v>0</v>
      </c>
      <c r="J40" s="107" t="n">
        <f aca="false">J41+J42</f>
        <v>0</v>
      </c>
      <c r="K40" s="107" t="n">
        <f aca="false">K41+K42</f>
        <v>0</v>
      </c>
      <c r="L40" s="107" t="n">
        <f aca="false">L41+L42</f>
        <v>10637.4365602915</v>
      </c>
      <c r="M40" s="107" t="n">
        <f aca="false">M41+M42</f>
        <v>5484.47290766062</v>
      </c>
      <c r="N40" s="115" t="n">
        <f aca="false">N41+N42</f>
        <v>16121.9094679521</v>
      </c>
      <c r="O40" s="115" t="n">
        <f aca="false">SUM(O41+O42)</f>
        <v>-47845.531964291</v>
      </c>
      <c r="P40" s="115" t="n">
        <f aca="false">SUM(P41+P42)</f>
        <v>0</v>
      </c>
      <c r="Q40" s="115" t="n">
        <f aca="false">SUM(Q41+Q42)</f>
        <v>0</v>
      </c>
      <c r="R40" s="107" t="n">
        <f aca="false">SUM(R41+R42)</f>
        <v>0</v>
      </c>
      <c r="S40" s="107" t="n">
        <f aca="false">SUM(S41+S42)</f>
        <v>0</v>
      </c>
      <c r="T40" s="116" t="n">
        <f aca="false">SUM(T41+T42)</f>
        <v>0</v>
      </c>
      <c r="U40" s="115" t="n">
        <f aca="false">SUM(U41+U42)</f>
        <v>0</v>
      </c>
      <c r="V40" s="142" t="n">
        <f aca="false">SUM(V41+V42)</f>
        <v>-31723.6224963389</v>
      </c>
      <c r="W40" s="107"/>
      <c r="X40" s="115" t="n">
        <f aca="false">SUM(V41+V42)-IF(ISNA(VLOOKUP(A40,'Import OffPeak'!$A$3:$ID$100,238,FALSE())),0,VLOOKUP(A40,'Import OffPeak'!$A$3:$ID$100,238,FALSE()))</f>
        <v>0</v>
      </c>
      <c r="Y40" s="118"/>
      <c r="Z40" s="118"/>
      <c r="AA40" s="118"/>
      <c r="AB40" s="118"/>
      <c r="AC40" s="118"/>
      <c r="AD40" s="118"/>
      <c r="AE40" s="118"/>
      <c r="AF40" s="118"/>
      <c r="AG40" s="118"/>
      <c r="AH40" s="85"/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118"/>
      <c r="BT40" s="118"/>
      <c r="BU40" s="118"/>
      <c r="BV40" s="118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118"/>
      <c r="CY40" s="118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118"/>
      <c r="EC40" s="118"/>
      <c r="ED40" s="118"/>
      <c r="EE40" s="118"/>
      <c r="EF40" s="118"/>
      <c r="EG40" s="118"/>
      <c r="EH40" s="118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118"/>
      <c r="FA40" s="118"/>
      <c r="FB40" s="118"/>
      <c r="FC40" s="118"/>
      <c r="FD40" s="118"/>
      <c r="FE40" s="118"/>
      <c r="FF40" s="118"/>
      <c r="FG40" s="118"/>
      <c r="FH40" s="118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118"/>
      <c r="GL40" s="118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118"/>
      <c r="HQ40" s="118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118"/>
      <c r="IV40" s="118"/>
      <c r="IW40" s="118"/>
    </row>
    <row r="41" customFormat="false" ht="18" hidden="true" customHeight="false" outlineLevel="0" collapsed="false">
      <c r="A41" s="104" t="s">
        <v>33</v>
      </c>
      <c r="B41" s="105" t="s">
        <v>116</v>
      </c>
      <c r="C41" s="105" t="str">
        <f aca="false">'W. VaR &amp; Peak Pos By Trader'!C42</f>
        <v>Tom Alonso, Mark Fischer</v>
      </c>
      <c r="D41" s="115" t="n">
        <f aca="false">-VLOOKUP(B41,'[12]Today total'!$B$2:$C$10,2,FALSE())</f>
        <v>296890.664381281</v>
      </c>
      <c r="E41" s="116" t="n">
        <f aca="false">VLOOKUP(B41,'[12]Today total'!$B$2:$E$10,4,FALSE())</f>
        <v>-2332.27540607</v>
      </c>
      <c r="F41" s="107" t="n">
        <f aca="false">'Filter OffPeak'!B33</f>
        <v>0</v>
      </c>
      <c r="G41" s="107" t="n">
        <f aca="false">'Filter OffPeak'!C33</f>
        <v>0</v>
      </c>
      <c r="H41" s="107" t="n">
        <f aca="false">'Filter OffPeak'!D33</f>
        <v>0</v>
      </c>
      <c r="I41" s="107" t="n">
        <f aca="false">'Filter OffPeak'!E33</f>
        <v>0</v>
      </c>
      <c r="J41" s="107" t="n">
        <f aca="false">'Filter OffPeak'!F33</f>
        <v>0</v>
      </c>
      <c r="K41" s="107" t="n">
        <f aca="false">'Filter OffPeak'!G33</f>
        <v>0</v>
      </c>
      <c r="L41" s="107" t="n">
        <f aca="false">'Filter OffPeak'!H33</f>
        <v>10637.4365602915</v>
      </c>
      <c r="M41" s="107" t="n">
        <f aca="false">'Filter OffPeak'!I33</f>
        <v>5484.47290766062</v>
      </c>
      <c r="N41" s="117" t="n">
        <f aca="false">SUM(F41:M41)</f>
        <v>16121.9094679521</v>
      </c>
      <c r="O41" s="117" t="n">
        <f aca="false">SUM('Filter OffPeak'!J33:U33)</f>
        <v>-47845.531964291</v>
      </c>
      <c r="P41" s="117" t="n">
        <f aca="false">SUM('Filter OffPeak'!V33:AG33)</f>
        <v>0</v>
      </c>
      <c r="Q41" s="107" t="n">
        <f aca="false">SUMIF('Filter OffPeak'!$AH$3:$IC$3,"=1",'Filter OffPeak'!$AH33:$IC33)</f>
        <v>0</v>
      </c>
      <c r="R41" s="107" t="n">
        <f aca="false">SUMIF('Filter OffPeak'!$AH$3:$IC$3,"=2",'Filter OffPeak'!$AH33:$IC33)</f>
        <v>0</v>
      </c>
      <c r="S41" s="107" t="n">
        <f aca="false">SUMIF('Filter OffPeak'!$AH$3:$IC$3,"=3",'Filter OffPeak'!$AH33:$IC33)</f>
        <v>0</v>
      </c>
      <c r="T41" s="107" t="n">
        <f aca="false">SUMIF('Filter OffPeak'!$AH$3:$IC$3,"=4",'Filter OffPeak'!$AH33:$IC33)</f>
        <v>0</v>
      </c>
      <c r="U41" s="117" t="n">
        <f aca="false">SUM(Q41:T41)</f>
        <v>0</v>
      </c>
      <c r="V41" s="108" t="n">
        <f aca="false">N41+O41+P41+U41</f>
        <v>-31723.6224963389</v>
      </c>
      <c r="W41" s="118"/>
      <c r="X41" s="107" t="n">
        <f aca="false">V41-IF(ISNA(VLOOKUP(A41,'Import OffPeak'!$A$3:$ID$100,238,FALSE())),0,VLOOKUP(A41,'Import OffPeak'!$A$3:$ID$100,238,FALSE()))</f>
        <v>0</v>
      </c>
      <c r="Y41" s="118"/>
      <c r="Z41" s="118"/>
      <c r="AA41" s="118"/>
      <c r="AB41" s="118"/>
      <c r="AC41" s="118"/>
      <c r="AD41" s="126"/>
      <c r="AE41" s="114"/>
      <c r="AF41" s="114"/>
      <c r="AG41" s="114"/>
      <c r="AH41" s="85"/>
      <c r="AI41" s="118"/>
      <c r="AJ41" s="118"/>
      <c r="AK41" s="118"/>
      <c r="AL41" s="118"/>
      <c r="AM41" s="118"/>
      <c r="AN41" s="118"/>
      <c r="AO41" s="118"/>
      <c r="AP41" s="118"/>
      <c r="AQ41" s="118"/>
      <c r="AR41" s="118"/>
      <c r="AS41" s="118"/>
      <c r="AT41" s="118"/>
      <c r="AU41" s="118"/>
      <c r="AV41" s="118"/>
      <c r="AW41" s="118"/>
      <c r="AX41" s="118"/>
      <c r="AY41" s="118"/>
      <c r="AZ41" s="118"/>
      <c r="BA41" s="118"/>
      <c r="BB41" s="118"/>
      <c r="BC41" s="118"/>
      <c r="BD41" s="118"/>
      <c r="BE41" s="118"/>
      <c r="BF41" s="118"/>
      <c r="BG41" s="118"/>
      <c r="BH41" s="118"/>
      <c r="BI41" s="118"/>
      <c r="BJ41" s="118"/>
      <c r="BK41" s="118"/>
      <c r="BL41" s="118"/>
      <c r="BM41" s="118"/>
      <c r="BN41" s="118"/>
      <c r="BO41" s="118"/>
      <c r="BP41" s="118"/>
      <c r="BQ41" s="118"/>
      <c r="BR41" s="118"/>
      <c r="BS41" s="118"/>
      <c r="BT41" s="118"/>
      <c r="BU41" s="118"/>
      <c r="BV41" s="118"/>
      <c r="BW41" s="118"/>
      <c r="BX41" s="118"/>
      <c r="BY41" s="118"/>
      <c r="BZ41" s="118"/>
      <c r="CA41" s="118"/>
      <c r="CB41" s="118"/>
      <c r="CC41" s="118"/>
      <c r="CD41" s="118"/>
      <c r="CE41" s="118"/>
      <c r="CF41" s="118"/>
      <c r="CG41" s="118"/>
      <c r="CH41" s="118"/>
      <c r="CI41" s="118"/>
      <c r="CJ41" s="118"/>
      <c r="CK41" s="118"/>
      <c r="CL41" s="118"/>
      <c r="CM41" s="118"/>
      <c r="CN41" s="118"/>
      <c r="CO41" s="118"/>
      <c r="CP41" s="118"/>
      <c r="CQ41" s="118"/>
      <c r="CR41" s="118"/>
      <c r="CS41" s="118"/>
      <c r="CT41" s="118"/>
      <c r="CU41" s="118"/>
      <c r="CV41" s="118"/>
      <c r="CW41" s="118"/>
      <c r="CX41" s="118"/>
      <c r="CY41" s="118"/>
      <c r="CZ41" s="118"/>
      <c r="DA41" s="118"/>
      <c r="DB41" s="118"/>
      <c r="DC41" s="118"/>
      <c r="DD41" s="118"/>
      <c r="DE41" s="118"/>
      <c r="DF41" s="118"/>
      <c r="DG41" s="118"/>
      <c r="DH41" s="118"/>
      <c r="DI41" s="118"/>
      <c r="DJ41" s="118"/>
      <c r="DK41" s="118"/>
      <c r="DL41" s="118"/>
      <c r="DM41" s="118"/>
      <c r="DN41" s="118"/>
      <c r="DO41" s="118"/>
      <c r="DP41" s="118"/>
      <c r="DQ41" s="118"/>
      <c r="DR41" s="118"/>
      <c r="DS41" s="118"/>
      <c r="DT41" s="118"/>
      <c r="DU41" s="118"/>
      <c r="DV41" s="118"/>
      <c r="DW41" s="118"/>
      <c r="DX41" s="118"/>
      <c r="DY41" s="118"/>
      <c r="DZ41" s="118"/>
      <c r="EA41" s="118"/>
      <c r="EB41" s="118"/>
      <c r="EC41" s="118"/>
      <c r="ED41" s="118"/>
      <c r="EE41" s="118"/>
      <c r="EF41" s="118"/>
      <c r="EG41" s="118"/>
      <c r="EH41" s="118"/>
      <c r="EI41" s="118"/>
      <c r="EJ41" s="118"/>
      <c r="EK41" s="118"/>
      <c r="EL41" s="118"/>
      <c r="EM41" s="118"/>
      <c r="EN41" s="118"/>
      <c r="EO41" s="118"/>
      <c r="EP41" s="118"/>
      <c r="EQ41" s="118"/>
      <c r="ER41" s="118"/>
      <c r="ES41" s="118"/>
      <c r="ET41" s="118"/>
      <c r="EU41" s="118"/>
      <c r="EV41" s="118"/>
      <c r="EW41" s="118"/>
      <c r="EX41" s="118"/>
      <c r="EY41" s="118"/>
      <c r="EZ41" s="118"/>
      <c r="FA41" s="118"/>
      <c r="FB41" s="118"/>
      <c r="FC41" s="118"/>
      <c r="FD41" s="118"/>
      <c r="FE41" s="118"/>
      <c r="FF41" s="118"/>
      <c r="FG41" s="118"/>
      <c r="FH41" s="118"/>
      <c r="FI41" s="118"/>
      <c r="FJ41" s="118"/>
      <c r="FK41" s="118"/>
      <c r="FL41" s="118"/>
      <c r="FM41" s="118"/>
      <c r="FN41" s="118"/>
      <c r="FO41" s="118"/>
      <c r="FP41" s="118"/>
      <c r="FQ41" s="118"/>
      <c r="FR41" s="118"/>
      <c r="FS41" s="118"/>
      <c r="FT41" s="118"/>
      <c r="FU41" s="118"/>
      <c r="FV41" s="118"/>
      <c r="FW41" s="118"/>
      <c r="FX41" s="118"/>
      <c r="FY41" s="118"/>
      <c r="FZ41" s="118"/>
      <c r="GA41" s="118"/>
      <c r="GB41" s="118"/>
      <c r="GC41" s="118"/>
      <c r="GD41" s="118"/>
      <c r="GE41" s="118"/>
      <c r="GF41" s="118"/>
      <c r="GG41" s="118"/>
      <c r="GH41" s="118"/>
      <c r="GI41" s="118"/>
      <c r="GJ41" s="118"/>
      <c r="GK41" s="118"/>
      <c r="GL41" s="118"/>
      <c r="GM41" s="118"/>
      <c r="GN41" s="118"/>
      <c r="GO41" s="118"/>
      <c r="GP41" s="118"/>
      <c r="GQ41" s="118"/>
      <c r="GR41" s="118"/>
      <c r="GS41" s="118"/>
      <c r="GT41" s="118"/>
      <c r="GU41" s="118"/>
      <c r="GV41" s="118"/>
      <c r="GW41" s="118"/>
      <c r="GX41" s="118"/>
      <c r="GY41" s="118"/>
      <c r="GZ41" s="118"/>
      <c r="HA41" s="118"/>
      <c r="HB41" s="118"/>
      <c r="HC41" s="118"/>
      <c r="HD41" s="118"/>
      <c r="HE41" s="118"/>
      <c r="HF41" s="118"/>
      <c r="HG41" s="118"/>
      <c r="HH41" s="118"/>
      <c r="HI41" s="118"/>
      <c r="HJ41" s="118"/>
      <c r="HK41" s="118"/>
      <c r="HL41" s="118"/>
      <c r="HM41" s="118"/>
      <c r="HN41" s="118"/>
      <c r="HO41" s="118"/>
      <c r="HP41" s="118"/>
      <c r="HQ41" s="118"/>
      <c r="HR41" s="118"/>
      <c r="HS41" s="118"/>
      <c r="HT41" s="118"/>
      <c r="HU41" s="118"/>
      <c r="HV41" s="118"/>
      <c r="HW41" s="118"/>
      <c r="HX41" s="118"/>
      <c r="HY41" s="118"/>
      <c r="HZ41" s="118"/>
      <c r="IA41" s="118"/>
      <c r="IB41" s="118"/>
      <c r="IC41" s="118"/>
      <c r="ID41" s="118"/>
      <c r="IE41" s="118"/>
      <c r="IF41" s="118"/>
      <c r="IG41" s="118"/>
      <c r="IH41" s="118"/>
      <c r="II41" s="118"/>
      <c r="IJ41" s="118"/>
      <c r="IK41" s="118"/>
      <c r="IL41" s="118"/>
      <c r="IM41" s="118"/>
      <c r="IN41" s="118"/>
      <c r="IO41" s="118"/>
      <c r="IP41" s="118"/>
      <c r="IQ41" s="118"/>
      <c r="IR41" s="118"/>
      <c r="IS41" s="118"/>
      <c r="IT41" s="118"/>
      <c r="IU41" s="118"/>
      <c r="IV41" s="118"/>
      <c r="IW41" s="118"/>
    </row>
    <row r="42" customFormat="false" ht="18" hidden="true" customHeight="false" outlineLevel="0" collapsed="false">
      <c r="A42" s="104" t="s">
        <v>36</v>
      </c>
      <c r="B42" s="105"/>
      <c r="C42" s="105" t="str">
        <f aca="false">'W. VaR &amp; Peak Pos By Trader'!C45</f>
        <v>Tom Alonso, Mark Fischer</v>
      </c>
      <c r="D42" s="115"/>
      <c r="E42" s="116"/>
      <c r="F42" s="107" t="n">
        <f aca="false">'Filter OffPeak'!B34</f>
        <v>0</v>
      </c>
      <c r="G42" s="107" t="n">
        <f aca="false">'Filter OffPeak'!C34</f>
        <v>0</v>
      </c>
      <c r="H42" s="107" t="n">
        <f aca="false">'Filter OffPeak'!D34</f>
        <v>0</v>
      </c>
      <c r="I42" s="107" t="n">
        <f aca="false">'Filter OffPeak'!E34</f>
        <v>0</v>
      </c>
      <c r="J42" s="107" t="n">
        <f aca="false">'Filter OffPeak'!F34</f>
        <v>0</v>
      </c>
      <c r="K42" s="107" t="n">
        <f aca="false">'Filter OffPeak'!G34</f>
        <v>0</v>
      </c>
      <c r="L42" s="107" t="n">
        <f aca="false">'Filter OffPeak'!H34</f>
        <v>0</v>
      </c>
      <c r="M42" s="107" t="n">
        <f aca="false">'Filter OffPeak'!I34</f>
        <v>0</v>
      </c>
      <c r="N42" s="117" t="n">
        <f aca="false">SUM(F42:M42)</f>
        <v>0</v>
      </c>
      <c r="O42" s="117" t="n">
        <f aca="false">SUM('Filter OffPeak'!J34:U34)</f>
        <v>0</v>
      </c>
      <c r="P42" s="117" t="n">
        <f aca="false">SUM('Filter OffPeak'!V34:AG34)</f>
        <v>0</v>
      </c>
      <c r="Q42" s="107" t="n">
        <f aca="false">SUMIF('Filter OffPeak'!$AH$3:$IC$3,"=1",'Filter OffPeak'!$AH34:$IC34)</f>
        <v>0</v>
      </c>
      <c r="R42" s="107" t="n">
        <f aca="false">SUMIF('Filter OffPeak'!$AH$3:$IC$3,"=2",'Filter OffPeak'!$AH34:$IC34)</f>
        <v>0</v>
      </c>
      <c r="S42" s="107" t="n">
        <f aca="false">SUMIF('Filter OffPeak'!$AH$3:$IC$3,"=3",'Filter OffPeak'!$AH34:$IC34)</f>
        <v>0</v>
      </c>
      <c r="T42" s="107" t="n">
        <f aca="false">SUMIF('Filter OffPeak'!$AH$3:$IC$3,"=4",'Filter OffPeak'!$AH34:$IC34)</f>
        <v>0</v>
      </c>
      <c r="U42" s="117" t="n">
        <f aca="false">SUM(Q42:T42)</f>
        <v>0</v>
      </c>
      <c r="V42" s="108" t="n">
        <f aca="false">N42+O42+P42+U42</f>
        <v>0</v>
      </c>
      <c r="W42" s="118"/>
      <c r="X42" s="107" t="n">
        <f aca="false">V42-IF(ISNA(VLOOKUP(A42,'Import OffPeak'!$A$3:$ID$23,238,FALSE())),0,VLOOKUP(A42,'Import OffPeak'!$A$3:$ID$23,238,FALSE()))</f>
        <v>0</v>
      </c>
      <c r="Y42" s="118"/>
      <c r="Z42" s="118"/>
      <c r="AA42" s="118"/>
      <c r="AB42" s="118"/>
      <c r="AC42" s="118"/>
      <c r="AD42" s="118"/>
      <c r="AE42" s="118"/>
      <c r="AF42" s="118"/>
      <c r="AG42" s="118"/>
      <c r="AH42" s="85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18"/>
      <c r="AZ42" s="118"/>
      <c r="BA42" s="118"/>
      <c r="BB42" s="118"/>
      <c r="BC42" s="118"/>
      <c r="BD42" s="118"/>
      <c r="BE42" s="118"/>
      <c r="BF42" s="118"/>
      <c r="BG42" s="118"/>
      <c r="BH42" s="118"/>
      <c r="BI42" s="118"/>
      <c r="BJ42" s="118"/>
      <c r="BK42" s="118"/>
      <c r="BL42" s="118"/>
      <c r="BM42" s="118"/>
      <c r="BN42" s="118"/>
      <c r="BO42" s="118"/>
      <c r="BP42" s="118"/>
      <c r="BQ42" s="118"/>
      <c r="BR42" s="118"/>
      <c r="BS42" s="118"/>
      <c r="BT42" s="118"/>
      <c r="BU42" s="118"/>
      <c r="BV42" s="118"/>
      <c r="BW42" s="118"/>
      <c r="BX42" s="118"/>
      <c r="BY42" s="118"/>
      <c r="BZ42" s="118"/>
      <c r="CA42" s="118"/>
      <c r="CB42" s="118"/>
      <c r="CC42" s="118"/>
      <c r="CD42" s="118"/>
      <c r="CE42" s="118"/>
      <c r="CF42" s="118"/>
      <c r="CG42" s="118"/>
      <c r="CH42" s="118"/>
      <c r="CI42" s="118"/>
      <c r="CJ42" s="118"/>
      <c r="CK42" s="118"/>
      <c r="CL42" s="118"/>
      <c r="CM42" s="118"/>
      <c r="CN42" s="118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18"/>
      <c r="DE42" s="118"/>
      <c r="DF42" s="118"/>
      <c r="DG42" s="118"/>
      <c r="DH42" s="118"/>
      <c r="DI42" s="118"/>
      <c r="DJ42" s="118"/>
      <c r="DK42" s="118"/>
      <c r="DL42" s="118"/>
      <c r="DM42" s="118"/>
      <c r="DN42" s="118"/>
      <c r="DO42" s="118"/>
      <c r="DP42" s="118"/>
      <c r="DQ42" s="118"/>
      <c r="DR42" s="118"/>
      <c r="DS42" s="118"/>
      <c r="DT42" s="118"/>
      <c r="DU42" s="118"/>
      <c r="DV42" s="118"/>
      <c r="DW42" s="118"/>
      <c r="DX42" s="118"/>
      <c r="DY42" s="118"/>
      <c r="DZ42" s="118"/>
      <c r="EA42" s="118"/>
      <c r="EB42" s="118"/>
      <c r="EC42" s="118"/>
      <c r="ED42" s="118"/>
      <c r="EE42" s="118"/>
      <c r="EF42" s="118"/>
      <c r="EG42" s="118"/>
      <c r="EH42" s="118"/>
      <c r="EI42" s="118"/>
      <c r="EJ42" s="118"/>
      <c r="EK42" s="118"/>
      <c r="EL42" s="118"/>
      <c r="EM42" s="118"/>
      <c r="EN42" s="118"/>
      <c r="EO42" s="118"/>
      <c r="EP42" s="118"/>
      <c r="EQ42" s="118"/>
      <c r="ER42" s="118"/>
      <c r="ES42" s="118"/>
      <c r="ET42" s="118"/>
      <c r="EU42" s="118"/>
      <c r="EV42" s="118"/>
      <c r="EW42" s="118"/>
      <c r="EX42" s="118"/>
      <c r="EY42" s="118"/>
      <c r="EZ42" s="118"/>
      <c r="FA42" s="118"/>
      <c r="FB42" s="118"/>
      <c r="FC42" s="118"/>
      <c r="FD42" s="118"/>
      <c r="FE42" s="118"/>
      <c r="FF42" s="118"/>
      <c r="FG42" s="118"/>
      <c r="FH42" s="118"/>
      <c r="FI42" s="118"/>
      <c r="FJ42" s="118"/>
      <c r="FK42" s="118"/>
      <c r="FL42" s="118"/>
      <c r="FM42" s="118"/>
      <c r="FN42" s="118"/>
      <c r="FO42" s="118"/>
      <c r="FP42" s="118"/>
      <c r="FQ42" s="118"/>
      <c r="FR42" s="118"/>
      <c r="FS42" s="118"/>
      <c r="FT42" s="118"/>
      <c r="FU42" s="118"/>
      <c r="FV42" s="118"/>
      <c r="FW42" s="118"/>
      <c r="FX42" s="118"/>
      <c r="FY42" s="118"/>
      <c r="FZ42" s="118"/>
      <c r="GA42" s="118"/>
      <c r="GB42" s="118"/>
      <c r="GC42" s="118"/>
      <c r="GD42" s="118"/>
      <c r="GE42" s="118"/>
      <c r="GF42" s="118"/>
      <c r="GG42" s="118"/>
      <c r="GH42" s="118"/>
      <c r="GI42" s="118"/>
      <c r="GJ42" s="118"/>
      <c r="GK42" s="118"/>
      <c r="GL42" s="118"/>
      <c r="GM42" s="118"/>
      <c r="GN42" s="118"/>
      <c r="GO42" s="118"/>
      <c r="GP42" s="118"/>
      <c r="GQ42" s="118"/>
      <c r="GR42" s="118"/>
      <c r="GS42" s="118"/>
      <c r="GT42" s="118"/>
      <c r="GU42" s="118"/>
      <c r="GV42" s="118"/>
      <c r="GW42" s="118"/>
      <c r="GX42" s="118"/>
      <c r="GY42" s="118"/>
      <c r="GZ42" s="118"/>
      <c r="HA42" s="118"/>
      <c r="HB42" s="118"/>
      <c r="HC42" s="118"/>
      <c r="HD42" s="118"/>
      <c r="HE42" s="118"/>
      <c r="HF42" s="118"/>
      <c r="HG42" s="118"/>
      <c r="HH42" s="118"/>
      <c r="HI42" s="118"/>
      <c r="HJ42" s="118"/>
      <c r="HK42" s="118"/>
      <c r="HL42" s="118"/>
      <c r="HM42" s="118"/>
      <c r="HN42" s="118"/>
      <c r="HO42" s="118"/>
      <c r="HP42" s="118"/>
      <c r="HQ42" s="118"/>
      <c r="HR42" s="118"/>
      <c r="HS42" s="118"/>
      <c r="HT42" s="118"/>
      <c r="HU42" s="118"/>
      <c r="HV42" s="118"/>
      <c r="HW42" s="118"/>
      <c r="HX42" s="118"/>
      <c r="HY42" s="118"/>
      <c r="HZ42" s="118"/>
      <c r="IA42" s="118"/>
      <c r="IB42" s="118"/>
      <c r="IC42" s="118"/>
      <c r="ID42" s="118"/>
      <c r="IE42" s="118"/>
      <c r="IF42" s="118"/>
      <c r="IG42" s="118"/>
      <c r="IH42" s="118"/>
      <c r="II42" s="118"/>
      <c r="IJ42" s="118"/>
      <c r="IK42" s="118"/>
      <c r="IL42" s="118"/>
      <c r="IM42" s="118"/>
      <c r="IN42" s="118"/>
      <c r="IO42" s="118"/>
      <c r="IP42" s="118"/>
      <c r="IQ42" s="118"/>
      <c r="IR42" s="118"/>
      <c r="IS42" s="118"/>
      <c r="IT42" s="118"/>
      <c r="IU42" s="118"/>
      <c r="IV42" s="118"/>
      <c r="IW42" s="118"/>
    </row>
    <row r="43" customFormat="false" ht="18" hidden="false" customHeight="false" outlineLevel="0" collapsed="false">
      <c r="A43" s="104" t="s">
        <v>37</v>
      </c>
      <c r="B43" s="105"/>
      <c r="C43" s="105" t="str">
        <f aca="false">'W. VaR &amp; Peak Pos By Trader'!C46</f>
        <v>Chris Foster</v>
      </c>
      <c r="D43" s="115"/>
      <c r="E43" s="116"/>
      <c r="F43" s="107" t="n">
        <f aca="false">'Filter OffPeak'!B34</f>
        <v>0</v>
      </c>
      <c r="G43" s="107" t="n">
        <f aca="false">'Filter OffPeak'!C34</f>
        <v>0</v>
      </c>
      <c r="H43" s="107" t="n">
        <f aca="false">'Filter OffPeak'!D34</f>
        <v>0</v>
      </c>
      <c r="I43" s="107" t="n">
        <f aca="false">'Filter OffPeak'!E35</f>
        <v>0</v>
      </c>
      <c r="J43" s="107" t="n">
        <f aca="false">'Filter OffPeak'!F35</f>
        <v>0</v>
      </c>
      <c r="K43" s="107" t="n">
        <f aca="false">'Filter OffPeak'!G35</f>
        <v>0</v>
      </c>
      <c r="L43" s="107" t="n">
        <f aca="false">'Filter OffPeak'!H35</f>
        <v>0</v>
      </c>
      <c r="M43" s="107" t="n">
        <f aca="false">'Filter OffPeak'!I35</f>
        <v>0</v>
      </c>
      <c r="N43" s="117" t="n">
        <f aca="false">SUM(F43:M43)</f>
        <v>0</v>
      </c>
      <c r="O43" s="117" t="n">
        <f aca="false">SUM('Filter OffPeak'!J35:U35)</f>
        <v>-3.90152384043</v>
      </c>
      <c r="P43" s="117" t="n">
        <f aca="false">SUM('Filter OffPeak'!V35:AG35)</f>
        <v>0</v>
      </c>
      <c r="Q43" s="107" t="n">
        <f aca="false">SUMIF('Filter OffPeak'!$AH$3:$IC$3,"=1",'Filter OffPeak'!$AH35:$IC35)</f>
        <v>0</v>
      </c>
      <c r="R43" s="107" t="n">
        <f aca="false">SUMIF('Filter OffPeak'!$AH$3:$IC$3,"=2",'Filter OffPeak'!$AH35:$IC35)</f>
        <v>0</v>
      </c>
      <c r="S43" s="107" t="n">
        <f aca="false">SUMIF('Filter OffPeak'!$AH$3:$IC$3,"=3",'Filter OffPeak'!$AH35:$IC35)</f>
        <v>0</v>
      </c>
      <c r="T43" s="107" t="n">
        <f aca="false">SUMIF('Filter OffPeak'!$AH$3:$IC$3,"=4",'Filter OffPeak'!$AH35:$IC35)</f>
        <v>0</v>
      </c>
      <c r="U43" s="117" t="n">
        <f aca="false">SUM(Q43:T43)</f>
        <v>0</v>
      </c>
      <c r="V43" s="108" t="n">
        <f aca="false">N43+O43+P43+U43</f>
        <v>-3.90152384043</v>
      </c>
      <c r="W43" s="118"/>
      <c r="X43" s="107" t="n">
        <f aca="false">V43-IF(ISNA(VLOOKUP(A43,'Import OffPeak'!$A$3:$ID$100,238,FALSE())),0,VLOOKUP(A43,'Import OffPeak'!$A$3:$ID$100,238,FALSE()))</f>
        <v>0</v>
      </c>
      <c r="Y43" s="118"/>
      <c r="Z43" s="118"/>
      <c r="AA43" s="118"/>
      <c r="AB43" s="118"/>
      <c r="AC43" s="118"/>
      <c r="AD43" s="126"/>
      <c r="AE43" s="114"/>
      <c r="AF43" s="114"/>
      <c r="AG43" s="114"/>
      <c r="AH43" s="85"/>
      <c r="AI43" s="118"/>
      <c r="AJ43" s="118"/>
      <c r="AK43" s="118"/>
      <c r="AL43" s="118"/>
      <c r="AM43" s="118"/>
      <c r="AN43" s="118"/>
      <c r="AO43" s="118"/>
      <c r="AP43" s="118"/>
      <c r="AQ43" s="118"/>
      <c r="AR43" s="118"/>
      <c r="AS43" s="118"/>
      <c r="AT43" s="118"/>
      <c r="AU43" s="118"/>
      <c r="AV43" s="118"/>
      <c r="AW43" s="118"/>
      <c r="AX43" s="118"/>
      <c r="AY43" s="118"/>
      <c r="AZ43" s="118"/>
      <c r="BA43" s="118"/>
      <c r="BB43" s="118"/>
      <c r="BC43" s="118"/>
      <c r="BD43" s="118"/>
      <c r="BE43" s="118"/>
      <c r="BF43" s="118"/>
      <c r="BG43" s="118"/>
      <c r="BH43" s="118"/>
      <c r="BI43" s="118"/>
      <c r="BJ43" s="118"/>
      <c r="BK43" s="118"/>
      <c r="BL43" s="118"/>
      <c r="BM43" s="118"/>
      <c r="BN43" s="118"/>
      <c r="BO43" s="118"/>
      <c r="BP43" s="118"/>
      <c r="BQ43" s="118"/>
      <c r="BR43" s="118"/>
      <c r="BS43" s="118"/>
      <c r="BT43" s="118"/>
      <c r="BU43" s="118"/>
      <c r="BV43" s="118"/>
      <c r="BW43" s="118"/>
      <c r="BX43" s="118"/>
      <c r="BY43" s="118"/>
      <c r="BZ43" s="118"/>
      <c r="CA43" s="118"/>
      <c r="CB43" s="118"/>
      <c r="CC43" s="118"/>
      <c r="CD43" s="118"/>
      <c r="CE43" s="118"/>
      <c r="CF43" s="118"/>
      <c r="CG43" s="118"/>
      <c r="CH43" s="118"/>
      <c r="CI43" s="118"/>
      <c r="CJ43" s="118"/>
      <c r="CK43" s="118"/>
      <c r="CL43" s="118"/>
      <c r="CM43" s="118"/>
      <c r="CN43" s="118"/>
      <c r="CO43" s="118"/>
      <c r="CP43" s="118"/>
      <c r="CQ43" s="118"/>
      <c r="CR43" s="118"/>
      <c r="CS43" s="118"/>
      <c r="CT43" s="118"/>
      <c r="CU43" s="118"/>
      <c r="CV43" s="118"/>
      <c r="CW43" s="118"/>
      <c r="CX43" s="118"/>
      <c r="CY43" s="118"/>
      <c r="CZ43" s="118"/>
      <c r="DA43" s="118"/>
      <c r="DB43" s="118"/>
      <c r="DC43" s="118"/>
      <c r="DD43" s="118"/>
      <c r="DE43" s="118"/>
      <c r="DF43" s="118"/>
      <c r="DG43" s="118"/>
      <c r="DH43" s="118"/>
      <c r="DI43" s="118"/>
      <c r="DJ43" s="118"/>
      <c r="DK43" s="118"/>
      <c r="DL43" s="118"/>
      <c r="DM43" s="118"/>
      <c r="DN43" s="118"/>
      <c r="DO43" s="118"/>
      <c r="DP43" s="118"/>
      <c r="DQ43" s="118"/>
      <c r="DR43" s="118"/>
      <c r="DS43" s="118"/>
      <c r="DT43" s="118"/>
      <c r="DU43" s="118"/>
      <c r="DV43" s="118"/>
      <c r="DW43" s="118"/>
      <c r="DX43" s="118"/>
      <c r="DY43" s="118"/>
      <c r="DZ43" s="118"/>
      <c r="EA43" s="118"/>
      <c r="EB43" s="118"/>
      <c r="EC43" s="118"/>
      <c r="ED43" s="118"/>
      <c r="EE43" s="118"/>
      <c r="EF43" s="118"/>
      <c r="EG43" s="118"/>
      <c r="EH43" s="118"/>
      <c r="EI43" s="118"/>
      <c r="EJ43" s="118"/>
      <c r="EK43" s="118"/>
      <c r="EL43" s="118"/>
      <c r="EM43" s="118"/>
      <c r="EN43" s="118"/>
      <c r="EO43" s="118"/>
      <c r="EP43" s="118"/>
      <c r="EQ43" s="118"/>
      <c r="ER43" s="118"/>
      <c r="ES43" s="118"/>
      <c r="ET43" s="118"/>
      <c r="EU43" s="118"/>
      <c r="EV43" s="118"/>
      <c r="EW43" s="118"/>
      <c r="EX43" s="118"/>
      <c r="EY43" s="118"/>
      <c r="EZ43" s="118"/>
      <c r="FA43" s="118"/>
      <c r="FB43" s="118"/>
      <c r="FC43" s="118"/>
      <c r="FD43" s="118"/>
      <c r="FE43" s="118"/>
      <c r="FF43" s="118"/>
      <c r="FG43" s="118"/>
      <c r="FH43" s="118"/>
      <c r="FI43" s="118"/>
      <c r="FJ43" s="118"/>
      <c r="FK43" s="118"/>
      <c r="FL43" s="118"/>
      <c r="FM43" s="118"/>
      <c r="FN43" s="118"/>
      <c r="FO43" s="118"/>
      <c r="FP43" s="118"/>
      <c r="FQ43" s="118"/>
      <c r="FR43" s="118"/>
      <c r="FS43" s="118"/>
      <c r="FT43" s="118"/>
      <c r="FU43" s="118"/>
      <c r="FV43" s="118"/>
      <c r="FW43" s="118"/>
      <c r="FX43" s="118"/>
      <c r="FY43" s="118"/>
      <c r="FZ43" s="118"/>
      <c r="GA43" s="118"/>
      <c r="GB43" s="118"/>
      <c r="GC43" s="118"/>
      <c r="GD43" s="118"/>
      <c r="GE43" s="118"/>
      <c r="GF43" s="118"/>
      <c r="GG43" s="118"/>
      <c r="GH43" s="118"/>
      <c r="GI43" s="118"/>
      <c r="GJ43" s="118"/>
      <c r="GK43" s="118"/>
      <c r="GL43" s="118"/>
      <c r="GM43" s="118"/>
      <c r="GN43" s="118"/>
      <c r="GO43" s="118"/>
      <c r="GP43" s="118"/>
      <c r="GQ43" s="118"/>
      <c r="GR43" s="118"/>
      <c r="GS43" s="118"/>
      <c r="GT43" s="118"/>
      <c r="GU43" s="118"/>
      <c r="GV43" s="118"/>
      <c r="GW43" s="118"/>
      <c r="GX43" s="118"/>
      <c r="GY43" s="118"/>
      <c r="GZ43" s="118"/>
      <c r="HA43" s="118"/>
      <c r="HB43" s="118"/>
      <c r="HC43" s="118"/>
      <c r="HD43" s="118"/>
      <c r="HE43" s="118"/>
      <c r="HF43" s="118"/>
      <c r="HG43" s="118"/>
      <c r="HH43" s="118"/>
      <c r="HI43" s="118"/>
      <c r="HJ43" s="118"/>
      <c r="HK43" s="118"/>
      <c r="HL43" s="118"/>
      <c r="HM43" s="118"/>
      <c r="HN43" s="118"/>
      <c r="HO43" s="118"/>
      <c r="HP43" s="118"/>
      <c r="HQ43" s="118"/>
      <c r="HR43" s="118"/>
      <c r="HS43" s="118"/>
      <c r="HT43" s="118"/>
      <c r="HU43" s="118"/>
      <c r="HV43" s="118"/>
      <c r="HW43" s="118"/>
      <c r="HX43" s="118"/>
      <c r="HY43" s="118"/>
      <c r="HZ43" s="118"/>
      <c r="IA43" s="118"/>
      <c r="IB43" s="118"/>
      <c r="IC43" s="118"/>
      <c r="ID43" s="118"/>
      <c r="IE43" s="118"/>
      <c r="IF43" s="118"/>
      <c r="IG43" s="118"/>
      <c r="IH43" s="118"/>
      <c r="II43" s="118"/>
      <c r="IJ43" s="118"/>
      <c r="IK43" s="118"/>
      <c r="IL43" s="118"/>
      <c r="IM43" s="118"/>
      <c r="IN43" s="118"/>
      <c r="IO43" s="118"/>
      <c r="IP43" s="118"/>
      <c r="IQ43" s="118"/>
      <c r="IR43" s="118"/>
      <c r="IS43" s="118"/>
      <c r="IT43" s="118"/>
      <c r="IU43" s="118"/>
      <c r="IV43" s="118"/>
      <c r="IW43" s="118"/>
    </row>
    <row r="44" customFormat="false" ht="21" hidden="true" customHeight="true" outlineLevel="0" collapsed="false">
      <c r="A44" s="104" t="s">
        <v>34</v>
      </c>
      <c r="B44" s="105"/>
      <c r="C44" s="105" t="s">
        <v>130</v>
      </c>
      <c r="D44" s="115"/>
      <c r="E44" s="116"/>
      <c r="F44" s="107" t="n">
        <f aca="false">'Filter OffPeak'!B35</f>
        <v>0</v>
      </c>
      <c r="G44" s="107" t="n">
        <f aca="false">'Filter OffPeak'!C35</f>
        <v>0</v>
      </c>
      <c r="H44" s="107" t="n">
        <f aca="false">'Filter OffPeak'!D35</f>
        <v>0</v>
      </c>
      <c r="I44" s="107" t="n">
        <f aca="false">'Filter OffPeak'!E35</f>
        <v>0</v>
      </c>
      <c r="J44" s="107" t="n">
        <f aca="false">'Filter OffPeak'!F35</f>
        <v>0</v>
      </c>
      <c r="K44" s="107" t="n">
        <f aca="false">'Filter OffPeak'!G35</f>
        <v>0</v>
      </c>
      <c r="L44" s="107" t="n">
        <f aca="false">'Filter OffPeak'!H36</f>
        <v>0</v>
      </c>
      <c r="M44" s="107" t="n">
        <f aca="false">'Filter OffPeak'!I36</f>
        <v>0</v>
      </c>
      <c r="N44" s="117" t="n">
        <f aca="false">SUM(F44:M44)</f>
        <v>0</v>
      </c>
      <c r="O44" s="117" t="n">
        <f aca="false">SUM('Filter OffPeak'!J36:U36)</f>
        <v>0</v>
      </c>
      <c r="P44" s="117" t="n">
        <f aca="false">SUM('Filter OffPeak'!V36:AG36)</f>
        <v>0</v>
      </c>
      <c r="Q44" s="107" t="n">
        <f aca="false">SUMIF('Filter OffPeak'!$AH$3:$IC$3,"=1",'Filter OffPeak'!$AH36:$IC36)</f>
        <v>0</v>
      </c>
      <c r="R44" s="107" t="n">
        <f aca="false">SUMIF('Filter OffPeak'!$AH$3:$IC$3,"=2",'Filter OffPeak'!$AH36:$IC36)</f>
        <v>0</v>
      </c>
      <c r="S44" s="107" t="n">
        <f aca="false">SUMIF('Filter OffPeak'!$AH$3:$IC$3,"=3",'Filter OffPeak'!$AH36:$IC36)</f>
        <v>0</v>
      </c>
      <c r="T44" s="107" t="n">
        <f aca="false">SUMIF('Filter OffPeak'!$AH$3:$IC$3,"=4",'Filter OffPeak'!$AH36:$IC36)</f>
        <v>0</v>
      </c>
      <c r="U44" s="117" t="n">
        <f aca="false">SUM(Q44:T44)</f>
        <v>0</v>
      </c>
      <c r="V44" s="108" t="n">
        <f aca="false">N44+O44+P44+U44</f>
        <v>0</v>
      </c>
      <c r="W44" s="118"/>
      <c r="X44" s="107" t="n">
        <f aca="false">V44-IF(ISNA(VLOOKUP(A44,'Import OffPeak'!$A$3:$ID$23,238,FALSE())),0,VLOOKUP(A44,'Import OffPeak'!$A$3:$ID$23,238,FALSE()))</f>
        <v>0</v>
      </c>
      <c r="Y44" s="118"/>
      <c r="Z44" s="118"/>
      <c r="AA44" s="118"/>
      <c r="AB44" s="118"/>
      <c r="AC44" s="118"/>
      <c r="AD44" s="126"/>
      <c r="AE44" s="114"/>
      <c r="AF44" s="114"/>
      <c r="AG44" s="114"/>
      <c r="AH44" s="85"/>
      <c r="AI44" s="118"/>
      <c r="AJ44" s="118"/>
      <c r="AK44" s="118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  <c r="AV44" s="118"/>
      <c r="AW44" s="118"/>
      <c r="AX44" s="118"/>
      <c r="AY44" s="118"/>
      <c r="AZ44" s="118"/>
      <c r="BA44" s="118"/>
      <c r="BB44" s="118"/>
      <c r="BC44" s="118"/>
      <c r="BD44" s="118"/>
      <c r="BE44" s="118"/>
      <c r="BF44" s="118"/>
      <c r="BG44" s="118"/>
      <c r="BH44" s="118"/>
      <c r="BI44" s="118"/>
      <c r="BJ44" s="118"/>
      <c r="BK44" s="118"/>
      <c r="BL44" s="118"/>
      <c r="BM44" s="118"/>
      <c r="BN44" s="118"/>
      <c r="BO44" s="118"/>
      <c r="BP44" s="118"/>
      <c r="BQ44" s="118"/>
      <c r="BR44" s="118"/>
      <c r="BS44" s="118"/>
      <c r="BT44" s="118"/>
      <c r="BU44" s="118"/>
      <c r="BV44" s="118"/>
      <c r="BW44" s="118"/>
      <c r="BX44" s="118"/>
      <c r="BY44" s="118"/>
      <c r="BZ44" s="118"/>
      <c r="CA44" s="118"/>
      <c r="CB44" s="118"/>
      <c r="CC44" s="118"/>
      <c r="CD44" s="118"/>
      <c r="CE44" s="118"/>
      <c r="CF44" s="118"/>
      <c r="CG44" s="118"/>
      <c r="CH44" s="118"/>
      <c r="CI44" s="118"/>
      <c r="CJ44" s="118"/>
      <c r="CK44" s="118"/>
      <c r="CL44" s="118"/>
      <c r="CM44" s="118"/>
      <c r="CN44" s="118"/>
      <c r="CO44" s="118"/>
      <c r="CP44" s="118"/>
      <c r="CQ44" s="118"/>
      <c r="CR44" s="118"/>
      <c r="CS44" s="118"/>
      <c r="CT44" s="118"/>
      <c r="CU44" s="118"/>
      <c r="CV44" s="118"/>
      <c r="CW44" s="118"/>
      <c r="CX44" s="118"/>
      <c r="CY44" s="118"/>
      <c r="CZ44" s="118"/>
      <c r="DA44" s="118"/>
      <c r="DB44" s="118"/>
      <c r="DC44" s="118"/>
      <c r="DD44" s="118"/>
      <c r="DE44" s="118"/>
      <c r="DF44" s="118"/>
      <c r="DG44" s="118"/>
      <c r="DH44" s="118"/>
      <c r="DI44" s="118"/>
      <c r="DJ44" s="118"/>
      <c r="DK44" s="118"/>
      <c r="DL44" s="118"/>
      <c r="DM44" s="118"/>
      <c r="DN44" s="118"/>
      <c r="DO44" s="118"/>
      <c r="DP44" s="118"/>
      <c r="DQ44" s="118"/>
      <c r="DR44" s="118"/>
      <c r="DS44" s="118"/>
      <c r="DT44" s="118"/>
      <c r="DU44" s="118"/>
      <c r="DV44" s="118"/>
      <c r="DW44" s="118"/>
      <c r="DX44" s="118"/>
      <c r="DY44" s="118"/>
      <c r="DZ44" s="118"/>
      <c r="EA44" s="118"/>
      <c r="EB44" s="118"/>
      <c r="EC44" s="118"/>
      <c r="ED44" s="118"/>
      <c r="EE44" s="118"/>
      <c r="EF44" s="118"/>
      <c r="EG44" s="118"/>
      <c r="EH44" s="118"/>
      <c r="EI44" s="118"/>
      <c r="EJ44" s="118"/>
      <c r="EK44" s="118"/>
      <c r="EL44" s="118"/>
      <c r="EM44" s="118"/>
      <c r="EN44" s="118"/>
      <c r="EO44" s="118"/>
      <c r="EP44" s="118"/>
      <c r="EQ44" s="118"/>
      <c r="ER44" s="118"/>
      <c r="ES44" s="118"/>
      <c r="ET44" s="118"/>
      <c r="EU44" s="118"/>
      <c r="EV44" s="118"/>
      <c r="EW44" s="118"/>
      <c r="EX44" s="118"/>
      <c r="EY44" s="118"/>
      <c r="EZ44" s="118"/>
      <c r="FA44" s="118"/>
      <c r="FB44" s="118"/>
      <c r="FC44" s="118"/>
      <c r="FD44" s="118"/>
      <c r="FE44" s="118"/>
      <c r="FF44" s="118"/>
      <c r="FG44" s="118"/>
      <c r="FH44" s="118"/>
      <c r="FI44" s="118"/>
      <c r="FJ44" s="118"/>
      <c r="FK44" s="118"/>
      <c r="FL44" s="118"/>
      <c r="FM44" s="118"/>
      <c r="FN44" s="118"/>
      <c r="FO44" s="118"/>
      <c r="FP44" s="118"/>
      <c r="FQ44" s="118"/>
      <c r="FR44" s="118"/>
      <c r="FS44" s="118"/>
      <c r="FT44" s="118"/>
      <c r="FU44" s="118"/>
      <c r="FV44" s="118"/>
      <c r="FW44" s="118"/>
      <c r="FX44" s="118"/>
      <c r="FY44" s="118"/>
      <c r="FZ44" s="118"/>
      <c r="GA44" s="118"/>
      <c r="GB44" s="118"/>
      <c r="GC44" s="118"/>
      <c r="GD44" s="118"/>
      <c r="GE44" s="118"/>
      <c r="GF44" s="118"/>
      <c r="GG44" s="118"/>
      <c r="GH44" s="118"/>
      <c r="GI44" s="118"/>
      <c r="GJ44" s="118"/>
      <c r="GK44" s="118"/>
      <c r="GL44" s="118"/>
      <c r="GM44" s="118"/>
      <c r="GN44" s="118"/>
      <c r="GO44" s="118"/>
      <c r="GP44" s="118"/>
      <c r="GQ44" s="118"/>
      <c r="GR44" s="118"/>
      <c r="GS44" s="118"/>
      <c r="GT44" s="118"/>
      <c r="GU44" s="118"/>
      <c r="GV44" s="118"/>
      <c r="GW44" s="118"/>
      <c r="GX44" s="118"/>
      <c r="GY44" s="118"/>
      <c r="GZ44" s="118"/>
      <c r="HA44" s="118"/>
      <c r="HB44" s="118"/>
      <c r="HC44" s="118"/>
      <c r="HD44" s="118"/>
      <c r="HE44" s="118"/>
      <c r="HF44" s="118"/>
      <c r="HG44" s="118"/>
      <c r="HH44" s="118"/>
      <c r="HI44" s="118"/>
      <c r="HJ44" s="118"/>
      <c r="HK44" s="118"/>
      <c r="HL44" s="118"/>
      <c r="HM44" s="118"/>
      <c r="HN44" s="118"/>
      <c r="HO44" s="118"/>
      <c r="HP44" s="118"/>
      <c r="HQ44" s="118"/>
      <c r="HR44" s="118"/>
      <c r="HS44" s="118"/>
      <c r="HT44" s="118"/>
      <c r="HU44" s="118"/>
      <c r="HV44" s="118"/>
      <c r="HW44" s="118"/>
      <c r="HX44" s="118"/>
      <c r="HY44" s="118"/>
      <c r="HZ44" s="118"/>
      <c r="IA44" s="118"/>
      <c r="IB44" s="118"/>
      <c r="IC44" s="118"/>
      <c r="ID44" s="118"/>
      <c r="IE44" s="118"/>
      <c r="IF44" s="118"/>
      <c r="IG44" s="118"/>
      <c r="IH44" s="118"/>
      <c r="II44" s="118"/>
      <c r="IJ44" s="118"/>
      <c r="IK44" s="118"/>
      <c r="IL44" s="118"/>
      <c r="IM44" s="118"/>
      <c r="IN44" s="118"/>
      <c r="IO44" s="118"/>
      <c r="IP44" s="118"/>
      <c r="IQ44" s="118"/>
      <c r="IR44" s="118"/>
      <c r="IS44" s="118"/>
      <c r="IT44" s="118"/>
      <c r="IU44" s="118"/>
      <c r="IV44" s="118"/>
      <c r="IW44" s="118"/>
    </row>
    <row r="45" customFormat="false" ht="21" hidden="false" customHeight="true" outlineLevel="0" collapsed="false">
      <c r="A45" s="104" t="s">
        <v>49</v>
      </c>
      <c r="B45" s="105"/>
      <c r="C45" s="105" t="s">
        <v>120</v>
      </c>
      <c r="D45" s="115"/>
      <c r="E45" s="116"/>
      <c r="F45" s="107" t="n">
        <f aca="false">'Filter OffPeak'!B37</f>
        <v>0</v>
      </c>
      <c r="G45" s="107" t="n">
        <f aca="false">'Filter OffPeak'!C37</f>
        <v>0</v>
      </c>
      <c r="H45" s="107" t="n">
        <f aca="false">'Filter OffPeak'!D37</f>
        <v>0</v>
      </c>
      <c r="I45" s="107" t="n">
        <f aca="false">'Filter OffPeak'!E37</f>
        <v>0</v>
      </c>
      <c r="J45" s="107" t="n">
        <f aca="false">'Filter OffPeak'!F37</f>
        <v>0</v>
      </c>
      <c r="K45" s="107" t="n">
        <f aca="false">'Filter OffPeak'!G37</f>
        <v>0</v>
      </c>
      <c r="L45" s="107" t="n">
        <f aca="false">'Filter OffPeak'!H37</f>
        <v>-3210.39752044833</v>
      </c>
      <c r="M45" s="107" t="n">
        <f aca="false">'Filter OffPeak'!I37</f>
        <v>-7826.55408709806</v>
      </c>
      <c r="N45" s="117" t="n">
        <f aca="false">SUM(F45:M45)</f>
        <v>-11036.9516075464</v>
      </c>
      <c r="O45" s="117" t="n">
        <f aca="false">SUM('Filter OffPeak'!J37:U37)</f>
        <v>-88000.6692752274</v>
      </c>
      <c r="P45" s="117" t="n">
        <f aca="false">SUM('Filter OffPeak'!V37:AG37)</f>
        <v>-86892.1680364461</v>
      </c>
      <c r="Q45" s="107" t="n">
        <f aca="false">SUMIF('Filter OffPeak'!$AH$3:$IC$3,"=1",'Filter OffPeak'!$AH37:$IC37)</f>
        <v>-16448.8006386464</v>
      </c>
      <c r="R45" s="107" t="n">
        <f aca="false">SUMIF('Filter OffPeak'!$AH$3:$IC$3,"=2",'Filter OffPeak'!$AH37:$IC37)</f>
        <v>-22883.6766894756</v>
      </c>
      <c r="S45" s="107" t="n">
        <f aca="false">SUMIF('Filter OffPeak'!$AH$3:$IC$3,"=3",'Filter OffPeak'!$AH37:$IC37)</f>
        <v>-21949.0336375552</v>
      </c>
      <c r="T45" s="107" t="n">
        <f aca="false">SUMIF('Filter OffPeak'!$AH$3:$IC$3,"=4",'Filter OffPeak'!$AH37:$IC37)</f>
        <v>0</v>
      </c>
      <c r="U45" s="117" t="n">
        <f aca="false">SUM(Q45:T45)</f>
        <v>-61281.5109656772</v>
      </c>
      <c r="V45" s="108" t="n">
        <f aca="false">N45+O45+P45+U45</f>
        <v>-247211.299884897</v>
      </c>
      <c r="W45" s="118"/>
      <c r="X45" s="107" t="n">
        <f aca="false">V45-IF(ISNA(VLOOKUP(A45,'Import OffPeak'!$A$3:$ID$100,238,FALSE())),0,VLOOKUP(A45,'Import OffPeak'!$A$3:$ID$100,238,FALSE()))</f>
        <v>0</v>
      </c>
      <c r="Y45" s="118"/>
      <c r="Z45" s="118"/>
      <c r="AA45" s="118"/>
      <c r="AB45" s="118"/>
      <c r="AC45" s="118"/>
      <c r="AD45" s="126"/>
      <c r="AE45" s="114"/>
      <c r="AF45" s="114"/>
      <c r="AG45" s="114"/>
      <c r="AH45" s="85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118"/>
      <c r="AW45" s="118"/>
      <c r="AX45" s="118"/>
      <c r="AY45" s="118"/>
      <c r="AZ45" s="118"/>
      <c r="BA45" s="118"/>
      <c r="BB45" s="118"/>
      <c r="BC45" s="118"/>
      <c r="BD45" s="118"/>
      <c r="BE45" s="118"/>
      <c r="BF45" s="118"/>
      <c r="BG45" s="118"/>
      <c r="BH45" s="118"/>
      <c r="BI45" s="118"/>
      <c r="BJ45" s="118"/>
      <c r="BK45" s="118"/>
      <c r="BL45" s="118"/>
      <c r="BM45" s="118"/>
      <c r="BN45" s="118"/>
      <c r="BO45" s="118"/>
      <c r="BP45" s="118"/>
      <c r="BQ45" s="118"/>
      <c r="BR45" s="118"/>
      <c r="BS45" s="118"/>
      <c r="BT45" s="118"/>
      <c r="BU45" s="118"/>
      <c r="BV45" s="118"/>
      <c r="BW45" s="118"/>
      <c r="BX45" s="118"/>
      <c r="BY45" s="118"/>
      <c r="BZ45" s="118"/>
      <c r="CA45" s="118"/>
      <c r="CB45" s="118"/>
      <c r="CC45" s="118"/>
      <c r="CD45" s="118"/>
      <c r="CE45" s="118"/>
      <c r="CF45" s="118"/>
      <c r="CG45" s="118"/>
      <c r="CH45" s="118"/>
      <c r="CI45" s="118"/>
      <c r="CJ45" s="118"/>
      <c r="CK45" s="118"/>
      <c r="CL45" s="118"/>
      <c r="CM45" s="118"/>
      <c r="CN45" s="118"/>
      <c r="CO45" s="118"/>
      <c r="CP45" s="118"/>
      <c r="CQ45" s="118"/>
      <c r="CR45" s="118"/>
      <c r="CS45" s="118"/>
      <c r="CT45" s="118"/>
      <c r="CU45" s="118"/>
      <c r="CV45" s="118"/>
      <c r="CW45" s="118"/>
      <c r="CX45" s="118"/>
      <c r="CY45" s="118"/>
      <c r="CZ45" s="118"/>
      <c r="DA45" s="118"/>
      <c r="DB45" s="118"/>
      <c r="DC45" s="118"/>
      <c r="DD45" s="118"/>
      <c r="DE45" s="118"/>
      <c r="DF45" s="118"/>
      <c r="DG45" s="118"/>
      <c r="DH45" s="118"/>
      <c r="DI45" s="118"/>
      <c r="DJ45" s="118"/>
      <c r="DK45" s="118"/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8"/>
      <c r="EC45" s="118"/>
      <c r="ED45" s="118"/>
      <c r="EE45" s="118"/>
      <c r="EF45" s="118"/>
      <c r="EG45" s="118"/>
      <c r="EH45" s="118"/>
      <c r="EI45" s="118"/>
      <c r="EJ45" s="118"/>
      <c r="EK45" s="118"/>
      <c r="EL45" s="118"/>
      <c r="EM45" s="118"/>
      <c r="EN45" s="118"/>
      <c r="EO45" s="118"/>
      <c r="EP45" s="118"/>
      <c r="EQ45" s="118"/>
      <c r="ER45" s="118"/>
      <c r="ES45" s="118"/>
      <c r="ET45" s="118"/>
      <c r="EU45" s="118"/>
      <c r="EV45" s="118"/>
      <c r="EW45" s="118"/>
      <c r="EX45" s="118"/>
      <c r="EY45" s="118"/>
      <c r="EZ45" s="118"/>
      <c r="FA45" s="118"/>
      <c r="FB45" s="118"/>
      <c r="FC45" s="118"/>
      <c r="FD45" s="118"/>
      <c r="FE45" s="118"/>
      <c r="FF45" s="118"/>
      <c r="FG45" s="118"/>
      <c r="FH45" s="118"/>
      <c r="FI45" s="118"/>
      <c r="FJ45" s="118"/>
      <c r="FK45" s="118"/>
      <c r="FL45" s="118"/>
      <c r="FM45" s="118"/>
      <c r="FN45" s="118"/>
      <c r="FO45" s="118"/>
      <c r="FP45" s="118"/>
      <c r="FQ45" s="118"/>
      <c r="FR45" s="118"/>
      <c r="FS45" s="118"/>
      <c r="FT45" s="118"/>
      <c r="FU45" s="118"/>
      <c r="FV45" s="118"/>
      <c r="FW45" s="118"/>
      <c r="FX45" s="118"/>
      <c r="FY45" s="118"/>
      <c r="FZ45" s="118"/>
      <c r="GA45" s="118"/>
      <c r="GB45" s="118"/>
      <c r="GC45" s="118"/>
      <c r="GD45" s="118"/>
      <c r="GE45" s="118"/>
      <c r="GF45" s="118"/>
      <c r="GG45" s="118"/>
      <c r="GH45" s="118"/>
      <c r="GI45" s="118"/>
      <c r="GJ45" s="118"/>
      <c r="GK45" s="118"/>
      <c r="GL45" s="118"/>
      <c r="GM45" s="118"/>
      <c r="GN45" s="118"/>
      <c r="GO45" s="118"/>
      <c r="GP45" s="118"/>
      <c r="GQ45" s="118"/>
      <c r="GR45" s="118"/>
      <c r="GS45" s="118"/>
      <c r="GT45" s="118"/>
      <c r="GU45" s="118"/>
      <c r="GV45" s="118"/>
      <c r="GW45" s="118"/>
      <c r="GX45" s="118"/>
      <c r="GY45" s="118"/>
      <c r="GZ45" s="118"/>
      <c r="HA45" s="118"/>
      <c r="HB45" s="118"/>
      <c r="HC45" s="118"/>
      <c r="HD45" s="118"/>
      <c r="HE45" s="118"/>
      <c r="HF45" s="118"/>
      <c r="HG45" s="118"/>
      <c r="HH45" s="118"/>
      <c r="HI45" s="118"/>
      <c r="HJ45" s="118"/>
      <c r="HK45" s="118"/>
      <c r="HL45" s="118"/>
      <c r="HM45" s="118"/>
      <c r="HN45" s="118"/>
      <c r="HO45" s="118"/>
      <c r="HP45" s="118"/>
      <c r="HQ45" s="118"/>
      <c r="HR45" s="118"/>
      <c r="HS45" s="118"/>
      <c r="HT45" s="118"/>
      <c r="HU45" s="118"/>
      <c r="HV45" s="118"/>
      <c r="HW45" s="118"/>
      <c r="HX45" s="118"/>
      <c r="HY45" s="118"/>
      <c r="HZ45" s="118"/>
      <c r="IA45" s="118"/>
      <c r="IB45" s="118"/>
      <c r="IC45" s="118"/>
      <c r="ID45" s="118"/>
      <c r="IE45" s="118"/>
      <c r="IF45" s="118"/>
      <c r="IG45" s="118"/>
      <c r="IH45" s="118"/>
      <c r="II45" s="118"/>
      <c r="IJ45" s="118"/>
      <c r="IK45" s="118"/>
      <c r="IL45" s="118"/>
      <c r="IM45" s="118"/>
      <c r="IN45" s="118"/>
      <c r="IO45" s="118"/>
      <c r="IP45" s="118"/>
      <c r="IQ45" s="118"/>
      <c r="IR45" s="118"/>
      <c r="IS45" s="118"/>
      <c r="IT45" s="118"/>
      <c r="IU45" s="118"/>
      <c r="IV45" s="118"/>
      <c r="IW45" s="118"/>
    </row>
    <row r="46" customFormat="false" ht="21" hidden="false" customHeight="true" outlineLevel="0" collapsed="false">
      <c r="A46" s="119" t="s">
        <v>121</v>
      </c>
      <c r="B46" s="120" t="s">
        <v>99</v>
      </c>
      <c r="C46" s="119" t="s">
        <v>121</v>
      </c>
      <c r="D46" s="122" t="n">
        <f aca="false">-VLOOKUP(B46,'[12]Today total'!$B$2:$C$10,2,FALSE())</f>
        <v>9633776.04191594</v>
      </c>
      <c r="E46" s="123" t="n">
        <f aca="false">VLOOKUP(B46,'[12]Today total'!$B$2:$E$10,4,FALSE())</f>
        <v>100341.276683699</v>
      </c>
      <c r="F46" s="124" t="n">
        <f aca="false">SUM(F33:F45)</f>
        <v>0</v>
      </c>
      <c r="G46" s="124" t="n">
        <f aca="false">SUM(G33:G45)</f>
        <v>0</v>
      </c>
      <c r="H46" s="127" t="n">
        <f aca="false">SUM(H33:H45)-H40</f>
        <v>0</v>
      </c>
      <c r="I46" s="147" t="n">
        <f aca="false">SUM(I33:I45)-I40</f>
        <v>0</v>
      </c>
      <c r="J46" s="124" t="n">
        <f aca="false">SUM(J33:J45)-J40</f>
        <v>0</v>
      </c>
      <c r="K46" s="124" t="n">
        <f aca="false">SUM(K33:K45)-K40</f>
        <v>0</v>
      </c>
      <c r="L46" s="124" t="n">
        <f aca="false">SUM(L33:L45)-L40</f>
        <v>-1976.00285416398</v>
      </c>
      <c r="M46" s="148" t="n">
        <f aca="false">SUM(M33:M45)-M40</f>
        <v>440.685430775419</v>
      </c>
      <c r="N46" s="127" t="n">
        <f aca="false">SUM(N33:N45)-N40</f>
        <v>-1535.31742338856</v>
      </c>
      <c r="O46" s="127" t="n">
        <f aca="false">SUM(O33:O45)-O40</f>
        <v>-2000690.06929653</v>
      </c>
      <c r="P46" s="127" t="n">
        <f aca="false">SUM(P33:P45)-P40</f>
        <v>-1669084.44529919</v>
      </c>
      <c r="Q46" s="127" t="n">
        <f aca="false">SUM(Q33:Q45)-Q40</f>
        <v>-830571.206397521</v>
      </c>
      <c r="R46" s="127" t="n">
        <f aca="false">SUM(R33:R45)-R40</f>
        <v>-51045.1481277041</v>
      </c>
      <c r="S46" s="127" t="n">
        <f aca="false">SUM(S33:S45)-S40</f>
        <v>-710162.550957166</v>
      </c>
      <c r="T46" s="127" t="n">
        <f aca="false">SUM(T33:T45)-T40</f>
        <v>-312735.848092961</v>
      </c>
      <c r="U46" s="127" t="n">
        <f aca="false">SUM(U33:U45)-U40</f>
        <v>-1904514.75357535</v>
      </c>
      <c r="V46" s="127" t="n">
        <f aca="false">SUM(V33:V45)-V40</f>
        <v>-5575824.58559445</v>
      </c>
      <c r="W46" s="118"/>
      <c r="X46" s="124"/>
      <c r="Y46" s="129" t="n">
        <f aca="false">V28+V46-(VLOOKUP("Grand Total: ",'Import OffPeak'!A1:ID100,238,FALSE()))</f>
        <v>0</v>
      </c>
      <c r="Z46" s="130" t="str">
        <f aca="false">IF(ABS(Y46)&lt;1,"OK","ERROR")</f>
        <v>OK</v>
      </c>
      <c r="AA46" s="118"/>
      <c r="AB46" s="118"/>
      <c r="AC46" s="118"/>
      <c r="AD46" s="126"/>
      <c r="AE46" s="114"/>
      <c r="AF46" s="114"/>
      <c r="AG46" s="114"/>
      <c r="AH46" s="85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8"/>
      <c r="BZ46" s="118"/>
      <c r="CA46" s="118"/>
      <c r="CB46" s="118"/>
      <c r="CC46" s="118"/>
      <c r="CD46" s="118"/>
      <c r="CE46" s="118"/>
      <c r="CF46" s="118"/>
      <c r="CG46" s="118"/>
      <c r="CH46" s="118"/>
      <c r="CI46" s="118"/>
      <c r="CJ46" s="118"/>
      <c r="CK46" s="118"/>
      <c r="CL46" s="118"/>
      <c r="CM46" s="118"/>
      <c r="CN46" s="118"/>
      <c r="CO46" s="118"/>
      <c r="CP46" s="118"/>
      <c r="CQ46" s="118"/>
      <c r="CR46" s="118"/>
      <c r="CS46" s="118"/>
      <c r="CT46" s="118"/>
      <c r="CU46" s="118"/>
      <c r="CV46" s="118"/>
      <c r="CW46" s="118"/>
      <c r="CX46" s="118"/>
      <c r="CY46" s="118"/>
      <c r="CZ46" s="118"/>
      <c r="DA46" s="118"/>
      <c r="DB46" s="118"/>
      <c r="DC46" s="118"/>
      <c r="DD46" s="118"/>
      <c r="DE46" s="118"/>
      <c r="DF46" s="118"/>
      <c r="DG46" s="118"/>
      <c r="DH46" s="118"/>
      <c r="DI46" s="118"/>
      <c r="DJ46" s="118"/>
      <c r="DK46" s="118"/>
      <c r="DL46" s="118"/>
      <c r="DM46" s="118"/>
      <c r="DN46" s="118"/>
      <c r="DO46" s="118"/>
      <c r="DP46" s="118"/>
      <c r="DQ46" s="118"/>
      <c r="DR46" s="118"/>
      <c r="DS46" s="118"/>
      <c r="DT46" s="118"/>
      <c r="DU46" s="118"/>
      <c r="DV46" s="118"/>
      <c r="DW46" s="118"/>
      <c r="DX46" s="118"/>
      <c r="DY46" s="118"/>
      <c r="DZ46" s="118"/>
      <c r="EA46" s="118"/>
      <c r="EB46" s="118"/>
      <c r="EC46" s="118"/>
      <c r="ED46" s="118"/>
      <c r="EE46" s="118"/>
      <c r="EF46" s="118"/>
      <c r="EG46" s="118"/>
      <c r="EH46" s="118"/>
      <c r="EI46" s="118"/>
      <c r="EJ46" s="118"/>
      <c r="EK46" s="118"/>
      <c r="EL46" s="118"/>
      <c r="EM46" s="118"/>
      <c r="EN46" s="118"/>
      <c r="EO46" s="118"/>
      <c r="EP46" s="118"/>
      <c r="EQ46" s="118"/>
      <c r="ER46" s="118"/>
      <c r="ES46" s="118"/>
      <c r="ET46" s="118"/>
      <c r="EU46" s="118"/>
      <c r="EV46" s="118"/>
      <c r="EW46" s="118"/>
      <c r="EX46" s="118"/>
      <c r="EY46" s="118"/>
      <c r="EZ46" s="118"/>
      <c r="FA46" s="118"/>
      <c r="FB46" s="118"/>
      <c r="FC46" s="118"/>
      <c r="FD46" s="118"/>
      <c r="FE46" s="118"/>
      <c r="FF46" s="118"/>
      <c r="FG46" s="118"/>
      <c r="FH46" s="118"/>
      <c r="FI46" s="118"/>
      <c r="FJ46" s="118"/>
      <c r="FK46" s="118"/>
      <c r="FL46" s="118"/>
      <c r="FM46" s="118"/>
      <c r="FN46" s="118"/>
      <c r="FO46" s="118"/>
      <c r="FP46" s="118"/>
      <c r="FQ46" s="118"/>
      <c r="FR46" s="118"/>
      <c r="FS46" s="118"/>
      <c r="FT46" s="118"/>
      <c r="FU46" s="118"/>
      <c r="FV46" s="118"/>
      <c r="FW46" s="118"/>
      <c r="FX46" s="118"/>
      <c r="FY46" s="118"/>
      <c r="FZ46" s="118"/>
      <c r="GA46" s="118"/>
      <c r="GB46" s="118"/>
      <c r="GC46" s="118"/>
      <c r="GD46" s="118"/>
      <c r="GE46" s="118"/>
      <c r="GF46" s="118"/>
      <c r="GG46" s="118"/>
      <c r="GH46" s="118"/>
      <c r="GI46" s="118"/>
      <c r="GJ46" s="118"/>
      <c r="GK46" s="118"/>
      <c r="GL46" s="118"/>
      <c r="GM46" s="118"/>
      <c r="GN46" s="118"/>
      <c r="GO46" s="118"/>
      <c r="GP46" s="118"/>
      <c r="GQ46" s="118"/>
      <c r="GR46" s="118"/>
      <c r="GS46" s="118"/>
      <c r="GT46" s="118"/>
      <c r="GU46" s="118"/>
      <c r="GV46" s="118"/>
      <c r="GW46" s="118"/>
      <c r="GX46" s="118"/>
      <c r="GY46" s="118"/>
      <c r="GZ46" s="118"/>
      <c r="HA46" s="118"/>
      <c r="HB46" s="118"/>
      <c r="HC46" s="118"/>
      <c r="HD46" s="118"/>
      <c r="HE46" s="118"/>
      <c r="HF46" s="118"/>
      <c r="HG46" s="118"/>
      <c r="HH46" s="118"/>
      <c r="HI46" s="118"/>
      <c r="HJ46" s="118"/>
      <c r="HK46" s="118"/>
      <c r="HL46" s="118"/>
      <c r="HM46" s="118"/>
      <c r="HN46" s="118"/>
      <c r="HO46" s="118"/>
      <c r="HP46" s="118"/>
      <c r="HQ46" s="118"/>
      <c r="HR46" s="118"/>
      <c r="HS46" s="118"/>
      <c r="HT46" s="118"/>
      <c r="HU46" s="118"/>
      <c r="HV46" s="118"/>
      <c r="HW46" s="118"/>
      <c r="HX46" s="118"/>
      <c r="HY46" s="118"/>
      <c r="HZ46" s="118"/>
      <c r="IA46" s="118"/>
      <c r="IB46" s="118"/>
      <c r="IC46" s="118"/>
      <c r="ID46" s="118"/>
      <c r="IE46" s="118"/>
      <c r="IF46" s="118"/>
      <c r="IG46" s="118"/>
      <c r="IH46" s="118"/>
      <c r="II46" s="118"/>
      <c r="IJ46" s="118"/>
      <c r="IK46" s="118"/>
      <c r="IL46" s="118"/>
      <c r="IM46" s="118"/>
      <c r="IN46" s="118"/>
      <c r="IO46" s="118"/>
      <c r="IP46" s="118"/>
      <c r="IQ46" s="118"/>
      <c r="IR46" s="118"/>
      <c r="IS46" s="118"/>
      <c r="IT46" s="118"/>
      <c r="IU46" s="118"/>
      <c r="IV46" s="118"/>
      <c r="IW46" s="118"/>
    </row>
    <row r="47" customFormat="false" ht="21" hidden="false" customHeight="true" outlineLevel="0" collapsed="false">
      <c r="D47" s="158"/>
      <c r="E47" s="158"/>
      <c r="N47" s="159"/>
      <c r="O47" s="143"/>
      <c r="P47" s="159"/>
      <c r="U47" s="159"/>
      <c r="Y47" s="62"/>
    </row>
    <row r="48" customFormat="false" ht="20.25" hidden="false" customHeight="false" outlineLevel="0" collapsed="false">
      <c r="A48" s="110"/>
      <c r="B48" s="110"/>
      <c r="C48" s="110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03"/>
      <c r="AB48" s="111"/>
      <c r="AC48" s="103"/>
      <c r="AD48" s="103"/>
      <c r="AE48" s="103"/>
      <c r="AF48" s="103"/>
      <c r="AG48" s="103"/>
      <c r="AH48" s="113"/>
      <c r="AI48" s="114"/>
      <c r="AJ48" s="114"/>
      <c r="AK48" s="114"/>
      <c r="AL48" s="95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  <c r="GA48" s="103"/>
      <c r="GB48" s="103"/>
      <c r="GC48" s="103"/>
      <c r="GD48" s="103"/>
      <c r="GE48" s="103"/>
      <c r="GF48" s="103"/>
      <c r="GG48" s="103"/>
      <c r="GH48" s="103"/>
      <c r="GI48" s="103"/>
      <c r="GJ48" s="103"/>
      <c r="GK48" s="103"/>
      <c r="GL48" s="103"/>
      <c r="GM48" s="103"/>
      <c r="GN48" s="103"/>
      <c r="GO48" s="103"/>
      <c r="GP48" s="103"/>
      <c r="GQ48" s="103"/>
      <c r="GR48" s="103"/>
      <c r="GS48" s="103"/>
      <c r="GT48" s="103"/>
      <c r="GU48" s="103"/>
      <c r="GV48" s="103"/>
      <c r="GW48" s="103"/>
      <c r="GX48" s="103"/>
      <c r="GY48" s="103"/>
      <c r="GZ48" s="103"/>
      <c r="HA48" s="103"/>
      <c r="HB48" s="103"/>
      <c r="HC48" s="103"/>
      <c r="HD48" s="103"/>
      <c r="HE48" s="103"/>
      <c r="HF48" s="103"/>
      <c r="HG48" s="103"/>
      <c r="HH48" s="103"/>
      <c r="HI48" s="103"/>
      <c r="HJ48" s="103"/>
      <c r="HK48" s="103"/>
      <c r="HL48" s="103"/>
      <c r="HM48" s="103"/>
      <c r="HN48" s="103"/>
      <c r="HO48" s="103"/>
      <c r="HP48" s="103"/>
      <c r="HQ48" s="103"/>
      <c r="HR48" s="103"/>
      <c r="HS48" s="103"/>
      <c r="HT48" s="103"/>
      <c r="HU48" s="103"/>
      <c r="HV48" s="103"/>
      <c r="HW48" s="103"/>
      <c r="HX48" s="103"/>
      <c r="HY48" s="103"/>
      <c r="HZ48" s="103"/>
      <c r="IA48" s="103"/>
      <c r="IB48" s="103"/>
      <c r="IC48" s="103"/>
      <c r="ID48" s="103"/>
      <c r="IE48" s="103"/>
      <c r="IF48" s="103"/>
      <c r="IG48" s="103"/>
      <c r="IH48" s="103"/>
      <c r="II48" s="103"/>
      <c r="IJ48" s="103"/>
      <c r="IK48" s="103"/>
      <c r="IL48" s="103"/>
      <c r="IM48" s="103"/>
      <c r="IN48" s="103"/>
      <c r="IO48" s="103"/>
      <c r="IP48" s="103"/>
      <c r="IQ48" s="103"/>
      <c r="IR48" s="103"/>
      <c r="IS48" s="103"/>
      <c r="IT48" s="103"/>
      <c r="IU48" s="103"/>
      <c r="IV48" s="103"/>
      <c r="IW48" s="103"/>
    </row>
    <row r="49" customFormat="false" ht="20.25" hidden="false" customHeight="false" outlineLevel="0" collapsed="false">
      <c r="A49" s="110"/>
      <c r="B49" s="110"/>
      <c r="C49" s="110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03"/>
      <c r="AB49" s="111"/>
      <c r="AC49" s="103"/>
      <c r="AD49" s="103"/>
      <c r="AE49" s="103"/>
      <c r="AF49" s="103"/>
      <c r="AG49" s="103"/>
      <c r="AH49" s="113"/>
      <c r="AI49" s="114"/>
      <c r="AJ49" s="114"/>
      <c r="AK49" s="114"/>
      <c r="AL49" s="95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  <c r="GA49" s="103"/>
      <c r="GB49" s="103"/>
      <c r="GC49" s="103"/>
      <c r="GD49" s="103"/>
      <c r="GE49" s="103"/>
      <c r="GF49" s="103"/>
      <c r="GG49" s="103"/>
      <c r="GH49" s="103"/>
      <c r="GI49" s="103"/>
      <c r="GJ49" s="103"/>
      <c r="GK49" s="103"/>
      <c r="GL49" s="103"/>
      <c r="GM49" s="103"/>
      <c r="GN49" s="103"/>
      <c r="GO49" s="103"/>
      <c r="GP49" s="103"/>
      <c r="GQ49" s="103"/>
      <c r="GR49" s="103"/>
      <c r="GS49" s="103"/>
      <c r="GT49" s="103"/>
      <c r="GU49" s="103"/>
      <c r="GV49" s="103"/>
      <c r="GW49" s="103"/>
      <c r="GX49" s="103"/>
      <c r="GY49" s="103"/>
      <c r="GZ49" s="103"/>
      <c r="HA49" s="103"/>
      <c r="HB49" s="103"/>
      <c r="HC49" s="103"/>
      <c r="HD49" s="103"/>
      <c r="HE49" s="103"/>
      <c r="HF49" s="103"/>
      <c r="HG49" s="103"/>
      <c r="HH49" s="103"/>
      <c r="HI49" s="103"/>
      <c r="HJ49" s="103"/>
      <c r="HK49" s="103"/>
      <c r="HL49" s="103"/>
      <c r="HM49" s="103"/>
      <c r="HN49" s="103"/>
      <c r="HO49" s="103"/>
      <c r="HP49" s="103"/>
      <c r="HQ49" s="103"/>
      <c r="HR49" s="103"/>
      <c r="HS49" s="103"/>
      <c r="HT49" s="103"/>
      <c r="HU49" s="103"/>
      <c r="HV49" s="103"/>
      <c r="HW49" s="103"/>
      <c r="HX49" s="103"/>
      <c r="HY49" s="103"/>
      <c r="HZ49" s="103"/>
      <c r="IA49" s="103"/>
      <c r="IB49" s="103"/>
      <c r="IC49" s="103"/>
      <c r="ID49" s="103"/>
      <c r="IE49" s="103"/>
      <c r="IF49" s="103"/>
      <c r="IG49" s="103"/>
      <c r="IH49" s="103"/>
      <c r="II49" s="103"/>
      <c r="IJ49" s="103"/>
      <c r="IK49" s="103"/>
      <c r="IL49" s="103"/>
      <c r="IM49" s="103"/>
      <c r="IN49" s="103"/>
      <c r="IO49" s="103"/>
      <c r="IP49" s="103"/>
      <c r="IQ49" s="103"/>
      <c r="IR49" s="103"/>
      <c r="IS49" s="103"/>
      <c r="IT49" s="103"/>
      <c r="IU49" s="103"/>
      <c r="IV49" s="103"/>
      <c r="IW49" s="103"/>
    </row>
    <row r="50" customFormat="false" ht="18" hidden="false" customHeight="false" outlineLevel="0" collapsed="false">
      <c r="A50" s="105"/>
      <c r="B50" s="105"/>
      <c r="C50" s="105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3"/>
      <c r="AB50" s="107"/>
      <c r="AC50" s="103"/>
      <c r="AD50" s="103"/>
      <c r="AE50" s="103"/>
      <c r="AF50" s="103"/>
      <c r="AG50" s="103"/>
      <c r="AH50" s="103"/>
      <c r="AI50" s="103"/>
      <c r="AJ50" s="103"/>
      <c r="AK50" s="103"/>
      <c r="AL50" s="95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  <c r="GA50" s="103"/>
      <c r="GB50" s="103"/>
      <c r="GC50" s="103"/>
      <c r="GD50" s="103"/>
      <c r="GE50" s="103"/>
      <c r="GF50" s="103"/>
      <c r="GG50" s="103"/>
      <c r="GH50" s="103"/>
      <c r="GI50" s="103"/>
      <c r="GJ50" s="103"/>
      <c r="GK50" s="103"/>
      <c r="GL50" s="103"/>
      <c r="GM50" s="103"/>
      <c r="GN50" s="103"/>
      <c r="GO50" s="103"/>
      <c r="GP50" s="103"/>
      <c r="GQ50" s="103"/>
      <c r="GR50" s="103"/>
      <c r="GS50" s="103"/>
      <c r="GT50" s="103"/>
      <c r="GU50" s="103"/>
      <c r="GV50" s="103"/>
      <c r="GW50" s="103"/>
      <c r="GX50" s="103"/>
      <c r="GY50" s="103"/>
      <c r="GZ50" s="103"/>
      <c r="HA50" s="103"/>
      <c r="HB50" s="103"/>
      <c r="HC50" s="103"/>
      <c r="HD50" s="103"/>
      <c r="HE50" s="103"/>
      <c r="HF50" s="103"/>
      <c r="HG50" s="103"/>
      <c r="HH50" s="103"/>
      <c r="HI50" s="103"/>
      <c r="HJ50" s="103"/>
      <c r="HK50" s="103"/>
      <c r="HL50" s="103"/>
      <c r="HM50" s="103"/>
      <c r="HN50" s="103"/>
      <c r="HO50" s="103"/>
      <c r="HP50" s="103"/>
      <c r="HQ50" s="103"/>
      <c r="HR50" s="103"/>
      <c r="HS50" s="103"/>
      <c r="HT50" s="103"/>
      <c r="HU50" s="103"/>
      <c r="HV50" s="103"/>
      <c r="HW50" s="103"/>
      <c r="HX50" s="103"/>
      <c r="HY50" s="103"/>
      <c r="HZ50" s="103"/>
      <c r="IA50" s="103"/>
      <c r="IB50" s="103"/>
      <c r="IC50" s="103"/>
      <c r="ID50" s="103"/>
      <c r="IE50" s="103"/>
      <c r="IF50" s="103"/>
      <c r="IG50" s="103"/>
      <c r="IH50" s="103"/>
      <c r="II50" s="103"/>
      <c r="IJ50" s="103"/>
      <c r="IK50" s="103"/>
      <c r="IL50" s="103"/>
      <c r="IM50" s="103"/>
      <c r="IN50" s="103"/>
      <c r="IO50" s="103"/>
      <c r="IP50" s="103"/>
      <c r="IQ50" s="103"/>
      <c r="IR50" s="103"/>
      <c r="IS50" s="103"/>
      <c r="IT50" s="103"/>
      <c r="IU50" s="103"/>
      <c r="IV50" s="103"/>
      <c r="IW50" s="103"/>
    </row>
    <row r="51" customFormat="false" ht="18" hidden="false" customHeight="false" outlineLevel="0" collapsed="false">
      <c r="A51" s="105"/>
      <c r="B51" s="105"/>
      <c r="C51" s="105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3"/>
      <c r="AB51" s="107"/>
      <c r="AC51" s="103"/>
      <c r="AD51" s="103"/>
      <c r="AE51" s="103"/>
      <c r="AF51" s="103"/>
      <c r="AG51" s="103"/>
      <c r="AH51" s="103"/>
      <c r="AI51" s="103"/>
      <c r="AJ51" s="103"/>
      <c r="AK51" s="103"/>
      <c r="AL51" s="95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  <c r="GA51" s="103"/>
      <c r="GB51" s="103"/>
      <c r="GC51" s="103"/>
      <c r="GD51" s="103"/>
      <c r="GE51" s="103"/>
      <c r="GF51" s="103"/>
      <c r="GG51" s="103"/>
      <c r="GH51" s="103"/>
      <c r="GI51" s="103"/>
      <c r="GJ51" s="103"/>
      <c r="GK51" s="103"/>
      <c r="GL51" s="103"/>
      <c r="GM51" s="103"/>
      <c r="GN51" s="103"/>
      <c r="GO51" s="103"/>
      <c r="GP51" s="103"/>
      <c r="GQ51" s="103"/>
      <c r="GR51" s="103"/>
      <c r="GS51" s="103"/>
      <c r="GT51" s="103"/>
      <c r="GU51" s="103"/>
      <c r="GV51" s="103"/>
      <c r="GW51" s="103"/>
      <c r="GX51" s="103"/>
      <c r="GY51" s="103"/>
      <c r="GZ51" s="103"/>
      <c r="HA51" s="103"/>
      <c r="HB51" s="103"/>
      <c r="HC51" s="103"/>
      <c r="HD51" s="103"/>
      <c r="HE51" s="103"/>
      <c r="HF51" s="103"/>
      <c r="HG51" s="103"/>
      <c r="HH51" s="103"/>
      <c r="HI51" s="103"/>
      <c r="HJ51" s="103"/>
      <c r="HK51" s="103"/>
      <c r="HL51" s="103"/>
      <c r="HM51" s="103"/>
      <c r="HN51" s="103"/>
      <c r="HO51" s="103"/>
      <c r="HP51" s="103"/>
      <c r="HQ51" s="103"/>
      <c r="HR51" s="103"/>
      <c r="HS51" s="103"/>
      <c r="HT51" s="103"/>
      <c r="HU51" s="103"/>
      <c r="HV51" s="103"/>
      <c r="HW51" s="103"/>
      <c r="HX51" s="103"/>
      <c r="HY51" s="103"/>
      <c r="HZ51" s="103"/>
      <c r="IA51" s="103"/>
      <c r="IB51" s="103"/>
      <c r="IC51" s="103"/>
      <c r="ID51" s="103"/>
      <c r="IE51" s="103"/>
      <c r="IF51" s="103"/>
      <c r="IG51" s="103"/>
      <c r="IH51" s="103"/>
      <c r="II51" s="103"/>
      <c r="IJ51" s="103"/>
      <c r="IK51" s="103"/>
      <c r="IL51" s="103"/>
      <c r="IM51" s="103"/>
      <c r="IN51" s="103"/>
      <c r="IO51" s="103"/>
      <c r="IP51" s="103"/>
      <c r="IQ51" s="103"/>
      <c r="IR51" s="103"/>
      <c r="IS51" s="103"/>
      <c r="IT51" s="103"/>
      <c r="IU51" s="103"/>
      <c r="IV51" s="103"/>
      <c r="IW51" s="103"/>
    </row>
    <row r="52" customFormat="false" ht="18" hidden="false" customHeight="false" outlineLevel="0" collapsed="false">
      <c r="A52" s="105"/>
      <c r="B52" s="105"/>
      <c r="C52" s="105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3"/>
      <c r="AB52" s="107"/>
      <c r="AC52" s="103"/>
      <c r="AD52" s="103"/>
      <c r="AE52" s="103"/>
      <c r="AF52" s="103"/>
      <c r="AG52" s="103"/>
      <c r="AH52" s="103"/>
      <c r="AI52" s="103"/>
      <c r="AJ52" s="103"/>
      <c r="AK52" s="103"/>
      <c r="AL52" s="95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  <c r="GA52" s="103"/>
      <c r="GB52" s="103"/>
      <c r="GC52" s="103"/>
      <c r="GD52" s="103"/>
      <c r="GE52" s="103"/>
      <c r="GF52" s="103"/>
      <c r="GG52" s="103"/>
      <c r="GH52" s="103"/>
      <c r="GI52" s="103"/>
      <c r="GJ52" s="103"/>
      <c r="GK52" s="103"/>
      <c r="GL52" s="103"/>
      <c r="GM52" s="103"/>
      <c r="GN52" s="103"/>
      <c r="GO52" s="103"/>
      <c r="GP52" s="103"/>
      <c r="GQ52" s="103"/>
      <c r="GR52" s="103"/>
      <c r="GS52" s="103"/>
      <c r="GT52" s="103"/>
      <c r="GU52" s="103"/>
      <c r="GV52" s="103"/>
      <c r="GW52" s="103"/>
      <c r="GX52" s="103"/>
      <c r="GY52" s="103"/>
      <c r="GZ52" s="103"/>
      <c r="HA52" s="103"/>
      <c r="HB52" s="103"/>
      <c r="HC52" s="103"/>
      <c r="HD52" s="103"/>
      <c r="HE52" s="103"/>
      <c r="HF52" s="103"/>
      <c r="HG52" s="103"/>
      <c r="HH52" s="103"/>
      <c r="HI52" s="103"/>
      <c r="HJ52" s="103"/>
      <c r="HK52" s="103"/>
      <c r="HL52" s="103"/>
      <c r="HM52" s="103"/>
      <c r="HN52" s="103"/>
      <c r="HO52" s="103"/>
      <c r="HP52" s="103"/>
      <c r="HQ52" s="103"/>
      <c r="HR52" s="103"/>
      <c r="HS52" s="103"/>
      <c r="HT52" s="103"/>
      <c r="HU52" s="103"/>
      <c r="HV52" s="103"/>
      <c r="HW52" s="103"/>
      <c r="HX52" s="103"/>
      <c r="HY52" s="103"/>
      <c r="HZ52" s="103"/>
      <c r="IA52" s="103"/>
      <c r="IB52" s="103"/>
      <c r="IC52" s="103"/>
      <c r="ID52" s="103"/>
      <c r="IE52" s="103"/>
      <c r="IF52" s="103"/>
      <c r="IG52" s="103"/>
      <c r="IH52" s="103"/>
      <c r="II52" s="103"/>
      <c r="IJ52" s="103"/>
      <c r="IK52" s="103"/>
      <c r="IL52" s="103"/>
      <c r="IM52" s="103"/>
      <c r="IN52" s="103"/>
      <c r="IO52" s="103"/>
      <c r="IP52" s="103"/>
      <c r="IQ52" s="103"/>
      <c r="IR52" s="103"/>
      <c r="IS52" s="103"/>
      <c r="IT52" s="103"/>
      <c r="IU52" s="103"/>
      <c r="IV52" s="103"/>
      <c r="IW52" s="103"/>
    </row>
    <row r="53" customFormat="false" ht="18" hidden="false" customHeight="false" outlineLevel="0" collapsed="false">
      <c r="A53" s="105"/>
      <c r="B53" s="105"/>
      <c r="C53" s="105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3"/>
      <c r="AB53" s="107"/>
      <c r="AC53" s="103"/>
      <c r="AD53" s="103"/>
      <c r="AE53" s="103"/>
      <c r="AF53" s="103"/>
      <c r="AG53" s="103"/>
      <c r="AH53" s="103"/>
      <c r="AI53" s="103"/>
      <c r="AJ53" s="103"/>
      <c r="AK53" s="103"/>
      <c r="AL53" s="95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  <c r="GA53" s="103"/>
      <c r="GB53" s="103"/>
      <c r="GC53" s="103"/>
      <c r="GD53" s="103"/>
      <c r="GE53" s="103"/>
      <c r="GF53" s="103"/>
      <c r="GG53" s="103"/>
      <c r="GH53" s="103"/>
      <c r="GI53" s="103"/>
      <c r="GJ53" s="103"/>
      <c r="GK53" s="103"/>
      <c r="GL53" s="103"/>
      <c r="GM53" s="103"/>
      <c r="GN53" s="103"/>
      <c r="GO53" s="103"/>
      <c r="GP53" s="103"/>
      <c r="GQ53" s="103"/>
      <c r="GR53" s="103"/>
      <c r="GS53" s="103"/>
      <c r="GT53" s="103"/>
      <c r="GU53" s="103"/>
      <c r="GV53" s="103"/>
      <c r="GW53" s="103"/>
      <c r="GX53" s="103"/>
      <c r="GY53" s="103"/>
      <c r="GZ53" s="103"/>
      <c r="HA53" s="103"/>
      <c r="HB53" s="103"/>
      <c r="HC53" s="103"/>
      <c r="HD53" s="103"/>
      <c r="HE53" s="103"/>
      <c r="HF53" s="103"/>
      <c r="HG53" s="103"/>
      <c r="HH53" s="103"/>
      <c r="HI53" s="103"/>
      <c r="HJ53" s="103"/>
      <c r="HK53" s="103"/>
      <c r="HL53" s="103"/>
      <c r="HM53" s="103"/>
      <c r="HN53" s="103"/>
      <c r="HO53" s="103"/>
      <c r="HP53" s="103"/>
      <c r="HQ53" s="103"/>
      <c r="HR53" s="103"/>
      <c r="HS53" s="103"/>
      <c r="HT53" s="103"/>
      <c r="HU53" s="103"/>
      <c r="HV53" s="103"/>
      <c r="HW53" s="103"/>
      <c r="HX53" s="103"/>
      <c r="HY53" s="103"/>
      <c r="HZ53" s="103"/>
      <c r="IA53" s="103"/>
      <c r="IB53" s="103"/>
      <c r="IC53" s="103"/>
      <c r="ID53" s="103"/>
      <c r="IE53" s="103"/>
      <c r="IF53" s="103"/>
      <c r="IG53" s="103"/>
      <c r="IH53" s="103"/>
      <c r="II53" s="103"/>
      <c r="IJ53" s="103"/>
      <c r="IK53" s="103"/>
      <c r="IL53" s="103"/>
      <c r="IM53" s="103"/>
      <c r="IN53" s="103"/>
      <c r="IO53" s="103"/>
      <c r="IP53" s="103"/>
      <c r="IQ53" s="103"/>
      <c r="IR53" s="103"/>
      <c r="IS53" s="103"/>
      <c r="IT53" s="103"/>
      <c r="IU53" s="103"/>
      <c r="IV53" s="103"/>
      <c r="IW53" s="103"/>
    </row>
    <row r="54" customFormat="false" ht="33.75" hidden="false" customHeight="false" outlineLevel="0" collapsed="false">
      <c r="A54" s="170"/>
      <c r="B54" s="170"/>
      <c r="C54" s="105"/>
      <c r="D54" s="106"/>
      <c r="E54" s="106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3"/>
      <c r="AB54" s="107"/>
      <c r="AC54" s="171"/>
      <c r="AD54" s="172"/>
      <c r="AE54" s="103"/>
      <c r="AF54" s="103"/>
      <c r="AG54" s="103"/>
      <c r="AH54" s="113"/>
      <c r="AI54" s="114"/>
      <c r="AJ54" s="114"/>
      <c r="AK54" s="114"/>
      <c r="AL54" s="95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  <c r="GA54" s="103"/>
      <c r="GB54" s="103"/>
      <c r="GC54" s="103"/>
      <c r="GD54" s="103"/>
      <c r="GE54" s="103"/>
      <c r="GF54" s="103"/>
      <c r="GG54" s="103"/>
      <c r="GH54" s="103"/>
      <c r="GI54" s="103"/>
      <c r="GJ54" s="103"/>
      <c r="GK54" s="103"/>
      <c r="GL54" s="103"/>
      <c r="GM54" s="103"/>
      <c r="GN54" s="103"/>
      <c r="GO54" s="103"/>
      <c r="GP54" s="103"/>
      <c r="GQ54" s="103"/>
      <c r="GR54" s="103"/>
      <c r="GS54" s="103"/>
      <c r="GT54" s="103"/>
      <c r="GU54" s="103"/>
      <c r="GV54" s="103"/>
      <c r="GW54" s="103"/>
      <c r="GX54" s="103"/>
      <c r="GY54" s="103"/>
      <c r="GZ54" s="103"/>
      <c r="HA54" s="103"/>
      <c r="HB54" s="103"/>
      <c r="HC54" s="103"/>
      <c r="HD54" s="103"/>
      <c r="HE54" s="103"/>
      <c r="HF54" s="103"/>
      <c r="HG54" s="103"/>
      <c r="HH54" s="103"/>
      <c r="HI54" s="103"/>
      <c r="HJ54" s="103"/>
      <c r="HK54" s="103"/>
      <c r="HL54" s="103"/>
      <c r="HM54" s="103"/>
      <c r="HN54" s="103"/>
      <c r="HO54" s="103"/>
      <c r="HP54" s="103"/>
      <c r="HQ54" s="103"/>
      <c r="HR54" s="103"/>
      <c r="HS54" s="103"/>
      <c r="HT54" s="103"/>
      <c r="HU54" s="103"/>
      <c r="HV54" s="103"/>
      <c r="HW54" s="103"/>
      <c r="HX54" s="103"/>
      <c r="HY54" s="103"/>
      <c r="HZ54" s="103"/>
      <c r="IA54" s="103"/>
      <c r="IB54" s="103"/>
      <c r="IC54" s="103"/>
      <c r="ID54" s="103"/>
      <c r="IE54" s="103"/>
      <c r="IF54" s="103"/>
      <c r="IG54" s="103"/>
      <c r="IH54" s="103"/>
      <c r="II54" s="103"/>
      <c r="IJ54" s="103"/>
      <c r="IK54" s="103"/>
      <c r="IL54" s="103"/>
      <c r="IM54" s="103"/>
      <c r="IN54" s="103"/>
      <c r="IO54" s="103"/>
      <c r="IP54" s="103"/>
      <c r="IQ54" s="103"/>
      <c r="IR54" s="103"/>
      <c r="IS54" s="103"/>
      <c r="IT54" s="103"/>
      <c r="IU54" s="103"/>
      <c r="IV54" s="103"/>
      <c r="IW54" s="103"/>
    </row>
    <row r="55" customFormat="false" ht="21" hidden="false" customHeight="true" outlineLevel="0" collapsed="false">
      <c r="A55" s="161"/>
      <c r="B55" s="161"/>
      <c r="C55" s="161"/>
      <c r="D55" s="161"/>
      <c r="E55" s="161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62"/>
      <c r="U55" s="143"/>
      <c r="V55" s="162"/>
      <c r="W55" s="161"/>
      <c r="X55" s="162"/>
      <c r="Y55" s="161"/>
      <c r="Z55" s="161"/>
      <c r="AA55" s="161"/>
      <c r="AB55" s="161"/>
      <c r="AC55" s="161"/>
      <c r="AD55" s="161"/>
      <c r="AE55" s="161"/>
      <c r="AF55" s="161"/>
      <c r="AG55" s="161"/>
      <c r="AH55" s="173"/>
      <c r="AI55" s="161"/>
      <c r="AJ55" s="161"/>
      <c r="AK55" s="161"/>
      <c r="AL55" s="161"/>
      <c r="AM55" s="161"/>
      <c r="AN55" s="161"/>
      <c r="AO55" s="161"/>
      <c r="AP55" s="161"/>
      <c r="AQ55" s="161"/>
      <c r="AR55" s="161"/>
      <c r="AS55" s="161"/>
      <c r="AT55" s="161"/>
      <c r="AU55" s="161"/>
      <c r="AV55" s="161"/>
      <c r="AW55" s="161"/>
      <c r="AX55" s="161"/>
      <c r="AY55" s="161"/>
      <c r="AZ55" s="161"/>
      <c r="BA55" s="161"/>
      <c r="BB55" s="161"/>
      <c r="BC55" s="161"/>
      <c r="BD55" s="161"/>
      <c r="BE55" s="161"/>
      <c r="BF55" s="161"/>
      <c r="BG55" s="161"/>
      <c r="BH55" s="161"/>
      <c r="BI55" s="161"/>
      <c r="BJ55" s="161"/>
      <c r="BK55" s="161"/>
      <c r="BL55" s="161"/>
      <c r="BM55" s="161"/>
      <c r="BN55" s="161"/>
      <c r="BO55" s="161"/>
      <c r="BP55" s="161"/>
      <c r="BQ55" s="161"/>
      <c r="BR55" s="161"/>
      <c r="BS55" s="161"/>
      <c r="BT55" s="161"/>
      <c r="BU55" s="161"/>
      <c r="BV55" s="161"/>
      <c r="BW55" s="161"/>
      <c r="BX55" s="161"/>
      <c r="BY55" s="161"/>
      <c r="BZ55" s="161"/>
      <c r="CA55" s="161"/>
      <c r="CB55" s="161"/>
      <c r="CC55" s="161"/>
      <c r="CD55" s="161"/>
      <c r="CE55" s="161"/>
      <c r="CF55" s="161"/>
      <c r="CG55" s="161"/>
      <c r="CH55" s="161"/>
      <c r="CI55" s="161"/>
      <c r="CJ55" s="161"/>
      <c r="CK55" s="161"/>
      <c r="CL55" s="161"/>
      <c r="CM55" s="161"/>
      <c r="CN55" s="161"/>
      <c r="CO55" s="161"/>
      <c r="CP55" s="161"/>
      <c r="CQ55" s="161"/>
      <c r="CR55" s="161"/>
      <c r="CS55" s="161"/>
      <c r="CT55" s="161"/>
      <c r="CU55" s="161"/>
      <c r="CV55" s="161"/>
      <c r="CW55" s="161"/>
      <c r="CX55" s="161"/>
      <c r="CY55" s="161"/>
      <c r="CZ55" s="161"/>
      <c r="DA55" s="161"/>
      <c r="DB55" s="161"/>
      <c r="DC55" s="161"/>
      <c r="DD55" s="161"/>
      <c r="DE55" s="161"/>
      <c r="DF55" s="161"/>
      <c r="DG55" s="161"/>
      <c r="DH55" s="161"/>
      <c r="DI55" s="161"/>
      <c r="DJ55" s="161"/>
      <c r="DK55" s="161"/>
      <c r="DL55" s="161"/>
      <c r="DM55" s="161"/>
      <c r="DN55" s="161"/>
      <c r="DO55" s="161"/>
      <c r="DP55" s="161"/>
      <c r="DQ55" s="161"/>
      <c r="DR55" s="161"/>
      <c r="DS55" s="161"/>
      <c r="DT55" s="161"/>
      <c r="DU55" s="161"/>
      <c r="DV55" s="161"/>
      <c r="DW55" s="161"/>
      <c r="DX55" s="161"/>
      <c r="DY55" s="161"/>
      <c r="DZ55" s="161"/>
      <c r="EA55" s="161"/>
      <c r="EB55" s="161"/>
      <c r="EC55" s="161"/>
      <c r="ED55" s="161"/>
      <c r="EE55" s="161"/>
      <c r="EF55" s="161"/>
      <c r="EG55" s="161"/>
      <c r="EH55" s="161"/>
      <c r="EI55" s="161"/>
      <c r="EJ55" s="161"/>
      <c r="EK55" s="161"/>
      <c r="EL55" s="161"/>
      <c r="EM55" s="161"/>
      <c r="EN55" s="161"/>
      <c r="EO55" s="161"/>
      <c r="EP55" s="161"/>
      <c r="EQ55" s="161"/>
      <c r="ER55" s="161"/>
      <c r="ES55" s="161"/>
      <c r="ET55" s="161"/>
      <c r="EU55" s="161"/>
      <c r="EV55" s="161"/>
      <c r="EW55" s="161"/>
      <c r="EX55" s="161"/>
      <c r="EY55" s="161"/>
      <c r="EZ55" s="161"/>
      <c r="FA55" s="161"/>
      <c r="FB55" s="161"/>
      <c r="FC55" s="161"/>
      <c r="FD55" s="161"/>
      <c r="FE55" s="161"/>
      <c r="FF55" s="161"/>
      <c r="FG55" s="161"/>
      <c r="FH55" s="161"/>
      <c r="FI55" s="161"/>
      <c r="FJ55" s="161"/>
      <c r="FK55" s="161"/>
      <c r="FL55" s="161"/>
      <c r="FM55" s="161"/>
      <c r="FN55" s="161"/>
      <c r="FO55" s="161"/>
      <c r="FP55" s="161"/>
      <c r="FQ55" s="161"/>
      <c r="FR55" s="161"/>
      <c r="FS55" s="161"/>
      <c r="FT55" s="161"/>
      <c r="FU55" s="161"/>
      <c r="FV55" s="161"/>
      <c r="FW55" s="161"/>
      <c r="FX55" s="161"/>
      <c r="FY55" s="161"/>
      <c r="FZ55" s="161"/>
      <c r="GA55" s="161"/>
      <c r="GB55" s="161"/>
      <c r="GC55" s="161"/>
      <c r="GD55" s="161"/>
      <c r="GE55" s="161"/>
      <c r="GF55" s="161"/>
      <c r="GG55" s="161"/>
      <c r="GH55" s="161"/>
      <c r="GI55" s="161"/>
      <c r="GJ55" s="161"/>
      <c r="GK55" s="161"/>
      <c r="GL55" s="161"/>
      <c r="GM55" s="161"/>
      <c r="GN55" s="161"/>
      <c r="GO55" s="161"/>
      <c r="GP55" s="161"/>
      <c r="GQ55" s="161"/>
      <c r="GR55" s="161"/>
      <c r="GS55" s="161"/>
      <c r="GT55" s="161"/>
      <c r="GU55" s="161"/>
      <c r="GV55" s="161"/>
      <c r="GW55" s="161"/>
      <c r="GX55" s="161"/>
      <c r="GY55" s="161"/>
      <c r="GZ55" s="161"/>
      <c r="HA55" s="161"/>
      <c r="HB55" s="161"/>
      <c r="HC55" s="161"/>
      <c r="HD55" s="161"/>
      <c r="HE55" s="161"/>
      <c r="HF55" s="161"/>
      <c r="HG55" s="161"/>
      <c r="HH55" s="161"/>
      <c r="HI55" s="161"/>
      <c r="HJ55" s="161"/>
      <c r="HK55" s="161"/>
      <c r="HL55" s="161"/>
      <c r="HM55" s="161"/>
      <c r="HN55" s="161"/>
      <c r="HO55" s="161"/>
      <c r="HP55" s="161"/>
      <c r="HQ55" s="161"/>
      <c r="HR55" s="161"/>
      <c r="HS55" s="161"/>
      <c r="HT55" s="161"/>
      <c r="HU55" s="161"/>
      <c r="HV55" s="161"/>
      <c r="HW55" s="161"/>
      <c r="HX55" s="161"/>
      <c r="HY55" s="161"/>
      <c r="HZ55" s="161"/>
      <c r="IA55" s="161"/>
      <c r="IB55" s="161"/>
      <c r="IC55" s="161"/>
      <c r="ID55" s="161"/>
      <c r="IE55" s="161"/>
      <c r="IF55" s="161"/>
      <c r="IG55" s="161"/>
      <c r="IH55" s="161"/>
      <c r="II55" s="161"/>
      <c r="IJ55" s="161"/>
      <c r="IK55" s="161"/>
      <c r="IL55" s="161"/>
      <c r="IM55" s="161"/>
      <c r="IN55" s="161"/>
      <c r="IO55" s="161"/>
      <c r="IP55" s="161"/>
      <c r="IQ55" s="161"/>
      <c r="IR55" s="161"/>
      <c r="IS55" s="161"/>
      <c r="IT55" s="161"/>
      <c r="IU55" s="161"/>
      <c r="IV55" s="161"/>
      <c r="IW55" s="161"/>
    </row>
    <row r="56" customFormat="false" ht="21" hidden="false" customHeight="true" outlineLevel="0" collapsed="false">
      <c r="D56" s="161"/>
      <c r="E56" s="161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</row>
    <row r="57" customFormat="false" ht="21" hidden="false" customHeight="true" outlineLevel="0" collapsed="false">
      <c r="D57" s="161"/>
      <c r="E57" s="161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</row>
    <row r="58" customFormat="false" ht="21" hidden="false" customHeight="true" outlineLevel="0" collapsed="false">
      <c r="D58" s="161"/>
      <c r="E58" s="161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</row>
    <row r="59" customFormat="false" ht="21" hidden="false" customHeight="true" outlineLevel="0" collapsed="false">
      <c r="D59" s="161"/>
      <c r="E59" s="161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</row>
    <row r="60" customFormat="false" ht="21" hidden="false" customHeight="true" outlineLevel="0" collapsed="false">
      <c r="D60" s="161"/>
      <c r="E60" s="161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</row>
    <row r="61" customFormat="false" ht="21" hidden="false" customHeight="true" outlineLevel="0" collapsed="false">
      <c r="D61" s="161"/>
      <c r="E61" s="161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</row>
    <row r="62" customFormat="false" ht="21" hidden="false" customHeight="true" outlineLevel="0" collapsed="false">
      <c r="D62" s="161"/>
      <c r="E62" s="161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</row>
    <row r="63" customFormat="false" ht="21" hidden="false" customHeight="true" outlineLevel="0" collapsed="false">
      <c r="D63" s="161"/>
      <c r="E63" s="161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</row>
    <row r="64" customFormat="false" ht="21" hidden="false" customHeight="true" outlineLevel="0" collapsed="false">
      <c r="D64" s="161"/>
      <c r="E64" s="161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</row>
    <row r="65" customFormat="false" ht="21" hidden="false" customHeight="true" outlineLevel="0" collapsed="false">
      <c r="D65" s="161"/>
      <c r="E65" s="161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</row>
    <row r="66" customFormat="false" ht="21" hidden="false" customHeight="true" outlineLevel="0" collapsed="false">
      <c r="D66" s="161"/>
      <c r="E66" s="161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</row>
    <row r="67" customFormat="false" ht="21" hidden="false" customHeight="true" outlineLevel="0" collapsed="false">
      <c r="D67" s="161"/>
      <c r="E67" s="161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</row>
    <row r="68" customFormat="false" ht="21" hidden="false" customHeight="true" outlineLevel="0" collapsed="false">
      <c r="D68" s="161"/>
      <c r="E68" s="161"/>
      <c r="F68" s="143"/>
      <c r="G68" s="143"/>
      <c r="H68" s="143"/>
      <c r="I68" s="143"/>
      <c r="J68" s="143"/>
      <c r="K68" s="143"/>
      <c r="L68" s="143"/>
      <c r="M68" s="143"/>
      <c r="N68" s="143"/>
      <c r="O68" s="143"/>
      <c r="P68" s="143"/>
    </row>
    <row r="69" customFormat="false" ht="21" hidden="false" customHeight="true" outlineLevel="0" collapsed="false">
      <c r="D69" s="161"/>
      <c r="E69" s="161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</row>
    <row r="70" customFormat="false" ht="21" hidden="false" customHeight="true" outlineLevel="0" collapsed="false">
      <c r="D70" s="161"/>
      <c r="E70" s="161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</row>
    <row r="71" customFormat="false" ht="21" hidden="false" customHeight="true" outlineLevel="0" collapsed="false">
      <c r="D71" s="161"/>
      <c r="E71" s="161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</row>
    <row r="72" customFormat="false" ht="21" hidden="false" customHeight="true" outlineLevel="0" collapsed="false">
      <c r="D72" s="161"/>
      <c r="E72" s="161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</row>
    <row r="73" customFormat="false" ht="21" hidden="false" customHeight="true" outlineLevel="0" collapsed="false">
      <c r="D73" s="161"/>
      <c r="E73" s="161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</row>
    <row r="74" customFormat="false" ht="21" hidden="false" customHeight="true" outlineLevel="0" collapsed="false">
      <c r="D74" s="161"/>
      <c r="E74" s="161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</row>
    <row r="75" customFormat="false" ht="21" hidden="false" customHeight="true" outlineLevel="0" collapsed="false">
      <c r="D75" s="161"/>
      <c r="E75" s="161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</row>
    <row r="76" customFormat="false" ht="21" hidden="false" customHeight="true" outlineLevel="0" collapsed="false">
      <c r="D76" s="161"/>
      <c r="E76" s="161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</row>
    <row r="77" customFormat="false" ht="21" hidden="false" customHeight="true" outlineLevel="0" collapsed="false">
      <c r="D77" s="161"/>
      <c r="E77" s="161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</row>
    <row r="78" customFormat="false" ht="21" hidden="false" customHeight="true" outlineLevel="0" collapsed="false">
      <c r="D78" s="161"/>
      <c r="E78" s="161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</row>
    <row r="79" customFormat="false" ht="21" hidden="false" customHeight="true" outlineLevel="0" collapsed="false">
      <c r="D79" s="161"/>
      <c r="E79" s="161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</row>
    <row r="80" customFormat="false" ht="21" hidden="false" customHeight="true" outlineLevel="0" collapsed="false">
      <c r="D80" s="161"/>
      <c r="E80" s="161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</row>
    <row r="81" customFormat="false" ht="21" hidden="false" customHeight="true" outlineLevel="0" collapsed="false">
      <c r="D81" s="161"/>
      <c r="E81" s="161"/>
      <c r="F81" s="143"/>
      <c r="G81" s="143"/>
      <c r="H81" s="143"/>
      <c r="I81" s="143"/>
      <c r="J81" s="143"/>
      <c r="K81" s="143"/>
      <c r="L81" s="143"/>
      <c r="M81" s="143"/>
      <c r="N81" s="143"/>
      <c r="O81" s="143"/>
      <c r="P81" s="143"/>
    </row>
    <row r="82" customFormat="false" ht="21" hidden="false" customHeight="true" outlineLevel="0" collapsed="false">
      <c r="D82" s="161"/>
      <c r="E82" s="161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</row>
    <row r="83" customFormat="false" ht="21" hidden="false" customHeight="true" outlineLevel="0" collapsed="false">
      <c r="D83" s="161"/>
      <c r="E83" s="161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</row>
    <row r="84" customFormat="false" ht="21" hidden="false" customHeight="true" outlineLevel="0" collapsed="false">
      <c r="D84" s="161"/>
      <c r="E84" s="161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</row>
    <row r="85" customFormat="false" ht="21" hidden="false" customHeight="true" outlineLevel="0" collapsed="false">
      <c r="D85" s="161"/>
      <c r="E85" s="161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</row>
    <row r="86" customFormat="false" ht="21" hidden="false" customHeight="true" outlineLevel="0" collapsed="false">
      <c r="D86" s="161"/>
      <c r="E86" s="161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</row>
    <row r="87" customFormat="false" ht="21" hidden="false" customHeight="true" outlineLevel="0" collapsed="false">
      <c r="D87" s="161"/>
      <c r="E87" s="161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</row>
    <row r="88" customFormat="false" ht="21" hidden="false" customHeight="true" outlineLevel="0" collapsed="false">
      <c r="D88" s="161"/>
      <c r="E88" s="161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</row>
    <row r="89" customFormat="false" ht="21" hidden="false" customHeight="true" outlineLevel="0" collapsed="false">
      <c r="D89" s="161"/>
      <c r="E89" s="161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</row>
    <row r="90" customFormat="false" ht="21" hidden="false" customHeight="true" outlineLevel="0" collapsed="false">
      <c r="D90" s="161"/>
      <c r="E90" s="161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</row>
    <row r="91" customFormat="false" ht="21" hidden="false" customHeight="true" outlineLevel="0" collapsed="false">
      <c r="D91" s="161"/>
      <c r="E91" s="161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</row>
    <row r="92" customFormat="false" ht="21" hidden="false" customHeight="true" outlineLevel="0" collapsed="false">
      <c r="D92" s="161"/>
      <c r="E92" s="161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</row>
    <row r="93" customFormat="false" ht="21" hidden="false" customHeight="true" outlineLevel="0" collapsed="false">
      <c r="D93" s="161"/>
      <c r="E93" s="161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</row>
    <row r="94" customFormat="false" ht="21" hidden="false" customHeight="true" outlineLevel="0" collapsed="false">
      <c r="D94" s="161"/>
      <c r="E94" s="161"/>
      <c r="F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</row>
    <row r="95" customFormat="false" ht="21" hidden="false" customHeight="true" outlineLevel="0" collapsed="false">
      <c r="D95" s="161"/>
      <c r="E95" s="161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</row>
    <row r="96" customFormat="false" ht="21" hidden="false" customHeight="true" outlineLevel="0" collapsed="false">
      <c r="D96" s="161"/>
      <c r="E96" s="161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</row>
    <row r="97" customFormat="false" ht="21" hidden="false" customHeight="true" outlineLevel="0" collapsed="false">
      <c r="D97" s="161"/>
      <c r="E97" s="161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</row>
    <row r="98" customFormat="false" ht="21" hidden="false" customHeight="true" outlineLevel="0" collapsed="false">
      <c r="D98" s="161"/>
      <c r="E98" s="161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</row>
    <row r="99" customFormat="false" ht="21" hidden="false" customHeight="true" outlineLevel="0" collapsed="false">
      <c r="D99" s="161"/>
      <c r="E99" s="161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</row>
    <row r="100" customFormat="false" ht="21" hidden="false" customHeight="true" outlineLevel="0" collapsed="false">
      <c r="D100" s="161"/>
      <c r="E100" s="161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</row>
    <row r="101" customFormat="false" ht="21" hidden="false" customHeight="true" outlineLevel="0" collapsed="false">
      <c r="D101" s="161"/>
      <c r="E101" s="161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</row>
    <row r="102" customFormat="false" ht="21" hidden="false" customHeight="true" outlineLevel="0" collapsed="false">
      <c r="D102" s="161"/>
      <c r="E102" s="161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</row>
    <row r="103" customFormat="false" ht="21" hidden="false" customHeight="true" outlineLevel="0" collapsed="false">
      <c r="D103" s="161"/>
      <c r="E103" s="161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</row>
    <row r="104" customFormat="false" ht="21" hidden="false" customHeight="true" outlineLevel="0" collapsed="false">
      <c r="D104" s="161"/>
      <c r="E104" s="161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</row>
    <row r="105" customFormat="false" ht="21" hidden="false" customHeight="true" outlineLevel="0" collapsed="false">
      <c r="D105" s="161"/>
      <c r="E105" s="161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</row>
    <row r="106" customFormat="false" ht="21" hidden="false" customHeight="true" outlineLevel="0" collapsed="false">
      <c r="D106" s="161"/>
      <c r="E106" s="161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</row>
    <row r="107" customFormat="false" ht="21" hidden="false" customHeight="true" outlineLevel="0" collapsed="false">
      <c r="D107" s="161"/>
      <c r="E107" s="161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</row>
    <row r="108" customFormat="false" ht="21" hidden="false" customHeight="true" outlineLevel="0" collapsed="false">
      <c r="D108" s="161"/>
      <c r="E108" s="161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</row>
    <row r="109" customFormat="false" ht="21" hidden="false" customHeight="true" outlineLevel="0" collapsed="false">
      <c r="D109" s="161"/>
      <c r="E109" s="161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</row>
    <row r="110" customFormat="false" ht="21" hidden="false" customHeight="true" outlineLevel="0" collapsed="false">
      <c r="D110" s="161"/>
      <c r="E110" s="161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</row>
    <row r="111" customFormat="false" ht="21" hidden="false" customHeight="true" outlineLevel="0" collapsed="false">
      <c r="D111" s="161"/>
      <c r="E111" s="161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</row>
    <row r="112" customFormat="false" ht="21" hidden="false" customHeight="true" outlineLevel="0" collapsed="false">
      <c r="D112" s="161"/>
      <c r="E112" s="161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</row>
    <row r="113" customFormat="false" ht="21" hidden="false" customHeight="true" outlineLevel="0" collapsed="false">
      <c r="D113" s="161"/>
      <c r="E113" s="161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</row>
    <row r="114" customFormat="false" ht="21" hidden="false" customHeight="true" outlineLevel="0" collapsed="false">
      <c r="D114" s="161"/>
      <c r="E114" s="161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</row>
    <row r="115" customFormat="false" ht="21" hidden="false" customHeight="true" outlineLevel="0" collapsed="false">
      <c r="D115" s="161"/>
      <c r="E115" s="161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</row>
    <row r="116" customFormat="false" ht="21" hidden="false" customHeight="true" outlineLevel="0" collapsed="false">
      <c r="D116" s="161"/>
      <c r="E116" s="161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</row>
    <row r="117" customFormat="false" ht="21" hidden="false" customHeight="true" outlineLevel="0" collapsed="false">
      <c r="D117" s="161"/>
      <c r="E117" s="161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</row>
    <row r="118" customFormat="false" ht="21" hidden="false" customHeight="true" outlineLevel="0" collapsed="false">
      <c r="D118" s="161"/>
      <c r="E118" s="161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</row>
    <row r="119" customFormat="false" ht="21" hidden="false" customHeight="true" outlineLevel="0" collapsed="false">
      <c r="D119" s="161"/>
      <c r="E119" s="161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</row>
    <row r="120" customFormat="false" ht="21" hidden="false" customHeight="true" outlineLevel="0" collapsed="false">
      <c r="D120" s="161"/>
      <c r="E120" s="161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</row>
    <row r="121" customFormat="false" ht="21" hidden="false" customHeight="true" outlineLevel="0" collapsed="false">
      <c r="D121" s="161"/>
      <c r="E121" s="161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</row>
    <row r="122" customFormat="false" ht="21" hidden="false" customHeight="true" outlineLevel="0" collapsed="false">
      <c r="D122" s="161"/>
      <c r="E122" s="161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</row>
    <row r="123" customFormat="false" ht="21" hidden="false" customHeight="true" outlineLevel="0" collapsed="false"/>
    <row r="124" customFormat="false" ht="21" hidden="false" customHeight="true" outlineLevel="0" collapsed="false"/>
    <row r="125" customFormat="false" ht="21" hidden="false" customHeight="true" outlineLevel="0" collapsed="false"/>
    <row r="126" customFormat="false" ht="21" hidden="false" customHeight="true" outlineLevel="0" collapsed="false"/>
    <row r="127" customFormat="false" ht="21" hidden="false" customHeight="true" outlineLevel="0" collapsed="false"/>
    <row r="128" customFormat="false" ht="21" hidden="false" customHeight="true" outlineLevel="0" collapsed="false"/>
    <row r="129" customFormat="false" ht="21" hidden="false" customHeight="true" outlineLevel="0" collapsed="false"/>
    <row r="130" customFormat="false" ht="21" hidden="false" customHeight="true" outlineLevel="0" collapsed="false"/>
    <row r="131" customFormat="false" ht="21" hidden="false" customHeight="true" outlineLevel="0" collapsed="false"/>
    <row r="132" customFormat="false" ht="21" hidden="false" customHeight="true" outlineLevel="0" collapsed="false"/>
    <row r="133" customFormat="false" ht="21" hidden="false" customHeight="true" outlineLevel="0" collapsed="false"/>
    <row r="134" customFormat="false" ht="21" hidden="false" customHeight="true" outlineLevel="0" collapsed="false"/>
    <row r="135" customFormat="false" ht="21" hidden="false" customHeight="true" outlineLevel="0" collapsed="false"/>
    <row r="136" customFormat="false" ht="21" hidden="false" customHeight="true" outlineLevel="0" collapsed="false"/>
    <row r="137" customFormat="false" ht="21" hidden="false" customHeight="true" outlineLevel="0" collapsed="false"/>
    <row r="138" customFormat="false" ht="21" hidden="false" customHeight="true" outlineLevel="0" collapsed="false"/>
    <row r="139" customFormat="false" ht="21" hidden="false" customHeight="true" outlineLevel="0" collapsed="false"/>
    <row r="140" customFormat="false" ht="21" hidden="false" customHeight="true" outlineLevel="0" collapsed="false"/>
    <row r="141" customFormat="false" ht="21" hidden="false" customHeight="true" outlineLevel="0" collapsed="false"/>
    <row r="142" customFormat="false" ht="21" hidden="false" customHeight="true" outlineLevel="0" collapsed="false"/>
    <row r="143" customFormat="false" ht="21" hidden="false" customHeight="true" outlineLevel="0" collapsed="false"/>
    <row r="144" customFormat="false" ht="21" hidden="false" customHeight="true" outlineLevel="0" collapsed="false"/>
    <row r="145" customFormat="false" ht="21" hidden="false" customHeight="true" outlineLevel="0" collapsed="false"/>
    <row r="146" customFormat="false" ht="21" hidden="false" customHeight="true" outlineLevel="0" collapsed="false"/>
    <row r="147" customFormat="false" ht="21" hidden="false" customHeight="true" outlineLevel="0" collapsed="false"/>
    <row r="148" customFormat="false" ht="21" hidden="false" customHeight="true" outlineLevel="0" collapsed="false"/>
    <row r="149" customFormat="false" ht="21" hidden="false" customHeight="true" outlineLevel="0" collapsed="false"/>
    <row r="150" customFormat="false" ht="21" hidden="false" customHeight="true" outlineLevel="0" collapsed="false"/>
    <row r="151" customFormat="false" ht="21" hidden="false" customHeight="true" outlineLevel="0" collapsed="false"/>
    <row r="152" customFormat="false" ht="21" hidden="false" customHeight="true" outlineLevel="0" collapsed="false"/>
    <row r="153" customFormat="false" ht="21" hidden="false" customHeight="true" outlineLevel="0" collapsed="false"/>
    <row r="154" customFormat="false" ht="21" hidden="false" customHeight="true" outlineLevel="0" collapsed="false"/>
    <row r="155" customFormat="false" ht="21" hidden="false" customHeight="true" outlineLevel="0" collapsed="false"/>
    <row r="156" customFormat="false" ht="21" hidden="false" customHeight="true" outlineLevel="0" collapsed="false"/>
    <row r="157" customFormat="false" ht="21" hidden="false" customHeight="true" outlineLevel="0" collapsed="false"/>
    <row r="158" customFormat="false" ht="21" hidden="false" customHeight="true" outlineLevel="0" collapsed="false"/>
    <row r="159" customFormat="false" ht="21" hidden="false" customHeight="true" outlineLevel="0" collapsed="false"/>
    <row r="160" customFormat="false" ht="21" hidden="false" customHeight="true" outlineLevel="0" collapsed="false"/>
    <row r="161" customFormat="false" ht="21" hidden="false" customHeight="true" outlineLevel="0" collapsed="false"/>
    <row r="162" customFormat="false" ht="21" hidden="false" customHeight="true" outlineLevel="0" collapsed="false"/>
    <row r="163" customFormat="false" ht="21" hidden="false" customHeight="true" outlineLevel="0" collapsed="false"/>
    <row r="164" customFormat="false" ht="21" hidden="false" customHeight="true" outlineLevel="0" collapsed="false"/>
    <row r="165" customFormat="false" ht="21" hidden="false" customHeight="true" outlineLevel="0" collapsed="false"/>
    <row r="166" customFormat="false" ht="21" hidden="false" customHeight="true" outlineLevel="0" collapsed="false"/>
    <row r="167" customFormat="false" ht="21" hidden="false" customHeight="true" outlineLevel="0" collapsed="false"/>
    <row r="168" customFormat="false" ht="21" hidden="false" customHeight="true" outlineLevel="0" collapsed="false"/>
    <row r="169" customFormat="false" ht="21" hidden="false" customHeight="true" outlineLevel="0" collapsed="false"/>
    <row r="170" customFormat="false" ht="21" hidden="false" customHeight="true" outlineLevel="0" collapsed="false"/>
    <row r="171" customFormat="false" ht="21" hidden="false" customHeight="true" outlineLevel="0" collapsed="false"/>
    <row r="172" customFormat="false" ht="21" hidden="false" customHeight="true" outlineLevel="0" collapsed="false"/>
    <row r="173" customFormat="false" ht="21" hidden="false" customHeight="true" outlineLevel="0" collapsed="false"/>
    <row r="174" customFormat="false" ht="21" hidden="false" customHeight="true" outlineLevel="0" collapsed="false"/>
    <row r="175" customFormat="false" ht="21" hidden="false" customHeight="true" outlineLevel="0" collapsed="false"/>
    <row r="176" customFormat="false" ht="21" hidden="false" customHeight="true" outlineLevel="0" collapsed="false"/>
    <row r="177" customFormat="false" ht="21" hidden="false" customHeight="true" outlineLevel="0" collapsed="false"/>
    <row r="178" customFormat="false" ht="21" hidden="false" customHeight="true" outlineLevel="0" collapsed="false"/>
    <row r="179" customFormat="false" ht="21" hidden="false" customHeight="true" outlineLevel="0" collapsed="false"/>
    <row r="180" customFormat="false" ht="21" hidden="false" customHeight="true" outlineLevel="0" collapsed="false"/>
    <row r="181" customFormat="false" ht="21" hidden="false" customHeight="true" outlineLevel="0" collapsed="false"/>
    <row r="182" customFormat="false" ht="21" hidden="false" customHeight="true" outlineLevel="0" collapsed="false"/>
    <row r="183" customFormat="false" ht="21" hidden="false" customHeight="true" outlineLevel="0" collapsed="false"/>
    <row r="184" customFormat="false" ht="21" hidden="false" customHeight="true" outlineLevel="0" collapsed="false"/>
    <row r="185" customFormat="false" ht="21" hidden="false" customHeight="true" outlineLevel="0" collapsed="false"/>
    <row r="186" customFormat="false" ht="21" hidden="false" customHeight="true" outlineLevel="0" collapsed="false"/>
    <row r="187" customFormat="false" ht="21" hidden="false" customHeight="true" outlineLevel="0" collapsed="false"/>
    <row r="188" customFormat="false" ht="21" hidden="false" customHeight="true" outlineLevel="0" collapsed="false"/>
    <row r="189" customFormat="false" ht="21" hidden="false" customHeight="true" outlineLevel="0" collapsed="false"/>
    <row r="190" customFormat="false" ht="21" hidden="false" customHeight="true" outlineLevel="0" collapsed="false"/>
    <row r="191" customFormat="false" ht="21" hidden="false" customHeight="true" outlineLevel="0" collapsed="false"/>
    <row r="192" customFormat="false" ht="21" hidden="false" customHeight="true" outlineLevel="0" collapsed="false"/>
    <row r="193" customFormat="false" ht="21" hidden="false" customHeight="true" outlineLevel="0" collapsed="false"/>
    <row r="194" customFormat="false" ht="21" hidden="false" customHeight="true" outlineLevel="0" collapsed="false"/>
    <row r="195" customFormat="false" ht="21" hidden="false" customHeight="true" outlineLevel="0" collapsed="false"/>
    <row r="196" customFormat="false" ht="21" hidden="false" customHeight="true" outlineLevel="0" collapsed="false"/>
    <row r="197" customFormat="false" ht="21" hidden="false" customHeight="true" outlineLevel="0" collapsed="false"/>
    <row r="198" customFormat="false" ht="21" hidden="false" customHeight="true" outlineLevel="0" collapsed="false"/>
    <row r="199" customFormat="false" ht="21" hidden="false" customHeight="true" outlineLevel="0" collapsed="false"/>
    <row r="200" customFormat="false" ht="21" hidden="false" customHeight="true" outlineLevel="0" collapsed="false"/>
    <row r="201" customFormat="false" ht="21" hidden="false" customHeight="true" outlineLevel="0" collapsed="false"/>
    <row r="202" customFormat="false" ht="21" hidden="false" customHeight="true" outlineLevel="0" collapsed="false"/>
  </sheetData>
  <printOptions headings="false" gridLines="false" gridLinesSet="true" horizontalCentered="true" verticalCentered="true"/>
  <pageMargins left="0" right="0" top="0.190277777777778" bottom="0" header="0.190277777777778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&amp;C&amp;20West Power Positions - Off Peak</oddHeader>
    <oddFooter/>
  </headerFooter>
  <colBreaks count="1" manualBreakCount="1">
    <brk id="23" man="true" max="65535" min="0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>
                <anchor moveWithCells="true" sizeWithCells="false">
                  <from>
                    <xdr:col>24</xdr:col>
                    <xdr:colOff>101520</xdr:colOff>
                    <xdr:row>3</xdr:row>
                    <xdr:rowOff>57240</xdr:rowOff>
                  </from>
                  <to>
                    <xdr:col>28</xdr:col>
                    <xdr:colOff>484560</xdr:colOff>
                    <xdr:row>5</xdr:row>
                    <xdr:rowOff>66960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Q50"/>
  <sheetViews>
    <sheetView showFormulas="false" showGridLines="true" showRowColHeaders="true" showZeros="true" rightToLeft="false" tabSelected="false" showOutlineSymbols="true" defaultGridColor="true" view="normal" topLeftCell="A4" colorId="64" zoomScale="50" zoomScaleNormal="50" zoomScalePageLayoutView="100" workbookViewId="0">
      <pane xSplit="1" ySplit="3" topLeftCell="DA14" activePane="bottomRight" state="frozen"/>
      <selection pane="topLeft" activeCell="A4" activeCellId="0" sqref="A4"/>
      <selection pane="topRight" activeCell="DA4" activeCellId="0" sqref="DA4"/>
      <selection pane="bottomLeft" activeCell="A14" activeCellId="0" sqref="A14"/>
      <selection pane="bottomRight" activeCell="DA31" activeCellId="1" sqref="H31:V31 DA31"/>
    </sheetView>
  </sheetViews>
  <sheetFormatPr defaultColWidth="9.0546875" defaultRowHeight="18" customHeight="true" zeroHeight="false" outlineLevelRow="0" outlineLevelCol="0"/>
  <cols>
    <col collapsed="false" customWidth="true" hidden="false" outlineLevel="0" max="1" min="1" style="1" width="28.99"/>
    <col collapsed="false" customWidth="true" hidden="true" outlineLevel="0" max="2" min="2" style="1" width="12.14"/>
    <col collapsed="false" customWidth="true" hidden="true" outlineLevel="0" max="3" min="3" style="2" width="12.14"/>
    <col collapsed="false" customWidth="true" hidden="true" outlineLevel="0" max="4" min="4" style="2" width="13.14"/>
    <col collapsed="false" customWidth="true" hidden="false" outlineLevel="0" max="5" min="5" style="2" width="13.14"/>
    <col collapsed="false" customWidth="true" hidden="false" outlineLevel="0" max="6" min="6" style="2" width="12.14"/>
    <col collapsed="false" customWidth="true" hidden="false" outlineLevel="0" max="9" min="7" style="2" width="13.85"/>
    <col collapsed="false" customWidth="true" hidden="false" outlineLevel="0" max="117" min="10" style="2" width="15.56"/>
    <col collapsed="false" customWidth="true" hidden="false" outlineLevel="0" max="119" min="118" style="2" width="12.14"/>
    <col collapsed="false" customWidth="true" hidden="false" outlineLevel="0" max="120" min="120" style="2" width="12.28"/>
    <col collapsed="false" customWidth="true" hidden="false" outlineLevel="0" max="124" min="121" style="2" width="12.14"/>
    <col collapsed="false" customWidth="true" hidden="false" outlineLevel="0" max="125" min="125" style="2" width="12.28"/>
    <col collapsed="false" customWidth="true" hidden="false" outlineLevel="0" max="126" min="126" style="2" width="12.14"/>
    <col collapsed="false" customWidth="true" hidden="false" outlineLevel="0" max="129" min="127" style="2" width="13.85"/>
    <col collapsed="false" customWidth="true" hidden="false" outlineLevel="0" max="138" min="130" style="2" width="12.14"/>
    <col collapsed="false" customWidth="true" hidden="false" outlineLevel="0" max="141" min="139" style="2" width="13.85"/>
    <col collapsed="false" customWidth="true" hidden="false" outlineLevel="0" max="150" min="142" style="2" width="12.14"/>
    <col collapsed="false" customWidth="true" hidden="false" outlineLevel="0" max="153" min="151" style="2" width="13.85"/>
    <col collapsed="false" customWidth="true" hidden="false" outlineLevel="0" max="162" min="154" style="2" width="12.14"/>
    <col collapsed="false" customWidth="true" hidden="false" outlineLevel="0" max="165" min="163" style="2" width="13.85"/>
    <col collapsed="false" customWidth="true" hidden="false" outlineLevel="0" max="174" min="166" style="2" width="12.14"/>
    <col collapsed="false" customWidth="true" hidden="false" outlineLevel="0" max="177" min="175" style="2" width="13.85"/>
    <col collapsed="false" customWidth="true" hidden="false" outlineLevel="0" max="186" min="178" style="0" width="12.14"/>
    <col collapsed="false" customWidth="true" hidden="false" outlineLevel="0" max="189" min="187" style="0" width="13.85"/>
    <col collapsed="false" customWidth="true" hidden="false" outlineLevel="0" max="198" min="190" style="0" width="12.14"/>
    <col collapsed="false" customWidth="true" hidden="false" outlineLevel="0" max="201" min="199" style="0" width="13.85"/>
    <col collapsed="false" customWidth="true" hidden="false" outlineLevel="0" max="210" min="202" style="0" width="12.14"/>
    <col collapsed="false" customWidth="true" hidden="false" outlineLevel="0" max="213" min="211" style="0" width="13.85"/>
    <col collapsed="false" customWidth="true" hidden="false" outlineLevel="0" max="222" min="214" style="0" width="12.14"/>
    <col collapsed="false" customWidth="true" hidden="false" outlineLevel="0" max="225" min="223" style="0" width="13.85"/>
    <col collapsed="false" customWidth="true" hidden="false" outlineLevel="0" max="234" min="226" style="0" width="12.14"/>
    <col collapsed="false" customWidth="true" hidden="false" outlineLevel="0" max="237" min="235" style="0" width="13.85"/>
    <col collapsed="false" customWidth="true" hidden="false" outlineLevel="0" max="239" min="238" style="0" width="14.7"/>
    <col collapsed="false" customWidth="true" hidden="false" outlineLevel="0" max="248" min="240" style="0" width="12.14"/>
  </cols>
  <sheetData>
    <row r="1" customFormat="false" ht="18" hidden="false" customHeight="false" outlineLevel="0" collapsed="false">
      <c r="B1" s="1" t="n">
        <v>2</v>
      </c>
      <c r="C1" s="2" t="n">
        <f aca="false">B1+1</f>
        <v>3</v>
      </c>
      <c r="D1" s="2" t="n">
        <f aca="false">C1+1</f>
        <v>4</v>
      </c>
      <c r="E1" s="2" t="n">
        <f aca="false">D1+1</f>
        <v>5</v>
      </c>
      <c r="F1" s="2" t="n">
        <f aca="false">E1+1</f>
        <v>6</v>
      </c>
      <c r="G1" s="2" t="n">
        <f aca="false">F1+1</f>
        <v>7</v>
      </c>
      <c r="H1" s="2" t="n">
        <f aca="false">G1+1</f>
        <v>8</v>
      </c>
      <c r="I1" s="2" t="n">
        <f aca="false">H1+1</f>
        <v>9</v>
      </c>
      <c r="J1" s="2" t="n">
        <f aca="false">I1+1</f>
        <v>10</v>
      </c>
      <c r="K1" s="2" t="n">
        <f aca="false">J1+1</f>
        <v>11</v>
      </c>
      <c r="L1" s="2" t="n">
        <f aca="false">K1+1</f>
        <v>12</v>
      </c>
      <c r="M1" s="2" t="n">
        <f aca="false">L1+1</f>
        <v>13</v>
      </c>
      <c r="N1" s="2" t="n">
        <f aca="false">M1+1</f>
        <v>14</v>
      </c>
      <c r="O1" s="2" t="n">
        <f aca="false">N1+1</f>
        <v>15</v>
      </c>
      <c r="P1" s="2" t="n">
        <f aca="false">O1+1</f>
        <v>16</v>
      </c>
      <c r="Q1" s="2" t="n">
        <f aca="false">P1+1</f>
        <v>17</v>
      </c>
      <c r="R1" s="2" t="n">
        <f aca="false">Q1+1</f>
        <v>18</v>
      </c>
      <c r="S1" s="2" t="n">
        <f aca="false">R1+1</f>
        <v>19</v>
      </c>
      <c r="T1" s="2" t="n">
        <f aca="false">S1+1</f>
        <v>20</v>
      </c>
      <c r="U1" s="2" t="n">
        <f aca="false">T1+1</f>
        <v>21</v>
      </c>
      <c r="V1" s="2" t="n">
        <f aca="false">U1+1</f>
        <v>22</v>
      </c>
      <c r="W1" s="2" t="n">
        <f aca="false">V1+1</f>
        <v>23</v>
      </c>
      <c r="X1" s="2" t="n">
        <f aca="false">W1+1</f>
        <v>24</v>
      </c>
      <c r="Y1" s="2" t="n">
        <f aca="false">X1+1</f>
        <v>25</v>
      </c>
      <c r="Z1" s="2" t="n">
        <f aca="false">Y1+1</f>
        <v>26</v>
      </c>
      <c r="AA1" s="2" t="n">
        <f aca="false">Z1+1</f>
        <v>27</v>
      </c>
      <c r="AB1" s="2" t="n">
        <f aca="false">AA1+1</f>
        <v>28</v>
      </c>
      <c r="AC1" s="2" t="n">
        <f aca="false">AB1+1</f>
        <v>29</v>
      </c>
      <c r="AD1" s="2" t="n">
        <f aca="false">AC1+1</f>
        <v>30</v>
      </c>
      <c r="AE1" s="2" t="n">
        <f aca="false">AD1+1</f>
        <v>31</v>
      </c>
      <c r="AF1" s="2" t="n">
        <f aca="false">AE1+1</f>
        <v>32</v>
      </c>
      <c r="AG1" s="2" t="n">
        <f aca="false">AF1+1</f>
        <v>33</v>
      </c>
      <c r="AH1" s="2" t="n">
        <f aca="false">AG1+1</f>
        <v>34</v>
      </c>
      <c r="AI1" s="2" t="n">
        <f aca="false">AH1+1</f>
        <v>35</v>
      </c>
      <c r="AJ1" s="2" t="n">
        <f aca="false">AI1+1</f>
        <v>36</v>
      </c>
      <c r="AK1" s="2" t="n">
        <f aca="false">AJ1+1</f>
        <v>37</v>
      </c>
      <c r="AL1" s="2" t="n">
        <f aca="false">AK1+1</f>
        <v>38</v>
      </c>
      <c r="AM1" s="2" t="n">
        <f aca="false">AL1+1</f>
        <v>39</v>
      </c>
      <c r="AN1" s="2" t="n">
        <f aca="false">AM1+1</f>
        <v>40</v>
      </c>
      <c r="AO1" s="2" t="n">
        <f aca="false">AN1+1</f>
        <v>41</v>
      </c>
      <c r="AP1" s="2" t="n">
        <f aca="false">AO1+1</f>
        <v>42</v>
      </c>
      <c r="AQ1" s="2" t="n">
        <f aca="false">AP1+1</f>
        <v>43</v>
      </c>
      <c r="AR1" s="2" t="n">
        <f aca="false">AQ1+1</f>
        <v>44</v>
      </c>
      <c r="AS1" s="2" t="n">
        <f aca="false">AR1+1</f>
        <v>45</v>
      </c>
      <c r="AT1" s="2" t="n">
        <f aca="false">AS1+1</f>
        <v>46</v>
      </c>
      <c r="AU1" s="2" t="n">
        <f aca="false">AT1+1</f>
        <v>47</v>
      </c>
      <c r="AV1" s="2" t="n">
        <f aca="false">AU1+1</f>
        <v>48</v>
      </c>
      <c r="AW1" s="2" t="n">
        <f aca="false">AV1+1</f>
        <v>49</v>
      </c>
      <c r="AX1" s="2" t="n">
        <f aca="false">AW1+1</f>
        <v>50</v>
      </c>
      <c r="AY1" s="2" t="n">
        <f aca="false">AX1+1</f>
        <v>51</v>
      </c>
      <c r="AZ1" s="2" t="n">
        <f aca="false">AY1+1</f>
        <v>52</v>
      </c>
      <c r="BA1" s="2" t="n">
        <f aca="false">AZ1+1</f>
        <v>53</v>
      </c>
      <c r="BB1" s="2" t="n">
        <f aca="false">BA1+1</f>
        <v>54</v>
      </c>
      <c r="BC1" s="2" t="n">
        <f aca="false">BB1+1</f>
        <v>55</v>
      </c>
      <c r="BD1" s="2" t="n">
        <f aca="false">BC1+1</f>
        <v>56</v>
      </c>
      <c r="BE1" s="2" t="n">
        <f aca="false">BD1+1</f>
        <v>57</v>
      </c>
      <c r="BF1" s="2" t="n">
        <f aca="false">BE1+1</f>
        <v>58</v>
      </c>
      <c r="BG1" s="2" t="n">
        <f aca="false">BF1+1</f>
        <v>59</v>
      </c>
      <c r="BH1" s="2" t="n">
        <f aca="false">BG1+1</f>
        <v>60</v>
      </c>
      <c r="BI1" s="2" t="n">
        <f aca="false">BH1+1</f>
        <v>61</v>
      </c>
      <c r="BJ1" s="2" t="n">
        <f aca="false">BI1+1</f>
        <v>62</v>
      </c>
      <c r="BK1" s="2" t="n">
        <f aca="false">BJ1+1</f>
        <v>63</v>
      </c>
      <c r="BL1" s="2" t="n">
        <f aca="false">BK1+1</f>
        <v>64</v>
      </c>
      <c r="BM1" s="2" t="n">
        <f aca="false">BL1+1</f>
        <v>65</v>
      </c>
      <c r="BN1" s="2" t="n">
        <f aca="false">BM1+1</f>
        <v>66</v>
      </c>
      <c r="BO1" s="2" t="n">
        <f aca="false">BN1+1</f>
        <v>67</v>
      </c>
      <c r="BP1" s="2" t="n">
        <f aca="false">BO1+1</f>
        <v>68</v>
      </c>
      <c r="BQ1" s="2" t="n">
        <f aca="false">BP1+1</f>
        <v>69</v>
      </c>
      <c r="BR1" s="2" t="n">
        <f aca="false">BQ1+1</f>
        <v>70</v>
      </c>
      <c r="BS1" s="2" t="n">
        <f aca="false">BR1+1</f>
        <v>71</v>
      </c>
      <c r="BT1" s="2" t="n">
        <f aca="false">BS1+1</f>
        <v>72</v>
      </c>
      <c r="BU1" s="2" t="n">
        <f aca="false">BT1+1</f>
        <v>73</v>
      </c>
      <c r="BV1" s="2" t="n">
        <f aca="false">BU1+1</f>
        <v>74</v>
      </c>
      <c r="BW1" s="2" t="n">
        <f aca="false">BV1+1</f>
        <v>75</v>
      </c>
      <c r="BX1" s="2" t="n">
        <f aca="false">BW1+1</f>
        <v>76</v>
      </c>
      <c r="BY1" s="2" t="n">
        <f aca="false">BX1+1</f>
        <v>77</v>
      </c>
      <c r="BZ1" s="2" t="n">
        <f aca="false">BY1+1</f>
        <v>78</v>
      </c>
      <c r="CA1" s="2" t="n">
        <f aca="false">BZ1+1</f>
        <v>79</v>
      </c>
      <c r="CB1" s="2" t="n">
        <f aca="false">CA1+1</f>
        <v>80</v>
      </c>
      <c r="CC1" s="2" t="n">
        <f aca="false">CB1+1</f>
        <v>81</v>
      </c>
      <c r="CD1" s="2" t="n">
        <f aca="false">CC1+1</f>
        <v>82</v>
      </c>
      <c r="CE1" s="2" t="n">
        <f aca="false">CD1+1</f>
        <v>83</v>
      </c>
      <c r="CF1" s="2" t="n">
        <f aca="false">CE1+1</f>
        <v>84</v>
      </c>
      <c r="CG1" s="2" t="n">
        <f aca="false">CF1+1</f>
        <v>85</v>
      </c>
      <c r="CH1" s="2" t="n">
        <f aca="false">CG1+1</f>
        <v>86</v>
      </c>
      <c r="CI1" s="2" t="n">
        <f aca="false">CH1+1</f>
        <v>87</v>
      </c>
      <c r="CJ1" s="2" t="n">
        <f aca="false">CI1+1</f>
        <v>88</v>
      </c>
      <c r="CK1" s="2" t="n">
        <f aca="false">CJ1+1</f>
        <v>89</v>
      </c>
      <c r="CL1" s="2" t="n">
        <f aca="false">CK1+1</f>
        <v>90</v>
      </c>
      <c r="CM1" s="2" t="n">
        <f aca="false">CL1+1</f>
        <v>91</v>
      </c>
      <c r="CN1" s="2" t="n">
        <f aca="false">CM1+1</f>
        <v>92</v>
      </c>
      <c r="CO1" s="2" t="n">
        <f aca="false">CN1+1</f>
        <v>93</v>
      </c>
      <c r="CP1" s="2" t="n">
        <f aca="false">CO1+1</f>
        <v>94</v>
      </c>
      <c r="CQ1" s="2" t="n">
        <f aca="false">CP1+1</f>
        <v>95</v>
      </c>
      <c r="CR1" s="2" t="n">
        <f aca="false">CQ1+1</f>
        <v>96</v>
      </c>
      <c r="CS1" s="2" t="n">
        <f aca="false">CR1+1</f>
        <v>97</v>
      </c>
      <c r="CT1" s="2" t="n">
        <f aca="false">CS1+1</f>
        <v>98</v>
      </c>
      <c r="CU1" s="2" t="n">
        <f aca="false">CT1+1</f>
        <v>99</v>
      </c>
      <c r="CV1" s="2" t="n">
        <f aca="false">CU1+1</f>
        <v>100</v>
      </c>
      <c r="CW1" s="2" t="n">
        <f aca="false">CV1+1</f>
        <v>101</v>
      </c>
      <c r="CX1" s="2" t="n">
        <f aca="false">CW1+1</f>
        <v>102</v>
      </c>
      <c r="CY1" s="2" t="n">
        <f aca="false">CX1+1</f>
        <v>103</v>
      </c>
      <c r="CZ1" s="2" t="n">
        <f aca="false">CY1+1</f>
        <v>104</v>
      </c>
      <c r="DA1" s="2" t="n">
        <f aca="false">CZ1+1</f>
        <v>105</v>
      </c>
      <c r="DB1" s="2" t="n">
        <f aca="false">DA1+1</f>
        <v>106</v>
      </c>
      <c r="DC1" s="2" t="n">
        <f aca="false">DB1+1</f>
        <v>107</v>
      </c>
      <c r="DD1" s="2" t="n">
        <f aca="false">DC1+1</f>
        <v>108</v>
      </c>
      <c r="DE1" s="2" t="n">
        <f aca="false">DD1+1</f>
        <v>109</v>
      </c>
      <c r="DF1" s="2" t="n">
        <f aca="false">DE1+1</f>
        <v>110</v>
      </c>
      <c r="DG1" s="2" t="n">
        <f aca="false">DF1+1</f>
        <v>111</v>
      </c>
      <c r="DH1" s="2" t="n">
        <f aca="false">DG1+1</f>
        <v>112</v>
      </c>
      <c r="DI1" s="2" t="n">
        <f aca="false">DH1+1</f>
        <v>113</v>
      </c>
      <c r="DJ1" s="2" t="n">
        <f aca="false">DI1+1</f>
        <v>114</v>
      </c>
      <c r="DK1" s="2" t="n">
        <f aca="false">DJ1+1</f>
        <v>115</v>
      </c>
      <c r="DL1" s="2" t="n">
        <f aca="false">DK1+1</f>
        <v>116</v>
      </c>
      <c r="DM1" s="2" t="n">
        <f aca="false">DL1+1</f>
        <v>117</v>
      </c>
      <c r="DN1" s="2" t="n">
        <f aca="false">DM1+1</f>
        <v>118</v>
      </c>
      <c r="DO1" s="2" t="n">
        <f aca="false">DN1+1</f>
        <v>119</v>
      </c>
      <c r="DP1" s="2" t="n">
        <f aca="false">DO1+1</f>
        <v>120</v>
      </c>
      <c r="DQ1" s="2" t="n">
        <f aca="false">DP1+1</f>
        <v>121</v>
      </c>
      <c r="DR1" s="2" t="n">
        <f aca="false">DQ1+1</f>
        <v>122</v>
      </c>
      <c r="DS1" s="2" t="n">
        <f aca="false">DR1+1</f>
        <v>123</v>
      </c>
      <c r="DT1" s="2" t="n">
        <f aca="false">DS1+1</f>
        <v>124</v>
      </c>
      <c r="DU1" s="2" t="n">
        <f aca="false">DT1+1</f>
        <v>125</v>
      </c>
      <c r="DV1" s="2" t="n">
        <f aca="false">DU1+1</f>
        <v>126</v>
      </c>
      <c r="DW1" s="2" t="n">
        <f aca="false">DV1+1</f>
        <v>127</v>
      </c>
      <c r="DX1" s="2" t="n">
        <f aca="false">DW1+1</f>
        <v>128</v>
      </c>
      <c r="DY1" s="2" t="n">
        <f aca="false">DX1+1</f>
        <v>129</v>
      </c>
      <c r="DZ1" s="2" t="n">
        <f aca="false">DY1+1</f>
        <v>130</v>
      </c>
      <c r="EA1" s="2" t="n">
        <f aca="false">DZ1+1</f>
        <v>131</v>
      </c>
      <c r="EB1" s="2" t="n">
        <f aca="false">EA1+1</f>
        <v>132</v>
      </c>
      <c r="EC1" s="2" t="n">
        <f aca="false">EB1+1</f>
        <v>133</v>
      </c>
      <c r="ED1" s="2" t="n">
        <f aca="false">EC1+1</f>
        <v>134</v>
      </c>
      <c r="EE1" s="2" t="n">
        <f aca="false">ED1+1</f>
        <v>135</v>
      </c>
      <c r="EF1" s="2" t="n">
        <f aca="false">EE1+1</f>
        <v>136</v>
      </c>
      <c r="EG1" s="2" t="n">
        <f aca="false">EF1+1</f>
        <v>137</v>
      </c>
      <c r="EH1" s="2" t="n">
        <f aca="false">EG1+1</f>
        <v>138</v>
      </c>
      <c r="EI1" s="2" t="n">
        <f aca="false">EH1+1</f>
        <v>139</v>
      </c>
      <c r="EJ1" s="2" t="n">
        <f aca="false">EI1+1</f>
        <v>140</v>
      </c>
      <c r="EK1" s="2" t="n">
        <f aca="false">EJ1+1</f>
        <v>141</v>
      </c>
      <c r="EL1" s="2" t="n">
        <f aca="false">EK1+1</f>
        <v>142</v>
      </c>
      <c r="EM1" s="2" t="n">
        <f aca="false">EL1+1</f>
        <v>143</v>
      </c>
      <c r="EN1" s="2" t="n">
        <f aca="false">EM1+1</f>
        <v>144</v>
      </c>
      <c r="EO1" s="2" t="n">
        <f aca="false">EN1+1</f>
        <v>145</v>
      </c>
      <c r="EP1" s="2" t="n">
        <f aca="false">EO1+1</f>
        <v>146</v>
      </c>
      <c r="EQ1" s="2" t="n">
        <f aca="false">EP1+1</f>
        <v>147</v>
      </c>
      <c r="ER1" s="2" t="n">
        <f aca="false">EQ1+1</f>
        <v>148</v>
      </c>
      <c r="ES1" s="2" t="n">
        <f aca="false">ER1+1</f>
        <v>149</v>
      </c>
      <c r="ET1" s="2" t="n">
        <f aca="false">ES1+1</f>
        <v>150</v>
      </c>
      <c r="EU1" s="2" t="n">
        <f aca="false">ET1+1</f>
        <v>151</v>
      </c>
      <c r="EV1" s="2" t="n">
        <f aca="false">EU1+1</f>
        <v>152</v>
      </c>
      <c r="EW1" s="2" t="n">
        <f aca="false">EV1+1</f>
        <v>153</v>
      </c>
      <c r="EX1" s="2" t="n">
        <f aca="false">EW1+1</f>
        <v>154</v>
      </c>
      <c r="EY1" s="2" t="n">
        <f aca="false">EX1+1</f>
        <v>155</v>
      </c>
      <c r="EZ1" s="2" t="n">
        <f aca="false">EY1+1</f>
        <v>156</v>
      </c>
      <c r="FA1" s="2" t="n">
        <f aca="false">EZ1+1</f>
        <v>157</v>
      </c>
      <c r="FB1" s="2" t="n">
        <f aca="false">FA1+1</f>
        <v>158</v>
      </c>
      <c r="FC1" s="2" t="n">
        <f aca="false">FB1+1</f>
        <v>159</v>
      </c>
      <c r="FD1" s="2" t="n">
        <f aca="false">FC1+1</f>
        <v>160</v>
      </c>
      <c r="FE1" s="2" t="n">
        <f aca="false">FD1+1</f>
        <v>161</v>
      </c>
      <c r="FF1" s="2" t="n">
        <f aca="false">FE1+1</f>
        <v>162</v>
      </c>
      <c r="FG1" s="2" t="n">
        <f aca="false">FF1+1</f>
        <v>163</v>
      </c>
      <c r="FH1" s="2" t="n">
        <f aca="false">FG1+1</f>
        <v>164</v>
      </c>
      <c r="FI1" s="2" t="n">
        <f aca="false">FH1+1</f>
        <v>165</v>
      </c>
      <c r="FJ1" s="2" t="n">
        <f aca="false">FI1+1</f>
        <v>166</v>
      </c>
      <c r="FK1" s="2" t="n">
        <f aca="false">FJ1+1</f>
        <v>167</v>
      </c>
      <c r="FL1" s="2" t="n">
        <f aca="false">FK1+1</f>
        <v>168</v>
      </c>
      <c r="FM1" s="2" t="n">
        <f aca="false">FL1+1</f>
        <v>169</v>
      </c>
      <c r="FN1" s="2" t="n">
        <f aca="false">FM1+1</f>
        <v>170</v>
      </c>
      <c r="FO1" s="2" t="n">
        <f aca="false">FN1+1</f>
        <v>171</v>
      </c>
      <c r="FP1" s="2" t="n">
        <f aca="false">FO1+1</f>
        <v>172</v>
      </c>
      <c r="FQ1" s="2" t="n">
        <f aca="false">FP1+1</f>
        <v>173</v>
      </c>
      <c r="FR1" s="2" t="n">
        <f aca="false">FQ1+1</f>
        <v>174</v>
      </c>
      <c r="FS1" s="2" t="n">
        <f aca="false">FR1+1</f>
        <v>175</v>
      </c>
      <c r="FT1" s="2" t="n">
        <f aca="false">FS1+1</f>
        <v>176</v>
      </c>
      <c r="FU1" s="2" t="n">
        <f aca="false">FT1+1</f>
        <v>177</v>
      </c>
      <c r="FV1" s="0" t="n">
        <f aca="false">FU1+1</f>
        <v>178</v>
      </c>
      <c r="FW1" s="0" t="n">
        <f aca="false">FV1+1</f>
        <v>179</v>
      </c>
      <c r="FX1" s="0" t="n">
        <f aca="false">FW1+1</f>
        <v>180</v>
      </c>
      <c r="FY1" s="0" t="n">
        <f aca="false">FX1+1</f>
        <v>181</v>
      </c>
      <c r="FZ1" s="0" t="n">
        <f aca="false">FY1+1</f>
        <v>182</v>
      </c>
      <c r="GA1" s="0" t="n">
        <f aca="false">FZ1+1</f>
        <v>183</v>
      </c>
      <c r="GB1" s="0" t="n">
        <f aca="false">GA1+1</f>
        <v>184</v>
      </c>
      <c r="GC1" s="0" t="n">
        <f aca="false">GB1+1</f>
        <v>185</v>
      </c>
      <c r="GD1" s="0" t="n">
        <f aca="false">GC1+1</f>
        <v>186</v>
      </c>
      <c r="GE1" s="0" t="n">
        <f aca="false">GD1+1</f>
        <v>187</v>
      </c>
      <c r="GF1" s="0" t="n">
        <f aca="false">GE1+1</f>
        <v>188</v>
      </c>
      <c r="GG1" s="0" t="n">
        <f aca="false">GF1+1</f>
        <v>189</v>
      </c>
      <c r="GH1" s="0" t="n">
        <f aca="false">GG1+1</f>
        <v>190</v>
      </c>
      <c r="GI1" s="0" t="n">
        <f aca="false">GH1+1</f>
        <v>191</v>
      </c>
      <c r="GJ1" s="0" t="n">
        <f aca="false">GI1+1</f>
        <v>192</v>
      </c>
      <c r="GK1" s="0" t="n">
        <f aca="false">GJ1+1</f>
        <v>193</v>
      </c>
      <c r="GL1" s="0" t="n">
        <f aca="false">GK1+1</f>
        <v>194</v>
      </c>
      <c r="GM1" s="0" t="n">
        <f aca="false">GL1+1</f>
        <v>195</v>
      </c>
      <c r="GN1" s="0" t="n">
        <f aca="false">GM1+1</f>
        <v>196</v>
      </c>
      <c r="GO1" s="0" t="n">
        <f aca="false">GN1+1</f>
        <v>197</v>
      </c>
      <c r="GP1" s="0" t="n">
        <f aca="false">GO1+1</f>
        <v>198</v>
      </c>
      <c r="GQ1" s="0" t="n">
        <f aca="false">GP1+1</f>
        <v>199</v>
      </c>
      <c r="GR1" s="0" t="n">
        <f aca="false">GQ1+1</f>
        <v>200</v>
      </c>
      <c r="GS1" s="0" t="n">
        <f aca="false">GR1+1</f>
        <v>201</v>
      </c>
      <c r="GT1" s="0" t="n">
        <f aca="false">GS1+1</f>
        <v>202</v>
      </c>
      <c r="GU1" s="0" t="n">
        <f aca="false">GT1+1</f>
        <v>203</v>
      </c>
      <c r="GV1" s="0" t="n">
        <f aca="false">GU1+1</f>
        <v>204</v>
      </c>
      <c r="GW1" s="0" t="n">
        <f aca="false">GV1+1</f>
        <v>205</v>
      </c>
      <c r="GX1" s="0" t="n">
        <f aca="false">GW1+1</f>
        <v>206</v>
      </c>
      <c r="GY1" s="0" t="n">
        <f aca="false">GX1+1</f>
        <v>207</v>
      </c>
      <c r="GZ1" s="0" t="n">
        <f aca="false">GY1+1</f>
        <v>208</v>
      </c>
      <c r="HA1" s="0" t="n">
        <f aca="false">GZ1+1</f>
        <v>209</v>
      </c>
      <c r="HB1" s="0" t="n">
        <f aca="false">HA1+1</f>
        <v>210</v>
      </c>
      <c r="HC1" s="0" t="n">
        <f aca="false">HB1+1</f>
        <v>211</v>
      </c>
      <c r="HD1" s="0" t="n">
        <f aca="false">HC1+1</f>
        <v>212</v>
      </c>
      <c r="HE1" s="0" t="n">
        <f aca="false">HD1+1</f>
        <v>213</v>
      </c>
      <c r="HF1" s="0" t="n">
        <f aca="false">HE1+1</f>
        <v>214</v>
      </c>
      <c r="HG1" s="0" t="n">
        <f aca="false">HF1+1</f>
        <v>215</v>
      </c>
      <c r="HH1" s="0" t="n">
        <f aca="false">HG1+1</f>
        <v>216</v>
      </c>
      <c r="HI1" s="0" t="n">
        <f aca="false">HH1+1</f>
        <v>217</v>
      </c>
      <c r="HJ1" s="0" t="n">
        <f aca="false">HI1+1</f>
        <v>218</v>
      </c>
      <c r="HK1" s="0" t="n">
        <f aca="false">HJ1+1</f>
        <v>219</v>
      </c>
      <c r="HL1" s="0" t="n">
        <f aca="false">HK1+1</f>
        <v>220</v>
      </c>
      <c r="HM1" s="0" t="n">
        <f aca="false">HL1+1</f>
        <v>221</v>
      </c>
      <c r="HN1" s="0" t="n">
        <f aca="false">HM1+1</f>
        <v>222</v>
      </c>
      <c r="HO1" s="0" t="n">
        <f aca="false">HN1+1</f>
        <v>223</v>
      </c>
      <c r="HP1" s="0" t="n">
        <f aca="false">HO1+1</f>
        <v>224</v>
      </c>
      <c r="HQ1" s="0" t="n">
        <f aca="false">HP1+1</f>
        <v>225</v>
      </c>
      <c r="HR1" s="0" t="n">
        <f aca="false">HQ1+1</f>
        <v>226</v>
      </c>
      <c r="HS1" s="0" t="n">
        <f aca="false">HR1+1</f>
        <v>227</v>
      </c>
      <c r="HT1" s="0" t="n">
        <f aca="false">HS1+1</f>
        <v>228</v>
      </c>
      <c r="HU1" s="0" t="n">
        <f aca="false">HT1+1</f>
        <v>229</v>
      </c>
      <c r="HV1" s="0" t="n">
        <f aca="false">HU1+1</f>
        <v>230</v>
      </c>
      <c r="HW1" s="0" t="n">
        <f aca="false">HV1+1</f>
        <v>231</v>
      </c>
      <c r="HX1" s="0" t="n">
        <f aca="false">HW1+1</f>
        <v>232</v>
      </c>
      <c r="HY1" s="0" t="n">
        <f aca="false">HX1+1</f>
        <v>233</v>
      </c>
      <c r="HZ1" s="0" t="n">
        <f aca="false">HY1+1</f>
        <v>234</v>
      </c>
      <c r="IA1" s="0" t="n">
        <f aca="false">HZ1+1</f>
        <v>235</v>
      </c>
      <c r="IB1" s="0" t="n">
        <f aca="false">IA1+1</f>
        <v>236</v>
      </c>
      <c r="IC1" s="0" t="n">
        <f aca="false">IB1+1</f>
        <v>237</v>
      </c>
    </row>
    <row r="2" customFormat="false" ht="18" hidden="false" customHeight="false" outlineLevel="0" collapsed="false">
      <c r="B2" s="174" t="n">
        <f aca="false">'Import Peak'!B1</f>
        <v>37012</v>
      </c>
      <c r="C2" s="174" t="n">
        <f aca="false">'Import Peak'!C1</f>
        <v>37043</v>
      </c>
      <c r="D2" s="174" t="n">
        <f aca="false">'Import Peak'!D1</f>
        <v>37073</v>
      </c>
      <c r="E2" s="174" t="n">
        <f aca="false">'Import Peak'!E1</f>
        <v>37104</v>
      </c>
      <c r="F2" s="174" t="n">
        <f aca="false">'Import Peak'!F1</f>
        <v>37135</v>
      </c>
      <c r="G2" s="174" t="n">
        <f aca="false">'Import Peak'!G1</f>
        <v>37165</v>
      </c>
      <c r="H2" s="174" t="n">
        <f aca="false">'Import Peak'!H1</f>
        <v>37196</v>
      </c>
      <c r="I2" s="174" t="n">
        <f aca="false">'Import Peak'!I1</f>
        <v>37226</v>
      </c>
      <c r="J2" s="174" t="n">
        <f aca="false">'Import Peak'!J1</f>
        <v>37257</v>
      </c>
      <c r="K2" s="174" t="n">
        <f aca="false">'Import Peak'!K1</f>
        <v>37288</v>
      </c>
      <c r="L2" s="174" t="n">
        <f aca="false">'Import Peak'!L1</f>
        <v>37316</v>
      </c>
      <c r="M2" s="174" t="n">
        <f aca="false">'Import Peak'!M1</f>
        <v>37347</v>
      </c>
      <c r="N2" s="174" t="n">
        <f aca="false">'Import Peak'!N1</f>
        <v>37377</v>
      </c>
      <c r="O2" s="174" t="n">
        <f aca="false">'Import Peak'!O1</f>
        <v>37408</v>
      </c>
      <c r="P2" s="174" t="n">
        <f aca="false">'Import Peak'!P1</f>
        <v>37438</v>
      </c>
      <c r="Q2" s="174" t="n">
        <f aca="false">'Import Peak'!Q1</f>
        <v>37469</v>
      </c>
      <c r="R2" s="174" t="n">
        <f aca="false">'Import Peak'!R1</f>
        <v>37500</v>
      </c>
      <c r="S2" s="174" t="n">
        <f aca="false">'Import Peak'!S1</f>
        <v>37530</v>
      </c>
      <c r="T2" s="174" t="n">
        <f aca="false">'Import Peak'!T1</f>
        <v>37561</v>
      </c>
      <c r="U2" s="174" t="n">
        <f aca="false">'Import Peak'!U1</f>
        <v>37591</v>
      </c>
      <c r="V2" s="174" t="n">
        <f aca="false">'Import Peak'!V1</f>
        <v>37622</v>
      </c>
      <c r="W2" s="174" t="n">
        <f aca="false">'Import Peak'!W1</f>
        <v>37653</v>
      </c>
      <c r="X2" s="174" t="n">
        <f aca="false">'Import Peak'!X1</f>
        <v>37681</v>
      </c>
      <c r="Y2" s="174" t="n">
        <f aca="false">'Import Peak'!Y1</f>
        <v>37712</v>
      </c>
      <c r="Z2" s="174" t="n">
        <f aca="false">'Import Peak'!Z1</f>
        <v>37742</v>
      </c>
      <c r="AA2" s="174" t="n">
        <f aca="false">'Import Peak'!AA1</f>
        <v>37773</v>
      </c>
      <c r="AB2" s="174" t="n">
        <f aca="false">'Import Peak'!AB1</f>
        <v>37803</v>
      </c>
      <c r="AC2" s="174" t="n">
        <f aca="false">'Import Peak'!AC1</f>
        <v>37834</v>
      </c>
      <c r="AD2" s="174" t="n">
        <f aca="false">'Import Peak'!AD1</f>
        <v>37865</v>
      </c>
      <c r="AE2" s="174" t="n">
        <f aca="false">'Import Peak'!AE1</f>
        <v>37895</v>
      </c>
      <c r="AF2" s="174" t="n">
        <f aca="false">'Import Peak'!AF1</f>
        <v>37926</v>
      </c>
      <c r="AG2" s="174" t="n">
        <f aca="false">'Import Peak'!AG1</f>
        <v>37956</v>
      </c>
      <c r="AH2" s="174" t="n">
        <f aca="false">'Import Peak'!AH1</f>
        <v>37987</v>
      </c>
      <c r="AI2" s="174" t="n">
        <f aca="false">'Import Peak'!AI1</f>
        <v>38018</v>
      </c>
      <c r="AJ2" s="174" t="n">
        <f aca="false">'Import Peak'!AJ1</f>
        <v>38047</v>
      </c>
      <c r="AK2" s="174" t="n">
        <f aca="false">'Import Peak'!AK1</f>
        <v>38078</v>
      </c>
      <c r="AL2" s="174" t="n">
        <f aca="false">'Import Peak'!AL1</f>
        <v>38108</v>
      </c>
      <c r="AM2" s="174" t="n">
        <f aca="false">'Import Peak'!AM1</f>
        <v>38139</v>
      </c>
      <c r="AN2" s="174" t="n">
        <f aca="false">'Import Peak'!AN1</f>
        <v>38169</v>
      </c>
      <c r="AO2" s="174" t="n">
        <f aca="false">'Import Peak'!AO1</f>
        <v>38200</v>
      </c>
      <c r="AP2" s="174" t="n">
        <f aca="false">'Import Peak'!AP1</f>
        <v>38231</v>
      </c>
      <c r="AQ2" s="174" t="n">
        <f aca="false">'Import Peak'!AQ1</f>
        <v>38261</v>
      </c>
      <c r="AR2" s="174" t="n">
        <f aca="false">'Import Peak'!AR1</f>
        <v>38292</v>
      </c>
      <c r="AS2" s="174" t="n">
        <f aca="false">'Import Peak'!AS1</f>
        <v>38322</v>
      </c>
      <c r="AT2" s="174" t="n">
        <f aca="false">'Import Peak'!AT1</f>
        <v>38353</v>
      </c>
      <c r="AU2" s="174" t="n">
        <f aca="false">'Import Peak'!AU1</f>
        <v>38384</v>
      </c>
      <c r="AV2" s="174" t="n">
        <f aca="false">'Import Peak'!AV1</f>
        <v>38412</v>
      </c>
      <c r="AW2" s="174" t="n">
        <f aca="false">'Import Peak'!AW1</f>
        <v>38443</v>
      </c>
      <c r="AX2" s="174" t="n">
        <f aca="false">'Import Peak'!AX1</f>
        <v>38473</v>
      </c>
      <c r="AY2" s="174" t="n">
        <f aca="false">'Import Peak'!AY1</f>
        <v>38504</v>
      </c>
      <c r="AZ2" s="174" t="n">
        <f aca="false">'Import Peak'!AZ1</f>
        <v>38534</v>
      </c>
      <c r="BA2" s="174" t="n">
        <f aca="false">'Import Peak'!BA1</f>
        <v>38565</v>
      </c>
      <c r="BB2" s="174" t="n">
        <f aca="false">'Import Peak'!BB1</f>
        <v>38596</v>
      </c>
      <c r="BC2" s="174" t="n">
        <f aca="false">'Import Peak'!BC1</f>
        <v>38626</v>
      </c>
      <c r="BD2" s="174" t="n">
        <f aca="false">'Import Peak'!BD1</f>
        <v>38657</v>
      </c>
      <c r="BE2" s="174" t="n">
        <f aca="false">'Import Peak'!BE1</f>
        <v>38687</v>
      </c>
      <c r="BF2" s="174" t="n">
        <f aca="false">'Import Peak'!BF1</f>
        <v>38718</v>
      </c>
      <c r="BG2" s="174" t="n">
        <f aca="false">'Import Peak'!BG1</f>
        <v>38749</v>
      </c>
      <c r="BH2" s="174" t="n">
        <f aca="false">'Import Peak'!BH1</f>
        <v>38777</v>
      </c>
      <c r="BI2" s="174" t="n">
        <f aca="false">'Import Peak'!BI1</f>
        <v>38808</v>
      </c>
      <c r="BJ2" s="174" t="n">
        <f aca="false">'Import Peak'!BJ1</f>
        <v>38838</v>
      </c>
      <c r="BK2" s="174" t="n">
        <f aca="false">'Import Peak'!BK1</f>
        <v>38869</v>
      </c>
      <c r="BL2" s="174" t="n">
        <f aca="false">'Import Peak'!BL1</f>
        <v>38899</v>
      </c>
      <c r="BM2" s="174" t="n">
        <f aca="false">'Import Peak'!BM1</f>
        <v>38930</v>
      </c>
      <c r="BN2" s="174" t="n">
        <f aca="false">'Import Peak'!BN1</f>
        <v>38961</v>
      </c>
      <c r="BO2" s="174" t="n">
        <f aca="false">'Import Peak'!BO1</f>
        <v>38991</v>
      </c>
      <c r="BP2" s="174" t="n">
        <f aca="false">'Import Peak'!BP1</f>
        <v>39022</v>
      </c>
      <c r="BQ2" s="174" t="n">
        <f aca="false">'Import Peak'!BQ1</f>
        <v>39052</v>
      </c>
      <c r="BR2" s="174" t="n">
        <f aca="false">'Import Peak'!BR1</f>
        <v>39083</v>
      </c>
      <c r="BS2" s="174" t="n">
        <f aca="false">'Import Peak'!BS1</f>
        <v>39114</v>
      </c>
      <c r="BT2" s="174" t="n">
        <f aca="false">'Import Peak'!BT1</f>
        <v>39142</v>
      </c>
      <c r="BU2" s="174" t="n">
        <f aca="false">'Import Peak'!BU1</f>
        <v>39173</v>
      </c>
      <c r="BV2" s="174" t="n">
        <f aca="false">'Import Peak'!BV1</f>
        <v>39203</v>
      </c>
      <c r="BW2" s="174" t="n">
        <f aca="false">'Import Peak'!BW1</f>
        <v>39234</v>
      </c>
      <c r="BX2" s="174" t="n">
        <f aca="false">'Import Peak'!BX1</f>
        <v>39264</v>
      </c>
      <c r="BY2" s="174" t="n">
        <f aca="false">'Import Peak'!BY1</f>
        <v>39295</v>
      </c>
      <c r="BZ2" s="174" t="n">
        <f aca="false">'Import Peak'!BZ1</f>
        <v>39326</v>
      </c>
      <c r="CA2" s="174" t="n">
        <f aca="false">'Import Peak'!CA1</f>
        <v>39356</v>
      </c>
      <c r="CB2" s="174" t="n">
        <f aca="false">'Import Peak'!CB1</f>
        <v>39387</v>
      </c>
      <c r="CC2" s="174" t="n">
        <f aca="false">'Import Peak'!CC1</f>
        <v>39417</v>
      </c>
      <c r="CD2" s="174" t="n">
        <f aca="false">'Import Peak'!CD1</f>
        <v>39448</v>
      </c>
      <c r="CE2" s="174" t="n">
        <f aca="false">'Import Peak'!CE1</f>
        <v>39479</v>
      </c>
      <c r="CF2" s="174" t="n">
        <f aca="false">'Import Peak'!CF1</f>
        <v>39508</v>
      </c>
      <c r="CG2" s="174" t="n">
        <f aca="false">'Import Peak'!CG1</f>
        <v>39539</v>
      </c>
      <c r="CH2" s="174" t="n">
        <f aca="false">'Import Peak'!CH1</f>
        <v>39569</v>
      </c>
      <c r="CI2" s="174" t="n">
        <f aca="false">'Import Peak'!CI1</f>
        <v>39600</v>
      </c>
      <c r="CJ2" s="174" t="n">
        <f aca="false">'Import Peak'!CJ1</f>
        <v>39630</v>
      </c>
      <c r="CK2" s="174" t="n">
        <f aca="false">'Import Peak'!CK1</f>
        <v>39661</v>
      </c>
      <c r="CL2" s="174" t="n">
        <f aca="false">'Import Peak'!CL1</f>
        <v>39692</v>
      </c>
      <c r="CM2" s="174" t="n">
        <f aca="false">'Import Peak'!CM1</f>
        <v>39722</v>
      </c>
      <c r="CN2" s="174" t="n">
        <f aca="false">'Import Peak'!CN1</f>
        <v>39753</v>
      </c>
      <c r="CO2" s="174" t="n">
        <f aca="false">'Import Peak'!CO1</f>
        <v>39783</v>
      </c>
      <c r="CP2" s="174" t="n">
        <f aca="false">'Import Peak'!CP1</f>
        <v>39814</v>
      </c>
      <c r="CQ2" s="174" t="n">
        <f aca="false">'Import Peak'!CQ1</f>
        <v>39845</v>
      </c>
      <c r="CR2" s="174" t="n">
        <f aca="false">'Import Peak'!CR1</f>
        <v>39873</v>
      </c>
      <c r="CS2" s="174" t="n">
        <f aca="false">'Import Peak'!CS1</f>
        <v>39904</v>
      </c>
      <c r="CT2" s="174" t="n">
        <f aca="false">'Import Peak'!CT1</f>
        <v>39934</v>
      </c>
      <c r="CU2" s="174" t="n">
        <f aca="false">'Import Peak'!CU1</f>
        <v>39965</v>
      </c>
      <c r="CV2" s="174" t="n">
        <f aca="false">'Import Peak'!CV1</f>
        <v>39995</v>
      </c>
      <c r="CW2" s="174" t="n">
        <f aca="false">'Import Peak'!CW1</f>
        <v>40026</v>
      </c>
      <c r="CX2" s="174" t="n">
        <f aca="false">'Import Peak'!CX1</f>
        <v>40057</v>
      </c>
      <c r="CY2" s="174" t="n">
        <f aca="false">'Import Peak'!CY1</f>
        <v>40087</v>
      </c>
      <c r="CZ2" s="174" t="n">
        <f aca="false">'Import Peak'!CZ1</f>
        <v>40118</v>
      </c>
      <c r="DA2" s="174" t="n">
        <f aca="false">'Import Peak'!DA1</f>
        <v>40148</v>
      </c>
      <c r="DB2" s="174" t="n">
        <f aca="false">'Import Peak'!DB1</f>
        <v>40179</v>
      </c>
      <c r="DC2" s="174" t="n">
        <f aca="false">'Import Peak'!DC1</f>
        <v>40210</v>
      </c>
      <c r="DD2" s="174" t="n">
        <f aca="false">'Import Peak'!DD1</f>
        <v>40238</v>
      </c>
      <c r="DE2" s="174" t="n">
        <f aca="false">'Import Peak'!DE1</f>
        <v>40269</v>
      </c>
      <c r="DF2" s="174" t="n">
        <f aca="false">'Import Peak'!DF1</f>
        <v>40299</v>
      </c>
      <c r="DG2" s="174" t="n">
        <f aca="false">'Import Peak'!DG1</f>
        <v>40330</v>
      </c>
      <c r="DH2" s="174" t="n">
        <f aca="false">'Import Peak'!DH1</f>
        <v>40360</v>
      </c>
      <c r="DI2" s="174" t="n">
        <f aca="false">'Import Peak'!DI1</f>
        <v>40391</v>
      </c>
      <c r="DJ2" s="174" t="n">
        <f aca="false">'Import Peak'!DJ1</f>
        <v>40422</v>
      </c>
      <c r="DK2" s="174" t="n">
        <f aca="false">'Import Peak'!DK1</f>
        <v>40452</v>
      </c>
      <c r="DL2" s="174" t="n">
        <f aca="false">'Import Peak'!DL1</f>
        <v>40483</v>
      </c>
      <c r="DM2" s="174" t="n">
        <f aca="false">'Import Peak'!DM1</f>
        <v>40513</v>
      </c>
      <c r="DN2" s="174" t="n">
        <f aca="false">'Import Peak'!DN1</f>
        <v>40544</v>
      </c>
      <c r="DO2" s="174" t="n">
        <f aca="false">'Import Peak'!DO1</f>
        <v>40575</v>
      </c>
      <c r="DP2" s="174" t="n">
        <f aca="false">'Import Peak'!DP1</f>
        <v>40603</v>
      </c>
      <c r="DQ2" s="174" t="n">
        <f aca="false">'Import Peak'!DQ1</f>
        <v>40634</v>
      </c>
      <c r="DR2" s="174" t="n">
        <f aca="false">'Import Peak'!DR1</f>
        <v>40664</v>
      </c>
      <c r="DS2" s="174" t="n">
        <f aca="false">'Import Peak'!DS1</f>
        <v>40695</v>
      </c>
      <c r="DT2" s="174" t="n">
        <f aca="false">'Import Peak'!DT1</f>
        <v>40725</v>
      </c>
      <c r="DU2" s="174" t="n">
        <f aca="false">'Import Peak'!DU1</f>
        <v>40756</v>
      </c>
      <c r="DV2" s="174" t="n">
        <f aca="false">'Import Peak'!DV1</f>
        <v>40787</v>
      </c>
      <c r="DW2" s="174" t="n">
        <f aca="false">'Import Peak'!DW1</f>
        <v>40817</v>
      </c>
      <c r="DX2" s="174" t="n">
        <f aca="false">'Import Peak'!DX1</f>
        <v>40848</v>
      </c>
      <c r="DY2" s="174" t="n">
        <f aca="false">'Import Peak'!DY1</f>
        <v>40878</v>
      </c>
      <c r="DZ2" s="174" t="n">
        <f aca="false">'Import Peak'!DZ1</f>
        <v>40909</v>
      </c>
      <c r="EA2" s="174" t="n">
        <f aca="false">'Import Peak'!EA1</f>
        <v>40940</v>
      </c>
      <c r="EB2" s="174" t="n">
        <f aca="false">'Import Peak'!EB1</f>
        <v>40969</v>
      </c>
      <c r="EC2" s="174" t="n">
        <f aca="false">'Import Peak'!EC1</f>
        <v>41000</v>
      </c>
      <c r="ED2" s="174" t="n">
        <f aca="false">'Import Peak'!ED1</f>
        <v>41030</v>
      </c>
      <c r="EE2" s="174" t="n">
        <f aca="false">'Import Peak'!EE1</f>
        <v>41061</v>
      </c>
      <c r="EF2" s="174" t="n">
        <f aca="false">'Import Peak'!EF1</f>
        <v>41091</v>
      </c>
      <c r="EG2" s="174" t="n">
        <f aca="false">'Import Peak'!EG1</f>
        <v>41122</v>
      </c>
      <c r="EH2" s="174" t="n">
        <f aca="false">'Import Peak'!EH1</f>
        <v>41153</v>
      </c>
      <c r="EI2" s="174" t="n">
        <f aca="false">'Import Peak'!EI1</f>
        <v>41183</v>
      </c>
      <c r="EJ2" s="174" t="n">
        <f aca="false">'Import Peak'!EJ1</f>
        <v>41214</v>
      </c>
      <c r="EK2" s="174" t="n">
        <f aca="false">'Import Peak'!EK1</f>
        <v>41244</v>
      </c>
      <c r="EL2" s="174" t="n">
        <f aca="false">'Import Peak'!EL1</f>
        <v>41275</v>
      </c>
      <c r="EM2" s="174" t="n">
        <f aca="false">'Import Peak'!EM1</f>
        <v>41306</v>
      </c>
      <c r="EN2" s="174" t="n">
        <f aca="false">'Import Peak'!EN1</f>
        <v>41334</v>
      </c>
      <c r="EO2" s="174" t="n">
        <f aca="false">'Import Peak'!EO1</f>
        <v>41365</v>
      </c>
      <c r="EP2" s="174" t="n">
        <f aca="false">'Import Peak'!EP1</f>
        <v>41395</v>
      </c>
      <c r="EQ2" s="174" t="n">
        <f aca="false">'Import Peak'!EQ1</f>
        <v>41426</v>
      </c>
      <c r="ER2" s="174" t="n">
        <f aca="false">'Import Peak'!ER1</f>
        <v>41456</v>
      </c>
      <c r="ES2" s="174" t="n">
        <f aca="false">'Import Peak'!ES1</f>
        <v>41487</v>
      </c>
      <c r="ET2" s="174" t="n">
        <f aca="false">'Import Peak'!ET1</f>
        <v>41518</v>
      </c>
      <c r="EU2" s="174" t="n">
        <f aca="false">'Import Peak'!EU1</f>
        <v>41548</v>
      </c>
      <c r="EV2" s="174" t="n">
        <f aca="false">'Import Peak'!EV1</f>
        <v>41579</v>
      </c>
      <c r="EW2" s="174" t="n">
        <f aca="false">'Import Peak'!EW1</f>
        <v>41609</v>
      </c>
      <c r="EX2" s="174" t="n">
        <f aca="false">'Import Peak'!EX1</f>
        <v>41640</v>
      </c>
      <c r="EY2" s="174" t="n">
        <f aca="false">'Import Peak'!EY1</f>
        <v>41671</v>
      </c>
      <c r="EZ2" s="174" t="n">
        <f aca="false">'Import Peak'!EZ1</f>
        <v>41699</v>
      </c>
      <c r="FA2" s="174" t="n">
        <f aca="false">'Import Peak'!FA1</f>
        <v>41730</v>
      </c>
      <c r="FB2" s="174" t="n">
        <f aca="false">'Import Peak'!FB1</f>
        <v>41760</v>
      </c>
      <c r="FC2" s="174" t="n">
        <f aca="false">'Import Peak'!FC1</f>
        <v>41791</v>
      </c>
      <c r="FD2" s="174" t="n">
        <f aca="false">'Import Peak'!FD1</f>
        <v>41821</v>
      </c>
      <c r="FE2" s="174" t="n">
        <f aca="false">'Import Peak'!FE1</f>
        <v>41852</v>
      </c>
      <c r="FF2" s="174" t="n">
        <f aca="false">'Import Peak'!FF1</f>
        <v>41883</v>
      </c>
      <c r="FG2" s="174" t="n">
        <f aca="false">'Import Peak'!FG1</f>
        <v>41913</v>
      </c>
      <c r="FH2" s="174" t="n">
        <f aca="false">'Import Peak'!FH1</f>
        <v>41944</v>
      </c>
      <c r="FI2" s="174" t="n">
        <f aca="false">'Import Peak'!FI1</f>
        <v>41974</v>
      </c>
      <c r="FJ2" s="174" t="n">
        <f aca="false">'Import Peak'!FJ1</f>
        <v>42005</v>
      </c>
      <c r="FK2" s="174" t="n">
        <f aca="false">'Import Peak'!FK1</f>
        <v>42036</v>
      </c>
      <c r="FL2" s="174" t="n">
        <f aca="false">'Import Peak'!FL1</f>
        <v>42064</v>
      </c>
      <c r="FM2" s="174" t="n">
        <f aca="false">'Import Peak'!FM1</f>
        <v>42095</v>
      </c>
      <c r="FN2" s="174" t="n">
        <f aca="false">'Import Peak'!FN1</f>
        <v>42125</v>
      </c>
      <c r="FO2" s="174" t="n">
        <f aca="false">'Import Peak'!FO1</f>
        <v>42156</v>
      </c>
      <c r="FP2" s="174" t="n">
        <f aca="false">'Import Peak'!FP1</f>
        <v>42186</v>
      </c>
      <c r="FQ2" s="174" t="n">
        <f aca="false">'Import Peak'!FQ1</f>
        <v>42217</v>
      </c>
      <c r="FR2" s="174" t="n">
        <f aca="false">'Import Peak'!FR1</f>
        <v>42248</v>
      </c>
      <c r="FS2" s="174" t="n">
        <f aca="false">'Import Peak'!FS1</f>
        <v>42278</v>
      </c>
      <c r="FT2" s="174" t="n">
        <f aca="false">'Import Peak'!FT1</f>
        <v>42309</v>
      </c>
      <c r="FU2" s="174" t="n">
        <f aca="false">'Import Peak'!FU1</f>
        <v>42339</v>
      </c>
      <c r="FV2" s="174" t="n">
        <f aca="false">'Import Peak'!FV1</f>
        <v>42370</v>
      </c>
      <c r="FW2" s="174" t="n">
        <f aca="false">'Import Peak'!FW1</f>
        <v>42401</v>
      </c>
      <c r="FX2" s="174" t="n">
        <f aca="false">'Import Peak'!FX1</f>
        <v>42430</v>
      </c>
      <c r="FY2" s="174" t="n">
        <f aca="false">'Import Peak'!FY1</f>
        <v>42461</v>
      </c>
      <c r="FZ2" s="174" t="n">
        <f aca="false">'Import Peak'!FZ1</f>
        <v>42491</v>
      </c>
      <c r="GA2" s="174" t="n">
        <f aca="false">'Import Peak'!GA1</f>
        <v>42522</v>
      </c>
      <c r="GB2" s="174" t="n">
        <f aca="false">'Import Peak'!GB1</f>
        <v>42552</v>
      </c>
      <c r="GC2" s="174" t="n">
        <f aca="false">'Import Peak'!GC1</f>
        <v>42583</v>
      </c>
      <c r="GD2" s="174" t="n">
        <f aca="false">'Import Peak'!GD1</f>
        <v>42614</v>
      </c>
      <c r="GE2" s="174" t="n">
        <f aca="false">'Import Peak'!GE1</f>
        <v>42644</v>
      </c>
      <c r="GF2" s="174" t="n">
        <f aca="false">'Import Peak'!GF1</f>
        <v>42675</v>
      </c>
      <c r="GG2" s="174" t="n">
        <f aca="false">'Import Peak'!GG1</f>
        <v>42705</v>
      </c>
      <c r="GH2" s="174" t="n">
        <f aca="false">'Import Peak'!GH1</f>
        <v>42736</v>
      </c>
      <c r="GI2" s="174" t="n">
        <f aca="false">'Import Peak'!GI1</f>
        <v>42767</v>
      </c>
      <c r="GJ2" s="174" t="n">
        <f aca="false">'Import Peak'!GJ1</f>
        <v>42795</v>
      </c>
      <c r="GK2" s="174" t="n">
        <f aca="false">'Import Peak'!GK1</f>
        <v>42826</v>
      </c>
      <c r="GL2" s="174" t="n">
        <f aca="false">'Import Peak'!GL1</f>
        <v>42856</v>
      </c>
      <c r="GM2" s="174" t="n">
        <f aca="false">'Import Peak'!GM1</f>
        <v>42887</v>
      </c>
      <c r="GN2" s="174" t="n">
        <f aca="false">'Import Peak'!GN1</f>
        <v>42917</v>
      </c>
      <c r="GO2" s="174" t="n">
        <f aca="false">'Import Peak'!GO1</f>
        <v>42948</v>
      </c>
      <c r="GP2" s="174" t="n">
        <f aca="false">'Import Peak'!GP1</f>
        <v>42979</v>
      </c>
      <c r="GQ2" s="174" t="n">
        <f aca="false">'Import Peak'!GQ1</f>
        <v>43009</v>
      </c>
      <c r="GR2" s="174" t="n">
        <f aca="false">'Import Peak'!GR1</f>
        <v>43040</v>
      </c>
      <c r="GS2" s="174" t="n">
        <f aca="false">'Import Peak'!GS1</f>
        <v>43070</v>
      </c>
      <c r="GT2" s="174" t="n">
        <f aca="false">'Import Peak'!GT1</f>
        <v>43101</v>
      </c>
      <c r="GU2" s="174" t="n">
        <f aca="false">'Import Peak'!GU1</f>
        <v>43132</v>
      </c>
      <c r="GV2" s="174" t="n">
        <f aca="false">'Import Peak'!GV1</f>
        <v>43160</v>
      </c>
      <c r="GW2" s="174" t="n">
        <f aca="false">'Import Peak'!GW1</f>
        <v>43191</v>
      </c>
      <c r="GX2" s="174" t="n">
        <f aca="false">'Import Peak'!GX1</f>
        <v>43221</v>
      </c>
      <c r="GY2" s="174" t="n">
        <f aca="false">'Import Peak'!GY1</f>
        <v>43252</v>
      </c>
      <c r="GZ2" s="174" t="n">
        <f aca="false">'Import Peak'!GZ1</f>
        <v>43282</v>
      </c>
      <c r="HA2" s="174" t="n">
        <f aca="false">'Import Peak'!HA1</f>
        <v>43313</v>
      </c>
      <c r="HB2" s="174" t="n">
        <f aca="false">'Import Peak'!HB1</f>
        <v>43344</v>
      </c>
      <c r="HC2" s="174" t="n">
        <f aca="false">'Import Peak'!HC1</f>
        <v>43374</v>
      </c>
      <c r="HD2" s="174" t="n">
        <f aca="false">'Import Peak'!HD1</f>
        <v>43405</v>
      </c>
      <c r="HE2" s="174" t="n">
        <f aca="false">'Import Peak'!HE1</f>
        <v>43435</v>
      </c>
      <c r="HF2" s="174" t="n">
        <f aca="false">'Import Peak'!HF1</f>
        <v>43466</v>
      </c>
      <c r="HG2" s="174" t="n">
        <f aca="false">'Import Peak'!HG1</f>
        <v>43497</v>
      </c>
      <c r="HH2" s="174" t="n">
        <f aca="false">'Import Peak'!HH1</f>
        <v>43525</v>
      </c>
      <c r="HI2" s="174" t="n">
        <f aca="false">'Import Peak'!HI1</f>
        <v>43556</v>
      </c>
      <c r="HJ2" s="174" t="n">
        <f aca="false">'Import Peak'!HJ1</f>
        <v>43586</v>
      </c>
      <c r="HK2" s="174" t="n">
        <f aca="false">'Import Peak'!HK1</f>
        <v>43617</v>
      </c>
      <c r="HL2" s="174" t="n">
        <f aca="false">'Import Peak'!HL1</f>
        <v>43647</v>
      </c>
      <c r="HM2" s="174" t="n">
        <f aca="false">'Import Peak'!HM1</f>
        <v>43678</v>
      </c>
      <c r="HN2" s="174" t="n">
        <f aca="false">'Import Peak'!HN1</f>
        <v>43709</v>
      </c>
      <c r="HO2" s="174" t="n">
        <f aca="false">'Import Peak'!HO1</f>
        <v>43739</v>
      </c>
      <c r="HP2" s="174" t="n">
        <f aca="false">'Import Peak'!HP1</f>
        <v>43770</v>
      </c>
      <c r="HQ2" s="174" t="n">
        <f aca="false">'Import Peak'!HQ1</f>
        <v>43800</v>
      </c>
      <c r="HR2" s="174" t="n">
        <f aca="false">'Import Peak'!HR1</f>
        <v>43831</v>
      </c>
      <c r="HS2" s="174" t="n">
        <f aca="false">'Import Peak'!HS1</f>
        <v>43862</v>
      </c>
      <c r="HT2" s="174" t="n">
        <f aca="false">'Import Peak'!HT1</f>
        <v>43891</v>
      </c>
      <c r="HU2" s="174" t="n">
        <f aca="false">'Import Peak'!HU1</f>
        <v>43922</v>
      </c>
      <c r="HV2" s="174" t="n">
        <f aca="false">'Import Peak'!HV1</f>
        <v>43952</v>
      </c>
      <c r="HW2" s="174" t="n">
        <f aca="false">'Import Peak'!HW1</f>
        <v>43983</v>
      </c>
      <c r="HX2" s="174" t="n">
        <f aca="false">'Import Peak'!HX1</f>
        <v>44013</v>
      </c>
      <c r="HY2" s="174" t="n">
        <f aca="false">'Import Peak'!HY1</f>
        <v>44044</v>
      </c>
      <c r="HZ2" s="174" t="n">
        <f aca="false">'Import Peak'!HZ1</f>
        <v>44075</v>
      </c>
      <c r="IA2" s="174" t="n">
        <f aca="false">'Import Peak'!IA1</f>
        <v>44105</v>
      </c>
      <c r="IB2" s="174" t="n">
        <f aca="false">'Import Peak'!IB1</f>
        <v>44136</v>
      </c>
      <c r="IC2" s="174" t="n">
        <f aca="false">'Import Peak'!IC1</f>
        <v>44166</v>
      </c>
      <c r="ID2" s="174"/>
      <c r="IE2" s="174"/>
      <c r="IF2" s="174"/>
      <c r="IG2" s="174"/>
      <c r="IH2" s="174"/>
      <c r="II2" s="174"/>
      <c r="IJ2" s="174"/>
      <c r="IK2" s="174"/>
      <c r="IL2" s="174"/>
      <c r="IM2" s="174"/>
      <c r="IN2" s="174"/>
      <c r="IO2" s="174"/>
      <c r="IP2" s="174"/>
      <c r="IQ2" s="174"/>
    </row>
    <row r="3" customFormat="false" ht="18" hidden="false" customHeight="false" outlineLevel="0" collapsed="false">
      <c r="A3" s="175"/>
      <c r="B3" s="175" t="n">
        <f aca="false">IF(MONTH(B2)&lt;4,1,IF(MONTH(B2)&lt;7,2,IF(MONTH(B2)&lt;10,3,4)))</f>
        <v>2</v>
      </c>
      <c r="C3" s="175" t="n">
        <f aca="false">IF(MONTH(C2)&lt;4,1,IF(MONTH(C2)&lt;7,2,IF(MONTH(C2)&lt;10,3,4)))</f>
        <v>2</v>
      </c>
      <c r="D3" s="175" t="n">
        <f aca="false">IF(MONTH(D2)&lt;4,1,IF(MONTH(D2)&lt;7,2,IF(MONTH(D2)&lt;10,3,4)))</f>
        <v>3</v>
      </c>
      <c r="E3" s="175" t="n">
        <f aca="false">IF(MONTH(E2)&lt;4,1,IF(MONTH(E2)&lt;7,2,IF(MONTH(E2)&lt;10,3,4)))</f>
        <v>3</v>
      </c>
      <c r="F3" s="175" t="n">
        <f aca="false">IF(MONTH(F2)&lt;4,1,IF(MONTH(F2)&lt;7,2,IF(MONTH(F2)&lt;10,3,4)))</f>
        <v>3</v>
      </c>
      <c r="G3" s="175" t="n">
        <f aca="false">IF(MONTH(G2)&lt;4,1,IF(MONTH(G2)&lt;7,2,IF(MONTH(G2)&lt;10,3,4)))</f>
        <v>4</v>
      </c>
      <c r="H3" s="175" t="n">
        <f aca="false">IF(MONTH(H2)&lt;4,1,IF(MONTH(H2)&lt;7,2,IF(MONTH(H2)&lt;10,3,4)))</f>
        <v>4</v>
      </c>
      <c r="I3" s="175" t="n">
        <f aca="false">IF(MONTH(I2)&lt;4,1,IF(MONTH(I2)&lt;7,2,IF(MONTH(I2)&lt;10,3,4)))</f>
        <v>4</v>
      </c>
      <c r="J3" s="175" t="n">
        <f aca="false">IF(MONTH(J2)&lt;4,1,IF(MONTH(J2)&lt;7,2,IF(MONTH(J2)&lt;10,3,4)))</f>
        <v>1</v>
      </c>
      <c r="K3" s="175" t="n">
        <f aca="false">IF(MONTH(K2)&lt;4,1,IF(MONTH(K2)&lt;7,2,IF(MONTH(K2)&lt;10,3,4)))</f>
        <v>1</v>
      </c>
      <c r="L3" s="175" t="n">
        <f aca="false">IF(MONTH(L2)&lt;4,1,IF(MONTH(L2)&lt;7,2,IF(MONTH(L2)&lt;10,3,4)))</f>
        <v>1</v>
      </c>
      <c r="M3" s="175" t="n">
        <f aca="false">IF(MONTH(M2)&lt;4,1,IF(MONTH(M2)&lt;7,2,IF(MONTH(M2)&lt;10,3,4)))</f>
        <v>2</v>
      </c>
      <c r="N3" s="175" t="n">
        <f aca="false">IF(MONTH(N2)&lt;4,1,IF(MONTH(N2)&lt;7,2,IF(MONTH(N2)&lt;10,3,4)))</f>
        <v>2</v>
      </c>
      <c r="O3" s="175" t="n">
        <f aca="false">IF(MONTH(O2)&lt;4,1,IF(MONTH(O2)&lt;7,2,IF(MONTH(O2)&lt;10,3,4)))</f>
        <v>2</v>
      </c>
      <c r="P3" s="175" t="n">
        <f aca="false">IF(MONTH(P2)&lt;4,1,IF(MONTH(P2)&lt;7,2,IF(MONTH(P2)&lt;10,3,4)))</f>
        <v>3</v>
      </c>
      <c r="Q3" s="175" t="n">
        <f aca="false">IF(MONTH(Q2)&lt;4,1,IF(MONTH(Q2)&lt;7,2,IF(MONTH(Q2)&lt;10,3,4)))</f>
        <v>3</v>
      </c>
      <c r="R3" s="175" t="n">
        <f aca="false">IF(MONTH(R2)&lt;4,1,IF(MONTH(R2)&lt;7,2,IF(MONTH(R2)&lt;10,3,4)))</f>
        <v>3</v>
      </c>
      <c r="S3" s="175" t="n">
        <f aca="false">IF(MONTH(S2)&lt;4,1,IF(MONTH(S2)&lt;7,2,IF(MONTH(S2)&lt;10,3,4)))</f>
        <v>4</v>
      </c>
      <c r="T3" s="175" t="n">
        <f aca="false">IF(MONTH(T2)&lt;4,1,IF(MONTH(T2)&lt;7,2,IF(MONTH(T2)&lt;10,3,4)))</f>
        <v>4</v>
      </c>
      <c r="U3" s="175" t="n">
        <f aca="false">IF(MONTH(U2)&lt;4,1,IF(MONTH(U2)&lt;7,2,IF(MONTH(U2)&lt;10,3,4)))</f>
        <v>4</v>
      </c>
      <c r="V3" s="175" t="n">
        <f aca="false">IF(MONTH(V2)&lt;4,1,IF(MONTH(V2)&lt;7,2,IF(MONTH(V2)&lt;10,3,4)))</f>
        <v>1</v>
      </c>
      <c r="W3" s="175" t="n">
        <f aca="false">IF(MONTH(W2)&lt;4,1,IF(MONTH(W2)&lt;7,2,IF(MONTH(W2)&lt;10,3,4)))</f>
        <v>1</v>
      </c>
      <c r="X3" s="175" t="n">
        <f aca="false">IF(MONTH(X2)&lt;4,1,IF(MONTH(X2)&lt;7,2,IF(MONTH(X2)&lt;10,3,4)))</f>
        <v>1</v>
      </c>
      <c r="Y3" s="175" t="n">
        <f aca="false">IF(MONTH(Y2)&lt;4,1,IF(MONTH(Y2)&lt;7,2,IF(MONTH(Y2)&lt;10,3,4)))</f>
        <v>2</v>
      </c>
      <c r="Z3" s="175" t="n">
        <f aca="false">IF(MONTH(Z2)&lt;4,1,IF(MONTH(Z2)&lt;7,2,IF(MONTH(Z2)&lt;10,3,4)))</f>
        <v>2</v>
      </c>
      <c r="AA3" s="175" t="n">
        <f aca="false">IF(MONTH(AA2)&lt;4,1,IF(MONTH(AA2)&lt;7,2,IF(MONTH(AA2)&lt;10,3,4)))</f>
        <v>2</v>
      </c>
      <c r="AB3" s="175" t="n">
        <f aca="false">IF(MONTH(AB2)&lt;4,1,IF(MONTH(AB2)&lt;7,2,IF(MONTH(AB2)&lt;10,3,4)))</f>
        <v>3</v>
      </c>
      <c r="AC3" s="175" t="n">
        <f aca="false">IF(MONTH(AC2)&lt;4,1,IF(MONTH(AC2)&lt;7,2,IF(MONTH(AC2)&lt;10,3,4)))</f>
        <v>3</v>
      </c>
      <c r="AD3" s="175" t="n">
        <f aca="false">IF(MONTH(AD2)&lt;4,1,IF(MONTH(AD2)&lt;7,2,IF(MONTH(AD2)&lt;10,3,4)))</f>
        <v>3</v>
      </c>
      <c r="AE3" s="175" t="n">
        <f aca="false">IF(MONTH(AE2)&lt;4,1,IF(MONTH(AE2)&lt;7,2,IF(MONTH(AE2)&lt;10,3,4)))</f>
        <v>4</v>
      </c>
      <c r="AF3" s="175" t="n">
        <f aca="false">IF(MONTH(AF2)&lt;4,1,IF(MONTH(AF2)&lt;7,2,IF(MONTH(AF2)&lt;10,3,4)))</f>
        <v>4</v>
      </c>
      <c r="AG3" s="175" t="n">
        <f aca="false">IF(MONTH(AG2)&lt;4,1,IF(MONTH(AG2)&lt;7,2,IF(MONTH(AG2)&lt;10,3,4)))</f>
        <v>4</v>
      </c>
      <c r="AH3" s="175" t="n">
        <f aca="false">IF(MONTH(AH2)&lt;4,1,IF(MONTH(AH2)&lt;7,2,IF(MONTH(AH2)&lt;10,3,4)))</f>
        <v>1</v>
      </c>
      <c r="AI3" s="175" t="n">
        <f aca="false">IF(MONTH(AI2)&lt;4,1,IF(MONTH(AI2)&lt;7,2,IF(MONTH(AI2)&lt;10,3,4)))</f>
        <v>1</v>
      </c>
      <c r="AJ3" s="175" t="n">
        <f aca="false">IF(MONTH(AJ2)&lt;4,1,IF(MONTH(AJ2)&lt;7,2,IF(MONTH(AJ2)&lt;10,3,4)))</f>
        <v>1</v>
      </c>
      <c r="AK3" s="175" t="n">
        <f aca="false">IF(MONTH(AK2)&lt;4,1,IF(MONTH(AK2)&lt;7,2,IF(MONTH(AK2)&lt;10,3,4)))</f>
        <v>2</v>
      </c>
      <c r="AL3" s="175" t="n">
        <f aca="false">IF(MONTH(AL2)&lt;4,1,IF(MONTH(AL2)&lt;7,2,IF(MONTH(AL2)&lt;10,3,4)))</f>
        <v>2</v>
      </c>
      <c r="AM3" s="175" t="n">
        <f aca="false">IF(MONTH(AM2)&lt;4,1,IF(MONTH(AM2)&lt;7,2,IF(MONTH(AM2)&lt;10,3,4)))</f>
        <v>2</v>
      </c>
      <c r="AN3" s="175" t="n">
        <f aca="false">IF(MONTH(AN2)&lt;4,1,IF(MONTH(AN2)&lt;7,2,IF(MONTH(AN2)&lt;10,3,4)))</f>
        <v>3</v>
      </c>
      <c r="AO3" s="175" t="n">
        <f aca="false">IF(MONTH(AO2)&lt;4,1,IF(MONTH(AO2)&lt;7,2,IF(MONTH(AO2)&lt;10,3,4)))</f>
        <v>3</v>
      </c>
      <c r="AP3" s="175" t="n">
        <f aca="false">IF(MONTH(AP2)&lt;4,1,IF(MONTH(AP2)&lt;7,2,IF(MONTH(AP2)&lt;10,3,4)))</f>
        <v>3</v>
      </c>
      <c r="AQ3" s="175" t="n">
        <f aca="false">IF(MONTH(AQ2)&lt;4,1,IF(MONTH(AQ2)&lt;7,2,IF(MONTH(AQ2)&lt;10,3,4)))</f>
        <v>4</v>
      </c>
      <c r="AR3" s="175" t="n">
        <f aca="false">IF(MONTH(AR2)&lt;4,1,IF(MONTH(AR2)&lt;7,2,IF(MONTH(AR2)&lt;10,3,4)))</f>
        <v>4</v>
      </c>
      <c r="AS3" s="175" t="n">
        <f aca="false">IF(MONTH(AS2)&lt;4,1,IF(MONTH(AS2)&lt;7,2,IF(MONTH(AS2)&lt;10,3,4)))</f>
        <v>4</v>
      </c>
      <c r="AT3" s="175" t="n">
        <f aca="false">IF(MONTH(AT2)&lt;4,1,IF(MONTH(AT2)&lt;7,2,IF(MONTH(AT2)&lt;10,3,4)))</f>
        <v>1</v>
      </c>
      <c r="AU3" s="175" t="n">
        <f aca="false">IF(MONTH(AU2)&lt;4,1,IF(MONTH(AU2)&lt;7,2,IF(MONTH(AU2)&lt;10,3,4)))</f>
        <v>1</v>
      </c>
      <c r="AV3" s="175" t="n">
        <f aca="false">IF(MONTH(AV2)&lt;4,1,IF(MONTH(AV2)&lt;7,2,IF(MONTH(AV2)&lt;10,3,4)))</f>
        <v>1</v>
      </c>
      <c r="AW3" s="175" t="n">
        <f aca="false">IF(MONTH(AW2)&lt;4,1,IF(MONTH(AW2)&lt;7,2,IF(MONTH(AW2)&lt;10,3,4)))</f>
        <v>2</v>
      </c>
      <c r="AX3" s="175" t="n">
        <f aca="false">IF(MONTH(AX2)&lt;4,1,IF(MONTH(AX2)&lt;7,2,IF(MONTH(AX2)&lt;10,3,4)))</f>
        <v>2</v>
      </c>
      <c r="AY3" s="175" t="n">
        <f aca="false">IF(MONTH(AY2)&lt;4,1,IF(MONTH(AY2)&lt;7,2,IF(MONTH(AY2)&lt;10,3,4)))</f>
        <v>2</v>
      </c>
      <c r="AZ3" s="175" t="n">
        <f aca="false">IF(MONTH(AZ2)&lt;4,1,IF(MONTH(AZ2)&lt;7,2,IF(MONTH(AZ2)&lt;10,3,4)))</f>
        <v>3</v>
      </c>
      <c r="BA3" s="175" t="n">
        <f aca="false">IF(MONTH(BA2)&lt;4,1,IF(MONTH(BA2)&lt;7,2,IF(MONTH(BA2)&lt;10,3,4)))</f>
        <v>3</v>
      </c>
      <c r="BB3" s="175" t="n">
        <f aca="false">IF(MONTH(BB2)&lt;4,1,IF(MONTH(BB2)&lt;7,2,IF(MONTH(BB2)&lt;10,3,4)))</f>
        <v>3</v>
      </c>
      <c r="BC3" s="175" t="n">
        <f aca="false">IF(MONTH(BC2)&lt;4,1,IF(MONTH(BC2)&lt;7,2,IF(MONTH(BC2)&lt;10,3,4)))</f>
        <v>4</v>
      </c>
      <c r="BD3" s="175" t="n">
        <f aca="false">IF(MONTH(BD2)&lt;4,1,IF(MONTH(BD2)&lt;7,2,IF(MONTH(BD2)&lt;10,3,4)))</f>
        <v>4</v>
      </c>
      <c r="BE3" s="175" t="n">
        <f aca="false">IF(MONTH(BE2)&lt;4,1,IF(MONTH(BE2)&lt;7,2,IF(MONTH(BE2)&lt;10,3,4)))</f>
        <v>4</v>
      </c>
      <c r="BF3" s="175" t="n">
        <f aca="false">IF(MONTH(BF2)&lt;4,1,IF(MONTH(BF2)&lt;7,2,IF(MONTH(BF2)&lt;10,3,4)))</f>
        <v>1</v>
      </c>
      <c r="BG3" s="175" t="n">
        <f aca="false">IF(MONTH(BG2)&lt;4,1,IF(MONTH(BG2)&lt;7,2,IF(MONTH(BG2)&lt;10,3,4)))</f>
        <v>1</v>
      </c>
      <c r="BH3" s="175" t="n">
        <f aca="false">IF(MONTH(BH2)&lt;4,1,IF(MONTH(BH2)&lt;7,2,IF(MONTH(BH2)&lt;10,3,4)))</f>
        <v>1</v>
      </c>
      <c r="BI3" s="175" t="n">
        <f aca="false">IF(MONTH(BI2)&lt;4,1,IF(MONTH(BI2)&lt;7,2,IF(MONTH(BI2)&lt;10,3,4)))</f>
        <v>2</v>
      </c>
      <c r="BJ3" s="175" t="n">
        <f aca="false">IF(MONTH(BJ2)&lt;4,1,IF(MONTH(BJ2)&lt;7,2,IF(MONTH(BJ2)&lt;10,3,4)))</f>
        <v>2</v>
      </c>
      <c r="BK3" s="175" t="n">
        <f aca="false">IF(MONTH(BK2)&lt;4,1,IF(MONTH(BK2)&lt;7,2,IF(MONTH(BK2)&lt;10,3,4)))</f>
        <v>2</v>
      </c>
      <c r="BL3" s="175" t="n">
        <f aca="false">IF(MONTH(BL2)&lt;4,1,IF(MONTH(BL2)&lt;7,2,IF(MONTH(BL2)&lt;10,3,4)))</f>
        <v>3</v>
      </c>
      <c r="BM3" s="175" t="n">
        <f aca="false">IF(MONTH(BM2)&lt;4,1,IF(MONTH(BM2)&lt;7,2,IF(MONTH(BM2)&lt;10,3,4)))</f>
        <v>3</v>
      </c>
      <c r="BN3" s="175" t="n">
        <f aca="false">IF(MONTH(BN2)&lt;4,1,IF(MONTH(BN2)&lt;7,2,IF(MONTH(BN2)&lt;10,3,4)))</f>
        <v>3</v>
      </c>
      <c r="BO3" s="175" t="n">
        <f aca="false">IF(MONTH(BO2)&lt;4,1,IF(MONTH(BO2)&lt;7,2,IF(MONTH(BO2)&lt;10,3,4)))</f>
        <v>4</v>
      </c>
      <c r="BP3" s="175" t="n">
        <f aca="false">IF(MONTH(BP2)&lt;4,1,IF(MONTH(BP2)&lt;7,2,IF(MONTH(BP2)&lt;10,3,4)))</f>
        <v>4</v>
      </c>
      <c r="BQ3" s="175" t="n">
        <f aca="false">IF(MONTH(BQ2)&lt;4,1,IF(MONTH(BQ2)&lt;7,2,IF(MONTH(BQ2)&lt;10,3,4)))</f>
        <v>4</v>
      </c>
      <c r="BR3" s="175" t="n">
        <f aca="false">IF(MONTH(BR2)&lt;4,1,IF(MONTH(BR2)&lt;7,2,IF(MONTH(BR2)&lt;10,3,4)))</f>
        <v>1</v>
      </c>
      <c r="BS3" s="175" t="n">
        <f aca="false">IF(MONTH(BS2)&lt;4,1,IF(MONTH(BS2)&lt;7,2,IF(MONTH(BS2)&lt;10,3,4)))</f>
        <v>1</v>
      </c>
      <c r="BT3" s="175" t="n">
        <f aca="false">IF(MONTH(BT2)&lt;4,1,IF(MONTH(BT2)&lt;7,2,IF(MONTH(BT2)&lt;10,3,4)))</f>
        <v>1</v>
      </c>
      <c r="BU3" s="175" t="n">
        <f aca="false">IF(MONTH(BU2)&lt;4,1,IF(MONTH(BU2)&lt;7,2,IF(MONTH(BU2)&lt;10,3,4)))</f>
        <v>2</v>
      </c>
      <c r="BV3" s="175" t="n">
        <f aca="false">IF(MONTH(BV2)&lt;4,1,IF(MONTH(BV2)&lt;7,2,IF(MONTH(BV2)&lt;10,3,4)))</f>
        <v>2</v>
      </c>
      <c r="BW3" s="175" t="n">
        <f aca="false">IF(MONTH(BW2)&lt;4,1,IF(MONTH(BW2)&lt;7,2,IF(MONTH(BW2)&lt;10,3,4)))</f>
        <v>2</v>
      </c>
      <c r="BX3" s="175" t="n">
        <f aca="false">IF(MONTH(BX2)&lt;4,1,IF(MONTH(BX2)&lt;7,2,IF(MONTH(BX2)&lt;10,3,4)))</f>
        <v>3</v>
      </c>
      <c r="BY3" s="175" t="n">
        <f aca="false">IF(MONTH(BY2)&lt;4,1,IF(MONTH(BY2)&lt;7,2,IF(MONTH(BY2)&lt;10,3,4)))</f>
        <v>3</v>
      </c>
      <c r="BZ3" s="175" t="n">
        <f aca="false">IF(MONTH(BZ2)&lt;4,1,IF(MONTH(BZ2)&lt;7,2,IF(MONTH(BZ2)&lt;10,3,4)))</f>
        <v>3</v>
      </c>
      <c r="CA3" s="175" t="n">
        <f aca="false">IF(MONTH(CA2)&lt;4,1,IF(MONTH(CA2)&lt;7,2,IF(MONTH(CA2)&lt;10,3,4)))</f>
        <v>4</v>
      </c>
      <c r="CB3" s="175" t="n">
        <f aca="false">IF(MONTH(CB2)&lt;4,1,IF(MONTH(CB2)&lt;7,2,IF(MONTH(CB2)&lt;10,3,4)))</f>
        <v>4</v>
      </c>
      <c r="CC3" s="175" t="n">
        <f aca="false">IF(MONTH(CC2)&lt;4,1,IF(MONTH(CC2)&lt;7,2,IF(MONTH(CC2)&lt;10,3,4)))</f>
        <v>4</v>
      </c>
      <c r="CD3" s="175" t="n">
        <f aca="false">IF(MONTH(CD2)&lt;4,1,IF(MONTH(CD2)&lt;7,2,IF(MONTH(CD2)&lt;10,3,4)))</f>
        <v>1</v>
      </c>
      <c r="CE3" s="175" t="n">
        <f aca="false">IF(MONTH(CE2)&lt;4,1,IF(MONTH(CE2)&lt;7,2,IF(MONTH(CE2)&lt;10,3,4)))</f>
        <v>1</v>
      </c>
      <c r="CF3" s="175" t="n">
        <f aca="false">IF(MONTH(CF2)&lt;4,1,IF(MONTH(CF2)&lt;7,2,IF(MONTH(CF2)&lt;10,3,4)))</f>
        <v>1</v>
      </c>
      <c r="CG3" s="175" t="n">
        <f aca="false">IF(MONTH(CG2)&lt;4,1,IF(MONTH(CG2)&lt;7,2,IF(MONTH(CG2)&lt;10,3,4)))</f>
        <v>2</v>
      </c>
      <c r="CH3" s="175" t="n">
        <f aca="false">IF(MONTH(CH2)&lt;4,1,IF(MONTH(CH2)&lt;7,2,IF(MONTH(CH2)&lt;10,3,4)))</f>
        <v>2</v>
      </c>
      <c r="CI3" s="175" t="n">
        <f aca="false">IF(MONTH(CI2)&lt;4,1,IF(MONTH(CI2)&lt;7,2,IF(MONTH(CI2)&lt;10,3,4)))</f>
        <v>2</v>
      </c>
      <c r="CJ3" s="175" t="n">
        <f aca="false">IF(MONTH(CJ2)&lt;4,1,IF(MONTH(CJ2)&lt;7,2,IF(MONTH(CJ2)&lt;10,3,4)))</f>
        <v>3</v>
      </c>
      <c r="CK3" s="175" t="n">
        <f aca="false">IF(MONTH(CK2)&lt;4,1,IF(MONTH(CK2)&lt;7,2,IF(MONTH(CK2)&lt;10,3,4)))</f>
        <v>3</v>
      </c>
      <c r="CL3" s="175" t="n">
        <f aca="false">IF(MONTH(CL2)&lt;4,1,IF(MONTH(CL2)&lt;7,2,IF(MONTH(CL2)&lt;10,3,4)))</f>
        <v>3</v>
      </c>
      <c r="CM3" s="175" t="n">
        <f aca="false">IF(MONTH(CM2)&lt;4,1,IF(MONTH(CM2)&lt;7,2,IF(MONTH(CM2)&lt;10,3,4)))</f>
        <v>4</v>
      </c>
      <c r="CN3" s="175" t="n">
        <f aca="false">IF(MONTH(CN2)&lt;4,1,IF(MONTH(CN2)&lt;7,2,IF(MONTH(CN2)&lt;10,3,4)))</f>
        <v>4</v>
      </c>
      <c r="CO3" s="175" t="n">
        <f aca="false">IF(MONTH(CO2)&lt;4,1,IF(MONTH(CO2)&lt;7,2,IF(MONTH(CO2)&lt;10,3,4)))</f>
        <v>4</v>
      </c>
      <c r="CP3" s="175" t="n">
        <f aca="false">IF(MONTH(CP2)&lt;4,1,IF(MONTH(CP2)&lt;7,2,IF(MONTH(CP2)&lt;10,3,4)))</f>
        <v>1</v>
      </c>
      <c r="CQ3" s="175" t="n">
        <f aca="false">IF(MONTH(CQ2)&lt;4,1,IF(MONTH(CQ2)&lt;7,2,IF(MONTH(CQ2)&lt;10,3,4)))</f>
        <v>1</v>
      </c>
      <c r="CR3" s="175" t="n">
        <f aca="false">IF(MONTH(CR2)&lt;4,1,IF(MONTH(CR2)&lt;7,2,IF(MONTH(CR2)&lt;10,3,4)))</f>
        <v>1</v>
      </c>
      <c r="CS3" s="175" t="n">
        <f aca="false">IF(MONTH(CS2)&lt;4,1,IF(MONTH(CS2)&lt;7,2,IF(MONTH(CS2)&lt;10,3,4)))</f>
        <v>2</v>
      </c>
      <c r="CT3" s="175" t="n">
        <f aca="false">IF(MONTH(CT2)&lt;4,1,IF(MONTH(CT2)&lt;7,2,IF(MONTH(CT2)&lt;10,3,4)))</f>
        <v>2</v>
      </c>
      <c r="CU3" s="175" t="n">
        <f aca="false">IF(MONTH(CU2)&lt;4,1,IF(MONTH(CU2)&lt;7,2,IF(MONTH(CU2)&lt;10,3,4)))</f>
        <v>2</v>
      </c>
      <c r="CV3" s="175" t="n">
        <f aca="false">IF(MONTH(CV2)&lt;4,1,IF(MONTH(CV2)&lt;7,2,IF(MONTH(CV2)&lt;10,3,4)))</f>
        <v>3</v>
      </c>
      <c r="CW3" s="175" t="n">
        <f aca="false">IF(MONTH(CW2)&lt;4,1,IF(MONTH(CW2)&lt;7,2,IF(MONTH(CW2)&lt;10,3,4)))</f>
        <v>3</v>
      </c>
      <c r="CX3" s="175" t="n">
        <f aca="false">IF(MONTH(CX2)&lt;4,1,IF(MONTH(CX2)&lt;7,2,IF(MONTH(CX2)&lt;10,3,4)))</f>
        <v>3</v>
      </c>
      <c r="CY3" s="175" t="n">
        <f aca="false">IF(MONTH(CY2)&lt;4,1,IF(MONTH(CY2)&lt;7,2,IF(MONTH(CY2)&lt;10,3,4)))</f>
        <v>4</v>
      </c>
      <c r="CZ3" s="175" t="n">
        <f aca="false">IF(MONTH(CZ2)&lt;4,1,IF(MONTH(CZ2)&lt;7,2,IF(MONTH(CZ2)&lt;10,3,4)))</f>
        <v>4</v>
      </c>
      <c r="DA3" s="175" t="n">
        <f aca="false">IF(MONTH(DA2)&lt;4,1,IF(MONTH(DA2)&lt;7,2,IF(MONTH(DA2)&lt;10,3,4)))</f>
        <v>4</v>
      </c>
      <c r="DB3" s="175" t="n">
        <f aca="false">IF(MONTH(DB2)&lt;4,1,IF(MONTH(DB2)&lt;7,2,IF(MONTH(DB2)&lt;10,3,4)))</f>
        <v>1</v>
      </c>
      <c r="DC3" s="175" t="n">
        <f aca="false">IF(MONTH(DC2)&lt;4,1,IF(MONTH(DC2)&lt;7,2,IF(MONTH(DC2)&lt;10,3,4)))</f>
        <v>1</v>
      </c>
      <c r="DD3" s="175" t="n">
        <f aca="false">IF(MONTH(DD2)&lt;4,1,IF(MONTH(DD2)&lt;7,2,IF(MONTH(DD2)&lt;10,3,4)))</f>
        <v>1</v>
      </c>
      <c r="DE3" s="175" t="n">
        <f aca="false">IF(MONTH(DE2)&lt;4,1,IF(MONTH(DE2)&lt;7,2,IF(MONTH(DE2)&lt;10,3,4)))</f>
        <v>2</v>
      </c>
      <c r="DF3" s="175" t="n">
        <f aca="false">IF(MONTH(DF2)&lt;4,1,IF(MONTH(DF2)&lt;7,2,IF(MONTH(DF2)&lt;10,3,4)))</f>
        <v>2</v>
      </c>
      <c r="DG3" s="175" t="n">
        <f aca="false">IF(MONTH(DG2)&lt;4,1,IF(MONTH(DG2)&lt;7,2,IF(MONTH(DG2)&lt;10,3,4)))</f>
        <v>2</v>
      </c>
      <c r="DH3" s="175" t="n">
        <f aca="false">IF(MONTH(DH2)&lt;4,1,IF(MONTH(DH2)&lt;7,2,IF(MONTH(DH2)&lt;10,3,4)))</f>
        <v>3</v>
      </c>
      <c r="DI3" s="175" t="n">
        <f aca="false">IF(MONTH(DI2)&lt;4,1,IF(MONTH(DI2)&lt;7,2,IF(MONTH(DI2)&lt;10,3,4)))</f>
        <v>3</v>
      </c>
      <c r="DJ3" s="175" t="n">
        <f aca="false">IF(MONTH(DJ2)&lt;4,1,IF(MONTH(DJ2)&lt;7,2,IF(MONTH(DJ2)&lt;10,3,4)))</f>
        <v>3</v>
      </c>
      <c r="DK3" s="175" t="n">
        <f aca="false">IF(MONTH(DK2)&lt;4,1,IF(MONTH(DK2)&lt;7,2,IF(MONTH(DK2)&lt;10,3,4)))</f>
        <v>4</v>
      </c>
      <c r="DL3" s="175" t="n">
        <f aca="false">IF(MONTH(DL2)&lt;4,1,IF(MONTH(DL2)&lt;7,2,IF(MONTH(DL2)&lt;10,3,4)))</f>
        <v>4</v>
      </c>
      <c r="DM3" s="175" t="n">
        <f aca="false">IF(MONTH(DM2)&lt;4,1,IF(MONTH(DM2)&lt;7,2,IF(MONTH(DM2)&lt;10,3,4)))</f>
        <v>4</v>
      </c>
      <c r="DN3" s="175" t="n">
        <f aca="false">IF(MONTH(DN2)&lt;4,1,IF(MONTH(DN2)&lt;7,2,IF(MONTH(DN2)&lt;10,3,4)))</f>
        <v>1</v>
      </c>
      <c r="DO3" s="175" t="n">
        <f aca="false">IF(MONTH(DO2)&lt;4,1,IF(MONTH(DO2)&lt;7,2,IF(MONTH(DO2)&lt;10,3,4)))</f>
        <v>1</v>
      </c>
      <c r="DP3" s="175" t="n">
        <f aca="false">IF(MONTH(DP2)&lt;4,1,IF(MONTH(DP2)&lt;7,2,IF(MONTH(DP2)&lt;10,3,4)))</f>
        <v>1</v>
      </c>
      <c r="DQ3" s="175" t="n">
        <f aca="false">IF(MONTH(DQ2)&lt;4,1,IF(MONTH(DQ2)&lt;7,2,IF(MONTH(DQ2)&lt;10,3,4)))</f>
        <v>2</v>
      </c>
      <c r="DR3" s="175" t="n">
        <f aca="false">IF(MONTH(DR2)&lt;4,1,IF(MONTH(DR2)&lt;7,2,IF(MONTH(DR2)&lt;10,3,4)))</f>
        <v>2</v>
      </c>
      <c r="DS3" s="175" t="n">
        <f aca="false">IF(MONTH(DS2)&lt;4,1,IF(MONTH(DS2)&lt;7,2,IF(MONTH(DS2)&lt;10,3,4)))</f>
        <v>2</v>
      </c>
      <c r="DT3" s="175" t="n">
        <f aca="false">IF(MONTH(DT2)&lt;4,1,IF(MONTH(DT2)&lt;7,2,IF(MONTH(DT2)&lt;10,3,4)))</f>
        <v>3</v>
      </c>
      <c r="DU3" s="175" t="n">
        <f aca="false">IF(MONTH(DU2)&lt;4,1,IF(MONTH(DU2)&lt;7,2,IF(MONTH(DU2)&lt;10,3,4)))</f>
        <v>3</v>
      </c>
      <c r="DV3" s="175" t="n">
        <f aca="false">IF(MONTH(DV2)&lt;4,1,IF(MONTH(DV2)&lt;7,2,IF(MONTH(DV2)&lt;10,3,4)))</f>
        <v>3</v>
      </c>
      <c r="DW3" s="175" t="n">
        <f aca="false">IF(MONTH(DW2)&lt;4,1,IF(MONTH(DW2)&lt;7,2,IF(MONTH(DW2)&lt;10,3,4)))</f>
        <v>4</v>
      </c>
      <c r="DX3" s="175" t="n">
        <f aca="false">IF(MONTH(DX2)&lt;4,1,IF(MONTH(DX2)&lt;7,2,IF(MONTH(DX2)&lt;10,3,4)))</f>
        <v>4</v>
      </c>
      <c r="DY3" s="175" t="n">
        <f aca="false">IF(MONTH(DY2)&lt;4,1,IF(MONTH(DY2)&lt;7,2,IF(MONTH(DY2)&lt;10,3,4)))</f>
        <v>4</v>
      </c>
      <c r="DZ3" s="175" t="n">
        <f aca="false">IF(MONTH(DZ2)&lt;4,1,IF(MONTH(DZ2)&lt;7,2,IF(MONTH(DZ2)&lt;10,3,4)))</f>
        <v>1</v>
      </c>
      <c r="EA3" s="175" t="n">
        <f aca="false">IF(MONTH(EA2)&lt;4,1,IF(MONTH(EA2)&lt;7,2,IF(MONTH(EA2)&lt;10,3,4)))</f>
        <v>1</v>
      </c>
      <c r="EB3" s="175" t="n">
        <f aca="false">IF(MONTH(EB2)&lt;4,1,IF(MONTH(EB2)&lt;7,2,IF(MONTH(EB2)&lt;10,3,4)))</f>
        <v>1</v>
      </c>
      <c r="EC3" s="175" t="n">
        <f aca="false">IF(MONTH(EC2)&lt;4,1,IF(MONTH(EC2)&lt;7,2,IF(MONTH(EC2)&lt;10,3,4)))</f>
        <v>2</v>
      </c>
      <c r="ED3" s="175" t="n">
        <f aca="false">IF(MONTH(ED2)&lt;4,1,IF(MONTH(ED2)&lt;7,2,IF(MONTH(ED2)&lt;10,3,4)))</f>
        <v>2</v>
      </c>
      <c r="EE3" s="175" t="n">
        <f aca="false">IF(MONTH(EE2)&lt;4,1,IF(MONTH(EE2)&lt;7,2,IF(MONTH(EE2)&lt;10,3,4)))</f>
        <v>2</v>
      </c>
      <c r="EF3" s="175" t="n">
        <f aca="false">IF(MONTH(EF2)&lt;4,1,IF(MONTH(EF2)&lt;7,2,IF(MONTH(EF2)&lt;10,3,4)))</f>
        <v>3</v>
      </c>
      <c r="EG3" s="175" t="n">
        <f aca="false">IF(MONTH(EG2)&lt;4,1,IF(MONTH(EG2)&lt;7,2,IF(MONTH(EG2)&lt;10,3,4)))</f>
        <v>3</v>
      </c>
      <c r="EH3" s="175" t="n">
        <f aca="false">IF(MONTH(EH2)&lt;4,1,IF(MONTH(EH2)&lt;7,2,IF(MONTH(EH2)&lt;10,3,4)))</f>
        <v>3</v>
      </c>
      <c r="EI3" s="175" t="n">
        <f aca="false">IF(MONTH(EI2)&lt;4,1,IF(MONTH(EI2)&lt;7,2,IF(MONTH(EI2)&lt;10,3,4)))</f>
        <v>4</v>
      </c>
      <c r="EJ3" s="175" t="n">
        <f aca="false">IF(MONTH(EJ2)&lt;4,1,IF(MONTH(EJ2)&lt;7,2,IF(MONTH(EJ2)&lt;10,3,4)))</f>
        <v>4</v>
      </c>
      <c r="EK3" s="175" t="n">
        <f aca="false">IF(MONTH(EK2)&lt;4,1,IF(MONTH(EK2)&lt;7,2,IF(MONTH(EK2)&lt;10,3,4)))</f>
        <v>4</v>
      </c>
      <c r="EL3" s="175" t="n">
        <f aca="false">IF(MONTH(EL2)&lt;4,1,IF(MONTH(EL2)&lt;7,2,IF(MONTH(EL2)&lt;10,3,4)))</f>
        <v>1</v>
      </c>
      <c r="EM3" s="175" t="n">
        <f aca="false">IF(MONTH(EM2)&lt;4,1,IF(MONTH(EM2)&lt;7,2,IF(MONTH(EM2)&lt;10,3,4)))</f>
        <v>1</v>
      </c>
      <c r="EN3" s="175" t="n">
        <f aca="false">IF(MONTH(EN2)&lt;4,1,IF(MONTH(EN2)&lt;7,2,IF(MONTH(EN2)&lt;10,3,4)))</f>
        <v>1</v>
      </c>
      <c r="EO3" s="175" t="n">
        <f aca="false">IF(MONTH(EO2)&lt;4,1,IF(MONTH(EO2)&lt;7,2,IF(MONTH(EO2)&lt;10,3,4)))</f>
        <v>2</v>
      </c>
      <c r="EP3" s="175" t="n">
        <f aca="false">IF(MONTH(EP2)&lt;4,1,IF(MONTH(EP2)&lt;7,2,IF(MONTH(EP2)&lt;10,3,4)))</f>
        <v>2</v>
      </c>
      <c r="EQ3" s="175" t="n">
        <f aca="false">IF(MONTH(EQ2)&lt;4,1,IF(MONTH(EQ2)&lt;7,2,IF(MONTH(EQ2)&lt;10,3,4)))</f>
        <v>2</v>
      </c>
      <c r="ER3" s="175" t="n">
        <f aca="false">IF(MONTH(ER2)&lt;4,1,IF(MONTH(ER2)&lt;7,2,IF(MONTH(ER2)&lt;10,3,4)))</f>
        <v>3</v>
      </c>
      <c r="ES3" s="175" t="n">
        <f aca="false">IF(MONTH(ES2)&lt;4,1,IF(MONTH(ES2)&lt;7,2,IF(MONTH(ES2)&lt;10,3,4)))</f>
        <v>3</v>
      </c>
      <c r="ET3" s="175" t="n">
        <f aca="false">IF(MONTH(ET2)&lt;4,1,IF(MONTH(ET2)&lt;7,2,IF(MONTH(ET2)&lt;10,3,4)))</f>
        <v>3</v>
      </c>
      <c r="EU3" s="175" t="n">
        <f aca="false">IF(MONTH(EU2)&lt;4,1,IF(MONTH(EU2)&lt;7,2,IF(MONTH(EU2)&lt;10,3,4)))</f>
        <v>4</v>
      </c>
      <c r="EV3" s="175" t="n">
        <f aca="false">IF(MONTH(EV2)&lt;4,1,IF(MONTH(EV2)&lt;7,2,IF(MONTH(EV2)&lt;10,3,4)))</f>
        <v>4</v>
      </c>
      <c r="EW3" s="175" t="n">
        <f aca="false">IF(MONTH(EW2)&lt;4,1,IF(MONTH(EW2)&lt;7,2,IF(MONTH(EW2)&lt;10,3,4)))</f>
        <v>4</v>
      </c>
      <c r="EX3" s="175" t="n">
        <f aca="false">IF(MONTH(EX2)&lt;4,1,IF(MONTH(EX2)&lt;7,2,IF(MONTH(EX2)&lt;10,3,4)))</f>
        <v>1</v>
      </c>
      <c r="EY3" s="175" t="n">
        <f aca="false">IF(MONTH(EY2)&lt;4,1,IF(MONTH(EY2)&lt;7,2,IF(MONTH(EY2)&lt;10,3,4)))</f>
        <v>1</v>
      </c>
      <c r="EZ3" s="175" t="n">
        <f aca="false">IF(MONTH(EZ2)&lt;4,1,IF(MONTH(EZ2)&lt;7,2,IF(MONTH(EZ2)&lt;10,3,4)))</f>
        <v>1</v>
      </c>
      <c r="FA3" s="175" t="n">
        <f aca="false">IF(MONTH(FA2)&lt;4,1,IF(MONTH(FA2)&lt;7,2,IF(MONTH(FA2)&lt;10,3,4)))</f>
        <v>2</v>
      </c>
      <c r="FB3" s="175" t="n">
        <f aca="false">IF(MONTH(FB2)&lt;4,1,IF(MONTH(FB2)&lt;7,2,IF(MONTH(FB2)&lt;10,3,4)))</f>
        <v>2</v>
      </c>
      <c r="FC3" s="175" t="n">
        <f aca="false">IF(MONTH(FC2)&lt;4,1,IF(MONTH(FC2)&lt;7,2,IF(MONTH(FC2)&lt;10,3,4)))</f>
        <v>2</v>
      </c>
      <c r="FD3" s="175" t="n">
        <f aca="false">IF(MONTH(FD2)&lt;4,1,IF(MONTH(FD2)&lt;7,2,IF(MONTH(FD2)&lt;10,3,4)))</f>
        <v>3</v>
      </c>
      <c r="FE3" s="175" t="n">
        <f aca="false">IF(MONTH(FE2)&lt;4,1,IF(MONTH(FE2)&lt;7,2,IF(MONTH(FE2)&lt;10,3,4)))</f>
        <v>3</v>
      </c>
      <c r="FF3" s="175" t="n">
        <f aca="false">IF(MONTH(FF2)&lt;4,1,IF(MONTH(FF2)&lt;7,2,IF(MONTH(FF2)&lt;10,3,4)))</f>
        <v>3</v>
      </c>
      <c r="FG3" s="175" t="n">
        <f aca="false">IF(MONTH(FG2)&lt;4,1,IF(MONTH(FG2)&lt;7,2,IF(MONTH(FG2)&lt;10,3,4)))</f>
        <v>4</v>
      </c>
      <c r="FH3" s="175" t="n">
        <f aca="false">IF(MONTH(FH2)&lt;4,1,IF(MONTH(FH2)&lt;7,2,IF(MONTH(FH2)&lt;10,3,4)))</f>
        <v>4</v>
      </c>
      <c r="FI3" s="175" t="n">
        <f aca="false">IF(MONTH(FI2)&lt;4,1,IF(MONTH(FI2)&lt;7,2,IF(MONTH(FI2)&lt;10,3,4)))</f>
        <v>4</v>
      </c>
      <c r="FJ3" s="175" t="n">
        <f aca="false">IF(MONTH(FJ2)&lt;4,1,IF(MONTH(FJ2)&lt;7,2,IF(MONTH(FJ2)&lt;10,3,4)))</f>
        <v>1</v>
      </c>
      <c r="FK3" s="175" t="n">
        <f aca="false">IF(MONTH(FK2)&lt;4,1,IF(MONTH(FK2)&lt;7,2,IF(MONTH(FK2)&lt;10,3,4)))</f>
        <v>1</v>
      </c>
      <c r="FL3" s="175" t="n">
        <f aca="false">IF(MONTH(FL2)&lt;4,1,IF(MONTH(FL2)&lt;7,2,IF(MONTH(FL2)&lt;10,3,4)))</f>
        <v>1</v>
      </c>
      <c r="FM3" s="175" t="n">
        <f aca="false">IF(MONTH(FM2)&lt;4,1,IF(MONTH(FM2)&lt;7,2,IF(MONTH(FM2)&lt;10,3,4)))</f>
        <v>2</v>
      </c>
      <c r="FN3" s="175" t="n">
        <f aca="false">IF(MONTH(FN2)&lt;4,1,IF(MONTH(FN2)&lt;7,2,IF(MONTH(FN2)&lt;10,3,4)))</f>
        <v>2</v>
      </c>
      <c r="FO3" s="175" t="n">
        <f aca="false">IF(MONTH(FO2)&lt;4,1,IF(MONTH(FO2)&lt;7,2,IF(MONTH(FO2)&lt;10,3,4)))</f>
        <v>2</v>
      </c>
      <c r="FP3" s="175" t="n">
        <f aca="false">IF(MONTH(FP2)&lt;4,1,IF(MONTH(FP2)&lt;7,2,IF(MONTH(FP2)&lt;10,3,4)))</f>
        <v>3</v>
      </c>
      <c r="FQ3" s="175" t="n">
        <f aca="false">IF(MONTH(FQ2)&lt;4,1,IF(MONTH(FQ2)&lt;7,2,IF(MONTH(FQ2)&lt;10,3,4)))</f>
        <v>3</v>
      </c>
      <c r="FR3" s="175" t="n">
        <f aca="false">IF(MONTH(FR2)&lt;4,1,IF(MONTH(FR2)&lt;7,2,IF(MONTH(FR2)&lt;10,3,4)))</f>
        <v>3</v>
      </c>
      <c r="FS3" s="175" t="n">
        <f aca="false">IF(MONTH(FS2)&lt;4,1,IF(MONTH(FS2)&lt;7,2,IF(MONTH(FS2)&lt;10,3,4)))</f>
        <v>4</v>
      </c>
      <c r="FT3" s="175" t="n">
        <f aca="false">IF(MONTH(FT2)&lt;4,1,IF(MONTH(FT2)&lt;7,2,IF(MONTH(FT2)&lt;10,3,4)))</f>
        <v>4</v>
      </c>
      <c r="FU3" s="175" t="n">
        <f aca="false">IF(MONTH(FU2)&lt;4,1,IF(MONTH(FU2)&lt;7,2,IF(MONTH(FU2)&lt;10,3,4)))</f>
        <v>4</v>
      </c>
      <c r="FV3" s="0" t="n">
        <f aca="false">IF(MONTH(FV2)&lt;4,1,IF(MONTH(FV2)&lt;7,2,IF(MONTH(FV2)&lt;10,3,4)))</f>
        <v>1</v>
      </c>
      <c r="FW3" s="0" t="n">
        <f aca="false">IF(MONTH(FW2)&lt;4,1,IF(MONTH(FW2)&lt;7,2,IF(MONTH(FW2)&lt;10,3,4)))</f>
        <v>1</v>
      </c>
      <c r="FX3" s="0" t="n">
        <f aca="false">IF(MONTH(FX2)&lt;4,1,IF(MONTH(FX2)&lt;7,2,IF(MONTH(FX2)&lt;10,3,4)))</f>
        <v>1</v>
      </c>
      <c r="FY3" s="0" t="n">
        <f aca="false">IF(MONTH(FY2)&lt;4,1,IF(MONTH(FY2)&lt;7,2,IF(MONTH(FY2)&lt;10,3,4)))</f>
        <v>2</v>
      </c>
      <c r="FZ3" s="0" t="n">
        <f aca="false">IF(MONTH(FZ2)&lt;4,1,IF(MONTH(FZ2)&lt;7,2,IF(MONTH(FZ2)&lt;10,3,4)))</f>
        <v>2</v>
      </c>
      <c r="GA3" s="0" t="n">
        <f aca="false">IF(MONTH(GA2)&lt;4,1,IF(MONTH(GA2)&lt;7,2,IF(MONTH(GA2)&lt;10,3,4)))</f>
        <v>2</v>
      </c>
      <c r="GB3" s="0" t="n">
        <f aca="false">IF(MONTH(GB2)&lt;4,1,IF(MONTH(GB2)&lt;7,2,IF(MONTH(GB2)&lt;10,3,4)))</f>
        <v>3</v>
      </c>
      <c r="GC3" s="0" t="n">
        <f aca="false">IF(MONTH(GC2)&lt;4,1,IF(MONTH(GC2)&lt;7,2,IF(MONTH(GC2)&lt;10,3,4)))</f>
        <v>3</v>
      </c>
      <c r="GD3" s="0" t="n">
        <f aca="false">IF(MONTH(GD2)&lt;4,1,IF(MONTH(GD2)&lt;7,2,IF(MONTH(GD2)&lt;10,3,4)))</f>
        <v>3</v>
      </c>
      <c r="GE3" s="0" t="n">
        <f aca="false">IF(MONTH(GE2)&lt;4,1,IF(MONTH(GE2)&lt;7,2,IF(MONTH(GE2)&lt;10,3,4)))</f>
        <v>4</v>
      </c>
      <c r="GF3" s="0" t="n">
        <f aca="false">IF(MONTH(GF2)&lt;4,1,IF(MONTH(GF2)&lt;7,2,IF(MONTH(GF2)&lt;10,3,4)))</f>
        <v>4</v>
      </c>
      <c r="GG3" s="0" t="n">
        <f aca="false">IF(MONTH(GG2)&lt;4,1,IF(MONTH(GG2)&lt;7,2,IF(MONTH(GG2)&lt;10,3,4)))</f>
        <v>4</v>
      </c>
      <c r="GH3" s="0" t="n">
        <f aca="false">IF(MONTH(GH2)&lt;4,1,IF(MONTH(GH2)&lt;7,2,IF(MONTH(GH2)&lt;10,3,4)))</f>
        <v>1</v>
      </c>
      <c r="GI3" s="0" t="n">
        <f aca="false">IF(MONTH(GI2)&lt;4,1,IF(MONTH(GI2)&lt;7,2,IF(MONTH(GI2)&lt;10,3,4)))</f>
        <v>1</v>
      </c>
      <c r="GJ3" s="0" t="n">
        <f aca="false">IF(MONTH(GJ2)&lt;4,1,IF(MONTH(GJ2)&lt;7,2,IF(MONTH(GJ2)&lt;10,3,4)))</f>
        <v>1</v>
      </c>
      <c r="GK3" s="0" t="n">
        <f aca="false">IF(MONTH(GK2)&lt;4,1,IF(MONTH(GK2)&lt;7,2,IF(MONTH(GK2)&lt;10,3,4)))</f>
        <v>2</v>
      </c>
      <c r="GL3" s="0" t="n">
        <f aca="false">IF(MONTH(GL2)&lt;4,1,IF(MONTH(GL2)&lt;7,2,IF(MONTH(GL2)&lt;10,3,4)))</f>
        <v>2</v>
      </c>
      <c r="GM3" s="0" t="n">
        <f aca="false">IF(MONTH(GM2)&lt;4,1,IF(MONTH(GM2)&lt;7,2,IF(MONTH(GM2)&lt;10,3,4)))</f>
        <v>2</v>
      </c>
      <c r="GN3" s="0" t="n">
        <f aca="false">IF(MONTH(GN2)&lt;4,1,IF(MONTH(GN2)&lt;7,2,IF(MONTH(GN2)&lt;10,3,4)))</f>
        <v>3</v>
      </c>
      <c r="GO3" s="0" t="n">
        <f aca="false">IF(MONTH(GO2)&lt;4,1,IF(MONTH(GO2)&lt;7,2,IF(MONTH(GO2)&lt;10,3,4)))</f>
        <v>3</v>
      </c>
      <c r="GP3" s="0" t="n">
        <f aca="false">IF(MONTH(GP2)&lt;4,1,IF(MONTH(GP2)&lt;7,2,IF(MONTH(GP2)&lt;10,3,4)))</f>
        <v>3</v>
      </c>
      <c r="GQ3" s="0" t="n">
        <f aca="false">IF(MONTH(GQ2)&lt;4,1,IF(MONTH(GQ2)&lt;7,2,IF(MONTH(GQ2)&lt;10,3,4)))</f>
        <v>4</v>
      </c>
      <c r="GR3" s="0" t="n">
        <f aca="false">IF(MONTH(GR2)&lt;4,1,IF(MONTH(GR2)&lt;7,2,IF(MONTH(GR2)&lt;10,3,4)))</f>
        <v>4</v>
      </c>
      <c r="GS3" s="0" t="n">
        <f aca="false">IF(MONTH(GS2)&lt;4,1,IF(MONTH(GS2)&lt;7,2,IF(MONTH(GS2)&lt;10,3,4)))</f>
        <v>4</v>
      </c>
      <c r="GT3" s="0" t="n">
        <f aca="false">IF(MONTH(GT2)&lt;4,1,IF(MONTH(GT2)&lt;7,2,IF(MONTH(GT2)&lt;10,3,4)))</f>
        <v>1</v>
      </c>
      <c r="GU3" s="0" t="n">
        <f aca="false">IF(MONTH(GU2)&lt;4,1,IF(MONTH(GU2)&lt;7,2,IF(MONTH(GU2)&lt;10,3,4)))</f>
        <v>1</v>
      </c>
      <c r="GV3" s="0" t="n">
        <f aca="false">IF(MONTH(GV2)&lt;4,1,IF(MONTH(GV2)&lt;7,2,IF(MONTH(GV2)&lt;10,3,4)))</f>
        <v>1</v>
      </c>
      <c r="GW3" s="0" t="n">
        <f aca="false">IF(MONTH(GW2)&lt;4,1,IF(MONTH(GW2)&lt;7,2,IF(MONTH(GW2)&lt;10,3,4)))</f>
        <v>2</v>
      </c>
      <c r="GX3" s="0" t="n">
        <f aca="false">IF(MONTH(GX2)&lt;4,1,IF(MONTH(GX2)&lt;7,2,IF(MONTH(GX2)&lt;10,3,4)))</f>
        <v>2</v>
      </c>
      <c r="GY3" s="0" t="n">
        <f aca="false">IF(MONTH(GY2)&lt;4,1,IF(MONTH(GY2)&lt;7,2,IF(MONTH(GY2)&lt;10,3,4)))</f>
        <v>2</v>
      </c>
      <c r="GZ3" s="0" t="n">
        <f aca="false">IF(MONTH(GZ2)&lt;4,1,IF(MONTH(GZ2)&lt;7,2,IF(MONTH(GZ2)&lt;10,3,4)))</f>
        <v>3</v>
      </c>
      <c r="HA3" s="0" t="n">
        <f aca="false">IF(MONTH(HA2)&lt;4,1,IF(MONTH(HA2)&lt;7,2,IF(MONTH(HA2)&lt;10,3,4)))</f>
        <v>3</v>
      </c>
      <c r="HB3" s="0" t="n">
        <f aca="false">IF(MONTH(HB2)&lt;4,1,IF(MONTH(HB2)&lt;7,2,IF(MONTH(HB2)&lt;10,3,4)))</f>
        <v>3</v>
      </c>
      <c r="HC3" s="0" t="n">
        <f aca="false">IF(MONTH(HC2)&lt;4,1,IF(MONTH(HC2)&lt;7,2,IF(MONTH(HC2)&lt;10,3,4)))</f>
        <v>4</v>
      </c>
      <c r="HD3" s="0" t="n">
        <f aca="false">IF(MONTH(HD2)&lt;4,1,IF(MONTH(HD2)&lt;7,2,IF(MONTH(HD2)&lt;10,3,4)))</f>
        <v>4</v>
      </c>
      <c r="HE3" s="0" t="n">
        <f aca="false">IF(MONTH(HE2)&lt;4,1,IF(MONTH(HE2)&lt;7,2,IF(MONTH(HE2)&lt;10,3,4)))</f>
        <v>4</v>
      </c>
      <c r="HF3" s="0" t="n">
        <f aca="false">IF(MONTH(HF2)&lt;4,1,IF(MONTH(HF2)&lt;7,2,IF(MONTH(HF2)&lt;10,3,4)))</f>
        <v>1</v>
      </c>
      <c r="HG3" s="0" t="n">
        <f aca="false">IF(MONTH(HG2)&lt;4,1,IF(MONTH(HG2)&lt;7,2,IF(MONTH(HG2)&lt;10,3,4)))</f>
        <v>1</v>
      </c>
      <c r="HH3" s="0" t="n">
        <f aca="false">IF(MONTH(HH2)&lt;4,1,IF(MONTH(HH2)&lt;7,2,IF(MONTH(HH2)&lt;10,3,4)))</f>
        <v>1</v>
      </c>
      <c r="HI3" s="0" t="n">
        <f aca="false">IF(MONTH(HI2)&lt;4,1,IF(MONTH(HI2)&lt;7,2,IF(MONTH(HI2)&lt;10,3,4)))</f>
        <v>2</v>
      </c>
      <c r="HJ3" s="0" t="n">
        <f aca="false">IF(MONTH(HJ2)&lt;4,1,IF(MONTH(HJ2)&lt;7,2,IF(MONTH(HJ2)&lt;10,3,4)))</f>
        <v>2</v>
      </c>
      <c r="HK3" s="0" t="n">
        <f aca="false">IF(MONTH(HK2)&lt;4,1,IF(MONTH(HK2)&lt;7,2,IF(MONTH(HK2)&lt;10,3,4)))</f>
        <v>2</v>
      </c>
      <c r="HL3" s="0" t="n">
        <f aca="false">IF(MONTH(HL2)&lt;4,1,IF(MONTH(HL2)&lt;7,2,IF(MONTH(HL2)&lt;10,3,4)))</f>
        <v>3</v>
      </c>
      <c r="HM3" s="0" t="n">
        <f aca="false">IF(MONTH(HM2)&lt;4,1,IF(MONTH(HM2)&lt;7,2,IF(MONTH(HM2)&lt;10,3,4)))</f>
        <v>3</v>
      </c>
      <c r="HN3" s="0" t="n">
        <f aca="false">IF(MONTH(HN2)&lt;4,1,IF(MONTH(HN2)&lt;7,2,IF(MONTH(HN2)&lt;10,3,4)))</f>
        <v>3</v>
      </c>
      <c r="HO3" s="0" t="n">
        <f aca="false">IF(MONTH(HO2)&lt;4,1,IF(MONTH(HO2)&lt;7,2,IF(MONTH(HO2)&lt;10,3,4)))</f>
        <v>4</v>
      </c>
      <c r="HP3" s="0" t="n">
        <f aca="false">IF(MONTH(HP2)&lt;4,1,IF(MONTH(HP2)&lt;7,2,IF(MONTH(HP2)&lt;10,3,4)))</f>
        <v>4</v>
      </c>
      <c r="HQ3" s="0" t="n">
        <f aca="false">IF(MONTH(HQ2)&lt;4,1,IF(MONTH(HQ2)&lt;7,2,IF(MONTH(HQ2)&lt;10,3,4)))</f>
        <v>4</v>
      </c>
      <c r="HR3" s="0" t="n">
        <f aca="false">IF(MONTH(HR2)&lt;4,1,IF(MONTH(HR2)&lt;7,2,IF(MONTH(HR2)&lt;10,3,4)))</f>
        <v>1</v>
      </c>
      <c r="HS3" s="0" t="n">
        <f aca="false">IF(MONTH(HS2)&lt;4,1,IF(MONTH(HS2)&lt;7,2,IF(MONTH(HS2)&lt;10,3,4)))</f>
        <v>1</v>
      </c>
      <c r="HT3" s="0" t="n">
        <f aca="false">IF(MONTH(HT2)&lt;4,1,IF(MONTH(HT2)&lt;7,2,IF(MONTH(HT2)&lt;10,3,4)))</f>
        <v>1</v>
      </c>
      <c r="HU3" s="0" t="n">
        <f aca="false">IF(MONTH(HU2)&lt;4,1,IF(MONTH(HU2)&lt;7,2,IF(MONTH(HU2)&lt;10,3,4)))</f>
        <v>2</v>
      </c>
      <c r="HV3" s="0" t="n">
        <f aca="false">IF(MONTH(HV2)&lt;4,1,IF(MONTH(HV2)&lt;7,2,IF(MONTH(HV2)&lt;10,3,4)))</f>
        <v>2</v>
      </c>
      <c r="HW3" s="0" t="n">
        <f aca="false">IF(MONTH(HW2)&lt;4,1,IF(MONTH(HW2)&lt;7,2,IF(MONTH(HW2)&lt;10,3,4)))</f>
        <v>2</v>
      </c>
      <c r="HX3" s="0" t="n">
        <f aca="false">IF(MONTH(HX2)&lt;4,1,IF(MONTH(HX2)&lt;7,2,IF(MONTH(HX2)&lt;10,3,4)))</f>
        <v>3</v>
      </c>
      <c r="HY3" s="0" t="n">
        <f aca="false">IF(MONTH(HY2)&lt;4,1,IF(MONTH(HY2)&lt;7,2,IF(MONTH(HY2)&lt;10,3,4)))</f>
        <v>3</v>
      </c>
      <c r="HZ3" s="0" t="n">
        <f aca="false">IF(MONTH(HZ2)&lt;4,1,IF(MONTH(HZ2)&lt;7,2,IF(MONTH(HZ2)&lt;10,3,4)))</f>
        <v>3</v>
      </c>
      <c r="IA3" s="0" t="n">
        <f aca="false">IF(MONTH(IA2)&lt;4,1,IF(MONTH(IA2)&lt;7,2,IF(MONTH(IA2)&lt;10,3,4)))</f>
        <v>4</v>
      </c>
      <c r="IB3" s="0" t="n">
        <f aca="false">IF(MONTH(IB2)&lt;4,1,IF(MONTH(IB2)&lt;7,2,IF(MONTH(IB2)&lt;10,3,4)))</f>
        <v>4</v>
      </c>
      <c r="IC3" s="0" t="n">
        <f aca="false">IF(MONTH(IC2)&lt;4,1,IF(MONTH(IC2)&lt;7,2,IF(MONTH(IC2)&lt;10,3,4)))</f>
        <v>4</v>
      </c>
    </row>
    <row r="4" customFormat="false" ht="21" hidden="false" customHeight="false" outlineLevel="0" collapsed="false">
      <c r="A4" s="176" t="n">
        <f aca="true">IF(HOUR(NOW())&gt;15,NOW(),NOW()-IF(WEEKDAY(NOW())=2,2,0)-1)</f>
        <v>45926.8919533222</v>
      </c>
      <c r="B4" s="177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  <c r="CN4" s="178"/>
      <c r="CO4" s="178"/>
      <c r="CP4" s="178"/>
      <c r="CQ4" s="178"/>
      <c r="CR4" s="178"/>
      <c r="CS4" s="178"/>
      <c r="CT4" s="178"/>
      <c r="CU4" s="178"/>
      <c r="CV4" s="178"/>
      <c r="CW4" s="178"/>
      <c r="CX4" s="178"/>
      <c r="CY4" s="178"/>
      <c r="CZ4" s="178"/>
      <c r="DA4" s="178"/>
      <c r="DB4" s="178"/>
      <c r="DC4" s="178"/>
      <c r="DD4" s="178"/>
      <c r="DE4" s="178"/>
      <c r="DF4" s="178"/>
      <c r="DG4" s="178"/>
      <c r="DH4" s="178"/>
      <c r="DI4" s="178"/>
      <c r="DJ4" s="178"/>
      <c r="DK4" s="178"/>
      <c r="DL4" s="178"/>
      <c r="DM4" s="178"/>
      <c r="DN4" s="178"/>
      <c r="DO4" s="178"/>
      <c r="DP4" s="178"/>
      <c r="DQ4" s="178"/>
      <c r="DR4" s="178"/>
      <c r="DS4" s="178"/>
      <c r="DT4" s="178"/>
      <c r="DU4" s="178"/>
      <c r="DV4" s="178"/>
      <c r="DW4" s="178"/>
      <c r="DX4" s="178"/>
      <c r="DY4" s="178"/>
      <c r="DZ4" s="178"/>
      <c r="EA4" s="178"/>
      <c r="EB4" s="178"/>
      <c r="EC4" s="178"/>
      <c r="ED4" s="178"/>
      <c r="EE4" s="178"/>
      <c r="EF4" s="178"/>
      <c r="EG4" s="178"/>
      <c r="EH4" s="178"/>
      <c r="EI4" s="178"/>
      <c r="EJ4" s="178"/>
      <c r="EK4" s="178"/>
      <c r="EL4" s="178"/>
      <c r="EM4" s="178"/>
      <c r="EN4" s="178"/>
      <c r="EO4" s="178"/>
      <c r="EP4" s="178"/>
      <c r="EQ4" s="178"/>
      <c r="ER4" s="178"/>
      <c r="ES4" s="178"/>
      <c r="ET4" s="178"/>
      <c r="EU4" s="178"/>
      <c r="EV4" s="178"/>
      <c r="EW4" s="178"/>
      <c r="EX4" s="178"/>
      <c r="EY4" s="178"/>
      <c r="EZ4" s="178"/>
      <c r="FA4" s="178"/>
      <c r="FB4" s="178"/>
      <c r="FC4" s="178"/>
      <c r="FD4" s="178"/>
      <c r="FE4" s="178"/>
      <c r="FF4" s="178"/>
      <c r="FG4" s="178"/>
      <c r="FH4" s="178"/>
      <c r="FI4" s="178"/>
      <c r="FJ4" s="178"/>
      <c r="FK4" s="178"/>
      <c r="FL4" s="178"/>
      <c r="FM4" s="178"/>
      <c r="FN4" s="178"/>
      <c r="FO4" s="178"/>
      <c r="FP4" s="178"/>
      <c r="FQ4" s="178"/>
      <c r="FR4" s="178"/>
      <c r="FS4" s="178"/>
      <c r="FT4" s="178"/>
      <c r="FU4" s="178"/>
    </row>
    <row r="5" customFormat="false" ht="18" hidden="false" customHeight="false" outlineLevel="0" collapsed="false">
      <c r="A5" s="179" t="s">
        <v>60</v>
      </c>
      <c r="B5" s="180" t="n">
        <f aca="false">YEAR(B2)</f>
        <v>2001</v>
      </c>
      <c r="C5" s="180" t="n">
        <f aca="false">YEAR(C2)</f>
        <v>2001</v>
      </c>
      <c r="D5" s="180" t="n">
        <f aca="false">YEAR(D2)</f>
        <v>2001</v>
      </c>
      <c r="E5" s="180" t="n">
        <f aca="false">YEAR(E2)</f>
        <v>2001</v>
      </c>
      <c r="F5" s="180" t="n">
        <f aca="false">YEAR(F2)</f>
        <v>2001</v>
      </c>
      <c r="G5" s="180" t="n">
        <f aca="false">YEAR(G2)</f>
        <v>2001</v>
      </c>
      <c r="H5" s="180" t="n">
        <f aca="false">YEAR(H2)</f>
        <v>2001</v>
      </c>
      <c r="I5" s="180" t="n">
        <f aca="false">YEAR(I2)</f>
        <v>2001</v>
      </c>
      <c r="J5" s="180" t="n">
        <f aca="false">YEAR(J2)</f>
        <v>2002</v>
      </c>
      <c r="K5" s="180" t="n">
        <f aca="false">YEAR(K2)</f>
        <v>2002</v>
      </c>
      <c r="L5" s="180" t="n">
        <f aca="false">YEAR(L2)</f>
        <v>2002</v>
      </c>
      <c r="M5" s="180" t="n">
        <f aca="false">YEAR(M2)</f>
        <v>2002</v>
      </c>
      <c r="N5" s="180" t="n">
        <f aca="false">YEAR(N2)</f>
        <v>2002</v>
      </c>
      <c r="O5" s="180" t="n">
        <f aca="false">YEAR(O2)</f>
        <v>2002</v>
      </c>
      <c r="P5" s="180" t="n">
        <f aca="false">YEAR(P2)</f>
        <v>2002</v>
      </c>
      <c r="Q5" s="180" t="n">
        <f aca="false">YEAR(Q2)</f>
        <v>2002</v>
      </c>
      <c r="R5" s="180" t="n">
        <f aca="false">YEAR(R2)</f>
        <v>2002</v>
      </c>
      <c r="S5" s="180" t="n">
        <f aca="false">YEAR(S2)</f>
        <v>2002</v>
      </c>
      <c r="T5" s="180" t="n">
        <f aca="false">YEAR(T2)</f>
        <v>2002</v>
      </c>
      <c r="U5" s="180" t="n">
        <f aca="false">YEAR(U2)</f>
        <v>2002</v>
      </c>
      <c r="V5" s="180" t="n">
        <f aca="false">YEAR(V2)</f>
        <v>2003</v>
      </c>
      <c r="W5" s="180" t="n">
        <f aca="false">YEAR(W2)</f>
        <v>2003</v>
      </c>
      <c r="X5" s="180" t="n">
        <f aca="false">YEAR(X2)</f>
        <v>2003</v>
      </c>
      <c r="Y5" s="180" t="n">
        <f aca="false">YEAR(Y2)</f>
        <v>2003</v>
      </c>
      <c r="Z5" s="180" t="n">
        <f aca="false">YEAR(Z2)</f>
        <v>2003</v>
      </c>
      <c r="AA5" s="180" t="n">
        <f aca="false">YEAR(AA2)</f>
        <v>2003</v>
      </c>
      <c r="AB5" s="180" t="n">
        <f aca="false">YEAR(AB2)</f>
        <v>2003</v>
      </c>
      <c r="AC5" s="180" t="n">
        <f aca="false">YEAR(AC2)</f>
        <v>2003</v>
      </c>
      <c r="AD5" s="180" t="n">
        <f aca="false">YEAR(AD2)</f>
        <v>2003</v>
      </c>
      <c r="AE5" s="180" t="n">
        <f aca="false">YEAR(AE2)</f>
        <v>2003</v>
      </c>
      <c r="AF5" s="180" t="n">
        <f aca="false">YEAR(AF2)</f>
        <v>2003</v>
      </c>
      <c r="AG5" s="180" t="n">
        <f aca="false">YEAR(AG2)</f>
        <v>2003</v>
      </c>
      <c r="AH5" s="180" t="n">
        <f aca="false">YEAR(AH2)</f>
        <v>2004</v>
      </c>
      <c r="AI5" s="180" t="n">
        <f aca="false">YEAR(AI2)</f>
        <v>2004</v>
      </c>
      <c r="AJ5" s="180" t="n">
        <f aca="false">YEAR(AJ2)</f>
        <v>2004</v>
      </c>
      <c r="AK5" s="180" t="n">
        <f aca="false">YEAR(AK2)</f>
        <v>2004</v>
      </c>
      <c r="AL5" s="180" t="n">
        <f aca="false">YEAR(AL2)</f>
        <v>2004</v>
      </c>
      <c r="AM5" s="180" t="n">
        <f aca="false">YEAR(AM2)</f>
        <v>2004</v>
      </c>
      <c r="AN5" s="180" t="n">
        <f aca="false">YEAR(AN2)</f>
        <v>2004</v>
      </c>
      <c r="AO5" s="180" t="n">
        <f aca="false">YEAR(AO2)</f>
        <v>2004</v>
      </c>
      <c r="AP5" s="180" t="n">
        <f aca="false">YEAR(AP2)</f>
        <v>2004</v>
      </c>
      <c r="AQ5" s="180" t="n">
        <f aca="false">YEAR(AQ2)</f>
        <v>2004</v>
      </c>
      <c r="AR5" s="180" t="n">
        <f aca="false">YEAR(AR2)</f>
        <v>2004</v>
      </c>
      <c r="AS5" s="180" t="n">
        <f aca="false">YEAR(AS2)</f>
        <v>2004</v>
      </c>
      <c r="AT5" s="180" t="n">
        <f aca="false">YEAR(AT2)</f>
        <v>2005</v>
      </c>
      <c r="AU5" s="180" t="n">
        <f aca="false">YEAR(AU2)</f>
        <v>2005</v>
      </c>
      <c r="AV5" s="180" t="n">
        <f aca="false">YEAR(AV2)</f>
        <v>2005</v>
      </c>
      <c r="AW5" s="180" t="n">
        <f aca="false">YEAR(AW2)</f>
        <v>2005</v>
      </c>
      <c r="AX5" s="180" t="n">
        <f aca="false">YEAR(AX2)</f>
        <v>2005</v>
      </c>
      <c r="AY5" s="180" t="n">
        <f aca="false">YEAR(AY2)</f>
        <v>2005</v>
      </c>
      <c r="AZ5" s="180" t="n">
        <f aca="false">YEAR(AZ2)</f>
        <v>2005</v>
      </c>
      <c r="BA5" s="180" t="n">
        <f aca="false">YEAR(BA2)</f>
        <v>2005</v>
      </c>
      <c r="BB5" s="180" t="n">
        <f aca="false">YEAR(BB2)</f>
        <v>2005</v>
      </c>
      <c r="BC5" s="180" t="n">
        <f aca="false">YEAR(BC2)</f>
        <v>2005</v>
      </c>
      <c r="BD5" s="180" t="n">
        <f aca="false">YEAR(BD2)</f>
        <v>2005</v>
      </c>
      <c r="BE5" s="180" t="n">
        <f aca="false">YEAR(BE2)</f>
        <v>2005</v>
      </c>
      <c r="BF5" s="180" t="n">
        <f aca="false">YEAR(BF2)</f>
        <v>2006</v>
      </c>
      <c r="BG5" s="180" t="n">
        <f aca="false">YEAR(BG2)</f>
        <v>2006</v>
      </c>
      <c r="BH5" s="180" t="n">
        <f aca="false">YEAR(BH2)</f>
        <v>2006</v>
      </c>
      <c r="BI5" s="180" t="n">
        <f aca="false">YEAR(BI2)</f>
        <v>2006</v>
      </c>
      <c r="BJ5" s="180" t="n">
        <f aca="false">YEAR(BJ2)</f>
        <v>2006</v>
      </c>
      <c r="BK5" s="180" t="n">
        <f aca="false">YEAR(BK2)</f>
        <v>2006</v>
      </c>
      <c r="BL5" s="180" t="n">
        <f aca="false">YEAR(BL2)</f>
        <v>2006</v>
      </c>
      <c r="BM5" s="180" t="n">
        <f aca="false">YEAR(BM2)</f>
        <v>2006</v>
      </c>
      <c r="BN5" s="180" t="n">
        <f aca="false">YEAR(BN2)</f>
        <v>2006</v>
      </c>
      <c r="BO5" s="180" t="n">
        <f aca="false">YEAR(BO2)</f>
        <v>2006</v>
      </c>
      <c r="BP5" s="180" t="n">
        <f aca="false">YEAR(BP2)</f>
        <v>2006</v>
      </c>
      <c r="BQ5" s="180" t="n">
        <f aca="false">YEAR(BQ2)</f>
        <v>2006</v>
      </c>
      <c r="BR5" s="180" t="n">
        <f aca="false">YEAR(BR2)</f>
        <v>2007</v>
      </c>
      <c r="BS5" s="180" t="n">
        <f aca="false">YEAR(BS2)</f>
        <v>2007</v>
      </c>
      <c r="BT5" s="180" t="n">
        <f aca="false">YEAR(BT2)</f>
        <v>2007</v>
      </c>
      <c r="BU5" s="180" t="n">
        <f aca="false">YEAR(BU2)</f>
        <v>2007</v>
      </c>
      <c r="BV5" s="180" t="n">
        <f aca="false">YEAR(BV2)</f>
        <v>2007</v>
      </c>
      <c r="BW5" s="180" t="n">
        <f aca="false">YEAR(BW2)</f>
        <v>2007</v>
      </c>
      <c r="BX5" s="180" t="n">
        <f aca="false">YEAR(BX2)</f>
        <v>2007</v>
      </c>
      <c r="BY5" s="180" t="n">
        <f aca="false">YEAR(BY2)</f>
        <v>2007</v>
      </c>
      <c r="BZ5" s="180" t="n">
        <f aca="false">YEAR(BZ2)</f>
        <v>2007</v>
      </c>
      <c r="CA5" s="180" t="n">
        <f aca="false">YEAR(CA2)</f>
        <v>2007</v>
      </c>
      <c r="CB5" s="180" t="n">
        <f aca="false">YEAR(CB2)</f>
        <v>2007</v>
      </c>
      <c r="CC5" s="180" t="n">
        <f aca="false">YEAR(CC2)</f>
        <v>2007</v>
      </c>
      <c r="CD5" s="180" t="n">
        <f aca="false">YEAR(CD2)</f>
        <v>2008</v>
      </c>
      <c r="CE5" s="180" t="n">
        <f aca="false">YEAR(CE2)</f>
        <v>2008</v>
      </c>
      <c r="CF5" s="180" t="n">
        <f aca="false">YEAR(CF2)</f>
        <v>2008</v>
      </c>
      <c r="CG5" s="180" t="n">
        <f aca="false">YEAR(CG2)</f>
        <v>2008</v>
      </c>
      <c r="CH5" s="180" t="n">
        <f aca="false">YEAR(CH2)</f>
        <v>2008</v>
      </c>
      <c r="CI5" s="180" t="n">
        <f aca="false">YEAR(CI2)</f>
        <v>2008</v>
      </c>
      <c r="CJ5" s="180" t="n">
        <f aca="false">YEAR(CJ2)</f>
        <v>2008</v>
      </c>
      <c r="CK5" s="180" t="n">
        <f aca="false">YEAR(CK2)</f>
        <v>2008</v>
      </c>
      <c r="CL5" s="180" t="n">
        <f aca="false">YEAR(CL2)</f>
        <v>2008</v>
      </c>
      <c r="CM5" s="180" t="n">
        <f aca="false">YEAR(CM2)</f>
        <v>2008</v>
      </c>
      <c r="CN5" s="180" t="n">
        <f aca="false">YEAR(CN2)</f>
        <v>2008</v>
      </c>
      <c r="CO5" s="180" t="n">
        <f aca="false">YEAR(CO2)</f>
        <v>2008</v>
      </c>
      <c r="CP5" s="180" t="n">
        <f aca="false">YEAR(CP2)</f>
        <v>2009</v>
      </c>
      <c r="CQ5" s="180" t="n">
        <f aca="false">YEAR(CQ2)</f>
        <v>2009</v>
      </c>
      <c r="CR5" s="180" t="n">
        <f aca="false">YEAR(CR2)</f>
        <v>2009</v>
      </c>
      <c r="CS5" s="180" t="n">
        <f aca="false">YEAR(CS2)</f>
        <v>2009</v>
      </c>
      <c r="CT5" s="180" t="n">
        <f aca="false">YEAR(CT2)</f>
        <v>2009</v>
      </c>
      <c r="CU5" s="180" t="n">
        <f aca="false">YEAR(CU2)</f>
        <v>2009</v>
      </c>
      <c r="CV5" s="180" t="n">
        <f aca="false">YEAR(CV2)</f>
        <v>2009</v>
      </c>
      <c r="CW5" s="180" t="n">
        <f aca="false">YEAR(CW2)</f>
        <v>2009</v>
      </c>
      <c r="CX5" s="180" t="n">
        <f aca="false">YEAR(CX2)</f>
        <v>2009</v>
      </c>
      <c r="CY5" s="180" t="n">
        <f aca="false">YEAR(CY2)</f>
        <v>2009</v>
      </c>
      <c r="CZ5" s="180" t="n">
        <f aca="false">YEAR(CZ2)</f>
        <v>2009</v>
      </c>
      <c r="DA5" s="180" t="n">
        <f aca="false">YEAR(DA2)</f>
        <v>2009</v>
      </c>
      <c r="DB5" s="180" t="n">
        <f aca="false">YEAR(DB2)</f>
        <v>2010</v>
      </c>
      <c r="DC5" s="180" t="n">
        <f aca="false">YEAR(DC2)</f>
        <v>2010</v>
      </c>
      <c r="DD5" s="180" t="n">
        <f aca="false">YEAR(DD2)</f>
        <v>2010</v>
      </c>
      <c r="DE5" s="180" t="n">
        <f aca="false">YEAR(DE2)</f>
        <v>2010</v>
      </c>
      <c r="DF5" s="180" t="n">
        <f aca="false">YEAR(DF2)</f>
        <v>2010</v>
      </c>
      <c r="DG5" s="180" t="n">
        <f aca="false">YEAR(DG2)</f>
        <v>2010</v>
      </c>
      <c r="DH5" s="180" t="n">
        <f aca="false">YEAR(DH2)</f>
        <v>2010</v>
      </c>
      <c r="DI5" s="180" t="n">
        <f aca="false">YEAR(DI2)</f>
        <v>2010</v>
      </c>
      <c r="DJ5" s="180" t="n">
        <f aca="false">YEAR(DJ2)</f>
        <v>2010</v>
      </c>
      <c r="DK5" s="180" t="n">
        <f aca="false">YEAR(DK2)</f>
        <v>2010</v>
      </c>
      <c r="DL5" s="180" t="n">
        <f aca="false">YEAR(DL2)</f>
        <v>2010</v>
      </c>
      <c r="DM5" s="180" t="n">
        <f aca="false">YEAR(DM2)</f>
        <v>2010</v>
      </c>
      <c r="DN5" s="180" t="n">
        <f aca="false">YEAR(DN2)</f>
        <v>2011</v>
      </c>
      <c r="DO5" s="180" t="n">
        <f aca="false">YEAR(DO2)</f>
        <v>2011</v>
      </c>
      <c r="DP5" s="180" t="n">
        <f aca="false">YEAR(DP2)</f>
        <v>2011</v>
      </c>
      <c r="DQ5" s="180" t="n">
        <f aca="false">YEAR(DQ2)</f>
        <v>2011</v>
      </c>
      <c r="DR5" s="180" t="n">
        <f aca="false">YEAR(DR2)</f>
        <v>2011</v>
      </c>
      <c r="DS5" s="180" t="n">
        <f aca="false">YEAR(DS2)</f>
        <v>2011</v>
      </c>
      <c r="DT5" s="180" t="n">
        <f aca="false">YEAR(DT2)</f>
        <v>2011</v>
      </c>
      <c r="DU5" s="180" t="n">
        <f aca="false">YEAR(DU2)</f>
        <v>2011</v>
      </c>
      <c r="DV5" s="180" t="n">
        <f aca="false">YEAR(DV2)</f>
        <v>2011</v>
      </c>
      <c r="DW5" s="180" t="n">
        <f aca="false">YEAR(DW2)</f>
        <v>2011</v>
      </c>
      <c r="DX5" s="180" t="n">
        <f aca="false">YEAR(DX2)</f>
        <v>2011</v>
      </c>
      <c r="DY5" s="180" t="n">
        <f aca="false">YEAR(DY2)</f>
        <v>2011</v>
      </c>
      <c r="DZ5" s="180" t="n">
        <f aca="false">YEAR(DZ2)</f>
        <v>2012</v>
      </c>
      <c r="EA5" s="180" t="n">
        <f aca="false">YEAR(EA2)</f>
        <v>2012</v>
      </c>
      <c r="EB5" s="180" t="n">
        <f aca="false">YEAR(EB2)</f>
        <v>2012</v>
      </c>
      <c r="EC5" s="180" t="n">
        <f aca="false">YEAR(EC2)</f>
        <v>2012</v>
      </c>
      <c r="ED5" s="180" t="n">
        <f aca="false">YEAR(ED2)</f>
        <v>2012</v>
      </c>
      <c r="EE5" s="180" t="n">
        <f aca="false">YEAR(EE2)</f>
        <v>2012</v>
      </c>
      <c r="EF5" s="180" t="n">
        <f aca="false">YEAR(EF2)</f>
        <v>2012</v>
      </c>
      <c r="EG5" s="180" t="n">
        <f aca="false">YEAR(EG2)</f>
        <v>2012</v>
      </c>
      <c r="EH5" s="180" t="n">
        <f aca="false">YEAR(EH2)</f>
        <v>2012</v>
      </c>
      <c r="EI5" s="180" t="n">
        <f aca="false">YEAR(EI2)</f>
        <v>2012</v>
      </c>
      <c r="EJ5" s="180" t="n">
        <f aca="false">YEAR(EJ2)</f>
        <v>2012</v>
      </c>
      <c r="EK5" s="180" t="n">
        <f aca="false">YEAR(EK2)</f>
        <v>2012</v>
      </c>
      <c r="EL5" s="180" t="n">
        <f aca="false">YEAR(EL2)</f>
        <v>2013</v>
      </c>
      <c r="EM5" s="180" t="n">
        <f aca="false">YEAR(EM2)</f>
        <v>2013</v>
      </c>
      <c r="EN5" s="180" t="n">
        <f aca="false">YEAR(EN2)</f>
        <v>2013</v>
      </c>
      <c r="EO5" s="180" t="n">
        <f aca="false">YEAR(EO2)</f>
        <v>2013</v>
      </c>
      <c r="EP5" s="180" t="n">
        <f aca="false">YEAR(EP2)</f>
        <v>2013</v>
      </c>
      <c r="EQ5" s="180" t="n">
        <f aca="false">YEAR(EQ2)</f>
        <v>2013</v>
      </c>
      <c r="ER5" s="180" t="n">
        <f aca="false">YEAR(ER2)</f>
        <v>2013</v>
      </c>
      <c r="ES5" s="180" t="n">
        <f aca="false">YEAR(ES2)</f>
        <v>2013</v>
      </c>
      <c r="ET5" s="180" t="n">
        <f aca="false">YEAR(ET2)</f>
        <v>2013</v>
      </c>
      <c r="EU5" s="180" t="n">
        <f aca="false">YEAR(EU2)</f>
        <v>2013</v>
      </c>
      <c r="EV5" s="180" t="n">
        <f aca="false">YEAR(EV2)</f>
        <v>2013</v>
      </c>
      <c r="EW5" s="180" t="n">
        <f aca="false">YEAR(EW2)</f>
        <v>2013</v>
      </c>
      <c r="EX5" s="180" t="n">
        <f aca="false">YEAR(EX2)</f>
        <v>2014</v>
      </c>
      <c r="EY5" s="180" t="n">
        <f aca="false">YEAR(EY2)</f>
        <v>2014</v>
      </c>
      <c r="EZ5" s="180" t="n">
        <f aca="false">YEAR(EZ2)</f>
        <v>2014</v>
      </c>
      <c r="FA5" s="180" t="n">
        <f aca="false">YEAR(FA2)</f>
        <v>2014</v>
      </c>
      <c r="FB5" s="180" t="n">
        <f aca="false">YEAR(FB2)</f>
        <v>2014</v>
      </c>
      <c r="FC5" s="180" t="n">
        <f aca="false">YEAR(FC2)</f>
        <v>2014</v>
      </c>
      <c r="FD5" s="180" t="n">
        <f aca="false">YEAR(FD2)</f>
        <v>2014</v>
      </c>
      <c r="FE5" s="180" t="n">
        <f aca="false">YEAR(FE2)</f>
        <v>2014</v>
      </c>
      <c r="FF5" s="180" t="n">
        <f aca="false">YEAR(FF2)</f>
        <v>2014</v>
      </c>
      <c r="FG5" s="180" t="n">
        <f aca="false">YEAR(FG2)</f>
        <v>2014</v>
      </c>
      <c r="FH5" s="180" t="n">
        <f aca="false">YEAR(FH2)</f>
        <v>2014</v>
      </c>
      <c r="FI5" s="180" t="n">
        <f aca="false">YEAR(FI2)</f>
        <v>2014</v>
      </c>
      <c r="FJ5" s="180" t="n">
        <f aca="false">YEAR(FJ2)</f>
        <v>2015</v>
      </c>
      <c r="FK5" s="180" t="n">
        <f aca="false">YEAR(FK2)</f>
        <v>2015</v>
      </c>
      <c r="FL5" s="180" t="n">
        <f aca="false">YEAR(FL2)</f>
        <v>2015</v>
      </c>
      <c r="FM5" s="180" t="n">
        <f aca="false">YEAR(FM2)</f>
        <v>2015</v>
      </c>
      <c r="FN5" s="180" t="n">
        <f aca="false">YEAR(FN2)</f>
        <v>2015</v>
      </c>
      <c r="FO5" s="180" t="n">
        <f aca="false">YEAR(FO2)</f>
        <v>2015</v>
      </c>
      <c r="FP5" s="180" t="n">
        <f aca="false">YEAR(FP2)</f>
        <v>2015</v>
      </c>
      <c r="FQ5" s="180" t="n">
        <f aca="false">YEAR(FQ2)</f>
        <v>2015</v>
      </c>
      <c r="FR5" s="180" t="n">
        <f aca="false">YEAR(FR2)</f>
        <v>2015</v>
      </c>
      <c r="FS5" s="180" t="n">
        <f aca="false">YEAR(FS2)</f>
        <v>2015</v>
      </c>
      <c r="FT5" s="180" t="n">
        <f aca="false">YEAR(FT2)</f>
        <v>2015</v>
      </c>
      <c r="FU5" s="180" t="n">
        <f aca="false">YEAR(FU2)</f>
        <v>2015</v>
      </c>
      <c r="FV5" s="0" t="n">
        <f aca="false">YEAR(FV2)</f>
        <v>2016</v>
      </c>
      <c r="FW5" s="0" t="n">
        <f aca="false">YEAR(FW2)</f>
        <v>2016</v>
      </c>
      <c r="FX5" s="0" t="n">
        <f aca="false">YEAR(FX2)</f>
        <v>2016</v>
      </c>
      <c r="FY5" s="0" t="n">
        <f aca="false">YEAR(FY2)</f>
        <v>2016</v>
      </c>
      <c r="FZ5" s="0" t="n">
        <f aca="false">YEAR(FZ2)</f>
        <v>2016</v>
      </c>
      <c r="GA5" s="0" t="n">
        <f aca="false">YEAR(GA2)</f>
        <v>2016</v>
      </c>
      <c r="GB5" s="0" t="n">
        <f aca="false">YEAR(GB2)</f>
        <v>2016</v>
      </c>
      <c r="GC5" s="0" t="n">
        <f aca="false">YEAR(GC2)</f>
        <v>2016</v>
      </c>
      <c r="GD5" s="0" t="n">
        <f aca="false">YEAR(GD2)</f>
        <v>2016</v>
      </c>
      <c r="GE5" s="0" t="n">
        <f aca="false">YEAR(GE2)</f>
        <v>2016</v>
      </c>
      <c r="GF5" s="0" t="n">
        <f aca="false">YEAR(GF2)</f>
        <v>2016</v>
      </c>
      <c r="GG5" s="0" t="n">
        <f aca="false">YEAR(GG2)</f>
        <v>2016</v>
      </c>
      <c r="GH5" s="0" t="n">
        <f aca="false">YEAR(GH2)</f>
        <v>2017</v>
      </c>
      <c r="GI5" s="0" t="n">
        <f aca="false">YEAR(GI2)</f>
        <v>2017</v>
      </c>
      <c r="GJ5" s="0" t="n">
        <f aca="false">YEAR(GJ2)</f>
        <v>2017</v>
      </c>
      <c r="GK5" s="0" t="n">
        <f aca="false">YEAR(GK2)</f>
        <v>2017</v>
      </c>
      <c r="GL5" s="0" t="n">
        <f aca="false">YEAR(GL2)</f>
        <v>2017</v>
      </c>
      <c r="GM5" s="0" t="n">
        <f aca="false">YEAR(GM2)</f>
        <v>2017</v>
      </c>
      <c r="GN5" s="0" t="n">
        <f aca="false">YEAR(GN2)</f>
        <v>2017</v>
      </c>
      <c r="GO5" s="0" t="n">
        <f aca="false">YEAR(GO2)</f>
        <v>2017</v>
      </c>
      <c r="GP5" s="0" t="n">
        <f aca="false">YEAR(GP2)</f>
        <v>2017</v>
      </c>
      <c r="GQ5" s="0" t="n">
        <f aca="false">YEAR(GQ2)</f>
        <v>2017</v>
      </c>
      <c r="GR5" s="0" t="n">
        <f aca="false">YEAR(GR2)</f>
        <v>2017</v>
      </c>
      <c r="GS5" s="0" t="n">
        <f aca="false">YEAR(GS2)</f>
        <v>2017</v>
      </c>
      <c r="GT5" s="0" t="n">
        <f aca="false">YEAR(GT2)</f>
        <v>2018</v>
      </c>
      <c r="GU5" s="0" t="n">
        <f aca="false">YEAR(GU2)</f>
        <v>2018</v>
      </c>
      <c r="GV5" s="0" t="n">
        <f aca="false">YEAR(GV2)</f>
        <v>2018</v>
      </c>
      <c r="GW5" s="0" t="n">
        <f aca="false">YEAR(GW2)</f>
        <v>2018</v>
      </c>
      <c r="GX5" s="0" t="n">
        <f aca="false">YEAR(GX2)</f>
        <v>2018</v>
      </c>
      <c r="GY5" s="0" t="n">
        <f aca="false">YEAR(GY2)</f>
        <v>2018</v>
      </c>
      <c r="GZ5" s="0" t="n">
        <f aca="false">YEAR(GZ2)</f>
        <v>2018</v>
      </c>
      <c r="HA5" s="0" t="n">
        <f aca="false">YEAR(HA2)</f>
        <v>2018</v>
      </c>
      <c r="HB5" s="0" t="n">
        <f aca="false">YEAR(HB2)</f>
        <v>2018</v>
      </c>
      <c r="HC5" s="0" t="n">
        <f aca="false">YEAR(HC2)</f>
        <v>2018</v>
      </c>
      <c r="HD5" s="0" t="n">
        <f aca="false">YEAR(HD2)</f>
        <v>2018</v>
      </c>
      <c r="HE5" s="0" t="n">
        <f aca="false">YEAR(HE2)</f>
        <v>2018</v>
      </c>
      <c r="HF5" s="0" t="n">
        <f aca="false">YEAR(HF2)</f>
        <v>2019</v>
      </c>
      <c r="HG5" s="0" t="n">
        <f aca="false">YEAR(HG2)</f>
        <v>2019</v>
      </c>
      <c r="HH5" s="0" t="n">
        <f aca="false">YEAR(HH2)</f>
        <v>2019</v>
      </c>
      <c r="HI5" s="0" t="n">
        <f aca="false">YEAR(HI2)</f>
        <v>2019</v>
      </c>
      <c r="HJ5" s="0" t="n">
        <f aca="false">YEAR(HJ2)</f>
        <v>2019</v>
      </c>
      <c r="HK5" s="0" t="n">
        <f aca="false">YEAR(HK2)</f>
        <v>2019</v>
      </c>
      <c r="HL5" s="0" t="n">
        <f aca="false">YEAR(HL2)</f>
        <v>2019</v>
      </c>
      <c r="HM5" s="0" t="n">
        <f aca="false">YEAR(HM2)</f>
        <v>2019</v>
      </c>
      <c r="HN5" s="0" t="n">
        <f aca="false">YEAR(HN2)</f>
        <v>2019</v>
      </c>
      <c r="HO5" s="0" t="n">
        <f aca="false">YEAR(HO2)</f>
        <v>2019</v>
      </c>
      <c r="HP5" s="0" t="n">
        <f aca="false">YEAR(HP2)</f>
        <v>2019</v>
      </c>
      <c r="HQ5" s="0" t="n">
        <f aca="false">YEAR(HQ2)</f>
        <v>2019</v>
      </c>
      <c r="HR5" s="0" t="n">
        <f aca="false">YEAR(HR2)</f>
        <v>2020</v>
      </c>
      <c r="HS5" s="0" t="n">
        <f aca="false">YEAR(HS2)</f>
        <v>2020</v>
      </c>
      <c r="HT5" s="0" t="n">
        <f aca="false">YEAR(HT2)</f>
        <v>2020</v>
      </c>
      <c r="HU5" s="0" t="n">
        <f aca="false">YEAR(HU2)</f>
        <v>2020</v>
      </c>
      <c r="HV5" s="0" t="n">
        <f aca="false">YEAR(HV2)</f>
        <v>2020</v>
      </c>
      <c r="HW5" s="0" t="n">
        <f aca="false">YEAR(HW2)</f>
        <v>2020</v>
      </c>
      <c r="HX5" s="0" t="n">
        <f aca="false">YEAR(HX2)</f>
        <v>2020</v>
      </c>
      <c r="HY5" s="0" t="n">
        <f aca="false">YEAR(HY2)</f>
        <v>2020</v>
      </c>
      <c r="HZ5" s="0" t="n">
        <f aca="false">YEAR(HZ2)</f>
        <v>2020</v>
      </c>
      <c r="IA5" s="0" t="n">
        <f aca="false">YEAR(IA2)</f>
        <v>2020</v>
      </c>
      <c r="IB5" s="0" t="n">
        <f aca="false">YEAR(IB2)</f>
        <v>2020</v>
      </c>
      <c r="IC5" s="0" t="n">
        <f aca="false">YEAR(IC2)</f>
        <v>2020</v>
      </c>
    </row>
    <row r="6" customFormat="false" ht="18.75" hidden="false" customHeight="false" outlineLevel="0" collapsed="false">
      <c r="A6" s="181" t="s">
        <v>66</v>
      </c>
      <c r="B6" s="182" t="str">
        <f aca="false">CHOOSE(MONTH(B2),"Jan","Feb","Mar","Apr","May","Jun","Jul","Aug","Sep","Oct","Nov","Dec")</f>
        <v>May</v>
      </c>
      <c r="C6" s="182" t="str">
        <f aca="false">CHOOSE(MONTH(C2),"Jan","Feb","Mar","Apr","May","Jun","Jul","Aug","Sep","Oct","Nov","Dec")</f>
        <v>Jun</v>
      </c>
      <c r="D6" s="182" t="str">
        <f aca="false">CHOOSE(MONTH(D2),"Jan","Feb","Mar","Apr","May","Jun","Jul","Aug","Sep","Oct","Nov","Dec")</f>
        <v>Jul</v>
      </c>
      <c r="E6" s="182" t="str">
        <f aca="false">CHOOSE(MONTH(E2),"Jan","Feb","Mar","Apr","May","Jun","Jul","Aug","Sep","Oct","Nov","Dec")</f>
        <v>Aug</v>
      </c>
      <c r="F6" s="182" t="str">
        <f aca="false">CHOOSE(MONTH(F2),"Jan","Feb","Mar","Apr","May","Jun","Jul","Aug","Sep","Oct","Nov","Dec")</f>
        <v>Sep</v>
      </c>
      <c r="G6" s="182" t="str">
        <f aca="false">CHOOSE(MONTH(G2),"Jan","Feb","Mar","Apr","May","Jun","Jul","Aug","Sep","Oct","Nov","Dec")</f>
        <v>Oct</v>
      </c>
      <c r="H6" s="182" t="str">
        <f aca="false">CHOOSE(MONTH(H2),"Jan","Feb","Mar","Apr","May","Jun","Jul","Aug","Sep","Oct","Nov","Dec")</f>
        <v>Nov</v>
      </c>
      <c r="I6" s="182" t="str">
        <f aca="false">CHOOSE(MONTH(I2),"Jan","Feb","Mar","Apr","May","Jun","Jul","Aug","Sep","Oct","Nov","Dec")</f>
        <v>Dec</v>
      </c>
      <c r="J6" s="182" t="str">
        <f aca="false">CHOOSE(MONTH(J2),"Jan","Feb","Mar","Apr","May","Jun","Jul","Aug","Sep","Oct","Nov","Dec")</f>
        <v>Jan</v>
      </c>
      <c r="K6" s="182" t="str">
        <f aca="false">CHOOSE(MONTH(K2),"Jan","Feb","Mar","Apr","May","Jun","Jul","Aug","Sep","Oct","Nov","Dec")</f>
        <v>Feb</v>
      </c>
      <c r="L6" s="182" t="str">
        <f aca="false">CHOOSE(MONTH(L2),"Jan","Feb","Mar","Apr","May","Jun","Jul","Aug","Sep","Oct","Nov","Dec")</f>
        <v>Mar</v>
      </c>
      <c r="M6" s="182" t="str">
        <f aca="false">CHOOSE(MONTH(M2),"Jan","Feb","Mar","Apr","May","Jun","Jul","Aug","Sep","Oct","Nov","Dec")</f>
        <v>Apr</v>
      </c>
      <c r="N6" s="182" t="str">
        <f aca="false">CHOOSE(MONTH(N2),"Jan","Feb","Mar","Apr","May","Jun","Jul","Aug","Sep","Oct","Nov","Dec")</f>
        <v>May</v>
      </c>
      <c r="O6" s="182" t="str">
        <f aca="false">CHOOSE(MONTH(O2),"Jan","Feb","Mar","Apr","May","Jun","Jul","Aug","Sep","Oct","Nov","Dec")</f>
        <v>Jun</v>
      </c>
      <c r="P6" s="182" t="str">
        <f aca="false">CHOOSE(MONTH(P2),"Jan","Feb","Mar","Apr","May","Jun","Jul","Aug","Sep","Oct","Nov","Dec")</f>
        <v>Jul</v>
      </c>
      <c r="Q6" s="182" t="str">
        <f aca="false">CHOOSE(MONTH(Q2),"Jan","Feb","Mar","Apr","May","Jun","Jul","Aug","Sep","Oct","Nov","Dec")</f>
        <v>Aug</v>
      </c>
      <c r="R6" s="182" t="str">
        <f aca="false">CHOOSE(MONTH(R2),"Jan","Feb","Mar","Apr","May","Jun","Jul","Aug","Sep","Oct","Nov","Dec")</f>
        <v>Sep</v>
      </c>
      <c r="S6" s="182" t="str">
        <f aca="false">CHOOSE(MONTH(S2),"Jan","Feb","Mar","Apr","May","Jun","Jul","Aug","Sep","Oct","Nov","Dec")</f>
        <v>Oct</v>
      </c>
      <c r="T6" s="182" t="str">
        <f aca="false">CHOOSE(MONTH(T2),"Jan","Feb","Mar","Apr","May","Jun","Jul","Aug","Sep","Oct","Nov","Dec")</f>
        <v>Nov</v>
      </c>
      <c r="U6" s="182" t="str">
        <f aca="false">CHOOSE(MONTH(U2),"Jan","Feb","Mar","Apr","May","Jun","Jul","Aug","Sep","Oct","Nov","Dec")</f>
        <v>Dec</v>
      </c>
      <c r="V6" s="182" t="str">
        <f aca="false">CHOOSE(MONTH(V2),"Jan","Feb","Mar","Apr","May","Jun","Jul","Aug","Sep","Oct","Nov","Dec")</f>
        <v>Jan</v>
      </c>
      <c r="W6" s="182" t="str">
        <f aca="false">CHOOSE(MONTH(W2),"Jan","Feb","Mar","Apr","May","Jun","Jul","Aug","Sep","Oct","Nov","Dec")</f>
        <v>Feb</v>
      </c>
      <c r="X6" s="182" t="str">
        <f aca="false">CHOOSE(MONTH(X2),"Jan","Feb","Mar","Apr","May","Jun","Jul","Aug","Sep","Oct","Nov","Dec")</f>
        <v>Mar</v>
      </c>
      <c r="Y6" s="182" t="str">
        <f aca="false">CHOOSE(MONTH(Y2),"Jan","Feb","Mar","Apr","May","Jun","Jul","Aug","Sep","Oct","Nov","Dec")</f>
        <v>Apr</v>
      </c>
      <c r="Z6" s="182" t="str">
        <f aca="false">CHOOSE(MONTH(Z2),"Jan","Feb","Mar","Apr","May","Jun","Jul","Aug","Sep","Oct","Nov","Dec")</f>
        <v>May</v>
      </c>
      <c r="AA6" s="182" t="str">
        <f aca="false">CHOOSE(MONTH(AA2),"Jan","Feb","Mar","Apr","May","Jun","Jul","Aug","Sep","Oct","Nov","Dec")</f>
        <v>Jun</v>
      </c>
      <c r="AB6" s="182" t="str">
        <f aca="false">CHOOSE(MONTH(AB2),"Jan","Feb","Mar","Apr","May","Jun","Jul","Aug","Sep","Oct","Nov","Dec")</f>
        <v>Jul</v>
      </c>
      <c r="AC6" s="182" t="str">
        <f aca="false">CHOOSE(MONTH(AC2),"Jan","Feb","Mar","Apr","May","Jun","Jul","Aug","Sep","Oct","Nov","Dec")</f>
        <v>Aug</v>
      </c>
      <c r="AD6" s="182" t="str">
        <f aca="false">CHOOSE(MONTH(AD2),"Jan","Feb","Mar","Apr","May","Jun","Jul","Aug","Sep","Oct","Nov","Dec")</f>
        <v>Sep</v>
      </c>
      <c r="AE6" s="182" t="str">
        <f aca="false">CHOOSE(MONTH(AE2),"Jan","Feb","Mar","Apr","May","Jun","Jul","Aug","Sep","Oct","Nov","Dec")</f>
        <v>Oct</v>
      </c>
      <c r="AF6" s="182" t="str">
        <f aca="false">CHOOSE(MONTH(AF2),"Jan","Feb","Mar","Apr","May","Jun","Jul","Aug","Sep","Oct","Nov","Dec")</f>
        <v>Nov</v>
      </c>
      <c r="AG6" s="182" t="str">
        <f aca="false">CHOOSE(MONTH(AG2),"Jan","Feb","Mar","Apr","May","Jun","Jul","Aug","Sep","Oct","Nov","Dec")</f>
        <v>Dec</v>
      </c>
      <c r="AH6" s="182" t="str">
        <f aca="false">CHOOSE(MONTH(AH2),"Jan","Feb","Mar","Apr","May","Jun","Jul","Aug","Sep","Oct","Nov","Dec")</f>
        <v>Jan</v>
      </c>
      <c r="AI6" s="182" t="str">
        <f aca="false">CHOOSE(MONTH(AI2),"Jan","Feb","Mar","Apr","May","Jun","Jul","Aug","Sep","Oct","Nov","Dec")</f>
        <v>Feb</v>
      </c>
      <c r="AJ6" s="182" t="str">
        <f aca="false">CHOOSE(MONTH(AJ2),"Jan","Feb","Mar","Apr","May","Jun","Jul","Aug","Sep","Oct","Nov","Dec")</f>
        <v>Mar</v>
      </c>
      <c r="AK6" s="182" t="str">
        <f aca="false">CHOOSE(MONTH(AK2),"Jan","Feb","Mar","Apr","May","Jun","Jul","Aug","Sep","Oct","Nov","Dec")</f>
        <v>Apr</v>
      </c>
      <c r="AL6" s="182" t="str">
        <f aca="false">CHOOSE(MONTH(AL2),"Jan","Feb","Mar","Apr","May","Jun","Jul","Aug","Sep","Oct","Nov","Dec")</f>
        <v>May</v>
      </c>
      <c r="AM6" s="182" t="str">
        <f aca="false">CHOOSE(MONTH(AM2),"Jan","Feb","Mar","Apr","May","Jun","Jul","Aug","Sep","Oct","Nov","Dec")</f>
        <v>Jun</v>
      </c>
      <c r="AN6" s="182" t="str">
        <f aca="false">CHOOSE(MONTH(AN2),"Jan","Feb","Mar","Apr","May","Jun","Jul","Aug","Sep","Oct","Nov","Dec")</f>
        <v>Jul</v>
      </c>
      <c r="AO6" s="182" t="str">
        <f aca="false">CHOOSE(MONTH(AO2),"Jan","Feb","Mar","Apr","May","Jun","Jul","Aug","Sep","Oct","Nov","Dec")</f>
        <v>Aug</v>
      </c>
      <c r="AP6" s="182" t="str">
        <f aca="false">CHOOSE(MONTH(AP2),"Jan","Feb","Mar","Apr","May","Jun","Jul","Aug","Sep","Oct","Nov","Dec")</f>
        <v>Sep</v>
      </c>
      <c r="AQ6" s="182" t="str">
        <f aca="false">CHOOSE(MONTH(AQ2),"Jan","Feb","Mar","Apr","May","Jun","Jul","Aug","Sep","Oct","Nov","Dec")</f>
        <v>Oct</v>
      </c>
      <c r="AR6" s="182" t="str">
        <f aca="false">CHOOSE(MONTH(AR2),"Jan","Feb","Mar","Apr","May","Jun","Jul","Aug","Sep","Oct","Nov","Dec")</f>
        <v>Nov</v>
      </c>
      <c r="AS6" s="182" t="str">
        <f aca="false">CHOOSE(MONTH(AS2),"Jan","Feb","Mar","Apr","May","Jun","Jul","Aug","Sep","Oct","Nov","Dec")</f>
        <v>Dec</v>
      </c>
      <c r="AT6" s="182" t="str">
        <f aca="false">CHOOSE(MONTH(AT2),"Jan","Feb","Mar","Apr","May","Jun","Jul","Aug","Sep","Oct","Nov","Dec")</f>
        <v>Jan</v>
      </c>
      <c r="AU6" s="182" t="str">
        <f aca="false">CHOOSE(MONTH(AU2),"Jan","Feb","Mar","Apr","May","Jun","Jul","Aug","Sep","Oct","Nov","Dec")</f>
        <v>Feb</v>
      </c>
      <c r="AV6" s="182" t="str">
        <f aca="false">CHOOSE(MONTH(AV2),"Jan","Feb","Mar","Apr","May","Jun","Jul","Aug","Sep","Oct","Nov","Dec")</f>
        <v>Mar</v>
      </c>
      <c r="AW6" s="182" t="str">
        <f aca="false">CHOOSE(MONTH(AW2),"Jan","Feb","Mar","Apr","May","Jun","Jul","Aug","Sep","Oct","Nov","Dec")</f>
        <v>Apr</v>
      </c>
      <c r="AX6" s="182" t="str">
        <f aca="false">CHOOSE(MONTH(AX2),"Jan","Feb","Mar","Apr","May","Jun","Jul","Aug","Sep","Oct","Nov","Dec")</f>
        <v>May</v>
      </c>
      <c r="AY6" s="182" t="str">
        <f aca="false">CHOOSE(MONTH(AY2),"Jan","Feb","Mar","Apr","May","Jun","Jul","Aug","Sep","Oct","Nov","Dec")</f>
        <v>Jun</v>
      </c>
      <c r="AZ6" s="182" t="str">
        <f aca="false">CHOOSE(MONTH(AZ2),"Jan","Feb","Mar","Apr","May","Jun","Jul","Aug","Sep","Oct","Nov","Dec")</f>
        <v>Jul</v>
      </c>
      <c r="BA6" s="182" t="str">
        <f aca="false">CHOOSE(MONTH(BA2),"Jan","Feb","Mar","Apr","May","Jun","Jul","Aug","Sep","Oct","Nov","Dec")</f>
        <v>Aug</v>
      </c>
      <c r="BB6" s="182" t="str">
        <f aca="false">CHOOSE(MONTH(BB2),"Jan","Feb","Mar","Apr","May","Jun","Jul","Aug","Sep","Oct","Nov","Dec")</f>
        <v>Sep</v>
      </c>
      <c r="BC6" s="182" t="str">
        <f aca="false">CHOOSE(MONTH(BC2),"Jan","Feb","Mar","Apr","May","Jun","Jul","Aug","Sep","Oct","Nov","Dec")</f>
        <v>Oct</v>
      </c>
      <c r="BD6" s="182" t="str">
        <f aca="false">CHOOSE(MONTH(BD2),"Jan","Feb","Mar","Apr","May","Jun","Jul","Aug","Sep","Oct","Nov","Dec")</f>
        <v>Nov</v>
      </c>
      <c r="BE6" s="182" t="str">
        <f aca="false">CHOOSE(MONTH(BE2),"Jan","Feb","Mar","Apr","May","Jun","Jul","Aug","Sep","Oct","Nov","Dec")</f>
        <v>Dec</v>
      </c>
      <c r="BF6" s="182" t="str">
        <f aca="false">CHOOSE(MONTH(BF2),"Jan","Feb","Mar","Apr","May","Jun","Jul","Aug","Sep","Oct","Nov","Dec")</f>
        <v>Jan</v>
      </c>
      <c r="BG6" s="182" t="str">
        <f aca="false">CHOOSE(MONTH(BG2),"Jan","Feb","Mar","Apr","May","Jun","Jul","Aug","Sep","Oct","Nov","Dec")</f>
        <v>Feb</v>
      </c>
      <c r="BH6" s="182" t="str">
        <f aca="false">CHOOSE(MONTH(BH2),"Jan","Feb","Mar","Apr","May","Jun","Jul","Aug","Sep","Oct","Nov","Dec")</f>
        <v>Mar</v>
      </c>
      <c r="BI6" s="182" t="str">
        <f aca="false">CHOOSE(MONTH(BI2),"Jan","Feb","Mar","Apr","May","Jun","Jul","Aug","Sep","Oct","Nov","Dec")</f>
        <v>Apr</v>
      </c>
      <c r="BJ6" s="182" t="str">
        <f aca="false">CHOOSE(MONTH(BJ2),"Jan","Feb","Mar","Apr","May","Jun","Jul","Aug","Sep","Oct","Nov","Dec")</f>
        <v>May</v>
      </c>
      <c r="BK6" s="182" t="str">
        <f aca="false">CHOOSE(MONTH(BK2),"Jan","Feb","Mar","Apr","May","Jun","Jul","Aug","Sep","Oct","Nov","Dec")</f>
        <v>Jun</v>
      </c>
      <c r="BL6" s="182" t="str">
        <f aca="false">CHOOSE(MONTH(BL2),"Jan","Feb","Mar","Apr","May","Jun","Jul","Aug","Sep","Oct","Nov","Dec")</f>
        <v>Jul</v>
      </c>
      <c r="BM6" s="182" t="str">
        <f aca="false">CHOOSE(MONTH(BM2),"Jan","Feb","Mar","Apr","May","Jun","Jul","Aug","Sep","Oct","Nov","Dec")</f>
        <v>Aug</v>
      </c>
      <c r="BN6" s="182" t="str">
        <f aca="false">CHOOSE(MONTH(BN2),"Jan","Feb","Mar","Apr","May","Jun","Jul","Aug","Sep","Oct","Nov","Dec")</f>
        <v>Sep</v>
      </c>
      <c r="BO6" s="182" t="str">
        <f aca="false">CHOOSE(MONTH(BO2),"Jan","Feb","Mar","Apr","May","Jun","Jul","Aug","Sep","Oct","Nov","Dec")</f>
        <v>Oct</v>
      </c>
      <c r="BP6" s="182" t="str">
        <f aca="false">CHOOSE(MONTH(BP2),"Jan","Feb","Mar","Apr","May","Jun","Jul","Aug","Sep","Oct","Nov","Dec")</f>
        <v>Nov</v>
      </c>
      <c r="BQ6" s="182" t="str">
        <f aca="false">CHOOSE(MONTH(BQ2),"Jan","Feb","Mar","Apr","May","Jun","Jul","Aug","Sep","Oct","Nov","Dec")</f>
        <v>Dec</v>
      </c>
      <c r="BR6" s="182" t="str">
        <f aca="false">CHOOSE(MONTH(BR2),"Jan","Feb","Mar","Apr","May","Jun","Jul","Aug","Sep","Oct","Nov","Dec")</f>
        <v>Jan</v>
      </c>
      <c r="BS6" s="182" t="str">
        <f aca="false">CHOOSE(MONTH(BS2),"Jan","Feb","Mar","Apr","May","Jun","Jul","Aug","Sep","Oct","Nov","Dec")</f>
        <v>Feb</v>
      </c>
      <c r="BT6" s="182" t="str">
        <f aca="false">CHOOSE(MONTH(BT2),"Jan","Feb","Mar","Apr","May","Jun","Jul","Aug","Sep","Oct","Nov","Dec")</f>
        <v>Mar</v>
      </c>
      <c r="BU6" s="182" t="str">
        <f aca="false">CHOOSE(MONTH(BU2),"Jan","Feb","Mar","Apr","May","Jun","Jul","Aug","Sep","Oct","Nov","Dec")</f>
        <v>Apr</v>
      </c>
      <c r="BV6" s="182" t="str">
        <f aca="false">CHOOSE(MONTH(BV2),"Jan","Feb","Mar","Apr","May","Jun","Jul","Aug","Sep","Oct","Nov","Dec")</f>
        <v>May</v>
      </c>
      <c r="BW6" s="182" t="str">
        <f aca="false">CHOOSE(MONTH(BW2),"Jan","Feb","Mar","Apr","May","Jun","Jul","Aug","Sep","Oct","Nov","Dec")</f>
        <v>Jun</v>
      </c>
      <c r="BX6" s="182" t="str">
        <f aca="false">CHOOSE(MONTH(BX2),"Jan","Feb","Mar","Apr","May","Jun","Jul","Aug","Sep","Oct","Nov","Dec")</f>
        <v>Jul</v>
      </c>
      <c r="BY6" s="182" t="str">
        <f aca="false">CHOOSE(MONTH(BY2),"Jan","Feb","Mar","Apr","May","Jun","Jul","Aug","Sep","Oct","Nov","Dec")</f>
        <v>Aug</v>
      </c>
      <c r="BZ6" s="182" t="str">
        <f aca="false">CHOOSE(MONTH(BZ2),"Jan","Feb","Mar","Apr","May","Jun","Jul","Aug","Sep","Oct","Nov","Dec")</f>
        <v>Sep</v>
      </c>
      <c r="CA6" s="182" t="str">
        <f aca="false">CHOOSE(MONTH(CA2),"Jan","Feb","Mar","Apr","May","Jun","Jul","Aug","Sep","Oct","Nov","Dec")</f>
        <v>Oct</v>
      </c>
      <c r="CB6" s="182" t="str">
        <f aca="false">CHOOSE(MONTH(CB2),"Jan","Feb","Mar","Apr","May","Jun","Jul","Aug","Sep","Oct","Nov","Dec")</f>
        <v>Nov</v>
      </c>
      <c r="CC6" s="182" t="str">
        <f aca="false">CHOOSE(MONTH(CC2),"Jan","Feb","Mar","Apr","May","Jun","Jul","Aug","Sep","Oct","Nov","Dec")</f>
        <v>Dec</v>
      </c>
      <c r="CD6" s="182" t="str">
        <f aca="false">CHOOSE(MONTH(CD2),"Jan","Feb","Mar","Apr","May","Jun","Jul","Aug","Sep","Oct","Nov","Dec")</f>
        <v>Jan</v>
      </c>
      <c r="CE6" s="182" t="str">
        <f aca="false">CHOOSE(MONTH(CE2),"Jan","Feb","Mar","Apr","May","Jun","Jul","Aug","Sep","Oct","Nov","Dec")</f>
        <v>Feb</v>
      </c>
      <c r="CF6" s="182" t="str">
        <f aca="false">CHOOSE(MONTH(CF2),"Jan","Feb","Mar","Apr","May","Jun","Jul","Aug","Sep","Oct","Nov","Dec")</f>
        <v>Mar</v>
      </c>
      <c r="CG6" s="182" t="str">
        <f aca="false">CHOOSE(MONTH(CG2),"Jan","Feb","Mar","Apr","May","Jun","Jul","Aug","Sep","Oct","Nov","Dec")</f>
        <v>Apr</v>
      </c>
      <c r="CH6" s="182" t="str">
        <f aca="false">CHOOSE(MONTH(CH2),"Jan","Feb","Mar","Apr","May","Jun","Jul","Aug","Sep","Oct","Nov","Dec")</f>
        <v>May</v>
      </c>
      <c r="CI6" s="182" t="str">
        <f aca="false">CHOOSE(MONTH(CI2),"Jan","Feb","Mar","Apr","May","Jun","Jul","Aug","Sep","Oct","Nov","Dec")</f>
        <v>Jun</v>
      </c>
      <c r="CJ6" s="182" t="str">
        <f aca="false">CHOOSE(MONTH(CJ2),"Jan","Feb","Mar","Apr","May","Jun","Jul","Aug","Sep","Oct","Nov","Dec")</f>
        <v>Jul</v>
      </c>
      <c r="CK6" s="182" t="str">
        <f aca="false">CHOOSE(MONTH(CK2),"Jan","Feb","Mar","Apr","May","Jun","Jul","Aug","Sep","Oct","Nov","Dec")</f>
        <v>Aug</v>
      </c>
      <c r="CL6" s="182" t="str">
        <f aca="false">CHOOSE(MONTH(CL2),"Jan","Feb","Mar","Apr","May","Jun","Jul","Aug","Sep","Oct","Nov","Dec")</f>
        <v>Sep</v>
      </c>
      <c r="CM6" s="182" t="str">
        <f aca="false">CHOOSE(MONTH(CM2),"Jan","Feb","Mar","Apr","May","Jun","Jul","Aug","Sep","Oct","Nov","Dec")</f>
        <v>Oct</v>
      </c>
      <c r="CN6" s="182" t="str">
        <f aca="false">CHOOSE(MONTH(CN2),"Jan","Feb","Mar","Apr","May","Jun","Jul","Aug","Sep","Oct","Nov","Dec")</f>
        <v>Nov</v>
      </c>
      <c r="CO6" s="182" t="str">
        <f aca="false">CHOOSE(MONTH(CO2),"Jan","Feb","Mar","Apr","May","Jun","Jul","Aug","Sep","Oct","Nov","Dec")</f>
        <v>Dec</v>
      </c>
      <c r="CP6" s="182" t="str">
        <f aca="false">CHOOSE(MONTH(CP2),"Jan","Feb","Mar","Apr","May","Jun","Jul","Aug","Sep","Oct","Nov","Dec")</f>
        <v>Jan</v>
      </c>
      <c r="CQ6" s="182" t="str">
        <f aca="false">CHOOSE(MONTH(CQ2),"Jan","Feb","Mar","Apr","May","Jun","Jul","Aug","Sep","Oct","Nov","Dec")</f>
        <v>Feb</v>
      </c>
      <c r="CR6" s="182" t="str">
        <f aca="false">CHOOSE(MONTH(CR2),"Jan","Feb","Mar","Apr","May","Jun","Jul","Aug","Sep","Oct","Nov","Dec")</f>
        <v>Mar</v>
      </c>
      <c r="CS6" s="182" t="str">
        <f aca="false">CHOOSE(MONTH(CS2),"Jan","Feb","Mar","Apr","May","Jun","Jul","Aug","Sep","Oct","Nov","Dec")</f>
        <v>Apr</v>
      </c>
      <c r="CT6" s="182" t="str">
        <f aca="false">CHOOSE(MONTH(CT2),"Jan","Feb","Mar","Apr","May","Jun","Jul","Aug","Sep","Oct","Nov","Dec")</f>
        <v>May</v>
      </c>
      <c r="CU6" s="182" t="str">
        <f aca="false">CHOOSE(MONTH(CU2),"Jan","Feb","Mar","Apr","May","Jun","Jul","Aug","Sep","Oct","Nov","Dec")</f>
        <v>Jun</v>
      </c>
      <c r="CV6" s="182" t="str">
        <f aca="false">CHOOSE(MONTH(CV2),"Jan","Feb","Mar","Apr","May","Jun","Jul","Aug","Sep","Oct","Nov","Dec")</f>
        <v>Jul</v>
      </c>
      <c r="CW6" s="182" t="str">
        <f aca="false">CHOOSE(MONTH(CW2),"Jan","Feb","Mar","Apr","May","Jun","Jul","Aug","Sep","Oct","Nov","Dec")</f>
        <v>Aug</v>
      </c>
      <c r="CX6" s="182" t="str">
        <f aca="false">CHOOSE(MONTH(CX2),"Jan","Feb","Mar","Apr","May","Jun","Jul","Aug","Sep","Oct","Nov","Dec")</f>
        <v>Sep</v>
      </c>
      <c r="CY6" s="182" t="str">
        <f aca="false">CHOOSE(MONTH(CY2),"Jan","Feb","Mar","Apr","May","Jun","Jul","Aug","Sep","Oct","Nov","Dec")</f>
        <v>Oct</v>
      </c>
      <c r="CZ6" s="182" t="str">
        <f aca="false">CHOOSE(MONTH(CZ2),"Jan","Feb","Mar","Apr","May","Jun","Jul","Aug","Sep","Oct","Nov","Dec")</f>
        <v>Nov</v>
      </c>
      <c r="DA6" s="182" t="str">
        <f aca="false">CHOOSE(MONTH(DA2),"Jan","Feb","Mar","Apr","May","Jun","Jul","Aug","Sep","Oct","Nov","Dec")</f>
        <v>Dec</v>
      </c>
      <c r="DB6" s="182" t="str">
        <f aca="false">CHOOSE(MONTH(DB2),"Jan","Feb","Mar","Apr","May","Jun","Jul","Aug","Sep","Oct","Nov","Dec")</f>
        <v>Jan</v>
      </c>
      <c r="DC6" s="182" t="str">
        <f aca="false">CHOOSE(MONTH(DC2),"Jan","Feb","Mar","Apr","May","Jun","Jul","Aug","Sep","Oct","Nov","Dec")</f>
        <v>Feb</v>
      </c>
      <c r="DD6" s="182" t="str">
        <f aca="false">CHOOSE(MONTH(DD2),"Jan","Feb","Mar","Apr","May","Jun","Jul","Aug","Sep","Oct","Nov","Dec")</f>
        <v>Mar</v>
      </c>
      <c r="DE6" s="182" t="str">
        <f aca="false">CHOOSE(MONTH(DE2),"Jan","Feb","Mar","Apr","May","Jun","Jul","Aug","Sep","Oct","Nov","Dec")</f>
        <v>Apr</v>
      </c>
      <c r="DF6" s="182" t="str">
        <f aca="false">CHOOSE(MONTH(DF2),"Jan","Feb","Mar","Apr","May","Jun","Jul","Aug","Sep","Oct","Nov","Dec")</f>
        <v>May</v>
      </c>
      <c r="DG6" s="182" t="str">
        <f aca="false">CHOOSE(MONTH(DG2),"Jan","Feb","Mar","Apr","May","Jun","Jul","Aug","Sep","Oct","Nov","Dec")</f>
        <v>Jun</v>
      </c>
      <c r="DH6" s="182" t="str">
        <f aca="false">CHOOSE(MONTH(DH2),"Jan","Feb","Mar","Apr","May","Jun","Jul","Aug","Sep","Oct","Nov","Dec")</f>
        <v>Jul</v>
      </c>
      <c r="DI6" s="182" t="str">
        <f aca="false">CHOOSE(MONTH(DI2),"Jan","Feb","Mar","Apr","May","Jun","Jul","Aug","Sep","Oct","Nov","Dec")</f>
        <v>Aug</v>
      </c>
      <c r="DJ6" s="182" t="str">
        <f aca="false">CHOOSE(MONTH(DJ2),"Jan","Feb","Mar","Apr","May","Jun","Jul","Aug","Sep","Oct","Nov","Dec")</f>
        <v>Sep</v>
      </c>
      <c r="DK6" s="182" t="str">
        <f aca="false">CHOOSE(MONTH(DK2),"Jan","Feb","Mar","Apr","May","Jun","Jul","Aug","Sep","Oct","Nov","Dec")</f>
        <v>Oct</v>
      </c>
      <c r="DL6" s="182" t="str">
        <f aca="false">CHOOSE(MONTH(DL2),"Jan","Feb","Mar","Apr","May","Jun","Jul","Aug","Sep","Oct","Nov","Dec")</f>
        <v>Nov</v>
      </c>
      <c r="DM6" s="182" t="str">
        <f aca="false">CHOOSE(MONTH(DM2),"Jan","Feb","Mar","Apr","May","Jun","Jul","Aug","Sep","Oct","Nov","Dec")</f>
        <v>Dec</v>
      </c>
      <c r="DN6" s="182" t="str">
        <f aca="false">CHOOSE(MONTH(DN2),"Jan","Feb","Mar","Apr","May","Jun","Jul","Aug","Sep","Oct","Nov","Dec")</f>
        <v>Jan</v>
      </c>
      <c r="DO6" s="182" t="str">
        <f aca="false">CHOOSE(MONTH(DO2),"Jan","Feb","Mar","Apr","May","Jun","Jul","Aug","Sep","Oct","Nov","Dec")</f>
        <v>Feb</v>
      </c>
      <c r="DP6" s="182" t="str">
        <f aca="false">CHOOSE(MONTH(DP2),"Jan","Feb","Mar","Apr","May","Jun","Jul","Aug","Sep","Oct","Nov","Dec")</f>
        <v>Mar</v>
      </c>
      <c r="DQ6" s="182" t="str">
        <f aca="false">CHOOSE(MONTH(DQ2),"Jan","Feb","Mar","Apr","May","Jun","Jul","Aug","Sep","Oct","Nov","Dec")</f>
        <v>Apr</v>
      </c>
      <c r="DR6" s="182" t="str">
        <f aca="false">CHOOSE(MONTH(DR2),"Jan","Feb","Mar","Apr","May","Jun","Jul","Aug","Sep","Oct","Nov","Dec")</f>
        <v>May</v>
      </c>
      <c r="DS6" s="182" t="str">
        <f aca="false">CHOOSE(MONTH(DS2),"Jan","Feb","Mar","Apr","May","Jun","Jul","Aug","Sep","Oct","Nov","Dec")</f>
        <v>Jun</v>
      </c>
      <c r="DT6" s="182" t="str">
        <f aca="false">CHOOSE(MONTH(DT2),"Jan","Feb","Mar","Apr","May","Jun","Jul","Aug","Sep","Oct","Nov","Dec")</f>
        <v>Jul</v>
      </c>
      <c r="DU6" s="182" t="str">
        <f aca="false">CHOOSE(MONTH(DU2),"Jan","Feb","Mar","Apr","May","Jun","Jul","Aug","Sep","Oct","Nov","Dec")</f>
        <v>Aug</v>
      </c>
      <c r="DV6" s="182" t="str">
        <f aca="false">CHOOSE(MONTH(DV2),"Jan","Feb","Mar","Apr","May","Jun","Jul","Aug","Sep","Oct","Nov","Dec")</f>
        <v>Sep</v>
      </c>
      <c r="DW6" s="182" t="str">
        <f aca="false">CHOOSE(MONTH(DW2),"Jan","Feb","Mar","Apr","May","Jun","Jul","Aug","Sep","Oct","Nov","Dec")</f>
        <v>Oct</v>
      </c>
      <c r="DX6" s="182" t="str">
        <f aca="false">CHOOSE(MONTH(DX2),"Jan","Feb","Mar","Apr","May","Jun","Jul","Aug","Sep","Oct","Nov","Dec")</f>
        <v>Nov</v>
      </c>
      <c r="DY6" s="182" t="str">
        <f aca="false">CHOOSE(MONTH(DY2),"Jan","Feb","Mar","Apr","May","Jun","Jul","Aug","Sep","Oct","Nov","Dec")</f>
        <v>Dec</v>
      </c>
      <c r="DZ6" s="182" t="str">
        <f aca="false">CHOOSE(MONTH(DZ2),"Jan","Feb","Mar","Apr","May","Jun","Jul","Aug","Sep","Oct","Nov","Dec")</f>
        <v>Jan</v>
      </c>
      <c r="EA6" s="182" t="str">
        <f aca="false">CHOOSE(MONTH(EA2),"Jan","Feb","Mar","Apr","May","Jun","Jul","Aug","Sep","Oct","Nov","Dec")</f>
        <v>Feb</v>
      </c>
      <c r="EB6" s="182" t="str">
        <f aca="false">CHOOSE(MONTH(EB2),"Jan","Feb","Mar","Apr","May","Jun","Jul","Aug","Sep","Oct","Nov","Dec")</f>
        <v>Mar</v>
      </c>
      <c r="EC6" s="182" t="str">
        <f aca="false">CHOOSE(MONTH(EC2),"Jan","Feb","Mar","Apr","May","Jun","Jul","Aug","Sep","Oct","Nov","Dec")</f>
        <v>Apr</v>
      </c>
      <c r="ED6" s="182" t="str">
        <f aca="false">CHOOSE(MONTH(ED2),"Jan","Feb","Mar","Apr","May","Jun","Jul","Aug","Sep","Oct","Nov","Dec")</f>
        <v>May</v>
      </c>
      <c r="EE6" s="182" t="str">
        <f aca="false">CHOOSE(MONTH(EE2),"Jan","Feb","Mar","Apr","May","Jun","Jul","Aug","Sep","Oct","Nov","Dec")</f>
        <v>Jun</v>
      </c>
      <c r="EF6" s="182" t="str">
        <f aca="false">CHOOSE(MONTH(EF2),"Jan","Feb","Mar","Apr","May","Jun","Jul","Aug","Sep","Oct","Nov","Dec")</f>
        <v>Jul</v>
      </c>
      <c r="EG6" s="182" t="str">
        <f aca="false">CHOOSE(MONTH(EG2),"Jan","Feb","Mar","Apr","May","Jun","Jul","Aug","Sep","Oct","Nov","Dec")</f>
        <v>Aug</v>
      </c>
      <c r="EH6" s="182" t="str">
        <f aca="false">CHOOSE(MONTH(EH2),"Jan","Feb","Mar","Apr","May","Jun","Jul","Aug","Sep","Oct","Nov","Dec")</f>
        <v>Sep</v>
      </c>
      <c r="EI6" s="182" t="str">
        <f aca="false">CHOOSE(MONTH(EI2),"Jan","Feb","Mar","Apr","May","Jun","Jul","Aug","Sep","Oct","Nov","Dec")</f>
        <v>Oct</v>
      </c>
      <c r="EJ6" s="182" t="str">
        <f aca="false">CHOOSE(MONTH(EJ2),"Jan","Feb","Mar","Apr","May","Jun","Jul","Aug","Sep","Oct","Nov","Dec")</f>
        <v>Nov</v>
      </c>
      <c r="EK6" s="182" t="str">
        <f aca="false">CHOOSE(MONTH(EK2),"Jan","Feb","Mar","Apr","May","Jun","Jul","Aug","Sep","Oct","Nov","Dec")</f>
        <v>Dec</v>
      </c>
      <c r="EL6" s="182" t="str">
        <f aca="false">CHOOSE(MONTH(EL2),"Jan","Feb","Mar","Apr","May","Jun","Jul","Aug","Sep","Oct","Nov","Dec")</f>
        <v>Jan</v>
      </c>
      <c r="EM6" s="182" t="str">
        <f aca="false">CHOOSE(MONTH(EM2),"Jan","Feb","Mar","Apr","May","Jun","Jul","Aug","Sep","Oct","Nov","Dec")</f>
        <v>Feb</v>
      </c>
      <c r="EN6" s="182" t="str">
        <f aca="false">CHOOSE(MONTH(EN2),"Jan","Feb","Mar","Apr","May","Jun","Jul","Aug","Sep","Oct","Nov","Dec")</f>
        <v>Mar</v>
      </c>
      <c r="EO6" s="182" t="str">
        <f aca="false">CHOOSE(MONTH(EO2),"Jan","Feb","Mar","Apr","May","Jun","Jul","Aug","Sep","Oct","Nov","Dec")</f>
        <v>Apr</v>
      </c>
      <c r="EP6" s="182" t="str">
        <f aca="false">CHOOSE(MONTH(EP2),"Jan","Feb","Mar","Apr","May","Jun","Jul","Aug","Sep","Oct","Nov","Dec")</f>
        <v>May</v>
      </c>
      <c r="EQ6" s="182" t="str">
        <f aca="false">CHOOSE(MONTH(EQ2),"Jan","Feb","Mar","Apr","May","Jun","Jul","Aug","Sep","Oct","Nov","Dec")</f>
        <v>Jun</v>
      </c>
      <c r="ER6" s="182" t="str">
        <f aca="false">CHOOSE(MONTH(ER2),"Jan","Feb","Mar","Apr","May","Jun","Jul","Aug","Sep","Oct","Nov","Dec")</f>
        <v>Jul</v>
      </c>
      <c r="ES6" s="182" t="str">
        <f aca="false">CHOOSE(MONTH(ES2),"Jan","Feb","Mar","Apr","May","Jun","Jul","Aug","Sep","Oct","Nov","Dec")</f>
        <v>Aug</v>
      </c>
      <c r="ET6" s="182" t="str">
        <f aca="false">CHOOSE(MONTH(ET2),"Jan","Feb","Mar","Apr","May","Jun","Jul","Aug","Sep","Oct","Nov","Dec")</f>
        <v>Sep</v>
      </c>
      <c r="EU6" s="182" t="str">
        <f aca="false">CHOOSE(MONTH(EU2),"Jan","Feb","Mar","Apr","May","Jun","Jul","Aug","Sep","Oct","Nov","Dec")</f>
        <v>Oct</v>
      </c>
      <c r="EV6" s="182" t="str">
        <f aca="false">CHOOSE(MONTH(EV2),"Jan","Feb","Mar","Apr","May","Jun","Jul","Aug","Sep","Oct","Nov","Dec")</f>
        <v>Nov</v>
      </c>
      <c r="EW6" s="182" t="str">
        <f aca="false">CHOOSE(MONTH(EW2),"Jan","Feb","Mar","Apr","May","Jun","Jul","Aug","Sep","Oct","Nov","Dec")</f>
        <v>Dec</v>
      </c>
      <c r="EX6" s="182" t="str">
        <f aca="false">CHOOSE(MONTH(EX2),"Jan","Feb","Mar","Apr","May","Jun","Jul","Aug","Sep","Oct","Nov","Dec")</f>
        <v>Jan</v>
      </c>
      <c r="EY6" s="182" t="str">
        <f aca="false">CHOOSE(MONTH(EY2),"Jan","Feb","Mar","Apr","May","Jun","Jul","Aug","Sep","Oct","Nov","Dec")</f>
        <v>Feb</v>
      </c>
      <c r="EZ6" s="182" t="str">
        <f aca="false">CHOOSE(MONTH(EZ2),"Jan","Feb","Mar","Apr","May","Jun","Jul","Aug","Sep","Oct","Nov","Dec")</f>
        <v>Mar</v>
      </c>
      <c r="FA6" s="182" t="str">
        <f aca="false">CHOOSE(MONTH(FA2),"Jan","Feb","Mar","Apr","May","Jun","Jul","Aug","Sep","Oct","Nov","Dec")</f>
        <v>Apr</v>
      </c>
      <c r="FB6" s="182" t="str">
        <f aca="false">CHOOSE(MONTH(FB2),"Jan","Feb","Mar","Apr","May","Jun","Jul","Aug","Sep","Oct","Nov","Dec")</f>
        <v>May</v>
      </c>
      <c r="FC6" s="182" t="str">
        <f aca="false">CHOOSE(MONTH(FC2),"Jan","Feb","Mar","Apr","May","Jun","Jul","Aug","Sep","Oct","Nov","Dec")</f>
        <v>Jun</v>
      </c>
      <c r="FD6" s="182" t="str">
        <f aca="false">CHOOSE(MONTH(FD2),"Jan","Feb","Mar","Apr","May","Jun","Jul","Aug","Sep","Oct","Nov","Dec")</f>
        <v>Jul</v>
      </c>
      <c r="FE6" s="182" t="str">
        <f aca="false">CHOOSE(MONTH(FE2),"Jan","Feb","Mar","Apr","May","Jun","Jul","Aug","Sep","Oct","Nov","Dec")</f>
        <v>Aug</v>
      </c>
      <c r="FF6" s="182" t="str">
        <f aca="false">CHOOSE(MONTH(FF2),"Jan","Feb","Mar","Apr","May","Jun","Jul","Aug","Sep","Oct","Nov","Dec")</f>
        <v>Sep</v>
      </c>
      <c r="FG6" s="182" t="str">
        <f aca="false">CHOOSE(MONTH(FG2),"Jan","Feb","Mar","Apr","May","Jun","Jul","Aug","Sep","Oct","Nov","Dec")</f>
        <v>Oct</v>
      </c>
      <c r="FH6" s="182" t="str">
        <f aca="false">CHOOSE(MONTH(FH2),"Jan","Feb","Mar","Apr","May","Jun","Jul","Aug","Sep","Oct","Nov","Dec")</f>
        <v>Nov</v>
      </c>
      <c r="FI6" s="182" t="str">
        <f aca="false">CHOOSE(MONTH(FI2),"Jan","Feb","Mar","Apr","May","Jun","Jul","Aug","Sep","Oct","Nov","Dec")</f>
        <v>Dec</v>
      </c>
      <c r="FJ6" s="182" t="str">
        <f aca="false">CHOOSE(MONTH(FJ2),"Jan","Feb","Mar","Apr","May","Jun","Jul","Aug","Sep","Oct","Nov","Dec")</f>
        <v>Jan</v>
      </c>
      <c r="FK6" s="182" t="str">
        <f aca="false">CHOOSE(MONTH(FK2),"Jan","Feb","Mar","Apr","May","Jun","Jul","Aug","Sep","Oct","Nov","Dec")</f>
        <v>Feb</v>
      </c>
      <c r="FL6" s="182" t="str">
        <f aca="false">CHOOSE(MONTH(FL2),"Jan","Feb","Mar","Apr","May","Jun","Jul","Aug","Sep","Oct","Nov","Dec")</f>
        <v>Mar</v>
      </c>
      <c r="FM6" s="182" t="str">
        <f aca="false">CHOOSE(MONTH(FM2),"Jan","Feb","Mar","Apr","May","Jun","Jul","Aug","Sep","Oct","Nov","Dec")</f>
        <v>Apr</v>
      </c>
      <c r="FN6" s="182" t="str">
        <f aca="false">CHOOSE(MONTH(FN2),"Jan","Feb","Mar","Apr","May","Jun","Jul","Aug","Sep","Oct","Nov","Dec")</f>
        <v>May</v>
      </c>
      <c r="FO6" s="182" t="str">
        <f aca="false">CHOOSE(MONTH(FO2),"Jan","Feb","Mar","Apr","May","Jun","Jul","Aug","Sep","Oct","Nov","Dec")</f>
        <v>Jun</v>
      </c>
      <c r="FP6" s="182" t="str">
        <f aca="false">CHOOSE(MONTH(FP2),"Jan","Feb","Mar","Apr","May","Jun","Jul","Aug","Sep","Oct","Nov","Dec")</f>
        <v>Jul</v>
      </c>
      <c r="FQ6" s="182" t="str">
        <f aca="false">CHOOSE(MONTH(FQ2),"Jan","Feb","Mar","Apr","May","Jun","Jul","Aug","Sep","Oct","Nov","Dec")</f>
        <v>Aug</v>
      </c>
      <c r="FR6" s="182" t="str">
        <f aca="false">CHOOSE(MONTH(FR2),"Jan","Feb","Mar","Apr","May","Jun","Jul","Aug","Sep","Oct","Nov","Dec")</f>
        <v>Sep</v>
      </c>
      <c r="FS6" s="182" t="str">
        <f aca="false">CHOOSE(MONTH(FS2),"Jan","Feb","Mar","Apr","May","Jun","Jul","Aug","Sep","Oct","Nov","Dec")</f>
        <v>Oct</v>
      </c>
      <c r="FT6" s="182" t="str">
        <f aca="false">CHOOSE(MONTH(FT2),"Jan","Feb","Mar","Apr","May","Jun","Jul","Aug","Sep","Oct","Nov","Dec")</f>
        <v>Nov</v>
      </c>
      <c r="FU6" s="182" t="str">
        <f aca="false">CHOOSE(MONTH(FU2),"Jan","Feb","Mar","Apr","May","Jun","Jul","Aug","Sep","Oct","Nov","Dec")</f>
        <v>Dec</v>
      </c>
      <c r="FV6" s="0" t="str">
        <f aca="false">CHOOSE(MONTH(FV2),"Jan","Feb","Mar","Apr","May","Jun","Jul","Aug","Sep","Oct","Nov","Dec")</f>
        <v>Jan</v>
      </c>
      <c r="FW6" s="0" t="str">
        <f aca="false">CHOOSE(MONTH(FW2),"Jan","Feb","Mar","Apr","May","Jun","Jul","Aug","Sep","Oct","Nov","Dec")</f>
        <v>Feb</v>
      </c>
      <c r="FX6" s="0" t="str">
        <f aca="false">CHOOSE(MONTH(FX2),"Jan","Feb","Mar","Apr","May","Jun","Jul","Aug","Sep","Oct","Nov","Dec")</f>
        <v>Mar</v>
      </c>
      <c r="FY6" s="0" t="str">
        <f aca="false">CHOOSE(MONTH(FY2),"Jan","Feb","Mar","Apr","May","Jun","Jul","Aug","Sep","Oct","Nov","Dec")</f>
        <v>Apr</v>
      </c>
      <c r="FZ6" s="0" t="str">
        <f aca="false">CHOOSE(MONTH(FZ2),"Jan","Feb","Mar","Apr","May","Jun","Jul","Aug","Sep","Oct","Nov","Dec")</f>
        <v>May</v>
      </c>
      <c r="GA6" s="0" t="str">
        <f aca="false">CHOOSE(MONTH(GA2),"Jan","Feb","Mar","Apr","May","Jun","Jul","Aug","Sep","Oct","Nov","Dec")</f>
        <v>Jun</v>
      </c>
      <c r="GB6" s="0" t="str">
        <f aca="false">CHOOSE(MONTH(GB2),"Jan","Feb","Mar","Apr","May","Jun","Jul","Aug","Sep","Oct","Nov","Dec")</f>
        <v>Jul</v>
      </c>
      <c r="GC6" s="0" t="str">
        <f aca="false">CHOOSE(MONTH(GC2),"Jan","Feb","Mar","Apr","May","Jun","Jul","Aug","Sep","Oct","Nov","Dec")</f>
        <v>Aug</v>
      </c>
      <c r="GD6" s="0" t="str">
        <f aca="false">CHOOSE(MONTH(GD2),"Jan","Feb","Mar","Apr","May","Jun","Jul","Aug","Sep","Oct","Nov","Dec")</f>
        <v>Sep</v>
      </c>
      <c r="GE6" s="0" t="str">
        <f aca="false">CHOOSE(MONTH(GE2),"Jan","Feb","Mar","Apr","May","Jun","Jul","Aug","Sep","Oct","Nov","Dec")</f>
        <v>Oct</v>
      </c>
      <c r="GF6" s="0" t="str">
        <f aca="false">CHOOSE(MONTH(GF2),"Jan","Feb","Mar","Apr","May","Jun","Jul","Aug","Sep","Oct","Nov","Dec")</f>
        <v>Nov</v>
      </c>
      <c r="GG6" s="0" t="str">
        <f aca="false">CHOOSE(MONTH(GG2),"Jan","Feb","Mar","Apr","May","Jun","Jul","Aug","Sep","Oct","Nov","Dec")</f>
        <v>Dec</v>
      </c>
      <c r="GH6" s="0" t="str">
        <f aca="false">CHOOSE(MONTH(GH2),"Jan","Feb","Mar","Apr","May","Jun","Jul","Aug","Sep","Oct","Nov","Dec")</f>
        <v>Jan</v>
      </c>
      <c r="GI6" s="0" t="str">
        <f aca="false">CHOOSE(MONTH(GI2),"Jan","Feb","Mar","Apr","May","Jun","Jul","Aug","Sep","Oct","Nov","Dec")</f>
        <v>Feb</v>
      </c>
      <c r="GJ6" s="0" t="str">
        <f aca="false">CHOOSE(MONTH(GJ2),"Jan","Feb","Mar","Apr","May","Jun","Jul","Aug","Sep","Oct","Nov","Dec")</f>
        <v>Mar</v>
      </c>
      <c r="GK6" s="0" t="str">
        <f aca="false">CHOOSE(MONTH(GK2),"Jan","Feb","Mar","Apr","May","Jun","Jul","Aug","Sep","Oct","Nov","Dec")</f>
        <v>Apr</v>
      </c>
      <c r="GL6" s="0" t="str">
        <f aca="false">CHOOSE(MONTH(GL2),"Jan","Feb","Mar","Apr","May","Jun","Jul","Aug","Sep","Oct","Nov","Dec")</f>
        <v>May</v>
      </c>
      <c r="GM6" s="0" t="str">
        <f aca="false">CHOOSE(MONTH(GM2),"Jan","Feb","Mar","Apr","May","Jun","Jul","Aug","Sep","Oct","Nov","Dec")</f>
        <v>Jun</v>
      </c>
      <c r="GN6" s="0" t="str">
        <f aca="false">CHOOSE(MONTH(GN2),"Jan","Feb","Mar","Apr","May","Jun","Jul","Aug","Sep","Oct","Nov","Dec")</f>
        <v>Jul</v>
      </c>
      <c r="GO6" s="0" t="str">
        <f aca="false">CHOOSE(MONTH(GO2),"Jan","Feb","Mar","Apr","May","Jun","Jul","Aug","Sep","Oct","Nov","Dec")</f>
        <v>Aug</v>
      </c>
      <c r="GP6" s="0" t="str">
        <f aca="false">CHOOSE(MONTH(GP2),"Jan","Feb","Mar","Apr","May","Jun","Jul","Aug","Sep","Oct","Nov","Dec")</f>
        <v>Sep</v>
      </c>
      <c r="GQ6" s="0" t="str">
        <f aca="false">CHOOSE(MONTH(GQ2),"Jan","Feb","Mar","Apr","May","Jun","Jul","Aug","Sep","Oct","Nov","Dec")</f>
        <v>Oct</v>
      </c>
      <c r="GR6" s="0" t="str">
        <f aca="false">CHOOSE(MONTH(GR2),"Jan","Feb","Mar","Apr","May","Jun","Jul","Aug","Sep","Oct","Nov","Dec")</f>
        <v>Nov</v>
      </c>
      <c r="GS6" s="0" t="str">
        <f aca="false">CHOOSE(MONTH(GS2),"Jan","Feb","Mar","Apr","May","Jun","Jul","Aug","Sep","Oct","Nov","Dec")</f>
        <v>Dec</v>
      </c>
      <c r="GT6" s="0" t="str">
        <f aca="false">CHOOSE(MONTH(GT2),"Jan","Feb","Mar","Apr","May","Jun","Jul","Aug","Sep","Oct","Nov","Dec")</f>
        <v>Jan</v>
      </c>
      <c r="GU6" s="0" t="str">
        <f aca="false">CHOOSE(MONTH(GU2),"Jan","Feb","Mar","Apr","May","Jun","Jul","Aug","Sep","Oct","Nov","Dec")</f>
        <v>Feb</v>
      </c>
      <c r="GV6" s="0" t="str">
        <f aca="false">CHOOSE(MONTH(GV2),"Jan","Feb","Mar","Apr","May","Jun","Jul","Aug","Sep","Oct","Nov","Dec")</f>
        <v>Mar</v>
      </c>
      <c r="GW6" s="0" t="str">
        <f aca="false">CHOOSE(MONTH(GW2),"Jan","Feb","Mar","Apr","May","Jun","Jul","Aug","Sep","Oct","Nov","Dec")</f>
        <v>Apr</v>
      </c>
      <c r="GX6" s="0" t="str">
        <f aca="false">CHOOSE(MONTH(GX2),"Jan","Feb","Mar","Apr","May","Jun","Jul","Aug","Sep","Oct","Nov","Dec")</f>
        <v>May</v>
      </c>
      <c r="GY6" s="0" t="str">
        <f aca="false">CHOOSE(MONTH(GY2),"Jan","Feb","Mar","Apr","May","Jun","Jul","Aug","Sep","Oct","Nov","Dec")</f>
        <v>Jun</v>
      </c>
      <c r="GZ6" s="0" t="str">
        <f aca="false">CHOOSE(MONTH(GZ2),"Jan","Feb","Mar","Apr","May","Jun","Jul","Aug","Sep","Oct","Nov","Dec")</f>
        <v>Jul</v>
      </c>
      <c r="HA6" s="0" t="str">
        <f aca="false">CHOOSE(MONTH(HA2),"Jan","Feb","Mar","Apr","May","Jun","Jul","Aug","Sep","Oct","Nov","Dec")</f>
        <v>Aug</v>
      </c>
      <c r="HB6" s="0" t="str">
        <f aca="false">CHOOSE(MONTH(HB2),"Jan","Feb","Mar","Apr","May","Jun","Jul","Aug","Sep","Oct","Nov","Dec")</f>
        <v>Sep</v>
      </c>
      <c r="HC6" s="0" t="str">
        <f aca="false">CHOOSE(MONTH(HC2),"Jan","Feb","Mar","Apr","May","Jun","Jul","Aug","Sep","Oct","Nov","Dec")</f>
        <v>Oct</v>
      </c>
      <c r="HD6" s="0" t="str">
        <f aca="false">CHOOSE(MONTH(HD2),"Jan","Feb","Mar","Apr","May","Jun","Jul","Aug","Sep","Oct","Nov","Dec")</f>
        <v>Nov</v>
      </c>
      <c r="HE6" s="0" t="str">
        <f aca="false">CHOOSE(MONTH(HE2),"Jan","Feb","Mar","Apr","May","Jun","Jul","Aug","Sep","Oct","Nov","Dec")</f>
        <v>Dec</v>
      </c>
      <c r="HF6" s="0" t="str">
        <f aca="false">CHOOSE(MONTH(HF2),"Jan","Feb","Mar","Apr","May","Jun","Jul","Aug","Sep","Oct","Nov","Dec")</f>
        <v>Jan</v>
      </c>
      <c r="HG6" s="0" t="str">
        <f aca="false">CHOOSE(MONTH(HG2),"Jan","Feb","Mar","Apr","May","Jun","Jul","Aug","Sep","Oct","Nov","Dec")</f>
        <v>Feb</v>
      </c>
      <c r="HH6" s="0" t="str">
        <f aca="false">CHOOSE(MONTH(HH2),"Jan","Feb","Mar","Apr","May","Jun","Jul","Aug","Sep","Oct","Nov","Dec")</f>
        <v>Mar</v>
      </c>
      <c r="HI6" s="0" t="str">
        <f aca="false">CHOOSE(MONTH(HI2),"Jan","Feb","Mar","Apr","May","Jun","Jul","Aug","Sep","Oct","Nov","Dec")</f>
        <v>Apr</v>
      </c>
      <c r="HJ6" s="0" t="str">
        <f aca="false">CHOOSE(MONTH(HJ2),"Jan","Feb","Mar","Apr","May","Jun","Jul","Aug","Sep","Oct","Nov","Dec")</f>
        <v>May</v>
      </c>
      <c r="HK6" s="0" t="str">
        <f aca="false">CHOOSE(MONTH(HK2),"Jan","Feb","Mar","Apr","May","Jun","Jul","Aug","Sep","Oct","Nov","Dec")</f>
        <v>Jun</v>
      </c>
      <c r="HL6" s="0" t="str">
        <f aca="false">CHOOSE(MONTH(HL2),"Jan","Feb","Mar","Apr","May","Jun","Jul","Aug","Sep","Oct","Nov","Dec")</f>
        <v>Jul</v>
      </c>
      <c r="HM6" s="0" t="str">
        <f aca="false">CHOOSE(MONTH(HM2),"Jan","Feb","Mar","Apr","May","Jun","Jul","Aug","Sep","Oct","Nov","Dec")</f>
        <v>Aug</v>
      </c>
      <c r="HN6" s="0" t="str">
        <f aca="false">CHOOSE(MONTH(HN2),"Jan","Feb","Mar","Apr","May","Jun","Jul","Aug","Sep","Oct","Nov","Dec")</f>
        <v>Sep</v>
      </c>
      <c r="HO6" s="0" t="str">
        <f aca="false">CHOOSE(MONTH(HO2),"Jan","Feb","Mar","Apr","May","Jun","Jul","Aug","Sep","Oct","Nov","Dec")</f>
        <v>Oct</v>
      </c>
      <c r="HP6" s="0" t="str">
        <f aca="false">CHOOSE(MONTH(HP2),"Jan","Feb","Mar","Apr","May","Jun","Jul","Aug","Sep","Oct","Nov","Dec")</f>
        <v>Nov</v>
      </c>
      <c r="HQ6" s="0" t="str">
        <f aca="false">CHOOSE(MONTH(HQ2),"Jan","Feb","Mar","Apr","May","Jun","Jul","Aug","Sep","Oct","Nov","Dec")</f>
        <v>Dec</v>
      </c>
      <c r="HR6" s="0" t="str">
        <f aca="false">CHOOSE(MONTH(HR2),"Jan","Feb","Mar","Apr","May","Jun","Jul","Aug","Sep","Oct","Nov","Dec")</f>
        <v>Jan</v>
      </c>
      <c r="HS6" s="0" t="str">
        <f aca="false">CHOOSE(MONTH(HS2),"Jan","Feb","Mar","Apr","May","Jun","Jul","Aug","Sep","Oct","Nov","Dec")</f>
        <v>Feb</v>
      </c>
      <c r="HT6" s="0" t="str">
        <f aca="false">CHOOSE(MONTH(HT2),"Jan","Feb","Mar","Apr","May","Jun","Jul","Aug","Sep","Oct","Nov","Dec")</f>
        <v>Mar</v>
      </c>
      <c r="HU6" s="0" t="str">
        <f aca="false">CHOOSE(MONTH(HU2),"Jan","Feb","Mar","Apr","May","Jun","Jul","Aug","Sep","Oct","Nov","Dec")</f>
        <v>Apr</v>
      </c>
      <c r="HV6" s="0" t="str">
        <f aca="false">CHOOSE(MONTH(HV2),"Jan","Feb","Mar","Apr","May","Jun","Jul","Aug","Sep","Oct","Nov","Dec")</f>
        <v>May</v>
      </c>
      <c r="HW6" s="0" t="str">
        <f aca="false">CHOOSE(MONTH(HW2),"Jan","Feb","Mar","Apr","May","Jun","Jul","Aug","Sep","Oct","Nov","Dec")</f>
        <v>Jun</v>
      </c>
      <c r="HX6" s="0" t="str">
        <f aca="false">CHOOSE(MONTH(HX2),"Jan","Feb","Mar","Apr","May","Jun","Jul","Aug","Sep","Oct","Nov","Dec")</f>
        <v>Jul</v>
      </c>
      <c r="HY6" s="0" t="str">
        <f aca="false">CHOOSE(MONTH(HY2),"Jan","Feb","Mar","Apr","May","Jun","Jul","Aug","Sep","Oct","Nov","Dec")</f>
        <v>Aug</v>
      </c>
      <c r="HZ6" s="0" t="str">
        <f aca="false">CHOOSE(MONTH(HZ2),"Jan","Feb","Mar","Apr","May","Jun","Jul","Aug","Sep","Oct","Nov","Dec")</f>
        <v>Sep</v>
      </c>
      <c r="IA6" s="0" t="str">
        <f aca="false">CHOOSE(MONTH(IA2),"Jan","Feb","Mar","Apr","May","Jun","Jul","Aug","Sep","Oct","Nov","Dec")</f>
        <v>Oct</v>
      </c>
      <c r="IB6" s="0" t="str">
        <f aca="false">CHOOSE(MONTH(IB2),"Jan","Feb","Mar","Apr","May","Jun","Jul","Aug","Sep","Oct","Nov","Dec")</f>
        <v>Nov</v>
      </c>
      <c r="IC6" s="0" t="str">
        <f aca="false">CHOOSE(MONTH(IC2),"Jan","Feb","Mar","Apr","May","Jun","Jul","Aug","Sep","Oct","Nov","Dec")</f>
        <v>Dec</v>
      </c>
    </row>
    <row r="7" customFormat="false" ht="18.75" hidden="false" customHeight="false" outlineLevel="0" collapsed="false">
      <c r="A7" s="177"/>
      <c r="B7" s="177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8"/>
      <c r="AU7" s="178"/>
      <c r="AV7" s="178"/>
      <c r="AW7" s="178"/>
      <c r="AX7" s="178"/>
      <c r="AY7" s="178"/>
      <c r="AZ7" s="178"/>
      <c r="BA7" s="178"/>
      <c r="BB7" s="178"/>
      <c r="BC7" s="178"/>
      <c r="BD7" s="178"/>
      <c r="BE7" s="178"/>
      <c r="BF7" s="178"/>
      <c r="BG7" s="178"/>
      <c r="BH7" s="178"/>
      <c r="BI7" s="178"/>
      <c r="BJ7" s="178"/>
      <c r="BK7" s="178"/>
      <c r="BL7" s="178"/>
      <c r="BM7" s="178"/>
      <c r="BN7" s="178"/>
      <c r="BO7" s="178"/>
      <c r="BP7" s="178"/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78"/>
      <c r="CG7" s="178"/>
      <c r="CH7" s="178"/>
      <c r="CI7" s="178"/>
      <c r="CJ7" s="178"/>
      <c r="CK7" s="178"/>
      <c r="CL7" s="178"/>
      <c r="CM7" s="178"/>
      <c r="CN7" s="178"/>
      <c r="CO7" s="178"/>
      <c r="CP7" s="178"/>
      <c r="CQ7" s="178"/>
      <c r="CR7" s="178"/>
      <c r="CS7" s="178"/>
      <c r="CT7" s="178"/>
      <c r="CU7" s="178"/>
      <c r="CV7" s="178"/>
      <c r="CW7" s="178"/>
      <c r="CX7" s="178"/>
      <c r="CY7" s="178"/>
      <c r="CZ7" s="178"/>
      <c r="DA7" s="178"/>
      <c r="DB7" s="178"/>
      <c r="DC7" s="178"/>
      <c r="DD7" s="178"/>
      <c r="DE7" s="178"/>
      <c r="DF7" s="178"/>
      <c r="DG7" s="178"/>
      <c r="DH7" s="178"/>
      <c r="DI7" s="178"/>
      <c r="DJ7" s="178"/>
      <c r="DK7" s="178"/>
      <c r="DL7" s="178"/>
      <c r="DM7" s="178"/>
      <c r="DN7" s="178"/>
      <c r="DO7" s="178"/>
      <c r="DP7" s="178"/>
      <c r="DQ7" s="178"/>
      <c r="DR7" s="178"/>
      <c r="DS7" s="178"/>
      <c r="DT7" s="178"/>
      <c r="DU7" s="178"/>
      <c r="DV7" s="178"/>
      <c r="DW7" s="178"/>
      <c r="DX7" s="178"/>
      <c r="DY7" s="178"/>
      <c r="DZ7" s="178"/>
      <c r="EA7" s="178"/>
      <c r="EB7" s="178"/>
      <c r="EC7" s="178"/>
      <c r="ED7" s="178"/>
      <c r="EE7" s="178"/>
      <c r="EF7" s="178"/>
      <c r="EG7" s="178"/>
      <c r="EH7" s="178"/>
      <c r="EI7" s="178"/>
      <c r="EJ7" s="178"/>
      <c r="EK7" s="178"/>
      <c r="EL7" s="178"/>
      <c r="EM7" s="178"/>
      <c r="EN7" s="178"/>
      <c r="EO7" s="178"/>
      <c r="EP7" s="178"/>
      <c r="EQ7" s="178"/>
      <c r="ER7" s="178"/>
      <c r="ES7" s="178"/>
      <c r="ET7" s="178"/>
      <c r="EU7" s="178"/>
      <c r="EV7" s="178"/>
      <c r="EW7" s="178"/>
      <c r="EX7" s="178"/>
      <c r="EY7" s="178"/>
      <c r="EZ7" s="178"/>
      <c r="FA7" s="178"/>
      <c r="FB7" s="178"/>
      <c r="FC7" s="178"/>
      <c r="FD7" s="178"/>
      <c r="FE7" s="178"/>
      <c r="FF7" s="178"/>
      <c r="FG7" s="178"/>
      <c r="FH7" s="178"/>
      <c r="FI7" s="178"/>
      <c r="FJ7" s="178"/>
      <c r="FK7" s="178"/>
      <c r="FL7" s="178"/>
      <c r="FM7" s="178"/>
      <c r="FN7" s="178"/>
      <c r="FO7" s="178"/>
      <c r="FP7" s="178"/>
      <c r="FQ7" s="178"/>
      <c r="FR7" s="178"/>
      <c r="FS7" s="178"/>
      <c r="FT7" s="178"/>
      <c r="FU7" s="178"/>
    </row>
    <row r="8" customFormat="false" ht="18" hidden="false" customHeight="false" outlineLevel="0" collapsed="false">
      <c r="A8" s="183" t="s">
        <v>131</v>
      </c>
      <c r="B8" s="184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  <c r="AL8" s="185"/>
      <c r="AM8" s="185"/>
      <c r="AN8" s="185"/>
      <c r="AO8" s="185"/>
      <c r="AP8" s="185"/>
      <c r="AQ8" s="185"/>
      <c r="AR8" s="185"/>
      <c r="AS8" s="185"/>
      <c r="AT8" s="185"/>
      <c r="AU8" s="185"/>
      <c r="AV8" s="185"/>
      <c r="AW8" s="185"/>
      <c r="AX8" s="185"/>
      <c r="AY8" s="185"/>
      <c r="AZ8" s="185"/>
      <c r="BA8" s="185"/>
      <c r="BB8" s="185"/>
      <c r="BC8" s="185"/>
      <c r="BD8" s="185"/>
      <c r="BE8" s="185"/>
      <c r="BF8" s="185"/>
      <c r="BG8" s="185"/>
      <c r="BH8" s="185"/>
      <c r="BI8" s="185"/>
      <c r="BJ8" s="185"/>
      <c r="BK8" s="185"/>
      <c r="BL8" s="185"/>
      <c r="BM8" s="185"/>
      <c r="BN8" s="185"/>
      <c r="BO8" s="185"/>
      <c r="BP8" s="185"/>
      <c r="BQ8" s="185"/>
      <c r="BR8" s="185"/>
      <c r="BS8" s="185"/>
      <c r="BT8" s="185"/>
      <c r="BU8" s="185"/>
      <c r="BV8" s="185"/>
      <c r="BW8" s="185"/>
      <c r="BX8" s="185"/>
      <c r="BY8" s="185"/>
      <c r="BZ8" s="185"/>
      <c r="CA8" s="185"/>
      <c r="CB8" s="185"/>
      <c r="CC8" s="185"/>
      <c r="CD8" s="185"/>
      <c r="CE8" s="185"/>
      <c r="CF8" s="185"/>
      <c r="CG8" s="185"/>
      <c r="CH8" s="185"/>
      <c r="CI8" s="185"/>
      <c r="CJ8" s="185"/>
      <c r="CK8" s="185"/>
      <c r="CL8" s="185"/>
      <c r="CM8" s="185"/>
      <c r="CN8" s="185"/>
      <c r="CO8" s="185"/>
      <c r="CP8" s="185"/>
      <c r="CQ8" s="185"/>
      <c r="CR8" s="185"/>
      <c r="CS8" s="185"/>
      <c r="CT8" s="185"/>
      <c r="CU8" s="185"/>
      <c r="CV8" s="185"/>
      <c r="CW8" s="185"/>
      <c r="CX8" s="185"/>
      <c r="CY8" s="185"/>
      <c r="CZ8" s="185"/>
      <c r="DA8" s="185"/>
      <c r="DB8" s="185"/>
      <c r="DC8" s="185"/>
      <c r="DD8" s="185"/>
      <c r="DE8" s="185"/>
      <c r="DF8" s="185"/>
      <c r="DG8" s="185"/>
      <c r="DH8" s="185"/>
      <c r="DI8" s="185"/>
      <c r="DJ8" s="185"/>
      <c r="DK8" s="185"/>
      <c r="DL8" s="185"/>
      <c r="DM8" s="185"/>
      <c r="DN8" s="185"/>
      <c r="DO8" s="185"/>
      <c r="DP8" s="185"/>
      <c r="DQ8" s="185"/>
      <c r="DR8" s="185"/>
      <c r="DS8" s="185"/>
      <c r="DT8" s="185"/>
      <c r="DU8" s="185"/>
      <c r="DV8" s="185"/>
      <c r="DW8" s="185"/>
      <c r="DX8" s="185"/>
      <c r="DY8" s="185"/>
      <c r="DZ8" s="185"/>
      <c r="EA8" s="185"/>
      <c r="EB8" s="185"/>
      <c r="EC8" s="185"/>
      <c r="ED8" s="185"/>
      <c r="EE8" s="185"/>
      <c r="EF8" s="185"/>
      <c r="EG8" s="185"/>
      <c r="EH8" s="185"/>
      <c r="EI8" s="185"/>
      <c r="EJ8" s="185"/>
      <c r="EK8" s="185"/>
      <c r="EL8" s="185"/>
      <c r="EM8" s="185"/>
      <c r="EN8" s="185"/>
      <c r="EO8" s="185"/>
      <c r="EP8" s="185"/>
      <c r="EQ8" s="185"/>
      <c r="ER8" s="185"/>
      <c r="ES8" s="185"/>
      <c r="ET8" s="185"/>
      <c r="EU8" s="185"/>
      <c r="EV8" s="185"/>
      <c r="EW8" s="185"/>
      <c r="EX8" s="185"/>
      <c r="EY8" s="185"/>
      <c r="EZ8" s="185"/>
      <c r="FA8" s="185"/>
      <c r="FB8" s="185"/>
      <c r="FC8" s="185"/>
      <c r="FD8" s="185"/>
      <c r="FE8" s="185"/>
      <c r="FF8" s="185"/>
      <c r="FG8" s="185"/>
      <c r="FH8" s="185"/>
      <c r="FI8" s="185"/>
      <c r="FJ8" s="185"/>
      <c r="FK8" s="185"/>
      <c r="FL8" s="185"/>
      <c r="FM8" s="185"/>
      <c r="FN8" s="185"/>
      <c r="FO8" s="185"/>
      <c r="FP8" s="185"/>
      <c r="FQ8" s="185"/>
      <c r="FR8" s="185"/>
      <c r="FS8" s="185"/>
      <c r="FT8" s="185"/>
      <c r="FU8" s="185"/>
    </row>
    <row r="9" customFormat="false" ht="18" hidden="false" customHeight="false" outlineLevel="0" collapsed="false">
      <c r="A9" s="104"/>
      <c r="B9" s="106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</row>
    <row r="10" customFormat="false" ht="20.25" hidden="false" customHeight="false" outlineLevel="0" collapsed="false">
      <c r="A10" s="186" t="s">
        <v>128</v>
      </c>
      <c r="B10" s="187"/>
      <c r="C10" s="187"/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  <c r="BK10" s="187"/>
      <c r="BL10" s="187"/>
      <c r="BM10" s="187"/>
      <c r="BN10" s="187"/>
      <c r="BO10" s="187"/>
      <c r="BP10" s="187"/>
      <c r="BQ10" s="187"/>
      <c r="BR10" s="187"/>
      <c r="BS10" s="187"/>
      <c r="BT10" s="187"/>
      <c r="BU10" s="187"/>
      <c r="BV10" s="187"/>
      <c r="BW10" s="187"/>
      <c r="BX10" s="187"/>
      <c r="BY10" s="187"/>
      <c r="BZ10" s="187"/>
      <c r="CA10" s="187"/>
      <c r="CB10" s="187"/>
      <c r="CC10" s="187"/>
      <c r="CD10" s="187"/>
      <c r="CE10" s="187"/>
      <c r="CF10" s="187"/>
      <c r="CG10" s="187"/>
      <c r="CH10" s="187"/>
      <c r="CI10" s="187"/>
      <c r="CJ10" s="187"/>
      <c r="CK10" s="187"/>
      <c r="CL10" s="187"/>
      <c r="CM10" s="187"/>
      <c r="CN10" s="187"/>
      <c r="CO10" s="187"/>
      <c r="CP10" s="187"/>
      <c r="CQ10" s="187"/>
      <c r="CR10" s="187"/>
      <c r="CS10" s="187"/>
      <c r="CT10" s="187"/>
      <c r="CU10" s="187"/>
      <c r="CV10" s="187"/>
      <c r="CW10" s="187"/>
      <c r="CX10" s="187"/>
      <c r="CY10" s="187"/>
      <c r="CZ10" s="187"/>
      <c r="DA10" s="187"/>
      <c r="DB10" s="187"/>
      <c r="DC10" s="187"/>
      <c r="DD10" s="187"/>
      <c r="DE10" s="187"/>
      <c r="DF10" s="187"/>
      <c r="DG10" s="187"/>
      <c r="DH10" s="187"/>
      <c r="DI10" s="187"/>
      <c r="DJ10" s="187"/>
      <c r="DK10" s="187"/>
      <c r="DL10" s="187"/>
      <c r="DM10" s="187"/>
      <c r="DN10" s="187"/>
      <c r="DO10" s="187"/>
      <c r="DP10" s="187"/>
      <c r="DQ10" s="187"/>
      <c r="DR10" s="187"/>
      <c r="DS10" s="187"/>
      <c r="DT10" s="187"/>
      <c r="DU10" s="187"/>
      <c r="DV10" s="187"/>
      <c r="DW10" s="187"/>
      <c r="DX10" s="187"/>
      <c r="DY10" s="187"/>
      <c r="DZ10" s="187"/>
      <c r="EA10" s="187"/>
      <c r="EB10" s="187"/>
      <c r="EC10" s="187"/>
      <c r="ED10" s="187"/>
      <c r="EE10" s="187"/>
      <c r="EF10" s="187"/>
      <c r="EG10" s="187"/>
      <c r="EH10" s="187"/>
      <c r="EI10" s="187"/>
      <c r="EJ10" s="187"/>
      <c r="EK10" s="187"/>
      <c r="EL10" s="187"/>
      <c r="EM10" s="187"/>
      <c r="EN10" s="187"/>
      <c r="EO10" s="187"/>
      <c r="EP10" s="187"/>
      <c r="EQ10" s="187"/>
      <c r="ER10" s="187"/>
      <c r="ES10" s="187"/>
      <c r="ET10" s="187"/>
      <c r="EU10" s="187"/>
      <c r="EV10" s="187"/>
      <c r="EW10" s="187"/>
      <c r="EX10" s="187"/>
      <c r="EY10" s="187"/>
      <c r="EZ10" s="187"/>
      <c r="FA10" s="187"/>
      <c r="FB10" s="187"/>
      <c r="FC10" s="187"/>
      <c r="FD10" s="187"/>
      <c r="FE10" s="187"/>
      <c r="FF10" s="187"/>
      <c r="FG10" s="187"/>
      <c r="FH10" s="187"/>
      <c r="FI10" s="187"/>
      <c r="FJ10" s="187"/>
      <c r="FK10" s="187"/>
      <c r="FL10" s="187"/>
      <c r="FM10" s="187"/>
      <c r="FN10" s="187"/>
      <c r="FO10" s="187"/>
      <c r="FP10" s="187"/>
      <c r="FQ10" s="187"/>
      <c r="FR10" s="187"/>
      <c r="FS10" s="187"/>
      <c r="FT10" s="187"/>
      <c r="FU10" s="187"/>
    </row>
    <row r="11" customFormat="false" ht="18" hidden="false" customHeight="false" outlineLevel="0" collapsed="false">
      <c r="A11" s="104" t="s">
        <v>4</v>
      </c>
      <c r="B11" s="107" t="n">
        <f aca="false">IF(ISNA(VLOOKUP('W. VaR &amp; Peak Pos By Trader'!$A11,'Import Peak'!$A$3:B$37,B$1,FALSE())),0,VLOOKUP('W. VaR &amp; Peak Pos By Trader'!$A11,'Import Peak'!$A$3:B$37,B$1,FALSE()))</f>
        <v>0</v>
      </c>
      <c r="C11" s="107" t="n">
        <f aca="false">IF(ISNA(VLOOKUP('W. VaR &amp; Peak Pos By Trader'!$A11,'Import Peak'!$A$3:C$37,C$1,FALSE())),0,VLOOKUP('W. VaR &amp; Peak Pos By Trader'!$A11,'Import Peak'!$A$3:C$37,C$1,FALSE()))</f>
        <v>0</v>
      </c>
      <c r="D11" s="107" t="n">
        <f aca="false">IF(ISNA(VLOOKUP('W. VaR &amp; Peak Pos By Trader'!$A11,'Import Peak'!$A$3:D$37,D$1,FALSE())),0,VLOOKUP('W. VaR &amp; Peak Pos By Trader'!$A11,'Import Peak'!$A$3:D$37,D$1,FALSE()))</f>
        <v>0</v>
      </c>
      <c r="E11" s="107" t="n">
        <f aca="false">IF(ISNA(VLOOKUP('W. VaR &amp; Peak Pos By Trader'!$A11,'Import Peak'!$A$3:E$37,E$1,FALSE())),0,VLOOKUP('W. VaR &amp; Peak Pos By Trader'!$A11,'Import Peak'!$A$3:E$37,E$1,FALSE()))</f>
        <v>0</v>
      </c>
      <c r="F11" s="107" t="n">
        <f aca="false">IF(ISNA(VLOOKUP('W. VaR &amp; Peak Pos By Trader'!$A11,'Import Peak'!$A$3:F$37,F$1,FALSE())),0,VLOOKUP('W. VaR &amp; Peak Pos By Trader'!$A11,'Import Peak'!$A$3:F$37,F$1,FALSE()))</f>
        <v>0</v>
      </c>
      <c r="G11" s="107" t="n">
        <f aca="false">IF(ISNA(VLOOKUP('W. VaR &amp; Peak Pos By Trader'!$A11,'Import Peak'!$A$3:G$37,G$1,FALSE())),0,VLOOKUP('W. VaR &amp; Peak Pos By Trader'!$A11,'Import Peak'!$A$3:G$37,G$1,FALSE()))</f>
        <v>0</v>
      </c>
      <c r="H11" s="107" t="n">
        <f aca="false">IF(ISNA(VLOOKUP('W. VaR &amp; Peak Pos By Trader'!$A11,'Import Peak'!$A$3:H$37,H$1,FALSE())),0,VLOOKUP('W. VaR &amp; Peak Pos By Trader'!$A11,'Import Peak'!$A$3:H$37,H$1,FALSE()))</f>
        <v>0</v>
      </c>
      <c r="I11" s="107" t="n">
        <f aca="false">IF(ISNA(VLOOKUP('W. VaR &amp; Peak Pos By Trader'!$A11,'Import Peak'!$A$3:I$37,I$1,FALSE())),0,VLOOKUP('W. VaR &amp; Peak Pos By Trader'!$A11,'Import Peak'!$A$3:I$37,I$1,FALSE()))</f>
        <v>0</v>
      </c>
      <c r="J11" s="107" t="n">
        <f aca="false">IF(ISNA(VLOOKUP('W. VaR &amp; Peak Pos By Trader'!$A11,'Import Peak'!$A$3:J$37,J$1,FALSE())),0,VLOOKUP('W. VaR &amp; Peak Pos By Trader'!$A11,'Import Peak'!$A$3:J$37,J$1,FALSE()))</f>
        <v>0</v>
      </c>
      <c r="K11" s="107" t="n">
        <f aca="false">IF(ISNA(VLOOKUP('W. VaR &amp; Peak Pos By Trader'!$A11,'Import Peak'!$A$3:K$37,K$1,FALSE())),0,VLOOKUP('W. VaR &amp; Peak Pos By Trader'!$A11,'Import Peak'!$A$3:K$37,K$1,FALSE()))</f>
        <v>0</v>
      </c>
      <c r="L11" s="107" t="n">
        <f aca="false">IF(ISNA(VLOOKUP('W. VaR &amp; Peak Pos By Trader'!$A11,'Import Peak'!$A$3:L$37,L$1,FALSE())),0,VLOOKUP('W. VaR &amp; Peak Pos By Trader'!$A11,'Import Peak'!$A$3:L$37,L$1,FALSE()))</f>
        <v>0</v>
      </c>
      <c r="M11" s="107" t="n">
        <f aca="false">IF(ISNA(VLOOKUP('W. VaR &amp; Peak Pos By Trader'!$A11,'Import Peak'!$A$3:M$37,M$1,FALSE())),0,VLOOKUP('W. VaR &amp; Peak Pos By Trader'!$A11,'Import Peak'!$A$3:M$37,M$1,FALSE()))</f>
        <v>0</v>
      </c>
      <c r="N11" s="107" t="n">
        <f aca="false">IF(ISNA(VLOOKUP('W. VaR &amp; Peak Pos By Trader'!$A11,'Import Peak'!$A$3:N$37,N$1,FALSE())),0,VLOOKUP('W. VaR &amp; Peak Pos By Trader'!$A11,'Import Peak'!$A$3:N$37,N$1,FALSE()))</f>
        <v>0</v>
      </c>
      <c r="O11" s="107" t="n">
        <f aca="false">IF(ISNA(VLOOKUP('W. VaR &amp; Peak Pos By Trader'!$A11,'Import Peak'!$A$3:O$37,O$1,FALSE())),0,VLOOKUP('W. VaR &amp; Peak Pos By Trader'!$A11,'Import Peak'!$A$3:O$37,O$1,FALSE()))</f>
        <v>0</v>
      </c>
      <c r="P11" s="107" t="n">
        <f aca="false">IF(ISNA(VLOOKUP('W. VaR &amp; Peak Pos By Trader'!$A11,'Import Peak'!$A$3:P$37,P$1,FALSE())),0,VLOOKUP('W. VaR &amp; Peak Pos By Trader'!$A11,'Import Peak'!$A$3:P$37,P$1,FALSE()))</f>
        <v>0</v>
      </c>
      <c r="Q11" s="107" t="n">
        <f aca="false">IF(ISNA(VLOOKUP('W. VaR &amp; Peak Pos By Trader'!$A11,'Import Peak'!$A$3:Q$37,Q$1,FALSE())),0,VLOOKUP('W. VaR &amp; Peak Pos By Trader'!$A11,'Import Peak'!$A$3:Q$37,Q$1,FALSE()))</f>
        <v>0</v>
      </c>
      <c r="R11" s="107" t="n">
        <f aca="false">IF(ISNA(VLOOKUP('W. VaR &amp; Peak Pos By Trader'!$A11,'Import Peak'!$A$3:R$37,R$1,FALSE())),0,VLOOKUP('W. VaR &amp; Peak Pos By Trader'!$A11,'Import Peak'!$A$3:R$37,R$1,FALSE()))</f>
        <v>0</v>
      </c>
      <c r="S11" s="107" t="n">
        <f aca="false">IF(ISNA(VLOOKUP('W. VaR &amp; Peak Pos By Trader'!$A11,'Import Peak'!$A$3:S$37,S$1,FALSE())),0,VLOOKUP('W. VaR &amp; Peak Pos By Trader'!$A11,'Import Peak'!$A$3:S$37,S$1,FALSE()))</f>
        <v>0</v>
      </c>
      <c r="T11" s="107" t="n">
        <f aca="false">IF(ISNA(VLOOKUP('W. VaR &amp; Peak Pos By Trader'!$A11,'Import Peak'!$A$3:T$37,T$1,FALSE())),0,VLOOKUP('W. VaR &amp; Peak Pos By Trader'!$A11,'Import Peak'!$A$3:T$37,T$1,FALSE()))</f>
        <v>0</v>
      </c>
      <c r="U11" s="107" t="n">
        <f aca="false">IF(ISNA(VLOOKUP('W. VaR &amp; Peak Pos By Trader'!$A11,'Import Peak'!$A$3:U$37,U$1,FALSE())),0,VLOOKUP('W. VaR &amp; Peak Pos By Trader'!$A11,'Import Peak'!$A$3:U$37,U$1,FALSE()))</f>
        <v>0</v>
      </c>
      <c r="V11" s="107" t="n">
        <f aca="false">IF(ISNA(VLOOKUP('W. VaR &amp; Peak Pos By Trader'!$A11,'Import Peak'!$A$3:V$37,V$1,FALSE())),0,VLOOKUP('W. VaR &amp; Peak Pos By Trader'!$A11,'Import Peak'!$A$3:V$37,V$1,FALSE()))</f>
        <v>0</v>
      </c>
      <c r="W11" s="107" t="n">
        <f aca="false">IF(ISNA(VLOOKUP('W. VaR &amp; Peak Pos By Trader'!$A11,'Import Peak'!$A$3:W$37,W$1,FALSE())),0,VLOOKUP('W. VaR &amp; Peak Pos By Trader'!$A11,'Import Peak'!$A$3:W$37,W$1,FALSE()))</f>
        <v>0</v>
      </c>
      <c r="X11" s="107" t="n">
        <f aca="false">IF(ISNA(VLOOKUP('W. VaR &amp; Peak Pos By Trader'!$A11,'Import Peak'!$A$3:X$37,X$1,FALSE())),0,VLOOKUP('W. VaR &amp; Peak Pos By Trader'!$A11,'Import Peak'!$A$3:X$37,X$1,FALSE()))</f>
        <v>0</v>
      </c>
      <c r="Y11" s="107" t="n">
        <f aca="false">IF(ISNA(VLOOKUP('W. VaR &amp; Peak Pos By Trader'!$A11,'Import Peak'!$A$3:Y$37,Y$1,FALSE())),0,VLOOKUP('W. VaR &amp; Peak Pos By Trader'!$A11,'Import Peak'!$A$3:Y$37,Y$1,FALSE()))</f>
        <v>0</v>
      </c>
      <c r="Z11" s="107" t="n">
        <f aca="false">IF(ISNA(VLOOKUP('W. VaR &amp; Peak Pos By Trader'!$A11,'Import Peak'!$A$3:Z$37,Z$1,FALSE())),0,VLOOKUP('W. VaR &amp; Peak Pos By Trader'!$A11,'Import Peak'!$A$3:Z$37,Z$1,FALSE()))</f>
        <v>0</v>
      </c>
      <c r="AA11" s="107" t="n">
        <f aca="false">IF(ISNA(VLOOKUP('W. VaR &amp; Peak Pos By Trader'!$A11,'Import Peak'!$A$3:AA$37,AA$1,FALSE())),0,VLOOKUP('W. VaR &amp; Peak Pos By Trader'!$A11,'Import Peak'!$A$3:AA$37,AA$1,FALSE()))</f>
        <v>0</v>
      </c>
      <c r="AB11" s="107" t="n">
        <f aca="false">IF(ISNA(VLOOKUP('W. VaR &amp; Peak Pos By Trader'!$A11,'Import Peak'!$A$3:AB$37,AB$1,FALSE())),0,VLOOKUP('W. VaR &amp; Peak Pos By Trader'!$A11,'Import Peak'!$A$3:AB$37,AB$1,FALSE()))</f>
        <v>0</v>
      </c>
      <c r="AC11" s="107" t="n">
        <f aca="false">IF(ISNA(VLOOKUP('W. VaR &amp; Peak Pos By Trader'!$A11,'Import Peak'!$A$3:AC$37,AC$1,FALSE())),0,VLOOKUP('W. VaR &amp; Peak Pos By Trader'!$A11,'Import Peak'!$A$3:AC$37,AC$1,FALSE()))</f>
        <v>0</v>
      </c>
      <c r="AD11" s="107" t="n">
        <f aca="false">IF(ISNA(VLOOKUP('W. VaR &amp; Peak Pos By Trader'!$A11,'Import Peak'!$A$3:AD$37,AD$1,FALSE())),0,VLOOKUP('W. VaR &amp; Peak Pos By Trader'!$A11,'Import Peak'!$A$3:AD$37,AD$1,FALSE()))</f>
        <v>0</v>
      </c>
      <c r="AE11" s="107" t="n">
        <f aca="false">IF(ISNA(VLOOKUP('W. VaR &amp; Peak Pos By Trader'!$A11,'Import Peak'!$A$3:AE$37,AE$1,FALSE())),0,VLOOKUP('W. VaR &amp; Peak Pos By Trader'!$A11,'Import Peak'!$A$3:AE$37,AE$1,FALSE()))</f>
        <v>0</v>
      </c>
      <c r="AF11" s="107" t="n">
        <f aca="false">IF(ISNA(VLOOKUP('W. VaR &amp; Peak Pos By Trader'!$A11,'Import Peak'!$A$3:AF$37,AF$1,FALSE())),0,VLOOKUP('W. VaR &amp; Peak Pos By Trader'!$A11,'Import Peak'!$A$3:AF$37,AF$1,FALSE()))</f>
        <v>0</v>
      </c>
      <c r="AG11" s="107" t="n">
        <f aca="false">IF(ISNA(VLOOKUP('W. VaR &amp; Peak Pos By Trader'!$A11,'Import Peak'!$A$3:AG$37,AG$1,FALSE())),0,VLOOKUP('W. VaR &amp; Peak Pos By Trader'!$A11,'Import Peak'!$A$3:AG$37,AG$1,FALSE()))</f>
        <v>0</v>
      </c>
      <c r="AH11" s="107" t="n">
        <f aca="false">IF(ISNA(VLOOKUP('W. VaR &amp; Peak Pos By Trader'!$A11,'Import Peak'!$A$3:AH$37,AH$1,FALSE())),0,VLOOKUP('W. VaR &amp; Peak Pos By Trader'!$A11,'Import Peak'!$A$3:AH$37,AH$1,FALSE()))</f>
        <v>0</v>
      </c>
      <c r="AI11" s="107" t="n">
        <f aca="false">IF(ISNA(VLOOKUP('W. VaR &amp; Peak Pos By Trader'!$A11,'Import Peak'!$A$3:AI$37,AI$1,FALSE())),0,VLOOKUP('W. VaR &amp; Peak Pos By Trader'!$A11,'Import Peak'!$A$3:AI$37,AI$1,FALSE()))</f>
        <v>0</v>
      </c>
      <c r="AJ11" s="107" t="n">
        <f aca="false">IF(ISNA(VLOOKUP('W. VaR &amp; Peak Pos By Trader'!$A11,'Import Peak'!$A$3:AJ$37,AJ$1,FALSE())),0,VLOOKUP('W. VaR &amp; Peak Pos By Trader'!$A11,'Import Peak'!$A$3:AJ$37,AJ$1,FALSE()))</f>
        <v>0</v>
      </c>
      <c r="AK11" s="107" t="n">
        <f aca="false">IF(ISNA(VLOOKUP('W. VaR &amp; Peak Pos By Trader'!$A11,'Import Peak'!$A$3:AK$37,AK$1,FALSE())),0,VLOOKUP('W. VaR &amp; Peak Pos By Trader'!$A11,'Import Peak'!$A$3:AK$37,AK$1,FALSE()))</f>
        <v>0</v>
      </c>
      <c r="AL11" s="107" t="n">
        <f aca="false">IF(ISNA(VLOOKUP('W. VaR &amp; Peak Pos By Trader'!$A11,'Import Peak'!$A$3:AL$37,AL$1,FALSE())),0,VLOOKUP('W. VaR &amp; Peak Pos By Trader'!$A11,'Import Peak'!$A$3:AL$37,AL$1,FALSE()))</f>
        <v>0</v>
      </c>
      <c r="AM11" s="107" t="n">
        <f aca="false">IF(ISNA(VLOOKUP('W. VaR &amp; Peak Pos By Trader'!$A11,'Import Peak'!$A$3:AM$37,AM$1,FALSE())),0,VLOOKUP('W. VaR &amp; Peak Pos By Trader'!$A11,'Import Peak'!$A$3:AM$37,AM$1,FALSE()))</f>
        <v>0</v>
      </c>
      <c r="AN11" s="107" t="n">
        <f aca="false">IF(ISNA(VLOOKUP('W. VaR &amp; Peak Pos By Trader'!$A11,'Import Peak'!$A$3:AN$37,AN$1,FALSE())),0,VLOOKUP('W. VaR &amp; Peak Pos By Trader'!$A11,'Import Peak'!$A$3:AN$37,AN$1,FALSE()))</f>
        <v>0</v>
      </c>
      <c r="AO11" s="107" t="n">
        <f aca="false">IF(ISNA(VLOOKUP('W. VaR &amp; Peak Pos By Trader'!$A11,'Import Peak'!$A$3:AO$37,AO$1,FALSE())),0,VLOOKUP('W. VaR &amp; Peak Pos By Trader'!$A11,'Import Peak'!$A$3:AO$37,AO$1,FALSE()))</f>
        <v>0</v>
      </c>
      <c r="AP11" s="107" t="n">
        <f aca="false">IF(ISNA(VLOOKUP('W. VaR &amp; Peak Pos By Trader'!$A11,'Import Peak'!$A$3:AP$37,AP$1,FALSE())),0,VLOOKUP('W. VaR &amp; Peak Pos By Trader'!$A11,'Import Peak'!$A$3:AP$37,AP$1,FALSE()))</f>
        <v>0</v>
      </c>
      <c r="AQ11" s="107" t="n">
        <f aca="false">IF(ISNA(VLOOKUP('W. VaR &amp; Peak Pos By Trader'!$A11,'Import Peak'!$A$3:AQ$37,AQ$1,FALSE())),0,VLOOKUP('W. VaR &amp; Peak Pos By Trader'!$A11,'Import Peak'!$A$3:AQ$37,AQ$1,FALSE()))</f>
        <v>0</v>
      </c>
      <c r="AR11" s="107" t="n">
        <f aca="false">IF(ISNA(VLOOKUP('W. VaR &amp; Peak Pos By Trader'!$A11,'Import Peak'!$A$3:AR$37,AR$1,FALSE())),0,VLOOKUP('W. VaR &amp; Peak Pos By Trader'!$A11,'Import Peak'!$A$3:AR$37,AR$1,FALSE()))</f>
        <v>0</v>
      </c>
      <c r="AS11" s="107" t="n">
        <f aca="false">IF(ISNA(VLOOKUP('W. VaR &amp; Peak Pos By Trader'!$A11,'Import Peak'!$A$3:AS$37,AS$1,FALSE())),0,VLOOKUP('W. VaR &amp; Peak Pos By Trader'!$A11,'Import Peak'!$A$3:AS$37,AS$1,FALSE()))</f>
        <v>0</v>
      </c>
      <c r="AT11" s="107" t="n">
        <f aca="false">IF(ISNA(VLOOKUP('W. VaR &amp; Peak Pos By Trader'!$A11,'Import Peak'!$A$3:AT$37,AT$1,FALSE())),0,VLOOKUP('W. VaR &amp; Peak Pos By Trader'!$A11,'Import Peak'!$A$3:AT$37,AT$1,FALSE()))</f>
        <v>0</v>
      </c>
      <c r="AU11" s="107" t="n">
        <f aca="false">IF(ISNA(VLOOKUP('W. VaR &amp; Peak Pos By Trader'!$A11,'Import Peak'!$A$3:AU$37,AU$1,FALSE())),0,VLOOKUP('W. VaR &amp; Peak Pos By Trader'!$A11,'Import Peak'!$A$3:AU$37,AU$1,FALSE()))</f>
        <v>0</v>
      </c>
      <c r="AV11" s="107" t="n">
        <f aca="false">IF(ISNA(VLOOKUP('W. VaR &amp; Peak Pos By Trader'!$A11,'Import Peak'!$A$3:AV$37,AV$1,FALSE())),0,VLOOKUP('W. VaR &amp; Peak Pos By Trader'!$A11,'Import Peak'!$A$3:AV$37,AV$1,FALSE()))</f>
        <v>0</v>
      </c>
      <c r="AW11" s="107" t="n">
        <f aca="false">IF(ISNA(VLOOKUP('W. VaR &amp; Peak Pos By Trader'!$A11,'Import Peak'!$A$3:AW$37,AW$1,FALSE())),0,VLOOKUP('W. VaR &amp; Peak Pos By Trader'!$A11,'Import Peak'!$A$3:AW$37,AW$1,FALSE()))</f>
        <v>0</v>
      </c>
      <c r="AX11" s="107" t="n">
        <f aca="false">IF(ISNA(VLOOKUP('W. VaR &amp; Peak Pos By Trader'!$A11,'Import Peak'!$A$3:AX$37,AX$1,FALSE())),0,VLOOKUP('W. VaR &amp; Peak Pos By Trader'!$A11,'Import Peak'!$A$3:AX$37,AX$1,FALSE()))</f>
        <v>0</v>
      </c>
      <c r="AY11" s="107" t="n">
        <f aca="false">IF(ISNA(VLOOKUP('W. VaR &amp; Peak Pos By Trader'!$A11,'Import Peak'!$A$3:AY$37,AY$1,FALSE())),0,VLOOKUP('W. VaR &amp; Peak Pos By Trader'!$A11,'Import Peak'!$A$3:AY$37,AY$1,FALSE()))</f>
        <v>0</v>
      </c>
      <c r="AZ11" s="107" t="n">
        <f aca="false">IF(ISNA(VLOOKUP('W. VaR &amp; Peak Pos By Trader'!$A11,'Import Peak'!$A$3:AZ$37,AZ$1,FALSE())),0,VLOOKUP('W. VaR &amp; Peak Pos By Trader'!$A11,'Import Peak'!$A$3:AZ$37,AZ$1,FALSE()))</f>
        <v>0</v>
      </c>
      <c r="BA11" s="107" t="n">
        <f aca="false">IF(ISNA(VLOOKUP('W. VaR &amp; Peak Pos By Trader'!$A11,'Import Peak'!$A$3:BA$37,BA$1,FALSE())),0,VLOOKUP('W. VaR &amp; Peak Pos By Trader'!$A11,'Import Peak'!$A$3:BA$37,BA$1,FALSE()))</f>
        <v>0</v>
      </c>
      <c r="BB11" s="107" t="n">
        <f aca="false">IF(ISNA(VLOOKUP('W. VaR &amp; Peak Pos By Trader'!$A11,'Import Peak'!$A$3:BB$37,BB$1,FALSE())),0,VLOOKUP('W. VaR &amp; Peak Pos By Trader'!$A11,'Import Peak'!$A$3:BB$37,BB$1,FALSE()))</f>
        <v>0</v>
      </c>
      <c r="BC11" s="107" t="n">
        <f aca="false">IF(ISNA(VLOOKUP('W. VaR &amp; Peak Pos By Trader'!$A11,'Import Peak'!$A$3:BC$37,BC$1,FALSE())),0,VLOOKUP('W. VaR &amp; Peak Pos By Trader'!$A11,'Import Peak'!$A$3:BC$37,BC$1,FALSE()))</f>
        <v>0</v>
      </c>
      <c r="BD11" s="107" t="n">
        <f aca="false">IF(ISNA(VLOOKUP('W. VaR &amp; Peak Pos By Trader'!$A11,'Import Peak'!$A$3:BD$37,BD$1,FALSE())),0,VLOOKUP('W. VaR &amp; Peak Pos By Trader'!$A11,'Import Peak'!$A$3:BD$37,BD$1,FALSE()))</f>
        <v>0</v>
      </c>
      <c r="BE11" s="107" t="n">
        <f aca="false">IF(ISNA(VLOOKUP('W. VaR &amp; Peak Pos By Trader'!$A11,'Import Peak'!$A$3:BE$37,BE$1,FALSE())),0,VLOOKUP('W. VaR &amp; Peak Pos By Trader'!$A11,'Import Peak'!$A$3:BE$37,BE$1,FALSE()))</f>
        <v>0</v>
      </c>
      <c r="BF11" s="107" t="n">
        <f aca="false">IF(ISNA(VLOOKUP('W. VaR &amp; Peak Pos By Trader'!$A11,'Import Peak'!$A$3:BF$37,BF$1,FALSE())),0,VLOOKUP('W. VaR &amp; Peak Pos By Trader'!$A11,'Import Peak'!$A$3:BF$37,BF$1,FALSE()))</f>
        <v>0</v>
      </c>
      <c r="BG11" s="107" t="n">
        <f aca="false">IF(ISNA(VLOOKUP('W. VaR &amp; Peak Pos By Trader'!$A11,'Import Peak'!$A$3:BG$37,BG$1,FALSE())),0,VLOOKUP('W. VaR &amp; Peak Pos By Trader'!$A11,'Import Peak'!$A$3:BG$37,BG$1,FALSE()))</f>
        <v>0</v>
      </c>
      <c r="BH11" s="107" t="n">
        <f aca="false">IF(ISNA(VLOOKUP('W. VaR &amp; Peak Pos By Trader'!$A11,'Import Peak'!$A$3:BH$37,BH$1,FALSE())),0,VLOOKUP('W. VaR &amp; Peak Pos By Trader'!$A11,'Import Peak'!$A$3:BH$37,BH$1,FALSE()))</f>
        <v>0</v>
      </c>
      <c r="BI11" s="107" t="n">
        <f aca="false">IF(ISNA(VLOOKUP('W. VaR &amp; Peak Pos By Trader'!$A11,'Import Peak'!$A$3:BI$37,BI$1,FALSE())),0,VLOOKUP('W. VaR &amp; Peak Pos By Trader'!$A11,'Import Peak'!$A$3:BI$37,BI$1,FALSE()))</f>
        <v>0</v>
      </c>
      <c r="BJ11" s="107" t="n">
        <f aca="false">IF(ISNA(VLOOKUP('W. VaR &amp; Peak Pos By Trader'!$A11,'Import Peak'!$A$3:BJ$37,BJ$1,FALSE())),0,VLOOKUP('W. VaR &amp; Peak Pos By Trader'!$A11,'Import Peak'!$A$3:BJ$37,BJ$1,FALSE()))</f>
        <v>0</v>
      </c>
      <c r="BK11" s="107" t="n">
        <f aca="false">IF(ISNA(VLOOKUP('W. VaR &amp; Peak Pos By Trader'!$A11,'Import Peak'!$A$3:BK$37,BK$1,FALSE())),0,VLOOKUP('W. VaR &amp; Peak Pos By Trader'!$A11,'Import Peak'!$A$3:BK$37,BK$1,FALSE()))</f>
        <v>0</v>
      </c>
      <c r="BL11" s="107" t="n">
        <f aca="false">IF(ISNA(VLOOKUP('W. VaR &amp; Peak Pos By Trader'!$A11,'Import Peak'!$A$3:BL$37,BL$1,FALSE())),0,VLOOKUP('W. VaR &amp; Peak Pos By Trader'!$A11,'Import Peak'!$A$3:BL$37,BL$1,FALSE()))</f>
        <v>0</v>
      </c>
      <c r="BM11" s="107" t="n">
        <f aca="false">IF(ISNA(VLOOKUP('W. VaR &amp; Peak Pos By Trader'!$A11,'Import Peak'!$A$3:BM$37,BM$1,FALSE())),0,VLOOKUP('W. VaR &amp; Peak Pos By Trader'!$A11,'Import Peak'!$A$3:BM$37,BM$1,FALSE()))</f>
        <v>0</v>
      </c>
      <c r="BN11" s="107" t="n">
        <f aca="false">IF(ISNA(VLOOKUP('W. VaR &amp; Peak Pos By Trader'!$A11,'Import Peak'!$A$3:BN$37,BN$1,FALSE())),0,VLOOKUP('W. VaR &amp; Peak Pos By Trader'!$A11,'Import Peak'!$A$3:BN$37,BN$1,FALSE()))</f>
        <v>0</v>
      </c>
      <c r="BO11" s="107" t="n">
        <f aca="false">IF(ISNA(VLOOKUP('W. VaR &amp; Peak Pos By Trader'!$A11,'Import Peak'!$A$3:BO$37,BO$1,FALSE())),0,VLOOKUP('W. VaR &amp; Peak Pos By Trader'!$A11,'Import Peak'!$A$3:BO$37,BO$1,FALSE()))</f>
        <v>0</v>
      </c>
      <c r="BP11" s="107" t="n">
        <f aca="false">IF(ISNA(VLOOKUP('W. VaR &amp; Peak Pos By Trader'!$A11,'Import Peak'!$A$3:BP$37,BP$1,FALSE())),0,VLOOKUP('W. VaR &amp; Peak Pos By Trader'!$A11,'Import Peak'!$A$3:BP$37,BP$1,FALSE()))</f>
        <v>0</v>
      </c>
      <c r="BQ11" s="107" t="n">
        <f aca="false">IF(ISNA(VLOOKUP('W. VaR &amp; Peak Pos By Trader'!$A11,'Import Peak'!$A$3:BQ$37,BQ$1,FALSE())),0,VLOOKUP('W. VaR &amp; Peak Pos By Trader'!$A11,'Import Peak'!$A$3:BQ$37,BQ$1,FALSE()))</f>
        <v>0</v>
      </c>
      <c r="BR11" s="107" t="n">
        <f aca="false">IF(ISNA(VLOOKUP('W. VaR &amp; Peak Pos By Trader'!$A11,'Import Peak'!$A$3:BR$37,BR$1,FALSE())),0,VLOOKUP('W. VaR &amp; Peak Pos By Trader'!$A11,'Import Peak'!$A$3:BR$37,BR$1,FALSE()))</f>
        <v>0</v>
      </c>
      <c r="BS11" s="107" t="n">
        <f aca="false">IF(ISNA(VLOOKUP('W. VaR &amp; Peak Pos By Trader'!$A11,'Import Peak'!$A$3:BS$37,BS$1,FALSE())),0,VLOOKUP('W. VaR &amp; Peak Pos By Trader'!$A11,'Import Peak'!$A$3:BS$37,BS$1,FALSE()))</f>
        <v>0</v>
      </c>
      <c r="BT11" s="107" t="n">
        <f aca="false">IF(ISNA(VLOOKUP('W. VaR &amp; Peak Pos By Trader'!$A11,'Import Peak'!$A$3:BT$37,BT$1,FALSE())),0,VLOOKUP('W. VaR &amp; Peak Pos By Trader'!$A11,'Import Peak'!$A$3:BT$37,BT$1,FALSE()))</f>
        <v>0</v>
      </c>
      <c r="BU11" s="107" t="n">
        <f aca="false">IF(ISNA(VLOOKUP('W. VaR &amp; Peak Pos By Trader'!$A11,'Import Peak'!$A$3:BU$37,BU$1,FALSE())),0,VLOOKUP('W. VaR &amp; Peak Pos By Trader'!$A11,'Import Peak'!$A$3:BU$37,BU$1,FALSE()))</f>
        <v>0</v>
      </c>
      <c r="BV11" s="107" t="n">
        <f aca="false">IF(ISNA(VLOOKUP('W. VaR &amp; Peak Pos By Trader'!$A11,'Import Peak'!$A$3:BV$37,BV$1,FALSE())),0,VLOOKUP('W. VaR &amp; Peak Pos By Trader'!$A11,'Import Peak'!$A$3:BV$37,BV$1,FALSE()))</f>
        <v>0</v>
      </c>
      <c r="BW11" s="107" t="n">
        <f aca="false">IF(ISNA(VLOOKUP('W. VaR &amp; Peak Pos By Trader'!$A11,'Import Peak'!$A$3:BW$37,BW$1,FALSE())),0,VLOOKUP('W. VaR &amp; Peak Pos By Trader'!$A11,'Import Peak'!$A$3:BW$37,BW$1,FALSE()))</f>
        <v>0</v>
      </c>
      <c r="BX11" s="107" t="n">
        <f aca="false">IF(ISNA(VLOOKUP('W. VaR &amp; Peak Pos By Trader'!$A11,'Import Peak'!$A$3:BX$37,BX$1,FALSE())),0,VLOOKUP('W. VaR &amp; Peak Pos By Trader'!$A11,'Import Peak'!$A$3:BX$37,BX$1,FALSE()))</f>
        <v>0</v>
      </c>
      <c r="BY11" s="107" t="n">
        <f aca="false">IF(ISNA(VLOOKUP('W. VaR &amp; Peak Pos By Trader'!$A11,'Import Peak'!$A$3:BY$37,BY$1,FALSE())),0,VLOOKUP('W. VaR &amp; Peak Pos By Trader'!$A11,'Import Peak'!$A$3:BY$37,BY$1,FALSE()))</f>
        <v>0</v>
      </c>
      <c r="BZ11" s="107" t="n">
        <f aca="false">IF(ISNA(VLOOKUP('W. VaR &amp; Peak Pos By Trader'!$A11,'Import Peak'!$A$3:BZ$37,BZ$1,FALSE())),0,VLOOKUP('W. VaR &amp; Peak Pos By Trader'!$A11,'Import Peak'!$A$3:BZ$37,BZ$1,FALSE()))</f>
        <v>0</v>
      </c>
      <c r="CA11" s="107" t="n">
        <f aca="false">IF(ISNA(VLOOKUP('W. VaR &amp; Peak Pos By Trader'!$A11,'Import Peak'!$A$3:CA$37,CA$1,FALSE())),0,VLOOKUP('W. VaR &amp; Peak Pos By Trader'!$A11,'Import Peak'!$A$3:CA$37,CA$1,FALSE()))</f>
        <v>0</v>
      </c>
      <c r="CB11" s="107" t="n">
        <f aca="false">IF(ISNA(VLOOKUP('W. VaR &amp; Peak Pos By Trader'!$A11,'Import Peak'!$A$3:CB$37,CB$1,FALSE())),0,VLOOKUP('W. VaR &amp; Peak Pos By Trader'!$A11,'Import Peak'!$A$3:CB$37,CB$1,FALSE()))</f>
        <v>0</v>
      </c>
      <c r="CC11" s="107" t="n">
        <f aca="false">IF(ISNA(VLOOKUP('W. VaR &amp; Peak Pos By Trader'!$A11,'Import Peak'!$A$3:CC$37,CC$1,FALSE())),0,VLOOKUP('W. VaR &amp; Peak Pos By Trader'!$A11,'Import Peak'!$A$3:CC$37,CC$1,FALSE()))</f>
        <v>0</v>
      </c>
      <c r="CD11" s="107" t="n">
        <f aca="false">IF(ISNA(VLOOKUP('W. VaR &amp; Peak Pos By Trader'!$A11,'Import Peak'!$A$3:CD$37,CD$1,FALSE())),0,VLOOKUP('W. VaR &amp; Peak Pos By Trader'!$A11,'Import Peak'!$A$3:CD$37,CD$1,FALSE()))</f>
        <v>0</v>
      </c>
      <c r="CE11" s="107" t="n">
        <f aca="false">IF(ISNA(VLOOKUP('W. VaR &amp; Peak Pos By Trader'!$A11,'Import Peak'!$A$3:CE$37,CE$1,FALSE())),0,VLOOKUP('W. VaR &amp; Peak Pos By Trader'!$A11,'Import Peak'!$A$3:CE$37,CE$1,FALSE()))</f>
        <v>0</v>
      </c>
      <c r="CF11" s="107" t="n">
        <f aca="false">IF(ISNA(VLOOKUP('W. VaR &amp; Peak Pos By Trader'!$A11,'Import Peak'!$A$3:CF$37,CF$1,FALSE())),0,VLOOKUP('W. VaR &amp; Peak Pos By Trader'!$A11,'Import Peak'!$A$3:CF$37,CF$1,FALSE()))</f>
        <v>0</v>
      </c>
      <c r="CG11" s="107" t="n">
        <f aca="false">IF(ISNA(VLOOKUP('W. VaR &amp; Peak Pos By Trader'!$A11,'Import Peak'!$A$3:CG$37,CG$1,FALSE())),0,VLOOKUP('W. VaR &amp; Peak Pos By Trader'!$A11,'Import Peak'!$A$3:CG$37,CG$1,FALSE()))</f>
        <v>0</v>
      </c>
      <c r="CH11" s="107" t="n">
        <f aca="false">IF(ISNA(VLOOKUP('W. VaR &amp; Peak Pos By Trader'!$A11,'Import Peak'!$A$3:CH$37,CH$1,FALSE())),0,VLOOKUP('W. VaR &amp; Peak Pos By Trader'!$A11,'Import Peak'!$A$3:CH$37,CH$1,FALSE()))</f>
        <v>0</v>
      </c>
      <c r="CI11" s="107" t="n">
        <f aca="false">IF(ISNA(VLOOKUP('W. VaR &amp; Peak Pos By Trader'!$A11,'Import Peak'!$A$3:CI$37,CI$1,FALSE())),0,VLOOKUP('W. VaR &amp; Peak Pos By Trader'!$A11,'Import Peak'!$A$3:CI$37,CI$1,FALSE()))</f>
        <v>0</v>
      </c>
      <c r="CJ11" s="107" t="n">
        <f aca="false">IF(ISNA(VLOOKUP('W. VaR &amp; Peak Pos By Trader'!$A11,'Import Peak'!$A$3:CJ$37,CJ$1,FALSE())),0,VLOOKUP('W. VaR &amp; Peak Pos By Trader'!$A11,'Import Peak'!$A$3:CJ$37,CJ$1,FALSE()))</f>
        <v>0</v>
      </c>
      <c r="CK11" s="107" t="n">
        <f aca="false">IF(ISNA(VLOOKUP('W. VaR &amp; Peak Pos By Trader'!$A11,'Import Peak'!$A$3:CK$37,CK$1,FALSE())),0,VLOOKUP('W. VaR &amp; Peak Pos By Trader'!$A11,'Import Peak'!$A$3:CK$37,CK$1,FALSE()))</f>
        <v>0</v>
      </c>
      <c r="CL11" s="107" t="n">
        <f aca="false">IF(ISNA(VLOOKUP('W. VaR &amp; Peak Pos By Trader'!$A11,'Import Peak'!$A$3:CL$37,CL$1,FALSE())),0,VLOOKUP('W. VaR &amp; Peak Pos By Trader'!$A11,'Import Peak'!$A$3:CL$37,CL$1,FALSE()))</f>
        <v>0</v>
      </c>
      <c r="CM11" s="107" t="n">
        <f aca="false">IF(ISNA(VLOOKUP('W. VaR &amp; Peak Pos By Trader'!$A11,'Import Peak'!$A$3:CM$37,CM$1,FALSE())),0,VLOOKUP('W. VaR &amp; Peak Pos By Trader'!$A11,'Import Peak'!$A$3:CM$37,CM$1,FALSE()))</f>
        <v>0</v>
      </c>
      <c r="CN11" s="107" t="n">
        <f aca="false">IF(ISNA(VLOOKUP('W. VaR &amp; Peak Pos By Trader'!$A11,'Import Peak'!$A$3:CN$37,CN$1,FALSE())),0,VLOOKUP('W. VaR &amp; Peak Pos By Trader'!$A11,'Import Peak'!$A$3:CN$37,CN$1,FALSE()))</f>
        <v>0</v>
      </c>
      <c r="CO11" s="107" t="n">
        <f aca="false">IF(ISNA(VLOOKUP('W. VaR &amp; Peak Pos By Trader'!$A11,'Import Peak'!$A$3:CO$37,CO$1,FALSE())),0,VLOOKUP('W. VaR &amp; Peak Pos By Trader'!$A11,'Import Peak'!$A$3:CO$37,CO$1,FALSE()))</f>
        <v>0</v>
      </c>
      <c r="CP11" s="107" t="n">
        <f aca="false">IF(ISNA(VLOOKUP('W. VaR &amp; Peak Pos By Trader'!$A11,'Import Peak'!$A$3:CP$37,CP$1,FALSE())),0,VLOOKUP('W. VaR &amp; Peak Pos By Trader'!$A11,'Import Peak'!$A$3:CP$37,CP$1,FALSE()))</f>
        <v>0</v>
      </c>
      <c r="CQ11" s="107" t="n">
        <f aca="false">IF(ISNA(VLOOKUP('W. VaR &amp; Peak Pos By Trader'!$A11,'Import Peak'!$A$3:CQ$37,CQ$1,FALSE())),0,VLOOKUP('W. VaR &amp; Peak Pos By Trader'!$A11,'Import Peak'!$A$3:CQ$37,CQ$1,FALSE()))</f>
        <v>0</v>
      </c>
      <c r="CR11" s="107" t="n">
        <f aca="false">IF(ISNA(VLOOKUP('W. VaR &amp; Peak Pos By Trader'!$A11,'Import Peak'!$A$3:CR$37,CR$1,FALSE())),0,VLOOKUP('W. VaR &amp; Peak Pos By Trader'!$A11,'Import Peak'!$A$3:CR$37,CR$1,FALSE()))</f>
        <v>0</v>
      </c>
      <c r="CS11" s="107" t="n">
        <f aca="false">IF(ISNA(VLOOKUP('W. VaR &amp; Peak Pos By Trader'!$A11,'Import Peak'!$A$3:CS$37,CS$1,FALSE())),0,VLOOKUP('W. VaR &amp; Peak Pos By Trader'!$A11,'Import Peak'!$A$3:CS$37,CS$1,FALSE()))</f>
        <v>0</v>
      </c>
      <c r="CT11" s="107" t="n">
        <f aca="false">IF(ISNA(VLOOKUP('W. VaR &amp; Peak Pos By Trader'!$A11,'Import Peak'!$A$3:CT$37,CT$1,FALSE())),0,VLOOKUP('W. VaR &amp; Peak Pos By Trader'!$A11,'Import Peak'!$A$3:CT$37,CT$1,FALSE()))</f>
        <v>0</v>
      </c>
      <c r="CU11" s="107" t="n">
        <f aca="false">IF(ISNA(VLOOKUP('W. VaR &amp; Peak Pos By Trader'!$A11,'Import Peak'!$A$3:CU$37,CU$1,FALSE())),0,VLOOKUP('W. VaR &amp; Peak Pos By Trader'!$A11,'Import Peak'!$A$3:CU$37,CU$1,FALSE()))</f>
        <v>0</v>
      </c>
      <c r="CV11" s="107" t="n">
        <f aca="false">IF(ISNA(VLOOKUP('W. VaR &amp; Peak Pos By Trader'!$A11,'Import Peak'!$A$3:CV$37,CV$1,FALSE())),0,VLOOKUP('W. VaR &amp; Peak Pos By Trader'!$A11,'Import Peak'!$A$3:CV$37,CV$1,FALSE()))</f>
        <v>0</v>
      </c>
      <c r="CW11" s="107" t="n">
        <f aca="false">IF(ISNA(VLOOKUP('W. VaR &amp; Peak Pos By Trader'!$A11,'Import Peak'!$A$3:CW$37,CW$1,FALSE())),0,VLOOKUP('W. VaR &amp; Peak Pos By Trader'!$A11,'Import Peak'!$A$3:CW$37,CW$1,FALSE()))</f>
        <v>0</v>
      </c>
      <c r="CX11" s="107" t="n">
        <f aca="false">IF(ISNA(VLOOKUP('W. VaR &amp; Peak Pos By Trader'!$A11,'Import Peak'!$A$3:CX$37,CX$1,FALSE())),0,VLOOKUP('W. VaR &amp; Peak Pos By Trader'!$A11,'Import Peak'!$A$3:CX$37,CX$1,FALSE()))</f>
        <v>0</v>
      </c>
      <c r="CY11" s="107" t="n">
        <f aca="false">IF(ISNA(VLOOKUP('W. VaR &amp; Peak Pos By Trader'!$A11,'Import Peak'!$A$3:CY$37,CY$1,FALSE())),0,VLOOKUP('W. VaR &amp; Peak Pos By Trader'!$A11,'Import Peak'!$A$3:CY$37,CY$1,FALSE()))</f>
        <v>0</v>
      </c>
      <c r="CZ11" s="107" t="n">
        <f aca="false">IF(ISNA(VLOOKUP('W. VaR &amp; Peak Pos By Trader'!$A11,'Import Peak'!$A$3:CZ$37,CZ$1,FALSE())),0,VLOOKUP('W. VaR &amp; Peak Pos By Trader'!$A11,'Import Peak'!$A$3:CZ$37,CZ$1,FALSE()))</f>
        <v>0</v>
      </c>
      <c r="DA11" s="107" t="n">
        <f aca="false">IF(ISNA(VLOOKUP('W. VaR &amp; Peak Pos By Trader'!$A11,'Import Peak'!$A$3:DA$37,DA$1,FALSE())),0,VLOOKUP('W. VaR &amp; Peak Pos By Trader'!$A11,'Import Peak'!$A$3:DA$37,DA$1,FALSE()))</f>
        <v>0</v>
      </c>
      <c r="DB11" s="107" t="n">
        <f aca="false">IF(ISNA(VLOOKUP('W. VaR &amp; Peak Pos By Trader'!$A11,'Import Peak'!$A$3:DB$37,DB$1,FALSE())),0,VLOOKUP('W. VaR &amp; Peak Pos By Trader'!$A11,'Import Peak'!$A$3:DB$37,DB$1,FALSE()))</f>
        <v>0</v>
      </c>
      <c r="DC11" s="107" t="n">
        <f aca="false">IF(ISNA(VLOOKUP('W. VaR &amp; Peak Pos By Trader'!$A11,'Import Peak'!$A$3:DC$37,DC$1,FALSE())),0,VLOOKUP('W. VaR &amp; Peak Pos By Trader'!$A11,'Import Peak'!$A$3:DC$37,DC$1,FALSE()))</f>
        <v>0</v>
      </c>
      <c r="DD11" s="107" t="n">
        <f aca="false">IF(ISNA(VLOOKUP('W. VaR &amp; Peak Pos By Trader'!$A11,'Import Peak'!$A$3:DD$37,DD$1,FALSE())),0,VLOOKUP('W. VaR &amp; Peak Pos By Trader'!$A11,'Import Peak'!$A$3:DD$37,DD$1,FALSE()))</f>
        <v>0</v>
      </c>
      <c r="DE11" s="107" t="n">
        <f aca="false">IF(ISNA(VLOOKUP('W. VaR &amp; Peak Pos By Trader'!$A11,'Import Peak'!$A$3:DE$37,DE$1,FALSE())),0,VLOOKUP('W. VaR &amp; Peak Pos By Trader'!$A11,'Import Peak'!$A$3:DE$37,DE$1,FALSE()))</f>
        <v>0</v>
      </c>
      <c r="DF11" s="107" t="n">
        <f aca="false">IF(ISNA(VLOOKUP('W. VaR &amp; Peak Pos By Trader'!$A11,'Import Peak'!$A$3:DF$37,DF$1,FALSE())),0,VLOOKUP('W. VaR &amp; Peak Pos By Trader'!$A11,'Import Peak'!$A$3:DF$37,DF$1,FALSE()))</f>
        <v>0</v>
      </c>
      <c r="DG11" s="107" t="n">
        <f aca="false">IF(ISNA(VLOOKUP('W. VaR &amp; Peak Pos By Trader'!$A11,'Import Peak'!$A$3:DG$37,DG$1,FALSE())),0,VLOOKUP('W. VaR &amp; Peak Pos By Trader'!$A11,'Import Peak'!$A$3:DG$37,DG$1,FALSE()))</f>
        <v>0</v>
      </c>
      <c r="DH11" s="107" t="n">
        <f aca="false">IF(ISNA(VLOOKUP('W. VaR &amp; Peak Pos By Trader'!$A11,'Import Peak'!$A$3:DH$37,DH$1,FALSE())),0,VLOOKUP('W. VaR &amp; Peak Pos By Trader'!$A11,'Import Peak'!$A$3:DH$37,DH$1,FALSE()))</f>
        <v>0</v>
      </c>
      <c r="DI11" s="107" t="n">
        <f aca="false">IF(ISNA(VLOOKUP('W. VaR &amp; Peak Pos By Trader'!$A11,'Import Peak'!$A$3:DI$37,DI$1,FALSE())),0,VLOOKUP('W. VaR &amp; Peak Pos By Trader'!$A11,'Import Peak'!$A$3:DI$37,DI$1,FALSE()))</f>
        <v>0</v>
      </c>
      <c r="DJ11" s="107" t="n">
        <f aca="false">IF(ISNA(VLOOKUP('W. VaR &amp; Peak Pos By Trader'!$A11,'Import Peak'!$A$3:DJ$37,DJ$1,FALSE())),0,VLOOKUP('W. VaR &amp; Peak Pos By Trader'!$A11,'Import Peak'!$A$3:DJ$37,DJ$1,FALSE()))</f>
        <v>0</v>
      </c>
      <c r="DK11" s="107" t="n">
        <f aca="false">IF(ISNA(VLOOKUP('W. VaR &amp; Peak Pos By Trader'!$A11,'Import Peak'!$A$3:DK$37,DK$1,FALSE())),0,VLOOKUP('W. VaR &amp; Peak Pos By Trader'!$A11,'Import Peak'!$A$3:DK$37,DK$1,FALSE()))</f>
        <v>0</v>
      </c>
      <c r="DL11" s="107" t="n">
        <f aca="false">IF(ISNA(VLOOKUP('W. VaR &amp; Peak Pos By Trader'!$A11,'Import Peak'!$A$3:DL$37,DL$1,FALSE())),0,VLOOKUP('W. VaR &amp; Peak Pos By Trader'!$A11,'Import Peak'!$A$3:DL$37,DL$1,FALSE()))</f>
        <v>0</v>
      </c>
      <c r="DM11" s="107" t="n">
        <f aca="false">IF(ISNA(VLOOKUP('W. VaR &amp; Peak Pos By Trader'!$A11,'Import Peak'!$A$3:DM$37,DM$1,FALSE())),0,VLOOKUP('W. VaR &amp; Peak Pos By Trader'!$A11,'Import Peak'!$A$3:DM$37,DM$1,FALSE()))</f>
        <v>0</v>
      </c>
      <c r="DN11" s="107" t="n">
        <f aca="false">IF(ISNA(VLOOKUP('W. VaR &amp; Peak Pos By Trader'!$A11,'Import Peak'!$A$3:DN$37,DN$1,FALSE())),0,VLOOKUP('W. VaR &amp; Peak Pos By Trader'!$A11,'Import Peak'!$A$3:DN$37,DN$1,FALSE()))</f>
        <v>0</v>
      </c>
      <c r="DO11" s="107" t="n">
        <f aca="false">IF(ISNA(VLOOKUP('W. VaR &amp; Peak Pos By Trader'!$A11,'Import Peak'!$A$3:DO$37,DO$1,FALSE())),0,VLOOKUP('W. VaR &amp; Peak Pos By Trader'!$A11,'Import Peak'!$A$3:DO$37,DO$1,FALSE()))</f>
        <v>0</v>
      </c>
      <c r="DP11" s="107" t="n">
        <f aca="false">IF(ISNA(VLOOKUP('W. VaR &amp; Peak Pos By Trader'!$A11,'Import Peak'!$A$3:DP$37,DP$1,FALSE())),0,VLOOKUP('W. VaR &amp; Peak Pos By Trader'!$A11,'Import Peak'!$A$3:DP$37,DP$1,FALSE()))</f>
        <v>0</v>
      </c>
      <c r="DQ11" s="107" t="n">
        <f aca="false">IF(ISNA(VLOOKUP('W. VaR &amp; Peak Pos By Trader'!$A11,'Import Peak'!$A$3:DQ$37,DQ$1,FALSE())),0,VLOOKUP('W. VaR &amp; Peak Pos By Trader'!$A11,'Import Peak'!$A$3:DQ$37,DQ$1,FALSE()))</f>
        <v>0</v>
      </c>
      <c r="DR11" s="107" t="n">
        <f aca="false">IF(ISNA(VLOOKUP('W. VaR &amp; Peak Pos By Trader'!$A11,'Import Peak'!$A$3:DR$37,DR$1,FALSE())),0,VLOOKUP('W. VaR &amp; Peak Pos By Trader'!$A11,'Import Peak'!$A$3:DR$37,DR$1,FALSE()))</f>
        <v>0</v>
      </c>
      <c r="DS11" s="107" t="n">
        <f aca="false">IF(ISNA(VLOOKUP('W. VaR &amp; Peak Pos By Trader'!$A11,'Import Peak'!$A$3:DS$37,DS$1,FALSE())),0,VLOOKUP('W. VaR &amp; Peak Pos By Trader'!$A11,'Import Peak'!$A$3:DS$37,DS$1,FALSE()))</f>
        <v>0</v>
      </c>
      <c r="DT11" s="107" t="n">
        <f aca="false">IF(ISNA(VLOOKUP('W. VaR &amp; Peak Pos By Trader'!$A11,'Import Peak'!$A$3:DT$37,DT$1,FALSE())),0,VLOOKUP('W. VaR &amp; Peak Pos By Trader'!$A11,'Import Peak'!$A$3:DT$37,DT$1,FALSE()))</f>
        <v>0</v>
      </c>
      <c r="DU11" s="107" t="n">
        <f aca="false">IF(ISNA(VLOOKUP('W. VaR &amp; Peak Pos By Trader'!$A11,'Import Peak'!$A$3:DU$37,DU$1,FALSE())),0,VLOOKUP('W. VaR &amp; Peak Pos By Trader'!$A11,'Import Peak'!$A$3:DU$37,DU$1,FALSE()))</f>
        <v>0</v>
      </c>
      <c r="DV11" s="107" t="n">
        <f aca="false">IF(ISNA(VLOOKUP('W. VaR &amp; Peak Pos By Trader'!$A11,'Import Peak'!$A$3:DV$37,DV$1,FALSE())),0,VLOOKUP('W. VaR &amp; Peak Pos By Trader'!$A11,'Import Peak'!$A$3:DV$37,DV$1,FALSE()))</f>
        <v>0</v>
      </c>
      <c r="DW11" s="107" t="n">
        <f aca="false">IF(ISNA(VLOOKUP('W. VaR &amp; Peak Pos By Trader'!$A11,'Import Peak'!$A$3:DW$37,DW$1,FALSE())),0,VLOOKUP('W. VaR &amp; Peak Pos By Trader'!$A11,'Import Peak'!$A$3:DW$37,DW$1,FALSE()))</f>
        <v>0</v>
      </c>
      <c r="DX11" s="107" t="n">
        <f aca="false">IF(ISNA(VLOOKUP('W. VaR &amp; Peak Pos By Trader'!$A11,'Import Peak'!$A$3:DX$37,DX$1,FALSE())),0,VLOOKUP('W. VaR &amp; Peak Pos By Trader'!$A11,'Import Peak'!$A$3:DX$37,DX$1,FALSE()))</f>
        <v>0</v>
      </c>
      <c r="DY11" s="107" t="n">
        <f aca="false">IF(ISNA(VLOOKUP('W. VaR &amp; Peak Pos By Trader'!$A11,'Import Peak'!$A$3:DY$37,DY$1,FALSE())),0,VLOOKUP('W. VaR &amp; Peak Pos By Trader'!$A11,'Import Peak'!$A$3:DY$37,DY$1,FALSE()))</f>
        <v>0</v>
      </c>
      <c r="DZ11" s="107" t="n">
        <f aca="false">IF(ISNA(VLOOKUP('W. VaR &amp; Peak Pos By Trader'!$A11,'Import Peak'!$A$3:DZ$37,DZ$1,FALSE())),0,VLOOKUP('W. VaR &amp; Peak Pos By Trader'!$A11,'Import Peak'!$A$3:DZ$37,DZ$1,FALSE()))</f>
        <v>0</v>
      </c>
      <c r="EA11" s="107" t="n">
        <f aca="false">IF(ISNA(VLOOKUP('W. VaR &amp; Peak Pos By Trader'!$A11,'Import Peak'!$A$3:EA$37,EA$1,FALSE())),0,VLOOKUP('W. VaR &amp; Peak Pos By Trader'!$A11,'Import Peak'!$A$3:EA$37,EA$1,FALSE()))</f>
        <v>0</v>
      </c>
      <c r="EB11" s="107" t="n">
        <f aca="false">IF(ISNA(VLOOKUP('W. VaR &amp; Peak Pos By Trader'!$A11,'Import Peak'!$A$3:EB$37,EB$1,FALSE())),0,VLOOKUP('W. VaR &amp; Peak Pos By Trader'!$A11,'Import Peak'!$A$3:EB$37,EB$1,FALSE()))</f>
        <v>0</v>
      </c>
      <c r="EC11" s="107" t="n">
        <f aca="false">IF(ISNA(VLOOKUP('W. VaR &amp; Peak Pos By Trader'!$A11,'Import Peak'!$A$3:EC$37,EC$1,FALSE())),0,VLOOKUP('W. VaR &amp; Peak Pos By Trader'!$A11,'Import Peak'!$A$3:EC$37,EC$1,FALSE()))</f>
        <v>0</v>
      </c>
      <c r="ED11" s="107" t="n">
        <f aca="false">IF(ISNA(VLOOKUP('W. VaR &amp; Peak Pos By Trader'!$A11,'Import Peak'!$A$3:ED$37,ED$1,FALSE())),0,VLOOKUP('W. VaR &amp; Peak Pos By Trader'!$A11,'Import Peak'!$A$3:ED$37,ED$1,FALSE()))</f>
        <v>0</v>
      </c>
      <c r="EE11" s="107" t="n">
        <f aca="false">IF(ISNA(VLOOKUP('W. VaR &amp; Peak Pos By Trader'!$A11,'Import Peak'!$A$3:EE$37,EE$1,FALSE())),0,VLOOKUP('W. VaR &amp; Peak Pos By Trader'!$A11,'Import Peak'!$A$3:EE$37,EE$1,FALSE()))</f>
        <v>0</v>
      </c>
      <c r="EF11" s="107" t="n">
        <f aca="false">IF(ISNA(VLOOKUP('W. VaR &amp; Peak Pos By Trader'!$A11,'Import Peak'!$A$3:EF$37,EF$1,FALSE())),0,VLOOKUP('W. VaR &amp; Peak Pos By Trader'!$A11,'Import Peak'!$A$3:EF$37,EF$1,FALSE()))</f>
        <v>0</v>
      </c>
      <c r="EG11" s="107" t="n">
        <f aca="false">IF(ISNA(VLOOKUP('W. VaR &amp; Peak Pos By Trader'!$A11,'Import Peak'!$A$3:EG$37,EG$1,FALSE())),0,VLOOKUP('W. VaR &amp; Peak Pos By Trader'!$A11,'Import Peak'!$A$3:EG$37,EG$1,FALSE()))</f>
        <v>0</v>
      </c>
      <c r="EH11" s="107" t="n">
        <f aca="false">IF(ISNA(VLOOKUP('W. VaR &amp; Peak Pos By Trader'!$A11,'Import Peak'!$A$3:EH$37,EH$1,FALSE())),0,VLOOKUP('W. VaR &amp; Peak Pos By Trader'!$A11,'Import Peak'!$A$3:EH$37,EH$1,FALSE()))</f>
        <v>0</v>
      </c>
      <c r="EI11" s="107" t="n">
        <f aca="false">IF(ISNA(VLOOKUP('W. VaR &amp; Peak Pos By Trader'!$A11,'Import Peak'!$A$3:EI$37,EI$1,FALSE())),0,VLOOKUP('W. VaR &amp; Peak Pos By Trader'!$A11,'Import Peak'!$A$3:EI$37,EI$1,FALSE()))</f>
        <v>0</v>
      </c>
      <c r="EJ11" s="107" t="n">
        <f aca="false">IF(ISNA(VLOOKUP('W. VaR &amp; Peak Pos By Trader'!$A11,'Import Peak'!$A$3:EJ$37,EJ$1,FALSE())),0,VLOOKUP('W. VaR &amp; Peak Pos By Trader'!$A11,'Import Peak'!$A$3:EJ$37,EJ$1,FALSE()))</f>
        <v>0</v>
      </c>
      <c r="EK11" s="107" t="n">
        <f aca="false">IF(ISNA(VLOOKUP('W. VaR &amp; Peak Pos By Trader'!$A11,'Import Peak'!$A$3:EK$37,EK$1,FALSE())),0,VLOOKUP('W. VaR &amp; Peak Pos By Trader'!$A11,'Import Peak'!$A$3:EK$37,EK$1,FALSE()))</f>
        <v>0</v>
      </c>
      <c r="EL11" s="107" t="n">
        <f aca="false">IF(ISNA(VLOOKUP('W. VaR &amp; Peak Pos By Trader'!$A11,'Import Peak'!$A$3:EL$37,EL$1,FALSE())),0,VLOOKUP('W. VaR &amp; Peak Pos By Trader'!$A11,'Import Peak'!$A$3:EL$37,EL$1,FALSE()))</f>
        <v>0</v>
      </c>
      <c r="EM11" s="107" t="n">
        <f aca="false">IF(ISNA(VLOOKUP('W. VaR &amp; Peak Pos By Trader'!$A11,'Import Peak'!$A$3:EM$37,EM$1,FALSE())),0,VLOOKUP('W. VaR &amp; Peak Pos By Trader'!$A11,'Import Peak'!$A$3:EM$37,EM$1,FALSE()))</f>
        <v>0</v>
      </c>
      <c r="EN11" s="107" t="n">
        <f aca="false">IF(ISNA(VLOOKUP('W. VaR &amp; Peak Pos By Trader'!$A11,'Import Peak'!$A$3:EN$37,EN$1,FALSE())),0,VLOOKUP('W. VaR &amp; Peak Pos By Trader'!$A11,'Import Peak'!$A$3:EN$37,EN$1,FALSE()))</f>
        <v>0</v>
      </c>
      <c r="EO11" s="107" t="n">
        <f aca="false">IF(ISNA(VLOOKUP('W. VaR &amp; Peak Pos By Trader'!$A11,'Import Peak'!$A$3:EO$37,EO$1,FALSE())),0,VLOOKUP('W. VaR &amp; Peak Pos By Trader'!$A11,'Import Peak'!$A$3:EO$37,EO$1,FALSE()))</f>
        <v>0</v>
      </c>
      <c r="EP11" s="107" t="n">
        <f aca="false">IF(ISNA(VLOOKUP('W. VaR &amp; Peak Pos By Trader'!$A11,'Import Peak'!$A$3:EP$37,EP$1,FALSE())),0,VLOOKUP('W. VaR &amp; Peak Pos By Trader'!$A11,'Import Peak'!$A$3:EP$37,EP$1,FALSE()))</f>
        <v>0</v>
      </c>
      <c r="EQ11" s="107" t="n">
        <f aca="false">IF(ISNA(VLOOKUP('W. VaR &amp; Peak Pos By Trader'!$A11,'Import Peak'!$A$3:EQ$37,EQ$1,FALSE())),0,VLOOKUP('W. VaR &amp; Peak Pos By Trader'!$A11,'Import Peak'!$A$3:EQ$37,EQ$1,FALSE()))</f>
        <v>0</v>
      </c>
      <c r="ER11" s="107" t="n">
        <f aca="false">IF(ISNA(VLOOKUP('W. VaR &amp; Peak Pos By Trader'!$A11,'Import Peak'!$A$3:ER$37,ER$1,FALSE())),0,VLOOKUP('W. VaR &amp; Peak Pos By Trader'!$A11,'Import Peak'!$A$3:ER$37,ER$1,FALSE()))</f>
        <v>0</v>
      </c>
      <c r="ES11" s="107" t="n">
        <f aca="false">IF(ISNA(VLOOKUP('W. VaR &amp; Peak Pos By Trader'!$A11,'Import Peak'!$A$3:ES$37,ES$1,FALSE())),0,VLOOKUP('W. VaR &amp; Peak Pos By Trader'!$A11,'Import Peak'!$A$3:ES$37,ES$1,FALSE()))</f>
        <v>0</v>
      </c>
      <c r="ET11" s="107" t="n">
        <f aca="false">IF(ISNA(VLOOKUP('W. VaR &amp; Peak Pos By Trader'!$A11,'Import Peak'!$A$3:ET$37,ET$1,FALSE())),0,VLOOKUP('W. VaR &amp; Peak Pos By Trader'!$A11,'Import Peak'!$A$3:ET$37,ET$1,FALSE()))</f>
        <v>0</v>
      </c>
      <c r="EU11" s="107" t="n">
        <f aca="false">IF(ISNA(VLOOKUP('W. VaR &amp; Peak Pos By Trader'!$A11,'Import Peak'!$A$3:EU$37,EU$1,FALSE())),0,VLOOKUP('W. VaR &amp; Peak Pos By Trader'!$A11,'Import Peak'!$A$3:EU$37,EU$1,FALSE()))</f>
        <v>0</v>
      </c>
      <c r="EV11" s="107" t="n">
        <f aca="false">IF(ISNA(VLOOKUP('W. VaR &amp; Peak Pos By Trader'!$A11,'Import Peak'!$A$3:EV$37,EV$1,FALSE())),0,VLOOKUP('W. VaR &amp; Peak Pos By Trader'!$A11,'Import Peak'!$A$3:EV$37,EV$1,FALSE()))</f>
        <v>0</v>
      </c>
      <c r="EW11" s="107" t="n">
        <f aca="false">IF(ISNA(VLOOKUP('W. VaR &amp; Peak Pos By Trader'!$A11,'Import Peak'!$A$3:EW$37,EW$1,FALSE())),0,VLOOKUP('W. VaR &amp; Peak Pos By Trader'!$A11,'Import Peak'!$A$3:EW$37,EW$1,FALSE()))</f>
        <v>0</v>
      </c>
      <c r="EX11" s="107" t="n">
        <f aca="false">IF(ISNA(VLOOKUP('W. VaR &amp; Peak Pos By Trader'!$A11,'Import Peak'!$A$3:EX$37,EX$1,FALSE())),0,VLOOKUP('W. VaR &amp; Peak Pos By Trader'!$A11,'Import Peak'!$A$3:EX$37,EX$1,FALSE()))</f>
        <v>0</v>
      </c>
      <c r="EY11" s="107" t="n">
        <f aca="false">IF(ISNA(VLOOKUP('W. VaR &amp; Peak Pos By Trader'!$A11,'Import Peak'!$A$3:EY$37,EY$1,FALSE())),0,VLOOKUP('W. VaR &amp; Peak Pos By Trader'!$A11,'Import Peak'!$A$3:EY$37,EY$1,FALSE()))</f>
        <v>0</v>
      </c>
      <c r="EZ11" s="107" t="n">
        <f aca="false">IF(ISNA(VLOOKUP('W. VaR &amp; Peak Pos By Trader'!$A11,'Import Peak'!$A$3:EZ$37,EZ$1,FALSE())),0,VLOOKUP('W. VaR &amp; Peak Pos By Trader'!$A11,'Import Peak'!$A$3:EZ$37,EZ$1,FALSE()))</f>
        <v>0</v>
      </c>
      <c r="FA11" s="107" t="n">
        <f aca="false">IF(ISNA(VLOOKUP('W. VaR &amp; Peak Pos By Trader'!$A11,'Import Peak'!$A$3:FA$37,FA$1,FALSE())),0,VLOOKUP('W. VaR &amp; Peak Pos By Trader'!$A11,'Import Peak'!$A$3:FA$37,FA$1,FALSE()))</f>
        <v>0</v>
      </c>
      <c r="FB11" s="107" t="n">
        <f aca="false">IF(ISNA(VLOOKUP('W. VaR &amp; Peak Pos By Trader'!$A11,'Import Peak'!$A$3:FB$37,FB$1,FALSE())),0,VLOOKUP('W. VaR &amp; Peak Pos By Trader'!$A11,'Import Peak'!$A$3:FB$37,FB$1,FALSE()))</f>
        <v>0</v>
      </c>
      <c r="FC11" s="107" t="n">
        <f aca="false">IF(ISNA(VLOOKUP('W. VaR &amp; Peak Pos By Trader'!$A11,'Import Peak'!$A$3:FC$37,FC$1,FALSE())),0,VLOOKUP('W. VaR &amp; Peak Pos By Trader'!$A11,'Import Peak'!$A$3:FC$37,FC$1,FALSE()))</f>
        <v>0</v>
      </c>
      <c r="FD11" s="107" t="n">
        <f aca="false">IF(ISNA(VLOOKUP('W. VaR &amp; Peak Pos By Trader'!$A11,'Import Peak'!$A$3:FD$37,FD$1,FALSE())),0,VLOOKUP('W. VaR &amp; Peak Pos By Trader'!$A11,'Import Peak'!$A$3:FD$37,FD$1,FALSE()))</f>
        <v>0</v>
      </c>
      <c r="FE11" s="107" t="n">
        <f aca="false">IF(ISNA(VLOOKUP('W. VaR &amp; Peak Pos By Trader'!$A11,'Import Peak'!$A$3:FE$37,FE$1,FALSE())),0,VLOOKUP('W. VaR &amp; Peak Pos By Trader'!$A11,'Import Peak'!$A$3:FE$37,FE$1,FALSE()))</f>
        <v>0</v>
      </c>
      <c r="FF11" s="107" t="n">
        <f aca="false">IF(ISNA(VLOOKUP('W. VaR &amp; Peak Pos By Trader'!$A11,'Import Peak'!$A$3:FF$37,FF$1,FALSE())),0,VLOOKUP('W. VaR &amp; Peak Pos By Trader'!$A11,'Import Peak'!$A$3:FF$37,FF$1,FALSE()))</f>
        <v>0</v>
      </c>
      <c r="FG11" s="107" t="n">
        <f aca="false">IF(ISNA(VLOOKUP('W. VaR &amp; Peak Pos By Trader'!$A11,'Import Peak'!$A$3:FG$37,FG$1,FALSE())),0,VLOOKUP('W. VaR &amp; Peak Pos By Trader'!$A11,'Import Peak'!$A$3:FG$37,FG$1,FALSE()))</f>
        <v>0</v>
      </c>
      <c r="FH11" s="107" t="n">
        <f aca="false">IF(ISNA(VLOOKUP('W. VaR &amp; Peak Pos By Trader'!$A11,'Import Peak'!$A$3:FH$37,FH$1,FALSE())),0,VLOOKUP('W. VaR &amp; Peak Pos By Trader'!$A11,'Import Peak'!$A$3:FH$37,FH$1,FALSE()))</f>
        <v>0</v>
      </c>
      <c r="FI11" s="107" t="n">
        <f aca="false">IF(ISNA(VLOOKUP('W. VaR &amp; Peak Pos By Trader'!$A11,'Import Peak'!$A$3:FI$37,FI$1,FALSE())),0,VLOOKUP('W. VaR &amp; Peak Pos By Trader'!$A11,'Import Peak'!$A$3:FI$37,FI$1,FALSE()))</f>
        <v>0</v>
      </c>
      <c r="FJ11" s="107" t="n">
        <f aca="false">IF(ISNA(VLOOKUP('W. VaR &amp; Peak Pos By Trader'!$A11,'Import Peak'!$A$3:FJ$37,FJ$1,FALSE())),0,VLOOKUP('W. VaR &amp; Peak Pos By Trader'!$A11,'Import Peak'!$A$3:FJ$37,FJ$1,FALSE()))</f>
        <v>0</v>
      </c>
      <c r="FK11" s="107" t="n">
        <f aca="false">IF(ISNA(VLOOKUP('W. VaR &amp; Peak Pos By Trader'!$A11,'Import Peak'!$A$3:FK$37,FK$1,FALSE())),0,VLOOKUP('W. VaR &amp; Peak Pos By Trader'!$A11,'Import Peak'!$A$3:FK$37,FK$1,FALSE()))</f>
        <v>0</v>
      </c>
      <c r="FL11" s="107" t="n">
        <f aca="false">IF(ISNA(VLOOKUP('W. VaR &amp; Peak Pos By Trader'!$A11,'Import Peak'!$A$3:FL$37,FL$1,FALSE())),0,VLOOKUP('W. VaR &amp; Peak Pos By Trader'!$A11,'Import Peak'!$A$3:FL$37,FL$1,FALSE()))</f>
        <v>0</v>
      </c>
      <c r="FM11" s="107" t="n">
        <f aca="false">IF(ISNA(VLOOKUP('W. VaR &amp; Peak Pos By Trader'!$A11,'Import Peak'!$A$3:FM$37,FM$1,FALSE())),0,VLOOKUP('W. VaR &amp; Peak Pos By Trader'!$A11,'Import Peak'!$A$3:FM$37,FM$1,FALSE()))</f>
        <v>0</v>
      </c>
      <c r="FN11" s="107" t="n">
        <f aca="false">IF(ISNA(VLOOKUP('W. VaR &amp; Peak Pos By Trader'!$A11,'Import Peak'!$A$3:FN$37,FN$1,FALSE())),0,VLOOKUP('W. VaR &amp; Peak Pos By Trader'!$A11,'Import Peak'!$A$3:FN$37,FN$1,FALSE()))</f>
        <v>0</v>
      </c>
      <c r="FO11" s="107" t="n">
        <f aca="false">IF(ISNA(VLOOKUP('W. VaR &amp; Peak Pos By Trader'!$A11,'Import Peak'!$A$3:FO$37,FO$1,FALSE())),0,VLOOKUP('W. VaR &amp; Peak Pos By Trader'!$A11,'Import Peak'!$A$3:FO$37,FO$1,FALSE()))</f>
        <v>0</v>
      </c>
      <c r="FP11" s="107" t="n">
        <f aca="false">IF(ISNA(VLOOKUP('W. VaR &amp; Peak Pos By Trader'!$A11,'Import Peak'!$A$3:FP$37,FP$1,FALSE())),0,VLOOKUP('W. VaR &amp; Peak Pos By Trader'!$A11,'Import Peak'!$A$3:FP$37,FP$1,FALSE()))</f>
        <v>0</v>
      </c>
      <c r="FQ11" s="107" t="n">
        <f aca="false">IF(ISNA(VLOOKUP('W. VaR &amp; Peak Pos By Trader'!$A11,'Import Peak'!$A$3:FQ$37,FQ$1,FALSE())),0,VLOOKUP('W. VaR &amp; Peak Pos By Trader'!$A11,'Import Peak'!$A$3:FQ$37,FQ$1,FALSE()))</f>
        <v>0</v>
      </c>
      <c r="FR11" s="107" t="n">
        <f aca="false">IF(ISNA(VLOOKUP('W. VaR &amp; Peak Pos By Trader'!$A11,'Import Peak'!$A$3:FR$37,FR$1,FALSE())),0,VLOOKUP('W. VaR &amp; Peak Pos By Trader'!$A11,'Import Peak'!$A$3:FR$37,FR$1,FALSE()))</f>
        <v>0</v>
      </c>
      <c r="FS11" s="107" t="n">
        <f aca="false">IF(ISNA(VLOOKUP('W. VaR &amp; Peak Pos By Trader'!$A11,'Import Peak'!$A$3:FS$37,FS$1,FALSE())),0,VLOOKUP('W. VaR &amp; Peak Pos By Trader'!$A11,'Import Peak'!$A$3:FS$37,FS$1,FALSE()))</f>
        <v>0</v>
      </c>
      <c r="FT11" s="107" t="n">
        <f aca="false">IF(ISNA(VLOOKUP('W. VaR &amp; Peak Pos By Trader'!$A11,'Import Peak'!$A$3:FT$37,FT$1,FALSE())),0,VLOOKUP('W. VaR &amp; Peak Pos By Trader'!$A11,'Import Peak'!$A$3:FT$37,FT$1,FALSE()))</f>
        <v>0</v>
      </c>
      <c r="FU11" s="107" t="n">
        <f aca="false">IF(ISNA(VLOOKUP('W. VaR &amp; Peak Pos By Trader'!$A11,'Import Peak'!$A$3:FU$37,FU$1,FALSE())),0,VLOOKUP('W. VaR &amp; Peak Pos By Trader'!$A11,'Import Peak'!$A$3:FU$37,FU$1,FALSE()))</f>
        <v>0</v>
      </c>
      <c r="FV11" s="0" t="n">
        <f aca="false">IF(ISNA(VLOOKUP('W. VaR &amp; Peak Pos By Trader'!$A11,'Import Peak'!$A$3:FV$37,FV$1,FALSE())),0,VLOOKUP('W. VaR &amp; Peak Pos By Trader'!$A11,'Import Peak'!$A$3:FV$37,FV$1,FALSE()))</f>
        <v>0</v>
      </c>
      <c r="FW11" s="0" t="n">
        <f aca="false">IF(ISNA(VLOOKUP('W. VaR &amp; Peak Pos By Trader'!$A11,'Import Peak'!$A$3:FW$37,FW$1,FALSE())),0,VLOOKUP('W. VaR &amp; Peak Pos By Trader'!$A11,'Import Peak'!$A$3:FW$37,FW$1,FALSE()))</f>
        <v>0</v>
      </c>
      <c r="FX11" s="0" t="n">
        <f aca="false">IF(ISNA(VLOOKUP('W. VaR &amp; Peak Pos By Trader'!$A11,'Import Peak'!$A$3:FX$37,FX$1,FALSE())),0,VLOOKUP('W. VaR &amp; Peak Pos By Trader'!$A11,'Import Peak'!$A$3:FX$37,FX$1,FALSE()))</f>
        <v>0</v>
      </c>
      <c r="FY11" s="0" t="n">
        <f aca="false">IF(ISNA(VLOOKUP('W. VaR &amp; Peak Pos By Trader'!$A11,'Import Peak'!$A$3:FY$37,FY$1,FALSE())),0,VLOOKUP('W. VaR &amp; Peak Pos By Trader'!$A11,'Import Peak'!$A$3:FY$37,FY$1,FALSE()))</f>
        <v>0</v>
      </c>
      <c r="FZ11" s="0" t="n">
        <f aca="false">IF(ISNA(VLOOKUP('W. VaR &amp; Peak Pos By Trader'!$A11,'Import Peak'!$A$3:FZ$37,FZ$1,FALSE())),0,VLOOKUP('W. VaR &amp; Peak Pos By Trader'!$A11,'Import Peak'!$A$3:FZ$37,FZ$1,FALSE()))</f>
        <v>0</v>
      </c>
      <c r="GA11" s="0" t="n">
        <f aca="false">IF(ISNA(VLOOKUP('W. VaR &amp; Peak Pos By Trader'!$A11,'Import Peak'!$A$3:GA$37,GA$1,FALSE())),0,VLOOKUP('W. VaR &amp; Peak Pos By Trader'!$A11,'Import Peak'!$A$3:GA$37,GA$1,FALSE()))</f>
        <v>0</v>
      </c>
      <c r="GB11" s="0" t="n">
        <f aca="false">IF(ISNA(VLOOKUP('W. VaR &amp; Peak Pos By Trader'!$A11,'Import Peak'!$A$3:GB$37,GB$1,FALSE())),0,VLOOKUP('W. VaR &amp; Peak Pos By Trader'!$A11,'Import Peak'!$A$3:GB$37,GB$1,FALSE()))</f>
        <v>0</v>
      </c>
      <c r="GC11" s="0" t="n">
        <f aca="false">IF(ISNA(VLOOKUP('W. VaR &amp; Peak Pos By Trader'!$A11,'Import Peak'!$A$3:GC$37,GC$1,FALSE())),0,VLOOKUP('W. VaR &amp; Peak Pos By Trader'!$A11,'Import Peak'!$A$3:GC$37,GC$1,FALSE()))</f>
        <v>0</v>
      </c>
      <c r="GD11" s="0" t="n">
        <f aca="false">IF(ISNA(VLOOKUP('W. VaR &amp; Peak Pos By Trader'!$A11,'Import Peak'!$A$3:GD$37,GD$1,FALSE())),0,VLOOKUP('W. VaR &amp; Peak Pos By Trader'!$A11,'Import Peak'!$A$3:GD$37,GD$1,FALSE()))</f>
        <v>0</v>
      </c>
      <c r="GE11" s="0" t="n">
        <f aca="false">IF(ISNA(VLOOKUP('W. VaR &amp; Peak Pos By Trader'!$A11,'Import Peak'!$A$3:GE$37,GE$1,FALSE())),0,VLOOKUP('W. VaR &amp; Peak Pos By Trader'!$A11,'Import Peak'!$A$3:GE$37,GE$1,FALSE()))</f>
        <v>0</v>
      </c>
      <c r="GF11" s="0" t="n">
        <f aca="false">IF(ISNA(VLOOKUP('W. VaR &amp; Peak Pos By Trader'!$A11,'Import Peak'!$A$3:GF$37,GF$1,FALSE())),0,VLOOKUP('W. VaR &amp; Peak Pos By Trader'!$A11,'Import Peak'!$A$3:GF$37,GF$1,FALSE()))</f>
        <v>0</v>
      </c>
      <c r="GG11" s="0" t="n">
        <f aca="false">IF(ISNA(VLOOKUP('W. VaR &amp; Peak Pos By Trader'!$A11,'Import Peak'!$A$3:GG$37,GG$1,FALSE())),0,VLOOKUP('W. VaR &amp; Peak Pos By Trader'!$A11,'Import Peak'!$A$3:GG$37,GG$1,FALSE()))</f>
        <v>0</v>
      </c>
      <c r="GH11" s="0" t="n">
        <f aca="false">IF(ISNA(VLOOKUP('W. VaR &amp; Peak Pos By Trader'!$A11,'Import Peak'!$A$3:GH$37,GH$1,FALSE())),0,VLOOKUP('W. VaR &amp; Peak Pos By Trader'!$A11,'Import Peak'!$A$3:GH$37,GH$1,FALSE()))</f>
        <v>0</v>
      </c>
      <c r="GI11" s="0" t="n">
        <f aca="false">IF(ISNA(VLOOKUP('W. VaR &amp; Peak Pos By Trader'!$A11,'Import Peak'!$A$3:GI$37,GI$1,FALSE())),0,VLOOKUP('W. VaR &amp; Peak Pos By Trader'!$A11,'Import Peak'!$A$3:GI$37,GI$1,FALSE()))</f>
        <v>0</v>
      </c>
      <c r="GJ11" s="0" t="n">
        <f aca="false">IF(ISNA(VLOOKUP('W. VaR &amp; Peak Pos By Trader'!$A11,'Import Peak'!$A$3:GJ$37,GJ$1,FALSE())),0,VLOOKUP('W. VaR &amp; Peak Pos By Trader'!$A11,'Import Peak'!$A$3:GJ$37,GJ$1,FALSE()))</f>
        <v>0</v>
      </c>
      <c r="GK11" s="0" t="n">
        <f aca="false">IF(ISNA(VLOOKUP('W. VaR &amp; Peak Pos By Trader'!$A11,'Import Peak'!$A$3:GK$37,GK$1,FALSE())),0,VLOOKUP('W. VaR &amp; Peak Pos By Trader'!$A11,'Import Peak'!$A$3:GK$37,GK$1,FALSE()))</f>
        <v>0</v>
      </c>
      <c r="GL11" s="0" t="n">
        <f aca="false">IF(ISNA(VLOOKUP('W. VaR &amp; Peak Pos By Trader'!$A11,'Import Peak'!$A$3:GL$37,GL$1,FALSE())),0,VLOOKUP('W. VaR &amp; Peak Pos By Trader'!$A11,'Import Peak'!$A$3:GL$37,GL$1,FALSE()))</f>
        <v>0</v>
      </c>
      <c r="GM11" s="0" t="n">
        <f aca="false">IF(ISNA(VLOOKUP('W. VaR &amp; Peak Pos By Trader'!$A11,'Import Peak'!$A$3:GM$37,GM$1,FALSE())),0,VLOOKUP('W. VaR &amp; Peak Pos By Trader'!$A11,'Import Peak'!$A$3:GM$37,GM$1,FALSE()))</f>
        <v>0</v>
      </c>
      <c r="GN11" s="0" t="n">
        <f aca="false">IF(ISNA(VLOOKUP('W. VaR &amp; Peak Pos By Trader'!$A11,'Import Peak'!$A$3:GN$37,GN$1,FALSE())),0,VLOOKUP('W. VaR &amp; Peak Pos By Trader'!$A11,'Import Peak'!$A$3:GN$37,GN$1,FALSE()))</f>
        <v>0</v>
      </c>
      <c r="GO11" s="0" t="n">
        <f aca="false">IF(ISNA(VLOOKUP('W. VaR &amp; Peak Pos By Trader'!$A11,'Import Peak'!$A$3:GO$37,GO$1,FALSE())),0,VLOOKUP('W. VaR &amp; Peak Pos By Trader'!$A11,'Import Peak'!$A$3:GO$37,GO$1,FALSE()))</f>
        <v>0</v>
      </c>
      <c r="GP11" s="0" t="n">
        <f aca="false">IF(ISNA(VLOOKUP('W. VaR &amp; Peak Pos By Trader'!$A11,'Import Peak'!$A$3:GP$37,GP$1,FALSE())),0,VLOOKUP('W. VaR &amp; Peak Pos By Trader'!$A11,'Import Peak'!$A$3:GP$37,GP$1,FALSE()))</f>
        <v>0</v>
      </c>
      <c r="GQ11" s="0" t="n">
        <f aca="false">IF(ISNA(VLOOKUP('W. VaR &amp; Peak Pos By Trader'!$A11,'Import Peak'!$A$3:GQ$37,GQ$1,FALSE())),0,VLOOKUP('W. VaR &amp; Peak Pos By Trader'!$A11,'Import Peak'!$A$3:GQ$37,GQ$1,FALSE()))</f>
        <v>0</v>
      </c>
      <c r="GR11" s="0" t="n">
        <f aca="false">IF(ISNA(VLOOKUP('W. VaR &amp; Peak Pos By Trader'!$A11,'Import Peak'!$A$3:GR$37,GR$1,FALSE())),0,VLOOKUP('W. VaR &amp; Peak Pos By Trader'!$A11,'Import Peak'!$A$3:GR$37,GR$1,FALSE()))</f>
        <v>0</v>
      </c>
      <c r="GS11" s="0" t="n">
        <f aca="false">IF(ISNA(VLOOKUP('W. VaR &amp; Peak Pos By Trader'!$A11,'Import Peak'!$A$3:GS$37,GS$1,FALSE())),0,VLOOKUP('W. VaR &amp; Peak Pos By Trader'!$A11,'Import Peak'!$A$3:GS$37,GS$1,FALSE()))</f>
        <v>0</v>
      </c>
      <c r="GT11" s="0" t="n">
        <f aca="false">IF(ISNA(VLOOKUP('W. VaR &amp; Peak Pos By Trader'!$A11,'Import Peak'!$A$3:GT$37,GT$1,FALSE())),0,VLOOKUP('W. VaR &amp; Peak Pos By Trader'!$A11,'Import Peak'!$A$3:GT$37,GT$1,FALSE()))</f>
        <v>0</v>
      </c>
      <c r="GU11" s="0" t="n">
        <f aca="false">IF(ISNA(VLOOKUP('W. VaR &amp; Peak Pos By Trader'!$A11,'Import Peak'!$A$3:GU$37,GU$1,FALSE())),0,VLOOKUP('W. VaR &amp; Peak Pos By Trader'!$A11,'Import Peak'!$A$3:GU$37,GU$1,FALSE()))</f>
        <v>0</v>
      </c>
      <c r="GV11" s="0" t="n">
        <f aca="false">IF(ISNA(VLOOKUP('W. VaR &amp; Peak Pos By Trader'!$A11,'Import Peak'!$A$3:GV$37,GV$1,FALSE())),0,VLOOKUP('W. VaR &amp; Peak Pos By Trader'!$A11,'Import Peak'!$A$3:GV$37,GV$1,FALSE()))</f>
        <v>0</v>
      </c>
      <c r="GW11" s="0" t="n">
        <f aca="false">IF(ISNA(VLOOKUP('W. VaR &amp; Peak Pos By Trader'!$A11,'Import Peak'!$A$3:GW$37,GW$1,FALSE())),0,VLOOKUP('W. VaR &amp; Peak Pos By Trader'!$A11,'Import Peak'!$A$3:GW$37,GW$1,FALSE()))</f>
        <v>0</v>
      </c>
      <c r="GX11" s="0" t="n">
        <f aca="false">IF(ISNA(VLOOKUP('W. VaR &amp; Peak Pos By Trader'!$A11,'Import Peak'!$A$3:GX$37,GX$1,FALSE())),0,VLOOKUP('W. VaR &amp; Peak Pos By Trader'!$A11,'Import Peak'!$A$3:GX$37,GX$1,FALSE()))</f>
        <v>0</v>
      </c>
      <c r="GY11" s="0" t="n">
        <f aca="false">IF(ISNA(VLOOKUP('W. VaR &amp; Peak Pos By Trader'!$A11,'Import Peak'!$A$3:GY$37,GY$1,FALSE())),0,VLOOKUP('W. VaR &amp; Peak Pos By Trader'!$A11,'Import Peak'!$A$3:GY$37,GY$1,FALSE()))</f>
        <v>0</v>
      </c>
      <c r="GZ11" s="0" t="n">
        <f aca="false">IF(ISNA(VLOOKUP('W. VaR &amp; Peak Pos By Trader'!$A11,'Import Peak'!$A$3:GZ$37,GZ$1,FALSE())),0,VLOOKUP('W. VaR &amp; Peak Pos By Trader'!$A11,'Import Peak'!$A$3:GZ$37,GZ$1,FALSE()))</f>
        <v>0</v>
      </c>
      <c r="HA11" s="0" t="n">
        <f aca="false">IF(ISNA(VLOOKUP('W. VaR &amp; Peak Pos By Trader'!$A11,'Import Peak'!$A$3:HA$37,HA$1,FALSE())),0,VLOOKUP('W. VaR &amp; Peak Pos By Trader'!$A11,'Import Peak'!$A$3:HA$37,HA$1,FALSE()))</f>
        <v>0</v>
      </c>
      <c r="HB11" s="0" t="n">
        <f aca="false">IF(ISNA(VLOOKUP('W. VaR &amp; Peak Pos By Trader'!$A11,'Import Peak'!$A$3:HB$37,HB$1,FALSE())),0,VLOOKUP('W. VaR &amp; Peak Pos By Trader'!$A11,'Import Peak'!$A$3:HB$37,HB$1,FALSE()))</f>
        <v>0</v>
      </c>
      <c r="HC11" s="0" t="n">
        <f aca="false">IF(ISNA(VLOOKUP('W. VaR &amp; Peak Pos By Trader'!$A11,'Import Peak'!$A$3:HC$37,HC$1,FALSE())),0,VLOOKUP('W. VaR &amp; Peak Pos By Trader'!$A11,'Import Peak'!$A$3:HC$37,HC$1,FALSE()))</f>
        <v>0</v>
      </c>
      <c r="HD11" s="0" t="n">
        <f aca="false">IF(ISNA(VLOOKUP('W. VaR &amp; Peak Pos By Trader'!$A11,'Import Peak'!$A$3:HD$37,HD$1,FALSE())),0,VLOOKUP('W. VaR &amp; Peak Pos By Trader'!$A11,'Import Peak'!$A$3:HD$37,HD$1,FALSE()))</f>
        <v>0</v>
      </c>
      <c r="HE11" s="0" t="n">
        <f aca="false">IF(ISNA(VLOOKUP('W. VaR &amp; Peak Pos By Trader'!$A11,'Import Peak'!$A$3:HE$37,HE$1,FALSE())),0,VLOOKUP('W. VaR &amp; Peak Pos By Trader'!$A11,'Import Peak'!$A$3:HE$37,HE$1,FALSE()))</f>
        <v>0</v>
      </c>
      <c r="HF11" s="0" t="n">
        <f aca="false">IF(ISNA(VLOOKUP('W. VaR &amp; Peak Pos By Trader'!$A11,'Import Peak'!$A$3:HF$37,HF$1,FALSE())),0,VLOOKUP('W. VaR &amp; Peak Pos By Trader'!$A11,'Import Peak'!$A$3:HF$37,HF$1,FALSE()))</f>
        <v>0</v>
      </c>
      <c r="HG11" s="0" t="n">
        <f aca="false">IF(ISNA(VLOOKUP('W. VaR &amp; Peak Pos By Trader'!$A11,'Import Peak'!$A$3:HG$37,HG$1,FALSE())),0,VLOOKUP('W. VaR &amp; Peak Pos By Trader'!$A11,'Import Peak'!$A$3:HG$37,HG$1,FALSE()))</f>
        <v>0</v>
      </c>
      <c r="HH11" s="0" t="n">
        <f aca="false">IF(ISNA(VLOOKUP('W. VaR &amp; Peak Pos By Trader'!$A11,'Import Peak'!$A$3:HH$37,HH$1,FALSE())),0,VLOOKUP('W. VaR &amp; Peak Pos By Trader'!$A11,'Import Peak'!$A$3:HH$37,HH$1,FALSE()))</f>
        <v>0</v>
      </c>
      <c r="HI11" s="0" t="n">
        <f aca="false">IF(ISNA(VLOOKUP('W. VaR &amp; Peak Pos By Trader'!$A11,'Import Peak'!$A$3:HI$37,HI$1,FALSE())),0,VLOOKUP('W. VaR &amp; Peak Pos By Trader'!$A11,'Import Peak'!$A$3:HI$37,HI$1,FALSE()))</f>
        <v>0</v>
      </c>
      <c r="HJ11" s="0" t="n">
        <f aca="false">IF(ISNA(VLOOKUP('W. VaR &amp; Peak Pos By Trader'!$A11,'Import Peak'!$A$3:HJ$37,HJ$1,FALSE())),0,VLOOKUP('W. VaR &amp; Peak Pos By Trader'!$A11,'Import Peak'!$A$3:HJ$37,HJ$1,FALSE()))</f>
        <v>0</v>
      </c>
      <c r="HK11" s="0" t="n">
        <f aca="false">IF(ISNA(VLOOKUP('W. VaR &amp; Peak Pos By Trader'!$A11,'Import Peak'!$A$3:HK$37,HK$1,FALSE())),0,VLOOKUP('W. VaR &amp; Peak Pos By Trader'!$A11,'Import Peak'!$A$3:HK$37,HK$1,FALSE()))</f>
        <v>0</v>
      </c>
      <c r="HL11" s="0" t="n">
        <f aca="false">IF(ISNA(VLOOKUP('W. VaR &amp; Peak Pos By Trader'!$A11,'Import Peak'!$A$3:HL$37,HL$1,FALSE())),0,VLOOKUP('W. VaR &amp; Peak Pos By Trader'!$A11,'Import Peak'!$A$3:HL$37,HL$1,FALSE()))</f>
        <v>0</v>
      </c>
      <c r="HM11" s="0" t="n">
        <f aca="false">IF(ISNA(VLOOKUP('W. VaR &amp; Peak Pos By Trader'!$A11,'Import Peak'!$A$3:HM$37,HM$1,FALSE())),0,VLOOKUP('W. VaR &amp; Peak Pos By Trader'!$A11,'Import Peak'!$A$3:HM$37,HM$1,FALSE()))</f>
        <v>0</v>
      </c>
      <c r="HN11" s="0" t="n">
        <f aca="false">IF(ISNA(VLOOKUP('W. VaR &amp; Peak Pos By Trader'!$A11,'Import Peak'!$A$3:HN$37,HN$1,FALSE())),0,VLOOKUP('W. VaR &amp; Peak Pos By Trader'!$A11,'Import Peak'!$A$3:HN$37,HN$1,FALSE()))</f>
        <v>0</v>
      </c>
      <c r="HO11" s="0" t="n">
        <f aca="false">IF(ISNA(VLOOKUP('W. VaR &amp; Peak Pos By Trader'!$A11,'Import Peak'!$A$3:HO$37,HO$1,FALSE())),0,VLOOKUP('W. VaR &amp; Peak Pos By Trader'!$A11,'Import Peak'!$A$3:HO$37,HO$1,FALSE()))</f>
        <v>0</v>
      </c>
      <c r="HP11" s="0" t="n">
        <f aca="false">IF(ISNA(VLOOKUP('W. VaR &amp; Peak Pos By Trader'!$A11,'Import Peak'!$A$3:HP$37,HP$1,FALSE())),0,VLOOKUP('W. VaR &amp; Peak Pos By Trader'!$A11,'Import Peak'!$A$3:HP$37,HP$1,FALSE()))</f>
        <v>0</v>
      </c>
      <c r="HQ11" s="0" t="n">
        <f aca="false">IF(ISNA(VLOOKUP('W. VaR &amp; Peak Pos By Trader'!$A11,'Import Peak'!$A$3:HQ$37,HQ$1,FALSE())),0,VLOOKUP('W. VaR &amp; Peak Pos By Trader'!$A11,'Import Peak'!$A$3:HQ$37,HQ$1,FALSE()))</f>
        <v>0</v>
      </c>
      <c r="HR11" s="0" t="n">
        <f aca="false">IF(ISNA(VLOOKUP('W. VaR &amp; Peak Pos By Trader'!$A11,'Import Peak'!$A$3:HR$37,HR$1,FALSE())),0,VLOOKUP('W. VaR &amp; Peak Pos By Trader'!$A11,'Import Peak'!$A$3:HR$37,HR$1,FALSE()))</f>
        <v>0</v>
      </c>
      <c r="HS11" s="0" t="n">
        <f aca="false">IF(ISNA(VLOOKUP('W. VaR &amp; Peak Pos By Trader'!$A11,'Import Peak'!$A$3:HS$37,HS$1,FALSE())),0,VLOOKUP('W. VaR &amp; Peak Pos By Trader'!$A11,'Import Peak'!$A$3:HS$37,HS$1,FALSE()))</f>
        <v>0</v>
      </c>
      <c r="HT11" s="0" t="n">
        <f aca="false">IF(ISNA(VLOOKUP('W. VaR &amp; Peak Pos By Trader'!$A11,'Import Peak'!$A$3:HT$37,HT$1,FALSE())),0,VLOOKUP('W. VaR &amp; Peak Pos By Trader'!$A11,'Import Peak'!$A$3:HT$37,HT$1,FALSE()))</f>
        <v>0</v>
      </c>
      <c r="HU11" s="0" t="n">
        <f aca="false">IF(ISNA(VLOOKUP('W. VaR &amp; Peak Pos By Trader'!$A11,'Import Peak'!$A$3:HU$37,HU$1,FALSE())),0,VLOOKUP('W. VaR &amp; Peak Pos By Trader'!$A11,'Import Peak'!$A$3:HU$37,HU$1,FALSE()))</f>
        <v>0</v>
      </c>
      <c r="HV11" s="0" t="n">
        <f aca="false">IF(ISNA(VLOOKUP('W. VaR &amp; Peak Pos By Trader'!$A11,'Import Peak'!$A$3:HV$37,HV$1,FALSE())),0,VLOOKUP('W. VaR &amp; Peak Pos By Trader'!$A11,'Import Peak'!$A$3:HV$37,HV$1,FALSE()))</f>
        <v>0</v>
      </c>
      <c r="HW11" s="0" t="n">
        <f aca="false">IF(ISNA(VLOOKUP('W. VaR &amp; Peak Pos By Trader'!$A11,'Import Peak'!$A$3:HW$37,HW$1,FALSE())),0,VLOOKUP('W. VaR &amp; Peak Pos By Trader'!$A11,'Import Peak'!$A$3:HW$37,HW$1,FALSE()))</f>
        <v>0</v>
      </c>
      <c r="HX11" s="0" t="n">
        <f aca="false">IF(ISNA(VLOOKUP('W. VaR &amp; Peak Pos By Trader'!$A11,'Import Peak'!$A$3:HX$37,HX$1,FALSE())),0,VLOOKUP('W. VaR &amp; Peak Pos By Trader'!$A11,'Import Peak'!$A$3:HX$37,HX$1,FALSE()))</f>
        <v>0</v>
      </c>
      <c r="HY11" s="0" t="n">
        <f aca="false">IF(ISNA(VLOOKUP('W. VaR &amp; Peak Pos By Trader'!$A11,'Import Peak'!$A$3:HY$37,HY$1,FALSE())),0,VLOOKUP('W. VaR &amp; Peak Pos By Trader'!$A11,'Import Peak'!$A$3:HY$37,HY$1,FALSE()))</f>
        <v>0</v>
      </c>
      <c r="HZ11" s="0" t="n">
        <f aca="false">IF(ISNA(VLOOKUP('W. VaR &amp; Peak Pos By Trader'!$A11,'Import Peak'!$A$3:HZ$37,HZ$1,FALSE())),0,VLOOKUP('W. VaR &amp; Peak Pos By Trader'!$A11,'Import Peak'!$A$3:HZ$37,HZ$1,FALSE()))</f>
        <v>0</v>
      </c>
      <c r="IA11" s="0" t="n">
        <f aca="false">IF(ISNA(VLOOKUP('W. VaR &amp; Peak Pos By Trader'!$A11,'Import Peak'!$A$3:IA$37,IA$1,FALSE())),0,VLOOKUP('W. VaR &amp; Peak Pos By Trader'!$A11,'Import Peak'!$A$3:IA$37,IA$1,FALSE()))</f>
        <v>0</v>
      </c>
      <c r="IB11" s="0" t="n">
        <f aca="false">IF(ISNA(VLOOKUP('W. VaR &amp; Peak Pos By Trader'!$A11,'Import Peak'!$A$3:IB$37,IB$1,FALSE())),0,VLOOKUP('W. VaR &amp; Peak Pos By Trader'!$A11,'Import Peak'!$A$3:IB$37,IB$1,FALSE()))</f>
        <v>0</v>
      </c>
      <c r="IC11" s="0" t="n">
        <f aca="false">IF(ISNA(VLOOKUP('W. VaR &amp; Peak Pos By Trader'!$A11,'Import Peak'!$A$3:IC$37,IC$1,FALSE())),0,VLOOKUP('W. VaR &amp; Peak Pos By Trader'!$A11,'Import Peak'!$A$3:IC$37,IC$1,FALSE()))</f>
        <v>0</v>
      </c>
    </row>
    <row r="12" customFormat="false" ht="18" hidden="false" customHeight="false" outlineLevel="0" collapsed="false">
      <c r="A12" s="104" t="s">
        <v>11</v>
      </c>
      <c r="B12" s="107" t="n">
        <f aca="false">IF(ISNA(VLOOKUP('W. VaR &amp; Peak Pos By Trader'!$A13,'Import Peak'!$A$3:B$37,B$1,FALSE())),0,VLOOKUP('W. VaR &amp; Peak Pos By Trader'!$A13,'Import Peak'!$A$3:B$37,B$1,FALSE()))</f>
        <v>0</v>
      </c>
      <c r="C12" s="107" t="n">
        <f aca="false">IF(ISNA(VLOOKUP('W. VaR &amp; Peak Pos By Trader'!$A13,'Import Peak'!$A$3:C$37,C$1,FALSE())),0,VLOOKUP('W. VaR &amp; Peak Pos By Trader'!$A13,'Import Peak'!$A$3:C$37,C$1,FALSE()))</f>
        <v>0</v>
      </c>
      <c r="D12" s="107" t="n">
        <f aca="false">IF(ISNA(VLOOKUP('W. VaR &amp; Peak Pos By Trader'!$A13,'Import Peak'!$A$3:D$37,D$1,FALSE())),0,VLOOKUP('W. VaR &amp; Peak Pos By Trader'!$A13,'Import Peak'!$A$3:D$37,D$1,FALSE()))</f>
        <v>0</v>
      </c>
      <c r="E12" s="107" t="n">
        <f aca="false">IF(ISNA(VLOOKUP('W. VaR &amp; Peak Pos By Trader'!$A13,'Import Peak'!$A$3:E$37,E$1,FALSE())),0,VLOOKUP('W. VaR &amp; Peak Pos By Trader'!$A13,'Import Peak'!$A$3:E$37,E$1,FALSE()))</f>
        <v>0</v>
      </c>
      <c r="F12" s="107" t="n">
        <f aca="false">IF(ISNA(VLOOKUP('W. VaR &amp; Peak Pos By Trader'!$A13,'Import Peak'!$A$3:F$37,F$1,FALSE())),0,VLOOKUP('W. VaR &amp; Peak Pos By Trader'!$A13,'Import Peak'!$A$3:F$37,F$1,FALSE()))</f>
        <v>0</v>
      </c>
      <c r="G12" s="107" t="n">
        <f aca="false">IF(ISNA(VLOOKUP('W. VaR &amp; Peak Pos By Trader'!$A13,'Import Peak'!$A$3:G$37,G$1,FALSE())),0,VLOOKUP('W. VaR &amp; Peak Pos By Trader'!$A13,'Import Peak'!$A$3:G$37,G$1,FALSE()))</f>
        <v>0</v>
      </c>
      <c r="H12" s="107" t="n">
        <f aca="false">IF(ISNA(VLOOKUP('W. VaR &amp; Peak Pos By Trader'!$A13,'Import Peak'!$A$3:H$37,H$1,FALSE())),0,VLOOKUP('W. VaR &amp; Peak Pos By Trader'!$A13,'Import Peak'!$A$3:H$37,H$1,FALSE()))</f>
        <v>0</v>
      </c>
      <c r="I12" s="107" t="n">
        <f aca="false">IF(ISNA(VLOOKUP('W. VaR &amp; Peak Pos By Trader'!$A13,'Import Peak'!$A$3:I$37,I$1,FALSE())),0,VLOOKUP('W. VaR &amp; Peak Pos By Trader'!$A13,'Import Peak'!$A$3:I$37,I$1,FALSE()))</f>
        <v>0</v>
      </c>
      <c r="J12" s="107" t="n">
        <f aca="false">IF(ISNA(VLOOKUP('W. VaR &amp; Peak Pos By Trader'!$A13,'Import Peak'!$A$3:J$37,J$1,FALSE())),0,VLOOKUP('W. VaR &amp; Peak Pos By Trader'!$A13,'Import Peak'!$A$3:J$37,J$1,FALSE()))</f>
        <v>0</v>
      </c>
      <c r="K12" s="107" t="n">
        <f aca="false">IF(ISNA(VLOOKUP('W. VaR &amp; Peak Pos By Trader'!$A13,'Import Peak'!$A$3:K$37,K$1,FALSE())),0,VLOOKUP('W. VaR &amp; Peak Pos By Trader'!$A13,'Import Peak'!$A$3:K$37,K$1,FALSE()))</f>
        <v>0</v>
      </c>
      <c r="L12" s="107" t="n">
        <f aca="false">IF(ISNA(VLOOKUP('W. VaR &amp; Peak Pos By Trader'!$A13,'Import Peak'!$A$3:L$37,L$1,FALSE())),0,VLOOKUP('W. VaR &amp; Peak Pos By Trader'!$A13,'Import Peak'!$A$3:L$37,L$1,FALSE()))</f>
        <v>0</v>
      </c>
      <c r="M12" s="107" t="n">
        <f aca="false">IF(ISNA(VLOOKUP('W. VaR &amp; Peak Pos By Trader'!$A13,'Import Peak'!$A$3:M$37,M$1,FALSE())),0,VLOOKUP('W. VaR &amp; Peak Pos By Trader'!$A13,'Import Peak'!$A$3:M$37,M$1,FALSE()))</f>
        <v>0</v>
      </c>
      <c r="N12" s="107" t="n">
        <f aca="false">IF(ISNA(VLOOKUP('W. VaR &amp; Peak Pos By Trader'!$A13,'Import Peak'!$A$3:N$37,N$1,FALSE())),0,VLOOKUP('W. VaR &amp; Peak Pos By Trader'!$A13,'Import Peak'!$A$3:N$37,N$1,FALSE()))</f>
        <v>0</v>
      </c>
      <c r="O12" s="107" t="n">
        <f aca="false">IF(ISNA(VLOOKUP('W. VaR &amp; Peak Pos By Trader'!$A13,'Import Peak'!$A$3:O$37,O$1,FALSE())),0,VLOOKUP('W. VaR &amp; Peak Pos By Trader'!$A13,'Import Peak'!$A$3:O$37,O$1,FALSE()))</f>
        <v>0</v>
      </c>
      <c r="P12" s="107" t="n">
        <f aca="false">IF(ISNA(VLOOKUP('W. VaR &amp; Peak Pos By Trader'!$A13,'Import Peak'!$A$3:P$37,P$1,FALSE())),0,VLOOKUP('W. VaR &amp; Peak Pos By Trader'!$A13,'Import Peak'!$A$3:P$37,P$1,FALSE()))</f>
        <v>0</v>
      </c>
      <c r="Q12" s="107" t="n">
        <f aca="false">IF(ISNA(VLOOKUP('W. VaR &amp; Peak Pos By Trader'!$A13,'Import Peak'!$A$3:Q$37,Q$1,FALSE())),0,VLOOKUP('W. VaR &amp; Peak Pos By Trader'!$A13,'Import Peak'!$A$3:Q$37,Q$1,FALSE()))</f>
        <v>0</v>
      </c>
      <c r="R12" s="107" t="n">
        <f aca="false">IF(ISNA(VLOOKUP('W. VaR &amp; Peak Pos By Trader'!$A13,'Import Peak'!$A$3:R$37,R$1,FALSE())),0,VLOOKUP('W. VaR &amp; Peak Pos By Trader'!$A13,'Import Peak'!$A$3:R$37,R$1,FALSE()))</f>
        <v>0</v>
      </c>
      <c r="S12" s="107" t="n">
        <f aca="false">IF(ISNA(VLOOKUP('W. VaR &amp; Peak Pos By Trader'!$A13,'Import Peak'!$A$3:S$37,S$1,FALSE())),0,VLOOKUP('W. VaR &amp; Peak Pos By Trader'!$A13,'Import Peak'!$A$3:S$37,S$1,FALSE()))</f>
        <v>0</v>
      </c>
      <c r="T12" s="107" t="n">
        <f aca="false">IF(ISNA(VLOOKUP('W. VaR &amp; Peak Pos By Trader'!$A13,'Import Peak'!$A$3:T$37,T$1,FALSE())),0,VLOOKUP('W. VaR &amp; Peak Pos By Trader'!$A13,'Import Peak'!$A$3:T$37,T$1,FALSE()))</f>
        <v>0</v>
      </c>
      <c r="U12" s="107" t="n">
        <f aca="false">IF(ISNA(VLOOKUP('W. VaR &amp; Peak Pos By Trader'!$A13,'Import Peak'!$A$3:U$37,U$1,FALSE())),0,VLOOKUP('W. VaR &amp; Peak Pos By Trader'!$A13,'Import Peak'!$A$3:U$37,U$1,FALSE()))</f>
        <v>0</v>
      </c>
      <c r="V12" s="107" t="n">
        <f aca="false">IF(ISNA(VLOOKUP('W. VaR &amp; Peak Pos By Trader'!$A13,'Import Peak'!$A$3:V$37,V$1,FALSE())),0,VLOOKUP('W. VaR &amp; Peak Pos By Trader'!$A13,'Import Peak'!$A$3:V$37,V$1,FALSE()))</f>
        <v>0</v>
      </c>
      <c r="W12" s="107" t="n">
        <f aca="false">IF(ISNA(VLOOKUP('W. VaR &amp; Peak Pos By Trader'!$A13,'Import Peak'!$A$3:W$37,W$1,FALSE())),0,VLOOKUP('W. VaR &amp; Peak Pos By Trader'!$A13,'Import Peak'!$A$3:W$37,W$1,FALSE()))</f>
        <v>0</v>
      </c>
      <c r="X12" s="107" t="n">
        <f aca="false">IF(ISNA(VLOOKUP('W. VaR &amp; Peak Pos By Trader'!$A13,'Import Peak'!$A$3:X$37,X$1,FALSE())),0,VLOOKUP('W. VaR &amp; Peak Pos By Trader'!$A13,'Import Peak'!$A$3:X$37,X$1,FALSE()))</f>
        <v>0</v>
      </c>
      <c r="Y12" s="107" t="n">
        <f aca="false">IF(ISNA(VLOOKUP('W. VaR &amp; Peak Pos By Trader'!$A13,'Import Peak'!$A$3:Y$37,Y$1,FALSE())),0,VLOOKUP('W. VaR &amp; Peak Pos By Trader'!$A13,'Import Peak'!$A$3:Y$37,Y$1,FALSE()))</f>
        <v>0</v>
      </c>
      <c r="Z12" s="107" t="n">
        <f aca="false">IF(ISNA(VLOOKUP('W. VaR &amp; Peak Pos By Trader'!$A13,'Import Peak'!$A$3:Z$37,Z$1,FALSE())),0,VLOOKUP('W. VaR &amp; Peak Pos By Trader'!$A13,'Import Peak'!$A$3:Z$37,Z$1,FALSE()))</f>
        <v>0</v>
      </c>
      <c r="AA12" s="107" t="n">
        <f aca="false">IF(ISNA(VLOOKUP('W. VaR &amp; Peak Pos By Trader'!$A13,'Import Peak'!$A$3:AA$37,AA$1,FALSE())),0,VLOOKUP('W. VaR &amp; Peak Pos By Trader'!$A13,'Import Peak'!$A$3:AA$37,AA$1,FALSE()))</f>
        <v>0</v>
      </c>
      <c r="AB12" s="107" t="n">
        <f aca="false">IF(ISNA(VLOOKUP('W. VaR &amp; Peak Pos By Trader'!$A13,'Import Peak'!$A$3:AB$37,AB$1,FALSE())),0,VLOOKUP('W. VaR &amp; Peak Pos By Trader'!$A13,'Import Peak'!$A$3:AB$37,AB$1,FALSE()))</f>
        <v>0</v>
      </c>
      <c r="AC12" s="107" t="n">
        <f aca="false">IF(ISNA(VLOOKUP('W. VaR &amp; Peak Pos By Trader'!$A13,'Import Peak'!$A$3:AC$37,AC$1,FALSE())),0,VLOOKUP('W. VaR &amp; Peak Pos By Trader'!$A13,'Import Peak'!$A$3:AC$37,AC$1,FALSE()))</f>
        <v>0</v>
      </c>
      <c r="AD12" s="107" t="n">
        <f aca="false">IF(ISNA(VLOOKUP('W. VaR &amp; Peak Pos By Trader'!$A13,'Import Peak'!$A$3:AD$37,AD$1,FALSE())),0,VLOOKUP('W. VaR &amp; Peak Pos By Trader'!$A13,'Import Peak'!$A$3:AD$37,AD$1,FALSE()))</f>
        <v>0</v>
      </c>
      <c r="AE12" s="107" t="n">
        <f aca="false">IF(ISNA(VLOOKUP('W. VaR &amp; Peak Pos By Trader'!$A13,'Import Peak'!$A$3:AE$37,AE$1,FALSE())),0,VLOOKUP('W. VaR &amp; Peak Pos By Trader'!$A13,'Import Peak'!$A$3:AE$37,AE$1,FALSE()))</f>
        <v>0</v>
      </c>
      <c r="AF12" s="107" t="n">
        <f aca="false">IF(ISNA(VLOOKUP('W. VaR &amp; Peak Pos By Trader'!$A13,'Import Peak'!$A$3:AF$37,AF$1,FALSE())),0,VLOOKUP('W. VaR &amp; Peak Pos By Trader'!$A13,'Import Peak'!$A$3:AF$37,AF$1,FALSE()))</f>
        <v>0</v>
      </c>
      <c r="AG12" s="107" t="n">
        <f aca="false">IF(ISNA(VLOOKUP('W. VaR &amp; Peak Pos By Trader'!$A13,'Import Peak'!$A$3:AG$37,AG$1,FALSE())),0,VLOOKUP('W. VaR &amp; Peak Pos By Trader'!$A13,'Import Peak'!$A$3:AG$37,AG$1,FALSE()))</f>
        <v>0</v>
      </c>
      <c r="AH12" s="107" t="n">
        <f aca="false">IF(ISNA(VLOOKUP('W. VaR &amp; Peak Pos By Trader'!$A13,'Import Peak'!$A$3:AH$37,AH$1,FALSE())),0,VLOOKUP('W. VaR &amp; Peak Pos By Trader'!$A13,'Import Peak'!$A$3:AH$37,AH$1,FALSE()))</f>
        <v>0</v>
      </c>
      <c r="AI12" s="107" t="n">
        <f aca="false">IF(ISNA(VLOOKUP('W. VaR &amp; Peak Pos By Trader'!$A13,'Import Peak'!$A$3:AI$37,AI$1,FALSE())),0,VLOOKUP('W. VaR &amp; Peak Pos By Trader'!$A13,'Import Peak'!$A$3:AI$37,AI$1,FALSE()))</f>
        <v>0</v>
      </c>
      <c r="AJ12" s="107" t="n">
        <f aca="false">IF(ISNA(VLOOKUP('W. VaR &amp; Peak Pos By Trader'!$A13,'Import Peak'!$A$3:AJ$37,AJ$1,FALSE())),0,VLOOKUP('W. VaR &amp; Peak Pos By Trader'!$A13,'Import Peak'!$A$3:AJ$37,AJ$1,FALSE()))</f>
        <v>0</v>
      </c>
      <c r="AK12" s="107" t="n">
        <f aca="false">IF(ISNA(VLOOKUP('W. VaR &amp; Peak Pos By Trader'!$A13,'Import Peak'!$A$3:AK$37,AK$1,FALSE())),0,VLOOKUP('W. VaR &amp; Peak Pos By Trader'!$A13,'Import Peak'!$A$3:AK$37,AK$1,FALSE()))</f>
        <v>0</v>
      </c>
      <c r="AL12" s="107" t="n">
        <f aca="false">IF(ISNA(VLOOKUP('W. VaR &amp; Peak Pos By Trader'!$A13,'Import Peak'!$A$3:AL$37,AL$1,FALSE())),0,VLOOKUP('W. VaR &amp; Peak Pos By Trader'!$A13,'Import Peak'!$A$3:AL$37,AL$1,FALSE()))</f>
        <v>0</v>
      </c>
      <c r="AM12" s="107" t="n">
        <f aca="false">IF(ISNA(VLOOKUP('W. VaR &amp; Peak Pos By Trader'!$A13,'Import Peak'!$A$3:AM$37,AM$1,FALSE())),0,VLOOKUP('W. VaR &amp; Peak Pos By Trader'!$A13,'Import Peak'!$A$3:AM$37,AM$1,FALSE()))</f>
        <v>0</v>
      </c>
      <c r="AN12" s="107" t="n">
        <f aca="false">IF(ISNA(VLOOKUP('W. VaR &amp; Peak Pos By Trader'!$A13,'Import Peak'!$A$3:AN$37,AN$1,FALSE())),0,VLOOKUP('W. VaR &amp; Peak Pos By Trader'!$A13,'Import Peak'!$A$3:AN$37,AN$1,FALSE()))</f>
        <v>0</v>
      </c>
      <c r="AO12" s="107" t="n">
        <f aca="false">IF(ISNA(VLOOKUP('W. VaR &amp; Peak Pos By Trader'!$A13,'Import Peak'!$A$3:AO$37,AO$1,FALSE())),0,VLOOKUP('W. VaR &amp; Peak Pos By Trader'!$A13,'Import Peak'!$A$3:AO$37,AO$1,FALSE()))</f>
        <v>0</v>
      </c>
      <c r="AP12" s="107" t="n">
        <f aca="false">IF(ISNA(VLOOKUP('W. VaR &amp; Peak Pos By Trader'!$A13,'Import Peak'!$A$3:AP$37,AP$1,FALSE())),0,VLOOKUP('W. VaR &amp; Peak Pos By Trader'!$A13,'Import Peak'!$A$3:AP$37,AP$1,FALSE()))</f>
        <v>0</v>
      </c>
      <c r="AQ12" s="107" t="n">
        <f aca="false">IF(ISNA(VLOOKUP('W. VaR &amp; Peak Pos By Trader'!$A13,'Import Peak'!$A$3:AQ$37,AQ$1,FALSE())),0,VLOOKUP('W. VaR &amp; Peak Pos By Trader'!$A13,'Import Peak'!$A$3:AQ$37,AQ$1,FALSE()))</f>
        <v>0</v>
      </c>
      <c r="AR12" s="107" t="n">
        <f aca="false">IF(ISNA(VLOOKUP('W. VaR &amp; Peak Pos By Trader'!$A13,'Import Peak'!$A$3:AR$37,AR$1,FALSE())),0,VLOOKUP('W. VaR &amp; Peak Pos By Trader'!$A13,'Import Peak'!$A$3:AR$37,AR$1,FALSE()))</f>
        <v>0</v>
      </c>
      <c r="AS12" s="107" t="n">
        <f aca="false">IF(ISNA(VLOOKUP('W. VaR &amp; Peak Pos By Trader'!$A13,'Import Peak'!$A$3:AS$37,AS$1,FALSE())),0,VLOOKUP('W. VaR &amp; Peak Pos By Trader'!$A13,'Import Peak'!$A$3:AS$37,AS$1,FALSE()))</f>
        <v>0</v>
      </c>
      <c r="AT12" s="107" t="n">
        <f aca="false">IF(ISNA(VLOOKUP('W. VaR &amp; Peak Pos By Trader'!$A13,'Import Peak'!$A$3:AT$37,AT$1,FALSE())),0,VLOOKUP('W. VaR &amp; Peak Pos By Trader'!$A13,'Import Peak'!$A$3:AT$37,AT$1,FALSE()))</f>
        <v>0</v>
      </c>
      <c r="AU12" s="107" t="n">
        <f aca="false">IF(ISNA(VLOOKUP('W. VaR &amp; Peak Pos By Trader'!$A13,'Import Peak'!$A$3:AU$37,AU$1,FALSE())),0,VLOOKUP('W. VaR &amp; Peak Pos By Trader'!$A13,'Import Peak'!$A$3:AU$37,AU$1,FALSE()))</f>
        <v>0</v>
      </c>
      <c r="AV12" s="107" t="n">
        <f aca="false">IF(ISNA(VLOOKUP('W. VaR &amp; Peak Pos By Trader'!$A13,'Import Peak'!$A$3:AV$37,AV$1,FALSE())),0,VLOOKUP('W. VaR &amp; Peak Pos By Trader'!$A13,'Import Peak'!$A$3:AV$37,AV$1,FALSE()))</f>
        <v>0</v>
      </c>
      <c r="AW12" s="107" t="n">
        <f aca="false">IF(ISNA(VLOOKUP('W. VaR &amp; Peak Pos By Trader'!$A13,'Import Peak'!$A$3:AW$37,AW$1,FALSE())),0,VLOOKUP('W. VaR &amp; Peak Pos By Trader'!$A13,'Import Peak'!$A$3:AW$37,AW$1,FALSE()))</f>
        <v>0</v>
      </c>
      <c r="AX12" s="107" t="n">
        <f aca="false">IF(ISNA(VLOOKUP('W. VaR &amp; Peak Pos By Trader'!$A13,'Import Peak'!$A$3:AX$37,AX$1,FALSE())),0,VLOOKUP('W. VaR &amp; Peak Pos By Trader'!$A13,'Import Peak'!$A$3:AX$37,AX$1,FALSE()))</f>
        <v>0</v>
      </c>
      <c r="AY12" s="107" t="n">
        <f aca="false">IF(ISNA(VLOOKUP('W. VaR &amp; Peak Pos By Trader'!$A13,'Import Peak'!$A$3:AY$37,AY$1,FALSE())),0,VLOOKUP('W. VaR &amp; Peak Pos By Trader'!$A13,'Import Peak'!$A$3:AY$37,AY$1,FALSE()))</f>
        <v>0</v>
      </c>
      <c r="AZ12" s="107" t="n">
        <f aca="false">IF(ISNA(VLOOKUP('W. VaR &amp; Peak Pos By Trader'!$A13,'Import Peak'!$A$3:AZ$37,AZ$1,FALSE())),0,VLOOKUP('W. VaR &amp; Peak Pos By Trader'!$A13,'Import Peak'!$A$3:AZ$37,AZ$1,FALSE()))</f>
        <v>0</v>
      </c>
      <c r="BA12" s="107" t="n">
        <f aca="false">IF(ISNA(VLOOKUP('W. VaR &amp; Peak Pos By Trader'!$A13,'Import Peak'!$A$3:BA$37,BA$1,FALSE())),0,VLOOKUP('W. VaR &amp; Peak Pos By Trader'!$A13,'Import Peak'!$A$3:BA$37,BA$1,FALSE()))</f>
        <v>0</v>
      </c>
      <c r="BB12" s="107" t="n">
        <f aca="false">IF(ISNA(VLOOKUP('W. VaR &amp; Peak Pos By Trader'!$A13,'Import Peak'!$A$3:BB$37,BB$1,FALSE())),0,VLOOKUP('W. VaR &amp; Peak Pos By Trader'!$A13,'Import Peak'!$A$3:BB$37,BB$1,FALSE()))</f>
        <v>0</v>
      </c>
      <c r="BC12" s="107" t="n">
        <f aca="false">IF(ISNA(VLOOKUP('W. VaR &amp; Peak Pos By Trader'!$A13,'Import Peak'!$A$3:BC$37,BC$1,FALSE())),0,VLOOKUP('W. VaR &amp; Peak Pos By Trader'!$A13,'Import Peak'!$A$3:BC$37,BC$1,FALSE()))</f>
        <v>0</v>
      </c>
      <c r="BD12" s="107" t="n">
        <f aca="false">IF(ISNA(VLOOKUP('W. VaR &amp; Peak Pos By Trader'!$A13,'Import Peak'!$A$3:BD$37,BD$1,FALSE())),0,VLOOKUP('W. VaR &amp; Peak Pos By Trader'!$A13,'Import Peak'!$A$3:BD$37,BD$1,FALSE()))</f>
        <v>0</v>
      </c>
      <c r="BE12" s="107" t="n">
        <f aca="false">IF(ISNA(VLOOKUP('W. VaR &amp; Peak Pos By Trader'!$A13,'Import Peak'!$A$3:BE$37,BE$1,FALSE())),0,VLOOKUP('W. VaR &amp; Peak Pos By Trader'!$A13,'Import Peak'!$A$3:BE$37,BE$1,FALSE()))</f>
        <v>0</v>
      </c>
      <c r="BF12" s="107" t="n">
        <f aca="false">IF(ISNA(VLOOKUP('W. VaR &amp; Peak Pos By Trader'!$A13,'Import Peak'!$A$3:BF$37,BF$1,FALSE())),0,VLOOKUP('W. VaR &amp; Peak Pos By Trader'!$A13,'Import Peak'!$A$3:BF$37,BF$1,FALSE()))</f>
        <v>0</v>
      </c>
      <c r="BG12" s="107" t="n">
        <f aca="false">IF(ISNA(VLOOKUP('W. VaR &amp; Peak Pos By Trader'!$A13,'Import Peak'!$A$3:BG$37,BG$1,FALSE())),0,VLOOKUP('W. VaR &amp; Peak Pos By Trader'!$A13,'Import Peak'!$A$3:BG$37,BG$1,FALSE()))</f>
        <v>0</v>
      </c>
      <c r="BH12" s="107" t="n">
        <f aca="false">IF(ISNA(VLOOKUP('W. VaR &amp; Peak Pos By Trader'!$A13,'Import Peak'!$A$3:BH$37,BH$1,FALSE())),0,VLOOKUP('W. VaR &amp; Peak Pos By Trader'!$A13,'Import Peak'!$A$3:BH$37,BH$1,FALSE()))</f>
        <v>0</v>
      </c>
      <c r="BI12" s="107" t="n">
        <f aca="false">IF(ISNA(VLOOKUP('W. VaR &amp; Peak Pos By Trader'!$A13,'Import Peak'!$A$3:BI$37,BI$1,FALSE())),0,VLOOKUP('W. VaR &amp; Peak Pos By Trader'!$A13,'Import Peak'!$A$3:BI$37,BI$1,FALSE()))</f>
        <v>0</v>
      </c>
      <c r="BJ12" s="107" t="n">
        <f aca="false">IF(ISNA(VLOOKUP('W. VaR &amp; Peak Pos By Trader'!$A13,'Import Peak'!$A$3:BJ$37,BJ$1,FALSE())),0,VLOOKUP('W. VaR &amp; Peak Pos By Trader'!$A13,'Import Peak'!$A$3:BJ$37,BJ$1,FALSE()))</f>
        <v>0</v>
      </c>
      <c r="BK12" s="107" t="n">
        <f aca="false">IF(ISNA(VLOOKUP('W. VaR &amp; Peak Pos By Trader'!$A13,'Import Peak'!$A$3:BK$37,BK$1,FALSE())),0,VLOOKUP('W. VaR &amp; Peak Pos By Trader'!$A13,'Import Peak'!$A$3:BK$37,BK$1,FALSE()))</f>
        <v>0</v>
      </c>
      <c r="BL12" s="107" t="n">
        <f aca="false">IF(ISNA(VLOOKUP('W. VaR &amp; Peak Pos By Trader'!$A13,'Import Peak'!$A$3:BL$37,BL$1,FALSE())),0,VLOOKUP('W. VaR &amp; Peak Pos By Trader'!$A13,'Import Peak'!$A$3:BL$37,BL$1,FALSE()))</f>
        <v>0</v>
      </c>
      <c r="BM12" s="107" t="n">
        <f aca="false">IF(ISNA(VLOOKUP('W. VaR &amp; Peak Pos By Trader'!$A13,'Import Peak'!$A$3:BM$37,BM$1,FALSE())),0,VLOOKUP('W. VaR &amp; Peak Pos By Trader'!$A13,'Import Peak'!$A$3:BM$37,BM$1,FALSE()))</f>
        <v>0</v>
      </c>
      <c r="BN12" s="107" t="n">
        <f aca="false">IF(ISNA(VLOOKUP('W. VaR &amp; Peak Pos By Trader'!$A13,'Import Peak'!$A$3:BN$37,BN$1,FALSE())),0,VLOOKUP('W. VaR &amp; Peak Pos By Trader'!$A13,'Import Peak'!$A$3:BN$37,BN$1,FALSE()))</f>
        <v>0</v>
      </c>
      <c r="BO12" s="107" t="n">
        <f aca="false">IF(ISNA(VLOOKUP('W. VaR &amp; Peak Pos By Trader'!$A13,'Import Peak'!$A$3:BO$37,BO$1,FALSE())),0,VLOOKUP('W. VaR &amp; Peak Pos By Trader'!$A13,'Import Peak'!$A$3:BO$37,BO$1,FALSE()))</f>
        <v>0</v>
      </c>
      <c r="BP12" s="107" t="n">
        <f aca="false">IF(ISNA(VLOOKUP('W. VaR &amp; Peak Pos By Trader'!$A13,'Import Peak'!$A$3:BP$37,BP$1,FALSE())),0,VLOOKUP('W. VaR &amp; Peak Pos By Trader'!$A13,'Import Peak'!$A$3:BP$37,BP$1,FALSE()))</f>
        <v>0</v>
      </c>
      <c r="BQ12" s="107" t="n">
        <f aca="false">IF(ISNA(VLOOKUP('W. VaR &amp; Peak Pos By Trader'!$A13,'Import Peak'!$A$3:BQ$37,BQ$1,FALSE())),0,VLOOKUP('W. VaR &amp; Peak Pos By Trader'!$A13,'Import Peak'!$A$3:BQ$37,BQ$1,FALSE()))</f>
        <v>0</v>
      </c>
      <c r="BR12" s="107" t="n">
        <f aca="false">IF(ISNA(VLOOKUP('W. VaR &amp; Peak Pos By Trader'!$A13,'Import Peak'!$A$3:BR$37,BR$1,FALSE())),0,VLOOKUP('W. VaR &amp; Peak Pos By Trader'!$A13,'Import Peak'!$A$3:BR$37,BR$1,FALSE()))</f>
        <v>0</v>
      </c>
      <c r="BS12" s="107" t="n">
        <f aca="false">IF(ISNA(VLOOKUP('W. VaR &amp; Peak Pos By Trader'!$A13,'Import Peak'!$A$3:BS$37,BS$1,FALSE())),0,VLOOKUP('W. VaR &amp; Peak Pos By Trader'!$A13,'Import Peak'!$A$3:BS$37,BS$1,FALSE()))</f>
        <v>0</v>
      </c>
      <c r="BT12" s="107" t="n">
        <f aca="false">IF(ISNA(VLOOKUP('W. VaR &amp; Peak Pos By Trader'!$A13,'Import Peak'!$A$3:BT$37,BT$1,FALSE())),0,VLOOKUP('W. VaR &amp; Peak Pos By Trader'!$A13,'Import Peak'!$A$3:BT$37,BT$1,FALSE()))</f>
        <v>0</v>
      </c>
      <c r="BU12" s="107" t="n">
        <f aca="false">IF(ISNA(VLOOKUP('W. VaR &amp; Peak Pos By Trader'!$A13,'Import Peak'!$A$3:BU$37,BU$1,FALSE())),0,VLOOKUP('W. VaR &amp; Peak Pos By Trader'!$A13,'Import Peak'!$A$3:BU$37,BU$1,FALSE()))</f>
        <v>0</v>
      </c>
      <c r="BV12" s="107" t="n">
        <f aca="false">IF(ISNA(VLOOKUP('W. VaR &amp; Peak Pos By Trader'!$A13,'Import Peak'!$A$3:BV$37,BV$1,FALSE())),0,VLOOKUP('W. VaR &amp; Peak Pos By Trader'!$A13,'Import Peak'!$A$3:BV$37,BV$1,FALSE()))</f>
        <v>0</v>
      </c>
      <c r="BW12" s="107" t="n">
        <f aca="false">IF(ISNA(VLOOKUP('W. VaR &amp; Peak Pos By Trader'!$A13,'Import Peak'!$A$3:BW$37,BW$1,FALSE())),0,VLOOKUP('W. VaR &amp; Peak Pos By Trader'!$A13,'Import Peak'!$A$3:BW$37,BW$1,FALSE()))</f>
        <v>0</v>
      </c>
      <c r="BX12" s="107" t="n">
        <f aca="false">IF(ISNA(VLOOKUP('W. VaR &amp; Peak Pos By Trader'!$A13,'Import Peak'!$A$3:BX$37,BX$1,FALSE())),0,VLOOKUP('W. VaR &amp; Peak Pos By Trader'!$A13,'Import Peak'!$A$3:BX$37,BX$1,FALSE()))</f>
        <v>0</v>
      </c>
      <c r="BY12" s="107" t="n">
        <f aca="false">IF(ISNA(VLOOKUP('W. VaR &amp; Peak Pos By Trader'!$A13,'Import Peak'!$A$3:BY$37,BY$1,FALSE())),0,VLOOKUP('W. VaR &amp; Peak Pos By Trader'!$A13,'Import Peak'!$A$3:BY$37,BY$1,FALSE()))</f>
        <v>0</v>
      </c>
      <c r="BZ12" s="107" t="n">
        <f aca="false">IF(ISNA(VLOOKUP('W. VaR &amp; Peak Pos By Trader'!$A13,'Import Peak'!$A$3:BZ$37,BZ$1,FALSE())),0,VLOOKUP('W. VaR &amp; Peak Pos By Trader'!$A13,'Import Peak'!$A$3:BZ$37,BZ$1,FALSE()))</f>
        <v>0</v>
      </c>
      <c r="CA12" s="107" t="n">
        <f aca="false">IF(ISNA(VLOOKUP('W. VaR &amp; Peak Pos By Trader'!$A13,'Import Peak'!$A$3:CA$37,CA$1,FALSE())),0,VLOOKUP('W. VaR &amp; Peak Pos By Trader'!$A13,'Import Peak'!$A$3:CA$37,CA$1,FALSE()))</f>
        <v>0</v>
      </c>
      <c r="CB12" s="107" t="n">
        <f aca="false">IF(ISNA(VLOOKUP('W. VaR &amp; Peak Pos By Trader'!$A13,'Import Peak'!$A$3:CB$37,CB$1,FALSE())),0,VLOOKUP('W. VaR &amp; Peak Pos By Trader'!$A13,'Import Peak'!$A$3:CB$37,CB$1,FALSE()))</f>
        <v>0</v>
      </c>
      <c r="CC12" s="107" t="n">
        <f aca="false">IF(ISNA(VLOOKUP('W. VaR &amp; Peak Pos By Trader'!$A13,'Import Peak'!$A$3:CC$37,CC$1,FALSE())),0,VLOOKUP('W. VaR &amp; Peak Pos By Trader'!$A13,'Import Peak'!$A$3:CC$37,CC$1,FALSE()))</f>
        <v>0</v>
      </c>
      <c r="CD12" s="107" t="n">
        <f aca="false">IF(ISNA(VLOOKUP('W. VaR &amp; Peak Pos By Trader'!$A13,'Import Peak'!$A$3:CD$37,CD$1,FALSE())),0,VLOOKUP('W. VaR &amp; Peak Pos By Trader'!$A13,'Import Peak'!$A$3:CD$37,CD$1,FALSE()))</f>
        <v>0</v>
      </c>
      <c r="CE12" s="107" t="n">
        <f aca="false">IF(ISNA(VLOOKUP('W. VaR &amp; Peak Pos By Trader'!$A13,'Import Peak'!$A$3:CE$37,CE$1,FALSE())),0,VLOOKUP('W. VaR &amp; Peak Pos By Trader'!$A13,'Import Peak'!$A$3:CE$37,CE$1,FALSE()))</f>
        <v>0</v>
      </c>
      <c r="CF12" s="107" t="n">
        <f aca="false">IF(ISNA(VLOOKUP('W. VaR &amp; Peak Pos By Trader'!$A13,'Import Peak'!$A$3:CF$37,CF$1,FALSE())),0,VLOOKUP('W. VaR &amp; Peak Pos By Trader'!$A13,'Import Peak'!$A$3:CF$37,CF$1,FALSE()))</f>
        <v>0</v>
      </c>
      <c r="CG12" s="107" t="n">
        <f aca="false">IF(ISNA(VLOOKUP('W. VaR &amp; Peak Pos By Trader'!$A13,'Import Peak'!$A$3:CG$37,CG$1,FALSE())),0,VLOOKUP('W. VaR &amp; Peak Pos By Trader'!$A13,'Import Peak'!$A$3:CG$37,CG$1,FALSE()))</f>
        <v>0</v>
      </c>
      <c r="CH12" s="107" t="n">
        <f aca="false">IF(ISNA(VLOOKUP('W. VaR &amp; Peak Pos By Trader'!$A13,'Import Peak'!$A$3:CH$37,CH$1,FALSE())),0,VLOOKUP('W. VaR &amp; Peak Pos By Trader'!$A13,'Import Peak'!$A$3:CH$37,CH$1,FALSE()))</f>
        <v>0</v>
      </c>
      <c r="CI12" s="107" t="n">
        <f aca="false">IF(ISNA(VLOOKUP('W. VaR &amp; Peak Pos By Trader'!$A13,'Import Peak'!$A$3:CI$37,CI$1,FALSE())),0,VLOOKUP('W. VaR &amp; Peak Pos By Trader'!$A13,'Import Peak'!$A$3:CI$37,CI$1,FALSE()))</f>
        <v>0</v>
      </c>
      <c r="CJ12" s="107" t="n">
        <f aca="false">IF(ISNA(VLOOKUP('W. VaR &amp; Peak Pos By Trader'!$A13,'Import Peak'!$A$3:CJ$37,CJ$1,FALSE())),0,VLOOKUP('W. VaR &amp; Peak Pos By Trader'!$A13,'Import Peak'!$A$3:CJ$37,CJ$1,FALSE()))</f>
        <v>0</v>
      </c>
      <c r="CK12" s="107" t="n">
        <f aca="false">IF(ISNA(VLOOKUP('W. VaR &amp; Peak Pos By Trader'!$A13,'Import Peak'!$A$3:CK$37,CK$1,FALSE())),0,VLOOKUP('W. VaR &amp; Peak Pos By Trader'!$A13,'Import Peak'!$A$3:CK$37,CK$1,FALSE()))</f>
        <v>0</v>
      </c>
      <c r="CL12" s="107" t="n">
        <f aca="false">IF(ISNA(VLOOKUP('W. VaR &amp; Peak Pos By Trader'!$A13,'Import Peak'!$A$3:CL$37,CL$1,FALSE())),0,VLOOKUP('W. VaR &amp; Peak Pos By Trader'!$A13,'Import Peak'!$A$3:CL$37,CL$1,FALSE()))</f>
        <v>0</v>
      </c>
      <c r="CM12" s="107" t="n">
        <f aca="false">IF(ISNA(VLOOKUP('W. VaR &amp; Peak Pos By Trader'!$A13,'Import Peak'!$A$3:CM$37,CM$1,FALSE())),0,VLOOKUP('W. VaR &amp; Peak Pos By Trader'!$A13,'Import Peak'!$A$3:CM$37,CM$1,FALSE()))</f>
        <v>0</v>
      </c>
      <c r="CN12" s="107" t="n">
        <f aca="false">IF(ISNA(VLOOKUP('W. VaR &amp; Peak Pos By Trader'!$A13,'Import Peak'!$A$3:CN$37,CN$1,FALSE())),0,VLOOKUP('W. VaR &amp; Peak Pos By Trader'!$A13,'Import Peak'!$A$3:CN$37,CN$1,FALSE()))</f>
        <v>0</v>
      </c>
      <c r="CO12" s="107" t="n">
        <f aca="false">IF(ISNA(VLOOKUP('W. VaR &amp; Peak Pos By Trader'!$A13,'Import Peak'!$A$3:CO$37,CO$1,FALSE())),0,VLOOKUP('W. VaR &amp; Peak Pos By Trader'!$A13,'Import Peak'!$A$3:CO$37,CO$1,FALSE()))</f>
        <v>0</v>
      </c>
      <c r="CP12" s="107" t="n">
        <f aca="false">IF(ISNA(VLOOKUP('W. VaR &amp; Peak Pos By Trader'!$A13,'Import Peak'!$A$3:CP$37,CP$1,FALSE())),0,VLOOKUP('W. VaR &amp; Peak Pos By Trader'!$A13,'Import Peak'!$A$3:CP$37,CP$1,FALSE()))</f>
        <v>0</v>
      </c>
      <c r="CQ12" s="107" t="n">
        <f aca="false">IF(ISNA(VLOOKUP('W. VaR &amp; Peak Pos By Trader'!$A13,'Import Peak'!$A$3:CQ$37,CQ$1,FALSE())),0,VLOOKUP('W. VaR &amp; Peak Pos By Trader'!$A13,'Import Peak'!$A$3:CQ$37,CQ$1,FALSE()))</f>
        <v>0</v>
      </c>
      <c r="CR12" s="107" t="n">
        <f aca="false">IF(ISNA(VLOOKUP('W. VaR &amp; Peak Pos By Trader'!$A13,'Import Peak'!$A$3:CR$37,CR$1,FALSE())),0,VLOOKUP('W. VaR &amp; Peak Pos By Trader'!$A13,'Import Peak'!$A$3:CR$37,CR$1,FALSE()))</f>
        <v>0</v>
      </c>
      <c r="CS12" s="107" t="n">
        <f aca="false">IF(ISNA(VLOOKUP('W. VaR &amp; Peak Pos By Trader'!$A13,'Import Peak'!$A$3:CS$37,CS$1,FALSE())),0,VLOOKUP('W. VaR &amp; Peak Pos By Trader'!$A13,'Import Peak'!$A$3:CS$37,CS$1,FALSE()))</f>
        <v>0</v>
      </c>
      <c r="CT12" s="107" t="n">
        <f aca="false">IF(ISNA(VLOOKUP('W. VaR &amp; Peak Pos By Trader'!$A13,'Import Peak'!$A$3:CT$37,CT$1,FALSE())),0,VLOOKUP('W. VaR &amp; Peak Pos By Trader'!$A13,'Import Peak'!$A$3:CT$37,CT$1,FALSE()))</f>
        <v>0</v>
      </c>
      <c r="CU12" s="107" t="n">
        <f aca="false">IF(ISNA(VLOOKUP('W. VaR &amp; Peak Pos By Trader'!$A13,'Import Peak'!$A$3:CU$37,CU$1,FALSE())),0,VLOOKUP('W. VaR &amp; Peak Pos By Trader'!$A13,'Import Peak'!$A$3:CU$37,CU$1,FALSE()))</f>
        <v>0</v>
      </c>
      <c r="CV12" s="107" t="n">
        <f aca="false">IF(ISNA(VLOOKUP('W. VaR &amp; Peak Pos By Trader'!$A13,'Import Peak'!$A$3:CV$37,CV$1,FALSE())),0,VLOOKUP('W. VaR &amp; Peak Pos By Trader'!$A13,'Import Peak'!$A$3:CV$37,CV$1,FALSE()))</f>
        <v>0</v>
      </c>
      <c r="CW12" s="107" t="n">
        <f aca="false">IF(ISNA(VLOOKUP('W. VaR &amp; Peak Pos By Trader'!$A13,'Import Peak'!$A$3:CW$37,CW$1,FALSE())),0,VLOOKUP('W. VaR &amp; Peak Pos By Trader'!$A13,'Import Peak'!$A$3:CW$37,CW$1,FALSE()))</f>
        <v>0</v>
      </c>
      <c r="CX12" s="107" t="n">
        <f aca="false">IF(ISNA(VLOOKUP('W. VaR &amp; Peak Pos By Trader'!$A13,'Import Peak'!$A$3:CX$37,CX$1,FALSE())),0,VLOOKUP('W. VaR &amp; Peak Pos By Trader'!$A13,'Import Peak'!$A$3:CX$37,CX$1,FALSE()))</f>
        <v>0</v>
      </c>
      <c r="CY12" s="107" t="n">
        <f aca="false">IF(ISNA(VLOOKUP('W. VaR &amp; Peak Pos By Trader'!$A13,'Import Peak'!$A$3:CY$37,CY$1,FALSE())),0,VLOOKUP('W. VaR &amp; Peak Pos By Trader'!$A13,'Import Peak'!$A$3:CY$37,CY$1,FALSE()))</f>
        <v>0</v>
      </c>
      <c r="CZ12" s="107" t="n">
        <f aca="false">IF(ISNA(VLOOKUP('W. VaR &amp; Peak Pos By Trader'!$A13,'Import Peak'!$A$3:CZ$37,CZ$1,FALSE())),0,VLOOKUP('W. VaR &amp; Peak Pos By Trader'!$A13,'Import Peak'!$A$3:CZ$37,CZ$1,FALSE()))</f>
        <v>0</v>
      </c>
      <c r="DA12" s="107" t="n">
        <f aca="false">IF(ISNA(VLOOKUP('W. VaR &amp; Peak Pos By Trader'!$A13,'Import Peak'!$A$3:DA$37,DA$1,FALSE())),0,VLOOKUP('W. VaR &amp; Peak Pos By Trader'!$A13,'Import Peak'!$A$3:DA$37,DA$1,FALSE()))</f>
        <v>0</v>
      </c>
      <c r="DB12" s="107" t="n">
        <f aca="false">IF(ISNA(VLOOKUP('W. VaR &amp; Peak Pos By Trader'!$A13,'Import Peak'!$A$3:DB$37,DB$1,FALSE())),0,VLOOKUP('W. VaR &amp; Peak Pos By Trader'!$A13,'Import Peak'!$A$3:DB$37,DB$1,FALSE()))</f>
        <v>0</v>
      </c>
      <c r="DC12" s="107" t="n">
        <f aca="false">IF(ISNA(VLOOKUP('W. VaR &amp; Peak Pos By Trader'!$A13,'Import Peak'!$A$3:DC$37,DC$1,FALSE())),0,VLOOKUP('W. VaR &amp; Peak Pos By Trader'!$A13,'Import Peak'!$A$3:DC$37,DC$1,FALSE()))</f>
        <v>0</v>
      </c>
      <c r="DD12" s="107" t="n">
        <f aca="false">IF(ISNA(VLOOKUP('W. VaR &amp; Peak Pos By Trader'!$A13,'Import Peak'!$A$3:DD$37,DD$1,FALSE())),0,VLOOKUP('W. VaR &amp; Peak Pos By Trader'!$A13,'Import Peak'!$A$3:DD$37,DD$1,FALSE()))</f>
        <v>0</v>
      </c>
      <c r="DE12" s="107" t="n">
        <f aca="false">IF(ISNA(VLOOKUP('W. VaR &amp; Peak Pos By Trader'!$A13,'Import Peak'!$A$3:DE$37,DE$1,FALSE())),0,VLOOKUP('W. VaR &amp; Peak Pos By Trader'!$A13,'Import Peak'!$A$3:DE$37,DE$1,FALSE()))</f>
        <v>0</v>
      </c>
      <c r="DF12" s="107" t="n">
        <f aca="false">IF(ISNA(VLOOKUP('W. VaR &amp; Peak Pos By Trader'!$A13,'Import Peak'!$A$3:DF$37,DF$1,FALSE())),0,VLOOKUP('W. VaR &amp; Peak Pos By Trader'!$A13,'Import Peak'!$A$3:DF$37,DF$1,FALSE()))</f>
        <v>0</v>
      </c>
      <c r="DG12" s="107" t="n">
        <f aca="false">IF(ISNA(VLOOKUP('W. VaR &amp; Peak Pos By Trader'!$A13,'Import Peak'!$A$3:DG$37,DG$1,FALSE())),0,VLOOKUP('W. VaR &amp; Peak Pos By Trader'!$A13,'Import Peak'!$A$3:DG$37,DG$1,FALSE()))</f>
        <v>0</v>
      </c>
      <c r="DH12" s="107" t="n">
        <f aca="false">IF(ISNA(VLOOKUP('W. VaR &amp; Peak Pos By Trader'!$A13,'Import Peak'!$A$3:DH$37,DH$1,FALSE())),0,VLOOKUP('W. VaR &amp; Peak Pos By Trader'!$A13,'Import Peak'!$A$3:DH$37,DH$1,FALSE()))</f>
        <v>0</v>
      </c>
      <c r="DI12" s="107" t="n">
        <f aca="false">IF(ISNA(VLOOKUP('W. VaR &amp; Peak Pos By Trader'!$A13,'Import Peak'!$A$3:DI$37,DI$1,FALSE())),0,VLOOKUP('W. VaR &amp; Peak Pos By Trader'!$A13,'Import Peak'!$A$3:DI$37,DI$1,FALSE()))</f>
        <v>0</v>
      </c>
      <c r="DJ12" s="107" t="n">
        <f aca="false">IF(ISNA(VLOOKUP('W. VaR &amp; Peak Pos By Trader'!$A13,'Import Peak'!$A$3:DJ$37,DJ$1,FALSE())),0,VLOOKUP('W. VaR &amp; Peak Pos By Trader'!$A13,'Import Peak'!$A$3:DJ$37,DJ$1,FALSE()))</f>
        <v>0</v>
      </c>
      <c r="DK12" s="107" t="n">
        <f aca="false">IF(ISNA(VLOOKUP('W. VaR &amp; Peak Pos By Trader'!$A13,'Import Peak'!$A$3:DK$37,DK$1,FALSE())),0,VLOOKUP('W. VaR &amp; Peak Pos By Trader'!$A13,'Import Peak'!$A$3:DK$37,DK$1,FALSE()))</f>
        <v>0</v>
      </c>
      <c r="DL12" s="107" t="n">
        <f aca="false">IF(ISNA(VLOOKUP('W. VaR &amp; Peak Pos By Trader'!$A13,'Import Peak'!$A$3:DL$37,DL$1,FALSE())),0,VLOOKUP('W. VaR &amp; Peak Pos By Trader'!$A13,'Import Peak'!$A$3:DL$37,DL$1,FALSE()))</f>
        <v>0</v>
      </c>
      <c r="DM12" s="107" t="n">
        <f aca="false">IF(ISNA(VLOOKUP('W. VaR &amp; Peak Pos By Trader'!$A13,'Import Peak'!$A$3:DM$37,DM$1,FALSE())),0,VLOOKUP('W. VaR &amp; Peak Pos By Trader'!$A13,'Import Peak'!$A$3:DM$37,DM$1,FALSE()))</f>
        <v>0</v>
      </c>
      <c r="DN12" s="107" t="n">
        <f aca="false">IF(ISNA(VLOOKUP('W. VaR &amp; Peak Pos By Trader'!$A13,'Import Peak'!$A$3:DN$37,DN$1,FALSE())),0,VLOOKUP('W. VaR &amp; Peak Pos By Trader'!$A13,'Import Peak'!$A$3:DN$37,DN$1,FALSE()))</f>
        <v>0</v>
      </c>
      <c r="DO12" s="107" t="n">
        <f aca="false">IF(ISNA(VLOOKUP('W. VaR &amp; Peak Pos By Trader'!$A13,'Import Peak'!$A$3:DO$37,DO$1,FALSE())),0,VLOOKUP('W. VaR &amp; Peak Pos By Trader'!$A13,'Import Peak'!$A$3:DO$37,DO$1,FALSE()))</f>
        <v>0</v>
      </c>
      <c r="DP12" s="107" t="n">
        <f aca="false">IF(ISNA(VLOOKUP('W. VaR &amp; Peak Pos By Trader'!$A13,'Import Peak'!$A$3:DP$37,DP$1,FALSE())),0,VLOOKUP('W. VaR &amp; Peak Pos By Trader'!$A13,'Import Peak'!$A$3:DP$37,DP$1,FALSE()))</f>
        <v>0</v>
      </c>
      <c r="DQ12" s="107" t="n">
        <f aca="false">IF(ISNA(VLOOKUP('W. VaR &amp; Peak Pos By Trader'!$A13,'Import Peak'!$A$3:DQ$37,DQ$1,FALSE())),0,VLOOKUP('W. VaR &amp; Peak Pos By Trader'!$A13,'Import Peak'!$A$3:DQ$37,DQ$1,FALSE()))</f>
        <v>0</v>
      </c>
      <c r="DR12" s="107" t="n">
        <f aca="false">IF(ISNA(VLOOKUP('W. VaR &amp; Peak Pos By Trader'!$A13,'Import Peak'!$A$3:DR$37,DR$1,FALSE())),0,VLOOKUP('W. VaR &amp; Peak Pos By Trader'!$A13,'Import Peak'!$A$3:DR$37,DR$1,FALSE()))</f>
        <v>0</v>
      </c>
      <c r="DS12" s="107" t="n">
        <f aca="false">IF(ISNA(VLOOKUP('W. VaR &amp; Peak Pos By Trader'!$A13,'Import Peak'!$A$3:DS$37,DS$1,FALSE())),0,VLOOKUP('W. VaR &amp; Peak Pos By Trader'!$A13,'Import Peak'!$A$3:DS$37,DS$1,FALSE()))</f>
        <v>0</v>
      </c>
      <c r="DT12" s="107" t="n">
        <f aca="false">IF(ISNA(VLOOKUP('W. VaR &amp; Peak Pos By Trader'!$A13,'Import Peak'!$A$3:DT$37,DT$1,FALSE())),0,VLOOKUP('W. VaR &amp; Peak Pos By Trader'!$A13,'Import Peak'!$A$3:DT$37,DT$1,FALSE()))</f>
        <v>0</v>
      </c>
      <c r="DU12" s="107" t="n">
        <f aca="false">IF(ISNA(VLOOKUP('W. VaR &amp; Peak Pos By Trader'!$A13,'Import Peak'!$A$3:DU$37,DU$1,FALSE())),0,VLOOKUP('W. VaR &amp; Peak Pos By Trader'!$A13,'Import Peak'!$A$3:DU$37,DU$1,FALSE()))</f>
        <v>0</v>
      </c>
      <c r="DV12" s="107" t="n">
        <f aca="false">IF(ISNA(VLOOKUP('W. VaR &amp; Peak Pos By Trader'!$A13,'Import Peak'!$A$3:DV$37,DV$1,FALSE())),0,VLOOKUP('W. VaR &amp; Peak Pos By Trader'!$A13,'Import Peak'!$A$3:DV$37,DV$1,FALSE()))</f>
        <v>0</v>
      </c>
      <c r="DW12" s="107" t="n">
        <f aca="false">IF(ISNA(VLOOKUP('W. VaR &amp; Peak Pos By Trader'!$A13,'Import Peak'!$A$3:DW$37,DW$1,FALSE())),0,VLOOKUP('W. VaR &amp; Peak Pos By Trader'!$A13,'Import Peak'!$A$3:DW$37,DW$1,FALSE()))</f>
        <v>0</v>
      </c>
      <c r="DX12" s="107" t="n">
        <f aca="false">IF(ISNA(VLOOKUP('W. VaR &amp; Peak Pos By Trader'!$A13,'Import Peak'!$A$3:DX$37,DX$1,FALSE())),0,VLOOKUP('W. VaR &amp; Peak Pos By Trader'!$A13,'Import Peak'!$A$3:DX$37,DX$1,FALSE()))</f>
        <v>0</v>
      </c>
      <c r="DY12" s="107" t="n">
        <f aca="false">IF(ISNA(VLOOKUP('W. VaR &amp; Peak Pos By Trader'!$A13,'Import Peak'!$A$3:DY$37,DY$1,FALSE())),0,VLOOKUP('W. VaR &amp; Peak Pos By Trader'!$A13,'Import Peak'!$A$3:DY$37,DY$1,FALSE()))</f>
        <v>0</v>
      </c>
      <c r="DZ12" s="107" t="n">
        <f aca="false">IF(ISNA(VLOOKUP('W. VaR &amp; Peak Pos By Trader'!$A13,'Import Peak'!$A$3:DZ$37,DZ$1,FALSE())),0,VLOOKUP('W. VaR &amp; Peak Pos By Trader'!$A13,'Import Peak'!$A$3:DZ$37,DZ$1,FALSE()))</f>
        <v>0</v>
      </c>
      <c r="EA12" s="107" t="n">
        <f aca="false">IF(ISNA(VLOOKUP('W. VaR &amp; Peak Pos By Trader'!$A13,'Import Peak'!$A$3:EA$37,EA$1,FALSE())),0,VLOOKUP('W. VaR &amp; Peak Pos By Trader'!$A13,'Import Peak'!$A$3:EA$37,EA$1,FALSE()))</f>
        <v>0</v>
      </c>
      <c r="EB12" s="107" t="n">
        <f aca="false">IF(ISNA(VLOOKUP('W. VaR &amp; Peak Pos By Trader'!$A13,'Import Peak'!$A$3:EB$37,EB$1,FALSE())),0,VLOOKUP('W. VaR &amp; Peak Pos By Trader'!$A13,'Import Peak'!$A$3:EB$37,EB$1,FALSE()))</f>
        <v>0</v>
      </c>
      <c r="EC12" s="107" t="n">
        <f aca="false">IF(ISNA(VLOOKUP('W. VaR &amp; Peak Pos By Trader'!$A13,'Import Peak'!$A$3:EC$37,EC$1,FALSE())),0,VLOOKUP('W. VaR &amp; Peak Pos By Trader'!$A13,'Import Peak'!$A$3:EC$37,EC$1,FALSE()))</f>
        <v>0</v>
      </c>
      <c r="ED12" s="107" t="n">
        <f aca="false">IF(ISNA(VLOOKUP('W. VaR &amp; Peak Pos By Trader'!$A13,'Import Peak'!$A$3:ED$37,ED$1,FALSE())),0,VLOOKUP('W. VaR &amp; Peak Pos By Trader'!$A13,'Import Peak'!$A$3:ED$37,ED$1,FALSE()))</f>
        <v>0</v>
      </c>
      <c r="EE12" s="107" t="n">
        <f aca="false">IF(ISNA(VLOOKUP('W. VaR &amp; Peak Pos By Trader'!$A13,'Import Peak'!$A$3:EE$37,EE$1,FALSE())),0,VLOOKUP('W. VaR &amp; Peak Pos By Trader'!$A13,'Import Peak'!$A$3:EE$37,EE$1,FALSE()))</f>
        <v>0</v>
      </c>
      <c r="EF12" s="107" t="n">
        <f aca="false">IF(ISNA(VLOOKUP('W. VaR &amp; Peak Pos By Trader'!$A13,'Import Peak'!$A$3:EF$37,EF$1,FALSE())),0,VLOOKUP('W. VaR &amp; Peak Pos By Trader'!$A13,'Import Peak'!$A$3:EF$37,EF$1,FALSE()))</f>
        <v>0</v>
      </c>
      <c r="EG12" s="107" t="n">
        <f aca="false">IF(ISNA(VLOOKUP('W. VaR &amp; Peak Pos By Trader'!$A13,'Import Peak'!$A$3:EG$37,EG$1,FALSE())),0,VLOOKUP('W. VaR &amp; Peak Pos By Trader'!$A13,'Import Peak'!$A$3:EG$37,EG$1,FALSE()))</f>
        <v>0</v>
      </c>
      <c r="EH12" s="107" t="n">
        <f aca="false">IF(ISNA(VLOOKUP('W. VaR &amp; Peak Pos By Trader'!$A13,'Import Peak'!$A$3:EH$37,EH$1,FALSE())),0,VLOOKUP('W. VaR &amp; Peak Pos By Trader'!$A13,'Import Peak'!$A$3:EH$37,EH$1,FALSE()))</f>
        <v>0</v>
      </c>
      <c r="EI12" s="107" t="n">
        <f aca="false">IF(ISNA(VLOOKUP('W. VaR &amp; Peak Pos By Trader'!$A13,'Import Peak'!$A$3:EI$37,EI$1,FALSE())),0,VLOOKUP('W. VaR &amp; Peak Pos By Trader'!$A13,'Import Peak'!$A$3:EI$37,EI$1,FALSE()))</f>
        <v>0</v>
      </c>
      <c r="EJ12" s="107" t="n">
        <f aca="false">IF(ISNA(VLOOKUP('W. VaR &amp; Peak Pos By Trader'!$A13,'Import Peak'!$A$3:EJ$37,EJ$1,FALSE())),0,VLOOKUP('W. VaR &amp; Peak Pos By Trader'!$A13,'Import Peak'!$A$3:EJ$37,EJ$1,FALSE()))</f>
        <v>0</v>
      </c>
      <c r="EK12" s="107" t="n">
        <f aca="false">IF(ISNA(VLOOKUP('W. VaR &amp; Peak Pos By Trader'!$A13,'Import Peak'!$A$3:EK$37,EK$1,FALSE())),0,VLOOKUP('W. VaR &amp; Peak Pos By Trader'!$A13,'Import Peak'!$A$3:EK$37,EK$1,FALSE()))</f>
        <v>0</v>
      </c>
      <c r="EL12" s="107" t="n">
        <f aca="false">IF(ISNA(VLOOKUP('W. VaR &amp; Peak Pos By Trader'!$A13,'Import Peak'!$A$3:EL$37,EL$1,FALSE())),0,VLOOKUP('W. VaR &amp; Peak Pos By Trader'!$A13,'Import Peak'!$A$3:EL$37,EL$1,FALSE()))</f>
        <v>0</v>
      </c>
      <c r="EM12" s="107" t="n">
        <f aca="false">IF(ISNA(VLOOKUP('W. VaR &amp; Peak Pos By Trader'!$A13,'Import Peak'!$A$3:EM$37,EM$1,FALSE())),0,VLOOKUP('W. VaR &amp; Peak Pos By Trader'!$A13,'Import Peak'!$A$3:EM$37,EM$1,FALSE()))</f>
        <v>0</v>
      </c>
      <c r="EN12" s="107" t="n">
        <f aca="false">IF(ISNA(VLOOKUP('W. VaR &amp; Peak Pos By Trader'!$A13,'Import Peak'!$A$3:EN$37,EN$1,FALSE())),0,VLOOKUP('W. VaR &amp; Peak Pos By Trader'!$A13,'Import Peak'!$A$3:EN$37,EN$1,FALSE()))</f>
        <v>0</v>
      </c>
      <c r="EO12" s="107" t="n">
        <f aca="false">IF(ISNA(VLOOKUP('W. VaR &amp; Peak Pos By Trader'!$A13,'Import Peak'!$A$3:EO$37,EO$1,FALSE())),0,VLOOKUP('W. VaR &amp; Peak Pos By Trader'!$A13,'Import Peak'!$A$3:EO$37,EO$1,FALSE()))</f>
        <v>0</v>
      </c>
      <c r="EP12" s="107" t="n">
        <f aca="false">IF(ISNA(VLOOKUP('W. VaR &amp; Peak Pos By Trader'!$A13,'Import Peak'!$A$3:EP$37,EP$1,FALSE())),0,VLOOKUP('W. VaR &amp; Peak Pos By Trader'!$A13,'Import Peak'!$A$3:EP$37,EP$1,FALSE()))</f>
        <v>0</v>
      </c>
      <c r="EQ12" s="107" t="n">
        <f aca="false">IF(ISNA(VLOOKUP('W. VaR &amp; Peak Pos By Trader'!$A13,'Import Peak'!$A$3:EQ$37,EQ$1,FALSE())),0,VLOOKUP('W. VaR &amp; Peak Pos By Trader'!$A13,'Import Peak'!$A$3:EQ$37,EQ$1,FALSE()))</f>
        <v>0</v>
      </c>
      <c r="ER12" s="107" t="n">
        <f aca="false">IF(ISNA(VLOOKUP('W. VaR &amp; Peak Pos By Trader'!$A13,'Import Peak'!$A$3:ER$37,ER$1,FALSE())),0,VLOOKUP('W. VaR &amp; Peak Pos By Trader'!$A13,'Import Peak'!$A$3:ER$37,ER$1,FALSE()))</f>
        <v>0</v>
      </c>
      <c r="ES12" s="107" t="n">
        <f aca="false">IF(ISNA(VLOOKUP('W. VaR &amp; Peak Pos By Trader'!$A13,'Import Peak'!$A$3:ES$37,ES$1,FALSE())),0,VLOOKUP('W. VaR &amp; Peak Pos By Trader'!$A13,'Import Peak'!$A$3:ES$37,ES$1,FALSE()))</f>
        <v>0</v>
      </c>
      <c r="ET12" s="107" t="n">
        <f aca="false">IF(ISNA(VLOOKUP('W. VaR &amp; Peak Pos By Trader'!$A13,'Import Peak'!$A$3:ET$37,ET$1,FALSE())),0,VLOOKUP('W. VaR &amp; Peak Pos By Trader'!$A13,'Import Peak'!$A$3:ET$37,ET$1,FALSE()))</f>
        <v>0</v>
      </c>
      <c r="EU12" s="107" t="n">
        <f aca="false">IF(ISNA(VLOOKUP('W. VaR &amp; Peak Pos By Trader'!$A13,'Import Peak'!$A$3:EU$37,EU$1,FALSE())),0,VLOOKUP('W. VaR &amp; Peak Pos By Trader'!$A13,'Import Peak'!$A$3:EU$37,EU$1,FALSE()))</f>
        <v>0</v>
      </c>
      <c r="EV12" s="107" t="n">
        <f aca="false">IF(ISNA(VLOOKUP('W. VaR &amp; Peak Pos By Trader'!$A13,'Import Peak'!$A$3:EV$37,EV$1,FALSE())),0,VLOOKUP('W. VaR &amp; Peak Pos By Trader'!$A13,'Import Peak'!$A$3:EV$37,EV$1,FALSE()))</f>
        <v>0</v>
      </c>
      <c r="EW12" s="107" t="n">
        <f aca="false">IF(ISNA(VLOOKUP('W. VaR &amp; Peak Pos By Trader'!$A13,'Import Peak'!$A$3:EW$37,EW$1,FALSE())),0,VLOOKUP('W. VaR &amp; Peak Pos By Trader'!$A13,'Import Peak'!$A$3:EW$37,EW$1,FALSE()))</f>
        <v>0</v>
      </c>
      <c r="EX12" s="107" t="n">
        <f aca="false">IF(ISNA(VLOOKUP('W. VaR &amp; Peak Pos By Trader'!$A13,'Import Peak'!$A$3:EX$37,EX$1,FALSE())),0,VLOOKUP('W. VaR &amp; Peak Pos By Trader'!$A13,'Import Peak'!$A$3:EX$37,EX$1,FALSE()))</f>
        <v>0</v>
      </c>
      <c r="EY12" s="107" t="n">
        <f aca="false">IF(ISNA(VLOOKUP('W. VaR &amp; Peak Pos By Trader'!$A13,'Import Peak'!$A$3:EY$37,EY$1,FALSE())),0,VLOOKUP('W. VaR &amp; Peak Pos By Trader'!$A13,'Import Peak'!$A$3:EY$37,EY$1,FALSE()))</f>
        <v>0</v>
      </c>
      <c r="EZ12" s="107" t="n">
        <f aca="false">IF(ISNA(VLOOKUP('W. VaR &amp; Peak Pos By Trader'!$A13,'Import Peak'!$A$3:EZ$37,EZ$1,FALSE())),0,VLOOKUP('W. VaR &amp; Peak Pos By Trader'!$A13,'Import Peak'!$A$3:EZ$37,EZ$1,FALSE()))</f>
        <v>0</v>
      </c>
      <c r="FA12" s="107" t="n">
        <f aca="false">IF(ISNA(VLOOKUP('W. VaR &amp; Peak Pos By Trader'!$A13,'Import Peak'!$A$3:FA$37,FA$1,FALSE())),0,VLOOKUP('W. VaR &amp; Peak Pos By Trader'!$A13,'Import Peak'!$A$3:FA$37,FA$1,FALSE()))</f>
        <v>0</v>
      </c>
      <c r="FB12" s="107" t="n">
        <f aca="false">IF(ISNA(VLOOKUP('W. VaR &amp; Peak Pos By Trader'!$A13,'Import Peak'!$A$3:FB$37,FB$1,FALSE())),0,VLOOKUP('W. VaR &amp; Peak Pos By Trader'!$A13,'Import Peak'!$A$3:FB$37,FB$1,FALSE()))</f>
        <v>0</v>
      </c>
      <c r="FC12" s="107" t="n">
        <f aca="false">IF(ISNA(VLOOKUP('W. VaR &amp; Peak Pos By Trader'!$A13,'Import Peak'!$A$3:FC$37,FC$1,FALSE())),0,VLOOKUP('W. VaR &amp; Peak Pos By Trader'!$A13,'Import Peak'!$A$3:FC$37,FC$1,FALSE()))</f>
        <v>0</v>
      </c>
      <c r="FD12" s="107" t="n">
        <f aca="false">IF(ISNA(VLOOKUP('W. VaR &amp; Peak Pos By Trader'!$A13,'Import Peak'!$A$3:FD$37,FD$1,FALSE())),0,VLOOKUP('W. VaR &amp; Peak Pos By Trader'!$A13,'Import Peak'!$A$3:FD$37,FD$1,FALSE()))</f>
        <v>0</v>
      </c>
      <c r="FE12" s="107" t="n">
        <f aca="false">IF(ISNA(VLOOKUP('W. VaR &amp; Peak Pos By Trader'!$A13,'Import Peak'!$A$3:FE$37,FE$1,FALSE())),0,VLOOKUP('W. VaR &amp; Peak Pos By Trader'!$A13,'Import Peak'!$A$3:FE$37,FE$1,FALSE()))</f>
        <v>0</v>
      </c>
      <c r="FF12" s="107" t="n">
        <f aca="false">IF(ISNA(VLOOKUP('W. VaR &amp; Peak Pos By Trader'!$A13,'Import Peak'!$A$3:FF$37,FF$1,FALSE())),0,VLOOKUP('W. VaR &amp; Peak Pos By Trader'!$A13,'Import Peak'!$A$3:FF$37,FF$1,FALSE()))</f>
        <v>0</v>
      </c>
      <c r="FG12" s="107" t="n">
        <f aca="false">IF(ISNA(VLOOKUP('W. VaR &amp; Peak Pos By Trader'!$A13,'Import Peak'!$A$3:FG$37,FG$1,FALSE())),0,VLOOKUP('W. VaR &amp; Peak Pos By Trader'!$A13,'Import Peak'!$A$3:FG$37,FG$1,FALSE()))</f>
        <v>0</v>
      </c>
      <c r="FH12" s="107" t="n">
        <f aca="false">IF(ISNA(VLOOKUP('W. VaR &amp; Peak Pos By Trader'!$A13,'Import Peak'!$A$3:FH$37,FH$1,FALSE())),0,VLOOKUP('W. VaR &amp; Peak Pos By Trader'!$A13,'Import Peak'!$A$3:FH$37,FH$1,FALSE()))</f>
        <v>0</v>
      </c>
      <c r="FI12" s="107" t="n">
        <f aca="false">IF(ISNA(VLOOKUP('W. VaR &amp; Peak Pos By Trader'!$A13,'Import Peak'!$A$3:FI$37,FI$1,FALSE())),0,VLOOKUP('W. VaR &amp; Peak Pos By Trader'!$A13,'Import Peak'!$A$3:FI$37,FI$1,FALSE()))</f>
        <v>0</v>
      </c>
      <c r="FJ12" s="107" t="n">
        <f aca="false">IF(ISNA(VLOOKUP('W. VaR &amp; Peak Pos By Trader'!$A13,'Import Peak'!$A$3:FJ$37,FJ$1,FALSE())),0,VLOOKUP('W. VaR &amp; Peak Pos By Trader'!$A13,'Import Peak'!$A$3:FJ$37,FJ$1,FALSE()))</f>
        <v>0</v>
      </c>
      <c r="FK12" s="107" t="n">
        <f aca="false">IF(ISNA(VLOOKUP('W. VaR &amp; Peak Pos By Trader'!$A13,'Import Peak'!$A$3:FK$37,FK$1,FALSE())),0,VLOOKUP('W. VaR &amp; Peak Pos By Trader'!$A13,'Import Peak'!$A$3:FK$37,FK$1,FALSE()))</f>
        <v>0</v>
      </c>
      <c r="FL12" s="107" t="n">
        <f aca="false">IF(ISNA(VLOOKUP('W. VaR &amp; Peak Pos By Trader'!$A13,'Import Peak'!$A$3:FL$37,FL$1,FALSE())),0,VLOOKUP('W. VaR &amp; Peak Pos By Trader'!$A13,'Import Peak'!$A$3:FL$37,FL$1,FALSE()))</f>
        <v>0</v>
      </c>
      <c r="FM12" s="107" t="n">
        <f aca="false">IF(ISNA(VLOOKUP('W. VaR &amp; Peak Pos By Trader'!$A13,'Import Peak'!$A$3:FM$37,FM$1,FALSE())),0,VLOOKUP('W. VaR &amp; Peak Pos By Trader'!$A13,'Import Peak'!$A$3:FM$37,FM$1,FALSE()))</f>
        <v>0</v>
      </c>
      <c r="FN12" s="107" t="n">
        <f aca="false">IF(ISNA(VLOOKUP('W. VaR &amp; Peak Pos By Trader'!$A13,'Import Peak'!$A$3:FN$37,FN$1,FALSE())),0,VLOOKUP('W. VaR &amp; Peak Pos By Trader'!$A13,'Import Peak'!$A$3:FN$37,FN$1,FALSE()))</f>
        <v>0</v>
      </c>
      <c r="FO12" s="107" t="n">
        <f aca="false">IF(ISNA(VLOOKUP('W. VaR &amp; Peak Pos By Trader'!$A13,'Import Peak'!$A$3:FO$37,FO$1,FALSE())),0,VLOOKUP('W. VaR &amp; Peak Pos By Trader'!$A13,'Import Peak'!$A$3:FO$37,FO$1,FALSE()))</f>
        <v>0</v>
      </c>
      <c r="FP12" s="107" t="n">
        <f aca="false">IF(ISNA(VLOOKUP('W. VaR &amp; Peak Pos By Trader'!$A13,'Import Peak'!$A$3:FP$37,FP$1,FALSE())),0,VLOOKUP('W. VaR &amp; Peak Pos By Trader'!$A13,'Import Peak'!$A$3:FP$37,FP$1,FALSE()))</f>
        <v>0</v>
      </c>
      <c r="FQ12" s="107" t="n">
        <f aca="false">IF(ISNA(VLOOKUP('W. VaR &amp; Peak Pos By Trader'!$A13,'Import Peak'!$A$3:FQ$37,FQ$1,FALSE())),0,VLOOKUP('W. VaR &amp; Peak Pos By Trader'!$A13,'Import Peak'!$A$3:FQ$37,FQ$1,FALSE()))</f>
        <v>0</v>
      </c>
      <c r="FR12" s="107" t="n">
        <f aca="false">IF(ISNA(VLOOKUP('W. VaR &amp; Peak Pos By Trader'!$A13,'Import Peak'!$A$3:FR$37,FR$1,FALSE())),0,VLOOKUP('W. VaR &amp; Peak Pos By Trader'!$A13,'Import Peak'!$A$3:FR$37,FR$1,FALSE()))</f>
        <v>0</v>
      </c>
      <c r="FS12" s="107" t="n">
        <f aca="false">IF(ISNA(VLOOKUP('W. VaR &amp; Peak Pos By Trader'!$A13,'Import Peak'!$A$3:FS$37,FS$1,FALSE())),0,VLOOKUP('W. VaR &amp; Peak Pos By Trader'!$A13,'Import Peak'!$A$3:FS$37,FS$1,FALSE()))</f>
        <v>0</v>
      </c>
      <c r="FT12" s="107" t="n">
        <f aca="false">IF(ISNA(VLOOKUP('W. VaR &amp; Peak Pos By Trader'!$A13,'Import Peak'!$A$3:FT$37,FT$1,FALSE())),0,VLOOKUP('W. VaR &amp; Peak Pos By Trader'!$A13,'Import Peak'!$A$3:FT$37,FT$1,FALSE()))</f>
        <v>0</v>
      </c>
      <c r="FU12" s="107" t="n">
        <f aca="false">IF(ISNA(VLOOKUP('W. VaR &amp; Peak Pos By Trader'!$A13,'Import Peak'!$A$3:FU$37,FU$1,FALSE())),0,VLOOKUP('W. VaR &amp; Peak Pos By Trader'!$A13,'Import Peak'!$A$3:FU$37,FU$1,FALSE()))</f>
        <v>0</v>
      </c>
      <c r="FV12" s="0" t="n">
        <f aca="false">IF(ISNA(VLOOKUP('W. VaR &amp; Peak Pos By Trader'!$A13,'Import Peak'!$A$3:FV$37,FV$1,FALSE())),0,VLOOKUP('W. VaR &amp; Peak Pos By Trader'!$A13,'Import Peak'!$A$3:FV$37,FV$1,FALSE()))</f>
        <v>0</v>
      </c>
      <c r="FW12" s="0" t="n">
        <f aca="false">IF(ISNA(VLOOKUP('W. VaR &amp; Peak Pos By Trader'!$A13,'Import Peak'!$A$3:FW$37,FW$1,FALSE())),0,VLOOKUP('W. VaR &amp; Peak Pos By Trader'!$A13,'Import Peak'!$A$3:FW$37,FW$1,FALSE()))</f>
        <v>0</v>
      </c>
      <c r="FX12" s="0" t="n">
        <f aca="false">IF(ISNA(VLOOKUP('W. VaR &amp; Peak Pos By Trader'!$A13,'Import Peak'!$A$3:FX$37,FX$1,FALSE())),0,VLOOKUP('W. VaR &amp; Peak Pos By Trader'!$A13,'Import Peak'!$A$3:FX$37,FX$1,FALSE()))</f>
        <v>0</v>
      </c>
      <c r="FY12" s="0" t="n">
        <f aca="false">IF(ISNA(VLOOKUP('W. VaR &amp; Peak Pos By Trader'!$A13,'Import Peak'!$A$3:FY$37,FY$1,FALSE())),0,VLOOKUP('W. VaR &amp; Peak Pos By Trader'!$A13,'Import Peak'!$A$3:FY$37,FY$1,FALSE()))</f>
        <v>0</v>
      </c>
      <c r="FZ12" s="0" t="n">
        <f aca="false">IF(ISNA(VLOOKUP('W. VaR &amp; Peak Pos By Trader'!$A13,'Import Peak'!$A$3:FZ$37,FZ$1,FALSE())),0,VLOOKUP('W. VaR &amp; Peak Pos By Trader'!$A13,'Import Peak'!$A$3:FZ$37,FZ$1,FALSE()))</f>
        <v>0</v>
      </c>
      <c r="GA12" s="0" t="n">
        <f aca="false">IF(ISNA(VLOOKUP('W. VaR &amp; Peak Pos By Trader'!$A13,'Import Peak'!$A$3:GA$37,GA$1,FALSE())),0,VLOOKUP('W. VaR &amp; Peak Pos By Trader'!$A13,'Import Peak'!$A$3:GA$37,GA$1,FALSE()))</f>
        <v>0</v>
      </c>
      <c r="GB12" s="0" t="n">
        <f aca="false">IF(ISNA(VLOOKUP('W. VaR &amp; Peak Pos By Trader'!$A13,'Import Peak'!$A$3:GB$37,GB$1,FALSE())),0,VLOOKUP('W. VaR &amp; Peak Pos By Trader'!$A13,'Import Peak'!$A$3:GB$37,GB$1,FALSE()))</f>
        <v>0</v>
      </c>
      <c r="GC12" s="0" t="n">
        <f aca="false">IF(ISNA(VLOOKUP('W. VaR &amp; Peak Pos By Trader'!$A13,'Import Peak'!$A$3:GC$37,GC$1,FALSE())),0,VLOOKUP('W. VaR &amp; Peak Pos By Trader'!$A13,'Import Peak'!$A$3:GC$37,GC$1,FALSE()))</f>
        <v>0</v>
      </c>
      <c r="GD12" s="0" t="n">
        <f aca="false">IF(ISNA(VLOOKUP('W. VaR &amp; Peak Pos By Trader'!$A13,'Import Peak'!$A$3:GD$37,GD$1,FALSE())),0,VLOOKUP('W. VaR &amp; Peak Pos By Trader'!$A13,'Import Peak'!$A$3:GD$37,GD$1,FALSE()))</f>
        <v>0</v>
      </c>
      <c r="GE12" s="0" t="n">
        <f aca="false">IF(ISNA(VLOOKUP('W. VaR &amp; Peak Pos By Trader'!$A13,'Import Peak'!$A$3:GE$37,GE$1,FALSE())),0,VLOOKUP('W. VaR &amp; Peak Pos By Trader'!$A13,'Import Peak'!$A$3:GE$37,GE$1,FALSE()))</f>
        <v>0</v>
      </c>
      <c r="GF12" s="0" t="n">
        <f aca="false">IF(ISNA(VLOOKUP('W. VaR &amp; Peak Pos By Trader'!$A13,'Import Peak'!$A$3:GF$37,GF$1,FALSE())),0,VLOOKUP('W. VaR &amp; Peak Pos By Trader'!$A13,'Import Peak'!$A$3:GF$37,GF$1,FALSE()))</f>
        <v>0</v>
      </c>
      <c r="GG12" s="0" t="n">
        <f aca="false">IF(ISNA(VLOOKUP('W. VaR &amp; Peak Pos By Trader'!$A13,'Import Peak'!$A$3:GG$37,GG$1,FALSE())),0,VLOOKUP('W. VaR &amp; Peak Pos By Trader'!$A13,'Import Peak'!$A$3:GG$37,GG$1,FALSE()))</f>
        <v>0</v>
      </c>
      <c r="GH12" s="0" t="n">
        <f aca="false">IF(ISNA(VLOOKUP('W. VaR &amp; Peak Pos By Trader'!$A13,'Import Peak'!$A$3:GH$37,GH$1,FALSE())),0,VLOOKUP('W. VaR &amp; Peak Pos By Trader'!$A13,'Import Peak'!$A$3:GH$37,GH$1,FALSE()))</f>
        <v>0</v>
      </c>
      <c r="GI12" s="0" t="n">
        <f aca="false">IF(ISNA(VLOOKUP('W. VaR &amp; Peak Pos By Trader'!$A13,'Import Peak'!$A$3:GI$37,GI$1,FALSE())),0,VLOOKUP('W. VaR &amp; Peak Pos By Trader'!$A13,'Import Peak'!$A$3:GI$37,GI$1,FALSE()))</f>
        <v>0</v>
      </c>
      <c r="GJ12" s="0" t="n">
        <f aca="false">IF(ISNA(VLOOKUP('W. VaR &amp; Peak Pos By Trader'!$A13,'Import Peak'!$A$3:GJ$37,GJ$1,FALSE())),0,VLOOKUP('W. VaR &amp; Peak Pos By Trader'!$A13,'Import Peak'!$A$3:GJ$37,GJ$1,FALSE()))</f>
        <v>0</v>
      </c>
      <c r="GK12" s="0" t="n">
        <f aca="false">IF(ISNA(VLOOKUP('W. VaR &amp; Peak Pos By Trader'!$A13,'Import Peak'!$A$3:GK$37,GK$1,FALSE())),0,VLOOKUP('W. VaR &amp; Peak Pos By Trader'!$A13,'Import Peak'!$A$3:GK$37,GK$1,FALSE()))</f>
        <v>0</v>
      </c>
      <c r="GL12" s="0" t="n">
        <f aca="false">IF(ISNA(VLOOKUP('W. VaR &amp; Peak Pos By Trader'!$A13,'Import Peak'!$A$3:GL$37,GL$1,FALSE())),0,VLOOKUP('W. VaR &amp; Peak Pos By Trader'!$A13,'Import Peak'!$A$3:GL$37,GL$1,FALSE()))</f>
        <v>0</v>
      </c>
      <c r="GM12" s="0" t="n">
        <f aca="false">IF(ISNA(VLOOKUP('W. VaR &amp; Peak Pos By Trader'!$A13,'Import Peak'!$A$3:GM$37,GM$1,FALSE())),0,VLOOKUP('W. VaR &amp; Peak Pos By Trader'!$A13,'Import Peak'!$A$3:GM$37,GM$1,FALSE()))</f>
        <v>0</v>
      </c>
      <c r="GN12" s="0" t="n">
        <f aca="false">IF(ISNA(VLOOKUP('W. VaR &amp; Peak Pos By Trader'!$A13,'Import Peak'!$A$3:GN$37,GN$1,FALSE())),0,VLOOKUP('W. VaR &amp; Peak Pos By Trader'!$A13,'Import Peak'!$A$3:GN$37,GN$1,FALSE()))</f>
        <v>0</v>
      </c>
      <c r="GO12" s="0" t="n">
        <f aca="false">IF(ISNA(VLOOKUP('W. VaR &amp; Peak Pos By Trader'!$A13,'Import Peak'!$A$3:GO$37,GO$1,FALSE())),0,VLOOKUP('W. VaR &amp; Peak Pos By Trader'!$A13,'Import Peak'!$A$3:GO$37,GO$1,FALSE()))</f>
        <v>0</v>
      </c>
      <c r="GP12" s="0" t="n">
        <f aca="false">IF(ISNA(VLOOKUP('W. VaR &amp; Peak Pos By Trader'!$A13,'Import Peak'!$A$3:GP$37,GP$1,FALSE())),0,VLOOKUP('W. VaR &amp; Peak Pos By Trader'!$A13,'Import Peak'!$A$3:GP$37,GP$1,FALSE()))</f>
        <v>0</v>
      </c>
      <c r="GQ12" s="0" t="n">
        <f aca="false">IF(ISNA(VLOOKUP('W. VaR &amp; Peak Pos By Trader'!$A13,'Import Peak'!$A$3:GQ$37,GQ$1,FALSE())),0,VLOOKUP('W. VaR &amp; Peak Pos By Trader'!$A13,'Import Peak'!$A$3:GQ$37,GQ$1,FALSE()))</f>
        <v>0</v>
      </c>
      <c r="GR12" s="0" t="n">
        <f aca="false">IF(ISNA(VLOOKUP('W. VaR &amp; Peak Pos By Trader'!$A13,'Import Peak'!$A$3:GR$37,GR$1,FALSE())),0,VLOOKUP('W. VaR &amp; Peak Pos By Trader'!$A13,'Import Peak'!$A$3:GR$37,GR$1,FALSE()))</f>
        <v>0</v>
      </c>
      <c r="GS12" s="0" t="n">
        <f aca="false">IF(ISNA(VLOOKUP('W. VaR &amp; Peak Pos By Trader'!$A13,'Import Peak'!$A$3:GS$37,GS$1,FALSE())),0,VLOOKUP('W. VaR &amp; Peak Pos By Trader'!$A13,'Import Peak'!$A$3:GS$37,GS$1,FALSE()))</f>
        <v>0</v>
      </c>
      <c r="GT12" s="0" t="n">
        <f aca="false">IF(ISNA(VLOOKUP('W. VaR &amp; Peak Pos By Trader'!$A13,'Import Peak'!$A$3:GT$37,GT$1,FALSE())),0,VLOOKUP('W. VaR &amp; Peak Pos By Trader'!$A13,'Import Peak'!$A$3:GT$37,GT$1,FALSE()))</f>
        <v>0</v>
      </c>
      <c r="GU12" s="0" t="n">
        <f aca="false">IF(ISNA(VLOOKUP('W. VaR &amp; Peak Pos By Trader'!$A13,'Import Peak'!$A$3:GU$37,GU$1,FALSE())),0,VLOOKUP('W. VaR &amp; Peak Pos By Trader'!$A13,'Import Peak'!$A$3:GU$37,GU$1,FALSE()))</f>
        <v>0</v>
      </c>
      <c r="GV12" s="0" t="n">
        <f aca="false">IF(ISNA(VLOOKUP('W. VaR &amp; Peak Pos By Trader'!$A13,'Import Peak'!$A$3:GV$37,GV$1,FALSE())),0,VLOOKUP('W. VaR &amp; Peak Pos By Trader'!$A13,'Import Peak'!$A$3:GV$37,GV$1,FALSE()))</f>
        <v>0</v>
      </c>
      <c r="GW12" s="0" t="n">
        <f aca="false">IF(ISNA(VLOOKUP('W. VaR &amp; Peak Pos By Trader'!$A13,'Import Peak'!$A$3:GW$37,GW$1,FALSE())),0,VLOOKUP('W. VaR &amp; Peak Pos By Trader'!$A13,'Import Peak'!$A$3:GW$37,GW$1,FALSE()))</f>
        <v>0</v>
      </c>
      <c r="GX12" s="0" t="n">
        <f aca="false">IF(ISNA(VLOOKUP('W. VaR &amp; Peak Pos By Trader'!$A13,'Import Peak'!$A$3:GX$37,GX$1,FALSE())),0,VLOOKUP('W. VaR &amp; Peak Pos By Trader'!$A13,'Import Peak'!$A$3:GX$37,GX$1,FALSE()))</f>
        <v>0</v>
      </c>
      <c r="GY12" s="0" t="n">
        <f aca="false">IF(ISNA(VLOOKUP('W. VaR &amp; Peak Pos By Trader'!$A13,'Import Peak'!$A$3:GY$37,GY$1,FALSE())),0,VLOOKUP('W. VaR &amp; Peak Pos By Trader'!$A13,'Import Peak'!$A$3:GY$37,GY$1,FALSE()))</f>
        <v>0</v>
      </c>
      <c r="GZ12" s="0" t="n">
        <f aca="false">IF(ISNA(VLOOKUP('W. VaR &amp; Peak Pos By Trader'!$A13,'Import Peak'!$A$3:GZ$37,GZ$1,FALSE())),0,VLOOKUP('W. VaR &amp; Peak Pos By Trader'!$A13,'Import Peak'!$A$3:GZ$37,GZ$1,FALSE()))</f>
        <v>0</v>
      </c>
      <c r="HA12" s="0" t="n">
        <f aca="false">IF(ISNA(VLOOKUP('W. VaR &amp; Peak Pos By Trader'!$A13,'Import Peak'!$A$3:HA$37,HA$1,FALSE())),0,VLOOKUP('W. VaR &amp; Peak Pos By Trader'!$A13,'Import Peak'!$A$3:HA$37,HA$1,FALSE()))</f>
        <v>0</v>
      </c>
      <c r="HB12" s="0" t="n">
        <f aca="false">IF(ISNA(VLOOKUP('W. VaR &amp; Peak Pos By Trader'!$A13,'Import Peak'!$A$3:HB$37,HB$1,FALSE())),0,VLOOKUP('W. VaR &amp; Peak Pos By Trader'!$A13,'Import Peak'!$A$3:HB$37,HB$1,FALSE()))</f>
        <v>0</v>
      </c>
      <c r="HC12" s="0" t="n">
        <f aca="false">IF(ISNA(VLOOKUP('W. VaR &amp; Peak Pos By Trader'!$A13,'Import Peak'!$A$3:HC$37,HC$1,FALSE())),0,VLOOKUP('W. VaR &amp; Peak Pos By Trader'!$A13,'Import Peak'!$A$3:HC$37,HC$1,FALSE()))</f>
        <v>0</v>
      </c>
      <c r="HD12" s="0" t="n">
        <f aca="false">IF(ISNA(VLOOKUP('W. VaR &amp; Peak Pos By Trader'!$A13,'Import Peak'!$A$3:HD$37,HD$1,FALSE())),0,VLOOKUP('W. VaR &amp; Peak Pos By Trader'!$A13,'Import Peak'!$A$3:HD$37,HD$1,FALSE()))</f>
        <v>0</v>
      </c>
      <c r="HE12" s="0" t="n">
        <f aca="false">IF(ISNA(VLOOKUP('W. VaR &amp; Peak Pos By Trader'!$A13,'Import Peak'!$A$3:HE$37,HE$1,FALSE())),0,VLOOKUP('W. VaR &amp; Peak Pos By Trader'!$A13,'Import Peak'!$A$3:HE$37,HE$1,FALSE()))</f>
        <v>0</v>
      </c>
      <c r="HF12" s="0" t="n">
        <f aca="false">IF(ISNA(VLOOKUP('W. VaR &amp; Peak Pos By Trader'!$A13,'Import Peak'!$A$3:HF$37,HF$1,FALSE())),0,VLOOKUP('W. VaR &amp; Peak Pos By Trader'!$A13,'Import Peak'!$A$3:HF$37,HF$1,FALSE()))</f>
        <v>0</v>
      </c>
      <c r="HG12" s="0" t="n">
        <f aca="false">IF(ISNA(VLOOKUP('W. VaR &amp; Peak Pos By Trader'!$A13,'Import Peak'!$A$3:HG$37,HG$1,FALSE())),0,VLOOKUP('W. VaR &amp; Peak Pos By Trader'!$A13,'Import Peak'!$A$3:HG$37,HG$1,FALSE()))</f>
        <v>0</v>
      </c>
      <c r="HH12" s="0" t="n">
        <f aca="false">IF(ISNA(VLOOKUP('W. VaR &amp; Peak Pos By Trader'!$A13,'Import Peak'!$A$3:HH$37,HH$1,FALSE())),0,VLOOKUP('W. VaR &amp; Peak Pos By Trader'!$A13,'Import Peak'!$A$3:HH$37,HH$1,FALSE()))</f>
        <v>0</v>
      </c>
      <c r="HI12" s="0" t="n">
        <f aca="false">IF(ISNA(VLOOKUP('W. VaR &amp; Peak Pos By Trader'!$A13,'Import Peak'!$A$3:HI$37,HI$1,FALSE())),0,VLOOKUP('W. VaR &amp; Peak Pos By Trader'!$A13,'Import Peak'!$A$3:HI$37,HI$1,FALSE()))</f>
        <v>0</v>
      </c>
      <c r="HJ12" s="0" t="n">
        <f aca="false">IF(ISNA(VLOOKUP('W. VaR &amp; Peak Pos By Trader'!$A13,'Import Peak'!$A$3:HJ$37,HJ$1,FALSE())),0,VLOOKUP('W. VaR &amp; Peak Pos By Trader'!$A13,'Import Peak'!$A$3:HJ$37,HJ$1,FALSE()))</f>
        <v>0</v>
      </c>
      <c r="HK12" s="0" t="n">
        <f aca="false">IF(ISNA(VLOOKUP('W. VaR &amp; Peak Pos By Trader'!$A13,'Import Peak'!$A$3:HK$37,HK$1,FALSE())),0,VLOOKUP('W. VaR &amp; Peak Pos By Trader'!$A13,'Import Peak'!$A$3:HK$37,HK$1,FALSE()))</f>
        <v>0</v>
      </c>
      <c r="HL12" s="0" t="n">
        <f aca="false">IF(ISNA(VLOOKUP('W. VaR &amp; Peak Pos By Trader'!$A13,'Import Peak'!$A$3:HL$37,HL$1,FALSE())),0,VLOOKUP('W. VaR &amp; Peak Pos By Trader'!$A13,'Import Peak'!$A$3:HL$37,HL$1,FALSE()))</f>
        <v>0</v>
      </c>
      <c r="HM12" s="0" t="n">
        <f aca="false">IF(ISNA(VLOOKUP('W. VaR &amp; Peak Pos By Trader'!$A13,'Import Peak'!$A$3:HM$37,HM$1,FALSE())),0,VLOOKUP('W. VaR &amp; Peak Pos By Trader'!$A13,'Import Peak'!$A$3:HM$37,HM$1,FALSE()))</f>
        <v>0</v>
      </c>
      <c r="HN12" s="0" t="n">
        <f aca="false">IF(ISNA(VLOOKUP('W. VaR &amp; Peak Pos By Trader'!$A13,'Import Peak'!$A$3:HN$37,HN$1,FALSE())),0,VLOOKUP('W. VaR &amp; Peak Pos By Trader'!$A13,'Import Peak'!$A$3:HN$37,HN$1,FALSE()))</f>
        <v>0</v>
      </c>
      <c r="HO12" s="0" t="n">
        <f aca="false">IF(ISNA(VLOOKUP('W. VaR &amp; Peak Pos By Trader'!$A13,'Import Peak'!$A$3:HO$37,HO$1,FALSE())),0,VLOOKUP('W. VaR &amp; Peak Pos By Trader'!$A13,'Import Peak'!$A$3:HO$37,HO$1,FALSE()))</f>
        <v>0</v>
      </c>
      <c r="HP12" s="0" t="n">
        <f aca="false">IF(ISNA(VLOOKUP('W. VaR &amp; Peak Pos By Trader'!$A13,'Import Peak'!$A$3:HP$37,HP$1,FALSE())),0,VLOOKUP('W. VaR &amp; Peak Pos By Trader'!$A13,'Import Peak'!$A$3:HP$37,HP$1,FALSE()))</f>
        <v>0</v>
      </c>
      <c r="HQ12" s="0" t="n">
        <f aca="false">IF(ISNA(VLOOKUP('W. VaR &amp; Peak Pos By Trader'!$A13,'Import Peak'!$A$3:HQ$37,HQ$1,FALSE())),0,VLOOKUP('W. VaR &amp; Peak Pos By Trader'!$A13,'Import Peak'!$A$3:HQ$37,HQ$1,FALSE()))</f>
        <v>0</v>
      </c>
      <c r="HR12" s="0" t="n">
        <f aca="false">IF(ISNA(VLOOKUP('W. VaR &amp; Peak Pos By Trader'!$A13,'Import Peak'!$A$3:HR$37,HR$1,FALSE())),0,VLOOKUP('W. VaR &amp; Peak Pos By Trader'!$A13,'Import Peak'!$A$3:HR$37,HR$1,FALSE()))</f>
        <v>0</v>
      </c>
      <c r="HS12" s="0" t="n">
        <f aca="false">IF(ISNA(VLOOKUP('W. VaR &amp; Peak Pos By Trader'!$A13,'Import Peak'!$A$3:HS$37,HS$1,FALSE())),0,VLOOKUP('W. VaR &amp; Peak Pos By Trader'!$A13,'Import Peak'!$A$3:HS$37,HS$1,FALSE()))</f>
        <v>0</v>
      </c>
      <c r="HT12" s="0" t="n">
        <f aca="false">IF(ISNA(VLOOKUP('W. VaR &amp; Peak Pos By Trader'!$A13,'Import Peak'!$A$3:HT$37,HT$1,FALSE())),0,VLOOKUP('W. VaR &amp; Peak Pos By Trader'!$A13,'Import Peak'!$A$3:HT$37,HT$1,FALSE()))</f>
        <v>0</v>
      </c>
      <c r="HU12" s="0" t="n">
        <f aca="false">IF(ISNA(VLOOKUP('W. VaR &amp; Peak Pos By Trader'!$A13,'Import Peak'!$A$3:HU$37,HU$1,FALSE())),0,VLOOKUP('W. VaR &amp; Peak Pos By Trader'!$A13,'Import Peak'!$A$3:HU$37,HU$1,FALSE()))</f>
        <v>0</v>
      </c>
      <c r="HV12" s="0" t="n">
        <f aca="false">IF(ISNA(VLOOKUP('W. VaR &amp; Peak Pos By Trader'!$A13,'Import Peak'!$A$3:HV$37,HV$1,FALSE())),0,VLOOKUP('W. VaR &amp; Peak Pos By Trader'!$A13,'Import Peak'!$A$3:HV$37,HV$1,FALSE()))</f>
        <v>0</v>
      </c>
      <c r="HW12" s="0" t="n">
        <f aca="false">IF(ISNA(VLOOKUP('W. VaR &amp; Peak Pos By Trader'!$A13,'Import Peak'!$A$3:HW$37,HW$1,FALSE())),0,VLOOKUP('W. VaR &amp; Peak Pos By Trader'!$A13,'Import Peak'!$A$3:HW$37,HW$1,FALSE()))</f>
        <v>0</v>
      </c>
      <c r="HX12" s="0" t="n">
        <f aca="false">IF(ISNA(VLOOKUP('W. VaR &amp; Peak Pos By Trader'!$A13,'Import Peak'!$A$3:HX$37,HX$1,FALSE())),0,VLOOKUP('W. VaR &amp; Peak Pos By Trader'!$A13,'Import Peak'!$A$3:HX$37,HX$1,FALSE()))</f>
        <v>0</v>
      </c>
      <c r="HY12" s="0" t="n">
        <f aca="false">IF(ISNA(VLOOKUP('W. VaR &amp; Peak Pos By Trader'!$A13,'Import Peak'!$A$3:HY$37,HY$1,FALSE())),0,VLOOKUP('W. VaR &amp; Peak Pos By Trader'!$A13,'Import Peak'!$A$3:HY$37,HY$1,FALSE()))</f>
        <v>0</v>
      </c>
      <c r="HZ12" s="0" t="n">
        <f aca="false">IF(ISNA(VLOOKUP('W. VaR &amp; Peak Pos By Trader'!$A13,'Import Peak'!$A$3:HZ$37,HZ$1,FALSE())),0,VLOOKUP('W. VaR &amp; Peak Pos By Trader'!$A13,'Import Peak'!$A$3:HZ$37,HZ$1,FALSE()))</f>
        <v>0</v>
      </c>
      <c r="IA12" s="0" t="n">
        <f aca="false">IF(ISNA(VLOOKUP('W. VaR &amp; Peak Pos By Trader'!$A13,'Import Peak'!$A$3:IA$37,IA$1,FALSE())),0,VLOOKUP('W. VaR &amp; Peak Pos By Trader'!$A13,'Import Peak'!$A$3:IA$37,IA$1,FALSE()))</f>
        <v>0</v>
      </c>
      <c r="IB12" s="0" t="n">
        <f aca="false">IF(ISNA(VLOOKUP('W. VaR &amp; Peak Pos By Trader'!$A13,'Import Peak'!$A$3:IB$37,IB$1,FALSE())),0,VLOOKUP('W. VaR &amp; Peak Pos By Trader'!$A13,'Import Peak'!$A$3:IB$37,IB$1,FALSE()))</f>
        <v>0</v>
      </c>
      <c r="IC12" s="0" t="n">
        <f aca="false">IF(ISNA(VLOOKUP('W. VaR &amp; Peak Pos By Trader'!$A13,'Import Peak'!$A$3:IC$37,IC$1,FALSE())),0,VLOOKUP('W. VaR &amp; Peak Pos By Trader'!$A13,'Import Peak'!$A$3:IC$37,IC$1,FALSE()))</f>
        <v>0</v>
      </c>
    </row>
    <row r="13" customFormat="false" ht="18" hidden="false" customHeight="false" outlineLevel="0" collapsed="false">
      <c r="A13" s="104" t="s">
        <v>13</v>
      </c>
      <c r="B13" s="107" t="n">
        <f aca="false">IF(ISNA(VLOOKUP('W. VaR &amp; Peak Pos By Trader'!$A25,'Import Peak'!$A$3:B$37,B$1,FALSE())),0,VLOOKUP('W. VaR &amp; Peak Pos By Trader'!$A25,'Import Peak'!$A$3:B$37,B$1,FALSE()))</f>
        <v>0</v>
      </c>
      <c r="C13" s="107" t="n">
        <f aca="false">IF(ISNA(VLOOKUP('W. VaR &amp; Peak Pos By Trader'!$A25,'Import Peak'!$A$3:C$37,C$1,FALSE())),0,VLOOKUP('W. VaR &amp; Peak Pos By Trader'!$A25,'Import Peak'!$A$3:C$37,C$1,FALSE()))</f>
        <v>0</v>
      </c>
      <c r="D13" s="107" t="n">
        <f aca="false">IF(ISNA(VLOOKUP('W. VaR &amp; Peak Pos By Trader'!$A25,'Import Peak'!$A$3:D$37,D$1,FALSE())),0,VLOOKUP('W. VaR &amp; Peak Pos By Trader'!$A25,'Import Peak'!$A$3:D$37,D$1,FALSE()))</f>
        <v>0</v>
      </c>
      <c r="E13" s="107" t="n">
        <f aca="false">IF(ISNA(VLOOKUP('W. VaR &amp; Peak Pos By Trader'!$A25,'Import Peak'!$A$3:E$37,E$1,FALSE())),0,VLOOKUP('W. VaR &amp; Peak Pos By Trader'!$A25,'Import Peak'!$A$3:E$37,E$1,FALSE()))</f>
        <v>0</v>
      </c>
      <c r="F13" s="107" t="n">
        <f aca="false">IF(ISNA(VLOOKUP('W. VaR &amp; Peak Pos By Trader'!$A25,'Import Peak'!$A$3:F$37,F$1,FALSE())),0,VLOOKUP('W. VaR &amp; Peak Pos By Trader'!$A25,'Import Peak'!$A$3:F$37,F$1,FALSE()))</f>
        <v>0</v>
      </c>
      <c r="G13" s="107" t="n">
        <f aca="false">IF(ISNA(VLOOKUP('W. VaR &amp; Peak Pos By Trader'!$A25,'Import Peak'!$A$3:G$37,G$1,FALSE())),0,VLOOKUP('W. VaR &amp; Peak Pos By Trader'!$A25,'Import Peak'!$A$3:G$37,G$1,FALSE()))</f>
        <v>0</v>
      </c>
      <c r="H13" s="107" t="n">
        <f aca="false">IF(ISNA(VLOOKUP('W. VaR &amp; Peak Pos By Trader'!$A25,'Import Peak'!$A$3:H$37,H$1,FALSE())),0,VLOOKUP('W. VaR &amp; Peak Pos By Trader'!$A25,'Import Peak'!$A$3:H$37,H$1,FALSE()))</f>
        <v>-2907129.74346667</v>
      </c>
      <c r="I13" s="107" t="n">
        <f aca="false">IF(ISNA(VLOOKUP('W. VaR &amp; Peak Pos By Trader'!$A25,'Import Peak'!$A$3:I$37,I$1,FALSE())),0,VLOOKUP('W. VaR &amp; Peak Pos By Trader'!$A25,'Import Peak'!$A$3:I$37,I$1,FALSE()))</f>
        <v>4458.5921</v>
      </c>
      <c r="J13" s="107" t="n">
        <f aca="false">IF(ISNA(VLOOKUP('W. VaR &amp; Peak Pos By Trader'!$A25,'Import Peak'!$A$3:J$37,J$1,FALSE())),0,VLOOKUP('W. VaR &amp; Peak Pos By Trader'!$A25,'Import Peak'!$A$3:J$37,J$1,FALSE()))</f>
        <v>1295557.0152</v>
      </c>
      <c r="K13" s="107" t="n">
        <f aca="false">IF(ISNA(VLOOKUP('W. VaR &amp; Peak Pos By Trader'!$A25,'Import Peak'!$A$3:K$37,K$1,FALSE())),0,VLOOKUP('W. VaR &amp; Peak Pos By Trader'!$A25,'Import Peak'!$A$3:K$37,K$1,FALSE()))</f>
        <v>-2509.695</v>
      </c>
      <c r="L13" s="107" t="n">
        <f aca="false">IF(ISNA(VLOOKUP('W. VaR &amp; Peak Pos By Trader'!$A25,'Import Peak'!$A$3:L$37,L$1,FALSE())),0,VLOOKUP('W. VaR &amp; Peak Pos By Trader'!$A25,'Import Peak'!$A$3:L$37,L$1,FALSE()))</f>
        <v>-2773.8133</v>
      </c>
      <c r="M13" s="107" t="n">
        <f aca="false">IF(ISNA(VLOOKUP('W. VaR &amp; Peak Pos By Trader'!$A25,'Import Peak'!$A$3:M$37,M$1,FALSE())),0,VLOOKUP('W. VaR &amp; Peak Pos By Trader'!$A25,'Import Peak'!$A$3:M$37,M$1,FALSE()))</f>
        <v>265090.9038</v>
      </c>
      <c r="N13" s="107" t="n">
        <f aca="false">IF(ISNA(VLOOKUP('W. VaR &amp; Peak Pos By Trader'!$A25,'Import Peak'!$A$3:N$37,N$1,FALSE())),0,VLOOKUP('W. VaR &amp; Peak Pos By Trader'!$A25,'Import Peak'!$A$3:N$37,N$1,FALSE()))</f>
        <v>273419.8334</v>
      </c>
      <c r="O13" s="107" t="n">
        <f aca="false">IF(ISNA(VLOOKUP('W. VaR &amp; Peak Pos By Trader'!$A25,'Import Peak'!$A$3:O$37,O$1,FALSE())),0,VLOOKUP('W. VaR &amp; Peak Pos By Trader'!$A25,'Import Peak'!$A$3:O$37,O$1,FALSE()))</f>
        <v>264095.0182</v>
      </c>
      <c r="P13" s="107" t="n">
        <f aca="false">IF(ISNA(VLOOKUP('W. VaR &amp; Peak Pos By Trader'!$A25,'Import Peak'!$A$3:P$37,P$1,FALSE())),0,VLOOKUP('W. VaR &amp; Peak Pos By Trader'!$A25,'Import Peak'!$A$3:P$37,P$1,FALSE()))</f>
        <v>-50135.5197</v>
      </c>
      <c r="Q13" s="107" t="n">
        <f aca="false">IF(ISNA(VLOOKUP('W. VaR &amp; Peak Pos By Trader'!$A25,'Import Peak'!$A$3:Q$37,Q$1,FALSE())),0,VLOOKUP('W. VaR &amp; Peak Pos By Trader'!$A25,'Import Peak'!$A$3:Q$37,Q$1,FALSE()))</f>
        <v>-50027.9718</v>
      </c>
      <c r="R13" s="107" t="n">
        <f aca="false">IF(ISNA(VLOOKUP('W. VaR &amp; Peak Pos By Trader'!$A25,'Import Peak'!$A$3:R$37,R$1,FALSE())),0,VLOOKUP('W. VaR &amp; Peak Pos By Trader'!$A25,'Import Peak'!$A$3:R$37,R$1,FALSE()))</f>
        <v>-48307.8317</v>
      </c>
      <c r="S13" s="107" t="n">
        <f aca="false">IF(ISNA(VLOOKUP('W. VaR &amp; Peak Pos By Trader'!$A25,'Import Peak'!$A$3:S$37,S$1,FALSE())),0,VLOOKUP('W. VaR &amp; Peak Pos By Trader'!$A25,'Import Peak'!$A$3:S$37,S$1,FALSE()))</f>
        <v>270570.8146</v>
      </c>
      <c r="T13" s="107" t="n">
        <f aca="false">IF(ISNA(VLOOKUP('W. VaR &amp; Peak Pos By Trader'!$A25,'Import Peak'!$A$3:T$37,T$1,FALSE())),0,VLOOKUP('W. VaR &amp; Peak Pos By Trader'!$A25,'Import Peak'!$A$3:T$37,T$1,FALSE()))</f>
        <v>261173.1703</v>
      </c>
      <c r="U13" s="107" t="n">
        <f aca="false">IF(ISNA(VLOOKUP('W. VaR &amp; Peak Pos By Trader'!$A25,'Import Peak'!$A$3:U$37,U$1,FALSE())),0,VLOOKUP('W. VaR &amp; Peak Pos By Trader'!$A25,'Import Peak'!$A$3:U$37,U$1,FALSE()))</f>
        <v>269186.5033</v>
      </c>
      <c r="V13" s="107" t="n">
        <f aca="false">IF(ISNA(VLOOKUP('W. VaR &amp; Peak Pos By Trader'!$A25,'Import Peak'!$A$3:V$37,V$1,FALSE())),0,VLOOKUP('W. VaR &amp; Peak Pos By Trader'!$A25,'Import Peak'!$A$3:V$37,V$1,FALSE()))</f>
        <v>251073.0362</v>
      </c>
      <c r="W13" s="107" t="n">
        <f aca="false">IF(ISNA(VLOOKUP('W. VaR &amp; Peak Pos By Trader'!$A25,'Import Peak'!$A$3:W$37,W$1,FALSE())),0,VLOOKUP('W. VaR &amp; Peak Pos By Trader'!$A25,'Import Peak'!$A$3:W$37,W$1,FALSE()))</f>
        <v>226092.1548</v>
      </c>
      <c r="X13" s="107" t="n">
        <f aca="false">IF(ISNA(VLOOKUP('W. VaR &amp; Peak Pos By Trader'!$A25,'Import Peak'!$A$3:X$37,X$1,FALSE())),0,VLOOKUP('W. VaR &amp; Peak Pos By Trader'!$A25,'Import Peak'!$A$3:X$37,X$1,FALSE()))</f>
        <v>249609.1862</v>
      </c>
      <c r="Y13" s="107" t="n">
        <f aca="false">IF(ISNA(VLOOKUP('W. VaR &amp; Peak Pos By Trader'!$A25,'Import Peak'!$A$3:Y$37,Y$1,FALSE())),0,VLOOKUP('W. VaR &amp; Peak Pos By Trader'!$A25,'Import Peak'!$A$3:Y$37,Y$1,FALSE()))</f>
        <v>240774.571</v>
      </c>
      <c r="Z13" s="107" t="n">
        <f aca="false">IF(ISNA(VLOOKUP('W. VaR &amp; Peak Pos By Trader'!$A25,'Import Peak'!$A$3:Z$37,Z$1,FALSE())),0,VLOOKUP('W. VaR &amp; Peak Pos By Trader'!$A25,'Import Peak'!$A$3:Z$37,Z$1,FALSE()))</f>
        <v>247992.0358</v>
      </c>
      <c r="AA13" s="107" t="n">
        <f aca="false">IF(ISNA(VLOOKUP('W. VaR &amp; Peak Pos By Trader'!$A25,'Import Peak'!$A$3:AA$37,AA$1,FALSE())),0,VLOOKUP('W. VaR &amp; Peak Pos By Trader'!$A25,'Import Peak'!$A$3:AA$37,AA$1,FALSE()))</f>
        <v>239158.5771</v>
      </c>
      <c r="AB13" s="107" t="n">
        <f aca="false">IF(ISNA(VLOOKUP('W. VaR &amp; Peak Pos By Trader'!$A25,'Import Peak'!$A$3:AB$37,AB$1,FALSE())),0,VLOOKUP('W. VaR &amp; Peak Pos By Trader'!$A25,'Import Peak'!$A$3:AB$37,AB$1,FALSE()))</f>
        <v>246271.7442</v>
      </c>
      <c r="AC13" s="107" t="n">
        <f aca="false">IF(ISNA(VLOOKUP('W. VaR &amp; Peak Pos By Trader'!$A25,'Import Peak'!$A$3:AC$37,AC$1,FALSE())),0,VLOOKUP('W. VaR &amp; Peak Pos By Trader'!$A25,'Import Peak'!$A$3:AC$37,AC$1,FALSE()))</f>
        <v>245358.7393</v>
      </c>
      <c r="AD13" s="107" t="n">
        <f aca="false">IF(ISNA(VLOOKUP('W. VaR &amp; Peak Pos By Trader'!$A25,'Import Peak'!$A$3:AD$37,AD$1,FALSE())),0,VLOOKUP('W. VaR &amp; Peak Pos By Trader'!$A25,'Import Peak'!$A$3:AD$37,AD$1,FALSE()))</f>
        <v>236535.5291</v>
      </c>
      <c r="AE13" s="107" t="n">
        <f aca="false">IF(ISNA(VLOOKUP('W. VaR &amp; Peak Pos By Trader'!$A25,'Import Peak'!$A$3:AE$37,AE$1,FALSE())),0,VLOOKUP('W. VaR &amp; Peak Pos By Trader'!$A25,'Import Peak'!$A$3:AE$37,AE$1,FALSE()))</f>
        <v>243487.4935</v>
      </c>
      <c r="AF13" s="107" t="n">
        <f aca="false">IF(ISNA(VLOOKUP('W. VaR &amp; Peak Pos By Trader'!$A25,'Import Peak'!$A$3:AF$37,AF$1,FALSE())),0,VLOOKUP('W. VaR &amp; Peak Pos By Trader'!$A25,'Import Peak'!$A$3:AF$37,AF$1,FALSE()))</f>
        <v>234676.6874</v>
      </c>
      <c r="AG13" s="107" t="n">
        <f aca="false">IF(ISNA(VLOOKUP('W. VaR &amp; Peak Pos By Trader'!$A25,'Import Peak'!$A$3:AG$37,AG$1,FALSE())),0,VLOOKUP('W. VaR &amp; Peak Pos By Trader'!$A25,'Import Peak'!$A$3:AG$37,AG$1,FALSE()))</f>
        <v>241553.2967</v>
      </c>
      <c r="AH13" s="107" t="n">
        <f aca="false">IF(ISNA(VLOOKUP('W. VaR &amp; Peak Pos By Trader'!$A25,'Import Peak'!$A$3:AH$37,AH$1,FALSE())),0,VLOOKUP('W. VaR &amp; Peak Pos By Trader'!$A25,'Import Peak'!$A$3:AH$37,AH$1,FALSE()))</f>
        <v>83839.5814</v>
      </c>
      <c r="AI13" s="107" t="n">
        <f aca="false">IF(ISNA(VLOOKUP('W. VaR &amp; Peak Pos By Trader'!$A25,'Import Peak'!$A$3:AI$37,AI$1,FALSE())),0,VLOOKUP('W. VaR &amp; Peak Pos By Trader'!$A25,'Import Peak'!$A$3:AI$37,AI$1,FALSE()))</f>
        <v>78117.044</v>
      </c>
      <c r="AJ13" s="107" t="n">
        <f aca="false">IF(ISNA(VLOOKUP('W. VaR &amp; Peak Pos By Trader'!$A25,'Import Peak'!$A$3:AJ$37,AJ$1,FALSE())),0,VLOOKUP('W. VaR &amp; Peak Pos By Trader'!$A25,'Import Peak'!$A$3:AJ$37,AJ$1,FALSE()))</f>
        <v>83185.4393</v>
      </c>
      <c r="AK13" s="107" t="n">
        <f aca="false">IF(ISNA(VLOOKUP('W. VaR &amp; Peak Pos By Trader'!$A25,'Import Peak'!$A$3:AK$37,AK$1,FALSE())),0,VLOOKUP('W. VaR &amp; Peak Pos By Trader'!$A25,'Import Peak'!$A$3:AK$37,AK$1,FALSE()))</f>
        <v>80166.4887</v>
      </c>
      <c r="AL13" s="107" t="n">
        <f aca="false">IF(ISNA(VLOOKUP('W. VaR &amp; Peak Pos By Trader'!$A25,'Import Peak'!$A$3:AL$37,AL$1,FALSE())),0,VLOOKUP('W. VaR &amp; Peak Pos By Trader'!$A25,'Import Peak'!$A$3:AL$37,AL$1,FALSE()))</f>
        <v>82497.582</v>
      </c>
      <c r="AM13" s="107" t="n">
        <f aca="false">IF(ISNA(VLOOKUP('W. VaR &amp; Peak Pos By Trader'!$A25,'Import Peak'!$A$3:AM$37,AM$1,FALSE())),0,VLOOKUP('W. VaR &amp; Peak Pos By Trader'!$A25,'Import Peak'!$A$3:AM$37,AM$1,FALSE()))</f>
        <v>79489.7581</v>
      </c>
      <c r="AN13" s="107" t="n">
        <f aca="false">IF(ISNA(VLOOKUP('W. VaR &amp; Peak Pos By Trader'!$A25,'Import Peak'!$A$3:AN$37,AN$1,FALSE())),0,VLOOKUP('W. VaR &amp; Peak Pos By Trader'!$A25,'Import Peak'!$A$3:AN$37,AN$1,FALSE()))</f>
        <v>81787.401</v>
      </c>
      <c r="AO13" s="107" t="n">
        <f aca="false">IF(ISNA(VLOOKUP('W. VaR &amp; Peak Pos By Trader'!$A25,'Import Peak'!$A$3:AO$37,AO$1,FALSE())),0,VLOOKUP('W. VaR &amp; Peak Pos By Trader'!$A25,'Import Peak'!$A$3:AO$37,AO$1,FALSE()))</f>
        <v>81418.1573</v>
      </c>
      <c r="AP13" s="107" t="n">
        <f aca="false">IF(ISNA(VLOOKUP('W. VaR &amp; Peak Pos By Trader'!$A25,'Import Peak'!$A$3:AP$37,AP$1,FALSE())),0,VLOOKUP('W. VaR &amp; Peak Pos By Trader'!$A25,'Import Peak'!$A$3:AP$37,AP$1,FALSE()))</f>
        <v>78429.1172</v>
      </c>
      <c r="AQ13" s="107" t="n">
        <f aca="false">IF(ISNA(VLOOKUP('W. VaR &amp; Peak Pos By Trader'!$A25,'Import Peak'!$A$3:AQ$37,AQ$1,FALSE())),0,VLOOKUP('W. VaR &amp; Peak Pos By Trader'!$A25,'Import Peak'!$A$3:AQ$37,AQ$1,FALSE()))</f>
        <v>80675.6325</v>
      </c>
      <c r="AR13" s="107" t="n">
        <f aca="false">IF(ISNA(VLOOKUP('W. VaR &amp; Peak Pos By Trader'!$A25,'Import Peak'!$A$3:AR$37,AR$1,FALSE())),0,VLOOKUP('W. VaR &amp; Peak Pos By Trader'!$A25,'Import Peak'!$A$3:AR$37,AR$1,FALSE()))</f>
        <v>77700.3529</v>
      </c>
      <c r="AS13" s="107" t="n">
        <f aca="false">IF(ISNA(VLOOKUP('W. VaR &amp; Peak Pos By Trader'!$A25,'Import Peak'!$A$3:AS$37,AS$1,FALSE())),0,VLOOKUP('W. VaR &amp; Peak Pos By Trader'!$A25,'Import Peak'!$A$3:AS$37,AS$1,FALSE()))</f>
        <v>79926.3726</v>
      </c>
      <c r="AT13" s="107" t="n">
        <f aca="false">IF(ISNA(VLOOKUP('W. VaR &amp; Peak Pos By Trader'!$A25,'Import Peak'!$A$3:AT$37,AT$1,FALSE())),0,VLOOKUP('W. VaR &amp; Peak Pos By Trader'!$A25,'Import Peak'!$A$3:AT$37,AT$1,FALSE()))</f>
        <v>79567.7528</v>
      </c>
      <c r="AU13" s="107" t="n">
        <f aca="false">IF(ISNA(VLOOKUP('W. VaR &amp; Peak Pos By Trader'!$A25,'Import Peak'!$A$3:AU$37,AU$1,FALSE())),0,VLOOKUP('W. VaR &amp; Peak Pos By Trader'!$A25,'Import Peak'!$A$3:AU$37,AU$1,FALSE()))</f>
        <v>71540.6502</v>
      </c>
      <c r="AV13" s="107" t="n">
        <f aca="false">IF(ISNA(VLOOKUP('W. VaR &amp; Peak Pos By Trader'!$A25,'Import Peak'!$A$3:AV$37,AV$1,FALSE())),0,VLOOKUP('W. VaR &amp; Peak Pos By Trader'!$A25,'Import Peak'!$A$3:AV$37,AV$1,FALSE()))</f>
        <v>78875.8408</v>
      </c>
      <c r="AW13" s="107" t="n">
        <f aca="false">IF(ISNA(VLOOKUP('W. VaR &amp; Peak Pos By Trader'!$A25,'Import Peak'!$A$3:AW$37,AW$1,FALSE())),0,VLOOKUP('W. VaR &amp; Peak Pos By Trader'!$A25,'Import Peak'!$A$3:AW$37,AW$1,FALSE()))</f>
        <v>75974.9859</v>
      </c>
      <c r="AX13" s="107" t="n">
        <f aca="false">IF(ISNA(VLOOKUP('W. VaR &amp; Peak Pos By Trader'!$A25,'Import Peak'!$A$3:AX$37,AX$1,FALSE())),0,VLOOKUP('W. VaR &amp; Peak Pos By Trader'!$A25,'Import Peak'!$A$3:AX$37,AX$1,FALSE()))</f>
        <v>78147.9363</v>
      </c>
      <c r="AY13" s="107" t="n">
        <f aca="false">IF(ISNA(VLOOKUP('W. VaR &amp; Peak Pos By Trader'!$A25,'Import Peak'!$A$3:AY$37,AY$1,FALSE())),0,VLOOKUP('W. VaR &amp; Peak Pos By Trader'!$A25,'Import Peak'!$A$3:AY$37,AY$1,FALSE()))</f>
        <v>75264.4697</v>
      </c>
      <c r="AZ13" s="107" t="n">
        <f aca="false">IF(ISNA(VLOOKUP('W. VaR &amp; Peak Pos By Trader'!$A25,'Import Peak'!$A$3:AZ$37,AZ$1,FALSE())),0,VLOOKUP('W. VaR &amp; Peak Pos By Trader'!$A25,'Import Peak'!$A$3:AZ$37,AZ$1,FALSE()))</f>
        <v>77407.7632</v>
      </c>
      <c r="BA13" s="107" t="n">
        <f aca="false">IF(ISNA(VLOOKUP('W. VaR &amp; Peak Pos By Trader'!$A25,'Import Peak'!$A$3:BA$37,BA$1,FALSE())),0,VLOOKUP('W. VaR &amp; Peak Pos By Trader'!$A25,'Import Peak'!$A$3:BA$37,BA$1,FALSE()))</f>
        <v>77027.0642</v>
      </c>
      <c r="BB13" s="107" t="n">
        <f aca="false">IF(ISNA(VLOOKUP('W. VaR &amp; Peak Pos By Trader'!$A25,'Import Peak'!$A$3:BB$37,BB$1,FALSE())),0,VLOOKUP('W. VaR &amp; Peak Pos By Trader'!$A25,'Import Peak'!$A$3:BB$37,BB$1,FALSE()))</f>
        <v>74171.0198</v>
      </c>
      <c r="BC13" s="107" t="n">
        <f aca="false">IF(ISNA(VLOOKUP('W. VaR &amp; Peak Pos By Trader'!$A25,'Import Peak'!$A$3:BC$37,BC$1,FALSE())),0,VLOOKUP('W. VaR &amp; Peak Pos By Trader'!$A25,'Import Peak'!$A$3:BC$37,BC$1,FALSE()))</f>
        <v>76269.3119</v>
      </c>
      <c r="BD13" s="107" t="n">
        <f aca="false">IF(ISNA(VLOOKUP('W. VaR &amp; Peak Pos By Trader'!$A25,'Import Peak'!$A$3:BD$37,BD$1,FALSE())),0,VLOOKUP('W. VaR &amp; Peak Pos By Trader'!$A25,'Import Peak'!$A$3:BD$37,BD$1,FALSE()))</f>
        <v>73432.2227</v>
      </c>
      <c r="BE13" s="107" t="n">
        <f aca="false">IF(ISNA(VLOOKUP('W. VaR &amp; Peak Pos By Trader'!$A25,'Import Peak'!$A$3:BE$37,BE$1,FALSE())),0,VLOOKUP('W. VaR &amp; Peak Pos By Trader'!$A25,'Import Peak'!$A$3:BE$37,BE$1,FALSE()))</f>
        <v>75500.5214</v>
      </c>
      <c r="BF13" s="107" t="n">
        <f aca="false">IF(ISNA(VLOOKUP('W. VaR &amp; Peak Pos By Trader'!$A25,'Import Peak'!$A$3:BF$37,BF$1,FALSE())),0,VLOOKUP('W. VaR &amp; Peak Pos By Trader'!$A25,'Import Peak'!$A$3:BF$37,BF$1,FALSE()))</f>
        <v>75105.7533</v>
      </c>
      <c r="BG13" s="107" t="n">
        <f aca="false">IF(ISNA(VLOOKUP('W. VaR &amp; Peak Pos By Trader'!$A25,'Import Peak'!$A$3:BG$37,BG$1,FALSE())),0,VLOOKUP('W. VaR &amp; Peak Pos By Trader'!$A25,'Import Peak'!$A$3:BG$37,BG$1,FALSE()))</f>
        <v>67478.4896</v>
      </c>
      <c r="BH13" s="107" t="n">
        <f aca="false">IF(ISNA(VLOOKUP('W. VaR &amp; Peak Pos By Trader'!$A25,'Import Peak'!$A$3:BH$37,BH$1,FALSE())),0,VLOOKUP('W. VaR &amp; Peak Pos By Trader'!$A25,'Import Peak'!$A$3:BH$37,BH$1,FALSE()))</f>
        <v>74347.1332</v>
      </c>
      <c r="BI13" s="107" t="n">
        <f aca="false">IF(ISNA(VLOOKUP('W. VaR &amp; Peak Pos By Trader'!$A25,'Import Peak'!$A$3:BI$37,BI$1,FALSE())),0,VLOOKUP('W. VaR &amp; Peak Pos By Trader'!$A25,'Import Peak'!$A$3:BI$37,BI$1,FALSE()))</f>
        <v>71559.514</v>
      </c>
      <c r="BJ13" s="107" t="n">
        <f aca="false">IF(ISNA(VLOOKUP('W. VaR &amp; Peak Pos By Trader'!$A25,'Import Peak'!$A$3:BJ$37,BJ$1,FALSE())),0,VLOOKUP('W. VaR &amp; Peak Pos By Trader'!$A25,'Import Peak'!$A$3:BJ$37,BJ$1,FALSE()))</f>
        <v>73553.1569</v>
      </c>
      <c r="BK13" s="107" t="n">
        <f aca="false">IF(ISNA(VLOOKUP('W. VaR &amp; Peak Pos By Trader'!$A25,'Import Peak'!$A$3:BK$37,BK$1,FALSE())),0,VLOOKUP('W. VaR &amp; Peak Pos By Trader'!$A25,'Import Peak'!$A$3:BK$37,BK$1,FALSE()))</f>
        <v>70786.5128</v>
      </c>
      <c r="BL13" s="107" t="n">
        <f aca="false">IF(ISNA(VLOOKUP('W. VaR &amp; Peak Pos By Trader'!$A25,'Import Peak'!$A$3:BL$37,BL$1,FALSE())),0,VLOOKUP('W. VaR &amp; Peak Pos By Trader'!$A25,'Import Peak'!$A$3:BL$37,BL$1,FALSE()))</f>
        <v>72749.8752</v>
      </c>
      <c r="BM13" s="107" t="n">
        <f aca="false">IF(ISNA(VLOOKUP('W. VaR &amp; Peak Pos By Trader'!$A25,'Import Peak'!$A$3:BM$37,BM$1,FALSE())),0,VLOOKUP('W. VaR &amp; Peak Pos By Trader'!$A25,'Import Peak'!$A$3:BM$37,BM$1,FALSE()))</f>
        <v>72338.2445</v>
      </c>
      <c r="BN13" s="107" t="n">
        <f aca="false">IF(ISNA(VLOOKUP('W. VaR &amp; Peak Pos By Trader'!$A25,'Import Peak'!$A$3:BN$37,BN$1,FALSE())),0,VLOOKUP('W. VaR &amp; Peak Pos By Trader'!$A25,'Import Peak'!$A$3:BN$37,BN$1,FALSE()))</f>
        <v>69604.264</v>
      </c>
      <c r="BO13" s="107" t="n">
        <f aca="false">IF(ISNA(VLOOKUP('W. VaR &amp; Peak Pos By Trader'!$A25,'Import Peak'!$A$3:BO$37,BO$1,FALSE())),0,VLOOKUP('W. VaR &amp; Peak Pos By Trader'!$A25,'Import Peak'!$A$3:BO$37,BO$1,FALSE()))</f>
        <v>71521.8773</v>
      </c>
      <c r="BP13" s="107" t="n">
        <f aca="false">IF(ISNA(VLOOKUP('W. VaR &amp; Peak Pos By Trader'!$A25,'Import Peak'!$A$3:BP$37,BP$1,FALSE())),0,VLOOKUP('W. VaR &amp; Peak Pos By Trader'!$A25,'Import Peak'!$A$3:BP$37,BP$1,FALSE()))</f>
        <v>68810.2133</v>
      </c>
      <c r="BQ13" s="107" t="n">
        <f aca="false">IF(ISNA(VLOOKUP('W. VaR &amp; Peak Pos By Trader'!$A25,'Import Peak'!$A$3:BQ$37,BQ$1,FALSE())),0,VLOOKUP('W. VaR &amp; Peak Pos By Trader'!$A25,'Import Peak'!$A$3:BQ$37,BQ$1,FALSE()))</f>
        <v>70725.4777</v>
      </c>
      <c r="BR13" s="107" t="n">
        <f aca="false">IF(ISNA(VLOOKUP('W. VaR &amp; Peak Pos By Trader'!$A25,'Import Peak'!$A$3:BR$37,BR$1,FALSE())),0,VLOOKUP('W. VaR &amp; Peak Pos By Trader'!$A25,'Import Peak'!$A$3:BR$37,BR$1,FALSE()))</f>
        <v>55842.7999</v>
      </c>
      <c r="BS13" s="107" t="n">
        <f aca="false">IF(ISNA(VLOOKUP('W. VaR &amp; Peak Pos By Trader'!$A25,'Import Peak'!$A$3:BS$37,BS$1,FALSE())),0,VLOOKUP('W. VaR &amp; Peak Pos By Trader'!$A25,'Import Peak'!$A$3:BS$37,BS$1,FALSE()))</f>
        <v>50193.6581</v>
      </c>
      <c r="BT13" s="107" t="n">
        <f aca="false">IF(ISNA(VLOOKUP('W. VaR &amp; Peak Pos By Trader'!$A25,'Import Peak'!$A$3:BT$37,BT$1,FALSE())),0,VLOOKUP('W. VaR &amp; Peak Pos By Trader'!$A25,'Import Peak'!$A$3:BT$37,BT$1,FALSE()))</f>
        <v>55326.4638</v>
      </c>
      <c r="BU13" s="107" t="n">
        <f aca="false">IF(ISNA(VLOOKUP('W. VaR &amp; Peak Pos By Trader'!$A25,'Import Peak'!$A$3:BU$37,BU$1,FALSE())),0,VLOOKUP('W. VaR &amp; Peak Pos By Trader'!$A25,'Import Peak'!$A$3:BU$37,BU$1,FALSE()))</f>
        <v>53279.0671</v>
      </c>
      <c r="BV13" s="107" t="n">
        <f aca="false">IF(ISNA(VLOOKUP('W. VaR &amp; Peak Pos By Trader'!$A25,'Import Peak'!$A$3:BV$37,BV$1,FALSE())),0,VLOOKUP('W. VaR &amp; Peak Pos By Trader'!$A25,'Import Peak'!$A$3:BV$37,BV$1,FALSE()))</f>
        <v>54792.2949</v>
      </c>
      <c r="BW13" s="107" t="n">
        <f aca="false">IF(ISNA(VLOOKUP('W. VaR &amp; Peak Pos By Trader'!$A25,'Import Peak'!$A$3:BW$37,BW$1,FALSE())),0,VLOOKUP('W. VaR &amp; Peak Pos By Trader'!$A25,'Import Peak'!$A$3:BW$37,BW$1,FALSE()))</f>
        <v>52762.0049</v>
      </c>
      <c r="BX13" s="107" t="n">
        <f aca="false">IF(ISNA(VLOOKUP('W. VaR &amp; Peak Pos By Trader'!$A25,'Import Peak'!$A$3:BX$37,BX$1,FALSE())),0,VLOOKUP('W. VaR &amp; Peak Pos By Trader'!$A25,'Import Peak'!$A$3:BX$37,BX$1,FALSE()))</f>
        <v>54257.8995</v>
      </c>
      <c r="BY13" s="107" t="n">
        <f aca="false">IF(ISNA(VLOOKUP('W. VaR &amp; Peak Pos By Trader'!$A25,'Import Peak'!$A$3:BY$37,BY$1,FALSE())),0,VLOOKUP('W. VaR &amp; Peak Pos By Trader'!$A25,'Import Peak'!$A$3:BY$37,BY$1,FALSE()))</f>
        <v>53986.2696</v>
      </c>
      <c r="BZ13" s="107" t="n">
        <f aca="false">IF(ISNA(VLOOKUP('W. VaR &amp; Peak Pos By Trader'!$A25,'Import Peak'!$A$3:BZ$37,BZ$1,FALSE())),0,VLOOKUP('W. VaR &amp; Peak Pos By Trader'!$A25,'Import Peak'!$A$3:BZ$37,BZ$1,FALSE()))</f>
        <v>51981.8938</v>
      </c>
      <c r="CA13" s="107" t="n">
        <f aca="false">IF(ISNA(VLOOKUP('W. VaR &amp; Peak Pos By Trader'!$A25,'Import Peak'!$A$3:CA$37,CA$1,FALSE())),0,VLOOKUP('W. VaR &amp; Peak Pos By Trader'!$A25,'Import Peak'!$A$3:CA$37,CA$1,FALSE()))</f>
        <v>53451.7382</v>
      </c>
      <c r="CB13" s="107" t="n">
        <f aca="false">IF(ISNA(VLOOKUP('W. VaR &amp; Peak Pos By Trader'!$A25,'Import Peak'!$A$3:CB$37,CB$1,FALSE())),0,VLOOKUP('W. VaR &amp; Peak Pos By Trader'!$A25,'Import Peak'!$A$3:CB$37,CB$1,FALSE()))</f>
        <v>51464.6143</v>
      </c>
      <c r="CC13" s="107" t="n">
        <f aca="false">IF(ISNA(VLOOKUP('W. VaR &amp; Peak Pos By Trader'!$A25,'Import Peak'!$A$3:CC$37,CC$1,FALSE())),0,VLOOKUP('W. VaR &amp; Peak Pos By Trader'!$A25,'Import Peak'!$A$3:CC$37,CC$1,FALSE()))</f>
        <v>52917.2513</v>
      </c>
      <c r="CD13" s="107" t="n">
        <f aca="false">IF(ISNA(VLOOKUP('W. VaR &amp; Peak Pos By Trader'!$A25,'Import Peak'!$A$3:CD$37,CD$1,FALSE())),0,VLOOKUP('W. VaR &amp; Peak Pos By Trader'!$A25,'Import Peak'!$A$3:CD$37,CD$1,FALSE()))</f>
        <v>52645.678</v>
      </c>
      <c r="CE13" s="107" t="n">
        <f aca="false">IF(ISNA(VLOOKUP('W. VaR &amp; Peak Pos By Trader'!$A25,'Import Peak'!$A$3:CE$37,CE$1,FALSE())),0,VLOOKUP('W. VaR &amp; Peak Pos By Trader'!$A25,'Import Peak'!$A$3:CE$37,CE$1,FALSE()))</f>
        <v>48995.1796</v>
      </c>
      <c r="CF13" s="107" t="n">
        <f aca="false">IF(ISNA(VLOOKUP('W. VaR &amp; Peak Pos By Trader'!$A25,'Import Peak'!$A$3:CF$37,CF$1,FALSE())),0,VLOOKUP('W. VaR &amp; Peak Pos By Trader'!$A25,'Import Peak'!$A$3:CF$37,CF$1,FALSE()))</f>
        <v>52120.2144</v>
      </c>
      <c r="CG13" s="107" t="n">
        <f aca="false">IF(ISNA(VLOOKUP('W. VaR &amp; Peak Pos By Trader'!$A25,'Import Peak'!$A$3:CG$37,CG$1,FALSE())),0,VLOOKUP('W. VaR &amp; Peak Pos By Trader'!$A25,'Import Peak'!$A$3:CG$37,CG$1,FALSE()))</f>
        <v>50176.292</v>
      </c>
      <c r="CH13" s="107" t="n">
        <f aca="false">IF(ISNA(VLOOKUP('W. VaR &amp; Peak Pos By Trader'!$A25,'Import Peak'!$A$3:CH$37,CH$1,FALSE())),0,VLOOKUP('W. VaR &amp; Peak Pos By Trader'!$A25,'Import Peak'!$A$3:CH$37,CH$1,FALSE()))</f>
        <v>51586.2982</v>
      </c>
      <c r="CI13" s="107" t="n">
        <f aca="false">IF(ISNA(VLOOKUP('W. VaR &amp; Peak Pos By Trader'!$A25,'Import Peak'!$A$3:CI$37,CI$1,FALSE())),0,VLOOKUP('W. VaR &amp; Peak Pos By Trader'!$A25,'Import Peak'!$A$3:CI$37,CI$1,FALSE()))</f>
        <v>49659.7883</v>
      </c>
      <c r="CJ13" s="107" t="n">
        <f aca="false">IF(ISNA(VLOOKUP('W. VaR &amp; Peak Pos By Trader'!$A25,'Import Peak'!$A$3:CJ$37,CJ$1,FALSE())),0,VLOOKUP('W. VaR &amp; Peak Pos By Trader'!$A25,'Import Peak'!$A$3:CJ$37,CJ$1,FALSE()))</f>
        <v>51052.7923</v>
      </c>
      <c r="CK13" s="107" t="n">
        <f aca="false">IF(ISNA(VLOOKUP('W. VaR &amp; Peak Pos By Trader'!$A25,'Import Peak'!$A$3:CK$37,CK$1,FALSE())),0,VLOOKUP('W. VaR &amp; Peak Pos By Trader'!$A25,'Import Peak'!$A$3:CK$37,CK$1,FALSE()))</f>
        <v>50781.8563</v>
      </c>
      <c r="CL13" s="107" t="n">
        <f aca="false">IF(ISNA(VLOOKUP('W. VaR &amp; Peak Pos By Trader'!$A25,'Import Peak'!$A$3:CL$37,CL$1,FALSE())),0,VLOOKUP('W. VaR &amp; Peak Pos By Trader'!$A25,'Import Peak'!$A$3:CL$37,CL$1,FALSE()))</f>
        <v>48881.6768</v>
      </c>
      <c r="CM13" s="107" t="n">
        <f aca="false">IF(ISNA(VLOOKUP('W. VaR &amp; Peak Pos By Trader'!$A25,'Import Peak'!$A$3:CM$37,CM$1,FALSE())),0,VLOOKUP('W. VaR &amp; Peak Pos By Trader'!$A25,'Import Peak'!$A$3:CM$37,CM$1,FALSE()))</f>
        <v>50249.1619</v>
      </c>
      <c r="CN13" s="107" t="n">
        <f aca="false">IF(ISNA(VLOOKUP('W. VaR &amp; Peak Pos By Trader'!$A25,'Import Peak'!$A$3:CN$37,CN$1,FALSE())),0,VLOOKUP('W. VaR &amp; Peak Pos By Trader'!$A25,'Import Peak'!$A$3:CN$37,CN$1,FALSE()))</f>
        <v>48366.4805</v>
      </c>
      <c r="CO13" s="107" t="n">
        <f aca="false">IF(ISNA(VLOOKUP('W. VaR &amp; Peak Pos By Trader'!$A25,'Import Peak'!$A$3:CO$37,CO$1,FALSE())),0,VLOOKUP('W. VaR &amp; Peak Pos By Trader'!$A25,'Import Peak'!$A$3:CO$37,CO$1,FALSE()))</f>
        <v>49717.1314</v>
      </c>
      <c r="CP13" s="107" t="n">
        <f aca="false">IF(ISNA(VLOOKUP('W. VaR &amp; Peak Pos By Trader'!$A25,'Import Peak'!$A$3:CP$37,CP$1,FALSE())),0,VLOOKUP('W. VaR &amp; Peak Pos By Trader'!$A25,'Import Peak'!$A$3:CP$37,CP$1,FALSE()))</f>
        <v>49447.0414</v>
      </c>
      <c r="CQ13" s="107" t="n">
        <f aca="false">IF(ISNA(VLOOKUP('W. VaR &amp; Peak Pos By Trader'!$A25,'Import Peak'!$A$3:CQ$37,CQ$1,FALSE())),0,VLOOKUP('W. VaR &amp; Peak Pos By Trader'!$A25,'Import Peak'!$A$3:CQ$37,CQ$1,FALSE()))</f>
        <v>44418.0811</v>
      </c>
      <c r="CR13" s="107" t="n">
        <f aca="false">IF(ISNA(VLOOKUP('W. VaR &amp; Peak Pos By Trader'!$A25,'Import Peak'!$A$3:CR$37,CR$1,FALSE())),0,VLOOKUP('W. VaR &amp; Peak Pos By Trader'!$A25,'Import Peak'!$A$3:CR$37,CR$1,FALSE()))</f>
        <v>48933.5895</v>
      </c>
      <c r="CS13" s="107" t="n">
        <f aca="false">IF(ISNA(VLOOKUP('W. VaR &amp; Peak Pos By Trader'!$A25,'Import Peak'!$A$3:CS$37,CS$1,FALSE())),0,VLOOKUP('W. VaR &amp; Peak Pos By Trader'!$A25,'Import Peak'!$A$3:CS$37,CS$1,FALSE()))</f>
        <v>47094.3329</v>
      </c>
      <c r="CT13" s="107" t="n">
        <f aca="false">IF(ISNA(VLOOKUP('W. VaR &amp; Peak Pos By Trader'!$A25,'Import Peak'!$A$3:CT$37,CT$1,FALSE())),0,VLOOKUP('W. VaR &amp; Peak Pos By Trader'!$A25,'Import Peak'!$A$3:CT$37,CT$1,FALSE()))</f>
        <v>48403.625</v>
      </c>
      <c r="CU13" s="107" t="n">
        <f aca="false">IF(ISNA(VLOOKUP('W. VaR &amp; Peak Pos By Trader'!$A25,'Import Peak'!$A$3:CU$37,CU$1,FALSE())),0,VLOOKUP('W. VaR &amp; Peak Pos By Trader'!$A25,'Import Peak'!$A$3:CU$37,CU$1,FALSE()))</f>
        <v>46581.9452</v>
      </c>
      <c r="CV13" s="107" t="n">
        <f aca="false">IF(ISNA(VLOOKUP('W. VaR &amp; Peak Pos By Trader'!$A25,'Import Peak'!$A$3:CV$37,CV$1,FALSE())),0,VLOOKUP('W. VaR &amp; Peak Pos By Trader'!$A25,'Import Peak'!$A$3:CV$37,CV$1,FALSE()))</f>
        <v>47874.6622</v>
      </c>
      <c r="CW13" s="107" t="n">
        <f aca="false">IF(ISNA(VLOOKUP('W. VaR &amp; Peak Pos By Trader'!$A25,'Import Peak'!$A$3:CW$37,CW$1,FALSE())),0,VLOOKUP('W. VaR &amp; Peak Pos By Trader'!$A25,'Import Peak'!$A$3:CW$37,CW$1,FALSE()))</f>
        <v>47606.2593</v>
      </c>
      <c r="CX13" s="107" t="n">
        <f aca="false">IF(ISNA(VLOOKUP('W. VaR &amp; Peak Pos By Trader'!$A25,'Import Peak'!$A$3:CX$37,CX$1,FALSE())),0,VLOOKUP('W. VaR &amp; Peak Pos By Trader'!$A25,'Import Peak'!$A$3:CX$37,CX$1,FALSE()))</f>
        <v>45811.1145</v>
      </c>
      <c r="CY13" s="107" t="n">
        <f aca="false">IF(ISNA(VLOOKUP('W. VaR &amp; Peak Pos By Trader'!$A25,'Import Peak'!$A$3:CY$37,CY$1,FALSE())),0,VLOOKUP('W. VaR &amp; Peak Pos By Trader'!$A25,'Import Peak'!$A$3:CY$37,CY$1,FALSE()))</f>
        <v>47078.9853</v>
      </c>
      <c r="CZ13" s="107" t="n">
        <f aca="false">IF(ISNA(VLOOKUP('W. VaR &amp; Peak Pos By Trader'!$A25,'Import Peak'!$A$3:CZ$37,CZ$1,FALSE())),0,VLOOKUP('W. VaR &amp; Peak Pos By Trader'!$A25,'Import Peak'!$A$3:CZ$37,CZ$1,FALSE()))</f>
        <v>45301.4459</v>
      </c>
      <c r="DA13" s="107" t="n">
        <f aca="false">IF(ISNA(VLOOKUP('W. VaR &amp; Peak Pos By Trader'!$A25,'Import Peak'!$A$3:DA$37,DA$1,FALSE())),0,VLOOKUP('W. VaR &amp; Peak Pos By Trader'!$A25,'Import Peak'!$A$3:DA$37,DA$1,FALSE()))</f>
        <v>46552.9468</v>
      </c>
      <c r="DB13" s="107" t="n">
        <f aca="false">IF(ISNA(VLOOKUP('W. VaR &amp; Peak Pos By Trader'!$A25,'Import Peak'!$A$3:DB$37,DB$1,FALSE())),0,VLOOKUP('W. VaR &amp; Peak Pos By Trader'!$A25,'Import Peak'!$A$3:DB$37,DB$1,FALSE()))</f>
        <v>46286.1183</v>
      </c>
      <c r="DC13" s="107" t="n">
        <f aca="false">IF(ISNA(VLOOKUP('W. VaR &amp; Peak Pos By Trader'!$A25,'Import Peak'!$A$3:DC$37,DC$1,FALSE())),0,VLOOKUP('W. VaR &amp; Peak Pos By Trader'!$A25,'Import Peak'!$A$3:DC$37,DC$1,FALSE()))</f>
        <v>41566.1302</v>
      </c>
      <c r="DD13" s="107" t="n">
        <f aca="false">IF(ISNA(VLOOKUP('W. VaR &amp; Peak Pos By Trader'!$A25,'Import Peak'!$A$3:DD$37,DD$1,FALSE())),0,VLOOKUP('W. VaR &amp; Peak Pos By Trader'!$A25,'Import Peak'!$A$3:DD$37,DD$1,FALSE()))</f>
        <v>45779.272</v>
      </c>
      <c r="DE13" s="107" t="n">
        <f aca="false">IF(ISNA(VLOOKUP('W. VaR &amp; Peak Pos By Trader'!$A25,'Import Peak'!$A$3:DE$37,DE$1,FALSE())),0,VLOOKUP('W. VaR &amp; Peak Pos By Trader'!$A25,'Import Peak'!$A$3:DE$37,DE$1,FALSE()))</f>
        <v>44045.3266</v>
      </c>
      <c r="DF13" s="107" t="n">
        <f aca="false">IF(ISNA(VLOOKUP('W. VaR &amp; Peak Pos By Trader'!$A25,'Import Peak'!$A$3:DF$37,DF$1,FALSE())),0,VLOOKUP('W. VaR &amp; Peak Pos By Trader'!$A25,'Import Peak'!$A$3:DF$37,DF$1,FALSE()))</f>
        <v>45256.6788</v>
      </c>
      <c r="DG13" s="107" t="n">
        <f aca="false">IF(ISNA(VLOOKUP('W. VaR &amp; Peak Pos By Trader'!$A25,'Import Peak'!$A$3:DG$37,DG$1,FALSE())),0,VLOOKUP('W. VaR &amp; Peak Pos By Trader'!$A25,'Import Peak'!$A$3:DG$37,DG$1,FALSE()))</f>
        <v>43540.3404</v>
      </c>
      <c r="DH13" s="107" t="n">
        <f aca="false">IF(ISNA(VLOOKUP('W. VaR &amp; Peak Pos By Trader'!$A25,'Import Peak'!$A$3:DH$37,DH$1,FALSE())),0,VLOOKUP('W. VaR &amp; Peak Pos By Trader'!$A25,'Import Peak'!$A$3:DH$37,DH$1,FALSE()))</f>
        <v>44735.6299</v>
      </c>
      <c r="DI13" s="107" t="n">
        <f aca="false">IF(ISNA(VLOOKUP('W. VaR &amp; Peak Pos By Trader'!$A25,'Import Peak'!$A$3:DI$37,DI$1,FALSE())),0,VLOOKUP('W. VaR &amp; Peak Pos By Trader'!$A25,'Import Peak'!$A$3:DI$37,DI$1,FALSE()))</f>
        <v>44471.4539</v>
      </c>
      <c r="DJ13" s="107" t="n">
        <f aca="false">IF(ISNA(VLOOKUP('W. VaR &amp; Peak Pos By Trader'!$A25,'Import Peak'!$A$3:DJ$37,DJ$1,FALSE())),0,VLOOKUP('W. VaR &amp; Peak Pos By Trader'!$A25,'Import Peak'!$A$3:DJ$37,DJ$1,FALSE()))</f>
        <v>42781.6549</v>
      </c>
      <c r="DK13" s="107" t="n">
        <f aca="false">IF(ISNA(VLOOKUP('W. VaR &amp; Peak Pos By Trader'!$A25,'Import Peak'!$A$3:DK$37,DK$1,FALSE())),0,VLOOKUP('W. VaR &amp; Peak Pos By Trader'!$A25,'Import Peak'!$A$3:DK$37,DK$1,FALSE()))</f>
        <v>43952.8957</v>
      </c>
      <c r="DL13" s="107" t="n">
        <f aca="false">IF(ISNA(VLOOKUP('W. VaR &amp; Peak Pos By Trader'!$A25,'Import Peak'!$A$3:DL$37,DL$1,FALSE())),0,VLOOKUP('W. VaR &amp; Peak Pos By Trader'!$A25,'Import Peak'!$A$3:DL$37,DL$1,FALSE()))</f>
        <v>42280.678</v>
      </c>
      <c r="DM13" s="107" t="n">
        <f aca="false">IF(ISNA(VLOOKUP('W. VaR &amp; Peak Pos By Trader'!$A25,'Import Peak'!$A$3:DM$37,DM$1,FALSE())),0,VLOOKUP('W. VaR &amp; Peak Pos By Trader'!$A25,'Import Peak'!$A$3:DM$37,DM$1,FALSE()))</f>
        <v>43436.0936</v>
      </c>
      <c r="DN13" s="107" t="n">
        <f aca="false">IF(ISNA(VLOOKUP('W. VaR &amp; Peak Pos By Trader'!$A25,'Import Peak'!$A$3:DN$37,DN$1,FALSE())),0,VLOOKUP('W. VaR &amp; Peak Pos By Trader'!$A25,'Import Peak'!$A$3:DN$37,DN$1,FALSE()))</f>
        <v>0</v>
      </c>
      <c r="DO13" s="107" t="n">
        <f aca="false">IF(ISNA(VLOOKUP('W. VaR &amp; Peak Pos By Trader'!$A25,'Import Peak'!$A$3:DO$37,DO$1,FALSE())),0,VLOOKUP('W. VaR &amp; Peak Pos By Trader'!$A25,'Import Peak'!$A$3:DO$37,DO$1,FALSE()))</f>
        <v>0</v>
      </c>
      <c r="DP13" s="107" t="n">
        <f aca="false">IF(ISNA(VLOOKUP('W. VaR &amp; Peak Pos By Trader'!$A25,'Import Peak'!$A$3:DP$37,DP$1,FALSE())),0,VLOOKUP('W. VaR &amp; Peak Pos By Trader'!$A25,'Import Peak'!$A$3:DP$37,DP$1,FALSE()))</f>
        <v>0</v>
      </c>
      <c r="DQ13" s="107" t="n">
        <f aca="false">IF(ISNA(VLOOKUP('W. VaR &amp; Peak Pos By Trader'!$A25,'Import Peak'!$A$3:DQ$37,DQ$1,FALSE())),0,VLOOKUP('W. VaR &amp; Peak Pos By Trader'!$A25,'Import Peak'!$A$3:DQ$37,DQ$1,FALSE()))</f>
        <v>0</v>
      </c>
      <c r="DR13" s="107" t="n">
        <f aca="false">IF(ISNA(VLOOKUP('W. VaR &amp; Peak Pos By Trader'!$A25,'Import Peak'!$A$3:DR$37,DR$1,FALSE())),0,VLOOKUP('W. VaR &amp; Peak Pos By Trader'!$A25,'Import Peak'!$A$3:DR$37,DR$1,FALSE()))</f>
        <v>0</v>
      </c>
      <c r="DS13" s="107" t="n">
        <f aca="false">IF(ISNA(VLOOKUP('W. VaR &amp; Peak Pos By Trader'!$A25,'Import Peak'!$A$3:DS$37,DS$1,FALSE())),0,VLOOKUP('W. VaR &amp; Peak Pos By Trader'!$A25,'Import Peak'!$A$3:DS$37,DS$1,FALSE()))</f>
        <v>0</v>
      </c>
      <c r="DT13" s="107" t="n">
        <f aca="false">IF(ISNA(VLOOKUP('W. VaR &amp; Peak Pos By Trader'!$A25,'Import Peak'!$A$3:DT$37,DT$1,FALSE())),0,VLOOKUP('W. VaR &amp; Peak Pos By Trader'!$A25,'Import Peak'!$A$3:DT$37,DT$1,FALSE()))</f>
        <v>0</v>
      </c>
      <c r="DU13" s="107" t="n">
        <f aca="false">IF(ISNA(VLOOKUP('W. VaR &amp; Peak Pos By Trader'!$A25,'Import Peak'!$A$3:DU$37,DU$1,FALSE())),0,VLOOKUP('W. VaR &amp; Peak Pos By Trader'!$A25,'Import Peak'!$A$3:DU$37,DU$1,FALSE()))</f>
        <v>0</v>
      </c>
      <c r="DV13" s="107" t="n">
        <f aca="false">IF(ISNA(VLOOKUP('W. VaR &amp; Peak Pos By Trader'!$A25,'Import Peak'!$A$3:DV$37,DV$1,FALSE())),0,VLOOKUP('W. VaR &amp; Peak Pos By Trader'!$A25,'Import Peak'!$A$3:DV$37,DV$1,FALSE()))</f>
        <v>0</v>
      </c>
      <c r="DW13" s="107" t="n">
        <f aca="false">IF(ISNA(VLOOKUP('W. VaR &amp; Peak Pos By Trader'!$A25,'Import Peak'!$A$3:DW$37,DW$1,FALSE())),0,VLOOKUP('W. VaR &amp; Peak Pos By Trader'!$A25,'Import Peak'!$A$3:DW$37,DW$1,FALSE()))</f>
        <v>0</v>
      </c>
      <c r="DX13" s="107" t="n">
        <f aca="false">IF(ISNA(VLOOKUP('W. VaR &amp; Peak Pos By Trader'!$A25,'Import Peak'!$A$3:DX$37,DX$1,FALSE())),0,VLOOKUP('W. VaR &amp; Peak Pos By Trader'!$A25,'Import Peak'!$A$3:DX$37,DX$1,FALSE()))</f>
        <v>0</v>
      </c>
      <c r="DY13" s="107" t="n">
        <f aca="false">IF(ISNA(VLOOKUP('W. VaR &amp; Peak Pos By Trader'!$A25,'Import Peak'!$A$3:DY$37,DY$1,FALSE())),0,VLOOKUP('W. VaR &amp; Peak Pos By Trader'!$A25,'Import Peak'!$A$3:DY$37,DY$1,FALSE()))</f>
        <v>0</v>
      </c>
      <c r="DZ13" s="107" t="n">
        <f aca="false">IF(ISNA(VLOOKUP('W. VaR &amp; Peak Pos By Trader'!$A25,'Import Peak'!$A$3:DZ$37,DZ$1,FALSE())),0,VLOOKUP('W. VaR &amp; Peak Pos By Trader'!$A25,'Import Peak'!$A$3:DZ$37,DZ$1,FALSE()))</f>
        <v>0</v>
      </c>
      <c r="EA13" s="107" t="n">
        <f aca="false">IF(ISNA(VLOOKUP('W. VaR &amp; Peak Pos By Trader'!$A25,'Import Peak'!$A$3:EA$37,EA$1,FALSE())),0,VLOOKUP('W. VaR &amp; Peak Pos By Trader'!$A25,'Import Peak'!$A$3:EA$37,EA$1,FALSE()))</f>
        <v>0</v>
      </c>
      <c r="EB13" s="107" t="n">
        <f aca="false">IF(ISNA(VLOOKUP('W. VaR &amp; Peak Pos By Trader'!$A25,'Import Peak'!$A$3:EB$37,EB$1,FALSE())),0,VLOOKUP('W. VaR &amp; Peak Pos By Trader'!$A25,'Import Peak'!$A$3:EB$37,EB$1,FALSE()))</f>
        <v>0</v>
      </c>
      <c r="EC13" s="107" t="n">
        <f aca="false">IF(ISNA(VLOOKUP('W. VaR &amp; Peak Pos By Trader'!$A25,'Import Peak'!$A$3:EC$37,EC$1,FALSE())),0,VLOOKUP('W. VaR &amp; Peak Pos By Trader'!$A25,'Import Peak'!$A$3:EC$37,EC$1,FALSE()))</f>
        <v>0</v>
      </c>
      <c r="ED13" s="107" t="n">
        <f aca="false">IF(ISNA(VLOOKUP('W. VaR &amp; Peak Pos By Trader'!$A25,'Import Peak'!$A$3:ED$37,ED$1,FALSE())),0,VLOOKUP('W. VaR &amp; Peak Pos By Trader'!$A25,'Import Peak'!$A$3:ED$37,ED$1,FALSE()))</f>
        <v>0</v>
      </c>
      <c r="EE13" s="107" t="n">
        <f aca="false">IF(ISNA(VLOOKUP('W. VaR &amp; Peak Pos By Trader'!$A25,'Import Peak'!$A$3:EE$37,EE$1,FALSE())),0,VLOOKUP('W. VaR &amp; Peak Pos By Trader'!$A25,'Import Peak'!$A$3:EE$37,EE$1,FALSE()))</f>
        <v>0</v>
      </c>
      <c r="EF13" s="107" t="n">
        <f aca="false">IF(ISNA(VLOOKUP('W. VaR &amp; Peak Pos By Trader'!$A25,'Import Peak'!$A$3:EF$37,EF$1,FALSE())),0,VLOOKUP('W. VaR &amp; Peak Pos By Trader'!$A25,'Import Peak'!$A$3:EF$37,EF$1,FALSE()))</f>
        <v>0</v>
      </c>
      <c r="EG13" s="107" t="n">
        <f aca="false">IF(ISNA(VLOOKUP('W. VaR &amp; Peak Pos By Trader'!$A25,'Import Peak'!$A$3:EG$37,EG$1,FALSE())),0,VLOOKUP('W. VaR &amp; Peak Pos By Trader'!$A25,'Import Peak'!$A$3:EG$37,EG$1,FALSE()))</f>
        <v>0</v>
      </c>
      <c r="EH13" s="107" t="n">
        <f aca="false">IF(ISNA(VLOOKUP('W. VaR &amp; Peak Pos By Trader'!$A25,'Import Peak'!$A$3:EH$37,EH$1,FALSE())),0,VLOOKUP('W. VaR &amp; Peak Pos By Trader'!$A25,'Import Peak'!$A$3:EH$37,EH$1,FALSE()))</f>
        <v>0</v>
      </c>
      <c r="EI13" s="107" t="n">
        <f aca="false">IF(ISNA(VLOOKUP('W. VaR &amp; Peak Pos By Trader'!$A25,'Import Peak'!$A$3:EI$37,EI$1,FALSE())),0,VLOOKUP('W. VaR &amp; Peak Pos By Trader'!$A25,'Import Peak'!$A$3:EI$37,EI$1,FALSE()))</f>
        <v>0</v>
      </c>
      <c r="EJ13" s="107" t="n">
        <f aca="false">IF(ISNA(VLOOKUP('W. VaR &amp; Peak Pos By Trader'!$A25,'Import Peak'!$A$3:EJ$37,EJ$1,FALSE())),0,VLOOKUP('W. VaR &amp; Peak Pos By Trader'!$A25,'Import Peak'!$A$3:EJ$37,EJ$1,FALSE()))</f>
        <v>0</v>
      </c>
      <c r="EK13" s="107" t="n">
        <f aca="false">IF(ISNA(VLOOKUP('W. VaR &amp; Peak Pos By Trader'!$A25,'Import Peak'!$A$3:EK$37,EK$1,FALSE())),0,VLOOKUP('W. VaR &amp; Peak Pos By Trader'!$A25,'Import Peak'!$A$3:EK$37,EK$1,FALSE()))</f>
        <v>0</v>
      </c>
      <c r="EL13" s="107" t="n">
        <f aca="false">IF(ISNA(VLOOKUP('W. VaR &amp; Peak Pos By Trader'!$A25,'Import Peak'!$A$3:EL$37,EL$1,FALSE())),0,VLOOKUP('W. VaR &amp; Peak Pos By Trader'!$A25,'Import Peak'!$A$3:EL$37,EL$1,FALSE()))</f>
        <v>0</v>
      </c>
      <c r="EM13" s="107" t="n">
        <f aca="false">IF(ISNA(VLOOKUP('W. VaR &amp; Peak Pos By Trader'!$A25,'Import Peak'!$A$3:EM$37,EM$1,FALSE())),0,VLOOKUP('W. VaR &amp; Peak Pos By Trader'!$A25,'Import Peak'!$A$3:EM$37,EM$1,FALSE()))</f>
        <v>0</v>
      </c>
      <c r="EN13" s="107" t="n">
        <f aca="false">IF(ISNA(VLOOKUP('W. VaR &amp; Peak Pos By Trader'!$A25,'Import Peak'!$A$3:EN$37,EN$1,FALSE())),0,VLOOKUP('W. VaR &amp; Peak Pos By Trader'!$A25,'Import Peak'!$A$3:EN$37,EN$1,FALSE()))</f>
        <v>0</v>
      </c>
      <c r="EO13" s="107" t="n">
        <f aca="false">IF(ISNA(VLOOKUP('W. VaR &amp; Peak Pos By Trader'!$A25,'Import Peak'!$A$3:EO$37,EO$1,FALSE())),0,VLOOKUP('W. VaR &amp; Peak Pos By Trader'!$A25,'Import Peak'!$A$3:EO$37,EO$1,FALSE()))</f>
        <v>0</v>
      </c>
      <c r="EP13" s="107" t="n">
        <f aca="false">IF(ISNA(VLOOKUP('W. VaR &amp; Peak Pos By Trader'!$A25,'Import Peak'!$A$3:EP$37,EP$1,FALSE())),0,VLOOKUP('W. VaR &amp; Peak Pos By Trader'!$A25,'Import Peak'!$A$3:EP$37,EP$1,FALSE()))</f>
        <v>0</v>
      </c>
      <c r="EQ13" s="107" t="n">
        <f aca="false">IF(ISNA(VLOOKUP('W. VaR &amp; Peak Pos By Trader'!$A25,'Import Peak'!$A$3:EQ$37,EQ$1,FALSE())),0,VLOOKUP('W. VaR &amp; Peak Pos By Trader'!$A25,'Import Peak'!$A$3:EQ$37,EQ$1,FALSE()))</f>
        <v>0</v>
      </c>
      <c r="ER13" s="107" t="n">
        <f aca="false">IF(ISNA(VLOOKUP('W. VaR &amp; Peak Pos By Trader'!$A25,'Import Peak'!$A$3:ER$37,ER$1,FALSE())),0,VLOOKUP('W. VaR &amp; Peak Pos By Trader'!$A25,'Import Peak'!$A$3:ER$37,ER$1,FALSE()))</f>
        <v>0</v>
      </c>
      <c r="ES13" s="107" t="n">
        <f aca="false">IF(ISNA(VLOOKUP('W. VaR &amp; Peak Pos By Trader'!$A25,'Import Peak'!$A$3:ES$37,ES$1,FALSE())),0,VLOOKUP('W. VaR &amp; Peak Pos By Trader'!$A25,'Import Peak'!$A$3:ES$37,ES$1,FALSE()))</f>
        <v>0</v>
      </c>
      <c r="ET13" s="107" t="n">
        <f aca="false">IF(ISNA(VLOOKUP('W. VaR &amp; Peak Pos By Trader'!$A25,'Import Peak'!$A$3:ET$37,ET$1,FALSE())),0,VLOOKUP('W. VaR &amp; Peak Pos By Trader'!$A25,'Import Peak'!$A$3:ET$37,ET$1,FALSE()))</f>
        <v>0</v>
      </c>
      <c r="EU13" s="107" t="n">
        <f aca="false">IF(ISNA(VLOOKUP('W. VaR &amp; Peak Pos By Trader'!$A25,'Import Peak'!$A$3:EU$37,EU$1,FALSE())),0,VLOOKUP('W. VaR &amp; Peak Pos By Trader'!$A25,'Import Peak'!$A$3:EU$37,EU$1,FALSE()))</f>
        <v>0</v>
      </c>
      <c r="EV13" s="107" t="n">
        <f aca="false">IF(ISNA(VLOOKUP('W. VaR &amp; Peak Pos By Trader'!$A25,'Import Peak'!$A$3:EV$37,EV$1,FALSE())),0,VLOOKUP('W. VaR &amp; Peak Pos By Trader'!$A25,'Import Peak'!$A$3:EV$37,EV$1,FALSE()))</f>
        <v>0</v>
      </c>
      <c r="EW13" s="107" t="n">
        <f aca="false">IF(ISNA(VLOOKUP('W. VaR &amp; Peak Pos By Trader'!$A25,'Import Peak'!$A$3:EW$37,EW$1,FALSE())),0,VLOOKUP('W. VaR &amp; Peak Pos By Trader'!$A25,'Import Peak'!$A$3:EW$37,EW$1,FALSE()))</f>
        <v>0</v>
      </c>
      <c r="EX13" s="107" t="n">
        <f aca="false">IF(ISNA(VLOOKUP('W. VaR &amp; Peak Pos By Trader'!$A25,'Import Peak'!$A$3:EX$37,EX$1,FALSE())),0,VLOOKUP('W. VaR &amp; Peak Pos By Trader'!$A25,'Import Peak'!$A$3:EX$37,EX$1,FALSE()))</f>
        <v>0</v>
      </c>
      <c r="EY13" s="107" t="n">
        <f aca="false">IF(ISNA(VLOOKUP('W. VaR &amp; Peak Pos By Trader'!$A25,'Import Peak'!$A$3:EY$37,EY$1,FALSE())),0,VLOOKUP('W. VaR &amp; Peak Pos By Trader'!$A25,'Import Peak'!$A$3:EY$37,EY$1,FALSE()))</f>
        <v>0</v>
      </c>
      <c r="EZ13" s="107" t="n">
        <f aca="false">IF(ISNA(VLOOKUP('W. VaR &amp; Peak Pos By Trader'!$A25,'Import Peak'!$A$3:EZ$37,EZ$1,FALSE())),0,VLOOKUP('W. VaR &amp; Peak Pos By Trader'!$A25,'Import Peak'!$A$3:EZ$37,EZ$1,FALSE()))</f>
        <v>0</v>
      </c>
      <c r="FA13" s="107" t="n">
        <f aca="false">IF(ISNA(VLOOKUP('W. VaR &amp; Peak Pos By Trader'!$A25,'Import Peak'!$A$3:FA$37,FA$1,FALSE())),0,VLOOKUP('W. VaR &amp; Peak Pos By Trader'!$A25,'Import Peak'!$A$3:FA$37,FA$1,FALSE()))</f>
        <v>0</v>
      </c>
      <c r="FB13" s="107" t="n">
        <f aca="false">IF(ISNA(VLOOKUP('W. VaR &amp; Peak Pos By Trader'!$A25,'Import Peak'!$A$3:FB$37,FB$1,FALSE())),0,VLOOKUP('W. VaR &amp; Peak Pos By Trader'!$A25,'Import Peak'!$A$3:FB$37,FB$1,FALSE()))</f>
        <v>0</v>
      </c>
      <c r="FC13" s="107" t="n">
        <f aca="false">IF(ISNA(VLOOKUP('W. VaR &amp; Peak Pos By Trader'!$A25,'Import Peak'!$A$3:FC$37,FC$1,FALSE())),0,VLOOKUP('W. VaR &amp; Peak Pos By Trader'!$A25,'Import Peak'!$A$3:FC$37,FC$1,FALSE()))</f>
        <v>0</v>
      </c>
      <c r="FD13" s="107" t="n">
        <f aca="false">IF(ISNA(VLOOKUP('W. VaR &amp; Peak Pos By Trader'!$A25,'Import Peak'!$A$3:FD$37,FD$1,FALSE())),0,VLOOKUP('W. VaR &amp; Peak Pos By Trader'!$A25,'Import Peak'!$A$3:FD$37,FD$1,FALSE()))</f>
        <v>0</v>
      </c>
      <c r="FE13" s="107" t="n">
        <f aca="false">IF(ISNA(VLOOKUP('W. VaR &amp; Peak Pos By Trader'!$A25,'Import Peak'!$A$3:FE$37,FE$1,FALSE())),0,VLOOKUP('W. VaR &amp; Peak Pos By Trader'!$A25,'Import Peak'!$A$3:FE$37,FE$1,FALSE()))</f>
        <v>0</v>
      </c>
      <c r="FF13" s="107" t="n">
        <f aca="false">IF(ISNA(VLOOKUP('W. VaR &amp; Peak Pos By Trader'!$A25,'Import Peak'!$A$3:FF$37,FF$1,FALSE())),0,VLOOKUP('W. VaR &amp; Peak Pos By Trader'!$A25,'Import Peak'!$A$3:FF$37,FF$1,FALSE()))</f>
        <v>0</v>
      </c>
      <c r="FG13" s="107" t="n">
        <f aca="false">IF(ISNA(VLOOKUP('W. VaR &amp; Peak Pos By Trader'!$A25,'Import Peak'!$A$3:FG$37,FG$1,FALSE())),0,VLOOKUP('W. VaR &amp; Peak Pos By Trader'!$A25,'Import Peak'!$A$3:FG$37,FG$1,FALSE()))</f>
        <v>0</v>
      </c>
      <c r="FH13" s="107" t="n">
        <f aca="false">IF(ISNA(VLOOKUP('W. VaR &amp; Peak Pos By Trader'!$A25,'Import Peak'!$A$3:FH$37,FH$1,FALSE())),0,VLOOKUP('W. VaR &amp; Peak Pos By Trader'!$A25,'Import Peak'!$A$3:FH$37,FH$1,FALSE()))</f>
        <v>0</v>
      </c>
      <c r="FI13" s="107" t="n">
        <f aca="false">IF(ISNA(VLOOKUP('W. VaR &amp; Peak Pos By Trader'!$A25,'Import Peak'!$A$3:FI$37,FI$1,FALSE())),0,VLOOKUP('W. VaR &amp; Peak Pos By Trader'!$A25,'Import Peak'!$A$3:FI$37,FI$1,FALSE()))</f>
        <v>0</v>
      </c>
      <c r="FJ13" s="107" t="n">
        <f aca="false">IF(ISNA(VLOOKUP('W. VaR &amp; Peak Pos By Trader'!$A25,'Import Peak'!$A$3:FJ$37,FJ$1,FALSE())),0,VLOOKUP('W. VaR &amp; Peak Pos By Trader'!$A25,'Import Peak'!$A$3:FJ$37,FJ$1,FALSE()))</f>
        <v>0</v>
      </c>
      <c r="FK13" s="107" t="n">
        <f aca="false">IF(ISNA(VLOOKUP('W. VaR &amp; Peak Pos By Trader'!$A25,'Import Peak'!$A$3:FK$37,FK$1,FALSE())),0,VLOOKUP('W. VaR &amp; Peak Pos By Trader'!$A25,'Import Peak'!$A$3:FK$37,FK$1,FALSE()))</f>
        <v>0</v>
      </c>
      <c r="FL13" s="107" t="n">
        <f aca="false">IF(ISNA(VLOOKUP('W. VaR &amp; Peak Pos By Trader'!$A25,'Import Peak'!$A$3:FL$37,FL$1,FALSE())),0,VLOOKUP('W. VaR &amp; Peak Pos By Trader'!$A25,'Import Peak'!$A$3:FL$37,FL$1,FALSE()))</f>
        <v>0</v>
      </c>
      <c r="FM13" s="107" t="n">
        <f aca="false">IF(ISNA(VLOOKUP('W. VaR &amp; Peak Pos By Trader'!$A25,'Import Peak'!$A$3:FM$37,FM$1,FALSE())),0,VLOOKUP('W. VaR &amp; Peak Pos By Trader'!$A25,'Import Peak'!$A$3:FM$37,FM$1,FALSE()))</f>
        <v>0</v>
      </c>
      <c r="FN13" s="107" t="n">
        <f aca="false">IF(ISNA(VLOOKUP('W. VaR &amp; Peak Pos By Trader'!$A25,'Import Peak'!$A$3:FN$37,FN$1,FALSE())),0,VLOOKUP('W. VaR &amp; Peak Pos By Trader'!$A25,'Import Peak'!$A$3:FN$37,FN$1,FALSE()))</f>
        <v>0</v>
      </c>
      <c r="FO13" s="107" t="n">
        <f aca="false">IF(ISNA(VLOOKUP('W. VaR &amp; Peak Pos By Trader'!$A25,'Import Peak'!$A$3:FO$37,FO$1,FALSE())),0,VLOOKUP('W. VaR &amp; Peak Pos By Trader'!$A25,'Import Peak'!$A$3:FO$37,FO$1,FALSE()))</f>
        <v>0</v>
      </c>
      <c r="FP13" s="107" t="n">
        <f aca="false">IF(ISNA(VLOOKUP('W. VaR &amp; Peak Pos By Trader'!$A25,'Import Peak'!$A$3:FP$37,FP$1,FALSE())),0,VLOOKUP('W. VaR &amp; Peak Pos By Trader'!$A25,'Import Peak'!$A$3:FP$37,FP$1,FALSE()))</f>
        <v>0</v>
      </c>
      <c r="FQ13" s="107" t="n">
        <f aca="false">IF(ISNA(VLOOKUP('W. VaR &amp; Peak Pos By Trader'!$A25,'Import Peak'!$A$3:FQ$37,FQ$1,FALSE())),0,VLOOKUP('W. VaR &amp; Peak Pos By Trader'!$A25,'Import Peak'!$A$3:FQ$37,FQ$1,FALSE()))</f>
        <v>0</v>
      </c>
      <c r="FR13" s="107" t="n">
        <f aca="false">IF(ISNA(VLOOKUP('W. VaR &amp; Peak Pos By Trader'!$A25,'Import Peak'!$A$3:FR$37,FR$1,FALSE())),0,VLOOKUP('W. VaR &amp; Peak Pos By Trader'!$A25,'Import Peak'!$A$3:FR$37,FR$1,FALSE()))</f>
        <v>0</v>
      </c>
      <c r="FS13" s="107" t="n">
        <f aca="false">IF(ISNA(VLOOKUP('W. VaR &amp; Peak Pos By Trader'!$A25,'Import Peak'!$A$3:FS$37,FS$1,FALSE())),0,VLOOKUP('W. VaR &amp; Peak Pos By Trader'!$A25,'Import Peak'!$A$3:FS$37,FS$1,FALSE()))</f>
        <v>0</v>
      </c>
      <c r="FT13" s="107" t="n">
        <f aca="false">IF(ISNA(VLOOKUP('W. VaR &amp; Peak Pos By Trader'!$A25,'Import Peak'!$A$3:FT$37,FT$1,FALSE())),0,VLOOKUP('W. VaR &amp; Peak Pos By Trader'!$A25,'Import Peak'!$A$3:FT$37,FT$1,FALSE()))</f>
        <v>0</v>
      </c>
      <c r="FU13" s="107" t="n">
        <f aca="false">IF(ISNA(VLOOKUP('W. VaR &amp; Peak Pos By Trader'!$A25,'Import Peak'!$A$3:FU$37,FU$1,FALSE())),0,VLOOKUP('W. VaR &amp; Peak Pos By Trader'!$A25,'Import Peak'!$A$3:FU$37,FU$1,FALSE()))</f>
        <v>0</v>
      </c>
      <c r="FV13" s="0" t="n">
        <f aca="false">IF(ISNA(VLOOKUP('W. VaR &amp; Peak Pos By Trader'!$A25,'Import Peak'!$A$3:FV$37,FV$1,FALSE())),0,VLOOKUP('W. VaR &amp; Peak Pos By Trader'!$A25,'Import Peak'!$A$3:FV$37,FV$1,FALSE()))</f>
        <v>0</v>
      </c>
      <c r="FW13" s="0" t="n">
        <f aca="false">IF(ISNA(VLOOKUP('W. VaR &amp; Peak Pos By Trader'!$A25,'Import Peak'!$A$3:FW$37,FW$1,FALSE())),0,VLOOKUP('W. VaR &amp; Peak Pos By Trader'!$A25,'Import Peak'!$A$3:FW$37,FW$1,FALSE()))</f>
        <v>0</v>
      </c>
      <c r="FX13" s="0" t="n">
        <f aca="false">IF(ISNA(VLOOKUP('W. VaR &amp; Peak Pos By Trader'!$A25,'Import Peak'!$A$3:FX$37,FX$1,FALSE())),0,VLOOKUP('W. VaR &amp; Peak Pos By Trader'!$A25,'Import Peak'!$A$3:FX$37,FX$1,FALSE()))</f>
        <v>0</v>
      </c>
      <c r="FY13" s="0" t="n">
        <f aca="false">IF(ISNA(VLOOKUP('W. VaR &amp; Peak Pos By Trader'!$A25,'Import Peak'!$A$3:FY$37,FY$1,FALSE())),0,VLOOKUP('W. VaR &amp; Peak Pos By Trader'!$A25,'Import Peak'!$A$3:FY$37,FY$1,FALSE()))</f>
        <v>0</v>
      </c>
      <c r="FZ13" s="0" t="n">
        <f aca="false">IF(ISNA(VLOOKUP('W. VaR &amp; Peak Pos By Trader'!$A25,'Import Peak'!$A$3:FZ$37,FZ$1,FALSE())),0,VLOOKUP('W. VaR &amp; Peak Pos By Trader'!$A25,'Import Peak'!$A$3:FZ$37,FZ$1,FALSE()))</f>
        <v>0</v>
      </c>
      <c r="GA13" s="0" t="n">
        <f aca="false">IF(ISNA(VLOOKUP('W. VaR &amp; Peak Pos By Trader'!$A25,'Import Peak'!$A$3:GA$37,GA$1,FALSE())),0,VLOOKUP('W. VaR &amp; Peak Pos By Trader'!$A25,'Import Peak'!$A$3:GA$37,GA$1,FALSE()))</f>
        <v>0</v>
      </c>
      <c r="GB13" s="0" t="n">
        <f aca="false">IF(ISNA(VLOOKUP('W. VaR &amp; Peak Pos By Trader'!$A25,'Import Peak'!$A$3:GB$37,GB$1,FALSE())),0,VLOOKUP('W. VaR &amp; Peak Pos By Trader'!$A25,'Import Peak'!$A$3:GB$37,GB$1,FALSE()))</f>
        <v>0</v>
      </c>
      <c r="GC13" s="0" t="n">
        <f aca="false">IF(ISNA(VLOOKUP('W. VaR &amp; Peak Pos By Trader'!$A25,'Import Peak'!$A$3:GC$37,GC$1,FALSE())),0,VLOOKUP('W. VaR &amp; Peak Pos By Trader'!$A25,'Import Peak'!$A$3:GC$37,GC$1,FALSE()))</f>
        <v>0</v>
      </c>
      <c r="GD13" s="0" t="n">
        <f aca="false">IF(ISNA(VLOOKUP('W. VaR &amp; Peak Pos By Trader'!$A25,'Import Peak'!$A$3:GD$37,GD$1,FALSE())),0,VLOOKUP('W. VaR &amp; Peak Pos By Trader'!$A25,'Import Peak'!$A$3:GD$37,GD$1,FALSE()))</f>
        <v>0</v>
      </c>
      <c r="GE13" s="0" t="n">
        <f aca="false">IF(ISNA(VLOOKUP('W. VaR &amp; Peak Pos By Trader'!$A25,'Import Peak'!$A$3:GE$37,GE$1,FALSE())),0,VLOOKUP('W. VaR &amp; Peak Pos By Trader'!$A25,'Import Peak'!$A$3:GE$37,GE$1,FALSE()))</f>
        <v>0</v>
      </c>
      <c r="GF13" s="0" t="n">
        <f aca="false">IF(ISNA(VLOOKUP('W. VaR &amp; Peak Pos By Trader'!$A25,'Import Peak'!$A$3:GF$37,GF$1,FALSE())),0,VLOOKUP('W. VaR &amp; Peak Pos By Trader'!$A25,'Import Peak'!$A$3:GF$37,GF$1,FALSE()))</f>
        <v>0</v>
      </c>
      <c r="GG13" s="0" t="n">
        <f aca="false">IF(ISNA(VLOOKUP('W. VaR &amp; Peak Pos By Trader'!$A25,'Import Peak'!$A$3:GG$37,GG$1,FALSE())),0,VLOOKUP('W. VaR &amp; Peak Pos By Trader'!$A25,'Import Peak'!$A$3:GG$37,GG$1,FALSE()))</f>
        <v>0</v>
      </c>
      <c r="GH13" s="0" t="n">
        <f aca="false">IF(ISNA(VLOOKUP('W. VaR &amp; Peak Pos By Trader'!$A25,'Import Peak'!$A$3:GH$37,GH$1,FALSE())),0,VLOOKUP('W. VaR &amp; Peak Pos By Trader'!$A25,'Import Peak'!$A$3:GH$37,GH$1,FALSE()))</f>
        <v>0</v>
      </c>
      <c r="GI13" s="0" t="n">
        <f aca="false">IF(ISNA(VLOOKUP('W. VaR &amp; Peak Pos By Trader'!$A25,'Import Peak'!$A$3:GI$37,GI$1,FALSE())),0,VLOOKUP('W. VaR &amp; Peak Pos By Trader'!$A25,'Import Peak'!$A$3:GI$37,GI$1,FALSE()))</f>
        <v>0</v>
      </c>
      <c r="GJ13" s="0" t="n">
        <f aca="false">IF(ISNA(VLOOKUP('W. VaR &amp; Peak Pos By Trader'!$A25,'Import Peak'!$A$3:GJ$37,GJ$1,FALSE())),0,VLOOKUP('W. VaR &amp; Peak Pos By Trader'!$A25,'Import Peak'!$A$3:GJ$37,GJ$1,FALSE()))</f>
        <v>0</v>
      </c>
      <c r="GK13" s="0" t="n">
        <f aca="false">IF(ISNA(VLOOKUP('W. VaR &amp; Peak Pos By Trader'!$A25,'Import Peak'!$A$3:GK$37,GK$1,FALSE())),0,VLOOKUP('W. VaR &amp; Peak Pos By Trader'!$A25,'Import Peak'!$A$3:GK$37,GK$1,FALSE()))</f>
        <v>0</v>
      </c>
      <c r="GL13" s="0" t="n">
        <f aca="false">IF(ISNA(VLOOKUP('W. VaR &amp; Peak Pos By Trader'!$A25,'Import Peak'!$A$3:GL$37,GL$1,FALSE())),0,VLOOKUP('W. VaR &amp; Peak Pos By Trader'!$A25,'Import Peak'!$A$3:GL$37,GL$1,FALSE()))</f>
        <v>0</v>
      </c>
      <c r="GM13" s="0" t="n">
        <f aca="false">IF(ISNA(VLOOKUP('W. VaR &amp; Peak Pos By Trader'!$A25,'Import Peak'!$A$3:GM$37,GM$1,FALSE())),0,VLOOKUP('W. VaR &amp; Peak Pos By Trader'!$A25,'Import Peak'!$A$3:GM$37,GM$1,FALSE()))</f>
        <v>0</v>
      </c>
      <c r="GN13" s="0" t="n">
        <f aca="false">IF(ISNA(VLOOKUP('W. VaR &amp; Peak Pos By Trader'!$A25,'Import Peak'!$A$3:GN$37,GN$1,FALSE())),0,VLOOKUP('W. VaR &amp; Peak Pos By Trader'!$A25,'Import Peak'!$A$3:GN$37,GN$1,FALSE()))</f>
        <v>0</v>
      </c>
      <c r="GO13" s="0" t="n">
        <f aca="false">IF(ISNA(VLOOKUP('W. VaR &amp; Peak Pos By Trader'!$A25,'Import Peak'!$A$3:GO$37,GO$1,FALSE())),0,VLOOKUP('W. VaR &amp; Peak Pos By Trader'!$A25,'Import Peak'!$A$3:GO$37,GO$1,FALSE()))</f>
        <v>0</v>
      </c>
      <c r="GP13" s="0" t="n">
        <f aca="false">IF(ISNA(VLOOKUP('W. VaR &amp; Peak Pos By Trader'!$A25,'Import Peak'!$A$3:GP$37,GP$1,FALSE())),0,VLOOKUP('W. VaR &amp; Peak Pos By Trader'!$A25,'Import Peak'!$A$3:GP$37,GP$1,FALSE()))</f>
        <v>0</v>
      </c>
      <c r="GQ13" s="0" t="n">
        <f aca="false">IF(ISNA(VLOOKUP('W. VaR &amp; Peak Pos By Trader'!$A25,'Import Peak'!$A$3:GQ$37,GQ$1,FALSE())),0,VLOOKUP('W. VaR &amp; Peak Pos By Trader'!$A25,'Import Peak'!$A$3:GQ$37,GQ$1,FALSE()))</f>
        <v>0</v>
      </c>
      <c r="GR13" s="0" t="n">
        <f aca="false">IF(ISNA(VLOOKUP('W. VaR &amp; Peak Pos By Trader'!$A25,'Import Peak'!$A$3:GR$37,GR$1,FALSE())),0,VLOOKUP('W. VaR &amp; Peak Pos By Trader'!$A25,'Import Peak'!$A$3:GR$37,GR$1,FALSE()))</f>
        <v>0</v>
      </c>
      <c r="GS13" s="0" t="n">
        <f aca="false">IF(ISNA(VLOOKUP('W. VaR &amp; Peak Pos By Trader'!$A25,'Import Peak'!$A$3:GS$37,GS$1,FALSE())),0,VLOOKUP('W. VaR &amp; Peak Pos By Trader'!$A25,'Import Peak'!$A$3:GS$37,GS$1,FALSE()))</f>
        <v>0</v>
      </c>
      <c r="GT13" s="0" t="n">
        <f aca="false">IF(ISNA(VLOOKUP('W. VaR &amp; Peak Pos By Trader'!$A25,'Import Peak'!$A$3:GT$37,GT$1,FALSE())),0,VLOOKUP('W. VaR &amp; Peak Pos By Trader'!$A25,'Import Peak'!$A$3:GT$37,GT$1,FALSE()))</f>
        <v>0</v>
      </c>
      <c r="GU13" s="0" t="n">
        <f aca="false">IF(ISNA(VLOOKUP('W. VaR &amp; Peak Pos By Trader'!$A25,'Import Peak'!$A$3:GU$37,GU$1,FALSE())),0,VLOOKUP('W. VaR &amp; Peak Pos By Trader'!$A25,'Import Peak'!$A$3:GU$37,GU$1,FALSE()))</f>
        <v>0</v>
      </c>
      <c r="GV13" s="0" t="n">
        <f aca="false">IF(ISNA(VLOOKUP('W. VaR &amp; Peak Pos By Trader'!$A25,'Import Peak'!$A$3:GV$37,GV$1,FALSE())),0,VLOOKUP('W. VaR &amp; Peak Pos By Trader'!$A25,'Import Peak'!$A$3:GV$37,GV$1,FALSE()))</f>
        <v>0</v>
      </c>
      <c r="GW13" s="0" t="n">
        <f aca="false">IF(ISNA(VLOOKUP('W. VaR &amp; Peak Pos By Trader'!$A25,'Import Peak'!$A$3:GW$37,GW$1,FALSE())),0,VLOOKUP('W. VaR &amp; Peak Pos By Trader'!$A25,'Import Peak'!$A$3:GW$37,GW$1,FALSE()))</f>
        <v>0</v>
      </c>
      <c r="GX13" s="0" t="n">
        <f aca="false">IF(ISNA(VLOOKUP('W. VaR &amp; Peak Pos By Trader'!$A25,'Import Peak'!$A$3:GX$37,GX$1,FALSE())),0,VLOOKUP('W. VaR &amp; Peak Pos By Trader'!$A25,'Import Peak'!$A$3:GX$37,GX$1,FALSE()))</f>
        <v>0</v>
      </c>
      <c r="GY13" s="0" t="n">
        <f aca="false">IF(ISNA(VLOOKUP('W. VaR &amp; Peak Pos By Trader'!$A25,'Import Peak'!$A$3:GY$37,GY$1,FALSE())),0,VLOOKUP('W. VaR &amp; Peak Pos By Trader'!$A25,'Import Peak'!$A$3:GY$37,GY$1,FALSE()))</f>
        <v>0</v>
      </c>
      <c r="GZ13" s="0" t="n">
        <f aca="false">IF(ISNA(VLOOKUP('W. VaR &amp; Peak Pos By Trader'!$A25,'Import Peak'!$A$3:GZ$37,GZ$1,FALSE())),0,VLOOKUP('W. VaR &amp; Peak Pos By Trader'!$A25,'Import Peak'!$A$3:GZ$37,GZ$1,FALSE()))</f>
        <v>0</v>
      </c>
      <c r="HA13" s="0" t="n">
        <f aca="false">IF(ISNA(VLOOKUP('W. VaR &amp; Peak Pos By Trader'!$A25,'Import Peak'!$A$3:HA$37,HA$1,FALSE())),0,VLOOKUP('W. VaR &amp; Peak Pos By Trader'!$A25,'Import Peak'!$A$3:HA$37,HA$1,FALSE()))</f>
        <v>0</v>
      </c>
      <c r="HB13" s="0" t="n">
        <f aca="false">IF(ISNA(VLOOKUP('W. VaR &amp; Peak Pos By Trader'!$A25,'Import Peak'!$A$3:HB$37,HB$1,FALSE())),0,VLOOKUP('W. VaR &amp; Peak Pos By Trader'!$A25,'Import Peak'!$A$3:HB$37,HB$1,FALSE()))</f>
        <v>0</v>
      </c>
      <c r="HC13" s="0" t="n">
        <f aca="false">IF(ISNA(VLOOKUP('W. VaR &amp; Peak Pos By Trader'!$A25,'Import Peak'!$A$3:HC$37,HC$1,FALSE())),0,VLOOKUP('W. VaR &amp; Peak Pos By Trader'!$A25,'Import Peak'!$A$3:HC$37,HC$1,FALSE()))</f>
        <v>0</v>
      </c>
      <c r="HD13" s="0" t="n">
        <f aca="false">IF(ISNA(VLOOKUP('W. VaR &amp; Peak Pos By Trader'!$A25,'Import Peak'!$A$3:HD$37,HD$1,FALSE())),0,VLOOKUP('W. VaR &amp; Peak Pos By Trader'!$A25,'Import Peak'!$A$3:HD$37,HD$1,FALSE()))</f>
        <v>0</v>
      </c>
      <c r="HE13" s="0" t="n">
        <f aca="false">IF(ISNA(VLOOKUP('W. VaR &amp; Peak Pos By Trader'!$A25,'Import Peak'!$A$3:HE$37,HE$1,FALSE())),0,VLOOKUP('W. VaR &amp; Peak Pos By Trader'!$A25,'Import Peak'!$A$3:HE$37,HE$1,FALSE()))</f>
        <v>0</v>
      </c>
      <c r="HF13" s="0" t="n">
        <f aca="false">IF(ISNA(VLOOKUP('W. VaR &amp; Peak Pos By Trader'!$A25,'Import Peak'!$A$3:HF$37,HF$1,FALSE())),0,VLOOKUP('W. VaR &amp; Peak Pos By Trader'!$A25,'Import Peak'!$A$3:HF$37,HF$1,FALSE()))</f>
        <v>0</v>
      </c>
      <c r="HG13" s="0" t="n">
        <f aca="false">IF(ISNA(VLOOKUP('W. VaR &amp; Peak Pos By Trader'!$A25,'Import Peak'!$A$3:HG$37,HG$1,FALSE())),0,VLOOKUP('W. VaR &amp; Peak Pos By Trader'!$A25,'Import Peak'!$A$3:HG$37,HG$1,FALSE()))</f>
        <v>0</v>
      </c>
      <c r="HH13" s="0" t="n">
        <f aca="false">IF(ISNA(VLOOKUP('W. VaR &amp; Peak Pos By Trader'!$A25,'Import Peak'!$A$3:HH$37,HH$1,FALSE())),0,VLOOKUP('W. VaR &amp; Peak Pos By Trader'!$A25,'Import Peak'!$A$3:HH$37,HH$1,FALSE()))</f>
        <v>0</v>
      </c>
      <c r="HI13" s="0" t="n">
        <f aca="false">IF(ISNA(VLOOKUP('W. VaR &amp; Peak Pos By Trader'!$A25,'Import Peak'!$A$3:HI$37,HI$1,FALSE())),0,VLOOKUP('W. VaR &amp; Peak Pos By Trader'!$A25,'Import Peak'!$A$3:HI$37,HI$1,FALSE()))</f>
        <v>0</v>
      </c>
      <c r="HJ13" s="0" t="n">
        <f aca="false">IF(ISNA(VLOOKUP('W. VaR &amp; Peak Pos By Trader'!$A25,'Import Peak'!$A$3:HJ$37,HJ$1,FALSE())),0,VLOOKUP('W. VaR &amp; Peak Pos By Trader'!$A25,'Import Peak'!$A$3:HJ$37,HJ$1,FALSE()))</f>
        <v>0</v>
      </c>
      <c r="HK13" s="0" t="n">
        <f aca="false">IF(ISNA(VLOOKUP('W. VaR &amp; Peak Pos By Trader'!$A25,'Import Peak'!$A$3:HK$37,HK$1,FALSE())),0,VLOOKUP('W. VaR &amp; Peak Pos By Trader'!$A25,'Import Peak'!$A$3:HK$37,HK$1,FALSE()))</f>
        <v>0</v>
      </c>
      <c r="HL13" s="0" t="n">
        <f aca="false">IF(ISNA(VLOOKUP('W. VaR &amp; Peak Pos By Trader'!$A25,'Import Peak'!$A$3:HL$37,HL$1,FALSE())),0,VLOOKUP('W. VaR &amp; Peak Pos By Trader'!$A25,'Import Peak'!$A$3:HL$37,HL$1,FALSE()))</f>
        <v>0</v>
      </c>
      <c r="HM13" s="0" t="n">
        <f aca="false">IF(ISNA(VLOOKUP('W. VaR &amp; Peak Pos By Trader'!$A25,'Import Peak'!$A$3:HM$37,HM$1,FALSE())),0,VLOOKUP('W. VaR &amp; Peak Pos By Trader'!$A25,'Import Peak'!$A$3:HM$37,HM$1,FALSE()))</f>
        <v>0</v>
      </c>
      <c r="HN13" s="0" t="n">
        <f aca="false">IF(ISNA(VLOOKUP('W. VaR &amp; Peak Pos By Trader'!$A25,'Import Peak'!$A$3:HN$37,HN$1,FALSE())),0,VLOOKUP('W. VaR &amp; Peak Pos By Trader'!$A25,'Import Peak'!$A$3:HN$37,HN$1,FALSE()))</f>
        <v>0</v>
      </c>
      <c r="HO13" s="0" t="n">
        <f aca="false">IF(ISNA(VLOOKUP('W. VaR &amp; Peak Pos By Trader'!$A25,'Import Peak'!$A$3:HO$37,HO$1,FALSE())),0,VLOOKUP('W. VaR &amp; Peak Pos By Trader'!$A25,'Import Peak'!$A$3:HO$37,HO$1,FALSE()))</f>
        <v>0</v>
      </c>
      <c r="HP13" s="0" t="n">
        <f aca="false">IF(ISNA(VLOOKUP('W. VaR &amp; Peak Pos By Trader'!$A25,'Import Peak'!$A$3:HP$37,HP$1,FALSE())),0,VLOOKUP('W. VaR &amp; Peak Pos By Trader'!$A25,'Import Peak'!$A$3:HP$37,HP$1,FALSE()))</f>
        <v>0</v>
      </c>
      <c r="HQ13" s="0" t="n">
        <f aca="false">IF(ISNA(VLOOKUP('W. VaR &amp; Peak Pos By Trader'!$A25,'Import Peak'!$A$3:HQ$37,HQ$1,FALSE())),0,VLOOKUP('W. VaR &amp; Peak Pos By Trader'!$A25,'Import Peak'!$A$3:HQ$37,HQ$1,FALSE()))</f>
        <v>0</v>
      </c>
      <c r="HR13" s="0" t="n">
        <f aca="false">IF(ISNA(VLOOKUP('W. VaR &amp; Peak Pos By Trader'!$A25,'Import Peak'!$A$3:HR$37,HR$1,FALSE())),0,VLOOKUP('W. VaR &amp; Peak Pos By Trader'!$A25,'Import Peak'!$A$3:HR$37,HR$1,FALSE()))</f>
        <v>0</v>
      </c>
      <c r="HS13" s="0" t="n">
        <f aca="false">IF(ISNA(VLOOKUP('W. VaR &amp; Peak Pos By Trader'!$A25,'Import Peak'!$A$3:HS$37,HS$1,FALSE())),0,VLOOKUP('W. VaR &amp; Peak Pos By Trader'!$A25,'Import Peak'!$A$3:HS$37,HS$1,FALSE()))</f>
        <v>0</v>
      </c>
      <c r="HT13" s="0" t="n">
        <f aca="false">IF(ISNA(VLOOKUP('W. VaR &amp; Peak Pos By Trader'!$A25,'Import Peak'!$A$3:HT$37,HT$1,FALSE())),0,VLOOKUP('W. VaR &amp; Peak Pos By Trader'!$A25,'Import Peak'!$A$3:HT$37,HT$1,FALSE()))</f>
        <v>0</v>
      </c>
      <c r="HU13" s="0" t="n">
        <f aca="false">IF(ISNA(VLOOKUP('W. VaR &amp; Peak Pos By Trader'!$A25,'Import Peak'!$A$3:HU$37,HU$1,FALSE())),0,VLOOKUP('W. VaR &amp; Peak Pos By Trader'!$A25,'Import Peak'!$A$3:HU$37,HU$1,FALSE()))</f>
        <v>0</v>
      </c>
      <c r="HV13" s="0" t="n">
        <f aca="false">IF(ISNA(VLOOKUP('W. VaR &amp; Peak Pos By Trader'!$A25,'Import Peak'!$A$3:HV$37,HV$1,FALSE())),0,VLOOKUP('W. VaR &amp; Peak Pos By Trader'!$A25,'Import Peak'!$A$3:HV$37,HV$1,FALSE()))</f>
        <v>0</v>
      </c>
      <c r="HW13" s="0" t="n">
        <f aca="false">IF(ISNA(VLOOKUP('W. VaR &amp; Peak Pos By Trader'!$A25,'Import Peak'!$A$3:HW$37,HW$1,FALSE())),0,VLOOKUP('W. VaR &amp; Peak Pos By Trader'!$A25,'Import Peak'!$A$3:HW$37,HW$1,FALSE()))</f>
        <v>0</v>
      </c>
      <c r="HX13" s="0" t="n">
        <f aca="false">IF(ISNA(VLOOKUP('W. VaR &amp; Peak Pos By Trader'!$A25,'Import Peak'!$A$3:HX$37,HX$1,FALSE())),0,VLOOKUP('W. VaR &amp; Peak Pos By Trader'!$A25,'Import Peak'!$A$3:HX$37,HX$1,FALSE()))</f>
        <v>0</v>
      </c>
      <c r="HY13" s="0" t="n">
        <f aca="false">IF(ISNA(VLOOKUP('W. VaR &amp; Peak Pos By Trader'!$A25,'Import Peak'!$A$3:HY$37,HY$1,FALSE())),0,VLOOKUP('W. VaR &amp; Peak Pos By Trader'!$A25,'Import Peak'!$A$3:HY$37,HY$1,FALSE()))</f>
        <v>0</v>
      </c>
      <c r="HZ13" s="0" t="n">
        <f aca="false">IF(ISNA(VLOOKUP('W. VaR &amp; Peak Pos By Trader'!$A25,'Import Peak'!$A$3:HZ$37,HZ$1,FALSE())),0,VLOOKUP('W. VaR &amp; Peak Pos By Trader'!$A25,'Import Peak'!$A$3:HZ$37,HZ$1,FALSE()))</f>
        <v>0</v>
      </c>
      <c r="IA13" s="0" t="n">
        <f aca="false">IF(ISNA(VLOOKUP('W. VaR &amp; Peak Pos By Trader'!$A25,'Import Peak'!$A$3:IA$37,IA$1,FALSE())),0,VLOOKUP('W. VaR &amp; Peak Pos By Trader'!$A25,'Import Peak'!$A$3:IA$37,IA$1,FALSE()))</f>
        <v>0</v>
      </c>
      <c r="IB13" s="0" t="n">
        <f aca="false">IF(ISNA(VLOOKUP('W. VaR &amp; Peak Pos By Trader'!$A25,'Import Peak'!$A$3:IB$37,IB$1,FALSE())),0,VLOOKUP('W. VaR &amp; Peak Pos By Trader'!$A25,'Import Peak'!$A$3:IB$37,IB$1,FALSE()))</f>
        <v>0</v>
      </c>
      <c r="IC13" s="0" t="n">
        <f aca="false">IF(ISNA(VLOOKUP('W. VaR &amp; Peak Pos By Trader'!$A25,'Import Peak'!$A$3:IC$37,IC$1,FALSE())),0,VLOOKUP('W. VaR &amp; Peak Pos By Trader'!$A25,'Import Peak'!$A$3:IC$37,IC$1,FALSE()))</f>
        <v>0</v>
      </c>
    </row>
    <row r="14" customFormat="false" ht="18" hidden="false" customHeight="false" outlineLevel="0" collapsed="false">
      <c r="A14" s="104" t="s">
        <v>15</v>
      </c>
      <c r="B14" s="107" t="n">
        <f aca="false">IF(ISNA(VLOOKUP('W. VaR &amp; Peak Pos By Trader'!$A27,'Import Peak'!$A$3:B$37,B$1,FALSE())),0,VLOOKUP('W. VaR &amp; Peak Pos By Trader'!$A27,'Import Peak'!$A$3:B$37,B$1,FALSE()))</f>
        <v>0</v>
      </c>
      <c r="C14" s="107" t="n">
        <f aca="false">IF(ISNA(VLOOKUP('W. VaR &amp; Peak Pos By Trader'!$A27,'Import Peak'!$A$3:C$37,C$1,FALSE())),0,VLOOKUP('W. VaR &amp; Peak Pos By Trader'!$A27,'Import Peak'!$A$3:C$37,C$1,FALSE()))</f>
        <v>0</v>
      </c>
      <c r="D14" s="107" t="n">
        <f aca="false">IF(ISNA(VLOOKUP('W. VaR &amp; Peak Pos By Trader'!$A27,'Import Peak'!$A$3:D$37,D$1,FALSE())),0,VLOOKUP('W. VaR &amp; Peak Pos By Trader'!$A27,'Import Peak'!$A$3:D$37,D$1,FALSE()))</f>
        <v>0</v>
      </c>
      <c r="E14" s="107" t="n">
        <f aca="false">IF(ISNA(VLOOKUP('W. VaR &amp; Peak Pos By Trader'!$A27,'Import Peak'!$A$3:E$37,E$1,FALSE())),0,VLOOKUP('W. VaR &amp; Peak Pos By Trader'!$A27,'Import Peak'!$A$3:E$37,E$1,FALSE()))</f>
        <v>0</v>
      </c>
      <c r="F14" s="107" t="n">
        <f aca="false">IF(ISNA(VLOOKUP('W. VaR &amp; Peak Pos By Trader'!$A27,'Import Peak'!$A$3:F$37,F$1,FALSE())),0,VLOOKUP('W. VaR &amp; Peak Pos By Trader'!$A27,'Import Peak'!$A$3:F$37,F$1,FALSE()))</f>
        <v>0</v>
      </c>
      <c r="G14" s="107" t="n">
        <f aca="false">IF(ISNA(VLOOKUP('W. VaR &amp; Peak Pos By Trader'!$A27,'Import Peak'!$A$3:G$37,G$1,FALSE())),0,VLOOKUP('W. VaR &amp; Peak Pos By Trader'!$A27,'Import Peak'!$A$3:G$37,G$1,FALSE()))</f>
        <v>0</v>
      </c>
      <c r="H14" s="107" t="n">
        <f aca="false">IF(ISNA(VLOOKUP('W. VaR &amp; Peak Pos By Trader'!$A27,'Import Peak'!$A$3:H$37,H$1,FALSE())),0,VLOOKUP('W. VaR &amp; Peak Pos By Trader'!$A27,'Import Peak'!$A$3:H$37,H$1,FALSE()))</f>
        <v>0</v>
      </c>
      <c r="I14" s="107" t="n">
        <f aca="false">IF(ISNA(VLOOKUP('W. VaR &amp; Peak Pos By Trader'!$A27,'Import Peak'!$A$3:I$37,I$1,FALSE())),0,VLOOKUP('W. VaR &amp; Peak Pos By Trader'!$A27,'Import Peak'!$A$3:I$37,I$1,FALSE()))</f>
        <v>2953376.3136</v>
      </c>
      <c r="J14" s="107" t="n">
        <f aca="false">IF(ISNA(VLOOKUP('W. VaR &amp; Peak Pos By Trader'!$A27,'Import Peak'!$A$3:J$37,J$1,FALSE())),0,VLOOKUP('W. VaR &amp; Peak Pos By Trader'!$A27,'Import Peak'!$A$3:J$37,J$1,FALSE()))</f>
        <v>108195.0851</v>
      </c>
      <c r="K14" s="107" t="n">
        <f aca="false">IF(ISNA(VLOOKUP('W. VaR &amp; Peak Pos By Trader'!$A27,'Import Peak'!$A$3:K$37,K$1,FALSE())),0,VLOOKUP('W. VaR &amp; Peak Pos By Trader'!$A27,'Import Peak'!$A$3:K$37,K$1,FALSE()))</f>
        <v>97534.2249</v>
      </c>
      <c r="L14" s="107" t="n">
        <f aca="false">IF(ISNA(VLOOKUP('W. VaR &amp; Peak Pos By Trader'!$A27,'Import Peak'!$A$3:L$37,L$1,FALSE())),0,VLOOKUP('W. VaR &amp; Peak Pos By Trader'!$A27,'Import Peak'!$A$3:L$37,L$1,FALSE()))</f>
        <v>107798.6558</v>
      </c>
      <c r="M14" s="107" t="n">
        <f aca="false">IF(ISNA(VLOOKUP('W. VaR &amp; Peak Pos By Trader'!$A27,'Import Peak'!$A$3:M$37,M$1,FALSE())),0,VLOOKUP('W. VaR &amp; Peak Pos By Trader'!$A27,'Import Peak'!$A$3:M$37,M$1,FALSE()))</f>
        <v>-937196.3761</v>
      </c>
      <c r="N14" s="107" t="n">
        <f aca="false">IF(ISNA(VLOOKUP('W. VaR &amp; Peak Pos By Trader'!$A27,'Import Peak'!$A$3:N$37,N$1,FALSE())),0,VLOOKUP('W. VaR &amp; Peak Pos By Trader'!$A27,'Import Peak'!$A$3:N$37,N$1,FALSE()))</f>
        <v>-966642.2837</v>
      </c>
      <c r="O14" s="107" t="n">
        <f aca="false">IF(ISNA(VLOOKUP('W. VaR &amp; Peak Pos By Trader'!$A27,'Import Peak'!$A$3:O$37,O$1,FALSE())),0,VLOOKUP('W. VaR &amp; Peak Pos By Trader'!$A27,'Import Peak'!$A$3:O$37,O$1,FALSE()))</f>
        <v>-933675.544</v>
      </c>
      <c r="P14" s="107" t="n">
        <f aca="false">IF(ISNA(VLOOKUP('W. VaR &amp; Peak Pos By Trader'!$A27,'Import Peak'!$A$3:P$37,P$1,FALSE())),0,VLOOKUP('W. VaR &amp; Peak Pos By Trader'!$A27,'Import Peak'!$A$3:P$37,P$1,FALSE()))</f>
        <v>-2797092.8146</v>
      </c>
      <c r="Q14" s="107" t="n">
        <f aca="false">IF(ISNA(VLOOKUP('W. VaR &amp; Peak Pos By Trader'!$A27,'Import Peak'!$A$3:Q$37,Q$1,FALSE())),0,VLOOKUP('W. VaR &amp; Peak Pos By Trader'!$A27,'Import Peak'!$A$3:Q$37,Q$1,FALSE()))</f>
        <v>-2791092.6827</v>
      </c>
      <c r="R14" s="107" t="n">
        <f aca="false">IF(ISNA(VLOOKUP('W. VaR &amp; Peak Pos By Trader'!$A27,'Import Peak'!$A$3:R$37,R$1,FALSE())),0,VLOOKUP('W. VaR &amp; Peak Pos By Trader'!$A27,'Import Peak'!$A$3:R$37,R$1,FALSE()))</f>
        <v>-2695124.9566</v>
      </c>
      <c r="S14" s="107" t="n">
        <f aca="false">IF(ISNA(VLOOKUP('W. VaR &amp; Peak Pos By Trader'!$A27,'Import Peak'!$A$3:S$37,S$1,FALSE())),0,VLOOKUP('W. VaR &amp; Peak Pos By Trader'!$A27,'Import Peak'!$A$3:S$37,S$1,FALSE()))</f>
        <v>-652896.9346</v>
      </c>
      <c r="T14" s="107" t="n">
        <f aca="false">IF(ISNA(VLOOKUP('W. VaR &amp; Peak Pos By Trader'!$A27,'Import Peak'!$A$3:T$37,T$1,FALSE())),0,VLOOKUP('W. VaR &amp; Peak Pos By Trader'!$A27,'Import Peak'!$A$3:T$37,T$1,FALSE()))</f>
        <v>-102593.9676</v>
      </c>
      <c r="U14" s="107" t="n">
        <f aca="false">IF(ISNA(VLOOKUP('W. VaR &amp; Peak Pos By Trader'!$A27,'Import Peak'!$A$3:U$37,U$1,FALSE())),0,VLOOKUP('W. VaR &amp; Peak Pos By Trader'!$A27,'Import Peak'!$A$3:U$37,U$1,FALSE()))</f>
        <v>-105741.7631</v>
      </c>
      <c r="V14" s="107" t="n">
        <f aca="false">IF(ISNA(VLOOKUP('W. VaR &amp; Peak Pos By Trader'!$A27,'Import Peak'!$A$3:V$37,V$1,FALSE())),0,VLOOKUP('W. VaR &amp; Peak Pos By Trader'!$A27,'Import Peak'!$A$3:V$37,V$1,FALSE()))</f>
        <v>-3494682.2502</v>
      </c>
      <c r="W14" s="107" t="n">
        <f aca="false">IF(ISNA(VLOOKUP('W. VaR &amp; Peak Pos By Trader'!$A27,'Import Peak'!$A$3:W$37,W$1,FALSE())),0,VLOOKUP('W. VaR &amp; Peak Pos By Trader'!$A27,'Import Peak'!$A$3:W$37,W$1,FALSE()))</f>
        <v>-3146973.6947</v>
      </c>
      <c r="X14" s="107" t="n">
        <f aca="false">IF(ISNA(VLOOKUP('W. VaR &amp; Peak Pos By Trader'!$A27,'Import Peak'!$A$3:X$37,X$1,FALSE())),0,VLOOKUP('W. VaR &amp; Peak Pos By Trader'!$A27,'Import Peak'!$A$3:X$37,X$1,FALSE()))</f>
        <v>-3474306.9427</v>
      </c>
      <c r="Y14" s="107" t="n">
        <f aca="false">IF(ISNA(VLOOKUP('W. VaR &amp; Peak Pos By Trader'!$A27,'Import Peak'!$A$3:Y$37,Y$1,FALSE())),0,VLOOKUP('W. VaR &amp; Peak Pos By Trader'!$A27,'Import Peak'!$A$3:Y$37,Y$1,FALSE()))</f>
        <v>-3351338.0525</v>
      </c>
      <c r="Z14" s="107" t="n">
        <f aca="false">IF(ISNA(VLOOKUP('W. VaR &amp; Peak Pos By Trader'!$A27,'Import Peak'!$A$3:Z$37,Z$1,FALSE())),0,VLOOKUP('W. VaR &amp; Peak Pos By Trader'!$A27,'Import Peak'!$A$3:Z$37,Z$1,FALSE()))</f>
        <v>-3451797.848</v>
      </c>
      <c r="AA14" s="107" t="n">
        <f aca="false">IF(ISNA(VLOOKUP('W. VaR &amp; Peak Pos By Trader'!$A27,'Import Peak'!$A$3:AA$37,AA$1,FALSE())),0,VLOOKUP('W. VaR &amp; Peak Pos By Trader'!$A27,'Import Peak'!$A$3:AA$37,AA$1,FALSE()))</f>
        <v>-3328845.0539</v>
      </c>
      <c r="AB14" s="107" t="n">
        <f aca="false">IF(ISNA(VLOOKUP('W. VaR &amp; Peak Pos By Trader'!$A27,'Import Peak'!$A$3:AB$37,AB$1,FALSE())),0,VLOOKUP('W. VaR &amp; Peak Pos By Trader'!$A27,'Import Peak'!$A$3:AB$37,AB$1,FALSE()))</f>
        <v>-3427853.1324</v>
      </c>
      <c r="AC14" s="107" t="n">
        <f aca="false">IF(ISNA(VLOOKUP('W. VaR &amp; Peak Pos By Trader'!$A27,'Import Peak'!$A$3:AC$37,AC$1,FALSE())),0,VLOOKUP('W. VaR &amp; Peak Pos By Trader'!$A27,'Import Peak'!$A$3:AC$37,AC$1,FALSE()))</f>
        <v>-3415145.0293</v>
      </c>
      <c r="AD14" s="107" t="n">
        <f aca="false">IF(ISNA(VLOOKUP('W. VaR &amp; Peak Pos By Trader'!$A27,'Import Peak'!$A$3:AD$37,AD$1,FALSE())),0,VLOOKUP('W. VaR &amp; Peak Pos By Trader'!$A27,'Import Peak'!$A$3:AD$37,AD$1,FALSE()))</f>
        <v>-3292334.8845</v>
      </c>
      <c r="AE14" s="107" t="n">
        <f aca="false">IF(ISNA(VLOOKUP('W. VaR &amp; Peak Pos By Trader'!$A27,'Import Peak'!$A$3:AE$37,AE$1,FALSE())),0,VLOOKUP('W. VaR &amp; Peak Pos By Trader'!$A27,'Import Peak'!$A$3:AE$37,AE$1,FALSE()))</f>
        <v>-3389099.1829</v>
      </c>
      <c r="AF14" s="107" t="n">
        <f aca="false">IF(ISNA(VLOOKUP('W. VaR &amp; Peak Pos By Trader'!$A27,'Import Peak'!$A$3:AF$37,AF$1,FALSE())),0,VLOOKUP('W. VaR &amp; Peak Pos By Trader'!$A27,'Import Peak'!$A$3:AF$37,AF$1,FALSE()))</f>
        <v>-3266461.6894</v>
      </c>
      <c r="AG14" s="107" t="n">
        <f aca="false">IF(ISNA(VLOOKUP('W. VaR &amp; Peak Pos By Trader'!$A27,'Import Peak'!$A$3:AG$37,AG$1,FALSE())),0,VLOOKUP('W. VaR &amp; Peak Pos By Trader'!$A27,'Import Peak'!$A$3:AG$37,AG$1,FALSE()))</f>
        <v>-3362177.1232</v>
      </c>
      <c r="AH14" s="107" t="n">
        <f aca="false">IF(ISNA(VLOOKUP('W. VaR &amp; Peak Pos By Trader'!$A27,'Import Peak'!$A$3:AH$37,AH$1,FALSE())),0,VLOOKUP('W. VaR &amp; Peak Pos By Trader'!$A27,'Import Peak'!$A$3:AH$37,AH$1,FALSE()))</f>
        <v>-1948790.8651</v>
      </c>
      <c r="AI14" s="107" t="n">
        <f aca="false">IF(ISNA(VLOOKUP('W. VaR &amp; Peak Pos By Trader'!$A27,'Import Peak'!$A$3:AI$37,AI$1,FALSE())),0,VLOOKUP('W. VaR &amp; Peak Pos By Trader'!$A27,'Import Peak'!$A$3:AI$37,AI$1,FALSE()))</f>
        <v>-1815774.593</v>
      </c>
      <c r="AJ14" s="107" t="n">
        <f aca="false">IF(ISNA(VLOOKUP('W. VaR &amp; Peak Pos By Trader'!$A27,'Import Peak'!$A$3:AJ$37,AJ$1,FALSE())),0,VLOOKUP('W. VaR &amp; Peak Pos By Trader'!$A27,'Import Peak'!$A$3:AJ$37,AJ$1,FALSE()))</f>
        <v>-1933585.8005</v>
      </c>
      <c r="AK14" s="107" t="n">
        <f aca="false">IF(ISNA(VLOOKUP('W. VaR &amp; Peak Pos By Trader'!$A27,'Import Peak'!$A$3:AK$37,AK$1,FALSE())),0,VLOOKUP('W. VaR &amp; Peak Pos By Trader'!$A27,'Import Peak'!$A$3:AK$37,AK$1,FALSE()))</f>
        <v>-1863412.4612</v>
      </c>
      <c r="AL14" s="107" t="n">
        <f aca="false">IF(ISNA(VLOOKUP('W. VaR &amp; Peak Pos By Trader'!$A27,'Import Peak'!$A$3:AL$37,AL$1,FALSE())),0,VLOOKUP('W. VaR &amp; Peak Pos By Trader'!$A27,'Import Peak'!$A$3:AL$37,AL$1,FALSE()))</f>
        <v>-1917597.0526</v>
      </c>
      <c r="AM14" s="107" t="n">
        <f aca="false">IF(ISNA(VLOOKUP('W. VaR &amp; Peak Pos By Trader'!$A27,'Import Peak'!$A$3:AM$37,AM$1,FALSE())),0,VLOOKUP('W. VaR &amp; Peak Pos By Trader'!$A27,'Import Peak'!$A$3:AM$37,AM$1,FALSE()))</f>
        <v>-1847682.344</v>
      </c>
      <c r="AN14" s="107" t="n">
        <f aca="false">IF(ISNA(VLOOKUP('W. VaR &amp; Peak Pos By Trader'!$A27,'Import Peak'!$A$3:AN$37,AN$1,FALSE())),0,VLOOKUP('W. VaR &amp; Peak Pos By Trader'!$A27,'Import Peak'!$A$3:AN$37,AN$1,FALSE()))</f>
        <v>-1901089.4065</v>
      </c>
      <c r="AO14" s="107" t="n">
        <f aca="false">IF(ISNA(VLOOKUP('W. VaR &amp; Peak Pos By Trader'!$A27,'Import Peak'!$A$3:AO$37,AO$1,FALSE())),0,VLOOKUP('W. VaR &amp; Peak Pos By Trader'!$A27,'Import Peak'!$A$3:AO$37,AO$1,FALSE()))</f>
        <v>-1892506.6001</v>
      </c>
      <c r="AP14" s="107" t="n">
        <f aca="false">IF(ISNA(VLOOKUP('W. VaR &amp; Peak Pos By Trader'!$A27,'Import Peak'!$A$3:AP$37,AP$1,FALSE())),0,VLOOKUP('W. VaR &amp; Peak Pos By Trader'!$A27,'Import Peak'!$A$3:AP$37,AP$1,FALSE()))</f>
        <v>-1823028.5104</v>
      </c>
      <c r="AQ14" s="107" t="n">
        <f aca="false">IF(ISNA(VLOOKUP('W. VaR &amp; Peak Pos By Trader'!$A27,'Import Peak'!$A$3:AQ$37,AQ$1,FALSE())),0,VLOOKUP('W. VaR &amp; Peak Pos By Trader'!$A27,'Import Peak'!$A$3:AQ$37,AQ$1,FALSE()))</f>
        <v>-1875247.1447</v>
      </c>
      <c r="AR14" s="107" t="n">
        <f aca="false">IF(ISNA(VLOOKUP('W. VaR &amp; Peak Pos By Trader'!$A27,'Import Peak'!$A$3:AR$37,AR$1,FALSE())),0,VLOOKUP('W. VaR &amp; Peak Pos By Trader'!$A27,'Import Peak'!$A$3:AR$37,AR$1,FALSE()))</f>
        <v>-1806088.9059</v>
      </c>
      <c r="AS14" s="107" t="n">
        <f aca="false">IF(ISNA(VLOOKUP('W. VaR &amp; Peak Pos By Trader'!$A27,'Import Peak'!$A$3:AS$37,AS$1,FALSE())),0,VLOOKUP('W. VaR &amp; Peak Pos By Trader'!$A27,'Import Peak'!$A$3:AS$37,AS$1,FALSE()))</f>
        <v>-1857831.1364</v>
      </c>
      <c r="AT14" s="107" t="n">
        <f aca="false">IF(ISNA(VLOOKUP('W. VaR &amp; Peak Pos By Trader'!$A27,'Import Peak'!$A$3:AT$37,AT$1,FALSE())),0,VLOOKUP('W. VaR &amp; Peak Pos By Trader'!$A27,'Import Peak'!$A$3:AT$37,AT$1,FALSE()))</f>
        <v>-1780995.4524</v>
      </c>
      <c r="AU14" s="107" t="n">
        <f aca="false">IF(ISNA(VLOOKUP('W. VaR &amp; Peak Pos By Trader'!$A27,'Import Peak'!$A$3:AU$37,AU$1,FALSE())),0,VLOOKUP('W. VaR &amp; Peak Pos By Trader'!$A27,'Import Peak'!$A$3:AU$37,AU$1,FALSE()))</f>
        <v>-1601321.7428</v>
      </c>
      <c r="AV14" s="107" t="n">
        <f aca="false">IF(ISNA(VLOOKUP('W. VaR &amp; Peak Pos By Trader'!$A27,'Import Peak'!$A$3:AV$37,AV$1,FALSE())),0,VLOOKUP('W. VaR &amp; Peak Pos By Trader'!$A27,'Import Peak'!$A$3:AV$37,AV$1,FALSE()))</f>
        <v>-1765508.121</v>
      </c>
      <c r="AW14" s="107" t="n">
        <f aca="false">IF(ISNA(VLOOKUP('W. VaR &amp; Peak Pos By Trader'!$A27,'Import Peak'!$A$3:AW$37,AW$1,FALSE())),0,VLOOKUP('W. VaR &amp; Peak Pos By Trader'!$A27,'Import Peak'!$A$3:AW$37,AW$1,FALSE()))</f>
        <v>-1700577.1755</v>
      </c>
      <c r="AX14" s="107" t="n">
        <f aca="false">IF(ISNA(VLOOKUP('W. VaR &amp; Peak Pos By Trader'!$A27,'Import Peak'!$A$3:AX$37,AX$1,FALSE())),0,VLOOKUP('W. VaR &amp; Peak Pos By Trader'!$A27,'Import Peak'!$A$3:AX$37,AX$1,FALSE()))</f>
        <v>-1749215.1547</v>
      </c>
      <c r="AY14" s="107" t="n">
        <f aca="false">IF(ISNA(VLOOKUP('W. VaR &amp; Peak Pos By Trader'!$A27,'Import Peak'!$A$3:AY$37,AY$1,FALSE())),0,VLOOKUP('W. VaR &amp; Peak Pos By Trader'!$A27,'Import Peak'!$A$3:AY$37,AY$1,FALSE()))</f>
        <v>-1684673.419</v>
      </c>
      <c r="AZ14" s="107" t="n">
        <f aca="false">IF(ISNA(VLOOKUP('W. VaR &amp; Peak Pos By Trader'!$A27,'Import Peak'!$A$3:AZ$37,AZ$1,FALSE())),0,VLOOKUP('W. VaR &amp; Peak Pos By Trader'!$A27,'Import Peak'!$A$3:AZ$37,AZ$1,FALSE()))</f>
        <v>-1732647.579</v>
      </c>
      <c r="BA14" s="107" t="n">
        <f aca="false">IF(ISNA(VLOOKUP('W. VaR &amp; Peak Pos By Trader'!$A27,'Import Peak'!$A$3:BA$37,BA$1,FALSE())),0,VLOOKUP('W. VaR &amp; Peak Pos By Trader'!$A27,'Import Peak'!$A$3:BA$37,BA$1,FALSE()))</f>
        <v>-1724126.248</v>
      </c>
      <c r="BB14" s="107" t="n">
        <f aca="false">IF(ISNA(VLOOKUP('W. VaR &amp; Peak Pos By Trader'!$A27,'Import Peak'!$A$3:BB$37,BB$1,FALSE())),0,VLOOKUP('W. VaR &amp; Peak Pos By Trader'!$A27,'Import Peak'!$A$3:BB$37,BB$1,FALSE()))</f>
        <v>-1660198.3123</v>
      </c>
      <c r="BC14" s="107" t="n">
        <f aca="false">IF(ISNA(VLOOKUP('W. VaR &amp; Peak Pos By Trader'!$A27,'Import Peak'!$A$3:BC$37,BC$1,FALSE())),0,VLOOKUP('W. VaR &amp; Peak Pos By Trader'!$A27,'Import Peak'!$A$3:BC$37,BC$1,FALSE()))</f>
        <v>-1707165.1872</v>
      </c>
      <c r="BD14" s="107" t="n">
        <f aca="false">IF(ISNA(VLOOKUP('W. VaR &amp; Peak Pos By Trader'!$A27,'Import Peak'!$A$3:BD$37,BD$1,FALSE())),0,VLOOKUP('W. VaR &amp; Peak Pos By Trader'!$A27,'Import Peak'!$A$3:BD$37,BD$1,FALSE()))</f>
        <v>-1643661.5336</v>
      </c>
      <c r="BE14" s="107" t="n">
        <f aca="false">IF(ISNA(VLOOKUP('W. VaR &amp; Peak Pos By Trader'!$A27,'Import Peak'!$A$3:BE$37,BE$1,FALSE())),0,VLOOKUP('W. VaR &amp; Peak Pos By Trader'!$A27,'Import Peak'!$A$3:BE$37,BE$1,FALSE()))</f>
        <v>-1689957.0558</v>
      </c>
      <c r="BF14" s="107" t="n">
        <f aca="false">IF(ISNA(VLOOKUP('W. VaR &amp; Peak Pos By Trader'!$A27,'Import Peak'!$A$3:BF$37,BF$1,FALSE())),0,VLOOKUP('W. VaR &amp; Peak Pos By Trader'!$A27,'Import Peak'!$A$3:BF$37,BF$1,FALSE()))</f>
        <v>-1810437.7955</v>
      </c>
      <c r="BG14" s="107" t="n">
        <f aca="false">IF(ISNA(VLOOKUP('W. VaR &amp; Peak Pos By Trader'!$A27,'Import Peak'!$A$3:BG$37,BG$1,FALSE())),0,VLOOKUP('W. VaR &amp; Peak Pos By Trader'!$A27,'Import Peak'!$A$3:BG$37,BG$1,FALSE()))</f>
        <v>-1626581.222</v>
      </c>
      <c r="BH14" s="107" t="n">
        <f aca="false">IF(ISNA(VLOOKUP('W. VaR &amp; Peak Pos By Trader'!$A27,'Import Peak'!$A$3:BH$37,BH$1,FALSE())),0,VLOOKUP('W. VaR &amp; Peak Pos By Trader'!$A27,'Import Peak'!$A$3:BH$37,BH$1,FALSE()))</f>
        <v>-1792151.1202</v>
      </c>
      <c r="BI14" s="107" t="n">
        <f aca="false">IF(ISNA(VLOOKUP('W. VaR &amp; Peak Pos By Trader'!$A27,'Import Peak'!$A$3:BI$37,BI$1,FALSE())),0,VLOOKUP('W. VaR &amp; Peak Pos By Trader'!$A27,'Import Peak'!$A$3:BI$37,BI$1,FALSE()))</f>
        <v>-1724955.0542</v>
      </c>
      <c r="BJ14" s="107" t="n">
        <f aca="false">IF(ISNA(VLOOKUP('W. VaR &amp; Peak Pos By Trader'!$A27,'Import Peak'!$A$3:BJ$37,BJ$1,FALSE())),0,VLOOKUP('W. VaR &amp; Peak Pos By Trader'!$A27,'Import Peak'!$A$3:BJ$37,BJ$1,FALSE()))</f>
        <v>-1773012.1794</v>
      </c>
      <c r="BK14" s="107" t="n">
        <f aca="false">IF(ISNA(VLOOKUP('W. VaR &amp; Peak Pos By Trader'!$A27,'Import Peak'!$A$3:BK$37,BK$1,FALSE())),0,VLOOKUP('W. VaR &amp; Peak Pos By Trader'!$A27,'Import Peak'!$A$3:BK$37,BK$1,FALSE()))</f>
        <v>-1706321.7179</v>
      </c>
      <c r="BL14" s="107" t="n">
        <f aca="false">IF(ISNA(VLOOKUP('W. VaR &amp; Peak Pos By Trader'!$A27,'Import Peak'!$A$3:BL$37,BL$1,FALSE())),0,VLOOKUP('W. VaR &amp; Peak Pos By Trader'!$A27,'Import Peak'!$A$3:BL$37,BL$1,FALSE()))</f>
        <v>-1753648.925</v>
      </c>
      <c r="BM14" s="107" t="n">
        <f aca="false">IF(ISNA(VLOOKUP('W. VaR &amp; Peak Pos By Trader'!$A27,'Import Peak'!$A$3:BM$37,BM$1,FALSE())),0,VLOOKUP('W. VaR &amp; Peak Pos By Trader'!$A27,'Import Peak'!$A$3:BM$37,BM$1,FALSE()))</f>
        <v>-1743726.4936</v>
      </c>
      <c r="BN14" s="107" t="n">
        <f aca="false">IF(ISNA(VLOOKUP('W. VaR &amp; Peak Pos By Trader'!$A27,'Import Peak'!$A$3:BN$37,BN$1,FALSE())),0,VLOOKUP('W. VaR &amp; Peak Pos By Trader'!$A27,'Import Peak'!$A$3:BN$37,BN$1,FALSE()))</f>
        <v>-1677823.3975</v>
      </c>
      <c r="BO14" s="107" t="n">
        <f aca="false">IF(ISNA(VLOOKUP('W. VaR &amp; Peak Pos By Trader'!$A27,'Import Peak'!$A$3:BO$37,BO$1,FALSE())),0,VLOOKUP('W. VaR &amp; Peak Pos By Trader'!$A27,'Import Peak'!$A$3:BO$37,BO$1,FALSE()))</f>
        <v>-1724047.8149</v>
      </c>
      <c r="BP14" s="107" t="n">
        <f aca="false">IF(ISNA(VLOOKUP('W. VaR &amp; Peak Pos By Trader'!$A27,'Import Peak'!$A$3:BP$37,BP$1,FALSE())),0,VLOOKUP('W. VaR &amp; Peak Pos By Trader'!$A27,'Import Peak'!$A$3:BP$37,BP$1,FALSE()))</f>
        <v>-1658682.6633</v>
      </c>
      <c r="BQ14" s="107" t="n">
        <f aca="false">IF(ISNA(VLOOKUP('W. VaR &amp; Peak Pos By Trader'!$A27,'Import Peak'!$A$3:BQ$37,BQ$1,FALSE())),0,VLOOKUP('W. VaR &amp; Peak Pos By Trader'!$A27,'Import Peak'!$A$3:BQ$37,BQ$1,FALSE()))</f>
        <v>-1704850.4592</v>
      </c>
      <c r="BR14" s="107" t="n">
        <f aca="false">IF(ISNA(VLOOKUP('W. VaR &amp; Peak Pos By Trader'!$A27,'Import Peak'!$A$3:BR$37,BR$1,FALSE())),0,VLOOKUP('W. VaR &amp; Peak Pos By Trader'!$A27,'Import Peak'!$A$3:BR$37,BR$1,FALSE()))</f>
        <v>-1696612.8425</v>
      </c>
      <c r="BS14" s="107" t="n">
        <f aca="false">IF(ISNA(VLOOKUP('W. VaR &amp; Peak Pos By Trader'!$A27,'Import Peak'!$A$3:BS$37,BS$1,FALSE())),0,VLOOKUP('W. VaR &amp; Peak Pos By Trader'!$A27,'Import Peak'!$A$3:BS$37,BS$1,FALSE()))</f>
        <v>-1524980.9303</v>
      </c>
      <c r="BT14" s="107" t="n">
        <f aca="false">IF(ISNA(VLOOKUP('W. VaR &amp; Peak Pos By Trader'!$A27,'Import Peak'!$A$3:BT$37,BT$1,FALSE())),0,VLOOKUP('W. VaR &amp; Peak Pos By Trader'!$A27,'Import Peak'!$A$3:BT$37,BT$1,FALSE()))</f>
        <v>-1680925.5484</v>
      </c>
      <c r="BU14" s="107" t="n">
        <f aca="false">IF(ISNA(VLOOKUP('W. VaR &amp; Peak Pos By Trader'!$A27,'Import Peak'!$A$3:BU$37,BU$1,FALSE())),0,VLOOKUP('W. VaR &amp; Peak Pos By Trader'!$A27,'Import Peak'!$A$3:BU$37,BU$1,FALSE()))</f>
        <v>-1618721.657</v>
      </c>
      <c r="BV14" s="107" t="n">
        <f aca="false">IF(ISNA(VLOOKUP('W. VaR &amp; Peak Pos By Trader'!$A27,'Import Peak'!$A$3:BV$37,BV$1,FALSE())),0,VLOOKUP('W. VaR &amp; Peak Pos By Trader'!$A27,'Import Peak'!$A$3:BV$37,BV$1,FALSE()))</f>
        <v>-1664696.46</v>
      </c>
      <c r="BW14" s="107" t="n">
        <f aca="false">IF(ISNA(VLOOKUP('W. VaR &amp; Peak Pos By Trader'!$A27,'Import Peak'!$A$3:BW$37,BW$1,FALSE())),0,VLOOKUP('W. VaR &amp; Peak Pos By Trader'!$A27,'Import Peak'!$A$3:BW$37,BW$1,FALSE()))</f>
        <v>-1603012.3004</v>
      </c>
      <c r="BX14" s="107" t="n">
        <f aca="false">IF(ISNA(VLOOKUP('W. VaR &amp; Peak Pos By Trader'!$A27,'Import Peak'!$A$3:BX$37,BX$1,FALSE())),0,VLOOKUP('W. VaR &amp; Peak Pos By Trader'!$A27,'Import Peak'!$A$3:BX$37,BX$1,FALSE()))</f>
        <v>-1648460.4879</v>
      </c>
      <c r="BY14" s="107" t="n">
        <f aca="false">IF(ISNA(VLOOKUP('W. VaR &amp; Peak Pos By Trader'!$A27,'Import Peak'!$A$3:BY$37,BY$1,FALSE())),0,VLOOKUP('W. VaR &amp; Peak Pos By Trader'!$A27,'Import Peak'!$A$3:BY$37,BY$1,FALSE()))</f>
        <v>-1640207.8447</v>
      </c>
      <c r="BZ14" s="107" t="n">
        <f aca="false">IF(ISNA(VLOOKUP('W. VaR &amp; Peak Pos By Trader'!$A27,'Import Peak'!$A$3:BZ$37,BZ$1,FALSE())),0,VLOOKUP('W. VaR &amp; Peak Pos By Trader'!$A27,'Import Peak'!$A$3:BZ$37,BZ$1,FALSE()))</f>
        <v>-1579311.0088</v>
      </c>
      <c r="CA14" s="107" t="n">
        <f aca="false">IF(ISNA(VLOOKUP('W. VaR &amp; Peak Pos By Trader'!$A27,'Import Peak'!$A$3:CA$37,CA$1,FALSE())),0,VLOOKUP('W. VaR &amp; Peak Pos By Trader'!$A27,'Import Peak'!$A$3:CA$37,CA$1,FALSE()))</f>
        <v>-1623967.7398</v>
      </c>
      <c r="CB14" s="107" t="n">
        <f aca="false">IF(ISNA(VLOOKUP('W. VaR &amp; Peak Pos By Trader'!$A27,'Import Peak'!$A$3:CB$37,CB$1,FALSE())),0,VLOOKUP('W. VaR &amp; Peak Pos By Trader'!$A27,'Import Peak'!$A$3:CB$37,CB$1,FALSE()))</f>
        <v>-1563595.0526</v>
      </c>
      <c r="CC14" s="107" t="n">
        <f aca="false">IF(ISNA(VLOOKUP('W. VaR &amp; Peak Pos By Trader'!$A27,'Import Peak'!$A$3:CC$37,CC$1,FALSE())),0,VLOOKUP('W. VaR &amp; Peak Pos By Trader'!$A27,'Import Peak'!$A$3:CC$37,CC$1,FALSE()))</f>
        <v>-1607728.9901</v>
      </c>
      <c r="CD14" s="107" t="n">
        <f aca="false">IF(ISNA(VLOOKUP('W. VaR &amp; Peak Pos By Trader'!$A27,'Import Peak'!$A$3:CD$37,CD$1,FALSE())),0,VLOOKUP('W. VaR &amp; Peak Pos By Trader'!$A27,'Import Peak'!$A$3:CD$37,CD$1,FALSE()))</f>
        <v>-1599478.0661</v>
      </c>
      <c r="CE14" s="107" t="n">
        <f aca="false">IF(ISNA(VLOOKUP('W. VaR &amp; Peak Pos By Trader'!$A27,'Import Peak'!$A$3:CE$37,CE$1,FALSE())),0,VLOOKUP('W. VaR &amp; Peak Pos By Trader'!$A27,'Import Peak'!$A$3:CE$37,CE$1,FALSE()))</f>
        <v>-1488568.8258</v>
      </c>
      <c r="CF14" s="107" t="n">
        <f aca="false">IF(ISNA(VLOOKUP('W. VaR &amp; Peak Pos By Trader'!$A27,'Import Peak'!$A$3:CF$37,CF$1,FALSE())),0,VLOOKUP('W. VaR &amp; Peak Pos By Trader'!$A27,'Import Peak'!$A$3:CF$37,CF$1,FALSE()))</f>
        <v>-1583513.4589</v>
      </c>
      <c r="CG14" s="107" t="n">
        <f aca="false">IF(ISNA(VLOOKUP('W. VaR &amp; Peak Pos By Trader'!$A27,'Import Peak'!$A$3:CG$37,CG$1,FALSE())),0,VLOOKUP('W. VaR &amp; Peak Pos By Trader'!$A27,'Import Peak'!$A$3:CG$37,CG$1,FALSE()))</f>
        <v>-1524453.3164</v>
      </c>
      <c r="CH14" s="107" t="n">
        <f aca="false">IF(ISNA(VLOOKUP('W. VaR &amp; Peak Pos By Trader'!$A27,'Import Peak'!$A$3:CH$37,CH$1,FALSE())),0,VLOOKUP('W. VaR &amp; Peak Pos By Trader'!$A27,'Import Peak'!$A$3:CH$37,CH$1,FALSE()))</f>
        <v>-1567292.0465</v>
      </c>
      <c r="CI14" s="107" t="n">
        <f aca="false">IF(ISNA(VLOOKUP('W. VaR &amp; Peak Pos By Trader'!$A27,'Import Peak'!$A$3:CI$37,CI$1,FALSE())),0,VLOOKUP('W. VaR &amp; Peak Pos By Trader'!$A27,'Import Peak'!$A$3:CI$37,CI$1,FALSE()))</f>
        <v>-1508760.9278</v>
      </c>
      <c r="CJ14" s="107" t="n">
        <f aca="false">IF(ISNA(VLOOKUP('W. VaR &amp; Peak Pos By Trader'!$A27,'Import Peak'!$A$3:CJ$37,CJ$1,FALSE())),0,VLOOKUP('W. VaR &amp; Peak Pos By Trader'!$A27,'Import Peak'!$A$3:CJ$37,CJ$1,FALSE()))</f>
        <v>-1551083.0987</v>
      </c>
      <c r="CK14" s="107" t="n">
        <f aca="false">IF(ISNA(VLOOKUP('W. VaR &amp; Peak Pos By Trader'!$A27,'Import Peak'!$A$3:CK$37,CK$1,FALSE())),0,VLOOKUP('W. VaR &amp; Peak Pos By Trader'!$A27,'Import Peak'!$A$3:CK$37,CK$1,FALSE()))</f>
        <v>-1542851.5382</v>
      </c>
      <c r="CL14" s="107" t="n">
        <f aca="false">IF(ISNA(VLOOKUP('W. VaR &amp; Peak Pos By Trader'!$A27,'Import Peak'!$A$3:CL$37,CL$1,FALSE())),0,VLOOKUP('W. VaR &amp; Peak Pos By Trader'!$A27,'Import Peak'!$A$3:CL$37,CL$1,FALSE()))</f>
        <v>-1485120.3878</v>
      </c>
      <c r="CM14" s="107" t="n">
        <f aca="false">IF(ISNA(VLOOKUP('W. VaR &amp; Peak Pos By Trader'!$A27,'Import Peak'!$A$3:CM$37,CM$1,FALSE())),0,VLOOKUP('W. VaR &amp; Peak Pos By Trader'!$A27,'Import Peak'!$A$3:CM$37,CM$1,FALSE()))</f>
        <v>-1526667.2455</v>
      </c>
      <c r="CN14" s="107" t="n">
        <f aca="false">IF(ISNA(VLOOKUP('W. VaR &amp; Peak Pos By Trader'!$A27,'Import Peak'!$A$3:CN$37,CN$1,FALSE())),0,VLOOKUP('W. VaR &amp; Peak Pos By Trader'!$A27,'Import Peak'!$A$3:CN$37,CN$1,FALSE()))</f>
        <v>-1469467.7229</v>
      </c>
      <c r="CO14" s="107" t="n">
        <f aca="false">IF(ISNA(VLOOKUP('W. VaR &amp; Peak Pos By Trader'!$A27,'Import Peak'!$A$3:CO$37,CO$1,FALSE())),0,VLOOKUP('W. VaR &amp; Peak Pos By Trader'!$A27,'Import Peak'!$A$3:CO$37,CO$1,FALSE()))</f>
        <v>-1510503.1228</v>
      </c>
      <c r="CP14" s="107" t="n">
        <f aca="false">IF(ISNA(VLOOKUP('W. VaR &amp; Peak Pos By Trader'!$A27,'Import Peak'!$A$3:CP$37,CP$1,FALSE())),0,VLOOKUP('W. VaR &amp; Peak Pos By Trader'!$A27,'Import Peak'!$A$3:CP$37,CP$1,FALSE()))</f>
        <v>-1502297.2636</v>
      </c>
      <c r="CQ14" s="107" t="n">
        <f aca="false">IF(ISNA(VLOOKUP('W. VaR &amp; Peak Pos By Trader'!$A27,'Import Peak'!$A$3:CQ$37,CQ$1,FALSE())),0,VLOOKUP('W. VaR &amp; Peak Pos By Trader'!$A27,'Import Peak'!$A$3:CQ$37,CQ$1,FALSE()))</f>
        <v>-1349507.6727</v>
      </c>
      <c r="CR14" s="107" t="n">
        <f aca="false">IF(ISNA(VLOOKUP('W. VaR &amp; Peak Pos By Trader'!$A27,'Import Peak'!$A$3:CR$37,CR$1,FALSE())),0,VLOOKUP('W. VaR &amp; Peak Pos By Trader'!$A27,'Import Peak'!$A$3:CR$37,CR$1,FALSE()))</f>
        <v>-1486697.5983</v>
      </c>
      <c r="CS14" s="107" t="n">
        <f aca="false">IF(ISNA(VLOOKUP('W. VaR &amp; Peak Pos By Trader'!$A27,'Import Peak'!$A$3:CS$37,CS$1,FALSE())),0,VLOOKUP('W. VaR &amp; Peak Pos By Trader'!$A27,'Import Peak'!$A$3:CS$37,CS$1,FALSE()))</f>
        <v>-1430817.4048</v>
      </c>
      <c r="CT14" s="107" t="n">
        <f aca="false">IF(ISNA(VLOOKUP('W. VaR &amp; Peak Pos By Trader'!$A27,'Import Peak'!$A$3:CT$37,CT$1,FALSE())),0,VLOOKUP('W. VaR &amp; Peak Pos By Trader'!$A27,'Import Peak'!$A$3:CT$37,CT$1,FALSE()))</f>
        <v>-1470596.2446</v>
      </c>
      <c r="CU14" s="107" t="n">
        <f aca="false">IF(ISNA(VLOOKUP('W. VaR &amp; Peak Pos By Trader'!$A27,'Import Peak'!$A$3:CU$37,CU$1,FALSE())),0,VLOOKUP('W. VaR &amp; Peak Pos By Trader'!$A27,'Import Peak'!$A$3:CU$37,CU$1,FALSE()))</f>
        <v>-1415250.0711</v>
      </c>
      <c r="CV14" s="107" t="n">
        <f aca="false">IF(ISNA(VLOOKUP('W. VaR &amp; Peak Pos By Trader'!$A27,'Import Peak'!$A$3:CV$37,CV$1,FALSE())),0,VLOOKUP('W. VaR &amp; Peak Pos By Trader'!$A27,'Import Peak'!$A$3:CV$37,CV$1,FALSE()))</f>
        <v>-1454525.3282</v>
      </c>
      <c r="CW14" s="107" t="n">
        <f aca="false">IF(ISNA(VLOOKUP('W. VaR &amp; Peak Pos By Trader'!$A27,'Import Peak'!$A$3:CW$37,CW$1,FALSE())),0,VLOOKUP('W. VaR &amp; Peak Pos By Trader'!$A27,'Import Peak'!$A$3:CW$37,CW$1,FALSE()))</f>
        <v>-1446370.7257</v>
      </c>
      <c r="CX14" s="107" t="n">
        <f aca="false">IF(ISNA(VLOOKUP('W. VaR &amp; Peak Pos By Trader'!$A27,'Import Peak'!$A$3:CX$37,CX$1,FALSE())),0,VLOOKUP('W. VaR &amp; Peak Pos By Trader'!$A27,'Import Peak'!$A$3:CX$37,CX$1,FALSE()))</f>
        <v>-1391830.7367</v>
      </c>
      <c r="CY14" s="107" t="n">
        <f aca="false">IF(ISNA(VLOOKUP('W. VaR &amp; Peak Pos By Trader'!$A27,'Import Peak'!$A$3:CY$37,CY$1,FALSE())),0,VLOOKUP('W. VaR &amp; Peak Pos By Trader'!$A27,'Import Peak'!$A$3:CY$37,CY$1,FALSE()))</f>
        <v>-1430351.1152</v>
      </c>
      <c r="CZ14" s="107" t="n">
        <f aca="false">IF(ISNA(VLOOKUP('W. VaR &amp; Peak Pos By Trader'!$A27,'Import Peak'!$A$3:CZ$37,CZ$1,FALSE())),0,VLOOKUP('W. VaR &amp; Peak Pos By Trader'!$A27,'Import Peak'!$A$3:CZ$37,CZ$1,FALSE()))</f>
        <v>-1376346.013</v>
      </c>
      <c r="DA14" s="107" t="n">
        <f aca="false">IF(ISNA(VLOOKUP('W. VaR &amp; Peak Pos By Trader'!$A27,'Import Peak'!$A$3:DA$37,DA$1,FALSE())),0,VLOOKUP('W. VaR &amp; Peak Pos By Trader'!$A27,'Import Peak'!$A$3:DA$37,DA$1,FALSE()))</f>
        <v>-1414369.0427</v>
      </c>
      <c r="DB14" s="107" t="n">
        <f aca="false">IF(ISNA(VLOOKUP('W. VaR &amp; Peak Pos By Trader'!$A27,'Import Peak'!$A$3:DB$37,DB$1,FALSE())),0,VLOOKUP('W. VaR &amp; Peak Pos By Trader'!$A27,'Import Peak'!$A$3:DB$37,DB$1,FALSE()))</f>
        <v>-1406262.2743</v>
      </c>
      <c r="DC14" s="107" t="n">
        <f aca="false">IF(ISNA(VLOOKUP('W. VaR &amp; Peak Pos By Trader'!$A27,'Import Peak'!$A$3:DC$37,DC$1,FALSE())),0,VLOOKUP('W. VaR &amp; Peak Pos By Trader'!$A27,'Import Peak'!$A$3:DC$37,DC$1,FALSE()))</f>
        <v>-1262859.8571</v>
      </c>
      <c r="DD14" s="107" t="n">
        <f aca="false">IF(ISNA(VLOOKUP('W. VaR &amp; Peak Pos By Trader'!$A27,'Import Peak'!$A$3:DD$37,DD$1,FALSE())),0,VLOOKUP('W. VaR &amp; Peak Pos By Trader'!$A27,'Import Peak'!$A$3:DD$37,DD$1,FALSE()))</f>
        <v>-1390863.2976</v>
      </c>
      <c r="DE14" s="107" t="n">
        <f aca="false">IF(ISNA(VLOOKUP('W. VaR &amp; Peak Pos By Trader'!$A27,'Import Peak'!$A$3:DE$37,DE$1,FALSE())),0,VLOOKUP('W. VaR &amp; Peak Pos By Trader'!$A27,'Import Peak'!$A$3:DE$37,DE$1,FALSE()))</f>
        <v>-1338182.6668</v>
      </c>
      <c r="DF14" s="107" t="n">
        <f aca="false">IF(ISNA(VLOOKUP('W. VaR &amp; Peak Pos By Trader'!$A27,'Import Peak'!$A$3:DF$37,DF$1,FALSE())),0,VLOOKUP('W. VaR &amp; Peak Pos By Trader'!$A27,'Import Peak'!$A$3:DF$37,DF$1,FALSE()))</f>
        <v>-1374985.9003</v>
      </c>
      <c r="DG14" s="107" t="n">
        <f aca="false">IF(ISNA(VLOOKUP('W. VaR &amp; Peak Pos By Trader'!$A27,'Import Peak'!$A$3:DG$37,DG$1,FALSE())),0,VLOOKUP('W. VaR &amp; Peak Pos By Trader'!$A27,'Import Peak'!$A$3:DG$37,DG$1,FALSE()))</f>
        <v>-1322840.2025</v>
      </c>
      <c r="DH14" s="107" t="n">
        <f aca="false">IF(ISNA(VLOOKUP('W. VaR &amp; Peak Pos By Trader'!$A27,'Import Peak'!$A$3:DH$37,DH$1,FALSE())),0,VLOOKUP('W. VaR &amp; Peak Pos By Trader'!$A27,'Import Peak'!$A$3:DH$37,DH$1,FALSE()))</f>
        <v>-1359155.4228</v>
      </c>
      <c r="DI14" s="107" t="n">
        <f aca="false">IF(ISNA(VLOOKUP('W. VaR &amp; Peak Pos By Trader'!$A27,'Import Peak'!$A$3:DI$37,DI$1,FALSE())),0,VLOOKUP('W. VaR &amp; Peak Pos By Trader'!$A27,'Import Peak'!$A$3:DI$37,DI$1,FALSE()))</f>
        <v>-1351129.2437</v>
      </c>
      <c r="DJ14" s="107" t="n">
        <f aca="false">IF(ISNA(VLOOKUP('W. VaR &amp; Peak Pos By Trader'!$A27,'Import Peak'!$A$3:DJ$37,DJ$1,FALSE())),0,VLOOKUP('W. VaR &amp; Peak Pos By Trader'!$A27,'Import Peak'!$A$3:DJ$37,DJ$1,FALSE()))</f>
        <v>-1299789.8619</v>
      </c>
      <c r="DK14" s="107" t="n">
        <f aca="false">IF(ISNA(VLOOKUP('W. VaR &amp; Peak Pos By Trader'!$A27,'Import Peak'!$A$3:DK$37,DK$1,FALSE())),0,VLOOKUP('W. VaR &amp; Peak Pos By Trader'!$A27,'Import Peak'!$A$3:DK$37,DK$1,FALSE()))</f>
        <v>-1335374.4361</v>
      </c>
      <c r="DL14" s="107" t="n">
        <f aca="false">IF(ISNA(VLOOKUP('W. VaR &amp; Peak Pos By Trader'!$A27,'Import Peak'!$A$3:DL$37,DL$1,FALSE())),0,VLOOKUP('W. VaR &amp; Peak Pos By Trader'!$A27,'Import Peak'!$A$3:DL$37,DL$1,FALSE()))</f>
        <v>-1284569.2105</v>
      </c>
      <c r="DM14" s="107" t="n">
        <f aca="false">IF(ISNA(VLOOKUP('W. VaR &amp; Peak Pos By Trader'!$A27,'Import Peak'!$A$3:DM$37,DM$1,FALSE())),0,VLOOKUP('W. VaR &amp; Peak Pos By Trader'!$A27,'Import Peak'!$A$3:DM$37,DM$1,FALSE()))</f>
        <v>-1319672.984</v>
      </c>
      <c r="DN14" s="107" t="n">
        <f aca="false">IF(ISNA(VLOOKUP('W. VaR &amp; Peak Pos By Trader'!$A27,'Import Peak'!$A$3:DN$37,DN$1,FALSE())),0,VLOOKUP('W. VaR &amp; Peak Pos By Trader'!$A27,'Import Peak'!$A$3:DN$37,DN$1,FALSE()))</f>
        <v>-440361.3984</v>
      </c>
      <c r="DO14" s="107" t="n">
        <f aca="false">IF(ISNA(VLOOKUP('W. VaR &amp; Peak Pos By Trader'!$A27,'Import Peak'!$A$3:DO$37,DO$1,FALSE())),0,VLOOKUP('W. VaR &amp; Peak Pos By Trader'!$A27,'Import Peak'!$A$3:DO$37,DO$1,FALSE()))</f>
        <v>-395337.124</v>
      </c>
      <c r="DP14" s="107" t="n">
        <f aca="false">IF(ISNA(VLOOKUP('W. VaR &amp; Peak Pos By Trader'!$A27,'Import Peak'!$A$3:DP$37,DP$1,FALSE())),0,VLOOKUP('W. VaR &amp; Peak Pos By Trader'!$A27,'Import Peak'!$A$3:DP$37,DP$1,FALSE()))</f>
        <v>-435290.3612</v>
      </c>
      <c r="DQ14" s="107" t="n">
        <f aca="false">IF(ISNA(VLOOKUP('W. VaR &amp; Peak Pos By Trader'!$A27,'Import Peak'!$A$3:DQ$37,DQ$1,FALSE())),0,VLOOKUP('W. VaR &amp; Peak Pos By Trader'!$A27,'Import Peak'!$A$3:DQ$37,DQ$1,FALSE()))</f>
        <v>-418677.4362</v>
      </c>
      <c r="DR14" s="107" t="n">
        <f aca="false">IF(ISNA(VLOOKUP('W. VaR &amp; Peak Pos By Trader'!$A27,'Import Peak'!$A$3:DR$37,DR$1,FALSE())),0,VLOOKUP('W. VaR &amp; Peak Pos By Trader'!$A27,'Import Peak'!$A$3:DR$37,DR$1,FALSE()))</f>
        <v>-430067.0546</v>
      </c>
      <c r="DS14" s="107" t="n">
        <f aca="false">IF(ISNA(VLOOKUP('W. VaR &amp; Peak Pos By Trader'!$A27,'Import Peak'!$A$3:DS$37,DS$1,FALSE())),0,VLOOKUP('W. VaR &amp; Peak Pos By Trader'!$A27,'Import Peak'!$A$3:DS$37,DS$1,FALSE()))</f>
        <v>-413632.7299</v>
      </c>
      <c r="DT14" s="107" t="n">
        <f aca="false">IF(ISNA(VLOOKUP('W. VaR &amp; Peak Pos By Trader'!$A27,'Import Peak'!$A$3:DT$37,DT$1,FALSE())),0,VLOOKUP('W. VaR &amp; Peak Pos By Trader'!$A27,'Import Peak'!$A$3:DT$37,DT$1,FALSE()))</f>
        <v>-424864.4915</v>
      </c>
      <c r="DU14" s="107" t="n">
        <f aca="false">IF(ISNA(VLOOKUP('W. VaR &amp; Peak Pos By Trader'!$A27,'Import Peak'!$A$3:DU$37,DU$1,FALSE())),0,VLOOKUP('W. VaR &amp; Peak Pos By Trader'!$A27,'Import Peak'!$A$3:DU$37,DU$1,FALSE()))</f>
        <v>-422228.7655</v>
      </c>
      <c r="DV14" s="107" t="n">
        <f aca="false">IF(ISNA(VLOOKUP('W. VaR &amp; Peak Pos By Trader'!$A27,'Import Peak'!$A$3:DV$37,DV$1,FALSE())),0,VLOOKUP('W. VaR &amp; Peak Pos By Trader'!$A27,'Import Peak'!$A$3:DV$37,DV$1,FALSE()))</f>
        <v>-406063.2569</v>
      </c>
      <c r="DW14" s="107" t="n">
        <f aca="false">IF(ISNA(VLOOKUP('W. VaR &amp; Peak Pos By Trader'!$A27,'Import Peak'!$A$3:DW$37,DW$1,FALSE())),0,VLOOKUP('W. VaR &amp; Peak Pos By Trader'!$A27,'Import Peak'!$A$3:DW$37,DW$1,FALSE()))</f>
        <v>-417058.9553</v>
      </c>
      <c r="DX14" s="107" t="n">
        <f aca="false">IF(ISNA(VLOOKUP('W. VaR &amp; Peak Pos By Trader'!$A27,'Import Peak'!$A$3:DX$37,DX$1,FALSE())),0,VLOOKUP('W. VaR &amp; Peak Pos By Trader'!$A27,'Import Peak'!$A$3:DX$37,DX$1,FALSE()))</f>
        <v>-401071.2722</v>
      </c>
      <c r="DY14" s="107" t="n">
        <f aca="false">IF(ISNA(VLOOKUP('W. VaR &amp; Peak Pos By Trader'!$A27,'Import Peak'!$A$3:DY$37,DY$1,FALSE())),0,VLOOKUP('W. VaR &amp; Peak Pos By Trader'!$A27,'Import Peak'!$A$3:DY$37,DY$1,FALSE()))</f>
        <v>-412027.2045</v>
      </c>
      <c r="DZ14" s="107" t="n">
        <f aca="false">IF(ISNA(VLOOKUP('W. VaR &amp; Peak Pos By Trader'!$A27,'Import Peak'!$A$3:DZ$37,DZ$1,FALSE())),0,VLOOKUP('W. VaR &amp; Peak Pos By Trader'!$A27,'Import Peak'!$A$3:DZ$37,DZ$1,FALSE()))</f>
        <v>-409779.2506</v>
      </c>
      <c r="EA14" s="107" t="n">
        <f aca="false">IF(ISNA(VLOOKUP('W. VaR &amp; Peak Pos By Trader'!$A27,'Import Peak'!$A$3:EA$37,EA$1,FALSE())),0,VLOOKUP('W. VaR &amp; Peak Pos By Trader'!$A27,'Import Peak'!$A$3:EA$37,EA$1,FALSE()))</f>
        <v>-381246.2842</v>
      </c>
      <c r="EB14" s="107" t="n">
        <f aca="false">IF(ISNA(VLOOKUP('W. VaR &amp; Peak Pos By Trader'!$A27,'Import Peak'!$A$3:EB$37,EB$1,FALSE())),0,VLOOKUP('W. VaR &amp; Peak Pos By Trader'!$A27,'Import Peak'!$A$3:EB$37,EB$1,FALSE()))</f>
        <v>-405450.634</v>
      </c>
      <c r="EC14" s="107" t="n">
        <f aca="false">IF(ISNA(VLOOKUP('W. VaR &amp; Peak Pos By Trader'!$A27,'Import Peak'!$A$3:EC$37,EC$1,FALSE())),0,VLOOKUP('W. VaR &amp; Peak Pos By Trader'!$A27,'Import Peak'!$A$3:EC$37,EC$1,FALSE()))</f>
        <v>-390218.4148</v>
      </c>
      <c r="ED14" s="107" t="n">
        <f aca="false">IF(ISNA(VLOOKUP('W. VaR &amp; Peak Pos By Trader'!$A27,'Import Peak'!$A$3:ED$37,ED$1,FALSE())),0,VLOOKUP('W. VaR &amp; Peak Pos By Trader'!$A27,'Import Peak'!$A$3:ED$37,ED$1,FALSE()))</f>
        <v>-401080.0044</v>
      </c>
      <c r="EE14" s="107" t="n">
        <f aca="false">IF(ISNA(VLOOKUP('W. VaR &amp; Peak Pos By Trader'!$A27,'Import Peak'!$A$3:EE$37,EE$1,FALSE())),0,VLOOKUP('W. VaR &amp; Peak Pos By Trader'!$A27,'Import Peak'!$A$3:EE$37,EE$1,FALSE()))</f>
        <v>-386003.729</v>
      </c>
      <c r="EF14" s="107" t="n">
        <f aca="false">IF(ISNA(VLOOKUP('W. VaR &amp; Peak Pos By Trader'!$A27,'Import Peak'!$A$3:EF$37,EF$1,FALSE())),0,VLOOKUP('W. VaR &amp; Peak Pos By Trader'!$A27,'Import Peak'!$A$3:EF$37,EF$1,FALSE()))</f>
        <v>-396739.794</v>
      </c>
      <c r="EG14" s="107" t="n">
        <f aca="false">IF(ISNA(VLOOKUP('W. VaR &amp; Peak Pos By Trader'!$A27,'Import Peak'!$A$3:EG$37,EG$1,FALSE())),0,VLOOKUP('W. VaR &amp; Peak Pos By Trader'!$A27,'Import Peak'!$A$3:EG$37,EG$1,FALSE()))</f>
        <v>-394545.7824</v>
      </c>
      <c r="EH14" s="107" t="n">
        <f aca="false">IF(ISNA(VLOOKUP('W. VaR &amp; Peak Pos By Trader'!$A27,'Import Peak'!$A$3:EH$37,EH$1,FALSE())),0,VLOOKUP('W. VaR &amp; Peak Pos By Trader'!$A27,'Import Peak'!$A$3:EH$37,EH$1,FALSE()))</f>
        <v>-379702.8781</v>
      </c>
      <c r="EI14" s="107" t="n">
        <f aca="false">IF(ISNA(VLOOKUP('W. VaR &amp; Peak Pos By Trader'!$A27,'Import Peak'!$A$3:EI$37,EI$1,FALSE())),0,VLOOKUP('W. VaR &amp; Peak Pos By Trader'!$A27,'Import Peak'!$A$3:EI$37,EI$1,FALSE()))</f>
        <v>-390251.5163</v>
      </c>
      <c r="EJ14" s="107" t="n">
        <f aca="false">IF(ISNA(VLOOKUP('W. VaR &amp; Peak Pos By Trader'!$A27,'Import Peak'!$A$3:EJ$37,EJ$1,FALSE())),0,VLOOKUP('W. VaR &amp; Peak Pos By Trader'!$A27,'Import Peak'!$A$3:EJ$37,EJ$1,FALSE()))</f>
        <v>-375562.1337</v>
      </c>
      <c r="EK14" s="107" t="n">
        <f aca="false">IF(ISNA(VLOOKUP('W. VaR &amp; Peak Pos By Trader'!$A27,'Import Peak'!$A$3:EK$37,EK$1,FALSE())),0,VLOOKUP('W. VaR &amp; Peak Pos By Trader'!$A27,'Import Peak'!$A$3:EK$37,EK$1,FALSE()))</f>
        <v>-385987.7507</v>
      </c>
      <c r="EL14" s="107" t="n">
        <f aca="false">IF(ISNA(VLOOKUP('W. VaR &amp; Peak Pos By Trader'!$A27,'Import Peak'!$A$3:EL$37,EL$1,FALSE())),0,VLOOKUP('W. VaR &amp; Peak Pos By Trader'!$A27,'Import Peak'!$A$3:EL$37,EL$1,FALSE()))</f>
        <v>-383832.6161</v>
      </c>
      <c r="EM14" s="107" t="n">
        <f aca="false">IF(ISNA(VLOOKUP('W. VaR &amp; Peak Pos By Trader'!$A27,'Import Peak'!$A$3:EM$37,EM$1,FALSE())),0,VLOOKUP('W. VaR &amp; Peak Pos By Trader'!$A27,'Import Peak'!$A$3:EM$37,EM$1,FALSE()))</f>
        <v>-344748.0746</v>
      </c>
      <c r="EN14" s="107" t="n">
        <f aca="false">IF(ISNA(VLOOKUP('W. VaR &amp; Peak Pos By Trader'!$A27,'Import Peak'!$A$3:EN$37,EN$1,FALSE())),0,VLOOKUP('W. VaR &amp; Peak Pos By Trader'!$A27,'Import Peak'!$A$3:EN$37,EN$1,FALSE()))</f>
        <v>-379752.6993</v>
      </c>
      <c r="EO14" s="107" t="n">
        <f aca="false">IF(ISNA(VLOOKUP('W. VaR &amp; Peak Pos By Trader'!$A27,'Import Peak'!$A$3:EO$37,EO$1,FALSE())),0,VLOOKUP('W. VaR &amp; Peak Pos By Trader'!$A27,'Import Peak'!$A$3:EO$37,EO$1,FALSE()))</f>
        <v>-365439.1628</v>
      </c>
      <c r="EP14" s="107" t="n">
        <f aca="false">IF(ISNA(VLOOKUP('W. VaR &amp; Peak Pos By Trader'!$A27,'Import Peak'!$A$3:EP$37,EP$1,FALSE())),0,VLOOKUP('W. VaR &amp; Peak Pos By Trader'!$A27,'Import Peak'!$A$3:EP$37,EP$1,FALSE()))</f>
        <v>-375564.5345</v>
      </c>
      <c r="EQ14" s="107" t="n">
        <f aca="false">IF(ISNA(VLOOKUP('W. VaR &amp; Peak Pos By Trader'!$A27,'Import Peak'!$A$3:EQ$37,EQ$1,FALSE())),0,VLOOKUP('W. VaR &amp; Peak Pos By Trader'!$A27,'Import Peak'!$A$3:EQ$37,EQ$1,FALSE()))</f>
        <v>-361401.1329</v>
      </c>
      <c r="ER14" s="107" t="n">
        <f aca="false">IF(ISNA(VLOOKUP('W. VaR &amp; Peak Pos By Trader'!$A27,'Import Peak'!$A$3:ER$37,ER$1,FALSE())),0,VLOOKUP('W. VaR &amp; Peak Pos By Trader'!$A27,'Import Peak'!$A$3:ER$37,ER$1,FALSE()))</f>
        <v>-371406.9393</v>
      </c>
      <c r="ES14" s="107" t="n">
        <f aca="false">IF(ISNA(VLOOKUP('W. VaR &amp; Peak Pos By Trader'!$A27,'Import Peak'!$A$3:ES$37,ES$1,FALSE())),0,VLOOKUP('W. VaR &amp; Peak Pos By Trader'!$A27,'Import Peak'!$A$3:ES$37,ES$1,FALSE()))</f>
        <v>-369305.7822</v>
      </c>
      <c r="ET14" s="107" t="n">
        <f aca="false">IF(ISNA(VLOOKUP('W. VaR &amp; Peak Pos By Trader'!$A27,'Import Peak'!$A$3:ET$37,ET$1,FALSE())),0,VLOOKUP('W. VaR &amp; Peak Pos By Trader'!$A27,'Import Peak'!$A$3:ET$37,ET$1,FALSE()))</f>
        <v>-355366.9589</v>
      </c>
      <c r="EU14" s="107" t="n">
        <f aca="false">IF(ISNA(VLOOKUP('W. VaR &amp; Peak Pos By Trader'!$A27,'Import Peak'!$A$3:EU$37,EU$1,FALSE())),0,VLOOKUP('W. VaR &amp; Peak Pos By Trader'!$A27,'Import Peak'!$A$3:EU$37,EU$1,FALSE()))</f>
        <v>-365194.312</v>
      </c>
      <c r="EV14" s="107" t="n">
        <f aca="false">IF(ISNA(VLOOKUP('W. VaR &amp; Peak Pos By Trader'!$A27,'Import Peak'!$A$3:EV$37,EV$1,FALSE())),0,VLOOKUP('W. VaR &amp; Peak Pos By Trader'!$A27,'Import Peak'!$A$3:EV$37,EV$1,FALSE()))</f>
        <v>-351403.1603</v>
      </c>
      <c r="EW14" s="107" t="n">
        <f aca="false">IF(ISNA(VLOOKUP('W. VaR &amp; Peak Pos By Trader'!$A27,'Import Peak'!$A$3:EW$37,EW$1,FALSE())),0,VLOOKUP('W. VaR &amp; Peak Pos By Trader'!$A27,'Import Peak'!$A$3:EW$37,EW$1,FALSE()))</f>
        <v>-361113.4312</v>
      </c>
      <c r="EX14" s="107" t="n">
        <f aca="false">IF(ISNA(VLOOKUP('W. VaR &amp; Peak Pos By Trader'!$A27,'Import Peak'!$A$3:EX$37,EX$1,FALSE())),0,VLOOKUP('W. VaR &amp; Peak Pos By Trader'!$A27,'Import Peak'!$A$3:EX$37,EX$1,FALSE()))</f>
        <v>-359051.2641</v>
      </c>
      <c r="EY14" s="107" t="n">
        <f aca="false">IF(ISNA(VLOOKUP('W. VaR &amp; Peak Pos By Trader'!$A27,'Import Peak'!$A$3:EY$37,EY$1,FALSE())),0,VLOOKUP('W. VaR &amp; Peak Pos By Trader'!$A27,'Import Peak'!$A$3:EY$37,EY$1,FALSE()))</f>
        <v>-322448.9007</v>
      </c>
      <c r="EZ14" s="107" t="n">
        <f aca="false">IF(ISNA(VLOOKUP('W. VaR &amp; Peak Pos By Trader'!$A27,'Import Peak'!$A$3:EZ$37,EZ$1,FALSE())),0,VLOOKUP('W. VaR &amp; Peak Pos By Trader'!$A27,'Import Peak'!$A$3:EZ$37,EZ$1,FALSE()))</f>
        <v>-355148.3203</v>
      </c>
      <c r="FA14" s="107" t="n">
        <f aca="false">IF(ISNA(VLOOKUP('W. VaR &amp; Peak Pos By Trader'!$A27,'Import Peak'!$A$3:FA$37,FA$1,FALSE())),0,VLOOKUP('W. VaR &amp; Peak Pos By Trader'!$A27,'Import Peak'!$A$3:FA$37,FA$1,FALSE()))</f>
        <v>-341718.4719</v>
      </c>
      <c r="FB14" s="107" t="n">
        <f aca="false">IF(ISNA(VLOOKUP('W. VaR &amp; Peak Pos By Trader'!$A27,'Import Peak'!$A$3:FB$37,FB$1,FALSE())),0,VLOOKUP('W. VaR &amp; Peak Pos By Trader'!$A27,'Import Peak'!$A$3:FB$37,FB$1,FALSE()))</f>
        <v>-351143.1563</v>
      </c>
      <c r="FC14" s="107" t="n">
        <f aca="false">IF(ISNA(VLOOKUP('W. VaR &amp; Peak Pos By Trader'!$A27,'Import Peak'!$A$3:FC$37,FC$1,FALSE())),0,VLOOKUP('W. VaR &amp; Peak Pos By Trader'!$A27,'Import Peak'!$A$3:FC$37,FC$1,FALSE()))</f>
        <v>-337857.545</v>
      </c>
      <c r="FD14" s="107" t="n">
        <f aca="false">IF(ISNA(VLOOKUP('W. VaR &amp; Peak Pos By Trader'!$A27,'Import Peak'!$A$3:FD$37,FD$1,FALSE())),0,VLOOKUP('W. VaR &amp; Peak Pos By Trader'!$A27,'Import Peak'!$A$3:FD$37,FD$1,FALSE()))</f>
        <v>-347168.5679</v>
      </c>
      <c r="FE14" s="107" t="n">
        <f aca="false">IF(ISNA(VLOOKUP('W. VaR &amp; Peak Pos By Trader'!$A27,'Import Peak'!$A$3:FE$37,FE$1,FALSE())),0,VLOOKUP('W. VaR &amp; Peak Pos By Trader'!$A27,'Import Peak'!$A$3:FE$37,FE$1,FALSE()))</f>
        <v>-345160.4089</v>
      </c>
      <c r="FF14" s="107" t="n">
        <f aca="false">IF(ISNA(VLOOKUP('W. VaR &amp; Peak Pos By Trader'!$A27,'Import Peak'!$A$3:FF$37,FF$1,FALSE())),0,VLOOKUP('W. VaR &amp; Peak Pos By Trader'!$A27,'Import Peak'!$A$3:FF$37,FF$1,FALSE()))</f>
        <v>-332090.4594</v>
      </c>
      <c r="FG14" s="107" t="n">
        <f aca="false">IF(ISNA(VLOOKUP('W. VaR &amp; Peak Pos By Trader'!$A27,'Import Peak'!$A$3:FG$37,FG$1,FALSE())),0,VLOOKUP('W. VaR &amp; Peak Pos By Trader'!$A27,'Import Peak'!$A$3:FG$37,FG$1,FALSE()))</f>
        <v>-341231.91</v>
      </c>
      <c r="FH14" s="107" t="n">
        <f aca="false">IF(ISNA(VLOOKUP('W. VaR &amp; Peak Pos By Trader'!$A27,'Import Peak'!$A$3:FH$37,FH$1,FALSE())),0,VLOOKUP('W. VaR &amp; Peak Pos By Trader'!$A27,'Import Peak'!$A$3:FH$37,FH$1,FALSE()))</f>
        <v>-328303.7068</v>
      </c>
      <c r="FI14" s="107" t="n">
        <f aca="false">IF(ISNA(VLOOKUP('W. VaR &amp; Peak Pos By Trader'!$A27,'Import Peak'!$A$3:FI$37,FI$1,FALSE())),0,VLOOKUP('W. VaR &amp; Peak Pos By Trader'!$A27,'Import Peak'!$A$3:FI$37,FI$1,FALSE()))</f>
        <v>-337333.9481</v>
      </c>
      <c r="FJ14" s="107" t="n">
        <f aca="false">IF(ISNA(VLOOKUP('W. VaR &amp; Peak Pos By Trader'!$A27,'Import Peak'!$A$3:FJ$37,FJ$1,FALSE())),0,VLOOKUP('W. VaR &amp; Peak Pos By Trader'!$A27,'Import Peak'!$A$3:FJ$37,FJ$1,FALSE()))</f>
        <v>-335364.7129</v>
      </c>
      <c r="FK14" s="107" t="n">
        <f aca="false">IF(ISNA(VLOOKUP('W. VaR &amp; Peak Pos By Trader'!$A27,'Import Peak'!$A$3:FK$37,FK$1,FALSE())),0,VLOOKUP('W. VaR &amp; Peak Pos By Trader'!$A27,'Import Peak'!$A$3:FK$37,FK$1,FALSE()))</f>
        <v>-301138.5144</v>
      </c>
      <c r="FL14" s="107" t="n">
        <f aca="false">IF(ISNA(VLOOKUP('W. VaR &amp; Peak Pos By Trader'!$A27,'Import Peak'!$A$3:FL$37,FL$1,FALSE())),0,VLOOKUP('W. VaR &amp; Peak Pos By Trader'!$A27,'Import Peak'!$A$3:FL$37,FL$1,FALSE()))</f>
        <v>-331638.5751</v>
      </c>
      <c r="FM14" s="107" t="n">
        <f aca="false">IF(ISNA(VLOOKUP('W. VaR &amp; Peak Pos By Trader'!$A27,'Import Peak'!$A$3:FM$37,FM$1,FALSE())),0,VLOOKUP('W. VaR &amp; Peak Pos By Trader'!$A27,'Import Peak'!$A$3:FM$37,FM$1,FALSE()))</f>
        <v>-319056.9687</v>
      </c>
      <c r="FN14" s="107" t="n">
        <f aca="false">IF(ISNA(VLOOKUP('W. VaR &amp; Peak Pos By Trader'!$A27,'Import Peak'!$A$3:FN$37,FN$1,FALSE())),0,VLOOKUP('W. VaR &amp; Peak Pos By Trader'!$A27,'Import Peak'!$A$3:FN$37,FN$1,FALSE()))</f>
        <v>-327816.104</v>
      </c>
      <c r="FO14" s="107" t="n">
        <f aca="false">IF(ISNA(VLOOKUP('W. VaR &amp; Peak Pos By Trader'!$A27,'Import Peak'!$A$3:FO$37,FO$1,FALSE())),0,VLOOKUP('W. VaR &amp; Peak Pos By Trader'!$A27,'Import Peak'!$A$3:FO$37,FO$1,FALSE()))</f>
        <v>-315372.7809</v>
      </c>
      <c r="FP14" s="107" t="n">
        <f aca="false">IF(ISNA(VLOOKUP('W. VaR &amp; Peak Pos By Trader'!$A27,'Import Peak'!$A$3:FP$37,FP$1,FALSE())),0,VLOOKUP('W. VaR &amp; Peak Pos By Trader'!$A27,'Import Peak'!$A$3:FP$37,FP$1,FALSE()))</f>
        <v>-324024.0794</v>
      </c>
      <c r="FQ14" s="107" t="n">
        <f aca="false">IF(ISNA(VLOOKUP('W. VaR &amp; Peak Pos By Trader'!$A27,'Import Peak'!$A$3:FQ$37,FQ$1,FALSE())),0,VLOOKUP('W. VaR &amp; Peak Pos By Trader'!$A27,'Import Peak'!$A$3:FQ$37,FQ$1,FALSE()))</f>
        <v>-322108.6419</v>
      </c>
      <c r="FR14" s="107" t="n">
        <f aca="false">IF(ISNA(VLOOKUP('W. VaR &amp; Peak Pos By Trader'!$A27,'Import Peak'!$A$3:FR$37,FR$1,FALSE())),0,VLOOKUP('W. VaR &amp; Peak Pos By Trader'!$A27,'Import Peak'!$A$3:FR$37,FR$1,FALSE()))</f>
        <v>-309871.9878</v>
      </c>
      <c r="FS14" s="107" t="n">
        <f aca="false">IF(ISNA(VLOOKUP('W. VaR &amp; Peak Pos By Trader'!$A27,'Import Peak'!$A$3:FS$37,FS$1,FALSE())),0,VLOOKUP('W. VaR &amp; Peak Pos By Trader'!$A27,'Import Peak'!$A$3:FS$37,FS$1,FALSE()))</f>
        <v>-318362.47</v>
      </c>
      <c r="FT14" s="107" t="n">
        <f aca="false">IF(ISNA(VLOOKUP('W. VaR &amp; Peak Pos By Trader'!$A27,'Import Peak'!$A$3:FT$37,FT$1,FALSE())),0,VLOOKUP('W. VaR &amp; Peak Pos By Trader'!$A27,'Import Peak'!$A$3:FT$37,FT$1,FALSE()))</f>
        <v>-306261.5932</v>
      </c>
      <c r="FU14" s="107" t="n">
        <f aca="false">IF(ISNA(VLOOKUP('W. VaR &amp; Peak Pos By Trader'!$A27,'Import Peak'!$A$3:FU$37,FU$1,FALSE())),0,VLOOKUP('W. VaR &amp; Peak Pos By Trader'!$A27,'Import Peak'!$A$3:FU$37,FU$1,FALSE()))</f>
        <v>-314646.6521</v>
      </c>
      <c r="FV14" s="0" t="n">
        <f aca="false">IF(ISNA(VLOOKUP('W. VaR &amp; Peak Pos By Trader'!$A27,'Import Peak'!$A$3:FV$37,FV$1,FALSE())),0,VLOOKUP('W. VaR &amp; Peak Pos By Trader'!$A27,'Import Peak'!$A$3:FV$37,FV$1,FALSE()))</f>
        <v>0</v>
      </c>
      <c r="FW14" s="0" t="n">
        <f aca="false">IF(ISNA(VLOOKUP('W. VaR &amp; Peak Pos By Trader'!$A27,'Import Peak'!$A$3:FW$37,FW$1,FALSE())),0,VLOOKUP('W. VaR &amp; Peak Pos By Trader'!$A27,'Import Peak'!$A$3:FW$37,FW$1,FALSE()))</f>
        <v>0</v>
      </c>
      <c r="FX14" s="0" t="n">
        <f aca="false">IF(ISNA(VLOOKUP('W. VaR &amp; Peak Pos By Trader'!$A27,'Import Peak'!$A$3:FX$37,FX$1,FALSE())),0,VLOOKUP('W. VaR &amp; Peak Pos By Trader'!$A27,'Import Peak'!$A$3:FX$37,FX$1,FALSE()))</f>
        <v>0</v>
      </c>
      <c r="FY14" s="0" t="n">
        <f aca="false">IF(ISNA(VLOOKUP('W. VaR &amp; Peak Pos By Trader'!$A27,'Import Peak'!$A$3:FY$37,FY$1,FALSE())),0,VLOOKUP('W. VaR &amp; Peak Pos By Trader'!$A27,'Import Peak'!$A$3:FY$37,FY$1,FALSE()))</f>
        <v>0</v>
      </c>
      <c r="FZ14" s="0" t="n">
        <f aca="false">IF(ISNA(VLOOKUP('W. VaR &amp; Peak Pos By Trader'!$A27,'Import Peak'!$A$3:FZ$37,FZ$1,FALSE())),0,VLOOKUP('W. VaR &amp; Peak Pos By Trader'!$A27,'Import Peak'!$A$3:FZ$37,FZ$1,FALSE()))</f>
        <v>0</v>
      </c>
      <c r="GA14" s="0" t="n">
        <f aca="false">IF(ISNA(VLOOKUP('W. VaR &amp; Peak Pos By Trader'!$A27,'Import Peak'!$A$3:GA$37,GA$1,FALSE())),0,VLOOKUP('W. VaR &amp; Peak Pos By Trader'!$A27,'Import Peak'!$A$3:GA$37,GA$1,FALSE()))</f>
        <v>0</v>
      </c>
      <c r="GB14" s="0" t="n">
        <f aca="false">IF(ISNA(VLOOKUP('W. VaR &amp; Peak Pos By Trader'!$A27,'Import Peak'!$A$3:GB$37,GB$1,FALSE())),0,VLOOKUP('W. VaR &amp; Peak Pos By Trader'!$A27,'Import Peak'!$A$3:GB$37,GB$1,FALSE()))</f>
        <v>0</v>
      </c>
      <c r="GC14" s="0" t="n">
        <f aca="false">IF(ISNA(VLOOKUP('W. VaR &amp; Peak Pos By Trader'!$A27,'Import Peak'!$A$3:GC$37,GC$1,FALSE())),0,VLOOKUP('W. VaR &amp; Peak Pos By Trader'!$A27,'Import Peak'!$A$3:GC$37,GC$1,FALSE()))</f>
        <v>0</v>
      </c>
      <c r="GD14" s="0" t="n">
        <f aca="false">IF(ISNA(VLOOKUP('W. VaR &amp; Peak Pos By Trader'!$A27,'Import Peak'!$A$3:GD$37,GD$1,FALSE())),0,VLOOKUP('W. VaR &amp; Peak Pos By Trader'!$A27,'Import Peak'!$A$3:GD$37,GD$1,FALSE()))</f>
        <v>0</v>
      </c>
      <c r="GE14" s="0" t="n">
        <f aca="false">IF(ISNA(VLOOKUP('W. VaR &amp; Peak Pos By Trader'!$A27,'Import Peak'!$A$3:GE$37,GE$1,FALSE())),0,VLOOKUP('W. VaR &amp; Peak Pos By Trader'!$A27,'Import Peak'!$A$3:GE$37,GE$1,FALSE()))</f>
        <v>0</v>
      </c>
      <c r="GF14" s="0" t="n">
        <f aca="false">IF(ISNA(VLOOKUP('W. VaR &amp; Peak Pos By Trader'!$A27,'Import Peak'!$A$3:GF$37,GF$1,FALSE())),0,VLOOKUP('W. VaR &amp; Peak Pos By Trader'!$A27,'Import Peak'!$A$3:GF$37,GF$1,FALSE()))</f>
        <v>0</v>
      </c>
      <c r="GG14" s="0" t="n">
        <f aca="false">IF(ISNA(VLOOKUP('W. VaR &amp; Peak Pos By Trader'!$A27,'Import Peak'!$A$3:GG$37,GG$1,FALSE())),0,VLOOKUP('W. VaR &amp; Peak Pos By Trader'!$A27,'Import Peak'!$A$3:GG$37,GG$1,FALSE()))</f>
        <v>0</v>
      </c>
      <c r="GH14" s="0" t="n">
        <f aca="false">IF(ISNA(VLOOKUP('W. VaR &amp; Peak Pos By Trader'!$A27,'Import Peak'!$A$3:GH$37,GH$1,FALSE())),0,VLOOKUP('W. VaR &amp; Peak Pos By Trader'!$A27,'Import Peak'!$A$3:GH$37,GH$1,FALSE()))</f>
        <v>0</v>
      </c>
      <c r="GI14" s="0" t="n">
        <f aca="false">IF(ISNA(VLOOKUP('W. VaR &amp; Peak Pos By Trader'!$A27,'Import Peak'!$A$3:GI$37,GI$1,FALSE())),0,VLOOKUP('W. VaR &amp; Peak Pos By Trader'!$A27,'Import Peak'!$A$3:GI$37,GI$1,FALSE()))</f>
        <v>0</v>
      </c>
      <c r="GJ14" s="0" t="n">
        <f aca="false">IF(ISNA(VLOOKUP('W. VaR &amp; Peak Pos By Trader'!$A27,'Import Peak'!$A$3:GJ$37,GJ$1,FALSE())),0,VLOOKUP('W. VaR &amp; Peak Pos By Trader'!$A27,'Import Peak'!$A$3:GJ$37,GJ$1,FALSE()))</f>
        <v>0</v>
      </c>
      <c r="GK14" s="0" t="n">
        <f aca="false">IF(ISNA(VLOOKUP('W. VaR &amp; Peak Pos By Trader'!$A27,'Import Peak'!$A$3:GK$37,GK$1,FALSE())),0,VLOOKUP('W. VaR &amp; Peak Pos By Trader'!$A27,'Import Peak'!$A$3:GK$37,GK$1,FALSE()))</f>
        <v>0</v>
      </c>
      <c r="GL14" s="0" t="n">
        <f aca="false">IF(ISNA(VLOOKUP('W. VaR &amp; Peak Pos By Trader'!$A27,'Import Peak'!$A$3:GL$37,GL$1,FALSE())),0,VLOOKUP('W. VaR &amp; Peak Pos By Trader'!$A27,'Import Peak'!$A$3:GL$37,GL$1,FALSE()))</f>
        <v>0</v>
      </c>
      <c r="GM14" s="0" t="n">
        <f aca="false">IF(ISNA(VLOOKUP('W. VaR &amp; Peak Pos By Trader'!$A27,'Import Peak'!$A$3:GM$37,GM$1,FALSE())),0,VLOOKUP('W. VaR &amp; Peak Pos By Trader'!$A27,'Import Peak'!$A$3:GM$37,GM$1,FALSE()))</f>
        <v>0</v>
      </c>
      <c r="GN14" s="0" t="n">
        <f aca="false">IF(ISNA(VLOOKUP('W. VaR &amp; Peak Pos By Trader'!$A27,'Import Peak'!$A$3:GN$37,GN$1,FALSE())),0,VLOOKUP('W. VaR &amp; Peak Pos By Trader'!$A27,'Import Peak'!$A$3:GN$37,GN$1,FALSE()))</f>
        <v>0</v>
      </c>
      <c r="GO14" s="0" t="n">
        <f aca="false">IF(ISNA(VLOOKUP('W. VaR &amp; Peak Pos By Trader'!$A27,'Import Peak'!$A$3:GO$37,GO$1,FALSE())),0,VLOOKUP('W. VaR &amp; Peak Pos By Trader'!$A27,'Import Peak'!$A$3:GO$37,GO$1,FALSE()))</f>
        <v>0</v>
      </c>
      <c r="GP14" s="0" t="n">
        <f aca="false">IF(ISNA(VLOOKUP('W. VaR &amp; Peak Pos By Trader'!$A27,'Import Peak'!$A$3:GP$37,GP$1,FALSE())),0,VLOOKUP('W. VaR &amp; Peak Pos By Trader'!$A27,'Import Peak'!$A$3:GP$37,GP$1,FALSE()))</f>
        <v>0</v>
      </c>
      <c r="GQ14" s="0" t="n">
        <f aca="false">IF(ISNA(VLOOKUP('W. VaR &amp; Peak Pos By Trader'!$A27,'Import Peak'!$A$3:GQ$37,GQ$1,FALSE())),0,VLOOKUP('W. VaR &amp; Peak Pos By Trader'!$A27,'Import Peak'!$A$3:GQ$37,GQ$1,FALSE()))</f>
        <v>0</v>
      </c>
      <c r="GR14" s="0" t="n">
        <f aca="false">IF(ISNA(VLOOKUP('W. VaR &amp; Peak Pos By Trader'!$A27,'Import Peak'!$A$3:GR$37,GR$1,FALSE())),0,VLOOKUP('W. VaR &amp; Peak Pos By Trader'!$A27,'Import Peak'!$A$3:GR$37,GR$1,FALSE()))</f>
        <v>0</v>
      </c>
      <c r="GS14" s="0" t="n">
        <f aca="false">IF(ISNA(VLOOKUP('W. VaR &amp; Peak Pos By Trader'!$A27,'Import Peak'!$A$3:GS$37,GS$1,FALSE())),0,VLOOKUP('W. VaR &amp; Peak Pos By Trader'!$A27,'Import Peak'!$A$3:GS$37,GS$1,FALSE()))</f>
        <v>0</v>
      </c>
      <c r="GT14" s="0" t="n">
        <f aca="false">IF(ISNA(VLOOKUP('W. VaR &amp; Peak Pos By Trader'!$A27,'Import Peak'!$A$3:GT$37,GT$1,FALSE())),0,VLOOKUP('W. VaR &amp; Peak Pos By Trader'!$A27,'Import Peak'!$A$3:GT$37,GT$1,FALSE()))</f>
        <v>0</v>
      </c>
      <c r="GU14" s="0" t="n">
        <f aca="false">IF(ISNA(VLOOKUP('W. VaR &amp; Peak Pos By Trader'!$A27,'Import Peak'!$A$3:GU$37,GU$1,FALSE())),0,VLOOKUP('W. VaR &amp; Peak Pos By Trader'!$A27,'Import Peak'!$A$3:GU$37,GU$1,FALSE()))</f>
        <v>0</v>
      </c>
      <c r="GV14" s="0" t="n">
        <f aca="false">IF(ISNA(VLOOKUP('W. VaR &amp; Peak Pos By Trader'!$A27,'Import Peak'!$A$3:GV$37,GV$1,FALSE())),0,VLOOKUP('W. VaR &amp; Peak Pos By Trader'!$A27,'Import Peak'!$A$3:GV$37,GV$1,FALSE()))</f>
        <v>0</v>
      </c>
      <c r="GW14" s="0" t="n">
        <f aca="false">IF(ISNA(VLOOKUP('W. VaR &amp; Peak Pos By Trader'!$A27,'Import Peak'!$A$3:GW$37,GW$1,FALSE())),0,VLOOKUP('W. VaR &amp; Peak Pos By Trader'!$A27,'Import Peak'!$A$3:GW$37,GW$1,FALSE()))</f>
        <v>0</v>
      </c>
      <c r="GX14" s="0" t="n">
        <f aca="false">IF(ISNA(VLOOKUP('W. VaR &amp; Peak Pos By Trader'!$A27,'Import Peak'!$A$3:GX$37,GX$1,FALSE())),0,VLOOKUP('W. VaR &amp; Peak Pos By Trader'!$A27,'Import Peak'!$A$3:GX$37,GX$1,FALSE()))</f>
        <v>0</v>
      </c>
      <c r="GY14" s="0" t="n">
        <f aca="false">IF(ISNA(VLOOKUP('W. VaR &amp; Peak Pos By Trader'!$A27,'Import Peak'!$A$3:GY$37,GY$1,FALSE())),0,VLOOKUP('W. VaR &amp; Peak Pos By Trader'!$A27,'Import Peak'!$A$3:GY$37,GY$1,FALSE()))</f>
        <v>0</v>
      </c>
      <c r="GZ14" s="0" t="n">
        <f aca="false">IF(ISNA(VLOOKUP('W. VaR &amp; Peak Pos By Trader'!$A27,'Import Peak'!$A$3:GZ$37,GZ$1,FALSE())),0,VLOOKUP('W. VaR &amp; Peak Pos By Trader'!$A27,'Import Peak'!$A$3:GZ$37,GZ$1,FALSE()))</f>
        <v>0</v>
      </c>
      <c r="HA14" s="0" t="n">
        <f aca="false">IF(ISNA(VLOOKUP('W. VaR &amp; Peak Pos By Trader'!$A27,'Import Peak'!$A$3:HA$37,HA$1,FALSE())),0,VLOOKUP('W. VaR &amp; Peak Pos By Trader'!$A27,'Import Peak'!$A$3:HA$37,HA$1,FALSE()))</f>
        <v>0</v>
      </c>
      <c r="HB14" s="0" t="n">
        <f aca="false">IF(ISNA(VLOOKUP('W. VaR &amp; Peak Pos By Trader'!$A27,'Import Peak'!$A$3:HB$37,HB$1,FALSE())),0,VLOOKUP('W. VaR &amp; Peak Pos By Trader'!$A27,'Import Peak'!$A$3:HB$37,HB$1,FALSE()))</f>
        <v>0</v>
      </c>
      <c r="HC14" s="0" t="n">
        <f aca="false">IF(ISNA(VLOOKUP('W. VaR &amp; Peak Pos By Trader'!$A27,'Import Peak'!$A$3:HC$37,HC$1,FALSE())),0,VLOOKUP('W. VaR &amp; Peak Pos By Trader'!$A27,'Import Peak'!$A$3:HC$37,HC$1,FALSE()))</f>
        <v>0</v>
      </c>
      <c r="HD14" s="0" t="n">
        <f aca="false">IF(ISNA(VLOOKUP('W. VaR &amp; Peak Pos By Trader'!$A27,'Import Peak'!$A$3:HD$37,HD$1,FALSE())),0,VLOOKUP('W. VaR &amp; Peak Pos By Trader'!$A27,'Import Peak'!$A$3:HD$37,HD$1,FALSE()))</f>
        <v>0</v>
      </c>
      <c r="HE14" s="0" t="n">
        <f aca="false">IF(ISNA(VLOOKUP('W. VaR &amp; Peak Pos By Trader'!$A27,'Import Peak'!$A$3:HE$37,HE$1,FALSE())),0,VLOOKUP('W. VaR &amp; Peak Pos By Trader'!$A27,'Import Peak'!$A$3:HE$37,HE$1,FALSE()))</f>
        <v>0</v>
      </c>
      <c r="HF14" s="0" t="n">
        <f aca="false">IF(ISNA(VLOOKUP('W. VaR &amp; Peak Pos By Trader'!$A27,'Import Peak'!$A$3:HF$37,HF$1,FALSE())),0,VLOOKUP('W. VaR &amp; Peak Pos By Trader'!$A27,'Import Peak'!$A$3:HF$37,HF$1,FALSE()))</f>
        <v>0</v>
      </c>
      <c r="HG14" s="0" t="n">
        <f aca="false">IF(ISNA(VLOOKUP('W. VaR &amp; Peak Pos By Trader'!$A27,'Import Peak'!$A$3:HG$37,HG$1,FALSE())),0,VLOOKUP('W. VaR &amp; Peak Pos By Trader'!$A27,'Import Peak'!$A$3:HG$37,HG$1,FALSE()))</f>
        <v>0</v>
      </c>
      <c r="HH14" s="0" t="n">
        <f aca="false">IF(ISNA(VLOOKUP('W. VaR &amp; Peak Pos By Trader'!$A27,'Import Peak'!$A$3:HH$37,HH$1,FALSE())),0,VLOOKUP('W. VaR &amp; Peak Pos By Trader'!$A27,'Import Peak'!$A$3:HH$37,HH$1,FALSE()))</f>
        <v>0</v>
      </c>
      <c r="HI14" s="0" t="n">
        <f aca="false">IF(ISNA(VLOOKUP('W. VaR &amp; Peak Pos By Trader'!$A27,'Import Peak'!$A$3:HI$37,HI$1,FALSE())),0,VLOOKUP('W. VaR &amp; Peak Pos By Trader'!$A27,'Import Peak'!$A$3:HI$37,HI$1,FALSE()))</f>
        <v>0</v>
      </c>
      <c r="HJ14" s="0" t="n">
        <f aca="false">IF(ISNA(VLOOKUP('W. VaR &amp; Peak Pos By Trader'!$A27,'Import Peak'!$A$3:HJ$37,HJ$1,FALSE())),0,VLOOKUP('W. VaR &amp; Peak Pos By Trader'!$A27,'Import Peak'!$A$3:HJ$37,HJ$1,FALSE()))</f>
        <v>0</v>
      </c>
      <c r="HK14" s="0" t="n">
        <f aca="false">IF(ISNA(VLOOKUP('W. VaR &amp; Peak Pos By Trader'!$A27,'Import Peak'!$A$3:HK$37,HK$1,FALSE())),0,VLOOKUP('W. VaR &amp; Peak Pos By Trader'!$A27,'Import Peak'!$A$3:HK$37,HK$1,FALSE()))</f>
        <v>0</v>
      </c>
      <c r="HL14" s="0" t="n">
        <f aca="false">IF(ISNA(VLOOKUP('W. VaR &amp; Peak Pos By Trader'!$A27,'Import Peak'!$A$3:HL$37,HL$1,FALSE())),0,VLOOKUP('W. VaR &amp; Peak Pos By Trader'!$A27,'Import Peak'!$A$3:HL$37,HL$1,FALSE()))</f>
        <v>0</v>
      </c>
      <c r="HM14" s="0" t="n">
        <f aca="false">IF(ISNA(VLOOKUP('W. VaR &amp; Peak Pos By Trader'!$A27,'Import Peak'!$A$3:HM$37,HM$1,FALSE())),0,VLOOKUP('W. VaR &amp; Peak Pos By Trader'!$A27,'Import Peak'!$A$3:HM$37,HM$1,FALSE()))</f>
        <v>0</v>
      </c>
      <c r="HN14" s="0" t="n">
        <f aca="false">IF(ISNA(VLOOKUP('W. VaR &amp; Peak Pos By Trader'!$A27,'Import Peak'!$A$3:HN$37,HN$1,FALSE())),0,VLOOKUP('W. VaR &amp; Peak Pos By Trader'!$A27,'Import Peak'!$A$3:HN$37,HN$1,FALSE()))</f>
        <v>0</v>
      </c>
      <c r="HO14" s="0" t="n">
        <f aca="false">IF(ISNA(VLOOKUP('W. VaR &amp; Peak Pos By Trader'!$A27,'Import Peak'!$A$3:HO$37,HO$1,FALSE())),0,VLOOKUP('W. VaR &amp; Peak Pos By Trader'!$A27,'Import Peak'!$A$3:HO$37,HO$1,FALSE()))</f>
        <v>0</v>
      </c>
      <c r="HP14" s="0" t="n">
        <f aca="false">IF(ISNA(VLOOKUP('W. VaR &amp; Peak Pos By Trader'!$A27,'Import Peak'!$A$3:HP$37,HP$1,FALSE())),0,VLOOKUP('W. VaR &amp; Peak Pos By Trader'!$A27,'Import Peak'!$A$3:HP$37,HP$1,FALSE()))</f>
        <v>0</v>
      </c>
      <c r="HQ14" s="0" t="n">
        <f aca="false">IF(ISNA(VLOOKUP('W. VaR &amp; Peak Pos By Trader'!$A27,'Import Peak'!$A$3:HQ$37,HQ$1,FALSE())),0,VLOOKUP('W. VaR &amp; Peak Pos By Trader'!$A27,'Import Peak'!$A$3:HQ$37,HQ$1,FALSE()))</f>
        <v>0</v>
      </c>
      <c r="HR14" s="0" t="n">
        <f aca="false">IF(ISNA(VLOOKUP('W. VaR &amp; Peak Pos By Trader'!$A27,'Import Peak'!$A$3:HR$37,HR$1,FALSE())),0,VLOOKUP('W. VaR &amp; Peak Pos By Trader'!$A27,'Import Peak'!$A$3:HR$37,HR$1,FALSE()))</f>
        <v>0</v>
      </c>
      <c r="HS14" s="0" t="n">
        <f aca="false">IF(ISNA(VLOOKUP('W. VaR &amp; Peak Pos By Trader'!$A27,'Import Peak'!$A$3:HS$37,HS$1,FALSE())),0,VLOOKUP('W. VaR &amp; Peak Pos By Trader'!$A27,'Import Peak'!$A$3:HS$37,HS$1,FALSE()))</f>
        <v>0</v>
      </c>
      <c r="HT14" s="0" t="n">
        <f aca="false">IF(ISNA(VLOOKUP('W. VaR &amp; Peak Pos By Trader'!$A27,'Import Peak'!$A$3:HT$37,HT$1,FALSE())),0,VLOOKUP('W. VaR &amp; Peak Pos By Trader'!$A27,'Import Peak'!$A$3:HT$37,HT$1,FALSE()))</f>
        <v>0</v>
      </c>
      <c r="HU14" s="0" t="n">
        <f aca="false">IF(ISNA(VLOOKUP('W. VaR &amp; Peak Pos By Trader'!$A27,'Import Peak'!$A$3:HU$37,HU$1,FALSE())),0,VLOOKUP('W. VaR &amp; Peak Pos By Trader'!$A27,'Import Peak'!$A$3:HU$37,HU$1,FALSE()))</f>
        <v>0</v>
      </c>
      <c r="HV14" s="0" t="n">
        <f aca="false">IF(ISNA(VLOOKUP('W. VaR &amp; Peak Pos By Trader'!$A27,'Import Peak'!$A$3:HV$37,HV$1,FALSE())),0,VLOOKUP('W. VaR &amp; Peak Pos By Trader'!$A27,'Import Peak'!$A$3:HV$37,HV$1,FALSE()))</f>
        <v>0</v>
      </c>
      <c r="HW14" s="0" t="n">
        <f aca="false">IF(ISNA(VLOOKUP('W. VaR &amp; Peak Pos By Trader'!$A27,'Import Peak'!$A$3:HW$37,HW$1,FALSE())),0,VLOOKUP('W. VaR &amp; Peak Pos By Trader'!$A27,'Import Peak'!$A$3:HW$37,HW$1,FALSE()))</f>
        <v>0</v>
      </c>
      <c r="HX14" s="0" t="n">
        <f aca="false">IF(ISNA(VLOOKUP('W. VaR &amp; Peak Pos By Trader'!$A27,'Import Peak'!$A$3:HX$37,HX$1,FALSE())),0,VLOOKUP('W. VaR &amp; Peak Pos By Trader'!$A27,'Import Peak'!$A$3:HX$37,HX$1,FALSE()))</f>
        <v>0</v>
      </c>
      <c r="HY14" s="0" t="n">
        <f aca="false">IF(ISNA(VLOOKUP('W. VaR &amp; Peak Pos By Trader'!$A27,'Import Peak'!$A$3:HY$37,HY$1,FALSE())),0,VLOOKUP('W. VaR &amp; Peak Pos By Trader'!$A27,'Import Peak'!$A$3:HY$37,HY$1,FALSE()))</f>
        <v>0</v>
      </c>
      <c r="HZ14" s="0" t="n">
        <f aca="false">IF(ISNA(VLOOKUP('W. VaR &amp; Peak Pos By Trader'!$A27,'Import Peak'!$A$3:HZ$37,HZ$1,FALSE())),0,VLOOKUP('W. VaR &amp; Peak Pos By Trader'!$A27,'Import Peak'!$A$3:HZ$37,HZ$1,FALSE()))</f>
        <v>0</v>
      </c>
      <c r="IA14" s="0" t="n">
        <f aca="false">IF(ISNA(VLOOKUP('W. VaR &amp; Peak Pos By Trader'!$A27,'Import Peak'!$A$3:IA$37,IA$1,FALSE())),0,VLOOKUP('W. VaR &amp; Peak Pos By Trader'!$A27,'Import Peak'!$A$3:IA$37,IA$1,FALSE()))</f>
        <v>0</v>
      </c>
      <c r="IB14" s="0" t="n">
        <f aca="false">IF(ISNA(VLOOKUP('W. VaR &amp; Peak Pos By Trader'!$A27,'Import Peak'!$A$3:IB$37,IB$1,FALSE())),0,VLOOKUP('W. VaR &amp; Peak Pos By Trader'!$A27,'Import Peak'!$A$3:IB$37,IB$1,FALSE()))</f>
        <v>0</v>
      </c>
      <c r="IC14" s="0" t="n">
        <f aca="false">IF(ISNA(VLOOKUP('W. VaR &amp; Peak Pos By Trader'!$A27,'Import Peak'!$A$3:IC$37,IC$1,FALSE())),0,VLOOKUP('W. VaR &amp; Peak Pos By Trader'!$A27,'Import Peak'!$A$3:IC$37,IC$1,FALSE()))</f>
        <v>0</v>
      </c>
    </row>
    <row r="15" customFormat="false" ht="18" hidden="false" customHeight="false" outlineLevel="0" collapsed="false">
      <c r="A15" s="104" t="s">
        <v>17</v>
      </c>
      <c r="B15" s="107" t="n">
        <f aca="false">IF(ISNA(VLOOKUP('W. VaR &amp; Peak Pos By Trader'!$A14,'Import Peak'!$A$3:B$37,B$1,FALSE())),0,VLOOKUP('W. VaR &amp; Peak Pos By Trader'!$A14,'Import Peak'!$A$3:B$37,B$1,FALSE()))</f>
        <v>0</v>
      </c>
      <c r="C15" s="107" t="n">
        <f aca="false">IF(ISNA(VLOOKUP('W. VaR &amp; Peak Pos By Trader'!$A14,'Import Peak'!$A$3:C$37,C$1,FALSE())),0,VLOOKUP('W. VaR &amp; Peak Pos By Trader'!$A14,'Import Peak'!$A$3:C$37,C$1,FALSE()))</f>
        <v>0</v>
      </c>
      <c r="D15" s="107" t="n">
        <f aca="false">IF(ISNA(VLOOKUP('W. VaR &amp; Peak Pos By Trader'!$A14,'Import Peak'!$A$3:D$37,D$1,FALSE())),0,VLOOKUP('W. VaR &amp; Peak Pos By Trader'!$A14,'Import Peak'!$A$3:D$37,D$1,FALSE()))</f>
        <v>0</v>
      </c>
      <c r="E15" s="107" t="n">
        <f aca="false">IF(ISNA(VLOOKUP('W. VaR &amp; Peak Pos By Trader'!$A14,'Import Peak'!$A$3:E$37,E$1,FALSE())),0,VLOOKUP('W. VaR &amp; Peak Pos By Trader'!$A14,'Import Peak'!$A$3:E$37,E$1,FALSE()))</f>
        <v>0</v>
      </c>
      <c r="F15" s="107" t="n">
        <f aca="false">IF(ISNA(VLOOKUP('W. VaR &amp; Peak Pos By Trader'!$A14,'Import Peak'!$A$3:F$37,F$1,FALSE())),0,VLOOKUP('W. VaR &amp; Peak Pos By Trader'!$A14,'Import Peak'!$A$3:F$37,F$1,FALSE()))</f>
        <v>0</v>
      </c>
      <c r="G15" s="107" t="n">
        <f aca="false">IF(ISNA(VLOOKUP('W. VaR &amp; Peak Pos By Trader'!$A14,'Import Peak'!$A$3:G$37,G$1,FALSE())),0,VLOOKUP('W. VaR &amp; Peak Pos By Trader'!$A14,'Import Peak'!$A$3:G$37,G$1,FALSE()))</f>
        <v>0</v>
      </c>
      <c r="H15" s="107" t="n">
        <f aca="false">IF(ISNA(VLOOKUP('W. VaR &amp; Peak Pos By Trader'!$A14,'Import Peak'!$A$3:H$37,H$1,FALSE())),0,VLOOKUP('W. VaR &amp; Peak Pos By Trader'!$A14,'Import Peak'!$A$3:H$37,H$1,FALSE()))</f>
        <v>0</v>
      </c>
      <c r="I15" s="107" t="n">
        <f aca="false">IF(ISNA(VLOOKUP('W. VaR &amp; Peak Pos By Trader'!$A14,'Import Peak'!$A$3:I$37,I$1,FALSE())),0,VLOOKUP('W. VaR &amp; Peak Pos By Trader'!$A14,'Import Peak'!$A$3:I$37,I$1,FALSE()))</f>
        <v>0</v>
      </c>
      <c r="J15" s="107" t="n">
        <f aca="false">IF(ISNA(VLOOKUP('W. VaR &amp; Peak Pos By Trader'!$A14,'Import Peak'!$A$3:J$37,J$1,FALSE())),0,VLOOKUP('W. VaR &amp; Peak Pos By Trader'!$A14,'Import Peak'!$A$3:J$37,J$1,FALSE()))</f>
        <v>0</v>
      </c>
      <c r="K15" s="107" t="n">
        <f aca="false">IF(ISNA(VLOOKUP('W. VaR &amp; Peak Pos By Trader'!$A14,'Import Peak'!$A$3:K$37,K$1,FALSE())),0,VLOOKUP('W. VaR &amp; Peak Pos By Trader'!$A14,'Import Peak'!$A$3:K$37,K$1,FALSE()))</f>
        <v>0</v>
      </c>
      <c r="L15" s="107" t="n">
        <f aca="false">IF(ISNA(VLOOKUP('W. VaR &amp; Peak Pos By Trader'!$A14,'Import Peak'!$A$3:L$37,L$1,FALSE())),0,VLOOKUP('W. VaR &amp; Peak Pos By Trader'!$A14,'Import Peak'!$A$3:L$37,L$1,FALSE()))</f>
        <v>0</v>
      </c>
      <c r="M15" s="107" t="n">
        <f aca="false">IF(ISNA(VLOOKUP('W. VaR &amp; Peak Pos By Trader'!$A14,'Import Peak'!$A$3:M$37,M$1,FALSE())),0,VLOOKUP('W. VaR &amp; Peak Pos By Trader'!$A14,'Import Peak'!$A$3:M$37,M$1,FALSE()))</f>
        <v>0</v>
      </c>
      <c r="N15" s="107" t="n">
        <f aca="false">IF(ISNA(VLOOKUP('W. VaR &amp; Peak Pos By Trader'!$A14,'Import Peak'!$A$3:N$37,N$1,FALSE())),0,VLOOKUP('W. VaR &amp; Peak Pos By Trader'!$A14,'Import Peak'!$A$3:N$37,N$1,FALSE()))</f>
        <v>0</v>
      </c>
      <c r="O15" s="107" t="n">
        <f aca="false">IF(ISNA(VLOOKUP('W. VaR &amp; Peak Pos By Trader'!$A14,'Import Peak'!$A$3:O$37,O$1,FALSE())),0,VLOOKUP('W. VaR &amp; Peak Pos By Trader'!$A14,'Import Peak'!$A$3:O$37,O$1,FALSE()))</f>
        <v>0</v>
      </c>
      <c r="P15" s="107" t="n">
        <f aca="false">IF(ISNA(VLOOKUP('W. VaR &amp; Peak Pos By Trader'!$A14,'Import Peak'!$A$3:P$37,P$1,FALSE())),0,VLOOKUP('W. VaR &amp; Peak Pos By Trader'!$A14,'Import Peak'!$A$3:P$37,P$1,FALSE()))</f>
        <v>0</v>
      </c>
      <c r="Q15" s="107" t="n">
        <f aca="false">IF(ISNA(VLOOKUP('W. VaR &amp; Peak Pos By Trader'!$A14,'Import Peak'!$A$3:Q$37,Q$1,FALSE())),0,VLOOKUP('W. VaR &amp; Peak Pos By Trader'!$A14,'Import Peak'!$A$3:Q$37,Q$1,FALSE()))</f>
        <v>0</v>
      </c>
      <c r="R15" s="107" t="n">
        <f aca="false">IF(ISNA(VLOOKUP('W. VaR &amp; Peak Pos By Trader'!$A14,'Import Peak'!$A$3:R$37,R$1,FALSE())),0,VLOOKUP('W. VaR &amp; Peak Pos By Trader'!$A14,'Import Peak'!$A$3:R$37,R$1,FALSE()))</f>
        <v>0</v>
      </c>
      <c r="S15" s="107" t="n">
        <f aca="false">IF(ISNA(VLOOKUP('W. VaR &amp; Peak Pos By Trader'!$A14,'Import Peak'!$A$3:S$37,S$1,FALSE())),0,VLOOKUP('W. VaR &amp; Peak Pos By Trader'!$A14,'Import Peak'!$A$3:S$37,S$1,FALSE()))</f>
        <v>0</v>
      </c>
      <c r="T15" s="107" t="n">
        <f aca="false">IF(ISNA(VLOOKUP('W. VaR &amp; Peak Pos By Trader'!$A14,'Import Peak'!$A$3:T$37,T$1,FALSE())),0,VLOOKUP('W. VaR &amp; Peak Pos By Trader'!$A14,'Import Peak'!$A$3:T$37,T$1,FALSE()))</f>
        <v>0</v>
      </c>
      <c r="U15" s="107" t="n">
        <f aca="false">IF(ISNA(VLOOKUP('W. VaR &amp; Peak Pos By Trader'!$A14,'Import Peak'!$A$3:U$37,U$1,FALSE())),0,VLOOKUP('W. VaR &amp; Peak Pos By Trader'!$A14,'Import Peak'!$A$3:U$37,U$1,FALSE()))</f>
        <v>0</v>
      </c>
      <c r="V15" s="107" t="n">
        <f aca="false">IF(ISNA(VLOOKUP('W. VaR &amp; Peak Pos By Trader'!$A14,'Import Peak'!$A$3:V$37,V$1,FALSE())),0,VLOOKUP('W. VaR &amp; Peak Pos By Trader'!$A14,'Import Peak'!$A$3:V$37,V$1,FALSE()))</f>
        <v>0</v>
      </c>
      <c r="W15" s="107" t="n">
        <f aca="false">IF(ISNA(VLOOKUP('W. VaR &amp; Peak Pos By Trader'!$A14,'Import Peak'!$A$3:W$37,W$1,FALSE())),0,VLOOKUP('W. VaR &amp; Peak Pos By Trader'!$A14,'Import Peak'!$A$3:W$37,W$1,FALSE()))</f>
        <v>0</v>
      </c>
      <c r="X15" s="107" t="n">
        <f aca="false">IF(ISNA(VLOOKUP('W. VaR &amp; Peak Pos By Trader'!$A14,'Import Peak'!$A$3:X$37,X$1,FALSE())),0,VLOOKUP('W. VaR &amp; Peak Pos By Trader'!$A14,'Import Peak'!$A$3:X$37,X$1,FALSE()))</f>
        <v>0</v>
      </c>
      <c r="Y15" s="107" t="n">
        <f aca="false">IF(ISNA(VLOOKUP('W. VaR &amp; Peak Pos By Trader'!$A14,'Import Peak'!$A$3:Y$37,Y$1,FALSE())),0,VLOOKUP('W. VaR &amp; Peak Pos By Trader'!$A14,'Import Peak'!$A$3:Y$37,Y$1,FALSE()))</f>
        <v>0</v>
      </c>
      <c r="Z15" s="107" t="n">
        <f aca="false">IF(ISNA(VLOOKUP('W. VaR &amp; Peak Pos By Trader'!$A14,'Import Peak'!$A$3:Z$37,Z$1,FALSE())),0,VLOOKUP('W. VaR &amp; Peak Pos By Trader'!$A14,'Import Peak'!$A$3:Z$37,Z$1,FALSE()))</f>
        <v>0</v>
      </c>
      <c r="AA15" s="107" t="n">
        <f aca="false">IF(ISNA(VLOOKUP('W. VaR &amp; Peak Pos By Trader'!$A14,'Import Peak'!$A$3:AA$37,AA$1,FALSE())),0,VLOOKUP('W. VaR &amp; Peak Pos By Trader'!$A14,'Import Peak'!$A$3:AA$37,AA$1,FALSE()))</f>
        <v>0</v>
      </c>
      <c r="AB15" s="107" t="n">
        <f aca="false">IF(ISNA(VLOOKUP('W. VaR &amp; Peak Pos By Trader'!$A14,'Import Peak'!$A$3:AB$37,AB$1,FALSE())),0,VLOOKUP('W. VaR &amp; Peak Pos By Trader'!$A14,'Import Peak'!$A$3:AB$37,AB$1,FALSE()))</f>
        <v>0</v>
      </c>
      <c r="AC15" s="107" t="n">
        <f aca="false">IF(ISNA(VLOOKUP('W. VaR &amp; Peak Pos By Trader'!$A14,'Import Peak'!$A$3:AC$37,AC$1,FALSE())),0,VLOOKUP('W. VaR &amp; Peak Pos By Trader'!$A14,'Import Peak'!$A$3:AC$37,AC$1,FALSE()))</f>
        <v>0</v>
      </c>
      <c r="AD15" s="107" t="n">
        <f aca="false">IF(ISNA(VLOOKUP('W. VaR &amp; Peak Pos By Trader'!$A14,'Import Peak'!$A$3:AD$37,AD$1,FALSE())),0,VLOOKUP('W. VaR &amp; Peak Pos By Trader'!$A14,'Import Peak'!$A$3:AD$37,AD$1,FALSE()))</f>
        <v>0</v>
      </c>
      <c r="AE15" s="107" t="n">
        <f aca="false">IF(ISNA(VLOOKUP('W. VaR &amp; Peak Pos By Trader'!$A14,'Import Peak'!$A$3:AE$37,AE$1,FALSE())),0,VLOOKUP('W. VaR &amp; Peak Pos By Trader'!$A14,'Import Peak'!$A$3:AE$37,AE$1,FALSE()))</f>
        <v>0</v>
      </c>
      <c r="AF15" s="107" t="n">
        <f aca="false">IF(ISNA(VLOOKUP('W. VaR &amp; Peak Pos By Trader'!$A14,'Import Peak'!$A$3:AF$37,AF$1,FALSE())),0,VLOOKUP('W. VaR &amp; Peak Pos By Trader'!$A14,'Import Peak'!$A$3:AF$37,AF$1,FALSE()))</f>
        <v>0</v>
      </c>
      <c r="AG15" s="107" t="n">
        <f aca="false">IF(ISNA(VLOOKUP('W. VaR &amp; Peak Pos By Trader'!$A14,'Import Peak'!$A$3:AG$37,AG$1,FALSE())),0,VLOOKUP('W. VaR &amp; Peak Pos By Trader'!$A14,'Import Peak'!$A$3:AG$37,AG$1,FALSE()))</f>
        <v>0</v>
      </c>
      <c r="AH15" s="107" t="n">
        <f aca="false">IF(ISNA(VLOOKUP('W. VaR &amp; Peak Pos By Trader'!$A14,'Import Peak'!$A$3:AH$37,AH$1,FALSE())),0,VLOOKUP('W. VaR &amp; Peak Pos By Trader'!$A14,'Import Peak'!$A$3:AH$37,AH$1,FALSE()))</f>
        <v>0</v>
      </c>
      <c r="AI15" s="107" t="n">
        <f aca="false">IF(ISNA(VLOOKUP('W. VaR &amp; Peak Pos By Trader'!$A14,'Import Peak'!$A$3:AI$37,AI$1,FALSE())),0,VLOOKUP('W. VaR &amp; Peak Pos By Trader'!$A14,'Import Peak'!$A$3:AI$37,AI$1,FALSE()))</f>
        <v>0</v>
      </c>
      <c r="AJ15" s="107" t="n">
        <f aca="false">IF(ISNA(VLOOKUP('W. VaR &amp; Peak Pos By Trader'!$A14,'Import Peak'!$A$3:AJ$37,AJ$1,FALSE())),0,VLOOKUP('W. VaR &amp; Peak Pos By Trader'!$A14,'Import Peak'!$A$3:AJ$37,AJ$1,FALSE()))</f>
        <v>0</v>
      </c>
      <c r="AK15" s="107" t="n">
        <f aca="false">IF(ISNA(VLOOKUP('W. VaR &amp; Peak Pos By Trader'!$A14,'Import Peak'!$A$3:AK$37,AK$1,FALSE())),0,VLOOKUP('W. VaR &amp; Peak Pos By Trader'!$A14,'Import Peak'!$A$3:AK$37,AK$1,FALSE()))</f>
        <v>0</v>
      </c>
      <c r="AL15" s="107" t="n">
        <f aca="false">IF(ISNA(VLOOKUP('W. VaR &amp; Peak Pos By Trader'!$A14,'Import Peak'!$A$3:AL$37,AL$1,FALSE())),0,VLOOKUP('W. VaR &amp; Peak Pos By Trader'!$A14,'Import Peak'!$A$3:AL$37,AL$1,FALSE()))</f>
        <v>0</v>
      </c>
      <c r="AM15" s="107" t="n">
        <f aca="false">IF(ISNA(VLOOKUP('W. VaR &amp; Peak Pos By Trader'!$A14,'Import Peak'!$A$3:AM$37,AM$1,FALSE())),0,VLOOKUP('W. VaR &amp; Peak Pos By Trader'!$A14,'Import Peak'!$A$3:AM$37,AM$1,FALSE()))</f>
        <v>0</v>
      </c>
      <c r="AN15" s="107" t="n">
        <f aca="false">IF(ISNA(VLOOKUP('W. VaR &amp; Peak Pos By Trader'!$A14,'Import Peak'!$A$3:AN$37,AN$1,FALSE())),0,VLOOKUP('W. VaR &amp; Peak Pos By Trader'!$A14,'Import Peak'!$A$3:AN$37,AN$1,FALSE()))</f>
        <v>0</v>
      </c>
      <c r="AO15" s="107" t="n">
        <f aca="false">IF(ISNA(VLOOKUP('W. VaR &amp; Peak Pos By Trader'!$A14,'Import Peak'!$A$3:AO$37,AO$1,FALSE())),0,VLOOKUP('W. VaR &amp; Peak Pos By Trader'!$A14,'Import Peak'!$A$3:AO$37,AO$1,FALSE()))</f>
        <v>0</v>
      </c>
      <c r="AP15" s="107" t="n">
        <f aca="false">IF(ISNA(VLOOKUP('W. VaR &amp; Peak Pos By Trader'!$A14,'Import Peak'!$A$3:AP$37,AP$1,FALSE())),0,VLOOKUP('W. VaR &amp; Peak Pos By Trader'!$A14,'Import Peak'!$A$3:AP$37,AP$1,FALSE()))</f>
        <v>0</v>
      </c>
      <c r="AQ15" s="107" t="n">
        <f aca="false">IF(ISNA(VLOOKUP('W. VaR &amp; Peak Pos By Trader'!$A14,'Import Peak'!$A$3:AQ$37,AQ$1,FALSE())),0,VLOOKUP('W. VaR &amp; Peak Pos By Trader'!$A14,'Import Peak'!$A$3:AQ$37,AQ$1,FALSE()))</f>
        <v>0</v>
      </c>
      <c r="AR15" s="107" t="n">
        <f aca="false">IF(ISNA(VLOOKUP('W. VaR &amp; Peak Pos By Trader'!$A14,'Import Peak'!$A$3:AR$37,AR$1,FALSE())),0,VLOOKUP('W. VaR &amp; Peak Pos By Trader'!$A14,'Import Peak'!$A$3:AR$37,AR$1,FALSE()))</f>
        <v>0</v>
      </c>
      <c r="AS15" s="107" t="n">
        <f aca="false">IF(ISNA(VLOOKUP('W. VaR &amp; Peak Pos By Trader'!$A14,'Import Peak'!$A$3:AS$37,AS$1,FALSE())),0,VLOOKUP('W. VaR &amp; Peak Pos By Trader'!$A14,'Import Peak'!$A$3:AS$37,AS$1,FALSE()))</f>
        <v>0</v>
      </c>
      <c r="AT15" s="107" t="n">
        <f aca="false">IF(ISNA(VLOOKUP('W. VaR &amp; Peak Pos By Trader'!$A14,'Import Peak'!$A$3:AT$37,AT$1,FALSE())),0,VLOOKUP('W. VaR &amp; Peak Pos By Trader'!$A14,'Import Peak'!$A$3:AT$37,AT$1,FALSE()))</f>
        <v>0</v>
      </c>
      <c r="AU15" s="107" t="n">
        <f aca="false">IF(ISNA(VLOOKUP('W. VaR &amp; Peak Pos By Trader'!$A14,'Import Peak'!$A$3:AU$37,AU$1,FALSE())),0,VLOOKUP('W. VaR &amp; Peak Pos By Trader'!$A14,'Import Peak'!$A$3:AU$37,AU$1,FALSE()))</f>
        <v>0</v>
      </c>
      <c r="AV15" s="107" t="n">
        <f aca="false">IF(ISNA(VLOOKUP('W. VaR &amp; Peak Pos By Trader'!$A14,'Import Peak'!$A$3:AV$37,AV$1,FALSE())),0,VLOOKUP('W. VaR &amp; Peak Pos By Trader'!$A14,'Import Peak'!$A$3:AV$37,AV$1,FALSE()))</f>
        <v>0</v>
      </c>
      <c r="AW15" s="107" t="n">
        <f aca="false">IF(ISNA(VLOOKUP('W. VaR &amp; Peak Pos By Trader'!$A14,'Import Peak'!$A$3:AW$37,AW$1,FALSE())),0,VLOOKUP('W. VaR &amp; Peak Pos By Trader'!$A14,'Import Peak'!$A$3:AW$37,AW$1,FALSE()))</f>
        <v>0</v>
      </c>
      <c r="AX15" s="107" t="n">
        <f aca="false">IF(ISNA(VLOOKUP('W. VaR &amp; Peak Pos By Trader'!$A14,'Import Peak'!$A$3:AX$37,AX$1,FALSE())),0,VLOOKUP('W. VaR &amp; Peak Pos By Trader'!$A14,'Import Peak'!$A$3:AX$37,AX$1,FALSE()))</f>
        <v>0</v>
      </c>
      <c r="AY15" s="107" t="n">
        <f aca="false">IF(ISNA(VLOOKUP('W. VaR &amp; Peak Pos By Trader'!$A14,'Import Peak'!$A$3:AY$37,AY$1,FALSE())),0,VLOOKUP('W. VaR &amp; Peak Pos By Trader'!$A14,'Import Peak'!$A$3:AY$37,AY$1,FALSE()))</f>
        <v>0</v>
      </c>
      <c r="AZ15" s="107" t="n">
        <f aca="false">IF(ISNA(VLOOKUP('W. VaR &amp; Peak Pos By Trader'!$A14,'Import Peak'!$A$3:AZ$37,AZ$1,FALSE())),0,VLOOKUP('W. VaR &amp; Peak Pos By Trader'!$A14,'Import Peak'!$A$3:AZ$37,AZ$1,FALSE()))</f>
        <v>0</v>
      </c>
      <c r="BA15" s="107" t="n">
        <f aca="false">IF(ISNA(VLOOKUP('W. VaR &amp; Peak Pos By Trader'!$A14,'Import Peak'!$A$3:BA$37,BA$1,FALSE())),0,VLOOKUP('W. VaR &amp; Peak Pos By Trader'!$A14,'Import Peak'!$A$3:BA$37,BA$1,FALSE()))</f>
        <v>0</v>
      </c>
      <c r="BB15" s="107" t="n">
        <f aca="false">IF(ISNA(VLOOKUP('W. VaR &amp; Peak Pos By Trader'!$A14,'Import Peak'!$A$3:BB$37,BB$1,FALSE())),0,VLOOKUP('W. VaR &amp; Peak Pos By Trader'!$A14,'Import Peak'!$A$3:BB$37,BB$1,FALSE()))</f>
        <v>0</v>
      </c>
      <c r="BC15" s="107" t="n">
        <f aca="false">IF(ISNA(VLOOKUP('W. VaR &amp; Peak Pos By Trader'!$A14,'Import Peak'!$A$3:BC$37,BC$1,FALSE())),0,VLOOKUP('W. VaR &amp; Peak Pos By Trader'!$A14,'Import Peak'!$A$3:BC$37,BC$1,FALSE()))</f>
        <v>0</v>
      </c>
      <c r="BD15" s="107" t="n">
        <f aca="false">IF(ISNA(VLOOKUP('W. VaR &amp; Peak Pos By Trader'!$A14,'Import Peak'!$A$3:BD$37,BD$1,FALSE())),0,VLOOKUP('W. VaR &amp; Peak Pos By Trader'!$A14,'Import Peak'!$A$3:BD$37,BD$1,FALSE()))</f>
        <v>0</v>
      </c>
      <c r="BE15" s="107" t="n">
        <f aca="false">IF(ISNA(VLOOKUP('W. VaR &amp; Peak Pos By Trader'!$A14,'Import Peak'!$A$3:BE$37,BE$1,FALSE())),0,VLOOKUP('W. VaR &amp; Peak Pos By Trader'!$A14,'Import Peak'!$A$3:BE$37,BE$1,FALSE()))</f>
        <v>0</v>
      </c>
      <c r="BF15" s="107" t="n">
        <f aca="false">IF(ISNA(VLOOKUP('W. VaR &amp; Peak Pos By Trader'!$A14,'Import Peak'!$A$3:BF$37,BF$1,FALSE())),0,VLOOKUP('W. VaR &amp; Peak Pos By Trader'!$A14,'Import Peak'!$A$3:BF$37,BF$1,FALSE()))</f>
        <v>0</v>
      </c>
      <c r="BG15" s="107" t="n">
        <f aca="false">IF(ISNA(VLOOKUP('W. VaR &amp; Peak Pos By Trader'!$A14,'Import Peak'!$A$3:BG$37,BG$1,FALSE())),0,VLOOKUP('W. VaR &amp; Peak Pos By Trader'!$A14,'Import Peak'!$A$3:BG$37,BG$1,FALSE()))</f>
        <v>0</v>
      </c>
      <c r="BH15" s="107" t="n">
        <f aca="false">IF(ISNA(VLOOKUP('W. VaR &amp; Peak Pos By Trader'!$A14,'Import Peak'!$A$3:BH$37,BH$1,FALSE())),0,VLOOKUP('W. VaR &amp; Peak Pos By Trader'!$A14,'Import Peak'!$A$3:BH$37,BH$1,FALSE()))</f>
        <v>0</v>
      </c>
      <c r="BI15" s="107" t="n">
        <f aca="false">IF(ISNA(VLOOKUP('W. VaR &amp; Peak Pos By Trader'!$A14,'Import Peak'!$A$3:BI$37,BI$1,FALSE())),0,VLOOKUP('W. VaR &amp; Peak Pos By Trader'!$A14,'Import Peak'!$A$3:BI$37,BI$1,FALSE()))</f>
        <v>0</v>
      </c>
      <c r="BJ15" s="107" t="n">
        <f aca="false">IF(ISNA(VLOOKUP('W. VaR &amp; Peak Pos By Trader'!$A14,'Import Peak'!$A$3:BJ$37,BJ$1,FALSE())),0,VLOOKUP('W. VaR &amp; Peak Pos By Trader'!$A14,'Import Peak'!$A$3:BJ$37,BJ$1,FALSE()))</f>
        <v>0</v>
      </c>
      <c r="BK15" s="107" t="n">
        <f aca="false">IF(ISNA(VLOOKUP('W. VaR &amp; Peak Pos By Trader'!$A14,'Import Peak'!$A$3:BK$37,BK$1,FALSE())),0,VLOOKUP('W. VaR &amp; Peak Pos By Trader'!$A14,'Import Peak'!$A$3:BK$37,BK$1,FALSE()))</f>
        <v>0</v>
      </c>
      <c r="BL15" s="107" t="n">
        <f aca="false">IF(ISNA(VLOOKUP('W. VaR &amp; Peak Pos By Trader'!$A14,'Import Peak'!$A$3:BL$37,BL$1,FALSE())),0,VLOOKUP('W. VaR &amp; Peak Pos By Trader'!$A14,'Import Peak'!$A$3:BL$37,BL$1,FALSE()))</f>
        <v>0</v>
      </c>
      <c r="BM15" s="107" t="n">
        <f aca="false">IF(ISNA(VLOOKUP('W. VaR &amp; Peak Pos By Trader'!$A14,'Import Peak'!$A$3:BM$37,BM$1,FALSE())),0,VLOOKUP('W. VaR &amp; Peak Pos By Trader'!$A14,'Import Peak'!$A$3:BM$37,BM$1,FALSE()))</f>
        <v>0</v>
      </c>
      <c r="BN15" s="107" t="n">
        <f aca="false">IF(ISNA(VLOOKUP('W. VaR &amp; Peak Pos By Trader'!$A14,'Import Peak'!$A$3:BN$37,BN$1,FALSE())),0,VLOOKUP('W. VaR &amp; Peak Pos By Trader'!$A14,'Import Peak'!$A$3:BN$37,BN$1,FALSE()))</f>
        <v>0</v>
      </c>
      <c r="BO15" s="107" t="n">
        <f aca="false">IF(ISNA(VLOOKUP('W. VaR &amp; Peak Pos By Trader'!$A14,'Import Peak'!$A$3:BO$37,BO$1,FALSE())),0,VLOOKUP('W. VaR &amp; Peak Pos By Trader'!$A14,'Import Peak'!$A$3:BO$37,BO$1,FALSE()))</f>
        <v>0</v>
      </c>
      <c r="BP15" s="107" t="n">
        <f aca="false">IF(ISNA(VLOOKUP('W. VaR &amp; Peak Pos By Trader'!$A14,'Import Peak'!$A$3:BP$37,BP$1,FALSE())),0,VLOOKUP('W. VaR &amp; Peak Pos By Trader'!$A14,'Import Peak'!$A$3:BP$37,BP$1,FALSE()))</f>
        <v>0</v>
      </c>
      <c r="BQ15" s="107" t="n">
        <f aca="false">IF(ISNA(VLOOKUP('W. VaR &amp; Peak Pos By Trader'!$A14,'Import Peak'!$A$3:BQ$37,BQ$1,FALSE())),0,VLOOKUP('W. VaR &amp; Peak Pos By Trader'!$A14,'Import Peak'!$A$3:BQ$37,BQ$1,FALSE()))</f>
        <v>0</v>
      </c>
      <c r="BR15" s="107" t="n">
        <f aca="false">IF(ISNA(VLOOKUP('W. VaR &amp; Peak Pos By Trader'!$A14,'Import Peak'!$A$3:BR$37,BR$1,FALSE())),0,VLOOKUP('W. VaR &amp; Peak Pos By Trader'!$A14,'Import Peak'!$A$3:BR$37,BR$1,FALSE()))</f>
        <v>0</v>
      </c>
      <c r="BS15" s="107" t="n">
        <f aca="false">IF(ISNA(VLOOKUP('W. VaR &amp; Peak Pos By Trader'!$A14,'Import Peak'!$A$3:BS$37,BS$1,FALSE())),0,VLOOKUP('W. VaR &amp; Peak Pos By Trader'!$A14,'Import Peak'!$A$3:BS$37,BS$1,FALSE()))</f>
        <v>0</v>
      </c>
      <c r="BT15" s="107" t="n">
        <f aca="false">IF(ISNA(VLOOKUP('W. VaR &amp; Peak Pos By Trader'!$A14,'Import Peak'!$A$3:BT$37,BT$1,FALSE())),0,VLOOKUP('W. VaR &amp; Peak Pos By Trader'!$A14,'Import Peak'!$A$3:BT$37,BT$1,FALSE()))</f>
        <v>0</v>
      </c>
      <c r="BU15" s="107" t="n">
        <f aca="false">IF(ISNA(VLOOKUP('W. VaR &amp; Peak Pos By Trader'!$A14,'Import Peak'!$A$3:BU$37,BU$1,FALSE())),0,VLOOKUP('W. VaR &amp; Peak Pos By Trader'!$A14,'Import Peak'!$A$3:BU$37,BU$1,FALSE()))</f>
        <v>0</v>
      </c>
      <c r="BV15" s="107" t="n">
        <f aca="false">IF(ISNA(VLOOKUP('W. VaR &amp; Peak Pos By Trader'!$A14,'Import Peak'!$A$3:BV$37,BV$1,FALSE())),0,VLOOKUP('W. VaR &amp; Peak Pos By Trader'!$A14,'Import Peak'!$A$3:BV$37,BV$1,FALSE()))</f>
        <v>0</v>
      </c>
      <c r="BW15" s="107" t="n">
        <f aca="false">IF(ISNA(VLOOKUP('W. VaR &amp; Peak Pos By Trader'!$A14,'Import Peak'!$A$3:BW$37,BW$1,FALSE())),0,VLOOKUP('W. VaR &amp; Peak Pos By Trader'!$A14,'Import Peak'!$A$3:BW$37,BW$1,FALSE()))</f>
        <v>0</v>
      </c>
      <c r="BX15" s="107" t="n">
        <f aca="false">IF(ISNA(VLOOKUP('W. VaR &amp; Peak Pos By Trader'!$A14,'Import Peak'!$A$3:BX$37,BX$1,FALSE())),0,VLOOKUP('W. VaR &amp; Peak Pos By Trader'!$A14,'Import Peak'!$A$3:BX$37,BX$1,FALSE()))</f>
        <v>0</v>
      </c>
      <c r="BY15" s="107" t="n">
        <f aca="false">IF(ISNA(VLOOKUP('W. VaR &amp; Peak Pos By Trader'!$A14,'Import Peak'!$A$3:BY$37,BY$1,FALSE())),0,VLOOKUP('W. VaR &amp; Peak Pos By Trader'!$A14,'Import Peak'!$A$3:BY$37,BY$1,FALSE()))</f>
        <v>0</v>
      </c>
      <c r="BZ15" s="107" t="n">
        <f aca="false">IF(ISNA(VLOOKUP('W. VaR &amp; Peak Pos By Trader'!$A14,'Import Peak'!$A$3:BZ$37,BZ$1,FALSE())),0,VLOOKUP('W. VaR &amp; Peak Pos By Trader'!$A14,'Import Peak'!$A$3:BZ$37,BZ$1,FALSE()))</f>
        <v>0</v>
      </c>
      <c r="CA15" s="107" t="n">
        <f aca="false">IF(ISNA(VLOOKUP('W. VaR &amp; Peak Pos By Trader'!$A14,'Import Peak'!$A$3:CA$37,CA$1,FALSE())),0,VLOOKUP('W. VaR &amp; Peak Pos By Trader'!$A14,'Import Peak'!$A$3:CA$37,CA$1,FALSE()))</f>
        <v>0</v>
      </c>
      <c r="CB15" s="107" t="n">
        <f aca="false">IF(ISNA(VLOOKUP('W. VaR &amp; Peak Pos By Trader'!$A14,'Import Peak'!$A$3:CB$37,CB$1,FALSE())),0,VLOOKUP('W. VaR &amp; Peak Pos By Trader'!$A14,'Import Peak'!$A$3:CB$37,CB$1,FALSE()))</f>
        <v>0</v>
      </c>
      <c r="CC15" s="107" t="n">
        <f aca="false">IF(ISNA(VLOOKUP('W. VaR &amp; Peak Pos By Trader'!$A14,'Import Peak'!$A$3:CC$37,CC$1,FALSE())),0,VLOOKUP('W. VaR &amp; Peak Pos By Trader'!$A14,'Import Peak'!$A$3:CC$37,CC$1,FALSE()))</f>
        <v>0</v>
      </c>
      <c r="CD15" s="107" t="n">
        <f aca="false">IF(ISNA(VLOOKUP('W. VaR &amp; Peak Pos By Trader'!$A14,'Import Peak'!$A$3:CD$37,CD$1,FALSE())),0,VLOOKUP('W. VaR &amp; Peak Pos By Trader'!$A14,'Import Peak'!$A$3:CD$37,CD$1,FALSE()))</f>
        <v>0</v>
      </c>
      <c r="CE15" s="107" t="n">
        <f aca="false">IF(ISNA(VLOOKUP('W. VaR &amp; Peak Pos By Trader'!$A14,'Import Peak'!$A$3:CE$37,CE$1,FALSE())),0,VLOOKUP('W. VaR &amp; Peak Pos By Trader'!$A14,'Import Peak'!$A$3:CE$37,CE$1,FALSE()))</f>
        <v>0</v>
      </c>
      <c r="CF15" s="107" t="n">
        <f aca="false">IF(ISNA(VLOOKUP('W. VaR &amp; Peak Pos By Trader'!$A14,'Import Peak'!$A$3:CF$37,CF$1,FALSE())),0,VLOOKUP('W. VaR &amp; Peak Pos By Trader'!$A14,'Import Peak'!$A$3:CF$37,CF$1,FALSE()))</f>
        <v>0</v>
      </c>
      <c r="CG15" s="107" t="n">
        <f aca="false">IF(ISNA(VLOOKUP('W. VaR &amp; Peak Pos By Trader'!$A14,'Import Peak'!$A$3:CG$37,CG$1,FALSE())),0,VLOOKUP('W. VaR &amp; Peak Pos By Trader'!$A14,'Import Peak'!$A$3:CG$37,CG$1,FALSE()))</f>
        <v>0</v>
      </c>
      <c r="CH15" s="107" t="n">
        <f aca="false">IF(ISNA(VLOOKUP('W. VaR &amp; Peak Pos By Trader'!$A14,'Import Peak'!$A$3:CH$37,CH$1,FALSE())),0,VLOOKUP('W. VaR &amp; Peak Pos By Trader'!$A14,'Import Peak'!$A$3:CH$37,CH$1,FALSE()))</f>
        <v>0</v>
      </c>
      <c r="CI15" s="107" t="n">
        <f aca="false">IF(ISNA(VLOOKUP('W. VaR &amp; Peak Pos By Trader'!$A14,'Import Peak'!$A$3:CI$37,CI$1,FALSE())),0,VLOOKUP('W. VaR &amp; Peak Pos By Trader'!$A14,'Import Peak'!$A$3:CI$37,CI$1,FALSE()))</f>
        <v>0</v>
      </c>
      <c r="CJ15" s="107" t="n">
        <f aca="false">IF(ISNA(VLOOKUP('W. VaR &amp; Peak Pos By Trader'!$A14,'Import Peak'!$A$3:CJ$37,CJ$1,FALSE())),0,VLOOKUP('W. VaR &amp; Peak Pos By Trader'!$A14,'Import Peak'!$A$3:CJ$37,CJ$1,FALSE()))</f>
        <v>0</v>
      </c>
      <c r="CK15" s="107" t="n">
        <f aca="false">IF(ISNA(VLOOKUP('W. VaR &amp; Peak Pos By Trader'!$A14,'Import Peak'!$A$3:CK$37,CK$1,FALSE())),0,VLOOKUP('W. VaR &amp; Peak Pos By Trader'!$A14,'Import Peak'!$A$3:CK$37,CK$1,FALSE()))</f>
        <v>0</v>
      </c>
      <c r="CL15" s="107" t="n">
        <f aca="false">IF(ISNA(VLOOKUP('W. VaR &amp; Peak Pos By Trader'!$A14,'Import Peak'!$A$3:CL$37,CL$1,FALSE())),0,VLOOKUP('W. VaR &amp; Peak Pos By Trader'!$A14,'Import Peak'!$A$3:CL$37,CL$1,FALSE()))</f>
        <v>0</v>
      </c>
      <c r="CM15" s="107" t="n">
        <f aca="false">IF(ISNA(VLOOKUP('W. VaR &amp; Peak Pos By Trader'!$A14,'Import Peak'!$A$3:CM$37,CM$1,FALSE())),0,VLOOKUP('W. VaR &amp; Peak Pos By Trader'!$A14,'Import Peak'!$A$3:CM$37,CM$1,FALSE()))</f>
        <v>0</v>
      </c>
      <c r="CN15" s="107" t="n">
        <f aca="false">IF(ISNA(VLOOKUP('W. VaR &amp; Peak Pos By Trader'!$A14,'Import Peak'!$A$3:CN$37,CN$1,FALSE())),0,VLOOKUP('W. VaR &amp; Peak Pos By Trader'!$A14,'Import Peak'!$A$3:CN$37,CN$1,FALSE()))</f>
        <v>0</v>
      </c>
      <c r="CO15" s="107" t="n">
        <f aca="false">IF(ISNA(VLOOKUP('W. VaR &amp; Peak Pos By Trader'!$A14,'Import Peak'!$A$3:CO$37,CO$1,FALSE())),0,VLOOKUP('W. VaR &amp; Peak Pos By Trader'!$A14,'Import Peak'!$A$3:CO$37,CO$1,FALSE()))</f>
        <v>0</v>
      </c>
      <c r="CP15" s="107" t="n">
        <f aca="false">IF(ISNA(VLOOKUP('W. VaR &amp; Peak Pos By Trader'!$A14,'Import Peak'!$A$3:CP$37,CP$1,FALSE())),0,VLOOKUP('W. VaR &amp; Peak Pos By Trader'!$A14,'Import Peak'!$A$3:CP$37,CP$1,FALSE()))</f>
        <v>0</v>
      </c>
      <c r="CQ15" s="107" t="n">
        <f aca="false">IF(ISNA(VLOOKUP('W. VaR &amp; Peak Pos By Trader'!$A14,'Import Peak'!$A$3:CQ$37,CQ$1,FALSE())),0,VLOOKUP('W. VaR &amp; Peak Pos By Trader'!$A14,'Import Peak'!$A$3:CQ$37,CQ$1,FALSE()))</f>
        <v>0</v>
      </c>
      <c r="CR15" s="107" t="n">
        <f aca="false">IF(ISNA(VLOOKUP('W. VaR &amp; Peak Pos By Trader'!$A14,'Import Peak'!$A$3:CR$37,CR$1,FALSE())),0,VLOOKUP('W. VaR &amp; Peak Pos By Trader'!$A14,'Import Peak'!$A$3:CR$37,CR$1,FALSE()))</f>
        <v>0</v>
      </c>
      <c r="CS15" s="107" t="n">
        <f aca="false">IF(ISNA(VLOOKUP('W. VaR &amp; Peak Pos By Trader'!$A14,'Import Peak'!$A$3:CS$37,CS$1,FALSE())),0,VLOOKUP('W. VaR &amp; Peak Pos By Trader'!$A14,'Import Peak'!$A$3:CS$37,CS$1,FALSE()))</f>
        <v>0</v>
      </c>
      <c r="CT15" s="107" t="n">
        <f aca="false">IF(ISNA(VLOOKUP('W. VaR &amp; Peak Pos By Trader'!$A14,'Import Peak'!$A$3:CT$37,CT$1,FALSE())),0,VLOOKUP('W. VaR &amp; Peak Pos By Trader'!$A14,'Import Peak'!$A$3:CT$37,CT$1,FALSE()))</f>
        <v>0</v>
      </c>
      <c r="CU15" s="107" t="n">
        <f aca="false">IF(ISNA(VLOOKUP('W. VaR &amp; Peak Pos By Trader'!$A14,'Import Peak'!$A$3:CU$37,CU$1,FALSE())),0,VLOOKUP('W. VaR &amp; Peak Pos By Trader'!$A14,'Import Peak'!$A$3:CU$37,CU$1,FALSE()))</f>
        <v>0</v>
      </c>
      <c r="CV15" s="107" t="n">
        <f aca="false">IF(ISNA(VLOOKUP('W. VaR &amp; Peak Pos By Trader'!$A14,'Import Peak'!$A$3:CV$37,CV$1,FALSE())),0,VLOOKUP('W. VaR &amp; Peak Pos By Trader'!$A14,'Import Peak'!$A$3:CV$37,CV$1,FALSE()))</f>
        <v>0</v>
      </c>
      <c r="CW15" s="107" t="n">
        <f aca="false">IF(ISNA(VLOOKUP('W. VaR &amp; Peak Pos By Trader'!$A14,'Import Peak'!$A$3:CW$37,CW$1,FALSE())),0,VLOOKUP('W. VaR &amp; Peak Pos By Trader'!$A14,'Import Peak'!$A$3:CW$37,CW$1,FALSE()))</f>
        <v>0</v>
      </c>
      <c r="CX15" s="107" t="n">
        <f aca="false">IF(ISNA(VLOOKUP('W. VaR &amp; Peak Pos By Trader'!$A14,'Import Peak'!$A$3:CX$37,CX$1,FALSE())),0,VLOOKUP('W. VaR &amp; Peak Pos By Trader'!$A14,'Import Peak'!$A$3:CX$37,CX$1,FALSE()))</f>
        <v>0</v>
      </c>
      <c r="CY15" s="107" t="n">
        <f aca="false">IF(ISNA(VLOOKUP('W. VaR &amp; Peak Pos By Trader'!$A14,'Import Peak'!$A$3:CY$37,CY$1,FALSE())),0,VLOOKUP('W. VaR &amp; Peak Pos By Trader'!$A14,'Import Peak'!$A$3:CY$37,CY$1,FALSE()))</f>
        <v>0</v>
      </c>
      <c r="CZ15" s="107" t="n">
        <f aca="false">IF(ISNA(VLOOKUP('W. VaR &amp; Peak Pos By Trader'!$A14,'Import Peak'!$A$3:CZ$37,CZ$1,FALSE())),0,VLOOKUP('W. VaR &amp; Peak Pos By Trader'!$A14,'Import Peak'!$A$3:CZ$37,CZ$1,FALSE()))</f>
        <v>0</v>
      </c>
      <c r="DA15" s="107" t="n">
        <f aca="false">IF(ISNA(VLOOKUP('W. VaR &amp; Peak Pos By Trader'!$A14,'Import Peak'!$A$3:DA$37,DA$1,FALSE())),0,VLOOKUP('W. VaR &amp; Peak Pos By Trader'!$A14,'Import Peak'!$A$3:DA$37,DA$1,FALSE()))</f>
        <v>0</v>
      </c>
      <c r="DB15" s="107" t="n">
        <f aca="false">IF(ISNA(VLOOKUP('W. VaR &amp; Peak Pos By Trader'!$A14,'Import Peak'!$A$3:DB$37,DB$1,FALSE())),0,VLOOKUP('W. VaR &amp; Peak Pos By Trader'!$A14,'Import Peak'!$A$3:DB$37,DB$1,FALSE()))</f>
        <v>0</v>
      </c>
      <c r="DC15" s="107" t="n">
        <f aca="false">IF(ISNA(VLOOKUP('W. VaR &amp; Peak Pos By Trader'!$A14,'Import Peak'!$A$3:DC$37,DC$1,FALSE())),0,VLOOKUP('W. VaR &amp; Peak Pos By Trader'!$A14,'Import Peak'!$A$3:DC$37,DC$1,FALSE()))</f>
        <v>0</v>
      </c>
      <c r="DD15" s="107" t="n">
        <f aca="false">IF(ISNA(VLOOKUP('W. VaR &amp; Peak Pos By Trader'!$A14,'Import Peak'!$A$3:DD$37,DD$1,FALSE())),0,VLOOKUP('W. VaR &amp; Peak Pos By Trader'!$A14,'Import Peak'!$A$3:DD$37,DD$1,FALSE()))</f>
        <v>0</v>
      </c>
      <c r="DE15" s="107" t="n">
        <f aca="false">IF(ISNA(VLOOKUP('W. VaR &amp; Peak Pos By Trader'!$A14,'Import Peak'!$A$3:DE$37,DE$1,FALSE())),0,VLOOKUP('W. VaR &amp; Peak Pos By Trader'!$A14,'Import Peak'!$A$3:DE$37,DE$1,FALSE()))</f>
        <v>0</v>
      </c>
      <c r="DF15" s="107" t="n">
        <f aca="false">IF(ISNA(VLOOKUP('W. VaR &amp; Peak Pos By Trader'!$A14,'Import Peak'!$A$3:DF$37,DF$1,FALSE())),0,VLOOKUP('W. VaR &amp; Peak Pos By Trader'!$A14,'Import Peak'!$A$3:DF$37,DF$1,FALSE()))</f>
        <v>0</v>
      </c>
      <c r="DG15" s="107" t="n">
        <f aca="false">IF(ISNA(VLOOKUP('W. VaR &amp; Peak Pos By Trader'!$A14,'Import Peak'!$A$3:DG$37,DG$1,FALSE())),0,VLOOKUP('W. VaR &amp; Peak Pos By Trader'!$A14,'Import Peak'!$A$3:DG$37,DG$1,FALSE()))</f>
        <v>0</v>
      </c>
      <c r="DH15" s="107" t="n">
        <f aca="false">IF(ISNA(VLOOKUP('W. VaR &amp; Peak Pos By Trader'!$A14,'Import Peak'!$A$3:DH$37,DH$1,FALSE())),0,VLOOKUP('W. VaR &amp; Peak Pos By Trader'!$A14,'Import Peak'!$A$3:DH$37,DH$1,FALSE()))</f>
        <v>0</v>
      </c>
      <c r="DI15" s="107" t="n">
        <f aca="false">IF(ISNA(VLOOKUP('W. VaR &amp; Peak Pos By Trader'!$A14,'Import Peak'!$A$3:DI$37,DI$1,FALSE())),0,VLOOKUP('W. VaR &amp; Peak Pos By Trader'!$A14,'Import Peak'!$A$3:DI$37,DI$1,FALSE()))</f>
        <v>0</v>
      </c>
      <c r="DJ15" s="107" t="n">
        <f aca="false">IF(ISNA(VLOOKUP('W. VaR &amp; Peak Pos By Trader'!$A14,'Import Peak'!$A$3:DJ$37,DJ$1,FALSE())),0,VLOOKUP('W. VaR &amp; Peak Pos By Trader'!$A14,'Import Peak'!$A$3:DJ$37,DJ$1,FALSE()))</f>
        <v>0</v>
      </c>
      <c r="DK15" s="107" t="n">
        <f aca="false">IF(ISNA(VLOOKUP('W. VaR &amp; Peak Pos By Trader'!$A14,'Import Peak'!$A$3:DK$37,DK$1,FALSE())),0,VLOOKUP('W. VaR &amp; Peak Pos By Trader'!$A14,'Import Peak'!$A$3:DK$37,DK$1,FALSE()))</f>
        <v>0</v>
      </c>
      <c r="DL15" s="107" t="n">
        <f aca="false">IF(ISNA(VLOOKUP('W. VaR &amp; Peak Pos By Trader'!$A14,'Import Peak'!$A$3:DL$37,DL$1,FALSE())),0,VLOOKUP('W. VaR &amp; Peak Pos By Trader'!$A14,'Import Peak'!$A$3:DL$37,DL$1,FALSE()))</f>
        <v>0</v>
      </c>
      <c r="DM15" s="107" t="n">
        <f aca="false">IF(ISNA(VLOOKUP('W. VaR &amp; Peak Pos By Trader'!$A14,'Import Peak'!$A$3:DM$37,DM$1,FALSE())),0,VLOOKUP('W. VaR &amp; Peak Pos By Trader'!$A14,'Import Peak'!$A$3:DM$37,DM$1,FALSE()))</f>
        <v>0</v>
      </c>
      <c r="DN15" s="107" t="n">
        <f aca="false">IF(ISNA(VLOOKUP('W. VaR &amp; Peak Pos By Trader'!$A14,'Import Peak'!$A$3:DN$37,DN$1,FALSE())),0,VLOOKUP('W. VaR &amp; Peak Pos By Trader'!$A14,'Import Peak'!$A$3:DN$37,DN$1,FALSE()))</f>
        <v>0</v>
      </c>
      <c r="DO15" s="107" t="n">
        <f aca="false">IF(ISNA(VLOOKUP('W. VaR &amp; Peak Pos By Trader'!$A14,'Import Peak'!$A$3:DO$37,DO$1,FALSE())),0,VLOOKUP('W. VaR &amp; Peak Pos By Trader'!$A14,'Import Peak'!$A$3:DO$37,DO$1,FALSE()))</f>
        <v>0</v>
      </c>
      <c r="DP15" s="107" t="n">
        <f aca="false">IF(ISNA(VLOOKUP('W. VaR &amp; Peak Pos By Trader'!$A14,'Import Peak'!$A$3:DP$37,DP$1,FALSE())),0,VLOOKUP('W. VaR &amp; Peak Pos By Trader'!$A14,'Import Peak'!$A$3:DP$37,DP$1,FALSE()))</f>
        <v>0</v>
      </c>
      <c r="DQ15" s="107" t="n">
        <f aca="false">IF(ISNA(VLOOKUP('W. VaR &amp; Peak Pos By Trader'!$A14,'Import Peak'!$A$3:DQ$37,DQ$1,FALSE())),0,VLOOKUP('W. VaR &amp; Peak Pos By Trader'!$A14,'Import Peak'!$A$3:DQ$37,DQ$1,FALSE()))</f>
        <v>0</v>
      </c>
      <c r="DR15" s="107" t="n">
        <f aca="false">IF(ISNA(VLOOKUP('W. VaR &amp; Peak Pos By Trader'!$A14,'Import Peak'!$A$3:DR$37,DR$1,FALSE())),0,VLOOKUP('W. VaR &amp; Peak Pos By Trader'!$A14,'Import Peak'!$A$3:DR$37,DR$1,FALSE()))</f>
        <v>0</v>
      </c>
      <c r="DS15" s="107" t="n">
        <f aca="false">IF(ISNA(VLOOKUP('W. VaR &amp; Peak Pos By Trader'!$A14,'Import Peak'!$A$3:DS$37,DS$1,FALSE())),0,VLOOKUP('W. VaR &amp; Peak Pos By Trader'!$A14,'Import Peak'!$A$3:DS$37,DS$1,FALSE()))</f>
        <v>0</v>
      </c>
      <c r="DT15" s="107" t="n">
        <f aca="false">IF(ISNA(VLOOKUP('W. VaR &amp; Peak Pos By Trader'!$A14,'Import Peak'!$A$3:DT$37,DT$1,FALSE())),0,VLOOKUP('W. VaR &amp; Peak Pos By Trader'!$A14,'Import Peak'!$A$3:DT$37,DT$1,FALSE()))</f>
        <v>0</v>
      </c>
      <c r="DU15" s="107" t="n">
        <f aca="false">IF(ISNA(VLOOKUP('W. VaR &amp; Peak Pos By Trader'!$A14,'Import Peak'!$A$3:DU$37,DU$1,FALSE())),0,VLOOKUP('W. VaR &amp; Peak Pos By Trader'!$A14,'Import Peak'!$A$3:DU$37,DU$1,FALSE()))</f>
        <v>0</v>
      </c>
      <c r="DV15" s="107" t="n">
        <f aca="false">IF(ISNA(VLOOKUP('W. VaR &amp; Peak Pos By Trader'!$A14,'Import Peak'!$A$3:DV$37,DV$1,FALSE())),0,VLOOKUP('W. VaR &amp; Peak Pos By Trader'!$A14,'Import Peak'!$A$3:DV$37,DV$1,FALSE()))</f>
        <v>0</v>
      </c>
      <c r="DW15" s="107" t="n">
        <f aca="false">IF(ISNA(VLOOKUP('W. VaR &amp; Peak Pos By Trader'!$A14,'Import Peak'!$A$3:DW$37,DW$1,FALSE())),0,VLOOKUP('W. VaR &amp; Peak Pos By Trader'!$A14,'Import Peak'!$A$3:DW$37,DW$1,FALSE()))</f>
        <v>0</v>
      </c>
      <c r="DX15" s="107" t="n">
        <f aca="false">IF(ISNA(VLOOKUP('W. VaR &amp; Peak Pos By Trader'!$A14,'Import Peak'!$A$3:DX$37,DX$1,FALSE())),0,VLOOKUP('W. VaR &amp; Peak Pos By Trader'!$A14,'Import Peak'!$A$3:DX$37,DX$1,FALSE()))</f>
        <v>0</v>
      </c>
      <c r="DY15" s="107" t="n">
        <f aca="false">IF(ISNA(VLOOKUP('W. VaR &amp; Peak Pos By Trader'!$A14,'Import Peak'!$A$3:DY$37,DY$1,FALSE())),0,VLOOKUP('W. VaR &amp; Peak Pos By Trader'!$A14,'Import Peak'!$A$3:DY$37,DY$1,FALSE()))</f>
        <v>0</v>
      </c>
      <c r="DZ15" s="107" t="n">
        <f aca="false">IF(ISNA(VLOOKUP('W. VaR &amp; Peak Pos By Trader'!$A14,'Import Peak'!$A$3:DZ$37,DZ$1,FALSE())),0,VLOOKUP('W. VaR &amp; Peak Pos By Trader'!$A14,'Import Peak'!$A$3:DZ$37,DZ$1,FALSE()))</f>
        <v>0</v>
      </c>
      <c r="EA15" s="107" t="n">
        <f aca="false">IF(ISNA(VLOOKUP('W. VaR &amp; Peak Pos By Trader'!$A14,'Import Peak'!$A$3:EA$37,EA$1,FALSE())),0,VLOOKUP('W. VaR &amp; Peak Pos By Trader'!$A14,'Import Peak'!$A$3:EA$37,EA$1,FALSE()))</f>
        <v>0</v>
      </c>
      <c r="EB15" s="107" t="n">
        <f aca="false">IF(ISNA(VLOOKUP('W. VaR &amp; Peak Pos By Trader'!$A14,'Import Peak'!$A$3:EB$37,EB$1,FALSE())),0,VLOOKUP('W. VaR &amp; Peak Pos By Trader'!$A14,'Import Peak'!$A$3:EB$37,EB$1,FALSE()))</f>
        <v>0</v>
      </c>
      <c r="EC15" s="107" t="n">
        <f aca="false">IF(ISNA(VLOOKUP('W. VaR &amp; Peak Pos By Trader'!$A14,'Import Peak'!$A$3:EC$37,EC$1,FALSE())),0,VLOOKUP('W. VaR &amp; Peak Pos By Trader'!$A14,'Import Peak'!$A$3:EC$37,EC$1,FALSE()))</f>
        <v>0</v>
      </c>
      <c r="ED15" s="107" t="n">
        <f aca="false">IF(ISNA(VLOOKUP('W. VaR &amp; Peak Pos By Trader'!$A14,'Import Peak'!$A$3:ED$37,ED$1,FALSE())),0,VLOOKUP('W. VaR &amp; Peak Pos By Trader'!$A14,'Import Peak'!$A$3:ED$37,ED$1,FALSE()))</f>
        <v>0</v>
      </c>
      <c r="EE15" s="107" t="n">
        <f aca="false">IF(ISNA(VLOOKUP('W. VaR &amp; Peak Pos By Trader'!$A14,'Import Peak'!$A$3:EE$37,EE$1,FALSE())),0,VLOOKUP('W. VaR &amp; Peak Pos By Trader'!$A14,'Import Peak'!$A$3:EE$37,EE$1,FALSE()))</f>
        <v>0</v>
      </c>
      <c r="EF15" s="107" t="n">
        <f aca="false">IF(ISNA(VLOOKUP('W. VaR &amp; Peak Pos By Trader'!$A14,'Import Peak'!$A$3:EF$37,EF$1,FALSE())),0,VLOOKUP('W. VaR &amp; Peak Pos By Trader'!$A14,'Import Peak'!$A$3:EF$37,EF$1,FALSE()))</f>
        <v>0</v>
      </c>
      <c r="EG15" s="107" t="n">
        <f aca="false">IF(ISNA(VLOOKUP('W. VaR &amp; Peak Pos By Trader'!$A14,'Import Peak'!$A$3:EG$37,EG$1,FALSE())),0,VLOOKUP('W. VaR &amp; Peak Pos By Trader'!$A14,'Import Peak'!$A$3:EG$37,EG$1,FALSE()))</f>
        <v>0</v>
      </c>
      <c r="EH15" s="107" t="n">
        <f aca="false">IF(ISNA(VLOOKUP('W. VaR &amp; Peak Pos By Trader'!$A14,'Import Peak'!$A$3:EH$37,EH$1,FALSE())),0,VLOOKUP('W. VaR &amp; Peak Pos By Trader'!$A14,'Import Peak'!$A$3:EH$37,EH$1,FALSE()))</f>
        <v>0</v>
      </c>
      <c r="EI15" s="107" t="n">
        <f aca="false">IF(ISNA(VLOOKUP('W. VaR &amp; Peak Pos By Trader'!$A14,'Import Peak'!$A$3:EI$37,EI$1,FALSE())),0,VLOOKUP('W. VaR &amp; Peak Pos By Trader'!$A14,'Import Peak'!$A$3:EI$37,EI$1,FALSE()))</f>
        <v>0</v>
      </c>
      <c r="EJ15" s="107" t="n">
        <f aca="false">IF(ISNA(VLOOKUP('W. VaR &amp; Peak Pos By Trader'!$A14,'Import Peak'!$A$3:EJ$37,EJ$1,FALSE())),0,VLOOKUP('W. VaR &amp; Peak Pos By Trader'!$A14,'Import Peak'!$A$3:EJ$37,EJ$1,FALSE()))</f>
        <v>0</v>
      </c>
      <c r="EK15" s="107" t="n">
        <f aca="false">IF(ISNA(VLOOKUP('W. VaR &amp; Peak Pos By Trader'!$A14,'Import Peak'!$A$3:EK$37,EK$1,FALSE())),0,VLOOKUP('W. VaR &amp; Peak Pos By Trader'!$A14,'Import Peak'!$A$3:EK$37,EK$1,FALSE()))</f>
        <v>0</v>
      </c>
      <c r="EL15" s="107" t="n">
        <f aca="false">IF(ISNA(VLOOKUP('W. VaR &amp; Peak Pos By Trader'!$A14,'Import Peak'!$A$3:EL$37,EL$1,FALSE())),0,VLOOKUP('W. VaR &amp; Peak Pos By Trader'!$A14,'Import Peak'!$A$3:EL$37,EL$1,FALSE()))</f>
        <v>0</v>
      </c>
      <c r="EM15" s="107" t="n">
        <f aca="false">IF(ISNA(VLOOKUP('W. VaR &amp; Peak Pos By Trader'!$A14,'Import Peak'!$A$3:EM$37,EM$1,FALSE())),0,VLOOKUP('W. VaR &amp; Peak Pos By Trader'!$A14,'Import Peak'!$A$3:EM$37,EM$1,FALSE()))</f>
        <v>0</v>
      </c>
      <c r="EN15" s="107" t="n">
        <f aca="false">IF(ISNA(VLOOKUP('W. VaR &amp; Peak Pos By Trader'!$A14,'Import Peak'!$A$3:EN$37,EN$1,FALSE())),0,VLOOKUP('W. VaR &amp; Peak Pos By Trader'!$A14,'Import Peak'!$A$3:EN$37,EN$1,FALSE()))</f>
        <v>0</v>
      </c>
      <c r="EO15" s="107" t="n">
        <f aca="false">IF(ISNA(VLOOKUP('W. VaR &amp; Peak Pos By Trader'!$A14,'Import Peak'!$A$3:EO$37,EO$1,FALSE())),0,VLOOKUP('W. VaR &amp; Peak Pos By Trader'!$A14,'Import Peak'!$A$3:EO$37,EO$1,FALSE()))</f>
        <v>0</v>
      </c>
      <c r="EP15" s="107" t="n">
        <f aca="false">IF(ISNA(VLOOKUP('W. VaR &amp; Peak Pos By Trader'!$A14,'Import Peak'!$A$3:EP$37,EP$1,FALSE())),0,VLOOKUP('W. VaR &amp; Peak Pos By Trader'!$A14,'Import Peak'!$A$3:EP$37,EP$1,FALSE()))</f>
        <v>0</v>
      </c>
      <c r="EQ15" s="107" t="n">
        <f aca="false">IF(ISNA(VLOOKUP('W. VaR &amp; Peak Pos By Trader'!$A14,'Import Peak'!$A$3:EQ$37,EQ$1,FALSE())),0,VLOOKUP('W. VaR &amp; Peak Pos By Trader'!$A14,'Import Peak'!$A$3:EQ$37,EQ$1,FALSE()))</f>
        <v>0</v>
      </c>
      <c r="ER15" s="107" t="n">
        <f aca="false">IF(ISNA(VLOOKUP('W. VaR &amp; Peak Pos By Trader'!$A14,'Import Peak'!$A$3:ER$37,ER$1,FALSE())),0,VLOOKUP('W. VaR &amp; Peak Pos By Trader'!$A14,'Import Peak'!$A$3:ER$37,ER$1,FALSE()))</f>
        <v>0</v>
      </c>
      <c r="ES15" s="107" t="n">
        <f aca="false">IF(ISNA(VLOOKUP('W. VaR &amp; Peak Pos By Trader'!$A14,'Import Peak'!$A$3:ES$37,ES$1,FALSE())),0,VLOOKUP('W. VaR &amp; Peak Pos By Trader'!$A14,'Import Peak'!$A$3:ES$37,ES$1,FALSE()))</f>
        <v>0</v>
      </c>
      <c r="ET15" s="107" t="n">
        <f aca="false">IF(ISNA(VLOOKUP('W. VaR &amp; Peak Pos By Trader'!$A14,'Import Peak'!$A$3:ET$37,ET$1,FALSE())),0,VLOOKUP('W. VaR &amp; Peak Pos By Trader'!$A14,'Import Peak'!$A$3:ET$37,ET$1,FALSE()))</f>
        <v>0</v>
      </c>
      <c r="EU15" s="107" t="n">
        <f aca="false">IF(ISNA(VLOOKUP('W. VaR &amp; Peak Pos By Trader'!$A14,'Import Peak'!$A$3:EU$37,EU$1,FALSE())),0,VLOOKUP('W. VaR &amp; Peak Pos By Trader'!$A14,'Import Peak'!$A$3:EU$37,EU$1,FALSE()))</f>
        <v>0</v>
      </c>
      <c r="EV15" s="107" t="n">
        <f aca="false">IF(ISNA(VLOOKUP('W. VaR &amp; Peak Pos By Trader'!$A14,'Import Peak'!$A$3:EV$37,EV$1,FALSE())),0,VLOOKUP('W. VaR &amp; Peak Pos By Trader'!$A14,'Import Peak'!$A$3:EV$37,EV$1,FALSE()))</f>
        <v>0</v>
      </c>
      <c r="EW15" s="107" t="n">
        <f aca="false">IF(ISNA(VLOOKUP('W. VaR &amp; Peak Pos By Trader'!$A14,'Import Peak'!$A$3:EW$37,EW$1,FALSE())),0,VLOOKUP('W. VaR &amp; Peak Pos By Trader'!$A14,'Import Peak'!$A$3:EW$37,EW$1,FALSE()))</f>
        <v>0</v>
      </c>
      <c r="EX15" s="107" t="n">
        <f aca="false">IF(ISNA(VLOOKUP('W. VaR &amp; Peak Pos By Trader'!$A14,'Import Peak'!$A$3:EX$37,EX$1,FALSE())),0,VLOOKUP('W. VaR &amp; Peak Pos By Trader'!$A14,'Import Peak'!$A$3:EX$37,EX$1,FALSE()))</f>
        <v>0</v>
      </c>
      <c r="EY15" s="107" t="n">
        <f aca="false">IF(ISNA(VLOOKUP('W. VaR &amp; Peak Pos By Trader'!$A14,'Import Peak'!$A$3:EY$37,EY$1,FALSE())),0,VLOOKUP('W. VaR &amp; Peak Pos By Trader'!$A14,'Import Peak'!$A$3:EY$37,EY$1,FALSE()))</f>
        <v>0</v>
      </c>
      <c r="EZ15" s="107" t="n">
        <f aca="false">IF(ISNA(VLOOKUP('W. VaR &amp; Peak Pos By Trader'!$A14,'Import Peak'!$A$3:EZ$37,EZ$1,FALSE())),0,VLOOKUP('W. VaR &amp; Peak Pos By Trader'!$A14,'Import Peak'!$A$3:EZ$37,EZ$1,FALSE()))</f>
        <v>0</v>
      </c>
      <c r="FA15" s="107" t="n">
        <f aca="false">IF(ISNA(VLOOKUP('W. VaR &amp; Peak Pos By Trader'!$A14,'Import Peak'!$A$3:FA$37,FA$1,FALSE())),0,VLOOKUP('W. VaR &amp; Peak Pos By Trader'!$A14,'Import Peak'!$A$3:FA$37,FA$1,FALSE()))</f>
        <v>0</v>
      </c>
      <c r="FB15" s="107" t="n">
        <f aca="false">IF(ISNA(VLOOKUP('W. VaR &amp; Peak Pos By Trader'!$A14,'Import Peak'!$A$3:FB$37,FB$1,FALSE())),0,VLOOKUP('W. VaR &amp; Peak Pos By Trader'!$A14,'Import Peak'!$A$3:FB$37,FB$1,FALSE()))</f>
        <v>0</v>
      </c>
      <c r="FC15" s="107" t="n">
        <f aca="false">IF(ISNA(VLOOKUP('W. VaR &amp; Peak Pos By Trader'!$A14,'Import Peak'!$A$3:FC$37,FC$1,FALSE())),0,VLOOKUP('W. VaR &amp; Peak Pos By Trader'!$A14,'Import Peak'!$A$3:FC$37,FC$1,FALSE()))</f>
        <v>0</v>
      </c>
      <c r="FD15" s="107" t="n">
        <f aca="false">IF(ISNA(VLOOKUP('W. VaR &amp; Peak Pos By Trader'!$A14,'Import Peak'!$A$3:FD$37,FD$1,FALSE())),0,VLOOKUP('W. VaR &amp; Peak Pos By Trader'!$A14,'Import Peak'!$A$3:FD$37,FD$1,FALSE()))</f>
        <v>0</v>
      </c>
      <c r="FE15" s="107" t="n">
        <f aca="false">IF(ISNA(VLOOKUP('W. VaR &amp; Peak Pos By Trader'!$A14,'Import Peak'!$A$3:FE$37,FE$1,FALSE())),0,VLOOKUP('W. VaR &amp; Peak Pos By Trader'!$A14,'Import Peak'!$A$3:FE$37,FE$1,FALSE()))</f>
        <v>0</v>
      </c>
      <c r="FF15" s="107" t="n">
        <f aca="false">IF(ISNA(VLOOKUP('W. VaR &amp; Peak Pos By Trader'!$A14,'Import Peak'!$A$3:FF$37,FF$1,FALSE())),0,VLOOKUP('W. VaR &amp; Peak Pos By Trader'!$A14,'Import Peak'!$A$3:FF$37,FF$1,FALSE()))</f>
        <v>0</v>
      </c>
      <c r="FG15" s="107" t="n">
        <f aca="false">IF(ISNA(VLOOKUP('W. VaR &amp; Peak Pos By Trader'!$A14,'Import Peak'!$A$3:FG$37,FG$1,FALSE())),0,VLOOKUP('W. VaR &amp; Peak Pos By Trader'!$A14,'Import Peak'!$A$3:FG$37,FG$1,FALSE()))</f>
        <v>0</v>
      </c>
      <c r="FH15" s="107" t="n">
        <f aca="false">IF(ISNA(VLOOKUP('W. VaR &amp; Peak Pos By Trader'!$A14,'Import Peak'!$A$3:FH$37,FH$1,FALSE())),0,VLOOKUP('W. VaR &amp; Peak Pos By Trader'!$A14,'Import Peak'!$A$3:FH$37,FH$1,FALSE()))</f>
        <v>0</v>
      </c>
      <c r="FI15" s="107" t="n">
        <f aca="false">IF(ISNA(VLOOKUP('W. VaR &amp; Peak Pos By Trader'!$A14,'Import Peak'!$A$3:FI$37,FI$1,FALSE())),0,VLOOKUP('W. VaR &amp; Peak Pos By Trader'!$A14,'Import Peak'!$A$3:FI$37,FI$1,FALSE()))</f>
        <v>0</v>
      </c>
      <c r="FJ15" s="107" t="n">
        <f aca="false">IF(ISNA(VLOOKUP('W. VaR &amp; Peak Pos By Trader'!$A14,'Import Peak'!$A$3:FJ$37,FJ$1,FALSE())),0,VLOOKUP('W. VaR &amp; Peak Pos By Trader'!$A14,'Import Peak'!$A$3:FJ$37,FJ$1,FALSE()))</f>
        <v>0</v>
      </c>
      <c r="FK15" s="107" t="n">
        <f aca="false">IF(ISNA(VLOOKUP('W. VaR &amp; Peak Pos By Trader'!$A14,'Import Peak'!$A$3:FK$37,FK$1,FALSE())),0,VLOOKUP('W. VaR &amp; Peak Pos By Trader'!$A14,'Import Peak'!$A$3:FK$37,FK$1,FALSE()))</f>
        <v>0</v>
      </c>
      <c r="FL15" s="107" t="n">
        <f aca="false">IF(ISNA(VLOOKUP('W. VaR &amp; Peak Pos By Trader'!$A14,'Import Peak'!$A$3:FL$37,FL$1,FALSE())),0,VLOOKUP('W. VaR &amp; Peak Pos By Trader'!$A14,'Import Peak'!$A$3:FL$37,FL$1,FALSE()))</f>
        <v>0</v>
      </c>
      <c r="FM15" s="107" t="n">
        <f aca="false">IF(ISNA(VLOOKUP('W. VaR &amp; Peak Pos By Trader'!$A14,'Import Peak'!$A$3:FM$37,FM$1,FALSE())),0,VLOOKUP('W. VaR &amp; Peak Pos By Trader'!$A14,'Import Peak'!$A$3:FM$37,FM$1,FALSE()))</f>
        <v>0</v>
      </c>
      <c r="FN15" s="107" t="n">
        <f aca="false">IF(ISNA(VLOOKUP('W. VaR &amp; Peak Pos By Trader'!$A14,'Import Peak'!$A$3:FN$37,FN$1,FALSE())),0,VLOOKUP('W. VaR &amp; Peak Pos By Trader'!$A14,'Import Peak'!$A$3:FN$37,FN$1,FALSE()))</f>
        <v>0</v>
      </c>
      <c r="FO15" s="107" t="n">
        <f aca="false">IF(ISNA(VLOOKUP('W. VaR &amp; Peak Pos By Trader'!$A14,'Import Peak'!$A$3:FO$37,FO$1,FALSE())),0,VLOOKUP('W. VaR &amp; Peak Pos By Trader'!$A14,'Import Peak'!$A$3:FO$37,FO$1,FALSE()))</f>
        <v>0</v>
      </c>
      <c r="FP15" s="107" t="n">
        <f aca="false">IF(ISNA(VLOOKUP('W. VaR &amp; Peak Pos By Trader'!$A14,'Import Peak'!$A$3:FP$37,FP$1,FALSE())),0,VLOOKUP('W. VaR &amp; Peak Pos By Trader'!$A14,'Import Peak'!$A$3:FP$37,FP$1,FALSE()))</f>
        <v>0</v>
      </c>
      <c r="FQ15" s="107" t="n">
        <f aca="false">IF(ISNA(VLOOKUP('W. VaR &amp; Peak Pos By Trader'!$A14,'Import Peak'!$A$3:FQ$37,FQ$1,FALSE())),0,VLOOKUP('W. VaR &amp; Peak Pos By Trader'!$A14,'Import Peak'!$A$3:FQ$37,FQ$1,FALSE()))</f>
        <v>0</v>
      </c>
      <c r="FR15" s="107" t="n">
        <f aca="false">IF(ISNA(VLOOKUP('W. VaR &amp; Peak Pos By Trader'!$A14,'Import Peak'!$A$3:FR$37,FR$1,FALSE())),0,VLOOKUP('W. VaR &amp; Peak Pos By Trader'!$A14,'Import Peak'!$A$3:FR$37,FR$1,FALSE()))</f>
        <v>0</v>
      </c>
      <c r="FS15" s="107" t="n">
        <f aca="false">IF(ISNA(VLOOKUP('W. VaR &amp; Peak Pos By Trader'!$A14,'Import Peak'!$A$3:FS$37,FS$1,FALSE())),0,VLOOKUP('W. VaR &amp; Peak Pos By Trader'!$A14,'Import Peak'!$A$3:FS$37,FS$1,FALSE()))</f>
        <v>0</v>
      </c>
      <c r="FT15" s="107" t="n">
        <f aca="false">IF(ISNA(VLOOKUP('W. VaR &amp; Peak Pos By Trader'!$A14,'Import Peak'!$A$3:FT$37,FT$1,FALSE())),0,VLOOKUP('W. VaR &amp; Peak Pos By Trader'!$A14,'Import Peak'!$A$3:FT$37,FT$1,FALSE()))</f>
        <v>0</v>
      </c>
      <c r="FU15" s="107" t="n">
        <f aca="false">IF(ISNA(VLOOKUP('W. VaR &amp; Peak Pos By Trader'!$A14,'Import Peak'!$A$3:FU$37,FU$1,FALSE())),0,VLOOKUP('W. VaR &amp; Peak Pos By Trader'!$A14,'Import Peak'!$A$3:FU$37,FU$1,FALSE()))</f>
        <v>0</v>
      </c>
      <c r="FV15" s="0" t="n">
        <f aca="false">IF(ISNA(VLOOKUP('W. VaR &amp; Peak Pos By Trader'!$A14,'Import Peak'!$A$3:FV$37,FV$1,FALSE())),0,VLOOKUP('W. VaR &amp; Peak Pos By Trader'!$A14,'Import Peak'!$A$3:FV$37,FV$1,FALSE()))</f>
        <v>0</v>
      </c>
      <c r="FW15" s="0" t="n">
        <f aca="false">IF(ISNA(VLOOKUP('W. VaR &amp; Peak Pos By Trader'!$A14,'Import Peak'!$A$3:FW$37,FW$1,FALSE())),0,VLOOKUP('W. VaR &amp; Peak Pos By Trader'!$A14,'Import Peak'!$A$3:FW$37,FW$1,FALSE()))</f>
        <v>0</v>
      </c>
      <c r="FX15" s="0" t="n">
        <f aca="false">IF(ISNA(VLOOKUP('W. VaR &amp; Peak Pos By Trader'!$A14,'Import Peak'!$A$3:FX$37,FX$1,FALSE())),0,VLOOKUP('W. VaR &amp; Peak Pos By Trader'!$A14,'Import Peak'!$A$3:FX$37,FX$1,FALSE()))</f>
        <v>0</v>
      </c>
      <c r="FY15" s="0" t="n">
        <f aca="false">IF(ISNA(VLOOKUP('W. VaR &amp; Peak Pos By Trader'!$A14,'Import Peak'!$A$3:FY$37,FY$1,FALSE())),0,VLOOKUP('W. VaR &amp; Peak Pos By Trader'!$A14,'Import Peak'!$A$3:FY$37,FY$1,FALSE()))</f>
        <v>0</v>
      </c>
      <c r="FZ15" s="0" t="n">
        <f aca="false">IF(ISNA(VLOOKUP('W. VaR &amp; Peak Pos By Trader'!$A14,'Import Peak'!$A$3:FZ$37,FZ$1,FALSE())),0,VLOOKUP('W. VaR &amp; Peak Pos By Trader'!$A14,'Import Peak'!$A$3:FZ$37,FZ$1,FALSE()))</f>
        <v>0</v>
      </c>
      <c r="GA15" s="0" t="n">
        <f aca="false">IF(ISNA(VLOOKUP('W. VaR &amp; Peak Pos By Trader'!$A14,'Import Peak'!$A$3:GA$37,GA$1,FALSE())),0,VLOOKUP('W. VaR &amp; Peak Pos By Trader'!$A14,'Import Peak'!$A$3:GA$37,GA$1,FALSE()))</f>
        <v>0</v>
      </c>
      <c r="GB15" s="0" t="n">
        <f aca="false">IF(ISNA(VLOOKUP('W. VaR &amp; Peak Pos By Trader'!$A14,'Import Peak'!$A$3:GB$37,GB$1,FALSE())),0,VLOOKUP('W. VaR &amp; Peak Pos By Trader'!$A14,'Import Peak'!$A$3:GB$37,GB$1,FALSE()))</f>
        <v>0</v>
      </c>
      <c r="GC15" s="0" t="n">
        <f aca="false">IF(ISNA(VLOOKUP('W. VaR &amp; Peak Pos By Trader'!$A14,'Import Peak'!$A$3:GC$37,GC$1,FALSE())),0,VLOOKUP('W. VaR &amp; Peak Pos By Trader'!$A14,'Import Peak'!$A$3:GC$37,GC$1,FALSE()))</f>
        <v>0</v>
      </c>
      <c r="GD15" s="0" t="n">
        <f aca="false">IF(ISNA(VLOOKUP('W. VaR &amp; Peak Pos By Trader'!$A14,'Import Peak'!$A$3:GD$37,GD$1,FALSE())),0,VLOOKUP('W. VaR &amp; Peak Pos By Trader'!$A14,'Import Peak'!$A$3:GD$37,GD$1,FALSE()))</f>
        <v>0</v>
      </c>
      <c r="GE15" s="0" t="n">
        <f aca="false">IF(ISNA(VLOOKUP('W. VaR &amp; Peak Pos By Trader'!$A14,'Import Peak'!$A$3:GE$37,GE$1,FALSE())),0,VLOOKUP('W. VaR &amp; Peak Pos By Trader'!$A14,'Import Peak'!$A$3:GE$37,GE$1,FALSE()))</f>
        <v>0</v>
      </c>
      <c r="GF15" s="0" t="n">
        <f aca="false">IF(ISNA(VLOOKUP('W. VaR &amp; Peak Pos By Trader'!$A14,'Import Peak'!$A$3:GF$37,GF$1,FALSE())),0,VLOOKUP('W. VaR &amp; Peak Pos By Trader'!$A14,'Import Peak'!$A$3:GF$37,GF$1,FALSE()))</f>
        <v>0</v>
      </c>
      <c r="GG15" s="0" t="n">
        <f aca="false">IF(ISNA(VLOOKUP('W. VaR &amp; Peak Pos By Trader'!$A14,'Import Peak'!$A$3:GG$37,GG$1,FALSE())),0,VLOOKUP('W. VaR &amp; Peak Pos By Trader'!$A14,'Import Peak'!$A$3:GG$37,GG$1,FALSE()))</f>
        <v>0</v>
      </c>
      <c r="GH15" s="0" t="n">
        <f aca="false">IF(ISNA(VLOOKUP('W. VaR &amp; Peak Pos By Trader'!$A14,'Import Peak'!$A$3:GH$37,GH$1,FALSE())),0,VLOOKUP('W. VaR &amp; Peak Pos By Trader'!$A14,'Import Peak'!$A$3:GH$37,GH$1,FALSE()))</f>
        <v>0</v>
      </c>
      <c r="GI15" s="0" t="n">
        <f aca="false">IF(ISNA(VLOOKUP('W. VaR &amp; Peak Pos By Trader'!$A14,'Import Peak'!$A$3:GI$37,GI$1,FALSE())),0,VLOOKUP('W. VaR &amp; Peak Pos By Trader'!$A14,'Import Peak'!$A$3:GI$37,GI$1,FALSE()))</f>
        <v>0</v>
      </c>
      <c r="GJ15" s="0" t="n">
        <f aca="false">IF(ISNA(VLOOKUP('W. VaR &amp; Peak Pos By Trader'!$A14,'Import Peak'!$A$3:GJ$37,GJ$1,FALSE())),0,VLOOKUP('W. VaR &amp; Peak Pos By Trader'!$A14,'Import Peak'!$A$3:GJ$37,GJ$1,FALSE()))</f>
        <v>0</v>
      </c>
      <c r="GK15" s="0" t="n">
        <f aca="false">IF(ISNA(VLOOKUP('W. VaR &amp; Peak Pos By Trader'!$A14,'Import Peak'!$A$3:GK$37,GK$1,FALSE())),0,VLOOKUP('W. VaR &amp; Peak Pos By Trader'!$A14,'Import Peak'!$A$3:GK$37,GK$1,FALSE()))</f>
        <v>0</v>
      </c>
      <c r="GL15" s="0" t="n">
        <f aca="false">IF(ISNA(VLOOKUP('W. VaR &amp; Peak Pos By Trader'!$A14,'Import Peak'!$A$3:GL$37,GL$1,FALSE())),0,VLOOKUP('W. VaR &amp; Peak Pos By Trader'!$A14,'Import Peak'!$A$3:GL$37,GL$1,FALSE()))</f>
        <v>0</v>
      </c>
      <c r="GM15" s="0" t="n">
        <f aca="false">IF(ISNA(VLOOKUP('W. VaR &amp; Peak Pos By Trader'!$A14,'Import Peak'!$A$3:GM$37,GM$1,FALSE())),0,VLOOKUP('W. VaR &amp; Peak Pos By Trader'!$A14,'Import Peak'!$A$3:GM$37,GM$1,FALSE()))</f>
        <v>0</v>
      </c>
      <c r="GN15" s="0" t="n">
        <f aca="false">IF(ISNA(VLOOKUP('W. VaR &amp; Peak Pos By Trader'!$A14,'Import Peak'!$A$3:GN$37,GN$1,FALSE())),0,VLOOKUP('W. VaR &amp; Peak Pos By Trader'!$A14,'Import Peak'!$A$3:GN$37,GN$1,FALSE()))</f>
        <v>0</v>
      </c>
      <c r="GO15" s="0" t="n">
        <f aca="false">IF(ISNA(VLOOKUP('W. VaR &amp; Peak Pos By Trader'!$A14,'Import Peak'!$A$3:GO$37,GO$1,FALSE())),0,VLOOKUP('W. VaR &amp; Peak Pos By Trader'!$A14,'Import Peak'!$A$3:GO$37,GO$1,FALSE()))</f>
        <v>0</v>
      </c>
      <c r="GP15" s="0" t="n">
        <f aca="false">IF(ISNA(VLOOKUP('W. VaR &amp; Peak Pos By Trader'!$A14,'Import Peak'!$A$3:GP$37,GP$1,FALSE())),0,VLOOKUP('W. VaR &amp; Peak Pos By Trader'!$A14,'Import Peak'!$A$3:GP$37,GP$1,FALSE()))</f>
        <v>0</v>
      </c>
      <c r="GQ15" s="0" t="n">
        <f aca="false">IF(ISNA(VLOOKUP('W. VaR &amp; Peak Pos By Trader'!$A14,'Import Peak'!$A$3:GQ$37,GQ$1,FALSE())),0,VLOOKUP('W. VaR &amp; Peak Pos By Trader'!$A14,'Import Peak'!$A$3:GQ$37,GQ$1,FALSE()))</f>
        <v>0</v>
      </c>
      <c r="GR15" s="0" t="n">
        <f aca="false">IF(ISNA(VLOOKUP('W. VaR &amp; Peak Pos By Trader'!$A14,'Import Peak'!$A$3:GR$37,GR$1,FALSE())),0,VLOOKUP('W. VaR &amp; Peak Pos By Trader'!$A14,'Import Peak'!$A$3:GR$37,GR$1,FALSE()))</f>
        <v>0</v>
      </c>
      <c r="GS15" s="0" t="n">
        <f aca="false">IF(ISNA(VLOOKUP('W. VaR &amp; Peak Pos By Trader'!$A14,'Import Peak'!$A$3:GS$37,GS$1,FALSE())),0,VLOOKUP('W. VaR &amp; Peak Pos By Trader'!$A14,'Import Peak'!$A$3:GS$37,GS$1,FALSE()))</f>
        <v>0</v>
      </c>
      <c r="GT15" s="0" t="n">
        <f aca="false">IF(ISNA(VLOOKUP('W. VaR &amp; Peak Pos By Trader'!$A14,'Import Peak'!$A$3:GT$37,GT$1,FALSE())),0,VLOOKUP('W. VaR &amp; Peak Pos By Trader'!$A14,'Import Peak'!$A$3:GT$37,GT$1,FALSE()))</f>
        <v>0</v>
      </c>
      <c r="GU15" s="0" t="n">
        <f aca="false">IF(ISNA(VLOOKUP('W. VaR &amp; Peak Pos By Trader'!$A14,'Import Peak'!$A$3:GU$37,GU$1,FALSE())),0,VLOOKUP('W. VaR &amp; Peak Pos By Trader'!$A14,'Import Peak'!$A$3:GU$37,GU$1,FALSE()))</f>
        <v>0</v>
      </c>
      <c r="GV15" s="0" t="n">
        <f aca="false">IF(ISNA(VLOOKUP('W. VaR &amp; Peak Pos By Trader'!$A14,'Import Peak'!$A$3:GV$37,GV$1,FALSE())),0,VLOOKUP('W. VaR &amp; Peak Pos By Trader'!$A14,'Import Peak'!$A$3:GV$37,GV$1,FALSE()))</f>
        <v>0</v>
      </c>
      <c r="GW15" s="0" t="n">
        <f aca="false">IF(ISNA(VLOOKUP('W. VaR &amp; Peak Pos By Trader'!$A14,'Import Peak'!$A$3:GW$37,GW$1,FALSE())),0,VLOOKUP('W. VaR &amp; Peak Pos By Trader'!$A14,'Import Peak'!$A$3:GW$37,GW$1,FALSE()))</f>
        <v>0</v>
      </c>
      <c r="GX15" s="0" t="n">
        <f aca="false">IF(ISNA(VLOOKUP('W. VaR &amp; Peak Pos By Trader'!$A14,'Import Peak'!$A$3:GX$37,GX$1,FALSE())),0,VLOOKUP('W. VaR &amp; Peak Pos By Trader'!$A14,'Import Peak'!$A$3:GX$37,GX$1,FALSE()))</f>
        <v>0</v>
      </c>
      <c r="GY15" s="0" t="n">
        <f aca="false">IF(ISNA(VLOOKUP('W. VaR &amp; Peak Pos By Trader'!$A14,'Import Peak'!$A$3:GY$37,GY$1,FALSE())),0,VLOOKUP('W. VaR &amp; Peak Pos By Trader'!$A14,'Import Peak'!$A$3:GY$37,GY$1,FALSE()))</f>
        <v>0</v>
      </c>
      <c r="GZ15" s="0" t="n">
        <f aca="false">IF(ISNA(VLOOKUP('W. VaR &amp; Peak Pos By Trader'!$A14,'Import Peak'!$A$3:GZ$37,GZ$1,FALSE())),0,VLOOKUP('W. VaR &amp; Peak Pos By Trader'!$A14,'Import Peak'!$A$3:GZ$37,GZ$1,FALSE()))</f>
        <v>0</v>
      </c>
      <c r="HA15" s="0" t="n">
        <f aca="false">IF(ISNA(VLOOKUP('W. VaR &amp; Peak Pos By Trader'!$A14,'Import Peak'!$A$3:HA$37,HA$1,FALSE())),0,VLOOKUP('W. VaR &amp; Peak Pos By Trader'!$A14,'Import Peak'!$A$3:HA$37,HA$1,FALSE()))</f>
        <v>0</v>
      </c>
      <c r="HB15" s="0" t="n">
        <f aca="false">IF(ISNA(VLOOKUP('W. VaR &amp; Peak Pos By Trader'!$A14,'Import Peak'!$A$3:HB$37,HB$1,FALSE())),0,VLOOKUP('W. VaR &amp; Peak Pos By Trader'!$A14,'Import Peak'!$A$3:HB$37,HB$1,FALSE()))</f>
        <v>0</v>
      </c>
      <c r="HC15" s="0" t="n">
        <f aca="false">IF(ISNA(VLOOKUP('W. VaR &amp; Peak Pos By Trader'!$A14,'Import Peak'!$A$3:HC$37,HC$1,FALSE())),0,VLOOKUP('W. VaR &amp; Peak Pos By Trader'!$A14,'Import Peak'!$A$3:HC$37,HC$1,FALSE()))</f>
        <v>0</v>
      </c>
      <c r="HD15" s="0" t="n">
        <f aca="false">IF(ISNA(VLOOKUP('W. VaR &amp; Peak Pos By Trader'!$A14,'Import Peak'!$A$3:HD$37,HD$1,FALSE())),0,VLOOKUP('W. VaR &amp; Peak Pos By Trader'!$A14,'Import Peak'!$A$3:HD$37,HD$1,FALSE()))</f>
        <v>0</v>
      </c>
      <c r="HE15" s="0" t="n">
        <f aca="false">IF(ISNA(VLOOKUP('W. VaR &amp; Peak Pos By Trader'!$A14,'Import Peak'!$A$3:HE$37,HE$1,FALSE())),0,VLOOKUP('W. VaR &amp; Peak Pos By Trader'!$A14,'Import Peak'!$A$3:HE$37,HE$1,FALSE()))</f>
        <v>0</v>
      </c>
      <c r="HF15" s="0" t="n">
        <f aca="false">IF(ISNA(VLOOKUP('W. VaR &amp; Peak Pos By Trader'!$A14,'Import Peak'!$A$3:HF$37,HF$1,FALSE())),0,VLOOKUP('W. VaR &amp; Peak Pos By Trader'!$A14,'Import Peak'!$A$3:HF$37,HF$1,FALSE()))</f>
        <v>0</v>
      </c>
      <c r="HG15" s="0" t="n">
        <f aca="false">IF(ISNA(VLOOKUP('W. VaR &amp; Peak Pos By Trader'!$A14,'Import Peak'!$A$3:HG$37,HG$1,FALSE())),0,VLOOKUP('W. VaR &amp; Peak Pos By Trader'!$A14,'Import Peak'!$A$3:HG$37,HG$1,FALSE()))</f>
        <v>0</v>
      </c>
      <c r="HH15" s="0" t="n">
        <f aca="false">IF(ISNA(VLOOKUP('W. VaR &amp; Peak Pos By Trader'!$A14,'Import Peak'!$A$3:HH$37,HH$1,FALSE())),0,VLOOKUP('W. VaR &amp; Peak Pos By Trader'!$A14,'Import Peak'!$A$3:HH$37,HH$1,FALSE()))</f>
        <v>0</v>
      </c>
      <c r="HI15" s="0" t="n">
        <f aca="false">IF(ISNA(VLOOKUP('W. VaR &amp; Peak Pos By Trader'!$A14,'Import Peak'!$A$3:HI$37,HI$1,FALSE())),0,VLOOKUP('W. VaR &amp; Peak Pos By Trader'!$A14,'Import Peak'!$A$3:HI$37,HI$1,FALSE()))</f>
        <v>0</v>
      </c>
      <c r="HJ15" s="0" t="n">
        <f aca="false">IF(ISNA(VLOOKUP('W. VaR &amp; Peak Pos By Trader'!$A14,'Import Peak'!$A$3:HJ$37,HJ$1,FALSE())),0,VLOOKUP('W. VaR &amp; Peak Pos By Trader'!$A14,'Import Peak'!$A$3:HJ$37,HJ$1,FALSE()))</f>
        <v>0</v>
      </c>
      <c r="HK15" s="0" t="n">
        <f aca="false">IF(ISNA(VLOOKUP('W. VaR &amp; Peak Pos By Trader'!$A14,'Import Peak'!$A$3:HK$37,HK$1,FALSE())),0,VLOOKUP('W. VaR &amp; Peak Pos By Trader'!$A14,'Import Peak'!$A$3:HK$37,HK$1,FALSE()))</f>
        <v>0</v>
      </c>
      <c r="HL15" s="0" t="n">
        <f aca="false">IF(ISNA(VLOOKUP('W. VaR &amp; Peak Pos By Trader'!$A14,'Import Peak'!$A$3:HL$37,HL$1,FALSE())),0,VLOOKUP('W. VaR &amp; Peak Pos By Trader'!$A14,'Import Peak'!$A$3:HL$37,HL$1,FALSE()))</f>
        <v>0</v>
      </c>
      <c r="HM15" s="0" t="n">
        <f aca="false">IF(ISNA(VLOOKUP('W. VaR &amp; Peak Pos By Trader'!$A14,'Import Peak'!$A$3:HM$37,HM$1,FALSE())),0,VLOOKUP('W. VaR &amp; Peak Pos By Trader'!$A14,'Import Peak'!$A$3:HM$37,HM$1,FALSE()))</f>
        <v>0</v>
      </c>
      <c r="HN15" s="0" t="n">
        <f aca="false">IF(ISNA(VLOOKUP('W. VaR &amp; Peak Pos By Trader'!$A14,'Import Peak'!$A$3:HN$37,HN$1,FALSE())),0,VLOOKUP('W. VaR &amp; Peak Pos By Trader'!$A14,'Import Peak'!$A$3:HN$37,HN$1,FALSE()))</f>
        <v>0</v>
      </c>
      <c r="HO15" s="0" t="n">
        <f aca="false">IF(ISNA(VLOOKUP('W. VaR &amp; Peak Pos By Trader'!$A14,'Import Peak'!$A$3:HO$37,HO$1,FALSE())),0,VLOOKUP('W. VaR &amp; Peak Pos By Trader'!$A14,'Import Peak'!$A$3:HO$37,HO$1,FALSE()))</f>
        <v>0</v>
      </c>
      <c r="HP15" s="0" t="n">
        <f aca="false">IF(ISNA(VLOOKUP('W. VaR &amp; Peak Pos By Trader'!$A14,'Import Peak'!$A$3:HP$37,HP$1,FALSE())),0,VLOOKUP('W. VaR &amp; Peak Pos By Trader'!$A14,'Import Peak'!$A$3:HP$37,HP$1,FALSE()))</f>
        <v>0</v>
      </c>
      <c r="HQ15" s="0" t="n">
        <f aca="false">IF(ISNA(VLOOKUP('W. VaR &amp; Peak Pos By Trader'!$A14,'Import Peak'!$A$3:HQ$37,HQ$1,FALSE())),0,VLOOKUP('W. VaR &amp; Peak Pos By Trader'!$A14,'Import Peak'!$A$3:HQ$37,HQ$1,FALSE()))</f>
        <v>0</v>
      </c>
      <c r="HR15" s="0" t="n">
        <f aca="false">IF(ISNA(VLOOKUP('W. VaR &amp; Peak Pos By Trader'!$A14,'Import Peak'!$A$3:HR$37,HR$1,FALSE())),0,VLOOKUP('W. VaR &amp; Peak Pos By Trader'!$A14,'Import Peak'!$A$3:HR$37,HR$1,FALSE()))</f>
        <v>0</v>
      </c>
      <c r="HS15" s="0" t="n">
        <f aca="false">IF(ISNA(VLOOKUP('W. VaR &amp; Peak Pos By Trader'!$A14,'Import Peak'!$A$3:HS$37,HS$1,FALSE())),0,VLOOKUP('W. VaR &amp; Peak Pos By Trader'!$A14,'Import Peak'!$A$3:HS$37,HS$1,FALSE()))</f>
        <v>0</v>
      </c>
      <c r="HT15" s="0" t="n">
        <f aca="false">IF(ISNA(VLOOKUP('W. VaR &amp; Peak Pos By Trader'!$A14,'Import Peak'!$A$3:HT$37,HT$1,FALSE())),0,VLOOKUP('W. VaR &amp; Peak Pos By Trader'!$A14,'Import Peak'!$A$3:HT$37,HT$1,FALSE()))</f>
        <v>0</v>
      </c>
      <c r="HU15" s="0" t="n">
        <f aca="false">IF(ISNA(VLOOKUP('W. VaR &amp; Peak Pos By Trader'!$A14,'Import Peak'!$A$3:HU$37,HU$1,FALSE())),0,VLOOKUP('W. VaR &amp; Peak Pos By Trader'!$A14,'Import Peak'!$A$3:HU$37,HU$1,FALSE()))</f>
        <v>0</v>
      </c>
      <c r="HV15" s="0" t="n">
        <f aca="false">IF(ISNA(VLOOKUP('W. VaR &amp; Peak Pos By Trader'!$A14,'Import Peak'!$A$3:HV$37,HV$1,FALSE())),0,VLOOKUP('W. VaR &amp; Peak Pos By Trader'!$A14,'Import Peak'!$A$3:HV$37,HV$1,FALSE()))</f>
        <v>0</v>
      </c>
      <c r="HW15" s="0" t="n">
        <f aca="false">IF(ISNA(VLOOKUP('W. VaR &amp; Peak Pos By Trader'!$A14,'Import Peak'!$A$3:HW$37,HW$1,FALSE())),0,VLOOKUP('W. VaR &amp; Peak Pos By Trader'!$A14,'Import Peak'!$A$3:HW$37,HW$1,FALSE()))</f>
        <v>0</v>
      </c>
      <c r="HX15" s="0" t="n">
        <f aca="false">IF(ISNA(VLOOKUP('W. VaR &amp; Peak Pos By Trader'!$A14,'Import Peak'!$A$3:HX$37,HX$1,FALSE())),0,VLOOKUP('W. VaR &amp; Peak Pos By Trader'!$A14,'Import Peak'!$A$3:HX$37,HX$1,FALSE()))</f>
        <v>0</v>
      </c>
      <c r="HY15" s="0" t="n">
        <f aca="false">IF(ISNA(VLOOKUP('W. VaR &amp; Peak Pos By Trader'!$A14,'Import Peak'!$A$3:HY$37,HY$1,FALSE())),0,VLOOKUP('W. VaR &amp; Peak Pos By Trader'!$A14,'Import Peak'!$A$3:HY$37,HY$1,FALSE()))</f>
        <v>0</v>
      </c>
      <c r="HZ15" s="0" t="n">
        <f aca="false">IF(ISNA(VLOOKUP('W. VaR &amp; Peak Pos By Trader'!$A14,'Import Peak'!$A$3:HZ$37,HZ$1,FALSE())),0,VLOOKUP('W. VaR &amp; Peak Pos By Trader'!$A14,'Import Peak'!$A$3:HZ$37,HZ$1,FALSE()))</f>
        <v>0</v>
      </c>
      <c r="IA15" s="0" t="n">
        <f aca="false">IF(ISNA(VLOOKUP('W. VaR &amp; Peak Pos By Trader'!$A14,'Import Peak'!$A$3:IA$37,IA$1,FALSE())),0,VLOOKUP('W. VaR &amp; Peak Pos By Trader'!$A14,'Import Peak'!$A$3:IA$37,IA$1,FALSE()))</f>
        <v>0</v>
      </c>
      <c r="IB15" s="0" t="n">
        <f aca="false">IF(ISNA(VLOOKUP('W. VaR &amp; Peak Pos By Trader'!$A14,'Import Peak'!$A$3:IB$37,IB$1,FALSE())),0,VLOOKUP('W. VaR &amp; Peak Pos By Trader'!$A14,'Import Peak'!$A$3:IB$37,IB$1,FALSE()))</f>
        <v>0</v>
      </c>
      <c r="IC15" s="0" t="n">
        <f aca="false">IF(ISNA(VLOOKUP('W. VaR &amp; Peak Pos By Trader'!$A14,'Import Peak'!$A$3:IC$37,IC$1,FALSE())),0,VLOOKUP('W. VaR &amp; Peak Pos By Trader'!$A14,'Import Peak'!$A$3:IC$37,IC$1,FALSE()))</f>
        <v>0</v>
      </c>
    </row>
    <row r="16" customFormat="false" ht="18" hidden="false" customHeight="false" outlineLevel="0" collapsed="false">
      <c r="A16" s="104" t="s">
        <v>48</v>
      </c>
      <c r="B16" s="107" t="n">
        <f aca="false">IF(ISNA(VLOOKUP('W. VaR &amp; Peak Pos By Trader'!$A15,'Import Peak'!$A$3:B$37,B$1,FALSE())),0,VLOOKUP('W. VaR &amp; Peak Pos By Trader'!$A15,'Import Peak'!$A$3:B$37,B$1,FALSE()))</f>
        <v>0</v>
      </c>
      <c r="C16" s="107" t="n">
        <f aca="false">IF(ISNA(VLOOKUP('W. VaR &amp; Peak Pos By Trader'!$A15,'Import Peak'!$A$3:C$37,C$1,FALSE())),0,VLOOKUP('W. VaR &amp; Peak Pos By Trader'!$A15,'Import Peak'!$A$3:C$37,C$1,FALSE()))</f>
        <v>0</v>
      </c>
      <c r="D16" s="107" t="n">
        <f aca="false">IF(ISNA(VLOOKUP('W. VaR &amp; Peak Pos By Trader'!$A15,'Import Peak'!$A$3:D$37,D$1,FALSE())),0,VLOOKUP('W. VaR &amp; Peak Pos By Trader'!$A15,'Import Peak'!$A$3:D$37,D$1,FALSE()))</f>
        <v>0</v>
      </c>
      <c r="E16" s="107" t="n">
        <f aca="false">IF(ISNA(VLOOKUP('W. VaR &amp; Peak Pos By Trader'!$A15,'Import Peak'!$A$3:E$37,E$1,FALSE())),0,VLOOKUP('W. VaR &amp; Peak Pos By Trader'!$A15,'Import Peak'!$A$3:E$37,E$1,FALSE()))</f>
        <v>0</v>
      </c>
      <c r="F16" s="107" t="n">
        <f aca="false">IF(ISNA(VLOOKUP('W. VaR &amp; Peak Pos By Trader'!$A15,'Import Peak'!$A$3:F$37,F$1,FALSE())),0,VLOOKUP('W. VaR &amp; Peak Pos By Trader'!$A15,'Import Peak'!$A$3:F$37,F$1,FALSE()))</f>
        <v>0</v>
      </c>
      <c r="G16" s="107" t="n">
        <f aca="false">IF(ISNA(VLOOKUP('W. VaR &amp; Peak Pos By Trader'!$A15,'Import Peak'!$A$3:G$37,G$1,FALSE())),0,VLOOKUP('W. VaR &amp; Peak Pos By Trader'!$A15,'Import Peak'!$A$3:G$37,G$1,FALSE()))</f>
        <v>0</v>
      </c>
      <c r="H16" s="107" t="n">
        <f aca="false">IF(ISNA(VLOOKUP('W. VaR &amp; Peak Pos By Trader'!$A15,'Import Peak'!$A$3:H$37,H$1,FALSE())),0,VLOOKUP('W. VaR &amp; Peak Pos By Trader'!$A15,'Import Peak'!$A$3:H$37,H$1,FALSE()))</f>
        <v>0</v>
      </c>
      <c r="I16" s="107" t="n">
        <f aca="false">IF(ISNA(VLOOKUP('W. VaR &amp; Peak Pos By Trader'!$A15,'Import Peak'!$A$3:I$37,I$1,FALSE())),0,VLOOKUP('W. VaR &amp; Peak Pos By Trader'!$A15,'Import Peak'!$A$3:I$37,I$1,FALSE()))</f>
        <v>0</v>
      </c>
      <c r="J16" s="107" t="n">
        <f aca="false">IF(ISNA(VLOOKUP('W. VaR &amp; Peak Pos By Trader'!$A15,'Import Peak'!$A$3:J$37,J$1,FALSE())),0,VLOOKUP('W. VaR &amp; Peak Pos By Trader'!$A15,'Import Peak'!$A$3:J$37,J$1,FALSE()))</f>
        <v>0</v>
      </c>
      <c r="K16" s="107" t="n">
        <f aca="false">IF(ISNA(VLOOKUP('W. VaR &amp; Peak Pos By Trader'!$A15,'Import Peak'!$A$3:K$37,K$1,FALSE())),0,VLOOKUP('W. VaR &amp; Peak Pos By Trader'!$A15,'Import Peak'!$A$3:K$37,K$1,FALSE()))</f>
        <v>0</v>
      </c>
      <c r="L16" s="107" t="n">
        <f aca="false">IF(ISNA(VLOOKUP('W. VaR &amp; Peak Pos By Trader'!$A15,'Import Peak'!$A$3:L$37,L$1,FALSE())),0,VLOOKUP('W. VaR &amp; Peak Pos By Trader'!$A15,'Import Peak'!$A$3:L$37,L$1,FALSE()))</f>
        <v>0</v>
      </c>
      <c r="M16" s="107" t="n">
        <f aca="false">IF(ISNA(VLOOKUP('W. VaR &amp; Peak Pos By Trader'!$A15,'Import Peak'!$A$3:M$37,M$1,FALSE())),0,VLOOKUP('W. VaR &amp; Peak Pos By Trader'!$A15,'Import Peak'!$A$3:M$37,M$1,FALSE()))</f>
        <v>0</v>
      </c>
      <c r="N16" s="107" t="n">
        <f aca="false">IF(ISNA(VLOOKUP('W. VaR &amp; Peak Pos By Trader'!$A15,'Import Peak'!$A$3:N$37,N$1,FALSE())),0,VLOOKUP('W. VaR &amp; Peak Pos By Trader'!$A15,'Import Peak'!$A$3:N$37,N$1,FALSE()))</f>
        <v>0</v>
      </c>
      <c r="O16" s="107" t="n">
        <f aca="false">IF(ISNA(VLOOKUP('W. VaR &amp; Peak Pos By Trader'!$A15,'Import Peak'!$A$3:O$37,O$1,FALSE())),0,VLOOKUP('W. VaR &amp; Peak Pos By Trader'!$A15,'Import Peak'!$A$3:O$37,O$1,FALSE()))</f>
        <v>0</v>
      </c>
      <c r="P16" s="107" t="n">
        <f aca="false">IF(ISNA(VLOOKUP('W. VaR &amp; Peak Pos By Trader'!$A15,'Import Peak'!$A$3:P$37,P$1,FALSE())),0,VLOOKUP('W. VaR &amp; Peak Pos By Trader'!$A15,'Import Peak'!$A$3:P$37,P$1,FALSE()))</f>
        <v>0</v>
      </c>
      <c r="Q16" s="107" t="n">
        <f aca="false">IF(ISNA(VLOOKUP('W. VaR &amp; Peak Pos By Trader'!$A15,'Import Peak'!$A$3:Q$37,Q$1,FALSE())),0,VLOOKUP('W. VaR &amp; Peak Pos By Trader'!$A15,'Import Peak'!$A$3:Q$37,Q$1,FALSE()))</f>
        <v>0</v>
      </c>
      <c r="R16" s="107" t="n">
        <f aca="false">IF(ISNA(VLOOKUP('W. VaR &amp; Peak Pos By Trader'!$A15,'Import Peak'!$A$3:R$37,R$1,FALSE())),0,VLOOKUP('W. VaR &amp; Peak Pos By Trader'!$A15,'Import Peak'!$A$3:R$37,R$1,FALSE()))</f>
        <v>0</v>
      </c>
      <c r="S16" s="107" t="n">
        <f aca="false">IF(ISNA(VLOOKUP('W. VaR &amp; Peak Pos By Trader'!$A15,'Import Peak'!$A$3:S$37,S$1,FALSE())),0,VLOOKUP('W. VaR &amp; Peak Pos By Trader'!$A15,'Import Peak'!$A$3:S$37,S$1,FALSE()))</f>
        <v>0</v>
      </c>
      <c r="T16" s="107" t="n">
        <f aca="false">IF(ISNA(VLOOKUP('W. VaR &amp; Peak Pos By Trader'!$A15,'Import Peak'!$A$3:T$37,T$1,FALSE())),0,VLOOKUP('W. VaR &amp; Peak Pos By Trader'!$A15,'Import Peak'!$A$3:T$37,T$1,FALSE()))</f>
        <v>0</v>
      </c>
      <c r="U16" s="107" t="n">
        <f aca="false">IF(ISNA(VLOOKUP('W. VaR &amp; Peak Pos By Trader'!$A15,'Import Peak'!$A$3:U$37,U$1,FALSE())),0,VLOOKUP('W. VaR &amp; Peak Pos By Trader'!$A15,'Import Peak'!$A$3:U$37,U$1,FALSE()))</f>
        <v>0</v>
      </c>
      <c r="V16" s="107" t="n">
        <f aca="false">IF(ISNA(VLOOKUP('W. VaR &amp; Peak Pos By Trader'!$A15,'Import Peak'!$A$3:V$37,V$1,FALSE())),0,VLOOKUP('W. VaR &amp; Peak Pos By Trader'!$A15,'Import Peak'!$A$3:V$37,V$1,FALSE()))</f>
        <v>0</v>
      </c>
      <c r="W16" s="107" t="n">
        <f aca="false">IF(ISNA(VLOOKUP('W. VaR &amp; Peak Pos By Trader'!$A15,'Import Peak'!$A$3:W$37,W$1,FALSE())),0,VLOOKUP('W. VaR &amp; Peak Pos By Trader'!$A15,'Import Peak'!$A$3:W$37,W$1,FALSE()))</f>
        <v>0</v>
      </c>
      <c r="X16" s="107" t="n">
        <f aca="false">IF(ISNA(VLOOKUP('W. VaR &amp; Peak Pos By Trader'!$A15,'Import Peak'!$A$3:X$37,X$1,FALSE())),0,VLOOKUP('W. VaR &amp; Peak Pos By Trader'!$A15,'Import Peak'!$A$3:X$37,X$1,FALSE()))</f>
        <v>0</v>
      </c>
      <c r="Y16" s="107" t="n">
        <f aca="false">IF(ISNA(VLOOKUP('W. VaR &amp; Peak Pos By Trader'!$A15,'Import Peak'!$A$3:Y$37,Y$1,FALSE())),0,VLOOKUP('W. VaR &amp; Peak Pos By Trader'!$A15,'Import Peak'!$A$3:Y$37,Y$1,FALSE()))</f>
        <v>0</v>
      </c>
      <c r="Z16" s="107" t="n">
        <f aca="false">IF(ISNA(VLOOKUP('W. VaR &amp; Peak Pos By Trader'!$A15,'Import Peak'!$A$3:Z$37,Z$1,FALSE())),0,VLOOKUP('W. VaR &amp; Peak Pos By Trader'!$A15,'Import Peak'!$A$3:Z$37,Z$1,FALSE()))</f>
        <v>0</v>
      </c>
      <c r="AA16" s="107" t="n">
        <f aca="false">IF(ISNA(VLOOKUP('W. VaR &amp; Peak Pos By Trader'!$A15,'Import Peak'!$A$3:AA$37,AA$1,FALSE())),0,VLOOKUP('W. VaR &amp; Peak Pos By Trader'!$A15,'Import Peak'!$A$3:AA$37,AA$1,FALSE()))</f>
        <v>0</v>
      </c>
      <c r="AB16" s="107" t="n">
        <f aca="false">IF(ISNA(VLOOKUP('W. VaR &amp; Peak Pos By Trader'!$A15,'Import Peak'!$A$3:AB$37,AB$1,FALSE())),0,VLOOKUP('W. VaR &amp; Peak Pos By Trader'!$A15,'Import Peak'!$A$3:AB$37,AB$1,FALSE()))</f>
        <v>0</v>
      </c>
      <c r="AC16" s="107" t="n">
        <f aca="false">IF(ISNA(VLOOKUP('W. VaR &amp; Peak Pos By Trader'!$A15,'Import Peak'!$A$3:AC$37,AC$1,FALSE())),0,VLOOKUP('W. VaR &amp; Peak Pos By Trader'!$A15,'Import Peak'!$A$3:AC$37,AC$1,FALSE()))</f>
        <v>0</v>
      </c>
      <c r="AD16" s="107" t="n">
        <f aca="false">IF(ISNA(VLOOKUP('W. VaR &amp; Peak Pos By Trader'!$A15,'Import Peak'!$A$3:AD$37,AD$1,FALSE())),0,VLOOKUP('W. VaR &amp; Peak Pos By Trader'!$A15,'Import Peak'!$A$3:AD$37,AD$1,FALSE()))</f>
        <v>0</v>
      </c>
      <c r="AE16" s="107" t="n">
        <f aca="false">IF(ISNA(VLOOKUP('W. VaR &amp; Peak Pos By Trader'!$A15,'Import Peak'!$A$3:AE$37,AE$1,FALSE())),0,VLOOKUP('W. VaR &amp; Peak Pos By Trader'!$A15,'Import Peak'!$A$3:AE$37,AE$1,FALSE()))</f>
        <v>0</v>
      </c>
      <c r="AF16" s="107" t="n">
        <f aca="false">IF(ISNA(VLOOKUP('W. VaR &amp; Peak Pos By Trader'!$A15,'Import Peak'!$A$3:AF$37,AF$1,FALSE())),0,VLOOKUP('W. VaR &amp; Peak Pos By Trader'!$A15,'Import Peak'!$A$3:AF$37,AF$1,FALSE()))</f>
        <v>0</v>
      </c>
      <c r="AG16" s="107" t="n">
        <f aca="false">IF(ISNA(VLOOKUP('W. VaR &amp; Peak Pos By Trader'!$A15,'Import Peak'!$A$3:AG$37,AG$1,FALSE())),0,VLOOKUP('W. VaR &amp; Peak Pos By Trader'!$A15,'Import Peak'!$A$3:AG$37,AG$1,FALSE()))</f>
        <v>0</v>
      </c>
      <c r="AH16" s="107" t="n">
        <f aca="false">IF(ISNA(VLOOKUP('W. VaR &amp; Peak Pos By Trader'!$A15,'Import Peak'!$A$3:AH$37,AH$1,FALSE())),0,VLOOKUP('W. VaR &amp; Peak Pos By Trader'!$A15,'Import Peak'!$A$3:AH$37,AH$1,FALSE()))</f>
        <v>0</v>
      </c>
      <c r="AI16" s="107" t="n">
        <f aca="false">IF(ISNA(VLOOKUP('W. VaR &amp; Peak Pos By Trader'!$A15,'Import Peak'!$A$3:AI$37,AI$1,FALSE())),0,VLOOKUP('W. VaR &amp; Peak Pos By Trader'!$A15,'Import Peak'!$A$3:AI$37,AI$1,FALSE()))</f>
        <v>0</v>
      </c>
      <c r="AJ16" s="107" t="n">
        <f aca="false">IF(ISNA(VLOOKUP('W. VaR &amp; Peak Pos By Trader'!$A15,'Import Peak'!$A$3:AJ$37,AJ$1,FALSE())),0,VLOOKUP('W. VaR &amp; Peak Pos By Trader'!$A15,'Import Peak'!$A$3:AJ$37,AJ$1,FALSE()))</f>
        <v>0</v>
      </c>
      <c r="AK16" s="107" t="n">
        <f aca="false">IF(ISNA(VLOOKUP('W. VaR &amp; Peak Pos By Trader'!$A15,'Import Peak'!$A$3:AK$37,AK$1,FALSE())),0,VLOOKUP('W. VaR &amp; Peak Pos By Trader'!$A15,'Import Peak'!$A$3:AK$37,AK$1,FALSE()))</f>
        <v>0</v>
      </c>
      <c r="AL16" s="107" t="n">
        <f aca="false">IF(ISNA(VLOOKUP('W. VaR &amp; Peak Pos By Trader'!$A15,'Import Peak'!$A$3:AL$37,AL$1,FALSE())),0,VLOOKUP('W. VaR &amp; Peak Pos By Trader'!$A15,'Import Peak'!$A$3:AL$37,AL$1,FALSE()))</f>
        <v>0</v>
      </c>
      <c r="AM16" s="107" t="n">
        <f aca="false">IF(ISNA(VLOOKUP('W. VaR &amp; Peak Pos By Trader'!$A15,'Import Peak'!$A$3:AM$37,AM$1,FALSE())),0,VLOOKUP('W. VaR &amp; Peak Pos By Trader'!$A15,'Import Peak'!$A$3:AM$37,AM$1,FALSE()))</f>
        <v>0</v>
      </c>
      <c r="AN16" s="107" t="n">
        <f aca="false">IF(ISNA(VLOOKUP('W. VaR &amp; Peak Pos By Trader'!$A15,'Import Peak'!$A$3:AN$37,AN$1,FALSE())),0,VLOOKUP('W. VaR &amp; Peak Pos By Trader'!$A15,'Import Peak'!$A$3:AN$37,AN$1,FALSE()))</f>
        <v>0</v>
      </c>
      <c r="AO16" s="107" t="n">
        <f aca="false">IF(ISNA(VLOOKUP('W. VaR &amp; Peak Pos By Trader'!$A15,'Import Peak'!$A$3:AO$37,AO$1,FALSE())),0,VLOOKUP('W. VaR &amp; Peak Pos By Trader'!$A15,'Import Peak'!$A$3:AO$37,AO$1,FALSE()))</f>
        <v>0</v>
      </c>
      <c r="AP16" s="107" t="n">
        <f aca="false">IF(ISNA(VLOOKUP('W. VaR &amp; Peak Pos By Trader'!$A15,'Import Peak'!$A$3:AP$37,AP$1,FALSE())),0,VLOOKUP('W. VaR &amp; Peak Pos By Trader'!$A15,'Import Peak'!$A$3:AP$37,AP$1,FALSE()))</f>
        <v>0</v>
      </c>
      <c r="AQ16" s="107" t="n">
        <f aca="false">IF(ISNA(VLOOKUP('W. VaR &amp; Peak Pos By Trader'!$A15,'Import Peak'!$A$3:AQ$37,AQ$1,FALSE())),0,VLOOKUP('W. VaR &amp; Peak Pos By Trader'!$A15,'Import Peak'!$A$3:AQ$37,AQ$1,FALSE()))</f>
        <v>0</v>
      </c>
      <c r="AR16" s="107" t="n">
        <f aca="false">IF(ISNA(VLOOKUP('W. VaR &amp; Peak Pos By Trader'!$A15,'Import Peak'!$A$3:AR$37,AR$1,FALSE())),0,VLOOKUP('W. VaR &amp; Peak Pos By Trader'!$A15,'Import Peak'!$A$3:AR$37,AR$1,FALSE()))</f>
        <v>0</v>
      </c>
      <c r="AS16" s="107" t="n">
        <f aca="false">IF(ISNA(VLOOKUP('W. VaR &amp; Peak Pos By Trader'!$A15,'Import Peak'!$A$3:AS$37,AS$1,FALSE())),0,VLOOKUP('W. VaR &amp; Peak Pos By Trader'!$A15,'Import Peak'!$A$3:AS$37,AS$1,FALSE()))</f>
        <v>0</v>
      </c>
      <c r="AT16" s="107" t="n">
        <f aca="false">IF(ISNA(VLOOKUP('W. VaR &amp; Peak Pos By Trader'!$A15,'Import Peak'!$A$3:AT$37,AT$1,FALSE())),0,VLOOKUP('W. VaR &amp; Peak Pos By Trader'!$A15,'Import Peak'!$A$3:AT$37,AT$1,FALSE()))</f>
        <v>0</v>
      </c>
      <c r="AU16" s="107" t="n">
        <f aca="false">IF(ISNA(VLOOKUP('W. VaR &amp; Peak Pos By Trader'!$A15,'Import Peak'!$A$3:AU$37,AU$1,FALSE())),0,VLOOKUP('W. VaR &amp; Peak Pos By Trader'!$A15,'Import Peak'!$A$3:AU$37,AU$1,FALSE()))</f>
        <v>0</v>
      </c>
      <c r="AV16" s="107" t="n">
        <f aca="false">IF(ISNA(VLOOKUP('W. VaR &amp; Peak Pos By Trader'!$A15,'Import Peak'!$A$3:AV$37,AV$1,FALSE())),0,VLOOKUP('W. VaR &amp; Peak Pos By Trader'!$A15,'Import Peak'!$A$3:AV$37,AV$1,FALSE()))</f>
        <v>0</v>
      </c>
      <c r="AW16" s="107" t="n">
        <f aca="false">IF(ISNA(VLOOKUP('W. VaR &amp; Peak Pos By Trader'!$A15,'Import Peak'!$A$3:AW$37,AW$1,FALSE())),0,VLOOKUP('W. VaR &amp; Peak Pos By Trader'!$A15,'Import Peak'!$A$3:AW$37,AW$1,FALSE()))</f>
        <v>0</v>
      </c>
      <c r="AX16" s="107" t="n">
        <f aca="false">IF(ISNA(VLOOKUP('W. VaR &amp; Peak Pos By Trader'!$A15,'Import Peak'!$A$3:AX$37,AX$1,FALSE())),0,VLOOKUP('W. VaR &amp; Peak Pos By Trader'!$A15,'Import Peak'!$A$3:AX$37,AX$1,FALSE()))</f>
        <v>0</v>
      </c>
      <c r="AY16" s="107" t="n">
        <f aca="false">IF(ISNA(VLOOKUP('W. VaR &amp; Peak Pos By Trader'!$A15,'Import Peak'!$A$3:AY$37,AY$1,FALSE())),0,VLOOKUP('W. VaR &amp; Peak Pos By Trader'!$A15,'Import Peak'!$A$3:AY$37,AY$1,FALSE()))</f>
        <v>0</v>
      </c>
      <c r="AZ16" s="107" t="n">
        <f aca="false">IF(ISNA(VLOOKUP('W. VaR &amp; Peak Pos By Trader'!$A15,'Import Peak'!$A$3:AZ$37,AZ$1,FALSE())),0,VLOOKUP('W. VaR &amp; Peak Pos By Trader'!$A15,'Import Peak'!$A$3:AZ$37,AZ$1,FALSE()))</f>
        <v>0</v>
      </c>
      <c r="BA16" s="107" t="n">
        <f aca="false">IF(ISNA(VLOOKUP('W. VaR &amp; Peak Pos By Trader'!$A15,'Import Peak'!$A$3:BA$37,BA$1,FALSE())),0,VLOOKUP('W. VaR &amp; Peak Pos By Trader'!$A15,'Import Peak'!$A$3:BA$37,BA$1,FALSE()))</f>
        <v>0</v>
      </c>
      <c r="BB16" s="107" t="n">
        <f aca="false">IF(ISNA(VLOOKUP('W. VaR &amp; Peak Pos By Trader'!$A15,'Import Peak'!$A$3:BB$37,BB$1,FALSE())),0,VLOOKUP('W. VaR &amp; Peak Pos By Trader'!$A15,'Import Peak'!$A$3:BB$37,BB$1,FALSE()))</f>
        <v>0</v>
      </c>
      <c r="BC16" s="107" t="n">
        <f aca="false">IF(ISNA(VLOOKUP('W. VaR &amp; Peak Pos By Trader'!$A15,'Import Peak'!$A$3:BC$37,BC$1,FALSE())),0,VLOOKUP('W. VaR &amp; Peak Pos By Trader'!$A15,'Import Peak'!$A$3:BC$37,BC$1,FALSE()))</f>
        <v>0</v>
      </c>
      <c r="BD16" s="107" t="n">
        <f aca="false">IF(ISNA(VLOOKUP('W. VaR &amp; Peak Pos By Trader'!$A15,'Import Peak'!$A$3:BD$37,BD$1,FALSE())),0,VLOOKUP('W. VaR &amp; Peak Pos By Trader'!$A15,'Import Peak'!$A$3:BD$37,BD$1,FALSE()))</f>
        <v>0</v>
      </c>
      <c r="BE16" s="107" t="n">
        <f aca="false">IF(ISNA(VLOOKUP('W. VaR &amp; Peak Pos By Trader'!$A15,'Import Peak'!$A$3:BE$37,BE$1,FALSE())),0,VLOOKUP('W. VaR &amp; Peak Pos By Trader'!$A15,'Import Peak'!$A$3:BE$37,BE$1,FALSE()))</f>
        <v>0</v>
      </c>
      <c r="BF16" s="107" t="n">
        <f aca="false">IF(ISNA(VLOOKUP('W. VaR &amp; Peak Pos By Trader'!$A15,'Import Peak'!$A$3:BF$37,BF$1,FALSE())),0,VLOOKUP('W. VaR &amp; Peak Pos By Trader'!$A15,'Import Peak'!$A$3:BF$37,BF$1,FALSE()))</f>
        <v>0</v>
      </c>
      <c r="BG16" s="107" t="n">
        <f aca="false">IF(ISNA(VLOOKUP('W. VaR &amp; Peak Pos By Trader'!$A15,'Import Peak'!$A$3:BG$37,BG$1,FALSE())),0,VLOOKUP('W. VaR &amp; Peak Pos By Trader'!$A15,'Import Peak'!$A$3:BG$37,BG$1,FALSE()))</f>
        <v>0</v>
      </c>
      <c r="BH16" s="107" t="n">
        <f aca="false">IF(ISNA(VLOOKUP('W. VaR &amp; Peak Pos By Trader'!$A15,'Import Peak'!$A$3:BH$37,BH$1,FALSE())),0,VLOOKUP('W. VaR &amp; Peak Pos By Trader'!$A15,'Import Peak'!$A$3:BH$37,BH$1,FALSE()))</f>
        <v>0</v>
      </c>
      <c r="BI16" s="107" t="n">
        <f aca="false">IF(ISNA(VLOOKUP('W. VaR &amp; Peak Pos By Trader'!$A15,'Import Peak'!$A$3:BI$37,BI$1,FALSE())),0,VLOOKUP('W. VaR &amp; Peak Pos By Trader'!$A15,'Import Peak'!$A$3:BI$37,BI$1,FALSE()))</f>
        <v>0</v>
      </c>
      <c r="BJ16" s="107" t="n">
        <f aca="false">IF(ISNA(VLOOKUP('W. VaR &amp; Peak Pos By Trader'!$A15,'Import Peak'!$A$3:BJ$37,BJ$1,FALSE())),0,VLOOKUP('W. VaR &amp; Peak Pos By Trader'!$A15,'Import Peak'!$A$3:BJ$37,BJ$1,FALSE()))</f>
        <v>0</v>
      </c>
      <c r="BK16" s="107" t="n">
        <f aca="false">IF(ISNA(VLOOKUP('W. VaR &amp; Peak Pos By Trader'!$A15,'Import Peak'!$A$3:BK$37,BK$1,FALSE())),0,VLOOKUP('W. VaR &amp; Peak Pos By Trader'!$A15,'Import Peak'!$A$3:BK$37,BK$1,FALSE()))</f>
        <v>0</v>
      </c>
      <c r="BL16" s="107" t="n">
        <f aca="false">IF(ISNA(VLOOKUP('W. VaR &amp; Peak Pos By Trader'!$A15,'Import Peak'!$A$3:BL$37,BL$1,FALSE())),0,VLOOKUP('W. VaR &amp; Peak Pos By Trader'!$A15,'Import Peak'!$A$3:BL$37,BL$1,FALSE()))</f>
        <v>0</v>
      </c>
      <c r="BM16" s="107" t="n">
        <f aca="false">IF(ISNA(VLOOKUP('W. VaR &amp; Peak Pos By Trader'!$A15,'Import Peak'!$A$3:BM$37,BM$1,FALSE())),0,VLOOKUP('W. VaR &amp; Peak Pos By Trader'!$A15,'Import Peak'!$A$3:BM$37,BM$1,FALSE()))</f>
        <v>0</v>
      </c>
      <c r="BN16" s="107" t="n">
        <f aca="false">IF(ISNA(VLOOKUP('W. VaR &amp; Peak Pos By Trader'!$A15,'Import Peak'!$A$3:BN$37,BN$1,FALSE())),0,VLOOKUP('W. VaR &amp; Peak Pos By Trader'!$A15,'Import Peak'!$A$3:BN$37,BN$1,FALSE()))</f>
        <v>0</v>
      </c>
      <c r="BO16" s="107" t="n">
        <f aca="false">IF(ISNA(VLOOKUP('W. VaR &amp; Peak Pos By Trader'!$A15,'Import Peak'!$A$3:BO$37,BO$1,FALSE())),0,VLOOKUP('W. VaR &amp; Peak Pos By Trader'!$A15,'Import Peak'!$A$3:BO$37,BO$1,FALSE()))</f>
        <v>0</v>
      </c>
      <c r="BP16" s="107" t="n">
        <f aca="false">IF(ISNA(VLOOKUP('W. VaR &amp; Peak Pos By Trader'!$A15,'Import Peak'!$A$3:BP$37,BP$1,FALSE())),0,VLOOKUP('W. VaR &amp; Peak Pos By Trader'!$A15,'Import Peak'!$A$3:BP$37,BP$1,FALSE()))</f>
        <v>0</v>
      </c>
      <c r="BQ16" s="107" t="n">
        <f aca="false">IF(ISNA(VLOOKUP('W. VaR &amp; Peak Pos By Trader'!$A15,'Import Peak'!$A$3:BQ$37,BQ$1,FALSE())),0,VLOOKUP('W. VaR &amp; Peak Pos By Trader'!$A15,'Import Peak'!$A$3:BQ$37,BQ$1,FALSE()))</f>
        <v>0</v>
      </c>
      <c r="BR16" s="107" t="n">
        <f aca="false">IF(ISNA(VLOOKUP('W. VaR &amp; Peak Pos By Trader'!$A15,'Import Peak'!$A$3:BR$37,BR$1,FALSE())),0,VLOOKUP('W. VaR &amp; Peak Pos By Trader'!$A15,'Import Peak'!$A$3:BR$37,BR$1,FALSE()))</f>
        <v>0</v>
      </c>
      <c r="BS16" s="107" t="n">
        <f aca="false">IF(ISNA(VLOOKUP('W. VaR &amp; Peak Pos By Trader'!$A15,'Import Peak'!$A$3:BS$37,BS$1,FALSE())),0,VLOOKUP('W. VaR &amp; Peak Pos By Trader'!$A15,'Import Peak'!$A$3:BS$37,BS$1,FALSE()))</f>
        <v>0</v>
      </c>
      <c r="BT16" s="107" t="n">
        <f aca="false">IF(ISNA(VLOOKUP('W. VaR &amp; Peak Pos By Trader'!$A15,'Import Peak'!$A$3:BT$37,BT$1,FALSE())),0,VLOOKUP('W. VaR &amp; Peak Pos By Trader'!$A15,'Import Peak'!$A$3:BT$37,BT$1,FALSE()))</f>
        <v>0</v>
      </c>
      <c r="BU16" s="107" t="n">
        <f aca="false">IF(ISNA(VLOOKUP('W. VaR &amp; Peak Pos By Trader'!$A15,'Import Peak'!$A$3:BU$37,BU$1,FALSE())),0,VLOOKUP('W. VaR &amp; Peak Pos By Trader'!$A15,'Import Peak'!$A$3:BU$37,BU$1,FALSE()))</f>
        <v>0</v>
      </c>
      <c r="BV16" s="107" t="n">
        <f aca="false">IF(ISNA(VLOOKUP('W. VaR &amp; Peak Pos By Trader'!$A15,'Import Peak'!$A$3:BV$37,BV$1,FALSE())),0,VLOOKUP('W. VaR &amp; Peak Pos By Trader'!$A15,'Import Peak'!$A$3:BV$37,BV$1,FALSE()))</f>
        <v>0</v>
      </c>
      <c r="BW16" s="107" t="n">
        <f aca="false">IF(ISNA(VLOOKUP('W. VaR &amp; Peak Pos By Trader'!$A15,'Import Peak'!$A$3:BW$37,BW$1,FALSE())),0,VLOOKUP('W. VaR &amp; Peak Pos By Trader'!$A15,'Import Peak'!$A$3:BW$37,BW$1,FALSE()))</f>
        <v>0</v>
      </c>
      <c r="BX16" s="107" t="n">
        <f aca="false">IF(ISNA(VLOOKUP('W. VaR &amp; Peak Pos By Trader'!$A15,'Import Peak'!$A$3:BX$37,BX$1,FALSE())),0,VLOOKUP('W. VaR &amp; Peak Pos By Trader'!$A15,'Import Peak'!$A$3:BX$37,BX$1,FALSE()))</f>
        <v>0</v>
      </c>
      <c r="BY16" s="107" t="n">
        <f aca="false">IF(ISNA(VLOOKUP('W. VaR &amp; Peak Pos By Trader'!$A15,'Import Peak'!$A$3:BY$37,BY$1,FALSE())),0,VLOOKUP('W. VaR &amp; Peak Pos By Trader'!$A15,'Import Peak'!$A$3:BY$37,BY$1,FALSE()))</f>
        <v>0</v>
      </c>
      <c r="BZ16" s="107" t="n">
        <f aca="false">IF(ISNA(VLOOKUP('W. VaR &amp; Peak Pos By Trader'!$A15,'Import Peak'!$A$3:BZ$37,BZ$1,FALSE())),0,VLOOKUP('W. VaR &amp; Peak Pos By Trader'!$A15,'Import Peak'!$A$3:BZ$37,BZ$1,FALSE()))</f>
        <v>0</v>
      </c>
      <c r="CA16" s="107" t="n">
        <f aca="false">IF(ISNA(VLOOKUP('W. VaR &amp; Peak Pos By Trader'!$A15,'Import Peak'!$A$3:CA$37,CA$1,FALSE())),0,VLOOKUP('W. VaR &amp; Peak Pos By Trader'!$A15,'Import Peak'!$A$3:CA$37,CA$1,FALSE()))</f>
        <v>0</v>
      </c>
      <c r="CB16" s="107" t="n">
        <f aca="false">IF(ISNA(VLOOKUP('W. VaR &amp; Peak Pos By Trader'!$A15,'Import Peak'!$A$3:CB$37,CB$1,FALSE())),0,VLOOKUP('W. VaR &amp; Peak Pos By Trader'!$A15,'Import Peak'!$A$3:CB$37,CB$1,FALSE()))</f>
        <v>0</v>
      </c>
      <c r="CC16" s="107" t="n">
        <f aca="false">IF(ISNA(VLOOKUP('W. VaR &amp; Peak Pos By Trader'!$A15,'Import Peak'!$A$3:CC$37,CC$1,FALSE())),0,VLOOKUP('W. VaR &amp; Peak Pos By Trader'!$A15,'Import Peak'!$A$3:CC$37,CC$1,FALSE()))</f>
        <v>0</v>
      </c>
      <c r="CD16" s="107" t="n">
        <f aca="false">IF(ISNA(VLOOKUP('W. VaR &amp; Peak Pos By Trader'!$A15,'Import Peak'!$A$3:CD$37,CD$1,FALSE())),0,VLOOKUP('W. VaR &amp; Peak Pos By Trader'!$A15,'Import Peak'!$A$3:CD$37,CD$1,FALSE()))</f>
        <v>0</v>
      </c>
      <c r="CE16" s="107" t="n">
        <f aca="false">IF(ISNA(VLOOKUP('W. VaR &amp; Peak Pos By Trader'!$A15,'Import Peak'!$A$3:CE$37,CE$1,FALSE())),0,VLOOKUP('W. VaR &amp; Peak Pos By Trader'!$A15,'Import Peak'!$A$3:CE$37,CE$1,FALSE()))</f>
        <v>0</v>
      </c>
      <c r="CF16" s="107" t="n">
        <f aca="false">IF(ISNA(VLOOKUP('W. VaR &amp; Peak Pos By Trader'!$A15,'Import Peak'!$A$3:CF$37,CF$1,FALSE())),0,VLOOKUP('W. VaR &amp; Peak Pos By Trader'!$A15,'Import Peak'!$A$3:CF$37,CF$1,FALSE()))</f>
        <v>0</v>
      </c>
      <c r="CG16" s="107" t="n">
        <f aca="false">IF(ISNA(VLOOKUP('W. VaR &amp; Peak Pos By Trader'!$A15,'Import Peak'!$A$3:CG$37,CG$1,FALSE())),0,VLOOKUP('W. VaR &amp; Peak Pos By Trader'!$A15,'Import Peak'!$A$3:CG$37,CG$1,FALSE()))</f>
        <v>0</v>
      </c>
      <c r="CH16" s="107" t="n">
        <f aca="false">IF(ISNA(VLOOKUP('W. VaR &amp; Peak Pos By Trader'!$A15,'Import Peak'!$A$3:CH$37,CH$1,FALSE())),0,VLOOKUP('W. VaR &amp; Peak Pos By Trader'!$A15,'Import Peak'!$A$3:CH$37,CH$1,FALSE()))</f>
        <v>0</v>
      </c>
      <c r="CI16" s="107" t="n">
        <f aca="false">IF(ISNA(VLOOKUP('W. VaR &amp; Peak Pos By Trader'!$A15,'Import Peak'!$A$3:CI$37,CI$1,FALSE())),0,VLOOKUP('W. VaR &amp; Peak Pos By Trader'!$A15,'Import Peak'!$A$3:CI$37,CI$1,FALSE()))</f>
        <v>0</v>
      </c>
      <c r="CJ16" s="107" t="n">
        <f aca="false">IF(ISNA(VLOOKUP('W. VaR &amp; Peak Pos By Trader'!$A15,'Import Peak'!$A$3:CJ$37,CJ$1,FALSE())),0,VLOOKUP('W. VaR &amp; Peak Pos By Trader'!$A15,'Import Peak'!$A$3:CJ$37,CJ$1,FALSE()))</f>
        <v>0</v>
      </c>
      <c r="CK16" s="107" t="n">
        <f aca="false">IF(ISNA(VLOOKUP('W. VaR &amp; Peak Pos By Trader'!$A15,'Import Peak'!$A$3:CK$37,CK$1,FALSE())),0,VLOOKUP('W. VaR &amp; Peak Pos By Trader'!$A15,'Import Peak'!$A$3:CK$37,CK$1,FALSE()))</f>
        <v>0</v>
      </c>
      <c r="CL16" s="107" t="n">
        <f aca="false">IF(ISNA(VLOOKUP('W. VaR &amp; Peak Pos By Trader'!$A15,'Import Peak'!$A$3:CL$37,CL$1,FALSE())),0,VLOOKUP('W. VaR &amp; Peak Pos By Trader'!$A15,'Import Peak'!$A$3:CL$37,CL$1,FALSE()))</f>
        <v>0</v>
      </c>
      <c r="CM16" s="107" t="n">
        <f aca="false">IF(ISNA(VLOOKUP('W. VaR &amp; Peak Pos By Trader'!$A15,'Import Peak'!$A$3:CM$37,CM$1,FALSE())),0,VLOOKUP('W. VaR &amp; Peak Pos By Trader'!$A15,'Import Peak'!$A$3:CM$37,CM$1,FALSE()))</f>
        <v>0</v>
      </c>
      <c r="CN16" s="107" t="n">
        <f aca="false">IF(ISNA(VLOOKUP('W. VaR &amp; Peak Pos By Trader'!$A15,'Import Peak'!$A$3:CN$37,CN$1,FALSE())),0,VLOOKUP('W. VaR &amp; Peak Pos By Trader'!$A15,'Import Peak'!$A$3:CN$37,CN$1,FALSE()))</f>
        <v>0</v>
      </c>
      <c r="CO16" s="107" t="n">
        <f aca="false">IF(ISNA(VLOOKUP('W. VaR &amp; Peak Pos By Trader'!$A15,'Import Peak'!$A$3:CO$37,CO$1,FALSE())),0,VLOOKUP('W. VaR &amp; Peak Pos By Trader'!$A15,'Import Peak'!$A$3:CO$37,CO$1,FALSE()))</f>
        <v>0</v>
      </c>
      <c r="CP16" s="107" t="n">
        <f aca="false">IF(ISNA(VLOOKUP('W. VaR &amp; Peak Pos By Trader'!$A15,'Import Peak'!$A$3:CP$37,CP$1,FALSE())),0,VLOOKUP('W. VaR &amp; Peak Pos By Trader'!$A15,'Import Peak'!$A$3:CP$37,CP$1,FALSE()))</f>
        <v>0</v>
      </c>
      <c r="CQ16" s="107" t="n">
        <f aca="false">IF(ISNA(VLOOKUP('W. VaR &amp; Peak Pos By Trader'!$A15,'Import Peak'!$A$3:CQ$37,CQ$1,FALSE())),0,VLOOKUP('W. VaR &amp; Peak Pos By Trader'!$A15,'Import Peak'!$A$3:CQ$37,CQ$1,FALSE()))</f>
        <v>0</v>
      </c>
      <c r="CR16" s="107" t="n">
        <f aca="false">IF(ISNA(VLOOKUP('W. VaR &amp; Peak Pos By Trader'!$A15,'Import Peak'!$A$3:CR$37,CR$1,FALSE())),0,VLOOKUP('W. VaR &amp; Peak Pos By Trader'!$A15,'Import Peak'!$A$3:CR$37,CR$1,FALSE()))</f>
        <v>0</v>
      </c>
      <c r="CS16" s="107" t="n">
        <f aca="false">IF(ISNA(VLOOKUP('W. VaR &amp; Peak Pos By Trader'!$A15,'Import Peak'!$A$3:CS$37,CS$1,FALSE())),0,VLOOKUP('W. VaR &amp; Peak Pos By Trader'!$A15,'Import Peak'!$A$3:CS$37,CS$1,FALSE()))</f>
        <v>0</v>
      </c>
      <c r="CT16" s="107" t="n">
        <f aca="false">IF(ISNA(VLOOKUP('W. VaR &amp; Peak Pos By Trader'!$A15,'Import Peak'!$A$3:CT$37,CT$1,FALSE())),0,VLOOKUP('W. VaR &amp; Peak Pos By Trader'!$A15,'Import Peak'!$A$3:CT$37,CT$1,FALSE()))</f>
        <v>0</v>
      </c>
      <c r="CU16" s="107" t="n">
        <f aca="false">IF(ISNA(VLOOKUP('W. VaR &amp; Peak Pos By Trader'!$A15,'Import Peak'!$A$3:CU$37,CU$1,FALSE())),0,VLOOKUP('W. VaR &amp; Peak Pos By Trader'!$A15,'Import Peak'!$A$3:CU$37,CU$1,FALSE()))</f>
        <v>0</v>
      </c>
      <c r="CV16" s="107" t="n">
        <f aca="false">IF(ISNA(VLOOKUP('W. VaR &amp; Peak Pos By Trader'!$A15,'Import Peak'!$A$3:CV$37,CV$1,FALSE())),0,VLOOKUP('W. VaR &amp; Peak Pos By Trader'!$A15,'Import Peak'!$A$3:CV$37,CV$1,FALSE()))</f>
        <v>0</v>
      </c>
      <c r="CW16" s="107" t="n">
        <f aca="false">IF(ISNA(VLOOKUP('W. VaR &amp; Peak Pos By Trader'!$A15,'Import Peak'!$A$3:CW$37,CW$1,FALSE())),0,VLOOKUP('W. VaR &amp; Peak Pos By Trader'!$A15,'Import Peak'!$A$3:CW$37,CW$1,FALSE()))</f>
        <v>0</v>
      </c>
      <c r="CX16" s="107" t="n">
        <f aca="false">IF(ISNA(VLOOKUP('W. VaR &amp; Peak Pos By Trader'!$A15,'Import Peak'!$A$3:CX$37,CX$1,FALSE())),0,VLOOKUP('W. VaR &amp; Peak Pos By Trader'!$A15,'Import Peak'!$A$3:CX$37,CX$1,FALSE()))</f>
        <v>0</v>
      </c>
      <c r="CY16" s="107" t="n">
        <f aca="false">IF(ISNA(VLOOKUP('W. VaR &amp; Peak Pos By Trader'!$A15,'Import Peak'!$A$3:CY$37,CY$1,FALSE())),0,VLOOKUP('W. VaR &amp; Peak Pos By Trader'!$A15,'Import Peak'!$A$3:CY$37,CY$1,FALSE()))</f>
        <v>0</v>
      </c>
      <c r="CZ16" s="107" t="n">
        <f aca="false">IF(ISNA(VLOOKUP('W. VaR &amp; Peak Pos By Trader'!$A15,'Import Peak'!$A$3:CZ$37,CZ$1,FALSE())),0,VLOOKUP('W. VaR &amp; Peak Pos By Trader'!$A15,'Import Peak'!$A$3:CZ$37,CZ$1,FALSE()))</f>
        <v>0</v>
      </c>
      <c r="DA16" s="107" t="n">
        <f aca="false">IF(ISNA(VLOOKUP('W. VaR &amp; Peak Pos By Trader'!$A15,'Import Peak'!$A$3:DA$37,DA$1,FALSE())),0,VLOOKUP('W. VaR &amp; Peak Pos By Trader'!$A15,'Import Peak'!$A$3:DA$37,DA$1,FALSE()))</f>
        <v>0</v>
      </c>
      <c r="DB16" s="107" t="n">
        <f aca="false">IF(ISNA(VLOOKUP('W. VaR &amp; Peak Pos By Trader'!$A15,'Import Peak'!$A$3:DB$37,DB$1,FALSE())),0,VLOOKUP('W. VaR &amp; Peak Pos By Trader'!$A15,'Import Peak'!$A$3:DB$37,DB$1,FALSE()))</f>
        <v>0</v>
      </c>
      <c r="DC16" s="107" t="n">
        <f aca="false">IF(ISNA(VLOOKUP('W. VaR &amp; Peak Pos By Trader'!$A15,'Import Peak'!$A$3:DC$37,DC$1,FALSE())),0,VLOOKUP('W. VaR &amp; Peak Pos By Trader'!$A15,'Import Peak'!$A$3:DC$37,DC$1,FALSE()))</f>
        <v>0</v>
      </c>
      <c r="DD16" s="107" t="n">
        <f aca="false">IF(ISNA(VLOOKUP('W. VaR &amp; Peak Pos By Trader'!$A15,'Import Peak'!$A$3:DD$37,DD$1,FALSE())),0,VLOOKUP('W. VaR &amp; Peak Pos By Trader'!$A15,'Import Peak'!$A$3:DD$37,DD$1,FALSE()))</f>
        <v>0</v>
      </c>
      <c r="DE16" s="107" t="n">
        <f aca="false">IF(ISNA(VLOOKUP('W. VaR &amp; Peak Pos By Trader'!$A15,'Import Peak'!$A$3:DE$37,DE$1,FALSE())),0,VLOOKUP('W. VaR &amp; Peak Pos By Trader'!$A15,'Import Peak'!$A$3:DE$37,DE$1,FALSE()))</f>
        <v>0</v>
      </c>
      <c r="DF16" s="107" t="n">
        <f aca="false">IF(ISNA(VLOOKUP('W. VaR &amp; Peak Pos By Trader'!$A15,'Import Peak'!$A$3:DF$37,DF$1,FALSE())),0,VLOOKUP('W. VaR &amp; Peak Pos By Trader'!$A15,'Import Peak'!$A$3:DF$37,DF$1,FALSE()))</f>
        <v>0</v>
      </c>
      <c r="DG16" s="107" t="n">
        <f aca="false">IF(ISNA(VLOOKUP('W. VaR &amp; Peak Pos By Trader'!$A15,'Import Peak'!$A$3:DG$37,DG$1,FALSE())),0,VLOOKUP('W. VaR &amp; Peak Pos By Trader'!$A15,'Import Peak'!$A$3:DG$37,DG$1,FALSE()))</f>
        <v>0</v>
      </c>
      <c r="DH16" s="107" t="n">
        <f aca="false">IF(ISNA(VLOOKUP('W. VaR &amp; Peak Pos By Trader'!$A15,'Import Peak'!$A$3:DH$37,DH$1,FALSE())),0,VLOOKUP('W. VaR &amp; Peak Pos By Trader'!$A15,'Import Peak'!$A$3:DH$37,DH$1,FALSE()))</f>
        <v>0</v>
      </c>
      <c r="DI16" s="107" t="n">
        <f aca="false">IF(ISNA(VLOOKUP('W. VaR &amp; Peak Pos By Trader'!$A15,'Import Peak'!$A$3:DI$37,DI$1,FALSE())),0,VLOOKUP('W. VaR &amp; Peak Pos By Trader'!$A15,'Import Peak'!$A$3:DI$37,DI$1,FALSE()))</f>
        <v>0</v>
      </c>
      <c r="DJ16" s="107" t="n">
        <f aca="false">IF(ISNA(VLOOKUP('W. VaR &amp; Peak Pos By Trader'!$A15,'Import Peak'!$A$3:DJ$37,DJ$1,FALSE())),0,VLOOKUP('W. VaR &amp; Peak Pos By Trader'!$A15,'Import Peak'!$A$3:DJ$37,DJ$1,FALSE()))</f>
        <v>0</v>
      </c>
      <c r="DK16" s="107" t="n">
        <f aca="false">IF(ISNA(VLOOKUP('W. VaR &amp; Peak Pos By Trader'!$A15,'Import Peak'!$A$3:DK$37,DK$1,FALSE())),0,VLOOKUP('W. VaR &amp; Peak Pos By Trader'!$A15,'Import Peak'!$A$3:DK$37,DK$1,FALSE()))</f>
        <v>0</v>
      </c>
      <c r="DL16" s="107" t="n">
        <f aca="false">IF(ISNA(VLOOKUP('W. VaR &amp; Peak Pos By Trader'!$A15,'Import Peak'!$A$3:DL$37,DL$1,FALSE())),0,VLOOKUP('W. VaR &amp; Peak Pos By Trader'!$A15,'Import Peak'!$A$3:DL$37,DL$1,FALSE()))</f>
        <v>0</v>
      </c>
      <c r="DM16" s="107" t="n">
        <f aca="false">IF(ISNA(VLOOKUP('W. VaR &amp; Peak Pos By Trader'!$A15,'Import Peak'!$A$3:DM$37,DM$1,FALSE())),0,VLOOKUP('W. VaR &amp; Peak Pos By Trader'!$A15,'Import Peak'!$A$3:DM$37,DM$1,FALSE()))</f>
        <v>0</v>
      </c>
      <c r="DN16" s="107" t="n">
        <f aca="false">IF(ISNA(VLOOKUP('W. VaR &amp; Peak Pos By Trader'!$A15,'Import Peak'!$A$3:DN$37,DN$1,FALSE())),0,VLOOKUP('W. VaR &amp; Peak Pos By Trader'!$A15,'Import Peak'!$A$3:DN$37,DN$1,FALSE()))</f>
        <v>0</v>
      </c>
      <c r="DO16" s="107" t="n">
        <f aca="false">IF(ISNA(VLOOKUP('W. VaR &amp; Peak Pos By Trader'!$A15,'Import Peak'!$A$3:DO$37,DO$1,FALSE())),0,VLOOKUP('W. VaR &amp; Peak Pos By Trader'!$A15,'Import Peak'!$A$3:DO$37,DO$1,FALSE()))</f>
        <v>0</v>
      </c>
      <c r="DP16" s="107" t="n">
        <f aca="false">IF(ISNA(VLOOKUP('W. VaR &amp; Peak Pos By Trader'!$A15,'Import Peak'!$A$3:DP$37,DP$1,FALSE())),0,VLOOKUP('W. VaR &amp; Peak Pos By Trader'!$A15,'Import Peak'!$A$3:DP$37,DP$1,FALSE()))</f>
        <v>0</v>
      </c>
      <c r="DQ16" s="107" t="n">
        <f aca="false">IF(ISNA(VLOOKUP('W. VaR &amp; Peak Pos By Trader'!$A15,'Import Peak'!$A$3:DQ$37,DQ$1,FALSE())),0,VLOOKUP('W. VaR &amp; Peak Pos By Trader'!$A15,'Import Peak'!$A$3:DQ$37,DQ$1,FALSE()))</f>
        <v>0</v>
      </c>
      <c r="DR16" s="107" t="n">
        <f aca="false">IF(ISNA(VLOOKUP('W. VaR &amp; Peak Pos By Trader'!$A15,'Import Peak'!$A$3:DR$37,DR$1,FALSE())),0,VLOOKUP('W. VaR &amp; Peak Pos By Trader'!$A15,'Import Peak'!$A$3:DR$37,DR$1,FALSE()))</f>
        <v>0</v>
      </c>
      <c r="DS16" s="107" t="n">
        <f aca="false">IF(ISNA(VLOOKUP('W. VaR &amp; Peak Pos By Trader'!$A15,'Import Peak'!$A$3:DS$37,DS$1,FALSE())),0,VLOOKUP('W. VaR &amp; Peak Pos By Trader'!$A15,'Import Peak'!$A$3:DS$37,DS$1,FALSE()))</f>
        <v>0</v>
      </c>
      <c r="DT16" s="107" t="n">
        <f aca="false">IF(ISNA(VLOOKUP('W. VaR &amp; Peak Pos By Trader'!$A15,'Import Peak'!$A$3:DT$37,DT$1,FALSE())),0,VLOOKUP('W. VaR &amp; Peak Pos By Trader'!$A15,'Import Peak'!$A$3:DT$37,DT$1,FALSE()))</f>
        <v>0</v>
      </c>
      <c r="DU16" s="107" t="n">
        <f aca="false">IF(ISNA(VLOOKUP('W. VaR &amp; Peak Pos By Trader'!$A15,'Import Peak'!$A$3:DU$37,DU$1,FALSE())),0,VLOOKUP('W. VaR &amp; Peak Pos By Trader'!$A15,'Import Peak'!$A$3:DU$37,DU$1,FALSE()))</f>
        <v>0</v>
      </c>
      <c r="DV16" s="107" t="n">
        <f aca="false">IF(ISNA(VLOOKUP('W. VaR &amp; Peak Pos By Trader'!$A15,'Import Peak'!$A$3:DV$37,DV$1,FALSE())),0,VLOOKUP('W. VaR &amp; Peak Pos By Trader'!$A15,'Import Peak'!$A$3:DV$37,DV$1,FALSE()))</f>
        <v>0</v>
      </c>
      <c r="DW16" s="107" t="n">
        <f aca="false">IF(ISNA(VLOOKUP('W. VaR &amp; Peak Pos By Trader'!$A15,'Import Peak'!$A$3:DW$37,DW$1,FALSE())),0,VLOOKUP('W. VaR &amp; Peak Pos By Trader'!$A15,'Import Peak'!$A$3:DW$37,DW$1,FALSE()))</f>
        <v>0</v>
      </c>
      <c r="DX16" s="107" t="n">
        <f aca="false">IF(ISNA(VLOOKUP('W. VaR &amp; Peak Pos By Trader'!$A15,'Import Peak'!$A$3:DX$37,DX$1,FALSE())),0,VLOOKUP('W. VaR &amp; Peak Pos By Trader'!$A15,'Import Peak'!$A$3:DX$37,DX$1,FALSE()))</f>
        <v>0</v>
      </c>
      <c r="DY16" s="107" t="n">
        <f aca="false">IF(ISNA(VLOOKUP('W. VaR &amp; Peak Pos By Trader'!$A15,'Import Peak'!$A$3:DY$37,DY$1,FALSE())),0,VLOOKUP('W. VaR &amp; Peak Pos By Trader'!$A15,'Import Peak'!$A$3:DY$37,DY$1,FALSE()))</f>
        <v>0</v>
      </c>
      <c r="DZ16" s="107" t="n">
        <f aca="false">IF(ISNA(VLOOKUP('W. VaR &amp; Peak Pos By Trader'!$A15,'Import Peak'!$A$3:DZ$37,DZ$1,FALSE())),0,VLOOKUP('W. VaR &amp; Peak Pos By Trader'!$A15,'Import Peak'!$A$3:DZ$37,DZ$1,FALSE()))</f>
        <v>0</v>
      </c>
      <c r="EA16" s="107" t="n">
        <f aca="false">IF(ISNA(VLOOKUP('W. VaR &amp; Peak Pos By Trader'!$A15,'Import Peak'!$A$3:EA$37,EA$1,FALSE())),0,VLOOKUP('W. VaR &amp; Peak Pos By Trader'!$A15,'Import Peak'!$A$3:EA$37,EA$1,FALSE()))</f>
        <v>0</v>
      </c>
      <c r="EB16" s="107" t="n">
        <f aca="false">IF(ISNA(VLOOKUP('W. VaR &amp; Peak Pos By Trader'!$A15,'Import Peak'!$A$3:EB$37,EB$1,FALSE())),0,VLOOKUP('W. VaR &amp; Peak Pos By Trader'!$A15,'Import Peak'!$A$3:EB$37,EB$1,FALSE()))</f>
        <v>0</v>
      </c>
      <c r="EC16" s="107" t="n">
        <f aca="false">IF(ISNA(VLOOKUP('W. VaR &amp; Peak Pos By Trader'!$A15,'Import Peak'!$A$3:EC$37,EC$1,FALSE())),0,VLOOKUP('W. VaR &amp; Peak Pos By Trader'!$A15,'Import Peak'!$A$3:EC$37,EC$1,FALSE()))</f>
        <v>0</v>
      </c>
      <c r="ED16" s="107" t="n">
        <f aca="false">IF(ISNA(VLOOKUP('W. VaR &amp; Peak Pos By Trader'!$A15,'Import Peak'!$A$3:ED$37,ED$1,FALSE())),0,VLOOKUP('W. VaR &amp; Peak Pos By Trader'!$A15,'Import Peak'!$A$3:ED$37,ED$1,FALSE()))</f>
        <v>0</v>
      </c>
      <c r="EE16" s="107" t="n">
        <f aca="false">IF(ISNA(VLOOKUP('W. VaR &amp; Peak Pos By Trader'!$A15,'Import Peak'!$A$3:EE$37,EE$1,FALSE())),0,VLOOKUP('W. VaR &amp; Peak Pos By Trader'!$A15,'Import Peak'!$A$3:EE$37,EE$1,FALSE()))</f>
        <v>0</v>
      </c>
      <c r="EF16" s="107" t="n">
        <f aca="false">IF(ISNA(VLOOKUP('W. VaR &amp; Peak Pos By Trader'!$A15,'Import Peak'!$A$3:EF$37,EF$1,FALSE())),0,VLOOKUP('W. VaR &amp; Peak Pos By Trader'!$A15,'Import Peak'!$A$3:EF$37,EF$1,FALSE()))</f>
        <v>0</v>
      </c>
      <c r="EG16" s="107" t="n">
        <f aca="false">IF(ISNA(VLOOKUP('W. VaR &amp; Peak Pos By Trader'!$A15,'Import Peak'!$A$3:EG$37,EG$1,FALSE())),0,VLOOKUP('W. VaR &amp; Peak Pos By Trader'!$A15,'Import Peak'!$A$3:EG$37,EG$1,FALSE()))</f>
        <v>0</v>
      </c>
      <c r="EH16" s="107" t="n">
        <f aca="false">IF(ISNA(VLOOKUP('W. VaR &amp; Peak Pos By Trader'!$A15,'Import Peak'!$A$3:EH$37,EH$1,FALSE())),0,VLOOKUP('W. VaR &amp; Peak Pos By Trader'!$A15,'Import Peak'!$A$3:EH$37,EH$1,FALSE()))</f>
        <v>0</v>
      </c>
      <c r="EI16" s="107" t="n">
        <f aca="false">IF(ISNA(VLOOKUP('W. VaR &amp; Peak Pos By Trader'!$A15,'Import Peak'!$A$3:EI$37,EI$1,FALSE())),0,VLOOKUP('W. VaR &amp; Peak Pos By Trader'!$A15,'Import Peak'!$A$3:EI$37,EI$1,FALSE()))</f>
        <v>0</v>
      </c>
      <c r="EJ16" s="107" t="n">
        <f aca="false">IF(ISNA(VLOOKUP('W. VaR &amp; Peak Pos By Trader'!$A15,'Import Peak'!$A$3:EJ$37,EJ$1,FALSE())),0,VLOOKUP('W. VaR &amp; Peak Pos By Trader'!$A15,'Import Peak'!$A$3:EJ$37,EJ$1,FALSE()))</f>
        <v>0</v>
      </c>
      <c r="EK16" s="107" t="n">
        <f aca="false">IF(ISNA(VLOOKUP('W. VaR &amp; Peak Pos By Trader'!$A15,'Import Peak'!$A$3:EK$37,EK$1,FALSE())),0,VLOOKUP('W. VaR &amp; Peak Pos By Trader'!$A15,'Import Peak'!$A$3:EK$37,EK$1,FALSE()))</f>
        <v>0</v>
      </c>
      <c r="EL16" s="107" t="n">
        <f aca="false">IF(ISNA(VLOOKUP('W. VaR &amp; Peak Pos By Trader'!$A15,'Import Peak'!$A$3:EL$37,EL$1,FALSE())),0,VLOOKUP('W. VaR &amp; Peak Pos By Trader'!$A15,'Import Peak'!$A$3:EL$37,EL$1,FALSE()))</f>
        <v>0</v>
      </c>
      <c r="EM16" s="107" t="n">
        <f aca="false">IF(ISNA(VLOOKUP('W. VaR &amp; Peak Pos By Trader'!$A15,'Import Peak'!$A$3:EM$37,EM$1,FALSE())),0,VLOOKUP('W. VaR &amp; Peak Pos By Trader'!$A15,'Import Peak'!$A$3:EM$37,EM$1,FALSE()))</f>
        <v>0</v>
      </c>
      <c r="EN16" s="107" t="n">
        <f aca="false">IF(ISNA(VLOOKUP('W. VaR &amp; Peak Pos By Trader'!$A15,'Import Peak'!$A$3:EN$37,EN$1,FALSE())),0,VLOOKUP('W. VaR &amp; Peak Pos By Trader'!$A15,'Import Peak'!$A$3:EN$37,EN$1,FALSE()))</f>
        <v>0</v>
      </c>
      <c r="EO16" s="107" t="n">
        <f aca="false">IF(ISNA(VLOOKUP('W. VaR &amp; Peak Pos By Trader'!$A15,'Import Peak'!$A$3:EO$37,EO$1,FALSE())),0,VLOOKUP('W. VaR &amp; Peak Pos By Trader'!$A15,'Import Peak'!$A$3:EO$37,EO$1,FALSE()))</f>
        <v>0</v>
      </c>
      <c r="EP16" s="107" t="n">
        <f aca="false">IF(ISNA(VLOOKUP('W. VaR &amp; Peak Pos By Trader'!$A15,'Import Peak'!$A$3:EP$37,EP$1,FALSE())),0,VLOOKUP('W. VaR &amp; Peak Pos By Trader'!$A15,'Import Peak'!$A$3:EP$37,EP$1,FALSE()))</f>
        <v>0</v>
      </c>
      <c r="EQ16" s="107" t="n">
        <f aca="false">IF(ISNA(VLOOKUP('W. VaR &amp; Peak Pos By Trader'!$A15,'Import Peak'!$A$3:EQ$37,EQ$1,FALSE())),0,VLOOKUP('W. VaR &amp; Peak Pos By Trader'!$A15,'Import Peak'!$A$3:EQ$37,EQ$1,FALSE()))</f>
        <v>0</v>
      </c>
      <c r="ER16" s="107" t="n">
        <f aca="false">IF(ISNA(VLOOKUP('W. VaR &amp; Peak Pos By Trader'!$A15,'Import Peak'!$A$3:ER$37,ER$1,FALSE())),0,VLOOKUP('W. VaR &amp; Peak Pos By Trader'!$A15,'Import Peak'!$A$3:ER$37,ER$1,FALSE()))</f>
        <v>0</v>
      </c>
      <c r="ES16" s="107" t="n">
        <f aca="false">IF(ISNA(VLOOKUP('W. VaR &amp; Peak Pos By Trader'!$A15,'Import Peak'!$A$3:ES$37,ES$1,FALSE())),0,VLOOKUP('W. VaR &amp; Peak Pos By Trader'!$A15,'Import Peak'!$A$3:ES$37,ES$1,FALSE()))</f>
        <v>0</v>
      </c>
      <c r="ET16" s="107" t="n">
        <f aca="false">IF(ISNA(VLOOKUP('W. VaR &amp; Peak Pos By Trader'!$A15,'Import Peak'!$A$3:ET$37,ET$1,FALSE())),0,VLOOKUP('W. VaR &amp; Peak Pos By Trader'!$A15,'Import Peak'!$A$3:ET$37,ET$1,FALSE()))</f>
        <v>0</v>
      </c>
      <c r="EU16" s="107" t="n">
        <f aca="false">IF(ISNA(VLOOKUP('W. VaR &amp; Peak Pos By Trader'!$A15,'Import Peak'!$A$3:EU$37,EU$1,FALSE())),0,VLOOKUP('W. VaR &amp; Peak Pos By Trader'!$A15,'Import Peak'!$A$3:EU$37,EU$1,FALSE()))</f>
        <v>0</v>
      </c>
      <c r="EV16" s="107" t="n">
        <f aca="false">IF(ISNA(VLOOKUP('W. VaR &amp; Peak Pos By Trader'!$A15,'Import Peak'!$A$3:EV$37,EV$1,FALSE())),0,VLOOKUP('W. VaR &amp; Peak Pos By Trader'!$A15,'Import Peak'!$A$3:EV$37,EV$1,FALSE()))</f>
        <v>0</v>
      </c>
      <c r="EW16" s="107" t="n">
        <f aca="false">IF(ISNA(VLOOKUP('W. VaR &amp; Peak Pos By Trader'!$A15,'Import Peak'!$A$3:EW$37,EW$1,FALSE())),0,VLOOKUP('W. VaR &amp; Peak Pos By Trader'!$A15,'Import Peak'!$A$3:EW$37,EW$1,FALSE()))</f>
        <v>0</v>
      </c>
      <c r="EX16" s="107" t="n">
        <f aca="false">IF(ISNA(VLOOKUP('W. VaR &amp; Peak Pos By Trader'!$A15,'Import Peak'!$A$3:EX$37,EX$1,FALSE())),0,VLOOKUP('W. VaR &amp; Peak Pos By Trader'!$A15,'Import Peak'!$A$3:EX$37,EX$1,FALSE()))</f>
        <v>0</v>
      </c>
      <c r="EY16" s="107" t="n">
        <f aca="false">IF(ISNA(VLOOKUP('W. VaR &amp; Peak Pos By Trader'!$A15,'Import Peak'!$A$3:EY$37,EY$1,FALSE())),0,VLOOKUP('W. VaR &amp; Peak Pos By Trader'!$A15,'Import Peak'!$A$3:EY$37,EY$1,FALSE()))</f>
        <v>0</v>
      </c>
      <c r="EZ16" s="107" t="n">
        <f aca="false">IF(ISNA(VLOOKUP('W. VaR &amp; Peak Pos By Trader'!$A15,'Import Peak'!$A$3:EZ$37,EZ$1,FALSE())),0,VLOOKUP('W. VaR &amp; Peak Pos By Trader'!$A15,'Import Peak'!$A$3:EZ$37,EZ$1,FALSE()))</f>
        <v>0</v>
      </c>
      <c r="FA16" s="107" t="n">
        <f aca="false">IF(ISNA(VLOOKUP('W. VaR &amp; Peak Pos By Trader'!$A15,'Import Peak'!$A$3:FA$37,FA$1,FALSE())),0,VLOOKUP('W. VaR &amp; Peak Pos By Trader'!$A15,'Import Peak'!$A$3:FA$37,FA$1,FALSE()))</f>
        <v>0</v>
      </c>
      <c r="FB16" s="107" t="n">
        <f aca="false">IF(ISNA(VLOOKUP('W. VaR &amp; Peak Pos By Trader'!$A15,'Import Peak'!$A$3:FB$37,FB$1,FALSE())),0,VLOOKUP('W. VaR &amp; Peak Pos By Trader'!$A15,'Import Peak'!$A$3:FB$37,FB$1,FALSE()))</f>
        <v>0</v>
      </c>
      <c r="FC16" s="107" t="n">
        <f aca="false">IF(ISNA(VLOOKUP('W. VaR &amp; Peak Pos By Trader'!$A15,'Import Peak'!$A$3:FC$37,FC$1,FALSE())),0,VLOOKUP('W. VaR &amp; Peak Pos By Trader'!$A15,'Import Peak'!$A$3:FC$37,FC$1,FALSE()))</f>
        <v>0</v>
      </c>
      <c r="FD16" s="107" t="n">
        <f aca="false">IF(ISNA(VLOOKUP('W. VaR &amp; Peak Pos By Trader'!$A15,'Import Peak'!$A$3:FD$37,FD$1,FALSE())),0,VLOOKUP('W. VaR &amp; Peak Pos By Trader'!$A15,'Import Peak'!$A$3:FD$37,FD$1,FALSE()))</f>
        <v>0</v>
      </c>
      <c r="FE16" s="107" t="n">
        <f aca="false">IF(ISNA(VLOOKUP('W. VaR &amp; Peak Pos By Trader'!$A15,'Import Peak'!$A$3:FE$37,FE$1,FALSE())),0,VLOOKUP('W. VaR &amp; Peak Pos By Trader'!$A15,'Import Peak'!$A$3:FE$37,FE$1,FALSE()))</f>
        <v>0</v>
      </c>
      <c r="FF16" s="107" t="n">
        <f aca="false">IF(ISNA(VLOOKUP('W. VaR &amp; Peak Pos By Trader'!$A15,'Import Peak'!$A$3:FF$37,FF$1,FALSE())),0,VLOOKUP('W. VaR &amp; Peak Pos By Trader'!$A15,'Import Peak'!$A$3:FF$37,FF$1,FALSE()))</f>
        <v>0</v>
      </c>
      <c r="FG16" s="107" t="n">
        <f aca="false">IF(ISNA(VLOOKUP('W. VaR &amp; Peak Pos By Trader'!$A15,'Import Peak'!$A$3:FG$37,FG$1,FALSE())),0,VLOOKUP('W. VaR &amp; Peak Pos By Trader'!$A15,'Import Peak'!$A$3:FG$37,FG$1,FALSE()))</f>
        <v>0</v>
      </c>
      <c r="FH16" s="107" t="n">
        <f aca="false">IF(ISNA(VLOOKUP('W. VaR &amp; Peak Pos By Trader'!$A15,'Import Peak'!$A$3:FH$37,FH$1,FALSE())),0,VLOOKUP('W. VaR &amp; Peak Pos By Trader'!$A15,'Import Peak'!$A$3:FH$37,FH$1,FALSE()))</f>
        <v>0</v>
      </c>
      <c r="FI16" s="107" t="n">
        <f aca="false">IF(ISNA(VLOOKUP('W. VaR &amp; Peak Pos By Trader'!$A15,'Import Peak'!$A$3:FI$37,FI$1,FALSE())),0,VLOOKUP('W. VaR &amp; Peak Pos By Trader'!$A15,'Import Peak'!$A$3:FI$37,FI$1,FALSE()))</f>
        <v>0</v>
      </c>
      <c r="FJ16" s="107" t="n">
        <f aca="false">IF(ISNA(VLOOKUP('W. VaR &amp; Peak Pos By Trader'!$A15,'Import Peak'!$A$3:FJ$37,FJ$1,FALSE())),0,VLOOKUP('W. VaR &amp; Peak Pos By Trader'!$A15,'Import Peak'!$A$3:FJ$37,FJ$1,FALSE()))</f>
        <v>0</v>
      </c>
      <c r="FK16" s="107" t="n">
        <f aca="false">IF(ISNA(VLOOKUP('W. VaR &amp; Peak Pos By Trader'!$A15,'Import Peak'!$A$3:FK$37,FK$1,FALSE())),0,VLOOKUP('W. VaR &amp; Peak Pos By Trader'!$A15,'Import Peak'!$A$3:FK$37,FK$1,FALSE()))</f>
        <v>0</v>
      </c>
      <c r="FL16" s="107" t="n">
        <f aca="false">IF(ISNA(VLOOKUP('W. VaR &amp; Peak Pos By Trader'!$A15,'Import Peak'!$A$3:FL$37,FL$1,FALSE())),0,VLOOKUP('W. VaR &amp; Peak Pos By Trader'!$A15,'Import Peak'!$A$3:FL$37,FL$1,FALSE()))</f>
        <v>0</v>
      </c>
      <c r="FM16" s="107" t="n">
        <f aca="false">IF(ISNA(VLOOKUP('W. VaR &amp; Peak Pos By Trader'!$A15,'Import Peak'!$A$3:FM$37,FM$1,FALSE())),0,VLOOKUP('W. VaR &amp; Peak Pos By Trader'!$A15,'Import Peak'!$A$3:FM$37,FM$1,FALSE()))</f>
        <v>0</v>
      </c>
      <c r="FN16" s="107" t="n">
        <f aca="false">IF(ISNA(VLOOKUP('W. VaR &amp; Peak Pos By Trader'!$A15,'Import Peak'!$A$3:FN$37,FN$1,FALSE())),0,VLOOKUP('W. VaR &amp; Peak Pos By Trader'!$A15,'Import Peak'!$A$3:FN$37,FN$1,FALSE()))</f>
        <v>0</v>
      </c>
      <c r="FO16" s="107" t="n">
        <f aca="false">IF(ISNA(VLOOKUP('W. VaR &amp; Peak Pos By Trader'!$A15,'Import Peak'!$A$3:FO$37,FO$1,FALSE())),0,VLOOKUP('W. VaR &amp; Peak Pos By Trader'!$A15,'Import Peak'!$A$3:FO$37,FO$1,FALSE()))</f>
        <v>0</v>
      </c>
      <c r="FP16" s="107" t="n">
        <f aca="false">IF(ISNA(VLOOKUP('W. VaR &amp; Peak Pos By Trader'!$A15,'Import Peak'!$A$3:FP$37,FP$1,FALSE())),0,VLOOKUP('W. VaR &amp; Peak Pos By Trader'!$A15,'Import Peak'!$A$3:FP$37,FP$1,FALSE()))</f>
        <v>0</v>
      </c>
      <c r="FQ16" s="107" t="n">
        <f aca="false">IF(ISNA(VLOOKUP('W. VaR &amp; Peak Pos By Trader'!$A15,'Import Peak'!$A$3:FQ$37,FQ$1,FALSE())),0,VLOOKUP('W. VaR &amp; Peak Pos By Trader'!$A15,'Import Peak'!$A$3:FQ$37,FQ$1,FALSE()))</f>
        <v>0</v>
      </c>
      <c r="FR16" s="107" t="n">
        <f aca="false">IF(ISNA(VLOOKUP('W. VaR &amp; Peak Pos By Trader'!$A15,'Import Peak'!$A$3:FR$37,FR$1,FALSE())),0,VLOOKUP('W. VaR &amp; Peak Pos By Trader'!$A15,'Import Peak'!$A$3:FR$37,FR$1,FALSE()))</f>
        <v>0</v>
      </c>
      <c r="FS16" s="107" t="n">
        <f aca="false">IF(ISNA(VLOOKUP('W. VaR &amp; Peak Pos By Trader'!$A15,'Import Peak'!$A$3:FS$37,FS$1,FALSE())),0,VLOOKUP('W. VaR &amp; Peak Pos By Trader'!$A15,'Import Peak'!$A$3:FS$37,FS$1,FALSE()))</f>
        <v>0</v>
      </c>
      <c r="FT16" s="107" t="n">
        <f aca="false">IF(ISNA(VLOOKUP('W. VaR &amp; Peak Pos By Trader'!$A15,'Import Peak'!$A$3:FT$37,FT$1,FALSE())),0,VLOOKUP('W. VaR &amp; Peak Pos By Trader'!$A15,'Import Peak'!$A$3:FT$37,FT$1,FALSE()))</f>
        <v>0</v>
      </c>
      <c r="FU16" s="107" t="n">
        <f aca="false">IF(ISNA(VLOOKUP('W. VaR &amp; Peak Pos By Trader'!$A15,'Import Peak'!$A$3:FU$37,FU$1,FALSE())),0,VLOOKUP('W. VaR &amp; Peak Pos By Trader'!$A15,'Import Peak'!$A$3:FU$37,FU$1,FALSE()))</f>
        <v>0</v>
      </c>
      <c r="FV16" s="0" t="n">
        <f aca="false">IF(ISNA(VLOOKUP('W. VaR &amp; Peak Pos By Trader'!$A15,'Import Peak'!$A$3:FV$37,FV$1,FALSE())),0,VLOOKUP('W. VaR &amp; Peak Pos By Trader'!$A15,'Import Peak'!$A$3:FV$37,FV$1,FALSE()))</f>
        <v>0</v>
      </c>
      <c r="FW16" s="0" t="n">
        <f aca="false">IF(ISNA(VLOOKUP('W. VaR &amp; Peak Pos By Trader'!$A15,'Import Peak'!$A$3:FW$37,FW$1,FALSE())),0,VLOOKUP('W. VaR &amp; Peak Pos By Trader'!$A15,'Import Peak'!$A$3:FW$37,FW$1,FALSE()))</f>
        <v>0</v>
      </c>
      <c r="FX16" s="0" t="n">
        <f aca="false">IF(ISNA(VLOOKUP('W. VaR &amp; Peak Pos By Trader'!$A15,'Import Peak'!$A$3:FX$37,FX$1,FALSE())),0,VLOOKUP('W. VaR &amp; Peak Pos By Trader'!$A15,'Import Peak'!$A$3:FX$37,FX$1,FALSE()))</f>
        <v>0</v>
      </c>
      <c r="FY16" s="0" t="n">
        <f aca="false">IF(ISNA(VLOOKUP('W. VaR &amp; Peak Pos By Trader'!$A15,'Import Peak'!$A$3:FY$37,FY$1,FALSE())),0,VLOOKUP('W. VaR &amp; Peak Pos By Trader'!$A15,'Import Peak'!$A$3:FY$37,FY$1,FALSE()))</f>
        <v>0</v>
      </c>
      <c r="FZ16" s="0" t="n">
        <f aca="false">IF(ISNA(VLOOKUP('W. VaR &amp; Peak Pos By Trader'!$A15,'Import Peak'!$A$3:FZ$37,FZ$1,FALSE())),0,VLOOKUP('W. VaR &amp; Peak Pos By Trader'!$A15,'Import Peak'!$A$3:FZ$37,FZ$1,FALSE()))</f>
        <v>0</v>
      </c>
      <c r="GA16" s="0" t="n">
        <f aca="false">IF(ISNA(VLOOKUP('W. VaR &amp; Peak Pos By Trader'!$A15,'Import Peak'!$A$3:GA$37,GA$1,FALSE())),0,VLOOKUP('W. VaR &amp; Peak Pos By Trader'!$A15,'Import Peak'!$A$3:GA$37,GA$1,FALSE()))</f>
        <v>0</v>
      </c>
      <c r="GB16" s="0" t="n">
        <f aca="false">IF(ISNA(VLOOKUP('W. VaR &amp; Peak Pos By Trader'!$A15,'Import Peak'!$A$3:GB$37,GB$1,FALSE())),0,VLOOKUP('W. VaR &amp; Peak Pos By Trader'!$A15,'Import Peak'!$A$3:GB$37,GB$1,FALSE()))</f>
        <v>0</v>
      </c>
      <c r="GC16" s="0" t="n">
        <f aca="false">IF(ISNA(VLOOKUP('W. VaR &amp; Peak Pos By Trader'!$A15,'Import Peak'!$A$3:GC$37,GC$1,FALSE())),0,VLOOKUP('W. VaR &amp; Peak Pos By Trader'!$A15,'Import Peak'!$A$3:GC$37,GC$1,FALSE()))</f>
        <v>0</v>
      </c>
      <c r="GD16" s="0" t="n">
        <f aca="false">IF(ISNA(VLOOKUP('W. VaR &amp; Peak Pos By Trader'!$A15,'Import Peak'!$A$3:GD$37,GD$1,FALSE())),0,VLOOKUP('W. VaR &amp; Peak Pos By Trader'!$A15,'Import Peak'!$A$3:GD$37,GD$1,FALSE()))</f>
        <v>0</v>
      </c>
      <c r="GE16" s="0" t="n">
        <f aca="false">IF(ISNA(VLOOKUP('W. VaR &amp; Peak Pos By Trader'!$A15,'Import Peak'!$A$3:GE$37,GE$1,FALSE())),0,VLOOKUP('W. VaR &amp; Peak Pos By Trader'!$A15,'Import Peak'!$A$3:GE$37,GE$1,FALSE()))</f>
        <v>0</v>
      </c>
      <c r="GF16" s="0" t="n">
        <f aca="false">IF(ISNA(VLOOKUP('W. VaR &amp; Peak Pos By Trader'!$A15,'Import Peak'!$A$3:GF$37,GF$1,FALSE())),0,VLOOKUP('W. VaR &amp; Peak Pos By Trader'!$A15,'Import Peak'!$A$3:GF$37,GF$1,FALSE()))</f>
        <v>0</v>
      </c>
      <c r="GG16" s="0" t="n">
        <f aca="false">IF(ISNA(VLOOKUP('W. VaR &amp; Peak Pos By Trader'!$A15,'Import Peak'!$A$3:GG$37,GG$1,FALSE())),0,VLOOKUP('W. VaR &amp; Peak Pos By Trader'!$A15,'Import Peak'!$A$3:GG$37,GG$1,FALSE()))</f>
        <v>0</v>
      </c>
      <c r="GH16" s="0" t="n">
        <f aca="false">IF(ISNA(VLOOKUP('W. VaR &amp; Peak Pos By Trader'!$A15,'Import Peak'!$A$3:GH$37,GH$1,FALSE())),0,VLOOKUP('W. VaR &amp; Peak Pos By Trader'!$A15,'Import Peak'!$A$3:GH$37,GH$1,FALSE()))</f>
        <v>0</v>
      </c>
      <c r="GI16" s="0" t="n">
        <f aca="false">IF(ISNA(VLOOKUP('W. VaR &amp; Peak Pos By Trader'!$A15,'Import Peak'!$A$3:GI$37,GI$1,FALSE())),0,VLOOKUP('W. VaR &amp; Peak Pos By Trader'!$A15,'Import Peak'!$A$3:GI$37,GI$1,FALSE()))</f>
        <v>0</v>
      </c>
      <c r="GJ16" s="0" t="n">
        <f aca="false">IF(ISNA(VLOOKUP('W. VaR &amp; Peak Pos By Trader'!$A15,'Import Peak'!$A$3:GJ$37,GJ$1,FALSE())),0,VLOOKUP('W. VaR &amp; Peak Pos By Trader'!$A15,'Import Peak'!$A$3:GJ$37,GJ$1,FALSE()))</f>
        <v>0</v>
      </c>
      <c r="GK16" s="0" t="n">
        <f aca="false">IF(ISNA(VLOOKUP('W. VaR &amp; Peak Pos By Trader'!$A15,'Import Peak'!$A$3:GK$37,GK$1,FALSE())),0,VLOOKUP('W. VaR &amp; Peak Pos By Trader'!$A15,'Import Peak'!$A$3:GK$37,GK$1,FALSE()))</f>
        <v>0</v>
      </c>
      <c r="GL16" s="0" t="n">
        <f aca="false">IF(ISNA(VLOOKUP('W. VaR &amp; Peak Pos By Trader'!$A15,'Import Peak'!$A$3:GL$37,GL$1,FALSE())),0,VLOOKUP('W. VaR &amp; Peak Pos By Trader'!$A15,'Import Peak'!$A$3:GL$37,GL$1,FALSE()))</f>
        <v>0</v>
      </c>
      <c r="GM16" s="0" t="n">
        <f aca="false">IF(ISNA(VLOOKUP('W. VaR &amp; Peak Pos By Trader'!$A15,'Import Peak'!$A$3:GM$37,GM$1,FALSE())),0,VLOOKUP('W. VaR &amp; Peak Pos By Trader'!$A15,'Import Peak'!$A$3:GM$37,GM$1,FALSE()))</f>
        <v>0</v>
      </c>
      <c r="GN16" s="0" t="n">
        <f aca="false">IF(ISNA(VLOOKUP('W. VaR &amp; Peak Pos By Trader'!$A15,'Import Peak'!$A$3:GN$37,GN$1,FALSE())),0,VLOOKUP('W. VaR &amp; Peak Pos By Trader'!$A15,'Import Peak'!$A$3:GN$37,GN$1,FALSE()))</f>
        <v>0</v>
      </c>
      <c r="GO16" s="0" t="n">
        <f aca="false">IF(ISNA(VLOOKUP('W. VaR &amp; Peak Pos By Trader'!$A15,'Import Peak'!$A$3:GO$37,GO$1,FALSE())),0,VLOOKUP('W. VaR &amp; Peak Pos By Trader'!$A15,'Import Peak'!$A$3:GO$37,GO$1,FALSE()))</f>
        <v>0</v>
      </c>
      <c r="GP16" s="0" t="n">
        <f aca="false">IF(ISNA(VLOOKUP('W. VaR &amp; Peak Pos By Trader'!$A15,'Import Peak'!$A$3:GP$37,GP$1,FALSE())),0,VLOOKUP('W. VaR &amp; Peak Pos By Trader'!$A15,'Import Peak'!$A$3:GP$37,GP$1,FALSE()))</f>
        <v>0</v>
      </c>
      <c r="GQ16" s="0" t="n">
        <f aca="false">IF(ISNA(VLOOKUP('W. VaR &amp; Peak Pos By Trader'!$A15,'Import Peak'!$A$3:GQ$37,GQ$1,FALSE())),0,VLOOKUP('W. VaR &amp; Peak Pos By Trader'!$A15,'Import Peak'!$A$3:GQ$37,GQ$1,FALSE()))</f>
        <v>0</v>
      </c>
      <c r="GR16" s="0" t="n">
        <f aca="false">IF(ISNA(VLOOKUP('W. VaR &amp; Peak Pos By Trader'!$A15,'Import Peak'!$A$3:GR$37,GR$1,FALSE())),0,VLOOKUP('W. VaR &amp; Peak Pos By Trader'!$A15,'Import Peak'!$A$3:GR$37,GR$1,FALSE()))</f>
        <v>0</v>
      </c>
      <c r="GS16" s="0" t="n">
        <f aca="false">IF(ISNA(VLOOKUP('W. VaR &amp; Peak Pos By Trader'!$A15,'Import Peak'!$A$3:GS$37,GS$1,FALSE())),0,VLOOKUP('W. VaR &amp; Peak Pos By Trader'!$A15,'Import Peak'!$A$3:GS$37,GS$1,FALSE()))</f>
        <v>0</v>
      </c>
      <c r="GT16" s="0" t="n">
        <f aca="false">IF(ISNA(VLOOKUP('W. VaR &amp; Peak Pos By Trader'!$A15,'Import Peak'!$A$3:GT$37,GT$1,FALSE())),0,VLOOKUP('W. VaR &amp; Peak Pos By Trader'!$A15,'Import Peak'!$A$3:GT$37,GT$1,FALSE()))</f>
        <v>0</v>
      </c>
      <c r="GU16" s="0" t="n">
        <f aca="false">IF(ISNA(VLOOKUP('W. VaR &amp; Peak Pos By Trader'!$A15,'Import Peak'!$A$3:GU$37,GU$1,FALSE())),0,VLOOKUP('W. VaR &amp; Peak Pos By Trader'!$A15,'Import Peak'!$A$3:GU$37,GU$1,FALSE()))</f>
        <v>0</v>
      </c>
      <c r="GV16" s="0" t="n">
        <f aca="false">IF(ISNA(VLOOKUP('W. VaR &amp; Peak Pos By Trader'!$A15,'Import Peak'!$A$3:GV$37,GV$1,FALSE())),0,VLOOKUP('W. VaR &amp; Peak Pos By Trader'!$A15,'Import Peak'!$A$3:GV$37,GV$1,FALSE()))</f>
        <v>0</v>
      </c>
      <c r="GW16" s="0" t="n">
        <f aca="false">IF(ISNA(VLOOKUP('W. VaR &amp; Peak Pos By Trader'!$A15,'Import Peak'!$A$3:GW$37,GW$1,FALSE())),0,VLOOKUP('W. VaR &amp; Peak Pos By Trader'!$A15,'Import Peak'!$A$3:GW$37,GW$1,FALSE()))</f>
        <v>0</v>
      </c>
      <c r="GX16" s="0" t="n">
        <f aca="false">IF(ISNA(VLOOKUP('W. VaR &amp; Peak Pos By Trader'!$A15,'Import Peak'!$A$3:GX$37,GX$1,FALSE())),0,VLOOKUP('W. VaR &amp; Peak Pos By Trader'!$A15,'Import Peak'!$A$3:GX$37,GX$1,FALSE()))</f>
        <v>0</v>
      </c>
      <c r="GY16" s="0" t="n">
        <f aca="false">IF(ISNA(VLOOKUP('W. VaR &amp; Peak Pos By Trader'!$A15,'Import Peak'!$A$3:GY$37,GY$1,FALSE())),0,VLOOKUP('W. VaR &amp; Peak Pos By Trader'!$A15,'Import Peak'!$A$3:GY$37,GY$1,FALSE()))</f>
        <v>0</v>
      </c>
      <c r="GZ16" s="0" t="n">
        <f aca="false">IF(ISNA(VLOOKUP('W. VaR &amp; Peak Pos By Trader'!$A15,'Import Peak'!$A$3:GZ$37,GZ$1,FALSE())),0,VLOOKUP('W. VaR &amp; Peak Pos By Trader'!$A15,'Import Peak'!$A$3:GZ$37,GZ$1,FALSE()))</f>
        <v>0</v>
      </c>
      <c r="HA16" s="0" t="n">
        <f aca="false">IF(ISNA(VLOOKUP('W. VaR &amp; Peak Pos By Trader'!$A15,'Import Peak'!$A$3:HA$37,HA$1,FALSE())),0,VLOOKUP('W. VaR &amp; Peak Pos By Trader'!$A15,'Import Peak'!$A$3:HA$37,HA$1,FALSE()))</f>
        <v>0</v>
      </c>
      <c r="HB16" s="0" t="n">
        <f aca="false">IF(ISNA(VLOOKUP('W. VaR &amp; Peak Pos By Trader'!$A15,'Import Peak'!$A$3:HB$37,HB$1,FALSE())),0,VLOOKUP('W. VaR &amp; Peak Pos By Trader'!$A15,'Import Peak'!$A$3:HB$37,HB$1,FALSE()))</f>
        <v>0</v>
      </c>
      <c r="HC16" s="0" t="n">
        <f aca="false">IF(ISNA(VLOOKUP('W. VaR &amp; Peak Pos By Trader'!$A15,'Import Peak'!$A$3:HC$37,HC$1,FALSE())),0,VLOOKUP('W. VaR &amp; Peak Pos By Trader'!$A15,'Import Peak'!$A$3:HC$37,HC$1,FALSE()))</f>
        <v>0</v>
      </c>
      <c r="HD16" s="0" t="n">
        <f aca="false">IF(ISNA(VLOOKUP('W. VaR &amp; Peak Pos By Trader'!$A15,'Import Peak'!$A$3:HD$37,HD$1,FALSE())),0,VLOOKUP('W. VaR &amp; Peak Pos By Trader'!$A15,'Import Peak'!$A$3:HD$37,HD$1,FALSE()))</f>
        <v>0</v>
      </c>
      <c r="HE16" s="0" t="n">
        <f aca="false">IF(ISNA(VLOOKUP('W. VaR &amp; Peak Pos By Trader'!$A15,'Import Peak'!$A$3:HE$37,HE$1,FALSE())),0,VLOOKUP('W. VaR &amp; Peak Pos By Trader'!$A15,'Import Peak'!$A$3:HE$37,HE$1,FALSE()))</f>
        <v>0</v>
      </c>
      <c r="HF16" s="0" t="n">
        <f aca="false">IF(ISNA(VLOOKUP('W. VaR &amp; Peak Pos By Trader'!$A15,'Import Peak'!$A$3:HF$37,HF$1,FALSE())),0,VLOOKUP('W. VaR &amp; Peak Pos By Trader'!$A15,'Import Peak'!$A$3:HF$37,HF$1,FALSE()))</f>
        <v>0</v>
      </c>
      <c r="HG16" s="0" t="n">
        <f aca="false">IF(ISNA(VLOOKUP('W. VaR &amp; Peak Pos By Trader'!$A15,'Import Peak'!$A$3:HG$37,HG$1,FALSE())),0,VLOOKUP('W. VaR &amp; Peak Pos By Trader'!$A15,'Import Peak'!$A$3:HG$37,HG$1,FALSE()))</f>
        <v>0</v>
      </c>
      <c r="HH16" s="0" t="n">
        <f aca="false">IF(ISNA(VLOOKUP('W. VaR &amp; Peak Pos By Trader'!$A15,'Import Peak'!$A$3:HH$37,HH$1,FALSE())),0,VLOOKUP('W. VaR &amp; Peak Pos By Trader'!$A15,'Import Peak'!$A$3:HH$37,HH$1,FALSE()))</f>
        <v>0</v>
      </c>
      <c r="HI16" s="0" t="n">
        <f aca="false">IF(ISNA(VLOOKUP('W. VaR &amp; Peak Pos By Trader'!$A15,'Import Peak'!$A$3:HI$37,HI$1,FALSE())),0,VLOOKUP('W. VaR &amp; Peak Pos By Trader'!$A15,'Import Peak'!$A$3:HI$37,HI$1,FALSE()))</f>
        <v>0</v>
      </c>
      <c r="HJ16" s="0" t="n">
        <f aca="false">IF(ISNA(VLOOKUP('W. VaR &amp; Peak Pos By Trader'!$A15,'Import Peak'!$A$3:HJ$37,HJ$1,FALSE())),0,VLOOKUP('W. VaR &amp; Peak Pos By Trader'!$A15,'Import Peak'!$A$3:HJ$37,HJ$1,FALSE()))</f>
        <v>0</v>
      </c>
      <c r="HK16" s="0" t="n">
        <f aca="false">IF(ISNA(VLOOKUP('W. VaR &amp; Peak Pos By Trader'!$A15,'Import Peak'!$A$3:HK$37,HK$1,FALSE())),0,VLOOKUP('W. VaR &amp; Peak Pos By Trader'!$A15,'Import Peak'!$A$3:HK$37,HK$1,FALSE()))</f>
        <v>0</v>
      </c>
      <c r="HL16" s="0" t="n">
        <f aca="false">IF(ISNA(VLOOKUP('W. VaR &amp; Peak Pos By Trader'!$A15,'Import Peak'!$A$3:HL$37,HL$1,FALSE())),0,VLOOKUP('W. VaR &amp; Peak Pos By Trader'!$A15,'Import Peak'!$A$3:HL$37,HL$1,FALSE()))</f>
        <v>0</v>
      </c>
      <c r="HM16" s="0" t="n">
        <f aca="false">IF(ISNA(VLOOKUP('W. VaR &amp; Peak Pos By Trader'!$A15,'Import Peak'!$A$3:HM$37,HM$1,FALSE())),0,VLOOKUP('W. VaR &amp; Peak Pos By Trader'!$A15,'Import Peak'!$A$3:HM$37,HM$1,FALSE()))</f>
        <v>0</v>
      </c>
      <c r="HN16" s="0" t="n">
        <f aca="false">IF(ISNA(VLOOKUP('W. VaR &amp; Peak Pos By Trader'!$A15,'Import Peak'!$A$3:HN$37,HN$1,FALSE())),0,VLOOKUP('W. VaR &amp; Peak Pos By Trader'!$A15,'Import Peak'!$A$3:HN$37,HN$1,FALSE()))</f>
        <v>0</v>
      </c>
      <c r="HO16" s="0" t="n">
        <f aca="false">IF(ISNA(VLOOKUP('W. VaR &amp; Peak Pos By Trader'!$A15,'Import Peak'!$A$3:HO$37,HO$1,FALSE())),0,VLOOKUP('W. VaR &amp; Peak Pos By Trader'!$A15,'Import Peak'!$A$3:HO$37,HO$1,FALSE()))</f>
        <v>0</v>
      </c>
      <c r="HP16" s="0" t="n">
        <f aca="false">IF(ISNA(VLOOKUP('W. VaR &amp; Peak Pos By Trader'!$A15,'Import Peak'!$A$3:HP$37,HP$1,FALSE())),0,VLOOKUP('W. VaR &amp; Peak Pos By Trader'!$A15,'Import Peak'!$A$3:HP$37,HP$1,FALSE()))</f>
        <v>0</v>
      </c>
      <c r="HQ16" s="0" t="n">
        <f aca="false">IF(ISNA(VLOOKUP('W. VaR &amp; Peak Pos By Trader'!$A15,'Import Peak'!$A$3:HQ$37,HQ$1,FALSE())),0,VLOOKUP('W. VaR &amp; Peak Pos By Trader'!$A15,'Import Peak'!$A$3:HQ$37,HQ$1,FALSE()))</f>
        <v>0</v>
      </c>
      <c r="HR16" s="0" t="n">
        <f aca="false">IF(ISNA(VLOOKUP('W. VaR &amp; Peak Pos By Trader'!$A15,'Import Peak'!$A$3:HR$37,HR$1,FALSE())),0,VLOOKUP('W. VaR &amp; Peak Pos By Trader'!$A15,'Import Peak'!$A$3:HR$37,HR$1,FALSE()))</f>
        <v>0</v>
      </c>
      <c r="HS16" s="0" t="n">
        <f aca="false">IF(ISNA(VLOOKUP('W. VaR &amp; Peak Pos By Trader'!$A15,'Import Peak'!$A$3:HS$37,HS$1,FALSE())),0,VLOOKUP('W. VaR &amp; Peak Pos By Trader'!$A15,'Import Peak'!$A$3:HS$37,HS$1,FALSE()))</f>
        <v>0</v>
      </c>
      <c r="HT16" s="0" t="n">
        <f aca="false">IF(ISNA(VLOOKUP('W. VaR &amp; Peak Pos By Trader'!$A15,'Import Peak'!$A$3:HT$37,HT$1,FALSE())),0,VLOOKUP('W. VaR &amp; Peak Pos By Trader'!$A15,'Import Peak'!$A$3:HT$37,HT$1,FALSE()))</f>
        <v>0</v>
      </c>
      <c r="HU16" s="0" t="n">
        <f aca="false">IF(ISNA(VLOOKUP('W. VaR &amp; Peak Pos By Trader'!$A15,'Import Peak'!$A$3:HU$37,HU$1,FALSE())),0,VLOOKUP('W. VaR &amp; Peak Pos By Trader'!$A15,'Import Peak'!$A$3:HU$37,HU$1,FALSE()))</f>
        <v>0</v>
      </c>
      <c r="HV16" s="0" t="n">
        <f aca="false">IF(ISNA(VLOOKUP('W. VaR &amp; Peak Pos By Trader'!$A15,'Import Peak'!$A$3:HV$37,HV$1,FALSE())),0,VLOOKUP('W. VaR &amp; Peak Pos By Trader'!$A15,'Import Peak'!$A$3:HV$37,HV$1,FALSE()))</f>
        <v>0</v>
      </c>
      <c r="HW16" s="0" t="n">
        <f aca="false">IF(ISNA(VLOOKUP('W. VaR &amp; Peak Pos By Trader'!$A15,'Import Peak'!$A$3:HW$37,HW$1,FALSE())),0,VLOOKUP('W. VaR &amp; Peak Pos By Trader'!$A15,'Import Peak'!$A$3:HW$37,HW$1,FALSE()))</f>
        <v>0</v>
      </c>
      <c r="HX16" s="0" t="n">
        <f aca="false">IF(ISNA(VLOOKUP('W. VaR &amp; Peak Pos By Trader'!$A15,'Import Peak'!$A$3:HX$37,HX$1,FALSE())),0,VLOOKUP('W. VaR &amp; Peak Pos By Trader'!$A15,'Import Peak'!$A$3:HX$37,HX$1,FALSE()))</f>
        <v>0</v>
      </c>
      <c r="HY16" s="0" t="n">
        <f aca="false">IF(ISNA(VLOOKUP('W. VaR &amp; Peak Pos By Trader'!$A15,'Import Peak'!$A$3:HY$37,HY$1,FALSE())),0,VLOOKUP('W. VaR &amp; Peak Pos By Trader'!$A15,'Import Peak'!$A$3:HY$37,HY$1,FALSE()))</f>
        <v>0</v>
      </c>
      <c r="HZ16" s="0" t="n">
        <f aca="false">IF(ISNA(VLOOKUP('W. VaR &amp; Peak Pos By Trader'!$A15,'Import Peak'!$A$3:HZ$37,HZ$1,FALSE())),0,VLOOKUP('W. VaR &amp; Peak Pos By Trader'!$A15,'Import Peak'!$A$3:HZ$37,HZ$1,FALSE()))</f>
        <v>0</v>
      </c>
      <c r="IA16" s="0" t="n">
        <f aca="false">IF(ISNA(VLOOKUP('W. VaR &amp; Peak Pos By Trader'!$A15,'Import Peak'!$A$3:IA$37,IA$1,FALSE())),0,VLOOKUP('W. VaR &amp; Peak Pos By Trader'!$A15,'Import Peak'!$A$3:IA$37,IA$1,FALSE()))</f>
        <v>0</v>
      </c>
      <c r="IB16" s="0" t="n">
        <f aca="false">IF(ISNA(VLOOKUP('W. VaR &amp; Peak Pos By Trader'!$A15,'Import Peak'!$A$3:IB$37,IB$1,FALSE())),0,VLOOKUP('W. VaR &amp; Peak Pos By Trader'!$A15,'Import Peak'!$A$3:IB$37,IB$1,FALSE()))</f>
        <v>0</v>
      </c>
      <c r="IC16" s="0" t="n">
        <f aca="false">IF(ISNA(VLOOKUP('W. VaR &amp; Peak Pos By Trader'!$A15,'Import Peak'!$A$3:IC$37,IC$1,FALSE())),0,VLOOKUP('W. VaR &amp; Peak Pos By Trader'!$A15,'Import Peak'!$A$3:IC$37,IC$1,FALSE()))</f>
        <v>0</v>
      </c>
    </row>
    <row r="17" customFormat="false" ht="18" hidden="false" customHeight="false" outlineLevel="0" collapsed="false">
      <c r="A17" s="104" t="s">
        <v>18</v>
      </c>
      <c r="B17" s="107" t="n">
        <f aca="false">IF(ISNA(VLOOKUP('W. VaR &amp; Peak Pos By Trader'!$A24,'Import Peak'!$A$3:B$37,B$1,FALSE())),0,VLOOKUP('W. VaR &amp; Peak Pos By Trader'!$A24,'Import Peak'!$A$3:B$37,B$1,FALSE()))</f>
        <v>0</v>
      </c>
      <c r="C17" s="107" t="n">
        <f aca="false">IF(ISNA(VLOOKUP('W. VaR &amp; Peak Pos By Trader'!$A24,'Import Peak'!$A$3:C$37,C$1,FALSE())),0,VLOOKUP('W. VaR &amp; Peak Pos By Trader'!$A24,'Import Peak'!$A$3:C$37,C$1,FALSE()))</f>
        <v>0</v>
      </c>
      <c r="D17" s="107" t="n">
        <f aca="false">IF(ISNA(VLOOKUP('W. VaR &amp; Peak Pos By Trader'!$A24,'Import Peak'!$A$3:D$37,D$1,FALSE())),0,VLOOKUP('W. VaR &amp; Peak Pos By Trader'!$A24,'Import Peak'!$A$3:D$37,D$1,FALSE()))</f>
        <v>0</v>
      </c>
      <c r="E17" s="107" t="n">
        <f aca="false">IF(ISNA(VLOOKUP('W. VaR &amp; Peak Pos By Trader'!$A24,'Import Peak'!$A$3:E$37,E$1,FALSE())),0,VLOOKUP('W. VaR &amp; Peak Pos By Trader'!$A24,'Import Peak'!$A$3:E$37,E$1,FALSE()))</f>
        <v>0</v>
      </c>
      <c r="F17" s="107" t="n">
        <f aca="false">IF(ISNA(VLOOKUP('W. VaR &amp; Peak Pos By Trader'!$A24,'Import Peak'!$A$3:F$37,F$1,FALSE())),0,VLOOKUP('W. VaR &amp; Peak Pos By Trader'!$A24,'Import Peak'!$A$3:F$37,F$1,FALSE()))</f>
        <v>0</v>
      </c>
      <c r="G17" s="107" t="n">
        <f aca="false">IF(ISNA(VLOOKUP('W. VaR &amp; Peak Pos By Trader'!$A24,'Import Peak'!$A$3:G$37,G$1,FALSE())),0,VLOOKUP('W. VaR &amp; Peak Pos By Trader'!$A24,'Import Peak'!$A$3:G$37,G$1,FALSE()))</f>
        <v>0</v>
      </c>
      <c r="H17" s="107" t="n">
        <f aca="false">IF(ISNA(VLOOKUP('W. VaR &amp; Peak Pos By Trader'!$A24,'Import Peak'!$A$3:H$37,H$1,FALSE())),0,VLOOKUP('W. VaR &amp; Peak Pos By Trader'!$A24,'Import Peak'!$A$3:H$37,H$1,FALSE()))</f>
        <v>53494.7908333333</v>
      </c>
      <c r="I17" s="107" t="n">
        <f aca="false">IF(ISNA(VLOOKUP('W. VaR &amp; Peak Pos By Trader'!$A24,'Import Peak'!$A$3:I$37,I$1,FALSE())),0,VLOOKUP('W. VaR &amp; Peak Pos By Trader'!$A24,'Import Peak'!$A$3:I$37,I$1,FALSE()))</f>
        <v>107.7653</v>
      </c>
      <c r="J17" s="107" t="n">
        <f aca="false">IF(ISNA(VLOOKUP('W. VaR &amp; Peak Pos By Trader'!$A24,'Import Peak'!$A$3:J$37,J$1,FALSE())),0,VLOOKUP('W. VaR &amp; Peak Pos By Trader'!$A24,'Import Peak'!$A$3:J$37,J$1,FALSE()))</f>
        <v>0</v>
      </c>
      <c r="K17" s="107" t="n">
        <f aca="false">IF(ISNA(VLOOKUP('W. VaR &amp; Peak Pos By Trader'!$A24,'Import Peak'!$A$3:K$37,K$1,FALSE())),0,VLOOKUP('W. VaR &amp; Peak Pos By Trader'!$A24,'Import Peak'!$A$3:K$37,K$1,FALSE()))</f>
        <v>0</v>
      </c>
      <c r="L17" s="107" t="n">
        <f aca="false">IF(ISNA(VLOOKUP('W. VaR &amp; Peak Pos By Trader'!$A24,'Import Peak'!$A$3:L$37,L$1,FALSE())),0,VLOOKUP('W. VaR &amp; Peak Pos By Trader'!$A24,'Import Peak'!$A$3:L$37,L$1,FALSE()))</f>
        <v>0</v>
      </c>
      <c r="M17" s="107" t="n">
        <f aca="false">IF(ISNA(VLOOKUP('W. VaR &amp; Peak Pos By Trader'!$A24,'Import Peak'!$A$3:M$37,M$1,FALSE())),0,VLOOKUP('W. VaR &amp; Peak Pos By Trader'!$A24,'Import Peak'!$A$3:M$37,M$1,FALSE()))</f>
        <v>-743806.6478</v>
      </c>
      <c r="N17" s="107" t="n">
        <f aca="false">IF(ISNA(VLOOKUP('W. VaR &amp; Peak Pos By Trader'!$A24,'Import Peak'!$A$3:N$37,N$1,FALSE())),0,VLOOKUP('W. VaR &amp; Peak Pos By Trader'!$A24,'Import Peak'!$A$3:N$37,N$1,FALSE()))</f>
        <v>-767176.4158</v>
      </c>
      <c r="O17" s="107" t="n">
        <f aca="false">IF(ISNA(VLOOKUP('W. VaR &amp; Peak Pos By Trader'!$A24,'Import Peak'!$A$3:O$37,O$1,FALSE())),0,VLOOKUP('W. VaR &amp; Peak Pos By Trader'!$A24,'Import Peak'!$A$3:O$37,O$1,FALSE()))</f>
        <v>-741012.3368</v>
      </c>
      <c r="P17" s="107" t="n">
        <f aca="false">IF(ISNA(VLOOKUP('W. VaR &amp; Peak Pos By Trader'!$A24,'Import Peak'!$A$3:P$37,P$1,FALSE())),0,VLOOKUP('W. VaR &amp; Peak Pos By Trader'!$A24,'Import Peak'!$A$3:P$37,P$1,FALSE()))</f>
        <v>-764233.0095</v>
      </c>
      <c r="Q17" s="107" t="n">
        <f aca="false">IF(ISNA(VLOOKUP('W. VaR &amp; Peak Pos By Trader'!$A24,'Import Peak'!$A$3:Q$37,Q$1,FALSE())),0,VLOOKUP('W. VaR &amp; Peak Pos By Trader'!$A24,'Import Peak'!$A$3:Q$37,Q$1,FALSE()))</f>
        <v>-762593.6292</v>
      </c>
      <c r="R17" s="107" t="n">
        <f aca="false">IF(ISNA(VLOOKUP('W. VaR &amp; Peak Pos By Trader'!$A24,'Import Peak'!$A$3:R$37,R$1,FALSE())),0,VLOOKUP('W. VaR &amp; Peak Pos By Trader'!$A24,'Import Peak'!$A$3:R$37,R$1,FALSE()))</f>
        <v>-736372.939</v>
      </c>
      <c r="S17" s="107" t="n">
        <f aca="false">IF(ISNA(VLOOKUP('W. VaR &amp; Peak Pos By Trader'!$A24,'Import Peak'!$A$3:S$37,S$1,FALSE())),0,VLOOKUP('W. VaR &amp; Peak Pos By Trader'!$A24,'Import Peak'!$A$3:S$37,S$1,FALSE()))</f>
        <v>-759182.4821</v>
      </c>
      <c r="T17" s="107" t="n">
        <f aca="false">IF(ISNA(VLOOKUP('W. VaR &amp; Peak Pos By Trader'!$A24,'Import Peak'!$A$3:T$37,T$1,FALSE())),0,VLOOKUP('W. VaR &amp; Peak Pos By Trader'!$A24,'Import Peak'!$A$3:T$37,T$1,FALSE()))</f>
        <v>-2491567.7851</v>
      </c>
      <c r="U17" s="107" t="n">
        <f aca="false">IF(ISNA(VLOOKUP('W. VaR &amp; Peak Pos By Trader'!$A24,'Import Peak'!$A$3:U$37,U$1,FALSE())),0,VLOOKUP('W. VaR &amp; Peak Pos By Trader'!$A24,'Import Peak'!$A$3:U$37,U$1,FALSE()))</f>
        <v>-2568014.2404</v>
      </c>
      <c r="V17" s="107" t="n">
        <f aca="false">IF(ISNA(VLOOKUP('W. VaR &amp; Peak Pos By Trader'!$A24,'Import Peak'!$A$3:V$37,V$1,FALSE())),0,VLOOKUP('W. VaR &amp; Peak Pos By Trader'!$A24,'Import Peak'!$A$3:V$37,V$1,FALSE()))</f>
        <v>-3916454.2459</v>
      </c>
      <c r="W17" s="107" t="n">
        <f aca="false">IF(ISNA(VLOOKUP('W. VaR &amp; Peak Pos By Trader'!$A24,'Import Peak'!$A$3:W$37,W$1,FALSE())),0,VLOOKUP('W. VaR &amp; Peak Pos By Trader'!$A24,'Import Peak'!$A$3:W$37,W$1,FALSE()))</f>
        <v>-3526780.8654</v>
      </c>
      <c r="X17" s="107" t="n">
        <f aca="false">IF(ISNA(VLOOKUP('W. VaR &amp; Peak Pos By Trader'!$A24,'Import Peak'!$A$3:X$37,X$1,FALSE())),0,VLOOKUP('W. VaR &amp; Peak Pos By Trader'!$A24,'Import Peak'!$A$3:X$37,X$1,FALSE()))</f>
        <v>-3893619.8496</v>
      </c>
      <c r="Y17" s="107" t="n">
        <f aca="false">IF(ISNA(VLOOKUP('W. VaR &amp; Peak Pos By Trader'!$A24,'Import Peak'!$A$3:Y$37,Y$1,FALSE())),0,VLOOKUP('W. VaR &amp; Peak Pos By Trader'!$A24,'Import Peak'!$A$3:Y$37,Y$1,FALSE()))</f>
        <v>-3322447.207</v>
      </c>
      <c r="Z17" s="107" t="n">
        <f aca="false">IF(ISNA(VLOOKUP('W. VaR &amp; Peak Pos By Trader'!$A24,'Import Peak'!$A$3:Z$37,Z$1,FALSE())),0,VLOOKUP('W. VaR &amp; Peak Pos By Trader'!$A24,'Import Peak'!$A$3:Z$37,Z$1,FALSE()))</f>
        <v>-3422040.97</v>
      </c>
      <c r="AA17" s="107" t="n">
        <f aca="false">IF(ISNA(VLOOKUP('W. VaR &amp; Peak Pos By Trader'!$A24,'Import Peak'!$A$3:AA$37,AA$1,FALSE())),0,VLOOKUP('W. VaR &amp; Peak Pos By Trader'!$A24,'Import Peak'!$A$3:AA$37,AA$1,FALSE()))</f>
        <v>-3300148.1138</v>
      </c>
      <c r="AB17" s="107" t="n">
        <f aca="false">IF(ISNA(VLOOKUP('W. VaR &amp; Peak Pos By Trader'!$A24,'Import Peak'!$A$3:AB$37,AB$1,FALSE())),0,VLOOKUP('W. VaR &amp; Peak Pos By Trader'!$A24,'Import Peak'!$A$3:AB$37,AB$1,FALSE()))</f>
        <v>-3398302.6743</v>
      </c>
      <c r="AC17" s="107" t="n">
        <f aca="false">IF(ISNA(VLOOKUP('W. VaR &amp; Peak Pos By Trader'!$A24,'Import Peak'!$A$3:AC$37,AC$1,FALSE())),0,VLOOKUP('W. VaR &amp; Peak Pos By Trader'!$A24,'Import Peak'!$A$3:AC$37,AC$1,FALSE()))</f>
        <v>-3385704.1233</v>
      </c>
      <c r="AD17" s="107" t="n">
        <f aca="false">IF(ISNA(VLOOKUP('W. VaR &amp; Peak Pos By Trader'!$A24,'Import Peak'!$A$3:AD$37,AD$1,FALSE())),0,VLOOKUP('W. VaR &amp; Peak Pos By Trader'!$A24,'Import Peak'!$A$3:AD$37,AD$1,FALSE()))</f>
        <v>-3263952.6872</v>
      </c>
      <c r="AE17" s="107" t="n">
        <f aca="false">IF(ISNA(VLOOKUP('W. VaR &amp; Peak Pos By Trader'!$A24,'Import Peak'!$A$3:AE$37,AE$1,FALSE())),0,VLOOKUP('W. VaR &amp; Peak Pos By Trader'!$A24,'Import Peak'!$A$3:AE$37,AE$1,FALSE()))</f>
        <v>-3359882.8102</v>
      </c>
      <c r="AF17" s="107" t="n">
        <f aca="false">IF(ISNA(VLOOKUP('W. VaR &amp; Peak Pos By Trader'!$A24,'Import Peak'!$A$3:AF$37,AF$1,FALSE())),0,VLOOKUP('W. VaR &amp; Peak Pos By Trader'!$A24,'Import Peak'!$A$3:AF$37,AF$1,FALSE()))</f>
        <v>-4083077.1123</v>
      </c>
      <c r="AG17" s="107" t="n">
        <f aca="false">IF(ISNA(VLOOKUP('W. VaR &amp; Peak Pos By Trader'!$A24,'Import Peak'!$A$3:AG$37,AG$1,FALSE())),0,VLOOKUP('W. VaR &amp; Peak Pos By Trader'!$A24,'Import Peak'!$A$3:AG$37,AG$1,FALSE()))</f>
        <v>-4202721.4033</v>
      </c>
      <c r="AH17" s="107" t="n">
        <f aca="false">IF(ISNA(VLOOKUP('W. VaR &amp; Peak Pos By Trader'!$A24,'Import Peak'!$A$3:AH$37,AH$1,FALSE())),0,VLOOKUP('W. VaR &amp; Peak Pos By Trader'!$A24,'Import Peak'!$A$3:AH$37,AH$1,FALSE()))</f>
        <v>-1876613.4257</v>
      </c>
      <c r="AI17" s="107" t="n">
        <f aca="false">IF(ISNA(VLOOKUP('W. VaR &amp; Peak Pos By Trader'!$A24,'Import Peak'!$A$3:AI$37,AI$1,FALSE())),0,VLOOKUP('W. VaR &amp; Peak Pos By Trader'!$A24,'Import Peak'!$A$3:AI$37,AI$1,FALSE()))</f>
        <v>-1748523.6821</v>
      </c>
      <c r="AJ17" s="107" t="n">
        <f aca="false">IF(ISNA(VLOOKUP('W. VaR &amp; Peak Pos By Trader'!$A24,'Import Peak'!$A$3:AJ$37,AJ$1,FALSE())),0,VLOOKUP('W. VaR &amp; Peak Pos By Trader'!$A24,'Import Peak'!$A$3:AJ$37,AJ$1,FALSE()))</f>
        <v>-1861971.5116</v>
      </c>
      <c r="AK17" s="107" t="n">
        <f aca="false">IF(ISNA(VLOOKUP('W. VaR &amp; Peak Pos By Trader'!$A24,'Import Peak'!$A$3:AK$37,AK$1,FALSE())),0,VLOOKUP('W. VaR &amp; Peak Pos By Trader'!$A24,'Import Peak'!$A$3:AK$37,AK$1,FALSE()))</f>
        <v>-1794397.1849</v>
      </c>
      <c r="AL17" s="107" t="n">
        <f aca="false">IF(ISNA(VLOOKUP('W. VaR &amp; Peak Pos By Trader'!$A24,'Import Peak'!$A$3:AL$37,AL$1,FALSE())),0,VLOOKUP('W. VaR &amp; Peak Pos By Trader'!$A24,'Import Peak'!$A$3:AL$37,AL$1,FALSE()))</f>
        <v>-1846574.9395</v>
      </c>
      <c r="AM17" s="107" t="n">
        <f aca="false">IF(ISNA(VLOOKUP('W. VaR &amp; Peak Pos By Trader'!$A24,'Import Peak'!$A$3:AM$37,AM$1,FALSE())),0,VLOOKUP('W. VaR &amp; Peak Pos By Trader'!$A24,'Import Peak'!$A$3:AM$37,AM$1,FALSE()))</f>
        <v>-1779249.6646</v>
      </c>
      <c r="AN17" s="107" t="n">
        <f aca="false">IF(ISNA(VLOOKUP('W. VaR &amp; Peak Pos By Trader'!$A24,'Import Peak'!$A$3:AN$37,AN$1,FALSE())),0,VLOOKUP('W. VaR &amp; Peak Pos By Trader'!$A24,'Import Peak'!$A$3:AN$37,AN$1,FALSE()))</f>
        <v>-1830678.6877</v>
      </c>
      <c r="AO17" s="107" t="n">
        <f aca="false">IF(ISNA(VLOOKUP('W. VaR &amp; Peak Pos By Trader'!$A24,'Import Peak'!$A$3:AO$37,AO$1,FALSE())),0,VLOOKUP('W. VaR &amp; Peak Pos By Trader'!$A24,'Import Peak'!$A$3:AO$37,AO$1,FALSE()))</f>
        <v>-1822413.7631</v>
      </c>
      <c r="AP17" s="107" t="n">
        <f aca="false">IF(ISNA(VLOOKUP('W. VaR &amp; Peak Pos By Trader'!$A24,'Import Peak'!$A$3:AP$37,AP$1,FALSE())),0,VLOOKUP('W. VaR &amp; Peak Pos By Trader'!$A24,'Import Peak'!$A$3:AP$37,AP$1,FALSE()))</f>
        <v>-1755508.9359</v>
      </c>
      <c r="AQ17" s="107" t="n">
        <f aca="false">IF(ISNA(VLOOKUP('W. VaR &amp; Peak Pos By Trader'!$A24,'Import Peak'!$A$3:AQ$37,AQ$1,FALSE())),0,VLOOKUP('W. VaR &amp; Peak Pos By Trader'!$A24,'Import Peak'!$A$3:AQ$37,AQ$1,FALSE()))</f>
        <v>-1805793.5467</v>
      </c>
      <c r="AR17" s="107" t="n">
        <f aca="false">IF(ISNA(VLOOKUP('W. VaR &amp; Peak Pos By Trader'!$A24,'Import Peak'!$A$3:AR$37,AR$1,FALSE())),0,VLOOKUP('W. VaR &amp; Peak Pos By Trader'!$A24,'Import Peak'!$A$3:AR$37,AR$1,FALSE()))</f>
        <v>-1739196.7242</v>
      </c>
      <c r="AS17" s="107" t="n">
        <f aca="false">IF(ISNA(VLOOKUP('W. VaR &amp; Peak Pos By Trader'!$A24,'Import Peak'!$A$3:AS$37,AS$1,FALSE())),0,VLOOKUP('W. VaR &amp; Peak Pos By Trader'!$A24,'Import Peak'!$A$3:AS$37,AS$1,FALSE()))</f>
        <v>-1789022.5758</v>
      </c>
      <c r="AT17" s="107" t="n">
        <f aca="false">IF(ISNA(VLOOKUP('W. VaR &amp; Peak Pos By Trader'!$A24,'Import Peak'!$A$3:AT$37,AT$1,FALSE())),0,VLOOKUP('W. VaR &amp; Peak Pos By Trader'!$A24,'Import Peak'!$A$3:AT$37,AT$1,FALSE()))</f>
        <v>-1643995.8022</v>
      </c>
      <c r="AU17" s="107" t="n">
        <f aca="false">IF(ISNA(VLOOKUP('W. VaR &amp; Peak Pos By Trader'!$A24,'Import Peak'!$A$3:AU$37,AU$1,FALSE())),0,VLOOKUP('W. VaR &amp; Peak Pos By Trader'!$A24,'Import Peak'!$A$3:AU$37,AU$1,FALSE()))</f>
        <v>-1478143.1472</v>
      </c>
      <c r="AV17" s="107" t="n">
        <f aca="false">IF(ISNA(VLOOKUP('W. VaR &amp; Peak Pos By Trader'!$A24,'Import Peak'!$A$3:AV$37,AV$1,FALSE())),0,VLOOKUP('W. VaR &amp; Peak Pos By Trader'!$A24,'Import Peak'!$A$3:AV$37,AV$1,FALSE()))</f>
        <v>-1629699.804</v>
      </c>
      <c r="AW17" s="107" t="n">
        <f aca="false">IF(ISNA(VLOOKUP('W. VaR &amp; Peak Pos By Trader'!$A24,'Import Peak'!$A$3:AW$37,AW$1,FALSE())),0,VLOOKUP('W. VaR &amp; Peak Pos By Trader'!$A24,'Import Peak'!$A$3:AW$37,AW$1,FALSE()))</f>
        <v>-1569763.5466</v>
      </c>
      <c r="AX17" s="107" t="n">
        <f aca="false">IF(ISNA(VLOOKUP('W. VaR &amp; Peak Pos By Trader'!$A24,'Import Peak'!$A$3:AX$37,AX$1,FALSE())),0,VLOOKUP('W. VaR &amp; Peak Pos By Trader'!$A24,'Import Peak'!$A$3:AX$37,AX$1,FALSE()))</f>
        <v>-1614660.1428</v>
      </c>
      <c r="AY17" s="107" t="n">
        <f aca="false">IF(ISNA(VLOOKUP('W. VaR &amp; Peak Pos By Trader'!$A24,'Import Peak'!$A$3:AY$37,AY$1,FALSE())),0,VLOOKUP('W. VaR &amp; Peak Pos By Trader'!$A24,'Import Peak'!$A$3:AY$37,AY$1,FALSE()))</f>
        <v>-1555083.156</v>
      </c>
      <c r="AZ17" s="107" t="n">
        <f aca="false">IF(ISNA(VLOOKUP('W. VaR &amp; Peak Pos By Trader'!$A24,'Import Peak'!$A$3:AZ$37,AZ$1,FALSE())),0,VLOOKUP('W. VaR &amp; Peak Pos By Trader'!$A24,'Import Peak'!$A$3:AZ$37,AZ$1,FALSE()))</f>
        <v>-1599366.996</v>
      </c>
      <c r="BA17" s="107" t="n">
        <f aca="false">IF(ISNA(VLOOKUP('W. VaR &amp; Peak Pos By Trader'!$A24,'Import Peak'!$A$3:BA$37,BA$1,FALSE())),0,VLOOKUP('W. VaR &amp; Peak Pos By Trader'!$A24,'Import Peak'!$A$3:BA$37,BA$1,FALSE()))</f>
        <v>-1591501.152</v>
      </c>
      <c r="BB17" s="107" t="n">
        <f aca="false">IF(ISNA(VLOOKUP('W. VaR &amp; Peak Pos By Trader'!$A24,'Import Peak'!$A$3:BB$37,BB$1,FALSE())),0,VLOOKUP('W. VaR &amp; Peak Pos By Trader'!$A24,'Import Peak'!$A$3:BB$37,BB$1,FALSE()))</f>
        <v>-1532490.7498</v>
      </c>
      <c r="BC17" s="107" t="n">
        <f aca="false">IF(ISNA(VLOOKUP('W. VaR &amp; Peak Pos By Trader'!$A24,'Import Peak'!$A$3:BC$37,BC$1,FALSE())),0,VLOOKUP('W. VaR &amp; Peak Pos By Trader'!$A24,'Import Peak'!$A$3:BC$37,BC$1,FALSE()))</f>
        <v>-1575844.7882</v>
      </c>
      <c r="BD17" s="107" t="n">
        <f aca="false">IF(ISNA(VLOOKUP('W. VaR &amp; Peak Pos By Trader'!$A24,'Import Peak'!$A$3:BD$37,BD$1,FALSE())),0,VLOOKUP('W. VaR &amp; Peak Pos By Trader'!$A24,'Import Peak'!$A$3:BD$37,BD$1,FALSE()))</f>
        <v>-1390790.5284</v>
      </c>
      <c r="BE17" s="107" t="n">
        <f aca="false">IF(ISNA(VLOOKUP('W. VaR &amp; Peak Pos By Trader'!$A24,'Import Peak'!$A$3:BE$37,BE$1,FALSE())),0,VLOOKUP('W. VaR &amp; Peak Pos By Trader'!$A24,'Import Peak'!$A$3:BE$37,BE$1,FALSE()))</f>
        <v>-1429963.6626</v>
      </c>
      <c r="BF17" s="107" t="n">
        <f aca="false">IF(ISNA(VLOOKUP('W. VaR &amp; Peak Pos By Trader'!$A24,'Import Peak'!$A$3:BF$37,BF$1,FALSE())),0,VLOOKUP('W. VaR &amp; Peak Pos By Trader'!$A24,'Import Peak'!$A$3:BF$37,BF$1,FALSE()))</f>
        <v>-1163852.8685</v>
      </c>
      <c r="BG17" s="107" t="n">
        <f aca="false">IF(ISNA(VLOOKUP('W. VaR &amp; Peak Pos By Trader'!$A24,'Import Peak'!$A$3:BG$37,BG$1,FALSE())),0,VLOOKUP('W. VaR &amp; Peak Pos By Trader'!$A24,'Import Peak'!$A$3:BG$37,BG$1,FALSE()))</f>
        <v>-1045659.357</v>
      </c>
      <c r="BH17" s="107" t="n">
        <f aca="false">IF(ISNA(VLOOKUP('W. VaR &amp; Peak Pos By Trader'!$A24,'Import Peak'!$A$3:BH$37,BH$1,FALSE())),0,VLOOKUP('W. VaR &amp; Peak Pos By Trader'!$A24,'Import Peak'!$A$3:BH$37,BH$1,FALSE()))</f>
        <v>-1152097.1487</v>
      </c>
      <c r="BI17" s="107" t="n">
        <f aca="false">IF(ISNA(VLOOKUP('W. VaR &amp; Peak Pos By Trader'!$A24,'Import Peak'!$A$3:BI$37,BI$1,FALSE())),0,VLOOKUP('W. VaR &amp; Peak Pos By Trader'!$A24,'Import Peak'!$A$3:BI$37,BI$1,FALSE()))</f>
        <v>-1108899.6777</v>
      </c>
      <c r="BJ17" s="107" t="n">
        <f aca="false">IF(ISNA(VLOOKUP('W. VaR &amp; Peak Pos By Trader'!$A24,'Import Peak'!$A$3:BJ$37,BJ$1,FALSE())),0,VLOOKUP('W. VaR &amp; Peak Pos By Trader'!$A24,'Import Peak'!$A$3:BJ$37,BJ$1,FALSE()))</f>
        <v>-1139793.5439</v>
      </c>
      <c r="BK17" s="107" t="n">
        <f aca="false">IF(ISNA(VLOOKUP('W. VaR &amp; Peak Pos By Trader'!$A24,'Import Peak'!$A$3:BK$37,BK$1,FALSE())),0,VLOOKUP('W. VaR &amp; Peak Pos By Trader'!$A24,'Import Peak'!$A$3:BK$37,BK$1,FALSE()))</f>
        <v>-1096921.1044</v>
      </c>
      <c r="BL17" s="107" t="n">
        <f aca="false">IF(ISNA(VLOOKUP('W. VaR &amp; Peak Pos By Trader'!$A24,'Import Peak'!$A$3:BL$37,BL$1,FALSE())),0,VLOOKUP('W. VaR &amp; Peak Pos By Trader'!$A24,'Import Peak'!$A$3:BL$37,BL$1,FALSE()))</f>
        <v>-1127345.7375</v>
      </c>
      <c r="BM17" s="107" t="n">
        <f aca="false">IF(ISNA(VLOOKUP('W. VaR &amp; Peak Pos By Trader'!$A24,'Import Peak'!$A$3:BM$37,BM$1,FALSE())),0,VLOOKUP('W. VaR &amp; Peak Pos By Trader'!$A24,'Import Peak'!$A$3:BM$37,BM$1,FALSE()))</f>
        <v>-1120967.0316</v>
      </c>
      <c r="BN17" s="107" t="n">
        <f aca="false">IF(ISNA(VLOOKUP('W. VaR &amp; Peak Pos By Trader'!$A24,'Import Peak'!$A$3:BN$37,BN$1,FALSE())),0,VLOOKUP('W. VaR &amp; Peak Pos By Trader'!$A24,'Import Peak'!$A$3:BN$37,BN$1,FALSE()))</f>
        <v>-1078600.7555</v>
      </c>
      <c r="BO17" s="107" t="n">
        <f aca="false">IF(ISNA(VLOOKUP('W. VaR &amp; Peak Pos By Trader'!$A24,'Import Peak'!$A$3:BO$37,BO$1,FALSE())),0,VLOOKUP('W. VaR &amp; Peak Pos By Trader'!$A24,'Import Peak'!$A$3:BO$37,BO$1,FALSE()))</f>
        <v>-1108316.4524</v>
      </c>
      <c r="BP17" s="107" t="n">
        <f aca="false">IF(ISNA(VLOOKUP('W. VaR &amp; Peak Pos By Trader'!$A24,'Import Peak'!$A$3:BP$37,BP$1,FALSE())),0,VLOOKUP('W. VaR &amp; Peak Pos By Trader'!$A24,'Import Peak'!$A$3:BP$37,BP$1,FALSE()))</f>
        <v>-1066295.9978</v>
      </c>
      <c r="BQ17" s="107" t="n">
        <f aca="false">IF(ISNA(VLOOKUP('W. VaR &amp; Peak Pos By Trader'!$A24,'Import Peak'!$A$3:BQ$37,BQ$1,FALSE())),0,VLOOKUP('W. VaR &amp; Peak Pos By Trader'!$A24,'Import Peak'!$A$3:BQ$37,BQ$1,FALSE()))</f>
        <v>-1095975.2952</v>
      </c>
      <c r="BR17" s="107" t="n">
        <f aca="false">IF(ISNA(VLOOKUP('W. VaR &amp; Peak Pos By Trader'!$A24,'Import Peak'!$A$3:BR$37,BR$1,FALSE())),0,VLOOKUP('W. VaR &amp; Peak Pos By Trader'!$A24,'Import Peak'!$A$3:BR$37,BR$1,FALSE()))</f>
        <v>-969493.0529</v>
      </c>
      <c r="BS17" s="107" t="n">
        <f aca="false">IF(ISNA(VLOOKUP('W. VaR &amp; Peak Pos By Trader'!$A24,'Import Peak'!$A$3:BS$37,BS$1,FALSE())),0,VLOOKUP('W. VaR &amp; Peak Pos By Trader'!$A24,'Import Peak'!$A$3:BS$37,BS$1,FALSE()))</f>
        <v>-871417.6745</v>
      </c>
      <c r="BT17" s="107" t="n">
        <f aca="false">IF(ISNA(VLOOKUP('W. VaR &amp; Peak Pos By Trader'!$A24,'Import Peak'!$A$3:BT$37,BT$1,FALSE())),0,VLOOKUP('W. VaR &amp; Peak Pos By Trader'!$A24,'Import Peak'!$A$3:BT$37,BT$1,FALSE()))</f>
        <v>-960528.8848</v>
      </c>
      <c r="BU17" s="107" t="n">
        <f aca="false">IF(ISNA(VLOOKUP('W. VaR &amp; Peak Pos By Trader'!$A24,'Import Peak'!$A$3:BU$37,BU$1,FALSE())),0,VLOOKUP('W. VaR &amp; Peak Pos By Trader'!$A24,'Import Peak'!$A$3:BU$37,BU$1,FALSE()))</f>
        <v>-924983.804</v>
      </c>
      <c r="BV17" s="107" t="n">
        <f aca="false">IF(ISNA(VLOOKUP('W. VaR &amp; Peak Pos By Trader'!$A24,'Import Peak'!$A$3:BV$37,BV$1,FALSE())),0,VLOOKUP('W. VaR &amp; Peak Pos By Trader'!$A24,'Import Peak'!$A$3:BV$37,BV$1,FALSE()))</f>
        <v>-951255.12</v>
      </c>
      <c r="BW17" s="107" t="n">
        <f aca="false">IF(ISNA(VLOOKUP('W. VaR &amp; Peak Pos By Trader'!$A24,'Import Peak'!$A$3:BW$37,BW$1,FALSE())),0,VLOOKUP('W. VaR &amp; Peak Pos By Trader'!$A24,'Import Peak'!$A$3:BW$37,BW$1,FALSE()))</f>
        <v>-916007.0288</v>
      </c>
      <c r="BX17" s="107" t="n">
        <f aca="false">IF(ISNA(VLOOKUP('W. VaR &amp; Peak Pos By Trader'!$A24,'Import Peak'!$A$3:BX$37,BX$1,FALSE())),0,VLOOKUP('W. VaR &amp; Peak Pos By Trader'!$A24,'Import Peak'!$A$3:BX$37,BX$1,FALSE()))</f>
        <v>-941977.4217</v>
      </c>
      <c r="BY17" s="107" t="n">
        <f aca="false">IF(ISNA(VLOOKUP('W. VaR &amp; Peak Pos By Trader'!$A24,'Import Peak'!$A$3:BY$37,BY$1,FALSE())),0,VLOOKUP('W. VaR &amp; Peak Pos By Trader'!$A24,'Import Peak'!$A$3:BY$37,BY$1,FALSE()))</f>
        <v>-937261.6255</v>
      </c>
      <c r="BZ17" s="107" t="n">
        <f aca="false">IF(ISNA(VLOOKUP('W. VaR &amp; Peak Pos By Trader'!$A24,'Import Peak'!$A$3:BZ$37,BZ$1,FALSE())),0,VLOOKUP('W. VaR &amp; Peak Pos By Trader'!$A24,'Import Peak'!$A$3:BZ$37,BZ$1,FALSE()))</f>
        <v>-902463.4336</v>
      </c>
      <c r="CA17" s="107" t="n">
        <f aca="false">IF(ISNA(VLOOKUP('W. VaR &amp; Peak Pos By Trader'!$A24,'Import Peak'!$A$3:CA$37,CA$1,FALSE())),0,VLOOKUP('W. VaR &amp; Peak Pos By Trader'!$A24,'Import Peak'!$A$3:CA$37,CA$1,FALSE()))</f>
        <v>-927981.5656</v>
      </c>
      <c r="CB17" s="107" t="n">
        <f aca="false">IF(ISNA(VLOOKUP('W. VaR &amp; Peak Pos By Trader'!$A24,'Import Peak'!$A$3:CB$37,CB$1,FALSE())),0,VLOOKUP('W. VaR &amp; Peak Pos By Trader'!$A24,'Import Peak'!$A$3:CB$37,CB$1,FALSE()))</f>
        <v>-893482.8872</v>
      </c>
      <c r="CC17" s="107" t="n">
        <f aca="false">IF(ISNA(VLOOKUP('W. VaR &amp; Peak Pos By Trader'!$A24,'Import Peak'!$A$3:CC$37,CC$1,FALSE())),0,VLOOKUP('W. VaR &amp; Peak Pos By Trader'!$A24,'Import Peak'!$A$3:CC$37,CC$1,FALSE()))</f>
        <v>-918702.2801</v>
      </c>
      <c r="CD17" s="107" t="n">
        <f aca="false">IF(ISNA(VLOOKUP('W. VaR &amp; Peak Pos By Trader'!$A24,'Import Peak'!$A$3:CD$37,CD$1,FALSE())),0,VLOOKUP('W. VaR &amp; Peak Pos By Trader'!$A24,'Import Peak'!$A$3:CD$37,CD$1,FALSE()))</f>
        <v>-913987.4663</v>
      </c>
      <c r="CE17" s="107" t="n">
        <f aca="false">IF(ISNA(VLOOKUP('W. VaR &amp; Peak Pos By Trader'!$A24,'Import Peak'!$A$3:CE$37,CE$1,FALSE())),0,VLOOKUP('W. VaR &amp; Peak Pos By Trader'!$A24,'Import Peak'!$A$3:CE$37,CE$1,FALSE()))</f>
        <v>-850610.7576</v>
      </c>
      <c r="CF17" s="107" t="n">
        <f aca="false">IF(ISNA(VLOOKUP('W. VaR &amp; Peak Pos By Trader'!$A24,'Import Peak'!$A$3:CF$37,CF$1,FALSE())),0,VLOOKUP('W. VaR &amp; Peak Pos By Trader'!$A24,'Import Peak'!$A$3:CF$37,CF$1,FALSE()))</f>
        <v>-904864.8337</v>
      </c>
      <c r="CG17" s="107" t="n">
        <f aca="false">IF(ISNA(VLOOKUP('W. VaR &amp; Peak Pos By Trader'!$A24,'Import Peak'!$A$3:CG$37,CG$1,FALSE())),0,VLOOKUP('W. VaR &amp; Peak Pos By Trader'!$A24,'Import Peak'!$A$3:CG$37,CG$1,FALSE()))</f>
        <v>-871116.1808</v>
      </c>
      <c r="CH17" s="107" t="n">
        <f aca="false">IF(ISNA(VLOOKUP('W. VaR &amp; Peak Pos By Trader'!$A24,'Import Peak'!$A$3:CH$37,CH$1,FALSE())),0,VLOOKUP('W. VaR &amp; Peak Pos By Trader'!$A24,'Import Peak'!$A$3:CH$37,CH$1,FALSE()))</f>
        <v>-895595.4551</v>
      </c>
      <c r="CI17" s="107" t="n">
        <f aca="false">IF(ISNA(VLOOKUP('W. VaR &amp; Peak Pos By Trader'!$A24,'Import Peak'!$A$3:CI$37,CI$1,FALSE())),0,VLOOKUP('W. VaR &amp; Peak Pos By Trader'!$A24,'Import Peak'!$A$3:CI$37,CI$1,FALSE()))</f>
        <v>-862149.1016</v>
      </c>
      <c r="CJ17" s="107" t="n">
        <f aca="false">IF(ISNA(VLOOKUP('W. VaR &amp; Peak Pos By Trader'!$A24,'Import Peak'!$A$3:CJ$37,CJ$1,FALSE())),0,VLOOKUP('W. VaR &amp; Peak Pos By Trader'!$A24,'Import Peak'!$A$3:CJ$37,CJ$1,FALSE()))</f>
        <v>-886333.1993</v>
      </c>
      <c r="CK17" s="107" t="n">
        <f aca="false">IF(ISNA(VLOOKUP('W. VaR &amp; Peak Pos By Trader'!$A24,'Import Peak'!$A$3:CK$37,CK$1,FALSE())),0,VLOOKUP('W. VaR &amp; Peak Pos By Trader'!$A24,'Import Peak'!$A$3:CK$37,CK$1,FALSE()))</f>
        <v>-881629.4504</v>
      </c>
      <c r="CL17" s="107" t="n">
        <f aca="false">IF(ISNA(VLOOKUP('W. VaR &amp; Peak Pos By Trader'!$A24,'Import Peak'!$A$3:CL$37,CL$1,FALSE())),0,VLOOKUP('W. VaR &amp; Peak Pos By Trader'!$A24,'Import Peak'!$A$3:CL$37,CL$1,FALSE()))</f>
        <v>-848640.2216</v>
      </c>
      <c r="CM17" s="107" t="n">
        <f aca="false">IF(ISNA(VLOOKUP('W. VaR &amp; Peak Pos By Trader'!$A24,'Import Peak'!$A$3:CM$37,CM$1,FALSE())),0,VLOOKUP('W. VaR &amp; Peak Pos By Trader'!$A24,'Import Peak'!$A$3:CM$37,CM$1,FALSE()))</f>
        <v>-872381.2831</v>
      </c>
      <c r="CN17" s="107" t="n">
        <f aca="false">IF(ISNA(VLOOKUP('W. VaR &amp; Peak Pos By Trader'!$A24,'Import Peak'!$A$3:CN$37,CN$1,FALSE())),0,VLOOKUP('W. VaR &amp; Peak Pos By Trader'!$A24,'Import Peak'!$A$3:CN$37,CN$1,FALSE()))</f>
        <v>-839695.8417</v>
      </c>
      <c r="CO17" s="107" t="n">
        <f aca="false">IF(ISNA(VLOOKUP('W. VaR &amp; Peak Pos By Trader'!$A24,'Import Peak'!$A$3:CO$37,CO$1,FALSE())),0,VLOOKUP('W. VaR &amp; Peak Pos By Trader'!$A24,'Import Peak'!$A$3:CO$37,CO$1,FALSE()))</f>
        <v>-863144.6416</v>
      </c>
      <c r="CP17" s="107" t="n">
        <f aca="false">IF(ISNA(VLOOKUP('W. VaR &amp; Peak Pos By Trader'!$A24,'Import Peak'!$A$3:CP$37,CP$1,FALSE())),0,VLOOKUP('W. VaR &amp; Peak Pos By Trader'!$A24,'Import Peak'!$A$3:CP$37,CP$1,FALSE()))</f>
        <v>-858455.5792</v>
      </c>
      <c r="CQ17" s="107" t="n">
        <f aca="false">IF(ISNA(VLOOKUP('W. VaR &amp; Peak Pos By Trader'!$A24,'Import Peak'!$A$3:CQ$37,CQ$1,FALSE())),0,VLOOKUP('W. VaR &amp; Peak Pos By Trader'!$A24,'Import Peak'!$A$3:CQ$37,CQ$1,FALSE()))</f>
        <v>-771147.2415</v>
      </c>
      <c r="CR17" s="107" t="n">
        <f aca="false">IF(ISNA(VLOOKUP('W. VaR &amp; Peak Pos By Trader'!$A24,'Import Peak'!$A$3:CR$37,CR$1,FALSE())),0,VLOOKUP('W. VaR &amp; Peak Pos By Trader'!$A24,'Import Peak'!$A$3:CR$37,CR$1,FALSE()))</f>
        <v>-849541.4847</v>
      </c>
      <c r="CS17" s="107" t="n">
        <f aca="false">IF(ISNA(VLOOKUP('W. VaR &amp; Peak Pos By Trader'!$A24,'Import Peak'!$A$3:CS$37,CS$1,FALSE())),0,VLOOKUP('W. VaR &amp; Peak Pos By Trader'!$A24,'Import Peak'!$A$3:CS$37,CS$1,FALSE()))</f>
        <v>-817609.9456</v>
      </c>
      <c r="CT17" s="107" t="n">
        <f aca="false">IF(ISNA(VLOOKUP('W. VaR &amp; Peak Pos By Trader'!$A24,'Import Peak'!$A$3:CT$37,CT$1,FALSE())),0,VLOOKUP('W. VaR &amp; Peak Pos By Trader'!$A24,'Import Peak'!$A$3:CT$37,CT$1,FALSE()))</f>
        <v>-840340.7112</v>
      </c>
      <c r="CU17" s="107" t="n">
        <f aca="false">IF(ISNA(VLOOKUP('W. VaR &amp; Peak Pos By Trader'!$A24,'Import Peak'!$A$3:CU$37,CU$1,FALSE())),0,VLOOKUP('W. VaR &amp; Peak Pos By Trader'!$A24,'Import Peak'!$A$3:CU$37,CU$1,FALSE()))</f>
        <v>-808714.3263</v>
      </c>
      <c r="CV17" s="107" t="n">
        <f aca="false">IF(ISNA(VLOOKUP('W. VaR &amp; Peak Pos By Trader'!$A24,'Import Peak'!$A$3:CV$37,CV$1,FALSE())),0,VLOOKUP('W. VaR &amp; Peak Pos By Trader'!$A24,'Import Peak'!$A$3:CV$37,CV$1,FALSE()))</f>
        <v>-831157.3304</v>
      </c>
      <c r="CW17" s="107" t="n">
        <f aca="false">IF(ISNA(VLOOKUP('W. VaR &amp; Peak Pos By Trader'!$A24,'Import Peak'!$A$3:CW$37,CW$1,FALSE())),0,VLOOKUP('W. VaR &amp; Peak Pos By Trader'!$A24,'Import Peak'!$A$3:CW$37,CW$1,FALSE()))</f>
        <v>-826497.5575</v>
      </c>
      <c r="CX17" s="107" t="n">
        <f aca="false">IF(ISNA(VLOOKUP('W. VaR &amp; Peak Pos By Trader'!$A24,'Import Peak'!$A$3:CX$37,CX$1,FALSE())),0,VLOOKUP('W. VaR &amp; Peak Pos By Trader'!$A24,'Import Peak'!$A$3:CX$37,CX$1,FALSE()))</f>
        <v>-795331.8495</v>
      </c>
      <c r="CY17" s="107" t="n">
        <f aca="false">IF(ISNA(VLOOKUP('W. VaR &amp; Peak Pos By Trader'!$A24,'Import Peak'!$A$3:CY$37,CY$1,FALSE())),0,VLOOKUP('W. VaR &amp; Peak Pos By Trader'!$A24,'Import Peak'!$A$3:CY$37,CY$1,FALSE()))</f>
        <v>-817343.4944</v>
      </c>
      <c r="CZ17" s="107" t="n">
        <f aca="false">IF(ISNA(VLOOKUP('W. VaR &amp; Peak Pos By Trader'!$A24,'Import Peak'!$A$3:CZ$37,CZ$1,FALSE())),0,VLOOKUP('W. VaR &amp; Peak Pos By Trader'!$A24,'Import Peak'!$A$3:CZ$37,CZ$1,FALSE()))</f>
        <v>-786483.436</v>
      </c>
      <c r="DA17" s="107" t="n">
        <f aca="false">IF(ISNA(VLOOKUP('W. VaR &amp; Peak Pos By Trader'!$A24,'Import Peak'!$A$3:DA$37,DA$1,FALSE())),0,VLOOKUP('W. VaR &amp; Peak Pos By Trader'!$A24,'Import Peak'!$A$3:DA$37,DA$1,FALSE()))</f>
        <v>-808210.8815</v>
      </c>
      <c r="DB17" s="107" t="n">
        <f aca="false">IF(ISNA(VLOOKUP('W. VaR &amp; Peak Pos By Trader'!$A24,'Import Peak'!$A$3:DB$37,DB$1,FALSE())),0,VLOOKUP('W. VaR &amp; Peak Pos By Trader'!$A24,'Import Peak'!$A$3:DB$37,DB$1,FALSE()))</f>
        <v>-803578.4425</v>
      </c>
      <c r="DC17" s="107" t="n">
        <f aca="false">IF(ISNA(VLOOKUP('W. VaR &amp; Peak Pos By Trader'!$A24,'Import Peak'!$A$3:DC$37,DC$1,FALSE())),0,VLOOKUP('W. VaR &amp; Peak Pos By Trader'!$A24,'Import Peak'!$A$3:DC$37,DC$1,FALSE()))</f>
        <v>-721634.2041</v>
      </c>
      <c r="DD17" s="107" t="n">
        <f aca="false">IF(ISNA(VLOOKUP('W. VaR &amp; Peak Pos By Trader'!$A24,'Import Peak'!$A$3:DD$37,DD$1,FALSE())),0,VLOOKUP('W. VaR &amp; Peak Pos By Trader'!$A24,'Import Peak'!$A$3:DD$37,DD$1,FALSE()))</f>
        <v>-794779.0272</v>
      </c>
      <c r="DE17" s="107" t="n">
        <f aca="false">IF(ISNA(VLOOKUP('W. VaR &amp; Peak Pos By Trader'!$A24,'Import Peak'!$A$3:DE$37,DE$1,FALSE())),0,VLOOKUP('W. VaR &amp; Peak Pos By Trader'!$A24,'Import Peak'!$A$3:DE$37,DE$1,FALSE()))</f>
        <v>-764675.8096</v>
      </c>
      <c r="DF17" s="107" t="n">
        <f aca="false">IF(ISNA(VLOOKUP('W. VaR &amp; Peak Pos By Trader'!$A24,'Import Peak'!$A$3:DF$37,DF$1,FALSE())),0,VLOOKUP('W. VaR &amp; Peak Pos By Trader'!$A24,'Import Peak'!$A$3:DF$37,DF$1,FALSE()))</f>
        <v>-785706.2287</v>
      </c>
      <c r="DG17" s="107" t="n">
        <f aca="false">IF(ISNA(VLOOKUP('W. VaR &amp; Peak Pos By Trader'!$A24,'Import Peak'!$A$3:DG$37,DG$1,FALSE())),0,VLOOKUP('W. VaR &amp; Peak Pos By Trader'!$A24,'Import Peak'!$A$3:DG$37,DG$1,FALSE()))</f>
        <v>-755908.6871</v>
      </c>
      <c r="DH17" s="107" t="n">
        <f aca="false">IF(ISNA(VLOOKUP('W. VaR &amp; Peak Pos By Trader'!$A24,'Import Peak'!$A$3:DH$37,DH$1,FALSE())),0,VLOOKUP('W. VaR &amp; Peak Pos By Trader'!$A24,'Import Peak'!$A$3:DH$37,DH$1,FALSE()))</f>
        <v>-776660.2416</v>
      </c>
      <c r="DI17" s="107" t="n">
        <f aca="false">IF(ISNA(VLOOKUP('W. VaR &amp; Peak Pos By Trader'!$A24,'Import Peak'!$A$3:DI$37,DI$1,FALSE())),0,VLOOKUP('W. VaR &amp; Peak Pos By Trader'!$A24,'Import Peak'!$A$3:DI$37,DI$1,FALSE()))</f>
        <v>-772073.8535</v>
      </c>
      <c r="DJ17" s="107" t="n">
        <f aca="false">IF(ISNA(VLOOKUP('W. VaR &amp; Peak Pos By Trader'!$A24,'Import Peak'!$A$3:DJ$37,DJ$1,FALSE())),0,VLOOKUP('W. VaR &amp; Peak Pos By Trader'!$A24,'Import Peak'!$A$3:DJ$37,DJ$1,FALSE()))</f>
        <v>-742737.0639</v>
      </c>
      <c r="DK17" s="107" t="n">
        <f aca="false">IF(ISNA(VLOOKUP('W. VaR &amp; Peak Pos By Trader'!$A24,'Import Peak'!$A$3:DK$37,DK$1,FALSE())),0,VLOOKUP('W. VaR &amp; Peak Pos By Trader'!$A24,'Import Peak'!$A$3:DK$37,DK$1,FALSE()))</f>
        <v>-763071.1063</v>
      </c>
      <c r="DL17" s="107" t="n">
        <f aca="false">IF(ISNA(VLOOKUP('W. VaR &amp; Peak Pos By Trader'!$A24,'Import Peak'!$A$3:DL$37,DL$1,FALSE())),0,VLOOKUP('W. VaR &amp; Peak Pos By Trader'!$A24,'Import Peak'!$A$3:DL$37,DL$1,FALSE()))</f>
        <v>-734039.5489</v>
      </c>
      <c r="DM17" s="107" t="n">
        <f aca="false">IF(ISNA(VLOOKUP('W. VaR &amp; Peak Pos By Trader'!$A24,'Import Peak'!$A$3:DM$37,DM$1,FALSE())),0,VLOOKUP('W. VaR &amp; Peak Pos By Trader'!$A24,'Import Peak'!$A$3:DM$37,DM$1,FALSE()))</f>
        <v>-754098.848</v>
      </c>
      <c r="DN17" s="107" t="n">
        <f aca="false">IF(ISNA(VLOOKUP('W. VaR &amp; Peak Pos By Trader'!$A24,'Import Peak'!$A$3:DN$37,DN$1,FALSE())),0,VLOOKUP('W. VaR &amp; Peak Pos By Trader'!$A24,'Import Peak'!$A$3:DN$37,DN$1,FALSE()))</f>
        <v>0</v>
      </c>
      <c r="DO17" s="107" t="n">
        <f aca="false">IF(ISNA(VLOOKUP('W. VaR &amp; Peak Pos By Trader'!$A24,'Import Peak'!$A$3:DO$37,DO$1,FALSE())),0,VLOOKUP('W. VaR &amp; Peak Pos By Trader'!$A24,'Import Peak'!$A$3:DO$37,DO$1,FALSE()))</f>
        <v>0</v>
      </c>
      <c r="DP17" s="107" t="n">
        <f aca="false">IF(ISNA(VLOOKUP('W. VaR &amp; Peak Pos By Trader'!$A24,'Import Peak'!$A$3:DP$37,DP$1,FALSE())),0,VLOOKUP('W. VaR &amp; Peak Pos By Trader'!$A24,'Import Peak'!$A$3:DP$37,DP$1,FALSE()))</f>
        <v>0</v>
      </c>
      <c r="DQ17" s="107" t="n">
        <f aca="false">IF(ISNA(VLOOKUP('W. VaR &amp; Peak Pos By Trader'!$A24,'Import Peak'!$A$3:DQ$37,DQ$1,FALSE())),0,VLOOKUP('W. VaR &amp; Peak Pos By Trader'!$A24,'Import Peak'!$A$3:DQ$37,DQ$1,FALSE()))</f>
        <v>0</v>
      </c>
      <c r="DR17" s="107" t="n">
        <f aca="false">IF(ISNA(VLOOKUP('W. VaR &amp; Peak Pos By Trader'!$A24,'Import Peak'!$A$3:DR$37,DR$1,FALSE())),0,VLOOKUP('W. VaR &amp; Peak Pos By Trader'!$A24,'Import Peak'!$A$3:DR$37,DR$1,FALSE()))</f>
        <v>0</v>
      </c>
      <c r="DS17" s="107" t="n">
        <f aca="false">IF(ISNA(VLOOKUP('W. VaR &amp; Peak Pos By Trader'!$A24,'Import Peak'!$A$3:DS$37,DS$1,FALSE())),0,VLOOKUP('W. VaR &amp; Peak Pos By Trader'!$A24,'Import Peak'!$A$3:DS$37,DS$1,FALSE()))</f>
        <v>0</v>
      </c>
      <c r="DT17" s="107" t="n">
        <f aca="false">IF(ISNA(VLOOKUP('W. VaR &amp; Peak Pos By Trader'!$A24,'Import Peak'!$A$3:DT$37,DT$1,FALSE())),0,VLOOKUP('W. VaR &amp; Peak Pos By Trader'!$A24,'Import Peak'!$A$3:DT$37,DT$1,FALSE()))</f>
        <v>0</v>
      </c>
      <c r="DU17" s="107" t="n">
        <f aca="false">IF(ISNA(VLOOKUP('W. VaR &amp; Peak Pos By Trader'!$A24,'Import Peak'!$A$3:DU$37,DU$1,FALSE())),0,VLOOKUP('W. VaR &amp; Peak Pos By Trader'!$A24,'Import Peak'!$A$3:DU$37,DU$1,FALSE()))</f>
        <v>0</v>
      </c>
      <c r="DV17" s="107" t="n">
        <f aca="false">IF(ISNA(VLOOKUP('W. VaR &amp; Peak Pos By Trader'!$A24,'Import Peak'!$A$3:DV$37,DV$1,FALSE())),0,VLOOKUP('W. VaR &amp; Peak Pos By Trader'!$A24,'Import Peak'!$A$3:DV$37,DV$1,FALSE()))</f>
        <v>0</v>
      </c>
      <c r="DW17" s="107" t="n">
        <f aca="false">IF(ISNA(VLOOKUP('W. VaR &amp; Peak Pos By Trader'!$A24,'Import Peak'!$A$3:DW$37,DW$1,FALSE())),0,VLOOKUP('W. VaR &amp; Peak Pos By Trader'!$A24,'Import Peak'!$A$3:DW$37,DW$1,FALSE()))</f>
        <v>0</v>
      </c>
      <c r="DX17" s="107" t="n">
        <f aca="false">IF(ISNA(VLOOKUP('W. VaR &amp; Peak Pos By Trader'!$A24,'Import Peak'!$A$3:DX$37,DX$1,FALSE())),0,VLOOKUP('W. VaR &amp; Peak Pos By Trader'!$A24,'Import Peak'!$A$3:DX$37,DX$1,FALSE()))</f>
        <v>0</v>
      </c>
      <c r="DY17" s="107" t="n">
        <f aca="false">IF(ISNA(VLOOKUP('W. VaR &amp; Peak Pos By Trader'!$A24,'Import Peak'!$A$3:DY$37,DY$1,FALSE())),0,VLOOKUP('W. VaR &amp; Peak Pos By Trader'!$A24,'Import Peak'!$A$3:DY$37,DY$1,FALSE()))</f>
        <v>0</v>
      </c>
      <c r="DZ17" s="107" t="n">
        <f aca="false">IF(ISNA(VLOOKUP('W. VaR &amp; Peak Pos By Trader'!$A24,'Import Peak'!$A$3:DZ$37,DZ$1,FALSE())),0,VLOOKUP('W. VaR &amp; Peak Pos By Trader'!$A24,'Import Peak'!$A$3:DZ$37,DZ$1,FALSE()))</f>
        <v>0</v>
      </c>
      <c r="EA17" s="107" t="n">
        <f aca="false">IF(ISNA(VLOOKUP('W. VaR &amp; Peak Pos By Trader'!$A24,'Import Peak'!$A$3:EA$37,EA$1,FALSE())),0,VLOOKUP('W. VaR &amp; Peak Pos By Trader'!$A24,'Import Peak'!$A$3:EA$37,EA$1,FALSE()))</f>
        <v>0</v>
      </c>
      <c r="EB17" s="107" t="n">
        <f aca="false">IF(ISNA(VLOOKUP('W. VaR &amp; Peak Pos By Trader'!$A24,'Import Peak'!$A$3:EB$37,EB$1,FALSE())),0,VLOOKUP('W. VaR &amp; Peak Pos By Trader'!$A24,'Import Peak'!$A$3:EB$37,EB$1,FALSE()))</f>
        <v>0</v>
      </c>
      <c r="EC17" s="107" t="n">
        <f aca="false">IF(ISNA(VLOOKUP('W. VaR &amp; Peak Pos By Trader'!$A24,'Import Peak'!$A$3:EC$37,EC$1,FALSE())),0,VLOOKUP('W. VaR &amp; Peak Pos By Trader'!$A24,'Import Peak'!$A$3:EC$37,EC$1,FALSE()))</f>
        <v>0</v>
      </c>
      <c r="ED17" s="107" t="n">
        <f aca="false">IF(ISNA(VLOOKUP('W. VaR &amp; Peak Pos By Trader'!$A24,'Import Peak'!$A$3:ED$37,ED$1,FALSE())),0,VLOOKUP('W. VaR &amp; Peak Pos By Trader'!$A24,'Import Peak'!$A$3:ED$37,ED$1,FALSE()))</f>
        <v>0</v>
      </c>
      <c r="EE17" s="107" t="n">
        <f aca="false">IF(ISNA(VLOOKUP('W. VaR &amp; Peak Pos By Trader'!$A24,'Import Peak'!$A$3:EE$37,EE$1,FALSE())),0,VLOOKUP('W. VaR &amp; Peak Pos By Trader'!$A24,'Import Peak'!$A$3:EE$37,EE$1,FALSE()))</f>
        <v>0</v>
      </c>
      <c r="EF17" s="107" t="n">
        <f aca="false">IF(ISNA(VLOOKUP('W. VaR &amp; Peak Pos By Trader'!$A24,'Import Peak'!$A$3:EF$37,EF$1,FALSE())),0,VLOOKUP('W. VaR &amp; Peak Pos By Trader'!$A24,'Import Peak'!$A$3:EF$37,EF$1,FALSE()))</f>
        <v>0</v>
      </c>
      <c r="EG17" s="107" t="n">
        <f aca="false">IF(ISNA(VLOOKUP('W. VaR &amp; Peak Pos By Trader'!$A24,'Import Peak'!$A$3:EG$37,EG$1,FALSE())),0,VLOOKUP('W. VaR &amp; Peak Pos By Trader'!$A24,'Import Peak'!$A$3:EG$37,EG$1,FALSE()))</f>
        <v>0</v>
      </c>
      <c r="EH17" s="107" t="n">
        <f aca="false">IF(ISNA(VLOOKUP('W. VaR &amp; Peak Pos By Trader'!$A24,'Import Peak'!$A$3:EH$37,EH$1,FALSE())),0,VLOOKUP('W. VaR &amp; Peak Pos By Trader'!$A24,'Import Peak'!$A$3:EH$37,EH$1,FALSE()))</f>
        <v>0</v>
      </c>
      <c r="EI17" s="107" t="n">
        <f aca="false">IF(ISNA(VLOOKUP('W. VaR &amp; Peak Pos By Trader'!$A24,'Import Peak'!$A$3:EI$37,EI$1,FALSE())),0,VLOOKUP('W. VaR &amp; Peak Pos By Trader'!$A24,'Import Peak'!$A$3:EI$37,EI$1,FALSE()))</f>
        <v>0</v>
      </c>
      <c r="EJ17" s="107" t="n">
        <f aca="false">IF(ISNA(VLOOKUP('W. VaR &amp; Peak Pos By Trader'!$A24,'Import Peak'!$A$3:EJ$37,EJ$1,FALSE())),0,VLOOKUP('W. VaR &amp; Peak Pos By Trader'!$A24,'Import Peak'!$A$3:EJ$37,EJ$1,FALSE()))</f>
        <v>0</v>
      </c>
      <c r="EK17" s="107" t="n">
        <f aca="false">IF(ISNA(VLOOKUP('W. VaR &amp; Peak Pos By Trader'!$A24,'Import Peak'!$A$3:EK$37,EK$1,FALSE())),0,VLOOKUP('W. VaR &amp; Peak Pos By Trader'!$A24,'Import Peak'!$A$3:EK$37,EK$1,FALSE()))</f>
        <v>0</v>
      </c>
      <c r="EL17" s="107" t="n">
        <f aca="false">IF(ISNA(VLOOKUP('W. VaR &amp; Peak Pos By Trader'!$A24,'Import Peak'!$A$3:EL$37,EL$1,FALSE())),0,VLOOKUP('W. VaR &amp; Peak Pos By Trader'!$A24,'Import Peak'!$A$3:EL$37,EL$1,FALSE()))</f>
        <v>0</v>
      </c>
      <c r="EM17" s="107" t="n">
        <f aca="false">IF(ISNA(VLOOKUP('W. VaR &amp; Peak Pos By Trader'!$A24,'Import Peak'!$A$3:EM$37,EM$1,FALSE())),0,VLOOKUP('W. VaR &amp; Peak Pos By Trader'!$A24,'Import Peak'!$A$3:EM$37,EM$1,FALSE()))</f>
        <v>0</v>
      </c>
      <c r="EN17" s="107" t="n">
        <f aca="false">IF(ISNA(VLOOKUP('W. VaR &amp; Peak Pos By Trader'!$A24,'Import Peak'!$A$3:EN$37,EN$1,FALSE())),0,VLOOKUP('W. VaR &amp; Peak Pos By Trader'!$A24,'Import Peak'!$A$3:EN$37,EN$1,FALSE()))</f>
        <v>0</v>
      </c>
      <c r="EO17" s="107" t="n">
        <f aca="false">IF(ISNA(VLOOKUP('W. VaR &amp; Peak Pos By Trader'!$A24,'Import Peak'!$A$3:EO$37,EO$1,FALSE())),0,VLOOKUP('W. VaR &amp; Peak Pos By Trader'!$A24,'Import Peak'!$A$3:EO$37,EO$1,FALSE()))</f>
        <v>0</v>
      </c>
      <c r="EP17" s="107" t="n">
        <f aca="false">IF(ISNA(VLOOKUP('W. VaR &amp; Peak Pos By Trader'!$A24,'Import Peak'!$A$3:EP$37,EP$1,FALSE())),0,VLOOKUP('W. VaR &amp; Peak Pos By Trader'!$A24,'Import Peak'!$A$3:EP$37,EP$1,FALSE()))</f>
        <v>0</v>
      </c>
      <c r="EQ17" s="107" t="n">
        <f aca="false">IF(ISNA(VLOOKUP('W. VaR &amp; Peak Pos By Trader'!$A24,'Import Peak'!$A$3:EQ$37,EQ$1,FALSE())),0,VLOOKUP('W. VaR &amp; Peak Pos By Trader'!$A24,'Import Peak'!$A$3:EQ$37,EQ$1,FALSE()))</f>
        <v>0</v>
      </c>
      <c r="ER17" s="107" t="n">
        <f aca="false">IF(ISNA(VLOOKUP('W. VaR &amp; Peak Pos By Trader'!$A24,'Import Peak'!$A$3:ER$37,ER$1,FALSE())),0,VLOOKUP('W. VaR &amp; Peak Pos By Trader'!$A24,'Import Peak'!$A$3:ER$37,ER$1,FALSE()))</f>
        <v>0</v>
      </c>
      <c r="ES17" s="107" t="n">
        <f aca="false">IF(ISNA(VLOOKUP('W. VaR &amp; Peak Pos By Trader'!$A24,'Import Peak'!$A$3:ES$37,ES$1,FALSE())),0,VLOOKUP('W. VaR &amp; Peak Pos By Trader'!$A24,'Import Peak'!$A$3:ES$37,ES$1,FALSE()))</f>
        <v>0</v>
      </c>
      <c r="ET17" s="107" t="n">
        <f aca="false">IF(ISNA(VLOOKUP('W. VaR &amp; Peak Pos By Trader'!$A24,'Import Peak'!$A$3:ET$37,ET$1,FALSE())),0,VLOOKUP('W. VaR &amp; Peak Pos By Trader'!$A24,'Import Peak'!$A$3:ET$37,ET$1,FALSE()))</f>
        <v>0</v>
      </c>
      <c r="EU17" s="107" t="n">
        <f aca="false">IF(ISNA(VLOOKUP('W. VaR &amp; Peak Pos By Trader'!$A24,'Import Peak'!$A$3:EU$37,EU$1,FALSE())),0,VLOOKUP('W. VaR &amp; Peak Pos By Trader'!$A24,'Import Peak'!$A$3:EU$37,EU$1,FALSE()))</f>
        <v>0</v>
      </c>
      <c r="EV17" s="107" t="n">
        <f aca="false">IF(ISNA(VLOOKUP('W. VaR &amp; Peak Pos By Trader'!$A24,'Import Peak'!$A$3:EV$37,EV$1,FALSE())),0,VLOOKUP('W. VaR &amp; Peak Pos By Trader'!$A24,'Import Peak'!$A$3:EV$37,EV$1,FALSE()))</f>
        <v>0</v>
      </c>
      <c r="EW17" s="107" t="n">
        <f aca="false">IF(ISNA(VLOOKUP('W. VaR &amp; Peak Pos By Trader'!$A24,'Import Peak'!$A$3:EW$37,EW$1,FALSE())),0,VLOOKUP('W. VaR &amp; Peak Pos By Trader'!$A24,'Import Peak'!$A$3:EW$37,EW$1,FALSE()))</f>
        <v>0</v>
      </c>
      <c r="EX17" s="107" t="n">
        <f aca="false">IF(ISNA(VLOOKUP('W. VaR &amp; Peak Pos By Trader'!$A24,'Import Peak'!$A$3:EX$37,EX$1,FALSE())),0,VLOOKUP('W. VaR &amp; Peak Pos By Trader'!$A24,'Import Peak'!$A$3:EX$37,EX$1,FALSE()))</f>
        <v>0</v>
      </c>
      <c r="EY17" s="107" t="n">
        <f aca="false">IF(ISNA(VLOOKUP('W. VaR &amp; Peak Pos By Trader'!$A24,'Import Peak'!$A$3:EY$37,EY$1,FALSE())),0,VLOOKUP('W. VaR &amp; Peak Pos By Trader'!$A24,'Import Peak'!$A$3:EY$37,EY$1,FALSE()))</f>
        <v>0</v>
      </c>
      <c r="EZ17" s="107" t="n">
        <f aca="false">IF(ISNA(VLOOKUP('W. VaR &amp; Peak Pos By Trader'!$A24,'Import Peak'!$A$3:EZ$37,EZ$1,FALSE())),0,VLOOKUP('W. VaR &amp; Peak Pos By Trader'!$A24,'Import Peak'!$A$3:EZ$37,EZ$1,FALSE()))</f>
        <v>0</v>
      </c>
      <c r="FA17" s="107" t="n">
        <f aca="false">IF(ISNA(VLOOKUP('W. VaR &amp; Peak Pos By Trader'!$A24,'Import Peak'!$A$3:FA$37,FA$1,FALSE())),0,VLOOKUP('W. VaR &amp; Peak Pos By Trader'!$A24,'Import Peak'!$A$3:FA$37,FA$1,FALSE()))</f>
        <v>0</v>
      </c>
      <c r="FB17" s="107" t="n">
        <f aca="false">IF(ISNA(VLOOKUP('W. VaR &amp; Peak Pos By Trader'!$A24,'Import Peak'!$A$3:FB$37,FB$1,FALSE())),0,VLOOKUP('W. VaR &amp; Peak Pos By Trader'!$A24,'Import Peak'!$A$3:FB$37,FB$1,FALSE()))</f>
        <v>0</v>
      </c>
      <c r="FC17" s="107" t="n">
        <f aca="false">IF(ISNA(VLOOKUP('W. VaR &amp; Peak Pos By Trader'!$A24,'Import Peak'!$A$3:FC$37,FC$1,FALSE())),0,VLOOKUP('W. VaR &amp; Peak Pos By Trader'!$A24,'Import Peak'!$A$3:FC$37,FC$1,FALSE()))</f>
        <v>0</v>
      </c>
      <c r="FD17" s="107" t="n">
        <f aca="false">IF(ISNA(VLOOKUP('W. VaR &amp; Peak Pos By Trader'!$A24,'Import Peak'!$A$3:FD$37,FD$1,FALSE())),0,VLOOKUP('W. VaR &amp; Peak Pos By Trader'!$A24,'Import Peak'!$A$3:FD$37,FD$1,FALSE()))</f>
        <v>0</v>
      </c>
      <c r="FE17" s="107" t="n">
        <f aca="false">IF(ISNA(VLOOKUP('W. VaR &amp; Peak Pos By Trader'!$A24,'Import Peak'!$A$3:FE$37,FE$1,FALSE())),0,VLOOKUP('W. VaR &amp; Peak Pos By Trader'!$A24,'Import Peak'!$A$3:FE$37,FE$1,FALSE()))</f>
        <v>0</v>
      </c>
      <c r="FF17" s="107" t="n">
        <f aca="false">IF(ISNA(VLOOKUP('W. VaR &amp; Peak Pos By Trader'!$A24,'Import Peak'!$A$3:FF$37,FF$1,FALSE())),0,VLOOKUP('W. VaR &amp; Peak Pos By Trader'!$A24,'Import Peak'!$A$3:FF$37,FF$1,FALSE()))</f>
        <v>0</v>
      </c>
      <c r="FG17" s="107" t="n">
        <f aca="false">IF(ISNA(VLOOKUP('W. VaR &amp; Peak Pos By Trader'!$A24,'Import Peak'!$A$3:FG$37,FG$1,FALSE())),0,VLOOKUP('W. VaR &amp; Peak Pos By Trader'!$A24,'Import Peak'!$A$3:FG$37,FG$1,FALSE()))</f>
        <v>0</v>
      </c>
      <c r="FH17" s="107" t="n">
        <f aca="false">IF(ISNA(VLOOKUP('W. VaR &amp; Peak Pos By Trader'!$A24,'Import Peak'!$A$3:FH$37,FH$1,FALSE())),0,VLOOKUP('W. VaR &amp; Peak Pos By Trader'!$A24,'Import Peak'!$A$3:FH$37,FH$1,FALSE()))</f>
        <v>0</v>
      </c>
      <c r="FI17" s="107" t="n">
        <f aca="false">IF(ISNA(VLOOKUP('W. VaR &amp; Peak Pos By Trader'!$A24,'Import Peak'!$A$3:FI$37,FI$1,FALSE())),0,VLOOKUP('W. VaR &amp; Peak Pos By Trader'!$A24,'Import Peak'!$A$3:FI$37,FI$1,FALSE()))</f>
        <v>0</v>
      </c>
      <c r="FJ17" s="107" t="n">
        <f aca="false">IF(ISNA(VLOOKUP('W. VaR &amp; Peak Pos By Trader'!$A24,'Import Peak'!$A$3:FJ$37,FJ$1,FALSE())),0,VLOOKUP('W. VaR &amp; Peak Pos By Trader'!$A24,'Import Peak'!$A$3:FJ$37,FJ$1,FALSE()))</f>
        <v>0</v>
      </c>
      <c r="FK17" s="107" t="n">
        <f aca="false">IF(ISNA(VLOOKUP('W. VaR &amp; Peak Pos By Trader'!$A24,'Import Peak'!$A$3:FK$37,FK$1,FALSE())),0,VLOOKUP('W. VaR &amp; Peak Pos By Trader'!$A24,'Import Peak'!$A$3:FK$37,FK$1,FALSE()))</f>
        <v>0</v>
      </c>
      <c r="FL17" s="107" t="n">
        <f aca="false">IF(ISNA(VLOOKUP('W. VaR &amp; Peak Pos By Trader'!$A24,'Import Peak'!$A$3:FL$37,FL$1,FALSE())),0,VLOOKUP('W. VaR &amp; Peak Pos By Trader'!$A24,'Import Peak'!$A$3:FL$37,FL$1,FALSE()))</f>
        <v>0</v>
      </c>
      <c r="FM17" s="107" t="n">
        <f aca="false">IF(ISNA(VLOOKUP('W. VaR &amp; Peak Pos By Trader'!$A24,'Import Peak'!$A$3:FM$37,FM$1,FALSE())),0,VLOOKUP('W. VaR &amp; Peak Pos By Trader'!$A24,'Import Peak'!$A$3:FM$37,FM$1,FALSE()))</f>
        <v>0</v>
      </c>
      <c r="FN17" s="107" t="n">
        <f aca="false">IF(ISNA(VLOOKUP('W. VaR &amp; Peak Pos By Trader'!$A24,'Import Peak'!$A$3:FN$37,FN$1,FALSE())),0,VLOOKUP('W. VaR &amp; Peak Pos By Trader'!$A24,'Import Peak'!$A$3:FN$37,FN$1,FALSE()))</f>
        <v>0</v>
      </c>
      <c r="FO17" s="107" t="n">
        <f aca="false">IF(ISNA(VLOOKUP('W. VaR &amp; Peak Pos By Trader'!$A24,'Import Peak'!$A$3:FO$37,FO$1,FALSE())),0,VLOOKUP('W. VaR &amp; Peak Pos By Trader'!$A24,'Import Peak'!$A$3:FO$37,FO$1,FALSE()))</f>
        <v>0</v>
      </c>
      <c r="FP17" s="107" t="n">
        <f aca="false">IF(ISNA(VLOOKUP('W. VaR &amp; Peak Pos By Trader'!$A24,'Import Peak'!$A$3:FP$37,FP$1,FALSE())),0,VLOOKUP('W. VaR &amp; Peak Pos By Trader'!$A24,'Import Peak'!$A$3:FP$37,FP$1,FALSE()))</f>
        <v>0</v>
      </c>
      <c r="FQ17" s="107" t="n">
        <f aca="false">IF(ISNA(VLOOKUP('W. VaR &amp; Peak Pos By Trader'!$A24,'Import Peak'!$A$3:FQ$37,FQ$1,FALSE())),0,VLOOKUP('W. VaR &amp; Peak Pos By Trader'!$A24,'Import Peak'!$A$3:FQ$37,FQ$1,FALSE()))</f>
        <v>0</v>
      </c>
      <c r="FR17" s="107" t="n">
        <f aca="false">IF(ISNA(VLOOKUP('W. VaR &amp; Peak Pos By Trader'!$A24,'Import Peak'!$A$3:FR$37,FR$1,FALSE())),0,VLOOKUP('W. VaR &amp; Peak Pos By Trader'!$A24,'Import Peak'!$A$3:FR$37,FR$1,FALSE()))</f>
        <v>0</v>
      </c>
      <c r="FS17" s="107" t="n">
        <f aca="false">IF(ISNA(VLOOKUP('W. VaR &amp; Peak Pos By Trader'!$A24,'Import Peak'!$A$3:FS$37,FS$1,FALSE())),0,VLOOKUP('W. VaR &amp; Peak Pos By Trader'!$A24,'Import Peak'!$A$3:FS$37,FS$1,FALSE()))</f>
        <v>0</v>
      </c>
      <c r="FT17" s="107" t="n">
        <f aca="false">IF(ISNA(VLOOKUP('W. VaR &amp; Peak Pos By Trader'!$A24,'Import Peak'!$A$3:FT$37,FT$1,FALSE())),0,VLOOKUP('W. VaR &amp; Peak Pos By Trader'!$A24,'Import Peak'!$A$3:FT$37,FT$1,FALSE()))</f>
        <v>0</v>
      </c>
      <c r="FU17" s="107" t="n">
        <f aca="false">IF(ISNA(VLOOKUP('W. VaR &amp; Peak Pos By Trader'!$A24,'Import Peak'!$A$3:FU$37,FU$1,FALSE())),0,VLOOKUP('W. VaR &amp; Peak Pos By Trader'!$A24,'Import Peak'!$A$3:FU$37,FU$1,FALSE()))</f>
        <v>0</v>
      </c>
      <c r="FV17" s="0" t="n">
        <f aca="false">IF(ISNA(VLOOKUP('W. VaR &amp; Peak Pos By Trader'!$A24,'Import Peak'!$A$3:FV$37,FV$1,FALSE())),0,VLOOKUP('W. VaR &amp; Peak Pos By Trader'!$A24,'Import Peak'!$A$3:FV$37,FV$1,FALSE()))</f>
        <v>0</v>
      </c>
      <c r="FW17" s="0" t="n">
        <f aca="false">IF(ISNA(VLOOKUP('W. VaR &amp; Peak Pos By Trader'!$A24,'Import Peak'!$A$3:FW$37,FW$1,FALSE())),0,VLOOKUP('W. VaR &amp; Peak Pos By Trader'!$A24,'Import Peak'!$A$3:FW$37,FW$1,FALSE()))</f>
        <v>0</v>
      </c>
      <c r="FX17" s="0" t="n">
        <f aca="false">IF(ISNA(VLOOKUP('W. VaR &amp; Peak Pos By Trader'!$A24,'Import Peak'!$A$3:FX$37,FX$1,FALSE())),0,VLOOKUP('W. VaR &amp; Peak Pos By Trader'!$A24,'Import Peak'!$A$3:FX$37,FX$1,FALSE()))</f>
        <v>0</v>
      </c>
      <c r="FY17" s="0" t="n">
        <f aca="false">IF(ISNA(VLOOKUP('W. VaR &amp; Peak Pos By Trader'!$A24,'Import Peak'!$A$3:FY$37,FY$1,FALSE())),0,VLOOKUP('W. VaR &amp; Peak Pos By Trader'!$A24,'Import Peak'!$A$3:FY$37,FY$1,FALSE()))</f>
        <v>0</v>
      </c>
      <c r="FZ17" s="0" t="n">
        <f aca="false">IF(ISNA(VLOOKUP('W. VaR &amp; Peak Pos By Trader'!$A24,'Import Peak'!$A$3:FZ$37,FZ$1,FALSE())),0,VLOOKUP('W. VaR &amp; Peak Pos By Trader'!$A24,'Import Peak'!$A$3:FZ$37,FZ$1,FALSE()))</f>
        <v>0</v>
      </c>
      <c r="GA17" s="0" t="n">
        <f aca="false">IF(ISNA(VLOOKUP('W. VaR &amp; Peak Pos By Trader'!$A24,'Import Peak'!$A$3:GA$37,GA$1,FALSE())),0,VLOOKUP('W. VaR &amp; Peak Pos By Trader'!$A24,'Import Peak'!$A$3:GA$37,GA$1,FALSE()))</f>
        <v>0</v>
      </c>
      <c r="GB17" s="0" t="n">
        <f aca="false">IF(ISNA(VLOOKUP('W. VaR &amp; Peak Pos By Trader'!$A24,'Import Peak'!$A$3:GB$37,GB$1,FALSE())),0,VLOOKUP('W. VaR &amp; Peak Pos By Trader'!$A24,'Import Peak'!$A$3:GB$37,GB$1,FALSE()))</f>
        <v>0</v>
      </c>
      <c r="GC17" s="0" t="n">
        <f aca="false">IF(ISNA(VLOOKUP('W. VaR &amp; Peak Pos By Trader'!$A24,'Import Peak'!$A$3:GC$37,GC$1,FALSE())),0,VLOOKUP('W. VaR &amp; Peak Pos By Trader'!$A24,'Import Peak'!$A$3:GC$37,GC$1,FALSE()))</f>
        <v>0</v>
      </c>
      <c r="GD17" s="0" t="n">
        <f aca="false">IF(ISNA(VLOOKUP('W. VaR &amp; Peak Pos By Trader'!$A24,'Import Peak'!$A$3:GD$37,GD$1,FALSE())),0,VLOOKUP('W. VaR &amp; Peak Pos By Trader'!$A24,'Import Peak'!$A$3:GD$37,GD$1,FALSE()))</f>
        <v>0</v>
      </c>
      <c r="GE17" s="0" t="n">
        <f aca="false">IF(ISNA(VLOOKUP('W. VaR &amp; Peak Pos By Trader'!$A24,'Import Peak'!$A$3:GE$37,GE$1,FALSE())),0,VLOOKUP('W. VaR &amp; Peak Pos By Trader'!$A24,'Import Peak'!$A$3:GE$37,GE$1,FALSE()))</f>
        <v>0</v>
      </c>
      <c r="GF17" s="0" t="n">
        <f aca="false">IF(ISNA(VLOOKUP('W. VaR &amp; Peak Pos By Trader'!$A24,'Import Peak'!$A$3:GF$37,GF$1,FALSE())),0,VLOOKUP('W. VaR &amp; Peak Pos By Trader'!$A24,'Import Peak'!$A$3:GF$37,GF$1,FALSE()))</f>
        <v>0</v>
      </c>
      <c r="GG17" s="0" t="n">
        <f aca="false">IF(ISNA(VLOOKUP('W. VaR &amp; Peak Pos By Trader'!$A24,'Import Peak'!$A$3:GG$37,GG$1,FALSE())),0,VLOOKUP('W. VaR &amp; Peak Pos By Trader'!$A24,'Import Peak'!$A$3:GG$37,GG$1,FALSE()))</f>
        <v>0</v>
      </c>
      <c r="GH17" s="0" t="n">
        <f aca="false">IF(ISNA(VLOOKUP('W. VaR &amp; Peak Pos By Trader'!$A24,'Import Peak'!$A$3:GH$37,GH$1,FALSE())),0,VLOOKUP('W. VaR &amp; Peak Pos By Trader'!$A24,'Import Peak'!$A$3:GH$37,GH$1,FALSE()))</f>
        <v>0</v>
      </c>
      <c r="GI17" s="0" t="n">
        <f aca="false">IF(ISNA(VLOOKUP('W. VaR &amp; Peak Pos By Trader'!$A24,'Import Peak'!$A$3:GI$37,GI$1,FALSE())),0,VLOOKUP('W. VaR &amp; Peak Pos By Trader'!$A24,'Import Peak'!$A$3:GI$37,GI$1,FALSE()))</f>
        <v>0</v>
      </c>
      <c r="GJ17" s="0" t="n">
        <f aca="false">IF(ISNA(VLOOKUP('W. VaR &amp; Peak Pos By Trader'!$A24,'Import Peak'!$A$3:GJ$37,GJ$1,FALSE())),0,VLOOKUP('W. VaR &amp; Peak Pos By Trader'!$A24,'Import Peak'!$A$3:GJ$37,GJ$1,FALSE()))</f>
        <v>0</v>
      </c>
      <c r="GK17" s="0" t="n">
        <f aca="false">IF(ISNA(VLOOKUP('W. VaR &amp; Peak Pos By Trader'!$A24,'Import Peak'!$A$3:GK$37,GK$1,FALSE())),0,VLOOKUP('W. VaR &amp; Peak Pos By Trader'!$A24,'Import Peak'!$A$3:GK$37,GK$1,FALSE()))</f>
        <v>0</v>
      </c>
      <c r="GL17" s="0" t="n">
        <f aca="false">IF(ISNA(VLOOKUP('W. VaR &amp; Peak Pos By Trader'!$A24,'Import Peak'!$A$3:GL$37,GL$1,FALSE())),0,VLOOKUP('W. VaR &amp; Peak Pos By Trader'!$A24,'Import Peak'!$A$3:GL$37,GL$1,FALSE()))</f>
        <v>0</v>
      </c>
      <c r="GM17" s="0" t="n">
        <f aca="false">IF(ISNA(VLOOKUP('W. VaR &amp; Peak Pos By Trader'!$A24,'Import Peak'!$A$3:GM$37,GM$1,FALSE())),0,VLOOKUP('W. VaR &amp; Peak Pos By Trader'!$A24,'Import Peak'!$A$3:GM$37,GM$1,FALSE()))</f>
        <v>0</v>
      </c>
      <c r="GN17" s="0" t="n">
        <f aca="false">IF(ISNA(VLOOKUP('W. VaR &amp; Peak Pos By Trader'!$A24,'Import Peak'!$A$3:GN$37,GN$1,FALSE())),0,VLOOKUP('W. VaR &amp; Peak Pos By Trader'!$A24,'Import Peak'!$A$3:GN$37,GN$1,FALSE()))</f>
        <v>0</v>
      </c>
      <c r="GO17" s="0" t="n">
        <f aca="false">IF(ISNA(VLOOKUP('W. VaR &amp; Peak Pos By Trader'!$A24,'Import Peak'!$A$3:GO$37,GO$1,FALSE())),0,VLOOKUP('W. VaR &amp; Peak Pos By Trader'!$A24,'Import Peak'!$A$3:GO$37,GO$1,FALSE()))</f>
        <v>0</v>
      </c>
      <c r="GP17" s="0" t="n">
        <f aca="false">IF(ISNA(VLOOKUP('W. VaR &amp; Peak Pos By Trader'!$A24,'Import Peak'!$A$3:GP$37,GP$1,FALSE())),0,VLOOKUP('W. VaR &amp; Peak Pos By Trader'!$A24,'Import Peak'!$A$3:GP$37,GP$1,FALSE()))</f>
        <v>0</v>
      </c>
      <c r="GQ17" s="0" t="n">
        <f aca="false">IF(ISNA(VLOOKUP('W. VaR &amp; Peak Pos By Trader'!$A24,'Import Peak'!$A$3:GQ$37,GQ$1,FALSE())),0,VLOOKUP('W. VaR &amp; Peak Pos By Trader'!$A24,'Import Peak'!$A$3:GQ$37,GQ$1,FALSE()))</f>
        <v>0</v>
      </c>
      <c r="GR17" s="0" t="n">
        <f aca="false">IF(ISNA(VLOOKUP('W. VaR &amp; Peak Pos By Trader'!$A24,'Import Peak'!$A$3:GR$37,GR$1,FALSE())),0,VLOOKUP('W. VaR &amp; Peak Pos By Trader'!$A24,'Import Peak'!$A$3:GR$37,GR$1,FALSE()))</f>
        <v>0</v>
      </c>
      <c r="GS17" s="0" t="n">
        <f aca="false">IF(ISNA(VLOOKUP('W. VaR &amp; Peak Pos By Trader'!$A24,'Import Peak'!$A$3:GS$37,GS$1,FALSE())),0,VLOOKUP('W. VaR &amp; Peak Pos By Trader'!$A24,'Import Peak'!$A$3:GS$37,GS$1,FALSE()))</f>
        <v>0</v>
      </c>
      <c r="GT17" s="0" t="n">
        <f aca="false">IF(ISNA(VLOOKUP('W. VaR &amp; Peak Pos By Trader'!$A24,'Import Peak'!$A$3:GT$37,GT$1,FALSE())),0,VLOOKUP('W. VaR &amp; Peak Pos By Trader'!$A24,'Import Peak'!$A$3:GT$37,GT$1,FALSE()))</f>
        <v>0</v>
      </c>
      <c r="GU17" s="0" t="n">
        <f aca="false">IF(ISNA(VLOOKUP('W. VaR &amp; Peak Pos By Trader'!$A24,'Import Peak'!$A$3:GU$37,GU$1,FALSE())),0,VLOOKUP('W. VaR &amp; Peak Pos By Trader'!$A24,'Import Peak'!$A$3:GU$37,GU$1,FALSE()))</f>
        <v>0</v>
      </c>
      <c r="GV17" s="0" t="n">
        <f aca="false">IF(ISNA(VLOOKUP('W. VaR &amp; Peak Pos By Trader'!$A24,'Import Peak'!$A$3:GV$37,GV$1,FALSE())),0,VLOOKUP('W. VaR &amp; Peak Pos By Trader'!$A24,'Import Peak'!$A$3:GV$37,GV$1,FALSE()))</f>
        <v>0</v>
      </c>
      <c r="GW17" s="0" t="n">
        <f aca="false">IF(ISNA(VLOOKUP('W. VaR &amp; Peak Pos By Trader'!$A24,'Import Peak'!$A$3:GW$37,GW$1,FALSE())),0,VLOOKUP('W. VaR &amp; Peak Pos By Trader'!$A24,'Import Peak'!$A$3:GW$37,GW$1,FALSE()))</f>
        <v>0</v>
      </c>
      <c r="GX17" s="0" t="n">
        <f aca="false">IF(ISNA(VLOOKUP('W. VaR &amp; Peak Pos By Trader'!$A24,'Import Peak'!$A$3:GX$37,GX$1,FALSE())),0,VLOOKUP('W. VaR &amp; Peak Pos By Trader'!$A24,'Import Peak'!$A$3:GX$37,GX$1,FALSE()))</f>
        <v>0</v>
      </c>
      <c r="GY17" s="0" t="n">
        <f aca="false">IF(ISNA(VLOOKUP('W. VaR &amp; Peak Pos By Trader'!$A24,'Import Peak'!$A$3:GY$37,GY$1,FALSE())),0,VLOOKUP('W. VaR &amp; Peak Pos By Trader'!$A24,'Import Peak'!$A$3:GY$37,GY$1,FALSE()))</f>
        <v>0</v>
      </c>
      <c r="GZ17" s="0" t="n">
        <f aca="false">IF(ISNA(VLOOKUP('W. VaR &amp; Peak Pos By Trader'!$A24,'Import Peak'!$A$3:GZ$37,GZ$1,FALSE())),0,VLOOKUP('W. VaR &amp; Peak Pos By Trader'!$A24,'Import Peak'!$A$3:GZ$37,GZ$1,FALSE()))</f>
        <v>0</v>
      </c>
      <c r="HA17" s="0" t="n">
        <f aca="false">IF(ISNA(VLOOKUP('W. VaR &amp; Peak Pos By Trader'!$A24,'Import Peak'!$A$3:HA$37,HA$1,FALSE())),0,VLOOKUP('W. VaR &amp; Peak Pos By Trader'!$A24,'Import Peak'!$A$3:HA$37,HA$1,FALSE()))</f>
        <v>0</v>
      </c>
      <c r="HB17" s="0" t="n">
        <f aca="false">IF(ISNA(VLOOKUP('W. VaR &amp; Peak Pos By Trader'!$A24,'Import Peak'!$A$3:HB$37,HB$1,FALSE())),0,VLOOKUP('W. VaR &amp; Peak Pos By Trader'!$A24,'Import Peak'!$A$3:HB$37,HB$1,FALSE()))</f>
        <v>0</v>
      </c>
      <c r="HC17" s="0" t="n">
        <f aca="false">IF(ISNA(VLOOKUP('W. VaR &amp; Peak Pos By Trader'!$A24,'Import Peak'!$A$3:HC$37,HC$1,FALSE())),0,VLOOKUP('W. VaR &amp; Peak Pos By Trader'!$A24,'Import Peak'!$A$3:HC$37,HC$1,FALSE()))</f>
        <v>0</v>
      </c>
      <c r="HD17" s="0" t="n">
        <f aca="false">IF(ISNA(VLOOKUP('W. VaR &amp; Peak Pos By Trader'!$A24,'Import Peak'!$A$3:HD$37,HD$1,FALSE())),0,VLOOKUP('W. VaR &amp; Peak Pos By Trader'!$A24,'Import Peak'!$A$3:HD$37,HD$1,FALSE()))</f>
        <v>0</v>
      </c>
      <c r="HE17" s="0" t="n">
        <f aca="false">IF(ISNA(VLOOKUP('W. VaR &amp; Peak Pos By Trader'!$A24,'Import Peak'!$A$3:HE$37,HE$1,FALSE())),0,VLOOKUP('W. VaR &amp; Peak Pos By Trader'!$A24,'Import Peak'!$A$3:HE$37,HE$1,FALSE()))</f>
        <v>0</v>
      </c>
      <c r="HF17" s="0" t="n">
        <f aca="false">IF(ISNA(VLOOKUP('W. VaR &amp; Peak Pos By Trader'!$A24,'Import Peak'!$A$3:HF$37,HF$1,FALSE())),0,VLOOKUP('W. VaR &amp; Peak Pos By Trader'!$A24,'Import Peak'!$A$3:HF$37,HF$1,FALSE()))</f>
        <v>0</v>
      </c>
      <c r="HG17" s="0" t="n">
        <f aca="false">IF(ISNA(VLOOKUP('W. VaR &amp; Peak Pos By Trader'!$A24,'Import Peak'!$A$3:HG$37,HG$1,FALSE())),0,VLOOKUP('W. VaR &amp; Peak Pos By Trader'!$A24,'Import Peak'!$A$3:HG$37,HG$1,FALSE()))</f>
        <v>0</v>
      </c>
      <c r="HH17" s="0" t="n">
        <f aca="false">IF(ISNA(VLOOKUP('W. VaR &amp; Peak Pos By Trader'!$A24,'Import Peak'!$A$3:HH$37,HH$1,FALSE())),0,VLOOKUP('W. VaR &amp; Peak Pos By Trader'!$A24,'Import Peak'!$A$3:HH$37,HH$1,FALSE()))</f>
        <v>0</v>
      </c>
      <c r="HI17" s="0" t="n">
        <f aca="false">IF(ISNA(VLOOKUP('W. VaR &amp; Peak Pos By Trader'!$A24,'Import Peak'!$A$3:HI$37,HI$1,FALSE())),0,VLOOKUP('W. VaR &amp; Peak Pos By Trader'!$A24,'Import Peak'!$A$3:HI$37,HI$1,FALSE()))</f>
        <v>0</v>
      </c>
      <c r="HJ17" s="0" t="n">
        <f aca="false">IF(ISNA(VLOOKUP('W. VaR &amp; Peak Pos By Trader'!$A24,'Import Peak'!$A$3:HJ$37,HJ$1,FALSE())),0,VLOOKUP('W. VaR &amp; Peak Pos By Trader'!$A24,'Import Peak'!$A$3:HJ$37,HJ$1,FALSE()))</f>
        <v>0</v>
      </c>
      <c r="HK17" s="0" t="n">
        <f aca="false">IF(ISNA(VLOOKUP('W. VaR &amp; Peak Pos By Trader'!$A24,'Import Peak'!$A$3:HK$37,HK$1,FALSE())),0,VLOOKUP('W. VaR &amp; Peak Pos By Trader'!$A24,'Import Peak'!$A$3:HK$37,HK$1,FALSE()))</f>
        <v>0</v>
      </c>
      <c r="HL17" s="0" t="n">
        <f aca="false">IF(ISNA(VLOOKUP('W. VaR &amp; Peak Pos By Trader'!$A24,'Import Peak'!$A$3:HL$37,HL$1,FALSE())),0,VLOOKUP('W. VaR &amp; Peak Pos By Trader'!$A24,'Import Peak'!$A$3:HL$37,HL$1,FALSE()))</f>
        <v>0</v>
      </c>
      <c r="HM17" s="0" t="n">
        <f aca="false">IF(ISNA(VLOOKUP('W. VaR &amp; Peak Pos By Trader'!$A24,'Import Peak'!$A$3:HM$37,HM$1,FALSE())),0,VLOOKUP('W. VaR &amp; Peak Pos By Trader'!$A24,'Import Peak'!$A$3:HM$37,HM$1,FALSE()))</f>
        <v>0</v>
      </c>
      <c r="HN17" s="0" t="n">
        <f aca="false">IF(ISNA(VLOOKUP('W. VaR &amp; Peak Pos By Trader'!$A24,'Import Peak'!$A$3:HN$37,HN$1,FALSE())),0,VLOOKUP('W. VaR &amp; Peak Pos By Trader'!$A24,'Import Peak'!$A$3:HN$37,HN$1,FALSE()))</f>
        <v>0</v>
      </c>
      <c r="HO17" s="0" t="n">
        <f aca="false">IF(ISNA(VLOOKUP('W. VaR &amp; Peak Pos By Trader'!$A24,'Import Peak'!$A$3:HO$37,HO$1,FALSE())),0,VLOOKUP('W. VaR &amp; Peak Pos By Trader'!$A24,'Import Peak'!$A$3:HO$37,HO$1,FALSE()))</f>
        <v>0</v>
      </c>
      <c r="HP17" s="0" t="n">
        <f aca="false">IF(ISNA(VLOOKUP('W. VaR &amp; Peak Pos By Trader'!$A24,'Import Peak'!$A$3:HP$37,HP$1,FALSE())),0,VLOOKUP('W. VaR &amp; Peak Pos By Trader'!$A24,'Import Peak'!$A$3:HP$37,HP$1,FALSE()))</f>
        <v>0</v>
      </c>
      <c r="HQ17" s="0" t="n">
        <f aca="false">IF(ISNA(VLOOKUP('W. VaR &amp; Peak Pos By Trader'!$A24,'Import Peak'!$A$3:HQ$37,HQ$1,FALSE())),0,VLOOKUP('W. VaR &amp; Peak Pos By Trader'!$A24,'Import Peak'!$A$3:HQ$37,HQ$1,FALSE()))</f>
        <v>0</v>
      </c>
      <c r="HR17" s="0" t="n">
        <f aca="false">IF(ISNA(VLOOKUP('W. VaR &amp; Peak Pos By Trader'!$A24,'Import Peak'!$A$3:HR$37,HR$1,FALSE())),0,VLOOKUP('W. VaR &amp; Peak Pos By Trader'!$A24,'Import Peak'!$A$3:HR$37,HR$1,FALSE()))</f>
        <v>0</v>
      </c>
      <c r="HS17" s="0" t="n">
        <f aca="false">IF(ISNA(VLOOKUP('W. VaR &amp; Peak Pos By Trader'!$A24,'Import Peak'!$A$3:HS$37,HS$1,FALSE())),0,VLOOKUP('W. VaR &amp; Peak Pos By Trader'!$A24,'Import Peak'!$A$3:HS$37,HS$1,FALSE()))</f>
        <v>0</v>
      </c>
      <c r="HT17" s="0" t="n">
        <f aca="false">IF(ISNA(VLOOKUP('W. VaR &amp; Peak Pos By Trader'!$A24,'Import Peak'!$A$3:HT$37,HT$1,FALSE())),0,VLOOKUP('W. VaR &amp; Peak Pos By Trader'!$A24,'Import Peak'!$A$3:HT$37,HT$1,FALSE()))</f>
        <v>0</v>
      </c>
      <c r="HU17" s="0" t="n">
        <f aca="false">IF(ISNA(VLOOKUP('W. VaR &amp; Peak Pos By Trader'!$A24,'Import Peak'!$A$3:HU$37,HU$1,FALSE())),0,VLOOKUP('W. VaR &amp; Peak Pos By Trader'!$A24,'Import Peak'!$A$3:HU$37,HU$1,FALSE()))</f>
        <v>0</v>
      </c>
      <c r="HV17" s="0" t="n">
        <f aca="false">IF(ISNA(VLOOKUP('W. VaR &amp; Peak Pos By Trader'!$A24,'Import Peak'!$A$3:HV$37,HV$1,FALSE())),0,VLOOKUP('W. VaR &amp; Peak Pos By Trader'!$A24,'Import Peak'!$A$3:HV$37,HV$1,FALSE()))</f>
        <v>0</v>
      </c>
      <c r="HW17" s="0" t="n">
        <f aca="false">IF(ISNA(VLOOKUP('W. VaR &amp; Peak Pos By Trader'!$A24,'Import Peak'!$A$3:HW$37,HW$1,FALSE())),0,VLOOKUP('W. VaR &amp; Peak Pos By Trader'!$A24,'Import Peak'!$A$3:HW$37,HW$1,FALSE()))</f>
        <v>0</v>
      </c>
      <c r="HX17" s="0" t="n">
        <f aca="false">IF(ISNA(VLOOKUP('W. VaR &amp; Peak Pos By Trader'!$A24,'Import Peak'!$A$3:HX$37,HX$1,FALSE())),0,VLOOKUP('W. VaR &amp; Peak Pos By Trader'!$A24,'Import Peak'!$A$3:HX$37,HX$1,FALSE()))</f>
        <v>0</v>
      </c>
      <c r="HY17" s="0" t="n">
        <f aca="false">IF(ISNA(VLOOKUP('W. VaR &amp; Peak Pos By Trader'!$A24,'Import Peak'!$A$3:HY$37,HY$1,FALSE())),0,VLOOKUP('W. VaR &amp; Peak Pos By Trader'!$A24,'Import Peak'!$A$3:HY$37,HY$1,FALSE()))</f>
        <v>0</v>
      </c>
      <c r="HZ17" s="0" t="n">
        <f aca="false">IF(ISNA(VLOOKUP('W. VaR &amp; Peak Pos By Trader'!$A24,'Import Peak'!$A$3:HZ$37,HZ$1,FALSE())),0,VLOOKUP('W. VaR &amp; Peak Pos By Trader'!$A24,'Import Peak'!$A$3:HZ$37,HZ$1,FALSE()))</f>
        <v>0</v>
      </c>
      <c r="IA17" s="0" t="n">
        <f aca="false">IF(ISNA(VLOOKUP('W. VaR &amp; Peak Pos By Trader'!$A24,'Import Peak'!$A$3:IA$37,IA$1,FALSE())),0,VLOOKUP('W. VaR &amp; Peak Pos By Trader'!$A24,'Import Peak'!$A$3:IA$37,IA$1,FALSE()))</f>
        <v>0</v>
      </c>
      <c r="IB17" s="0" t="n">
        <f aca="false">IF(ISNA(VLOOKUP('W. VaR &amp; Peak Pos By Trader'!$A24,'Import Peak'!$A$3:IB$37,IB$1,FALSE())),0,VLOOKUP('W. VaR &amp; Peak Pos By Trader'!$A24,'Import Peak'!$A$3:IB$37,IB$1,FALSE()))</f>
        <v>0</v>
      </c>
      <c r="IC17" s="0" t="n">
        <f aca="false">IF(ISNA(VLOOKUP('W. VaR &amp; Peak Pos By Trader'!$A24,'Import Peak'!$A$3:IC$37,IC$1,FALSE())),0,VLOOKUP('W. VaR &amp; Peak Pos By Trader'!$A24,'Import Peak'!$A$3:IC$37,IC$1,FALSE()))</f>
        <v>0</v>
      </c>
    </row>
    <row r="18" customFormat="false" ht="18" hidden="false" customHeight="false" outlineLevel="0" collapsed="false">
      <c r="A18" s="104" t="s">
        <v>20</v>
      </c>
      <c r="B18" s="107" t="n">
        <f aca="false">IF(ISNA(VLOOKUP('W. VaR &amp; Peak Pos By Trader'!$A16,'Import Peak'!A$3:$B$37,B$1,FALSE())),0,VLOOKUP('W. VaR &amp; Peak Pos By Trader'!$A16,'Import Peak'!$A$3:B$37,B$1,FALSE()))</f>
        <v>0</v>
      </c>
      <c r="C18" s="107" t="n">
        <f aca="false">IF(ISNA(VLOOKUP('W. VaR &amp; Peak Pos By Trader'!$A16,'Import Peak'!$A$3:C$37,C$1,FALSE())),0,VLOOKUP('W. VaR &amp; Peak Pos By Trader'!$A16,'Import Peak'!$A$3:C$37,C$1,FALSE()))</f>
        <v>0</v>
      </c>
      <c r="D18" s="107" t="n">
        <f aca="false">IF(ISNA(VLOOKUP('W. VaR &amp; Peak Pos By Trader'!$A16,'Import Peak'!$A$3:D$37,D$1,FALSE())),0,VLOOKUP('W. VaR &amp; Peak Pos By Trader'!$A16,'Import Peak'!$A$3:D$37,D$1,FALSE()))</f>
        <v>0</v>
      </c>
      <c r="E18" s="107" t="n">
        <f aca="false">IF(ISNA(VLOOKUP('W. VaR &amp; Peak Pos By Trader'!$A16,'Import Peak'!$A$3:E$37,E$1,FALSE())),0,VLOOKUP('W. VaR &amp; Peak Pos By Trader'!$A16,'Import Peak'!$A$3:E$37,E$1,FALSE()))</f>
        <v>0</v>
      </c>
      <c r="F18" s="107" t="n">
        <f aca="false">IF(ISNA(VLOOKUP('W. VaR &amp; Peak Pos By Trader'!$A16,'Import Peak'!$A$3:F$37,F$1,FALSE())),0,VLOOKUP('W. VaR &amp; Peak Pos By Trader'!$A16,'Import Peak'!$A$3:F$37,F$1,FALSE()))</f>
        <v>0</v>
      </c>
      <c r="G18" s="107" t="n">
        <f aca="false">IF(ISNA(VLOOKUP('W. VaR &amp; Peak Pos By Trader'!$A16,'Import Peak'!$A$3:G$37,G$1,FALSE())),0,VLOOKUP('W. VaR &amp; Peak Pos By Trader'!$A16,'Import Peak'!$A$3:G$37,G$1,FALSE()))</f>
        <v>0</v>
      </c>
      <c r="H18" s="107" t="n">
        <f aca="false">IF(ISNA(VLOOKUP('W. VaR &amp; Peak Pos By Trader'!$A16,'Import Peak'!$A$3:H$37,H$1,FALSE())),0,VLOOKUP('W. VaR &amp; Peak Pos By Trader'!$A16,'Import Peak'!$A$3:H$37,H$1,FALSE()))</f>
        <v>0</v>
      </c>
      <c r="I18" s="107" t="n">
        <f aca="false">IF(ISNA(VLOOKUP('W. VaR &amp; Peak Pos By Trader'!$A16,'Import Peak'!$A$3:I$37,I$1,FALSE())),0,VLOOKUP('W. VaR &amp; Peak Pos By Trader'!$A16,'Import Peak'!$A$3:I$37,I$1,FALSE()))</f>
        <v>0</v>
      </c>
      <c r="J18" s="107" t="n">
        <f aca="false">IF(ISNA(VLOOKUP('W. VaR &amp; Peak Pos By Trader'!$A16,'Import Peak'!$A$3:J$37,J$1,FALSE())),0,VLOOKUP('W. VaR &amp; Peak Pos By Trader'!$A16,'Import Peak'!$A$3:J$37,J$1,FALSE()))</f>
        <v>0</v>
      </c>
      <c r="K18" s="107" t="n">
        <f aca="false">IF(ISNA(VLOOKUP('W. VaR &amp; Peak Pos By Trader'!$A16,'Import Peak'!$A$3:K$37,K$1,FALSE())),0,VLOOKUP('W. VaR &amp; Peak Pos By Trader'!$A16,'Import Peak'!$A$3:K$37,K$1,FALSE()))</f>
        <v>0</v>
      </c>
      <c r="L18" s="107" t="n">
        <f aca="false">IF(ISNA(VLOOKUP('W. VaR &amp; Peak Pos By Trader'!$A16,'Import Peak'!$A$3:L$37,L$1,FALSE())),0,VLOOKUP('W. VaR &amp; Peak Pos By Trader'!$A16,'Import Peak'!$A$3:L$37,L$1,FALSE()))</f>
        <v>0</v>
      </c>
      <c r="M18" s="107" t="n">
        <f aca="false">IF(ISNA(VLOOKUP('W. VaR &amp; Peak Pos By Trader'!$A16,'Import Peak'!$A$3:M$37,M$1,FALSE())),0,VLOOKUP('W. VaR &amp; Peak Pos By Trader'!$A16,'Import Peak'!$A$3:M$37,M$1,FALSE()))</f>
        <v>0</v>
      </c>
      <c r="N18" s="107" t="n">
        <f aca="false">IF(ISNA(VLOOKUP('W. VaR &amp; Peak Pos By Trader'!$A16,'Import Peak'!$A$3:N$37,N$1,FALSE())),0,VLOOKUP('W. VaR &amp; Peak Pos By Trader'!$A16,'Import Peak'!$A$3:N$37,N$1,FALSE()))</f>
        <v>0</v>
      </c>
      <c r="O18" s="107" t="n">
        <f aca="false">IF(ISNA(VLOOKUP('W. VaR &amp; Peak Pos By Trader'!$A16,'Import Peak'!$A$3:O$37,O$1,FALSE())),0,VLOOKUP('W. VaR &amp; Peak Pos By Trader'!$A16,'Import Peak'!$A$3:O$37,O$1,FALSE()))</f>
        <v>0</v>
      </c>
      <c r="P18" s="107" t="n">
        <f aca="false">IF(ISNA(VLOOKUP('W. VaR &amp; Peak Pos By Trader'!$A16,'Import Peak'!$A$3:P$37,P$1,FALSE())),0,VLOOKUP('W. VaR &amp; Peak Pos By Trader'!$A16,'Import Peak'!$A$3:P$37,P$1,FALSE()))</f>
        <v>0</v>
      </c>
      <c r="Q18" s="107" t="n">
        <f aca="false">IF(ISNA(VLOOKUP('W. VaR &amp; Peak Pos By Trader'!$A16,'Import Peak'!$A$3:Q$37,Q$1,FALSE())),0,VLOOKUP('W. VaR &amp; Peak Pos By Trader'!$A16,'Import Peak'!$A$3:Q$37,Q$1,FALSE()))</f>
        <v>0</v>
      </c>
      <c r="R18" s="107" t="n">
        <f aca="false">IF(ISNA(VLOOKUP('W. VaR &amp; Peak Pos By Trader'!$A16,'Import Peak'!$A$3:R$37,R$1,FALSE())),0,VLOOKUP('W. VaR &amp; Peak Pos By Trader'!$A16,'Import Peak'!$A$3:R$37,R$1,FALSE()))</f>
        <v>0</v>
      </c>
      <c r="S18" s="107" t="n">
        <f aca="false">IF(ISNA(VLOOKUP('W. VaR &amp; Peak Pos By Trader'!$A16,'Import Peak'!$A$3:S$37,S$1,FALSE())),0,VLOOKUP('W. VaR &amp; Peak Pos By Trader'!$A16,'Import Peak'!$A$3:S$37,S$1,FALSE()))</f>
        <v>0</v>
      </c>
      <c r="T18" s="107" t="n">
        <f aca="false">IF(ISNA(VLOOKUP('W. VaR &amp; Peak Pos By Trader'!$A16,'Import Peak'!$A$3:T$37,T$1,FALSE())),0,VLOOKUP('W. VaR &amp; Peak Pos By Trader'!$A16,'Import Peak'!$A$3:T$37,T$1,FALSE()))</f>
        <v>0</v>
      </c>
      <c r="U18" s="107" t="n">
        <f aca="false">IF(ISNA(VLOOKUP('W. VaR &amp; Peak Pos By Trader'!$A16,'Import Peak'!$A$3:U$37,U$1,FALSE())),0,VLOOKUP('W. VaR &amp; Peak Pos By Trader'!$A16,'Import Peak'!$A$3:U$37,U$1,FALSE()))</f>
        <v>0</v>
      </c>
      <c r="V18" s="107" t="n">
        <f aca="false">IF(ISNA(VLOOKUP('W. VaR &amp; Peak Pos By Trader'!$A16,'Import Peak'!$A$3:V$37,V$1,FALSE())),0,VLOOKUP('W. VaR &amp; Peak Pos By Trader'!$A16,'Import Peak'!$A$3:V$37,V$1,FALSE()))</f>
        <v>0</v>
      </c>
      <c r="W18" s="107" t="n">
        <f aca="false">IF(ISNA(VLOOKUP('W. VaR &amp; Peak Pos By Trader'!$A16,'Import Peak'!$A$3:W$37,W$1,FALSE())),0,VLOOKUP('W. VaR &amp; Peak Pos By Trader'!$A16,'Import Peak'!$A$3:W$37,W$1,FALSE()))</f>
        <v>0</v>
      </c>
      <c r="X18" s="107" t="n">
        <f aca="false">IF(ISNA(VLOOKUP('W. VaR &amp; Peak Pos By Trader'!$A16,'Import Peak'!$A$3:X$37,X$1,FALSE())),0,VLOOKUP('W. VaR &amp; Peak Pos By Trader'!$A16,'Import Peak'!$A$3:X$37,X$1,FALSE()))</f>
        <v>0</v>
      </c>
      <c r="Y18" s="107" t="n">
        <f aca="false">IF(ISNA(VLOOKUP('W. VaR &amp; Peak Pos By Trader'!$A16,'Import Peak'!$A$3:Y$37,Y$1,FALSE())),0,VLOOKUP('W. VaR &amp; Peak Pos By Trader'!$A16,'Import Peak'!$A$3:Y$37,Y$1,FALSE()))</f>
        <v>0</v>
      </c>
      <c r="Z18" s="107" t="n">
        <f aca="false">IF(ISNA(VLOOKUP('W. VaR &amp; Peak Pos By Trader'!$A16,'Import Peak'!$A$3:Z$37,Z$1,FALSE())),0,VLOOKUP('W. VaR &amp; Peak Pos By Trader'!$A16,'Import Peak'!$A$3:Z$37,Z$1,FALSE()))</f>
        <v>0</v>
      </c>
      <c r="AA18" s="107" t="n">
        <f aca="false">IF(ISNA(VLOOKUP('W. VaR &amp; Peak Pos By Trader'!$A16,'Import Peak'!$A$3:AA$37,AA$1,FALSE())),0,VLOOKUP('W. VaR &amp; Peak Pos By Trader'!$A16,'Import Peak'!$A$3:AA$37,AA$1,FALSE()))</f>
        <v>0</v>
      </c>
      <c r="AB18" s="107" t="n">
        <f aca="false">IF(ISNA(VLOOKUP('W. VaR &amp; Peak Pos By Trader'!$A16,'Import Peak'!$A$3:AB$37,AB$1,FALSE())),0,VLOOKUP('W. VaR &amp; Peak Pos By Trader'!$A16,'Import Peak'!$A$3:AB$37,AB$1,FALSE()))</f>
        <v>0</v>
      </c>
      <c r="AC18" s="107" t="n">
        <f aca="false">IF(ISNA(VLOOKUP('W. VaR &amp; Peak Pos By Trader'!$A16,'Import Peak'!$A$3:AC$37,AC$1,FALSE())),0,VLOOKUP('W. VaR &amp; Peak Pos By Trader'!$A16,'Import Peak'!$A$3:AC$37,AC$1,FALSE()))</f>
        <v>0</v>
      </c>
      <c r="AD18" s="107" t="n">
        <f aca="false">IF(ISNA(VLOOKUP('W. VaR &amp; Peak Pos By Trader'!$A16,'Import Peak'!$A$3:AD$37,AD$1,FALSE())),0,VLOOKUP('W. VaR &amp; Peak Pos By Trader'!$A16,'Import Peak'!$A$3:AD$37,AD$1,FALSE()))</f>
        <v>0</v>
      </c>
      <c r="AE18" s="107" t="n">
        <f aca="false">IF(ISNA(VLOOKUP('W. VaR &amp; Peak Pos By Trader'!$A16,'Import Peak'!$A$3:AE$37,AE$1,FALSE())),0,VLOOKUP('W. VaR &amp; Peak Pos By Trader'!$A16,'Import Peak'!$A$3:AE$37,AE$1,FALSE()))</f>
        <v>0</v>
      </c>
      <c r="AF18" s="107" t="n">
        <f aca="false">IF(ISNA(VLOOKUP('W. VaR &amp; Peak Pos By Trader'!$A16,'Import Peak'!$A$3:AF$37,AF$1,FALSE())),0,VLOOKUP('W. VaR &amp; Peak Pos By Trader'!$A16,'Import Peak'!$A$3:AF$37,AF$1,FALSE()))</f>
        <v>0</v>
      </c>
      <c r="AG18" s="107" t="n">
        <f aca="false">IF(ISNA(VLOOKUP('W. VaR &amp; Peak Pos By Trader'!$A16,'Import Peak'!$A$3:AG$37,AG$1,FALSE())),0,VLOOKUP('W. VaR &amp; Peak Pos By Trader'!$A16,'Import Peak'!$A$3:AG$37,AG$1,FALSE()))</f>
        <v>0</v>
      </c>
      <c r="AH18" s="107" t="n">
        <f aca="false">IF(ISNA(VLOOKUP('W. VaR &amp; Peak Pos By Trader'!$A16,'Import Peak'!$A$3:AH$37,AH$1,FALSE())),0,VLOOKUP('W. VaR &amp; Peak Pos By Trader'!$A16,'Import Peak'!$A$3:AH$37,AH$1,FALSE()))</f>
        <v>0</v>
      </c>
      <c r="AI18" s="107" t="n">
        <f aca="false">IF(ISNA(VLOOKUP('W. VaR &amp; Peak Pos By Trader'!$A16,'Import Peak'!$A$3:AI$37,AI$1,FALSE())),0,VLOOKUP('W. VaR &amp; Peak Pos By Trader'!$A16,'Import Peak'!$A$3:AI$37,AI$1,FALSE()))</f>
        <v>0</v>
      </c>
      <c r="AJ18" s="107" t="n">
        <f aca="false">IF(ISNA(VLOOKUP('W. VaR &amp; Peak Pos By Trader'!$A16,'Import Peak'!$A$3:AJ$37,AJ$1,FALSE())),0,VLOOKUP('W. VaR &amp; Peak Pos By Trader'!$A16,'Import Peak'!$A$3:AJ$37,AJ$1,FALSE()))</f>
        <v>0</v>
      </c>
      <c r="AK18" s="107" t="n">
        <f aca="false">IF(ISNA(VLOOKUP('W. VaR &amp; Peak Pos By Trader'!$A16,'Import Peak'!$A$3:AK$37,AK$1,FALSE())),0,VLOOKUP('W. VaR &amp; Peak Pos By Trader'!$A16,'Import Peak'!$A$3:AK$37,AK$1,FALSE()))</f>
        <v>0</v>
      </c>
      <c r="AL18" s="107" t="n">
        <f aca="false">IF(ISNA(VLOOKUP('W. VaR &amp; Peak Pos By Trader'!$A16,'Import Peak'!$A$3:AL$37,AL$1,FALSE())),0,VLOOKUP('W. VaR &amp; Peak Pos By Trader'!$A16,'Import Peak'!$A$3:AL$37,AL$1,FALSE()))</f>
        <v>0</v>
      </c>
      <c r="AM18" s="107" t="n">
        <f aca="false">IF(ISNA(VLOOKUP('W. VaR &amp; Peak Pos By Trader'!$A16,'Import Peak'!$A$3:AM$37,AM$1,FALSE())),0,VLOOKUP('W. VaR &amp; Peak Pos By Trader'!$A16,'Import Peak'!$A$3:AM$37,AM$1,FALSE()))</f>
        <v>0</v>
      </c>
      <c r="AN18" s="107" t="n">
        <f aca="false">IF(ISNA(VLOOKUP('W. VaR &amp; Peak Pos By Trader'!$A16,'Import Peak'!$A$3:AN$37,AN$1,FALSE())),0,VLOOKUP('W. VaR &amp; Peak Pos By Trader'!$A16,'Import Peak'!$A$3:AN$37,AN$1,FALSE()))</f>
        <v>0</v>
      </c>
      <c r="AO18" s="107" t="n">
        <f aca="false">IF(ISNA(VLOOKUP('W. VaR &amp; Peak Pos By Trader'!$A16,'Import Peak'!$A$3:AO$37,AO$1,FALSE())),0,VLOOKUP('W. VaR &amp; Peak Pos By Trader'!$A16,'Import Peak'!$A$3:AO$37,AO$1,FALSE()))</f>
        <v>0</v>
      </c>
      <c r="AP18" s="107" t="n">
        <f aca="false">IF(ISNA(VLOOKUP('W. VaR &amp; Peak Pos By Trader'!$A16,'Import Peak'!$A$3:AP$37,AP$1,FALSE())),0,VLOOKUP('W. VaR &amp; Peak Pos By Trader'!$A16,'Import Peak'!$A$3:AP$37,AP$1,FALSE()))</f>
        <v>0</v>
      </c>
      <c r="AQ18" s="107" t="n">
        <f aca="false">IF(ISNA(VLOOKUP('W. VaR &amp; Peak Pos By Trader'!$A16,'Import Peak'!$A$3:AQ$37,AQ$1,FALSE())),0,VLOOKUP('W. VaR &amp; Peak Pos By Trader'!$A16,'Import Peak'!$A$3:AQ$37,AQ$1,FALSE()))</f>
        <v>0</v>
      </c>
      <c r="AR18" s="107" t="n">
        <f aca="false">IF(ISNA(VLOOKUP('W. VaR &amp; Peak Pos By Trader'!$A16,'Import Peak'!$A$3:AR$37,AR$1,FALSE())),0,VLOOKUP('W. VaR &amp; Peak Pos By Trader'!$A16,'Import Peak'!$A$3:AR$37,AR$1,FALSE()))</f>
        <v>0</v>
      </c>
      <c r="AS18" s="107" t="n">
        <f aca="false">IF(ISNA(VLOOKUP('W. VaR &amp; Peak Pos By Trader'!$A16,'Import Peak'!$A$3:AS$37,AS$1,FALSE())),0,VLOOKUP('W. VaR &amp; Peak Pos By Trader'!$A16,'Import Peak'!$A$3:AS$37,AS$1,FALSE()))</f>
        <v>0</v>
      </c>
      <c r="AT18" s="107" t="n">
        <f aca="false">IF(ISNA(VLOOKUP('W. VaR &amp; Peak Pos By Trader'!$A16,'Import Peak'!$A$3:AT$37,AT$1,FALSE())),0,VLOOKUP('W. VaR &amp; Peak Pos By Trader'!$A16,'Import Peak'!$A$3:AT$37,AT$1,FALSE()))</f>
        <v>0</v>
      </c>
      <c r="AU18" s="107" t="n">
        <f aca="false">IF(ISNA(VLOOKUP('W. VaR &amp; Peak Pos By Trader'!$A16,'Import Peak'!$A$3:AU$37,AU$1,FALSE())),0,VLOOKUP('W. VaR &amp; Peak Pos By Trader'!$A16,'Import Peak'!$A$3:AU$37,AU$1,FALSE()))</f>
        <v>0</v>
      </c>
      <c r="AV18" s="107" t="n">
        <f aca="false">IF(ISNA(VLOOKUP('W. VaR &amp; Peak Pos By Trader'!$A16,'Import Peak'!$A$3:AV$37,AV$1,FALSE())),0,VLOOKUP('W. VaR &amp; Peak Pos By Trader'!$A16,'Import Peak'!$A$3:AV$37,AV$1,FALSE()))</f>
        <v>0</v>
      </c>
      <c r="AW18" s="107" t="n">
        <f aca="false">IF(ISNA(VLOOKUP('W. VaR &amp; Peak Pos By Trader'!$A16,'Import Peak'!$A$3:AW$37,AW$1,FALSE())),0,VLOOKUP('W. VaR &amp; Peak Pos By Trader'!$A16,'Import Peak'!$A$3:AW$37,AW$1,FALSE()))</f>
        <v>0</v>
      </c>
      <c r="AX18" s="107" t="n">
        <f aca="false">IF(ISNA(VLOOKUP('W. VaR &amp; Peak Pos By Trader'!$A16,'Import Peak'!$A$3:AX$37,AX$1,FALSE())),0,VLOOKUP('W. VaR &amp; Peak Pos By Trader'!$A16,'Import Peak'!$A$3:AX$37,AX$1,FALSE()))</f>
        <v>0</v>
      </c>
      <c r="AY18" s="107" t="n">
        <f aca="false">IF(ISNA(VLOOKUP('W. VaR &amp; Peak Pos By Trader'!$A16,'Import Peak'!$A$3:AY$37,AY$1,FALSE())),0,VLOOKUP('W. VaR &amp; Peak Pos By Trader'!$A16,'Import Peak'!$A$3:AY$37,AY$1,FALSE()))</f>
        <v>0</v>
      </c>
      <c r="AZ18" s="107" t="n">
        <f aca="false">IF(ISNA(VLOOKUP('W. VaR &amp; Peak Pos By Trader'!$A16,'Import Peak'!$A$3:AZ$37,AZ$1,FALSE())),0,VLOOKUP('W. VaR &amp; Peak Pos By Trader'!$A16,'Import Peak'!$A$3:AZ$37,AZ$1,FALSE()))</f>
        <v>0</v>
      </c>
      <c r="BA18" s="107" t="n">
        <f aca="false">IF(ISNA(VLOOKUP('W. VaR &amp; Peak Pos By Trader'!$A16,'Import Peak'!$A$3:BA$37,BA$1,FALSE())),0,VLOOKUP('W. VaR &amp; Peak Pos By Trader'!$A16,'Import Peak'!$A$3:BA$37,BA$1,FALSE()))</f>
        <v>0</v>
      </c>
      <c r="BB18" s="107" t="n">
        <f aca="false">IF(ISNA(VLOOKUP('W. VaR &amp; Peak Pos By Trader'!$A16,'Import Peak'!$A$3:BB$37,BB$1,FALSE())),0,VLOOKUP('W. VaR &amp; Peak Pos By Trader'!$A16,'Import Peak'!$A$3:BB$37,BB$1,FALSE()))</f>
        <v>0</v>
      </c>
      <c r="BC18" s="107" t="n">
        <f aca="false">IF(ISNA(VLOOKUP('W. VaR &amp; Peak Pos By Trader'!$A16,'Import Peak'!$A$3:BC$37,BC$1,FALSE())),0,VLOOKUP('W. VaR &amp; Peak Pos By Trader'!$A16,'Import Peak'!$A$3:BC$37,BC$1,FALSE()))</f>
        <v>0</v>
      </c>
      <c r="BD18" s="107" t="n">
        <f aca="false">IF(ISNA(VLOOKUP('W. VaR &amp; Peak Pos By Trader'!$A16,'Import Peak'!$A$3:BD$37,BD$1,FALSE())),0,VLOOKUP('W. VaR &amp; Peak Pos By Trader'!$A16,'Import Peak'!$A$3:BD$37,BD$1,FALSE()))</f>
        <v>0</v>
      </c>
      <c r="BE18" s="107" t="n">
        <f aca="false">IF(ISNA(VLOOKUP('W. VaR &amp; Peak Pos By Trader'!$A16,'Import Peak'!$A$3:BE$37,BE$1,FALSE())),0,VLOOKUP('W. VaR &amp; Peak Pos By Trader'!$A16,'Import Peak'!$A$3:BE$37,BE$1,FALSE()))</f>
        <v>0</v>
      </c>
      <c r="BF18" s="107" t="n">
        <f aca="false">IF(ISNA(VLOOKUP('W. VaR &amp; Peak Pos By Trader'!$A16,'Import Peak'!$A$3:BF$37,BF$1,FALSE())),0,VLOOKUP('W. VaR &amp; Peak Pos By Trader'!$A16,'Import Peak'!$A$3:BF$37,BF$1,FALSE()))</f>
        <v>0</v>
      </c>
      <c r="BG18" s="107" t="n">
        <f aca="false">IF(ISNA(VLOOKUP('W. VaR &amp; Peak Pos By Trader'!$A16,'Import Peak'!$A$3:BG$37,BG$1,FALSE())),0,VLOOKUP('W. VaR &amp; Peak Pos By Trader'!$A16,'Import Peak'!$A$3:BG$37,BG$1,FALSE()))</f>
        <v>0</v>
      </c>
      <c r="BH18" s="107" t="n">
        <f aca="false">IF(ISNA(VLOOKUP('W. VaR &amp; Peak Pos By Trader'!$A16,'Import Peak'!$A$3:BH$37,BH$1,FALSE())),0,VLOOKUP('W. VaR &amp; Peak Pos By Trader'!$A16,'Import Peak'!$A$3:BH$37,BH$1,FALSE()))</f>
        <v>0</v>
      </c>
      <c r="BI18" s="107" t="n">
        <f aca="false">IF(ISNA(VLOOKUP('W. VaR &amp; Peak Pos By Trader'!$A16,'Import Peak'!$A$3:BI$37,BI$1,FALSE())),0,VLOOKUP('W. VaR &amp; Peak Pos By Trader'!$A16,'Import Peak'!$A$3:BI$37,BI$1,FALSE()))</f>
        <v>0</v>
      </c>
      <c r="BJ18" s="107" t="n">
        <f aca="false">IF(ISNA(VLOOKUP('W. VaR &amp; Peak Pos By Trader'!$A16,'Import Peak'!$A$3:BJ$37,BJ$1,FALSE())),0,VLOOKUP('W. VaR &amp; Peak Pos By Trader'!$A16,'Import Peak'!$A$3:BJ$37,BJ$1,FALSE()))</f>
        <v>0</v>
      </c>
      <c r="BK18" s="107" t="n">
        <f aca="false">IF(ISNA(VLOOKUP('W. VaR &amp; Peak Pos By Trader'!$A16,'Import Peak'!$A$3:BK$37,BK$1,FALSE())),0,VLOOKUP('W. VaR &amp; Peak Pos By Trader'!$A16,'Import Peak'!$A$3:BK$37,BK$1,FALSE()))</f>
        <v>0</v>
      </c>
      <c r="BL18" s="107" t="n">
        <f aca="false">IF(ISNA(VLOOKUP('W. VaR &amp; Peak Pos By Trader'!$A16,'Import Peak'!$A$3:BL$37,BL$1,FALSE())),0,VLOOKUP('W. VaR &amp; Peak Pos By Trader'!$A16,'Import Peak'!$A$3:BL$37,BL$1,FALSE()))</f>
        <v>0</v>
      </c>
      <c r="BM18" s="107" t="n">
        <f aca="false">IF(ISNA(VLOOKUP('W. VaR &amp; Peak Pos By Trader'!$A16,'Import Peak'!$A$3:BM$37,BM$1,FALSE())),0,VLOOKUP('W. VaR &amp; Peak Pos By Trader'!$A16,'Import Peak'!$A$3:BM$37,BM$1,FALSE()))</f>
        <v>0</v>
      </c>
      <c r="BN18" s="107" t="n">
        <f aca="false">IF(ISNA(VLOOKUP('W. VaR &amp; Peak Pos By Trader'!$A16,'Import Peak'!$A$3:BN$37,BN$1,FALSE())),0,VLOOKUP('W. VaR &amp; Peak Pos By Trader'!$A16,'Import Peak'!$A$3:BN$37,BN$1,FALSE()))</f>
        <v>0</v>
      </c>
      <c r="BO18" s="107" t="n">
        <f aca="false">IF(ISNA(VLOOKUP('W. VaR &amp; Peak Pos By Trader'!$A16,'Import Peak'!$A$3:BO$37,BO$1,FALSE())),0,VLOOKUP('W. VaR &amp; Peak Pos By Trader'!$A16,'Import Peak'!$A$3:BO$37,BO$1,FALSE()))</f>
        <v>0</v>
      </c>
      <c r="BP18" s="107" t="n">
        <f aca="false">IF(ISNA(VLOOKUP('W. VaR &amp; Peak Pos By Trader'!$A16,'Import Peak'!$A$3:BP$37,BP$1,FALSE())),0,VLOOKUP('W. VaR &amp; Peak Pos By Trader'!$A16,'Import Peak'!$A$3:BP$37,BP$1,FALSE()))</f>
        <v>0</v>
      </c>
      <c r="BQ18" s="107" t="n">
        <f aca="false">IF(ISNA(VLOOKUP('W. VaR &amp; Peak Pos By Trader'!$A16,'Import Peak'!$A$3:BQ$37,BQ$1,FALSE())),0,VLOOKUP('W. VaR &amp; Peak Pos By Trader'!$A16,'Import Peak'!$A$3:BQ$37,BQ$1,FALSE()))</f>
        <v>0</v>
      </c>
      <c r="BR18" s="107" t="n">
        <f aca="false">IF(ISNA(VLOOKUP('W. VaR &amp; Peak Pos By Trader'!$A16,'Import Peak'!$A$3:BR$37,BR$1,FALSE())),0,VLOOKUP('W. VaR &amp; Peak Pos By Trader'!$A16,'Import Peak'!$A$3:BR$37,BR$1,FALSE()))</f>
        <v>0</v>
      </c>
      <c r="BS18" s="107" t="n">
        <f aca="false">IF(ISNA(VLOOKUP('W. VaR &amp; Peak Pos By Trader'!$A16,'Import Peak'!$A$3:BS$37,BS$1,FALSE())),0,VLOOKUP('W. VaR &amp; Peak Pos By Trader'!$A16,'Import Peak'!$A$3:BS$37,BS$1,FALSE()))</f>
        <v>0</v>
      </c>
      <c r="BT18" s="107" t="n">
        <f aca="false">IF(ISNA(VLOOKUP('W. VaR &amp; Peak Pos By Trader'!$A16,'Import Peak'!$A$3:BT$37,BT$1,FALSE())),0,VLOOKUP('W. VaR &amp; Peak Pos By Trader'!$A16,'Import Peak'!$A$3:BT$37,BT$1,FALSE()))</f>
        <v>0</v>
      </c>
      <c r="BU18" s="107" t="n">
        <f aca="false">IF(ISNA(VLOOKUP('W. VaR &amp; Peak Pos By Trader'!$A16,'Import Peak'!$A$3:BU$37,BU$1,FALSE())),0,VLOOKUP('W. VaR &amp; Peak Pos By Trader'!$A16,'Import Peak'!$A$3:BU$37,BU$1,FALSE()))</f>
        <v>0</v>
      </c>
      <c r="BV18" s="107" t="n">
        <f aca="false">IF(ISNA(VLOOKUP('W. VaR &amp; Peak Pos By Trader'!$A16,'Import Peak'!$A$3:BV$37,BV$1,FALSE())),0,VLOOKUP('W. VaR &amp; Peak Pos By Trader'!$A16,'Import Peak'!$A$3:BV$37,BV$1,FALSE()))</f>
        <v>0</v>
      </c>
      <c r="BW18" s="107" t="n">
        <f aca="false">IF(ISNA(VLOOKUP('W. VaR &amp; Peak Pos By Trader'!$A16,'Import Peak'!$A$3:BW$37,BW$1,FALSE())),0,VLOOKUP('W. VaR &amp; Peak Pos By Trader'!$A16,'Import Peak'!$A$3:BW$37,BW$1,FALSE()))</f>
        <v>0</v>
      </c>
      <c r="BX18" s="107" t="n">
        <f aca="false">IF(ISNA(VLOOKUP('W. VaR &amp; Peak Pos By Trader'!$A16,'Import Peak'!$A$3:BX$37,BX$1,FALSE())),0,VLOOKUP('W. VaR &amp; Peak Pos By Trader'!$A16,'Import Peak'!$A$3:BX$37,BX$1,FALSE()))</f>
        <v>0</v>
      </c>
      <c r="BY18" s="107" t="n">
        <f aca="false">IF(ISNA(VLOOKUP('W. VaR &amp; Peak Pos By Trader'!$A16,'Import Peak'!$A$3:BY$37,BY$1,FALSE())),0,VLOOKUP('W. VaR &amp; Peak Pos By Trader'!$A16,'Import Peak'!$A$3:BY$37,BY$1,FALSE()))</f>
        <v>0</v>
      </c>
      <c r="BZ18" s="107" t="n">
        <f aca="false">IF(ISNA(VLOOKUP('W. VaR &amp; Peak Pos By Trader'!$A16,'Import Peak'!$A$3:BZ$37,BZ$1,FALSE())),0,VLOOKUP('W. VaR &amp; Peak Pos By Trader'!$A16,'Import Peak'!$A$3:BZ$37,BZ$1,FALSE()))</f>
        <v>0</v>
      </c>
      <c r="CA18" s="107" t="n">
        <f aca="false">IF(ISNA(VLOOKUP('W. VaR &amp; Peak Pos By Trader'!$A16,'Import Peak'!$A$3:CA$37,CA$1,FALSE())),0,VLOOKUP('W. VaR &amp; Peak Pos By Trader'!$A16,'Import Peak'!$A$3:CA$37,CA$1,FALSE()))</f>
        <v>0</v>
      </c>
      <c r="CB18" s="107" t="n">
        <f aca="false">IF(ISNA(VLOOKUP('W. VaR &amp; Peak Pos By Trader'!$A16,'Import Peak'!$A$3:CB$37,CB$1,FALSE())),0,VLOOKUP('W. VaR &amp; Peak Pos By Trader'!$A16,'Import Peak'!$A$3:CB$37,CB$1,FALSE()))</f>
        <v>0</v>
      </c>
      <c r="CC18" s="107" t="n">
        <f aca="false">IF(ISNA(VLOOKUP('W. VaR &amp; Peak Pos By Trader'!$A16,'Import Peak'!$A$3:CC$37,CC$1,FALSE())),0,VLOOKUP('W. VaR &amp; Peak Pos By Trader'!$A16,'Import Peak'!$A$3:CC$37,CC$1,FALSE()))</f>
        <v>0</v>
      </c>
      <c r="CD18" s="107" t="n">
        <f aca="false">IF(ISNA(VLOOKUP('W. VaR &amp; Peak Pos By Trader'!$A16,'Import Peak'!$A$3:CD$37,CD$1,FALSE())),0,VLOOKUP('W. VaR &amp; Peak Pos By Trader'!$A16,'Import Peak'!$A$3:CD$37,CD$1,FALSE()))</f>
        <v>0</v>
      </c>
      <c r="CE18" s="107" t="n">
        <f aca="false">IF(ISNA(VLOOKUP('W. VaR &amp; Peak Pos By Trader'!$A16,'Import Peak'!$A$3:CE$37,CE$1,FALSE())),0,VLOOKUP('W. VaR &amp; Peak Pos By Trader'!$A16,'Import Peak'!$A$3:CE$37,CE$1,FALSE()))</f>
        <v>0</v>
      </c>
      <c r="CF18" s="107" t="n">
        <f aca="false">IF(ISNA(VLOOKUP('W. VaR &amp; Peak Pos By Trader'!$A16,'Import Peak'!$A$3:CF$37,CF$1,FALSE())),0,VLOOKUP('W. VaR &amp; Peak Pos By Trader'!$A16,'Import Peak'!$A$3:CF$37,CF$1,FALSE()))</f>
        <v>0</v>
      </c>
      <c r="CG18" s="107" t="n">
        <f aca="false">IF(ISNA(VLOOKUP('W. VaR &amp; Peak Pos By Trader'!$A16,'Import Peak'!$A$3:CG$37,CG$1,FALSE())),0,VLOOKUP('W. VaR &amp; Peak Pos By Trader'!$A16,'Import Peak'!$A$3:CG$37,CG$1,FALSE()))</f>
        <v>0</v>
      </c>
      <c r="CH18" s="107" t="n">
        <f aca="false">IF(ISNA(VLOOKUP('W. VaR &amp; Peak Pos By Trader'!$A16,'Import Peak'!$A$3:CH$37,CH$1,FALSE())),0,VLOOKUP('W. VaR &amp; Peak Pos By Trader'!$A16,'Import Peak'!$A$3:CH$37,CH$1,FALSE()))</f>
        <v>0</v>
      </c>
      <c r="CI18" s="107" t="n">
        <f aca="false">IF(ISNA(VLOOKUP('W. VaR &amp; Peak Pos By Trader'!$A16,'Import Peak'!$A$3:CI$37,CI$1,FALSE())),0,VLOOKUP('W. VaR &amp; Peak Pos By Trader'!$A16,'Import Peak'!$A$3:CI$37,CI$1,FALSE()))</f>
        <v>0</v>
      </c>
      <c r="CJ18" s="107" t="n">
        <f aca="false">IF(ISNA(VLOOKUP('W. VaR &amp; Peak Pos By Trader'!$A16,'Import Peak'!$A$3:CJ$37,CJ$1,FALSE())),0,VLOOKUP('W. VaR &amp; Peak Pos By Trader'!$A16,'Import Peak'!$A$3:CJ$37,CJ$1,FALSE()))</f>
        <v>0</v>
      </c>
      <c r="CK18" s="107" t="n">
        <f aca="false">IF(ISNA(VLOOKUP('W. VaR &amp; Peak Pos By Trader'!$A16,'Import Peak'!$A$3:CK$37,CK$1,FALSE())),0,VLOOKUP('W. VaR &amp; Peak Pos By Trader'!$A16,'Import Peak'!$A$3:CK$37,CK$1,FALSE()))</f>
        <v>0</v>
      </c>
      <c r="CL18" s="107" t="n">
        <f aca="false">IF(ISNA(VLOOKUP('W. VaR &amp; Peak Pos By Trader'!$A16,'Import Peak'!$A$3:CL$37,CL$1,FALSE())),0,VLOOKUP('W. VaR &amp; Peak Pos By Trader'!$A16,'Import Peak'!$A$3:CL$37,CL$1,FALSE()))</f>
        <v>0</v>
      </c>
      <c r="CM18" s="107" t="n">
        <f aca="false">IF(ISNA(VLOOKUP('W. VaR &amp; Peak Pos By Trader'!$A16,'Import Peak'!$A$3:CM$37,CM$1,FALSE())),0,VLOOKUP('W. VaR &amp; Peak Pos By Trader'!$A16,'Import Peak'!$A$3:CM$37,CM$1,FALSE()))</f>
        <v>0</v>
      </c>
      <c r="CN18" s="107" t="n">
        <f aca="false">IF(ISNA(VLOOKUP('W. VaR &amp; Peak Pos By Trader'!$A16,'Import Peak'!$A$3:CN$37,CN$1,FALSE())),0,VLOOKUP('W. VaR &amp; Peak Pos By Trader'!$A16,'Import Peak'!$A$3:CN$37,CN$1,FALSE()))</f>
        <v>0</v>
      </c>
      <c r="CO18" s="107" t="n">
        <f aca="false">IF(ISNA(VLOOKUP('W. VaR &amp; Peak Pos By Trader'!$A16,'Import Peak'!$A$3:CO$37,CO$1,FALSE())),0,VLOOKUP('W. VaR &amp; Peak Pos By Trader'!$A16,'Import Peak'!$A$3:CO$37,CO$1,FALSE()))</f>
        <v>0</v>
      </c>
      <c r="CP18" s="107" t="n">
        <f aca="false">IF(ISNA(VLOOKUP('W. VaR &amp; Peak Pos By Trader'!$A16,'Import Peak'!$A$3:CP$37,CP$1,FALSE())),0,VLOOKUP('W. VaR &amp; Peak Pos By Trader'!$A16,'Import Peak'!$A$3:CP$37,CP$1,FALSE()))</f>
        <v>0</v>
      </c>
      <c r="CQ18" s="107" t="n">
        <f aca="false">IF(ISNA(VLOOKUP('W. VaR &amp; Peak Pos By Trader'!$A16,'Import Peak'!$A$3:CQ$37,CQ$1,FALSE())),0,VLOOKUP('W. VaR &amp; Peak Pos By Trader'!$A16,'Import Peak'!$A$3:CQ$37,CQ$1,FALSE()))</f>
        <v>0</v>
      </c>
      <c r="CR18" s="107" t="n">
        <f aca="false">IF(ISNA(VLOOKUP('W. VaR &amp; Peak Pos By Trader'!$A16,'Import Peak'!$A$3:CR$37,CR$1,FALSE())),0,VLOOKUP('W. VaR &amp; Peak Pos By Trader'!$A16,'Import Peak'!$A$3:CR$37,CR$1,FALSE()))</f>
        <v>0</v>
      </c>
      <c r="CS18" s="107" t="n">
        <f aca="false">IF(ISNA(VLOOKUP('W. VaR &amp; Peak Pos By Trader'!$A16,'Import Peak'!$A$3:CS$37,CS$1,FALSE())),0,VLOOKUP('W. VaR &amp; Peak Pos By Trader'!$A16,'Import Peak'!$A$3:CS$37,CS$1,FALSE()))</f>
        <v>0</v>
      </c>
      <c r="CT18" s="107" t="n">
        <f aca="false">IF(ISNA(VLOOKUP('W. VaR &amp; Peak Pos By Trader'!$A16,'Import Peak'!$A$3:CT$37,CT$1,FALSE())),0,VLOOKUP('W. VaR &amp; Peak Pos By Trader'!$A16,'Import Peak'!$A$3:CT$37,CT$1,FALSE()))</f>
        <v>0</v>
      </c>
      <c r="CU18" s="107" t="n">
        <f aca="false">IF(ISNA(VLOOKUP('W. VaR &amp; Peak Pos By Trader'!$A16,'Import Peak'!$A$3:CU$37,CU$1,FALSE())),0,VLOOKUP('W. VaR &amp; Peak Pos By Trader'!$A16,'Import Peak'!$A$3:CU$37,CU$1,FALSE()))</f>
        <v>0</v>
      </c>
      <c r="CV18" s="107" t="n">
        <f aca="false">IF(ISNA(VLOOKUP('W. VaR &amp; Peak Pos By Trader'!$A16,'Import Peak'!$A$3:CV$37,CV$1,FALSE())),0,VLOOKUP('W. VaR &amp; Peak Pos By Trader'!$A16,'Import Peak'!$A$3:CV$37,CV$1,FALSE()))</f>
        <v>0</v>
      </c>
      <c r="CW18" s="107" t="n">
        <f aca="false">IF(ISNA(VLOOKUP('W. VaR &amp; Peak Pos By Trader'!$A16,'Import Peak'!$A$3:CW$37,CW$1,FALSE())),0,VLOOKUP('W. VaR &amp; Peak Pos By Trader'!$A16,'Import Peak'!$A$3:CW$37,CW$1,FALSE()))</f>
        <v>0</v>
      </c>
      <c r="CX18" s="107" t="n">
        <f aca="false">IF(ISNA(VLOOKUP('W. VaR &amp; Peak Pos By Trader'!$A16,'Import Peak'!$A$3:CX$37,CX$1,FALSE())),0,VLOOKUP('W. VaR &amp; Peak Pos By Trader'!$A16,'Import Peak'!$A$3:CX$37,CX$1,FALSE()))</f>
        <v>0</v>
      </c>
      <c r="CY18" s="107" t="n">
        <f aca="false">IF(ISNA(VLOOKUP('W. VaR &amp; Peak Pos By Trader'!$A16,'Import Peak'!$A$3:CY$37,CY$1,FALSE())),0,VLOOKUP('W. VaR &amp; Peak Pos By Trader'!$A16,'Import Peak'!$A$3:CY$37,CY$1,FALSE()))</f>
        <v>0</v>
      </c>
      <c r="CZ18" s="107" t="n">
        <f aca="false">IF(ISNA(VLOOKUP('W. VaR &amp; Peak Pos By Trader'!$A16,'Import Peak'!$A$3:CZ$37,CZ$1,FALSE())),0,VLOOKUP('W. VaR &amp; Peak Pos By Trader'!$A16,'Import Peak'!$A$3:CZ$37,CZ$1,FALSE()))</f>
        <v>0</v>
      </c>
      <c r="DA18" s="107" t="n">
        <f aca="false">IF(ISNA(VLOOKUP('W. VaR &amp; Peak Pos By Trader'!$A16,'Import Peak'!$A$3:DA$37,DA$1,FALSE())),0,VLOOKUP('W. VaR &amp; Peak Pos By Trader'!$A16,'Import Peak'!$A$3:DA$37,DA$1,FALSE()))</f>
        <v>0</v>
      </c>
      <c r="DB18" s="107" t="n">
        <f aca="false">IF(ISNA(VLOOKUP('W. VaR &amp; Peak Pos By Trader'!$A16,'Import Peak'!$A$3:DB$37,DB$1,FALSE())),0,VLOOKUP('W. VaR &amp; Peak Pos By Trader'!$A16,'Import Peak'!$A$3:DB$37,DB$1,FALSE()))</f>
        <v>0</v>
      </c>
      <c r="DC18" s="107" t="n">
        <f aca="false">IF(ISNA(VLOOKUP('W. VaR &amp; Peak Pos By Trader'!$A16,'Import Peak'!$A$3:DC$37,DC$1,FALSE())),0,VLOOKUP('W. VaR &amp; Peak Pos By Trader'!$A16,'Import Peak'!$A$3:DC$37,DC$1,FALSE()))</f>
        <v>0</v>
      </c>
      <c r="DD18" s="107" t="n">
        <f aca="false">IF(ISNA(VLOOKUP('W. VaR &amp; Peak Pos By Trader'!$A16,'Import Peak'!$A$3:DD$37,DD$1,FALSE())),0,VLOOKUP('W. VaR &amp; Peak Pos By Trader'!$A16,'Import Peak'!$A$3:DD$37,DD$1,FALSE()))</f>
        <v>0</v>
      </c>
      <c r="DE18" s="107" t="n">
        <f aca="false">IF(ISNA(VLOOKUP('W. VaR &amp; Peak Pos By Trader'!$A16,'Import Peak'!$A$3:DE$37,DE$1,FALSE())),0,VLOOKUP('W. VaR &amp; Peak Pos By Trader'!$A16,'Import Peak'!$A$3:DE$37,DE$1,FALSE()))</f>
        <v>0</v>
      </c>
      <c r="DF18" s="107" t="n">
        <f aca="false">IF(ISNA(VLOOKUP('W. VaR &amp; Peak Pos By Trader'!$A16,'Import Peak'!$A$3:DF$37,DF$1,FALSE())),0,VLOOKUP('W. VaR &amp; Peak Pos By Trader'!$A16,'Import Peak'!$A$3:DF$37,DF$1,FALSE()))</f>
        <v>0</v>
      </c>
      <c r="DG18" s="107" t="n">
        <f aca="false">IF(ISNA(VLOOKUP('W. VaR &amp; Peak Pos By Trader'!$A16,'Import Peak'!$A$3:DG$37,DG$1,FALSE())),0,VLOOKUP('W. VaR &amp; Peak Pos By Trader'!$A16,'Import Peak'!$A$3:DG$37,DG$1,FALSE()))</f>
        <v>0</v>
      </c>
      <c r="DH18" s="107" t="n">
        <f aca="false">IF(ISNA(VLOOKUP('W. VaR &amp; Peak Pos By Trader'!$A16,'Import Peak'!$A$3:DH$37,DH$1,FALSE())),0,VLOOKUP('W. VaR &amp; Peak Pos By Trader'!$A16,'Import Peak'!$A$3:DH$37,DH$1,FALSE()))</f>
        <v>0</v>
      </c>
      <c r="DI18" s="107" t="n">
        <f aca="false">IF(ISNA(VLOOKUP('W. VaR &amp; Peak Pos By Trader'!$A16,'Import Peak'!$A$3:DI$37,DI$1,FALSE())),0,VLOOKUP('W. VaR &amp; Peak Pos By Trader'!$A16,'Import Peak'!$A$3:DI$37,DI$1,FALSE()))</f>
        <v>0</v>
      </c>
      <c r="DJ18" s="107" t="n">
        <f aca="false">IF(ISNA(VLOOKUP('W. VaR &amp; Peak Pos By Trader'!$A16,'Import Peak'!$A$3:DJ$37,DJ$1,FALSE())),0,VLOOKUP('W. VaR &amp; Peak Pos By Trader'!$A16,'Import Peak'!$A$3:DJ$37,DJ$1,FALSE()))</f>
        <v>0</v>
      </c>
      <c r="DK18" s="107" t="n">
        <f aca="false">IF(ISNA(VLOOKUP('W. VaR &amp; Peak Pos By Trader'!$A16,'Import Peak'!$A$3:DK$37,DK$1,FALSE())),0,VLOOKUP('W. VaR &amp; Peak Pos By Trader'!$A16,'Import Peak'!$A$3:DK$37,DK$1,FALSE()))</f>
        <v>0</v>
      </c>
      <c r="DL18" s="107" t="n">
        <f aca="false">IF(ISNA(VLOOKUP('W. VaR &amp; Peak Pos By Trader'!$A16,'Import Peak'!$A$3:DL$37,DL$1,FALSE())),0,VLOOKUP('W. VaR &amp; Peak Pos By Trader'!$A16,'Import Peak'!$A$3:DL$37,DL$1,FALSE()))</f>
        <v>0</v>
      </c>
      <c r="DM18" s="107" t="n">
        <f aca="false">IF(ISNA(VLOOKUP('W. VaR &amp; Peak Pos By Trader'!$A16,'Import Peak'!$A$3:DM$37,DM$1,FALSE())),0,VLOOKUP('W. VaR &amp; Peak Pos By Trader'!$A16,'Import Peak'!$A$3:DM$37,DM$1,FALSE()))</f>
        <v>0</v>
      </c>
      <c r="DN18" s="107" t="n">
        <f aca="false">IF(ISNA(VLOOKUP('W. VaR &amp; Peak Pos By Trader'!$A16,'Import Peak'!$A$3:DN$37,DN$1,FALSE())),0,VLOOKUP('W. VaR &amp; Peak Pos By Trader'!$A16,'Import Peak'!$A$3:DN$37,DN$1,FALSE()))</f>
        <v>0</v>
      </c>
      <c r="DO18" s="107" t="n">
        <f aca="false">IF(ISNA(VLOOKUP('W. VaR &amp; Peak Pos By Trader'!$A16,'Import Peak'!$A$3:DO$37,DO$1,FALSE())),0,VLOOKUP('W. VaR &amp; Peak Pos By Trader'!$A16,'Import Peak'!$A$3:DO$37,DO$1,FALSE()))</f>
        <v>0</v>
      </c>
      <c r="DP18" s="107" t="n">
        <f aca="false">IF(ISNA(VLOOKUP('W. VaR &amp; Peak Pos By Trader'!$A16,'Import Peak'!$A$3:DP$37,DP$1,FALSE())),0,VLOOKUP('W. VaR &amp; Peak Pos By Trader'!$A16,'Import Peak'!$A$3:DP$37,DP$1,FALSE()))</f>
        <v>0</v>
      </c>
      <c r="DQ18" s="107" t="n">
        <f aca="false">IF(ISNA(VLOOKUP('W. VaR &amp; Peak Pos By Trader'!$A16,'Import Peak'!$A$3:DQ$37,DQ$1,FALSE())),0,VLOOKUP('W. VaR &amp; Peak Pos By Trader'!$A16,'Import Peak'!$A$3:DQ$37,DQ$1,FALSE()))</f>
        <v>0</v>
      </c>
      <c r="DR18" s="107" t="n">
        <f aca="false">IF(ISNA(VLOOKUP('W. VaR &amp; Peak Pos By Trader'!$A16,'Import Peak'!$A$3:DR$37,DR$1,FALSE())),0,VLOOKUP('W. VaR &amp; Peak Pos By Trader'!$A16,'Import Peak'!$A$3:DR$37,DR$1,FALSE()))</f>
        <v>0</v>
      </c>
      <c r="DS18" s="107" t="n">
        <f aca="false">IF(ISNA(VLOOKUP('W. VaR &amp; Peak Pos By Trader'!$A16,'Import Peak'!$A$3:DS$37,DS$1,FALSE())),0,VLOOKUP('W. VaR &amp; Peak Pos By Trader'!$A16,'Import Peak'!$A$3:DS$37,DS$1,FALSE()))</f>
        <v>0</v>
      </c>
      <c r="DT18" s="107" t="n">
        <f aca="false">IF(ISNA(VLOOKUP('W. VaR &amp; Peak Pos By Trader'!$A16,'Import Peak'!$A$3:DT$37,DT$1,FALSE())),0,VLOOKUP('W. VaR &amp; Peak Pos By Trader'!$A16,'Import Peak'!$A$3:DT$37,DT$1,FALSE()))</f>
        <v>0</v>
      </c>
      <c r="DU18" s="107" t="n">
        <f aca="false">IF(ISNA(VLOOKUP('W. VaR &amp; Peak Pos By Trader'!$A16,'Import Peak'!$A$3:DU$37,DU$1,FALSE())),0,VLOOKUP('W. VaR &amp; Peak Pos By Trader'!$A16,'Import Peak'!$A$3:DU$37,DU$1,FALSE()))</f>
        <v>0</v>
      </c>
      <c r="DV18" s="107" t="n">
        <f aca="false">IF(ISNA(VLOOKUP('W. VaR &amp; Peak Pos By Trader'!$A16,'Import Peak'!$A$3:DV$37,DV$1,FALSE())),0,VLOOKUP('W. VaR &amp; Peak Pos By Trader'!$A16,'Import Peak'!$A$3:DV$37,DV$1,FALSE()))</f>
        <v>0</v>
      </c>
      <c r="DW18" s="107" t="n">
        <f aca="false">IF(ISNA(VLOOKUP('W. VaR &amp; Peak Pos By Trader'!$A16,'Import Peak'!$A$3:DW$37,DW$1,FALSE())),0,VLOOKUP('W. VaR &amp; Peak Pos By Trader'!$A16,'Import Peak'!$A$3:DW$37,DW$1,FALSE()))</f>
        <v>0</v>
      </c>
      <c r="DX18" s="107" t="n">
        <f aca="false">IF(ISNA(VLOOKUP('W. VaR &amp; Peak Pos By Trader'!$A16,'Import Peak'!$A$3:DX$37,DX$1,FALSE())),0,VLOOKUP('W. VaR &amp; Peak Pos By Trader'!$A16,'Import Peak'!$A$3:DX$37,DX$1,FALSE()))</f>
        <v>0</v>
      </c>
      <c r="DY18" s="107" t="n">
        <f aca="false">IF(ISNA(VLOOKUP('W. VaR &amp; Peak Pos By Trader'!$A16,'Import Peak'!$A$3:DY$37,DY$1,FALSE())),0,VLOOKUP('W. VaR &amp; Peak Pos By Trader'!$A16,'Import Peak'!$A$3:DY$37,DY$1,FALSE()))</f>
        <v>0</v>
      </c>
      <c r="DZ18" s="107" t="n">
        <f aca="false">IF(ISNA(VLOOKUP('W. VaR &amp; Peak Pos By Trader'!$A16,'Import Peak'!$A$3:DZ$37,DZ$1,FALSE())),0,VLOOKUP('W. VaR &amp; Peak Pos By Trader'!$A16,'Import Peak'!$A$3:DZ$37,DZ$1,FALSE()))</f>
        <v>0</v>
      </c>
      <c r="EA18" s="107" t="n">
        <f aca="false">IF(ISNA(VLOOKUP('W. VaR &amp; Peak Pos By Trader'!$A16,'Import Peak'!$A$3:EA$37,EA$1,FALSE())),0,VLOOKUP('W. VaR &amp; Peak Pos By Trader'!$A16,'Import Peak'!$A$3:EA$37,EA$1,FALSE()))</f>
        <v>0</v>
      </c>
      <c r="EB18" s="107" t="n">
        <f aca="false">IF(ISNA(VLOOKUP('W. VaR &amp; Peak Pos By Trader'!$A16,'Import Peak'!$A$3:EB$37,EB$1,FALSE())),0,VLOOKUP('W. VaR &amp; Peak Pos By Trader'!$A16,'Import Peak'!$A$3:EB$37,EB$1,FALSE()))</f>
        <v>0</v>
      </c>
      <c r="EC18" s="107" t="n">
        <f aca="false">IF(ISNA(VLOOKUP('W. VaR &amp; Peak Pos By Trader'!$A16,'Import Peak'!$A$3:EC$37,EC$1,FALSE())),0,VLOOKUP('W. VaR &amp; Peak Pos By Trader'!$A16,'Import Peak'!$A$3:EC$37,EC$1,FALSE()))</f>
        <v>0</v>
      </c>
      <c r="ED18" s="107" t="n">
        <f aca="false">IF(ISNA(VLOOKUP('W. VaR &amp; Peak Pos By Trader'!$A16,'Import Peak'!$A$3:ED$37,ED$1,FALSE())),0,VLOOKUP('W. VaR &amp; Peak Pos By Trader'!$A16,'Import Peak'!$A$3:ED$37,ED$1,FALSE()))</f>
        <v>0</v>
      </c>
      <c r="EE18" s="107" t="n">
        <f aca="false">IF(ISNA(VLOOKUP('W. VaR &amp; Peak Pos By Trader'!$A16,'Import Peak'!$A$3:EE$37,EE$1,FALSE())),0,VLOOKUP('W. VaR &amp; Peak Pos By Trader'!$A16,'Import Peak'!$A$3:EE$37,EE$1,FALSE()))</f>
        <v>0</v>
      </c>
      <c r="EF18" s="107" t="n">
        <f aca="false">IF(ISNA(VLOOKUP('W. VaR &amp; Peak Pos By Trader'!$A16,'Import Peak'!$A$3:EF$37,EF$1,FALSE())),0,VLOOKUP('W. VaR &amp; Peak Pos By Trader'!$A16,'Import Peak'!$A$3:EF$37,EF$1,FALSE()))</f>
        <v>0</v>
      </c>
      <c r="EG18" s="107" t="n">
        <f aca="false">IF(ISNA(VLOOKUP('W. VaR &amp; Peak Pos By Trader'!$A16,'Import Peak'!$A$3:EG$37,EG$1,FALSE())),0,VLOOKUP('W. VaR &amp; Peak Pos By Trader'!$A16,'Import Peak'!$A$3:EG$37,EG$1,FALSE()))</f>
        <v>0</v>
      </c>
      <c r="EH18" s="107" t="n">
        <f aca="false">IF(ISNA(VLOOKUP('W. VaR &amp; Peak Pos By Trader'!$A16,'Import Peak'!$A$3:EH$37,EH$1,FALSE())),0,VLOOKUP('W. VaR &amp; Peak Pos By Trader'!$A16,'Import Peak'!$A$3:EH$37,EH$1,FALSE()))</f>
        <v>0</v>
      </c>
      <c r="EI18" s="107" t="n">
        <f aca="false">IF(ISNA(VLOOKUP('W. VaR &amp; Peak Pos By Trader'!$A16,'Import Peak'!$A$3:EI$37,EI$1,FALSE())),0,VLOOKUP('W. VaR &amp; Peak Pos By Trader'!$A16,'Import Peak'!$A$3:EI$37,EI$1,FALSE()))</f>
        <v>0</v>
      </c>
      <c r="EJ18" s="107" t="n">
        <f aca="false">IF(ISNA(VLOOKUP('W. VaR &amp; Peak Pos By Trader'!$A16,'Import Peak'!$A$3:EJ$37,EJ$1,FALSE())),0,VLOOKUP('W. VaR &amp; Peak Pos By Trader'!$A16,'Import Peak'!$A$3:EJ$37,EJ$1,FALSE()))</f>
        <v>0</v>
      </c>
      <c r="EK18" s="107" t="n">
        <f aca="false">IF(ISNA(VLOOKUP('W. VaR &amp; Peak Pos By Trader'!$A16,'Import Peak'!$A$3:EK$37,EK$1,FALSE())),0,VLOOKUP('W. VaR &amp; Peak Pos By Trader'!$A16,'Import Peak'!$A$3:EK$37,EK$1,FALSE()))</f>
        <v>0</v>
      </c>
      <c r="EL18" s="107" t="n">
        <f aca="false">IF(ISNA(VLOOKUP('W. VaR &amp; Peak Pos By Trader'!$A16,'Import Peak'!$A$3:EL$37,EL$1,FALSE())),0,VLOOKUP('W. VaR &amp; Peak Pos By Trader'!$A16,'Import Peak'!$A$3:EL$37,EL$1,FALSE()))</f>
        <v>0</v>
      </c>
      <c r="EM18" s="107" t="n">
        <f aca="false">IF(ISNA(VLOOKUP('W. VaR &amp; Peak Pos By Trader'!$A16,'Import Peak'!$A$3:EM$37,EM$1,FALSE())),0,VLOOKUP('W. VaR &amp; Peak Pos By Trader'!$A16,'Import Peak'!$A$3:EM$37,EM$1,FALSE()))</f>
        <v>0</v>
      </c>
      <c r="EN18" s="107" t="n">
        <f aca="false">IF(ISNA(VLOOKUP('W. VaR &amp; Peak Pos By Trader'!$A16,'Import Peak'!$A$3:EN$37,EN$1,FALSE())),0,VLOOKUP('W. VaR &amp; Peak Pos By Trader'!$A16,'Import Peak'!$A$3:EN$37,EN$1,FALSE()))</f>
        <v>0</v>
      </c>
      <c r="EO18" s="107" t="n">
        <f aca="false">IF(ISNA(VLOOKUP('W. VaR &amp; Peak Pos By Trader'!$A16,'Import Peak'!$A$3:EO$37,EO$1,FALSE())),0,VLOOKUP('W. VaR &amp; Peak Pos By Trader'!$A16,'Import Peak'!$A$3:EO$37,EO$1,FALSE()))</f>
        <v>0</v>
      </c>
      <c r="EP18" s="107" t="n">
        <f aca="false">IF(ISNA(VLOOKUP('W. VaR &amp; Peak Pos By Trader'!$A16,'Import Peak'!$A$3:EP$37,EP$1,FALSE())),0,VLOOKUP('W. VaR &amp; Peak Pos By Trader'!$A16,'Import Peak'!$A$3:EP$37,EP$1,FALSE()))</f>
        <v>0</v>
      </c>
      <c r="EQ18" s="107" t="n">
        <f aca="false">IF(ISNA(VLOOKUP('W. VaR &amp; Peak Pos By Trader'!$A16,'Import Peak'!$A$3:EQ$37,EQ$1,FALSE())),0,VLOOKUP('W. VaR &amp; Peak Pos By Trader'!$A16,'Import Peak'!$A$3:EQ$37,EQ$1,FALSE()))</f>
        <v>0</v>
      </c>
      <c r="ER18" s="107" t="n">
        <f aca="false">IF(ISNA(VLOOKUP('W. VaR &amp; Peak Pos By Trader'!$A16,'Import Peak'!$A$3:ER$37,ER$1,FALSE())),0,VLOOKUP('W. VaR &amp; Peak Pos By Trader'!$A16,'Import Peak'!$A$3:ER$37,ER$1,FALSE()))</f>
        <v>0</v>
      </c>
      <c r="ES18" s="107" t="n">
        <f aca="false">IF(ISNA(VLOOKUP('W. VaR &amp; Peak Pos By Trader'!$A16,'Import Peak'!$A$3:ES$37,ES$1,FALSE())),0,VLOOKUP('W. VaR &amp; Peak Pos By Trader'!$A16,'Import Peak'!$A$3:ES$37,ES$1,FALSE()))</f>
        <v>0</v>
      </c>
      <c r="ET18" s="107" t="n">
        <f aca="false">IF(ISNA(VLOOKUP('W. VaR &amp; Peak Pos By Trader'!$A16,'Import Peak'!$A$3:ET$37,ET$1,FALSE())),0,VLOOKUP('W. VaR &amp; Peak Pos By Trader'!$A16,'Import Peak'!$A$3:ET$37,ET$1,FALSE()))</f>
        <v>0</v>
      </c>
      <c r="EU18" s="107" t="n">
        <f aca="false">IF(ISNA(VLOOKUP('W. VaR &amp; Peak Pos By Trader'!$A16,'Import Peak'!$A$3:EU$37,EU$1,FALSE())),0,VLOOKUP('W. VaR &amp; Peak Pos By Trader'!$A16,'Import Peak'!$A$3:EU$37,EU$1,FALSE()))</f>
        <v>0</v>
      </c>
      <c r="EV18" s="107" t="n">
        <f aca="false">IF(ISNA(VLOOKUP('W. VaR &amp; Peak Pos By Trader'!$A16,'Import Peak'!$A$3:EV$37,EV$1,FALSE())),0,VLOOKUP('W. VaR &amp; Peak Pos By Trader'!$A16,'Import Peak'!$A$3:EV$37,EV$1,FALSE()))</f>
        <v>0</v>
      </c>
      <c r="EW18" s="107" t="n">
        <f aca="false">IF(ISNA(VLOOKUP('W. VaR &amp; Peak Pos By Trader'!$A16,'Import Peak'!$A$3:EW$37,EW$1,FALSE())),0,VLOOKUP('W. VaR &amp; Peak Pos By Trader'!$A16,'Import Peak'!$A$3:EW$37,EW$1,FALSE()))</f>
        <v>0</v>
      </c>
      <c r="EX18" s="107" t="n">
        <f aca="false">IF(ISNA(VLOOKUP('W. VaR &amp; Peak Pos By Trader'!$A16,'Import Peak'!$A$3:EX$37,EX$1,FALSE())),0,VLOOKUP('W. VaR &amp; Peak Pos By Trader'!$A16,'Import Peak'!$A$3:EX$37,EX$1,FALSE()))</f>
        <v>0</v>
      </c>
      <c r="EY18" s="107" t="n">
        <f aca="false">IF(ISNA(VLOOKUP('W. VaR &amp; Peak Pos By Trader'!$A16,'Import Peak'!$A$3:EY$37,EY$1,FALSE())),0,VLOOKUP('W. VaR &amp; Peak Pos By Trader'!$A16,'Import Peak'!$A$3:EY$37,EY$1,FALSE()))</f>
        <v>0</v>
      </c>
      <c r="EZ18" s="107" t="n">
        <f aca="false">IF(ISNA(VLOOKUP('W. VaR &amp; Peak Pos By Trader'!$A16,'Import Peak'!$A$3:EZ$37,EZ$1,FALSE())),0,VLOOKUP('W. VaR &amp; Peak Pos By Trader'!$A16,'Import Peak'!$A$3:EZ$37,EZ$1,FALSE()))</f>
        <v>0</v>
      </c>
      <c r="FA18" s="107" t="n">
        <f aca="false">IF(ISNA(VLOOKUP('W. VaR &amp; Peak Pos By Trader'!$A16,'Import Peak'!$A$3:FA$37,FA$1,FALSE())),0,VLOOKUP('W. VaR &amp; Peak Pos By Trader'!$A16,'Import Peak'!$A$3:FA$37,FA$1,FALSE()))</f>
        <v>0</v>
      </c>
      <c r="FB18" s="107" t="n">
        <f aca="false">IF(ISNA(VLOOKUP('W. VaR &amp; Peak Pos By Trader'!$A16,'Import Peak'!$A$3:FB$37,FB$1,FALSE())),0,VLOOKUP('W. VaR &amp; Peak Pos By Trader'!$A16,'Import Peak'!$A$3:FB$37,FB$1,FALSE()))</f>
        <v>0</v>
      </c>
      <c r="FC18" s="107" t="n">
        <f aca="false">IF(ISNA(VLOOKUP('W. VaR &amp; Peak Pos By Trader'!$A16,'Import Peak'!$A$3:FC$37,FC$1,FALSE())),0,VLOOKUP('W. VaR &amp; Peak Pos By Trader'!$A16,'Import Peak'!$A$3:FC$37,FC$1,FALSE()))</f>
        <v>0</v>
      </c>
      <c r="FD18" s="107" t="n">
        <f aca="false">IF(ISNA(VLOOKUP('W. VaR &amp; Peak Pos By Trader'!$A16,'Import Peak'!$A$3:FD$37,FD$1,FALSE())),0,VLOOKUP('W. VaR &amp; Peak Pos By Trader'!$A16,'Import Peak'!$A$3:FD$37,FD$1,FALSE()))</f>
        <v>0</v>
      </c>
      <c r="FE18" s="107" t="n">
        <f aca="false">IF(ISNA(VLOOKUP('W. VaR &amp; Peak Pos By Trader'!$A16,'Import Peak'!$A$3:FE$37,FE$1,FALSE())),0,VLOOKUP('W. VaR &amp; Peak Pos By Trader'!$A16,'Import Peak'!$A$3:FE$37,FE$1,FALSE()))</f>
        <v>0</v>
      </c>
      <c r="FF18" s="107" t="n">
        <f aca="false">IF(ISNA(VLOOKUP('W. VaR &amp; Peak Pos By Trader'!$A16,'Import Peak'!$A$3:FF$37,FF$1,FALSE())),0,VLOOKUP('W. VaR &amp; Peak Pos By Trader'!$A16,'Import Peak'!$A$3:FF$37,FF$1,FALSE()))</f>
        <v>0</v>
      </c>
      <c r="FG18" s="107" t="n">
        <f aca="false">IF(ISNA(VLOOKUP('W. VaR &amp; Peak Pos By Trader'!$A16,'Import Peak'!$A$3:FG$37,FG$1,FALSE())),0,VLOOKUP('W. VaR &amp; Peak Pos By Trader'!$A16,'Import Peak'!$A$3:FG$37,FG$1,FALSE()))</f>
        <v>0</v>
      </c>
      <c r="FH18" s="107" t="n">
        <f aca="false">IF(ISNA(VLOOKUP('W. VaR &amp; Peak Pos By Trader'!$A16,'Import Peak'!$A$3:FH$37,FH$1,FALSE())),0,VLOOKUP('W. VaR &amp; Peak Pos By Trader'!$A16,'Import Peak'!$A$3:FH$37,FH$1,FALSE()))</f>
        <v>0</v>
      </c>
      <c r="FI18" s="107" t="n">
        <f aca="false">IF(ISNA(VLOOKUP('W. VaR &amp; Peak Pos By Trader'!$A16,'Import Peak'!$A$3:FI$37,FI$1,FALSE())),0,VLOOKUP('W. VaR &amp; Peak Pos By Trader'!$A16,'Import Peak'!$A$3:FI$37,FI$1,FALSE()))</f>
        <v>0</v>
      </c>
      <c r="FJ18" s="107" t="n">
        <f aca="false">IF(ISNA(VLOOKUP('W. VaR &amp; Peak Pos By Trader'!$A16,'Import Peak'!$A$3:FJ$37,FJ$1,FALSE())),0,VLOOKUP('W. VaR &amp; Peak Pos By Trader'!$A16,'Import Peak'!$A$3:FJ$37,FJ$1,FALSE()))</f>
        <v>0</v>
      </c>
      <c r="FK18" s="107" t="n">
        <f aca="false">IF(ISNA(VLOOKUP('W. VaR &amp; Peak Pos By Trader'!$A16,'Import Peak'!$A$3:FK$37,FK$1,FALSE())),0,VLOOKUP('W. VaR &amp; Peak Pos By Trader'!$A16,'Import Peak'!$A$3:FK$37,FK$1,FALSE()))</f>
        <v>0</v>
      </c>
      <c r="FL18" s="107" t="n">
        <f aca="false">IF(ISNA(VLOOKUP('W. VaR &amp; Peak Pos By Trader'!$A16,'Import Peak'!$A$3:FL$37,FL$1,FALSE())),0,VLOOKUP('W. VaR &amp; Peak Pos By Trader'!$A16,'Import Peak'!$A$3:FL$37,FL$1,FALSE()))</f>
        <v>0</v>
      </c>
      <c r="FM18" s="107" t="n">
        <f aca="false">IF(ISNA(VLOOKUP('W. VaR &amp; Peak Pos By Trader'!$A16,'Import Peak'!$A$3:FM$37,FM$1,FALSE())),0,VLOOKUP('W. VaR &amp; Peak Pos By Trader'!$A16,'Import Peak'!$A$3:FM$37,FM$1,FALSE()))</f>
        <v>0</v>
      </c>
      <c r="FN18" s="107" t="n">
        <f aca="false">IF(ISNA(VLOOKUP('W. VaR &amp; Peak Pos By Trader'!$A16,'Import Peak'!$A$3:FN$37,FN$1,FALSE())),0,VLOOKUP('W. VaR &amp; Peak Pos By Trader'!$A16,'Import Peak'!$A$3:FN$37,FN$1,FALSE()))</f>
        <v>0</v>
      </c>
      <c r="FO18" s="107" t="n">
        <f aca="false">IF(ISNA(VLOOKUP('W. VaR &amp; Peak Pos By Trader'!$A16,'Import Peak'!$A$3:FO$37,FO$1,FALSE())),0,VLOOKUP('W. VaR &amp; Peak Pos By Trader'!$A16,'Import Peak'!$A$3:FO$37,FO$1,FALSE()))</f>
        <v>0</v>
      </c>
      <c r="FP18" s="107" t="n">
        <f aca="false">IF(ISNA(VLOOKUP('W. VaR &amp; Peak Pos By Trader'!$A16,'Import Peak'!$A$3:FP$37,FP$1,FALSE())),0,VLOOKUP('W. VaR &amp; Peak Pos By Trader'!$A16,'Import Peak'!$A$3:FP$37,FP$1,FALSE()))</f>
        <v>0</v>
      </c>
      <c r="FQ18" s="107" t="n">
        <f aca="false">IF(ISNA(VLOOKUP('W. VaR &amp; Peak Pos By Trader'!$A16,'Import Peak'!$A$3:FQ$37,FQ$1,FALSE())),0,VLOOKUP('W. VaR &amp; Peak Pos By Trader'!$A16,'Import Peak'!$A$3:FQ$37,FQ$1,FALSE()))</f>
        <v>0</v>
      </c>
      <c r="FR18" s="107" t="n">
        <f aca="false">IF(ISNA(VLOOKUP('W. VaR &amp; Peak Pos By Trader'!$A16,'Import Peak'!$A$3:FR$37,FR$1,FALSE())),0,VLOOKUP('W. VaR &amp; Peak Pos By Trader'!$A16,'Import Peak'!$A$3:FR$37,FR$1,FALSE()))</f>
        <v>0</v>
      </c>
      <c r="FS18" s="107" t="n">
        <f aca="false">IF(ISNA(VLOOKUP('W. VaR &amp; Peak Pos By Trader'!$A16,'Import Peak'!$A$3:FS$37,FS$1,FALSE())),0,VLOOKUP('W. VaR &amp; Peak Pos By Trader'!$A16,'Import Peak'!$A$3:FS$37,FS$1,FALSE()))</f>
        <v>0</v>
      </c>
      <c r="FT18" s="107" t="n">
        <f aca="false">IF(ISNA(VLOOKUP('W. VaR &amp; Peak Pos By Trader'!$A16,'Import Peak'!$A$3:FT$37,FT$1,FALSE())),0,VLOOKUP('W. VaR &amp; Peak Pos By Trader'!$A16,'Import Peak'!$A$3:FT$37,FT$1,FALSE()))</f>
        <v>0</v>
      </c>
      <c r="FU18" s="107" t="n">
        <f aca="false">IF(ISNA(VLOOKUP('W. VaR &amp; Peak Pos By Trader'!$A16,'Import Peak'!$A$3:FU$37,FU$1,FALSE())),0,VLOOKUP('W. VaR &amp; Peak Pos By Trader'!$A16,'Import Peak'!$A$3:FU$37,FU$1,FALSE()))</f>
        <v>0</v>
      </c>
      <c r="FV18" s="0" t="n">
        <f aca="false">IF(ISNA(VLOOKUP('W. VaR &amp; Peak Pos By Trader'!$A16,'Import Peak'!$A$3:FV$37,FV$1,FALSE())),0,VLOOKUP('W. VaR &amp; Peak Pos By Trader'!$A16,'Import Peak'!$A$3:FV$37,FV$1,FALSE()))</f>
        <v>0</v>
      </c>
      <c r="FW18" s="0" t="n">
        <f aca="false">IF(ISNA(VLOOKUP('W. VaR &amp; Peak Pos By Trader'!$A16,'Import Peak'!$A$3:FW$37,FW$1,FALSE())),0,VLOOKUP('W. VaR &amp; Peak Pos By Trader'!$A16,'Import Peak'!$A$3:FW$37,FW$1,FALSE()))</f>
        <v>0</v>
      </c>
      <c r="FX18" s="0" t="n">
        <f aca="false">IF(ISNA(VLOOKUP('W. VaR &amp; Peak Pos By Trader'!$A16,'Import Peak'!$A$3:FX$37,FX$1,FALSE())),0,VLOOKUP('W. VaR &amp; Peak Pos By Trader'!$A16,'Import Peak'!$A$3:FX$37,FX$1,FALSE()))</f>
        <v>0</v>
      </c>
      <c r="FY18" s="0" t="n">
        <f aca="false">IF(ISNA(VLOOKUP('W. VaR &amp; Peak Pos By Trader'!$A16,'Import Peak'!$A$3:FY$37,FY$1,FALSE())),0,VLOOKUP('W. VaR &amp; Peak Pos By Trader'!$A16,'Import Peak'!$A$3:FY$37,FY$1,FALSE()))</f>
        <v>0</v>
      </c>
      <c r="FZ18" s="0" t="n">
        <f aca="false">IF(ISNA(VLOOKUP('W. VaR &amp; Peak Pos By Trader'!$A16,'Import Peak'!$A$3:FZ$37,FZ$1,FALSE())),0,VLOOKUP('W. VaR &amp; Peak Pos By Trader'!$A16,'Import Peak'!$A$3:FZ$37,FZ$1,FALSE()))</f>
        <v>0</v>
      </c>
      <c r="GA18" s="0" t="n">
        <f aca="false">IF(ISNA(VLOOKUP('W. VaR &amp; Peak Pos By Trader'!$A16,'Import Peak'!$A$3:GA$37,GA$1,FALSE())),0,VLOOKUP('W. VaR &amp; Peak Pos By Trader'!$A16,'Import Peak'!$A$3:GA$37,GA$1,FALSE()))</f>
        <v>0</v>
      </c>
      <c r="GB18" s="0" t="n">
        <f aca="false">IF(ISNA(VLOOKUP('W. VaR &amp; Peak Pos By Trader'!$A16,'Import Peak'!$A$3:GB$37,GB$1,FALSE())),0,VLOOKUP('W. VaR &amp; Peak Pos By Trader'!$A16,'Import Peak'!$A$3:GB$37,GB$1,FALSE()))</f>
        <v>0</v>
      </c>
      <c r="GC18" s="0" t="n">
        <f aca="false">IF(ISNA(VLOOKUP('W. VaR &amp; Peak Pos By Trader'!$A16,'Import Peak'!$A$3:GC$37,GC$1,FALSE())),0,VLOOKUP('W. VaR &amp; Peak Pos By Trader'!$A16,'Import Peak'!$A$3:GC$37,GC$1,FALSE()))</f>
        <v>0</v>
      </c>
      <c r="GD18" s="0" t="n">
        <f aca="false">IF(ISNA(VLOOKUP('W. VaR &amp; Peak Pos By Trader'!$A16,'Import Peak'!$A$3:GD$37,GD$1,FALSE())),0,VLOOKUP('W. VaR &amp; Peak Pos By Trader'!$A16,'Import Peak'!$A$3:GD$37,GD$1,FALSE()))</f>
        <v>0</v>
      </c>
      <c r="GE18" s="0" t="n">
        <f aca="false">IF(ISNA(VLOOKUP('W. VaR &amp; Peak Pos By Trader'!$A16,'Import Peak'!$A$3:GE$37,GE$1,FALSE())),0,VLOOKUP('W. VaR &amp; Peak Pos By Trader'!$A16,'Import Peak'!$A$3:GE$37,GE$1,FALSE()))</f>
        <v>0</v>
      </c>
      <c r="GF18" s="0" t="n">
        <f aca="false">IF(ISNA(VLOOKUP('W. VaR &amp; Peak Pos By Trader'!$A16,'Import Peak'!$A$3:GF$37,GF$1,FALSE())),0,VLOOKUP('W. VaR &amp; Peak Pos By Trader'!$A16,'Import Peak'!$A$3:GF$37,GF$1,FALSE()))</f>
        <v>0</v>
      </c>
      <c r="GG18" s="0" t="n">
        <f aca="false">IF(ISNA(VLOOKUP('W. VaR &amp; Peak Pos By Trader'!$A16,'Import Peak'!$A$3:GG$37,GG$1,FALSE())),0,VLOOKUP('W. VaR &amp; Peak Pos By Trader'!$A16,'Import Peak'!$A$3:GG$37,GG$1,FALSE()))</f>
        <v>0</v>
      </c>
      <c r="GH18" s="0" t="n">
        <f aca="false">IF(ISNA(VLOOKUP('W. VaR &amp; Peak Pos By Trader'!$A16,'Import Peak'!$A$3:GH$37,GH$1,FALSE())),0,VLOOKUP('W. VaR &amp; Peak Pos By Trader'!$A16,'Import Peak'!$A$3:GH$37,GH$1,FALSE()))</f>
        <v>0</v>
      </c>
      <c r="GI18" s="0" t="n">
        <f aca="false">IF(ISNA(VLOOKUP('W. VaR &amp; Peak Pos By Trader'!$A16,'Import Peak'!$A$3:GI$37,GI$1,FALSE())),0,VLOOKUP('W. VaR &amp; Peak Pos By Trader'!$A16,'Import Peak'!$A$3:GI$37,GI$1,FALSE()))</f>
        <v>0</v>
      </c>
      <c r="GJ18" s="0" t="n">
        <f aca="false">IF(ISNA(VLOOKUP('W. VaR &amp; Peak Pos By Trader'!$A16,'Import Peak'!$A$3:GJ$37,GJ$1,FALSE())),0,VLOOKUP('W. VaR &amp; Peak Pos By Trader'!$A16,'Import Peak'!$A$3:GJ$37,GJ$1,FALSE()))</f>
        <v>0</v>
      </c>
      <c r="GK18" s="0" t="n">
        <f aca="false">IF(ISNA(VLOOKUP('W. VaR &amp; Peak Pos By Trader'!$A16,'Import Peak'!$A$3:GK$37,GK$1,FALSE())),0,VLOOKUP('W. VaR &amp; Peak Pos By Trader'!$A16,'Import Peak'!$A$3:GK$37,GK$1,FALSE()))</f>
        <v>0</v>
      </c>
      <c r="GL18" s="0" t="n">
        <f aca="false">IF(ISNA(VLOOKUP('W. VaR &amp; Peak Pos By Trader'!$A16,'Import Peak'!$A$3:GL$37,GL$1,FALSE())),0,VLOOKUP('W. VaR &amp; Peak Pos By Trader'!$A16,'Import Peak'!$A$3:GL$37,GL$1,FALSE()))</f>
        <v>0</v>
      </c>
      <c r="GM18" s="0" t="n">
        <f aca="false">IF(ISNA(VLOOKUP('W. VaR &amp; Peak Pos By Trader'!$A16,'Import Peak'!$A$3:GM$37,GM$1,FALSE())),0,VLOOKUP('W. VaR &amp; Peak Pos By Trader'!$A16,'Import Peak'!$A$3:GM$37,GM$1,FALSE()))</f>
        <v>0</v>
      </c>
      <c r="GN18" s="0" t="n">
        <f aca="false">IF(ISNA(VLOOKUP('W. VaR &amp; Peak Pos By Trader'!$A16,'Import Peak'!$A$3:GN$37,GN$1,FALSE())),0,VLOOKUP('W. VaR &amp; Peak Pos By Trader'!$A16,'Import Peak'!$A$3:GN$37,GN$1,FALSE()))</f>
        <v>0</v>
      </c>
      <c r="GO18" s="0" t="n">
        <f aca="false">IF(ISNA(VLOOKUP('W. VaR &amp; Peak Pos By Trader'!$A16,'Import Peak'!$A$3:GO$37,GO$1,FALSE())),0,VLOOKUP('W. VaR &amp; Peak Pos By Trader'!$A16,'Import Peak'!$A$3:GO$37,GO$1,FALSE()))</f>
        <v>0</v>
      </c>
      <c r="GP18" s="0" t="n">
        <f aca="false">IF(ISNA(VLOOKUP('W. VaR &amp; Peak Pos By Trader'!$A16,'Import Peak'!$A$3:GP$37,GP$1,FALSE())),0,VLOOKUP('W. VaR &amp; Peak Pos By Trader'!$A16,'Import Peak'!$A$3:GP$37,GP$1,FALSE()))</f>
        <v>0</v>
      </c>
      <c r="GQ18" s="0" t="n">
        <f aca="false">IF(ISNA(VLOOKUP('W. VaR &amp; Peak Pos By Trader'!$A16,'Import Peak'!$A$3:GQ$37,GQ$1,FALSE())),0,VLOOKUP('W. VaR &amp; Peak Pos By Trader'!$A16,'Import Peak'!$A$3:GQ$37,GQ$1,FALSE()))</f>
        <v>0</v>
      </c>
      <c r="GR18" s="0" t="n">
        <f aca="false">IF(ISNA(VLOOKUP('W. VaR &amp; Peak Pos By Trader'!$A16,'Import Peak'!$A$3:GR$37,GR$1,FALSE())),0,VLOOKUP('W. VaR &amp; Peak Pos By Trader'!$A16,'Import Peak'!$A$3:GR$37,GR$1,FALSE()))</f>
        <v>0</v>
      </c>
      <c r="GS18" s="0" t="n">
        <f aca="false">IF(ISNA(VLOOKUP('W. VaR &amp; Peak Pos By Trader'!$A16,'Import Peak'!$A$3:GS$37,GS$1,FALSE())),0,VLOOKUP('W. VaR &amp; Peak Pos By Trader'!$A16,'Import Peak'!$A$3:GS$37,GS$1,FALSE()))</f>
        <v>0</v>
      </c>
      <c r="GT18" s="0" t="n">
        <f aca="false">IF(ISNA(VLOOKUP('W. VaR &amp; Peak Pos By Trader'!$A16,'Import Peak'!$A$3:GT$37,GT$1,FALSE())),0,VLOOKUP('W. VaR &amp; Peak Pos By Trader'!$A16,'Import Peak'!$A$3:GT$37,GT$1,FALSE()))</f>
        <v>0</v>
      </c>
      <c r="GU18" s="0" t="n">
        <f aca="false">IF(ISNA(VLOOKUP('W. VaR &amp; Peak Pos By Trader'!$A16,'Import Peak'!$A$3:GU$37,GU$1,FALSE())),0,VLOOKUP('W. VaR &amp; Peak Pos By Trader'!$A16,'Import Peak'!$A$3:GU$37,GU$1,FALSE()))</f>
        <v>0</v>
      </c>
      <c r="GV18" s="0" t="n">
        <f aca="false">IF(ISNA(VLOOKUP('W. VaR &amp; Peak Pos By Trader'!$A16,'Import Peak'!$A$3:GV$37,GV$1,FALSE())),0,VLOOKUP('W. VaR &amp; Peak Pos By Trader'!$A16,'Import Peak'!$A$3:GV$37,GV$1,FALSE()))</f>
        <v>0</v>
      </c>
      <c r="GW18" s="0" t="n">
        <f aca="false">IF(ISNA(VLOOKUP('W. VaR &amp; Peak Pos By Trader'!$A16,'Import Peak'!$A$3:GW$37,GW$1,FALSE())),0,VLOOKUP('W. VaR &amp; Peak Pos By Trader'!$A16,'Import Peak'!$A$3:GW$37,GW$1,FALSE()))</f>
        <v>0</v>
      </c>
      <c r="GX18" s="0" t="n">
        <f aca="false">IF(ISNA(VLOOKUP('W. VaR &amp; Peak Pos By Trader'!$A16,'Import Peak'!$A$3:GX$37,GX$1,FALSE())),0,VLOOKUP('W. VaR &amp; Peak Pos By Trader'!$A16,'Import Peak'!$A$3:GX$37,GX$1,FALSE()))</f>
        <v>0</v>
      </c>
      <c r="GY18" s="0" t="n">
        <f aca="false">IF(ISNA(VLOOKUP('W. VaR &amp; Peak Pos By Trader'!$A16,'Import Peak'!$A$3:GY$37,GY$1,FALSE())),0,VLOOKUP('W. VaR &amp; Peak Pos By Trader'!$A16,'Import Peak'!$A$3:GY$37,GY$1,FALSE()))</f>
        <v>0</v>
      </c>
      <c r="GZ18" s="0" t="n">
        <f aca="false">IF(ISNA(VLOOKUP('W. VaR &amp; Peak Pos By Trader'!$A16,'Import Peak'!$A$3:GZ$37,GZ$1,FALSE())),0,VLOOKUP('W. VaR &amp; Peak Pos By Trader'!$A16,'Import Peak'!$A$3:GZ$37,GZ$1,FALSE()))</f>
        <v>0</v>
      </c>
      <c r="HA18" s="0" t="n">
        <f aca="false">IF(ISNA(VLOOKUP('W. VaR &amp; Peak Pos By Trader'!$A16,'Import Peak'!$A$3:HA$37,HA$1,FALSE())),0,VLOOKUP('W. VaR &amp; Peak Pos By Trader'!$A16,'Import Peak'!$A$3:HA$37,HA$1,FALSE()))</f>
        <v>0</v>
      </c>
      <c r="HB18" s="0" t="n">
        <f aca="false">IF(ISNA(VLOOKUP('W. VaR &amp; Peak Pos By Trader'!$A16,'Import Peak'!$A$3:HB$37,HB$1,FALSE())),0,VLOOKUP('W. VaR &amp; Peak Pos By Trader'!$A16,'Import Peak'!$A$3:HB$37,HB$1,FALSE()))</f>
        <v>0</v>
      </c>
      <c r="HC18" s="0" t="n">
        <f aca="false">IF(ISNA(VLOOKUP('W. VaR &amp; Peak Pos By Trader'!$A16,'Import Peak'!$A$3:HC$37,HC$1,FALSE())),0,VLOOKUP('W. VaR &amp; Peak Pos By Trader'!$A16,'Import Peak'!$A$3:HC$37,HC$1,FALSE()))</f>
        <v>0</v>
      </c>
      <c r="HD18" s="0" t="n">
        <f aca="false">IF(ISNA(VLOOKUP('W. VaR &amp; Peak Pos By Trader'!$A16,'Import Peak'!$A$3:HD$37,HD$1,FALSE())),0,VLOOKUP('W. VaR &amp; Peak Pos By Trader'!$A16,'Import Peak'!$A$3:HD$37,HD$1,FALSE()))</f>
        <v>0</v>
      </c>
      <c r="HE18" s="0" t="n">
        <f aca="false">IF(ISNA(VLOOKUP('W. VaR &amp; Peak Pos By Trader'!$A16,'Import Peak'!$A$3:HE$37,HE$1,FALSE())),0,VLOOKUP('W. VaR &amp; Peak Pos By Trader'!$A16,'Import Peak'!$A$3:HE$37,HE$1,FALSE()))</f>
        <v>0</v>
      </c>
      <c r="HF18" s="0" t="n">
        <f aca="false">IF(ISNA(VLOOKUP('W. VaR &amp; Peak Pos By Trader'!$A16,'Import Peak'!$A$3:HF$37,HF$1,FALSE())),0,VLOOKUP('W. VaR &amp; Peak Pos By Trader'!$A16,'Import Peak'!$A$3:HF$37,HF$1,FALSE()))</f>
        <v>0</v>
      </c>
      <c r="HG18" s="0" t="n">
        <f aca="false">IF(ISNA(VLOOKUP('W. VaR &amp; Peak Pos By Trader'!$A16,'Import Peak'!$A$3:HG$37,HG$1,FALSE())),0,VLOOKUP('W. VaR &amp; Peak Pos By Trader'!$A16,'Import Peak'!$A$3:HG$37,HG$1,FALSE()))</f>
        <v>0</v>
      </c>
      <c r="HH18" s="0" t="n">
        <f aca="false">IF(ISNA(VLOOKUP('W. VaR &amp; Peak Pos By Trader'!$A16,'Import Peak'!$A$3:HH$37,HH$1,FALSE())),0,VLOOKUP('W. VaR &amp; Peak Pos By Trader'!$A16,'Import Peak'!$A$3:HH$37,HH$1,FALSE()))</f>
        <v>0</v>
      </c>
      <c r="HI18" s="0" t="n">
        <f aca="false">IF(ISNA(VLOOKUP('W. VaR &amp; Peak Pos By Trader'!$A16,'Import Peak'!$A$3:HI$37,HI$1,FALSE())),0,VLOOKUP('W. VaR &amp; Peak Pos By Trader'!$A16,'Import Peak'!$A$3:HI$37,HI$1,FALSE()))</f>
        <v>0</v>
      </c>
      <c r="HJ18" s="0" t="n">
        <f aca="false">IF(ISNA(VLOOKUP('W. VaR &amp; Peak Pos By Trader'!$A16,'Import Peak'!$A$3:HJ$37,HJ$1,FALSE())),0,VLOOKUP('W. VaR &amp; Peak Pos By Trader'!$A16,'Import Peak'!$A$3:HJ$37,HJ$1,FALSE()))</f>
        <v>0</v>
      </c>
      <c r="HK18" s="0" t="n">
        <f aca="false">IF(ISNA(VLOOKUP('W. VaR &amp; Peak Pos By Trader'!$A16,'Import Peak'!$A$3:HK$37,HK$1,FALSE())),0,VLOOKUP('W. VaR &amp; Peak Pos By Trader'!$A16,'Import Peak'!$A$3:HK$37,HK$1,FALSE()))</f>
        <v>0</v>
      </c>
      <c r="HL18" s="0" t="n">
        <f aca="false">IF(ISNA(VLOOKUP('W. VaR &amp; Peak Pos By Trader'!$A16,'Import Peak'!$A$3:HL$37,HL$1,FALSE())),0,VLOOKUP('W. VaR &amp; Peak Pos By Trader'!$A16,'Import Peak'!$A$3:HL$37,HL$1,FALSE()))</f>
        <v>0</v>
      </c>
      <c r="HM18" s="0" t="n">
        <f aca="false">IF(ISNA(VLOOKUP('W. VaR &amp; Peak Pos By Trader'!$A16,'Import Peak'!$A$3:HM$37,HM$1,FALSE())),0,VLOOKUP('W. VaR &amp; Peak Pos By Trader'!$A16,'Import Peak'!$A$3:HM$37,HM$1,FALSE()))</f>
        <v>0</v>
      </c>
      <c r="HN18" s="0" t="n">
        <f aca="false">IF(ISNA(VLOOKUP('W. VaR &amp; Peak Pos By Trader'!$A16,'Import Peak'!$A$3:HN$37,HN$1,FALSE())),0,VLOOKUP('W. VaR &amp; Peak Pos By Trader'!$A16,'Import Peak'!$A$3:HN$37,HN$1,FALSE()))</f>
        <v>0</v>
      </c>
      <c r="HO18" s="0" t="n">
        <f aca="false">IF(ISNA(VLOOKUP('W. VaR &amp; Peak Pos By Trader'!$A16,'Import Peak'!$A$3:HO$37,HO$1,FALSE())),0,VLOOKUP('W. VaR &amp; Peak Pos By Trader'!$A16,'Import Peak'!$A$3:HO$37,HO$1,FALSE()))</f>
        <v>0</v>
      </c>
      <c r="HP18" s="0" t="n">
        <f aca="false">IF(ISNA(VLOOKUP('W. VaR &amp; Peak Pos By Trader'!$A16,'Import Peak'!$A$3:HP$37,HP$1,FALSE())),0,VLOOKUP('W. VaR &amp; Peak Pos By Trader'!$A16,'Import Peak'!$A$3:HP$37,HP$1,FALSE()))</f>
        <v>0</v>
      </c>
      <c r="HQ18" s="0" t="n">
        <f aca="false">IF(ISNA(VLOOKUP('W. VaR &amp; Peak Pos By Trader'!$A16,'Import Peak'!$A$3:HQ$37,HQ$1,FALSE())),0,VLOOKUP('W. VaR &amp; Peak Pos By Trader'!$A16,'Import Peak'!$A$3:HQ$37,HQ$1,FALSE()))</f>
        <v>0</v>
      </c>
      <c r="HR18" s="0" t="n">
        <f aca="false">IF(ISNA(VLOOKUP('W. VaR &amp; Peak Pos By Trader'!$A16,'Import Peak'!$A$3:HR$37,HR$1,FALSE())),0,VLOOKUP('W. VaR &amp; Peak Pos By Trader'!$A16,'Import Peak'!$A$3:HR$37,HR$1,FALSE()))</f>
        <v>0</v>
      </c>
      <c r="HS18" s="0" t="n">
        <f aca="false">IF(ISNA(VLOOKUP('W. VaR &amp; Peak Pos By Trader'!$A16,'Import Peak'!$A$3:HS$37,HS$1,FALSE())),0,VLOOKUP('W. VaR &amp; Peak Pos By Trader'!$A16,'Import Peak'!$A$3:HS$37,HS$1,FALSE()))</f>
        <v>0</v>
      </c>
      <c r="HT18" s="0" t="n">
        <f aca="false">IF(ISNA(VLOOKUP('W. VaR &amp; Peak Pos By Trader'!$A16,'Import Peak'!$A$3:HT$37,HT$1,FALSE())),0,VLOOKUP('W. VaR &amp; Peak Pos By Trader'!$A16,'Import Peak'!$A$3:HT$37,HT$1,FALSE()))</f>
        <v>0</v>
      </c>
      <c r="HU18" s="0" t="n">
        <f aca="false">IF(ISNA(VLOOKUP('W. VaR &amp; Peak Pos By Trader'!$A16,'Import Peak'!$A$3:HU$37,HU$1,FALSE())),0,VLOOKUP('W. VaR &amp; Peak Pos By Trader'!$A16,'Import Peak'!$A$3:HU$37,HU$1,FALSE()))</f>
        <v>0</v>
      </c>
      <c r="HV18" s="0" t="n">
        <f aca="false">IF(ISNA(VLOOKUP('W. VaR &amp; Peak Pos By Trader'!$A16,'Import Peak'!$A$3:HV$37,HV$1,FALSE())),0,VLOOKUP('W. VaR &amp; Peak Pos By Trader'!$A16,'Import Peak'!$A$3:HV$37,HV$1,FALSE()))</f>
        <v>0</v>
      </c>
      <c r="HW18" s="0" t="n">
        <f aca="false">IF(ISNA(VLOOKUP('W. VaR &amp; Peak Pos By Trader'!$A16,'Import Peak'!$A$3:HW$37,HW$1,FALSE())),0,VLOOKUP('W. VaR &amp; Peak Pos By Trader'!$A16,'Import Peak'!$A$3:HW$37,HW$1,FALSE()))</f>
        <v>0</v>
      </c>
      <c r="HX18" s="0" t="n">
        <f aca="false">IF(ISNA(VLOOKUP('W. VaR &amp; Peak Pos By Trader'!$A16,'Import Peak'!$A$3:HX$37,HX$1,FALSE())),0,VLOOKUP('W. VaR &amp; Peak Pos By Trader'!$A16,'Import Peak'!$A$3:HX$37,HX$1,FALSE()))</f>
        <v>0</v>
      </c>
      <c r="HY18" s="0" t="n">
        <f aca="false">IF(ISNA(VLOOKUP('W. VaR &amp; Peak Pos By Trader'!$A16,'Import Peak'!$A$3:HY$37,HY$1,FALSE())),0,VLOOKUP('W. VaR &amp; Peak Pos By Trader'!$A16,'Import Peak'!$A$3:HY$37,HY$1,FALSE()))</f>
        <v>0</v>
      </c>
      <c r="HZ18" s="0" t="n">
        <f aca="false">IF(ISNA(VLOOKUP('W. VaR &amp; Peak Pos By Trader'!$A16,'Import Peak'!$A$3:HZ$37,HZ$1,FALSE())),0,VLOOKUP('W. VaR &amp; Peak Pos By Trader'!$A16,'Import Peak'!$A$3:HZ$37,HZ$1,FALSE()))</f>
        <v>0</v>
      </c>
      <c r="IA18" s="0" t="n">
        <f aca="false">IF(ISNA(VLOOKUP('W. VaR &amp; Peak Pos By Trader'!$A16,'Import Peak'!$A$3:IA$37,IA$1,FALSE())),0,VLOOKUP('W. VaR &amp; Peak Pos By Trader'!$A16,'Import Peak'!$A$3:IA$37,IA$1,FALSE()))</f>
        <v>0</v>
      </c>
      <c r="IB18" s="0" t="n">
        <f aca="false">IF(ISNA(VLOOKUP('W. VaR &amp; Peak Pos By Trader'!$A16,'Import Peak'!$A$3:IB$37,IB$1,FALSE())),0,VLOOKUP('W. VaR &amp; Peak Pos By Trader'!$A16,'Import Peak'!$A$3:IB$37,IB$1,FALSE()))</f>
        <v>0</v>
      </c>
      <c r="IC18" s="0" t="n">
        <f aca="false">IF(ISNA(VLOOKUP('W. VaR &amp; Peak Pos By Trader'!$A16,'Import Peak'!$A$3:IC$37,IC$1,FALSE())),0,VLOOKUP('W. VaR &amp; Peak Pos By Trader'!$A16,'Import Peak'!$A$3:IC$37,IC$1,FALSE()))</f>
        <v>0</v>
      </c>
    </row>
    <row r="19" customFormat="false" ht="18" hidden="false" customHeight="false" outlineLevel="0" collapsed="false">
      <c r="A19" s="104" t="s">
        <v>22</v>
      </c>
      <c r="B19" s="107" t="n">
        <f aca="false">IF(ISNA(VLOOKUP('W. VaR &amp; Peak Pos By Trader'!$A17,'Import Peak'!$A$3:B$37,B$1,FALSE())),0,VLOOKUP('W. VaR &amp; Peak Pos By Trader'!$A17,'Import Peak'!$A$3:B$37,B$1,FALSE()))</f>
        <v>0</v>
      </c>
      <c r="C19" s="107" t="n">
        <f aca="false">IF(ISNA(VLOOKUP('W. VaR &amp; Peak Pos By Trader'!$A17,'Import Peak'!$A$3:C$37,C$1,FALSE())),0,VLOOKUP('W. VaR &amp; Peak Pos By Trader'!$A17,'Import Peak'!$A$3:C$37,C$1,FALSE()))</f>
        <v>0</v>
      </c>
      <c r="D19" s="107" t="n">
        <f aca="false">IF(ISNA(VLOOKUP('W. VaR &amp; Peak Pos By Trader'!$A17,'Import Peak'!$A$3:D$37,D$1,FALSE())),0,VLOOKUP('W. VaR &amp; Peak Pos By Trader'!$A17,'Import Peak'!$A$3:D$37,D$1,FALSE()))</f>
        <v>0</v>
      </c>
      <c r="E19" s="107" t="n">
        <f aca="false">IF(ISNA(VLOOKUP('W. VaR &amp; Peak Pos By Trader'!$A17,'Import Peak'!$A$3:E$37,E$1,FALSE())),0,VLOOKUP('W. VaR &amp; Peak Pos By Trader'!$A17,'Import Peak'!$A$3:E$37,E$1,FALSE()))</f>
        <v>0</v>
      </c>
      <c r="F19" s="107" t="n">
        <f aca="false">IF(ISNA(VLOOKUP('W. VaR &amp; Peak Pos By Trader'!$A17,'Import Peak'!$A$3:F$37,F$1,FALSE())),0,VLOOKUP('W. VaR &amp; Peak Pos By Trader'!$A17,'Import Peak'!$A$3:F$37,F$1,FALSE()))</f>
        <v>0</v>
      </c>
      <c r="G19" s="107" t="n">
        <f aca="false">IF(ISNA(VLOOKUP('W. VaR &amp; Peak Pos By Trader'!$A17,'Import Peak'!$A$3:G$37,G$1,FALSE())),0,VLOOKUP('W. VaR &amp; Peak Pos By Trader'!$A17,'Import Peak'!$A$3:G$37,G$1,FALSE()))</f>
        <v>0</v>
      </c>
      <c r="H19" s="107" t="n">
        <f aca="false">IF(ISNA(VLOOKUP('W. VaR &amp; Peak Pos By Trader'!$A17,'Import Peak'!$A$3:H$37,H$1,FALSE())),0,VLOOKUP('W. VaR &amp; Peak Pos By Trader'!$A17,'Import Peak'!$A$3:H$37,H$1,FALSE()))</f>
        <v>0</v>
      </c>
      <c r="I19" s="107" t="n">
        <f aca="false">IF(ISNA(VLOOKUP('W. VaR &amp; Peak Pos By Trader'!$A17,'Import Peak'!$A$3:I$37,I$1,FALSE())),0,VLOOKUP('W. VaR &amp; Peak Pos By Trader'!$A17,'Import Peak'!$A$3:I$37,I$1,FALSE()))</f>
        <v>0</v>
      </c>
      <c r="J19" s="107" t="n">
        <f aca="false">IF(ISNA(VLOOKUP('W. VaR &amp; Peak Pos By Trader'!$A17,'Import Peak'!$A$3:J$37,J$1,FALSE())),0,VLOOKUP('W. VaR &amp; Peak Pos By Trader'!$A17,'Import Peak'!$A$3:J$37,J$1,FALSE()))</f>
        <v>0</v>
      </c>
      <c r="K19" s="107" t="n">
        <f aca="false">IF(ISNA(VLOOKUP('W. VaR &amp; Peak Pos By Trader'!$A17,'Import Peak'!$A$3:K$37,K$1,FALSE())),0,VLOOKUP('W. VaR &amp; Peak Pos By Trader'!$A17,'Import Peak'!$A$3:K$37,K$1,FALSE()))</f>
        <v>0</v>
      </c>
      <c r="L19" s="107" t="n">
        <f aca="false">IF(ISNA(VLOOKUP('W. VaR &amp; Peak Pos By Trader'!$A17,'Import Peak'!$A$3:L$37,L$1,FALSE())),0,VLOOKUP('W. VaR &amp; Peak Pos By Trader'!$A17,'Import Peak'!$A$3:L$37,L$1,FALSE()))</f>
        <v>0</v>
      </c>
      <c r="M19" s="107" t="n">
        <f aca="false">IF(ISNA(VLOOKUP('W. VaR &amp; Peak Pos By Trader'!$A17,'Import Peak'!$A$3:M$37,M$1,FALSE())),0,VLOOKUP('W. VaR &amp; Peak Pos By Trader'!$A17,'Import Peak'!$A$3:M$37,M$1,FALSE()))</f>
        <v>0</v>
      </c>
      <c r="N19" s="107" t="n">
        <f aca="false">IF(ISNA(VLOOKUP('W. VaR &amp; Peak Pos By Trader'!$A17,'Import Peak'!$A$3:N$37,N$1,FALSE())),0,VLOOKUP('W. VaR &amp; Peak Pos By Trader'!$A17,'Import Peak'!$A$3:N$37,N$1,FALSE()))</f>
        <v>0</v>
      </c>
      <c r="O19" s="107" t="n">
        <f aca="false">IF(ISNA(VLOOKUP('W. VaR &amp; Peak Pos By Trader'!$A17,'Import Peak'!$A$3:O$37,O$1,FALSE())),0,VLOOKUP('W. VaR &amp; Peak Pos By Trader'!$A17,'Import Peak'!$A$3:O$37,O$1,FALSE()))</f>
        <v>0</v>
      </c>
      <c r="P19" s="107" t="n">
        <f aca="false">IF(ISNA(VLOOKUP('W. VaR &amp; Peak Pos By Trader'!$A17,'Import Peak'!$A$3:P$37,P$1,FALSE())),0,VLOOKUP('W. VaR &amp; Peak Pos By Trader'!$A17,'Import Peak'!$A$3:P$37,P$1,FALSE()))</f>
        <v>0</v>
      </c>
      <c r="Q19" s="107" t="n">
        <f aca="false">IF(ISNA(VLOOKUP('W. VaR &amp; Peak Pos By Trader'!$A17,'Import Peak'!$A$3:Q$37,Q$1,FALSE())),0,VLOOKUP('W. VaR &amp; Peak Pos By Trader'!$A17,'Import Peak'!$A$3:Q$37,Q$1,FALSE()))</f>
        <v>0</v>
      </c>
      <c r="R19" s="107" t="n">
        <f aca="false">IF(ISNA(VLOOKUP('W. VaR &amp; Peak Pos By Trader'!$A17,'Import Peak'!$A$3:R$37,R$1,FALSE())),0,VLOOKUP('W. VaR &amp; Peak Pos By Trader'!$A17,'Import Peak'!$A$3:R$37,R$1,FALSE()))</f>
        <v>0</v>
      </c>
      <c r="S19" s="107" t="n">
        <f aca="false">IF(ISNA(VLOOKUP('W. VaR &amp; Peak Pos By Trader'!$A17,'Import Peak'!$A$3:S$37,S$1,FALSE())),0,VLOOKUP('W. VaR &amp; Peak Pos By Trader'!$A17,'Import Peak'!$A$3:S$37,S$1,FALSE()))</f>
        <v>0</v>
      </c>
      <c r="T19" s="107" t="n">
        <f aca="false">IF(ISNA(VLOOKUP('W. VaR &amp; Peak Pos By Trader'!$A17,'Import Peak'!$A$3:T$37,T$1,FALSE())),0,VLOOKUP('W. VaR &amp; Peak Pos By Trader'!$A17,'Import Peak'!$A$3:T$37,T$1,FALSE()))</f>
        <v>0</v>
      </c>
      <c r="U19" s="107" t="n">
        <f aca="false">IF(ISNA(VLOOKUP('W. VaR &amp; Peak Pos By Trader'!$A17,'Import Peak'!$A$3:U$37,U$1,FALSE())),0,VLOOKUP('W. VaR &amp; Peak Pos By Trader'!$A17,'Import Peak'!$A$3:U$37,U$1,FALSE()))</f>
        <v>0</v>
      </c>
      <c r="V19" s="107" t="n">
        <f aca="false">IF(ISNA(VLOOKUP('W. VaR &amp; Peak Pos By Trader'!$A17,'Import Peak'!$A$3:V$37,V$1,FALSE())),0,VLOOKUP('W. VaR &amp; Peak Pos By Trader'!$A17,'Import Peak'!$A$3:V$37,V$1,FALSE()))</f>
        <v>0</v>
      </c>
      <c r="W19" s="107" t="n">
        <f aca="false">IF(ISNA(VLOOKUP('W. VaR &amp; Peak Pos By Trader'!$A17,'Import Peak'!$A$3:W$37,W$1,FALSE())),0,VLOOKUP('W. VaR &amp; Peak Pos By Trader'!$A17,'Import Peak'!$A$3:W$37,W$1,FALSE()))</f>
        <v>0</v>
      </c>
      <c r="X19" s="107" t="n">
        <f aca="false">IF(ISNA(VLOOKUP('W. VaR &amp; Peak Pos By Trader'!$A17,'Import Peak'!$A$3:X$37,X$1,FALSE())),0,VLOOKUP('W. VaR &amp; Peak Pos By Trader'!$A17,'Import Peak'!$A$3:X$37,X$1,FALSE()))</f>
        <v>0</v>
      </c>
      <c r="Y19" s="107" t="n">
        <f aca="false">IF(ISNA(VLOOKUP('W. VaR &amp; Peak Pos By Trader'!$A17,'Import Peak'!$A$3:Y$37,Y$1,FALSE())),0,VLOOKUP('W. VaR &amp; Peak Pos By Trader'!$A17,'Import Peak'!$A$3:Y$37,Y$1,FALSE()))</f>
        <v>0</v>
      </c>
      <c r="Z19" s="107" t="n">
        <f aca="false">IF(ISNA(VLOOKUP('W. VaR &amp; Peak Pos By Trader'!$A17,'Import Peak'!$A$3:Z$37,Z$1,FALSE())),0,VLOOKUP('W. VaR &amp; Peak Pos By Trader'!$A17,'Import Peak'!$A$3:Z$37,Z$1,FALSE()))</f>
        <v>0</v>
      </c>
      <c r="AA19" s="107" t="n">
        <f aca="false">IF(ISNA(VLOOKUP('W. VaR &amp; Peak Pos By Trader'!$A17,'Import Peak'!$A$3:AA$37,AA$1,FALSE())),0,VLOOKUP('W. VaR &amp; Peak Pos By Trader'!$A17,'Import Peak'!$A$3:AA$37,AA$1,FALSE()))</f>
        <v>0</v>
      </c>
      <c r="AB19" s="107" t="n">
        <f aca="false">IF(ISNA(VLOOKUP('W. VaR &amp; Peak Pos By Trader'!$A17,'Import Peak'!$A$3:AB$37,AB$1,FALSE())),0,VLOOKUP('W. VaR &amp; Peak Pos By Trader'!$A17,'Import Peak'!$A$3:AB$37,AB$1,FALSE()))</f>
        <v>0</v>
      </c>
      <c r="AC19" s="107" t="n">
        <f aca="false">IF(ISNA(VLOOKUP('W. VaR &amp; Peak Pos By Trader'!$A17,'Import Peak'!$A$3:AC$37,AC$1,FALSE())),0,VLOOKUP('W. VaR &amp; Peak Pos By Trader'!$A17,'Import Peak'!$A$3:AC$37,AC$1,FALSE()))</f>
        <v>0</v>
      </c>
      <c r="AD19" s="107" t="n">
        <f aca="false">IF(ISNA(VLOOKUP('W. VaR &amp; Peak Pos By Trader'!$A17,'Import Peak'!$A$3:AD$37,AD$1,FALSE())),0,VLOOKUP('W. VaR &amp; Peak Pos By Trader'!$A17,'Import Peak'!$A$3:AD$37,AD$1,FALSE()))</f>
        <v>0</v>
      </c>
      <c r="AE19" s="107" t="n">
        <f aca="false">IF(ISNA(VLOOKUP('W. VaR &amp; Peak Pos By Trader'!$A17,'Import Peak'!$A$3:AE$37,AE$1,FALSE())),0,VLOOKUP('W. VaR &amp; Peak Pos By Trader'!$A17,'Import Peak'!$A$3:AE$37,AE$1,FALSE()))</f>
        <v>0</v>
      </c>
      <c r="AF19" s="107" t="n">
        <f aca="false">IF(ISNA(VLOOKUP('W. VaR &amp; Peak Pos By Trader'!$A17,'Import Peak'!$A$3:AF$37,AF$1,FALSE())),0,VLOOKUP('W. VaR &amp; Peak Pos By Trader'!$A17,'Import Peak'!$A$3:AF$37,AF$1,FALSE()))</f>
        <v>0</v>
      </c>
      <c r="AG19" s="107" t="n">
        <f aca="false">IF(ISNA(VLOOKUP('W. VaR &amp; Peak Pos By Trader'!$A17,'Import Peak'!$A$3:AG$37,AG$1,FALSE())),0,VLOOKUP('W. VaR &amp; Peak Pos By Trader'!$A17,'Import Peak'!$A$3:AG$37,AG$1,FALSE()))</f>
        <v>0</v>
      </c>
      <c r="AH19" s="107" t="n">
        <f aca="false">IF(ISNA(VLOOKUP('W. VaR &amp; Peak Pos By Trader'!$A17,'Import Peak'!$A$3:AH$37,AH$1,FALSE())),0,VLOOKUP('W. VaR &amp; Peak Pos By Trader'!$A17,'Import Peak'!$A$3:AH$37,AH$1,FALSE()))</f>
        <v>0</v>
      </c>
      <c r="AI19" s="107" t="n">
        <f aca="false">IF(ISNA(VLOOKUP('W. VaR &amp; Peak Pos By Trader'!$A17,'Import Peak'!$A$3:AI$37,AI$1,FALSE())),0,VLOOKUP('W. VaR &amp; Peak Pos By Trader'!$A17,'Import Peak'!$A$3:AI$37,AI$1,FALSE()))</f>
        <v>0</v>
      </c>
      <c r="AJ19" s="107" t="n">
        <f aca="false">IF(ISNA(VLOOKUP('W. VaR &amp; Peak Pos By Trader'!$A17,'Import Peak'!$A$3:AJ$37,AJ$1,FALSE())),0,VLOOKUP('W. VaR &amp; Peak Pos By Trader'!$A17,'Import Peak'!$A$3:AJ$37,AJ$1,FALSE()))</f>
        <v>0</v>
      </c>
      <c r="AK19" s="107" t="n">
        <f aca="false">IF(ISNA(VLOOKUP('W. VaR &amp; Peak Pos By Trader'!$A17,'Import Peak'!$A$3:AK$37,AK$1,FALSE())),0,VLOOKUP('W. VaR &amp; Peak Pos By Trader'!$A17,'Import Peak'!$A$3:AK$37,AK$1,FALSE()))</f>
        <v>0</v>
      </c>
      <c r="AL19" s="107" t="n">
        <f aca="false">IF(ISNA(VLOOKUP('W. VaR &amp; Peak Pos By Trader'!$A17,'Import Peak'!$A$3:AL$37,AL$1,FALSE())),0,VLOOKUP('W. VaR &amp; Peak Pos By Trader'!$A17,'Import Peak'!$A$3:AL$37,AL$1,FALSE()))</f>
        <v>0</v>
      </c>
      <c r="AM19" s="107" t="n">
        <f aca="false">IF(ISNA(VLOOKUP('W. VaR &amp; Peak Pos By Trader'!$A17,'Import Peak'!$A$3:AM$37,AM$1,FALSE())),0,VLOOKUP('W. VaR &amp; Peak Pos By Trader'!$A17,'Import Peak'!$A$3:AM$37,AM$1,FALSE()))</f>
        <v>0</v>
      </c>
      <c r="AN19" s="107" t="n">
        <f aca="false">IF(ISNA(VLOOKUP('W. VaR &amp; Peak Pos By Trader'!$A17,'Import Peak'!$A$3:AN$37,AN$1,FALSE())),0,VLOOKUP('W. VaR &amp; Peak Pos By Trader'!$A17,'Import Peak'!$A$3:AN$37,AN$1,FALSE()))</f>
        <v>0</v>
      </c>
      <c r="AO19" s="107" t="n">
        <f aca="false">IF(ISNA(VLOOKUP('W. VaR &amp; Peak Pos By Trader'!$A17,'Import Peak'!$A$3:AO$37,AO$1,FALSE())),0,VLOOKUP('W. VaR &amp; Peak Pos By Trader'!$A17,'Import Peak'!$A$3:AO$37,AO$1,FALSE()))</f>
        <v>0</v>
      </c>
      <c r="AP19" s="107" t="n">
        <f aca="false">IF(ISNA(VLOOKUP('W. VaR &amp; Peak Pos By Trader'!$A17,'Import Peak'!$A$3:AP$37,AP$1,FALSE())),0,VLOOKUP('W. VaR &amp; Peak Pos By Trader'!$A17,'Import Peak'!$A$3:AP$37,AP$1,FALSE()))</f>
        <v>0</v>
      </c>
      <c r="AQ19" s="107" t="n">
        <f aca="false">IF(ISNA(VLOOKUP('W. VaR &amp; Peak Pos By Trader'!$A17,'Import Peak'!$A$3:AQ$37,AQ$1,FALSE())),0,VLOOKUP('W. VaR &amp; Peak Pos By Trader'!$A17,'Import Peak'!$A$3:AQ$37,AQ$1,FALSE()))</f>
        <v>0</v>
      </c>
      <c r="AR19" s="107" t="n">
        <f aca="false">IF(ISNA(VLOOKUP('W. VaR &amp; Peak Pos By Trader'!$A17,'Import Peak'!$A$3:AR$37,AR$1,FALSE())),0,VLOOKUP('W. VaR &amp; Peak Pos By Trader'!$A17,'Import Peak'!$A$3:AR$37,AR$1,FALSE()))</f>
        <v>0</v>
      </c>
      <c r="AS19" s="107" t="n">
        <f aca="false">IF(ISNA(VLOOKUP('W. VaR &amp; Peak Pos By Trader'!$A17,'Import Peak'!$A$3:AS$37,AS$1,FALSE())),0,VLOOKUP('W. VaR &amp; Peak Pos By Trader'!$A17,'Import Peak'!$A$3:AS$37,AS$1,FALSE()))</f>
        <v>0</v>
      </c>
      <c r="AT19" s="107" t="n">
        <f aca="false">IF(ISNA(VLOOKUP('W. VaR &amp; Peak Pos By Trader'!$A17,'Import Peak'!$A$3:AT$37,AT$1,FALSE())),0,VLOOKUP('W. VaR &amp; Peak Pos By Trader'!$A17,'Import Peak'!$A$3:AT$37,AT$1,FALSE()))</f>
        <v>0</v>
      </c>
      <c r="AU19" s="107" t="n">
        <f aca="false">IF(ISNA(VLOOKUP('W. VaR &amp; Peak Pos By Trader'!$A17,'Import Peak'!$A$3:AU$37,AU$1,FALSE())),0,VLOOKUP('W. VaR &amp; Peak Pos By Trader'!$A17,'Import Peak'!$A$3:AU$37,AU$1,FALSE()))</f>
        <v>0</v>
      </c>
      <c r="AV19" s="107" t="n">
        <f aca="false">IF(ISNA(VLOOKUP('W. VaR &amp; Peak Pos By Trader'!$A17,'Import Peak'!$A$3:AV$37,AV$1,FALSE())),0,VLOOKUP('W. VaR &amp; Peak Pos By Trader'!$A17,'Import Peak'!$A$3:AV$37,AV$1,FALSE()))</f>
        <v>0</v>
      </c>
      <c r="AW19" s="107" t="n">
        <f aca="false">IF(ISNA(VLOOKUP('W. VaR &amp; Peak Pos By Trader'!$A17,'Import Peak'!$A$3:AW$37,AW$1,FALSE())),0,VLOOKUP('W. VaR &amp; Peak Pos By Trader'!$A17,'Import Peak'!$A$3:AW$37,AW$1,FALSE()))</f>
        <v>0</v>
      </c>
      <c r="AX19" s="107" t="n">
        <f aca="false">IF(ISNA(VLOOKUP('W. VaR &amp; Peak Pos By Trader'!$A17,'Import Peak'!$A$3:AX$37,AX$1,FALSE())),0,VLOOKUP('W. VaR &amp; Peak Pos By Trader'!$A17,'Import Peak'!$A$3:AX$37,AX$1,FALSE()))</f>
        <v>0</v>
      </c>
      <c r="AY19" s="107" t="n">
        <f aca="false">IF(ISNA(VLOOKUP('W. VaR &amp; Peak Pos By Trader'!$A17,'Import Peak'!$A$3:AY$37,AY$1,FALSE())),0,VLOOKUP('W. VaR &amp; Peak Pos By Trader'!$A17,'Import Peak'!$A$3:AY$37,AY$1,FALSE()))</f>
        <v>0</v>
      </c>
      <c r="AZ19" s="107" t="n">
        <f aca="false">IF(ISNA(VLOOKUP('W. VaR &amp; Peak Pos By Trader'!$A17,'Import Peak'!$A$3:AZ$37,AZ$1,FALSE())),0,VLOOKUP('W. VaR &amp; Peak Pos By Trader'!$A17,'Import Peak'!$A$3:AZ$37,AZ$1,FALSE()))</f>
        <v>0</v>
      </c>
      <c r="BA19" s="107" t="n">
        <f aca="false">IF(ISNA(VLOOKUP('W. VaR &amp; Peak Pos By Trader'!$A17,'Import Peak'!$A$3:BA$37,BA$1,FALSE())),0,VLOOKUP('W. VaR &amp; Peak Pos By Trader'!$A17,'Import Peak'!$A$3:BA$37,BA$1,FALSE()))</f>
        <v>0</v>
      </c>
      <c r="BB19" s="107" t="n">
        <f aca="false">IF(ISNA(VLOOKUP('W. VaR &amp; Peak Pos By Trader'!$A17,'Import Peak'!$A$3:BB$37,BB$1,FALSE())),0,VLOOKUP('W. VaR &amp; Peak Pos By Trader'!$A17,'Import Peak'!$A$3:BB$37,BB$1,FALSE()))</f>
        <v>0</v>
      </c>
      <c r="BC19" s="107" t="n">
        <f aca="false">IF(ISNA(VLOOKUP('W. VaR &amp; Peak Pos By Trader'!$A17,'Import Peak'!$A$3:BC$37,BC$1,FALSE())),0,VLOOKUP('W. VaR &amp; Peak Pos By Trader'!$A17,'Import Peak'!$A$3:BC$37,BC$1,FALSE()))</f>
        <v>0</v>
      </c>
      <c r="BD19" s="107" t="n">
        <f aca="false">IF(ISNA(VLOOKUP('W. VaR &amp; Peak Pos By Trader'!$A17,'Import Peak'!$A$3:BD$37,BD$1,FALSE())),0,VLOOKUP('W. VaR &amp; Peak Pos By Trader'!$A17,'Import Peak'!$A$3:BD$37,BD$1,FALSE()))</f>
        <v>0</v>
      </c>
      <c r="BE19" s="107" t="n">
        <f aca="false">IF(ISNA(VLOOKUP('W. VaR &amp; Peak Pos By Trader'!$A17,'Import Peak'!$A$3:BE$37,BE$1,FALSE())),0,VLOOKUP('W. VaR &amp; Peak Pos By Trader'!$A17,'Import Peak'!$A$3:BE$37,BE$1,FALSE()))</f>
        <v>0</v>
      </c>
      <c r="BF19" s="107" t="n">
        <f aca="false">IF(ISNA(VLOOKUP('W. VaR &amp; Peak Pos By Trader'!$A17,'Import Peak'!$A$3:BF$37,BF$1,FALSE())),0,VLOOKUP('W. VaR &amp; Peak Pos By Trader'!$A17,'Import Peak'!$A$3:BF$37,BF$1,FALSE()))</f>
        <v>0</v>
      </c>
      <c r="BG19" s="107" t="n">
        <f aca="false">IF(ISNA(VLOOKUP('W. VaR &amp; Peak Pos By Trader'!$A17,'Import Peak'!$A$3:BG$37,BG$1,FALSE())),0,VLOOKUP('W. VaR &amp; Peak Pos By Trader'!$A17,'Import Peak'!$A$3:BG$37,BG$1,FALSE()))</f>
        <v>0</v>
      </c>
      <c r="BH19" s="107" t="n">
        <f aca="false">IF(ISNA(VLOOKUP('W. VaR &amp; Peak Pos By Trader'!$A17,'Import Peak'!$A$3:BH$37,BH$1,FALSE())),0,VLOOKUP('W. VaR &amp; Peak Pos By Trader'!$A17,'Import Peak'!$A$3:BH$37,BH$1,FALSE()))</f>
        <v>0</v>
      </c>
      <c r="BI19" s="107" t="n">
        <f aca="false">IF(ISNA(VLOOKUP('W. VaR &amp; Peak Pos By Trader'!$A17,'Import Peak'!$A$3:BI$37,BI$1,FALSE())),0,VLOOKUP('W. VaR &amp; Peak Pos By Trader'!$A17,'Import Peak'!$A$3:BI$37,BI$1,FALSE()))</f>
        <v>0</v>
      </c>
      <c r="BJ19" s="107" t="n">
        <f aca="false">IF(ISNA(VLOOKUP('W. VaR &amp; Peak Pos By Trader'!$A17,'Import Peak'!$A$3:BJ$37,BJ$1,FALSE())),0,VLOOKUP('W. VaR &amp; Peak Pos By Trader'!$A17,'Import Peak'!$A$3:BJ$37,BJ$1,FALSE()))</f>
        <v>0</v>
      </c>
      <c r="BK19" s="107" t="n">
        <f aca="false">IF(ISNA(VLOOKUP('W. VaR &amp; Peak Pos By Trader'!$A17,'Import Peak'!$A$3:BK$37,BK$1,FALSE())),0,VLOOKUP('W. VaR &amp; Peak Pos By Trader'!$A17,'Import Peak'!$A$3:BK$37,BK$1,FALSE()))</f>
        <v>0</v>
      </c>
      <c r="BL19" s="107" t="n">
        <f aca="false">IF(ISNA(VLOOKUP('W. VaR &amp; Peak Pos By Trader'!$A17,'Import Peak'!$A$3:BL$37,BL$1,FALSE())),0,VLOOKUP('W. VaR &amp; Peak Pos By Trader'!$A17,'Import Peak'!$A$3:BL$37,BL$1,FALSE()))</f>
        <v>0</v>
      </c>
      <c r="BM19" s="107" t="n">
        <f aca="false">IF(ISNA(VLOOKUP('W. VaR &amp; Peak Pos By Trader'!$A17,'Import Peak'!$A$3:BM$37,BM$1,FALSE())),0,VLOOKUP('W. VaR &amp; Peak Pos By Trader'!$A17,'Import Peak'!$A$3:BM$37,BM$1,FALSE()))</f>
        <v>0</v>
      </c>
      <c r="BN19" s="107" t="n">
        <f aca="false">IF(ISNA(VLOOKUP('W. VaR &amp; Peak Pos By Trader'!$A17,'Import Peak'!$A$3:BN$37,BN$1,FALSE())),0,VLOOKUP('W. VaR &amp; Peak Pos By Trader'!$A17,'Import Peak'!$A$3:BN$37,BN$1,FALSE()))</f>
        <v>0</v>
      </c>
      <c r="BO19" s="107" t="n">
        <f aca="false">IF(ISNA(VLOOKUP('W. VaR &amp; Peak Pos By Trader'!$A17,'Import Peak'!$A$3:BO$37,BO$1,FALSE())),0,VLOOKUP('W. VaR &amp; Peak Pos By Trader'!$A17,'Import Peak'!$A$3:BO$37,BO$1,FALSE()))</f>
        <v>0</v>
      </c>
      <c r="BP19" s="107" t="n">
        <f aca="false">IF(ISNA(VLOOKUP('W. VaR &amp; Peak Pos By Trader'!$A17,'Import Peak'!$A$3:BP$37,BP$1,FALSE())),0,VLOOKUP('W. VaR &amp; Peak Pos By Trader'!$A17,'Import Peak'!$A$3:BP$37,BP$1,FALSE()))</f>
        <v>0</v>
      </c>
      <c r="BQ19" s="107" t="n">
        <f aca="false">IF(ISNA(VLOOKUP('W. VaR &amp; Peak Pos By Trader'!$A17,'Import Peak'!$A$3:BQ$37,BQ$1,FALSE())),0,VLOOKUP('W. VaR &amp; Peak Pos By Trader'!$A17,'Import Peak'!$A$3:BQ$37,BQ$1,FALSE()))</f>
        <v>0</v>
      </c>
      <c r="BR19" s="107" t="n">
        <f aca="false">IF(ISNA(VLOOKUP('W. VaR &amp; Peak Pos By Trader'!$A17,'Import Peak'!$A$3:BR$37,BR$1,FALSE())),0,VLOOKUP('W. VaR &amp; Peak Pos By Trader'!$A17,'Import Peak'!$A$3:BR$37,BR$1,FALSE()))</f>
        <v>0</v>
      </c>
      <c r="BS19" s="107" t="n">
        <f aca="false">IF(ISNA(VLOOKUP('W. VaR &amp; Peak Pos By Trader'!$A17,'Import Peak'!$A$3:BS$37,BS$1,FALSE())),0,VLOOKUP('W. VaR &amp; Peak Pos By Trader'!$A17,'Import Peak'!$A$3:BS$37,BS$1,FALSE()))</f>
        <v>0</v>
      </c>
      <c r="BT19" s="107" t="n">
        <f aca="false">IF(ISNA(VLOOKUP('W. VaR &amp; Peak Pos By Trader'!$A17,'Import Peak'!$A$3:BT$37,BT$1,FALSE())),0,VLOOKUP('W. VaR &amp; Peak Pos By Trader'!$A17,'Import Peak'!$A$3:BT$37,BT$1,FALSE()))</f>
        <v>0</v>
      </c>
      <c r="BU19" s="107" t="n">
        <f aca="false">IF(ISNA(VLOOKUP('W. VaR &amp; Peak Pos By Trader'!$A17,'Import Peak'!$A$3:BU$37,BU$1,FALSE())),0,VLOOKUP('W. VaR &amp; Peak Pos By Trader'!$A17,'Import Peak'!$A$3:BU$37,BU$1,FALSE()))</f>
        <v>0</v>
      </c>
      <c r="BV19" s="107" t="n">
        <f aca="false">IF(ISNA(VLOOKUP('W. VaR &amp; Peak Pos By Trader'!$A17,'Import Peak'!$A$3:BV$37,BV$1,FALSE())),0,VLOOKUP('W. VaR &amp; Peak Pos By Trader'!$A17,'Import Peak'!$A$3:BV$37,BV$1,FALSE()))</f>
        <v>0</v>
      </c>
      <c r="BW19" s="107" t="n">
        <f aca="false">IF(ISNA(VLOOKUP('W. VaR &amp; Peak Pos By Trader'!$A17,'Import Peak'!$A$3:BW$37,BW$1,FALSE())),0,VLOOKUP('W. VaR &amp; Peak Pos By Trader'!$A17,'Import Peak'!$A$3:BW$37,BW$1,FALSE()))</f>
        <v>0</v>
      </c>
      <c r="BX19" s="107" t="n">
        <f aca="false">IF(ISNA(VLOOKUP('W. VaR &amp; Peak Pos By Trader'!$A17,'Import Peak'!$A$3:BX$37,BX$1,FALSE())),0,VLOOKUP('W. VaR &amp; Peak Pos By Trader'!$A17,'Import Peak'!$A$3:BX$37,BX$1,FALSE()))</f>
        <v>0</v>
      </c>
      <c r="BY19" s="107" t="n">
        <f aca="false">IF(ISNA(VLOOKUP('W. VaR &amp; Peak Pos By Trader'!$A17,'Import Peak'!$A$3:BY$37,BY$1,FALSE())),0,VLOOKUP('W. VaR &amp; Peak Pos By Trader'!$A17,'Import Peak'!$A$3:BY$37,BY$1,FALSE()))</f>
        <v>0</v>
      </c>
      <c r="BZ19" s="107" t="n">
        <f aca="false">IF(ISNA(VLOOKUP('W. VaR &amp; Peak Pos By Trader'!$A17,'Import Peak'!$A$3:BZ$37,BZ$1,FALSE())),0,VLOOKUP('W. VaR &amp; Peak Pos By Trader'!$A17,'Import Peak'!$A$3:BZ$37,BZ$1,FALSE()))</f>
        <v>0</v>
      </c>
      <c r="CA19" s="107" t="n">
        <f aca="false">IF(ISNA(VLOOKUP('W. VaR &amp; Peak Pos By Trader'!$A17,'Import Peak'!$A$3:CA$37,CA$1,FALSE())),0,VLOOKUP('W. VaR &amp; Peak Pos By Trader'!$A17,'Import Peak'!$A$3:CA$37,CA$1,FALSE()))</f>
        <v>0</v>
      </c>
      <c r="CB19" s="107" t="n">
        <f aca="false">IF(ISNA(VLOOKUP('W. VaR &amp; Peak Pos By Trader'!$A17,'Import Peak'!$A$3:CB$37,CB$1,FALSE())),0,VLOOKUP('W. VaR &amp; Peak Pos By Trader'!$A17,'Import Peak'!$A$3:CB$37,CB$1,FALSE()))</f>
        <v>0</v>
      </c>
      <c r="CC19" s="107" t="n">
        <f aca="false">IF(ISNA(VLOOKUP('W. VaR &amp; Peak Pos By Trader'!$A17,'Import Peak'!$A$3:CC$37,CC$1,FALSE())),0,VLOOKUP('W. VaR &amp; Peak Pos By Trader'!$A17,'Import Peak'!$A$3:CC$37,CC$1,FALSE()))</f>
        <v>0</v>
      </c>
      <c r="CD19" s="107" t="n">
        <f aca="false">IF(ISNA(VLOOKUP('W. VaR &amp; Peak Pos By Trader'!$A17,'Import Peak'!$A$3:CD$37,CD$1,FALSE())),0,VLOOKUP('W. VaR &amp; Peak Pos By Trader'!$A17,'Import Peak'!$A$3:CD$37,CD$1,FALSE()))</f>
        <v>0</v>
      </c>
      <c r="CE19" s="107" t="n">
        <f aca="false">IF(ISNA(VLOOKUP('W. VaR &amp; Peak Pos By Trader'!$A17,'Import Peak'!$A$3:CE$37,CE$1,FALSE())),0,VLOOKUP('W. VaR &amp; Peak Pos By Trader'!$A17,'Import Peak'!$A$3:CE$37,CE$1,FALSE()))</f>
        <v>0</v>
      </c>
      <c r="CF19" s="107" t="n">
        <f aca="false">IF(ISNA(VLOOKUP('W. VaR &amp; Peak Pos By Trader'!$A17,'Import Peak'!$A$3:CF$37,CF$1,FALSE())),0,VLOOKUP('W. VaR &amp; Peak Pos By Trader'!$A17,'Import Peak'!$A$3:CF$37,CF$1,FALSE()))</f>
        <v>0</v>
      </c>
      <c r="CG19" s="107" t="n">
        <f aca="false">IF(ISNA(VLOOKUP('W. VaR &amp; Peak Pos By Trader'!$A17,'Import Peak'!$A$3:CG$37,CG$1,FALSE())),0,VLOOKUP('W. VaR &amp; Peak Pos By Trader'!$A17,'Import Peak'!$A$3:CG$37,CG$1,FALSE()))</f>
        <v>0</v>
      </c>
      <c r="CH19" s="107" t="n">
        <f aca="false">IF(ISNA(VLOOKUP('W. VaR &amp; Peak Pos By Trader'!$A17,'Import Peak'!$A$3:CH$37,CH$1,FALSE())),0,VLOOKUP('W. VaR &amp; Peak Pos By Trader'!$A17,'Import Peak'!$A$3:CH$37,CH$1,FALSE()))</f>
        <v>0</v>
      </c>
      <c r="CI19" s="107" t="n">
        <f aca="false">IF(ISNA(VLOOKUP('W. VaR &amp; Peak Pos By Trader'!$A17,'Import Peak'!$A$3:CI$37,CI$1,FALSE())),0,VLOOKUP('W. VaR &amp; Peak Pos By Trader'!$A17,'Import Peak'!$A$3:CI$37,CI$1,FALSE()))</f>
        <v>0</v>
      </c>
      <c r="CJ19" s="107" t="n">
        <f aca="false">IF(ISNA(VLOOKUP('W. VaR &amp; Peak Pos By Trader'!$A17,'Import Peak'!$A$3:CJ$37,CJ$1,FALSE())),0,VLOOKUP('W. VaR &amp; Peak Pos By Trader'!$A17,'Import Peak'!$A$3:CJ$37,CJ$1,FALSE()))</f>
        <v>0</v>
      </c>
      <c r="CK19" s="107" t="n">
        <f aca="false">IF(ISNA(VLOOKUP('W. VaR &amp; Peak Pos By Trader'!$A17,'Import Peak'!$A$3:CK$37,CK$1,FALSE())),0,VLOOKUP('W. VaR &amp; Peak Pos By Trader'!$A17,'Import Peak'!$A$3:CK$37,CK$1,FALSE()))</f>
        <v>0</v>
      </c>
      <c r="CL19" s="107" t="n">
        <f aca="false">IF(ISNA(VLOOKUP('W. VaR &amp; Peak Pos By Trader'!$A17,'Import Peak'!$A$3:CL$37,CL$1,FALSE())),0,VLOOKUP('W. VaR &amp; Peak Pos By Trader'!$A17,'Import Peak'!$A$3:CL$37,CL$1,FALSE()))</f>
        <v>0</v>
      </c>
      <c r="CM19" s="107" t="n">
        <f aca="false">IF(ISNA(VLOOKUP('W. VaR &amp; Peak Pos By Trader'!$A17,'Import Peak'!$A$3:CM$37,CM$1,FALSE())),0,VLOOKUP('W. VaR &amp; Peak Pos By Trader'!$A17,'Import Peak'!$A$3:CM$37,CM$1,FALSE()))</f>
        <v>0</v>
      </c>
      <c r="CN19" s="107" t="n">
        <f aca="false">IF(ISNA(VLOOKUP('W. VaR &amp; Peak Pos By Trader'!$A17,'Import Peak'!$A$3:CN$37,CN$1,FALSE())),0,VLOOKUP('W. VaR &amp; Peak Pos By Trader'!$A17,'Import Peak'!$A$3:CN$37,CN$1,FALSE()))</f>
        <v>0</v>
      </c>
      <c r="CO19" s="107" t="n">
        <f aca="false">IF(ISNA(VLOOKUP('W. VaR &amp; Peak Pos By Trader'!$A17,'Import Peak'!$A$3:CO$37,CO$1,FALSE())),0,VLOOKUP('W. VaR &amp; Peak Pos By Trader'!$A17,'Import Peak'!$A$3:CO$37,CO$1,FALSE()))</f>
        <v>0</v>
      </c>
      <c r="CP19" s="107" t="n">
        <f aca="false">IF(ISNA(VLOOKUP('W. VaR &amp; Peak Pos By Trader'!$A17,'Import Peak'!$A$3:CP$37,CP$1,FALSE())),0,VLOOKUP('W. VaR &amp; Peak Pos By Trader'!$A17,'Import Peak'!$A$3:CP$37,CP$1,FALSE()))</f>
        <v>0</v>
      </c>
      <c r="CQ19" s="107" t="n">
        <f aca="false">IF(ISNA(VLOOKUP('W. VaR &amp; Peak Pos By Trader'!$A17,'Import Peak'!$A$3:CQ$37,CQ$1,FALSE())),0,VLOOKUP('W. VaR &amp; Peak Pos By Trader'!$A17,'Import Peak'!$A$3:CQ$37,CQ$1,FALSE()))</f>
        <v>0</v>
      </c>
      <c r="CR19" s="107" t="n">
        <f aca="false">IF(ISNA(VLOOKUP('W. VaR &amp; Peak Pos By Trader'!$A17,'Import Peak'!$A$3:CR$37,CR$1,FALSE())),0,VLOOKUP('W. VaR &amp; Peak Pos By Trader'!$A17,'Import Peak'!$A$3:CR$37,CR$1,FALSE()))</f>
        <v>0</v>
      </c>
      <c r="CS19" s="107" t="n">
        <f aca="false">IF(ISNA(VLOOKUP('W. VaR &amp; Peak Pos By Trader'!$A17,'Import Peak'!$A$3:CS$37,CS$1,FALSE())),0,VLOOKUP('W. VaR &amp; Peak Pos By Trader'!$A17,'Import Peak'!$A$3:CS$37,CS$1,FALSE()))</f>
        <v>0</v>
      </c>
      <c r="CT19" s="107" t="n">
        <f aca="false">IF(ISNA(VLOOKUP('W. VaR &amp; Peak Pos By Trader'!$A17,'Import Peak'!$A$3:CT$37,CT$1,FALSE())),0,VLOOKUP('W. VaR &amp; Peak Pos By Trader'!$A17,'Import Peak'!$A$3:CT$37,CT$1,FALSE()))</f>
        <v>0</v>
      </c>
      <c r="CU19" s="107" t="n">
        <f aca="false">IF(ISNA(VLOOKUP('W. VaR &amp; Peak Pos By Trader'!$A17,'Import Peak'!$A$3:CU$37,CU$1,FALSE())),0,VLOOKUP('W. VaR &amp; Peak Pos By Trader'!$A17,'Import Peak'!$A$3:CU$37,CU$1,FALSE()))</f>
        <v>0</v>
      </c>
      <c r="CV19" s="107" t="n">
        <f aca="false">IF(ISNA(VLOOKUP('W. VaR &amp; Peak Pos By Trader'!$A17,'Import Peak'!$A$3:CV$37,CV$1,FALSE())),0,VLOOKUP('W. VaR &amp; Peak Pos By Trader'!$A17,'Import Peak'!$A$3:CV$37,CV$1,FALSE()))</f>
        <v>0</v>
      </c>
      <c r="CW19" s="107" t="n">
        <f aca="false">IF(ISNA(VLOOKUP('W. VaR &amp; Peak Pos By Trader'!$A17,'Import Peak'!$A$3:CW$37,CW$1,FALSE())),0,VLOOKUP('W. VaR &amp; Peak Pos By Trader'!$A17,'Import Peak'!$A$3:CW$37,CW$1,FALSE()))</f>
        <v>0</v>
      </c>
      <c r="CX19" s="107" t="n">
        <f aca="false">IF(ISNA(VLOOKUP('W. VaR &amp; Peak Pos By Trader'!$A17,'Import Peak'!$A$3:CX$37,CX$1,FALSE())),0,VLOOKUP('W. VaR &amp; Peak Pos By Trader'!$A17,'Import Peak'!$A$3:CX$37,CX$1,FALSE()))</f>
        <v>0</v>
      </c>
      <c r="CY19" s="107" t="n">
        <f aca="false">IF(ISNA(VLOOKUP('W. VaR &amp; Peak Pos By Trader'!$A17,'Import Peak'!$A$3:CY$37,CY$1,FALSE())),0,VLOOKUP('W. VaR &amp; Peak Pos By Trader'!$A17,'Import Peak'!$A$3:CY$37,CY$1,FALSE()))</f>
        <v>0</v>
      </c>
      <c r="CZ19" s="107" t="n">
        <f aca="false">IF(ISNA(VLOOKUP('W. VaR &amp; Peak Pos By Trader'!$A17,'Import Peak'!$A$3:CZ$37,CZ$1,FALSE())),0,VLOOKUP('W. VaR &amp; Peak Pos By Trader'!$A17,'Import Peak'!$A$3:CZ$37,CZ$1,FALSE()))</f>
        <v>0</v>
      </c>
      <c r="DA19" s="107" t="n">
        <f aca="false">IF(ISNA(VLOOKUP('W. VaR &amp; Peak Pos By Trader'!$A17,'Import Peak'!$A$3:DA$37,DA$1,FALSE())),0,VLOOKUP('W. VaR &amp; Peak Pos By Trader'!$A17,'Import Peak'!$A$3:DA$37,DA$1,FALSE()))</f>
        <v>0</v>
      </c>
      <c r="DB19" s="107" t="n">
        <f aca="false">IF(ISNA(VLOOKUP('W. VaR &amp; Peak Pos By Trader'!$A17,'Import Peak'!$A$3:DB$37,DB$1,FALSE())),0,VLOOKUP('W. VaR &amp; Peak Pos By Trader'!$A17,'Import Peak'!$A$3:DB$37,DB$1,FALSE()))</f>
        <v>0</v>
      </c>
      <c r="DC19" s="107" t="n">
        <f aca="false">IF(ISNA(VLOOKUP('W. VaR &amp; Peak Pos By Trader'!$A17,'Import Peak'!$A$3:DC$37,DC$1,FALSE())),0,VLOOKUP('W. VaR &amp; Peak Pos By Trader'!$A17,'Import Peak'!$A$3:DC$37,DC$1,FALSE()))</f>
        <v>0</v>
      </c>
      <c r="DD19" s="107" t="n">
        <f aca="false">IF(ISNA(VLOOKUP('W. VaR &amp; Peak Pos By Trader'!$A17,'Import Peak'!$A$3:DD$37,DD$1,FALSE())),0,VLOOKUP('W. VaR &amp; Peak Pos By Trader'!$A17,'Import Peak'!$A$3:DD$37,DD$1,FALSE()))</f>
        <v>0</v>
      </c>
      <c r="DE19" s="107" t="n">
        <f aca="false">IF(ISNA(VLOOKUP('W. VaR &amp; Peak Pos By Trader'!$A17,'Import Peak'!$A$3:DE$37,DE$1,FALSE())),0,VLOOKUP('W. VaR &amp; Peak Pos By Trader'!$A17,'Import Peak'!$A$3:DE$37,DE$1,FALSE()))</f>
        <v>0</v>
      </c>
      <c r="DF19" s="107" t="n">
        <f aca="false">IF(ISNA(VLOOKUP('W. VaR &amp; Peak Pos By Trader'!$A17,'Import Peak'!$A$3:DF$37,DF$1,FALSE())),0,VLOOKUP('W. VaR &amp; Peak Pos By Trader'!$A17,'Import Peak'!$A$3:DF$37,DF$1,FALSE()))</f>
        <v>0</v>
      </c>
      <c r="DG19" s="107" t="n">
        <f aca="false">IF(ISNA(VLOOKUP('W. VaR &amp; Peak Pos By Trader'!$A17,'Import Peak'!$A$3:DG$37,DG$1,FALSE())),0,VLOOKUP('W. VaR &amp; Peak Pos By Trader'!$A17,'Import Peak'!$A$3:DG$37,DG$1,FALSE()))</f>
        <v>0</v>
      </c>
      <c r="DH19" s="107" t="n">
        <f aca="false">IF(ISNA(VLOOKUP('W. VaR &amp; Peak Pos By Trader'!$A17,'Import Peak'!$A$3:DH$37,DH$1,FALSE())),0,VLOOKUP('W. VaR &amp; Peak Pos By Trader'!$A17,'Import Peak'!$A$3:DH$37,DH$1,FALSE()))</f>
        <v>0</v>
      </c>
      <c r="DI19" s="107" t="n">
        <f aca="false">IF(ISNA(VLOOKUP('W. VaR &amp; Peak Pos By Trader'!$A17,'Import Peak'!$A$3:DI$37,DI$1,FALSE())),0,VLOOKUP('W. VaR &amp; Peak Pos By Trader'!$A17,'Import Peak'!$A$3:DI$37,DI$1,FALSE()))</f>
        <v>0</v>
      </c>
      <c r="DJ19" s="107" t="n">
        <f aca="false">IF(ISNA(VLOOKUP('W. VaR &amp; Peak Pos By Trader'!$A17,'Import Peak'!$A$3:DJ$37,DJ$1,FALSE())),0,VLOOKUP('W. VaR &amp; Peak Pos By Trader'!$A17,'Import Peak'!$A$3:DJ$37,DJ$1,FALSE()))</f>
        <v>0</v>
      </c>
      <c r="DK19" s="107" t="n">
        <f aca="false">IF(ISNA(VLOOKUP('W. VaR &amp; Peak Pos By Trader'!$A17,'Import Peak'!$A$3:DK$37,DK$1,FALSE())),0,VLOOKUP('W. VaR &amp; Peak Pos By Trader'!$A17,'Import Peak'!$A$3:DK$37,DK$1,FALSE()))</f>
        <v>0</v>
      </c>
      <c r="DL19" s="107" t="n">
        <f aca="false">IF(ISNA(VLOOKUP('W. VaR &amp; Peak Pos By Trader'!$A17,'Import Peak'!$A$3:DL$37,DL$1,FALSE())),0,VLOOKUP('W. VaR &amp; Peak Pos By Trader'!$A17,'Import Peak'!$A$3:DL$37,DL$1,FALSE()))</f>
        <v>0</v>
      </c>
      <c r="DM19" s="107" t="n">
        <f aca="false">IF(ISNA(VLOOKUP('W. VaR &amp; Peak Pos By Trader'!$A17,'Import Peak'!$A$3:DM$37,DM$1,FALSE())),0,VLOOKUP('W. VaR &amp; Peak Pos By Trader'!$A17,'Import Peak'!$A$3:DM$37,DM$1,FALSE()))</f>
        <v>0</v>
      </c>
      <c r="DN19" s="107" t="n">
        <f aca="false">IF(ISNA(VLOOKUP('W. VaR &amp; Peak Pos By Trader'!$A17,'Import Peak'!$A$3:DN$37,DN$1,FALSE())),0,VLOOKUP('W. VaR &amp; Peak Pos By Trader'!$A17,'Import Peak'!$A$3:DN$37,DN$1,FALSE()))</f>
        <v>0</v>
      </c>
      <c r="DO19" s="107" t="n">
        <f aca="false">IF(ISNA(VLOOKUP('W. VaR &amp; Peak Pos By Trader'!$A17,'Import Peak'!$A$3:DO$37,DO$1,FALSE())),0,VLOOKUP('W. VaR &amp; Peak Pos By Trader'!$A17,'Import Peak'!$A$3:DO$37,DO$1,FALSE()))</f>
        <v>0</v>
      </c>
      <c r="DP19" s="107" t="n">
        <f aca="false">IF(ISNA(VLOOKUP('W. VaR &amp; Peak Pos By Trader'!$A17,'Import Peak'!$A$3:DP$37,DP$1,FALSE())),0,VLOOKUP('W. VaR &amp; Peak Pos By Trader'!$A17,'Import Peak'!$A$3:DP$37,DP$1,FALSE()))</f>
        <v>0</v>
      </c>
      <c r="DQ19" s="107" t="n">
        <f aca="false">IF(ISNA(VLOOKUP('W. VaR &amp; Peak Pos By Trader'!$A17,'Import Peak'!$A$3:DQ$37,DQ$1,FALSE())),0,VLOOKUP('W. VaR &amp; Peak Pos By Trader'!$A17,'Import Peak'!$A$3:DQ$37,DQ$1,FALSE()))</f>
        <v>0</v>
      </c>
      <c r="DR19" s="107" t="n">
        <f aca="false">IF(ISNA(VLOOKUP('W. VaR &amp; Peak Pos By Trader'!$A17,'Import Peak'!$A$3:DR$37,DR$1,FALSE())),0,VLOOKUP('W. VaR &amp; Peak Pos By Trader'!$A17,'Import Peak'!$A$3:DR$37,DR$1,FALSE()))</f>
        <v>0</v>
      </c>
      <c r="DS19" s="107" t="n">
        <f aca="false">IF(ISNA(VLOOKUP('W. VaR &amp; Peak Pos By Trader'!$A17,'Import Peak'!$A$3:DS$37,DS$1,FALSE())),0,VLOOKUP('W. VaR &amp; Peak Pos By Trader'!$A17,'Import Peak'!$A$3:DS$37,DS$1,FALSE()))</f>
        <v>0</v>
      </c>
      <c r="DT19" s="107" t="n">
        <f aca="false">IF(ISNA(VLOOKUP('W. VaR &amp; Peak Pos By Trader'!$A17,'Import Peak'!$A$3:DT$37,DT$1,FALSE())),0,VLOOKUP('W. VaR &amp; Peak Pos By Trader'!$A17,'Import Peak'!$A$3:DT$37,DT$1,FALSE()))</f>
        <v>0</v>
      </c>
      <c r="DU19" s="107" t="n">
        <f aca="false">IF(ISNA(VLOOKUP('W. VaR &amp; Peak Pos By Trader'!$A17,'Import Peak'!$A$3:DU$37,DU$1,FALSE())),0,VLOOKUP('W. VaR &amp; Peak Pos By Trader'!$A17,'Import Peak'!$A$3:DU$37,DU$1,FALSE()))</f>
        <v>0</v>
      </c>
      <c r="DV19" s="107" t="n">
        <f aca="false">IF(ISNA(VLOOKUP('W. VaR &amp; Peak Pos By Trader'!$A17,'Import Peak'!$A$3:DV$37,DV$1,FALSE())),0,VLOOKUP('W. VaR &amp; Peak Pos By Trader'!$A17,'Import Peak'!$A$3:DV$37,DV$1,FALSE()))</f>
        <v>0</v>
      </c>
      <c r="DW19" s="107" t="n">
        <f aca="false">IF(ISNA(VLOOKUP('W. VaR &amp; Peak Pos By Trader'!$A17,'Import Peak'!$A$3:DW$37,DW$1,FALSE())),0,VLOOKUP('W. VaR &amp; Peak Pos By Trader'!$A17,'Import Peak'!$A$3:DW$37,DW$1,FALSE()))</f>
        <v>0</v>
      </c>
      <c r="DX19" s="107" t="n">
        <f aca="false">IF(ISNA(VLOOKUP('W. VaR &amp; Peak Pos By Trader'!$A17,'Import Peak'!$A$3:DX$37,DX$1,FALSE())),0,VLOOKUP('W. VaR &amp; Peak Pos By Trader'!$A17,'Import Peak'!$A$3:DX$37,DX$1,FALSE()))</f>
        <v>0</v>
      </c>
      <c r="DY19" s="107" t="n">
        <f aca="false">IF(ISNA(VLOOKUP('W. VaR &amp; Peak Pos By Trader'!$A17,'Import Peak'!$A$3:DY$37,DY$1,FALSE())),0,VLOOKUP('W. VaR &amp; Peak Pos By Trader'!$A17,'Import Peak'!$A$3:DY$37,DY$1,FALSE()))</f>
        <v>0</v>
      </c>
      <c r="DZ19" s="107" t="n">
        <f aca="false">IF(ISNA(VLOOKUP('W. VaR &amp; Peak Pos By Trader'!$A17,'Import Peak'!$A$3:DZ$37,DZ$1,FALSE())),0,VLOOKUP('W. VaR &amp; Peak Pos By Trader'!$A17,'Import Peak'!$A$3:DZ$37,DZ$1,FALSE()))</f>
        <v>0</v>
      </c>
      <c r="EA19" s="107" t="n">
        <f aca="false">IF(ISNA(VLOOKUP('W. VaR &amp; Peak Pos By Trader'!$A17,'Import Peak'!$A$3:EA$37,EA$1,FALSE())),0,VLOOKUP('W. VaR &amp; Peak Pos By Trader'!$A17,'Import Peak'!$A$3:EA$37,EA$1,FALSE()))</f>
        <v>0</v>
      </c>
      <c r="EB19" s="107" t="n">
        <f aca="false">IF(ISNA(VLOOKUP('W. VaR &amp; Peak Pos By Trader'!$A17,'Import Peak'!$A$3:EB$37,EB$1,FALSE())),0,VLOOKUP('W. VaR &amp; Peak Pos By Trader'!$A17,'Import Peak'!$A$3:EB$37,EB$1,FALSE()))</f>
        <v>0</v>
      </c>
      <c r="EC19" s="107" t="n">
        <f aca="false">IF(ISNA(VLOOKUP('W. VaR &amp; Peak Pos By Trader'!$A17,'Import Peak'!$A$3:EC$37,EC$1,FALSE())),0,VLOOKUP('W. VaR &amp; Peak Pos By Trader'!$A17,'Import Peak'!$A$3:EC$37,EC$1,FALSE()))</f>
        <v>0</v>
      </c>
      <c r="ED19" s="107" t="n">
        <f aca="false">IF(ISNA(VLOOKUP('W. VaR &amp; Peak Pos By Trader'!$A17,'Import Peak'!$A$3:ED$37,ED$1,FALSE())),0,VLOOKUP('W. VaR &amp; Peak Pos By Trader'!$A17,'Import Peak'!$A$3:ED$37,ED$1,FALSE()))</f>
        <v>0</v>
      </c>
      <c r="EE19" s="107" t="n">
        <f aca="false">IF(ISNA(VLOOKUP('W. VaR &amp; Peak Pos By Trader'!$A17,'Import Peak'!$A$3:EE$37,EE$1,FALSE())),0,VLOOKUP('W. VaR &amp; Peak Pos By Trader'!$A17,'Import Peak'!$A$3:EE$37,EE$1,FALSE()))</f>
        <v>0</v>
      </c>
      <c r="EF19" s="107" t="n">
        <f aca="false">IF(ISNA(VLOOKUP('W. VaR &amp; Peak Pos By Trader'!$A17,'Import Peak'!$A$3:EF$37,EF$1,FALSE())),0,VLOOKUP('W. VaR &amp; Peak Pos By Trader'!$A17,'Import Peak'!$A$3:EF$37,EF$1,FALSE()))</f>
        <v>0</v>
      </c>
      <c r="EG19" s="107" t="n">
        <f aca="false">IF(ISNA(VLOOKUP('W. VaR &amp; Peak Pos By Trader'!$A17,'Import Peak'!$A$3:EG$37,EG$1,FALSE())),0,VLOOKUP('W. VaR &amp; Peak Pos By Trader'!$A17,'Import Peak'!$A$3:EG$37,EG$1,FALSE()))</f>
        <v>0</v>
      </c>
      <c r="EH19" s="107" t="n">
        <f aca="false">IF(ISNA(VLOOKUP('W. VaR &amp; Peak Pos By Trader'!$A17,'Import Peak'!$A$3:EH$37,EH$1,FALSE())),0,VLOOKUP('W. VaR &amp; Peak Pos By Trader'!$A17,'Import Peak'!$A$3:EH$37,EH$1,FALSE()))</f>
        <v>0</v>
      </c>
      <c r="EI19" s="107" t="n">
        <f aca="false">IF(ISNA(VLOOKUP('W. VaR &amp; Peak Pos By Trader'!$A17,'Import Peak'!$A$3:EI$37,EI$1,FALSE())),0,VLOOKUP('W. VaR &amp; Peak Pos By Trader'!$A17,'Import Peak'!$A$3:EI$37,EI$1,FALSE()))</f>
        <v>0</v>
      </c>
      <c r="EJ19" s="107" t="n">
        <f aca="false">IF(ISNA(VLOOKUP('W. VaR &amp; Peak Pos By Trader'!$A17,'Import Peak'!$A$3:EJ$37,EJ$1,FALSE())),0,VLOOKUP('W. VaR &amp; Peak Pos By Trader'!$A17,'Import Peak'!$A$3:EJ$37,EJ$1,FALSE()))</f>
        <v>0</v>
      </c>
      <c r="EK19" s="107" t="n">
        <f aca="false">IF(ISNA(VLOOKUP('W. VaR &amp; Peak Pos By Trader'!$A17,'Import Peak'!$A$3:EK$37,EK$1,FALSE())),0,VLOOKUP('W. VaR &amp; Peak Pos By Trader'!$A17,'Import Peak'!$A$3:EK$37,EK$1,FALSE()))</f>
        <v>0</v>
      </c>
      <c r="EL19" s="107" t="n">
        <f aca="false">IF(ISNA(VLOOKUP('W. VaR &amp; Peak Pos By Trader'!$A17,'Import Peak'!$A$3:EL$37,EL$1,FALSE())),0,VLOOKUP('W. VaR &amp; Peak Pos By Trader'!$A17,'Import Peak'!$A$3:EL$37,EL$1,FALSE()))</f>
        <v>0</v>
      </c>
      <c r="EM19" s="107" t="n">
        <f aca="false">IF(ISNA(VLOOKUP('W. VaR &amp; Peak Pos By Trader'!$A17,'Import Peak'!$A$3:EM$37,EM$1,FALSE())),0,VLOOKUP('W. VaR &amp; Peak Pos By Trader'!$A17,'Import Peak'!$A$3:EM$37,EM$1,FALSE()))</f>
        <v>0</v>
      </c>
      <c r="EN19" s="107" t="n">
        <f aca="false">IF(ISNA(VLOOKUP('W. VaR &amp; Peak Pos By Trader'!$A17,'Import Peak'!$A$3:EN$37,EN$1,FALSE())),0,VLOOKUP('W. VaR &amp; Peak Pos By Trader'!$A17,'Import Peak'!$A$3:EN$37,EN$1,FALSE()))</f>
        <v>0</v>
      </c>
      <c r="EO19" s="107" t="n">
        <f aca="false">IF(ISNA(VLOOKUP('W. VaR &amp; Peak Pos By Trader'!$A17,'Import Peak'!$A$3:EO$37,EO$1,FALSE())),0,VLOOKUP('W. VaR &amp; Peak Pos By Trader'!$A17,'Import Peak'!$A$3:EO$37,EO$1,FALSE()))</f>
        <v>0</v>
      </c>
      <c r="EP19" s="107" t="n">
        <f aca="false">IF(ISNA(VLOOKUP('W. VaR &amp; Peak Pos By Trader'!$A17,'Import Peak'!$A$3:EP$37,EP$1,FALSE())),0,VLOOKUP('W. VaR &amp; Peak Pos By Trader'!$A17,'Import Peak'!$A$3:EP$37,EP$1,FALSE()))</f>
        <v>0</v>
      </c>
      <c r="EQ19" s="107" t="n">
        <f aca="false">IF(ISNA(VLOOKUP('W. VaR &amp; Peak Pos By Trader'!$A17,'Import Peak'!$A$3:EQ$37,EQ$1,FALSE())),0,VLOOKUP('W. VaR &amp; Peak Pos By Trader'!$A17,'Import Peak'!$A$3:EQ$37,EQ$1,FALSE()))</f>
        <v>0</v>
      </c>
      <c r="ER19" s="107" t="n">
        <f aca="false">IF(ISNA(VLOOKUP('W. VaR &amp; Peak Pos By Trader'!$A17,'Import Peak'!$A$3:ER$37,ER$1,FALSE())),0,VLOOKUP('W. VaR &amp; Peak Pos By Trader'!$A17,'Import Peak'!$A$3:ER$37,ER$1,FALSE()))</f>
        <v>0</v>
      </c>
      <c r="ES19" s="107" t="n">
        <f aca="false">IF(ISNA(VLOOKUP('W. VaR &amp; Peak Pos By Trader'!$A17,'Import Peak'!$A$3:ES$37,ES$1,FALSE())),0,VLOOKUP('W. VaR &amp; Peak Pos By Trader'!$A17,'Import Peak'!$A$3:ES$37,ES$1,FALSE()))</f>
        <v>0</v>
      </c>
      <c r="ET19" s="107" t="n">
        <f aca="false">IF(ISNA(VLOOKUP('W. VaR &amp; Peak Pos By Trader'!$A17,'Import Peak'!$A$3:ET$37,ET$1,FALSE())),0,VLOOKUP('W. VaR &amp; Peak Pos By Trader'!$A17,'Import Peak'!$A$3:ET$37,ET$1,FALSE()))</f>
        <v>0</v>
      </c>
      <c r="EU19" s="107" t="n">
        <f aca="false">IF(ISNA(VLOOKUP('W. VaR &amp; Peak Pos By Trader'!$A17,'Import Peak'!$A$3:EU$37,EU$1,FALSE())),0,VLOOKUP('W. VaR &amp; Peak Pos By Trader'!$A17,'Import Peak'!$A$3:EU$37,EU$1,FALSE()))</f>
        <v>0</v>
      </c>
      <c r="EV19" s="107" t="n">
        <f aca="false">IF(ISNA(VLOOKUP('W. VaR &amp; Peak Pos By Trader'!$A17,'Import Peak'!$A$3:EV$37,EV$1,FALSE())),0,VLOOKUP('W. VaR &amp; Peak Pos By Trader'!$A17,'Import Peak'!$A$3:EV$37,EV$1,FALSE()))</f>
        <v>0</v>
      </c>
      <c r="EW19" s="107" t="n">
        <f aca="false">IF(ISNA(VLOOKUP('W. VaR &amp; Peak Pos By Trader'!$A17,'Import Peak'!$A$3:EW$37,EW$1,FALSE())),0,VLOOKUP('W. VaR &amp; Peak Pos By Trader'!$A17,'Import Peak'!$A$3:EW$37,EW$1,FALSE()))</f>
        <v>0</v>
      </c>
      <c r="EX19" s="107" t="n">
        <f aca="false">IF(ISNA(VLOOKUP('W. VaR &amp; Peak Pos By Trader'!$A17,'Import Peak'!$A$3:EX$37,EX$1,FALSE())),0,VLOOKUP('W. VaR &amp; Peak Pos By Trader'!$A17,'Import Peak'!$A$3:EX$37,EX$1,FALSE()))</f>
        <v>0</v>
      </c>
      <c r="EY19" s="107" t="n">
        <f aca="false">IF(ISNA(VLOOKUP('W. VaR &amp; Peak Pos By Trader'!$A17,'Import Peak'!$A$3:EY$37,EY$1,FALSE())),0,VLOOKUP('W. VaR &amp; Peak Pos By Trader'!$A17,'Import Peak'!$A$3:EY$37,EY$1,FALSE()))</f>
        <v>0</v>
      </c>
      <c r="EZ19" s="107" t="n">
        <f aca="false">IF(ISNA(VLOOKUP('W. VaR &amp; Peak Pos By Trader'!$A17,'Import Peak'!$A$3:EZ$37,EZ$1,FALSE())),0,VLOOKUP('W. VaR &amp; Peak Pos By Trader'!$A17,'Import Peak'!$A$3:EZ$37,EZ$1,FALSE()))</f>
        <v>0</v>
      </c>
      <c r="FA19" s="107" t="n">
        <f aca="false">IF(ISNA(VLOOKUP('W. VaR &amp; Peak Pos By Trader'!$A17,'Import Peak'!$A$3:FA$37,FA$1,FALSE())),0,VLOOKUP('W. VaR &amp; Peak Pos By Trader'!$A17,'Import Peak'!$A$3:FA$37,FA$1,FALSE()))</f>
        <v>0</v>
      </c>
      <c r="FB19" s="107" t="n">
        <f aca="false">IF(ISNA(VLOOKUP('W. VaR &amp; Peak Pos By Trader'!$A17,'Import Peak'!$A$3:FB$37,FB$1,FALSE())),0,VLOOKUP('W. VaR &amp; Peak Pos By Trader'!$A17,'Import Peak'!$A$3:FB$37,FB$1,FALSE()))</f>
        <v>0</v>
      </c>
      <c r="FC19" s="107" t="n">
        <f aca="false">IF(ISNA(VLOOKUP('W. VaR &amp; Peak Pos By Trader'!$A17,'Import Peak'!$A$3:FC$37,FC$1,FALSE())),0,VLOOKUP('W. VaR &amp; Peak Pos By Trader'!$A17,'Import Peak'!$A$3:FC$37,FC$1,FALSE()))</f>
        <v>0</v>
      </c>
      <c r="FD19" s="107" t="n">
        <f aca="false">IF(ISNA(VLOOKUP('W. VaR &amp; Peak Pos By Trader'!$A17,'Import Peak'!$A$3:FD$37,FD$1,FALSE())),0,VLOOKUP('W. VaR &amp; Peak Pos By Trader'!$A17,'Import Peak'!$A$3:FD$37,FD$1,FALSE()))</f>
        <v>0</v>
      </c>
      <c r="FE19" s="107" t="n">
        <f aca="false">IF(ISNA(VLOOKUP('W. VaR &amp; Peak Pos By Trader'!$A17,'Import Peak'!$A$3:FE$37,FE$1,FALSE())),0,VLOOKUP('W. VaR &amp; Peak Pos By Trader'!$A17,'Import Peak'!$A$3:FE$37,FE$1,FALSE()))</f>
        <v>0</v>
      </c>
      <c r="FF19" s="107" t="n">
        <f aca="false">IF(ISNA(VLOOKUP('W. VaR &amp; Peak Pos By Trader'!$A17,'Import Peak'!$A$3:FF$37,FF$1,FALSE())),0,VLOOKUP('W. VaR &amp; Peak Pos By Trader'!$A17,'Import Peak'!$A$3:FF$37,FF$1,FALSE()))</f>
        <v>0</v>
      </c>
      <c r="FG19" s="107" t="n">
        <f aca="false">IF(ISNA(VLOOKUP('W. VaR &amp; Peak Pos By Trader'!$A17,'Import Peak'!$A$3:FG$37,FG$1,FALSE())),0,VLOOKUP('W. VaR &amp; Peak Pos By Trader'!$A17,'Import Peak'!$A$3:FG$37,FG$1,FALSE()))</f>
        <v>0</v>
      </c>
      <c r="FH19" s="107" t="n">
        <f aca="false">IF(ISNA(VLOOKUP('W. VaR &amp; Peak Pos By Trader'!$A17,'Import Peak'!$A$3:FH$37,FH$1,FALSE())),0,VLOOKUP('W. VaR &amp; Peak Pos By Trader'!$A17,'Import Peak'!$A$3:FH$37,FH$1,FALSE()))</f>
        <v>0</v>
      </c>
      <c r="FI19" s="107" t="n">
        <f aca="false">IF(ISNA(VLOOKUP('W. VaR &amp; Peak Pos By Trader'!$A17,'Import Peak'!$A$3:FI$37,FI$1,FALSE())),0,VLOOKUP('W. VaR &amp; Peak Pos By Trader'!$A17,'Import Peak'!$A$3:FI$37,FI$1,FALSE()))</f>
        <v>0</v>
      </c>
      <c r="FJ19" s="107" t="n">
        <f aca="false">IF(ISNA(VLOOKUP('W. VaR &amp; Peak Pos By Trader'!$A17,'Import Peak'!$A$3:FJ$37,FJ$1,FALSE())),0,VLOOKUP('W. VaR &amp; Peak Pos By Trader'!$A17,'Import Peak'!$A$3:FJ$37,FJ$1,FALSE()))</f>
        <v>0</v>
      </c>
      <c r="FK19" s="107" t="n">
        <f aca="false">IF(ISNA(VLOOKUP('W. VaR &amp; Peak Pos By Trader'!$A17,'Import Peak'!$A$3:FK$37,FK$1,FALSE())),0,VLOOKUP('W. VaR &amp; Peak Pos By Trader'!$A17,'Import Peak'!$A$3:FK$37,FK$1,FALSE()))</f>
        <v>0</v>
      </c>
      <c r="FL19" s="107" t="n">
        <f aca="false">IF(ISNA(VLOOKUP('W. VaR &amp; Peak Pos By Trader'!$A17,'Import Peak'!$A$3:FL$37,FL$1,FALSE())),0,VLOOKUP('W. VaR &amp; Peak Pos By Trader'!$A17,'Import Peak'!$A$3:FL$37,FL$1,FALSE()))</f>
        <v>0</v>
      </c>
      <c r="FM19" s="107" t="n">
        <f aca="false">IF(ISNA(VLOOKUP('W. VaR &amp; Peak Pos By Trader'!$A17,'Import Peak'!$A$3:FM$37,FM$1,FALSE())),0,VLOOKUP('W. VaR &amp; Peak Pos By Trader'!$A17,'Import Peak'!$A$3:FM$37,FM$1,FALSE()))</f>
        <v>0</v>
      </c>
      <c r="FN19" s="107" t="n">
        <f aca="false">IF(ISNA(VLOOKUP('W. VaR &amp; Peak Pos By Trader'!$A17,'Import Peak'!$A$3:FN$37,FN$1,FALSE())),0,VLOOKUP('W. VaR &amp; Peak Pos By Trader'!$A17,'Import Peak'!$A$3:FN$37,FN$1,FALSE()))</f>
        <v>0</v>
      </c>
      <c r="FO19" s="107" t="n">
        <f aca="false">IF(ISNA(VLOOKUP('W. VaR &amp; Peak Pos By Trader'!$A17,'Import Peak'!$A$3:FO$37,FO$1,FALSE())),0,VLOOKUP('W. VaR &amp; Peak Pos By Trader'!$A17,'Import Peak'!$A$3:FO$37,FO$1,FALSE()))</f>
        <v>0</v>
      </c>
      <c r="FP19" s="107" t="n">
        <f aca="false">IF(ISNA(VLOOKUP('W. VaR &amp; Peak Pos By Trader'!$A17,'Import Peak'!$A$3:FP$37,FP$1,FALSE())),0,VLOOKUP('W. VaR &amp; Peak Pos By Trader'!$A17,'Import Peak'!$A$3:FP$37,FP$1,FALSE()))</f>
        <v>0</v>
      </c>
      <c r="FQ19" s="107" t="n">
        <f aca="false">IF(ISNA(VLOOKUP('W. VaR &amp; Peak Pos By Trader'!$A17,'Import Peak'!$A$3:FQ$37,FQ$1,FALSE())),0,VLOOKUP('W. VaR &amp; Peak Pos By Trader'!$A17,'Import Peak'!$A$3:FQ$37,FQ$1,FALSE()))</f>
        <v>0</v>
      </c>
      <c r="FR19" s="107" t="n">
        <f aca="false">IF(ISNA(VLOOKUP('W. VaR &amp; Peak Pos By Trader'!$A17,'Import Peak'!$A$3:FR$37,FR$1,FALSE())),0,VLOOKUP('W. VaR &amp; Peak Pos By Trader'!$A17,'Import Peak'!$A$3:FR$37,FR$1,FALSE()))</f>
        <v>0</v>
      </c>
      <c r="FS19" s="107" t="n">
        <f aca="false">IF(ISNA(VLOOKUP('W. VaR &amp; Peak Pos By Trader'!$A17,'Import Peak'!$A$3:FS$37,FS$1,FALSE())),0,VLOOKUP('W. VaR &amp; Peak Pos By Trader'!$A17,'Import Peak'!$A$3:FS$37,FS$1,FALSE()))</f>
        <v>0</v>
      </c>
      <c r="FT19" s="107" t="n">
        <f aca="false">IF(ISNA(VLOOKUP('W. VaR &amp; Peak Pos By Trader'!$A17,'Import Peak'!$A$3:FT$37,FT$1,FALSE())),0,VLOOKUP('W. VaR &amp; Peak Pos By Trader'!$A17,'Import Peak'!$A$3:FT$37,FT$1,FALSE()))</f>
        <v>0</v>
      </c>
      <c r="FU19" s="107" t="n">
        <f aca="false">IF(ISNA(VLOOKUP('W. VaR &amp; Peak Pos By Trader'!$A17,'Import Peak'!$A$3:FU$37,FU$1,FALSE())),0,VLOOKUP('W. VaR &amp; Peak Pos By Trader'!$A17,'Import Peak'!$A$3:FU$37,FU$1,FALSE()))</f>
        <v>0</v>
      </c>
      <c r="FV19" s="0" t="n">
        <f aca="false">IF(ISNA(VLOOKUP('W. VaR &amp; Peak Pos By Trader'!$A17,'Import Peak'!$A$3:FV$37,FV$1,FALSE())),0,VLOOKUP('W. VaR &amp; Peak Pos By Trader'!$A17,'Import Peak'!$A$3:FV$37,FV$1,FALSE()))</f>
        <v>0</v>
      </c>
      <c r="FW19" s="0" t="n">
        <f aca="false">IF(ISNA(VLOOKUP('W. VaR &amp; Peak Pos By Trader'!$A17,'Import Peak'!$A$3:FW$37,FW$1,FALSE())),0,VLOOKUP('W. VaR &amp; Peak Pos By Trader'!$A17,'Import Peak'!$A$3:FW$37,FW$1,FALSE()))</f>
        <v>0</v>
      </c>
      <c r="FX19" s="0" t="n">
        <f aca="false">IF(ISNA(VLOOKUP('W. VaR &amp; Peak Pos By Trader'!$A17,'Import Peak'!$A$3:FX$37,FX$1,FALSE())),0,VLOOKUP('W. VaR &amp; Peak Pos By Trader'!$A17,'Import Peak'!$A$3:FX$37,FX$1,FALSE()))</f>
        <v>0</v>
      </c>
      <c r="FY19" s="0" t="n">
        <f aca="false">IF(ISNA(VLOOKUP('W. VaR &amp; Peak Pos By Trader'!$A17,'Import Peak'!$A$3:FY$37,FY$1,FALSE())),0,VLOOKUP('W. VaR &amp; Peak Pos By Trader'!$A17,'Import Peak'!$A$3:FY$37,FY$1,FALSE()))</f>
        <v>0</v>
      </c>
      <c r="FZ19" s="0" t="n">
        <f aca="false">IF(ISNA(VLOOKUP('W. VaR &amp; Peak Pos By Trader'!$A17,'Import Peak'!$A$3:FZ$37,FZ$1,FALSE())),0,VLOOKUP('W. VaR &amp; Peak Pos By Trader'!$A17,'Import Peak'!$A$3:FZ$37,FZ$1,FALSE()))</f>
        <v>0</v>
      </c>
      <c r="GA19" s="0" t="n">
        <f aca="false">IF(ISNA(VLOOKUP('W. VaR &amp; Peak Pos By Trader'!$A17,'Import Peak'!$A$3:GA$37,GA$1,FALSE())),0,VLOOKUP('W. VaR &amp; Peak Pos By Trader'!$A17,'Import Peak'!$A$3:GA$37,GA$1,FALSE()))</f>
        <v>0</v>
      </c>
      <c r="GB19" s="0" t="n">
        <f aca="false">IF(ISNA(VLOOKUP('W. VaR &amp; Peak Pos By Trader'!$A17,'Import Peak'!$A$3:GB$37,GB$1,FALSE())),0,VLOOKUP('W. VaR &amp; Peak Pos By Trader'!$A17,'Import Peak'!$A$3:GB$37,GB$1,FALSE()))</f>
        <v>0</v>
      </c>
      <c r="GC19" s="0" t="n">
        <f aca="false">IF(ISNA(VLOOKUP('W. VaR &amp; Peak Pos By Trader'!$A17,'Import Peak'!$A$3:GC$37,GC$1,FALSE())),0,VLOOKUP('W. VaR &amp; Peak Pos By Trader'!$A17,'Import Peak'!$A$3:GC$37,GC$1,FALSE()))</f>
        <v>0</v>
      </c>
      <c r="GD19" s="0" t="n">
        <f aca="false">IF(ISNA(VLOOKUP('W. VaR &amp; Peak Pos By Trader'!$A17,'Import Peak'!$A$3:GD$37,GD$1,FALSE())),0,VLOOKUP('W. VaR &amp; Peak Pos By Trader'!$A17,'Import Peak'!$A$3:GD$37,GD$1,FALSE()))</f>
        <v>0</v>
      </c>
      <c r="GE19" s="0" t="n">
        <f aca="false">IF(ISNA(VLOOKUP('W. VaR &amp; Peak Pos By Trader'!$A17,'Import Peak'!$A$3:GE$37,GE$1,FALSE())),0,VLOOKUP('W. VaR &amp; Peak Pos By Trader'!$A17,'Import Peak'!$A$3:GE$37,GE$1,FALSE()))</f>
        <v>0</v>
      </c>
      <c r="GF19" s="0" t="n">
        <f aca="false">IF(ISNA(VLOOKUP('W. VaR &amp; Peak Pos By Trader'!$A17,'Import Peak'!$A$3:GF$37,GF$1,FALSE())),0,VLOOKUP('W. VaR &amp; Peak Pos By Trader'!$A17,'Import Peak'!$A$3:GF$37,GF$1,FALSE()))</f>
        <v>0</v>
      </c>
      <c r="GG19" s="0" t="n">
        <f aca="false">IF(ISNA(VLOOKUP('W. VaR &amp; Peak Pos By Trader'!$A17,'Import Peak'!$A$3:GG$37,GG$1,FALSE())),0,VLOOKUP('W. VaR &amp; Peak Pos By Trader'!$A17,'Import Peak'!$A$3:GG$37,GG$1,FALSE()))</f>
        <v>0</v>
      </c>
      <c r="GH19" s="0" t="n">
        <f aca="false">IF(ISNA(VLOOKUP('W. VaR &amp; Peak Pos By Trader'!$A17,'Import Peak'!$A$3:GH$37,GH$1,FALSE())),0,VLOOKUP('W. VaR &amp; Peak Pos By Trader'!$A17,'Import Peak'!$A$3:GH$37,GH$1,FALSE()))</f>
        <v>0</v>
      </c>
      <c r="GI19" s="0" t="n">
        <f aca="false">IF(ISNA(VLOOKUP('W. VaR &amp; Peak Pos By Trader'!$A17,'Import Peak'!$A$3:GI$37,GI$1,FALSE())),0,VLOOKUP('W. VaR &amp; Peak Pos By Trader'!$A17,'Import Peak'!$A$3:GI$37,GI$1,FALSE()))</f>
        <v>0</v>
      </c>
      <c r="GJ19" s="0" t="n">
        <f aca="false">IF(ISNA(VLOOKUP('W. VaR &amp; Peak Pos By Trader'!$A17,'Import Peak'!$A$3:GJ$37,GJ$1,FALSE())),0,VLOOKUP('W. VaR &amp; Peak Pos By Trader'!$A17,'Import Peak'!$A$3:GJ$37,GJ$1,FALSE()))</f>
        <v>0</v>
      </c>
      <c r="GK19" s="0" t="n">
        <f aca="false">IF(ISNA(VLOOKUP('W. VaR &amp; Peak Pos By Trader'!$A17,'Import Peak'!$A$3:GK$37,GK$1,FALSE())),0,VLOOKUP('W. VaR &amp; Peak Pos By Trader'!$A17,'Import Peak'!$A$3:GK$37,GK$1,FALSE()))</f>
        <v>0</v>
      </c>
      <c r="GL19" s="0" t="n">
        <f aca="false">IF(ISNA(VLOOKUP('W. VaR &amp; Peak Pos By Trader'!$A17,'Import Peak'!$A$3:GL$37,GL$1,FALSE())),0,VLOOKUP('W. VaR &amp; Peak Pos By Trader'!$A17,'Import Peak'!$A$3:GL$37,GL$1,FALSE()))</f>
        <v>0</v>
      </c>
      <c r="GM19" s="0" t="n">
        <f aca="false">IF(ISNA(VLOOKUP('W. VaR &amp; Peak Pos By Trader'!$A17,'Import Peak'!$A$3:GM$37,GM$1,FALSE())),0,VLOOKUP('W. VaR &amp; Peak Pos By Trader'!$A17,'Import Peak'!$A$3:GM$37,GM$1,FALSE()))</f>
        <v>0</v>
      </c>
      <c r="GN19" s="0" t="n">
        <f aca="false">IF(ISNA(VLOOKUP('W. VaR &amp; Peak Pos By Trader'!$A17,'Import Peak'!$A$3:GN$37,GN$1,FALSE())),0,VLOOKUP('W. VaR &amp; Peak Pos By Trader'!$A17,'Import Peak'!$A$3:GN$37,GN$1,FALSE()))</f>
        <v>0</v>
      </c>
      <c r="GO19" s="0" t="n">
        <f aca="false">IF(ISNA(VLOOKUP('W. VaR &amp; Peak Pos By Trader'!$A17,'Import Peak'!$A$3:GO$37,GO$1,FALSE())),0,VLOOKUP('W. VaR &amp; Peak Pos By Trader'!$A17,'Import Peak'!$A$3:GO$37,GO$1,FALSE()))</f>
        <v>0</v>
      </c>
      <c r="GP19" s="0" t="n">
        <f aca="false">IF(ISNA(VLOOKUP('W. VaR &amp; Peak Pos By Trader'!$A17,'Import Peak'!$A$3:GP$37,GP$1,FALSE())),0,VLOOKUP('W. VaR &amp; Peak Pos By Trader'!$A17,'Import Peak'!$A$3:GP$37,GP$1,FALSE()))</f>
        <v>0</v>
      </c>
      <c r="GQ19" s="0" t="n">
        <f aca="false">IF(ISNA(VLOOKUP('W. VaR &amp; Peak Pos By Trader'!$A17,'Import Peak'!$A$3:GQ$37,GQ$1,FALSE())),0,VLOOKUP('W. VaR &amp; Peak Pos By Trader'!$A17,'Import Peak'!$A$3:GQ$37,GQ$1,FALSE()))</f>
        <v>0</v>
      </c>
      <c r="GR19" s="0" t="n">
        <f aca="false">IF(ISNA(VLOOKUP('W. VaR &amp; Peak Pos By Trader'!$A17,'Import Peak'!$A$3:GR$37,GR$1,FALSE())),0,VLOOKUP('W. VaR &amp; Peak Pos By Trader'!$A17,'Import Peak'!$A$3:GR$37,GR$1,FALSE()))</f>
        <v>0</v>
      </c>
      <c r="GS19" s="0" t="n">
        <f aca="false">IF(ISNA(VLOOKUP('W. VaR &amp; Peak Pos By Trader'!$A17,'Import Peak'!$A$3:GS$37,GS$1,FALSE())),0,VLOOKUP('W. VaR &amp; Peak Pos By Trader'!$A17,'Import Peak'!$A$3:GS$37,GS$1,FALSE()))</f>
        <v>0</v>
      </c>
      <c r="GT19" s="0" t="n">
        <f aca="false">IF(ISNA(VLOOKUP('W. VaR &amp; Peak Pos By Trader'!$A17,'Import Peak'!$A$3:GT$37,GT$1,FALSE())),0,VLOOKUP('W. VaR &amp; Peak Pos By Trader'!$A17,'Import Peak'!$A$3:GT$37,GT$1,FALSE()))</f>
        <v>0</v>
      </c>
      <c r="GU19" s="0" t="n">
        <f aca="false">IF(ISNA(VLOOKUP('W. VaR &amp; Peak Pos By Trader'!$A17,'Import Peak'!$A$3:GU$37,GU$1,FALSE())),0,VLOOKUP('W. VaR &amp; Peak Pos By Trader'!$A17,'Import Peak'!$A$3:GU$37,GU$1,FALSE()))</f>
        <v>0</v>
      </c>
      <c r="GV19" s="0" t="n">
        <f aca="false">IF(ISNA(VLOOKUP('W. VaR &amp; Peak Pos By Trader'!$A17,'Import Peak'!$A$3:GV$37,GV$1,FALSE())),0,VLOOKUP('W. VaR &amp; Peak Pos By Trader'!$A17,'Import Peak'!$A$3:GV$37,GV$1,FALSE()))</f>
        <v>0</v>
      </c>
      <c r="GW19" s="0" t="n">
        <f aca="false">IF(ISNA(VLOOKUP('W. VaR &amp; Peak Pos By Trader'!$A17,'Import Peak'!$A$3:GW$37,GW$1,FALSE())),0,VLOOKUP('W. VaR &amp; Peak Pos By Trader'!$A17,'Import Peak'!$A$3:GW$37,GW$1,FALSE()))</f>
        <v>0</v>
      </c>
      <c r="GX19" s="0" t="n">
        <f aca="false">IF(ISNA(VLOOKUP('W. VaR &amp; Peak Pos By Trader'!$A17,'Import Peak'!$A$3:GX$37,GX$1,FALSE())),0,VLOOKUP('W. VaR &amp; Peak Pos By Trader'!$A17,'Import Peak'!$A$3:GX$37,GX$1,FALSE()))</f>
        <v>0</v>
      </c>
      <c r="GY19" s="0" t="n">
        <f aca="false">IF(ISNA(VLOOKUP('W. VaR &amp; Peak Pos By Trader'!$A17,'Import Peak'!$A$3:GY$37,GY$1,FALSE())),0,VLOOKUP('W. VaR &amp; Peak Pos By Trader'!$A17,'Import Peak'!$A$3:GY$37,GY$1,FALSE()))</f>
        <v>0</v>
      </c>
      <c r="GZ19" s="0" t="n">
        <f aca="false">IF(ISNA(VLOOKUP('W. VaR &amp; Peak Pos By Trader'!$A17,'Import Peak'!$A$3:GZ$37,GZ$1,FALSE())),0,VLOOKUP('W. VaR &amp; Peak Pos By Trader'!$A17,'Import Peak'!$A$3:GZ$37,GZ$1,FALSE()))</f>
        <v>0</v>
      </c>
      <c r="HA19" s="0" t="n">
        <f aca="false">IF(ISNA(VLOOKUP('W. VaR &amp; Peak Pos By Trader'!$A17,'Import Peak'!$A$3:HA$37,HA$1,FALSE())),0,VLOOKUP('W. VaR &amp; Peak Pos By Trader'!$A17,'Import Peak'!$A$3:HA$37,HA$1,FALSE()))</f>
        <v>0</v>
      </c>
      <c r="HB19" s="0" t="n">
        <f aca="false">IF(ISNA(VLOOKUP('W. VaR &amp; Peak Pos By Trader'!$A17,'Import Peak'!$A$3:HB$37,HB$1,FALSE())),0,VLOOKUP('W. VaR &amp; Peak Pos By Trader'!$A17,'Import Peak'!$A$3:HB$37,HB$1,FALSE()))</f>
        <v>0</v>
      </c>
      <c r="HC19" s="0" t="n">
        <f aca="false">IF(ISNA(VLOOKUP('W. VaR &amp; Peak Pos By Trader'!$A17,'Import Peak'!$A$3:HC$37,HC$1,FALSE())),0,VLOOKUP('W. VaR &amp; Peak Pos By Trader'!$A17,'Import Peak'!$A$3:HC$37,HC$1,FALSE()))</f>
        <v>0</v>
      </c>
      <c r="HD19" s="0" t="n">
        <f aca="false">IF(ISNA(VLOOKUP('W. VaR &amp; Peak Pos By Trader'!$A17,'Import Peak'!$A$3:HD$37,HD$1,FALSE())),0,VLOOKUP('W. VaR &amp; Peak Pos By Trader'!$A17,'Import Peak'!$A$3:HD$37,HD$1,FALSE()))</f>
        <v>0</v>
      </c>
      <c r="HE19" s="0" t="n">
        <f aca="false">IF(ISNA(VLOOKUP('W. VaR &amp; Peak Pos By Trader'!$A17,'Import Peak'!$A$3:HE$37,HE$1,FALSE())),0,VLOOKUP('W. VaR &amp; Peak Pos By Trader'!$A17,'Import Peak'!$A$3:HE$37,HE$1,FALSE()))</f>
        <v>0</v>
      </c>
      <c r="HF19" s="0" t="n">
        <f aca="false">IF(ISNA(VLOOKUP('W. VaR &amp; Peak Pos By Trader'!$A17,'Import Peak'!$A$3:HF$37,HF$1,FALSE())),0,VLOOKUP('W. VaR &amp; Peak Pos By Trader'!$A17,'Import Peak'!$A$3:HF$37,HF$1,FALSE()))</f>
        <v>0</v>
      </c>
      <c r="HG19" s="0" t="n">
        <f aca="false">IF(ISNA(VLOOKUP('W. VaR &amp; Peak Pos By Trader'!$A17,'Import Peak'!$A$3:HG$37,HG$1,FALSE())),0,VLOOKUP('W. VaR &amp; Peak Pos By Trader'!$A17,'Import Peak'!$A$3:HG$37,HG$1,FALSE()))</f>
        <v>0</v>
      </c>
      <c r="HH19" s="0" t="n">
        <f aca="false">IF(ISNA(VLOOKUP('W. VaR &amp; Peak Pos By Trader'!$A17,'Import Peak'!$A$3:HH$37,HH$1,FALSE())),0,VLOOKUP('W. VaR &amp; Peak Pos By Trader'!$A17,'Import Peak'!$A$3:HH$37,HH$1,FALSE()))</f>
        <v>0</v>
      </c>
      <c r="HI19" s="0" t="n">
        <f aca="false">IF(ISNA(VLOOKUP('W. VaR &amp; Peak Pos By Trader'!$A17,'Import Peak'!$A$3:HI$37,HI$1,FALSE())),0,VLOOKUP('W. VaR &amp; Peak Pos By Trader'!$A17,'Import Peak'!$A$3:HI$37,HI$1,FALSE()))</f>
        <v>0</v>
      </c>
      <c r="HJ19" s="0" t="n">
        <f aca="false">IF(ISNA(VLOOKUP('W. VaR &amp; Peak Pos By Trader'!$A17,'Import Peak'!$A$3:HJ$37,HJ$1,FALSE())),0,VLOOKUP('W. VaR &amp; Peak Pos By Trader'!$A17,'Import Peak'!$A$3:HJ$37,HJ$1,FALSE()))</f>
        <v>0</v>
      </c>
      <c r="HK19" s="0" t="n">
        <f aca="false">IF(ISNA(VLOOKUP('W. VaR &amp; Peak Pos By Trader'!$A17,'Import Peak'!$A$3:HK$37,HK$1,FALSE())),0,VLOOKUP('W. VaR &amp; Peak Pos By Trader'!$A17,'Import Peak'!$A$3:HK$37,HK$1,FALSE()))</f>
        <v>0</v>
      </c>
      <c r="HL19" s="0" t="n">
        <f aca="false">IF(ISNA(VLOOKUP('W. VaR &amp; Peak Pos By Trader'!$A17,'Import Peak'!$A$3:HL$37,HL$1,FALSE())),0,VLOOKUP('W. VaR &amp; Peak Pos By Trader'!$A17,'Import Peak'!$A$3:HL$37,HL$1,FALSE()))</f>
        <v>0</v>
      </c>
      <c r="HM19" s="0" t="n">
        <f aca="false">IF(ISNA(VLOOKUP('W. VaR &amp; Peak Pos By Trader'!$A17,'Import Peak'!$A$3:HM$37,HM$1,FALSE())),0,VLOOKUP('W. VaR &amp; Peak Pos By Trader'!$A17,'Import Peak'!$A$3:HM$37,HM$1,FALSE()))</f>
        <v>0</v>
      </c>
      <c r="HN19" s="0" t="n">
        <f aca="false">IF(ISNA(VLOOKUP('W. VaR &amp; Peak Pos By Trader'!$A17,'Import Peak'!$A$3:HN$37,HN$1,FALSE())),0,VLOOKUP('W. VaR &amp; Peak Pos By Trader'!$A17,'Import Peak'!$A$3:HN$37,HN$1,FALSE()))</f>
        <v>0</v>
      </c>
      <c r="HO19" s="0" t="n">
        <f aca="false">IF(ISNA(VLOOKUP('W. VaR &amp; Peak Pos By Trader'!$A17,'Import Peak'!$A$3:HO$37,HO$1,FALSE())),0,VLOOKUP('W. VaR &amp; Peak Pos By Trader'!$A17,'Import Peak'!$A$3:HO$37,HO$1,FALSE()))</f>
        <v>0</v>
      </c>
      <c r="HP19" s="0" t="n">
        <f aca="false">IF(ISNA(VLOOKUP('W. VaR &amp; Peak Pos By Trader'!$A17,'Import Peak'!$A$3:HP$37,HP$1,FALSE())),0,VLOOKUP('W. VaR &amp; Peak Pos By Trader'!$A17,'Import Peak'!$A$3:HP$37,HP$1,FALSE()))</f>
        <v>0</v>
      </c>
      <c r="HQ19" s="0" t="n">
        <f aca="false">IF(ISNA(VLOOKUP('W. VaR &amp; Peak Pos By Trader'!$A17,'Import Peak'!$A$3:HQ$37,HQ$1,FALSE())),0,VLOOKUP('W. VaR &amp; Peak Pos By Trader'!$A17,'Import Peak'!$A$3:HQ$37,HQ$1,FALSE()))</f>
        <v>0</v>
      </c>
      <c r="HR19" s="0" t="n">
        <f aca="false">IF(ISNA(VLOOKUP('W. VaR &amp; Peak Pos By Trader'!$A17,'Import Peak'!$A$3:HR$37,HR$1,FALSE())),0,VLOOKUP('W. VaR &amp; Peak Pos By Trader'!$A17,'Import Peak'!$A$3:HR$37,HR$1,FALSE()))</f>
        <v>0</v>
      </c>
      <c r="HS19" s="0" t="n">
        <f aca="false">IF(ISNA(VLOOKUP('W. VaR &amp; Peak Pos By Trader'!$A17,'Import Peak'!$A$3:HS$37,HS$1,FALSE())),0,VLOOKUP('W. VaR &amp; Peak Pos By Trader'!$A17,'Import Peak'!$A$3:HS$37,HS$1,FALSE()))</f>
        <v>0</v>
      </c>
      <c r="HT19" s="0" t="n">
        <f aca="false">IF(ISNA(VLOOKUP('W. VaR &amp; Peak Pos By Trader'!$A17,'Import Peak'!$A$3:HT$37,HT$1,FALSE())),0,VLOOKUP('W. VaR &amp; Peak Pos By Trader'!$A17,'Import Peak'!$A$3:HT$37,HT$1,FALSE()))</f>
        <v>0</v>
      </c>
      <c r="HU19" s="0" t="n">
        <f aca="false">IF(ISNA(VLOOKUP('W. VaR &amp; Peak Pos By Trader'!$A17,'Import Peak'!$A$3:HU$37,HU$1,FALSE())),0,VLOOKUP('W. VaR &amp; Peak Pos By Trader'!$A17,'Import Peak'!$A$3:HU$37,HU$1,FALSE()))</f>
        <v>0</v>
      </c>
      <c r="HV19" s="0" t="n">
        <f aca="false">IF(ISNA(VLOOKUP('W. VaR &amp; Peak Pos By Trader'!$A17,'Import Peak'!$A$3:HV$37,HV$1,FALSE())),0,VLOOKUP('W. VaR &amp; Peak Pos By Trader'!$A17,'Import Peak'!$A$3:HV$37,HV$1,FALSE()))</f>
        <v>0</v>
      </c>
      <c r="HW19" s="0" t="n">
        <f aca="false">IF(ISNA(VLOOKUP('W. VaR &amp; Peak Pos By Trader'!$A17,'Import Peak'!$A$3:HW$37,HW$1,FALSE())),0,VLOOKUP('W. VaR &amp; Peak Pos By Trader'!$A17,'Import Peak'!$A$3:HW$37,HW$1,FALSE()))</f>
        <v>0</v>
      </c>
      <c r="HX19" s="0" t="n">
        <f aca="false">IF(ISNA(VLOOKUP('W. VaR &amp; Peak Pos By Trader'!$A17,'Import Peak'!$A$3:HX$37,HX$1,FALSE())),0,VLOOKUP('W. VaR &amp; Peak Pos By Trader'!$A17,'Import Peak'!$A$3:HX$37,HX$1,FALSE()))</f>
        <v>0</v>
      </c>
      <c r="HY19" s="0" t="n">
        <f aca="false">IF(ISNA(VLOOKUP('W. VaR &amp; Peak Pos By Trader'!$A17,'Import Peak'!$A$3:HY$37,HY$1,FALSE())),0,VLOOKUP('W. VaR &amp; Peak Pos By Trader'!$A17,'Import Peak'!$A$3:HY$37,HY$1,FALSE()))</f>
        <v>0</v>
      </c>
      <c r="HZ19" s="0" t="n">
        <f aca="false">IF(ISNA(VLOOKUP('W. VaR &amp; Peak Pos By Trader'!$A17,'Import Peak'!$A$3:HZ$37,HZ$1,FALSE())),0,VLOOKUP('W. VaR &amp; Peak Pos By Trader'!$A17,'Import Peak'!$A$3:HZ$37,HZ$1,FALSE()))</f>
        <v>0</v>
      </c>
      <c r="IA19" s="0" t="n">
        <f aca="false">IF(ISNA(VLOOKUP('W. VaR &amp; Peak Pos By Trader'!$A17,'Import Peak'!$A$3:IA$37,IA$1,FALSE())),0,VLOOKUP('W. VaR &amp; Peak Pos By Trader'!$A17,'Import Peak'!$A$3:IA$37,IA$1,FALSE()))</f>
        <v>0</v>
      </c>
      <c r="IB19" s="0" t="n">
        <f aca="false">IF(ISNA(VLOOKUP('W. VaR &amp; Peak Pos By Trader'!$A17,'Import Peak'!$A$3:IB$37,IB$1,FALSE())),0,VLOOKUP('W. VaR &amp; Peak Pos By Trader'!$A17,'Import Peak'!$A$3:IB$37,IB$1,FALSE()))</f>
        <v>0</v>
      </c>
      <c r="IC19" s="0" t="n">
        <f aca="false">IF(ISNA(VLOOKUP('W. VaR &amp; Peak Pos By Trader'!$A17,'Import Peak'!$A$3:IC$37,IC$1,FALSE())),0,VLOOKUP('W. VaR &amp; Peak Pos By Trader'!$A17,'Import Peak'!$A$3:IC$37,IC$1,FALSE()))</f>
        <v>0</v>
      </c>
    </row>
    <row r="20" customFormat="false" ht="18" hidden="false" customHeight="false" outlineLevel="0" collapsed="false">
      <c r="A20" s="104" t="s">
        <v>23</v>
      </c>
      <c r="B20" s="107" t="n">
        <f aca="false">IF(ISNA(VLOOKUP('W. VaR &amp; Peak Pos By Trader'!$A18,'Import Peak'!$A$3:B$37,B$1,FALSE())),0,VLOOKUP('W. VaR &amp; Peak Pos By Trader'!$A18,'Import Peak'!$A$3:B$37,B$1,FALSE()))</f>
        <v>0</v>
      </c>
      <c r="C20" s="107" t="n">
        <f aca="false">IF(ISNA(VLOOKUP('W. VaR &amp; Peak Pos By Trader'!$A18,'Import Peak'!$A$3:C$37,C$1,FALSE())),0,VLOOKUP('W. VaR &amp; Peak Pos By Trader'!$A18,'Import Peak'!$A$3:C$37,C$1,FALSE()))</f>
        <v>0</v>
      </c>
      <c r="D20" s="107" t="n">
        <f aca="false">IF(ISNA(VLOOKUP('W. VaR &amp; Peak Pos By Trader'!$A18,'Import Peak'!$A$3:D$37,D$1,FALSE())),0,VLOOKUP('W. VaR &amp; Peak Pos By Trader'!$A18,'Import Peak'!$A$3:D$37,D$1,FALSE()))</f>
        <v>0</v>
      </c>
      <c r="E20" s="107" t="n">
        <f aca="false">IF(ISNA(VLOOKUP('W. VaR &amp; Peak Pos By Trader'!$A18,'Import Peak'!$A$3:E$37,E$1,FALSE())),0,VLOOKUP('W. VaR &amp; Peak Pos By Trader'!$A18,'Import Peak'!$A$3:E$37,E$1,FALSE()))</f>
        <v>0</v>
      </c>
      <c r="F20" s="107" t="n">
        <f aca="false">IF(ISNA(VLOOKUP('W. VaR &amp; Peak Pos By Trader'!$A18,'Import Peak'!$A$3:F$37,F$1,FALSE())),0,VLOOKUP('W. VaR &amp; Peak Pos By Trader'!$A18,'Import Peak'!$A$3:F$37,F$1,FALSE()))</f>
        <v>0</v>
      </c>
      <c r="G20" s="107" t="n">
        <f aca="false">IF(ISNA(VLOOKUP('W. VaR &amp; Peak Pos By Trader'!$A18,'Import Peak'!$A$3:G$37,G$1,FALSE())),0,VLOOKUP('W. VaR &amp; Peak Pos By Trader'!$A18,'Import Peak'!$A$3:G$37,G$1,FALSE()))</f>
        <v>0</v>
      </c>
      <c r="H20" s="107" t="n">
        <f aca="false">IF(ISNA(VLOOKUP('W. VaR &amp; Peak Pos By Trader'!$A18,'Import Peak'!$A$3:H$37,H$1,FALSE())),0,VLOOKUP('W. VaR &amp; Peak Pos By Trader'!$A18,'Import Peak'!$A$3:H$37,H$1,FALSE()))</f>
        <v>0</v>
      </c>
      <c r="I20" s="107" t="n">
        <f aca="false">IF(ISNA(VLOOKUP('W. VaR &amp; Peak Pos By Trader'!$A18,'Import Peak'!$A$3:I$37,I$1,FALSE())),0,VLOOKUP('W. VaR &amp; Peak Pos By Trader'!$A18,'Import Peak'!$A$3:I$37,I$1,FALSE()))</f>
        <v>0</v>
      </c>
      <c r="J20" s="107" t="n">
        <f aca="false">IF(ISNA(VLOOKUP('W. VaR &amp; Peak Pos By Trader'!$A18,'Import Peak'!$A$3:J$37,J$1,FALSE())),0,VLOOKUP('W. VaR &amp; Peak Pos By Trader'!$A18,'Import Peak'!$A$3:J$37,J$1,FALSE()))</f>
        <v>0</v>
      </c>
      <c r="K20" s="107" t="n">
        <f aca="false">IF(ISNA(VLOOKUP('W. VaR &amp; Peak Pos By Trader'!$A18,'Import Peak'!$A$3:K$37,K$1,FALSE())),0,VLOOKUP('W. VaR &amp; Peak Pos By Trader'!$A18,'Import Peak'!$A$3:K$37,K$1,FALSE()))</f>
        <v>0</v>
      </c>
      <c r="L20" s="107" t="n">
        <f aca="false">IF(ISNA(VLOOKUP('W. VaR &amp; Peak Pos By Trader'!$A18,'Import Peak'!$A$3:L$37,L$1,FALSE())),0,VLOOKUP('W. VaR &amp; Peak Pos By Trader'!$A18,'Import Peak'!$A$3:L$37,L$1,FALSE()))</f>
        <v>0</v>
      </c>
      <c r="M20" s="107" t="n">
        <f aca="false">IF(ISNA(VLOOKUP('W. VaR &amp; Peak Pos By Trader'!$A18,'Import Peak'!$A$3:M$37,M$1,FALSE())),0,VLOOKUP('W. VaR &amp; Peak Pos By Trader'!$A18,'Import Peak'!$A$3:M$37,M$1,FALSE()))</f>
        <v>0</v>
      </c>
      <c r="N20" s="107" t="n">
        <f aca="false">IF(ISNA(VLOOKUP('W. VaR &amp; Peak Pos By Trader'!$A18,'Import Peak'!$A$3:N$37,N$1,FALSE())),0,VLOOKUP('W. VaR &amp; Peak Pos By Trader'!$A18,'Import Peak'!$A$3:N$37,N$1,FALSE()))</f>
        <v>0</v>
      </c>
      <c r="O20" s="107" t="n">
        <f aca="false">IF(ISNA(VLOOKUP('W. VaR &amp; Peak Pos By Trader'!$A18,'Import Peak'!$A$3:O$37,O$1,FALSE())),0,VLOOKUP('W. VaR &amp; Peak Pos By Trader'!$A18,'Import Peak'!$A$3:O$37,O$1,FALSE()))</f>
        <v>0</v>
      </c>
      <c r="P20" s="107" t="n">
        <f aca="false">IF(ISNA(VLOOKUP('W. VaR &amp; Peak Pos By Trader'!$A18,'Import Peak'!$A$3:P$37,P$1,FALSE())),0,VLOOKUP('W. VaR &amp; Peak Pos By Trader'!$A18,'Import Peak'!$A$3:P$37,P$1,FALSE()))</f>
        <v>0</v>
      </c>
      <c r="Q20" s="107" t="n">
        <f aca="false">IF(ISNA(VLOOKUP('W. VaR &amp; Peak Pos By Trader'!$A18,'Import Peak'!$A$3:Q$37,Q$1,FALSE())),0,VLOOKUP('W. VaR &amp; Peak Pos By Trader'!$A18,'Import Peak'!$A$3:Q$37,Q$1,FALSE()))</f>
        <v>0</v>
      </c>
      <c r="R20" s="107" t="n">
        <f aca="false">IF(ISNA(VLOOKUP('W. VaR &amp; Peak Pos By Trader'!$A18,'Import Peak'!$A$3:R$37,R$1,FALSE())),0,VLOOKUP('W. VaR &amp; Peak Pos By Trader'!$A18,'Import Peak'!$A$3:R$37,R$1,FALSE()))</f>
        <v>0</v>
      </c>
      <c r="S20" s="107" t="n">
        <f aca="false">IF(ISNA(VLOOKUP('W. VaR &amp; Peak Pos By Trader'!$A18,'Import Peak'!$A$3:S$37,S$1,FALSE())),0,VLOOKUP('W. VaR &amp; Peak Pos By Trader'!$A18,'Import Peak'!$A$3:S$37,S$1,FALSE()))</f>
        <v>0</v>
      </c>
      <c r="T20" s="107" t="n">
        <f aca="false">IF(ISNA(VLOOKUP('W. VaR &amp; Peak Pos By Trader'!$A18,'Import Peak'!$A$3:T$37,T$1,FALSE())),0,VLOOKUP('W. VaR &amp; Peak Pos By Trader'!$A18,'Import Peak'!$A$3:T$37,T$1,FALSE()))</f>
        <v>0</v>
      </c>
      <c r="U20" s="107" t="n">
        <f aca="false">IF(ISNA(VLOOKUP('W. VaR &amp; Peak Pos By Trader'!$A18,'Import Peak'!$A$3:U$37,U$1,FALSE())),0,VLOOKUP('W. VaR &amp; Peak Pos By Trader'!$A18,'Import Peak'!$A$3:U$37,U$1,FALSE()))</f>
        <v>0</v>
      </c>
      <c r="V20" s="107" t="n">
        <f aca="false">IF(ISNA(VLOOKUP('W. VaR &amp; Peak Pos By Trader'!$A18,'Import Peak'!$A$3:V$37,V$1,FALSE())),0,VLOOKUP('W. VaR &amp; Peak Pos By Trader'!$A18,'Import Peak'!$A$3:V$37,V$1,FALSE()))</f>
        <v>0</v>
      </c>
      <c r="W20" s="107" t="n">
        <f aca="false">IF(ISNA(VLOOKUP('W. VaR &amp; Peak Pos By Trader'!$A18,'Import Peak'!$A$3:W$37,W$1,FALSE())),0,VLOOKUP('W. VaR &amp; Peak Pos By Trader'!$A18,'Import Peak'!$A$3:W$37,W$1,FALSE()))</f>
        <v>0</v>
      </c>
      <c r="X20" s="107" t="n">
        <f aca="false">IF(ISNA(VLOOKUP('W. VaR &amp; Peak Pos By Trader'!$A18,'Import Peak'!$A$3:X$37,X$1,FALSE())),0,VLOOKUP('W. VaR &amp; Peak Pos By Trader'!$A18,'Import Peak'!$A$3:X$37,X$1,FALSE()))</f>
        <v>0</v>
      </c>
      <c r="Y20" s="107" t="n">
        <f aca="false">IF(ISNA(VLOOKUP('W. VaR &amp; Peak Pos By Trader'!$A18,'Import Peak'!$A$3:Y$37,Y$1,FALSE())),0,VLOOKUP('W. VaR &amp; Peak Pos By Trader'!$A18,'Import Peak'!$A$3:Y$37,Y$1,FALSE()))</f>
        <v>0</v>
      </c>
      <c r="Z20" s="107" t="n">
        <f aca="false">IF(ISNA(VLOOKUP('W. VaR &amp; Peak Pos By Trader'!$A18,'Import Peak'!$A$3:Z$37,Z$1,FALSE())),0,VLOOKUP('W. VaR &amp; Peak Pos By Trader'!$A18,'Import Peak'!$A$3:Z$37,Z$1,FALSE()))</f>
        <v>0</v>
      </c>
      <c r="AA20" s="107" t="n">
        <f aca="false">IF(ISNA(VLOOKUP('W. VaR &amp; Peak Pos By Trader'!$A18,'Import Peak'!$A$3:AA$37,AA$1,FALSE())),0,VLOOKUP('W. VaR &amp; Peak Pos By Trader'!$A18,'Import Peak'!$A$3:AA$37,AA$1,FALSE()))</f>
        <v>0</v>
      </c>
      <c r="AB20" s="107" t="n">
        <f aca="false">IF(ISNA(VLOOKUP('W. VaR &amp; Peak Pos By Trader'!$A18,'Import Peak'!$A$3:AB$37,AB$1,FALSE())),0,VLOOKUP('W. VaR &amp; Peak Pos By Trader'!$A18,'Import Peak'!$A$3:AB$37,AB$1,FALSE()))</f>
        <v>0</v>
      </c>
      <c r="AC20" s="107" t="n">
        <f aca="false">IF(ISNA(VLOOKUP('W. VaR &amp; Peak Pos By Trader'!$A18,'Import Peak'!$A$3:AC$37,AC$1,FALSE())),0,VLOOKUP('W. VaR &amp; Peak Pos By Trader'!$A18,'Import Peak'!$A$3:AC$37,AC$1,FALSE()))</f>
        <v>0</v>
      </c>
      <c r="AD20" s="107" t="n">
        <f aca="false">IF(ISNA(VLOOKUP('W. VaR &amp; Peak Pos By Trader'!$A18,'Import Peak'!$A$3:AD$37,AD$1,FALSE())),0,VLOOKUP('W. VaR &amp; Peak Pos By Trader'!$A18,'Import Peak'!$A$3:AD$37,AD$1,FALSE()))</f>
        <v>0</v>
      </c>
      <c r="AE20" s="107" t="n">
        <f aca="false">IF(ISNA(VLOOKUP('W. VaR &amp; Peak Pos By Trader'!$A18,'Import Peak'!$A$3:AE$37,AE$1,FALSE())),0,VLOOKUP('W. VaR &amp; Peak Pos By Trader'!$A18,'Import Peak'!$A$3:AE$37,AE$1,FALSE()))</f>
        <v>0</v>
      </c>
      <c r="AF20" s="107" t="n">
        <f aca="false">IF(ISNA(VLOOKUP('W. VaR &amp; Peak Pos By Trader'!$A18,'Import Peak'!$A$3:AF$37,AF$1,FALSE())),0,VLOOKUP('W. VaR &amp; Peak Pos By Trader'!$A18,'Import Peak'!$A$3:AF$37,AF$1,FALSE()))</f>
        <v>0</v>
      </c>
      <c r="AG20" s="107" t="n">
        <f aca="false">IF(ISNA(VLOOKUP('W. VaR &amp; Peak Pos By Trader'!$A18,'Import Peak'!$A$3:AG$37,AG$1,FALSE())),0,VLOOKUP('W. VaR &amp; Peak Pos By Trader'!$A18,'Import Peak'!$A$3:AG$37,AG$1,FALSE()))</f>
        <v>0</v>
      </c>
      <c r="AH20" s="107" t="n">
        <f aca="false">IF(ISNA(VLOOKUP('W. VaR &amp; Peak Pos By Trader'!$A18,'Import Peak'!$A$3:AH$37,AH$1,FALSE())),0,VLOOKUP('W. VaR &amp; Peak Pos By Trader'!$A18,'Import Peak'!$A$3:AH$37,AH$1,FALSE()))</f>
        <v>0</v>
      </c>
      <c r="AI20" s="107" t="n">
        <f aca="false">IF(ISNA(VLOOKUP('W. VaR &amp; Peak Pos By Trader'!$A18,'Import Peak'!$A$3:AI$37,AI$1,FALSE())),0,VLOOKUP('W. VaR &amp; Peak Pos By Trader'!$A18,'Import Peak'!$A$3:AI$37,AI$1,FALSE()))</f>
        <v>0</v>
      </c>
      <c r="AJ20" s="107" t="n">
        <f aca="false">IF(ISNA(VLOOKUP('W. VaR &amp; Peak Pos By Trader'!$A18,'Import Peak'!$A$3:AJ$37,AJ$1,FALSE())),0,VLOOKUP('W. VaR &amp; Peak Pos By Trader'!$A18,'Import Peak'!$A$3:AJ$37,AJ$1,FALSE()))</f>
        <v>0</v>
      </c>
      <c r="AK20" s="107" t="n">
        <f aca="false">IF(ISNA(VLOOKUP('W. VaR &amp; Peak Pos By Trader'!$A18,'Import Peak'!$A$3:AK$37,AK$1,FALSE())),0,VLOOKUP('W. VaR &amp; Peak Pos By Trader'!$A18,'Import Peak'!$A$3:AK$37,AK$1,FALSE()))</f>
        <v>0</v>
      </c>
      <c r="AL20" s="107" t="n">
        <f aca="false">IF(ISNA(VLOOKUP('W. VaR &amp; Peak Pos By Trader'!$A18,'Import Peak'!$A$3:AL$37,AL$1,FALSE())),0,VLOOKUP('W. VaR &amp; Peak Pos By Trader'!$A18,'Import Peak'!$A$3:AL$37,AL$1,FALSE()))</f>
        <v>0</v>
      </c>
      <c r="AM20" s="107" t="n">
        <f aca="false">IF(ISNA(VLOOKUP('W. VaR &amp; Peak Pos By Trader'!$A18,'Import Peak'!$A$3:AM$37,AM$1,FALSE())),0,VLOOKUP('W. VaR &amp; Peak Pos By Trader'!$A18,'Import Peak'!$A$3:AM$37,AM$1,FALSE()))</f>
        <v>0</v>
      </c>
      <c r="AN20" s="107" t="n">
        <f aca="false">IF(ISNA(VLOOKUP('W. VaR &amp; Peak Pos By Trader'!$A18,'Import Peak'!$A$3:AN$37,AN$1,FALSE())),0,VLOOKUP('W. VaR &amp; Peak Pos By Trader'!$A18,'Import Peak'!$A$3:AN$37,AN$1,FALSE()))</f>
        <v>0</v>
      </c>
      <c r="AO20" s="107" t="n">
        <f aca="false">IF(ISNA(VLOOKUP('W. VaR &amp; Peak Pos By Trader'!$A18,'Import Peak'!$A$3:AO$37,AO$1,FALSE())),0,VLOOKUP('W. VaR &amp; Peak Pos By Trader'!$A18,'Import Peak'!$A$3:AO$37,AO$1,FALSE()))</f>
        <v>0</v>
      </c>
      <c r="AP20" s="107" t="n">
        <f aca="false">IF(ISNA(VLOOKUP('W. VaR &amp; Peak Pos By Trader'!$A18,'Import Peak'!$A$3:AP$37,AP$1,FALSE())),0,VLOOKUP('W. VaR &amp; Peak Pos By Trader'!$A18,'Import Peak'!$A$3:AP$37,AP$1,FALSE()))</f>
        <v>0</v>
      </c>
      <c r="AQ20" s="107" t="n">
        <f aca="false">IF(ISNA(VLOOKUP('W. VaR &amp; Peak Pos By Trader'!$A18,'Import Peak'!$A$3:AQ$37,AQ$1,FALSE())),0,VLOOKUP('W. VaR &amp; Peak Pos By Trader'!$A18,'Import Peak'!$A$3:AQ$37,AQ$1,FALSE()))</f>
        <v>0</v>
      </c>
      <c r="AR20" s="107" t="n">
        <f aca="false">IF(ISNA(VLOOKUP('W. VaR &amp; Peak Pos By Trader'!$A18,'Import Peak'!$A$3:AR$37,AR$1,FALSE())),0,VLOOKUP('W. VaR &amp; Peak Pos By Trader'!$A18,'Import Peak'!$A$3:AR$37,AR$1,FALSE()))</f>
        <v>0</v>
      </c>
      <c r="AS20" s="107" t="n">
        <f aca="false">IF(ISNA(VLOOKUP('W. VaR &amp; Peak Pos By Trader'!$A18,'Import Peak'!$A$3:AS$37,AS$1,FALSE())),0,VLOOKUP('W. VaR &amp; Peak Pos By Trader'!$A18,'Import Peak'!$A$3:AS$37,AS$1,FALSE()))</f>
        <v>0</v>
      </c>
      <c r="AT20" s="107" t="n">
        <f aca="false">IF(ISNA(VLOOKUP('W. VaR &amp; Peak Pos By Trader'!$A18,'Import Peak'!$A$3:AT$37,AT$1,FALSE())),0,VLOOKUP('W. VaR &amp; Peak Pos By Trader'!$A18,'Import Peak'!$A$3:AT$37,AT$1,FALSE()))</f>
        <v>0</v>
      </c>
      <c r="AU20" s="107" t="n">
        <f aca="false">IF(ISNA(VLOOKUP('W. VaR &amp; Peak Pos By Trader'!$A18,'Import Peak'!$A$3:AU$37,AU$1,FALSE())),0,VLOOKUP('W. VaR &amp; Peak Pos By Trader'!$A18,'Import Peak'!$A$3:AU$37,AU$1,FALSE()))</f>
        <v>0</v>
      </c>
      <c r="AV20" s="107" t="n">
        <f aca="false">IF(ISNA(VLOOKUP('W. VaR &amp; Peak Pos By Trader'!$A18,'Import Peak'!$A$3:AV$37,AV$1,FALSE())),0,VLOOKUP('W. VaR &amp; Peak Pos By Trader'!$A18,'Import Peak'!$A$3:AV$37,AV$1,FALSE()))</f>
        <v>0</v>
      </c>
      <c r="AW20" s="107" t="n">
        <f aca="false">IF(ISNA(VLOOKUP('W. VaR &amp; Peak Pos By Trader'!$A18,'Import Peak'!$A$3:AW$37,AW$1,FALSE())),0,VLOOKUP('W. VaR &amp; Peak Pos By Trader'!$A18,'Import Peak'!$A$3:AW$37,AW$1,FALSE()))</f>
        <v>0</v>
      </c>
      <c r="AX20" s="107" t="n">
        <f aca="false">IF(ISNA(VLOOKUP('W. VaR &amp; Peak Pos By Trader'!$A18,'Import Peak'!$A$3:AX$37,AX$1,FALSE())),0,VLOOKUP('W. VaR &amp; Peak Pos By Trader'!$A18,'Import Peak'!$A$3:AX$37,AX$1,FALSE()))</f>
        <v>0</v>
      </c>
      <c r="AY20" s="107" t="n">
        <f aca="false">IF(ISNA(VLOOKUP('W. VaR &amp; Peak Pos By Trader'!$A18,'Import Peak'!$A$3:AY$37,AY$1,FALSE())),0,VLOOKUP('W. VaR &amp; Peak Pos By Trader'!$A18,'Import Peak'!$A$3:AY$37,AY$1,FALSE()))</f>
        <v>0</v>
      </c>
      <c r="AZ20" s="107" t="n">
        <f aca="false">IF(ISNA(VLOOKUP('W. VaR &amp; Peak Pos By Trader'!$A18,'Import Peak'!$A$3:AZ$37,AZ$1,FALSE())),0,VLOOKUP('W. VaR &amp; Peak Pos By Trader'!$A18,'Import Peak'!$A$3:AZ$37,AZ$1,FALSE()))</f>
        <v>0</v>
      </c>
      <c r="BA20" s="107" t="n">
        <f aca="false">IF(ISNA(VLOOKUP('W. VaR &amp; Peak Pos By Trader'!$A18,'Import Peak'!$A$3:BA$37,BA$1,FALSE())),0,VLOOKUP('W. VaR &amp; Peak Pos By Trader'!$A18,'Import Peak'!$A$3:BA$37,BA$1,FALSE()))</f>
        <v>0</v>
      </c>
      <c r="BB20" s="107" t="n">
        <f aca="false">IF(ISNA(VLOOKUP('W. VaR &amp; Peak Pos By Trader'!$A18,'Import Peak'!$A$3:BB$37,BB$1,FALSE())),0,VLOOKUP('W. VaR &amp; Peak Pos By Trader'!$A18,'Import Peak'!$A$3:BB$37,BB$1,FALSE()))</f>
        <v>0</v>
      </c>
      <c r="BC20" s="107" t="n">
        <f aca="false">IF(ISNA(VLOOKUP('W. VaR &amp; Peak Pos By Trader'!$A18,'Import Peak'!$A$3:BC$37,BC$1,FALSE())),0,VLOOKUP('W. VaR &amp; Peak Pos By Trader'!$A18,'Import Peak'!$A$3:BC$37,BC$1,FALSE()))</f>
        <v>0</v>
      </c>
      <c r="BD20" s="107" t="n">
        <f aca="false">IF(ISNA(VLOOKUP('W. VaR &amp; Peak Pos By Trader'!$A18,'Import Peak'!$A$3:BD$37,BD$1,FALSE())),0,VLOOKUP('W. VaR &amp; Peak Pos By Trader'!$A18,'Import Peak'!$A$3:BD$37,BD$1,FALSE()))</f>
        <v>0</v>
      </c>
      <c r="BE20" s="107" t="n">
        <f aca="false">IF(ISNA(VLOOKUP('W. VaR &amp; Peak Pos By Trader'!$A18,'Import Peak'!$A$3:BE$37,BE$1,FALSE())),0,VLOOKUP('W. VaR &amp; Peak Pos By Trader'!$A18,'Import Peak'!$A$3:BE$37,BE$1,FALSE()))</f>
        <v>0</v>
      </c>
      <c r="BF20" s="107" t="n">
        <f aca="false">IF(ISNA(VLOOKUP('W. VaR &amp; Peak Pos By Trader'!$A18,'Import Peak'!$A$3:BF$37,BF$1,FALSE())),0,VLOOKUP('W. VaR &amp; Peak Pos By Trader'!$A18,'Import Peak'!$A$3:BF$37,BF$1,FALSE()))</f>
        <v>0</v>
      </c>
      <c r="BG20" s="107" t="n">
        <f aca="false">IF(ISNA(VLOOKUP('W. VaR &amp; Peak Pos By Trader'!$A18,'Import Peak'!$A$3:BG$37,BG$1,FALSE())),0,VLOOKUP('W. VaR &amp; Peak Pos By Trader'!$A18,'Import Peak'!$A$3:BG$37,BG$1,FALSE()))</f>
        <v>0</v>
      </c>
      <c r="BH20" s="107" t="n">
        <f aca="false">IF(ISNA(VLOOKUP('W. VaR &amp; Peak Pos By Trader'!$A18,'Import Peak'!$A$3:BH$37,BH$1,FALSE())),0,VLOOKUP('W. VaR &amp; Peak Pos By Trader'!$A18,'Import Peak'!$A$3:BH$37,BH$1,FALSE()))</f>
        <v>0</v>
      </c>
      <c r="BI20" s="107" t="n">
        <f aca="false">IF(ISNA(VLOOKUP('W. VaR &amp; Peak Pos By Trader'!$A18,'Import Peak'!$A$3:BI$37,BI$1,FALSE())),0,VLOOKUP('W. VaR &amp; Peak Pos By Trader'!$A18,'Import Peak'!$A$3:BI$37,BI$1,FALSE()))</f>
        <v>0</v>
      </c>
      <c r="BJ20" s="107" t="n">
        <f aca="false">IF(ISNA(VLOOKUP('W. VaR &amp; Peak Pos By Trader'!$A18,'Import Peak'!$A$3:BJ$37,BJ$1,FALSE())),0,VLOOKUP('W. VaR &amp; Peak Pos By Trader'!$A18,'Import Peak'!$A$3:BJ$37,BJ$1,FALSE()))</f>
        <v>0</v>
      </c>
      <c r="BK20" s="107" t="n">
        <f aca="false">IF(ISNA(VLOOKUP('W. VaR &amp; Peak Pos By Trader'!$A18,'Import Peak'!$A$3:BK$37,BK$1,FALSE())),0,VLOOKUP('W. VaR &amp; Peak Pos By Trader'!$A18,'Import Peak'!$A$3:BK$37,BK$1,FALSE()))</f>
        <v>0</v>
      </c>
      <c r="BL20" s="107" t="n">
        <f aca="false">IF(ISNA(VLOOKUP('W. VaR &amp; Peak Pos By Trader'!$A18,'Import Peak'!$A$3:BL$37,BL$1,FALSE())),0,VLOOKUP('W. VaR &amp; Peak Pos By Trader'!$A18,'Import Peak'!$A$3:BL$37,BL$1,FALSE()))</f>
        <v>0</v>
      </c>
      <c r="BM20" s="107" t="n">
        <f aca="false">IF(ISNA(VLOOKUP('W. VaR &amp; Peak Pos By Trader'!$A18,'Import Peak'!$A$3:BM$37,BM$1,FALSE())),0,VLOOKUP('W. VaR &amp; Peak Pos By Trader'!$A18,'Import Peak'!$A$3:BM$37,BM$1,FALSE()))</f>
        <v>0</v>
      </c>
      <c r="BN20" s="107" t="n">
        <f aca="false">IF(ISNA(VLOOKUP('W. VaR &amp; Peak Pos By Trader'!$A18,'Import Peak'!$A$3:BN$37,BN$1,FALSE())),0,VLOOKUP('W. VaR &amp; Peak Pos By Trader'!$A18,'Import Peak'!$A$3:BN$37,BN$1,FALSE()))</f>
        <v>0</v>
      </c>
      <c r="BO20" s="107" t="n">
        <f aca="false">IF(ISNA(VLOOKUP('W. VaR &amp; Peak Pos By Trader'!$A18,'Import Peak'!$A$3:BO$37,BO$1,FALSE())),0,VLOOKUP('W. VaR &amp; Peak Pos By Trader'!$A18,'Import Peak'!$A$3:BO$37,BO$1,FALSE()))</f>
        <v>0</v>
      </c>
      <c r="BP20" s="107" t="n">
        <f aca="false">IF(ISNA(VLOOKUP('W. VaR &amp; Peak Pos By Trader'!$A18,'Import Peak'!$A$3:BP$37,BP$1,FALSE())),0,VLOOKUP('W. VaR &amp; Peak Pos By Trader'!$A18,'Import Peak'!$A$3:BP$37,BP$1,FALSE()))</f>
        <v>0</v>
      </c>
      <c r="BQ20" s="107" t="n">
        <f aca="false">IF(ISNA(VLOOKUP('W. VaR &amp; Peak Pos By Trader'!$A18,'Import Peak'!$A$3:BQ$37,BQ$1,FALSE())),0,VLOOKUP('W. VaR &amp; Peak Pos By Trader'!$A18,'Import Peak'!$A$3:BQ$37,BQ$1,FALSE()))</f>
        <v>0</v>
      </c>
      <c r="BR20" s="107" t="n">
        <f aca="false">IF(ISNA(VLOOKUP('W. VaR &amp; Peak Pos By Trader'!$A18,'Import Peak'!$A$3:BR$37,BR$1,FALSE())),0,VLOOKUP('W. VaR &amp; Peak Pos By Trader'!$A18,'Import Peak'!$A$3:BR$37,BR$1,FALSE()))</f>
        <v>0</v>
      </c>
      <c r="BS20" s="107" t="n">
        <f aca="false">IF(ISNA(VLOOKUP('W. VaR &amp; Peak Pos By Trader'!$A18,'Import Peak'!$A$3:BS$37,BS$1,FALSE())),0,VLOOKUP('W. VaR &amp; Peak Pos By Trader'!$A18,'Import Peak'!$A$3:BS$37,BS$1,FALSE()))</f>
        <v>0</v>
      </c>
      <c r="BT20" s="107" t="n">
        <f aca="false">IF(ISNA(VLOOKUP('W. VaR &amp; Peak Pos By Trader'!$A18,'Import Peak'!$A$3:BT$37,BT$1,FALSE())),0,VLOOKUP('W. VaR &amp; Peak Pos By Trader'!$A18,'Import Peak'!$A$3:BT$37,BT$1,FALSE()))</f>
        <v>0</v>
      </c>
      <c r="BU20" s="107" t="n">
        <f aca="false">IF(ISNA(VLOOKUP('W. VaR &amp; Peak Pos By Trader'!$A18,'Import Peak'!$A$3:BU$37,BU$1,FALSE())),0,VLOOKUP('W. VaR &amp; Peak Pos By Trader'!$A18,'Import Peak'!$A$3:BU$37,BU$1,FALSE()))</f>
        <v>0</v>
      </c>
      <c r="BV20" s="107" t="n">
        <f aca="false">IF(ISNA(VLOOKUP('W. VaR &amp; Peak Pos By Trader'!$A18,'Import Peak'!$A$3:BV$37,BV$1,FALSE())),0,VLOOKUP('W. VaR &amp; Peak Pos By Trader'!$A18,'Import Peak'!$A$3:BV$37,BV$1,FALSE()))</f>
        <v>0</v>
      </c>
      <c r="BW20" s="107" t="n">
        <f aca="false">IF(ISNA(VLOOKUP('W. VaR &amp; Peak Pos By Trader'!$A18,'Import Peak'!$A$3:BW$37,BW$1,FALSE())),0,VLOOKUP('W. VaR &amp; Peak Pos By Trader'!$A18,'Import Peak'!$A$3:BW$37,BW$1,FALSE()))</f>
        <v>0</v>
      </c>
      <c r="BX20" s="107" t="n">
        <f aca="false">IF(ISNA(VLOOKUP('W. VaR &amp; Peak Pos By Trader'!$A18,'Import Peak'!$A$3:BX$37,BX$1,FALSE())),0,VLOOKUP('W. VaR &amp; Peak Pos By Trader'!$A18,'Import Peak'!$A$3:BX$37,BX$1,FALSE()))</f>
        <v>0</v>
      </c>
      <c r="BY20" s="107" t="n">
        <f aca="false">IF(ISNA(VLOOKUP('W. VaR &amp; Peak Pos By Trader'!$A18,'Import Peak'!$A$3:BY$37,BY$1,FALSE())),0,VLOOKUP('W. VaR &amp; Peak Pos By Trader'!$A18,'Import Peak'!$A$3:BY$37,BY$1,FALSE()))</f>
        <v>0</v>
      </c>
      <c r="BZ20" s="107" t="n">
        <f aca="false">IF(ISNA(VLOOKUP('W. VaR &amp; Peak Pos By Trader'!$A18,'Import Peak'!$A$3:BZ$37,BZ$1,FALSE())),0,VLOOKUP('W. VaR &amp; Peak Pos By Trader'!$A18,'Import Peak'!$A$3:BZ$37,BZ$1,FALSE()))</f>
        <v>0</v>
      </c>
      <c r="CA20" s="107" t="n">
        <f aca="false">IF(ISNA(VLOOKUP('W. VaR &amp; Peak Pos By Trader'!$A18,'Import Peak'!$A$3:CA$37,CA$1,FALSE())),0,VLOOKUP('W. VaR &amp; Peak Pos By Trader'!$A18,'Import Peak'!$A$3:CA$37,CA$1,FALSE()))</f>
        <v>0</v>
      </c>
      <c r="CB20" s="107" t="n">
        <f aca="false">IF(ISNA(VLOOKUP('W. VaR &amp; Peak Pos By Trader'!$A18,'Import Peak'!$A$3:CB$37,CB$1,FALSE())),0,VLOOKUP('W. VaR &amp; Peak Pos By Trader'!$A18,'Import Peak'!$A$3:CB$37,CB$1,FALSE()))</f>
        <v>0</v>
      </c>
      <c r="CC20" s="107" t="n">
        <f aca="false">IF(ISNA(VLOOKUP('W. VaR &amp; Peak Pos By Trader'!$A18,'Import Peak'!$A$3:CC$37,CC$1,FALSE())),0,VLOOKUP('W. VaR &amp; Peak Pos By Trader'!$A18,'Import Peak'!$A$3:CC$37,CC$1,FALSE()))</f>
        <v>0</v>
      </c>
      <c r="CD20" s="107" t="n">
        <f aca="false">IF(ISNA(VLOOKUP('W. VaR &amp; Peak Pos By Trader'!$A18,'Import Peak'!$A$3:CD$37,CD$1,FALSE())),0,VLOOKUP('W. VaR &amp; Peak Pos By Trader'!$A18,'Import Peak'!$A$3:CD$37,CD$1,FALSE()))</f>
        <v>0</v>
      </c>
      <c r="CE20" s="107" t="n">
        <f aca="false">IF(ISNA(VLOOKUP('W. VaR &amp; Peak Pos By Trader'!$A18,'Import Peak'!$A$3:CE$37,CE$1,FALSE())),0,VLOOKUP('W. VaR &amp; Peak Pos By Trader'!$A18,'Import Peak'!$A$3:CE$37,CE$1,FALSE()))</f>
        <v>0</v>
      </c>
      <c r="CF20" s="107" t="n">
        <f aca="false">IF(ISNA(VLOOKUP('W. VaR &amp; Peak Pos By Trader'!$A18,'Import Peak'!$A$3:CF$37,CF$1,FALSE())),0,VLOOKUP('W. VaR &amp; Peak Pos By Trader'!$A18,'Import Peak'!$A$3:CF$37,CF$1,FALSE()))</f>
        <v>0</v>
      </c>
      <c r="CG20" s="107" t="n">
        <f aca="false">IF(ISNA(VLOOKUP('W. VaR &amp; Peak Pos By Trader'!$A18,'Import Peak'!$A$3:CG$37,CG$1,FALSE())),0,VLOOKUP('W. VaR &amp; Peak Pos By Trader'!$A18,'Import Peak'!$A$3:CG$37,CG$1,FALSE()))</f>
        <v>0</v>
      </c>
      <c r="CH20" s="107" t="n">
        <f aca="false">IF(ISNA(VLOOKUP('W. VaR &amp; Peak Pos By Trader'!$A18,'Import Peak'!$A$3:CH$37,CH$1,FALSE())),0,VLOOKUP('W. VaR &amp; Peak Pos By Trader'!$A18,'Import Peak'!$A$3:CH$37,CH$1,FALSE()))</f>
        <v>0</v>
      </c>
      <c r="CI20" s="107" t="n">
        <f aca="false">IF(ISNA(VLOOKUP('W. VaR &amp; Peak Pos By Trader'!$A18,'Import Peak'!$A$3:CI$37,CI$1,FALSE())),0,VLOOKUP('W. VaR &amp; Peak Pos By Trader'!$A18,'Import Peak'!$A$3:CI$37,CI$1,FALSE()))</f>
        <v>0</v>
      </c>
      <c r="CJ20" s="107" t="n">
        <f aca="false">IF(ISNA(VLOOKUP('W. VaR &amp; Peak Pos By Trader'!$A18,'Import Peak'!$A$3:CJ$37,CJ$1,FALSE())),0,VLOOKUP('W. VaR &amp; Peak Pos By Trader'!$A18,'Import Peak'!$A$3:CJ$37,CJ$1,FALSE()))</f>
        <v>0</v>
      </c>
      <c r="CK20" s="107" t="n">
        <f aca="false">IF(ISNA(VLOOKUP('W. VaR &amp; Peak Pos By Trader'!$A18,'Import Peak'!$A$3:CK$37,CK$1,FALSE())),0,VLOOKUP('W. VaR &amp; Peak Pos By Trader'!$A18,'Import Peak'!$A$3:CK$37,CK$1,FALSE()))</f>
        <v>0</v>
      </c>
      <c r="CL20" s="107" t="n">
        <f aca="false">IF(ISNA(VLOOKUP('W. VaR &amp; Peak Pos By Trader'!$A18,'Import Peak'!$A$3:CL$37,CL$1,FALSE())),0,VLOOKUP('W. VaR &amp; Peak Pos By Trader'!$A18,'Import Peak'!$A$3:CL$37,CL$1,FALSE()))</f>
        <v>0</v>
      </c>
      <c r="CM20" s="107" t="n">
        <f aca="false">IF(ISNA(VLOOKUP('W. VaR &amp; Peak Pos By Trader'!$A18,'Import Peak'!$A$3:CM$37,CM$1,FALSE())),0,VLOOKUP('W. VaR &amp; Peak Pos By Trader'!$A18,'Import Peak'!$A$3:CM$37,CM$1,FALSE()))</f>
        <v>0</v>
      </c>
      <c r="CN20" s="107" t="n">
        <f aca="false">IF(ISNA(VLOOKUP('W. VaR &amp; Peak Pos By Trader'!$A18,'Import Peak'!$A$3:CN$37,CN$1,FALSE())),0,VLOOKUP('W. VaR &amp; Peak Pos By Trader'!$A18,'Import Peak'!$A$3:CN$37,CN$1,FALSE()))</f>
        <v>0</v>
      </c>
      <c r="CO20" s="107" t="n">
        <f aca="false">IF(ISNA(VLOOKUP('W. VaR &amp; Peak Pos By Trader'!$A18,'Import Peak'!$A$3:CO$37,CO$1,FALSE())),0,VLOOKUP('W. VaR &amp; Peak Pos By Trader'!$A18,'Import Peak'!$A$3:CO$37,CO$1,FALSE()))</f>
        <v>0</v>
      </c>
      <c r="CP20" s="107" t="n">
        <f aca="false">IF(ISNA(VLOOKUP('W. VaR &amp; Peak Pos By Trader'!$A18,'Import Peak'!$A$3:CP$37,CP$1,FALSE())),0,VLOOKUP('W. VaR &amp; Peak Pos By Trader'!$A18,'Import Peak'!$A$3:CP$37,CP$1,FALSE()))</f>
        <v>0</v>
      </c>
      <c r="CQ20" s="107" t="n">
        <f aca="false">IF(ISNA(VLOOKUP('W. VaR &amp; Peak Pos By Trader'!$A18,'Import Peak'!$A$3:CQ$37,CQ$1,FALSE())),0,VLOOKUP('W. VaR &amp; Peak Pos By Trader'!$A18,'Import Peak'!$A$3:CQ$37,CQ$1,FALSE()))</f>
        <v>0</v>
      </c>
      <c r="CR20" s="107" t="n">
        <f aca="false">IF(ISNA(VLOOKUP('W. VaR &amp; Peak Pos By Trader'!$A18,'Import Peak'!$A$3:CR$37,CR$1,FALSE())),0,VLOOKUP('W. VaR &amp; Peak Pos By Trader'!$A18,'Import Peak'!$A$3:CR$37,CR$1,FALSE()))</f>
        <v>0</v>
      </c>
      <c r="CS20" s="107" t="n">
        <f aca="false">IF(ISNA(VLOOKUP('W. VaR &amp; Peak Pos By Trader'!$A18,'Import Peak'!$A$3:CS$37,CS$1,FALSE())),0,VLOOKUP('W. VaR &amp; Peak Pos By Trader'!$A18,'Import Peak'!$A$3:CS$37,CS$1,FALSE()))</f>
        <v>0</v>
      </c>
      <c r="CT20" s="107" t="n">
        <f aca="false">IF(ISNA(VLOOKUP('W. VaR &amp; Peak Pos By Trader'!$A18,'Import Peak'!$A$3:CT$37,CT$1,FALSE())),0,VLOOKUP('W. VaR &amp; Peak Pos By Trader'!$A18,'Import Peak'!$A$3:CT$37,CT$1,FALSE()))</f>
        <v>0</v>
      </c>
      <c r="CU20" s="107" t="n">
        <f aca="false">IF(ISNA(VLOOKUP('W. VaR &amp; Peak Pos By Trader'!$A18,'Import Peak'!$A$3:CU$37,CU$1,FALSE())),0,VLOOKUP('W. VaR &amp; Peak Pos By Trader'!$A18,'Import Peak'!$A$3:CU$37,CU$1,FALSE()))</f>
        <v>0</v>
      </c>
      <c r="CV20" s="107" t="n">
        <f aca="false">IF(ISNA(VLOOKUP('W. VaR &amp; Peak Pos By Trader'!$A18,'Import Peak'!$A$3:CV$37,CV$1,FALSE())),0,VLOOKUP('W. VaR &amp; Peak Pos By Trader'!$A18,'Import Peak'!$A$3:CV$37,CV$1,FALSE()))</f>
        <v>0</v>
      </c>
      <c r="CW20" s="107" t="n">
        <f aca="false">IF(ISNA(VLOOKUP('W. VaR &amp; Peak Pos By Trader'!$A18,'Import Peak'!$A$3:CW$37,CW$1,FALSE())),0,VLOOKUP('W. VaR &amp; Peak Pos By Trader'!$A18,'Import Peak'!$A$3:CW$37,CW$1,FALSE()))</f>
        <v>0</v>
      </c>
      <c r="CX20" s="107" t="n">
        <f aca="false">IF(ISNA(VLOOKUP('W. VaR &amp; Peak Pos By Trader'!$A18,'Import Peak'!$A$3:CX$37,CX$1,FALSE())),0,VLOOKUP('W. VaR &amp; Peak Pos By Trader'!$A18,'Import Peak'!$A$3:CX$37,CX$1,FALSE()))</f>
        <v>0</v>
      </c>
      <c r="CY20" s="107" t="n">
        <f aca="false">IF(ISNA(VLOOKUP('W. VaR &amp; Peak Pos By Trader'!$A18,'Import Peak'!$A$3:CY$37,CY$1,FALSE())),0,VLOOKUP('W. VaR &amp; Peak Pos By Trader'!$A18,'Import Peak'!$A$3:CY$37,CY$1,FALSE()))</f>
        <v>0</v>
      </c>
      <c r="CZ20" s="107" t="n">
        <f aca="false">IF(ISNA(VLOOKUP('W. VaR &amp; Peak Pos By Trader'!$A18,'Import Peak'!$A$3:CZ$37,CZ$1,FALSE())),0,VLOOKUP('W. VaR &amp; Peak Pos By Trader'!$A18,'Import Peak'!$A$3:CZ$37,CZ$1,FALSE()))</f>
        <v>0</v>
      </c>
      <c r="DA20" s="107" t="n">
        <f aca="false">IF(ISNA(VLOOKUP('W. VaR &amp; Peak Pos By Trader'!$A18,'Import Peak'!$A$3:DA$37,DA$1,FALSE())),0,VLOOKUP('W. VaR &amp; Peak Pos By Trader'!$A18,'Import Peak'!$A$3:DA$37,DA$1,FALSE()))</f>
        <v>0</v>
      </c>
      <c r="DB20" s="107" t="n">
        <f aca="false">IF(ISNA(VLOOKUP('W. VaR &amp; Peak Pos By Trader'!$A18,'Import Peak'!$A$3:DB$37,DB$1,FALSE())),0,VLOOKUP('W. VaR &amp; Peak Pos By Trader'!$A18,'Import Peak'!$A$3:DB$37,DB$1,FALSE()))</f>
        <v>0</v>
      </c>
      <c r="DC20" s="107" t="n">
        <f aca="false">IF(ISNA(VLOOKUP('W. VaR &amp; Peak Pos By Trader'!$A18,'Import Peak'!$A$3:DC$37,DC$1,FALSE())),0,VLOOKUP('W. VaR &amp; Peak Pos By Trader'!$A18,'Import Peak'!$A$3:DC$37,DC$1,FALSE()))</f>
        <v>0</v>
      </c>
      <c r="DD20" s="107" t="n">
        <f aca="false">IF(ISNA(VLOOKUP('W. VaR &amp; Peak Pos By Trader'!$A18,'Import Peak'!$A$3:DD$37,DD$1,FALSE())),0,VLOOKUP('W. VaR &amp; Peak Pos By Trader'!$A18,'Import Peak'!$A$3:DD$37,DD$1,FALSE()))</f>
        <v>0</v>
      </c>
      <c r="DE20" s="107" t="n">
        <f aca="false">IF(ISNA(VLOOKUP('W. VaR &amp; Peak Pos By Trader'!$A18,'Import Peak'!$A$3:DE$37,DE$1,FALSE())),0,VLOOKUP('W. VaR &amp; Peak Pos By Trader'!$A18,'Import Peak'!$A$3:DE$37,DE$1,FALSE()))</f>
        <v>0</v>
      </c>
      <c r="DF20" s="107" t="n">
        <f aca="false">IF(ISNA(VLOOKUP('W. VaR &amp; Peak Pos By Trader'!$A18,'Import Peak'!$A$3:DF$37,DF$1,FALSE())),0,VLOOKUP('W. VaR &amp; Peak Pos By Trader'!$A18,'Import Peak'!$A$3:DF$37,DF$1,FALSE()))</f>
        <v>0</v>
      </c>
      <c r="DG20" s="107" t="n">
        <f aca="false">IF(ISNA(VLOOKUP('W. VaR &amp; Peak Pos By Trader'!$A18,'Import Peak'!$A$3:DG$37,DG$1,FALSE())),0,VLOOKUP('W. VaR &amp; Peak Pos By Trader'!$A18,'Import Peak'!$A$3:DG$37,DG$1,FALSE()))</f>
        <v>0</v>
      </c>
      <c r="DH20" s="107" t="n">
        <f aca="false">IF(ISNA(VLOOKUP('W. VaR &amp; Peak Pos By Trader'!$A18,'Import Peak'!$A$3:DH$37,DH$1,FALSE())),0,VLOOKUP('W. VaR &amp; Peak Pos By Trader'!$A18,'Import Peak'!$A$3:DH$37,DH$1,FALSE()))</f>
        <v>0</v>
      </c>
      <c r="DI20" s="107" t="n">
        <f aca="false">IF(ISNA(VLOOKUP('W. VaR &amp; Peak Pos By Trader'!$A18,'Import Peak'!$A$3:DI$37,DI$1,FALSE())),0,VLOOKUP('W. VaR &amp; Peak Pos By Trader'!$A18,'Import Peak'!$A$3:DI$37,DI$1,FALSE()))</f>
        <v>0</v>
      </c>
      <c r="DJ20" s="107" t="n">
        <f aca="false">IF(ISNA(VLOOKUP('W. VaR &amp; Peak Pos By Trader'!$A18,'Import Peak'!$A$3:DJ$37,DJ$1,FALSE())),0,VLOOKUP('W. VaR &amp; Peak Pos By Trader'!$A18,'Import Peak'!$A$3:DJ$37,DJ$1,FALSE()))</f>
        <v>0</v>
      </c>
      <c r="DK20" s="107" t="n">
        <f aca="false">IF(ISNA(VLOOKUP('W. VaR &amp; Peak Pos By Trader'!$A18,'Import Peak'!$A$3:DK$37,DK$1,FALSE())),0,VLOOKUP('W. VaR &amp; Peak Pos By Trader'!$A18,'Import Peak'!$A$3:DK$37,DK$1,FALSE()))</f>
        <v>0</v>
      </c>
      <c r="DL20" s="107" t="n">
        <f aca="false">IF(ISNA(VLOOKUP('W. VaR &amp; Peak Pos By Trader'!$A18,'Import Peak'!$A$3:DL$37,DL$1,FALSE())),0,VLOOKUP('W. VaR &amp; Peak Pos By Trader'!$A18,'Import Peak'!$A$3:DL$37,DL$1,FALSE()))</f>
        <v>0</v>
      </c>
      <c r="DM20" s="107" t="n">
        <f aca="false">IF(ISNA(VLOOKUP('W. VaR &amp; Peak Pos By Trader'!$A18,'Import Peak'!$A$3:DM$37,DM$1,FALSE())),0,VLOOKUP('W. VaR &amp; Peak Pos By Trader'!$A18,'Import Peak'!$A$3:DM$37,DM$1,FALSE()))</f>
        <v>0</v>
      </c>
      <c r="DN20" s="107" t="n">
        <f aca="false">IF(ISNA(VLOOKUP('W. VaR &amp; Peak Pos By Trader'!$A18,'Import Peak'!$A$3:DN$37,DN$1,FALSE())),0,VLOOKUP('W. VaR &amp; Peak Pos By Trader'!$A18,'Import Peak'!$A$3:DN$37,DN$1,FALSE()))</f>
        <v>0</v>
      </c>
      <c r="DO20" s="107" t="n">
        <f aca="false">IF(ISNA(VLOOKUP('W. VaR &amp; Peak Pos By Trader'!$A18,'Import Peak'!$A$3:DO$37,DO$1,FALSE())),0,VLOOKUP('W. VaR &amp; Peak Pos By Trader'!$A18,'Import Peak'!$A$3:DO$37,DO$1,FALSE()))</f>
        <v>0</v>
      </c>
      <c r="DP20" s="107" t="n">
        <f aca="false">IF(ISNA(VLOOKUP('W. VaR &amp; Peak Pos By Trader'!$A18,'Import Peak'!$A$3:DP$37,DP$1,FALSE())),0,VLOOKUP('W. VaR &amp; Peak Pos By Trader'!$A18,'Import Peak'!$A$3:DP$37,DP$1,FALSE()))</f>
        <v>0</v>
      </c>
      <c r="DQ20" s="107" t="n">
        <f aca="false">IF(ISNA(VLOOKUP('W. VaR &amp; Peak Pos By Trader'!$A18,'Import Peak'!$A$3:DQ$37,DQ$1,FALSE())),0,VLOOKUP('W. VaR &amp; Peak Pos By Trader'!$A18,'Import Peak'!$A$3:DQ$37,DQ$1,FALSE()))</f>
        <v>0</v>
      </c>
      <c r="DR20" s="107" t="n">
        <f aca="false">IF(ISNA(VLOOKUP('W. VaR &amp; Peak Pos By Trader'!$A18,'Import Peak'!$A$3:DR$37,DR$1,FALSE())),0,VLOOKUP('W. VaR &amp; Peak Pos By Trader'!$A18,'Import Peak'!$A$3:DR$37,DR$1,FALSE()))</f>
        <v>0</v>
      </c>
      <c r="DS20" s="107" t="n">
        <f aca="false">IF(ISNA(VLOOKUP('W. VaR &amp; Peak Pos By Trader'!$A18,'Import Peak'!$A$3:DS$37,DS$1,FALSE())),0,VLOOKUP('W. VaR &amp; Peak Pos By Trader'!$A18,'Import Peak'!$A$3:DS$37,DS$1,FALSE()))</f>
        <v>0</v>
      </c>
      <c r="DT20" s="107" t="n">
        <f aca="false">IF(ISNA(VLOOKUP('W. VaR &amp; Peak Pos By Trader'!$A18,'Import Peak'!$A$3:DT$37,DT$1,FALSE())),0,VLOOKUP('W. VaR &amp; Peak Pos By Trader'!$A18,'Import Peak'!$A$3:DT$37,DT$1,FALSE()))</f>
        <v>0</v>
      </c>
      <c r="DU20" s="107" t="n">
        <f aca="false">IF(ISNA(VLOOKUP('W. VaR &amp; Peak Pos By Trader'!$A18,'Import Peak'!$A$3:DU$37,DU$1,FALSE())),0,VLOOKUP('W. VaR &amp; Peak Pos By Trader'!$A18,'Import Peak'!$A$3:DU$37,DU$1,FALSE()))</f>
        <v>0</v>
      </c>
      <c r="DV20" s="107" t="n">
        <f aca="false">IF(ISNA(VLOOKUP('W. VaR &amp; Peak Pos By Trader'!$A18,'Import Peak'!$A$3:DV$37,DV$1,FALSE())),0,VLOOKUP('W. VaR &amp; Peak Pos By Trader'!$A18,'Import Peak'!$A$3:DV$37,DV$1,FALSE()))</f>
        <v>0</v>
      </c>
      <c r="DW20" s="107" t="n">
        <f aca="false">IF(ISNA(VLOOKUP('W. VaR &amp; Peak Pos By Trader'!$A18,'Import Peak'!$A$3:DW$37,DW$1,FALSE())),0,VLOOKUP('W. VaR &amp; Peak Pos By Trader'!$A18,'Import Peak'!$A$3:DW$37,DW$1,FALSE()))</f>
        <v>0</v>
      </c>
      <c r="DX20" s="107" t="n">
        <f aca="false">IF(ISNA(VLOOKUP('W. VaR &amp; Peak Pos By Trader'!$A18,'Import Peak'!$A$3:DX$37,DX$1,FALSE())),0,VLOOKUP('W. VaR &amp; Peak Pos By Trader'!$A18,'Import Peak'!$A$3:DX$37,DX$1,FALSE()))</f>
        <v>0</v>
      </c>
      <c r="DY20" s="107" t="n">
        <f aca="false">IF(ISNA(VLOOKUP('W. VaR &amp; Peak Pos By Trader'!$A18,'Import Peak'!$A$3:DY$37,DY$1,FALSE())),0,VLOOKUP('W. VaR &amp; Peak Pos By Trader'!$A18,'Import Peak'!$A$3:DY$37,DY$1,FALSE()))</f>
        <v>0</v>
      </c>
      <c r="DZ20" s="107" t="n">
        <f aca="false">IF(ISNA(VLOOKUP('W. VaR &amp; Peak Pos By Trader'!$A18,'Import Peak'!$A$3:DZ$37,DZ$1,FALSE())),0,VLOOKUP('W. VaR &amp; Peak Pos By Trader'!$A18,'Import Peak'!$A$3:DZ$37,DZ$1,FALSE()))</f>
        <v>0</v>
      </c>
      <c r="EA20" s="107" t="n">
        <f aca="false">IF(ISNA(VLOOKUP('W. VaR &amp; Peak Pos By Trader'!$A18,'Import Peak'!$A$3:EA$37,EA$1,FALSE())),0,VLOOKUP('W. VaR &amp; Peak Pos By Trader'!$A18,'Import Peak'!$A$3:EA$37,EA$1,FALSE()))</f>
        <v>0</v>
      </c>
      <c r="EB20" s="107" t="n">
        <f aca="false">IF(ISNA(VLOOKUP('W. VaR &amp; Peak Pos By Trader'!$A18,'Import Peak'!$A$3:EB$37,EB$1,FALSE())),0,VLOOKUP('W. VaR &amp; Peak Pos By Trader'!$A18,'Import Peak'!$A$3:EB$37,EB$1,FALSE()))</f>
        <v>0</v>
      </c>
      <c r="EC20" s="107" t="n">
        <f aca="false">IF(ISNA(VLOOKUP('W. VaR &amp; Peak Pos By Trader'!$A18,'Import Peak'!$A$3:EC$37,EC$1,FALSE())),0,VLOOKUP('W. VaR &amp; Peak Pos By Trader'!$A18,'Import Peak'!$A$3:EC$37,EC$1,FALSE()))</f>
        <v>0</v>
      </c>
      <c r="ED20" s="107" t="n">
        <f aca="false">IF(ISNA(VLOOKUP('W. VaR &amp; Peak Pos By Trader'!$A18,'Import Peak'!$A$3:ED$37,ED$1,FALSE())),0,VLOOKUP('W. VaR &amp; Peak Pos By Trader'!$A18,'Import Peak'!$A$3:ED$37,ED$1,FALSE()))</f>
        <v>0</v>
      </c>
      <c r="EE20" s="107" t="n">
        <f aca="false">IF(ISNA(VLOOKUP('W. VaR &amp; Peak Pos By Trader'!$A18,'Import Peak'!$A$3:EE$37,EE$1,FALSE())),0,VLOOKUP('W. VaR &amp; Peak Pos By Trader'!$A18,'Import Peak'!$A$3:EE$37,EE$1,FALSE()))</f>
        <v>0</v>
      </c>
      <c r="EF20" s="107" t="n">
        <f aca="false">IF(ISNA(VLOOKUP('W. VaR &amp; Peak Pos By Trader'!$A18,'Import Peak'!$A$3:EF$37,EF$1,FALSE())),0,VLOOKUP('W. VaR &amp; Peak Pos By Trader'!$A18,'Import Peak'!$A$3:EF$37,EF$1,FALSE()))</f>
        <v>0</v>
      </c>
      <c r="EG20" s="107" t="n">
        <f aca="false">IF(ISNA(VLOOKUP('W. VaR &amp; Peak Pos By Trader'!$A18,'Import Peak'!$A$3:EG$37,EG$1,FALSE())),0,VLOOKUP('W. VaR &amp; Peak Pos By Trader'!$A18,'Import Peak'!$A$3:EG$37,EG$1,FALSE()))</f>
        <v>0</v>
      </c>
      <c r="EH20" s="107" t="n">
        <f aca="false">IF(ISNA(VLOOKUP('W. VaR &amp; Peak Pos By Trader'!$A18,'Import Peak'!$A$3:EH$37,EH$1,FALSE())),0,VLOOKUP('W. VaR &amp; Peak Pos By Trader'!$A18,'Import Peak'!$A$3:EH$37,EH$1,FALSE()))</f>
        <v>0</v>
      </c>
      <c r="EI20" s="107" t="n">
        <f aca="false">IF(ISNA(VLOOKUP('W. VaR &amp; Peak Pos By Trader'!$A18,'Import Peak'!$A$3:EI$37,EI$1,FALSE())),0,VLOOKUP('W. VaR &amp; Peak Pos By Trader'!$A18,'Import Peak'!$A$3:EI$37,EI$1,FALSE()))</f>
        <v>0</v>
      </c>
      <c r="EJ20" s="107" t="n">
        <f aca="false">IF(ISNA(VLOOKUP('W. VaR &amp; Peak Pos By Trader'!$A18,'Import Peak'!$A$3:EJ$37,EJ$1,FALSE())),0,VLOOKUP('W. VaR &amp; Peak Pos By Trader'!$A18,'Import Peak'!$A$3:EJ$37,EJ$1,FALSE()))</f>
        <v>0</v>
      </c>
      <c r="EK20" s="107" t="n">
        <f aca="false">IF(ISNA(VLOOKUP('W. VaR &amp; Peak Pos By Trader'!$A18,'Import Peak'!$A$3:EK$37,EK$1,FALSE())),0,VLOOKUP('W. VaR &amp; Peak Pos By Trader'!$A18,'Import Peak'!$A$3:EK$37,EK$1,FALSE()))</f>
        <v>0</v>
      </c>
      <c r="EL20" s="107" t="n">
        <f aca="false">IF(ISNA(VLOOKUP('W. VaR &amp; Peak Pos By Trader'!$A18,'Import Peak'!$A$3:EL$37,EL$1,FALSE())),0,VLOOKUP('W. VaR &amp; Peak Pos By Trader'!$A18,'Import Peak'!$A$3:EL$37,EL$1,FALSE()))</f>
        <v>0</v>
      </c>
      <c r="EM20" s="107" t="n">
        <f aca="false">IF(ISNA(VLOOKUP('W. VaR &amp; Peak Pos By Trader'!$A18,'Import Peak'!$A$3:EM$37,EM$1,FALSE())),0,VLOOKUP('W. VaR &amp; Peak Pos By Trader'!$A18,'Import Peak'!$A$3:EM$37,EM$1,FALSE()))</f>
        <v>0</v>
      </c>
      <c r="EN20" s="107" t="n">
        <f aca="false">IF(ISNA(VLOOKUP('W. VaR &amp; Peak Pos By Trader'!$A18,'Import Peak'!$A$3:EN$37,EN$1,FALSE())),0,VLOOKUP('W. VaR &amp; Peak Pos By Trader'!$A18,'Import Peak'!$A$3:EN$37,EN$1,FALSE()))</f>
        <v>0</v>
      </c>
      <c r="EO20" s="107" t="n">
        <f aca="false">IF(ISNA(VLOOKUP('W. VaR &amp; Peak Pos By Trader'!$A18,'Import Peak'!$A$3:EO$37,EO$1,FALSE())),0,VLOOKUP('W. VaR &amp; Peak Pos By Trader'!$A18,'Import Peak'!$A$3:EO$37,EO$1,FALSE()))</f>
        <v>0</v>
      </c>
      <c r="EP20" s="107" t="n">
        <f aca="false">IF(ISNA(VLOOKUP('W. VaR &amp; Peak Pos By Trader'!$A18,'Import Peak'!$A$3:EP$37,EP$1,FALSE())),0,VLOOKUP('W. VaR &amp; Peak Pos By Trader'!$A18,'Import Peak'!$A$3:EP$37,EP$1,FALSE()))</f>
        <v>0</v>
      </c>
      <c r="EQ20" s="107" t="n">
        <f aca="false">IF(ISNA(VLOOKUP('W. VaR &amp; Peak Pos By Trader'!$A18,'Import Peak'!$A$3:EQ$37,EQ$1,FALSE())),0,VLOOKUP('W. VaR &amp; Peak Pos By Trader'!$A18,'Import Peak'!$A$3:EQ$37,EQ$1,FALSE()))</f>
        <v>0</v>
      </c>
      <c r="ER20" s="107" t="n">
        <f aca="false">IF(ISNA(VLOOKUP('W. VaR &amp; Peak Pos By Trader'!$A18,'Import Peak'!$A$3:ER$37,ER$1,FALSE())),0,VLOOKUP('W. VaR &amp; Peak Pos By Trader'!$A18,'Import Peak'!$A$3:ER$37,ER$1,FALSE()))</f>
        <v>0</v>
      </c>
      <c r="ES20" s="107" t="n">
        <f aca="false">IF(ISNA(VLOOKUP('W. VaR &amp; Peak Pos By Trader'!$A18,'Import Peak'!$A$3:ES$37,ES$1,FALSE())),0,VLOOKUP('W. VaR &amp; Peak Pos By Trader'!$A18,'Import Peak'!$A$3:ES$37,ES$1,FALSE()))</f>
        <v>0</v>
      </c>
      <c r="ET20" s="107" t="n">
        <f aca="false">IF(ISNA(VLOOKUP('W. VaR &amp; Peak Pos By Trader'!$A18,'Import Peak'!$A$3:ET$37,ET$1,FALSE())),0,VLOOKUP('W. VaR &amp; Peak Pos By Trader'!$A18,'Import Peak'!$A$3:ET$37,ET$1,FALSE()))</f>
        <v>0</v>
      </c>
      <c r="EU20" s="107" t="n">
        <f aca="false">IF(ISNA(VLOOKUP('W. VaR &amp; Peak Pos By Trader'!$A18,'Import Peak'!$A$3:EU$37,EU$1,FALSE())),0,VLOOKUP('W. VaR &amp; Peak Pos By Trader'!$A18,'Import Peak'!$A$3:EU$37,EU$1,FALSE()))</f>
        <v>0</v>
      </c>
      <c r="EV20" s="107" t="n">
        <f aca="false">IF(ISNA(VLOOKUP('W. VaR &amp; Peak Pos By Trader'!$A18,'Import Peak'!$A$3:EV$37,EV$1,FALSE())),0,VLOOKUP('W. VaR &amp; Peak Pos By Trader'!$A18,'Import Peak'!$A$3:EV$37,EV$1,FALSE()))</f>
        <v>0</v>
      </c>
      <c r="EW20" s="107" t="n">
        <f aca="false">IF(ISNA(VLOOKUP('W. VaR &amp; Peak Pos By Trader'!$A18,'Import Peak'!$A$3:EW$37,EW$1,FALSE())),0,VLOOKUP('W. VaR &amp; Peak Pos By Trader'!$A18,'Import Peak'!$A$3:EW$37,EW$1,FALSE()))</f>
        <v>0</v>
      </c>
      <c r="EX20" s="107" t="n">
        <f aca="false">IF(ISNA(VLOOKUP('W. VaR &amp; Peak Pos By Trader'!$A18,'Import Peak'!$A$3:EX$37,EX$1,FALSE())),0,VLOOKUP('W. VaR &amp; Peak Pos By Trader'!$A18,'Import Peak'!$A$3:EX$37,EX$1,FALSE()))</f>
        <v>0</v>
      </c>
      <c r="EY20" s="107" t="n">
        <f aca="false">IF(ISNA(VLOOKUP('W. VaR &amp; Peak Pos By Trader'!$A18,'Import Peak'!$A$3:EY$37,EY$1,FALSE())),0,VLOOKUP('W. VaR &amp; Peak Pos By Trader'!$A18,'Import Peak'!$A$3:EY$37,EY$1,FALSE()))</f>
        <v>0</v>
      </c>
      <c r="EZ20" s="107" t="n">
        <f aca="false">IF(ISNA(VLOOKUP('W. VaR &amp; Peak Pos By Trader'!$A18,'Import Peak'!$A$3:EZ$37,EZ$1,FALSE())),0,VLOOKUP('W. VaR &amp; Peak Pos By Trader'!$A18,'Import Peak'!$A$3:EZ$37,EZ$1,FALSE()))</f>
        <v>0</v>
      </c>
      <c r="FA20" s="107" t="n">
        <f aca="false">IF(ISNA(VLOOKUP('W. VaR &amp; Peak Pos By Trader'!$A18,'Import Peak'!$A$3:FA$37,FA$1,FALSE())),0,VLOOKUP('W. VaR &amp; Peak Pos By Trader'!$A18,'Import Peak'!$A$3:FA$37,FA$1,FALSE()))</f>
        <v>0</v>
      </c>
      <c r="FB20" s="107" t="n">
        <f aca="false">IF(ISNA(VLOOKUP('W. VaR &amp; Peak Pos By Trader'!$A18,'Import Peak'!$A$3:FB$37,FB$1,FALSE())),0,VLOOKUP('W. VaR &amp; Peak Pos By Trader'!$A18,'Import Peak'!$A$3:FB$37,FB$1,FALSE()))</f>
        <v>0</v>
      </c>
      <c r="FC20" s="107" t="n">
        <f aca="false">IF(ISNA(VLOOKUP('W. VaR &amp; Peak Pos By Trader'!$A18,'Import Peak'!$A$3:FC$37,FC$1,FALSE())),0,VLOOKUP('W. VaR &amp; Peak Pos By Trader'!$A18,'Import Peak'!$A$3:FC$37,FC$1,FALSE()))</f>
        <v>0</v>
      </c>
      <c r="FD20" s="107" t="n">
        <f aca="false">IF(ISNA(VLOOKUP('W. VaR &amp; Peak Pos By Trader'!$A18,'Import Peak'!$A$3:FD$37,FD$1,FALSE())),0,VLOOKUP('W. VaR &amp; Peak Pos By Trader'!$A18,'Import Peak'!$A$3:FD$37,FD$1,FALSE()))</f>
        <v>0</v>
      </c>
      <c r="FE20" s="107" t="n">
        <f aca="false">IF(ISNA(VLOOKUP('W. VaR &amp; Peak Pos By Trader'!$A18,'Import Peak'!$A$3:FE$37,FE$1,FALSE())),0,VLOOKUP('W. VaR &amp; Peak Pos By Trader'!$A18,'Import Peak'!$A$3:FE$37,FE$1,FALSE()))</f>
        <v>0</v>
      </c>
      <c r="FF20" s="107" t="n">
        <f aca="false">IF(ISNA(VLOOKUP('W. VaR &amp; Peak Pos By Trader'!$A18,'Import Peak'!$A$3:FF$37,FF$1,FALSE())),0,VLOOKUP('W. VaR &amp; Peak Pos By Trader'!$A18,'Import Peak'!$A$3:FF$37,FF$1,FALSE()))</f>
        <v>0</v>
      </c>
      <c r="FG20" s="107" t="n">
        <f aca="false">IF(ISNA(VLOOKUP('W. VaR &amp; Peak Pos By Trader'!$A18,'Import Peak'!$A$3:FG$37,FG$1,FALSE())),0,VLOOKUP('W. VaR &amp; Peak Pos By Trader'!$A18,'Import Peak'!$A$3:FG$37,FG$1,FALSE()))</f>
        <v>0</v>
      </c>
      <c r="FH20" s="107" t="n">
        <f aca="false">IF(ISNA(VLOOKUP('W. VaR &amp; Peak Pos By Trader'!$A18,'Import Peak'!$A$3:FH$37,FH$1,FALSE())),0,VLOOKUP('W. VaR &amp; Peak Pos By Trader'!$A18,'Import Peak'!$A$3:FH$37,FH$1,FALSE()))</f>
        <v>0</v>
      </c>
      <c r="FI20" s="107" t="n">
        <f aca="false">IF(ISNA(VLOOKUP('W. VaR &amp; Peak Pos By Trader'!$A18,'Import Peak'!$A$3:FI$37,FI$1,FALSE())),0,VLOOKUP('W. VaR &amp; Peak Pos By Trader'!$A18,'Import Peak'!$A$3:FI$37,FI$1,FALSE()))</f>
        <v>0</v>
      </c>
      <c r="FJ20" s="107" t="n">
        <f aca="false">IF(ISNA(VLOOKUP('W. VaR &amp; Peak Pos By Trader'!$A18,'Import Peak'!$A$3:FJ$37,FJ$1,FALSE())),0,VLOOKUP('W. VaR &amp; Peak Pos By Trader'!$A18,'Import Peak'!$A$3:FJ$37,FJ$1,FALSE()))</f>
        <v>0</v>
      </c>
      <c r="FK20" s="107" t="n">
        <f aca="false">IF(ISNA(VLOOKUP('W. VaR &amp; Peak Pos By Trader'!$A18,'Import Peak'!$A$3:FK$37,FK$1,FALSE())),0,VLOOKUP('W. VaR &amp; Peak Pos By Trader'!$A18,'Import Peak'!$A$3:FK$37,FK$1,FALSE()))</f>
        <v>0</v>
      </c>
      <c r="FL20" s="107" t="n">
        <f aca="false">IF(ISNA(VLOOKUP('W. VaR &amp; Peak Pos By Trader'!$A18,'Import Peak'!$A$3:FL$37,FL$1,FALSE())),0,VLOOKUP('W. VaR &amp; Peak Pos By Trader'!$A18,'Import Peak'!$A$3:FL$37,FL$1,FALSE()))</f>
        <v>0</v>
      </c>
      <c r="FM20" s="107" t="n">
        <f aca="false">IF(ISNA(VLOOKUP('W. VaR &amp; Peak Pos By Trader'!$A18,'Import Peak'!$A$3:FM$37,FM$1,FALSE())),0,VLOOKUP('W. VaR &amp; Peak Pos By Trader'!$A18,'Import Peak'!$A$3:FM$37,FM$1,FALSE()))</f>
        <v>0</v>
      </c>
      <c r="FN20" s="107" t="n">
        <f aca="false">IF(ISNA(VLOOKUP('W. VaR &amp; Peak Pos By Trader'!$A18,'Import Peak'!$A$3:FN$37,FN$1,FALSE())),0,VLOOKUP('W. VaR &amp; Peak Pos By Trader'!$A18,'Import Peak'!$A$3:FN$37,FN$1,FALSE()))</f>
        <v>0</v>
      </c>
      <c r="FO20" s="107" t="n">
        <f aca="false">IF(ISNA(VLOOKUP('W. VaR &amp; Peak Pos By Trader'!$A18,'Import Peak'!$A$3:FO$37,FO$1,FALSE())),0,VLOOKUP('W. VaR &amp; Peak Pos By Trader'!$A18,'Import Peak'!$A$3:FO$37,FO$1,FALSE()))</f>
        <v>0</v>
      </c>
      <c r="FP20" s="107" t="n">
        <f aca="false">IF(ISNA(VLOOKUP('W. VaR &amp; Peak Pos By Trader'!$A18,'Import Peak'!$A$3:FP$37,FP$1,FALSE())),0,VLOOKUP('W. VaR &amp; Peak Pos By Trader'!$A18,'Import Peak'!$A$3:FP$37,FP$1,FALSE()))</f>
        <v>0</v>
      </c>
      <c r="FQ20" s="107" t="n">
        <f aca="false">IF(ISNA(VLOOKUP('W. VaR &amp; Peak Pos By Trader'!$A18,'Import Peak'!$A$3:FQ$37,FQ$1,FALSE())),0,VLOOKUP('W. VaR &amp; Peak Pos By Trader'!$A18,'Import Peak'!$A$3:FQ$37,FQ$1,FALSE()))</f>
        <v>0</v>
      </c>
      <c r="FR20" s="107" t="n">
        <f aca="false">IF(ISNA(VLOOKUP('W. VaR &amp; Peak Pos By Trader'!$A18,'Import Peak'!$A$3:FR$37,FR$1,FALSE())),0,VLOOKUP('W. VaR &amp; Peak Pos By Trader'!$A18,'Import Peak'!$A$3:FR$37,FR$1,FALSE()))</f>
        <v>0</v>
      </c>
      <c r="FS20" s="107" t="n">
        <f aca="false">IF(ISNA(VLOOKUP('W. VaR &amp; Peak Pos By Trader'!$A18,'Import Peak'!$A$3:FS$37,FS$1,FALSE())),0,VLOOKUP('W. VaR &amp; Peak Pos By Trader'!$A18,'Import Peak'!$A$3:FS$37,FS$1,FALSE()))</f>
        <v>0</v>
      </c>
      <c r="FT20" s="107" t="n">
        <f aca="false">IF(ISNA(VLOOKUP('W. VaR &amp; Peak Pos By Trader'!$A18,'Import Peak'!$A$3:FT$37,FT$1,FALSE())),0,VLOOKUP('W. VaR &amp; Peak Pos By Trader'!$A18,'Import Peak'!$A$3:FT$37,FT$1,FALSE()))</f>
        <v>0</v>
      </c>
      <c r="FU20" s="107" t="n">
        <f aca="false">IF(ISNA(VLOOKUP('W. VaR &amp; Peak Pos By Trader'!$A18,'Import Peak'!$A$3:FU$37,FU$1,FALSE())),0,VLOOKUP('W. VaR &amp; Peak Pos By Trader'!$A18,'Import Peak'!$A$3:FU$37,FU$1,FALSE()))</f>
        <v>0</v>
      </c>
      <c r="FV20" s="0" t="n">
        <f aca="false">IF(ISNA(VLOOKUP('W. VaR &amp; Peak Pos By Trader'!$A18,'Import Peak'!$A$3:FV$37,FV$1,FALSE())),0,VLOOKUP('W. VaR &amp; Peak Pos By Trader'!$A18,'Import Peak'!$A$3:FV$37,FV$1,FALSE()))</f>
        <v>0</v>
      </c>
      <c r="FW20" s="0" t="n">
        <f aca="false">IF(ISNA(VLOOKUP('W. VaR &amp; Peak Pos By Trader'!$A18,'Import Peak'!$A$3:FW$37,FW$1,FALSE())),0,VLOOKUP('W. VaR &amp; Peak Pos By Trader'!$A18,'Import Peak'!$A$3:FW$37,FW$1,FALSE()))</f>
        <v>0</v>
      </c>
      <c r="FX20" s="0" t="n">
        <f aca="false">IF(ISNA(VLOOKUP('W. VaR &amp; Peak Pos By Trader'!$A18,'Import Peak'!$A$3:FX$37,FX$1,FALSE())),0,VLOOKUP('W. VaR &amp; Peak Pos By Trader'!$A18,'Import Peak'!$A$3:FX$37,FX$1,FALSE()))</f>
        <v>0</v>
      </c>
      <c r="FY20" s="0" t="n">
        <f aca="false">IF(ISNA(VLOOKUP('W. VaR &amp; Peak Pos By Trader'!$A18,'Import Peak'!$A$3:FY$37,FY$1,FALSE())),0,VLOOKUP('W. VaR &amp; Peak Pos By Trader'!$A18,'Import Peak'!$A$3:FY$37,FY$1,FALSE()))</f>
        <v>0</v>
      </c>
      <c r="FZ20" s="0" t="n">
        <f aca="false">IF(ISNA(VLOOKUP('W. VaR &amp; Peak Pos By Trader'!$A18,'Import Peak'!$A$3:FZ$37,FZ$1,FALSE())),0,VLOOKUP('W. VaR &amp; Peak Pos By Trader'!$A18,'Import Peak'!$A$3:FZ$37,FZ$1,FALSE()))</f>
        <v>0</v>
      </c>
      <c r="GA20" s="0" t="n">
        <f aca="false">IF(ISNA(VLOOKUP('W. VaR &amp; Peak Pos By Trader'!$A18,'Import Peak'!$A$3:GA$37,GA$1,FALSE())),0,VLOOKUP('W. VaR &amp; Peak Pos By Trader'!$A18,'Import Peak'!$A$3:GA$37,GA$1,FALSE()))</f>
        <v>0</v>
      </c>
      <c r="GB20" s="0" t="n">
        <f aca="false">IF(ISNA(VLOOKUP('W. VaR &amp; Peak Pos By Trader'!$A18,'Import Peak'!$A$3:GB$37,GB$1,FALSE())),0,VLOOKUP('W. VaR &amp; Peak Pos By Trader'!$A18,'Import Peak'!$A$3:GB$37,GB$1,FALSE()))</f>
        <v>0</v>
      </c>
      <c r="GC20" s="0" t="n">
        <f aca="false">IF(ISNA(VLOOKUP('W. VaR &amp; Peak Pos By Trader'!$A18,'Import Peak'!$A$3:GC$37,GC$1,FALSE())),0,VLOOKUP('W. VaR &amp; Peak Pos By Trader'!$A18,'Import Peak'!$A$3:GC$37,GC$1,FALSE()))</f>
        <v>0</v>
      </c>
      <c r="GD20" s="0" t="n">
        <f aca="false">IF(ISNA(VLOOKUP('W. VaR &amp; Peak Pos By Trader'!$A18,'Import Peak'!$A$3:GD$37,GD$1,FALSE())),0,VLOOKUP('W. VaR &amp; Peak Pos By Trader'!$A18,'Import Peak'!$A$3:GD$37,GD$1,FALSE()))</f>
        <v>0</v>
      </c>
      <c r="GE20" s="0" t="n">
        <f aca="false">IF(ISNA(VLOOKUP('W. VaR &amp; Peak Pos By Trader'!$A18,'Import Peak'!$A$3:GE$37,GE$1,FALSE())),0,VLOOKUP('W. VaR &amp; Peak Pos By Trader'!$A18,'Import Peak'!$A$3:GE$37,GE$1,FALSE()))</f>
        <v>0</v>
      </c>
      <c r="GF20" s="0" t="n">
        <f aca="false">IF(ISNA(VLOOKUP('W. VaR &amp; Peak Pos By Trader'!$A18,'Import Peak'!$A$3:GF$37,GF$1,FALSE())),0,VLOOKUP('W. VaR &amp; Peak Pos By Trader'!$A18,'Import Peak'!$A$3:GF$37,GF$1,FALSE()))</f>
        <v>0</v>
      </c>
      <c r="GG20" s="0" t="n">
        <f aca="false">IF(ISNA(VLOOKUP('W. VaR &amp; Peak Pos By Trader'!$A18,'Import Peak'!$A$3:GG$37,GG$1,FALSE())),0,VLOOKUP('W. VaR &amp; Peak Pos By Trader'!$A18,'Import Peak'!$A$3:GG$37,GG$1,FALSE()))</f>
        <v>0</v>
      </c>
      <c r="GH20" s="0" t="n">
        <f aca="false">IF(ISNA(VLOOKUP('W. VaR &amp; Peak Pos By Trader'!$A18,'Import Peak'!$A$3:GH$37,GH$1,FALSE())),0,VLOOKUP('W. VaR &amp; Peak Pos By Trader'!$A18,'Import Peak'!$A$3:GH$37,GH$1,FALSE()))</f>
        <v>0</v>
      </c>
      <c r="GI20" s="0" t="n">
        <f aca="false">IF(ISNA(VLOOKUP('W. VaR &amp; Peak Pos By Trader'!$A18,'Import Peak'!$A$3:GI$37,GI$1,FALSE())),0,VLOOKUP('W. VaR &amp; Peak Pos By Trader'!$A18,'Import Peak'!$A$3:GI$37,GI$1,FALSE()))</f>
        <v>0</v>
      </c>
      <c r="GJ20" s="0" t="n">
        <f aca="false">IF(ISNA(VLOOKUP('W. VaR &amp; Peak Pos By Trader'!$A18,'Import Peak'!$A$3:GJ$37,GJ$1,FALSE())),0,VLOOKUP('W. VaR &amp; Peak Pos By Trader'!$A18,'Import Peak'!$A$3:GJ$37,GJ$1,FALSE()))</f>
        <v>0</v>
      </c>
      <c r="GK20" s="0" t="n">
        <f aca="false">IF(ISNA(VLOOKUP('W. VaR &amp; Peak Pos By Trader'!$A18,'Import Peak'!$A$3:GK$37,GK$1,FALSE())),0,VLOOKUP('W. VaR &amp; Peak Pos By Trader'!$A18,'Import Peak'!$A$3:GK$37,GK$1,FALSE()))</f>
        <v>0</v>
      </c>
      <c r="GL20" s="0" t="n">
        <f aca="false">IF(ISNA(VLOOKUP('W. VaR &amp; Peak Pos By Trader'!$A18,'Import Peak'!$A$3:GL$37,GL$1,FALSE())),0,VLOOKUP('W. VaR &amp; Peak Pos By Trader'!$A18,'Import Peak'!$A$3:GL$37,GL$1,FALSE()))</f>
        <v>0</v>
      </c>
      <c r="GM20" s="0" t="n">
        <f aca="false">IF(ISNA(VLOOKUP('W. VaR &amp; Peak Pos By Trader'!$A18,'Import Peak'!$A$3:GM$37,GM$1,FALSE())),0,VLOOKUP('W. VaR &amp; Peak Pos By Trader'!$A18,'Import Peak'!$A$3:GM$37,GM$1,FALSE()))</f>
        <v>0</v>
      </c>
      <c r="GN20" s="0" t="n">
        <f aca="false">IF(ISNA(VLOOKUP('W. VaR &amp; Peak Pos By Trader'!$A18,'Import Peak'!$A$3:GN$37,GN$1,FALSE())),0,VLOOKUP('W. VaR &amp; Peak Pos By Trader'!$A18,'Import Peak'!$A$3:GN$37,GN$1,FALSE()))</f>
        <v>0</v>
      </c>
      <c r="GO20" s="0" t="n">
        <f aca="false">IF(ISNA(VLOOKUP('W. VaR &amp; Peak Pos By Trader'!$A18,'Import Peak'!$A$3:GO$37,GO$1,FALSE())),0,VLOOKUP('W. VaR &amp; Peak Pos By Trader'!$A18,'Import Peak'!$A$3:GO$37,GO$1,FALSE()))</f>
        <v>0</v>
      </c>
      <c r="GP20" s="0" t="n">
        <f aca="false">IF(ISNA(VLOOKUP('W. VaR &amp; Peak Pos By Trader'!$A18,'Import Peak'!$A$3:GP$37,GP$1,FALSE())),0,VLOOKUP('W. VaR &amp; Peak Pos By Trader'!$A18,'Import Peak'!$A$3:GP$37,GP$1,FALSE()))</f>
        <v>0</v>
      </c>
      <c r="GQ20" s="0" t="n">
        <f aca="false">IF(ISNA(VLOOKUP('W. VaR &amp; Peak Pos By Trader'!$A18,'Import Peak'!$A$3:GQ$37,GQ$1,FALSE())),0,VLOOKUP('W. VaR &amp; Peak Pos By Trader'!$A18,'Import Peak'!$A$3:GQ$37,GQ$1,FALSE()))</f>
        <v>0</v>
      </c>
      <c r="GR20" s="0" t="n">
        <f aca="false">IF(ISNA(VLOOKUP('W. VaR &amp; Peak Pos By Trader'!$A18,'Import Peak'!$A$3:GR$37,GR$1,FALSE())),0,VLOOKUP('W. VaR &amp; Peak Pos By Trader'!$A18,'Import Peak'!$A$3:GR$37,GR$1,FALSE()))</f>
        <v>0</v>
      </c>
      <c r="GS20" s="0" t="n">
        <f aca="false">IF(ISNA(VLOOKUP('W. VaR &amp; Peak Pos By Trader'!$A18,'Import Peak'!$A$3:GS$37,GS$1,FALSE())),0,VLOOKUP('W. VaR &amp; Peak Pos By Trader'!$A18,'Import Peak'!$A$3:GS$37,GS$1,FALSE()))</f>
        <v>0</v>
      </c>
      <c r="GT20" s="0" t="n">
        <f aca="false">IF(ISNA(VLOOKUP('W. VaR &amp; Peak Pos By Trader'!$A18,'Import Peak'!$A$3:GT$37,GT$1,FALSE())),0,VLOOKUP('W. VaR &amp; Peak Pos By Trader'!$A18,'Import Peak'!$A$3:GT$37,GT$1,FALSE()))</f>
        <v>0</v>
      </c>
      <c r="GU20" s="0" t="n">
        <f aca="false">IF(ISNA(VLOOKUP('W. VaR &amp; Peak Pos By Trader'!$A18,'Import Peak'!$A$3:GU$37,GU$1,FALSE())),0,VLOOKUP('W. VaR &amp; Peak Pos By Trader'!$A18,'Import Peak'!$A$3:GU$37,GU$1,FALSE()))</f>
        <v>0</v>
      </c>
      <c r="GV20" s="0" t="n">
        <f aca="false">IF(ISNA(VLOOKUP('W. VaR &amp; Peak Pos By Trader'!$A18,'Import Peak'!$A$3:GV$37,GV$1,FALSE())),0,VLOOKUP('W. VaR &amp; Peak Pos By Trader'!$A18,'Import Peak'!$A$3:GV$37,GV$1,FALSE()))</f>
        <v>0</v>
      </c>
      <c r="GW20" s="0" t="n">
        <f aca="false">IF(ISNA(VLOOKUP('W. VaR &amp; Peak Pos By Trader'!$A18,'Import Peak'!$A$3:GW$37,GW$1,FALSE())),0,VLOOKUP('W. VaR &amp; Peak Pos By Trader'!$A18,'Import Peak'!$A$3:GW$37,GW$1,FALSE()))</f>
        <v>0</v>
      </c>
      <c r="GX20" s="0" t="n">
        <f aca="false">IF(ISNA(VLOOKUP('W. VaR &amp; Peak Pos By Trader'!$A18,'Import Peak'!$A$3:GX$37,GX$1,FALSE())),0,VLOOKUP('W. VaR &amp; Peak Pos By Trader'!$A18,'Import Peak'!$A$3:GX$37,GX$1,FALSE()))</f>
        <v>0</v>
      </c>
      <c r="GY20" s="0" t="n">
        <f aca="false">IF(ISNA(VLOOKUP('W. VaR &amp; Peak Pos By Trader'!$A18,'Import Peak'!$A$3:GY$37,GY$1,FALSE())),0,VLOOKUP('W. VaR &amp; Peak Pos By Trader'!$A18,'Import Peak'!$A$3:GY$37,GY$1,FALSE()))</f>
        <v>0</v>
      </c>
      <c r="GZ20" s="0" t="n">
        <f aca="false">IF(ISNA(VLOOKUP('W. VaR &amp; Peak Pos By Trader'!$A18,'Import Peak'!$A$3:GZ$37,GZ$1,FALSE())),0,VLOOKUP('W. VaR &amp; Peak Pos By Trader'!$A18,'Import Peak'!$A$3:GZ$37,GZ$1,FALSE()))</f>
        <v>0</v>
      </c>
      <c r="HA20" s="0" t="n">
        <f aca="false">IF(ISNA(VLOOKUP('W. VaR &amp; Peak Pos By Trader'!$A18,'Import Peak'!$A$3:HA$37,HA$1,FALSE())),0,VLOOKUP('W. VaR &amp; Peak Pos By Trader'!$A18,'Import Peak'!$A$3:HA$37,HA$1,FALSE()))</f>
        <v>0</v>
      </c>
      <c r="HB20" s="0" t="n">
        <f aca="false">IF(ISNA(VLOOKUP('W. VaR &amp; Peak Pos By Trader'!$A18,'Import Peak'!$A$3:HB$37,HB$1,FALSE())),0,VLOOKUP('W. VaR &amp; Peak Pos By Trader'!$A18,'Import Peak'!$A$3:HB$37,HB$1,FALSE()))</f>
        <v>0</v>
      </c>
      <c r="HC20" s="0" t="n">
        <f aca="false">IF(ISNA(VLOOKUP('W. VaR &amp; Peak Pos By Trader'!$A18,'Import Peak'!$A$3:HC$37,HC$1,FALSE())),0,VLOOKUP('W. VaR &amp; Peak Pos By Trader'!$A18,'Import Peak'!$A$3:HC$37,HC$1,FALSE()))</f>
        <v>0</v>
      </c>
      <c r="HD20" s="0" t="n">
        <f aca="false">IF(ISNA(VLOOKUP('W. VaR &amp; Peak Pos By Trader'!$A18,'Import Peak'!$A$3:HD$37,HD$1,FALSE())),0,VLOOKUP('W. VaR &amp; Peak Pos By Trader'!$A18,'Import Peak'!$A$3:HD$37,HD$1,FALSE()))</f>
        <v>0</v>
      </c>
      <c r="HE20" s="0" t="n">
        <f aca="false">IF(ISNA(VLOOKUP('W. VaR &amp; Peak Pos By Trader'!$A18,'Import Peak'!$A$3:HE$37,HE$1,FALSE())),0,VLOOKUP('W. VaR &amp; Peak Pos By Trader'!$A18,'Import Peak'!$A$3:HE$37,HE$1,FALSE()))</f>
        <v>0</v>
      </c>
      <c r="HF20" s="0" t="n">
        <f aca="false">IF(ISNA(VLOOKUP('W. VaR &amp; Peak Pos By Trader'!$A18,'Import Peak'!$A$3:HF$37,HF$1,FALSE())),0,VLOOKUP('W. VaR &amp; Peak Pos By Trader'!$A18,'Import Peak'!$A$3:HF$37,HF$1,FALSE()))</f>
        <v>0</v>
      </c>
      <c r="HG20" s="0" t="n">
        <f aca="false">IF(ISNA(VLOOKUP('W. VaR &amp; Peak Pos By Trader'!$A18,'Import Peak'!$A$3:HG$37,HG$1,FALSE())),0,VLOOKUP('W. VaR &amp; Peak Pos By Trader'!$A18,'Import Peak'!$A$3:HG$37,HG$1,FALSE()))</f>
        <v>0</v>
      </c>
      <c r="HH20" s="0" t="n">
        <f aca="false">IF(ISNA(VLOOKUP('W. VaR &amp; Peak Pos By Trader'!$A18,'Import Peak'!$A$3:HH$37,HH$1,FALSE())),0,VLOOKUP('W. VaR &amp; Peak Pos By Trader'!$A18,'Import Peak'!$A$3:HH$37,HH$1,FALSE()))</f>
        <v>0</v>
      </c>
      <c r="HI20" s="0" t="n">
        <f aca="false">IF(ISNA(VLOOKUP('W. VaR &amp; Peak Pos By Trader'!$A18,'Import Peak'!$A$3:HI$37,HI$1,FALSE())),0,VLOOKUP('W. VaR &amp; Peak Pos By Trader'!$A18,'Import Peak'!$A$3:HI$37,HI$1,FALSE()))</f>
        <v>0</v>
      </c>
      <c r="HJ20" s="0" t="n">
        <f aca="false">IF(ISNA(VLOOKUP('W. VaR &amp; Peak Pos By Trader'!$A18,'Import Peak'!$A$3:HJ$37,HJ$1,FALSE())),0,VLOOKUP('W. VaR &amp; Peak Pos By Trader'!$A18,'Import Peak'!$A$3:HJ$37,HJ$1,FALSE()))</f>
        <v>0</v>
      </c>
      <c r="HK20" s="0" t="n">
        <f aca="false">IF(ISNA(VLOOKUP('W. VaR &amp; Peak Pos By Trader'!$A18,'Import Peak'!$A$3:HK$37,HK$1,FALSE())),0,VLOOKUP('W. VaR &amp; Peak Pos By Trader'!$A18,'Import Peak'!$A$3:HK$37,HK$1,FALSE()))</f>
        <v>0</v>
      </c>
      <c r="HL20" s="0" t="n">
        <f aca="false">IF(ISNA(VLOOKUP('W. VaR &amp; Peak Pos By Trader'!$A18,'Import Peak'!$A$3:HL$37,HL$1,FALSE())),0,VLOOKUP('W. VaR &amp; Peak Pos By Trader'!$A18,'Import Peak'!$A$3:HL$37,HL$1,FALSE()))</f>
        <v>0</v>
      </c>
      <c r="HM20" s="0" t="n">
        <f aca="false">IF(ISNA(VLOOKUP('W. VaR &amp; Peak Pos By Trader'!$A18,'Import Peak'!$A$3:HM$37,HM$1,FALSE())),0,VLOOKUP('W. VaR &amp; Peak Pos By Trader'!$A18,'Import Peak'!$A$3:HM$37,HM$1,FALSE()))</f>
        <v>0</v>
      </c>
      <c r="HN20" s="0" t="n">
        <f aca="false">IF(ISNA(VLOOKUP('W. VaR &amp; Peak Pos By Trader'!$A18,'Import Peak'!$A$3:HN$37,HN$1,FALSE())),0,VLOOKUP('W. VaR &amp; Peak Pos By Trader'!$A18,'Import Peak'!$A$3:HN$37,HN$1,FALSE()))</f>
        <v>0</v>
      </c>
      <c r="HO20" s="0" t="n">
        <f aca="false">IF(ISNA(VLOOKUP('W. VaR &amp; Peak Pos By Trader'!$A18,'Import Peak'!$A$3:HO$37,HO$1,FALSE())),0,VLOOKUP('W. VaR &amp; Peak Pos By Trader'!$A18,'Import Peak'!$A$3:HO$37,HO$1,FALSE()))</f>
        <v>0</v>
      </c>
      <c r="HP20" s="0" t="n">
        <f aca="false">IF(ISNA(VLOOKUP('W. VaR &amp; Peak Pos By Trader'!$A18,'Import Peak'!$A$3:HP$37,HP$1,FALSE())),0,VLOOKUP('W. VaR &amp; Peak Pos By Trader'!$A18,'Import Peak'!$A$3:HP$37,HP$1,FALSE()))</f>
        <v>0</v>
      </c>
      <c r="HQ20" s="0" t="n">
        <f aca="false">IF(ISNA(VLOOKUP('W. VaR &amp; Peak Pos By Trader'!$A18,'Import Peak'!$A$3:HQ$37,HQ$1,FALSE())),0,VLOOKUP('W. VaR &amp; Peak Pos By Trader'!$A18,'Import Peak'!$A$3:HQ$37,HQ$1,FALSE()))</f>
        <v>0</v>
      </c>
      <c r="HR20" s="0" t="n">
        <f aca="false">IF(ISNA(VLOOKUP('W. VaR &amp; Peak Pos By Trader'!$A18,'Import Peak'!$A$3:HR$37,HR$1,FALSE())),0,VLOOKUP('W. VaR &amp; Peak Pos By Trader'!$A18,'Import Peak'!$A$3:HR$37,HR$1,FALSE()))</f>
        <v>0</v>
      </c>
      <c r="HS20" s="0" t="n">
        <f aca="false">IF(ISNA(VLOOKUP('W. VaR &amp; Peak Pos By Trader'!$A18,'Import Peak'!$A$3:HS$37,HS$1,FALSE())),0,VLOOKUP('W. VaR &amp; Peak Pos By Trader'!$A18,'Import Peak'!$A$3:HS$37,HS$1,FALSE()))</f>
        <v>0</v>
      </c>
      <c r="HT20" s="0" t="n">
        <f aca="false">IF(ISNA(VLOOKUP('W. VaR &amp; Peak Pos By Trader'!$A18,'Import Peak'!$A$3:HT$37,HT$1,FALSE())),0,VLOOKUP('W. VaR &amp; Peak Pos By Trader'!$A18,'Import Peak'!$A$3:HT$37,HT$1,FALSE()))</f>
        <v>0</v>
      </c>
      <c r="HU20" s="0" t="n">
        <f aca="false">IF(ISNA(VLOOKUP('W. VaR &amp; Peak Pos By Trader'!$A18,'Import Peak'!$A$3:HU$37,HU$1,FALSE())),0,VLOOKUP('W. VaR &amp; Peak Pos By Trader'!$A18,'Import Peak'!$A$3:HU$37,HU$1,FALSE()))</f>
        <v>0</v>
      </c>
      <c r="HV20" s="0" t="n">
        <f aca="false">IF(ISNA(VLOOKUP('W. VaR &amp; Peak Pos By Trader'!$A18,'Import Peak'!$A$3:HV$37,HV$1,FALSE())),0,VLOOKUP('W. VaR &amp; Peak Pos By Trader'!$A18,'Import Peak'!$A$3:HV$37,HV$1,FALSE()))</f>
        <v>0</v>
      </c>
      <c r="HW20" s="0" t="n">
        <f aca="false">IF(ISNA(VLOOKUP('W. VaR &amp; Peak Pos By Trader'!$A18,'Import Peak'!$A$3:HW$37,HW$1,FALSE())),0,VLOOKUP('W. VaR &amp; Peak Pos By Trader'!$A18,'Import Peak'!$A$3:HW$37,HW$1,FALSE()))</f>
        <v>0</v>
      </c>
      <c r="HX20" s="0" t="n">
        <f aca="false">IF(ISNA(VLOOKUP('W. VaR &amp; Peak Pos By Trader'!$A18,'Import Peak'!$A$3:HX$37,HX$1,FALSE())),0,VLOOKUP('W. VaR &amp; Peak Pos By Trader'!$A18,'Import Peak'!$A$3:HX$37,HX$1,FALSE()))</f>
        <v>0</v>
      </c>
      <c r="HY20" s="0" t="n">
        <f aca="false">IF(ISNA(VLOOKUP('W. VaR &amp; Peak Pos By Trader'!$A18,'Import Peak'!$A$3:HY$37,HY$1,FALSE())),0,VLOOKUP('W. VaR &amp; Peak Pos By Trader'!$A18,'Import Peak'!$A$3:HY$37,HY$1,FALSE()))</f>
        <v>0</v>
      </c>
      <c r="HZ20" s="0" t="n">
        <f aca="false">IF(ISNA(VLOOKUP('W. VaR &amp; Peak Pos By Trader'!$A18,'Import Peak'!$A$3:HZ$37,HZ$1,FALSE())),0,VLOOKUP('W. VaR &amp; Peak Pos By Trader'!$A18,'Import Peak'!$A$3:HZ$37,HZ$1,FALSE()))</f>
        <v>0</v>
      </c>
      <c r="IA20" s="0" t="n">
        <f aca="false">IF(ISNA(VLOOKUP('W. VaR &amp; Peak Pos By Trader'!$A18,'Import Peak'!$A$3:IA$37,IA$1,FALSE())),0,VLOOKUP('W. VaR &amp; Peak Pos By Trader'!$A18,'Import Peak'!$A$3:IA$37,IA$1,FALSE()))</f>
        <v>0</v>
      </c>
      <c r="IB20" s="0" t="n">
        <f aca="false">IF(ISNA(VLOOKUP('W. VaR &amp; Peak Pos By Trader'!$A18,'Import Peak'!$A$3:IB$37,IB$1,FALSE())),0,VLOOKUP('W. VaR &amp; Peak Pos By Trader'!$A18,'Import Peak'!$A$3:IB$37,IB$1,FALSE()))</f>
        <v>0</v>
      </c>
      <c r="IC20" s="0" t="n">
        <f aca="false">IF(ISNA(VLOOKUP('W. VaR &amp; Peak Pos By Trader'!$A18,'Import Peak'!$A$3:IC$37,IC$1,FALSE())),0,VLOOKUP('W. VaR &amp; Peak Pos By Trader'!$A18,'Import Peak'!$A$3:IC$37,IC$1,FALSE()))</f>
        <v>0</v>
      </c>
    </row>
    <row r="21" customFormat="false" ht="18" hidden="false" customHeight="false" outlineLevel="0" collapsed="false">
      <c r="A21" s="104" t="s">
        <v>24</v>
      </c>
      <c r="B21" s="107" t="n">
        <f aca="false">IF(ISNA(VLOOKUP('W. VaR &amp; Peak Pos By Trader'!$A19,'Import Peak'!$A$3:B$37,B$1,FALSE())),0,VLOOKUP('W. VaR &amp; Peak Pos By Trader'!$A19,'Import Peak'!$A$3:B$37,B$1,FALSE()))</f>
        <v>0</v>
      </c>
      <c r="C21" s="107" t="n">
        <f aca="false">IF(ISNA(VLOOKUP('W. VaR &amp; Peak Pos By Trader'!$A19,'Import Peak'!$A$3:C$37,C$1,FALSE())),0,VLOOKUP('W. VaR &amp; Peak Pos By Trader'!$A19,'Import Peak'!$A$3:C$37,C$1,FALSE()))</f>
        <v>0</v>
      </c>
      <c r="D21" s="107" t="n">
        <f aca="false">IF(ISNA(VLOOKUP('W. VaR &amp; Peak Pos By Trader'!$A19,'Import Peak'!$A$3:D$37,D$1,FALSE())),0,VLOOKUP('W. VaR &amp; Peak Pos By Trader'!$A19,'Import Peak'!$A$3:D$37,D$1,FALSE()))</f>
        <v>0</v>
      </c>
      <c r="E21" s="107" t="n">
        <f aca="false">IF(ISNA(VLOOKUP('W. VaR &amp; Peak Pos By Trader'!$A19,'Import Peak'!$A$3:E$37,E$1,FALSE())),0,VLOOKUP('W. VaR &amp; Peak Pos By Trader'!$A19,'Import Peak'!$A$3:E$37,E$1,FALSE()))</f>
        <v>0</v>
      </c>
      <c r="F21" s="107" t="n">
        <f aca="false">IF(ISNA(VLOOKUP('W. VaR &amp; Peak Pos By Trader'!$A19,'Import Peak'!$A$3:F$37,F$1,FALSE())),0,VLOOKUP('W. VaR &amp; Peak Pos By Trader'!$A19,'Import Peak'!$A$3:F$37,F$1,FALSE()))</f>
        <v>0</v>
      </c>
      <c r="G21" s="107" t="n">
        <f aca="false">IF(ISNA(VLOOKUP('W. VaR &amp; Peak Pos By Trader'!$A19,'Import Peak'!$A$3:G$37,G$1,FALSE())),0,VLOOKUP('W. VaR &amp; Peak Pos By Trader'!$A19,'Import Peak'!$A$3:G$37,G$1,FALSE()))</f>
        <v>0</v>
      </c>
      <c r="H21" s="107" t="n">
        <f aca="false">IF(ISNA(VLOOKUP('W. VaR &amp; Peak Pos By Trader'!$A19,'Import Peak'!$A$3:H$37,H$1,FALSE())),0,VLOOKUP('W. VaR &amp; Peak Pos By Trader'!$A19,'Import Peak'!$A$3:H$37,H$1,FALSE()))</f>
        <v>0</v>
      </c>
      <c r="I21" s="107" t="n">
        <f aca="false">IF(ISNA(VLOOKUP('W. VaR &amp; Peak Pos By Trader'!$A19,'Import Peak'!$A$3:I$37,I$1,FALSE())),0,VLOOKUP('W. VaR &amp; Peak Pos By Trader'!$A19,'Import Peak'!$A$3:I$37,I$1,FALSE()))</f>
        <v>0</v>
      </c>
      <c r="J21" s="107" t="n">
        <f aca="false">IF(ISNA(VLOOKUP('W. VaR &amp; Peak Pos By Trader'!$A19,'Import Peak'!$A$3:J$37,J$1,FALSE())),0,VLOOKUP('W. VaR &amp; Peak Pos By Trader'!$A19,'Import Peak'!$A$3:J$37,J$1,FALSE()))</f>
        <v>0</v>
      </c>
      <c r="K21" s="107" t="n">
        <f aca="false">IF(ISNA(VLOOKUP('W. VaR &amp; Peak Pos By Trader'!$A19,'Import Peak'!$A$3:K$37,K$1,FALSE())),0,VLOOKUP('W. VaR &amp; Peak Pos By Trader'!$A19,'Import Peak'!$A$3:K$37,K$1,FALSE()))</f>
        <v>0</v>
      </c>
      <c r="L21" s="107" t="n">
        <f aca="false">IF(ISNA(VLOOKUP('W. VaR &amp; Peak Pos By Trader'!$A19,'Import Peak'!$A$3:L$37,L$1,FALSE())),0,VLOOKUP('W. VaR &amp; Peak Pos By Trader'!$A19,'Import Peak'!$A$3:L$37,L$1,FALSE()))</f>
        <v>0</v>
      </c>
      <c r="M21" s="107" t="n">
        <f aca="false">IF(ISNA(VLOOKUP('W. VaR &amp; Peak Pos By Trader'!$A19,'Import Peak'!$A$3:M$37,M$1,FALSE())),0,VLOOKUP('W. VaR &amp; Peak Pos By Trader'!$A19,'Import Peak'!$A$3:M$37,M$1,FALSE()))</f>
        <v>0</v>
      </c>
      <c r="N21" s="107" t="n">
        <f aca="false">IF(ISNA(VLOOKUP('W. VaR &amp; Peak Pos By Trader'!$A19,'Import Peak'!$A$3:N$37,N$1,FALSE())),0,VLOOKUP('W. VaR &amp; Peak Pos By Trader'!$A19,'Import Peak'!$A$3:N$37,N$1,FALSE()))</f>
        <v>0</v>
      </c>
      <c r="O21" s="107" t="n">
        <f aca="false">IF(ISNA(VLOOKUP('W. VaR &amp; Peak Pos By Trader'!$A19,'Import Peak'!$A$3:O$37,O$1,FALSE())),0,VLOOKUP('W. VaR &amp; Peak Pos By Trader'!$A19,'Import Peak'!$A$3:O$37,O$1,FALSE()))</f>
        <v>0</v>
      </c>
      <c r="P21" s="107" t="n">
        <f aca="false">IF(ISNA(VLOOKUP('W. VaR &amp; Peak Pos By Trader'!$A19,'Import Peak'!$A$3:P$37,P$1,FALSE())),0,VLOOKUP('W. VaR &amp; Peak Pos By Trader'!$A19,'Import Peak'!$A$3:P$37,P$1,FALSE()))</f>
        <v>0</v>
      </c>
      <c r="Q21" s="107" t="n">
        <f aca="false">IF(ISNA(VLOOKUP('W. VaR &amp; Peak Pos By Trader'!$A19,'Import Peak'!$A$3:Q$37,Q$1,FALSE())),0,VLOOKUP('W. VaR &amp; Peak Pos By Trader'!$A19,'Import Peak'!$A$3:Q$37,Q$1,FALSE()))</f>
        <v>0</v>
      </c>
      <c r="R21" s="107" t="n">
        <f aca="false">IF(ISNA(VLOOKUP('W. VaR &amp; Peak Pos By Trader'!$A19,'Import Peak'!$A$3:R$37,R$1,FALSE())),0,VLOOKUP('W. VaR &amp; Peak Pos By Trader'!$A19,'Import Peak'!$A$3:R$37,R$1,FALSE()))</f>
        <v>0</v>
      </c>
      <c r="S21" s="107" t="n">
        <f aca="false">IF(ISNA(VLOOKUP('W. VaR &amp; Peak Pos By Trader'!$A19,'Import Peak'!$A$3:S$37,S$1,FALSE())),0,VLOOKUP('W. VaR &amp; Peak Pos By Trader'!$A19,'Import Peak'!$A$3:S$37,S$1,FALSE()))</f>
        <v>0</v>
      </c>
      <c r="T21" s="107" t="n">
        <f aca="false">IF(ISNA(VLOOKUP('W. VaR &amp; Peak Pos By Trader'!$A19,'Import Peak'!$A$3:T$37,T$1,FALSE())),0,VLOOKUP('W. VaR &amp; Peak Pos By Trader'!$A19,'Import Peak'!$A$3:T$37,T$1,FALSE()))</f>
        <v>0</v>
      </c>
      <c r="U21" s="107" t="n">
        <f aca="false">IF(ISNA(VLOOKUP('W. VaR &amp; Peak Pos By Trader'!$A19,'Import Peak'!$A$3:U$37,U$1,FALSE())),0,VLOOKUP('W. VaR &amp; Peak Pos By Trader'!$A19,'Import Peak'!$A$3:U$37,U$1,FALSE()))</f>
        <v>0</v>
      </c>
      <c r="V21" s="107" t="n">
        <f aca="false">IF(ISNA(VLOOKUP('W. VaR &amp; Peak Pos By Trader'!$A19,'Import Peak'!$A$3:V$37,V$1,FALSE())),0,VLOOKUP('W. VaR &amp; Peak Pos By Trader'!$A19,'Import Peak'!$A$3:V$37,V$1,FALSE()))</f>
        <v>0</v>
      </c>
      <c r="W21" s="107" t="n">
        <f aca="false">IF(ISNA(VLOOKUP('W. VaR &amp; Peak Pos By Trader'!$A19,'Import Peak'!$A$3:W$37,W$1,FALSE())),0,VLOOKUP('W. VaR &amp; Peak Pos By Trader'!$A19,'Import Peak'!$A$3:W$37,W$1,FALSE()))</f>
        <v>0</v>
      </c>
      <c r="X21" s="107" t="n">
        <f aca="false">IF(ISNA(VLOOKUP('W. VaR &amp; Peak Pos By Trader'!$A19,'Import Peak'!$A$3:X$37,X$1,FALSE())),0,VLOOKUP('W. VaR &amp; Peak Pos By Trader'!$A19,'Import Peak'!$A$3:X$37,X$1,FALSE()))</f>
        <v>0</v>
      </c>
      <c r="Y21" s="107" t="n">
        <f aca="false">IF(ISNA(VLOOKUP('W. VaR &amp; Peak Pos By Trader'!$A19,'Import Peak'!$A$3:Y$37,Y$1,FALSE())),0,VLOOKUP('W. VaR &amp; Peak Pos By Trader'!$A19,'Import Peak'!$A$3:Y$37,Y$1,FALSE()))</f>
        <v>0</v>
      </c>
      <c r="Z21" s="107" t="n">
        <f aca="false">IF(ISNA(VLOOKUP('W. VaR &amp; Peak Pos By Trader'!$A19,'Import Peak'!$A$3:Z$37,Z$1,FALSE())),0,VLOOKUP('W. VaR &amp; Peak Pos By Trader'!$A19,'Import Peak'!$A$3:Z$37,Z$1,FALSE()))</f>
        <v>0</v>
      </c>
      <c r="AA21" s="107" t="n">
        <f aca="false">IF(ISNA(VLOOKUP('W. VaR &amp; Peak Pos By Trader'!$A19,'Import Peak'!$A$3:AA$37,AA$1,FALSE())),0,VLOOKUP('W. VaR &amp; Peak Pos By Trader'!$A19,'Import Peak'!$A$3:AA$37,AA$1,FALSE()))</f>
        <v>0</v>
      </c>
      <c r="AB21" s="107" t="n">
        <f aca="false">IF(ISNA(VLOOKUP('W. VaR &amp; Peak Pos By Trader'!$A19,'Import Peak'!$A$3:AB$37,AB$1,FALSE())),0,VLOOKUP('W. VaR &amp; Peak Pos By Trader'!$A19,'Import Peak'!$A$3:AB$37,AB$1,FALSE()))</f>
        <v>0</v>
      </c>
      <c r="AC21" s="107" t="n">
        <f aca="false">IF(ISNA(VLOOKUP('W. VaR &amp; Peak Pos By Trader'!$A19,'Import Peak'!$A$3:AC$37,AC$1,FALSE())),0,VLOOKUP('W. VaR &amp; Peak Pos By Trader'!$A19,'Import Peak'!$A$3:AC$37,AC$1,FALSE()))</f>
        <v>0</v>
      </c>
      <c r="AD21" s="107" t="n">
        <f aca="false">IF(ISNA(VLOOKUP('W. VaR &amp; Peak Pos By Trader'!$A19,'Import Peak'!$A$3:AD$37,AD$1,FALSE())),0,VLOOKUP('W. VaR &amp; Peak Pos By Trader'!$A19,'Import Peak'!$A$3:AD$37,AD$1,FALSE()))</f>
        <v>0</v>
      </c>
      <c r="AE21" s="107" t="n">
        <f aca="false">IF(ISNA(VLOOKUP('W. VaR &amp; Peak Pos By Trader'!$A19,'Import Peak'!$A$3:AE$37,AE$1,FALSE())),0,VLOOKUP('W. VaR &amp; Peak Pos By Trader'!$A19,'Import Peak'!$A$3:AE$37,AE$1,FALSE()))</f>
        <v>0</v>
      </c>
      <c r="AF21" s="107" t="n">
        <f aca="false">IF(ISNA(VLOOKUP('W. VaR &amp; Peak Pos By Trader'!$A19,'Import Peak'!$A$3:AF$37,AF$1,FALSE())),0,VLOOKUP('W. VaR &amp; Peak Pos By Trader'!$A19,'Import Peak'!$A$3:AF$37,AF$1,FALSE()))</f>
        <v>0</v>
      </c>
      <c r="AG21" s="107" t="n">
        <f aca="false">IF(ISNA(VLOOKUP('W. VaR &amp; Peak Pos By Trader'!$A19,'Import Peak'!$A$3:AG$37,AG$1,FALSE())),0,VLOOKUP('W. VaR &amp; Peak Pos By Trader'!$A19,'Import Peak'!$A$3:AG$37,AG$1,FALSE()))</f>
        <v>0</v>
      </c>
      <c r="AH21" s="107" t="n">
        <f aca="false">IF(ISNA(VLOOKUP('W. VaR &amp; Peak Pos By Trader'!$A19,'Import Peak'!$A$3:AH$37,AH$1,FALSE())),0,VLOOKUP('W. VaR &amp; Peak Pos By Trader'!$A19,'Import Peak'!$A$3:AH$37,AH$1,FALSE()))</f>
        <v>0</v>
      </c>
      <c r="AI21" s="107" t="n">
        <f aca="false">IF(ISNA(VLOOKUP('W. VaR &amp; Peak Pos By Trader'!$A19,'Import Peak'!$A$3:AI$37,AI$1,FALSE())),0,VLOOKUP('W. VaR &amp; Peak Pos By Trader'!$A19,'Import Peak'!$A$3:AI$37,AI$1,FALSE()))</f>
        <v>0</v>
      </c>
      <c r="AJ21" s="107" t="n">
        <f aca="false">IF(ISNA(VLOOKUP('W. VaR &amp; Peak Pos By Trader'!$A19,'Import Peak'!$A$3:AJ$37,AJ$1,FALSE())),0,VLOOKUP('W. VaR &amp; Peak Pos By Trader'!$A19,'Import Peak'!$A$3:AJ$37,AJ$1,FALSE()))</f>
        <v>0</v>
      </c>
      <c r="AK21" s="107" t="n">
        <f aca="false">IF(ISNA(VLOOKUP('W. VaR &amp; Peak Pos By Trader'!$A19,'Import Peak'!$A$3:AK$37,AK$1,FALSE())),0,VLOOKUP('W. VaR &amp; Peak Pos By Trader'!$A19,'Import Peak'!$A$3:AK$37,AK$1,FALSE()))</f>
        <v>0</v>
      </c>
      <c r="AL21" s="107" t="n">
        <f aca="false">IF(ISNA(VLOOKUP('W. VaR &amp; Peak Pos By Trader'!$A19,'Import Peak'!$A$3:AL$37,AL$1,FALSE())),0,VLOOKUP('W. VaR &amp; Peak Pos By Trader'!$A19,'Import Peak'!$A$3:AL$37,AL$1,FALSE()))</f>
        <v>0</v>
      </c>
      <c r="AM21" s="107" t="n">
        <f aca="false">IF(ISNA(VLOOKUP('W. VaR &amp; Peak Pos By Trader'!$A19,'Import Peak'!$A$3:AM$37,AM$1,FALSE())),0,VLOOKUP('W. VaR &amp; Peak Pos By Trader'!$A19,'Import Peak'!$A$3:AM$37,AM$1,FALSE()))</f>
        <v>0</v>
      </c>
      <c r="AN21" s="107" t="n">
        <f aca="false">IF(ISNA(VLOOKUP('W. VaR &amp; Peak Pos By Trader'!$A19,'Import Peak'!$A$3:AN$37,AN$1,FALSE())),0,VLOOKUP('W. VaR &amp; Peak Pos By Trader'!$A19,'Import Peak'!$A$3:AN$37,AN$1,FALSE()))</f>
        <v>0</v>
      </c>
      <c r="AO21" s="107" t="n">
        <f aca="false">IF(ISNA(VLOOKUP('W. VaR &amp; Peak Pos By Trader'!$A19,'Import Peak'!$A$3:AO$37,AO$1,FALSE())),0,VLOOKUP('W. VaR &amp; Peak Pos By Trader'!$A19,'Import Peak'!$A$3:AO$37,AO$1,FALSE()))</f>
        <v>0</v>
      </c>
      <c r="AP21" s="107" t="n">
        <f aca="false">IF(ISNA(VLOOKUP('W. VaR &amp; Peak Pos By Trader'!$A19,'Import Peak'!$A$3:AP$37,AP$1,FALSE())),0,VLOOKUP('W. VaR &amp; Peak Pos By Trader'!$A19,'Import Peak'!$A$3:AP$37,AP$1,FALSE()))</f>
        <v>0</v>
      </c>
      <c r="AQ21" s="107" t="n">
        <f aca="false">IF(ISNA(VLOOKUP('W. VaR &amp; Peak Pos By Trader'!$A19,'Import Peak'!$A$3:AQ$37,AQ$1,FALSE())),0,VLOOKUP('W. VaR &amp; Peak Pos By Trader'!$A19,'Import Peak'!$A$3:AQ$37,AQ$1,FALSE()))</f>
        <v>0</v>
      </c>
      <c r="AR21" s="107" t="n">
        <f aca="false">IF(ISNA(VLOOKUP('W. VaR &amp; Peak Pos By Trader'!$A19,'Import Peak'!$A$3:AR$37,AR$1,FALSE())),0,VLOOKUP('W. VaR &amp; Peak Pos By Trader'!$A19,'Import Peak'!$A$3:AR$37,AR$1,FALSE()))</f>
        <v>0</v>
      </c>
      <c r="AS21" s="107" t="n">
        <f aca="false">IF(ISNA(VLOOKUP('W. VaR &amp; Peak Pos By Trader'!$A19,'Import Peak'!$A$3:AS$37,AS$1,FALSE())),0,VLOOKUP('W. VaR &amp; Peak Pos By Trader'!$A19,'Import Peak'!$A$3:AS$37,AS$1,FALSE()))</f>
        <v>0</v>
      </c>
      <c r="AT21" s="107" t="n">
        <f aca="false">IF(ISNA(VLOOKUP('W. VaR &amp; Peak Pos By Trader'!$A19,'Import Peak'!$A$3:AT$37,AT$1,FALSE())),0,VLOOKUP('W. VaR &amp; Peak Pos By Trader'!$A19,'Import Peak'!$A$3:AT$37,AT$1,FALSE()))</f>
        <v>0</v>
      </c>
      <c r="AU21" s="107" t="n">
        <f aca="false">IF(ISNA(VLOOKUP('W. VaR &amp; Peak Pos By Trader'!$A19,'Import Peak'!$A$3:AU$37,AU$1,FALSE())),0,VLOOKUP('W. VaR &amp; Peak Pos By Trader'!$A19,'Import Peak'!$A$3:AU$37,AU$1,FALSE()))</f>
        <v>0</v>
      </c>
      <c r="AV21" s="107" t="n">
        <f aca="false">IF(ISNA(VLOOKUP('W. VaR &amp; Peak Pos By Trader'!$A19,'Import Peak'!$A$3:AV$37,AV$1,FALSE())),0,VLOOKUP('W. VaR &amp; Peak Pos By Trader'!$A19,'Import Peak'!$A$3:AV$37,AV$1,FALSE()))</f>
        <v>0</v>
      </c>
      <c r="AW21" s="107" t="n">
        <f aca="false">IF(ISNA(VLOOKUP('W. VaR &amp; Peak Pos By Trader'!$A19,'Import Peak'!$A$3:AW$37,AW$1,FALSE())),0,VLOOKUP('W. VaR &amp; Peak Pos By Trader'!$A19,'Import Peak'!$A$3:AW$37,AW$1,FALSE()))</f>
        <v>0</v>
      </c>
      <c r="AX21" s="107" t="n">
        <f aca="false">IF(ISNA(VLOOKUP('W. VaR &amp; Peak Pos By Trader'!$A19,'Import Peak'!$A$3:AX$37,AX$1,FALSE())),0,VLOOKUP('W. VaR &amp; Peak Pos By Trader'!$A19,'Import Peak'!$A$3:AX$37,AX$1,FALSE()))</f>
        <v>0</v>
      </c>
      <c r="AY21" s="107" t="n">
        <f aca="false">IF(ISNA(VLOOKUP('W. VaR &amp; Peak Pos By Trader'!$A19,'Import Peak'!$A$3:AY$37,AY$1,FALSE())),0,VLOOKUP('W. VaR &amp; Peak Pos By Trader'!$A19,'Import Peak'!$A$3:AY$37,AY$1,FALSE()))</f>
        <v>0</v>
      </c>
      <c r="AZ21" s="107" t="n">
        <f aca="false">IF(ISNA(VLOOKUP('W. VaR &amp; Peak Pos By Trader'!$A19,'Import Peak'!$A$3:AZ$37,AZ$1,FALSE())),0,VLOOKUP('W. VaR &amp; Peak Pos By Trader'!$A19,'Import Peak'!$A$3:AZ$37,AZ$1,FALSE()))</f>
        <v>0</v>
      </c>
      <c r="BA21" s="107" t="n">
        <f aca="false">IF(ISNA(VLOOKUP('W. VaR &amp; Peak Pos By Trader'!$A19,'Import Peak'!$A$3:BA$37,BA$1,FALSE())),0,VLOOKUP('W. VaR &amp; Peak Pos By Trader'!$A19,'Import Peak'!$A$3:BA$37,BA$1,FALSE()))</f>
        <v>0</v>
      </c>
      <c r="BB21" s="107" t="n">
        <f aca="false">IF(ISNA(VLOOKUP('W. VaR &amp; Peak Pos By Trader'!$A19,'Import Peak'!$A$3:BB$37,BB$1,FALSE())),0,VLOOKUP('W. VaR &amp; Peak Pos By Trader'!$A19,'Import Peak'!$A$3:BB$37,BB$1,FALSE()))</f>
        <v>0</v>
      </c>
      <c r="BC21" s="107" t="n">
        <f aca="false">IF(ISNA(VLOOKUP('W. VaR &amp; Peak Pos By Trader'!$A19,'Import Peak'!$A$3:BC$37,BC$1,FALSE())),0,VLOOKUP('W. VaR &amp; Peak Pos By Trader'!$A19,'Import Peak'!$A$3:BC$37,BC$1,FALSE()))</f>
        <v>0</v>
      </c>
      <c r="BD21" s="107" t="n">
        <f aca="false">IF(ISNA(VLOOKUP('W. VaR &amp; Peak Pos By Trader'!$A19,'Import Peak'!$A$3:BD$37,BD$1,FALSE())),0,VLOOKUP('W. VaR &amp; Peak Pos By Trader'!$A19,'Import Peak'!$A$3:BD$37,BD$1,FALSE()))</f>
        <v>0</v>
      </c>
      <c r="BE21" s="107" t="n">
        <f aca="false">IF(ISNA(VLOOKUP('W. VaR &amp; Peak Pos By Trader'!$A19,'Import Peak'!$A$3:BE$37,BE$1,FALSE())),0,VLOOKUP('W. VaR &amp; Peak Pos By Trader'!$A19,'Import Peak'!$A$3:BE$37,BE$1,FALSE()))</f>
        <v>0</v>
      </c>
      <c r="BF21" s="107" t="n">
        <f aca="false">IF(ISNA(VLOOKUP('W. VaR &amp; Peak Pos By Trader'!$A19,'Import Peak'!$A$3:BF$37,BF$1,FALSE())),0,VLOOKUP('W. VaR &amp; Peak Pos By Trader'!$A19,'Import Peak'!$A$3:BF$37,BF$1,FALSE()))</f>
        <v>0</v>
      </c>
      <c r="BG21" s="107" t="n">
        <f aca="false">IF(ISNA(VLOOKUP('W. VaR &amp; Peak Pos By Trader'!$A19,'Import Peak'!$A$3:BG$37,BG$1,FALSE())),0,VLOOKUP('W. VaR &amp; Peak Pos By Trader'!$A19,'Import Peak'!$A$3:BG$37,BG$1,FALSE()))</f>
        <v>0</v>
      </c>
      <c r="BH21" s="107" t="n">
        <f aca="false">IF(ISNA(VLOOKUP('W. VaR &amp; Peak Pos By Trader'!$A19,'Import Peak'!$A$3:BH$37,BH$1,FALSE())),0,VLOOKUP('W. VaR &amp; Peak Pos By Trader'!$A19,'Import Peak'!$A$3:BH$37,BH$1,FALSE()))</f>
        <v>0</v>
      </c>
      <c r="BI21" s="107" t="n">
        <f aca="false">IF(ISNA(VLOOKUP('W. VaR &amp; Peak Pos By Trader'!$A19,'Import Peak'!$A$3:BI$37,BI$1,FALSE())),0,VLOOKUP('W. VaR &amp; Peak Pos By Trader'!$A19,'Import Peak'!$A$3:BI$37,BI$1,FALSE()))</f>
        <v>0</v>
      </c>
      <c r="BJ21" s="107" t="n">
        <f aca="false">IF(ISNA(VLOOKUP('W. VaR &amp; Peak Pos By Trader'!$A19,'Import Peak'!$A$3:BJ$37,BJ$1,FALSE())),0,VLOOKUP('W. VaR &amp; Peak Pos By Trader'!$A19,'Import Peak'!$A$3:BJ$37,BJ$1,FALSE()))</f>
        <v>0</v>
      </c>
      <c r="BK21" s="107" t="n">
        <f aca="false">IF(ISNA(VLOOKUP('W. VaR &amp; Peak Pos By Trader'!$A19,'Import Peak'!$A$3:BK$37,BK$1,FALSE())),0,VLOOKUP('W. VaR &amp; Peak Pos By Trader'!$A19,'Import Peak'!$A$3:BK$37,BK$1,FALSE()))</f>
        <v>0</v>
      </c>
      <c r="BL21" s="107" t="n">
        <f aca="false">IF(ISNA(VLOOKUP('W. VaR &amp; Peak Pos By Trader'!$A19,'Import Peak'!$A$3:BL$37,BL$1,FALSE())),0,VLOOKUP('W. VaR &amp; Peak Pos By Trader'!$A19,'Import Peak'!$A$3:BL$37,BL$1,FALSE()))</f>
        <v>0</v>
      </c>
      <c r="BM21" s="107" t="n">
        <f aca="false">IF(ISNA(VLOOKUP('W. VaR &amp; Peak Pos By Trader'!$A19,'Import Peak'!$A$3:BM$37,BM$1,FALSE())),0,VLOOKUP('W. VaR &amp; Peak Pos By Trader'!$A19,'Import Peak'!$A$3:BM$37,BM$1,FALSE()))</f>
        <v>0</v>
      </c>
      <c r="BN21" s="107" t="n">
        <f aca="false">IF(ISNA(VLOOKUP('W. VaR &amp; Peak Pos By Trader'!$A19,'Import Peak'!$A$3:BN$37,BN$1,FALSE())),0,VLOOKUP('W. VaR &amp; Peak Pos By Trader'!$A19,'Import Peak'!$A$3:BN$37,BN$1,FALSE()))</f>
        <v>0</v>
      </c>
      <c r="BO21" s="107" t="n">
        <f aca="false">IF(ISNA(VLOOKUP('W. VaR &amp; Peak Pos By Trader'!$A19,'Import Peak'!$A$3:BO$37,BO$1,FALSE())),0,VLOOKUP('W. VaR &amp; Peak Pos By Trader'!$A19,'Import Peak'!$A$3:BO$37,BO$1,FALSE()))</f>
        <v>0</v>
      </c>
      <c r="BP21" s="107" t="n">
        <f aca="false">IF(ISNA(VLOOKUP('W. VaR &amp; Peak Pos By Trader'!$A19,'Import Peak'!$A$3:BP$37,BP$1,FALSE())),0,VLOOKUP('W. VaR &amp; Peak Pos By Trader'!$A19,'Import Peak'!$A$3:BP$37,BP$1,FALSE()))</f>
        <v>0</v>
      </c>
      <c r="BQ21" s="107" t="n">
        <f aca="false">IF(ISNA(VLOOKUP('W. VaR &amp; Peak Pos By Trader'!$A19,'Import Peak'!$A$3:BQ$37,BQ$1,FALSE())),0,VLOOKUP('W. VaR &amp; Peak Pos By Trader'!$A19,'Import Peak'!$A$3:BQ$37,BQ$1,FALSE()))</f>
        <v>0</v>
      </c>
      <c r="BR21" s="107" t="n">
        <f aca="false">IF(ISNA(VLOOKUP('W. VaR &amp; Peak Pos By Trader'!$A19,'Import Peak'!$A$3:BR$37,BR$1,FALSE())),0,VLOOKUP('W. VaR &amp; Peak Pos By Trader'!$A19,'Import Peak'!$A$3:BR$37,BR$1,FALSE()))</f>
        <v>0</v>
      </c>
      <c r="BS21" s="107" t="n">
        <f aca="false">IF(ISNA(VLOOKUP('W. VaR &amp; Peak Pos By Trader'!$A19,'Import Peak'!$A$3:BS$37,BS$1,FALSE())),0,VLOOKUP('W. VaR &amp; Peak Pos By Trader'!$A19,'Import Peak'!$A$3:BS$37,BS$1,FALSE()))</f>
        <v>0</v>
      </c>
      <c r="BT21" s="107" t="n">
        <f aca="false">IF(ISNA(VLOOKUP('W. VaR &amp; Peak Pos By Trader'!$A19,'Import Peak'!$A$3:BT$37,BT$1,FALSE())),0,VLOOKUP('W. VaR &amp; Peak Pos By Trader'!$A19,'Import Peak'!$A$3:BT$37,BT$1,FALSE()))</f>
        <v>0</v>
      </c>
      <c r="BU21" s="107" t="n">
        <f aca="false">IF(ISNA(VLOOKUP('W. VaR &amp; Peak Pos By Trader'!$A19,'Import Peak'!$A$3:BU$37,BU$1,FALSE())),0,VLOOKUP('W. VaR &amp; Peak Pos By Trader'!$A19,'Import Peak'!$A$3:BU$37,BU$1,FALSE()))</f>
        <v>0</v>
      </c>
      <c r="BV21" s="107" t="n">
        <f aca="false">IF(ISNA(VLOOKUP('W. VaR &amp; Peak Pos By Trader'!$A19,'Import Peak'!$A$3:BV$37,BV$1,FALSE())),0,VLOOKUP('W. VaR &amp; Peak Pos By Trader'!$A19,'Import Peak'!$A$3:BV$37,BV$1,FALSE()))</f>
        <v>0</v>
      </c>
      <c r="BW21" s="107" t="n">
        <f aca="false">IF(ISNA(VLOOKUP('W. VaR &amp; Peak Pos By Trader'!$A19,'Import Peak'!$A$3:BW$37,BW$1,FALSE())),0,VLOOKUP('W. VaR &amp; Peak Pos By Trader'!$A19,'Import Peak'!$A$3:BW$37,BW$1,FALSE()))</f>
        <v>0</v>
      </c>
      <c r="BX21" s="107" t="n">
        <f aca="false">IF(ISNA(VLOOKUP('W. VaR &amp; Peak Pos By Trader'!$A19,'Import Peak'!$A$3:BX$37,BX$1,FALSE())),0,VLOOKUP('W. VaR &amp; Peak Pos By Trader'!$A19,'Import Peak'!$A$3:BX$37,BX$1,FALSE()))</f>
        <v>0</v>
      </c>
      <c r="BY21" s="107" t="n">
        <f aca="false">IF(ISNA(VLOOKUP('W. VaR &amp; Peak Pos By Trader'!$A19,'Import Peak'!$A$3:BY$37,BY$1,FALSE())),0,VLOOKUP('W. VaR &amp; Peak Pos By Trader'!$A19,'Import Peak'!$A$3:BY$37,BY$1,FALSE()))</f>
        <v>0</v>
      </c>
      <c r="BZ21" s="107" t="n">
        <f aca="false">IF(ISNA(VLOOKUP('W. VaR &amp; Peak Pos By Trader'!$A19,'Import Peak'!$A$3:BZ$37,BZ$1,FALSE())),0,VLOOKUP('W. VaR &amp; Peak Pos By Trader'!$A19,'Import Peak'!$A$3:BZ$37,BZ$1,FALSE()))</f>
        <v>0</v>
      </c>
      <c r="CA21" s="107" t="n">
        <f aca="false">IF(ISNA(VLOOKUP('W. VaR &amp; Peak Pos By Trader'!$A19,'Import Peak'!$A$3:CA$37,CA$1,FALSE())),0,VLOOKUP('W. VaR &amp; Peak Pos By Trader'!$A19,'Import Peak'!$A$3:CA$37,CA$1,FALSE()))</f>
        <v>0</v>
      </c>
      <c r="CB21" s="107" t="n">
        <f aca="false">IF(ISNA(VLOOKUP('W. VaR &amp; Peak Pos By Trader'!$A19,'Import Peak'!$A$3:CB$37,CB$1,FALSE())),0,VLOOKUP('W. VaR &amp; Peak Pos By Trader'!$A19,'Import Peak'!$A$3:CB$37,CB$1,FALSE()))</f>
        <v>0</v>
      </c>
      <c r="CC21" s="107" t="n">
        <f aca="false">IF(ISNA(VLOOKUP('W. VaR &amp; Peak Pos By Trader'!$A19,'Import Peak'!$A$3:CC$37,CC$1,FALSE())),0,VLOOKUP('W. VaR &amp; Peak Pos By Trader'!$A19,'Import Peak'!$A$3:CC$37,CC$1,FALSE()))</f>
        <v>0</v>
      </c>
      <c r="CD21" s="107" t="n">
        <f aca="false">IF(ISNA(VLOOKUP('W. VaR &amp; Peak Pos By Trader'!$A19,'Import Peak'!$A$3:CD$37,CD$1,FALSE())),0,VLOOKUP('W. VaR &amp; Peak Pos By Trader'!$A19,'Import Peak'!$A$3:CD$37,CD$1,FALSE()))</f>
        <v>0</v>
      </c>
      <c r="CE21" s="107" t="n">
        <f aca="false">IF(ISNA(VLOOKUP('W. VaR &amp; Peak Pos By Trader'!$A19,'Import Peak'!$A$3:CE$37,CE$1,FALSE())),0,VLOOKUP('W. VaR &amp; Peak Pos By Trader'!$A19,'Import Peak'!$A$3:CE$37,CE$1,FALSE()))</f>
        <v>0</v>
      </c>
      <c r="CF21" s="107" t="n">
        <f aca="false">IF(ISNA(VLOOKUP('W. VaR &amp; Peak Pos By Trader'!$A19,'Import Peak'!$A$3:CF$37,CF$1,FALSE())),0,VLOOKUP('W. VaR &amp; Peak Pos By Trader'!$A19,'Import Peak'!$A$3:CF$37,CF$1,FALSE()))</f>
        <v>0</v>
      </c>
      <c r="CG21" s="107" t="n">
        <f aca="false">IF(ISNA(VLOOKUP('W. VaR &amp; Peak Pos By Trader'!$A19,'Import Peak'!$A$3:CG$37,CG$1,FALSE())),0,VLOOKUP('W. VaR &amp; Peak Pos By Trader'!$A19,'Import Peak'!$A$3:CG$37,CG$1,FALSE()))</f>
        <v>0</v>
      </c>
      <c r="CH21" s="107" t="n">
        <f aca="false">IF(ISNA(VLOOKUP('W. VaR &amp; Peak Pos By Trader'!$A19,'Import Peak'!$A$3:CH$37,CH$1,FALSE())),0,VLOOKUP('W. VaR &amp; Peak Pos By Trader'!$A19,'Import Peak'!$A$3:CH$37,CH$1,FALSE()))</f>
        <v>0</v>
      </c>
      <c r="CI21" s="107" t="n">
        <f aca="false">IF(ISNA(VLOOKUP('W. VaR &amp; Peak Pos By Trader'!$A19,'Import Peak'!$A$3:CI$37,CI$1,FALSE())),0,VLOOKUP('W. VaR &amp; Peak Pos By Trader'!$A19,'Import Peak'!$A$3:CI$37,CI$1,FALSE()))</f>
        <v>0</v>
      </c>
      <c r="CJ21" s="107" t="n">
        <f aca="false">IF(ISNA(VLOOKUP('W. VaR &amp; Peak Pos By Trader'!$A19,'Import Peak'!$A$3:CJ$37,CJ$1,FALSE())),0,VLOOKUP('W. VaR &amp; Peak Pos By Trader'!$A19,'Import Peak'!$A$3:CJ$37,CJ$1,FALSE()))</f>
        <v>0</v>
      </c>
      <c r="CK21" s="107" t="n">
        <f aca="false">IF(ISNA(VLOOKUP('W. VaR &amp; Peak Pos By Trader'!$A19,'Import Peak'!$A$3:CK$37,CK$1,FALSE())),0,VLOOKUP('W. VaR &amp; Peak Pos By Trader'!$A19,'Import Peak'!$A$3:CK$37,CK$1,FALSE()))</f>
        <v>0</v>
      </c>
      <c r="CL21" s="107" t="n">
        <f aca="false">IF(ISNA(VLOOKUP('W. VaR &amp; Peak Pos By Trader'!$A19,'Import Peak'!$A$3:CL$37,CL$1,FALSE())),0,VLOOKUP('W. VaR &amp; Peak Pos By Trader'!$A19,'Import Peak'!$A$3:CL$37,CL$1,FALSE()))</f>
        <v>0</v>
      </c>
      <c r="CM21" s="107" t="n">
        <f aca="false">IF(ISNA(VLOOKUP('W. VaR &amp; Peak Pos By Trader'!$A19,'Import Peak'!$A$3:CM$37,CM$1,FALSE())),0,VLOOKUP('W. VaR &amp; Peak Pos By Trader'!$A19,'Import Peak'!$A$3:CM$37,CM$1,FALSE()))</f>
        <v>0</v>
      </c>
      <c r="CN21" s="107" t="n">
        <f aca="false">IF(ISNA(VLOOKUP('W. VaR &amp; Peak Pos By Trader'!$A19,'Import Peak'!$A$3:CN$37,CN$1,FALSE())),0,VLOOKUP('W. VaR &amp; Peak Pos By Trader'!$A19,'Import Peak'!$A$3:CN$37,CN$1,FALSE()))</f>
        <v>0</v>
      </c>
      <c r="CO21" s="107" t="n">
        <f aca="false">IF(ISNA(VLOOKUP('W. VaR &amp; Peak Pos By Trader'!$A19,'Import Peak'!$A$3:CO$37,CO$1,FALSE())),0,VLOOKUP('W. VaR &amp; Peak Pos By Trader'!$A19,'Import Peak'!$A$3:CO$37,CO$1,FALSE()))</f>
        <v>0</v>
      </c>
      <c r="CP21" s="107" t="n">
        <f aca="false">IF(ISNA(VLOOKUP('W. VaR &amp; Peak Pos By Trader'!$A19,'Import Peak'!$A$3:CP$37,CP$1,FALSE())),0,VLOOKUP('W. VaR &amp; Peak Pos By Trader'!$A19,'Import Peak'!$A$3:CP$37,CP$1,FALSE()))</f>
        <v>0</v>
      </c>
      <c r="CQ21" s="107" t="n">
        <f aca="false">IF(ISNA(VLOOKUP('W. VaR &amp; Peak Pos By Trader'!$A19,'Import Peak'!$A$3:CQ$37,CQ$1,FALSE())),0,VLOOKUP('W. VaR &amp; Peak Pos By Trader'!$A19,'Import Peak'!$A$3:CQ$37,CQ$1,FALSE()))</f>
        <v>0</v>
      </c>
      <c r="CR21" s="107" t="n">
        <f aca="false">IF(ISNA(VLOOKUP('W. VaR &amp; Peak Pos By Trader'!$A19,'Import Peak'!$A$3:CR$37,CR$1,FALSE())),0,VLOOKUP('W. VaR &amp; Peak Pos By Trader'!$A19,'Import Peak'!$A$3:CR$37,CR$1,FALSE()))</f>
        <v>0</v>
      </c>
      <c r="CS21" s="107" t="n">
        <f aca="false">IF(ISNA(VLOOKUP('W. VaR &amp; Peak Pos By Trader'!$A19,'Import Peak'!$A$3:CS$37,CS$1,FALSE())),0,VLOOKUP('W. VaR &amp; Peak Pos By Trader'!$A19,'Import Peak'!$A$3:CS$37,CS$1,FALSE()))</f>
        <v>0</v>
      </c>
      <c r="CT21" s="107" t="n">
        <f aca="false">IF(ISNA(VLOOKUP('W. VaR &amp; Peak Pos By Trader'!$A19,'Import Peak'!$A$3:CT$37,CT$1,FALSE())),0,VLOOKUP('W. VaR &amp; Peak Pos By Trader'!$A19,'Import Peak'!$A$3:CT$37,CT$1,FALSE()))</f>
        <v>0</v>
      </c>
      <c r="CU21" s="107" t="n">
        <f aca="false">IF(ISNA(VLOOKUP('W. VaR &amp; Peak Pos By Trader'!$A19,'Import Peak'!$A$3:CU$37,CU$1,FALSE())),0,VLOOKUP('W. VaR &amp; Peak Pos By Trader'!$A19,'Import Peak'!$A$3:CU$37,CU$1,FALSE()))</f>
        <v>0</v>
      </c>
      <c r="CV21" s="107" t="n">
        <f aca="false">IF(ISNA(VLOOKUP('W. VaR &amp; Peak Pos By Trader'!$A19,'Import Peak'!$A$3:CV$37,CV$1,FALSE())),0,VLOOKUP('W. VaR &amp; Peak Pos By Trader'!$A19,'Import Peak'!$A$3:CV$37,CV$1,FALSE()))</f>
        <v>0</v>
      </c>
      <c r="CW21" s="107" t="n">
        <f aca="false">IF(ISNA(VLOOKUP('W. VaR &amp; Peak Pos By Trader'!$A19,'Import Peak'!$A$3:CW$37,CW$1,FALSE())),0,VLOOKUP('W. VaR &amp; Peak Pos By Trader'!$A19,'Import Peak'!$A$3:CW$37,CW$1,FALSE()))</f>
        <v>0</v>
      </c>
      <c r="CX21" s="107" t="n">
        <f aca="false">IF(ISNA(VLOOKUP('W. VaR &amp; Peak Pos By Trader'!$A19,'Import Peak'!$A$3:CX$37,CX$1,FALSE())),0,VLOOKUP('W. VaR &amp; Peak Pos By Trader'!$A19,'Import Peak'!$A$3:CX$37,CX$1,FALSE()))</f>
        <v>0</v>
      </c>
      <c r="CY21" s="107" t="n">
        <f aca="false">IF(ISNA(VLOOKUP('W. VaR &amp; Peak Pos By Trader'!$A19,'Import Peak'!$A$3:CY$37,CY$1,FALSE())),0,VLOOKUP('W. VaR &amp; Peak Pos By Trader'!$A19,'Import Peak'!$A$3:CY$37,CY$1,FALSE()))</f>
        <v>0</v>
      </c>
      <c r="CZ21" s="107" t="n">
        <f aca="false">IF(ISNA(VLOOKUP('W. VaR &amp; Peak Pos By Trader'!$A19,'Import Peak'!$A$3:CZ$37,CZ$1,FALSE())),0,VLOOKUP('W. VaR &amp; Peak Pos By Trader'!$A19,'Import Peak'!$A$3:CZ$37,CZ$1,FALSE()))</f>
        <v>0</v>
      </c>
      <c r="DA21" s="107" t="n">
        <f aca="false">IF(ISNA(VLOOKUP('W. VaR &amp; Peak Pos By Trader'!$A19,'Import Peak'!$A$3:DA$37,DA$1,FALSE())),0,VLOOKUP('W. VaR &amp; Peak Pos By Trader'!$A19,'Import Peak'!$A$3:DA$37,DA$1,FALSE()))</f>
        <v>0</v>
      </c>
      <c r="DB21" s="107" t="n">
        <f aca="false">IF(ISNA(VLOOKUP('W. VaR &amp; Peak Pos By Trader'!$A19,'Import Peak'!$A$3:DB$37,DB$1,FALSE())),0,VLOOKUP('W. VaR &amp; Peak Pos By Trader'!$A19,'Import Peak'!$A$3:DB$37,DB$1,FALSE()))</f>
        <v>0</v>
      </c>
      <c r="DC21" s="107" t="n">
        <f aca="false">IF(ISNA(VLOOKUP('W. VaR &amp; Peak Pos By Trader'!$A19,'Import Peak'!$A$3:DC$37,DC$1,FALSE())),0,VLOOKUP('W. VaR &amp; Peak Pos By Trader'!$A19,'Import Peak'!$A$3:DC$37,DC$1,FALSE()))</f>
        <v>0</v>
      </c>
      <c r="DD21" s="107" t="n">
        <f aca="false">IF(ISNA(VLOOKUP('W. VaR &amp; Peak Pos By Trader'!$A19,'Import Peak'!$A$3:DD$37,DD$1,FALSE())),0,VLOOKUP('W. VaR &amp; Peak Pos By Trader'!$A19,'Import Peak'!$A$3:DD$37,DD$1,FALSE()))</f>
        <v>0</v>
      </c>
      <c r="DE21" s="107" t="n">
        <f aca="false">IF(ISNA(VLOOKUP('W. VaR &amp; Peak Pos By Trader'!$A19,'Import Peak'!$A$3:DE$37,DE$1,FALSE())),0,VLOOKUP('W. VaR &amp; Peak Pos By Trader'!$A19,'Import Peak'!$A$3:DE$37,DE$1,FALSE()))</f>
        <v>0</v>
      </c>
      <c r="DF21" s="107" t="n">
        <f aca="false">IF(ISNA(VLOOKUP('W. VaR &amp; Peak Pos By Trader'!$A19,'Import Peak'!$A$3:DF$37,DF$1,FALSE())),0,VLOOKUP('W. VaR &amp; Peak Pos By Trader'!$A19,'Import Peak'!$A$3:DF$37,DF$1,FALSE()))</f>
        <v>0</v>
      </c>
      <c r="DG21" s="107" t="n">
        <f aca="false">IF(ISNA(VLOOKUP('W. VaR &amp; Peak Pos By Trader'!$A19,'Import Peak'!$A$3:DG$37,DG$1,FALSE())),0,VLOOKUP('W. VaR &amp; Peak Pos By Trader'!$A19,'Import Peak'!$A$3:DG$37,DG$1,FALSE()))</f>
        <v>0</v>
      </c>
      <c r="DH21" s="107" t="n">
        <f aca="false">IF(ISNA(VLOOKUP('W. VaR &amp; Peak Pos By Trader'!$A19,'Import Peak'!$A$3:DH$37,DH$1,FALSE())),0,VLOOKUP('W. VaR &amp; Peak Pos By Trader'!$A19,'Import Peak'!$A$3:DH$37,DH$1,FALSE()))</f>
        <v>0</v>
      </c>
      <c r="DI21" s="107" t="n">
        <f aca="false">IF(ISNA(VLOOKUP('W. VaR &amp; Peak Pos By Trader'!$A19,'Import Peak'!$A$3:DI$37,DI$1,FALSE())),0,VLOOKUP('W. VaR &amp; Peak Pos By Trader'!$A19,'Import Peak'!$A$3:DI$37,DI$1,FALSE()))</f>
        <v>0</v>
      </c>
      <c r="DJ21" s="107" t="n">
        <f aca="false">IF(ISNA(VLOOKUP('W. VaR &amp; Peak Pos By Trader'!$A19,'Import Peak'!$A$3:DJ$37,DJ$1,FALSE())),0,VLOOKUP('W. VaR &amp; Peak Pos By Trader'!$A19,'Import Peak'!$A$3:DJ$37,DJ$1,FALSE()))</f>
        <v>0</v>
      </c>
      <c r="DK21" s="107" t="n">
        <f aca="false">IF(ISNA(VLOOKUP('W. VaR &amp; Peak Pos By Trader'!$A19,'Import Peak'!$A$3:DK$37,DK$1,FALSE())),0,VLOOKUP('W. VaR &amp; Peak Pos By Trader'!$A19,'Import Peak'!$A$3:DK$37,DK$1,FALSE()))</f>
        <v>0</v>
      </c>
      <c r="DL21" s="107" t="n">
        <f aca="false">IF(ISNA(VLOOKUP('W. VaR &amp; Peak Pos By Trader'!$A19,'Import Peak'!$A$3:DL$37,DL$1,FALSE())),0,VLOOKUP('W. VaR &amp; Peak Pos By Trader'!$A19,'Import Peak'!$A$3:DL$37,DL$1,FALSE()))</f>
        <v>0</v>
      </c>
      <c r="DM21" s="107" t="n">
        <f aca="false">IF(ISNA(VLOOKUP('W. VaR &amp; Peak Pos By Trader'!$A19,'Import Peak'!$A$3:DM$37,DM$1,FALSE())),0,VLOOKUP('W. VaR &amp; Peak Pos By Trader'!$A19,'Import Peak'!$A$3:DM$37,DM$1,FALSE()))</f>
        <v>0</v>
      </c>
      <c r="DN21" s="107" t="n">
        <f aca="false">IF(ISNA(VLOOKUP('W. VaR &amp; Peak Pos By Trader'!$A19,'Import Peak'!$A$3:DN$37,DN$1,FALSE())),0,VLOOKUP('W. VaR &amp; Peak Pos By Trader'!$A19,'Import Peak'!$A$3:DN$37,DN$1,FALSE()))</f>
        <v>0</v>
      </c>
      <c r="DO21" s="107" t="n">
        <f aca="false">IF(ISNA(VLOOKUP('W. VaR &amp; Peak Pos By Trader'!$A19,'Import Peak'!$A$3:DO$37,DO$1,FALSE())),0,VLOOKUP('W. VaR &amp; Peak Pos By Trader'!$A19,'Import Peak'!$A$3:DO$37,DO$1,FALSE()))</f>
        <v>0</v>
      </c>
      <c r="DP21" s="107" t="n">
        <f aca="false">IF(ISNA(VLOOKUP('W. VaR &amp; Peak Pos By Trader'!$A19,'Import Peak'!$A$3:DP$37,DP$1,FALSE())),0,VLOOKUP('W. VaR &amp; Peak Pos By Trader'!$A19,'Import Peak'!$A$3:DP$37,DP$1,FALSE()))</f>
        <v>0</v>
      </c>
      <c r="DQ21" s="107" t="n">
        <f aca="false">IF(ISNA(VLOOKUP('W. VaR &amp; Peak Pos By Trader'!$A19,'Import Peak'!$A$3:DQ$37,DQ$1,FALSE())),0,VLOOKUP('W. VaR &amp; Peak Pos By Trader'!$A19,'Import Peak'!$A$3:DQ$37,DQ$1,FALSE()))</f>
        <v>0</v>
      </c>
      <c r="DR21" s="107" t="n">
        <f aca="false">IF(ISNA(VLOOKUP('W. VaR &amp; Peak Pos By Trader'!$A19,'Import Peak'!$A$3:DR$37,DR$1,FALSE())),0,VLOOKUP('W. VaR &amp; Peak Pos By Trader'!$A19,'Import Peak'!$A$3:DR$37,DR$1,FALSE()))</f>
        <v>0</v>
      </c>
      <c r="DS21" s="107" t="n">
        <f aca="false">IF(ISNA(VLOOKUP('W. VaR &amp; Peak Pos By Trader'!$A19,'Import Peak'!$A$3:DS$37,DS$1,FALSE())),0,VLOOKUP('W. VaR &amp; Peak Pos By Trader'!$A19,'Import Peak'!$A$3:DS$37,DS$1,FALSE()))</f>
        <v>0</v>
      </c>
      <c r="DT21" s="107" t="n">
        <f aca="false">IF(ISNA(VLOOKUP('W. VaR &amp; Peak Pos By Trader'!$A19,'Import Peak'!$A$3:DT$37,DT$1,FALSE())),0,VLOOKUP('W. VaR &amp; Peak Pos By Trader'!$A19,'Import Peak'!$A$3:DT$37,DT$1,FALSE()))</f>
        <v>0</v>
      </c>
      <c r="DU21" s="107" t="n">
        <f aca="false">IF(ISNA(VLOOKUP('W. VaR &amp; Peak Pos By Trader'!$A19,'Import Peak'!$A$3:DU$37,DU$1,FALSE())),0,VLOOKUP('W. VaR &amp; Peak Pos By Trader'!$A19,'Import Peak'!$A$3:DU$37,DU$1,FALSE()))</f>
        <v>0</v>
      </c>
      <c r="DV21" s="107" t="n">
        <f aca="false">IF(ISNA(VLOOKUP('W. VaR &amp; Peak Pos By Trader'!$A19,'Import Peak'!$A$3:DV$37,DV$1,FALSE())),0,VLOOKUP('W. VaR &amp; Peak Pos By Trader'!$A19,'Import Peak'!$A$3:DV$37,DV$1,FALSE()))</f>
        <v>0</v>
      </c>
      <c r="DW21" s="107" t="n">
        <f aca="false">IF(ISNA(VLOOKUP('W. VaR &amp; Peak Pos By Trader'!$A19,'Import Peak'!$A$3:DW$37,DW$1,FALSE())),0,VLOOKUP('W. VaR &amp; Peak Pos By Trader'!$A19,'Import Peak'!$A$3:DW$37,DW$1,FALSE()))</f>
        <v>0</v>
      </c>
      <c r="DX21" s="107" t="n">
        <f aca="false">IF(ISNA(VLOOKUP('W. VaR &amp; Peak Pos By Trader'!$A19,'Import Peak'!$A$3:DX$37,DX$1,FALSE())),0,VLOOKUP('W. VaR &amp; Peak Pos By Trader'!$A19,'Import Peak'!$A$3:DX$37,DX$1,FALSE()))</f>
        <v>0</v>
      </c>
      <c r="DY21" s="107" t="n">
        <f aca="false">IF(ISNA(VLOOKUP('W. VaR &amp; Peak Pos By Trader'!$A19,'Import Peak'!$A$3:DY$37,DY$1,FALSE())),0,VLOOKUP('W. VaR &amp; Peak Pos By Trader'!$A19,'Import Peak'!$A$3:DY$37,DY$1,FALSE()))</f>
        <v>0</v>
      </c>
      <c r="DZ21" s="107" t="n">
        <f aca="false">IF(ISNA(VLOOKUP('W. VaR &amp; Peak Pos By Trader'!$A19,'Import Peak'!$A$3:DZ$37,DZ$1,FALSE())),0,VLOOKUP('W. VaR &amp; Peak Pos By Trader'!$A19,'Import Peak'!$A$3:DZ$37,DZ$1,FALSE()))</f>
        <v>0</v>
      </c>
      <c r="EA21" s="107" t="n">
        <f aca="false">IF(ISNA(VLOOKUP('W. VaR &amp; Peak Pos By Trader'!$A19,'Import Peak'!$A$3:EA$37,EA$1,FALSE())),0,VLOOKUP('W. VaR &amp; Peak Pos By Trader'!$A19,'Import Peak'!$A$3:EA$37,EA$1,FALSE()))</f>
        <v>0</v>
      </c>
      <c r="EB21" s="107" t="n">
        <f aca="false">IF(ISNA(VLOOKUP('W. VaR &amp; Peak Pos By Trader'!$A19,'Import Peak'!$A$3:EB$37,EB$1,FALSE())),0,VLOOKUP('W. VaR &amp; Peak Pos By Trader'!$A19,'Import Peak'!$A$3:EB$37,EB$1,FALSE()))</f>
        <v>0</v>
      </c>
      <c r="EC21" s="107" t="n">
        <f aca="false">IF(ISNA(VLOOKUP('W. VaR &amp; Peak Pos By Trader'!$A19,'Import Peak'!$A$3:EC$37,EC$1,FALSE())),0,VLOOKUP('W. VaR &amp; Peak Pos By Trader'!$A19,'Import Peak'!$A$3:EC$37,EC$1,FALSE()))</f>
        <v>0</v>
      </c>
      <c r="ED21" s="107" t="n">
        <f aca="false">IF(ISNA(VLOOKUP('W. VaR &amp; Peak Pos By Trader'!$A19,'Import Peak'!$A$3:ED$37,ED$1,FALSE())),0,VLOOKUP('W. VaR &amp; Peak Pos By Trader'!$A19,'Import Peak'!$A$3:ED$37,ED$1,FALSE()))</f>
        <v>0</v>
      </c>
      <c r="EE21" s="107" t="n">
        <f aca="false">IF(ISNA(VLOOKUP('W. VaR &amp; Peak Pos By Trader'!$A19,'Import Peak'!$A$3:EE$37,EE$1,FALSE())),0,VLOOKUP('W. VaR &amp; Peak Pos By Trader'!$A19,'Import Peak'!$A$3:EE$37,EE$1,FALSE()))</f>
        <v>0</v>
      </c>
      <c r="EF21" s="107" t="n">
        <f aca="false">IF(ISNA(VLOOKUP('W. VaR &amp; Peak Pos By Trader'!$A19,'Import Peak'!$A$3:EF$37,EF$1,FALSE())),0,VLOOKUP('W. VaR &amp; Peak Pos By Trader'!$A19,'Import Peak'!$A$3:EF$37,EF$1,FALSE()))</f>
        <v>0</v>
      </c>
      <c r="EG21" s="107" t="n">
        <f aca="false">IF(ISNA(VLOOKUP('W. VaR &amp; Peak Pos By Trader'!$A19,'Import Peak'!$A$3:EG$37,EG$1,FALSE())),0,VLOOKUP('W. VaR &amp; Peak Pos By Trader'!$A19,'Import Peak'!$A$3:EG$37,EG$1,FALSE()))</f>
        <v>0</v>
      </c>
      <c r="EH21" s="107" t="n">
        <f aca="false">IF(ISNA(VLOOKUP('W. VaR &amp; Peak Pos By Trader'!$A19,'Import Peak'!$A$3:EH$37,EH$1,FALSE())),0,VLOOKUP('W. VaR &amp; Peak Pos By Trader'!$A19,'Import Peak'!$A$3:EH$37,EH$1,FALSE()))</f>
        <v>0</v>
      </c>
      <c r="EI21" s="107" t="n">
        <f aca="false">IF(ISNA(VLOOKUP('W. VaR &amp; Peak Pos By Trader'!$A19,'Import Peak'!$A$3:EI$37,EI$1,FALSE())),0,VLOOKUP('W. VaR &amp; Peak Pos By Trader'!$A19,'Import Peak'!$A$3:EI$37,EI$1,FALSE()))</f>
        <v>0</v>
      </c>
      <c r="EJ21" s="107" t="n">
        <f aca="false">IF(ISNA(VLOOKUP('W. VaR &amp; Peak Pos By Trader'!$A19,'Import Peak'!$A$3:EJ$37,EJ$1,FALSE())),0,VLOOKUP('W. VaR &amp; Peak Pos By Trader'!$A19,'Import Peak'!$A$3:EJ$37,EJ$1,FALSE()))</f>
        <v>0</v>
      </c>
      <c r="EK21" s="107" t="n">
        <f aca="false">IF(ISNA(VLOOKUP('W. VaR &amp; Peak Pos By Trader'!$A19,'Import Peak'!$A$3:EK$37,EK$1,FALSE())),0,VLOOKUP('W. VaR &amp; Peak Pos By Trader'!$A19,'Import Peak'!$A$3:EK$37,EK$1,FALSE()))</f>
        <v>0</v>
      </c>
      <c r="EL21" s="107" t="n">
        <f aca="false">IF(ISNA(VLOOKUP('W. VaR &amp; Peak Pos By Trader'!$A19,'Import Peak'!$A$3:EL$37,EL$1,FALSE())),0,VLOOKUP('W. VaR &amp; Peak Pos By Trader'!$A19,'Import Peak'!$A$3:EL$37,EL$1,FALSE()))</f>
        <v>0</v>
      </c>
      <c r="EM21" s="107" t="n">
        <f aca="false">IF(ISNA(VLOOKUP('W. VaR &amp; Peak Pos By Trader'!$A19,'Import Peak'!$A$3:EM$37,EM$1,FALSE())),0,VLOOKUP('W. VaR &amp; Peak Pos By Trader'!$A19,'Import Peak'!$A$3:EM$37,EM$1,FALSE()))</f>
        <v>0</v>
      </c>
      <c r="EN21" s="107" t="n">
        <f aca="false">IF(ISNA(VLOOKUP('W. VaR &amp; Peak Pos By Trader'!$A19,'Import Peak'!$A$3:EN$37,EN$1,FALSE())),0,VLOOKUP('W. VaR &amp; Peak Pos By Trader'!$A19,'Import Peak'!$A$3:EN$37,EN$1,FALSE()))</f>
        <v>0</v>
      </c>
      <c r="EO21" s="107" t="n">
        <f aca="false">IF(ISNA(VLOOKUP('W. VaR &amp; Peak Pos By Trader'!$A19,'Import Peak'!$A$3:EO$37,EO$1,FALSE())),0,VLOOKUP('W. VaR &amp; Peak Pos By Trader'!$A19,'Import Peak'!$A$3:EO$37,EO$1,FALSE()))</f>
        <v>0</v>
      </c>
      <c r="EP21" s="107" t="n">
        <f aca="false">IF(ISNA(VLOOKUP('W. VaR &amp; Peak Pos By Trader'!$A19,'Import Peak'!$A$3:EP$37,EP$1,FALSE())),0,VLOOKUP('W. VaR &amp; Peak Pos By Trader'!$A19,'Import Peak'!$A$3:EP$37,EP$1,FALSE()))</f>
        <v>0</v>
      </c>
      <c r="EQ21" s="107" t="n">
        <f aca="false">IF(ISNA(VLOOKUP('W. VaR &amp; Peak Pos By Trader'!$A19,'Import Peak'!$A$3:EQ$37,EQ$1,FALSE())),0,VLOOKUP('W. VaR &amp; Peak Pos By Trader'!$A19,'Import Peak'!$A$3:EQ$37,EQ$1,FALSE()))</f>
        <v>0</v>
      </c>
      <c r="ER21" s="107" t="n">
        <f aca="false">IF(ISNA(VLOOKUP('W. VaR &amp; Peak Pos By Trader'!$A19,'Import Peak'!$A$3:ER$37,ER$1,FALSE())),0,VLOOKUP('W. VaR &amp; Peak Pos By Trader'!$A19,'Import Peak'!$A$3:ER$37,ER$1,FALSE()))</f>
        <v>0</v>
      </c>
      <c r="ES21" s="107" t="n">
        <f aca="false">IF(ISNA(VLOOKUP('W. VaR &amp; Peak Pos By Trader'!$A19,'Import Peak'!$A$3:ES$37,ES$1,FALSE())),0,VLOOKUP('W. VaR &amp; Peak Pos By Trader'!$A19,'Import Peak'!$A$3:ES$37,ES$1,FALSE()))</f>
        <v>0</v>
      </c>
      <c r="ET21" s="107" t="n">
        <f aca="false">IF(ISNA(VLOOKUP('W. VaR &amp; Peak Pos By Trader'!$A19,'Import Peak'!$A$3:ET$37,ET$1,FALSE())),0,VLOOKUP('W. VaR &amp; Peak Pos By Trader'!$A19,'Import Peak'!$A$3:ET$37,ET$1,FALSE()))</f>
        <v>0</v>
      </c>
      <c r="EU21" s="107" t="n">
        <f aca="false">IF(ISNA(VLOOKUP('W. VaR &amp; Peak Pos By Trader'!$A19,'Import Peak'!$A$3:EU$37,EU$1,FALSE())),0,VLOOKUP('W. VaR &amp; Peak Pos By Trader'!$A19,'Import Peak'!$A$3:EU$37,EU$1,FALSE()))</f>
        <v>0</v>
      </c>
      <c r="EV21" s="107" t="n">
        <f aca="false">IF(ISNA(VLOOKUP('W. VaR &amp; Peak Pos By Trader'!$A19,'Import Peak'!$A$3:EV$37,EV$1,FALSE())),0,VLOOKUP('W. VaR &amp; Peak Pos By Trader'!$A19,'Import Peak'!$A$3:EV$37,EV$1,FALSE()))</f>
        <v>0</v>
      </c>
      <c r="EW21" s="107" t="n">
        <f aca="false">IF(ISNA(VLOOKUP('W. VaR &amp; Peak Pos By Trader'!$A19,'Import Peak'!$A$3:EW$37,EW$1,FALSE())),0,VLOOKUP('W. VaR &amp; Peak Pos By Trader'!$A19,'Import Peak'!$A$3:EW$37,EW$1,FALSE()))</f>
        <v>0</v>
      </c>
      <c r="EX21" s="107" t="n">
        <f aca="false">IF(ISNA(VLOOKUP('W. VaR &amp; Peak Pos By Trader'!$A19,'Import Peak'!$A$3:EX$37,EX$1,FALSE())),0,VLOOKUP('W. VaR &amp; Peak Pos By Trader'!$A19,'Import Peak'!$A$3:EX$37,EX$1,FALSE()))</f>
        <v>0</v>
      </c>
      <c r="EY21" s="107" t="n">
        <f aca="false">IF(ISNA(VLOOKUP('W. VaR &amp; Peak Pos By Trader'!$A19,'Import Peak'!$A$3:EY$37,EY$1,FALSE())),0,VLOOKUP('W. VaR &amp; Peak Pos By Trader'!$A19,'Import Peak'!$A$3:EY$37,EY$1,FALSE()))</f>
        <v>0</v>
      </c>
      <c r="EZ21" s="107" t="n">
        <f aca="false">IF(ISNA(VLOOKUP('W. VaR &amp; Peak Pos By Trader'!$A19,'Import Peak'!$A$3:EZ$37,EZ$1,FALSE())),0,VLOOKUP('W. VaR &amp; Peak Pos By Trader'!$A19,'Import Peak'!$A$3:EZ$37,EZ$1,FALSE()))</f>
        <v>0</v>
      </c>
      <c r="FA21" s="107" t="n">
        <f aca="false">IF(ISNA(VLOOKUP('W. VaR &amp; Peak Pos By Trader'!$A19,'Import Peak'!$A$3:FA$37,FA$1,FALSE())),0,VLOOKUP('W. VaR &amp; Peak Pos By Trader'!$A19,'Import Peak'!$A$3:FA$37,FA$1,FALSE()))</f>
        <v>0</v>
      </c>
      <c r="FB21" s="107" t="n">
        <f aca="false">IF(ISNA(VLOOKUP('W. VaR &amp; Peak Pos By Trader'!$A19,'Import Peak'!$A$3:FB$37,FB$1,FALSE())),0,VLOOKUP('W. VaR &amp; Peak Pos By Trader'!$A19,'Import Peak'!$A$3:FB$37,FB$1,FALSE()))</f>
        <v>0</v>
      </c>
      <c r="FC21" s="107" t="n">
        <f aca="false">IF(ISNA(VLOOKUP('W. VaR &amp; Peak Pos By Trader'!$A19,'Import Peak'!$A$3:FC$37,FC$1,FALSE())),0,VLOOKUP('W. VaR &amp; Peak Pos By Trader'!$A19,'Import Peak'!$A$3:FC$37,FC$1,FALSE()))</f>
        <v>0</v>
      </c>
      <c r="FD21" s="107" t="n">
        <f aca="false">IF(ISNA(VLOOKUP('W. VaR &amp; Peak Pos By Trader'!$A19,'Import Peak'!$A$3:FD$37,FD$1,FALSE())),0,VLOOKUP('W. VaR &amp; Peak Pos By Trader'!$A19,'Import Peak'!$A$3:FD$37,FD$1,FALSE()))</f>
        <v>0</v>
      </c>
      <c r="FE21" s="107" t="n">
        <f aca="false">IF(ISNA(VLOOKUP('W. VaR &amp; Peak Pos By Trader'!$A19,'Import Peak'!$A$3:FE$37,FE$1,FALSE())),0,VLOOKUP('W. VaR &amp; Peak Pos By Trader'!$A19,'Import Peak'!$A$3:FE$37,FE$1,FALSE()))</f>
        <v>0</v>
      </c>
      <c r="FF21" s="107" t="n">
        <f aca="false">IF(ISNA(VLOOKUP('W. VaR &amp; Peak Pos By Trader'!$A19,'Import Peak'!$A$3:FF$37,FF$1,FALSE())),0,VLOOKUP('W. VaR &amp; Peak Pos By Trader'!$A19,'Import Peak'!$A$3:FF$37,FF$1,FALSE()))</f>
        <v>0</v>
      </c>
      <c r="FG21" s="107" t="n">
        <f aca="false">IF(ISNA(VLOOKUP('W. VaR &amp; Peak Pos By Trader'!$A19,'Import Peak'!$A$3:FG$37,FG$1,FALSE())),0,VLOOKUP('W. VaR &amp; Peak Pos By Trader'!$A19,'Import Peak'!$A$3:FG$37,FG$1,FALSE()))</f>
        <v>0</v>
      </c>
      <c r="FH21" s="107" t="n">
        <f aca="false">IF(ISNA(VLOOKUP('W. VaR &amp; Peak Pos By Trader'!$A19,'Import Peak'!$A$3:FH$37,FH$1,FALSE())),0,VLOOKUP('W. VaR &amp; Peak Pos By Trader'!$A19,'Import Peak'!$A$3:FH$37,FH$1,FALSE()))</f>
        <v>0</v>
      </c>
      <c r="FI21" s="107" t="n">
        <f aca="false">IF(ISNA(VLOOKUP('W. VaR &amp; Peak Pos By Trader'!$A19,'Import Peak'!$A$3:FI$37,FI$1,FALSE())),0,VLOOKUP('W. VaR &amp; Peak Pos By Trader'!$A19,'Import Peak'!$A$3:FI$37,FI$1,FALSE()))</f>
        <v>0</v>
      </c>
      <c r="FJ21" s="107" t="n">
        <f aca="false">IF(ISNA(VLOOKUP('W. VaR &amp; Peak Pos By Trader'!$A19,'Import Peak'!$A$3:FJ$37,FJ$1,FALSE())),0,VLOOKUP('W. VaR &amp; Peak Pos By Trader'!$A19,'Import Peak'!$A$3:FJ$37,FJ$1,FALSE()))</f>
        <v>0</v>
      </c>
      <c r="FK21" s="107" t="n">
        <f aca="false">IF(ISNA(VLOOKUP('W. VaR &amp; Peak Pos By Trader'!$A19,'Import Peak'!$A$3:FK$37,FK$1,FALSE())),0,VLOOKUP('W. VaR &amp; Peak Pos By Trader'!$A19,'Import Peak'!$A$3:FK$37,FK$1,FALSE()))</f>
        <v>0</v>
      </c>
      <c r="FL21" s="107" t="n">
        <f aca="false">IF(ISNA(VLOOKUP('W. VaR &amp; Peak Pos By Trader'!$A19,'Import Peak'!$A$3:FL$37,FL$1,FALSE())),0,VLOOKUP('W. VaR &amp; Peak Pos By Trader'!$A19,'Import Peak'!$A$3:FL$37,FL$1,FALSE()))</f>
        <v>0</v>
      </c>
      <c r="FM21" s="107" t="n">
        <f aca="false">IF(ISNA(VLOOKUP('W. VaR &amp; Peak Pos By Trader'!$A19,'Import Peak'!$A$3:FM$37,FM$1,FALSE())),0,VLOOKUP('W. VaR &amp; Peak Pos By Trader'!$A19,'Import Peak'!$A$3:FM$37,FM$1,FALSE()))</f>
        <v>0</v>
      </c>
      <c r="FN21" s="107" t="n">
        <f aca="false">IF(ISNA(VLOOKUP('W. VaR &amp; Peak Pos By Trader'!$A19,'Import Peak'!$A$3:FN$37,FN$1,FALSE())),0,VLOOKUP('W. VaR &amp; Peak Pos By Trader'!$A19,'Import Peak'!$A$3:FN$37,FN$1,FALSE()))</f>
        <v>0</v>
      </c>
      <c r="FO21" s="107" t="n">
        <f aca="false">IF(ISNA(VLOOKUP('W. VaR &amp; Peak Pos By Trader'!$A19,'Import Peak'!$A$3:FO$37,FO$1,FALSE())),0,VLOOKUP('W. VaR &amp; Peak Pos By Trader'!$A19,'Import Peak'!$A$3:FO$37,FO$1,FALSE()))</f>
        <v>0</v>
      </c>
      <c r="FP21" s="107" t="n">
        <f aca="false">IF(ISNA(VLOOKUP('W. VaR &amp; Peak Pos By Trader'!$A19,'Import Peak'!$A$3:FP$37,FP$1,FALSE())),0,VLOOKUP('W. VaR &amp; Peak Pos By Trader'!$A19,'Import Peak'!$A$3:FP$37,FP$1,FALSE()))</f>
        <v>0</v>
      </c>
      <c r="FQ21" s="107" t="n">
        <f aca="false">IF(ISNA(VLOOKUP('W. VaR &amp; Peak Pos By Trader'!$A19,'Import Peak'!$A$3:FQ$37,FQ$1,FALSE())),0,VLOOKUP('W. VaR &amp; Peak Pos By Trader'!$A19,'Import Peak'!$A$3:FQ$37,FQ$1,FALSE()))</f>
        <v>0</v>
      </c>
      <c r="FR21" s="107" t="n">
        <f aca="false">IF(ISNA(VLOOKUP('W. VaR &amp; Peak Pos By Trader'!$A19,'Import Peak'!$A$3:FR$37,FR$1,FALSE())),0,VLOOKUP('W. VaR &amp; Peak Pos By Trader'!$A19,'Import Peak'!$A$3:FR$37,FR$1,FALSE()))</f>
        <v>0</v>
      </c>
      <c r="FS21" s="107" t="n">
        <f aca="false">IF(ISNA(VLOOKUP('W. VaR &amp; Peak Pos By Trader'!$A19,'Import Peak'!$A$3:FS$37,FS$1,FALSE())),0,VLOOKUP('W. VaR &amp; Peak Pos By Trader'!$A19,'Import Peak'!$A$3:FS$37,FS$1,FALSE()))</f>
        <v>0</v>
      </c>
      <c r="FT21" s="107" t="n">
        <f aca="false">IF(ISNA(VLOOKUP('W. VaR &amp; Peak Pos By Trader'!$A19,'Import Peak'!$A$3:FT$37,FT$1,FALSE())),0,VLOOKUP('W. VaR &amp; Peak Pos By Trader'!$A19,'Import Peak'!$A$3:FT$37,FT$1,FALSE()))</f>
        <v>0</v>
      </c>
      <c r="FU21" s="107" t="n">
        <f aca="false">IF(ISNA(VLOOKUP('W. VaR &amp; Peak Pos By Trader'!$A19,'Import Peak'!$A$3:FU$37,FU$1,FALSE())),0,VLOOKUP('W. VaR &amp; Peak Pos By Trader'!$A19,'Import Peak'!$A$3:FU$37,FU$1,FALSE()))</f>
        <v>0</v>
      </c>
      <c r="FV21" s="0" t="n">
        <f aca="false">IF(ISNA(VLOOKUP('W. VaR &amp; Peak Pos By Trader'!$A19,'Import Peak'!$A$3:FV$37,FV$1,FALSE())),0,VLOOKUP('W. VaR &amp; Peak Pos By Trader'!$A19,'Import Peak'!$A$3:FV$37,FV$1,FALSE()))</f>
        <v>0</v>
      </c>
      <c r="FW21" s="0" t="n">
        <f aca="false">IF(ISNA(VLOOKUP('W. VaR &amp; Peak Pos By Trader'!$A19,'Import Peak'!$A$3:FW$37,FW$1,FALSE())),0,VLOOKUP('W. VaR &amp; Peak Pos By Trader'!$A19,'Import Peak'!$A$3:FW$37,FW$1,FALSE()))</f>
        <v>0</v>
      </c>
      <c r="FX21" s="0" t="n">
        <f aca="false">IF(ISNA(VLOOKUP('W. VaR &amp; Peak Pos By Trader'!$A19,'Import Peak'!$A$3:FX$37,FX$1,FALSE())),0,VLOOKUP('W. VaR &amp; Peak Pos By Trader'!$A19,'Import Peak'!$A$3:FX$37,FX$1,FALSE()))</f>
        <v>0</v>
      </c>
      <c r="FY21" s="0" t="n">
        <f aca="false">IF(ISNA(VLOOKUP('W. VaR &amp; Peak Pos By Trader'!$A19,'Import Peak'!$A$3:FY$37,FY$1,FALSE())),0,VLOOKUP('W. VaR &amp; Peak Pos By Trader'!$A19,'Import Peak'!$A$3:FY$37,FY$1,FALSE()))</f>
        <v>0</v>
      </c>
      <c r="FZ21" s="0" t="n">
        <f aca="false">IF(ISNA(VLOOKUP('W. VaR &amp; Peak Pos By Trader'!$A19,'Import Peak'!$A$3:FZ$37,FZ$1,FALSE())),0,VLOOKUP('W. VaR &amp; Peak Pos By Trader'!$A19,'Import Peak'!$A$3:FZ$37,FZ$1,FALSE()))</f>
        <v>0</v>
      </c>
      <c r="GA21" s="0" t="n">
        <f aca="false">IF(ISNA(VLOOKUP('W. VaR &amp; Peak Pos By Trader'!$A19,'Import Peak'!$A$3:GA$37,GA$1,FALSE())),0,VLOOKUP('W. VaR &amp; Peak Pos By Trader'!$A19,'Import Peak'!$A$3:GA$37,GA$1,FALSE()))</f>
        <v>0</v>
      </c>
      <c r="GB21" s="0" t="n">
        <f aca="false">IF(ISNA(VLOOKUP('W. VaR &amp; Peak Pos By Trader'!$A19,'Import Peak'!$A$3:GB$37,GB$1,FALSE())),0,VLOOKUP('W. VaR &amp; Peak Pos By Trader'!$A19,'Import Peak'!$A$3:GB$37,GB$1,FALSE()))</f>
        <v>0</v>
      </c>
      <c r="GC21" s="0" t="n">
        <f aca="false">IF(ISNA(VLOOKUP('W. VaR &amp; Peak Pos By Trader'!$A19,'Import Peak'!$A$3:GC$37,GC$1,FALSE())),0,VLOOKUP('W. VaR &amp; Peak Pos By Trader'!$A19,'Import Peak'!$A$3:GC$37,GC$1,FALSE()))</f>
        <v>0</v>
      </c>
      <c r="GD21" s="0" t="n">
        <f aca="false">IF(ISNA(VLOOKUP('W. VaR &amp; Peak Pos By Trader'!$A19,'Import Peak'!$A$3:GD$37,GD$1,FALSE())),0,VLOOKUP('W. VaR &amp; Peak Pos By Trader'!$A19,'Import Peak'!$A$3:GD$37,GD$1,FALSE()))</f>
        <v>0</v>
      </c>
      <c r="GE21" s="0" t="n">
        <f aca="false">IF(ISNA(VLOOKUP('W. VaR &amp; Peak Pos By Trader'!$A19,'Import Peak'!$A$3:GE$37,GE$1,FALSE())),0,VLOOKUP('W. VaR &amp; Peak Pos By Trader'!$A19,'Import Peak'!$A$3:GE$37,GE$1,FALSE()))</f>
        <v>0</v>
      </c>
      <c r="GF21" s="0" t="n">
        <f aca="false">IF(ISNA(VLOOKUP('W. VaR &amp; Peak Pos By Trader'!$A19,'Import Peak'!$A$3:GF$37,GF$1,FALSE())),0,VLOOKUP('W. VaR &amp; Peak Pos By Trader'!$A19,'Import Peak'!$A$3:GF$37,GF$1,FALSE()))</f>
        <v>0</v>
      </c>
      <c r="GG21" s="0" t="n">
        <f aca="false">IF(ISNA(VLOOKUP('W. VaR &amp; Peak Pos By Trader'!$A19,'Import Peak'!$A$3:GG$37,GG$1,FALSE())),0,VLOOKUP('W. VaR &amp; Peak Pos By Trader'!$A19,'Import Peak'!$A$3:GG$37,GG$1,FALSE()))</f>
        <v>0</v>
      </c>
      <c r="GH21" s="0" t="n">
        <f aca="false">IF(ISNA(VLOOKUP('W. VaR &amp; Peak Pos By Trader'!$A19,'Import Peak'!$A$3:GH$37,GH$1,FALSE())),0,VLOOKUP('W. VaR &amp; Peak Pos By Trader'!$A19,'Import Peak'!$A$3:GH$37,GH$1,FALSE()))</f>
        <v>0</v>
      </c>
      <c r="GI21" s="0" t="n">
        <f aca="false">IF(ISNA(VLOOKUP('W. VaR &amp; Peak Pos By Trader'!$A19,'Import Peak'!$A$3:GI$37,GI$1,FALSE())),0,VLOOKUP('W. VaR &amp; Peak Pos By Trader'!$A19,'Import Peak'!$A$3:GI$37,GI$1,FALSE()))</f>
        <v>0</v>
      </c>
      <c r="GJ21" s="0" t="n">
        <f aca="false">IF(ISNA(VLOOKUP('W. VaR &amp; Peak Pos By Trader'!$A19,'Import Peak'!$A$3:GJ$37,GJ$1,FALSE())),0,VLOOKUP('W. VaR &amp; Peak Pos By Trader'!$A19,'Import Peak'!$A$3:GJ$37,GJ$1,FALSE()))</f>
        <v>0</v>
      </c>
      <c r="GK21" s="0" t="n">
        <f aca="false">IF(ISNA(VLOOKUP('W. VaR &amp; Peak Pos By Trader'!$A19,'Import Peak'!$A$3:GK$37,GK$1,FALSE())),0,VLOOKUP('W. VaR &amp; Peak Pos By Trader'!$A19,'Import Peak'!$A$3:GK$37,GK$1,FALSE()))</f>
        <v>0</v>
      </c>
      <c r="GL21" s="0" t="n">
        <f aca="false">IF(ISNA(VLOOKUP('W. VaR &amp; Peak Pos By Trader'!$A19,'Import Peak'!$A$3:GL$37,GL$1,FALSE())),0,VLOOKUP('W. VaR &amp; Peak Pos By Trader'!$A19,'Import Peak'!$A$3:GL$37,GL$1,FALSE()))</f>
        <v>0</v>
      </c>
      <c r="GM21" s="0" t="n">
        <f aca="false">IF(ISNA(VLOOKUP('W. VaR &amp; Peak Pos By Trader'!$A19,'Import Peak'!$A$3:GM$37,GM$1,FALSE())),0,VLOOKUP('W. VaR &amp; Peak Pos By Trader'!$A19,'Import Peak'!$A$3:GM$37,GM$1,FALSE()))</f>
        <v>0</v>
      </c>
      <c r="GN21" s="0" t="n">
        <f aca="false">IF(ISNA(VLOOKUP('W. VaR &amp; Peak Pos By Trader'!$A19,'Import Peak'!$A$3:GN$37,GN$1,FALSE())),0,VLOOKUP('W. VaR &amp; Peak Pos By Trader'!$A19,'Import Peak'!$A$3:GN$37,GN$1,FALSE()))</f>
        <v>0</v>
      </c>
      <c r="GO21" s="0" t="n">
        <f aca="false">IF(ISNA(VLOOKUP('W. VaR &amp; Peak Pos By Trader'!$A19,'Import Peak'!$A$3:GO$37,GO$1,FALSE())),0,VLOOKUP('W. VaR &amp; Peak Pos By Trader'!$A19,'Import Peak'!$A$3:GO$37,GO$1,FALSE()))</f>
        <v>0</v>
      </c>
      <c r="GP21" s="0" t="n">
        <f aca="false">IF(ISNA(VLOOKUP('W. VaR &amp; Peak Pos By Trader'!$A19,'Import Peak'!$A$3:GP$37,GP$1,FALSE())),0,VLOOKUP('W. VaR &amp; Peak Pos By Trader'!$A19,'Import Peak'!$A$3:GP$37,GP$1,FALSE()))</f>
        <v>0</v>
      </c>
      <c r="GQ21" s="0" t="n">
        <f aca="false">IF(ISNA(VLOOKUP('W. VaR &amp; Peak Pos By Trader'!$A19,'Import Peak'!$A$3:GQ$37,GQ$1,FALSE())),0,VLOOKUP('W. VaR &amp; Peak Pos By Trader'!$A19,'Import Peak'!$A$3:GQ$37,GQ$1,FALSE()))</f>
        <v>0</v>
      </c>
      <c r="GR21" s="0" t="n">
        <f aca="false">IF(ISNA(VLOOKUP('W. VaR &amp; Peak Pos By Trader'!$A19,'Import Peak'!$A$3:GR$37,GR$1,FALSE())),0,VLOOKUP('W. VaR &amp; Peak Pos By Trader'!$A19,'Import Peak'!$A$3:GR$37,GR$1,FALSE()))</f>
        <v>0</v>
      </c>
      <c r="GS21" s="0" t="n">
        <f aca="false">IF(ISNA(VLOOKUP('W. VaR &amp; Peak Pos By Trader'!$A19,'Import Peak'!$A$3:GS$37,GS$1,FALSE())),0,VLOOKUP('W. VaR &amp; Peak Pos By Trader'!$A19,'Import Peak'!$A$3:GS$37,GS$1,FALSE()))</f>
        <v>0</v>
      </c>
      <c r="GT21" s="0" t="n">
        <f aca="false">IF(ISNA(VLOOKUP('W. VaR &amp; Peak Pos By Trader'!$A19,'Import Peak'!$A$3:GT$37,GT$1,FALSE())),0,VLOOKUP('W. VaR &amp; Peak Pos By Trader'!$A19,'Import Peak'!$A$3:GT$37,GT$1,FALSE()))</f>
        <v>0</v>
      </c>
      <c r="GU21" s="0" t="n">
        <f aca="false">IF(ISNA(VLOOKUP('W. VaR &amp; Peak Pos By Trader'!$A19,'Import Peak'!$A$3:GU$37,GU$1,FALSE())),0,VLOOKUP('W. VaR &amp; Peak Pos By Trader'!$A19,'Import Peak'!$A$3:GU$37,GU$1,FALSE()))</f>
        <v>0</v>
      </c>
      <c r="GV21" s="0" t="n">
        <f aca="false">IF(ISNA(VLOOKUP('W. VaR &amp; Peak Pos By Trader'!$A19,'Import Peak'!$A$3:GV$37,GV$1,FALSE())),0,VLOOKUP('W. VaR &amp; Peak Pos By Trader'!$A19,'Import Peak'!$A$3:GV$37,GV$1,FALSE()))</f>
        <v>0</v>
      </c>
      <c r="GW21" s="0" t="n">
        <f aca="false">IF(ISNA(VLOOKUP('W. VaR &amp; Peak Pos By Trader'!$A19,'Import Peak'!$A$3:GW$37,GW$1,FALSE())),0,VLOOKUP('W. VaR &amp; Peak Pos By Trader'!$A19,'Import Peak'!$A$3:GW$37,GW$1,FALSE()))</f>
        <v>0</v>
      </c>
      <c r="GX21" s="0" t="n">
        <f aca="false">IF(ISNA(VLOOKUP('W. VaR &amp; Peak Pos By Trader'!$A19,'Import Peak'!$A$3:GX$37,GX$1,FALSE())),0,VLOOKUP('W. VaR &amp; Peak Pos By Trader'!$A19,'Import Peak'!$A$3:GX$37,GX$1,FALSE()))</f>
        <v>0</v>
      </c>
      <c r="GY21" s="0" t="n">
        <f aca="false">IF(ISNA(VLOOKUP('W. VaR &amp; Peak Pos By Trader'!$A19,'Import Peak'!$A$3:GY$37,GY$1,FALSE())),0,VLOOKUP('W. VaR &amp; Peak Pos By Trader'!$A19,'Import Peak'!$A$3:GY$37,GY$1,FALSE()))</f>
        <v>0</v>
      </c>
      <c r="GZ21" s="0" t="n">
        <f aca="false">IF(ISNA(VLOOKUP('W. VaR &amp; Peak Pos By Trader'!$A19,'Import Peak'!$A$3:GZ$37,GZ$1,FALSE())),0,VLOOKUP('W. VaR &amp; Peak Pos By Trader'!$A19,'Import Peak'!$A$3:GZ$37,GZ$1,FALSE()))</f>
        <v>0</v>
      </c>
      <c r="HA21" s="0" t="n">
        <f aca="false">IF(ISNA(VLOOKUP('W. VaR &amp; Peak Pos By Trader'!$A19,'Import Peak'!$A$3:HA$37,HA$1,FALSE())),0,VLOOKUP('W. VaR &amp; Peak Pos By Trader'!$A19,'Import Peak'!$A$3:HA$37,HA$1,FALSE()))</f>
        <v>0</v>
      </c>
      <c r="HB21" s="0" t="n">
        <f aca="false">IF(ISNA(VLOOKUP('W. VaR &amp; Peak Pos By Trader'!$A19,'Import Peak'!$A$3:HB$37,HB$1,FALSE())),0,VLOOKUP('W. VaR &amp; Peak Pos By Trader'!$A19,'Import Peak'!$A$3:HB$37,HB$1,FALSE()))</f>
        <v>0</v>
      </c>
      <c r="HC21" s="0" t="n">
        <f aca="false">IF(ISNA(VLOOKUP('W. VaR &amp; Peak Pos By Trader'!$A19,'Import Peak'!$A$3:HC$37,HC$1,FALSE())),0,VLOOKUP('W. VaR &amp; Peak Pos By Trader'!$A19,'Import Peak'!$A$3:HC$37,HC$1,FALSE()))</f>
        <v>0</v>
      </c>
      <c r="HD21" s="0" t="n">
        <f aca="false">IF(ISNA(VLOOKUP('W. VaR &amp; Peak Pos By Trader'!$A19,'Import Peak'!$A$3:HD$37,HD$1,FALSE())),0,VLOOKUP('W. VaR &amp; Peak Pos By Trader'!$A19,'Import Peak'!$A$3:HD$37,HD$1,FALSE()))</f>
        <v>0</v>
      </c>
      <c r="HE21" s="0" t="n">
        <f aca="false">IF(ISNA(VLOOKUP('W. VaR &amp; Peak Pos By Trader'!$A19,'Import Peak'!$A$3:HE$37,HE$1,FALSE())),0,VLOOKUP('W. VaR &amp; Peak Pos By Trader'!$A19,'Import Peak'!$A$3:HE$37,HE$1,FALSE()))</f>
        <v>0</v>
      </c>
      <c r="HF21" s="0" t="n">
        <f aca="false">IF(ISNA(VLOOKUP('W. VaR &amp; Peak Pos By Trader'!$A19,'Import Peak'!$A$3:HF$37,HF$1,FALSE())),0,VLOOKUP('W. VaR &amp; Peak Pos By Trader'!$A19,'Import Peak'!$A$3:HF$37,HF$1,FALSE()))</f>
        <v>0</v>
      </c>
      <c r="HG21" s="0" t="n">
        <f aca="false">IF(ISNA(VLOOKUP('W. VaR &amp; Peak Pos By Trader'!$A19,'Import Peak'!$A$3:HG$37,HG$1,FALSE())),0,VLOOKUP('W. VaR &amp; Peak Pos By Trader'!$A19,'Import Peak'!$A$3:HG$37,HG$1,FALSE()))</f>
        <v>0</v>
      </c>
      <c r="HH21" s="0" t="n">
        <f aca="false">IF(ISNA(VLOOKUP('W. VaR &amp; Peak Pos By Trader'!$A19,'Import Peak'!$A$3:HH$37,HH$1,FALSE())),0,VLOOKUP('W. VaR &amp; Peak Pos By Trader'!$A19,'Import Peak'!$A$3:HH$37,HH$1,FALSE()))</f>
        <v>0</v>
      </c>
      <c r="HI21" s="0" t="n">
        <f aca="false">IF(ISNA(VLOOKUP('W. VaR &amp; Peak Pos By Trader'!$A19,'Import Peak'!$A$3:HI$37,HI$1,FALSE())),0,VLOOKUP('W. VaR &amp; Peak Pos By Trader'!$A19,'Import Peak'!$A$3:HI$37,HI$1,FALSE()))</f>
        <v>0</v>
      </c>
      <c r="HJ21" s="0" t="n">
        <f aca="false">IF(ISNA(VLOOKUP('W. VaR &amp; Peak Pos By Trader'!$A19,'Import Peak'!$A$3:HJ$37,HJ$1,FALSE())),0,VLOOKUP('W. VaR &amp; Peak Pos By Trader'!$A19,'Import Peak'!$A$3:HJ$37,HJ$1,FALSE()))</f>
        <v>0</v>
      </c>
      <c r="HK21" s="0" t="n">
        <f aca="false">IF(ISNA(VLOOKUP('W. VaR &amp; Peak Pos By Trader'!$A19,'Import Peak'!$A$3:HK$37,HK$1,FALSE())),0,VLOOKUP('W. VaR &amp; Peak Pos By Trader'!$A19,'Import Peak'!$A$3:HK$37,HK$1,FALSE()))</f>
        <v>0</v>
      </c>
      <c r="HL21" s="0" t="n">
        <f aca="false">IF(ISNA(VLOOKUP('W. VaR &amp; Peak Pos By Trader'!$A19,'Import Peak'!$A$3:HL$37,HL$1,FALSE())),0,VLOOKUP('W. VaR &amp; Peak Pos By Trader'!$A19,'Import Peak'!$A$3:HL$37,HL$1,FALSE()))</f>
        <v>0</v>
      </c>
      <c r="HM21" s="0" t="n">
        <f aca="false">IF(ISNA(VLOOKUP('W. VaR &amp; Peak Pos By Trader'!$A19,'Import Peak'!$A$3:HM$37,HM$1,FALSE())),0,VLOOKUP('W. VaR &amp; Peak Pos By Trader'!$A19,'Import Peak'!$A$3:HM$37,HM$1,FALSE()))</f>
        <v>0</v>
      </c>
      <c r="HN21" s="0" t="n">
        <f aca="false">IF(ISNA(VLOOKUP('W. VaR &amp; Peak Pos By Trader'!$A19,'Import Peak'!$A$3:HN$37,HN$1,FALSE())),0,VLOOKUP('W. VaR &amp; Peak Pos By Trader'!$A19,'Import Peak'!$A$3:HN$37,HN$1,FALSE()))</f>
        <v>0</v>
      </c>
      <c r="HO21" s="0" t="n">
        <f aca="false">IF(ISNA(VLOOKUP('W. VaR &amp; Peak Pos By Trader'!$A19,'Import Peak'!$A$3:HO$37,HO$1,FALSE())),0,VLOOKUP('W. VaR &amp; Peak Pos By Trader'!$A19,'Import Peak'!$A$3:HO$37,HO$1,FALSE()))</f>
        <v>0</v>
      </c>
      <c r="HP21" s="0" t="n">
        <f aca="false">IF(ISNA(VLOOKUP('W. VaR &amp; Peak Pos By Trader'!$A19,'Import Peak'!$A$3:HP$37,HP$1,FALSE())),0,VLOOKUP('W. VaR &amp; Peak Pos By Trader'!$A19,'Import Peak'!$A$3:HP$37,HP$1,FALSE()))</f>
        <v>0</v>
      </c>
      <c r="HQ21" s="0" t="n">
        <f aca="false">IF(ISNA(VLOOKUP('W. VaR &amp; Peak Pos By Trader'!$A19,'Import Peak'!$A$3:HQ$37,HQ$1,FALSE())),0,VLOOKUP('W. VaR &amp; Peak Pos By Trader'!$A19,'Import Peak'!$A$3:HQ$37,HQ$1,FALSE()))</f>
        <v>0</v>
      </c>
      <c r="HR21" s="0" t="n">
        <f aca="false">IF(ISNA(VLOOKUP('W. VaR &amp; Peak Pos By Trader'!$A19,'Import Peak'!$A$3:HR$37,HR$1,FALSE())),0,VLOOKUP('W. VaR &amp; Peak Pos By Trader'!$A19,'Import Peak'!$A$3:HR$37,HR$1,FALSE()))</f>
        <v>0</v>
      </c>
      <c r="HS21" s="0" t="n">
        <f aca="false">IF(ISNA(VLOOKUP('W. VaR &amp; Peak Pos By Trader'!$A19,'Import Peak'!$A$3:HS$37,HS$1,FALSE())),0,VLOOKUP('W. VaR &amp; Peak Pos By Trader'!$A19,'Import Peak'!$A$3:HS$37,HS$1,FALSE()))</f>
        <v>0</v>
      </c>
      <c r="HT21" s="0" t="n">
        <f aca="false">IF(ISNA(VLOOKUP('W. VaR &amp; Peak Pos By Trader'!$A19,'Import Peak'!$A$3:HT$37,HT$1,FALSE())),0,VLOOKUP('W. VaR &amp; Peak Pos By Trader'!$A19,'Import Peak'!$A$3:HT$37,HT$1,FALSE()))</f>
        <v>0</v>
      </c>
      <c r="HU21" s="0" t="n">
        <f aca="false">IF(ISNA(VLOOKUP('W. VaR &amp; Peak Pos By Trader'!$A19,'Import Peak'!$A$3:HU$37,HU$1,FALSE())),0,VLOOKUP('W. VaR &amp; Peak Pos By Trader'!$A19,'Import Peak'!$A$3:HU$37,HU$1,FALSE()))</f>
        <v>0</v>
      </c>
      <c r="HV21" s="0" t="n">
        <f aca="false">IF(ISNA(VLOOKUP('W. VaR &amp; Peak Pos By Trader'!$A19,'Import Peak'!$A$3:HV$37,HV$1,FALSE())),0,VLOOKUP('W. VaR &amp; Peak Pos By Trader'!$A19,'Import Peak'!$A$3:HV$37,HV$1,FALSE()))</f>
        <v>0</v>
      </c>
      <c r="HW21" s="0" t="n">
        <f aca="false">IF(ISNA(VLOOKUP('W. VaR &amp; Peak Pos By Trader'!$A19,'Import Peak'!$A$3:HW$37,HW$1,FALSE())),0,VLOOKUP('W. VaR &amp; Peak Pos By Trader'!$A19,'Import Peak'!$A$3:HW$37,HW$1,FALSE()))</f>
        <v>0</v>
      </c>
      <c r="HX21" s="0" t="n">
        <f aca="false">IF(ISNA(VLOOKUP('W. VaR &amp; Peak Pos By Trader'!$A19,'Import Peak'!$A$3:HX$37,HX$1,FALSE())),0,VLOOKUP('W. VaR &amp; Peak Pos By Trader'!$A19,'Import Peak'!$A$3:HX$37,HX$1,FALSE()))</f>
        <v>0</v>
      </c>
      <c r="HY21" s="0" t="n">
        <f aca="false">IF(ISNA(VLOOKUP('W. VaR &amp; Peak Pos By Trader'!$A19,'Import Peak'!$A$3:HY$37,HY$1,FALSE())),0,VLOOKUP('W. VaR &amp; Peak Pos By Trader'!$A19,'Import Peak'!$A$3:HY$37,HY$1,FALSE()))</f>
        <v>0</v>
      </c>
      <c r="HZ21" s="0" t="n">
        <f aca="false">IF(ISNA(VLOOKUP('W. VaR &amp; Peak Pos By Trader'!$A19,'Import Peak'!$A$3:HZ$37,HZ$1,FALSE())),0,VLOOKUP('W. VaR &amp; Peak Pos By Trader'!$A19,'Import Peak'!$A$3:HZ$37,HZ$1,FALSE()))</f>
        <v>0</v>
      </c>
      <c r="IA21" s="0" t="n">
        <f aca="false">IF(ISNA(VLOOKUP('W. VaR &amp; Peak Pos By Trader'!$A19,'Import Peak'!$A$3:IA$37,IA$1,FALSE())),0,VLOOKUP('W. VaR &amp; Peak Pos By Trader'!$A19,'Import Peak'!$A$3:IA$37,IA$1,FALSE()))</f>
        <v>0</v>
      </c>
      <c r="IB21" s="0" t="n">
        <f aca="false">IF(ISNA(VLOOKUP('W. VaR &amp; Peak Pos By Trader'!$A19,'Import Peak'!$A$3:IB$37,IB$1,FALSE())),0,VLOOKUP('W. VaR &amp; Peak Pos By Trader'!$A19,'Import Peak'!$A$3:IB$37,IB$1,FALSE()))</f>
        <v>0</v>
      </c>
      <c r="IC21" s="0" t="n">
        <f aca="false">IF(ISNA(VLOOKUP('W. VaR &amp; Peak Pos By Trader'!$A19,'Import Peak'!$A$3:IC$37,IC$1,FALSE())),0,VLOOKUP('W. VaR &amp; Peak Pos By Trader'!$A19,'Import Peak'!$A$3:IC$37,IC$1,FALSE()))</f>
        <v>0</v>
      </c>
    </row>
    <row r="22" customFormat="false" ht="18.75" hidden="false" customHeight="false" outlineLevel="0" collapsed="false">
      <c r="A22" s="104" t="s">
        <v>97</v>
      </c>
      <c r="B22" s="107" t="n">
        <f aca="false">IF(ISNA(VLOOKUP('W. VaR &amp; Peak Pos By Trader'!$A26,'Import Peak'!$A$3:B$37,B$1,FALSE())),0,VLOOKUP('W. VaR &amp; Peak Pos By Trader'!$A26,'Import Peak'!$A$3:B$37,B$1,FALSE()))</f>
        <v>0</v>
      </c>
      <c r="C22" s="107" t="n">
        <f aca="false">IF(ISNA(VLOOKUP('W. VaR &amp; Peak Pos By Trader'!$A26,'Import Peak'!$A$3:C$37,C$1,FALSE())),0,VLOOKUP('W. VaR &amp; Peak Pos By Trader'!$A26,'Import Peak'!$A$3:C$37,C$1,FALSE()))</f>
        <v>0</v>
      </c>
      <c r="D22" s="107" t="n">
        <f aca="false">IF(ISNA(VLOOKUP('W. VaR &amp; Peak Pos By Trader'!$A26,'Import Peak'!$A$3:D$37,D$1,FALSE())),0,VLOOKUP('W. VaR &amp; Peak Pos By Trader'!$A26,'Import Peak'!$A$3:D$37,D$1,FALSE()))</f>
        <v>0</v>
      </c>
      <c r="E22" s="107" t="n">
        <f aca="false">IF(ISNA(VLOOKUP('W. VaR &amp; Peak Pos By Trader'!$A26,'Import Peak'!$A$3:E$37,E$1,FALSE())),0,VLOOKUP('W. VaR &amp; Peak Pos By Trader'!$A26,'Import Peak'!$A$3:E$37,E$1,FALSE()))</f>
        <v>0</v>
      </c>
      <c r="F22" s="107" t="n">
        <f aca="false">IF(ISNA(VLOOKUP('W. VaR &amp; Peak Pos By Trader'!$A26,'Import Peak'!$A$3:F$37,F$1,FALSE())),0,VLOOKUP('W. VaR &amp; Peak Pos By Trader'!$A26,'Import Peak'!$A$3:F$37,F$1,FALSE()))</f>
        <v>0</v>
      </c>
      <c r="G22" s="107" t="n">
        <f aca="false">IF(ISNA(VLOOKUP('W. VaR &amp; Peak Pos By Trader'!$A26,'Import Peak'!$A$3:G$37,G$1,FALSE())),0,VLOOKUP('W. VaR &amp; Peak Pos By Trader'!$A26,'Import Peak'!$A$3:G$37,G$1,FALSE()))</f>
        <v>0</v>
      </c>
      <c r="H22" s="107" t="n">
        <f aca="false">IF(ISNA(VLOOKUP('W. VaR &amp; Peak Pos By Trader'!$A26,'Import Peak'!$A$3:H$37,H$1,FALSE())),0,VLOOKUP('W. VaR &amp; Peak Pos By Trader'!$A26,'Import Peak'!$A$3:H$37,H$1,FALSE()))</f>
        <v>0</v>
      </c>
      <c r="I22" s="107" t="n">
        <f aca="false">IF(ISNA(VLOOKUP('W. VaR &amp; Peak Pos By Trader'!$A26,'Import Peak'!$A$3:I$37,I$1,FALSE())),0,VLOOKUP('W. VaR &amp; Peak Pos By Trader'!$A26,'Import Peak'!$A$3:I$37,I$1,FALSE()))</f>
        <v>0</v>
      </c>
      <c r="J22" s="107" t="n">
        <f aca="false">IF(ISNA(VLOOKUP('W. VaR &amp; Peak Pos By Trader'!$A26,'Import Peak'!$A$3:J$37,J$1,FALSE())),0,VLOOKUP('W. VaR &amp; Peak Pos By Trader'!$A26,'Import Peak'!$A$3:J$37,J$1,FALSE()))</f>
        <v>0</v>
      </c>
      <c r="K22" s="107" t="n">
        <f aca="false">IF(ISNA(VLOOKUP('W. VaR &amp; Peak Pos By Trader'!$A26,'Import Peak'!$A$3:K$37,K$1,FALSE())),0,VLOOKUP('W. VaR &amp; Peak Pos By Trader'!$A26,'Import Peak'!$A$3:K$37,K$1,FALSE()))</f>
        <v>0</v>
      </c>
      <c r="L22" s="107" t="n">
        <f aca="false">IF(ISNA(VLOOKUP('W. VaR &amp; Peak Pos By Trader'!$A26,'Import Peak'!$A$3:L$37,L$1,FALSE())),0,VLOOKUP('W. VaR &amp; Peak Pos By Trader'!$A26,'Import Peak'!$A$3:L$37,L$1,FALSE()))</f>
        <v>0</v>
      </c>
      <c r="M22" s="107" t="n">
        <f aca="false">IF(ISNA(VLOOKUP('W. VaR &amp; Peak Pos By Trader'!$A26,'Import Peak'!$A$3:M$37,M$1,FALSE())),0,VLOOKUP('W. VaR &amp; Peak Pos By Trader'!$A26,'Import Peak'!$A$3:M$37,M$1,FALSE()))</f>
        <v>0</v>
      </c>
      <c r="N22" s="107" t="n">
        <f aca="false">IF(ISNA(VLOOKUP('W. VaR &amp; Peak Pos By Trader'!$A26,'Import Peak'!$A$3:N$37,N$1,FALSE())),0,VLOOKUP('W. VaR &amp; Peak Pos By Trader'!$A26,'Import Peak'!$A$3:N$37,N$1,FALSE()))</f>
        <v>0</v>
      </c>
      <c r="O22" s="107" t="n">
        <f aca="false">IF(ISNA(VLOOKUP('W. VaR &amp; Peak Pos By Trader'!$A26,'Import Peak'!$A$3:O$37,O$1,FALSE())),0,VLOOKUP('W. VaR &amp; Peak Pos By Trader'!$A26,'Import Peak'!$A$3:O$37,O$1,FALSE()))</f>
        <v>0</v>
      </c>
      <c r="P22" s="107" t="n">
        <f aca="false">IF(ISNA(VLOOKUP('W. VaR &amp; Peak Pos By Trader'!$A26,'Import Peak'!$A$3:P$37,P$1,FALSE())),0,VLOOKUP('W. VaR &amp; Peak Pos By Trader'!$A26,'Import Peak'!$A$3:P$37,P$1,FALSE()))</f>
        <v>0</v>
      </c>
      <c r="Q22" s="107" t="n">
        <f aca="false">IF(ISNA(VLOOKUP('W. VaR &amp; Peak Pos By Trader'!$A26,'Import Peak'!$A$3:Q$37,Q$1,FALSE())),0,VLOOKUP('W. VaR &amp; Peak Pos By Trader'!$A26,'Import Peak'!$A$3:Q$37,Q$1,FALSE()))</f>
        <v>0</v>
      </c>
      <c r="R22" s="107" t="n">
        <f aca="false">IF(ISNA(VLOOKUP('W. VaR &amp; Peak Pos By Trader'!$A26,'Import Peak'!$A$3:R$37,R$1,FALSE())),0,VLOOKUP('W. VaR &amp; Peak Pos By Trader'!$A26,'Import Peak'!$A$3:R$37,R$1,FALSE()))</f>
        <v>0</v>
      </c>
      <c r="S22" s="107" t="n">
        <f aca="false">IF(ISNA(VLOOKUP('W. VaR &amp; Peak Pos By Trader'!$A26,'Import Peak'!$A$3:S$37,S$1,FALSE())),0,VLOOKUP('W. VaR &amp; Peak Pos By Trader'!$A26,'Import Peak'!$A$3:S$37,S$1,FALSE()))</f>
        <v>0</v>
      </c>
      <c r="T22" s="107" t="n">
        <f aca="false">IF(ISNA(VLOOKUP('W. VaR &amp; Peak Pos By Trader'!$A26,'Import Peak'!$A$3:T$37,T$1,FALSE())),0,VLOOKUP('W. VaR &amp; Peak Pos By Trader'!$A26,'Import Peak'!$A$3:T$37,T$1,FALSE()))</f>
        <v>0</v>
      </c>
      <c r="U22" s="107" t="n">
        <f aca="false">IF(ISNA(VLOOKUP('W. VaR &amp; Peak Pos By Trader'!$A26,'Import Peak'!$A$3:U$37,U$1,FALSE())),0,VLOOKUP('W. VaR &amp; Peak Pos By Trader'!$A26,'Import Peak'!$A$3:U$37,U$1,FALSE()))</f>
        <v>0</v>
      </c>
      <c r="V22" s="107" t="n">
        <f aca="false">IF(ISNA(VLOOKUP('W. VaR &amp; Peak Pos By Trader'!$A26,'Import Peak'!$A$3:V$37,V$1,FALSE())),0,VLOOKUP('W. VaR &amp; Peak Pos By Trader'!$A26,'Import Peak'!$A$3:V$37,V$1,FALSE()))</f>
        <v>0</v>
      </c>
      <c r="W22" s="107" t="n">
        <f aca="false">IF(ISNA(VLOOKUP('W. VaR &amp; Peak Pos By Trader'!$A26,'Import Peak'!$A$3:W$37,W$1,FALSE())),0,VLOOKUP('W. VaR &amp; Peak Pos By Trader'!$A26,'Import Peak'!$A$3:W$37,W$1,FALSE()))</f>
        <v>0</v>
      </c>
      <c r="X22" s="107" t="n">
        <f aca="false">IF(ISNA(VLOOKUP('W. VaR &amp; Peak Pos By Trader'!$A26,'Import Peak'!$A$3:X$37,X$1,FALSE())),0,VLOOKUP('W. VaR &amp; Peak Pos By Trader'!$A26,'Import Peak'!$A$3:X$37,X$1,FALSE()))</f>
        <v>0</v>
      </c>
      <c r="Y22" s="107" t="n">
        <f aca="false">IF(ISNA(VLOOKUP('W. VaR &amp; Peak Pos By Trader'!$A26,'Import Peak'!$A$3:Y$37,Y$1,FALSE())),0,VLOOKUP('W. VaR &amp; Peak Pos By Trader'!$A26,'Import Peak'!$A$3:Y$37,Y$1,FALSE()))</f>
        <v>0</v>
      </c>
      <c r="Z22" s="107" t="n">
        <f aca="false">IF(ISNA(VLOOKUP('W. VaR &amp; Peak Pos By Trader'!$A26,'Import Peak'!$A$3:Z$37,Z$1,FALSE())),0,VLOOKUP('W. VaR &amp; Peak Pos By Trader'!$A26,'Import Peak'!$A$3:Z$37,Z$1,FALSE()))</f>
        <v>0</v>
      </c>
      <c r="AA22" s="107" t="n">
        <f aca="false">IF(ISNA(VLOOKUP('W. VaR &amp; Peak Pos By Trader'!$A26,'Import Peak'!$A$3:AA$37,AA$1,FALSE())),0,VLOOKUP('W. VaR &amp; Peak Pos By Trader'!$A26,'Import Peak'!$A$3:AA$37,AA$1,FALSE()))</f>
        <v>0</v>
      </c>
      <c r="AB22" s="107" t="n">
        <f aca="false">IF(ISNA(VLOOKUP('W. VaR &amp; Peak Pos By Trader'!$A26,'Import Peak'!$A$3:AB$37,AB$1,FALSE())),0,VLOOKUP('W. VaR &amp; Peak Pos By Trader'!$A26,'Import Peak'!$A$3:AB$37,AB$1,FALSE()))</f>
        <v>0</v>
      </c>
      <c r="AC22" s="107" t="n">
        <f aca="false">IF(ISNA(VLOOKUP('W. VaR &amp; Peak Pos By Trader'!$A26,'Import Peak'!$A$3:AC$37,AC$1,FALSE())),0,VLOOKUP('W. VaR &amp; Peak Pos By Trader'!$A26,'Import Peak'!$A$3:AC$37,AC$1,FALSE()))</f>
        <v>0</v>
      </c>
      <c r="AD22" s="107" t="n">
        <f aca="false">IF(ISNA(VLOOKUP('W. VaR &amp; Peak Pos By Trader'!$A26,'Import Peak'!$A$3:AD$37,AD$1,FALSE())),0,VLOOKUP('W. VaR &amp; Peak Pos By Trader'!$A26,'Import Peak'!$A$3:AD$37,AD$1,FALSE()))</f>
        <v>0</v>
      </c>
      <c r="AE22" s="107" t="n">
        <f aca="false">IF(ISNA(VLOOKUP('W. VaR &amp; Peak Pos By Trader'!$A26,'Import Peak'!$A$3:AE$37,AE$1,FALSE())),0,VLOOKUP('W. VaR &amp; Peak Pos By Trader'!$A26,'Import Peak'!$A$3:AE$37,AE$1,FALSE()))</f>
        <v>0</v>
      </c>
      <c r="AF22" s="107" t="n">
        <f aca="false">IF(ISNA(VLOOKUP('W. VaR &amp; Peak Pos By Trader'!$A26,'Import Peak'!$A$3:AF$37,AF$1,FALSE())),0,VLOOKUP('W. VaR &amp; Peak Pos By Trader'!$A26,'Import Peak'!$A$3:AF$37,AF$1,FALSE()))</f>
        <v>0</v>
      </c>
      <c r="AG22" s="107" t="n">
        <f aca="false">IF(ISNA(VLOOKUP('W. VaR &amp; Peak Pos By Trader'!$A26,'Import Peak'!$A$3:AG$37,AG$1,FALSE())),0,VLOOKUP('W. VaR &amp; Peak Pos By Trader'!$A26,'Import Peak'!$A$3:AG$37,AG$1,FALSE()))</f>
        <v>0</v>
      </c>
      <c r="AH22" s="107" t="n">
        <f aca="false">IF(ISNA(VLOOKUP('W. VaR &amp; Peak Pos By Trader'!$A26,'Import Peak'!$A$3:AH$37,AH$1,FALSE())),0,VLOOKUP('W. VaR &amp; Peak Pos By Trader'!$A26,'Import Peak'!$A$3:AH$37,AH$1,FALSE()))</f>
        <v>0</v>
      </c>
      <c r="AI22" s="107" t="n">
        <f aca="false">IF(ISNA(VLOOKUP('W. VaR &amp; Peak Pos By Trader'!$A26,'Import Peak'!$A$3:AI$37,AI$1,FALSE())),0,VLOOKUP('W. VaR &amp; Peak Pos By Trader'!$A26,'Import Peak'!$A$3:AI$37,AI$1,FALSE()))</f>
        <v>0</v>
      </c>
      <c r="AJ22" s="107" t="n">
        <f aca="false">IF(ISNA(VLOOKUP('W. VaR &amp; Peak Pos By Trader'!$A26,'Import Peak'!$A$3:AJ$37,AJ$1,FALSE())),0,VLOOKUP('W. VaR &amp; Peak Pos By Trader'!$A26,'Import Peak'!$A$3:AJ$37,AJ$1,FALSE()))</f>
        <v>0</v>
      </c>
      <c r="AK22" s="107" t="n">
        <f aca="false">IF(ISNA(VLOOKUP('W. VaR &amp; Peak Pos By Trader'!$A26,'Import Peak'!$A$3:AK$37,AK$1,FALSE())),0,VLOOKUP('W. VaR &amp; Peak Pos By Trader'!$A26,'Import Peak'!$A$3:AK$37,AK$1,FALSE()))</f>
        <v>0</v>
      </c>
      <c r="AL22" s="107" t="n">
        <f aca="false">IF(ISNA(VLOOKUP('W. VaR &amp; Peak Pos By Trader'!$A26,'Import Peak'!$A$3:AL$37,AL$1,FALSE())),0,VLOOKUP('W. VaR &amp; Peak Pos By Trader'!$A26,'Import Peak'!$A$3:AL$37,AL$1,FALSE()))</f>
        <v>0</v>
      </c>
      <c r="AM22" s="107" t="n">
        <f aca="false">IF(ISNA(VLOOKUP('W. VaR &amp; Peak Pos By Trader'!$A26,'Import Peak'!$A$3:AM$37,AM$1,FALSE())),0,VLOOKUP('W. VaR &amp; Peak Pos By Trader'!$A26,'Import Peak'!$A$3:AM$37,AM$1,FALSE()))</f>
        <v>0</v>
      </c>
      <c r="AN22" s="107" t="n">
        <f aca="false">IF(ISNA(VLOOKUP('W. VaR &amp; Peak Pos By Trader'!$A26,'Import Peak'!$A$3:AN$37,AN$1,FALSE())),0,VLOOKUP('W. VaR &amp; Peak Pos By Trader'!$A26,'Import Peak'!$A$3:AN$37,AN$1,FALSE()))</f>
        <v>0</v>
      </c>
      <c r="AO22" s="107" t="n">
        <f aca="false">IF(ISNA(VLOOKUP('W. VaR &amp; Peak Pos By Trader'!$A26,'Import Peak'!$A$3:AO$37,AO$1,FALSE())),0,VLOOKUP('W. VaR &amp; Peak Pos By Trader'!$A26,'Import Peak'!$A$3:AO$37,AO$1,FALSE()))</f>
        <v>0</v>
      </c>
      <c r="AP22" s="107" t="n">
        <f aca="false">IF(ISNA(VLOOKUP('W. VaR &amp; Peak Pos By Trader'!$A26,'Import Peak'!$A$3:AP$37,AP$1,FALSE())),0,VLOOKUP('W. VaR &amp; Peak Pos By Trader'!$A26,'Import Peak'!$A$3:AP$37,AP$1,FALSE()))</f>
        <v>0</v>
      </c>
      <c r="AQ22" s="107" t="n">
        <f aca="false">IF(ISNA(VLOOKUP('W. VaR &amp; Peak Pos By Trader'!$A26,'Import Peak'!$A$3:AQ$37,AQ$1,FALSE())),0,VLOOKUP('W. VaR &amp; Peak Pos By Trader'!$A26,'Import Peak'!$A$3:AQ$37,AQ$1,FALSE()))</f>
        <v>0</v>
      </c>
      <c r="AR22" s="107" t="n">
        <f aca="false">IF(ISNA(VLOOKUP('W. VaR &amp; Peak Pos By Trader'!$A26,'Import Peak'!$A$3:AR$37,AR$1,FALSE())),0,VLOOKUP('W. VaR &amp; Peak Pos By Trader'!$A26,'Import Peak'!$A$3:AR$37,AR$1,FALSE()))</f>
        <v>0</v>
      </c>
      <c r="AS22" s="107" t="n">
        <f aca="false">IF(ISNA(VLOOKUP('W. VaR &amp; Peak Pos By Trader'!$A26,'Import Peak'!$A$3:AS$37,AS$1,FALSE())),0,VLOOKUP('W. VaR &amp; Peak Pos By Trader'!$A26,'Import Peak'!$A$3:AS$37,AS$1,FALSE()))</f>
        <v>0</v>
      </c>
      <c r="AT22" s="107" t="n">
        <f aca="false">IF(ISNA(VLOOKUP('W. VaR &amp; Peak Pos By Trader'!$A26,'Import Peak'!$A$3:AT$37,AT$1,FALSE())),0,VLOOKUP('W. VaR &amp; Peak Pos By Trader'!$A26,'Import Peak'!$A$3:AT$37,AT$1,FALSE()))</f>
        <v>0</v>
      </c>
      <c r="AU22" s="107" t="n">
        <f aca="false">IF(ISNA(VLOOKUP('W. VaR &amp; Peak Pos By Trader'!$A26,'Import Peak'!$A$3:AU$37,AU$1,FALSE())),0,VLOOKUP('W. VaR &amp; Peak Pos By Trader'!$A26,'Import Peak'!$A$3:AU$37,AU$1,FALSE()))</f>
        <v>0</v>
      </c>
      <c r="AV22" s="107" t="n">
        <f aca="false">IF(ISNA(VLOOKUP('W. VaR &amp; Peak Pos By Trader'!$A26,'Import Peak'!$A$3:AV$37,AV$1,FALSE())),0,VLOOKUP('W. VaR &amp; Peak Pos By Trader'!$A26,'Import Peak'!$A$3:AV$37,AV$1,FALSE()))</f>
        <v>0</v>
      </c>
      <c r="AW22" s="107" t="n">
        <f aca="false">IF(ISNA(VLOOKUP('W. VaR &amp; Peak Pos By Trader'!$A26,'Import Peak'!$A$3:AW$37,AW$1,FALSE())),0,VLOOKUP('W. VaR &amp; Peak Pos By Trader'!$A26,'Import Peak'!$A$3:AW$37,AW$1,FALSE()))</f>
        <v>0</v>
      </c>
      <c r="AX22" s="107" t="n">
        <f aca="false">IF(ISNA(VLOOKUP('W. VaR &amp; Peak Pos By Trader'!$A26,'Import Peak'!$A$3:AX$37,AX$1,FALSE())),0,VLOOKUP('W. VaR &amp; Peak Pos By Trader'!$A26,'Import Peak'!$A$3:AX$37,AX$1,FALSE()))</f>
        <v>0</v>
      </c>
      <c r="AY22" s="107" t="n">
        <f aca="false">IF(ISNA(VLOOKUP('W. VaR &amp; Peak Pos By Trader'!$A26,'Import Peak'!$A$3:AY$37,AY$1,FALSE())),0,VLOOKUP('W. VaR &amp; Peak Pos By Trader'!$A26,'Import Peak'!$A$3:AY$37,AY$1,FALSE()))</f>
        <v>0</v>
      </c>
      <c r="AZ22" s="107" t="n">
        <f aca="false">IF(ISNA(VLOOKUP('W. VaR &amp; Peak Pos By Trader'!$A26,'Import Peak'!$A$3:AZ$37,AZ$1,FALSE())),0,VLOOKUP('W. VaR &amp; Peak Pos By Trader'!$A26,'Import Peak'!$A$3:AZ$37,AZ$1,FALSE()))</f>
        <v>0</v>
      </c>
      <c r="BA22" s="107" t="n">
        <f aca="false">IF(ISNA(VLOOKUP('W. VaR &amp; Peak Pos By Trader'!$A26,'Import Peak'!$A$3:BA$37,BA$1,FALSE())),0,VLOOKUP('W. VaR &amp; Peak Pos By Trader'!$A26,'Import Peak'!$A$3:BA$37,BA$1,FALSE()))</f>
        <v>0</v>
      </c>
      <c r="BB22" s="107" t="n">
        <f aca="false">IF(ISNA(VLOOKUP('W. VaR &amp; Peak Pos By Trader'!$A26,'Import Peak'!$A$3:BB$37,BB$1,FALSE())),0,VLOOKUP('W. VaR &amp; Peak Pos By Trader'!$A26,'Import Peak'!$A$3:BB$37,BB$1,FALSE()))</f>
        <v>0</v>
      </c>
      <c r="BC22" s="107" t="n">
        <f aca="false">IF(ISNA(VLOOKUP('W. VaR &amp; Peak Pos By Trader'!$A26,'Import Peak'!$A$3:BC$37,BC$1,FALSE())),0,VLOOKUP('W. VaR &amp; Peak Pos By Trader'!$A26,'Import Peak'!$A$3:BC$37,BC$1,FALSE()))</f>
        <v>0</v>
      </c>
      <c r="BD22" s="107" t="n">
        <f aca="false">IF(ISNA(VLOOKUP('W. VaR &amp; Peak Pos By Trader'!$A26,'Import Peak'!$A$3:BD$37,BD$1,FALSE())),0,VLOOKUP('W. VaR &amp; Peak Pos By Trader'!$A26,'Import Peak'!$A$3:BD$37,BD$1,FALSE()))</f>
        <v>0</v>
      </c>
      <c r="BE22" s="107" t="n">
        <f aca="false">IF(ISNA(VLOOKUP('W. VaR &amp; Peak Pos By Trader'!$A26,'Import Peak'!$A$3:BE$37,BE$1,FALSE())),0,VLOOKUP('W. VaR &amp; Peak Pos By Trader'!$A26,'Import Peak'!$A$3:BE$37,BE$1,FALSE()))</f>
        <v>0</v>
      </c>
      <c r="BF22" s="107" t="n">
        <f aca="false">IF(ISNA(VLOOKUP('W. VaR &amp; Peak Pos By Trader'!$A26,'Import Peak'!$A$3:BF$37,BF$1,FALSE())),0,VLOOKUP('W. VaR &amp; Peak Pos By Trader'!$A26,'Import Peak'!$A$3:BF$37,BF$1,FALSE()))</f>
        <v>0</v>
      </c>
      <c r="BG22" s="107" t="n">
        <f aca="false">IF(ISNA(VLOOKUP('W. VaR &amp; Peak Pos By Trader'!$A26,'Import Peak'!$A$3:BG$37,BG$1,FALSE())),0,VLOOKUP('W. VaR &amp; Peak Pos By Trader'!$A26,'Import Peak'!$A$3:BG$37,BG$1,FALSE()))</f>
        <v>0</v>
      </c>
      <c r="BH22" s="107" t="n">
        <f aca="false">IF(ISNA(VLOOKUP('W. VaR &amp; Peak Pos By Trader'!$A26,'Import Peak'!$A$3:BH$37,BH$1,FALSE())),0,VLOOKUP('W. VaR &amp; Peak Pos By Trader'!$A26,'Import Peak'!$A$3:BH$37,BH$1,FALSE()))</f>
        <v>0</v>
      </c>
      <c r="BI22" s="107" t="n">
        <f aca="false">IF(ISNA(VLOOKUP('W. VaR &amp; Peak Pos By Trader'!$A26,'Import Peak'!$A$3:BI$37,BI$1,FALSE())),0,VLOOKUP('W. VaR &amp; Peak Pos By Trader'!$A26,'Import Peak'!$A$3:BI$37,BI$1,FALSE()))</f>
        <v>0</v>
      </c>
      <c r="BJ22" s="107" t="n">
        <f aca="false">IF(ISNA(VLOOKUP('W. VaR &amp; Peak Pos By Trader'!$A26,'Import Peak'!$A$3:BJ$37,BJ$1,FALSE())),0,VLOOKUP('W. VaR &amp; Peak Pos By Trader'!$A26,'Import Peak'!$A$3:BJ$37,BJ$1,FALSE()))</f>
        <v>0</v>
      </c>
      <c r="BK22" s="107" t="n">
        <f aca="false">IF(ISNA(VLOOKUP('W. VaR &amp; Peak Pos By Trader'!$A26,'Import Peak'!$A$3:BK$37,BK$1,FALSE())),0,VLOOKUP('W. VaR &amp; Peak Pos By Trader'!$A26,'Import Peak'!$A$3:BK$37,BK$1,FALSE()))</f>
        <v>0</v>
      </c>
      <c r="BL22" s="107" t="n">
        <f aca="false">IF(ISNA(VLOOKUP('W. VaR &amp; Peak Pos By Trader'!$A26,'Import Peak'!$A$3:BL$37,BL$1,FALSE())),0,VLOOKUP('W. VaR &amp; Peak Pos By Trader'!$A26,'Import Peak'!$A$3:BL$37,BL$1,FALSE()))</f>
        <v>0</v>
      </c>
      <c r="BM22" s="107" t="n">
        <f aca="false">IF(ISNA(VLOOKUP('W. VaR &amp; Peak Pos By Trader'!$A26,'Import Peak'!$A$3:BM$37,BM$1,FALSE())),0,VLOOKUP('W. VaR &amp; Peak Pos By Trader'!$A26,'Import Peak'!$A$3:BM$37,BM$1,FALSE()))</f>
        <v>0</v>
      </c>
      <c r="BN22" s="107" t="n">
        <f aca="false">IF(ISNA(VLOOKUP('W. VaR &amp; Peak Pos By Trader'!$A26,'Import Peak'!$A$3:BN$37,BN$1,FALSE())),0,VLOOKUP('W. VaR &amp; Peak Pos By Trader'!$A26,'Import Peak'!$A$3:BN$37,BN$1,FALSE()))</f>
        <v>0</v>
      </c>
      <c r="BO22" s="107" t="n">
        <f aca="false">IF(ISNA(VLOOKUP('W. VaR &amp; Peak Pos By Trader'!$A26,'Import Peak'!$A$3:BO$37,BO$1,FALSE())),0,VLOOKUP('W. VaR &amp; Peak Pos By Trader'!$A26,'Import Peak'!$A$3:BO$37,BO$1,FALSE()))</f>
        <v>0</v>
      </c>
      <c r="BP22" s="107" t="n">
        <f aca="false">IF(ISNA(VLOOKUP('W. VaR &amp; Peak Pos By Trader'!$A26,'Import Peak'!$A$3:BP$37,BP$1,FALSE())),0,VLOOKUP('W. VaR &amp; Peak Pos By Trader'!$A26,'Import Peak'!$A$3:BP$37,BP$1,FALSE()))</f>
        <v>0</v>
      </c>
      <c r="BQ22" s="107" t="n">
        <f aca="false">IF(ISNA(VLOOKUP('W. VaR &amp; Peak Pos By Trader'!$A26,'Import Peak'!$A$3:BQ$37,BQ$1,FALSE())),0,VLOOKUP('W. VaR &amp; Peak Pos By Trader'!$A26,'Import Peak'!$A$3:BQ$37,BQ$1,FALSE()))</f>
        <v>0</v>
      </c>
      <c r="BR22" s="107" t="n">
        <f aca="false">IF(ISNA(VLOOKUP('W. VaR &amp; Peak Pos By Trader'!$A26,'Import Peak'!$A$3:BR$37,BR$1,FALSE())),0,VLOOKUP('W. VaR &amp; Peak Pos By Trader'!$A26,'Import Peak'!$A$3:BR$37,BR$1,FALSE()))</f>
        <v>0</v>
      </c>
      <c r="BS22" s="107" t="n">
        <f aca="false">IF(ISNA(VLOOKUP('W. VaR &amp; Peak Pos By Trader'!$A26,'Import Peak'!$A$3:BS$37,BS$1,FALSE())),0,VLOOKUP('W. VaR &amp; Peak Pos By Trader'!$A26,'Import Peak'!$A$3:BS$37,BS$1,FALSE()))</f>
        <v>0</v>
      </c>
      <c r="BT22" s="107" t="n">
        <f aca="false">IF(ISNA(VLOOKUP('W. VaR &amp; Peak Pos By Trader'!$A26,'Import Peak'!$A$3:BT$37,BT$1,FALSE())),0,VLOOKUP('W. VaR &amp; Peak Pos By Trader'!$A26,'Import Peak'!$A$3:BT$37,BT$1,FALSE()))</f>
        <v>0</v>
      </c>
      <c r="BU22" s="107" t="n">
        <f aca="false">IF(ISNA(VLOOKUP('W. VaR &amp; Peak Pos By Trader'!$A26,'Import Peak'!$A$3:BU$37,BU$1,FALSE())),0,VLOOKUP('W. VaR &amp; Peak Pos By Trader'!$A26,'Import Peak'!$A$3:BU$37,BU$1,FALSE()))</f>
        <v>0</v>
      </c>
      <c r="BV22" s="107" t="n">
        <f aca="false">IF(ISNA(VLOOKUP('W. VaR &amp; Peak Pos By Trader'!$A26,'Import Peak'!$A$3:BV$37,BV$1,FALSE())),0,VLOOKUP('W. VaR &amp; Peak Pos By Trader'!$A26,'Import Peak'!$A$3:BV$37,BV$1,FALSE()))</f>
        <v>0</v>
      </c>
      <c r="BW22" s="107" t="n">
        <f aca="false">IF(ISNA(VLOOKUP('W. VaR &amp; Peak Pos By Trader'!$A26,'Import Peak'!$A$3:BW$37,BW$1,FALSE())),0,VLOOKUP('W. VaR &amp; Peak Pos By Trader'!$A26,'Import Peak'!$A$3:BW$37,BW$1,FALSE()))</f>
        <v>0</v>
      </c>
      <c r="BX22" s="107" t="n">
        <f aca="false">IF(ISNA(VLOOKUP('W. VaR &amp; Peak Pos By Trader'!$A26,'Import Peak'!$A$3:BX$37,BX$1,FALSE())),0,VLOOKUP('W. VaR &amp; Peak Pos By Trader'!$A26,'Import Peak'!$A$3:BX$37,BX$1,FALSE()))</f>
        <v>0</v>
      </c>
      <c r="BY22" s="107" t="n">
        <f aca="false">IF(ISNA(VLOOKUP('W. VaR &amp; Peak Pos By Trader'!$A26,'Import Peak'!$A$3:BY$37,BY$1,FALSE())),0,VLOOKUP('W. VaR &amp; Peak Pos By Trader'!$A26,'Import Peak'!$A$3:BY$37,BY$1,FALSE()))</f>
        <v>0</v>
      </c>
      <c r="BZ22" s="107" t="n">
        <f aca="false">IF(ISNA(VLOOKUP('W. VaR &amp; Peak Pos By Trader'!$A26,'Import Peak'!$A$3:BZ$37,BZ$1,FALSE())),0,VLOOKUP('W. VaR &amp; Peak Pos By Trader'!$A26,'Import Peak'!$A$3:BZ$37,BZ$1,FALSE()))</f>
        <v>0</v>
      </c>
      <c r="CA22" s="107" t="n">
        <f aca="false">IF(ISNA(VLOOKUP('W. VaR &amp; Peak Pos By Trader'!$A26,'Import Peak'!$A$3:CA$37,CA$1,FALSE())),0,VLOOKUP('W. VaR &amp; Peak Pos By Trader'!$A26,'Import Peak'!$A$3:CA$37,CA$1,FALSE()))</f>
        <v>0</v>
      </c>
      <c r="CB22" s="107" t="n">
        <f aca="false">IF(ISNA(VLOOKUP('W. VaR &amp; Peak Pos By Trader'!$A26,'Import Peak'!$A$3:CB$37,CB$1,FALSE())),0,VLOOKUP('W. VaR &amp; Peak Pos By Trader'!$A26,'Import Peak'!$A$3:CB$37,CB$1,FALSE()))</f>
        <v>0</v>
      </c>
      <c r="CC22" s="107" t="n">
        <f aca="false">IF(ISNA(VLOOKUP('W. VaR &amp; Peak Pos By Trader'!$A26,'Import Peak'!$A$3:CC$37,CC$1,FALSE())),0,VLOOKUP('W. VaR &amp; Peak Pos By Trader'!$A26,'Import Peak'!$A$3:CC$37,CC$1,FALSE()))</f>
        <v>0</v>
      </c>
      <c r="CD22" s="107" t="n">
        <f aca="false">IF(ISNA(VLOOKUP('W. VaR &amp; Peak Pos By Trader'!$A26,'Import Peak'!$A$3:CD$37,CD$1,FALSE())),0,VLOOKUP('W. VaR &amp; Peak Pos By Trader'!$A26,'Import Peak'!$A$3:CD$37,CD$1,FALSE()))</f>
        <v>0</v>
      </c>
      <c r="CE22" s="107" t="n">
        <f aca="false">IF(ISNA(VLOOKUP('W. VaR &amp; Peak Pos By Trader'!$A26,'Import Peak'!$A$3:CE$37,CE$1,FALSE())),0,VLOOKUP('W. VaR &amp; Peak Pos By Trader'!$A26,'Import Peak'!$A$3:CE$37,CE$1,FALSE()))</f>
        <v>0</v>
      </c>
      <c r="CF22" s="107" t="n">
        <f aca="false">IF(ISNA(VLOOKUP('W. VaR &amp; Peak Pos By Trader'!$A26,'Import Peak'!$A$3:CF$37,CF$1,FALSE())),0,VLOOKUP('W. VaR &amp; Peak Pos By Trader'!$A26,'Import Peak'!$A$3:CF$37,CF$1,FALSE()))</f>
        <v>0</v>
      </c>
      <c r="CG22" s="107" t="n">
        <f aca="false">IF(ISNA(VLOOKUP('W. VaR &amp; Peak Pos By Trader'!$A26,'Import Peak'!$A$3:CG$37,CG$1,FALSE())),0,VLOOKUP('W. VaR &amp; Peak Pos By Trader'!$A26,'Import Peak'!$A$3:CG$37,CG$1,FALSE()))</f>
        <v>0</v>
      </c>
      <c r="CH22" s="107" t="n">
        <f aca="false">IF(ISNA(VLOOKUP('W. VaR &amp; Peak Pos By Trader'!$A26,'Import Peak'!$A$3:CH$37,CH$1,FALSE())),0,VLOOKUP('W. VaR &amp; Peak Pos By Trader'!$A26,'Import Peak'!$A$3:CH$37,CH$1,FALSE()))</f>
        <v>0</v>
      </c>
      <c r="CI22" s="107" t="n">
        <f aca="false">IF(ISNA(VLOOKUP('W. VaR &amp; Peak Pos By Trader'!$A26,'Import Peak'!$A$3:CI$37,CI$1,FALSE())),0,VLOOKUP('W. VaR &amp; Peak Pos By Trader'!$A26,'Import Peak'!$A$3:CI$37,CI$1,FALSE()))</f>
        <v>0</v>
      </c>
      <c r="CJ22" s="107" t="n">
        <f aca="false">IF(ISNA(VLOOKUP('W. VaR &amp; Peak Pos By Trader'!$A26,'Import Peak'!$A$3:CJ$37,CJ$1,FALSE())),0,VLOOKUP('W. VaR &amp; Peak Pos By Trader'!$A26,'Import Peak'!$A$3:CJ$37,CJ$1,FALSE()))</f>
        <v>0</v>
      </c>
      <c r="CK22" s="107" t="n">
        <f aca="false">IF(ISNA(VLOOKUP('W. VaR &amp; Peak Pos By Trader'!$A26,'Import Peak'!$A$3:CK$37,CK$1,FALSE())),0,VLOOKUP('W. VaR &amp; Peak Pos By Trader'!$A26,'Import Peak'!$A$3:CK$37,CK$1,FALSE()))</f>
        <v>0</v>
      </c>
      <c r="CL22" s="107" t="n">
        <f aca="false">IF(ISNA(VLOOKUP('W. VaR &amp; Peak Pos By Trader'!$A26,'Import Peak'!$A$3:CL$37,CL$1,FALSE())),0,VLOOKUP('W. VaR &amp; Peak Pos By Trader'!$A26,'Import Peak'!$A$3:CL$37,CL$1,FALSE()))</f>
        <v>0</v>
      </c>
      <c r="CM22" s="107" t="n">
        <f aca="false">IF(ISNA(VLOOKUP('W. VaR &amp; Peak Pos By Trader'!$A26,'Import Peak'!$A$3:CM$37,CM$1,FALSE())),0,VLOOKUP('W. VaR &amp; Peak Pos By Trader'!$A26,'Import Peak'!$A$3:CM$37,CM$1,FALSE()))</f>
        <v>0</v>
      </c>
      <c r="CN22" s="107" t="n">
        <f aca="false">IF(ISNA(VLOOKUP('W. VaR &amp; Peak Pos By Trader'!$A26,'Import Peak'!$A$3:CN$37,CN$1,FALSE())),0,VLOOKUP('W. VaR &amp; Peak Pos By Trader'!$A26,'Import Peak'!$A$3:CN$37,CN$1,FALSE()))</f>
        <v>0</v>
      </c>
      <c r="CO22" s="107" t="n">
        <f aca="false">IF(ISNA(VLOOKUP('W. VaR &amp; Peak Pos By Trader'!$A26,'Import Peak'!$A$3:CO$37,CO$1,FALSE())),0,VLOOKUP('W. VaR &amp; Peak Pos By Trader'!$A26,'Import Peak'!$A$3:CO$37,CO$1,FALSE()))</f>
        <v>0</v>
      </c>
      <c r="CP22" s="107" t="n">
        <f aca="false">IF(ISNA(VLOOKUP('W. VaR &amp; Peak Pos By Trader'!$A26,'Import Peak'!$A$3:CP$37,CP$1,FALSE())),0,VLOOKUP('W. VaR &amp; Peak Pos By Trader'!$A26,'Import Peak'!$A$3:CP$37,CP$1,FALSE()))</f>
        <v>0</v>
      </c>
      <c r="CQ22" s="107" t="n">
        <f aca="false">IF(ISNA(VLOOKUP('W. VaR &amp; Peak Pos By Trader'!$A26,'Import Peak'!$A$3:CQ$37,CQ$1,FALSE())),0,VLOOKUP('W. VaR &amp; Peak Pos By Trader'!$A26,'Import Peak'!$A$3:CQ$37,CQ$1,FALSE()))</f>
        <v>0</v>
      </c>
      <c r="CR22" s="107" t="n">
        <f aca="false">IF(ISNA(VLOOKUP('W. VaR &amp; Peak Pos By Trader'!$A26,'Import Peak'!$A$3:CR$37,CR$1,FALSE())),0,VLOOKUP('W. VaR &amp; Peak Pos By Trader'!$A26,'Import Peak'!$A$3:CR$37,CR$1,FALSE()))</f>
        <v>0</v>
      </c>
      <c r="CS22" s="107" t="n">
        <f aca="false">IF(ISNA(VLOOKUP('W. VaR &amp; Peak Pos By Trader'!$A26,'Import Peak'!$A$3:CS$37,CS$1,FALSE())),0,VLOOKUP('W. VaR &amp; Peak Pos By Trader'!$A26,'Import Peak'!$A$3:CS$37,CS$1,FALSE()))</f>
        <v>0</v>
      </c>
      <c r="CT22" s="107" t="n">
        <f aca="false">IF(ISNA(VLOOKUP('W. VaR &amp; Peak Pos By Trader'!$A26,'Import Peak'!$A$3:CT$37,CT$1,FALSE())),0,VLOOKUP('W. VaR &amp; Peak Pos By Trader'!$A26,'Import Peak'!$A$3:CT$37,CT$1,FALSE()))</f>
        <v>0</v>
      </c>
      <c r="CU22" s="107" t="n">
        <f aca="false">IF(ISNA(VLOOKUP('W. VaR &amp; Peak Pos By Trader'!$A26,'Import Peak'!$A$3:CU$37,CU$1,FALSE())),0,VLOOKUP('W. VaR &amp; Peak Pos By Trader'!$A26,'Import Peak'!$A$3:CU$37,CU$1,FALSE()))</f>
        <v>0</v>
      </c>
      <c r="CV22" s="107" t="n">
        <f aca="false">IF(ISNA(VLOOKUP('W. VaR &amp; Peak Pos By Trader'!$A26,'Import Peak'!$A$3:CV$37,CV$1,FALSE())),0,VLOOKUP('W. VaR &amp; Peak Pos By Trader'!$A26,'Import Peak'!$A$3:CV$37,CV$1,FALSE()))</f>
        <v>0</v>
      </c>
      <c r="CW22" s="107" t="n">
        <f aca="false">IF(ISNA(VLOOKUP('W. VaR &amp; Peak Pos By Trader'!$A26,'Import Peak'!$A$3:CW$37,CW$1,FALSE())),0,VLOOKUP('W. VaR &amp; Peak Pos By Trader'!$A26,'Import Peak'!$A$3:CW$37,CW$1,FALSE()))</f>
        <v>0</v>
      </c>
      <c r="CX22" s="107" t="n">
        <f aca="false">IF(ISNA(VLOOKUP('W. VaR &amp; Peak Pos By Trader'!$A26,'Import Peak'!$A$3:CX$37,CX$1,FALSE())),0,VLOOKUP('W. VaR &amp; Peak Pos By Trader'!$A26,'Import Peak'!$A$3:CX$37,CX$1,FALSE()))</f>
        <v>0</v>
      </c>
      <c r="CY22" s="107" t="n">
        <f aca="false">IF(ISNA(VLOOKUP('W. VaR &amp; Peak Pos By Trader'!$A26,'Import Peak'!$A$3:CY$37,CY$1,FALSE())),0,VLOOKUP('W. VaR &amp; Peak Pos By Trader'!$A26,'Import Peak'!$A$3:CY$37,CY$1,FALSE()))</f>
        <v>0</v>
      </c>
      <c r="CZ22" s="107" t="n">
        <f aca="false">IF(ISNA(VLOOKUP('W. VaR &amp; Peak Pos By Trader'!$A26,'Import Peak'!$A$3:CZ$37,CZ$1,FALSE())),0,VLOOKUP('W. VaR &amp; Peak Pos By Trader'!$A26,'Import Peak'!$A$3:CZ$37,CZ$1,FALSE()))</f>
        <v>0</v>
      </c>
      <c r="DA22" s="107" t="n">
        <f aca="false">IF(ISNA(VLOOKUP('W. VaR &amp; Peak Pos By Trader'!$A26,'Import Peak'!$A$3:DA$37,DA$1,FALSE())),0,VLOOKUP('W. VaR &amp; Peak Pos By Trader'!$A26,'Import Peak'!$A$3:DA$37,DA$1,FALSE()))</f>
        <v>0</v>
      </c>
      <c r="DB22" s="107" t="n">
        <f aca="false">IF(ISNA(VLOOKUP('W. VaR &amp; Peak Pos By Trader'!$A26,'Import Peak'!$A$3:DB$37,DB$1,FALSE())),0,VLOOKUP('W. VaR &amp; Peak Pos By Trader'!$A26,'Import Peak'!$A$3:DB$37,DB$1,FALSE()))</f>
        <v>0</v>
      </c>
      <c r="DC22" s="107" t="n">
        <f aca="false">IF(ISNA(VLOOKUP('W. VaR &amp; Peak Pos By Trader'!$A26,'Import Peak'!$A$3:DC$37,DC$1,FALSE())),0,VLOOKUP('W. VaR &amp; Peak Pos By Trader'!$A26,'Import Peak'!$A$3:DC$37,DC$1,FALSE()))</f>
        <v>0</v>
      </c>
      <c r="DD22" s="107" t="n">
        <f aca="false">IF(ISNA(VLOOKUP('W. VaR &amp; Peak Pos By Trader'!$A26,'Import Peak'!$A$3:DD$37,DD$1,FALSE())),0,VLOOKUP('W. VaR &amp; Peak Pos By Trader'!$A26,'Import Peak'!$A$3:DD$37,DD$1,FALSE()))</f>
        <v>0</v>
      </c>
      <c r="DE22" s="107" t="n">
        <f aca="false">IF(ISNA(VLOOKUP('W. VaR &amp; Peak Pos By Trader'!$A26,'Import Peak'!$A$3:DE$37,DE$1,FALSE())),0,VLOOKUP('W. VaR &amp; Peak Pos By Trader'!$A26,'Import Peak'!$A$3:DE$37,DE$1,FALSE()))</f>
        <v>0</v>
      </c>
      <c r="DF22" s="107" t="n">
        <f aca="false">IF(ISNA(VLOOKUP('W. VaR &amp; Peak Pos By Trader'!$A26,'Import Peak'!$A$3:DF$37,DF$1,FALSE())),0,VLOOKUP('W. VaR &amp; Peak Pos By Trader'!$A26,'Import Peak'!$A$3:DF$37,DF$1,FALSE()))</f>
        <v>0</v>
      </c>
      <c r="DG22" s="107" t="n">
        <f aca="false">IF(ISNA(VLOOKUP('W. VaR &amp; Peak Pos By Trader'!$A26,'Import Peak'!$A$3:DG$37,DG$1,FALSE())),0,VLOOKUP('W. VaR &amp; Peak Pos By Trader'!$A26,'Import Peak'!$A$3:DG$37,DG$1,FALSE()))</f>
        <v>0</v>
      </c>
      <c r="DH22" s="107" t="n">
        <f aca="false">IF(ISNA(VLOOKUP('W. VaR &amp; Peak Pos By Trader'!$A26,'Import Peak'!$A$3:DH$37,DH$1,FALSE())),0,VLOOKUP('W. VaR &amp; Peak Pos By Trader'!$A26,'Import Peak'!$A$3:DH$37,DH$1,FALSE()))</f>
        <v>0</v>
      </c>
      <c r="DI22" s="107" t="n">
        <f aca="false">IF(ISNA(VLOOKUP('W. VaR &amp; Peak Pos By Trader'!$A26,'Import Peak'!$A$3:DI$37,DI$1,FALSE())),0,VLOOKUP('W. VaR &amp; Peak Pos By Trader'!$A26,'Import Peak'!$A$3:DI$37,DI$1,FALSE()))</f>
        <v>0</v>
      </c>
      <c r="DJ22" s="107" t="n">
        <f aca="false">IF(ISNA(VLOOKUP('W. VaR &amp; Peak Pos By Trader'!$A26,'Import Peak'!$A$3:DJ$37,DJ$1,FALSE())),0,VLOOKUP('W. VaR &amp; Peak Pos By Trader'!$A26,'Import Peak'!$A$3:DJ$37,DJ$1,FALSE()))</f>
        <v>0</v>
      </c>
      <c r="DK22" s="107" t="n">
        <f aca="false">IF(ISNA(VLOOKUP('W. VaR &amp; Peak Pos By Trader'!$A26,'Import Peak'!$A$3:DK$37,DK$1,FALSE())),0,VLOOKUP('W. VaR &amp; Peak Pos By Trader'!$A26,'Import Peak'!$A$3:DK$37,DK$1,FALSE()))</f>
        <v>0</v>
      </c>
      <c r="DL22" s="107" t="n">
        <f aca="false">IF(ISNA(VLOOKUP('W. VaR &amp; Peak Pos By Trader'!$A26,'Import Peak'!$A$3:DL$37,DL$1,FALSE())),0,VLOOKUP('W. VaR &amp; Peak Pos By Trader'!$A26,'Import Peak'!$A$3:DL$37,DL$1,FALSE()))</f>
        <v>0</v>
      </c>
      <c r="DM22" s="107" t="n">
        <f aca="false">IF(ISNA(VLOOKUP('W. VaR &amp; Peak Pos By Trader'!$A26,'Import Peak'!$A$3:DM$37,DM$1,FALSE())),0,VLOOKUP('W. VaR &amp; Peak Pos By Trader'!$A26,'Import Peak'!$A$3:DM$37,DM$1,FALSE()))</f>
        <v>0</v>
      </c>
      <c r="DN22" s="107" t="n">
        <f aca="false">IF(ISNA(VLOOKUP('W. VaR &amp; Peak Pos By Trader'!$A26,'Import Peak'!$A$3:DN$37,DN$1,FALSE())),0,VLOOKUP('W. VaR &amp; Peak Pos By Trader'!$A26,'Import Peak'!$A$3:DN$37,DN$1,FALSE()))</f>
        <v>0</v>
      </c>
      <c r="DO22" s="107" t="n">
        <f aca="false">IF(ISNA(VLOOKUP('W. VaR &amp; Peak Pos By Trader'!$A26,'Import Peak'!$A$3:DO$37,DO$1,FALSE())),0,VLOOKUP('W. VaR &amp; Peak Pos By Trader'!$A26,'Import Peak'!$A$3:DO$37,DO$1,FALSE()))</f>
        <v>0</v>
      </c>
      <c r="DP22" s="107" t="n">
        <f aca="false">IF(ISNA(VLOOKUP('W. VaR &amp; Peak Pos By Trader'!$A26,'Import Peak'!$A$3:DP$37,DP$1,FALSE())),0,VLOOKUP('W. VaR &amp; Peak Pos By Trader'!$A26,'Import Peak'!$A$3:DP$37,DP$1,FALSE()))</f>
        <v>0</v>
      </c>
      <c r="DQ22" s="107" t="n">
        <f aca="false">IF(ISNA(VLOOKUP('W. VaR &amp; Peak Pos By Trader'!$A26,'Import Peak'!$A$3:DQ$37,DQ$1,FALSE())),0,VLOOKUP('W. VaR &amp; Peak Pos By Trader'!$A26,'Import Peak'!$A$3:DQ$37,DQ$1,FALSE()))</f>
        <v>0</v>
      </c>
      <c r="DR22" s="107" t="n">
        <f aca="false">IF(ISNA(VLOOKUP('W. VaR &amp; Peak Pos By Trader'!$A26,'Import Peak'!$A$3:DR$37,DR$1,FALSE())),0,VLOOKUP('W. VaR &amp; Peak Pos By Trader'!$A26,'Import Peak'!$A$3:DR$37,DR$1,FALSE()))</f>
        <v>0</v>
      </c>
      <c r="DS22" s="107" t="n">
        <f aca="false">IF(ISNA(VLOOKUP('W. VaR &amp; Peak Pos By Trader'!$A26,'Import Peak'!$A$3:DS$37,DS$1,FALSE())),0,VLOOKUP('W. VaR &amp; Peak Pos By Trader'!$A26,'Import Peak'!$A$3:DS$37,DS$1,FALSE()))</f>
        <v>0</v>
      </c>
      <c r="DT22" s="107" t="n">
        <f aca="false">IF(ISNA(VLOOKUP('W. VaR &amp; Peak Pos By Trader'!$A26,'Import Peak'!$A$3:DT$37,DT$1,FALSE())),0,VLOOKUP('W. VaR &amp; Peak Pos By Trader'!$A26,'Import Peak'!$A$3:DT$37,DT$1,FALSE()))</f>
        <v>0</v>
      </c>
      <c r="DU22" s="107" t="n">
        <f aca="false">IF(ISNA(VLOOKUP('W. VaR &amp; Peak Pos By Trader'!$A26,'Import Peak'!$A$3:DU$37,DU$1,FALSE())),0,VLOOKUP('W. VaR &amp; Peak Pos By Trader'!$A26,'Import Peak'!$A$3:DU$37,DU$1,FALSE()))</f>
        <v>0</v>
      </c>
      <c r="DV22" s="107" t="n">
        <f aca="false">IF(ISNA(VLOOKUP('W. VaR &amp; Peak Pos By Trader'!$A26,'Import Peak'!$A$3:DV$37,DV$1,FALSE())),0,VLOOKUP('W. VaR &amp; Peak Pos By Trader'!$A26,'Import Peak'!$A$3:DV$37,DV$1,FALSE()))</f>
        <v>0</v>
      </c>
      <c r="DW22" s="107" t="n">
        <f aca="false">IF(ISNA(VLOOKUP('W. VaR &amp; Peak Pos By Trader'!$A26,'Import Peak'!$A$3:DW$37,DW$1,FALSE())),0,VLOOKUP('W. VaR &amp; Peak Pos By Trader'!$A26,'Import Peak'!$A$3:DW$37,DW$1,FALSE()))</f>
        <v>0</v>
      </c>
      <c r="DX22" s="107" t="n">
        <f aca="false">IF(ISNA(VLOOKUP('W. VaR &amp; Peak Pos By Trader'!$A26,'Import Peak'!$A$3:DX$37,DX$1,FALSE())),0,VLOOKUP('W. VaR &amp; Peak Pos By Trader'!$A26,'Import Peak'!$A$3:DX$37,DX$1,FALSE()))</f>
        <v>0</v>
      </c>
      <c r="DY22" s="107" t="n">
        <f aca="false">IF(ISNA(VLOOKUP('W. VaR &amp; Peak Pos By Trader'!$A26,'Import Peak'!$A$3:DY$37,DY$1,FALSE())),0,VLOOKUP('W. VaR &amp; Peak Pos By Trader'!$A26,'Import Peak'!$A$3:DY$37,DY$1,FALSE()))</f>
        <v>0</v>
      </c>
      <c r="DZ22" s="107" t="n">
        <f aca="false">IF(ISNA(VLOOKUP('W. VaR &amp; Peak Pos By Trader'!$A26,'Import Peak'!$A$3:DZ$37,DZ$1,FALSE())),0,VLOOKUP('W. VaR &amp; Peak Pos By Trader'!$A26,'Import Peak'!$A$3:DZ$37,DZ$1,FALSE()))</f>
        <v>0</v>
      </c>
      <c r="EA22" s="107" t="n">
        <f aca="false">IF(ISNA(VLOOKUP('W. VaR &amp; Peak Pos By Trader'!$A26,'Import Peak'!$A$3:EA$37,EA$1,FALSE())),0,VLOOKUP('W. VaR &amp; Peak Pos By Trader'!$A26,'Import Peak'!$A$3:EA$37,EA$1,FALSE()))</f>
        <v>0</v>
      </c>
      <c r="EB22" s="107" t="n">
        <f aca="false">IF(ISNA(VLOOKUP('W. VaR &amp; Peak Pos By Trader'!$A26,'Import Peak'!$A$3:EB$37,EB$1,FALSE())),0,VLOOKUP('W. VaR &amp; Peak Pos By Trader'!$A26,'Import Peak'!$A$3:EB$37,EB$1,FALSE()))</f>
        <v>0</v>
      </c>
      <c r="EC22" s="107" t="n">
        <f aca="false">IF(ISNA(VLOOKUP('W. VaR &amp; Peak Pos By Trader'!$A26,'Import Peak'!$A$3:EC$37,EC$1,FALSE())),0,VLOOKUP('W. VaR &amp; Peak Pos By Trader'!$A26,'Import Peak'!$A$3:EC$37,EC$1,FALSE()))</f>
        <v>0</v>
      </c>
      <c r="ED22" s="107" t="n">
        <f aca="false">IF(ISNA(VLOOKUP('W. VaR &amp; Peak Pos By Trader'!$A26,'Import Peak'!$A$3:ED$37,ED$1,FALSE())),0,VLOOKUP('W. VaR &amp; Peak Pos By Trader'!$A26,'Import Peak'!$A$3:ED$37,ED$1,FALSE()))</f>
        <v>0</v>
      </c>
      <c r="EE22" s="107" t="n">
        <f aca="false">IF(ISNA(VLOOKUP('W. VaR &amp; Peak Pos By Trader'!$A26,'Import Peak'!$A$3:EE$37,EE$1,FALSE())),0,VLOOKUP('W. VaR &amp; Peak Pos By Trader'!$A26,'Import Peak'!$A$3:EE$37,EE$1,FALSE()))</f>
        <v>0</v>
      </c>
      <c r="EF22" s="107" t="n">
        <f aca="false">IF(ISNA(VLOOKUP('W. VaR &amp; Peak Pos By Trader'!$A26,'Import Peak'!$A$3:EF$37,EF$1,FALSE())),0,VLOOKUP('W. VaR &amp; Peak Pos By Trader'!$A26,'Import Peak'!$A$3:EF$37,EF$1,FALSE()))</f>
        <v>0</v>
      </c>
      <c r="EG22" s="107" t="n">
        <f aca="false">IF(ISNA(VLOOKUP('W. VaR &amp; Peak Pos By Trader'!$A26,'Import Peak'!$A$3:EG$37,EG$1,FALSE())),0,VLOOKUP('W. VaR &amp; Peak Pos By Trader'!$A26,'Import Peak'!$A$3:EG$37,EG$1,FALSE()))</f>
        <v>0</v>
      </c>
      <c r="EH22" s="107" t="n">
        <f aca="false">IF(ISNA(VLOOKUP('W. VaR &amp; Peak Pos By Trader'!$A26,'Import Peak'!$A$3:EH$37,EH$1,FALSE())),0,VLOOKUP('W. VaR &amp; Peak Pos By Trader'!$A26,'Import Peak'!$A$3:EH$37,EH$1,FALSE()))</f>
        <v>0</v>
      </c>
      <c r="EI22" s="107" t="n">
        <f aca="false">IF(ISNA(VLOOKUP('W. VaR &amp; Peak Pos By Trader'!$A26,'Import Peak'!$A$3:EI$37,EI$1,FALSE())),0,VLOOKUP('W. VaR &amp; Peak Pos By Trader'!$A26,'Import Peak'!$A$3:EI$37,EI$1,FALSE()))</f>
        <v>0</v>
      </c>
      <c r="EJ22" s="107" t="n">
        <f aca="false">IF(ISNA(VLOOKUP('W. VaR &amp; Peak Pos By Trader'!$A26,'Import Peak'!$A$3:EJ$37,EJ$1,FALSE())),0,VLOOKUP('W. VaR &amp; Peak Pos By Trader'!$A26,'Import Peak'!$A$3:EJ$37,EJ$1,FALSE()))</f>
        <v>0</v>
      </c>
      <c r="EK22" s="107" t="n">
        <f aca="false">IF(ISNA(VLOOKUP('W. VaR &amp; Peak Pos By Trader'!$A26,'Import Peak'!$A$3:EK$37,EK$1,FALSE())),0,VLOOKUP('W. VaR &amp; Peak Pos By Trader'!$A26,'Import Peak'!$A$3:EK$37,EK$1,FALSE()))</f>
        <v>0</v>
      </c>
      <c r="EL22" s="107" t="n">
        <f aca="false">IF(ISNA(VLOOKUP('W. VaR &amp; Peak Pos By Trader'!$A26,'Import Peak'!$A$3:EL$37,EL$1,FALSE())),0,VLOOKUP('W. VaR &amp; Peak Pos By Trader'!$A26,'Import Peak'!$A$3:EL$37,EL$1,FALSE()))</f>
        <v>0</v>
      </c>
      <c r="EM22" s="107" t="n">
        <f aca="false">IF(ISNA(VLOOKUP('W. VaR &amp; Peak Pos By Trader'!$A26,'Import Peak'!$A$3:EM$37,EM$1,FALSE())),0,VLOOKUP('W. VaR &amp; Peak Pos By Trader'!$A26,'Import Peak'!$A$3:EM$37,EM$1,FALSE()))</f>
        <v>0</v>
      </c>
      <c r="EN22" s="107" t="n">
        <f aca="false">IF(ISNA(VLOOKUP('W. VaR &amp; Peak Pos By Trader'!$A26,'Import Peak'!$A$3:EN$37,EN$1,FALSE())),0,VLOOKUP('W. VaR &amp; Peak Pos By Trader'!$A26,'Import Peak'!$A$3:EN$37,EN$1,FALSE()))</f>
        <v>0</v>
      </c>
      <c r="EO22" s="107" t="n">
        <f aca="false">IF(ISNA(VLOOKUP('W. VaR &amp; Peak Pos By Trader'!$A26,'Import Peak'!$A$3:EO$37,EO$1,FALSE())),0,VLOOKUP('W. VaR &amp; Peak Pos By Trader'!$A26,'Import Peak'!$A$3:EO$37,EO$1,FALSE()))</f>
        <v>0</v>
      </c>
      <c r="EP22" s="107" t="n">
        <f aca="false">IF(ISNA(VLOOKUP('W. VaR &amp; Peak Pos By Trader'!$A26,'Import Peak'!$A$3:EP$37,EP$1,FALSE())),0,VLOOKUP('W. VaR &amp; Peak Pos By Trader'!$A26,'Import Peak'!$A$3:EP$37,EP$1,FALSE()))</f>
        <v>0</v>
      </c>
      <c r="EQ22" s="107" t="n">
        <f aca="false">IF(ISNA(VLOOKUP('W. VaR &amp; Peak Pos By Trader'!$A26,'Import Peak'!$A$3:EQ$37,EQ$1,FALSE())),0,VLOOKUP('W. VaR &amp; Peak Pos By Trader'!$A26,'Import Peak'!$A$3:EQ$37,EQ$1,FALSE()))</f>
        <v>0</v>
      </c>
      <c r="ER22" s="107" t="n">
        <f aca="false">IF(ISNA(VLOOKUP('W. VaR &amp; Peak Pos By Trader'!$A26,'Import Peak'!$A$3:ER$37,ER$1,FALSE())),0,VLOOKUP('W. VaR &amp; Peak Pos By Trader'!$A26,'Import Peak'!$A$3:ER$37,ER$1,FALSE()))</f>
        <v>0</v>
      </c>
      <c r="ES22" s="107" t="n">
        <f aca="false">IF(ISNA(VLOOKUP('W. VaR &amp; Peak Pos By Trader'!$A26,'Import Peak'!$A$3:ES$37,ES$1,FALSE())),0,VLOOKUP('W. VaR &amp; Peak Pos By Trader'!$A26,'Import Peak'!$A$3:ES$37,ES$1,FALSE()))</f>
        <v>0</v>
      </c>
      <c r="ET22" s="107" t="n">
        <f aca="false">IF(ISNA(VLOOKUP('W. VaR &amp; Peak Pos By Trader'!$A26,'Import Peak'!$A$3:ET$37,ET$1,FALSE())),0,VLOOKUP('W. VaR &amp; Peak Pos By Trader'!$A26,'Import Peak'!$A$3:ET$37,ET$1,FALSE()))</f>
        <v>0</v>
      </c>
      <c r="EU22" s="107" t="n">
        <f aca="false">IF(ISNA(VLOOKUP('W. VaR &amp; Peak Pos By Trader'!$A26,'Import Peak'!$A$3:EU$37,EU$1,FALSE())),0,VLOOKUP('W. VaR &amp; Peak Pos By Trader'!$A26,'Import Peak'!$A$3:EU$37,EU$1,FALSE()))</f>
        <v>0</v>
      </c>
      <c r="EV22" s="107" t="n">
        <f aca="false">IF(ISNA(VLOOKUP('W. VaR &amp; Peak Pos By Trader'!$A26,'Import Peak'!$A$3:EV$37,EV$1,FALSE())),0,VLOOKUP('W. VaR &amp; Peak Pos By Trader'!$A26,'Import Peak'!$A$3:EV$37,EV$1,FALSE()))</f>
        <v>0</v>
      </c>
      <c r="EW22" s="107" t="n">
        <f aca="false">IF(ISNA(VLOOKUP('W. VaR &amp; Peak Pos By Trader'!$A26,'Import Peak'!$A$3:EW$37,EW$1,FALSE())),0,VLOOKUP('W. VaR &amp; Peak Pos By Trader'!$A26,'Import Peak'!$A$3:EW$37,EW$1,FALSE()))</f>
        <v>0</v>
      </c>
      <c r="EX22" s="107" t="n">
        <f aca="false">IF(ISNA(VLOOKUP('W. VaR &amp; Peak Pos By Trader'!$A26,'Import Peak'!$A$3:EX$37,EX$1,FALSE())),0,VLOOKUP('W. VaR &amp; Peak Pos By Trader'!$A26,'Import Peak'!$A$3:EX$37,EX$1,FALSE()))</f>
        <v>0</v>
      </c>
      <c r="EY22" s="107" t="n">
        <f aca="false">IF(ISNA(VLOOKUP('W. VaR &amp; Peak Pos By Trader'!$A26,'Import Peak'!$A$3:EY$37,EY$1,FALSE())),0,VLOOKUP('W. VaR &amp; Peak Pos By Trader'!$A26,'Import Peak'!$A$3:EY$37,EY$1,FALSE()))</f>
        <v>0</v>
      </c>
      <c r="EZ22" s="107" t="n">
        <f aca="false">IF(ISNA(VLOOKUP('W. VaR &amp; Peak Pos By Trader'!$A26,'Import Peak'!$A$3:EZ$37,EZ$1,FALSE())),0,VLOOKUP('W. VaR &amp; Peak Pos By Trader'!$A26,'Import Peak'!$A$3:EZ$37,EZ$1,FALSE()))</f>
        <v>0</v>
      </c>
      <c r="FA22" s="107" t="n">
        <f aca="false">IF(ISNA(VLOOKUP('W. VaR &amp; Peak Pos By Trader'!$A26,'Import Peak'!$A$3:FA$37,FA$1,FALSE())),0,VLOOKUP('W. VaR &amp; Peak Pos By Trader'!$A26,'Import Peak'!$A$3:FA$37,FA$1,FALSE()))</f>
        <v>0</v>
      </c>
      <c r="FB22" s="107" t="n">
        <f aca="false">IF(ISNA(VLOOKUP('W. VaR &amp; Peak Pos By Trader'!$A26,'Import Peak'!$A$3:FB$37,FB$1,FALSE())),0,VLOOKUP('W. VaR &amp; Peak Pos By Trader'!$A26,'Import Peak'!$A$3:FB$37,FB$1,FALSE()))</f>
        <v>0</v>
      </c>
      <c r="FC22" s="107" t="n">
        <f aca="false">IF(ISNA(VLOOKUP('W. VaR &amp; Peak Pos By Trader'!$A26,'Import Peak'!$A$3:FC$37,FC$1,FALSE())),0,VLOOKUP('W. VaR &amp; Peak Pos By Trader'!$A26,'Import Peak'!$A$3:FC$37,FC$1,FALSE()))</f>
        <v>0</v>
      </c>
      <c r="FD22" s="107" t="n">
        <f aca="false">IF(ISNA(VLOOKUP('W. VaR &amp; Peak Pos By Trader'!$A26,'Import Peak'!$A$3:FD$37,FD$1,FALSE())),0,VLOOKUP('W. VaR &amp; Peak Pos By Trader'!$A26,'Import Peak'!$A$3:FD$37,FD$1,FALSE()))</f>
        <v>0</v>
      </c>
      <c r="FE22" s="107" t="n">
        <f aca="false">IF(ISNA(VLOOKUP('W. VaR &amp; Peak Pos By Trader'!$A26,'Import Peak'!$A$3:FE$37,FE$1,FALSE())),0,VLOOKUP('W. VaR &amp; Peak Pos By Trader'!$A26,'Import Peak'!$A$3:FE$37,FE$1,FALSE()))</f>
        <v>0</v>
      </c>
      <c r="FF22" s="107" t="n">
        <f aca="false">IF(ISNA(VLOOKUP('W. VaR &amp; Peak Pos By Trader'!$A26,'Import Peak'!$A$3:FF$37,FF$1,FALSE())),0,VLOOKUP('W. VaR &amp; Peak Pos By Trader'!$A26,'Import Peak'!$A$3:FF$37,FF$1,FALSE()))</f>
        <v>0</v>
      </c>
      <c r="FG22" s="107" t="n">
        <f aca="false">IF(ISNA(VLOOKUP('W. VaR &amp; Peak Pos By Trader'!$A26,'Import Peak'!$A$3:FG$37,FG$1,FALSE())),0,VLOOKUP('W. VaR &amp; Peak Pos By Trader'!$A26,'Import Peak'!$A$3:FG$37,FG$1,FALSE()))</f>
        <v>0</v>
      </c>
      <c r="FH22" s="107" t="n">
        <f aca="false">IF(ISNA(VLOOKUP('W. VaR &amp; Peak Pos By Trader'!$A26,'Import Peak'!$A$3:FH$37,FH$1,FALSE())),0,VLOOKUP('W. VaR &amp; Peak Pos By Trader'!$A26,'Import Peak'!$A$3:FH$37,FH$1,FALSE()))</f>
        <v>0</v>
      </c>
      <c r="FI22" s="107" t="n">
        <f aca="false">IF(ISNA(VLOOKUP('W. VaR &amp; Peak Pos By Trader'!$A26,'Import Peak'!$A$3:FI$37,FI$1,FALSE())),0,VLOOKUP('W. VaR &amp; Peak Pos By Trader'!$A26,'Import Peak'!$A$3:FI$37,FI$1,FALSE()))</f>
        <v>0</v>
      </c>
      <c r="FJ22" s="107" t="n">
        <f aca="false">IF(ISNA(VLOOKUP('W. VaR &amp; Peak Pos By Trader'!$A26,'Import Peak'!$A$3:FJ$37,FJ$1,FALSE())),0,VLOOKUP('W. VaR &amp; Peak Pos By Trader'!$A26,'Import Peak'!$A$3:FJ$37,FJ$1,FALSE()))</f>
        <v>0</v>
      </c>
      <c r="FK22" s="107" t="n">
        <f aca="false">IF(ISNA(VLOOKUP('W. VaR &amp; Peak Pos By Trader'!$A26,'Import Peak'!$A$3:FK$37,FK$1,FALSE())),0,VLOOKUP('W. VaR &amp; Peak Pos By Trader'!$A26,'Import Peak'!$A$3:FK$37,FK$1,FALSE()))</f>
        <v>0</v>
      </c>
      <c r="FL22" s="107" t="n">
        <f aca="false">IF(ISNA(VLOOKUP('W. VaR &amp; Peak Pos By Trader'!$A26,'Import Peak'!$A$3:FL$37,FL$1,FALSE())),0,VLOOKUP('W. VaR &amp; Peak Pos By Trader'!$A26,'Import Peak'!$A$3:FL$37,FL$1,FALSE()))</f>
        <v>0</v>
      </c>
      <c r="FM22" s="107" t="n">
        <f aca="false">IF(ISNA(VLOOKUP('W. VaR &amp; Peak Pos By Trader'!$A26,'Import Peak'!$A$3:FM$37,FM$1,FALSE())),0,VLOOKUP('W. VaR &amp; Peak Pos By Trader'!$A26,'Import Peak'!$A$3:FM$37,FM$1,FALSE()))</f>
        <v>0</v>
      </c>
      <c r="FN22" s="107" t="n">
        <f aca="false">IF(ISNA(VLOOKUP('W. VaR &amp; Peak Pos By Trader'!$A26,'Import Peak'!$A$3:FN$37,FN$1,FALSE())),0,VLOOKUP('W. VaR &amp; Peak Pos By Trader'!$A26,'Import Peak'!$A$3:FN$37,FN$1,FALSE()))</f>
        <v>0</v>
      </c>
      <c r="FO22" s="107" t="n">
        <f aca="false">IF(ISNA(VLOOKUP('W. VaR &amp; Peak Pos By Trader'!$A26,'Import Peak'!$A$3:FO$37,FO$1,FALSE())),0,VLOOKUP('W. VaR &amp; Peak Pos By Trader'!$A26,'Import Peak'!$A$3:FO$37,FO$1,FALSE()))</f>
        <v>0</v>
      </c>
      <c r="FP22" s="107" t="n">
        <f aca="false">IF(ISNA(VLOOKUP('W. VaR &amp; Peak Pos By Trader'!$A26,'Import Peak'!$A$3:FP$37,FP$1,FALSE())),0,VLOOKUP('W. VaR &amp; Peak Pos By Trader'!$A26,'Import Peak'!$A$3:FP$37,FP$1,FALSE()))</f>
        <v>0</v>
      </c>
      <c r="FQ22" s="107" t="n">
        <f aca="false">IF(ISNA(VLOOKUP('W. VaR &amp; Peak Pos By Trader'!$A26,'Import Peak'!$A$3:FQ$37,FQ$1,FALSE())),0,VLOOKUP('W. VaR &amp; Peak Pos By Trader'!$A26,'Import Peak'!$A$3:FQ$37,FQ$1,FALSE()))</f>
        <v>0</v>
      </c>
      <c r="FR22" s="107" t="n">
        <f aca="false">IF(ISNA(VLOOKUP('W. VaR &amp; Peak Pos By Trader'!$A26,'Import Peak'!$A$3:FR$37,FR$1,FALSE())),0,VLOOKUP('W. VaR &amp; Peak Pos By Trader'!$A26,'Import Peak'!$A$3:FR$37,FR$1,FALSE()))</f>
        <v>0</v>
      </c>
      <c r="FS22" s="107" t="n">
        <f aca="false">IF(ISNA(VLOOKUP('W. VaR &amp; Peak Pos By Trader'!$A26,'Import Peak'!$A$3:FS$37,FS$1,FALSE())),0,VLOOKUP('W. VaR &amp; Peak Pos By Trader'!$A26,'Import Peak'!$A$3:FS$37,FS$1,FALSE()))</f>
        <v>0</v>
      </c>
      <c r="FT22" s="107" t="n">
        <f aca="false">IF(ISNA(VLOOKUP('W. VaR &amp; Peak Pos By Trader'!$A26,'Import Peak'!$A$3:FT$37,FT$1,FALSE())),0,VLOOKUP('W. VaR &amp; Peak Pos By Trader'!$A26,'Import Peak'!$A$3:FT$37,FT$1,FALSE()))</f>
        <v>0</v>
      </c>
      <c r="FU22" s="107" t="n">
        <f aca="false">IF(ISNA(VLOOKUP('W. VaR &amp; Peak Pos By Trader'!$A26,'Import Peak'!$A$3:FU$37,FU$1,FALSE())),0,VLOOKUP('W. VaR &amp; Peak Pos By Trader'!$A26,'Import Peak'!$A$3:FU$37,FU$1,FALSE()))</f>
        <v>0</v>
      </c>
      <c r="FV22" s="0" t="n">
        <f aca="false">IF(ISNA(VLOOKUP('W. VaR &amp; Peak Pos By Trader'!$A26,'Import Peak'!$A$3:FV$37,FV$1,FALSE())),0,VLOOKUP('W. VaR &amp; Peak Pos By Trader'!$A26,'Import Peak'!$A$3:FV$37,FV$1,FALSE()))</f>
        <v>0</v>
      </c>
      <c r="FW22" s="0" t="n">
        <f aca="false">IF(ISNA(VLOOKUP('W. VaR &amp; Peak Pos By Trader'!$A26,'Import Peak'!$A$3:FW$37,FW$1,FALSE())),0,VLOOKUP('W. VaR &amp; Peak Pos By Trader'!$A26,'Import Peak'!$A$3:FW$37,FW$1,FALSE()))</f>
        <v>0</v>
      </c>
      <c r="FX22" s="0" t="n">
        <f aca="false">IF(ISNA(VLOOKUP('W. VaR &amp; Peak Pos By Trader'!$A26,'Import Peak'!$A$3:FX$37,FX$1,FALSE())),0,VLOOKUP('W. VaR &amp; Peak Pos By Trader'!$A26,'Import Peak'!$A$3:FX$37,FX$1,FALSE()))</f>
        <v>0</v>
      </c>
      <c r="FY22" s="0" t="n">
        <f aca="false">IF(ISNA(VLOOKUP('W. VaR &amp; Peak Pos By Trader'!$A26,'Import Peak'!$A$3:FY$37,FY$1,FALSE())),0,VLOOKUP('W. VaR &amp; Peak Pos By Trader'!$A26,'Import Peak'!$A$3:FY$37,FY$1,FALSE()))</f>
        <v>0</v>
      </c>
      <c r="FZ22" s="0" t="n">
        <f aca="false">IF(ISNA(VLOOKUP('W. VaR &amp; Peak Pos By Trader'!$A26,'Import Peak'!$A$3:FZ$37,FZ$1,FALSE())),0,VLOOKUP('W. VaR &amp; Peak Pos By Trader'!$A26,'Import Peak'!$A$3:FZ$37,FZ$1,FALSE()))</f>
        <v>0</v>
      </c>
      <c r="GA22" s="0" t="n">
        <f aca="false">IF(ISNA(VLOOKUP('W. VaR &amp; Peak Pos By Trader'!$A26,'Import Peak'!$A$3:GA$37,GA$1,FALSE())),0,VLOOKUP('W. VaR &amp; Peak Pos By Trader'!$A26,'Import Peak'!$A$3:GA$37,GA$1,FALSE()))</f>
        <v>0</v>
      </c>
      <c r="GB22" s="0" t="n">
        <f aca="false">IF(ISNA(VLOOKUP('W. VaR &amp; Peak Pos By Trader'!$A26,'Import Peak'!$A$3:GB$37,GB$1,FALSE())),0,VLOOKUP('W. VaR &amp; Peak Pos By Trader'!$A26,'Import Peak'!$A$3:GB$37,GB$1,FALSE()))</f>
        <v>0</v>
      </c>
      <c r="GC22" s="0" t="n">
        <f aca="false">IF(ISNA(VLOOKUP('W. VaR &amp; Peak Pos By Trader'!$A26,'Import Peak'!$A$3:GC$37,GC$1,FALSE())),0,VLOOKUP('W. VaR &amp; Peak Pos By Trader'!$A26,'Import Peak'!$A$3:GC$37,GC$1,FALSE()))</f>
        <v>0</v>
      </c>
      <c r="GD22" s="0" t="n">
        <f aca="false">IF(ISNA(VLOOKUP('W. VaR &amp; Peak Pos By Trader'!$A26,'Import Peak'!$A$3:GD$37,GD$1,FALSE())),0,VLOOKUP('W. VaR &amp; Peak Pos By Trader'!$A26,'Import Peak'!$A$3:GD$37,GD$1,FALSE()))</f>
        <v>0</v>
      </c>
      <c r="GE22" s="0" t="n">
        <f aca="false">IF(ISNA(VLOOKUP('W. VaR &amp; Peak Pos By Trader'!$A26,'Import Peak'!$A$3:GE$37,GE$1,FALSE())),0,VLOOKUP('W. VaR &amp; Peak Pos By Trader'!$A26,'Import Peak'!$A$3:GE$37,GE$1,FALSE()))</f>
        <v>0</v>
      </c>
      <c r="GF22" s="0" t="n">
        <f aca="false">IF(ISNA(VLOOKUP('W. VaR &amp; Peak Pos By Trader'!$A26,'Import Peak'!$A$3:GF$37,GF$1,FALSE())),0,VLOOKUP('W. VaR &amp; Peak Pos By Trader'!$A26,'Import Peak'!$A$3:GF$37,GF$1,FALSE()))</f>
        <v>0</v>
      </c>
      <c r="GG22" s="0" t="n">
        <f aca="false">IF(ISNA(VLOOKUP('W. VaR &amp; Peak Pos By Trader'!$A26,'Import Peak'!$A$3:GG$37,GG$1,FALSE())),0,VLOOKUP('W. VaR &amp; Peak Pos By Trader'!$A26,'Import Peak'!$A$3:GG$37,GG$1,FALSE()))</f>
        <v>0</v>
      </c>
      <c r="GH22" s="0" t="n">
        <f aca="false">IF(ISNA(VLOOKUP('W. VaR &amp; Peak Pos By Trader'!$A26,'Import Peak'!$A$3:GH$37,GH$1,FALSE())),0,VLOOKUP('W. VaR &amp; Peak Pos By Trader'!$A26,'Import Peak'!$A$3:GH$37,GH$1,FALSE()))</f>
        <v>0</v>
      </c>
      <c r="GI22" s="0" t="n">
        <f aca="false">IF(ISNA(VLOOKUP('W. VaR &amp; Peak Pos By Trader'!$A26,'Import Peak'!$A$3:GI$37,GI$1,FALSE())),0,VLOOKUP('W. VaR &amp; Peak Pos By Trader'!$A26,'Import Peak'!$A$3:GI$37,GI$1,FALSE()))</f>
        <v>0</v>
      </c>
      <c r="GJ22" s="0" t="n">
        <f aca="false">IF(ISNA(VLOOKUP('W. VaR &amp; Peak Pos By Trader'!$A26,'Import Peak'!$A$3:GJ$37,GJ$1,FALSE())),0,VLOOKUP('W. VaR &amp; Peak Pos By Trader'!$A26,'Import Peak'!$A$3:GJ$37,GJ$1,FALSE()))</f>
        <v>0</v>
      </c>
      <c r="GK22" s="0" t="n">
        <f aca="false">IF(ISNA(VLOOKUP('W. VaR &amp; Peak Pos By Trader'!$A26,'Import Peak'!$A$3:GK$37,GK$1,FALSE())),0,VLOOKUP('W. VaR &amp; Peak Pos By Trader'!$A26,'Import Peak'!$A$3:GK$37,GK$1,FALSE()))</f>
        <v>0</v>
      </c>
      <c r="GL22" s="0" t="n">
        <f aca="false">IF(ISNA(VLOOKUP('W. VaR &amp; Peak Pos By Trader'!$A26,'Import Peak'!$A$3:GL$37,GL$1,FALSE())),0,VLOOKUP('W. VaR &amp; Peak Pos By Trader'!$A26,'Import Peak'!$A$3:GL$37,GL$1,FALSE()))</f>
        <v>0</v>
      </c>
      <c r="GM22" s="0" t="n">
        <f aca="false">IF(ISNA(VLOOKUP('W. VaR &amp; Peak Pos By Trader'!$A26,'Import Peak'!$A$3:GM$37,GM$1,FALSE())),0,VLOOKUP('W. VaR &amp; Peak Pos By Trader'!$A26,'Import Peak'!$A$3:GM$37,GM$1,FALSE()))</f>
        <v>0</v>
      </c>
      <c r="GN22" s="0" t="n">
        <f aca="false">IF(ISNA(VLOOKUP('W. VaR &amp; Peak Pos By Trader'!$A26,'Import Peak'!$A$3:GN$37,GN$1,FALSE())),0,VLOOKUP('W. VaR &amp; Peak Pos By Trader'!$A26,'Import Peak'!$A$3:GN$37,GN$1,FALSE()))</f>
        <v>0</v>
      </c>
      <c r="GO22" s="0" t="n">
        <f aca="false">IF(ISNA(VLOOKUP('W. VaR &amp; Peak Pos By Trader'!$A26,'Import Peak'!$A$3:GO$37,GO$1,FALSE())),0,VLOOKUP('W. VaR &amp; Peak Pos By Trader'!$A26,'Import Peak'!$A$3:GO$37,GO$1,FALSE()))</f>
        <v>0</v>
      </c>
      <c r="GP22" s="0" t="n">
        <f aca="false">IF(ISNA(VLOOKUP('W. VaR &amp; Peak Pos By Trader'!$A26,'Import Peak'!$A$3:GP$37,GP$1,FALSE())),0,VLOOKUP('W. VaR &amp; Peak Pos By Trader'!$A26,'Import Peak'!$A$3:GP$37,GP$1,FALSE()))</f>
        <v>0</v>
      </c>
      <c r="GQ22" s="0" t="n">
        <f aca="false">IF(ISNA(VLOOKUP('W. VaR &amp; Peak Pos By Trader'!$A26,'Import Peak'!$A$3:GQ$37,GQ$1,FALSE())),0,VLOOKUP('W. VaR &amp; Peak Pos By Trader'!$A26,'Import Peak'!$A$3:GQ$37,GQ$1,FALSE()))</f>
        <v>0</v>
      </c>
      <c r="GR22" s="0" t="n">
        <f aca="false">IF(ISNA(VLOOKUP('W. VaR &amp; Peak Pos By Trader'!$A26,'Import Peak'!$A$3:GR$37,GR$1,FALSE())),0,VLOOKUP('W. VaR &amp; Peak Pos By Trader'!$A26,'Import Peak'!$A$3:GR$37,GR$1,FALSE()))</f>
        <v>0</v>
      </c>
      <c r="GS22" s="0" t="n">
        <f aca="false">IF(ISNA(VLOOKUP('W. VaR &amp; Peak Pos By Trader'!$A26,'Import Peak'!$A$3:GS$37,GS$1,FALSE())),0,VLOOKUP('W. VaR &amp; Peak Pos By Trader'!$A26,'Import Peak'!$A$3:GS$37,GS$1,FALSE()))</f>
        <v>0</v>
      </c>
      <c r="GT22" s="0" t="n">
        <f aca="false">IF(ISNA(VLOOKUP('W. VaR &amp; Peak Pos By Trader'!$A26,'Import Peak'!$A$3:GT$37,GT$1,FALSE())),0,VLOOKUP('W. VaR &amp; Peak Pos By Trader'!$A26,'Import Peak'!$A$3:GT$37,GT$1,FALSE()))</f>
        <v>0</v>
      </c>
      <c r="GU22" s="0" t="n">
        <f aca="false">IF(ISNA(VLOOKUP('W. VaR &amp; Peak Pos By Trader'!$A26,'Import Peak'!$A$3:GU$37,GU$1,FALSE())),0,VLOOKUP('W. VaR &amp; Peak Pos By Trader'!$A26,'Import Peak'!$A$3:GU$37,GU$1,FALSE()))</f>
        <v>0</v>
      </c>
      <c r="GV22" s="0" t="n">
        <f aca="false">IF(ISNA(VLOOKUP('W. VaR &amp; Peak Pos By Trader'!$A26,'Import Peak'!$A$3:GV$37,GV$1,FALSE())),0,VLOOKUP('W. VaR &amp; Peak Pos By Trader'!$A26,'Import Peak'!$A$3:GV$37,GV$1,FALSE()))</f>
        <v>0</v>
      </c>
      <c r="GW22" s="0" t="n">
        <f aca="false">IF(ISNA(VLOOKUP('W. VaR &amp; Peak Pos By Trader'!$A26,'Import Peak'!$A$3:GW$37,GW$1,FALSE())),0,VLOOKUP('W. VaR &amp; Peak Pos By Trader'!$A26,'Import Peak'!$A$3:GW$37,GW$1,FALSE()))</f>
        <v>0</v>
      </c>
      <c r="GX22" s="0" t="n">
        <f aca="false">IF(ISNA(VLOOKUP('W. VaR &amp; Peak Pos By Trader'!$A26,'Import Peak'!$A$3:GX$37,GX$1,FALSE())),0,VLOOKUP('W. VaR &amp; Peak Pos By Trader'!$A26,'Import Peak'!$A$3:GX$37,GX$1,FALSE()))</f>
        <v>0</v>
      </c>
      <c r="GY22" s="0" t="n">
        <f aca="false">IF(ISNA(VLOOKUP('W. VaR &amp; Peak Pos By Trader'!$A26,'Import Peak'!$A$3:GY$37,GY$1,FALSE())),0,VLOOKUP('W. VaR &amp; Peak Pos By Trader'!$A26,'Import Peak'!$A$3:GY$37,GY$1,FALSE()))</f>
        <v>0</v>
      </c>
      <c r="GZ22" s="0" t="n">
        <f aca="false">IF(ISNA(VLOOKUP('W. VaR &amp; Peak Pos By Trader'!$A26,'Import Peak'!$A$3:GZ$37,GZ$1,FALSE())),0,VLOOKUP('W. VaR &amp; Peak Pos By Trader'!$A26,'Import Peak'!$A$3:GZ$37,GZ$1,FALSE()))</f>
        <v>0</v>
      </c>
      <c r="HA22" s="0" t="n">
        <f aca="false">IF(ISNA(VLOOKUP('W. VaR &amp; Peak Pos By Trader'!$A26,'Import Peak'!$A$3:HA$37,HA$1,FALSE())),0,VLOOKUP('W. VaR &amp; Peak Pos By Trader'!$A26,'Import Peak'!$A$3:HA$37,HA$1,FALSE()))</f>
        <v>0</v>
      </c>
      <c r="HB22" s="0" t="n">
        <f aca="false">IF(ISNA(VLOOKUP('W. VaR &amp; Peak Pos By Trader'!$A26,'Import Peak'!$A$3:HB$37,HB$1,FALSE())),0,VLOOKUP('W. VaR &amp; Peak Pos By Trader'!$A26,'Import Peak'!$A$3:HB$37,HB$1,FALSE()))</f>
        <v>0</v>
      </c>
      <c r="HC22" s="0" t="n">
        <f aca="false">IF(ISNA(VLOOKUP('W. VaR &amp; Peak Pos By Trader'!$A26,'Import Peak'!$A$3:HC$37,HC$1,FALSE())),0,VLOOKUP('W. VaR &amp; Peak Pos By Trader'!$A26,'Import Peak'!$A$3:HC$37,HC$1,FALSE()))</f>
        <v>0</v>
      </c>
      <c r="HD22" s="0" t="n">
        <f aca="false">IF(ISNA(VLOOKUP('W. VaR &amp; Peak Pos By Trader'!$A26,'Import Peak'!$A$3:HD$37,HD$1,FALSE())),0,VLOOKUP('W. VaR &amp; Peak Pos By Trader'!$A26,'Import Peak'!$A$3:HD$37,HD$1,FALSE()))</f>
        <v>0</v>
      </c>
      <c r="HE22" s="0" t="n">
        <f aca="false">IF(ISNA(VLOOKUP('W. VaR &amp; Peak Pos By Trader'!$A26,'Import Peak'!$A$3:HE$37,HE$1,FALSE())),0,VLOOKUP('W. VaR &amp; Peak Pos By Trader'!$A26,'Import Peak'!$A$3:HE$37,HE$1,FALSE()))</f>
        <v>0</v>
      </c>
      <c r="HF22" s="0" t="n">
        <f aca="false">IF(ISNA(VLOOKUP('W. VaR &amp; Peak Pos By Trader'!$A26,'Import Peak'!$A$3:HF$37,HF$1,FALSE())),0,VLOOKUP('W. VaR &amp; Peak Pos By Trader'!$A26,'Import Peak'!$A$3:HF$37,HF$1,FALSE()))</f>
        <v>0</v>
      </c>
      <c r="HG22" s="0" t="n">
        <f aca="false">IF(ISNA(VLOOKUP('W. VaR &amp; Peak Pos By Trader'!$A26,'Import Peak'!$A$3:HG$37,HG$1,FALSE())),0,VLOOKUP('W. VaR &amp; Peak Pos By Trader'!$A26,'Import Peak'!$A$3:HG$37,HG$1,FALSE()))</f>
        <v>0</v>
      </c>
      <c r="HH22" s="0" t="n">
        <f aca="false">IF(ISNA(VLOOKUP('W. VaR &amp; Peak Pos By Trader'!$A26,'Import Peak'!$A$3:HH$37,HH$1,FALSE())),0,VLOOKUP('W. VaR &amp; Peak Pos By Trader'!$A26,'Import Peak'!$A$3:HH$37,HH$1,FALSE()))</f>
        <v>0</v>
      </c>
      <c r="HI22" s="0" t="n">
        <f aca="false">IF(ISNA(VLOOKUP('W. VaR &amp; Peak Pos By Trader'!$A26,'Import Peak'!$A$3:HI$37,HI$1,FALSE())),0,VLOOKUP('W. VaR &amp; Peak Pos By Trader'!$A26,'Import Peak'!$A$3:HI$37,HI$1,FALSE()))</f>
        <v>0</v>
      </c>
      <c r="HJ22" s="0" t="n">
        <f aca="false">IF(ISNA(VLOOKUP('W. VaR &amp; Peak Pos By Trader'!$A26,'Import Peak'!$A$3:HJ$37,HJ$1,FALSE())),0,VLOOKUP('W. VaR &amp; Peak Pos By Trader'!$A26,'Import Peak'!$A$3:HJ$37,HJ$1,FALSE()))</f>
        <v>0</v>
      </c>
      <c r="HK22" s="0" t="n">
        <f aca="false">IF(ISNA(VLOOKUP('W. VaR &amp; Peak Pos By Trader'!$A26,'Import Peak'!$A$3:HK$37,HK$1,FALSE())),0,VLOOKUP('W. VaR &amp; Peak Pos By Trader'!$A26,'Import Peak'!$A$3:HK$37,HK$1,FALSE()))</f>
        <v>0</v>
      </c>
      <c r="HL22" s="0" t="n">
        <f aca="false">IF(ISNA(VLOOKUP('W. VaR &amp; Peak Pos By Trader'!$A26,'Import Peak'!$A$3:HL$37,HL$1,FALSE())),0,VLOOKUP('W. VaR &amp; Peak Pos By Trader'!$A26,'Import Peak'!$A$3:HL$37,HL$1,FALSE()))</f>
        <v>0</v>
      </c>
      <c r="HM22" s="0" t="n">
        <f aca="false">IF(ISNA(VLOOKUP('W. VaR &amp; Peak Pos By Trader'!$A26,'Import Peak'!$A$3:HM$37,HM$1,FALSE())),0,VLOOKUP('W. VaR &amp; Peak Pos By Trader'!$A26,'Import Peak'!$A$3:HM$37,HM$1,FALSE()))</f>
        <v>0</v>
      </c>
      <c r="HN22" s="0" t="n">
        <f aca="false">IF(ISNA(VLOOKUP('W. VaR &amp; Peak Pos By Trader'!$A26,'Import Peak'!$A$3:HN$37,HN$1,FALSE())),0,VLOOKUP('W. VaR &amp; Peak Pos By Trader'!$A26,'Import Peak'!$A$3:HN$37,HN$1,FALSE()))</f>
        <v>0</v>
      </c>
      <c r="HO22" s="0" t="n">
        <f aca="false">IF(ISNA(VLOOKUP('W. VaR &amp; Peak Pos By Trader'!$A26,'Import Peak'!$A$3:HO$37,HO$1,FALSE())),0,VLOOKUP('W. VaR &amp; Peak Pos By Trader'!$A26,'Import Peak'!$A$3:HO$37,HO$1,FALSE()))</f>
        <v>0</v>
      </c>
      <c r="HP22" s="0" t="n">
        <f aca="false">IF(ISNA(VLOOKUP('W. VaR &amp; Peak Pos By Trader'!$A26,'Import Peak'!$A$3:HP$37,HP$1,FALSE())),0,VLOOKUP('W. VaR &amp; Peak Pos By Trader'!$A26,'Import Peak'!$A$3:HP$37,HP$1,FALSE()))</f>
        <v>0</v>
      </c>
      <c r="HQ22" s="0" t="n">
        <f aca="false">IF(ISNA(VLOOKUP('W. VaR &amp; Peak Pos By Trader'!$A26,'Import Peak'!$A$3:HQ$37,HQ$1,FALSE())),0,VLOOKUP('W. VaR &amp; Peak Pos By Trader'!$A26,'Import Peak'!$A$3:HQ$37,HQ$1,FALSE()))</f>
        <v>0</v>
      </c>
      <c r="HR22" s="0" t="n">
        <f aca="false">IF(ISNA(VLOOKUP('W. VaR &amp; Peak Pos By Trader'!$A26,'Import Peak'!$A$3:HR$37,HR$1,FALSE())),0,VLOOKUP('W. VaR &amp; Peak Pos By Trader'!$A26,'Import Peak'!$A$3:HR$37,HR$1,FALSE()))</f>
        <v>0</v>
      </c>
      <c r="HS22" s="0" t="n">
        <f aca="false">IF(ISNA(VLOOKUP('W. VaR &amp; Peak Pos By Trader'!$A26,'Import Peak'!$A$3:HS$37,HS$1,FALSE())),0,VLOOKUP('W. VaR &amp; Peak Pos By Trader'!$A26,'Import Peak'!$A$3:HS$37,HS$1,FALSE()))</f>
        <v>0</v>
      </c>
      <c r="HT22" s="0" t="n">
        <f aca="false">IF(ISNA(VLOOKUP('W. VaR &amp; Peak Pos By Trader'!$A26,'Import Peak'!$A$3:HT$37,HT$1,FALSE())),0,VLOOKUP('W. VaR &amp; Peak Pos By Trader'!$A26,'Import Peak'!$A$3:HT$37,HT$1,FALSE()))</f>
        <v>0</v>
      </c>
      <c r="HU22" s="0" t="n">
        <f aca="false">IF(ISNA(VLOOKUP('W. VaR &amp; Peak Pos By Trader'!$A26,'Import Peak'!$A$3:HU$37,HU$1,FALSE())),0,VLOOKUP('W. VaR &amp; Peak Pos By Trader'!$A26,'Import Peak'!$A$3:HU$37,HU$1,FALSE()))</f>
        <v>0</v>
      </c>
      <c r="HV22" s="0" t="n">
        <f aca="false">IF(ISNA(VLOOKUP('W. VaR &amp; Peak Pos By Trader'!$A26,'Import Peak'!$A$3:HV$37,HV$1,FALSE())),0,VLOOKUP('W. VaR &amp; Peak Pos By Trader'!$A26,'Import Peak'!$A$3:HV$37,HV$1,FALSE()))</f>
        <v>0</v>
      </c>
      <c r="HW22" s="0" t="n">
        <f aca="false">IF(ISNA(VLOOKUP('W. VaR &amp; Peak Pos By Trader'!$A26,'Import Peak'!$A$3:HW$37,HW$1,FALSE())),0,VLOOKUP('W. VaR &amp; Peak Pos By Trader'!$A26,'Import Peak'!$A$3:HW$37,HW$1,FALSE()))</f>
        <v>0</v>
      </c>
      <c r="HX22" s="0" t="n">
        <f aca="false">IF(ISNA(VLOOKUP('W. VaR &amp; Peak Pos By Trader'!$A26,'Import Peak'!$A$3:HX$37,HX$1,FALSE())),0,VLOOKUP('W. VaR &amp; Peak Pos By Trader'!$A26,'Import Peak'!$A$3:HX$37,HX$1,FALSE()))</f>
        <v>0</v>
      </c>
      <c r="HY22" s="0" t="n">
        <f aca="false">IF(ISNA(VLOOKUP('W. VaR &amp; Peak Pos By Trader'!$A26,'Import Peak'!$A$3:HY$37,HY$1,FALSE())),0,VLOOKUP('W. VaR &amp; Peak Pos By Trader'!$A26,'Import Peak'!$A$3:HY$37,HY$1,FALSE()))</f>
        <v>0</v>
      </c>
      <c r="HZ22" s="0" t="n">
        <f aca="false">IF(ISNA(VLOOKUP('W. VaR &amp; Peak Pos By Trader'!$A26,'Import Peak'!$A$3:HZ$37,HZ$1,FALSE())),0,VLOOKUP('W. VaR &amp; Peak Pos By Trader'!$A26,'Import Peak'!$A$3:HZ$37,HZ$1,FALSE()))</f>
        <v>0</v>
      </c>
      <c r="IA22" s="0" t="n">
        <f aca="false">IF(ISNA(VLOOKUP('W. VaR &amp; Peak Pos By Trader'!$A26,'Import Peak'!$A$3:IA$37,IA$1,FALSE())),0,VLOOKUP('W. VaR &amp; Peak Pos By Trader'!$A26,'Import Peak'!$A$3:IA$37,IA$1,FALSE()))</f>
        <v>0</v>
      </c>
      <c r="IB22" s="0" t="n">
        <f aca="false">IF(ISNA(VLOOKUP('W. VaR &amp; Peak Pos By Trader'!$A26,'Import Peak'!$A$3:IB$37,IB$1,FALSE())),0,VLOOKUP('W. VaR &amp; Peak Pos By Trader'!$A26,'Import Peak'!$A$3:IB$37,IB$1,FALSE()))</f>
        <v>0</v>
      </c>
      <c r="IC22" s="0" t="n">
        <f aca="false">IF(ISNA(VLOOKUP('W. VaR &amp; Peak Pos By Trader'!$A26,'Import Peak'!$A$3:IC$37,IC$1,FALSE())),0,VLOOKUP('W. VaR &amp; Peak Pos By Trader'!$A26,'Import Peak'!$A$3:IC$37,IC$1,FALSE()))</f>
        <v>0</v>
      </c>
    </row>
    <row r="23" customFormat="false" ht="18.75" hidden="false" customHeight="false" outlineLevel="0" collapsed="false">
      <c r="A23" s="188" t="s">
        <v>93</v>
      </c>
      <c r="B23" s="189" t="n">
        <f aca="false">SUM(B11:B21)</f>
        <v>0</v>
      </c>
      <c r="C23" s="189" t="n">
        <f aca="false">SUM(C11:C21)</f>
        <v>0</v>
      </c>
      <c r="D23" s="189" t="n">
        <f aca="false">SUM(D11:D21)</f>
        <v>0</v>
      </c>
      <c r="E23" s="189" t="n">
        <f aca="false">SUM(E11:E21)</f>
        <v>0</v>
      </c>
      <c r="F23" s="189" t="n">
        <f aca="false">SUM(F11:F21)</f>
        <v>0</v>
      </c>
      <c r="G23" s="189" t="n">
        <f aca="false">SUM(G11:G21)</f>
        <v>0</v>
      </c>
      <c r="H23" s="189" t="n">
        <f aca="false">SUM(H11:H21)</f>
        <v>-2853634.95263333</v>
      </c>
      <c r="I23" s="189" t="n">
        <f aca="false">SUM(I11:I21)</f>
        <v>2957942.671</v>
      </c>
      <c r="J23" s="189" t="n">
        <f aca="false">SUM(J11:J21)</f>
        <v>1403752.1003</v>
      </c>
      <c r="K23" s="189" t="n">
        <f aca="false">SUM(K11:K21)</f>
        <v>95024.5299</v>
      </c>
      <c r="L23" s="189" t="n">
        <f aca="false">SUM(L11:L21)</f>
        <v>105024.8425</v>
      </c>
      <c r="M23" s="189" t="n">
        <f aca="false">SUM(M11:M21)</f>
        <v>-1415912.1201</v>
      </c>
      <c r="N23" s="189" t="n">
        <f aca="false">SUM(N11:N21)</f>
        <v>-1460398.8661</v>
      </c>
      <c r="O23" s="189" t="n">
        <f aca="false">SUM(O11:O21)</f>
        <v>-1410592.8626</v>
      </c>
      <c r="P23" s="189" t="n">
        <f aca="false">SUM(P11:P21)</f>
        <v>-3611461.3438</v>
      </c>
      <c r="Q23" s="189" t="n">
        <f aca="false">SUM(Q11:Q21)</f>
        <v>-3603714.2837</v>
      </c>
      <c r="R23" s="189" t="n">
        <f aca="false">SUM(R11:R21)</f>
        <v>-3479805.7273</v>
      </c>
      <c r="S23" s="189" t="n">
        <f aca="false">SUM(S11:S21)</f>
        <v>-1141508.6021</v>
      </c>
      <c r="T23" s="189" t="n">
        <f aca="false">SUM(T11:T21)</f>
        <v>-2332988.5824</v>
      </c>
      <c r="U23" s="189" t="n">
        <f aca="false">SUM(U11:U21)</f>
        <v>-2404569.5002</v>
      </c>
      <c r="V23" s="189" t="n">
        <f aca="false">SUM(V11:V21)</f>
        <v>-7160063.4599</v>
      </c>
      <c r="W23" s="189" t="n">
        <f aca="false">SUM(W11:W21)</f>
        <v>-6447662.4053</v>
      </c>
      <c r="X23" s="189" t="n">
        <f aca="false">SUM(X11:X21)</f>
        <v>-7118317.6061</v>
      </c>
      <c r="Y23" s="189" t="n">
        <f aca="false">SUM(Y11:Y21)</f>
        <v>-6433010.6885</v>
      </c>
      <c r="Z23" s="189" t="n">
        <f aca="false">SUM(Z11:Z21)</f>
        <v>-6625846.7822</v>
      </c>
      <c r="AA23" s="189" t="n">
        <f aca="false">SUM(AA11:AA21)</f>
        <v>-6389834.5906</v>
      </c>
      <c r="AB23" s="189" t="n">
        <f aca="false">SUM(AB11:AB21)</f>
        <v>-6579884.0625</v>
      </c>
      <c r="AC23" s="189" t="n">
        <f aca="false">SUM(AC11:AC21)</f>
        <v>-6555490.4133</v>
      </c>
      <c r="AD23" s="189" t="n">
        <f aca="false">SUM(AD11:AD21)</f>
        <v>-6319752.0426</v>
      </c>
      <c r="AE23" s="189" t="n">
        <f aca="false">SUM(AE11:AE21)</f>
        <v>-6505494.4996</v>
      </c>
      <c r="AF23" s="189" t="n">
        <f aca="false">SUM(AF11:AF21)</f>
        <v>-7114862.1143</v>
      </c>
      <c r="AG23" s="189" t="n">
        <f aca="false">SUM(AG11:AG21)</f>
        <v>-7323345.2298</v>
      </c>
      <c r="AH23" s="189" t="n">
        <f aca="false">SUM(AH11:AH21)</f>
        <v>-3741564.7094</v>
      </c>
      <c r="AI23" s="189" t="n">
        <f aca="false">SUM(AI11:AI21)</f>
        <v>-3486181.2311</v>
      </c>
      <c r="AJ23" s="189" t="n">
        <f aca="false">SUM(AJ11:AJ21)</f>
        <v>-3712371.8728</v>
      </c>
      <c r="AK23" s="189" t="n">
        <f aca="false">SUM(AK11:AK21)</f>
        <v>-3577643.1574</v>
      </c>
      <c r="AL23" s="189" t="n">
        <f aca="false">SUM(AL11:AL21)</f>
        <v>-3681674.4101</v>
      </c>
      <c r="AM23" s="189" t="n">
        <f aca="false">SUM(AM11:AM21)</f>
        <v>-3547442.2505</v>
      </c>
      <c r="AN23" s="189" t="n">
        <f aca="false">SUM(AN11:AN21)</f>
        <v>-3649980.6932</v>
      </c>
      <c r="AO23" s="189" t="n">
        <f aca="false">SUM(AO11:AO21)</f>
        <v>-3633502.2059</v>
      </c>
      <c r="AP23" s="189" t="n">
        <f aca="false">SUM(AP11:AP21)</f>
        <v>-3500108.3291</v>
      </c>
      <c r="AQ23" s="189" t="n">
        <f aca="false">SUM(AQ11:AQ21)</f>
        <v>-3600365.0589</v>
      </c>
      <c r="AR23" s="189" t="n">
        <f aca="false">SUM(AR11:AR21)</f>
        <v>-3467585.2772</v>
      </c>
      <c r="AS23" s="189" t="n">
        <f aca="false">SUM(AS11:AS21)</f>
        <v>-3566927.3396</v>
      </c>
      <c r="AT23" s="189" t="n">
        <f aca="false">SUM(AT11:AT21)</f>
        <v>-3345423.5018</v>
      </c>
      <c r="AU23" s="189" t="n">
        <f aca="false">SUM(AU11:AU21)</f>
        <v>-3007924.2398</v>
      </c>
      <c r="AV23" s="189" t="n">
        <f aca="false">SUM(AV11:AV21)</f>
        <v>-3316332.0842</v>
      </c>
      <c r="AW23" s="189" t="n">
        <f aca="false">SUM(AW11:AW21)</f>
        <v>-3194365.7362</v>
      </c>
      <c r="AX23" s="189" t="n">
        <f aca="false">SUM(AX11:AX21)</f>
        <v>-3285727.3612</v>
      </c>
      <c r="AY23" s="189" t="n">
        <f aca="false">SUM(AY11:AY21)</f>
        <v>-3164492.1053</v>
      </c>
      <c r="AZ23" s="189" t="n">
        <f aca="false">SUM(AZ11:AZ21)</f>
        <v>-3254606.8118</v>
      </c>
      <c r="BA23" s="189" t="n">
        <f aca="false">SUM(BA11:BA21)</f>
        <v>-3238600.3358</v>
      </c>
      <c r="BB23" s="189" t="n">
        <f aca="false">SUM(BB11:BB21)</f>
        <v>-3118518.0423</v>
      </c>
      <c r="BC23" s="189" t="n">
        <f aca="false">SUM(BC11:BC21)</f>
        <v>-3206740.6635</v>
      </c>
      <c r="BD23" s="189" t="n">
        <f aca="false">SUM(BD11:BD21)</f>
        <v>-2961019.8393</v>
      </c>
      <c r="BE23" s="189" t="n">
        <f aca="false">SUM(BE11:BE21)</f>
        <v>-3044420.197</v>
      </c>
      <c r="BF23" s="189" t="n">
        <f aca="false">SUM(BF11:BF21)</f>
        <v>-2899184.9107</v>
      </c>
      <c r="BG23" s="189" t="n">
        <f aca="false">SUM(BG11:BG21)</f>
        <v>-2604762.0894</v>
      </c>
      <c r="BH23" s="189" t="n">
        <f aca="false">SUM(BH11:BH21)</f>
        <v>-2869901.1357</v>
      </c>
      <c r="BI23" s="189" t="n">
        <f aca="false">SUM(BI11:BI21)</f>
        <v>-2762295.2179</v>
      </c>
      <c r="BJ23" s="189" t="n">
        <f aca="false">SUM(BJ11:BJ21)</f>
        <v>-2839252.5664</v>
      </c>
      <c r="BK23" s="189" t="n">
        <f aca="false">SUM(BK11:BK21)</f>
        <v>-2732456.3095</v>
      </c>
      <c r="BL23" s="189" t="n">
        <f aca="false">SUM(BL11:BL21)</f>
        <v>-2808244.7873</v>
      </c>
      <c r="BM23" s="189" t="n">
        <f aca="false">SUM(BM11:BM21)</f>
        <v>-2792355.2807</v>
      </c>
      <c r="BN23" s="189" t="n">
        <f aca="false">SUM(BN11:BN21)</f>
        <v>-2686819.889</v>
      </c>
      <c r="BO23" s="189" t="n">
        <f aca="false">SUM(BO11:BO21)</f>
        <v>-2760842.39</v>
      </c>
      <c r="BP23" s="189" t="n">
        <f aca="false">SUM(BP11:BP21)</f>
        <v>-2656168.4478</v>
      </c>
      <c r="BQ23" s="189" t="n">
        <f aca="false">SUM(BQ11:BQ21)</f>
        <v>-2730100.2767</v>
      </c>
      <c r="BR23" s="189" t="n">
        <f aca="false">SUM(BR11:BR21)</f>
        <v>-2610263.0955</v>
      </c>
      <c r="BS23" s="189" t="n">
        <f aca="false">SUM(BS11:BS21)</f>
        <v>-2346204.9467</v>
      </c>
      <c r="BT23" s="189" t="n">
        <f aca="false">SUM(BT11:BT21)</f>
        <v>-2586127.9694</v>
      </c>
      <c r="BU23" s="189" t="n">
        <f aca="false">SUM(BU11:BU21)</f>
        <v>-2490426.3939</v>
      </c>
      <c r="BV23" s="189" t="n">
        <f aca="false">SUM(BV11:BV21)</f>
        <v>-2561159.2851</v>
      </c>
      <c r="BW23" s="189" t="n">
        <f aca="false">SUM(BW11:BW21)</f>
        <v>-2466257.3243</v>
      </c>
      <c r="BX23" s="189" t="n">
        <f aca="false">SUM(BX11:BX21)</f>
        <v>-2536180.0101</v>
      </c>
      <c r="BY23" s="189" t="n">
        <f aca="false">SUM(BY11:BY21)</f>
        <v>-2523483.2006</v>
      </c>
      <c r="BZ23" s="189" t="n">
        <f aca="false">SUM(BZ11:BZ21)</f>
        <v>-2429792.5486</v>
      </c>
      <c r="CA23" s="189" t="n">
        <f aca="false">SUM(CA11:CA21)</f>
        <v>-2498497.5672</v>
      </c>
      <c r="CB23" s="189" t="n">
        <f aca="false">SUM(CB11:CB21)</f>
        <v>-2405613.3255</v>
      </c>
      <c r="CC23" s="189" t="n">
        <f aca="false">SUM(CC11:CC21)</f>
        <v>-2473514.0189</v>
      </c>
      <c r="CD23" s="189" t="n">
        <f aca="false">SUM(CD11:CD21)</f>
        <v>-2460819.8544</v>
      </c>
      <c r="CE23" s="189" t="n">
        <f aca="false">SUM(CE11:CE21)</f>
        <v>-2290184.4038</v>
      </c>
      <c r="CF23" s="189" t="n">
        <f aca="false">SUM(CF11:CF21)</f>
        <v>-2436258.0782</v>
      </c>
      <c r="CG23" s="189" t="n">
        <f aca="false">SUM(CG11:CG21)</f>
        <v>-2345393.2052</v>
      </c>
      <c r="CH23" s="189" t="n">
        <f aca="false">SUM(CH11:CH21)</f>
        <v>-2411301.2034</v>
      </c>
      <c r="CI23" s="189" t="n">
        <f aca="false">SUM(CI11:CI21)</f>
        <v>-2321250.2411</v>
      </c>
      <c r="CJ23" s="189" t="n">
        <f aca="false">SUM(CJ11:CJ21)</f>
        <v>-2386363.5057</v>
      </c>
      <c r="CK23" s="189" t="n">
        <f aca="false">SUM(CK11:CK21)</f>
        <v>-2373699.1323</v>
      </c>
      <c r="CL23" s="189" t="n">
        <f aca="false">SUM(CL11:CL21)</f>
        <v>-2284878.9326</v>
      </c>
      <c r="CM23" s="189" t="n">
        <f aca="false">SUM(CM11:CM21)</f>
        <v>-2348799.3667</v>
      </c>
      <c r="CN23" s="189" t="n">
        <f aca="false">SUM(CN11:CN21)</f>
        <v>-2260797.0841</v>
      </c>
      <c r="CO23" s="189" t="n">
        <f aca="false">SUM(CO11:CO21)</f>
        <v>-2323930.633</v>
      </c>
      <c r="CP23" s="189" t="n">
        <f aca="false">SUM(CP11:CP21)</f>
        <v>-2311305.8014</v>
      </c>
      <c r="CQ23" s="189" t="n">
        <f aca="false">SUM(CQ11:CQ21)</f>
        <v>-2076236.8331</v>
      </c>
      <c r="CR23" s="189" t="n">
        <f aca="false">SUM(CR11:CR21)</f>
        <v>-2287305.4935</v>
      </c>
      <c r="CS23" s="189" t="n">
        <f aca="false">SUM(CS11:CS21)</f>
        <v>-2201333.0175</v>
      </c>
      <c r="CT23" s="189" t="n">
        <f aca="false">SUM(CT11:CT21)</f>
        <v>-2262533.3308</v>
      </c>
      <c r="CU23" s="189" t="n">
        <f aca="false">SUM(CU11:CU21)</f>
        <v>-2177382.4522</v>
      </c>
      <c r="CV23" s="189" t="n">
        <f aca="false">SUM(CV11:CV21)</f>
        <v>-2237807.9964</v>
      </c>
      <c r="CW23" s="189" t="n">
        <f aca="false">SUM(CW11:CW21)</f>
        <v>-2225262.0239</v>
      </c>
      <c r="CX23" s="189" t="n">
        <f aca="false">SUM(CX11:CX21)</f>
        <v>-2141351.4717</v>
      </c>
      <c r="CY23" s="189" t="n">
        <f aca="false">SUM(CY11:CY21)</f>
        <v>-2200615.6243</v>
      </c>
      <c r="CZ23" s="189" t="n">
        <f aca="false">SUM(CZ11:CZ21)</f>
        <v>-2117528.0031</v>
      </c>
      <c r="DA23" s="189" t="n">
        <f aca="false">SUM(DA11:DA21)</f>
        <v>-2176026.9774</v>
      </c>
      <c r="DB23" s="189" t="n">
        <f aca="false">SUM(DB11:DB21)</f>
        <v>-2163554.5985</v>
      </c>
      <c r="DC23" s="189" t="n">
        <f aca="false">SUM(DC11:DC21)</f>
        <v>-1942927.931</v>
      </c>
      <c r="DD23" s="189" t="n">
        <f aca="false">SUM(DD11:DD21)</f>
        <v>-2139863.0528</v>
      </c>
      <c r="DE23" s="189" t="n">
        <f aca="false">SUM(DE11:DE21)</f>
        <v>-2058813.1498</v>
      </c>
      <c r="DF23" s="189" t="n">
        <f aca="false">SUM(DF11:DF21)</f>
        <v>-2115435.4502</v>
      </c>
      <c r="DG23" s="189" t="n">
        <f aca="false">SUM(DG11:DG21)</f>
        <v>-2035208.5492</v>
      </c>
      <c r="DH23" s="189" t="n">
        <f aca="false">SUM(DH11:DH21)</f>
        <v>-2091080.0345</v>
      </c>
      <c r="DI23" s="189" t="n">
        <f aca="false">SUM(DI11:DI21)</f>
        <v>-2078731.6433</v>
      </c>
      <c r="DJ23" s="189" t="n">
        <f aca="false">SUM(DJ11:DJ21)</f>
        <v>-1999745.2709</v>
      </c>
      <c r="DK23" s="189" t="n">
        <f aca="false">SUM(DK11:DK21)</f>
        <v>-2054492.6467</v>
      </c>
      <c r="DL23" s="189" t="n">
        <f aca="false">SUM(DL11:DL21)</f>
        <v>-1976328.0814</v>
      </c>
      <c r="DM23" s="189" t="n">
        <f aca="false">SUM(DM11:DM21)</f>
        <v>-2030335.7384</v>
      </c>
      <c r="DN23" s="189" t="n">
        <f aca="false">SUM(DN11:DN21)</f>
        <v>-440361.3984</v>
      </c>
      <c r="DO23" s="189" t="n">
        <f aca="false">SUM(DO11:DO21)</f>
        <v>-395337.124</v>
      </c>
      <c r="DP23" s="189" t="n">
        <f aca="false">SUM(DP11:DP21)</f>
        <v>-435290.3612</v>
      </c>
      <c r="DQ23" s="189" t="n">
        <f aca="false">SUM(DQ11:DQ21)</f>
        <v>-418677.4362</v>
      </c>
      <c r="DR23" s="189" t="n">
        <f aca="false">SUM(DR11:DR21)</f>
        <v>-430067.0546</v>
      </c>
      <c r="DS23" s="189" t="n">
        <f aca="false">SUM(DS11:DS21)</f>
        <v>-413632.7299</v>
      </c>
      <c r="DT23" s="189" t="n">
        <f aca="false">SUM(DT11:DT21)</f>
        <v>-424864.4915</v>
      </c>
      <c r="DU23" s="189" t="n">
        <f aca="false">SUM(DU11:DU21)</f>
        <v>-422228.7655</v>
      </c>
      <c r="DV23" s="189" t="n">
        <f aca="false">SUM(DV11:DV21)</f>
        <v>-406063.2569</v>
      </c>
      <c r="DW23" s="189" t="n">
        <f aca="false">SUM(DW11:DW21)</f>
        <v>-417058.9553</v>
      </c>
      <c r="DX23" s="189" t="n">
        <f aca="false">SUM(DX11:DX21)</f>
        <v>-401071.2722</v>
      </c>
      <c r="DY23" s="189" t="n">
        <f aca="false">SUM(DY11:DY21)</f>
        <v>-412027.2045</v>
      </c>
      <c r="DZ23" s="189" t="n">
        <f aca="false">SUM(DZ11:DZ21)</f>
        <v>-409779.2506</v>
      </c>
      <c r="EA23" s="189" t="n">
        <f aca="false">SUM(EA11:EA21)</f>
        <v>-381246.2842</v>
      </c>
      <c r="EB23" s="189" t="n">
        <f aca="false">SUM(EB11:EB21)</f>
        <v>-405450.634</v>
      </c>
      <c r="EC23" s="189" t="n">
        <f aca="false">SUM(EC11:EC21)</f>
        <v>-390218.4148</v>
      </c>
      <c r="ED23" s="189" t="n">
        <f aca="false">SUM(ED11:ED21)</f>
        <v>-401080.0044</v>
      </c>
      <c r="EE23" s="189" t="n">
        <f aca="false">SUM(EE11:EE21)</f>
        <v>-386003.729</v>
      </c>
      <c r="EF23" s="189" t="n">
        <f aca="false">SUM(EF11:EF21)</f>
        <v>-396739.794</v>
      </c>
      <c r="EG23" s="189" t="n">
        <f aca="false">SUM(EG11:EG21)</f>
        <v>-394545.7824</v>
      </c>
      <c r="EH23" s="189" t="n">
        <f aca="false">SUM(EH11:EH21)</f>
        <v>-379702.8781</v>
      </c>
      <c r="EI23" s="189" t="n">
        <f aca="false">SUM(EI11:EI21)</f>
        <v>-390251.5163</v>
      </c>
      <c r="EJ23" s="189" t="n">
        <f aca="false">SUM(EJ11:EJ21)</f>
        <v>-375562.1337</v>
      </c>
      <c r="EK23" s="189" t="n">
        <f aca="false">SUM(EK11:EK21)</f>
        <v>-385987.7507</v>
      </c>
      <c r="EL23" s="189" t="n">
        <f aca="false">SUM(EL11:EL21)</f>
        <v>-383832.6161</v>
      </c>
      <c r="EM23" s="189" t="n">
        <f aca="false">SUM(EM11:EM21)</f>
        <v>-344748.0746</v>
      </c>
      <c r="EN23" s="189" t="n">
        <f aca="false">SUM(EN11:EN21)</f>
        <v>-379752.6993</v>
      </c>
      <c r="EO23" s="189" t="n">
        <f aca="false">SUM(EO11:EO21)</f>
        <v>-365439.1628</v>
      </c>
      <c r="EP23" s="189" t="n">
        <f aca="false">SUM(EP11:EP21)</f>
        <v>-375564.5345</v>
      </c>
      <c r="EQ23" s="189" t="n">
        <f aca="false">SUM(EQ11:EQ21)</f>
        <v>-361401.1329</v>
      </c>
      <c r="ER23" s="189" t="n">
        <f aca="false">SUM(ER11:ER21)</f>
        <v>-371406.9393</v>
      </c>
      <c r="ES23" s="189" t="n">
        <f aca="false">SUM(ES11:ES21)</f>
        <v>-369305.7822</v>
      </c>
      <c r="ET23" s="189" t="n">
        <f aca="false">SUM(ET11:ET21)</f>
        <v>-355366.9589</v>
      </c>
      <c r="EU23" s="189" t="n">
        <f aca="false">SUM(EU11:EU21)</f>
        <v>-365194.312</v>
      </c>
      <c r="EV23" s="189" t="n">
        <f aca="false">SUM(EV11:EV21)</f>
        <v>-351403.1603</v>
      </c>
      <c r="EW23" s="189" t="n">
        <f aca="false">SUM(EW11:EW21)</f>
        <v>-361113.4312</v>
      </c>
      <c r="EX23" s="189" t="n">
        <f aca="false">SUM(EX11:EX21)</f>
        <v>-359051.2641</v>
      </c>
      <c r="EY23" s="189" t="n">
        <f aca="false">SUM(EY11:EY21)</f>
        <v>-322448.9007</v>
      </c>
      <c r="EZ23" s="189" t="n">
        <f aca="false">SUM(EZ11:EZ21)</f>
        <v>-355148.3203</v>
      </c>
      <c r="FA23" s="189" t="n">
        <f aca="false">SUM(FA11:FA21)</f>
        <v>-341718.4719</v>
      </c>
      <c r="FB23" s="189" t="n">
        <f aca="false">SUM(FB11:FB21)</f>
        <v>-351143.1563</v>
      </c>
      <c r="FC23" s="189" t="n">
        <f aca="false">SUM(FC11:FC21)</f>
        <v>-337857.545</v>
      </c>
      <c r="FD23" s="189" t="n">
        <f aca="false">SUM(FD11:FD21)</f>
        <v>-347168.5679</v>
      </c>
      <c r="FE23" s="189" t="n">
        <f aca="false">SUM(FE11:FE21)</f>
        <v>-345160.4089</v>
      </c>
      <c r="FF23" s="189" t="n">
        <f aca="false">SUM(FF11:FF21)</f>
        <v>-332090.4594</v>
      </c>
      <c r="FG23" s="189" t="n">
        <f aca="false">SUM(FG11:FG21)</f>
        <v>-341231.91</v>
      </c>
      <c r="FH23" s="189" t="n">
        <f aca="false">SUM(FH11:FH21)</f>
        <v>-328303.7068</v>
      </c>
      <c r="FI23" s="189" t="n">
        <f aca="false">SUM(FI11:FI21)</f>
        <v>-337333.9481</v>
      </c>
      <c r="FJ23" s="189" t="n">
        <f aca="false">SUM(FJ11:FJ21)</f>
        <v>-335364.7129</v>
      </c>
      <c r="FK23" s="189" t="n">
        <f aca="false">SUM(FK11:FK21)</f>
        <v>-301138.5144</v>
      </c>
      <c r="FL23" s="189" t="n">
        <f aca="false">SUM(FL11:FL21)</f>
        <v>-331638.5751</v>
      </c>
      <c r="FM23" s="189" t="n">
        <f aca="false">SUM(FM11:FM21)</f>
        <v>-319056.9687</v>
      </c>
      <c r="FN23" s="189" t="n">
        <f aca="false">SUM(FN11:FN21)</f>
        <v>-327816.104</v>
      </c>
      <c r="FO23" s="189" t="n">
        <f aca="false">SUM(FO11:FO21)</f>
        <v>-315372.7809</v>
      </c>
      <c r="FP23" s="189" t="n">
        <f aca="false">SUM(FP11:FP21)</f>
        <v>-324024.0794</v>
      </c>
      <c r="FQ23" s="189" t="n">
        <f aca="false">SUM(FQ11:FQ21)</f>
        <v>-322108.6419</v>
      </c>
      <c r="FR23" s="189" t="n">
        <f aca="false">SUM(FR11:FR21)</f>
        <v>-309871.9878</v>
      </c>
      <c r="FS23" s="189" t="n">
        <f aca="false">SUM(FS11:FS21)</f>
        <v>-318362.47</v>
      </c>
      <c r="FT23" s="189" t="n">
        <f aca="false">SUM(FT11:FT21)</f>
        <v>-306261.5932</v>
      </c>
      <c r="FU23" s="189" t="n">
        <f aca="false">SUM(FU11:FU21)</f>
        <v>-314646.6521</v>
      </c>
      <c r="FV23" s="0" t="n">
        <f aca="false">SUM(FV11:FV21)</f>
        <v>0</v>
      </c>
      <c r="FW23" s="0" t="n">
        <f aca="false">SUM(FW11:FW21)</f>
        <v>0</v>
      </c>
      <c r="FX23" s="0" t="n">
        <f aca="false">SUM(FX11:FX21)</f>
        <v>0</v>
      </c>
      <c r="FY23" s="0" t="n">
        <f aca="false">SUM(FY11:FY21)</f>
        <v>0</v>
      </c>
      <c r="FZ23" s="0" t="n">
        <f aca="false">SUM(FZ11:FZ21)</f>
        <v>0</v>
      </c>
      <c r="GA23" s="0" t="n">
        <f aca="false">SUM(GA11:GA21)</f>
        <v>0</v>
      </c>
      <c r="GB23" s="0" t="n">
        <f aca="false">SUM(GB11:GB21)</f>
        <v>0</v>
      </c>
      <c r="GC23" s="0" t="n">
        <f aca="false">SUM(GC11:GC21)</f>
        <v>0</v>
      </c>
      <c r="GD23" s="0" t="n">
        <f aca="false">SUM(GD11:GD21)</f>
        <v>0</v>
      </c>
      <c r="GE23" s="0" t="n">
        <f aca="false">SUM(GE11:GE21)</f>
        <v>0</v>
      </c>
      <c r="GF23" s="0" t="n">
        <f aca="false">SUM(GF11:GF21)</f>
        <v>0</v>
      </c>
      <c r="GG23" s="0" t="n">
        <f aca="false">SUM(GG11:GG21)</f>
        <v>0</v>
      </c>
      <c r="GH23" s="0" t="n">
        <f aca="false">SUM(GH11:GH21)</f>
        <v>0</v>
      </c>
      <c r="GI23" s="0" t="n">
        <f aca="false">SUM(GI11:GI21)</f>
        <v>0</v>
      </c>
      <c r="GJ23" s="0" t="n">
        <f aca="false">SUM(GJ11:GJ21)</f>
        <v>0</v>
      </c>
      <c r="GK23" s="0" t="n">
        <f aca="false">SUM(GK11:GK21)</f>
        <v>0</v>
      </c>
      <c r="GL23" s="0" t="n">
        <f aca="false">SUM(GL11:GL21)</f>
        <v>0</v>
      </c>
      <c r="GM23" s="0" t="n">
        <f aca="false">SUM(GM11:GM21)</f>
        <v>0</v>
      </c>
      <c r="GN23" s="0" t="n">
        <f aca="false">SUM(GN11:GN21)</f>
        <v>0</v>
      </c>
      <c r="GO23" s="0" t="n">
        <f aca="false">SUM(GO11:GO21)</f>
        <v>0</v>
      </c>
      <c r="GP23" s="0" t="n">
        <f aca="false">SUM(GP11:GP21)</f>
        <v>0</v>
      </c>
      <c r="GQ23" s="0" t="n">
        <f aca="false">SUM(GQ11:GQ21)</f>
        <v>0</v>
      </c>
      <c r="GR23" s="0" t="n">
        <f aca="false">SUM(GR11:GR21)</f>
        <v>0</v>
      </c>
      <c r="GS23" s="0" t="n">
        <f aca="false">SUM(GS11:GS21)</f>
        <v>0</v>
      </c>
      <c r="GT23" s="0" t="n">
        <f aca="false">SUM(GT11:GT21)</f>
        <v>0</v>
      </c>
      <c r="GU23" s="0" t="n">
        <f aca="false">SUM(GU11:GU21)</f>
        <v>0</v>
      </c>
      <c r="GV23" s="0" t="n">
        <f aca="false">SUM(GV11:GV21)</f>
        <v>0</v>
      </c>
      <c r="GW23" s="0" t="n">
        <f aca="false">SUM(GW11:GW21)</f>
        <v>0</v>
      </c>
      <c r="GX23" s="0" t="n">
        <f aca="false">SUM(GX11:GX21)</f>
        <v>0</v>
      </c>
      <c r="GY23" s="0" t="n">
        <f aca="false">SUM(GY11:GY21)</f>
        <v>0</v>
      </c>
      <c r="GZ23" s="0" t="n">
        <f aca="false">SUM(GZ11:GZ21)</f>
        <v>0</v>
      </c>
      <c r="HA23" s="0" t="n">
        <f aca="false">SUM(HA11:HA21)</f>
        <v>0</v>
      </c>
      <c r="HB23" s="0" t="n">
        <f aca="false">SUM(HB11:HB21)</f>
        <v>0</v>
      </c>
      <c r="HC23" s="0" t="n">
        <f aca="false">SUM(HC11:HC21)</f>
        <v>0</v>
      </c>
      <c r="HD23" s="0" t="n">
        <f aca="false">SUM(HD11:HD21)</f>
        <v>0</v>
      </c>
      <c r="HE23" s="0" t="n">
        <f aca="false">SUM(HE11:HE21)</f>
        <v>0</v>
      </c>
      <c r="HF23" s="0" t="n">
        <f aca="false">SUM(HF11:HF21)</f>
        <v>0</v>
      </c>
      <c r="HG23" s="0" t="n">
        <f aca="false">SUM(HG11:HG21)</f>
        <v>0</v>
      </c>
      <c r="HH23" s="0" t="n">
        <f aca="false">SUM(HH11:HH21)</f>
        <v>0</v>
      </c>
      <c r="HI23" s="0" t="n">
        <f aca="false">SUM(HI11:HI21)</f>
        <v>0</v>
      </c>
      <c r="HJ23" s="0" t="n">
        <f aca="false">SUM(HJ11:HJ21)</f>
        <v>0</v>
      </c>
      <c r="HK23" s="0" t="n">
        <f aca="false">SUM(HK11:HK21)</f>
        <v>0</v>
      </c>
      <c r="HL23" s="0" t="n">
        <f aca="false">SUM(HL11:HL21)</f>
        <v>0</v>
      </c>
      <c r="HM23" s="0" t="n">
        <f aca="false">SUM(HM11:HM21)</f>
        <v>0</v>
      </c>
      <c r="HN23" s="0" t="n">
        <f aca="false">SUM(HN11:HN21)</f>
        <v>0</v>
      </c>
      <c r="HO23" s="0" t="n">
        <f aca="false">SUM(HO11:HO21)</f>
        <v>0</v>
      </c>
      <c r="HP23" s="0" t="n">
        <f aca="false">SUM(HP11:HP21)</f>
        <v>0</v>
      </c>
      <c r="HQ23" s="0" t="n">
        <f aca="false">SUM(HQ11:HQ21)</f>
        <v>0</v>
      </c>
      <c r="HR23" s="0" t="n">
        <f aca="false">SUM(HR11:HR21)</f>
        <v>0</v>
      </c>
      <c r="HS23" s="0" t="n">
        <f aca="false">SUM(HS11:HS21)</f>
        <v>0</v>
      </c>
      <c r="HT23" s="0" t="n">
        <f aca="false">SUM(HT11:HT21)</f>
        <v>0</v>
      </c>
      <c r="HU23" s="0" t="n">
        <f aca="false">SUM(HU11:HU21)</f>
        <v>0</v>
      </c>
      <c r="HV23" s="0" t="n">
        <f aca="false">SUM(HV11:HV21)</f>
        <v>0</v>
      </c>
      <c r="HW23" s="0" t="n">
        <f aca="false">SUM(HW11:HW21)</f>
        <v>0</v>
      </c>
      <c r="HX23" s="0" t="n">
        <f aca="false">SUM(HX11:HX21)</f>
        <v>0</v>
      </c>
      <c r="HY23" s="0" t="n">
        <f aca="false">SUM(HY11:HY21)</f>
        <v>0</v>
      </c>
      <c r="HZ23" s="0" t="n">
        <f aca="false">SUM(HZ11:HZ21)</f>
        <v>0</v>
      </c>
      <c r="IA23" s="0" t="n">
        <f aca="false">SUM(IA11:IA21)</f>
        <v>0</v>
      </c>
      <c r="IB23" s="0" t="n">
        <f aca="false">SUM(IB11:IB21)</f>
        <v>0</v>
      </c>
      <c r="IC23" s="0" t="n">
        <f aca="false">SUM(IC11:IC21)</f>
        <v>0</v>
      </c>
    </row>
    <row r="24" customFormat="false" ht="18.75" hidden="false" customHeight="false" outlineLevel="0" collapsed="false">
      <c r="A24" s="105"/>
      <c r="B24" s="106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</row>
    <row r="25" customFormat="false" ht="18" hidden="false" customHeight="false" outlineLevel="0" collapsed="false">
      <c r="A25" s="183" t="s">
        <v>131</v>
      </c>
      <c r="B25" s="184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5"/>
      <c r="DM25" s="185"/>
      <c r="DN25" s="185"/>
      <c r="DO25" s="185"/>
      <c r="DP25" s="185"/>
      <c r="DQ25" s="185"/>
      <c r="DR25" s="185"/>
      <c r="DS25" s="185"/>
      <c r="DT25" s="185"/>
      <c r="DU25" s="185"/>
      <c r="DV25" s="185"/>
      <c r="DW25" s="185"/>
      <c r="DX25" s="185"/>
      <c r="DY25" s="185"/>
      <c r="DZ25" s="185"/>
      <c r="EA25" s="185"/>
      <c r="EB25" s="185"/>
      <c r="EC25" s="185"/>
      <c r="ED25" s="185"/>
      <c r="EE25" s="185"/>
      <c r="EF25" s="185"/>
      <c r="EG25" s="185"/>
      <c r="EH25" s="185"/>
      <c r="EI25" s="185"/>
      <c r="EJ25" s="185"/>
      <c r="EK25" s="185"/>
      <c r="EL25" s="185"/>
      <c r="EM25" s="185"/>
      <c r="EN25" s="185"/>
      <c r="EO25" s="185"/>
      <c r="EP25" s="185"/>
      <c r="EQ25" s="185"/>
      <c r="ER25" s="185"/>
      <c r="ES25" s="185"/>
      <c r="ET25" s="185"/>
      <c r="EU25" s="185"/>
      <c r="EV25" s="185"/>
      <c r="EW25" s="185"/>
      <c r="EX25" s="185"/>
      <c r="EY25" s="185"/>
      <c r="EZ25" s="185"/>
      <c r="FA25" s="185"/>
      <c r="FB25" s="185"/>
      <c r="FC25" s="185"/>
      <c r="FD25" s="185"/>
      <c r="FE25" s="185"/>
      <c r="FF25" s="185"/>
      <c r="FG25" s="185"/>
      <c r="FH25" s="185"/>
      <c r="FI25" s="185"/>
      <c r="FJ25" s="185"/>
      <c r="FK25" s="185"/>
      <c r="FL25" s="185"/>
      <c r="FM25" s="185"/>
      <c r="FN25" s="185"/>
      <c r="FO25" s="185"/>
      <c r="FP25" s="185"/>
      <c r="FQ25" s="185"/>
      <c r="FR25" s="185"/>
      <c r="FS25" s="185"/>
      <c r="FT25" s="185"/>
      <c r="FU25" s="185"/>
    </row>
    <row r="26" customFormat="false" ht="18" hidden="false" customHeight="false" outlineLevel="0" collapsed="false">
      <c r="A26" s="104"/>
      <c r="B26" s="106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</row>
    <row r="27" customFormat="false" ht="20.25" hidden="false" customHeight="false" outlineLevel="0" collapsed="false">
      <c r="A27" s="186" t="s">
        <v>129</v>
      </c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  <c r="DZ27" s="187"/>
      <c r="EA27" s="187"/>
      <c r="EB27" s="187"/>
      <c r="EC27" s="187"/>
      <c r="ED27" s="187"/>
      <c r="EE27" s="187"/>
      <c r="EF27" s="187"/>
      <c r="EG27" s="187"/>
      <c r="EH27" s="187"/>
      <c r="EI27" s="187"/>
      <c r="EJ27" s="187"/>
      <c r="EK27" s="187"/>
      <c r="EL27" s="187"/>
      <c r="EM27" s="187"/>
      <c r="EN27" s="187"/>
      <c r="EO27" s="187"/>
      <c r="EP27" s="187"/>
      <c r="EQ27" s="187"/>
      <c r="ER27" s="187"/>
      <c r="ES27" s="187"/>
      <c r="ET27" s="187"/>
      <c r="EU27" s="187"/>
      <c r="EV27" s="187"/>
      <c r="EW27" s="187"/>
      <c r="EX27" s="187"/>
      <c r="EY27" s="187"/>
      <c r="EZ27" s="187"/>
      <c r="FA27" s="187"/>
      <c r="FB27" s="187"/>
      <c r="FC27" s="187"/>
      <c r="FD27" s="187"/>
      <c r="FE27" s="187"/>
      <c r="FF27" s="187"/>
      <c r="FG27" s="187"/>
      <c r="FH27" s="187"/>
      <c r="FI27" s="187"/>
      <c r="FJ27" s="187"/>
      <c r="FK27" s="187"/>
      <c r="FL27" s="187"/>
      <c r="FM27" s="187"/>
      <c r="FN27" s="187"/>
      <c r="FO27" s="187"/>
      <c r="FP27" s="187"/>
      <c r="FQ27" s="187"/>
      <c r="FR27" s="187"/>
      <c r="FS27" s="187"/>
      <c r="FT27" s="187"/>
      <c r="FU27" s="187"/>
    </row>
    <row r="28" customFormat="false" ht="18" hidden="false" customHeight="false" outlineLevel="0" collapsed="false">
      <c r="A28" s="104" t="s">
        <v>42</v>
      </c>
      <c r="B28" s="107" t="n">
        <f aca="false">IF(ISNA(VLOOKUP('W. VaR &amp; Peak Pos By Trader'!$A52,'Import Peak'!$A$3:B$100,B$1,FALSE())),0,VLOOKUP('W. VaR &amp; Peak Pos By Trader'!$A52,'Import Peak'!$A$3:B$100,B$1,FALSE()))</f>
        <v>0</v>
      </c>
      <c r="C28" s="107" t="n">
        <f aca="false">IF(ISNA(VLOOKUP('W. VaR &amp; Peak Pos By Trader'!$A52,'Import Peak'!$A$3:C$100,C$1,FALSE())),0,VLOOKUP('W. VaR &amp; Peak Pos By Trader'!$A52,'Import Peak'!$A$3:C$100,C$1,FALSE()))</f>
        <v>0</v>
      </c>
      <c r="D28" s="107" t="n">
        <f aca="false">IF(ISNA(VLOOKUP('W. VaR &amp; Peak Pos By Trader'!$A52,'Import Peak'!$A$3:D$100,D$1,FALSE())),0,VLOOKUP('W. VaR &amp; Peak Pos By Trader'!$A52,'Import Peak'!$A$3:D$100,D$1,FALSE()))</f>
        <v>0</v>
      </c>
      <c r="E28" s="107" t="n">
        <f aca="false">IF(ISNA(VLOOKUP('W. VaR &amp; Peak Pos By Trader'!$A62,'Import Peak'!$A$3:E$100,E$1,FALSE())),0,VLOOKUP('W. VaR &amp; Peak Pos By Trader'!$A62,'Import Peak'!$A$3:E$100,E$1,FALSE()))</f>
        <v>0</v>
      </c>
      <c r="F28" s="107" t="n">
        <f aca="false">IF(ISNA(VLOOKUP('W. VaR &amp; Peak Pos By Trader'!$A62,'Import Peak'!$A$3:F$100,F$1,FALSE())),0,VLOOKUP('W. VaR &amp; Peak Pos By Trader'!$A62,'Import Peak'!$A$3:F$100,F$1,FALSE()))</f>
        <v>0</v>
      </c>
      <c r="G28" s="107" t="n">
        <f aca="false">IF(ISNA(VLOOKUP('W. VaR &amp; Peak Pos By Trader'!$A62,'Import Peak'!$A$3:G$100,G$1,FALSE())),0,VLOOKUP('W. VaR &amp; Peak Pos By Trader'!$A62,'Import Peak'!$A$3:G$100,G$1,FALSE()))</f>
        <v>0</v>
      </c>
      <c r="H28" s="107" t="n">
        <f aca="false">IF(ISNA(VLOOKUP('W. VaR &amp; Peak Pos By Trader'!$A62,'Import Peak'!$A$3:H$100,H$1,FALSE())),0,VLOOKUP('W. VaR &amp; Peak Pos By Trader'!$A62,'Import Peak'!$A$3:H$100,H$1,FALSE()))</f>
        <v>0</v>
      </c>
      <c r="I28" s="107" t="n">
        <f aca="false">IF(ISNA(VLOOKUP('W. VaR &amp; Peak Pos By Trader'!$A62,'Import Peak'!$A$3:I$100,I$1,FALSE())),0,VLOOKUP('W. VaR &amp; Peak Pos By Trader'!$A62,'Import Peak'!$A$3:I$100,I$1,FALSE()))</f>
        <v>-9732.22571540144</v>
      </c>
      <c r="J28" s="107" t="n">
        <f aca="false">IF(ISNA(VLOOKUP('W. VaR &amp; Peak Pos By Trader'!$A62,'Import Peak'!$A$3:J$100,J$1,FALSE())),0,VLOOKUP('W. VaR &amp; Peak Pos By Trader'!$A62,'Import Peak'!$A$3:J$100,J$1,FALSE()))</f>
        <v>0</v>
      </c>
      <c r="K28" s="107" t="n">
        <f aca="false">IF(ISNA(VLOOKUP('W. VaR &amp; Peak Pos By Trader'!$A62,'Import Peak'!$A$3:K$100,K$1,FALSE())),0,VLOOKUP('W. VaR &amp; Peak Pos By Trader'!$A62,'Import Peak'!$A$3:K$100,K$1,FALSE()))</f>
        <v>0</v>
      </c>
      <c r="L28" s="107" t="n">
        <f aca="false">IF(ISNA(VLOOKUP('W. VaR &amp; Peak Pos By Trader'!$A62,'Import Peak'!$A$3:L$100,L$1,FALSE())),0,VLOOKUP('W. VaR &amp; Peak Pos By Trader'!$A62,'Import Peak'!$A$3:L$100,L$1,FALSE()))</f>
        <v>-8639.13584637489</v>
      </c>
      <c r="M28" s="107" t="n">
        <f aca="false">IF(ISNA(VLOOKUP('W. VaR &amp; Peak Pos By Trader'!$A62,'Import Peak'!$A$3:M$100,M$1,FALSE())),0,VLOOKUP('W. VaR &amp; Peak Pos By Trader'!$A62,'Import Peak'!$A$3:M$100,M$1,FALSE()))</f>
        <v>0</v>
      </c>
      <c r="N28" s="107" t="n">
        <f aca="false">IF(ISNA(VLOOKUP('W. VaR &amp; Peak Pos By Trader'!$A62,'Import Peak'!$A$3:N$100,N$1,FALSE())),0,VLOOKUP('W. VaR &amp; Peak Pos By Trader'!$A62,'Import Peak'!$A$3:N$100,N$1,FALSE()))</f>
        <v>0</v>
      </c>
      <c r="O28" s="107" t="n">
        <f aca="false">IF(ISNA(VLOOKUP('W. VaR &amp; Peak Pos By Trader'!$A62,'Import Peak'!$A$3:O$100,O$1,FALSE())),0,VLOOKUP('W. VaR &amp; Peak Pos By Trader'!$A62,'Import Peak'!$A$3:O$100,O$1,FALSE()))</f>
        <v>-7712.61631332905</v>
      </c>
      <c r="P28" s="107" t="n">
        <f aca="false">IF(ISNA(VLOOKUP('W. VaR &amp; Peak Pos By Trader'!$A62,'Import Peak'!$A$3:P$100,P$1,FALSE())),0,VLOOKUP('W. VaR &amp; Peak Pos By Trader'!$A62,'Import Peak'!$A$3:P$100,P$1,FALSE()))</f>
        <v>0</v>
      </c>
      <c r="Q28" s="107" t="n">
        <f aca="false">IF(ISNA(VLOOKUP('W. VaR &amp; Peak Pos By Trader'!$A62,'Import Peak'!$A$3:Q$100,Q$1,FALSE())),0,VLOOKUP('W. VaR &amp; Peak Pos By Trader'!$A62,'Import Peak'!$A$3:Q$100,Q$1,FALSE()))</f>
        <v>0</v>
      </c>
      <c r="R28" s="107" t="n">
        <f aca="false">IF(ISNA(VLOOKUP('W. VaR &amp; Peak Pos By Trader'!$A62,'Import Peak'!$A$3:R$100,R$1,FALSE())),0,VLOOKUP('W. VaR &amp; Peak Pos By Trader'!$A62,'Import Peak'!$A$3:R$100,R$1,FALSE()))</f>
        <v>-9052.87551687365</v>
      </c>
      <c r="S28" s="107" t="n">
        <f aca="false">IF(ISNA(VLOOKUP('W. VaR &amp; Peak Pos By Trader'!$A62,'Import Peak'!$A$3:S$100,S$1,FALSE())),0,VLOOKUP('W. VaR &amp; Peak Pos By Trader'!$A62,'Import Peak'!$A$3:S$100,S$1,FALSE()))</f>
        <v>0</v>
      </c>
      <c r="T28" s="107" t="n">
        <f aca="false">IF(ISNA(VLOOKUP('W. VaR &amp; Peak Pos By Trader'!$A62,'Import Peak'!$A$3:T$100,T$1,FALSE())),0,VLOOKUP('W. VaR &amp; Peak Pos By Trader'!$A62,'Import Peak'!$A$3:T$100,T$1,FALSE()))</f>
        <v>0</v>
      </c>
      <c r="U28" s="107" t="n">
        <f aca="false">IF(ISNA(VLOOKUP('W. VaR &amp; Peak Pos By Trader'!$A62,'Import Peak'!$A$3:U$100,U$1,FALSE())),0,VLOOKUP('W. VaR &amp; Peak Pos By Trader'!$A62,'Import Peak'!$A$3:U$100,U$1,FALSE()))</f>
        <v>-9476.23159731702</v>
      </c>
      <c r="V28" s="107" t="n">
        <f aca="false">IF(ISNA(VLOOKUP('W. VaR &amp; Peak Pos By Trader'!$A62,'Import Peak'!$A$3:V$100,V$1,FALSE())),0,VLOOKUP('W. VaR &amp; Peak Pos By Trader'!$A62,'Import Peak'!$A$3:V$100,V$1,FALSE()))</f>
        <v>0</v>
      </c>
      <c r="W28" s="107" t="n">
        <f aca="false">IF(ISNA(VLOOKUP('W. VaR &amp; Peak Pos By Trader'!$A62,'Import Peak'!$A$3:W$100,W$1,FALSE())),0,VLOOKUP('W. VaR &amp; Peak Pos By Trader'!$A62,'Import Peak'!$A$3:W$100,W$1,FALSE()))</f>
        <v>0</v>
      </c>
      <c r="X28" s="107" t="n">
        <f aca="false">IF(ISNA(VLOOKUP('W. VaR &amp; Peak Pos By Trader'!$A62,'Import Peak'!$A$3:X$100,X$1,FALSE())),0,VLOOKUP('W. VaR &amp; Peak Pos By Trader'!$A62,'Import Peak'!$A$3:X$100,X$1,FALSE()))</f>
        <v>-8376.91463651589</v>
      </c>
      <c r="Y28" s="107" t="n">
        <f aca="false">IF(ISNA(VLOOKUP('W. VaR &amp; Peak Pos By Trader'!$A62,'Import Peak'!$A$3:Y$100,Y$1,FALSE())),0,VLOOKUP('W. VaR &amp; Peak Pos By Trader'!$A62,'Import Peak'!$A$3:Y$100,Y$1,FALSE()))</f>
        <v>0</v>
      </c>
      <c r="Z28" s="107" t="n">
        <f aca="false">IF(ISNA(VLOOKUP('W. VaR &amp; Peak Pos By Trader'!$A62,'Import Peak'!$A$3:Z$100,Z$1,FALSE())),0,VLOOKUP('W. VaR &amp; Peak Pos By Trader'!$A62,'Import Peak'!$A$3:Z$100,Z$1,FALSE()))</f>
        <v>0</v>
      </c>
      <c r="AA28" s="107" t="n">
        <f aca="false">IF(ISNA(VLOOKUP('W. VaR &amp; Peak Pos By Trader'!$A62,'Import Peak'!$A$3:AA$100,AA$1,FALSE())),0,VLOOKUP('W. VaR &amp; Peak Pos By Trader'!$A62,'Import Peak'!$A$3:AA$100,AA$1,FALSE()))</f>
        <v>-11400.7007875456</v>
      </c>
      <c r="AB28" s="107" t="n">
        <f aca="false">IF(ISNA(VLOOKUP('W. VaR &amp; Peak Pos By Trader'!$A62,'Import Peak'!$A$3:AB$100,AB$1,FALSE())),0,VLOOKUP('W. VaR &amp; Peak Pos By Trader'!$A62,'Import Peak'!$A$3:AB$100,AB$1,FALSE()))</f>
        <v>0</v>
      </c>
      <c r="AC28" s="107" t="n">
        <f aca="false">IF(ISNA(VLOOKUP('W. VaR &amp; Peak Pos By Trader'!$A62,'Import Peak'!$A$3:AC$100,AC$1,FALSE())),0,VLOOKUP('W. VaR &amp; Peak Pos By Trader'!$A62,'Import Peak'!$A$3:AC$100,AC$1,FALSE()))</f>
        <v>0</v>
      </c>
      <c r="AD28" s="107" t="n">
        <f aca="false">IF(ISNA(VLOOKUP('W. VaR &amp; Peak Pos By Trader'!$A62,'Import Peak'!$A$3:AD$100,AD$1,FALSE())),0,VLOOKUP('W. VaR &amp; Peak Pos By Trader'!$A62,'Import Peak'!$A$3:AD$100,AD$1,FALSE()))</f>
        <v>-20951.8056559264</v>
      </c>
      <c r="AE28" s="107" t="n">
        <f aca="false">IF(ISNA(VLOOKUP('W. VaR &amp; Peak Pos By Trader'!$A62,'Import Peak'!$A$3:AE$100,AE$1,FALSE())),0,VLOOKUP('W. VaR &amp; Peak Pos By Trader'!$A62,'Import Peak'!$A$3:AE$100,AE$1,FALSE()))</f>
        <v>0</v>
      </c>
      <c r="AF28" s="107" t="n">
        <f aca="false">IF(ISNA(VLOOKUP('W. VaR &amp; Peak Pos By Trader'!$A62,'Import Peak'!$A$3:AF$100,AF$1,FALSE())),0,VLOOKUP('W. VaR &amp; Peak Pos By Trader'!$A62,'Import Peak'!$A$3:AF$100,AF$1,FALSE()))</f>
        <v>0</v>
      </c>
      <c r="AG28" s="107" t="n">
        <f aca="false">IF(ISNA(VLOOKUP('W. VaR &amp; Peak Pos By Trader'!$A62,'Import Peak'!$A$3:AG$100,AG$1,FALSE())),0,VLOOKUP('W. VaR &amp; Peak Pos By Trader'!$A62,'Import Peak'!$A$3:AG$100,AG$1,FALSE()))</f>
        <v>-21764.1074771744</v>
      </c>
      <c r="AH28" s="107" t="n">
        <f aca="false">IF(ISNA(VLOOKUP('W. VaR &amp; Peak Pos By Trader'!$A62,'Import Peak'!$A$3:AH$100,AH$1,FALSE())),0,VLOOKUP('W. VaR &amp; Peak Pos By Trader'!$A62,'Import Peak'!$A$3:AH$100,AH$1,FALSE()))</f>
        <v>0</v>
      </c>
      <c r="AI28" s="107" t="n">
        <f aca="false">IF(ISNA(VLOOKUP('W. VaR &amp; Peak Pos By Trader'!$A62,'Import Peak'!$A$3:AI$100,AI$1,FALSE())),0,VLOOKUP('W. VaR &amp; Peak Pos By Trader'!$A62,'Import Peak'!$A$3:AI$100,AI$1,FALSE()))</f>
        <v>0</v>
      </c>
      <c r="AJ28" s="107" t="n">
        <f aca="false">IF(ISNA(VLOOKUP('W. VaR &amp; Peak Pos By Trader'!$A62,'Import Peak'!$A$3:AJ$100,AJ$1,FALSE())),0,VLOOKUP('W. VaR &amp; Peak Pos By Trader'!$A62,'Import Peak'!$A$3:AJ$100,AJ$1,FALSE()))</f>
        <v>-19308.8913867991</v>
      </c>
      <c r="AK28" s="107" t="n">
        <f aca="false">IF(ISNA(VLOOKUP('W. VaR &amp; Peak Pos By Trader'!$A62,'Import Peak'!$A$3:AK$100,AK$1,FALSE())),0,VLOOKUP('W. VaR &amp; Peak Pos By Trader'!$A62,'Import Peak'!$A$3:AK$100,AK$1,FALSE()))</f>
        <v>0</v>
      </c>
      <c r="AL28" s="107" t="n">
        <f aca="false">IF(ISNA(VLOOKUP('W. VaR &amp; Peak Pos By Trader'!$A62,'Import Peak'!$A$3:AL$100,AL$1,FALSE())),0,VLOOKUP('W. VaR &amp; Peak Pos By Trader'!$A62,'Import Peak'!$A$3:AL$100,AL$1,FALSE()))</f>
        <v>0</v>
      </c>
      <c r="AM28" s="107" t="n">
        <f aca="false">IF(ISNA(VLOOKUP('W. VaR &amp; Peak Pos By Trader'!$A62,'Import Peak'!$A$3:AM$100,AM$1,FALSE())),0,VLOOKUP('W. VaR &amp; Peak Pos By Trader'!$A62,'Import Peak'!$A$3:AM$100,AM$1,FALSE()))</f>
        <v>-16975.4289447713</v>
      </c>
      <c r="AN28" s="107" t="n">
        <f aca="false">IF(ISNA(VLOOKUP('W. VaR &amp; Peak Pos By Trader'!$A62,'Import Peak'!$A$3:AN$100,AN$1,FALSE())),0,VLOOKUP('W. VaR &amp; Peak Pos By Trader'!$A62,'Import Peak'!$A$3:AN$100,AN$1,FALSE()))</f>
        <v>0</v>
      </c>
      <c r="AO28" s="107" t="n">
        <f aca="false">IF(ISNA(VLOOKUP('W. VaR &amp; Peak Pos By Trader'!$A62,'Import Peak'!$A$3:AO$100,AO$1,FALSE())),0,VLOOKUP('W. VaR &amp; Peak Pos By Trader'!$A62,'Import Peak'!$A$3:AO$100,AO$1,FALSE()))</f>
        <v>0</v>
      </c>
      <c r="AP28" s="107" t="n">
        <f aca="false">IF(ISNA(VLOOKUP('W. VaR &amp; Peak Pos By Trader'!$A62,'Import Peak'!$A$3:AP$100,AP$1,FALSE())),0,VLOOKUP('W. VaR &amp; Peak Pos By Trader'!$A62,'Import Peak'!$A$3:AP$100,AP$1,FALSE()))</f>
        <v>-19866.4474422753</v>
      </c>
      <c r="AQ28" s="107" t="n">
        <f aca="false">IF(ISNA(VLOOKUP('W. VaR &amp; Peak Pos By Trader'!$A62,'Import Peak'!$A$3:AQ$100,AQ$1,FALSE())),0,VLOOKUP('W. VaR &amp; Peak Pos By Trader'!$A62,'Import Peak'!$A$3:AQ$100,AQ$1,FALSE()))</f>
        <v>0</v>
      </c>
      <c r="AR28" s="107" t="n">
        <f aca="false">IF(ISNA(VLOOKUP('W. VaR &amp; Peak Pos By Trader'!$A62,'Import Peak'!$A$3:AR$100,AR$1,FALSE())),0,VLOOKUP('W. VaR &amp; Peak Pos By Trader'!$A62,'Import Peak'!$A$3:AR$100,AR$1,FALSE()))</f>
        <v>0</v>
      </c>
      <c r="AS28" s="107" t="n">
        <f aca="false">IF(ISNA(VLOOKUP('W. VaR &amp; Peak Pos By Trader'!$A62,'Import Peak'!$A$3:AS$100,AS$1,FALSE())),0,VLOOKUP('W. VaR &amp; Peak Pos By Trader'!$A62,'Import Peak'!$A$3:AS$100,AS$1,FALSE()))</f>
        <v>-20572.4573377569</v>
      </c>
      <c r="AT28" s="107" t="n">
        <f aca="false">IF(ISNA(VLOOKUP('W. VaR &amp; Peak Pos By Trader'!$A62,'Import Peak'!$A$3:AT$100,AT$1,FALSE())),0,VLOOKUP('W. VaR &amp; Peak Pos By Trader'!$A62,'Import Peak'!$A$3:AT$100,AT$1,FALSE()))</f>
        <v>0</v>
      </c>
      <c r="AU28" s="107" t="n">
        <f aca="false">IF(ISNA(VLOOKUP('W. VaR &amp; Peak Pos By Trader'!$A62,'Import Peak'!$A$3:AU$100,AU$1,FALSE())),0,VLOOKUP('W. VaR &amp; Peak Pos By Trader'!$A62,'Import Peak'!$A$3:AU$100,AU$1,FALSE()))</f>
        <v>0</v>
      </c>
      <c r="AV28" s="107" t="n">
        <f aca="false">IF(ISNA(VLOOKUP('W. VaR &amp; Peak Pos By Trader'!$A62,'Import Peak'!$A$3:AV$100,AV$1,FALSE())),0,VLOOKUP('W. VaR &amp; Peak Pos By Trader'!$A62,'Import Peak'!$A$3:AV$100,AV$1,FALSE()))</f>
        <v>-18045.8604401541</v>
      </c>
      <c r="AW28" s="107" t="n">
        <f aca="false">IF(ISNA(VLOOKUP('W. VaR &amp; Peak Pos By Trader'!$A62,'Import Peak'!$A$3:AW$100,AW$1,FALSE())),0,VLOOKUP('W. VaR &amp; Peak Pos By Trader'!$A62,'Import Peak'!$A$3:AW$100,AW$1,FALSE()))</f>
        <v>0</v>
      </c>
      <c r="AX28" s="107" t="n">
        <f aca="false">IF(ISNA(VLOOKUP('W. VaR &amp; Peak Pos By Trader'!$A62,'Import Peak'!$A$3:AX$100,AX$1,FALSE())),0,VLOOKUP('W. VaR &amp; Peak Pos By Trader'!$A62,'Import Peak'!$A$3:AX$100,AX$1,FALSE()))</f>
        <v>0</v>
      </c>
      <c r="AY28" s="107" t="n">
        <f aca="false">IF(ISNA(VLOOKUP('W. VaR &amp; Peak Pos By Trader'!$A62,'Import Peak'!$A$3:AY$100,AY$1,FALSE())),0,VLOOKUP('W. VaR &amp; Peak Pos By Trader'!$A62,'Import Peak'!$A$3:AY$100,AY$1,FALSE()))</f>
        <v>-16019.8031213207</v>
      </c>
      <c r="AZ28" s="107" t="n">
        <f aca="false">IF(ISNA(VLOOKUP('W. VaR &amp; Peak Pos By Trader'!$A62,'Import Peak'!$A$3:AZ$100,AZ$1,FALSE())),0,VLOOKUP('W. VaR &amp; Peak Pos By Trader'!$A62,'Import Peak'!$A$3:AZ$100,AZ$1,FALSE()))</f>
        <v>0</v>
      </c>
      <c r="BA28" s="107" t="n">
        <f aca="false">IF(ISNA(VLOOKUP('W. VaR &amp; Peak Pos By Trader'!$A62,'Import Peak'!$A$3:BA$100,BA$1,FALSE())),0,VLOOKUP('W. VaR &amp; Peak Pos By Trader'!$A62,'Import Peak'!$A$3:BA$100,BA$1,FALSE()))</f>
        <v>0</v>
      </c>
      <c r="BB28" s="107" t="n">
        <f aca="false">IF(ISNA(VLOOKUP('W. VaR &amp; Peak Pos By Trader'!$A62,'Import Peak'!$A$3:BB$100,BB$1,FALSE())),0,VLOOKUP('W. VaR &amp; Peak Pos By Trader'!$A62,'Import Peak'!$A$3:BB$100,BB$1,FALSE()))</f>
        <v>-18736.3323879162</v>
      </c>
      <c r="BC28" s="107" t="n">
        <f aca="false">IF(ISNA(VLOOKUP('W. VaR &amp; Peak Pos By Trader'!$A62,'Import Peak'!$A$3:BC$100,BC$1,FALSE())),0,VLOOKUP('W. VaR &amp; Peak Pos By Trader'!$A62,'Import Peak'!$A$3:BC$100,BC$1,FALSE()))</f>
        <v>0</v>
      </c>
      <c r="BD28" s="107" t="n">
        <f aca="false">IF(ISNA(VLOOKUP('W. VaR &amp; Peak Pos By Trader'!$A62,'Import Peak'!$A$3:BD$100,BD$1,FALSE())),0,VLOOKUP('W. VaR &amp; Peak Pos By Trader'!$A62,'Import Peak'!$A$3:BD$100,BD$1,FALSE()))</f>
        <v>0</v>
      </c>
      <c r="BE28" s="107" t="n">
        <f aca="false">IF(ISNA(VLOOKUP('W. VaR &amp; Peak Pos By Trader'!$A62,'Import Peak'!$A$3:BE$100,BE$1,FALSE())),0,VLOOKUP('W. VaR &amp; Peak Pos By Trader'!$A62,'Import Peak'!$A$3:BE$100,BE$1,FALSE()))</f>
        <v>-19374.4101430487</v>
      </c>
      <c r="BF28" s="107" t="n">
        <f aca="false">IF(ISNA(VLOOKUP('W. VaR &amp; Peak Pos By Trader'!$A62,'Import Peak'!$A$3:BF$100,BF$1,FALSE())),0,VLOOKUP('W. VaR &amp; Peak Pos By Trader'!$A62,'Import Peak'!$A$3:BF$100,BF$1,FALSE()))</f>
        <v>0</v>
      </c>
      <c r="BG28" s="107" t="n">
        <f aca="false">IF(ISNA(VLOOKUP('W. VaR &amp; Peak Pos By Trader'!$A62,'Import Peak'!$A$3:BG$100,BG$1,FALSE())),0,VLOOKUP('W. VaR &amp; Peak Pos By Trader'!$A62,'Import Peak'!$A$3:BG$100,BG$1,FALSE()))</f>
        <v>0</v>
      </c>
      <c r="BH28" s="107" t="n">
        <f aca="false">IF(ISNA(VLOOKUP('W. VaR &amp; Peak Pos By Trader'!$A62,'Import Peak'!$A$3:BH$100,BH$1,FALSE())),0,VLOOKUP('W. VaR &amp; Peak Pos By Trader'!$A62,'Import Peak'!$A$3:BH$100,BH$1,FALSE()))</f>
        <v>-17002.5344129004</v>
      </c>
      <c r="BI28" s="107" t="n">
        <f aca="false">IF(ISNA(VLOOKUP('W. VaR &amp; Peak Pos By Trader'!$A62,'Import Peak'!$A$3:BI$100,BI$1,FALSE())),0,VLOOKUP('W. VaR &amp; Peak Pos By Trader'!$A62,'Import Peak'!$A$3:BI$100,BI$1,FALSE()))</f>
        <v>0</v>
      </c>
      <c r="BJ28" s="107" t="n">
        <f aca="false">IF(ISNA(VLOOKUP('W. VaR &amp; Peak Pos By Trader'!$A62,'Import Peak'!$A$3:BJ$100,BJ$1,FALSE())),0,VLOOKUP('W. VaR &amp; Peak Pos By Trader'!$A62,'Import Peak'!$A$3:BJ$100,BJ$1,FALSE()))</f>
        <v>0</v>
      </c>
      <c r="BK28" s="107" t="n">
        <f aca="false">IF(ISNA(VLOOKUP('W. VaR &amp; Peak Pos By Trader'!$A62,'Import Peak'!$A$3:BK$100,BK$1,FALSE())),0,VLOOKUP('W. VaR &amp; Peak Pos By Trader'!$A62,'Import Peak'!$A$3:BK$100,BK$1,FALSE()))</f>
        <v>-9721.93623880144</v>
      </c>
      <c r="BL28" s="107" t="n">
        <f aca="false">IF(ISNA(VLOOKUP('W. VaR &amp; Peak Pos By Trader'!$A62,'Import Peak'!$A$3:BL$100,BL$1,FALSE())),0,VLOOKUP('W. VaR &amp; Peak Pos By Trader'!$A62,'Import Peak'!$A$3:BL$100,BL$1,FALSE()))</f>
        <v>0</v>
      </c>
      <c r="BM28" s="107" t="n">
        <f aca="false">IF(ISNA(VLOOKUP('W. VaR &amp; Peak Pos By Trader'!$A62,'Import Peak'!$A$3:BM$100,BM$1,FALSE())),0,VLOOKUP('W. VaR &amp; Peak Pos By Trader'!$A62,'Import Peak'!$A$3:BM$100,BM$1,FALSE()))</f>
        <v>0</v>
      </c>
      <c r="BN28" s="107" t="n">
        <f aca="false">IF(ISNA(VLOOKUP('W. VaR &amp; Peak Pos By Trader'!$A62,'Import Peak'!$A$3:BN$100,BN$1,FALSE())),0,VLOOKUP('W. VaR &amp; Peak Pos By Trader'!$A62,'Import Peak'!$A$3:BN$100,BN$1,FALSE()))</f>
        <v>0</v>
      </c>
      <c r="BO28" s="107" t="n">
        <f aca="false">IF(ISNA(VLOOKUP('W. VaR &amp; Peak Pos By Trader'!$A62,'Import Peak'!$A$3:BO$100,BO$1,FALSE())),0,VLOOKUP('W. VaR &amp; Peak Pos By Trader'!$A62,'Import Peak'!$A$3:BO$100,BO$1,FALSE()))</f>
        <v>0</v>
      </c>
      <c r="BP28" s="107" t="n">
        <f aca="false">IF(ISNA(VLOOKUP('W. VaR &amp; Peak Pos By Trader'!$A62,'Import Peak'!$A$3:BP$100,BP$1,FALSE())),0,VLOOKUP('W. VaR &amp; Peak Pos By Trader'!$A62,'Import Peak'!$A$3:BP$100,BP$1,FALSE()))</f>
        <v>0</v>
      </c>
      <c r="BQ28" s="107" t="n">
        <f aca="false">IF(ISNA(VLOOKUP('W. VaR &amp; Peak Pos By Trader'!$A62,'Import Peak'!$A$3:BQ$100,BQ$1,FALSE())),0,VLOOKUP('W. VaR &amp; Peak Pos By Trader'!$A62,'Import Peak'!$A$3:BQ$100,BQ$1,FALSE()))</f>
        <v>0</v>
      </c>
      <c r="BR28" s="107" t="n">
        <f aca="false">IF(ISNA(VLOOKUP('W. VaR &amp; Peak Pos By Trader'!$A62,'Import Peak'!$A$3:BR$100,BR$1,FALSE())),0,VLOOKUP('W. VaR &amp; Peak Pos By Trader'!$A62,'Import Peak'!$A$3:BR$100,BR$1,FALSE()))</f>
        <v>0</v>
      </c>
      <c r="BS28" s="107" t="n">
        <f aca="false">IF(ISNA(VLOOKUP('W. VaR &amp; Peak Pos By Trader'!$A62,'Import Peak'!$A$3:BS$100,BS$1,FALSE())),0,VLOOKUP('W. VaR &amp; Peak Pos By Trader'!$A62,'Import Peak'!$A$3:BS$100,BS$1,FALSE()))</f>
        <v>0</v>
      </c>
      <c r="BT28" s="107" t="n">
        <f aca="false">IF(ISNA(VLOOKUP('W. VaR &amp; Peak Pos By Trader'!$A62,'Import Peak'!$A$3:BT$100,BT$1,FALSE())),0,VLOOKUP('W. VaR &amp; Peak Pos By Trader'!$A62,'Import Peak'!$A$3:BT$100,BT$1,FALSE()))</f>
        <v>0</v>
      </c>
      <c r="BU28" s="107" t="n">
        <f aca="false">IF(ISNA(VLOOKUP('W. VaR &amp; Peak Pos By Trader'!$A62,'Import Peak'!$A$3:BU$100,BU$1,FALSE())),0,VLOOKUP('W. VaR &amp; Peak Pos By Trader'!$A62,'Import Peak'!$A$3:BU$100,BU$1,FALSE()))</f>
        <v>0</v>
      </c>
      <c r="BV28" s="107" t="n">
        <f aca="false">IF(ISNA(VLOOKUP('W. VaR &amp; Peak Pos By Trader'!$A62,'Import Peak'!$A$3:BV$100,BV$1,FALSE())),0,VLOOKUP('W. VaR &amp; Peak Pos By Trader'!$A62,'Import Peak'!$A$3:BV$100,BV$1,FALSE()))</f>
        <v>0</v>
      </c>
      <c r="BW28" s="107" t="n">
        <f aca="false">IF(ISNA(VLOOKUP('W. VaR &amp; Peak Pos By Trader'!$A62,'Import Peak'!$A$3:BW$100,BW$1,FALSE())),0,VLOOKUP('W. VaR &amp; Peak Pos By Trader'!$A62,'Import Peak'!$A$3:BW$100,BW$1,FALSE()))</f>
        <v>0</v>
      </c>
      <c r="BX28" s="107" t="n">
        <f aca="false">IF(ISNA(VLOOKUP('W. VaR &amp; Peak Pos By Trader'!$A62,'Import Peak'!$A$3:BX$100,BX$1,FALSE())),0,VLOOKUP('W. VaR &amp; Peak Pos By Trader'!$A62,'Import Peak'!$A$3:BX$100,BX$1,FALSE()))</f>
        <v>0</v>
      </c>
      <c r="BY28" s="107" t="n">
        <f aca="false">IF(ISNA(VLOOKUP('W. VaR &amp; Peak Pos By Trader'!$A62,'Import Peak'!$A$3:BY$100,BY$1,FALSE())),0,VLOOKUP('W. VaR &amp; Peak Pos By Trader'!$A62,'Import Peak'!$A$3:BY$100,BY$1,FALSE()))</f>
        <v>0</v>
      </c>
      <c r="BZ28" s="107" t="n">
        <f aca="false">IF(ISNA(VLOOKUP('W. VaR &amp; Peak Pos By Trader'!$A62,'Import Peak'!$A$3:BZ$100,BZ$1,FALSE())),0,VLOOKUP('W. VaR &amp; Peak Pos By Trader'!$A62,'Import Peak'!$A$3:BZ$100,BZ$1,FALSE()))</f>
        <v>0</v>
      </c>
      <c r="CA28" s="107" t="n">
        <f aca="false">IF(ISNA(VLOOKUP('W. VaR &amp; Peak Pos By Trader'!$A62,'Import Peak'!$A$3:CA$100,CA$1,FALSE())),0,VLOOKUP('W. VaR &amp; Peak Pos By Trader'!$A62,'Import Peak'!$A$3:CA$100,CA$1,FALSE()))</f>
        <v>0</v>
      </c>
      <c r="CB28" s="107" t="n">
        <f aca="false">IF(ISNA(VLOOKUP('W. VaR &amp; Peak Pos By Trader'!$A62,'Import Peak'!$A$3:CB$100,CB$1,FALSE())),0,VLOOKUP('W. VaR &amp; Peak Pos By Trader'!$A62,'Import Peak'!$A$3:CB$100,CB$1,FALSE()))</f>
        <v>0</v>
      </c>
      <c r="CC28" s="107" t="n">
        <f aca="false">IF(ISNA(VLOOKUP('W. VaR &amp; Peak Pos By Trader'!$A62,'Import Peak'!$A$3:CC$100,CC$1,FALSE())),0,VLOOKUP('W. VaR &amp; Peak Pos By Trader'!$A62,'Import Peak'!$A$3:CC$100,CC$1,FALSE()))</f>
        <v>0</v>
      </c>
      <c r="CD28" s="107" t="n">
        <f aca="false">IF(ISNA(VLOOKUP('W. VaR &amp; Peak Pos By Trader'!$A62,'Import Peak'!$A$3:CD$100,CD$1,FALSE())),0,VLOOKUP('W. VaR &amp; Peak Pos By Trader'!$A62,'Import Peak'!$A$3:CD$100,CD$1,FALSE()))</f>
        <v>0</v>
      </c>
      <c r="CE28" s="107" t="n">
        <f aca="false">IF(ISNA(VLOOKUP('W. VaR &amp; Peak Pos By Trader'!$A62,'Import Peak'!$A$3:CE$100,CE$1,FALSE())),0,VLOOKUP('W. VaR &amp; Peak Pos By Trader'!$A62,'Import Peak'!$A$3:CE$100,CE$1,FALSE()))</f>
        <v>0</v>
      </c>
      <c r="CF28" s="107" t="n">
        <f aca="false">IF(ISNA(VLOOKUP('W. VaR &amp; Peak Pos By Trader'!$A62,'Import Peak'!$A$3:CF$100,CF$1,FALSE())),0,VLOOKUP('W. VaR &amp; Peak Pos By Trader'!$A62,'Import Peak'!$A$3:CF$100,CF$1,FALSE()))</f>
        <v>0</v>
      </c>
      <c r="CG28" s="107" t="n">
        <f aca="false">IF(ISNA(VLOOKUP('W. VaR &amp; Peak Pos By Trader'!$A62,'Import Peak'!$A$3:CG$100,CG$1,FALSE())),0,VLOOKUP('W. VaR &amp; Peak Pos By Trader'!$A62,'Import Peak'!$A$3:CG$100,CG$1,FALSE()))</f>
        <v>0</v>
      </c>
      <c r="CH28" s="107" t="n">
        <f aca="false">IF(ISNA(VLOOKUP('W. VaR &amp; Peak Pos By Trader'!$A62,'Import Peak'!$A$3:CH$100,CH$1,FALSE())),0,VLOOKUP('W. VaR &amp; Peak Pos By Trader'!$A62,'Import Peak'!$A$3:CH$100,CH$1,FALSE()))</f>
        <v>0</v>
      </c>
      <c r="CI28" s="107" t="n">
        <f aca="false">IF(ISNA(VLOOKUP('W. VaR &amp; Peak Pos By Trader'!$A62,'Import Peak'!$A$3:CI$100,CI$1,FALSE())),0,VLOOKUP('W. VaR &amp; Peak Pos By Trader'!$A62,'Import Peak'!$A$3:CI$100,CI$1,FALSE()))</f>
        <v>0</v>
      </c>
      <c r="CJ28" s="107" t="n">
        <f aca="false">IF(ISNA(VLOOKUP('W. VaR &amp; Peak Pos By Trader'!$A62,'Import Peak'!$A$3:CJ$100,CJ$1,FALSE())),0,VLOOKUP('W. VaR &amp; Peak Pos By Trader'!$A62,'Import Peak'!$A$3:CJ$100,CJ$1,FALSE()))</f>
        <v>0</v>
      </c>
      <c r="CK28" s="107" t="n">
        <f aca="false">IF(ISNA(VLOOKUP('W. VaR &amp; Peak Pos By Trader'!$A62,'Import Peak'!$A$3:CK$100,CK$1,FALSE())),0,VLOOKUP('W. VaR &amp; Peak Pos By Trader'!$A62,'Import Peak'!$A$3:CK$100,CK$1,FALSE()))</f>
        <v>0</v>
      </c>
      <c r="CL28" s="107" t="n">
        <f aca="false">IF(ISNA(VLOOKUP('W. VaR &amp; Peak Pos By Trader'!$A62,'Import Peak'!$A$3:CL$100,CL$1,FALSE())),0,VLOOKUP('W. VaR &amp; Peak Pos By Trader'!$A62,'Import Peak'!$A$3:CL$100,CL$1,FALSE()))</f>
        <v>0</v>
      </c>
      <c r="CM28" s="107" t="n">
        <f aca="false">IF(ISNA(VLOOKUP('W. VaR &amp; Peak Pos By Trader'!$A62,'Import Peak'!$A$3:CM$100,CM$1,FALSE())),0,VLOOKUP('W. VaR &amp; Peak Pos By Trader'!$A62,'Import Peak'!$A$3:CM$100,CM$1,FALSE()))</f>
        <v>0</v>
      </c>
      <c r="CN28" s="107" t="n">
        <f aca="false">IF(ISNA(VLOOKUP('W. VaR &amp; Peak Pos By Trader'!$A62,'Import Peak'!$A$3:CN$100,CN$1,FALSE())),0,VLOOKUP('W. VaR &amp; Peak Pos By Trader'!$A62,'Import Peak'!$A$3:CN$100,CN$1,FALSE()))</f>
        <v>0</v>
      </c>
      <c r="CO28" s="107" t="n">
        <f aca="false">IF(ISNA(VLOOKUP('W. VaR &amp; Peak Pos By Trader'!$A62,'Import Peak'!$A$3:CO$100,CO$1,FALSE())),0,VLOOKUP('W. VaR &amp; Peak Pos By Trader'!$A62,'Import Peak'!$A$3:CO$100,CO$1,FALSE()))</f>
        <v>0</v>
      </c>
      <c r="CP28" s="107" t="n">
        <f aca="false">IF(ISNA(VLOOKUP('W. VaR &amp; Peak Pos By Trader'!$A62,'Import Peak'!$A$3:CP$100,CP$1,FALSE())),0,VLOOKUP('W. VaR &amp; Peak Pos By Trader'!$A62,'Import Peak'!$A$3:CP$100,CP$1,FALSE()))</f>
        <v>0</v>
      </c>
      <c r="CQ28" s="107" t="n">
        <f aca="false">IF(ISNA(VLOOKUP('W. VaR &amp; Peak Pos By Trader'!$A62,'Import Peak'!$A$3:CQ$100,CQ$1,FALSE())),0,VLOOKUP('W. VaR &amp; Peak Pos By Trader'!$A62,'Import Peak'!$A$3:CQ$100,CQ$1,FALSE()))</f>
        <v>0</v>
      </c>
      <c r="CR28" s="107" t="n">
        <f aca="false">IF(ISNA(VLOOKUP('W. VaR &amp; Peak Pos By Trader'!$A62,'Import Peak'!$A$3:CR$100,CR$1,FALSE())),0,VLOOKUP('W. VaR &amp; Peak Pos By Trader'!$A62,'Import Peak'!$A$3:CR$100,CR$1,FALSE()))</f>
        <v>0</v>
      </c>
      <c r="CS28" s="107" t="n">
        <f aca="false">IF(ISNA(VLOOKUP('W. VaR &amp; Peak Pos By Trader'!$A62,'Import Peak'!$A$3:CS$100,CS$1,FALSE())),0,VLOOKUP('W. VaR &amp; Peak Pos By Trader'!$A62,'Import Peak'!$A$3:CS$100,CS$1,FALSE()))</f>
        <v>0</v>
      </c>
      <c r="CT28" s="107" t="n">
        <f aca="false">IF(ISNA(VLOOKUP('W. VaR &amp; Peak Pos By Trader'!$A62,'Import Peak'!$A$3:CT$100,CT$1,FALSE())),0,VLOOKUP('W. VaR &amp; Peak Pos By Trader'!$A62,'Import Peak'!$A$3:CT$100,CT$1,FALSE()))</f>
        <v>0</v>
      </c>
      <c r="CU28" s="107" t="n">
        <f aca="false">IF(ISNA(VLOOKUP('W. VaR &amp; Peak Pos By Trader'!$A62,'Import Peak'!$A$3:CU$100,CU$1,FALSE())),0,VLOOKUP('W. VaR &amp; Peak Pos By Trader'!$A62,'Import Peak'!$A$3:CU$100,CU$1,FALSE()))</f>
        <v>0</v>
      </c>
      <c r="CV28" s="107" t="n">
        <f aca="false">IF(ISNA(VLOOKUP('W. VaR &amp; Peak Pos By Trader'!$A62,'Import Peak'!$A$3:CV$100,CV$1,FALSE())),0,VLOOKUP('W. VaR &amp; Peak Pos By Trader'!$A62,'Import Peak'!$A$3:CV$100,CV$1,FALSE()))</f>
        <v>0</v>
      </c>
      <c r="CW28" s="107" t="n">
        <f aca="false">IF(ISNA(VLOOKUP('W. VaR &amp; Peak Pos By Trader'!$A62,'Import Peak'!$A$3:CW$100,CW$1,FALSE())),0,VLOOKUP('W. VaR &amp; Peak Pos By Trader'!$A62,'Import Peak'!$A$3:CW$100,CW$1,FALSE()))</f>
        <v>0</v>
      </c>
      <c r="CX28" s="107" t="n">
        <f aca="false">IF(ISNA(VLOOKUP('W. VaR &amp; Peak Pos By Trader'!$A62,'Import Peak'!$A$3:CX$100,CX$1,FALSE())),0,VLOOKUP('W. VaR &amp; Peak Pos By Trader'!$A62,'Import Peak'!$A$3:CX$100,CX$1,FALSE()))</f>
        <v>0</v>
      </c>
      <c r="CY28" s="107" t="n">
        <f aca="false">IF(ISNA(VLOOKUP('W. VaR &amp; Peak Pos By Trader'!$A62,'Import Peak'!$A$3:CY$100,CY$1,FALSE())),0,VLOOKUP('W. VaR &amp; Peak Pos By Trader'!$A62,'Import Peak'!$A$3:CY$100,CY$1,FALSE()))</f>
        <v>0</v>
      </c>
      <c r="CZ28" s="107" t="n">
        <f aca="false">IF(ISNA(VLOOKUP('W. VaR &amp; Peak Pos By Trader'!$A62,'Import Peak'!$A$3:CZ$100,CZ$1,FALSE())),0,VLOOKUP('W. VaR &amp; Peak Pos By Trader'!$A62,'Import Peak'!$A$3:CZ$100,CZ$1,FALSE()))</f>
        <v>0</v>
      </c>
      <c r="DA28" s="107" t="n">
        <f aca="false">IF(ISNA(VLOOKUP('W. VaR &amp; Peak Pos By Trader'!$A62,'Import Peak'!$A$3:DA$100,DA$1,FALSE())),0,VLOOKUP('W. VaR &amp; Peak Pos By Trader'!$A62,'Import Peak'!$A$3:DA$100,DA$1,FALSE()))</f>
        <v>0</v>
      </c>
      <c r="DB28" s="107" t="n">
        <f aca="false">IF(ISNA(VLOOKUP('W. VaR &amp; Peak Pos By Trader'!$A62,'Import Peak'!$A$3:DB$100,DB$1,FALSE())),0,VLOOKUP('W. VaR &amp; Peak Pos By Trader'!$A62,'Import Peak'!$A$3:DB$100,DB$1,FALSE()))</f>
        <v>0</v>
      </c>
      <c r="DC28" s="107" t="n">
        <f aca="false">IF(ISNA(VLOOKUP('W. VaR &amp; Peak Pos By Trader'!$A62,'Import Peak'!$A$3:DC$100,DC$1,FALSE())),0,VLOOKUP('W. VaR &amp; Peak Pos By Trader'!$A62,'Import Peak'!$A$3:DC$100,DC$1,FALSE()))</f>
        <v>0</v>
      </c>
      <c r="DD28" s="107" t="n">
        <f aca="false">IF(ISNA(VLOOKUP('W. VaR &amp; Peak Pos By Trader'!$A62,'Import Peak'!$A$3:DD$100,DD$1,FALSE())),0,VLOOKUP('W. VaR &amp; Peak Pos By Trader'!$A62,'Import Peak'!$A$3:DD$100,DD$1,FALSE()))</f>
        <v>0</v>
      </c>
      <c r="DE28" s="107" t="n">
        <f aca="false">IF(ISNA(VLOOKUP('W. VaR &amp; Peak Pos By Trader'!$A62,'Import Peak'!$A$3:DE$100,DE$1,FALSE())),0,VLOOKUP('W. VaR &amp; Peak Pos By Trader'!$A62,'Import Peak'!$A$3:DE$100,DE$1,FALSE()))</f>
        <v>0</v>
      </c>
      <c r="DF28" s="107" t="n">
        <f aca="false">IF(ISNA(VLOOKUP('W. VaR &amp; Peak Pos By Trader'!$A62,'Import Peak'!$A$3:DF$100,DF$1,FALSE())),0,VLOOKUP('W. VaR &amp; Peak Pos By Trader'!$A62,'Import Peak'!$A$3:DF$100,DF$1,FALSE()))</f>
        <v>0</v>
      </c>
      <c r="DG28" s="107" t="n">
        <f aca="false">IF(ISNA(VLOOKUP('W. VaR &amp; Peak Pos By Trader'!$A62,'Import Peak'!$A$3:DG$100,DG$1,FALSE())),0,VLOOKUP('W. VaR &amp; Peak Pos By Trader'!$A62,'Import Peak'!$A$3:DG$100,DG$1,FALSE()))</f>
        <v>0</v>
      </c>
      <c r="DH28" s="107" t="n">
        <f aca="false">IF(ISNA(VLOOKUP('W. VaR &amp; Peak Pos By Trader'!$A62,'Import Peak'!$A$3:DH$100,DH$1,FALSE())),0,VLOOKUP('W. VaR &amp; Peak Pos By Trader'!$A62,'Import Peak'!$A$3:DH$100,DH$1,FALSE()))</f>
        <v>0</v>
      </c>
      <c r="DI28" s="107" t="n">
        <f aca="false">IF(ISNA(VLOOKUP('W. VaR &amp; Peak Pos By Trader'!$A62,'Import Peak'!$A$3:DI$100,DI$1,FALSE())),0,VLOOKUP('W. VaR &amp; Peak Pos By Trader'!$A62,'Import Peak'!$A$3:DI$100,DI$1,FALSE()))</f>
        <v>0</v>
      </c>
      <c r="DJ28" s="107" t="n">
        <f aca="false">IF(ISNA(VLOOKUP('W. VaR &amp; Peak Pos By Trader'!$A62,'Import Peak'!$A$3:DJ$100,DJ$1,FALSE())),0,VLOOKUP('W. VaR &amp; Peak Pos By Trader'!$A62,'Import Peak'!$A$3:DJ$100,DJ$1,FALSE()))</f>
        <v>0</v>
      </c>
      <c r="DK28" s="107" t="n">
        <f aca="false">IF(ISNA(VLOOKUP('W. VaR &amp; Peak Pos By Trader'!$A62,'Import Peak'!$A$3:DK$100,DK$1,FALSE())),0,VLOOKUP('W. VaR &amp; Peak Pos By Trader'!$A62,'Import Peak'!$A$3:DK$100,DK$1,FALSE()))</f>
        <v>0</v>
      </c>
      <c r="DL28" s="107" t="n">
        <f aca="false">IF(ISNA(VLOOKUP('W. VaR &amp; Peak Pos By Trader'!$A62,'Import Peak'!$A$3:DL$100,DL$1,FALSE())),0,VLOOKUP('W. VaR &amp; Peak Pos By Trader'!$A62,'Import Peak'!$A$3:DL$100,DL$1,FALSE()))</f>
        <v>0</v>
      </c>
      <c r="DM28" s="107" t="n">
        <f aca="false">IF(ISNA(VLOOKUP('W. VaR &amp; Peak Pos By Trader'!$A62,'Import Peak'!$A$3:DM$100,DM$1,FALSE())),0,VLOOKUP('W. VaR &amp; Peak Pos By Trader'!$A62,'Import Peak'!$A$3:DM$100,DM$1,FALSE()))</f>
        <v>0</v>
      </c>
      <c r="DN28" s="107" t="n">
        <f aca="false">IF(ISNA(VLOOKUP('W. VaR &amp; Peak Pos By Trader'!$A62,'Import Peak'!$A$3:DN$100,DN$1,FALSE())),0,VLOOKUP('W. VaR &amp; Peak Pos By Trader'!$A62,'Import Peak'!$A$3:DN$100,DN$1,FALSE()))</f>
        <v>0</v>
      </c>
      <c r="DO28" s="107" t="n">
        <f aca="false">IF(ISNA(VLOOKUP('W. VaR &amp; Peak Pos By Trader'!$A62,'Import Peak'!$A$3:DO$100,DO$1,FALSE())),0,VLOOKUP('W. VaR &amp; Peak Pos By Trader'!$A62,'Import Peak'!$A$3:DO$100,DO$1,FALSE()))</f>
        <v>0</v>
      </c>
      <c r="DP28" s="107" t="n">
        <f aca="false">IF(ISNA(VLOOKUP('W. VaR &amp; Peak Pos By Trader'!$A62,'Import Peak'!$A$3:DP$100,DP$1,FALSE())),0,VLOOKUP('W. VaR &amp; Peak Pos By Trader'!$A62,'Import Peak'!$A$3:DP$100,DP$1,FALSE()))</f>
        <v>0</v>
      </c>
      <c r="DQ28" s="107" t="n">
        <f aca="false">IF(ISNA(VLOOKUP('W. VaR &amp; Peak Pos By Trader'!$A62,'Import Peak'!$A$3:DQ$100,DQ$1,FALSE())),0,VLOOKUP('W. VaR &amp; Peak Pos By Trader'!$A62,'Import Peak'!$A$3:DQ$100,DQ$1,FALSE()))</f>
        <v>0</v>
      </c>
      <c r="DR28" s="107" t="n">
        <f aca="false">IF(ISNA(VLOOKUP('W. VaR &amp; Peak Pos By Trader'!$A62,'Import Peak'!$A$3:DR$100,DR$1,FALSE())),0,VLOOKUP('W. VaR &amp; Peak Pos By Trader'!$A62,'Import Peak'!$A$3:DR$100,DR$1,FALSE()))</f>
        <v>0</v>
      </c>
      <c r="DS28" s="107" t="n">
        <f aca="false">IF(ISNA(VLOOKUP('W. VaR &amp; Peak Pos By Trader'!$A62,'Import Peak'!$A$3:DS$100,DS$1,FALSE())),0,VLOOKUP('W. VaR &amp; Peak Pos By Trader'!$A62,'Import Peak'!$A$3:DS$100,DS$1,FALSE()))</f>
        <v>0</v>
      </c>
      <c r="DT28" s="107" t="n">
        <f aca="false">IF(ISNA(VLOOKUP('W. VaR &amp; Peak Pos By Trader'!$A62,'Import Peak'!$A$3:DT$100,DT$1,FALSE())),0,VLOOKUP('W. VaR &amp; Peak Pos By Trader'!$A62,'Import Peak'!$A$3:DT$100,DT$1,FALSE()))</f>
        <v>0</v>
      </c>
      <c r="DU28" s="107" t="n">
        <f aca="false">IF(ISNA(VLOOKUP('W. VaR &amp; Peak Pos By Trader'!$A62,'Import Peak'!$A$3:DU$100,DU$1,FALSE())),0,VLOOKUP('W. VaR &amp; Peak Pos By Trader'!$A62,'Import Peak'!$A$3:DU$100,DU$1,FALSE()))</f>
        <v>0</v>
      </c>
      <c r="DV28" s="107" t="n">
        <f aca="false">IF(ISNA(VLOOKUP('W. VaR &amp; Peak Pos By Trader'!$A62,'Import Peak'!$A$3:DV$100,DV$1,FALSE())),0,VLOOKUP('W. VaR &amp; Peak Pos By Trader'!$A62,'Import Peak'!$A$3:DV$100,DV$1,FALSE()))</f>
        <v>0</v>
      </c>
      <c r="DW28" s="107" t="n">
        <f aca="false">IF(ISNA(VLOOKUP('W. VaR &amp; Peak Pos By Trader'!$A62,'Import Peak'!$A$3:DW$100,DW$1,FALSE())),0,VLOOKUP('W. VaR &amp; Peak Pos By Trader'!$A62,'Import Peak'!$A$3:DW$100,DW$1,FALSE()))</f>
        <v>0</v>
      </c>
      <c r="DX28" s="107" t="n">
        <f aca="false">IF(ISNA(VLOOKUP('W. VaR &amp; Peak Pos By Trader'!$A62,'Import Peak'!$A$3:DX$100,DX$1,FALSE())),0,VLOOKUP('W. VaR &amp; Peak Pos By Trader'!$A62,'Import Peak'!$A$3:DX$100,DX$1,FALSE()))</f>
        <v>0</v>
      </c>
      <c r="DY28" s="107" t="n">
        <f aca="false">IF(ISNA(VLOOKUP('W. VaR &amp; Peak Pos By Trader'!$A62,'Import Peak'!$A$3:DY$100,DY$1,FALSE())),0,VLOOKUP('W. VaR &amp; Peak Pos By Trader'!$A62,'Import Peak'!$A$3:DY$100,DY$1,FALSE()))</f>
        <v>0</v>
      </c>
      <c r="DZ28" s="107" t="n">
        <f aca="false">IF(ISNA(VLOOKUP('W. VaR &amp; Peak Pos By Trader'!$A62,'Import Peak'!$A$3:DZ$100,DZ$1,FALSE())),0,VLOOKUP('W. VaR &amp; Peak Pos By Trader'!$A62,'Import Peak'!$A$3:DZ$100,DZ$1,FALSE()))</f>
        <v>0</v>
      </c>
      <c r="EA28" s="107" t="n">
        <f aca="false">IF(ISNA(VLOOKUP('W. VaR &amp; Peak Pos By Trader'!$A62,'Import Peak'!$A$3:EA$100,EA$1,FALSE())),0,VLOOKUP('W. VaR &amp; Peak Pos By Trader'!$A62,'Import Peak'!$A$3:EA$100,EA$1,FALSE()))</f>
        <v>0</v>
      </c>
      <c r="EB28" s="107" t="n">
        <f aca="false">IF(ISNA(VLOOKUP('W. VaR &amp; Peak Pos By Trader'!$A62,'Import Peak'!$A$3:EB$100,EB$1,FALSE())),0,VLOOKUP('W. VaR &amp; Peak Pos By Trader'!$A62,'Import Peak'!$A$3:EB$100,EB$1,FALSE()))</f>
        <v>0</v>
      </c>
      <c r="EC28" s="107" t="n">
        <f aca="false">IF(ISNA(VLOOKUP('W. VaR &amp; Peak Pos By Trader'!$A62,'Import Peak'!$A$3:EC$100,EC$1,FALSE())),0,VLOOKUP('W. VaR &amp; Peak Pos By Trader'!$A62,'Import Peak'!$A$3:EC$100,EC$1,FALSE()))</f>
        <v>0</v>
      </c>
      <c r="ED28" s="107" t="n">
        <f aca="false">IF(ISNA(VLOOKUP('W. VaR &amp; Peak Pos By Trader'!$A62,'Import Peak'!$A$3:ED$100,ED$1,FALSE())),0,VLOOKUP('W. VaR &amp; Peak Pos By Trader'!$A62,'Import Peak'!$A$3:ED$100,ED$1,FALSE()))</f>
        <v>0</v>
      </c>
      <c r="EE28" s="107" t="n">
        <f aca="false">IF(ISNA(VLOOKUP('W. VaR &amp; Peak Pos By Trader'!$A62,'Import Peak'!$A$3:EE$100,EE$1,FALSE())),0,VLOOKUP('W. VaR &amp; Peak Pos By Trader'!$A62,'Import Peak'!$A$3:EE$100,EE$1,FALSE()))</f>
        <v>0</v>
      </c>
      <c r="EF28" s="107" t="n">
        <f aca="false">IF(ISNA(VLOOKUP('W. VaR &amp; Peak Pos By Trader'!$A62,'Import Peak'!$A$3:EF$100,EF$1,FALSE())),0,VLOOKUP('W. VaR &amp; Peak Pos By Trader'!$A62,'Import Peak'!$A$3:EF$100,EF$1,FALSE()))</f>
        <v>0</v>
      </c>
      <c r="EG28" s="107" t="n">
        <f aca="false">IF(ISNA(VLOOKUP('W. VaR &amp; Peak Pos By Trader'!$A62,'Import Peak'!$A$3:EG$100,EG$1,FALSE())),0,VLOOKUP('W. VaR &amp; Peak Pos By Trader'!$A62,'Import Peak'!$A$3:EG$100,EG$1,FALSE()))</f>
        <v>0</v>
      </c>
      <c r="EH28" s="107" t="n">
        <f aca="false">IF(ISNA(VLOOKUP('W. VaR &amp; Peak Pos By Trader'!$A62,'Import Peak'!$A$3:EH$100,EH$1,FALSE())),0,VLOOKUP('W. VaR &amp; Peak Pos By Trader'!$A62,'Import Peak'!$A$3:EH$100,EH$1,FALSE()))</f>
        <v>0</v>
      </c>
      <c r="EI28" s="107" t="n">
        <f aca="false">IF(ISNA(VLOOKUP('W. VaR &amp; Peak Pos By Trader'!$A62,'Import Peak'!$A$3:EI$100,EI$1,FALSE())),0,VLOOKUP('W. VaR &amp; Peak Pos By Trader'!$A62,'Import Peak'!$A$3:EI$100,EI$1,FALSE()))</f>
        <v>0</v>
      </c>
      <c r="EJ28" s="107" t="n">
        <f aca="false">IF(ISNA(VLOOKUP('W. VaR &amp; Peak Pos By Trader'!$A62,'Import Peak'!$A$3:EJ$100,EJ$1,FALSE())),0,VLOOKUP('W. VaR &amp; Peak Pos By Trader'!$A62,'Import Peak'!$A$3:EJ$100,EJ$1,FALSE()))</f>
        <v>0</v>
      </c>
      <c r="EK28" s="107" t="n">
        <f aca="false">IF(ISNA(VLOOKUP('W. VaR &amp; Peak Pos By Trader'!$A62,'Import Peak'!$A$3:EK$100,EK$1,FALSE())),0,VLOOKUP('W. VaR &amp; Peak Pos By Trader'!$A62,'Import Peak'!$A$3:EK$100,EK$1,FALSE()))</f>
        <v>0</v>
      </c>
      <c r="EL28" s="107" t="n">
        <f aca="false">IF(ISNA(VLOOKUP('W. VaR &amp; Peak Pos By Trader'!$A62,'Import Peak'!$A$3:EL$100,EL$1,FALSE())),0,VLOOKUP('W. VaR &amp; Peak Pos By Trader'!$A62,'Import Peak'!$A$3:EL$100,EL$1,FALSE()))</f>
        <v>0</v>
      </c>
      <c r="EM28" s="107" t="n">
        <f aca="false">IF(ISNA(VLOOKUP('W. VaR &amp; Peak Pos By Trader'!$A62,'Import Peak'!$A$3:EM$100,EM$1,FALSE())),0,VLOOKUP('W. VaR &amp; Peak Pos By Trader'!$A62,'Import Peak'!$A$3:EM$100,EM$1,FALSE()))</f>
        <v>0</v>
      </c>
      <c r="EN28" s="107" t="n">
        <f aca="false">IF(ISNA(VLOOKUP('W. VaR &amp; Peak Pos By Trader'!$A62,'Import Peak'!$A$3:EN$100,EN$1,FALSE())),0,VLOOKUP('W. VaR &amp; Peak Pos By Trader'!$A62,'Import Peak'!$A$3:EN$100,EN$1,FALSE()))</f>
        <v>0</v>
      </c>
      <c r="EO28" s="107" t="n">
        <f aca="false">IF(ISNA(VLOOKUP('W. VaR &amp; Peak Pos By Trader'!$A62,'Import Peak'!$A$3:EO$100,EO$1,FALSE())),0,VLOOKUP('W. VaR &amp; Peak Pos By Trader'!$A62,'Import Peak'!$A$3:EO$100,EO$1,FALSE()))</f>
        <v>0</v>
      </c>
      <c r="EP28" s="107" t="n">
        <f aca="false">IF(ISNA(VLOOKUP('W. VaR &amp; Peak Pos By Trader'!$A62,'Import Peak'!$A$3:EP$100,EP$1,FALSE())),0,VLOOKUP('W. VaR &amp; Peak Pos By Trader'!$A62,'Import Peak'!$A$3:EP$100,EP$1,FALSE()))</f>
        <v>0</v>
      </c>
      <c r="EQ28" s="107" t="n">
        <f aca="false">IF(ISNA(VLOOKUP('W. VaR &amp; Peak Pos By Trader'!$A62,'Import Peak'!$A$3:EQ$100,EQ$1,FALSE())),0,VLOOKUP('W. VaR &amp; Peak Pos By Trader'!$A62,'Import Peak'!$A$3:EQ$100,EQ$1,FALSE()))</f>
        <v>0</v>
      </c>
      <c r="ER28" s="107" t="n">
        <f aca="false">IF(ISNA(VLOOKUP('W. VaR &amp; Peak Pos By Trader'!$A62,'Import Peak'!$A$3:ER$100,ER$1,FALSE())),0,VLOOKUP('W. VaR &amp; Peak Pos By Trader'!$A62,'Import Peak'!$A$3:ER$100,ER$1,FALSE()))</f>
        <v>0</v>
      </c>
      <c r="ES28" s="107" t="n">
        <f aca="false">IF(ISNA(VLOOKUP('W. VaR &amp; Peak Pos By Trader'!$A62,'Import Peak'!$A$3:ES$100,ES$1,FALSE())),0,VLOOKUP('W. VaR &amp; Peak Pos By Trader'!$A62,'Import Peak'!$A$3:ES$100,ES$1,FALSE()))</f>
        <v>0</v>
      </c>
      <c r="ET28" s="107" t="n">
        <f aca="false">IF(ISNA(VLOOKUP('W. VaR &amp; Peak Pos By Trader'!$A62,'Import Peak'!$A$3:ET$100,ET$1,FALSE())),0,VLOOKUP('W. VaR &amp; Peak Pos By Trader'!$A62,'Import Peak'!$A$3:ET$100,ET$1,FALSE()))</f>
        <v>0</v>
      </c>
      <c r="EU28" s="107" t="n">
        <f aca="false">IF(ISNA(VLOOKUP('W. VaR &amp; Peak Pos By Trader'!$A62,'Import Peak'!$A$3:EU$100,EU$1,FALSE())),0,VLOOKUP('W. VaR &amp; Peak Pos By Trader'!$A62,'Import Peak'!$A$3:EU$100,EU$1,FALSE()))</f>
        <v>0</v>
      </c>
      <c r="EV28" s="107" t="n">
        <f aca="false">IF(ISNA(VLOOKUP('W. VaR &amp; Peak Pos By Trader'!$A62,'Import Peak'!$A$3:EV$100,EV$1,FALSE())),0,VLOOKUP('W. VaR &amp; Peak Pos By Trader'!$A62,'Import Peak'!$A$3:EV$100,EV$1,FALSE()))</f>
        <v>0</v>
      </c>
      <c r="EW28" s="107" t="n">
        <f aca="false">IF(ISNA(VLOOKUP('W. VaR &amp; Peak Pos By Trader'!$A62,'Import Peak'!$A$3:EW$100,EW$1,FALSE())),0,VLOOKUP('W. VaR &amp; Peak Pos By Trader'!$A62,'Import Peak'!$A$3:EW$100,EW$1,FALSE()))</f>
        <v>0</v>
      </c>
      <c r="EX28" s="107" t="n">
        <f aca="false">IF(ISNA(VLOOKUP('W. VaR &amp; Peak Pos By Trader'!$A62,'Import Peak'!$A$3:EX$100,EX$1,FALSE())),0,VLOOKUP('W. VaR &amp; Peak Pos By Trader'!$A62,'Import Peak'!$A$3:EX$100,EX$1,FALSE()))</f>
        <v>0</v>
      </c>
      <c r="EY28" s="107" t="n">
        <f aca="false">IF(ISNA(VLOOKUP('W. VaR &amp; Peak Pos By Trader'!$A62,'Import Peak'!$A$3:EY$100,EY$1,FALSE())),0,VLOOKUP('W. VaR &amp; Peak Pos By Trader'!$A62,'Import Peak'!$A$3:EY$100,EY$1,FALSE()))</f>
        <v>0</v>
      </c>
      <c r="EZ28" s="107" t="n">
        <f aca="false">IF(ISNA(VLOOKUP('W. VaR &amp; Peak Pos By Trader'!$A62,'Import Peak'!$A$3:EZ$100,EZ$1,FALSE())),0,VLOOKUP('W. VaR &amp; Peak Pos By Trader'!$A62,'Import Peak'!$A$3:EZ$100,EZ$1,FALSE()))</f>
        <v>0</v>
      </c>
      <c r="FA28" s="107" t="n">
        <f aca="false">IF(ISNA(VLOOKUP('W. VaR &amp; Peak Pos By Trader'!$A62,'Import Peak'!$A$3:FA$100,FA$1,FALSE())),0,VLOOKUP('W. VaR &amp; Peak Pos By Trader'!$A62,'Import Peak'!$A$3:FA$100,FA$1,FALSE()))</f>
        <v>0</v>
      </c>
      <c r="FB28" s="107" t="n">
        <f aca="false">IF(ISNA(VLOOKUP('W. VaR &amp; Peak Pos By Trader'!$A62,'Import Peak'!$A$3:FB$100,FB$1,FALSE())),0,VLOOKUP('W. VaR &amp; Peak Pos By Trader'!$A62,'Import Peak'!$A$3:FB$100,FB$1,FALSE()))</f>
        <v>0</v>
      </c>
      <c r="FC28" s="107" t="n">
        <f aca="false">IF(ISNA(VLOOKUP('W. VaR &amp; Peak Pos By Trader'!$A62,'Import Peak'!$A$3:FC$100,FC$1,FALSE())),0,VLOOKUP('W. VaR &amp; Peak Pos By Trader'!$A62,'Import Peak'!$A$3:FC$100,FC$1,FALSE()))</f>
        <v>0</v>
      </c>
      <c r="FD28" s="107" t="n">
        <f aca="false">IF(ISNA(VLOOKUP('W. VaR &amp; Peak Pos By Trader'!$A62,'Import Peak'!$A$3:FD$100,FD$1,FALSE())),0,VLOOKUP('W. VaR &amp; Peak Pos By Trader'!$A62,'Import Peak'!$A$3:FD$100,FD$1,FALSE()))</f>
        <v>0</v>
      </c>
      <c r="FE28" s="107" t="n">
        <f aca="false">IF(ISNA(VLOOKUP('W. VaR &amp; Peak Pos By Trader'!$A62,'Import Peak'!$A$3:FE$100,FE$1,FALSE())),0,VLOOKUP('W. VaR &amp; Peak Pos By Trader'!$A62,'Import Peak'!$A$3:FE$100,FE$1,FALSE()))</f>
        <v>0</v>
      </c>
      <c r="FF28" s="107" t="n">
        <f aca="false">IF(ISNA(VLOOKUP('W. VaR &amp; Peak Pos By Trader'!$A62,'Import Peak'!$A$3:FF$100,FF$1,FALSE())),0,VLOOKUP('W. VaR &amp; Peak Pos By Trader'!$A62,'Import Peak'!$A$3:FF$100,FF$1,FALSE()))</f>
        <v>0</v>
      </c>
      <c r="FG28" s="107" t="n">
        <f aca="false">IF(ISNA(VLOOKUP('W. VaR &amp; Peak Pos By Trader'!$A62,'Import Peak'!$A$3:FG$100,FG$1,FALSE())),0,VLOOKUP('W. VaR &amp; Peak Pos By Trader'!$A62,'Import Peak'!$A$3:FG$100,FG$1,FALSE()))</f>
        <v>0</v>
      </c>
      <c r="FH28" s="107" t="n">
        <f aca="false">IF(ISNA(VLOOKUP('W. VaR &amp; Peak Pos By Trader'!$A62,'Import Peak'!$A$3:FH$100,FH$1,FALSE())),0,VLOOKUP('W. VaR &amp; Peak Pos By Trader'!$A62,'Import Peak'!$A$3:FH$100,FH$1,FALSE()))</f>
        <v>0</v>
      </c>
      <c r="FI28" s="107" t="n">
        <f aca="false">IF(ISNA(VLOOKUP('W. VaR &amp; Peak Pos By Trader'!$A62,'Import Peak'!$A$3:FI$100,FI$1,FALSE())),0,VLOOKUP('W. VaR &amp; Peak Pos By Trader'!$A62,'Import Peak'!$A$3:FI$100,FI$1,FALSE()))</f>
        <v>0</v>
      </c>
      <c r="FJ28" s="107" t="n">
        <f aca="false">IF(ISNA(VLOOKUP('W. VaR &amp; Peak Pos By Trader'!$A62,'Import Peak'!$A$3:FJ$100,FJ$1,FALSE())),0,VLOOKUP('W. VaR &amp; Peak Pos By Trader'!$A62,'Import Peak'!$A$3:FJ$100,FJ$1,FALSE()))</f>
        <v>0</v>
      </c>
      <c r="FK28" s="107" t="n">
        <f aca="false">IF(ISNA(VLOOKUP('W. VaR &amp; Peak Pos By Trader'!$A62,'Import Peak'!$A$3:FK$100,FK$1,FALSE())),0,VLOOKUP('W. VaR &amp; Peak Pos By Trader'!$A62,'Import Peak'!$A$3:FK$100,FK$1,FALSE()))</f>
        <v>0</v>
      </c>
      <c r="FL28" s="107" t="n">
        <f aca="false">IF(ISNA(VLOOKUP('W. VaR &amp; Peak Pos By Trader'!$A62,'Import Peak'!$A$3:FL$100,FL$1,FALSE())),0,VLOOKUP('W. VaR &amp; Peak Pos By Trader'!$A62,'Import Peak'!$A$3:FL$100,FL$1,FALSE()))</f>
        <v>0</v>
      </c>
      <c r="FM28" s="107" t="n">
        <f aca="false">IF(ISNA(VLOOKUP('W. VaR &amp; Peak Pos By Trader'!$A62,'Import Peak'!$A$3:FM$100,FM$1,FALSE())),0,VLOOKUP('W. VaR &amp; Peak Pos By Trader'!$A62,'Import Peak'!$A$3:FM$100,FM$1,FALSE()))</f>
        <v>0</v>
      </c>
      <c r="FN28" s="107" t="n">
        <f aca="false">IF(ISNA(VLOOKUP('W. VaR &amp; Peak Pos By Trader'!$A62,'Import Peak'!$A$3:FN$100,FN$1,FALSE())),0,VLOOKUP('W. VaR &amp; Peak Pos By Trader'!$A62,'Import Peak'!$A$3:FN$100,FN$1,FALSE()))</f>
        <v>0</v>
      </c>
      <c r="FO28" s="107" t="n">
        <f aca="false">IF(ISNA(VLOOKUP('W. VaR &amp; Peak Pos By Trader'!$A62,'Import Peak'!$A$3:FO$100,FO$1,FALSE())),0,VLOOKUP('W. VaR &amp; Peak Pos By Trader'!$A62,'Import Peak'!$A$3:FO$100,FO$1,FALSE()))</f>
        <v>0</v>
      </c>
      <c r="FP28" s="107" t="n">
        <f aca="false">IF(ISNA(VLOOKUP('W. VaR &amp; Peak Pos By Trader'!$A62,'Import Peak'!$A$3:FP$100,FP$1,FALSE())),0,VLOOKUP('W. VaR &amp; Peak Pos By Trader'!$A62,'Import Peak'!$A$3:FP$100,FP$1,FALSE()))</f>
        <v>0</v>
      </c>
      <c r="FQ28" s="107" t="n">
        <f aca="false">IF(ISNA(VLOOKUP('W. VaR &amp; Peak Pos By Trader'!$A62,'Import Peak'!$A$3:FQ$100,FQ$1,FALSE())),0,VLOOKUP('W. VaR &amp; Peak Pos By Trader'!$A62,'Import Peak'!$A$3:FQ$100,FQ$1,FALSE()))</f>
        <v>0</v>
      </c>
      <c r="FR28" s="107" t="n">
        <f aca="false">IF(ISNA(VLOOKUP('W. VaR &amp; Peak Pos By Trader'!$A62,'Import Peak'!$A$3:FR$100,FR$1,FALSE())),0,VLOOKUP('W. VaR &amp; Peak Pos By Trader'!$A62,'Import Peak'!$A$3:FR$100,FR$1,FALSE()))</f>
        <v>0</v>
      </c>
      <c r="FS28" s="107" t="n">
        <f aca="false">IF(ISNA(VLOOKUP('W. VaR &amp; Peak Pos By Trader'!$A62,'Import Peak'!$A$3:FS$100,FS$1,FALSE())),0,VLOOKUP('W. VaR &amp; Peak Pos By Trader'!$A62,'Import Peak'!$A$3:FS$100,FS$1,FALSE()))</f>
        <v>0</v>
      </c>
      <c r="FT28" s="107" t="n">
        <f aca="false">IF(ISNA(VLOOKUP('W. VaR &amp; Peak Pos By Trader'!$A62,'Import Peak'!$A$3:FT$100,FT$1,FALSE())),0,VLOOKUP('W. VaR &amp; Peak Pos By Trader'!$A62,'Import Peak'!$A$3:FT$100,FT$1,FALSE()))</f>
        <v>0</v>
      </c>
      <c r="FU28" s="107" t="n">
        <f aca="false">IF(ISNA(VLOOKUP('W. VaR &amp; Peak Pos By Trader'!$A62,'Import Peak'!$A$3:FU$100,FU$1,FALSE())),0,VLOOKUP('W. VaR &amp; Peak Pos By Trader'!$A62,'Import Peak'!$A$3:FU$100,FU$1,FALSE()))</f>
        <v>0</v>
      </c>
      <c r="FV28" s="107" t="n">
        <f aca="false">IF(ISNA(VLOOKUP('W. VaR &amp; Peak Pos By Trader'!$A62,'Import Peak'!$A$3:FV$100,FV$1,FALSE())),0,VLOOKUP('W. VaR &amp; Peak Pos By Trader'!$A62,'Import Peak'!$A$3:FV$100,FV$1,FALSE()))</f>
        <v>0</v>
      </c>
      <c r="FW28" s="107" t="n">
        <f aca="false">IF(ISNA(VLOOKUP('W. VaR &amp; Peak Pos By Trader'!$A62,'Import Peak'!$A$3:FW$100,FW$1,FALSE())),0,VLOOKUP('W. VaR &amp; Peak Pos By Trader'!$A62,'Import Peak'!$A$3:FW$100,FW$1,FALSE()))</f>
        <v>0</v>
      </c>
      <c r="FX28" s="107" t="n">
        <f aca="false">IF(ISNA(VLOOKUP('W. VaR &amp; Peak Pos By Trader'!$A62,'Import Peak'!$A$3:FX$100,FX$1,FALSE())),0,VLOOKUP('W. VaR &amp; Peak Pos By Trader'!$A62,'Import Peak'!$A$3:FX$100,FX$1,FALSE()))</f>
        <v>0</v>
      </c>
      <c r="FY28" s="107" t="n">
        <f aca="false">IF(ISNA(VLOOKUP('W. VaR &amp; Peak Pos By Trader'!$A62,'Import Peak'!$A$3:FY$100,FY$1,FALSE())),0,VLOOKUP('W. VaR &amp; Peak Pos By Trader'!$A62,'Import Peak'!$A$3:FY$100,FY$1,FALSE()))</f>
        <v>0</v>
      </c>
      <c r="FZ28" s="107" t="n">
        <f aca="false">IF(ISNA(VLOOKUP('W. VaR &amp; Peak Pos By Trader'!$A62,'Import Peak'!$A$3:FZ$100,FZ$1,FALSE())),0,VLOOKUP('W. VaR &amp; Peak Pos By Trader'!$A62,'Import Peak'!$A$3:FZ$100,FZ$1,FALSE()))</f>
        <v>0</v>
      </c>
      <c r="GA28" s="107" t="n">
        <f aca="false">IF(ISNA(VLOOKUP('W. VaR &amp; Peak Pos By Trader'!$A62,'Import Peak'!$A$3:GA$100,GA$1,FALSE())),0,VLOOKUP('W. VaR &amp; Peak Pos By Trader'!$A62,'Import Peak'!$A$3:GA$100,GA$1,FALSE()))</f>
        <v>0</v>
      </c>
      <c r="GB28" s="107" t="n">
        <f aca="false">IF(ISNA(VLOOKUP('W. VaR &amp; Peak Pos By Trader'!$A62,'Import Peak'!$A$3:GB$100,GB$1,FALSE())),0,VLOOKUP('W. VaR &amp; Peak Pos By Trader'!$A62,'Import Peak'!$A$3:GB$100,GB$1,FALSE()))</f>
        <v>0</v>
      </c>
      <c r="GC28" s="107" t="n">
        <f aca="false">IF(ISNA(VLOOKUP('W. VaR &amp; Peak Pos By Trader'!$A62,'Import Peak'!$A$3:GC$100,GC$1,FALSE())),0,VLOOKUP('W. VaR &amp; Peak Pos By Trader'!$A62,'Import Peak'!$A$3:GC$100,GC$1,FALSE()))</f>
        <v>0</v>
      </c>
      <c r="GD28" s="107" t="n">
        <f aca="false">IF(ISNA(VLOOKUP('W. VaR &amp; Peak Pos By Trader'!$A62,'Import Peak'!$A$3:GD$100,GD$1,FALSE())),0,VLOOKUP('W. VaR &amp; Peak Pos By Trader'!$A62,'Import Peak'!$A$3:GD$100,GD$1,FALSE()))</f>
        <v>0</v>
      </c>
      <c r="GE28" s="107" t="n">
        <f aca="false">IF(ISNA(VLOOKUP('W. VaR &amp; Peak Pos By Trader'!$A62,'Import Peak'!$A$3:GE$100,GE$1,FALSE())),0,VLOOKUP('W. VaR &amp; Peak Pos By Trader'!$A62,'Import Peak'!$A$3:GE$100,GE$1,FALSE()))</f>
        <v>0</v>
      </c>
      <c r="GF28" s="107" t="n">
        <f aca="false">IF(ISNA(VLOOKUP('W. VaR &amp; Peak Pos By Trader'!$A62,'Import Peak'!$A$3:GF$100,GF$1,FALSE())),0,VLOOKUP('W. VaR &amp; Peak Pos By Trader'!$A62,'Import Peak'!$A$3:GF$100,GF$1,FALSE()))</f>
        <v>0</v>
      </c>
      <c r="GG28" s="107" t="n">
        <f aca="false">IF(ISNA(VLOOKUP('W. VaR &amp; Peak Pos By Trader'!$A62,'Import Peak'!$A$3:GG$100,GG$1,FALSE())),0,VLOOKUP('W. VaR &amp; Peak Pos By Trader'!$A62,'Import Peak'!$A$3:GG$100,GG$1,FALSE()))</f>
        <v>0</v>
      </c>
      <c r="GH28" s="107" t="n">
        <f aca="false">IF(ISNA(VLOOKUP('W. VaR &amp; Peak Pos By Trader'!$A62,'Import Peak'!$A$3:GH$100,GH$1,FALSE())),0,VLOOKUP('W. VaR &amp; Peak Pos By Trader'!$A62,'Import Peak'!$A$3:GH$100,GH$1,FALSE()))</f>
        <v>0</v>
      </c>
      <c r="GI28" s="107" t="n">
        <f aca="false">IF(ISNA(VLOOKUP('W. VaR &amp; Peak Pos By Trader'!$A62,'Import Peak'!$A$3:GI$100,GI$1,FALSE())),0,VLOOKUP('W. VaR &amp; Peak Pos By Trader'!$A62,'Import Peak'!$A$3:GI$100,GI$1,FALSE()))</f>
        <v>0</v>
      </c>
      <c r="GJ28" s="107" t="n">
        <f aca="false">IF(ISNA(VLOOKUP('W. VaR &amp; Peak Pos By Trader'!$A62,'Import Peak'!$A$3:GJ$100,GJ$1,FALSE())),0,VLOOKUP('W. VaR &amp; Peak Pos By Trader'!$A62,'Import Peak'!$A$3:GJ$100,GJ$1,FALSE()))</f>
        <v>0</v>
      </c>
      <c r="GK28" s="107" t="n">
        <f aca="false">IF(ISNA(VLOOKUP('W. VaR &amp; Peak Pos By Trader'!$A62,'Import Peak'!$A$3:GK$100,GK$1,FALSE())),0,VLOOKUP('W. VaR &amp; Peak Pos By Trader'!$A62,'Import Peak'!$A$3:GK$100,GK$1,FALSE()))</f>
        <v>0</v>
      </c>
      <c r="GL28" s="107" t="n">
        <f aca="false">IF(ISNA(VLOOKUP('W. VaR &amp; Peak Pos By Trader'!$A62,'Import Peak'!$A$3:GL$100,GL$1,FALSE())),0,VLOOKUP('W. VaR &amp; Peak Pos By Trader'!$A62,'Import Peak'!$A$3:GL$100,GL$1,FALSE()))</f>
        <v>0</v>
      </c>
      <c r="GM28" s="107" t="n">
        <f aca="false">IF(ISNA(VLOOKUP('W. VaR &amp; Peak Pos By Trader'!$A62,'Import Peak'!$A$3:GM$100,GM$1,FALSE())),0,VLOOKUP('W. VaR &amp; Peak Pos By Trader'!$A62,'Import Peak'!$A$3:GM$100,GM$1,FALSE()))</f>
        <v>0</v>
      </c>
      <c r="GN28" s="107" t="n">
        <f aca="false">IF(ISNA(VLOOKUP('W. VaR &amp; Peak Pos By Trader'!$A62,'Import Peak'!$A$3:GN$100,GN$1,FALSE())),0,VLOOKUP('W. VaR &amp; Peak Pos By Trader'!$A62,'Import Peak'!$A$3:GN$100,GN$1,FALSE()))</f>
        <v>0</v>
      </c>
      <c r="GO28" s="107" t="n">
        <f aca="false">IF(ISNA(VLOOKUP('W. VaR &amp; Peak Pos By Trader'!$A62,'Import Peak'!$A$3:GO$100,GO$1,FALSE())),0,VLOOKUP('W. VaR &amp; Peak Pos By Trader'!$A62,'Import Peak'!$A$3:GO$100,GO$1,FALSE()))</f>
        <v>0</v>
      </c>
      <c r="GP28" s="107" t="n">
        <f aca="false">IF(ISNA(VLOOKUP('W. VaR &amp; Peak Pos By Trader'!$A62,'Import Peak'!$A$3:GP$100,GP$1,FALSE())),0,VLOOKUP('W. VaR &amp; Peak Pos By Trader'!$A62,'Import Peak'!$A$3:GP$100,GP$1,FALSE()))</f>
        <v>0</v>
      </c>
      <c r="GQ28" s="107" t="n">
        <f aca="false">IF(ISNA(VLOOKUP('W. VaR &amp; Peak Pos By Trader'!$A62,'Import Peak'!$A$3:GQ$100,GQ$1,FALSE())),0,VLOOKUP('W. VaR &amp; Peak Pos By Trader'!$A62,'Import Peak'!$A$3:GQ$100,GQ$1,FALSE()))</f>
        <v>0</v>
      </c>
      <c r="GR28" s="107" t="n">
        <f aca="false">IF(ISNA(VLOOKUP('W. VaR &amp; Peak Pos By Trader'!$A62,'Import Peak'!$A$3:GR$100,GR$1,FALSE())),0,VLOOKUP('W. VaR &amp; Peak Pos By Trader'!$A62,'Import Peak'!$A$3:GR$100,GR$1,FALSE()))</f>
        <v>0</v>
      </c>
      <c r="GS28" s="107" t="n">
        <f aca="false">IF(ISNA(VLOOKUP('W. VaR &amp; Peak Pos By Trader'!$A62,'Import Peak'!$A$3:GS$100,GS$1,FALSE())),0,VLOOKUP('W. VaR &amp; Peak Pos By Trader'!$A62,'Import Peak'!$A$3:GS$100,GS$1,FALSE()))</f>
        <v>0</v>
      </c>
      <c r="GT28" s="107" t="n">
        <f aca="false">IF(ISNA(VLOOKUP('W. VaR &amp; Peak Pos By Trader'!$A62,'Import Peak'!$A$3:GT$100,GT$1,FALSE())),0,VLOOKUP('W. VaR &amp; Peak Pos By Trader'!$A62,'Import Peak'!$A$3:GT$100,GT$1,FALSE()))</f>
        <v>0</v>
      </c>
      <c r="GU28" s="107" t="n">
        <f aca="false">IF(ISNA(VLOOKUP('W. VaR &amp; Peak Pos By Trader'!$A62,'Import Peak'!$A$3:GU$100,GU$1,FALSE())),0,VLOOKUP('W. VaR &amp; Peak Pos By Trader'!$A62,'Import Peak'!$A$3:GU$100,GU$1,FALSE()))</f>
        <v>0</v>
      </c>
      <c r="GV28" s="107" t="n">
        <f aca="false">IF(ISNA(VLOOKUP('W. VaR &amp; Peak Pos By Trader'!$A62,'Import Peak'!$A$3:GV$100,GV$1,FALSE())),0,VLOOKUP('W. VaR &amp; Peak Pos By Trader'!$A62,'Import Peak'!$A$3:GV$100,GV$1,FALSE()))</f>
        <v>0</v>
      </c>
      <c r="GW28" s="107" t="n">
        <f aca="false">IF(ISNA(VLOOKUP('W. VaR &amp; Peak Pos By Trader'!$A62,'Import Peak'!$A$3:GW$100,GW$1,FALSE())),0,VLOOKUP('W. VaR &amp; Peak Pos By Trader'!$A62,'Import Peak'!$A$3:GW$100,GW$1,FALSE()))</f>
        <v>0</v>
      </c>
      <c r="GX28" s="107" t="n">
        <f aca="false">IF(ISNA(VLOOKUP('W. VaR &amp; Peak Pos By Trader'!$A62,'Import Peak'!$A$3:GX$100,GX$1,FALSE())),0,VLOOKUP('W. VaR &amp; Peak Pos By Trader'!$A62,'Import Peak'!$A$3:GX$100,GX$1,FALSE()))</f>
        <v>0</v>
      </c>
      <c r="GY28" s="107" t="n">
        <f aca="false">IF(ISNA(VLOOKUP('W. VaR &amp; Peak Pos By Trader'!$A62,'Import Peak'!$A$3:GY$100,GY$1,FALSE())),0,VLOOKUP('W. VaR &amp; Peak Pos By Trader'!$A62,'Import Peak'!$A$3:GY$100,GY$1,FALSE()))</f>
        <v>0</v>
      </c>
      <c r="GZ28" s="107" t="n">
        <f aca="false">IF(ISNA(VLOOKUP('W. VaR &amp; Peak Pos By Trader'!$A62,'Import Peak'!$A$3:GZ$100,GZ$1,FALSE())),0,VLOOKUP('W. VaR &amp; Peak Pos By Trader'!$A62,'Import Peak'!$A$3:GZ$100,GZ$1,FALSE()))</f>
        <v>0</v>
      </c>
      <c r="HA28" s="107" t="n">
        <f aca="false">IF(ISNA(VLOOKUP('W. VaR &amp; Peak Pos By Trader'!$A62,'Import Peak'!$A$3:HA$100,HA$1,FALSE())),0,VLOOKUP('W. VaR &amp; Peak Pos By Trader'!$A62,'Import Peak'!$A$3:HA$100,HA$1,FALSE()))</f>
        <v>0</v>
      </c>
      <c r="HB28" s="107" t="n">
        <f aca="false">IF(ISNA(VLOOKUP('W. VaR &amp; Peak Pos By Trader'!$A62,'Import Peak'!$A$3:HB$100,HB$1,FALSE())),0,VLOOKUP('W. VaR &amp; Peak Pos By Trader'!$A62,'Import Peak'!$A$3:HB$100,HB$1,FALSE()))</f>
        <v>0</v>
      </c>
      <c r="HC28" s="107" t="n">
        <f aca="false">IF(ISNA(VLOOKUP('W. VaR &amp; Peak Pos By Trader'!$A62,'Import Peak'!$A$3:HC$100,HC$1,FALSE())),0,VLOOKUP('W. VaR &amp; Peak Pos By Trader'!$A62,'Import Peak'!$A$3:HC$100,HC$1,FALSE()))</f>
        <v>0</v>
      </c>
      <c r="HD28" s="107" t="n">
        <f aca="false">IF(ISNA(VLOOKUP('W. VaR &amp; Peak Pos By Trader'!$A62,'Import Peak'!$A$3:HD$100,HD$1,FALSE())),0,VLOOKUP('W. VaR &amp; Peak Pos By Trader'!$A62,'Import Peak'!$A$3:HD$100,HD$1,FALSE()))</f>
        <v>0</v>
      </c>
      <c r="HE28" s="107" t="n">
        <f aca="false">IF(ISNA(VLOOKUP('W. VaR &amp; Peak Pos By Trader'!$A62,'Import Peak'!$A$3:HE$100,HE$1,FALSE())),0,VLOOKUP('W. VaR &amp; Peak Pos By Trader'!$A62,'Import Peak'!$A$3:HE$100,HE$1,FALSE()))</f>
        <v>0</v>
      </c>
      <c r="HF28" s="107" t="n">
        <f aca="false">IF(ISNA(VLOOKUP('W. VaR &amp; Peak Pos By Trader'!$A62,'Import Peak'!$A$3:HF$100,HF$1,FALSE())),0,VLOOKUP('W. VaR &amp; Peak Pos By Trader'!$A62,'Import Peak'!$A$3:HF$100,HF$1,FALSE()))</f>
        <v>0</v>
      </c>
      <c r="HG28" s="107" t="n">
        <f aca="false">IF(ISNA(VLOOKUP('W. VaR &amp; Peak Pos By Trader'!$A62,'Import Peak'!$A$3:HG$100,HG$1,FALSE())),0,VLOOKUP('W. VaR &amp; Peak Pos By Trader'!$A62,'Import Peak'!$A$3:HG$100,HG$1,FALSE()))</f>
        <v>0</v>
      </c>
      <c r="HH28" s="107" t="n">
        <f aca="false">IF(ISNA(VLOOKUP('W. VaR &amp; Peak Pos By Trader'!$A62,'Import Peak'!$A$3:HH$100,HH$1,FALSE())),0,VLOOKUP('W. VaR &amp; Peak Pos By Trader'!$A62,'Import Peak'!$A$3:HH$100,HH$1,FALSE()))</f>
        <v>0</v>
      </c>
      <c r="HI28" s="107" t="n">
        <f aca="false">IF(ISNA(VLOOKUP('W. VaR &amp; Peak Pos By Trader'!$A62,'Import Peak'!$A$3:HI$100,HI$1,FALSE())),0,VLOOKUP('W. VaR &amp; Peak Pos By Trader'!$A62,'Import Peak'!$A$3:HI$100,HI$1,FALSE()))</f>
        <v>0</v>
      </c>
      <c r="HJ28" s="107" t="n">
        <f aca="false">IF(ISNA(VLOOKUP('W. VaR &amp; Peak Pos By Trader'!$A62,'Import Peak'!$A$3:HJ$100,HJ$1,FALSE())),0,VLOOKUP('W. VaR &amp; Peak Pos By Trader'!$A62,'Import Peak'!$A$3:HJ$100,HJ$1,FALSE()))</f>
        <v>0</v>
      </c>
      <c r="HK28" s="107" t="n">
        <f aca="false">IF(ISNA(VLOOKUP('W. VaR &amp; Peak Pos By Trader'!$A62,'Import Peak'!$A$3:HK$100,HK$1,FALSE())),0,VLOOKUP('W. VaR &amp; Peak Pos By Trader'!$A62,'Import Peak'!$A$3:HK$100,HK$1,FALSE()))</f>
        <v>0</v>
      </c>
      <c r="HL28" s="107" t="n">
        <f aca="false">IF(ISNA(VLOOKUP('W. VaR &amp; Peak Pos By Trader'!$A62,'Import Peak'!$A$3:HL$100,HL$1,FALSE())),0,VLOOKUP('W. VaR &amp; Peak Pos By Trader'!$A62,'Import Peak'!$A$3:HL$100,HL$1,FALSE()))</f>
        <v>0</v>
      </c>
      <c r="HM28" s="107" t="n">
        <f aca="false">IF(ISNA(VLOOKUP('W. VaR &amp; Peak Pos By Trader'!$A62,'Import Peak'!$A$3:HM$100,HM$1,FALSE())),0,VLOOKUP('W. VaR &amp; Peak Pos By Trader'!$A62,'Import Peak'!$A$3:HM$100,HM$1,FALSE()))</f>
        <v>0</v>
      </c>
      <c r="HN28" s="107" t="n">
        <f aca="false">IF(ISNA(VLOOKUP('W. VaR &amp; Peak Pos By Trader'!$A62,'Import Peak'!$A$3:HN$100,HN$1,FALSE())),0,VLOOKUP('W. VaR &amp; Peak Pos By Trader'!$A62,'Import Peak'!$A$3:HN$100,HN$1,FALSE()))</f>
        <v>0</v>
      </c>
      <c r="HO28" s="107" t="n">
        <f aca="false">IF(ISNA(VLOOKUP('W. VaR &amp; Peak Pos By Trader'!$A62,'Import Peak'!$A$3:HO$100,HO$1,FALSE())),0,VLOOKUP('W. VaR &amp; Peak Pos By Trader'!$A62,'Import Peak'!$A$3:HO$100,HO$1,FALSE()))</f>
        <v>0</v>
      </c>
      <c r="HP28" s="107" t="n">
        <f aca="false">IF(ISNA(VLOOKUP('W. VaR &amp; Peak Pos By Trader'!$A62,'Import Peak'!$A$3:HP$100,HP$1,FALSE())),0,VLOOKUP('W. VaR &amp; Peak Pos By Trader'!$A62,'Import Peak'!$A$3:HP$100,HP$1,FALSE()))</f>
        <v>0</v>
      </c>
      <c r="HQ28" s="107" t="n">
        <f aca="false">IF(ISNA(VLOOKUP('W. VaR &amp; Peak Pos By Trader'!$A62,'Import Peak'!$A$3:HQ$100,HQ$1,FALSE())),0,VLOOKUP('W. VaR &amp; Peak Pos By Trader'!$A62,'Import Peak'!$A$3:HQ$100,HQ$1,FALSE()))</f>
        <v>0</v>
      </c>
      <c r="HR28" s="107" t="n">
        <f aca="false">IF(ISNA(VLOOKUP('W. VaR &amp; Peak Pos By Trader'!$A62,'Import Peak'!$A$3:HR$100,HR$1,FALSE())),0,VLOOKUP('W. VaR &amp; Peak Pos By Trader'!$A62,'Import Peak'!$A$3:HR$100,HR$1,FALSE()))</f>
        <v>0</v>
      </c>
      <c r="HS28" s="107" t="n">
        <f aca="false">IF(ISNA(VLOOKUP('W. VaR &amp; Peak Pos By Trader'!$A62,'Import Peak'!$A$3:HS$100,HS$1,FALSE())),0,VLOOKUP('W. VaR &amp; Peak Pos By Trader'!$A62,'Import Peak'!$A$3:HS$100,HS$1,FALSE()))</f>
        <v>0</v>
      </c>
      <c r="HT28" s="107" t="n">
        <f aca="false">IF(ISNA(VLOOKUP('W. VaR &amp; Peak Pos By Trader'!$A62,'Import Peak'!$A$3:HT$100,HT$1,FALSE())),0,VLOOKUP('W. VaR &amp; Peak Pos By Trader'!$A62,'Import Peak'!$A$3:HT$100,HT$1,FALSE()))</f>
        <v>0</v>
      </c>
      <c r="HU28" s="107" t="n">
        <f aca="false">IF(ISNA(VLOOKUP('W. VaR &amp; Peak Pos By Trader'!$A62,'Import Peak'!$A$3:HU$100,HU$1,FALSE())),0,VLOOKUP('W. VaR &amp; Peak Pos By Trader'!$A62,'Import Peak'!$A$3:HU$100,HU$1,FALSE()))</f>
        <v>0</v>
      </c>
      <c r="HV28" s="107" t="n">
        <f aca="false">IF(ISNA(VLOOKUP('W. VaR &amp; Peak Pos By Trader'!$A62,'Import Peak'!$A$3:HV$100,HV$1,FALSE())),0,VLOOKUP('W. VaR &amp; Peak Pos By Trader'!$A62,'Import Peak'!$A$3:HV$100,HV$1,FALSE()))</f>
        <v>0</v>
      </c>
      <c r="HW28" s="107" t="n">
        <f aca="false">IF(ISNA(VLOOKUP('W. VaR &amp; Peak Pos By Trader'!$A62,'Import Peak'!$A$3:HW$100,HW$1,FALSE())),0,VLOOKUP('W. VaR &amp; Peak Pos By Trader'!$A62,'Import Peak'!$A$3:HW$100,HW$1,FALSE()))</f>
        <v>0</v>
      </c>
      <c r="HX28" s="107" t="n">
        <f aca="false">IF(ISNA(VLOOKUP('W. VaR &amp; Peak Pos By Trader'!$A62,'Import Peak'!$A$3:HX$100,HX$1,FALSE())),0,VLOOKUP('W. VaR &amp; Peak Pos By Trader'!$A62,'Import Peak'!$A$3:HX$100,HX$1,FALSE()))</f>
        <v>0</v>
      </c>
      <c r="HY28" s="107" t="n">
        <f aca="false">IF(ISNA(VLOOKUP('W. VaR &amp; Peak Pos By Trader'!$A62,'Import Peak'!$A$3:HY$100,HY$1,FALSE())),0,VLOOKUP('W. VaR &amp; Peak Pos By Trader'!$A62,'Import Peak'!$A$3:HY$100,HY$1,FALSE()))</f>
        <v>0</v>
      </c>
      <c r="HZ28" s="107" t="n">
        <f aca="false">IF(ISNA(VLOOKUP('W. VaR &amp; Peak Pos By Trader'!$A62,'Import Peak'!$A$3:HZ$100,HZ$1,FALSE())),0,VLOOKUP('W. VaR &amp; Peak Pos By Trader'!$A62,'Import Peak'!$A$3:HZ$100,HZ$1,FALSE()))</f>
        <v>0</v>
      </c>
      <c r="IA28" s="107" t="n">
        <f aca="false">IF(ISNA(VLOOKUP('W. VaR &amp; Peak Pos By Trader'!$A62,'Import Peak'!$A$3:IA$100,IA$1,FALSE())),0,VLOOKUP('W. VaR &amp; Peak Pos By Trader'!$A62,'Import Peak'!$A$3:IA$100,IA$1,FALSE()))</f>
        <v>0</v>
      </c>
      <c r="IB28" s="107" t="n">
        <f aca="false">IF(ISNA(VLOOKUP('W. VaR &amp; Peak Pos By Trader'!$A62,'Import Peak'!$A$3:IB$100,IB$1,FALSE())),0,VLOOKUP('W. VaR &amp; Peak Pos By Trader'!$A62,'Import Peak'!$A$3:IB$100,IB$1,FALSE()))</f>
        <v>0</v>
      </c>
      <c r="IC28" s="107" t="n">
        <f aca="false">IF(ISNA(VLOOKUP('W. VaR &amp; Peak Pos By Trader'!$A62,'Import Peak'!$A$3:IC$100,IC$1,FALSE())),0,VLOOKUP('W. VaR &amp; Peak Pos By Trader'!$A62,'Import Peak'!$A$3:IC$100,IC$1,FALSE()))</f>
        <v>0</v>
      </c>
    </row>
    <row r="29" customFormat="false" ht="18" hidden="false" customHeight="false" outlineLevel="0" collapsed="false">
      <c r="A29" s="104" t="s">
        <v>43</v>
      </c>
      <c r="B29" s="107" t="n">
        <f aca="false">IF(ISNA(VLOOKUP('W. VaR &amp; Peak Pos By Trader'!$A54,'Import Peak'!$A$3:B$100,B$1,FALSE())),0,VLOOKUP('W. VaR &amp; Peak Pos By Trader'!$A54,'Import Peak'!$A$3:B$100,B$1,FALSE()))</f>
        <v>0</v>
      </c>
      <c r="C29" s="107" t="n">
        <f aca="false">IF(ISNA(VLOOKUP('W. VaR &amp; Peak Pos By Trader'!$A54,'Import Peak'!$A$3:C$100,C$1,FALSE())),0,VLOOKUP('W. VaR &amp; Peak Pos By Trader'!$A54,'Import Peak'!$A$3:C$100,C$1,FALSE()))</f>
        <v>0</v>
      </c>
      <c r="D29" s="107" t="n">
        <f aca="false">IF(ISNA(VLOOKUP('W. VaR &amp; Peak Pos By Trader'!$A54,'Import Peak'!$A$3:D$100,D$1,FALSE())),0,VLOOKUP('W. VaR &amp; Peak Pos By Trader'!$A54,'Import Peak'!$A$3:D$100,D$1,FALSE()))</f>
        <v>0</v>
      </c>
      <c r="E29" s="107" t="n">
        <f aca="false">IF(ISNA(VLOOKUP('W. VaR &amp; Peak Pos By Trader'!$A63,'Import Peak'!$A$3:E$100,E$1,FALSE())),0,VLOOKUP('W. VaR &amp; Peak Pos By Trader'!$A63,'Import Peak'!$A$3:E$100,E$1,FALSE()))</f>
        <v>0</v>
      </c>
      <c r="F29" s="107" t="n">
        <f aca="false">IF(ISNA(VLOOKUP('W. VaR &amp; Peak Pos By Trader'!$A63,'Import Peak'!$A$3:F$100,F$1,FALSE())),0,VLOOKUP('W. VaR &amp; Peak Pos By Trader'!$A63,'Import Peak'!$A$3:F$100,F$1,FALSE()))</f>
        <v>0</v>
      </c>
      <c r="G29" s="107" t="n">
        <f aca="false">IF(ISNA(VLOOKUP('W. VaR &amp; Peak Pos By Trader'!$A63,'Import Peak'!$A$3:G$100,G$1,FALSE())),0,VLOOKUP('W. VaR &amp; Peak Pos By Trader'!$A63,'Import Peak'!$A$3:G$100,G$1,FALSE()))</f>
        <v>0</v>
      </c>
      <c r="H29" s="107" t="n">
        <f aca="false">IF(ISNA(VLOOKUP('W. VaR &amp; Peak Pos By Trader'!$A63,'Import Peak'!$A$3:H$100,H$1,FALSE())),0,VLOOKUP('W. VaR &amp; Peak Pos By Trader'!$A63,'Import Peak'!$A$3:H$100,H$1,FALSE()))</f>
        <v>27760</v>
      </c>
      <c r="I29" s="107" t="n">
        <f aca="false">IF(ISNA(VLOOKUP('W. VaR &amp; Peak Pos By Trader'!$A63,'Import Peak'!$A$3:I$100,I$1,FALSE())),0,VLOOKUP('W. VaR &amp; Peak Pos By Trader'!$A63,'Import Peak'!$A$3:I$100,I$1,FALSE()))</f>
        <v>0</v>
      </c>
      <c r="J29" s="107" t="n">
        <f aca="false">IF(ISNA(VLOOKUP('W. VaR &amp; Peak Pos By Trader'!$A63,'Import Peak'!$A$3:J$100,J$1,FALSE())),0,VLOOKUP('W. VaR &amp; Peak Pos By Trader'!$A63,'Import Peak'!$A$3:J$100,J$1,FALSE()))</f>
        <v>75309</v>
      </c>
      <c r="K29" s="107" t="n">
        <f aca="false">IF(ISNA(VLOOKUP('W. VaR &amp; Peak Pos By Trader'!$A63,'Import Peak'!$A$3:K$100,K$1,FALSE())),0,VLOOKUP('W. VaR &amp; Peak Pos By Trader'!$A63,'Import Peak'!$A$3:K$100,K$1,FALSE()))</f>
        <v>0</v>
      </c>
      <c r="L29" s="107" t="n">
        <f aca="false">IF(ISNA(VLOOKUP('W. VaR &amp; Peak Pos By Trader'!$A63,'Import Peak'!$A$3:L$100,L$1,FALSE())),0,VLOOKUP('W. VaR &amp; Peak Pos By Trader'!$A63,'Import Peak'!$A$3:L$100,L$1,FALSE()))</f>
        <v>0</v>
      </c>
      <c r="M29" s="107" t="n">
        <f aca="false">IF(ISNA(VLOOKUP('W. VaR &amp; Peak Pos By Trader'!$A63,'Import Peak'!$A$3:M$100,M$1,FALSE())),0,VLOOKUP('W. VaR &amp; Peak Pos By Trader'!$A63,'Import Peak'!$A$3:M$100,M$1,FALSE()))</f>
        <v>0</v>
      </c>
      <c r="N29" s="107" t="n">
        <f aca="false">IF(ISNA(VLOOKUP('W. VaR &amp; Peak Pos By Trader'!$A63,'Import Peak'!$A$3:N$100,N$1,FALSE())),0,VLOOKUP('W. VaR &amp; Peak Pos By Trader'!$A63,'Import Peak'!$A$3:N$100,N$1,FALSE()))</f>
        <v>0</v>
      </c>
      <c r="O29" s="107" t="n">
        <f aca="false">IF(ISNA(VLOOKUP('W. VaR &amp; Peak Pos By Trader'!$A63,'Import Peak'!$A$3:O$100,O$1,FALSE())),0,VLOOKUP('W. VaR &amp; Peak Pos By Trader'!$A63,'Import Peak'!$A$3:O$100,O$1,FALSE()))</f>
        <v>0</v>
      </c>
      <c r="P29" s="107" t="n">
        <f aca="false">IF(ISNA(VLOOKUP('W. VaR &amp; Peak Pos By Trader'!$A63,'Import Peak'!$A$3:P$100,P$1,FALSE())),0,VLOOKUP('W. VaR &amp; Peak Pos By Trader'!$A63,'Import Peak'!$A$3:P$100,P$1,FALSE()))</f>
        <v>0</v>
      </c>
      <c r="Q29" s="107" t="n">
        <f aca="false">IF(ISNA(VLOOKUP('W. VaR &amp; Peak Pos By Trader'!$A63,'Import Peak'!$A$3:Q$100,Q$1,FALSE())),0,VLOOKUP('W. VaR &amp; Peak Pos By Trader'!$A63,'Import Peak'!$A$3:Q$100,Q$1,FALSE()))</f>
        <v>0</v>
      </c>
      <c r="R29" s="107" t="n">
        <f aca="false">IF(ISNA(VLOOKUP('W. VaR &amp; Peak Pos By Trader'!$A63,'Import Peak'!$A$3:R$100,R$1,FALSE())),0,VLOOKUP('W. VaR &amp; Peak Pos By Trader'!$A63,'Import Peak'!$A$3:R$100,R$1,FALSE()))</f>
        <v>0</v>
      </c>
      <c r="S29" s="107" t="n">
        <f aca="false">IF(ISNA(VLOOKUP('W. VaR &amp; Peak Pos By Trader'!$A63,'Import Peak'!$A$3:S$100,S$1,FALSE())),0,VLOOKUP('W. VaR &amp; Peak Pos By Trader'!$A63,'Import Peak'!$A$3:S$100,S$1,FALSE()))</f>
        <v>0</v>
      </c>
      <c r="T29" s="107" t="n">
        <f aca="false">IF(ISNA(VLOOKUP('W. VaR &amp; Peak Pos By Trader'!$A63,'Import Peak'!$A$3:T$100,T$1,FALSE())),0,VLOOKUP('W. VaR &amp; Peak Pos By Trader'!$A63,'Import Peak'!$A$3:T$100,T$1,FALSE()))</f>
        <v>0</v>
      </c>
      <c r="U29" s="107" t="n">
        <f aca="false">IF(ISNA(VLOOKUP('W. VaR &amp; Peak Pos By Trader'!$A63,'Import Peak'!$A$3:U$100,U$1,FALSE())),0,VLOOKUP('W. VaR &amp; Peak Pos By Trader'!$A63,'Import Peak'!$A$3:U$100,U$1,FALSE()))</f>
        <v>227</v>
      </c>
      <c r="V29" s="107" t="n">
        <f aca="false">IF(ISNA(VLOOKUP('W. VaR &amp; Peak Pos By Trader'!$A63,'Import Peak'!$A$3:V$100,V$1,FALSE())),0,VLOOKUP('W. VaR &amp; Peak Pos By Trader'!$A63,'Import Peak'!$A$3:V$100,V$1,FALSE()))</f>
        <v>0</v>
      </c>
      <c r="W29" s="107" t="n">
        <f aca="false">IF(ISNA(VLOOKUP('W. VaR &amp; Peak Pos By Trader'!$A63,'Import Peak'!$A$3:W$100,W$1,FALSE())),0,VLOOKUP('W. VaR &amp; Peak Pos By Trader'!$A63,'Import Peak'!$A$3:W$100,W$1,FALSE()))</f>
        <v>0</v>
      </c>
      <c r="X29" s="107" t="n">
        <f aca="false">IF(ISNA(VLOOKUP('W. VaR &amp; Peak Pos By Trader'!$A63,'Import Peak'!$A$3:X$100,X$1,FALSE())),0,VLOOKUP('W. VaR &amp; Peak Pos By Trader'!$A63,'Import Peak'!$A$3:X$100,X$1,FALSE()))</f>
        <v>0</v>
      </c>
      <c r="Y29" s="107" t="n">
        <f aca="false">IF(ISNA(VLOOKUP('W. VaR &amp; Peak Pos By Trader'!$A63,'Import Peak'!$A$3:Y$100,Y$1,FALSE())),0,VLOOKUP('W. VaR &amp; Peak Pos By Trader'!$A63,'Import Peak'!$A$3:Y$100,Y$1,FALSE()))</f>
        <v>0</v>
      </c>
      <c r="Z29" s="107" t="n">
        <f aca="false">IF(ISNA(VLOOKUP('W. VaR &amp; Peak Pos By Trader'!$A63,'Import Peak'!$A$3:Z$100,Z$1,FALSE())),0,VLOOKUP('W. VaR &amp; Peak Pos By Trader'!$A63,'Import Peak'!$A$3:Z$100,Z$1,FALSE()))</f>
        <v>0</v>
      </c>
      <c r="AA29" s="107" t="n">
        <f aca="false">IF(ISNA(VLOOKUP('W. VaR &amp; Peak Pos By Trader'!$A63,'Import Peak'!$A$3:AA$100,AA$1,FALSE())),0,VLOOKUP('W. VaR &amp; Peak Pos By Trader'!$A63,'Import Peak'!$A$3:AA$100,AA$1,FALSE()))</f>
        <v>0</v>
      </c>
      <c r="AB29" s="107" t="n">
        <f aca="false">IF(ISNA(VLOOKUP('W. VaR &amp; Peak Pos By Trader'!$A63,'Import Peak'!$A$3:AB$100,AB$1,FALSE())),0,VLOOKUP('W. VaR &amp; Peak Pos By Trader'!$A63,'Import Peak'!$A$3:AB$100,AB$1,FALSE()))</f>
        <v>0</v>
      </c>
      <c r="AC29" s="107" t="n">
        <f aca="false">IF(ISNA(VLOOKUP('W. VaR &amp; Peak Pos By Trader'!$A63,'Import Peak'!$A$3:AC$100,AC$1,FALSE())),0,VLOOKUP('W. VaR &amp; Peak Pos By Trader'!$A63,'Import Peak'!$A$3:AC$100,AC$1,FALSE()))</f>
        <v>0</v>
      </c>
      <c r="AD29" s="107" t="n">
        <f aca="false">IF(ISNA(VLOOKUP('W. VaR &amp; Peak Pos By Trader'!$A63,'Import Peak'!$A$3:AD$100,AD$1,FALSE())),0,VLOOKUP('W. VaR &amp; Peak Pos By Trader'!$A63,'Import Peak'!$A$3:AD$100,AD$1,FALSE()))</f>
        <v>0</v>
      </c>
      <c r="AE29" s="107" t="n">
        <f aca="false">IF(ISNA(VLOOKUP('W. VaR &amp; Peak Pos By Trader'!$A63,'Import Peak'!$A$3:AE$100,AE$1,FALSE())),0,VLOOKUP('W. VaR &amp; Peak Pos By Trader'!$A63,'Import Peak'!$A$3:AE$100,AE$1,FALSE()))</f>
        <v>0</v>
      </c>
      <c r="AF29" s="107" t="n">
        <f aca="false">IF(ISNA(VLOOKUP('W. VaR &amp; Peak Pos By Trader'!$A63,'Import Peak'!$A$3:AF$100,AF$1,FALSE())),0,VLOOKUP('W. VaR &amp; Peak Pos By Trader'!$A63,'Import Peak'!$A$3:AF$100,AF$1,FALSE()))</f>
        <v>0</v>
      </c>
      <c r="AG29" s="107" t="n">
        <f aca="false">IF(ISNA(VLOOKUP('W. VaR &amp; Peak Pos By Trader'!$A63,'Import Peak'!$A$3:AG$100,AG$1,FALSE())),0,VLOOKUP('W. VaR &amp; Peak Pos By Trader'!$A63,'Import Peak'!$A$3:AG$100,AG$1,FALSE()))</f>
        <v>5756</v>
      </c>
      <c r="AH29" s="107" t="n">
        <f aca="false">IF(ISNA(VLOOKUP('W. VaR &amp; Peak Pos By Trader'!$A63,'Import Peak'!$A$3:AH$100,AH$1,FALSE())),0,VLOOKUP('W. VaR &amp; Peak Pos By Trader'!$A63,'Import Peak'!$A$3:AH$100,AH$1,FALSE()))</f>
        <v>0</v>
      </c>
      <c r="AI29" s="107" t="n">
        <f aca="false">IF(ISNA(VLOOKUP('W. VaR &amp; Peak Pos By Trader'!$A63,'Import Peak'!$A$3:AI$100,AI$1,FALSE())),0,VLOOKUP('W. VaR &amp; Peak Pos By Trader'!$A63,'Import Peak'!$A$3:AI$100,AI$1,FALSE()))</f>
        <v>0</v>
      </c>
      <c r="AJ29" s="107" t="n">
        <f aca="false">IF(ISNA(VLOOKUP('W. VaR &amp; Peak Pos By Trader'!$A63,'Import Peak'!$A$3:AJ$100,AJ$1,FALSE())),0,VLOOKUP('W. VaR &amp; Peak Pos By Trader'!$A63,'Import Peak'!$A$3:AJ$100,AJ$1,FALSE()))</f>
        <v>0</v>
      </c>
      <c r="AK29" s="107" t="n">
        <f aca="false">IF(ISNA(VLOOKUP('W. VaR &amp; Peak Pos By Trader'!$A63,'Import Peak'!$A$3:AK$100,AK$1,FALSE())),0,VLOOKUP('W. VaR &amp; Peak Pos By Trader'!$A63,'Import Peak'!$A$3:AK$100,AK$1,FALSE()))</f>
        <v>0</v>
      </c>
      <c r="AL29" s="107" t="n">
        <f aca="false">IF(ISNA(VLOOKUP('W. VaR &amp; Peak Pos By Trader'!$A63,'Import Peak'!$A$3:AL$100,AL$1,FALSE())),0,VLOOKUP('W. VaR &amp; Peak Pos By Trader'!$A63,'Import Peak'!$A$3:AL$100,AL$1,FALSE()))</f>
        <v>0</v>
      </c>
      <c r="AM29" s="107" t="n">
        <f aca="false">IF(ISNA(VLOOKUP('W. VaR &amp; Peak Pos By Trader'!$A63,'Import Peak'!$A$3:AM$100,AM$1,FALSE())),0,VLOOKUP('W. VaR &amp; Peak Pos By Trader'!$A63,'Import Peak'!$A$3:AM$100,AM$1,FALSE()))</f>
        <v>0</v>
      </c>
      <c r="AN29" s="107" t="n">
        <f aca="false">IF(ISNA(VLOOKUP('W. VaR &amp; Peak Pos By Trader'!$A63,'Import Peak'!$A$3:AN$100,AN$1,FALSE())),0,VLOOKUP('W. VaR &amp; Peak Pos By Trader'!$A63,'Import Peak'!$A$3:AN$100,AN$1,FALSE()))</f>
        <v>0</v>
      </c>
      <c r="AO29" s="107" t="n">
        <f aca="false">IF(ISNA(VLOOKUP('W. VaR &amp; Peak Pos By Trader'!$A63,'Import Peak'!$A$3:AO$100,AO$1,FALSE())),0,VLOOKUP('W. VaR &amp; Peak Pos By Trader'!$A63,'Import Peak'!$A$3:AO$100,AO$1,FALSE()))</f>
        <v>0</v>
      </c>
      <c r="AP29" s="107" t="n">
        <f aca="false">IF(ISNA(VLOOKUP('W. VaR &amp; Peak Pos By Trader'!$A63,'Import Peak'!$A$3:AP$100,AP$1,FALSE())),0,VLOOKUP('W. VaR &amp; Peak Pos By Trader'!$A63,'Import Peak'!$A$3:AP$100,AP$1,FALSE()))</f>
        <v>0</v>
      </c>
      <c r="AQ29" s="107" t="n">
        <f aca="false">IF(ISNA(VLOOKUP('W. VaR &amp; Peak Pos By Trader'!$A63,'Import Peak'!$A$3:AQ$100,AQ$1,FALSE())),0,VLOOKUP('W. VaR &amp; Peak Pos By Trader'!$A63,'Import Peak'!$A$3:AQ$100,AQ$1,FALSE()))</f>
        <v>0</v>
      </c>
      <c r="AR29" s="107" t="n">
        <f aca="false">IF(ISNA(VLOOKUP('W. VaR &amp; Peak Pos By Trader'!$A63,'Import Peak'!$A$3:AR$100,AR$1,FALSE())),0,VLOOKUP('W. VaR &amp; Peak Pos By Trader'!$A63,'Import Peak'!$A$3:AR$100,AR$1,FALSE()))</f>
        <v>0</v>
      </c>
      <c r="AS29" s="107" t="n">
        <f aca="false">IF(ISNA(VLOOKUP('W. VaR &amp; Peak Pos By Trader'!$A63,'Import Peak'!$A$3:AS$100,AS$1,FALSE())),0,VLOOKUP('W. VaR &amp; Peak Pos By Trader'!$A63,'Import Peak'!$A$3:AS$100,AS$1,FALSE()))</f>
        <v>0</v>
      </c>
      <c r="AT29" s="107" t="n">
        <f aca="false">IF(ISNA(VLOOKUP('W. VaR &amp; Peak Pos By Trader'!$A63,'Import Peak'!$A$3:AT$100,AT$1,FALSE())),0,VLOOKUP('W. VaR &amp; Peak Pos By Trader'!$A63,'Import Peak'!$A$3:AT$100,AT$1,FALSE()))</f>
        <v>0</v>
      </c>
      <c r="AU29" s="107" t="n">
        <f aca="false">IF(ISNA(VLOOKUP('W. VaR &amp; Peak Pos By Trader'!$A63,'Import Peak'!$A$3:AU$100,AU$1,FALSE())),0,VLOOKUP('W. VaR &amp; Peak Pos By Trader'!$A63,'Import Peak'!$A$3:AU$100,AU$1,FALSE()))</f>
        <v>0</v>
      </c>
      <c r="AV29" s="107" t="n">
        <f aca="false">IF(ISNA(VLOOKUP('W. VaR &amp; Peak Pos By Trader'!$A63,'Import Peak'!$A$3:AV$100,AV$1,FALSE())),0,VLOOKUP('W. VaR &amp; Peak Pos By Trader'!$A63,'Import Peak'!$A$3:AV$100,AV$1,FALSE()))</f>
        <v>0</v>
      </c>
      <c r="AW29" s="107" t="n">
        <f aca="false">IF(ISNA(VLOOKUP('W. VaR &amp; Peak Pos By Trader'!$A63,'Import Peak'!$A$3:AW$100,AW$1,FALSE())),0,VLOOKUP('W. VaR &amp; Peak Pos By Trader'!$A63,'Import Peak'!$A$3:AW$100,AW$1,FALSE()))</f>
        <v>0</v>
      </c>
      <c r="AX29" s="107" t="n">
        <f aca="false">IF(ISNA(VLOOKUP('W. VaR &amp; Peak Pos By Trader'!$A63,'Import Peak'!$A$3:AX$100,AX$1,FALSE())),0,VLOOKUP('W. VaR &amp; Peak Pos By Trader'!$A63,'Import Peak'!$A$3:AX$100,AX$1,FALSE()))</f>
        <v>0</v>
      </c>
      <c r="AY29" s="107" t="n">
        <f aca="false">IF(ISNA(VLOOKUP('W. VaR &amp; Peak Pos By Trader'!$A63,'Import Peak'!$A$3:AY$100,AY$1,FALSE())),0,VLOOKUP('W. VaR &amp; Peak Pos By Trader'!$A63,'Import Peak'!$A$3:AY$100,AY$1,FALSE()))</f>
        <v>0</v>
      </c>
      <c r="AZ29" s="107" t="n">
        <f aca="false">IF(ISNA(VLOOKUP('W. VaR &amp; Peak Pos By Trader'!$A63,'Import Peak'!$A$3:AZ$100,AZ$1,FALSE())),0,VLOOKUP('W. VaR &amp; Peak Pos By Trader'!$A63,'Import Peak'!$A$3:AZ$100,AZ$1,FALSE()))</f>
        <v>0</v>
      </c>
      <c r="BA29" s="107" t="n">
        <f aca="false">IF(ISNA(VLOOKUP('W. VaR &amp; Peak Pos By Trader'!$A63,'Import Peak'!$A$3:BA$100,BA$1,FALSE())),0,VLOOKUP('W. VaR &amp; Peak Pos By Trader'!$A63,'Import Peak'!$A$3:BA$100,BA$1,FALSE()))</f>
        <v>0</v>
      </c>
      <c r="BB29" s="107" t="n">
        <f aca="false">IF(ISNA(VLOOKUP('W. VaR &amp; Peak Pos By Trader'!$A63,'Import Peak'!$A$3:BB$100,BB$1,FALSE())),0,VLOOKUP('W. VaR &amp; Peak Pos By Trader'!$A63,'Import Peak'!$A$3:BB$100,BB$1,FALSE()))</f>
        <v>0</v>
      </c>
      <c r="BC29" s="107" t="n">
        <f aca="false">IF(ISNA(VLOOKUP('W. VaR &amp; Peak Pos By Trader'!$A63,'Import Peak'!$A$3:BC$100,BC$1,FALSE())),0,VLOOKUP('W. VaR &amp; Peak Pos By Trader'!$A63,'Import Peak'!$A$3:BC$100,BC$1,FALSE()))</f>
        <v>0</v>
      </c>
      <c r="BD29" s="107" t="n">
        <f aca="false">IF(ISNA(VLOOKUP('W. VaR &amp; Peak Pos By Trader'!$A63,'Import Peak'!$A$3:BD$100,BD$1,FALSE())),0,VLOOKUP('W. VaR &amp; Peak Pos By Trader'!$A63,'Import Peak'!$A$3:BD$100,BD$1,FALSE()))</f>
        <v>0</v>
      </c>
      <c r="BE29" s="107" t="n">
        <f aca="false">IF(ISNA(VLOOKUP('W. VaR &amp; Peak Pos By Trader'!$A63,'Import Peak'!$A$3:BE$100,BE$1,FALSE())),0,VLOOKUP('W. VaR &amp; Peak Pos By Trader'!$A63,'Import Peak'!$A$3:BE$100,BE$1,FALSE()))</f>
        <v>0</v>
      </c>
      <c r="BF29" s="107" t="n">
        <f aca="false">IF(ISNA(VLOOKUP('W. VaR &amp; Peak Pos By Trader'!$A63,'Import Peak'!$A$3:BF$100,BF$1,FALSE())),0,VLOOKUP('W. VaR &amp; Peak Pos By Trader'!$A63,'Import Peak'!$A$3:BF$100,BF$1,FALSE()))</f>
        <v>0</v>
      </c>
      <c r="BG29" s="107" t="n">
        <f aca="false">IF(ISNA(VLOOKUP('W. VaR &amp; Peak Pos By Trader'!$A63,'Import Peak'!$A$3:BG$100,BG$1,FALSE())),0,VLOOKUP('W. VaR &amp; Peak Pos By Trader'!$A63,'Import Peak'!$A$3:BG$100,BG$1,FALSE()))</f>
        <v>0</v>
      </c>
      <c r="BH29" s="107" t="n">
        <f aca="false">IF(ISNA(VLOOKUP('W. VaR &amp; Peak Pos By Trader'!$A63,'Import Peak'!$A$3:BH$100,BH$1,FALSE())),0,VLOOKUP('W. VaR &amp; Peak Pos By Trader'!$A63,'Import Peak'!$A$3:BH$100,BH$1,FALSE()))</f>
        <v>0</v>
      </c>
      <c r="BI29" s="107" t="n">
        <f aca="false">IF(ISNA(VLOOKUP('W. VaR &amp; Peak Pos By Trader'!$A63,'Import Peak'!$A$3:BI$100,BI$1,FALSE())),0,VLOOKUP('W. VaR &amp; Peak Pos By Trader'!$A63,'Import Peak'!$A$3:BI$100,BI$1,FALSE()))</f>
        <v>0</v>
      </c>
      <c r="BJ29" s="107" t="n">
        <f aca="false">IF(ISNA(VLOOKUP('W. VaR &amp; Peak Pos By Trader'!$A63,'Import Peak'!$A$3:BJ$100,BJ$1,FALSE())),0,VLOOKUP('W. VaR &amp; Peak Pos By Trader'!$A63,'Import Peak'!$A$3:BJ$100,BJ$1,FALSE()))</f>
        <v>0</v>
      </c>
      <c r="BK29" s="107" t="n">
        <f aca="false">IF(ISNA(VLOOKUP('W. VaR &amp; Peak Pos By Trader'!$A63,'Import Peak'!$A$3:BK$100,BK$1,FALSE())),0,VLOOKUP('W. VaR &amp; Peak Pos By Trader'!$A63,'Import Peak'!$A$3:BK$100,BK$1,FALSE()))</f>
        <v>0</v>
      </c>
      <c r="BL29" s="107" t="n">
        <f aca="false">IF(ISNA(VLOOKUP('W. VaR &amp; Peak Pos By Trader'!$A63,'Import Peak'!$A$3:BL$100,BL$1,FALSE())),0,VLOOKUP('W. VaR &amp; Peak Pos By Trader'!$A63,'Import Peak'!$A$3:BL$100,BL$1,FALSE()))</f>
        <v>0</v>
      </c>
      <c r="BM29" s="107" t="n">
        <f aca="false">IF(ISNA(VLOOKUP('W. VaR &amp; Peak Pos By Trader'!$A63,'Import Peak'!$A$3:BM$100,BM$1,FALSE())),0,VLOOKUP('W. VaR &amp; Peak Pos By Trader'!$A63,'Import Peak'!$A$3:BM$100,BM$1,FALSE()))</f>
        <v>0</v>
      </c>
      <c r="BN29" s="107" t="n">
        <f aca="false">IF(ISNA(VLOOKUP('W. VaR &amp; Peak Pos By Trader'!$A63,'Import Peak'!$A$3:BN$100,BN$1,FALSE())),0,VLOOKUP('W. VaR &amp; Peak Pos By Trader'!$A63,'Import Peak'!$A$3:BN$100,BN$1,FALSE()))</f>
        <v>0</v>
      </c>
      <c r="BO29" s="107" t="n">
        <f aca="false">IF(ISNA(VLOOKUP('W. VaR &amp; Peak Pos By Trader'!$A63,'Import Peak'!$A$3:BO$100,BO$1,FALSE())),0,VLOOKUP('W. VaR &amp; Peak Pos By Trader'!$A63,'Import Peak'!$A$3:BO$100,BO$1,FALSE()))</f>
        <v>0</v>
      </c>
      <c r="BP29" s="107" t="n">
        <f aca="false">IF(ISNA(VLOOKUP('W. VaR &amp; Peak Pos By Trader'!$A63,'Import Peak'!$A$3:BP$100,BP$1,FALSE())),0,VLOOKUP('W. VaR &amp; Peak Pos By Trader'!$A63,'Import Peak'!$A$3:BP$100,BP$1,FALSE()))</f>
        <v>0</v>
      </c>
      <c r="BQ29" s="107" t="n">
        <f aca="false">IF(ISNA(VLOOKUP('W. VaR &amp; Peak Pos By Trader'!$A63,'Import Peak'!$A$3:BQ$100,BQ$1,FALSE())),0,VLOOKUP('W. VaR &amp; Peak Pos By Trader'!$A63,'Import Peak'!$A$3:BQ$100,BQ$1,FALSE()))</f>
        <v>0</v>
      </c>
      <c r="BR29" s="107" t="n">
        <f aca="false">IF(ISNA(VLOOKUP('W. VaR &amp; Peak Pos By Trader'!$A63,'Import Peak'!$A$3:BR$100,BR$1,FALSE())),0,VLOOKUP('W. VaR &amp; Peak Pos By Trader'!$A63,'Import Peak'!$A$3:BR$100,BR$1,FALSE()))</f>
        <v>0</v>
      </c>
      <c r="BS29" s="107" t="n">
        <f aca="false">IF(ISNA(VLOOKUP('W. VaR &amp; Peak Pos By Trader'!$A63,'Import Peak'!$A$3:BS$100,BS$1,FALSE())),0,VLOOKUP('W. VaR &amp; Peak Pos By Trader'!$A63,'Import Peak'!$A$3:BS$100,BS$1,FALSE()))</f>
        <v>0</v>
      </c>
      <c r="BT29" s="107" t="n">
        <f aca="false">IF(ISNA(VLOOKUP('W. VaR &amp; Peak Pos By Trader'!$A63,'Import Peak'!$A$3:BT$100,BT$1,FALSE())),0,VLOOKUP('W. VaR &amp; Peak Pos By Trader'!$A63,'Import Peak'!$A$3:BT$100,BT$1,FALSE()))</f>
        <v>0</v>
      </c>
      <c r="BU29" s="107" t="n">
        <f aca="false">IF(ISNA(VLOOKUP('W. VaR &amp; Peak Pos By Trader'!$A63,'Import Peak'!$A$3:BU$100,BU$1,FALSE())),0,VLOOKUP('W. VaR &amp; Peak Pos By Trader'!$A63,'Import Peak'!$A$3:BU$100,BU$1,FALSE()))</f>
        <v>0</v>
      </c>
      <c r="BV29" s="107" t="n">
        <f aca="false">IF(ISNA(VLOOKUP('W. VaR &amp; Peak Pos By Trader'!$A63,'Import Peak'!$A$3:BV$100,BV$1,FALSE())),0,VLOOKUP('W. VaR &amp; Peak Pos By Trader'!$A63,'Import Peak'!$A$3:BV$100,BV$1,FALSE()))</f>
        <v>0</v>
      </c>
      <c r="BW29" s="107" t="n">
        <f aca="false">IF(ISNA(VLOOKUP('W. VaR &amp; Peak Pos By Trader'!$A63,'Import Peak'!$A$3:BW$100,BW$1,FALSE())),0,VLOOKUP('W. VaR &amp; Peak Pos By Trader'!$A63,'Import Peak'!$A$3:BW$100,BW$1,FALSE()))</f>
        <v>0</v>
      </c>
      <c r="BX29" s="107" t="n">
        <f aca="false">IF(ISNA(VLOOKUP('W. VaR &amp; Peak Pos By Trader'!$A63,'Import Peak'!$A$3:BX$100,BX$1,FALSE())),0,VLOOKUP('W. VaR &amp; Peak Pos By Trader'!$A63,'Import Peak'!$A$3:BX$100,BX$1,FALSE()))</f>
        <v>0</v>
      </c>
      <c r="BY29" s="107" t="n">
        <f aca="false">IF(ISNA(VLOOKUP('W. VaR &amp; Peak Pos By Trader'!$A63,'Import Peak'!$A$3:BY$100,BY$1,FALSE())),0,VLOOKUP('W. VaR &amp; Peak Pos By Trader'!$A63,'Import Peak'!$A$3:BY$100,BY$1,FALSE()))</f>
        <v>0</v>
      </c>
      <c r="BZ29" s="107" t="n">
        <f aca="false">IF(ISNA(VLOOKUP('W. VaR &amp; Peak Pos By Trader'!$A63,'Import Peak'!$A$3:BZ$100,BZ$1,FALSE())),0,VLOOKUP('W. VaR &amp; Peak Pos By Trader'!$A63,'Import Peak'!$A$3:BZ$100,BZ$1,FALSE()))</f>
        <v>0</v>
      </c>
      <c r="CA29" s="107" t="n">
        <f aca="false">IF(ISNA(VLOOKUP('W. VaR &amp; Peak Pos By Trader'!$A63,'Import Peak'!$A$3:CA$100,CA$1,FALSE())),0,VLOOKUP('W. VaR &amp; Peak Pos By Trader'!$A63,'Import Peak'!$A$3:CA$100,CA$1,FALSE()))</f>
        <v>0</v>
      </c>
      <c r="CB29" s="107" t="n">
        <f aca="false">IF(ISNA(VLOOKUP('W. VaR &amp; Peak Pos By Trader'!$A63,'Import Peak'!$A$3:CB$100,CB$1,FALSE())),0,VLOOKUP('W. VaR &amp; Peak Pos By Trader'!$A63,'Import Peak'!$A$3:CB$100,CB$1,FALSE()))</f>
        <v>0</v>
      </c>
      <c r="CC29" s="107" t="n">
        <f aca="false">IF(ISNA(VLOOKUP('W. VaR &amp; Peak Pos By Trader'!$A63,'Import Peak'!$A$3:CC$100,CC$1,FALSE())),0,VLOOKUP('W. VaR &amp; Peak Pos By Trader'!$A63,'Import Peak'!$A$3:CC$100,CC$1,FALSE()))</f>
        <v>0</v>
      </c>
      <c r="CD29" s="107" t="n">
        <f aca="false">IF(ISNA(VLOOKUP('W. VaR &amp; Peak Pos By Trader'!$A63,'Import Peak'!$A$3:CD$100,CD$1,FALSE())),0,VLOOKUP('W. VaR &amp; Peak Pos By Trader'!$A63,'Import Peak'!$A$3:CD$100,CD$1,FALSE()))</f>
        <v>0</v>
      </c>
      <c r="CE29" s="107" t="n">
        <f aca="false">IF(ISNA(VLOOKUP('W. VaR &amp; Peak Pos By Trader'!$A63,'Import Peak'!$A$3:CE$100,CE$1,FALSE())),0,VLOOKUP('W. VaR &amp; Peak Pos By Trader'!$A63,'Import Peak'!$A$3:CE$100,CE$1,FALSE()))</f>
        <v>0</v>
      </c>
      <c r="CF29" s="107" t="n">
        <f aca="false">IF(ISNA(VLOOKUP('W. VaR &amp; Peak Pos By Trader'!$A63,'Import Peak'!$A$3:CF$100,CF$1,FALSE())),0,VLOOKUP('W. VaR &amp; Peak Pos By Trader'!$A63,'Import Peak'!$A$3:CF$100,CF$1,FALSE()))</f>
        <v>0</v>
      </c>
      <c r="CG29" s="107" t="n">
        <f aca="false">IF(ISNA(VLOOKUP('W. VaR &amp; Peak Pos By Trader'!$A63,'Import Peak'!$A$3:CG$100,CG$1,FALSE())),0,VLOOKUP('W. VaR &amp; Peak Pos By Trader'!$A63,'Import Peak'!$A$3:CG$100,CG$1,FALSE()))</f>
        <v>0</v>
      </c>
      <c r="CH29" s="107" t="n">
        <f aca="false">IF(ISNA(VLOOKUP('W. VaR &amp; Peak Pos By Trader'!$A63,'Import Peak'!$A$3:CH$100,CH$1,FALSE())),0,VLOOKUP('W. VaR &amp; Peak Pos By Trader'!$A63,'Import Peak'!$A$3:CH$100,CH$1,FALSE()))</f>
        <v>0</v>
      </c>
      <c r="CI29" s="107" t="n">
        <f aca="false">IF(ISNA(VLOOKUP('W. VaR &amp; Peak Pos By Trader'!$A63,'Import Peak'!$A$3:CI$100,CI$1,FALSE())),0,VLOOKUP('W. VaR &amp; Peak Pos By Trader'!$A63,'Import Peak'!$A$3:CI$100,CI$1,FALSE()))</f>
        <v>0</v>
      </c>
      <c r="CJ29" s="107" t="n">
        <f aca="false">IF(ISNA(VLOOKUP('W. VaR &amp; Peak Pos By Trader'!$A63,'Import Peak'!$A$3:CJ$100,CJ$1,FALSE())),0,VLOOKUP('W. VaR &amp; Peak Pos By Trader'!$A63,'Import Peak'!$A$3:CJ$100,CJ$1,FALSE()))</f>
        <v>0</v>
      </c>
      <c r="CK29" s="107" t="n">
        <f aca="false">IF(ISNA(VLOOKUP('W. VaR &amp; Peak Pos By Trader'!$A63,'Import Peak'!$A$3:CK$100,CK$1,FALSE())),0,VLOOKUP('W. VaR &amp; Peak Pos By Trader'!$A63,'Import Peak'!$A$3:CK$100,CK$1,FALSE()))</f>
        <v>0</v>
      </c>
      <c r="CL29" s="107" t="n">
        <f aca="false">IF(ISNA(VLOOKUP('W. VaR &amp; Peak Pos By Trader'!$A63,'Import Peak'!$A$3:CL$100,CL$1,FALSE())),0,VLOOKUP('W. VaR &amp; Peak Pos By Trader'!$A63,'Import Peak'!$A$3:CL$100,CL$1,FALSE()))</f>
        <v>0</v>
      </c>
      <c r="CM29" s="107" t="n">
        <f aca="false">IF(ISNA(VLOOKUP('W. VaR &amp; Peak Pos By Trader'!$A63,'Import Peak'!$A$3:CM$100,CM$1,FALSE())),0,VLOOKUP('W. VaR &amp; Peak Pos By Trader'!$A63,'Import Peak'!$A$3:CM$100,CM$1,FALSE()))</f>
        <v>0</v>
      </c>
      <c r="CN29" s="107" t="n">
        <f aca="false">IF(ISNA(VLOOKUP('W. VaR &amp; Peak Pos By Trader'!$A63,'Import Peak'!$A$3:CN$100,CN$1,FALSE())),0,VLOOKUP('W. VaR &amp; Peak Pos By Trader'!$A63,'Import Peak'!$A$3:CN$100,CN$1,FALSE()))</f>
        <v>0</v>
      </c>
      <c r="CO29" s="107" t="n">
        <f aca="false">IF(ISNA(VLOOKUP('W. VaR &amp; Peak Pos By Trader'!$A63,'Import Peak'!$A$3:CO$100,CO$1,FALSE())),0,VLOOKUP('W. VaR &amp; Peak Pos By Trader'!$A63,'Import Peak'!$A$3:CO$100,CO$1,FALSE()))</f>
        <v>0</v>
      </c>
      <c r="CP29" s="107" t="n">
        <f aca="false">IF(ISNA(VLOOKUP('W. VaR &amp; Peak Pos By Trader'!$A63,'Import Peak'!$A$3:CP$100,CP$1,FALSE())),0,VLOOKUP('W. VaR &amp; Peak Pos By Trader'!$A63,'Import Peak'!$A$3:CP$100,CP$1,FALSE()))</f>
        <v>0</v>
      </c>
      <c r="CQ29" s="107" t="n">
        <f aca="false">IF(ISNA(VLOOKUP('W. VaR &amp; Peak Pos By Trader'!$A63,'Import Peak'!$A$3:CQ$100,CQ$1,FALSE())),0,VLOOKUP('W. VaR &amp; Peak Pos By Trader'!$A63,'Import Peak'!$A$3:CQ$100,CQ$1,FALSE()))</f>
        <v>0</v>
      </c>
      <c r="CR29" s="107" t="n">
        <f aca="false">IF(ISNA(VLOOKUP('W. VaR &amp; Peak Pos By Trader'!$A63,'Import Peak'!$A$3:CR$100,CR$1,FALSE())),0,VLOOKUP('W. VaR &amp; Peak Pos By Trader'!$A63,'Import Peak'!$A$3:CR$100,CR$1,FALSE()))</f>
        <v>0</v>
      </c>
      <c r="CS29" s="107" t="n">
        <f aca="false">IF(ISNA(VLOOKUP('W. VaR &amp; Peak Pos By Trader'!$A63,'Import Peak'!$A$3:CS$100,CS$1,FALSE())),0,VLOOKUP('W. VaR &amp; Peak Pos By Trader'!$A63,'Import Peak'!$A$3:CS$100,CS$1,FALSE()))</f>
        <v>0</v>
      </c>
      <c r="CT29" s="107" t="n">
        <f aca="false">IF(ISNA(VLOOKUP('W. VaR &amp; Peak Pos By Trader'!$A63,'Import Peak'!$A$3:CT$100,CT$1,FALSE())),0,VLOOKUP('W. VaR &amp; Peak Pos By Trader'!$A63,'Import Peak'!$A$3:CT$100,CT$1,FALSE()))</f>
        <v>0</v>
      </c>
      <c r="CU29" s="107" t="n">
        <f aca="false">IF(ISNA(VLOOKUP('W. VaR &amp; Peak Pos By Trader'!$A63,'Import Peak'!$A$3:CU$100,CU$1,FALSE())),0,VLOOKUP('W. VaR &amp; Peak Pos By Trader'!$A63,'Import Peak'!$A$3:CU$100,CU$1,FALSE()))</f>
        <v>0</v>
      </c>
      <c r="CV29" s="107" t="n">
        <f aca="false">IF(ISNA(VLOOKUP('W. VaR &amp; Peak Pos By Trader'!$A63,'Import Peak'!$A$3:CV$100,CV$1,FALSE())),0,VLOOKUP('W. VaR &amp; Peak Pos By Trader'!$A63,'Import Peak'!$A$3:CV$100,CV$1,FALSE()))</f>
        <v>0</v>
      </c>
      <c r="CW29" s="107" t="n">
        <f aca="false">IF(ISNA(VLOOKUP('W. VaR &amp; Peak Pos By Trader'!$A63,'Import Peak'!$A$3:CW$100,CW$1,FALSE())),0,VLOOKUP('W. VaR &amp; Peak Pos By Trader'!$A63,'Import Peak'!$A$3:CW$100,CW$1,FALSE()))</f>
        <v>0</v>
      </c>
      <c r="CX29" s="107" t="n">
        <f aca="false">IF(ISNA(VLOOKUP('W. VaR &amp; Peak Pos By Trader'!$A63,'Import Peak'!$A$3:CX$100,CX$1,FALSE())),0,VLOOKUP('W. VaR &amp; Peak Pos By Trader'!$A63,'Import Peak'!$A$3:CX$100,CX$1,FALSE()))</f>
        <v>0</v>
      </c>
      <c r="CY29" s="107" t="n">
        <f aca="false">IF(ISNA(VLOOKUP('W. VaR &amp; Peak Pos By Trader'!$A63,'Import Peak'!$A$3:CY$100,CY$1,FALSE())),0,VLOOKUP('W. VaR &amp; Peak Pos By Trader'!$A63,'Import Peak'!$A$3:CY$100,CY$1,FALSE()))</f>
        <v>0</v>
      </c>
      <c r="CZ29" s="107" t="n">
        <f aca="false">IF(ISNA(VLOOKUP('W. VaR &amp; Peak Pos By Trader'!$A63,'Import Peak'!$A$3:CZ$100,CZ$1,FALSE())),0,VLOOKUP('W. VaR &amp; Peak Pos By Trader'!$A63,'Import Peak'!$A$3:CZ$100,CZ$1,FALSE()))</f>
        <v>0</v>
      </c>
      <c r="DA29" s="107" t="n">
        <f aca="false">IF(ISNA(VLOOKUP('W. VaR &amp; Peak Pos By Trader'!$A63,'Import Peak'!$A$3:DA$100,DA$1,FALSE())),0,VLOOKUP('W. VaR &amp; Peak Pos By Trader'!$A63,'Import Peak'!$A$3:DA$100,DA$1,FALSE()))</f>
        <v>0</v>
      </c>
      <c r="DB29" s="107" t="n">
        <f aca="false">IF(ISNA(VLOOKUP('W. VaR &amp; Peak Pos By Trader'!$A63,'Import Peak'!$A$3:DB$100,DB$1,FALSE())),0,VLOOKUP('W. VaR &amp; Peak Pos By Trader'!$A63,'Import Peak'!$A$3:DB$100,DB$1,FALSE()))</f>
        <v>0</v>
      </c>
      <c r="DC29" s="107" t="n">
        <f aca="false">IF(ISNA(VLOOKUP('W. VaR &amp; Peak Pos By Trader'!$A63,'Import Peak'!$A$3:DC$100,DC$1,FALSE())),0,VLOOKUP('W. VaR &amp; Peak Pos By Trader'!$A63,'Import Peak'!$A$3:DC$100,DC$1,FALSE()))</f>
        <v>0</v>
      </c>
      <c r="DD29" s="107" t="n">
        <f aca="false">IF(ISNA(VLOOKUP('W. VaR &amp; Peak Pos By Trader'!$A63,'Import Peak'!$A$3:DD$100,DD$1,FALSE())),0,VLOOKUP('W. VaR &amp; Peak Pos By Trader'!$A63,'Import Peak'!$A$3:DD$100,DD$1,FALSE()))</f>
        <v>0</v>
      </c>
      <c r="DE29" s="107" t="n">
        <f aca="false">IF(ISNA(VLOOKUP('W. VaR &amp; Peak Pos By Trader'!$A63,'Import Peak'!$A$3:DE$100,DE$1,FALSE())),0,VLOOKUP('W. VaR &amp; Peak Pos By Trader'!$A63,'Import Peak'!$A$3:DE$100,DE$1,FALSE()))</f>
        <v>0</v>
      </c>
      <c r="DF29" s="107" t="n">
        <f aca="false">IF(ISNA(VLOOKUP('W. VaR &amp; Peak Pos By Trader'!$A63,'Import Peak'!$A$3:DF$100,DF$1,FALSE())),0,VLOOKUP('W. VaR &amp; Peak Pos By Trader'!$A63,'Import Peak'!$A$3:DF$100,DF$1,FALSE()))</f>
        <v>0</v>
      </c>
      <c r="DG29" s="107" t="n">
        <f aca="false">IF(ISNA(VLOOKUP('W. VaR &amp; Peak Pos By Trader'!$A63,'Import Peak'!$A$3:DG$100,DG$1,FALSE())),0,VLOOKUP('W. VaR &amp; Peak Pos By Trader'!$A63,'Import Peak'!$A$3:DG$100,DG$1,FALSE()))</f>
        <v>0</v>
      </c>
      <c r="DH29" s="107" t="n">
        <f aca="false">IF(ISNA(VLOOKUP('W. VaR &amp; Peak Pos By Trader'!$A63,'Import Peak'!$A$3:DH$100,DH$1,FALSE())),0,VLOOKUP('W. VaR &amp; Peak Pos By Trader'!$A63,'Import Peak'!$A$3:DH$100,DH$1,FALSE()))</f>
        <v>0</v>
      </c>
      <c r="DI29" s="107" t="n">
        <f aca="false">IF(ISNA(VLOOKUP('W. VaR &amp; Peak Pos By Trader'!$A63,'Import Peak'!$A$3:DI$100,DI$1,FALSE())),0,VLOOKUP('W. VaR &amp; Peak Pos By Trader'!$A63,'Import Peak'!$A$3:DI$100,DI$1,FALSE()))</f>
        <v>0</v>
      </c>
      <c r="DJ29" s="107" t="n">
        <f aca="false">IF(ISNA(VLOOKUP('W. VaR &amp; Peak Pos By Trader'!$A63,'Import Peak'!$A$3:DJ$100,DJ$1,FALSE())),0,VLOOKUP('W. VaR &amp; Peak Pos By Trader'!$A63,'Import Peak'!$A$3:DJ$100,DJ$1,FALSE()))</f>
        <v>0</v>
      </c>
      <c r="DK29" s="107" t="n">
        <f aca="false">IF(ISNA(VLOOKUP('W. VaR &amp; Peak Pos By Trader'!$A63,'Import Peak'!$A$3:DK$100,DK$1,FALSE())),0,VLOOKUP('W. VaR &amp; Peak Pos By Trader'!$A63,'Import Peak'!$A$3:DK$100,DK$1,FALSE()))</f>
        <v>0</v>
      </c>
      <c r="DL29" s="107" t="n">
        <f aca="false">IF(ISNA(VLOOKUP('W. VaR &amp; Peak Pos By Trader'!$A63,'Import Peak'!$A$3:DL$100,DL$1,FALSE())),0,VLOOKUP('W. VaR &amp; Peak Pos By Trader'!$A63,'Import Peak'!$A$3:DL$100,DL$1,FALSE()))</f>
        <v>0</v>
      </c>
      <c r="DM29" s="107" t="n">
        <f aca="false">IF(ISNA(VLOOKUP('W. VaR &amp; Peak Pos By Trader'!$A63,'Import Peak'!$A$3:DM$100,DM$1,FALSE())),0,VLOOKUP('W. VaR &amp; Peak Pos By Trader'!$A63,'Import Peak'!$A$3:DM$100,DM$1,FALSE()))</f>
        <v>0</v>
      </c>
      <c r="DN29" s="107" t="n">
        <f aca="false">IF(ISNA(VLOOKUP('W. VaR &amp; Peak Pos By Trader'!$A63,'Import Peak'!$A$3:DN$100,DN$1,FALSE())),0,VLOOKUP('W. VaR &amp; Peak Pos By Trader'!$A63,'Import Peak'!$A$3:DN$100,DN$1,FALSE()))</f>
        <v>0</v>
      </c>
      <c r="DO29" s="107" t="n">
        <f aca="false">IF(ISNA(VLOOKUP('W. VaR &amp; Peak Pos By Trader'!$A63,'Import Peak'!$A$3:DO$100,DO$1,FALSE())),0,VLOOKUP('W. VaR &amp; Peak Pos By Trader'!$A63,'Import Peak'!$A$3:DO$100,DO$1,FALSE()))</f>
        <v>0</v>
      </c>
      <c r="DP29" s="107" t="n">
        <f aca="false">IF(ISNA(VLOOKUP('W. VaR &amp; Peak Pos By Trader'!$A63,'Import Peak'!$A$3:DP$100,DP$1,FALSE())),0,VLOOKUP('W. VaR &amp; Peak Pos By Trader'!$A63,'Import Peak'!$A$3:DP$100,DP$1,FALSE()))</f>
        <v>0</v>
      </c>
      <c r="DQ29" s="107" t="n">
        <f aca="false">IF(ISNA(VLOOKUP('W. VaR &amp; Peak Pos By Trader'!$A63,'Import Peak'!$A$3:DQ$100,DQ$1,FALSE())),0,VLOOKUP('W. VaR &amp; Peak Pos By Trader'!$A63,'Import Peak'!$A$3:DQ$100,DQ$1,FALSE()))</f>
        <v>0</v>
      </c>
      <c r="DR29" s="107" t="n">
        <f aca="false">IF(ISNA(VLOOKUP('W. VaR &amp; Peak Pos By Trader'!$A63,'Import Peak'!$A$3:DR$100,DR$1,FALSE())),0,VLOOKUP('W. VaR &amp; Peak Pos By Trader'!$A63,'Import Peak'!$A$3:DR$100,DR$1,FALSE()))</f>
        <v>0</v>
      </c>
      <c r="DS29" s="107" t="n">
        <f aca="false">IF(ISNA(VLOOKUP('W. VaR &amp; Peak Pos By Trader'!$A63,'Import Peak'!$A$3:DS$100,DS$1,FALSE())),0,VLOOKUP('W. VaR &amp; Peak Pos By Trader'!$A63,'Import Peak'!$A$3:DS$100,DS$1,FALSE()))</f>
        <v>0</v>
      </c>
      <c r="DT29" s="107" t="n">
        <f aca="false">IF(ISNA(VLOOKUP('W. VaR &amp; Peak Pos By Trader'!$A63,'Import Peak'!$A$3:DT$100,DT$1,FALSE())),0,VLOOKUP('W. VaR &amp; Peak Pos By Trader'!$A63,'Import Peak'!$A$3:DT$100,DT$1,FALSE()))</f>
        <v>0</v>
      </c>
      <c r="DU29" s="107" t="n">
        <f aca="false">IF(ISNA(VLOOKUP('W. VaR &amp; Peak Pos By Trader'!$A63,'Import Peak'!$A$3:DU$100,DU$1,FALSE())),0,VLOOKUP('W. VaR &amp; Peak Pos By Trader'!$A63,'Import Peak'!$A$3:DU$100,DU$1,FALSE()))</f>
        <v>0</v>
      </c>
      <c r="DV29" s="107" t="n">
        <f aca="false">IF(ISNA(VLOOKUP('W. VaR &amp; Peak Pos By Trader'!$A63,'Import Peak'!$A$3:DV$100,DV$1,FALSE())),0,VLOOKUP('W. VaR &amp; Peak Pos By Trader'!$A63,'Import Peak'!$A$3:DV$100,DV$1,FALSE()))</f>
        <v>0</v>
      </c>
      <c r="DW29" s="107" t="n">
        <f aca="false">IF(ISNA(VLOOKUP('W. VaR &amp; Peak Pos By Trader'!$A63,'Import Peak'!$A$3:DW$100,DW$1,FALSE())),0,VLOOKUP('W. VaR &amp; Peak Pos By Trader'!$A63,'Import Peak'!$A$3:DW$100,DW$1,FALSE()))</f>
        <v>0</v>
      </c>
      <c r="DX29" s="107" t="n">
        <f aca="false">IF(ISNA(VLOOKUP('W. VaR &amp; Peak Pos By Trader'!$A63,'Import Peak'!$A$3:DX$100,DX$1,FALSE())),0,VLOOKUP('W. VaR &amp; Peak Pos By Trader'!$A63,'Import Peak'!$A$3:DX$100,DX$1,FALSE()))</f>
        <v>0</v>
      </c>
      <c r="DY29" s="107" t="n">
        <f aca="false">IF(ISNA(VLOOKUP('W. VaR &amp; Peak Pos By Trader'!$A63,'Import Peak'!$A$3:DY$100,DY$1,FALSE())),0,VLOOKUP('W. VaR &amp; Peak Pos By Trader'!$A63,'Import Peak'!$A$3:DY$100,DY$1,FALSE()))</f>
        <v>0</v>
      </c>
      <c r="DZ29" s="107" t="n">
        <f aca="false">IF(ISNA(VLOOKUP('W. VaR &amp; Peak Pos By Trader'!$A63,'Import Peak'!$A$3:DZ$100,DZ$1,FALSE())),0,VLOOKUP('W. VaR &amp; Peak Pos By Trader'!$A63,'Import Peak'!$A$3:DZ$100,DZ$1,FALSE()))</f>
        <v>0</v>
      </c>
      <c r="EA29" s="107" t="n">
        <f aca="false">IF(ISNA(VLOOKUP('W. VaR &amp; Peak Pos By Trader'!$A63,'Import Peak'!$A$3:EA$100,EA$1,FALSE())),0,VLOOKUP('W. VaR &amp; Peak Pos By Trader'!$A63,'Import Peak'!$A$3:EA$100,EA$1,FALSE()))</f>
        <v>0</v>
      </c>
      <c r="EB29" s="107" t="n">
        <f aca="false">IF(ISNA(VLOOKUP('W. VaR &amp; Peak Pos By Trader'!$A63,'Import Peak'!$A$3:EB$100,EB$1,FALSE())),0,VLOOKUP('W. VaR &amp; Peak Pos By Trader'!$A63,'Import Peak'!$A$3:EB$100,EB$1,FALSE()))</f>
        <v>0</v>
      </c>
      <c r="EC29" s="107" t="n">
        <f aca="false">IF(ISNA(VLOOKUP('W. VaR &amp; Peak Pos By Trader'!$A63,'Import Peak'!$A$3:EC$100,EC$1,FALSE())),0,VLOOKUP('W. VaR &amp; Peak Pos By Trader'!$A63,'Import Peak'!$A$3:EC$100,EC$1,FALSE()))</f>
        <v>0</v>
      </c>
      <c r="ED29" s="107" t="n">
        <f aca="false">IF(ISNA(VLOOKUP('W. VaR &amp; Peak Pos By Trader'!$A63,'Import Peak'!$A$3:ED$100,ED$1,FALSE())),0,VLOOKUP('W. VaR &amp; Peak Pos By Trader'!$A63,'Import Peak'!$A$3:ED$100,ED$1,FALSE()))</f>
        <v>0</v>
      </c>
      <c r="EE29" s="107" t="n">
        <f aca="false">IF(ISNA(VLOOKUP('W. VaR &amp; Peak Pos By Trader'!$A63,'Import Peak'!$A$3:EE$100,EE$1,FALSE())),0,VLOOKUP('W. VaR &amp; Peak Pos By Trader'!$A63,'Import Peak'!$A$3:EE$100,EE$1,FALSE()))</f>
        <v>0</v>
      </c>
      <c r="EF29" s="107" t="n">
        <f aca="false">IF(ISNA(VLOOKUP('W. VaR &amp; Peak Pos By Trader'!$A63,'Import Peak'!$A$3:EF$100,EF$1,FALSE())),0,VLOOKUP('W. VaR &amp; Peak Pos By Trader'!$A63,'Import Peak'!$A$3:EF$100,EF$1,FALSE()))</f>
        <v>0</v>
      </c>
      <c r="EG29" s="107" t="n">
        <f aca="false">IF(ISNA(VLOOKUP('W. VaR &amp; Peak Pos By Trader'!$A63,'Import Peak'!$A$3:EG$100,EG$1,FALSE())),0,VLOOKUP('W. VaR &amp; Peak Pos By Trader'!$A63,'Import Peak'!$A$3:EG$100,EG$1,FALSE()))</f>
        <v>0</v>
      </c>
      <c r="EH29" s="107" t="n">
        <f aca="false">IF(ISNA(VLOOKUP('W. VaR &amp; Peak Pos By Trader'!$A63,'Import Peak'!$A$3:EH$100,EH$1,FALSE())),0,VLOOKUP('W. VaR &amp; Peak Pos By Trader'!$A63,'Import Peak'!$A$3:EH$100,EH$1,FALSE()))</f>
        <v>0</v>
      </c>
      <c r="EI29" s="107" t="n">
        <f aca="false">IF(ISNA(VLOOKUP('W. VaR &amp; Peak Pos By Trader'!$A63,'Import Peak'!$A$3:EI$100,EI$1,FALSE())),0,VLOOKUP('W. VaR &amp; Peak Pos By Trader'!$A63,'Import Peak'!$A$3:EI$100,EI$1,FALSE()))</f>
        <v>0</v>
      </c>
      <c r="EJ29" s="107" t="n">
        <f aca="false">IF(ISNA(VLOOKUP('W. VaR &amp; Peak Pos By Trader'!$A63,'Import Peak'!$A$3:EJ$100,EJ$1,FALSE())),0,VLOOKUP('W. VaR &amp; Peak Pos By Trader'!$A63,'Import Peak'!$A$3:EJ$100,EJ$1,FALSE()))</f>
        <v>0</v>
      </c>
      <c r="EK29" s="107" t="n">
        <f aca="false">IF(ISNA(VLOOKUP('W. VaR &amp; Peak Pos By Trader'!$A63,'Import Peak'!$A$3:EK$100,EK$1,FALSE())),0,VLOOKUP('W. VaR &amp; Peak Pos By Trader'!$A63,'Import Peak'!$A$3:EK$100,EK$1,FALSE()))</f>
        <v>0</v>
      </c>
      <c r="EL29" s="107" t="n">
        <f aca="false">IF(ISNA(VLOOKUP('W. VaR &amp; Peak Pos By Trader'!$A63,'Import Peak'!$A$3:EL$100,EL$1,FALSE())),0,VLOOKUP('W. VaR &amp; Peak Pos By Trader'!$A63,'Import Peak'!$A$3:EL$100,EL$1,FALSE()))</f>
        <v>0</v>
      </c>
      <c r="EM29" s="107" t="n">
        <f aca="false">IF(ISNA(VLOOKUP('W. VaR &amp; Peak Pos By Trader'!$A63,'Import Peak'!$A$3:EM$100,EM$1,FALSE())),0,VLOOKUP('W. VaR &amp; Peak Pos By Trader'!$A63,'Import Peak'!$A$3:EM$100,EM$1,FALSE()))</f>
        <v>0</v>
      </c>
      <c r="EN29" s="107" t="n">
        <f aca="false">IF(ISNA(VLOOKUP('W. VaR &amp; Peak Pos By Trader'!$A63,'Import Peak'!$A$3:EN$100,EN$1,FALSE())),0,VLOOKUP('W. VaR &amp; Peak Pos By Trader'!$A63,'Import Peak'!$A$3:EN$100,EN$1,FALSE()))</f>
        <v>0</v>
      </c>
      <c r="EO29" s="107" t="n">
        <f aca="false">IF(ISNA(VLOOKUP('W. VaR &amp; Peak Pos By Trader'!$A63,'Import Peak'!$A$3:EO$100,EO$1,FALSE())),0,VLOOKUP('W. VaR &amp; Peak Pos By Trader'!$A63,'Import Peak'!$A$3:EO$100,EO$1,FALSE()))</f>
        <v>0</v>
      </c>
      <c r="EP29" s="107" t="n">
        <f aca="false">IF(ISNA(VLOOKUP('W. VaR &amp; Peak Pos By Trader'!$A63,'Import Peak'!$A$3:EP$100,EP$1,FALSE())),0,VLOOKUP('W. VaR &amp; Peak Pos By Trader'!$A63,'Import Peak'!$A$3:EP$100,EP$1,FALSE()))</f>
        <v>0</v>
      </c>
      <c r="EQ29" s="107" t="n">
        <f aca="false">IF(ISNA(VLOOKUP('W. VaR &amp; Peak Pos By Trader'!$A63,'Import Peak'!$A$3:EQ$100,EQ$1,FALSE())),0,VLOOKUP('W. VaR &amp; Peak Pos By Trader'!$A63,'Import Peak'!$A$3:EQ$100,EQ$1,FALSE()))</f>
        <v>0</v>
      </c>
      <c r="ER29" s="107" t="n">
        <f aca="false">IF(ISNA(VLOOKUP('W. VaR &amp; Peak Pos By Trader'!$A63,'Import Peak'!$A$3:ER$100,ER$1,FALSE())),0,VLOOKUP('W. VaR &amp; Peak Pos By Trader'!$A63,'Import Peak'!$A$3:ER$100,ER$1,FALSE()))</f>
        <v>0</v>
      </c>
      <c r="ES29" s="107" t="n">
        <f aca="false">IF(ISNA(VLOOKUP('W. VaR &amp; Peak Pos By Trader'!$A63,'Import Peak'!$A$3:ES$100,ES$1,FALSE())),0,VLOOKUP('W. VaR &amp; Peak Pos By Trader'!$A63,'Import Peak'!$A$3:ES$100,ES$1,FALSE()))</f>
        <v>0</v>
      </c>
      <c r="ET29" s="107" t="n">
        <f aca="false">IF(ISNA(VLOOKUP('W. VaR &amp; Peak Pos By Trader'!$A63,'Import Peak'!$A$3:ET$100,ET$1,FALSE())),0,VLOOKUP('W. VaR &amp; Peak Pos By Trader'!$A63,'Import Peak'!$A$3:ET$100,ET$1,FALSE()))</f>
        <v>0</v>
      </c>
      <c r="EU29" s="107" t="n">
        <f aca="false">IF(ISNA(VLOOKUP('W. VaR &amp; Peak Pos By Trader'!$A63,'Import Peak'!$A$3:EU$100,EU$1,FALSE())),0,VLOOKUP('W. VaR &amp; Peak Pos By Trader'!$A63,'Import Peak'!$A$3:EU$100,EU$1,FALSE()))</f>
        <v>0</v>
      </c>
      <c r="EV29" s="107" t="n">
        <f aca="false">IF(ISNA(VLOOKUP('W. VaR &amp; Peak Pos By Trader'!$A63,'Import Peak'!$A$3:EV$100,EV$1,FALSE())),0,VLOOKUP('W. VaR &amp; Peak Pos By Trader'!$A63,'Import Peak'!$A$3:EV$100,EV$1,FALSE()))</f>
        <v>0</v>
      </c>
      <c r="EW29" s="107" t="n">
        <f aca="false">IF(ISNA(VLOOKUP('W. VaR &amp; Peak Pos By Trader'!$A63,'Import Peak'!$A$3:EW$100,EW$1,FALSE())),0,VLOOKUP('W. VaR &amp; Peak Pos By Trader'!$A63,'Import Peak'!$A$3:EW$100,EW$1,FALSE()))</f>
        <v>0</v>
      </c>
      <c r="EX29" s="107" t="n">
        <f aca="false">IF(ISNA(VLOOKUP('W. VaR &amp; Peak Pos By Trader'!$A63,'Import Peak'!$A$3:EX$100,EX$1,FALSE())),0,VLOOKUP('W. VaR &amp; Peak Pos By Trader'!$A63,'Import Peak'!$A$3:EX$100,EX$1,FALSE()))</f>
        <v>0</v>
      </c>
      <c r="EY29" s="107" t="n">
        <f aca="false">IF(ISNA(VLOOKUP('W. VaR &amp; Peak Pos By Trader'!$A63,'Import Peak'!$A$3:EY$100,EY$1,FALSE())),0,VLOOKUP('W. VaR &amp; Peak Pos By Trader'!$A63,'Import Peak'!$A$3:EY$100,EY$1,FALSE()))</f>
        <v>0</v>
      </c>
      <c r="EZ29" s="107" t="n">
        <f aca="false">IF(ISNA(VLOOKUP('W. VaR &amp; Peak Pos By Trader'!$A63,'Import Peak'!$A$3:EZ$100,EZ$1,FALSE())),0,VLOOKUP('W. VaR &amp; Peak Pos By Trader'!$A63,'Import Peak'!$A$3:EZ$100,EZ$1,FALSE()))</f>
        <v>0</v>
      </c>
      <c r="FA29" s="107" t="n">
        <f aca="false">IF(ISNA(VLOOKUP('W. VaR &amp; Peak Pos By Trader'!$A63,'Import Peak'!$A$3:FA$100,FA$1,FALSE())),0,VLOOKUP('W. VaR &amp; Peak Pos By Trader'!$A63,'Import Peak'!$A$3:FA$100,FA$1,FALSE()))</f>
        <v>0</v>
      </c>
      <c r="FB29" s="107" t="n">
        <f aca="false">IF(ISNA(VLOOKUP('W. VaR &amp; Peak Pos By Trader'!$A63,'Import Peak'!$A$3:FB$100,FB$1,FALSE())),0,VLOOKUP('W. VaR &amp; Peak Pos By Trader'!$A63,'Import Peak'!$A$3:FB$100,FB$1,FALSE()))</f>
        <v>0</v>
      </c>
      <c r="FC29" s="107" t="n">
        <f aca="false">IF(ISNA(VLOOKUP('W. VaR &amp; Peak Pos By Trader'!$A63,'Import Peak'!$A$3:FC$100,FC$1,FALSE())),0,VLOOKUP('W. VaR &amp; Peak Pos By Trader'!$A63,'Import Peak'!$A$3:FC$100,FC$1,FALSE()))</f>
        <v>0</v>
      </c>
      <c r="FD29" s="107" t="n">
        <f aca="false">IF(ISNA(VLOOKUP('W. VaR &amp; Peak Pos By Trader'!$A63,'Import Peak'!$A$3:FD$100,FD$1,FALSE())),0,VLOOKUP('W. VaR &amp; Peak Pos By Trader'!$A63,'Import Peak'!$A$3:FD$100,FD$1,FALSE()))</f>
        <v>0</v>
      </c>
      <c r="FE29" s="107" t="n">
        <f aca="false">IF(ISNA(VLOOKUP('W. VaR &amp; Peak Pos By Trader'!$A63,'Import Peak'!$A$3:FE$100,FE$1,FALSE())),0,VLOOKUP('W. VaR &amp; Peak Pos By Trader'!$A63,'Import Peak'!$A$3:FE$100,FE$1,FALSE()))</f>
        <v>0</v>
      </c>
      <c r="FF29" s="107" t="n">
        <f aca="false">IF(ISNA(VLOOKUP('W. VaR &amp; Peak Pos By Trader'!$A63,'Import Peak'!$A$3:FF$100,FF$1,FALSE())),0,VLOOKUP('W. VaR &amp; Peak Pos By Trader'!$A63,'Import Peak'!$A$3:FF$100,FF$1,FALSE()))</f>
        <v>0</v>
      </c>
      <c r="FG29" s="107" t="n">
        <f aca="false">IF(ISNA(VLOOKUP('W. VaR &amp; Peak Pos By Trader'!$A63,'Import Peak'!$A$3:FG$100,FG$1,FALSE())),0,VLOOKUP('W. VaR &amp; Peak Pos By Trader'!$A63,'Import Peak'!$A$3:FG$100,FG$1,FALSE()))</f>
        <v>0</v>
      </c>
      <c r="FH29" s="107" t="n">
        <f aca="false">IF(ISNA(VLOOKUP('W. VaR &amp; Peak Pos By Trader'!$A63,'Import Peak'!$A$3:FH$100,FH$1,FALSE())),0,VLOOKUP('W. VaR &amp; Peak Pos By Trader'!$A63,'Import Peak'!$A$3:FH$100,FH$1,FALSE()))</f>
        <v>0</v>
      </c>
      <c r="FI29" s="107" t="n">
        <f aca="false">IF(ISNA(VLOOKUP('W. VaR &amp; Peak Pos By Trader'!$A63,'Import Peak'!$A$3:FI$100,FI$1,FALSE())),0,VLOOKUP('W. VaR &amp; Peak Pos By Trader'!$A63,'Import Peak'!$A$3:FI$100,FI$1,FALSE()))</f>
        <v>0</v>
      </c>
      <c r="FJ29" s="107" t="n">
        <f aca="false">IF(ISNA(VLOOKUP('W. VaR &amp; Peak Pos By Trader'!$A63,'Import Peak'!$A$3:FJ$100,FJ$1,FALSE())),0,VLOOKUP('W. VaR &amp; Peak Pos By Trader'!$A63,'Import Peak'!$A$3:FJ$100,FJ$1,FALSE()))</f>
        <v>0</v>
      </c>
      <c r="FK29" s="107" t="n">
        <f aca="false">IF(ISNA(VLOOKUP('W. VaR &amp; Peak Pos By Trader'!$A63,'Import Peak'!$A$3:FK$100,FK$1,FALSE())),0,VLOOKUP('W. VaR &amp; Peak Pos By Trader'!$A63,'Import Peak'!$A$3:FK$100,FK$1,FALSE()))</f>
        <v>0</v>
      </c>
      <c r="FL29" s="107" t="n">
        <f aca="false">IF(ISNA(VLOOKUP('W. VaR &amp; Peak Pos By Trader'!$A63,'Import Peak'!$A$3:FL$100,FL$1,FALSE())),0,VLOOKUP('W. VaR &amp; Peak Pos By Trader'!$A63,'Import Peak'!$A$3:FL$100,FL$1,FALSE()))</f>
        <v>0</v>
      </c>
      <c r="FM29" s="107" t="n">
        <f aca="false">IF(ISNA(VLOOKUP('W. VaR &amp; Peak Pos By Trader'!$A63,'Import Peak'!$A$3:FM$100,FM$1,FALSE())),0,VLOOKUP('W. VaR &amp; Peak Pos By Trader'!$A63,'Import Peak'!$A$3:FM$100,FM$1,FALSE()))</f>
        <v>0</v>
      </c>
      <c r="FN29" s="107" t="n">
        <f aca="false">IF(ISNA(VLOOKUP('W. VaR &amp; Peak Pos By Trader'!$A63,'Import Peak'!$A$3:FN$100,FN$1,FALSE())),0,VLOOKUP('W. VaR &amp; Peak Pos By Trader'!$A63,'Import Peak'!$A$3:FN$100,FN$1,FALSE()))</f>
        <v>0</v>
      </c>
      <c r="FO29" s="107" t="n">
        <f aca="false">IF(ISNA(VLOOKUP('W. VaR &amp; Peak Pos By Trader'!$A63,'Import Peak'!$A$3:FO$100,FO$1,FALSE())),0,VLOOKUP('W. VaR &amp; Peak Pos By Trader'!$A63,'Import Peak'!$A$3:FO$100,FO$1,FALSE()))</f>
        <v>0</v>
      </c>
      <c r="FP29" s="107" t="n">
        <f aca="false">IF(ISNA(VLOOKUP('W. VaR &amp; Peak Pos By Trader'!$A63,'Import Peak'!$A$3:FP$100,FP$1,FALSE())),0,VLOOKUP('W. VaR &amp; Peak Pos By Trader'!$A63,'Import Peak'!$A$3:FP$100,FP$1,FALSE()))</f>
        <v>0</v>
      </c>
      <c r="FQ29" s="107" t="n">
        <f aca="false">IF(ISNA(VLOOKUP('W. VaR &amp; Peak Pos By Trader'!$A63,'Import Peak'!$A$3:FQ$100,FQ$1,FALSE())),0,VLOOKUP('W. VaR &amp; Peak Pos By Trader'!$A63,'Import Peak'!$A$3:FQ$100,FQ$1,FALSE()))</f>
        <v>0</v>
      </c>
      <c r="FR29" s="107" t="n">
        <f aca="false">IF(ISNA(VLOOKUP('W. VaR &amp; Peak Pos By Trader'!$A63,'Import Peak'!$A$3:FR$100,FR$1,FALSE())),0,VLOOKUP('W. VaR &amp; Peak Pos By Trader'!$A63,'Import Peak'!$A$3:FR$100,FR$1,FALSE()))</f>
        <v>0</v>
      </c>
      <c r="FS29" s="107" t="n">
        <f aca="false">IF(ISNA(VLOOKUP('W. VaR &amp; Peak Pos By Trader'!$A63,'Import Peak'!$A$3:FS$100,FS$1,FALSE())),0,VLOOKUP('W. VaR &amp; Peak Pos By Trader'!$A63,'Import Peak'!$A$3:FS$100,FS$1,FALSE()))</f>
        <v>0</v>
      </c>
      <c r="FT29" s="107" t="n">
        <f aca="false">IF(ISNA(VLOOKUP('W. VaR &amp; Peak Pos By Trader'!$A63,'Import Peak'!$A$3:FT$100,FT$1,FALSE())),0,VLOOKUP('W. VaR &amp; Peak Pos By Trader'!$A63,'Import Peak'!$A$3:FT$100,FT$1,FALSE()))</f>
        <v>0</v>
      </c>
      <c r="FU29" s="107" t="n">
        <f aca="false">IF(ISNA(VLOOKUP('W. VaR &amp; Peak Pos By Trader'!$A63,'Import Peak'!$A$3:FU$100,FU$1,FALSE())),0,VLOOKUP('W. VaR &amp; Peak Pos By Trader'!$A63,'Import Peak'!$A$3:FU$100,FU$1,FALSE()))</f>
        <v>0</v>
      </c>
      <c r="FV29" s="107" t="n">
        <f aca="false">IF(ISNA(VLOOKUP('W. VaR &amp; Peak Pos By Trader'!$A63,'Import Peak'!$A$3:FV$100,FV$1,FALSE())),0,VLOOKUP('W. VaR &amp; Peak Pos By Trader'!$A63,'Import Peak'!$A$3:FV$100,FV$1,FALSE()))</f>
        <v>0</v>
      </c>
      <c r="FW29" s="107" t="n">
        <f aca="false">IF(ISNA(VLOOKUP('W. VaR &amp; Peak Pos By Trader'!$A63,'Import Peak'!$A$3:FW$100,FW$1,FALSE())),0,VLOOKUP('W. VaR &amp; Peak Pos By Trader'!$A63,'Import Peak'!$A$3:FW$100,FW$1,FALSE()))</f>
        <v>0</v>
      </c>
      <c r="FX29" s="107" t="n">
        <f aca="false">IF(ISNA(VLOOKUP('W. VaR &amp; Peak Pos By Trader'!$A63,'Import Peak'!$A$3:FX$100,FX$1,FALSE())),0,VLOOKUP('W. VaR &amp; Peak Pos By Trader'!$A63,'Import Peak'!$A$3:FX$100,FX$1,FALSE()))</f>
        <v>0</v>
      </c>
      <c r="FY29" s="107" t="n">
        <f aca="false">IF(ISNA(VLOOKUP('W. VaR &amp; Peak Pos By Trader'!$A63,'Import Peak'!$A$3:FY$100,FY$1,FALSE())),0,VLOOKUP('W. VaR &amp; Peak Pos By Trader'!$A63,'Import Peak'!$A$3:FY$100,FY$1,FALSE()))</f>
        <v>0</v>
      </c>
      <c r="FZ29" s="107" t="n">
        <f aca="false">IF(ISNA(VLOOKUP('W. VaR &amp; Peak Pos By Trader'!$A63,'Import Peak'!$A$3:FZ$100,FZ$1,FALSE())),0,VLOOKUP('W. VaR &amp; Peak Pos By Trader'!$A63,'Import Peak'!$A$3:FZ$100,FZ$1,FALSE()))</f>
        <v>0</v>
      </c>
      <c r="GA29" s="107" t="n">
        <f aca="false">IF(ISNA(VLOOKUP('W. VaR &amp; Peak Pos By Trader'!$A63,'Import Peak'!$A$3:GA$100,GA$1,FALSE())),0,VLOOKUP('W. VaR &amp; Peak Pos By Trader'!$A63,'Import Peak'!$A$3:GA$100,GA$1,FALSE()))</f>
        <v>0</v>
      </c>
      <c r="GB29" s="107" t="n">
        <f aca="false">IF(ISNA(VLOOKUP('W. VaR &amp; Peak Pos By Trader'!$A63,'Import Peak'!$A$3:GB$100,GB$1,FALSE())),0,VLOOKUP('W. VaR &amp; Peak Pos By Trader'!$A63,'Import Peak'!$A$3:GB$100,GB$1,FALSE()))</f>
        <v>0</v>
      </c>
      <c r="GC29" s="107" t="n">
        <f aca="false">IF(ISNA(VLOOKUP('W. VaR &amp; Peak Pos By Trader'!$A63,'Import Peak'!$A$3:GC$100,GC$1,FALSE())),0,VLOOKUP('W. VaR &amp; Peak Pos By Trader'!$A63,'Import Peak'!$A$3:GC$100,GC$1,FALSE()))</f>
        <v>0</v>
      </c>
      <c r="GD29" s="107" t="n">
        <f aca="false">IF(ISNA(VLOOKUP('W. VaR &amp; Peak Pos By Trader'!$A63,'Import Peak'!$A$3:GD$100,GD$1,FALSE())),0,VLOOKUP('W. VaR &amp; Peak Pos By Trader'!$A63,'Import Peak'!$A$3:GD$100,GD$1,FALSE()))</f>
        <v>0</v>
      </c>
      <c r="GE29" s="107" t="n">
        <f aca="false">IF(ISNA(VLOOKUP('W. VaR &amp; Peak Pos By Trader'!$A63,'Import Peak'!$A$3:GE$100,GE$1,FALSE())),0,VLOOKUP('W. VaR &amp; Peak Pos By Trader'!$A63,'Import Peak'!$A$3:GE$100,GE$1,FALSE()))</f>
        <v>0</v>
      </c>
      <c r="GF29" s="107" t="n">
        <f aca="false">IF(ISNA(VLOOKUP('W. VaR &amp; Peak Pos By Trader'!$A63,'Import Peak'!$A$3:GF$100,GF$1,FALSE())),0,VLOOKUP('W. VaR &amp; Peak Pos By Trader'!$A63,'Import Peak'!$A$3:GF$100,GF$1,FALSE()))</f>
        <v>0</v>
      </c>
      <c r="GG29" s="107" t="n">
        <f aca="false">IF(ISNA(VLOOKUP('W. VaR &amp; Peak Pos By Trader'!$A63,'Import Peak'!$A$3:GG$100,GG$1,FALSE())),0,VLOOKUP('W. VaR &amp; Peak Pos By Trader'!$A63,'Import Peak'!$A$3:GG$100,GG$1,FALSE()))</f>
        <v>0</v>
      </c>
      <c r="GH29" s="107" t="n">
        <f aca="false">IF(ISNA(VLOOKUP('W. VaR &amp; Peak Pos By Trader'!$A63,'Import Peak'!$A$3:GH$100,GH$1,FALSE())),0,VLOOKUP('W. VaR &amp; Peak Pos By Trader'!$A63,'Import Peak'!$A$3:GH$100,GH$1,FALSE()))</f>
        <v>0</v>
      </c>
      <c r="GI29" s="107" t="n">
        <f aca="false">IF(ISNA(VLOOKUP('W. VaR &amp; Peak Pos By Trader'!$A63,'Import Peak'!$A$3:GI$100,GI$1,FALSE())),0,VLOOKUP('W. VaR &amp; Peak Pos By Trader'!$A63,'Import Peak'!$A$3:GI$100,GI$1,FALSE()))</f>
        <v>0</v>
      </c>
      <c r="GJ29" s="107" t="n">
        <f aca="false">IF(ISNA(VLOOKUP('W. VaR &amp; Peak Pos By Trader'!$A63,'Import Peak'!$A$3:GJ$100,GJ$1,FALSE())),0,VLOOKUP('W. VaR &amp; Peak Pos By Trader'!$A63,'Import Peak'!$A$3:GJ$100,GJ$1,FALSE()))</f>
        <v>0</v>
      </c>
      <c r="GK29" s="107" t="n">
        <f aca="false">IF(ISNA(VLOOKUP('W. VaR &amp; Peak Pos By Trader'!$A63,'Import Peak'!$A$3:GK$100,GK$1,FALSE())),0,VLOOKUP('W. VaR &amp; Peak Pos By Trader'!$A63,'Import Peak'!$A$3:GK$100,GK$1,FALSE()))</f>
        <v>0</v>
      </c>
      <c r="GL29" s="107" t="n">
        <f aca="false">IF(ISNA(VLOOKUP('W. VaR &amp; Peak Pos By Trader'!$A63,'Import Peak'!$A$3:GL$100,GL$1,FALSE())),0,VLOOKUP('W. VaR &amp; Peak Pos By Trader'!$A63,'Import Peak'!$A$3:GL$100,GL$1,FALSE()))</f>
        <v>0</v>
      </c>
      <c r="GM29" s="107" t="n">
        <f aca="false">IF(ISNA(VLOOKUP('W. VaR &amp; Peak Pos By Trader'!$A63,'Import Peak'!$A$3:GM$100,GM$1,FALSE())),0,VLOOKUP('W. VaR &amp; Peak Pos By Trader'!$A63,'Import Peak'!$A$3:GM$100,GM$1,FALSE()))</f>
        <v>0</v>
      </c>
      <c r="GN29" s="107" t="n">
        <f aca="false">IF(ISNA(VLOOKUP('W. VaR &amp; Peak Pos By Trader'!$A63,'Import Peak'!$A$3:GN$100,GN$1,FALSE())),0,VLOOKUP('W. VaR &amp; Peak Pos By Trader'!$A63,'Import Peak'!$A$3:GN$100,GN$1,FALSE()))</f>
        <v>0</v>
      </c>
      <c r="GO29" s="107" t="n">
        <f aca="false">IF(ISNA(VLOOKUP('W. VaR &amp; Peak Pos By Trader'!$A63,'Import Peak'!$A$3:GO$100,GO$1,FALSE())),0,VLOOKUP('W. VaR &amp; Peak Pos By Trader'!$A63,'Import Peak'!$A$3:GO$100,GO$1,FALSE()))</f>
        <v>0</v>
      </c>
      <c r="GP29" s="107" t="n">
        <f aca="false">IF(ISNA(VLOOKUP('W. VaR &amp; Peak Pos By Trader'!$A63,'Import Peak'!$A$3:GP$100,GP$1,FALSE())),0,VLOOKUP('W. VaR &amp; Peak Pos By Trader'!$A63,'Import Peak'!$A$3:GP$100,GP$1,FALSE()))</f>
        <v>0</v>
      </c>
      <c r="GQ29" s="107" t="n">
        <f aca="false">IF(ISNA(VLOOKUP('W. VaR &amp; Peak Pos By Trader'!$A63,'Import Peak'!$A$3:GQ$100,GQ$1,FALSE())),0,VLOOKUP('W. VaR &amp; Peak Pos By Trader'!$A63,'Import Peak'!$A$3:GQ$100,GQ$1,FALSE()))</f>
        <v>0</v>
      </c>
      <c r="GR29" s="107" t="n">
        <f aca="false">IF(ISNA(VLOOKUP('W. VaR &amp; Peak Pos By Trader'!$A63,'Import Peak'!$A$3:GR$100,GR$1,FALSE())),0,VLOOKUP('W. VaR &amp; Peak Pos By Trader'!$A63,'Import Peak'!$A$3:GR$100,GR$1,FALSE()))</f>
        <v>0</v>
      </c>
      <c r="GS29" s="107" t="n">
        <f aca="false">IF(ISNA(VLOOKUP('W. VaR &amp; Peak Pos By Trader'!$A63,'Import Peak'!$A$3:GS$100,GS$1,FALSE())),0,VLOOKUP('W. VaR &amp; Peak Pos By Trader'!$A63,'Import Peak'!$A$3:GS$100,GS$1,FALSE()))</f>
        <v>0</v>
      </c>
      <c r="GT29" s="107" t="n">
        <f aca="false">IF(ISNA(VLOOKUP('W. VaR &amp; Peak Pos By Trader'!$A63,'Import Peak'!$A$3:GT$100,GT$1,FALSE())),0,VLOOKUP('W. VaR &amp; Peak Pos By Trader'!$A63,'Import Peak'!$A$3:GT$100,GT$1,FALSE()))</f>
        <v>0</v>
      </c>
      <c r="GU29" s="107" t="n">
        <f aca="false">IF(ISNA(VLOOKUP('W. VaR &amp; Peak Pos By Trader'!$A63,'Import Peak'!$A$3:GU$100,GU$1,FALSE())),0,VLOOKUP('W. VaR &amp; Peak Pos By Trader'!$A63,'Import Peak'!$A$3:GU$100,GU$1,FALSE()))</f>
        <v>0</v>
      </c>
      <c r="GV29" s="107" t="n">
        <f aca="false">IF(ISNA(VLOOKUP('W. VaR &amp; Peak Pos By Trader'!$A63,'Import Peak'!$A$3:GV$100,GV$1,FALSE())),0,VLOOKUP('W. VaR &amp; Peak Pos By Trader'!$A63,'Import Peak'!$A$3:GV$100,GV$1,FALSE()))</f>
        <v>0</v>
      </c>
      <c r="GW29" s="107" t="n">
        <f aca="false">IF(ISNA(VLOOKUP('W. VaR &amp; Peak Pos By Trader'!$A63,'Import Peak'!$A$3:GW$100,GW$1,FALSE())),0,VLOOKUP('W. VaR &amp; Peak Pos By Trader'!$A63,'Import Peak'!$A$3:GW$100,GW$1,FALSE()))</f>
        <v>0</v>
      </c>
      <c r="GX29" s="107" t="n">
        <f aca="false">IF(ISNA(VLOOKUP('W. VaR &amp; Peak Pos By Trader'!$A63,'Import Peak'!$A$3:GX$100,GX$1,FALSE())),0,VLOOKUP('W. VaR &amp; Peak Pos By Trader'!$A63,'Import Peak'!$A$3:GX$100,GX$1,FALSE()))</f>
        <v>0</v>
      </c>
      <c r="GY29" s="107" t="n">
        <f aca="false">IF(ISNA(VLOOKUP('W. VaR &amp; Peak Pos By Trader'!$A63,'Import Peak'!$A$3:GY$100,GY$1,FALSE())),0,VLOOKUP('W. VaR &amp; Peak Pos By Trader'!$A63,'Import Peak'!$A$3:GY$100,GY$1,FALSE()))</f>
        <v>0</v>
      </c>
      <c r="GZ29" s="107" t="n">
        <f aca="false">IF(ISNA(VLOOKUP('W. VaR &amp; Peak Pos By Trader'!$A63,'Import Peak'!$A$3:GZ$100,GZ$1,FALSE())),0,VLOOKUP('W. VaR &amp; Peak Pos By Trader'!$A63,'Import Peak'!$A$3:GZ$100,GZ$1,FALSE()))</f>
        <v>0</v>
      </c>
      <c r="HA29" s="107" t="n">
        <f aca="false">IF(ISNA(VLOOKUP('W. VaR &amp; Peak Pos By Trader'!$A63,'Import Peak'!$A$3:HA$100,HA$1,FALSE())),0,VLOOKUP('W. VaR &amp; Peak Pos By Trader'!$A63,'Import Peak'!$A$3:HA$100,HA$1,FALSE()))</f>
        <v>0</v>
      </c>
      <c r="HB29" s="107" t="n">
        <f aca="false">IF(ISNA(VLOOKUP('W. VaR &amp; Peak Pos By Trader'!$A63,'Import Peak'!$A$3:HB$100,HB$1,FALSE())),0,VLOOKUP('W. VaR &amp; Peak Pos By Trader'!$A63,'Import Peak'!$A$3:HB$100,HB$1,FALSE()))</f>
        <v>0</v>
      </c>
      <c r="HC29" s="107" t="n">
        <f aca="false">IF(ISNA(VLOOKUP('W. VaR &amp; Peak Pos By Trader'!$A63,'Import Peak'!$A$3:HC$100,HC$1,FALSE())),0,VLOOKUP('W. VaR &amp; Peak Pos By Trader'!$A63,'Import Peak'!$A$3:HC$100,HC$1,FALSE()))</f>
        <v>0</v>
      </c>
      <c r="HD29" s="107" t="n">
        <f aca="false">IF(ISNA(VLOOKUP('W. VaR &amp; Peak Pos By Trader'!$A63,'Import Peak'!$A$3:HD$100,HD$1,FALSE())),0,VLOOKUP('W. VaR &amp; Peak Pos By Trader'!$A63,'Import Peak'!$A$3:HD$100,HD$1,FALSE()))</f>
        <v>0</v>
      </c>
      <c r="HE29" s="107" t="n">
        <f aca="false">IF(ISNA(VLOOKUP('W. VaR &amp; Peak Pos By Trader'!$A63,'Import Peak'!$A$3:HE$100,HE$1,FALSE())),0,VLOOKUP('W. VaR &amp; Peak Pos By Trader'!$A63,'Import Peak'!$A$3:HE$100,HE$1,FALSE()))</f>
        <v>0</v>
      </c>
      <c r="HF29" s="107" t="n">
        <f aca="false">IF(ISNA(VLOOKUP('W. VaR &amp; Peak Pos By Trader'!$A63,'Import Peak'!$A$3:HF$100,HF$1,FALSE())),0,VLOOKUP('W. VaR &amp; Peak Pos By Trader'!$A63,'Import Peak'!$A$3:HF$100,HF$1,FALSE()))</f>
        <v>0</v>
      </c>
      <c r="HG29" s="107" t="n">
        <f aca="false">IF(ISNA(VLOOKUP('W. VaR &amp; Peak Pos By Trader'!$A63,'Import Peak'!$A$3:HG$100,HG$1,FALSE())),0,VLOOKUP('W. VaR &amp; Peak Pos By Trader'!$A63,'Import Peak'!$A$3:HG$100,HG$1,FALSE()))</f>
        <v>0</v>
      </c>
      <c r="HH29" s="107" t="n">
        <f aca="false">IF(ISNA(VLOOKUP('W. VaR &amp; Peak Pos By Trader'!$A63,'Import Peak'!$A$3:HH$100,HH$1,FALSE())),0,VLOOKUP('W. VaR &amp; Peak Pos By Trader'!$A63,'Import Peak'!$A$3:HH$100,HH$1,FALSE()))</f>
        <v>0</v>
      </c>
      <c r="HI29" s="107" t="n">
        <f aca="false">IF(ISNA(VLOOKUP('W. VaR &amp; Peak Pos By Trader'!$A63,'Import Peak'!$A$3:HI$100,HI$1,FALSE())),0,VLOOKUP('W. VaR &amp; Peak Pos By Trader'!$A63,'Import Peak'!$A$3:HI$100,HI$1,FALSE()))</f>
        <v>0</v>
      </c>
      <c r="HJ29" s="107" t="n">
        <f aca="false">IF(ISNA(VLOOKUP('W. VaR &amp; Peak Pos By Trader'!$A63,'Import Peak'!$A$3:HJ$100,HJ$1,FALSE())),0,VLOOKUP('W. VaR &amp; Peak Pos By Trader'!$A63,'Import Peak'!$A$3:HJ$100,HJ$1,FALSE()))</f>
        <v>0</v>
      </c>
      <c r="HK29" s="107" t="n">
        <f aca="false">IF(ISNA(VLOOKUP('W. VaR &amp; Peak Pos By Trader'!$A63,'Import Peak'!$A$3:HK$100,HK$1,FALSE())),0,VLOOKUP('W. VaR &amp; Peak Pos By Trader'!$A63,'Import Peak'!$A$3:HK$100,HK$1,FALSE()))</f>
        <v>0</v>
      </c>
      <c r="HL29" s="107" t="n">
        <f aca="false">IF(ISNA(VLOOKUP('W. VaR &amp; Peak Pos By Trader'!$A63,'Import Peak'!$A$3:HL$100,HL$1,FALSE())),0,VLOOKUP('W. VaR &amp; Peak Pos By Trader'!$A63,'Import Peak'!$A$3:HL$100,HL$1,FALSE()))</f>
        <v>0</v>
      </c>
      <c r="HM29" s="107" t="n">
        <f aca="false">IF(ISNA(VLOOKUP('W. VaR &amp; Peak Pos By Trader'!$A63,'Import Peak'!$A$3:HM$100,HM$1,FALSE())),0,VLOOKUP('W. VaR &amp; Peak Pos By Trader'!$A63,'Import Peak'!$A$3:HM$100,HM$1,FALSE()))</f>
        <v>0</v>
      </c>
      <c r="HN29" s="107" t="n">
        <f aca="false">IF(ISNA(VLOOKUP('W. VaR &amp; Peak Pos By Trader'!$A63,'Import Peak'!$A$3:HN$100,HN$1,FALSE())),0,VLOOKUP('W. VaR &amp; Peak Pos By Trader'!$A63,'Import Peak'!$A$3:HN$100,HN$1,FALSE()))</f>
        <v>0</v>
      </c>
      <c r="HO29" s="107" t="n">
        <f aca="false">IF(ISNA(VLOOKUP('W. VaR &amp; Peak Pos By Trader'!$A63,'Import Peak'!$A$3:HO$100,HO$1,FALSE())),0,VLOOKUP('W. VaR &amp; Peak Pos By Trader'!$A63,'Import Peak'!$A$3:HO$100,HO$1,FALSE()))</f>
        <v>0</v>
      </c>
      <c r="HP29" s="107" t="n">
        <f aca="false">IF(ISNA(VLOOKUP('W. VaR &amp; Peak Pos By Trader'!$A63,'Import Peak'!$A$3:HP$100,HP$1,FALSE())),0,VLOOKUP('W. VaR &amp; Peak Pos By Trader'!$A63,'Import Peak'!$A$3:HP$100,HP$1,FALSE()))</f>
        <v>0</v>
      </c>
      <c r="HQ29" s="107" t="n">
        <f aca="false">IF(ISNA(VLOOKUP('W. VaR &amp; Peak Pos By Trader'!$A63,'Import Peak'!$A$3:HQ$100,HQ$1,FALSE())),0,VLOOKUP('W. VaR &amp; Peak Pos By Trader'!$A63,'Import Peak'!$A$3:HQ$100,HQ$1,FALSE()))</f>
        <v>0</v>
      </c>
      <c r="HR29" s="107" t="n">
        <f aca="false">IF(ISNA(VLOOKUP('W. VaR &amp; Peak Pos By Trader'!$A63,'Import Peak'!$A$3:HR$100,HR$1,FALSE())),0,VLOOKUP('W. VaR &amp; Peak Pos By Trader'!$A63,'Import Peak'!$A$3:HR$100,HR$1,FALSE()))</f>
        <v>0</v>
      </c>
      <c r="HS29" s="107" t="n">
        <f aca="false">IF(ISNA(VLOOKUP('W. VaR &amp; Peak Pos By Trader'!$A63,'Import Peak'!$A$3:HS$100,HS$1,FALSE())),0,VLOOKUP('W. VaR &amp; Peak Pos By Trader'!$A63,'Import Peak'!$A$3:HS$100,HS$1,FALSE()))</f>
        <v>0</v>
      </c>
      <c r="HT29" s="107" t="n">
        <f aca="false">IF(ISNA(VLOOKUP('W. VaR &amp; Peak Pos By Trader'!$A63,'Import Peak'!$A$3:HT$100,HT$1,FALSE())),0,VLOOKUP('W. VaR &amp; Peak Pos By Trader'!$A63,'Import Peak'!$A$3:HT$100,HT$1,FALSE()))</f>
        <v>0</v>
      </c>
      <c r="HU29" s="107" t="n">
        <f aca="false">IF(ISNA(VLOOKUP('W. VaR &amp; Peak Pos By Trader'!$A63,'Import Peak'!$A$3:HU$100,HU$1,FALSE())),0,VLOOKUP('W. VaR &amp; Peak Pos By Trader'!$A63,'Import Peak'!$A$3:HU$100,HU$1,FALSE()))</f>
        <v>0</v>
      </c>
      <c r="HV29" s="107" t="n">
        <f aca="false">IF(ISNA(VLOOKUP('W. VaR &amp; Peak Pos By Trader'!$A63,'Import Peak'!$A$3:HV$100,HV$1,FALSE())),0,VLOOKUP('W. VaR &amp; Peak Pos By Trader'!$A63,'Import Peak'!$A$3:HV$100,HV$1,FALSE()))</f>
        <v>0</v>
      </c>
      <c r="HW29" s="107" t="n">
        <f aca="false">IF(ISNA(VLOOKUP('W. VaR &amp; Peak Pos By Trader'!$A63,'Import Peak'!$A$3:HW$100,HW$1,FALSE())),0,VLOOKUP('W. VaR &amp; Peak Pos By Trader'!$A63,'Import Peak'!$A$3:HW$100,HW$1,FALSE()))</f>
        <v>0</v>
      </c>
      <c r="HX29" s="107" t="n">
        <f aca="false">IF(ISNA(VLOOKUP('W. VaR &amp; Peak Pos By Trader'!$A63,'Import Peak'!$A$3:HX$100,HX$1,FALSE())),0,VLOOKUP('W. VaR &amp; Peak Pos By Trader'!$A63,'Import Peak'!$A$3:HX$100,HX$1,FALSE()))</f>
        <v>0</v>
      </c>
      <c r="HY29" s="107" t="n">
        <f aca="false">IF(ISNA(VLOOKUP('W. VaR &amp; Peak Pos By Trader'!$A63,'Import Peak'!$A$3:HY$100,HY$1,FALSE())),0,VLOOKUP('W. VaR &amp; Peak Pos By Trader'!$A63,'Import Peak'!$A$3:HY$100,HY$1,FALSE()))</f>
        <v>0</v>
      </c>
      <c r="HZ29" s="107" t="n">
        <f aca="false">IF(ISNA(VLOOKUP('W. VaR &amp; Peak Pos By Trader'!$A63,'Import Peak'!$A$3:HZ$100,HZ$1,FALSE())),0,VLOOKUP('W. VaR &amp; Peak Pos By Trader'!$A63,'Import Peak'!$A$3:HZ$100,HZ$1,FALSE()))</f>
        <v>0</v>
      </c>
      <c r="IA29" s="107" t="n">
        <f aca="false">IF(ISNA(VLOOKUP('W. VaR &amp; Peak Pos By Trader'!$A63,'Import Peak'!$A$3:IA$100,IA$1,FALSE())),0,VLOOKUP('W. VaR &amp; Peak Pos By Trader'!$A63,'Import Peak'!$A$3:IA$100,IA$1,FALSE()))</f>
        <v>0</v>
      </c>
      <c r="IB29" s="107" t="n">
        <f aca="false">IF(ISNA(VLOOKUP('W. VaR &amp; Peak Pos By Trader'!$A63,'Import Peak'!$A$3:IB$100,IB$1,FALSE())),0,VLOOKUP('W. VaR &amp; Peak Pos By Trader'!$A63,'Import Peak'!$A$3:IB$100,IB$1,FALSE()))</f>
        <v>0</v>
      </c>
      <c r="IC29" s="107" t="n">
        <f aca="false">IF(ISNA(VLOOKUP('W. VaR &amp; Peak Pos By Trader'!$A63,'Import Peak'!$A$3:IC$100,IC$1,FALSE())),0,VLOOKUP('W. VaR &amp; Peak Pos By Trader'!$A63,'Import Peak'!$A$3:IC$100,IC$1,FALSE()))</f>
        <v>0</v>
      </c>
    </row>
    <row r="30" customFormat="false" ht="18" hidden="false" customHeight="false" outlineLevel="0" collapsed="false">
      <c r="A30" s="104" t="s">
        <v>38</v>
      </c>
      <c r="B30" s="107" t="n">
        <f aca="false">IF(ISNA(VLOOKUP('W. VaR &amp; Peak Pos By Trader'!$A53,'Import Peak'!$A$3:B$100,B$1,FALSE())),0,VLOOKUP('W. VaR &amp; Peak Pos By Trader'!$A53,'Import Peak'!$A$3:B$100,B$1,FALSE()))</f>
        <v>0</v>
      </c>
      <c r="C30" s="107" t="n">
        <f aca="false">IF(ISNA(VLOOKUP('W. VaR &amp; Peak Pos By Trader'!$A53,'Import Peak'!$A$3:C$100,C$1,FALSE())),0,VLOOKUP('W. VaR &amp; Peak Pos By Trader'!$A53,'Import Peak'!$A$3:C$100,C$1,FALSE()))</f>
        <v>0</v>
      </c>
      <c r="D30" s="107" t="n">
        <f aca="false">IF(ISNA(VLOOKUP('W. VaR &amp; Peak Pos By Trader'!$A53,'Import Peak'!$A$3:D$100,D$1,FALSE())),0,VLOOKUP('W. VaR &amp; Peak Pos By Trader'!$A53,'Import Peak'!$A$3:D$100,D$1,FALSE()))</f>
        <v>0</v>
      </c>
      <c r="E30" s="107" t="n">
        <f aca="false">IF(ISNA(VLOOKUP('W. VaR &amp; Peak Pos By Trader'!$A53,'Import Peak'!$A$3:E$100,E$1,FALSE())),0,VLOOKUP('W. VaR &amp; Peak Pos By Trader'!$A53,'Import Peak'!$A$3:E$100,E$1,FALSE()))</f>
        <v>0</v>
      </c>
      <c r="F30" s="107" t="n">
        <f aca="false">IF(ISNA(VLOOKUP('W. VaR &amp; Peak Pos By Trader'!$A53,'Import Peak'!$A$3:F$100,F$1,FALSE())),0,VLOOKUP('W. VaR &amp; Peak Pos By Trader'!$A53,'Import Peak'!$A$3:F$100,F$1,FALSE()))</f>
        <v>0</v>
      </c>
      <c r="G30" s="107" t="n">
        <f aca="false">IF(ISNA(VLOOKUP('W. VaR &amp; Peak Pos By Trader'!$A53,'Import Peak'!$A$3:G$100,G$1,FALSE())),0,VLOOKUP('W. VaR &amp; Peak Pos By Trader'!$A53,'Import Peak'!$A$3:G$100,G$1,FALSE()))</f>
        <v>0</v>
      </c>
      <c r="H30" s="107" t="n">
        <f aca="false">IF(ISNA(VLOOKUP('W. VaR &amp; Peak Pos By Trader'!$A53,'Import Peak'!$A$3:H$100,H$1,FALSE())),0,VLOOKUP('W. VaR &amp; Peak Pos By Trader'!$A53,'Import Peak'!$A$3:H$100,H$1,FALSE()))</f>
        <v>0</v>
      </c>
      <c r="I30" s="107" t="n">
        <f aca="false">IF(ISNA(VLOOKUP('W. VaR &amp; Peak Pos By Trader'!$A53,'Import Peak'!$A$3:I$100,I$1,FALSE())),0,VLOOKUP('W. VaR &amp; Peak Pos By Trader'!$A53,'Import Peak'!$A$3:I$100,I$1,FALSE()))</f>
        <v>309801.7572</v>
      </c>
      <c r="J30" s="107" t="n">
        <f aca="false">IF(ISNA(VLOOKUP('W. VaR &amp; Peak Pos By Trader'!$A53,'Import Peak'!$A$3:J$100,J$1,FALSE())),0,VLOOKUP('W. VaR &amp; Peak Pos By Trader'!$A53,'Import Peak'!$A$3:J$100,J$1,FALSE()))</f>
        <v>309244.4936</v>
      </c>
      <c r="K30" s="107" t="n">
        <f aca="false">IF(ISNA(VLOOKUP('W. VaR &amp; Peak Pos By Trader'!$A53,'Import Peak'!$A$3:K$100,K$1,FALSE())),0,VLOOKUP('W. VaR &amp; Peak Pos By Trader'!$A53,'Import Peak'!$A$3:K$100,K$1,FALSE()))</f>
        <v>278809.4694</v>
      </c>
      <c r="L30" s="107" t="n">
        <f aca="false">IF(ISNA(VLOOKUP('W. VaR &amp; Peak Pos By Trader'!$A53,'Import Peak'!$A$3:L$100,L$1,FALSE())),0,VLOOKUP('W. VaR &amp; Peak Pos By Trader'!$A53,'Import Peak'!$A$3:L$100,L$1,FALSE()))</f>
        <v>308176.4086</v>
      </c>
      <c r="M30" s="107" t="n">
        <f aca="false">IF(ISNA(VLOOKUP('W. VaR &amp; Peak Pos By Trader'!$A53,'Import Peak'!$A$3:M$100,M$1,FALSE())),0,VLOOKUP('W. VaR &amp; Peak Pos By Trader'!$A53,'Import Peak'!$A$3:M$100,M$1,FALSE()))</f>
        <v>0</v>
      </c>
      <c r="N30" s="107" t="n">
        <f aca="false">IF(ISNA(VLOOKUP('W. VaR &amp; Peak Pos By Trader'!$A53,'Import Peak'!$A$3:N$100,N$1,FALSE())),0,VLOOKUP('W. VaR &amp; Peak Pos By Trader'!$A53,'Import Peak'!$A$3:N$100,N$1,FALSE()))</f>
        <v>0</v>
      </c>
      <c r="O30" s="107" t="n">
        <f aca="false">IF(ISNA(VLOOKUP('W. VaR &amp; Peak Pos By Trader'!$A53,'Import Peak'!$A$3:O$100,O$1,FALSE())),0,VLOOKUP('W. VaR &amp; Peak Pos By Trader'!$A53,'Import Peak'!$A$3:O$100,O$1,FALSE()))</f>
        <v>0</v>
      </c>
      <c r="P30" s="107" t="n">
        <f aca="false">IF(ISNA(VLOOKUP('W. VaR &amp; Peak Pos By Trader'!$A53,'Import Peak'!$A$3:P$100,P$1,FALSE())),0,VLOOKUP('W. VaR &amp; Peak Pos By Trader'!$A53,'Import Peak'!$A$3:P$100,P$1,FALSE()))</f>
        <v>0</v>
      </c>
      <c r="Q30" s="107" t="n">
        <f aca="false">IF(ISNA(VLOOKUP('W. VaR &amp; Peak Pos By Trader'!$A53,'Import Peak'!$A$3:Q$100,Q$1,FALSE())),0,VLOOKUP('W. VaR &amp; Peak Pos By Trader'!$A53,'Import Peak'!$A$3:Q$100,Q$1,FALSE()))</f>
        <v>0</v>
      </c>
      <c r="R30" s="107" t="n">
        <f aca="false">IF(ISNA(VLOOKUP('W. VaR &amp; Peak Pos By Trader'!$A53,'Import Peak'!$A$3:R$100,R$1,FALSE())),0,VLOOKUP('W. VaR &amp; Peak Pos By Trader'!$A53,'Import Peak'!$A$3:R$100,R$1,FALSE()))</f>
        <v>0</v>
      </c>
      <c r="S30" s="107" t="n">
        <f aca="false">IF(ISNA(VLOOKUP('W. VaR &amp; Peak Pos By Trader'!$A53,'Import Peak'!$A$3:S$100,S$1,FALSE())),0,VLOOKUP('W. VaR &amp; Peak Pos By Trader'!$A53,'Import Peak'!$A$3:S$100,S$1,FALSE()))</f>
        <v>0</v>
      </c>
      <c r="T30" s="107" t="n">
        <f aca="false">IF(ISNA(VLOOKUP('W. VaR &amp; Peak Pos By Trader'!$A53,'Import Peak'!$A$3:T$100,T$1,FALSE())),0,VLOOKUP('W. VaR &amp; Peak Pos By Trader'!$A53,'Import Peak'!$A$3:T$100,T$1,FALSE()))</f>
        <v>0</v>
      </c>
      <c r="U30" s="107" t="n">
        <f aca="false">IF(ISNA(VLOOKUP('W. VaR &amp; Peak Pos By Trader'!$A53,'Import Peak'!$A$3:U$100,U$1,FALSE())),0,VLOOKUP('W. VaR &amp; Peak Pos By Trader'!$A53,'Import Peak'!$A$3:U$100,U$1,FALSE()))</f>
        <v>0</v>
      </c>
      <c r="V30" s="107" t="n">
        <f aca="false">IF(ISNA(VLOOKUP('W. VaR &amp; Peak Pos By Trader'!$A53,'Import Peak'!$A$3:V$100,V$1,FALSE())),0,VLOOKUP('W. VaR &amp; Peak Pos By Trader'!$A53,'Import Peak'!$A$3:V$100,V$1,FALSE()))</f>
        <v>0</v>
      </c>
      <c r="W30" s="107" t="n">
        <f aca="false">IF(ISNA(VLOOKUP('W. VaR &amp; Peak Pos By Trader'!$A53,'Import Peak'!$A$3:W$100,W$1,FALSE())),0,VLOOKUP('W. VaR &amp; Peak Pos By Trader'!$A53,'Import Peak'!$A$3:W$100,W$1,FALSE()))</f>
        <v>0</v>
      </c>
      <c r="X30" s="107" t="n">
        <f aca="false">IF(ISNA(VLOOKUP('W. VaR &amp; Peak Pos By Trader'!$A53,'Import Peak'!$A$3:X$100,X$1,FALSE())),0,VLOOKUP('W. VaR &amp; Peak Pos By Trader'!$A53,'Import Peak'!$A$3:X$100,X$1,FALSE()))</f>
        <v>0</v>
      </c>
      <c r="Y30" s="107" t="n">
        <f aca="false">IF(ISNA(VLOOKUP('W. VaR &amp; Peak Pos By Trader'!$A53,'Import Peak'!$A$3:Y$100,Y$1,FALSE())),0,VLOOKUP('W. VaR &amp; Peak Pos By Trader'!$A53,'Import Peak'!$A$3:Y$100,Y$1,FALSE()))</f>
        <v>0</v>
      </c>
      <c r="Z30" s="107" t="n">
        <f aca="false">IF(ISNA(VLOOKUP('W. VaR &amp; Peak Pos By Trader'!$A53,'Import Peak'!$A$3:Z$100,Z$1,FALSE())),0,VLOOKUP('W. VaR &amp; Peak Pos By Trader'!$A53,'Import Peak'!$A$3:Z$100,Z$1,FALSE()))</f>
        <v>0</v>
      </c>
      <c r="AA30" s="107" t="n">
        <f aca="false">IF(ISNA(VLOOKUP('W. VaR &amp; Peak Pos By Trader'!$A53,'Import Peak'!$A$3:AA$100,AA$1,FALSE())),0,VLOOKUP('W. VaR &amp; Peak Pos By Trader'!$A53,'Import Peak'!$A$3:AA$100,AA$1,FALSE()))</f>
        <v>0</v>
      </c>
      <c r="AB30" s="107" t="n">
        <f aca="false">IF(ISNA(VLOOKUP('W. VaR &amp; Peak Pos By Trader'!$A53,'Import Peak'!$A$3:AB$100,AB$1,FALSE())),0,VLOOKUP('W. VaR &amp; Peak Pos By Trader'!$A53,'Import Peak'!$A$3:AB$100,AB$1,FALSE()))</f>
        <v>0</v>
      </c>
      <c r="AC30" s="107" t="n">
        <f aca="false">IF(ISNA(VLOOKUP('W. VaR &amp; Peak Pos By Trader'!$A53,'Import Peak'!$A$3:AC$100,AC$1,FALSE())),0,VLOOKUP('W. VaR &amp; Peak Pos By Trader'!$A53,'Import Peak'!$A$3:AC$100,AC$1,FALSE()))</f>
        <v>0</v>
      </c>
      <c r="AD30" s="107" t="n">
        <f aca="false">IF(ISNA(VLOOKUP('W. VaR &amp; Peak Pos By Trader'!$A53,'Import Peak'!$A$3:AD$100,AD$1,FALSE())),0,VLOOKUP('W. VaR &amp; Peak Pos By Trader'!$A53,'Import Peak'!$A$3:AD$100,AD$1,FALSE()))</f>
        <v>0</v>
      </c>
      <c r="AE30" s="107" t="n">
        <f aca="false">IF(ISNA(VLOOKUP('W. VaR &amp; Peak Pos By Trader'!$A53,'Import Peak'!$A$3:AE$100,AE$1,FALSE())),0,VLOOKUP('W. VaR &amp; Peak Pos By Trader'!$A53,'Import Peak'!$A$3:AE$100,AE$1,FALSE()))</f>
        <v>0</v>
      </c>
      <c r="AF30" s="107" t="n">
        <f aca="false">IF(ISNA(VLOOKUP('W. VaR &amp; Peak Pos By Trader'!$A53,'Import Peak'!$A$3:AF$100,AF$1,FALSE())),0,VLOOKUP('W. VaR &amp; Peak Pos By Trader'!$A53,'Import Peak'!$A$3:AF$100,AF$1,FALSE()))</f>
        <v>0</v>
      </c>
      <c r="AG30" s="107" t="n">
        <f aca="false">IF(ISNA(VLOOKUP('W. VaR &amp; Peak Pos By Trader'!$A53,'Import Peak'!$A$3:AG$100,AG$1,FALSE())),0,VLOOKUP('W. VaR &amp; Peak Pos By Trader'!$A53,'Import Peak'!$A$3:AG$100,AG$1,FALSE()))</f>
        <v>0</v>
      </c>
      <c r="AH30" s="107" t="n">
        <f aca="false">IF(ISNA(VLOOKUP('W. VaR &amp; Peak Pos By Trader'!$A53,'Import Peak'!$A$3:AH$100,AH$1,FALSE())),0,VLOOKUP('W. VaR &amp; Peak Pos By Trader'!$A53,'Import Peak'!$A$3:AH$100,AH$1,FALSE()))</f>
        <v>0</v>
      </c>
      <c r="AI30" s="107" t="n">
        <f aca="false">IF(ISNA(VLOOKUP('W. VaR &amp; Peak Pos By Trader'!$A53,'Import Peak'!$A$3:AI$100,AI$1,FALSE())),0,VLOOKUP('W. VaR &amp; Peak Pos By Trader'!$A53,'Import Peak'!$A$3:AI$100,AI$1,FALSE()))</f>
        <v>0</v>
      </c>
      <c r="AJ30" s="107" t="n">
        <f aca="false">IF(ISNA(VLOOKUP('W. VaR &amp; Peak Pos By Trader'!$A53,'Import Peak'!$A$3:AJ$100,AJ$1,FALSE())),0,VLOOKUP('W. VaR &amp; Peak Pos By Trader'!$A53,'Import Peak'!$A$3:AJ$100,AJ$1,FALSE()))</f>
        <v>0</v>
      </c>
      <c r="AK30" s="107" t="n">
        <f aca="false">IF(ISNA(VLOOKUP('W. VaR &amp; Peak Pos By Trader'!$A53,'Import Peak'!$A$3:AK$100,AK$1,FALSE())),0,VLOOKUP('W. VaR &amp; Peak Pos By Trader'!$A53,'Import Peak'!$A$3:AK$100,AK$1,FALSE()))</f>
        <v>0</v>
      </c>
      <c r="AL30" s="107" t="n">
        <f aca="false">IF(ISNA(VLOOKUP('W. VaR &amp; Peak Pos By Trader'!$A53,'Import Peak'!$A$3:AL$100,AL$1,FALSE())),0,VLOOKUP('W. VaR &amp; Peak Pos By Trader'!$A53,'Import Peak'!$A$3:AL$100,AL$1,FALSE()))</f>
        <v>0</v>
      </c>
      <c r="AM30" s="107" t="n">
        <f aca="false">IF(ISNA(VLOOKUP('W. VaR &amp; Peak Pos By Trader'!$A53,'Import Peak'!$A$3:AM$100,AM$1,FALSE())),0,VLOOKUP('W. VaR &amp; Peak Pos By Trader'!$A53,'Import Peak'!$A$3:AM$100,AM$1,FALSE()))</f>
        <v>0</v>
      </c>
      <c r="AN30" s="107" t="n">
        <f aca="false">IF(ISNA(VLOOKUP('W. VaR &amp; Peak Pos By Trader'!$A53,'Import Peak'!$A$3:AN$100,AN$1,FALSE())),0,VLOOKUP('W. VaR &amp; Peak Pos By Trader'!$A53,'Import Peak'!$A$3:AN$100,AN$1,FALSE()))</f>
        <v>0</v>
      </c>
      <c r="AO30" s="107" t="n">
        <f aca="false">IF(ISNA(VLOOKUP('W. VaR &amp; Peak Pos By Trader'!$A53,'Import Peak'!$A$3:AO$100,AO$1,FALSE())),0,VLOOKUP('W. VaR &amp; Peak Pos By Trader'!$A53,'Import Peak'!$A$3:AO$100,AO$1,FALSE()))</f>
        <v>0</v>
      </c>
      <c r="AP30" s="107" t="n">
        <f aca="false">IF(ISNA(VLOOKUP('W. VaR &amp; Peak Pos By Trader'!$A53,'Import Peak'!$A$3:AP$100,AP$1,FALSE())),0,VLOOKUP('W. VaR &amp; Peak Pos By Trader'!$A53,'Import Peak'!$A$3:AP$100,AP$1,FALSE()))</f>
        <v>0</v>
      </c>
      <c r="AQ30" s="107" t="n">
        <f aca="false">IF(ISNA(VLOOKUP('W. VaR &amp; Peak Pos By Trader'!$A53,'Import Peak'!$A$3:AQ$100,AQ$1,FALSE())),0,VLOOKUP('W. VaR &amp; Peak Pos By Trader'!$A53,'Import Peak'!$A$3:AQ$100,AQ$1,FALSE()))</f>
        <v>0</v>
      </c>
      <c r="AR30" s="107" t="n">
        <f aca="false">IF(ISNA(VLOOKUP('W. VaR &amp; Peak Pos By Trader'!$A53,'Import Peak'!$A$3:AR$100,AR$1,FALSE())),0,VLOOKUP('W. VaR &amp; Peak Pos By Trader'!$A53,'Import Peak'!$A$3:AR$100,AR$1,FALSE()))</f>
        <v>0</v>
      </c>
      <c r="AS30" s="107" t="n">
        <f aca="false">IF(ISNA(VLOOKUP('W. VaR &amp; Peak Pos By Trader'!$A53,'Import Peak'!$A$3:AS$100,AS$1,FALSE())),0,VLOOKUP('W. VaR &amp; Peak Pos By Trader'!$A53,'Import Peak'!$A$3:AS$100,AS$1,FALSE()))</f>
        <v>0</v>
      </c>
      <c r="AT30" s="107" t="n">
        <f aca="false">IF(ISNA(VLOOKUP('W. VaR &amp; Peak Pos By Trader'!$A53,'Import Peak'!$A$3:AT$100,AT$1,FALSE())),0,VLOOKUP('W. VaR &amp; Peak Pos By Trader'!$A53,'Import Peak'!$A$3:AT$100,AT$1,FALSE()))</f>
        <v>0</v>
      </c>
      <c r="AU30" s="107" t="n">
        <f aca="false">IF(ISNA(VLOOKUP('W. VaR &amp; Peak Pos By Trader'!$A53,'Import Peak'!$A$3:AU$100,AU$1,FALSE())),0,VLOOKUP('W. VaR &amp; Peak Pos By Trader'!$A53,'Import Peak'!$A$3:AU$100,AU$1,FALSE()))</f>
        <v>0</v>
      </c>
      <c r="AV30" s="107" t="n">
        <f aca="false">IF(ISNA(VLOOKUP('W. VaR &amp; Peak Pos By Trader'!$A53,'Import Peak'!$A$3:AV$100,AV$1,FALSE())),0,VLOOKUP('W. VaR &amp; Peak Pos By Trader'!$A53,'Import Peak'!$A$3:AV$100,AV$1,FALSE()))</f>
        <v>0</v>
      </c>
      <c r="AW30" s="107" t="n">
        <f aca="false">IF(ISNA(VLOOKUP('W. VaR &amp; Peak Pos By Trader'!$A53,'Import Peak'!$A$3:AW$100,AW$1,FALSE())),0,VLOOKUP('W. VaR &amp; Peak Pos By Trader'!$A53,'Import Peak'!$A$3:AW$100,AW$1,FALSE()))</f>
        <v>0</v>
      </c>
      <c r="AX30" s="107" t="n">
        <f aca="false">IF(ISNA(VLOOKUP('W. VaR &amp; Peak Pos By Trader'!$A53,'Import Peak'!$A$3:AX$100,AX$1,FALSE())),0,VLOOKUP('W. VaR &amp; Peak Pos By Trader'!$A53,'Import Peak'!$A$3:AX$100,AX$1,FALSE()))</f>
        <v>0</v>
      </c>
      <c r="AY30" s="107" t="n">
        <f aca="false">IF(ISNA(VLOOKUP('W. VaR &amp; Peak Pos By Trader'!$A53,'Import Peak'!$A$3:AY$100,AY$1,FALSE())),0,VLOOKUP('W. VaR &amp; Peak Pos By Trader'!$A53,'Import Peak'!$A$3:AY$100,AY$1,FALSE()))</f>
        <v>0</v>
      </c>
      <c r="AZ30" s="107" t="n">
        <f aca="false">IF(ISNA(VLOOKUP('W. VaR &amp; Peak Pos By Trader'!$A53,'Import Peak'!$A$3:AZ$100,AZ$1,FALSE())),0,VLOOKUP('W. VaR &amp; Peak Pos By Trader'!$A53,'Import Peak'!$A$3:AZ$100,AZ$1,FALSE()))</f>
        <v>0</v>
      </c>
      <c r="BA30" s="107" t="n">
        <f aca="false">IF(ISNA(VLOOKUP('W. VaR &amp; Peak Pos By Trader'!$A53,'Import Peak'!$A$3:BA$100,BA$1,FALSE())),0,VLOOKUP('W. VaR &amp; Peak Pos By Trader'!$A53,'Import Peak'!$A$3:BA$100,BA$1,FALSE()))</f>
        <v>0</v>
      </c>
      <c r="BB30" s="107" t="n">
        <f aca="false">IF(ISNA(VLOOKUP('W. VaR &amp; Peak Pos By Trader'!$A53,'Import Peak'!$A$3:BB$100,BB$1,FALSE())),0,VLOOKUP('W. VaR &amp; Peak Pos By Trader'!$A53,'Import Peak'!$A$3:BB$100,BB$1,FALSE()))</f>
        <v>0</v>
      </c>
      <c r="BC30" s="107" t="n">
        <f aca="false">IF(ISNA(VLOOKUP('W. VaR &amp; Peak Pos By Trader'!$A53,'Import Peak'!$A$3:BC$100,BC$1,FALSE())),0,VLOOKUP('W. VaR &amp; Peak Pos By Trader'!$A53,'Import Peak'!$A$3:BC$100,BC$1,FALSE()))</f>
        <v>0</v>
      </c>
      <c r="BD30" s="107" t="n">
        <f aca="false">IF(ISNA(VLOOKUP('W. VaR &amp; Peak Pos By Trader'!$A53,'Import Peak'!$A$3:BD$100,BD$1,FALSE())),0,VLOOKUP('W. VaR &amp; Peak Pos By Trader'!$A53,'Import Peak'!$A$3:BD$100,BD$1,FALSE()))</f>
        <v>0</v>
      </c>
      <c r="BE30" s="107" t="n">
        <f aca="false">IF(ISNA(VLOOKUP('W. VaR &amp; Peak Pos By Trader'!$A53,'Import Peak'!$A$3:BE$100,BE$1,FALSE())),0,VLOOKUP('W. VaR &amp; Peak Pos By Trader'!$A53,'Import Peak'!$A$3:BE$100,BE$1,FALSE()))</f>
        <v>0</v>
      </c>
      <c r="BF30" s="107" t="n">
        <f aca="false">IF(ISNA(VLOOKUP('W. VaR &amp; Peak Pos By Trader'!$A53,'Import Peak'!$A$3:BF$100,BF$1,FALSE())),0,VLOOKUP('W. VaR &amp; Peak Pos By Trader'!$A53,'Import Peak'!$A$3:BF$100,BF$1,FALSE()))</f>
        <v>0</v>
      </c>
      <c r="BG30" s="107" t="n">
        <f aca="false">IF(ISNA(VLOOKUP('W. VaR &amp; Peak Pos By Trader'!$A53,'Import Peak'!$A$3:BG$100,BG$1,FALSE())),0,VLOOKUP('W. VaR &amp; Peak Pos By Trader'!$A53,'Import Peak'!$A$3:BG$100,BG$1,FALSE()))</f>
        <v>0</v>
      </c>
      <c r="BH30" s="107" t="n">
        <f aca="false">IF(ISNA(VLOOKUP('W. VaR &amp; Peak Pos By Trader'!$A53,'Import Peak'!$A$3:BH$100,BH$1,FALSE())),0,VLOOKUP('W. VaR &amp; Peak Pos By Trader'!$A53,'Import Peak'!$A$3:BH$100,BH$1,FALSE()))</f>
        <v>0</v>
      </c>
      <c r="BI30" s="107" t="n">
        <f aca="false">IF(ISNA(VLOOKUP('W. VaR &amp; Peak Pos By Trader'!$A53,'Import Peak'!$A$3:BI$100,BI$1,FALSE())),0,VLOOKUP('W. VaR &amp; Peak Pos By Trader'!$A53,'Import Peak'!$A$3:BI$100,BI$1,FALSE()))</f>
        <v>0</v>
      </c>
      <c r="BJ30" s="107" t="n">
        <f aca="false">IF(ISNA(VLOOKUP('W. VaR &amp; Peak Pos By Trader'!$A53,'Import Peak'!$A$3:BJ$100,BJ$1,FALSE())),0,VLOOKUP('W. VaR &amp; Peak Pos By Trader'!$A53,'Import Peak'!$A$3:BJ$100,BJ$1,FALSE()))</f>
        <v>0</v>
      </c>
      <c r="BK30" s="107" t="n">
        <f aca="false">IF(ISNA(VLOOKUP('W. VaR &amp; Peak Pos By Trader'!$A53,'Import Peak'!$A$3:BK$100,BK$1,FALSE())),0,VLOOKUP('W. VaR &amp; Peak Pos By Trader'!$A53,'Import Peak'!$A$3:BK$100,BK$1,FALSE()))</f>
        <v>0</v>
      </c>
      <c r="BL30" s="107" t="n">
        <f aca="false">IF(ISNA(VLOOKUP('W. VaR &amp; Peak Pos By Trader'!$A53,'Import Peak'!$A$3:BL$100,BL$1,FALSE())),0,VLOOKUP('W. VaR &amp; Peak Pos By Trader'!$A53,'Import Peak'!$A$3:BL$100,BL$1,FALSE()))</f>
        <v>0</v>
      </c>
      <c r="BM30" s="107" t="n">
        <f aca="false">IF(ISNA(VLOOKUP('W. VaR &amp; Peak Pos By Trader'!$A53,'Import Peak'!$A$3:BM$100,BM$1,FALSE())),0,VLOOKUP('W. VaR &amp; Peak Pos By Trader'!$A53,'Import Peak'!$A$3:BM$100,BM$1,FALSE()))</f>
        <v>0</v>
      </c>
      <c r="BN30" s="107" t="n">
        <f aca="false">IF(ISNA(VLOOKUP('W. VaR &amp; Peak Pos By Trader'!$A53,'Import Peak'!$A$3:BN$100,BN$1,FALSE())),0,VLOOKUP('W. VaR &amp; Peak Pos By Trader'!$A53,'Import Peak'!$A$3:BN$100,BN$1,FALSE()))</f>
        <v>0</v>
      </c>
      <c r="BO30" s="107" t="n">
        <f aca="false">IF(ISNA(VLOOKUP('W. VaR &amp; Peak Pos By Trader'!$A53,'Import Peak'!$A$3:BO$100,BO$1,FALSE())),0,VLOOKUP('W. VaR &amp; Peak Pos By Trader'!$A53,'Import Peak'!$A$3:BO$100,BO$1,FALSE()))</f>
        <v>0</v>
      </c>
      <c r="BP30" s="107" t="n">
        <f aca="false">IF(ISNA(VLOOKUP('W. VaR &amp; Peak Pos By Trader'!$A53,'Import Peak'!$A$3:BP$100,BP$1,FALSE())),0,VLOOKUP('W. VaR &amp; Peak Pos By Trader'!$A53,'Import Peak'!$A$3:BP$100,BP$1,FALSE()))</f>
        <v>0</v>
      </c>
      <c r="BQ30" s="107" t="n">
        <f aca="false">IF(ISNA(VLOOKUP('W. VaR &amp; Peak Pos By Trader'!$A53,'Import Peak'!$A$3:BQ$100,BQ$1,FALSE())),0,VLOOKUP('W. VaR &amp; Peak Pos By Trader'!$A53,'Import Peak'!$A$3:BQ$100,BQ$1,FALSE()))</f>
        <v>0</v>
      </c>
      <c r="BR30" s="107" t="n">
        <f aca="false">IF(ISNA(VLOOKUP('W. VaR &amp; Peak Pos By Trader'!$A53,'Import Peak'!$A$3:BR$100,BR$1,FALSE())),0,VLOOKUP('W. VaR &amp; Peak Pos By Trader'!$A53,'Import Peak'!$A$3:BR$100,BR$1,FALSE()))</f>
        <v>0</v>
      </c>
      <c r="BS30" s="107" t="n">
        <f aca="false">IF(ISNA(VLOOKUP('W. VaR &amp; Peak Pos By Trader'!$A53,'Import Peak'!$A$3:BS$100,BS$1,FALSE())),0,VLOOKUP('W. VaR &amp; Peak Pos By Trader'!$A53,'Import Peak'!$A$3:BS$100,BS$1,FALSE()))</f>
        <v>0</v>
      </c>
      <c r="BT30" s="107" t="n">
        <f aca="false">IF(ISNA(VLOOKUP('W. VaR &amp; Peak Pos By Trader'!$A53,'Import Peak'!$A$3:BT$100,BT$1,FALSE())),0,VLOOKUP('W. VaR &amp; Peak Pos By Trader'!$A53,'Import Peak'!$A$3:BT$100,BT$1,FALSE()))</f>
        <v>0</v>
      </c>
      <c r="BU30" s="107" t="n">
        <f aca="false">IF(ISNA(VLOOKUP('W. VaR &amp; Peak Pos By Trader'!$A53,'Import Peak'!$A$3:BU$100,BU$1,FALSE())),0,VLOOKUP('W. VaR &amp; Peak Pos By Trader'!$A53,'Import Peak'!$A$3:BU$100,BU$1,FALSE()))</f>
        <v>0</v>
      </c>
      <c r="BV30" s="107" t="n">
        <f aca="false">IF(ISNA(VLOOKUP('W. VaR &amp; Peak Pos By Trader'!$A53,'Import Peak'!$A$3:BV$100,BV$1,FALSE())),0,VLOOKUP('W. VaR &amp; Peak Pos By Trader'!$A53,'Import Peak'!$A$3:BV$100,BV$1,FALSE()))</f>
        <v>0</v>
      </c>
      <c r="BW30" s="107" t="n">
        <f aca="false">IF(ISNA(VLOOKUP('W. VaR &amp; Peak Pos By Trader'!$A53,'Import Peak'!$A$3:BW$100,BW$1,FALSE())),0,VLOOKUP('W. VaR &amp; Peak Pos By Trader'!$A53,'Import Peak'!$A$3:BW$100,BW$1,FALSE()))</f>
        <v>0</v>
      </c>
      <c r="BX30" s="107" t="n">
        <f aca="false">IF(ISNA(VLOOKUP('W. VaR &amp; Peak Pos By Trader'!$A53,'Import Peak'!$A$3:BX$100,BX$1,FALSE())),0,VLOOKUP('W. VaR &amp; Peak Pos By Trader'!$A53,'Import Peak'!$A$3:BX$100,BX$1,FALSE()))</f>
        <v>0</v>
      </c>
      <c r="BY30" s="107" t="n">
        <f aca="false">IF(ISNA(VLOOKUP('W. VaR &amp; Peak Pos By Trader'!$A53,'Import Peak'!$A$3:BY$100,BY$1,FALSE())),0,VLOOKUP('W. VaR &amp; Peak Pos By Trader'!$A53,'Import Peak'!$A$3:BY$100,BY$1,FALSE()))</f>
        <v>0</v>
      </c>
      <c r="BZ30" s="107" t="n">
        <f aca="false">IF(ISNA(VLOOKUP('W. VaR &amp; Peak Pos By Trader'!$A53,'Import Peak'!$A$3:BZ$100,BZ$1,FALSE())),0,VLOOKUP('W. VaR &amp; Peak Pos By Trader'!$A53,'Import Peak'!$A$3:BZ$100,BZ$1,FALSE()))</f>
        <v>0</v>
      </c>
      <c r="CA30" s="107" t="n">
        <f aca="false">IF(ISNA(VLOOKUP('W. VaR &amp; Peak Pos By Trader'!$A53,'Import Peak'!$A$3:CA$100,CA$1,FALSE())),0,VLOOKUP('W. VaR &amp; Peak Pos By Trader'!$A53,'Import Peak'!$A$3:CA$100,CA$1,FALSE()))</f>
        <v>0</v>
      </c>
      <c r="CB30" s="107" t="n">
        <f aca="false">IF(ISNA(VLOOKUP('W. VaR &amp; Peak Pos By Trader'!$A53,'Import Peak'!$A$3:CB$100,CB$1,FALSE())),0,VLOOKUP('W. VaR &amp; Peak Pos By Trader'!$A53,'Import Peak'!$A$3:CB$100,CB$1,FALSE()))</f>
        <v>0</v>
      </c>
      <c r="CC30" s="107" t="n">
        <f aca="false">IF(ISNA(VLOOKUP('W. VaR &amp; Peak Pos By Trader'!$A53,'Import Peak'!$A$3:CC$100,CC$1,FALSE())),0,VLOOKUP('W. VaR &amp; Peak Pos By Trader'!$A53,'Import Peak'!$A$3:CC$100,CC$1,FALSE()))</f>
        <v>0</v>
      </c>
      <c r="CD30" s="107" t="n">
        <f aca="false">IF(ISNA(VLOOKUP('W. VaR &amp; Peak Pos By Trader'!$A53,'Import Peak'!$A$3:CD$100,CD$1,FALSE())),0,VLOOKUP('W. VaR &amp; Peak Pos By Trader'!$A53,'Import Peak'!$A$3:CD$100,CD$1,FALSE()))</f>
        <v>0</v>
      </c>
      <c r="CE30" s="107" t="n">
        <f aca="false">IF(ISNA(VLOOKUP('W. VaR &amp; Peak Pos By Trader'!$A53,'Import Peak'!$A$3:CE$100,CE$1,FALSE())),0,VLOOKUP('W. VaR &amp; Peak Pos By Trader'!$A53,'Import Peak'!$A$3:CE$100,CE$1,FALSE()))</f>
        <v>0</v>
      </c>
      <c r="CF30" s="107" t="n">
        <f aca="false">IF(ISNA(VLOOKUP('W. VaR &amp; Peak Pos By Trader'!$A53,'Import Peak'!$A$3:CF$100,CF$1,FALSE())),0,VLOOKUP('W. VaR &amp; Peak Pos By Trader'!$A53,'Import Peak'!$A$3:CF$100,CF$1,FALSE()))</f>
        <v>0</v>
      </c>
      <c r="CG30" s="107" t="n">
        <f aca="false">IF(ISNA(VLOOKUP('W. VaR &amp; Peak Pos By Trader'!$A53,'Import Peak'!$A$3:CG$100,CG$1,FALSE())),0,VLOOKUP('W. VaR &amp; Peak Pos By Trader'!$A53,'Import Peak'!$A$3:CG$100,CG$1,FALSE()))</f>
        <v>0</v>
      </c>
      <c r="CH30" s="107" t="n">
        <f aca="false">IF(ISNA(VLOOKUP('W. VaR &amp; Peak Pos By Trader'!$A53,'Import Peak'!$A$3:CH$100,CH$1,FALSE())),0,VLOOKUP('W. VaR &amp; Peak Pos By Trader'!$A53,'Import Peak'!$A$3:CH$100,CH$1,FALSE()))</f>
        <v>0</v>
      </c>
      <c r="CI30" s="107" t="n">
        <f aca="false">IF(ISNA(VLOOKUP('W. VaR &amp; Peak Pos By Trader'!$A53,'Import Peak'!$A$3:CI$100,CI$1,FALSE())),0,VLOOKUP('W. VaR &amp; Peak Pos By Trader'!$A53,'Import Peak'!$A$3:CI$100,CI$1,FALSE()))</f>
        <v>0</v>
      </c>
      <c r="CJ30" s="107" t="n">
        <f aca="false">IF(ISNA(VLOOKUP('W. VaR &amp; Peak Pos By Trader'!$A53,'Import Peak'!$A$3:CJ$100,CJ$1,FALSE())),0,VLOOKUP('W. VaR &amp; Peak Pos By Trader'!$A53,'Import Peak'!$A$3:CJ$100,CJ$1,FALSE()))</f>
        <v>0</v>
      </c>
      <c r="CK30" s="107" t="n">
        <f aca="false">IF(ISNA(VLOOKUP('W. VaR &amp; Peak Pos By Trader'!$A53,'Import Peak'!$A$3:CK$100,CK$1,FALSE())),0,VLOOKUP('W. VaR &amp; Peak Pos By Trader'!$A53,'Import Peak'!$A$3:CK$100,CK$1,FALSE()))</f>
        <v>0</v>
      </c>
      <c r="CL30" s="107" t="n">
        <f aca="false">IF(ISNA(VLOOKUP('W. VaR &amp; Peak Pos By Trader'!$A53,'Import Peak'!$A$3:CL$100,CL$1,FALSE())),0,VLOOKUP('W. VaR &amp; Peak Pos By Trader'!$A53,'Import Peak'!$A$3:CL$100,CL$1,FALSE()))</f>
        <v>0</v>
      </c>
      <c r="CM30" s="107" t="n">
        <f aca="false">IF(ISNA(VLOOKUP('W. VaR &amp; Peak Pos By Trader'!$A53,'Import Peak'!$A$3:CM$100,CM$1,FALSE())),0,VLOOKUP('W. VaR &amp; Peak Pos By Trader'!$A53,'Import Peak'!$A$3:CM$100,CM$1,FALSE()))</f>
        <v>0</v>
      </c>
      <c r="CN30" s="107" t="n">
        <f aca="false">IF(ISNA(VLOOKUP('W. VaR &amp; Peak Pos By Trader'!$A53,'Import Peak'!$A$3:CN$100,CN$1,FALSE())),0,VLOOKUP('W. VaR &amp; Peak Pos By Trader'!$A53,'Import Peak'!$A$3:CN$100,CN$1,FALSE()))</f>
        <v>0</v>
      </c>
      <c r="CO30" s="107" t="n">
        <f aca="false">IF(ISNA(VLOOKUP('W. VaR &amp; Peak Pos By Trader'!$A53,'Import Peak'!$A$3:CO$100,CO$1,FALSE())),0,VLOOKUP('W. VaR &amp; Peak Pos By Trader'!$A53,'Import Peak'!$A$3:CO$100,CO$1,FALSE()))</f>
        <v>0</v>
      </c>
      <c r="CP30" s="107" t="n">
        <f aca="false">IF(ISNA(VLOOKUP('W. VaR &amp; Peak Pos By Trader'!$A53,'Import Peak'!$A$3:CP$100,CP$1,FALSE())),0,VLOOKUP('W. VaR &amp; Peak Pos By Trader'!$A53,'Import Peak'!$A$3:CP$100,CP$1,FALSE()))</f>
        <v>0</v>
      </c>
      <c r="CQ30" s="107" t="n">
        <f aca="false">IF(ISNA(VLOOKUP('W. VaR &amp; Peak Pos By Trader'!$A53,'Import Peak'!$A$3:CQ$100,CQ$1,FALSE())),0,VLOOKUP('W. VaR &amp; Peak Pos By Trader'!$A53,'Import Peak'!$A$3:CQ$100,CQ$1,FALSE()))</f>
        <v>0</v>
      </c>
      <c r="CR30" s="107" t="n">
        <f aca="false">IF(ISNA(VLOOKUP('W. VaR &amp; Peak Pos By Trader'!$A53,'Import Peak'!$A$3:CR$100,CR$1,FALSE())),0,VLOOKUP('W. VaR &amp; Peak Pos By Trader'!$A53,'Import Peak'!$A$3:CR$100,CR$1,FALSE()))</f>
        <v>0</v>
      </c>
      <c r="CS30" s="107" t="n">
        <f aca="false">IF(ISNA(VLOOKUP('W. VaR &amp; Peak Pos By Trader'!$A53,'Import Peak'!$A$3:CS$100,CS$1,FALSE())),0,VLOOKUP('W. VaR &amp; Peak Pos By Trader'!$A53,'Import Peak'!$A$3:CS$100,CS$1,FALSE()))</f>
        <v>0</v>
      </c>
      <c r="CT30" s="107" t="n">
        <f aca="false">IF(ISNA(VLOOKUP('W. VaR &amp; Peak Pos By Trader'!$A53,'Import Peak'!$A$3:CT$100,CT$1,FALSE())),0,VLOOKUP('W. VaR &amp; Peak Pos By Trader'!$A53,'Import Peak'!$A$3:CT$100,CT$1,FALSE()))</f>
        <v>0</v>
      </c>
      <c r="CU30" s="107" t="n">
        <f aca="false">IF(ISNA(VLOOKUP('W. VaR &amp; Peak Pos By Trader'!$A53,'Import Peak'!$A$3:CU$100,CU$1,FALSE())),0,VLOOKUP('W. VaR &amp; Peak Pos By Trader'!$A53,'Import Peak'!$A$3:CU$100,CU$1,FALSE()))</f>
        <v>0</v>
      </c>
      <c r="CV30" s="107" t="n">
        <f aca="false">IF(ISNA(VLOOKUP('W. VaR &amp; Peak Pos By Trader'!$A53,'Import Peak'!$A$3:CV$100,CV$1,FALSE())),0,VLOOKUP('W. VaR &amp; Peak Pos By Trader'!$A53,'Import Peak'!$A$3:CV$100,CV$1,FALSE()))</f>
        <v>0</v>
      </c>
      <c r="CW30" s="107" t="n">
        <f aca="false">IF(ISNA(VLOOKUP('W. VaR &amp; Peak Pos By Trader'!$A53,'Import Peak'!$A$3:CW$100,CW$1,FALSE())),0,VLOOKUP('W. VaR &amp; Peak Pos By Trader'!$A53,'Import Peak'!$A$3:CW$100,CW$1,FALSE()))</f>
        <v>0</v>
      </c>
      <c r="CX30" s="107" t="n">
        <f aca="false">IF(ISNA(VLOOKUP('W. VaR &amp; Peak Pos By Trader'!$A53,'Import Peak'!$A$3:CX$100,CX$1,FALSE())),0,VLOOKUP('W. VaR &amp; Peak Pos By Trader'!$A53,'Import Peak'!$A$3:CX$100,CX$1,FALSE()))</f>
        <v>0</v>
      </c>
      <c r="CY30" s="107" t="n">
        <f aca="false">IF(ISNA(VLOOKUP('W. VaR &amp; Peak Pos By Trader'!$A53,'Import Peak'!$A$3:CY$100,CY$1,FALSE())),0,VLOOKUP('W. VaR &amp; Peak Pos By Trader'!$A53,'Import Peak'!$A$3:CY$100,CY$1,FALSE()))</f>
        <v>0</v>
      </c>
      <c r="CZ30" s="107" t="n">
        <f aca="false">IF(ISNA(VLOOKUP('W. VaR &amp; Peak Pos By Trader'!$A53,'Import Peak'!$A$3:CZ$100,CZ$1,FALSE())),0,VLOOKUP('W. VaR &amp; Peak Pos By Trader'!$A53,'Import Peak'!$A$3:CZ$100,CZ$1,FALSE()))</f>
        <v>0</v>
      </c>
      <c r="DA30" s="107" t="n">
        <f aca="false">IF(ISNA(VLOOKUP('W. VaR &amp; Peak Pos By Trader'!$A53,'Import Peak'!$A$3:DA$100,DA$1,FALSE())),0,VLOOKUP('W. VaR &amp; Peak Pos By Trader'!$A53,'Import Peak'!$A$3:DA$100,DA$1,FALSE()))</f>
        <v>0</v>
      </c>
      <c r="DB30" s="107" t="n">
        <f aca="false">IF(ISNA(VLOOKUP('W. VaR &amp; Peak Pos By Trader'!$A53,'Import Peak'!$A$3:DB$100,DB$1,FALSE())),0,VLOOKUP('W. VaR &amp; Peak Pos By Trader'!$A53,'Import Peak'!$A$3:DB$100,DB$1,FALSE()))</f>
        <v>0</v>
      </c>
      <c r="DC30" s="107" t="n">
        <f aca="false">IF(ISNA(VLOOKUP('W. VaR &amp; Peak Pos By Trader'!$A53,'Import Peak'!$A$3:DC$100,DC$1,FALSE())),0,VLOOKUP('W. VaR &amp; Peak Pos By Trader'!$A53,'Import Peak'!$A$3:DC$100,DC$1,FALSE()))</f>
        <v>0</v>
      </c>
      <c r="DD30" s="107" t="n">
        <f aca="false">IF(ISNA(VLOOKUP('W. VaR &amp; Peak Pos By Trader'!$A53,'Import Peak'!$A$3:DD$100,DD$1,FALSE())),0,VLOOKUP('W. VaR &amp; Peak Pos By Trader'!$A53,'Import Peak'!$A$3:DD$100,DD$1,FALSE()))</f>
        <v>0</v>
      </c>
      <c r="DE30" s="107" t="n">
        <f aca="false">IF(ISNA(VLOOKUP('W. VaR &amp; Peak Pos By Trader'!$A53,'Import Peak'!$A$3:DE$100,DE$1,FALSE())),0,VLOOKUP('W. VaR &amp; Peak Pos By Trader'!$A53,'Import Peak'!$A$3:DE$100,DE$1,FALSE()))</f>
        <v>0</v>
      </c>
      <c r="DF30" s="107" t="n">
        <f aca="false">IF(ISNA(VLOOKUP('W. VaR &amp; Peak Pos By Trader'!$A53,'Import Peak'!$A$3:DF$100,DF$1,FALSE())),0,VLOOKUP('W. VaR &amp; Peak Pos By Trader'!$A53,'Import Peak'!$A$3:DF$100,DF$1,FALSE()))</f>
        <v>0</v>
      </c>
      <c r="DG30" s="107" t="n">
        <f aca="false">IF(ISNA(VLOOKUP('W. VaR &amp; Peak Pos By Trader'!$A53,'Import Peak'!$A$3:DG$100,DG$1,FALSE())),0,VLOOKUP('W. VaR &amp; Peak Pos By Trader'!$A53,'Import Peak'!$A$3:DG$100,DG$1,FALSE()))</f>
        <v>0</v>
      </c>
      <c r="DH30" s="107" t="n">
        <f aca="false">IF(ISNA(VLOOKUP('W. VaR &amp; Peak Pos By Trader'!$A53,'Import Peak'!$A$3:DH$100,DH$1,FALSE())),0,VLOOKUP('W. VaR &amp; Peak Pos By Trader'!$A53,'Import Peak'!$A$3:DH$100,DH$1,FALSE()))</f>
        <v>0</v>
      </c>
      <c r="DI30" s="107" t="n">
        <f aca="false">IF(ISNA(VLOOKUP('W. VaR &amp; Peak Pos By Trader'!$A53,'Import Peak'!$A$3:DI$100,DI$1,FALSE())),0,VLOOKUP('W. VaR &amp; Peak Pos By Trader'!$A53,'Import Peak'!$A$3:DI$100,DI$1,FALSE()))</f>
        <v>0</v>
      </c>
      <c r="DJ30" s="107" t="n">
        <f aca="false">IF(ISNA(VLOOKUP('W. VaR &amp; Peak Pos By Trader'!$A53,'Import Peak'!$A$3:DJ$100,DJ$1,FALSE())),0,VLOOKUP('W. VaR &amp; Peak Pos By Trader'!$A53,'Import Peak'!$A$3:DJ$100,DJ$1,FALSE()))</f>
        <v>0</v>
      </c>
      <c r="DK30" s="107" t="n">
        <f aca="false">IF(ISNA(VLOOKUP('W. VaR &amp; Peak Pos By Trader'!$A53,'Import Peak'!$A$3:DK$100,DK$1,FALSE())),0,VLOOKUP('W. VaR &amp; Peak Pos By Trader'!$A53,'Import Peak'!$A$3:DK$100,DK$1,FALSE()))</f>
        <v>0</v>
      </c>
      <c r="DL30" s="107" t="n">
        <f aca="false">IF(ISNA(VLOOKUP('W. VaR &amp; Peak Pos By Trader'!$A53,'Import Peak'!$A$3:DL$100,DL$1,FALSE())),0,VLOOKUP('W. VaR &amp; Peak Pos By Trader'!$A53,'Import Peak'!$A$3:DL$100,DL$1,FALSE()))</f>
        <v>0</v>
      </c>
      <c r="DM30" s="107" t="n">
        <f aca="false">IF(ISNA(VLOOKUP('W. VaR &amp; Peak Pos By Trader'!$A53,'Import Peak'!$A$3:DM$100,DM$1,FALSE())),0,VLOOKUP('W. VaR &amp; Peak Pos By Trader'!$A53,'Import Peak'!$A$3:DM$100,DM$1,FALSE()))</f>
        <v>0</v>
      </c>
      <c r="DN30" s="107" t="n">
        <f aca="false">IF(ISNA(VLOOKUP('W. VaR &amp; Peak Pos By Trader'!$A53,'Import Peak'!$A$3:DN$100,DN$1,FALSE())),0,VLOOKUP('W. VaR &amp; Peak Pos By Trader'!$A53,'Import Peak'!$A$3:DN$100,DN$1,FALSE()))</f>
        <v>0</v>
      </c>
      <c r="DO30" s="107" t="n">
        <f aca="false">IF(ISNA(VLOOKUP('W. VaR &amp; Peak Pos By Trader'!$A53,'Import Peak'!$A$3:DO$100,DO$1,FALSE())),0,VLOOKUP('W. VaR &amp; Peak Pos By Trader'!$A53,'Import Peak'!$A$3:DO$100,DO$1,FALSE()))</f>
        <v>0</v>
      </c>
      <c r="DP30" s="107" t="n">
        <f aca="false">IF(ISNA(VLOOKUP('W. VaR &amp; Peak Pos By Trader'!$A53,'Import Peak'!$A$3:DP$100,DP$1,FALSE())),0,VLOOKUP('W. VaR &amp; Peak Pos By Trader'!$A53,'Import Peak'!$A$3:DP$100,DP$1,FALSE()))</f>
        <v>0</v>
      </c>
      <c r="DQ30" s="107" t="n">
        <f aca="false">IF(ISNA(VLOOKUP('W. VaR &amp; Peak Pos By Trader'!$A53,'Import Peak'!$A$3:DQ$100,DQ$1,FALSE())),0,VLOOKUP('W. VaR &amp; Peak Pos By Trader'!$A53,'Import Peak'!$A$3:DQ$100,DQ$1,FALSE()))</f>
        <v>0</v>
      </c>
      <c r="DR30" s="107" t="n">
        <f aca="false">IF(ISNA(VLOOKUP('W. VaR &amp; Peak Pos By Trader'!$A53,'Import Peak'!$A$3:DR$100,DR$1,FALSE())),0,VLOOKUP('W. VaR &amp; Peak Pos By Trader'!$A53,'Import Peak'!$A$3:DR$100,DR$1,FALSE()))</f>
        <v>0</v>
      </c>
      <c r="DS30" s="107" t="n">
        <f aca="false">IF(ISNA(VLOOKUP('W. VaR &amp; Peak Pos By Trader'!$A53,'Import Peak'!$A$3:DS$100,DS$1,FALSE())),0,VLOOKUP('W. VaR &amp; Peak Pos By Trader'!$A53,'Import Peak'!$A$3:DS$100,DS$1,FALSE()))</f>
        <v>0</v>
      </c>
      <c r="DT30" s="107" t="n">
        <f aca="false">IF(ISNA(VLOOKUP('W. VaR &amp; Peak Pos By Trader'!$A53,'Import Peak'!$A$3:DT$100,DT$1,FALSE())),0,VLOOKUP('W. VaR &amp; Peak Pos By Trader'!$A53,'Import Peak'!$A$3:DT$100,DT$1,FALSE()))</f>
        <v>0</v>
      </c>
      <c r="DU30" s="107" t="n">
        <f aca="false">IF(ISNA(VLOOKUP('W. VaR &amp; Peak Pos By Trader'!$A53,'Import Peak'!$A$3:DU$100,DU$1,FALSE())),0,VLOOKUP('W. VaR &amp; Peak Pos By Trader'!$A53,'Import Peak'!$A$3:DU$100,DU$1,FALSE()))</f>
        <v>0</v>
      </c>
      <c r="DV30" s="107" t="n">
        <f aca="false">IF(ISNA(VLOOKUP('W. VaR &amp; Peak Pos By Trader'!$A53,'Import Peak'!$A$3:DV$100,DV$1,FALSE())),0,VLOOKUP('W. VaR &amp; Peak Pos By Trader'!$A53,'Import Peak'!$A$3:DV$100,DV$1,FALSE()))</f>
        <v>0</v>
      </c>
      <c r="DW30" s="107" t="n">
        <f aca="false">IF(ISNA(VLOOKUP('W. VaR &amp; Peak Pos By Trader'!$A53,'Import Peak'!$A$3:DW$100,DW$1,FALSE())),0,VLOOKUP('W. VaR &amp; Peak Pos By Trader'!$A53,'Import Peak'!$A$3:DW$100,DW$1,FALSE()))</f>
        <v>0</v>
      </c>
      <c r="DX30" s="107" t="n">
        <f aca="false">IF(ISNA(VLOOKUP('W. VaR &amp; Peak Pos By Trader'!$A53,'Import Peak'!$A$3:DX$100,DX$1,FALSE())),0,VLOOKUP('W. VaR &amp; Peak Pos By Trader'!$A53,'Import Peak'!$A$3:DX$100,DX$1,FALSE()))</f>
        <v>0</v>
      </c>
      <c r="DY30" s="107" t="n">
        <f aca="false">IF(ISNA(VLOOKUP('W. VaR &amp; Peak Pos By Trader'!$A53,'Import Peak'!$A$3:DY$100,DY$1,FALSE())),0,VLOOKUP('W. VaR &amp; Peak Pos By Trader'!$A53,'Import Peak'!$A$3:DY$100,DY$1,FALSE()))</f>
        <v>0</v>
      </c>
      <c r="DZ30" s="107" t="n">
        <f aca="false">IF(ISNA(VLOOKUP('W. VaR &amp; Peak Pos By Trader'!$A53,'Import Peak'!$A$3:DZ$100,DZ$1,FALSE())),0,VLOOKUP('W. VaR &amp; Peak Pos By Trader'!$A53,'Import Peak'!$A$3:DZ$100,DZ$1,FALSE()))</f>
        <v>0</v>
      </c>
      <c r="EA30" s="107" t="n">
        <f aca="false">IF(ISNA(VLOOKUP('W. VaR &amp; Peak Pos By Trader'!$A53,'Import Peak'!$A$3:EA$100,EA$1,FALSE())),0,VLOOKUP('W. VaR &amp; Peak Pos By Trader'!$A53,'Import Peak'!$A$3:EA$100,EA$1,FALSE()))</f>
        <v>0</v>
      </c>
      <c r="EB30" s="107" t="n">
        <f aca="false">IF(ISNA(VLOOKUP('W. VaR &amp; Peak Pos By Trader'!$A53,'Import Peak'!$A$3:EB$100,EB$1,FALSE())),0,VLOOKUP('W. VaR &amp; Peak Pos By Trader'!$A53,'Import Peak'!$A$3:EB$100,EB$1,FALSE()))</f>
        <v>0</v>
      </c>
      <c r="EC30" s="107" t="n">
        <f aca="false">IF(ISNA(VLOOKUP('W. VaR &amp; Peak Pos By Trader'!$A53,'Import Peak'!$A$3:EC$100,EC$1,FALSE())),0,VLOOKUP('W. VaR &amp; Peak Pos By Trader'!$A53,'Import Peak'!$A$3:EC$100,EC$1,FALSE()))</f>
        <v>0</v>
      </c>
      <c r="ED30" s="107" t="n">
        <f aca="false">IF(ISNA(VLOOKUP('W. VaR &amp; Peak Pos By Trader'!$A53,'Import Peak'!$A$3:ED$100,ED$1,FALSE())),0,VLOOKUP('W. VaR &amp; Peak Pos By Trader'!$A53,'Import Peak'!$A$3:ED$100,ED$1,FALSE()))</f>
        <v>0</v>
      </c>
      <c r="EE30" s="107" t="n">
        <f aca="false">IF(ISNA(VLOOKUP('W. VaR &amp; Peak Pos By Trader'!$A53,'Import Peak'!$A$3:EE$100,EE$1,FALSE())),0,VLOOKUP('W. VaR &amp; Peak Pos By Trader'!$A53,'Import Peak'!$A$3:EE$100,EE$1,FALSE()))</f>
        <v>0</v>
      </c>
      <c r="EF30" s="107" t="n">
        <f aca="false">IF(ISNA(VLOOKUP('W. VaR &amp; Peak Pos By Trader'!$A53,'Import Peak'!$A$3:EF$100,EF$1,FALSE())),0,VLOOKUP('W. VaR &amp; Peak Pos By Trader'!$A53,'Import Peak'!$A$3:EF$100,EF$1,FALSE()))</f>
        <v>0</v>
      </c>
      <c r="EG30" s="107" t="n">
        <f aca="false">IF(ISNA(VLOOKUP('W. VaR &amp; Peak Pos By Trader'!$A53,'Import Peak'!$A$3:EG$100,EG$1,FALSE())),0,VLOOKUP('W. VaR &amp; Peak Pos By Trader'!$A53,'Import Peak'!$A$3:EG$100,EG$1,FALSE()))</f>
        <v>0</v>
      </c>
      <c r="EH30" s="107" t="n">
        <f aca="false">IF(ISNA(VLOOKUP('W. VaR &amp; Peak Pos By Trader'!$A53,'Import Peak'!$A$3:EH$100,EH$1,FALSE())),0,VLOOKUP('W. VaR &amp; Peak Pos By Trader'!$A53,'Import Peak'!$A$3:EH$100,EH$1,FALSE()))</f>
        <v>0</v>
      </c>
      <c r="EI30" s="107" t="n">
        <f aca="false">IF(ISNA(VLOOKUP('W. VaR &amp; Peak Pos By Trader'!$A53,'Import Peak'!$A$3:EI$100,EI$1,FALSE())),0,VLOOKUP('W. VaR &amp; Peak Pos By Trader'!$A53,'Import Peak'!$A$3:EI$100,EI$1,FALSE()))</f>
        <v>0</v>
      </c>
      <c r="EJ30" s="107" t="n">
        <f aca="false">IF(ISNA(VLOOKUP('W. VaR &amp; Peak Pos By Trader'!$A53,'Import Peak'!$A$3:EJ$100,EJ$1,FALSE())),0,VLOOKUP('W. VaR &amp; Peak Pos By Trader'!$A53,'Import Peak'!$A$3:EJ$100,EJ$1,FALSE()))</f>
        <v>0</v>
      </c>
      <c r="EK30" s="107" t="n">
        <f aca="false">IF(ISNA(VLOOKUP('W. VaR &amp; Peak Pos By Trader'!$A53,'Import Peak'!$A$3:EK$100,EK$1,FALSE())),0,VLOOKUP('W. VaR &amp; Peak Pos By Trader'!$A53,'Import Peak'!$A$3:EK$100,EK$1,FALSE()))</f>
        <v>0</v>
      </c>
      <c r="EL30" s="107" t="n">
        <f aca="false">IF(ISNA(VLOOKUP('W. VaR &amp; Peak Pos By Trader'!$A53,'Import Peak'!$A$3:EL$100,EL$1,FALSE())),0,VLOOKUP('W. VaR &amp; Peak Pos By Trader'!$A53,'Import Peak'!$A$3:EL$100,EL$1,FALSE()))</f>
        <v>0</v>
      </c>
      <c r="EM30" s="107" t="n">
        <f aca="false">IF(ISNA(VLOOKUP('W. VaR &amp; Peak Pos By Trader'!$A53,'Import Peak'!$A$3:EM$100,EM$1,FALSE())),0,VLOOKUP('W. VaR &amp; Peak Pos By Trader'!$A53,'Import Peak'!$A$3:EM$100,EM$1,FALSE()))</f>
        <v>0</v>
      </c>
      <c r="EN30" s="107" t="n">
        <f aca="false">IF(ISNA(VLOOKUP('W. VaR &amp; Peak Pos By Trader'!$A53,'Import Peak'!$A$3:EN$100,EN$1,FALSE())),0,VLOOKUP('W. VaR &amp; Peak Pos By Trader'!$A53,'Import Peak'!$A$3:EN$100,EN$1,FALSE()))</f>
        <v>0</v>
      </c>
      <c r="EO30" s="107" t="n">
        <f aca="false">IF(ISNA(VLOOKUP('W. VaR &amp; Peak Pos By Trader'!$A53,'Import Peak'!$A$3:EO$100,EO$1,FALSE())),0,VLOOKUP('W. VaR &amp; Peak Pos By Trader'!$A53,'Import Peak'!$A$3:EO$100,EO$1,FALSE()))</f>
        <v>0</v>
      </c>
      <c r="EP30" s="107" t="n">
        <f aca="false">IF(ISNA(VLOOKUP('W. VaR &amp; Peak Pos By Trader'!$A53,'Import Peak'!$A$3:EP$100,EP$1,FALSE())),0,VLOOKUP('W. VaR &amp; Peak Pos By Trader'!$A53,'Import Peak'!$A$3:EP$100,EP$1,FALSE()))</f>
        <v>0</v>
      </c>
      <c r="EQ30" s="107" t="n">
        <f aca="false">IF(ISNA(VLOOKUP('W. VaR &amp; Peak Pos By Trader'!$A53,'Import Peak'!$A$3:EQ$100,EQ$1,FALSE())),0,VLOOKUP('W. VaR &amp; Peak Pos By Trader'!$A53,'Import Peak'!$A$3:EQ$100,EQ$1,FALSE()))</f>
        <v>0</v>
      </c>
      <c r="ER30" s="107" t="n">
        <f aca="false">IF(ISNA(VLOOKUP('W. VaR &amp; Peak Pos By Trader'!$A53,'Import Peak'!$A$3:ER$100,ER$1,FALSE())),0,VLOOKUP('W. VaR &amp; Peak Pos By Trader'!$A53,'Import Peak'!$A$3:ER$100,ER$1,FALSE()))</f>
        <v>0</v>
      </c>
      <c r="ES30" s="107" t="n">
        <f aca="false">IF(ISNA(VLOOKUP('W. VaR &amp; Peak Pos By Trader'!$A53,'Import Peak'!$A$3:ES$100,ES$1,FALSE())),0,VLOOKUP('W. VaR &amp; Peak Pos By Trader'!$A53,'Import Peak'!$A$3:ES$100,ES$1,FALSE()))</f>
        <v>0</v>
      </c>
      <c r="ET30" s="107" t="n">
        <f aca="false">IF(ISNA(VLOOKUP('W. VaR &amp; Peak Pos By Trader'!$A53,'Import Peak'!$A$3:ET$100,ET$1,FALSE())),0,VLOOKUP('W. VaR &amp; Peak Pos By Trader'!$A53,'Import Peak'!$A$3:ET$100,ET$1,FALSE()))</f>
        <v>0</v>
      </c>
      <c r="EU30" s="107" t="n">
        <f aca="false">IF(ISNA(VLOOKUP('W. VaR &amp; Peak Pos By Trader'!$A53,'Import Peak'!$A$3:EU$100,EU$1,FALSE())),0,VLOOKUP('W. VaR &amp; Peak Pos By Trader'!$A53,'Import Peak'!$A$3:EU$100,EU$1,FALSE()))</f>
        <v>0</v>
      </c>
      <c r="EV30" s="107" t="n">
        <f aca="false">IF(ISNA(VLOOKUP('W. VaR &amp; Peak Pos By Trader'!$A53,'Import Peak'!$A$3:EV$100,EV$1,FALSE())),0,VLOOKUP('W. VaR &amp; Peak Pos By Trader'!$A53,'Import Peak'!$A$3:EV$100,EV$1,FALSE()))</f>
        <v>0</v>
      </c>
      <c r="EW30" s="107" t="n">
        <f aca="false">IF(ISNA(VLOOKUP('W. VaR &amp; Peak Pos By Trader'!$A53,'Import Peak'!$A$3:EW$100,EW$1,FALSE())),0,VLOOKUP('W. VaR &amp; Peak Pos By Trader'!$A53,'Import Peak'!$A$3:EW$100,EW$1,FALSE()))</f>
        <v>0</v>
      </c>
      <c r="EX30" s="107" t="n">
        <f aca="false">IF(ISNA(VLOOKUP('W. VaR &amp; Peak Pos By Trader'!$A53,'Import Peak'!$A$3:EX$100,EX$1,FALSE())),0,VLOOKUP('W. VaR &amp; Peak Pos By Trader'!$A53,'Import Peak'!$A$3:EX$100,EX$1,FALSE()))</f>
        <v>0</v>
      </c>
      <c r="EY30" s="107" t="n">
        <f aca="false">IF(ISNA(VLOOKUP('W. VaR &amp; Peak Pos By Trader'!$A53,'Import Peak'!$A$3:EY$100,EY$1,FALSE())),0,VLOOKUP('W. VaR &amp; Peak Pos By Trader'!$A53,'Import Peak'!$A$3:EY$100,EY$1,FALSE()))</f>
        <v>0</v>
      </c>
      <c r="EZ30" s="107" t="n">
        <f aca="false">IF(ISNA(VLOOKUP('W. VaR &amp; Peak Pos By Trader'!$A53,'Import Peak'!$A$3:EZ$100,EZ$1,FALSE())),0,VLOOKUP('W. VaR &amp; Peak Pos By Trader'!$A53,'Import Peak'!$A$3:EZ$100,EZ$1,FALSE()))</f>
        <v>0</v>
      </c>
      <c r="FA30" s="107" t="n">
        <f aca="false">IF(ISNA(VLOOKUP('W. VaR &amp; Peak Pos By Trader'!$A53,'Import Peak'!$A$3:FA$100,FA$1,FALSE())),0,VLOOKUP('W. VaR &amp; Peak Pos By Trader'!$A53,'Import Peak'!$A$3:FA$100,FA$1,FALSE()))</f>
        <v>0</v>
      </c>
      <c r="FB30" s="107" t="n">
        <f aca="false">IF(ISNA(VLOOKUP('W. VaR &amp; Peak Pos By Trader'!$A53,'Import Peak'!$A$3:FB$100,FB$1,FALSE())),0,VLOOKUP('W. VaR &amp; Peak Pos By Trader'!$A53,'Import Peak'!$A$3:FB$100,FB$1,FALSE()))</f>
        <v>0</v>
      </c>
      <c r="FC30" s="107" t="n">
        <f aca="false">IF(ISNA(VLOOKUP('W. VaR &amp; Peak Pos By Trader'!$A53,'Import Peak'!$A$3:FC$100,FC$1,FALSE())),0,VLOOKUP('W. VaR &amp; Peak Pos By Trader'!$A53,'Import Peak'!$A$3:FC$100,FC$1,FALSE()))</f>
        <v>0</v>
      </c>
      <c r="FD30" s="107" t="n">
        <f aca="false">IF(ISNA(VLOOKUP('W. VaR &amp; Peak Pos By Trader'!$A53,'Import Peak'!$A$3:FD$100,FD$1,FALSE())),0,VLOOKUP('W. VaR &amp; Peak Pos By Trader'!$A53,'Import Peak'!$A$3:FD$100,FD$1,FALSE()))</f>
        <v>0</v>
      </c>
      <c r="FE30" s="107" t="n">
        <f aca="false">IF(ISNA(VLOOKUP('W. VaR &amp; Peak Pos By Trader'!$A53,'Import Peak'!$A$3:FE$100,FE$1,FALSE())),0,VLOOKUP('W. VaR &amp; Peak Pos By Trader'!$A53,'Import Peak'!$A$3:FE$100,FE$1,FALSE()))</f>
        <v>0</v>
      </c>
      <c r="FF30" s="107" t="n">
        <f aca="false">IF(ISNA(VLOOKUP('W. VaR &amp; Peak Pos By Trader'!$A53,'Import Peak'!$A$3:FF$100,FF$1,FALSE())),0,VLOOKUP('W. VaR &amp; Peak Pos By Trader'!$A53,'Import Peak'!$A$3:FF$100,FF$1,FALSE()))</f>
        <v>0</v>
      </c>
      <c r="FG30" s="107" t="n">
        <f aca="false">IF(ISNA(VLOOKUP('W. VaR &amp; Peak Pos By Trader'!$A53,'Import Peak'!$A$3:FG$100,FG$1,FALSE())),0,VLOOKUP('W. VaR &amp; Peak Pos By Trader'!$A53,'Import Peak'!$A$3:FG$100,FG$1,FALSE()))</f>
        <v>0</v>
      </c>
      <c r="FH30" s="107" t="n">
        <f aca="false">IF(ISNA(VLOOKUP('W. VaR &amp; Peak Pos By Trader'!$A53,'Import Peak'!$A$3:FH$100,FH$1,FALSE())),0,VLOOKUP('W. VaR &amp; Peak Pos By Trader'!$A53,'Import Peak'!$A$3:FH$100,FH$1,FALSE()))</f>
        <v>0</v>
      </c>
      <c r="FI30" s="107" t="n">
        <f aca="false">IF(ISNA(VLOOKUP('W. VaR &amp; Peak Pos By Trader'!$A53,'Import Peak'!$A$3:FI$100,FI$1,FALSE())),0,VLOOKUP('W. VaR &amp; Peak Pos By Trader'!$A53,'Import Peak'!$A$3:FI$100,FI$1,FALSE()))</f>
        <v>0</v>
      </c>
      <c r="FJ30" s="107" t="n">
        <f aca="false">IF(ISNA(VLOOKUP('W. VaR &amp; Peak Pos By Trader'!$A53,'Import Peak'!$A$3:FJ$100,FJ$1,FALSE())),0,VLOOKUP('W. VaR &amp; Peak Pos By Trader'!$A53,'Import Peak'!$A$3:FJ$100,FJ$1,FALSE()))</f>
        <v>0</v>
      </c>
      <c r="FK30" s="107" t="n">
        <f aca="false">IF(ISNA(VLOOKUP('W. VaR &amp; Peak Pos By Trader'!$A53,'Import Peak'!$A$3:FK$100,FK$1,FALSE())),0,VLOOKUP('W. VaR &amp; Peak Pos By Trader'!$A53,'Import Peak'!$A$3:FK$100,FK$1,FALSE()))</f>
        <v>0</v>
      </c>
      <c r="FL30" s="107" t="n">
        <f aca="false">IF(ISNA(VLOOKUP('W. VaR &amp; Peak Pos By Trader'!$A53,'Import Peak'!$A$3:FL$100,FL$1,FALSE())),0,VLOOKUP('W. VaR &amp; Peak Pos By Trader'!$A53,'Import Peak'!$A$3:FL$100,FL$1,FALSE()))</f>
        <v>0</v>
      </c>
      <c r="FM30" s="107" t="n">
        <f aca="false">IF(ISNA(VLOOKUP('W. VaR &amp; Peak Pos By Trader'!$A53,'Import Peak'!$A$3:FM$100,FM$1,FALSE())),0,VLOOKUP('W. VaR &amp; Peak Pos By Trader'!$A53,'Import Peak'!$A$3:FM$100,FM$1,FALSE()))</f>
        <v>0</v>
      </c>
      <c r="FN30" s="107" t="n">
        <f aca="false">IF(ISNA(VLOOKUP('W. VaR &amp; Peak Pos By Trader'!$A53,'Import Peak'!$A$3:FN$100,FN$1,FALSE())),0,VLOOKUP('W. VaR &amp; Peak Pos By Trader'!$A53,'Import Peak'!$A$3:FN$100,FN$1,FALSE()))</f>
        <v>0</v>
      </c>
      <c r="FO30" s="107" t="n">
        <f aca="false">IF(ISNA(VLOOKUP('W. VaR &amp; Peak Pos By Trader'!$A53,'Import Peak'!$A$3:FO$100,FO$1,FALSE())),0,VLOOKUP('W. VaR &amp; Peak Pos By Trader'!$A53,'Import Peak'!$A$3:FO$100,FO$1,FALSE()))</f>
        <v>0</v>
      </c>
      <c r="FP30" s="107" t="n">
        <f aca="false">IF(ISNA(VLOOKUP('W. VaR &amp; Peak Pos By Trader'!$A53,'Import Peak'!$A$3:FP$100,FP$1,FALSE())),0,VLOOKUP('W. VaR &amp; Peak Pos By Trader'!$A53,'Import Peak'!$A$3:FP$100,FP$1,FALSE()))</f>
        <v>0</v>
      </c>
      <c r="FQ30" s="107" t="n">
        <f aca="false">IF(ISNA(VLOOKUP('W. VaR &amp; Peak Pos By Trader'!$A53,'Import Peak'!$A$3:FQ$100,FQ$1,FALSE())),0,VLOOKUP('W. VaR &amp; Peak Pos By Trader'!$A53,'Import Peak'!$A$3:FQ$100,FQ$1,FALSE()))</f>
        <v>0</v>
      </c>
      <c r="FR30" s="107" t="n">
        <f aca="false">IF(ISNA(VLOOKUP('W. VaR &amp; Peak Pos By Trader'!$A53,'Import Peak'!$A$3:FR$100,FR$1,FALSE())),0,VLOOKUP('W. VaR &amp; Peak Pos By Trader'!$A53,'Import Peak'!$A$3:FR$100,FR$1,FALSE()))</f>
        <v>0</v>
      </c>
      <c r="FS30" s="107" t="n">
        <f aca="false">IF(ISNA(VLOOKUP('W. VaR &amp; Peak Pos By Trader'!$A53,'Import Peak'!$A$3:FS$100,FS$1,FALSE())),0,VLOOKUP('W. VaR &amp; Peak Pos By Trader'!$A53,'Import Peak'!$A$3:FS$100,FS$1,FALSE()))</f>
        <v>0</v>
      </c>
      <c r="FT30" s="107" t="n">
        <f aca="false">IF(ISNA(VLOOKUP('W. VaR &amp; Peak Pos By Trader'!$A53,'Import Peak'!$A$3:FT$100,FT$1,FALSE())),0,VLOOKUP('W. VaR &amp; Peak Pos By Trader'!$A53,'Import Peak'!$A$3:FT$100,FT$1,FALSE()))</f>
        <v>0</v>
      </c>
      <c r="FU30" s="107" t="n">
        <f aca="false">IF(ISNA(VLOOKUP('W. VaR &amp; Peak Pos By Trader'!$A53,'Import Peak'!$A$3:FU$100,FU$1,FALSE())),0,VLOOKUP('W. VaR &amp; Peak Pos By Trader'!$A53,'Import Peak'!$A$3:FU$100,FU$1,FALSE()))</f>
        <v>0</v>
      </c>
      <c r="FV30" s="107" t="n">
        <f aca="false">IF(ISNA(VLOOKUP('W. VaR &amp; Peak Pos By Trader'!$A53,'Import Peak'!$A$3:FV$100,FV$1,FALSE())),0,VLOOKUP('W. VaR &amp; Peak Pos By Trader'!$A53,'Import Peak'!$A$3:FV$100,FV$1,FALSE()))</f>
        <v>0</v>
      </c>
      <c r="FW30" s="107" t="n">
        <f aca="false">IF(ISNA(VLOOKUP('W. VaR &amp; Peak Pos By Trader'!$A53,'Import Peak'!$A$3:FW$100,FW$1,FALSE())),0,VLOOKUP('W. VaR &amp; Peak Pos By Trader'!$A53,'Import Peak'!$A$3:FW$100,FW$1,FALSE()))</f>
        <v>0</v>
      </c>
      <c r="FX30" s="107" t="n">
        <f aca="false">IF(ISNA(VLOOKUP('W. VaR &amp; Peak Pos By Trader'!$A53,'Import Peak'!$A$3:FX$100,FX$1,FALSE())),0,VLOOKUP('W. VaR &amp; Peak Pos By Trader'!$A53,'Import Peak'!$A$3:FX$100,FX$1,FALSE()))</f>
        <v>0</v>
      </c>
      <c r="FY30" s="107" t="n">
        <f aca="false">IF(ISNA(VLOOKUP('W. VaR &amp; Peak Pos By Trader'!$A53,'Import Peak'!$A$3:FY$100,FY$1,FALSE())),0,VLOOKUP('W. VaR &amp; Peak Pos By Trader'!$A53,'Import Peak'!$A$3:FY$100,FY$1,FALSE()))</f>
        <v>0</v>
      </c>
      <c r="FZ30" s="107" t="n">
        <f aca="false">IF(ISNA(VLOOKUP('W. VaR &amp; Peak Pos By Trader'!$A53,'Import Peak'!$A$3:FZ$100,FZ$1,FALSE())),0,VLOOKUP('W. VaR &amp; Peak Pos By Trader'!$A53,'Import Peak'!$A$3:FZ$100,FZ$1,FALSE()))</f>
        <v>0</v>
      </c>
      <c r="GA30" s="107" t="n">
        <f aca="false">IF(ISNA(VLOOKUP('W. VaR &amp; Peak Pos By Trader'!$A53,'Import Peak'!$A$3:GA$100,GA$1,FALSE())),0,VLOOKUP('W. VaR &amp; Peak Pos By Trader'!$A53,'Import Peak'!$A$3:GA$100,GA$1,FALSE()))</f>
        <v>0</v>
      </c>
      <c r="GB30" s="107" t="n">
        <f aca="false">IF(ISNA(VLOOKUP('W. VaR &amp; Peak Pos By Trader'!$A53,'Import Peak'!$A$3:GB$100,GB$1,FALSE())),0,VLOOKUP('W. VaR &amp; Peak Pos By Trader'!$A53,'Import Peak'!$A$3:GB$100,GB$1,FALSE()))</f>
        <v>0</v>
      </c>
      <c r="GC30" s="107" t="n">
        <f aca="false">IF(ISNA(VLOOKUP('W. VaR &amp; Peak Pos By Trader'!$A53,'Import Peak'!$A$3:GC$100,GC$1,FALSE())),0,VLOOKUP('W. VaR &amp; Peak Pos By Trader'!$A53,'Import Peak'!$A$3:GC$100,GC$1,FALSE()))</f>
        <v>0</v>
      </c>
      <c r="GD30" s="107" t="n">
        <f aca="false">IF(ISNA(VLOOKUP('W. VaR &amp; Peak Pos By Trader'!$A53,'Import Peak'!$A$3:GD$100,GD$1,FALSE())),0,VLOOKUP('W. VaR &amp; Peak Pos By Trader'!$A53,'Import Peak'!$A$3:GD$100,GD$1,FALSE()))</f>
        <v>0</v>
      </c>
      <c r="GE30" s="107" t="n">
        <f aca="false">IF(ISNA(VLOOKUP('W. VaR &amp; Peak Pos By Trader'!$A53,'Import Peak'!$A$3:GE$100,GE$1,FALSE())),0,VLOOKUP('W. VaR &amp; Peak Pos By Trader'!$A53,'Import Peak'!$A$3:GE$100,GE$1,FALSE()))</f>
        <v>0</v>
      </c>
      <c r="GF30" s="107" t="n">
        <f aca="false">IF(ISNA(VLOOKUP('W. VaR &amp; Peak Pos By Trader'!$A53,'Import Peak'!$A$3:GF$100,GF$1,FALSE())),0,VLOOKUP('W. VaR &amp; Peak Pos By Trader'!$A53,'Import Peak'!$A$3:GF$100,GF$1,FALSE()))</f>
        <v>0</v>
      </c>
      <c r="GG30" s="107" t="n">
        <f aca="false">IF(ISNA(VLOOKUP('W. VaR &amp; Peak Pos By Trader'!$A53,'Import Peak'!$A$3:GG$100,GG$1,FALSE())),0,VLOOKUP('W. VaR &amp; Peak Pos By Trader'!$A53,'Import Peak'!$A$3:GG$100,GG$1,FALSE()))</f>
        <v>0</v>
      </c>
      <c r="GH30" s="107" t="n">
        <f aca="false">IF(ISNA(VLOOKUP('W. VaR &amp; Peak Pos By Trader'!$A53,'Import Peak'!$A$3:GH$100,GH$1,FALSE())),0,VLOOKUP('W. VaR &amp; Peak Pos By Trader'!$A53,'Import Peak'!$A$3:GH$100,GH$1,FALSE()))</f>
        <v>0</v>
      </c>
      <c r="GI30" s="107" t="n">
        <f aca="false">IF(ISNA(VLOOKUP('W. VaR &amp; Peak Pos By Trader'!$A53,'Import Peak'!$A$3:GI$100,GI$1,FALSE())),0,VLOOKUP('W. VaR &amp; Peak Pos By Trader'!$A53,'Import Peak'!$A$3:GI$100,GI$1,FALSE()))</f>
        <v>0</v>
      </c>
      <c r="GJ30" s="107" t="n">
        <f aca="false">IF(ISNA(VLOOKUP('W. VaR &amp; Peak Pos By Trader'!$A53,'Import Peak'!$A$3:GJ$100,GJ$1,FALSE())),0,VLOOKUP('W. VaR &amp; Peak Pos By Trader'!$A53,'Import Peak'!$A$3:GJ$100,GJ$1,FALSE()))</f>
        <v>0</v>
      </c>
      <c r="GK30" s="107" t="n">
        <f aca="false">IF(ISNA(VLOOKUP('W. VaR &amp; Peak Pos By Trader'!$A53,'Import Peak'!$A$3:GK$100,GK$1,FALSE())),0,VLOOKUP('W. VaR &amp; Peak Pos By Trader'!$A53,'Import Peak'!$A$3:GK$100,GK$1,FALSE()))</f>
        <v>0</v>
      </c>
      <c r="GL30" s="107" t="n">
        <f aca="false">IF(ISNA(VLOOKUP('W. VaR &amp; Peak Pos By Trader'!$A53,'Import Peak'!$A$3:GL$100,GL$1,FALSE())),0,VLOOKUP('W. VaR &amp; Peak Pos By Trader'!$A53,'Import Peak'!$A$3:GL$100,GL$1,FALSE()))</f>
        <v>0</v>
      </c>
      <c r="GM30" s="107" t="n">
        <f aca="false">IF(ISNA(VLOOKUP('W. VaR &amp; Peak Pos By Trader'!$A53,'Import Peak'!$A$3:GM$100,GM$1,FALSE())),0,VLOOKUP('W. VaR &amp; Peak Pos By Trader'!$A53,'Import Peak'!$A$3:GM$100,GM$1,FALSE()))</f>
        <v>0</v>
      </c>
      <c r="GN30" s="107" t="n">
        <f aca="false">IF(ISNA(VLOOKUP('W. VaR &amp; Peak Pos By Trader'!$A53,'Import Peak'!$A$3:GN$100,GN$1,FALSE())),0,VLOOKUP('W. VaR &amp; Peak Pos By Trader'!$A53,'Import Peak'!$A$3:GN$100,GN$1,FALSE()))</f>
        <v>0</v>
      </c>
      <c r="GO30" s="107" t="n">
        <f aca="false">IF(ISNA(VLOOKUP('W. VaR &amp; Peak Pos By Trader'!$A53,'Import Peak'!$A$3:GO$100,GO$1,FALSE())),0,VLOOKUP('W. VaR &amp; Peak Pos By Trader'!$A53,'Import Peak'!$A$3:GO$100,GO$1,FALSE()))</f>
        <v>0</v>
      </c>
      <c r="GP30" s="107" t="n">
        <f aca="false">IF(ISNA(VLOOKUP('W. VaR &amp; Peak Pos By Trader'!$A53,'Import Peak'!$A$3:GP$100,GP$1,FALSE())),0,VLOOKUP('W. VaR &amp; Peak Pos By Trader'!$A53,'Import Peak'!$A$3:GP$100,GP$1,FALSE()))</f>
        <v>0</v>
      </c>
      <c r="GQ30" s="107" t="n">
        <f aca="false">IF(ISNA(VLOOKUP('W. VaR &amp; Peak Pos By Trader'!$A53,'Import Peak'!$A$3:GQ$100,GQ$1,FALSE())),0,VLOOKUP('W. VaR &amp; Peak Pos By Trader'!$A53,'Import Peak'!$A$3:GQ$100,GQ$1,FALSE()))</f>
        <v>0</v>
      </c>
      <c r="GR30" s="107" t="n">
        <f aca="false">IF(ISNA(VLOOKUP('W. VaR &amp; Peak Pos By Trader'!$A53,'Import Peak'!$A$3:GR$100,GR$1,FALSE())),0,VLOOKUP('W. VaR &amp; Peak Pos By Trader'!$A53,'Import Peak'!$A$3:GR$100,GR$1,FALSE()))</f>
        <v>0</v>
      </c>
      <c r="GS30" s="107" t="n">
        <f aca="false">IF(ISNA(VLOOKUP('W. VaR &amp; Peak Pos By Trader'!$A53,'Import Peak'!$A$3:GS$100,GS$1,FALSE())),0,VLOOKUP('W. VaR &amp; Peak Pos By Trader'!$A53,'Import Peak'!$A$3:GS$100,GS$1,FALSE()))</f>
        <v>0</v>
      </c>
      <c r="GT30" s="107" t="n">
        <f aca="false">IF(ISNA(VLOOKUP('W. VaR &amp; Peak Pos By Trader'!$A53,'Import Peak'!$A$3:GT$100,GT$1,FALSE())),0,VLOOKUP('W. VaR &amp; Peak Pos By Trader'!$A53,'Import Peak'!$A$3:GT$100,GT$1,FALSE()))</f>
        <v>0</v>
      </c>
      <c r="GU30" s="107" t="n">
        <f aca="false">IF(ISNA(VLOOKUP('W. VaR &amp; Peak Pos By Trader'!$A53,'Import Peak'!$A$3:GU$100,GU$1,FALSE())),0,VLOOKUP('W. VaR &amp; Peak Pos By Trader'!$A53,'Import Peak'!$A$3:GU$100,GU$1,FALSE()))</f>
        <v>0</v>
      </c>
      <c r="GV30" s="107" t="n">
        <f aca="false">IF(ISNA(VLOOKUP('W. VaR &amp; Peak Pos By Trader'!$A53,'Import Peak'!$A$3:GV$100,GV$1,FALSE())),0,VLOOKUP('W. VaR &amp; Peak Pos By Trader'!$A53,'Import Peak'!$A$3:GV$100,GV$1,FALSE()))</f>
        <v>0</v>
      </c>
      <c r="GW30" s="107" t="n">
        <f aca="false">IF(ISNA(VLOOKUP('W. VaR &amp; Peak Pos By Trader'!$A53,'Import Peak'!$A$3:GW$100,GW$1,FALSE())),0,VLOOKUP('W. VaR &amp; Peak Pos By Trader'!$A53,'Import Peak'!$A$3:GW$100,GW$1,FALSE()))</f>
        <v>0</v>
      </c>
      <c r="GX30" s="107" t="n">
        <f aca="false">IF(ISNA(VLOOKUP('W. VaR &amp; Peak Pos By Trader'!$A53,'Import Peak'!$A$3:GX$100,GX$1,FALSE())),0,VLOOKUP('W. VaR &amp; Peak Pos By Trader'!$A53,'Import Peak'!$A$3:GX$100,GX$1,FALSE()))</f>
        <v>0</v>
      </c>
      <c r="GY30" s="107" t="n">
        <f aca="false">IF(ISNA(VLOOKUP('W. VaR &amp; Peak Pos By Trader'!$A53,'Import Peak'!$A$3:GY$100,GY$1,FALSE())),0,VLOOKUP('W. VaR &amp; Peak Pos By Trader'!$A53,'Import Peak'!$A$3:GY$100,GY$1,FALSE()))</f>
        <v>0</v>
      </c>
      <c r="GZ30" s="107" t="n">
        <f aca="false">IF(ISNA(VLOOKUP('W. VaR &amp; Peak Pos By Trader'!$A53,'Import Peak'!$A$3:GZ$100,GZ$1,FALSE())),0,VLOOKUP('W. VaR &amp; Peak Pos By Trader'!$A53,'Import Peak'!$A$3:GZ$100,GZ$1,FALSE()))</f>
        <v>0</v>
      </c>
      <c r="HA30" s="107" t="n">
        <f aca="false">IF(ISNA(VLOOKUP('W. VaR &amp; Peak Pos By Trader'!$A53,'Import Peak'!$A$3:HA$100,HA$1,FALSE())),0,VLOOKUP('W. VaR &amp; Peak Pos By Trader'!$A53,'Import Peak'!$A$3:HA$100,HA$1,FALSE()))</f>
        <v>0</v>
      </c>
      <c r="HB30" s="107" t="n">
        <f aca="false">IF(ISNA(VLOOKUP('W. VaR &amp; Peak Pos By Trader'!$A53,'Import Peak'!$A$3:HB$100,HB$1,FALSE())),0,VLOOKUP('W. VaR &amp; Peak Pos By Trader'!$A53,'Import Peak'!$A$3:HB$100,HB$1,FALSE()))</f>
        <v>0</v>
      </c>
      <c r="HC30" s="107" t="n">
        <f aca="false">IF(ISNA(VLOOKUP('W. VaR &amp; Peak Pos By Trader'!$A53,'Import Peak'!$A$3:HC$100,HC$1,FALSE())),0,VLOOKUP('W. VaR &amp; Peak Pos By Trader'!$A53,'Import Peak'!$A$3:HC$100,HC$1,FALSE()))</f>
        <v>0</v>
      </c>
      <c r="HD30" s="107" t="n">
        <f aca="false">IF(ISNA(VLOOKUP('W. VaR &amp; Peak Pos By Trader'!$A53,'Import Peak'!$A$3:HD$100,HD$1,FALSE())),0,VLOOKUP('W. VaR &amp; Peak Pos By Trader'!$A53,'Import Peak'!$A$3:HD$100,HD$1,FALSE()))</f>
        <v>0</v>
      </c>
      <c r="HE30" s="107" t="n">
        <f aca="false">IF(ISNA(VLOOKUP('W. VaR &amp; Peak Pos By Trader'!$A53,'Import Peak'!$A$3:HE$100,HE$1,FALSE())),0,VLOOKUP('W. VaR &amp; Peak Pos By Trader'!$A53,'Import Peak'!$A$3:HE$100,HE$1,FALSE()))</f>
        <v>0</v>
      </c>
      <c r="HF30" s="107" t="n">
        <f aca="false">IF(ISNA(VLOOKUP('W. VaR &amp; Peak Pos By Trader'!$A53,'Import Peak'!$A$3:HF$100,HF$1,FALSE())),0,VLOOKUP('W. VaR &amp; Peak Pos By Trader'!$A53,'Import Peak'!$A$3:HF$100,HF$1,FALSE()))</f>
        <v>0</v>
      </c>
      <c r="HG30" s="107" t="n">
        <f aca="false">IF(ISNA(VLOOKUP('W. VaR &amp; Peak Pos By Trader'!$A53,'Import Peak'!$A$3:HG$100,HG$1,FALSE())),0,VLOOKUP('W. VaR &amp; Peak Pos By Trader'!$A53,'Import Peak'!$A$3:HG$100,HG$1,FALSE()))</f>
        <v>0</v>
      </c>
      <c r="HH30" s="107" t="n">
        <f aca="false">IF(ISNA(VLOOKUP('W. VaR &amp; Peak Pos By Trader'!$A53,'Import Peak'!$A$3:HH$100,HH$1,FALSE())),0,VLOOKUP('W. VaR &amp; Peak Pos By Trader'!$A53,'Import Peak'!$A$3:HH$100,HH$1,FALSE()))</f>
        <v>0</v>
      </c>
      <c r="HI30" s="107" t="n">
        <f aca="false">IF(ISNA(VLOOKUP('W. VaR &amp; Peak Pos By Trader'!$A53,'Import Peak'!$A$3:HI$100,HI$1,FALSE())),0,VLOOKUP('W. VaR &amp; Peak Pos By Trader'!$A53,'Import Peak'!$A$3:HI$100,HI$1,FALSE()))</f>
        <v>0</v>
      </c>
      <c r="HJ30" s="107" t="n">
        <f aca="false">IF(ISNA(VLOOKUP('W. VaR &amp; Peak Pos By Trader'!$A53,'Import Peak'!$A$3:HJ$100,HJ$1,FALSE())),0,VLOOKUP('W. VaR &amp; Peak Pos By Trader'!$A53,'Import Peak'!$A$3:HJ$100,HJ$1,FALSE()))</f>
        <v>0</v>
      </c>
      <c r="HK30" s="107" t="n">
        <f aca="false">IF(ISNA(VLOOKUP('W. VaR &amp; Peak Pos By Trader'!$A53,'Import Peak'!$A$3:HK$100,HK$1,FALSE())),0,VLOOKUP('W. VaR &amp; Peak Pos By Trader'!$A53,'Import Peak'!$A$3:HK$100,HK$1,FALSE()))</f>
        <v>0</v>
      </c>
      <c r="HL30" s="107" t="n">
        <f aca="false">IF(ISNA(VLOOKUP('W. VaR &amp; Peak Pos By Trader'!$A53,'Import Peak'!$A$3:HL$100,HL$1,FALSE())),0,VLOOKUP('W. VaR &amp; Peak Pos By Trader'!$A53,'Import Peak'!$A$3:HL$100,HL$1,FALSE()))</f>
        <v>0</v>
      </c>
      <c r="HM30" s="107" t="n">
        <f aca="false">IF(ISNA(VLOOKUP('W. VaR &amp; Peak Pos By Trader'!$A53,'Import Peak'!$A$3:HM$100,HM$1,FALSE())),0,VLOOKUP('W. VaR &amp; Peak Pos By Trader'!$A53,'Import Peak'!$A$3:HM$100,HM$1,FALSE()))</f>
        <v>0</v>
      </c>
      <c r="HN30" s="107" t="n">
        <f aca="false">IF(ISNA(VLOOKUP('W. VaR &amp; Peak Pos By Trader'!$A53,'Import Peak'!$A$3:HN$100,HN$1,FALSE())),0,VLOOKUP('W. VaR &amp; Peak Pos By Trader'!$A53,'Import Peak'!$A$3:HN$100,HN$1,FALSE()))</f>
        <v>0</v>
      </c>
      <c r="HO30" s="107" t="n">
        <f aca="false">IF(ISNA(VLOOKUP('W. VaR &amp; Peak Pos By Trader'!$A53,'Import Peak'!$A$3:HO$100,HO$1,FALSE())),0,VLOOKUP('W. VaR &amp; Peak Pos By Trader'!$A53,'Import Peak'!$A$3:HO$100,HO$1,FALSE()))</f>
        <v>0</v>
      </c>
      <c r="HP30" s="107" t="n">
        <f aca="false">IF(ISNA(VLOOKUP('W. VaR &amp; Peak Pos By Trader'!$A53,'Import Peak'!$A$3:HP$100,HP$1,FALSE())),0,VLOOKUP('W. VaR &amp; Peak Pos By Trader'!$A53,'Import Peak'!$A$3:HP$100,HP$1,FALSE()))</f>
        <v>0</v>
      </c>
      <c r="HQ30" s="107" t="n">
        <f aca="false">IF(ISNA(VLOOKUP('W. VaR &amp; Peak Pos By Trader'!$A53,'Import Peak'!$A$3:HQ$100,HQ$1,FALSE())),0,VLOOKUP('W. VaR &amp; Peak Pos By Trader'!$A53,'Import Peak'!$A$3:HQ$100,HQ$1,FALSE()))</f>
        <v>0</v>
      </c>
      <c r="HR30" s="107" t="n">
        <f aca="false">IF(ISNA(VLOOKUP('W. VaR &amp; Peak Pos By Trader'!$A53,'Import Peak'!$A$3:HR$100,HR$1,FALSE())),0,VLOOKUP('W. VaR &amp; Peak Pos By Trader'!$A53,'Import Peak'!$A$3:HR$100,HR$1,FALSE()))</f>
        <v>0</v>
      </c>
      <c r="HS30" s="107" t="n">
        <f aca="false">IF(ISNA(VLOOKUP('W. VaR &amp; Peak Pos By Trader'!$A53,'Import Peak'!$A$3:HS$100,HS$1,FALSE())),0,VLOOKUP('W. VaR &amp; Peak Pos By Trader'!$A53,'Import Peak'!$A$3:HS$100,HS$1,FALSE()))</f>
        <v>0</v>
      </c>
      <c r="HT30" s="107" t="n">
        <f aca="false">IF(ISNA(VLOOKUP('W. VaR &amp; Peak Pos By Trader'!$A53,'Import Peak'!$A$3:HT$100,HT$1,FALSE())),0,VLOOKUP('W. VaR &amp; Peak Pos By Trader'!$A53,'Import Peak'!$A$3:HT$100,HT$1,FALSE()))</f>
        <v>0</v>
      </c>
      <c r="HU30" s="107" t="n">
        <f aca="false">IF(ISNA(VLOOKUP('W. VaR &amp; Peak Pos By Trader'!$A53,'Import Peak'!$A$3:HU$100,HU$1,FALSE())),0,VLOOKUP('W. VaR &amp; Peak Pos By Trader'!$A53,'Import Peak'!$A$3:HU$100,HU$1,FALSE()))</f>
        <v>0</v>
      </c>
      <c r="HV30" s="107" t="n">
        <f aca="false">IF(ISNA(VLOOKUP('W. VaR &amp; Peak Pos By Trader'!$A53,'Import Peak'!$A$3:HV$100,HV$1,FALSE())),0,VLOOKUP('W. VaR &amp; Peak Pos By Trader'!$A53,'Import Peak'!$A$3:HV$100,HV$1,FALSE()))</f>
        <v>0</v>
      </c>
      <c r="HW30" s="107" t="n">
        <f aca="false">IF(ISNA(VLOOKUP('W. VaR &amp; Peak Pos By Trader'!$A53,'Import Peak'!$A$3:HW$100,HW$1,FALSE())),0,VLOOKUP('W. VaR &amp; Peak Pos By Trader'!$A53,'Import Peak'!$A$3:HW$100,HW$1,FALSE()))</f>
        <v>0</v>
      </c>
      <c r="HX30" s="107" t="n">
        <f aca="false">IF(ISNA(VLOOKUP('W. VaR &amp; Peak Pos By Trader'!$A53,'Import Peak'!$A$3:HX$100,HX$1,FALSE())),0,VLOOKUP('W. VaR &amp; Peak Pos By Trader'!$A53,'Import Peak'!$A$3:HX$100,HX$1,FALSE()))</f>
        <v>0</v>
      </c>
      <c r="HY30" s="107" t="n">
        <f aca="false">IF(ISNA(VLOOKUP('W. VaR &amp; Peak Pos By Trader'!$A53,'Import Peak'!$A$3:HY$100,HY$1,FALSE())),0,VLOOKUP('W. VaR &amp; Peak Pos By Trader'!$A53,'Import Peak'!$A$3:HY$100,HY$1,FALSE()))</f>
        <v>0</v>
      </c>
      <c r="HZ30" s="107" t="n">
        <f aca="false">IF(ISNA(VLOOKUP('W. VaR &amp; Peak Pos By Trader'!$A53,'Import Peak'!$A$3:HZ$100,HZ$1,FALSE())),0,VLOOKUP('W. VaR &amp; Peak Pos By Trader'!$A53,'Import Peak'!$A$3:HZ$100,HZ$1,FALSE()))</f>
        <v>0</v>
      </c>
      <c r="IA30" s="107" t="n">
        <f aca="false">IF(ISNA(VLOOKUP('W. VaR &amp; Peak Pos By Trader'!$A53,'Import Peak'!$A$3:IA$100,IA$1,FALSE())),0,VLOOKUP('W. VaR &amp; Peak Pos By Trader'!$A53,'Import Peak'!$A$3:IA$100,IA$1,FALSE()))</f>
        <v>0</v>
      </c>
      <c r="IB30" s="107" t="n">
        <f aca="false">IF(ISNA(VLOOKUP('W. VaR &amp; Peak Pos By Trader'!$A53,'Import Peak'!$A$3:IB$100,IB$1,FALSE())),0,VLOOKUP('W. VaR &amp; Peak Pos By Trader'!$A53,'Import Peak'!$A$3:IB$100,IB$1,FALSE()))</f>
        <v>0</v>
      </c>
      <c r="IC30" s="107" t="n">
        <f aca="false">IF(ISNA(VLOOKUP('W. VaR &amp; Peak Pos By Trader'!$A53,'Import Peak'!$A$3:IC$100,IC$1,FALSE())),0,VLOOKUP('W. VaR &amp; Peak Pos By Trader'!$A53,'Import Peak'!$A$3:IC$100,IC$1,FALSE()))</f>
        <v>0</v>
      </c>
    </row>
    <row r="31" customFormat="false" ht="18" hidden="false" customHeight="false" outlineLevel="0" collapsed="false">
      <c r="A31" s="104" t="s">
        <v>40</v>
      </c>
      <c r="B31" s="107" t="n">
        <f aca="false">IF(ISNA(VLOOKUP('W. VaR &amp; Peak Pos By Trader'!$A54,'Import Peak'!$A$3:B$100,B$1,FALSE())),0,VLOOKUP('W. VaR &amp; Peak Pos By Trader'!$A54,'Import Peak'!$A$3:B$100,B$1,FALSE()))</f>
        <v>0</v>
      </c>
      <c r="C31" s="107" t="n">
        <f aca="false">IF(ISNA(VLOOKUP('W. VaR &amp; Peak Pos By Trader'!$A54,'Import Peak'!$A$3:C$100,C$1,FALSE())),0,VLOOKUP('W. VaR &amp; Peak Pos By Trader'!$A54,'Import Peak'!$A$3:C$100,C$1,FALSE()))</f>
        <v>0</v>
      </c>
      <c r="D31" s="107" t="n">
        <f aca="false">IF(ISNA(VLOOKUP('W. VaR &amp; Peak Pos By Trader'!$A54,'Import Peak'!$A$3:D$100,D$1,FALSE())),0,VLOOKUP('W. VaR &amp; Peak Pos By Trader'!$A54,'Import Peak'!$A$3:D$100,D$1,FALSE()))</f>
        <v>0</v>
      </c>
      <c r="E31" s="107" t="n">
        <f aca="false">IF(ISNA(VLOOKUP('W. VaR &amp; Peak Pos By Trader'!$A54,'Import Peak'!$A$3:E$100,E$1,FALSE())),0,VLOOKUP('W. VaR &amp; Peak Pos By Trader'!$A54,'Import Peak'!$A$3:E$100,E$1,FALSE()))</f>
        <v>0</v>
      </c>
      <c r="F31" s="107" t="n">
        <f aca="false">IF(ISNA(VLOOKUP('W. VaR &amp; Peak Pos By Trader'!$A54,'Import Peak'!$A$3:F$100,F$1,FALSE())),0,VLOOKUP('W. VaR &amp; Peak Pos By Trader'!$A54,'Import Peak'!$A$3:F$100,F$1,FALSE()))</f>
        <v>0</v>
      </c>
      <c r="G31" s="107" t="n">
        <f aca="false">IF(ISNA(VLOOKUP('W. VaR &amp; Peak Pos By Trader'!$A54,'Import Peak'!$A$3:G$100,G$1,FALSE())),0,VLOOKUP('W. VaR &amp; Peak Pos By Trader'!$A54,'Import Peak'!$A$3:G$100,G$1,FALSE()))</f>
        <v>0</v>
      </c>
      <c r="H31" s="107" t="n">
        <f aca="false">IF(ISNA(VLOOKUP('W. VaR &amp; Peak Pos By Trader'!$A54,'Import Peak'!$A$3:H$100,H$1,FALSE())),0,VLOOKUP('W. VaR &amp; Peak Pos By Trader'!$A54,'Import Peak'!$A$3:H$100,H$1,FALSE()))</f>
        <v>200000</v>
      </c>
      <c r="I31" s="107" t="n">
        <f aca="false">IF(ISNA(VLOOKUP('W. VaR &amp; Peak Pos By Trader'!$A54,'Import Peak'!$A$3:I$100,I$1,FALSE())),0,VLOOKUP('W. VaR &amp; Peak Pos By Trader'!$A54,'Import Peak'!$A$3:I$100,I$1,FALSE()))</f>
        <v>697053.9539</v>
      </c>
      <c r="J31" s="107" t="n">
        <f aca="false">IF(ISNA(VLOOKUP('W. VaR &amp; Peak Pos By Trader'!$A54,'Import Peak'!$A$3:J$100,J$1,FALSE())),0,VLOOKUP('W. VaR &amp; Peak Pos By Trader'!$A54,'Import Peak'!$A$3:J$100,J$1,FALSE()))</f>
        <v>0</v>
      </c>
      <c r="K31" s="107" t="n">
        <f aca="false">IF(ISNA(VLOOKUP('W. VaR &amp; Peak Pos By Trader'!$A54,'Import Peak'!$A$3:K$100,K$1,FALSE())),0,VLOOKUP('W. VaR &amp; Peak Pos By Trader'!$A54,'Import Peak'!$A$3:K$100,K$1,FALSE()))</f>
        <v>0</v>
      </c>
      <c r="L31" s="107" t="n">
        <f aca="false">IF(ISNA(VLOOKUP('W. VaR &amp; Peak Pos By Trader'!$A54,'Import Peak'!$A$3:L$100,L$1,FALSE())),0,VLOOKUP('W. VaR &amp; Peak Pos By Trader'!$A54,'Import Peak'!$A$3:L$100,L$1,FALSE()))</f>
        <v>-3466984.5959</v>
      </c>
      <c r="M31" s="107" t="n">
        <f aca="false">IF(ISNA(VLOOKUP('W. VaR &amp; Peak Pos By Trader'!$A54,'Import Peak'!$A$3:M$100,M$1,FALSE())),0,VLOOKUP('W. VaR &amp; Peak Pos By Trader'!$A54,'Import Peak'!$A$3:M$100,M$1,FALSE()))</f>
        <v>-387011.4949</v>
      </c>
      <c r="N31" s="107" t="n">
        <f aca="false">IF(ISNA(VLOOKUP('W. VaR &amp; Peak Pos By Trader'!$A54,'Import Peak'!$A$3:N$100,N$1,FALSE())),0,VLOOKUP('W. VaR &amp; Peak Pos By Trader'!$A54,'Import Peak'!$A$3:N$100,N$1,FALSE()))</f>
        <v>-399162.9204</v>
      </c>
      <c r="O31" s="107" t="n">
        <f aca="false">IF(ISNA(VLOOKUP('W. VaR &amp; Peak Pos By Trader'!$A54,'Import Peak'!$A$3:O$100,O$1,FALSE())),0,VLOOKUP('W. VaR &amp; Peak Pos By Trader'!$A54,'Import Peak'!$A$3:O$100,O$1,FALSE()))</f>
        <v>-385520.2271</v>
      </c>
      <c r="P31" s="107" t="n">
        <f aca="false">IF(ISNA(VLOOKUP('W. VaR &amp; Peak Pos By Trader'!$A54,'Import Peak'!$A$3:P$100,P$1,FALSE())),0,VLOOKUP('W. VaR &amp; Peak Pos By Trader'!$A54,'Import Peak'!$A$3:P$100,P$1,FALSE()))</f>
        <v>-91745.6296</v>
      </c>
      <c r="Q31" s="107" t="n">
        <f aca="false">IF(ISNA(VLOOKUP('W. VaR &amp; Peak Pos By Trader'!$A54,'Import Peak'!$A$3:Q$100,Q$1,FALSE())),0,VLOOKUP('W. VaR &amp; Peak Pos By Trader'!$A54,'Import Peak'!$A$3:Q$100,Q$1,FALSE()))</f>
        <v>-91538.1704</v>
      </c>
      <c r="R31" s="107" t="n">
        <f aca="false">IF(ISNA(VLOOKUP('W. VaR &amp; Peak Pos By Trader'!$A54,'Import Peak'!$A$3:R$100,R$1,FALSE())),0,VLOOKUP('W. VaR &amp; Peak Pos By Trader'!$A54,'Import Peak'!$A$3:R$100,R$1,FALSE()))</f>
        <v>-88376.9109</v>
      </c>
      <c r="S31" s="107" t="n">
        <f aca="false">IF(ISNA(VLOOKUP('W. VaR &amp; Peak Pos By Trader'!$A54,'Import Peak'!$A$3:S$100,S$1,FALSE())),0,VLOOKUP('W. VaR &amp; Peak Pos By Trader'!$A54,'Import Peak'!$A$3:S$100,S$1,FALSE()))</f>
        <v>-394781.1028</v>
      </c>
      <c r="T31" s="107" t="n">
        <f aca="false">IF(ISNA(VLOOKUP('W. VaR &amp; Peak Pos By Trader'!$A54,'Import Peak'!$A$3:T$100,T$1,FALSE())),0,VLOOKUP('W. VaR &amp; Peak Pos By Trader'!$A54,'Import Peak'!$A$3:T$100,T$1,FALSE()))</f>
        <v>0</v>
      </c>
      <c r="U31" s="107" t="n">
        <f aca="false">IF(ISNA(VLOOKUP('W. VaR &amp; Peak Pos By Trader'!$A54,'Import Peak'!$A$3:U$100,U$1,FALSE())),0,VLOOKUP('W. VaR &amp; Peak Pos By Trader'!$A54,'Import Peak'!$A$3:U$100,U$1,FALSE()))</f>
        <v>0</v>
      </c>
      <c r="V31" s="107" t="n">
        <f aca="false">IF(ISNA(VLOOKUP('W. VaR &amp; Peak Pos By Trader'!$A54,'Import Peak'!$A$3:V$100,V$1,FALSE())),0,VLOOKUP('W. VaR &amp; Peak Pos By Trader'!$A54,'Import Peak'!$A$3:V$100,V$1,FALSE()))</f>
        <v>0</v>
      </c>
      <c r="W31" s="107" t="n">
        <f aca="false">IF(ISNA(VLOOKUP('W. VaR &amp; Peak Pos By Trader'!$A54,'Import Peak'!$A$3:W$100,W$1,FALSE())),0,VLOOKUP('W. VaR &amp; Peak Pos By Trader'!$A54,'Import Peak'!$A$3:W$100,W$1,FALSE()))</f>
        <v>0</v>
      </c>
      <c r="X31" s="107" t="n">
        <f aca="false">IF(ISNA(VLOOKUP('W. VaR &amp; Peak Pos By Trader'!$A54,'Import Peak'!$A$3:X$100,X$1,FALSE())),0,VLOOKUP('W. VaR &amp; Peak Pos By Trader'!$A54,'Import Peak'!$A$3:X$100,X$1,FALSE()))</f>
        <v>0</v>
      </c>
      <c r="Y31" s="107" t="n">
        <f aca="false">IF(ISNA(VLOOKUP('W. VaR &amp; Peak Pos By Trader'!$A54,'Import Peak'!$A$3:Y$100,Y$1,FALSE())),0,VLOOKUP('W. VaR &amp; Peak Pos By Trader'!$A54,'Import Peak'!$A$3:Y$100,Y$1,FALSE()))</f>
        <v>0</v>
      </c>
      <c r="Z31" s="107" t="n">
        <f aca="false">IF(ISNA(VLOOKUP('W. VaR &amp; Peak Pos By Trader'!$A54,'Import Peak'!$A$3:Z$100,Z$1,FALSE())),0,VLOOKUP('W. VaR &amp; Peak Pos By Trader'!$A54,'Import Peak'!$A$3:Z$100,Z$1,FALSE()))</f>
        <v>0</v>
      </c>
      <c r="AA31" s="107" t="n">
        <f aca="false">IF(ISNA(VLOOKUP('W. VaR &amp; Peak Pos By Trader'!$A54,'Import Peak'!$A$3:AA$100,AA$1,FALSE())),0,VLOOKUP('W. VaR &amp; Peak Pos By Trader'!$A54,'Import Peak'!$A$3:AA$100,AA$1,FALSE()))</f>
        <v>0</v>
      </c>
      <c r="AB31" s="107" t="n">
        <f aca="false">IF(ISNA(VLOOKUP('W. VaR &amp; Peak Pos By Trader'!$A54,'Import Peak'!$A$3:AB$100,AB$1,FALSE())),0,VLOOKUP('W. VaR &amp; Peak Pos By Trader'!$A54,'Import Peak'!$A$3:AB$100,AB$1,FALSE()))</f>
        <v>0</v>
      </c>
      <c r="AC31" s="107" t="n">
        <f aca="false">IF(ISNA(VLOOKUP('W. VaR &amp; Peak Pos By Trader'!$A54,'Import Peak'!$A$3:AC$100,AC$1,FALSE())),0,VLOOKUP('W. VaR &amp; Peak Pos By Trader'!$A54,'Import Peak'!$A$3:AC$100,AC$1,FALSE()))</f>
        <v>0</v>
      </c>
      <c r="AD31" s="107" t="n">
        <f aca="false">IF(ISNA(VLOOKUP('W. VaR &amp; Peak Pos By Trader'!$A54,'Import Peak'!$A$3:AD$100,AD$1,FALSE())),0,VLOOKUP('W. VaR &amp; Peak Pos By Trader'!$A54,'Import Peak'!$A$3:AD$100,AD$1,FALSE()))</f>
        <v>0</v>
      </c>
      <c r="AE31" s="107" t="n">
        <f aca="false">IF(ISNA(VLOOKUP('W. VaR &amp; Peak Pos By Trader'!$A54,'Import Peak'!$A$3:AE$100,AE$1,FALSE())),0,VLOOKUP('W. VaR &amp; Peak Pos By Trader'!$A54,'Import Peak'!$A$3:AE$100,AE$1,FALSE()))</f>
        <v>0</v>
      </c>
      <c r="AF31" s="107" t="n">
        <f aca="false">IF(ISNA(VLOOKUP('W. VaR &amp; Peak Pos By Trader'!$A54,'Import Peak'!$A$3:AF$100,AF$1,FALSE())),0,VLOOKUP('W. VaR &amp; Peak Pos By Trader'!$A54,'Import Peak'!$A$3:AF$100,AF$1,FALSE()))</f>
        <v>0</v>
      </c>
      <c r="AG31" s="107" t="n">
        <f aca="false">IF(ISNA(VLOOKUP('W. VaR &amp; Peak Pos By Trader'!$A54,'Import Peak'!$A$3:AG$100,AG$1,FALSE())),0,VLOOKUP('W. VaR &amp; Peak Pos By Trader'!$A54,'Import Peak'!$A$3:AG$100,AG$1,FALSE()))</f>
        <v>0</v>
      </c>
      <c r="AH31" s="107" t="n">
        <f aca="false">IF(ISNA(VLOOKUP('W. VaR &amp; Peak Pos By Trader'!$A54,'Import Peak'!$A$3:AH$100,AH$1,FALSE())),0,VLOOKUP('W. VaR &amp; Peak Pos By Trader'!$A54,'Import Peak'!$A$3:AH$100,AH$1,FALSE()))</f>
        <v>0</v>
      </c>
      <c r="AI31" s="107" t="n">
        <f aca="false">IF(ISNA(VLOOKUP('W. VaR &amp; Peak Pos By Trader'!$A54,'Import Peak'!$A$3:AI$100,AI$1,FALSE())),0,VLOOKUP('W. VaR &amp; Peak Pos By Trader'!$A54,'Import Peak'!$A$3:AI$100,AI$1,FALSE()))</f>
        <v>0</v>
      </c>
      <c r="AJ31" s="107" t="n">
        <f aca="false">IF(ISNA(VLOOKUP('W. VaR &amp; Peak Pos By Trader'!$A54,'Import Peak'!$A$3:AJ$100,AJ$1,FALSE())),0,VLOOKUP('W. VaR &amp; Peak Pos By Trader'!$A54,'Import Peak'!$A$3:AJ$100,AJ$1,FALSE()))</f>
        <v>0</v>
      </c>
      <c r="AK31" s="107" t="n">
        <f aca="false">IF(ISNA(VLOOKUP('W. VaR &amp; Peak Pos By Trader'!$A54,'Import Peak'!$A$3:AK$100,AK$1,FALSE())),0,VLOOKUP('W. VaR &amp; Peak Pos By Trader'!$A54,'Import Peak'!$A$3:AK$100,AK$1,FALSE()))</f>
        <v>0</v>
      </c>
      <c r="AL31" s="107" t="n">
        <f aca="false">IF(ISNA(VLOOKUP('W. VaR &amp; Peak Pos By Trader'!$A54,'Import Peak'!$A$3:AL$100,AL$1,FALSE())),0,VLOOKUP('W. VaR &amp; Peak Pos By Trader'!$A54,'Import Peak'!$A$3:AL$100,AL$1,FALSE()))</f>
        <v>0</v>
      </c>
      <c r="AM31" s="107" t="n">
        <f aca="false">IF(ISNA(VLOOKUP('W. VaR &amp; Peak Pos By Trader'!$A54,'Import Peak'!$A$3:AM$100,AM$1,FALSE())),0,VLOOKUP('W. VaR &amp; Peak Pos By Trader'!$A54,'Import Peak'!$A$3:AM$100,AM$1,FALSE()))</f>
        <v>0</v>
      </c>
      <c r="AN31" s="107" t="n">
        <f aca="false">IF(ISNA(VLOOKUP('W. VaR &amp; Peak Pos By Trader'!$A54,'Import Peak'!$A$3:AN$100,AN$1,FALSE())),0,VLOOKUP('W. VaR &amp; Peak Pos By Trader'!$A54,'Import Peak'!$A$3:AN$100,AN$1,FALSE()))</f>
        <v>0</v>
      </c>
      <c r="AO31" s="107" t="n">
        <f aca="false">IF(ISNA(VLOOKUP('W. VaR &amp; Peak Pos By Trader'!$A54,'Import Peak'!$A$3:AO$100,AO$1,FALSE())),0,VLOOKUP('W. VaR &amp; Peak Pos By Trader'!$A54,'Import Peak'!$A$3:AO$100,AO$1,FALSE()))</f>
        <v>0</v>
      </c>
      <c r="AP31" s="107" t="n">
        <f aca="false">IF(ISNA(VLOOKUP('W. VaR &amp; Peak Pos By Trader'!$A54,'Import Peak'!$A$3:AP$100,AP$1,FALSE())),0,VLOOKUP('W. VaR &amp; Peak Pos By Trader'!$A54,'Import Peak'!$A$3:AP$100,AP$1,FALSE()))</f>
        <v>0</v>
      </c>
      <c r="AQ31" s="107" t="n">
        <f aca="false">IF(ISNA(VLOOKUP('W. VaR &amp; Peak Pos By Trader'!$A54,'Import Peak'!$A$3:AQ$100,AQ$1,FALSE())),0,VLOOKUP('W. VaR &amp; Peak Pos By Trader'!$A54,'Import Peak'!$A$3:AQ$100,AQ$1,FALSE()))</f>
        <v>0</v>
      </c>
      <c r="AR31" s="107" t="n">
        <f aca="false">IF(ISNA(VLOOKUP('W. VaR &amp; Peak Pos By Trader'!$A54,'Import Peak'!$A$3:AR$100,AR$1,FALSE())),0,VLOOKUP('W. VaR &amp; Peak Pos By Trader'!$A54,'Import Peak'!$A$3:AR$100,AR$1,FALSE()))</f>
        <v>0</v>
      </c>
      <c r="AS31" s="107" t="n">
        <f aca="false">IF(ISNA(VLOOKUP('W. VaR &amp; Peak Pos By Trader'!$A54,'Import Peak'!$A$3:AS$100,AS$1,FALSE())),0,VLOOKUP('W. VaR &amp; Peak Pos By Trader'!$A54,'Import Peak'!$A$3:AS$100,AS$1,FALSE()))</f>
        <v>0</v>
      </c>
      <c r="AT31" s="107" t="n">
        <f aca="false">IF(ISNA(VLOOKUP('W. VaR &amp; Peak Pos By Trader'!$A54,'Import Peak'!$A$3:AT$100,AT$1,FALSE())),0,VLOOKUP('W. VaR &amp; Peak Pos By Trader'!$A54,'Import Peak'!$A$3:AT$100,AT$1,FALSE()))</f>
        <v>0</v>
      </c>
      <c r="AU31" s="107" t="n">
        <f aca="false">IF(ISNA(VLOOKUP('W. VaR &amp; Peak Pos By Trader'!$A54,'Import Peak'!$A$3:AU$100,AU$1,FALSE())),0,VLOOKUP('W. VaR &amp; Peak Pos By Trader'!$A54,'Import Peak'!$A$3:AU$100,AU$1,FALSE()))</f>
        <v>0</v>
      </c>
      <c r="AV31" s="107" t="n">
        <f aca="false">IF(ISNA(VLOOKUP('W. VaR &amp; Peak Pos By Trader'!$A54,'Import Peak'!$A$3:AV$100,AV$1,FALSE())),0,VLOOKUP('W. VaR &amp; Peak Pos By Trader'!$A54,'Import Peak'!$A$3:AV$100,AV$1,FALSE()))</f>
        <v>0</v>
      </c>
      <c r="AW31" s="107" t="n">
        <f aca="false">IF(ISNA(VLOOKUP('W. VaR &amp; Peak Pos By Trader'!$A54,'Import Peak'!$A$3:AW$100,AW$1,FALSE())),0,VLOOKUP('W. VaR &amp; Peak Pos By Trader'!$A54,'Import Peak'!$A$3:AW$100,AW$1,FALSE()))</f>
        <v>0</v>
      </c>
      <c r="AX31" s="107" t="n">
        <f aca="false">IF(ISNA(VLOOKUP('W. VaR &amp; Peak Pos By Trader'!$A54,'Import Peak'!$A$3:AX$100,AX$1,FALSE())),0,VLOOKUP('W. VaR &amp; Peak Pos By Trader'!$A54,'Import Peak'!$A$3:AX$100,AX$1,FALSE()))</f>
        <v>0</v>
      </c>
      <c r="AY31" s="107" t="n">
        <f aca="false">IF(ISNA(VLOOKUP('W. VaR &amp; Peak Pos By Trader'!$A54,'Import Peak'!$A$3:AY$100,AY$1,FALSE())),0,VLOOKUP('W. VaR &amp; Peak Pos By Trader'!$A54,'Import Peak'!$A$3:AY$100,AY$1,FALSE()))</f>
        <v>0</v>
      </c>
      <c r="AZ31" s="107" t="n">
        <f aca="false">IF(ISNA(VLOOKUP('W. VaR &amp; Peak Pos By Trader'!$A54,'Import Peak'!$A$3:AZ$100,AZ$1,FALSE())),0,VLOOKUP('W. VaR &amp; Peak Pos By Trader'!$A54,'Import Peak'!$A$3:AZ$100,AZ$1,FALSE()))</f>
        <v>0</v>
      </c>
      <c r="BA31" s="107" t="n">
        <f aca="false">IF(ISNA(VLOOKUP('W. VaR &amp; Peak Pos By Trader'!$A54,'Import Peak'!$A$3:BA$100,BA$1,FALSE())),0,VLOOKUP('W. VaR &amp; Peak Pos By Trader'!$A54,'Import Peak'!$A$3:BA$100,BA$1,FALSE()))</f>
        <v>0</v>
      </c>
      <c r="BB31" s="107" t="n">
        <f aca="false">IF(ISNA(VLOOKUP('W. VaR &amp; Peak Pos By Trader'!$A54,'Import Peak'!$A$3:BB$100,BB$1,FALSE())),0,VLOOKUP('W. VaR &amp; Peak Pos By Trader'!$A54,'Import Peak'!$A$3:BB$100,BB$1,FALSE()))</f>
        <v>0</v>
      </c>
      <c r="BC31" s="107" t="n">
        <f aca="false">IF(ISNA(VLOOKUP('W. VaR &amp; Peak Pos By Trader'!$A54,'Import Peak'!$A$3:BC$100,BC$1,FALSE())),0,VLOOKUP('W. VaR &amp; Peak Pos By Trader'!$A54,'Import Peak'!$A$3:BC$100,BC$1,FALSE()))</f>
        <v>0</v>
      </c>
      <c r="BD31" s="107" t="n">
        <f aca="false">IF(ISNA(VLOOKUP('W. VaR &amp; Peak Pos By Trader'!$A54,'Import Peak'!$A$3:BD$100,BD$1,FALSE())),0,VLOOKUP('W. VaR &amp; Peak Pos By Trader'!$A54,'Import Peak'!$A$3:BD$100,BD$1,FALSE()))</f>
        <v>0</v>
      </c>
      <c r="BE31" s="107" t="n">
        <f aca="false">IF(ISNA(VLOOKUP('W. VaR &amp; Peak Pos By Trader'!$A54,'Import Peak'!$A$3:BE$100,BE$1,FALSE())),0,VLOOKUP('W. VaR &amp; Peak Pos By Trader'!$A54,'Import Peak'!$A$3:BE$100,BE$1,FALSE()))</f>
        <v>0</v>
      </c>
      <c r="BF31" s="107" t="n">
        <f aca="false">IF(ISNA(VLOOKUP('W. VaR &amp; Peak Pos By Trader'!$A54,'Import Peak'!$A$3:BF$100,BF$1,FALSE())),0,VLOOKUP('W. VaR &amp; Peak Pos By Trader'!$A54,'Import Peak'!$A$3:BF$100,BF$1,FALSE()))</f>
        <v>0</v>
      </c>
      <c r="BG31" s="107" t="n">
        <f aca="false">IF(ISNA(VLOOKUP('W. VaR &amp; Peak Pos By Trader'!$A54,'Import Peak'!$A$3:BG$100,BG$1,FALSE())),0,VLOOKUP('W. VaR &amp; Peak Pos By Trader'!$A54,'Import Peak'!$A$3:BG$100,BG$1,FALSE()))</f>
        <v>0</v>
      </c>
      <c r="BH31" s="107" t="n">
        <f aca="false">IF(ISNA(VLOOKUP('W. VaR &amp; Peak Pos By Trader'!$A54,'Import Peak'!$A$3:BH$100,BH$1,FALSE())),0,VLOOKUP('W. VaR &amp; Peak Pos By Trader'!$A54,'Import Peak'!$A$3:BH$100,BH$1,FALSE()))</f>
        <v>0</v>
      </c>
      <c r="BI31" s="107" t="n">
        <f aca="false">IF(ISNA(VLOOKUP('W. VaR &amp; Peak Pos By Trader'!$A54,'Import Peak'!$A$3:BI$100,BI$1,FALSE())),0,VLOOKUP('W. VaR &amp; Peak Pos By Trader'!$A54,'Import Peak'!$A$3:BI$100,BI$1,FALSE()))</f>
        <v>0</v>
      </c>
      <c r="BJ31" s="107" t="n">
        <f aca="false">IF(ISNA(VLOOKUP('W. VaR &amp; Peak Pos By Trader'!$A54,'Import Peak'!$A$3:BJ$100,BJ$1,FALSE())),0,VLOOKUP('W. VaR &amp; Peak Pos By Trader'!$A54,'Import Peak'!$A$3:BJ$100,BJ$1,FALSE()))</f>
        <v>0</v>
      </c>
      <c r="BK31" s="107" t="n">
        <f aca="false">IF(ISNA(VLOOKUP('W. VaR &amp; Peak Pos By Trader'!$A54,'Import Peak'!$A$3:BK$100,BK$1,FALSE())),0,VLOOKUP('W. VaR &amp; Peak Pos By Trader'!$A54,'Import Peak'!$A$3:BK$100,BK$1,FALSE()))</f>
        <v>0</v>
      </c>
      <c r="BL31" s="107" t="n">
        <f aca="false">IF(ISNA(VLOOKUP('W. VaR &amp; Peak Pos By Trader'!$A54,'Import Peak'!$A$3:BL$100,BL$1,FALSE())),0,VLOOKUP('W. VaR &amp; Peak Pos By Trader'!$A54,'Import Peak'!$A$3:BL$100,BL$1,FALSE()))</f>
        <v>0</v>
      </c>
      <c r="BM31" s="107" t="n">
        <f aca="false">IF(ISNA(VLOOKUP('W. VaR &amp; Peak Pos By Trader'!$A54,'Import Peak'!$A$3:BM$100,BM$1,FALSE())),0,VLOOKUP('W. VaR &amp; Peak Pos By Trader'!$A54,'Import Peak'!$A$3:BM$100,BM$1,FALSE()))</f>
        <v>0</v>
      </c>
      <c r="BN31" s="107" t="n">
        <f aca="false">IF(ISNA(VLOOKUP('W. VaR &amp; Peak Pos By Trader'!$A54,'Import Peak'!$A$3:BN$100,BN$1,FALSE())),0,VLOOKUP('W. VaR &amp; Peak Pos By Trader'!$A54,'Import Peak'!$A$3:BN$100,BN$1,FALSE()))</f>
        <v>0</v>
      </c>
      <c r="BO31" s="107" t="n">
        <f aca="false">IF(ISNA(VLOOKUP('W. VaR &amp; Peak Pos By Trader'!$A54,'Import Peak'!$A$3:BO$100,BO$1,FALSE())),0,VLOOKUP('W. VaR &amp; Peak Pos By Trader'!$A54,'Import Peak'!$A$3:BO$100,BO$1,FALSE()))</f>
        <v>0</v>
      </c>
      <c r="BP31" s="107" t="n">
        <f aca="false">IF(ISNA(VLOOKUP('W. VaR &amp; Peak Pos By Trader'!$A54,'Import Peak'!$A$3:BP$100,BP$1,FALSE())),0,VLOOKUP('W. VaR &amp; Peak Pos By Trader'!$A54,'Import Peak'!$A$3:BP$100,BP$1,FALSE()))</f>
        <v>0</v>
      </c>
      <c r="BQ31" s="107" t="n">
        <f aca="false">IF(ISNA(VLOOKUP('W. VaR &amp; Peak Pos By Trader'!$A54,'Import Peak'!$A$3:BQ$100,BQ$1,FALSE())),0,VLOOKUP('W. VaR &amp; Peak Pos By Trader'!$A54,'Import Peak'!$A$3:BQ$100,BQ$1,FALSE()))</f>
        <v>0</v>
      </c>
      <c r="BR31" s="107" t="n">
        <f aca="false">IF(ISNA(VLOOKUP('W. VaR &amp; Peak Pos By Trader'!$A54,'Import Peak'!$A$3:BR$100,BR$1,FALSE())),0,VLOOKUP('W. VaR &amp; Peak Pos By Trader'!$A54,'Import Peak'!$A$3:BR$100,BR$1,FALSE()))</f>
        <v>0</v>
      </c>
      <c r="BS31" s="107" t="n">
        <f aca="false">IF(ISNA(VLOOKUP('W. VaR &amp; Peak Pos By Trader'!$A54,'Import Peak'!$A$3:BS$100,BS$1,FALSE())),0,VLOOKUP('W. VaR &amp; Peak Pos By Trader'!$A54,'Import Peak'!$A$3:BS$100,BS$1,FALSE()))</f>
        <v>0</v>
      </c>
      <c r="BT31" s="107" t="n">
        <f aca="false">IF(ISNA(VLOOKUP('W. VaR &amp; Peak Pos By Trader'!$A54,'Import Peak'!$A$3:BT$100,BT$1,FALSE())),0,VLOOKUP('W. VaR &amp; Peak Pos By Trader'!$A54,'Import Peak'!$A$3:BT$100,BT$1,FALSE()))</f>
        <v>0</v>
      </c>
      <c r="BU31" s="107" t="n">
        <f aca="false">IF(ISNA(VLOOKUP('W. VaR &amp; Peak Pos By Trader'!$A54,'Import Peak'!$A$3:BU$100,BU$1,FALSE())),0,VLOOKUP('W. VaR &amp; Peak Pos By Trader'!$A54,'Import Peak'!$A$3:BU$100,BU$1,FALSE()))</f>
        <v>0</v>
      </c>
      <c r="BV31" s="107" t="n">
        <f aca="false">IF(ISNA(VLOOKUP('W. VaR &amp; Peak Pos By Trader'!$A54,'Import Peak'!$A$3:BV$100,BV$1,FALSE())),0,VLOOKUP('W. VaR &amp; Peak Pos By Trader'!$A54,'Import Peak'!$A$3:BV$100,BV$1,FALSE()))</f>
        <v>0</v>
      </c>
      <c r="BW31" s="107" t="n">
        <f aca="false">IF(ISNA(VLOOKUP('W. VaR &amp; Peak Pos By Trader'!$A54,'Import Peak'!$A$3:BW$100,BW$1,FALSE())),0,VLOOKUP('W. VaR &amp; Peak Pos By Trader'!$A54,'Import Peak'!$A$3:BW$100,BW$1,FALSE()))</f>
        <v>0</v>
      </c>
      <c r="BX31" s="107" t="n">
        <f aca="false">IF(ISNA(VLOOKUP('W. VaR &amp; Peak Pos By Trader'!$A54,'Import Peak'!$A$3:BX$100,BX$1,FALSE())),0,VLOOKUP('W. VaR &amp; Peak Pos By Trader'!$A54,'Import Peak'!$A$3:BX$100,BX$1,FALSE()))</f>
        <v>0</v>
      </c>
      <c r="BY31" s="107" t="n">
        <f aca="false">IF(ISNA(VLOOKUP('W. VaR &amp; Peak Pos By Trader'!$A54,'Import Peak'!$A$3:BY$100,BY$1,FALSE())),0,VLOOKUP('W. VaR &amp; Peak Pos By Trader'!$A54,'Import Peak'!$A$3:BY$100,BY$1,FALSE()))</f>
        <v>0</v>
      </c>
      <c r="BZ31" s="107" t="n">
        <f aca="false">IF(ISNA(VLOOKUP('W. VaR &amp; Peak Pos By Trader'!$A54,'Import Peak'!$A$3:BZ$100,BZ$1,FALSE())),0,VLOOKUP('W. VaR &amp; Peak Pos By Trader'!$A54,'Import Peak'!$A$3:BZ$100,BZ$1,FALSE()))</f>
        <v>0</v>
      </c>
      <c r="CA31" s="107" t="n">
        <f aca="false">IF(ISNA(VLOOKUP('W. VaR &amp; Peak Pos By Trader'!$A54,'Import Peak'!$A$3:CA$100,CA$1,FALSE())),0,VLOOKUP('W. VaR &amp; Peak Pos By Trader'!$A54,'Import Peak'!$A$3:CA$100,CA$1,FALSE()))</f>
        <v>0</v>
      </c>
      <c r="CB31" s="107" t="n">
        <f aca="false">IF(ISNA(VLOOKUP('W. VaR &amp; Peak Pos By Trader'!$A54,'Import Peak'!$A$3:CB$100,CB$1,FALSE())),0,VLOOKUP('W. VaR &amp; Peak Pos By Trader'!$A54,'Import Peak'!$A$3:CB$100,CB$1,FALSE()))</f>
        <v>0</v>
      </c>
      <c r="CC31" s="107" t="n">
        <f aca="false">IF(ISNA(VLOOKUP('W. VaR &amp; Peak Pos By Trader'!$A54,'Import Peak'!$A$3:CC$100,CC$1,FALSE())),0,VLOOKUP('W. VaR &amp; Peak Pos By Trader'!$A54,'Import Peak'!$A$3:CC$100,CC$1,FALSE()))</f>
        <v>0</v>
      </c>
      <c r="CD31" s="107" t="n">
        <f aca="false">IF(ISNA(VLOOKUP('W. VaR &amp; Peak Pos By Trader'!$A54,'Import Peak'!$A$3:CD$100,CD$1,FALSE())),0,VLOOKUP('W. VaR &amp; Peak Pos By Trader'!$A54,'Import Peak'!$A$3:CD$100,CD$1,FALSE()))</f>
        <v>0</v>
      </c>
      <c r="CE31" s="107" t="n">
        <f aca="false">IF(ISNA(VLOOKUP('W. VaR &amp; Peak Pos By Trader'!$A54,'Import Peak'!$A$3:CE$100,CE$1,FALSE())),0,VLOOKUP('W. VaR &amp; Peak Pos By Trader'!$A54,'Import Peak'!$A$3:CE$100,CE$1,FALSE()))</f>
        <v>0</v>
      </c>
      <c r="CF31" s="107" t="n">
        <f aca="false">IF(ISNA(VLOOKUP('W. VaR &amp; Peak Pos By Trader'!$A54,'Import Peak'!$A$3:CF$100,CF$1,FALSE())),0,VLOOKUP('W. VaR &amp; Peak Pos By Trader'!$A54,'Import Peak'!$A$3:CF$100,CF$1,FALSE()))</f>
        <v>0</v>
      </c>
      <c r="CG31" s="107" t="n">
        <f aca="false">IF(ISNA(VLOOKUP('W. VaR &amp; Peak Pos By Trader'!$A54,'Import Peak'!$A$3:CG$100,CG$1,FALSE())),0,VLOOKUP('W. VaR &amp; Peak Pos By Trader'!$A54,'Import Peak'!$A$3:CG$100,CG$1,FALSE()))</f>
        <v>0</v>
      </c>
      <c r="CH31" s="107" t="n">
        <f aca="false">IF(ISNA(VLOOKUP('W. VaR &amp; Peak Pos By Trader'!$A54,'Import Peak'!$A$3:CH$100,CH$1,FALSE())),0,VLOOKUP('W. VaR &amp; Peak Pos By Trader'!$A54,'Import Peak'!$A$3:CH$100,CH$1,FALSE()))</f>
        <v>0</v>
      </c>
      <c r="CI31" s="107" t="n">
        <f aca="false">IF(ISNA(VLOOKUP('W. VaR &amp; Peak Pos By Trader'!$A54,'Import Peak'!$A$3:CI$100,CI$1,FALSE())),0,VLOOKUP('W. VaR &amp; Peak Pos By Trader'!$A54,'Import Peak'!$A$3:CI$100,CI$1,FALSE()))</f>
        <v>0</v>
      </c>
      <c r="CJ31" s="107" t="n">
        <f aca="false">IF(ISNA(VLOOKUP('W. VaR &amp; Peak Pos By Trader'!$A54,'Import Peak'!$A$3:CJ$100,CJ$1,FALSE())),0,VLOOKUP('W. VaR &amp; Peak Pos By Trader'!$A54,'Import Peak'!$A$3:CJ$100,CJ$1,FALSE()))</f>
        <v>0</v>
      </c>
      <c r="CK31" s="107" t="n">
        <f aca="false">IF(ISNA(VLOOKUP('W. VaR &amp; Peak Pos By Trader'!$A54,'Import Peak'!$A$3:CK$100,CK$1,FALSE())),0,VLOOKUP('W. VaR &amp; Peak Pos By Trader'!$A54,'Import Peak'!$A$3:CK$100,CK$1,FALSE()))</f>
        <v>0</v>
      </c>
      <c r="CL31" s="107" t="n">
        <f aca="false">IF(ISNA(VLOOKUP('W. VaR &amp; Peak Pos By Trader'!$A54,'Import Peak'!$A$3:CL$100,CL$1,FALSE())),0,VLOOKUP('W. VaR &amp; Peak Pos By Trader'!$A54,'Import Peak'!$A$3:CL$100,CL$1,FALSE()))</f>
        <v>0</v>
      </c>
      <c r="CM31" s="107" t="n">
        <f aca="false">IF(ISNA(VLOOKUP('W. VaR &amp; Peak Pos By Trader'!$A54,'Import Peak'!$A$3:CM$100,CM$1,FALSE())),0,VLOOKUP('W. VaR &amp; Peak Pos By Trader'!$A54,'Import Peak'!$A$3:CM$100,CM$1,FALSE()))</f>
        <v>0</v>
      </c>
      <c r="CN31" s="107" t="n">
        <f aca="false">IF(ISNA(VLOOKUP('W. VaR &amp; Peak Pos By Trader'!$A54,'Import Peak'!$A$3:CN$100,CN$1,FALSE())),0,VLOOKUP('W. VaR &amp; Peak Pos By Trader'!$A54,'Import Peak'!$A$3:CN$100,CN$1,FALSE()))</f>
        <v>0</v>
      </c>
      <c r="CO31" s="107" t="n">
        <f aca="false">IF(ISNA(VLOOKUP('W. VaR &amp; Peak Pos By Trader'!$A54,'Import Peak'!$A$3:CO$100,CO$1,FALSE())),0,VLOOKUP('W. VaR &amp; Peak Pos By Trader'!$A54,'Import Peak'!$A$3:CO$100,CO$1,FALSE()))</f>
        <v>0</v>
      </c>
      <c r="CP31" s="107" t="n">
        <f aca="false">IF(ISNA(VLOOKUP('W. VaR &amp; Peak Pos By Trader'!$A54,'Import Peak'!$A$3:CP$100,CP$1,FALSE())),0,VLOOKUP('W. VaR &amp; Peak Pos By Trader'!$A54,'Import Peak'!$A$3:CP$100,CP$1,FALSE()))</f>
        <v>0</v>
      </c>
      <c r="CQ31" s="107" t="n">
        <f aca="false">IF(ISNA(VLOOKUP('W. VaR &amp; Peak Pos By Trader'!$A54,'Import Peak'!$A$3:CQ$100,CQ$1,FALSE())),0,VLOOKUP('W. VaR &amp; Peak Pos By Trader'!$A54,'Import Peak'!$A$3:CQ$100,CQ$1,FALSE()))</f>
        <v>0</v>
      </c>
      <c r="CR31" s="107" t="n">
        <f aca="false">IF(ISNA(VLOOKUP('W. VaR &amp; Peak Pos By Trader'!$A54,'Import Peak'!$A$3:CR$100,CR$1,FALSE())),0,VLOOKUP('W. VaR &amp; Peak Pos By Trader'!$A54,'Import Peak'!$A$3:CR$100,CR$1,FALSE()))</f>
        <v>0</v>
      </c>
      <c r="CS31" s="107" t="n">
        <f aca="false">IF(ISNA(VLOOKUP('W. VaR &amp; Peak Pos By Trader'!$A54,'Import Peak'!$A$3:CS$100,CS$1,FALSE())),0,VLOOKUP('W. VaR &amp; Peak Pos By Trader'!$A54,'Import Peak'!$A$3:CS$100,CS$1,FALSE()))</f>
        <v>0</v>
      </c>
      <c r="CT31" s="107" t="n">
        <f aca="false">IF(ISNA(VLOOKUP('W. VaR &amp; Peak Pos By Trader'!$A54,'Import Peak'!$A$3:CT$100,CT$1,FALSE())),0,VLOOKUP('W. VaR &amp; Peak Pos By Trader'!$A54,'Import Peak'!$A$3:CT$100,CT$1,FALSE()))</f>
        <v>0</v>
      </c>
      <c r="CU31" s="107" t="n">
        <f aca="false">IF(ISNA(VLOOKUP('W. VaR &amp; Peak Pos By Trader'!$A54,'Import Peak'!$A$3:CU$100,CU$1,FALSE())),0,VLOOKUP('W. VaR &amp; Peak Pos By Trader'!$A54,'Import Peak'!$A$3:CU$100,CU$1,FALSE()))</f>
        <v>0</v>
      </c>
      <c r="CV31" s="107" t="n">
        <f aca="false">IF(ISNA(VLOOKUP('W. VaR &amp; Peak Pos By Trader'!$A54,'Import Peak'!$A$3:CV$100,CV$1,FALSE())),0,VLOOKUP('W. VaR &amp; Peak Pos By Trader'!$A54,'Import Peak'!$A$3:CV$100,CV$1,FALSE()))</f>
        <v>0</v>
      </c>
      <c r="CW31" s="107" t="n">
        <f aca="false">IF(ISNA(VLOOKUP('W. VaR &amp; Peak Pos By Trader'!$A54,'Import Peak'!$A$3:CW$100,CW$1,FALSE())),0,VLOOKUP('W. VaR &amp; Peak Pos By Trader'!$A54,'Import Peak'!$A$3:CW$100,CW$1,FALSE()))</f>
        <v>0</v>
      </c>
      <c r="CX31" s="107" t="n">
        <f aca="false">IF(ISNA(VLOOKUP('W. VaR &amp; Peak Pos By Trader'!$A54,'Import Peak'!$A$3:CX$100,CX$1,FALSE())),0,VLOOKUP('W. VaR &amp; Peak Pos By Trader'!$A54,'Import Peak'!$A$3:CX$100,CX$1,FALSE()))</f>
        <v>0</v>
      </c>
      <c r="CY31" s="107" t="n">
        <f aca="false">IF(ISNA(VLOOKUP('W. VaR &amp; Peak Pos By Trader'!$A54,'Import Peak'!$A$3:CY$100,CY$1,FALSE())),0,VLOOKUP('W. VaR &amp; Peak Pos By Trader'!$A54,'Import Peak'!$A$3:CY$100,CY$1,FALSE()))</f>
        <v>0</v>
      </c>
      <c r="CZ31" s="107" t="n">
        <f aca="false">IF(ISNA(VLOOKUP('W. VaR &amp; Peak Pos By Trader'!$A54,'Import Peak'!$A$3:CZ$100,CZ$1,FALSE())),0,VLOOKUP('W. VaR &amp; Peak Pos By Trader'!$A54,'Import Peak'!$A$3:CZ$100,CZ$1,FALSE()))</f>
        <v>0</v>
      </c>
      <c r="DA31" s="107" t="n">
        <f aca="false">IF(ISNA(VLOOKUP('W. VaR &amp; Peak Pos By Trader'!$A54,'Import Peak'!$A$3:DA$100,DA$1,FALSE())),0,VLOOKUP('W. VaR &amp; Peak Pos By Trader'!$A54,'Import Peak'!$A$3:DA$100,DA$1,FALSE()))</f>
        <v>423.1871</v>
      </c>
      <c r="DB31" s="107" t="n">
        <f aca="false">IF(ISNA(VLOOKUP('W. VaR &amp; Peak Pos By Trader'!$A54,'Import Peak'!$A$3:DB$100,DB$1,FALSE())),0,VLOOKUP('W. VaR &amp; Peak Pos By Trader'!$A54,'Import Peak'!$A$3:DB$100,DB$1,FALSE()))</f>
        <v>0</v>
      </c>
      <c r="DC31" s="107" t="n">
        <f aca="false">IF(ISNA(VLOOKUP('W. VaR &amp; Peak Pos By Trader'!$A54,'Import Peak'!$A$3:DC$100,DC$1,FALSE())),0,VLOOKUP('W. VaR &amp; Peak Pos By Trader'!$A54,'Import Peak'!$A$3:DC$100,DC$1,FALSE()))</f>
        <v>0</v>
      </c>
      <c r="DD31" s="107" t="n">
        <f aca="false">IF(ISNA(VLOOKUP('W. VaR &amp; Peak Pos By Trader'!$A54,'Import Peak'!$A$3:DD$100,DD$1,FALSE())),0,VLOOKUP('W. VaR &amp; Peak Pos By Trader'!$A54,'Import Peak'!$A$3:DD$100,DD$1,FALSE()))</f>
        <v>0</v>
      </c>
      <c r="DE31" s="107" t="n">
        <f aca="false">IF(ISNA(VLOOKUP('W. VaR &amp; Peak Pos By Trader'!$A54,'Import Peak'!$A$3:DE$100,DE$1,FALSE())),0,VLOOKUP('W. VaR &amp; Peak Pos By Trader'!$A54,'Import Peak'!$A$3:DE$100,DE$1,FALSE()))</f>
        <v>0</v>
      </c>
      <c r="DF31" s="107" t="n">
        <f aca="false">IF(ISNA(VLOOKUP('W. VaR &amp; Peak Pos By Trader'!$A54,'Import Peak'!$A$3:DF$100,DF$1,FALSE())),0,VLOOKUP('W. VaR &amp; Peak Pos By Trader'!$A54,'Import Peak'!$A$3:DF$100,DF$1,FALSE()))</f>
        <v>0</v>
      </c>
      <c r="DG31" s="107" t="n">
        <f aca="false">IF(ISNA(VLOOKUP('W. VaR &amp; Peak Pos By Trader'!$A54,'Import Peak'!$A$3:DG$100,DG$1,FALSE())),0,VLOOKUP('W. VaR &amp; Peak Pos By Trader'!$A54,'Import Peak'!$A$3:DG$100,DG$1,FALSE()))</f>
        <v>0</v>
      </c>
      <c r="DH31" s="107" t="n">
        <f aca="false">IF(ISNA(VLOOKUP('W. VaR &amp; Peak Pos By Trader'!$A54,'Import Peak'!$A$3:DH$100,DH$1,FALSE())),0,VLOOKUP('W. VaR &amp; Peak Pos By Trader'!$A54,'Import Peak'!$A$3:DH$100,DH$1,FALSE()))</f>
        <v>0</v>
      </c>
      <c r="DI31" s="107" t="n">
        <f aca="false">IF(ISNA(VLOOKUP('W. VaR &amp; Peak Pos By Trader'!$A54,'Import Peak'!$A$3:DI$100,DI$1,FALSE())),0,VLOOKUP('W. VaR &amp; Peak Pos By Trader'!$A54,'Import Peak'!$A$3:DI$100,DI$1,FALSE()))</f>
        <v>0</v>
      </c>
      <c r="DJ31" s="107" t="n">
        <f aca="false">IF(ISNA(VLOOKUP('W. VaR &amp; Peak Pos By Trader'!$A54,'Import Peak'!$A$3:DJ$100,DJ$1,FALSE())),0,VLOOKUP('W. VaR &amp; Peak Pos By Trader'!$A54,'Import Peak'!$A$3:DJ$100,DJ$1,FALSE()))</f>
        <v>0</v>
      </c>
      <c r="DK31" s="107" t="n">
        <f aca="false">IF(ISNA(VLOOKUP('W. VaR &amp; Peak Pos By Trader'!$A54,'Import Peak'!$A$3:DK$100,DK$1,FALSE())),0,VLOOKUP('W. VaR &amp; Peak Pos By Trader'!$A54,'Import Peak'!$A$3:DK$100,DK$1,FALSE()))</f>
        <v>0</v>
      </c>
      <c r="DL31" s="107" t="n">
        <f aca="false">IF(ISNA(VLOOKUP('W. VaR &amp; Peak Pos By Trader'!$A54,'Import Peak'!$A$3:DL$100,DL$1,FALSE())),0,VLOOKUP('W. VaR &amp; Peak Pos By Trader'!$A54,'Import Peak'!$A$3:DL$100,DL$1,FALSE()))</f>
        <v>0</v>
      </c>
      <c r="DM31" s="107" t="n">
        <f aca="false">IF(ISNA(VLOOKUP('W. VaR &amp; Peak Pos By Trader'!$A54,'Import Peak'!$A$3:DM$100,DM$1,FALSE())),0,VLOOKUP('W. VaR &amp; Peak Pos By Trader'!$A54,'Import Peak'!$A$3:DM$100,DM$1,FALSE()))</f>
        <v>0</v>
      </c>
      <c r="DN31" s="107" t="n">
        <f aca="false">IF(ISNA(VLOOKUP('W. VaR &amp; Peak Pos By Trader'!$A54,'Import Peak'!$A$3:DN$100,DN$1,FALSE())),0,VLOOKUP('W. VaR &amp; Peak Pos By Trader'!$A54,'Import Peak'!$A$3:DN$100,DN$1,FALSE()))</f>
        <v>0</v>
      </c>
      <c r="DO31" s="107" t="n">
        <f aca="false">IF(ISNA(VLOOKUP('W. VaR &amp; Peak Pos By Trader'!$A54,'Import Peak'!$A$3:DO$100,DO$1,FALSE())),0,VLOOKUP('W. VaR &amp; Peak Pos By Trader'!$A54,'Import Peak'!$A$3:DO$100,DO$1,FALSE()))</f>
        <v>0</v>
      </c>
      <c r="DP31" s="107" t="n">
        <f aca="false">IF(ISNA(VLOOKUP('W. VaR &amp; Peak Pos By Trader'!$A54,'Import Peak'!$A$3:DP$100,DP$1,FALSE())),0,VLOOKUP('W. VaR &amp; Peak Pos By Trader'!$A54,'Import Peak'!$A$3:DP$100,DP$1,FALSE()))</f>
        <v>0</v>
      </c>
      <c r="DQ31" s="107" t="n">
        <f aca="false">IF(ISNA(VLOOKUP('W. VaR &amp; Peak Pos By Trader'!$A54,'Import Peak'!$A$3:DQ$100,DQ$1,FALSE())),0,VLOOKUP('W. VaR &amp; Peak Pos By Trader'!$A54,'Import Peak'!$A$3:DQ$100,DQ$1,FALSE()))</f>
        <v>0</v>
      </c>
      <c r="DR31" s="107" t="n">
        <f aca="false">IF(ISNA(VLOOKUP('W. VaR &amp; Peak Pos By Trader'!$A54,'Import Peak'!$A$3:DR$100,DR$1,FALSE())),0,VLOOKUP('W. VaR &amp; Peak Pos By Trader'!$A54,'Import Peak'!$A$3:DR$100,DR$1,FALSE()))</f>
        <v>0</v>
      </c>
      <c r="DS31" s="107" t="n">
        <f aca="false">IF(ISNA(VLOOKUP('W. VaR &amp; Peak Pos By Trader'!$A54,'Import Peak'!$A$3:DS$100,DS$1,FALSE())),0,VLOOKUP('W. VaR &amp; Peak Pos By Trader'!$A54,'Import Peak'!$A$3:DS$100,DS$1,FALSE()))</f>
        <v>0</v>
      </c>
      <c r="DT31" s="107" t="n">
        <f aca="false">IF(ISNA(VLOOKUP('W. VaR &amp; Peak Pos By Trader'!$A54,'Import Peak'!$A$3:DT$100,DT$1,FALSE())),0,VLOOKUP('W. VaR &amp; Peak Pos By Trader'!$A54,'Import Peak'!$A$3:DT$100,DT$1,FALSE()))</f>
        <v>0</v>
      </c>
      <c r="DU31" s="107" t="n">
        <f aca="false">IF(ISNA(VLOOKUP('W. VaR &amp; Peak Pos By Trader'!$A54,'Import Peak'!$A$3:DU$100,DU$1,FALSE())),0,VLOOKUP('W. VaR &amp; Peak Pos By Trader'!$A54,'Import Peak'!$A$3:DU$100,DU$1,FALSE()))</f>
        <v>0</v>
      </c>
      <c r="DV31" s="107" t="n">
        <f aca="false">IF(ISNA(VLOOKUP('W. VaR &amp; Peak Pos By Trader'!$A54,'Import Peak'!$A$3:DV$100,DV$1,FALSE())),0,VLOOKUP('W. VaR &amp; Peak Pos By Trader'!$A54,'Import Peak'!$A$3:DV$100,DV$1,FALSE()))</f>
        <v>0</v>
      </c>
      <c r="DW31" s="107" t="n">
        <f aca="false">IF(ISNA(VLOOKUP('W. VaR &amp; Peak Pos By Trader'!$A54,'Import Peak'!$A$3:DW$100,DW$1,FALSE())),0,VLOOKUP('W. VaR &amp; Peak Pos By Trader'!$A54,'Import Peak'!$A$3:DW$100,DW$1,FALSE()))</f>
        <v>0</v>
      </c>
      <c r="DX31" s="107" t="n">
        <f aca="false">IF(ISNA(VLOOKUP('W. VaR &amp; Peak Pos By Trader'!$A54,'Import Peak'!$A$3:DX$100,DX$1,FALSE())),0,VLOOKUP('W. VaR &amp; Peak Pos By Trader'!$A54,'Import Peak'!$A$3:DX$100,DX$1,FALSE()))</f>
        <v>0</v>
      </c>
      <c r="DY31" s="107" t="n">
        <f aca="false">IF(ISNA(VLOOKUP('W. VaR &amp; Peak Pos By Trader'!$A54,'Import Peak'!$A$3:DY$100,DY$1,FALSE())),0,VLOOKUP('W. VaR &amp; Peak Pos By Trader'!$A54,'Import Peak'!$A$3:DY$100,DY$1,FALSE()))</f>
        <v>0</v>
      </c>
      <c r="DZ31" s="107" t="n">
        <f aca="false">IF(ISNA(VLOOKUP('W. VaR &amp; Peak Pos By Trader'!$A54,'Import Peak'!$A$3:DZ$100,DZ$1,FALSE())),0,VLOOKUP('W. VaR &amp; Peak Pos By Trader'!$A54,'Import Peak'!$A$3:DZ$100,DZ$1,FALSE()))</f>
        <v>0</v>
      </c>
      <c r="EA31" s="107" t="n">
        <f aca="false">IF(ISNA(VLOOKUP('W. VaR &amp; Peak Pos By Trader'!$A54,'Import Peak'!$A$3:EA$100,EA$1,FALSE())),0,VLOOKUP('W. VaR &amp; Peak Pos By Trader'!$A54,'Import Peak'!$A$3:EA$100,EA$1,FALSE()))</f>
        <v>0</v>
      </c>
      <c r="EB31" s="107" t="n">
        <f aca="false">IF(ISNA(VLOOKUP('W. VaR &amp; Peak Pos By Trader'!$A54,'Import Peak'!$A$3:EB$100,EB$1,FALSE())),0,VLOOKUP('W. VaR &amp; Peak Pos By Trader'!$A54,'Import Peak'!$A$3:EB$100,EB$1,FALSE()))</f>
        <v>0</v>
      </c>
      <c r="EC31" s="107" t="n">
        <f aca="false">IF(ISNA(VLOOKUP('W. VaR &amp; Peak Pos By Trader'!$A54,'Import Peak'!$A$3:EC$100,EC$1,FALSE())),0,VLOOKUP('W. VaR &amp; Peak Pos By Trader'!$A54,'Import Peak'!$A$3:EC$100,EC$1,FALSE()))</f>
        <v>0</v>
      </c>
      <c r="ED31" s="107" t="n">
        <f aca="false">IF(ISNA(VLOOKUP('W. VaR &amp; Peak Pos By Trader'!$A54,'Import Peak'!$A$3:ED$100,ED$1,FALSE())),0,VLOOKUP('W. VaR &amp; Peak Pos By Trader'!$A54,'Import Peak'!$A$3:ED$100,ED$1,FALSE()))</f>
        <v>0</v>
      </c>
      <c r="EE31" s="107" t="n">
        <f aca="false">IF(ISNA(VLOOKUP('W. VaR &amp; Peak Pos By Trader'!$A54,'Import Peak'!$A$3:EE$100,EE$1,FALSE())),0,VLOOKUP('W. VaR &amp; Peak Pos By Trader'!$A54,'Import Peak'!$A$3:EE$100,EE$1,FALSE()))</f>
        <v>0</v>
      </c>
      <c r="EF31" s="107" t="n">
        <f aca="false">IF(ISNA(VLOOKUP('W. VaR &amp; Peak Pos By Trader'!$A54,'Import Peak'!$A$3:EF$100,EF$1,FALSE())),0,VLOOKUP('W. VaR &amp; Peak Pos By Trader'!$A54,'Import Peak'!$A$3:EF$100,EF$1,FALSE()))</f>
        <v>0</v>
      </c>
      <c r="EG31" s="107" t="n">
        <f aca="false">IF(ISNA(VLOOKUP('W. VaR &amp; Peak Pos By Trader'!$A54,'Import Peak'!$A$3:EG$100,EG$1,FALSE())),0,VLOOKUP('W. VaR &amp; Peak Pos By Trader'!$A54,'Import Peak'!$A$3:EG$100,EG$1,FALSE()))</f>
        <v>0</v>
      </c>
      <c r="EH31" s="107" t="n">
        <f aca="false">IF(ISNA(VLOOKUP('W. VaR &amp; Peak Pos By Trader'!$A54,'Import Peak'!$A$3:EH$100,EH$1,FALSE())),0,VLOOKUP('W. VaR &amp; Peak Pos By Trader'!$A54,'Import Peak'!$A$3:EH$100,EH$1,FALSE()))</f>
        <v>0</v>
      </c>
      <c r="EI31" s="107" t="n">
        <f aca="false">IF(ISNA(VLOOKUP('W. VaR &amp; Peak Pos By Trader'!$A54,'Import Peak'!$A$3:EI$100,EI$1,FALSE())),0,VLOOKUP('W. VaR &amp; Peak Pos By Trader'!$A54,'Import Peak'!$A$3:EI$100,EI$1,FALSE()))</f>
        <v>0</v>
      </c>
      <c r="EJ31" s="107" t="n">
        <f aca="false">IF(ISNA(VLOOKUP('W. VaR &amp; Peak Pos By Trader'!$A54,'Import Peak'!$A$3:EJ$100,EJ$1,FALSE())),0,VLOOKUP('W. VaR &amp; Peak Pos By Trader'!$A54,'Import Peak'!$A$3:EJ$100,EJ$1,FALSE()))</f>
        <v>0</v>
      </c>
      <c r="EK31" s="107" t="n">
        <f aca="false">IF(ISNA(VLOOKUP('W. VaR &amp; Peak Pos By Trader'!$A54,'Import Peak'!$A$3:EK$100,EK$1,FALSE())),0,VLOOKUP('W. VaR &amp; Peak Pos By Trader'!$A54,'Import Peak'!$A$3:EK$100,EK$1,FALSE()))</f>
        <v>0</v>
      </c>
      <c r="EL31" s="107" t="n">
        <f aca="false">IF(ISNA(VLOOKUP('W. VaR &amp; Peak Pos By Trader'!$A54,'Import Peak'!$A$3:EL$100,EL$1,FALSE())),0,VLOOKUP('W. VaR &amp; Peak Pos By Trader'!$A54,'Import Peak'!$A$3:EL$100,EL$1,FALSE()))</f>
        <v>0</v>
      </c>
      <c r="EM31" s="107" t="n">
        <f aca="false">IF(ISNA(VLOOKUP('W. VaR &amp; Peak Pos By Trader'!$A54,'Import Peak'!$A$3:EM$100,EM$1,FALSE())),0,VLOOKUP('W. VaR &amp; Peak Pos By Trader'!$A54,'Import Peak'!$A$3:EM$100,EM$1,FALSE()))</f>
        <v>0</v>
      </c>
      <c r="EN31" s="107" t="n">
        <f aca="false">IF(ISNA(VLOOKUP('W. VaR &amp; Peak Pos By Trader'!$A54,'Import Peak'!$A$3:EN$100,EN$1,FALSE())),0,VLOOKUP('W. VaR &amp; Peak Pos By Trader'!$A54,'Import Peak'!$A$3:EN$100,EN$1,FALSE()))</f>
        <v>0</v>
      </c>
      <c r="EO31" s="107" t="n">
        <f aca="false">IF(ISNA(VLOOKUP('W. VaR &amp; Peak Pos By Trader'!$A54,'Import Peak'!$A$3:EO$100,EO$1,FALSE())),0,VLOOKUP('W. VaR &amp; Peak Pos By Trader'!$A54,'Import Peak'!$A$3:EO$100,EO$1,FALSE()))</f>
        <v>0</v>
      </c>
      <c r="EP31" s="107" t="n">
        <f aca="false">IF(ISNA(VLOOKUP('W. VaR &amp; Peak Pos By Trader'!$A54,'Import Peak'!$A$3:EP$100,EP$1,FALSE())),0,VLOOKUP('W. VaR &amp; Peak Pos By Trader'!$A54,'Import Peak'!$A$3:EP$100,EP$1,FALSE()))</f>
        <v>0</v>
      </c>
      <c r="EQ31" s="107" t="n">
        <f aca="false">IF(ISNA(VLOOKUP('W. VaR &amp; Peak Pos By Trader'!$A54,'Import Peak'!$A$3:EQ$100,EQ$1,FALSE())),0,VLOOKUP('W. VaR &amp; Peak Pos By Trader'!$A54,'Import Peak'!$A$3:EQ$100,EQ$1,FALSE()))</f>
        <v>0</v>
      </c>
      <c r="ER31" s="107" t="n">
        <f aca="false">IF(ISNA(VLOOKUP('W. VaR &amp; Peak Pos By Trader'!$A54,'Import Peak'!$A$3:ER$100,ER$1,FALSE())),0,VLOOKUP('W. VaR &amp; Peak Pos By Trader'!$A54,'Import Peak'!$A$3:ER$100,ER$1,FALSE()))</f>
        <v>0</v>
      </c>
      <c r="ES31" s="107" t="n">
        <f aca="false">IF(ISNA(VLOOKUP('W. VaR &amp; Peak Pos By Trader'!$A54,'Import Peak'!$A$3:ES$100,ES$1,FALSE())),0,VLOOKUP('W. VaR &amp; Peak Pos By Trader'!$A54,'Import Peak'!$A$3:ES$100,ES$1,FALSE()))</f>
        <v>0</v>
      </c>
      <c r="ET31" s="107" t="n">
        <f aca="false">IF(ISNA(VLOOKUP('W. VaR &amp; Peak Pos By Trader'!$A54,'Import Peak'!$A$3:ET$100,ET$1,FALSE())),0,VLOOKUP('W. VaR &amp; Peak Pos By Trader'!$A54,'Import Peak'!$A$3:ET$100,ET$1,FALSE()))</f>
        <v>0</v>
      </c>
      <c r="EU31" s="107" t="n">
        <f aca="false">IF(ISNA(VLOOKUP('W. VaR &amp; Peak Pos By Trader'!$A54,'Import Peak'!$A$3:EU$100,EU$1,FALSE())),0,VLOOKUP('W. VaR &amp; Peak Pos By Trader'!$A54,'Import Peak'!$A$3:EU$100,EU$1,FALSE()))</f>
        <v>0</v>
      </c>
      <c r="EV31" s="107" t="n">
        <f aca="false">IF(ISNA(VLOOKUP('W. VaR &amp; Peak Pos By Trader'!$A54,'Import Peak'!$A$3:EV$100,EV$1,FALSE())),0,VLOOKUP('W. VaR &amp; Peak Pos By Trader'!$A54,'Import Peak'!$A$3:EV$100,EV$1,FALSE()))</f>
        <v>0</v>
      </c>
      <c r="EW31" s="107" t="n">
        <f aca="false">IF(ISNA(VLOOKUP('W. VaR &amp; Peak Pos By Trader'!$A54,'Import Peak'!$A$3:EW$100,EW$1,FALSE())),0,VLOOKUP('W. VaR &amp; Peak Pos By Trader'!$A54,'Import Peak'!$A$3:EW$100,EW$1,FALSE()))</f>
        <v>0</v>
      </c>
      <c r="EX31" s="107" t="n">
        <f aca="false">IF(ISNA(VLOOKUP('W. VaR &amp; Peak Pos By Trader'!$A54,'Import Peak'!$A$3:EX$100,EX$1,FALSE())),0,VLOOKUP('W. VaR &amp; Peak Pos By Trader'!$A54,'Import Peak'!$A$3:EX$100,EX$1,FALSE()))</f>
        <v>0</v>
      </c>
      <c r="EY31" s="107" t="n">
        <f aca="false">IF(ISNA(VLOOKUP('W. VaR &amp; Peak Pos By Trader'!$A54,'Import Peak'!$A$3:EY$100,EY$1,FALSE())),0,VLOOKUP('W. VaR &amp; Peak Pos By Trader'!$A54,'Import Peak'!$A$3:EY$100,EY$1,FALSE()))</f>
        <v>0</v>
      </c>
      <c r="EZ31" s="107" t="n">
        <f aca="false">IF(ISNA(VLOOKUP('W. VaR &amp; Peak Pos By Trader'!$A54,'Import Peak'!$A$3:EZ$100,EZ$1,FALSE())),0,VLOOKUP('W. VaR &amp; Peak Pos By Trader'!$A54,'Import Peak'!$A$3:EZ$100,EZ$1,FALSE()))</f>
        <v>0</v>
      </c>
      <c r="FA31" s="107" t="n">
        <f aca="false">IF(ISNA(VLOOKUP('W. VaR &amp; Peak Pos By Trader'!$A54,'Import Peak'!$A$3:FA$100,FA$1,FALSE())),0,VLOOKUP('W. VaR &amp; Peak Pos By Trader'!$A54,'Import Peak'!$A$3:FA$100,FA$1,FALSE()))</f>
        <v>0</v>
      </c>
      <c r="FB31" s="107" t="n">
        <f aca="false">IF(ISNA(VLOOKUP('W. VaR &amp; Peak Pos By Trader'!$A54,'Import Peak'!$A$3:FB$100,FB$1,FALSE())),0,VLOOKUP('W. VaR &amp; Peak Pos By Trader'!$A54,'Import Peak'!$A$3:FB$100,FB$1,FALSE()))</f>
        <v>0</v>
      </c>
      <c r="FC31" s="107" t="n">
        <f aca="false">IF(ISNA(VLOOKUP('W. VaR &amp; Peak Pos By Trader'!$A54,'Import Peak'!$A$3:FC$100,FC$1,FALSE())),0,VLOOKUP('W. VaR &amp; Peak Pos By Trader'!$A54,'Import Peak'!$A$3:FC$100,FC$1,FALSE()))</f>
        <v>0</v>
      </c>
      <c r="FD31" s="107" t="n">
        <f aca="false">IF(ISNA(VLOOKUP('W. VaR &amp; Peak Pos By Trader'!$A54,'Import Peak'!$A$3:FD$100,FD$1,FALSE())),0,VLOOKUP('W. VaR &amp; Peak Pos By Trader'!$A54,'Import Peak'!$A$3:FD$100,FD$1,FALSE()))</f>
        <v>0</v>
      </c>
      <c r="FE31" s="107" t="n">
        <f aca="false">IF(ISNA(VLOOKUP('W. VaR &amp; Peak Pos By Trader'!$A54,'Import Peak'!$A$3:FE$100,FE$1,FALSE())),0,VLOOKUP('W. VaR &amp; Peak Pos By Trader'!$A54,'Import Peak'!$A$3:FE$100,FE$1,FALSE()))</f>
        <v>0</v>
      </c>
      <c r="FF31" s="107" t="n">
        <f aca="false">IF(ISNA(VLOOKUP('W. VaR &amp; Peak Pos By Trader'!$A54,'Import Peak'!$A$3:FF$100,FF$1,FALSE())),0,VLOOKUP('W. VaR &amp; Peak Pos By Trader'!$A54,'Import Peak'!$A$3:FF$100,FF$1,FALSE()))</f>
        <v>0</v>
      </c>
      <c r="FG31" s="107" t="n">
        <f aca="false">IF(ISNA(VLOOKUP('W. VaR &amp; Peak Pos By Trader'!$A54,'Import Peak'!$A$3:FG$100,FG$1,FALSE())),0,VLOOKUP('W. VaR &amp; Peak Pos By Trader'!$A54,'Import Peak'!$A$3:FG$100,FG$1,FALSE()))</f>
        <v>0</v>
      </c>
      <c r="FH31" s="107" t="n">
        <f aca="false">IF(ISNA(VLOOKUP('W. VaR &amp; Peak Pos By Trader'!$A54,'Import Peak'!$A$3:FH$100,FH$1,FALSE())),0,VLOOKUP('W. VaR &amp; Peak Pos By Trader'!$A54,'Import Peak'!$A$3:FH$100,FH$1,FALSE()))</f>
        <v>0</v>
      </c>
      <c r="FI31" s="107" t="n">
        <f aca="false">IF(ISNA(VLOOKUP('W. VaR &amp; Peak Pos By Trader'!$A54,'Import Peak'!$A$3:FI$100,FI$1,FALSE())),0,VLOOKUP('W. VaR &amp; Peak Pos By Trader'!$A54,'Import Peak'!$A$3:FI$100,FI$1,FALSE()))</f>
        <v>0</v>
      </c>
      <c r="FJ31" s="107" t="n">
        <f aca="false">IF(ISNA(VLOOKUP('W. VaR &amp; Peak Pos By Trader'!$A54,'Import Peak'!$A$3:FJ$100,FJ$1,FALSE())),0,VLOOKUP('W. VaR &amp; Peak Pos By Trader'!$A54,'Import Peak'!$A$3:FJ$100,FJ$1,FALSE()))</f>
        <v>0</v>
      </c>
      <c r="FK31" s="107" t="n">
        <f aca="false">IF(ISNA(VLOOKUP('W. VaR &amp; Peak Pos By Trader'!$A54,'Import Peak'!$A$3:FK$100,FK$1,FALSE())),0,VLOOKUP('W. VaR &amp; Peak Pos By Trader'!$A54,'Import Peak'!$A$3:FK$100,FK$1,FALSE()))</f>
        <v>0</v>
      </c>
      <c r="FL31" s="107" t="n">
        <f aca="false">IF(ISNA(VLOOKUP('W. VaR &amp; Peak Pos By Trader'!$A54,'Import Peak'!$A$3:FL$100,FL$1,FALSE())),0,VLOOKUP('W. VaR &amp; Peak Pos By Trader'!$A54,'Import Peak'!$A$3:FL$100,FL$1,FALSE()))</f>
        <v>0</v>
      </c>
      <c r="FM31" s="107" t="n">
        <f aca="false">IF(ISNA(VLOOKUP('W. VaR &amp; Peak Pos By Trader'!$A54,'Import Peak'!$A$3:FM$100,FM$1,FALSE())),0,VLOOKUP('W. VaR &amp; Peak Pos By Trader'!$A54,'Import Peak'!$A$3:FM$100,FM$1,FALSE()))</f>
        <v>0</v>
      </c>
      <c r="FN31" s="107" t="n">
        <f aca="false">IF(ISNA(VLOOKUP('W. VaR &amp; Peak Pos By Trader'!$A54,'Import Peak'!$A$3:FN$100,FN$1,FALSE())),0,VLOOKUP('W. VaR &amp; Peak Pos By Trader'!$A54,'Import Peak'!$A$3:FN$100,FN$1,FALSE()))</f>
        <v>0</v>
      </c>
      <c r="FO31" s="107" t="n">
        <f aca="false">IF(ISNA(VLOOKUP('W. VaR &amp; Peak Pos By Trader'!$A54,'Import Peak'!$A$3:FO$100,FO$1,FALSE())),0,VLOOKUP('W. VaR &amp; Peak Pos By Trader'!$A54,'Import Peak'!$A$3:FO$100,FO$1,FALSE()))</f>
        <v>0</v>
      </c>
      <c r="FP31" s="107" t="n">
        <f aca="false">IF(ISNA(VLOOKUP('W. VaR &amp; Peak Pos By Trader'!$A54,'Import Peak'!$A$3:FP$100,FP$1,FALSE())),0,VLOOKUP('W. VaR &amp; Peak Pos By Trader'!$A54,'Import Peak'!$A$3:FP$100,FP$1,FALSE()))</f>
        <v>0</v>
      </c>
      <c r="FQ31" s="107" t="n">
        <f aca="false">IF(ISNA(VLOOKUP('W. VaR &amp; Peak Pos By Trader'!$A54,'Import Peak'!$A$3:FQ$100,FQ$1,FALSE())),0,VLOOKUP('W. VaR &amp; Peak Pos By Trader'!$A54,'Import Peak'!$A$3:FQ$100,FQ$1,FALSE()))</f>
        <v>0</v>
      </c>
      <c r="FR31" s="107" t="n">
        <f aca="false">IF(ISNA(VLOOKUP('W. VaR &amp; Peak Pos By Trader'!$A54,'Import Peak'!$A$3:FR$100,FR$1,FALSE())),0,VLOOKUP('W. VaR &amp; Peak Pos By Trader'!$A54,'Import Peak'!$A$3:FR$100,FR$1,FALSE()))</f>
        <v>0</v>
      </c>
      <c r="FS31" s="107" t="n">
        <f aca="false">IF(ISNA(VLOOKUP('W. VaR &amp; Peak Pos By Trader'!$A54,'Import Peak'!$A$3:FS$100,FS$1,FALSE())),0,VLOOKUP('W. VaR &amp; Peak Pos By Trader'!$A54,'Import Peak'!$A$3:FS$100,FS$1,FALSE()))</f>
        <v>0</v>
      </c>
      <c r="FT31" s="107" t="n">
        <f aca="false">IF(ISNA(VLOOKUP('W. VaR &amp; Peak Pos By Trader'!$A54,'Import Peak'!$A$3:FT$100,FT$1,FALSE())),0,VLOOKUP('W. VaR &amp; Peak Pos By Trader'!$A54,'Import Peak'!$A$3:FT$100,FT$1,FALSE()))</f>
        <v>0</v>
      </c>
      <c r="FU31" s="107" t="n">
        <f aca="false">IF(ISNA(VLOOKUP('W. VaR &amp; Peak Pos By Trader'!$A54,'Import Peak'!$A$3:FU$100,FU$1,FALSE())),0,VLOOKUP('W. VaR &amp; Peak Pos By Trader'!$A54,'Import Peak'!$A$3:FU$100,FU$1,FALSE()))</f>
        <v>0</v>
      </c>
      <c r="FV31" s="107" t="n">
        <f aca="false">IF(ISNA(VLOOKUP('W. VaR &amp; Peak Pos By Trader'!$A54,'Import Peak'!$A$3:FV$100,FV$1,FALSE())),0,VLOOKUP('W. VaR &amp; Peak Pos By Trader'!$A54,'Import Peak'!$A$3:FV$100,FV$1,FALSE()))</f>
        <v>0</v>
      </c>
      <c r="FW31" s="107" t="n">
        <f aca="false">IF(ISNA(VLOOKUP('W. VaR &amp; Peak Pos By Trader'!$A54,'Import Peak'!$A$3:FW$100,FW$1,FALSE())),0,VLOOKUP('W. VaR &amp; Peak Pos By Trader'!$A54,'Import Peak'!$A$3:FW$100,FW$1,FALSE()))</f>
        <v>0</v>
      </c>
      <c r="FX31" s="107" t="n">
        <f aca="false">IF(ISNA(VLOOKUP('W. VaR &amp; Peak Pos By Trader'!$A54,'Import Peak'!$A$3:FX$100,FX$1,FALSE())),0,VLOOKUP('W. VaR &amp; Peak Pos By Trader'!$A54,'Import Peak'!$A$3:FX$100,FX$1,FALSE()))</f>
        <v>0</v>
      </c>
      <c r="FY31" s="107" t="n">
        <f aca="false">IF(ISNA(VLOOKUP('W. VaR &amp; Peak Pos By Trader'!$A54,'Import Peak'!$A$3:FY$100,FY$1,FALSE())),0,VLOOKUP('W. VaR &amp; Peak Pos By Trader'!$A54,'Import Peak'!$A$3:FY$100,FY$1,FALSE()))</f>
        <v>0</v>
      </c>
      <c r="FZ31" s="107" t="n">
        <f aca="false">IF(ISNA(VLOOKUP('W. VaR &amp; Peak Pos By Trader'!$A54,'Import Peak'!$A$3:FZ$100,FZ$1,FALSE())),0,VLOOKUP('W. VaR &amp; Peak Pos By Trader'!$A54,'Import Peak'!$A$3:FZ$100,FZ$1,FALSE()))</f>
        <v>0</v>
      </c>
      <c r="GA31" s="107" t="n">
        <f aca="false">IF(ISNA(VLOOKUP('W. VaR &amp; Peak Pos By Trader'!$A54,'Import Peak'!$A$3:GA$100,GA$1,FALSE())),0,VLOOKUP('W. VaR &amp; Peak Pos By Trader'!$A54,'Import Peak'!$A$3:GA$100,GA$1,FALSE()))</f>
        <v>0</v>
      </c>
      <c r="GB31" s="107" t="n">
        <f aca="false">IF(ISNA(VLOOKUP('W. VaR &amp; Peak Pos By Trader'!$A54,'Import Peak'!$A$3:GB$100,GB$1,FALSE())),0,VLOOKUP('W. VaR &amp; Peak Pos By Trader'!$A54,'Import Peak'!$A$3:GB$100,GB$1,FALSE()))</f>
        <v>0</v>
      </c>
      <c r="GC31" s="107" t="n">
        <f aca="false">IF(ISNA(VLOOKUP('W. VaR &amp; Peak Pos By Trader'!$A54,'Import Peak'!$A$3:GC$100,GC$1,FALSE())),0,VLOOKUP('W. VaR &amp; Peak Pos By Trader'!$A54,'Import Peak'!$A$3:GC$100,GC$1,FALSE()))</f>
        <v>0</v>
      </c>
      <c r="GD31" s="107" t="n">
        <f aca="false">IF(ISNA(VLOOKUP('W. VaR &amp; Peak Pos By Trader'!$A54,'Import Peak'!$A$3:GD$100,GD$1,FALSE())),0,VLOOKUP('W. VaR &amp; Peak Pos By Trader'!$A54,'Import Peak'!$A$3:GD$100,GD$1,FALSE()))</f>
        <v>0</v>
      </c>
      <c r="GE31" s="107" t="n">
        <f aca="false">IF(ISNA(VLOOKUP('W. VaR &amp; Peak Pos By Trader'!$A54,'Import Peak'!$A$3:GE$100,GE$1,FALSE())),0,VLOOKUP('W. VaR &amp; Peak Pos By Trader'!$A54,'Import Peak'!$A$3:GE$100,GE$1,FALSE()))</f>
        <v>0</v>
      </c>
      <c r="GF31" s="107" t="n">
        <f aca="false">IF(ISNA(VLOOKUP('W. VaR &amp; Peak Pos By Trader'!$A54,'Import Peak'!$A$3:GF$100,GF$1,FALSE())),0,VLOOKUP('W. VaR &amp; Peak Pos By Trader'!$A54,'Import Peak'!$A$3:GF$100,GF$1,FALSE()))</f>
        <v>0</v>
      </c>
      <c r="GG31" s="107" t="n">
        <f aca="false">IF(ISNA(VLOOKUP('W. VaR &amp; Peak Pos By Trader'!$A54,'Import Peak'!$A$3:GG$100,GG$1,FALSE())),0,VLOOKUP('W. VaR &amp; Peak Pos By Trader'!$A54,'Import Peak'!$A$3:GG$100,GG$1,FALSE()))</f>
        <v>0</v>
      </c>
      <c r="GH31" s="107" t="n">
        <f aca="false">IF(ISNA(VLOOKUP('W. VaR &amp; Peak Pos By Trader'!$A54,'Import Peak'!$A$3:GH$100,GH$1,FALSE())),0,VLOOKUP('W. VaR &amp; Peak Pos By Trader'!$A54,'Import Peak'!$A$3:GH$100,GH$1,FALSE()))</f>
        <v>0</v>
      </c>
      <c r="GI31" s="107" t="n">
        <f aca="false">IF(ISNA(VLOOKUP('W. VaR &amp; Peak Pos By Trader'!$A54,'Import Peak'!$A$3:GI$100,GI$1,FALSE())),0,VLOOKUP('W. VaR &amp; Peak Pos By Trader'!$A54,'Import Peak'!$A$3:GI$100,GI$1,FALSE()))</f>
        <v>0</v>
      </c>
      <c r="GJ31" s="107" t="n">
        <f aca="false">IF(ISNA(VLOOKUP('W. VaR &amp; Peak Pos By Trader'!$A54,'Import Peak'!$A$3:GJ$100,GJ$1,FALSE())),0,VLOOKUP('W. VaR &amp; Peak Pos By Trader'!$A54,'Import Peak'!$A$3:GJ$100,GJ$1,FALSE()))</f>
        <v>0</v>
      </c>
      <c r="GK31" s="107" t="n">
        <f aca="false">IF(ISNA(VLOOKUP('W. VaR &amp; Peak Pos By Trader'!$A54,'Import Peak'!$A$3:GK$100,GK$1,FALSE())),0,VLOOKUP('W. VaR &amp; Peak Pos By Trader'!$A54,'Import Peak'!$A$3:GK$100,GK$1,FALSE()))</f>
        <v>0</v>
      </c>
      <c r="GL31" s="107" t="n">
        <f aca="false">IF(ISNA(VLOOKUP('W. VaR &amp; Peak Pos By Trader'!$A54,'Import Peak'!$A$3:GL$100,GL$1,FALSE())),0,VLOOKUP('W. VaR &amp; Peak Pos By Trader'!$A54,'Import Peak'!$A$3:GL$100,GL$1,FALSE()))</f>
        <v>0</v>
      </c>
      <c r="GM31" s="107" t="n">
        <f aca="false">IF(ISNA(VLOOKUP('W. VaR &amp; Peak Pos By Trader'!$A54,'Import Peak'!$A$3:GM$100,GM$1,FALSE())),0,VLOOKUP('W. VaR &amp; Peak Pos By Trader'!$A54,'Import Peak'!$A$3:GM$100,GM$1,FALSE()))</f>
        <v>0</v>
      </c>
      <c r="GN31" s="107" t="n">
        <f aca="false">IF(ISNA(VLOOKUP('W. VaR &amp; Peak Pos By Trader'!$A54,'Import Peak'!$A$3:GN$100,GN$1,FALSE())),0,VLOOKUP('W. VaR &amp; Peak Pos By Trader'!$A54,'Import Peak'!$A$3:GN$100,GN$1,FALSE()))</f>
        <v>0</v>
      </c>
      <c r="GO31" s="107" t="n">
        <f aca="false">IF(ISNA(VLOOKUP('W. VaR &amp; Peak Pos By Trader'!$A54,'Import Peak'!$A$3:GO$100,GO$1,FALSE())),0,VLOOKUP('W. VaR &amp; Peak Pos By Trader'!$A54,'Import Peak'!$A$3:GO$100,GO$1,FALSE()))</f>
        <v>0</v>
      </c>
      <c r="GP31" s="107" t="n">
        <f aca="false">IF(ISNA(VLOOKUP('W. VaR &amp; Peak Pos By Trader'!$A54,'Import Peak'!$A$3:GP$100,GP$1,FALSE())),0,VLOOKUP('W. VaR &amp; Peak Pos By Trader'!$A54,'Import Peak'!$A$3:GP$100,GP$1,FALSE()))</f>
        <v>0</v>
      </c>
      <c r="GQ31" s="107" t="n">
        <f aca="false">IF(ISNA(VLOOKUP('W. VaR &amp; Peak Pos By Trader'!$A54,'Import Peak'!$A$3:GQ$100,GQ$1,FALSE())),0,VLOOKUP('W. VaR &amp; Peak Pos By Trader'!$A54,'Import Peak'!$A$3:GQ$100,GQ$1,FALSE()))</f>
        <v>0</v>
      </c>
      <c r="GR31" s="107" t="n">
        <f aca="false">IF(ISNA(VLOOKUP('W. VaR &amp; Peak Pos By Trader'!$A54,'Import Peak'!$A$3:GR$100,GR$1,FALSE())),0,VLOOKUP('W. VaR &amp; Peak Pos By Trader'!$A54,'Import Peak'!$A$3:GR$100,GR$1,FALSE()))</f>
        <v>0</v>
      </c>
      <c r="GS31" s="107" t="n">
        <f aca="false">IF(ISNA(VLOOKUP('W. VaR &amp; Peak Pos By Trader'!$A54,'Import Peak'!$A$3:GS$100,GS$1,FALSE())),0,VLOOKUP('W. VaR &amp; Peak Pos By Trader'!$A54,'Import Peak'!$A$3:GS$100,GS$1,FALSE()))</f>
        <v>0</v>
      </c>
      <c r="GT31" s="107" t="n">
        <f aca="false">IF(ISNA(VLOOKUP('W. VaR &amp; Peak Pos By Trader'!$A54,'Import Peak'!$A$3:GT$100,GT$1,FALSE())),0,VLOOKUP('W. VaR &amp; Peak Pos By Trader'!$A54,'Import Peak'!$A$3:GT$100,GT$1,FALSE()))</f>
        <v>0</v>
      </c>
      <c r="GU31" s="107" t="n">
        <f aca="false">IF(ISNA(VLOOKUP('W. VaR &amp; Peak Pos By Trader'!$A54,'Import Peak'!$A$3:GU$100,GU$1,FALSE())),0,VLOOKUP('W. VaR &amp; Peak Pos By Trader'!$A54,'Import Peak'!$A$3:GU$100,GU$1,FALSE()))</f>
        <v>0</v>
      </c>
      <c r="GV31" s="107" t="n">
        <f aca="false">IF(ISNA(VLOOKUP('W. VaR &amp; Peak Pos By Trader'!$A54,'Import Peak'!$A$3:GV$100,GV$1,FALSE())),0,VLOOKUP('W. VaR &amp; Peak Pos By Trader'!$A54,'Import Peak'!$A$3:GV$100,GV$1,FALSE()))</f>
        <v>0</v>
      </c>
      <c r="GW31" s="107" t="n">
        <f aca="false">IF(ISNA(VLOOKUP('W. VaR &amp; Peak Pos By Trader'!$A54,'Import Peak'!$A$3:GW$100,GW$1,FALSE())),0,VLOOKUP('W. VaR &amp; Peak Pos By Trader'!$A54,'Import Peak'!$A$3:GW$100,GW$1,FALSE()))</f>
        <v>0</v>
      </c>
      <c r="GX31" s="107" t="n">
        <f aca="false">IF(ISNA(VLOOKUP('W. VaR &amp; Peak Pos By Trader'!$A54,'Import Peak'!$A$3:GX$100,GX$1,FALSE())),0,VLOOKUP('W. VaR &amp; Peak Pos By Trader'!$A54,'Import Peak'!$A$3:GX$100,GX$1,FALSE()))</f>
        <v>0</v>
      </c>
      <c r="GY31" s="107" t="n">
        <f aca="false">IF(ISNA(VLOOKUP('W. VaR &amp; Peak Pos By Trader'!$A54,'Import Peak'!$A$3:GY$100,GY$1,FALSE())),0,VLOOKUP('W. VaR &amp; Peak Pos By Trader'!$A54,'Import Peak'!$A$3:GY$100,GY$1,FALSE()))</f>
        <v>0</v>
      </c>
      <c r="GZ31" s="107" t="n">
        <f aca="false">IF(ISNA(VLOOKUP('W. VaR &amp; Peak Pos By Trader'!$A54,'Import Peak'!$A$3:GZ$100,GZ$1,FALSE())),0,VLOOKUP('W. VaR &amp; Peak Pos By Trader'!$A54,'Import Peak'!$A$3:GZ$100,GZ$1,FALSE()))</f>
        <v>0</v>
      </c>
      <c r="HA31" s="107" t="n">
        <f aca="false">IF(ISNA(VLOOKUP('W. VaR &amp; Peak Pos By Trader'!$A54,'Import Peak'!$A$3:HA$100,HA$1,FALSE())),0,VLOOKUP('W. VaR &amp; Peak Pos By Trader'!$A54,'Import Peak'!$A$3:HA$100,HA$1,FALSE()))</f>
        <v>0</v>
      </c>
      <c r="HB31" s="107" t="n">
        <f aca="false">IF(ISNA(VLOOKUP('W. VaR &amp; Peak Pos By Trader'!$A54,'Import Peak'!$A$3:HB$100,HB$1,FALSE())),0,VLOOKUP('W. VaR &amp; Peak Pos By Trader'!$A54,'Import Peak'!$A$3:HB$100,HB$1,FALSE()))</f>
        <v>0</v>
      </c>
      <c r="HC31" s="107" t="n">
        <f aca="false">IF(ISNA(VLOOKUP('W. VaR &amp; Peak Pos By Trader'!$A54,'Import Peak'!$A$3:HC$100,HC$1,FALSE())),0,VLOOKUP('W. VaR &amp; Peak Pos By Trader'!$A54,'Import Peak'!$A$3:HC$100,HC$1,FALSE()))</f>
        <v>0</v>
      </c>
      <c r="HD31" s="107" t="n">
        <f aca="false">IF(ISNA(VLOOKUP('W. VaR &amp; Peak Pos By Trader'!$A54,'Import Peak'!$A$3:HD$100,HD$1,FALSE())),0,VLOOKUP('W. VaR &amp; Peak Pos By Trader'!$A54,'Import Peak'!$A$3:HD$100,HD$1,FALSE()))</f>
        <v>0</v>
      </c>
      <c r="HE31" s="107" t="n">
        <f aca="false">IF(ISNA(VLOOKUP('W. VaR &amp; Peak Pos By Trader'!$A54,'Import Peak'!$A$3:HE$100,HE$1,FALSE())),0,VLOOKUP('W. VaR &amp; Peak Pos By Trader'!$A54,'Import Peak'!$A$3:HE$100,HE$1,FALSE()))</f>
        <v>0</v>
      </c>
      <c r="HF31" s="107" t="n">
        <f aca="false">IF(ISNA(VLOOKUP('W. VaR &amp; Peak Pos By Trader'!$A54,'Import Peak'!$A$3:HF$100,HF$1,FALSE())),0,VLOOKUP('W. VaR &amp; Peak Pos By Trader'!$A54,'Import Peak'!$A$3:HF$100,HF$1,FALSE()))</f>
        <v>0</v>
      </c>
      <c r="HG31" s="107" t="n">
        <f aca="false">IF(ISNA(VLOOKUP('W. VaR &amp; Peak Pos By Trader'!$A54,'Import Peak'!$A$3:HG$100,HG$1,FALSE())),0,VLOOKUP('W. VaR &amp; Peak Pos By Trader'!$A54,'Import Peak'!$A$3:HG$100,HG$1,FALSE()))</f>
        <v>0</v>
      </c>
      <c r="HH31" s="107" t="n">
        <f aca="false">IF(ISNA(VLOOKUP('W. VaR &amp; Peak Pos By Trader'!$A54,'Import Peak'!$A$3:HH$100,HH$1,FALSE())),0,VLOOKUP('W. VaR &amp; Peak Pos By Trader'!$A54,'Import Peak'!$A$3:HH$100,HH$1,FALSE()))</f>
        <v>0</v>
      </c>
      <c r="HI31" s="107" t="n">
        <f aca="false">IF(ISNA(VLOOKUP('W. VaR &amp; Peak Pos By Trader'!$A54,'Import Peak'!$A$3:HI$100,HI$1,FALSE())),0,VLOOKUP('W. VaR &amp; Peak Pos By Trader'!$A54,'Import Peak'!$A$3:HI$100,HI$1,FALSE()))</f>
        <v>0</v>
      </c>
      <c r="HJ31" s="107" t="n">
        <f aca="false">IF(ISNA(VLOOKUP('W. VaR &amp; Peak Pos By Trader'!$A54,'Import Peak'!$A$3:HJ$100,HJ$1,FALSE())),0,VLOOKUP('W. VaR &amp; Peak Pos By Trader'!$A54,'Import Peak'!$A$3:HJ$100,HJ$1,FALSE()))</f>
        <v>0</v>
      </c>
      <c r="HK31" s="107" t="n">
        <f aca="false">IF(ISNA(VLOOKUP('W. VaR &amp; Peak Pos By Trader'!$A54,'Import Peak'!$A$3:HK$100,HK$1,FALSE())),0,VLOOKUP('W. VaR &amp; Peak Pos By Trader'!$A54,'Import Peak'!$A$3:HK$100,HK$1,FALSE()))</f>
        <v>0</v>
      </c>
      <c r="HL31" s="107" t="n">
        <f aca="false">IF(ISNA(VLOOKUP('W. VaR &amp; Peak Pos By Trader'!$A54,'Import Peak'!$A$3:HL$100,HL$1,FALSE())),0,VLOOKUP('W. VaR &amp; Peak Pos By Trader'!$A54,'Import Peak'!$A$3:HL$100,HL$1,FALSE()))</f>
        <v>0</v>
      </c>
      <c r="HM31" s="107" t="n">
        <f aca="false">IF(ISNA(VLOOKUP('W. VaR &amp; Peak Pos By Trader'!$A54,'Import Peak'!$A$3:HM$100,HM$1,FALSE())),0,VLOOKUP('W. VaR &amp; Peak Pos By Trader'!$A54,'Import Peak'!$A$3:HM$100,HM$1,FALSE()))</f>
        <v>0</v>
      </c>
      <c r="HN31" s="107" t="n">
        <f aca="false">IF(ISNA(VLOOKUP('W. VaR &amp; Peak Pos By Trader'!$A54,'Import Peak'!$A$3:HN$100,HN$1,FALSE())),0,VLOOKUP('W. VaR &amp; Peak Pos By Trader'!$A54,'Import Peak'!$A$3:HN$100,HN$1,FALSE()))</f>
        <v>0</v>
      </c>
      <c r="HO31" s="107" t="n">
        <f aca="false">IF(ISNA(VLOOKUP('W. VaR &amp; Peak Pos By Trader'!$A54,'Import Peak'!$A$3:HO$100,HO$1,FALSE())),0,VLOOKUP('W. VaR &amp; Peak Pos By Trader'!$A54,'Import Peak'!$A$3:HO$100,HO$1,FALSE()))</f>
        <v>0</v>
      </c>
      <c r="HP31" s="107" t="n">
        <f aca="false">IF(ISNA(VLOOKUP('W. VaR &amp; Peak Pos By Trader'!$A54,'Import Peak'!$A$3:HP$100,HP$1,FALSE())),0,VLOOKUP('W. VaR &amp; Peak Pos By Trader'!$A54,'Import Peak'!$A$3:HP$100,HP$1,FALSE()))</f>
        <v>0</v>
      </c>
      <c r="HQ31" s="107" t="n">
        <f aca="false">IF(ISNA(VLOOKUP('W. VaR &amp; Peak Pos By Trader'!$A54,'Import Peak'!$A$3:HQ$100,HQ$1,FALSE())),0,VLOOKUP('W. VaR &amp; Peak Pos By Trader'!$A54,'Import Peak'!$A$3:HQ$100,HQ$1,FALSE()))</f>
        <v>0</v>
      </c>
      <c r="HR31" s="107" t="n">
        <f aca="false">IF(ISNA(VLOOKUP('W. VaR &amp; Peak Pos By Trader'!$A54,'Import Peak'!$A$3:HR$100,HR$1,FALSE())),0,VLOOKUP('W. VaR &amp; Peak Pos By Trader'!$A54,'Import Peak'!$A$3:HR$100,HR$1,FALSE()))</f>
        <v>0</v>
      </c>
      <c r="HS31" s="107" t="n">
        <f aca="false">IF(ISNA(VLOOKUP('W. VaR &amp; Peak Pos By Trader'!$A54,'Import Peak'!$A$3:HS$100,HS$1,FALSE())),0,VLOOKUP('W. VaR &amp; Peak Pos By Trader'!$A54,'Import Peak'!$A$3:HS$100,HS$1,FALSE()))</f>
        <v>0</v>
      </c>
      <c r="HT31" s="107" t="n">
        <f aca="false">IF(ISNA(VLOOKUP('W. VaR &amp; Peak Pos By Trader'!$A54,'Import Peak'!$A$3:HT$100,HT$1,FALSE())),0,VLOOKUP('W. VaR &amp; Peak Pos By Trader'!$A54,'Import Peak'!$A$3:HT$100,HT$1,FALSE()))</f>
        <v>0</v>
      </c>
      <c r="HU31" s="107" t="n">
        <f aca="false">IF(ISNA(VLOOKUP('W. VaR &amp; Peak Pos By Trader'!$A54,'Import Peak'!$A$3:HU$100,HU$1,FALSE())),0,VLOOKUP('W. VaR &amp; Peak Pos By Trader'!$A54,'Import Peak'!$A$3:HU$100,HU$1,FALSE()))</f>
        <v>0</v>
      </c>
      <c r="HV31" s="107" t="n">
        <f aca="false">IF(ISNA(VLOOKUP('W. VaR &amp; Peak Pos By Trader'!$A54,'Import Peak'!$A$3:HV$100,HV$1,FALSE())),0,VLOOKUP('W. VaR &amp; Peak Pos By Trader'!$A54,'Import Peak'!$A$3:HV$100,HV$1,FALSE()))</f>
        <v>0</v>
      </c>
      <c r="HW31" s="107" t="n">
        <f aca="false">IF(ISNA(VLOOKUP('W. VaR &amp; Peak Pos By Trader'!$A54,'Import Peak'!$A$3:HW$100,HW$1,FALSE())),0,VLOOKUP('W. VaR &amp; Peak Pos By Trader'!$A54,'Import Peak'!$A$3:HW$100,HW$1,FALSE()))</f>
        <v>0</v>
      </c>
      <c r="HX31" s="107" t="n">
        <f aca="false">IF(ISNA(VLOOKUP('W. VaR &amp; Peak Pos By Trader'!$A54,'Import Peak'!$A$3:HX$100,HX$1,FALSE())),0,VLOOKUP('W. VaR &amp; Peak Pos By Trader'!$A54,'Import Peak'!$A$3:HX$100,HX$1,FALSE()))</f>
        <v>0</v>
      </c>
      <c r="HY31" s="107" t="n">
        <f aca="false">IF(ISNA(VLOOKUP('W. VaR &amp; Peak Pos By Trader'!$A54,'Import Peak'!$A$3:HY$100,HY$1,FALSE())),0,VLOOKUP('W. VaR &amp; Peak Pos By Trader'!$A54,'Import Peak'!$A$3:HY$100,HY$1,FALSE()))</f>
        <v>0</v>
      </c>
      <c r="HZ31" s="107" t="n">
        <f aca="false">IF(ISNA(VLOOKUP('W. VaR &amp; Peak Pos By Trader'!$A54,'Import Peak'!$A$3:HZ$100,HZ$1,FALSE())),0,VLOOKUP('W. VaR &amp; Peak Pos By Trader'!$A54,'Import Peak'!$A$3:HZ$100,HZ$1,FALSE()))</f>
        <v>0</v>
      </c>
      <c r="IA31" s="107" t="n">
        <f aca="false">IF(ISNA(VLOOKUP('W. VaR &amp; Peak Pos By Trader'!$A54,'Import Peak'!$A$3:IA$100,IA$1,FALSE())),0,VLOOKUP('W. VaR &amp; Peak Pos By Trader'!$A54,'Import Peak'!$A$3:IA$100,IA$1,FALSE()))</f>
        <v>0</v>
      </c>
      <c r="IB31" s="107" t="n">
        <f aca="false">IF(ISNA(VLOOKUP('W. VaR &amp; Peak Pos By Trader'!$A54,'Import Peak'!$A$3:IB$100,IB$1,FALSE())),0,VLOOKUP('W. VaR &amp; Peak Pos By Trader'!$A54,'Import Peak'!$A$3:IB$100,IB$1,FALSE()))</f>
        <v>0</v>
      </c>
      <c r="IC31" s="107" t="n">
        <f aca="false">IF(ISNA(VLOOKUP('W. VaR &amp; Peak Pos By Trader'!$A54,'Import Peak'!$A$3:IC$100,IC$1,FALSE())),0,VLOOKUP('W. VaR &amp; Peak Pos By Trader'!$A54,'Import Peak'!$A$3:IC$100,IC$1,FALSE()))</f>
        <v>0</v>
      </c>
    </row>
    <row r="32" customFormat="false" ht="18" hidden="false" customHeight="false" outlineLevel="0" collapsed="false">
      <c r="A32" s="104" t="s">
        <v>132</v>
      </c>
      <c r="B32" s="107" t="n">
        <f aca="false">IF(ISNA(VLOOKUP('W. VaR &amp; Peak Pos By Trader'!$A55,'Import Peak'!$A$3:B$100,B$1,FALSE())),0,VLOOKUP('W. VaR &amp; Peak Pos By Trader'!$A55,'Import Peak'!$A$3:B$100,B$1,FALSE()))</f>
        <v>0</v>
      </c>
      <c r="C32" s="107" t="n">
        <f aca="false">IF(ISNA(VLOOKUP('W. VaR &amp; Peak Pos By Trader'!$A55,'Import Peak'!$A$3:C$100,C$1,FALSE())),0,VLOOKUP('W. VaR &amp; Peak Pos By Trader'!$A55,'Import Peak'!$A$3:C$100,C$1,FALSE()))</f>
        <v>0</v>
      </c>
      <c r="D32" s="107" t="n">
        <f aca="false">IF(ISNA(VLOOKUP('W. VaR &amp; Peak Pos By Trader'!$A55,'Import Peak'!$A$3:D$100,D$1,FALSE())),0,VLOOKUP('W. VaR &amp; Peak Pos By Trader'!$A55,'Import Peak'!$A$3:D$100,D$1,FALSE()))</f>
        <v>0</v>
      </c>
      <c r="E32" s="107" t="n">
        <f aca="false">IF(ISNA(VLOOKUP('W. VaR &amp; Peak Pos By Trader'!$A55,'Import Peak'!$A$3:E$100,E$1,FALSE())),0,VLOOKUP('W. VaR &amp; Peak Pos By Trader'!$A55,'Import Peak'!$A$3:E$100,E$1,FALSE()))</f>
        <v>0</v>
      </c>
      <c r="F32" s="107" t="n">
        <f aca="false">IF(ISNA(VLOOKUP('W. VaR &amp; Peak Pos By Trader'!$A55,'Import Peak'!$A$3:F$100,F$1,FALSE())),0,VLOOKUP('W. VaR &amp; Peak Pos By Trader'!$A55,'Import Peak'!$A$3:F$100,F$1,FALSE()))</f>
        <v>0</v>
      </c>
      <c r="G32" s="107" t="n">
        <f aca="false">IF(ISNA(VLOOKUP('W. VaR &amp; Peak Pos By Trader'!$A55,'Import Peak'!$A$3:G$100,G$1,FALSE())),0,VLOOKUP('W. VaR &amp; Peak Pos By Trader'!$A55,'Import Peak'!$A$3:G$100,G$1,FALSE()))</f>
        <v>0</v>
      </c>
      <c r="H32" s="107" t="n">
        <f aca="false">IF(ISNA(VLOOKUP('W. VaR &amp; Peak Pos By Trader'!$A55,'Import Peak'!$A$3:H$100,H$1,FALSE())),0,VLOOKUP('W. VaR &amp; Peak Pos By Trader'!$A55,'Import Peak'!$A$3:H$100,H$1,FALSE()))</f>
        <v>0</v>
      </c>
      <c r="I32" s="107" t="n">
        <f aca="false">IF(ISNA(VLOOKUP('W. VaR &amp; Peak Pos By Trader'!$A55,'Import Peak'!$A$3:I$100,I$1,FALSE())),0,VLOOKUP('W. VaR &amp; Peak Pos By Trader'!$A55,'Import Peak'!$A$3:I$100,I$1,FALSE()))</f>
        <v>0</v>
      </c>
      <c r="J32" s="107" t="n">
        <f aca="false">IF(ISNA(VLOOKUP('W. VaR &amp; Peak Pos By Trader'!$A55,'Import Peak'!$A$3:J$100,J$1,FALSE())),0,VLOOKUP('W. VaR &amp; Peak Pos By Trader'!$A55,'Import Peak'!$A$3:J$100,J$1,FALSE()))</f>
        <v>0</v>
      </c>
      <c r="K32" s="107" t="n">
        <f aca="false">IF(ISNA(VLOOKUP('W. VaR &amp; Peak Pos By Trader'!$A55,'Import Peak'!$A$3:K$100,K$1,FALSE())),0,VLOOKUP('W. VaR &amp; Peak Pos By Trader'!$A55,'Import Peak'!$A$3:K$100,K$1,FALSE()))</f>
        <v>0</v>
      </c>
      <c r="L32" s="107" t="n">
        <f aca="false">IF(ISNA(VLOOKUP('W. VaR &amp; Peak Pos By Trader'!$A55,'Import Peak'!$A$3:L$100,L$1,FALSE())),0,VLOOKUP('W. VaR &amp; Peak Pos By Trader'!$A55,'Import Peak'!$A$3:L$100,L$1,FALSE()))</f>
        <v>0</v>
      </c>
      <c r="M32" s="107" t="n">
        <f aca="false">IF(ISNA(VLOOKUP('W. VaR &amp; Peak Pos By Trader'!$A55,'Import Peak'!$A$3:M$100,M$1,FALSE())),0,VLOOKUP('W. VaR &amp; Peak Pos By Trader'!$A55,'Import Peak'!$A$3:M$100,M$1,FALSE()))</f>
        <v>0</v>
      </c>
      <c r="N32" s="107" t="n">
        <f aca="false">IF(ISNA(VLOOKUP('W. VaR &amp; Peak Pos By Trader'!$A55,'Import Peak'!$A$3:N$100,N$1,FALSE())),0,VLOOKUP('W. VaR &amp; Peak Pos By Trader'!$A55,'Import Peak'!$A$3:N$100,N$1,FALSE()))</f>
        <v>0</v>
      </c>
      <c r="O32" s="107" t="n">
        <f aca="false">IF(ISNA(VLOOKUP('W. VaR &amp; Peak Pos By Trader'!$A55,'Import Peak'!$A$3:O$100,O$1,FALSE())),0,VLOOKUP('W. VaR &amp; Peak Pos By Trader'!$A55,'Import Peak'!$A$3:O$100,O$1,FALSE()))</f>
        <v>0</v>
      </c>
      <c r="P32" s="107" t="n">
        <f aca="false">IF(ISNA(VLOOKUP('W. VaR &amp; Peak Pos By Trader'!$A55,'Import Peak'!$A$3:P$100,P$1,FALSE())),0,VLOOKUP('W. VaR &amp; Peak Pos By Trader'!$A55,'Import Peak'!$A$3:P$100,P$1,FALSE()))</f>
        <v>0</v>
      </c>
      <c r="Q32" s="107" t="n">
        <f aca="false">IF(ISNA(VLOOKUP('W. VaR &amp; Peak Pos By Trader'!$A55,'Import Peak'!$A$3:Q$100,Q$1,FALSE())),0,VLOOKUP('W. VaR &amp; Peak Pos By Trader'!$A55,'Import Peak'!$A$3:Q$100,Q$1,FALSE()))</f>
        <v>0</v>
      </c>
      <c r="R32" s="107" t="n">
        <f aca="false">IF(ISNA(VLOOKUP('W. VaR &amp; Peak Pos By Trader'!$A55,'Import Peak'!$A$3:R$100,R$1,FALSE())),0,VLOOKUP('W. VaR &amp; Peak Pos By Trader'!$A55,'Import Peak'!$A$3:R$100,R$1,FALSE()))</f>
        <v>0</v>
      </c>
      <c r="S32" s="107" t="n">
        <f aca="false">IF(ISNA(VLOOKUP('W. VaR &amp; Peak Pos By Trader'!$A55,'Import Peak'!$A$3:S$100,S$1,FALSE())),0,VLOOKUP('W. VaR &amp; Peak Pos By Trader'!$A55,'Import Peak'!$A$3:S$100,S$1,FALSE()))</f>
        <v>0</v>
      </c>
      <c r="T32" s="107" t="n">
        <f aca="false">IF(ISNA(VLOOKUP('W. VaR &amp; Peak Pos By Trader'!$A55,'Import Peak'!$A$3:T$100,T$1,FALSE())),0,VLOOKUP('W. VaR &amp; Peak Pos By Trader'!$A55,'Import Peak'!$A$3:T$100,T$1,FALSE()))</f>
        <v>0</v>
      </c>
      <c r="U32" s="107" t="n">
        <f aca="false">IF(ISNA(VLOOKUP('W. VaR &amp; Peak Pos By Trader'!$A55,'Import Peak'!$A$3:U$100,U$1,FALSE())),0,VLOOKUP('W. VaR &amp; Peak Pos By Trader'!$A55,'Import Peak'!$A$3:U$100,U$1,FALSE()))</f>
        <v>0</v>
      </c>
      <c r="V32" s="107" t="n">
        <f aca="false">IF(ISNA(VLOOKUP('W. VaR &amp; Peak Pos By Trader'!$A55,'Import Peak'!$A$3:V$100,V$1,FALSE())),0,VLOOKUP('W. VaR &amp; Peak Pos By Trader'!$A55,'Import Peak'!$A$3:V$100,V$1,FALSE()))</f>
        <v>0</v>
      </c>
      <c r="W32" s="107" t="n">
        <f aca="false">IF(ISNA(VLOOKUP('W. VaR &amp; Peak Pos By Trader'!$A55,'Import Peak'!$A$3:W$100,W$1,FALSE())),0,VLOOKUP('W. VaR &amp; Peak Pos By Trader'!$A55,'Import Peak'!$A$3:W$100,W$1,FALSE()))</f>
        <v>0</v>
      </c>
      <c r="X32" s="107" t="n">
        <f aca="false">IF(ISNA(VLOOKUP('W. VaR &amp; Peak Pos By Trader'!$A55,'Import Peak'!$A$3:X$100,X$1,FALSE())),0,VLOOKUP('W. VaR &amp; Peak Pos By Trader'!$A55,'Import Peak'!$A$3:X$100,X$1,FALSE()))</f>
        <v>0</v>
      </c>
      <c r="Y32" s="107" t="n">
        <f aca="false">IF(ISNA(VLOOKUP('W. VaR &amp; Peak Pos By Trader'!$A55,'Import Peak'!$A$3:Y$100,Y$1,FALSE())),0,VLOOKUP('W. VaR &amp; Peak Pos By Trader'!$A55,'Import Peak'!$A$3:Y$100,Y$1,FALSE()))</f>
        <v>0</v>
      </c>
      <c r="Z32" s="107" t="n">
        <f aca="false">IF(ISNA(VLOOKUP('W. VaR &amp; Peak Pos By Trader'!$A55,'Import Peak'!$A$3:Z$100,Z$1,FALSE())),0,VLOOKUP('W. VaR &amp; Peak Pos By Trader'!$A55,'Import Peak'!$A$3:Z$100,Z$1,FALSE()))</f>
        <v>0</v>
      </c>
      <c r="AA32" s="107" t="n">
        <f aca="false">IF(ISNA(VLOOKUP('W. VaR &amp; Peak Pos By Trader'!$A55,'Import Peak'!$A$3:AA$100,AA$1,FALSE())),0,VLOOKUP('W. VaR &amp; Peak Pos By Trader'!$A55,'Import Peak'!$A$3:AA$100,AA$1,FALSE()))</f>
        <v>0</v>
      </c>
      <c r="AB32" s="107" t="n">
        <f aca="false">IF(ISNA(VLOOKUP('W. VaR &amp; Peak Pos By Trader'!$A55,'Import Peak'!$A$3:AB$100,AB$1,FALSE())),0,VLOOKUP('W. VaR &amp; Peak Pos By Trader'!$A55,'Import Peak'!$A$3:AB$100,AB$1,FALSE()))</f>
        <v>0</v>
      </c>
      <c r="AC32" s="107" t="n">
        <f aca="false">IF(ISNA(VLOOKUP('W. VaR &amp; Peak Pos By Trader'!$A55,'Import Peak'!$A$3:AC$100,AC$1,FALSE())),0,VLOOKUP('W. VaR &amp; Peak Pos By Trader'!$A55,'Import Peak'!$A$3:AC$100,AC$1,FALSE()))</f>
        <v>0</v>
      </c>
      <c r="AD32" s="107" t="n">
        <f aca="false">IF(ISNA(VLOOKUP('W. VaR &amp; Peak Pos By Trader'!$A55,'Import Peak'!$A$3:AD$100,AD$1,FALSE())),0,VLOOKUP('W. VaR &amp; Peak Pos By Trader'!$A55,'Import Peak'!$A$3:AD$100,AD$1,FALSE()))</f>
        <v>0</v>
      </c>
      <c r="AE32" s="107" t="n">
        <f aca="false">IF(ISNA(VLOOKUP('W. VaR &amp; Peak Pos By Trader'!$A55,'Import Peak'!$A$3:AE$100,AE$1,FALSE())),0,VLOOKUP('W. VaR &amp; Peak Pos By Trader'!$A55,'Import Peak'!$A$3:AE$100,AE$1,FALSE()))</f>
        <v>0</v>
      </c>
      <c r="AF32" s="107" t="n">
        <f aca="false">IF(ISNA(VLOOKUP('W. VaR &amp; Peak Pos By Trader'!$A55,'Import Peak'!$A$3:AF$100,AF$1,FALSE())),0,VLOOKUP('W. VaR &amp; Peak Pos By Trader'!$A55,'Import Peak'!$A$3:AF$100,AF$1,FALSE()))</f>
        <v>0</v>
      </c>
      <c r="AG32" s="107" t="n">
        <f aca="false">IF(ISNA(VLOOKUP('W. VaR &amp; Peak Pos By Trader'!$A55,'Import Peak'!$A$3:AG$100,AG$1,FALSE())),0,VLOOKUP('W. VaR &amp; Peak Pos By Trader'!$A55,'Import Peak'!$A$3:AG$100,AG$1,FALSE()))</f>
        <v>0</v>
      </c>
      <c r="AH32" s="107" t="n">
        <f aca="false">IF(ISNA(VLOOKUP('W. VaR &amp; Peak Pos By Trader'!$A55,'Import Peak'!$A$3:AH$100,AH$1,FALSE())),0,VLOOKUP('W. VaR &amp; Peak Pos By Trader'!$A55,'Import Peak'!$A$3:AH$100,AH$1,FALSE()))</f>
        <v>0</v>
      </c>
      <c r="AI32" s="107" t="n">
        <f aca="false">IF(ISNA(VLOOKUP('W. VaR &amp; Peak Pos By Trader'!$A55,'Import Peak'!$A$3:AI$100,AI$1,FALSE())),0,VLOOKUP('W. VaR &amp; Peak Pos By Trader'!$A55,'Import Peak'!$A$3:AI$100,AI$1,FALSE()))</f>
        <v>0</v>
      </c>
      <c r="AJ32" s="107" t="n">
        <f aca="false">IF(ISNA(VLOOKUP('W. VaR &amp; Peak Pos By Trader'!$A55,'Import Peak'!$A$3:AJ$100,AJ$1,FALSE())),0,VLOOKUP('W. VaR &amp; Peak Pos By Trader'!$A55,'Import Peak'!$A$3:AJ$100,AJ$1,FALSE()))</f>
        <v>0</v>
      </c>
      <c r="AK32" s="107" t="n">
        <f aca="false">IF(ISNA(VLOOKUP('W. VaR &amp; Peak Pos By Trader'!$A55,'Import Peak'!$A$3:AK$100,AK$1,FALSE())),0,VLOOKUP('W. VaR &amp; Peak Pos By Trader'!$A55,'Import Peak'!$A$3:AK$100,AK$1,FALSE()))</f>
        <v>0</v>
      </c>
      <c r="AL32" s="107" t="n">
        <f aca="false">IF(ISNA(VLOOKUP('W. VaR &amp; Peak Pos By Trader'!$A55,'Import Peak'!$A$3:AL$100,AL$1,FALSE())),0,VLOOKUP('W. VaR &amp; Peak Pos By Trader'!$A55,'Import Peak'!$A$3:AL$100,AL$1,FALSE()))</f>
        <v>0</v>
      </c>
      <c r="AM32" s="107" t="n">
        <f aca="false">IF(ISNA(VLOOKUP('W. VaR &amp; Peak Pos By Trader'!$A55,'Import Peak'!$A$3:AM$100,AM$1,FALSE())),0,VLOOKUP('W. VaR &amp; Peak Pos By Trader'!$A55,'Import Peak'!$A$3:AM$100,AM$1,FALSE()))</f>
        <v>0</v>
      </c>
      <c r="AN32" s="107" t="n">
        <f aca="false">IF(ISNA(VLOOKUP('W. VaR &amp; Peak Pos By Trader'!$A55,'Import Peak'!$A$3:AN$100,AN$1,FALSE())),0,VLOOKUP('W. VaR &amp; Peak Pos By Trader'!$A55,'Import Peak'!$A$3:AN$100,AN$1,FALSE()))</f>
        <v>0</v>
      </c>
      <c r="AO32" s="107" t="n">
        <f aca="false">IF(ISNA(VLOOKUP('W. VaR &amp; Peak Pos By Trader'!$A55,'Import Peak'!$A$3:AO$100,AO$1,FALSE())),0,VLOOKUP('W. VaR &amp; Peak Pos By Trader'!$A55,'Import Peak'!$A$3:AO$100,AO$1,FALSE()))</f>
        <v>0</v>
      </c>
      <c r="AP32" s="107" t="n">
        <f aca="false">IF(ISNA(VLOOKUP('W. VaR &amp; Peak Pos By Trader'!$A55,'Import Peak'!$A$3:AP$100,AP$1,FALSE())),0,VLOOKUP('W. VaR &amp; Peak Pos By Trader'!$A55,'Import Peak'!$A$3:AP$100,AP$1,FALSE()))</f>
        <v>0</v>
      </c>
      <c r="AQ32" s="107" t="n">
        <f aca="false">IF(ISNA(VLOOKUP('W. VaR &amp; Peak Pos By Trader'!$A55,'Import Peak'!$A$3:AQ$100,AQ$1,FALSE())),0,VLOOKUP('W. VaR &amp; Peak Pos By Trader'!$A55,'Import Peak'!$A$3:AQ$100,AQ$1,FALSE()))</f>
        <v>0</v>
      </c>
      <c r="AR32" s="107" t="n">
        <f aca="false">IF(ISNA(VLOOKUP('W. VaR &amp; Peak Pos By Trader'!$A55,'Import Peak'!$A$3:AR$100,AR$1,FALSE())),0,VLOOKUP('W. VaR &amp; Peak Pos By Trader'!$A55,'Import Peak'!$A$3:AR$100,AR$1,FALSE()))</f>
        <v>0</v>
      </c>
      <c r="AS32" s="107" t="n">
        <f aca="false">IF(ISNA(VLOOKUP('W. VaR &amp; Peak Pos By Trader'!$A55,'Import Peak'!$A$3:AS$100,AS$1,FALSE())),0,VLOOKUP('W. VaR &amp; Peak Pos By Trader'!$A55,'Import Peak'!$A$3:AS$100,AS$1,FALSE()))</f>
        <v>0</v>
      </c>
      <c r="AT32" s="107" t="n">
        <f aca="false">IF(ISNA(VLOOKUP('W. VaR &amp; Peak Pos By Trader'!$A55,'Import Peak'!$A$3:AT$100,AT$1,FALSE())),0,VLOOKUP('W. VaR &amp; Peak Pos By Trader'!$A55,'Import Peak'!$A$3:AT$100,AT$1,FALSE()))</f>
        <v>0</v>
      </c>
      <c r="AU32" s="107" t="n">
        <f aca="false">IF(ISNA(VLOOKUP('W. VaR &amp; Peak Pos By Trader'!$A55,'Import Peak'!$A$3:AU$100,AU$1,FALSE())),0,VLOOKUP('W. VaR &amp; Peak Pos By Trader'!$A55,'Import Peak'!$A$3:AU$100,AU$1,FALSE()))</f>
        <v>0</v>
      </c>
      <c r="AV32" s="107" t="n">
        <f aca="false">IF(ISNA(VLOOKUP('W. VaR &amp; Peak Pos By Trader'!$A55,'Import Peak'!$A$3:AV$100,AV$1,FALSE())),0,VLOOKUP('W. VaR &amp; Peak Pos By Trader'!$A55,'Import Peak'!$A$3:AV$100,AV$1,FALSE()))</f>
        <v>0</v>
      </c>
      <c r="AW32" s="107" t="n">
        <f aca="false">IF(ISNA(VLOOKUP('W. VaR &amp; Peak Pos By Trader'!$A55,'Import Peak'!$A$3:AW$100,AW$1,FALSE())),0,VLOOKUP('W. VaR &amp; Peak Pos By Trader'!$A55,'Import Peak'!$A$3:AW$100,AW$1,FALSE()))</f>
        <v>0</v>
      </c>
      <c r="AX32" s="107" t="n">
        <f aca="false">IF(ISNA(VLOOKUP('W. VaR &amp; Peak Pos By Trader'!$A55,'Import Peak'!$A$3:AX$100,AX$1,FALSE())),0,VLOOKUP('W. VaR &amp; Peak Pos By Trader'!$A55,'Import Peak'!$A$3:AX$100,AX$1,FALSE()))</f>
        <v>0</v>
      </c>
      <c r="AY32" s="107" t="n">
        <f aca="false">IF(ISNA(VLOOKUP('W. VaR &amp; Peak Pos By Trader'!$A55,'Import Peak'!$A$3:AY$100,AY$1,FALSE())),0,VLOOKUP('W. VaR &amp; Peak Pos By Trader'!$A55,'Import Peak'!$A$3:AY$100,AY$1,FALSE()))</f>
        <v>0</v>
      </c>
      <c r="AZ32" s="107" t="n">
        <f aca="false">IF(ISNA(VLOOKUP('W. VaR &amp; Peak Pos By Trader'!$A55,'Import Peak'!$A$3:AZ$100,AZ$1,FALSE())),0,VLOOKUP('W. VaR &amp; Peak Pos By Trader'!$A55,'Import Peak'!$A$3:AZ$100,AZ$1,FALSE()))</f>
        <v>0</v>
      </c>
      <c r="BA32" s="107" t="n">
        <f aca="false">IF(ISNA(VLOOKUP('W. VaR &amp; Peak Pos By Trader'!$A55,'Import Peak'!$A$3:BA$100,BA$1,FALSE())),0,VLOOKUP('W. VaR &amp; Peak Pos By Trader'!$A55,'Import Peak'!$A$3:BA$100,BA$1,FALSE()))</f>
        <v>0</v>
      </c>
      <c r="BB32" s="107" t="n">
        <f aca="false">IF(ISNA(VLOOKUP('W. VaR &amp; Peak Pos By Trader'!$A55,'Import Peak'!$A$3:BB$100,BB$1,FALSE())),0,VLOOKUP('W. VaR &amp; Peak Pos By Trader'!$A55,'Import Peak'!$A$3:BB$100,BB$1,FALSE()))</f>
        <v>0</v>
      </c>
      <c r="BC32" s="107" t="n">
        <f aca="false">IF(ISNA(VLOOKUP('W. VaR &amp; Peak Pos By Trader'!$A55,'Import Peak'!$A$3:BC$100,BC$1,FALSE())),0,VLOOKUP('W. VaR &amp; Peak Pos By Trader'!$A55,'Import Peak'!$A$3:BC$100,BC$1,FALSE()))</f>
        <v>0</v>
      </c>
      <c r="BD32" s="107" t="n">
        <f aca="false">IF(ISNA(VLOOKUP('W. VaR &amp; Peak Pos By Trader'!$A55,'Import Peak'!$A$3:BD$100,BD$1,FALSE())),0,VLOOKUP('W. VaR &amp; Peak Pos By Trader'!$A55,'Import Peak'!$A$3:BD$100,BD$1,FALSE()))</f>
        <v>0</v>
      </c>
      <c r="BE32" s="107" t="n">
        <f aca="false">IF(ISNA(VLOOKUP('W. VaR &amp; Peak Pos By Trader'!$A55,'Import Peak'!$A$3:BE$100,BE$1,FALSE())),0,VLOOKUP('W. VaR &amp; Peak Pos By Trader'!$A55,'Import Peak'!$A$3:BE$100,BE$1,FALSE()))</f>
        <v>0</v>
      </c>
      <c r="BF32" s="107" t="n">
        <f aca="false">IF(ISNA(VLOOKUP('W. VaR &amp; Peak Pos By Trader'!$A55,'Import Peak'!$A$3:BF$100,BF$1,FALSE())),0,VLOOKUP('W. VaR &amp; Peak Pos By Trader'!$A55,'Import Peak'!$A$3:BF$100,BF$1,FALSE()))</f>
        <v>0</v>
      </c>
      <c r="BG32" s="107" t="n">
        <f aca="false">IF(ISNA(VLOOKUP('W. VaR &amp; Peak Pos By Trader'!$A55,'Import Peak'!$A$3:BG$100,BG$1,FALSE())),0,VLOOKUP('W. VaR &amp; Peak Pos By Trader'!$A55,'Import Peak'!$A$3:BG$100,BG$1,FALSE()))</f>
        <v>0</v>
      </c>
      <c r="BH32" s="107" t="n">
        <f aca="false">IF(ISNA(VLOOKUP('W. VaR &amp; Peak Pos By Trader'!$A55,'Import Peak'!$A$3:BH$100,BH$1,FALSE())),0,VLOOKUP('W. VaR &amp; Peak Pos By Trader'!$A55,'Import Peak'!$A$3:BH$100,BH$1,FALSE()))</f>
        <v>0</v>
      </c>
      <c r="BI32" s="107" t="n">
        <f aca="false">IF(ISNA(VLOOKUP('W. VaR &amp; Peak Pos By Trader'!$A55,'Import Peak'!$A$3:BI$100,BI$1,FALSE())),0,VLOOKUP('W. VaR &amp; Peak Pos By Trader'!$A55,'Import Peak'!$A$3:BI$100,BI$1,FALSE()))</f>
        <v>0</v>
      </c>
      <c r="BJ32" s="107" t="n">
        <f aca="false">IF(ISNA(VLOOKUP('W. VaR &amp; Peak Pos By Trader'!$A55,'Import Peak'!$A$3:BJ$100,BJ$1,FALSE())),0,VLOOKUP('W. VaR &amp; Peak Pos By Trader'!$A55,'Import Peak'!$A$3:BJ$100,BJ$1,FALSE()))</f>
        <v>0</v>
      </c>
      <c r="BK32" s="107" t="n">
        <f aca="false">IF(ISNA(VLOOKUP('W. VaR &amp; Peak Pos By Trader'!$A55,'Import Peak'!$A$3:BK$100,BK$1,FALSE())),0,VLOOKUP('W. VaR &amp; Peak Pos By Trader'!$A55,'Import Peak'!$A$3:BK$100,BK$1,FALSE()))</f>
        <v>0</v>
      </c>
      <c r="BL32" s="107" t="n">
        <f aca="false">IF(ISNA(VLOOKUP('W. VaR &amp; Peak Pos By Trader'!$A55,'Import Peak'!$A$3:BL$100,BL$1,FALSE())),0,VLOOKUP('W. VaR &amp; Peak Pos By Trader'!$A55,'Import Peak'!$A$3:BL$100,BL$1,FALSE()))</f>
        <v>0</v>
      </c>
      <c r="BM32" s="107" t="n">
        <f aca="false">IF(ISNA(VLOOKUP('W. VaR &amp; Peak Pos By Trader'!$A55,'Import Peak'!$A$3:BM$100,BM$1,FALSE())),0,VLOOKUP('W. VaR &amp; Peak Pos By Trader'!$A55,'Import Peak'!$A$3:BM$100,BM$1,FALSE()))</f>
        <v>0</v>
      </c>
      <c r="BN32" s="107" t="n">
        <f aca="false">IF(ISNA(VLOOKUP('W. VaR &amp; Peak Pos By Trader'!$A55,'Import Peak'!$A$3:BN$100,BN$1,FALSE())),0,VLOOKUP('W. VaR &amp; Peak Pos By Trader'!$A55,'Import Peak'!$A$3:BN$100,BN$1,FALSE()))</f>
        <v>0</v>
      </c>
      <c r="BO32" s="107" t="n">
        <f aca="false">IF(ISNA(VLOOKUP('W. VaR &amp; Peak Pos By Trader'!$A55,'Import Peak'!$A$3:BO$100,BO$1,FALSE())),0,VLOOKUP('W. VaR &amp; Peak Pos By Trader'!$A55,'Import Peak'!$A$3:BO$100,BO$1,FALSE()))</f>
        <v>0</v>
      </c>
      <c r="BP32" s="107" t="n">
        <f aca="false">IF(ISNA(VLOOKUP('W. VaR &amp; Peak Pos By Trader'!$A55,'Import Peak'!$A$3:BP$100,BP$1,FALSE())),0,VLOOKUP('W. VaR &amp; Peak Pos By Trader'!$A55,'Import Peak'!$A$3:BP$100,BP$1,FALSE()))</f>
        <v>0</v>
      </c>
      <c r="BQ32" s="107" t="n">
        <f aca="false">IF(ISNA(VLOOKUP('W. VaR &amp; Peak Pos By Trader'!$A55,'Import Peak'!$A$3:BQ$100,BQ$1,FALSE())),0,VLOOKUP('W. VaR &amp; Peak Pos By Trader'!$A55,'Import Peak'!$A$3:BQ$100,BQ$1,FALSE()))</f>
        <v>0</v>
      </c>
      <c r="BR32" s="107" t="n">
        <f aca="false">IF(ISNA(VLOOKUP('W. VaR &amp; Peak Pos By Trader'!$A55,'Import Peak'!$A$3:BR$100,BR$1,FALSE())),0,VLOOKUP('W. VaR &amp; Peak Pos By Trader'!$A55,'Import Peak'!$A$3:BR$100,BR$1,FALSE()))</f>
        <v>0</v>
      </c>
      <c r="BS32" s="107" t="n">
        <f aca="false">IF(ISNA(VLOOKUP('W. VaR &amp; Peak Pos By Trader'!$A55,'Import Peak'!$A$3:BS$100,BS$1,FALSE())),0,VLOOKUP('W. VaR &amp; Peak Pos By Trader'!$A55,'Import Peak'!$A$3:BS$100,BS$1,FALSE()))</f>
        <v>0</v>
      </c>
      <c r="BT32" s="107" t="n">
        <f aca="false">IF(ISNA(VLOOKUP('W. VaR &amp; Peak Pos By Trader'!$A55,'Import Peak'!$A$3:BT$100,BT$1,FALSE())),0,VLOOKUP('W. VaR &amp; Peak Pos By Trader'!$A55,'Import Peak'!$A$3:BT$100,BT$1,FALSE()))</f>
        <v>0</v>
      </c>
      <c r="BU32" s="107" t="n">
        <f aca="false">IF(ISNA(VLOOKUP('W. VaR &amp; Peak Pos By Trader'!$A55,'Import Peak'!$A$3:BU$100,BU$1,FALSE())),0,VLOOKUP('W. VaR &amp; Peak Pos By Trader'!$A55,'Import Peak'!$A$3:BU$100,BU$1,FALSE()))</f>
        <v>0</v>
      </c>
      <c r="BV32" s="107" t="n">
        <f aca="false">IF(ISNA(VLOOKUP('W. VaR &amp; Peak Pos By Trader'!$A55,'Import Peak'!$A$3:BV$100,BV$1,FALSE())),0,VLOOKUP('W. VaR &amp; Peak Pos By Trader'!$A55,'Import Peak'!$A$3:BV$100,BV$1,FALSE()))</f>
        <v>0</v>
      </c>
      <c r="BW32" s="107" t="n">
        <f aca="false">IF(ISNA(VLOOKUP('W. VaR &amp; Peak Pos By Trader'!$A55,'Import Peak'!$A$3:BW$100,BW$1,FALSE())),0,VLOOKUP('W. VaR &amp; Peak Pos By Trader'!$A55,'Import Peak'!$A$3:BW$100,BW$1,FALSE()))</f>
        <v>0</v>
      </c>
      <c r="BX32" s="107" t="n">
        <f aca="false">IF(ISNA(VLOOKUP('W. VaR &amp; Peak Pos By Trader'!$A55,'Import Peak'!$A$3:BX$100,BX$1,FALSE())),0,VLOOKUP('W. VaR &amp; Peak Pos By Trader'!$A55,'Import Peak'!$A$3:BX$100,BX$1,FALSE()))</f>
        <v>0</v>
      </c>
      <c r="BY32" s="107" t="n">
        <f aca="false">IF(ISNA(VLOOKUP('W. VaR &amp; Peak Pos By Trader'!$A55,'Import Peak'!$A$3:BY$100,BY$1,FALSE())),0,VLOOKUP('W. VaR &amp; Peak Pos By Trader'!$A55,'Import Peak'!$A$3:BY$100,BY$1,FALSE()))</f>
        <v>0</v>
      </c>
      <c r="BZ32" s="107" t="n">
        <f aca="false">IF(ISNA(VLOOKUP('W. VaR &amp; Peak Pos By Trader'!$A55,'Import Peak'!$A$3:BZ$100,BZ$1,FALSE())),0,VLOOKUP('W. VaR &amp; Peak Pos By Trader'!$A55,'Import Peak'!$A$3:BZ$100,BZ$1,FALSE()))</f>
        <v>0</v>
      </c>
      <c r="CA32" s="107" t="n">
        <f aca="false">IF(ISNA(VLOOKUP('W. VaR &amp; Peak Pos By Trader'!$A55,'Import Peak'!$A$3:CA$100,CA$1,FALSE())),0,VLOOKUP('W. VaR &amp; Peak Pos By Trader'!$A55,'Import Peak'!$A$3:CA$100,CA$1,FALSE()))</f>
        <v>0</v>
      </c>
      <c r="CB32" s="107" t="n">
        <f aca="false">IF(ISNA(VLOOKUP('W. VaR &amp; Peak Pos By Trader'!$A55,'Import Peak'!$A$3:CB$100,CB$1,FALSE())),0,VLOOKUP('W. VaR &amp; Peak Pos By Trader'!$A55,'Import Peak'!$A$3:CB$100,CB$1,FALSE()))</f>
        <v>0</v>
      </c>
      <c r="CC32" s="107" t="n">
        <f aca="false">IF(ISNA(VLOOKUP('W. VaR &amp; Peak Pos By Trader'!$A55,'Import Peak'!$A$3:CC$100,CC$1,FALSE())),0,VLOOKUP('W. VaR &amp; Peak Pos By Trader'!$A55,'Import Peak'!$A$3:CC$100,CC$1,FALSE()))</f>
        <v>0</v>
      </c>
      <c r="CD32" s="107" t="n">
        <f aca="false">IF(ISNA(VLOOKUP('W. VaR &amp; Peak Pos By Trader'!$A55,'Import Peak'!$A$3:CD$100,CD$1,FALSE())),0,VLOOKUP('W. VaR &amp; Peak Pos By Trader'!$A55,'Import Peak'!$A$3:CD$100,CD$1,FALSE()))</f>
        <v>0</v>
      </c>
      <c r="CE32" s="107" t="n">
        <f aca="false">IF(ISNA(VLOOKUP('W. VaR &amp; Peak Pos By Trader'!$A55,'Import Peak'!$A$3:CE$100,CE$1,FALSE())),0,VLOOKUP('W. VaR &amp; Peak Pos By Trader'!$A55,'Import Peak'!$A$3:CE$100,CE$1,FALSE()))</f>
        <v>0</v>
      </c>
      <c r="CF32" s="107" t="n">
        <f aca="false">IF(ISNA(VLOOKUP('W. VaR &amp; Peak Pos By Trader'!$A55,'Import Peak'!$A$3:CF$100,CF$1,FALSE())),0,VLOOKUP('W. VaR &amp; Peak Pos By Trader'!$A55,'Import Peak'!$A$3:CF$100,CF$1,FALSE()))</f>
        <v>0</v>
      </c>
      <c r="CG32" s="107" t="n">
        <f aca="false">IF(ISNA(VLOOKUP('W. VaR &amp; Peak Pos By Trader'!$A55,'Import Peak'!$A$3:CG$100,CG$1,FALSE())),0,VLOOKUP('W. VaR &amp; Peak Pos By Trader'!$A55,'Import Peak'!$A$3:CG$100,CG$1,FALSE()))</f>
        <v>0</v>
      </c>
      <c r="CH32" s="107" t="n">
        <f aca="false">IF(ISNA(VLOOKUP('W. VaR &amp; Peak Pos By Trader'!$A55,'Import Peak'!$A$3:CH$100,CH$1,FALSE())),0,VLOOKUP('W. VaR &amp; Peak Pos By Trader'!$A55,'Import Peak'!$A$3:CH$100,CH$1,FALSE()))</f>
        <v>0</v>
      </c>
      <c r="CI32" s="107" t="n">
        <f aca="false">IF(ISNA(VLOOKUP('W. VaR &amp; Peak Pos By Trader'!$A55,'Import Peak'!$A$3:CI$100,CI$1,FALSE())),0,VLOOKUP('W. VaR &amp; Peak Pos By Trader'!$A55,'Import Peak'!$A$3:CI$100,CI$1,FALSE()))</f>
        <v>0</v>
      </c>
      <c r="CJ32" s="107" t="n">
        <f aca="false">IF(ISNA(VLOOKUP('W. VaR &amp; Peak Pos By Trader'!$A55,'Import Peak'!$A$3:CJ$100,CJ$1,FALSE())),0,VLOOKUP('W. VaR &amp; Peak Pos By Trader'!$A55,'Import Peak'!$A$3:CJ$100,CJ$1,FALSE()))</f>
        <v>0</v>
      </c>
      <c r="CK32" s="107" t="n">
        <f aca="false">IF(ISNA(VLOOKUP('W. VaR &amp; Peak Pos By Trader'!$A55,'Import Peak'!$A$3:CK$100,CK$1,FALSE())),0,VLOOKUP('W. VaR &amp; Peak Pos By Trader'!$A55,'Import Peak'!$A$3:CK$100,CK$1,FALSE()))</f>
        <v>0</v>
      </c>
      <c r="CL32" s="107" t="n">
        <f aca="false">IF(ISNA(VLOOKUP('W. VaR &amp; Peak Pos By Trader'!$A55,'Import Peak'!$A$3:CL$100,CL$1,FALSE())),0,VLOOKUP('W. VaR &amp; Peak Pos By Trader'!$A55,'Import Peak'!$A$3:CL$100,CL$1,FALSE()))</f>
        <v>0</v>
      </c>
      <c r="CM32" s="107" t="n">
        <f aca="false">IF(ISNA(VLOOKUP('W. VaR &amp; Peak Pos By Trader'!$A55,'Import Peak'!$A$3:CM$100,CM$1,FALSE())),0,VLOOKUP('W. VaR &amp; Peak Pos By Trader'!$A55,'Import Peak'!$A$3:CM$100,CM$1,FALSE()))</f>
        <v>0</v>
      </c>
      <c r="CN32" s="107" t="n">
        <f aca="false">IF(ISNA(VLOOKUP('W. VaR &amp; Peak Pos By Trader'!$A55,'Import Peak'!$A$3:CN$100,CN$1,FALSE())),0,VLOOKUP('W. VaR &amp; Peak Pos By Trader'!$A55,'Import Peak'!$A$3:CN$100,CN$1,FALSE()))</f>
        <v>0</v>
      </c>
      <c r="CO32" s="107" t="n">
        <f aca="false">IF(ISNA(VLOOKUP('W. VaR &amp; Peak Pos By Trader'!$A55,'Import Peak'!$A$3:CO$100,CO$1,FALSE())),0,VLOOKUP('W. VaR &amp; Peak Pos By Trader'!$A55,'Import Peak'!$A$3:CO$100,CO$1,FALSE()))</f>
        <v>0</v>
      </c>
      <c r="CP32" s="107" t="n">
        <f aca="false">IF(ISNA(VLOOKUP('W. VaR &amp; Peak Pos By Trader'!$A55,'Import Peak'!$A$3:CP$100,CP$1,FALSE())),0,VLOOKUP('W. VaR &amp; Peak Pos By Trader'!$A55,'Import Peak'!$A$3:CP$100,CP$1,FALSE()))</f>
        <v>0</v>
      </c>
      <c r="CQ32" s="107" t="n">
        <f aca="false">IF(ISNA(VLOOKUP('W. VaR &amp; Peak Pos By Trader'!$A55,'Import Peak'!$A$3:CQ$100,CQ$1,FALSE())),0,VLOOKUP('W. VaR &amp; Peak Pos By Trader'!$A55,'Import Peak'!$A$3:CQ$100,CQ$1,FALSE()))</f>
        <v>0</v>
      </c>
      <c r="CR32" s="107" t="n">
        <f aca="false">IF(ISNA(VLOOKUP('W. VaR &amp; Peak Pos By Trader'!$A55,'Import Peak'!$A$3:CR$100,CR$1,FALSE())),0,VLOOKUP('W. VaR &amp; Peak Pos By Trader'!$A55,'Import Peak'!$A$3:CR$100,CR$1,FALSE()))</f>
        <v>0</v>
      </c>
      <c r="CS32" s="107" t="n">
        <f aca="false">IF(ISNA(VLOOKUP('W. VaR &amp; Peak Pos By Trader'!$A55,'Import Peak'!$A$3:CS$100,CS$1,FALSE())),0,VLOOKUP('W. VaR &amp; Peak Pos By Trader'!$A55,'Import Peak'!$A$3:CS$100,CS$1,FALSE()))</f>
        <v>0</v>
      </c>
      <c r="CT32" s="107" t="n">
        <f aca="false">IF(ISNA(VLOOKUP('W. VaR &amp; Peak Pos By Trader'!$A55,'Import Peak'!$A$3:CT$100,CT$1,FALSE())),0,VLOOKUP('W. VaR &amp; Peak Pos By Trader'!$A55,'Import Peak'!$A$3:CT$100,CT$1,FALSE()))</f>
        <v>0</v>
      </c>
      <c r="CU32" s="107" t="n">
        <f aca="false">IF(ISNA(VLOOKUP('W. VaR &amp; Peak Pos By Trader'!$A55,'Import Peak'!$A$3:CU$100,CU$1,FALSE())),0,VLOOKUP('W. VaR &amp; Peak Pos By Trader'!$A55,'Import Peak'!$A$3:CU$100,CU$1,FALSE()))</f>
        <v>0</v>
      </c>
      <c r="CV32" s="107" t="n">
        <f aca="false">IF(ISNA(VLOOKUP('W. VaR &amp; Peak Pos By Trader'!$A55,'Import Peak'!$A$3:CV$100,CV$1,FALSE())),0,VLOOKUP('W. VaR &amp; Peak Pos By Trader'!$A55,'Import Peak'!$A$3:CV$100,CV$1,FALSE()))</f>
        <v>0</v>
      </c>
      <c r="CW32" s="107" t="n">
        <f aca="false">IF(ISNA(VLOOKUP('W. VaR &amp; Peak Pos By Trader'!$A55,'Import Peak'!$A$3:CW$100,CW$1,FALSE())),0,VLOOKUP('W. VaR &amp; Peak Pos By Trader'!$A55,'Import Peak'!$A$3:CW$100,CW$1,FALSE()))</f>
        <v>0</v>
      </c>
      <c r="CX32" s="107" t="n">
        <f aca="false">IF(ISNA(VLOOKUP('W. VaR &amp; Peak Pos By Trader'!$A55,'Import Peak'!$A$3:CX$100,CX$1,FALSE())),0,VLOOKUP('W. VaR &amp; Peak Pos By Trader'!$A55,'Import Peak'!$A$3:CX$100,CX$1,FALSE()))</f>
        <v>0</v>
      </c>
      <c r="CY32" s="107" t="n">
        <f aca="false">IF(ISNA(VLOOKUP('W. VaR &amp; Peak Pos By Trader'!$A55,'Import Peak'!$A$3:CY$100,CY$1,FALSE())),0,VLOOKUP('W. VaR &amp; Peak Pos By Trader'!$A55,'Import Peak'!$A$3:CY$100,CY$1,FALSE()))</f>
        <v>0</v>
      </c>
      <c r="CZ32" s="107" t="n">
        <f aca="false">IF(ISNA(VLOOKUP('W. VaR &amp; Peak Pos By Trader'!$A55,'Import Peak'!$A$3:CZ$100,CZ$1,FALSE())),0,VLOOKUP('W. VaR &amp; Peak Pos By Trader'!$A55,'Import Peak'!$A$3:CZ$100,CZ$1,FALSE()))</f>
        <v>0</v>
      </c>
      <c r="DA32" s="107" t="n">
        <f aca="false">IF(ISNA(VLOOKUP('W. VaR &amp; Peak Pos By Trader'!$A55,'Import Peak'!$A$3:DA$100,DA$1,FALSE())),0,VLOOKUP('W. VaR &amp; Peak Pos By Trader'!$A55,'Import Peak'!$A$3:DA$100,DA$1,FALSE()))</f>
        <v>0</v>
      </c>
      <c r="DB32" s="107" t="n">
        <f aca="false">IF(ISNA(VLOOKUP('W. VaR &amp; Peak Pos By Trader'!$A55,'Import Peak'!$A$3:DB$100,DB$1,FALSE())),0,VLOOKUP('W. VaR &amp; Peak Pos By Trader'!$A55,'Import Peak'!$A$3:DB$100,DB$1,FALSE()))</f>
        <v>0</v>
      </c>
      <c r="DC32" s="107" t="n">
        <f aca="false">IF(ISNA(VLOOKUP('W. VaR &amp; Peak Pos By Trader'!$A55,'Import Peak'!$A$3:DC$100,DC$1,FALSE())),0,VLOOKUP('W. VaR &amp; Peak Pos By Trader'!$A55,'Import Peak'!$A$3:DC$100,DC$1,FALSE()))</f>
        <v>0</v>
      </c>
      <c r="DD32" s="107" t="n">
        <f aca="false">IF(ISNA(VLOOKUP('W. VaR &amp; Peak Pos By Trader'!$A55,'Import Peak'!$A$3:DD$100,DD$1,FALSE())),0,VLOOKUP('W. VaR &amp; Peak Pos By Trader'!$A55,'Import Peak'!$A$3:DD$100,DD$1,FALSE()))</f>
        <v>0</v>
      </c>
      <c r="DE32" s="107" t="n">
        <f aca="false">IF(ISNA(VLOOKUP('W. VaR &amp; Peak Pos By Trader'!$A55,'Import Peak'!$A$3:DE$100,DE$1,FALSE())),0,VLOOKUP('W. VaR &amp; Peak Pos By Trader'!$A55,'Import Peak'!$A$3:DE$100,DE$1,FALSE()))</f>
        <v>0</v>
      </c>
      <c r="DF32" s="107" t="n">
        <f aca="false">IF(ISNA(VLOOKUP('W. VaR &amp; Peak Pos By Trader'!$A55,'Import Peak'!$A$3:DF$100,DF$1,FALSE())),0,VLOOKUP('W. VaR &amp; Peak Pos By Trader'!$A55,'Import Peak'!$A$3:DF$100,DF$1,FALSE()))</f>
        <v>0</v>
      </c>
      <c r="DG32" s="107" t="n">
        <f aca="false">IF(ISNA(VLOOKUP('W. VaR &amp; Peak Pos By Trader'!$A55,'Import Peak'!$A$3:DG$100,DG$1,FALSE())),0,VLOOKUP('W. VaR &amp; Peak Pos By Trader'!$A55,'Import Peak'!$A$3:DG$100,DG$1,FALSE()))</f>
        <v>0</v>
      </c>
      <c r="DH32" s="107" t="n">
        <f aca="false">IF(ISNA(VLOOKUP('W. VaR &amp; Peak Pos By Trader'!$A55,'Import Peak'!$A$3:DH$100,DH$1,FALSE())),0,VLOOKUP('W. VaR &amp; Peak Pos By Trader'!$A55,'Import Peak'!$A$3:DH$100,DH$1,FALSE()))</f>
        <v>0</v>
      </c>
      <c r="DI32" s="107" t="n">
        <f aca="false">IF(ISNA(VLOOKUP('W. VaR &amp; Peak Pos By Trader'!$A55,'Import Peak'!$A$3:DI$100,DI$1,FALSE())),0,VLOOKUP('W. VaR &amp; Peak Pos By Trader'!$A55,'Import Peak'!$A$3:DI$100,DI$1,FALSE()))</f>
        <v>0</v>
      </c>
      <c r="DJ32" s="107" t="n">
        <f aca="false">IF(ISNA(VLOOKUP('W. VaR &amp; Peak Pos By Trader'!$A55,'Import Peak'!$A$3:DJ$100,DJ$1,FALSE())),0,VLOOKUP('W. VaR &amp; Peak Pos By Trader'!$A55,'Import Peak'!$A$3:DJ$100,DJ$1,FALSE()))</f>
        <v>0</v>
      </c>
      <c r="DK32" s="107" t="n">
        <f aca="false">IF(ISNA(VLOOKUP('W. VaR &amp; Peak Pos By Trader'!$A55,'Import Peak'!$A$3:DK$100,DK$1,FALSE())),0,VLOOKUP('W. VaR &amp; Peak Pos By Trader'!$A55,'Import Peak'!$A$3:DK$100,DK$1,FALSE()))</f>
        <v>0</v>
      </c>
      <c r="DL32" s="107" t="n">
        <f aca="false">IF(ISNA(VLOOKUP('W. VaR &amp; Peak Pos By Trader'!$A55,'Import Peak'!$A$3:DL$100,DL$1,FALSE())),0,VLOOKUP('W. VaR &amp; Peak Pos By Trader'!$A55,'Import Peak'!$A$3:DL$100,DL$1,FALSE()))</f>
        <v>0</v>
      </c>
      <c r="DM32" s="107" t="n">
        <f aca="false">IF(ISNA(VLOOKUP('W. VaR &amp; Peak Pos By Trader'!$A55,'Import Peak'!$A$3:DM$100,DM$1,FALSE())),0,VLOOKUP('W. VaR &amp; Peak Pos By Trader'!$A55,'Import Peak'!$A$3:DM$100,DM$1,FALSE()))</f>
        <v>0</v>
      </c>
      <c r="DN32" s="107" t="n">
        <f aca="false">IF(ISNA(VLOOKUP('W. VaR &amp; Peak Pos By Trader'!$A55,'Import Peak'!$A$3:DN$100,DN$1,FALSE())),0,VLOOKUP('W. VaR &amp; Peak Pos By Trader'!$A55,'Import Peak'!$A$3:DN$100,DN$1,FALSE()))</f>
        <v>0</v>
      </c>
      <c r="DO32" s="107" t="n">
        <f aca="false">IF(ISNA(VLOOKUP('W. VaR &amp; Peak Pos By Trader'!$A55,'Import Peak'!$A$3:DO$100,DO$1,FALSE())),0,VLOOKUP('W. VaR &amp; Peak Pos By Trader'!$A55,'Import Peak'!$A$3:DO$100,DO$1,FALSE()))</f>
        <v>0</v>
      </c>
      <c r="DP32" s="107" t="n">
        <f aca="false">IF(ISNA(VLOOKUP('W. VaR &amp; Peak Pos By Trader'!$A55,'Import Peak'!$A$3:DP$100,DP$1,FALSE())),0,VLOOKUP('W. VaR &amp; Peak Pos By Trader'!$A55,'Import Peak'!$A$3:DP$100,DP$1,FALSE()))</f>
        <v>0</v>
      </c>
      <c r="DQ32" s="107" t="n">
        <f aca="false">IF(ISNA(VLOOKUP('W. VaR &amp; Peak Pos By Trader'!$A55,'Import Peak'!$A$3:DQ$100,DQ$1,FALSE())),0,VLOOKUP('W. VaR &amp; Peak Pos By Trader'!$A55,'Import Peak'!$A$3:DQ$100,DQ$1,FALSE()))</f>
        <v>0</v>
      </c>
      <c r="DR32" s="107" t="n">
        <f aca="false">IF(ISNA(VLOOKUP('W. VaR &amp; Peak Pos By Trader'!$A55,'Import Peak'!$A$3:DR$100,DR$1,FALSE())),0,VLOOKUP('W. VaR &amp; Peak Pos By Trader'!$A55,'Import Peak'!$A$3:DR$100,DR$1,FALSE()))</f>
        <v>0</v>
      </c>
      <c r="DS32" s="107" t="n">
        <f aca="false">IF(ISNA(VLOOKUP('W. VaR &amp; Peak Pos By Trader'!$A55,'Import Peak'!$A$3:DS$100,DS$1,FALSE())),0,VLOOKUP('W. VaR &amp; Peak Pos By Trader'!$A55,'Import Peak'!$A$3:DS$100,DS$1,FALSE()))</f>
        <v>0</v>
      </c>
      <c r="DT32" s="107" t="n">
        <f aca="false">IF(ISNA(VLOOKUP('W. VaR &amp; Peak Pos By Trader'!$A55,'Import Peak'!$A$3:DT$100,DT$1,FALSE())),0,VLOOKUP('W. VaR &amp; Peak Pos By Trader'!$A55,'Import Peak'!$A$3:DT$100,DT$1,FALSE()))</f>
        <v>0</v>
      </c>
      <c r="DU32" s="107" t="n">
        <f aca="false">IF(ISNA(VLOOKUP('W. VaR &amp; Peak Pos By Trader'!$A55,'Import Peak'!$A$3:DU$100,DU$1,FALSE())),0,VLOOKUP('W. VaR &amp; Peak Pos By Trader'!$A55,'Import Peak'!$A$3:DU$100,DU$1,FALSE()))</f>
        <v>0</v>
      </c>
      <c r="DV32" s="107" t="n">
        <f aca="false">IF(ISNA(VLOOKUP('W. VaR &amp; Peak Pos By Trader'!$A55,'Import Peak'!$A$3:DV$100,DV$1,FALSE())),0,VLOOKUP('W. VaR &amp; Peak Pos By Trader'!$A55,'Import Peak'!$A$3:DV$100,DV$1,FALSE()))</f>
        <v>0</v>
      </c>
      <c r="DW32" s="107" t="n">
        <f aca="false">IF(ISNA(VLOOKUP('W. VaR &amp; Peak Pos By Trader'!$A55,'Import Peak'!$A$3:DW$100,DW$1,FALSE())),0,VLOOKUP('W. VaR &amp; Peak Pos By Trader'!$A55,'Import Peak'!$A$3:DW$100,DW$1,FALSE()))</f>
        <v>0</v>
      </c>
      <c r="DX32" s="107" t="n">
        <f aca="false">IF(ISNA(VLOOKUP('W. VaR &amp; Peak Pos By Trader'!$A55,'Import Peak'!$A$3:DX$100,DX$1,FALSE())),0,VLOOKUP('W. VaR &amp; Peak Pos By Trader'!$A55,'Import Peak'!$A$3:DX$100,DX$1,FALSE()))</f>
        <v>0</v>
      </c>
      <c r="DY32" s="107" t="n">
        <f aca="false">IF(ISNA(VLOOKUP('W. VaR &amp; Peak Pos By Trader'!$A55,'Import Peak'!$A$3:DY$100,DY$1,FALSE())),0,VLOOKUP('W. VaR &amp; Peak Pos By Trader'!$A55,'Import Peak'!$A$3:DY$100,DY$1,FALSE()))</f>
        <v>0</v>
      </c>
      <c r="DZ32" s="107" t="n">
        <f aca="false">IF(ISNA(VLOOKUP('W. VaR &amp; Peak Pos By Trader'!$A55,'Import Peak'!$A$3:DZ$100,DZ$1,FALSE())),0,VLOOKUP('W. VaR &amp; Peak Pos By Trader'!$A55,'Import Peak'!$A$3:DZ$100,DZ$1,FALSE()))</f>
        <v>0</v>
      </c>
      <c r="EA32" s="107" t="n">
        <f aca="false">IF(ISNA(VLOOKUP('W. VaR &amp; Peak Pos By Trader'!$A55,'Import Peak'!$A$3:EA$100,EA$1,FALSE())),0,VLOOKUP('W. VaR &amp; Peak Pos By Trader'!$A55,'Import Peak'!$A$3:EA$100,EA$1,FALSE()))</f>
        <v>0</v>
      </c>
      <c r="EB32" s="107" t="n">
        <f aca="false">IF(ISNA(VLOOKUP('W. VaR &amp; Peak Pos By Trader'!$A55,'Import Peak'!$A$3:EB$100,EB$1,FALSE())),0,VLOOKUP('W. VaR &amp; Peak Pos By Trader'!$A55,'Import Peak'!$A$3:EB$100,EB$1,FALSE()))</f>
        <v>0</v>
      </c>
      <c r="EC32" s="107" t="n">
        <f aca="false">IF(ISNA(VLOOKUP('W. VaR &amp; Peak Pos By Trader'!$A55,'Import Peak'!$A$3:EC$100,EC$1,FALSE())),0,VLOOKUP('W. VaR &amp; Peak Pos By Trader'!$A55,'Import Peak'!$A$3:EC$100,EC$1,FALSE()))</f>
        <v>0</v>
      </c>
      <c r="ED32" s="107" t="n">
        <f aca="false">IF(ISNA(VLOOKUP('W. VaR &amp; Peak Pos By Trader'!$A55,'Import Peak'!$A$3:ED$100,ED$1,FALSE())),0,VLOOKUP('W. VaR &amp; Peak Pos By Trader'!$A55,'Import Peak'!$A$3:ED$100,ED$1,FALSE()))</f>
        <v>0</v>
      </c>
      <c r="EE32" s="107" t="n">
        <f aca="false">IF(ISNA(VLOOKUP('W. VaR &amp; Peak Pos By Trader'!$A55,'Import Peak'!$A$3:EE$100,EE$1,FALSE())),0,VLOOKUP('W. VaR &amp; Peak Pos By Trader'!$A55,'Import Peak'!$A$3:EE$100,EE$1,FALSE()))</f>
        <v>0</v>
      </c>
      <c r="EF32" s="107" t="n">
        <f aca="false">IF(ISNA(VLOOKUP('W. VaR &amp; Peak Pos By Trader'!$A55,'Import Peak'!$A$3:EF$100,EF$1,FALSE())),0,VLOOKUP('W. VaR &amp; Peak Pos By Trader'!$A55,'Import Peak'!$A$3:EF$100,EF$1,FALSE()))</f>
        <v>0</v>
      </c>
      <c r="EG32" s="107" t="n">
        <f aca="false">IF(ISNA(VLOOKUP('W. VaR &amp; Peak Pos By Trader'!$A55,'Import Peak'!$A$3:EG$100,EG$1,FALSE())),0,VLOOKUP('W. VaR &amp; Peak Pos By Trader'!$A55,'Import Peak'!$A$3:EG$100,EG$1,FALSE()))</f>
        <v>0</v>
      </c>
      <c r="EH32" s="107" t="n">
        <f aca="false">IF(ISNA(VLOOKUP('W. VaR &amp; Peak Pos By Trader'!$A55,'Import Peak'!$A$3:EH$100,EH$1,FALSE())),0,VLOOKUP('W. VaR &amp; Peak Pos By Trader'!$A55,'Import Peak'!$A$3:EH$100,EH$1,FALSE()))</f>
        <v>0</v>
      </c>
      <c r="EI32" s="107" t="n">
        <f aca="false">IF(ISNA(VLOOKUP('W. VaR &amp; Peak Pos By Trader'!$A55,'Import Peak'!$A$3:EI$100,EI$1,FALSE())),0,VLOOKUP('W. VaR &amp; Peak Pos By Trader'!$A55,'Import Peak'!$A$3:EI$100,EI$1,FALSE()))</f>
        <v>0</v>
      </c>
      <c r="EJ32" s="107" t="n">
        <f aca="false">IF(ISNA(VLOOKUP('W. VaR &amp; Peak Pos By Trader'!$A55,'Import Peak'!$A$3:EJ$100,EJ$1,FALSE())),0,VLOOKUP('W. VaR &amp; Peak Pos By Trader'!$A55,'Import Peak'!$A$3:EJ$100,EJ$1,FALSE()))</f>
        <v>0</v>
      </c>
      <c r="EK32" s="107" t="n">
        <f aca="false">IF(ISNA(VLOOKUP('W. VaR &amp; Peak Pos By Trader'!$A55,'Import Peak'!$A$3:EK$100,EK$1,FALSE())),0,VLOOKUP('W. VaR &amp; Peak Pos By Trader'!$A55,'Import Peak'!$A$3:EK$100,EK$1,FALSE()))</f>
        <v>0</v>
      </c>
      <c r="EL32" s="107" t="n">
        <f aca="false">IF(ISNA(VLOOKUP('W. VaR &amp; Peak Pos By Trader'!$A55,'Import Peak'!$A$3:EL$100,EL$1,FALSE())),0,VLOOKUP('W. VaR &amp; Peak Pos By Trader'!$A55,'Import Peak'!$A$3:EL$100,EL$1,FALSE()))</f>
        <v>0</v>
      </c>
      <c r="EM32" s="107" t="n">
        <f aca="false">IF(ISNA(VLOOKUP('W. VaR &amp; Peak Pos By Trader'!$A55,'Import Peak'!$A$3:EM$100,EM$1,FALSE())),0,VLOOKUP('W. VaR &amp; Peak Pos By Trader'!$A55,'Import Peak'!$A$3:EM$100,EM$1,FALSE()))</f>
        <v>0</v>
      </c>
      <c r="EN32" s="107" t="n">
        <f aca="false">IF(ISNA(VLOOKUP('W. VaR &amp; Peak Pos By Trader'!$A55,'Import Peak'!$A$3:EN$100,EN$1,FALSE())),0,VLOOKUP('W. VaR &amp; Peak Pos By Trader'!$A55,'Import Peak'!$A$3:EN$100,EN$1,FALSE()))</f>
        <v>0</v>
      </c>
      <c r="EO32" s="107" t="n">
        <f aca="false">IF(ISNA(VLOOKUP('W. VaR &amp; Peak Pos By Trader'!$A55,'Import Peak'!$A$3:EO$100,EO$1,FALSE())),0,VLOOKUP('W. VaR &amp; Peak Pos By Trader'!$A55,'Import Peak'!$A$3:EO$100,EO$1,FALSE()))</f>
        <v>0</v>
      </c>
      <c r="EP32" s="107" t="n">
        <f aca="false">IF(ISNA(VLOOKUP('W. VaR &amp; Peak Pos By Trader'!$A55,'Import Peak'!$A$3:EP$100,EP$1,FALSE())),0,VLOOKUP('W. VaR &amp; Peak Pos By Trader'!$A55,'Import Peak'!$A$3:EP$100,EP$1,FALSE()))</f>
        <v>0</v>
      </c>
      <c r="EQ32" s="107" t="n">
        <f aca="false">IF(ISNA(VLOOKUP('W. VaR &amp; Peak Pos By Trader'!$A55,'Import Peak'!$A$3:EQ$100,EQ$1,FALSE())),0,VLOOKUP('W. VaR &amp; Peak Pos By Trader'!$A55,'Import Peak'!$A$3:EQ$100,EQ$1,FALSE()))</f>
        <v>0</v>
      </c>
      <c r="ER32" s="107" t="n">
        <f aca="false">IF(ISNA(VLOOKUP('W. VaR &amp; Peak Pos By Trader'!$A55,'Import Peak'!$A$3:ER$100,ER$1,FALSE())),0,VLOOKUP('W. VaR &amp; Peak Pos By Trader'!$A55,'Import Peak'!$A$3:ER$100,ER$1,FALSE()))</f>
        <v>0</v>
      </c>
      <c r="ES32" s="107" t="n">
        <f aca="false">IF(ISNA(VLOOKUP('W. VaR &amp; Peak Pos By Trader'!$A55,'Import Peak'!$A$3:ES$100,ES$1,FALSE())),0,VLOOKUP('W. VaR &amp; Peak Pos By Trader'!$A55,'Import Peak'!$A$3:ES$100,ES$1,FALSE()))</f>
        <v>0</v>
      </c>
      <c r="ET32" s="107" t="n">
        <f aca="false">IF(ISNA(VLOOKUP('W. VaR &amp; Peak Pos By Trader'!$A55,'Import Peak'!$A$3:ET$100,ET$1,FALSE())),0,VLOOKUP('W. VaR &amp; Peak Pos By Trader'!$A55,'Import Peak'!$A$3:ET$100,ET$1,FALSE()))</f>
        <v>0</v>
      </c>
      <c r="EU32" s="107" t="n">
        <f aca="false">IF(ISNA(VLOOKUP('W. VaR &amp; Peak Pos By Trader'!$A55,'Import Peak'!$A$3:EU$100,EU$1,FALSE())),0,VLOOKUP('W. VaR &amp; Peak Pos By Trader'!$A55,'Import Peak'!$A$3:EU$100,EU$1,FALSE()))</f>
        <v>0</v>
      </c>
      <c r="EV32" s="107" t="n">
        <f aca="false">IF(ISNA(VLOOKUP('W. VaR &amp; Peak Pos By Trader'!$A55,'Import Peak'!$A$3:EV$100,EV$1,FALSE())),0,VLOOKUP('W. VaR &amp; Peak Pos By Trader'!$A55,'Import Peak'!$A$3:EV$100,EV$1,FALSE()))</f>
        <v>0</v>
      </c>
      <c r="EW32" s="107" t="n">
        <f aca="false">IF(ISNA(VLOOKUP('W. VaR &amp; Peak Pos By Trader'!$A55,'Import Peak'!$A$3:EW$100,EW$1,FALSE())),0,VLOOKUP('W. VaR &amp; Peak Pos By Trader'!$A55,'Import Peak'!$A$3:EW$100,EW$1,FALSE()))</f>
        <v>0</v>
      </c>
      <c r="EX32" s="107" t="n">
        <f aca="false">IF(ISNA(VLOOKUP('W. VaR &amp; Peak Pos By Trader'!$A55,'Import Peak'!$A$3:EX$100,EX$1,FALSE())),0,VLOOKUP('W. VaR &amp; Peak Pos By Trader'!$A55,'Import Peak'!$A$3:EX$100,EX$1,FALSE()))</f>
        <v>0</v>
      </c>
      <c r="EY32" s="107" t="n">
        <f aca="false">IF(ISNA(VLOOKUP('W. VaR &amp; Peak Pos By Trader'!$A55,'Import Peak'!$A$3:EY$100,EY$1,FALSE())),0,VLOOKUP('W. VaR &amp; Peak Pos By Trader'!$A55,'Import Peak'!$A$3:EY$100,EY$1,FALSE()))</f>
        <v>0</v>
      </c>
      <c r="EZ32" s="107" t="n">
        <f aca="false">IF(ISNA(VLOOKUP('W. VaR &amp; Peak Pos By Trader'!$A55,'Import Peak'!$A$3:EZ$100,EZ$1,FALSE())),0,VLOOKUP('W. VaR &amp; Peak Pos By Trader'!$A55,'Import Peak'!$A$3:EZ$100,EZ$1,FALSE()))</f>
        <v>0</v>
      </c>
      <c r="FA32" s="107" t="n">
        <f aca="false">IF(ISNA(VLOOKUP('W. VaR &amp; Peak Pos By Trader'!$A55,'Import Peak'!$A$3:FA$100,FA$1,FALSE())),0,VLOOKUP('W. VaR &amp; Peak Pos By Trader'!$A55,'Import Peak'!$A$3:FA$100,FA$1,FALSE()))</f>
        <v>0</v>
      </c>
      <c r="FB32" s="107" t="n">
        <f aca="false">IF(ISNA(VLOOKUP('W. VaR &amp; Peak Pos By Trader'!$A55,'Import Peak'!$A$3:FB$100,FB$1,FALSE())),0,VLOOKUP('W. VaR &amp; Peak Pos By Trader'!$A55,'Import Peak'!$A$3:FB$100,FB$1,FALSE()))</f>
        <v>0</v>
      </c>
      <c r="FC32" s="107" t="n">
        <f aca="false">IF(ISNA(VLOOKUP('W. VaR &amp; Peak Pos By Trader'!$A55,'Import Peak'!$A$3:FC$100,FC$1,FALSE())),0,VLOOKUP('W. VaR &amp; Peak Pos By Trader'!$A55,'Import Peak'!$A$3:FC$100,FC$1,FALSE()))</f>
        <v>0</v>
      </c>
      <c r="FD32" s="107" t="n">
        <f aca="false">IF(ISNA(VLOOKUP('W. VaR &amp; Peak Pos By Trader'!$A55,'Import Peak'!$A$3:FD$100,FD$1,FALSE())),0,VLOOKUP('W. VaR &amp; Peak Pos By Trader'!$A55,'Import Peak'!$A$3:FD$100,FD$1,FALSE()))</f>
        <v>0</v>
      </c>
      <c r="FE32" s="107" t="n">
        <f aca="false">IF(ISNA(VLOOKUP('W. VaR &amp; Peak Pos By Trader'!$A55,'Import Peak'!$A$3:FE$100,FE$1,FALSE())),0,VLOOKUP('W. VaR &amp; Peak Pos By Trader'!$A55,'Import Peak'!$A$3:FE$100,FE$1,FALSE()))</f>
        <v>0</v>
      </c>
      <c r="FF32" s="107" t="n">
        <f aca="false">IF(ISNA(VLOOKUP('W. VaR &amp; Peak Pos By Trader'!$A55,'Import Peak'!$A$3:FF$100,FF$1,FALSE())),0,VLOOKUP('W. VaR &amp; Peak Pos By Trader'!$A55,'Import Peak'!$A$3:FF$100,FF$1,FALSE()))</f>
        <v>0</v>
      </c>
      <c r="FG32" s="107" t="n">
        <f aca="false">IF(ISNA(VLOOKUP('W. VaR &amp; Peak Pos By Trader'!$A55,'Import Peak'!$A$3:FG$100,FG$1,FALSE())),0,VLOOKUP('W. VaR &amp; Peak Pos By Trader'!$A55,'Import Peak'!$A$3:FG$100,FG$1,FALSE()))</f>
        <v>0</v>
      </c>
      <c r="FH32" s="107" t="n">
        <f aca="false">IF(ISNA(VLOOKUP('W. VaR &amp; Peak Pos By Trader'!$A55,'Import Peak'!$A$3:FH$100,FH$1,FALSE())),0,VLOOKUP('W. VaR &amp; Peak Pos By Trader'!$A55,'Import Peak'!$A$3:FH$100,FH$1,FALSE()))</f>
        <v>0</v>
      </c>
      <c r="FI32" s="107" t="n">
        <f aca="false">IF(ISNA(VLOOKUP('W. VaR &amp; Peak Pos By Trader'!$A55,'Import Peak'!$A$3:FI$100,FI$1,FALSE())),0,VLOOKUP('W. VaR &amp; Peak Pos By Trader'!$A55,'Import Peak'!$A$3:FI$100,FI$1,FALSE()))</f>
        <v>0</v>
      </c>
      <c r="FJ32" s="107" t="n">
        <f aca="false">IF(ISNA(VLOOKUP('W. VaR &amp; Peak Pos By Trader'!$A55,'Import Peak'!$A$3:FJ$100,FJ$1,FALSE())),0,VLOOKUP('W. VaR &amp; Peak Pos By Trader'!$A55,'Import Peak'!$A$3:FJ$100,FJ$1,FALSE()))</f>
        <v>0</v>
      </c>
      <c r="FK32" s="107" t="n">
        <f aca="false">IF(ISNA(VLOOKUP('W. VaR &amp; Peak Pos By Trader'!$A55,'Import Peak'!$A$3:FK$100,FK$1,FALSE())),0,VLOOKUP('W. VaR &amp; Peak Pos By Trader'!$A55,'Import Peak'!$A$3:FK$100,FK$1,FALSE()))</f>
        <v>0</v>
      </c>
      <c r="FL32" s="107" t="n">
        <f aca="false">IF(ISNA(VLOOKUP('W. VaR &amp; Peak Pos By Trader'!$A55,'Import Peak'!$A$3:FL$100,FL$1,FALSE())),0,VLOOKUP('W. VaR &amp; Peak Pos By Trader'!$A55,'Import Peak'!$A$3:FL$100,FL$1,FALSE()))</f>
        <v>0</v>
      </c>
      <c r="FM32" s="107" t="n">
        <f aca="false">IF(ISNA(VLOOKUP('W. VaR &amp; Peak Pos By Trader'!$A55,'Import Peak'!$A$3:FM$100,FM$1,FALSE())),0,VLOOKUP('W. VaR &amp; Peak Pos By Trader'!$A55,'Import Peak'!$A$3:FM$100,FM$1,FALSE()))</f>
        <v>0</v>
      </c>
      <c r="FN32" s="107" t="n">
        <f aca="false">IF(ISNA(VLOOKUP('W. VaR &amp; Peak Pos By Trader'!$A55,'Import Peak'!$A$3:FN$100,FN$1,FALSE())),0,VLOOKUP('W. VaR &amp; Peak Pos By Trader'!$A55,'Import Peak'!$A$3:FN$100,FN$1,FALSE()))</f>
        <v>0</v>
      </c>
      <c r="FO32" s="107" t="n">
        <f aca="false">IF(ISNA(VLOOKUP('W. VaR &amp; Peak Pos By Trader'!$A55,'Import Peak'!$A$3:FO$100,FO$1,FALSE())),0,VLOOKUP('W. VaR &amp; Peak Pos By Trader'!$A55,'Import Peak'!$A$3:FO$100,FO$1,FALSE()))</f>
        <v>0</v>
      </c>
      <c r="FP32" s="107" t="n">
        <f aca="false">IF(ISNA(VLOOKUP('W. VaR &amp; Peak Pos By Trader'!$A55,'Import Peak'!$A$3:FP$100,FP$1,FALSE())),0,VLOOKUP('W. VaR &amp; Peak Pos By Trader'!$A55,'Import Peak'!$A$3:FP$100,FP$1,FALSE()))</f>
        <v>0</v>
      </c>
      <c r="FQ32" s="107" t="n">
        <f aca="false">IF(ISNA(VLOOKUP('W. VaR &amp; Peak Pos By Trader'!$A55,'Import Peak'!$A$3:FQ$100,FQ$1,FALSE())),0,VLOOKUP('W. VaR &amp; Peak Pos By Trader'!$A55,'Import Peak'!$A$3:FQ$100,FQ$1,FALSE()))</f>
        <v>0</v>
      </c>
      <c r="FR32" s="107" t="n">
        <f aca="false">IF(ISNA(VLOOKUP('W. VaR &amp; Peak Pos By Trader'!$A55,'Import Peak'!$A$3:FR$100,FR$1,FALSE())),0,VLOOKUP('W. VaR &amp; Peak Pos By Trader'!$A55,'Import Peak'!$A$3:FR$100,FR$1,FALSE()))</f>
        <v>0</v>
      </c>
      <c r="FS32" s="107" t="n">
        <f aca="false">IF(ISNA(VLOOKUP('W. VaR &amp; Peak Pos By Trader'!$A55,'Import Peak'!$A$3:FS$100,FS$1,FALSE())),0,VLOOKUP('W. VaR &amp; Peak Pos By Trader'!$A55,'Import Peak'!$A$3:FS$100,FS$1,FALSE()))</f>
        <v>0</v>
      </c>
      <c r="FT32" s="107" t="n">
        <f aca="false">IF(ISNA(VLOOKUP('W. VaR &amp; Peak Pos By Trader'!$A55,'Import Peak'!$A$3:FT$100,FT$1,FALSE())),0,VLOOKUP('W. VaR &amp; Peak Pos By Trader'!$A55,'Import Peak'!$A$3:FT$100,FT$1,FALSE()))</f>
        <v>0</v>
      </c>
      <c r="FU32" s="107" t="n">
        <f aca="false">IF(ISNA(VLOOKUP('W. VaR &amp; Peak Pos By Trader'!$A55,'Import Peak'!$A$3:FU$100,FU$1,FALSE())),0,VLOOKUP('W. VaR &amp; Peak Pos By Trader'!$A55,'Import Peak'!$A$3:FU$100,FU$1,FALSE()))</f>
        <v>0</v>
      </c>
      <c r="FV32" s="107" t="n">
        <f aca="false">IF(ISNA(VLOOKUP('W. VaR &amp; Peak Pos By Trader'!$A55,'Import Peak'!$A$3:FV$100,FV$1,FALSE())),0,VLOOKUP('W. VaR &amp; Peak Pos By Trader'!$A55,'Import Peak'!$A$3:FV$100,FV$1,FALSE()))</f>
        <v>0</v>
      </c>
      <c r="FW32" s="107" t="n">
        <f aca="false">IF(ISNA(VLOOKUP('W. VaR &amp; Peak Pos By Trader'!$A55,'Import Peak'!$A$3:FW$100,FW$1,FALSE())),0,VLOOKUP('W. VaR &amp; Peak Pos By Trader'!$A55,'Import Peak'!$A$3:FW$100,FW$1,FALSE()))</f>
        <v>0</v>
      </c>
      <c r="FX32" s="107" t="n">
        <f aca="false">IF(ISNA(VLOOKUP('W. VaR &amp; Peak Pos By Trader'!$A55,'Import Peak'!$A$3:FX$100,FX$1,FALSE())),0,VLOOKUP('W. VaR &amp; Peak Pos By Trader'!$A55,'Import Peak'!$A$3:FX$100,FX$1,FALSE()))</f>
        <v>0</v>
      </c>
      <c r="FY32" s="107" t="n">
        <f aca="false">IF(ISNA(VLOOKUP('W. VaR &amp; Peak Pos By Trader'!$A55,'Import Peak'!$A$3:FY$100,FY$1,FALSE())),0,VLOOKUP('W. VaR &amp; Peak Pos By Trader'!$A55,'Import Peak'!$A$3:FY$100,FY$1,FALSE()))</f>
        <v>0</v>
      </c>
      <c r="FZ32" s="107" t="n">
        <f aca="false">IF(ISNA(VLOOKUP('W. VaR &amp; Peak Pos By Trader'!$A55,'Import Peak'!$A$3:FZ$100,FZ$1,FALSE())),0,VLOOKUP('W. VaR &amp; Peak Pos By Trader'!$A55,'Import Peak'!$A$3:FZ$100,FZ$1,FALSE()))</f>
        <v>0</v>
      </c>
      <c r="GA32" s="107" t="n">
        <f aca="false">IF(ISNA(VLOOKUP('W. VaR &amp; Peak Pos By Trader'!$A55,'Import Peak'!$A$3:GA$100,GA$1,FALSE())),0,VLOOKUP('W. VaR &amp; Peak Pos By Trader'!$A55,'Import Peak'!$A$3:GA$100,GA$1,FALSE()))</f>
        <v>0</v>
      </c>
      <c r="GB32" s="107" t="n">
        <f aca="false">IF(ISNA(VLOOKUP('W. VaR &amp; Peak Pos By Trader'!$A55,'Import Peak'!$A$3:GB$100,GB$1,FALSE())),0,VLOOKUP('W. VaR &amp; Peak Pos By Trader'!$A55,'Import Peak'!$A$3:GB$100,GB$1,FALSE()))</f>
        <v>0</v>
      </c>
      <c r="GC32" s="107" t="n">
        <f aca="false">IF(ISNA(VLOOKUP('W. VaR &amp; Peak Pos By Trader'!$A55,'Import Peak'!$A$3:GC$100,GC$1,FALSE())),0,VLOOKUP('W. VaR &amp; Peak Pos By Trader'!$A55,'Import Peak'!$A$3:GC$100,GC$1,FALSE()))</f>
        <v>0</v>
      </c>
      <c r="GD32" s="107" t="n">
        <f aca="false">IF(ISNA(VLOOKUP('W. VaR &amp; Peak Pos By Trader'!$A55,'Import Peak'!$A$3:GD$100,GD$1,FALSE())),0,VLOOKUP('W. VaR &amp; Peak Pos By Trader'!$A55,'Import Peak'!$A$3:GD$100,GD$1,FALSE()))</f>
        <v>0</v>
      </c>
      <c r="GE32" s="107" t="n">
        <f aca="false">IF(ISNA(VLOOKUP('W. VaR &amp; Peak Pos By Trader'!$A55,'Import Peak'!$A$3:GE$100,GE$1,FALSE())),0,VLOOKUP('W. VaR &amp; Peak Pos By Trader'!$A55,'Import Peak'!$A$3:GE$100,GE$1,FALSE()))</f>
        <v>0</v>
      </c>
      <c r="GF32" s="107" t="n">
        <f aca="false">IF(ISNA(VLOOKUP('W. VaR &amp; Peak Pos By Trader'!$A55,'Import Peak'!$A$3:GF$100,GF$1,FALSE())),0,VLOOKUP('W. VaR &amp; Peak Pos By Trader'!$A55,'Import Peak'!$A$3:GF$100,GF$1,FALSE()))</f>
        <v>0</v>
      </c>
      <c r="GG32" s="107" t="n">
        <f aca="false">IF(ISNA(VLOOKUP('W. VaR &amp; Peak Pos By Trader'!$A55,'Import Peak'!$A$3:GG$100,GG$1,FALSE())),0,VLOOKUP('W. VaR &amp; Peak Pos By Trader'!$A55,'Import Peak'!$A$3:GG$100,GG$1,FALSE()))</f>
        <v>0</v>
      </c>
      <c r="GH32" s="107" t="n">
        <f aca="false">IF(ISNA(VLOOKUP('W. VaR &amp; Peak Pos By Trader'!$A55,'Import Peak'!$A$3:GH$100,GH$1,FALSE())),0,VLOOKUP('W. VaR &amp; Peak Pos By Trader'!$A55,'Import Peak'!$A$3:GH$100,GH$1,FALSE()))</f>
        <v>0</v>
      </c>
      <c r="GI32" s="107" t="n">
        <f aca="false">IF(ISNA(VLOOKUP('W. VaR &amp; Peak Pos By Trader'!$A55,'Import Peak'!$A$3:GI$100,GI$1,FALSE())),0,VLOOKUP('W. VaR &amp; Peak Pos By Trader'!$A55,'Import Peak'!$A$3:GI$100,GI$1,FALSE()))</f>
        <v>0</v>
      </c>
      <c r="GJ32" s="107" t="n">
        <f aca="false">IF(ISNA(VLOOKUP('W. VaR &amp; Peak Pos By Trader'!$A55,'Import Peak'!$A$3:GJ$100,GJ$1,FALSE())),0,VLOOKUP('W. VaR &amp; Peak Pos By Trader'!$A55,'Import Peak'!$A$3:GJ$100,GJ$1,FALSE()))</f>
        <v>0</v>
      </c>
      <c r="GK32" s="107" t="n">
        <f aca="false">IF(ISNA(VLOOKUP('W. VaR &amp; Peak Pos By Trader'!$A55,'Import Peak'!$A$3:GK$100,GK$1,FALSE())),0,VLOOKUP('W. VaR &amp; Peak Pos By Trader'!$A55,'Import Peak'!$A$3:GK$100,GK$1,FALSE()))</f>
        <v>0</v>
      </c>
      <c r="GL32" s="107" t="n">
        <f aca="false">IF(ISNA(VLOOKUP('W. VaR &amp; Peak Pos By Trader'!$A55,'Import Peak'!$A$3:GL$100,GL$1,FALSE())),0,VLOOKUP('W. VaR &amp; Peak Pos By Trader'!$A55,'Import Peak'!$A$3:GL$100,GL$1,FALSE()))</f>
        <v>0</v>
      </c>
      <c r="GM32" s="107" t="n">
        <f aca="false">IF(ISNA(VLOOKUP('W. VaR &amp; Peak Pos By Trader'!$A55,'Import Peak'!$A$3:GM$100,GM$1,FALSE())),0,VLOOKUP('W. VaR &amp; Peak Pos By Trader'!$A55,'Import Peak'!$A$3:GM$100,GM$1,FALSE()))</f>
        <v>0</v>
      </c>
      <c r="GN32" s="107" t="n">
        <f aca="false">IF(ISNA(VLOOKUP('W. VaR &amp; Peak Pos By Trader'!$A55,'Import Peak'!$A$3:GN$100,GN$1,FALSE())),0,VLOOKUP('W. VaR &amp; Peak Pos By Trader'!$A55,'Import Peak'!$A$3:GN$100,GN$1,FALSE()))</f>
        <v>0</v>
      </c>
      <c r="GO32" s="107" t="n">
        <f aca="false">IF(ISNA(VLOOKUP('W. VaR &amp; Peak Pos By Trader'!$A55,'Import Peak'!$A$3:GO$100,GO$1,FALSE())),0,VLOOKUP('W. VaR &amp; Peak Pos By Trader'!$A55,'Import Peak'!$A$3:GO$100,GO$1,FALSE()))</f>
        <v>0</v>
      </c>
      <c r="GP32" s="107" t="n">
        <f aca="false">IF(ISNA(VLOOKUP('W. VaR &amp; Peak Pos By Trader'!$A55,'Import Peak'!$A$3:GP$100,GP$1,FALSE())),0,VLOOKUP('W. VaR &amp; Peak Pos By Trader'!$A55,'Import Peak'!$A$3:GP$100,GP$1,FALSE()))</f>
        <v>0</v>
      </c>
      <c r="GQ32" s="107" t="n">
        <f aca="false">IF(ISNA(VLOOKUP('W. VaR &amp; Peak Pos By Trader'!$A55,'Import Peak'!$A$3:GQ$100,GQ$1,FALSE())),0,VLOOKUP('W. VaR &amp; Peak Pos By Trader'!$A55,'Import Peak'!$A$3:GQ$100,GQ$1,FALSE()))</f>
        <v>0</v>
      </c>
      <c r="GR32" s="107" t="n">
        <f aca="false">IF(ISNA(VLOOKUP('W. VaR &amp; Peak Pos By Trader'!$A55,'Import Peak'!$A$3:GR$100,GR$1,FALSE())),0,VLOOKUP('W. VaR &amp; Peak Pos By Trader'!$A55,'Import Peak'!$A$3:GR$100,GR$1,FALSE()))</f>
        <v>0</v>
      </c>
      <c r="GS32" s="107" t="n">
        <f aca="false">IF(ISNA(VLOOKUP('W. VaR &amp; Peak Pos By Trader'!$A55,'Import Peak'!$A$3:GS$100,GS$1,FALSE())),0,VLOOKUP('W. VaR &amp; Peak Pos By Trader'!$A55,'Import Peak'!$A$3:GS$100,GS$1,FALSE()))</f>
        <v>0</v>
      </c>
      <c r="GT32" s="107" t="n">
        <f aca="false">IF(ISNA(VLOOKUP('W. VaR &amp; Peak Pos By Trader'!$A55,'Import Peak'!$A$3:GT$100,GT$1,FALSE())),0,VLOOKUP('W. VaR &amp; Peak Pos By Trader'!$A55,'Import Peak'!$A$3:GT$100,GT$1,FALSE()))</f>
        <v>0</v>
      </c>
      <c r="GU32" s="107" t="n">
        <f aca="false">IF(ISNA(VLOOKUP('W. VaR &amp; Peak Pos By Trader'!$A55,'Import Peak'!$A$3:GU$100,GU$1,FALSE())),0,VLOOKUP('W. VaR &amp; Peak Pos By Trader'!$A55,'Import Peak'!$A$3:GU$100,GU$1,FALSE()))</f>
        <v>0</v>
      </c>
      <c r="GV32" s="107" t="n">
        <f aca="false">IF(ISNA(VLOOKUP('W. VaR &amp; Peak Pos By Trader'!$A55,'Import Peak'!$A$3:GV$100,GV$1,FALSE())),0,VLOOKUP('W. VaR &amp; Peak Pos By Trader'!$A55,'Import Peak'!$A$3:GV$100,GV$1,FALSE()))</f>
        <v>0</v>
      </c>
      <c r="GW32" s="107" t="n">
        <f aca="false">IF(ISNA(VLOOKUP('W. VaR &amp; Peak Pos By Trader'!$A55,'Import Peak'!$A$3:GW$100,GW$1,FALSE())),0,VLOOKUP('W. VaR &amp; Peak Pos By Trader'!$A55,'Import Peak'!$A$3:GW$100,GW$1,FALSE()))</f>
        <v>0</v>
      </c>
      <c r="GX32" s="107" t="n">
        <f aca="false">IF(ISNA(VLOOKUP('W. VaR &amp; Peak Pos By Trader'!$A55,'Import Peak'!$A$3:GX$100,GX$1,FALSE())),0,VLOOKUP('W. VaR &amp; Peak Pos By Trader'!$A55,'Import Peak'!$A$3:GX$100,GX$1,FALSE()))</f>
        <v>0</v>
      </c>
      <c r="GY32" s="107" t="n">
        <f aca="false">IF(ISNA(VLOOKUP('W. VaR &amp; Peak Pos By Trader'!$A55,'Import Peak'!$A$3:GY$100,GY$1,FALSE())),0,VLOOKUP('W. VaR &amp; Peak Pos By Trader'!$A55,'Import Peak'!$A$3:GY$100,GY$1,FALSE()))</f>
        <v>0</v>
      </c>
      <c r="GZ32" s="107" t="n">
        <f aca="false">IF(ISNA(VLOOKUP('W. VaR &amp; Peak Pos By Trader'!$A55,'Import Peak'!$A$3:GZ$100,GZ$1,FALSE())),0,VLOOKUP('W. VaR &amp; Peak Pos By Trader'!$A55,'Import Peak'!$A$3:GZ$100,GZ$1,FALSE()))</f>
        <v>0</v>
      </c>
      <c r="HA32" s="107" t="n">
        <f aca="false">IF(ISNA(VLOOKUP('W. VaR &amp; Peak Pos By Trader'!$A55,'Import Peak'!$A$3:HA$100,HA$1,FALSE())),0,VLOOKUP('W. VaR &amp; Peak Pos By Trader'!$A55,'Import Peak'!$A$3:HA$100,HA$1,FALSE()))</f>
        <v>0</v>
      </c>
      <c r="HB32" s="107" t="n">
        <f aca="false">IF(ISNA(VLOOKUP('W. VaR &amp; Peak Pos By Trader'!$A55,'Import Peak'!$A$3:HB$100,HB$1,FALSE())),0,VLOOKUP('W. VaR &amp; Peak Pos By Trader'!$A55,'Import Peak'!$A$3:HB$100,HB$1,FALSE()))</f>
        <v>0</v>
      </c>
      <c r="HC32" s="107" t="n">
        <f aca="false">IF(ISNA(VLOOKUP('W. VaR &amp; Peak Pos By Trader'!$A55,'Import Peak'!$A$3:HC$100,HC$1,FALSE())),0,VLOOKUP('W. VaR &amp; Peak Pos By Trader'!$A55,'Import Peak'!$A$3:HC$100,HC$1,FALSE()))</f>
        <v>0</v>
      </c>
      <c r="HD32" s="107" t="n">
        <f aca="false">IF(ISNA(VLOOKUP('W. VaR &amp; Peak Pos By Trader'!$A55,'Import Peak'!$A$3:HD$100,HD$1,FALSE())),0,VLOOKUP('W. VaR &amp; Peak Pos By Trader'!$A55,'Import Peak'!$A$3:HD$100,HD$1,FALSE()))</f>
        <v>0</v>
      </c>
      <c r="HE32" s="107" t="n">
        <f aca="false">IF(ISNA(VLOOKUP('W. VaR &amp; Peak Pos By Trader'!$A55,'Import Peak'!$A$3:HE$100,HE$1,FALSE())),0,VLOOKUP('W. VaR &amp; Peak Pos By Trader'!$A55,'Import Peak'!$A$3:HE$100,HE$1,FALSE()))</f>
        <v>0</v>
      </c>
      <c r="HF32" s="107" t="n">
        <f aca="false">IF(ISNA(VLOOKUP('W. VaR &amp; Peak Pos By Trader'!$A55,'Import Peak'!$A$3:HF$100,HF$1,FALSE())),0,VLOOKUP('W. VaR &amp; Peak Pos By Trader'!$A55,'Import Peak'!$A$3:HF$100,HF$1,FALSE()))</f>
        <v>0</v>
      </c>
      <c r="HG32" s="107" t="n">
        <f aca="false">IF(ISNA(VLOOKUP('W. VaR &amp; Peak Pos By Trader'!$A55,'Import Peak'!$A$3:HG$100,HG$1,FALSE())),0,VLOOKUP('W. VaR &amp; Peak Pos By Trader'!$A55,'Import Peak'!$A$3:HG$100,HG$1,FALSE()))</f>
        <v>0</v>
      </c>
      <c r="HH32" s="107" t="n">
        <f aca="false">IF(ISNA(VLOOKUP('W. VaR &amp; Peak Pos By Trader'!$A55,'Import Peak'!$A$3:HH$100,HH$1,FALSE())),0,VLOOKUP('W. VaR &amp; Peak Pos By Trader'!$A55,'Import Peak'!$A$3:HH$100,HH$1,FALSE()))</f>
        <v>0</v>
      </c>
      <c r="HI32" s="107" t="n">
        <f aca="false">IF(ISNA(VLOOKUP('W. VaR &amp; Peak Pos By Trader'!$A55,'Import Peak'!$A$3:HI$100,HI$1,FALSE())),0,VLOOKUP('W. VaR &amp; Peak Pos By Trader'!$A55,'Import Peak'!$A$3:HI$100,HI$1,FALSE()))</f>
        <v>0</v>
      </c>
      <c r="HJ32" s="107" t="n">
        <f aca="false">IF(ISNA(VLOOKUP('W. VaR &amp; Peak Pos By Trader'!$A55,'Import Peak'!$A$3:HJ$100,HJ$1,FALSE())),0,VLOOKUP('W. VaR &amp; Peak Pos By Trader'!$A55,'Import Peak'!$A$3:HJ$100,HJ$1,FALSE()))</f>
        <v>0</v>
      </c>
      <c r="HK32" s="107" t="n">
        <f aca="false">IF(ISNA(VLOOKUP('W. VaR &amp; Peak Pos By Trader'!$A55,'Import Peak'!$A$3:HK$100,HK$1,FALSE())),0,VLOOKUP('W. VaR &amp; Peak Pos By Trader'!$A55,'Import Peak'!$A$3:HK$100,HK$1,FALSE()))</f>
        <v>0</v>
      </c>
      <c r="HL32" s="107" t="n">
        <f aca="false">IF(ISNA(VLOOKUP('W. VaR &amp; Peak Pos By Trader'!$A55,'Import Peak'!$A$3:HL$100,HL$1,FALSE())),0,VLOOKUP('W. VaR &amp; Peak Pos By Trader'!$A55,'Import Peak'!$A$3:HL$100,HL$1,FALSE()))</f>
        <v>0</v>
      </c>
      <c r="HM32" s="107" t="n">
        <f aca="false">IF(ISNA(VLOOKUP('W. VaR &amp; Peak Pos By Trader'!$A55,'Import Peak'!$A$3:HM$100,HM$1,FALSE())),0,VLOOKUP('W. VaR &amp; Peak Pos By Trader'!$A55,'Import Peak'!$A$3:HM$100,HM$1,FALSE()))</f>
        <v>0</v>
      </c>
      <c r="HN32" s="107" t="n">
        <f aca="false">IF(ISNA(VLOOKUP('W. VaR &amp; Peak Pos By Trader'!$A55,'Import Peak'!$A$3:HN$100,HN$1,FALSE())),0,VLOOKUP('W. VaR &amp; Peak Pos By Trader'!$A55,'Import Peak'!$A$3:HN$100,HN$1,FALSE()))</f>
        <v>0</v>
      </c>
      <c r="HO32" s="107" t="n">
        <f aca="false">IF(ISNA(VLOOKUP('W. VaR &amp; Peak Pos By Trader'!$A55,'Import Peak'!$A$3:HO$100,HO$1,FALSE())),0,VLOOKUP('W. VaR &amp; Peak Pos By Trader'!$A55,'Import Peak'!$A$3:HO$100,HO$1,FALSE()))</f>
        <v>0</v>
      </c>
      <c r="HP32" s="107" t="n">
        <f aca="false">IF(ISNA(VLOOKUP('W. VaR &amp; Peak Pos By Trader'!$A55,'Import Peak'!$A$3:HP$100,HP$1,FALSE())),0,VLOOKUP('W. VaR &amp; Peak Pos By Trader'!$A55,'Import Peak'!$A$3:HP$100,HP$1,FALSE()))</f>
        <v>0</v>
      </c>
      <c r="HQ32" s="107" t="n">
        <f aca="false">IF(ISNA(VLOOKUP('W. VaR &amp; Peak Pos By Trader'!$A55,'Import Peak'!$A$3:HQ$100,HQ$1,FALSE())),0,VLOOKUP('W. VaR &amp; Peak Pos By Trader'!$A55,'Import Peak'!$A$3:HQ$100,HQ$1,FALSE()))</f>
        <v>0</v>
      </c>
      <c r="HR32" s="107" t="n">
        <f aca="false">IF(ISNA(VLOOKUP('W. VaR &amp; Peak Pos By Trader'!$A55,'Import Peak'!$A$3:HR$100,HR$1,FALSE())),0,VLOOKUP('W. VaR &amp; Peak Pos By Trader'!$A55,'Import Peak'!$A$3:HR$100,HR$1,FALSE()))</f>
        <v>0</v>
      </c>
      <c r="HS32" s="107" t="n">
        <f aca="false">IF(ISNA(VLOOKUP('W. VaR &amp; Peak Pos By Trader'!$A55,'Import Peak'!$A$3:HS$100,HS$1,FALSE())),0,VLOOKUP('W. VaR &amp; Peak Pos By Trader'!$A55,'Import Peak'!$A$3:HS$100,HS$1,FALSE()))</f>
        <v>0</v>
      </c>
      <c r="HT32" s="107" t="n">
        <f aca="false">IF(ISNA(VLOOKUP('W. VaR &amp; Peak Pos By Trader'!$A55,'Import Peak'!$A$3:HT$100,HT$1,FALSE())),0,VLOOKUP('W. VaR &amp; Peak Pos By Trader'!$A55,'Import Peak'!$A$3:HT$100,HT$1,FALSE()))</f>
        <v>0</v>
      </c>
      <c r="HU32" s="107" t="n">
        <f aca="false">IF(ISNA(VLOOKUP('W. VaR &amp; Peak Pos By Trader'!$A55,'Import Peak'!$A$3:HU$100,HU$1,FALSE())),0,VLOOKUP('W. VaR &amp; Peak Pos By Trader'!$A55,'Import Peak'!$A$3:HU$100,HU$1,FALSE()))</f>
        <v>0</v>
      </c>
      <c r="HV32" s="107" t="n">
        <f aca="false">IF(ISNA(VLOOKUP('W. VaR &amp; Peak Pos By Trader'!$A55,'Import Peak'!$A$3:HV$100,HV$1,FALSE())),0,VLOOKUP('W. VaR &amp; Peak Pos By Trader'!$A55,'Import Peak'!$A$3:HV$100,HV$1,FALSE()))</f>
        <v>0</v>
      </c>
      <c r="HW32" s="107" t="n">
        <f aca="false">IF(ISNA(VLOOKUP('W. VaR &amp; Peak Pos By Trader'!$A55,'Import Peak'!$A$3:HW$100,HW$1,FALSE())),0,VLOOKUP('W. VaR &amp; Peak Pos By Trader'!$A55,'Import Peak'!$A$3:HW$100,HW$1,FALSE()))</f>
        <v>0</v>
      </c>
      <c r="HX32" s="107" t="n">
        <f aca="false">IF(ISNA(VLOOKUP('W. VaR &amp; Peak Pos By Trader'!$A55,'Import Peak'!$A$3:HX$100,HX$1,FALSE())),0,VLOOKUP('W. VaR &amp; Peak Pos By Trader'!$A55,'Import Peak'!$A$3:HX$100,HX$1,FALSE()))</f>
        <v>0</v>
      </c>
      <c r="HY32" s="107" t="n">
        <f aca="false">IF(ISNA(VLOOKUP('W. VaR &amp; Peak Pos By Trader'!$A55,'Import Peak'!$A$3:HY$100,HY$1,FALSE())),0,VLOOKUP('W. VaR &amp; Peak Pos By Trader'!$A55,'Import Peak'!$A$3:HY$100,HY$1,FALSE()))</f>
        <v>0</v>
      </c>
      <c r="HZ32" s="107" t="n">
        <f aca="false">IF(ISNA(VLOOKUP('W. VaR &amp; Peak Pos By Trader'!$A55,'Import Peak'!$A$3:HZ$100,HZ$1,FALSE())),0,VLOOKUP('W. VaR &amp; Peak Pos By Trader'!$A55,'Import Peak'!$A$3:HZ$100,HZ$1,FALSE()))</f>
        <v>0</v>
      </c>
      <c r="IA32" s="107" t="n">
        <f aca="false">IF(ISNA(VLOOKUP('W. VaR &amp; Peak Pos By Trader'!$A55,'Import Peak'!$A$3:IA$100,IA$1,FALSE())),0,VLOOKUP('W. VaR &amp; Peak Pos By Trader'!$A55,'Import Peak'!$A$3:IA$100,IA$1,FALSE()))</f>
        <v>0</v>
      </c>
      <c r="IB32" s="107" t="n">
        <f aca="false">IF(ISNA(VLOOKUP('W. VaR &amp; Peak Pos By Trader'!$A55,'Import Peak'!$A$3:IB$100,IB$1,FALSE())),0,VLOOKUP('W. VaR &amp; Peak Pos By Trader'!$A55,'Import Peak'!$A$3:IB$100,IB$1,FALSE()))</f>
        <v>0</v>
      </c>
      <c r="IC32" s="107" t="n">
        <f aca="false">IF(ISNA(VLOOKUP('W. VaR &amp; Peak Pos By Trader'!$A55,'Import Peak'!$A$3:IC$100,IC$1,FALSE())),0,VLOOKUP('W. VaR &amp; Peak Pos By Trader'!$A55,'Import Peak'!$A$3:IC$100,IC$1,FALSE()))</f>
        <v>0</v>
      </c>
    </row>
    <row r="33" customFormat="false" ht="18" hidden="false" customHeight="false" outlineLevel="0" collapsed="false">
      <c r="A33" s="104" t="s">
        <v>39</v>
      </c>
      <c r="B33" s="107" t="n">
        <f aca="false">IF(ISNA(VLOOKUP('W. VaR &amp; Peak Pos By Trader'!$A56,'Import Peak'!$A$3:B$100,B$1,FALSE())),0,VLOOKUP('W. VaR &amp; Peak Pos By Trader'!$A56,'Import Peak'!$A$3:B$100,B$1,FALSE()))</f>
        <v>0</v>
      </c>
      <c r="C33" s="107" t="n">
        <f aca="false">IF(ISNA(VLOOKUP('W. VaR &amp; Peak Pos By Trader'!$A56,'Import Peak'!$A$3:C$100,C$1,FALSE())),0,VLOOKUP('W. VaR &amp; Peak Pos By Trader'!$A56,'Import Peak'!$A$3:C$100,C$1,FALSE()))</f>
        <v>0</v>
      </c>
      <c r="D33" s="107" t="n">
        <f aca="false">IF(ISNA(VLOOKUP('W. VaR &amp; Peak Pos By Trader'!$A56,'Import Peak'!$A$3:D$100,D$1,FALSE())),0,VLOOKUP('W. VaR &amp; Peak Pos By Trader'!$A56,'Import Peak'!$A$3:D$100,D$1,FALSE()))</f>
        <v>0</v>
      </c>
      <c r="E33" s="107" t="n">
        <f aca="false">IF(ISNA(VLOOKUP('W. VaR &amp; Peak Pos By Trader'!$A56,'Import Peak'!$A$3:E$100,E$1,FALSE())),0,VLOOKUP('W. VaR &amp; Peak Pos By Trader'!$A56,'Import Peak'!$A$3:E$100,E$1,FALSE()))</f>
        <v>0</v>
      </c>
      <c r="F33" s="107" t="n">
        <f aca="false">IF(ISNA(VLOOKUP('W. VaR &amp; Peak Pos By Trader'!$A56,'Import Peak'!$A$3:F$100,F$1,FALSE())),0,VLOOKUP('W. VaR &amp; Peak Pos By Trader'!$A56,'Import Peak'!$A$3:F$100,F$1,FALSE()))</f>
        <v>0</v>
      </c>
      <c r="G33" s="107" t="n">
        <f aca="false">IF(ISNA(VLOOKUP('W. VaR &amp; Peak Pos By Trader'!$A56,'Import Peak'!$A$3:G$100,G$1,FALSE())),0,VLOOKUP('W. VaR &amp; Peak Pos By Trader'!$A56,'Import Peak'!$A$3:G$100,G$1,FALSE()))</f>
        <v>0</v>
      </c>
      <c r="H33" s="107" t="n">
        <f aca="false">IF(ISNA(VLOOKUP('W. VaR &amp; Peak Pos By Trader'!$A56,'Import Peak'!$A$3:H$100,H$1,FALSE())),0,VLOOKUP('W. VaR &amp; Peak Pos By Trader'!$A56,'Import Peak'!$A$3:H$100,H$1,FALSE()))</f>
        <v>0</v>
      </c>
      <c r="I33" s="107" t="n">
        <f aca="false">IF(ISNA(VLOOKUP('W. VaR &amp; Peak Pos By Trader'!$A56,'Import Peak'!$A$3:I$100,I$1,FALSE())),0,VLOOKUP('W. VaR &amp; Peak Pos By Trader'!$A56,'Import Peak'!$A$3:I$100,I$1,FALSE()))</f>
        <v>-1998721.014</v>
      </c>
      <c r="J33" s="107" t="n">
        <f aca="false">IF(ISNA(VLOOKUP('W. VaR &amp; Peak Pos By Trader'!$A56,'Import Peak'!$A$3:J$100,J$1,FALSE())),0,VLOOKUP('W. VaR &amp; Peak Pos By Trader'!$A56,'Import Peak'!$A$3:J$100,J$1,FALSE()))</f>
        <v>1685881.271</v>
      </c>
      <c r="K33" s="107" t="n">
        <f aca="false">IF(ISNA(VLOOKUP('W. VaR &amp; Peak Pos By Trader'!$A56,'Import Peak'!$A$3:K$100,K$1,FALSE())),0,VLOOKUP('W. VaR &amp; Peak Pos By Trader'!$A56,'Import Peak'!$A$3:K$100,K$1,FALSE()))</f>
        <v>-278809.4694</v>
      </c>
      <c r="L33" s="107" t="n">
        <f aca="false">IF(ISNA(VLOOKUP('W. VaR &amp; Peak Pos By Trader'!$A56,'Import Peak'!$A$3:L$100,L$1,FALSE())),0,VLOOKUP('W. VaR &amp; Peak Pos By Trader'!$A56,'Import Peak'!$A$3:L$100,L$1,FALSE()))</f>
        <v>-308176.4086</v>
      </c>
      <c r="M33" s="107" t="n">
        <f aca="false">IF(ISNA(VLOOKUP('W. VaR &amp; Peak Pos By Trader'!$A56,'Import Peak'!$A$3:M$100,M$1,FALSE())),0,VLOOKUP('W. VaR &amp; Peak Pos By Trader'!$A56,'Import Peak'!$A$3:M$100,M$1,FALSE()))</f>
        <v>-297701.15</v>
      </c>
      <c r="N33" s="107" t="n">
        <f aca="false">IF(ISNA(VLOOKUP('W. VaR &amp; Peak Pos By Trader'!$A56,'Import Peak'!$A$3:N$100,N$1,FALSE())),0,VLOOKUP('W. VaR &amp; Peak Pos By Trader'!$A56,'Import Peak'!$A$3:N$100,N$1,FALSE()))</f>
        <v>-307048.4002</v>
      </c>
      <c r="O33" s="107" t="n">
        <f aca="false">IF(ISNA(VLOOKUP('W. VaR &amp; Peak Pos By Trader'!$A56,'Import Peak'!$A$3:O$100,O$1,FALSE())),0,VLOOKUP('W. VaR &amp; Peak Pos By Trader'!$A56,'Import Peak'!$A$3:O$100,O$1,FALSE()))</f>
        <v>-296554.0208</v>
      </c>
      <c r="P33" s="107" t="n">
        <f aca="false">IF(ISNA(VLOOKUP('W. VaR &amp; Peak Pos By Trader'!$A56,'Import Peak'!$A$3:P$100,P$1,FALSE())),0,VLOOKUP('W. VaR &amp; Peak Pos By Trader'!$A56,'Import Peak'!$A$3:P$100,P$1,FALSE()))</f>
        <v>-305818.7656</v>
      </c>
      <c r="Q33" s="107" t="n">
        <f aca="false">IF(ISNA(VLOOKUP('W. VaR &amp; Peak Pos By Trader'!$A56,'Import Peak'!$A$3:Q$100,Q$1,FALSE())),0,VLOOKUP('W. VaR &amp; Peak Pos By Trader'!$A56,'Import Peak'!$A$3:Q$100,Q$1,FALSE()))</f>
        <v>-305127.235</v>
      </c>
      <c r="R33" s="107" t="n">
        <f aca="false">IF(ISNA(VLOOKUP('W. VaR &amp; Peak Pos By Trader'!$A56,'Import Peak'!$A$3:R$100,R$1,FALSE())),0,VLOOKUP('W. VaR &amp; Peak Pos By Trader'!$A56,'Import Peak'!$A$3:R$100,R$1,FALSE()))</f>
        <v>-294589.7026</v>
      </c>
      <c r="S33" s="107" t="n">
        <f aca="false">IF(ISNA(VLOOKUP('W. VaR &amp; Peak Pos By Trader'!$A56,'Import Peak'!$A$3:S$100,S$1,FALSE())),0,VLOOKUP('W. VaR &amp; Peak Pos By Trader'!$A56,'Import Peak'!$A$3:S$100,S$1,FALSE()))</f>
        <v>-303677.7714</v>
      </c>
      <c r="T33" s="107" t="n">
        <f aca="false">IF(ISNA(VLOOKUP('W. VaR &amp; Peak Pos By Trader'!$A56,'Import Peak'!$A$3:T$100,T$1,FALSE())),0,VLOOKUP('W. VaR &amp; Peak Pos By Trader'!$A56,'Import Peak'!$A$3:T$100,T$1,FALSE()))</f>
        <v>-293105.1922</v>
      </c>
      <c r="U33" s="107" t="n">
        <f aca="false">IF(ISNA(VLOOKUP('W. VaR &amp; Peak Pos By Trader'!$A56,'Import Peak'!$A$3:U$100,U$1,FALSE())),0,VLOOKUP('W. VaR &amp; Peak Pos By Trader'!$A56,'Import Peak'!$A$3:U$100,U$1,FALSE()))</f>
        <v>-302069.0742</v>
      </c>
      <c r="V33" s="107" t="n">
        <f aca="false">IF(ISNA(VLOOKUP('W. VaR &amp; Peak Pos By Trader'!$A56,'Import Peak'!$A$3:V$100,V$1,FALSE())),0,VLOOKUP('W. VaR &amp; Peak Pos By Trader'!$A56,'Import Peak'!$A$3:V$100,V$1,FALSE()))</f>
        <v>0</v>
      </c>
      <c r="W33" s="107" t="n">
        <f aca="false">IF(ISNA(VLOOKUP('W. VaR &amp; Peak Pos By Trader'!$A56,'Import Peak'!$A$3:W$100,W$1,FALSE())),0,VLOOKUP('W. VaR &amp; Peak Pos By Trader'!$A56,'Import Peak'!$A$3:W$100,W$1,FALSE()))</f>
        <v>0</v>
      </c>
      <c r="X33" s="107" t="n">
        <f aca="false">IF(ISNA(VLOOKUP('W. VaR &amp; Peak Pos By Trader'!$A56,'Import Peak'!$A$3:X$100,X$1,FALSE())),0,VLOOKUP('W. VaR &amp; Peak Pos By Trader'!$A56,'Import Peak'!$A$3:X$100,X$1,FALSE()))</f>
        <v>0</v>
      </c>
      <c r="Y33" s="107" t="n">
        <f aca="false">IF(ISNA(VLOOKUP('W. VaR &amp; Peak Pos By Trader'!$A56,'Import Peak'!$A$3:Y$100,Y$1,FALSE())),0,VLOOKUP('W. VaR &amp; Peak Pos By Trader'!$A56,'Import Peak'!$A$3:Y$100,Y$1,FALSE()))</f>
        <v>0</v>
      </c>
      <c r="Z33" s="107" t="n">
        <f aca="false">IF(ISNA(VLOOKUP('W. VaR &amp; Peak Pos By Trader'!$A56,'Import Peak'!$A$3:Z$100,Z$1,FALSE())),0,VLOOKUP('W. VaR &amp; Peak Pos By Trader'!$A56,'Import Peak'!$A$3:Z$100,Z$1,FALSE()))</f>
        <v>0</v>
      </c>
      <c r="AA33" s="107" t="n">
        <f aca="false">IF(ISNA(VLOOKUP('W. VaR &amp; Peak Pos By Trader'!$A56,'Import Peak'!$A$3:AA$100,AA$1,FALSE())),0,VLOOKUP('W. VaR &amp; Peak Pos By Trader'!$A56,'Import Peak'!$A$3:AA$100,AA$1,FALSE()))</f>
        <v>0</v>
      </c>
      <c r="AB33" s="107" t="n">
        <f aca="false">IF(ISNA(VLOOKUP('W. VaR &amp; Peak Pos By Trader'!$A56,'Import Peak'!$A$3:AB$100,AB$1,FALSE())),0,VLOOKUP('W. VaR &amp; Peak Pos By Trader'!$A56,'Import Peak'!$A$3:AB$100,AB$1,FALSE()))</f>
        <v>0</v>
      </c>
      <c r="AC33" s="107" t="n">
        <f aca="false">IF(ISNA(VLOOKUP('W. VaR &amp; Peak Pos By Trader'!$A56,'Import Peak'!$A$3:AC$100,AC$1,FALSE())),0,VLOOKUP('W. VaR &amp; Peak Pos By Trader'!$A56,'Import Peak'!$A$3:AC$100,AC$1,FALSE()))</f>
        <v>0</v>
      </c>
      <c r="AD33" s="107" t="n">
        <f aca="false">IF(ISNA(VLOOKUP('W. VaR &amp; Peak Pos By Trader'!$A56,'Import Peak'!$A$3:AD$100,AD$1,FALSE())),0,VLOOKUP('W. VaR &amp; Peak Pos By Trader'!$A56,'Import Peak'!$A$3:AD$100,AD$1,FALSE()))</f>
        <v>0</v>
      </c>
      <c r="AE33" s="107" t="n">
        <f aca="false">IF(ISNA(VLOOKUP('W. VaR &amp; Peak Pos By Trader'!$A56,'Import Peak'!$A$3:AE$100,AE$1,FALSE())),0,VLOOKUP('W. VaR &amp; Peak Pos By Trader'!$A56,'Import Peak'!$A$3:AE$100,AE$1,FALSE()))</f>
        <v>0</v>
      </c>
      <c r="AF33" s="107" t="n">
        <f aca="false">IF(ISNA(VLOOKUP('W. VaR &amp; Peak Pos By Trader'!$A56,'Import Peak'!$A$3:AF$100,AF$1,FALSE())),0,VLOOKUP('W. VaR &amp; Peak Pos By Trader'!$A56,'Import Peak'!$A$3:AF$100,AF$1,FALSE()))</f>
        <v>0</v>
      </c>
      <c r="AG33" s="107" t="n">
        <f aca="false">IF(ISNA(VLOOKUP('W. VaR &amp; Peak Pos By Trader'!$A56,'Import Peak'!$A$3:AG$100,AG$1,FALSE())),0,VLOOKUP('W. VaR &amp; Peak Pos By Trader'!$A56,'Import Peak'!$A$3:AG$100,AG$1,FALSE()))</f>
        <v>0</v>
      </c>
      <c r="AH33" s="107" t="n">
        <f aca="false">IF(ISNA(VLOOKUP('W. VaR &amp; Peak Pos By Trader'!$A56,'Import Peak'!$A$3:AH$100,AH$1,FALSE())),0,VLOOKUP('W. VaR &amp; Peak Pos By Trader'!$A56,'Import Peak'!$A$3:AH$100,AH$1,FALSE()))</f>
        <v>0</v>
      </c>
      <c r="AI33" s="107" t="n">
        <f aca="false">IF(ISNA(VLOOKUP('W. VaR &amp; Peak Pos By Trader'!$A56,'Import Peak'!$A$3:AI$100,AI$1,FALSE())),0,VLOOKUP('W. VaR &amp; Peak Pos By Trader'!$A56,'Import Peak'!$A$3:AI$100,AI$1,FALSE()))</f>
        <v>0</v>
      </c>
      <c r="AJ33" s="107" t="n">
        <f aca="false">IF(ISNA(VLOOKUP('W. VaR &amp; Peak Pos By Trader'!$A56,'Import Peak'!$A$3:AJ$100,AJ$1,FALSE())),0,VLOOKUP('W. VaR &amp; Peak Pos By Trader'!$A56,'Import Peak'!$A$3:AJ$100,AJ$1,FALSE()))</f>
        <v>0</v>
      </c>
      <c r="AK33" s="107" t="n">
        <f aca="false">IF(ISNA(VLOOKUP('W. VaR &amp; Peak Pos By Trader'!$A56,'Import Peak'!$A$3:AK$100,AK$1,FALSE())),0,VLOOKUP('W. VaR &amp; Peak Pos By Trader'!$A56,'Import Peak'!$A$3:AK$100,AK$1,FALSE()))</f>
        <v>0</v>
      </c>
      <c r="AL33" s="107" t="n">
        <f aca="false">IF(ISNA(VLOOKUP('W. VaR &amp; Peak Pos By Trader'!$A56,'Import Peak'!$A$3:AL$100,AL$1,FALSE())),0,VLOOKUP('W. VaR &amp; Peak Pos By Trader'!$A56,'Import Peak'!$A$3:AL$100,AL$1,FALSE()))</f>
        <v>0</v>
      </c>
      <c r="AM33" s="107" t="n">
        <f aca="false">IF(ISNA(VLOOKUP('W. VaR &amp; Peak Pos By Trader'!$A56,'Import Peak'!$A$3:AM$100,AM$1,FALSE())),0,VLOOKUP('W. VaR &amp; Peak Pos By Trader'!$A56,'Import Peak'!$A$3:AM$100,AM$1,FALSE()))</f>
        <v>0</v>
      </c>
      <c r="AN33" s="107" t="n">
        <f aca="false">IF(ISNA(VLOOKUP('W. VaR &amp; Peak Pos By Trader'!$A56,'Import Peak'!$A$3:AN$100,AN$1,FALSE())),0,VLOOKUP('W. VaR &amp; Peak Pos By Trader'!$A56,'Import Peak'!$A$3:AN$100,AN$1,FALSE()))</f>
        <v>0</v>
      </c>
      <c r="AO33" s="107" t="n">
        <f aca="false">IF(ISNA(VLOOKUP('W. VaR &amp; Peak Pos By Trader'!$A56,'Import Peak'!$A$3:AO$100,AO$1,FALSE())),0,VLOOKUP('W. VaR &amp; Peak Pos By Trader'!$A56,'Import Peak'!$A$3:AO$100,AO$1,FALSE()))</f>
        <v>0</v>
      </c>
      <c r="AP33" s="107" t="n">
        <f aca="false">IF(ISNA(VLOOKUP('W. VaR &amp; Peak Pos By Trader'!$A56,'Import Peak'!$A$3:AP$100,AP$1,FALSE())),0,VLOOKUP('W. VaR &amp; Peak Pos By Trader'!$A56,'Import Peak'!$A$3:AP$100,AP$1,FALSE()))</f>
        <v>0</v>
      </c>
      <c r="AQ33" s="107" t="n">
        <f aca="false">IF(ISNA(VLOOKUP('W. VaR &amp; Peak Pos By Trader'!$A56,'Import Peak'!$A$3:AQ$100,AQ$1,FALSE())),0,VLOOKUP('W. VaR &amp; Peak Pos By Trader'!$A56,'Import Peak'!$A$3:AQ$100,AQ$1,FALSE()))</f>
        <v>0</v>
      </c>
      <c r="AR33" s="107" t="n">
        <f aca="false">IF(ISNA(VLOOKUP('W. VaR &amp; Peak Pos By Trader'!$A56,'Import Peak'!$A$3:AR$100,AR$1,FALSE())),0,VLOOKUP('W. VaR &amp; Peak Pos By Trader'!$A56,'Import Peak'!$A$3:AR$100,AR$1,FALSE()))</f>
        <v>0</v>
      </c>
      <c r="AS33" s="107" t="n">
        <f aca="false">IF(ISNA(VLOOKUP('W. VaR &amp; Peak Pos By Trader'!$A56,'Import Peak'!$A$3:AS$100,AS$1,FALSE())),0,VLOOKUP('W. VaR &amp; Peak Pos By Trader'!$A56,'Import Peak'!$A$3:AS$100,AS$1,FALSE()))</f>
        <v>0</v>
      </c>
      <c r="AT33" s="107" t="n">
        <f aca="false">IF(ISNA(VLOOKUP('W. VaR &amp; Peak Pos By Trader'!$A56,'Import Peak'!$A$3:AT$100,AT$1,FALSE())),0,VLOOKUP('W. VaR &amp; Peak Pos By Trader'!$A56,'Import Peak'!$A$3:AT$100,AT$1,FALSE()))</f>
        <v>0</v>
      </c>
      <c r="AU33" s="107" t="n">
        <f aca="false">IF(ISNA(VLOOKUP('W. VaR &amp; Peak Pos By Trader'!$A56,'Import Peak'!$A$3:AU$100,AU$1,FALSE())),0,VLOOKUP('W. VaR &amp; Peak Pos By Trader'!$A56,'Import Peak'!$A$3:AU$100,AU$1,FALSE()))</f>
        <v>0</v>
      </c>
      <c r="AV33" s="107" t="n">
        <f aca="false">IF(ISNA(VLOOKUP('W. VaR &amp; Peak Pos By Trader'!$A56,'Import Peak'!$A$3:AV$100,AV$1,FALSE())),0,VLOOKUP('W. VaR &amp; Peak Pos By Trader'!$A56,'Import Peak'!$A$3:AV$100,AV$1,FALSE()))</f>
        <v>0</v>
      </c>
      <c r="AW33" s="107" t="n">
        <f aca="false">IF(ISNA(VLOOKUP('W. VaR &amp; Peak Pos By Trader'!$A56,'Import Peak'!$A$3:AW$100,AW$1,FALSE())),0,VLOOKUP('W. VaR &amp; Peak Pos By Trader'!$A56,'Import Peak'!$A$3:AW$100,AW$1,FALSE()))</f>
        <v>0</v>
      </c>
      <c r="AX33" s="107" t="n">
        <f aca="false">IF(ISNA(VLOOKUP('W. VaR &amp; Peak Pos By Trader'!$A56,'Import Peak'!$A$3:AX$100,AX$1,FALSE())),0,VLOOKUP('W. VaR &amp; Peak Pos By Trader'!$A56,'Import Peak'!$A$3:AX$100,AX$1,FALSE()))</f>
        <v>0</v>
      </c>
      <c r="AY33" s="107" t="n">
        <f aca="false">IF(ISNA(VLOOKUP('W. VaR &amp; Peak Pos By Trader'!$A56,'Import Peak'!$A$3:AY$100,AY$1,FALSE())),0,VLOOKUP('W. VaR &amp; Peak Pos By Trader'!$A56,'Import Peak'!$A$3:AY$100,AY$1,FALSE()))</f>
        <v>0</v>
      </c>
      <c r="AZ33" s="107" t="n">
        <f aca="false">IF(ISNA(VLOOKUP('W. VaR &amp; Peak Pos By Trader'!$A56,'Import Peak'!$A$3:AZ$100,AZ$1,FALSE())),0,VLOOKUP('W. VaR &amp; Peak Pos By Trader'!$A56,'Import Peak'!$A$3:AZ$100,AZ$1,FALSE()))</f>
        <v>0</v>
      </c>
      <c r="BA33" s="107" t="n">
        <f aca="false">IF(ISNA(VLOOKUP('W. VaR &amp; Peak Pos By Trader'!$A56,'Import Peak'!$A$3:BA$100,BA$1,FALSE())),0,VLOOKUP('W. VaR &amp; Peak Pos By Trader'!$A56,'Import Peak'!$A$3:BA$100,BA$1,FALSE()))</f>
        <v>0</v>
      </c>
      <c r="BB33" s="107" t="n">
        <f aca="false">IF(ISNA(VLOOKUP('W. VaR &amp; Peak Pos By Trader'!$A56,'Import Peak'!$A$3:BB$100,BB$1,FALSE())),0,VLOOKUP('W. VaR &amp; Peak Pos By Trader'!$A56,'Import Peak'!$A$3:BB$100,BB$1,FALSE()))</f>
        <v>0</v>
      </c>
      <c r="BC33" s="107" t="n">
        <f aca="false">IF(ISNA(VLOOKUP('W. VaR &amp; Peak Pos By Trader'!$A56,'Import Peak'!$A$3:BC$100,BC$1,FALSE())),0,VLOOKUP('W. VaR &amp; Peak Pos By Trader'!$A56,'Import Peak'!$A$3:BC$100,BC$1,FALSE()))</f>
        <v>0</v>
      </c>
      <c r="BD33" s="107" t="n">
        <f aca="false">IF(ISNA(VLOOKUP('W. VaR &amp; Peak Pos By Trader'!$A56,'Import Peak'!$A$3:BD$100,BD$1,FALSE())),0,VLOOKUP('W. VaR &amp; Peak Pos By Trader'!$A56,'Import Peak'!$A$3:BD$100,BD$1,FALSE()))</f>
        <v>0</v>
      </c>
      <c r="BE33" s="107" t="n">
        <f aca="false">IF(ISNA(VLOOKUP('W. VaR &amp; Peak Pos By Trader'!$A56,'Import Peak'!$A$3:BE$100,BE$1,FALSE())),0,VLOOKUP('W. VaR &amp; Peak Pos By Trader'!$A56,'Import Peak'!$A$3:BE$100,BE$1,FALSE()))</f>
        <v>0</v>
      </c>
      <c r="BF33" s="107" t="n">
        <f aca="false">IF(ISNA(VLOOKUP('W. VaR &amp; Peak Pos By Trader'!$A56,'Import Peak'!$A$3:BF$100,BF$1,FALSE())),0,VLOOKUP('W. VaR &amp; Peak Pos By Trader'!$A56,'Import Peak'!$A$3:BF$100,BF$1,FALSE()))</f>
        <v>0</v>
      </c>
      <c r="BG33" s="107" t="n">
        <f aca="false">IF(ISNA(VLOOKUP('W. VaR &amp; Peak Pos By Trader'!$A56,'Import Peak'!$A$3:BG$100,BG$1,FALSE())),0,VLOOKUP('W. VaR &amp; Peak Pos By Trader'!$A56,'Import Peak'!$A$3:BG$100,BG$1,FALSE()))</f>
        <v>0</v>
      </c>
      <c r="BH33" s="107" t="n">
        <f aca="false">IF(ISNA(VLOOKUP('W. VaR &amp; Peak Pos By Trader'!$A56,'Import Peak'!$A$3:BH$100,BH$1,FALSE())),0,VLOOKUP('W. VaR &amp; Peak Pos By Trader'!$A56,'Import Peak'!$A$3:BH$100,BH$1,FALSE()))</f>
        <v>0</v>
      </c>
      <c r="BI33" s="107" t="n">
        <f aca="false">IF(ISNA(VLOOKUP('W. VaR &amp; Peak Pos By Trader'!$A56,'Import Peak'!$A$3:BI$100,BI$1,FALSE())),0,VLOOKUP('W. VaR &amp; Peak Pos By Trader'!$A56,'Import Peak'!$A$3:BI$100,BI$1,FALSE()))</f>
        <v>0</v>
      </c>
      <c r="BJ33" s="107" t="n">
        <f aca="false">IF(ISNA(VLOOKUP('W. VaR &amp; Peak Pos By Trader'!$A56,'Import Peak'!$A$3:BJ$100,BJ$1,FALSE())),0,VLOOKUP('W. VaR &amp; Peak Pos By Trader'!$A56,'Import Peak'!$A$3:BJ$100,BJ$1,FALSE()))</f>
        <v>0</v>
      </c>
      <c r="BK33" s="107" t="n">
        <f aca="false">IF(ISNA(VLOOKUP('W. VaR &amp; Peak Pos By Trader'!$A56,'Import Peak'!$A$3:BK$100,BK$1,FALSE())),0,VLOOKUP('W. VaR &amp; Peak Pos By Trader'!$A56,'Import Peak'!$A$3:BK$100,BK$1,FALSE()))</f>
        <v>0</v>
      </c>
      <c r="BL33" s="107" t="n">
        <f aca="false">IF(ISNA(VLOOKUP('W. VaR &amp; Peak Pos By Trader'!$A56,'Import Peak'!$A$3:BL$100,BL$1,FALSE())),0,VLOOKUP('W. VaR &amp; Peak Pos By Trader'!$A56,'Import Peak'!$A$3:BL$100,BL$1,FALSE()))</f>
        <v>0</v>
      </c>
      <c r="BM33" s="107" t="n">
        <f aca="false">IF(ISNA(VLOOKUP('W. VaR &amp; Peak Pos By Trader'!$A56,'Import Peak'!$A$3:BM$100,BM$1,FALSE())),0,VLOOKUP('W. VaR &amp; Peak Pos By Trader'!$A56,'Import Peak'!$A$3:BM$100,BM$1,FALSE()))</f>
        <v>0</v>
      </c>
      <c r="BN33" s="107" t="n">
        <f aca="false">IF(ISNA(VLOOKUP('W. VaR &amp; Peak Pos By Trader'!$A56,'Import Peak'!$A$3:BN$100,BN$1,FALSE())),0,VLOOKUP('W. VaR &amp; Peak Pos By Trader'!$A56,'Import Peak'!$A$3:BN$100,BN$1,FALSE()))</f>
        <v>0</v>
      </c>
      <c r="BO33" s="107" t="n">
        <f aca="false">IF(ISNA(VLOOKUP('W. VaR &amp; Peak Pos By Trader'!$A56,'Import Peak'!$A$3:BO$100,BO$1,FALSE())),0,VLOOKUP('W. VaR &amp; Peak Pos By Trader'!$A56,'Import Peak'!$A$3:BO$100,BO$1,FALSE()))</f>
        <v>0</v>
      </c>
      <c r="BP33" s="107" t="n">
        <f aca="false">IF(ISNA(VLOOKUP('W. VaR &amp; Peak Pos By Trader'!$A56,'Import Peak'!$A$3:BP$100,BP$1,FALSE())),0,VLOOKUP('W. VaR &amp; Peak Pos By Trader'!$A56,'Import Peak'!$A$3:BP$100,BP$1,FALSE()))</f>
        <v>0</v>
      </c>
      <c r="BQ33" s="107" t="n">
        <f aca="false">IF(ISNA(VLOOKUP('W. VaR &amp; Peak Pos By Trader'!$A56,'Import Peak'!$A$3:BQ$100,BQ$1,FALSE())),0,VLOOKUP('W. VaR &amp; Peak Pos By Trader'!$A56,'Import Peak'!$A$3:BQ$100,BQ$1,FALSE()))</f>
        <v>0</v>
      </c>
      <c r="BR33" s="107" t="n">
        <f aca="false">IF(ISNA(VLOOKUP('W. VaR &amp; Peak Pos By Trader'!$A56,'Import Peak'!$A$3:BR$100,BR$1,FALSE())),0,VLOOKUP('W. VaR &amp; Peak Pos By Trader'!$A56,'Import Peak'!$A$3:BR$100,BR$1,FALSE()))</f>
        <v>0</v>
      </c>
      <c r="BS33" s="107" t="n">
        <f aca="false">IF(ISNA(VLOOKUP('W. VaR &amp; Peak Pos By Trader'!$A56,'Import Peak'!$A$3:BS$100,BS$1,FALSE())),0,VLOOKUP('W. VaR &amp; Peak Pos By Trader'!$A56,'Import Peak'!$A$3:BS$100,BS$1,FALSE()))</f>
        <v>0</v>
      </c>
      <c r="BT33" s="107" t="n">
        <f aca="false">IF(ISNA(VLOOKUP('W. VaR &amp; Peak Pos By Trader'!$A56,'Import Peak'!$A$3:BT$100,BT$1,FALSE())),0,VLOOKUP('W. VaR &amp; Peak Pos By Trader'!$A56,'Import Peak'!$A$3:BT$100,BT$1,FALSE()))</f>
        <v>0</v>
      </c>
      <c r="BU33" s="107" t="n">
        <f aca="false">IF(ISNA(VLOOKUP('W. VaR &amp; Peak Pos By Trader'!$A56,'Import Peak'!$A$3:BU$100,BU$1,FALSE())),0,VLOOKUP('W. VaR &amp; Peak Pos By Trader'!$A56,'Import Peak'!$A$3:BU$100,BU$1,FALSE()))</f>
        <v>0</v>
      </c>
      <c r="BV33" s="107" t="n">
        <f aca="false">IF(ISNA(VLOOKUP('W. VaR &amp; Peak Pos By Trader'!$A56,'Import Peak'!$A$3:BV$100,BV$1,FALSE())),0,VLOOKUP('W. VaR &amp; Peak Pos By Trader'!$A56,'Import Peak'!$A$3:BV$100,BV$1,FALSE()))</f>
        <v>0</v>
      </c>
      <c r="BW33" s="107" t="n">
        <f aca="false">IF(ISNA(VLOOKUP('W. VaR &amp; Peak Pos By Trader'!$A56,'Import Peak'!$A$3:BW$100,BW$1,FALSE())),0,VLOOKUP('W. VaR &amp; Peak Pos By Trader'!$A56,'Import Peak'!$A$3:BW$100,BW$1,FALSE()))</f>
        <v>0</v>
      </c>
      <c r="BX33" s="107" t="n">
        <f aca="false">IF(ISNA(VLOOKUP('W. VaR &amp; Peak Pos By Trader'!$A56,'Import Peak'!$A$3:BX$100,BX$1,FALSE())),0,VLOOKUP('W. VaR &amp; Peak Pos By Trader'!$A56,'Import Peak'!$A$3:BX$100,BX$1,FALSE()))</f>
        <v>0</v>
      </c>
      <c r="BY33" s="107" t="n">
        <f aca="false">IF(ISNA(VLOOKUP('W. VaR &amp; Peak Pos By Trader'!$A56,'Import Peak'!$A$3:BY$100,BY$1,FALSE())),0,VLOOKUP('W. VaR &amp; Peak Pos By Trader'!$A56,'Import Peak'!$A$3:BY$100,BY$1,FALSE()))</f>
        <v>0</v>
      </c>
      <c r="BZ33" s="107" t="n">
        <f aca="false">IF(ISNA(VLOOKUP('W. VaR &amp; Peak Pos By Trader'!$A56,'Import Peak'!$A$3:BZ$100,BZ$1,FALSE())),0,VLOOKUP('W. VaR &amp; Peak Pos By Trader'!$A56,'Import Peak'!$A$3:BZ$100,BZ$1,FALSE()))</f>
        <v>0</v>
      </c>
      <c r="CA33" s="107" t="n">
        <f aca="false">IF(ISNA(VLOOKUP('W. VaR &amp; Peak Pos By Trader'!$A56,'Import Peak'!$A$3:CA$100,CA$1,FALSE())),0,VLOOKUP('W. VaR &amp; Peak Pos By Trader'!$A56,'Import Peak'!$A$3:CA$100,CA$1,FALSE()))</f>
        <v>0</v>
      </c>
      <c r="CB33" s="107" t="n">
        <f aca="false">IF(ISNA(VLOOKUP('W. VaR &amp; Peak Pos By Trader'!$A56,'Import Peak'!$A$3:CB$100,CB$1,FALSE())),0,VLOOKUP('W. VaR &amp; Peak Pos By Trader'!$A56,'Import Peak'!$A$3:CB$100,CB$1,FALSE()))</f>
        <v>0</v>
      </c>
      <c r="CC33" s="107" t="n">
        <f aca="false">IF(ISNA(VLOOKUP('W. VaR &amp; Peak Pos By Trader'!$A56,'Import Peak'!$A$3:CC$100,CC$1,FALSE())),0,VLOOKUP('W. VaR &amp; Peak Pos By Trader'!$A56,'Import Peak'!$A$3:CC$100,CC$1,FALSE()))</f>
        <v>0</v>
      </c>
      <c r="CD33" s="107" t="n">
        <f aca="false">IF(ISNA(VLOOKUP('W. VaR &amp; Peak Pos By Trader'!$A56,'Import Peak'!$A$3:CD$100,CD$1,FALSE())),0,VLOOKUP('W. VaR &amp; Peak Pos By Trader'!$A56,'Import Peak'!$A$3:CD$100,CD$1,FALSE()))</f>
        <v>0</v>
      </c>
      <c r="CE33" s="107" t="n">
        <f aca="false">IF(ISNA(VLOOKUP('W. VaR &amp; Peak Pos By Trader'!$A56,'Import Peak'!$A$3:CE$100,CE$1,FALSE())),0,VLOOKUP('W. VaR &amp; Peak Pos By Trader'!$A56,'Import Peak'!$A$3:CE$100,CE$1,FALSE()))</f>
        <v>0</v>
      </c>
      <c r="CF33" s="107" t="n">
        <f aca="false">IF(ISNA(VLOOKUP('W. VaR &amp; Peak Pos By Trader'!$A56,'Import Peak'!$A$3:CF$100,CF$1,FALSE())),0,VLOOKUP('W. VaR &amp; Peak Pos By Trader'!$A56,'Import Peak'!$A$3:CF$100,CF$1,FALSE()))</f>
        <v>0</v>
      </c>
      <c r="CG33" s="107" t="n">
        <f aca="false">IF(ISNA(VLOOKUP('W. VaR &amp; Peak Pos By Trader'!$A56,'Import Peak'!$A$3:CG$100,CG$1,FALSE())),0,VLOOKUP('W. VaR &amp; Peak Pos By Trader'!$A56,'Import Peak'!$A$3:CG$100,CG$1,FALSE()))</f>
        <v>0</v>
      </c>
      <c r="CH33" s="107" t="n">
        <f aca="false">IF(ISNA(VLOOKUP('W. VaR &amp; Peak Pos By Trader'!$A56,'Import Peak'!$A$3:CH$100,CH$1,FALSE())),0,VLOOKUP('W. VaR &amp; Peak Pos By Trader'!$A56,'Import Peak'!$A$3:CH$100,CH$1,FALSE()))</f>
        <v>0</v>
      </c>
      <c r="CI33" s="107" t="n">
        <f aca="false">IF(ISNA(VLOOKUP('W. VaR &amp; Peak Pos By Trader'!$A56,'Import Peak'!$A$3:CI$100,CI$1,FALSE())),0,VLOOKUP('W. VaR &amp; Peak Pos By Trader'!$A56,'Import Peak'!$A$3:CI$100,CI$1,FALSE()))</f>
        <v>0</v>
      </c>
      <c r="CJ33" s="107" t="n">
        <f aca="false">IF(ISNA(VLOOKUP('W. VaR &amp; Peak Pos By Trader'!$A56,'Import Peak'!$A$3:CJ$100,CJ$1,FALSE())),0,VLOOKUP('W. VaR &amp; Peak Pos By Trader'!$A56,'Import Peak'!$A$3:CJ$100,CJ$1,FALSE()))</f>
        <v>0</v>
      </c>
      <c r="CK33" s="107" t="n">
        <f aca="false">IF(ISNA(VLOOKUP('W. VaR &amp; Peak Pos By Trader'!$A56,'Import Peak'!$A$3:CK$100,CK$1,FALSE())),0,VLOOKUP('W. VaR &amp; Peak Pos By Trader'!$A56,'Import Peak'!$A$3:CK$100,CK$1,FALSE()))</f>
        <v>0</v>
      </c>
      <c r="CL33" s="107" t="n">
        <f aca="false">IF(ISNA(VLOOKUP('W. VaR &amp; Peak Pos By Trader'!$A56,'Import Peak'!$A$3:CL$100,CL$1,FALSE())),0,VLOOKUP('W. VaR &amp; Peak Pos By Trader'!$A56,'Import Peak'!$A$3:CL$100,CL$1,FALSE()))</f>
        <v>0</v>
      </c>
      <c r="CM33" s="107" t="n">
        <f aca="false">IF(ISNA(VLOOKUP('W. VaR &amp; Peak Pos By Trader'!$A56,'Import Peak'!$A$3:CM$100,CM$1,FALSE())),0,VLOOKUP('W. VaR &amp; Peak Pos By Trader'!$A56,'Import Peak'!$A$3:CM$100,CM$1,FALSE()))</f>
        <v>0</v>
      </c>
      <c r="CN33" s="107" t="n">
        <f aca="false">IF(ISNA(VLOOKUP('W. VaR &amp; Peak Pos By Trader'!$A56,'Import Peak'!$A$3:CN$100,CN$1,FALSE())),0,VLOOKUP('W. VaR &amp; Peak Pos By Trader'!$A56,'Import Peak'!$A$3:CN$100,CN$1,FALSE()))</f>
        <v>0</v>
      </c>
      <c r="CO33" s="107" t="n">
        <f aca="false">IF(ISNA(VLOOKUP('W. VaR &amp; Peak Pos By Trader'!$A56,'Import Peak'!$A$3:CO$100,CO$1,FALSE())),0,VLOOKUP('W. VaR &amp; Peak Pos By Trader'!$A56,'Import Peak'!$A$3:CO$100,CO$1,FALSE()))</f>
        <v>0</v>
      </c>
      <c r="CP33" s="107" t="n">
        <f aca="false">IF(ISNA(VLOOKUP('W. VaR &amp; Peak Pos By Trader'!$A56,'Import Peak'!$A$3:CP$100,CP$1,FALSE())),0,VLOOKUP('W. VaR &amp; Peak Pos By Trader'!$A56,'Import Peak'!$A$3:CP$100,CP$1,FALSE()))</f>
        <v>0</v>
      </c>
      <c r="CQ33" s="107" t="n">
        <f aca="false">IF(ISNA(VLOOKUP('W. VaR &amp; Peak Pos By Trader'!$A56,'Import Peak'!$A$3:CQ$100,CQ$1,FALSE())),0,VLOOKUP('W. VaR &amp; Peak Pos By Trader'!$A56,'Import Peak'!$A$3:CQ$100,CQ$1,FALSE()))</f>
        <v>0</v>
      </c>
      <c r="CR33" s="107" t="n">
        <f aca="false">IF(ISNA(VLOOKUP('W. VaR &amp; Peak Pos By Trader'!$A56,'Import Peak'!$A$3:CR$100,CR$1,FALSE())),0,VLOOKUP('W. VaR &amp; Peak Pos By Trader'!$A56,'Import Peak'!$A$3:CR$100,CR$1,FALSE()))</f>
        <v>0</v>
      </c>
      <c r="CS33" s="107" t="n">
        <f aca="false">IF(ISNA(VLOOKUP('W. VaR &amp; Peak Pos By Trader'!$A56,'Import Peak'!$A$3:CS$100,CS$1,FALSE())),0,VLOOKUP('W. VaR &amp; Peak Pos By Trader'!$A56,'Import Peak'!$A$3:CS$100,CS$1,FALSE()))</f>
        <v>0</v>
      </c>
      <c r="CT33" s="107" t="n">
        <f aca="false">IF(ISNA(VLOOKUP('W. VaR &amp; Peak Pos By Trader'!$A56,'Import Peak'!$A$3:CT$100,CT$1,FALSE())),0,VLOOKUP('W. VaR &amp; Peak Pos By Trader'!$A56,'Import Peak'!$A$3:CT$100,CT$1,FALSE()))</f>
        <v>0</v>
      </c>
      <c r="CU33" s="107" t="n">
        <f aca="false">IF(ISNA(VLOOKUP('W. VaR &amp; Peak Pos By Trader'!$A56,'Import Peak'!$A$3:CU$100,CU$1,FALSE())),0,VLOOKUP('W. VaR &amp; Peak Pos By Trader'!$A56,'Import Peak'!$A$3:CU$100,CU$1,FALSE()))</f>
        <v>0</v>
      </c>
      <c r="CV33" s="107" t="n">
        <f aca="false">IF(ISNA(VLOOKUP('W. VaR &amp; Peak Pos By Trader'!$A56,'Import Peak'!$A$3:CV$100,CV$1,FALSE())),0,VLOOKUP('W. VaR &amp; Peak Pos By Trader'!$A56,'Import Peak'!$A$3:CV$100,CV$1,FALSE()))</f>
        <v>0</v>
      </c>
      <c r="CW33" s="107" t="n">
        <f aca="false">IF(ISNA(VLOOKUP('W. VaR &amp; Peak Pos By Trader'!$A56,'Import Peak'!$A$3:CW$100,CW$1,FALSE())),0,VLOOKUP('W. VaR &amp; Peak Pos By Trader'!$A56,'Import Peak'!$A$3:CW$100,CW$1,FALSE()))</f>
        <v>0</v>
      </c>
      <c r="CX33" s="107" t="n">
        <f aca="false">IF(ISNA(VLOOKUP('W. VaR &amp; Peak Pos By Trader'!$A56,'Import Peak'!$A$3:CX$100,CX$1,FALSE())),0,VLOOKUP('W. VaR &amp; Peak Pos By Trader'!$A56,'Import Peak'!$A$3:CX$100,CX$1,FALSE()))</f>
        <v>0</v>
      </c>
      <c r="CY33" s="107" t="n">
        <f aca="false">IF(ISNA(VLOOKUP('W. VaR &amp; Peak Pos By Trader'!$A56,'Import Peak'!$A$3:CY$100,CY$1,FALSE())),0,VLOOKUP('W. VaR &amp; Peak Pos By Trader'!$A56,'Import Peak'!$A$3:CY$100,CY$1,FALSE()))</f>
        <v>0</v>
      </c>
      <c r="CZ33" s="107" t="n">
        <f aca="false">IF(ISNA(VLOOKUP('W. VaR &amp; Peak Pos By Trader'!$A56,'Import Peak'!$A$3:CZ$100,CZ$1,FALSE())),0,VLOOKUP('W. VaR &amp; Peak Pos By Trader'!$A56,'Import Peak'!$A$3:CZ$100,CZ$1,FALSE()))</f>
        <v>0</v>
      </c>
      <c r="DA33" s="107" t="n">
        <f aca="false">IF(ISNA(VLOOKUP('W. VaR &amp; Peak Pos By Trader'!$A56,'Import Peak'!$A$3:DA$100,DA$1,FALSE())),0,VLOOKUP('W. VaR &amp; Peak Pos By Trader'!$A56,'Import Peak'!$A$3:DA$100,DA$1,FALSE()))</f>
        <v>0</v>
      </c>
      <c r="DB33" s="107" t="n">
        <f aca="false">IF(ISNA(VLOOKUP('W. VaR &amp; Peak Pos By Trader'!$A56,'Import Peak'!$A$3:DB$100,DB$1,FALSE())),0,VLOOKUP('W. VaR &amp; Peak Pos By Trader'!$A56,'Import Peak'!$A$3:DB$100,DB$1,FALSE()))</f>
        <v>0</v>
      </c>
      <c r="DC33" s="107" t="n">
        <f aca="false">IF(ISNA(VLOOKUP('W. VaR &amp; Peak Pos By Trader'!$A56,'Import Peak'!$A$3:DC$100,DC$1,FALSE())),0,VLOOKUP('W. VaR &amp; Peak Pos By Trader'!$A56,'Import Peak'!$A$3:DC$100,DC$1,FALSE()))</f>
        <v>0</v>
      </c>
      <c r="DD33" s="107" t="n">
        <f aca="false">IF(ISNA(VLOOKUP('W. VaR &amp; Peak Pos By Trader'!$A56,'Import Peak'!$A$3:DD$100,DD$1,FALSE())),0,VLOOKUP('W. VaR &amp; Peak Pos By Trader'!$A56,'Import Peak'!$A$3:DD$100,DD$1,FALSE()))</f>
        <v>0</v>
      </c>
      <c r="DE33" s="107" t="n">
        <f aca="false">IF(ISNA(VLOOKUP('W. VaR &amp; Peak Pos By Trader'!$A56,'Import Peak'!$A$3:DE$100,DE$1,FALSE())),0,VLOOKUP('W. VaR &amp; Peak Pos By Trader'!$A56,'Import Peak'!$A$3:DE$100,DE$1,FALSE()))</f>
        <v>0</v>
      </c>
      <c r="DF33" s="107" t="n">
        <f aca="false">IF(ISNA(VLOOKUP('W. VaR &amp; Peak Pos By Trader'!$A56,'Import Peak'!$A$3:DF$100,DF$1,FALSE())),0,VLOOKUP('W. VaR &amp; Peak Pos By Trader'!$A56,'Import Peak'!$A$3:DF$100,DF$1,FALSE()))</f>
        <v>0</v>
      </c>
      <c r="DG33" s="107" t="n">
        <f aca="false">IF(ISNA(VLOOKUP('W. VaR &amp; Peak Pos By Trader'!$A56,'Import Peak'!$A$3:DG$100,DG$1,FALSE())),0,VLOOKUP('W. VaR &amp; Peak Pos By Trader'!$A56,'Import Peak'!$A$3:DG$100,DG$1,FALSE()))</f>
        <v>0</v>
      </c>
      <c r="DH33" s="107" t="n">
        <f aca="false">IF(ISNA(VLOOKUP('W. VaR &amp; Peak Pos By Trader'!$A56,'Import Peak'!$A$3:DH$100,DH$1,FALSE())),0,VLOOKUP('W. VaR &amp; Peak Pos By Trader'!$A56,'Import Peak'!$A$3:DH$100,DH$1,FALSE()))</f>
        <v>0</v>
      </c>
      <c r="DI33" s="107" t="n">
        <f aca="false">IF(ISNA(VLOOKUP('W. VaR &amp; Peak Pos By Trader'!$A56,'Import Peak'!$A$3:DI$100,DI$1,FALSE())),0,VLOOKUP('W. VaR &amp; Peak Pos By Trader'!$A56,'Import Peak'!$A$3:DI$100,DI$1,FALSE()))</f>
        <v>0</v>
      </c>
      <c r="DJ33" s="107" t="n">
        <f aca="false">IF(ISNA(VLOOKUP('W. VaR &amp; Peak Pos By Trader'!$A56,'Import Peak'!$A$3:DJ$100,DJ$1,FALSE())),0,VLOOKUP('W. VaR &amp; Peak Pos By Trader'!$A56,'Import Peak'!$A$3:DJ$100,DJ$1,FALSE()))</f>
        <v>0</v>
      </c>
      <c r="DK33" s="107" t="n">
        <f aca="false">IF(ISNA(VLOOKUP('W. VaR &amp; Peak Pos By Trader'!$A56,'Import Peak'!$A$3:DK$100,DK$1,FALSE())),0,VLOOKUP('W. VaR &amp; Peak Pos By Trader'!$A56,'Import Peak'!$A$3:DK$100,DK$1,FALSE()))</f>
        <v>0</v>
      </c>
      <c r="DL33" s="107" t="n">
        <f aca="false">IF(ISNA(VLOOKUP('W. VaR &amp; Peak Pos By Trader'!$A56,'Import Peak'!$A$3:DL$100,DL$1,FALSE())),0,VLOOKUP('W. VaR &amp; Peak Pos By Trader'!$A56,'Import Peak'!$A$3:DL$100,DL$1,FALSE()))</f>
        <v>0</v>
      </c>
      <c r="DM33" s="107" t="n">
        <f aca="false">IF(ISNA(VLOOKUP('W. VaR &amp; Peak Pos By Trader'!$A56,'Import Peak'!$A$3:DM$100,DM$1,FALSE())),0,VLOOKUP('W. VaR &amp; Peak Pos By Trader'!$A56,'Import Peak'!$A$3:DM$100,DM$1,FALSE()))</f>
        <v>0</v>
      </c>
      <c r="DN33" s="107" t="n">
        <f aca="false">IF(ISNA(VLOOKUP('W. VaR &amp; Peak Pos By Trader'!$A56,'Import Peak'!$A$3:DN$100,DN$1,FALSE())),0,VLOOKUP('W. VaR &amp; Peak Pos By Trader'!$A56,'Import Peak'!$A$3:DN$100,DN$1,FALSE()))</f>
        <v>0</v>
      </c>
      <c r="DO33" s="107" t="n">
        <f aca="false">IF(ISNA(VLOOKUP('W. VaR &amp; Peak Pos By Trader'!$A56,'Import Peak'!$A$3:DO$100,DO$1,FALSE())),0,VLOOKUP('W. VaR &amp; Peak Pos By Trader'!$A56,'Import Peak'!$A$3:DO$100,DO$1,FALSE()))</f>
        <v>0</v>
      </c>
      <c r="DP33" s="107" t="n">
        <f aca="false">IF(ISNA(VLOOKUP('W. VaR &amp; Peak Pos By Trader'!$A56,'Import Peak'!$A$3:DP$100,DP$1,FALSE())),0,VLOOKUP('W. VaR &amp; Peak Pos By Trader'!$A56,'Import Peak'!$A$3:DP$100,DP$1,FALSE()))</f>
        <v>0</v>
      </c>
      <c r="DQ33" s="107" t="n">
        <f aca="false">IF(ISNA(VLOOKUP('W. VaR &amp; Peak Pos By Trader'!$A56,'Import Peak'!$A$3:DQ$100,DQ$1,FALSE())),0,VLOOKUP('W. VaR &amp; Peak Pos By Trader'!$A56,'Import Peak'!$A$3:DQ$100,DQ$1,FALSE()))</f>
        <v>0</v>
      </c>
      <c r="DR33" s="107" t="n">
        <f aca="false">IF(ISNA(VLOOKUP('W. VaR &amp; Peak Pos By Trader'!$A56,'Import Peak'!$A$3:DR$100,DR$1,FALSE())),0,VLOOKUP('W. VaR &amp; Peak Pos By Trader'!$A56,'Import Peak'!$A$3:DR$100,DR$1,FALSE()))</f>
        <v>0</v>
      </c>
      <c r="DS33" s="107" t="n">
        <f aca="false">IF(ISNA(VLOOKUP('W. VaR &amp; Peak Pos By Trader'!$A56,'Import Peak'!$A$3:DS$100,DS$1,FALSE())),0,VLOOKUP('W. VaR &amp; Peak Pos By Trader'!$A56,'Import Peak'!$A$3:DS$100,DS$1,FALSE()))</f>
        <v>0</v>
      </c>
      <c r="DT33" s="107" t="n">
        <f aca="false">IF(ISNA(VLOOKUP('W. VaR &amp; Peak Pos By Trader'!$A56,'Import Peak'!$A$3:DT$100,DT$1,FALSE())),0,VLOOKUP('W. VaR &amp; Peak Pos By Trader'!$A56,'Import Peak'!$A$3:DT$100,DT$1,FALSE()))</f>
        <v>0</v>
      </c>
      <c r="DU33" s="107" t="n">
        <f aca="false">IF(ISNA(VLOOKUP('W. VaR &amp; Peak Pos By Trader'!$A56,'Import Peak'!$A$3:DU$100,DU$1,FALSE())),0,VLOOKUP('W. VaR &amp; Peak Pos By Trader'!$A56,'Import Peak'!$A$3:DU$100,DU$1,FALSE()))</f>
        <v>0</v>
      </c>
      <c r="DV33" s="107" t="n">
        <f aca="false">IF(ISNA(VLOOKUP('W. VaR &amp; Peak Pos By Trader'!$A56,'Import Peak'!$A$3:DV$100,DV$1,FALSE())),0,VLOOKUP('W. VaR &amp; Peak Pos By Trader'!$A56,'Import Peak'!$A$3:DV$100,DV$1,FALSE()))</f>
        <v>0</v>
      </c>
      <c r="DW33" s="107" t="n">
        <f aca="false">IF(ISNA(VLOOKUP('W. VaR &amp; Peak Pos By Trader'!$A56,'Import Peak'!$A$3:DW$100,DW$1,FALSE())),0,VLOOKUP('W. VaR &amp; Peak Pos By Trader'!$A56,'Import Peak'!$A$3:DW$100,DW$1,FALSE()))</f>
        <v>0</v>
      </c>
      <c r="DX33" s="107" t="n">
        <f aca="false">IF(ISNA(VLOOKUP('W. VaR &amp; Peak Pos By Trader'!$A56,'Import Peak'!$A$3:DX$100,DX$1,FALSE())),0,VLOOKUP('W. VaR &amp; Peak Pos By Trader'!$A56,'Import Peak'!$A$3:DX$100,DX$1,FALSE()))</f>
        <v>0</v>
      </c>
      <c r="DY33" s="107" t="n">
        <f aca="false">IF(ISNA(VLOOKUP('W. VaR &amp; Peak Pos By Trader'!$A56,'Import Peak'!$A$3:DY$100,DY$1,FALSE())),0,VLOOKUP('W. VaR &amp; Peak Pos By Trader'!$A56,'Import Peak'!$A$3:DY$100,DY$1,FALSE()))</f>
        <v>0</v>
      </c>
      <c r="DZ33" s="107" t="n">
        <f aca="false">IF(ISNA(VLOOKUP('W. VaR &amp; Peak Pos By Trader'!$A56,'Import Peak'!$A$3:DZ$100,DZ$1,FALSE())),0,VLOOKUP('W. VaR &amp; Peak Pos By Trader'!$A56,'Import Peak'!$A$3:DZ$100,DZ$1,FALSE()))</f>
        <v>0</v>
      </c>
      <c r="EA33" s="107" t="n">
        <f aca="false">IF(ISNA(VLOOKUP('W. VaR &amp; Peak Pos By Trader'!$A56,'Import Peak'!$A$3:EA$100,EA$1,FALSE())),0,VLOOKUP('W. VaR &amp; Peak Pos By Trader'!$A56,'Import Peak'!$A$3:EA$100,EA$1,FALSE()))</f>
        <v>0</v>
      </c>
      <c r="EB33" s="107" t="n">
        <f aca="false">IF(ISNA(VLOOKUP('W. VaR &amp; Peak Pos By Trader'!$A56,'Import Peak'!$A$3:EB$100,EB$1,FALSE())),0,VLOOKUP('W. VaR &amp; Peak Pos By Trader'!$A56,'Import Peak'!$A$3:EB$100,EB$1,FALSE()))</f>
        <v>0</v>
      </c>
      <c r="EC33" s="107" t="n">
        <f aca="false">IF(ISNA(VLOOKUP('W. VaR &amp; Peak Pos By Trader'!$A56,'Import Peak'!$A$3:EC$100,EC$1,FALSE())),0,VLOOKUP('W. VaR &amp; Peak Pos By Trader'!$A56,'Import Peak'!$A$3:EC$100,EC$1,FALSE()))</f>
        <v>0</v>
      </c>
      <c r="ED33" s="107" t="n">
        <f aca="false">IF(ISNA(VLOOKUP('W. VaR &amp; Peak Pos By Trader'!$A56,'Import Peak'!$A$3:ED$100,ED$1,FALSE())),0,VLOOKUP('W. VaR &amp; Peak Pos By Trader'!$A56,'Import Peak'!$A$3:ED$100,ED$1,FALSE()))</f>
        <v>0</v>
      </c>
      <c r="EE33" s="107" t="n">
        <f aca="false">IF(ISNA(VLOOKUP('W. VaR &amp; Peak Pos By Trader'!$A56,'Import Peak'!$A$3:EE$100,EE$1,FALSE())),0,VLOOKUP('W. VaR &amp; Peak Pos By Trader'!$A56,'Import Peak'!$A$3:EE$100,EE$1,FALSE()))</f>
        <v>0</v>
      </c>
      <c r="EF33" s="107" t="n">
        <f aca="false">IF(ISNA(VLOOKUP('W. VaR &amp; Peak Pos By Trader'!$A56,'Import Peak'!$A$3:EF$100,EF$1,FALSE())),0,VLOOKUP('W. VaR &amp; Peak Pos By Trader'!$A56,'Import Peak'!$A$3:EF$100,EF$1,FALSE()))</f>
        <v>0</v>
      </c>
      <c r="EG33" s="107" t="n">
        <f aca="false">IF(ISNA(VLOOKUP('W. VaR &amp; Peak Pos By Trader'!$A56,'Import Peak'!$A$3:EG$100,EG$1,FALSE())),0,VLOOKUP('W. VaR &amp; Peak Pos By Trader'!$A56,'Import Peak'!$A$3:EG$100,EG$1,FALSE()))</f>
        <v>0</v>
      </c>
      <c r="EH33" s="107" t="n">
        <f aca="false">IF(ISNA(VLOOKUP('W. VaR &amp; Peak Pos By Trader'!$A56,'Import Peak'!$A$3:EH$100,EH$1,FALSE())),0,VLOOKUP('W. VaR &amp; Peak Pos By Trader'!$A56,'Import Peak'!$A$3:EH$100,EH$1,FALSE()))</f>
        <v>0</v>
      </c>
      <c r="EI33" s="107" t="n">
        <f aca="false">IF(ISNA(VLOOKUP('W. VaR &amp; Peak Pos By Trader'!$A56,'Import Peak'!$A$3:EI$100,EI$1,FALSE())),0,VLOOKUP('W. VaR &amp; Peak Pos By Trader'!$A56,'Import Peak'!$A$3:EI$100,EI$1,FALSE()))</f>
        <v>0</v>
      </c>
      <c r="EJ33" s="107" t="n">
        <f aca="false">IF(ISNA(VLOOKUP('W. VaR &amp; Peak Pos By Trader'!$A56,'Import Peak'!$A$3:EJ$100,EJ$1,FALSE())),0,VLOOKUP('W. VaR &amp; Peak Pos By Trader'!$A56,'Import Peak'!$A$3:EJ$100,EJ$1,FALSE()))</f>
        <v>0</v>
      </c>
      <c r="EK33" s="107" t="n">
        <f aca="false">IF(ISNA(VLOOKUP('W. VaR &amp; Peak Pos By Trader'!$A56,'Import Peak'!$A$3:EK$100,EK$1,FALSE())),0,VLOOKUP('W. VaR &amp; Peak Pos By Trader'!$A56,'Import Peak'!$A$3:EK$100,EK$1,FALSE()))</f>
        <v>0</v>
      </c>
      <c r="EL33" s="107" t="n">
        <f aca="false">IF(ISNA(VLOOKUP('W. VaR &amp; Peak Pos By Trader'!$A56,'Import Peak'!$A$3:EL$100,EL$1,FALSE())),0,VLOOKUP('W. VaR &amp; Peak Pos By Trader'!$A56,'Import Peak'!$A$3:EL$100,EL$1,FALSE()))</f>
        <v>0</v>
      </c>
      <c r="EM33" s="107" t="n">
        <f aca="false">IF(ISNA(VLOOKUP('W. VaR &amp; Peak Pos By Trader'!$A56,'Import Peak'!$A$3:EM$100,EM$1,FALSE())),0,VLOOKUP('W. VaR &amp; Peak Pos By Trader'!$A56,'Import Peak'!$A$3:EM$100,EM$1,FALSE()))</f>
        <v>0</v>
      </c>
      <c r="EN33" s="107" t="n">
        <f aca="false">IF(ISNA(VLOOKUP('W. VaR &amp; Peak Pos By Trader'!$A56,'Import Peak'!$A$3:EN$100,EN$1,FALSE())),0,VLOOKUP('W. VaR &amp; Peak Pos By Trader'!$A56,'Import Peak'!$A$3:EN$100,EN$1,FALSE()))</f>
        <v>0</v>
      </c>
      <c r="EO33" s="107" t="n">
        <f aca="false">IF(ISNA(VLOOKUP('W. VaR &amp; Peak Pos By Trader'!$A56,'Import Peak'!$A$3:EO$100,EO$1,FALSE())),0,VLOOKUP('W. VaR &amp; Peak Pos By Trader'!$A56,'Import Peak'!$A$3:EO$100,EO$1,FALSE()))</f>
        <v>0</v>
      </c>
      <c r="EP33" s="107" t="n">
        <f aca="false">IF(ISNA(VLOOKUP('W. VaR &amp; Peak Pos By Trader'!$A56,'Import Peak'!$A$3:EP$100,EP$1,FALSE())),0,VLOOKUP('W. VaR &amp; Peak Pos By Trader'!$A56,'Import Peak'!$A$3:EP$100,EP$1,FALSE()))</f>
        <v>0</v>
      </c>
      <c r="EQ33" s="107" t="n">
        <f aca="false">IF(ISNA(VLOOKUP('W. VaR &amp; Peak Pos By Trader'!$A56,'Import Peak'!$A$3:EQ$100,EQ$1,FALSE())),0,VLOOKUP('W. VaR &amp; Peak Pos By Trader'!$A56,'Import Peak'!$A$3:EQ$100,EQ$1,FALSE()))</f>
        <v>0</v>
      </c>
      <c r="ER33" s="107" t="n">
        <f aca="false">IF(ISNA(VLOOKUP('W. VaR &amp; Peak Pos By Trader'!$A56,'Import Peak'!$A$3:ER$100,ER$1,FALSE())),0,VLOOKUP('W. VaR &amp; Peak Pos By Trader'!$A56,'Import Peak'!$A$3:ER$100,ER$1,FALSE()))</f>
        <v>0</v>
      </c>
      <c r="ES33" s="107" t="n">
        <f aca="false">IF(ISNA(VLOOKUP('W. VaR &amp; Peak Pos By Trader'!$A56,'Import Peak'!$A$3:ES$100,ES$1,FALSE())),0,VLOOKUP('W. VaR &amp; Peak Pos By Trader'!$A56,'Import Peak'!$A$3:ES$100,ES$1,FALSE()))</f>
        <v>0</v>
      </c>
      <c r="ET33" s="107" t="n">
        <f aca="false">IF(ISNA(VLOOKUP('W. VaR &amp; Peak Pos By Trader'!$A56,'Import Peak'!$A$3:ET$100,ET$1,FALSE())),0,VLOOKUP('W. VaR &amp; Peak Pos By Trader'!$A56,'Import Peak'!$A$3:ET$100,ET$1,FALSE()))</f>
        <v>0</v>
      </c>
      <c r="EU33" s="107" t="n">
        <f aca="false">IF(ISNA(VLOOKUP('W. VaR &amp; Peak Pos By Trader'!$A56,'Import Peak'!$A$3:EU$100,EU$1,FALSE())),0,VLOOKUP('W. VaR &amp; Peak Pos By Trader'!$A56,'Import Peak'!$A$3:EU$100,EU$1,FALSE()))</f>
        <v>0</v>
      </c>
      <c r="EV33" s="107" t="n">
        <f aca="false">IF(ISNA(VLOOKUP('W. VaR &amp; Peak Pos By Trader'!$A56,'Import Peak'!$A$3:EV$100,EV$1,FALSE())),0,VLOOKUP('W. VaR &amp; Peak Pos By Trader'!$A56,'Import Peak'!$A$3:EV$100,EV$1,FALSE()))</f>
        <v>0</v>
      </c>
      <c r="EW33" s="107" t="n">
        <f aca="false">IF(ISNA(VLOOKUP('W. VaR &amp; Peak Pos By Trader'!$A56,'Import Peak'!$A$3:EW$100,EW$1,FALSE())),0,VLOOKUP('W. VaR &amp; Peak Pos By Trader'!$A56,'Import Peak'!$A$3:EW$100,EW$1,FALSE()))</f>
        <v>0</v>
      </c>
      <c r="EX33" s="107" t="n">
        <f aca="false">IF(ISNA(VLOOKUP('W. VaR &amp; Peak Pos By Trader'!$A56,'Import Peak'!$A$3:EX$100,EX$1,FALSE())),0,VLOOKUP('W. VaR &amp; Peak Pos By Trader'!$A56,'Import Peak'!$A$3:EX$100,EX$1,FALSE()))</f>
        <v>0</v>
      </c>
      <c r="EY33" s="107" t="n">
        <f aca="false">IF(ISNA(VLOOKUP('W. VaR &amp; Peak Pos By Trader'!$A56,'Import Peak'!$A$3:EY$100,EY$1,FALSE())),0,VLOOKUP('W. VaR &amp; Peak Pos By Trader'!$A56,'Import Peak'!$A$3:EY$100,EY$1,FALSE()))</f>
        <v>0</v>
      </c>
      <c r="EZ33" s="107" t="n">
        <f aca="false">IF(ISNA(VLOOKUP('W. VaR &amp; Peak Pos By Trader'!$A56,'Import Peak'!$A$3:EZ$100,EZ$1,FALSE())),0,VLOOKUP('W. VaR &amp; Peak Pos By Trader'!$A56,'Import Peak'!$A$3:EZ$100,EZ$1,FALSE()))</f>
        <v>0</v>
      </c>
      <c r="FA33" s="107" t="n">
        <f aca="false">IF(ISNA(VLOOKUP('W. VaR &amp; Peak Pos By Trader'!$A56,'Import Peak'!$A$3:FA$100,FA$1,FALSE())),0,VLOOKUP('W. VaR &amp; Peak Pos By Trader'!$A56,'Import Peak'!$A$3:FA$100,FA$1,FALSE()))</f>
        <v>0</v>
      </c>
      <c r="FB33" s="107" t="n">
        <f aca="false">IF(ISNA(VLOOKUP('W. VaR &amp; Peak Pos By Trader'!$A56,'Import Peak'!$A$3:FB$100,FB$1,FALSE())),0,VLOOKUP('W. VaR &amp; Peak Pos By Trader'!$A56,'Import Peak'!$A$3:FB$100,FB$1,FALSE()))</f>
        <v>0</v>
      </c>
      <c r="FC33" s="107" t="n">
        <f aca="false">IF(ISNA(VLOOKUP('W. VaR &amp; Peak Pos By Trader'!$A56,'Import Peak'!$A$3:FC$100,FC$1,FALSE())),0,VLOOKUP('W. VaR &amp; Peak Pos By Trader'!$A56,'Import Peak'!$A$3:FC$100,FC$1,FALSE()))</f>
        <v>0</v>
      </c>
      <c r="FD33" s="107" t="n">
        <f aca="false">IF(ISNA(VLOOKUP('W. VaR &amp; Peak Pos By Trader'!$A56,'Import Peak'!$A$3:FD$100,FD$1,FALSE())),0,VLOOKUP('W. VaR &amp; Peak Pos By Trader'!$A56,'Import Peak'!$A$3:FD$100,FD$1,FALSE()))</f>
        <v>0</v>
      </c>
      <c r="FE33" s="107" t="n">
        <f aca="false">IF(ISNA(VLOOKUP('W. VaR &amp; Peak Pos By Trader'!$A56,'Import Peak'!$A$3:FE$100,FE$1,FALSE())),0,VLOOKUP('W. VaR &amp; Peak Pos By Trader'!$A56,'Import Peak'!$A$3:FE$100,FE$1,FALSE()))</f>
        <v>0</v>
      </c>
      <c r="FF33" s="107" t="n">
        <f aca="false">IF(ISNA(VLOOKUP('W. VaR &amp; Peak Pos By Trader'!$A56,'Import Peak'!$A$3:FF$100,FF$1,FALSE())),0,VLOOKUP('W. VaR &amp; Peak Pos By Trader'!$A56,'Import Peak'!$A$3:FF$100,FF$1,FALSE()))</f>
        <v>0</v>
      </c>
      <c r="FG33" s="107" t="n">
        <f aca="false">IF(ISNA(VLOOKUP('W. VaR &amp; Peak Pos By Trader'!$A56,'Import Peak'!$A$3:FG$100,FG$1,FALSE())),0,VLOOKUP('W. VaR &amp; Peak Pos By Trader'!$A56,'Import Peak'!$A$3:FG$100,FG$1,FALSE()))</f>
        <v>0</v>
      </c>
      <c r="FH33" s="107" t="n">
        <f aca="false">IF(ISNA(VLOOKUP('W. VaR &amp; Peak Pos By Trader'!$A56,'Import Peak'!$A$3:FH$100,FH$1,FALSE())),0,VLOOKUP('W. VaR &amp; Peak Pos By Trader'!$A56,'Import Peak'!$A$3:FH$100,FH$1,FALSE()))</f>
        <v>0</v>
      </c>
      <c r="FI33" s="107" t="n">
        <f aca="false">IF(ISNA(VLOOKUP('W. VaR &amp; Peak Pos By Trader'!$A56,'Import Peak'!$A$3:FI$100,FI$1,FALSE())),0,VLOOKUP('W. VaR &amp; Peak Pos By Trader'!$A56,'Import Peak'!$A$3:FI$100,FI$1,FALSE()))</f>
        <v>0</v>
      </c>
      <c r="FJ33" s="107" t="n">
        <f aca="false">IF(ISNA(VLOOKUP('W. VaR &amp; Peak Pos By Trader'!$A56,'Import Peak'!$A$3:FJ$100,FJ$1,FALSE())),0,VLOOKUP('W. VaR &amp; Peak Pos By Trader'!$A56,'Import Peak'!$A$3:FJ$100,FJ$1,FALSE()))</f>
        <v>0</v>
      </c>
      <c r="FK33" s="107" t="n">
        <f aca="false">IF(ISNA(VLOOKUP('W. VaR &amp; Peak Pos By Trader'!$A56,'Import Peak'!$A$3:FK$100,FK$1,FALSE())),0,VLOOKUP('W. VaR &amp; Peak Pos By Trader'!$A56,'Import Peak'!$A$3:FK$100,FK$1,FALSE()))</f>
        <v>0</v>
      </c>
      <c r="FL33" s="107" t="n">
        <f aca="false">IF(ISNA(VLOOKUP('W. VaR &amp; Peak Pos By Trader'!$A56,'Import Peak'!$A$3:FL$100,FL$1,FALSE())),0,VLOOKUP('W. VaR &amp; Peak Pos By Trader'!$A56,'Import Peak'!$A$3:FL$100,FL$1,FALSE()))</f>
        <v>0</v>
      </c>
      <c r="FM33" s="107" t="n">
        <f aca="false">IF(ISNA(VLOOKUP('W. VaR &amp; Peak Pos By Trader'!$A56,'Import Peak'!$A$3:FM$100,FM$1,FALSE())),0,VLOOKUP('W. VaR &amp; Peak Pos By Trader'!$A56,'Import Peak'!$A$3:FM$100,FM$1,FALSE()))</f>
        <v>0</v>
      </c>
      <c r="FN33" s="107" t="n">
        <f aca="false">IF(ISNA(VLOOKUP('W. VaR &amp; Peak Pos By Trader'!$A56,'Import Peak'!$A$3:FN$100,FN$1,FALSE())),0,VLOOKUP('W. VaR &amp; Peak Pos By Trader'!$A56,'Import Peak'!$A$3:FN$100,FN$1,FALSE()))</f>
        <v>0</v>
      </c>
      <c r="FO33" s="107" t="n">
        <f aca="false">IF(ISNA(VLOOKUP('W. VaR &amp; Peak Pos By Trader'!$A56,'Import Peak'!$A$3:FO$100,FO$1,FALSE())),0,VLOOKUP('W. VaR &amp; Peak Pos By Trader'!$A56,'Import Peak'!$A$3:FO$100,FO$1,FALSE()))</f>
        <v>0</v>
      </c>
      <c r="FP33" s="107" t="n">
        <f aca="false">IF(ISNA(VLOOKUP('W. VaR &amp; Peak Pos By Trader'!$A56,'Import Peak'!$A$3:FP$100,FP$1,FALSE())),0,VLOOKUP('W. VaR &amp; Peak Pos By Trader'!$A56,'Import Peak'!$A$3:FP$100,FP$1,FALSE()))</f>
        <v>0</v>
      </c>
      <c r="FQ33" s="107" t="n">
        <f aca="false">IF(ISNA(VLOOKUP('W. VaR &amp; Peak Pos By Trader'!$A56,'Import Peak'!$A$3:FQ$100,FQ$1,FALSE())),0,VLOOKUP('W. VaR &amp; Peak Pos By Trader'!$A56,'Import Peak'!$A$3:FQ$100,FQ$1,FALSE()))</f>
        <v>0</v>
      </c>
      <c r="FR33" s="107" t="n">
        <f aca="false">IF(ISNA(VLOOKUP('W. VaR &amp; Peak Pos By Trader'!$A56,'Import Peak'!$A$3:FR$100,FR$1,FALSE())),0,VLOOKUP('W. VaR &amp; Peak Pos By Trader'!$A56,'Import Peak'!$A$3:FR$100,FR$1,FALSE()))</f>
        <v>0</v>
      </c>
      <c r="FS33" s="107" t="n">
        <f aca="false">IF(ISNA(VLOOKUP('W. VaR &amp; Peak Pos By Trader'!$A56,'Import Peak'!$A$3:FS$100,FS$1,FALSE())),0,VLOOKUP('W. VaR &amp; Peak Pos By Trader'!$A56,'Import Peak'!$A$3:FS$100,FS$1,FALSE()))</f>
        <v>0</v>
      </c>
      <c r="FT33" s="107" t="n">
        <f aca="false">IF(ISNA(VLOOKUP('W. VaR &amp; Peak Pos By Trader'!$A56,'Import Peak'!$A$3:FT$100,FT$1,FALSE())),0,VLOOKUP('W. VaR &amp; Peak Pos By Trader'!$A56,'Import Peak'!$A$3:FT$100,FT$1,FALSE()))</f>
        <v>0</v>
      </c>
      <c r="FU33" s="107" t="n">
        <f aca="false">IF(ISNA(VLOOKUP('W. VaR &amp; Peak Pos By Trader'!$A56,'Import Peak'!$A$3:FU$100,FU$1,FALSE())),0,VLOOKUP('W. VaR &amp; Peak Pos By Trader'!$A56,'Import Peak'!$A$3:FU$100,FU$1,FALSE()))</f>
        <v>0</v>
      </c>
      <c r="FV33" s="107" t="n">
        <f aca="false">IF(ISNA(VLOOKUP('W. VaR &amp; Peak Pos By Trader'!$A56,'Import Peak'!$A$3:FV$100,FV$1,FALSE())),0,VLOOKUP('W. VaR &amp; Peak Pos By Trader'!$A56,'Import Peak'!$A$3:FV$100,FV$1,FALSE()))</f>
        <v>0</v>
      </c>
      <c r="FW33" s="107" t="n">
        <f aca="false">IF(ISNA(VLOOKUP('W. VaR &amp; Peak Pos By Trader'!$A56,'Import Peak'!$A$3:FW$100,FW$1,FALSE())),0,VLOOKUP('W. VaR &amp; Peak Pos By Trader'!$A56,'Import Peak'!$A$3:FW$100,FW$1,FALSE()))</f>
        <v>0</v>
      </c>
      <c r="FX33" s="107" t="n">
        <f aca="false">IF(ISNA(VLOOKUP('W. VaR &amp; Peak Pos By Trader'!$A56,'Import Peak'!$A$3:FX$100,FX$1,FALSE())),0,VLOOKUP('W. VaR &amp; Peak Pos By Trader'!$A56,'Import Peak'!$A$3:FX$100,FX$1,FALSE()))</f>
        <v>0</v>
      </c>
      <c r="FY33" s="107" t="n">
        <f aca="false">IF(ISNA(VLOOKUP('W. VaR &amp; Peak Pos By Trader'!$A56,'Import Peak'!$A$3:FY$100,FY$1,FALSE())),0,VLOOKUP('W. VaR &amp; Peak Pos By Trader'!$A56,'Import Peak'!$A$3:FY$100,FY$1,FALSE()))</f>
        <v>0</v>
      </c>
      <c r="FZ33" s="107" t="n">
        <f aca="false">IF(ISNA(VLOOKUP('W. VaR &amp; Peak Pos By Trader'!$A56,'Import Peak'!$A$3:FZ$100,FZ$1,FALSE())),0,VLOOKUP('W. VaR &amp; Peak Pos By Trader'!$A56,'Import Peak'!$A$3:FZ$100,FZ$1,FALSE()))</f>
        <v>0</v>
      </c>
      <c r="GA33" s="107" t="n">
        <f aca="false">IF(ISNA(VLOOKUP('W. VaR &amp; Peak Pos By Trader'!$A56,'Import Peak'!$A$3:GA$100,GA$1,FALSE())),0,VLOOKUP('W. VaR &amp; Peak Pos By Trader'!$A56,'Import Peak'!$A$3:GA$100,GA$1,FALSE()))</f>
        <v>0</v>
      </c>
      <c r="GB33" s="107" t="n">
        <f aca="false">IF(ISNA(VLOOKUP('W. VaR &amp; Peak Pos By Trader'!$A56,'Import Peak'!$A$3:GB$100,GB$1,FALSE())),0,VLOOKUP('W. VaR &amp; Peak Pos By Trader'!$A56,'Import Peak'!$A$3:GB$100,GB$1,FALSE()))</f>
        <v>0</v>
      </c>
      <c r="GC33" s="107" t="n">
        <f aca="false">IF(ISNA(VLOOKUP('W. VaR &amp; Peak Pos By Trader'!$A56,'Import Peak'!$A$3:GC$100,GC$1,FALSE())),0,VLOOKUP('W. VaR &amp; Peak Pos By Trader'!$A56,'Import Peak'!$A$3:GC$100,GC$1,FALSE()))</f>
        <v>0</v>
      </c>
      <c r="GD33" s="107" t="n">
        <f aca="false">IF(ISNA(VLOOKUP('W. VaR &amp; Peak Pos By Trader'!$A56,'Import Peak'!$A$3:GD$100,GD$1,FALSE())),0,VLOOKUP('W. VaR &amp; Peak Pos By Trader'!$A56,'Import Peak'!$A$3:GD$100,GD$1,FALSE()))</f>
        <v>0</v>
      </c>
      <c r="GE33" s="107" t="n">
        <f aca="false">IF(ISNA(VLOOKUP('W. VaR &amp; Peak Pos By Trader'!$A56,'Import Peak'!$A$3:GE$100,GE$1,FALSE())),0,VLOOKUP('W. VaR &amp; Peak Pos By Trader'!$A56,'Import Peak'!$A$3:GE$100,GE$1,FALSE()))</f>
        <v>0</v>
      </c>
      <c r="GF33" s="107" t="n">
        <f aca="false">IF(ISNA(VLOOKUP('W. VaR &amp; Peak Pos By Trader'!$A56,'Import Peak'!$A$3:GF$100,GF$1,FALSE())),0,VLOOKUP('W. VaR &amp; Peak Pos By Trader'!$A56,'Import Peak'!$A$3:GF$100,GF$1,FALSE()))</f>
        <v>0</v>
      </c>
      <c r="GG33" s="107" t="n">
        <f aca="false">IF(ISNA(VLOOKUP('W. VaR &amp; Peak Pos By Trader'!$A56,'Import Peak'!$A$3:GG$100,GG$1,FALSE())),0,VLOOKUP('W. VaR &amp; Peak Pos By Trader'!$A56,'Import Peak'!$A$3:GG$100,GG$1,FALSE()))</f>
        <v>0</v>
      </c>
      <c r="GH33" s="107" t="n">
        <f aca="false">IF(ISNA(VLOOKUP('W. VaR &amp; Peak Pos By Trader'!$A56,'Import Peak'!$A$3:GH$100,GH$1,FALSE())),0,VLOOKUP('W. VaR &amp; Peak Pos By Trader'!$A56,'Import Peak'!$A$3:GH$100,GH$1,FALSE()))</f>
        <v>0</v>
      </c>
      <c r="GI33" s="107" t="n">
        <f aca="false">IF(ISNA(VLOOKUP('W. VaR &amp; Peak Pos By Trader'!$A56,'Import Peak'!$A$3:GI$100,GI$1,FALSE())),0,VLOOKUP('W. VaR &amp; Peak Pos By Trader'!$A56,'Import Peak'!$A$3:GI$100,GI$1,FALSE()))</f>
        <v>0</v>
      </c>
      <c r="GJ33" s="107" t="n">
        <f aca="false">IF(ISNA(VLOOKUP('W. VaR &amp; Peak Pos By Trader'!$A56,'Import Peak'!$A$3:GJ$100,GJ$1,FALSE())),0,VLOOKUP('W. VaR &amp; Peak Pos By Trader'!$A56,'Import Peak'!$A$3:GJ$100,GJ$1,FALSE()))</f>
        <v>0</v>
      </c>
      <c r="GK33" s="107" t="n">
        <f aca="false">IF(ISNA(VLOOKUP('W. VaR &amp; Peak Pos By Trader'!$A56,'Import Peak'!$A$3:GK$100,GK$1,FALSE())),0,VLOOKUP('W. VaR &amp; Peak Pos By Trader'!$A56,'Import Peak'!$A$3:GK$100,GK$1,FALSE()))</f>
        <v>0</v>
      </c>
      <c r="GL33" s="107" t="n">
        <f aca="false">IF(ISNA(VLOOKUP('W. VaR &amp; Peak Pos By Trader'!$A56,'Import Peak'!$A$3:GL$100,GL$1,FALSE())),0,VLOOKUP('W. VaR &amp; Peak Pos By Trader'!$A56,'Import Peak'!$A$3:GL$100,GL$1,FALSE()))</f>
        <v>0</v>
      </c>
      <c r="GM33" s="107" t="n">
        <f aca="false">IF(ISNA(VLOOKUP('W. VaR &amp; Peak Pos By Trader'!$A56,'Import Peak'!$A$3:GM$100,GM$1,FALSE())),0,VLOOKUP('W. VaR &amp; Peak Pos By Trader'!$A56,'Import Peak'!$A$3:GM$100,GM$1,FALSE()))</f>
        <v>0</v>
      </c>
      <c r="GN33" s="107" t="n">
        <f aca="false">IF(ISNA(VLOOKUP('W. VaR &amp; Peak Pos By Trader'!$A56,'Import Peak'!$A$3:GN$100,GN$1,FALSE())),0,VLOOKUP('W. VaR &amp; Peak Pos By Trader'!$A56,'Import Peak'!$A$3:GN$100,GN$1,FALSE()))</f>
        <v>0</v>
      </c>
      <c r="GO33" s="107" t="n">
        <f aca="false">IF(ISNA(VLOOKUP('W. VaR &amp; Peak Pos By Trader'!$A56,'Import Peak'!$A$3:GO$100,GO$1,FALSE())),0,VLOOKUP('W. VaR &amp; Peak Pos By Trader'!$A56,'Import Peak'!$A$3:GO$100,GO$1,FALSE()))</f>
        <v>0</v>
      </c>
      <c r="GP33" s="107" t="n">
        <f aca="false">IF(ISNA(VLOOKUP('W. VaR &amp; Peak Pos By Trader'!$A56,'Import Peak'!$A$3:GP$100,GP$1,FALSE())),0,VLOOKUP('W. VaR &amp; Peak Pos By Trader'!$A56,'Import Peak'!$A$3:GP$100,GP$1,FALSE()))</f>
        <v>0</v>
      </c>
      <c r="GQ33" s="107" t="n">
        <f aca="false">IF(ISNA(VLOOKUP('W. VaR &amp; Peak Pos By Trader'!$A56,'Import Peak'!$A$3:GQ$100,GQ$1,FALSE())),0,VLOOKUP('W. VaR &amp; Peak Pos By Trader'!$A56,'Import Peak'!$A$3:GQ$100,GQ$1,FALSE()))</f>
        <v>0</v>
      </c>
      <c r="GR33" s="107" t="n">
        <f aca="false">IF(ISNA(VLOOKUP('W. VaR &amp; Peak Pos By Trader'!$A56,'Import Peak'!$A$3:GR$100,GR$1,FALSE())),0,VLOOKUP('W. VaR &amp; Peak Pos By Trader'!$A56,'Import Peak'!$A$3:GR$100,GR$1,FALSE()))</f>
        <v>0</v>
      </c>
      <c r="GS33" s="107" t="n">
        <f aca="false">IF(ISNA(VLOOKUP('W. VaR &amp; Peak Pos By Trader'!$A56,'Import Peak'!$A$3:GS$100,GS$1,FALSE())),0,VLOOKUP('W. VaR &amp; Peak Pos By Trader'!$A56,'Import Peak'!$A$3:GS$100,GS$1,FALSE()))</f>
        <v>0</v>
      </c>
      <c r="GT33" s="107" t="n">
        <f aca="false">IF(ISNA(VLOOKUP('W. VaR &amp; Peak Pos By Trader'!$A56,'Import Peak'!$A$3:GT$100,GT$1,FALSE())),0,VLOOKUP('W. VaR &amp; Peak Pos By Trader'!$A56,'Import Peak'!$A$3:GT$100,GT$1,FALSE()))</f>
        <v>0</v>
      </c>
      <c r="GU33" s="107" t="n">
        <f aca="false">IF(ISNA(VLOOKUP('W. VaR &amp; Peak Pos By Trader'!$A56,'Import Peak'!$A$3:GU$100,GU$1,FALSE())),0,VLOOKUP('W. VaR &amp; Peak Pos By Trader'!$A56,'Import Peak'!$A$3:GU$100,GU$1,FALSE()))</f>
        <v>0</v>
      </c>
      <c r="GV33" s="107" t="n">
        <f aca="false">IF(ISNA(VLOOKUP('W. VaR &amp; Peak Pos By Trader'!$A56,'Import Peak'!$A$3:GV$100,GV$1,FALSE())),0,VLOOKUP('W. VaR &amp; Peak Pos By Trader'!$A56,'Import Peak'!$A$3:GV$100,GV$1,FALSE()))</f>
        <v>0</v>
      </c>
      <c r="GW33" s="107" t="n">
        <f aca="false">IF(ISNA(VLOOKUP('W. VaR &amp; Peak Pos By Trader'!$A56,'Import Peak'!$A$3:GW$100,GW$1,FALSE())),0,VLOOKUP('W. VaR &amp; Peak Pos By Trader'!$A56,'Import Peak'!$A$3:GW$100,GW$1,FALSE()))</f>
        <v>0</v>
      </c>
      <c r="GX33" s="107" t="n">
        <f aca="false">IF(ISNA(VLOOKUP('W. VaR &amp; Peak Pos By Trader'!$A56,'Import Peak'!$A$3:GX$100,GX$1,FALSE())),0,VLOOKUP('W. VaR &amp; Peak Pos By Trader'!$A56,'Import Peak'!$A$3:GX$100,GX$1,FALSE()))</f>
        <v>0</v>
      </c>
      <c r="GY33" s="107" t="n">
        <f aca="false">IF(ISNA(VLOOKUP('W. VaR &amp; Peak Pos By Trader'!$A56,'Import Peak'!$A$3:GY$100,GY$1,FALSE())),0,VLOOKUP('W. VaR &amp; Peak Pos By Trader'!$A56,'Import Peak'!$A$3:GY$100,GY$1,FALSE()))</f>
        <v>0</v>
      </c>
      <c r="GZ33" s="107" t="n">
        <f aca="false">IF(ISNA(VLOOKUP('W. VaR &amp; Peak Pos By Trader'!$A56,'Import Peak'!$A$3:GZ$100,GZ$1,FALSE())),0,VLOOKUP('W. VaR &amp; Peak Pos By Trader'!$A56,'Import Peak'!$A$3:GZ$100,GZ$1,FALSE()))</f>
        <v>0</v>
      </c>
      <c r="HA33" s="107" t="n">
        <f aca="false">IF(ISNA(VLOOKUP('W. VaR &amp; Peak Pos By Trader'!$A56,'Import Peak'!$A$3:HA$100,HA$1,FALSE())),0,VLOOKUP('W. VaR &amp; Peak Pos By Trader'!$A56,'Import Peak'!$A$3:HA$100,HA$1,FALSE()))</f>
        <v>0</v>
      </c>
      <c r="HB33" s="107" t="n">
        <f aca="false">IF(ISNA(VLOOKUP('W. VaR &amp; Peak Pos By Trader'!$A56,'Import Peak'!$A$3:HB$100,HB$1,FALSE())),0,VLOOKUP('W. VaR &amp; Peak Pos By Trader'!$A56,'Import Peak'!$A$3:HB$100,HB$1,FALSE()))</f>
        <v>0</v>
      </c>
      <c r="HC33" s="107" t="n">
        <f aca="false">IF(ISNA(VLOOKUP('W. VaR &amp; Peak Pos By Trader'!$A56,'Import Peak'!$A$3:HC$100,HC$1,FALSE())),0,VLOOKUP('W. VaR &amp; Peak Pos By Trader'!$A56,'Import Peak'!$A$3:HC$100,HC$1,FALSE()))</f>
        <v>0</v>
      </c>
      <c r="HD33" s="107" t="n">
        <f aca="false">IF(ISNA(VLOOKUP('W. VaR &amp; Peak Pos By Trader'!$A56,'Import Peak'!$A$3:HD$100,HD$1,FALSE())),0,VLOOKUP('W. VaR &amp; Peak Pos By Trader'!$A56,'Import Peak'!$A$3:HD$100,HD$1,FALSE()))</f>
        <v>0</v>
      </c>
      <c r="HE33" s="107" t="n">
        <f aca="false">IF(ISNA(VLOOKUP('W. VaR &amp; Peak Pos By Trader'!$A56,'Import Peak'!$A$3:HE$100,HE$1,FALSE())),0,VLOOKUP('W. VaR &amp; Peak Pos By Trader'!$A56,'Import Peak'!$A$3:HE$100,HE$1,FALSE()))</f>
        <v>0</v>
      </c>
      <c r="HF33" s="107" t="n">
        <f aca="false">IF(ISNA(VLOOKUP('W. VaR &amp; Peak Pos By Trader'!$A56,'Import Peak'!$A$3:HF$100,HF$1,FALSE())),0,VLOOKUP('W. VaR &amp; Peak Pos By Trader'!$A56,'Import Peak'!$A$3:HF$100,HF$1,FALSE()))</f>
        <v>0</v>
      </c>
      <c r="HG33" s="107" t="n">
        <f aca="false">IF(ISNA(VLOOKUP('W. VaR &amp; Peak Pos By Trader'!$A56,'Import Peak'!$A$3:HG$100,HG$1,FALSE())),0,VLOOKUP('W. VaR &amp; Peak Pos By Trader'!$A56,'Import Peak'!$A$3:HG$100,HG$1,FALSE()))</f>
        <v>0</v>
      </c>
      <c r="HH33" s="107" t="n">
        <f aca="false">IF(ISNA(VLOOKUP('W. VaR &amp; Peak Pos By Trader'!$A56,'Import Peak'!$A$3:HH$100,HH$1,FALSE())),0,VLOOKUP('W. VaR &amp; Peak Pos By Trader'!$A56,'Import Peak'!$A$3:HH$100,HH$1,FALSE()))</f>
        <v>0</v>
      </c>
      <c r="HI33" s="107" t="n">
        <f aca="false">IF(ISNA(VLOOKUP('W. VaR &amp; Peak Pos By Trader'!$A56,'Import Peak'!$A$3:HI$100,HI$1,FALSE())),0,VLOOKUP('W. VaR &amp; Peak Pos By Trader'!$A56,'Import Peak'!$A$3:HI$100,HI$1,FALSE()))</f>
        <v>0</v>
      </c>
      <c r="HJ33" s="107" t="n">
        <f aca="false">IF(ISNA(VLOOKUP('W. VaR &amp; Peak Pos By Trader'!$A56,'Import Peak'!$A$3:HJ$100,HJ$1,FALSE())),0,VLOOKUP('W. VaR &amp; Peak Pos By Trader'!$A56,'Import Peak'!$A$3:HJ$100,HJ$1,FALSE()))</f>
        <v>0</v>
      </c>
      <c r="HK33" s="107" t="n">
        <f aca="false">IF(ISNA(VLOOKUP('W. VaR &amp; Peak Pos By Trader'!$A56,'Import Peak'!$A$3:HK$100,HK$1,FALSE())),0,VLOOKUP('W. VaR &amp; Peak Pos By Trader'!$A56,'Import Peak'!$A$3:HK$100,HK$1,FALSE()))</f>
        <v>0</v>
      </c>
      <c r="HL33" s="107" t="n">
        <f aca="false">IF(ISNA(VLOOKUP('W. VaR &amp; Peak Pos By Trader'!$A56,'Import Peak'!$A$3:HL$100,HL$1,FALSE())),0,VLOOKUP('W. VaR &amp; Peak Pos By Trader'!$A56,'Import Peak'!$A$3:HL$100,HL$1,FALSE()))</f>
        <v>0</v>
      </c>
      <c r="HM33" s="107" t="n">
        <f aca="false">IF(ISNA(VLOOKUP('W. VaR &amp; Peak Pos By Trader'!$A56,'Import Peak'!$A$3:HM$100,HM$1,FALSE())),0,VLOOKUP('W. VaR &amp; Peak Pos By Trader'!$A56,'Import Peak'!$A$3:HM$100,HM$1,FALSE()))</f>
        <v>0</v>
      </c>
      <c r="HN33" s="107" t="n">
        <f aca="false">IF(ISNA(VLOOKUP('W. VaR &amp; Peak Pos By Trader'!$A56,'Import Peak'!$A$3:HN$100,HN$1,FALSE())),0,VLOOKUP('W. VaR &amp; Peak Pos By Trader'!$A56,'Import Peak'!$A$3:HN$100,HN$1,FALSE()))</f>
        <v>0</v>
      </c>
      <c r="HO33" s="107" t="n">
        <f aca="false">IF(ISNA(VLOOKUP('W. VaR &amp; Peak Pos By Trader'!$A56,'Import Peak'!$A$3:HO$100,HO$1,FALSE())),0,VLOOKUP('W. VaR &amp; Peak Pos By Trader'!$A56,'Import Peak'!$A$3:HO$100,HO$1,FALSE()))</f>
        <v>0</v>
      </c>
      <c r="HP33" s="107" t="n">
        <f aca="false">IF(ISNA(VLOOKUP('W. VaR &amp; Peak Pos By Trader'!$A56,'Import Peak'!$A$3:HP$100,HP$1,FALSE())),0,VLOOKUP('W. VaR &amp; Peak Pos By Trader'!$A56,'Import Peak'!$A$3:HP$100,HP$1,FALSE()))</f>
        <v>0</v>
      </c>
      <c r="HQ33" s="107" t="n">
        <f aca="false">IF(ISNA(VLOOKUP('W. VaR &amp; Peak Pos By Trader'!$A56,'Import Peak'!$A$3:HQ$100,HQ$1,FALSE())),0,VLOOKUP('W. VaR &amp; Peak Pos By Trader'!$A56,'Import Peak'!$A$3:HQ$100,HQ$1,FALSE()))</f>
        <v>0</v>
      </c>
      <c r="HR33" s="107" t="n">
        <f aca="false">IF(ISNA(VLOOKUP('W. VaR &amp; Peak Pos By Trader'!$A56,'Import Peak'!$A$3:HR$100,HR$1,FALSE())),0,VLOOKUP('W. VaR &amp; Peak Pos By Trader'!$A56,'Import Peak'!$A$3:HR$100,HR$1,FALSE()))</f>
        <v>0</v>
      </c>
      <c r="HS33" s="107" t="n">
        <f aca="false">IF(ISNA(VLOOKUP('W. VaR &amp; Peak Pos By Trader'!$A56,'Import Peak'!$A$3:HS$100,HS$1,FALSE())),0,VLOOKUP('W. VaR &amp; Peak Pos By Trader'!$A56,'Import Peak'!$A$3:HS$100,HS$1,FALSE()))</f>
        <v>0</v>
      </c>
      <c r="HT33" s="107" t="n">
        <f aca="false">IF(ISNA(VLOOKUP('W. VaR &amp; Peak Pos By Trader'!$A56,'Import Peak'!$A$3:HT$100,HT$1,FALSE())),0,VLOOKUP('W. VaR &amp; Peak Pos By Trader'!$A56,'Import Peak'!$A$3:HT$100,HT$1,FALSE()))</f>
        <v>0</v>
      </c>
      <c r="HU33" s="107" t="n">
        <f aca="false">IF(ISNA(VLOOKUP('W. VaR &amp; Peak Pos By Trader'!$A56,'Import Peak'!$A$3:HU$100,HU$1,FALSE())),0,VLOOKUP('W. VaR &amp; Peak Pos By Trader'!$A56,'Import Peak'!$A$3:HU$100,HU$1,FALSE()))</f>
        <v>0</v>
      </c>
      <c r="HV33" s="107" t="n">
        <f aca="false">IF(ISNA(VLOOKUP('W. VaR &amp; Peak Pos By Trader'!$A56,'Import Peak'!$A$3:HV$100,HV$1,FALSE())),0,VLOOKUP('W. VaR &amp; Peak Pos By Trader'!$A56,'Import Peak'!$A$3:HV$100,HV$1,FALSE()))</f>
        <v>0</v>
      </c>
      <c r="HW33" s="107" t="n">
        <f aca="false">IF(ISNA(VLOOKUP('W. VaR &amp; Peak Pos By Trader'!$A56,'Import Peak'!$A$3:HW$100,HW$1,FALSE())),0,VLOOKUP('W. VaR &amp; Peak Pos By Trader'!$A56,'Import Peak'!$A$3:HW$100,HW$1,FALSE()))</f>
        <v>0</v>
      </c>
      <c r="HX33" s="107" t="n">
        <f aca="false">IF(ISNA(VLOOKUP('W. VaR &amp; Peak Pos By Trader'!$A56,'Import Peak'!$A$3:HX$100,HX$1,FALSE())),0,VLOOKUP('W. VaR &amp; Peak Pos By Trader'!$A56,'Import Peak'!$A$3:HX$100,HX$1,FALSE()))</f>
        <v>0</v>
      </c>
      <c r="HY33" s="107" t="n">
        <f aca="false">IF(ISNA(VLOOKUP('W. VaR &amp; Peak Pos By Trader'!$A56,'Import Peak'!$A$3:HY$100,HY$1,FALSE())),0,VLOOKUP('W. VaR &amp; Peak Pos By Trader'!$A56,'Import Peak'!$A$3:HY$100,HY$1,FALSE()))</f>
        <v>0</v>
      </c>
      <c r="HZ33" s="107" t="n">
        <f aca="false">IF(ISNA(VLOOKUP('W. VaR &amp; Peak Pos By Trader'!$A56,'Import Peak'!$A$3:HZ$100,HZ$1,FALSE())),0,VLOOKUP('W. VaR &amp; Peak Pos By Trader'!$A56,'Import Peak'!$A$3:HZ$100,HZ$1,FALSE()))</f>
        <v>0</v>
      </c>
      <c r="IA33" s="107" t="n">
        <f aca="false">IF(ISNA(VLOOKUP('W. VaR &amp; Peak Pos By Trader'!$A56,'Import Peak'!$A$3:IA$100,IA$1,FALSE())),0,VLOOKUP('W. VaR &amp; Peak Pos By Trader'!$A56,'Import Peak'!$A$3:IA$100,IA$1,FALSE()))</f>
        <v>0</v>
      </c>
      <c r="IB33" s="107" t="n">
        <f aca="false">IF(ISNA(VLOOKUP('W. VaR &amp; Peak Pos By Trader'!$A56,'Import Peak'!$A$3:IB$100,IB$1,FALSE())),0,VLOOKUP('W. VaR &amp; Peak Pos By Trader'!$A56,'Import Peak'!$A$3:IB$100,IB$1,FALSE()))</f>
        <v>0</v>
      </c>
      <c r="IC33" s="107" t="n">
        <f aca="false">IF(ISNA(VLOOKUP('W. VaR &amp; Peak Pos By Trader'!$A56,'Import Peak'!$A$3:IC$100,IC$1,FALSE())),0,VLOOKUP('W. VaR &amp; Peak Pos By Trader'!$A56,'Import Peak'!$A$3:IC$100,IC$1,FALSE()))</f>
        <v>0</v>
      </c>
    </row>
    <row r="34" customFormat="false" ht="18" hidden="false" customHeight="false" outlineLevel="0" collapsed="false">
      <c r="A34" s="104" t="s">
        <v>46</v>
      </c>
      <c r="B34" s="107" t="n">
        <f aca="false">IF(ISNA(VLOOKUP('W. VaR &amp; Peak Pos By Trader'!$A57,'Import Peak'!$A$3:B$100,B$1,FALSE())),0,VLOOKUP('W. VaR &amp; Peak Pos By Trader'!$A57,'Import Peak'!$A$3:B$100,B$1,FALSE()))</f>
        <v>0</v>
      </c>
      <c r="C34" s="107" t="n">
        <f aca="false">IF(ISNA(VLOOKUP('W. VaR &amp; Peak Pos By Trader'!$A57,'Import Peak'!$A$3:C$100,C$1,FALSE())),0,VLOOKUP('W. VaR &amp; Peak Pos By Trader'!$A57,'Import Peak'!$A$3:C$100,C$1,FALSE()))</f>
        <v>0</v>
      </c>
      <c r="D34" s="107" t="n">
        <f aca="false">IF(ISNA(VLOOKUP('W. VaR &amp; Peak Pos By Trader'!$A57,'Import Peak'!$A$3:D$100,D$1,FALSE())),0,VLOOKUP('W. VaR &amp; Peak Pos By Trader'!$A57,'Import Peak'!$A$3:D$100,D$1,FALSE()))</f>
        <v>0</v>
      </c>
      <c r="E34" s="107" t="n">
        <f aca="false">IF(ISNA(VLOOKUP('W. VaR &amp; Peak Pos By Trader'!$A57,'Import Peak'!$A$3:E$100,E$1,FALSE())),0,VLOOKUP('W. VaR &amp; Peak Pos By Trader'!$A57,'Import Peak'!$A$3:E$100,E$1,FALSE()))</f>
        <v>0</v>
      </c>
      <c r="F34" s="107" t="n">
        <f aca="false">IF(ISNA(VLOOKUP('W. VaR &amp; Peak Pos By Trader'!$A57,'Import Peak'!$A$3:F$100,F$1,FALSE())),0,VLOOKUP('W. VaR &amp; Peak Pos By Trader'!$A57,'Import Peak'!$A$3:F$100,F$1,FALSE()))</f>
        <v>0</v>
      </c>
      <c r="G34" s="107" t="n">
        <f aca="false">IF(ISNA(VLOOKUP('W. VaR &amp; Peak Pos By Trader'!$A57,'Import Peak'!$A$3:G$100,G$1,FALSE())),0,VLOOKUP('W. VaR &amp; Peak Pos By Trader'!$A57,'Import Peak'!$A$3:G$100,G$1,FALSE()))</f>
        <v>0</v>
      </c>
      <c r="H34" s="107" t="n">
        <f aca="false">IF(ISNA(VLOOKUP('W. VaR &amp; Peak Pos By Trader'!$A57,'Import Peak'!$A$3:H$100,H$1,FALSE())),0,VLOOKUP('W. VaR &amp; Peak Pos By Trader'!$A57,'Import Peak'!$A$3:H$100,H$1,FALSE()))</f>
        <v>0</v>
      </c>
      <c r="I34" s="107" t="n">
        <f aca="false">IF(ISNA(VLOOKUP('W. VaR &amp; Peak Pos By Trader'!$A57,'Import Peak'!$A$3:I$100,I$1,FALSE())),0,VLOOKUP('W. VaR &amp; Peak Pos By Trader'!$A57,'Import Peak'!$A$3:I$100,I$1,FALSE()))</f>
        <v>0</v>
      </c>
      <c r="J34" s="107" t="n">
        <f aca="false">IF(ISNA(VLOOKUP('W. VaR &amp; Peak Pos By Trader'!$A57,'Import Peak'!$A$3:J$100,J$1,FALSE())),0,VLOOKUP('W. VaR &amp; Peak Pos By Trader'!$A57,'Import Peak'!$A$3:J$100,J$1,FALSE()))</f>
        <v>0</v>
      </c>
      <c r="K34" s="107" t="n">
        <f aca="false">IF(ISNA(VLOOKUP('W. VaR &amp; Peak Pos By Trader'!$A57,'Import Peak'!$A$3:K$100,K$1,FALSE())),0,VLOOKUP('W. VaR &amp; Peak Pos By Trader'!$A57,'Import Peak'!$A$3:K$100,K$1,FALSE()))</f>
        <v>0</v>
      </c>
      <c r="L34" s="107" t="n">
        <f aca="false">IF(ISNA(VLOOKUP('W. VaR &amp; Peak Pos By Trader'!$A57,'Import Peak'!$A$3:L$100,L$1,FALSE())),0,VLOOKUP('W. VaR &amp; Peak Pos By Trader'!$A57,'Import Peak'!$A$3:L$100,L$1,FALSE()))</f>
        <v>0</v>
      </c>
      <c r="M34" s="107" t="n">
        <f aca="false">IF(ISNA(VLOOKUP('W. VaR &amp; Peak Pos By Trader'!$A57,'Import Peak'!$A$3:M$100,M$1,FALSE())),0,VLOOKUP('W. VaR &amp; Peak Pos By Trader'!$A57,'Import Peak'!$A$3:M$100,M$1,FALSE()))</f>
        <v>0</v>
      </c>
      <c r="N34" s="107" t="n">
        <f aca="false">IF(ISNA(VLOOKUP('W. VaR &amp; Peak Pos By Trader'!$A57,'Import Peak'!$A$3:N$100,N$1,FALSE())),0,VLOOKUP('W. VaR &amp; Peak Pos By Trader'!$A57,'Import Peak'!$A$3:N$100,N$1,FALSE()))</f>
        <v>0</v>
      </c>
      <c r="O34" s="107" t="n">
        <f aca="false">IF(ISNA(VLOOKUP('W. VaR &amp; Peak Pos By Trader'!$A57,'Import Peak'!$A$3:O$100,O$1,FALSE())),0,VLOOKUP('W. VaR &amp; Peak Pos By Trader'!$A57,'Import Peak'!$A$3:O$100,O$1,FALSE()))</f>
        <v>0</v>
      </c>
      <c r="P34" s="107" t="n">
        <f aca="false">IF(ISNA(VLOOKUP('W. VaR &amp; Peak Pos By Trader'!$A57,'Import Peak'!$A$3:P$100,P$1,FALSE())),0,VLOOKUP('W. VaR &amp; Peak Pos By Trader'!$A57,'Import Peak'!$A$3:P$100,P$1,FALSE()))</f>
        <v>0</v>
      </c>
      <c r="Q34" s="107" t="n">
        <f aca="false">IF(ISNA(VLOOKUP('W. VaR &amp; Peak Pos By Trader'!$A57,'Import Peak'!$A$3:Q$100,Q$1,FALSE())),0,VLOOKUP('W. VaR &amp; Peak Pos By Trader'!$A57,'Import Peak'!$A$3:Q$100,Q$1,FALSE()))</f>
        <v>0</v>
      </c>
      <c r="R34" s="107" t="n">
        <f aca="false">IF(ISNA(VLOOKUP('W. VaR &amp; Peak Pos By Trader'!$A57,'Import Peak'!$A$3:R$100,R$1,FALSE())),0,VLOOKUP('W. VaR &amp; Peak Pos By Trader'!$A57,'Import Peak'!$A$3:R$100,R$1,FALSE()))</f>
        <v>0</v>
      </c>
      <c r="S34" s="107" t="n">
        <f aca="false">IF(ISNA(VLOOKUP('W. VaR &amp; Peak Pos By Trader'!$A57,'Import Peak'!$A$3:S$100,S$1,FALSE())),0,VLOOKUP('W. VaR &amp; Peak Pos By Trader'!$A57,'Import Peak'!$A$3:S$100,S$1,FALSE()))</f>
        <v>0</v>
      </c>
      <c r="T34" s="107" t="n">
        <f aca="false">IF(ISNA(VLOOKUP('W. VaR &amp; Peak Pos By Trader'!$A57,'Import Peak'!$A$3:T$100,T$1,FALSE())),0,VLOOKUP('W. VaR &amp; Peak Pos By Trader'!$A57,'Import Peak'!$A$3:T$100,T$1,FALSE()))</f>
        <v>0</v>
      </c>
      <c r="U34" s="107" t="n">
        <f aca="false">IF(ISNA(VLOOKUP('W. VaR &amp; Peak Pos By Trader'!$A57,'Import Peak'!$A$3:U$100,U$1,FALSE())),0,VLOOKUP('W. VaR &amp; Peak Pos By Trader'!$A57,'Import Peak'!$A$3:U$100,U$1,FALSE()))</f>
        <v>0</v>
      </c>
      <c r="V34" s="107" t="n">
        <f aca="false">IF(ISNA(VLOOKUP('W. VaR &amp; Peak Pos By Trader'!$A57,'Import Peak'!$A$3:V$100,V$1,FALSE())),0,VLOOKUP('W. VaR &amp; Peak Pos By Trader'!$A57,'Import Peak'!$A$3:V$100,V$1,FALSE()))</f>
        <v>0</v>
      </c>
      <c r="W34" s="107" t="n">
        <f aca="false">IF(ISNA(VLOOKUP('W. VaR &amp; Peak Pos By Trader'!$A57,'Import Peak'!$A$3:W$100,W$1,FALSE())),0,VLOOKUP('W. VaR &amp; Peak Pos By Trader'!$A57,'Import Peak'!$A$3:W$100,W$1,FALSE()))</f>
        <v>0</v>
      </c>
      <c r="X34" s="107" t="n">
        <f aca="false">IF(ISNA(VLOOKUP('W. VaR &amp; Peak Pos By Trader'!$A57,'Import Peak'!$A$3:X$100,X$1,FALSE())),0,VLOOKUP('W. VaR &amp; Peak Pos By Trader'!$A57,'Import Peak'!$A$3:X$100,X$1,FALSE()))</f>
        <v>0</v>
      </c>
      <c r="Y34" s="107" t="n">
        <f aca="false">IF(ISNA(VLOOKUP('W. VaR &amp; Peak Pos By Trader'!$A57,'Import Peak'!$A$3:Y$100,Y$1,FALSE())),0,VLOOKUP('W. VaR &amp; Peak Pos By Trader'!$A57,'Import Peak'!$A$3:Y$100,Y$1,FALSE()))</f>
        <v>0</v>
      </c>
      <c r="Z34" s="107" t="n">
        <f aca="false">IF(ISNA(VLOOKUP('W. VaR &amp; Peak Pos By Trader'!$A57,'Import Peak'!$A$3:Z$100,Z$1,FALSE())),0,VLOOKUP('W. VaR &amp; Peak Pos By Trader'!$A57,'Import Peak'!$A$3:Z$100,Z$1,FALSE()))</f>
        <v>0</v>
      </c>
      <c r="AA34" s="107" t="n">
        <f aca="false">IF(ISNA(VLOOKUP('W. VaR &amp; Peak Pos By Trader'!$A57,'Import Peak'!$A$3:AA$100,AA$1,FALSE())),0,VLOOKUP('W. VaR &amp; Peak Pos By Trader'!$A57,'Import Peak'!$A$3:AA$100,AA$1,FALSE()))</f>
        <v>0</v>
      </c>
      <c r="AB34" s="107" t="n">
        <f aca="false">IF(ISNA(VLOOKUP('W. VaR &amp; Peak Pos By Trader'!$A57,'Import Peak'!$A$3:AB$100,AB$1,FALSE())),0,VLOOKUP('W. VaR &amp; Peak Pos By Trader'!$A57,'Import Peak'!$A$3:AB$100,AB$1,FALSE()))</f>
        <v>0</v>
      </c>
      <c r="AC34" s="107" t="n">
        <f aca="false">IF(ISNA(VLOOKUP('W. VaR &amp; Peak Pos By Trader'!$A57,'Import Peak'!$A$3:AC$100,AC$1,FALSE())),0,VLOOKUP('W. VaR &amp; Peak Pos By Trader'!$A57,'Import Peak'!$A$3:AC$100,AC$1,FALSE()))</f>
        <v>0</v>
      </c>
      <c r="AD34" s="107" t="n">
        <f aca="false">IF(ISNA(VLOOKUP('W. VaR &amp; Peak Pos By Trader'!$A57,'Import Peak'!$A$3:AD$100,AD$1,FALSE())),0,VLOOKUP('W. VaR &amp; Peak Pos By Trader'!$A57,'Import Peak'!$A$3:AD$100,AD$1,FALSE()))</f>
        <v>0</v>
      </c>
      <c r="AE34" s="107" t="n">
        <f aca="false">IF(ISNA(VLOOKUP('W. VaR &amp; Peak Pos By Trader'!$A57,'Import Peak'!$A$3:AE$100,AE$1,FALSE())),0,VLOOKUP('W. VaR &amp; Peak Pos By Trader'!$A57,'Import Peak'!$A$3:AE$100,AE$1,FALSE()))</f>
        <v>0</v>
      </c>
      <c r="AF34" s="107" t="n">
        <f aca="false">IF(ISNA(VLOOKUP('W. VaR &amp; Peak Pos By Trader'!$A57,'Import Peak'!$A$3:AF$100,AF$1,FALSE())),0,VLOOKUP('W. VaR &amp; Peak Pos By Trader'!$A57,'Import Peak'!$A$3:AF$100,AF$1,FALSE()))</f>
        <v>0</v>
      </c>
      <c r="AG34" s="107" t="n">
        <f aca="false">IF(ISNA(VLOOKUP('W. VaR &amp; Peak Pos By Trader'!$A57,'Import Peak'!$A$3:AG$100,AG$1,FALSE())),0,VLOOKUP('W. VaR &amp; Peak Pos By Trader'!$A57,'Import Peak'!$A$3:AG$100,AG$1,FALSE()))</f>
        <v>0</v>
      </c>
      <c r="AH34" s="107" t="n">
        <f aca="false">IF(ISNA(VLOOKUP('W. VaR &amp; Peak Pos By Trader'!$A57,'Import Peak'!$A$3:AH$100,AH$1,FALSE())),0,VLOOKUP('W. VaR &amp; Peak Pos By Trader'!$A57,'Import Peak'!$A$3:AH$100,AH$1,FALSE()))</f>
        <v>0</v>
      </c>
      <c r="AI34" s="107" t="n">
        <f aca="false">IF(ISNA(VLOOKUP('W. VaR &amp; Peak Pos By Trader'!$A57,'Import Peak'!$A$3:AI$100,AI$1,FALSE())),0,VLOOKUP('W. VaR &amp; Peak Pos By Trader'!$A57,'Import Peak'!$A$3:AI$100,AI$1,FALSE()))</f>
        <v>0</v>
      </c>
      <c r="AJ34" s="107" t="n">
        <f aca="false">IF(ISNA(VLOOKUP('W. VaR &amp; Peak Pos By Trader'!$A57,'Import Peak'!$A$3:AJ$100,AJ$1,FALSE())),0,VLOOKUP('W. VaR &amp; Peak Pos By Trader'!$A57,'Import Peak'!$A$3:AJ$100,AJ$1,FALSE()))</f>
        <v>0</v>
      </c>
      <c r="AK34" s="107" t="n">
        <f aca="false">IF(ISNA(VLOOKUP('W. VaR &amp; Peak Pos By Trader'!$A57,'Import Peak'!$A$3:AK$100,AK$1,FALSE())),0,VLOOKUP('W. VaR &amp; Peak Pos By Trader'!$A57,'Import Peak'!$A$3:AK$100,AK$1,FALSE()))</f>
        <v>0</v>
      </c>
      <c r="AL34" s="107" t="n">
        <f aca="false">IF(ISNA(VLOOKUP('W. VaR &amp; Peak Pos By Trader'!$A57,'Import Peak'!$A$3:AL$100,AL$1,FALSE())),0,VLOOKUP('W. VaR &amp; Peak Pos By Trader'!$A57,'Import Peak'!$A$3:AL$100,AL$1,FALSE()))</f>
        <v>0</v>
      </c>
      <c r="AM34" s="107" t="n">
        <f aca="false">IF(ISNA(VLOOKUP('W. VaR &amp; Peak Pos By Trader'!$A57,'Import Peak'!$A$3:AM$100,AM$1,FALSE())),0,VLOOKUP('W. VaR &amp; Peak Pos By Trader'!$A57,'Import Peak'!$A$3:AM$100,AM$1,FALSE()))</f>
        <v>0</v>
      </c>
      <c r="AN34" s="107" t="n">
        <f aca="false">IF(ISNA(VLOOKUP('W. VaR &amp; Peak Pos By Trader'!$A57,'Import Peak'!$A$3:AN$100,AN$1,FALSE())),0,VLOOKUP('W. VaR &amp; Peak Pos By Trader'!$A57,'Import Peak'!$A$3:AN$100,AN$1,FALSE()))</f>
        <v>0</v>
      </c>
      <c r="AO34" s="107" t="n">
        <f aca="false">IF(ISNA(VLOOKUP('W. VaR &amp; Peak Pos By Trader'!$A57,'Import Peak'!$A$3:AO$100,AO$1,FALSE())),0,VLOOKUP('W. VaR &amp; Peak Pos By Trader'!$A57,'Import Peak'!$A$3:AO$100,AO$1,FALSE()))</f>
        <v>0</v>
      </c>
      <c r="AP34" s="107" t="n">
        <f aca="false">IF(ISNA(VLOOKUP('W. VaR &amp; Peak Pos By Trader'!$A57,'Import Peak'!$A$3:AP$100,AP$1,FALSE())),0,VLOOKUP('W. VaR &amp; Peak Pos By Trader'!$A57,'Import Peak'!$A$3:AP$100,AP$1,FALSE()))</f>
        <v>0</v>
      </c>
      <c r="AQ34" s="107" t="n">
        <f aca="false">IF(ISNA(VLOOKUP('W. VaR &amp; Peak Pos By Trader'!$A57,'Import Peak'!$A$3:AQ$100,AQ$1,FALSE())),0,VLOOKUP('W. VaR &amp; Peak Pos By Trader'!$A57,'Import Peak'!$A$3:AQ$100,AQ$1,FALSE()))</f>
        <v>0</v>
      </c>
      <c r="AR34" s="107" t="n">
        <f aca="false">IF(ISNA(VLOOKUP('W. VaR &amp; Peak Pos By Trader'!$A57,'Import Peak'!$A$3:AR$100,AR$1,FALSE())),0,VLOOKUP('W. VaR &amp; Peak Pos By Trader'!$A57,'Import Peak'!$A$3:AR$100,AR$1,FALSE()))</f>
        <v>0</v>
      </c>
      <c r="AS34" s="107" t="n">
        <f aca="false">IF(ISNA(VLOOKUP('W. VaR &amp; Peak Pos By Trader'!$A57,'Import Peak'!$A$3:AS$100,AS$1,FALSE())),0,VLOOKUP('W. VaR &amp; Peak Pos By Trader'!$A57,'Import Peak'!$A$3:AS$100,AS$1,FALSE()))</f>
        <v>0</v>
      </c>
      <c r="AT34" s="107" t="n">
        <f aca="false">IF(ISNA(VLOOKUP('W. VaR &amp; Peak Pos By Trader'!$A57,'Import Peak'!$A$3:AT$100,AT$1,FALSE())),0,VLOOKUP('W. VaR &amp; Peak Pos By Trader'!$A57,'Import Peak'!$A$3:AT$100,AT$1,FALSE()))</f>
        <v>0</v>
      </c>
      <c r="AU34" s="107" t="n">
        <f aca="false">IF(ISNA(VLOOKUP('W. VaR &amp; Peak Pos By Trader'!$A57,'Import Peak'!$A$3:AU$100,AU$1,FALSE())),0,VLOOKUP('W. VaR &amp; Peak Pos By Trader'!$A57,'Import Peak'!$A$3:AU$100,AU$1,FALSE()))</f>
        <v>0</v>
      </c>
      <c r="AV34" s="107" t="n">
        <f aca="false">IF(ISNA(VLOOKUP('W. VaR &amp; Peak Pos By Trader'!$A57,'Import Peak'!$A$3:AV$100,AV$1,FALSE())),0,VLOOKUP('W. VaR &amp; Peak Pos By Trader'!$A57,'Import Peak'!$A$3:AV$100,AV$1,FALSE()))</f>
        <v>0</v>
      </c>
      <c r="AW34" s="107" t="n">
        <f aca="false">IF(ISNA(VLOOKUP('W. VaR &amp; Peak Pos By Trader'!$A57,'Import Peak'!$A$3:AW$100,AW$1,FALSE())),0,VLOOKUP('W. VaR &amp; Peak Pos By Trader'!$A57,'Import Peak'!$A$3:AW$100,AW$1,FALSE()))</f>
        <v>0</v>
      </c>
      <c r="AX34" s="107" t="n">
        <f aca="false">IF(ISNA(VLOOKUP('W. VaR &amp; Peak Pos By Trader'!$A57,'Import Peak'!$A$3:AX$100,AX$1,FALSE())),0,VLOOKUP('W. VaR &amp; Peak Pos By Trader'!$A57,'Import Peak'!$A$3:AX$100,AX$1,FALSE()))</f>
        <v>0</v>
      </c>
      <c r="AY34" s="107" t="n">
        <f aca="false">IF(ISNA(VLOOKUP('W. VaR &amp; Peak Pos By Trader'!$A57,'Import Peak'!$A$3:AY$100,AY$1,FALSE())),0,VLOOKUP('W. VaR &amp; Peak Pos By Trader'!$A57,'Import Peak'!$A$3:AY$100,AY$1,FALSE()))</f>
        <v>0</v>
      </c>
      <c r="AZ34" s="107" t="n">
        <f aca="false">IF(ISNA(VLOOKUP('W. VaR &amp; Peak Pos By Trader'!$A57,'Import Peak'!$A$3:AZ$100,AZ$1,FALSE())),0,VLOOKUP('W. VaR &amp; Peak Pos By Trader'!$A57,'Import Peak'!$A$3:AZ$100,AZ$1,FALSE()))</f>
        <v>0</v>
      </c>
      <c r="BA34" s="107" t="n">
        <f aca="false">IF(ISNA(VLOOKUP('W. VaR &amp; Peak Pos By Trader'!$A57,'Import Peak'!$A$3:BA$100,BA$1,FALSE())),0,VLOOKUP('W. VaR &amp; Peak Pos By Trader'!$A57,'Import Peak'!$A$3:BA$100,BA$1,FALSE()))</f>
        <v>0</v>
      </c>
      <c r="BB34" s="107" t="n">
        <f aca="false">IF(ISNA(VLOOKUP('W. VaR &amp; Peak Pos By Trader'!$A57,'Import Peak'!$A$3:BB$100,BB$1,FALSE())),0,VLOOKUP('W. VaR &amp; Peak Pos By Trader'!$A57,'Import Peak'!$A$3:BB$100,BB$1,FALSE()))</f>
        <v>0</v>
      </c>
      <c r="BC34" s="107" t="n">
        <f aca="false">IF(ISNA(VLOOKUP('W. VaR &amp; Peak Pos By Trader'!$A57,'Import Peak'!$A$3:BC$100,BC$1,FALSE())),0,VLOOKUP('W. VaR &amp; Peak Pos By Trader'!$A57,'Import Peak'!$A$3:BC$100,BC$1,FALSE()))</f>
        <v>0</v>
      </c>
      <c r="BD34" s="107" t="n">
        <f aca="false">IF(ISNA(VLOOKUP('W. VaR &amp; Peak Pos By Trader'!$A57,'Import Peak'!$A$3:BD$100,BD$1,FALSE())),0,VLOOKUP('W. VaR &amp; Peak Pos By Trader'!$A57,'Import Peak'!$A$3:BD$100,BD$1,FALSE()))</f>
        <v>0</v>
      </c>
      <c r="BE34" s="107" t="n">
        <f aca="false">IF(ISNA(VLOOKUP('W. VaR &amp; Peak Pos By Trader'!$A57,'Import Peak'!$A$3:BE$100,BE$1,FALSE())),0,VLOOKUP('W. VaR &amp; Peak Pos By Trader'!$A57,'Import Peak'!$A$3:BE$100,BE$1,FALSE()))</f>
        <v>0</v>
      </c>
      <c r="BF34" s="107" t="n">
        <f aca="false">IF(ISNA(VLOOKUP('W. VaR &amp; Peak Pos By Trader'!$A57,'Import Peak'!$A$3:BF$100,BF$1,FALSE())),0,VLOOKUP('W. VaR &amp; Peak Pos By Trader'!$A57,'Import Peak'!$A$3:BF$100,BF$1,FALSE()))</f>
        <v>0</v>
      </c>
      <c r="BG34" s="107" t="n">
        <f aca="false">IF(ISNA(VLOOKUP('W. VaR &amp; Peak Pos By Trader'!$A57,'Import Peak'!$A$3:BG$100,BG$1,FALSE())),0,VLOOKUP('W. VaR &amp; Peak Pos By Trader'!$A57,'Import Peak'!$A$3:BG$100,BG$1,FALSE()))</f>
        <v>0</v>
      </c>
      <c r="BH34" s="107" t="n">
        <f aca="false">IF(ISNA(VLOOKUP('W. VaR &amp; Peak Pos By Trader'!$A57,'Import Peak'!$A$3:BH$100,BH$1,FALSE())),0,VLOOKUP('W. VaR &amp; Peak Pos By Trader'!$A57,'Import Peak'!$A$3:BH$100,BH$1,FALSE()))</f>
        <v>0</v>
      </c>
      <c r="BI34" s="107" t="n">
        <f aca="false">IF(ISNA(VLOOKUP('W. VaR &amp; Peak Pos By Trader'!$A57,'Import Peak'!$A$3:BI$100,BI$1,FALSE())),0,VLOOKUP('W. VaR &amp; Peak Pos By Trader'!$A57,'Import Peak'!$A$3:BI$100,BI$1,FALSE()))</f>
        <v>0</v>
      </c>
      <c r="BJ34" s="107" t="n">
        <f aca="false">IF(ISNA(VLOOKUP('W. VaR &amp; Peak Pos By Trader'!$A57,'Import Peak'!$A$3:BJ$100,BJ$1,FALSE())),0,VLOOKUP('W. VaR &amp; Peak Pos By Trader'!$A57,'Import Peak'!$A$3:BJ$100,BJ$1,FALSE()))</f>
        <v>0</v>
      </c>
      <c r="BK34" s="107" t="n">
        <f aca="false">IF(ISNA(VLOOKUP('W. VaR &amp; Peak Pos By Trader'!$A57,'Import Peak'!$A$3:BK$100,BK$1,FALSE())),0,VLOOKUP('W. VaR &amp; Peak Pos By Trader'!$A57,'Import Peak'!$A$3:BK$100,BK$1,FALSE()))</f>
        <v>0</v>
      </c>
      <c r="BL34" s="107" t="n">
        <f aca="false">IF(ISNA(VLOOKUP('W. VaR &amp; Peak Pos By Trader'!$A57,'Import Peak'!$A$3:BL$100,BL$1,FALSE())),0,VLOOKUP('W. VaR &amp; Peak Pos By Trader'!$A57,'Import Peak'!$A$3:BL$100,BL$1,FALSE()))</f>
        <v>0</v>
      </c>
      <c r="BM34" s="107" t="n">
        <f aca="false">IF(ISNA(VLOOKUP('W. VaR &amp; Peak Pos By Trader'!$A57,'Import Peak'!$A$3:BM$100,BM$1,FALSE())),0,VLOOKUP('W. VaR &amp; Peak Pos By Trader'!$A57,'Import Peak'!$A$3:BM$100,BM$1,FALSE()))</f>
        <v>0</v>
      </c>
      <c r="BN34" s="107" t="n">
        <f aca="false">IF(ISNA(VLOOKUP('W. VaR &amp; Peak Pos By Trader'!$A57,'Import Peak'!$A$3:BN$100,BN$1,FALSE())),0,VLOOKUP('W. VaR &amp; Peak Pos By Trader'!$A57,'Import Peak'!$A$3:BN$100,BN$1,FALSE()))</f>
        <v>0</v>
      </c>
      <c r="BO34" s="107" t="n">
        <f aca="false">IF(ISNA(VLOOKUP('W. VaR &amp; Peak Pos By Trader'!$A57,'Import Peak'!$A$3:BO$100,BO$1,FALSE())),0,VLOOKUP('W. VaR &amp; Peak Pos By Trader'!$A57,'Import Peak'!$A$3:BO$100,BO$1,FALSE()))</f>
        <v>0</v>
      </c>
      <c r="BP34" s="107" t="n">
        <f aca="false">IF(ISNA(VLOOKUP('W. VaR &amp; Peak Pos By Trader'!$A57,'Import Peak'!$A$3:BP$100,BP$1,FALSE())),0,VLOOKUP('W. VaR &amp; Peak Pos By Trader'!$A57,'Import Peak'!$A$3:BP$100,BP$1,FALSE()))</f>
        <v>0</v>
      </c>
      <c r="BQ34" s="107" t="n">
        <f aca="false">IF(ISNA(VLOOKUP('W. VaR &amp; Peak Pos By Trader'!$A57,'Import Peak'!$A$3:BQ$100,BQ$1,FALSE())),0,VLOOKUP('W. VaR &amp; Peak Pos By Trader'!$A57,'Import Peak'!$A$3:BQ$100,BQ$1,FALSE()))</f>
        <v>0</v>
      </c>
      <c r="BR34" s="107" t="n">
        <f aca="false">IF(ISNA(VLOOKUP('W. VaR &amp; Peak Pos By Trader'!$A57,'Import Peak'!$A$3:BR$100,BR$1,FALSE())),0,VLOOKUP('W. VaR &amp; Peak Pos By Trader'!$A57,'Import Peak'!$A$3:BR$100,BR$1,FALSE()))</f>
        <v>0</v>
      </c>
      <c r="BS34" s="107" t="n">
        <f aca="false">IF(ISNA(VLOOKUP('W. VaR &amp; Peak Pos By Trader'!$A57,'Import Peak'!$A$3:BS$100,BS$1,FALSE())),0,VLOOKUP('W. VaR &amp; Peak Pos By Trader'!$A57,'Import Peak'!$A$3:BS$100,BS$1,FALSE()))</f>
        <v>0</v>
      </c>
      <c r="BT34" s="107" t="n">
        <f aca="false">IF(ISNA(VLOOKUP('W. VaR &amp; Peak Pos By Trader'!$A57,'Import Peak'!$A$3:BT$100,BT$1,FALSE())),0,VLOOKUP('W. VaR &amp; Peak Pos By Trader'!$A57,'Import Peak'!$A$3:BT$100,BT$1,FALSE()))</f>
        <v>0</v>
      </c>
      <c r="BU34" s="107" t="n">
        <f aca="false">IF(ISNA(VLOOKUP('W. VaR &amp; Peak Pos By Trader'!$A57,'Import Peak'!$A$3:BU$100,BU$1,FALSE())),0,VLOOKUP('W. VaR &amp; Peak Pos By Trader'!$A57,'Import Peak'!$A$3:BU$100,BU$1,FALSE()))</f>
        <v>0</v>
      </c>
      <c r="BV34" s="107" t="n">
        <f aca="false">IF(ISNA(VLOOKUP('W. VaR &amp; Peak Pos By Trader'!$A57,'Import Peak'!$A$3:BV$100,BV$1,FALSE())),0,VLOOKUP('W. VaR &amp; Peak Pos By Trader'!$A57,'Import Peak'!$A$3:BV$100,BV$1,FALSE()))</f>
        <v>0</v>
      </c>
      <c r="BW34" s="107" t="n">
        <f aca="false">IF(ISNA(VLOOKUP('W. VaR &amp; Peak Pos By Trader'!$A57,'Import Peak'!$A$3:BW$100,BW$1,FALSE())),0,VLOOKUP('W. VaR &amp; Peak Pos By Trader'!$A57,'Import Peak'!$A$3:BW$100,BW$1,FALSE()))</f>
        <v>0</v>
      </c>
      <c r="BX34" s="107" t="n">
        <f aca="false">IF(ISNA(VLOOKUP('W. VaR &amp; Peak Pos By Trader'!$A57,'Import Peak'!$A$3:BX$100,BX$1,FALSE())),0,VLOOKUP('W. VaR &amp; Peak Pos By Trader'!$A57,'Import Peak'!$A$3:BX$100,BX$1,FALSE()))</f>
        <v>0</v>
      </c>
      <c r="BY34" s="107" t="n">
        <f aca="false">IF(ISNA(VLOOKUP('W. VaR &amp; Peak Pos By Trader'!$A57,'Import Peak'!$A$3:BY$100,BY$1,FALSE())),0,VLOOKUP('W. VaR &amp; Peak Pos By Trader'!$A57,'Import Peak'!$A$3:BY$100,BY$1,FALSE()))</f>
        <v>0</v>
      </c>
      <c r="BZ34" s="107" t="n">
        <f aca="false">IF(ISNA(VLOOKUP('W. VaR &amp; Peak Pos By Trader'!$A57,'Import Peak'!$A$3:BZ$100,BZ$1,FALSE())),0,VLOOKUP('W. VaR &amp; Peak Pos By Trader'!$A57,'Import Peak'!$A$3:BZ$100,BZ$1,FALSE()))</f>
        <v>0</v>
      </c>
      <c r="CA34" s="107" t="n">
        <f aca="false">IF(ISNA(VLOOKUP('W. VaR &amp; Peak Pos By Trader'!$A57,'Import Peak'!$A$3:CA$100,CA$1,FALSE())),0,VLOOKUP('W. VaR &amp; Peak Pos By Trader'!$A57,'Import Peak'!$A$3:CA$100,CA$1,FALSE()))</f>
        <v>0</v>
      </c>
      <c r="CB34" s="107" t="n">
        <f aca="false">IF(ISNA(VLOOKUP('W. VaR &amp; Peak Pos By Trader'!$A57,'Import Peak'!$A$3:CB$100,CB$1,FALSE())),0,VLOOKUP('W. VaR &amp; Peak Pos By Trader'!$A57,'Import Peak'!$A$3:CB$100,CB$1,FALSE()))</f>
        <v>0</v>
      </c>
      <c r="CC34" s="107" t="n">
        <f aca="false">IF(ISNA(VLOOKUP('W. VaR &amp; Peak Pos By Trader'!$A57,'Import Peak'!$A$3:CC$100,CC$1,FALSE())),0,VLOOKUP('W. VaR &amp; Peak Pos By Trader'!$A57,'Import Peak'!$A$3:CC$100,CC$1,FALSE()))</f>
        <v>0</v>
      </c>
      <c r="CD34" s="107" t="n">
        <f aca="false">IF(ISNA(VLOOKUP('W. VaR &amp; Peak Pos By Trader'!$A57,'Import Peak'!$A$3:CD$100,CD$1,FALSE())),0,VLOOKUP('W. VaR &amp; Peak Pos By Trader'!$A57,'Import Peak'!$A$3:CD$100,CD$1,FALSE()))</f>
        <v>0</v>
      </c>
      <c r="CE34" s="107" t="n">
        <f aca="false">IF(ISNA(VLOOKUP('W. VaR &amp; Peak Pos By Trader'!$A57,'Import Peak'!$A$3:CE$100,CE$1,FALSE())),0,VLOOKUP('W. VaR &amp; Peak Pos By Trader'!$A57,'Import Peak'!$A$3:CE$100,CE$1,FALSE()))</f>
        <v>0</v>
      </c>
      <c r="CF34" s="107" t="n">
        <f aca="false">IF(ISNA(VLOOKUP('W. VaR &amp; Peak Pos By Trader'!$A57,'Import Peak'!$A$3:CF$100,CF$1,FALSE())),0,VLOOKUP('W. VaR &amp; Peak Pos By Trader'!$A57,'Import Peak'!$A$3:CF$100,CF$1,FALSE()))</f>
        <v>0</v>
      </c>
      <c r="CG34" s="107" t="n">
        <f aca="false">IF(ISNA(VLOOKUP('W. VaR &amp; Peak Pos By Trader'!$A57,'Import Peak'!$A$3:CG$100,CG$1,FALSE())),0,VLOOKUP('W. VaR &amp; Peak Pos By Trader'!$A57,'Import Peak'!$A$3:CG$100,CG$1,FALSE()))</f>
        <v>0</v>
      </c>
      <c r="CH34" s="107" t="n">
        <f aca="false">IF(ISNA(VLOOKUP('W. VaR &amp; Peak Pos By Trader'!$A57,'Import Peak'!$A$3:CH$100,CH$1,FALSE())),0,VLOOKUP('W. VaR &amp; Peak Pos By Trader'!$A57,'Import Peak'!$A$3:CH$100,CH$1,FALSE()))</f>
        <v>0</v>
      </c>
      <c r="CI34" s="107" t="n">
        <f aca="false">IF(ISNA(VLOOKUP('W. VaR &amp; Peak Pos By Trader'!$A57,'Import Peak'!$A$3:CI$100,CI$1,FALSE())),0,VLOOKUP('W. VaR &amp; Peak Pos By Trader'!$A57,'Import Peak'!$A$3:CI$100,CI$1,FALSE()))</f>
        <v>0</v>
      </c>
      <c r="CJ34" s="107" t="n">
        <f aca="false">IF(ISNA(VLOOKUP('W. VaR &amp; Peak Pos By Trader'!$A57,'Import Peak'!$A$3:CJ$100,CJ$1,FALSE())),0,VLOOKUP('W. VaR &amp; Peak Pos By Trader'!$A57,'Import Peak'!$A$3:CJ$100,CJ$1,FALSE()))</f>
        <v>0</v>
      </c>
      <c r="CK34" s="107" t="n">
        <f aca="false">IF(ISNA(VLOOKUP('W. VaR &amp; Peak Pos By Trader'!$A57,'Import Peak'!$A$3:CK$100,CK$1,FALSE())),0,VLOOKUP('W. VaR &amp; Peak Pos By Trader'!$A57,'Import Peak'!$A$3:CK$100,CK$1,FALSE()))</f>
        <v>0</v>
      </c>
      <c r="CL34" s="107" t="n">
        <f aca="false">IF(ISNA(VLOOKUP('W. VaR &amp; Peak Pos By Trader'!$A57,'Import Peak'!$A$3:CL$100,CL$1,FALSE())),0,VLOOKUP('W. VaR &amp; Peak Pos By Trader'!$A57,'Import Peak'!$A$3:CL$100,CL$1,FALSE()))</f>
        <v>0</v>
      </c>
      <c r="CM34" s="107" t="n">
        <f aca="false">IF(ISNA(VLOOKUP('W. VaR &amp; Peak Pos By Trader'!$A57,'Import Peak'!$A$3:CM$100,CM$1,FALSE())),0,VLOOKUP('W. VaR &amp; Peak Pos By Trader'!$A57,'Import Peak'!$A$3:CM$100,CM$1,FALSE()))</f>
        <v>0</v>
      </c>
      <c r="CN34" s="107" t="n">
        <f aca="false">IF(ISNA(VLOOKUP('W. VaR &amp; Peak Pos By Trader'!$A57,'Import Peak'!$A$3:CN$100,CN$1,FALSE())),0,VLOOKUP('W. VaR &amp; Peak Pos By Trader'!$A57,'Import Peak'!$A$3:CN$100,CN$1,FALSE()))</f>
        <v>0</v>
      </c>
      <c r="CO34" s="107" t="n">
        <f aca="false">IF(ISNA(VLOOKUP('W. VaR &amp; Peak Pos By Trader'!$A57,'Import Peak'!$A$3:CO$100,CO$1,FALSE())),0,VLOOKUP('W. VaR &amp; Peak Pos By Trader'!$A57,'Import Peak'!$A$3:CO$100,CO$1,FALSE()))</f>
        <v>0</v>
      </c>
      <c r="CP34" s="107" t="n">
        <f aca="false">IF(ISNA(VLOOKUP('W. VaR &amp; Peak Pos By Trader'!$A57,'Import Peak'!$A$3:CP$100,CP$1,FALSE())),0,VLOOKUP('W. VaR &amp; Peak Pos By Trader'!$A57,'Import Peak'!$A$3:CP$100,CP$1,FALSE()))</f>
        <v>0</v>
      </c>
      <c r="CQ34" s="107" t="n">
        <f aca="false">IF(ISNA(VLOOKUP('W. VaR &amp; Peak Pos By Trader'!$A57,'Import Peak'!$A$3:CQ$100,CQ$1,FALSE())),0,VLOOKUP('W. VaR &amp; Peak Pos By Trader'!$A57,'Import Peak'!$A$3:CQ$100,CQ$1,FALSE()))</f>
        <v>0</v>
      </c>
      <c r="CR34" s="107" t="n">
        <f aca="false">IF(ISNA(VLOOKUP('W. VaR &amp; Peak Pos By Trader'!$A57,'Import Peak'!$A$3:CR$100,CR$1,FALSE())),0,VLOOKUP('W. VaR &amp; Peak Pos By Trader'!$A57,'Import Peak'!$A$3:CR$100,CR$1,FALSE()))</f>
        <v>0</v>
      </c>
      <c r="CS34" s="107" t="n">
        <f aca="false">IF(ISNA(VLOOKUP('W. VaR &amp; Peak Pos By Trader'!$A57,'Import Peak'!$A$3:CS$100,CS$1,FALSE())),0,VLOOKUP('W. VaR &amp; Peak Pos By Trader'!$A57,'Import Peak'!$A$3:CS$100,CS$1,FALSE()))</f>
        <v>0</v>
      </c>
      <c r="CT34" s="107" t="n">
        <f aca="false">IF(ISNA(VLOOKUP('W. VaR &amp; Peak Pos By Trader'!$A57,'Import Peak'!$A$3:CT$100,CT$1,FALSE())),0,VLOOKUP('W. VaR &amp; Peak Pos By Trader'!$A57,'Import Peak'!$A$3:CT$100,CT$1,FALSE()))</f>
        <v>0</v>
      </c>
      <c r="CU34" s="107" t="n">
        <f aca="false">IF(ISNA(VLOOKUP('W. VaR &amp; Peak Pos By Trader'!$A57,'Import Peak'!$A$3:CU$100,CU$1,FALSE())),0,VLOOKUP('W. VaR &amp; Peak Pos By Trader'!$A57,'Import Peak'!$A$3:CU$100,CU$1,FALSE()))</f>
        <v>0</v>
      </c>
      <c r="CV34" s="107" t="n">
        <f aca="false">IF(ISNA(VLOOKUP('W. VaR &amp; Peak Pos By Trader'!$A57,'Import Peak'!$A$3:CV$100,CV$1,FALSE())),0,VLOOKUP('W. VaR &amp; Peak Pos By Trader'!$A57,'Import Peak'!$A$3:CV$100,CV$1,FALSE()))</f>
        <v>0</v>
      </c>
      <c r="CW34" s="107" t="n">
        <f aca="false">IF(ISNA(VLOOKUP('W. VaR &amp; Peak Pos By Trader'!$A57,'Import Peak'!$A$3:CW$100,CW$1,FALSE())),0,VLOOKUP('W. VaR &amp; Peak Pos By Trader'!$A57,'Import Peak'!$A$3:CW$100,CW$1,FALSE()))</f>
        <v>0</v>
      </c>
      <c r="CX34" s="107" t="n">
        <f aca="false">IF(ISNA(VLOOKUP('W. VaR &amp; Peak Pos By Trader'!$A57,'Import Peak'!$A$3:CX$100,CX$1,FALSE())),0,VLOOKUP('W. VaR &amp; Peak Pos By Trader'!$A57,'Import Peak'!$A$3:CX$100,CX$1,FALSE()))</f>
        <v>0</v>
      </c>
      <c r="CY34" s="107" t="n">
        <f aca="false">IF(ISNA(VLOOKUP('W. VaR &amp; Peak Pos By Trader'!$A57,'Import Peak'!$A$3:CY$100,CY$1,FALSE())),0,VLOOKUP('W. VaR &amp; Peak Pos By Trader'!$A57,'Import Peak'!$A$3:CY$100,CY$1,FALSE()))</f>
        <v>0</v>
      </c>
      <c r="CZ34" s="107" t="n">
        <f aca="false">IF(ISNA(VLOOKUP('W. VaR &amp; Peak Pos By Trader'!$A57,'Import Peak'!$A$3:CZ$100,CZ$1,FALSE())),0,VLOOKUP('W. VaR &amp; Peak Pos By Trader'!$A57,'Import Peak'!$A$3:CZ$100,CZ$1,FALSE()))</f>
        <v>0</v>
      </c>
      <c r="DA34" s="107" t="n">
        <f aca="false">IF(ISNA(VLOOKUP('W. VaR &amp; Peak Pos By Trader'!$A57,'Import Peak'!$A$3:DA$100,DA$1,FALSE())),0,VLOOKUP('W. VaR &amp; Peak Pos By Trader'!$A57,'Import Peak'!$A$3:DA$100,DA$1,FALSE()))</f>
        <v>0</v>
      </c>
      <c r="DB34" s="107" t="n">
        <f aca="false">IF(ISNA(VLOOKUP('W. VaR &amp; Peak Pos By Trader'!$A57,'Import Peak'!$A$3:DB$100,DB$1,FALSE())),0,VLOOKUP('W. VaR &amp; Peak Pos By Trader'!$A57,'Import Peak'!$A$3:DB$100,DB$1,FALSE()))</f>
        <v>0</v>
      </c>
      <c r="DC34" s="107" t="n">
        <f aca="false">IF(ISNA(VLOOKUP('W. VaR &amp; Peak Pos By Trader'!$A57,'Import Peak'!$A$3:DC$100,DC$1,FALSE())),0,VLOOKUP('W. VaR &amp; Peak Pos By Trader'!$A57,'Import Peak'!$A$3:DC$100,DC$1,FALSE()))</f>
        <v>0</v>
      </c>
      <c r="DD34" s="107" t="n">
        <f aca="false">IF(ISNA(VLOOKUP('W. VaR &amp; Peak Pos By Trader'!$A57,'Import Peak'!$A$3:DD$100,DD$1,FALSE())),0,VLOOKUP('W. VaR &amp; Peak Pos By Trader'!$A57,'Import Peak'!$A$3:DD$100,DD$1,FALSE()))</f>
        <v>0</v>
      </c>
      <c r="DE34" s="107" t="n">
        <f aca="false">IF(ISNA(VLOOKUP('W. VaR &amp; Peak Pos By Trader'!$A57,'Import Peak'!$A$3:DE$100,DE$1,FALSE())),0,VLOOKUP('W. VaR &amp; Peak Pos By Trader'!$A57,'Import Peak'!$A$3:DE$100,DE$1,FALSE()))</f>
        <v>0</v>
      </c>
      <c r="DF34" s="107" t="n">
        <f aca="false">IF(ISNA(VLOOKUP('W. VaR &amp; Peak Pos By Trader'!$A57,'Import Peak'!$A$3:DF$100,DF$1,FALSE())),0,VLOOKUP('W. VaR &amp; Peak Pos By Trader'!$A57,'Import Peak'!$A$3:DF$100,DF$1,FALSE()))</f>
        <v>0</v>
      </c>
      <c r="DG34" s="107" t="n">
        <f aca="false">IF(ISNA(VLOOKUP('W. VaR &amp; Peak Pos By Trader'!$A57,'Import Peak'!$A$3:DG$100,DG$1,FALSE())),0,VLOOKUP('W. VaR &amp; Peak Pos By Trader'!$A57,'Import Peak'!$A$3:DG$100,DG$1,FALSE()))</f>
        <v>0</v>
      </c>
      <c r="DH34" s="107" t="n">
        <f aca="false">IF(ISNA(VLOOKUP('W. VaR &amp; Peak Pos By Trader'!$A57,'Import Peak'!$A$3:DH$100,DH$1,FALSE())),0,VLOOKUP('W. VaR &amp; Peak Pos By Trader'!$A57,'Import Peak'!$A$3:DH$100,DH$1,FALSE()))</f>
        <v>0</v>
      </c>
      <c r="DI34" s="107" t="n">
        <f aca="false">IF(ISNA(VLOOKUP('W. VaR &amp; Peak Pos By Trader'!$A57,'Import Peak'!$A$3:DI$100,DI$1,FALSE())),0,VLOOKUP('W. VaR &amp; Peak Pos By Trader'!$A57,'Import Peak'!$A$3:DI$100,DI$1,FALSE()))</f>
        <v>0</v>
      </c>
      <c r="DJ34" s="107" t="n">
        <f aca="false">IF(ISNA(VLOOKUP('W. VaR &amp; Peak Pos By Trader'!$A57,'Import Peak'!$A$3:DJ$100,DJ$1,FALSE())),0,VLOOKUP('W. VaR &amp; Peak Pos By Trader'!$A57,'Import Peak'!$A$3:DJ$100,DJ$1,FALSE()))</f>
        <v>0</v>
      </c>
      <c r="DK34" s="107" t="n">
        <f aca="false">IF(ISNA(VLOOKUP('W. VaR &amp; Peak Pos By Trader'!$A57,'Import Peak'!$A$3:DK$100,DK$1,FALSE())),0,VLOOKUP('W. VaR &amp; Peak Pos By Trader'!$A57,'Import Peak'!$A$3:DK$100,DK$1,FALSE()))</f>
        <v>0</v>
      </c>
      <c r="DL34" s="107" t="n">
        <f aca="false">IF(ISNA(VLOOKUP('W. VaR &amp; Peak Pos By Trader'!$A57,'Import Peak'!$A$3:DL$100,DL$1,FALSE())),0,VLOOKUP('W. VaR &amp; Peak Pos By Trader'!$A57,'Import Peak'!$A$3:DL$100,DL$1,FALSE()))</f>
        <v>0</v>
      </c>
      <c r="DM34" s="107" t="n">
        <f aca="false">IF(ISNA(VLOOKUP('W. VaR &amp; Peak Pos By Trader'!$A57,'Import Peak'!$A$3:DM$100,DM$1,FALSE())),0,VLOOKUP('W. VaR &amp; Peak Pos By Trader'!$A57,'Import Peak'!$A$3:DM$100,DM$1,FALSE()))</f>
        <v>0</v>
      </c>
      <c r="DN34" s="107" t="n">
        <f aca="false">IF(ISNA(VLOOKUP('W. VaR &amp; Peak Pos By Trader'!$A57,'Import Peak'!$A$3:DN$100,DN$1,FALSE())),0,VLOOKUP('W. VaR &amp; Peak Pos By Trader'!$A57,'Import Peak'!$A$3:DN$100,DN$1,FALSE()))</f>
        <v>0</v>
      </c>
      <c r="DO34" s="107" t="n">
        <f aca="false">IF(ISNA(VLOOKUP('W. VaR &amp; Peak Pos By Trader'!$A57,'Import Peak'!$A$3:DO$100,DO$1,FALSE())),0,VLOOKUP('W. VaR &amp; Peak Pos By Trader'!$A57,'Import Peak'!$A$3:DO$100,DO$1,FALSE()))</f>
        <v>0</v>
      </c>
      <c r="DP34" s="107" t="n">
        <f aca="false">IF(ISNA(VLOOKUP('W. VaR &amp; Peak Pos By Trader'!$A57,'Import Peak'!$A$3:DP$100,DP$1,FALSE())),0,VLOOKUP('W. VaR &amp; Peak Pos By Trader'!$A57,'Import Peak'!$A$3:DP$100,DP$1,FALSE()))</f>
        <v>0</v>
      </c>
      <c r="DQ34" s="107" t="n">
        <f aca="false">IF(ISNA(VLOOKUP('W. VaR &amp; Peak Pos By Trader'!$A57,'Import Peak'!$A$3:DQ$100,DQ$1,FALSE())),0,VLOOKUP('W. VaR &amp; Peak Pos By Trader'!$A57,'Import Peak'!$A$3:DQ$100,DQ$1,FALSE()))</f>
        <v>0</v>
      </c>
      <c r="DR34" s="107" t="n">
        <f aca="false">IF(ISNA(VLOOKUP('W. VaR &amp; Peak Pos By Trader'!$A57,'Import Peak'!$A$3:DR$100,DR$1,FALSE())),0,VLOOKUP('W. VaR &amp; Peak Pos By Trader'!$A57,'Import Peak'!$A$3:DR$100,DR$1,FALSE()))</f>
        <v>0</v>
      </c>
      <c r="DS34" s="107" t="n">
        <f aca="false">IF(ISNA(VLOOKUP('W. VaR &amp; Peak Pos By Trader'!$A57,'Import Peak'!$A$3:DS$100,DS$1,FALSE())),0,VLOOKUP('W. VaR &amp; Peak Pos By Trader'!$A57,'Import Peak'!$A$3:DS$100,DS$1,FALSE()))</f>
        <v>0</v>
      </c>
      <c r="DT34" s="107" t="n">
        <f aca="false">IF(ISNA(VLOOKUP('W. VaR &amp; Peak Pos By Trader'!$A57,'Import Peak'!$A$3:DT$100,DT$1,FALSE())),0,VLOOKUP('W. VaR &amp; Peak Pos By Trader'!$A57,'Import Peak'!$A$3:DT$100,DT$1,FALSE()))</f>
        <v>0</v>
      </c>
      <c r="DU34" s="107" t="n">
        <f aca="false">IF(ISNA(VLOOKUP('W. VaR &amp; Peak Pos By Trader'!$A57,'Import Peak'!$A$3:DU$100,DU$1,FALSE())),0,VLOOKUP('W. VaR &amp; Peak Pos By Trader'!$A57,'Import Peak'!$A$3:DU$100,DU$1,FALSE()))</f>
        <v>0</v>
      </c>
      <c r="DV34" s="107" t="n">
        <f aca="false">IF(ISNA(VLOOKUP('W. VaR &amp; Peak Pos By Trader'!$A57,'Import Peak'!$A$3:DV$100,DV$1,FALSE())),0,VLOOKUP('W. VaR &amp; Peak Pos By Trader'!$A57,'Import Peak'!$A$3:DV$100,DV$1,FALSE()))</f>
        <v>0</v>
      </c>
      <c r="DW34" s="107" t="n">
        <f aca="false">IF(ISNA(VLOOKUP('W. VaR &amp; Peak Pos By Trader'!$A57,'Import Peak'!$A$3:DW$100,DW$1,FALSE())),0,VLOOKUP('W. VaR &amp; Peak Pos By Trader'!$A57,'Import Peak'!$A$3:DW$100,DW$1,FALSE()))</f>
        <v>0</v>
      </c>
      <c r="DX34" s="107" t="n">
        <f aca="false">IF(ISNA(VLOOKUP('W. VaR &amp; Peak Pos By Trader'!$A57,'Import Peak'!$A$3:DX$100,DX$1,FALSE())),0,VLOOKUP('W. VaR &amp; Peak Pos By Trader'!$A57,'Import Peak'!$A$3:DX$100,DX$1,FALSE()))</f>
        <v>0</v>
      </c>
      <c r="DY34" s="107" t="n">
        <f aca="false">IF(ISNA(VLOOKUP('W. VaR &amp; Peak Pos By Trader'!$A57,'Import Peak'!$A$3:DY$100,DY$1,FALSE())),0,VLOOKUP('W. VaR &amp; Peak Pos By Trader'!$A57,'Import Peak'!$A$3:DY$100,DY$1,FALSE()))</f>
        <v>0</v>
      </c>
      <c r="DZ34" s="107" t="n">
        <f aca="false">IF(ISNA(VLOOKUP('W. VaR &amp; Peak Pos By Trader'!$A57,'Import Peak'!$A$3:DZ$100,DZ$1,FALSE())),0,VLOOKUP('W. VaR &amp; Peak Pos By Trader'!$A57,'Import Peak'!$A$3:DZ$100,DZ$1,FALSE()))</f>
        <v>0</v>
      </c>
      <c r="EA34" s="107" t="n">
        <f aca="false">IF(ISNA(VLOOKUP('W. VaR &amp; Peak Pos By Trader'!$A57,'Import Peak'!$A$3:EA$100,EA$1,FALSE())),0,VLOOKUP('W. VaR &amp; Peak Pos By Trader'!$A57,'Import Peak'!$A$3:EA$100,EA$1,FALSE()))</f>
        <v>0</v>
      </c>
      <c r="EB34" s="107" t="n">
        <f aca="false">IF(ISNA(VLOOKUP('W. VaR &amp; Peak Pos By Trader'!$A57,'Import Peak'!$A$3:EB$100,EB$1,FALSE())),0,VLOOKUP('W. VaR &amp; Peak Pos By Trader'!$A57,'Import Peak'!$A$3:EB$100,EB$1,FALSE()))</f>
        <v>0</v>
      </c>
      <c r="EC34" s="107" t="n">
        <f aca="false">IF(ISNA(VLOOKUP('W. VaR &amp; Peak Pos By Trader'!$A57,'Import Peak'!$A$3:EC$100,EC$1,FALSE())),0,VLOOKUP('W. VaR &amp; Peak Pos By Trader'!$A57,'Import Peak'!$A$3:EC$100,EC$1,FALSE()))</f>
        <v>0</v>
      </c>
      <c r="ED34" s="107" t="n">
        <f aca="false">IF(ISNA(VLOOKUP('W. VaR &amp; Peak Pos By Trader'!$A57,'Import Peak'!$A$3:ED$100,ED$1,FALSE())),0,VLOOKUP('W. VaR &amp; Peak Pos By Trader'!$A57,'Import Peak'!$A$3:ED$100,ED$1,FALSE()))</f>
        <v>0</v>
      </c>
      <c r="EE34" s="107" t="n">
        <f aca="false">IF(ISNA(VLOOKUP('W. VaR &amp; Peak Pos By Trader'!$A57,'Import Peak'!$A$3:EE$100,EE$1,FALSE())),0,VLOOKUP('W. VaR &amp; Peak Pos By Trader'!$A57,'Import Peak'!$A$3:EE$100,EE$1,FALSE()))</f>
        <v>0</v>
      </c>
      <c r="EF34" s="107" t="n">
        <f aca="false">IF(ISNA(VLOOKUP('W. VaR &amp; Peak Pos By Trader'!$A57,'Import Peak'!$A$3:EF$100,EF$1,FALSE())),0,VLOOKUP('W. VaR &amp; Peak Pos By Trader'!$A57,'Import Peak'!$A$3:EF$100,EF$1,FALSE()))</f>
        <v>0</v>
      </c>
      <c r="EG34" s="107" t="n">
        <f aca="false">IF(ISNA(VLOOKUP('W. VaR &amp; Peak Pos By Trader'!$A57,'Import Peak'!$A$3:EG$100,EG$1,FALSE())),0,VLOOKUP('W. VaR &amp; Peak Pos By Trader'!$A57,'Import Peak'!$A$3:EG$100,EG$1,FALSE()))</f>
        <v>0</v>
      </c>
      <c r="EH34" s="107" t="n">
        <f aca="false">IF(ISNA(VLOOKUP('W. VaR &amp; Peak Pos By Trader'!$A57,'Import Peak'!$A$3:EH$100,EH$1,FALSE())),0,VLOOKUP('W. VaR &amp; Peak Pos By Trader'!$A57,'Import Peak'!$A$3:EH$100,EH$1,FALSE()))</f>
        <v>0</v>
      </c>
      <c r="EI34" s="107" t="n">
        <f aca="false">IF(ISNA(VLOOKUP('W. VaR &amp; Peak Pos By Trader'!$A57,'Import Peak'!$A$3:EI$100,EI$1,FALSE())),0,VLOOKUP('W. VaR &amp; Peak Pos By Trader'!$A57,'Import Peak'!$A$3:EI$100,EI$1,FALSE()))</f>
        <v>0</v>
      </c>
      <c r="EJ34" s="107" t="n">
        <f aca="false">IF(ISNA(VLOOKUP('W. VaR &amp; Peak Pos By Trader'!$A57,'Import Peak'!$A$3:EJ$100,EJ$1,FALSE())),0,VLOOKUP('W. VaR &amp; Peak Pos By Trader'!$A57,'Import Peak'!$A$3:EJ$100,EJ$1,FALSE()))</f>
        <v>0</v>
      </c>
      <c r="EK34" s="107" t="n">
        <f aca="false">IF(ISNA(VLOOKUP('W. VaR &amp; Peak Pos By Trader'!$A57,'Import Peak'!$A$3:EK$100,EK$1,FALSE())),0,VLOOKUP('W. VaR &amp; Peak Pos By Trader'!$A57,'Import Peak'!$A$3:EK$100,EK$1,FALSE()))</f>
        <v>0</v>
      </c>
      <c r="EL34" s="107" t="n">
        <f aca="false">IF(ISNA(VLOOKUP('W. VaR &amp; Peak Pos By Trader'!$A57,'Import Peak'!$A$3:EL$100,EL$1,FALSE())),0,VLOOKUP('W. VaR &amp; Peak Pos By Trader'!$A57,'Import Peak'!$A$3:EL$100,EL$1,FALSE()))</f>
        <v>0</v>
      </c>
      <c r="EM34" s="107" t="n">
        <f aca="false">IF(ISNA(VLOOKUP('W. VaR &amp; Peak Pos By Trader'!$A57,'Import Peak'!$A$3:EM$100,EM$1,FALSE())),0,VLOOKUP('W. VaR &amp; Peak Pos By Trader'!$A57,'Import Peak'!$A$3:EM$100,EM$1,FALSE()))</f>
        <v>0</v>
      </c>
      <c r="EN34" s="107" t="n">
        <f aca="false">IF(ISNA(VLOOKUP('W. VaR &amp; Peak Pos By Trader'!$A57,'Import Peak'!$A$3:EN$100,EN$1,FALSE())),0,VLOOKUP('W. VaR &amp; Peak Pos By Trader'!$A57,'Import Peak'!$A$3:EN$100,EN$1,FALSE()))</f>
        <v>0</v>
      </c>
      <c r="EO34" s="107" t="n">
        <f aca="false">IF(ISNA(VLOOKUP('W. VaR &amp; Peak Pos By Trader'!$A57,'Import Peak'!$A$3:EO$100,EO$1,FALSE())),0,VLOOKUP('W. VaR &amp; Peak Pos By Trader'!$A57,'Import Peak'!$A$3:EO$100,EO$1,FALSE()))</f>
        <v>0</v>
      </c>
      <c r="EP34" s="107" t="n">
        <f aca="false">IF(ISNA(VLOOKUP('W. VaR &amp; Peak Pos By Trader'!$A57,'Import Peak'!$A$3:EP$100,EP$1,FALSE())),0,VLOOKUP('W. VaR &amp; Peak Pos By Trader'!$A57,'Import Peak'!$A$3:EP$100,EP$1,FALSE()))</f>
        <v>0</v>
      </c>
      <c r="EQ34" s="107" t="n">
        <f aca="false">IF(ISNA(VLOOKUP('W. VaR &amp; Peak Pos By Trader'!$A57,'Import Peak'!$A$3:EQ$100,EQ$1,FALSE())),0,VLOOKUP('W. VaR &amp; Peak Pos By Trader'!$A57,'Import Peak'!$A$3:EQ$100,EQ$1,FALSE()))</f>
        <v>0</v>
      </c>
      <c r="ER34" s="107" t="n">
        <f aca="false">IF(ISNA(VLOOKUP('W. VaR &amp; Peak Pos By Trader'!$A57,'Import Peak'!$A$3:ER$100,ER$1,FALSE())),0,VLOOKUP('W. VaR &amp; Peak Pos By Trader'!$A57,'Import Peak'!$A$3:ER$100,ER$1,FALSE()))</f>
        <v>0</v>
      </c>
      <c r="ES34" s="107" t="n">
        <f aca="false">IF(ISNA(VLOOKUP('W. VaR &amp; Peak Pos By Trader'!$A57,'Import Peak'!$A$3:ES$100,ES$1,FALSE())),0,VLOOKUP('W. VaR &amp; Peak Pos By Trader'!$A57,'Import Peak'!$A$3:ES$100,ES$1,FALSE()))</f>
        <v>0</v>
      </c>
      <c r="ET34" s="107" t="n">
        <f aca="false">IF(ISNA(VLOOKUP('W. VaR &amp; Peak Pos By Trader'!$A57,'Import Peak'!$A$3:ET$100,ET$1,FALSE())),0,VLOOKUP('W. VaR &amp; Peak Pos By Trader'!$A57,'Import Peak'!$A$3:ET$100,ET$1,FALSE()))</f>
        <v>0</v>
      </c>
      <c r="EU34" s="107" t="n">
        <f aca="false">IF(ISNA(VLOOKUP('W. VaR &amp; Peak Pos By Trader'!$A57,'Import Peak'!$A$3:EU$100,EU$1,FALSE())),0,VLOOKUP('W. VaR &amp; Peak Pos By Trader'!$A57,'Import Peak'!$A$3:EU$100,EU$1,FALSE()))</f>
        <v>0</v>
      </c>
      <c r="EV34" s="107" t="n">
        <f aca="false">IF(ISNA(VLOOKUP('W. VaR &amp; Peak Pos By Trader'!$A57,'Import Peak'!$A$3:EV$100,EV$1,FALSE())),0,VLOOKUP('W. VaR &amp; Peak Pos By Trader'!$A57,'Import Peak'!$A$3:EV$100,EV$1,FALSE()))</f>
        <v>0</v>
      </c>
      <c r="EW34" s="107" t="n">
        <f aca="false">IF(ISNA(VLOOKUP('W. VaR &amp; Peak Pos By Trader'!$A57,'Import Peak'!$A$3:EW$100,EW$1,FALSE())),0,VLOOKUP('W. VaR &amp; Peak Pos By Trader'!$A57,'Import Peak'!$A$3:EW$100,EW$1,FALSE()))</f>
        <v>0</v>
      </c>
      <c r="EX34" s="107" t="n">
        <f aca="false">IF(ISNA(VLOOKUP('W. VaR &amp; Peak Pos By Trader'!$A57,'Import Peak'!$A$3:EX$100,EX$1,FALSE())),0,VLOOKUP('W. VaR &amp; Peak Pos By Trader'!$A57,'Import Peak'!$A$3:EX$100,EX$1,FALSE()))</f>
        <v>0</v>
      </c>
      <c r="EY34" s="107" t="n">
        <f aca="false">IF(ISNA(VLOOKUP('W. VaR &amp; Peak Pos By Trader'!$A57,'Import Peak'!$A$3:EY$100,EY$1,FALSE())),0,VLOOKUP('W. VaR &amp; Peak Pos By Trader'!$A57,'Import Peak'!$A$3:EY$100,EY$1,FALSE()))</f>
        <v>0</v>
      </c>
      <c r="EZ34" s="107" t="n">
        <f aca="false">IF(ISNA(VLOOKUP('W. VaR &amp; Peak Pos By Trader'!$A57,'Import Peak'!$A$3:EZ$100,EZ$1,FALSE())),0,VLOOKUP('W. VaR &amp; Peak Pos By Trader'!$A57,'Import Peak'!$A$3:EZ$100,EZ$1,FALSE()))</f>
        <v>0</v>
      </c>
      <c r="FA34" s="107" t="n">
        <f aca="false">IF(ISNA(VLOOKUP('W. VaR &amp; Peak Pos By Trader'!$A57,'Import Peak'!$A$3:FA$100,FA$1,FALSE())),0,VLOOKUP('W. VaR &amp; Peak Pos By Trader'!$A57,'Import Peak'!$A$3:FA$100,FA$1,FALSE()))</f>
        <v>0</v>
      </c>
      <c r="FB34" s="107" t="n">
        <f aca="false">IF(ISNA(VLOOKUP('W. VaR &amp; Peak Pos By Trader'!$A57,'Import Peak'!$A$3:FB$100,FB$1,FALSE())),0,VLOOKUP('W. VaR &amp; Peak Pos By Trader'!$A57,'Import Peak'!$A$3:FB$100,FB$1,FALSE()))</f>
        <v>0</v>
      </c>
      <c r="FC34" s="107" t="n">
        <f aca="false">IF(ISNA(VLOOKUP('W. VaR &amp; Peak Pos By Trader'!$A57,'Import Peak'!$A$3:FC$100,FC$1,FALSE())),0,VLOOKUP('W. VaR &amp; Peak Pos By Trader'!$A57,'Import Peak'!$A$3:FC$100,FC$1,FALSE()))</f>
        <v>0</v>
      </c>
      <c r="FD34" s="107" t="n">
        <f aca="false">IF(ISNA(VLOOKUP('W. VaR &amp; Peak Pos By Trader'!$A57,'Import Peak'!$A$3:FD$100,FD$1,FALSE())),0,VLOOKUP('W. VaR &amp; Peak Pos By Trader'!$A57,'Import Peak'!$A$3:FD$100,FD$1,FALSE()))</f>
        <v>0</v>
      </c>
      <c r="FE34" s="107" t="n">
        <f aca="false">IF(ISNA(VLOOKUP('W. VaR &amp; Peak Pos By Trader'!$A57,'Import Peak'!$A$3:FE$100,FE$1,FALSE())),0,VLOOKUP('W. VaR &amp; Peak Pos By Trader'!$A57,'Import Peak'!$A$3:FE$100,FE$1,FALSE()))</f>
        <v>0</v>
      </c>
      <c r="FF34" s="107" t="n">
        <f aca="false">IF(ISNA(VLOOKUP('W. VaR &amp; Peak Pos By Trader'!$A57,'Import Peak'!$A$3:FF$100,FF$1,FALSE())),0,VLOOKUP('W. VaR &amp; Peak Pos By Trader'!$A57,'Import Peak'!$A$3:FF$100,FF$1,FALSE()))</f>
        <v>0</v>
      </c>
      <c r="FG34" s="107" t="n">
        <f aca="false">IF(ISNA(VLOOKUP('W. VaR &amp; Peak Pos By Trader'!$A57,'Import Peak'!$A$3:FG$100,FG$1,FALSE())),0,VLOOKUP('W. VaR &amp; Peak Pos By Trader'!$A57,'Import Peak'!$A$3:FG$100,FG$1,FALSE()))</f>
        <v>0</v>
      </c>
      <c r="FH34" s="107" t="n">
        <f aca="false">IF(ISNA(VLOOKUP('W. VaR &amp; Peak Pos By Trader'!$A57,'Import Peak'!$A$3:FH$100,FH$1,FALSE())),0,VLOOKUP('W. VaR &amp; Peak Pos By Trader'!$A57,'Import Peak'!$A$3:FH$100,FH$1,FALSE()))</f>
        <v>0</v>
      </c>
      <c r="FI34" s="107" t="n">
        <f aca="false">IF(ISNA(VLOOKUP('W. VaR &amp; Peak Pos By Trader'!$A57,'Import Peak'!$A$3:FI$100,FI$1,FALSE())),0,VLOOKUP('W. VaR &amp; Peak Pos By Trader'!$A57,'Import Peak'!$A$3:FI$100,FI$1,FALSE()))</f>
        <v>0</v>
      </c>
      <c r="FJ34" s="107" t="n">
        <f aca="false">IF(ISNA(VLOOKUP('W. VaR &amp; Peak Pos By Trader'!$A57,'Import Peak'!$A$3:FJ$100,FJ$1,FALSE())),0,VLOOKUP('W. VaR &amp; Peak Pos By Trader'!$A57,'Import Peak'!$A$3:FJ$100,FJ$1,FALSE()))</f>
        <v>0</v>
      </c>
      <c r="FK34" s="107" t="n">
        <f aca="false">IF(ISNA(VLOOKUP('W. VaR &amp; Peak Pos By Trader'!$A57,'Import Peak'!$A$3:FK$100,FK$1,FALSE())),0,VLOOKUP('W. VaR &amp; Peak Pos By Trader'!$A57,'Import Peak'!$A$3:FK$100,FK$1,FALSE()))</f>
        <v>0</v>
      </c>
      <c r="FL34" s="107" t="n">
        <f aca="false">IF(ISNA(VLOOKUP('W. VaR &amp; Peak Pos By Trader'!$A57,'Import Peak'!$A$3:FL$100,FL$1,FALSE())),0,VLOOKUP('W. VaR &amp; Peak Pos By Trader'!$A57,'Import Peak'!$A$3:FL$100,FL$1,FALSE()))</f>
        <v>0</v>
      </c>
      <c r="FM34" s="107" t="n">
        <f aca="false">IF(ISNA(VLOOKUP('W. VaR &amp; Peak Pos By Trader'!$A57,'Import Peak'!$A$3:FM$100,FM$1,FALSE())),0,VLOOKUP('W. VaR &amp; Peak Pos By Trader'!$A57,'Import Peak'!$A$3:FM$100,FM$1,FALSE()))</f>
        <v>0</v>
      </c>
      <c r="FN34" s="107" t="n">
        <f aca="false">IF(ISNA(VLOOKUP('W. VaR &amp; Peak Pos By Trader'!$A57,'Import Peak'!$A$3:FN$100,FN$1,FALSE())),0,VLOOKUP('W. VaR &amp; Peak Pos By Trader'!$A57,'Import Peak'!$A$3:FN$100,FN$1,FALSE()))</f>
        <v>0</v>
      </c>
      <c r="FO34" s="107" t="n">
        <f aca="false">IF(ISNA(VLOOKUP('W. VaR &amp; Peak Pos By Trader'!$A57,'Import Peak'!$A$3:FO$100,FO$1,FALSE())),0,VLOOKUP('W. VaR &amp; Peak Pos By Trader'!$A57,'Import Peak'!$A$3:FO$100,FO$1,FALSE()))</f>
        <v>0</v>
      </c>
      <c r="FP34" s="107" t="n">
        <f aca="false">IF(ISNA(VLOOKUP('W. VaR &amp; Peak Pos By Trader'!$A57,'Import Peak'!$A$3:FP$100,FP$1,FALSE())),0,VLOOKUP('W. VaR &amp; Peak Pos By Trader'!$A57,'Import Peak'!$A$3:FP$100,FP$1,FALSE()))</f>
        <v>0</v>
      </c>
      <c r="FQ34" s="107" t="n">
        <f aca="false">IF(ISNA(VLOOKUP('W. VaR &amp; Peak Pos By Trader'!$A57,'Import Peak'!$A$3:FQ$100,FQ$1,FALSE())),0,VLOOKUP('W. VaR &amp; Peak Pos By Trader'!$A57,'Import Peak'!$A$3:FQ$100,FQ$1,FALSE()))</f>
        <v>0</v>
      </c>
      <c r="FR34" s="107" t="n">
        <f aca="false">IF(ISNA(VLOOKUP('W. VaR &amp; Peak Pos By Trader'!$A57,'Import Peak'!$A$3:FR$100,FR$1,FALSE())),0,VLOOKUP('W. VaR &amp; Peak Pos By Trader'!$A57,'Import Peak'!$A$3:FR$100,FR$1,FALSE()))</f>
        <v>0</v>
      </c>
      <c r="FS34" s="107" t="n">
        <f aca="false">IF(ISNA(VLOOKUP('W. VaR &amp; Peak Pos By Trader'!$A57,'Import Peak'!$A$3:FS$100,FS$1,FALSE())),0,VLOOKUP('W. VaR &amp; Peak Pos By Trader'!$A57,'Import Peak'!$A$3:FS$100,FS$1,FALSE()))</f>
        <v>0</v>
      </c>
      <c r="FT34" s="107" t="n">
        <f aca="false">IF(ISNA(VLOOKUP('W. VaR &amp; Peak Pos By Trader'!$A57,'Import Peak'!$A$3:FT$100,FT$1,FALSE())),0,VLOOKUP('W. VaR &amp; Peak Pos By Trader'!$A57,'Import Peak'!$A$3:FT$100,FT$1,FALSE()))</f>
        <v>0</v>
      </c>
      <c r="FU34" s="107" t="n">
        <f aca="false">IF(ISNA(VLOOKUP('W. VaR &amp; Peak Pos By Trader'!$A57,'Import Peak'!$A$3:FU$100,FU$1,FALSE())),0,VLOOKUP('W. VaR &amp; Peak Pos By Trader'!$A57,'Import Peak'!$A$3:FU$100,FU$1,FALSE()))</f>
        <v>0</v>
      </c>
      <c r="FV34" s="107" t="n">
        <f aca="false">IF(ISNA(VLOOKUP('W. VaR &amp; Peak Pos By Trader'!$A57,'Import Peak'!$A$3:FV$100,FV$1,FALSE())),0,VLOOKUP('W. VaR &amp; Peak Pos By Trader'!$A57,'Import Peak'!$A$3:FV$100,FV$1,FALSE()))</f>
        <v>0</v>
      </c>
      <c r="FW34" s="107" t="n">
        <f aca="false">IF(ISNA(VLOOKUP('W. VaR &amp; Peak Pos By Trader'!$A57,'Import Peak'!$A$3:FW$100,FW$1,FALSE())),0,VLOOKUP('W. VaR &amp; Peak Pos By Trader'!$A57,'Import Peak'!$A$3:FW$100,FW$1,FALSE()))</f>
        <v>0</v>
      </c>
      <c r="FX34" s="107" t="n">
        <f aca="false">IF(ISNA(VLOOKUP('W. VaR &amp; Peak Pos By Trader'!$A57,'Import Peak'!$A$3:FX$100,FX$1,FALSE())),0,VLOOKUP('W. VaR &amp; Peak Pos By Trader'!$A57,'Import Peak'!$A$3:FX$100,FX$1,FALSE()))</f>
        <v>0</v>
      </c>
      <c r="FY34" s="107" t="n">
        <f aca="false">IF(ISNA(VLOOKUP('W. VaR &amp; Peak Pos By Trader'!$A57,'Import Peak'!$A$3:FY$100,FY$1,FALSE())),0,VLOOKUP('W. VaR &amp; Peak Pos By Trader'!$A57,'Import Peak'!$A$3:FY$100,FY$1,FALSE()))</f>
        <v>0</v>
      </c>
      <c r="FZ34" s="107" t="n">
        <f aca="false">IF(ISNA(VLOOKUP('W. VaR &amp; Peak Pos By Trader'!$A57,'Import Peak'!$A$3:FZ$100,FZ$1,FALSE())),0,VLOOKUP('W. VaR &amp; Peak Pos By Trader'!$A57,'Import Peak'!$A$3:FZ$100,FZ$1,FALSE()))</f>
        <v>0</v>
      </c>
      <c r="GA34" s="107" t="n">
        <f aca="false">IF(ISNA(VLOOKUP('W. VaR &amp; Peak Pos By Trader'!$A57,'Import Peak'!$A$3:GA$100,GA$1,FALSE())),0,VLOOKUP('W. VaR &amp; Peak Pos By Trader'!$A57,'Import Peak'!$A$3:GA$100,GA$1,FALSE()))</f>
        <v>0</v>
      </c>
      <c r="GB34" s="107" t="n">
        <f aca="false">IF(ISNA(VLOOKUP('W. VaR &amp; Peak Pos By Trader'!$A57,'Import Peak'!$A$3:GB$100,GB$1,FALSE())),0,VLOOKUP('W. VaR &amp; Peak Pos By Trader'!$A57,'Import Peak'!$A$3:GB$100,GB$1,FALSE()))</f>
        <v>0</v>
      </c>
      <c r="GC34" s="107" t="n">
        <f aca="false">IF(ISNA(VLOOKUP('W. VaR &amp; Peak Pos By Trader'!$A57,'Import Peak'!$A$3:GC$100,GC$1,FALSE())),0,VLOOKUP('W. VaR &amp; Peak Pos By Trader'!$A57,'Import Peak'!$A$3:GC$100,GC$1,FALSE()))</f>
        <v>0</v>
      </c>
      <c r="GD34" s="107" t="n">
        <f aca="false">IF(ISNA(VLOOKUP('W. VaR &amp; Peak Pos By Trader'!$A57,'Import Peak'!$A$3:GD$100,GD$1,FALSE())),0,VLOOKUP('W. VaR &amp; Peak Pos By Trader'!$A57,'Import Peak'!$A$3:GD$100,GD$1,FALSE()))</f>
        <v>0</v>
      </c>
      <c r="GE34" s="107" t="n">
        <f aca="false">IF(ISNA(VLOOKUP('W. VaR &amp; Peak Pos By Trader'!$A57,'Import Peak'!$A$3:GE$100,GE$1,FALSE())),0,VLOOKUP('W. VaR &amp; Peak Pos By Trader'!$A57,'Import Peak'!$A$3:GE$100,GE$1,FALSE()))</f>
        <v>0</v>
      </c>
      <c r="GF34" s="107" t="n">
        <f aca="false">IF(ISNA(VLOOKUP('W. VaR &amp; Peak Pos By Trader'!$A57,'Import Peak'!$A$3:GF$100,GF$1,FALSE())),0,VLOOKUP('W. VaR &amp; Peak Pos By Trader'!$A57,'Import Peak'!$A$3:GF$100,GF$1,FALSE()))</f>
        <v>0</v>
      </c>
      <c r="GG34" s="107" t="n">
        <f aca="false">IF(ISNA(VLOOKUP('W. VaR &amp; Peak Pos By Trader'!$A57,'Import Peak'!$A$3:GG$100,GG$1,FALSE())),0,VLOOKUP('W. VaR &amp; Peak Pos By Trader'!$A57,'Import Peak'!$A$3:GG$100,GG$1,FALSE()))</f>
        <v>0</v>
      </c>
      <c r="GH34" s="107" t="n">
        <f aca="false">IF(ISNA(VLOOKUP('W. VaR &amp; Peak Pos By Trader'!$A57,'Import Peak'!$A$3:GH$100,GH$1,FALSE())),0,VLOOKUP('W. VaR &amp; Peak Pos By Trader'!$A57,'Import Peak'!$A$3:GH$100,GH$1,FALSE()))</f>
        <v>0</v>
      </c>
      <c r="GI34" s="107" t="n">
        <f aca="false">IF(ISNA(VLOOKUP('W. VaR &amp; Peak Pos By Trader'!$A57,'Import Peak'!$A$3:GI$100,GI$1,FALSE())),0,VLOOKUP('W. VaR &amp; Peak Pos By Trader'!$A57,'Import Peak'!$A$3:GI$100,GI$1,FALSE()))</f>
        <v>0</v>
      </c>
      <c r="GJ34" s="107" t="n">
        <f aca="false">IF(ISNA(VLOOKUP('W. VaR &amp; Peak Pos By Trader'!$A57,'Import Peak'!$A$3:GJ$100,GJ$1,FALSE())),0,VLOOKUP('W. VaR &amp; Peak Pos By Trader'!$A57,'Import Peak'!$A$3:GJ$100,GJ$1,FALSE()))</f>
        <v>0</v>
      </c>
      <c r="GK34" s="107" t="n">
        <f aca="false">IF(ISNA(VLOOKUP('W. VaR &amp; Peak Pos By Trader'!$A57,'Import Peak'!$A$3:GK$100,GK$1,FALSE())),0,VLOOKUP('W. VaR &amp; Peak Pos By Trader'!$A57,'Import Peak'!$A$3:GK$100,GK$1,FALSE()))</f>
        <v>0</v>
      </c>
      <c r="GL34" s="107" t="n">
        <f aca="false">IF(ISNA(VLOOKUP('W. VaR &amp; Peak Pos By Trader'!$A57,'Import Peak'!$A$3:GL$100,GL$1,FALSE())),0,VLOOKUP('W. VaR &amp; Peak Pos By Trader'!$A57,'Import Peak'!$A$3:GL$100,GL$1,FALSE()))</f>
        <v>0</v>
      </c>
      <c r="GM34" s="107" t="n">
        <f aca="false">IF(ISNA(VLOOKUP('W. VaR &amp; Peak Pos By Trader'!$A57,'Import Peak'!$A$3:GM$100,GM$1,FALSE())),0,VLOOKUP('W. VaR &amp; Peak Pos By Trader'!$A57,'Import Peak'!$A$3:GM$100,GM$1,FALSE()))</f>
        <v>0</v>
      </c>
      <c r="GN34" s="107" t="n">
        <f aca="false">IF(ISNA(VLOOKUP('W. VaR &amp; Peak Pos By Trader'!$A57,'Import Peak'!$A$3:GN$100,GN$1,FALSE())),0,VLOOKUP('W. VaR &amp; Peak Pos By Trader'!$A57,'Import Peak'!$A$3:GN$100,GN$1,FALSE()))</f>
        <v>0</v>
      </c>
      <c r="GO34" s="107" t="n">
        <f aca="false">IF(ISNA(VLOOKUP('W. VaR &amp; Peak Pos By Trader'!$A57,'Import Peak'!$A$3:GO$100,GO$1,FALSE())),0,VLOOKUP('W. VaR &amp; Peak Pos By Trader'!$A57,'Import Peak'!$A$3:GO$100,GO$1,FALSE()))</f>
        <v>0</v>
      </c>
      <c r="GP34" s="107" t="n">
        <f aca="false">IF(ISNA(VLOOKUP('W. VaR &amp; Peak Pos By Trader'!$A57,'Import Peak'!$A$3:GP$100,GP$1,FALSE())),0,VLOOKUP('W. VaR &amp; Peak Pos By Trader'!$A57,'Import Peak'!$A$3:GP$100,GP$1,FALSE()))</f>
        <v>0</v>
      </c>
      <c r="GQ34" s="107" t="n">
        <f aca="false">IF(ISNA(VLOOKUP('W. VaR &amp; Peak Pos By Trader'!$A57,'Import Peak'!$A$3:GQ$100,GQ$1,FALSE())),0,VLOOKUP('W. VaR &amp; Peak Pos By Trader'!$A57,'Import Peak'!$A$3:GQ$100,GQ$1,FALSE()))</f>
        <v>0</v>
      </c>
      <c r="GR34" s="107" t="n">
        <f aca="false">IF(ISNA(VLOOKUP('W. VaR &amp; Peak Pos By Trader'!$A57,'Import Peak'!$A$3:GR$100,GR$1,FALSE())),0,VLOOKUP('W. VaR &amp; Peak Pos By Trader'!$A57,'Import Peak'!$A$3:GR$100,GR$1,FALSE()))</f>
        <v>0</v>
      </c>
      <c r="GS34" s="107" t="n">
        <f aca="false">IF(ISNA(VLOOKUP('W. VaR &amp; Peak Pos By Trader'!$A57,'Import Peak'!$A$3:GS$100,GS$1,FALSE())),0,VLOOKUP('W. VaR &amp; Peak Pos By Trader'!$A57,'Import Peak'!$A$3:GS$100,GS$1,FALSE()))</f>
        <v>0</v>
      </c>
      <c r="GT34" s="107" t="n">
        <f aca="false">IF(ISNA(VLOOKUP('W. VaR &amp; Peak Pos By Trader'!$A57,'Import Peak'!$A$3:GT$100,GT$1,FALSE())),0,VLOOKUP('W. VaR &amp; Peak Pos By Trader'!$A57,'Import Peak'!$A$3:GT$100,GT$1,FALSE()))</f>
        <v>0</v>
      </c>
      <c r="GU34" s="107" t="n">
        <f aca="false">IF(ISNA(VLOOKUP('W. VaR &amp; Peak Pos By Trader'!$A57,'Import Peak'!$A$3:GU$100,GU$1,FALSE())),0,VLOOKUP('W. VaR &amp; Peak Pos By Trader'!$A57,'Import Peak'!$A$3:GU$100,GU$1,FALSE()))</f>
        <v>0</v>
      </c>
      <c r="GV34" s="107" t="n">
        <f aca="false">IF(ISNA(VLOOKUP('W. VaR &amp; Peak Pos By Trader'!$A57,'Import Peak'!$A$3:GV$100,GV$1,FALSE())),0,VLOOKUP('W. VaR &amp; Peak Pos By Trader'!$A57,'Import Peak'!$A$3:GV$100,GV$1,FALSE()))</f>
        <v>0</v>
      </c>
      <c r="GW34" s="107" t="n">
        <f aca="false">IF(ISNA(VLOOKUP('W. VaR &amp; Peak Pos By Trader'!$A57,'Import Peak'!$A$3:GW$100,GW$1,FALSE())),0,VLOOKUP('W. VaR &amp; Peak Pos By Trader'!$A57,'Import Peak'!$A$3:GW$100,GW$1,FALSE()))</f>
        <v>0</v>
      </c>
      <c r="GX34" s="107" t="n">
        <f aca="false">IF(ISNA(VLOOKUP('W. VaR &amp; Peak Pos By Trader'!$A57,'Import Peak'!$A$3:GX$100,GX$1,FALSE())),0,VLOOKUP('W. VaR &amp; Peak Pos By Trader'!$A57,'Import Peak'!$A$3:GX$100,GX$1,FALSE()))</f>
        <v>0</v>
      </c>
      <c r="GY34" s="107" t="n">
        <f aca="false">IF(ISNA(VLOOKUP('W. VaR &amp; Peak Pos By Trader'!$A57,'Import Peak'!$A$3:GY$100,GY$1,FALSE())),0,VLOOKUP('W. VaR &amp; Peak Pos By Trader'!$A57,'Import Peak'!$A$3:GY$100,GY$1,FALSE()))</f>
        <v>0</v>
      </c>
      <c r="GZ34" s="107" t="n">
        <f aca="false">IF(ISNA(VLOOKUP('W. VaR &amp; Peak Pos By Trader'!$A57,'Import Peak'!$A$3:GZ$100,GZ$1,FALSE())),0,VLOOKUP('W. VaR &amp; Peak Pos By Trader'!$A57,'Import Peak'!$A$3:GZ$100,GZ$1,FALSE()))</f>
        <v>0</v>
      </c>
      <c r="HA34" s="107" t="n">
        <f aca="false">IF(ISNA(VLOOKUP('W. VaR &amp; Peak Pos By Trader'!$A57,'Import Peak'!$A$3:HA$100,HA$1,FALSE())),0,VLOOKUP('W. VaR &amp; Peak Pos By Trader'!$A57,'Import Peak'!$A$3:HA$100,HA$1,FALSE()))</f>
        <v>0</v>
      </c>
      <c r="HB34" s="107" t="n">
        <f aca="false">IF(ISNA(VLOOKUP('W. VaR &amp; Peak Pos By Trader'!$A57,'Import Peak'!$A$3:HB$100,HB$1,FALSE())),0,VLOOKUP('W. VaR &amp; Peak Pos By Trader'!$A57,'Import Peak'!$A$3:HB$100,HB$1,FALSE()))</f>
        <v>0</v>
      </c>
      <c r="HC34" s="107" t="n">
        <f aca="false">IF(ISNA(VLOOKUP('W. VaR &amp; Peak Pos By Trader'!$A57,'Import Peak'!$A$3:HC$100,HC$1,FALSE())),0,VLOOKUP('W. VaR &amp; Peak Pos By Trader'!$A57,'Import Peak'!$A$3:HC$100,HC$1,FALSE()))</f>
        <v>0</v>
      </c>
      <c r="HD34" s="107" t="n">
        <f aca="false">IF(ISNA(VLOOKUP('W. VaR &amp; Peak Pos By Trader'!$A57,'Import Peak'!$A$3:HD$100,HD$1,FALSE())),0,VLOOKUP('W. VaR &amp; Peak Pos By Trader'!$A57,'Import Peak'!$A$3:HD$100,HD$1,FALSE()))</f>
        <v>0</v>
      </c>
      <c r="HE34" s="107" t="n">
        <f aca="false">IF(ISNA(VLOOKUP('W. VaR &amp; Peak Pos By Trader'!$A57,'Import Peak'!$A$3:HE$100,HE$1,FALSE())),0,VLOOKUP('W. VaR &amp; Peak Pos By Trader'!$A57,'Import Peak'!$A$3:HE$100,HE$1,FALSE()))</f>
        <v>0</v>
      </c>
      <c r="HF34" s="107" t="n">
        <f aca="false">IF(ISNA(VLOOKUP('W. VaR &amp; Peak Pos By Trader'!$A57,'Import Peak'!$A$3:HF$100,HF$1,FALSE())),0,VLOOKUP('W. VaR &amp; Peak Pos By Trader'!$A57,'Import Peak'!$A$3:HF$100,HF$1,FALSE()))</f>
        <v>0</v>
      </c>
      <c r="HG34" s="107" t="n">
        <f aca="false">IF(ISNA(VLOOKUP('W. VaR &amp; Peak Pos By Trader'!$A57,'Import Peak'!$A$3:HG$100,HG$1,FALSE())),0,VLOOKUP('W. VaR &amp; Peak Pos By Trader'!$A57,'Import Peak'!$A$3:HG$100,HG$1,FALSE()))</f>
        <v>0</v>
      </c>
      <c r="HH34" s="107" t="n">
        <f aca="false">IF(ISNA(VLOOKUP('W. VaR &amp; Peak Pos By Trader'!$A57,'Import Peak'!$A$3:HH$100,HH$1,FALSE())),0,VLOOKUP('W. VaR &amp; Peak Pos By Trader'!$A57,'Import Peak'!$A$3:HH$100,HH$1,FALSE()))</f>
        <v>0</v>
      </c>
      <c r="HI34" s="107" t="n">
        <f aca="false">IF(ISNA(VLOOKUP('W. VaR &amp; Peak Pos By Trader'!$A57,'Import Peak'!$A$3:HI$100,HI$1,FALSE())),0,VLOOKUP('W. VaR &amp; Peak Pos By Trader'!$A57,'Import Peak'!$A$3:HI$100,HI$1,FALSE()))</f>
        <v>0</v>
      </c>
      <c r="HJ34" s="107" t="n">
        <f aca="false">IF(ISNA(VLOOKUP('W. VaR &amp; Peak Pos By Trader'!$A57,'Import Peak'!$A$3:HJ$100,HJ$1,FALSE())),0,VLOOKUP('W. VaR &amp; Peak Pos By Trader'!$A57,'Import Peak'!$A$3:HJ$100,HJ$1,FALSE()))</f>
        <v>0</v>
      </c>
      <c r="HK34" s="107" t="n">
        <f aca="false">IF(ISNA(VLOOKUP('W. VaR &amp; Peak Pos By Trader'!$A57,'Import Peak'!$A$3:HK$100,HK$1,FALSE())),0,VLOOKUP('W. VaR &amp; Peak Pos By Trader'!$A57,'Import Peak'!$A$3:HK$100,HK$1,FALSE()))</f>
        <v>0</v>
      </c>
      <c r="HL34" s="107" t="n">
        <f aca="false">IF(ISNA(VLOOKUP('W. VaR &amp; Peak Pos By Trader'!$A57,'Import Peak'!$A$3:HL$100,HL$1,FALSE())),0,VLOOKUP('W. VaR &amp; Peak Pos By Trader'!$A57,'Import Peak'!$A$3:HL$100,HL$1,FALSE()))</f>
        <v>0</v>
      </c>
      <c r="HM34" s="107" t="n">
        <f aca="false">IF(ISNA(VLOOKUP('W. VaR &amp; Peak Pos By Trader'!$A57,'Import Peak'!$A$3:HM$100,HM$1,FALSE())),0,VLOOKUP('W. VaR &amp; Peak Pos By Trader'!$A57,'Import Peak'!$A$3:HM$100,HM$1,FALSE()))</f>
        <v>0</v>
      </c>
      <c r="HN34" s="107" t="n">
        <f aca="false">IF(ISNA(VLOOKUP('W. VaR &amp; Peak Pos By Trader'!$A57,'Import Peak'!$A$3:HN$100,HN$1,FALSE())),0,VLOOKUP('W. VaR &amp; Peak Pos By Trader'!$A57,'Import Peak'!$A$3:HN$100,HN$1,FALSE()))</f>
        <v>0</v>
      </c>
      <c r="HO34" s="107" t="n">
        <f aca="false">IF(ISNA(VLOOKUP('W. VaR &amp; Peak Pos By Trader'!$A57,'Import Peak'!$A$3:HO$100,HO$1,FALSE())),0,VLOOKUP('W. VaR &amp; Peak Pos By Trader'!$A57,'Import Peak'!$A$3:HO$100,HO$1,FALSE()))</f>
        <v>0</v>
      </c>
      <c r="HP34" s="107" t="n">
        <f aca="false">IF(ISNA(VLOOKUP('W. VaR &amp; Peak Pos By Trader'!$A57,'Import Peak'!$A$3:HP$100,HP$1,FALSE())),0,VLOOKUP('W. VaR &amp; Peak Pos By Trader'!$A57,'Import Peak'!$A$3:HP$100,HP$1,FALSE()))</f>
        <v>0</v>
      </c>
      <c r="HQ34" s="107" t="n">
        <f aca="false">IF(ISNA(VLOOKUP('W. VaR &amp; Peak Pos By Trader'!$A57,'Import Peak'!$A$3:HQ$100,HQ$1,FALSE())),0,VLOOKUP('W. VaR &amp; Peak Pos By Trader'!$A57,'Import Peak'!$A$3:HQ$100,HQ$1,FALSE()))</f>
        <v>0</v>
      </c>
      <c r="HR34" s="107" t="n">
        <f aca="false">IF(ISNA(VLOOKUP('W. VaR &amp; Peak Pos By Trader'!$A57,'Import Peak'!$A$3:HR$100,HR$1,FALSE())),0,VLOOKUP('W. VaR &amp; Peak Pos By Trader'!$A57,'Import Peak'!$A$3:HR$100,HR$1,FALSE()))</f>
        <v>0</v>
      </c>
      <c r="HS34" s="107" t="n">
        <f aca="false">IF(ISNA(VLOOKUP('W. VaR &amp; Peak Pos By Trader'!$A57,'Import Peak'!$A$3:HS$100,HS$1,FALSE())),0,VLOOKUP('W. VaR &amp; Peak Pos By Trader'!$A57,'Import Peak'!$A$3:HS$100,HS$1,FALSE()))</f>
        <v>0</v>
      </c>
      <c r="HT34" s="107" t="n">
        <f aca="false">IF(ISNA(VLOOKUP('W. VaR &amp; Peak Pos By Trader'!$A57,'Import Peak'!$A$3:HT$100,HT$1,FALSE())),0,VLOOKUP('W. VaR &amp; Peak Pos By Trader'!$A57,'Import Peak'!$A$3:HT$100,HT$1,FALSE()))</f>
        <v>0</v>
      </c>
      <c r="HU34" s="107" t="n">
        <f aca="false">IF(ISNA(VLOOKUP('W. VaR &amp; Peak Pos By Trader'!$A57,'Import Peak'!$A$3:HU$100,HU$1,FALSE())),0,VLOOKUP('W. VaR &amp; Peak Pos By Trader'!$A57,'Import Peak'!$A$3:HU$100,HU$1,FALSE()))</f>
        <v>0</v>
      </c>
      <c r="HV34" s="107" t="n">
        <f aca="false">IF(ISNA(VLOOKUP('W. VaR &amp; Peak Pos By Trader'!$A57,'Import Peak'!$A$3:HV$100,HV$1,FALSE())),0,VLOOKUP('W. VaR &amp; Peak Pos By Trader'!$A57,'Import Peak'!$A$3:HV$100,HV$1,FALSE()))</f>
        <v>0</v>
      </c>
      <c r="HW34" s="107" t="n">
        <f aca="false">IF(ISNA(VLOOKUP('W. VaR &amp; Peak Pos By Trader'!$A57,'Import Peak'!$A$3:HW$100,HW$1,FALSE())),0,VLOOKUP('W. VaR &amp; Peak Pos By Trader'!$A57,'Import Peak'!$A$3:HW$100,HW$1,FALSE()))</f>
        <v>0</v>
      </c>
      <c r="HX34" s="107" t="n">
        <f aca="false">IF(ISNA(VLOOKUP('W. VaR &amp; Peak Pos By Trader'!$A57,'Import Peak'!$A$3:HX$100,HX$1,FALSE())),0,VLOOKUP('W. VaR &amp; Peak Pos By Trader'!$A57,'Import Peak'!$A$3:HX$100,HX$1,FALSE()))</f>
        <v>0</v>
      </c>
      <c r="HY34" s="107" t="n">
        <f aca="false">IF(ISNA(VLOOKUP('W. VaR &amp; Peak Pos By Trader'!$A57,'Import Peak'!$A$3:HY$100,HY$1,FALSE())),0,VLOOKUP('W. VaR &amp; Peak Pos By Trader'!$A57,'Import Peak'!$A$3:HY$100,HY$1,FALSE()))</f>
        <v>0</v>
      </c>
      <c r="HZ34" s="107" t="n">
        <f aca="false">IF(ISNA(VLOOKUP('W. VaR &amp; Peak Pos By Trader'!$A57,'Import Peak'!$A$3:HZ$100,HZ$1,FALSE())),0,VLOOKUP('W. VaR &amp; Peak Pos By Trader'!$A57,'Import Peak'!$A$3:HZ$100,HZ$1,FALSE()))</f>
        <v>0</v>
      </c>
      <c r="IA34" s="107" t="n">
        <f aca="false">IF(ISNA(VLOOKUP('W. VaR &amp; Peak Pos By Trader'!$A57,'Import Peak'!$A$3:IA$100,IA$1,FALSE())),0,VLOOKUP('W. VaR &amp; Peak Pos By Trader'!$A57,'Import Peak'!$A$3:IA$100,IA$1,FALSE()))</f>
        <v>0</v>
      </c>
      <c r="IB34" s="107" t="n">
        <f aca="false">IF(ISNA(VLOOKUP('W. VaR &amp; Peak Pos By Trader'!$A57,'Import Peak'!$A$3:IB$100,IB$1,FALSE())),0,VLOOKUP('W. VaR &amp; Peak Pos By Trader'!$A57,'Import Peak'!$A$3:IB$100,IB$1,FALSE()))</f>
        <v>0</v>
      </c>
      <c r="IC34" s="107" t="n">
        <f aca="false">IF(ISNA(VLOOKUP('W. VaR &amp; Peak Pos By Trader'!$A57,'Import Peak'!$A$3:IC$100,IC$1,FALSE())),0,VLOOKUP('W. VaR &amp; Peak Pos By Trader'!$A57,'Import Peak'!$A$3:IC$100,IC$1,FALSE()))</f>
        <v>0</v>
      </c>
    </row>
    <row r="35" customFormat="false" ht="18" hidden="false" customHeight="false" outlineLevel="0" collapsed="false">
      <c r="A35" s="104" t="s">
        <v>25</v>
      </c>
      <c r="B35" s="107" t="n">
        <f aca="false">IF(ISNA(VLOOKUP('W. VaR &amp; Peak Pos By Trader'!$A33,'Import Peak'!$A$3:B$100,B$1,FALSE())),0,VLOOKUP('W. VaR &amp; Peak Pos By Trader'!$A33,'Import Peak'!$A$3:B$100,B$1,FALSE()))</f>
        <v>0</v>
      </c>
      <c r="C35" s="107" t="n">
        <f aca="false">IF(ISNA(VLOOKUP('W. VaR &amp; Peak Pos By Trader'!$A33,'Import Peak'!$A$3:C$100,C$1,FALSE())),0,VLOOKUP('W. VaR &amp; Peak Pos By Trader'!$A33,'Import Peak'!$A$3:C$100,C$1,FALSE()))</f>
        <v>0</v>
      </c>
      <c r="D35" s="107" t="n">
        <f aca="false">IF(ISNA(VLOOKUP('W. VaR &amp; Peak Pos By Trader'!$A33,'Import Peak'!$A$3:D$100,D$1,FALSE())),0,VLOOKUP('W. VaR &amp; Peak Pos By Trader'!$A33,'Import Peak'!$A$3:D$100,D$1,FALSE()))</f>
        <v>0</v>
      </c>
      <c r="E35" s="107" t="n">
        <f aca="false">IF(ISNA(VLOOKUP('W. VaR &amp; Peak Pos By Trader'!$A33,'Import Peak'!$A$3:E$100,E$1,FALSE())),0,VLOOKUP('W. VaR &amp; Peak Pos By Trader'!$A33,'Import Peak'!$A$3:E$100,E$1,FALSE()))</f>
        <v>0</v>
      </c>
      <c r="F35" s="107" t="n">
        <f aca="false">IF(ISNA(VLOOKUP('W. VaR &amp; Peak Pos By Trader'!$A33,'Import Peak'!$A$3:F$100,F$1,FALSE())),0,VLOOKUP('W. VaR &amp; Peak Pos By Trader'!$A33,'Import Peak'!$A$3:F$100,F$1,FALSE()))</f>
        <v>0</v>
      </c>
      <c r="G35" s="107" t="n">
        <f aca="false">IF(ISNA(VLOOKUP('W. VaR &amp; Peak Pos By Trader'!$A33,'Import Peak'!$A$3:G$100,G$1,FALSE())),0,VLOOKUP('W. VaR &amp; Peak Pos By Trader'!$A33,'Import Peak'!$A$3:G$100,G$1,FALSE()))</f>
        <v>0</v>
      </c>
      <c r="H35" s="107" t="n">
        <f aca="false">IF(ISNA(VLOOKUP('W. VaR &amp; Peak Pos By Trader'!$A33,'Import Peak'!$A$3:H$100,H$1,FALSE())),0,VLOOKUP('W. VaR &amp; Peak Pos By Trader'!$A33,'Import Peak'!$A$3:H$100,H$1,FALSE()))</f>
        <v>-1351.74265005058</v>
      </c>
      <c r="I35" s="107" t="n">
        <f aca="false">IF(ISNA(VLOOKUP('W. VaR &amp; Peak Pos By Trader'!$A33,'Import Peak'!$A$3:I$100,I$1,FALSE())),0,VLOOKUP('W. VaR &amp; Peak Pos By Trader'!$A33,'Import Peak'!$A$3:I$100,I$1,FALSE()))</f>
        <v>-33862.2441794073</v>
      </c>
      <c r="J35" s="107" t="n">
        <f aca="false">IF(ISNA(VLOOKUP('W. VaR &amp; Peak Pos By Trader'!$A33,'Import Peak'!$A$3:J$100,J$1,FALSE())),0,VLOOKUP('W. VaR &amp; Peak Pos By Trader'!$A33,'Import Peak'!$A$3:J$100,J$1,FALSE()))</f>
        <v>10133.2925510376</v>
      </c>
      <c r="K35" s="107" t="n">
        <f aca="false">IF(ISNA(VLOOKUP('W. VaR &amp; Peak Pos By Trader'!$A33,'Import Peak'!$A$3:K$100,K$1,FALSE())),0,VLOOKUP('W. VaR &amp; Peak Pos By Trader'!$A33,'Import Peak'!$A$3:K$100,K$1,FALSE()))</f>
        <v>18490.3666328013</v>
      </c>
      <c r="L35" s="107" t="n">
        <f aca="false">IF(ISNA(VLOOKUP('W. VaR &amp; Peak Pos By Trader'!$A33,'Import Peak'!$A$3:L$100,L$1,FALSE())),0,VLOOKUP('W. VaR &amp; Peak Pos By Trader'!$A33,'Import Peak'!$A$3:L$100,L$1,FALSE()))</f>
        <v>-27836.9283678151</v>
      </c>
      <c r="M35" s="107" t="n">
        <f aca="false">IF(ISNA(VLOOKUP('W. VaR &amp; Peak Pos By Trader'!$A33,'Import Peak'!$A$3:M$100,M$1,FALSE())),0,VLOOKUP('W. VaR &amp; Peak Pos By Trader'!$A33,'Import Peak'!$A$3:M$100,M$1,FALSE()))</f>
        <v>-44262.1333444254</v>
      </c>
      <c r="N35" s="107" t="n">
        <f aca="false">IF(ISNA(VLOOKUP('W. VaR &amp; Peak Pos By Trader'!$A33,'Import Peak'!$A$3:N$100,N$1,FALSE())),0,VLOOKUP('W. VaR &amp; Peak Pos By Trader'!$A33,'Import Peak'!$A$3:N$100,N$1,FALSE()))</f>
        <v>-74153.4957146788</v>
      </c>
      <c r="O35" s="107" t="n">
        <f aca="false">IF(ISNA(VLOOKUP('W. VaR &amp; Peak Pos By Trader'!$A33,'Import Peak'!$A$3:O$100,O$1,FALSE())),0,VLOOKUP('W. VaR &amp; Peak Pos By Trader'!$A33,'Import Peak'!$A$3:O$100,O$1,FALSE()))</f>
        <v>-67760.9537862793</v>
      </c>
      <c r="P35" s="107" t="n">
        <f aca="false">IF(ISNA(VLOOKUP('W. VaR &amp; Peak Pos By Trader'!$A33,'Import Peak'!$A$3:P$100,P$1,FALSE())),0,VLOOKUP('W. VaR &amp; Peak Pos By Trader'!$A33,'Import Peak'!$A$3:P$100,P$1,FALSE()))</f>
        <v>-89755.2655728723</v>
      </c>
      <c r="Q35" s="107" t="n">
        <f aca="false">IF(ISNA(VLOOKUP('W. VaR &amp; Peak Pos By Trader'!$A33,'Import Peak'!$A$3:Q$100,Q$1,FALSE())),0,VLOOKUP('W. VaR &amp; Peak Pos By Trader'!$A33,'Import Peak'!$A$3:Q$100,Q$1,FALSE()))</f>
        <v>-93826.9820270864</v>
      </c>
      <c r="R35" s="107" t="n">
        <f aca="false">IF(ISNA(VLOOKUP('W. VaR &amp; Peak Pos By Trader'!$A33,'Import Peak'!$A$3:R$100,R$1,FALSE())),0,VLOOKUP('W. VaR &amp; Peak Pos By Trader'!$A33,'Import Peak'!$A$3:R$100,R$1,FALSE()))</f>
        <v>-85072.7233436014</v>
      </c>
      <c r="S35" s="107" t="n">
        <f aca="false">IF(ISNA(VLOOKUP('W. VaR &amp; Peak Pos By Trader'!$A33,'Import Peak'!$A$3:S$100,S$1,FALSE())),0,VLOOKUP('W. VaR &amp; Peak Pos By Trader'!$A33,'Import Peak'!$A$3:S$100,S$1,FALSE()))</f>
        <v>62144.9641409542</v>
      </c>
      <c r="T35" s="107" t="n">
        <f aca="false">IF(ISNA(VLOOKUP('W. VaR &amp; Peak Pos By Trader'!$A33,'Import Peak'!$A$3:T$100,T$1,FALSE())),0,VLOOKUP('W. VaR &amp; Peak Pos By Trader'!$A33,'Import Peak'!$A$3:T$100,T$1,FALSE()))</f>
        <v>58160.6304864978</v>
      </c>
      <c r="U35" s="107" t="n">
        <f aca="false">IF(ISNA(VLOOKUP('W. VaR &amp; Peak Pos By Trader'!$A33,'Import Peak'!$A$3:U$100,U$1,FALSE())),0,VLOOKUP('W. VaR &amp; Peak Pos By Trader'!$A33,'Import Peak'!$A$3:U$100,U$1,FALSE()))</f>
        <v>59538.0979078696</v>
      </c>
      <c r="V35" s="107" t="n">
        <f aca="false">IF(ISNA(VLOOKUP('W. VaR &amp; Peak Pos By Trader'!$A33,'Import Peak'!$A$3:V$100,V$1,FALSE())),0,VLOOKUP('W. VaR &amp; Peak Pos By Trader'!$A33,'Import Peak'!$A$3:V$100,V$1,FALSE()))</f>
        <v>-25744.9615358747</v>
      </c>
      <c r="W35" s="107" t="n">
        <f aca="false">IF(ISNA(VLOOKUP('W. VaR &amp; Peak Pos By Trader'!$A33,'Import Peak'!$A$3:W$100,W$1,FALSE())),0,VLOOKUP('W. VaR &amp; Peak Pos By Trader'!$A33,'Import Peak'!$A$3:W$100,W$1,FALSE()))</f>
        <v>-24064.7160114406</v>
      </c>
      <c r="X35" s="107" t="n">
        <f aca="false">IF(ISNA(VLOOKUP('W. VaR &amp; Peak Pos By Trader'!$A33,'Import Peak'!$A$3:X$100,X$1,FALSE())),0,VLOOKUP('W. VaR &amp; Peak Pos By Trader'!$A33,'Import Peak'!$A$3:X$100,X$1,FALSE()))</f>
        <v>-22385.5394332454</v>
      </c>
      <c r="Y35" s="107" t="n">
        <f aca="false">IF(ISNA(VLOOKUP('W. VaR &amp; Peak Pos By Trader'!$A33,'Import Peak'!$A$3:Y$100,Y$1,FALSE())),0,VLOOKUP('W. VaR &amp; Peak Pos By Trader'!$A33,'Import Peak'!$A$3:Y$100,Y$1,FALSE()))</f>
        <v>-12353.4959725289</v>
      </c>
      <c r="Z35" s="107" t="n">
        <f aca="false">IF(ISNA(VLOOKUP('W. VaR &amp; Peak Pos By Trader'!$A33,'Import Peak'!$A$3:Z$100,Z$1,FALSE())),0,VLOOKUP('W. VaR &amp; Peak Pos By Trader'!$A33,'Import Peak'!$A$3:Z$100,Z$1,FALSE()))</f>
        <v>-13103.1712317877</v>
      </c>
      <c r="AA35" s="107" t="n">
        <f aca="false">IF(ISNA(VLOOKUP('W. VaR &amp; Peak Pos By Trader'!$A33,'Import Peak'!$A$3:AA$100,AA$1,FALSE())),0,VLOOKUP('W. VaR &amp; Peak Pos By Trader'!$A33,'Import Peak'!$A$3:AA$100,AA$1,FALSE()))</f>
        <v>-12932.8530161467</v>
      </c>
      <c r="AB35" s="107" t="n">
        <f aca="false">IF(ISNA(VLOOKUP('W. VaR &amp; Peak Pos By Trader'!$A33,'Import Peak'!$A$3:AB$100,AB$1,FALSE())),0,VLOOKUP('W. VaR &amp; Peak Pos By Trader'!$A33,'Import Peak'!$A$3:AB$100,AB$1,FALSE()))</f>
        <v>-15371.7090395762</v>
      </c>
      <c r="AC35" s="107" t="n">
        <f aca="false">IF(ISNA(VLOOKUP('W. VaR &amp; Peak Pos By Trader'!$A33,'Import Peak'!$A$3:AC$100,AC$1,FALSE())),0,VLOOKUP('W. VaR &amp; Peak Pos By Trader'!$A33,'Import Peak'!$A$3:AC$100,AC$1,FALSE()))</f>
        <v>-16094.8672443877</v>
      </c>
      <c r="AD35" s="107" t="n">
        <f aca="false">IF(ISNA(VLOOKUP('W. VaR &amp; Peak Pos By Trader'!$A33,'Import Peak'!$A$3:AD$100,AD$1,FALSE())),0,VLOOKUP('W. VaR &amp; Peak Pos By Trader'!$A33,'Import Peak'!$A$3:AD$100,AD$1,FALSE()))</f>
        <v>-17295.1144066341</v>
      </c>
      <c r="AE35" s="107" t="n">
        <f aca="false">IF(ISNA(VLOOKUP('W. VaR &amp; Peak Pos By Trader'!$A33,'Import Peak'!$A$3:AE$100,AE$1,FALSE())),0,VLOOKUP('W. VaR &amp; Peak Pos By Trader'!$A33,'Import Peak'!$A$3:AE$100,AE$1,FALSE()))</f>
        <v>-8094.95687239087</v>
      </c>
      <c r="AF35" s="107" t="n">
        <f aca="false">IF(ISNA(VLOOKUP('W. VaR &amp; Peak Pos By Trader'!$A33,'Import Peak'!$A$3:AF$100,AF$1,FALSE())),0,VLOOKUP('W. VaR &amp; Peak Pos By Trader'!$A33,'Import Peak'!$A$3:AF$100,AF$1,FALSE()))</f>
        <v>-6452.55162263237</v>
      </c>
      <c r="AG35" s="107" t="n">
        <f aca="false">IF(ISNA(VLOOKUP('W. VaR &amp; Peak Pos By Trader'!$A33,'Import Peak'!$A$3:AG$100,AG$1,FALSE())),0,VLOOKUP('W. VaR &amp; Peak Pos By Trader'!$A33,'Import Peak'!$A$3:AG$100,AG$1,FALSE()))</f>
        <v>-7343.24665488932</v>
      </c>
      <c r="AH35" s="107" t="n">
        <f aca="false">IF(ISNA(VLOOKUP('W. VaR &amp; Peak Pos By Trader'!$A33,'Import Peak'!$A$3:AH$100,AH$1,FALSE())),0,VLOOKUP('W. VaR &amp; Peak Pos By Trader'!$A33,'Import Peak'!$A$3:AH$100,AH$1,FALSE()))</f>
        <v>-786.195041878791</v>
      </c>
      <c r="AI35" s="107" t="n">
        <f aca="false">IF(ISNA(VLOOKUP('W. VaR &amp; Peak Pos By Trader'!$A33,'Import Peak'!$A$3:AI$100,AI$1,FALSE())),0,VLOOKUP('W. VaR &amp; Peak Pos By Trader'!$A33,'Import Peak'!$A$3:AI$100,AI$1,FALSE()))</f>
        <v>-6373.77754706488</v>
      </c>
      <c r="AJ35" s="107" t="n">
        <f aca="false">IF(ISNA(VLOOKUP('W. VaR &amp; Peak Pos By Trader'!$A33,'Import Peak'!$A$3:AJ$100,AJ$1,FALSE())),0,VLOOKUP('W. VaR &amp; Peak Pos By Trader'!$A33,'Import Peak'!$A$3:AJ$100,AJ$1,FALSE()))</f>
        <v>-3576.41142964675</v>
      </c>
      <c r="AK35" s="107" t="n">
        <f aca="false">IF(ISNA(VLOOKUP('W. VaR &amp; Peak Pos By Trader'!$A33,'Import Peak'!$A$3:AK$100,AK$1,FALSE())),0,VLOOKUP('W. VaR &amp; Peak Pos By Trader'!$A33,'Import Peak'!$A$3:AK$100,AK$1,FALSE()))</f>
        <v>-3429.08746627204</v>
      </c>
      <c r="AL35" s="107" t="n">
        <f aca="false">IF(ISNA(VLOOKUP('W. VaR &amp; Peak Pos By Trader'!$A33,'Import Peak'!$A$3:AL$100,AL$1,FALSE())),0,VLOOKUP('W. VaR &amp; Peak Pos By Trader'!$A33,'Import Peak'!$A$3:AL$100,AL$1,FALSE()))</f>
        <v>-4007.8192718699</v>
      </c>
      <c r="AM35" s="107" t="n">
        <f aca="false">IF(ISNA(VLOOKUP('W. VaR &amp; Peak Pos By Trader'!$A33,'Import Peak'!$A$3:AM$100,AM$1,FALSE())),0,VLOOKUP('W. VaR &amp; Peak Pos By Trader'!$A33,'Import Peak'!$A$3:AM$100,AM$1,FALSE()))</f>
        <v>735.739298547009</v>
      </c>
      <c r="AN35" s="107" t="n">
        <f aca="false">IF(ISNA(VLOOKUP('W. VaR &amp; Peak Pos By Trader'!$A33,'Import Peak'!$A$3:AN$100,AN$1,FALSE())),0,VLOOKUP('W. VaR &amp; Peak Pos By Trader'!$A33,'Import Peak'!$A$3:AN$100,AN$1,FALSE()))</f>
        <v>-7870.61180592274</v>
      </c>
      <c r="AO35" s="107" t="n">
        <f aca="false">IF(ISNA(VLOOKUP('W. VaR &amp; Peak Pos By Trader'!$A33,'Import Peak'!$A$3:AO$100,AO$1,FALSE())),0,VLOOKUP('W. VaR &amp; Peak Pos By Trader'!$A33,'Import Peak'!$A$3:AO$100,AO$1,FALSE()))</f>
        <v>-8574.77985984446</v>
      </c>
      <c r="AP35" s="107" t="n">
        <f aca="false">IF(ISNA(VLOOKUP('W. VaR &amp; Peak Pos By Trader'!$A33,'Import Peak'!$A$3:AP$100,AP$1,FALSE())),0,VLOOKUP('W. VaR &amp; Peak Pos By Trader'!$A33,'Import Peak'!$A$3:AP$100,AP$1,FALSE()))</f>
        <v>-9988.8767707393</v>
      </c>
      <c r="AQ35" s="107" t="n">
        <f aca="false">IF(ISNA(VLOOKUP('W. VaR &amp; Peak Pos By Trader'!$A33,'Import Peak'!$A$3:AQ$100,AQ$1,FALSE())),0,VLOOKUP('W. VaR &amp; Peak Pos By Trader'!$A33,'Import Peak'!$A$3:AQ$100,AQ$1,FALSE()))</f>
        <v>15092.8421778979</v>
      </c>
      <c r="AR35" s="107" t="n">
        <f aca="false">IF(ISNA(VLOOKUP('W. VaR &amp; Peak Pos By Trader'!$A33,'Import Peak'!$A$3:AR$100,AR$1,FALSE())),0,VLOOKUP('W. VaR &amp; Peak Pos By Trader'!$A33,'Import Peak'!$A$3:AR$100,AR$1,FALSE()))</f>
        <v>15151.4730140374</v>
      </c>
      <c r="AS35" s="107" t="n">
        <f aca="false">IF(ISNA(VLOOKUP('W. VaR &amp; Peak Pos By Trader'!$A33,'Import Peak'!$A$3:AS$100,AS$1,FALSE())),0,VLOOKUP('W. VaR &amp; Peak Pos By Trader'!$A33,'Import Peak'!$A$3:AS$100,AS$1,FALSE()))</f>
        <v>15314.53897067</v>
      </c>
      <c r="AT35" s="107" t="n">
        <f aca="false">IF(ISNA(VLOOKUP('W. VaR &amp; Peak Pos By Trader'!$A33,'Import Peak'!$A$3:AT$100,AT$1,FALSE())),0,VLOOKUP('W. VaR &amp; Peak Pos By Trader'!$A33,'Import Peak'!$A$3:AT$100,AT$1,FALSE()))</f>
        <v>-11878.2705311719</v>
      </c>
      <c r="AU35" s="107" t="n">
        <f aca="false">IF(ISNA(VLOOKUP('W. VaR &amp; Peak Pos By Trader'!$A33,'Import Peak'!$A$3:AU$100,AU$1,FALSE())),0,VLOOKUP('W. VaR &amp; Peak Pos By Trader'!$A33,'Import Peak'!$A$3:AU$100,AU$1,FALSE()))</f>
        <v>-8347.64774263085</v>
      </c>
      <c r="AV35" s="107" t="n">
        <f aca="false">IF(ISNA(VLOOKUP('W. VaR &amp; Peak Pos By Trader'!$A33,'Import Peak'!$A$3:AV$100,AV$1,FALSE())),0,VLOOKUP('W. VaR &amp; Peak Pos By Trader'!$A33,'Import Peak'!$A$3:AV$100,AV$1,FALSE()))</f>
        <v>-5981.72816093551</v>
      </c>
      <c r="AW35" s="107" t="n">
        <f aca="false">IF(ISNA(VLOOKUP('W. VaR &amp; Peak Pos By Trader'!$A33,'Import Peak'!$A$3:AW$100,AW$1,FALSE())),0,VLOOKUP('W. VaR &amp; Peak Pos By Trader'!$A33,'Import Peak'!$A$3:AW$100,AW$1,FALSE()))</f>
        <v>-2152.25792543411</v>
      </c>
      <c r="AX35" s="107" t="n">
        <f aca="false">IF(ISNA(VLOOKUP('W. VaR &amp; Peak Pos By Trader'!$A33,'Import Peak'!$A$3:AX$100,AX$1,FALSE())),0,VLOOKUP('W. VaR &amp; Peak Pos By Trader'!$A33,'Import Peak'!$A$3:AX$100,AX$1,FALSE()))</f>
        <v>-2743.79973879353</v>
      </c>
      <c r="AY35" s="107" t="n">
        <f aca="false">IF(ISNA(VLOOKUP('W. VaR &amp; Peak Pos By Trader'!$A33,'Import Peak'!$A$3:AY$100,AY$1,FALSE())),0,VLOOKUP('W. VaR &amp; Peak Pos By Trader'!$A33,'Import Peak'!$A$3:AY$100,AY$1,FALSE()))</f>
        <v>-3193.80610476687</v>
      </c>
      <c r="AZ35" s="107" t="n">
        <f aca="false">IF(ISNA(VLOOKUP('W. VaR &amp; Peak Pos By Trader'!$A33,'Import Peak'!$A$3:AZ$100,AZ$1,FALSE())),0,VLOOKUP('W. VaR &amp; Peak Pos By Trader'!$A33,'Import Peak'!$A$3:AZ$100,AZ$1,FALSE()))</f>
        <v>199.266068517391</v>
      </c>
      <c r="BA35" s="107" t="n">
        <f aca="false">IF(ISNA(VLOOKUP('W. VaR &amp; Peak Pos By Trader'!$A33,'Import Peak'!$A$3:BA$100,BA$1,FALSE())),0,VLOOKUP('W. VaR &amp; Peak Pos By Trader'!$A33,'Import Peak'!$A$3:BA$100,BA$1,FALSE()))</f>
        <v>8741.17688510838</v>
      </c>
      <c r="BB35" s="107" t="n">
        <f aca="false">IF(ISNA(VLOOKUP('W. VaR &amp; Peak Pos By Trader'!$A33,'Import Peak'!$A$3:BB$100,BB$1,FALSE())),0,VLOOKUP('W. VaR &amp; Peak Pos By Trader'!$A33,'Import Peak'!$A$3:BB$100,BB$1,FALSE()))</f>
        <v>6374.84529460361</v>
      </c>
      <c r="BC35" s="107" t="n">
        <f aca="false">IF(ISNA(VLOOKUP('W. VaR &amp; Peak Pos By Trader'!$A33,'Import Peak'!$A$3:BC$100,BC$1,FALSE())),0,VLOOKUP('W. VaR &amp; Peak Pos By Trader'!$A33,'Import Peak'!$A$3:BC$100,BC$1,FALSE()))</f>
        <v>6943.08551243199</v>
      </c>
      <c r="BD35" s="107" t="n">
        <f aca="false">IF(ISNA(VLOOKUP('W. VaR &amp; Peak Pos By Trader'!$A33,'Import Peak'!$A$3:BD$100,BD$1,FALSE())),0,VLOOKUP('W. VaR &amp; Peak Pos By Trader'!$A33,'Import Peak'!$A$3:BD$100,BD$1,FALSE()))</f>
        <v>7307.72326556038</v>
      </c>
      <c r="BE35" s="107" t="n">
        <f aca="false">IF(ISNA(VLOOKUP('W. VaR &amp; Peak Pos By Trader'!$A33,'Import Peak'!$A$3:BE$100,BE$1,FALSE())),0,VLOOKUP('W. VaR &amp; Peak Pos By Trader'!$A33,'Import Peak'!$A$3:BE$100,BE$1,FALSE()))</f>
        <v>7219.00290652836</v>
      </c>
      <c r="BF35" s="107" t="n">
        <f aca="false">IF(ISNA(VLOOKUP('W. VaR &amp; Peak Pos By Trader'!$A33,'Import Peak'!$A$3:BF$100,BF$1,FALSE())),0,VLOOKUP('W. VaR &amp; Peak Pos By Trader'!$A33,'Import Peak'!$A$3:BF$100,BF$1,FALSE()))</f>
        <v>4603.25815043307</v>
      </c>
      <c r="BG35" s="107" t="n">
        <f aca="false">IF(ISNA(VLOOKUP('W. VaR &amp; Peak Pos By Trader'!$A33,'Import Peak'!$A$3:BG$100,BG$1,FALSE())),0,VLOOKUP('W. VaR &amp; Peak Pos By Trader'!$A33,'Import Peak'!$A$3:BG$100,BG$1,FALSE()))</f>
        <v>4084.802342559</v>
      </c>
      <c r="BH35" s="107" t="n">
        <f aca="false">IF(ISNA(VLOOKUP('W. VaR &amp; Peak Pos By Trader'!$A33,'Import Peak'!$A$3:BH$100,BH$1,FALSE())),0,VLOOKUP('W. VaR &amp; Peak Pos By Trader'!$A33,'Import Peak'!$A$3:BH$100,BH$1,FALSE()))</f>
        <v>7740.41556830098</v>
      </c>
      <c r="BI35" s="107" t="n">
        <f aca="false">IF(ISNA(VLOOKUP('W. VaR &amp; Peak Pos By Trader'!$A33,'Import Peak'!$A$3:BI$100,BI$1,FALSE())),0,VLOOKUP('W. VaR &amp; Peak Pos By Trader'!$A33,'Import Peak'!$A$3:BI$100,BI$1,FALSE()))</f>
        <v>7131.47296721712</v>
      </c>
      <c r="BJ35" s="107" t="n">
        <f aca="false">IF(ISNA(VLOOKUP('W. VaR &amp; Peak Pos By Trader'!$A33,'Import Peak'!$A$3:BJ$100,BJ$1,FALSE())),0,VLOOKUP('W. VaR &amp; Peak Pos By Trader'!$A33,'Import Peak'!$A$3:BJ$100,BJ$1,FALSE()))</f>
        <v>6708.30867185065</v>
      </c>
      <c r="BK35" s="107" t="n">
        <f aca="false">IF(ISNA(VLOOKUP('W. VaR &amp; Peak Pos By Trader'!$A33,'Import Peak'!$A$3:BK$100,BK$1,FALSE())),0,VLOOKUP('W. VaR &amp; Peak Pos By Trader'!$A33,'Import Peak'!$A$3:BK$100,BK$1,FALSE()))</f>
        <v>9681.15845001817</v>
      </c>
      <c r="BL35" s="107" t="n">
        <f aca="false">IF(ISNA(VLOOKUP('W. VaR &amp; Peak Pos By Trader'!$A33,'Import Peak'!$A$3:BL$100,BL$1,FALSE())),0,VLOOKUP('W. VaR &amp; Peak Pos By Trader'!$A33,'Import Peak'!$A$3:BL$100,BL$1,FALSE()))</f>
        <v>9259.82791516349</v>
      </c>
      <c r="BM35" s="107" t="n">
        <f aca="false">IF(ISNA(VLOOKUP('W. VaR &amp; Peak Pos By Trader'!$A33,'Import Peak'!$A$3:BM$100,BM$1,FALSE())),0,VLOOKUP('W. VaR &amp; Peak Pos By Trader'!$A33,'Import Peak'!$A$3:BM$100,BM$1,FALSE()))</f>
        <v>9262.3633425731</v>
      </c>
      <c r="BN35" s="107" t="n">
        <f aca="false">IF(ISNA(VLOOKUP('W. VaR &amp; Peak Pos By Trader'!$A33,'Import Peak'!$A$3:BN$100,BN$1,FALSE())),0,VLOOKUP('W. VaR &amp; Peak Pos By Trader'!$A33,'Import Peak'!$A$3:BN$100,BN$1,FALSE()))</f>
        <v>8532.07050895485</v>
      </c>
      <c r="BO35" s="107" t="n">
        <f aca="false">IF(ISNA(VLOOKUP('W. VaR &amp; Peak Pos By Trader'!$A33,'Import Peak'!$A$3:BO$100,BO$1,FALSE())),0,VLOOKUP('W. VaR &amp; Peak Pos By Trader'!$A33,'Import Peak'!$A$3:BO$100,BO$1,FALSE()))</f>
        <v>10135.3480317365</v>
      </c>
      <c r="BP35" s="107" t="n">
        <f aca="false">IF(ISNA(VLOOKUP('W. VaR &amp; Peak Pos By Trader'!$A33,'Import Peak'!$A$3:BP$100,BP$1,FALSE())),0,VLOOKUP('W. VaR &amp; Peak Pos By Trader'!$A33,'Import Peak'!$A$3:BP$100,BP$1,FALSE()))</f>
        <v>9697.74572846022</v>
      </c>
      <c r="BQ35" s="107" t="n">
        <f aca="false">IF(ISNA(VLOOKUP('W. VaR &amp; Peak Pos By Trader'!$A33,'Import Peak'!$A$3:BQ$100,BQ$1,FALSE())),0,VLOOKUP('W. VaR &amp; Peak Pos By Trader'!$A33,'Import Peak'!$A$3:BQ$100,BQ$1,FALSE()))</f>
        <v>9649.35670345358</v>
      </c>
      <c r="BR35" s="107" t="n">
        <f aca="false">IF(ISNA(VLOOKUP('W. VaR &amp; Peak Pos By Trader'!$A33,'Import Peak'!$A$3:BR$100,BR$1,FALSE())),0,VLOOKUP('W. VaR &amp; Peak Pos By Trader'!$A33,'Import Peak'!$A$3:BR$100,BR$1,FALSE()))</f>
        <v>-16753.8234852767</v>
      </c>
      <c r="BS35" s="107" t="n">
        <f aca="false">IF(ISNA(VLOOKUP('W. VaR &amp; Peak Pos By Trader'!$A33,'Import Peak'!$A$3:BS$100,BS$1,FALSE())),0,VLOOKUP('W. VaR &amp; Peak Pos By Trader'!$A33,'Import Peak'!$A$3:BS$100,BS$1,FALSE()))</f>
        <v>-15394.1925097143</v>
      </c>
      <c r="BT35" s="107" t="n">
        <f aca="false">IF(ISNA(VLOOKUP('W. VaR &amp; Peak Pos By Trader'!$A33,'Import Peak'!$A$3:BT$100,BT$1,FALSE())),0,VLOOKUP('W. VaR &amp; Peak Pos By Trader'!$A33,'Import Peak'!$A$3:BT$100,BT$1,FALSE()))</f>
        <v>-17230.1173803877</v>
      </c>
      <c r="BU35" s="107" t="n">
        <f aca="false">IF(ISNA(VLOOKUP('W. VaR &amp; Peak Pos By Trader'!$A33,'Import Peak'!$A$3:BU$100,BU$1,FALSE())),0,VLOOKUP('W. VaR &amp; Peak Pos By Trader'!$A33,'Import Peak'!$A$3:BU$100,BU$1,FALSE()))</f>
        <v>-15874.5851499736</v>
      </c>
      <c r="BV35" s="107" t="n">
        <f aca="false">IF(ISNA(VLOOKUP('W. VaR &amp; Peak Pos By Trader'!$A33,'Import Peak'!$A$3:BV$100,BV$1,FALSE())),0,VLOOKUP('W. VaR &amp; Peak Pos By Trader'!$A33,'Import Peak'!$A$3:BV$100,BV$1,FALSE()))</f>
        <v>-16424.3652264117</v>
      </c>
      <c r="BW35" s="107" t="n">
        <f aca="false">IF(ISNA(VLOOKUP('W. VaR &amp; Peak Pos By Trader'!$A33,'Import Peak'!$A$3:BW$100,BW$1,FALSE())),0,VLOOKUP('W. VaR &amp; Peak Pos By Trader'!$A33,'Import Peak'!$A$3:BW$100,BW$1,FALSE()))</f>
        <v>-16341.857047295</v>
      </c>
      <c r="BX35" s="107" t="n">
        <f aca="false">IF(ISNA(VLOOKUP('W. VaR &amp; Peak Pos By Trader'!$A33,'Import Peak'!$A$3:BX$100,BX$1,FALSE())),0,VLOOKUP('W. VaR &amp; Peak Pos By Trader'!$A33,'Import Peak'!$A$3:BX$100,BX$1,FALSE()))</f>
        <v>-15631.2969640971</v>
      </c>
      <c r="BY35" s="107" t="n">
        <f aca="false">IF(ISNA(VLOOKUP('W. VaR &amp; Peak Pos By Trader'!$A33,'Import Peak'!$A$3:BY$100,BY$1,FALSE())),0,VLOOKUP('W. VaR &amp; Peak Pos By Trader'!$A33,'Import Peak'!$A$3:BY$100,BY$1,FALSE()))</f>
        <v>-16793.1645598913</v>
      </c>
      <c r="BZ35" s="107" t="n">
        <f aca="false">IF(ISNA(VLOOKUP('W. VaR &amp; Peak Pos By Trader'!$A33,'Import Peak'!$A$3:BZ$100,BZ$1,FALSE())),0,VLOOKUP('W. VaR &amp; Peak Pos By Trader'!$A33,'Import Peak'!$A$3:BZ$100,BZ$1,FALSE()))</f>
        <v>-14850.9763093272</v>
      </c>
      <c r="CA35" s="107" t="n">
        <f aca="false">IF(ISNA(VLOOKUP('W. VaR &amp; Peak Pos By Trader'!$A33,'Import Peak'!$A$3:CA$100,CA$1,FALSE())),0,VLOOKUP('W. VaR &amp; Peak Pos By Trader'!$A33,'Import Peak'!$A$3:CA$100,CA$1,FALSE()))</f>
        <v>-16618.6365034609</v>
      </c>
      <c r="CB35" s="107" t="n">
        <f aca="false">IF(ISNA(VLOOKUP('W. VaR &amp; Peak Pos By Trader'!$A33,'Import Peak'!$A$3:CB$100,CB$1,FALSE())),0,VLOOKUP('W. VaR &amp; Peak Pos By Trader'!$A33,'Import Peak'!$A$3:CB$100,CB$1,FALSE()))</f>
        <v>-15308.1088972844</v>
      </c>
      <c r="CC35" s="107" t="n">
        <f aca="false">IF(ISNA(VLOOKUP('W. VaR &amp; Peak Pos By Trader'!$A33,'Import Peak'!$A$3:CC$100,CC$1,FALSE())),0,VLOOKUP('W. VaR &amp; Peak Pos By Trader'!$A33,'Import Peak'!$A$3:CC$100,CC$1,FALSE()))</f>
        <v>-15225.9183798199</v>
      </c>
      <c r="CD35" s="107" t="n">
        <f aca="false">IF(ISNA(VLOOKUP('W. VaR &amp; Peak Pos By Trader'!$A33,'Import Peak'!$A$3:CD$100,CD$1,FALSE())),0,VLOOKUP('W. VaR &amp; Peak Pos By Trader'!$A33,'Import Peak'!$A$3:CD$100,CD$1,FALSE()))</f>
        <v>-3634.49043675147</v>
      </c>
      <c r="CE35" s="107" t="n">
        <f aca="false">IF(ISNA(VLOOKUP('W. VaR &amp; Peak Pos By Trader'!$A33,'Import Peak'!$A$3:CE$100,CE$1,FALSE())),0,VLOOKUP('W. VaR &amp; Peak Pos By Trader'!$A33,'Import Peak'!$A$3:CE$100,CE$1,FALSE()))</f>
        <v>-3476.95250593526</v>
      </c>
      <c r="CF35" s="107" t="n">
        <f aca="false">IF(ISNA(VLOOKUP('W. VaR &amp; Peak Pos By Trader'!$A33,'Import Peak'!$A$3:CF$100,CF$1,FALSE())),0,VLOOKUP('W. VaR &amp; Peak Pos By Trader'!$A33,'Import Peak'!$A$3:CF$100,CF$1,FALSE()))</f>
        <v>-3596.29589492255</v>
      </c>
      <c r="CG35" s="107" t="n">
        <f aca="false">IF(ISNA(VLOOKUP('W. VaR &amp; Peak Pos By Trader'!$A33,'Import Peak'!$A$3:CG$100,CG$1,FALSE())),0,VLOOKUP('W. VaR &amp; Peak Pos By Trader'!$A33,'Import Peak'!$A$3:CG$100,CG$1,FALSE()))</f>
        <v>-8346.79334748868</v>
      </c>
      <c r="CH35" s="107" t="n">
        <f aca="false">IF(ISNA(VLOOKUP('W. VaR &amp; Peak Pos By Trader'!$A33,'Import Peak'!$A$3:CH$100,CH$1,FALSE())),0,VLOOKUP('W. VaR &amp; Peak Pos By Trader'!$A33,'Import Peak'!$A$3:CH$100,CH$1,FALSE()))</f>
        <v>-8300.74535926818</v>
      </c>
      <c r="CI35" s="107" t="n">
        <f aca="false">IF(ISNA(VLOOKUP('W. VaR &amp; Peak Pos By Trader'!$A33,'Import Peak'!$A$3:CI$100,CI$1,FALSE())),0,VLOOKUP('W. VaR &amp; Peak Pos By Trader'!$A33,'Import Peak'!$A$3:CI$100,CI$1,FALSE()))</f>
        <v>-7938.64094084157</v>
      </c>
      <c r="CJ35" s="107" t="n">
        <f aca="false">IF(ISNA(VLOOKUP('W. VaR &amp; Peak Pos By Trader'!$A33,'Import Peak'!$A$3:CJ$100,CJ$1,FALSE())),0,VLOOKUP('W. VaR &amp; Peak Pos By Trader'!$A33,'Import Peak'!$A$3:CJ$100,CJ$1,FALSE()))</f>
        <v>-8210.14913798228</v>
      </c>
      <c r="CK35" s="107" t="n">
        <f aca="false">IF(ISNA(VLOOKUP('W. VaR &amp; Peak Pos By Trader'!$A33,'Import Peak'!$A$3:CK$100,CK$1,FALSE())),0,VLOOKUP('W. VaR &amp; Peak Pos By Trader'!$A33,'Import Peak'!$A$3:CK$100,CK$1,FALSE()))</f>
        <v>-8164.1211856239</v>
      </c>
      <c r="CL35" s="107" t="n">
        <f aca="false">IF(ISNA(VLOOKUP('W. VaR &amp; Peak Pos By Trader'!$A33,'Import Peak'!$A$3:CL$100,CL$1,FALSE())),0,VLOOKUP('W. VaR &amp; Peak Pos By Trader'!$A33,'Import Peak'!$A$3:CL$100,CL$1,FALSE()))</f>
        <v>-7807.2977299114</v>
      </c>
      <c r="CM35" s="107" t="n">
        <f aca="false">IF(ISNA(VLOOKUP('W. VaR &amp; Peak Pos By Trader'!$A33,'Import Peak'!$A$3:CM$100,CM$1,FALSE())),0,VLOOKUP('W. VaR &amp; Peak Pos By Trader'!$A33,'Import Peak'!$A$3:CM$100,CM$1,FALSE()))</f>
        <v>-8384.73547598493</v>
      </c>
      <c r="CN35" s="107" t="n">
        <f aca="false">IF(ISNA(VLOOKUP('W. VaR &amp; Peak Pos By Trader'!$A33,'Import Peak'!$A$3:CN$100,CN$1,FALSE())),0,VLOOKUP('W. VaR &amp; Peak Pos By Trader'!$A33,'Import Peak'!$A$3:CN$100,CN$1,FALSE()))</f>
        <v>-7414.74134717271</v>
      </c>
      <c r="CO35" s="107" t="n">
        <f aca="false">IF(ISNA(VLOOKUP('W. VaR &amp; Peak Pos By Trader'!$A33,'Import Peak'!$A$3:CO$100,CO$1,FALSE())),0,VLOOKUP('W. VaR &amp; Peak Pos By Trader'!$A33,'Import Peak'!$A$3:CO$100,CO$1,FALSE()))</f>
        <v>-7990.95325535985</v>
      </c>
      <c r="CP35" s="107" t="n">
        <f aca="false">IF(ISNA(VLOOKUP('W. VaR &amp; Peak Pos By Trader'!$A33,'Import Peak'!$A$3:CP$100,CP$1,FALSE())),0,VLOOKUP('W. VaR &amp; Peak Pos By Trader'!$A33,'Import Peak'!$A$3:CP$100,CP$1,FALSE()))</f>
        <v>-1703.43118935279</v>
      </c>
      <c r="CQ35" s="107" t="n">
        <f aca="false">IF(ISNA(VLOOKUP('W. VaR &amp; Peak Pos By Trader'!$A33,'Import Peak'!$A$3:CQ$100,CQ$1,FALSE())),0,VLOOKUP('W. VaR &amp; Peak Pos By Trader'!$A33,'Import Peak'!$A$3:CQ$100,CQ$1,FALSE()))</f>
        <v>-1564.97740131599</v>
      </c>
      <c r="CR35" s="107" t="n">
        <f aca="false">IF(ISNA(VLOOKUP('W. VaR &amp; Peak Pos By Trader'!$A33,'Import Peak'!$A$3:CR$100,CR$1,FALSE())),0,VLOOKUP('W. VaR &amp; Peak Pos By Trader'!$A33,'Import Peak'!$A$3:CR$100,CR$1,FALSE()))</f>
        <v>-1686.50768136866</v>
      </c>
      <c r="CS35" s="107" t="n">
        <f aca="false">IF(ISNA(VLOOKUP('W. VaR &amp; Peak Pos By Trader'!$A33,'Import Peak'!$A$3:CS$100,CS$1,FALSE())),0,VLOOKUP('W. VaR &amp; Peak Pos By Trader'!$A33,'Import Peak'!$A$3:CS$100,CS$1,FALSE()))</f>
        <v>-1677.92581534665</v>
      </c>
      <c r="CT35" s="107" t="n">
        <f aca="false">IF(ISNA(VLOOKUP('W. VaR &amp; Peak Pos By Trader'!$A33,'Import Peak'!$A$3:CT$100,CT$1,FALSE())),0,VLOOKUP('W. VaR &amp; Peak Pos By Trader'!$A33,'Import Peak'!$A$3:CT$100,CT$1,FALSE()))</f>
        <v>-1604.87950309978</v>
      </c>
      <c r="CU35" s="107" t="n">
        <f aca="false">IF(ISNA(VLOOKUP('W. VaR &amp; Peak Pos By Trader'!$A33,'Import Peak'!$A$3:CU$100,CU$1,FALSE())),0,VLOOKUP('W. VaR &amp; Peak Pos By Trader'!$A33,'Import Peak'!$A$3:CU$100,CU$1,FALSE()))</f>
        <v>-1660.52553530115</v>
      </c>
      <c r="CV35" s="107" t="n">
        <f aca="false">IF(ISNA(VLOOKUP('W. VaR &amp; Peak Pos By Trader'!$A33,'Import Peak'!$A$3:CV$100,CV$1,FALSE())),0,VLOOKUP('W. VaR &amp; Peak Pos By Trader'!$A33,'Import Peak'!$A$3:CV$100,CV$1,FALSE()))</f>
        <v>-1651.70864521876</v>
      </c>
      <c r="CW35" s="107" t="n">
        <f aca="false">IF(ISNA(VLOOKUP('W. VaR &amp; Peak Pos By Trader'!$A33,'Import Peak'!$A$3:CW$100,CW$1,FALSE())),0,VLOOKUP('W. VaR &amp; Peak Pos By Trader'!$A33,'Import Peak'!$A$3:CW$100,CW$1,FALSE()))</f>
        <v>-1642.90948530642</v>
      </c>
      <c r="CX35" s="107" t="n">
        <f aca="false">IF(ISNA(VLOOKUP('W. VaR &amp; Peak Pos By Trader'!$A33,'Import Peak'!$A$3:CX$100,CX$1,FALSE())),0,VLOOKUP('W. VaR &amp; Peak Pos By Trader'!$A33,'Import Peak'!$A$3:CX$100,CX$1,FALSE()))</f>
        <v>-1571.54928517919</v>
      </c>
      <c r="CY35" s="107" t="n">
        <f aca="false">IF(ISNA(VLOOKUP('W. VaR &amp; Peak Pos By Trader'!$A33,'Import Peak'!$A$3:CY$100,CY$1,FALSE())),0,VLOOKUP('W. VaR &amp; Peak Pos By Trader'!$A33,'Import Peak'!$A$3:CY$100,CY$1,FALSE()))</f>
        <v>-1688.17252960766</v>
      </c>
      <c r="CZ35" s="107" t="n">
        <f aca="false">IF(ISNA(VLOOKUP('W. VaR &amp; Peak Pos By Trader'!$A33,'Import Peak'!$A$3:CZ$100,CZ$1,FALSE())),0,VLOOKUP('W. VaR &amp; Peak Pos By Trader'!$A33,'Import Peak'!$A$3:CZ$100,CZ$1,FALSE()))</f>
        <v>-1492.78539169068</v>
      </c>
      <c r="DA35" s="107" t="n">
        <f aca="false">IF(ISNA(VLOOKUP('W. VaR &amp; Peak Pos By Trader'!$A33,'Import Peak'!$A$3:DA$100,DA$1,FALSE())),0,VLOOKUP('W. VaR &amp; Peak Pos By Trader'!$A33,'Import Peak'!$A$3:DA$100,DA$1,FALSE()))</f>
        <v>0</v>
      </c>
      <c r="DB35" s="107" t="n">
        <f aca="false">IF(ISNA(VLOOKUP('W. VaR &amp; Peak Pos By Trader'!$A33,'Import Peak'!$A$3:DB$100,DB$1,FALSE())),0,VLOOKUP('W. VaR &amp; Peak Pos By Trader'!$A33,'Import Peak'!$A$3:DB$100,DB$1,FALSE()))</f>
        <v>-1025.47974318145</v>
      </c>
      <c r="DC35" s="107" t="n">
        <f aca="false">IF(ISNA(VLOOKUP('W. VaR &amp; Peak Pos By Trader'!$A33,'Import Peak'!$A$3:DC$100,DC$1,FALSE())),0,VLOOKUP('W. VaR &amp; Peak Pos By Trader'!$A33,'Import Peak'!$A$3:DC$100,DC$1,FALSE()))</f>
        <v>-979.630144367558</v>
      </c>
      <c r="DD35" s="107" t="n">
        <f aca="false">IF(ISNA(VLOOKUP('W. VaR &amp; Peak Pos By Trader'!$A33,'Import Peak'!$A$3:DD$100,DD$1,FALSE())),0,VLOOKUP('W. VaR &amp; Peak Pos By Trader'!$A33,'Import Peak'!$A$3:DD$100,DD$1,FALSE()))</f>
        <v>-1096.08010667807</v>
      </c>
      <c r="DE35" s="107" t="n">
        <f aca="false">IF(ISNA(VLOOKUP('W. VaR &amp; Peak Pos By Trader'!$A33,'Import Peak'!$A$3:DE$100,DE$1,FALSE())),0,VLOOKUP('W. VaR &amp; Peak Pos By Trader'!$A33,'Import Peak'!$A$3:DE$100,DE$1,FALSE()))</f>
        <v>-1049.90190624845</v>
      </c>
      <c r="DF35" s="107" t="n">
        <f aca="false">IF(ISNA(VLOOKUP('W. VaR &amp; Peak Pos By Trader'!$A33,'Import Peak'!$A$3:DF$100,DF$1,FALSE())),0,VLOOKUP('W. VaR &amp; Peak Pos By Trader'!$A33,'Import Peak'!$A$3:DF$100,DF$1,FALSE()))</f>
        <v>-1003.98655933416</v>
      </c>
      <c r="DG35" s="107" t="n">
        <f aca="false">IF(ISNA(VLOOKUP('W. VaR &amp; Peak Pos By Trader'!$A33,'Import Peak'!$A$3:DG$100,DG$1,FALSE())),0,VLOOKUP('W. VaR &amp; Peak Pos By Trader'!$A33,'Import Peak'!$A$3:DG$100,DG$1,FALSE()))</f>
        <v>-1038.58836481725</v>
      </c>
      <c r="DH35" s="107" t="n">
        <f aca="false">IF(ISNA(VLOOKUP('W. VaR &amp; Peak Pos By Trader'!$A33,'Import Peak'!$A$3:DH$100,DH$1,FALSE())),0,VLOOKUP('W. VaR &amp; Peak Pos By Trader'!$A33,'Import Peak'!$A$3:DH$100,DH$1,FALSE()))</f>
        <v>-1032.85855314498</v>
      </c>
      <c r="DI35" s="107" t="n">
        <f aca="false">IF(ISNA(VLOOKUP('W. VaR &amp; Peak Pos By Trader'!$A33,'Import Peak'!$A$3:DI$100,DI$1,FALSE())),0,VLOOKUP('W. VaR &amp; Peak Pos By Trader'!$A33,'Import Peak'!$A$3:DI$100,DI$1,FALSE()))</f>
        <v>-1027.14218538037</v>
      </c>
      <c r="DJ35" s="107" t="n">
        <f aca="false">IF(ISNA(VLOOKUP('W. VaR &amp; Peak Pos By Trader'!$A33,'Import Peak'!$A$3:DJ$100,DJ$1,FALSE())),0,VLOOKUP('W. VaR &amp; Peak Pos By Trader'!$A33,'Import Peak'!$A$3:DJ$100,DJ$1,FALSE()))</f>
        <v>-982.329940534842</v>
      </c>
      <c r="DK35" s="107" t="n">
        <f aca="false">IF(ISNA(VLOOKUP('W. VaR &amp; Peak Pos By Trader'!$A33,'Import Peak'!$A$3:DK$100,DK$1,FALSE())),0,VLOOKUP('W. VaR &amp; Peak Pos By Trader'!$A33,'Import Peak'!$A$3:DK$100,DK$1,FALSE()))</f>
        <v>2031.86719763554</v>
      </c>
      <c r="DL35" s="107" t="n">
        <f aca="false">IF(ISNA(VLOOKUP('W. VaR &amp; Peak Pos By Trader'!$A33,'Import Peak'!$A$3:DL$100,DL$1,FALSE())),0,VLOOKUP('W. VaR &amp; Peak Pos By Trader'!$A33,'Import Peak'!$A$3:DL$100,DL$1,FALSE()))</f>
        <v>1943.15529156115</v>
      </c>
      <c r="DM35" s="107" t="n">
        <f aca="false">IF(ISNA(VLOOKUP('W. VaR &amp; Peak Pos By Trader'!$A33,'Import Peak'!$A$3:DM$100,DM$1,FALSE())),0,VLOOKUP('W. VaR &amp; Peak Pos By Trader'!$A33,'Import Peak'!$A$3:DM$100,DM$1,FALSE()))</f>
        <v>2009.55705552438</v>
      </c>
      <c r="DN35" s="107" t="n">
        <f aca="false">IF(ISNA(VLOOKUP('W. VaR &amp; Peak Pos By Trader'!$A33,'Import Peak'!$A$3:DN$100,DN$1,FALSE())),0,VLOOKUP('W. VaR &amp; Peak Pos By Trader'!$A33,'Import Peak'!$A$3:DN$100,DN$1,FALSE()))</f>
        <v>960.70227755493</v>
      </c>
      <c r="DO35" s="107" t="n">
        <f aca="false">IF(ISNA(VLOOKUP('W. VaR &amp; Peak Pos By Trader'!$A33,'Import Peak'!$A$3:DO$100,DO$1,FALSE())),0,VLOOKUP('W. VaR &amp; Peak Pos By Trader'!$A33,'Import Peak'!$A$3:DO$100,DO$1,FALSE()))</f>
        <v>917.576303635034</v>
      </c>
      <c r="DP35" s="107" t="n">
        <f aca="false">IF(ISNA(VLOOKUP('W. VaR &amp; Peak Pos By Trader'!$A33,'Import Peak'!$A$3:DP$100,DP$1,FALSE())),0,VLOOKUP('W. VaR &amp; Peak Pos By Trader'!$A33,'Import Peak'!$A$3:DP$100,DP$1,FALSE()))</f>
        <v>1026.43609076169</v>
      </c>
      <c r="DQ35" s="107" t="n">
        <f aca="false">IF(ISNA(VLOOKUP('W. VaR &amp; Peak Pos By Trader'!$A33,'Import Peak'!$A$3:DQ$100,DQ$1,FALSE())),0,VLOOKUP('W. VaR &amp; Peak Pos By Trader'!$A33,'Import Peak'!$A$3:DQ$100,DQ$1,FALSE()))</f>
        <v>982.993929534098</v>
      </c>
      <c r="DR35" s="107" t="n">
        <f aca="false">IF(ISNA(VLOOKUP('W. VaR &amp; Peak Pos By Trader'!$A33,'Import Peak'!$A$3:DR$100,DR$1,FALSE())),0,VLOOKUP('W. VaR &amp; Peak Pos By Trader'!$A33,'Import Peak'!$A$3:DR$100,DR$1,FALSE()))</f>
        <v>939.808987113298</v>
      </c>
      <c r="DS35" s="107" t="n">
        <f aca="false">IF(ISNA(VLOOKUP('W. VaR &amp; Peak Pos By Trader'!$A33,'Import Peak'!$A$3:DS$100,DS$1,FALSE())),0,VLOOKUP('W. VaR &amp; Peak Pos By Trader'!$A33,'Import Peak'!$A$3:DS$100,DS$1,FALSE()))</f>
        <v>972.00311015279</v>
      </c>
      <c r="DT35" s="107" t="n">
        <f aca="false">IF(ISNA(VLOOKUP('W. VaR &amp; Peak Pos By Trader'!$A33,'Import Peak'!$A$3:DT$100,DT$1,FALSE())),0,VLOOKUP('W. VaR &amp; Peak Pos By Trader'!$A33,'Import Peak'!$A$3:DT$100,DT$1,FALSE()))</f>
        <v>929.268701063182</v>
      </c>
      <c r="DU35" s="107" t="n">
        <f aca="false">IF(ISNA(VLOOKUP('W. VaR &amp; Peak Pos By Trader'!$A33,'Import Peak'!$A$3:DU$100,DU$1,FALSE())),0,VLOOKUP('W. VaR &amp; Peak Pos By Trader'!$A33,'Import Peak'!$A$3:DU$100,DU$1,FALSE()))</f>
        <v>997.84798724018</v>
      </c>
      <c r="DV35" s="107" t="n">
        <f aca="false">IF(ISNA(VLOOKUP('W. VaR &amp; Peak Pos By Trader'!$A33,'Import Peak'!$A$3:DV$100,DV$1,FALSE())),0,VLOOKUP('W. VaR &amp; Peak Pos By Trader'!$A33,'Import Peak'!$A$3:DV$100,DV$1,FALSE()))</f>
        <v>0</v>
      </c>
      <c r="DW35" s="107" t="n">
        <f aca="false">IF(ISNA(VLOOKUP('W. VaR &amp; Peak Pos By Trader'!$A33,'Import Peak'!$A$3:DW$100,DW$1,FALSE())),0,VLOOKUP('W. VaR &amp; Peak Pos By Trader'!$A33,'Import Peak'!$A$3:DW$100,DW$1,FALSE()))</f>
        <v>0</v>
      </c>
      <c r="DX35" s="107" t="n">
        <f aca="false">IF(ISNA(VLOOKUP('W. VaR &amp; Peak Pos By Trader'!$A33,'Import Peak'!$A$3:DX$100,DX$1,FALSE())),0,VLOOKUP('W. VaR &amp; Peak Pos By Trader'!$A33,'Import Peak'!$A$3:DX$100,DX$1,FALSE()))</f>
        <v>0</v>
      </c>
      <c r="DY35" s="107" t="n">
        <f aca="false">IF(ISNA(VLOOKUP('W. VaR &amp; Peak Pos By Trader'!$A33,'Import Peak'!$A$3:DY$100,DY$1,FALSE())),0,VLOOKUP('W. VaR &amp; Peak Pos By Trader'!$A33,'Import Peak'!$A$3:DY$100,DY$1,FALSE()))</f>
        <v>0</v>
      </c>
      <c r="DZ35" s="107" t="n">
        <f aca="false">IF(ISNA(VLOOKUP('W. VaR &amp; Peak Pos By Trader'!$A33,'Import Peak'!$A$3:DZ$100,DZ$1,FALSE())),0,VLOOKUP('W. VaR &amp; Peak Pos By Trader'!$A33,'Import Peak'!$A$3:DZ$100,DZ$1,FALSE()))</f>
        <v>0</v>
      </c>
      <c r="EA35" s="107" t="n">
        <f aca="false">IF(ISNA(VLOOKUP('W. VaR &amp; Peak Pos By Trader'!$A33,'Import Peak'!$A$3:EA$100,EA$1,FALSE())),0,VLOOKUP('W. VaR &amp; Peak Pos By Trader'!$A33,'Import Peak'!$A$3:EA$100,EA$1,FALSE()))</f>
        <v>0</v>
      </c>
      <c r="EB35" s="107" t="n">
        <f aca="false">IF(ISNA(VLOOKUP('W. VaR &amp; Peak Pos By Trader'!$A33,'Import Peak'!$A$3:EB$100,EB$1,FALSE())),0,VLOOKUP('W. VaR &amp; Peak Pos By Trader'!$A33,'Import Peak'!$A$3:EB$100,EB$1,FALSE()))</f>
        <v>0</v>
      </c>
      <c r="EC35" s="107" t="n">
        <f aca="false">IF(ISNA(VLOOKUP('W. VaR &amp; Peak Pos By Trader'!$A33,'Import Peak'!$A$3:EC$100,EC$1,FALSE())),0,VLOOKUP('W. VaR &amp; Peak Pos By Trader'!$A33,'Import Peak'!$A$3:EC$100,EC$1,FALSE()))</f>
        <v>0</v>
      </c>
      <c r="ED35" s="107" t="n">
        <f aca="false">IF(ISNA(VLOOKUP('W. VaR &amp; Peak Pos By Trader'!$A33,'Import Peak'!$A$3:ED$100,ED$1,FALSE())),0,VLOOKUP('W. VaR &amp; Peak Pos By Trader'!$A33,'Import Peak'!$A$3:ED$100,ED$1,FALSE()))</f>
        <v>0</v>
      </c>
      <c r="EE35" s="107" t="n">
        <f aca="false">IF(ISNA(VLOOKUP('W. VaR &amp; Peak Pos By Trader'!$A33,'Import Peak'!$A$3:EE$100,EE$1,FALSE())),0,VLOOKUP('W. VaR &amp; Peak Pos By Trader'!$A33,'Import Peak'!$A$3:EE$100,EE$1,FALSE()))</f>
        <v>0</v>
      </c>
      <c r="EF35" s="107" t="n">
        <f aca="false">IF(ISNA(VLOOKUP('W. VaR &amp; Peak Pos By Trader'!$A33,'Import Peak'!$A$3:EF$100,EF$1,FALSE())),0,VLOOKUP('W. VaR &amp; Peak Pos By Trader'!$A33,'Import Peak'!$A$3:EF$100,EF$1,FALSE()))</f>
        <v>0</v>
      </c>
      <c r="EG35" s="107" t="n">
        <f aca="false">IF(ISNA(VLOOKUP('W. VaR &amp; Peak Pos By Trader'!$A33,'Import Peak'!$A$3:EG$100,EG$1,FALSE())),0,VLOOKUP('W. VaR &amp; Peak Pos By Trader'!$A33,'Import Peak'!$A$3:EG$100,EG$1,FALSE()))</f>
        <v>0</v>
      </c>
      <c r="EH35" s="107" t="n">
        <f aca="false">IF(ISNA(VLOOKUP('W. VaR &amp; Peak Pos By Trader'!$A33,'Import Peak'!$A$3:EH$100,EH$1,FALSE())),0,VLOOKUP('W. VaR &amp; Peak Pos By Trader'!$A33,'Import Peak'!$A$3:EH$100,EH$1,FALSE()))</f>
        <v>0</v>
      </c>
      <c r="EI35" s="107" t="n">
        <f aca="false">IF(ISNA(VLOOKUP('W. VaR &amp; Peak Pos By Trader'!$A33,'Import Peak'!$A$3:EI$100,EI$1,FALSE())),0,VLOOKUP('W. VaR &amp; Peak Pos By Trader'!$A33,'Import Peak'!$A$3:EI$100,EI$1,FALSE()))</f>
        <v>0</v>
      </c>
      <c r="EJ35" s="107" t="n">
        <f aca="false">IF(ISNA(VLOOKUP('W. VaR &amp; Peak Pos By Trader'!$A33,'Import Peak'!$A$3:EJ$100,EJ$1,FALSE())),0,VLOOKUP('W. VaR &amp; Peak Pos By Trader'!$A33,'Import Peak'!$A$3:EJ$100,EJ$1,FALSE()))</f>
        <v>0</v>
      </c>
      <c r="EK35" s="107" t="n">
        <f aca="false">IF(ISNA(VLOOKUP('W. VaR &amp; Peak Pos By Trader'!$A33,'Import Peak'!$A$3:EK$100,EK$1,FALSE())),0,VLOOKUP('W. VaR &amp; Peak Pos By Trader'!$A33,'Import Peak'!$A$3:EK$100,EK$1,FALSE()))</f>
        <v>0</v>
      </c>
      <c r="EL35" s="107" t="n">
        <f aca="false">IF(ISNA(VLOOKUP('W. VaR &amp; Peak Pos By Trader'!$A33,'Import Peak'!$A$3:EL$100,EL$1,FALSE())),0,VLOOKUP('W. VaR &amp; Peak Pos By Trader'!$A33,'Import Peak'!$A$3:EL$100,EL$1,FALSE()))</f>
        <v>0</v>
      </c>
      <c r="EM35" s="107" t="n">
        <f aca="false">IF(ISNA(VLOOKUP('W. VaR &amp; Peak Pos By Trader'!$A33,'Import Peak'!$A$3:EM$100,EM$1,FALSE())),0,VLOOKUP('W. VaR &amp; Peak Pos By Trader'!$A33,'Import Peak'!$A$3:EM$100,EM$1,FALSE()))</f>
        <v>0</v>
      </c>
      <c r="EN35" s="107" t="n">
        <f aca="false">IF(ISNA(VLOOKUP('W. VaR &amp; Peak Pos By Trader'!$A33,'Import Peak'!$A$3:EN$100,EN$1,FALSE())),0,VLOOKUP('W. VaR &amp; Peak Pos By Trader'!$A33,'Import Peak'!$A$3:EN$100,EN$1,FALSE()))</f>
        <v>0</v>
      </c>
      <c r="EO35" s="107" t="n">
        <f aca="false">IF(ISNA(VLOOKUP('W. VaR &amp; Peak Pos By Trader'!$A33,'Import Peak'!$A$3:EO$100,EO$1,FALSE())),0,VLOOKUP('W. VaR &amp; Peak Pos By Trader'!$A33,'Import Peak'!$A$3:EO$100,EO$1,FALSE()))</f>
        <v>0</v>
      </c>
      <c r="EP35" s="107" t="n">
        <f aca="false">IF(ISNA(VLOOKUP('W. VaR &amp; Peak Pos By Trader'!$A33,'Import Peak'!$A$3:EP$100,EP$1,FALSE())),0,VLOOKUP('W. VaR &amp; Peak Pos By Trader'!$A33,'Import Peak'!$A$3:EP$100,EP$1,FALSE()))</f>
        <v>0</v>
      </c>
      <c r="EQ35" s="107" t="n">
        <f aca="false">IF(ISNA(VLOOKUP('W. VaR &amp; Peak Pos By Trader'!$A33,'Import Peak'!$A$3:EQ$100,EQ$1,FALSE())),0,VLOOKUP('W. VaR &amp; Peak Pos By Trader'!$A33,'Import Peak'!$A$3:EQ$100,EQ$1,FALSE()))</f>
        <v>0</v>
      </c>
      <c r="ER35" s="107" t="n">
        <f aca="false">IF(ISNA(VLOOKUP('W. VaR &amp; Peak Pos By Trader'!$A33,'Import Peak'!$A$3:ER$100,ER$1,FALSE())),0,VLOOKUP('W. VaR &amp; Peak Pos By Trader'!$A33,'Import Peak'!$A$3:ER$100,ER$1,FALSE()))</f>
        <v>0</v>
      </c>
      <c r="ES35" s="107" t="n">
        <f aca="false">IF(ISNA(VLOOKUP('W. VaR &amp; Peak Pos By Trader'!$A33,'Import Peak'!$A$3:ES$100,ES$1,FALSE())),0,VLOOKUP('W. VaR &amp; Peak Pos By Trader'!$A33,'Import Peak'!$A$3:ES$100,ES$1,FALSE()))</f>
        <v>0</v>
      </c>
      <c r="ET35" s="107" t="n">
        <f aca="false">IF(ISNA(VLOOKUP('W. VaR &amp; Peak Pos By Trader'!$A33,'Import Peak'!$A$3:ET$100,ET$1,FALSE())),0,VLOOKUP('W. VaR &amp; Peak Pos By Trader'!$A33,'Import Peak'!$A$3:ET$100,ET$1,FALSE()))</f>
        <v>0</v>
      </c>
      <c r="EU35" s="107" t="n">
        <f aca="false">IF(ISNA(VLOOKUP('W. VaR &amp; Peak Pos By Trader'!$A33,'Import Peak'!$A$3:EU$100,EU$1,FALSE())),0,VLOOKUP('W. VaR &amp; Peak Pos By Trader'!$A33,'Import Peak'!$A$3:EU$100,EU$1,FALSE()))</f>
        <v>0</v>
      </c>
      <c r="EV35" s="107" t="n">
        <f aca="false">IF(ISNA(VLOOKUP('W. VaR &amp; Peak Pos By Trader'!$A33,'Import Peak'!$A$3:EV$100,EV$1,FALSE())),0,VLOOKUP('W. VaR &amp; Peak Pos By Trader'!$A33,'Import Peak'!$A$3:EV$100,EV$1,FALSE()))</f>
        <v>0</v>
      </c>
      <c r="EW35" s="107" t="n">
        <f aca="false">IF(ISNA(VLOOKUP('W. VaR &amp; Peak Pos By Trader'!$A33,'Import Peak'!$A$3:EW$100,EW$1,FALSE())),0,VLOOKUP('W. VaR &amp; Peak Pos By Trader'!$A33,'Import Peak'!$A$3:EW$100,EW$1,FALSE()))</f>
        <v>0</v>
      </c>
      <c r="EX35" s="107" t="n">
        <f aca="false">IF(ISNA(VLOOKUP('W. VaR &amp; Peak Pos By Trader'!$A33,'Import Peak'!$A$3:EX$100,EX$1,FALSE())),0,VLOOKUP('W. VaR &amp; Peak Pos By Trader'!$A33,'Import Peak'!$A$3:EX$100,EX$1,FALSE()))</f>
        <v>0</v>
      </c>
      <c r="EY35" s="107" t="n">
        <f aca="false">IF(ISNA(VLOOKUP('W. VaR &amp; Peak Pos By Trader'!$A33,'Import Peak'!$A$3:EY$100,EY$1,FALSE())),0,VLOOKUP('W. VaR &amp; Peak Pos By Trader'!$A33,'Import Peak'!$A$3:EY$100,EY$1,FALSE()))</f>
        <v>0</v>
      </c>
      <c r="EZ35" s="107" t="n">
        <f aca="false">IF(ISNA(VLOOKUP('W. VaR &amp; Peak Pos By Trader'!$A33,'Import Peak'!$A$3:EZ$100,EZ$1,FALSE())),0,VLOOKUP('W. VaR &amp; Peak Pos By Trader'!$A33,'Import Peak'!$A$3:EZ$100,EZ$1,FALSE()))</f>
        <v>0</v>
      </c>
      <c r="FA35" s="107" t="n">
        <f aca="false">IF(ISNA(VLOOKUP('W. VaR &amp; Peak Pos By Trader'!$A33,'Import Peak'!$A$3:FA$100,FA$1,FALSE())),0,VLOOKUP('W. VaR &amp; Peak Pos By Trader'!$A33,'Import Peak'!$A$3:FA$100,FA$1,FALSE()))</f>
        <v>0</v>
      </c>
      <c r="FB35" s="107" t="n">
        <f aca="false">IF(ISNA(VLOOKUP('W. VaR &amp; Peak Pos By Trader'!$A33,'Import Peak'!$A$3:FB$100,FB$1,FALSE())),0,VLOOKUP('W. VaR &amp; Peak Pos By Trader'!$A33,'Import Peak'!$A$3:FB$100,FB$1,FALSE()))</f>
        <v>0</v>
      </c>
      <c r="FC35" s="107" t="n">
        <f aca="false">IF(ISNA(VLOOKUP('W. VaR &amp; Peak Pos By Trader'!$A33,'Import Peak'!$A$3:FC$100,FC$1,FALSE())),0,VLOOKUP('W. VaR &amp; Peak Pos By Trader'!$A33,'Import Peak'!$A$3:FC$100,FC$1,FALSE()))</f>
        <v>0</v>
      </c>
      <c r="FD35" s="107" t="n">
        <f aca="false">IF(ISNA(VLOOKUP('W. VaR &amp; Peak Pos By Trader'!$A33,'Import Peak'!$A$3:FD$100,FD$1,FALSE())),0,VLOOKUP('W. VaR &amp; Peak Pos By Trader'!$A33,'Import Peak'!$A$3:FD$100,FD$1,FALSE()))</f>
        <v>0</v>
      </c>
      <c r="FE35" s="107" t="n">
        <f aca="false">IF(ISNA(VLOOKUP('W. VaR &amp; Peak Pos By Trader'!$A33,'Import Peak'!$A$3:FE$100,FE$1,FALSE())),0,VLOOKUP('W. VaR &amp; Peak Pos By Trader'!$A33,'Import Peak'!$A$3:FE$100,FE$1,FALSE()))</f>
        <v>0</v>
      </c>
      <c r="FF35" s="107" t="n">
        <f aca="false">IF(ISNA(VLOOKUP('W. VaR &amp; Peak Pos By Trader'!$A33,'Import Peak'!$A$3:FF$100,FF$1,FALSE())),0,VLOOKUP('W. VaR &amp; Peak Pos By Trader'!$A33,'Import Peak'!$A$3:FF$100,FF$1,FALSE()))</f>
        <v>0</v>
      </c>
      <c r="FG35" s="107" t="n">
        <f aca="false">IF(ISNA(VLOOKUP('W. VaR &amp; Peak Pos By Trader'!$A33,'Import Peak'!$A$3:FG$100,FG$1,FALSE())),0,VLOOKUP('W. VaR &amp; Peak Pos By Trader'!$A33,'Import Peak'!$A$3:FG$100,FG$1,FALSE()))</f>
        <v>0</v>
      </c>
      <c r="FH35" s="107" t="n">
        <f aca="false">IF(ISNA(VLOOKUP('W. VaR &amp; Peak Pos By Trader'!$A33,'Import Peak'!$A$3:FH$100,FH$1,FALSE())),0,VLOOKUP('W. VaR &amp; Peak Pos By Trader'!$A33,'Import Peak'!$A$3:FH$100,FH$1,FALSE()))</f>
        <v>0</v>
      </c>
      <c r="FI35" s="107" t="n">
        <f aca="false">IF(ISNA(VLOOKUP('W. VaR &amp; Peak Pos By Trader'!$A33,'Import Peak'!$A$3:FI$100,FI$1,FALSE())),0,VLOOKUP('W. VaR &amp; Peak Pos By Trader'!$A33,'Import Peak'!$A$3:FI$100,FI$1,FALSE()))</f>
        <v>0</v>
      </c>
      <c r="FJ35" s="107" t="n">
        <f aca="false">IF(ISNA(VLOOKUP('W. VaR &amp; Peak Pos By Trader'!$A33,'Import Peak'!$A$3:FJ$100,FJ$1,FALSE())),0,VLOOKUP('W. VaR &amp; Peak Pos By Trader'!$A33,'Import Peak'!$A$3:FJ$100,FJ$1,FALSE()))</f>
        <v>0</v>
      </c>
      <c r="FK35" s="107" t="n">
        <f aca="false">IF(ISNA(VLOOKUP('W. VaR &amp; Peak Pos By Trader'!$A33,'Import Peak'!$A$3:FK$100,FK$1,FALSE())),0,VLOOKUP('W. VaR &amp; Peak Pos By Trader'!$A33,'Import Peak'!$A$3:FK$100,FK$1,FALSE()))</f>
        <v>0</v>
      </c>
      <c r="FL35" s="107" t="n">
        <f aca="false">IF(ISNA(VLOOKUP('W. VaR &amp; Peak Pos By Trader'!$A33,'Import Peak'!$A$3:FL$100,FL$1,FALSE())),0,VLOOKUP('W. VaR &amp; Peak Pos By Trader'!$A33,'Import Peak'!$A$3:FL$100,FL$1,FALSE()))</f>
        <v>0</v>
      </c>
      <c r="FM35" s="107" t="n">
        <f aca="false">IF(ISNA(VLOOKUP('W. VaR &amp; Peak Pos By Trader'!$A33,'Import Peak'!$A$3:FM$100,FM$1,FALSE())),0,VLOOKUP('W. VaR &amp; Peak Pos By Trader'!$A33,'Import Peak'!$A$3:FM$100,FM$1,FALSE()))</f>
        <v>0</v>
      </c>
      <c r="FN35" s="107" t="n">
        <f aca="false">IF(ISNA(VLOOKUP('W. VaR &amp; Peak Pos By Trader'!$A33,'Import Peak'!$A$3:FN$100,FN$1,FALSE())),0,VLOOKUP('W. VaR &amp; Peak Pos By Trader'!$A33,'Import Peak'!$A$3:FN$100,FN$1,FALSE()))</f>
        <v>0</v>
      </c>
      <c r="FO35" s="107" t="n">
        <f aca="false">IF(ISNA(VLOOKUP('W. VaR &amp; Peak Pos By Trader'!$A33,'Import Peak'!$A$3:FO$100,FO$1,FALSE())),0,VLOOKUP('W. VaR &amp; Peak Pos By Trader'!$A33,'Import Peak'!$A$3:FO$100,FO$1,FALSE()))</f>
        <v>0</v>
      </c>
      <c r="FP35" s="107" t="n">
        <f aca="false">IF(ISNA(VLOOKUP('W. VaR &amp; Peak Pos By Trader'!$A33,'Import Peak'!$A$3:FP$100,FP$1,FALSE())),0,VLOOKUP('W. VaR &amp; Peak Pos By Trader'!$A33,'Import Peak'!$A$3:FP$100,FP$1,FALSE()))</f>
        <v>0</v>
      </c>
      <c r="FQ35" s="107" t="n">
        <f aca="false">IF(ISNA(VLOOKUP('W. VaR &amp; Peak Pos By Trader'!$A33,'Import Peak'!$A$3:FQ$100,FQ$1,FALSE())),0,VLOOKUP('W. VaR &amp; Peak Pos By Trader'!$A33,'Import Peak'!$A$3:FQ$100,FQ$1,FALSE()))</f>
        <v>0</v>
      </c>
      <c r="FR35" s="107" t="n">
        <f aca="false">IF(ISNA(VLOOKUP('W. VaR &amp; Peak Pos By Trader'!$A33,'Import Peak'!$A$3:FR$100,FR$1,FALSE())),0,VLOOKUP('W. VaR &amp; Peak Pos By Trader'!$A33,'Import Peak'!$A$3:FR$100,FR$1,FALSE()))</f>
        <v>0</v>
      </c>
      <c r="FS35" s="107" t="n">
        <f aca="false">IF(ISNA(VLOOKUP('W. VaR &amp; Peak Pos By Trader'!$A33,'Import Peak'!$A$3:FS$100,FS$1,FALSE())),0,VLOOKUP('W. VaR &amp; Peak Pos By Trader'!$A33,'Import Peak'!$A$3:FS$100,FS$1,FALSE()))</f>
        <v>0</v>
      </c>
      <c r="FT35" s="107" t="n">
        <f aca="false">IF(ISNA(VLOOKUP('W. VaR &amp; Peak Pos By Trader'!$A33,'Import Peak'!$A$3:FT$100,FT$1,FALSE())),0,VLOOKUP('W. VaR &amp; Peak Pos By Trader'!$A33,'Import Peak'!$A$3:FT$100,FT$1,FALSE()))</f>
        <v>0</v>
      </c>
      <c r="FU35" s="107" t="n">
        <f aca="false">IF(ISNA(VLOOKUP('W. VaR &amp; Peak Pos By Trader'!$A33,'Import Peak'!$A$3:FU$100,FU$1,FALSE())),0,VLOOKUP('W. VaR &amp; Peak Pos By Trader'!$A33,'Import Peak'!$A$3:FU$100,FU$1,FALSE()))</f>
        <v>0</v>
      </c>
      <c r="FV35" s="0" t="n">
        <f aca="false">IF(ISNA(VLOOKUP('W. VaR &amp; Peak Pos By Trader'!$A33,'Import Peak'!$A$3:FV$100,FV$1,FALSE())),0,VLOOKUP('W. VaR &amp; Peak Pos By Trader'!$A33,'Import Peak'!$A$3:FV$100,FV$1,FALSE()))</f>
        <v>0</v>
      </c>
      <c r="FW35" s="0" t="n">
        <f aca="false">IF(ISNA(VLOOKUP('W. VaR &amp; Peak Pos By Trader'!$A33,'Import Peak'!$A$3:FW$100,FW$1,FALSE())),0,VLOOKUP('W. VaR &amp; Peak Pos By Trader'!$A33,'Import Peak'!$A$3:FW$100,FW$1,FALSE()))</f>
        <v>0</v>
      </c>
      <c r="FX35" s="0" t="n">
        <f aca="false">IF(ISNA(VLOOKUP('W. VaR &amp; Peak Pos By Trader'!$A33,'Import Peak'!$A$3:FX$100,FX$1,FALSE())),0,VLOOKUP('W. VaR &amp; Peak Pos By Trader'!$A33,'Import Peak'!$A$3:FX$100,FX$1,FALSE()))</f>
        <v>0</v>
      </c>
      <c r="FY35" s="0" t="n">
        <f aca="false">IF(ISNA(VLOOKUP('W. VaR &amp; Peak Pos By Trader'!$A33,'Import Peak'!$A$3:FY$100,FY$1,FALSE())),0,VLOOKUP('W. VaR &amp; Peak Pos By Trader'!$A33,'Import Peak'!$A$3:FY$100,FY$1,FALSE()))</f>
        <v>0</v>
      </c>
      <c r="FZ35" s="0" t="n">
        <f aca="false">IF(ISNA(VLOOKUP('W. VaR &amp; Peak Pos By Trader'!$A33,'Import Peak'!$A$3:FZ$100,FZ$1,FALSE())),0,VLOOKUP('W. VaR &amp; Peak Pos By Trader'!$A33,'Import Peak'!$A$3:FZ$100,FZ$1,FALSE()))</f>
        <v>0</v>
      </c>
      <c r="GA35" s="0" t="n">
        <f aca="false">IF(ISNA(VLOOKUP('W. VaR &amp; Peak Pos By Trader'!$A33,'Import Peak'!$A$3:GA$100,GA$1,FALSE())),0,VLOOKUP('W. VaR &amp; Peak Pos By Trader'!$A33,'Import Peak'!$A$3:GA$100,GA$1,FALSE()))</f>
        <v>0</v>
      </c>
      <c r="GB35" s="0" t="n">
        <f aca="false">IF(ISNA(VLOOKUP('W. VaR &amp; Peak Pos By Trader'!$A33,'Import Peak'!$A$3:GB$100,GB$1,FALSE())),0,VLOOKUP('W. VaR &amp; Peak Pos By Trader'!$A33,'Import Peak'!$A$3:GB$100,GB$1,FALSE()))</f>
        <v>0</v>
      </c>
      <c r="GC35" s="0" t="n">
        <f aca="false">IF(ISNA(VLOOKUP('W. VaR &amp; Peak Pos By Trader'!$A33,'Import Peak'!$A$3:GC$100,GC$1,FALSE())),0,VLOOKUP('W. VaR &amp; Peak Pos By Trader'!$A33,'Import Peak'!$A$3:GC$100,GC$1,FALSE()))</f>
        <v>0</v>
      </c>
      <c r="GD35" s="0" t="n">
        <f aca="false">IF(ISNA(VLOOKUP('W. VaR &amp; Peak Pos By Trader'!$A33,'Import Peak'!$A$3:GD$100,GD$1,FALSE())),0,VLOOKUP('W. VaR &amp; Peak Pos By Trader'!$A33,'Import Peak'!$A$3:GD$100,GD$1,FALSE()))</f>
        <v>0</v>
      </c>
      <c r="GE35" s="0" t="n">
        <f aca="false">IF(ISNA(VLOOKUP('W. VaR &amp; Peak Pos By Trader'!$A33,'Import Peak'!$A$3:GE$100,GE$1,FALSE())),0,VLOOKUP('W. VaR &amp; Peak Pos By Trader'!$A33,'Import Peak'!$A$3:GE$100,GE$1,FALSE()))</f>
        <v>0</v>
      </c>
      <c r="GF35" s="0" t="n">
        <f aca="false">IF(ISNA(VLOOKUP('W. VaR &amp; Peak Pos By Trader'!$A33,'Import Peak'!$A$3:GF$100,GF$1,FALSE())),0,VLOOKUP('W. VaR &amp; Peak Pos By Trader'!$A33,'Import Peak'!$A$3:GF$100,GF$1,FALSE()))</f>
        <v>0</v>
      </c>
      <c r="GG35" s="0" t="n">
        <f aca="false">IF(ISNA(VLOOKUP('W. VaR &amp; Peak Pos By Trader'!$A33,'Import Peak'!$A$3:GG$100,GG$1,FALSE())),0,VLOOKUP('W. VaR &amp; Peak Pos By Trader'!$A33,'Import Peak'!$A$3:GG$100,GG$1,FALSE()))</f>
        <v>0</v>
      </c>
      <c r="GH35" s="0" t="n">
        <f aca="false">IF(ISNA(VLOOKUP('W. VaR &amp; Peak Pos By Trader'!$A33,'Import Peak'!$A$3:GH$100,GH$1,FALSE())),0,VLOOKUP('W. VaR &amp; Peak Pos By Trader'!$A33,'Import Peak'!$A$3:GH$100,GH$1,FALSE()))</f>
        <v>0</v>
      </c>
      <c r="GI35" s="0" t="n">
        <f aca="false">IF(ISNA(VLOOKUP('W. VaR &amp; Peak Pos By Trader'!$A33,'Import Peak'!$A$3:GI$100,GI$1,FALSE())),0,VLOOKUP('W. VaR &amp; Peak Pos By Trader'!$A33,'Import Peak'!$A$3:GI$100,GI$1,FALSE()))</f>
        <v>0</v>
      </c>
      <c r="GJ35" s="0" t="n">
        <f aca="false">IF(ISNA(VLOOKUP('W. VaR &amp; Peak Pos By Trader'!$A33,'Import Peak'!$A$3:GJ$100,GJ$1,FALSE())),0,VLOOKUP('W. VaR &amp; Peak Pos By Trader'!$A33,'Import Peak'!$A$3:GJ$100,GJ$1,FALSE()))</f>
        <v>0</v>
      </c>
      <c r="GK35" s="0" t="n">
        <f aca="false">IF(ISNA(VLOOKUP('W. VaR &amp; Peak Pos By Trader'!$A33,'Import Peak'!$A$3:GK$100,GK$1,FALSE())),0,VLOOKUP('W. VaR &amp; Peak Pos By Trader'!$A33,'Import Peak'!$A$3:GK$100,GK$1,FALSE()))</f>
        <v>0</v>
      </c>
      <c r="GL35" s="0" t="n">
        <f aca="false">IF(ISNA(VLOOKUP('W. VaR &amp; Peak Pos By Trader'!$A33,'Import Peak'!$A$3:GL$100,GL$1,FALSE())),0,VLOOKUP('W. VaR &amp; Peak Pos By Trader'!$A33,'Import Peak'!$A$3:GL$100,GL$1,FALSE()))</f>
        <v>0</v>
      </c>
      <c r="GM35" s="0" t="n">
        <f aca="false">IF(ISNA(VLOOKUP('W. VaR &amp; Peak Pos By Trader'!$A33,'Import Peak'!$A$3:GM$100,GM$1,FALSE())),0,VLOOKUP('W. VaR &amp; Peak Pos By Trader'!$A33,'Import Peak'!$A$3:GM$100,GM$1,FALSE()))</f>
        <v>0</v>
      </c>
      <c r="GN35" s="0" t="n">
        <f aca="false">IF(ISNA(VLOOKUP('W. VaR &amp; Peak Pos By Trader'!$A33,'Import Peak'!$A$3:GN$100,GN$1,FALSE())),0,VLOOKUP('W. VaR &amp; Peak Pos By Trader'!$A33,'Import Peak'!$A$3:GN$100,GN$1,FALSE()))</f>
        <v>0</v>
      </c>
      <c r="GO35" s="0" t="n">
        <f aca="false">IF(ISNA(VLOOKUP('W. VaR &amp; Peak Pos By Trader'!$A33,'Import Peak'!$A$3:GO$100,GO$1,FALSE())),0,VLOOKUP('W. VaR &amp; Peak Pos By Trader'!$A33,'Import Peak'!$A$3:GO$100,GO$1,FALSE()))</f>
        <v>0</v>
      </c>
      <c r="GP35" s="0" t="n">
        <f aca="false">IF(ISNA(VLOOKUP('W. VaR &amp; Peak Pos By Trader'!$A33,'Import Peak'!$A$3:GP$100,GP$1,FALSE())),0,VLOOKUP('W. VaR &amp; Peak Pos By Trader'!$A33,'Import Peak'!$A$3:GP$100,GP$1,FALSE()))</f>
        <v>0</v>
      </c>
      <c r="GQ35" s="0" t="n">
        <f aca="false">IF(ISNA(VLOOKUP('W. VaR &amp; Peak Pos By Trader'!$A33,'Import Peak'!$A$3:GQ$100,GQ$1,FALSE())),0,VLOOKUP('W. VaR &amp; Peak Pos By Trader'!$A33,'Import Peak'!$A$3:GQ$100,GQ$1,FALSE()))</f>
        <v>0</v>
      </c>
      <c r="GR35" s="0" t="n">
        <f aca="false">IF(ISNA(VLOOKUP('W. VaR &amp; Peak Pos By Trader'!$A33,'Import Peak'!$A$3:GR$100,GR$1,FALSE())),0,VLOOKUP('W. VaR &amp; Peak Pos By Trader'!$A33,'Import Peak'!$A$3:GR$100,GR$1,FALSE()))</f>
        <v>0</v>
      </c>
      <c r="GS35" s="0" t="n">
        <f aca="false">IF(ISNA(VLOOKUP('W. VaR &amp; Peak Pos By Trader'!$A33,'Import Peak'!$A$3:GS$100,GS$1,FALSE())),0,VLOOKUP('W. VaR &amp; Peak Pos By Trader'!$A33,'Import Peak'!$A$3:GS$100,GS$1,FALSE()))</f>
        <v>0</v>
      </c>
      <c r="GT35" s="0" t="n">
        <f aca="false">IF(ISNA(VLOOKUP('W. VaR &amp; Peak Pos By Trader'!$A33,'Import Peak'!$A$3:GT$100,GT$1,FALSE())),0,VLOOKUP('W. VaR &amp; Peak Pos By Trader'!$A33,'Import Peak'!$A$3:GT$100,GT$1,FALSE()))</f>
        <v>0</v>
      </c>
      <c r="GU35" s="0" t="n">
        <f aca="false">IF(ISNA(VLOOKUP('W. VaR &amp; Peak Pos By Trader'!$A33,'Import Peak'!$A$3:GU$100,GU$1,FALSE())),0,VLOOKUP('W. VaR &amp; Peak Pos By Trader'!$A33,'Import Peak'!$A$3:GU$100,GU$1,FALSE()))</f>
        <v>0</v>
      </c>
      <c r="GV35" s="0" t="n">
        <f aca="false">IF(ISNA(VLOOKUP('W. VaR &amp; Peak Pos By Trader'!$A33,'Import Peak'!$A$3:GV$100,GV$1,FALSE())),0,VLOOKUP('W. VaR &amp; Peak Pos By Trader'!$A33,'Import Peak'!$A$3:GV$100,GV$1,FALSE()))</f>
        <v>0</v>
      </c>
      <c r="GW35" s="0" t="n">
        <f aca="false">IF(ISNA(VLOOKUP('W. VaR &amp; Peak Pos By Trader'!$A33,'Import Peak'!$A$3:GW$100,GW$1,FALSE())),0,VLOOKUP('W. VaR &amp; Peak Pos By Trader'!$A33,'Import Peak'!$A$3:GW$100,GW$1,FALSE()))</f>
        <v>0</v>
      </c>
      <c r="GX35" s="0" t="n">
        <f aca="false">IF(ISNA(VLOOKUP('W. VaR &amp; Peak Pos By Trader'!$A33,'Import Peak'!$A$3:GX$100,GX$1,FALSE())),0,VLOOKUP('W. VaR &amp; Peak Pos By Trader'!$A33,'Import Peak'!$A$3:GX$100,GX$1,FALSE()))</f>
        <v>0</v>
      </c>
      <c r="GY35" s="0" t="n">
        <f aca="false">IF(ISNA(VLOOKUP('W. VaR &amp; Peak Pos By Trader'!$A33,'Import Peak'!$A$3:GY$100,GY$1,FALSE())),0,VLOOKUP('W. VaR &amp; Peak Pos By Trader'!$A33,'Import Peak'!$A$3:GY$100,GY$1,FALSE()))</f>
        <v>0</v>
      </c>
      <c r="GZ35" s="0" t="n">
        <f aca="false">IF(ISNA(VLOOKUP('W. VaR &amp; Peak Pos By Trader'!$A33,'Import Peak'!$A$3:GZ$100,GZ$1,FALSE())),0,VLOOKUP('W. VaR &amp; Peak Pos By Trader'!$A33,'Import Peak'!$A$3:GZ$100,GZ$1,FALSE()))</f>
        <v>0</v>
      </c>
      <c r="HA35" s="0" t="n">
        <f aca="false">IF(ISNA(VLOOKUP('W. VaR &amp; Peak Pos By Trader'!$A33,'Import Peak'!$A$3:HA$100,HA$1,FALSE())),0,VLOOKUP('W. VaR &amp; Peak Pos By Trader'!$A33,'Import Peak'!$A$3:HA$100,HA$1,FALSE()))</f>
        <v>0</v>
      </c>
      <c r="HB35" s="0" t="n">
        <f aca="false">IF(ISNA(VLOOKUP('W. VaR &amp; Peak Pos By Trader'!$A33,'Import Peak'!$A$3:HB$100,HB$1,FALSE())),0,VLOOKUP('W. VaR &amp; Peak Pos By Trader'!$A33,'Import Peak'!$A$3:HB$100,HB$1,FALSE()))</f>
        <v>0</v>
      </c>
      <c r="HC35" s="0" t="n">
        <f aca="false">IF(ISNA(VLOOKUP('W. VaR &amp; Peak Pos By Trader'!$A33,'Import Peak'!$A$3:HC$100,HC$1,FALSE())),0,VLOOKUP('W. VaR &amp; Peak Pos By Trader'!$A33,'Import Peak'!$A$3:HC$100,HC$1,FALSE()))</f>
        <v>0</v>
      </c>
      <c r="HD35" s="0" t="n">
        <f aca="false">IF(ISNA(VLOOKUP('W. VaR &amp; Peak Pos By Trader'!$A33,'Import Peak'!$A$3:HD$100,HD$1,FALSE())),0,VLOOKUP('W. VaR &amp; Peak Pos By Trader'!$A33,'Import Peak'!$A$3:HD$100,HD$1,FALSE()))</f>
        <v>0</v>
      </c>
      <c r="HE35" s="0" t="n">
        <f aca="false">IF(ISNA(VLOOKUP('W. VaR &amp; Peak Pos By Trader'!$A33,'Import Peak'!$A$3:HE$100,HE$1,FALSE())),0,VLOOKUP('W. VaR &amp; Peak Pos By Trader'!$A33,'Import Peak'!$A$3:HE$100,HE$1,FALSE()))</f>
        <v>0</v>
      </c>
      <c r="HF35" s="0" t="n">
        <f aca="false">IF(ISNA(VLOOKUP('W. VaR &amp; Peak Pos By Trader'!$A33,'Import Peak'!$A$3:HF$100,HF$1,FALSE())),0,VLOOKUP('W. VaR &amp; Peak Pos By Trader'!$A33,'Import Peak'!$A$3:HF$100,HF$1,FALSE()))</f>
        <v>0</v>
      </c>
      <c r="HG35" s="0" t="n">
        <f aca="false">IF(ISNA(VLOOKUP('W. VaR &amp; Peak Pos By Trader'!$A33,'Import Peak'!$A$3:HG$100,HG$1,FALSE())),0,VLOOKUP('W. VaR &amp; Peak Pos By Trader'!$A33,'Import Peak'!$A$3:HG$100,HG$1,FALSE()))</f>
        <v>0</v>
      </c>
      <c r="HH35" s="0" t="n">
        <f aca="false">IF(ISNA(VLOOKUP('W. VaR &amp; Peak Pos By Trader'!$A33,'Import Peak'!$A$3:HH$100,HH$1,FALSE())),0,VLOOKUP('W. VaR &amp; Peak Pos By Trader'!$A33,'Import Peak'!$A$3:HH$100,HH$1,FALSE()))</f>
        <v>0</v>
      </c>
      <c r="HI35" s="0" t="n">
        <f aca="false">IF(ISNA(VLOOKUP('W. VaR &amp; Peak Pos By Trader'!$A33,'Import Peak'!$A$3:HI$100,HI$1,FALSE())),0,VLOOKUP('W. VaR &amp; Peak Pos By Trader'!$A33,'Import Peak'!$A$3:HI$100,HI$1,FALSE()))</f>
        <v>0</v>
      </c>
      <c r="HJ35" s="0" t="n">
        <f aca="false">IF(ISNA(VLOOKUP('W. VaR &amp; Peak Pos By Trader'!$A33,'Import Peak'!$A$3:HJ$100,HJ$1,FALSE())),0,VLOOKUP('W. VaR &amp; Peak Pos By Trader'!$A33,'Import Peak'!$A$3:HJ$100,HJ$1,FALSE()))</f>
        <v>0</v>
      </c>
      <c r="HK35" s="0" t="n">
        <f aca="false">IF(ISNA(VLOOKUP('W. VaR &amp; Peak Pos By Trader'!$A33,'Import Peak'!$A$3:HK$100,HK$1,FALSE())),0,VLOOKUP('W. VaR &amp; Peak Pos By Trader'!$A33,'Import Peak'!$A$3:HK$100,HK$1,FALSE()))</f>
        <v>0</v>
      </c>
      <c r="HL35" s="0" t="n">
        <f aca="false">IF(ISNA(VLOOKUP('W. VaR &amp; Peak Pos By Trader'!$A33,'Import Peak'!$A$3:HL$100,HL$1,FALSE())),0,VLOOKUP('W. VaR &amp; Peak Pos By Trader'!$A33,'Import Peak'!$A$3:HL$100,HL$1,FALSE()))</f>
        <v>0</v>
      </c>
      <c r="HM35" s="0" t="n">
        <f aca="false">IF(ISNA(VLOOKUP('W. VaR &amp; Peak Pos By Trader'!$A33,'Import Peak'!$A$3:HM$100,HM$1,FALSE())),0,VLOOKUP('W. VaR &amp; Peak Pos By Trader'!$A33,'Import Peak'!$A$3:HM$100,HM$1,FALSE()))</f>
        <v>0</v>
      </c>
      <c r="HN35" s="0" t="n">
        <f aca="false">IF(ISNA(VLOOKUP('W. VaR &amp; Peak Pos By Trader'!$A33,'Import Peak'!$A$3:HN$100,HN$1,FALSE())),0,VLOOKUP('W. VaR &amp; Peak Pos By Trader'!$A33,'Import Peak'!$A$3:HN$100,HN$1,FALSE()))</f>
        <v>0</v>
      </c>
      <c r="HO35" s="0" t="n">
        <f aca="false">IF(ISNA(VLOOKUP('W. VaR &amp; Peak Pos By Trader'!$A33,'Import Peak'!$A$3:HO$100,HO$1,FALSE())),0,VLOOKUP('W. VaR &amp; Peak Pos By Trader'!$A33,'Import Peak'!$A$3:HO$100,HO$1,FALSE()))</f>
        <v>0</v>
      </c>
      <c r="HP35" s="0" t="n">
        <f aca="false">IF(ISNA(VLOOKUP('W. VaR &amp; Peak Pos By Trader'!$A33,'Import Peak'!$A$3:HP$100,HP$1,FALSE())),0,VLOOKUP('W. VaR &amp; Peak Pos By Trader'!$A33,'Import Peak'!$A$3:HP$100,HP$1,FALSE()))</f>
        <v>0</v>
      </c>
      <c r="HQ35" s="0" t="n">
        <f aca="false">IF(ISNA(VLOOKUP('W. VaR &amp; Peak Pos By Trader'!$A33,'Import Peak'!$A$3:HQ$100,HQ$1,FALSE())),0,VLOOKUP('W. VaR &amp; Peak Pos By Trader'!$A33,'Import Peak'!$A$3:HQ$100,HQ$1,FALSE()))</f>
        <v>0</v>
      </c>
      <c r="HR35" s="0" t="n">
        <f aca="false">IF(ISNA(VLOOKUP('W. VaR &amp; Peak Pos By Trader'!$A33,'Import Peak'!$A$3:HR$100,HR$1,FALSE())),0,VLOOKUP('W. VaR &amp; Peak Pos By Trader'!$A33,'Import Peak'!$A$3:HR$100,HR$1,FALSE()))</f>
        <v>0</v>
      </c>
      <c r="HS35" s="0" t="n">
        <f aca="false">IF(ISNA(VLOOKUP('W. VaR &amp; Peak Pos By Trader'!$A33,'Import Peak'!$A$3:HS$100,HS$1,FALSE())),0,VLOOKUP('W. VaR &amp; Peak Pos By Trader'!$A33,'Import Peak'!$A$3:HS$100,HS$1,FALSE()))</f>
        <v>0</v>
      </c>
      <c r="HT35" s="0" t="n">
        <f aca="false">IF(ISNA(VLOOKUP('W. VaR &amp; Peak Pos By Trader'!$A33,'Import Peak'!$A$3:HT$100,HT$1,FALSE())),0,VLOOKUP('W. VaR &amp; Peak Pos By Trader'!$A33,'Import Peak'!$A$3:HT$100,HT$1,FALSE()))</f>
        <v>0</v>
      </c>
      <c r="HU35" s="0" t="n">
        <f aca="false">IF(ISNA(VLOOKUP('W. VaR &amp; Peak Pos By Trader'!$A33,'Import Peak'!$A$3:HU$100,HU$1,FALSE())),0,VLOOKUP('W. VaR &amp; Peak Pos By Trader'!$A33,'Import Peak'!$A$3:HU$100,HU$1,FALSE()))</f>
        <v>0</v>
      </c>
      <c r="HV35" s="0" t="n">
        <f aca="false">IF(ISNA(VLOOKUP('W. VaR &amp; Peak Pos By Trader'!$A33,'Import Peak'!$A$3:HV$100,HV$1,FALSE())),0,VLOOKUP('W. VaR &amp; Peak Pos By Trader'!$A33,'Import Peak'!$A$3:HV$100,HV$1,FALSE()))</f>
        <v>0</v>
      </c>
      <c r="HW35" s="0" t="n">
        <f aca="false">IF(ISNA(VLOOKUP('W. VaR &amp; Peak Pos By Trader'!$A33,'Import Peak'!$A$3:HW$100,HW$1,FALSE())),0,VLOOKUP('W. VaR &amp; Peak Pos By Trader'!$A33,'Import Peak'!$A$3:HW$100,HW$1,FALSE()))</f>
        <v>0</v>
      </c>
      <c r="HX35" s="0" t="n">
        <f aca="false">IF(ISNA(VLOOKUP('W. VaR &amp; Peak Pos By Trader'!$A33,'Import Peak'!$A$3:HX$100,HX$1,FALSE())),0,VLOOKUP('W. VaR &amp; Peak Pos By Trader'!$A33,'Import Peak'!$A$3:HX$100,HX$1,FALSE()))</f>
        <v>0</v>
      </c>
      <c r="HY35" s="0" t="n">
        <f aca="false">IF(ISNA(VLOOKUP('W. VaR &amp; Peak Pos By Trader'!$A33,'Import Peak'!$A$3:HY$100,HY$1,FALSE())),0,VLOOKUP('W. VaR &amp; Peak Pos By Trader'!$A33,'Import Peak'!$A$3:HY$100,HY$1,FALSE()))</f>
        <v>0</v>
      </c>
      <c r="HZ35" s="0" t="n">
        <f aca="false">IF(ISNA(VLOOKUP('W. VaR &amp; Peak Pos By Trader'!$A33,'Import Peak'!$A$3:HZ$100,HZ$1,FALSE())),0,VLOOKUP('W. VaR &amp; Peak Pos By Trader'!$A33,'Import Peak'!$A$3:HZ$100,HZ$1,FALSE()))</f>
        <v>0</v>
      </c>
      <c r="IA35" s="0" t="n">
        <f aca="false">IF(ISNA(VLOOKUP('W. VaR &amp; Peak Pos By Trader'!$A33,'Import Peak'!$A$3:IA$100,IA$1,FALSE())),0,VLOOKUP('W. VaR &amp; Peak Pos By Trader'!$A33,'Import Peak'!$A$3:IA$100,IA$1,FALSE()))</f>
        <v>0</v>
      </c>
      <c r="IB35" s="0" t="n">
        <f aca="false">IF(ISNA(VLOOKUP('W. VaR &amp; Peak Pos By Trader'!$A33,'Import Peak'!$A$3:IB$100,IB$1,FALSE())),0,VLOOKUP('W. VaR &amp; Peak Pos By Trader'!$A33,'Import Peak'!$A$3:IB$100,IB$1,FALSE()))</f>
        <v>0</v>
      </c>
      <c r="IC35" s="0" t="n">
        <f aca="false">IF(ISNA(VLOOKUP('W. VaR &amp; Peak Pos By Trader'!$A33,'Import Peak'!$A$3:IC$100,IC$1,FALSE())),0,VLOOKUP('W. VaR &amp; Peak Pos By Trader'!$A33,'Import Peak'!$A$3:IC$100,IC$1,FALSE()))</f>
        <v>0</v>
      </c>
    </row>
    <row r="36" customFormat="false" ht="18" hidden="false" customHeight="false" outlineLevel="0" collapsed="false">
      <c r="A36" s="104" t="s">
        <v>26</v>
      </c>
      <c r="B36" s="107" t="n">
        <f aca="false">IF(ISNA(VLOOKUP('W. VaR &amp; Peak Pos By Trader'!$A34,'Import Peak'!$A$3:B$100,B$1,FALSE())),0,VLOOKUP('W. VaR &amp; Peak Pos By Trader'!$A34,'Import Peak'!$A$3:B$100,B$1,FALSE()))</f>
        <v>0</v>
      </c>
      <c r="C36" s="107" t="n">
        <f aca="false">IF(ISNA(VLOOKUP('W. VaR &amp; Peak Pos By Trader'!$A34,'Import Peak'!$A$3:C$100,C$1,FALSE())),0,VLOOKUP('W. VaR &amp; Peak Pos By Trader'!$A34,'Import Peak'!$A$3:C$100,C$1,FALSE()))</f>
        <v>0</v>
      </c>
      <c r="D36" s="107" t="n">
        <f aca="false">IF(ISNA(VLOOKUP('W. VaR &amp; Peak Pos By Trader'!$A34,'Import Peak'!$A$3:D$100,D$1,FALSE())),0,VLOOKUP('W. VaR &amp; Peak Pos By Trader'!$A34,'Import Peak'!$A$3:D$100,D$1,FALSE()))</f>
        <v>0</v>
      </c>
      <c r="E36" s="107" t="n">
        <f aca="false">IF(ISNA(VLOOKUP('W. VaR &amp; Peak Pos By Trader'!$A34,'Import Peak'!$A$3:E$100,E$1,FALSE())),0,VLOOKUP('W. VaR &amp; Peak Pos By Trader'!$A34,'Import Peak'!$A$3:E$100,E$1,FALSE()))</f>
        <v>0</v>
      </c>
      <c r="F36" s="107" t="n">
        <f aca="false">IF(ISNA(VLOOKUP('W. VaR &amp; Peak Pos By Trader'!$A34,'Import Peak'!$A$3:F$100,F$1,FALSE())),0,VLOOKUP('W. VaR &amp; Peak Pos By Trader'!$A34,'Import Peak'!$A$3:F$100,F$1,FALSE()))</f>
        <v>0</v>
      </c>
      <c r="G36" s="107" t="n">
        <f aca="false">IF(ISNA(VLOOKUP('W. VaR &amp; Peak Pos By Trader'!$A34,'Import Peak'!$A$3:G$100,G$1,FALSE())),0,VLOOKUP('W. VaR &amp; Peak Pos By Trader'!$A34,'Import Peak'!$A$3:G$100,G$1,FALSE()))</f>
        <v>0</v>
      </c>
      <c r="H36" s="107" t="n">
        <f aca="false">IF(ISNA(VLOOKUP('W. VaR &amp; Peak Pos By Trader'!$A34,'Import Peak'!$A$3:H$100,H$1,FALSE())),0,VLOOKUP('W. VaR &amp; Peak Pos By Trader'!$A34,'Import Peak'!$A$3:H$100,H$1,FALSE()))</f>
        <v>18268.6433998879</v>
      </c>
      <c r="I36" s="107" t="n">
        <f aca="false">IF(ISNA(VLOOKUP('W. VaR &amp; Peak Pos By Trader'!$A34,'Import Peak'!$A$3:I$100,I$1,FALSE())),0,VLOOKUP('W. VaR &amp; Peak Pos By Trader'!$A34,'Import Peak'!$A$3:I$100,I$1,FALSE()))</f>
        <v>40817.5040796352</v>
      </c>
      <c r="J36" s="107" t="n">
        <f aca="false">IF(ISNA(VLOOKUP('W. VaR &amp; Peak Pos By Trader'!$A34,'Import Peak'!$A$3:J$100,J$1,FALSE())),0,VLOOKUP('W. VaR &amp; Peak Pos By Trader'!$A34,'Import Peak'!$A$3:J$100,J$1,FALSE()))</f>
        <v>-244326.113406556</v>
      </c>
      <c r="K36" s="107" t="n">
        <f aca="false">IF(ISNA(VLOOKUP('W. VaR &amp; Peak Pos By Trader'!$A34,'Import Peak'!$A$3:K$100,K$1,FALSE())),0,VLOOKUP('W. VaR &amp; Peak Pos By Trader'!$A34,'Import Peak'!$A$3:K$100,K$1,FALSE()))</f>
        <v>-106859.576101146</v>
      </c>
      <c r="L36" s="107" t="n">
        <f aca="false">IF(ISNA(VLOOKUP('W. VaR &amp; Peak Pos By Trader'!$A34,'Import Peak'!$A$3:L$100,L$1,FALSE())),0,VLOOKUP('W. VaR &amp; Peak Pos By Trader'!$A34,'Import Peak'!$A$3:L$100,L$1,FALSE()))</f>
        <v>-184177.974512695</v>
      </c>
      <c r="M36" s="107" t="n">
        <f aca="false">IF(ISNA(VLOOKUP('W. VaR &amp; Peak Pos By Trader'!$A34,'Import Peak'!$A$3:M$100,M$1,FALSE())),0,VLOOKUP('W. VaR &amp; Peak Pos By Trader'!$A34,'Import Peak'!$A$3:M$100,M$1,FALSE()))</f>
        <v>-93558.1012045762</v>
      </c>
      <c r="N36" s="107" t="n">
        <f aca="false">IF(ISNA(VLOOKUP('W. VaR &amp; Peak Pos By Trader'!$A34,'Import Peak'!$A$3:N$100,N$1,FALSE())),0,VLOOKUP('W. VaR &amp; Peak Pos By Trader'!$A34,'Import Peak'!$A$3:N$100,N$1,FALSE()))</f>
        <v>7583.03160371709</v>
      </c>
      <c r="O36" s="107" t="n">
        <f aca="false">IF(ISNA(VLOOKUP('W. VaR &amp; Peak Pos By Trader'!$A34,'Import Peak'!$A$3:O$100,O$1,FALSE())),0,VLOOKUP('W. VaR &amp; Peak Pos By Trader'!$A34,'Import Peak'!$A$3:O$100,O$1,FALSE()))</f>
        <v>-86801.0324431922</v>
      </c>
      <c r="P36" s="107" t="n">
        <f aca="false">IF(ISNA(VLOOKUP('W. VaR &amp; Peak Pos By Trader'!$A34,'Import Peak'!$A$3:P$100,P$1,FALSE())),0,VLOOKUP('W. VaR &amp; Peak Pos By Trader'!$A34,'Import Peak'!$A$3:P$100,P$1,FALSE()))</f>
        <v>-190186.986119788</v>
      </c>
      <c r="Q36" s="107" t="n">
        <f aca="false">IF(ISNA(VLOOKUP('W. VaR &amp; Peak Pos By Trader'!$A34,'Import Peak'!$A$3:Q$100,Q$1,FALSE())),0,VLOOKUP('W. VaR &amp; Peak Pos By Trader'!$A34,'Import Peak'!$A$3:Q$100,Q$1,FALSE()))</f>
        <v>-171451.748905662</v>
      </c>
      <c r="R36" s="107" t="n">
        <f aca="false">IF(ISNA(VLOOKUP('W. VaR &amp; Peak Pos By Trader'!$A34,'Import Peak'!$A$3:R$100,R$1,FALSE())),0,VLOOKUP('W. VaR &amp; Peak Pos By Trader'!$A34,'Import Peak'!$A$3:R$100,R$1,FALSE()))</f>
        <v>-164426.304408453</v>
      </c>
      <c r="S36" s="107" t="n">
        <f aca="false">IF(ISNA(VLOOKUP('W. VaR &amp; Peak Pos By Trader'!$A34,'Import Peak'!$A$3:S$100,S$1,FALSE())),0,VLOOKUP('W. VaR &amp; Peak Pos By Trader'!$A34,'Import Peak'!$A$3:S$100,S$1,FALSE()))</f>
        <v>-41810.7339941521</v>
      </c>
      <c r="T36" s="107" t="n">
        <f aca="false">IF(ISNA(VLOOKUP('W. VaR &amp; Peak Pos By Trader'!$A34,'Import Peak'!$A$3:T$100,T$1,FALSE())),0,VLOOKUP('W. VaR &amp; Peak Pos By Trader'!$A34,'Import Peak'!$A$3:T$100,T$1,FALSE()))</f>
        <v>-50626.0459966659</v>
      </c>
      <c r="U36" s="107" t="n">
        <f aca="false">IF(ISNA(VLOOKUP('W. VaR &amp; Peak Pos By Trader'!$A34,'Import Peak'!$A$3:U$100,U$1,FALSE())),0,VLOOKUP('W. VaR &amp; Peak Pos By Trader'!$A34,'Import Peak'!$A$3:U$100,U$1,FALSE()))</f>
        <v>-46118.1101251031</v>
      </c>
      <c r="V36" s="107" t="n">
        <f aca="false">IF(ISNA(VLOOKUP('W. VaR &amp; Peak Pos By Trader'!$A34,'Import Peak'!$A$3:V$100,V$1,FALSE())),0,VLOOKUP('W. VaR &amp; Peak Pos By Trader'!$A34,'Import Peak'!$A$3:V$100,V$1,FALSE()))</f>
        <v>-72480.1042444493</v>
      </c>
      <c r="W36" s="107" t="n">
        <f aca="false">IF(ISNA(VLOOKUP('W. VaR &amp; Peak Pos By Trader'!$A34,'Import Peak'!$A$3:W$100,W$1,FALSE())),0,VLOOKUP('W. VaR &amp; Peak Pos By Trader'!$A34,'Import Peak'!$A$3:W$100,W$1,FALSE()))</f>
        <v>-64809.8442623321</v>
      </c>
      <c r="X36" s="107" t="n">
        <f aca="false">IF(ISNA(VLOOKUP('W. VaR &amp; Peak Pos By Trader'!$A34,'Import Peak'!$A$3:X$100,X$1,FALSE())),0,VLOOKUP('W. VaR &amp; Peak Pos By Trader'!$A34,'Import Peak'!$A$3:X$100,X$1,FALSE()))</f>
        <v>-86908.9007291688</v>
      </c>
      <c r="Y36" s="107" t="n">
        <f aca="false">IF(ISNA(VLOOKUP('W. VaR &amp; Peak Pos By Trader'!$A34,'Import Peak'!$A$3:Y$100,Y$1,FALSE())),0,VLOOKUP('W. VaR &amp; Peak Pos By Trader'!$A34,'Import Peak'!$A$3:Y$100,Y$1,FALSE()))</f>
        <v>-18827.8344624656</v>
      </c>
      <c r="Z36" s="107" t="n">
        <f aca="false">IF(ISNA(VLOOKUP('W. VaR &amp; Peak Pos By Trader'!$A34,'Import Peak'!$A$3:Z$100,Z$1,FALSE())),0,VLOOKUP('W. VaR &amp; Peak Pos By Trader'!$A34,'Import Peak'!$A$3:Z$100,Z$1,FALSE()))</f>
        <v>26061.4155835482</v>
      </c>
      <c r="AA36" s="107" t="n">
        <f aca="false">IF(ISNA(VLOOKUP('W. VaR &amp; Peak Pos By Trader'!$A34,'Import Peak'!$A$3:AA$100,AA$1,FALSE())),0,VLOOKUP('W. VaR &amp; Peak Pos By Trader'!$A34,'Import Peak'!$A$3:AA$100,AA$1,FALSE()))</f>
        <v>-2185.92163155407</v>
      </c>
      <c r="AB36" s="107" t="n">
        <f aca="false">IF(ISNA(VLOOKUP('W. VaR &amp; Peak Pos By Trader'!$A34,'Import Peak'!$A$3:AB$100,AB$1,FALSE())),0,VLOOKUP('W. VaR &amp; Peak Pos By Trader'!$A34,'Import Peak'!$A$3:AB$100,AB$1,FALSE()))</f>
        <v>5839.12070474681</v>
      </c>
      <c r="AC36" s="107" t="n">
        <f aca="false">IF(ISNA(VLOOKUP('W. VaR &amp; Peak Pos By Trader'!$A34,'Import Peak'!$A$3:AC$100,AC$1,FALSE())),0,VLOOKUP('W. VaR &amp; Peak Pos By Trader'!$A34,'Import Peak'!$A$3:AC$100,AC$1,FALSE()))</f>
        <v>2350.5398242951</v>
      </c>
      <c r="AD36" s="107" t="n">
        <f aca="false">IF(ISNA(VLOOKUP('W. VaR &amp; Peak Pos By Trader'!$A34,'Import Peak'!$A$3:AD$100,AD$1,FALSE())),0,VLOOKUP('W. VaR &amp; Peak Pos By Trader'!$A34,'Import Peak'!$A$3:AD$100,AD$1,FALSE()))</f>
        <v>25042.1100903817</v>
      </c>
      <c r="AE36" s="107" t="n">
        <f aca="false">IF(ISNA(VLOOKUP('W. VaR &amp; Peak Pos By Trader'!$A34,'Import Peak'!$A$3:AE$100,AE$1,FALSE())),0,VLOOKUP('W. VaR &amp; Peak Pos By Trader'!$A34,'Import Peak'!$A$3:AE$100,AE$1,FALSE()))</f>
        <v>18331.8772451609</v>
      </c>
      <c r="AF36" s="107" t="n">
        <f aca="false">IF(ISNA(VLOOKUP('W. VaR &amp; Peak Pos By Trader'!$A34,'Import Peak'!$A$3:AF$100,AF$1,FALSE())),0,VLOOKUP('W. VaR &amp; Peak Pos By Trader'!$A34,'Import Peak'!$A$3:AF$100,AF$1,FALSE()))</f>
        <v>18380.1868277178</v>
      </c>
      <c r="AG36" s="107" t="n">
        <f aca="false">IF(ISNA(VLOOKUP('W. VaR &amp; Peak Pos By Trader'!$A34,'Import Peak'!$A$3:AG$100,AG$1,FALSE())),0,VLOOKUP('W. VaR &amp; Peak Pos By Trader'!$A34,'Import Peak'!$A$3:AG$100,AG$1,FALSE()))</f>
        <v>27268.599523983</v>
      </c>
      <c r="AH36" s="107" t="n">
        <f aca="false">IF(ISNA(VLOOKUP('W. VaR &amp; Peak Pos By Trader'!$A34,'Import Peak'!$A$3:AH$100,AH$1,FALSE())),0,VLOOKUP('W. VaR &amp; Peak Pos By Trader'!$A34,'Import Peak'!$A$3:AH$100,AH$1,FALSE()))</f>
        <v>-76144.094325859</v>
      </c>
      <c r="AI36" s="107" t="n">
        <f aca="false">IF(ISNA(VLOOKUP('W. VaR &amp; Peak Pos By Trader'!$A34,'Import Peak'!$A$3:AI$100,AI$1,FALSE())),0,VLOOKUP('W. VaR &amp; Peak Pos By Trader'!$A34,'Import Peak'!$A$3:AI$100,AI$1,FALSE()))</f>
        <v>-68876.6756546246</v>
      </c>
      <c r="AJ36" s="107" t="n">
        <f aca="false">IF(ISNA(VLOOKUP('W. VaR &amp; Peak Pos By Trader'!$A34,'Import Peak'!$A$3:AJ$100,AJ$1,FALSE())),0,VLOOKUP('W. VaR &amp; Peak Pos By Trader'!$A34,'Import Peak'!$A$3:AJ$100,AJ$1,FALSE()))</f>
        <v>-80215.9679809641</v>
      </c>
      <c r="AK36" s="107" t="n">
        <f aca="false">IF(ISNA(VLOOKUP('W. VaR &amp; Peak Pos By Trader'!$A34,'Import Peak'!$A$3:AK$100,AK$1,FALSE())),0,VLOOKUP('W. VaR &amp; Peak Pos By Trader'!$A34,'Import Peak'!$A$3:AK$100,AK$1,FALSE()))</f>
        <v>-38373.864515561</v>
      </c>
      <c r="AL36" s="107" t="n">
        <f aca="false">IF(ISNA(VLOOKUP('W. VaR &amp; Peak Pos By Trader'!$A34,'Import Peak'!$A$3:AL$100,AL$1,FALSE())),0,VLOOKUP('W. VaR &amp; Peak Pos By Trader'!$A34,'Import Peak'!$A$3:AL$100,AL$1,FALSE()))</f>
        <v>-1139.1627827554</v>
      </c>
      <c r="AM36" s="107" t="n">
        <f aca="false">IF(ISNA(VLOOKUP('W. VaR &amp; Peak Pos By Trader'!$A34,'Import Peak'!$A$3:AM$100,AM$1,FALSE())),0,VLOOKUP('W. VaR &amp; Peak Pos By Trader'!$A34,'Import Peak'!$A$3:AM$100,AM$1,FALSE()))</f>
        <v>-1035.05416019196</v>
      </c>
      <c r="AN36" s="107" t="n">
        <f aca="false">IF(ISNA(VLOOKUP('W. VaR &amp; Peak Pos By Trader'!$A34,'Import Peak'!$A$3:AN$100,AN$1,FALSE())),0,VLOOKUP('W. VaR &amp; Peak Pos By Trader'!$A34,'Import Peak'!$A$3:AN$100,AN$1,FALSE()))</f>
        <v>-59744.0196574443</v>
      </c>
      <c r="AO36" s="107" t="n">
        <f aca="false">IF(ISNA(VLOOKUP('W. VaR &amp; Peak Pos By Trader'!$A34,'Import Peak'!$A$3:AO$100,AO$1,FALSE())),0,VLOOKUP('W. VaR &amp; Peak Pos By Trader'!$A34,'Import Peak'!$A$3:AO$100,AO$1,FALSE()))</f>
        <v>-59003.8289974488</v>
      </c>
      <c r="AP36" s="107" t="n">
        <f aca="false">IF(ISNA(VLOOKUP('W. VaR &amp; Peak Pos By Trader'!$A34,'Import Peak'!$A$3:AP$100,AP$1,FALSE())),0,VLOOKUP('W. VaR &amp; Peak Pos By Trader'!$A34,'Import Peak'!$A$3:AP$100,AP$1,FALSE()))</f>
        <v>-53007.1409597564</v>
      </c>
      <c r="AQ36" s="107" t="n">
        <f aca="false">IF(ISNA(VLOOKUP('W. VaR &amp; Peak Pos By Trader'!$A34,'Import Peak'!$A$3:AQ$100,AQ$1,FALSE())),0,VLOOKUP('W. VaR &amp; Peak Pos By Trader'!$A34,'Import Peak'!$A$3:AQ$100,AQ$1,FALSE()))</f>
        <v>-79111.3349851145</v>
      </c>
      <c r="AR36" s="107" t="n">
        <f aca="false">IF(ISNA(VLOOKUP('W. VaR &amp; Peak Pos By Trader'!$A34,'Import Peak'!$A$3:AR$100,AR$1,FALSE())),0,VLOOKUP('W. VaR &amp; Peak Pos By Trader'!$A34,'Import Peak'!$A$3:AR$100,AR$1,FALSE()))</f>
        <v>-84529.2906197643</v>
      </c>
      <c r="AS36" s="107" t="n">
        <f aca="false">IF(ISNA(VLOOKUP('W. VaR &amp; Peak Pos By Trader'!$A34,'Import Peak'!$A$3:AS$100,AS$1,FALSE())),0,VLOOKUP('W. VaR &amp; Peak Pos By Trader'!$A34,'Import Peak'!$A$3:AS$100,AS$1,FALSE()))</f>
        <v>-95886.4004777569</v>
      </c>
      <c r="AT36" s="107" t="n">
        <f aca="false">IF(ISNA(VLOOKUP('W. VaR &amp; Peak Pos By Trader'!$A34,'Import Peak'!$A$3:AT$100,AT$1,FALSE())),0,VLOOKUP('W. VaR &amp; Peak Pos By Trader'!$A34,'Import Peak'!$A$3:AT$100,AT$1,FALSE()))</f>
        <v>-19742.2228495739</v>
      </c>
      <c r="AU36" s="107" t="n">
        <f aca="false">IF(ISNA(VLOOKUP('W. VaR &amp; Peak Pos By Trader'!$A34,'Import Peak'!$A$3:AU$100,AU$1,FALSE())),0,VLOOKUP('W. VaR &amp; Peak Pos By Trader'!$A34,'Import Peak'!$A$3:AU$100,AU$1,FALSE()))</f>
        <v>-18533.0408998204</v>
      </c>
      <c r="AV36" s="107" t="n">
        <f aca="false">IF(ISNA(VLOOKUP('W. VaR &amp; Peak Pos By Trader'!$A34,'Import Peak'!$A$3:AV$100,AV$1,FALSE())),0,VLOOKUP('W. VaR &amp; Peak Pos By Trader'!$A34,'Import Peak'!$A$3:AV$100,AV$1,FALSE()))</f>
        <v>-22240.1438611239</v>
      </c>
      <c r="AW36" s="107" t="n">
        <f aca="false">IF(ISNA(VLOOKUP('W. VaR &amp; Peak Pos By Trader'!$A34,'Import Peak'!$A$3:AW$100,AW$1,FALSE())),0,VLOOKUP('W. VaR &amp; Peak Pos By Trader'!$A34,'Import Peak'!$A$3:AW$100,AW$1,FALSE()))</f>
        <v>32749.9010455012</v>
      </c>
      <c r="AX36" s="107" t="n">
        <f aca="false">IF(ISNA(VLOOKUP('W. VaR &amp; Peak Pos By Trader'!$A34,'Import Peak'!$A$3:AX$100,AX$1,FALSE())),0,VLOOKUP('W. VaR &amp; Peak Pos By Trader'!$A34,'Import Peak'!$A$3:AX$100,AX$1,FALSE()))</f>
        <v>65240.9245218637</v>
      </c>
      <c r="AY36" s="107" t="n">
        <f aca="false">IF(ISNA(VLOOKUP('W. VaR &amp; Peak Pos By Trader'!$A34,'Import Peak'!$A$3:AY$100,AY$1,FALSE())),0,VLOOKUP('W. VaR &amp; Peak Pos By Trader'!$A34,'Import Peak'!$A$3:AY$100,AY$1,FALSE()))</f>
        <v>65746.7170658245</v>
      </c>
      <c r="AZ36" s="107" t="n">
        <f aca="false">IF(ISNA(VLOOKUP('W. VaR &amp; Peak Pos By Trader'!$A34,'Import Peak'!$A$3:AZ$100,AZ$1,FALSE())),0,VLOOKUP('W. VaR &amp; Peak Pos By Trader'!$A34,'Import Peak'!$A$3:AZ$100,AZ$1,FALSE()))</f>
        <v>-13628.0325654683</v>
      </c>
      <c r="BA36" s="107" t="n">
        <f aca="false">IF(ISNA(VLOOKUP('W. VaR &amp; Peak Pos By Trader'!$A34,'Import Peak'!$A$3:BA$100,BA$1,FALSE())),0,VLOOKUP('W. VaR &amp; Peak Pos By Trader'!$A34,'Import Peak'!$A$3:BA$100,BA$1,FALSE()))</f>
        <v>-14278.5095748301</v>
      </c>
      <c r="BB36" s="107" t="n">
        <f aca="false">IF(ISNA(VLOOKUP('W. VaR &amp; Peak Pos By Trader'!$A34,'Import Peak'!$A$3:BB$100,BB$1,FALSE())),0,VLOOKUP('W. VaR &amp; Peak Pos By Trader'!$A34,'Import Peak'!$A$3:BB$100,BB$1,FALSE()))</f>
        <v>-4427.03785039084</v>
      </c>
      <c r="BC36" s="107" t="n">
        <f aca="false">IF(ISNA(VLOOKUP('W. VaR &amp; Peak Pos By Trader'!$A34,'Import Peak'!$A$3:BC$100,BC$1,FALSE())),0,VLOOKUP('W. VaR &amp; Peak Pos By Trader'!$A34,'Import Peak'!$A$3:BC$100,BC$1,FALSE()))</f>
        <v>-8748.58141626618</v>
      </c>
      <c r="BD36" s="107" t="n">
        <f aca="false">IF(ISNA(VLOOKUP('W. VaR &amp; Peak Pos By Trader'!$A34,'Import Peak'!$A$3:BD$100,BD$1,FALSE())),0,VLOOKUP('W. VaR &amp; Peak Pos By Trader'!$A34,'Import Peak'!$A$3:BD$100,BD$1,FALSE()))</f>
        <v>-8702.80595378785</v>
      </c>
      <c r="BE36" s="107" t="n">
        <f aca="false">IF(ISNA(VLOOKUP('W. VaR &amp; Peak Pos By Trader'!$A34,'Import Peak'!$A$3:BE$100,BE$1,FALSE())),0,VLOOKUP('W. VaR &amp; Peak Pos By Trader'!$A34,'Import Peak'!$A$3:BE$100,BE$1,FALSE()))</f>
        <v>-8661.99379909564</v>
      </c>
      <c r="BF36" s="107" t="n">
        <f aca="false">IF(ISNA(VLOOKUP('W. VaR &amp; Peak Pos By Trader'!$A34,'Import Peak'!$A$3:BF$100,BF$1,FALSE())),0,VLOOKUP('W. VaR &amp; Peak Pos By Trader'!$A34,'Import Peak'!$A$3:BF$100,BF$1,FALSE()))</f>
        <v>23271.8050496788</v>
      </c>
      <c r="BG36" s="107" t="n">
        <f aca="false">IF(ISNA(VLOOKUP('W. VaR &amp; Peak Pos By Trader'!$A34,'Import Peak'!$A$3:BG$100,BG$1,FALSE())),0,VLOOKUP('W. VaR &amp; Peak Pos By Trader'!$A34,'Import Peak'!$A$3:BG$100,BG$1,FALSE()))</f>
        <v>22555.144382643</v>
      </c>
      <c r="BH36" s="107" t="n">
        <f aca="false">IF(ISNA(VLOOKUP('W. VaR &amp; Peak Pos By Trader'!$A34,'Import Peak'!$A$3:BH$100,BH$1,FALSE())),0,VLOOKUP('W. VaR &amp; Peak Pos By Trader'!$A34,'Import Peak'!$A$3:BH$100,BH$1,FALSE()))</f>
        <v>23487.4498158113</v>
      </c>
      <c r="BI36" s="107" t="n">
        <f aca="false">IF(ISNA(VLOOKUP('W. VaR &amp; Peak Pos By Trader'!$A34,'Import Peak'!$A$3:BI$100,BI$1,FALSE())),0,VLOOKUP('W. VaR &amp; Peak Pos By Trader'!$A34,'Import Peak'!$A$3:BI$100,BI$1,FALSE()))</f>
        <v>69643.5443278578</v>
      </c>
      <c r="BJ36" s="107" t="n">
        <f aca="false">IF(ISNA(VLOOKUP('W. VaR &amp; Peak Pos By Trader'!$A34,'Import Peak'!$A$3:BJ$100,BJ$1,FALSE())),0,VLOOKUP('W. VaR &amp; Peak Pos By Trader'!$A34,'Import Peak'!$A$3:BJ$100,BJ$1,FALSE()))</f>
        <v>122399.957544638</v>
      </c>
      <c r="BK36" s="107" t="n">
        <f aca="false">IF(ISNA(VLOOKUP('W. VaR &amp; Peak Pos By Trader'!$A34,'Import Peak'!$A$3:BK$100,BK$1,FALSE())),0,VLOOKUP('W. VaR &amp; Peak Pos By Trader'!$A34,'Import Peak'!$A$3:BK$100,BK$1,FALSE()))</f>
        <v>123795.65534147</v>
      </c>
      <c r="BL36" s="107" t="n">
        <f aca="false">IF(ISNA(VLOOKUP('W. VaR &amp; Peak Pos By Trader'!$A34,'Import Peak'!$A$3:BL$100,BL$1,FALSE())),0,VLOOKUP('W. VaR &amp; Peak Pos By Trader'!$A34,'Import Peak'!$A$3:BL$100,BL$1,FALSE()))</f>
        <v>16202.6719562245</v>
      </c>
      <c r="BM36" s="107" t="n">
        <f aca="false">IF(ISNA(VLOOKUP('W. VaR &amp; Peak Pos By Trader'!$A34,'Import Peak'!$A$3:BM$100,BM$1,FALSE())),0,VLOOKUP('W. VaR &amp; Peak Pos By Trader'!$A34,'Import Peak'!$A$3:BM$100,BM$1,FALSE()))</f>
        <v>591.833292847307</v>
      </c>
      <c r="BN36" s="107" t="n">
        <f aca="false">IF(ISNA(VLOOKUP('W. VaR &amp; Peak Pos By Trader'!$A34,'Import Peak'!$A$3:BN$100,BN$1,FALSE())),0,VLOOKUP('W. VaR &amp; Peak Pos By Trader'!$A34,'Import Peak'!$A$3:BN$100,BN$1,FALSE()))</f>
        <v>1809.77573456844</v>
      </c>
      <c r="BO36" s="107" t="n">
        <f aca="false">IF(ISNA(VLOOKUP('W. VaR &amp; Peak Pos By Trader'!$A34,'Import Peak'!$A$3:BO$100,BO$1,FALSE())),0,VLOOKUP('W. VaR &amp; Peak Pos By Trader'!$A34,'Import Peak'!$A$3:BO$100,BO$1,FALSE()))</f>
        <v>84946.2389075745</v>
      </c>
      <c r="BP36" s="107" t="n">
        <f aca="false">IF(ISNA(VLOOKUP('W. VaR &amp; Peak Pos By Trader'!$A34,'Import Peak'!$A$3:BP$100,BP$1,FALSE())),0,VLOOKUP('W. VaR &amp; Peak Pos By Trader'!$A34,'Import Peak'!$A$3:BP$100,BP$1,FALSE()))</f>
        <v>81277.3080481206</v>
      </c>
      <c r="BQ36" s="107" t="n">
        <f aca="false">IF(ISNA(VLOOKUP('W. VaR &amp; Peak Pos By Trader'!$A34,'Import Peak'!$A$3:BQ$100,BQ$1,FALSE())),0,VLOOKUP('W. VaR &amp; Peak Pos By Trader'!$A34,'Import Peak'!$A$3:BQ$100,BQ$1,FALSE()))</f>
        <v>80869.8024509524</v>
      </c>
      <c r="BR36" s="107" t="n">
        <f aca="false">IF(ISNA(VLOOKUP('W. VaR &amp; Peak Pos By Trader'!$A34,'Import Peak'!$A$3:BR$100,BR$1,FALSE())),0,VLOOKUP('W. VaR &amp; Peak Pos By Trader'!$A34,'Import Peak'!$A$3:BR$100,BR$1,FALSE()))</f>
        <v>10632.2341348872</v>
      </c>
      <c r="BS36" s="107" t="n">
        <f aca="false">IF(ISNA(VLOOKUP('W. VaR &amp; Peak Pos By Trader'!$A34,'Import Peak'!$A$3:BS$100,BS$1,FALSE())),0,VLOOKUP('W. VaR &amp; Peak Pos By Trader'!$A34,'Import Peak'!$A$3:BS$100,BS$1,FALSE()))</f>
        <v>9769.39140039569</v>
      </c>
      <c r="BT36" s="107" t="n">
        <f aca="false">IF(ISNA(VLOOKUP('W. VaR &amp; Peak Pos By Trader'!$A34,'Import Peak'!$A$3:BT$100,BT$1,FALSE())),0,VLOOKUP('W. VaR &amp; Peak Pos By Trader'!$A34,'Import Peak'!$A$3:BT$100,BT$1,FALSE()))</f>
        <v>9609.1039236779</v>
      </c>
      <c r="BU36" s="107" t="n">
        <f aca="false">IF(ISNA(VLOOKUP('W. VaR &amp; Peak Pos By Trader'!$A34,'Import Peak'!$A$3:BU$100,BU$1,FALSE())),0,VLOOKUP('W. VaR &amp; Peak Pos By Trader'!$A34,'Import Peak'!$A$3:BU$100,BU$1,FALSE()))</f>
        <v>16485.1461172804</v>
      </c>
      <c r="BV36" s="107" t="n">
        <f aca="false">IF(ISNA(VLOOKUP('W. VaR &amp; Peak Pos By Trader'!$A34,'Import Peak'!$A$3:BV$100,BV$1,FALSE())),0,VLOOKUP('W. VaR &amp; Peak Pos By Trader'!$A34,'Import Peak'!$A$3:BV$100,BV$1,FALSE()))</f>
        <v>17056.0715812737</v>
      </c>
      <c r="BW36" s="107" t="n">
        <f aca="false">IF(ISNA(VLOOKUP('W. VaR &amp; Peak Pos By Trader'!$A34,'Import Peak'!$A$3:BW$100,BW$1,FALSE())),0,VLOOKUP('W. VaR &amp; Peak Pos By Trader'!$A34,'Import Peak'!$A$3:BW$100,BW$1,FALSE()))</f>
        <v>16970.3900106525</v>
      </c>
      <c r="BX36" s="107" t="n">
        <f aca="false">IF(ISNA(VLOOKUP('W. VaR &amp; Peak Pos By Trader'!$A34,'Import Peak'!$A$3:BX$100,BX$1,FALSE())),0,VLOOKUP('W. VaR &amp; Peak Pos By Trader'!$A34,'Import Peak'!$A$3:BX$100,BX$1,FALSE()))</f>
        <v>28557.1771459466</v>
      </c>
      <c r="BY36" s="107" t="n">
        <f aca="false">IF(ISNA(VLOOKUP('W. VaR &amp; Peak Pos By Trader'!$A34,'Import Peak'!$A$3:BY$100,BY$1,FALSE())),0,VLOOKUP('W. VaR &amp; Peak Pos By Trader'!$A34,'Import Peak'!$A$3:BY$100,BY$1,FALSE()))</f>
        <v>30679.8198690322</v>
      </c>
      <c r="BZ36" s="107" t="n">
        <f aca="false">IF(ISNA(VLOOKUP('W. VaR &amp; Peak Pos By Trader'!$A34,'Import Peak'!$A$3:BZ$100,BZ$1,FALSE())),0,VLOOKUP('W. VaR &amp; Peak Pos By Trader'!$A34,'Import Peak'!$A$3:BZ$100,BZ$1,FALSE()))</f>
        <v>27131.5913343478</v>
      </c>
      <c r="CA36" s="107" t="n">
        <f aca="false">IF(ISNA(VLOOKUP('W. VaR &amp; Peak Pos By Trader'!$A34,'Import Peak'!$A$3:CA$100,CA$1,FALSE())),0,VLOOKUP('W. VaR &amp; Peak Pos By Trader'!$A34,'Import Peak'!$A$3:CA$100,CA$1,FALSE()))</f>
        <v>19175.3498116857</v>
      </c>
      <c r="CB36" s="107" t="n">
        <f aca="false">IF(ISNA(VLOOKUP('W. VaR &amp; Peak Pos By Trader'!$A34,'Import Peak'!$A$3:CB$100,CB$1,FALSE())),0,VLOOKUP('W. VaR &amp; Peak Pos By Trader'!$A34,'Import Peak'!$A$3:CB$100,CB$1,FALSE()))</f>
        <v>17663.2025737894</v>
      </c>
      <c r="CC36" s="107" t="n">
        <f aca="false">IF(ISNA(VLOOKUP('W. VaR &amp; Peak Pos By Trader'!$A34,'Import Peak'!$A$3:CC$100,CC$1,FALSE())),0,VLOOKUP('W. VaR &amp; Peak Pos By Trader'!$A34,'Import Peak'!$A$3:CC$100,CC$1,FALSE()))</f>
        <v>17568.3673613305</v>
      </c>
      <c r="CD36" s="107" t="n">
        <f aca="false">IF(ISNA(VLOOKUP('W. VaR &amp; Peak Pos By Trader'!$A34,'Import Peak'!$A$3:CD$100,CD$1,FALSE())),0,VLOOKUP('W. VaR &amp; Peak Pos By Trader'!$A34,'Import Peak'!$A$3:CD$100,CD$1,FALSE()))</f>
        <v>-302.874203062665</v>
      </c>
      <c r="CE36" s="107" t="n">
        <f aca="false">IF(ISNA(VLOOKUP('W. VaR &amp; Peak Pos By Trader'!$A34,'Import Peak'!$A$3:CE$100,CE$1,FALSE())),0,VLOOKUP('W. VaR &amp; Peak Pos By Trader'!$A34,'Import Peak'!$A$3:CE$100,CE$1,FALSE()))</f>
        <v>-289.746042161216</v>
      </c>
      <c r="CF36" s="107" t="n">
        <f aca="false">IF(ISNA(VLOOKUP('W. VaR &amp; Peak Pos By Trader'!$A34,'Import Peak'!$A$3:CF$100,CF$1,FALSE())),0,VLOOKUP('W. VaR &amp; Peak Pos By Trader'!$A34,'Import Peak'!$A$3:CF$100,CF$1,FALSE()))</f>
        <v>-599.382649153711</v>
      </c>
      <c r="CG36" s="107" t="n">
        <f aca="false">IF(ISNA(VLOOKUP('W. VaR &amp; Peak Pos By Trader'!$A34,'Import Peak'!$A$3:CG$100,CG$1,FALSE())),0,VLOOKUP('W. VaR &amp; Peak Pos By Trader'!$A34,'Import Peak'!$A$3:CG$100,CG$1,FALSE()))</f>
        <v>-5067.6959609752</v>
      </c>
      <c r="CH36" s="107" t="n">
        <f aca="false">IF(ISNA(VLOOKUP('W. VaR &amp; Peak Pos By Trader'!$A34,'Import Peak'!$A$3:CH$100,CH$1,FALSE())),0,VLOOKUP('W. VaR &amp; Peak Pos By Trader'!$A34,'Import Peak'!$A$3:CH$100,CH$1,FALSE()))</f>
        <v>-5039.73825384163</v>
      </c>
      <c r="CI36" s="107" t="n">
        <f aca="false">IF(ISNA(VLOOKUP('W. VaR &amp; Peak Pos By Trader'!$A34,'Import Peak'!$A$3:CI$100,CI$1,FALSE())),0,VLOOKUP('W. VaR &amp; Peak Pos By Trader'!$A34,'Import Peak'!$A$3:CI$100,CI$1,FALSE()))</f>
        <v>-5103.41203339805</v>
      </c>
      <c r="CJ36" s="107" t="n">
        <f aca="false">IF(ISNA(VLOOKUP('W. VaR &amp; Peak Pos By Trader'!$A34,'Import Peak'!$A$3:CJ$100,CJ$1,FALSE())),0,VLOOKUP('W. VaR &amp; Peak Pos By Trader'!$A34,'Import Peak'!$A$3:CJ$100,CJ$1,FALSE()))</f>
        <v>-4984.73340520337</v>
      </c>
      <c r="CK36" s="107" t="n">
        <f aca="false">IF(ISNA(VLOOKUP('W. VaR &amp; Peak Pos By Trader'!$A34,'Import Peak'!$A$3:CK$100,CK$1,FALSE())),0,VLOOKUP('W. VaR &amp; Peak Pos By Trader'!$A34,'Import Peak'!$A$3:CK$100,CK$1,FALSE()))</f>
        <v>-4956.7878627001</v>
      </c>
      <c r="CL36" s="107" t="n">
        <f aca="false">IF(ISNA(VLOOKUP('W. VaR &amp; Peak Pos By Trader'!$A34,'Import Peak'!$A$3:CL$100,CL$1,FALSE())),0,VLOOKUP('W. VaR &amp; Peak Pos By Trader'!$A34,'Import Peak'!$A$3:CL$100,CL$1,FALSE()))</f>
        <v>-4740.14505030329</v>
      </c>
      <c r="CM36" s="107" t="n">
        <f aca="false">IF(ISNA(VLOOKUP('W. VaR &amp; Peak Pos By Trader'!$A34,'Import Peak'!$A$3:CM$100,CM$1,FALSE())),0,VLOOKUP('W. VaR &amp; Peak Pos By Trader'!$A34,'Import Peak'!$A$3:CM$100,CM$1,FALSE()))</f>
        <v>-5090.7322532766</v>
      </c>
      <c r="CN36" s="107" t="n">
        <f aca="false">IF(ISNA(VLOOKUP('W. VaR &amp; Peak Pos By Trader'!$A34,'Import Peak'!$A$3:CN$100,CN$1,FALSE())),0,VLOOKUP('W. VaR &amp; Peak Pos By Trader'!$A34,'Import Peak'!$A$3:CN$100,CN$1,FALSE()))</f>
        <v>-4501.80724649773</v>
      </c>
      <c r="CO36" s="107" t="n">
        <f aca="false">IF(ISNA(VLOOKUP('W. VaR &amp; Peak Pos By Trader'!$A34,'Import Peak'!$A$3:CO$100,CO$1,FALSE())),0,VLOOKUP('W. VaR &amp; Peak Pos By Trader'!$A34,'Import Peak'!$A$3:CO$100,CO$1,FALSE()))</f>
        <v>-4851.65019075413</v>
      </c>
      <c r="CP36" s="107" t="n">
        <f aca="false">IF(ISNA(VLOOKUP('W. VaR &amp; Peak Pos By Trader'!$A34,'Import Peak'!$A$3:CP$100,CP$1,FALSE())),0,VLOOKUP('W. VaR &amp; Peak Pos By Trader'!$A34,'Import Peak'!$A$3:CP$100,CP$1,FALSE()))</f>
        <v>-16182.5962988513</v>
      </c>
      <c r="CQ36" s="107" t="n">
        <f aca="false">IF(ISNA(VLOOKUP('W. VaR &amp; Peak Pos By Trader'!$A34,'Import Peak'!$A$3:CQ$100,CQ$1,FALSE())),0,VLOOKUP('W. VaR &amp; Peak Pos By Trader'!$A34,'Import Peak'!$A$3:CQ$100,CQ$1,FALSE()))</f>
        <v>-14867.2853125021</v>
      </c>
      <c r="CR36" s="107" t="n">
        <f aca="false">IF(ISNA(VLOOKUP('W. VaR &amp; Peak Pos By Trader'!$A34,'Import Peak'!$A$3:CR$100,CR$1,FALSE())),0,VLOOKUP('W. VaR &amp; Peak Pos By Trader'!$A34,'Import Peak'!$A$3:CR$100,CR$1,FALSE()))</f>
        <v>-16021.8229730023</v>
      </c>
      <c r="CS36" s="107" t="n">
        <f aca="false">IF(ISNA(VLOOKUP('W. VaR &amp; Peak Pos By Trader'!$A34,'Import Peak'!$A$3:CS$100,CS$1,FALSE())),0,VLOOKUP('W. VaR &amp; Peak Pos By Trader'!$A34,'Import Peak'!$A$3:CS$100,CS$1,FALSE()))</f>
        <v>-15940.2952457932</v>
      </c>
      <c r="CT36" s="107" t="n">
        <f aca="false">IF(ISNA(VLOOKUP('W. VaR &amp; Peak Pos By Trader'!$A34,'Import Peak'!$A$3:CT$100,CT$1,FALSE())),0,VLOOKUP('W. VaR &amp; Peak Pos By Trader'!$A34,'Import Peak'!$A$3:CT$100,CT$1,FALSE()))</f>
        <v>-15246.355279448</v>
      </c>
      <c r="CU36" s="107" t="n">
        <f aca="false">IF(ISNA(VLOOKUP('W. VaR &amp; Peak Pos By Trader'!$A34,'Import Peak'!$A$3:CU$100,CU$1,FALSE())),0,VLOOKUP('W. VaR &amp; Peak Pos By Trader'!$A34,'Import Peak'!$A$3:CU$100,CU$1,FALSE()))</f>
        <v>-15774.9925853609</v>
      </c>
      <c r="CV36" s="107" t="n">
        <f aca="false">IF(ISNA(VLOOKUP('W. VaR &amp; Peak Pos By Trader'!$A34,'Import Peak'!$A$3:CV$100,CV$1,FALSE())),0,VLOOKUP('W. VaR &amp; Peak Pos By Trader'!$A34,'Import Peak'!$A$3:CV$100,CV$1,FALSE()))</f>
        <v>-15691.232129578</v>
      </c>
      <c r="CW36" s="107" t="n">
        <f aca="false">IF(ISNA(VLOOKUP('W. VaR &amp; Peak Pos By Trader'!$A34,'Import Peak'!$A$3:CW$100,CW$1,FALSE())),0,VLOOKUP('W. VaR &amp; Peak Pos By Trader'!$A34,'Import Peak'!$A$3:CW$100,CW$1,FALSE()))</f>
        <v>-15607.6401104111</v>
      </c>
      <c r="CX36" s="107" t="n">
        <f aca="false">IF(ISNA(VLOOKUP('W. VaR &amp; Peak Pos By Trader'!$A34,'Import Peak'!$A$3:CX$100,CX$1,FALSE())),0,VLOOKUP('W. VaR &amp; Peak Pos By Trader'!$A34,'Import Peak'!$A$3:CX$100,CX$1,FALSE()))</f>
        <v>-14929.7182092023</v>
      </c>
      <c r="CY36" s="107" t="n">
        <f aca="false">IF(ISNA(VLOOKUP('W. VaR &amp; Peak Pos By Trader'!$A34,'Import Peak'!$A$3:CY$100,CY$1,FALSE())),0,VLOOKUP('W. VaR &amp; Peak Pos By Trader'!$A34,'Import Peak'!$A$3:CY$100,CY$1,FALSE()))</f>
        <v>-16037.6390312728</v>
      </c>
      <c r="CZ36" s="107" t="n">
        <f aca="false">IF(ISNA(VLOOKUP('W. VaR &amp; Peak Pos By Trader'!$A34,'Import Peak'!$A$3:CZ$100,CZ$1,FALSE())),0,VLOOKUP('W. VaR &amp; Peak Pos By Trader'!$A34,'Import Peak'!$A$3:CZ$100,CZ$1,FALSE()))</f>
        <v>-14181.4612210613</v>
      </c>
      <c r="DA36" s="107" t="n">
        <f aca="false">IF(ISNA(VLOOKUP('W. VaR &amp; Peak Pos By Trader'!$A34,'Import Peak'!$A$3:DA$100,DA$1,FALSE())),0,VLOOKUP('W. VaR &amp; Peak Pos By Trader'!$A34,'Import Peak'!$A$3:DA$100,DA$1,FALSE()))</f>
        <v>-13671.8835903046</v>
      </c>
      <c r="DB36" s="107" t="n">
        <f aca="false">IF(ISNA(VLOOKUP('W. VaR &amp; Peak Pos By Trader'!$A34,'Import Peak'!$A$3:DB$100,DB$1,FALSE())),0,VLOOKUP('W. VaR &amp; Peak Pos By Trader'!$A34,'Import Peak'!$A$3:DB$100,DB$1,FALSE()))</f>
        <v>18202.2654414706</v>
      </c>
      <c r="DC36" s="107" t="n">
        <f aca="false">IF(ISNA(VLOOKUP('W. VaR &amp; Peak Pos By Trader'!$A34,'Import Peak'!$A$3:DC$100,DC$1,FALSE())),0,VLOOKUP('W. VaR &amp; Peak Pos By Trader'!$A34,'Import Peak'!$A$3:DC$100,DC$1,FALSE()))</f>
        <v>17388.4350625242</v>
      </c>
      <c r="DD36" s="107" t="n">
        <f aca="false">IF(ISNA(VLOOKUP('W. VaR &amp; Peak Pos By Trader'!$A34,'Import Peak'!$A$3:DD$100,DD$1,FALSE())),0,VLOOKUP('W. VaR &amp; Peak Pos By Trader'!$A34,'Import Peak'!$A$3:DD$100,DD$1,FALSE()))</f>
        <v>19455.4218935356</v>
      </c>
      <c r="DE36" s="107" t="n">
        <f aca="false">IF(ISNA(VLOOKUP('W. VaR &amp; Peak Pos By Trader'!$A34,'Import Peak'!$A$3:DE$100,DE$1,FALSE())),0,VLOOKUP('W. VaR &amp; Peak Pos By Trader'!$A34,'Import Peak'!$A$3:DE$100,DE$1,FALSE()))</f>
        <v>18898.2343124721</v>
      </c>
      <c r="DF36" s="107" t="n">
        <f aca="false">IF(ISNA(VLOOKUP('W. VaR &amp; Peak Pos By Trader'!$A34,'Import Peak'!$A$3:DF$100,DF$1,FALSE())),0,VLOOKUP('W. VaR &amp; Peak Pos By Trader'!$A34,'Import Peak'!$A$3:DF$100,DF$1,FALSE()))</f>
        <v>18071.7580680149</v>
      </c>
      <c r="DG36" s="107" t="n">
        <f aca="false">IF(ISNA(VLOOKUP('W. VaR &amp; Peak Pos By Trader'!$A34,'Import Peak'!$A$3:DG$100,DG$1,FALSE())),0,VLOOKUP('W. VaR &amp; Peak Pos By Trader'!$A34,'Import Peak'!$A$3:DG$100,DG$1,FALSE()))</f>
        <v>18694.5905667108</v>
      </c>
      <c r="DH36" s="107" t="n">
        <f aca="false">IF(ISNA(VLOOKUP('W. VaR &amp; Peak Pos By Trader'!$A34,'Import Peak'!$A$3:DH$100,DH$1,FALSE())),0,VLOOKUP('W. VaR &amp; Peak Pos By Trader'!$A34,'Import Peak'!$A$3:DH$100,DH$1,FALSE()))</f>
        <v>19624.3125097545</v>
      </c>
      <c r="DI36" s="107" t="n">
        <f aca="false">IF(ISNA(VLOOKUP('W. VaR &amp; Peak Pos By Trader'!$A34,'Import Peak'!$A$3:DI$100,DI$1,FALSE())),0,VLOOKUP('W. VaR &amp; Peak Pos By Trader'!$A34,'Import Peak'!$A$3:DI$100,DI$1,FALSE()))</f>
        <v>19515.701522227</v>
      </c>
      <c r="DJ36" s="107" t="n">
        <f aca="false">IF(ISNA(VLOOKUP('W. VaR &amp; Peak Pos By Trader'!$A34,'Import Peak'!$A$3:DJ$100,DJ$1,FALSE())),0,VLOOKUP('W. VaR &amp; Peak Pos By Trader'!$A34,'Import Peak'!$A$3:DJ$100,DJ$1,FALSE()))</f>
        <v>19892.1812958304</v>
      </c>
      <c r="DK36" s="107" t="n">
        <f aca="false">IF(ISNA(VLOOKUP('W. VaR &amp; Peak Pos By Trader'!$A34,'Import Peak'!$A$3:DK$100,DK$1,FALSE())),0,VLOOKUP('W. VaR &amp; Peak Pos By Trader'!$A34,'Import Peak'!$A$3:DK$100,DK$1,FALSE()))</f>
        <v>23874.4395722176</v>
      </c>
      <c r="DL36" s="107" t="n">
        <f aca="false">IF(ISNA(VLOOKUP('W. VaR &amp; Peak Pos By Trader'!$A34,'Import Peak'!$A$3:DL$100,DL$1,FALSE())),0,VLOOKUP('W. VaR &amp; Peak Pos By Trader'!$A34,'Import Peak'!$A$3:DL$100,DL$1,FALSE()))</f>
        <v>22832.0746758436</v>
      </c>
      <c r="DM36" s="107" t="n">
        <f aca="false">IF(ISNA(VLOOKUP('W. VaR &amp; Peak Pos By Trader'!$A34,'Import Peak'!$A$3:DM$100,DM$1,FALSE())),0,VLOOKUP('W. VaR &amp; Peak Pos By Trader'!$A34,'Import Peak'!$A$3:DM$100,DM$1,FALSE()))</f>
        <v>23612.2954024115</v>
      </c>
      <c r="DN36" s="107" t="n">
        <f aca="false">IF(ISNA(VLOOKUP('W. VaR &amp; Peak Pos By Trader'!$A34,'Import Peak'!$A$3:DN$100,DN$1,FALSE())),0,VLOOKUP('W. VaR &amp; Peak Pos By Trader'!$A34,'Import Peak'!$A$3:DN$100,DN$1,FALSE()))</f>
        <v>-22816.6790919296</v>
      </c>
      <c r="DO36" s="107" t="n">
        <f aca="false">IF(ISNA(VLOOKUP('W. VaR &amp; Peak Pos By Trader'!$A34,'Import Peak'!$A$3:DO$100,DO$1,FALSE())),0,VLOOKUP('W. VaR &amp; Peak Pos By Trader'!$A34,'Import Peak'!$A$3:DO$100,DO$1,FALSE()))</f>
        <v>-21792.4372113321</v>
      </c>
      <c r="DP36" s="107" t="n">
        <f aca="false">IF(ISNA(VLOOKUP('W. VaR &amp; Peak Pos By Trader'!$A34,'Import Peak'!$A$3:DP$100,DP$1,FALSE())),0,VLOOKUP('W. VaR &amp; Peak Pos By Trader'!$A34,'Import Peak'!$A$3:DP$100,DP$1,FALSE()))</f>
        <v>-24377.8571555902</v>
      </c>
      <c r="DQ36" s="107" t="n">
        <f aca="false">IF(ISNA(VLOOKUP('W. VaR &amp; Peak Pos By Trader'!$A34,'Import Peak'!$A$3:DQ$100,DQ$1,FALSE())),0,VLOOKUP('W. VaR &amp; Peak Pos By Trader'!$A34,'Import Peak'!$A$3:DQ$100,DQ$1,FALSE()))</f>
        <v>-23346.1058264349</v>
      </c>
      <c r="DR36" s="107" t="n">
        <f aca="false">IF(ISNA(VLOOKUP('W. VaR &amp; Peak Pos By Trader'!$A34,'Import Peak'!$A$3:DR$100,DR$1,FALSE())),0,VLOOKUP('W. VaR &amp; Peak Pos By Trader'!$A34,'Import Peak'!$A$3:DR$100,DR$1,FALSE()))</f>
        <v>-22320.4634439409</v>
      </c>
      <c r="DS36" s="107" t="n">
        <f aca="false">IF(ISNA(VLOOKUP('W. VaR &amp; Peak Pos By Trader'!$A34,'Import Peak'!$A$3:DS$100,DS$1,FALSE())),0,VLOOKUP('W. VaR &amp; Peak Pos By Trader'!$A34,'Import Peak'!$A$3:DS$100,DS$1,FALSE()))</f>
        <v>-23085.0738661288</v>
      </c>
      <c r="DT36" s="107" t="n">
        <f aca="false">IF(ISNA(VLOOKUP('W. VaR &amp; Peak Pos By Trader'!$A34,'Import Peak'!$A$3:DT$100,DT$1,FALSE())),0,VLOOKUP('W. VaR &amp; Peak Pos By Trader'!$A34,'Import Peak'!$A$3:DT$100,DT$1,FALSE()))</f>
        <v>-20676.2285986558</v>
      </c>
      <c r="DU36" s="107" t="n">
        <f aca="false">IF(ISNA(VLOOKUP('W. VaR &amp; Peak Pos By Trader'!$A34,'Import Peak'!$A$3:DU$100,DU$1,FALSE())),0,VLOOKUP('W. VaR &amp; Peak Pos By Trader'!$A34,'Import Peak'!$A$3:DU$100,DU$1,FALSE()))</f>
        <v>-22202.117716094</v>
      </c>
      <c r="DV36" s="107" t="n">
        <f aca="false">IF(ISNA(VLOOKUP('W. VaR &amp; Peak Pos By Trader'!$A34,'Import Peak'!$A$3:DV$100,DV$1,FALSE())),0,VLOOKUP('W. VaR &amp; Peak Pos By Trader'!$A34,'Import Peak'!$A$3:DV$100,DV$1,FALSE()))</f>
        <v>-25266.5534629526</v>
      </c>
      <c r="DW36" s="107" t="n">
        <f aca="false">IF(ISNA(VLOOKUP('W. VaR &amp; Peak Pos By Trader'!$A34,'Import Peak'!$A$3:DW$100,DW$1,FALSE())),0,VLOOKUP('W. VaR &amp; Peak Pos By Trader'!$A34,'Import Peak'!$A$3:DW$100,DW$1,FALSE()))</f>
        <v>-26128.037509669</v>
      </c>
      <c r="DX36" s="107" t="n">
        <f aca="false">IF(ISNA(VLOOKUP('W. VaR &amp; Peak Pos By Trader'!$A34,'Import Peak'!$A$3:DX$100,DX$1,FALSE())),0,VLOOKUP('W. VaR &amp; Peak Pos By Trader'!$A34,'Import Peak'!$A$3:DX$100,DX$1,FALSE()))</f>
        <v>-24993.1228839533</v>
      </c>
      <c r="DY36" s="107" t="n">
        <f aca="false">IF(ISNA(VLOOKUP('W. VaR &amp; Peak Pos By Trader'!$A34,'Import Peak'!$A$3:DY$100,DY$1,FALSE())),0,VLOOKUP('W. VaR &amp; Peak Pos By Trader'!$A34,'Import Peak'!$A$3:DY$100,DY$1,FALSE()))</f>
        <v>-25857.932760527</v>
      </c>
      <c r="DZ36" s="107" t="n">
        <f aca="false">IF(ISNA(VLOOKUP('W. VaR &amp; Peak Pos By Trader'!$A34,'Import Peak'!$A$3:DZ$100,DZ$1,FALSE())),0,VLOOKUP('W. VaR &amp; Peak Pos By Trader'!$A34,'Import Peak'!$A$3:DZ$100,DZ$1,FALSE()))</f>
        <v>-24734.1618702635</v>
      </c>
      <c r="EA36" s="107" t="n">
        <f aca="false">IF(ISNA(VLOOKUP('W. VaR &amp; Peak Pos By Trader'!$A34,'Import Peak'!$A$3:EA$100,EA$1,FALSE())),0,VLOOKUP('W. VaR &amp; Peak Pos By Trader'!$A34,'Import Peak'!$A$3:EA$100,EA$1,FALSE()))</f>
        <v>-24613.7085178006</v>
      </c>
      <c r="EB36" s="107" t="n">
        <f aca="false">IF(ISNA(VLOOKUP('W. VaR &amp; Peak Pos By Trader'!$A34,'Import Peak'!$A$3:EB$100,EB$1,FALSE())),0,VLOOKUP('W. VaR &amp; Peak Pos By Trader'!$A34,'Import Peak'!$A$3:EB$100,EB$1,FALSE()))</f>
        <v>-26444.2557103912</v>
      </c>
      <c r="EC36" s="107" t="n">
        <f aca="false">IF(ISNA(VLOOKUP('W. VaR &amp; Peak Pos By Trader'!$A34,'Import Peak'!$A$3:EC$100,EC$1,FALSE())),0,VLOOKUP('W. VaR &amp; Peak Pos By Trader'!$A34,'Import Peak'!$A$3:EC$100,EC$1,FALSE()))</f>
        <v>-24361.7393309897</v>
      </c>
      <c r="ED36" s="107" t="n">
        <f aca="false">IF(ISNA(VLOOKUP('W. VaR &amp; Peak Pos By Trader'!$A34,'Import Peak'!$A$3:ED$100,ED$1,FALSE())),0,VLOOKUP('W. VaR &amp; Peak Pos By Trader'!$A34,'Import Peak'!$A$3:ED$100,ED$1,FALSE()))</f>
        <v>-25203.7910704471</v>
      </c>
      <c r="EE36" s="107" t="n">
        <f aca="false">IF(ISNA(VLOOKUP('W. VaR &amp; Peak Pos By Trader'!$A34,'Import Peak'!$A$3:EE$100,EE$1,FALSE())),0,VLOOKUP('W. VaR &amp; Peak Pos By Trader'!$A34,'Import Peak'!$A$3:EE$100,EE$1,FALSE()))</f>
        <v>-25076.1277632471</v>
      </c>
      <c r="EF36" s="107" t="n">
        <f aca="false">IF(ISNA(VLOOKUP('W. VaR &amp; Peak Pos By Trader'!$A34,'Import Peak'!$A$3:EF$100,EF$1,FALSE())),0,VLOOKUP('W. VaR &amp; Peak Pos By Trader'!$A34,'Import Peak'!$A$3:EF$100,EF$1,FALSE()))</f>
        <v>-23985.295582025</v>
      </c>
      <c r="EG36" s="107" t="n">
        <f aca="false">IF(ISNA(VLOOKUP('W. VaR &amp; Peak Pos By Trader'!$A34,'Import Peak'!$A$3:EG$100,EG$1,FALSE())),0,VLOOKUP('W. VaR &amp; Peak Pos By Trader'!$A34,'Import Peak'!$A$3:EG$100,EG$1,FALSE()))</f>
        <v>-25768.1695517264</v>
      </c>
      <c r="EH36" s="107" t="n">
        <f aca="false">IF(ISNA(VLOOKUP('W. VaR &amp; Peak Pos By Trader'!$A34,'Import Peak'!$A$3:EH$100,EH$1,FALSE())),0,VLOOKUP('W. VaR &amp; Peak Pos By Trader'!$A34,'Import Peak'!$A$3:EH$100,EH$1,FALSE()))</f>
        <v>-22788.5376048625</v>
      </c>
      <c r="EI36" s="107" t="n">
        <f aca="false">IF(ISNA(VLOOKUP('W. VaR &amp; Peak Pos By Trader'!$A34,'Import Peak'!$A$3:EI$100,EI$1,FALSE())),0,VLOOKUP('W. VaR &amp; Peak Pos By Trader'!$A34,'Import Peak'!$A$3:EI$100,EI$1,FALSE()))</f>
        <v>-25502.186600872</v>
      </c>
      <c r="EJ36" s="107" t="n">
        <f aca="false">IF(ISNA(VLOOKUP('W. VaR &amp; Peak Pos By Trader'!$A34,'Import Peak'!$A$3:EJ$100,EJ$1,FALSE())),0,VLOOKUP('W. VaR &amp; Peak Pos By Trader'!$A34,'Import Peak'!$A$3:EJ$100,EJ$1,FALSE()))</f>
        <v>-23492.7024292793</v>
      </c>
      <c r="EK36" s="107" t="n">
        <f aca="false">IF(ISNA(VLOOKUP('W. VaR &amp; Peak Pos By Trader'!$A34,'Import Peak'!$A$3:EK$100,EK$1,FALSE())),0,VLOOKUP('W. VaR &amp; Peak Pos By Trader'!$A34,'Import Peak'!$A$3:EK$100,EK$1,FALSE()))</f>
        <v>-23368.7304828112</v>
      </c>
      <c r="EL36" s="107" t="n">
        <f aca="false">IF(ISNA(VLOOKUP('W. VaR &amp; Peak Pos By Trader'!$A34,'Import Peak'!$A$3:EL$100,EL$1,FALSE())),0,VLOOKUP('W. VaR &amp; Peak Pos By Trader'!$A34,'Import Peak'!$A$3:EL$100,EL$1,FALSE()))</f>
        <v>-24175.0510869865</v>
      </c>
      <c r="EM36" s="107" t="n">
        <f aca="false">IF(ISNA(VLOOKUP('W. VaR &amp; Peak Pos By Trader'!$A34,'Import Peak'!$A$3:EM$100,EM$1,FALSE())),0,VLOOKUP('W. VaR &amp; Peak Pos By Trader'!$A34,'Import Peak'!$A$3:EM$100,EM$1,FALSE()))</f>
        <v>-22208.7526845011</v>
      </c>
      <c r="EN36" s="107" t="n">
        <f aca="false">IF(ISNA(VLOOKUP('W. VaR &amp; Peak Pos By Trader'!$A34,'Import Peak'!$A$3:EN$100,EN$1,FALSE())),0,VLOOKUP('W. VaR &amp; Peak Pos By Trader'!$A34,'Import Peak'!$A$3:EN$100,EN$1,FALSE()))</f>
        <v>-23932.0071712357</v>
      </c>
      <c r="EO36" s="107" t="n">
        <f aca="false">IF(ISNA(VLOOKUP('W. VaR &amp; Peak Pos By Trader'!$A34,'Import Peak'!$A$3:EO$100,EO$1,FALSE())),0,VLOOKUP('W. VaR &amp; Peak Pos By Trader'!$A34,'Import Peak'!$A$3:EO$100,EO$1,FALSE()))</f>
        <v>-23809.1204193639</v>
      </c>
      <c r="EP36" s="107" t="n">
        <f aca="false">IF(ISNA(VLOOKUP('W. VaR &amp; Peak Pos By Trader'!$A34,'Import Peak'!$A$3:EP$100,EP$1,FALSE())),0,VLOOKUP('W. VaR &amp; Peak Pos By Trader'!$A34,'Import Peak'!$A$3:EP$100,EP$1,FALSE()))</f>
        <v>-23682.6286094419</v>
      </c>
      <c r="EQ36" s="107" t="n">
        <f aca="false">IF(ISNA(VLOOKUP('W. VaR &amp; Peak Pos By Trader'!$A34,'Import Peak'!$A$3:EQ$100,EQ$1,FALSE())),0,VLOOKUP('W. VaR &amp; Peak Pos By Trader'!$A34,'Import Peak'!$A$3:EQ$100,EQ$1,FALSE()))</f>
        <v>-22654.5113171296</v>
      </c>
      <c r="ER36" s="107" t="n">
        <f aca="false">IF(ISNA(VLOOKUP('W. VaR &amp; Peak Pos By Trader'!$A34,'Import Peak'!$A$3:ER$100,ER$1,FALSE())),0,VLOOKUP('W. VaR &amp; Peak Pos By Trader'!$A34,'Import Peak'!$A$3:ER$100,ER$1,FALSE()))</f>
        <v>-23435.1800048837</v>
      </c>
      <c r="ES36" s="107" t="n">
        <f aca="false">IF(ISNA(VLOOKUP('W. VaR &amp; Peak Pos By Trader'!$A34,'Import Peak'!$A$3:ES$100,ES$1,FALSE())),0,VLOOKUP('W. VaR &amp; Peak Pos By Trader'!$A34,'Import Peak'!$A$3:ES$100,ES$1,FALSE()))</f>
        <v>-24206.7099223892</v>
      </c>
      <c r="ET36" s="107" t="n">
        <f aca="false">IF(ISNA(VLOOKUP('W. VaR &amp; Peak Pos By Trader'!$A34,'Import Peak'!$A$3:ET$100,ET$1,FALSE())),0,VLOOKUP('W. VaR &amp; Peak Pos By Trader'!$A34,'Import Peak'!$A$3:ET$100,ET$1,FALSE()))</f>
        <v>-21405.8356437603</v>
      </c>
      <c r="EU36" s="107" t="n">
        <f aca="false">IF(ISNA(VLOOKUP('W. VaR &amp; Peak Pos By Trader'!$A34,'Import Peak'!$A$3:EU$100,EU$1,FALSE())),0,VLOOKUP('W. VaR &amp; Peak Pos By Trader'!$A34,'Import Peak'!$A$3:EU$100,EU$1,FALSE()))</f>
        <v>-23952.7548013025</v>
      </c>
      <c r="EV36" s="107" t="n">
        <f aca="false">IF(ISNA(VLOOKUP('W. VaR &amp; Peak Pos By Trader'!$A34,'Import Peak'!$A$3:EV$100,EV$1,FALSE())),0,VLOOKUP('W. VaR &amp; Peak Pos By Trader'!$A34,'Import Peak'!$A$3:EV$100,EV$1,FALSE()))</f>
        <v>-22063.5079409807</v>
      </c>
      <c r="EW36" s="107" t="n">
        <f aca="false">IF(ISNA(VLOOKUP('W. VaR &amp; Peak Pos By Trader'!$A34,'Import Peak'!$A$3:EW$100,EW$1,FALSE())),0,VLOOKUP('W. VaR &amp; Peak Pos By Trader'!$A34,'Import Peak'!$A$3:EW$100,EW$1,FALSE()))</f>
        <v>-21945.1739255381</v>
      </c>
      <c r="EX36" s="107" t="n">
        <f aca="false">IF(ISNA(VLOOKUP('W. VaR &amp; Peak Pos By Trader'!$A34,'Import Peak'!$A$3:EX$100,EX$1,FALSE())),0,VLOOKUP('W. VaR &amp; Peak Pos By Trader'!$A34,'Import Peak'!$A$3:EX$100,EX$1,FALSE()))</f>
        <v>-22700.4063261174</v>
      </c>
      <c r="EY36" s="107" t="n">
        <f aca="false">IF(ISNA(VLOOKUP('W. VaR &amp; Peak Pos By Trader'!$A34,'Import Peak'!$A$3:EY$100,EY$1,FALSE())),0,VLOOKUP('W. VaR &amp; Peak Pos By Trader'!$A34,'Import Peak'!$A$3:EY$100,EY$1,FALSE()))</f>
        <v>-20852.4154280512</v>
      </c>
      <c r="EZ36" s="107" t="n">
        <f aca="false">IF(ISNA(VLOOKUP('W. VaR &amp; Peak Pos By Trader'!$A34,'Import Peak'!$A$3:EZ$100,EZ$1,FALSE())),0,VLOOKUP('W. VaR &amp; Peak Pos By Trader'!$A34,'Import Peak'!$A$3:EZ$100,EZ$1,FALSE()))</f>
        <v>-22468.4777776248</v>
      </c>
      <c r="FA36" s="107" t="n">
        <f aca="false">IF(ISNA(VLOOKUP('W. VaR &amp; Peak Pos By Trader'!$A34,'Import Peak'!$A$3:FA$100,FA$1,FALSE())),0,VLOOKUP('W. VaR &amp; Peak Pos By Trader'!$A34,'Import Peak'!$A$3:FA$100,FA$1,FALSE()))</f>
        <v>-22351.2295774419</v>
      </c>
      <c r="FB36" s="107" t="n">
        <f aca="false">IF(ISNA(VLOOKUP('W. VaR &amp; Peak Pos By Trader'!$A34,'Import Peak'!$A$3:FB$100,FB$1,FALSE())),0,VLOOKUP('W. VaR &amp; Peak Pos By Trader'!$A34,'Import Peak'!$A$3:FB$100,FB$1,FALSE()))</f>
        <v>-22230.5547308518</v>
      </c>
      <c r="FC36" s="107" t="n">
        <f aca="false">IF(ISNA(VLOOKUP('W. VaR &amp; Peak Pos By Trader'!$A34,'Import Peak'!$A$3:FC$100,FC$1,FALSE())),0,VLOOKUP('W. VaR &amp; Peak Pos By Trader'!$A34,'Import Peak'!$A$3:FC$100,FC$1,FALSE()))</f>
        <v>-21263.6902944184</v>
      </c>
      <c r="FD36" s="107" t="n">
        <f aca="false">IF(ISNA(VLOOKUP('W. VaR &amp; Peak Pos By Trader'!$A34,'Import Peak'!$A$3:FD$100,FD$1,FALSE())),0,VLOOKUP('W. VaR &amp; Peak Pos By Trader'!$A34,'Import Peak'!$A$3:FD$100,FD$1,FALSE()))</f>
        <v>-21994.5238009498</v>
      </c>
      <c r="FE36" s="107" t="n">
        <f aca="false">IF(ISNA(VLOOKUP('W. VaR &amp; Peak Pos By Trader'!$A34,'Import Peak'!$A$3:FE$100,FE$1,FALSE())),0,VLOOKUP('W. VaR &amp; Peak Pos By Trader'!$A34,'Import Peak'!$A$3:FE$100,FE$1,FALSE()))</f>
        <v>-21875.2966431312</v>
      </c>
      <c r="FF36" s="107" t="n">
        <f aca="false">IF(ISNA(VLOOKUP('W. VaR &amp; Peak Pos By Trader'!$A34,'Import Peak'!$A$3:FF$100,FF$1,FALSE())),0,VLOOKUP('W. VaR &amp; Peak Pos By Trader'!$A34,'Import Peak'!$A$3:FF$100,FF$1,FALSE()))</f>
        <v>-20923.440701837</v>
      </c>
      <c r="FG36" s="107" t="n">
        <f aca="false">IF(ISNA(VLOOKUP('W. VaR &amp; Peak Pos By Trader'!$A34,'Import Peak'!$A$3:FG$100,FG$1,FALSE())),0,VLOOKUP('W. VaR &amp; Peak Pos By Trader'!$A34,'Import Peak'!$A$3:FG$100,FG$1,FALSE()))</f>
        <v>-22474.4954974694</v>
      </c>
      <c r="FH36" s="107" t="n">
        <f aca="false">IF(ISNA(VLOOKUP('W. VaR &amp; Peak Pos By Trader'!$A34,'Import Peak'!$A$3:FH$100,FH$1,FALSE())),0,VLOOKUP('W. VaR &amp; Peak Pos By Trader'!$A34,'Import Peak'!$A$3:FH$100,FH$1,FALSE()))</f>
        <v>-15355.7159441576</v>
      </c>
      <c r="FI36" s="107" t="n">
        <f aca="false">IF(ISNA(VLOOKUP('W. VaR &amp; Peak Pos By Trader'!$A34,'Import Peak'!$A$3:FI$100,FI$1,FALSE())),0,VLOOKUP('W. VaR &amp; Peak Pos By Trader'!$A34,'Import Peak'!$A$3:FI$100,FI$1,FALSE()))</f>
        <v>-16544.7030275924</v>
      </c>
      <c r="FJ36" s="107" t="n">
        <f aca="false">IF(ISNA(VLOOKUP('W. VaR &amp; Peak Pos By Trader'!$A34,'Import Peak'!$A$3:FJ$100,FJ$1,FALSE())),0,VLOOKUP('W. VaR &amp; Peak Pos By Trader'!$A34,'Import Peak'!$A$3:FJ$100,FJ$1,FALSE()))</f>
        <v>0</v>
      </c>
      <c r="FK36" s="107" t="n">
        <f aca="false">IF(ISNA(VLOOKUP('W. VaR &amp; Peak Pos By Trader'!$A34,'Import Peak'!$A$3:FK$100,FK$1,FALSE())),0,VLOOKUP('W. VaR &amp; Peak Pos By Trader'!$A34,'Import Peak'!$A$3:FK$100,FK$1,FALSE()))</f>
        <v>0</v>
      </c>
      <c r="FL36" s="107" t="n">
        <f aca="false">IF(ISNA(VLOOKUP('W. VaR &amp; Peak Pos By Trader'!$A34,'Import Peak'!$A$3:FL$100,FL$1,FALSE())),0,VLOOKUP('W. VaR &amp; Peak Pos By Trader'!$A34,'Import Peak'!$A$3:FL$100,FL$1,FALSE()))</f>
        <v>0</v>
      </c>
      <c r="FM36" s="107" t="n">
        <f aca="false">IF(ISNA(VLOOKUP('W. VaR &amp; Peak Pos By Trader'!$A34,'Import Peak'!$A$3:FM$100,FM$1,FALSE())),0,VLOOKUP('W. VaR &amp; Peak Pos By Trader'!$A34,'Import Peak'!$A$3:FM$100,FM$1,FALSE()))</f>
        <v>0</v>
      </c>
      <c r="FN36" s="107" t="n">
        <f aca="false">IF(ISNA(VLOOKUP('W. VaR &amp; Peak Pos By Trader'!$A34,'Import Peak'!$A$3:FN$100,FN$1,FALSE())),0,VLOOKUP('W. VaR &amp; Peak Pos By Trader'!$A34,'Import Peak'!$A$3:FN$100,FN$1,FALSE()))</f>
        <v>0</v>
      </c>
      <c r="FO36" s="107" t="n">
        <f aca="false">IF(ISNA(VLOOKUP('W. VaR &amp; Peak Pos By Trader'!$A34,'Import Peak'!$A$3:FO$100,FO$1,FALSE())),0,VLOOKUP('W. VaR &amp; Peak Pos By Trader'!$A34,'Import Peak'!$A$3:FO$100,FO$1,FALSE()))</f>
        <v>0</v>
      </c>
      <c r="FP36" s="107" t="n">
        <f aca="false">IF(ISNA(VLOOKUP('W. VaR &amp; Peak Pos By Trader'!$A34,'Import Peak'!$A$3:FP$100,FP$1,FALSE())),0,VLOOKUP('W. VaR &amp; Peak Pos By Trader'!$A34,'Import Peak'!$A$3:FP$100,FP$1,FALSE()))</f>
        <v>0</v>
      </c>
      <c r="FQ36" s="107" t="n">
        <f aca="false">IF(ISNA(VLOOKUP('W. VaR &amp; Peak Pos By Trader'!$A34,'Import Peak'!$A$3:FQ$100,FQ$1,FALSE())),0,VLOOKUP('W. VaR &amp; Peak Pos By Trader'!$A34,'Import Peak'!$A$3:FQ$100,FQ$1,FALSE()))</f>
        <v>0</v>
      </c>
      <c r="FR36" s="107" t="n">
        <f aca="false">IF(ISNA(VLOOKUP('W. VaR &amp; Peak Pos By Trader'!$A34,'Import Peak'!$A$3:FR$100,FR$1,FALSE())),0,VLOOKUP('W. VaR &amp; Peak Pos By Trader'!$A34,'Import Peak'!$A$3:FR$100,FR$1,FALSE()))</f>
        <v>0</v>
      </c>
      <c r="FS36" s="107" t="n">
        <f aca="false">IF(ISNA(VLOOKUP('W. VaR &amp; Peak Pos By Trader'!$A34,'Import Peak'!$A$3:FS$100,FS$1,FALSE())),0,VLOOKUP('W. VaR &amp; Peak Pos By Trader'!$A34,'Import Peak'!$A$3:FS$100,FS$1,FALSE()))</f>
        <v>0</v>
      </c>
      <c r="FT36" s="107" t="n">
        <f aca="false">IF(ISNA(VLOOKUP('W. VaR &amp; Peak Pos By Trader'!$A34,'Import Peak'!$A$3:FT$100,FT$1,FALSE())),0,VLOOKUP('W. VaR &amp; Peak Pos By Trader'!$A34,'Import Peak'!$A$3:FT$100,FT$1,FALSE()))</f>
        <v>0</v>
      </c>
      <c r="FU36" s="107" t="n">
        <f aca="false">IF(ISNA(VLOOKUP('W. VaR &amp; Peak Pos By Trader'!$A34,'Import Peak'!$A$3:FU$100,FU$1,FALSE())),0,VLOOKUP('W. VaR &amp; Peak Pos By Trader'!$A34,'Import Peak'!$A$3:FU$100,FU$1,FALSE()))</f>
        <v>0</v>
      </c>
      <c r="FV36" s="0" t="n">
        <f aca="false">IF(ISNA(VLOOKUP('W. VaR &amp; Peak Pos By Trader'!$A34,'Import Peak'!$A$3:FV$100,FV$1,FALSE())),0,VLOOKUP('W. VaR &amp; Peak Pos By Trader'!$A34,'Import Peak'!$A$3:FV$100,FV$1,FALSE()))</f>
        <v>0</v>
      </c>
      <c r="FW36" s="0" t="n">
        <f aca="false">IF(ISNA(VLOOKUP('W. VaR &amp; Peak Pos By Trader'!$A34,'Import Peak'!$A$3:FW$100,FW$1,FALSE())),0,VLOOKUP('W. VaR &amp; Peak Pos By Trader'!$A34,'Import Peak'!$A$3:FW$100,FW$1,FALSE()))</f>
        <v>0</v>
      </c>
      <c r="FX36" s="0" t="n">
        <f aca="false">IF(ISNA(VLOOKUP('W. VaR &amp; Peak Pos By Trader'!$A34,'Import Peak'!$A$3:FX$100,FX$1,FALSE())),0,VLOOKUP('W. VaR &amp; Peak Pos By Trader'!$A34,'Import Peak'!$A$3:FX$100,FX$1,FALSE()))</f>
        <v>0</v>
      </c>
      <c r="FY36" s="0" t="n">
        <f aca="false">IF(ISNA(VLOOKUP('W. VaR &amp; Peak Pos By Trader'!$A34,'Import Peak'!$A$3:FY$100,FY$1,FALSE())),0,VLOOKUP('W. VaR &amp; Peak Pos By Trader'!$A34,'Import Peak'!$A$3:FY$100,FY$1,FALSE()))</f>
        <v>0</v>
      </c>
      <c r="FZ36" s="0" t="n">
        <f aca="false">IF(ISNA(VLOOKUP('W. VaR &amp; Peak Pos By Trader'!$A34,'Import Peak'!$A$3:FZ$100,FZ$1,FALSE())),0,VLOOKUP('W. VaR &amp; Peak Pos By Trader'!$A34,'Import Peak'!$A$3:FZ$100,FZ$1,FALSE()))</f>
        <v>0</v>
      </c>
      <c r="GA36" s="0" t="n">
        <f aca="false">IF(ISNA(VLOOKUP('W. VaR &amp; Peak Pos By Trader'!$A34,'Import Peak'!$A$3:GA$100,GA$1,FALSE())),0,VLOOKUP('W. VaR &amp; Peak Pos By Trader'!$A34,'Import Peak'!$A$3:GA$100,GA$1,FALSE()))</f>
        <v>0</v>
      </c>
      <c r="GB36" s="0" t="n">
        <f aca="false">IF(ISNA(VLOOKUP('W. VaR &amp; Peak Pos By Trader'!$A34,'Import Peak'!$A$3:GB$100,GB$1,FALSE())),0,VLOOKUP('W. VaR &amp; Peak Pos By Trader'!$A34,'Import Peak'!$A$3:GB$100,GB$1,FALSE()))</f>
        <v>0</v>
      </c>
      <c r="GC36" s="0" t="n">
        <f aca="false">IF(ISNA(VLOOKUP('W. VaR &amp; Peak Pos By Trader'!$A34,'Import Peak'!$A$3:GC$100,GC$1,FALSE())),0,VLOOKUP('W. VaR &amp; Peak Pos By Trader'!$A34,'Import Peak'!$A$3:GC$100,GC$1,FALSE()))</f>
        <v>0</v>
      </c>
      <c r="GD36" s="0" t="n">
        <f aca="false">IF(ISNA(VLOOKUP('W. VaR &amp; Peak Pos By Trader'!$A34,'Import Peak'!$A$3:GD$100,GD$1,FALSE())),0,VLOOKUP('W. VaR &amp; Peak Pos By Trader'!$A34,'Import Peak'!$A$3:GD$100,GD$1,FALSE()))</f>
        <v>0</v>
      </c>
      <c r="GE36" s="0" t="n">
        <f aca="false">IF(ISNA(VLOOKUP('W. VaR &amp; Peak Pos By Trader'!$A34,'Import Peak'!$A$3:GE$100,GE$1,FALSE())),0,VLOOKUP('W. VaR &amp; Peak Pos By Trader'!$A34,'Import Peak'!$A$3:GE$100,GE$1,FALSE()))</f>
        <v>0</v>
      </c>
      <c r="GF36" s="0" t="n">
        <f aca="false">IF(ISNA(VLOOKUP('W. VaR &amp; Peak Pos By Trader'!$A34,'Import Peak'!$A$3:GF$100,GF$1,FALSE())),0,VLOOKUP('W. VaR &amp; Peak Pos By Trader'!$A34,'Import Peak'!$A$3:GF$100,GF$1,FALSE()))</f>
        <v>0</v>
      </c>
      <c r="GG36" s="0" t="n">
        <f aca="false">IF(ISNA(VLOOKUP('W. VaR &amp; Peak Pos By Trader'!$A34,'Import Peak'!$A$3:GG$100,GG$1,FALSE())),0,VLOOKUP('W. VaR &amp; Peak Pos By Trader'!$A34,'Import Peak'!$A$3:GG$100,GG$1,FALSE()))</f>
        <v>0</v>
      </c>
      <c r="GH36" s="0" t="n">
        <f aca="false">IF(ISNA(VLOOKUP('W. VaR &amp; Peak Pos By Trader'!$A34,'Import Peak'!$A$3:GH$100,GH$1,FALSE())),0,VLOOKUP('W. VaR &amp; Peak Pos By Trader'!$A34,'Import Peak'!$A$3:GH$100,GH$1,FALSE()))</f>
        <v>0</v>
      </c>
      <c r="GI36" s="0" t="n">
        <f aca="false">IF(ISNA(VLOOKUP('W. VaR &amp; Peak Pos By Trader'!$A34,'Import Peak'!$A$3:GI$100,GI$1,FALSE())),0,VLOOKUP('W. VaR &amp; Peak Pos By Trader'!$A34,'Import Peak'!$A$3:GI$100,GI$1,FALSE()))</f>
        <v>0</v>
      </c>
      <c r="GJ36" s="0" t="n">
        <f aca="false">IF(ISNA(VLOOKUP('W. VaR &amp; Peak Pos By Trader'!$A34,'Import Peak'!$A$3:GJ$100,GJ$1,FALSE())),0,VLOOKUP('W. VaR &amp; Peak Pos By Trader'!$A34,'Import Peak'!$A$3:GJ$100,GJ$1,FALSE()))</f>
        <v>0</v>
      </c>
      <c r="GK36" s="0" t="n">
        <f aca="false">IF(ISNA(VLOOKUP('W. VaR &amp; Peak Pos By Trader'!$A34,'Import Peak'!$A$3:GK$100,GK$1,FALSE())),0,VLOOKUP('W. VaR &amp; Peak Pos By Trader'!$A34,'Import Peak'!$A$3:GK$100,GK$1,FALSE()))</f>
        <v>0</v>
      </c>
      <c r="GL36" s="0" t="n">
        <f aca="false">IF(ISNA(VLOOKUP('W. VaR &amp; Peak Pos By Trader'!$A34,'Import Peak'!$A$3:GL$100,GL$1,FALSE())),0,VLOOKUP('W. VaR &amp; Peak Pos By Trader'!$A34,'Import Peak'!$A$3:GL$100,GL$1,FALSE()))</f>
        <v>0</v>
      </c>
      <c r="GM36" s="0" t="n">
        <f aca="false">IF(ISNA(VLOOKUP('W. VaR &amp; Peak Pos By Trader'!$A34,'Import Peak'!$A$3:GM$100,GM$1,FALSE())),0,VLOOKUP('W. VaR &amp; Peak Pos By Trader'!$A34,'Import Peak'!$A$3:GM$100,GM$1,FALSE()))</f>
        <v>0</v>
      </c>
      <c r="GN36" s="0" t="n">
        <f aca="false">IF(ISNA(VLOOKUP('W. VaR &amp; Peak Pos By Trader'!$A34,'Import Peak'!$A$3:GN$100,GN$1,FALSE())),0,VLOOKUP('W. VaR &amp; Peak Pos By Trader'!$A34,'Import Peak'!$A$3:GN$100,GN$1,FALSE()))</f>
        <v>0</v>
      </c>
      <c r="GO36" s="0" t="n">
        <f aca="false">IF(ISNA(VLOOKUP('W. VaR &amp; Peak Pos By Trader'!$A34,'Import Peak'!$A$3:GO$100,GO$1,FALSE())),0,VLOOKUP('W. VaR &amp; Peak Pos By Trader'!$A34,'Import Peak'!$A$3:GO$100,GO$1,FALSE()))</f>
        <v>0</v>
      </c>
      <c r="GP36" s="0" t="n">
        <f aca="false">IF(ISNA(VLOOKUP('W. VaR &amp; Peak Pos By Trader'!$A34,'Import Peak'!$A$3:GP$100,GP$1,FALSE())),0,VLOOKUP('W. VaR &amp; Peak Pos By Trader'!$A34,'Import Peak'!$A$3:GP$100,GP$1,FALSE()))</f>
        <v>0</v>
      </c>
      <c r="GQ36" s="0" t="n">
        <f aca="false">IF(ISNA(VLOOKUP('W. VaR &amp; Peak Pos By Trader'!$A34,'Import Peak'!$A$3:GQ$100,GQ$1,FALSE())),0,VLOOKUP('W. VaR &amp; Peak Pos By Trader'!$A34,'Import Peak'!$A$3:GQ$100,GQ$1,FALSE()))</f>
        <v>0</v>
      </c>
      <c r="GR36" s="0" t="n">
        <f aca="false">IF(ISNA(VLOOKUP('W. VaR &amp; Peak Pos By Trader'!$A34,'Import Peak'!$A$3:GR$100,GR$1,FALSE())),0,VLOOKUP('W. VaR &amp; Peak Pos By Trader'!$A34,'Import Peak'!$A$3:GR$100,GR$1,FALSE()))</f>
        <v>0</v>
      </c>
      <c r="GS36" s="0" t="n">
        <f aca="false">IF(ISNA(VLOOKUP('W. VaR &amp; Peak Pos By Trader'!$A34,'Import Peak'!$A$3:GS$100,GS$1,FALSE())),0,VLOOKUP('W. VaR &amp; Peak Pos By Trader'!$A34,'Import Peak'!$A$3:GS$100,GS$1,FALSE()))</f>
        <v>0</v>
      </c>
      <c r="GT36" s="0" t="n">
        <f aca="false">IF(ISNA(VLOOKUP('W. VaR &amp; Peak Pos By Trader'!$A34,'Import Peak'!$A$3:GT$100,GT$1,FALSE())),0,VLOOKUP('W. VaR &amp; Peak Pos By Trader'!$A34,'Import Peak'!$A$3:GT$100,GT$1,FALSE()))</f>
        <v>0</v>
      </c>
      <c r="GU36" s="0" t="n">
        <f aca="false">IF(ISNA(VLOOKUP('W. VaR &amp; Peak Pos By Trader'!$A34,'Import Peak'!$A$3:GU$100,GU$1,FALSE())),0,VLOOKUP('W. VaR &amp; Peak Pos By Trader'!$A34,'Import Peak'!$A$3:GU$100,GU$1,FALSE()))</f>
        <v>0</v>
      </c>
      <c r="GV36" s="0" t="n">
        <f aca="false">IF(ISNA(VLOOKUP('W. VaR &amp; Peak Pos By Trader'!$A34,'Import Peak'!$A$3:GV$100,GV$1,FALSE())),0,VLOOKUP('W. VaR &amp; Peak Pos By Trader'!$A34,'Import Peak'!$A$3:GV$100,GV$1,FALSE()))</f>
        <v>0</v>
      </c>
      <c r="GW36" s="0" t="n">
        <f aca="false">IF(ISNA(VLOOKUP('W. VaR &amp; Peak Pos By Trader'!$A34,'Import Peak'!$A$3:GW$100,GW$1,FALSE())),0,VLOOKUP('W. VaR &amp; Peak Pos By Trader'!$A34,'Import Peak'!$A$3:GW$100,GW$1,FALSE()))</f>
        <v>0</v>
      </c>
      <c r="GX36" s="0" t="n">
        <f aca="false">IF(ISNA(VLOOKUP('W. VaR &amp; Peak Pos By Trader'!$A34,'Import Peak'!$A$3:GX$100,GX$1,FALSE())),0,VLOOKUP('W. VaR &amp; Peak Pos By Trader'!$A34,'Import Peak'!$A$3:GX$100,GX$1,FALSE()))</f>
        <v>0</v>
      </c>
      <c r="GY36" s="0" t="n">
        <f aca="false">IF(ISNA(VLOOKUP('W. VaR &amp; Peak Pos By Trader'!$A34,'Import Peak'!$A$3:GY$100,GY$1,FALSE())),0,VLOOKUP('W. VaR &amp; Peak Pos By Trader'!$A34,'Import Peak'!$A$3:GY$100,GY$1,FALSE()))</f>
        <v>0</v>
      </c>
      <c r="GZ36" s="0" t="n">
        <f aca="false">IF(ISNA(VLOOKUP('W. VaR &amp; Peak Pos By Trader'!$A34,'Import Peak'!$A$3:GZ$100,GZ$1,FALSE())),0,VLOOKUP('W. VaR &amp; Peak Pos By Trader'!$A34,'Import Peak'!$A$3:GZ$100,GZ$1,FALSE()))</f>
        <v>0</v>
      </c>
      <c r="HA36" s="0" t="n">
        <f aca="false">IF(ISNA(VLOOKUP('W. VaR &amp; Peak Pos By Trader'!$A34,'Import Peak'!$A$3:HA$100,HA$1,FALSE())),0,VLOOKUP('W. VaR &amp; Peak Pos By Trader'!$A34,'Import Peak'!$A$3:HA$100,HA$1,FALSE()))</f>
        <v>0</v>
      </c>
      <c r="HB36" s="0" t="n">
        <f aca="false">IF(ISNA(VLOOKUP('W. VaR &amp; Peak Pos By Trader'!$A34,'Import Peak'!$A$3:HB$100,HB$1,FALSE())),0,VLOOKUP('W. VaR &amp; Peak Pos By Trader'!$A34,'Import Peak'!$A$3:HB$100,HB$1,FALSE()))</f>
        <v>0</v>
      </c>
      <c r="HC36" s="0" t="n">
        <f aca="false">IF(ISNA(VLOOKUP('W. VaR &amp; Peak Pos By Trader'!$A34,'Import Peak'!$A$3:HC$100,HC$1,FALSE())),0,VLOOKUP('W. VaR &amp; Peak Pos By Trader'!$A34,'Import Peak'!$A$3:HC$100,HC$1,FALSE()))</f>
        <v>0</v>
      </c>
      <c r="HD36" s="0" t="n">
        <f aca="false">IF(ISNA(VLOOKUP('W. VaR &amp; Peak Pos By Trader'!$A34,'Import Peak'!$A$3:HD$100,HD$1,FALSE())),0,VLOOKUP('W. VaR &amp; Peak Pos By Trader'!$A34,'Import Peak'!$A$3:HD$100,HD$1,FALSE()))</f>
        <v>0</v>
      </c>
      <c r="HE36" s="0" t="n">
        <f aca="false">IF(ISNA(VLOOKUP('W. VaR &amp; Peak Pos By Trader'!$A34,'Import Peak'!$A$3:HE$100,HE$1,FALSE())),0,VLOOKUP('W. VaR &amp; Peak Pos By Trader'!$A34,'Import Peak'!$A$3:HE$100,HE$1,FALSE()))</f>
        <v>0</v>
      </c>
      <c r="HF36" s="0" t="n">
        <f aca="false">IF(ISNA(VLOOKUP('W. VaR &amp; Peak Pos By Trader'!$A34,'Import Peak'!$A$3:HF$100,HF$1,FALSE())),0,VLOOKUP('W. VaR &amp; Peak Pos By Trader'!$A34,'Import Peak'!$A$3:HF$100,HF$1,FALSE()))</f>
        <v>0</v>
      </c>
      <c r="HG36" s="0" t="n">
        <f aca="false">IF(ISNA(VLOOKUP('W. VaR &amp; Peak Pos By Trader'!$A34,'Import Peak'!$A$3:HG$100,HG$1,FALSE())),0,VLOOKUP('W. VaR &amp; Peak Pos By Trader'!$A34,'Import Peak'!$A$3:HG$100,HG$1,FALSE()))</f>
        <v>0</v>
      </c>
      <c r="HH36" s="0" t="n">
        <f aca="false">IF(ISNA(VLOOKUP('W. VaR &amp; Peak Pos By Trader'!$A34,'Import Peak'!$A$3:HH$100,HH$1,FALSE())),0,VLOOKUP('W. VaR &amp; Peak Pos By Trader'!$A34,'Import Peak'!$A$3:HH$100,HH$1,FALSE()))</f>
        <v>0</v>
      </c>
      <c r="HI36" s="0" t="n">
        <f aca="false">IF(ISNA(VLOOKUP('W. VaR &amp; Peak Pos By Trader'!$A34,'Import Peak'!$A$3:HI$100,HI$1,FALSE())),0,VLOOKUP('W. VaR &amp; Peak Pos By Trader'!$A34,'Import Peak'!$A$3:HI$100,HI$1,FALSE()))</f>
        <v>0</v>
      </c>
      <c r="HJ36" s="0" t="n">
        <f aca="false">IF(ISNA(VLOOKUP('W. VaR &amp; Peak Pos By Trader'!$A34,'Import Peak'!$A$3:HJ$100,HJ$1,FALSE())),0,VLOOKUP('W. VaR &amp; Peak Pos By Trader'!$A34,'Import Peak'!$A$3:HJ$100,HJ$1,FALSE()))</f>
        <v>0</v>
      </c>
      <c r="HK36" s="0" t="n">
        <f aca="false">IF(ISNA(VLOOKUP('W. VaR &amp; Peak Pos By Trader'!$A34,'Import Peak'!$A$3:HK$100,HK$1,FALSE())),0,VLOOKUP('W. VaR &amp; Peak Pos By Trader'!$A34,'Import Peak'!$A$3:HK$100,HK$1,FALSE()))</f>
        <v>0</v>
      </c>
      <c r="HL36" s="0" t="n">
        <f aca="false">IF(ISNA(VLOOKUP('W. VaR &amp; Peak Pos By Trader'!$A34,'Import Peak'!$A$3:HL$100,HL$1,FALSE())),0,VLOOKUP('W. VaR &amp; Peak Pos By Trader'!$A34,'Import Peak'!$A$3:HL$100,HL$1,FALSE()))</f>
        <v>0</v>
      </c>
      <c r="HM36" s="0" t="n">
        <f aca="false">IF(ISNA(VLOOKUP('W. VaR &amp; Peak Pos By Trader'!$A34,'Import Peak'!$A$3:HM$100,HM$1,FALSE())),0,VLOOKUP('W. VaR &amp; Peak Pos By Trader'!$A34,'Import Peak'!$A$3:HM$100,HM$1,FALSE()))</f>
        <v>0</v>
      </c>
      <c r="HN36" s="0" t="n">
        <f aca="false">IF(ISNA(VLOOKUP('W. VaR &amp; Peak Pos By Trader'!$A34,'Import Peak'!$A$3:HN$100,HN$1,FALSE())),0,VLOOKUP('W. VaR &amp; Peak Pos By Trader'!$A34,'Import Peak'!$A$3:HN$100,HN$1,FALSE()))</f>
        <v>0</v>
      </c>
      <c r="HO36" s="0" t="n">
        <f aca="false">IF(ISNA(VLOOKUP('W. VaR &amp; Peak Pos By Trader'!$A34,'Import Peak'!$A$3:HO$100,HO$1,FALSE())),0,VLOOKUP('W. VaR &amp; Peak Pos By Trader'!$A34,'Import Peak'!$A$3:HO$100,HO$1,FALSE()))</f>
        <v>0</v>
      </c>
      <c r="HP36" s="0" t="n">
        <f aca="false">IF(ISNA(VLOOKUP('W. VaR &amp; Peak Pos By Trader'!$A34,'Import Peak'!$A$3:HP$100,HP$1,FALSE())),0,VLOOKUP('W. VaR &amp; Peak Pos By Trader'!$A34,'Import Peak'!$A$3:HP$100,HP$1,FALSE()))</f>
        <v>0</v>
      </c>
      <c r="HQ36" s="0" t="n">
        <f aca="false">IF(ISNA(VLOOKUP('W. VaR &amp; Peak Pos By Trader'!$A34,'Import Peak'!$A$3:HQ$100,HQ$1,FALSE())),0,VLOOKUP('W. VaR &amp; Peak Pos By Trader'!$A34,'Import Peak'!$A$3:HQ$100,HQ$1,FALSE()))</f>
        <v>0</v>
      </c>
      <c r="HR36" s="0" t="n">
        <f aca="false">IF(ISNA(VLOOKUP('W. VaR &amp; Peak Pos By Trader'!$A34,'Import Peak'!$A$3:HR$100,HR$1,FALSE())),0,VLOOKUP('W. VaR &amp; Peak Pos By Trader'!$A34,'Import Peak'!$A$3:HR$100,HR$1,FALSE()))</f>
        <v>0</v>
      </c>
      <c r="HS36" s="0" t="n">
        <f aca="false">IF(ISNA(VLOOKUP('W. VaR &amp; Peak Pos By Trader'!$A34,'Import Peak'!$A$3:HS$100,HS$1,FALSE())),0,VLOOKUP('W. VaR &amp; Peak Pos By Trader'!$A34,'Import Peak'!$A$3:HS$100,HS$1,FALSE()))</f>
        <v>0</v>
      </c>
      <c r="HT36" s="0" t="n">
        <f aca="false">IF(ISNA(VLOOKUP('W. VaR &amp; Peak Pos By Trader'!$A34,'Import Peak'!$A$3:HT$100,HT$1,FALSE())),0,VLOOKUP('W. VaR &amp; Peak Pos By Trader'!$A34,'Import Peak'!$A$3:HT$100,HT$1,FALSE()))</f>
        <v>0</v>
      </c>
      <c r="HU36" s="0" t="n">
        <f aca="false">IF(ISNA(VLOOKUP('W. VaR &amp; Peak Pos By Trader'!$A34,'Import Peak'!$A$3:HU$100,HU$1,FALSE())),0,VLOOKUP('W. VaR &amp; Peak Pos By Trader'!$A34,'Import Peak'!$A$3:HU$100,HU$1,FALSE()))</f>
        <v>0</v>
      </c>
      <c r="HV36" s="0" t="n">
        <f aca="false">IF(ISNA(VLOOKUP('W. VaR &amp; Peak Pos By Trader'!$A34,'Import Peak'!$A$3:HV$100,HV$1,FALSE())),0,VLOOKUP('W. VaR &amp; Peak Pos By Trader'!$A34,'Import Peak'!$A$3:HV$100,HV$1,FALSE()))</f>
        <v>0</v>
      </c>
      <c r="HW36" s="0" t="n">
        <f aca="false">IF(ISNA(VLOOKUP('W. VaR &amp; Peak Pos By Trader'!$A34,'Import Peak'!$A$3:HW$100,HW$1,FALSE())),0,VLOOKUP('W. VaR &amp; Peak Pos By Trader'!$A34,'Import Peak'!$A$3:HW$100,HW$1,FALSE()))</f>
        <v>0</v>
      </c>
      <c r="HX36" s="0" t="n">
        <f aca="false">IF(ISNA(VLOOKUP('W. VaR &amp; Peak Pos By Trader'!$A34,'Import Peak'!$A$3:HX$100,HX$1,FALSE())),0,VLOOKUP('W. VaR &amp; Peak Pos By Trader'!$A34,'Import Peak'!$A$3:HX$100,HX$1,FALSE()))</f>
        <v>0</v>
      </c>
      <c r="HY36" s="0" t="n">
        <f aca="false">IF(ISNA(VLOOKUP('W. VaR &amp; Peak Pos By Trader'!$A34,'Import Peak'!$A$3:HY$100,HY$1,FALSE())),0,VLOOKUP('W. VaR &amp; Peak Pos By Trader'!$A34,'Import Peak'!$A$3:HY$100,HY$1,FALSE()))</f>
        <v>0</v>
      </c>
      <c r="HZ36" s="0" t="n">
        <f aca="false">IF(ISNA(VLOOKUP('W. VaR &amp; Peak Pos By Trader'!$A34,'Import Peak'!$A$3:HZ$100,HZ$1,FALSE())),0,VLOOKUP('W. VaR &amp; Peak Pos By Trader'!$A34,'Import Peak'!$A$3:HZ$100,HZ$1,FALSE()))</f>
        <v>0</v>
      </c>
      <c r="IA36" s="0" t="n">
        <f aca="false">IF(ISNA(VLOOKUP('W. VaR &amp; Peak Pos By Trader'!$A34,'Import Peak'!$A$3:IA$100,IA$1,FALSE())),0,VLOOKUP('W. VaR &amp; Peak Pos By Trader'!$A34,'Import Peak'!$A$3:IA$100,IA$1,FALSE()))</f>
        <v>0</v>
      </c>
      <c r="IB36" s="0" t="n">
        <f aca="false">IF(ISNA(VLOOKUP('W. VaR &amp; Peak Pos By Trader'!$A34,'Import Peak'!$A$3:IB$100,IB$1,FALSE())),0,VLOOKUP('W. VaR &amp; Peak Pos By Trader'!$A34,'Import Peak'!$A$3:IB$100,IB$1,FALSE()))</f>
        <v>0</v>
      </c>
      <c r="IC36" s="0" t="n">
        <f aca="false">IF(ISNA(VLOOKUP('W. VaR &amp; Peak Pos By Trader'!$A34,'Import Peak'!$A$3:IC$100,IC$1,FALSE())),0,VLOOKUP('W. VaR &amp; Peak Pos By Trader'!$A34,'Import Peak'!$A$3:IC$100,IC$1,FALSE()))</f>
        <v>0</v>
      </c>
    </row>
    <row r="37" customFormat="false" ht="18" hidden="false" customHeight="false" outlineLevel="0" collapsed="false">
      <c r="A37" s="104" t="s">
        <v>27</v>
      </c>
      <c r="B37" s="107" t="n">
        <f aca="false">IF(ISNA(VLOOKUP('W. VaR &amp; Peak Pos By Trader'!$A35,'Import Peak'!$A$3:B$100,B$1,FALSE())),0,VLOOKUP('W. VaR &amp; Peak Pos By Trader'!$A35,'Import Peak'!$A$3:B$100,B$1,FALSE()))</f>
        <v>0</v>
      </c>
      <c r="C37" s="107" t="n">
        <f aca="false">IF(ISNA(VLOOKUP('W. VaR &amp; Peak Pos By Trader'!$A35,'Import Peak'!$A$3:C$100,C$1,FALSE())),0,VLOOKUP('W. VaR &amp; Peak Pos By Trader'!$A35,'Import Peak'!$A$3:C$100,C$1,FALSE()))</f>
        <v>0</v>
      </c>
      <c r="D37" s="107" t="n">
        <f aca="false">IF(ISNA(VLOOKUP('W. VaR &amp; Peak Pos By Trader'!$A35,'Import Peak'!$A$3:D$100,D$1,FALSE())),0,VLOOKUP('W. VaR &amp; Peak Pos By Trader'!$A35,'Import Peak'!$A$3:D$100,D$1,FALSE()))</f>
        <v>0</v>
      </c>
      <c r="E37" s="107" t="n">
        <f aca="false">IF(ISNA(VLOOKUP('W. VaR &amp; Peak Pos By Trader'!$A35,'Import Peak'!$A$3:E$100,E$1,FALSE())),0,VLOOKUP('W. VaR &amp; Peak Pos By Trader'!$A35,'Import Peak'!$A$3:E$100,E$1,FALSE()))</f>
        <v>0</v>
      </c>
      <c r="F37" s="107" t="n">
        <f aca="false">IF(ISNA(VLOOKUP('W. VaR &amp; Peak Pos By Trader'!$A35,'Import Peak'!$A$3:F$100,F$1,FALSE())),0,VLOOKUP('W. VaR &amp; Peak Pos By Trader'!$A35,'Import Peak'!$A$3:F$100,F$1,FALSE()))</f>
        <v>0</v>
      </c>
      <c r="G37" s="107" t="n">
        <f aca="false">IF(ISNA(VLOOKUP('W. VaR &amp; Peak Pos By Trader'!$A35,'Import Peak'!$A$3:G$100,G$1,FALSE())),0,VLOOKUP('W. VaR &amp; Peak Pos By Trader'!$A35,'Import Peak'!$A$3:G$100,G$1,FALSE()))</f>
        <v>0</v>
      </c>
      <c r="H37" s="107" t="n">
        <f aca="false">IF(ISNA(VLOOKUP('W. VaR &amp; Peak Pos By Trader'!$A35,'Import Peak'!$A$3:H$100,H$1,FALSE())),0,VLOOKUP('W. VaR &amp; Peak Pos By Trader'!$A35,'Import Peak'!$A$3:H$100,H$1,FALSE()))</f>
        <v>2833.4354937722</v>
      </c>
      <c r="I37" s="107" t="n">
        <f aca="false">IF(ISNA(VLOOKUP('W. VaR &amp; Peak Pos By Trader'!$A35,'Import Peak'!$A$3:I$100,I$1,FALSE())),0,VLOOKUP('W. VaR &amp; Peak Pos By Trader'!$A35,'Import Peak'!$A$3:I$100,I$1,FALSE()))</f>
        <v>-120221.536229808</v>
      </c>
      <c r="J37" s="107" t="n">
        <f aca="false">IF(ISNA(VLOOKUP('W. VaR &amp; Peak Pos By Trader'!$A35,'Import Peak'!$A$3:J$100,J$1,FALSE())),0,VLOOKUP('W. VaR &amp; Peak Pos By Trader'!$A35,'Import Peak'!$A$3:J$100,J$1,FALSE()))</f>
        <v>-125917.05798138</v>
      </c>
      <c r="K37" s="107" t="n">
        <f aca="false">IF(ISNA(VLOOKUP('W. VaR &amp; Peak Pos By Trader'!$A35,'Import Peak'!$A$3:K$100,K$1,FALSE())),0,VLOOKUP('W. VaR &amp; Peak Pos By Trader'!$A35,'Import Peak'!$A$3:K$100,K$1,FALSE()))</f>
        <v>29180.5297440246</v>
      </c>
      <c r="L37" s="107" t="n">
        <f aca="false">IF(ISNA(VLOOKUP('W. VaR &amp; Peak Pos By Trader'!$A35,'Import Peak'!$A$3:L$100,L$1,FALSE())),0,VLOOKUP('W. VaR &amp; Peak Pos By Trader'!$A35,'Import Peak'!$A$3:L$100,L$1,FALSE()))</f>
        <v>12030.4595903511</v>
      </c>
      <c r="M37" s="107" t="n">
        <f aca="false">IF(ISNA(VLOOKUP('W. VaR &amp; Peak Pos By Trader'!$A35,'Import Peak'!$A$3:M$100,M$1,FALSE())),0,VLOOKUP('W. VaR &amp; Peak Pos By Trader'!$A35,'Import Peak'!$A$3:M$100,M$1,FALSE()))</f>
        <v>-160770.790072381</v>
      </c>
      <c r="N37" s="107" t="n">
        <f aca="false">IF(ISNA(VLOOKUP('W. VaR &amp; Peak Pos By Trader'!$A35,'Import Peak'!$A$3:N$100,N$1,FALSE())),0,VLOOKUP('W. VaR &amp; Peak Pos By Trader'!$A35,'Import Peak'!$A$3:N$100,N$1,FALSE()))</f>
        <v>-167519.920003899</v>
      </c>
      <c r="O37" s="107" t="n">
        <f aca="false">IF(ISNA(VLOOKUP('W. VaR &amp; Peak Pos By Trader'!$A35,'Import Peak'!$A$3:O$100,O$1,FALSE())),0,VLOOKUP('W. VaR &amp; Peak Pos By Trader'!$A35,'Import Peak'!$A$3:O$100,O$1,FALSE()))</f>
        <v>-129557.60476947</v>
      </c>
      <c r="P37" s="107" t="n">
        <f aca="false">IF(ISNA(VLOOKUP('W. VaR &amp; Peak Pos By Trader'!$A35,'Import Peak'!$A$3:P$100,P$1,FALSE())),0,VLOOKUP('W. VaR &amp; Peak Pos By Trader'!$A35,'Import Peak'!$A$3:P$100,P$1,FALSE()))</f>
        <v>-467340.050009668</v>
      </c>
      <c r="Q37" s="107" t="n">
        <f aca="false">IF(ISNA(VLOOKUP('W. VaR &amp; Peak Pos By Trader'!$A35,'Import Peak'!$A$3:Q$100,Q$1,FALSE())),0,VLOOKUP('W. VaR &amp; Peak Pos By Trader'!$A35,'Import Peak'!$A$3:Q$100,Q$1,FALSE()))</f>
        <v>-352490.4097141</v>
      </c>
      <c r="R37" s="107" t="n">
        <f aca="false">IF(ISNA(VLOOKUP('W. VaR &amp; Peak Pos By Trader'!$A35,'Import Peak'!$A$3:R$100,R$1,FALSE())),0,VLOOKUP('W. VaR &amp; Peak Pos By Trader'!$A35,'Import Peak'!$A$3:R$100,R$1,FALSE()))</f>
        <v>-22034.7363853759</v>
      </c>
      <c r="S37" s="107" t="n">
        <f aca="false">IF(ISNA(VLOOKUP('W. VaR &amp; Peak Pos By Trader'!$A35,'Import Peak'!$A$3:S$100,S$1,FALSE())),0,VLOOKUP('W. VaR &amp; Peak Pos By Trader'!$A35,'Import Peak'!$A$3:S$100,S$1,FALSE()))</f>
        <v>-112768.093485104</v>
      </c>
      <c r="T37" s="107" t="n">
        <f aca="false">IF(ISNA(VLOOKUP('W. VaR &amp; Peak Pos By Trader'!$A35,'Import Peak'!$A$3:T$100,T$1,FALSE())),0,VLOOKUP('W. VaR &amp; Peak Pos By Trader'!$A35,'Import Peak'!$A$3:T$100,T$1,FALSE()))</f>
        <v>-134117.939517355</v>
      </c>
      <c r="U37" s="107" t="n">
        <f aca="false">IF(ISNA(VLOOKUP('W. VaR &amp; Peak Pos By Trader'!$A35,'Import Peak'!$A$3:U$100,U$1,FALSE())),0,VLOOKUP('W. VaR &amp; Peak Pos By Trader'!$A35,'Import Peak'!$A$3:U$100,U$1,FALSE()))</f>
        <v>-126810.132770678</v>
      </c>
      <c r="V37" s="107" t="n">
        <f aca="false">IF(ISNA(VLOOKUP('W. VaR &amp; Peak Pos By Trader'!$A35,'Import Peak'!$A$3:V$100,V$1,FALSE())),0,VLOOKUP('W. VaR &amp; Peak Pos By Trader'!$A35,'Import Peak'!$A$3:V$100,V$1,FALSE()))</f>
        <v>-142654.543033308</v>
      </c>
      <c r="W37" s="107" t="n">
        <f aca="false">IF(ISNA(VLOOKUP('W. VaR &amp; Peak Pos By Trader'!$A35,'Import Peak'!$A$3:W$100,W$1,FALSE())),0,VLOOKUP('W. VaR &amp; Peak Pos By Trader'!$A35,'Import Peak'!$A$3:W$100,W$1,FALSE()))</f>
        <v>-132348.215954773</v>
      </c>
      <c r="X37" s="107" t="n">
        <f aca="false">IF(ISNA(VLOOKUP('W. VaR &amp; Peak Pos By Trader'!$A35,'Import Peak'!$A$3:X$100,X$1,FALSE())),0,VLOOKUP('W. VaR &amp; Peak Pos By Trader'!$A35,'Import Peak'!$A$3:X$100,X$1,FALSE()))</f>
        <v>-143698.237018844</v>
      </c>
      <c r="Y37" s="107" t="n">
        <f aca="false">IF(ISNA(VLOOKUP('W. VaR &amp; Peak Pos By Trader'!$A35,'Import Peak'!$A$3:Y$100,Y$1,FALSE())),0,VLOOKUP('W. VaR &amp; Peak Pos By Trader'!$A35,'Import Peak'!$A$3:Y$100,Y$1,FALSE()))</f>
        <v>-104056.463151262</v>
      </c>
      <c r="Z37" s="107" t="n">
        <f aca="false">IF(ISNA(VLOOKUP('W. VaR &amp; Peak Pos By Trader'!$A35,'Import Peak'!$A$3:Z$100,Z$1,FALSE())),0,VLOOKUP('W. VaR &amp; Peak Pos By Trader'!$A35,'Import Peak'!$A$3:Z$100,Z$1,FALSE()))</f>
        <v>-110772.429427448</v>
      </c>
      <c r="AA37" s="107" t="n">
        <f aca="false">IF(ISNA(VLOOKUP('W. VaR &amp; Peak Pos By Trader'!$A35,'Import Peak'!$A$3:AA$100,AA$1,FALSE())),0,VLOOKUP('W. VaR &amp; Peak Pos By Trader'!$A35,'Import Peak'!$A$3:AA$100,AA$1,FALSE()))</f>
        <v>-126301.116732692</v>
      </c>
      <c r="AB37" s="107" t="n">
        <f aca="false">IF(ISNA(VLOOKUP('W. VaR &amp; Peak Pos By Trader'!$A35,'Import Peak'!$A$3:AB$100,AB$1,FALSE())),0,VLOOKUP('W. VaR &amp; Peak Pos By Trader'!$A35,'Import Peak'!$A$3:AB$100,AB$1,FALSE()))</f>
        <v>-140796.039064506</v>
      </c>
      <c r="AC37" s="107" t="n">
        <f aca="false">IF(ISNA(VLOOKUP('W. VaR &amp; Peak Pos By Trader'!$A35,'Import Peak'!$A$3:AC$100,AC$1,FALSE())),0,VLOOKUP('W. VaR &amp; Peak Pos By Trader'!$A35,'Import Peak'!$A$3:AC$100,AC$1,FALSE()))</f>
        <v>-137729.818030507</v>
      </c>
      <c r="AD37" s="107" t="n">
        <f aca="false">IF(ISNA(VLOOKUP('W. VaR &amp; Peak Pos By Trader'!$A35,'Import Peak'!$A$3:AD$100,AD$1,FALSE())),0,VLOOKUP('W. VaR &amp; Peak Pos By Trader'!$A35,'Import Peak'!$A$3:AD$100,AD$1,FALSE()))</f>
        <v>-123760.046880048</v>
      </c>
      <c r="AE37" s="107" t="n">
        <f aca="false">IF(ISNA(VLOOKUP('W. VaR &amp; Peak Pos By Trader'!$A35,'Import Peak'!$A$3:AE$100,AE$1,FALSE())),0,VLOOKUP('W. VaR &amp; Peak Pos By Trader'!$A35,'Import Peak'!$A$3:AE$100,AE$1,FALSE()))</f>
        <v>-60060.2805289394</v>
      </c>
      <c r="AF37" s="107" t="n">
        <f aca="false">IF(ISNA(VLOOKUP('W. VaR &amp; Peak Pos By Trader'!$A35,'Import Peak'!$A$3:AF$100,AF$1,FALSE())),0,VLOOKUP('W. VaR &amp; Peak Pos By Trader'!$A35,'Import Peak'!$A$3:AF$100,AF$1,FALSE()))</f>
        <v>-53100.4270200097</v>
      </c>
      <c r="AG37" s="107" t="n">
        <f aca="false">IF(ISNA(VLOOKUP('W. VaR &amp; Peak Pos By Trader'!$A35,'Import Peak'!$A$3:AG$100,AG$1,FALSE())),0,VLOOKUP('W. VaR &amp; Peak Pos By Trader'!$A35,'Import Peak'!$A$3:AG$100,AG$1,FALSE()))</f>
        <v>-57309.5577181325</v>
      </c>
      <c r="AH37" s="107" t="n">
        <f aca="false">IF(ISNA(VLOOKUP('W. VaR &amp; Peak Pos By Trader'!$A35,'Import Peak'!$A$3:AH$100,AH$1,FALSE())),0,VLOOKUP('W. VaR &amp; Peak Pos By Trader'!$A35,'Import Peak'!$A$3:AH$100,AH$1,FALSE()))</f>
        <v>-54098.9493504603</v>
      </c>
      <c r="AI37" s="107" t="n">
        <f aca="false">IF(ISNA(VLOOKUP('W. VaR &amp; Peak Pos By Trader'!$A35,'Import Peak'!$A$3:AI$100,AI$1,FALSE())),0,VLOOKUP('W. VaR &amp; Peak Pos By Trader'!$A35,'Import Peak'!$A$3:AI$100,AI$1,FALSE()))</f>
        <v>-47893.4370175134</v>
      </c>
      <c r="AJ37" s="107" t="n">
        <f aca="false">IF(ISNA(VLOOKUP('W. VaR &amp; Peak Pos By Trader'!$A35,'Import Peak'!$A$3:AJ$100,AJ$1,FALSE())),0,VLOOKUP('W. VaR &amp; Peak Pos By Trader'!$A35,'Import Peak'!$A$3:AJ$100,AJ$1,FALSE()))</f>
        <v>-51774.8189273805</v>
      </c>
      <c r="AK37" s="107" t="n">
        <f aca="false">IF(ISNA(VLOOKUP('W. VaR &amp; Peak Pos By Trader'!$A35,'Import Peak'!$A$3:AK$100,AK$1,FALSE())),0,VLOOKUP('W. VaR &amp; Peak Pos By Trader'!$A35,'Import Peak'!$A$3:AK$100,AK$1,FALSE()))</f>
        <v>-28746.9580805374</v>
      </c>
      <c r="AL37" s="107" t="n">
        <f aca="false">IF(ISNA(VLOOKUP('W. VaR &amp; Peak Pos By Trader'!$A35,'Import Peak'!$A$3:AL$100,AL$1,FALSE())),0,VLOOKUP('W. VaR &amp; Peak Pos By Trader'!$A35,'Import Peak'!$A$3:AL$100,AL$1,FALSE()))</f>
        <v>-36585.3849774196</v>
      </c>
      <c r="AM37" s="107" t="n">
        <f aca="false">IF(ISNA(VLOOKUP('W. VaR &amp; Peak Pos By Trader'!$A35,'Import Peak'!$A$3:AM$100,AM$1,FALSE())),0,VLOOKUP('W. VaR &amp; Peak Pos By Trader'!$A35,'Import Peak'!$A$3:AM$100,AM$1,FALSE()))</f>
        <v>-51437.6983253154</v>
      </c>
      <c r="AN37" s="107" t="n">
        <f aca="false">IF(ISNA(VLOOKUP('W. VaR &amp; Peak Pos By Trader'!$A35,'Import Peak'!$A$3:AN$100,AN$1,FALSE())),0,VLOOKUP('W. VaR &amp; Peak Pos By Trader'!$A35,'Import Peak'!$A$3:AN$100,AN$1,FALSE()))</f>
        <v>-120162.983685044</v>
      </c>
      <c r="AO37" s="107" t="n">
        <f aca="false">IF(ISNA(VLOOKUP('W. VaR &amp; Peak Pos By Trader'!$A35,'Import Peak'!$A$3:AO$100,AO$1,FALSE())),0,VLOOKUP('W. VaR &amp; Peak Pos By Trader'!$A35,'Import Peak'!$A$3:AO$100,AO$1,FALSE()))</f>
        <v>-119214.205498259</v>
      </c>
      <c r="AP37" s="107" t="n">
        <f aca="false">IF(ISNA(VLOOKUP('W. VaR &amp; Peak Pos By Trader'!$A35,'Import Peak'!$A$3:AP$100,AP$1,FALSE())),0,VLOOKUP('W. VaR &amp; Peak Pos By Trader'!$A35,'Import Peak'!$A$3:AP$100,AP$1,FALSE()))</f>
        <v>-92694.5763293869</v>
      </c>
      <c r="AQ37" s="107" t="n">
        <f aca="false">IF(ISNA(VLOOKUP('W. VaR &amp; Peak Pos By Trader'!$A35,'Import Peak'!$A$3:AQ$100,AQ$1,FALSE())),0,VLOOKUP('W. VaR &amp; Peak Pos By Trader'!$A35,'Import Peak'!$A$3:AQ$100,AQ$1,FALSE()))</f>
        <v>-48020.2566168844</v>
      </c>
      <c r="AR37" s="107" t="n">
        <f aca="false">IF(ISNA(VLOOKUP('W. VaR &amp; Peak Pos By Trader'!$A35,'Import Peak'!$A$3:AR$100,AR$1,FALSE())),0,VLOOKUP('W. VaR &amp; Peak Pos By Trader'!$A35,'Import Peak'!$A$3:AR$100,AR$1,FALSE()))</f>
        <v>-45880.3376285943</v>
      </c>
      <c r="AS37" s="107" t="n">
        <f aca="false">IF(ISNA(VLOOKUP('W. VaR &amp; Peak Pos By Trader'!$A35,'Import Peak'!$A$3:AS$100,AS$1,FALSE())),0,VLOOKUP('W. VaR &amp; Peak Pos By Trader'!$A35,'Import Peak'!$A$3:AS$100,AS$1,FALSE()))</f>
        <v>-52992.4581690586</v>
      </c>
      <c r="AT37" s="107" t="n">
        <f aca="false">IF(ISNA(VLOOKUP('W. VaR &amp; Peak Pos By Trader'!$A35,'Import Peak'!$A$3:AT$100,AT$1,FALSE())),0,VLOOKUP('W. VaR &amp; Peak Pos By Trader'!$A35,'Import Peak'!$A$3:AT$100,AT$1,FALSE()))</f>
        <v>17229.7319535538</v>
      </c>
      <c r="AU37" s="107" t="n">
        <f aca="false">IF(ISNA(VLOOKUP('W. VaR &amp; Peak Pos By Trader'!$A35,'Import Peak'!$A$3:AU$100,AU$1,FALSE())),0,VLOOKUP('W. VaR &amp; Peak Pos By Trader'!$A35,'Import Peak'!$A$3:AU$100,AU$1,FALSE()))</f>
        <v>18201.583884077</v>
      </c>
      <c r="AV37" s="107" t="n">
        <f aca="false">IF(ISNA(VLOOKUP('W. VaR &amp; Peak Pos By Trader'!$A35,'Import Peak'!$A$3:AV$100,AV$1,FALSE())),0,VLOOKUP('W. VaR &amp; Peak Pos By Trader'!$A35,'Import Peak'!$A$3:AV$100,AV$1,FALSE()))</f>
        <v>23998.5816663993</v>
      </c>
      <c r="AW37" s="107" t="n">
        <f aca="false">IF(ISNA(VLOOKUP('W. VaR &amp; Peak Pos By Trader'!$A35,'Import Peak'!$A$3:AW$100,AW$1,FALSE())),0,VLOOKUP('W. VaR &amp; Peak Pos By Trader'!$A35,'Import Peak'!$A$3:AW$100,AW$1,FALSE()))</f>
        <v>49883.3401616687</v>
      </c>
      <c r="AX37" s="107" t="n">
        <f aca="false">IF(ISNA(VLOOKUP('W. VaR &amp; Peak Pos By Trader'!$A35,'Import Peak'!$A$3:AX$100,AX$1,FALSE())),0,VLOOKUP('W. VaR &amp; Peak Pos By Trader'!$A35,'Import Peak'!$A$3:AX$100,AX$1,FALSE()))</f>
        <v>37448.8100690992</v>
      </c>
      <c r="AY37" s="107" t="n">
        <f aca="false">IF(ISNA(VLOOKUP('W. VaR &amp; Peak Pos By Trader'!$A35,'Import Peak'!$A$3:AY$100,AY$1,FALSE())),0,VLOOKUP('W. VaR &amp; Peak Pos By Trader'!$A35,'Import Peak'!$A$3:AY$100,AY$1,FALSE()))</f>
        <v>30215.2614957732</v>
      </c>
      <c r="AZ37" s="107" t="n">
        <f aca="false">IF(ISNA(VLOOKUP('W. VaR &amp; Peak Pos By Trader'!$A35,'Import Peak'!$A$3:AZ$100,AZ$1,FALSE())),0,VLOOKUP('W. VaR &amp; Peak Pos By Trader'!$A35,'Import Peak'!$A$3:AZ$100,AZ$1,FALSE()))</f>
        <v>25474.6401309797</v>
      </c>
      <c r="BA37" s="107" t="n">
        <f aca="false">IF(ISNA(VLOOKUP('W. VaR &amp; Peak Pos By Trader'!$A35,'Import Peak'!$A$3:BA$100,BA$1,FALSE())),0,VLOOKUP('W. VaR &amp; Peak Pos By Trader'!$A35,'Import Peak'!$A$3:BA$100,BA$1,FALSE()))</f>
        <v>25555.4824941584</v>
      </c>
      <c r="BB37" s="107" t="n">
        <f aca="false">IF(ISNA(VLOOKUP('W. VaR &amp; Peak Pos By Trader'!$A35,'Import Peak'!$A$3:BB$100,BB$1,FALSE())),0,VLOOKUP('W. VaR &amp; Peak Pos By Trader'!$A35,'Import Peak'!$A$3:BB$100,BB$1,FALSE()))</f>
        <v>30962.9914185889</v>
      </c>
      <c r="BC37" s="107" t="n">
        <f aca="false">IF(ISNA(VLOOKUP('W. VaR &amp; Peak Pos By Trader'!$A35,'Import Peak'!$A$3:BC$100,BC$1,FALSE())),0,VLOOKUP('W. VaR &amp; Peak Pos By Trader'!$A35,'Import Peak'!$A$3:BC$100,BC$1,FALSE()))</f>
        <v>43845.4908424418</v>
      </c>
      <c r="BD37" s="107" t="n">
        <f aca="false">IF(ISNA(VLOOKUP('W. VaR &amp; Peak Pos By Trader'!$A35,'Import Peak'!$A$3:BD$100,BD$1,FALSE())),0,VLOOKUP('W. VaR &amp; Peak Pos By Trader'!$A35,'Import Peak'!$A$3:BD$100,BD$1,FALSE()))</f>
        <v>42017.4543599864</v>
      </c>
      <c r="BE37" s="107" t="n">
        <f aca="false">IF(ISNA(VLOOKUP('W. VaR &amp; Peak Pos By Trader'!$A35,'Import Peak'!$A$3:BE$100,BE$1,FALSE())),0,VLOOKUP('W. VaR &amp; Peak Pos By Trader'!$A35,'Import Peak'!$A$3:BE$100,BE$1,FALSE()))</f>
        <v>38292.0470204783</v>
      </c>
      <c r="BF37" s="107" t="n">
        <f aca="false">IF(ISNA(VLOOKUP('W. VaR &amp; Peak Pos By Trader'!$A35,'Import Peak'!$A$3:BF$100,BF$1,FALSE())),0,VLOOKUP('W. VaR &amp; Peak Pos By Trader'!$A35,'Import Peak'!$A$3:BF$100,BF$1,FALSE()))</f>
        <v>18043.1452017632</v>
      </c>
      <c r="BG37" s="107" t="n">
        <f aca="false">IF(ISNA(VLOOKUP('W. VaR &amp; Peak Pos By Trader'!$A35,'Import Peak'!$A$3:BG$100,BG$1,FALSE())),0,VLOOKUP('W. VaR &amp; Peak Pos By Trader'!$A35,'Import Peak'!$A$3:BG$100,BG$1,FALSE()))</f>
        <v>20451.2428009009</v>
      </c>
      <c r="BH37" s="107" t="n">
        <f aca="false">IF(ISNA(VLOOKUP('W. VaR &amp; Peak Pos By Trader'!$A35,'Import Peak'!$A$3:BH$100,BH$1,FALSE())),0,VLOOKUP('W. VaR &amp; Peak Pos By Trader'!$A35,'Import Peak'!$A$3:BH$100,BH$1,FALSE()))</f>
        <v>24546.4515870173</v>
      </c>
      <c r="BI37" s="107" t="n">
        <f aca="false">IF(ISNA(VLOOKUP('W. VaR &amp; Peak Pos By Trader'!$A35,'Import Peak'!$A$3:BI$100,BI$1,FALSE())),0,VLOOKUP('W. VaR &amp; Peak Pos By Trader'!$A35,'Import Peak'!$A$3:BI$100,BI$1,FALSE()))</f>
        <v>22970.4510577644</v>
      </c>
      <c r="BJ37" s="107" t="n">
        <f aca="false">IF(ISNA(VLOOKUP('W. VaR &amp; Peak Pos By Trader'!$A35,'Import Peak'!$A$3:BJ$100,BJ$1,FALSE())),0,VLOOKUP('W. VaR &amp; Peak Pos By Trader'!$A35,'Import Peak'!$A$3:BJ$100,BJ$1,FALSE()))</f>
        <v>15381.0649070905</v>
      </c>
      <c r="BK37" s="107" t="n">
        <f aca="false">IF(ISNA(VLOOKUP('W. VaR &amp; Peak Pos By Trader'!$A35,'Import Peak'!$A$3:BK$100,BK$1,FALSE())),0,VLOOKUP('W. VaR &amp; Peak Pos By Trader'!$A35,'Import Peak'!$A$3:BK$100,BK$1,FALSE()))</f>
        <v>9599.52462642977</v>
      </c>
      <c r="BL37" s="107" t="n">
        <f aca="false">IF(ISNA(VLOOKUP('W. VaR &amp; Peak Pos By Trader'!$A35,'Import Peak'!$A$3:BL$100,BL$1,FALSE())),0,VLOOKUP('W. VaR &amp; Peak Pos By Trader'!$A35,'Import Peak'!$A$3:BL$100,BL$1,FALSE()))</f>
        <v>-4250.29910866092</v>
      </c>
      <c r="BM37" s="107" t="n">
        <f aca="false">IF(ISNA(VLOOKUP('W. VaR &amp; Peak Pos By Trader'!$A35,'Import Peak'!$A$3:BM$100,BM$1,FALSE())),0,VLOOKUP('W. VaR &amp; Peak Pos By Trader'!$A35,'Import Peak'!$A$3:BM$100,BM$1,FALSE()))</f>
        <v>2297.35151351704</v>
      </c>
      <c r="BN37" s="107" t="n">
        <f aca="false">IF(ISNA(VLOOKUP('W. VaR &amp; Peak Pos By Trader'!$A35,'Import Peak'!$A$3:BN$100,BN$1,FALSE())),0,VLOOKUP('W. VaR &amp; Peak Pos By Trader'!$A35,'Import Peak'!$A$3:BN$100,BN$1,FALSE()))</f>
        <v>8786.72065571039</v>
      </c>
      <c r="BO37" s="107" t="n">
        <f aca="false">IF(ISNA(VLOOKUP('W. VaR &amp; Peak Pos By Trader'!$A35,'Import Peak'!$A$3:BO$100,BO$1,FALSE())),0,VLOOKUP('W. VaR &amp; Peak Pos By Trader'!$A35,'Import Peak'!$A$3:BO$100,BO$1,FALSE()))</f>
        <v>45067.3093517888</v>
      </c>
      <c r="BP37" s="107" t="n">
        <f aca="false">IF(ISNA(VLOOKUP('W. VaR &amp; Peak Pos By Trader'!$A35,'Import Peak'!$A$3:BP$100,BP$1,FALSE())),0,VLOOKUP('W. VaR &amp; Peak Pos By Trader'!$A35,'Import Peak'!$A$3:BP$100,BP$1,FALSE()))</f>
        <v>41618.9178117055</v>
      </c>
      <c r="BQ37" s="107" t="n">
        <f aca="false">IF(ISNA(VLOOKUP('W. VaR &amp; Peak Pos By Trader'!$A35,'Import Peak'!$A$3:BQ$100,BQ$1,FALSE())),0,VLOOKUP('W. VaR &amp; Peak Pos By Trader'!$A35,'Import Peak'!$A$3:BQ$100,BQ$1,FALSE()))</f>
        <v>36708.6558801139</v>
      </c>
      <c r="BR37" s="107" t="n">
        <f aca="false">IF(ISNA(VLOOKUP('W. VaR &amp; Peak Pos By Trader'!$A35,'Import Peak'!$A$3:BR$100,BR$1,FALSE())),0,VLOOKUP('W. VaR &amp; Peak Pos By Trader'!$A35,'Import Peak'!$A$3:BR$100,BR$1,FALSE()))</f>
        <v>-65277.2551772686</v>
      </c>
      <c r="BS37" s="107" t="n">
        <f aca="false">IF(ISNA(VLOOKUP('W. VaR &amp; Peak Pos By Trader'!$A35,'Import Peak'!$A$3:BS$100,BS$1,FALSE())),0,VLOOKUP('W. VaR &amp; Peak Pos By Trader'!$A35,'Import Peak'!$A$3:BS$100,BS$1,FALSE()))</f>
        <v>-59920.4530033085</v>
      </c>
      <c r="BT37" s="107" t="n">
        <f aca="false">IF(ISNA(VLOOKUP('W. VaR &amp; Peak Pos By Trader'!$A35,'Import Peak'!$A$3:BT$100,BT$1,FALSE())),0,VLOOKUP('W. VaR &amp; Peak Pos By Trader'!$A35,'Import Peak'!$A$3:BT$100,BT$1,FALSE()))</f>
        <v>-67166.3951189019</v>
      </c>
      <c r="BU37" s="107" t="n">
        <f aca="false">IF(ISNA(VLOOKUP('W. VaR &amp; Peak Pos By Trader'!$A35,'Import Peak'!$A$3:BU$100,BU$1,FALSE())),0,VLOOKUP('W. VaR &amp; Peak Pos By Trader'!$A35,'Import Peak'!$A$3:BU$100,BU$1,FALSE()))</f>
        <v>-54524.81132489</v>
      </c>
      <c r="BV37" s="107" t="n">
        <f aca="false">IF(ISNA(VLOOKUP('W. VaR &amp; Peak Pos By Trader'!$A35,'Import Peak'!$A$3:BV$100,BV$1,FALSE())),0,VLOOKUP('W. VaR &amp; Peak Pos By Trader'!$A35,'Import Peak'!$A$3:BV$100,BV$1,FALSE()))</f>
        <v>-62730.2279158444</v>
      </c>
      <c r="BW37" s="107" t="n">
        <f aca="false">IF(ISNA(VLOOKUP('W. VaR &amp; Peak Pos By Trader'!$A35,'Import Peak'!$A$3:BW$100,BW$1,FALSE())),0,VLOOKUP('W. VaR &amp; Peak Pos By Trader'!$A35,'Import Peak'!$A$3:BW$100,BW$1,FALSE()))</f>
        <v>-64331.9199279949</v>
      </c>
      <c r="BX37" s="107" t="n">
        <f aca="false">IF(ISNA(VLOOKUP('W. VaR &amp; Peak Pos By Trader'!$A35,'Import Peak'!$A$3:BX$100,BX$1,FALSE())),0,VLOOKUP('W. VaR &amp; Peak Pos By Trader'!$A35,'Import Peak'!$A$3:BX$100,BX$1,FALSE()))</f>
        <v>-102146.366149234</v>
      </c>
      <c r="BY37" s="107" t="n">
        <f aca="false">IF(ISNA(VLOOKUP('W. VaR &amp; Peak Pos By Trader'!$A35,'Import Peak'!$A$3:BY$100,BY$1,FALSE())),0,VLOOKUP('W. VaR &amp; Peak Pos By Trader'!$A35,'Import Peak'!$A$3:BY$100,BY$1,FALSE()))</f>
        <v>-109738.411332432</v>
      </c>
      <c r="BZ37" s="107" t="n">
        <f aca="false">IF(ISNA(VLOOKUP('W. VaR &amp; Peak Pos By Trader'!$A35,'Import Peak'!$A$3:BZ$100,BZ$1,FALSE())),0,VLOOKUP('W. VaR &amp; Peak Pos By Trader'!$A35,'Import Peak'!$A$3:BZ$100,BZ$1,FALSE()))</f>
        <v>-92449.3081074692</v>
      </c>
      <c r="CA37" s="107" t="n">
        <f aca="false">IF(ISNA(VLOOKUP('W. VaR &amp; Peak Pos By Trader'!$A35,'Import Peak'!$A$3:CA$100,CA$1,FALSE())),0,VLOOKUP('W. VaR &amp; Peak Pos By Trader'!$A35,'Import Peak'!$A$3:CA$100,CA$1,FALSE()))</f>
        <v>-57112.5153584437</v>
      </c>
      <c r="CB37" s="107" t="n">
        <f aca="false">IF(ISNA(VLOOKUP('W. VaR &amp; Peak Pos By Trader'!$A35,'Import Peak'!$A$3:CB$100,CB$1,FALSE())),0,VLOOKUP('W. VaR &amp; Peak Pos By Trader'!$A35,'Import Peak'!$A$3:CB$100,CB$1,FALSE()))</f>
        <v>-52549.6844111038</v>
      </c>
      <c r="CC37" s="107" t="n">
        <f aca="false">IF(ISNA(VLOOKUP('W. VaR &amp; Peak Pos By Trader'!$A35,'Import Peak'!$A$3:CC$100,CC$1,FALSE())),0,VLOOKUP('W. VaR &amp; Peak Pos By Trader'!$A35,'Import Peak'!$A$3:CC$100,CC$1,FALSE()))</f>
        <v>-52296.7644155814</v>
      </c>
      <c r="CD37" s="107" t="n">
        <f aca="false">IF(ISNA(VLOOKUP('W. VaR &amp; Peak Pos By Trader'!$A35,'Import Peak'!$A$3:CD$100,CD$1,FALSE())),0,VLOOKUP('W. VaR &amp; Peak Pos By Trader'!$A35,'Import Peak'!$A$3:CD$100,CD$1,FALSE()))</f>
        <v>-789.265692664859</v>
      </c>
      <c r="CE37" s="107" t="n">
        <f aca="false">IF(ISNA(VLOOKUP('W. VaR &amp; Peak Pos By Trader'!$A35,'Import Peak'!$A$3:CE$100,CE$1,FALSE())),0,VLOOKUP('W. VaR &amp; Peak Pos By Trader'!$A35,'Import Peak'!$A$3:CE$100,CE$1,FALSE()))</f>
        <v>-696.981916391635</v>
      </c>
      <c r="CF37" s="107" t="n">
        <f aca="false">IF(ISNA(VLOOKUP('W. VaR &amp; Peak Pos By Trader'!$A35,'Import Peak'!$A$3:CF$100,CF$1,FALSE())),0,VLOOKUP('W. VaR &amp; Peak Pos By Trader'!$A35,'Import Peak'!$A$3:CF$100,CF$1,FALSE()))</f>
        <v>-811.028675608329</v>
      </c>
      <c r="CG37" s="107" t="n">
        <f aca="false">IF(ISNA(VLOOKUP('W. VaR &amp; Peak Pos By Trader'!$A35,'Import Peak'!$A$3:CG$100,CG$1,FALSE())),0,VLOOKUP('W. VaR &amp; Peak Pos By Trader'!$A35,'Import Peak'!$A$3:CG$100,CG$1,FALSE()))</f>
        <v>-5546.44874197781</v>
      </c>
      <c r="CH37" s="107" t="n">
        <f aca="false">IF(ISNA(VLOOKUP('W. VaR &amp; Peak Pos By Trader'!$A35,'Import Peak'!$A$3:CH$100,CH$1,FALSE())),0,VLOOKUP('W. VaR &amp; Peak Pos By Trader'!$A35,'Import Peak'!$A$3:CH$100,CH$1,FALSE()))</f>
        <v>-11445.1014023004</v>
      </c>
      <c r="CI37" s="107" t="n">
        <f aca="false">IF(ISNA(VLOOKUP('W. VaR &amp; Peak Pos By Trader'!$A35,'Import Peak'!$A$3:CI$100,CI$1,FALSE())),0,VLOOKUP('W. VaR &amp; Peak Pos By Trader'!$A35,'Import Peak'!$A$3:CI$100,CI$1,FALSE()))</f>
        <v>-10973.9884071268</v>
      </c>
      <c r="CJ37" s="107" t="n">
        <f aca="false">IF(ISNA(VLOOKUP('W. VaR &amp; Peak Pos By Trader'!$A35,'Import Peak'!$A$3:CJ$100,CJ$1,FALSE())),0,VLOOKUP('W. VaR &amp; Peak Pos By Trader'!$A35,'Import Peak'!$A$3:CJ$100,CJ$1,FALSE()))</f>
        <v>-6980.55727006842</v>
      </c>
      <c r="CK37" s="107" t="n">
        <f aca="false">IF(ISNA(VLOOKUP('W. VaR &amp; Peak Pos By Trader'!$A35,'Import Peak'!$A$3:CK$100,CK$1,FALSE())),0,VLOOKUP('W. VaR &amp; Peak Pos By Trader'!$A35,'Import Peak'!$A$3:CK$100,CK$1,FALSE()))</f>
        <v>-6941.28460477906</v>
      </c>
      <c r="CL37" s="107" t="n">
        <f aca="false">IF(ISNA(VLOOKUP('W. VaR &amp; Peak Pos By Trader'!$A35,'Import Peak'!$A$3:CL$100,CL$1,FALSE())),0,VLOOKUP('W. VaR &amp; Peak Pos By Trader'!$A35,'Import Peak'!$A$3:CL$100,CL$1,FALSE()))</f>
        <v>-3821.78831496013</v>
      </c>
      <c r="CM37" s="107" t="n">
        <f aca="false">IF(ISNA(VLOOKUP('W. VaR &amp; Peak Pos By Trader'!$A35,'Import Peak'!$A$3:CM$100,CM$1,FALSE())),0,VLOOKUP('W. VaR &amp; Peak Pos By Trader'!$A35,'Import Peak'!$A$3:CM$100,CM$1,FALSE()))</f>
        <v>-5601.69576281202</v>
      </c>
      <c r="CN37" s="107" t="n">
        <f aca="false">IF(ISNA(VLOOKUP('W. VaR &amp; Peak Pos By Trader'!$A35,'Import Peak'!$A$3:CN$100,CN$1,FALSE())),0,VLOOKUP('W. VaR &amp; Peak Pos By Trader'!$A35,'Import Peak'!$A$3:CN$100,CN$1,FALSE()))</f>
        <v>-4900.690044266</v>
      </c>
      <c r="CO37" s="107" t="n">
        <f aca="false">IF(ISNA(VLOOKUP('W. VaR &amp; Peak Pos By Trader'!$A35,'Import Peak'!$A$3:CO$100,CO$1,FALSE())),0,VLOOKUP('W. VaR &amp; Peak Pos By Trader'!$A35,'Import Peak'!$A$3:CO$100,CO$1,FALSE()))</f>
        <v>-5996.09468038784</v>
      </c>
      <c r="CP37" s="107" t="n">
        <f aca="false">IF(ISNA(VLOOKUP('W. VaR &amp; Peak Pos By Trader'!$A35,'Import Peak'!$A$3:CP$100,CP$1,FALSE())),0,VLOOKUP('W. VaR &amp; Peak Pos By Trader'!$A35,'Import Peak'!$A$3:CP$100,CP$1,FALSE()))</f>
        <v>25947.1911531616</v>
      </c>
      <c r="CQ37" s="107" t="n">
        <f aca="false">IF(ISNA(VLOOKUP('W. VaR &amp; Peak Pos By Trader'!$A35,'Import Peak'!$A$3:CQ$100,CQ$1,FALSE())),0,VLOOKUP('W. VaR &amp; Peak Pos By Trader'!$A35,'Import Peak'!$A$3:CQ$100,CQ$1,FALSE()))</f>
        <v>23890.504824719</v>
      </c>
      <c r="CR37" s="107" t="n">
        <f aca="false">IF(ISNA(VLOOKUP('W. VaR &amp; Peak Pos By Trader'!$A35,'Import Peak'!$A$3:CR$100,CR$1,FALSE())),0,VLOOKUP('W. VaR &amp; Peak Pos By Trader'!$A35,'Import Peak'!$A$3:CR$100,CR$1,FALSE()))</f>
        <v>25661.3495435933</v>
      </c>
      <c r="CS37" s="107" t="n">
        <f aca="false">IF(ISNA(VLOOKUP('W. VaR &amp; Peak Pos By Trader'!$A35,'Import Peak'!$A$3:CS$100,CS$1,FALSE())),0,VLOOKUP('W. VaR &amp; Peak Pos By Trader'!$A35,'Import Peak'!$A$3:CS$100,CS$1,FALSE()))</f>
        <v>25558.7926153289</v>
      </c>
      <c r="CT37" s="107" t="n">
        <f aca="false">IF(ISNA(VLOOKUP('W. VaR &amp; Peak Pos By Trader'!$A35,'Import Peak'!$A$3:CT$100,CT$1,FALSE())),0,VLOOKUP('W. VaR &amp; Peak Pos By Trader'!$A35,'Import Peak'!$A$3:CT$100,CT$1,FALSE()))</f>
        <v>19096.282478462</v>
      </c>
      <c r="CU37" s="107" t="n">
        <f aca="false">IF(ISNA(VLOOKUP('W. VaR &amp; Peak Pos By Trader'!$A35,'Import Peak'!$A$3:CU$100,CU$1,FALSE())),0,VLOOKUP('W. VaR &amp; Peak Pos By Trader'!$A35,'Import Peak'!$A$3:CU$100,CU$1,FALSE()))</f>
        <v>19730.9122613333</v>
      </c>
      <c r="CV37" s="107" t="n">
        <f aca="false">IF(ISNA(VLOOKUP('W. VaR &amp; Peak Pos By Trader'!$A35,'Import Peak'!$A$3:CV$100,CV$1,FALSE())),0,VLOOKUP('W. VaR &amp; Peak Pos By Trader'!$A35,'Import Peak'!$A$3:CV$100,CV$1,FALSE()))</f>
        <v>16845.7037267671</v>
      </c>
      <c r="CW37" s="107" t="n">
        <f aca="false">IF(ISNA(VLOOKUP('W. VaR &amp; Peak Pos By Trader'!$A35,'Import Peak'!$A$3:CW$100,CW$1,FALSE())),0,VLOOKUP('W. VaR &amp; Peak Pos By Trader'!$A35,'Import Peak'!$A$3:CW$100,CW$1,FALSE()))</f>
        <v>16756.088212514</v>
      </c>
      <c r="CX37" s="107" t="n">
        <f aca="false">IF(ISNA(VLOOKUP('W. VaR &amp; Peak Pos By Trader'!$A35,'Import Peak'!$A$3:CX$100,CX$1,FALSE())),0,VLOOKUP('W. VaR &amp; Peak Pos By Trader'!$A35,'Import Peak'!$A$3:CX$100,CX$1,FALSE()))</f>
        <v>18673.6514861196</v>
      </c>
      <c r="CY37" s="107" t="n">
        <f aca="false">IF(ISNA(VLOOKUP('W. VaR &amp; Peak Pos By Trader'!$A35,'Import Peak'!$A$3:CY$100,CY$1,FALSE())),0,VLOOKUP('W. VaR &amp; Peak Pos By Trader'!$A35,'Import Peak'!$A$3:CY$100,CY$1,FALSE()))</f>
        <v>25686.5102192616</v>
      </c>
      <c r="CZ37" s="107" t="n">
        <f aca="false">IF(ISNA(VLOOKUP('W. VaR &amp; Peak Pos By Trader'!$A35,'Import Peak'!$A$3:CZ$100,CZ$1,FALSE())),0,VLOOKUP('W. VaR &amp; Peak Pos By Trader'!$A35,'Import Peak'!$A$3:CZ$100,CZ$1,FALSE()))</f>
        <v>22763.5674660943</v>
      </c>
      <c r="DA37" s="107" t="n">
        <f aca="false">IF(ISNA(VLOOKUP('W. VaR &amp; Peak Pos By Trader'!$A35,'Import Peak'!$A$3:DA$100,DA$1,FALSE())),0,VLOOKUP('W. VaR &amp; Peak Pos By Trader'!$A35,'Import Peak'!$A$3:DA$100,DA$1,FALSE()))</f>
        <v>26807.6148829504</v>
      </c>
      <c r="DB37" s="107" t="n">
        <f aca="false">IF(ISNA(VLOOKUP('W. VaR &amp; Peak Pos By Trader'!$A35,'Import Peak'!$A$3:DB$100,DB$1,FALSE())),0,VLOOKUP('W. VaR &amp; Peak Pos By Trader'!$A35,'Import Peak'!$A$3:DB$100,DB$1,FALSE()))</f>
        <v>25124.2537079456</v>
      </c>
      <c r="DC37" s="107" t="n">
        <f aca="false">IF(ISNA(VLOOKUP('W. VaR &amp; Peak Pos By Trader'!$A35,'Import Peak'!$A$3:DC$100,DC$1,FALSE())),0,VLOOKUP('W. VaR &amp; Peak Pos By Trader'!$A35,'Import Peak'!$A$3:DC$100,DC$1,FALSE()))</f>
        <v>24000.938537005</v>
      </c>
      <c r="DD37" s="107" t="n">
        <f aca="false">IF(ISNA(VLOOKUP('W. VaR &amp; Peak Pos By Trader'!$A35,'Import Peak'!$A$3:DD$100,DD$1,FALSE())),0,VLOOKUP('W. VaR &amp; Peak Pos By Trader'!$A35,'Import Peak'!$A$3:DD$100,DD$1,FALSE()))</f>
        <v>26853.9626136127</v>
      </c>
      <c r="DE37" s="107" t="n">
        <f aca="false">IF(ISNA(VLOOKUP('W. VaR &amp; Peak Pos By Trader'!$A35,'Import Peak'!$A$3:DE$100,DE$1,FALSE())),0,VLOOKUP('W. VaR &amp; Peak Pos By Trader'!$A35,'Import Peak'!$A$3:DE$100,DE$1,FALSE()))</f>
        <v>25722.596703087</v>
      </c>
      <c r="DF37" s="107" t="n">
        <f aca="false">IF(ISNA(VLOOKUP('W. VaR &amp; Peak Pos By Trader'!$A35,'Import Peak'!$A$3:DF$100,DF$1,FALSE())),0,VLOOKUP('W. VaR &amp; Peak Pos By Trader'!$A35,'Import Peak'!$A$3:DF$100,DF$1,FALSE()))</f>
        <v>19577.737907016</v>
      </c>
      <c r="DG37" s="107" t="n">
        <f aca="false">IF(ISNA(VLOOKUP('W. VaR &amp; Peak Pos By Trader'!$A35,'Import Peak'!$A$3:DG$100,DG$1,FALSE())),0,VLOOKUP('W. VaR &amp; Peak Pos By Trader'!$A35,'Import Peak'!$A$3:DG$100,DG$1,FALSE()))</f>
        <v>20252.4731139364</v>
      </c>
      <c r="DH37" s="107" t="n">
        <f aca="false">IF(ISNA(VLOOKUP('W. VaR &amp; Peak Pos By Trader'!$A35,'Import Peak'!$A$3:DH$100,DH$1,FALSE())),0,VLOOKUP('W. VaR &amp; Peak Pos By Trader'!$A35,'Import Peak'!$A$3:DH$100,DH$1,FALSE()))</f>
        <v>18591.4539566096</v>
      </c>
      <c r="DI37" s="107" t="n">
        <f aca="false">IF(ISNA(VLOOKUP('W. VaR &amp; Peak Pos By Trader'!$A35,'Import Peak'!$A$3:DI$100,DI$1,FALSE())),0,VLOOKUP('W. VaR &amp; Peak Pos By Trader'!$A35,'Import Peak'!$A$3:DI$100,DI$1,FALSE()))</f>
        <v>18488.5593368467</v>
      </c>
      <c r="DJ37" s="107" t="n">
        <f aca="false">IF(ISNA(VLOOKUP('W. VaR &amp; Peak Pos By Trader'!$A35,'Import Peak'!$A$3:DJ$100,DJ$1,FALSE())),0,VLOOKUP('W. VaR &amp; Peak Pos By Trader'!$A35,'Import Peak'!$A$3:DJ$100,DJ$1,FALSE()))</f>
        <v>20137.7637809642</v>
      </c>
      <c r="DK37" s="107" t="n">
        <f aca="false">IF(ISNA(VLOOKUP('W. VaR &amp; Peak Pos By Trader'!$A35,'Import Peak'!$A$3:DK$100,DK$1,FALSE())),0,VLOOKUP('W. VaR &amp; Peak Pos By Trader'!$A35,'Import Peak'!$A$3:DK$100,DK$1,FALSE()))</f>
        <v>29208.090966011</v>
      </c>
      <c r="DL37" s="107" t="n">
        <f aca="false">IF(ISNA(VLOOKUP('W. VaR &amp; Peak Pos By Trader'!$A35,'Import Peak'!$A$3:DL$100,DL$1,FALSE())),0,VLOOKUP('W. VaR &amp; Peak Pos By Trader'!$A35,'Import Peak'!$A$3:DL$100,DL$1,FALSE()))</f>
        <v>27932.8573161916</v>
      </c>
      <c r="DM37" s="107" t="n">
        <f aca="false">IF(ISNA(VLOOKUP('W. VaR &amp; Peak Pos By Trader'!$A35,'Import Peak'!$A$3:DM$100,DM$1,FALSE())),0,VLOOKUP('W. VaR &amp; Peak Pos By Trader'!$A35,'Import Peak'!$A$3:DM$100,DM$1,FALSE()))</f>
        <v>28887.3826731632</v>
      </c>
      <c r="DN37" s="107" t="n">
        <f aca="false">IF(ISNA(VLOOKUP('W. VaR &amp; Peak Pos By Trader'!$A35,'Import Peak'!$A$3:DN$100,DN$1,FALSE())),0,VLOOKUP('W. VaR &amp; Peak Pos By Trader'!$A35,'Import Peak'!$A$3:DN$100,DN$1,FALSE()))</f>
        <v>-6004.38923471831</v>
      </c>
      <c r="DO37" s="107" t="n">
        <f aca="false">IF(ISNA(VLOOKUP('W. VaR &amp; Peak Pos By Trader'!$A35,'Import Peak'!$A$3:DO$100,DO$1,FALSE())),0,VLOOKUP('W. VaR &amp; Peak Pos By Trader'!$A35,'Import Peak'!$A$3:DO$100,DO$1,FALSE()))</f>
        <v>-5734.85189771896</v>
      </c>
      <c r="DP37" s="107" t="n">
        <f aca="false">IF(ISNA(VLOOKUP('W. VaR &amp; Peak Pos By Trader'!$A35,'Import Peak'!$A$3:DP$100,DP$1,FALSE())),0,VLOOKUP('W. VaR &amp; Peak Pos By Trader'!$A35,'Import Peak'!$A$3:DP$100,DP$1,FALSE()))</f>
        <v>-6415.22556726059</v>
      </c>
      <c r="DQ37" s="107" t="n">
        <f aca="false">IF(ISNA(VLOOKUP('W. VaR &amp; Peak Pos By Trader'!$A35,'Import Peak'!$A$3:DQ$100,DQ$1,FALSE())),0,VLOOKUP('W. VaR &amp; Peak Pos By Trader'!$A35,'Import Peak'!$A$3:DQ$100,DQ$1,FALSE()))</f>
        <v>-5897.96357720459</v>
      </c>
      <c r="DR37" s="107" t="n">
        <f aca="false">IF(ISNA(VLOOKUP('W. VaR &amp; Peak Pos By Trader'!$A35,'Import Peak'!$A$3:DR$100,DR$1,FALSE())),0,VLOOKUP('W. VaR &amp; Peak Pos By Trader'!$A35,'Import Peak'!$A$3:DR$100,DR$1,FALSE()))</f>
        <v>-10337.8988582463</v>
      </c>
      <c r="DS37" s="107" t="n">
        <f aca="false">IF(ISNA(VLOOKUP('W. VaR &amp; Peak Pos By Trader'!$A35,'Import Peak'!$A$3:DS$100,DS$1,FALSE())),0,VLOOKUP('W. VaR &amp; Peak Pos By Trader'!$A35,'Import Peak'!$A$3:DS$100,DS$1,FALSE()))</f>
        <v>-10692.0342116807</v>
      </c>
      <c r="DT37" s="107" t="n">
        <f aca="false">IF(ISNA(VLOOKUP('W. VaR &amp; Peak Pos By Trader'!$A35,'Import Peak'!$A$3:DT$100,DT$1,FALSE())),0,VLOOKUP('W. VaR &amp; Peak Pos By Trader'!$A35,'Import Peak'!$A$3:DT$100,DT$1,FALSE()))</f>
        <v>-12545.127464353</v>
      </c>
      <c r="DU37" s="107" t="n">
        <f aca="false">IF(ISNA(VLOOKUP('W. VaR &amp; Peak Pos By Trader'!$A35,'Import Peak'!$A$3:DU$100,DU$1,FALSE())),0,VLOOKUP('W. VaR &amp; Peak Pos By Trader'!$A35,'Import Peak'!$A$3:DU$100,DU$1,FALSE()))</f>
        <v>-13470.9478277424</v>
      </c>
      <c r="DV37" s="107" t="n">
        <f aca="false">IF(ISNA(VLOOKUP('W. VaR &amp; Peak Pos By Trader'!$A35,'Import Peak'!$A$3:DV$100,DV$1,FALSE())),0,VLOOKUP('W. VaR &amp; Peak Pos By Trader'!$A35,'Import Peak'!$A$3:DV$100,DV$1,FALSE()))</f>
        <v>-14930.2361371993</v>
      </c>
      <c r="DW37" s="107" t="n">
        <f aca="false">IF(ISNA(VLOOKUP('W. VaR &amp; Peak Pos By Trader'!$A35,'Import Peak'!$A$3:DW$100,DW$1,FALSE())),0,VLOOKUP('W. VaR &amp; Peak Pos By Trader'!$A35,'Import Peak'!$A$3:DW$100,DW$1,FALSE()))</f>
        <v>-10688.7426175919</v>
      </c>
      <c r="DX37" s="107" t="n">
        <f aca="false">IF(ISNA(VLOOKUP('W. VaR &amp; Peak Pos By Trader'!$A35,'Import Peak'!$A$3:DX$100,DX$1,FALSE())),0,VLOOKUP('W. VaR &amp; Peak Pos By Trader'!$A35,'Import Peak'!$A$3:DX$100,DX$1,FALSE()))</f>
        <v>-10224.4593616173</v>
      </c>
      <c r="DY37" s="107" t="n">
        <f aca="false">IF(ISNA(VLOOKUP('W. VaR &amp; Peak Pos By Trader'!$A35,'Import Peak'!$A$3:DY$100,DY$1,FALSE())),0,VLOOKUP('W. VaR &amp; Peak Pos By Trader'!$A35,'Import Peak'!$A$3:DY$100,DY$1,FALSE()))</f>
        <v>-10578.2452202156</v>
      </c>
      <c r="DZ37" s="107" t="n">
        <f aca="false">IF(ISNA(VLOOKUP('W. VaR &amp; Peak Pos By Trader'!$A35,'Import Peak'!$A$3:DZ$100,DZ$1,FALSE())),0,VLOOKUP('W. VaR &amp; Peak Pos By Trader'!$A35,'Import Peak'!$A$3:DZ$100,DZ$1,FALSE()))</f>
        <v>-10118.5207651078</v>
      </c>
      <c r="EA37" s="107" t="n">
        <f aca="false">IF(ISNA(VLOOKUP('W. VaR &amp; Peak Pos By Trader'!$A35,'Import Peak'!$A$3:EA$100,EA$1,FALSE())),0,VLOOKUP('W. VaR &amp; Peak Pos By Trader'!$A35,'Import Peak'!$A$3:EA$100,EA$1,FALSE()))</f>
        <v>-10069.2443936457</v>
      </c>
      <c r="EB37" s="107" t="n">
        <f aca="false">IF(ISNA(VLOOKUP('W. VaR &amp; Peak Pos By Trader'!$A35,'Import Peak'!$A$3:EB$100,EB$1,FALSE())),0,VLOOKUP('W. VaR &amp; Peak Pos By Trader'!$A35,'Import Peak'!$A$3:EB$100,EB$1,FALSE()))</f>
        <v>-10818.1046087964</v>
      </c>
      <c r="EC37" s="107" t="n">
        <f aca="false">IF(ISNA(VLOOKUP('W. VaR &amp; Peak Pos By Trader'!$A35,'Import Peak'!$A$3:EC$100,EC$1,FALSE())),0,VLOOKUP('W. VaR &amp; Peak Pos By Trader'!$A35,'Import Peak'!$A$3:EC$100,EC$1,FALSE()))</f>
        <v>-9966.16608995033</v>
      </c>
      <c r="ED37" s="107" t="n">
        <f aca="false">IF(ISNA(VLOOKUP('W. VaR &amp; Peak Pos By Trader'!$A35,'Import Peak'!$A$3:ED$100,ED$1,FALSE())),0,VLOOKUP('W. VaR &amp; Peak Pos By Trader'!$A35,'Import Peak'!$A$3:ED$100,ED$1,FALSE()))</f>
        <v>-14893.1492689006</v>
      </c>
      <c r="EE37" s="107" t="n">
        <f aca="false">IF(ISNA(VLOOKUP('W. VaR &amp; Peak Pos By Trader'!$A35,'Import Peak'!$A$3:EE$100,EE$1,FALSE())),0,VLOOKUP('W. VaR &amp; Peak Pos By Trader'!$A35,'Import Peak'!$A$3:EE$100,EE$1,FALSE()))</f>
        <v>-14817.7118601006</v>
      </c>
      <c r="EF37" s="107" t="n">
        <f aca="false">IF(ISNA(VLOOKUP('W. VaR &amp; Peak Pos By Trader'!$A35,'Import Peak'!$A$3:EF$100,EF$1,FALSE())),0,VLOOKUP('W. VaR &amp; Peak Pos By Trader'!$A35,'Import Peak'!$A$3:EF$100,EF$1,FALSE()))</f>
        <v>-16353.610624108</v>
      </c>
      <c r="EG37" s="107" t="n">
        <f aca="false">IF(ISNA(VLOOKUP('W. VaR &amp; Peak Pos By Trader'!$A35,'Import Peak'!$A$3:EG$100,EG$1,FALSE())),0,VLOOKUP('W. VaR &amp; Peak Pos By Trader'!$A35,'Import Peak'!$A$3:EG$100,EG$1,FALSE()))</f>
        <v>-17569.2065125408</v>
      </c>
      <c r="EH37" s="107" t="n">
        <f aca="false">IF(ISNA(VLOOKUP('W. VaR &amp; Peak Pos By Trader'!$A35,'Import Peak'!$A$3:EH$100,EH$1,FALSE())),0,VLOOKUP('W. VaR &amp; Peak Pos By Trader'!$A35,'Import Peak'!$A$3:EH$100,EH$1,FALSE()))</f>
        <v>-13465.9540392369</v>
      </c>
      <c r="EI37" s="107" t="n">
        <f aca="false">IF(ISNA(VLOOKUP('W. VaR &amp; Peak Pos By Trader'!$A35,'Import Peak'!$A$3:EI$100,EI$1,FALSE())),0,VLOOKUP('W. VaR &amp; Peak Pos By Trader'!$A35,'Import Peak'!$A$3:EI$100,EI$1,FALSE()))</f>
        <v>-10432.7127003567</v>
      </c>
      <c r="EJ37" s="107" t="n">
        <f aca="false">IF(ISNA(VLOOKUP('W. VaR &amp; Peak Pos By Trader'!$A35,'Import Peak'!$A$3:EJ$100,EJ$1,FALSE())),0,VLOOKUP('W. VaR &amp; Peak Pos By Trader'!$A35,'Import Peak'!$A$3:EJ$100,EJ$1,FALSE()))</f>
        <v>-9610.65099379607</v>
      </c>
      <c r="EK37" s="107" t="n">
        <f aca="false">IF(ISNA(VLOOKUP('W. VaR &amp; Peak Pos By Trader'!$A35,'Import Peak'!$A$3:EK$100,EK$1,FALSE())),0,VLOOKUP('W. VaR &amp; Peak Pos By Trader'!$A35,'Import Peak'!$A$3:EK$100,EK$1,FALSE()))</f>
        <v>-9559.93519751369</v>
      </c>
      <c r="EL37" s="107" t="n">
        <f aca="false">IF(ISNA(VLOOKUP('W. VaR &amp; Peak Pos By Trader'!$A35,'Import Peak'!$A$3:EL$100,EL$1,FALSE())),0,VLOOKUP('W. VaR &amp; Peak Pos By Trader'!$A35,'Import Peak'!$A$3:EL$100,EL$1,FALSE()))</f>
        <v>-4395.46383399754</v>
      </c>
      <c r="EM37" s="107" t="n">
        <f aca="false">IF(ISNA(VLOOKUP('W. VaR &amp; Peak Pos By Trader'!$A35,'Import Peak'!$A$3:EM$100,EM$1,FALSE())),0,VLOOKUP('W. VaR &amp; Peak Pos By Trader'!$A35,'Import Peak'!$A$3:EM$100,EM$1,FALSE()))</f>
        <v>-4037.95503354564</v>
      </c>
      <c r="EN37" s="107" t="n">
        <f aca="false">IF(ISNA(VLOOKUP('W. VaR &amp; Peak Pos By Trader'!$A35,'Import Peak'!$A$3:EN$100,EN$1,FALSE())),0,VLOOKUP('W. VaR &amp; Peak Pos By Trader'!$A35,'Import Peak'!$A$3:EN$100,EN$1,FALSE()))</f>
        <v>-4351.27403113376</v>
      </c>
      <c r="EO37" s="107" t="n">
        <f aca="false">IF(ISNA(VLOOKUP('W. VaR &amp; Peak Pos By Trader'!$A35,'Import Peak'!$A$3:EO$100,EO$1,FALSE())),0,VLOOKUP('W. VaR &amp; Peak Pos By Trader'!$A35,'Import Peak'!$A$3:EO$100,EO$1,FALSE()))</f>
        <v>-4328.93098533891</v>
      </c>
      <c r="EP37" s="107" t="n">
        <f aca="false">IF(ISNA(VLOOKUP('W. VaR &amp; Peak Pos By Trader'!$A35,'Import Peak'!$A$3:EP$100,EP$1,FALSE())),0,VLOOKUP('W. VaR &amp; Peak Pos By Trader'!$A35,'Import Peak'!$A$3:EP$100,EP$1,FALSE()))</f>
        <v>-4305.93247444397</v>
      </c>
      <c r="EQ37" s="107" t="n">
        <f aca="false">IF(ISNA(VLOOKUP('W. VaR &amp; Peak Pos By Trader'!$A35,'Import Peak'!$A$3:EQ$100,EQ$1,FALSE())),0,VLOOKUP('W. VaR &amp; Peak Pos By Trader'!$A35,'Import Peak'!$A$3:EQ$100,EQ$1,FALSE()))</f>
        <v>0</v>
      </c>
      <c r="ER37" s="107" t="n">
        <f aca="false">IF(ISNA(VLOOKUP('W. VaR &amp; Peak Pos By Trader'!$A35,'Import Peak'!$A$3:ER$100,ER$1,FALSE())),0,VLOOKUP('W. VaR &amp; Peak Pos By Trader'!$A35,'Import Peak'!$A$3:ER$100,ER$1,FALSE()))</f>
        <v>0</v>
      </c>
      <c r="ES37" s="107" t="n">
        <f aca="false">IF(ISNA(VLOOKUP('W. VaR &amp; Peak Pos By Trader'!$A35,'Import Peak'!$A$3:ES$100,ES$1,FALSE())),0,VLOOKUP('W. VaR &amp; Peak Pos By Trader'!$A35,'Import Peak'!$A$3:ES$100,ES$1,FALSE()))</f>
        <v>0</v>
      </c>
      <c r="ET37" s="107" t="n">
        <f aca="false">IF(ISNA(VLOOKUP('W. VaR &amp; Peak Pos By Trader'!$A35,'Import Peak'!$A$3:ET$100,ET$1,FALSE())),0,VLOOKUP('W. VaR &amp; Peak Pos By Trader'!$A35,'Import Peak'!$A$3:ET$100,ET$1,FALSE()))</f>
        <v>0</v>
      </c>
      <c r="EU37" s="107" t="n">
        <f aca="false">IF(ISNA(VLOOKUP('W. VaR &amp; Peak Pos By Trader'!$A35,'Import Peak'!$A$3:EU$100,EU$1,FALSE())),0,VLOOKUP('W. VaR &amp; Peak Pos By Trader'!$A35,'Import Peak'!$A$3:EU$100,EU$1,FALSE()))</f>
        <v>0</v>
      </c>
      <c r="EV37" s="107" t="n">
        <f aca="false">IF(ISNA(VLOOKUP('W. VaR &amp; Peak Pos By Trader'!$A35,'Import Peak'!$A$3:EV$100,EV$1,FALSE())),0,VLOOKUP('W. VaR &amp; Peak Pos By Trader'!$A35,'Import Peak'!$A$3:EV$100,EV$1,FALSE()))</f>
        <v>0</v>
      </c>
      <c r="EW37" s="107" t="n">
        <f aca="false">IF(ISNA(VLOOKUP('W. VaR &amp; Peak Pos By Trader'!$A35,'Import Peak'!$A$3:EW$100,EW$1,FALSE())),0,VLOOKUP('W. VaR &amp; Peak Pos By Trader'!$A35,'Import Peak'!$A$3:EW$100,EW$1,FALSE()))</f>
        <v>0</v>
      </c>
      <c r="EX37" s="107" t="n">
        <f aca="false">IF(ISNA(VLOOKUP('W. VaR &amp; Peak Pos By Trader'!$A35,'Import Peak'!$A$3:EX$100,EX$1,FALSE())),0,VLOOKUP('W. VaR &amp; Peak Pos By Trader'!$A35,'Import Peak'!$A$3:EX$100,EX$1,FALSE()))</f>
        <v>0</v>
      </c>
      <c r="EY37" s="107" t="n">
        <f aca="false">IF(ISNA(VLOOKUP('W. VaR &amp; Peak Pos By Trader'!$A35,'Import Peak'!$A$3:EY$100,EY$1,FALSE())),0,VLOOKUP('W. VaR &amp; Peak Pos By Trader'!$A35,'Import Peak'!$A$3:EY$100,EY$1,FALSE()))</f>
        <v>0</v>
      </c>
      <c r="EZ37" s="107" t="n">
        <f aca="false">IF(ISNA(VLOOKUP('W. VaR &amp; Peak Pos By Trader'!$A35,'Import Peak'!$A$3:EZ$100,EZ$1,FALSE())),0,VLOOKUP('W. VaR &amp; Peak Pos By Trader'!$A35,'Import Peak'!$A$3:EZ$100,EZ$1,FALSE()))</f>
        <v>0</v>
      </c>
      <c r="FA37" s="107" t="n">
        <f aca="false">IF(ISNA(VLOOKUP('W. VaR &amp; Peak Pos By Trader'!$A35,'Import Peak'!$A$3:FA$100,FA$1,FALSE())),0,VLOOKUP('W. VaR &amp; Peak Pos By Trader'!$A35,'Import Peak'!$A$3:FA$100,FA$1,FALSE()))</f>
        <v>0</v>
      </c>
      <c r="FB37" s="107" t="n">
        <f aca="false">IF(ISNA(VLOOKUP('W. VaR &amp; Peak Pos By Trader'!$A35,'Import Peak'!$A$3:FB$100,FB$1,FALSE())),0,VLOOKUP('W. VaR &amp; Peak Pos By Trader'!$A35,'Import Peak'!$A$3:FB$100,FB$1,FALSE()))</f>
        <v>0</v>
      </c>
      <c r="FC37" s="107" t="n">
        <f aca="false">IF(ISNA(VLOOKUP('W. VaR &amp; Peak Pos By Trader'!$A35,'Import Peak'!$A$3:FC$100,FC$1,FALSE())),0,VLOOKUP('W. VaR &amp; Peak Pos By Trader'!$A35,'Import Peak'!$A$3:FC$100,FC$1,FALSE()))</f>
        <v>0</v>
      </c>
      <c r="FD37" s="107" t="n">
        <f aca="false">IF(ISNA(VLOOKUP('W. VaR &amp; Peak Pos By Trader'!$A35,'Import Peak'!$A$3:FD$100,FD$1,FALSE())),0,VLOOKUP('W. VaR &amp; Peak Pos By Trader'!$A35,'Import Peak'!$A$3:FD$100,FD$1,FALSE()))</f>
        <v>0</v>
      </c>
      <c r="FE37" s="107" t="n">
        <f aca="false">IF(ISNA(VLOOKUP('W. VaR &amp; Peak Pos By Trader'!$A35,'Import Peak'!$A$3:FE$100,FE$1,FALSE())),0,VLOOKUP('W. VaR &amp; Peak Pos By Trader'!$A35,'Import Peak'!$A$3:FE$100,FE$1,FALSE()))</f>
        <v>0</v>
      </c>
      <c r="FF37" s="107" t="n">
        <f aca="false">IF(ISNA(VLOOKUP('W. VaR &amp; Peak Pos By Trader'!$A35,'Import Peak'!$A$3:FF$100,FF$1,FALSE())),0,VLOOKUP('W. VaR &amp; Peak Pos By Trader'!$A35,'Import Peak'!$A$3:FF$100,FF$1,FALSE()))</f>
        <v>0</v>
      </c>
      <c r="FG37" s="107" t="n">
        <f aca="false">IF(ISNA(VLOOKUP('W. VaR &amp; Peak Pos By Trader'!$A35,'Import Peak'!$A$3:FG$100,FG$1,FALSE())),0,VLOOKUP('W. VaR &amp; Peak Pos By Trader'!$A35,'Import Peak'!$A$3:FG$100,FG$1,FALSE()))</f>
        <v>0</v>
      </c>
      <c r="FH37" s="107" t="n">
        <f aca="false">IF(ISNA(VLOOKUP('W. VaR &amp; Peak Pos By Trader'!$A35,'Import Peak'!$A$3:FH$100,FH$1,FALSE())),0,VLOOKUP('W. VaR &amp; Peak Pos By Trader'!$A35,'Import Peak'!$A$3:FH$100,FH$1,FALSE()))</f>
        <v>0</v>
      </c>
      <c r="FI37" s="107" t="n">
        <f aca="false">IF(ISNA(VLOOKUP('W. VaR &amp; Peak Pos By Trader'!$A35,'Import Peak'!$A$3:FI$100,FI$1,FALSE())),0,VLOOKUP('W. VaR &amp; Peak Pos By Trader'!$A35,'Import Peak'!$A$3:FI$100,FI$1,FALSE()))</f>
        <v>0</v>
      </c>
      <c r="FJ37" s="107" t="n">
        <f aca="false">IF(ISNA(VLOOKUP('W. VaR &amp; Peak Pos By Trader'!$A35,'Import Peak'!$A$3:FJ$100,FJ$1,FALSE())),0,VLOOKUP('W. VaR &amp; Peak Pos By Trader'!$A35,'Import Peak'!$A$3:FJ$100,FJ$1,FALSE()))</f>
        <v>0</v>
      </c>
      <c r="FK37" s="107" t="n">
        <f aca="false">IF(ISNA(VLOOKUP('W. VaR &amp; Peak Pos By Trader'!$A35,'Import Peak'!$A$3:FK$100,FK$1,FALSE())),0,VLOOKUP('W. VaR &amp; Peak Pos By Trader'!$A35,'Import Peak'!$A$3:FK$100,FK$1,FALSE()))</f>
        <v>0</v>
      </c>
      <c r="FL37" s="107" t="n">
        <f aca="false">IF(ISNA(VLOOKUP('W. VaR &amp; Peak Pos By Trader'!$A35,'Import Peak'!$A$3:FL$100,FL$1,FALSE())),0,VLOOKUP('W. VaR &amp; Peak Pos By Trader'!$A35,'Import Peak'!$A$3:FL$100,FL$1,FALSE()))</f>
        <v>0</v>
      </c>
      <c r="FM37" s="107" t="n">
        <f aca="false">IF(ISNA(VLOOKUP('W. VaR &amp; Peak Pos By Trader'!$A35,'Import Peak'!$A$3:FM$100,FM$1,FALSE())),0,VLOOKUP('W. VaR &amp; Peak Pos By Trader'!$A35,'Import Peak'!$A$3:FM$100,FM$1,FALSE()))</f>
        <v>0</v>
      </c>
      <c r="FN37" s="107" t="n">
        <f aca="false">IF(ISNA(VLOOKUP('W. VaR &amp; Peak Pos By Trader'!$A35,'Import Peak'!$A$3:FN$100,FN$1,FALSE())),0,VLOOKUP('W. VaR &amp; Peak Pos By Trader'!$A35,'Import Peak'!$A$3:FN$100,FN$1,FALSE()))</f>
        <v>0</v>
      </c>
      <c r="FO37" s="107" t="n">
        <f aca="false">IF(ISNA(VLOOKUP('W. VaR &amp; Peak Pos By Trader'!$A35,'Import Peak'!$A$3:FO$100,FO$1,FALSE())),0,VLOOKUP('W. VaR &amp; Peak Pos By Trader'!$A35,'Import Peak'!$A$3:FO$100,FO$1,FALSE()))</f>
        <v>0</v>
      </c>
      <c r="FP37" s="107" t="n">
        <f aca="false">IF(ISNA(VLOOKUP('W. VaR &amp; Peak Pos By Trader'!$A35,'Import Peak'!$A$3:FP$100,FP$1,FALSE())),0,VLOOKUP('W. VaR &amp; Peak Pos By Trader'!$A35,'Import Peak'!$A$3:FP$100,FP$1,FALSE()))</f>
        <v>0</v>
      </c>
      <c r="FQ37" s="107" t="n">
        <f aca="false">IF(ISNA(VLOOKUP('W. VaR &amp; Peak Pos By Trader'!$A35,'Import Peak'!$A$3:FQ$100,FQ$1,FALSE())),0,VLOOKUP('W. VaR &amp; Peak Pos By Trader'!$A35,'Import Peak'!$A$3:FQ$100,FQ$1,FALSE()))</f>
        <v>0</v>
      </c>
      <c r="FR37" s="107" t="n">
        <f aca="false">IF(ISNA(VLOOKUP('W. VaR &amp; Peak Pos By Trader'!$A35,'Import Peak'!$A$3:FR$100,FR$1,FALSE())),0,VLOOKUP('W. VaR &amp; Peak Pos By Trader'!$A35,'Import Peak'!$A$3:FR$100,FR$1,FALSE()))</f>
        <v>0</v>
      </c>
      <c r="FS37" s="107" t="n">
        <f aca="false">IF(ISNA(VLOOKUP('W. VaR &amp; Peak Pos By Trader'!$A35,'Import Peak'!$A$3:FS$100,FS$1,FALSE())),0,VLOOKUP('W. VaR &amp; Peak Pos By Trader'!$A35,'Import Peak'!$A$3:FS$100,FS$1,FALSE()))</f>
        <v>0</v>
      </c>
      <c r="FT37" s="107" t="n">
        <f aca="false">IF(ISNA(VLOOKUP('W. VaR &amp; Peak Pos By Trader'!$A35,'Import Peak'!$A$3:FT$100,FT$1,FALSE())),0,VLOOKUP('W. VaR &amp; Peak Pos By Trader'!$A35,'Import Peak'!$A$3:FT$100,FT$1,FALSE()))</f>
        <v>0</v>
      </c>
      <c r="FU37" s="107" t="n">
        <f aca="false">IF(ISNA(VLOOKUP('W. VaR &amp; Peak Pos By Trader'!$A35,'Import Peak'!$A$3:FU$100,FU$1,FALSE())),0,VLOOKUP('W. VaR &amp; Peak Pos By Trader'!$A35,'Import Peak'!$A$3:FU$100,FU$1,FALSE()))</f>
        <v>0</v>
      </c>
      <c r="FV37" s="0" t="n">
        <f aca="false">IF(ISNA(VLOOKUP('W. VaR &amp; Peak Pos By Trader'!$A35,'Import Peak'!$A$3:FV$100,FV$1,FALSE())),0,VLOOKUP('W. VaR &amp; Peak Pos By Trader'!$A35,'Import Peak'!$A$3:FV$100,FV$1,FALSE()))</f>
        <v>0</v>
      </c>
      <c r="FW37" s="0" t="n">
        <f aca="false">IF(ISNA(VLOOKUP('W. VaR &amp; Peak Pos By Trader'!$A35,'Import Peak'!$A$3:FW$100,FW$1,FALSE())),0,VLOOKUP('W. VaR &amp; Peak Pos By Trader'!$A35,'Import Peak'!$A$3:FW$100,FW$1,FALSE()))</f>
        <v>0</v>
      </c>
      <c r="FX37" s="0" t="n">
        <f aca="false">IF(ISNA(VLOOKUP('W. VaR &amp; Peak Pos By Trader'!$A35,'Import Peak'!$A$3:FX$100,FX$1,FALSE())),0,VLOOKUP('W. VaR &amp; Peak Pos By Trader'!$A35,'Import Peak'!$A$3:FX$100,FX$1,FALSE()))</f>
        <v>0</v>
      </c>
      <c r="FY37" s="0" t="n">
        <f aca="false">IF(ISNA(VLOOKUP('W. VaR &amp; Peak Pos By Trader'!$A35,'Import Peak'!$A$3:FY$100,FY$1,FALSE())),0,VLOOKUP('W. VaR &amp; Peak Pos By Trader'!$A35,'Import Peak'!$A$3:FY$100,FY$1,FALSE()))</f>
        <v>0</v>
      </c>
      <c r="FZ37" s="0" t="n">
        <f aca="false">IF(ISNA(VLOOKUP('W. VaR &amp; Peak Pos By Trader'!$A35,'Import Peak'!$A$3:FZ$100,FZ$1,FALSE())),0,VLOOKUP('W. VaR &amp; Peak Pos By Trader'!$A35,'Import Peak'!$A$3:FZ$100,FZ$1,FALSE()))</f>
        <v>0</v>
      </c>
      <c r="GA37" s="0" t="n">
        <f aca="false">IF(ISNA(VLOOKUP('W. VaR &amp; Peak Pos By Trader'!$A35,'Import Peak'!$A$3:GA$100,GA$1,FALSE())),0,VLOOKUP('W. VaR &amp; Peak Pos By Trader'!$A35,'Import Peak'!$A$3:GA$100,GA$1,FALSE()))</f>
        <v>0</v>
      </c>
      <c r="GB37" s="0" t="n">
        <f aca="false">IF(ISNA(VLOOKUP('W. VaR &amp; Peak Pos By Trader'!$A35,'Import Peak'!$A$3:GB$100,GB$1,FALSE())),0,VLOOKUP('W. VaR &amp; Peak Pos By Trader'!$A35,'Import Peak'!$A$3:GB$100,GB$1,FALSE()))</f>
        <v>0</v>
      </c>
      <c r="GC37" s="0" t="n">
        <f aca="false">IF(ISNA(VLOOKUP('W. VaR &amp; Peak Pos By Trader'!$A35,'Import Peak'!$A$3:GC$100,GC$1,FALSE())),0,VLOOKUP('W. VaR &amp; Peak Pos By Trader'!$A35,'Import Peak'!$A$3:GC$100,GC$1,FALSE()))</f>
        <v>0</v>
      </c>
      <c r="GD37" s="0" t="n">
        <f aca="false">IF(ISNA(VLOOKUP('W. VaR &amp; Peak Pos By Trader'!$A35,'Import Peak'!$A$3:GD$100,GD$1,FALSE())),0,VLOOKUP('W. VaR &amp; Peak Pos By Trader'!$A35,'Import Peak'!$A$3:GD$100,GD$1,FALSE()))</f>
        <v>0</v>
      </c>
      <c r="GE37" s="0" t="n">
        <f aca="false">IF(ISNA(VLOOKUP('W. VaR &amp; Peak Pos By Trader'!$A35,'Import Peak'!$A$3:GE$100,GE$1,FALSE())),0,VLOOKUP('W. VaR &amp; Peak Pos By Trader'!$A35,'Import Peak'!$A$3:GE$100,GE$1,FALSE()))</f>
        <v>0</v>
      </c>
      <c r="GF37" s="0" t="n">
        <f aca="false">IF(ISNA(VLOOKUP('W. VaR &amp; Peak Pos By Trader'!$A35,'Import Peak'!$A$3:GF$100,GF$1,FALSE())),0,VLOOKUP('W. VaR &amp; Peak Pos By Trader'!$A35,'Import Peak'!$A$3:GF$100,GF$1,FALSE()))</f>
        <v>0</v>
      </c>
      <c r="GG37" s="0" t="n">
        <f aca="false">IF(ISNA(VLOOKUP('W. VaR &amp; Peak Pos By Trader'!$A35,'Import Peak'!$A$3:GG$100,GG$1,FALSE())),0,VLOOKUP('W. VaR &amp; Peak Pos By Trader'!$A35,'Import Peak'!$A$3:GG$100,GG$1,FALSE()))</f>
        <v>0</v>
      </c>
      <c r="GH37" s="0" t="n">
        <f aca="false">IF(ISNA(VLOOKUP('W. VaR &amp; Peak Pos By Trader'!$A35,'Import Peak'!$A$3:GH$100,GH$1,FALSE())),0,VLOOKUP('W. VaR &amp; Peak Pos By Trader'!$A35,'Import Peak'!$A$3:GH$100,GH$1,FALSE()))</f>
        <v>0</v>
      </c>
      <c r="GI37" s="0" t="n">
        <f aca="false">IF(ISNA(VLOOKUP('W. VaR &amp; Peak Pos By Trader'!$A35,'Import Peak'!$A$3:GI$100,GI$1,FALSE())),0,VLOOKUP('W. VaR &amp; Peak Pos By Trader'!$A35,'Import Peak'!$A$3:GI$100,GI$1,FALSE()))</f>
        <v>0</v>
      </c>
      <c r="GJ37" s="0" t="n">
        <f aca="false">IF(ISNA(VLOOKUP('W. VaR &amp; Peak Pos By Trader'!$A35,'Import Peak'!$A$3:GJ$100,GJ$1,FALSE())),0,VLOOKUP('W. VaR &amp; Peak Pos By Trader'!$A35,'Import Peak'!$A$3:GJ$100,GJ$1,FALSE()))</f>
        <v>0</v>
      </c>
      <c r="GK37" s="0" t="n">
        <f aca="false">IF(ISNA(VLOOKUP('W. VaR &amp; Peak Pos By Trader'!$A35,'Import Peak'!$A$3:GK$100,GK$1,FALSE())),0,VLOOKUP('W. VaR &amp; Peak Pos By Trader'!$A35,'Import Peak'!$A$3:GK$100,GK$1,FALSE()))</f>
        <v>0</v>
      </c>
      <c r="GL37" s="0" t="n">
        <f aca="false">IF(ISNA(VLOOKUP('W. VaR &amp; Peak Pos By Trader'!$A35,'Import Peak'!$A$3:GL$100,GL$1,FALSE())),0,VLOOKUP('W. VaR &amp; Peak Pos By Trader'!$A35,'Import Peak'!$A$3:GL$100,GL$1,FALSE()))</f>
        <v>0</v>
      </c>
      <c r="GM37" s="0" t="n">
        <f aca="false">IF(ISNA(VLOOKUP('W. VaR &amp; Peak Pos By Trader'!$A35,'Import Peak'!$A$3:GM$100,GM$1,FALSE())),0,VLOOKUP('W. VaR &amp; Peak Pos By Trader'!$A35,'Import Peak'!$A$3:GM$100,GM$1,FALSE()))</f>
        <v>0</v>
      </c>
      <c r="GN37" s="0" t="n">
        <f aca="false">IF(ISNA(VLOOKUP('W. VaR &amp; Peak Pos By Trader'!$A35,'Import Peak'!$A$3:GN$100,GN$1,FALSE())),0,VLOOKUP('W. VaR &amp; Peak Pos By Trader'!$A35,'Import Peak'!$A$3:GN$100,GN$1,FALSE()))</f>
        <v>0</v>
      </c>
      <c r="GO37" s="0" t="n">
        <f aca="false">IF(ISNA(VLOOKUP('W. VaR &amp; Peak Pos By Trader'!$A35,'Import Peak'!$A$3:GO$100,GO$1,FALSE())),0,VLOOKUP('W. VaR &amp; Peak Pos By Trader'!$A35,'Import Peak'!$A$3:GO$100,GO$1,FALSE()))</f>
        <v>0</v>
      </c>
      <c r="GP37" s="0" t="n">
        <f aca="false">IF(ISNA(VLOOKUP('W. VaR &amp; Peak Pos By Trader'!$A35,'Import Peak'!$A$3:GP$100,GP$1,FALSE())),0,VLOOKUP('W. VaR &amp; Peak Pos By Trader'!$A35,'Import Peak'!$A$3:GP$100,GP$1,FALSE()))</f>
        <v>0</v>
      </c>
      <c r="GQ37" s="0" t="n">
        <f aca="false">IF(ISNA(VLOOKUP('W. VaR &amp; Peak Pos By Trader'!$A35,'Import Peak'!$A$3:GQ$100,GQ$1,FALSE())),0,VLOOKUP('W. VaR &amp; Peak Pos By Trader'!$A35,'Import Peak'!$A$3:GQ$100,GQ$1,FALSE()))</f>
        <v>0</v>
      </c>
      <c r="GR37" s="0" t="n">
        <f aca="false">IF(ISNA(VLOOKUP('W. VaR &amp; Peak Pos By Trader'!$A35,'Import Peak'!$A$3:GR$100,GR$1,FALSE())),0,VLOOKUP('W. VaR &amp; Peak Pos By Trader'!$A35,'Import Peak'!$A$3:GR$100,GR$1,FALSE()))</f>
        <v>0</v>
      </c>
      <c r="GS37" s="0" t="n">
        <f aca="false">IF(ISNA(VLOOKUP('W. VaR &amp; Peak Pos By Trader'!$A35,'Import Peak'!$A$3:GS$100,GS$1,FALSE())),0,VLOOKUP('W. VaR &amp; Peak Pos By Trader'!$A35,'Import Peak'!$A$3:GS$100,GS$1,FALSE()))</f>
        <v>0</v>
      </c>
      <c r="GT37" s="0" t="n">
        <f aca="false">IF(ISNA(VLOOKUP('W. VaR &amp; Peak Pos By Trader'!$A35,'Import Peak'!$A$3:GT$100,GT$1,FALSE())),0,VLOOKUP('W. VaR &amp; Peak Pos By Trader'!$A35,'Import Peak'!$A$3:GT$100,GT$1,FALSE()))</f>
        <v>0</v>
      </c>
      <c r="GU37" s="0" t="n">
        <f aca="false">IF(ISNA(VLOOKUP('W. VaR &amp; Peak Pos By Trader'!$A35,'Import Peak'!$A$3:GU$100,GU$1,FALSE())),0,VLOOKUP('W. VaR &amp; Peak Pos By Trader'!$A35,'Import Peak'!$A$3:GU$100,GU$1,FALSE()))</f>
        <v>0</v>
      </c>
      <c r="GV37" s="0" t="n">
        <f aca="false">IF(ISNA(VLOOKUP('W. VaR &amp; Peak Pos By Trader'!$A35,'Import Peak'!$A$3:GV$100,GV$1,FALSE())),0,VLOOKUP('W. VaR &amp; Peak Pos By Trader'!$A35,'Import Peak'!$A$3:GV$100,GV$1,FALSE()))</f>
        <v>0</v>
      </c>
      <c r="GW37" s="0" t="n">
        <f aca="false">IF(ISNA(VLOOKUP('W. VaR &amp; Peak Pos By Trader'!$A35,'Import Peak'!$A$3:GW$100,GW$1,FALSE())),0,VLOOKUP('W. VaR &amp; Peak Pos By Trader'!$A35,'Import Peak'!$A$3:GW$100,GW$1,FALSE()))</f>
        <v>0</v>
      </c>
      <c r="GX37" s="0" t="n">
        <f aca="false">IF(ISNA(VLOOKUP('W. VaR &amp; Peak Pos By Trader'!$A35,'Import Peak'!$A$3:GX$100,GX$1,FALSE())),0,VLOOKUP('W. VaR &amp; Peak Pos By Trader'!$A35,'Import Peak'!$A$3:GX$100,GX$1,FALSE()))</f>
        <v>0</v>
      </c>
      <c r="GY37" s="0" t="n">
        <f aca="false">IF(ISNA(VLOOKUP('W. VaR &amp; Peak Pos By Trader'!$A35,'Import Peak'!$A$3:GY$100,GY$1,FALSE())),0,VLOOKUP('W. VaR &amp; Peak Pos By Trader'!$A35,'Import Peak'!$A$3:GY$100,GY$1,FALSE()))</f>
        <v>0</v>
      </c>
      <c r="GZ37" s="0" t="n">
        <f aca="false">IF(ISNA(VLOOKUP('W. VaR &amp; Peak Pos By Trader'!$A35,'Import Peak'!$A$3:GZ$100,GZ$1,FALSE())),0,VLOOKUP('W. VaR &amp; Peak Pos By Trader'!$A35,'Import Peak'!$A$3:GZ$100,GZ$1,FALSE()))</f>
        <v>0</v>
      </c>
      <c r="HA37" s="0" t="n">
        <f aca="false">IF(ISNA(VLOOKUP('W. VaR &amp; Peak Pos By Trader'!$A35,'Import Peak'!$A$3:HA$100,HA$1,FALSE())),0,VLOOKUP('W. VaR &amp; Peak Pos By Trader'!$A35,'Import Peak'!$A$3:HA$100,HA$1,FALSE()))</f>
        <v>0</v>
      </c>
      <c r="HB37" s="0" t="n">
        <f aca="false">IF(ISNA(VLOOKUP('W. VaR &amp; Peak Pos By Trader'!$A35,'Import Peak'!$A$3:HB$100,HB$1,FALSE())),0,VLOOKUP('W. VaR &amp; Peak Pos By Trader'!$A35,'Import Peak'!$A$3:HB$100,HB$1,FALSE()))</f>
        <v>0</v>
      </c>
      <c r="HC37" s="0" t="n">
        <f aca="false">IF(ISNA(VLOOKUP('W. VaR &amp; Peak Pos By Trader'!$A35,'Import Peak'!$A$3:HC$100,HC$1,FALSE())),0,VLOOKUP('W. VaR &amp; Peak Pos By Trader'!$A35,'Import Peak'!$A$3:HC$100,HC$1,FALSE()))</f>
        <v>0</v>
      </c>
      <c r="HD37" s="0" t="n">
        <f aca="false">IF(ISNA(VLOOKUP('W. VaR &amp; Peak Pos By Trader'!$A35,'Import Peak'!$A$3:HD$100,HD$1,FALSE())),0,VLOOKUP('W. VaR &amp; Peak Pos By Trader'!$A35,'Import Peak'!$A$3:HD$100,HD$1,FALSE()))</f>
        <v>0</v>
      </c>
      <c r="HE37" s="0" t="n">
        <f aca="false">IF(ISNA(VLOOKUP('W. VaR &amp; Peak Pos By Trader'!$A35,'Import Peak'!$A$3:HE$100,HE$1,FALSE())),0,VLOOKUP('W. VaR &amp; Peak Pos By Trader'!$A35,'Import Peak'!$A$3:HE$100,HE$1,FALSE()))</f>
        <v>0</v>
      </c>
      <c r="HF37" s="0" t="n">
        <f aca="false">IF(ISNA(VLOOKUP('W. VaR &amp; Peak Pos By Trader'!$A35,'Import Peak'!$A$3:HF$100,HF$1,FALSE())),0,VLOOKUP('W. VaR &amp; Peak Pos By Trader'!$A35,'Import Peak'!$A$3:HF$100,HF$1,FALSE()))</f>
        <v>0</v>
      </c>
      <c r="HG37" s="0" t="n">
        <f aca="false">IF(ISNA(VLOOKUP('W. VaR &amp; Peak Pos By Trader'!$A35,'Import Peak'!$A$3:HG$100,HG$1,FALSE())),0,VLOOKUP('W. VaR &amp; Peak Pos By Trader'!$A35,'Import Peak'!$A$3:HG$100,HG$1,FALSE()))</f>
        <v>0</v>
      </c>
      <c r="HH37" s="0" t="n">
        <f aca="false">IF(ISNA(VLOOKUP('W. VaR &amp; Peak Pos By Trader'!$A35,'Import Peak'!$A$3:HH$100,HH$1,FALSE())),0,VLOOKUP('W. VaR &amp; Peak Pos By Trader'!$A35,'Import Peak'!$A$3:HH$100,HH$1,FALSE()))</f>
        <v>0</v>
      </c>
      <c r="HI37" s="0" t="n">
        <f aca="false">IF(ISNA(VLOOKUP('W. VaR &amp; Peak Pos By Trader'!$A35,'Import Peak'!$A$3:HI$100,HI$1,FALSE())),0,VLOOKUP('W. VaR &amp; Peak Pos By Trader'!$A35,'Import Peak'!$A$3:HI$100,HI$1,FALSE()))</f>
        <v>0</v>
      </c>
      <c r="HJ37" s="0" t="n">
        <f aca="false">IF(ISNA(VLOOKUP('W. VaR &amp; Peak Pos By Trader'!$A35,'Import Peak'!$A$3:HJ$100,HJ$1,FALSE())),0,VLOOKUP('W. VaR &amp; Peak Pos By Trader'!$A35,'Import Peak'!$A$3:HJ$100,HJ$1,FALSE()))</f>
        <v>0</v>
      </c>
      <c r="HK37" s="0" t="n">
        <f aca="false">IF(ISNA(VLOOKUP('W. VaR &amp; Peak Pos By Trader'!$A35,'Import Peak'!$A$3:HK$100,HK$1,FALSE())),0,VLOOKUP('W. VaR &amp; Peak Pos By Trader'!$A35,'Import Peak'!$A$3:HK$100,HK$1,FALSE()))</f>
        <v>0</v>
      </c>
      <c r="HL37" s="0" t="n">
        <f aca="false">IF(ISNA(VLOOKUP('W. VaR &amp; Peak Pos By Trader'!$A35,'Import Peak'!$A$3:HL$100,HL$1,FALSE())),0,VLOOKUP('W. VaR &amp; Peak Pos By Trader'!$A35,'Import Peak'!$A$3:HL$100,HL$1,FALSE()))</f>
        <v>0</v>
      </c>
      <c r="HM37" s="0" t="n">
        <f aca="false">IF(ISNA(VLOOKUP('W. VaR &amp; Peak Pos By Trader'!$A35,'Import Peak'!$A$3:HM$100,HM$1,FALSE())),0,VLOOKUP('W. VaR &amp; Peak Pos By Trader'!$A35,'Import Peak'!$A$3:HM$100,HM$1,FALSE()))</f>
        <v>0</v>
      </c>
      <c r="HN37" s="0" t="n">
        <f aca="false">IF(ISNA(VLOOKUP('W. VaR &amp; Peak Pos By Trader'!$A35,'Import Peak'!$A$3:HN$100,HN$1,FALSE())),0,VLOOKUP('W. VaR &amp; Peak Pos By Trader'!$A35,'Import Peak'!$A$3:HN$100,HN$1,FALSE()))</f>
        <v>0</v>
      </c>
      <c r="HO37" s="0" t="n">
        <f aca="false">IF(ISNA(VLOOKUP('W. VaR &amp; Peak Pos By Trader'!$A35,'Import Peak'!$A$3:HO$100,HO$1,FALSE())),0,VLOOKUP('W. VaR &amp; Peak Pos By Trader'!$A35,'Import Peak'!$A$3:HO$100,HO$1,FALSE()))</f>
        <v>0</v>
      </c>
      <c r="HP37" s="0" t="n">
        <f aca="false">IF(ISNA(VLOOKUP('W. VaR &amp; Peak Pos By Trader'!$A35,'Import Peak'!$A$3:HP$100,HP$1,FALSE())),0,VLOOKUP('W. VaR &amp; Peak Pos By Trader'!$A35,'Import Peak'!$A$3:HP$100,HP$1,FALSE()))</f>
        <v>0</v>
      </c>
      <c r="HQ37" s="0" t="n">
        <f aca="false">IF(ISNA(VLOOKUP('W. VaR &amp; Peak Pos By Trader'!$A35,'Import Peak'!$A$3:HQ$100,HQ$1,FALSE())),0,VLOOKUP('W. VaR &amp; Peak Pos By Trader'!$A35,'Import Peak'!$A$3:HQ$100,HQ$1,FALSE()))</f>
        <v>0</v>
      </c>
      <c r="HR37" s="0" t="n">
        <f aca="false">IF(ISNA(VLOOKUP('W. VaR &amp; Peak Pos By Trader'!$A35,'Import Peak'!$A$3:HR$100,HR$1,FALSE())),0,VLOOKUP('W. VaR &amp; Peak Pos By Trader'!$A35,'Import Peak'!$A$3:HR$100,HR$1,FALSE()))</f>
        <v>0</v>
      </c>
      <c r="HS37" s="0" t="n">
        <f aca="false">IF(ISNA(VLOOKUP('W. VaR &amp; Peak Pos By Trader'!$A35,'Import Peak'!$A$3:HS$100,HS$1,FALSE())),0,VLOOKUP('W. VaR &amp; Peak Pos By Trader'!$A35,'Import Peak'!$A$3:HS$100,HS$1,FALSE()))</f>
        <v>0</v>
      </c>
      <c r="HT37" s="0" t="n">
        <f aca="false">IF(ISNA(VLOOKUP('W. VaR &amp; Peak Pos By Trader'!$A35,'Import Peak'!$A$3:HT$100,HT$1,FALSE())),0,VLOOKUP('W. VaR &amp; Peak Pos By Trader'!$A35,'Import Peak'!$A$3:HT$100,HT$1,FALSE()))</f>
        <v>0</v>
      </c>
      <c r="HU37" s="0" t="n">
        <f aca="false">IF(ISNA(VLOOKUP('W. VaR &amp; Peak Pos By Trader'!$A35,'Import Peak'!$A$3:HU$100,HU$1,FALSE())),0,VLOOKUP('W. VaR &amp; Peak Pos By Trader'!$A35,'Import Peak'!$A$3:HU$100,HU$1,FALSE()))</f>
        <v>0</v>
      </c>
      <c r="HV37" s="0" t="n">
        <f aca="false">IF(ISNA(VLOOKUP('W. VaR &amp; Peak Pos By Trader'!$A35,'Import Peak'!$A$3:HV$100,HV$1,FALSE())),0,VLOOKUP('W. VaR &amp; Peak Pos By Trader'!$A35,'Import Peak'!$A$3:HV$100,HV$1,FALSE()))</f>
        <v>0</v>
      </c>
      <c r="HW37" s="0" t="n">
        <f aca="false">IF(ISNA(VLOOKUP('W. VaR &amp; Peak Pos By Trader'!$A35,'Import Peak'!$A$3:HW$100,HW$1,FALSE())),0,VLOOKUP('W. VaR &amp; Peak Pos By Trader'!$A35,'Import Peak'!$A$3:HW$100,HW$1,FALSE()))</f>
        <v>0</v>
      </c>
      <c r="HX37" s="0" t="n">
        <f aca="false">IF(ISNA(VLOOKUP('W. VaR &amp; Peak Pos By Trader'!$A35,'Import Peak'!$A$3:HX$100,HX$1,FALSE())),0,VLOOKUP('W. VaR &amp; Peak Pos By Trader'!$A35,'Import Peak'!$A$3:HX$100,HX$1,FALSE()))</f>
        <v>0</v>
      </c>
      <c r="HY37" s="0" t="n">
        <f aca="false">IF(ISNA(VLOOKUP('W. VaR &amp; Peak Pos By Trader'!$A35,'Import Peak'!$A$3:HY$100,HY$1,FALSE())),0,VLOOKUP('W. VaR &amp; Peak Pos By Trader'!$A35,'Import Peak'!$A$3:HY$100,HY$1,FALSE()))</f>
        <v>0</v>
      </c>
      <c r="HZ37" s="0" t="n">
        <f aca="false">IF(ISNA(VLOOKUP('W. VaR &amp; Peak Pos By Trader'!$A35,'Import Peak'!$A$3:HZ$100,HZ$1,FALSE())),0,VLOOKUP('W. VaR &amp; Peak Pos By Trader'!$A35,'Import Peak'!$A$3:HZ$100,HZ$1,FALSE()))</f>
        <v>0</v>
      </c>
      <c r="IA37" s="0" t="n">
        <f aca="false">IF(ISNA(VLOOKUP('W. VaR &amp; Peak Pos By Trader'!$A35,'Import Peak'!$A$3:IA$100,IA$1,FALSE())),0,VLOOKUP('W. VaR &amp; Peak Pos By Trader'!$A35,'Import Peak'!$A$3:IA$100,IA$1,FALSE()))</f>
        <v>0</v>
      </c>
      <c r="IB37" s="0" t="n">
        <f aca="false">IF(ISNA(VLOOKUP('W. VaR &amp; Peak Pos By Trader'!$A35,'Import Peak'!$A$3:IB$100,IB$1,FALSE())),0,VLOOKUP('W. VaR &amp; Peak Pos By Trader'!$A35,'Import Peak'!$A$3:IB$100,IB$1,FALSE()))</f>
        <v>0</v>
      </c>
      <c r="IC37" s="0" t="n">
        <f aca="false">IF(ISNA(VLOOKUP('W. VaR &amp; Peak Pos By Trader'!$A35,'Import Peak'!$A$3:IC$100,IC$1,FALSE())),0,VLOOKUP('W. VaR &amp; Peak Pos By Trader'!$A35,'Import Peak'!$A$3:IC$100,IC$1,FALSE()))</f>
        <v>0</v>
      </c>
    </row>
    <row r="38" customFormat="false" ht="18" hidden="false" customHeight="false" outlineLevel="0" collapsed="false">
      <c r="A38" s="190" t="s">
        <v>28</v>
      </c>
      <c r="B38" s="107" t="n">
        <f aca="false">IF(ISNA(VLOOKUP('W. VaR &amp; Peak Pos By Trader'!$A36,'Import Peak'!$A$3:B$100,B$1,FALSE())),0,VLOOKUP('W. VaR &amp; Peak Pos By Trader'!$A36,'Import Peak'!$A$3:B$100,B$1,FALSE()))</f>
        <v>0</v>
      </c>
      <c r="C38" s="107" t="n">
        <f aca="false">IF(ISNA(VLOOKUP('W. VaR &amp; Peak Pos By Trader'!$A36,'Import Peak'!$A$3:C$100,C$1,FALSE())),0,VLOOKUP('W. VaR &amp; Peak Pos By Trader'!$A36,'Import Peak'!$A$3:C$100,C$1,FALSE()))</f>
        <v>0</v>
      </c>
      <c r="D38" s="107" t="n">
        <f aca="false">IF(ISNA(VLOOKUP('W. VaR &amp; Peak Pos By Trader'!$A36,'Import Peak'!$A$3:D$100,D$1,FALSE())),0,VLOOKUP('W. VaR &amp; Peak Pos By Trader'!$A36,'Import Peak'!$A$3:D$100,D$1,FALSE()))</f>
        <v>0</v>
      </c>
      <c r="E38" s="107" t="n">
        <f aca="false">IF(ISNA(VLOOKUP('W. VaR &amp; Peak Pos By Trader'!$A36,'Import Peak'!$A$3:E$100,E$1,FALSE())),0,VLOOKUP('W. VaR &amp; Peak Pos By Trader'!$A36,'Import Peak'!$A$3:E$100,E$1,FALSE()))</f>
        <v>0</v>
      </c>
      <c r="F38" s="107" t="n">
        <f aca="false">IF(ISNA(VLOOKUP('W. VaR &amp; Peak Pos By Trader'!$A36,'Import Peak'!$A$3:F$100,F$1,FALSE())),0,VLOOKUP('W. VaR &amp; Peak Pos By Trader'!$A36,'Import Peak'!$A$3:F$100,F$1,FALSE()))</f>
        <v>0</v>
      </c>
      <c r="G38" s="107" t="n">
        <f aca="false">IF(ISNA(VLOOKUP('W. VaR &amp; Peak Pos By Trader'!$A36,'Import Peak'!$A$3:G$100,G$1,FALSE())),0,VLOOKUP('W. VaR &amp; Peak Pos By Trader'!$A36,'Import Peak'!$A$3:G$100,G$1,FALSE()))</f>
        <v>0</v>
      </c>
      <c r="H38" s="107" t="n">
        <f aca="false">IF(ISNA(VLOOKUP('W. VaR &amp; Peak Pos By Trader'!$A36,'Import Peak'!$A$3:H$100,H$1,FALSE())),0,VLOOKUP('W. VaR &amp; Peak Pos By Trader'!$A36,'Import Peak'!$A$3:H$100,H$1,FALSE()))</f>
        <v>9819.62504879196</v>
      </c>
      <c r="I38" s="107" t="n">
        <f aca="false">IF(ISNA(VLOOKUP('W. VaR &amp; Peak Pos By Trader'!$A36,'Import Peak'!$A$3:I$100,I$1,FALSE())),0,VLOOKUP('W. VaR &amp; Peak Pos By Trader'!$A36,'Import Peak'!$A$3:I$100,I$1,FALSE()))</f>
        <v>-80632.9962561678</v>
      </c>
      <c r="J38" s="107" t="n">
        <f aca="false">IF(ISNA(VLOOKUP('W. VaR &amp; Peak Pos By Trader'!$A36,'Import Peak'!$A$3:J$100,J$1,FALSE())),0,VLOOKUP('W. VaR &amp; Peak Pos By Trader'!$A36,'Import Peak'!$A$3:J$100,J$1,FALSE()))</f>
        <v>-10468.4981181737</v>
      </c>
      <c r="K38" s="107" t="n">
        <f aca="false">IF(ISNA(VLOOKUP('W. VaR &amp; Peak Pos By Trader'!$A36,'Import Peak'!$A$3:K$100,K$1,FALSE())),0,VLOOKUP('W. VaR &amp; Peak Pos By Trader'!$A36,'Import Peak'!$A$3:K$100,K$1,FALSE()))</f>
        <v>-114.482529268939</v>
      </c>
      <c r="L38" s="107" t="n">
        <f aca="false">IF(ISNA(VLOOKUP('W. VaR &amp; Peak Pos By Trader'!$A36,'Import Peak'!$A$3:L$100,L$1,FALSE())),0,VLOOKUP('W. VaR &amp; Peak Pos By Trader'!$A36,'Import Peak'!$A$3:L$100,L$1,FALSE()))</f>
        <v>-20781.3186095895</v>
      </c>
      <c r="M38" s="107" t="n">
        <f aca="false">IF(ISNA(VLOOKUP('W. VaR &amp; Peak Pos By Trader'!$A36,'Import Peak'!$A$3:M$100,M$1,FALSE())),0,VLOOKUP('W. VaR &amp; Peak Pos By Trader'!$A36,'Import Peak'!$A$3:M$100,M$1,FALSE()))</f>
        <v>-175069.379525539</v>
      </c>
      <c r="N38" s="107" t="n">
        <f aca="false">IF(ISNA(VLOOKUP('W. VaR &amp; Peak Pos By Trader'!$A36,'Import Peak'!$A$3:N$100,N$1,FALSE())),0,VLOOKUP('W. VaR &amp; Peak Pos By Trader'!$A36,'Import Peak'!$A$3:N$100,N$1,FALSE()))</f>
        <v>-174751.784986305</v>
      </c>
      <c r="O38" s="107" t="n">
        <f aca="false">IF(ISNA(VLOOKUP('W. VaR &amp; Peak Pos By Trader'!$A36,'Import Peak'!$A$3:O$100,O$1,FALSE())),0,VLOOKUP('W. VaR &amp; Peak Pos By Trader'!$A36,'Import Peak'!$A$3:O$100,O$1,FALSE()))</f>
        <v>-167712.999622252</v>
      </c>
      <c r="P38" s="107" t="n">
        <f aca="false">IF(ISNA(VLOOKUP('W. VaR &amp; Peak Pos By Trader'!$A36,'Import Peak'!$A$3:P$100,P$1,FALSE())),0,VLOOKUP('W. VaR &amp; Peak Pos By Trader'!$A36,'Import Peak'!$A$3:P$100,P$1,FALSE()))</f>
        <v>-41173.9745862875</v>
      </c>
      <c r="Q38" s="107" t="n">
        <f aca="false">IF(ISNA(VLOOKUP('W. VaR &amp; Peak Pos By Trader'!$A36,'Import Peak'!$A$3:Q$100,Q$1,FALSE())),0,VLOOKUP('W. VaR &amp; Peak Pos By Trader'!$A36,'Import Peak'!$A$3:Q$100,Q$1,FALSE()))</f>
        <v>-42611.1435542317</v>
      </c>
      <c r="R38" s="107" t="n">
        <f aca="false">IF(ISNA(VLOOKUP('W. VaR &amp; Peak Pos By Trader'!$A36,'Import Peak'!$A$3:R$100,R$1,FALSE())),0,VLOOKUP('W. VaR &amp; Peak Pos By Trader'!$A36,'Import Peak'!$A$3:R$100,R$1,FALSE()))</f>
        <v>-37744.3909422351</v>
      </c>
      <c r="S38" s="107" t="n">
        <f aca="false">IF(ISNA(VLOOKUP('W. VaR &amp; Peak Pos By Trader'!$A36,'Import Peak'!$A$3:S$100,S$1,FALSE())),0,VLOOKUP('W. VaR &amp; Peak Pos By Trader'!$A36,'Import Peak'!$A$3:S$100,S$1,FALSE()))</f>
        <v>-21236.9687417194</v>
      </c>
      <c r="T38" s="107" t="n">
        <f aca="false">IF(ISNA(VLOOKUP('W. VaR &amp; Peak Pos By Trader'!$A36,'Import Peak'!$A$3:T$100,T$1,FALSE())),0,VLOOKUP('W. VaR &amp; Peak Pos By Trader'!$A36,'Import Peak'!$A$3:T$100,T$1,FALSE()))</f>
        <v>-19609.7615483437</v>
      </c>
      <c r="U38" s="107" t="n">
        <f aca="false">IF(ISNA(VLOOKUP('W. VaR &amp; Peak Pos By Trader'!$A36,'Import Peak'!$A$3:U$100,U$1,FALSE())),0,VLOOKUP('W. VaR &amp; Peak Pos By Trader'!$A36,'Import Peak'!$A$3:U$100,U$1,FALSE()))</f>
        <v>-19511.979459987</v>
      </c>
      <c r="V38" s="107" t="n">
        <f aca="false">IF(ISNA(VLOOKUP('W. VaR &amp; Peak Pos By Trader'!$A36,'Import Peak'!$A$3:V$100,V$1,FALSE())),0,VLOOKUP('W. VaR &amp; Peak Pos By Trader'!$A36,'Import Peak'!$A$3:V$100,V$1,FALSE()))</f>
        <v>-50390.2706397519</v>
      </c>
      <c r="W38" s="107" t="n">
        <f aca="false">IF(ISNA(VLOOKUP('W. VaR &amp; Peak Pos By Trader'!$A36,'Import Peak'!$A$3:W$100,W$1,FALSE())),0,VLOOKUP('W. VaR &amp; Peak Pos By Trader'!$A36,'Import Peak'!$A$3:W$100,W$1,FALSE()))</f>
        <v>-46376.6408795841</v>
      </c>
      <c r="X38" s="107" t="n">
        <f aca="false">IF(ISNA(VLOOKUP('W. VaR &amp; Peak Pos By Trader'!$A36,'Import Peak'!$A$3:X$100,X$1,FALSE())),0,VLOOKUP('W. VaR &amp; Peak Pos By Trader'!$A36,'Import Peak'!$A$3:X$100,X$1,FALSE()))</f>
        <v>-50111.1084124996</v>
      </c>
      <c r="Y38" s="107" t="n">
        <f aca="false">IF(ISNA(VLOOKUP('W. VaR &amp; Peak Pos By Trader'!$A36,'Import Peak'!$A$3:Y$100,Y$1,FALSE())),0,VLOOKUP('W. VaR &amp; Peak Pos By Trader'!$A36,'Import Peak'!$A$3:Y$100,Y$1,FALSE()))</f>
        <v>-10115.8147784124</v>
      </c>
      <c r="Z38" s="107" t="n">
        <f aca="false">IF(ISNA(VLOOKUP('W. VaR &amp; Peak Pos By Trader'!$A36,'Import Peak'!$A$3:Z$100,Z$1,FALSE())),0,VLOOKUP('W. VaR &amp; Peak Pos By Trader'!$A36,'Import Peak'!$A$3:Z$100,Z$1,FALSE()))</f>
        <v>-10118.9058949655</v>
      </c>
      <c r="AA38" s="107" t="n">
        <f aca="false">IF(ISNA(VLOOKUP('W. VaR &amp; Peak Pos By Trader'!$A36,'Import Peak'!$A$3:AA$100,AA$1,FALSE())),0,VLOOKUP('W. VaR &amp; Peak Pos By Trader'!$A36,'Import Peak'!$A$3:AA$100,AA$1,FALSE()))</f>
        <v>-9732.57028867806</v>
      </c>
      <c r="AB38" s="107" t="n">
        <f aca="false">IF(ISNA(VLOOKUP('W. VaR &amp; Peak Pos By Trader'!$A36,'Import Peak'!$A$3:AB$100,AB$1,FALSE())),0,VLOOKUP('W. VaR &amp; Peak Pos By Trader'!$A36,'Import Peak'!$A$3:AB$100,AB$1,FALSE()))</f>
        <v>-19968.60816441</v>
      </c>
      <c r="AC38" s="107" t="n">
        <f aca="false">IF(ISNA(VLOOKUP('W. VaR &amp; Peak Pos By Trader'!$A36,'Import Peak'!$A$3:AC$100,AC$1,FALSE())),0,VLOOKUP('W. VaR &amp; Peak Pos By Trader'!$A36,'Import Peak'!$A$3:AC$100,AC$1,FALSE()))</f>
        <v>-19850.3217022757</v>
      </c>
      <c r="AD38" s="107" t="n">
        <f aca="false">IF(ISNA(VLOOKUP('W. VaR &amp; Peak Pos By Trader'!$A36,'Import Peak'!$A$3:AD$100,AD$1,FALSE())),0,VLOOKUP('W. VaR &amp; Peak Pos By Trader'!$A36,'Import Peak'!$A$3:AD$100,AD$1,FALSE()))</f>
        <v>-18974.6877073993</v>
      </c>
      <c r="AE38" s="107" t="n">
        <f aca="false">IF(ISNA(VLOOKUP('W. VaR &amp; Peak Pos By Trader'!$A36,'Import Peak'!$A$3:AE$100,AE$1,FALSE())),0,VLOOKUP('W. VaR &amp; Peak Pos By Trader'!$A36,'Import Peak'!$A$3:AE$100,AE$1,FALSE()))</f>
        <v>-30470.1762034125</v>
      </c>
      <c r="AF38" s="107" t="n">
        <f aca="false">IF(ISNA(VLOOKUP('W. VaR &amp; Peak Pos By Trader'!$A36,'Import Peak'!$A$3:AF$100,AF$1,FALSE())),0,VLOOKUP('W. VaR &amp; Peak Pos By Trader'!$A36,'Import Peak'!$A$3:AF$100,AF$1,FALSE()))</f>
        <v>-26973.5484094414</v>
      </c>
      <c r="AG38" s="107" t="n">
        <f aca="false">IF(ISNA(VLOOKUP('W. VaR &amp; Peak Pos By Trader'!$A36,'Import Peak'!$A$3:AG$100,AG$1,FALSE())),0,VLOOKUP('W. VaR &amp; Peak Pos By Trader'!$A36,'Import Peak'!$A$3:AG$100,AG$1,FALSE()))</f>
        <v>-29056.0589455878</v>
      </c>
      <c r="AH38" s="107" t="n">
        <f aca="false">IF(ISNA(VLOOKUP('W. VaR &amp; Peak Pos By Trader'!$A36,'Import Peak'!$A$3:AH$100,AH$1,FALSE())),0,VLOOKUP('W. VaR &amp; Peak Pos By Trader'!$A36,'Import Peak'!$A$3:AH$100,AH$1,FALSE()))</f>
        <v>9488.42526497728</v>
      </c>
      <c r="AI38" s="107" t="n">
        <f aca="false">IF(ISNA(VLOOKUP('W. VaR &amp; Peak Pos By Trader'!$A36,'Import Peak'!$A$3:AI$100,AI$1,FALSE())),0,VLOOKUP('W. VaR &amp; Peak Pos By Trader'!$A36,'Import Peak'!$A$3:AI$100,AI$1,FALSE()))</f>
        <v>8721.75030095245</v>
      </c>
      <c r="AJ38" s="107" t="n">
        <f aca="false">IF(ISNA(VLOOKUP('W. VaR &amp; Peak Pos By Trader'!$A36,'Import Peak'!$A$3:AJ$100,AJ$1,FALSE())),0,VLOOKUP('W. VaR &amp; Peak Pos By Trader'!$A36,'Import Peak'!$A$3:AJ$100,AJ$1,FALSE()))</f>
        <v>9728.19254034146</v>
      </c>
      <c r="AK38" s="107" t="n">
        <f aca="false">IF(ISNA(VLOOKUP('W. VaR &amp; Peak Pos By Trader'!$A36,'Import Peak'!$A$3:AK$100,AK$1,FALSE())),0,VLOOKUP('W. VaR &amp; Peak Pos By Trader'!$A36,'Import Peak'!$A$3:AK$100,AK$1,FALSE()))</f>
        <v>28283.3679230972</v>
      </c>
      <c r="AL38" s="107" t="n">
        <f aca="false">IF(ISNA(VLOOKUP('W. VaR &amp; Peak Pos By Trader'!$A36,'Import Peak'!$A$3:AL$100,AL$1,FALSE())),0,VLOOKUP('W. VaR &amp; Peak Pos By Trader'!$A36,'Import Peak'!$A$3:AL$100,AL$1,FALSE()))</f>
        <v>27033.3858052505</v>
      </c>
      <c r="AM38" s="107" t="n">
        <f aca="false">IF(ISNA(VLOOKUP('W. VaR &amp; Peak Pos By Trader'!$A36,'Import Peak'!$A$3:AM$100,AM$1,FALSE())),0,VLOOKUP('W. VaR &amp; Peak Pos By Trader'!$A36,'Import Peak'!$A$3:AM$100,AM$1,FALSE()))</f>
        <v>27950.4624043657</v>
      </c>
      <c r="AN38" s="107" t="n">
        <f aca="false">IF(ISNA(VLOOKUP('W. VaR &amp; Peak Pos By Trader'!$A36,'Import Peak'!$A$3:AN$100,AN$1,FALSE())),0,VLOOKUP('W. VaR &amp; Peak Pos By Trader'!$A36,'Import Peak'!$A$3:AN$100,AN$1,FALSE()))</f>
        <v>9085.46013501177</v>
      </c>
      <c r="AO38" s="107" t="n">
        <f aca="false">IF(ISNA(VLOOKUP('W. VaR &amp; Peak Pos By Trader'!$A36,'Import Peak'!$A$3:AO$100,AO$1,FALSE())),0,VLOOKUP('W. VaR &amp; Peak Pos By Trader'!$A36,'Import Peak'!$A$3:AO$100,AO$1,FALSE()))</f>
        <v>9079.48516000051</v>
      </c>
      <c r="AP38" s="107" t="n">
        <f aca="false">IF(ISNA(VLOOKUP('W. VaR &amp; Peak Pos By Trader'!$A36,'Import Peak'!$A$3:AP$100,AP$1,FALSE())),0,VLOOKUP('W. VaR &amp; Peak Pos By Trader'!$A36,'Import Peak'!$A$3:AP$100,AP$1,FALSE()))</f>
        <v>8725.46670950618</v>
      </c>
      <c r="AQ38" s="107" t="n">
        <f aca="false">IF(ISNA(VLOOKUP('W. VaR &amp; Peak Pos By Trader'!$A36,'Import Peak'!$A$3:AQ$100,AQ$1,FALSE())),0,VLOOKUP('W. VaR &amp; Peak Pos By Trader'!$A36,'Import Peak'!$A$3:AQ$100,AQ$1,FALSE()))</f>
        <v>9067.38336704686</v>
      </c>
      <c r="AR38" s="107" t="n">
        <f aca="false">IF(ISNA(VLOOKUP('W. VaR &amp; Peak Pos By Trader'!$A36,'Import Peak'!$A$3:AR$100,AR$1,FALSE())),0,VLOOKUP('W. VaR &amp; Peak Pos By Trader'!$A36,'Import Peak'!$A$3:AR$100,AR$1,FALSE()))</f>
        <v>8677.34060498431</v>
      </c>
      <c r="AS38" s="107" t="n">
        <f aca="false">IF(ISNA(VLOOKUP('W. VaR &amp; Peak Pos By Trader'!$A36,'Import Peak'!$A$3:AS$100,AS$1,FALSE())),0,VLOOKUP('W. VaR &amp; Peak Pos By Trader'!$A36,'Import Peak'!$A$3:AS$100,AS$1,FALSE()))</f>
        <v>9016.45542966937</v>
      </c>
      <c r="AT38" s="107" t="n">
        <f aca="false">IF(ISNA(VLOOKUP('W. VaR &amp; Peak Pos By Trader'!$A36,'Import Peak'!$A$3:AT$100,AT$1,FALSE())),0,VLOOKUP('W. VaR &amp; Peak Pos By Trader'!$A36,'Import Peak'!$A$3:AT$100,AT$1,FALSE()))</f>
        <v>-8836.30507017677</v>
      </c>
      <c r="AU38" s="107" t="n">
        <f aca="false">IF(ISNA(VLOOKUP('W. VaR &amp; Peak Pos By Trader'!$A36,'Import Peak'!$A$3:AU$100,AU$1,FALSE())),0,VLOOKUP('W. VaR &amp; Peak Pos By Trader'!$A36,'Import Peak'!$A$3:AU$100,AU$1,FALSE()))</f>
        <v>-8444.48135343121</v>
      </c>
      <c r="AV38" s="107" t="n">
        <f aca="false">IF(ISNA(VLOOKUP('W. VaR &amp; Peak Pos By Trader'!$A36,'Import Peak'!$A$3:AV$100,AV$1,FALSE())),0,VLOOKUP('W. VaR &amp; Peak Pos By Trader'!$A36,'Import Peak'!$A$3:AV$100,AV$1,FALSE()))</f>
        <v>-9490.10121622911</v>
      </c>
      <c r="AW38" s="107" t="n">
        <f aca="false">IF(ISNA(VLOOKUP('W. VaR &amp; Peak Pos By Trader'!$A36,'Import Peak'!$A$3:AW$100,AW$1,FALSE())),0,VLOOKUP('W. VaR &amp; Peak Pos By Trader'!$A36,'Import Peak'!$A$3:AW$100,AW$1,FALSE()))</f>
        <v>8807.17366937353</v>
      </c>
      <c r="AX38" s="107" t="n">
        <f aca="false">IF(ISNA(VLOOKUP('W. VaR &amp; Peak Pos By Trader'!$A36,'Import Peak'!$A$3:AX$100,AX$1,FALSE())),0,VLOOKUP('W. VaR &amp; Peak Pos By Trader'!$A36,'Import Peak'!$A$3:AX$100,AX$1,FALSE()))</f>
        <v>8391.39583121166</v>
      </c>
      <c r="AY38" s="107" t="n">
        <f aca="false">IF(ISNA(VLOOKUP('W. VaR &amp; Peak Pos By Trader'!$A36,'Import Peak'!$A$3:AY$100,AY$1,FALSE())),0,VLOOKUP('W. VaR &amp; Peak Pos By Trader'!$A36,'Import Peak'!$A$3:AY$100,AY$1,FALSE()))</f>
        <v>8648.93293626668</v>
      </c>
      <c r="AZ38" s="107" t="n">
        <f aca="false">IF(ISNA(VLOOKUP('W. VaR &amp; Peak Pos By Trader'!$A36,'Import Peak'!$A$3:AZ$100,AZ$1,FALSE())),0,VLOOKUP('W. VaR &amp; Peak Pos By Trader'!$A36,'Import Peak'!$A$3:AZ$100,AZ$1,FALSE()))</f>
        <v>-8715.81601670573</v>
      </c>
      <c r="BA38" s="107" t="n">
        <f aca="false">IF(ISNA(VLOOKUP('W. VaR &amp; Peak Pos By Trader'!$A36,'Import Peak'!$A$3:BA$100,BA$1,FALSE())),0,VLOOKUP('W. VaR &amp; Peak Pos By Trader'!$A36,'Import Peak'!$A$3:BA$100,BA$1,FALSE()))</f>
        <v>-9328.22644799039</v>
      </c>
      <c r="BB38" s="107" t="n">
        <f aca="false">IF(ISNA(VLOOKUP('W. VaR &amp; Peak Pos By Trader'!$A36,'Import Peak'!$A$3:BB$100,BB$1,FALSE())),0,VLOOKUP('W. VaR &amp; Peak Pos By Trader'!$A36,'Import Peak'!$A$3:BB$100,BB$1,FALSE()))</f>
        <v>-8560.90539696093</v>
      </c>
      <c r="BC38" s="107" t="n">
        <f aca="false">IF(ISNA(VLOOKUP('W. VaR &amp; Peak Pos By Trader'!$A36,'Import Peak'!$A$3:BC$100,BC$1,FALSE())),0,VLOOKUP('W. VaR &amp; Peak Pos By Trader'!$A36,'Import Peak'!$A$3:BC$100,BC$1,FALSE()))</f>
        <v>-8822.80370336031</v>
      </c>
      <c r="BD38" s="107" t="n">
        <f aca="false">IF(ISNA(VLOOKUP('W. VaR &amp; Peak Pos By Trader'!$A36,'Import Peak'!$A$3:BD$100,BD$1,FALSE())),0,VLOOKUP('W. VaR &amp; Peak Pos By Trader'!$A36,'Import Peak'!$A$3:BD$100,BD$1,FALSE()))</f>
        <v>-8441.48561861175</v>
      </c>
      <c r="BE38" s="107" t="n">
        <f aca="false">IF(ISNA(VLOOKUP('W. VaR &amp; Peak Pos By Trader'!$A36,'Import Peak'!$A$3:BE$100,BE$1,FALSE())),0,VLOOKUP('W. VaR &amp; Peak Pos By Trader'!$A36,'Import Peak'!$A$3:BE$100,BE$1,FALSE()))</f>
        <v>-8700.97257530972</v>
      </c>
      <c r="BF38" s="107" t="n">
        <f aca="false">IF(ISNA(VLOOKUP('W. VaR &amp; Peak Pos By Trader'!$A36,'Import Peak'!$A$3:BF$100,BF$1,FALSE())),0,VLOOKUP('W. VaR &amp; Peak Pos By Trader'!$A36,'Import Peak'!$A$3:BF$100,BF$1,FALSE()))</f>
        <v>-8325.13049419537</v>
      </c>
      <c r="BG38" s="107" t="n">
        <f aca="false">IF(ISNA(VLOOKUP('W. VaR &amp; Peak Pos By Trader'!$A36,'Import Peak'!$A$3:BG$100,BG$1,FALSE())),0,VLOOKUP('W. VaR &amp; Peak Pos By Trader'!$A36,'Import Peak'!$A$3:BG$100,BG$1,FALSE()))</f>
        <v>-7956.26125137118</v>
      </c>
      <c r="BH38" s="107" t="n">
        <f aca="false">IF(ISNA(VLOOKUP('W. VaR &amp; Peak Pos By Trader'!$A36,'Import Peak'!$A$3:BH$100,BH$1,FALSE())),0,VLOOKUP('W. VaR &amp; Peak Pos By Trader'!$A36,'Import Peak'!$A$3:BH$100,BH$1,FALSE()))</f>
        <v>-8941.25167748157</v>
      </c>
      <c r="BI38" s="107" t="n">
        <f aca="false">IF(ISNA(VLOOKUP('W. VaR &amp; Peak Pos By Trader'!$A36,'Import Peak'!$A$3:BI$100,BI$1,FALSE())),0,VLOOKUP('W. VaR &amp; Peak Pos By Trader'!$A36,'Import Peak'!$A$3:BI$100,BI$1,FALSE()))</f>
        <v>7978.42013985583</v>
      </c>
      <c r="BJ38" s="107" t="n">
        <f aca="false">IF(ISNA(VLOOKUP('W. VaR &amp; Peak Pos By Trader'!$A36,'Import Peak'!$A$3:BJ$100,BJ$1,FALSE())),0,VLOOKUP('W. VaR &amp; Peak Pos By Trader'!$A36,'Import Peak'!$A$3:BJ$100,BJ$1,FALSE()))</f>
        <v>8221.73189485729</v>
      </c>
      <c r="BK38" s="107" t="n">
        <f aca="false">IF(ISNA(VLOOKUP('W. VaR &amp; Peak Pos By Trader'!$A36,'Import Peak'!$A$3:BK$100,BK$1,FALSE())),0,VLOOKUP('W. VaR &amp; Peak Pos By Trader'!$A36,'Import Peak'!$A$3:BK$100,BK$1,FALSE()))</f>
        <v>8147.53223781665</v>
      </c>
      <c r="BL38" s="107" t="n">
        <f aca="false">IF(ISNA(VLOOKUP('W. VaR &amp; Peak Pos By Trader'!$A36,'Import Peak'!$A$3:BL$100,BL$1,FALSE())),0,VLOOKUP('W. VaR &amp; Peak Pos By Trader'!$A36,'Import Peak'!$A$3:BL$100,BL$1,FALSE()))</f>
        <v>-8209.70024545514</v>
      </c>
      <c r="BM38" s="107" t="n">
        <f aca="false">IF(ISNA(VLOOKUP('W. VaR &amp; Peak Pos By Trader'!$A36,'Import Peak'!$A$3:BM$100,BM$1,FALSE())),0,VLOOKUP('W. VaR &amp; Peak Pos By Trader'!$A36,'Import Peak'!$A$3:BM$100,BM$1,FALSE()))</f>
        <v>-8785.81512550259</v>
      </c>
      <c r="BN38" s="107" t="n">
        <f aca="false">IF(ISNA(VLOOKUP('W. VaR &amp; Peak Pos By Trader'!$A36,'Import Peak'!$A$3:BN$100,BN$1,FALSE())),0,VLOOKUP('W. VaR &amp; Peak Pos By Trader'!$A36,'Import Peak'!$A$3:BN$100,BN$1,FALSE()))</f>
        <v>-8062.00874189276</v>
      </c>
      <c r="BO38" s="107" t="n">
        <f aca="false">IF(ISNA(VLOOKUP('W. VaR &amp; Peak Pos By Trader'!$A36,'Import Peak'!$A$3:BO$100,BO$1,FALSE())),0,VLOOKUP('W. VaR &amp; Peak Pos By Trader'!$A36,'Import Peak'!$A$3:BO$100,BO$1,FALSE()))</f>
        <v>-131.11299402307</v>
      </c>
      <c r="BP38" s="107" t="n">
        <f aca="false">IF(ISNA(VLOOKUP('W. VaR &amp; Peak Pos By Trader'!$A36,'Import Peak'!$A$3:BP$100,BP$1,FALSE())),0,VLOOKUP('W. VaR &amp; Peak Pos By Trader'!$A36,'Import Peak'!$A$3:BP$100,BP$1,FALSE()))</f>
        <v>-125.437613627268</v>
      </c>
      <c r="BQ38" s="107" t="n">
        <f aca="false">IF(ISNA(VLOOKUP('W. VaR &amp; Peak Pos By Trader'!$A36,'Import Peak'!$A$3:BQ$100,BQ$1,FALSE())),0,VLOOKUP('W. VaR &amp; Peak Pos By Trader'!$A36,'Import Peak'!$A$3:BQ$100,BQ$1,FALSE()))</f>
        <v>-93.5925303112156</v>
      </c>
      <c r="BR38" s="107" t="n">
        <f aca="false">IF(ISNA(VLOOKUP('W. VaR &amp; Peak Pos By Trader'!$A36,'Import Peak'!$A$3:BR$100,BR$1,FALSE())),0,VLOOKUP('W. VaR &amp; Peak Pos By Trader'!$A36,'Import Peak'!$A$3:BR$100,BR$1,FALSE()))</f>
        <v>7957.86061312282</v>
      </c>
      <c r="BS38" s="107" t="n">
        <f aca="false">IF(ISNA(VLOOKUP('W. VaR &amp; Peak Pos By Trader'!$A36,'Import Peak'!$A$3:BS$100,BS$1,FALSE())),0,VLOOKUP('W. VaR &amp; Peak Pos By Trader'!$A36,'Import Peak'!$A$3:BS$100,BS$1,FALSE()))</f>
        <v>7312.051557004</v>
      </c>
      <c r="BT38" s="107" t="n">
        <f aca="false">IF(ISNA(VLOOKUP('W. VaR &amp; Peak Pos By Trader'!$A36,'Import Peak'!$A$3:BT$100,BT$1,FALSE())),0,VLOOKUP('W. VaR &amp; Peak Pos By Trader'!$A36,'Import Peak'!$A$3:BT$100,BT$1,FALSE()))</f>
        <v>8150.86392545598</v>
      </c>
      <c r="BU38" s="107" t="n">
        <f aca="false">IF(ISNA(VLOOKUP('W. VaR &amp; Peak Pos By Trader'!$A36,'Import Peak'!$A$3:BU$100,BU$1,FALSE())),0,VLOOKUP('W. VaR &amp; Peak Pos By Trader'!$A36,'Import Peak'!$A$3:BU$100,BU$1,FALSE()))</f>
        <v>7509.63575257929</v>
      </c>
      <c r="BV38" s="107" t="n">
        <f aca="false">IF(ISNA(VLOOKUP('W. VaR &amp; Peak Pos By Trader'!$A36,'Import Peak'!$A$3:BV$100,BV$1,FALSE())),0,VLOOKUP('W. VaR &amp; Peak Pos By Trader'!$A36,'Import Peak'!$A$3:BV$100,BV$1,FALSE()))</f>
        <v>7738.0592166653</v>
      </c>
      <c r="BW38" s="107" t="n">
        <f aca="false">IF(ISNA(VLOOKUP('W. VaR &amp; Peak Pos By Trader'!$A36,'Import Peak'!$A$3:BW$100,BW$1,FALSE())),0,VLOOKUP('W. VaR &amp; Peak Pos By Trader'!$A36,'Import Peak'!$A$3:BW$100,BW$1,FALSE()))</f>
        <v>7667.75301332709</v>
      </c>
      <c r="BX38" s="107" t="n">
        <f aca="false">IF(ISNA(VLOOKUP('W. VaR &amp; Peak Pos By Trader'!$A36,'Import Peak'!$A$3:BX$100,BX$1,FALSE())),0,VLOOKUP('W. VaR &amp; Peak Pos By Trader'!$A36,'Import Peak'!$A$3:BX$100,BX$1,FALSE()))</f>
        <v>7304.16218053023</v>
      </c>
      <c r="BY38" s="107" t="n">
        <f aca="false">IF(ISNA(VLOOKUP('W. VaR &amp; Peak Pos By Trader'!$A36,'Import Peak'!$A$3:BY$100,BY$1,FALSE())),0,VLOOKUP('W. VaR &amp; Peak Pos By Trader'!$A36,'Import Peak'!$A$3:BY$100,BY$1,FALSE()))</f>
        <v>7879.53955790197</v>
      </c>
      <c r="BZ38" s="107" t="n">
        <f aca="false">IF(ISNA(VLOOKUP('W. VaR &amp; Peak Pos By Trader'!$A36,'Import Peak'!$A$3:BZ$100,BZ$1,FALSE())),0,VLOOKUP('W. VaR &amp; Peak Pos By Trader'!$A36,'Import Peak'!$A$3:BZ$100,BZ$1,FALSE()))</f>
        <v>6996.72783285191</v>
      </c>
      <c r="CA38" s="107" t="n">
        <f aca="false">IF(ISNA(VLOOKUP('W. VaR &amp; Peak Pos By Trader'!$A36,'Import Peak'!$A$3:CA$100,CA$1,FALSE())),0,VLOOKUP('W. VaR &amp; Peak Pos By Trader'!$A36,'Import Peak'!$A$3:CA$100,CA$1,FALSE()))</f>
        <v>7861.60722486917</v>
      </c>
      <c r="CB38" s="107" t="n">
        <f aca="false">IF(ISNA(VLOOKUP('W. VaR &amp; Peak Pos By Trader'!$A36,'Import Peak'!$A$3:CB$100,CB$1,FALSE())),0,VLOOKUP('W. VaR &amp; Peak Pos By Trader'!$A36,'Import Peak'!$A$3:CB$100,CB$1,FALSE()))</f>
        <v>7241.64797460103</v>
      </c>
      <c r="CC38" s="107" t="n">
        <f aca="false">IF(ISNA(VLOOKUP('W. VaR &amp; Peak Pos By Trader'!$A36,'Import Peak'!$A$3:CC$100,CC$1,FALSE())),0,VLOOKUP('W. VaR &amp; Peak Pos By Trader'!$A36,'Import Peak'!$A$3:CC$100,CC$1,FALSE()))</f>
        <v>7232.12766464285</v>
      </c>
      <c r="CD38" s="107" t="n">
        <f aca="false">IF(ISNA(VLOOKUP('W. VaR &amp; Peak Pos By Trader'!$A36,'Import Peak'!$A$3:CD$100,CD$1,FALSE())),0,VLOOKUP('W. VaR &amp; Peak Pos By Trader'!$A36,'Import Peak'!$A$3:CD$100,CD$1,FALSE()))</f>
        <v>7480.78595818116</v>
      </c>
      <c r="CE38" s="107" t="n">
        <f aca="false">IF(ISNA(VLOOKUP('W. VaR &amp; Peak Pos By Trader'!$A36,'Import Peak'!$A$3:CE$100,CE$1,FALSE())),0,VLOOKUP('W. VaR &amp; Peak Pos By Trader'!$A36,'Import Peak'!$A$3:CE$100,CE$1,FALSE()))</f>
        <v>7156.52831448284</v>
      </c>
      <c r="CF38" s="107" t="n">
        <f aca="false">IF(ISNA(VLOOKUP('W. VaR &amp; Peak Pos By Trader'!$A36,'Import Peak'!$A$3:CF$100,CF$1,FALSE())),0,VLOOKUP('W. VaR &amp; Peak Pos By Trader'!$A36,'Import Peak'!$A$3:CF$100,CF$1,FALSE()))</f>
        <v>7372.13071803552</v>
      </c>
      <c r="CG38" s="107" t="n">
        <f aca="false">IF(ISNA(VLOOKUP('W. VaR &amp; Peak Pos By Trader'!$A36,'Import Peak'!$A$3:CG$100,CG$1,FALSE())),0,VLOOKUP('W. VaR &amp; Peak Pos By Trader'!$A36,'Import Peak'!$A$3:CG$100,CG$1,FALSE()))</f>
        <v>7332.97828434807</v>
      </c>
      <c r="CH38" s="107" t="n">
        <f aca="false">IF(ISNA(VLOOKUP('W. VaR &amp; Peak Pos By Trader'!$A36,'Import Peak'!$A$3:CH$100,CH$1,FALSE())),0,VLOOKUP('W. VaR &amp; Peak Pos By Trader'!$A36,'Import Peak'!$A$3:CH$100,CH$1,FALSE()))</f>
        <v>7262.78084048151</v>
      </c>
      <c r="CI38" s="107" t="n">
        <f aca="false">IF(ISNA(VLOOKUP('W. VaR &amp; Peak Pos By Trader'!$A36,'Import Peak'!$A$3:CI$100,CI$1,FALSE())),0,VLOOKUP('W. VaR &amp; Peak Pos By Trader'!$A36,'Import Peak'!$A$3:CI$100,CI$1,FALSE()))</f>
        <v>6917.59130409066</v>
      </c>
      <c r="CJ38" s="107" t="n">
        <f aca="false">IF(ISNA(VLOOKUP('W. VaR &amp; Peak Pos By Trader'!$A36,'Import Peak'!$A$3:CJ$100,CJ$1,FALSE())),0,VLOOKUP('W. VaR &amp; Peak Pos By Trader'!$A36,'Import Peak'!$A$3:CJ$100,CJ$1,FALSE()))</f>
        <v>7124.75394762445</v>
      </c>
      <c r="CK38" s="107" t="n">
        <f aca="false">IF(ISNA(VLOOKUP('W. VaR &amp; Peak Pos By Trader'!$A36,'Import Peak'!$A$3:CK$100,CK$1,FALSE())),0,VLOOKUP('W. VaR &amp; Peak Pos By Trader'!$A36,'Import Peak'!$A$3:CK$100,CK$1,FALSE()))</f>
        <v>7114.06669097254</v>
      </c>
      <c r="CL38" s="107" t="n">
        <f aca="false">IF(ISNA(VLOOKUP('W. VaR &amp; Peak Pos By Trader'!$A36,'Import Peak'!$A$3:CL$100,CL$1,FALSE())),0,VLOOKUP('W. VaR &amp; Peak Pos By Trader'!$A36,'Import Peak'!$A$3:CL$100,CL$1,FALSE()))</f>
        <v>6831.05420468373</v>
      </c>
      <c r="CM38" s="107" t="n">
        <f aca="false">IF(ISNA(VLOOKUP('W. VaR &amp; Peak Pos By Trader'!$A36,'Import Peak'!$A$3:CM$100,CM$1,FALSE())),0,VLOOKUP('W. VaR &amp; Peak Pos By Trader'!$A36,'Import Peak'!$A$3:CM$100,CM$1,FALSE()))</f>
        <v>7366.30898322474</v>
      </c>
      <c r="CN38" s="107" t="n">
        <f aca="false">IF(ISNA(VLOOKUP('W. VaR &amp; Peak Pos By Trader'!$A36,'Import Peak'!$A$3:CN$100,CN$1,FALSE())),0,VLOOKUP('W. VaR &amp; Peak Pos By Trader'!$A36,'Import Peak'!$A$3:CN$100,CN$1,FALSE()))</f>
        <v>6514.11357606314</v>
      </c>
      <c r="CO38" s="107" t="n">
        <f aca="false">IF(ISNA(VLOOKUP('W. VaR &amp; Peak Pos By Trader'!$A36,'Import Peak'!$A$3:CO$100,CO$1,FALSE())),0,VLOOKUP('W. VaR &amp; Peak Pos By Trader'!$A36,'Import Peak'!$A$3:CO$100,CO$1,FALSE()))</f>
        <v>7048.98955164607</v>
      </c>
      <c r="CP38" s="107" t="n">
        <f aca="false">IF(ISNA(VLOOKUP('W. VaR &amp; Peak Pos By Trader'!$A36,'Import Peak'!$A$3:CP$100,CP$1,FALSE())),0,VLOOKUP('W. VaR &amp; Peak Pos By Trader'!$A36,'Import Peak'!$A$3:CP$100,CP$1,FALSE()))</f>
        <v>7012.25716947909</v>
      </c>
      <c r="CQ38" s="107" t="n">
        <f aca="false">IF(ISNA(VLOOKUP('W. VaR &amp; Peak Pos By Trader'!$A36,'Import Peak'!$A$3:CQ$100,CQ$1,FALSE())),0,VLOOKUP('W. VaR &amp; Peak Pos By Trader'!$A36,'Import Peak'!$A$3:CQ$100,CQ$1,FALSE()))</f>
        <v>6442.30486432935</v>
      </c>
      <c r="CR38" s="107" t="n">
        <f aca="false">IF(ISNA(VLOOKUP('W. VaR &amp; Peak Pos By Trader'!$A36,'Import Peak'!$A$3:CR$100,CR$1,FALSE())),0,VLOOKUP('W. VaR &amp; Peak Pos By Trader'!$A36,'Import Peak'!$A$3:CR$100,CR$1,FALSE()))</f>
        <v>6914.43324552758</v>
      </c>
      <c r="CS38" s="107" t="n">
        <f aca="false">IF(ISNA(VLOOKUP('W. VaR &amp; Peak Pos By Trader'!$A36,'Import Peak'!$A$3:CS$100,CS$1,FALSE())),0,VLOOKUP('W. VaR &amp; Peak Pos By Trader'!$A36,'Import Peak'!$A$3:CS$100,CS$1,FALSE()))</f>
        <v>6879.24805239023</v>
      </c>
      <c r="CT38" s="107" t="n">
        <f aca="false">IF(ISNA(VLOOKUP('W. VaR &amp; Peak Pos By Trader'!$A36,'Import Peak'!$A$3:CT$100,CT$1,FALSE())),0,VLOOKUP('W. VaR &amp; Peak Pos By Trader'!$A36,'Import Peak'!$A$3:CT$100,CT$1,FALSE()))</f>
        <v>6552.91496937055</v>
      </c>
      <c r="CU38" s="107" t="n">
        <f aca="false">IF(ISNA(VLOOKUP('W. VaR &amp; Peak Pos By Trader'!$A36,'Import Peak'!$A$3:CU$100,CU$1,FALSE())),0,VLOOKUP('W. VaR &amp; Peak Pos By Trader'!$A36,'Import Peak'!$A$3:CU$100,CU$1,FALSE()))</f>
        <v>6752.43358063312</v>
      </c>
      <c r="CV38" s="107" t="n">
        <f aca="false">IF(ISNA(VLOOKUP('W. VaR &amp; Peak Pos By Trader'!$A36,'Import Peak'!$A$3:CV$100,CV$1,FALSE())),0,VLOOKUP('W. VaR &amp; Peak Pos By Trader'!$A36,'Import Peak'!$A$3:CV$100,CV$1,FALSE()))</f>
        <v>6882.11935507819</v>
      </c>
      <c r="CW38" s="107" t="n">
        <f aca="false">IF(ISNA(VLOOKUP('W. VaR &amp; Peak Pos By Trader'!$A36,'Import Peak'!$A$3:CW$100,CW$1,FALSE())),0,VLOOKUP('W. VaR &amp; Peak Pos By Trader'!$A36,'Import Peak'!$A$3:CW$100,CW$1,FALSE()))</f>
        <v>6845.45618877677</v>
      </c>
      <c r="CX38" s="107" t="n">
        <f aca="false">IF(ISNA(VLOOKUP('W. VaR &amp; Peak Pos By Trader'!$A36,'Import Peak'!$A$3:CX$100,CX$1,FALSE())),0,VLOOKUP('W. VaR &amp; Peak Pos By Trader'!$A36,'Import Peak'!$A$3:CX$100,CX$1,FALSE()))</f>
        <v>6548.12202157995</v>
      </c>
      <c r="CY38" s="107" t="n">
        <f aca="false">IF(ISNA(VLOOKUP('W. VaR &amp; Peak Pos By Trader'!$A36,'Import Peak'!$A$3:CY$100,CY$1,FALSE())),0,VLOOKUP('W. VaR &amp; Peak Pos By Trader'!$A36,'Import Peak'!$A$3:CY$100,CY$1,FALSE()))</f>
        <v>7034.05220669857</v>
      </c>
      <c r="CZ38" s="107" t="n">
        <f aca="false">IF(ISNA(VLOOKUP('W. VaR &amp; Peak Pos By Trader'!$A36,'Import Peak'!$A$3:CZ$100,CZ$1,FALSE())),0,VLOOKUP('W. VaR &amp; Peak Pos By Trader'!$A36,'Import Peak'!$A$3:CZ$100,CZ$1,FALSE()))</f>
        <v>6219.93913204449</v>
      </c>
      <c r="DA38" s="107" t="n">
        <f aca="false">IF(ISNA(VLOOKUP('W. VaR &amp; Peak Pos By Trader'!$A36,'Import Peak'!$A$3:DA$100,DA$1,FALSE())),0,VLOOKUP('W. VaR &amp; Peak Pos By Trader'!$A36,'Import Peak'!$A$3:DA$100,DA$1,FALSE()))</f>
        <v>6701.90372073759</v>
      </c>
      <c r="DB38" s="107" t="n">
        <f aca="false">IF(ISNA(VLOOKUP('W. VaR &amp; Peak Pos By Trader'!$A36,'Import Peak'!$A$3:DB$100,DB$1,FALSE())),0,VLOOKUP('W. VaR &amp; Peak Pos By Trader'!$A36,'Import Peak'!$A$3:DB$100,DB$1,FALSE()))</f>
        <v>6409.24839488407</v>
      </c>
      <c r="DC38" s="107" t="n">
        <f aca="false">IF(ISNA(VLOOKUP('W. VaR &amp; Peak Pos By Trader'!$A36,'Import Peak'!$A$3:DC$100,DC$1,FALSE())),0,VLOOKUP('W. VaR &amp; Peak Pos By Trader'!$A36,'Import Peak'!$A$3:DC$100,DC$1,FALSE()))</f>
        <v>6122.68840229724</v>
      </c>
      <c r="DD38" s="107" t="n">
        <f aca="false">IF(ISNA(VLOOKUP('W. VaR &amp; Peak Pos By Trader'!$A36,'Import Peak'!$A$3:DD$100,DD$1,FALSE())),0,VLOOKUP('W. VaR &amp; Peak Pos By Trader'!$A36,'Import Peak'!$A$3:DD$100,DD$1,FALSE()))</f>
        <v>6850.50066673797</v>
      </c>
      <c r="DE38" s="107" t="n">
        <f aca="false">IF(ISNA(VLOOKUP('W. VaR &amp; Peak Pos By Trader'!$A36,'Import Peak'!$A$3:DE$100,DE$1,FALSE())),0,VLOOKUP('W. VaR &amp; Peak Pos By Trader'!$A36,'Import Peak'!$A$3:DE$100,DE$1,FALSE()))</f>
        <v>6561.88691405281</v>
      </c>
      <c r="DF38" s="107" t="n">
        <f aca="false">IF(ISNA(VLOOKUP('W. VaR &amp; Peak Pos By Trader'!$A36,'Import Peak'!$A$3:DF$100,DF$1,FALSE())),0,VLOOKUP('W. VaR &amp; Peak Pos By Trader'!$A36,'Import Peak'!$A$3:DF$100,DF$1,FALSE()))</f>
        <v>6274.91599583851</v>
      </c>
      <c r="DG38" s="107" t="n">
        <f aca="false">IF(ISNA(VLOOKUP('W. VaR &amp; Peak Pos By Trader'!$A36,'Import Peak'!$A$3:DG$100,DG$1,FALSE())),0,VLOOKUP('W. VaR &amp; Peak Pos By Trader'!$A36,'Import Peak'!$A$3:DG$100,DG$1,FALSE()))</f>
        <v>6491.17728010783</v>
      </c>
      <c r="DH38" s="107" t="n">
        <f aca="false">IF(ISNA(VLOOKUP('W. VaR &amp; Peak Pos By Trader'!$A36,'Import Peak'!$A$3:DH$100,DH$1,FALSE())),0,VLOOKUP('W. VaR &amp; Peak Pos By Trader'!$A36,'Import Peak'!$A$3:DH$100,DH$1,FALSE()))</f>
        <v>6455.36595715612</v>
      </c>
      <c r="DI38" s="107" t="n">
        <f aca="false">IF(ISNA(VLOOKUP('W. VaR &amp; Peak Pos By Trader'!$A36,'Import Peak'!$A$3:DI$100,DI$1,FALSE())),0,VLOOKUP('W. VaR &amp; Peak Pos By Trader'!$A36,'Import Peak'!$A$3:DI$100,DI$1,FALSE()))</f>
        <v>6419.6386586273</v>
      </c>
      <c r="DJ38" s="107" t="n">
        <f aca="false">IF(ISNA(VLOOKUP('W. VaR &amp; Peak Pos By Trader'!$A36,'Import Peak'!$A$3:DJ$100,DJ$1,FALSE())),0,VLOOKUP('W. VaR &amp; Peak Pos By Trader'!$A36,'Import Peak'!$A$3:DJ$100,DJ$1,FALSE()))</f>
        <v>6139.56212834276</v>
      </c>
      <c r="DK38" s="107" t="n">
        <f aca="false">IF(ISNA(VLOOKUP('W. VaR &amp; Peak Pos By Trader'!$A36,'Import Peak'!$A$3:DK$100,DK$1,FALSE())),0,VLOOKUP('W. VaR &amp; Peak Pos By Trader'!$A36,'Import Peak'!$A$3:DK$100,DK$1,FALSE()))</f>
        <v>6349.58499261107</v>
      </c>
      <c r="DL38" s="107" t="n">
        <f aca="false">IF(ISNA(VLOOKUP('W. VaR &amp; Peak Pos By Trader'!$A36,'Import Peak'!$A$3:DL$100,DL$1,FALSE())),0,VLOOKUP('W. VaR &amp; Peak Pos By Trader'!$A36,'Import Peak'!$A$3:DL$100,DL$1,FALSE()))</f>
        <v>6072.3602861286</v>
      </c>
      <c r="DM38" s="107" t="n">
        <f aca="false">IF(ISNA(VLOOKUP('W. VaR &amp; Peak Pos By Trader'!$A36,'Import Peak'!$A$3:DM$100,DM$1,FALSE())),0,VLOOKUP('W. VaR &amp; Peak Pos By Trader'!$A36,'Import Peak'!$A$3:DM$100,DM$1,FALSE()))</f>
        <v>6279.86579851372</v>
      </c>
      <c r="DN38" s="107" t="n">
        <f aca="false">IF(ISNA(VLOOKUP('W. VaR &amp; Peak Pos By Trader'!$A36,'Import Peak'!$A$3:DN$100,DN$1,FALSE())),0,VLOOKUP('W. VaR &amp; Peak Pos By Trader'!$A36,'Import Peak'!$A$3:DN$100,DN$1,FALSE()))</f>
        <v>0</v>
      </c>
      <c r="DO38" s="107" t="n">
        <f aca="false">IF(ISNA(VLOOKUP('W. VaR &amp; Peak Pos By Trader'!$A36,'Import Peak'!$A$3:DO$100,DO$1,FALSE())),0,VLOOKUP('W. VaR &amp; Peak Pos By Trader'!$A36,'Import Peak'!$A$3:DO$100,DO$1,FALSE()))</f>
        <v>0</v>
      </c>
      <c r="DP38" s="107" t="n">
        <f aca="false">IF(ISNA(VLOOKUP('W. VaR &amp; Peak Pos By Trader'!$A36,'Import Peak'!$A$3:DP$100,DP$1,FALSE())),0,VLOOKUP('W. VaR &amp; Peak Pos By Trader'!$A36,'Import Peak'!$A$3:DP$100,DP$1,FALSE()))</f>
        <v>0</v>
      </c>
      <c r="DQ38" s="107" t="n">
        <f aca="false">IF(ISNA(VLOOKUP('W. VaR &amp; Peak Pos By Trader'!$A36,'Import Peak'!$A$3:DQ$100,DQ$1,FALSE())),0,VLOOKUP('W. VaR &amp; Peak Pos By Trader'!$A36,'Import Peak'!$A$3:DQ$100,DQ$1,FALSE()))</f>
        <v>0</v>
      </c>
      <c r="DR38" s="107" t="n">
        <f aca="false">IF(ISNA(VLOOKUP('W. VaR &amp; Peak Pos By Trader'!$A36,'Import Peak'!$A$3:DR$100,DR$1,FALSE())),0,VLOOKUP('W. VaR &amp; Peak Pos By Trader'!$A36,'Import Peak'!$A$3:DR$100,DR$1,FALSE()))</f>
        <v>0</v>
      </c>
      <c r="DS38" s="107" t="n">
        <f aca="false">IF(ISNA(VLOOKUP('W. VaR &amp; Peak Pos By Trader'!$A36,'Import Peak'!$A$3:DS$100,DS$1,FALSE())),0,VLOOKUP('W. VaR &amp; Peak Pos By Trader'!$A36,'Import Peak'!$A$3:DS$100,DS$1,FALSE()))</f>
        <v>0</v>
      </c>
      <c r="DT38" s="107" t="n">
        <f aca="false">IF(ISNA(VLOOKUP('W. VaR &amp; Peak Pos By Trader'!$A36,'Import Peak'!$A$3:DT$100,DT$1,FALSE())),0,VLOOKUP('W. VaR &amp; Peak Pos By Trader'!$A36,'Import Peak'!$A$3:DT$100,DT$1,FALSE()))</f>
        <v>0</v>
      </c>
      <c r="DU38" s="107" t="n">
        <f aca="false">IF(ISNA(VLOOKUP('W. VaR &amp; Peak Pos By Trader'!$A36,'Import Peak'!$A$3:DU$100,DU$1,FALSE())),0,VLOOKUP('W. VaR &amp; Peak Pos By Trader'!$A36,'Import Peak'!$A$3:DU$100,DU$1,FALSE()))</f>
        <v>0</v>
      </c>
      <c r="DV38" s="107" t="n">
        <f aca="false">IF(ISNA(VLOOKUP('W. VaR &amp; Peak Pos By Trader'!$A36,'Import Peak'!$A$3:DV$100,DV$1,FALSE())),0,VLOOKUP('W. VaR &amp; Peak Pos By Trader'!$A36,'Import Peak'!$A$3:DV$100,DV$1,FALSE()))</f>
        <v>0</v>
      </c>
      <c r="DW38" s="107" t="n">
        <f aca="false">IF(ISNA(VLOOKUP('W. VaR &amp; Peak Pos By Trader'!$A36,'Import Peak'!$A$3:DW$100,DW$1,FALSE())),0,VLOOKUP('W. VaR &amp; Peak Pos By Trader'!$A36,'Import Peak'!$A$3:DW$100,DW$1,FALSE()))</f>
        <v>0</v>
      </c>
      <c r="DX38" s="107" t="n">
        <f aca="false">IF(ISNA(VLOOKUP('W. VaR &amp; Peak Pos By Trader'!$A36,'Import Peak'!$A$3:DX$100,DX$1,FALSE())),0,VLOOKUP('W. VaR &amp; Peak Pos By Trader'!$A36,'Import Peak'!$A$3:DX$100,DX$1,FALSE()))</f>
        <v>0</v>
      </c>
      <c r="DY38" s="107" t="n">
        <f aca="false">IF(ISNA(VLOOKUP('W. VaR &amp; Peak Pos By Trader'!$A36,'Import Peak'!$A$3:DY$100,DY$1,FALSE())),0,VLOOKUP('W. VaR &amp; Peak Pos By Trader'!$A36,'Import Peak'!$A$3:DY$100,DY$1,FALSE()))</f>
        <v>0</v>
      </c>
      <c r="DZ38" s="107" t="n">
        <f aca="false">IF(ISNA(VLOOKUP('W. VaR &amp; Peak Pos By Trader'!$A36,'Import Peak'!$A$3:DZ$100,DZ$1,FALSE())),0,VLOOKUP('W. VaR &amp; Peak Pos By Trader'!$A36,'Import Peak'!$A$3:DZ$100,DZ$1,FALSE()))</f>
        <v>0</v>
      </c>
      <c r="EA38" s="107" t="n">
        <f aca="false">IF(ISNA(VLOOKUP('W. VaR &amp; Peak Pos By Trader'!$A36,'Import Peak'!$A$3:EA$100,EA$1,FALSE())),0,VLOOKUP('W. VaR &amp; Peak Pos By Trader'!$A36,'Import Peak'!$A$3:EA$100,EA$1,FALSE()))</f>
        <v>0</v>
      </c>
      <c r="EB38" s="107" t="n">
        <f aca="false">IF(ISNA(VLOOKUP('W. VaR &amp; Peak Pos By Trader'!$A36,'Import Peak'!$A$3:EB$100,EB$1,FALSE())),0,VLOOKUP('W. VaR &amp; Peak Pos By Trader'!$A36,'Import Peak'!$A$3:EB$100,EB$1,FALSE()))</f>
        <v>0</v>
      </c>
      <c r="EC38" s="107" t="n">
        <f aca="false">IF(ISNA(VLOOKUP('W. VaR &amp; Peak Pos By Trader'!$A36,'Import Peak'!$A$3:EC$100,EC$1,FALSE())),0,VLOOKUP('W. VaR &amp; Peak Pos By Trader'!$A36,'Import Peak'!$A$3:EC$100,EC$1,FALSE()))</f>
        <v>0</v>
      </c>
      <c r="ED38" s="107" t="n">
        <f aca="false">IF(ISNA(VLOOKUP('W. VaR &amp; Peak Pos By Trader'!$A36,'Import Peak'!$A$3:ED$100,ED$1,FALSE())),0,VLOOKUP('W. VaR &amp; Peak Pos By Trader'!$A36,'Import Peak'!$A$3:ED$100,ED$1,FALSE()))</f>
        <v>0</v>
      </c>
      <c r="EE38" s="107" t="n">
        <f aca="false">IF(ISNA(VLOOKUP('W. VaR &amp; Peak Pos By Trader'!$A36,'Import Peak'!$A$3:EE$100,EE$1,FALSE())),0,VLOOKUP('W. VaR &amp; Peak Pos By Trader'!$A36,'Import Peak'!$A$3:EE$100,EE$1,FALSE()))</f>
        <v>0</v>
      </c>
      <c r="EF38" s="107" t="n">
        <f aca="false">IF(ISNA(VLOOKUP('W. VaR &amp; Peak Pos By Trader'!$A36,'Import Peak'!$A$3:EF$100,EF$1,FALSE())),0,VLOOKUP('W. VaR &amp; Peak Pos By Trader'!$A36,'Import Peak'!$A$3:EF$100,EF$1,FALSE()))</f>
        <v>0</v>
      </c>
      <c r="EG38" s="107" t="n">
        <f aca="false">IF(ISNA(VLOOKUP('W. VaR &amp; Peak Pos By Trader'!$A36,'Import Peak'!$A$3:EG$100,EG$1,FALSE())),0,VLOOKUP('W. VaR &amp; Peak Pos By Trader'!$A36,'Import Peak'!$A$3:EG$100,EG$1,FALSE()))</f>
        <v>0</v>
      </c>
      <c r="EH38" s="107" t="n">
        <f aca="false">IF(ISNA(VLOOKUP('W. VaR &amp; Peak Pos By Trader'!$A36,'Import Peak'!$A$3:EH$100,EH$1,FALSE())),0,VLOOKUP('W. VaR &amp; Peak Pos By Trader'!$A36,'Import Peak'!$A$3:EH$100,EH$1,FALSE()))</f>
        <v>0</v>
      </c>
      <c r="EI38" s="107" t="n">
        <f aca="false">IF(ISNA(VLOOKUP('W. VaR &amp; Peak Pos By Trader'!$A36,'Import Peak'!$A$3:EI$100,EI$1,FALSE())),0,VLOOKUP('W. VaR &amp; Peak Pos By Trader'!$A36,'Import Peak'!$A$3:EI$100,EI$1,FALSE()))</f>
        <v>0</v>
      </c>
      <c r="EJ38" s="107" t="n">
        <f aca="false">IF(ISNA(VLOOKUP('W. VaR &amp; Peak Pos By Trader'!$A36,'Import Peak'!$A$3:EJ$100,EJ$1,FALSE())),0,VLOOKUP('W. VaR &amp; Peak Pos By Trader'!$A36,'Import Peak'!$A$3:EJ$100,EJ$1,FALSE()))</f>
        <v>0</v>
      </c>
      <c r="EK38" s="107" t="n">
        <f aca="false">IF(ISNA(VLOOKUP('W. VaR &amp; Peak Pos By Trader'!$A36,'Import Peak'!$A$3:EK$100,EK$1,FALSE())),0,VLOOKUP('W. VaR &amp; Peak Pos By Trader'!$A36,'Import Peak'!$A$3:EK$100,EK$1,FALSE()))</f>
        <v>0</v>
      </c>
      <c r="EL38" s="107" t="n">
        <f aca="false">IF(ISNA(VLOOKUP('W. VaR &amp; Peak Pos By Trader'!$A36,'Import Peak'!$A$3:EL$100,EL$1,FALSE())),0,VLOOKUP('W. VaR &amp; Peak Pos By Trader'!$A36,'Import Peak'!$A$3:EL$100,EL$1,FALSE()))</f>
        <v>0</v>
      </c>
      <c r="EM38" s="107" t="n">
        <f aca="false">IF(ISNA(VLOOKUP('W. VaR &amp; Peak Pos By Trader'!$A36,'Import Peak'!$A$3:EM$100,EM$1,FALSE())),0,VLOOKUP('W. VaR &amp; Peak Pos By Trader'!$A36,'Import Peak'!$A$3:EM$100,EM$1,FALSE()))</f>
        <v>0</v>
      </c>
      <c r="EN38" s="107" t="n">
        <f aca="false">IF(ISNA(VLOOKUP('W. VaR &amp; Peak Pos By Trader'!$A36,'Import Peak'!$A$3:EN$100,EN$1,FALSE())),0,VLOOKUP('W. VaR &amp; Peak Pos By Trader'!$A36,'Import Peak'!$A$3:EN$100,EN$1,FALSE()))</f>
        <v>0</v>
      </c>
      <c r="EO38" s="107" t="n">
        <f aca="false">IF(ISNA(VLOOKUP('W. VaR &amp; Peak Pos By Trader'!$A36,'Import Peak'!$A$3:EO$100,EO$1,FALSE())),0,VLOOKUP('W. VaR &amp; Peak Pos By Trader'!$A36,'Import Peak'!$A$3:EO$100,EO$1,FALSE()))</f>
        <v>0</v>
      </c>
      <c r="EP38" s="107" t="n">
        <f aca="false">IF(ISNA(VLOOKUP('W. VaR &amp; Peak Pos By Trader'!$A36,'Import Peak'!$A$3:EP$100,EP$1,FALSE())),0,VLOOKUP('W. VaR &amp; Peak Pos By Trader'!$A36,'Import Peak'!$A$3:EP$100,EP$1,FALSE()))</f>
        <v>0</v>
      </c>
      <c r="EQ38" s="107" t="n">
        <f aca="false">IF(ISNA(VLOOKUP('W. VaR &amp; Peak Pos By Trader'!$A36,'Import Peak'!$A$3:EQ$100,EQ$1,FALSE())),0,VLOOKUP('W. VaR &amp; Peak Pos By Trader'!$A36,'Import Peak'!$A$3:EQ$100,EQ$1,FALSE()))</f>
        <v>0</v>
      </c>
      <c r="ER38" s="107" t="n">
        <f aca="false">IF(ISNA(VLOOKUP('W. VaR &amp; Peak Pos By Trader'!$A36,'Import Peak'!$A$3:ER$100,ER$1,FALSE())),0,VLOOKUP('W. VaR &amp; Peak Pos By Trader'!$A36,'Import Peak'!$A$3:ER$100,ER$1,FALSE()))</f>
        <v>0</v>
      </c>
      <c r="ES38" s="107" t="n">
        <f aca="false">IF(ISNA(VLOOKUP('W. VaR &amp; Peak Pos By Trader'!$A36,'Import Peak'!$A$3:ES$100,ES$1,FALSE())),0,VLOOKUP('W. VaR &amp; Peak Pos By Trader'!$A36,'Import Peak'!$A$3:ES$100,ES$1,FALSE()))</f>
        <v>0</v>
      </c>
      <c r="ET38" s="107" t="n">
        <f aca="false">IF(ISNA(VLOOKUP('W. VaR &amp; Peak Pos By Trader'!$A36,'Import Peak'!$A$3:ET$100,ET$1,FALSE())),0,VLOOKUP('W. VaR &amp; Peak Pos By Trader'!$A36,'Import Peak'!$A$3:ET$100,ET$1,FALSE()))</f>
        <v>0</v>
      </c>
      <c r="EU38" s="107" t="n">
        <f aca="false">IF(ISNA(VLOOKUP('W. VaR &amp; Peak Pos By Trader'!$A36,'Import Peak'!$A$3:EU$100,EU$1,FALSE())),0,VLOOKUP('W. VaR &amp; Peak Pos By Trader'!$A36,'Import Peak'!$A$3:EU$100,EU$1,FALSE()))</f>
        <v>0</v>
      </c>
      <c r="EV38" s="107" t="n">
        <f aca="false">IF(ISNA(VLOOKUP('W. VaR &amp; Peak Pos By Trader'!$A36,'Import Peak'!$A$3:EV$100,EV$1,FALSE())),0,VLOOKUP('W. VaR &amp; Peak Pos By Trader'!$A36,'Import Peak'!$A$3:EV$100,EV$1,FALSE()))</f>
        <v>0</v>
      </c>
      <c r="EW38" s="107" t="n">
        <f aca="false">IF(ISNA(VLOOKUP('W. VaR &amp; Peak Pos By Trader'!$A36,'Import Peak'!$A$3:EW$100,EW$1,FALSE())),0,VLOOKUP('W. VaR &amp; Peak Pos By Trader'!$A36,'Import Peak'!$A$3:EW$100,EW$1,FALSE()))</f>
        <v>0</v>
      </c>
      <c r="EX38" s="107" t="n">
        <f aca="false">IF(ISNA(VLOOKUP('W. VaR &amp; Peak Pos By Trader'!$A36,'Import Peak'!$A$3:EX$100,EX$1,FALSE())),0,VLOOKUP('W. VaR &amp; Peak Pos By Trader'!$A36,'Import Peak'!$A$3:EX$100,EX$1,FALSE()))</f>
        <v>0</v>
      </c>
      <c r="EY38" s="107" t="n">
        <f aca="false">IF(ISNA(VLOOKUP('W. VaR &amp; Peak Pos By Trader'!$A36,'Import Peak'!$A$3:EY$100,EY$1,FALSE())),0,VLOOKUP('W. VaR &amp; Peak Pos By Trader'!$A36,'Import Peak'!$A$3:EY$100,EY$1,FALSE()))</f>
        <v>0</v>
      </c>
      <c r="EZ38" s="107" t="n">
        <f aca="false">IF(ISNA(VLOOKUP('W. VaR &amp; Peak Pos By Trader'!$A36,'Import Peak'!$A$3:EZ$100,EZ$1,FALSE())),0,VLOOKUP('W. VaR &amp; Peak Pos By Trader'!$A36,'Import Peak'!$A$3:EZ$100,EZ$1,FALSE()))</f>
        <v>0</v>
      </c>
      <c r="FA38" s="107" t="n">
        <f aca="false">IF(ISNA(VLOOKUP('W. VaR &amp; Peak Pos By Trader'!$A36,'Import Peak'!$A$3:FA$100,FA$1,FALSE())),0,VLOOKUP('W. VaR &amp; Peak Pos By Trader'!$A36,'Import Peak'!$A$3:FA$100,FA$1,FALSE()))</f>
        <v>0</v>
      </c>
      <c r="FB38" s="107" t="n">
        <f aca="false">IF(ISNA(VLOOKUP('W. VaR &amp; Peak Pos By Trader'!$A36,'Import Peak'!$A$3:FB$100,FB$1,FALSE())),0,VLOOKUP('W. VaR &amp; Peak Pos By Trader'!$A36,'Import Peak'!$A$3:FB$100,FB$1,FALSE()))</f>
        <v>0</v>
      </c>
      <c r="FC38" s="107" t="n">
        <f aca="false">IF(ISNA(VLOOKUP('W. VaR &amp; Peak Pos By Trader'!$A36,'Import Peak'!$A$3:FC$100,FC$1,FALSE())),0,VLOOKUP('W. VaR &amp; Peak Pos By Trader'!$A36,'Import Peak'!$A$3:FC$100,FC$1,FALSE()))</f>
        <v>0</v>
      </c>
      <c r="FD38" s="107" t="n">
        <f aca="false">IF(ISNA(VLOOKUP('W. VaR &amp; Peak Pos By Trader'!$A36,'Import Peak'!$A$3:FD$100,FD$1,FALSE())),0,VLOOKUP('W. VaR &amp; Peak Pos By Trader'!$A36,'Import Peak'!$A$3:FD$100,FD$1,FALSE()))</f>
        <v>0</v>
      </c>
      <c r="FE38" s="107" t="n">
        <f aca="false">IF(ISNA(VLOOKUP('W. VaR &amp; Peak Pos By Trader'!$A36,'Import Peak'!$A$3:FE$100,FE$1,FALSE())),0,VLOOKUP('W. VaR &amp; Peak Pos By Trader'!$A36,'Import Peak'!$A$3:FE$100,FE$1,FALSE()))</f>
        <v>0</v>
      </c>
      <c r="FF38" s="107" t="n">
        <f aca="false">IF(ISNA(VLOOKUP('W. VaR &amp; Peak Pos By Trader'!$A36,'Import Peak'!$A$3:FF$100,FF$1,FALSE())),0,VLOOKUP('W. VaR &amp; Peak Pos By Trader'!$A36,'Import Peak'!$A$3:FF$100,FF$1,FALSE()))</f>
        <v>0</v>
      </c>
      <c r="FG38" s="107" t="n">
        <f aca="false">IF(ISNA(VLOOKUP('W. VaR &amp; Peak Pos By Trader'!$A36,'Import Peak'!$A$3:FG$100,FG$1,FALSE())),0,VLOOKUP('W. VaR &amp; Peak Pos By Trader'!$A36,'Import Peak'!$A$3:FG$100,FG$1,FALSE()))</f>
        <v>0</v>
      </c>
      <c r="FH38" s="107" t="n">
        <f aca="false">IF(ISNA(VLOOKUP('W. VaR &amp; Peak Pos By Trader'!$A36,'Import Peak'!$A$3:FH$100,FH$1,FALSE())),0,VLOOKUP('W. VaR &amp; Peak Pos By Trader'!$A36,'Import Peak'!$A$3:FH$100,FH$1,FALSE()))</f>
        <v>0</v>
      </c>
      <c r="FI38" s="107" t="n">
        <f aca="false">IF(ISNA(VLOOKUP('W. VaR &amp; Peak Pos By Trader'!$A36,'Import Peak'!$A$3:FI$100,FI$1,FALSE())),0,VLOOKUP('W. VaR &amp; Peak Pos By Trader'!$A36,'Import Peak'!$A$3:FI$100,FI$1,FALSE()))</f>
        <v>0</v>
      </c>
      <c r="FJ38" s="107" t="n">
        <f aca="false">IF(ISNA(VLOOKUP('W. VaR &amp; Peak Pos By Trader'!$A36,'Import Peak'!$A$3:FJ$100,FJ$1,FALSE())),0,VLOOKUP('W. VaR &amp; Peak Pos By Trader'!$A36,'Import Peak'!$A$3:FJ$100,FJ$1,FALSE()))</f>
        <v>0</v>
      </c>
      <c r="FK38" s="107" t="n">
        <f aca="false">IF(ISNA(VLOOKUP('W. VaR &amp; Peak Pos By Trader'!$A36,'Import Peak'!$A$3:FK$100,FK$1,FALSE())),0,VLOOKUP('W. VaR &amp; Peak Pos By Trader'!$A36,'Import Peak'!$A$3:FK$100,FK$1,FALSE()))</f>
        <v>0</v>
      </c>
      <c r="FL38" s="107" t="n">
        <f aca="false">IF(ISNA(VLOOKUP('W. VaR &amp; Peak Pos By Trader'!$A36,'Import Peak'!$A$3:FL$100,FL$1,FALSE())),0,VLOOKUP('W. VaR &amp; Peak Pos By Trader'!$A36,'Import Peak'!$A$3:FL$100,FL$1,FALSE()))</f>
        <v>0</v>
      </c>
      <c r="FM38" s="107" t="n">
        <f aca="false">IF(ISNA(VLOOKUP('W. VaR &amp; Peak Pos By Trader'!$A36,'Import Peak'!$A$3:FM$100,FM$1,FALSE())),0,VLOOKUP('W. VaR &amp; Peak Pos By Trader'!$A36,'Import Peak'!$A$3:FM$100,FM$1,FALSE()))</f>
        <v>0</v>
      </c>
      <c r="FN38" s="107" t="n">
        <f aca="false">IF(ISNA(VLOOKUP('W. VaR &amp; Peak Pos By Trader'!$A36,'Import Peak'!$A$3:FN$100,FN$1,FALSE())),0,VLOOKUP('W. VaR &amp; Peak Pos By Trader'!$A36,'Import Peak'!$A$3:FN$100,FN$1,FALSE()))</f>
        <v>0</v>
      </c>
      <c r="FO38" s="107" t="n">
        <f aca="false">IF(ISNA(VLOOKUP('W. VaR &amp; Peak Pos By Trader'!$A36,'Import Peak'!$A$3:FO$100,FO$1,FALSE())),0,VLOOKUP('W. VaR &amp; Peak Pos By Trader'!$A36,'Import Peak'!$A$3:FO$100,FO$1,FALSE()))</f>
        <v>0</v>
      </c>
      <c r="FP38" s="107" t="n">
        <f aca="false">IF(ISNA(VLOOKUP('W. VaR &amp; Peak Pos By Trader'!$A36,'Import Peak'!$A$3:FP$100,FP$1,FALSE())),0,VLOOKUP('W. VaR &amp; Peak Pos By Trader'!$A36,'Import Peak'!$A$3:FP$100,FP$1,FALSE()))</f>
        <v>0</v>
      </c>
      <c r="FQ38" s="107" t="n">
        <f aca="false">IF(ISNA(VLOOKUP('W. VaR &amp; Peak Pos By Trader'!$A36,'Import Peak'!$A$3:FQ$100,FQ$1,FALSE())),0,VLOOKUP('W. VaR &amp; Peak Pos By Trader'!$A36,'Import Peak'!$A$3:FQ$100,FQ$1,FALSE()))</f>
        <v>0</v>
      </c>
      <c r="FR38" s="107" t="n">
        <f aca="false">IF(ISNA(VLOOKUP('W. VaR &amp; Peak Pos By Trader'!$A36,'Import Peak'!$A$3:FR$100,FR$1,FALSE())),0,VLOOKUP('W. VaR &amp; Peak Pos By Trader'!$A36,'Import Peak'!$A$3:FR$100,FR$1,FALSE()))</f>
        <v>0</v>
      </c>
      <c r="FS38" s="107" t="n">
        <f aca="false">IF(ISNA(VLOOKUP('W. VaR &amp; Peak Pos By Trader'!$A36,'Import Peak'!$A$3:FS$100,FS$1,FALSE())),0,VLOOKUP('W. VaR &amp; Peak Pos By Trader'!$A36,'Import Peak'!$A$3:FS$100,FS$1,FALSE()))</f>
        <v>0</v>
      </c>
      <c r="FT38" s="107" t="n">
        <f aca="false">IF(ISNA(VLOOKUP('W. VaR &amp; Peak Pos By Trader'!$A36,'Import Peak'!$A$3:FT$100,FT$1,FALSE())),0,VLOOKUP('W. VaR &amp; Peak Pos By Trader'!$A36,'Import Peak'!$A$3:FT$100,FT$1,FALSE()))</f>
        <v>0</v>
      </c>
      <c r="FU38" s="107" t="n">
        <f aca="false">IF(ISNA(VLOOKUP('W. VaR &amp; Peak Pos By Trader'!$A36,'Import Peak'!$A$3:FU$100,FU$1,FALSE())),0,VLOOKUP('W. VaR &amp; Peak Pos By Trader'!$A36,'Import Peak'!$A$3:FU$100,FU$1,FALSE()))</f>
        <v>0</v>
      </c>
      <c r="FV38" s="0" t="n">
        <f aca="false">IF(ISNA(VLOOKUP('W. VaR &amp; Peak Pos By Trader'!$A36,'Import Peak'!$A$3:FV$100,FV$1,FALSE())),0,VLOOKUP('W. VaR &amp; Peak Pos By Trader'!$A36,'Import Peak'!$A$3:FV$100,FV$1,FALSE()))</f>
        <v>0</v>
      </c>
      <c r="FW38" s="0" t="n">
        <f aca="false">IF(ISNA(VLOOKUP('W. VaR &amp; Peak Pos By Trader'!$A36,'Import Peak'!$A$3:FW$100,FW$1,FALSE())),0,VLOOKUP('W. VaR &amp; Peak Pos By Trader'!$A36,'Import Peak'!$A$3:FW$100,FW$1,FALSE()))</f>
        <v>0</v>
      </c>
      <c r="FX38" s="0" t="n">
        <f aca="false">IF(ISNA(VLOOKUP('W. VaR &amp; Peak Pos By Trader'!$A36,'Import Peak'!$A$3:FX$100,FX$1,FALSE())),0,VLOOKUP('W. VaR &amp; Peak Pos By Trader'!$A36,'Import Peak'!$A$3:FX$100,FX$1,FALSE()))</f>
        <v>0</v>
      </c>
      <c r="FY38" s="0" t="n">
        <f aca="false">IF(ISNA(VLOOKUP('W. VaR &amp; Peak Pos By Trader'!$A36,'Import Peak'!$A$3:FY$100,FY$1,FALSE())),0,VLOOKUP('W. VaR &amp; Peak Pos By Trader'!$A36,'Import Peak'!$A$3:FY$100,FY$1,FALSE()))</f>
        <v>0</v>
      </c>
      <c r="FZ38" s="0" t="n">
        <f aca="false">IF(ISNA(VLOOKUP('W. VaR &amp; Peak Pos By Trader'!$A36,'Import Peak'!$A$3:FZ$100,FZ$1,FALSE())),0,VLOOKUP('W. VaR &amp; Peak Pos By Trader'!$A36,'Import Peak'!$A$3:FZ$100,FZ$1,FALSE()))</f>
        <v>0</v>
      </c>
      <c r="GA38" s="0" t="n">
        <f aca="false">IF(ISNA(VLOOKUP('W. VaR &amp; Peak Pos By Trader'!$A36,'Import Peak'!$A$3:GA$100,GA$1,FALSE())),0,VLOOKUP('W. VaR &amp; Peak Pos By Trader'!$A36,'Import Peak'!$A$3:GA$100,GA$1,FALSE()))</f>
        <v>0</v>
      </c>
      <c r="GB38" s="0" t="n">
        <f aca="false">IF(ISNA(VLOOKUP('W. VaR &amp; Peak Pos By Trader'!$A36,'Import Peak'!$A$3:GB$100,GB$1,FALSE())),0,VLOOKUP('W. VaR &amp; Peak Pos By Trader'!$A36,'Import Peak'!$A$3:GB$100,GB$1,FALSE()))</f>
        <v>0</v>
      </c>
      <c r="GC38" s="0" t="n">
        <f aca="false">IF(ISNA(VLOOKUP('W. VaR &amp; Peak Pos By Trader'!$A36,'Import Peak'!$A$3:GC$100,GC$1,FALSE())),0,VLOOKUP('W. VaR &amp; Peak Pos By Trader'!$A36,'Import Peak'!$A$3:GC$100,GC$1,FALSE()))</f>
        <v>0</v>
      </c>
      <c r="GD38" s="0" t="n">
        <f aca="false">IF(ISNA(VLOOKUP('W. VaR &amp; Peak Pos By Trader'!$A36,'Import Peak'!$A$3:GD$100,GD$1,FALSE())),0,VLOOKUP('W. VaR &amp; Peak Pos By Trader'!$A36,'Import Peak'!$A$3:GD$100,GD$1,FALSE()))</f>
        <v>0</v>
      </c>
      <c r="GE38" s="0" t="n">
        <f aca="false">IF(ISNA(VLOOKUP('W. VaR &amp; Peak Pos By Trader'!$A36,'Import Peak'!$A$3:GE$100,GE$1,FALSE())),0,VLOOKUP('W. VaR &amp; Peak Pos By Trader'!$A36,'Import Peak'!$A$3:GE$100,GE$1,FALSE()))</f>
        <v>0</v>
      </c>
      <c r="GF38" s="0" t="n">
        <f aca="false">IF(ISNA(VLOOKUP('W. VaR &amp; Peak Pos By Trader'!$A36,'Import Peak'!$A$3:GF$100,GF$1,FALSE())),0,VLOOKUP('W. VaR &amp; Peak Pos By Trader'!$A36,'Import Peak'!$A$3:GF$100,GF$1,FALSE()))</f>
        <v>0</v>
      </c>
      <c r="GG38" s="0" t="n">
        <f aca="false">IF(ISNA(VLOOKUP('W. VaR &amp; Peak Pos By Trader'!$A36,'Import Peak'!$A$3:GG$100,GG$1,FALSE())),0,VLOOKUP('W. VaR &amp; Peak Pos By Trader'!$A36,'Import Peak'!$A$3:GG$100,GG$1,FALSE()))</f>
        <v>0</v>
      </c>
      <c r="GH38" s="0" t="n">
        <f aca="false">IF(ISNA(VLOOKUP('W. VaR &amp; Peak Pos By Trader'!$A36,'Import Peak'!$A$3:GH$100,GH$1,FALSE())),0,VLOOKUP('W. VaR &amp; Peak Pos By Trader'!$A36,'Import Peak'!$A$3:GH$100,GH$1,FALSE()))</f>
        <v>0</v>
      </c>
      <c r="GI38" s="0" t="n">
        <f aca="false">IF(ISNA(VLOOKUP('W. VaR &amp; Peak Pos By Trader'!$A36,'Import Peak'!$A$3:GI$100,GI$1,FALSE())),0,VLOOKUP('W. VaR &amp; Peak Pos By Trader'!$A36,'Import Peak'!$A$3:GI$100,GI$1,FALSE()))</f>
        <v>0</v>
      </c>
      <c r="GJ38" s="0" t="n">
        <f aca="false">IF(ISNA(VLOOKUP('W. VaR &amp; Peak Pos By Trader'!$A36,'Import Peak'!$A$3:GJ$100,GJ$1,FALSE())),0,VLOOKUP('W. VaR &amp; Peak Pos By Trader'!$A36,'Import Peak'!$A$3:GJ$100,GJ$1,FALSE()))</f>
        <v>0</v>
      </c>
      <c r="GK38" s="0" t="n">
        <f aca="false">IF(ISNA(VLOOKUP('W. VaR &amp; Peak Pos By Trader'!$A36,'Import Peak'!$A$3:GK$100,GK$1,FALSE())),0,VLOOKUP('W. VaR &amp; Peak Pos By Trader'!$A36,'Import Peak'!$A$3:GK$100,GK$1,FALSE()))</f>
        <v>0</v>
      </c>
      <c r="GL38" s="0" t="n">
        <f aca="false">IF(ISNA(VLOOKUP('W. VaR &amp; Peak Pos By Trader'!$A36,'Import Peak'!$A$3:GL$100,GL$1,FALSE())),0,VLOOKUP('W. VaR &amp; Peak Pos By Trader'!$A36,'Import Peak'!$A$3:GL$100,GL$1,FALSE()))</f>
        <v>0</v>
      </c>
      <c r="GM38" s="0" t="n">
        <f aca="false">IF(ISNA(VLOOKUP('W. VaR &amp; Peak Pos By Trader'!$A36,'Import Peak'!$A$3:GM$100,GM$1,FALSE())),0,VLOOKUP('W. VaR &amp; Peak Pos By Trader'!$A36,'Import Peak'!$A$3:GM$100,GM$1,FALSE()))</f>
        <v>0</v>
      </c>
      <c r="GN38" s="0" t="n">
        <f aca="false">IF(ISNA(VLOOKUP('W. VaR &amp; Peak Pos By Trader'!$A36,'Import Peak'!$A$3:GN$100,GN$1,FALSE())),0,VLOOKUP('W. VaR &amp; Peak Pos By Trader'!$A36,'Import Peak'!$A$3:GN$100,GN$1,FALSE()))</f>
        <v>0</v>
      </c>
      <c r="GO38" s="0" t="n">
        <f aca="false">IF(ISNA(VLOOKUP('W. VaR &amp; Peak Pos By Trader'!$A36,'Import Peak'!$A$3:GO$100,GO$1,FALSE())),0,VLOOKUP('W. VaR &amp; Peak Pos By Trader'!$A36,'Import Peak'!$A$3:GO$100,GO$1,FALSE()))</f>
        <v>0</v>
      </c>
      <c r="GP38" s="0" t="n">
        <f aca="false">IF(ISNA(VLOOKUP('W. VaR &amp; Peak Pos By Trader'!$A36,'Import Peak'!$A$3:GP$100,GP$1,FALSE())),0,VLOOKUP('W. VaR &amp; Peak Pos By Trader'!$A36,'Import Peak'!$A$3:GP$100,GP$1,FALSE()))</f>
        <v>0</v>
      </c>
      <c r="GQ38" s="0" t="n">
        <f aca="false">IF(ISNA(VLOOKUP('W. VaR &amp; Peak Pos By Trader'!$A36,'Import Peak'!$A$3:GQ$100,GQ$1,FALSE())),0,VLOOKUP('W. VaR &amp; Peak Pos By Trader'!$A36,'Import Peak'!$A$3:GQ$100,GQ$1,FALSE()))</f>
        <v>0</v>
      </c>
      <c r="GR38" s="0" t="n">
        <f aca="false">IF(ISNA(VLOOKUP('W. VaR &amp; Peak Pos By Trader'!$A36,'Import Peak'!$A$3:GR$100,GR$1,FALSE())),0,VLOOKUP('W. VaR &amp; Peak Pos By Trader'!$A36,'Import Peak'!$A$3:GR$100,GR$1,FALSE()))</f>
        <v>0</v>
      </c>
      <c r="GS38" s="0" t="n">
        <f aca="false">IF(ISNA(VLOOKUP('W. VaR &amp; Peak Pos By Trader'!$A36,'Import Peak'!$A$3:GS$100,GS$1,FALSE())),0,VLOOKUP('W. VaR &amp; Peak Pos By Trader'!$A36,'Import Peak'!$A$3:GS$100,GS$1,FALSE()))</f>
        <v>0</v>
      </c>
      <c r="GT38" s="0" t="n">
        <f aca="false">IF(ISNA(VLOOKUP('W. VaR &amp; Peak Pos By Trader'!$A36,'Import Peak'!$A$3:GT$100,GT$1,FALSE())),0,VLOOKUP('W. VaR &amp; Peak Pos By Trader'!$A36,'Import Peak'!$A$3:GT$100,GT$1,FALSE()))</f>
        <v>0</v>
      </c>
      <c r="GU38" s="0" t="n">
        <f aca="false">IF(ISNA(VLOOKUP('W. VaR &amp; Peak Pos By Trader'!$A36,'Import Peak'!$A$3:GU$100,GU$1,FALSE())),0,VLOOKUP('W. VaR &amp; Peak Pos By Trader'!$A36,'Import Peak'!$A$3:GU$100,GU$1,FALSE()))</f>
        <v>0</v>
      </c>
      <c r="GV38" s="0" t="n">
        <f aca="false">IF(ISNA(VLOOKUP('W. VaR &amp; Peak Pos By Trader'!$A36,'Import Peak'!$A$3:GV$100,GV$1,FALSE())),0,VLOOKUP('W. VaR &amp; Peak Pos By Trader'!$A36,'Import Peak'!$A$3:GV$100,GV$1,FALSE()))</f>
        <v>0</v>
      </c>
      <c r="GW38" s="0" t="n">
        <f aca="false">IF(ISNA(VLOOKUP('W. VaR &amp; Peak Pos By Trader'!$A36,'Import Peak'!$A$3:GW$100,GW$1,FALSE())),0,VLOOKUP('W. VaR &amp; Peak Pos By Trader'!$A36,'Import Peak'!$A$3:GW$100,GW$1,FALSE()))</f>
        <v>0</v>
      </c>
      <c r="GX38" s="0" t="n">
        <f aca="false">IF(ISNA(VLOOKUP('W. VaR &amp; Peak Pos By Trader'!$A36,'Import Peak'!$A$3:GX$100,GX$1,FALSE())),0,VLOOKUP('W. VaR &amp; Peak Pos By Trader'!$A36,'Import Peak'!$A$3:GX$100,GX$1,FALSE()))</f>
        <v>0</v>
      </c>
      <c r="GY38" s="0" t="n">
        <f aca="false">IF(ISNA(VLOOKUP('W. VaR &amp; Peak Pos By Trader'!$A36,'Import Peak'!$A$3:GY$100,GY$1,FALSE())),0,VLOOKUP('W. VaR &amp; Peak Pos By Trader'!$A36,'Import Peak'!$A$3:GY$100,GY$1,FALSE()))</f>
        <v>0</v>
      </c>
      <c r="GZ38" s="0" t="n">
        <f aca="false">IF(ISNA(VLOOKUP('W. VaR &amp; Peak Pos By Trader'!$A36,'Import Peak'!$A$3:GZ$100,GZ$1,FALSE())),0,VLOOKUP('W. VaR &amp; Peak Pos By Trader'!$A36,'Import Peak'!$A$3:GZ$100,GZ$1,FALSE()))</f>
        <v>0</v>
      </c>
      <c r="HA38" s="0" t="n">
        <f aca="false">IF(ISNA(VLOOKUP('W. VaR &amp; Peak Pos By Trader'!$A36,'Import Peak'!$A$3:HA$100,HA$1,FALSE())),0,VLOOKUP('W. VaR &amp; Peak Pos By Trader'!$A36,'Import Peak'!$A$3:HA$100,HA$1,FALSE()))</f>
        <v>0</v>
      </c>
      <c r="HB38" s="0" t="n">
        <f aca="false">IF(ISNA(VLOOKUP('W. VaR &amp; Peak Pos By Trader'!$A36,'Import Peak'!$A$3:HB$100,HB$1,FALSE())),0,VLOOKUP('W. VaR &amp; Peak Pos By Trader'!$A36,'Import Peak'!$A$3:HB$100,HB$1,FALSE()))</f>
        <v>0</v>
      </c>
      <c r="HC38" s="0" t="n">
        <f aca="false">IF(ISNA(VLOOKUP('W. VaR &amp; Peak Pos By Trader'!$A36,'Import Peak'!$A$3:HC$100,HC$1,FALSE())),0,VLOOKUP('W. VaR &amp; Peak Pos By Trader'!$A36,'Import Peak'!$A$3:HC$100,HC$1,FALSE()))</f>
        <v>0</v>
      </c>
      <c r="HD38" s="0" t="n">
        <f aca="false">IF(ISNA(VLOOKUP('W. VaR &amp; Peak Pos By Trader'!$A36,'Import Peak'!$A$3:HD$100,HD$1,FALSE())),0,VLOOKUP('W. VaR &amp; Peak Pos By Trader'!$A36,'Import Peak'!$A$3:HD$100,HD$1,FALSE()))</f>
        <v>0</v>
      </c>
      <c r="HE38" s="0" t="n">
        <f aca="false">IF(ISNA(VLOOKUP('W. VaR &amp; Peak Pos By Trader'!$A36,'Import Peak'!$A$3:HE$100,HE$1,FALSE())),0,VLOOKUP('W. VaR &amp; Peak Pos By Trader'!$A36,'Import Peak'!$A$3:HE$100,HE$1,FALSE()))</f>
        <v>0</v>
      </c>
      <c r="HF38" s="0" t="n">
        <f aca="false">IF(ISNA(VLOOKUP('W. VaR &amp; Peak Pos By Trader'!$A36,'Import Peak'!$A$3:HF$100,HF$1,FALSE())),0,VLOOKUP('W. VaR &amp; Peak Pos By Trader'!$A36,'Import Peak'!$A$3:HF$100,HF$1,FALSE()))</f>
        <v>0</v>
      </c>
      <c r="HG38" s="0" t="n">
        <f aca="false">IF(ISNA(VLOOKUP('W. VaR &amp; Peak Pos By Trader'!$A36,'Import Peak'!$A$3:HG$100,HG$1,FALSE())),0,VLOOKUP('W. VaR &amp; Peak Pos By Trader'!$A36,'Import Peak'!$A$3:HG$100,HG$1,FALSE()))</f>
        <v>0</v>
      </c>
      <c r="HH38" s="0" t="n">
        <f aca="false">IF(ISNA(VLOOKUP('W. VaR &amp; Peak Pos By Trader'!$A36,'Import Peak'!$A$3:HH$100,HH$1,FALSE())),0,VLOOKUP('W. VaR &amp; Peak Pos By Trader'!$A36,'Import Peak'!$A$3:HH$100,HH$1,FALSE()))</f>
        <v>0</v>
      </c>
      <c r="HI38" s="0" t="n">
        <f aca="false">IF(ISNA(VLOOKUP('W. VaR &amp; Peak Pos By Trader'!$A36,'Import Peak'!$A$3:HI$100,HI$1,FALSE())),0,VLOOKUP('W. VaR &amp; Peak Pos By Trader'!$A36,'Import Peak'!$A$3:HI$100,HI$1,FALSE()))</f>
        <v>0</v>
      </c>
      <c r="HJ38" s="0" t="n">
        <f aca="false">IF(ISNA(VLOOKUP('W. VaR &amp; Peak Pos By Trader'!$A36,'Import Peak'!$A$3:HJ$100,HJ$1,FALSE())),0,VLOOKUP('W. VaR &amp; Peak Pos By Trader'!$A36,'Import Peak'!$A$3:HJ$100,HJ$1,FALSE()))</f>
        <v>0</v>
      </c>
      <c r="HK38" s="0" t="n">
        <f aca="false">IF(ISNA(VLOOKUP('W. VaR &amp; Peak Pos By Trader'!$A36,'Import Peak'!$A$3:HK$100,HK$1,FALSE())),0,VLOOKUP('W. VaR &amp; Peak Pos By Trader'!$A36,'Import Peak'!$A$3:HK$100,HK$1,FALSE()))</f>
        <v>0</v>
      </c>
      <c r="HL38" s="0" t="n">
        <f aca="false">IF(ISNA(VLOOKUP('W. VaR &amp; Peak Pos By Trader'!$A36,'Import Peak'!$A$3:HL$100,HL$1,FALSE())),0,VLOOKUP('W. VaR &amp; Peak Pos By Trader'!$A36,'Import Peak'!$A$3:HL$100,HL$1,FALSE()))</f>
        <v>0</v>
      </c>
      <c r="HM38" s="0" t="n">
        <f aca="false">IF(ISNA(VLOOKUP('W. VaR &amp; Peak Pos By Trader'!$A36,'Import Peak'!$A$3:HM$100,HM$1,FALSE())),0,VLOOKUP('W. VaR &amp; Peak Pos By Trader'!$A36,'Import Peak'!$A$3:HM$100,HM$1,FALSE()))</f>
        <v>0</v>
      </c>
      <c r="HN38" s="0" t="n">
        <f aca="false">IF(ISNA(VLOOKUP('W. VaR &amp; Peak Pos By Trader'!$A36,'Import Peak'!$A$3:HN$100,HN$1,FALSE())),0,VLOOKUP('W. VaR &amp; Peak Pos By Trader'!$A36,'Import Peak'!$A$3:HN$100,HN$1,FALSE()))</f>
        <v>0</v>
      </c>
      <c r="HO38" s="0" t="n">
        <f aca="false">IF(ISNA(VLOOKUP('W. VaR &amp; Peak Pos By Trader'!$A36,'Import Peak'!$A$3:HO$100,HO$1,FALSE())),0,VLOOKUP('W. VaR &amp; Peak Pos By Trader'!$A36,'Import Peak'!$A$3:HO$100,HO$1,FALSE()))</f>
        <v>0</v>
      </c>
      <c r="HP38" s="0" t="n">
        <f aca="false">IF(ISNA(VLOOKUP('W. VaR &amp; Peak Pos By Trader'!$A36,'Import Peak'!$A$3:HP$100,HP$1,FALSE())),0,VLOOKUP('W. VaR &amp; Peak Pos By Trader'!$A36,'Import Peak'!$A$3:HP$100,HP$1,FALSE()))</f>
        <v>0</v>
      </c>
      <c r="HQ38" s="0" t="n">
        <f aca="false">IF(ISNA(VLOOKUP('W. VaR &amp; Peak Pos By Trader'!$A36,'Import Peak'!$A$3:HQ$100,HQ$1,FALSE())),0,VLOOKUP('W. VaR &amp; Peak Pos By Trader'!$A36,'Import Peak'!$A$3:HQ$100,HQ$1,FALSE()))</f>
        <v>0</v>
      </c>
      <c r="HR38" s="0" t="n">
        <f aca="false">IF(ISNA(VLOOKUP('W. VaR &amp; Peak Pos By Trader'!$A36,'Import Peak'!$A$3:HR$100,HR$1,FALSE())),0,VLOOKUP('W. VaR &amp; Peak Pos By Trader'!$A36,'Import Peak'!$A$3:HR$100,HR$1,FALSE()))</f>
        <v>0</v>
      </c>
      <c r="HS38" s="0" t="n">
        <f aca="false">IF(ISNA(VLOOKUP('W. VaR &amp; Peak Pos By Trader'!$A36,'Import Peak'!$A$3:HS$100,HS$1,FALSE())),0,VLOOKUP('W. VaR &amp; Peak Pos By Trader'!$A36,'Import Peak'!$A$3:HS$100,HS$1,FALSE()))</f>
        <v>0</v>
      </c>
      <c r="HT38" s="0" t="n">
        <f aca="false">IF(ISNA(VLOOKUP('W. VaR &amp; Peak Pos By Trader'!$A36,'Import Peak'!$A$3:HT$100,HT$1,FALSE())),0,VLOOKUP('W. VaR &amp; Peak Pos By Trader'!$A36,'Import Peak'!$A$3:HT$100,HT$1,FALSE()))</f>
        <v>0</v>
      </c>
      <c r="HU38" s="0" t="n">
        <f aca="false">IF(ISNA(VLOOKUP('W. VaR &amp; Peak Pos By Trader'!$A36,'Import Peak'!$A$3:HU$100,HU$1,FALSE())),0,VLOOKUP('W. VaR &amp; Peak Pos By Trader'!$A36,'Import Peak'!$A$3:HU$100,HU$1,FALSE()))</f>
        <v>0</v>
      </c>
      <c r="HV38" s="0" t="n">
        <f aca="false">IF(ISNA(VLOOKUP('W. VaR &amp; Peak Pos By Trader'!$A36,'Import Peak'!$A$3:HV$100,HV$1,FALSE())),0,VLOOKUP('W. VaR &amp; Peak Pos By Trader'!$A36,'Import Peak'!$A$3:HV$100,HV$1,FALSE()))</f>
        <v>0</v>
      </c>
      <c r="HW38" s="0" t="n">
        <f aca="false">IF(ISNA(VLOOKUP('W. VaR &amp; Peak Pos By Trader'!$A36,'Import Peak'!$A$3:HW$100,HW$1,FALSE())),0,VLOOKUP('W. VaR &amp; Peak Pos By Trader'!$A36,'Import Peak'!$A$3:HW$100,HW$1,FALSE()))</f>
        <v>0</v>
      </c>
      <c r="HX38" s="0" t="n">
        <f aca="false">IF(ISNA(VLOOKUP('W. VaR &amp; Peak Pos By Trader'!$A36,'Import Peak'!$A$3:HX$100,HX$1,FALSE())),0,VLOOKUP('W. VaR &amp; Peak Pos By Trader'!$A36,'Import Peak'!$A$3:HX$100,HX$1,FALSE()))</f>
        <v>0</v>
      </c>
      <c r="HY38" s="0" t="n">
        <f aca="false">IF(ISNA(VLOOKUP('W. VaR &amp; Peak Pos By Trader'!$A36,'Import Peak'!$A$3:HY$100,HY$1,FALSE())),0,VLOOKUP('W. VaR &amp; Peak Pos By Trader'!$A36,'Import Peak'!$A$3:HY$100,HY$1,FALSE()))</f>
        <v>0</v>
      </c>
      <c r="HZ38" s="0" t="n">
        <f aca="false">IF(ISNA(VLOOKUP('W. VaR &amp; Peak Pos By Trader'!$A36,'Import Peak'!$A$3:HZ$100,HZ$1,FALSE())),0,VLOOKUP('W. VaR &amp; Peak Pos By Trader'!$A36,'Import Peak'!$A$3:HZ$100,HZ$1,FALSE()))</f>
        <v>0</v>
      </c>
      <c r="IA38" s="0" t="n">
        <f aca="false">IF(ISNA(VLOOKUP('W. VaR &amp; Peak Pos By Trader'!$A36,'Import Peak'!$A$3:IA$100,IA$1,FALSE())),0,VLOOKUP('W. VaR &amp; Peak Pos By Trader'!$A36,'Import Peak'!$A$3:IA$100,IA$1,FALSE()))</f>
        <v>0</v>
      </c>
      <c r="IB38" s="0" t="n">
        <f aca="false">IF(ISNA(VLOOKUP('W. VaR &amp; Peak Pos By Trader'!$A36,'Import Peak'!$A$3:IB$100,IB$1,FALSE())),0,VLOOKUP('W. VaR &amp; Peak Pos By Trader'!$A36,'Import Peak'!$A$3:IB$100,IB$1,FALSE()))</f>
        <v>0</v>
      </c>
      <c r="IC38" s="0" t="n">
        <f aca="false">IF(ISNA(VLOOKUP('W. VaR &amp; Peak Pos By Trader'!$A36,'Import Peak'!$A$3:IC$100,IC$1,FALSE())),0,VLOOKUP('W. VaR &amp; Peak Pos By Trader'!$A36,'Import Peak'!$A$3:IC$100,IC$1,FALSE()))</f>
        <v>0</v>
      </c>
    </row>
    <row r="39" customFormat="false" ht="18" hidden="false" customHeight="false" outlineLevel="0" collapsed="false">
      <c r="A39" s="190" t="s">
        <v>29</v>
      </c>
      <c r="B39" s="107" t="n">
        <f aca="false">IF(ISNA(VLOOKUP('W. VaR &amp; Peak Pos By Trader'!$A38,'Import Peak'!$A$3:B$100,B$1,FALSE())),0,VLOOKUP('W. VaR &amp; Peak Pos By Trader'!$A38,'Import Peak'!$A$3:B$100,B$1,FALSE()))</f>
        <v>0</v>
      </c>
      <c r="C39" s="107" t="n">
        <f aca="false">IF(ISNA(VLOOKUP('W. VaR &amp; Peak Pos By Trader'!$A37,'Import Peak'!$A$3:C$100,C$1,FALSE())),0,VLOOKUP('W. VaR &amp; Peak Pos By Trader'!$A37,'Import Peak'!$A$3:C$100,C$1,FALSE()))</f>
        <v>0</v>
      </c>
      <c r="D39" s="107" t="n">
        <f aca="false">IF(ISNA(VLOOKUP('W. VaR &amp; Peak Pos By Trader'!$A37,'Import Peak'!$A$3:D$100,D$1,FALSE())),0,VLOOKUP('W. VaR &amp; Peak Pos By Trader'!$A37,'Import Peak'!$A$3:D$100,D$1,FALSE()))</f>
        <v>0</v>
      </c>
      <c r="E39" s="107" t="n">
        <f aca="false">IF(ISNA(VLOOKUP('W. VaR &amp; Peak Pos By Trader'!$A37,'Import Peak'!$A$3:E$100,E$1,FALSE())),0,VLOOKUP('W. VaR &amp; Peak Pos By Trader'!$A37,'Import Peak'!$A$3:E$100,E$1,FALSE()))</f>
        <v>0</v>
      </c>
      <c r="F39" s="107" t="n">
        <f aca="false">IF(ISNA(VLOOKUP('W. VaR &amp; Peak Pos By Trader'!$A37,'Import Peak'!$A$3:F$100,F$1,FALSE())),0,VLOOKUP('W. VaR &amp; Peak Pos By Trader'!$A37,'Import Peak'!$A$3:F$100,F$1,FALSE()))</f>
        <v>0</v>
      </c>
      <c r="G39" s="107" t="n">
        <f aca="false">IF(ISNA(VLOOKUP('W. VaR &amp; Peak Pos By Trader'!$A37,'Import Peak'!$A$3:G$100,G$1,FALSE())),0,VLOOKUP('W. VaR &amp; Peak Pos By Trader'!$A37,'Import Peak'!$A$3:G$100,G$1,FALSE()))</f>
        <v>0</v>
      </c>
      <c r="H39" s="107" t="n">
        <f aca="false">IF(ISNA(VLOOKUP('W. VaR &amp; Peak Pos By Trader'!$A37,'Import Peak'!$A$3:H$100,H$1,FALSE())),0,VLOOKUP('W. VaR &amp; Peak Pos By Trader'!$A37,'Import Peak'!$A$3:H$100,H$1,FALSE()))</f>
        <v>0</v>
      </c>
      <c r="I39" s="107" t="n">
        <f aca="false">IF(ISNA(VLOOKUP('W. VaR &amp; Peak Pos By Trader'!$A37,'Import Peak'!$A$3:I$100,I$1,FALSE())),0,VLOOKUP('W. VaR &amp; Peak Pos By Trader'!$A37,'Import Peak'!$A$3:I$100,I$1,FALSE()))</f>
        <v>-700.872574307153</v>
      </c>
      <c r="J39" s="107" t="n">
        <f aca="false">IF(ISNA(VLOOKUP('W. VaR &amp; Peak Pos By Trader'!$A37,'Import Peak'!$A$3:J$100,J$1,FALSE())),0,VLOOKUP('W. VaR &amp; Peak Pos By Trader'!$A37,'Import Peak'!$A$3:J$100,J$1,FALSE()))</f>
        <v>-1521.00947967806</v>
      </c>
      <c r="K39" s="107" t="n">
        <f aca="false">IF(ISNA(VLOOKUP('W. VaR &amp; Peak Pos By Trader'!$A37,'Import Peak'!$A$3:K$100,K$1,FALSE())),0,VLOOKUP('W. VaR &amp; Peak Pos By Trader'!$A37,'Import Peak'!$A$3:K$100,K$1,FALSE()))</f>
        <v>-1814.00850636772</v>
      </c>
      <c r="L39" s="107" t="n">
        <f aca="false">IF(ISNA(VLOOKUP('W. VaR &amp; Peak Pos By Trader'!$A37,'Import Peak'!$A$3:L$100,L$1,FALSE())),0,VLOOKUP('W. VaR &amp; Peak Pos By Trader'!$A37,'Import Peak'!$A$3:L$100,L$1,FALSE()))</f>
        <v>-2088.46256436006</v>
      </c>
      <c r="M39" s="107" t="n">
        <f aca="false">IF(ISNA(VLOOKUP('W. VaR &amp; Peak Pos By Trader'!$A37,'Import Peak'!$A$3:M$100,M$1,FALSE())),0,VLOOKUP('W. VaR &amp; Peak Pos By Trader'!$A37,'Import Peak'!$A$3:M$100,M$1,FALSE()))</f>
        <v>1229.85032866423</v>
      </c>
      <c r="N39" s="107" t="n">
        <f aca="false">IF(ISNA(VLOOKUP('W. VaR &amp; Peak Pos By Trader'!$A37,'Import Peak'!$A$3:N$100,N$1,FALSE())),0,VLOOKUP('W. VaR &amp; Peak Pos By Trader'!$A37,'Import Peak'!$A$3:N$100,N$1,FALSE()))</f>
        <v>1227.33043217866</v>
      </c>
      <c r="O39" s="107" t="n">
        <f aca="false">IF(ISNA(VLOOKUP('W. VaR &amp; Peak Pos By Trader'!$A37,'Import Peak'!$A$3:O$100,O$1,FALSE())),0,VLOOKUP('W. VaR &amp; Peak Pos By Trader'!$A37,'Import Peak'!$A$3:O$100,O$1,FALSE()))</f>
        <v>1177.61808403886</v>
      </c>
      <c r="P39" s="107" t="n">
        <f aca="false">IF(ISNA(VLOOKUP('W. VaR &amp; Peak Pos By Trader'!$A37,'Import Peak'!$A$3:P$100,P$1,FALSE())),0,VLOOKUP('W. VaR &amp; Peak Pos By Trader'!$A37,'Import Peak'!$A$3:P$100,P$1,FALSE()))</f>
        <v>0</v>
      </c>
      <c r="Q39" s="107" t="n">
        <f aca="false">IF(ISNA(VLOOKUP('W. VaR &amp; Peak Pos By Trader'!$A37,'Import Peak'!$A$3:Q$100,Q$1,FALSE())),0,VLOOKUP('W. VaR &amp; Peak Pos By Trader'!$A37,'Import Peak'!$A$3:Q$100,Q$1,FALSE()))</f>
        <v>0</v>
      </c>
      <c r="R39" s="107" t="n">
        <f aca="false">IF(ISNA(VLOOKUP('W. VaR &amp; Peak Pos By Trader'!$A37,'Import Peak'!$A$3:R$100,R$1,FALSE())),0,VLOOKUP('W. VaR &amp; Peak Pos By Trader'!$A37,'Import Peak'!$A$3:R$100,R$1,FALSE()))</f>
        <v>0</v>
      </c>
      <c r="S39" s="107" t="n">
        <f aca="false">IF(ISNA(VLOOKUP('W. VaR &amp; Peak Pos By Trader'!$A37,'Import Peak'!$A$3:S$100,S$1,FALSE())),0,VLOOKUP('W. VaR &amp; Peak Pos By Trader'!$A37,'Import Peak'!$A$3:S$100,S$1,FALSE()))</f>
        <v>-1112.84985277838</v>
      </c>
      <c r="T39" s="107" t="n">
        <f aca="false">IF(ISNA(VLOOKUP('W. VaR &amp; Peak Pos By Trader'!$A37,'Import Peak'!$A$3:T$100,T$1,FALSE())),0,VLOOKUP('W. VaR &amp; Peak Pos By Trader'!$A37,'Import Peak'!$A$3:T$100,T$1,FALSE()))</f>
        <v>987.26022863826</v>
      </c>
      <c r="U39" s="107" t="n">
        <f aca="false">IF(ISNA(VLOOKUP('W. VaR &amp; Peak Pos By Trader'!$A37,'Import Peak'!$A$3:U$100,U$1,FALSE())),0,VLOOKUP('W. VaR &amp; Peak Pos By Trader'!$A37,'Import Peak'!$A$3:U$100,U$1,FALSE()))</f>
        <v>72.3239839523</v>
      </c>
      <c r="V39" s="107" t="n">
        <f aca="false">IF(ISNA(VLOOKUP('W. VaR &amp; Peak Pos By Trader'!$A37,'Import Peak'!$A$3:V$100,V$1,FALSE())),0,VLOOKUP('W. VaR &amp; Peak Pos By Trader'!$A37,'Import Peak'!$A$3:V$100,V$1,FALSE()))</f>
        <v>0</v>
      </c>
      <c r="W39" s="107" t="n">
        <f aca="false">IF(ISNA(VLOOKUP('W. VaR &amp; Peak Pos By Trader'!$A37,'Import Peak'!$A$3:W$100,W$1,FALSE())),0,VLOOKUP('W. VaR &amp; Peak Pos By Trader'!$A37,'Import Peak'!$A$3:W$100,W$1,FALSE()))</f>
        <v>0</v>
      </c>
      <c r="X39" s="107" t="n">
        <f aca="false">IF(ISNA(VLOOKUP('W. VaR &amp; Peak Pos By Trader'!$A37,'Import Peak'!$A$3:X$100,X$1,FALSE())),0,VLOOKUP('W. VaR &amp; Peak Pos By Trader'!$A37,'Import Peak'!$A$3:X$100,X$1,FALSE()))</f>
        <v>0</v>
      </c>
      <c r="Y39" s="107" t="n">
        <f aca="false">IF(ISNA(VLOOKUP('W. VaR &amp; Peak Pos By Trader'!$A37,'Import Peak'!$A$3:Y$100,Y$1,FALSE())),0,VLOOKUP('W. VaR &amp; Peak Pos By Trader'!$A37,'Import Peak'!$A$3:Y$100,Y$1,FALSE()))</f>
        <v>0</v>
      </c>
      <c r="Z39" s="107" t="n">
        <f aca="false">IF(ISNA(VLOOKUP('W. VaR &amp; Peak Pos By Trader'!$A37,'Import Peak'!$A$3:Z$100,Z$1,FALSE())),0,VLOOKUP('W. VaR &amp; Peak Pos By Trader'!$A37,'Import Peak'!$A$3:Z$100,Z$1,FALSE()))</f>
        <v>0</v>
      </c>
      <c r="AA39" s="107" t="n">
        <f aca="false">IF(ISNA(VLOOKUP('W. VaR &amp; Peak Pos By Trader'!$A37,'Import Peak'!$A$3:AA$100,AA$1,FALSE())),0,VLOOKUP('W. VaR &amp; Peak Pos By Trader'!$A37,'Import Peak'!$A$3:AA$100,AA$1,FALSE()))</f>
        <v>0</v>
      </c>
      <c r="AB39" s="107" t="n">
        <f aca="false">IF(ISNA(VLOOKUP('W. VaR &amp; Peak Pos By Trader'!$A37,'Import Peak'!$A$3:AB$100,AB$1,FALSE())),0,VLOOKUP('W. VaR &amp; Peak Pos By Trader'!$A37,'Import Peak'!$A$3:AB$100,AB$1,FALSE()))</f>
        <v>0</v>
      </c>
      <c r="AC39" s="107" t="n">
        <f aca="false">IF(ISNA(VLOOKUP('W. VaR &amp; Peak Pos By Trader'!$A37,'Import Peak'!$A$3:AC$100,AC$1,FALSE())),0,VLOOKUP('W. VaR &amp; Peak Pos By Trader'!$A37,'Import Peak'!$A$3:AC$100,AC$1,FALSE()))</f>
        <v>0</v>
      </c>
      <c r="AD39" s="107" t="n">
        <f aca="false">IF(ISNA(VLOOKUP('W. VaR &amp; Peak Pos By Trader'!$A37,'Import Peak'!$A$3:AD$100,AD$1,FALSE())),0,VLOOKUP('W. VaR &amp; Peak Pos By Trader'!$A37,'Import Peak'!$A$3:AD$100,AD$1,FALSE()))</f>
        <v>0</v>
      </c>
      <c r="AE39" s="107" t="n">
        <f aca="false">IF(ISNA(VLOOKUP('W. VaR &amp; Peak Pos By Trader'!$A37,'Import Peak'!$A$3:AE$100,AE$1,FALSE())),0,VLOOKUP('W. VaR &amp; Peak Pos By Trader'!$A37,'Import Peak'!$A$3:AE$100,AE$1,FALSE()))</f>
        <v>0</v>
      </c>
      <c r="AF39" s="107" t="n">
        <f aca="false">IF(ISNA(VLOOKUP('W. VaR &amp; Peak Pos By Trader'!$A37,'Import Peak'!$A$3:AF$100,AF$1,FALSE())),0,VLOOKUP('W. VaR &amp; Peak Pos By Trader'!$A37,'Import Peak'!$A$3:AF$100,AF$1,FALSE()))</f>
        <v>0</v>
      </c>
      <c r="AG39" s="107" t="n">
        <f aca="false">IF(ISNA(VLOOKUP('W. VaR &amp; Peak Pos By Trader'!$A37,'Import Peak'!$A$3:AG$100,AG$1,FALSE())),0,VLOOKUP('W. VaR &amp; Peak Pos By Trader'!$A37,'Import Peak'!$A$3:AG$100,AG$1,FALSE()))</f>
        <v>0</v>
      </c>
      <c r="AH39" s="107" t="n">
        <f aca="false">IF(ISNA(VLOOKUP('W. VaR &amp; Peak Pos By Trader'!$A37,'Import Peak'!$A$3:AH$100,AH$1,FALSE())),0,VLOOKUP('W. VaR &amp; Peak Pos By Trader'!$A37,'Import Peak'!$A$3:AH$100,AH$1,FALSE()))</f>
        <v>0</v>
      </c>
      <c r="AI39" s="107" t="n">
        <f aca="false">IF(ISNA(VLOOKUP('W. VaR &amp; Peak Pos By Trader'!$A37,'Import Peak'!$A$3:AI$100,AI$1,FALSE())),0,VLOOKUP('W. VaR &amp; Peak Pos By Trader'!$A37,'Import Peak'!$A$3:AI$100,AI$1,FALSE()))</f>
        <v>0</v>
      </c>
      <c r="AJ39" s="107" t="n">
        <f aca="false">IF(ISNA(VLOOKUP('W. VaR &amp; Peak Pos By Trader'!$A37,'Import Peak'!$A$3:AJ$100,AJ$1,FALSE())),0,VLOOKUP('W. VaR &amp; Peak Pos By Trader'!$A37,'Import Peak'!$A$3:AJ$100,AJ$1,FALSE()))</f>
        <v>0</v>
      </c>
      <c r="AK39" s="107" t="n">
        <f aca="false">IF(ISNA(VLOOKUP('W. VaR &amp; Peak Pos By Trader'!$A37,'Import Peak'!$A$3:AK$100,AK$1,FALSE())),0,VLOOKUP('W. VaR &amp; Peak Pos By Trader'!$A37,'Import Peak'!$A$3:AK$100,AK$1,FALSE()))</f>
        <v>0</v>
      </c>
      <c r="AL39" s="107" t="n">
        <f aca="false">IF(ISNA(VLOOKUP('W. VaR &amp; Peak Pos By Trader'!$A37,'Import Peak'!$A$3:AL$100,AL$1,FALSE())),0,VLOOKUP('W. VaR &amp; Peak Pos By Trader'!$A37,'Import Peak'!$A$3:AL$100,AL$1,FALSE()))</f>
        <v>0</v>
      </c>
      <c r="AM39" s="107" t="n">
        <f aca="false">IF(ISNA(VLOOKUP('W. VaR &amp; Peak Pos By Trader'!$A37,'Import Peak'!$A$3:AM$100,AM$1,FALSE())),0,VLOOKUP('W. VaR &amp; Peak Pos By Trader'!$A37,'Import Peak'!$A$3:AM$100,AM$1,FALSE()))</f>
        <v>0</v>
      </c>
      <c r="AN39" s="107" t="n">
        <f aca="false">IF(ISNA(VLOOKUP('W. VaR &amp; Peak Pos By Trader'!$A37,'Import Peak'!$A$3:AN$100,AN$1,FALSE())),0,VLOOKUP('W. VaR &amp; Peak Pos By Trader'!$A37,'Import Peak'!$A$3:AN$100,AN$1,FALSE()))</f>
        <v>0</v>
      </c>
      <c r="AO39" s="107" t="n">
        <f aca="false">IF(ISNA(VLOOKUP('W. VaR &amp; Peak Pos By Trader'!$A37,'Import Peak'!$A$3:AO$100,AO$1,FALSE())),0,VLOOKUP('W. VaR &amp; Peak Pos By Trader'!$A37,'Import Peak'!$A$3:AO$100,AO$1,FALSE()))</f>
        <v>0</v>
      </c>
      <c r="AP39" s="107" t="n">
        <f aca="false">IF(ISNA(VLOOKUP('W. VaR &amp; Peak Pos By Trader'!$A37,'Import Peak'!$A$3:AP$100,AP$1,FALSE())),0,VLOOKUP('W. VaR &amp; Peak Pos By Trader'!$A37,'Import Peak'!$A$3:AP$100,AP$1,FALSE()))</f>
        <v>0</v>
      </c>
      <c r="AQ39" s="107" t="n">
        <f aca="false">IF(ISNA(VLOOKUP('W. VaR &amp; Peak Pos By Trader'!$A37,'Import Peak'!$A$3:AQ$100,AQ$1,FALSE())),0,VLOOKUP('W. VaR &amp; Peak Pos By Trader'!$A37,'Import Peak'!$A$3:AQ$100,AQ$1,FALSE()))</f>
        <v>0</v>
      </c>
      <c r="AR39" s="107" t="n">
        <f aca="false">IF(ISNA(VLOOKUP('W. VaR &amp; Peak Pos By Trader'!$A37,'Import Peak'!$A$3:AR$100,AR$1,FALSE())),0,VLOOKUP('W. VaR &amp; Peak Pos By Trader'!$A37,'Import Peak'!$A$3:AR$100,AR$1,FALSE()))</f>
        <v>0</v>
      </c>
      <c r="AS39" s="107" t="n">
        <f aca="false">IF(ISNA(VLOOKUP('W. VaR &amp; Peak Pos By Trader'!$A37,'Import Peak'!$A$3:AS$100,AS$1,FALSE())),0,VLOOKUP('W. VaR &amp; Peak Pos By Trader'!$A37,'Import Peak'!$A$3:AS$100,AS$1,FALSE()))</f>
        <v>0</v>
      </c>
      <c r="AT39" s="107" t="n">
        <f aca="false">IF(ISNA(VLOOKUP('W. VaR &amp; Peak Pos By Trader'!$A37,'Import Peak'!$A$3:AT$100,AT$1,FALSE())),0,VLOOKUP('W. VaR &amp; Peak Pos By Trader'!$A37,'Import Peak'!$A$3:AT$100,AT$1,FALSE()))</f>
        <v>0</v>
      </c>
      <c r="AU39" s="107" t="n">
        <f aca="false">IF(ISNA(VLOOKUP('W. VaR &amp; Peak Pos By Trader'!$A37,'Import Peak'!$A$3:AU$100,AU$1,FALSE())),0,VLOOKUP('W. VaR &amp; Peak Pos By Trader'!$A37,'Import Peak'!$A$3:AU$100,AU$1,FALSE()))</f>
        <v>0</v>
      </c>
      <c r="AV39" s="107" t="n">
        <f aca="false">IF(ISNA(VLOOKUP('W. VaR &amp; Peak Pos By Trader'!$A37,'Import Peak'!$A$3:AV$100,AV$1,FALSE())),0,VLOOKUP('W. VaR &amp; Peak Pos By Trader'!$A37,'Import Peak'!$A$3:AV$100,AV$1,FALSE()))</f>
        <v>0</v>
      </c>
      <c r="AW39" s="107" t="n">
        <f aca="false">IF(ISNA(VLOOKUP('W. VaR &amp; Peak Pos By Trader'!$A37,'Import Peak'!$A$3:AW$100,AW$1,FALSE())),0,VLOOKUP('W. VaR &amp; Peak Pos By Trader'!$A37,'Import Peak'!$A$3:AW$100,AW$1,FALSE()))</f>
        <v>0</v>
      </c>
      <c r="AX39" s="107" t="n">
        <f aca="false">IF(ISNA(VLOOKUP('W. VaR &amp; Peak Pos By Trader'!$A37,'Import Peak'!$A$3:AX$100,AX$1,FALSE())),0,VLOOKUP('W. VaR &amp; Peak Pos By Trader'!$A37,'Import Peak'!$A$3:AX$100,AX$1,FALSE()))</f>
        <v>0</v>
      </c>
      <c r="AY39" s="107" t="n">
        <f aca="false">IF(ISNA(VLOOKUP('W. VaR &amp; Peak Pos By Trader'!$A37,'Import Peak'!$A$3:AY$100,AY$1,FALSE())),0,VLOOKUP('W. VaR &amp; Peak Pos By Trader'!$A37,'Import Peak'!$A$3:AY$100,AY$1,FALSE()))</f>
        <v>0</v>
      </c>
      <c r="AZ39" s="107" t="n">
        <f aca="false">IF(ISNA(VLOOKUP('W. VaR &amp; Peak Pos By Trader'!$A37,'Import Peak'!$A$3:AZ$100,AZ$1,FALSE())),0,VLOOKUP('W. VaR &amp; Peak Pos By Trader'!$A37,'Import Peak'!$A$3:AZ$100,AZ$1,FALSE()))</f>
        <v>0</v>
      </c>
      <c r="BA39" s="107" t="n">
        <f aca="false">IF(ISNA(VLOOKUP('W. VaR &amp; Peak Pos By Trader'!$A37,'Import Peak'!$A$3:BA$100,BA$1,FALSE())),0,VLOOKUP('W. VaR &amp; Peak Pos By Trader'!$A37,'Import Peak'!$A$3:BA$100,BA$1,FALSE()))</f>
        <v>0</v>
      </c>
      <c r="BB39" s="107" t="n">
        <f aca="false">IF(ISNA(VLOOKUP('W. VaR &amp; Peak Pos By Trader'!$A37,'Import Peak'!$A$3:BB$100,BB$1,FALSE())),0,VLOOKUP('W. VaR &amp; Peak Pos By Trader'!$A37,'Import Peak'!$A$3:BB$100,BB$1,FALSE()))</f>
        <v>0</v>
      </c>
      <c r="BC39" s="107" t="n">
        <f aca="false">IF(ISNA(VLOOKUP('W. VaR &amp; Peak Pos By Trader'!$A37,'Import Peak'!$A$3:BC$100,BC$1,FALSE())),0,VLOOKUP('W. VaR &amp; Peak Pos By Trader'!$A37,'Import Peak'!$A$3:BC$100,BC$1,FALSE()))</f>
        <v>0</v>
      </c>
      <c r="BD39" s="107" t="n">
        <f aca="false">IF(ISNA(VLOOKUP('W. VaR &amp; Peak Pos By Trader'!$A37,'Import Peak'!$A$3:BD$100,BD$1,FALSE())),0,VLOOKUP('W. VaR &amp; Peak Pos By Trader'!$A37,'Import Peak'!$A$3:BD$100,BD$1,FALSE()))</f>
        <v>0</v>
      </c>
      <c r="BE39" s="107" t="n">
        <f aca="false">IF(ISNA(VLOOKUP('W. VaR &amp; Peak Pos By Trader'!$A37,'Import Peak'!$A$3:BE$100,BE$1,FALSE())),0,VLOOKUP('W. VaR &amp; Peak Pos By Trader'!$A37,'Import Peak'!$A$3:BE$100,BE$1,FALSE()))</f>
        <v>0</v>
      </c>
      <c r="BF39" s="107" t="n">
        <f aca="false">IF(ISNA(VLOOKUP('W. VaR &amp; Peak Pos By Trader'!$A37,'Import Peak'!$A$3:BF$100,BF$1,FALSE())),0,VLOOKUP('W. VaR &amp; Peak Pos By Trader'!$A37,'Import Peak'!$A$3:BF$100,BF$1,FALSE()))</f>
        <v>0</v>
      </c>
      <c r="BG39" s="107" t="n">
        <f aca="false">IF(ISNA(VLOOKUP('W. VaR &amp; Peak Pos By Trader'!$A37,'Import Peak'!$A$3:BG$100,BG$1,FALSE())),0,VLOOKUP('W. VaR &amp; Peak Pos By Trader'!$A37,'Import Peak'!$A$3:BG$100,BG$1,FALSE()))</f>
        <v>0</v>
      </c>
      <c r="BH39" s="107" t="n">
        <f aca="false">IF(ISNA(VLOOKUP('W. VaR &amp; Peak Pos By Trader'!$A37,'Import Peak'!$A$3:BH$100,BH$1,FALSE())),0,VLOOKUP('W. VaR &amp; Peak Pos By Trader'!$A37,'Import Peak'!$A$3:BH$100,BH$1,FALSE()))</f>
        <v>0</v>
      </c>
      <c r="BI39" s="107" t="n">
        <f aca="false">IF(ISNA(VLOOKUP('W. VaR &amp; Peak Pos By Trader'!$A37,'Import Peak'!$A$3:BI$100,BI$1,FALSE())),0,VLOOKUP('W. VaR &amp; Peak Pos By Trader'!$A37,'Import Peak'!$A$3:BI$100,BI$1,FALSE()))</f>
        <v>0</v>
      </c>
      <c r="BJ39" s="107" t="n">
        <f aca="false">IF(ISNA(VLOOKUP('W. VaR &amp; Peak Pos By Trader'!$A37,'Import Peak'!$A$3:BJ$100,BJ$1,FALSE())),0,VLOOKUP('W. VaR &amp; Peak Pos By Trader'!$A37,'Import Peak'!$A$3:BJ$100,BJ$1,FALSE()))</f>
        <v>0</v>
      </c>
      <c r="BK39" s="107" t="n">
        <f aca="false">IF(ISNA(VLOOKUP('W. VaR &amp; Peak Pos By Trader'!$A37,'Import Peak'!$A$3:BK$100,BK$1,FALSE())),0,VLOOKUP('W. VaR &amp; Peak Pos By Trader'!$A37,'Import Peak'!$A$3:BK$100,BK$1,FALSE()))</f>
        <v>0</v>
      </c>
      <c r="BL39" s="107" t="n">
        <f aca="false">IF(ISNA(VLOOKUP('W. VaR &amp; Peak Pos By Trader'!$A37,'Import Peak'!$A$3:BL$100,BL$1,FALSE())),0,VLOOKUP('W. VaR &amp; Peak Pos By Trader'!$A37,'Import Peak'!$A$3:BL$100,BL$1,FALSE()))</f>
        <v>0</v>
      </c>
      <c r="BM39" s="107" t="n">
        <f aca="false">IF(ISNA(VLOOKUP('W. VaR &amp; Peak Pos By Trader'!$A37,'Import Peak'!$A$3:BM$100,BM$1,FALSE())),0,VLOOKUP('W. VaR &amp; Peak Pos By Trader'!$A37,'Import Peak'!$A$3:BM$100,BM$1,FALSE()))</f>
        <v>0</v>
      </c>
      <c r="BN39" s="107" t="n">
        <f aca="false">IF(ISNA(VLOOKUP('W. VaR &amp; Peak Pos By Trader'!$A37,'Import Peak'!$A$3:BN$100,BN$1,FALSE())),0,VLOOKUP('W. VaR &amp; Peak Pos By Trader'!$A37,'Import Peak'!$A$3:BN$100,BN$1,FALSE()))</f>
        <v>0</v>
      </c>
      <c r="BO39" s="107" t="n">
        <f aca="false">IF(ISNA(VLOOKUP('W. VaR &amp; Peak Pos By Trader'!$A37,'Import Peak'!$A$3:BO$100,BO$1,FALSE())),0,VLOOKUP('W. VaR &amp; Peak Pos By Trader'!$A37,'Import Peak'!$A$3:BO$100,BO$1,FALSE()))</f>
        <v>0</v>
      </c>
      <c r="BP39" s="107" t="n">
        <f aca="false">IF(ISNA(VLOOKUP('W. VaR &amp; Peak Pos By Trader'!$A37,'Import Peak'!$A$3:BP$100,BP$1,FALSE())),0,VLOOKUP('W. VaR &amp; Peak Pos By Trader'!$A37,'Import Peak'!$A$3:BP$100,BP$1,FALSE()))</f>
        <v>0</v>
      </c>
      <c r="BQ39" s="107" t="n">
        <f aca="false">IF(ISNA(VLOOKUP('W. VaR &amp; Peak Pos By Trader'!$A37,'Import Peak'!$A$3:BQ$100,BQ$1,FALSE())),0,VLOOKUP('W. VaR &amp; Peak Pos By Trader'!$A37,'Import Peak'!$A$3:BQ$100,BQ$1,FALSE()))</f>
        <v>0</v>
      </c>
      <c r="BR39" s="107" t="n">
        <f aca="false">IF(ISNA(VLOOKUP('W. VaR &amp; Peak Pos By Trader'!$A37,'Import Peak'!$A$3:BR$100,BR$1,FALSE())),0,VLOOKUP('W. VaR &amp; Peak Pos By Trader'!$A37,'Import Peak'!$A$3:BR$100,BR$1,FALSE()))</f>
        <v>0</v>
      </c>
      <c r="BS39" s="107" t="n">
        <f aca="false">IF(ISNA(VLOOKUP('W. VaR &amp; Peak Pos By Trader'!$A37,'Import Peak'!$A$3:BS$100,BS$1,FALSE())),0,VLOOKUP('W. VaR &amp; Peak Pos By Trader'!$A37,'Import Peak'!$A$3:BS$100,BS$1,FALSE()))</f>
        <v>0</v>
      </c>
      <c r="BT39" s="107" t="n">
        <f aca="false">IF(ISNA(VLOOKUP('W. VaR &amp; Peak Pos By Trader'!$A37,'Import Peak'!$A$3:BT$100,BT$1,FALSE())),0,VLOOKUP('W. VaR &amp; Peak Pos By Trader'!$A37,'Import Peak'!$A$3:BT$100,BT$1,FALSE()))</f>
        <v>0</v>
      </c>
      <c r="BU39" s="107" t="n">
        <f aca="false">IF(ISNA(VLOOKUP('W. VaR &amp; Peak Pos By Trader'!$A37,'Import Peak'!$A$3:BU$100,BU$1,FALSE())),0,VLOOKUP('W. VaR &amp; Peak Pos By Trader'!$A37,'Import Peak'!$A$3:BU$100,BU$1,FALSE()))</f>
        <v>0</v>
      </c>
      <c r="BV39" s="107" t="n">
        <f aca="false">IF(ISNA(VLOOKUP('W. VaR &amp; Peak Pos By Trader'!$A37,'Import Peak'!$A$3:BV$100,BV$1,FALSE())),0,VLOOKUP('W. VaR &amp; Peak Pos By Trader'!$A37,'Import Peak'!$A$3:BV$100,BV$1,FALSE()))</f>
        <v>0</v>
      </c>
      <c r="BW39" s="107" t="n">
        <f aca="false">IF(ISNA(VLOOKUP('W. VaR &amp; Peak Pos By Trader'!$A37,'Import Peak'!$A$3:BW$100,BW$1,FALSE())),0,VLOOKUP('W. VaR &amp; Peak Pos By Trader'!$A37,'Import Peak'!$A$3:BW$100,BW$1,FALSE()))</f>
        <v>0</v>
      </c>
      <c r="BX39" s="107" t="n">
        <f aca="false">IF(ISNA(VLOOKUP('W. VaR &amp; Peak Pos By Trader'!$A37,'Import Peak'!$A$3:BX$100,BX$1,FALSE())),0,VLOOKUP('W. VaR &amp; Peak Pos By Trader'!$A37,'Import Peak'!$A$3:BX$100,BX$1,FALSE()))</f>
        <v>0</v>
      </c>
      <c r="BY39" s="107" t="n">
        <f aca="false">IF(ISNA(VLOOKUP('W. VaR &amp; Peak Pos By Trader'!$A37,'Import Peak'!$A$3:BY$100,BY$1,FALSE())),0,VLOOKUP('W. VaR &amp; Peak Pos By Trader'!$A37,'Import Peak'!$A$3:BY$100,BY$1,FALSE()))</f>
        <v>0</v>
      </c>
      <c r="BZ39" s="107" t="n">
        <f aca="false">IF(ISNA(VLOOKUP('W. VaR &amp; Peak Pos By Trader'!$A37,'Import Peak'!$A$3:BZ$100,BZ$1,FALSE())),0,VLOOKUP('W. VaR &amp; Peak Pos By Trader'!$A37,'Import Peak'!$A$3:BZ$100,BZ$1,FALSE()))</f>
        <v>0</v>
      </c>
      <c r="CA39" s="107" t="n">
        <f aca="false">IF(ISNA(VLOOKUP('W. VaR &amp; Peak Pos By Trader'!$A37,'Import Peak'!$A$3:CA$100,CA$1,FALSE())),0,VLOOKUP('W. VaR &amp; Peak Pos By Trader'!$A37,'Import Peak'!$A$3:CA$100,CA$1,FALSE()))</f>
        <v>0</v>
      </c>
      <c r="CB39" s="107" t="n">
        <f aca="false">IF(ISNA(VLOOKUP('W. VaR &amp; Peak Pos By Trader'!$A37,'Import Peak'!$A$3:CB$100,CB$1,FALSE())),0,VLOOKUP('W. VaR &amp; Peak Pos By Trader'!$A37,'Import Peak'!$A$3:CB$100,CB$1,FALSE()))</f>
        <v>0</v>
      </c>
      <c r="CC39" s="107" t="n">
        <f aca="false">IF(ISNA(VLOOKUP('W. VaR &amp; Peak Pos By Trader'!$A37,'Import Peak'!$A$3:CC$100,CC$1,FALSE())),0,VLOOKUP('W. VaR &amp; Peak Pos By Trader'!$A37,'Import Peak'!$A$3:CC$100,CC$1,FALSE()))</f>
        <v>0</v>
      </c>
      <c r="CD39" s="107" t="n">
        <f aca="false">IF(ISNA(VLOOKUP('W. VaR &amp; Peak Pos By Trader'!$A37,'Import Peak'!$A$3:CD$100,CD$1,FALSE())),0,VLOOKUP('W. VaR &amp; Peak Pos By Trader'!$A37,'Import Peak'!$A$3:CD$100,CD$1,FALSE()))</f>
        <v>0</v>
      </c>
      <c r="CE39" s="107" t="n">
        <f aca="false">IF(ISNA(VLOOKUP('W. VaR &amp; Peak Pos By Trader'!$A37,'Import Peak'!$A$3:CE$100,CE$1,FALSE())),0,VLOOKUP('W. VaR &amp; Peak Pos By Trader'!$A37,'Import Peak'!$A$3:CE$100,CE$1,FALSE()))</f>
        <v>0</v>
      </c>
      <c r="CF39" s="107" t="n">
        <f aca="false">IF(ISNA(VLOOKUP('W. VaR &amp; Peak Pos By Trader'!$A37,'Import Peak'!$A$3:CF$100,CF$1,FALSE())),0,VLOOKUP('W. VaR &amp; Peak Pos By Trader'!$A37,'Import Peak'!$A$3:CF$100,CF$1,FALSE()))</f>
        <v>0</v>
      </c>
      <c r="CG39" s="107" t="n">
        <f aca="false">IF(ISNA(VLOOKUP('W. VaR &amp; Peak Pos By Trader'!$A37,'Import Peak'!$A$3:CG$100,CG$1,FALSE())),0,VLOOKUP('W. VaR &amp; Peak Pos By Trader'!$A37,'Import Peak'!$A$3:CG$100,CG$1,FALSE()))</f>
        <v>0</v>
      </c>
      <c r="CH39" s="107" t="n">
        <f aca="false">IF(ISNA(VLOOKUP('W. VaR &amp; Peak Pos By Trader'!$A37,'Import Peak'!$A$3:CH$100,CH$1,FALSE())),0,VLOOKUP('W. VaR &amp; Peak Pos By Trader'!$A37,'Import Peak'!$A$3:CH$100,CH$1,FALSE()))</f>
        <v>0</v>
      </c>
      <c r="CI39" s="107" t="n">
        <f aca="false">IF(ISNA(VLOOKUP('W. VaR &amp; Peak Pos By Trader'!$A37,'Import Peak'!$A$3:CI$100,CI$1,FALSE())),0,VLOOKUP('W. VaR &amp; Peak Pos By Trader'!$A37,'Import Peak'!$A$3:CI$100,CI$1,FALSE()))</f>
        <v>0</v>
      </c>
      <c r="CJ39" s="107" t="n">
        <f aca="false">IF(ISNA(VLOOKUP('W. VaR &amp; Peak Pos By Trader'!$A37,'Import Peak'!$A$3:CJ$100,CJ$1,FALSE())),0,VLOOKUP('W. VaR &amp; Peak Pos By Trader'!$A37,'Import Peak'!$A$3:CJ$100,CJ$1,FALSE()))</f>
        <v>0</v>
      </c>
      <c r="CK39" s="107" t="n">
        <f aca="false">IF(ISNA(VLOOKUP('W. VaR &amp; Peak Pos By Trader'!$A37,'Import Peak'!$A$3:CK$100,CK$1,FALSE())),0,VLOOKUP('W. VaR &amp; Peak Pos By Trader'!$A37,'Import Peak'!$A$3:CK$100,CK$1,FALSE()))</f>
        <v>0</v>
      </c>
      <c r="CL39" s="107" t="n">
        <f aca="false">IF(ISNA(VLOOKUP('W. VaR &amp; Peak Pos By Trader'!$A37,'Import Peak'!$A$3:CL$100,CL$1,FALSE())),0,VLOOKUP('W. VaR &amp; Peak Pos By Trader'!$A37,'Import Peak'!$A$3:CL$100,CL$1,FALSE()))</f>
        <v>0</v>
      </c>
      <c r="CM39" s="107" t="n">
        <f aca="false">IF(ISNA(VLOOKUP('W. VaR &amp; Peak Pos By Trader'!$A37,'Import Peak'!$A$3:CM$100,CM$1,FALSE())),0,VLOOKUP('W. VaR &amp; Peak Pos By Trader'!$A37,'Import Peak'!$A$3:CM$100,CM$1,FALSE()))</f>
        <v>0</v>
      </c>
      <c r="CN39" s="107" t="n">
        <f aca="false">IF(ISNA(VLOOKUP('W. VaR &amp; Peak Pos By Trader'!$A37,'Import Peak'!$A$3:CN$100,CN$1,FALSE())),0,VLOOKUP('W. VaR &amp; Peak Pos By Trader'!$A37,'Import Peak'!$A$3:CN$100,CN$1,FALSE()))</f>
        <v>0</v>
      </c>
      <c r="CO39" s="107" t="n">
        <f aca="false">IF(ISNA(VLOOKUP('W. VaR &amp; Peak Pos By Trader'!$A37,'Import Peak'!$A$3:CO$100,CO$1,FALSE())),0,VLOOKUP('W. VaR &amp; Peak Pos By Trader'!$A37,'Import Peak'!$A$3:CO$100,CO$1,FALSE()))</f>
        <v>0</v>
      </c>
      <c r="CP39" s="107" t="n">
        <f aca="false">IF(ISNA(VLOOKUP('W. VaR &amp; Peak Pos By Trader'!$A37,'Import Peak'!$A$3:CP$100,CP$1,FALSE())),0,VLOOKUP('W. VaR &amp; Peak Pos By Trader'!$A37,'Import Peak'!$A$3:CP$100,CP$1,FALSE()))</f>
        <v>0</v>
      </c>
      <c r="CQ39" s="107" t="n">
        <f aca="false">IF(ISNA(VLOOKUP('W. VaR &amp; Peak Pos By Trader'!$A37,'Import Peak'!$A$3:CQ$100,CQ$1,FALSE())),0,VLOOKUP('W. VaR &amp; Peak Pos By Trader'!$A37,'Import Peak'!$A$3:CQ$100,CQ$1,FALSE()))</f>
        <v>0</v>
      </c>
      <c r="CR39" s="107" t="n">
        <f aca="false">IF(ISNA(VLOOKUP('W. VaR &amp; Peak Pos By Trader'!$A37,'Import Peak'!$A$3:CR$100,CR$1,FALSE())),0,VLOOKUP('W. VaR &amp; Peak Pos By Trader'!$A37,'Import Peak'!$A$3:CR$100,CR$1,FALSE()))</f>
        <v>0</v>
      </c>
      <c r="CS39" s="107" t="n">
        <f aca="false">IF(ISNA(VLOOKUP('W. VaR &amp; Peak Pos By Trader'!$A37,'Import Peak'!$A$3:CS$100,CS$1,FALSE())),0,VLOOKUP('W. VaR &amp; Peak Pos By Trader'!$A37,'Import Peak'!$A$3:CS$100,CS$1,FALSE()))</f>
        <v>0</v>
      </c>
      <c r="CT39" s="107" t="n">
        <f aca="false">IF(ISNA(VLOOKUP('W. VaR &amp; Peak Pos By Trader'!$A37,'Import Peak'!$A$3:CT$100,CT$1,FALSE())),0,VLOOKUP('W. VaR &amp; Peak Pos By Trader'!$A37,'Import Peak'!$A$3:CT$100,CT$1,FALSE()))</f>
        <v>0</v>
      </c>
      <c r="CU39" s="107" t="n">
        <f aca="false">IF(ISNA(VLOOKUP('W. VaR &amp; Peak Pos By Trader'!$A37,'Import Peak'!$A$3:CU$100,CU$1,FALSE())),0,VLOOKUP('W. VaR &amp; Peak Pos By Trader'!$A37,'Import Peak'!$A$3:CU$100,CU$1,FALSE()))</f>
        <v>0</v>
      </c>
      <c r="CV39" s="107" t="n">
        <f aca="false">IF(ISNA(VLOOKUP('W. VaR &amp; Peak Pos By Trader'!$A37,'Import Peak'!$A$3:CV$100,CV$1,FALSE())),0,VLOOKUP('W. VaR &amp; Peak Pos By Trader'!$A37,'Import Peak'!$A$3:CV$100,CV$1,FALSE()))</f>
        <v>0</v>
      </c>
      <c r="CW39" s="107" t="n">
        <f aca="false">IF(ISNA(VLOOKUP('W. VaR &amp; Peak Pos By Trader'!$A37,'Import Peak'!$A$3:CW$100,CW$1,FALSE())),0,VLOOKUP('W. VaR &amp; Peak Pos By Trader'!$A37,'Import Peak'!$A$3:CW$100,CW$1,FALSE()))</f>
        <v>0</v>
      </c>
      <c r="CX39" s="107" t="n">
        <f aca="false">IF(ISNA(VLOOKUP('W. VaR &amp; Peak Pos By Trader'!$A37,'Import Peak'!$A$3:CX$100,CX$1,FALSE())),0,VLOOKUP('W. VaR &amp; Peak Pos By Trader'!$A37,'Import Peak'!$A$3:CX$100,CX$1,FALSE()))</f>
        <v>0</v>
      </c>
      <c r="CY39" s="107" t="n">
        <f aca="false">IF(ISNA(VLOOKUP('W. VaR &amp; Peak Pos By Trader'!$A37,'Import Peak'!$A$3:CY$100,CY$1,FALSE())),0,VLOOKUP('W. VaR &amp; Peak Pos By Trader'!$A37,'Import Peak'!$A$3:CY$100,CY$1,FALSE()))</f>
        <v>0</v>
      </c>
      <c r="CZ39" s="107" t="n">
        <f aca="false">IF(ISNA(VLOOKUP('W. VaR &amp; Peak Pos By Trader'!$A37,'Import Peak'!$A$3:CZ$100,CZ$1,FALSE())),0,VLOOKUP('W. VaR &amp; Peak Pos By Trader'!$A37,'Import Peak'!$A$3:CZ$100,CZ$1,FALSE()))</f>
        <v>0</v>
      </c>
      <c r="DA39" s="107" t="n">
        <f aca="false">IF(ISNA(VLOOKUP('W. VaR &amp; Peak Pos By Trader'!$A37,'Import Peak'!$A$3:DA$100,DA$1,FALSE())),0,VLOOKUP('W. VaR &amp; Peak Pos By Trader'!$A37,'Import Peak'!$A$3:DA$100,DA$1,FALSE()))</f>
        <v>0</v>
      </c>
      <c r="DB39" s="107" t="n">
        <f aca="false">IF(ISNA(VLOOKUP('W. VaR &amp; Peak Pos By Trader'!$A37,'Import Peak'!$A$3:DB$100,DB$1,FALSE())),0,VLOOKUP('W. VaR &amp; Peak Pos By Trader'!$A37,'Import Peak'!$A$3:DB$100,DB$1,FALSE()))</f>
        <v>0</v>
      </c>
      <c r="DC39" s="107" t="n">
        <f aca="false">IF(ISNA(VLOOKUP('W. VaR &amp; Peak Pos By Trader'!$A37,'Import Peak'!$A$3:DC$100,DC$1,FALSE())),0,VLOOKUP('W. VaR &amp; Peak Pos By Trader'!$A37,'Import Peak'!$A$3:DC$100,DC$1,FALSE()))</f>
        <v>0</v>
      </c>
      <c r="DD39" s="107" t="n">
        <f aca="false">IF(ISNA(VLOOKUP('W. VaR &amp; Peak Pos By Trader'!$A37,'Import Peak'!$A$3:DD$100,DD$1,FALSE())),0,VLOOKUP('W. VaR &amp; Peak Pos By Trader'!$A37,'Import Peak'!$A$3:DD$100,DD$1,FALSE()))</f>
        <v>0</v>
      </c>
      <c r="DE39" s="107" t="n">
        <f aca="false">IF(ISNA(VLOOKUP('W. VaR &amp; Peak Pos By Trader'!$A37,'Import Peak'!$A$3:DE$100,DE$1,FALSE())),0,VLOOKUP('W. VaR &amp; Peak Pos By Trader'!$A37,'Import Peak'!$A$3:DE$100,DE$1,FALSE()))</f>
        <v>0</v>
      </c>
      <c r="DF39" s="107" t="n">
        <f aca="false">IF(ISNA(VLOOKUP('W. VaR &amp; Peak Pos By Trader'!$A37,'Import Peak'!$A$3:DF$100,DF$1,FALSE())),0,VLOOKUP('W. VaR &amp; Peak Pos By Trader'!$A37,'Import Peak'!$A$3:DF$100,DF$1,FALSE()))</f>
        <v>0</v>
      </c>
      <c r="DG39" s="107" t="n">
        <f aca="false">IF(ISNA(VLOOKUP('W. VaR &amp; Peak Pos By Trader'!$A37,'Import Peak'!$A$3:DG$100,DG$1,FALSE())),0,VLOOKUP('W. VaR &amp; Peak Pos By Trader'!$A37,'Import Peak'!$A$3:DG$100,DG$1,FALSE()))</f>
        <v>0</v>
      </c>
      <c r="DH39" s="107" t="n">
        <f aca="false">IF(ISNA(VLOOKUP('W. VaR &amp; Peak Pos By Trader'!$A37,'Import Peak'!$A$3:DH$100,DH$1,FALSE())),0,VLOOKUP('W. VaR &amp; Peak Pos By Trader'!$A37,'Import Peak'!$A$3:DH$100,DH$1,FALSE()))</f>
        <v>0</v>
      </c>
      <c r="DI39" s="107" t="n">
        <f aca="false">IF(ISNA(VLOOKUP('W. VaR &amp; Peak Pos By Trader'!$A37,'Import Peak'!$A$3:DI$100,DI$1,FALSE())),0,VLOOKUP('W. VaR &amp; Peak Pos By Trader'!$A37,'Import Peak'!$A$3:DI$100,DI$1,FALSE()))</f>
        <v>0</v>
      </c>
      <c r="DJ39" s="107" t="n">
        <f aca="false">IF(ISNA(VLOOKUP('W. VaR &amp; Peak Pos By Trader'!$A37,'Import Peak'!$A$3:DJ$100,DJ$1,FALSE())),0,VLOOKUP('W. VaR &amp; Peak Pos By Trader'!$A37,'Import Peak'!$A$3:DJ$100,DJ$1,FALSE()))</f>
        <v>0</v>
      </c>
      <c r="DK39" s="107" t="n">
        <f aca="false">IF(ISNA(VLOOKUP('W. VaR &amp; Peak Pos By Trader'!$A37,'Import Peak'!$A$3:DK$100,DK$1,FALSE())),0,VLOOKUP('W. VaR &amp; Peak Pos By Trader'!$A37,'Import Peak'!$A$3:DK$100,DK$1,FALSE()))</f>
        <v>0</v>
      </c>
      <c r="DL39" s="107" t="n">
        <f aca="false">IF(ISNA(VLOOKUP('W. VaR &amp; Peak Pos By Trader'!$A37,'Import Peak'!$A$3:DL$100,DL$1,FALSE())),0,VLOOKUP('W. VaR &amp; Peak Pos By Trader'!$A37,'Import Peak'!$A$3:DL$100,DL$1,FALSE()))</f>
        <v>0</v>
      </c>
      <c r="DM39" s="107" t="n">
        <f aca="false">IF(ISNA(VLOOKUP('W. VaR &amp; Peak Pos By Trader'!$A37,'Import Peak'!$A$3:DM$100,DM$1,FALSE())),0,VLOOKUP('W. VaR &amp; Peak Pos By Trader'!$A37,'Import Peak'!$A$3:DM$100,DM$1,FALSE()))</f>
        <v>0</v>
      </c>
      <c r="DN39" s="107" t="n">
        <f aca="false">IF(ISNA(VLOOKUP('W. VaR &amp; Peak Pos By Trader'!$A37,'Import Peak'!$A$3:DN$100,DN$1,FALSE())),0,VLOOKUP('W. VaR &amp; Peak Pos By Trader'!$A37,'Import Peak'!$A$3:DN$100,DN$1,FALSE()))</f>
        <v>0</v>
      </c>
      <c r="DO39" s="107" t="n">
        <f aca="false">IF(ISNA(VLOOKUP('W. VaR &amp; Peak Pos By Trader'!$A37,'Import Peak'!$A$3:DO$100,DO$1,FALSE())),0,VLOOKUP('W. VaR &amp; Peak Pos By Trader'!$A37,'Import Peak'!$A$3:DO$100,DO$1,FALSE()))</f>
        <v>0</v>
      </c>
      <c r="DP39" s="107" t="n">
        <f aca="false">IF(ISNA(VLOOKUP('W. VaR &amp; Peak Pos By Trader'!$A37,'Import Peak'!$A$3:DP$100,DP$1,FALSE())),0,VLOOKUP('W. VaR &amp; Peak Pos By Trader'!$A37,'Import Peak'!$A$3:DP$100,DP$1,FALSE()))</f>
        <v>0</v>
      </c>
      <c r="DQ39" s="107" t="n">
        <f aca="false">IF(ISNA(VLOOKUP('W. VaR &amp; Peak Pos By Trader'!$A37,'Import Peak'!$A$3:DQ$100,DQ$1,FALSE())),0,VLOOKUP('W. VaR &amp; Peak Pos By Trader'!$A37,'Import Peak'!$A$3:DQ$100,DQ$1,FALSE()))</f>
        <v>0</v>
      </c>
      <c r="DR39" s="107" t="n">
        <f aca="false">IF(ISNA(VLOOKUP('W. VaR &amp; Peak Pos By Trader'!$A37,'Import Peak'!$A$3:DR$100,DR$1,FALSE())),0,VLOOKUP('W. VaR &amp; Peak Pos By Trader'!$A37,'Import Peak'!$A$3:DR$100,DR$1,FALSE()))</f>
        <v>0</v>
      </c>
      <c r="DS39" s="107" t="n">
        <f aca="false">IF(ISNA(VLOOKUP('W. VaR &amp; Peak Pos By Trader'!$A37,'Import Peak'!$A$3:DS$100,DS$1,FALSE())),0,VLOOKUP('W. VaR &amp; Peak Pos By Trader'!$A37,'Import Peak'!$A$3:DS$100,DS$1,FALSE()))</f>
        <v>0</v>
      </c>
      <c r="DT39" s="107" t="n">
        <f aca="false">IF(ISNA(VLOOKUP('W. VaR &amp; Peak Pos By Trader'!$A37,'Import Peak'!$A$3:DT$100,DT$1,FALSE())),0,VLOOKUP('W. VaR &amp; Peak Pos By Trader'!$A37,'Import Peak'!$A$3:DT$100,DT$1,FALSE()))</f>
        <v>0</v>
      </c>
      <c r="DU39" s="107" t="n">
        <f aca="false">IF(ISNA(VLOOKUP('W. VaR &amp; Peak Pos By Trader'!$A37,'Import Peak'!$A$3:DU$100,DU$1,FALSE())),0,VLOOKUP('W. VaR &amp; Peak Pos By Trader'!$A37,'Import Peak'!$A$3:DU$100,DU$1,FALSE()))</f>
        <v>0</v>
      </c>
      <c r="DV39" s="107" t="n">
        <f aca="false">IF(ISNA(VLOOKUP('W. VaR &amp; Peak Pos By Trader'!$A37,'Import Peak'!$A$3:DV$100,DV$1,FALSE())),0,VLOOKUP('W. VaR &amp; Peak Pos By Trader'!$A37,'Import Peak'!$A$3:DV$100,DV$1,FALSE()))</f>
        <v>0</v>
      </c>
      <c r="DW39" s="107" t="n">
        <f aca="false">IF(ISNA(VLOOKUP('W. VaR &amp; Peak Pos By Trader'!$A37,'Import Peak'!$A$3:DW$100,DW$1,FALSE())),0,VLOOKUP('W. VaR &amp; Peak Pos By Trader'!$A37,'Import Peak'!$A$3:DW$100,DW$1,FALSE()))</f>
        <v>0</v>
      </c>
      <c r="DX39" s="107" t="n">
        <f aca="false">IF(ISNA(VLOOKUP('W. VaR &amp; Peak Pos By Trader'!$A37,'Import Peak'!$A$3:DX$100,DX$1,FALSE())),0,VLOOKUP('W. VaR &amp; Peak Pos By Trader'!$A37,'Import Peak'!$A$3:DX$100,DX$1,FALSE()))</f>
        <v>0</v>
      </c>
      <c r="DY39" s="107" t="n">
        <f aca="false">IF(ISNA(VLOOKUP('W. VaR &amp; Peak Pos By Trader'!$A37,'Import Peak'!$A$3:DY$100,DY$1,FALSE())),0,VLOOKUP('W. VaR &amp; Peak Pos By Trader'!$A37,'Import Peak'!$A$3:DY$100,DY$1,FALSE()))</f>
        <v>0</v>
      </c>
      <c r="DZ39" s="107" t="n">
        <f aca="false">IF(ISNA(VLOOKUP('W. VaR &amp; Peak Pos By Trader'!$A37,'Import Peak'!$A$3:DZ$100,DZ$1,FALSE())),0,VLOOKUP('W. VaR &amp; Peak Pos By Trader'!$A37,'Import Peak'!$A$3:DZ$100,DZ$1,FALSE()))</f>
        <v>0</v>
      </c>
      <c r="EA39" s="107" t="n">
        <f aca="false">IF(ISNA(VLOOKUP('W. VaR &amp; Peak Pos By Trader'!$A37,'Import Peak'!$A$3:EA$100,EA$1,FALSE())),0,VLOOKUP('W. VaR &amp; Peak Pos By Trader'!$A37,'Import Peak'!$A$3:EA$100,EA$1,FALSE()))</f>
        <v>0</v>
      </c>
      <c r="EB39" s="107" t="n">
        <f aca="false">IF(ISNA(VLOOKUP('W. VaR &amp; Peak Pos By Trader'!$A37,'Import Peak'!$A$3:EB$100,EB$1,FALSE())),0,VLOOKUP('W. VaR &amp; Peak Pos By Trader'!$A37,'Import Peak'!$A$3:EB$100,EB$1,FALSE()))</f>
        <v>0</v>
      </c>
      <c r="EC39" s="107" t="n">
        <f aca="false">IF(ISNA(VLOOKUP('W. VaR &amp; Peak Pos By Trader'!$A37,'Import Peak'!$A$3:EC$100,EC$1,FALSE())),0,VLOOKUP('W. VaR &amp; Peak Pos By Trader'!$A37,'Import Peak'!$A$3:EC$100,EC$1,FALSE()))</f>
        <v>0</v>
      </c>
      <c r="ED39" s="107" t="n">
        <f aca="false">IF(ISNA(VLOOKUP('W. VaR &amp; Peak Pos By Trader'!$A37,'Import Peak'!$A$3:ED$100,ED$1,FALSE())),0,VLOOKUP('W. VaR &amp; Peak Pos By Trader'!$A37,'Import Peak'!$A$3:ED$100,ED$1,FALSE()))</f>
        <v>0</v>
      </c>
      <c r="EE39" s="107" t="n">
        <f aca="false">IF(ISNA(VLOOKUP('W. VaR &amp; Peak Pos By Trader'!$A37,'Import Peak'!$A$3:EE$100,EE$1,FALSE())),0,VLOOKUP('W. VaR &amp; Peak Pos By Trader'!$A37,'Import Peak'!$A$3:EE$100,EE$1,FALSE()))</f>
        <v>0</v>
      </c>
      <c r="EF39" s="107" t="n">
        <f aca="false">IF(ISNA(VLOOKUP('W. VaR &amp; Peak Pos By Trader'!$A37,'Import Peak'!$A$3:EF$100,EF$1,FALSE())),0,VLOOKUP('W. VaR &amp; Peak Pos By Trader'!$A37,'Import Peak'!$A$3:EF$100,EF$1,FALSE()))</f>
        <v>0</v>
      </c>
      <c r="EG39" s="107" t="n">
        <f aca="false">IF(ISNA(VLOOKUP('W. VaR &amp; Peak Pos By Trader'!$A37,'Import Peak'!$A$3:EG$100,EG$1,FALSE())),0,VLOOKUP('W. VaR &amp; Peak Pos By Trader'!$A37,'Import Peak'!$A$3:EG$100,EG$1,FALSE()))</f>
        <v>0</v>
      </c>
      <c r="EH39" s="107" t="n">
        <f aca="false">IF(ISNA(VLOOKUP('W. VaR &amp; Peak Pos By Trader'!$A37,'Import Peak'!$A$3:EH$100,EH$1,FALSE())),0,VLOOKUP('W. VaR &amp; Peak Pos By Trader'!$A37,'Import Peak'!$A$3:EH$100,EH$1,FALSE()))</f>
        <v>0</v>
      </c>
      <c r="EI39" s="107" t="n">
        <f aca="false">IF(ISNA(VLOOKUP('W. VaR &amp; Peak Pos By Trader'!$A37,'Import Peak'!$A$3:EI$100,EI$1,FALSE())),0,VLOOKUP('W. VaR &amp; Peak Pos By Trader'!$A37,'Import Peak'!$A$3:EI$100,EI$1,FALSE()))</f>
        <v>0</v>
      </c>
      <c r="EJ39" s="107" t="n">
        <f aca="false">IF(ISNA(VLOOKUP('W. VaR &amp; Peak Pos By Trader'!$A37,'Import Peak'!$A$3:EJ$100,EJ$1,FALSE())),0,VLOOKUP('W. VaR &amp; Peak Pos By Trader'!$A37,'Import Peak'!$A$3:EJ$100,EJ$1,FALSE()))</f>
        <v>0</v>
      </c>
      <c r="EK39" s="107" t="n">
        <f aca="false">IF(ISNA(VLOOKUP('W. VaR &amp; Peak Pos By Trader'!$A37,'Import Peak'!$A$3:EK$100,EK$1,FALSE())),0,VLOOKUP('W. VaR &amp; Peak Pos By Trader'!$A37,'Import Peak'!$A$3:EK$100,EK$1,FALSE()))</f>
        <v>0</v>
      </c>
      <c r="EL39" s="107" t="n">
        <f aca="false">IF(ISNA(VLOOKUP('W. VaR &amp; Peak Pos By Trader'!$A37,'Import Peak'!$A$3:EL$100,EL$1,FALSE())),0,VLOOKUP('W. VaR &amp; Peak Pos By Trader'!$A37,'Import Peak'!$A$3:EL$100,EL$1,FALSE()))</f>
        <v>0</v>
      </c>
      <c r="EM39" s="107" t="n">
        <f aca="false">IF(ISNA(VLOOKUP('W. VaR &amp; Peak Pos By Trader'!$A37,'Import Peak'!$A$3:EM$100,EM$1,FALSE())),0,VLOOKUP('W. VaR &amp; Peak Pos By Trader'!$A37,'Import Peak'!$A$3:EM$100,EM$1,FALSE()))</f>
        <v>0</v>
      </c>
      <c r="EN39" s="107" t="n">
        <f aca="false">IF(ISNA(VLOOKUP('W. VaR &amp; Peak Pos By Trader'!$A37,'Import Peak'!$A$3:EN$100,EN$1,FALSE())),0,VLOOKUP('W. VaR &amp; Peak Pos By Trader'!$A37,'Import Peak'!$A$3:EN$100,EN$1,FALSE()))</f>
        <v>0</v>
      </c>
      <c r="EO39" s="107" t="n">
        <f aca="false">IF(ISNA(VLOOKUP('W. VaR &amp; Peak Pos By Trader'!$A37,'Import Peak'!$A$3:EO$100,EO$1,FALSE())),0,VLOOKUP('W. VaR &amp; Peak Pos By Trader'!$A37,'Import Peak'!$A$3:EO$100,EO$1,FALSE()))</f>
        <v>0</v>
      </c>
      <c r="EP39" s="107" t="n">
        <f aca="false">IF(ISNA(VLOOKUP('W. VaR &amp; Peak Pos By Trader'!$A37,'Import Peak'!$A$3:EP$100,EP$1,FALSE())),0,VLOOKUP('W. VaR &amp; Peak Pos By Trader'!$A37,'Import Peak'!$A$3:EP$100,EP$1,FALSE()))</f>
        <v>0</v>
      </c>
      <c r="EQ39" s="107" t="n">
        <f aca="false">IF(ISNA(VLOOKUP('W. VaR &amp; Peak Pos By Trader'!$A37,'Import Peak'!$A$3:EQ$100,EQ$1,FALSE())),0,VLOOKUP('W. VaR &amp; Peak Pos By Trader'!$A37,'Import Peak'!$A$3:EQ$100,EQ$1,FALSE()))</f>
        <v>0</v>
      </c>
      <c r="ER39" s="107" t="n">
        <f aca="false">IF(ISNA(VLOOKUP('W. VaR &amp; Peak Pos By Trader'!$A37,'Import Peak'!$A$3:ER$100,ER$1,FALSE())),0,VLOOKUP('W. VaR &amp; Peak Pos By Trader'!$A37,'Import Peak'!$A$3:ER$100,ER$1,FALSE()))</f>
        <v>0</v>
      </c>
      <c r="ES39" s="107" t="n">
        <f aca="false">IF(ISNA(VLOOKUP('W. VaR &amp; Peak Pos By Trader'!$A37,'Import Peak'!$A$3:ES$100,ES$1,FALSE())),0,VLOOKUP('W. VaR &amp; Peak Pos By Trader'!$A37,'Import Peak'!$A$3:ES$100,ES$1,FALSE()))</f>
        <v>0</v>
      </c>
      <c r="ET39" s="107" t="n">
        <f aca="false">IF(ISNA(VLOOKUP('W. VaR &amp; Peak Pos By Trader'!$A37,'Import Peak'!$A$3:ET$100,ET$1,FALSE())),0,VLOOKUP('W. VaR &amp; Peak Pos By Trader'!$A37,'Import Peak'!$A$3:ET$100,ET$1,FALSE()))</f>
        <v>0</v>
      </c>
      <c r="EU39" s="107" t="n">
        <f aca="false">IF(ISNA(VLOOKUP('W. VaR &amp; Peak Pos By Trader'!$A37,'Import Peak'!$A$3:EU$100,EU$1,FALSE())),0,VLOOKUP('W. VaR &amp; Peak Pos By Trader'!$A37,'Import Peak'!$A$3:EU$100,EU$1,FALSE()))</f>
        <v>0</v>
      </c>
      <c r="EV39" s="107" t="n">
        <f aca="false">IF(ISNA(VLOOKUP('W. VaR &amp; Peak Pos By Trader'!$A37,'Import Peak'!$A$3:EV$100,EV$1,FALSE())),0,VLOOKUP('W. VaR &amp; Peak Pos By Trader'!$A37,'Import Peak'!$A$3:EV$100,EV$1,FALSE()))</f>
        <v>0</v>
      </c>
      <c r="EW39" s="107" t="n">
        <f aca="false">IF(ISNA(VLOOKUP('W. VaR &amp; Peak Pos By Trader'!$A37,'Import Peak'!$A$3:EW$100,EW$1,FALSE())),0,VLOOKUP('W. VaR &amp; Peak Pos By Trader'!$A37,'Import Peak'!$A$3:EW$100,EW$1,FALSE()))</f>
        <v>0</v>
      </c>
      <c r="EX39" s="107" t="n">
        <f aca="false">IF(ISNA(VLOOKUP('W. VaR &amp; Peak Pos By Trader'!$A37,'Import Peak'!$A$3:EX$100,EX$1,FALSE())),0,VLOOKUP('W. VaR &amp; Peak Pos By Trader'!$A37,'Import Peak'!$A$3:EX$100,EX$1,FALSE()))</f>
        <v>0</v>
      </c>
      <c r="EY39" s="107" t="n">
        <f aca="false">IF(ISNA(VLOOKUP('W. VaR &amp; Peak Pos By Trader'!$A37,'Import Peak'!$A$3:EY$100,EY$1,FALSE())),0,VLOOKUP('W. VaR &amp; Peak Pos By Trader'!$A37,'Import Peak'!$A$3:EY$100,EY$1,FALSE()))</f>
        <v>0</v>
      </c>
      <c r="EZ39" s="107" t="n">
        <f aca="false">IF(ISNA(VLOOKUP('W. VaR &amp; Peak Pos By Trader'!$A37,'Import Peak'!$A$3:EZ$100,EZ$1,FALSE())),0,VLOOKUP('W. VaR &amp; Peak Pos By Trader'!$A37,'Import Peak'!$A$3:EZ$100,EZ$1,FALSE()))</f>
        <v>0</v>
      </c>
      <c r="FA39" s="107" t="n">
        <f aca="false">IF(ISNA(VLOOKUP('W. VaR &amp; Peak Pos By Trader'!$A37,'Import Peak'!$A$3:FA$100,FA$1,FALSE())),0,VLOOKUP('W. VaR &amp; Peak Pos By Trader'!$A37,'Import Peak'!$A$3:FA$100,FA$1,FALSE()))</f>
        <v>0</v>
      </c>
      <c r="FB39" s="107" t="n">
        <f aca="false">IF(ISNA(VLOOKUP('W. VaR &amp; Peak Pos By Trader'!$A37,'Import Peak'!$A$3:FB$100,FB$1,FALSE())),0,VLOOKUP('W. VaR &amp; Peak Pos By Trader'!$A37,'Import Peak'!$A$3:FB$100,FB$1,FALSE()))</f>
        <v>0</v>
      </c>
      <c r="FC39" s="107" t="n">
        <f aca="false">IF(ISNA(VLOOKUP('W. VaR &amp; Peak Pos By Trader'!$A37,'Import Peak'!$A$3:FC$100,FC$1,FALSE())),0,VLOOKUP('W. VaR &amp; Peak Pos By Trader'!$A37,'Import Peak'!$A$3:FC$100,FC$1,FALSE()))</f>
        <v>0</v>
      </c>
      <c r="FD39" s="107" t="n">
        <f aca="false">IF(ISNA(VLOOKUP('W. VaR &amp; Peak Pos By Trader'!$A37,'Import Peak'!$A$3:FD$100,FD$1,FALSE())),0,VLOOKUP('W. VaR &amp; Peak Pos By Trader'!$A37,'Import Peak'!$A$3:FD$100,FD$1,FALSE()))</f>
        <v>0</v>
      </c>
      <c r="FE39" s="107" t="n">
        <f aca="false">IF(ISNA(VLOOKUP('W. VaR &amp; Peak Pos By Trader'!$A37,'Import Peak'!$A$3:FE$100,FE$1,FALSE())),0,VLOOKUP('W. VaR &amp; Peak Pos By Trader'!$A37,'Import Peak'!$A$3:FE$100,FE$1,FALSE()))</f>
        <v>0</v>
      </c>
      <c r="FF39" s="107" t="n">
        <f aca="false">IF(ISNA(VLOOKUP('W. VaR &amp; Peak Pos By Trader'!$A37,'Import Peak'!$A$3:FF$100,FF$1,FALSE())),0,VLOOKUP('W. VaR &amp; Peak Pos By Trader'!$A37,'Import Peak'!$A$3:FF$100,FF$1,FALSE()))</f>
        <v>0</v>
      </c>
      <c r="FG39" s="107" t="n">
        <f aca="false">IF(ISNA(VLOOKUP('W. VaR &amp; Peak Pos By Trader'!$A37,'Import Peak'!$A$3:FG$100,FG$1,FALSE())),0,VLOOKUP('W. VaR &amp; Peak Pos By Trader'!$A37,'Import Peak'!$A$3:FG$100,FG$1,FALSE()))</f>
        <v>0</v>
      </c>
      <c r="FH39" s="107" t="n">
        <f aca="false">IF(ISNA(VLOOKUP('W. VaR &amp; Peak Pos By Trader'!$A37,'Import Peak'!$A$3:FH$100,FH$1,FALSE())),0,VLOOKUP('W. VaR &amp; Peak Pos By Trader'!$A37,'Import Peak'!$A$3:FH$100,FH$1,FALSE()))</f>
        <v>0</v>
      </c>
      <c r="FI39" s="107" t="n">
        <f aca="false">IF(ISNA(VLOOKUP('W. VaR &amp; Peak Pos By Trader'!$A37,'Import Peak'!$A$3:FI$100,FI$1,FALSE())),0,VLOOKUP('W. VaR &amp; Peak Pos By Trader'!$A37,'Import Peak'!$A$3:FI$100,FI$1,FALSE()))</f>
        <v>0</v>
      </c>
      <c r="FJ39" s="107" t="n">
        <f aca="false">IF(ISNA(VLOOKUP('W. VaR &amp; Peak Pos By Trader'!$A37,'Import Peak'!$A$3:FJ$100,FJ$1,FALSE())),0,VLOOKUP('W. VaR &amp; Peak Pos By Trader'!$A37,'Import Peak'!$A$3:FJ$100,FJ$1,FALSE()))</f>
        <v>0</v>
      </c>
      <c r="FK39" s="107" t="n">
        <f aca="false">IF(ISNA(VLOOKUP('W. VaR &amp; Peak Pos By Trader'!$A37,'Import Peak'!$A$3:FK$100,FK$1,FALSE())),0,VLOOKUP('W. VaR &amp; Peak Pos By Trader'!$A37,'Import Peak'!$A$3:FK$100,FK$1,FALSE()))</f>
        <v>0</v>
      </c>
      <c r="FL39" s="107" t="n">
        <f aca="false">IF(ISNA(VLOOKUP('W. VaR &amp; Peak Pos By Trader'!$A37,'Import Peak'!$A$3:FL$100,FL$1,FALSE())),0,VLOOKUP('W. VaR &amp; Peak Pos By Trader'!$A37,'Import Peak'!$A$3:FL$100,FL$1,FALSE()))</f>
        <v>0</v>
      </c>
      <c r="FM39" s="107" t="n">
        <f aca="false">IF(ISNA(VLOOKUP('W. VaR &amp; Peak Pos By Trader'!$A37,'Import Peak'!$A$3:FM$100,FM$1,FALSE())),0,VLOOKUP('W. VaR &amp; Peak Pos By Trader'!$A37,'Import Peak'!$A$3:FM$100,FM$1,FALSE()))</f>
        <v>0</v>
      </c>
      <c r="FN39" s="107" t="n">
        <f aca="false">IF(ISNA(VLOOKUP('W. VaR &amp; Peak Pos By Trader'!$A37,'Import Peak'!$A$3:FN$100,FN$1,FALSE())),0,VLOOKUP('W. VaR &amp; Peak Pos By Trader'!$A37,'Import Peak'!$A$3:FN$100,FN$1,FALSE()))</f>
        <v>0</v>
      </c>
      <c r="FO39" s="107" t="n">
        <f aca="false">IF(ISNA(VLOOKUP('W. VaR &amp; Peak Pos By Trader'!$A37,'Import Peak'!$A$3:FO$100,FO$1,FALSE())),0,VLOOKUP('W. VaR &amp; Peak Pos By Trader'!$A37,'Import Peak'!$A$3:FO$100,FO$1,FALSE()))</f>
        <v>0</v>
      </c>
      <c r="FP39" s="107" t="n">
        <f aca="false">IF(ISNA(VLOOKUP('W. VaR &amp; Peak Pos By Trader'!$A37,'Import Peak'!$A$3:FP$100,FP$1,FALSE())),0,VLOOKUP('W. VaR &amp; Peak Pos By Trader'!$A37,'Import Peak'!$A$3:FP$100,FP$1,FALSE()))</f>
        <v>0</v>
      </c>
      <c r="FQ39" s="107" t="n">
        <f aca="false">IF(ISNA(VLOOKUP('W. VaR &amp; Peak Pos By Trader'!$A37,'Import Peak'!$A$3:FQ$100,FQ$1,FALSE())),0,VLOOKUP('W. VaR &amp; Peak Pos By Trader'!$A37,'Import Peak'!$A$3:FQ$100,FQ$1,FALSE()))</f>
        <v>0</v>
      </c>
      <c r="FR39" s="107" t="n">
        <f aca="false">IF(ISNA(VLOOKUP('W. VaR &amp; Peak Pos By Trader'!$A37,'Import Peak'!$A$3:FR$100,FR$1,FALSE())),0,VLOOKUP('W. VaR &amp; Peak Pos By Trader'!$A37,'Import Peak'!$A$3:FR$100,FR$1,FALSE()))</f>
        <v>0</v>
      </c>
      <c r="FS39" s="107" t="n">
        <f aca="false">IF(ISNA(VLOOKUP('W. VaR &amp; Peak Pos By Trader'!$A37,'Import Peak'!$A$3:FS$100,FS$1,FALSE())),0,VLOOKUP('W. VaR &amp; Peak Pos By Trader'!$A37,'Import Peak'!$A$3:FS$100,FS$1,FALSE()))</f>
        <v>0</v>
      </c>
      <c r="FT39" s="107" t="n">
        <f aca="false">IF(ISNA(VLOOKUP('W. VaR &amp; Peak Pos By Trader'!$A37,'Import Peak'!$A$3:FT$100,FT$1,FALSE())),0,VLOOKUP('W. VaR &amp; Peak Pos By Trader'!$A37,'Import Peak'!$A$3:FT$100,FT$1,FALSE()))</f>
        <v>0</v>
      </c>
      <c r="FU39" s="107" t="n">
        <f aca="false">IF(ISNA(VLOOKUP('W. VaR &amp; Peak Pos By Trader'!$A37,'Import Peak'!$A$3:FU$100,FU$1,FALSE())),0,VLOOKUP('W. VaR &amp; Peak Pos By Trader'!$A37,'Import Peak'!$A$3:FU$100,FU$1,FALSE()))</f>
        <v>0</v>
      </c>
      <c r="FV39" s="0" t="n">
        <f aca="false">IF(ISNA(VLOOKUP('W. VaR &amp; Peak Pos By Trader'!$A37,'Import Peak'!$A$3:FV$100,FV$1,FALSE())),0,VLOOKUP('W. VaR &amp; Peak Pos By Trader'!$A37,'Import Peak'!$A$3:FV$100,FV$1,FALSE()))</f>
        <v>0</v>
      </c>
      <c r="FW39" s="0" t="n">
        <f aca="false">IF(ISNA(VLOOKUP('W. VaR &amp; Peak Pos By Trader'!$A37,'Import Peak'!$A$3:FW$100,FW$1,FALSE())),0,VLOOKUP('W. VaR &amp; Peak Pos By Trader'!$A37,'Import Peak'!$A$3:FW$100,FW$1,FALSE()))</f>
        <v>0</v>
      </c>
      <c r="FX39" s="0" t="n">
        <f aca="false">IF(ISNA(VLOOKUP('W. VaR &amp; Peak Pos By Trader'!$A37,'Import Peak'!$A$3:FX$100,FX$1,FALSE())),0,VLOOKUP('W. VaR &amp; Peak Pos By Trader'!$A37,'Import Peak'!$A$3:FX$100,FX$1,FALSE()))</f>
        <v>0</v>
      </c>
      <c r="FY39" s="0" t="n">
        <f aca="false">IF(ISNA(VLOOKUP('W. VaR &amp; Peak Pos By Trader'!$A37,'Import Peak'!$A$3:FY$100,FY$1,FALSE())),0,VLOOKUP('W. VaR &amp; Peak Pos By Trader'!$A37,'Import Peak'!$A$3:FY$100,FY$1,FALSE()))</f>
        <v>0</v>
      </c>
      <c r="FZ39" s="0" t="n">
        <f aca="false">IF(ISNA(VLOOKUP('W. VaR &amp; Peak Pos By Trader'!$A37,'Import Peak'!$A$3:FZ$100,FZ$1,FALSE())),0,VLOOKUP('W. VaR &amp; Peak Pos By Trader'!$A37,'Import Peak'!$A$3:FZ$100,FZ$1,FALSE()))</f>
        <v>0</v>
      </c>
      <c r="GA39" s="0" t="n">
        <f aca="false">IF(ISNA(VLOOKUP('W. VaR &amp; Peak Pos By Trader'!$A37,'Import Peak'!$A$3:GA$100,GA$1,FALSE())),0,VLOOKUP('W. VaR &amp; Peak Pos By Trader'!$A37,'Import Peak'!$A$3:GA$100,GA$1,FALSE()))</f>
        <v>0</v>
      </c>
      <c r="GB39" s="0" t="n">
        <f aca="false">IF(ISNA(VLOOKUP('W. VaR &amp; Peak Pos By Trader'!$A37,'Import Peak'!$A$3:GB$100,GB$1,FALSE())),0,VLOOKUP('W. VaR &amp; Peak Pos By Trader'!$A37,'Import Peak'!$A$3:GB$100,GB$1,FALSE()))</f>
        <v>0</v>
      </c>
      <c r="GC39" s="0" t="n">
        <f aca="false">IF(ISNA(VLOOKUP('W. VaR &amp; Peak Pos By Trader'!$A37,'Import Peak'!$A$3:GC$100,GC$1,FALSE())),0,VLOOKUP('W. VaR &amp; Peak Pos By Trader'!$A37,'Import Peak'!$A$3:GC$100,GC$1,FALSE()))</f>
        <v>0</v>
      </c>
      <c r="GD39" s="0" t="n">
        <f aca="false">IF(ISNA(VLOOKUP('W. VaR &amp; Peak Pos By Trader'!$A37,'Import Peak'!$A$3:GD$100,GD$1,FALSE())),0,VLOOKUP('W. VaR &amp; Peak Pos By Trader'!$A37,'Import Peak'!$A$3:GD$100,GD$1,FALSE()))</f>
        <v>0</v>
      </c>
      <c r="GE39" s="0" t="n">
        <f aca="false">IF(ISNA(VLOOKUP('W. VaR &amp; Peak Pos By Trader'!$A37,'Import Peak'!$A$3:GE$100,GE$1,FALSE())),0,VLOOKUP('W. VaR &amp; Peak Pos By Trader'!$A37,'Import Peak'!$A$3:GE$100,GE$1,FALSE()))</f>
        <v>0</v>
      </c>
      <c r="GF39" s="0" t="n">
        <f aca="false">IF(ISNA(VLOOKUP('W. VaR &amp; Peak Pos By Trader'!$A37,'Import Peak'!$A$3:GF$100,GF$1,FALSE())),0,VLOOKUP('W. VaR &amp; Peak Pos By Trader'!$A37,'Import Peak'!$A$3:GF$100,GF$1,FALSE()))</f>
        <v>0</v>
      </c>
      <c r="GG39" s="0" t="n">
        <f aca="false">IF(ISNA(VLOOKUP('W. VaR &amp; Peak Pos By Trader'!$A37,'Import Peak'!$A$3:GG$100,GG$1,FALSE())),0,VLOOKUP('W. VaR &amp; Peak Pos By Trader'!$A37,'Import Peak'!$A$3:GG$100,GG$1,FALSE()))</f>
        <v>0</v>
      </c>
      <c r="GH39" s="0" t="n">
        <f aca="false">IF(ISNA(VLOOKUP('W. VaR &amp; Peak Pos By Trader'!$A37,'Import Peak'!$A$3:GH$100,GH$1,FALSE())),0,VLOOKUP('W. VaR &amp; Peak Pos By Trader'!$A37,'Import Peak'!$A$3:GH$100,GH$1,FALSE()))</f>
        <v>0</v>
      </c>
      <c r="GI39" s="0" t="n">
        <f aca="false">IF(ISNA(VLOOKUP('W. VaR &amp; Peak Pos By Trader'!$A37,'Import Peak'!$A$3:GI$100,GI$1,FALSE())),0,VLOOKUP('W. VaR &amp; Peak Pos By Trader'!$A37,'Import Peak'!$A$3:GI$100,GI$1,FALSE()))</f>
        <v>0</v>
      </c>
      <c r="GJ39" s="0" t="n">
        <f aca="false">IF(ISNA(VLOOKUP('W. VaR &amp; Peak Pos By Trader'!$A37,'Import Peak'!$A$3:GJ$100,GJ$1,FALSE())),0,VLOOKUP('W. VaR &amp; Peak Pos By Trader'!$A37,'Import Peak'!$A$3:GJ$100,GJ$1,FALSE()))</f>
        <v>0</v>
      </c>
      <c r="GK39" s="0" t="n">
        <f aca="false">IF(ISNA(VLOOKUP('W. VaR &amp; Peak Pos By Trader'!$A37,'Import Peak'!$A$3:GK$100,GK$1,FALSE())),0,VLOOKUP('W. VaR &amp; Peak Pos By Trader'!$A37,'Import Peak'!$A$3:GK$100,GK$1,FALSE()))</f>
        <v>0</v>
      </c>
      <c r="GL39" s="0" t="n">
        <f aca="false">IF(ISNA(VLOOKUP('W. VaR &amp; Peak Pos By Trader'!$A37,'Import Peak'!$A$3:GL$100,GL$1,FALSE())),0,VLOOKUP('W. VaR &amp; Peak Pos By Trader'!$A37,'Import Peak'!$A$3:GL$100,GL$1,FALSE()))</f>
        <v>0</v>
      </c>
      <c r="GM39" s="0" t="n">
        <f aca="false">IF(ISNA(VLOOKUP('W. VaR &amp; Peak Pos By Trader'!$A37,'Import Peak'!$A$3:GM$100,GM$1,FALSE())),0,VLOOKUP('W. VaR &amp; Peak Pos By Trader'!$A37,'Import Peak'!$A$3:GM$100,GM$1,FALSE()))</f>
        <v>0</v>
      </c>
      <c r="GN39" s="0" t="n">
        <f aca="false">IF(ISNA(VLOOKUP('W. VaR &amp; Peak Pos By Trader'!$A37,'Import Peak'!$A$3:GN$100,GN$1,FALSE())),0,VLOOKUP('W. VaR &amp; Peak Pos By Trader'!$A37,'Import Peak'!$A$3:GN$100,GN$1,FALSE()))</f>
        <v>0</v>
      </c>
      <c r="GO39" s="0" t="n">
        <f aca="false">IF(ISNA(VLOOKUP('W. VaR &amp; Peak Pos By Trader'!$A37,'Import Peak'!$A$3:GO$100,GO$1,FALSE())),0,VLOOKUP('W. VaR &amp; Peak Pos By Trader'!$A37,'Import Peak'!$A$3:GO$100,GO$1,FALSE()))</f>
        <v>0</v>
      </c>
      <c r="GP39" s="0" t="n">
        <f aca="false">IF(ISNA(VLOOKUP('W. VaR &amp; Peak Pos By Trader'!$A37,'Import Peak'!$A$3:GP$100,GP$1,FALSE())),0,VLOOKUP('W. VaR &amp; Peak Pos By Trader'!$A37,'Import Peak'!$A$3:GP$100,GP$1,FALSE()))</f>
        <v>0</v>
      </c>
      <c r="GQ39" s="0" t="n">
        <f aca="false">IF(ISNA(VLOOKUP('W. VaR &amp; Peak Pos By Trader'!$A37,'Import Peak'!$A$3:GQ$100,GQ$1,FALSE())),0,VLOOKUP('W. VaR &amp; Peak Pos By Trader'!$A37,'Import Peak'!$A$3:GQ$100,GQ$1,FALSE()))</f>
        <v>0</v>
      </c>
      <c r="GR39" s="0" t="n">
        <f aca="false">IF(ISNA(VLOOKUP('W. VaR &amp; Peak Pos By Trader'!$A37,'Import Peak'!$A$3:GR$100,GR$1,FALSE())),0,VLOOKUP('W. VaR &amp; Peak Pos By Trader'!$A37,'Import Peak'!$A$3:GR$100,GR$1,FALSE()))</f>
        <v>0</v>
      </c>
      <c r="GS39" s="0" t="n">
        <f aca="false">IF(ISNA(VLOOKUP('W. VaR &amp; Peak Pos By Trader'!$A37,'Import Peak'!$A$3:GS$100,GS$1,FALSE())),0,VLOOKUP('W. VaR &amp; Peak Pos By Trader'!$A37,'Import Peak'!$A$3:GS$100,GS$1,FALSE()))</f>
        <v>0</v>
      </c>
      <c r="GT39" s="0" t="n">
        <f aca="false">IF(ISNA(VLOOKUP('W. VaR &amp; Peak Pos By Trader'!$A37,'Import Peak'!$A$3:GT$100,GT$1,FALSE())),0,VLOOKUP('W. VaR &amp; Peak Pos By Trader'!$A37,'Import Peak'!$A$3:GT$100,GT$1,FALSE()))</f>
        <v>0</v>
      </c>
      <c r="GU39" s="0" t="n">
        <f aca="false">IF(ISNA(VLOOKUP('W. VaR &amp; Peak Pos By Trader'!$A37,'Import Peak'!$A$3:GU$100,GU$1,FALSE())),0,VLOOKUP('W. VaR &amp; Peak Pos By Trader'!$A37,'Import Peak'!$A$3:GU$100,GU$1,FALSE()))</f>
        <v>0</v>
      </c>
      <c r="GV39" s="0" t="n">
        <f aca="false">IF(ISNA(VLOOKUP('W. VaR &amp; Peak Pos By Trader'!$A37,'Import Peak'!$A$3:GV$100,GV$1,FALSE())),0,VLOOKUP('W. VaR &amp; Peak Pos By Trader'!$A37,'Import Peak'!$A$3:GV$100,GV$1,FALSE()))</f>
        <v>0</v>
      </c>
      <c r="GW39" s="0" t="n">
        <f aca="false">IF(ISNA(VLOOKUP('W. VaR &amp; Peak Pos By Trader'!$A37,'Import Peak'!$A$3:GW$100,GW$1,FALSE())),0,VLOOKUP('W. VaR &amp; Peak Pos By Trader'!$A37,'Import Peak'!$A$3:GW$100,GW$1,FALSE()))</f>
        <v>0</v>
      </c>
      <c r="GX39" s="0" t="n">
        <f aca="false">IF(ISNA(VLOOKUP('W. VaR &amp; Peak Pos By Trader'!$A37,'Import Peak'!$A$3:GX$100,GX$1,FALSE())),0,VLOOKUP('W. VaR &amp; Peak Pos By Trader'!$A37,'Import Peak'!$A$3:GX$100,GX$1,FALSE()))</f>
        <v>0</v>
      </c>
      <c r="GY39" s="0" t="n">
        <f aca="false">IF(ISNA(VLOOKUP('W. VaR &amp; Peak Pos By Trader'!$A37,'Import Peak'!$A$3:GY$100,GY$1,FALSE())),0,VLOOKUP('W. VaR &amp; Peak Pos By Trader'!$A37,'Import Peak'!$A$3:GY$100,GY$1,FALSE()))</f>
        <v>0</v>
      </c>
      <c r="GZ39" s="0" t="n">
        <f aca="false">IF(ISNA(VLOOKUP('W. VaR &amp; Peak Pos By Trader'!$A37,'Import Peak'!$A$3:GZ$100,GZ$1,FALSE())),0,VLOOKUP('W. VaR &amp; Peak Pos By Trader'!$A37,'Import Peak'!$A$3:GZ$100,GZ$1,FALSE()))</f>
        <v>0</v>
      </c>
      <c r="HA39" s="0" t="n">
        <f aca="false">IF(ISNA(VLOOKUP('W. VaR &amp; Peak Pos By Trader'!$A37,'Import Peak'!$A$3:HA$100,HA$1,FALSE())),0,VLOOKUP('W. VaR &amp; Peak Pos By Trader'!$A37,'Import Peak'!$A$3:HA$100,HA$1,FALSE()))</f>
        <v>0</v>
      </c>
      <c r="HB39" s="0" t="n">
        <f aca="false">IF(ISNA(VLOOKUP('W. VaR &amp; Peak Pos By Trader'!$A37,'Import Peak'!$A$3:HB$100,HB$1,FALSE())),0,VLOOKUP('W. VaR &amp; Peak Pos By Trader'!$A37,'Import Peak'!$A$3:HB$100,HB$1,FALSE()))</f>
        <v>0</v>
      </c>
      <c r="HC39" s="0" t="n">
        <f aca="false">IF(ISNA(VLOOKUP('W. VaR &amp; Peak Pos By Trader'!$A37,'Import Peak'!$A$3:HC$100,HC$1,FALSE())),0,VLOOKUP('W. VaR &amp; Peak Pos By Trader'!$A37,'Import Peak'!$A$3:HC$100,HC$1,FALSE()))</f>
        <v>0</v>
      </c>
      <c r="HD39" s="0" t="n">
        <f aca="false">IF(ISNA(VLOOKUP('W. VaR &amp; Peak Pos By Trader'!$A37,'Import Peak'!$A$3:HD$100,HD$1,FALSE())),0,VLOOKUP('W. VaR &amp; Peak Pos By Trader'!$A37,'Import Peak'!$A$3:HD$100,HD$1,FALSE()))</f>
        <v>0</v>
      </c>
      <c r="HE39" s="0" t="n">
        <f aca="false">IF(ISNA(VLOOKUP('W. VaR &amp; Peak Pos By Trader'!$A37,'Import Peak'!$A$3:HE$100,HE$1,FALSE())),0,VLOOKUP('W. VaR &amp; Peak Pos By Trader'!$A37,'Import Peak'!$A$3:HE$100,HE$1,FALSE()))</f>
        <v>0</v>
      </c>
      <c r="HF39" s="0" t="n">
        <f aca="false">IF(ISNA(VLOOKUP('W. VaR &amp; Peak Pos By Trader'!$A37,'Import Peak'!$A$3:HF$100,HF$1,FALSE())),0,VLOOKUP('W. VaR &amp; Peak Pos By Trader'!$A37,'Import Peak'!$A$3:HF$100,HF$1,FALSE()))</f>
        <v>0</v>
      </c>
      <c r="HG39" s="0" t="n">
        <f aca="false">IF(ISNA(VLOOKUP('W. VaR &amp; Peak Pos By Trader'!$A37,'Import Peak'!$A$3:HG$100,HG$1,FALSE())),0,VLOOKUP('W. VaR &amp; Peak Pos By Trader'!$A37,'Import Peak'!$A$3:HG$100,HG$1,FALSE()))</f>
        <v>0</v>
      </c>
      <c r="HH39" s="0" t="n">
        <f aca="false">IF(ISNA(VLOOKUP('W. VaR &amp; Peak Pos By Trader'!$A37,'Import Peak'!$A$3:HH$100,HH$1,FALSE())),0,VLOOKUP('W. VaR &amp; Peak Pos By Trader'!$A37,'Import Peak'!$A$3:HH$100,HH$1,FALSE()))</f>
        <v>0</v>
      </c>
      <c r="HI39" s="0" t="n">
        <f aca="false">IF(ISNA(VLOOKUP('W. VaR &amp; Peak Pos By Trader'!$A37,'Import Peak'!$A$3:HI$100,HI$1,FALSE())),0,VLOOKUP('W. VaR &amp; Peak Pos By Trader'!$A37,'Import Peak'!$A$3:HI$100,HI$1,FALSE()))</f>
        <v>0</v>
      </c>
      <c r="HJ39" s="0" t="n">
        <f aca="false">IF(ISNA(VLOOKUP('W. VaR &amp; Peak Pos By Trader'!$A37,'Import Peak'!$A$3:HJ$100,HJ$1,FALSE())),0,VLOOKUP('W. VaR &amp; Peak Pos By Trader'!$A37,'Import Peak'!$A$3:HJ$100,HJ$1,FALSE()))</f>
        <v>0</v>
      </c>
      <c r="HK39" s="0" t="n">
        <f aca="false">IF(ISNA(VLOOKUP('W. VaR &amp; Peak Pos By Trader'!$A37,'Import Peak'!$A$3:HK$100,HK$1,FALSE())),0,VLOOKUP('W. VaR &amp; Peak Pos By Trader'!$A37,'Import Peak'!$A$3:HK$100,HK$1,FALSE()))</f>
        <v>0</v>
      </c>
      <c r="HL39" s="0" t="n">
        <f aca="false">IF(ISNA(VLOOKUP('W. VaR &amp; Peak Pos By Trader'!$A37,'Import Peak'!$A$3:HL$100,HL$1,FALSE())),0,VLOOKUP('W. VaR &amp; Peak Pos By Trader'!$A37,'Import Peak'!$A$3:HL$100,HL$1,FALSE()))</f>
        <v>0</v>
      </c>
      <c r="HM39" s="0" t="n">
        <f aca="false">IF(ISNA(VLOOKUP('W. VaR &amp; Peak Pos By Trader'!$A37,'Import Peak'!$A$3:HM$100,HM$1,FALSE())),0,VLOOKUP('W. VaR &amp; Peak Pos By Trader'!$A37,'Import Peak'!$A$3:HM$100,HM$1,FALSE()))</f>
        <v>0</v>
      </c>
      <c r="HN39" s="0" t="n">
        <f aca="false">IF(ISNA(VLOOKUP('W. VaR &amp; Peak Pos By Trader'!$A37,'Import Peak'!$A$3:HN$100,HN$1,FALSE())),0,VLOOKUP('W. VaR &amp; Peak Pos By Trader'!$A37,'Import Peak'!$A$3:HN$100,HN$1,FALSE()))</f>
        <v>0</v>
      </c>
      <c r="HO39" s="0" t="n">
        <f aca="false">IF(ISNA(VLOOKUP('W. VaR &amp; Peak Pos By Trader'!$A37,'Import Peak'!$A$3:HO$100,HO$1,FALSE())),0,VLOOKUP('W. VaR &amp; Peak Pos By Trader'!$A37,'Import Peak'!$A$3:HO$100,HO$1,FALSE()))</f>
        <v>0</v>
      </c>
      <c r="HP39" s="0" t="n">
        <f aca="false">IF(ISNA(VLOOKUP('W. VaR &amp; Peak Pos By Trader'!$A37,'Import Peak'!$A$3:HP$100,HP$1,FALSE())),0,VLOOKUP('W. VaR &amp; Peak Pos By Trader'!$A37,'Import Peak'!$A$3:HP$100,HP$1,FALSE()))</f>
        <v>0</v>
      </c>
      <c r="HQ39" s="0" t="n">
        <f aca="false">IF(ISNA(VLOOKUP('W. VaR &amp; Peak Pos By Trader'!$A37,'Import Peak'!$A$3:HQ$100,HQ$1,FALSE())),0,VLOOKUP('W. VaR &amp; Peak Pos By Trader'!$A37,'Import Peak'!$A$3:HQ$100,HQ$1,FALSE()))</f>
        <v>0</v>
      </c>
      <c r="HR39" s="0" t="n">
        <f aca="false">IF(ISNA(VLOOKUP('W. VaR &amp; Peak Pos By Trader'!$A37,'Import Peak'!$A$3:HR$100,HR$1,FALSE())),0,VLOOKUP('W. VaR &amp; Peak Pos By Trader'!$A37,'Import Peak'!$A$3:HR$100,HR$1,FALSE()))</f>
        <v>0</v>
      </c>
      <c r="HS39" s="0" t="n">
        <f aca="false">IF(ISNA(VLOOKUP('W. VaR &amp; Peak Pos By Trader'!$A37,'Import Peak'!$A$3:HS$100,HS$1,FALSE())),0,VLOOKUP('W. VaR &amp; Peak Pos By Trader'!$A37,'Import Peak'!$A$3:HS$100,HS$1,FALSE()))</f>
        <v>0</v>
      </c>
      <c r="HT39" s="0" t="n">
        <f aca="false">IF(ISNA(VLOOKUP('W. VaR &amp; Peak Pos By Trader'!$A37,'Import Peak'!$A$3:HT$100,HT$1,FALSE())),0,VLOOKUP('W. VaR &amp; Peak Pos By Trader'!$A37,'Import Peak'!$A$3:HT$100,HT$1,FALSE()))</f>
        <v>0</v>
      </c>
      <c r="HU39" s="0" t="n">
        <f aca="false">IF(ISNA(VLOOKUP('W. VaR &amp; Peak Pos By Trader'!$A37,'Import Peak'!$A$3:HU$100,HU$1,FALSE())),0,VLOOKUP('W. VaR &amp; Peak Pos By Trader'!$A37,'Import Peak'!$A$3:HU$100,HU$1,FALSE()))</f>
        <v>0</v>
      </c>
      <c r="HV39" s="0" t="n">
        <f aca="false">IF(ISNA(VLOOKUP('W. VaR &amp; Peak Pos By Trader'!$A37,'Import Peak'!$A$3:HV$100,HV$1,FALSE())),0,VLOOKUP('W. VaR &amp; Peak Pos By Trader'!$A37,'Import Peak'!$A$3:HV$100,HV$1,FALSE()))</f>
        <v>0</v>
      </c>
      <c r="HW39" s="0" t="n">
        <f aca="false">IF(ISNA(VLOOKUP('W. VaR &amp; Peak Pos By Trader'!$A37,'Import Peak'!$A$3:HW$100,HW$1,FALSE())),0,VLOOKUP('W. VaR &amp; Peak Pos By Trader'!$A37,'Import Peak'!$A$3:HW$100,HW$1,FALSE()))</f>
        <v>0</v>
      </c>
      <c r="HX39" s="0" t="n">
        <f aca="false">IF(ISNA(VLOOKUP('W. VaR &amp; Peak Pos By Trader'!$A37,'Import Peak'!$A$3:HX$100,HX$1,FALSE())),0,VLOOKUP('W. VaR &amp; Peak Pos By Trader'!$A37,'Import Peak'!$A$3:HX$100,HX$1,FALSE()))</f>
        <v>0</v>
      </c>
      <c r="HY39" s="0" t="n">
        <f aca="false">IF(ISNA(VLOOKUP('W. VaR &amp; Peak Pos By Trader'!$A37,'Import Peak'!$A$3:HY$100,HY$1,FALSE())),0,VLOOKUP('W. VaR &amp; Peak Pos By Trader'!$A37,'Import Peak'!$A$3:HY$100,HY$1,FALSE()))</f>
        <v>0</v>
      </c>
      <c r="HZ39" s="0" t="n">
        <f aca="false">IF(ISNA(VLOOKUP('W. VaR &amp; Peak Pos By Trader'!$A37,'Import Peak'!$A$3:HZ$100,HZ$1,FALSE())),0,VLOOKUP('W. VaR &amp; Peak Pos By Trader'!$A37,'Import Peak'!$A$3:HZ$100,HZ$1,FALSE()))</f>
        <v>0</v>
      </c>
      <c r="IA39" s="0" t="n">
        <f aca="false">IF(ISNA(VLOOKUP('W. VaR &amp; Peak Pos By Trader'!$A37,'Import Peak'!$A$3:IA$100,IA$1,FALSE())),0,VLOOKUP('W. VaR &amp; Peak Pos By Trader'!$A37,'Import Peak'!$A$3:IA$100,IA$1,FALSE()))</f>
        <v>0</v>
      </c>
      <c r="IB39" s="0" t="n">
        <f aca="false">IF(ISNA(VLOOKUP('W. VaR &amp; Peak Pos By Trader'!$A37,'Import Peak'!$A$3:IB$100,IB$1,FALSE())),0,VLOOKUP('W. VaR &amp; Peak Pos By Trader'!$A37,'Import Peak'!$A$3:IB$100,IB$1,FALSE()))</f>
        <v>0</v>
      </c>
      <c r="IC39" s="0" t="n">
        <f aca="false">IF(ISNA(VLOOKUP('W. VaR &amp; Peak Pos By Trader'!$A37,'Import Peak'!$A$3:IC$100,IC$1,FALSE())),0,VLOOKUP('W. VaR &amp; Peak Pos By Trader'!$A37,'Import Peak'!$A$3:IC$100,IC$1,FALSE()))</f>
        <v>0</v>
      </c>
    </row>
    <row r="40" customFormat="false" ht="18" hidden="false" customHeight="false" outlineLevel="0" collapsed="false">
      <c r="A40" s="190" t="s">
        <v>110</v>
      </c>
      <c r="B40" s="107" t="n">
        <f aca="false">IF(ISNA(VLOOKUP('W. VaR &amp; Peak Pos By Trader'!$A38,'Import Peak'!$A$3:B$100,B$1,FALSE())),0,VLOOKUP('W. VaR &amp; Peak Pos By Trader'!$A38,'Import Peak'!$A$3:B$100,B$1,FALSE()))</f>
        <v>0</v>
      </c>
      <c r="C40" s="107" t="n">
        <f aca="false">IF(ISNA(VLOOKUP('W. VaR &amp; Peak Pos By Trader'!$A38,'Import Peak'!$A$3:C$100,C$1,FALSE())),0,VLOOKUP('W. VaR &amp; Peak Pos By Trader'!$A38,'Import Peak'!$A$3:C$100,C$1,FALSE()))</f>
        <v>0</v>
      </c>
      <c r="D40" s="107" t="n">
        <f aca="false">IF(ISNA(VLOOKUP('W. VaR &amp; Peak Pos By Trader'!$A38,'Import Peak'!$A$3:D$100,D$1,FALSE())),0,VLOOKUP('W. VaR &amp; Peak Pos By Trader'!$A38,'Import Peak'!$A$3:D$100,D$1,FALSE()))</f>
        <v>0</v>
      </c>
      <c r="E40" s="107" t="n">
        <f aca="false">IF(ISNA(VLOOKUP('W. VaR &amp; Peak Pos By Trader'!$A38,'Import Peak'!$A$3:E$100,E$1,FALSE())),0,VLOOKUP('W. VaR &amp; Peak Pos By Trader'!$A38,'Import Peak'!$A$3:E$100,E$1,FALSE()))</f>
        <v>0</v>
      </c>
      <c r="F40" s="107" t="n">
        <f aca="false">IF(ISNA(VLOOKUP('W. VaR &amp; Peak Pos By Trader'!$A38,'Import Peak'!$A$3:F$100,F$1,FALSE())),0,VLOOKUP('W. VaR &amp; Peak Pos By Trader'!$A38,'Import Peak'!$A$3:F$100,F$1,FALSE()))</f>
        <v>0</v>
      </c>
      <c r="G40" s="107" t="n">
        <f aca="false">IF(ISNA(VLOOKUP('W. VaR &amp; Peak Pos By Trader'!$A38,'Import Peak'!$A$3:G$100,G$1,FALSE())),0,VLOOKUP('W. VaR &amp; Peak Pos By Trader'!$A38,'Import Peak'!$A$3:G$100,G$1,FALSE()))</f>
        <v>0</v>
      </c>
      <c r="H40" s="107" t="n">
        <f aca="false">IF(ISNA(VLOOKUP('W. VaR &amp; Peak Pos By Trader'!$A38,'Import Peak'!$A$3:H$100,H$1,FALSE())),0,VLOOKUP('W. VaR &amp; Peak Pos By Trader'!$A38,'Import Peak'!$A$3:H$100,H$1,FALSE()))</f>
        <v>0</v>
      </c>
      <c r="I40" s="107" t="n">
        <f aca="false">IF(ISNA(VLOOKUP('W. VaR &amp; Peak Pos By Trader'!$A38,'Import Peak'!$A$3:I$100,I$1,FALSE())),0,VLOOKUP('W. VaR &amp; Peak Pos By Trader'!$A38,'Import Peak'!$A$3:I$100,I$1,FALSE()))</f>
        <v>0</v>
      </c>
      <c r="J40" s="107" t="n">
        <f aca="false">IF(ISNA(VLOOKUP('W. VaR &amp; Peak Pos By Trader'!$A38,'Import Peak'!$A$3:J$100,J$1,FALSE())),0,VLOOKUP('W. VaR &amp; Peak Pos By Trader'!$A38,'Import Peak'!$A$3:J$100,J$1,FALSE()))</f>
        <v>0</v>
      </c>
      <c r="K40" s="107" t="n">
        <f aca="false">IF(ISNA(VLOOKUP('W. VaR &amp; Peak Pos By Trader'!$A38,'Import Peak'!$A$3:K$100,K$1,FALSE())),0,VLOOKUP('W. VaR &amp; Peak Pos By Trader'!$A38,'Import Peak'!$A$3:K$100,K$1,FALSE()))</f>
        <v>0</v>
      </c>
      <c r="L40" s="107" t="n">
        <f aca="false">IF(ISNA(VLOOKUP('W. VaR &amp; Peak Pos By Trader'!$A38,'Import Peak'!$A$3:L$100,L$1,FALSE())),0,VLOOKUP('W. VaR &amp; Peak Pos By Trader'!$A38,'Import Peak'!$A$3:L$100,L$1,FALSE()))</f>
        <v>0</v>
      </c>
      <c r="M40" s="107" t="n">
        <f aca="false">IF(ISNA(VLOOKUP('W. VaR &amp; Peak Pos By Trader'!$A38,'Import Peak'!$A$3:M$100,M$1,FALSE())),0,VLOOKUP('W. VaR &amp; Peak Pos By Trader'!$A38,'Import Peak'!$A$3:M$100,M$1,FALSE()))</f>
        <v>0</v>
      </c>
      <c r="N40" s="107" t="n">
        <f aca="false">IF(ISNA(VLOOKUP('W. VaR &amp; Peak Pos By Trader'!$A38,'Import Peak'!$A$3:N$100,N$1,FALSE())),0,VLOOKUP('W. VaR &amp; Peak Pos By Trader'!$A38,'Import Peak'!$A$3:N$100,N$1,FALSE()))</f>
        <v>0</v>
      </c>
      <c r="O40" s="107" t="n">
        <f aca="false">IF(ISNA(VLOOKUP('W. VaR &amp; Peak Pos By Trader'!$A38,'Import Peak'!$A$3:O$100,O$1,FALSE())),0,VLOOKUP('W. VaR &amp; Peak Pos By Trader'!$A38,'Import Peak'!$A$3:O$100,O$1,FALSE()))</f>
        <v>0</v>
      </c>
      <c r="P40" s="107" t="n">
        <f aca="false">IF(ISNA(VLOOKUP('W. VaR &amp; Peak Pos By Trader'!$A38,'Import Peak'!$A$3:P$100,P$1,FALSE())),0,VLOOKUP('W. VaR &amp; Peak Pos By Trader'!$A38,'Import Peak'!$A$3:P$100,P$1,FALSE()))</f>
        <v>0</v>
      </c>
      <c r="Q40" s="107" t="n">
        <f aca="false">IF(ISNA(VLOOKUP('W. VaR &amp; Peak Pos By Trader'!$A38,'Import Peak'!$A$3:Q$100,Q$1,FALSE())),0,VLOOKUP('W. VaR &amp; Peak Pos By Trader'!$A38,'Import Peak'!$A$3:Q$100,Q$1,FALSE()))</f>
        <v>0</v>
      </c>
      <c r="R40" s="107" t="n">
        <f aca="false">IF(ISNA(VLOOKUP('W. VaR &amp; Peak Pos By Trader'!$A38,'Import Peak'!$A$3:R$100,R$1,FALSE())),0,VLOOKUP('W. VaR &amp; Peak Pos By Trader'!$A38,'Import Peak'!$A$3:R$100,R$1,FALSE()))</f>
        <v>0</v>
      </c>
      <c r="S40" s="107" t="n">
        <f aca="false">IF(ISNA(VLOOKUP('W. VaR &amp; Peak Pos By Trader'!$A38,'Import Peak'!$A$3:S$100,S$1,FALSE())),0,VLOOKUP('W. VaR &amp; Peak Pos By Trader'!$A38,'Import Peak'!$A$3:S$100,S$1,FALSE()))</f>
        <v>0</v>
      </c>
      <c r="T40" s="107" t="n">
        <f aca="false">IF(ISNA(VLOOKUP('W. VaR &amp; Peak Pos By Trader'!$A38,'Import Peak'!$A$3:T$100,T$1,FALSE())),0,VLOOKUP('W. VaR &amp; Peak Pos By Trader'!$A38,'Import Peak'!$A$3:T$100,T$1,FALSE()))</f>
        <v>0</v>
      </c>
      <c r="U40" s="107" t="n">
        <f aca="false">IF(ISNA(VLOOKUP('W. VaR &amp; Peak Pos By Trader'!$A38,'Import Peak'!$A$3:U$100,U$1,FALSE())),0,VLOOKUP('W. VaR &amp; Peak Pos By Trader'!$A38,'Import Peak'!$A$3:U$100,U$1,FALSE()))</f>
        <v>0</v>
      </c>
      <c r="V40" s="107" t="n">
        <f aca="false">IF(ISNA(VLOOKUP('W. VaR &amp; Peak Pos By Trader'!$A38,'Import Peak'!$A$3:V$100,V$1,FALSE())),0,VLOOKUP('W. VaR &amp; Peak Pos By Trader'!$A38,'Import Peak'!$A$3:V$100,V$1,FALSE()))</f>
        <v>0</v>
      </c>
      <c r="W40" s="107" t="n">
        <f aca="false">IF(ISNA(VLOOKUP('W. VaR &amp; Peak Pos By Trader'!$A38,'Import Peak'!$A$3:W$100,W$1,FALSE())),0,VLOOKUP('W. VaR &amp; Peak Pos By Trader'!$A38,'Import Peak'!$A$3:W$100,W$1,FALSE()))</f>
        <v>0</v>
      </c>
      <c r="X40" s="107" t="n">
        <f aca="false">IF(ISNA(VLOOKUP('W. VaR &amp; Peak Pos By Trader'!$A38,'Import Peak'!$A$3:X$100,X$1,FALSE())),0,VLOOKUP('W. VaR &amp; Peak Pos By Trader'!$A38,'Import Peak'!$A$3:X$100,X$1,FALSE()))</f>
        <v>0</v>
      </c>
      <c r="Y40" s="107" t="n">
        <f aca="false">IF(ISNA(VLOOKUP('W. VaR &amp; Peak Pos By Trader'!$A38,'Import Peak'!$A$3:Y$100,Y$1,FALSE())),0,VLOOKUP('W. VaR &amp; Peak Pos By Trader'!$A38,'Import Peak'!$A$3:Y$100,Y$1,FALSE()))</f>
        <v>0</v>
      </c>
      <c r="Z40" s="107" t="n">
        <f aca="false">IF(ISNA(VLOOKUP('W. VaR &amp; Peak Pos By Trader'!$A38,'Import Peak'!$A$3:Z$100,Z$1,FALSE())),0,VLOOKUP('W. VaR &amp; Peak Pos By Trader'!$A38,'Import Peak'!$A$3:Z$100,Z$1,FALSE()))</f>
        <v>0</v>
      </c>
      <c r="AA40" s="107" t="n">
        <f aca="false">IF(ISNA(VLOOKUP('W. VaR &amp; Peak Pos By Trader'!$A38,'Import Peak'!$A$3:AA$100,AA$1,FALSE())),0,VLOOKUP('W. VaR &amp; Peak Pos By Trader'!$A38,'Import Peak'!$A$3:AA$100,AA$1,FALSE()))</f>
        <v>0</v>
      </c>
      <c r="AB40" s="107" t="n">
        <f aca="false">IF(ISNA(VLOOKUP('W. VaR &amp; Peak Pos By Trader'!$A38,'Import Peak'!$A$3:AB$100,AB$1,FALSE())),0,VLOOKUP('W. VaR &amp; Peak Pos By Trader'!$A38,'Import Peak'!$A$3:AB$100,AB$1,FALSE()))</f>
        <v>0</v>
      </c>
      <c r="AC40" s="107" t="n">
        <f aca="false">IF(ISNA(VLOOKUP('W. VaR &amp; Peak Pos By Trader'!$A38,'Import Peak'!$A$3:AC$100,AC$1,FALSE())),0,VLOOKUP('W. VaR &amp; Peak Pos By Trader'!$A38,'Import Peak'!$A$3:AC$100,AC$1,FALSE()))</f>
        <v>0</v>
      </c>
      <c r="AD40" s="107" t="n">
        <f aca="false">IF(ISNA(VLOOKUP('W. VaR &amp; Peak Pos By Trader'!$A38,'Import Peak'!$A$3:AD$100,AD$1,FALSE())),0,VLOOKUP('W. VaR &amp; Peak Pos By Trader'!$A38,'Import Peak'!$A$3:AD$100,AD$1,FALSE()))</f>
        <v>0</v>
      </c>
      <c r="AE40" s="107" t="n">
        <f aca="false">IF(ISNA(VLOOKUP('W. VaR &amp; Peak Pos By Trader'!$A38,'Import Peak'!$A$3:AE$100,AE$1,FALSE())),0,VLOOKUP('W. VaR &amp; Peak Pos By Trader'!$A38,'Import Peak'!$A$3:AE$100,AE$1,FALSE()))</f>
        <v>0</v>
      </c>
      <c r="AF40" s="107" t="n">
        <f aca="false">IF(ISNA(VLOOKUP('W. VaR &amp; Peak Pos By Trader'!$A38,'Import Peak'!$A$3:AF$100,AF$1,FALSE())),0,VLOOKUP('W. VaR &amp; Peak Pos By Trader'!$A38,'Import Peak'!$A$3:AF$100,AF$1,FALSE()))</f>
        <v>0</v>
      </c>
      <c r="AG40" s="107" t="n">
        <f aca="false">IF(ISNA(VLOOKUP('W. VaR &amp; Peak Pos By Trader'!$A38,'Import Peak'!$A$3:AG$100,AG$1,FALSE())),0,VLOOKUP('W. VaR &amp; Peak Pos By Trader'!$A38,'Import Peak'!$A$3:AG$100,AG$1,FALSE()))</f>
        <v>0</v>
      </c>
      <c r="AH40" s="107" t="n">
        <f aca="false">IF(ISNA(VLOOKUP('W. VaR &amp; Peak Pos By Trader'!$A38,'Import Peak'!$A$3:AH$100,AH$1,FALSE())),0,VLOOKUP('W. VaR &amp; Peak Pos By Trader'!$A38,'Import Peak'!$A$3:AH$100,AH$1,FALSE()))</f>
        <v>0</v>
      </c>
      <c r="AI40" s="107" t="n">
        <f aca="false">IF(ISNA(VLOOKUP('W. VaR &amp; Peak Pos By Trader'!$A38,'Import Peak'!$A$3:AI$100,AI$1,FALSE())),0,VLOOKUP('W. VaR &amp; Peak Pos By Trader'!$A38,'Import Peak'!$A$3:AI$100,AI$1,FALSE()))</f>
        <v>0</v>
      </c>
      <c r="AJ40" s="107" t="n">
        <f aca="false">IF(ISNA(VLOOKUP('W. VaR &amp; Peak Pos By Trader'!$A38,'Import Peak'!$A$3:AJ$100,AJ$1,FALSE())),0,VLOOKUP('W. VaR &amp; Peak Pos By Trader'!$A38,'Import Peak'!$A$3:AJ$100,AJ$1,FALSE()))</f>
        <v>0</v>
      </c>
      <c r="AK40" s="107" t="n">
        <f aca="false">IF(ISNA(VLOOKUP('W. VaR &amp; Peak Pos By Trader'!$A38,'Import Peak'!$A$3:AK$100,AK$1,FALSE())),0,VLOOKUP('W. VaR &amp; Peak Pos By Trader'!$A38,'Import Peak'!$A$3:AK$100,AK$1,FALSE()))</f>
        <v>0</v>
      </c>
      <c r="AL40" s="107" t="n">
        <f aca="false">IF(ISNA(VLOOKUP('W. VaR &amp; Peak Pos By Trader'!$A38,'Import Peak'!$A$3:AL$100,AL$1,FALSE())),0,VLOOKUP('W. VaR &amp; Peak Pos By Trader'!$A38,'Import Peak'!$A$3:AL$100,AL$1,FALSE()))</f>
        <v>0</v>
      </c>
      <c r="AM40" s="107" t="n">
        <f aca="false">IF(ISNA(VLOOKUP('W. VaR &amp; Peak Pos By Trader'!$A38,'Import Peak'!$A$3:AM$100,AM$1,FALSE())),0,VLOOKUP('W. VaR &amp; Peak Pos By Trader'!$A38,'Import Peak'!$A$3:AM$100,AM$1,FALSE()))</f>
        <v>0</v>
      </c>
      <c r="AN40" s="107" t="n">
        <f aca="false">IF(ISNA(VLOOKUP('W. VaR &amp; Peak Pos By Trader'!$A38,'Import Peak'!$A$3:AN$100,AN$1,FALSE())),0,VLOOKUP('W. VaR &amp; Peak Pos By Trader'!$A38,'Import Peak'!$A$3:AN$100,AN$1,FALSE()))</f>
        <v>0</v>
      </c>
      <c r="AO40" s="107" t="n">
        <f aca="false">IF(ISNA(VLOOKUP('W. VaR &amp; Peak Pos By Trader'!$A38,'Import Peak'!$A$3:AO$100,AO$1,FALSE())),0,VLOOKUP('W. VaR &amp; Peak Pos By Trader'!$A38,'Import Peak'!$A$3:AO$100,AO$1,FALSE()))</f>
        <v>0</v>
      </c>
      <c r="AP40" s="107" t="n">
        <f aca="false">IF(ISNA(VLOOKUP('W. VaR &amp; Peak Pos By Trader'!$A38,'Import Peak'!$A$3:AP$100,AP$1,FALSE())),0,VLOOKUP('W. VaR &amp; Peak Pos By Trader'!$A38,'Import Peak'!$A$3:AP$100,AP$1,FALSE()))</f>
        <v>0</v>
      </c>
      <c r="AQ40" s="107" t="n">
        <f aca="false">IF(ISNA(VLOOKUP('W. VaR &amp; Peak Pos By Trader'!$A38,'Import Peak'!$A$3:AQ$100,AQ$1,FALSE())),0,VLOOKUP('W. VaR &amp; Peak Pos By Trader'!$A38,'Import Peak'!$A$3:AQ$100,AQ$1,FALSE()))</f>
        <v>0</v>
      </c>
      <c r="AR40" s="107" t="n">
        <f aca="false">IF(ISNA(VLOOKUP('W. VaR &amp; Peak Pos By Trader'!$A38,'Import Peak'!$A$3:AR$100,AR$1,FALSE())),0,VLOOKUP('W. VaR &amp; Peak Pos By Trader'!$A38,'Import Peak'!$A$3:AR$100,AR$1,FALSE()))</f>
        <v>0</v>
      </c>
      <c r="AS40" s="107" t="n">
        <f aca="false">IF(ISNA(VLOOKUP('W. VaR &amp; Peak Pos By Trader'!$A38,'Import Peak'!$A$3:AS$100,AS$1,FALSE())),0,VLOOKUP('W. VaR &amp; Peak Pos By Trader'!$A38,'Import Peak'!$A$3:AS$100,AS$1,FALSE()))</f>
        <v>0</v>
      </c>
      <c r="AT40" s="107" t="n">
        <f aca="false">IF(ISNA(VLOOKUP('W. VaR &amp; Peak Pos By Trader'!$A38,'Import Peak'!$A$3:AT$100,AT$1,FALSE())),0,VLOOKUP('W. VaR &amp; Peak Pos By Trader'!$A38,'Import Peak'!$A$3:AT$100,AT$1,FALSE()))</f>
        <v>0</v>
      </c>
      <c r="AU40" s="107" t="n">
        <f aca="false">IF(ISNA(VLOOKUP('W. VaR &amp; Peak Pos By Trader'!$A38,'Import Peak'!$A$3:AU$100,AU$1,FALSE())),0,VLOOKUP('W. VaR &amp; Peak Pos By Trader'!$A38,'Import Peak'!$A$3:AU$100,AU$1,FALSE()))</f>
        <v>0</v>
      </c>
      <c r="AV40" s="107" t="n">
        <f aca="false">IF(ISNA(VLOOKUP('W. VaR &amp; Peak Pos By Trader'!$A38,'Import Peak'!$A$3:AV$100,AV$1,FALSE())),0,VLOOKUP('W. VaR &amp; Peak Pos By Trader'!$A38,'Import Peak'!$A$3:AV$100,AV$1,FALSE()))</f>
        <v>0</v>
      </c>
      <c r="AW40" s="107" t="n">
        <f aca="false">IF(ISNA(VLOOKUP('W. VaR &amp; Peak Pos By Trader'!$A38,'Import Peak'!$A$3:AW$100,AW$1,FALSE())),0,VLOOKUP('W. VaR &amp; Peak Pos By Trader'!$A38,'Import Peak'!$A$3:AW$100,AW$1,FALSE()))</f>
        <v>0</v>
      </c>
      <c r="AX40" s="107" t="n">
        <f aca="false">IF(ISNA(VLOOKUP('W. VaR &amp; Peak Pos By Trader'!$A38,'Import Peak'!$A$3:AX$100,AX$1,FALSE())),0,VLOOKUP('W. VaR &amp; Peak Pos By Trader'!$A38,'Import Peak'!$A$3:AX$100,AX$1,FALSE()))</f>
        <v>0</v>
      </c>
      <c r="AY40" s="107" t="n">
        <f aca="false">IF(ISNA(VLOOKUP('W. VaR &amp; Peak Pos By Trader'!$A38,'Import Peak'!$A$3:AY$100,AY$1,FALSE())),0,VLOOKUP('W. VaR &amp; Peak Pos By Trader'!$A38,'Import Peak'!$A$3:AY$100,AY$1,FALSE()))</f>
        <v>0</v>
      </c>
      <c r="AZ40" s="107" t="n">
        <f aca="false">IF(ISNA(VLOOKUP('W. VaR &amp; Peak Pos By Trader'!$A38,'Import Peak'!$A$3:AZ$100,AZ$1,FALSE())),0,VLOOKUP('W. VaR &amp; Peak Pos By Trader'!$A38,'Import Peak'!$A$3:AZ$100,AZ$1,FALSE()))</f>
        <v>0</v>
      </c>
      <c r="BA40" s="107" t="n">
        <f aca="false">IF(ISNA(VLOOKUP('W. VaR &amp; Peak Pos By Trader'!$A38,'Import Peak'!$A$3:BA$100,BA$1,FALSE())),0,VLOOKUP('W. VaR &amp; Peak Pos By Trader'!$A38,'Import Peak'!$A$3:BA$100,BA$1,FALSE()))</f>
        <v>0</v>
      </c>
      <c r="BB40" s="107" t="n">
        <f aca="false">IF(ISNA(VLOOKUP('W. VaR &amp; Peak Pos By Trader'!$A38,'Import Peak'!$A$3:BB$100,BB$1,FALSE())),0,VLOOKUP('W. VaR &amp; Peak Pos By Trader'!$A38,'Import Peak'!$A$3:BB$100,BB$1,FALSE()))</f>
        <v>0</v>
      </c>
      <c r="BC40" s="107" t="n">
        <f aca="false">IF(ISNA(VLOOKUP('W. VaR &amp; Peak Pos By Trader'!$A38,'Import Peak'!$A$3:BC$100,BC$1,FALSE())),0,VLOOKUP('W. VaR &amp; Peak Pos By Trader'!$A38,'Import Peak'!$A$3:BC$100,BC$1,FALSE()))</f>
        <v>0</v>
      </c>
      <c r="BD40" s="107" t="n">
        <f aca="false">IF(ISNA(VLOOKUP('W. VaR &amp; Peak Pos By Trader'!$A38,'Import Peak'!$A$3:BD$100,BD$1,FALSE())),0,VLOOKUP('W. VaR &amp; Peak Pos By Trader'!$A38,'Import Peak'!$A$3:BD$100,BD$1,FALSE()))</f>
        <v>0</v>
      </c>
      <c r="BE40" s="107" t="n">
        <f aca="false">IF(ISNA(VLOOKUP('W. VaR &amp; Peak Pos By Trader'!$A38,'Import Peak'!$A$3:BE$100,BE$1,FALSE())),0,VLOOKUP('W. VaR &amp; Peak Pos By Trader'!$A38,'Import Peak'!$A$3:BE$100,BE$1,FALSE()))</f>
        <v>0</v>
      </c>
      <c r="BF40" s="107" t="n">
        <f aca="false">IF(ISNA(VLOOKUP('W. VaR &amp; Peak Pos By Trader'!$A38,'Import Peak'!$A$3:BF$100,BF$1,FALSE())),0,VLOOKUP('W. VaR &amp; Peak Pos By Trader'!$A38,'Import Peak'!$A$3:BF$100,BF$1,FALSE()))</f>
        <v>0</v>
      </c>
      <c r="BG40" s="107" t="n">
        <f aca="false">IF(ISNA(VLOOKUP('W. VaR &amp; Peak Pos By Trader'!$A38,'Import Peak'!$A$3:BG$100,BG$1,FALSE())),0,VLOOKUP('W. VaR &amp; Peak Pos By Trader'!$A38,'Import Peak'!$A$3:BG$100,BG$1,FALSE()))</f>
        <v>0</v>
      </c>
      <c r="BH40" s="107" t="n">
        <f aca="false">IF(ISNA(VLOOKUP('W. VaR &amp; Peak Pos By Trader'!$A38,'Import Peak'!$A$3:BH$100,BH$1,FALSE())),0,VLOOKUP('W. VaR &amp; Peak Pos By Trader'!$A38,'Import Peak'!$A$3:BH$100,BH$1,FALSE()))</f>
        <v>0</v>
      </c>
      <c r="BI40" s="107" t="n">
        <f aca="false">IF(ISNA(VLOOKUP('W. VaR &amp; Peak Pos By Trader'!$A38,'Import Peak'!$A$3:BI$100,BI$1,FALSE())),0,VLOOKUP('W. VaR &amp; Peak Pos By Trader'!$A38,'Import Peak'!$A$3:BI$100,BI$1,FALSE()))</f>
        <v>0</v>
      </c>
      <c r="BJ40" s="107" t="n">
        <f aca="false">IF(ISNA(VLOOKUP('W. VaR &amp; Peak Pos By Trader'!$A38,'Import Peak'!$A$3:BJ$100,BJ$1,FALSE())),0,VLOOKUP('W. VaR &amp; Peak Pos By Trader'!$A38,'Import Peak'!$A$3:BJ$100,BJ$1,FALSE()))</f>
        <v>0</v>
      </c>
      <c r="BK40" s="107" t="n">
        <f aca="false">IF(ISNA(VLOOKUP('W. VaR &amp; Peak Pos By Trader'!$A38,'Import Peak'!$A$3:BK$100,BK$1,FALSE())),0,VLOOKUP('W. VaR &amp; Peak Pos By Trader'!$A38,'Import Peak'!$A$3:BK$100,BK$1,FALSE()))</f>
        <v>0</v>
      </c>
      <c r="BL40" s="107" t="n">
        <f aca="false">IF(ISNA(VLOOKUP('W. VaR &amp; Peak Pos By Trader'!$A38,'Import Peak'!$A$3:BL$100,BL$1,FALSE())),0,VLOOKUP('W. VaR &amp; Peak Pos By Trader'!$A38,'Import Peak'!$A$3:BL$100,BL$1,FALSE()))</f>
        <v>0</v>
      </c>
      <c r="BM40" s="107" t="n">
        <f aca="false">IF(ISNA(VLOOKUP('W. VaR &amp; Peak Pos By Trader'!$A38,'Import Peak'!$A$3:BM$100,BM$1,FALSE())),0,VLOOKUP('W. VaR &amp; Peak Pos By Trader'!$A38,'Import Peak'!$A$3:BM$100,BM$1,FALSE()))</f>
        <v>0</v>
      </c>
      <c r="BN40" s="107" t="n">
        <f aca="false">IF(ISNA(VLOOKUP('W. VaR &amp; Peak Pos By Trader'!$A38,'Import Peak'!$A$3:BN$100,BN$1,FALSE())),0,VLOOKUP('W. VaR &amp; Peak Pos By Trader'!$A38,'Import Peak'!$A$3:BN$100,BN$1,FALSE()))</f>
        <v>0</v>
      </c>
      <c r="BO40" s="107" t="n">
        <f aca="false">IF(ISNA(VLOOKUP('W. VaR &amp; Peak Pos By Trader'!$A38,'Import Peak'!$A$3:BO$100,BO$1,FALSE())),0,VLOOKUP('W. VaR &amp; Peak Pos By Trader'!$A38,'Import Peak'!$A$3:BO$100,BO$1,FALSE()))</f>
        <v>0</v>
      </c>
      <c r="BP40" s="107" t="n">
        <f aca="false">IF(ISNA(VLOOKUP('W. VaR &amp; Peak Pos By Trader'!$A38,'Import Peak'!$A$3:BP$100,BP$1,FALSE())),0,VLOOKUP('W. VaR &amp; Peak Pos By Trader'!$A38,'Import Peak'!$A$3:BP$100,BP$1,FALSE()))</f>
        <v>0</v>
      </c>
      <c r="BQ40" s="107" t="n">
        <f aca="false">IF(ISNA(VLOOKUP('W. VaR &amp; Peak Pos By Trader'!$A38,'Import Peak'!$A$3:BQ$100,BQ$1,FALSE())),0,VLOOKUP('W. VaR &amp; Peak Pos By Trader'!$A38,'Import Peak'!$A$3:BQ$100,BQ$1,FALSE()))</f>
        <v>0</v>
      </c>
      <c r="BR40" s="107" t="n">
        <f aca="false">IF(ISNA(VLOOKUP('W. VaR &amp; Peak Pos By Trader'!$A38,'Import Peak'!$A$3:BR$100,BR$1,FALSE())),0,VLOOKUP('W. VaR &amp; Peak Pos By Trader'!$A38,'Import Peak'!$A$3:BR$100,BR$1,FALSE()))</f>
        <v>0</v>
      </c>
      <c r="BS40" s="107" t="n">
        <f aca="false">IF(ISNA(VLOOKUP('W. VaR &amp; Peak Pos By Trader'!$A38,'Import Peak'!$A$3:BS$100,BS$1,FALSE())),0,VLOOKUP('W. VaR &amp; Peak Pos By Trader'!$A38,'Import Peak'!$A$3:BS$100,BS$1,FALSE()))</f>
        <v>0</v>
      </c>
      <c r="BT40" s="107" t="n">
        <f aca="false">IF(ISNA(VLOOKUP('W. VaR &amp; Peak Pos By Trader'!$A38,'Import Peak'!$A$3:BT$100,BT$1,FALSE())),0,VLOOKUP('W. VaR &amp; Peak Pos By Trader'!$A38,'Import Peak'!$A$3:BT$100,BT$1,FALSE()))</f>
        <v>0</v>
      </c>
      <c r="BU40" s="107" t="n">
        <f aca="false">IF(ISNA(VLOOKUP('W. VaR &amp; Peak Pos By Trader'!$A38,'Import Peak'!$A$3:BU$100,BU$1,FALSE())),0,VLOOKUP('W. VaR &amp; Peak Pos By Trader'!$A38,'Import Peak'!$A$3:BU$100,BU$1,FALSE()))</f>
        <v>0</v>
      </c>
      <c r="BV40" s="107" t="n">
        <f aca="false">IF(ISNA(VLOOKUP('W. VaR &amp; Peak Pos By Trader'!$A38,'Import Peak'!$A$3:BV$100,BV$1,FALSE())),0,VLOOKUP('W. VaR &amp; Peak Pos By Trader'!$A38,'Import Peak'!$A$3:BV$100,BV$1,FALSE()))</f>
        <v>0</v>
      </c>
      <c r="BW40" s="107" t="n">
        <f aca="false">IF(ISNA(VLOOKUP('W. VaR &amp; Peak Pos By Trader'!$A38,'Import Peak'!$A$3:BW$100,BW$1,FALSE())),0,VLOOKUP('W. VaR &amp; Peak Pos By Trader'!$A38,'Import Peak'!$A$3:BW$100,BW$1,FALSE()))</f>
        <v>0</v>
      </c>
      <c r="BX40" s="107" t="n">
        <f aca="false">IF(ISNA(VLOOKUP('W. VaR &amp; Peak Pos By Trader'!$A38,'Import Peak'!$A$3:BX$100,BX$1,FALSE())),0,VLOOKUP('W. VaR &amp; Peak Pos By Trader'!$A38,'Import Peak'!$A$3:BX$100,BX$1,FALSE()))</f>
        <v>0</v>
      </c>
      <c r="BY40" s="107" t="n">
        <f aca="false">IF(ISNA(VLOOKUP('W. VaR &amp; Peak Pos By Trader'!$A38,'Import Peak'!$A$3:BY$100,BY$1,FALSE())),0,VLOOKUP('W. VaR &amp; Peak Pos By Trader'!$A38,'Import Peak'!$A$3:BY$100,BY$1,FALSE()))</f>
        <v>0</v>
      </c>
      <c r="BZ40" s="107" t="n">
        <f aca="false">IF(ISNA(VLOOKUP('W. VaR &amp; Peak Pos By Trader'!$A38,'Import Peak'!$A$3:BZ$100,BZ$1,FALSE())),0,VLOOKUP('W. VaR &amp; Peak Pos By Trader'!$A38,'Import Peak'!$A$3:BZ$100,BZ$1,FALSE()))</f>
        <v>0</v>
      </c>
      <c r="CA40" s="107" t="n">
        <f aca="false">IF(ISNA(VLOOKUP('W. VaR &amp; Peak Pos By Trader'!$A38,'Import Peak'!$A$3:CA$100,CA$1,FALSE())),0,VLOOKUP('W. VaR &amp; Peak Pos By Trader'!$A38,'Import Peak'!$A$3:CA$100,CA$1,FALSE()))</f>
        <v>0</v>
      </c>
      <c r="CB40" s="107" t="n">
        <f aca="false">IF(ISNA(VLOOKUP('W. VaR &amp; Peak Pos By Trader'!$A38,'Import Peak'!$A$3:CB$100,CB$1,FALSE())),0,VLOOKUP('W. VaR &amp; Peak Pos By Trader'!$A38,'Import Peak'!$A$3:CB$100,CB$1,FALSE()))</f>
        <v>0</v>
      </c>
      <c r="CC40" s="107" t="n">
        <f aca="false">IF(ISNA(VLOOKUP('W. VaR &amp; Peak Pos By Trader'!$A38,'Import Peak'!$A$3:CC$100,CC$1,FALSE())),0,VLOOKUP('W. VaR &amp; Peak Pos By Trader'!$A38,'Import Peak'!$A$3:CC$100,CC$1,FALSE()))</f>
        <v>0</v>
      </c>
      <c r="CD40" s="107" t="n">
        <f aca="false">IF(ISNA(VLOOKUP('W. VaR &amp; Peak Pos By Trader'!$A38,'Import Peak'!$A$3:CD$100,CD$1,FALSE())),0,VLOOKUP('W. VaR &amp; Peak Pos By Trader'!$A38,'Import Peak'!$A$3:CD$100,CD$1,FALSE()))</f>
        <v>0</v>
      </c>
      <c r="CE40" s="107" t="n">
        <f aca="false">IF(ISNA(VLOOKUP('W. VaR &amp; Peak Pos By Trader'!$A38,'Import Peak'!$A$3:CE$100,CE$1,FALSE())),0,VLOOKUP('W. VaR &amp; Peak Pos By Trader'!$A38,'Import Peak'!$A$3:CE$100,CE$1,FALSE()))</f>
        <v>0</v>
      </c>
      <c r="CF40" s="107" t="n">
        <f aca="false">IF(ISNA(VLOOKUP('W. VaR &amp; Peak Pos By Trader'!$A38,'Import Peak'!$A$3:CF$100,CF$1,FALSE())),0,VLOOKUP('W. VaR &amp; Peak Pos By Trader'!$A38,'Import Peak'!$A$3:CF$100,CF$1,FALSE()))</f>
        <v>0</v>
      </c>
      <c r="CG40" s="107" t="n">
        <f aca="false">IF(ISNA(VLOOKUP('W. VaR &amp; Peak Pos By Trader'!$A38,'Import Peak'!$A$3:CG$100,CG$1,FALSE())),0,VLOOKUP('W. VaR &amp; Peak Pos By Trader'!$A38,'Import Peak'!$A$3:CG$100,CG$1,FALSE()))</f>
        <v>0</v>
      </c>
      <c r="CH40" s="107" t="n">
        <f aca="false">IF(ISNA(VLOOKUP('W. VaR &amp; Peak Pos By Trader'!$A38,'Import Peak'!$A$3:CH$100,CH$1,FALSE())),0,VLOOKUP('W. VaR &amp; Peak Pos By Trader'!$A38,'Import Peak'!$A$3:CH$100,CH$1,FALSE()))</f>
        <v>0</v>
      </c>
      <c r="CI40" s="107" t="n">
        <f aca="false">IF(ISNA(VLOOKUP('W. VaR &amp; Peak Pos By Trader'!$A38,'Import Peak'!$A$3:CI$100,CI$1,FALSE())),0,VLOOKUP('W. VaR &amp; Peak Pos By Trader'!$A38,'Import Peak'!$A$3:CI$100,CI$1,FALSE()))</f>
        <v>0</v>
      </c>
      <c r="CJ40" s="107" t="n">
        <f aca="false">IF(ISNA(VLOOKUP('W. VaR &amp; Peak Pos By Trader'!$A38,'Import Peak'!$A$3:CJ$100,CJ$1,FALSE())),0,VLOOKUP('W. VaR &amp; Peak Pos By Trader'!$A38,'Import Peak'!$A$3:CJ$100,CJ$1,FALSE()))</f>
        <v>0</v>
      </c>
      <c r="CK40" s="107" t="n">
        <f aca="false">IF(ISNA(VLOOKUP('W. VaR &amp; Peak Pos By Trader'!$A38,'Import Peak'!$A$3:CK$100,CK$1,FALSE())),0,VLOOKUP('W. VaR &amp; Peak Pos By Trader'!$A38,'Import Peak'!$A$3:CK$100,CK$1,FALSE()))</f>
        <v>0</v>
      </c>
      <c r="CL40" s="107" t="n">
        <f aca="false">IF(ISNA(VLOOKUP('W. VaR &amp; Peak Pos By Trader'!$A38,'Import Peak'!$A$3:CL$100,CL$1,FALSE())),0,VLOOKUP('W. VaR &amp; Peak Pos By Trader'!$A38,'Import Peak'!$A$3:CL$100,CL$1,FALSE()))</f>
        <v>0</v>
      </c>
      <c r="CM40" s="107" t="n">
        <f aca="false">IF(ISNA(VLOOKUP('W. VaR &amp; Peak Pos By Trader'!$A38,'Import Peak'!$A$3:CM$100,CM$1,FALSE())),0,VLOOKUP('W. VaR &amp; Peak Pos By Trader'!$A38,'Import Peak'!$A$3:CM$100,CM$1,FALSE()))</f>
        <v>0</v>
      </c>
      <c r="CN40" s="107" t="n">
        <f aca="false">IF(ISNA(VLOOKUP('W. VaR &amp; Peak Pos By Trader'!$A38,'Import Peak'!$A$3:CN$100,CN$1,FALSE())),0,VLOOKUP('W. VaR &amp; Peak Pos By Trader'!$A38,'Import Peak'!$A$3:CN$100,CN$1,FALSE()))</f>
        <v>0</v>
      </c>
      <c r="CO40" s="107" t="n">
        <f aca="false">IF(ISNA(VLOOKUP('W. VaR &amp; Peak Pos By Trader'!$A38,'Import Peak'!$A$3:CO$100,CO$1,FALSE())),0,VLOOKUP('W. VaR &amp; Peak Pos By Trader'!$A38,'Import Peak'!$A$3:CO$100,CO$1,FALSE()))</f>
        <v>0</v>
      </c>
      <c r="CP40" s="107" t="n">
        <f aca="false">IF(ISNA(VLOOKUP('W. VaR &amp; Peak Pos By Trader'!$A38,'Import Peak'!$A$3:CP$100,CP$1,FALSE())),0,VLOOKUP('W. VaR &amp; Peak Pos By Trader'!$A38,'Import Peak'!$A$3:CP$100,CP$1,FALSE()))</f>
        <v>0</v>
      </c>
      <c r="CQ40" s="107" t="n">
        <f aca="false">IF(ISNA(VLOOKUP('W. VaR &amp; Peak Pos By Trader'!$A38,'Import Peak'!$A$3:CQ$100,CQ$1,FALSE())),0,VLOOKUP('W. VaR &amp; Peak Pos By Trader'!$A38,'Import Peak'!$A$3:CQ$100,CQ$1,FALSE()))</f>
        <v>0</v>
      </c>
      <c r="CR40" s="107" t="n">
        <f aca="false">IF(ISNA(VLOOKUP('W. VaR &amp; Peak Pos By Trader'!$A38,'Import Peak'!$A$3:CR$100,CR$1,FALSE())),0,VLOOKUP('W. VaR &amp; Peak Pos By Trader'!$A38,'Import Peak'!$A$3:CR$100,CR$1,FALSE()))</f>
        <v>0</v>
      </c>
      <c r="CS40" s="107" t="n">
        <f aca="false">IF(ISNA(VLOOKUP('W. VaR &amp; Peak Pos By Trader'!$A38,'Import Peak'!$A$3:CS$100,CS$1,FALSE())),0,VLOOKUP('W. VaR &amp; Peak Pos By Trader'!$A38,'Import Peak'!$A$3:CS$100,CS$1,FALSE()))</f>
        <v>0</v>
      </c>
      <c r="CT40" s="107" t="n">
        <f aca="false">IF(ISNA(VLOOKUP('W. VaR &amp; Peak Pos By Trader'!$A38,'Import Peak'!$A$3:CT$100,CT$1,FALSE())),0,VLOOKUP('W. VaR &amp; Peak Pos By Trader'!$A38,'Import Peak'!$A$3:CT$100,CT$1,FALSE()))</f>
        <v>0</v>
      </c>
      <c r="CU40" s="107" t="n">
        <f aca="false">IF(ISNA(VLOOKUP('W. VaR &amp; Peak Pos By Trader'!$A38,'Import Peak'!$A$3:CU$100,CU$1,FALSE())),0,VLOOKUP('W. VaR &amp; Peak Pos By Trader'!$A38,'Import Peak'!$A$3:CU$100,CU$1,FALSE()))</f>
        <v>0</v>
      </c>
      <c r="CV40" s="107" t="n">
        <f aca="false">IF(ISNA(VLOOKUP('W. VaR &amp; Peak Pos By Trader'!$A38,'Import Peak'!$A$3:CV$100,CV$1,FALSE())),0,VLOOKUP('W. VaR &amp; Peak Pos By Trader'!$A38,'Import Peak'!$A$3:CV$100,CV$1,FALSE()))</f>
        <v>0</v>
      </c>
      <c r="CW40" s="107" t="n">
        <f aca="false">IF(ISNA(VLOOKUP('W. VaR &amp; Peak Pos By Trader'!$A38,'Import Peak'!$A$3:CW$100,CW$1,FALSE())),0,VLOOKUP('W. VaR &amp; Peak Pos By Trader'!$A38,'Import Peak'!$A$3:CW$100,CW$1,FALSE()))</f>
        <v>0</v>
      </c>
      <c r="CX40" s="107" t="n">
        <f aca="false">IF(ISNA(VLOOKUP('W. VaR &amp; Peak Pos By Trader'!$A38,'Import Peak'!$A$3:CX$100,CX$1,FALSE())),0,VLOOKUP('W. VaR &amp; Peak Pos By Trader'!$A38,'Import Peak'!$A$3:CX$100,CX$1,FALSE()))</f>
        <v>0</v>
      </c>
      <c r="CY40" s="107" t="n">
        <f aca="false">IF(ISNA(VLOOKUP('W. VaR &amp; Peak Pos By Trader'!$A38,'Import Peak'!$A$3:CY$100,CY$1,FALSE())),0,VLOOKUP('W. VaR &amp; Peak Pos By Trader'!$A38,'Import Peak'!$A$3:CY$100,CY$1,FALSE()))</f>
        <v>0</v>
      </c>
      <c r="CZ40" s="107" t="n">
        <f aca="false">IF(ISNA(VLOOKUP('W. VaR &amp; Peak Pos By Trader'!$A38,'Import Peak'!$A$3:CZ$100,CZ$1,FALSE())),0,VLOOKUP('W. VaR &amp; Peak Pos By Trader'!$A38,'Import Peak'!$A$3:CZ$100,CZ$1,FALSE()))</f>
        <v>0</v>
      </c>
      <c r="DA40" s="107" t="n">
        <f aca="false">IF(ISNA(VLOOKUP('W. VaR &amp; Peak Pos By Trader'!$A38,'Import Peak'!$A$3:DA$100,DA$1,FALSE())),0,VLOOKUP('W. VaR &amp; Peak Pos By Trader'!$A38,'Import Peak'!$A$3:DA$100,DA$1,FALSE()))</f>
        <v>0</v>
      </c>
      <c r="DB40" s="107" t="n">
        <f aca="false">IF(ISNA(VLOOKUP('W. VaR &amp; Peak Pos By Trader'!$A38,'Import Peak'!$A$3:DB$100,DB$1,FALSE())),0,VLOOKUP('W. VaR &amp; Peak Pos By Trader'!$A38,'Import Peak'!$A$3:DB$100,DB$1,FALSE()))</f>
        <v>0</v>
      </c>
      <c r="DC40" s="107" t="n">
        <f aca="false">IF(ISNA(VLOOKUP('W. VaR &amp; Peak Pos By Trader'!$A38,'Import Peak'!$A$3:DC$100,DC$1,FALSE())),0,VLOOKUP('W. VaR &amp; Peak Pos By Trader'!$A38,'Import Peak'!$A$3:DC$100,DC$1,FALSE()))</f>
        <v>0</v>
      </c>
      <c r="DD40" s="107" t="n">
        <f aca="false">IF(ISNA(VLOOKUP('W. VaR &amp; Peak Pos By Trader'!$A38,'Import Peak'!$A$3:DD$100,DD$1,FALSE())),0,VLOOKUP('W. VaR &amp; Peak Pos By Trader'!$A38,'Import Peak'!$A$3:DD$100,DD$1,FALSE()))</f>
        <v>0</v>
      </c>
      <c r="DE40" s="107" t="n">
        <f aca="false">IF(ISNA(VLOOKUP('W. VaR &amp; Peak Pos By Trader'!$A38,'Import Peak'!$A$3:DE$100,DE$1,FALSE())),0,VLOOKUP('W. VaR &amp; Peak Pos By Trader'!$A38,'Import Peak'!$A$3:DE$100,DE$1,FALSE()))</f>
        <v>0</v>
      </c>
      <c r="DF40" s="107" t="n">
        <f aca="false">IF(ISNA(VLOOKUP('W. VaR &amp; Peak Pos By Trader'!$A38,'Import Peak'!$A$3:DF$100,DF$1,FALSE())),0,VLOOKUP('W. VaR &amp; Peak Pos By Trader'!$A38,'Import Peak'!$A$3:DF$100,DF$1,FALSE()))</f>
        <v>0</v>
      </c>
      <c r="DG40" s="107" t="n">
        <f aca="false">IF(ISNA(VLOOKUP('W. VaR &amp; Peak Pos By Trader'!$A38,'Import Peak'!$A$3:DG$100,DG$1,FALSE())),0,VLOOKUP('W. VaR &amp; Peak Pos By Trader'!$A38,'Import Peak'!$A$3:DG$100,DG$1,FALSE()))</f>
        <v>0</v>
      </c>
      <c r="DH40" s="107" t="n">
        <f aca="false">IF(ISNA(VLOOKUP('W. VaR &amp; Peak Pos By Trader'!$A38,'Import Peak'!$A$3:DH$100,DH$1,FALSE())),0,VLOOKUP('W. VaR &amp; Peak Pos By Trader'!$A38,'Import Peak'!$A$3:DH$100,DH$1,FALSE()))</f>
        <v>0</v>
      </c>
      <c r="DI40" s="107" t="n">
        <f aca="false">IF(ISNA(VLOOKUP('W. VaR &amp; Peak Pos By Trader'!$A38,'Import Peak'!$A$3:DI$100,DI$1,FALSE())),0,VLOOKUP('W. VaR &amp; Peak Pos By Trader'!$A38,'Import Peak'!$A$3:DI$100,DI$1,FALSE()))</f>
        <v>0</v>
      </c>
      <c r="DJ40" s="107" t="n">
        <f aca="false">IF(ISNA(VLOOKUP('W. VaR &amp; Peak Pos By Trader'!$A38,'Import Peak'!$A$3:DJ$100,DJ$1,FALSE())),0,VLOOKUP('W. VaR &amp; Peak Pos By Trader'!$A38,'Import Peak'!$A$3:DJ$100,DJ$1,FALSE()))</f>
        <v>0</v>
      </c>
      <c r="DK40" s="107" t="n">
        <f aca="false">IF(ISNA(VLOOKUP('W. VaR &amp; Peak Pos By Trader'!$A38,'Import Peak'!$A$3:DK$100,DK$1,FALSE())),0,VLOOKUP('W. VaR &amp; Peak Pos By Trader'!$A38,'Import Peak'!$A$3:DK$100,DK$1,FALSE()))</f>
        <v>0</v>
      </c>
      <c r="DL40" s="107" t="n">
        <f aca="false">IF(ISNA(VLOOKUP('W. VaR &amp; Peak Pos By Trader'!$A38,'Import Peak'!$A$3:DL$100,DL$1,FALSE())),0,VLOOKUP('W. VaR &amp; Peak Pos By Trader'!$A38,'Import Peak'!$A$3:DL$100,DL$1,FALSE()))</f>
        <v>0</v>
      </c>
      <c r="DM40" s="107" t="n">
        <f aca="false">IF(ISNA(VLOOKUP('W. VaR &amp; Peak Pos By Trader'!$A38,'Import Peak'!$A$3:DM$100,DM$1,FALSE())),0,VLOOKUP('W. VaR &amp; Peak Pos By Trader'!$A38,'Import Peak'!$A$3:DM$100,DM$1,FALSE()))</f>
        <v>0</v>
      </c>
      <c r="DN40" s="107" t="n">
        <f aca="false">IF(ISNA(VLOOKUP('W. VaR &amp; Peak Pos By Trader'!$A38,'Import Peak'!$A$3:DN$100,DN$1,FALSE())),0,VLOOKUP('W. VaR &amp; Peak Pos By Trader'!$A38,'Import Peak'!$A$3:DN$100,DN$1,FALSE()))</f>
        <v>0</v>
      </c>
      <c r="DO40" s="107" t="n">
        <f aca="false">IF(ISNA(VLOOKUP('W. VaR &amp; Peak Pos By Trader'!$A38,'Import Peak'!$A$3:DO$100,DO$1,FALSE())),0,VLOOKUP('W. VaR &amp; Peak Pos By Trader'!$A38,'Import Peak'!$A$3:DO$100,DO$1,FALSE()))</f>
        <v>0</v>
      </c>
      <c r="DP40" s="107" t="n">
        <f aca="false">IF(ISNA(VLOOKUP('W. VaR &amp; Peak Pos By Trader'!$A38,'Import Peak'!$A$3:DP$100,DP$1,FALSE())),0,VLOOKUP('W. VaR &amp; Peak Pos By Trader'!$A38,'Import Peak'!$A$3:DP$100,DP$1,FALSE()))</f>
        <v>0</v>
      </c>
      <c r="DQ40" s="107" t="n">
        <f aca="false">IF(ISNA(VLOOKUP('W. VaR &amp; Peak Pos By Trader'!$A38,'Import Peak'!$A$3:DQ$100,DQ$1,FALSE())),0,VLOOKUP('W. VaR &amp; Peak Pos By Trader'!$A38,'Import Peak'!$A$3:DQ$100,DQ$1,FALSE()))</f>
        <v>0</v>
      </c>
      <c r="DR40" s="107" t="n">
        <f aca="false">IF(ISNA(VLOOKUP('W. VaR &amp; Peak Pos By Trader'!$A38,'Import Peak'!$A$3:DR$100,DR$1,FALSE())),0,VLOOKUP('W. VaR &amp; Peak Pos By Trader'!$A38,'Import Peak'!$A$3:DR$100,DR$1,FALSE()))</f>
        <v>0</v>
      </c>
      <c r="DS40" s="107" t="n">
        <f aca="false">IF(ISNA(VLOOKUP('W. VaR &amp; Peak Pos By Trader'!$A38,'Import Peak'!$A$3:DS$100,DS$1,FALSE())),0,VLOOKUP('W. VaR &amp; Peak Pos By Trader'!$A38,'Import Peak'!$A$3:DS$100,DS$1,FALSE()))</f>
        <v>0</v>
      </c>
      <c r="DT40" s="107" t="n">
        <f aca="false">IF(ISNA(VLOOKUP('W. VaR &amp; Peak Pos By Trader'!$A38,'Import Peak'!$A$3:DT$100,DT$1,FALSE())),0,VLOOKUP('W. VaR &amp; Peak Pos By Trader'!$A38,'Import Peak'!$A$3:DT$100,DT$1,FALSE()))</f>
        <v>0</v>
      </c>
      <c r="DU40" s="107" t="n">
        <f aca="false">IF(ISNA(VLOOKUP('W. VaR &amp; Peak Pos By Trader'!$A38,'Import Peak'!$A$3:DU$100,DU$1,FALSE())),0,VLOOKUP('W. VaR &amp; Peak Pos By Trader'!$A38,'Import Peak'!$A$3:DU$100,DU$1,FALSE()))</f>
        <v>0</v>
      </c>
      <c r="DV40" s="107" t="n">
        <f aca="false">IF(ISNA(VLOOKUP('W. VaR &amp; Peak Pos By Trader'!$A38,'Import Peak'!$A$3:DV$100,DV$1,FALSE())),0,VLOOKUP('W. VaR &amp; Peak Pos By Trader'!$A38,'Import Peak'!$A$3:DV$100,DV$1,FALSE()))</f>
        <v>0</v>
      </c>
      <c r="DW40" s="107" t="n">
        <f aca="false">IF(ISNA(VLOOKUP('W. VaR &amp; Peak Pos By Trader'!$A38,'Import Peak'!$A$3:DW$100,DW$1,FALSE())),0,VLOOKUP('W. VaR &amp; Peak Pos By Trader'!$A38,'Import Peak'!$A$3:DW$100,DW$1,FALSE()))</f>
        <v>0</v>
      </c>
      <c r="DX40" s="107" t="n">
        <f aca="false">IF(ISNA(VLOOKUP('W. VaR &amp; Peak Pos By Trader'!$A38,'Import Peak'!$A$3:DX$100,DX$1,FALSE())),0,VLOOKUP('W. VaR &amp; Peak Pos By Trader'!$A38,'Import Peak'!$A$3:DX$100,DX$1,FALSE()))</f>
        <v>0</v>
      </c>
      <c r="DY40" s="107" t="n">
        <f aca="false">IF(ISNA(VLOOKUP('W. VaR &amp; Peak Pos By Trader'!$A38,'Import Peak'!$A$3:DY$100,DY$1,FALSE())),0,VLOOKUP('W. VaR &amp; Peak Pos By Trader'!$A38,'Import Peak'!$A$3:DY$100,DY$1,FALSE()))</f>
        <v>0</v>
      </c>
      <c r="DZ40" s="107" t="n">
        <f aca="false">IF(ISNA(VLOOKUP('W. VaR &amp; Peak Pos By Trader'!$A38,'Import Peak'!$A$3:DZ$100,DZ$1,FALSE())),0,VLOOKUP('W. VaR &amp; Peak Pos By Trader'!$A38,'Import Peak'!$A$3:DZ$100,DZ$1,FALSE()))</f>
        <v>0</v>
      </c>
      <c r="EA40" s="107" t="n">
        <f aca="false">IF(ISNA(VLOOKUP('W. VaR &amp; Peak Pos By Trader'!$A38,'Import Peak'!$A$3:EA$100,EA$1,FALSE())),0,VLOOKUP('W. VaR &amp; Peak Pos By Trader'!$A38,'Import Peak'!$A$3:EA$100,EA$1,FALSE()))</f>
        <v>0</v>
      </c>
      <c r="EB40" s="107" t="n">
        <f aca="false">IF(ISNA(VLOOKUP('W. VaR &amp; Peak Pos By Trader'!$A38,'Import Peak'!$A$3:EB$100,EB$1,FALSE())),0,VLOOKUP('W. VaR &amp; Peak Pos By Trader'!$A38,'Import Peak'!$A$3:EB$100,EB$1,FALSE()))</f>
        <v>0</v>
      </c>
      <c r="EC40" s="107" t="n">
        <f aca="false">IF(ISNA(VLOOKUP('W. VaR &amp; Peak Pos By Trader'!$A38,'Import Peak'!$A$3:EC$100,EC$1,FALSE())),0,VLOOKUP('W. VaR &amp; Peak Pos By Trader'!$A38,'Import Peak'!$A$3:EC$100,EC$1,FALSE()))</f>
        <v>0</v>
      </c>
      <c r="ED40" s="107" t="n">
        <f aca="false">IF(ISNA(VLOOKUP('W. VaR &amp; Peak Pos By Trader'!$A38,'Import Peak'!$A$3:ED$100,ED$1,FALSE())),0,VLOOKUP('W. VaR &amp; Peak Pos By Trader'!$A38,'Import Peak'!$A$3:ED$100,ED$1,FALSE()))</f>
        <v>0</v>
      </c>
      <c r="EE40" s="107" t="n">
        <f aca="false">IF(ISNA(VLOOKUP('W. VaR &amp; Peak Pos By Trader'!$A38,'Import Peak'!$A$3:EE$100,EE$1,FALSE())),0,VLOOKUP('W. VaR &amp; Peak Pos By Trader'!$A38,'Import Peak'!$A$3:EE$100,EE$1,FALSE()))</f>
        <v>0</v>
      </c>
      <c r="EF40" s="107" t="n">
        <f aca="false">IF(ISNA(VLOOKUP('W. VaR &amp; Peak Pos By Trader'!$A38,'Import Peak'!$A$3:EF$100,EF$1,FALSE())),0,VLOOKUP('W. VaR &amp; Peak Pos By Trader'!$A38,'Import Peak'!$A$3:EF$100,EF$1,FALSE()))</f>
        <v>0</v>
      </c>
      <c r="EG40" s="107" t="n">
        <f aca="false">IF(ISNA(VLOOKUP('W. VaR &amp; Peak Pos By Trader'!$A38,'Import Peak'!$A$3:EG$100,EG$1,FALSE())),0,VLOOKUP('W. VaR &amp; Peak Pos By Trader'!$A38,'Import Peak'!$A$3:EG$100,EG$1,FALSE()))</f>
        <v>0</v>
      </c>
      <c r="EH40" s="107" t="n">
        <f aca="false">IF(ISNA(VLOOKUP('W. VaR &amp; Peak Pos By Trader'!$A38,'Import Peak'!$A$3:EH$100,EH$1,FALSE())),0,VLOOKUP('W. VaR &amp; Peak Pos By Trader'!$A38,'Import Peak'!$A$3:EH$100,EH$1,FALSE()))</f>
        <v>0</v>
      </c>
      <c r="EI40" s="107" t="n">
        <f aca="false">IF(ISNA(VLOOKUP('W. VaR &amp; Peak Pos By Trader'!$A38,'Import Peak'!$A$3:EI$100,EI$1,FALSE())),0,VLOOKUP('W. VaR &amp; Peak Pos By Trader'!$A38,'Import Peak'!$A$3:EI$100,EI$1,FALSE()))</f>
        <v>0</v>
      </c>
      <c r="EJ40" s="107" t="n">
        <f aca="false">IF(ISNA(VLOOKUP('W. VaR &amp; Peak Pos By Trader'!$A38,'Import Peak'!$A$3:EJ$100,EJ$1,FALSE())),0,VLOOKUP('W. VaR &amp; Peak Pos By Trader'!$A38,'Import Peak'!$A$3:EJ$100,EJ$1,FALSE()))</f>
        <v>0</v>
      </c>
      <c r="EK40" s="107" t="n">
        <f aca="false">IF(ISNA(VLOOKUP('W. VaR &amp; Peak Pos By Trader'!$A38,'Import Peak'!$A$3:EK$100,EK$1,FALSE())),0,VLOOKUP('W. VaR &amp; Peak Pos By Trader'!$A38,'Import Peak'!$A$3:EK$100,EK$1,FALSE()))</f>
        <v>0</v>
      </c>
      <c r="EL40" s="107" t="n">
        <f aca="false">IF(ISNA(VLOOKUP('W. VaR &amp; Peak Pos By Trader'!$A38,'Import Peak'!$A$3:EL$100,EL$1,FALSE())),0,VLOOKUP('W. VaR &amp; Peak Pos By Trader'!$A38,'Import Peak'!$A$3:EL$100,EL$1,FALSE()))</f>
        <v>0</v>
      </c>
      <c r="EM40" s="107" t="n">
        <f aca="false">IF(ISNA(VLOOKUP('W. VaR &amp; Peak Pos By Trader'!$A38,'Import Peak'!$A$3:EM$100,EM$1,FALSE())),0,VLOOKUP('W. VaR &amp; Peak Pos By Trader'!$A38,'Import Peak'!$A$3:EM$100,EM$1,FALSE()))</f>
        <v>0</v>
      </c>
      <c r="EN40" s="107" t="n">
        <f aca="false">IF(ISNA(VLOOKUP('W. VaR &amp; Peak Pos By Trader'!$A38,'Import Peak'!$A$3:EN$100,EN$1,FALSE())),0,VLOOKUP('W. VaR &amp; Peak Pos By Trader'!$A38,'Import Peak'!$A$3:EN$100,EN$1,FALSE()))</f>
        <v>0</v>
      </c>
      <c r="EO40" s="107" t="n">
        <f aca="false">IF(ISNA(VLOOKUP('W. VaR &amp; Peak Pos By Trader'!$A38,'Import Peak'!$A$3:EO$100,EO$1,FALSE())),0,VLOOKUP('W. VaR &amp; Peak Pos By Trader'!$A38,'Import Peak'!$A$3:EO$100,EO$1,FALSE()))</f>
        <v>0</v>
      </c>
      <c r="EP40" s="107" t="n">
        <f aca="false">IF(ISNA(VLOOKUP('W. VaR &amp; Peak Pos By Trader'!$A38,'Import Peak'!$A$3:EP$100,EP$1,FALSE())),0,VLOOKUP('W. VaR &amp; Peak Pos By Trader'!$A38,'Import Peak'!$A$3:EP$100,EP$1,FALSE()))</f>
        <v>0</v>
      </c>
      <c r="EQ40" s="107" t="n">
        <f aca="false">IF(ISNA(VLOOKUP('W. VaR &amp; Peak Pos By Trader'!$A38,'Import Peak'!$A$3:EQ$100,EQ$1,FALSE())),0,VLOOKUP('W. VaR &amp; Peak Pos By Trader'!$A38,'Import Peak'!$A$3:EQ$100,EQ$1,FALSE()))</f>
        <v>0</v>
      </c>
      <c r="ER40" s="107" t="n">
        <f aca="false">IF(ISNA(VLOOKUP('W. VaR &amp; Peak Pos By Trader'!$A38,'Import Peak'!$A$3:ER$100,ER$1,FALSE())),0,VLOOKUP('W. VaR &amp; Peak Pos By Trader'!$A38,'Import Peak'!$A$3:ER$100,ER$1,FALSE()))</f>
        <v>0</v>
      </c>
      <c r="ES40" s="107" t="n">
        <f aca="false">IF(ISNA(VLOOKUP('W. VaR &amp; Peak Pos By Trader'!$A38,'Import Peak'!$A$3:ES$100,ES$1,FALSE())),0,VLOOKUP('W. VaR &amp; Peak Pos By Trader'!$A38,'Import Peak'!$A$3:ES$100,ES$1,FALSE()))</f>
        <v>0</v>
      </c>
      <c r="ET40" s="107" t="n">
        <f aca="false">IF(ISNA(VLOOKUP('W. VaR &amp; Peak Pos By Trader'!$A38,'Import Peak'!$A$3:ET$100,ET$1,FALSE())),0,VLOOKUP('W. VaR &amp; Peak Pos By Trader'!$A38,'Import Peak'!$A$3:ET$100,ET$1,FALSE()))</f>
        <v>0</v>
      </c>
      <c r="EU40" s="107" t="n">
        <f aca="false">IF(ISNA(VLOOKUP('W. VaR &amp; Peak Pos By Trader'!$A38,'Import Peak'!$A$3:EU$100,EU$1,FALSE())),0,VLOOKUP('W. VaR &amp; Peak Pos By Trader'!$A38,'Import Peak'!$A$3:EU$100,EU$1,FALSE()))</f>
        <v>0</v>
      </c>
      <c r="EV40" s="107" t="n">
        <f aca="false">IF(ISNA(VLOOKUP('W. VaR &amp; Peak Pos By Trader'!$A38,'Import Peak'!$A$3:EV$100,EV$1,FALSE())),0,VLOOKUP('W. VaR &amp; Peak Pos By Trader'!$A38,'Import Peak'!$A$3:EV$100,EV$1,FALSE()))</f>
        <v>0</v>
      </c>
      <c r="EW40" s="107" t="n">
        <f aca="false">IF(ISNA(VLOOKUP('W. VaR &amp; Peak Pos By Trader'!$A38,'Import Peak'!$A$3:EW$100,EW$1,FALSE())),0,VLOOKUP('W. VaR &amp; Peak Pos By Trader'!$A38,'Import Peak'!$A$3:EW$100,EW$1,FALSE()))</f>
        <v>0</v>
      </c>
      <c r="EX40" s="107" t="n">
        <f aca="false">IF(ISNA(VLOOKUP('W. VaR &amp; Peak Pos By Trader'!$A38,'Import Peak'!$A$3:EX$100,EX$1,FALSE())),0,VLOOKUP('W. VaR &amp; Peak Pos By Trader'!$A38,'Import Peak'!$A$3:EX$100,EX$1,FALSE()))</f>
        <v>0</v>
      </c>
      <c r="EY40" s="107" t="n">
        <f aca="false">IF(ISNA(VLOOKUP('W. VaR &amp; Peak Pos By Trader'!$A38,'Import Peak'!$A$3:EY$100,EY$1,FALSE())),0,VLOOKUP('W. VaR &amp; Peak Pos By Trader'!$A38,'Import Peak'!$A$3:EY$100,EY$1,FALSE()))</f>
        <v>0</v>
      </c>
      <c r="EZ40" s="107" t="n">
        <f aca="false">IF(ISNA(VLOOKUP('W. VaR &amp; Peak Pos By Trader'!$A38,'Import Peak'!$A$3:EZ$100,EZ$1,FALSE())),0,VLOOKUP('W. VaR &amp; Peak Pos By Trader'!$A38,'Import Peak'!$A$3:EZ$100,EZ$1,FALSE()))</f>
        <v>0</v>
      </c>
      <c r="FA40" s="107" t="n">
        <f aca="false">IF(ISNA(VLOOKUP('W. VaR &amp; Peak Pos By Trader'!$A38,'Import Peak'!$A$3:FA$100,FA$1,FALSE())),0,VLOOKUP('W. VaR &amp; Peak Pos By Trader'!$A38,'Import Peak'!$A$3:FA$100,FA$1,FALSE()))</f>
        <v>0</v>
      </c>
      <c r="FB40" s="107" t="n">
        <f aca="false">IF(ISNA(VLOOKUP('W. VaR &amp; Peak Pos By Trader'!$A38,'Import Peak'!$A$3:FB$100,FB$1,FALSE())),0,VLOOKUP('W. VaR &amp; Peak Pos By Trader'!$A38,'Import Peak'!$A$3:FB$100,FB$1,FALSE()))</f>
        <v>0</v>
      </c>
      <c r="FC40" s="107" t="n">
        <f aca="false">IF(ISNA(VLOOKUP('W. VaR &amp; Peak Pos By Trader'!$A38,'Import Peak'!$A$3:FC$100,FC$1,FALSE())),0,VLOOKUP('W. VaR &amp; Peak Pos By Trader'!$A38,'Import Peak'!$A$3:FC$100,FC$1,FALSE()))</f>
        <v>0</v>
      </c>
      <c r="FD40" s="107" t="n">
        <f aca="false">IF(ISNA(VLOOKUP('W. VaR &amp; Peak Pos By Trader'!$A38,'Import Peak'!$A$3:FD$100,FD$1,FALSE())),0,VLOOKUP('W. VaR &amp; Peak Pos By Trader'!$A38,'Import Peak'!$A$3:FD$100,FD$1,FALSE()))</f>
        <v>0</v>
      </c>
      <c r="FE40" s="107" t="n">
        <f aca="false">IF(ISNA(VLOOKUP('W. VaR &amp; Peak Pos By Trader'!$A38,'Import Peak'!$A$3:FE$100,FE$1,FALSE())),0,VLOOKUP('W. VaR &amp; Peak Pos By Trader'!$A38,'Import Peak'!$A$3:FE$100,FE$1,FALSE()))</f>
        <v>0</v>
      </c>
      <c r="FF40" s="107" t="n">
        <f aca="false">IF(ISNA(VLOOKUP('W. VaR &amp; Peak Pos By Trader'!$A38,'Import Peak'!$A$3:FF$100,FF$1,FALSE())),0,VLOOKUP('W. VaR &amp; Peak Pos By Trader'!$A38,'Import Peak'!$A$3:FF$100,FF$1,FALSE()))</f>
        <v>0</v>
      </c>
      <c r="FG40" s="107" t="n">
        <f aca="false">IF(ISNA(VLOOKUP('W. VaR &amp; Peak Pos By Trader'!$A38,'Import Peak'!$A$3:FG$100,FG$1,FALSE())),0,VLOOKUP('W. VaR &amp; Peak Pos By Trader'!$A38,'Import Peak'!$A$3:FG$100,FG$1,FALSE()))</f>
        <v>0</v>
      </c>
      <c r="FH40" s="107" t="n">
        <f aca="false">IF(ISNA(VLOOKUP('W. VaR &amp; Peak Pos By Trader'!$A38,'Import Peak'!$A$3:FH$100,FH$1,FALSE())),0,VLOOKUP('W. VaR &amp; Peak Pos By Trader'!$A38,'Import Peak'!$A$3:FH$100,FH$1,FALSE()))</f>
        <v>0</v>
      </c>
      <c r="FI40" s="107" t="n">
        <f aca="false">IF(ISNA(VLOOKUP('W. VaR &amp; Peak Pos By Trader'!$A38,'Import Peak'!$A$3:FI$100,FI$1,FALSE())),0,VLOOKUP('W. VaR &amp; Peak Pos By Trader'!$A38,'Import Peak'!$A$3:FI$100,FI$1,FALSE()))</f>
        <v>0</v>
      </c>
      <c r="FJ40" s="107" t="n">
        <f aca="false">IF(ISNA(VLOOKUP('W. VaR &amp; Peak Pos By Trader'!$A38,'Import Peak'!$A$3:FJ$100,FJ$1,FALSE())),0,VLOOKUP('W. VaR &amp; Peak Pos By Trader'!$A38,'Import Peak'!$A$3:FJ$100,FJ$1,FALSE()))</f>
        <v>0</v>
      </c>
      <c r="FK40" s="107" t="n">
        <f aca="false">IF(ISNA(VLOOKUP('W. VaR &amp; Peak Pos By Trader'!$A38,'Import Peak'!$A$3:FK$100,FK$1,FALSE())),0,VLOOKUP('W. VaR &amp; Peak Pos By Trader'!$A38,'Import Peak'!$A$3:FK$100,FK$1,FALSE()))</f>
        <v>0</v>
      </c>
      <c r="FL40" s="107" t="n">
        <f aca="false">IF(ISNA(VLOOKUP('W. VaR &amp; Peak Pos By Trader'!$A38,'Import Peak'!$A$3:FL$100,FL$1,FALSE())),0,VLOOKUP('W. VaR &amp; Peak Pos By Trader'!$A38,'Import Peak'!$A$3:FL$100,FL$1,FALSE()))</f>
        <v>0</v>
      </c>
      <c r="FM40" s="107" t="n">
        <f aca="false">IF(ISNA(VLOOKUP('W. VaR &amp; Peak Pos By Trader'!$A38,'Import Peak'!$A$3:FM$100,FM$1,FALSE())),0,VLOOKUP('W. VaR &amp; Peak Pos By Trader'!$A38,'Import Peak'!$A$3:FM$100,FM$1,FALSE()))</f>
        <v>0</v>
      </c>
      <c r="FN40" s="107" t="n">
        <f aca="false">IF(ISNA(VLOOKUP('W. VaR &amp; Peak Pos By Trader'!$A38,'Import Peak'!$A$3:FN$100,FN$1,FALSE())),0,VLOOKUP('W. VaR &amp; Peak Pos By Trader'!$A38,'Import Peak'!$A$3:FN$100,FN$1,FALSE()))</f>
        <v>0</v>
      </c>
      <c r="FO40" s="107" t="n">
        <f aca="false">IF(ISNA(VLOOKUP('W. VaR &amp; Peak Pos By Trader'!$A38,'Import Peak'!$A$3:FO$100,FO$1,FALSE())),0,VLOOKUP('W. VaR &amp; Peak Pos By Trader'!$A38,'Import Peak'!$A$3:FO$100,FO$1,FALSE()))</f>
        <v>0</v>
      </c>
      <c r="FP40" s="107" t="n">
        <f aca="false">IF(ISNA(VLOOKUP('W. VaR &amp; Peak Pos By Trader'!$A38,'Import Peak'!$A$3:FP$100,FP$1,FALSE())),0,VLOOKUP('W. VaR &amp; Peak Pos By Trader'!$A38,'Import Peak'!$A$3:FP$100,FP$1,FALSE()))</f>
        <v>0</v>
      </c>
      <c r="FQ40" s="107" t="n">
        <f aca="false">IF(ISNA(VLOOKUP('W. VaR &amp; Peak Pos By Trader'!$A38,'Import Peak'!$A$3:FQ$100,FQ$1,FALSE())),0,VLOOKUP('W. VaR &amp; Peak Pos By Trader'!$A38,'Import Peak'!$A$3:FQ$100,FQ$1,FALSE()))</f>
        <v>0</v>
      </c>
      <c r="FR40" s="107" t="n">
        <f aca="false">IF(ISNA(VLOOKUP('W. VaR &amp; Peak Pos By Trader'!$A38,'Import Peak'!$A$3:FR$100,FR$1,FALSE())),0,VLOOKUP('W. VaR &amp; Peak Pos By Trader'!$A38,'Import Peak'!$A$3:FR$100,FR$1,FALSE()))</f>
        <v>0</v>
      </c>
      <c r="FS40" s="107" t="n">
        <f aca="false">IF(ISNA(VLOOKUP('W. VaR &amp; Peak Pos By Trader'!$A38,'Import Peak'!$A$3:FS$100,FS$1,FALSE())),0,VLOOKUP('W. VaR &amp; Peak Pos By Trader'!$A38,'Import Peak'!$A$3:FS$100,FS$1,FALSE()))</f>
        <v>0</v>
      </c>
      <c r="FT40" s="107" t="n">
        <f aca="false">IF(ISNA(VLOOKUP('W. VaR &amp; Peak Pos By Trader'!$A38,'Import Peak'!$A$3:FT$100,FT$1,FALSE())),0,VLOOKUP('W. VaR &amp; Peak Pos By Trader'!$A38,'Import Peak'!$A$3:FT$100,FT$1,FALSE()))</f>
        <v>0</v>
      </c>
      <c r="FU40" s="107" t="n">
        <f aca="false">IF(ISNA(VLOOKUP('W. VaR &amp; Peak Pos By Trader'!$A38,'Import Peak'!$A$3:FU$100,FU$1,FALSE())),0,VLOOKUP('W. VaR &amp; Peak Pos By Trader'!$A38,'Import Peak'!$A$3:FU$100,FU$1,FALSE()))</f>
        <v>0</v>
      </c>
      <c r="FV40" s="0" t="n">
        <f aca="false">IF(ISNA(VLOOKUP('W. VaR &amp; Peak Pos By Trader'!$A38,'Import Peak'!$A$3:FV$100,FV$1,FALSE())),0,VLOOKUP('W. VaR &amp; Peak Pos By Trader'!$A38,'Import Peak'!$A$3:FV$100,FV$1,FALSE()))</f>
        <v>0</v>
      </c>
      <c r="FW40" s="0" t="n">
        <f aca="false">IF(ISNA(VLOOKUP('W. VaR &amp; Peak Pos By Trader'!$A38,'Import Peak'!$A$3:FW$100,FW$1,FALSE())),0,VLOOKUP('W. VaR &amp; Peak Pos By Trader'!$A38,'Import Peak'!$A$3:FW$100,FW$1,FALSE()))</f>
        <v>0</v>
      </c>
      <c r="FX40" s="0" t="n">
        <f aca="false">IF(ISNA(VLOOKUP('W. VaR &amp; Peak Pos By Trader'!$A38,'Import Peak'!$A$3:FX$100,FX$1,FALSE())),0,VLOOKUP('W. VaR &amp; Peak Pos By Trader'!$A38,'Import Peak'!$A$3:FX$100,FX$1,FALSE()))</f>
        <v>0</v>
      </c>
      <c r="FY40" s="0" t="n">
        <f aca="false">IF(ISNA(VLOOKUP('W. VaR &amp; Peak Pos By Trader'!$A38,'Import Peak'!$A$3:FY$100,FY$1,FALSE())),0,VLOOKUP('W. VaR &amp; Peak Pos By Trader'!$A38,'Import Peak'!$A$3:FY$100,FY$1,FALSE()))</f>
        <v>0</v>
      </c>
      <c r="FZ40" s="0" t="n">
        <f aca="false">IF(ISNA(VLOOKUP('W. VaR &amp; Peak Pos By Trader'!$A38,'Import Peak'!$A$3:FZ$100,FZ$1,FALSE())),0,VLOOKUP('W. VaR &amp; Peak Pos By Trader'!$A38,'Import Peak'!$A$3:FZ$100,FZ$1,FALSE()))</f>
        <v>0</v>
      </c>
      <c r="GA40" s="0" t="n">
        <f aca="false">IF(ISNA(VLOOKUP('W. VaR &amp; Peak Pos By Trader'!$A38,'Import Peak'!$A$3:GA$100,GA$1,FALSE())),0,VLOOKUP('W. VaR &amp; Peak Pos By Trader'!$A38,'Import Peak'!$A$3:GA$100,GA$1,FALSE()))</f>
        <v>0</v>
      </c>
      <c r="GB40" s="0" t="n">
        <f aca="false">IF(ISNA(VLOOKUP('W. VaR &amp; Peak Pos By Trader'!$A38,'Import Peak'!$A$3:GB$100,GB$1,FALSE())),0,VLOOKUP('W. VaR &amp; Peak Pos By Trader'!$A38,'Import Peak'!$A$3:GB$100,GB$1,FALSE()))</f>
        <v>0</v>
      </c>
      <c r="GC40" s="0" t="n">
        <f aca="false">IF(ISNA(VLOOKUP('W. VaR &amp; Peak Pos By Trader'!$A38,'Import Peak'!$A$3:GC$100,GC$1,FALSE())),0,VLOOKUP('W. VaR &amp; Peak Pos By Trader'!$A38,'Import Peak'!$A$3:GC$100,GC$1,FALSE()))</f>
        <v>0</v>
      </c>
      <c r="GD40" s="0" t="n">
        <f aca="false">IF(ISNA(VLOOKUP('W. VaR &amp; Peak Pos By Trader'!$A38,'Import Peak'!$A$3:GD$100,GD$1,FALSE())),0,VLOOKUP('W. VaR &amp; Peak Pos By Trader'!$A38,'Import Peak'!$A$3:GD$100,GD$1,FALSE()))</f>
        <v>0</v>
      </c>
      <c r="GE40" s="0" t="n">
        <f aca="false">IF(ISNA(VLOOKUP('W. VaR &amp; Peak Pos By Trader'!$A38,'Import Peak'!$A$3:GE$100,GE$1,FALSE())),0,VLOOKUP('W. VaR &amp; Peak Pos By Trader'!$A38,'Import Peak'!$A$3:GE$100,GE$1,FALSE()))</f>
        <v>0</v>
      </c>
      <c r="GF40" s="0" t="n">
        <f aca="false">IF(ISNA(VLOOKUP('W. VaR &amp; Peak Pos By Trader'!$A38,'Import Peak'!$A$3:GF$100,GF$1,FALSE())),0,VLOOKUP('W. VaR &amp; Peak Pos By Trader'!$A38,'Import Peak'!$A$3:GF$100,GF$1,FALSE()))</f>
        <v>0</v>
      </c>
      <c r="GG40" s="0" t="n">
        <f aca="false">IF(ISNA(VLOOKUP('W. VaR &amp; Peak Pos By Trader'!$A38,'Import Peak'!$A$3:GG$100,GG$1,FALSE())),0,VLOOKUP('W. VaR &amp; Peak Pos By Trader'!$A38,'Import Peak'!$A$3:GG$100,GG$1,FALSE()))</f>
        <v>0</v>
      </c>
      <c r="GH40" s="0" t="n">
        <f aca="false">IF(ISNA(VLOOKUP('W. VaR &amp; Peak Pos By Trader'!$A38,'Import Peak'!$A$3:GH$100,GH$1,FALSE())),0,VLOOKUP('W. VaR &amp; Peak Pos By Trader'!$A38,'Import Peak'!$A$3:GH$100,GH$1,FALSE()))</f>
        <v>0</v>
      </c>
      <c r="GI40" s="0" t="n">
        <f aca="false">IF(ISNA(VLOOKUP('W. VaR &amp; Peak Pos By Trader'!$A38,'Import Peak'!$A$3:GI$100,GI$1,FALSE())),0,VLOOKUP('W. VaR &amp; Peak Pos By Trader'!$A38,'Import Peak'!$A$3:GI$100,GI$1,FALSE()))</f>
        <v>0</v>
      </c>
      <c r="GJ40" s="0" t="n">
        <f aca="false">IF(ISNA(VLOOKUP('W. VaR &amp; Peak Pos By Trader'!$A38,'Import Peak'!$A$3:GJ$100,GJ$1,FALSE())),0,VLOOKUP('W. VaR &amp; Peak Pos By Trader'!$A38,'Import Peak'!$A$3:GJ$100,GJ$1,FALSE()))</f>
        <v>0</v>
      </c>
      <c r="GK40" s="0" t="n">
        <f aca="false">IF(ISNA(VLOOKUP('W. VaR &amp; Peak Pos By Trader'!$A38,'Import Peak'!$A$3:GK$100,GK$1,FALSE())),0,VLOOKUP('W. VaR &amp; Peak Pos By Trader'!$A38,'Import Peak'!$A$3:GK$100,GK$1,FALSE()))</f>
        <v>0</v>
      </c>
      <c r="GL40" s="0" t="n">
        <f aca="false">IF(ISNA(VLOOKUP('W. VaR &amp; Peak Pos By Trader'!$A38,'Import Peak'!$A$3:GL$100,GL$1,FALSE())),0,VLOOKUP('W. VaR &amp; Peak Pos By Trader'!$A38,'Import Peak'!$A$3:GL$100,GL$1,FALSE()))</f>
        <v>0</v>
      </c>
      <c r="GM40" s="0" t="n">
        <f aca="false">IF(ISNA(VLOOKUP('W. VaR &amp; Peak Pos By Trader'!$A38,'Import Peak'!$A$3:GM$100,GM$1,FALSE())),0,VLOOKUP('W. VaR &amp; Peak Pos By Trader'!$A38,'Import Peak'!$A$3:GM$100,GM$1,FALSE()))</f>
        <v>0</v>
      </c>
      <c r="GN40" s="0" t="n">
        <f aca="false">IF(ISNA(VLOOKUP('W. VaR &amp; Peak Pos By Trader'!$A38,'Import Peak'!$A$3:GN$100,GN$1,FALSE())),0,VLOOKUP('W. VaR &amp; Peak Pos By Trader'!$A38,'Import Peak'!$A$3:GN$100,GN$1,FALSE()))</f>
        <v>0</v>
      </c>
      <c r="GO40" s="0" t="n">
        <f aca="false">IF(ISNA(VLOOKUP('W. VaR &amp; Peak Pos By Trader'!$A38,'Import Peak'!$A$3:GO$100,GO$1,FALSE())),0,VLOOKUP('W. VaR &amp; Peak Pos By Trader'!$A38,'Import Peak'!$A$3:GO$100,GO$1,FALSE()))</f>
        <v>0</v>
      </c>
      <c r="GP40" s="0" t="n">
        <f aca="false">IF(ISNA(VLOOKUP('W. VaR &amp; Peak Pos By Trader'!$A38,'Import Peak'!$A$3:GP$100,GP$1,FALSE())),0,VLOOKUP('W. VaR &amp; Peak Pos By Trader'!$A38,'Import Peak'!$A$3:GP$100,GP$1,FALSE()))</f>
        <v>0</v>
      </c>
      <c r="GQ40" s="0" t="n">
        <f aca="false">IF(ISNA(VLOOKUP('W. VaR &amp; Peak Pos By Trader'!$A38,'Import Peak'!$A$3:GQ$100,GQ$1,FALSE())),0,VLOOKUP('W. VaR &amp; Peak Pos By Trader'!$A38,'Import Peak'!$A$3:GQ$100,GQ$1,FALSE()))</f>
        <v>0</v>
      </c>
      <c r="GR40" s="0" t="n">
        <f aca="false">IF(ISNA(VLOOKUP('W. VaR &amp; Peak Pos By Trader'!$A38,'Import Peak'!$A$3:GR$100,GR$1,FALSE())),0,VLOOKUP('W. VaR &amp; Peak Pos By Trader'!$A38,'Import Peak'!$A$3:GR$100,GR$1,FALSE()))</f>
        <v>0</v>
      </c>
      <c r="GS40" s="0" t="n">
        <f aca="false">IF(ISNA(VLOOKUP('W. VaR &amp; Peak Pos By Trader'!$A38,'Import Peak'!$A$3:GS$100,GS$1,FALSE())),0,VLOOKUP('W. VaR &amp; Peak Pos By Trader'!$A38,'Import Peak'!$A$3:GS$100,GS$1,FALSE()))</f>
        <v>0</v>
      </c>
      <c r="GT40" s="0" t="n">
        <f aca="false">IF(ISNA(VLOOKUP('W. VaR &amp; Peak Pos By Trader'!$A38,'Import Peak'!$A$3:GT$100,GT$1,FALSE())),0,VLOOKUP('W. VaR &amp; Peak Pos By Trader'!$A38,'Import Peak'!$A$3:GT$100,GT$1,FALSE()))</f>
        <v>0</v>
      </c>
      <c r="GU40" s="0" t="n">
        <f aca="false">IF(ISNA(VLOOKUP('W. VaR &amp; Peak Pos By Trader'!$A38,'Import Peak'!$A$3:GU$100,GU$1,FALSE())),0,VLOOKUP('W. VaR &amp; Peak Pos By Trader'!$A38,'Import Peak'!$A$3:GU$100,GU$1,FALSE()))</f>
        <v>0</v>
      </c>
      <c r="GV40" s="0" t="n">
        <f aca="false">IF(ISNA(VLOOKUP('W. VaR &amp; Peak Pos By Trader'!$A38,'Import Peak'!$A$3:GV$100,GV$1,FALSE())),0,VLOOKUP('W. VaR &amp; Peak Pos By Trader'!$A38,'Import Peak'!$A$3:GV$100,GV$1,FALSE()))</f>
        <v>0</v>
      </c>
      <c r="GW40" s="0" t="n">
        <f aca="false">IF(ISNA(VLOOKUP('W. VaR &amp; Peak Pos By Trader'!$A38,'Import Peak'!$A$3:GW$100,GW$1,FALSE())),0,VLOOKUP('W. VaR &amp; Peak Pos By Trader'!$A38,'Import Peak'!$A$3:GW$100,GW$1,FALSE()))</f>
        <v>0</v>
      </c>
      <c r="GX40" s="0" t="n">
        <f aca="false">IF(ISNA(VLOOKUP('W. VaR &amp; Peak Pos By Trader'!$A38,'Import Peak'!$A$3:GX$100,GX$1,FALSE())),0,VLOOKUP('W. VaR &amp; Peak Pos By Trader'!$A38,'Import Peak'!$A$3:GX$100,GX$1,FALSE()))</f>
        <v>0</v>
      </c>
      <c r="GY40" s="0" t="n">
        <f aca="false">IF(ISNA(VLOOKUP('W. VaR &amp; Peak Pos By Trader'!$A38,'Import Peak'!$A$3:GY$100,GY$1,FALSE())),0,VLOOKUP('W. VaR &amp; Peak Pos By Trader'!$A38,'Import Peak'!$A$3:GY$100,GY$1,FALSE()))</f>
        <v>0</v>
      </c>
      <c r="GZ40" s="0" t="n">
        <f aca="false">IF(ISNA(VLOOKUP('W. VaR &amp; Peak Pos By Trader'!$A38,'Import Peak'!$A$3:GZ$100,GZ$1,FALSE())),0,VLOOKUP('W. VaR &amp; Peak Pos By Trader'!$A38,'Import Peak'!$A$3:GZ$100,GZ$1,FALSE()))</f>
        <v>0</v>
      </c>
      <c r="HA40" s="0" t="n">
        <f aca="false">IF(ISNA(VLOOKUP('W. VaR &amp; Peak Pos By Trader'!$A38,'Import Peak'!$A$3:HA$100,HA$1,FALSE())),0,VLOOKUP('W. VaR &amp; Peak Pos By Trader'!$A38,'Import Peak'!$A$3:HA$100,HA$1,FALSE()))</f>
        <v>0</v>
      </c>
      <c r="HB40" s="0" t="n">
        <f aca="false">IF(ISNA(VLOOKUP('W. VaR &amp; Peak Pos By Trader'!$A38,'Import Peak'!$A$3:HB$100,HB$1,FALSE())),0,VLOOKUP('W. VaR &amp; Peak Pos By Trader'!$A38,'Import Peak'!$A$3:HB$100,HB$1,FALSE()))</f>
        <v>0</v>
      </c>
      <c r="HC40" s="0" t="n">
        <f aca="false">IF(ISNA(VLOOKUP('W. VaR &amp; Peak Pos By Trader'!$A38,'Import Peak'!$A$3:HC$100,HC$1,FALSE())),0,VLOOKUP('W. VaR &amp; Peak Pos By Trader'!$A38,'Import Peak'!$A$3:HC$100,HC$1,FALSE()))</f>
        <v>0</v>
      </c>
      <c r="HD40" s="0" t="n">
        <f aca="false">IF(ISNA(VLOOKUP('W. VaR &amp; Peak Pos By Trader'!$A38,'Import Peak'!$A$3:HD$100,HD$1,FALSE())),0,VLOOKUP('W. VaR &amp; Peak Pos By Trader'!$A38,'Import Peak'!$A$3:HD$100,HD$1,FALSE()))</f>
        <v>0</v>
      </c>
      <c r="HE40" s="0" t="n">
        <f aca="false">IF(ISNA(VLOOKUP('W. VaR &amp; Peak Pos By Trader'!$A38,'Import Peak'!$A$3:HE$100,HE$1,FALSE())),0,VLOOKUP('W. VaR &amp; Peak Pos By Trader'!$A38,'Import Peak'!$A$3:HE$100,HE$1,FALSE()))</f>
        <v>0</v>
      </c>
      <c r="HF40" s="0" t="n">
        <f aca="false">IF(ISNA(VLOOKUP('W. VaR &amp; Peak Pos By Trader'!$A38,'Import Peak'!$A$3:HF$100,HF$1,FALSE())),0,VLOOKUP('W. VaR &amp; Peak Pos By Trader'!$A38,'Import Peak'!$A$3:HF$100,HF$1,FALSE()))</f>
        <v>0</v>
      </c>
      <c r="HG40" s="0" t="n">
        <f aca="false">IF(ISNA(VLOOKUP('W. VaR &amp; Peak Pos By Trader'!$A38,'Import Peak'!$A$3:HG$100,HG$1,FALSE())),0,VLOOKUP('W. VaR &amp; Peak Pos By Trader'!$A38,'Import Peak'!$A$3:HG$100,HG$1,FALSE()))</f>
        <v>0</v>
      </c>
      <c r="HH40" s="0" t="n">
        <f aca="false">IF(ISNA(VLOOKUP('W. VaR &amp; Peak Pos By Trader'!$A38,'Import Peak'!$A$3:HH$100,HH$1,FALSE())),0,VLOOKUP('W. VaR &amp; Peak Pos By Trader'!$A38,'Import Peak'!$A$3:HH$100,HH$1,FALSE()))</f>
        <v>0</v>
      </c>
      <c r="HI40" s="0" t="n">
        <f aca="false">IF(ISNA(VLOOKUP('W. VaR &amp; Peak Pos By Trader'!$A38,'Import Peak'!$A$3:HI$100,HI$1,FALSE())),0,VLOOKUP('W. VaR &amp; Peak Pos By Trader'!$A38,'Import Peak'!$A$3:HI$100,HI$1,FALSE()))</f>
        <v>0</v>
      </c>
      <c r="HJ40" s="0" t="n">
        <f aca="false">IF(ISNA(VLOOKUP('W. VaR &amp; Peak Pos By Trader'!$A38,'Import Peak'!$A$3:HJ$100,HJ$1,FALSE())),0,VLOOKUP('W. VaR &amp; Peak Pos By Trader'!$A38,'Import Peak'!$A$3:HJ$100,HJ$1,FALSE()))</f>
        <v>0</v>
      </c>
      <c r="HK40" s="0" t="n">
        <f aca="false">IF(ISNA(VLOOKUP('W. VaR &amp; Peak Pos By Trader'!$A38,'Import Peak'!$A$3:HK$100,HK$1,FALSE())),0,VLOOKUP('W. VaR &amp; Peak Pos By Trader'!$A38,'Import Peak'!$A$3:HK$100,HK$1,FALSE()))</f>
        <v>0</v>
      </c>
      <c r="HL40" s="0" t="n">
        <f aca="false">IF(ISNA(VLOOKUP('W. VaR &amp; Peak Pos By Trader'!$A38,'Import Peak'!$A$3:HL$100,HL$1,FALSE())),0,VLOOKUP('W. VaR &amp; Peak Pos By Trader'!$A38,'Import Peak'!$A$3:HL$100,HL$1,FALSE()))</f>
        <v>0</v>
      </c>
      <c r="HM40" s="0" t="n">
        <f aca="false">IF(ISNA(VLOOKUP('W. VaR &amp; Peak Pos By Trader'!$A38,'Import Peak'!$A$3:HM$100,HM$1,FALSE())),0,VLOOKUP('W. VaR &amp; Peak Pos By Trader'!$A38,'Import Peak'!$A$3:HM$100,HM$1,FALSE()))</f>
        <v>0</v>
      </c>
      <c r="HN40" s="0" t="n">
        <f aca="false">IF(ISNA(VLOOKUP('W. VaR &amp; Peak Pos By Trader'!$A38,'Import Peak'!$A$3:HN$100,HN$1,FALSE())),0,VLOOKUP('W. VaR &amp; Peak Pos By Trader'!$A38,'Import Peak'!$A$3:HN$100,HN$1,FALSE()))</f>
        <v>0</v>
      </c>
      <c r="HO40" s="0" t="n">
        <f aca="false">IF(ISNA(VLOOKUP('W. VaR &amp; Peak Pos By Trader'!$A38,'Import Peak'!$A$3:HO$100,HO$1,FALSE())),0,VLOOKUP('W. VaR &amp; Peak Pos By Trader'!$A38,'Import Peak'!$A$3:HO$100,HO$1,FALSE()))</f>
        <v>0</v>
      </c>
      <c r="HP40" s="0" t="n">
        <f aca="false">IF(ISNA(VLOOKUP('W. VaR &amp; Peak Pos By Trader'!$A38,'Import Peak'!$A$3:HP$100,HP$1,FALSE())),0,VLOOKUP('W. VaR &amp; Peak Pos By Trader'!$A38,'Import Peak'!$A$3:HP$100,HP$1,FALSE()))</f>
        <v>0</v>
      </c>
      <c r="HQ40" s="0" t="n">
        <f aca="false">IF(ISNA(VLOOKUP('W. VaR &amp; Peak Pos By Trader'!$A38,'Import Peak'!$A$3:HQ$100,HQ$1,FALSE())),0,VLOOKUP('W. VaR &amp; Peak Pos By Trader'!$A38,'Import Peak'!$A$3:HQ$100,HQ$1,FALSE()))</f>
        <v>0</v>
      </c>
      <c r="HR40" s="0" t="n">
        <f aca="false">IF(ISNA(VLOOKUP('W. VaR &amp; Peak Pos By Trader'!$A38,'Import Peak'!$A$3:HR$100,HR$1,FALSE())),0,VLOOKUP('W. VaR &amp; Peak Pos By Trader'!$A38,'Import Peak'!$A$3:HR$100,HR$1,FALSE()))</f>
        <v>0</v>
      </c>
      <c r="HS40" s="0" t="n">
        <f aca="false">IF(ISNA(VLOOKUP('W. VaR &amp; Peak Pos By Trader'!$A38,'Import Peak'!$A$3:HS$100,HS$1,FALSE())),0,VLOOKUP('W. VaR &amp; Peak Pos By Trader'!$A38,'Import Peak'!$A$3:HS$100,HS$1,FALSE()))</f>
        <v>0</v>
      </c>
      <c r="HT40" s="0" t="n">
        <f aca="false">IF(ISNA(VLOOKUP('W. VaR &amp; Peak Pos By Trader'!$A38,'Import Peak'!$A$3:HT$100,HT$1,FALSE())),0,VLOOKUP('W. VaR &amp; Peak Pos By Trader'!$A38,'Import Peak'!$A$3:HT$100,HT$1,FALSE()))</f>
        <v>0</v>
      </c>
      <c r="HU40" s="0" t="n">
        <f aca="false">IF(ISNA(VLOOKUP('W. VaR &amp; Peak Pos By Trader'!$A38,'Import Peak'!$A$3:HU$100,HU$1,FALSE())),0,VLOOKUP('W. VaR &amp; Peak Pos By Trader'!$A38,'Import Peak'!$A$3:HU$100,HU$1,FALSE()))</f>
        <v>0</v>
      </c>
      <c r="HV40" s="0" t="n">
        <f aca="false">IF(ISNA(VLOOKUP('W. VaR &amp; Peak Pos By Trader'!$A38,'Import Peak'!$A$3:HV$100,HV$1,FALSE())),0,VLOOKUP('W. VaR &amp; Peak Pos By Trader'!$A38,'Import Peak'!$A$3:HV$100,HV$1,FALSE()))</f>
        <v>0</v>
      </c>
      <c r="HW40" s="0" t="n">
        <f aca="false">IF(ISNA(VLOOKUP('W. VaR &amp; Peak Pos By Trader'!$A38,'Import Peak'!$A$3:HW$100,HW$1,FALSE())),0,VLOOKUP('W. VaR &amp; Peak Pos By Trader'!$A38,'Import Peak'!$A$3:HW$100,HW$1,FALSE()))</f>
        <v>0</v>
      </c>
      <c r="HX40" s="0" t="n">
        <f aca="false">IF(ISNA(VLOOKUP('W. VaR &amp; Peak Pos By Trader'!$A38,'Import Peak'!$A$3:HX$100,HX$1,FALSE())),0,VLOOKUP('W. VaR &amp; Peak Pos By Trader'!$A38,'Import Peak'!$A$3:HX$100,HX$1,FALSE()))</f>
        <v>0</v>
      </c>
      <c r="HY40" s="0" t="n">
        <f aca="false">IF(ISNA(VLOOKUP('W. VaR &amp; Peak Pos By Trader'!$A38,'Import Peak'!$A$3:HY$100,HY$1,FALSE())),0,VLOOKUP('W. VaR &amp; Peak Pos By Trader'!$A38,'Import Peak'!$A$3:HY$100,HY$1,FALSE()))</f>
        <v>0</v>
      </c>
      <c r="HZ40" s="0" t="n">
        <f aca="false">IF(ISNA(VLOOKUP('W. VaR &amp; Peak Pos By Trader'!$A38,'Import Peak'!$A$3:HZ$100,HZ$1,FALSE())),0,VLOOKUP('W. VaR &amp; Peak Pos By Trader'!$A38,'Import Peak'!$A$3:HZ$100,HZ$1,FALSE()))</f>
        <v>0</v>
      </c>
      <c r="IA40" s="0" t="n">
        <f aca="false">IF(ISNA(VLOOKUP('W. VaR &amp; Peak Pos By Trader'!$A38,'Import Peak'!$A$3:IA$100,IA$1,FALSE())),0,VLOOKUP('W. VaR &amp; Peak Pos By Trader'!$A38,'Import Peak'!$A$3:IA$100,IA$1,FALSE()))</f>
        <v>0</v>
      </c>
      <c r="IB40" s="0" t="n">
        <f aca="false">IF(ISNA(VLOOKUP('W. VaR &amp; Peak Pos By Trader'!$A38,'Import Peak'!$A$3:IB$100,IB$1,FALSE())),0,VLOOKUP('W. VaR &amp; Peak Pos By Trader'!$A38,'Import Peak'!$A$3:IB$100,IB$1,FALSE()))</f>
        <v>0</v>
      </c>
      <c r="IC40" s="0" t="n">
        <f aca="false">IF(ISNA(VLOOKUP('W. VaR &amp; Peak Pos By Trader'!$A38,'Import Peak'!$A$3:IC$100,IC$1,FALSE())),0,VLOOKUP('W. VaR &amp; Peak Pos By Trader'!$A38,'Import Peak'!$A$3:IC$100,IC$1,FALSE()))</f>
        <v>0</v>
      </c>
    </row>
    <row r="41" customFormat="false" ht="18" hidden="false" customHeight="false" outlineLevel="0" collapsed="false">
      <c r="A41" s="104" t="s">
        <v>30</v>
      </c>
      <c r="B41" s="107" t="n">
        <f aca="false">IF(ISNA(VLOOKUP('W. VaR &amp; Peak Pos By Trader'!$A39,'Import Peak'!$A$3:B$100,B$1,FALSE())),0,VLOOKUP('W. VaR &amp; Peak Pos By Trader'!$A39,'Import Peak'!$A$3:B$100,B$1,FALSE()))</f>
        <v>0</v>
      </c>
      <c r="C41" s="107" t="n">
        <f aca="false">IF(ISNA(VLOOKUP('W. VaR &amp; Peak Pos By Trader'!$A39,'Import Peak'!$A$3:C$100,C$1,FALSE())),0,VLOOKUP('W. VaR &amp; Peak Pos By Trader'!$A39,'Import Peak'!$A$3:C$100,C$1,FALSE()))</f>
        <v>0</v>
      </c>
      <c r="D41" s="107" t="n">
        <f aca="false">IF(ISNA(VLOOKUP('W. VaR &amp; Peak Pos By Trader'!$A39,'Import Peak'!$A$3:D$100,D$1,FALSE())),0,VLOOKUP('W. VaR &amp; Peak Pos By Trader'!$A39,'Import Peak'!$A$3:D$100,D$1,FALSE()))</f>
        <v>0</v>
      </c>
      <c r="E41" s="107" t="n">
        <f aca="false">IF(ISNA(VLOOKUP('W. VaR &amp; Peak Pos By Trader'!$A39,'Import Peak'!$A$3:E$100,E$1,FALSE())),0,VLOOKUP('W. VaR &amp; Peak Pos By Trader'!$A39,'Import Peak'!$A$3:E$100,E$1,FALSE()))</f>
        <v>0</v>
      </c>
      <c r="F41" s="107" t="n">
        <f aca="false">IF(ISNA(VLOOKUP('W. VaR &amp; Peak Pos By Trader'!$A39,'Import Peak'!$A$3:F$100,F$1,FALSE())),0,VLOOKUP('W. VaR &amp; Peak Pos By Trader'!$A39,'Import Peak'!$A$3:F$100,F$1,FALSE()))</f>
        <v>0</v>
      </c>
      <c r="G41" s="107" t="n">
        <f aca="false">IF(ISNA(VLOOKUP('W. VaR &amp; Peak Pos By Trader'!$A39,'Import Peak'!$A$3:G$100,G$1,FALSE())),0,VLOOKUP('W. VaR &amp; Peak Pos By Trader'!$A39,'Import Peak'!$A$3:G$100,G$1,FALSE()))</f>
        <v>0</v>
      </c>
      <c r="H41" s="107" t="n">
        <f aca="false">IF(ISNA(VLOOKUP('W. VaR &amp; Peak Pos By Trader'!$A39,'Import Peak'!$A$3:H$100,H$1,FALSE())),0,VLOOKUP('W. VaR &amp; Peak Pos By Trader'!$A39,'Import Peak'!$A$3:H$100,H$1,FALSE()))</f>
        <v>-19398.2929922943</v>
      </c>
      <c r="I41" s="107" t="n">
        <f aca="false">IF(ISNA(VLOOKUP('W. VaR &amp; Peak Pos By Trader'!$A39,'Import Peak'!$A$3:I$100,I$1,FALSE())),0,VLOOKUP('W. VaR &amp; Peak Pos By Trader'!$A39,'Import Peak'!$A$3:I$100,I$1,FALSE()))</f>
        <v>-10562.8145624013</v>
      </c>
      <c r="J41" s="107" t="n">
        <f aca="false">IF(ISNA(VLOOKUP('W. VaR &amp; Peak Pos By Trader'!$A39,'Import Peak'!$A$3:J$100,J$1,FALSE())),0,VLOOKUP('W. VaR &amp; Peak Pos By Trader'!$A39,'Import Peak'!$A$3:J$100,J$1,FALSE()))</f>
        <v>1033.95480958486</v>
      </c>
      <c r="K41" s="107" t="n">
        <f aca="false">IF(ISNA(VLOOKUP('W. VaR &amp; Peak Pos By Trader'!$A39,'Import Peak'!$A$3:K$100,K$1,FALSE())),0,VLOOKUP('W. VaR &amp; Peak Pos By Trader'!$A39,'Import Peak'!$A$3:K$100,K$1,FALSE()))</f>
        <v>952.873612806897</v>
      </c>
      <c r="L41" s="107" t="n">
        <f aca="false">IF(ISNA(VLOOKUP('W. VaR &amp; Peak Pos By Trader'!$A39,'Import Peak'!$A$3:L$100,L$1,FALSE())),0,VLOOKUP('W. VaR &amp; Peak Pos By Trader'!$A39,'Import Peak'!$A$3:L$100,L$1,FALSE()))</f>
        <v>11338.3507091633</v>
      </c>
      <c r="M41" s="107" t="n">
        <f aca="false">IF(ISNA(VLOOKUP('W. VaR &amp; Peak Pos By Trader'!$A39,'Import Peak'!$A$3:M$100,M$1,FALSE())),0,VLOOKUP('W. VaR &amp; Peak Pos By Trader'!$A39,'Import Peak'!$A$3:M$100,M$1,FALSE()))</f>
        <v>-21194.8384644993</v>
      </c>
      <c r="N41" s="107" t="n">
        <f aca="false">IF(ISNA(VLOOKUP('W. VaR &amp; Peak Pos By Trader'!$A39,'Import Peak'!$A$3:N$100,N$1,FALSE())),0,VLOOKUP('W. VaR &amp; Peak Pos By Trader'!$A39,'Import Peak'!$A$3:N$100,N$1,FALSE()))</f>
        <v>-21151.4391701031</v>
      </c>
      <c r="O41" s="107" t="n">
        <f aca="false">IF(ISNA(VLOOKUP('W. VaR &amp; Peak Pos By Trader'!$A39,'Import Peak'!$A$3:O$100,O$1,FALSE())),0,VLOOKUP('W. VaR &amp; Peak Pos By Trader'!$A39,'Import Peak'!$A$3:O$100,O$1,FALSE()))</f>
        <v>-20294.7102189606</v>
      </c>
      <c r="P41" s="107" t="n">
        <f aca="false">IF(ISNA(VLOOKUP('W. VaR &amp; Peak Pos By Trader'!$A39,'Import Peak'!$A$3:P$100,P$1,FALSE())),0,VLOOKUP('W. VaR &amp; Peak Pos By Trader'!$A39,'Import Peak'!$A$3:P$100,P$1,FALSE()))</f>
        <v>-10221.8701083842</v>
      </c>
      <c r="Q41" s="107" t="n">
        <f aca="false">IF(ISNA(VLOOKUP('W. VaR &amp; Peak Pos By Trader'!$A39,'Import Peak'!$A$3:Q$100,Q$1,FALSE())),0,VLOOKUP('W. VaR &amp; Peak Pos By Trader'!$A39,'Import Peak'!$A$3:Q$100,Q$1,FALSE()))</f>
        <v>-10589.194748792</v>
      </c>
      <c r="R41" s="107" t="n">
        <f aca="false">IF(ISNA(VLOOKUP('W. VaR &amp; Peak Pos By Trader'!$A39,'Import Peak'!$A$3:R$100,R$1,FALSE())),0,VLOOKUP('W. VaR &amp; Peak Pos By Trader'!$A39,'Import Peak'!$A$3:R$100,R$1,FALSE()))</f>
        <v>-9389.10032859257</v>
      </c>
      <c r="S41" s="107" t="n">
        <f aca="false">IF(ISNA(VLOOKUP('W. VaR &amp; Peak Pos By Trader'!$A39,'Import Peak'!$A$3:S$100,S$1,FALSE())),0,VLOOKUP('W. VaR &amp; Peak Pos By Trader'!$A39,'Import Peak'!$A$3:S$100,S$1,FALSE()))</f>
        <v>842.729149534399</v>
      </c>
      <c r="T41" s="107" t="n">
        <f aca="false">IF(ISNA(VLOOKUP('W. VaR &amp; Peak Pos By Trader'!$A39,'Import Peak'!$A$3:T$100,T$1,FALSE())),0,VLOOKUP('W. VaR &amp; Peak Pos By Trader'!$A39,'Import Peak'!$A$3:T$100,T$1,FALSE()))</f>
        <v>778.157069435155</v>
      </c>
      <c r="U41" s="107" t="n">
        <f aca="false">IF(ISNA(VLOOKUP('W. VaR &amp; Peak Pos By Trader'!$A39,'Import Peak'!$A$3:U$100,U$1,FALSE())),0,VLOOKUP('W. VaR &amp; Peak Pos By Trader'!$A39,'Import Peak'!$A$3:U$100,U$1,FALSE()))</f>
        <v>775.81873663031</v>
      </c>
      <c r="V41" s="107" t="n">
        <f aca="false">IF(ISNA(VLOOKUP('W. VaR &amp; Peak Pos By Trader'!$A39,'Import Peak'!$A$3:V$100,V$1,FALSE())),0,VLOOKUP('W. VaR &amp; Peak Pos By Trader'!$A39,'Import Peak'!$A$3:V$100,V$1,FALSE()))</f>
        <v>0</v>
      </c>
      <c r="W41" s="107" t="n">
        <f aca="false">IF(ISNA(VLOOKUP('W. VaR &amp; Peak Pos By Trader'!$A39,'Import Peak'!$A$3:W$100,W$1,FALSE())),0,VLOOKUP('W. VaR &amp; Peak Pos By Trader'!$A39,'Import Peak'!$A$3:W$100,W$1,FALSE()))</f>
        <v>0</v>
      </c>
      <c r="X41" s="107" t="n">
        <f aca="false">IF(ISNA(VLOOKUP('W. VaR &amp; Peak Pos By Trader'!$A39,'Import Peak'!$A$3:X$100,X$1,FALSE())),0,VLOOKUP('W. VaR &amp; Peak Pos By Trader'!$A39,'Import Peak'!$A$3:X$100,X$1,FALSE()))</f>
        <v>0</v>
      </c>
      <c r="Y41" s="107" t="n">
        <f aca="false">IF(ISNA(VLOOKUP('W. VaR &amp; Peak Pos By Trader'!$A39,'Import Peak'!$A$3:Y$100,Y$1,FALSE())),0,VLOOKUP('W. VaR &amp; Peak Pos By Trader'!$A39,'Import Peak'!$A$3:Y$100,Y$1,FALSE()))</f>
        <v>0</v>
      </c>
      <c r="Z41" s="107" t="n">
        <f aca="false">IF(ISNA(VLOOKUP('W. VaR &amp; Peak Pos By Trader'!$A39,'Import Peak'!$A$3:Z$100,Z$1,FALSE())),0,VLOOKUP('W. VaR &amp; Peak Pos By Trader'!$A39,'Import Peak'!$A$3:Z$100,Z$1,FALSE()))</f>
        <v>0</v>
      </c>
      <c r="AA41" s="107" t="n">
        <f aca="false">IF(ISNA(VLOOKUP('W. VaR &amp; Peak Pos By Trader'!$A39,'Import Peak'!$A$3:AA$100,AA$1,FALSE())),0,VLOOKUP('W. VaR &amp; Peak Pos By Trader'!$A39,'Import Peak'!$A$3:AA$100,AA$1,FALSE()))</f>
        <v>0</v>
      </c>
      <c r="AB41" s="107" t="n">
        <f aca="false">IF(ISNA(VLOOKUP('W. VaR &amp; Peak Pos By Trader'!$A39,'Import Peak'!$A$3:AB$100,AB$1,FALSE())),0,VLOOKUP('W. VaR &amp; Peak Pos By Trader'!$A39,'Import Peak'!$A$3:AB$100,AB$1,FALSE()))</f>
        <v>0</v>
      </c>
      <c r="AC41" s="107" t="n">
        <f aca="false">IF(ISNA(VLOOKUP('W. VaR &amp; Peak Pos By Trader'!$A39,'Import Peak'!$A$3:AC$100,AC$1,FALSE())),0,VLOOKUP('W. VaR &amp; Peak Pos By Trader'!$A39,'Import Peak'!$A$3:AC$100,AC$1,FALSE()))</f>
        <v>0</v>
      </c>
      <c r="AD41" s="107" t="n">
        <f aca="false">IF(ISNA(VLOOKUP('W. VaR &amp; Peak Pos By Trader'!$A39,'Import Peak'!$A$3:AD$100,AD$1,FALSE())),0,VLOOKUP('W. VaR &amp; Peak Pos By Trader'!$A39,'Import Peak'!$A$3:AD$100,AD$1,FALSE()))</f>
        <v>0</v>
      </c>
      <c r="AE41" s="107" t="n">
        <f aca="false">IF(ISNA(VLOOKUP('W. VaR &amp; Peak Pos By Trader'!$A39,'Import Peak'!$A$3:AE$100,AE$1,FALSE())),0,VLOOKUP('W. VaR &amp; Peak Pos By Trader'!$A39,'Import Peak'!$A$3:AE$100,AE$1,FALSE()))</f>
        <v>0</v>
      </c>
      <c r="AF41" s="107" t="n">
        <f aca="false">IF(ISNA(VLOOKUP('W. VaR &amp; Peak Pos By Trader'!$A39,'Import Peak'!$A$3:AF$100,AF$1,FALSE())),0,VLOOKUP('W. VaR &amp; Peak Pos By Trader'!$A39,'Import Peak'!$A$3:AF$100,AF$1,FALSE()))</f>
        <v>0</v>
      </c>
      <c r="AG41" s="107" t="n">
        <f aca="false">IF(ISNA(VLOOKUP('W. VaR &amp; Peak Pos By Trader'!$A39,'Import Peak'!$A$3:AG$100,AG$1,FALSE())),0,VLOOKUP('W. VaR &amp; Peak Pos By Trader'!$A39,'Import Peak'!$A$3:AG$100,AG$1,FALSE()))</f>
        <v>0</v>
      </c>
      <c r="AH41" s="107" t="n">
        <f aca="false">IF(ISNA(VLOOKUP('W. VaR &amp; Peak Pos By Trader'!$A39,'Import Peak'!$A$3:AH$100,AH$1,FALSE())),0,VLOOKUP('W. VaR &amp; Peak Pos By Trader'!$A39,'Import Peak'!$A$3:AH$100,AH$1,FALSE()))</f>
        <v>0</v>
      </c>
      <c r="AI41" s="107" t="n">
        <f aca="false">IF(ISNA(VLOOKUP('W. VaR &amp; Peak Pos By Trader'!$A39,'Import Peak'!$A$3:AI$100,AI$1,FALSE())),0,VLOOKUP('W. VaR &amp; Peak Pos By Trader'!$A39,'Import Peak'!$A$3:AI$100,AI$1,FALSE()))</f>
        <v>0</v>
      </c>
      <c r="AJ41" s="107" t="n">
        <f aca="false">IF(ISNA(VLOOKUP('W. VaR &amp; Peak Pos By Trader'!$A39,'Import Peak'!$A$3:AJ$100,AJ$1,FALSE())),0,VLOOKUP('W. VaR &amp; Peak Pos By Trader'!$A39,'Import Peak'!$A$3:AJ$100,AJ$1,FALSE()))</f>
        <v>0</v>
      </c>
      <c r="AK41" s="107" t="n">
        <f aca="false">IF(ISNA(VLOOKUP('W. VaR &amp; Peak Pos By Trader'!$A39,'Import Peak'!$A$3:AK$100,AK$1,FALSE())),0,VLOOKUP('W. VaR &amp; Peak Pos By Trader'!$A39,'Import Peak'!$A$3:AK$100,AK$1,FALSE()))</f>
        <v>0</v>
      </c>
      <c r="AL41" s="107" t="n">
        <f aca="false">IF(ISNA(VLOOKUP('W. VaR &amp; Peak Pos By Trader'!$A39,'Import Peak'!$A$3:AL$100,AL$1,FALSE())),0,VLOOKUP('W. VaR &amp; Peak Pos By Trader'!$A39,'Import Peak'!$A$3:AL$100,AL$1,FALSE()))</f>
        <v>0</v>
      </c>
      <c r="AM41" s="107" t="n">
        <f aca="false">IF(ISNA(VLOOKUP('W. VaR &amp; Peak Pos By Trader'!$A39,'Import Peak'!$A$3:AM$100,AM$1,FALSE())),0,VLOOKUP('W. VaR &amp; Peak Pos By Trader'!$A39,'Import Peak'!$A$3:AM$100,AM$1,FALSE()))</f>
        <v>0</v>
      </c>
      <c r="AN41" s="107" t="n">
        <f aca="false">IF(ISNA(VLOOKUP('W. VaR &amp; Peak Pos By Trader'!$A39,'Import Peak'!$A$3:AN$100,AN$1,FALSE())),0,VLOOKUP('W. VaR &amp; Peak Pos By Trader'!$A39,'Import Peak'!$A$3:AN$100,AN$1,FALSE()))</f>
        <v>0</v>
      </c>
      <c r="AO41" s="107" t="n">
        <f aca="false">IF(ISNA(VLOOKUP('W. VaR &amp; Peak Pos By Trader'!$A39,'Import Peak'!$A$3:AO$100,AO$1,FALSE())),0,VLOOKUP('W. VaR &amp; Peak Pos By Trader'!$A39,'Import Peak'!$A$3:AO$100,AO$1,FALSE()))</f>
        <v>0</v>
      </c>
      <c r="AP41" s="107" t="n">
        <f aca="false">IF(ISNA(VLOOKUP('W. VaR &amp; Peak Pos By Trader'!$A39,'Import Peak'!$A$3:AP$100,AP$1,FALSE())),0,VLOOKUP('W. VaR &amp; Peak Pos By Trader'!$A39,'Import Peak'!$A$3:AP$100,AP$1,FALSE()))</f>
        <v>0</v>
      </c>
      <c r="AQ41" s="107" t="n">
        <f aca="false">IF(ISNA(VLOOKUP('W. VaR &amp; Peak Pos By Trader'!$A39,'Import Peak'!$A$3:AQ$100,AQ$1,FALSE())),0,VLOOKUP('W. VaR &amp; Peak Pos By Trader'!$A39,'Import Peak'!$A$3:AQ$100,AQ$1,FALSE()))</f>
        <v>0</v>
      </c>
      <c r="AR41" s="107" t="n">
        <f aca="false">IF(ISNA(VLOOKUP('W. VaR &amp; Peak Pos By Trader'!$A39,'Import Peak'!$A$3:AR$100,AR$1,FALSE())),0,VLOOKUP('W. VaR &amp; Peak Pos By Trader'!$A39,'Import Peak'!$A$3:AR$100,AR$1,FALSE()))</f>
        <v>0</v>
      </c>
      <c r="AS41" s="107" t="n">
        <f aca="false">IF(ISNA(VLOOKUP('W. VaR &amp; Peak Pos By Trader'!$A39,'Import Peak'!$A$3:AS$100,AS$1,FALSE())),0,VLOOKUP('W. VaR &amp; Peak Pos By Trader'!$A39,'Import Peak'!$A$3:AS$100,AS$1,FALSE()))</f>
        <v>0</v>
      </c>
      <c r="AT41" s="107" t="n">
        <f aca="false">IF(ISNA(VLOOKUP('W. VaR &amp; Peak Pos By Trader'!$A39,'Import Peak'!$A$3:AT$100,AT$1,FALSE())),0,VLOOKUP('W. VaR &amp; Peak Pos By Trader'!$A39,'Import Peak'!$A$3:AT$100,AT$1,FALSE()))</f>
        <v>0</v>
      </c>
      <c r="AU41" s="107" t="n">
        <f aca="false">IF(ISNA(VLOOKUP('W. VaR &amp; Peak Pos By Trader'!$A39,'Import Peak'!$A$3:AU$100,AU$1,FALSE())),0,VLOOKUP('W. VaR &amp; Peak Pos By Trader'!$A39,'Import Peak'!$A$3:AU$100,AU$1,FALSE()))</f>
        <v>0</v>
      </c>
      <c r="AV41" s="107" t="n">
        <f aca="false">IF(ISNA(VLOOKUP('W. VaR &amp; Peak Pos By Trader'!$A39,'Import Peak'!$A$3:AV$100,AV$1,FALSE())),0,VLOOKUP('W. VaR &amp; Peak Pos By Trader'!$A39,'Import Peak'!$A$3:AV$100,AV$1,FALSE()))</f>
        <v>0</v>
      </c>
      <c r="AW41" s="107" t="n">
        <f aca="false">IF(ISNA(VLOOKUP('W. VaR &amp; Peak Pos By Trader'!$A39,'Import Peak'!$A$3:AW$100,AW$1,FALSE())),0,VLOOKUP('W. VaR &amp; Peak Pos By Trader'!$A39,'Import Peak'!$A$3:AW$100,AW$1,FALSE()))</f>
        <v>0</v>
      </c>
      <c r="AX41" s="107" t="n">
        <f aca="false">IF(ISNA(VLOOKUP('W. VaR &amp; Peak Pos By Trader'!$A39,'Import Peak'!$A$3:AX$100,AX$1,FALSE())),0,VLOOKUP('W. VaR &amp; Peak Pos By Trader'!$A39,'Import Peak'!$A$3:AX$100,AX$1,FALSE()))</f>
        <v>0</v>
      </c>
      <c r="AY41" s="107" t="n">
        <f aca="false">IF(ISNA(VLOOKUP('W. VaR &amp; Peak Pos By Trader'!$A39,'Import Peak'!$A$3:AY$100,AY$1,FALSE())),0,VLOOKUP('W. VaR &amp; Peak Pos By Trader'!$A39,'Import Peak'!$A$3:AY$100,AY$1,FALSE()))</f>
        <v>0</v>
      </c>
      <c r="AZ41" s="107" t="n">
        <f aca="false">IF(ISNA(VLOOKUP('W. VaR &amp; Peak Pos By Trader'!$A39,'Import Peak'!$A$3:AZ$100,AZ$1,FALSE())),0,VLOOKUP('W. VaR &amp; Peak Pos By Trader'!$A39,'Import Peak'!$A$3:AZ$100,AZ$1,FALSE()))</f>
        <v>0</v>
      </c>
      <c r="BA41" s="107" t="n">
        <f aca="false">IF(ISNA(VLOOKUP('W. VaR &amp; Peak Pos By Trader'!$A39,'Import Peak'!$A$3:BA$100,BA$1,FALSE())),0,VLOOKUP('W. VaR &amp; Peak Pos By Trader'!$A39,'Import Peak'!$A$3:BA$100,BA$1,FALSE()))</f>
        <v>0</v>
      </c>
      <c r="BB41" s="107" t="n">
        <f aca="false">IF(ISNA(VLOOKUP('W. VaR &amp; Peak Pos By Trader'!$A39,'Import Peak'!$A$3:BB$100,BB$1,FALSE())),0,VLOOKUP('W. VaR &amp; Peak Pos By Trader'!$A39,'Import Peak'!$A$3:BB$100,BB$1,FALSE()))</f>
        <v>0</v>
      </c>
      <c r="BC41" s="107" t="n">
        <f aca="false">IF(ISNA(VLOOKUP('W. VaR &amp; Peak Pos By Trader'!$A39,'Import Peak'!$A$3:BC$100,BC$1,FALSE())),0,VLOOKUP('W. VaR &amp; Peak Pos By Trader'!$A39,'Import Peak'!$A$3:BC$100,BC$1,FALSE()))</f>
        <v>0</v>
      </c>
      <c r="BD41" s="107" t="n">
        <f aca="false">IF(ISNA(VLOOKUP('W. VaR &amp; Peak Pos By Trader'!$A39,'Import Peak'!$A$3:BD$100,BD$1,FALSE())),0,VLOOKUP('W. VaR &amp; Peak Pos By Trader'!$A39,'Import Peak'!$A$3:BD$100,BD$1,FALSE()))</f>
        <v>0</v>
      </c>
      <c r="BE41" s="107" t="n">
        <f aca="false">IF(ISNA(VLOOKUP('W. VaR &amp; Peak Pos By Trader'!$A39,'Import Peak'!$A$3:BE$100,BE$1,FALSE())),0,VLOOKUP('W. VaR &amp; Peak Pos By Trader'!$A39,'Import Peak'!$A$3:BE$100,BE$1,FALSE()))</f>
        <v>0</v>
      </c>
      <c r="BF41" s="107" t="n">
        <f aca="false">IF(ISNA(VLOOKUP('W. VaR &amp; Peak Pos By Trader'!$A39,'Import Peak'!$A$3:BF$100,BF$1,FALSE())),0,VLOOKUP('W. VaR &amp; Peak Pos By Trader'!$A39,'Import Peak'!$A$3:BF$100,BF$1,FALSE()))</f>
        <v>0</v>
      </c>
      <c r="BG41" s="107" t="n">
        <f aca="false">IF(ISNA(VLOOKUP('W. VaR &amp; Peak Pos By Trader'!$A39,'Import Peak'!$A$3:BG$100,BG$1,FALSE())),0,VLOOKUP('W. VaR &amp; Peak Pos By Trader'!$A39,'Import Peak'!$A$3:BG$100,BG$1,FALSE()))</f>
        <v>0</v>
      </c>
      <c r="BH41" s="107" t="n">
        <f aca="false">IF(ISNA(VLOOKUP('W. VaR &amp; Peak Pos By Trader'!$A39,'Import Peak'!$A$3:BH$100,BH$1,FALSE())),0,VLOOKUP('W. VaR &amp; Peak Pos By Trader'!$A39,'Import Peak'!$A$3:BH$100,BH$1,FALSE()))</f>
        <v>0</v>
      </c>
      <c r="BI41" s="107" t="n">
        <f aca="false">IF(ISNA(VLOOKUP('W. VaR &amp; Peak Pos By Trader'!$A39,'Import Peak'!$A$3:BI$100,BI$1,FALSE())),0,VLOOKUP('W. VaR &amp; Peak Pos By Trader'!$A39,'Import Peak'!$A$3:BI$100,BI$1,FALSE()))</f>
        <v>0</v>
      </c>
      <c r="BJ41" s="107" t="n">
        <f aca="false">IF(ISNA(VLOOKUP('W. VaR &amp; Peak Pos By Trader'!$A39,'Import Peak'!$A$3:BJ$100,BJ$1,FALSE())),0,VLOOKUP('W. VaR &amp; Peak Pos By Trader'!$A39,'Import Peak'!$A$3:BJ$100,BJ$1,FALSE()))</f>
        <v>0</v>
      </c>
      <c r="BK41" s="107" t="n">
        <f aca="false">IF(ISNA(VLOOKUP('W. VaR &amp; Peak Pos By Trader'!$A39,'Import Peak'!$A$3:BK$100,BK$1,FALSE())),0,VLOOKUP('W. VaR &amp; Peak Pos By Trader'!$A39,'Import Peak'!$A$3:BK$100,BK$1,FALSE()))</f>
        <v>0</v>
      </c>
      <c r="BL41" s="107" t="n">
        <f aca="false">IF(ISNA(VLOOKUP('W. VaR &amp; Peak Pos By Trader'!$A39,'Import Peak'!$A$3:BL$100,BL$1,FALSE())),0,VLOOKUP('W. VaR &amp; Peak Pos By Trader'!$A39,'Import Peak'!$A$3:BL$100,BL$1,FALSE()))</f>
        <v>0</v>
      </c>
      <c r="BM41" s="107" t="n">
        <f aca="false">IF(ISNA(VLOOKUP('W. VaR &amp; Peak Pos By Trader'!$A39,'Import Peak'!$A$3:BM$100,BM$1,FALSE())),0,VLOOKUP('W. VaR &amp; Peak Pos By Trader'!$A39,'Import Peak'!$A$3:BM$100,BM$1,FALSE()))</f>
        <v>0</v>
      </c>
      <c r="BN41" s="107" t="n">
        <f aca="false">IF(ISNA(VLOOKUP('W. VaR &amp; Peak Pos By Trader'!$A39,'Import Peak'!$A$3:BN$100,BN$1,FALSE())),0,VLOOKUP('W. VaR &amp; Peak Pos By Trader'!$A39,'Import Peak'!$A$3:BN$100,BN$1,FALSE()))</f>
        <v>0</v>
      </c>
      <c r="BO41" s="107" t="n">
        <f aca="false">IF(ISNA(VLOOKUP('W. VaR &amp; Peak Pos By Trader'!$A39,'Import Peak'!$A$3:BO$100,BO$1,FALSE())),0,VLOOKUP('W. VaR &amp; Peak Pos By Trader'!$A39,'Import Peak'!$A$3:BO$100,BO$1,FALSE()))</f>
        <v>0</v>
      </c>
      <c r="BP41" s="107" t="n">
        <f aca="false">IF(ISNA(VLOOKUP('W. VaR &amp; Peak Pos By Trader'!$A39,'Import Peak'!$A$3:BP$100,BP$1,FALSE())),0,VLOOKUP('W. VaR &amp; Peak Pos By Trader'!$A39,'Import Peak'!$A$3:BP$100,BP$1,FALSE()))</f>
        <v>0</v>
      </c>
      <c r="BQ41" s="107" t="n">
        <f aca="false">IF(ISNA(VLOOKUP('W. VaR &amp; Peak Pos By Trader'!$A39,'Import Peak'!$A$3:BQ$100,BQ$1,FALSE())),0,VLOOKUP('W. VaR &amp; Peak Pos By Trader'!$A39,'Import Peak'!$A$3:BQ$100,BQ$1,FALSE()))</f>
        <v>0</v>
      </c>
      <c r="BR41" s="107" t="n">
        <f aca="false">IF(ISNA(VLOOKUP('W. VaR &amp; Peak Pos By Trader'!$A39,'Import Peak'!$A$3:BR$100,BR$1,FALSE())),0,VLOOKUP('W. VaR &amp; Peak Pos By Trader'!$A39,'Import Peak'!$A$3:BR$100,BR$1,FALSE()))</f>
        <v>0</v>
      </c>
      <c r="BS41" s="107" t="n">
        <f aca="false">IF(ISNA(VLOOKUP('W. VaR &amp; Peak Pos By Trader'!$A39,'Import Peak'!$A$3:BS$100,BS$1,FALSE())),0,VLOOKUP('W. VaR &amp; Peak Pos By Trader'!$A39,'Import Peak'!$A$3:BS$100,BS$1,FALSE()))</f>
        <v>0</v>
      </c>
      <c r="BT41" s="107" t="n">
        <f aca="false">IF(ISNA(VLOOKUP('W. VaR &amp; Peak Pos By Trader'!$A39,'Import Peak'!$A$3:BT$100,BT$1,FALSE())),0,VLOOKUP('W. VaR &amp; Peak Pos By Trader'!$A39,'Import Peak'!$A$3:BT$100,BT$1,FALSE()))</f>
        <v>0</v>
      </c>
      <c r="BU41" s="107" t="n">
        <f aca="false">IF(ISNA(VLOOKUP('W. VaR &amp; Peak Pos By Trader'!$A39,'Import Peak'!$A$3:BU$100,BU$1,FALSE())),0,VLOOKUP('W. VaR &amp; Peak Pos By Trader'!$A39,'Import Peak'!$A$3:BU$100,BU$1,FALSE()))</f>
        <v>0</v>
      </c>
      <c r="BV41" s="107" t="n">
        <f aca="false">IF(ISNA(VLOOKUP('W. VaR &amp; Peak Pos By Trader'!$A39,'Import Peak'!$A$3:BV$100,BV$1,FALSE())),0,VLOOKUP('W. VaR &amp; Peak Pos By Trader'!$A39,'Import Peak'!$A$3:BV$100,BV$1,FALSE()))</f>
        <v>0</v>
      </c>
      <c r="BW41" s="107" t="n">
        <f aca="false">IF(ISNA(VLOOKUP('W. VaR &amp; Peak Pos By Trader'!$A39,'Import Peak'!$A$3:BW$100,BW$1,FALSE())),0,VLOOKUP('W. VaR &amp; Peak Pos By Trader'!$A39,'Import Peak'!$A$3:BW$100,BW$1,FALSE()))</f>
        <v>0</v>
      </c>
      <c r="BX41" s="107" t="n">
        <f aca="false">IF(ISNA(VLOOKUP('W. VaR &amp; Peak Pos By Trader'!$A39,'Import Peak'!$A$3:BX$100,BX$1,FALSE())),0,VLOOKUP('W. VaR &amp; Peak Pos By Trader'!$A39,'Import Peak'!$A$3:BX$100,BX$1,FALSE()))</f>
        <v>0</v>
      </c>
      <c r="BY41" s="107" t="n">
        <f aca="false">IF(ISNA(VLOOKUP('W. VaR &amp; Peak Pos By Trader'!$A39,'Import Peak'!$A$3:BY$100,BY$1,FALSE())),0,VLOOKUP('W. VaR &amp; Peak Pos By Trader'!$A39,'Import Peak'!$A$3:BY$100,BY$1,FALSE()))</f>
        <v>0</v>
      </c>
      <c r="BZ41" s="107" t="n">
        <f aca="false">IF(ISNA(VLOOKUP('W. VaR &amp; Peak Pos By Trader'!$A39,'Import Peak'!$A$3:BZ$100,BZ$1,FALSE())),0,VLOOKUP('W. VaR &amp; Peak Pos By Trader'!$A39,'Import Peak'!$A$3:BZ$100,BZ$1,FALSE()))</f>
        <v>0</v>
      </c>
      <c r="CA41" s="107" t="n">
        <f aca="false">IF(ISNA(VLOOKUP('W. VaR &amp; Peak Pos By Trader'!$A39,'Import Peak'!$A$3:CA$100,CA$1,FALSE())),0,VLOOKUP('W. VaR &amp; Peak Pos By Trader'!$A39,'Import Peak'!$A$3:CA$100,CA$1,FALSE()))</f>
        <v>0</v>
      </c>
      <c r="CB41" s="107" t="n">
        <f aca="false">IF(ISNA(VLOOKUP('W. VaR &amp; Peak Pos By Trader'!$A39,'Import Peak'!$A$3:CB$100,CB$1,FALSE())),0,VLOOKUP('W. VaR &amp; Peak Pos By Trader'!$A39,'Import Peak'!$A$3:CB$100,CB$1,FALSE()))</f>
        <v>0</v>
      </c>
      <c r="CC41" s="107" t="n">
        <f aca="false">IF(ISNA(VLOOKUP('W. VaR &amp; Peak Pos By Trader'!$A39,'Import Peak'!$A$3:CC$100,CC$1,FALSE())),0,VLOOKUP('W. VaR &amp; Peak Pos By Trader'!$A39,'Import Peak'!$A$3:CC$100,CC$1,FALSE()))</f>
        <v>0</v>
      </c>
      <c r="CD41" s="107" t="n">
        <f aca="false">IF(ISNA(VLOOKUP('W. VaR &amp; Peak Pos By Trader'!$A39,'Import Peak'!$A$3:CD$100,CD$1,FALSE())),0,VLOOKUP('W. VaR &amp; Peak Pos By Trader'!$A39,'Import Peak'!$A$3:CD$100,CD$1,FALSE()))</f>
        <v>0</v>
      </c>
      <c r="CE41" s="107" t="n">
        <f aca="false">IF(ISNA(VLOOKUP('W. VaR &amp; Peak Pos By Trader'!$A39,'Import Peak'!$A$3:CE$100,CE$1,FALSE())),0,VLOOKUP('W. VaR &amp; Peak Pos By Trader'!$A39,'Import Peak'!$A$3:CE$100,CE$1,FALSE()))</f>
        <v>0</v>
      </c>
      <c r="CF41" s="107" t="n">
        <f aca="false">IF(ISNA(VLOOKUP('W. VaR &amp; Peak Pos By Trader'!$A39,'Import Peak'!$A$3:CF$100,CF$1,FALSE())),0,VLOOKUP('W. VaR &amp; Peak Pos By Trader'!$A39,'Import Peak'!$A$3:CF$100,CF$1,FALSE()))</f>
        <v>0</v>
      </c>
      <c r="CG41" s="107" t="n">
        <f aca="false">IF(ISNA(VLOOKUP('W. VaR &amp; Peak Pos By Trader'!$A39,'Import Peak'!$A$3:CG$100,CG$1,FALSE())),0,VLOOKUP('W. VaR &amp; Peak Pos By Trader'!$A39,'Import Peak'!$A$3:CG$100,CG$1,FALSE()))</f>
        <v>0</v>
      </c>
      <c r="CH41" s="107" t="n">
        <f aca="false">IF(ISNA(VLOOKUP('W. VaR &amp; Peak Pos By Trader'!$A39,'Import Peak'!$A$3:CH$100,CH$1,FALSE())),0,VLOOKUP('W. VaR &amp; Peak Pos By Trader'!$A39,'Import Peak'!$A$3:CH$100,CH$1,FALSE()))</f>
        <v>0</v>
      </c>
      <c r="CI41" s="107" t="n">
        <f aca="false">IF(ISNA(VLOOKUP('W. VaR &amp; Peak Pos By Trader'!$A39,'Import Peak'!$A$3:CI$100,CI$1,FALSE())),0,VLOOKUP('W. VaR &amp; Peak Pos By Trader'!$A39,'Import Peak'!$A$3:CI$100,CI$1,FALSE()))</f>
        <v>0</v>
      </c>
      <c r="CJ41" s="107" t="n">
        <f aca="false">IF(ISNA(VLOOKUP('W. VaR &amp; Peak Pos By Trader'!$A39,'Import Peak'!$A$3:CJ$100,CJ$1,FALSE())),0,VLOOKUP('W. VaR &amp; Peak Pos By Trader'!$A39,'Import Peak'!$A$3:CJ$100,CJ$1,FALSE()))</f>
        <v>0</v>
      </c>
      <c r="CK41" s="107" t="n">
        <f aca="false">IF(ISNA(VLOOKUP('W. VaR &amp; Peak Pos By Trader'!$A39,'Import Peak'!$A$3:CK$100,CK$1,FALSE())),0,VLOOKUP('W. VaR &amp; Peak Pos By Trader'!$A39,'Import Peak'!$A$3:CK$100,CK$1,FALSE()))</f>
        <v>0</v>
      </c>
      <c r="CL41" s="107" t="n">
        <f aca="false">IF(ISNA(VLOOKUP('W. VaR &amp; Peak Pos By Trader'!$A39,'Import Peak'!$A$3:CL$100,CL$1,FALSE())),0,VLOOKUP('W. VaR &amp; Peak Pos By Trader'!$A39,'Import Peak'!$A$3:CL$100,CL$1,FALSE()))</f>
        <v>0</v>
      </c>
      <c r="CM41" s="107" t="n">
        <f aca="false">IF(ISNA(VLOOKUP('W. VaR &amp; Peak Pos By Trader'!$A39,'Import Peak'!$A$3:CM$100,CM$1,FALSE())),0,VLOOKUP('W. VaR &amp; Peak Pos By Trader'!$A39,'Import Peak'!$A$3:CM$100,CM$1,FALSE()))</f>
        <v>0</v>
      </c>
      <c r="CN41" s="107" t="n">
        <f aca="false">IF(ISNA(VLOOKUP('W. VaR &amp; Peak Pos By Trader'!$A39,'Import Peak'!$A$3:CN$100,CN$1,FALSE())),0,VLOOKUP('W. VaR &amp; Peak Pos By Trader'!$A39,'Import Peak'!$A$3:CN$100,CN$1,FALSE()))</f>
        <v>0</v>
      </c>
      <c r="CO41" s="107" t="n">
        <f aca="false">IF(ISNA(VLOOKUP('W. VaR &amp; Peak Pos By Trader'!$A39,'Import Peak'!$A$3:CO$100,CO$1,FALSE())),0,VLOOKUP('W. VaR &amp; Peak Pos By Trader'!$A39,'Import Peak'!$A$3:CO$100,CO$1,FALSE()))</f>
        <v>0</v>
      </c>
      <c r="CP41" s="107" t="n">
        <f aca="false">IF(ISNA(VLOOKUP('W. VaR &amp; Peak Pos By Trader'!$A39,'Import Peak'!$A$3:CP$100,CP$1,FALSE())),0,VLOOKUP('W. VaR &amp; Peak Pos By Trader'!$A39,'Import Peak'!$A$3:CP$100,CP$1,FALSE()))</f>
        <v>0</v>
      </c>
      <c r="CQ41" s="107" t="n">
        <f aca="false">IF(ISNA(VLOOKUP('W. VaR &amp; Peak Pos By Trader'!$A39,'Import Peak'!$A$3:CQ$100,CQ$1,FALSE())),0,VLOOKUP('W. VaR &amp; Peak Pos By Trader'!$A39,'Import Peak'!$A$3:CQ$100,CQ$1,FALSE()))</f>
        <v>0</v>
      </c>
      <c r="CR41" s="107" t="n">
        <f aca="false">IF(ISNA(VLOOKUP('W. VaR &amp; Peak Pos By Trader'!$A39,'Import Peak'!$A$3:CR$100,CR$1,FALSE())),0,VLOOKUP('W. VaR &amp; Peak Pos By Trader'!$A39,'Import Peak'!$A$3:CR$100,CR$1,FALSE()))</f>
        <v>0</v>
      </c>
      <c r="CS41" s="107" t="n">
        <f aca="false">IF(ISNA(VLOOKUP('W. VaR &amp; Peak Pos By Trader'!$A39,'Import Peak'!$A$3:CS$100,CS$1,FALSE())),0,VLOOKUP('W. VaR &amp; Peak Pos By Trader'!$A39,'Import Peak'!$A$3:CS$100,CS$1,FALSE()))</f>
        <v>0</v>
      </c>
      <c r="CT41" s="107" t="n">
        <f aca="false">IF(ISNA(VLOOKUP('W. VaR &amp; Peak Pos By Trader'!$A39,'Import Peak'!$A$3:CT$100,CT$1,FALSE())),0,VLOOKUP('W. VaR &amp; Peak Pos By Trader'!$A39,'Import Peak'!$A$3:CT$100,CT$1,FALSE()))</f>
        <v>0</v>
      </c>
      <c r="CU41" s="107" t="n">
        <f aca="false">IF(ISNA(VLOOKUP('W. VaR &amp; Peak Pos By Trader'!$A39,'Import Peak'!$A$3:CU$100,CU$1,FALSE())),0,VLOOKUP('W. VaR &amp; Peak Pos By Trader'!$A39,'Import Peak'!$A$3:CU$100,CU$1,FALSE()))</f>
        <v>0</v>
      </c>
      <c r="CV41" s="107" t="n">
        <f aca="false">IF(ISNA(VLOOKUP('W. VaR &amp; Peak Pos By Trader'!$A39,'Import Peak'!$A$3:CV$100,CV$1,FALSE())),0,VLOOKUP('W. VaR &amp; Peak Pos By Trader'!$A39,'Import Peak'!$A$3:CV$100,CV$1,FALSE()))</f>
        <v>0</v>
      </c>
      <c r="CW41" s="107" t="n">
        <f aca="false">IF(ISNA(VLOOKUP('W. VaR &amp; Peak Pos By Trader'!$A39,'Import Peak'!$A$3:CW$100,CW$1,FALSE())),0,VLOOKUP('W. VaR &amp; Peak Pos By Trader'!$A39,'Import Peak'!$A$3:CW$100,CW$1,FALSE()))</f>
        <v>0</v>
      </c>
      <c r="CX41" s="107" t="n">
        <f aca="false">IF(ISNA(VLOOKUP('W. VaR &amp; Peak Pos By Trader'!$A39,'Import Peak'!$A$3:CX$100,CX$1,FALSE())),0,VLOOKUP('W. VaR &amp; Peak Pos By Trader'!$A39,'Import Peak'!$A$3:CX$100,CX$1,FALSE()))</f>
        <v>0</v>
      </c>
      <c r="CY41" s="107" t="n">
        <f aca="false">IF(ISNA(VLOOKUP('W. VaR &amp; Peak Pos By Trader'!$A39,'Import Peak'!$A$3:CY$100,CY$1,FALSE())),0,VLOOKUP('W. VaR &amp; Peak Pos By Trader'!$A39,'Import Peak'!$A$3:CY$100,CY$1,FALSE()))</f>
        <v>0</v>
      </c>
      <c r="CZ41" s="107" t="n">
        <f aca="false">IF(ISNA(VLOOKUP('W. VaR &amp; Peak Pos By Trader'!$A39,'Import Peak'!$A$3:CZ$100,CZ$1,FALSE())),0,VLOOKUP('W. VaR &amp; Peak Pos By Trader'!$A39,'Import Peak'!$A$3:CZ$100,CZ$1,FALSE()))</f>
        <v>0</v>
      </c>
      <c r="DA41" s="107" t="n">
        <f aca="false">IF(ISNA(VLOOKUP('W. VaR &amp; Peak Pos By Trader'!$A39,'Import Peak'!$A$3:DA$100,DA$1,FALSE())),0,VLOOKUP('W. VaR &amp; Peak Pos By Trader'!$A39,'Import Peak'!$A$3:DA$100,DA$1,FALSE()))</f>
        <v>0</v>
      </c>
      <c r="DB41" s="107" t="n">
        <f aca="false">IF(ISNA(VLOOKUP('W. VaR &amp; Peak Pos By Trader'!$A39,'Import Peak'!$A$3:DB$100,DB$1,FALSE())),0,VLOOKUP('W. VaR &amp; Peak Pos By Trader'!$A39,'Import Peak'!$A$3:DB$100,DB$1,FALSE()))</f>
        <v>0</v>
      </c>
      <c r="DC41" s="107" t="n">
        <f aca="false">IF(ISNA(VLOOKUP('W. VaR &amp; Peak Pos By Trader'!$A39,'Import Peak'!$A$3:DC$100,DC$1,FALSE())),0,VLOOKUP('W. VaR &amp; Peak Pos By Trader'!$A39,'Import Peak'!$A$3:DC$100,DC$1,FALSE()))</f>
        <v>0</v>
      </c>
      <c r="DD41" s="107" t="n">
        <f aca="false">IF(ISNA(VLOOKUP('W. VaR &amp; Peak Pos By Trader'!$A39,'Import Peak'!$A$3:DD$100,DD$1,FALSE())),0,VLOOKUP('W. VaR &amp; Peak Pos By Trader'!$A39,'Import Peak'!$A$3:DD$100,DD$1,FALSE()))</f>
        <v>0</v>
      </c>
      <c r="DE41" s="107" t="n">
        <f aca="false">IF(ISNA(VLOOKUP('W. VaR &amp; Peak Pos By Trader'!$A39,'Import Peak'!$A$3:DE$100,DE$1,FALSE())),0,VLOOKUP('W. VaR &amp; Peak Pos By Trader'!$A39,'Import Peak'!$A$3:DE$100,DE$1,FALSE()))</f>
        <v>0</v>
      </c>
      <c r="DF41" s="107" t="n">
        <f aca="false">IF(ISNA(VLOOKUP('W. VaR &amp; Peak Pos By Trader'!$A39,'Import Peak'!$A$3:DF$100,DF$1,FALSE())),0,VLOOKUP('W. VaR &amp; Peak Pos By Trader'!$A39,'Import Peak'!$A$3:DF$100,DF$1,FALSE()))</f>
        <v>0</v>
      </c>
      <c r="DG41" s="107" t="n">
        <f aca="false">IF(ISNA(VLOOKUP('W. VaR &amp; Peak Pos By Trader'!$A39,'Import Peak'!$A$3:DG$100,DG$1,FALSE())),0,VLOOKUP('W. VaR &amp; Peak Pos By Trader'!$A39,'Import Peak'!$A$3:DG$100,DG$1,FALSE()))</f>
        <v>0</v>
      </c>
      <c r="DH41" s="107" t="n">
        <f aca="false">IF(ISNA(VLOOKUP('W. VaR &amp; Peak Pos By Trader'!$A39,'Import Peak'!$A$3:DH$100,DH$1,FALSE())),0,VLOOKUP('W. VaR &amp; Peak Pos By Trader'!$A39,'Import Peak'!$A$3:DH$100,DH$1,FALSE()))</f>
        <v>0</v>
      </c>
      <c r="DI41" s="107" t="n">
        <f aca="false">IF(ISNA(VLOOKUP('W. VaR &amp; Peak Pos By Trader'!$A39,'Import Peak'!$A$3:DI$100,DI$1,FALSE())),0,VLOOKUP('W. VaR &amp; Peak Pos By Trader'!$A39,'Import Peak'!$A$3:DI$100,DI$1,FALSE()))</f>
        <v>0</v>
      </c>
      <c r="DJ41" s="107" t="n">
        <f aca="false">IF(ISNA(VLOOKUP('W. VaR &amp; Peak Pos By Trader'!$A39,'Import Peak'!$A$3:DJ$100,DJ$1,FALSE())),0,VLOOKUP('W. VaR &amp; Peak Pos By Trader'!$A39,'Import Peak'!$A$3:DJ$100,DJ$1,FALSE()))</f>
        <v>0</v>
      </c>
      <c r="DK41" s="107" t="n">
        <f aca="false">IF(ISNA(VLOOKUP('W. VaR &amp; Peak Pos By Trader'!$A39,'Import Peak'!$A$3:DK$100,DK$1,FALSE())),0,VLOOKUP('W. VaR &amp; Peak Pos By Trader'!$A39,'Import Peak'!$A$3:DK$100,DK$1,FALSE()))</f>
        <v>0</v>
      </c>
      <c r="DL41" s="107" t="n">
        <f aca="false">IF(ISNA(VLOOKUP('W. VaR &amp; Peak Pos By Trader'!$A39,'Import Peak'!$A$3:DL$100,DL$1,FALSE())),0,VLOOKUP('W. VaR &amp; Peak Pos By Trader'!$A39,'Import Peak'!$A$3:DL$100,DL$1,FALSE()))</f>
        <v>0</v>
      </c>
      <c r="DM41" s="107" t="n">
        <f aca="false">IF(ISNA(VLOOKUP('W. VaR &amp; Peak Pos By Trader'!$A39,'Import Peak'!$A$3:DM$100,DM$1,FALSE())),0,VLOOKUP('W. VaR &amp; Peak Pos By Trader'!$A39,'Import Peak'!$A$3:DM$100,DM$1,FALSE()))</f>
        <v>0</v>
      </c>
      <c r="DN41" s="107" t="n">
        <f aca="false">IF(ISNA(VLOOKUP('W. VaR &amp; Peak Pos By Trader'!$A39,'Import Peak'!$A$3:DN$100,DN$1,FALSE())),0,VLOOKUP('W. VaR &amp; Peak Pos By Trader'!$A39,'Import Peak'!$A$3:DN$100,DN$1,FALSE()))</f>
        <v>0</v>
      </c>
      <c r="DO41" s="107" t="n">
        <f aca="false">IF(ISNA(VLOOKUP('W. VaR &amp; Peak Pos By Trader'!$A39,'Import Peak'!$A$3:DO$100,DO$1,FALSE())),0,VLOOKUP('W. VaR &amp; Peak Pos By Trader'!$A39,'Import Peak'!$A$3:DO$100,DO$1,FALSE()))</f>
        <v>0</v>
      </c>
      <c r="DP41" s="107" t="n">
        <f aca="false">IF(ISNA(VLOOKUP('W. VaR &amp; Peak Pos By Trader'!$A39,'Import Peak'!$A$3:DP$100,DP$1,FALSE())),0,VLOOKUP('W. VaR &amp; Peak Pos By Trader'!$A39,'Import Peak'!$A$3:DP$100,DP$1,FALSE()))</f>
        <v>0</v>
      </c>
      <c r="DQ41" s="107" t="n">
        <f aca="false">IF(ISNA(VLOOKUP('W. VaR &amp; Peak Pos By Trader'!$A39,'Import Peak'!$A$3:DQ$100,DQ$1,FALSE())),0,VLOOKUP('W. VaR &amp; Peak Pos By Trader'!$A39,'Import Peak'!$A$3:DQ$100,DQ$1,FALSE()))</f>
        <v>0</v>
      </c>
      <c r="DR41" s="107" t="n">
        <f aca="false">IF(ISNA(VLOOKUP('W. VaR &amp; Peak Pos By Trader'!$A39,'Import Peak'!$A$3:DR$100,DR$1,FALSE())),0,VLOOKUP('W. VaR &amp; Peak Pos By Trader'!$A39,'Import Peak'!$A$3:DR$100,DR$1,FALSE()))</f>
        <v>0</v>
      </c>
      <c r="DS41" s="107" t="n">
        <f aca="false">IF(ISNA(VLOOKUP('W. VaR &amp; Peak Pos By Trader'!$A39,'Import Peak'!$A$3:DS$100,DS$1,FALSE())),0,VLOOKUP('W. VaR &amp; Peak Pos By Trader'!$A39,'Import Peak'!$A$3:DS$100,DS$1,FALSE()))</f>
        <v>0</v>
      </c>
      <c r="DT41" s="107" t="n">
        <f aca="false">IF(ISNA(VLOOKUP('W. VaR &amp; Peak Pos By Trader'!$A39,'Import Peak'!$A$3:DT$100,DT$1,FALSE())),0,VLOOKUP('W. VaR &amp; Peak Pos By Trader'!$A39,'Import Peak'!$A$3:DT$100,DT$1,FALSE()))</f>
        <v>0</v>
      </c>
      <c r="DU41" s="107" t="n">
        <f aca="false">IF(ISNA(VLOOKUP('W. VaR &amp; Peak Pos By Trader'!$A39,'Import Peak'!$A$3:DU$100,DU$1,FALSE())),0,VLOOKUP('W. VaR &amp; Peak Pos By Trader'!$A39,'Import Peak'!$A$3:DU$100,DU$1,FALSE()))</f>
        <v>0</v>
      </c>
      <c r="DV41" s="107" t="n">
        <f aca="false">IF(ISNA(VLOOKUP('W. VaR &amp; Peak Pos By Trader'!$A39,'Import Peak'!$A$3:DV$100,DV$1,FALSE())),0,VLOOKUP('W. VaR &amp; Peak Pos By Trader'!$A39,'Import Peak'!$A$3:DV$100,DV$1,FALSE()))</f>
        <v>0</v>
      </c>
      <c r="DW41" s="107" t="n">
        <f aca="false">IF(ISNA(VLOOKUP('W. VaR &amp; Peak Pos By Trader'!$A39,'Import Peak'!$A$3:DW$100,DW$1,FALSE())),0,VLOOKUP('W. VaR &amp; Peak Pos By Trader'!$A39,'Import Peak'!$A$3:DW$100,DW$1,FALSE()))</f>
        <v>0</v>
      </c>
      <c r="DX41" s="107" t="n">
        <f aca="false">IF(ISNA(VLOOKUP('W. VaR &amp; Peak Pos By Trader'!$A39,'Import Peak'!$A$3:DX$100,DX$1,FALSE())),0,VLOOKUP('W. VaR &amp; Peak Pos By Trader'!$A39,'Import Peak'!$A$3:DX$100,DX$1,FALSE()))</f>
        <v>0</v>
      </c>
      <c r="DY41" s="107" t="n">
        <f aca="false">IF(ISNA(VLOOKUP('W. VaR &amp; Peak Pos By Trader'!$A39,'Import Peak'!$A$3:DY$100,DY$1,FALSE())),0,VLOOKUP('W. VaR &amp; Peak Pos By Trader'!$A39,'Import Peak'!$A$3:DY$100,DY$1,FALSE()))</f>
        <v>0</v>
      </c>
      <c r="DZ41" s="107" t="n">
        <f aca="false">IF(ISNA(VLOOKUP('W. VaR &amp; Peak Pos By Trader'!$A39,'Import Peak'!$A$3:DZ$100,DZ$1,FALSE())),0,VLOOKUP('W. VaR &amp; Peak Pos By Trader'!$A39,'Import Peak'!$A$3:DZ$100,DZ$1,FALSE()))</f>
        <v>0</v>
      </c>
      <c r="EA41" s="107" t="n">
        <f aca="false">IF(ISNA(VLOOKUP('W. VaR &amp; Peak Pos By Trader'!$A39,'Import Peak'!$A$3:EA$100,EA$1,FALSE())),0,VLOOKUP('W. VaR &amp; Peak Pos By Trader'!$A39,'Import Peak'!$A$3:EA$100,EA$1,FALSE()))</f>
        <v>0</v>
      </c>
      <c r="EB41" s="107" t="n">
        <f aca="false">IF(ISNA(VLOOKUP('W. VaR &amp; Peak Pos By Trader'!$A39,'Import Peak'!$A$3:EB$100,EB$1,FALSE())),0,VLOOKUP('W. VaR &amp; Peak Pos By Trader'!$A39,'Import Peak'!$A$3:EB$100,EB$1,FALSE()))</f>
        <v>0</v>
      </c>
      <c r="EC41" s="107" t="n">
        <f aca="false">IF(ISNA(VLOOKUP('W. VaR &amp; Peak Pos By Trader'!$A39,'Import Peak'!$A$3:EC$100,EC$1,FALSE())),0,VLOOKUP('W. VaR &amp; Peak Pos By Trader'!$A39,'Import Peak'!$A$3:EC$100,EC$1,FALSE()))</f>
        <v>0</v>
      </c>
      <c r="ED41" s="107" t="n">
        <f aca="false">IF(ISNA(VLOOKUP('W. VaR &amp; Peak Pos By Trader'!$A39,'Import Peak'!$A$3:ED$100,ED$1,FALSE())),0,VLOOKUP('W. VaR &amp; Peak Pos By Trader'!$A39,'Import Peak'!$A$3:ED$100,ED$1,FALSE()))</f>
        <v>0</v>
      </c>
      <c r="EE41" s="107" t="n">
        <f aca="false">IF(ISNA(VLOOKUP('W. VaR &amp; Peak Pos By Trader'!$A39,'Import Peak'!$A$3:EE$100,EE$1,FALSE())),0,VLOOKUP('W. VaR &amp; Peak Pos By Trader'!$A39,'Import Peak'!$A$3:EE$100,EE$1,FALSE()))</f>
        <v>0</v>
      </c>
      <c r="EF41" s="107" t="n">
        <f aca="false">IF(ISNA(VLOOKUP('W. VaR &amp; Peak Pos By Trader'!$A39,'Import Peak'!$A$3:EF$100,EF$1,FALSE())),0,VLOOKUP('W. VaR &amp; Peak Pos By Trader'!$A39,'Import Peak'!$A$3:EF$100,EF$1,FALSE()))</f>
        <v>0</v>
      </c>
      <c r="EG41" s="107" t="n">
        <f aca="false">IF(ISNA(VLOOKUP('W. VaR &amp; Peak Pos By Trader'!$A39,'Import Peak'!$A$3:EG$100,EG$1,FALSE())),0,VLOOKUP('W. VaR &amp; Peak Pos By Trader'!$A39,'Import Peak'!$A$3:EG$100,EG$1,FALSE()))</f>
        <v>0</v>
      </c>
      <c r="EH41" s="107" t="n">
        <f aca="false">IF(ISNA(VLOOKUP('W. VaR &amp; Peak Pos By Trader'!$A39,'Import Peak'!$A$3:EH$100,EH$1,FALSE())),0,VLOOKUP('W. VaR &amp; Peak Pos By Trader'!$A39,'Import Peak'!$A$3:EH$100,EH$1,FALSE()))</f>
        <v>0</v>
      </c>
      <c r="EI41" s="107" t="n">
        <f aca="false">IF(ISNA(VLOOKUP('W. VaR &amp; Peak Pos By Trader'!$A39,'Import Peak'!$A$3:EI$100,EI$1,FALSE())),0,VLOOKUP('W. VaR &amp; Peak Pos By Trader'!$A39,'Import Peak'!$A$3:EI$100,EI$1,FALSE()))</f>
        <v>0</v>
      </c>
      <c r="EJ41" s="107" t="n">
        <f aca="false">IF(ISNA(VLOOKUP('W. VaR &amp; Peak Pos By Trader'!$A39,'Import Peak'!$A$3:EJ$100,EJ$1,FALSE())),0,VLOOKUP('W. VaR &amp; Peak Pos By Trader'!$A39,'Import Peak'!$A$3:EJ$100,EJ$1,FALSE()))</f>
        <v>0</v>
      </c>
      <c r="EK41" s="107" t="n">
        <f aca="false">IF(ISNA(VLOOKUP('W. VaR &amp; Peak Pos By Trader'!$A39,'Import Peak'!$A$3:EK$100,EK$1,FALSE())),0,VLOOKUP('W. VaR &amp; Peak Pos By Trader'!$A39,'Import Peak'!$A$3:EK$100,EK$1,FALSE()))</f>
        <v>0</v>
      </c>
      <c r="EL41" s="107" t="n">
        <f aca="false">IF(ISNA(VLOOKUP('W. VaR &amp; Peak Pos By Trader'!$A39,'Import Peak'!$A$3:EL$100,EL$1,FALSE())),0,VLOOKUP('W. VaR &amp; Peak Pos By Trader'!$A39,'Import Peak'!$A$3:EL$100,EL$1,FALSE()))</f>
        <v>0</v>
      </c>
      <c r="EM41" s="107" t="n">
        <f aca="false">IF(ISNA(VLOOKUP('W. VaR &amp; Peak Pos By Trader'!$A39,'Import Peak'!$A$3:EM$100,EM$1,FALSE())),0,VLOOKUP('W. VaR &amp; Peak Pos By Trader'!$A39,'Import Peak'!$A$3:EM$100,EM$1,FALSE()))</f>
        <v>0</v>
      </c>
      <c r="EN41" s="107" t="n">
        <f aca="false">IF(ISNA(VLOOKUP('W. VaR &amp; Peak Pos By Trader'!$A39,'Import Peak'!$A$3:EN$100,EN$1,FALSE())),0,VLOOKUP('W. VaR &amp; Peak Pos By Trader'!$A39,'Import Peak'!$A$3:EN$100,EN$1,FALSE()))</f>
        <v>0</v>
      </c>
      <c r="EO41" s="107" t="n">
        <f aca="false">IF(ISNA(VLOOKUP('W. VaR &amp; Peak Pos By Trader'!$A39,'Import Peak'!$A$3:EO$100,EO$1,FALSE())),0,VLOOKUP('W. VaR &amp; Peak Pos By Trader'!$A39,'Import Peak'!$A$3:EO$100,EO$1,FALSE()))</f>
        <v>0</v>
      </c>
      <c r="EP41" s="107" t="n">
        <f aca="false">IF(ISNA(VLOOKUP('W. VaR &amp; Peak Pos By Trader'!$A39,'Import Peak'!$A$3:EP$100,EP$1,FALSE())),0,VLOOKUP('W. VaR &amp; Peak Pos By Trader'!$A39,'Import Peak'!$A$3:EP$100,EP$1,FALSE()))</f>
        <v>0</v>
      </c>
      <c r="EQ41" s="107" t="n">
        <f aca="false">IF(ISNA(VLOOKUP('W. VaR &amp; Peak Pos By Trader'!$A39,'Import Peak'!$A$3:EQ$100,EQ$1,FALSE())),0,VLOOKUP('W. VaR &amp; Peak Pos By Trader'!$A39,'Import Peak'!$A$3:EQ$100,EQ$1,FALSE()))</f>
        <v>0</v>
      </c>
      <c r="ER41" s="107" t="n">
        <f aca="false">IF(ISNA(VLOOKUP('W. VaR &amp; Peak Pos By Trader'!$A39,'Import Peak'!$A$3:ER$100,ER$1,FALSE())),0,VLOOKUP('W. VaR &amp; Peak Pos By Trader'!$A39,'Import Peak'!$A$3:ER$100,ER$1,FALSE()))</f>
        <v>0</v>
      </c>
      <c r="ES41" s="107" t="n">
        <f aca="false">IF(ISNA(VLOOKUP('W. VaR &amp; Peak Pos By Trader'!$A39,'Import Peak'!$A$3:ES$100,ES$1,FALSE())),0,VLOOKUP('W. VaR &amp; Peak Pos By Trader'!$A39,'Import Peak'!$A$3:ES$100,ES$1,FALSE()))</f>
        <v>0</v>
      </c>
      <c r="ET41" s="107" t="n">
        <f aca="false">IF(ISNA(VLOOKUP('W. VaR &amp; Peak Pos By Trader'!$A39,'Import Peak'!$A$3:ET$100,ET$1,FALSE())),0,VLOOKUP('W. VaR &amp; Peak Pos By Trader'!$A39,'Import Peak'!$A$3:ET$100,ET$1,FALSE()))</f>
        <v>0</v>
      </c>
      <c r="EU41" s="107" t="n">
        <f aca="false">IF(ISNA(VLOOKUP('W. VaR &amp; Peak Pos By Trader'!$A39,'Import Peak'!$A$3:EU$100,EU$1,FALSE())),0,VLOOKUP('W. VaR &amp; Peak Pos By Trader'!$A39,'Import Peak'!$A$3:EU$100,EU$1,FALSE()))</f>
        <v>0</v>
      </c>
      <c r="EV41" s="107" t="n">
        <f aca="false">IF(ISNA(VLOOKUP('W. VaR &amp; Peak Pos By Trader'!$A39,'Import Peak'!$A$3:EV$100,EV$1,FALSE())),0,VLOOKUP('W. VaR &amp; Peak Pos By Trader'!$A39,'Import Peak'!$A$3:EV$100,EV$1,FALSE()))</f>
        <v>0</v>
      </c>
      <c r="EW41" s="107" t="n">
        <f aca="false">IF(ISNA(VLOOKUP('W. VaR &amp; Peak Pos By Trader'!$A39,'Import Peak'!$A$3:EW$100,EW$1,FALSE())),0,VLOOKUP('W. VaR &amp; Peak Pos By Trader'!$A39,'Import Peak'!$A$3:EW$100,EW$1,FALSE()))</f>
        <v>0</v>
      </c>
      <c r="EX41" s="107" t="n">
        <f aca="false">IF(ISNA(VLOOKUP('W. VaR &amp; Peak Pos By Trader'!$A39,'Import Peak'!$A$3:EX$100,EX$1,FALSE())),0,VLOOKUP('W. VaR &amp; Peak Pos By Trader'!$A39,'Import Peak'!$A$3:EX$100,EX$1,FALSE()))</f>
        <v>0</v>
      </c>
      <c r="EY41" s="107" t="n">
        <f aca="false">IF(ISNA(VLOOKUP('W. VaR &amp; Peak Pos By Trader'!$A39,'Import Peak'!$A$3:EY$100,EY$1,FALSE())),0,VLOOKUP('W. VaR &amp; Peak Pos By Trader'!$A39,'Import Peak'!$A$3:EY$100,EY$1,FALSE()))</f>
        <v>0</v>
      </c>
      <c r="EZ41" s="107" t="n">
        <f aca="false">IF(ISNA(VLOOKUP('W. VaR &amp; Peak Pos By Trader'!$A39,'Import Peak'!$A$3:EZ$100,EZ$1,FALSE())),0,VLOOKUP('W. VaR &amp; Peak Pos By Trader'!$A39,'Import Peak'!$A$3:EZ$100,EZ$1,FALSE()))</f>
        <v>0</v>
      </c>
      <c r="FA41" s="107" t="n">
        <f aca="false">IF(ISNA(VLOOKUP('W. VaR &amp; Peak Pos By Trader'!$A39,'Import Peak'!$A$3:FA$100,FA$1,FALSE())),0,VLOOKUP('W. VaR &amp; Peak Pos By Trader'!$A39,'Import Peak'!$A$3:FA$100,FA$1,FALSE()))</f>
        <v>0</v>
      </c>
      <c r="FB41" s="107" t="n">
        <f aca="false">IF(ISNA(VLOOKUP('W. VaR &amp; Peak Pos By Trader'!$A39,'Import Peak'!$A$3:FB$100,FB$1,FALSE())),0,VLOOKUP('W. VaR &amp; Peak Pos By Trader'!$A39,'Import Peak'!$A$3:FB$100,FB$1,FALSE()))</f>
        <v>0</v>
      </c>
      <c r="FC41" s="107" t="n">
        <f aca="false">IF(ISNA(VLOOKUP('W. VaR &amp; Peak Pos By Trader'!$A39,'Import Peak'!$A$3:FC$100,FC$1,FALSE())),0,VLOOKUP('W. VaR &amp; Peak Pos By Trader'!$A39,'Import Peak'!$A$3:FC$100,FC$1,FALSE()))</f>
        <v>0</v>
      </c>
      <c r="FD41" s="107" t="n">
        <f aca="false">IF(ISNA(VLOOKUP('W. VaR &amp; Peak Pos By Trader'!$A39,'Import Peak'!$A$3:FD$100,FD$1,FALSE())),0,VLOOKUP('W. VaR &amp; Peak Pos By Trader'!$A39,'Import Peak'!$A$3:FD$100,FD$1,FALSE()))</f>
        <v>0</v>
      </c>
      <c r="FE41" s="107" t="n">
        <f aca="false">IF(ISNA(VLOOKUP('W. VaR &amp; Peak Pos By Trader'!$A39,'Import Peak'!$A$3:FE$100,FE$1,FALSE())),0,VLOOKUP('W. VaR &amp; Peak Pos By Trader'!$A39,'Import Peak'!$A$3:FE$100,FE$1,FALSE()))</f>
        <v>0</v>
      </c>
      <c r="FF41" s="107" t="n">
        <f aca="false">IF(ISNA(VLOOKUP('W. VaR &amp; Peak Pos By Trader'!$A39,'Import Peak'!$A$3:FF$100,FF$1,FALSE())),0,VLOOKUP('W. VaR &amp; Peak Pos By Trader'!$A39,'Import Peak'!$A$3:FF$100,FF$1,FALSE()))</f>
        <v>0</v>
      </c>
      <c r="FG41" s="107" t="n">
        <f aca="false">IF(ISNA(VLOOKUP('W. VaR &amp; Peak Pos By Trader'!$A39,'Import Peak'!$A$3:FG$100,FG$1,FALSE())),0,VLOOKUP('W. VaR &amp; Peak Pos By Trader'!$A39,'Import Peak'!$A$3:FG$100,FG$1,FALSE()))</f>
        <v>0</v>
      </c>
      <c r="FH41" s="107" t="n">
        <f aca="false">IF(ISNA(VLOOKUP('W. VaR &amp; Peak Pos By Trader'!$A39,'Import Peak'!$A$3:FH$100,FH$1,FALSE())),0,VLOOKUP('W. VaR &amp; Peak Pos By Trader'!$A39,'Import Peak'!$A$3:FH$100,FH$1,FALSE()))</f>
        <v>0</v>
      </c>
      <c r="FI41" s="107" t="n">
        <f aca="false">IF(ISNA(VLOOKUP('W. VaR &amp; Peak Pos By Trader'!$A39,'Import Peak'!$A$3:FI$100,FI$1,FALSE())),0,VLOOKUP('W. VaR &amp; Peak Pos By Trader'!$A39,'Import Peak'!$A$3:FI$100,FI$1,FALSE()))</f>
        <v>0</v>
      </c>
      <c r="FJ41" s="107" t="n">
        <f aca="false">IF(ISNA(VLOOKUP('W. VaR &amp; Peak Pos By Trader'!$A39,'Import Peak'!$A$3:FJ$100,FJ$1,FALSE())),0,VLOOKUP('W. VaR &amp; Peak Pos By Trader'!$A39,'Import Peak'!$A$3:FJ$100,FJ$1,FALSE()))</f>
        <v>0</v>
      </c>
      <c r="FK41" s="107" t="n">
        <f aca="false">IF(ISNA(VLOOKUP('W. VaR &amp; Peak Pos By Trader'!$A39,'Import Peak'!$A$3:FK$100,FK$1,FALSE())),0,VLOOKUP('W. VaR &amp; Peak Pos By Trader'!$A39,'Import Peak'!$A$3:FK$100,FK$1,FALSE()))</f>
        <v>0</v>
      </c>
      <c r="FL41" s="107" t="n">
        <f aca="false">IF(ISNA(VLOOKUP('W. VaR &amp; Peak Pos By Trader'!$A39,'Import Peak'!$A$3:FL$100,FL$1,FALSE())),0,VLOOKUP('W. VaR &amp; Peak Pos By Trader'!$A39,'Import Peak'!$A$3:FL$100,FL$1,FALSE()))</f>
        <v>0</v>
      </c>
      <c r="FM41" s="107" t="n">
        <f aca="false">IF(ISNA(VLOOKUP('W. VaR &amp; Peak Pos By Trader'!$A39,'Import Peak'!$A$3:FM$100,FM$1,FALSE())),0,VLOOKUP('W. VaR &amp; Peak Pos By Trader'!$A39,'Import Peak'!$A$3:FM$100,FM$1,FALSE()))</f>
        <v>0</v>
      </c>
      <c r="FN41" s="107" t="n">
        <f aca="false">IF(ISNA(VLOOKUP('W. VaR &amp; Peak Pos By Trader'!$A39,'Import Peak'!$A$3:FN$100,FN$1,FALSE())),0,VLOOKUP('W. VaR &amp; Peak Pos By Trader'!$A39,'Import Peak'!$A$3:FN$100,FN$1,FALSE()))</f>
        <v>0</v>
      </c>
      <c r="FO41" s="107" t="n">
        <f aca="false">IF(ISNA(VLOOKUP('W. VaR &amp; Peak Pos By Trader'!$A39,'Import Peak'!$A$3:FO$100,FO$1,FALSE())),0,VLOOKUP('W. VaR &amp; Peak Pos By Trader'!$A39,'Import Peak'!$A$3:FO$100,FO$1,FALSE()))</f>
        <v>0</v>
      </c>
      <c r="FP41" s="107" t="n">
        <f aca="false">IF(ISNA(VLOOKUP('W. VaR &amp; Peak Pos By Trader'!$A39,'Import Peak'!$A$3:FP$100,FP$1,FALSE())),0,VLOOKUP('W. VaR &amp; Peak Pos By Trader'!$A39,'Import Peak'!$A$3:FP$100,FP$1,FALSE()))</f>
        <v>0</v>
      </c>
      <c r="FQ41" s="107" t="n">
        <f aca="false">IF(ISNA(VLOOKUP('W. VaR &amp; Peak Pos By Trader'!$A39,'Import Peak'!$A$3:FQ$100,FQ$1,FALSE())),0,VLOOKUP('W. VaR &amp; Peak Pos By Trader'!$A39,'Import Peak'!$A$3:FQ$100,FQ$1,FALSE()))</f>
        <v>0</v>
      </c>
      <c r="FR41" s="107" t="n">
        <f aca="false">IF(ISNA(VLOOKUP('W. VaR &amp; Peak Pos By Trader'!$A39,'Import Peak'!$A$3:FR$100,FR$1,FALSE())),0,VLOOKUP('W. VaR &amp; Peak Pos By Trader'!$A39,'Import Peak'!$A$3:FR$100,FR$1,FALSE()))</f>
        <v>0</v>
      </c>
      <c r="FS41" s="107" t="n">
        <f aca="false">IF(ISNA(VLOOKUP('W. VaR &amp; Peak Pos By Trader'!$A39,'Import Peak'!$A$3:FS$100,FS$1,FALSE())),0,VLOOKUP('W. VaR &amp; Peak Pos By Trader'!$A39,'Import Peak'!$A$3:FS$100,FS$1,FALSE()))</f>
        <v>0</v>
      </c>
      <c r="FT41" s="107" t="n">
        <f aca="false">IF(ISNA(VLOOKUP('W. VaR &amp; Peak Pos By Trader'!$A39,'Import Peak'!$A$3:FT$100,FT$1,FALSE())),0,VLOOKUP('W. VaR &amp; Peak Pos By Trader'!$A39,'Import Peak'!$A$3:FT$100,FT$1,FALSE()))</f>
        <v>0</v>
      </c>
      <c r="FU41" s="107" t="n">
        <f aca="false">IF(ISNA(VLOOKUP('W. VaR &amp; Peak Pos By Trader'!$A39,'Import Peak'!$A$3:FU$100,FU$1,FALSE())),0,VLOOKUP('W. VaR &amp; Peak Pos By Trader'!$A39,'Import Peak'!$A$3:FU$100,FU$1,FALSE()))</f>
        <v>0</v>
      </c>
      <c r="FV41" s="0" t="n">
        <f aca="false">IF(ISNA(VLOOKUP('W. VaR &amp; Peak Pos By Trader'!$A39,'Import Peak'!$A$3:FV$100,FV$1,FALSE())),0,VLOOKUP('W. VaR &amp; Peak Pos By Trader'!$A39,'Import Peak'!$A$3:FV$100,FV$1,FALSE()))</f>
        <v>0</v>
      </c>
      <c r="FW41" s="0" t="n">
        <f aca="false">IF(ISNA(VLOOKUP('W. VaR &amp; Peak Pos By Trader'!$A39,'Import Peak'!$A$3:FW$100,FW$1,FALSE())),0,VLOOKUP('W. VaR &amp; Peak Pos By Trader'!$A39,'Import Peak'!$A$3:FW$100,FW$1,FALSE()))</f>
        <v>0</v>
      </c>
      <c r="FX41" s="0" t="n">
        <f aca="false">IF(ISNA(VLOOKUP('W. VaR &amp; Peak Pos By Trader'!$A39,'Import Peak'!$A$3:FX$100,FX$1,FALSE())),0,VLOOKUP('W. VaR &amp; Peak Pos By Trader'!$A39,'Import Peak'!$A$3:FX$100,FX$1,FALSE()))</f>
        <v>0</v>
      </c>
      <c r="FY41" s="0" t="n">
        <f aca="false">IF(ISNA(VLOOKUP('W. VaR &amp; Peak Pos By Trader'!$A39,'Import Peak'!$A$3:FY$100,FY$1,FALSE())),0,VLOOKUP('W. VaR &amp; Peak Pos By Trader'!$A39,'Import Peak'!$A$3:FY$100,FY$1,FALSE()))</f>
        <v>0</v>
      </c>
      <c r="FZ41" s="0" t="n">
        <f aca="false">IF(ISNA(VLOOKUP('W. VaR &amp; Peak Pos By Trader'!$A39,'Import Peak'!$A$3:FZ$100,FZ$1,FALSE())),0,VLOOKUP('W. VaR &amp; Peak Pos By Trader'!$A39,'Import Peak'!$A$3:FZ$100,FZ$1,FALSE()))</f>
        <v>0</v>
      </c>
      <c r="GA41" s="0" t="n">
        <f aca="false">IF(ISNA(VLOOKUP('W. VaR &amp; Peak Pos By Trader'!$A39,'Import Peak'!$A$3:GA$100,GA$1,FALSE())),0,VLOOKUP('W. VaR &amp; Peak Pos By Trader'!$A39,'Import Peak'!$A$3:GA$100,GA$1,FALSE()))</f>
        <v>0</v>
      </c>
      <c r="GB41" s="0" t="n">
        <f aca="false">IF(ISNA(VLOOKUP('W. VaR &amp; Peak Pos By Trader'!$A39,'Import Peak'!$A$3:GB$100,GB$1,FALSE())),0,VLOOKUP('W. VaR &amp; Peak Pos By Trader'!$A39,'Import Peak'!$A$3:GB$100,GB$1,FALSE()))</f>
        <v>0</v>
      </c>
      <c r="GC41" s="0" t="n">
        <f aca="false">IF(ISNA(VLOOKUP('W. VaR &amp; Peak Pos By Trader'!$A39,'Import Peak'!$A$3:GC$100,GC$1,FALSE())),0,VLOOKUP('W. VaR &amp; Peak Pos By Trader'!$A39,'Import Peak'!$A$3:GC$100,GC$1,FALSE()))</f>
        <v>0</v>
      </c>
      <c r="GD41" s="0" t="n">
        <f aca="false">IF(ISNA(VLOOKUP('W. VaR &amp; Peak Pos By Trader'!$A39,'Import Peak'!$A$3:GD$100,GD$1,FALSE())),0,VLOOKUP('W. VaR &amp; Peak Pos By Trader'!$A39,'Import Peak'!$A$3:GD$100,GD$1,FALSE()))</f>
        <v>0</v>
      </c>
      <c r="GE41" s="0" t="n">
        <f aca="false">IF(ISNA(VLOOKUP('W. VaR &amp; Peak Pos By Trader'!$A39,'Import Peak'!$A$3:GE$100,GE$1,FALSE())),0,VLOOKUP('W. VaR &amp; Peak Pos By Trader'!$A39,'Import Peak'!$A$3:GE$100,GE$1,FALSE()))</f>
        <v>0</v>
      </c>
      <c r="GF41" s="0" t="n">
        <f aca="false">IF(ISNA(VLOOKUP('W. VaR &amp; Peak Pos By Trader'!$A39,'Import Peak'!$A$3:GF$100,GF$1,FALSE())),0,VLOOKUP('W. VaR &amp; Peak Pos By Trader'!$A39,'Import Peak'!$A$3:GF$100,GF$1,FALSE()))</f>
        <v>0</v>
      </c>
      <c r="GG41" s="0" t="n">
        <f aca="false">IF(ISNA(VLOOKUP('W. VaR &amp; Peak Pos By Trader'!$A39,'Import Peak'!$A$3:GG$100,GG$1,FALSE())),0,VLOOKUP('W. VaR &amp; Peak Pos By Trader'!$A39,'Import Peak'!$A$3:GG$100,GG$1,FALSE()))</f>
        <v>0</v>
      </c>
      <c r="GH41" s="0" t="n">
        <f aca="false">IF(ISNA(VLOOKUP('W. VaR &amp; Peak Pos By Trader'!$A39,'Import Peak'!$A$3:GH$100,GH$1,FALSE())),0,VLOOKUP('W. VaR &amp; Peak Pos By Trader'!$A39,'Import Peak'!$A$3:GH$100,GH$1,FALSE()))</f>
        <v>0</v>
      </c>
      <c r="GI41" s="0" t="n">
        <f aca="false">IF(ISNA(VLOOKUP('W. VaR &amp; Peak Pos By Trader'!$A39,'Import Peak'!$A$3:GI$100,GI$1,FALSE())),0,VLOOKUP('W. VaR &amp; Peak Pos By Trader'!$A39,'Import Peak'!$A$3:GI$100,GI$1,FALSE()))</f>
        <v>0</v>
      </c>
      <c r="GJ41" s="0" t="n">
        <f aca="false">IF(ISNA(VLOOKUP('W. VaR &amp; Peak Pos By Trader'!$A39,'Import Peak'!$A$3:GJ$100,GJ$1,FALSE())),0,VLOOKUP('W. VaR &amp; Peak Pos By Trader'!$A39,'Import Peak'!$A$3:GJ$100,GJ$1,FALSE()))</f>
        <v>0</v>
      </c>
      <c r="GK41" s="0" t="n">
        <f aca="false">IF(ISNA(VLOOKUP('W. VaR &amp; Peak Pos By Trader'!$A39,'Import Peak'!$A$3:GK$100,GK$1,FALSE())),0,VLOOKUP('W. VaR &amp; Peak Pos By Trader'!$A39,'Import Peak'!$A$3:GK$100,GK$1,FALSE()))</f>
        <v>0</v>
      </c>
      <c r="GL41" s="0" t="n">
        <f aca="false">IF(ISNA(VLOOKUP('W. VaR &amp; Peak Pos By Trader'!$A39,'Import Peak'!$A$3:GL$100,GL$1,FALSE())),0,VLOOKUP('W. VaR &amp; Peak Pos By Trader'!$A39,'Import Peak'!$A$3:GL$100,GL$1,FALSE()))</f>
        <v>0</v>
      </c>
      <c r="GM41" s="0" t="n">
        <f aca="false">IF(ISNA(VLOOKUP('W. VaR &amp; Peak Pos By Trader'!$A39,'Import Peak'!$A$3:GM$100,GM$1,FALSE())),0,VLOOKUP('W. VaR &amp; Peak Pos By Trader'!$A39,'Import Peak'!$A$3:GM$100,GM$1,FALSE()))</f>
        <v>0</v>
      </c>
      <c r="GN41" s="0" t="n">
        <f aca="false">IF(ISNA(VLOOKUP('W. VaR &amp; Peak Pos By Trader'!$A39,'Import Peak'!$A$3:GN$100,GN$1,FALSE())),0,VLOOKUP('W. VaR &amp; Peak Pos By Trader'!$A39,'Import Peak'!$A$3:GN$100,GN$1,FALSE()))</f>
        <v>0</v>
      </c>
      <c r="GO41" s="0" t="n">
        <f aca="false">IF(ISNA(VLOOKUP('W. VaR &amp; Peak Pos By Trader'!$A39,'Import Peak'!$A$3:GO$100,GO$1,FALSE())),0,VLOOKUP('W. VaR &amp; Peak Pos By Trader'!$A39,'Import Peak'!$A$3:GO$100,GO$1,FALSE()))</f>
        <v>0</v>
      </c>
      <c r="GP41" s="0" t="n">
        <f aca="false">IF(ISNA(VLOOKUP('W. VaR &amp; Peak Pos By Trader'!$A39,'Import Peak'!$A$3:GP$100,GP$1,FALSE())),0,VLOOKUP('W. VaR &amp; Peak Pos By Trader'!$A39,'Import Peak'!$A$3:GP$100,GP$1,FALSE()))</f>
        <v>0</v>
      </c>
      <c r="GQ41" s="0" t="n">
        <f aca="false">IF(ISNA(VLOOKUP('W. VaR &amp; Peak Pos By Trader'!$A39,'Import Peak'!$A$3:GQ$100,GQ$1,FALSE())),0,VLOOKUP('W. VaR &amp; Peak Pos By Trader'!$A39,'Import Peak'!$A$3:GQ$100,GQ$1,FALSE()))</f>
        <v>0</v>
      </c>
      <c r="GR41" s="0" t="n">
        <f aca="false">IF(ISNA(VLOOKUP('W. VaR &amp; Peak Pos By Trader'!$A39,'Import Peak'!$A$3:GR$100,GR$1,FALSE())),0,VLOOKUP('W. VaR &amp; Peak Pos By Trader'!$A39,'Import Peak'!$A$3:GR$100,GR$1,FALSE()))</f>
        <v>0</v>
      </c>
      <c r="GS41" s="0" t="n">
        <f aca="false">IF(ISNA(VLOOKUP('W. VaR &amp; Peak Pos By Trader'!$A39,'Import Peak'!$A$3:GS$100,GS$1,FALSE())),0,VLOOKUP('W. VaR &amp; Peak Pos By Trader'!$A39,'Import Peak'!$A$3:GS$100,GS$1,FALSE()))</f>
        <v>0</v>
      </c>
      <c r="GT41" s="0" t="n">
        <f aca="false">IF(ISNA(VLOOKUP('W. VaR &amp; Peak Pos By Trader'!$A39,'Import Peak'!$A$3:GT$100,GT$1,FALSE())),0,VLOOKUP('W. VaR &amp; Peak Pos By Trader'!$A39,'Import Peak'!$A$3:GT$100,GT$1,FALSE()))</f>
        <v>0</v>
      </c>
      <c r="GU41" s="0" t="n">
        <f aca="false">IF(ISNA(VLOOKUP('W. VaR &amp; Peak Pos By Trader'!$A39,'Import Peak'!$A$3:GU$100,GU$1,FALSE())),0,VLOOKUP('W. VaR &amp; Peak Pos By Trader'!$A39,'Import Peak'!$A$3:GU$100,GU$1,FALSE()))</f>
        <v>0</v>
      </c>
      <c r="GV41" s="0" t="n">
        <f aca="false">IF(ISNA(VLOOKUP('W. VaR &amp; Peak Pos By Trader'!$A39,'Import Peak'!$A$3:GV$100,GV$1,FALSE())),0,VLOOKUP('W. VaR &amp; Peak Pos By Trader'!$A39,'Import Peak'!$A$3:GV$100,GV$1,FALSE()))</f>
        <v>0</v>
      </c>
      <c r="GW41" s="0" t="n">
        <f aca="false">IF(ISNA(VLOOKUP('W. VaR &amp; Peak Pos By Trader'!$A39,'Import Peak'!$A$3:GW$100,GW$1,FALSE())),0,VLOOKUP('W. VaR &amp; Peak Pos By Trader'!$A39,'Import Peak'!$A$3:GW$100,GW$1,FALSE()))</f>
        <v>0</v>
      </c>
      <c r="GX41" s="0" t="n">
        <f aca="false">IF(ISNA(VLOOKUP('W. VaR &amp; Peak Pos By Trader'!$A39,'Import Peak'!$A$3:GX$100,GX$1,FALSE())),0,VLOOKUP('W. VaR &amp; Peak Pos By Trader'!$A39,'Import Peak'!$A$3:GX$100,GX$1,FALSE()))</f>
        <v>0</v>
      </c>
      <c r="GY41" s="0" t="n">
        <f aca="false">IF(ISNA(VLOOKUP('W. VaR &amp; Peak Pos By Trader'!$A39,'Import Peak'!$A$3:GY$100,GY$1,FALSE())),0,VLOOKUP('W. VaR &amp; Peak Pos By Trader'!$A39,'Import Peak'!$A$3:GY$100,GY$1,FALSE()))</f>
        <v>0</v>
      </c>
      <c r="GZ41" s="0" t="n">
        <f aca="false">IF(ISNA(VLOOKUP('W. VaR &amp; Peak Pos By Trader'!$A39,'Import Peak'!$A$3:GZ$100,GZ$1,FALSE())),0,VLOOKUP('W. VaR &amp; Peak Pos By Trader'!$A39,'Import Peak'!$A$3:GZ$100,GZ$1,FALSE()))</f>
        <v>0</v>
      </c>
      <c r="HA41" s="0" t="n">
        <f aca="false">IF(ISNA(VLOOKUP('W. VaR &amp; Peak Pos By Trader'!$A39,'Import Peak'!$A$3:HA$100,HA$1,FALSE())),0,VLOOKUP('W. VaR &amp; Peak Pos By Trader'!$A39,'Import Peak'!$A$3:HA$100,HA$1,FALSE()))</f>
        <v>0</v>
      </c>
      <c r="HB41" s="0" t="n">
        <f aca="false">IF(ISNA(VLOOKUP('W. VaR &amp; Peak Pos By Trader'!$A39,'Import Peak'!$A$3:HB$100,HB$1,FALSE())),0,VLOOKUP('W. VaR &amp; Peak Pos By Trader'!$A39,'Import Peak'!$A$3:HB$100,HB$1,FALSE()))</f>
        <v>0</v>
      </c>
      <c r="HC41" s="0" t="n">
        <f aca="false">IF(ISNA(VLOOKUP('W. VaR &amp; Peak Pos By Trader'!$A39,'Import Peak'!$A$3:HC$100,HC$1,FALSE())),0,VLOOKUP('W. VaR &amp; Peak Pos By Trader'!$A39,'Import Peak'!$A$3:HC$100,HC$1,FALSE()))</f>
        <v>0</v>
      </c>
      <c r="HD41" s="0" t="n">
        <f aca="false">IF(ISNA(VLOOKUP('W. VaR &amp; Peak Pos By Trader'!$A39,'Import Peak'!$A$3:HD$100,HD$1,FALSE())),0,VLOOKUP('W. VaR &amp; Peak Pos By Trader'!$A39,'Import Peak'!$A$3:HD$100,HD$1,FALSE()))</f>
        <v>0</v>
      </c>
      <c r="HE41" s="0" t="n">
        <f aca="false">IF(ISNA(VLOOKUP('W. VaR &amp; Peak Pos By Trader'!$A39,'Import Peak'!$A$3:HE$100,HE$1,FALSE())),0,VLOOKUP('W. VaR &amp; Peak Pos By Trader'!$A39,'Import Peak'!$A$3:HE$100,HE$1,FALSE()))</f>
        <v>0</v>
      </c>
      <c r="HF41" s="0" t="n">
        <f aca="false">IF(ISNA(VLOOKUP('W. VaR &amp; Peak Pos By Trader'!$A39,'Import Peak'!$A$3:HF$100,HF$1,FALSE())),0,VLOOKUP('W. VaR &amp; Peak Pos By Trader'!$A39,'Import Peak'!$A$3:HF$100,HF$1,FALSE()))</f>
        <v>0</v>
      </c>
      <c r="HG41" s="0" t="n">
        <f aca="false">IF(ISNA(VLOOKUP('W. VaR &amp; Peak Pos By Trader'!$A39,'Import Peak'!$A$3:HG$100,HG$1,FALSE())),0,VLOOKUP('W. VaR &amp; Peak Pos By Trader'!$A39,'Import Peak'!$A$3:HG$100,HG$1,FALSE()))</f>
        <v>0</v>
      </c>
      <c r="HH41" s="0" t="n">
        <f aca="false">IF(ISNA(VLOOKUP('W. VaR &amp; Peak Pos By Trader'!$A39,'Import Peak'!$A$3:HH$100,HH$1,FALSE())),0,VLOOKUP('W. VaR &amp; Peak Pos By Trader'!$A39,'Import Peak'!$A$3:HH$100,HH$1,FALSE()))</f>
        <v>0</v>
      </c>
      <c r="HI41" s="0" t="n">
        <f aca="false">IF(ISNA(VLOOKUP('W. VaR &amp; Peak Pos By Trader'!$A39,'Import Peak'!$A$3:HI$100,HI$1,FALSE())),0,VLOOKUP('W. VaR &amp; Peak Pos By Trader'!$A39,'Import Peak'!$A$3:HI$100,HI$1,FALSE()))</f>
        <v>0</v>
      </c>
      <c r="HJ41" s="0" t="n">
        <f aca="false">IF(ISNA(VLOOKUP('W. VaR &amp; Peak Pos By Trader'!$A39,'Import Peak'!$A$3:HJ$100,HJ$1,FALSE())),0,VLOOKUP('W. VaR &amp; Peak Pos By Trader'!$A39,'Import Peak'!$A$3:HJ$100,HJ$1,FALSE()))</f>
        <v>0</v>
      </c>
      <c r="HK41" s="0" t="n">
        <f aca="false">IF(ISNA(VLOOKUP('W. VaR &amp; Peak Pos By Trader'!$A39,'Import Peak'!$A$3:HK$100,HK$1,FALSE())),0,VLOOKUP('W. VaR &amp; Peak Pos By Trader'!$A39,'Import Peak'!$A$3:HK$100,HK$1,FALSE()))</f>
        <v>0</v>
      </c>
      <c r="HL41" s="0" t="n">
        <f aca="false">IF(ISNA(VLOOKUP('W. VaR &amp; Peak Pos By Trader'!$A39,'Import Peak'!$A$3:HL$100,HL$1,FALSE())),0,VLOOKUP('W. VaR &amp; Peak Pos By Trader'!$A39,'Import Peak'!$A$3:HL$100,HL$1,FALSE()))</f>
        <v>0</v>
      </c>
      <c r="HM41" s="0" t="n">
        <f aca="false">IF(ISNA(VLOOKUP('W. VaR &amp; Peak Pos By Trader'!$A39,'Import Peak'!$A$3:HM$100,HM$1,FALSE())),0,VLOOKUP('W. VaR &amp; Peak Pos By Trader'!$A39,'Import Peak'!$A$3:HM$100,HM$1,FALSE()))</f>
        <v>0</v>
      </c>
      <c r="HN41" s="0" t="n">
        <f aca="false">IF(ISNA(VLOOKUP('W. VaR &amp; Peak Pos By Trader'!$A39,'Import Peak'!$A$3:HN$100,HN$1,FALSE())),0,VLOOKUP('W. VaR &amp; Peak Pos By Trader'!$A39,'Import Peak'!$A$3:HN$100,HN$1,FALSE()))</f>
        <v>0</v>
      </c>
      <c r="HO41" s="0" t="n">
        <f aca="false">IF(ISNA(VLOOKUP('W. VaR &amp; Peak Pos By Trader'!$A39,'Import Peak'!$A$3:HO$100,HO$1,FALSE())),0,VLOOKUP('W. VaR &amp; Peak Pos By Trader'!$A39,'Import Peak'!$A$3:HO$100,HO$1,FALSE()))</f>
        <v>0</v>
      </c>
      <c r="HP41" s="0" t="n">
        <f aca="false">IF(ISNA(VLOOKUP('W. VaR &amp; Peak Pos By Trader'!$A39,'Import Peak'!$A$3:HP$100,HP$1,FALSE())),0,VLOOKUP('W. VaR &amp; Peak Pos By Trader'!$A39,'Import Peak'!$A$3:HP$100,HP$1,FALSE()))</f>
        <v>0</v>
      </c>
      <c r="HQ41" s="0" t="n">
        <f aca="false">IF(ISNA(VLOOKUP('W. VaR &amp; Peak Pos By Trader'!$A39,'Import Peak'!$A$3:HQ$100,HQ$1,FALSE())),0,VLOOKUP('W. VaR &amp; Peak Pos By Trader'!$A39,'Import Peak'!$A$3:HQ$100,HQ$1,FALSE()))</f>
        <v>0</v>
      </c>
      <c r="HR41" s="0" t="n">
        <f aca="false">IF(ISNA(VLOOKUP('W. VaR &amp; Peak Pos By Trader'!$A39,'Import Peak'!$A$3:HR$100,HR$1,FALSE())),0,VLOOKUP('W. VaR &amp; Peak Pos By Trader'!$A39,'Import Peak'!$A$3:HR$100,HR$1,FALSE()))</f>
        <v>0</v>
      </c>
      <c r="HS41" s="0" t="n">
        <f aca="false">IF(ISNA(VLOOKUP('W. VaR &amp; Peak Pos By Trader'!$A39,'Import Peak'!$A$3:HS$100,HS$1,FALSE())),0,VLOOKUP('W. VaR &amp; Peak Pos By Trader'!$A39,'Import Peak'!$A$3:HS$100,HS$1,FALSE()))</f>
        <v>0</v>
      </c>
      <c r="HT41" s="0" t="n">
        <f aca="false">IF(ISNA(VLOOKUP('W. VaR &amp; Peak Pos By Trader'!$A39,'Import Peak'!$A$3:HT$100,HT$1,FALSE())),0,VLOOKUP('W. VaR &amp; Peak Pos By Trader'!$A39,'Import Peak'!$A$3:HT$100,HT$1,FALSE()))</f>
        <v>0</v>
      </c>
      <c r="HU41" s="0" t="n">
        <f aca="false">IF(ISNA(VLOOKUP('W. VaR &amp; Peak Pos By Trader'!$A39,'Import Peak'!$A$3:HU$100,HU$1,FALSE())),0,VLOOKUP('W. VaR &amp; Peak Pos By Trader'!$A39,'Import Peak'!$A$3:HU$100,HU$1,FALSE()))</f>
        <v>0</v>
      </c>
      <c r="HV41" s="0" t="n">
        <f aca="false">IF(ISNA(VLOOKUP('W. VaR &amp; Peak Pos By Trader'!$A39,'Import Peak'!$A$3:HV$100,HV$1,FALSE())),0,VLOOKUP('W. VaR &amp; Peak Pos By Trader'!$A39,'Import Peak'!$A$3:HV$100,HV$1,FALSE()))</f>
        <v>0</v>
      </c>
      <c r="HW41" s="0" t="n">
        <f aca="false">IF(ISNA(VLOOKUP('W. VaR &amp; Peak Pos By Trader'!$A39,'Import Peak'!$A$3:HW$100,HW$1,FALSE())),0,VLOOKUP('W. VaR &amp; Peak Pos By Trader'!$A39,'Import Peak'!$A$3:HW$100,HW$1,FALSE()))</f>
        <v>0</v>
      </c>
      <c r="HX41" s="0" t="n">
        <f aca="false">IF(ISNA(VLOOKUP('W. VaR &amp; Peak Pos By Trader'!$A39,'Import Peak'!$A$3:HX$100,HX$1,FALSE())),0,VLOOKUP('W. VaR &amp; Peak Pos By Trader'!$A39,'Import Peak'!$A$3:HX$100,HX$1,FALSE()))</f>
        <v>0</v>
      </c>
      <c r="HY41" s="0" t="n">
        <f aca="false">IF(ISNA(VLOOKUP('W. VaR &amp; Peak Pos By Trader'!$A39,'Import Peak'!$A$3:HY$100,HY$1,FALSE())),0,VLOOKUP('W. VaR &amp; Peak Pos By Trader'!$A39,'Import Peak'!$A$3:HY$100,HY$1,FALSE()))</f>
        <v>0</v>
      </c>
      <c r="HZ41" s="0" t="n">
        <f aca="false">IF(ISNA(VLOOKUP('W. VaR &amp; Peak Pos By Trader'!$A39,'Import Peak'!$A$3:HZ$100,HZ$1,FALSE())),0,VLOOKUP('W. VaR &amp; Peak Pos By Trader'!$A39,'Import Peak'!$A$3:HZ$100,HZ$1,FALSE()))</f>
        <v>0</v>
      </c>
      <c r="IA41" s="0" t="n">
        <f aca="false">IF(ISNA(VLOOKUP('W. VaR &amp; Peak Pos By Trader'!$A39,'Import Peak'!$A$3:IA$100,IA$1,FALSE())),0,VLOOKUP('W. VaR &amp; Peak Pos By Trader'!$A39,'Import Peak'!$A$3:IA$100,IA$1,FALSE()))</f>
        <v>0</v>
      </c>
      <c r="IB41" s="0" t="n">
        <f aca="false">IF(ISNA(VLOOKUP('W. VaR &amp; Peak Pos By Trader'!$A39,'Import Peak'!$A$3:IB$100,IB$1,FALSE())),0,VLOOKUP('W. VaR &amp; Peak Pos By Trader'!$A39,'Import Peak'!$A$3:IB$100,IB$1,FALSE()))</f>
        <v>0</v>
      </c>
      <c r="IC41" s="0" t="n">
        <f aca="false">IF(ISNA(VLOOKUP('W. VaR &amp; Peak Pos By Trader'!$A39,'Import Peak'!$A$3:IC$100,IC$1,FALSE())),0,VLOOKUP('W. VaR &amp; Peak Pos By Trader'!$A39,'Import Peak'!$A$3:IC$100,IC$1,FALSE()))</f>
        <v>0</v>
      </c>
    </row>
    <row r="42" customFormat="false" ht="18" hidden="false" customHeight="false" outlineLevel="0" collapsed="false">
      <c r="A42" s="104" t="s">
        <v>31</v>
      </c>
      <c r="B42" s="107" t="n">
        <f aca="false">IF(ISNA(VLOOKUP('W. VaR &amp; Peak Pos By Trader'!$A40,'Import Peak'!$A$3:B$100,B$1,FALSE())),0,VLOOKUP('W. VaR &amp; Peak Pos By Trader'!$A40,'Import Peak'!$A$3:B$100,B$1,FALSE()))</f>
        <v>0</v>
      </c>
      <c r="C42" s="107" t="n">
        <f aca="false">IF(ISNA(VLOOKUP('W. VaR &amp; Peak Pos By Trader'!$A40,'Import Peak'!$A$3:C$100,C$1,FALSE())),0,VLOOKUP('W. VaR &amp; Peak Pos By Trader'!$A40,'Import Peak'!$A$3:C$100,C$1,FALSE()))</f>
        <v>0</v>
      </c>
      <c r="D42" s="107" t="n">
        <f aca="false">IF(ISNA(VLOOKUP('W. VaR &amp; Peak Pos By Trader'!$A40,'Import Peak'!$A$3:D$100,D$1,FALSE())),0,VLOOKUP('W. VaR &amp; Peak Pos By Trader'!$A40,'Import Peak'!$A$3:D$100,D$1,FALSE()))</f>
        <v>0</v>
      </c>
      <c r="E42" s="107" t="n">
        <f aca="false">IF(ISNA(VLOOKUP('W. VaR &amp; Peak Pos By Trader'!$A40,'Import Peak'!$A$3:E$100,E$1,FALSE())),0,VLOOKUP('W. VaR &amp; Peak Pos By Trader'!$A40,'Import Peak'!$A$3:E$100,E$1,FALSE()))</f>
        <v>0</v>
      </c>
      <c r="F42" s="107" t="n">
        <f aca="false">IF(ISNA(VLOOKUP('W. VaR &amp; Peak Pos By Trader'!$A40,'Import Peak'!$A$3:F$100,F$1,FALSE())),0,VLOOKUP('W. VaR &amp; Peak Pos By Trader'!$A40,'Import Peak'!$A$3:F$100,F$1,FALSE()))</f>
        <v>0</v>
      </c>
      <c r="G42" s="107" t="n">
        <f aca="false">IF(ISNA(VLOOKUP('W. VaR &amp; Peak Pos By Trader'!$A40,'Import Peak'!$A$3:G$100,G$1,FALSE())),0,VLOOKUP('W. VaR &amp; Peak Pos By Trader'!$A40,'Import Peak'!$A$3:G$100,G$1,FALSE()))</f>
        <v>0</v>
      </c>
      <c r="H42" s="107" t="n">
        <f aca="false">IF(ISNA(VLOOKUP('W. VaR &amp; Peak Pos By Trader'!$A40,'Import Peak'!$A$3:H$100,H$1,FALSE())),0,VLOOKUP('W. VaR &amp; Peak Pos By Trader'!$A40,'Import Peak'!$A$3:H$100,H$1,FALSE()))</f>
        <v>15270.5541449957</v>
      </c>
      <c r="I42" s="107" t="n">
        <f aca="false">IF(ISNA(VLOOKUP('W. VaR &amp; Peak Pos By Trader'!$A40,'Import Peak'!$A$3:I$100,I$1,FALSE())),0,VLOOKUP('W. VaR &amp; Peak Pos By Trader'!$A40,'Import Peak'!$A$3:I$100,I$1,FALSE()))</f>
        <v>20732.486583239</v>
      </c>
      <c r="J42" s="107" t="n">
        <f aca="false">IF(ISNA(VLOOKUP('W. VaR &amp; Peak Pos By Trader'!$A40,'Import Peak'!$A$3:J$100,J$1,FALSE())),0,VLOOKUP('W. VaR &amp; Peak Pos By Trader'!$A40,'Import Peak'!$A$3:J$100,J$1,FALSE()))</f>
        <v>0</v>
      </c>
      <c r="K42" s="107" t="n">
        <f aca="false">IF(ISNA(VLOOKUP('W. VaR &amp; Peak Pos By Trader'!$A40,'Import Peak'!$A$3:K$100,K$1,FALSE())),0,VLOOKUP('W. VaR &amp; Peak Pos By Trader'!$A40,'Import Peak'!$A$3:K$100,K$1,FALSE()))</f>
        <v>-19066.0782393942</v>
      </c>
      <c r="L42" s="107" t="n">
        <f aca="false">IF(ISNA(VLOOKUP('W. VaR &amp; Peak Pos By Trader'!$A40,'Import Peak'!$A$3:L$100,L$1,FALSE())),0,VLOOKUP('W. VaR &amp; Peak Pos By Trader'!$A40,'Import Peak'!$A$3:L$100,L$1,FALSE()))</f>
        <v>0</v>
      </c>
      <c r="M42" s="107" t="n">
        <f aca="false">IF(ISNA(VLOOKUP('W. VaR &amp; Peak Pos By Trader'!$A40,'Import Peak'!$A$3:M$100,M$1,FALSE())),0,VLOOKUP('W. VaR &amp; Peak Pos By Trader'!$A40,'Import Peak'!$A$3:M$100,M$1,FALSE()))</f>
        <v>-10288.5074454457</v>
      </c>
      <c r="N42" s="107" t="n">
        <f aca="false">IF(ISNA(VLOOKUP('W. VaR &amp; Peak Pos By Trader'!$A40,'Import Peak'!$A$3:N$100,N$1,FALSE())),0,VLOOKUP('W. VaR &amp; Peak Pos By Trader'!$A40,'Import Peak'!$A$3:N$100,N$1,FALSE()))</f>
        <v>-10267.4268528329</v>
      </c>
      <c r="O42" s="107" t="n">
        <f aca="false">IF(ISNA(VLOOKUP('W. VaR &amp; Peak Pos By Trader'!$A40,'Import Peak'!$A$3:O$100,O$1,FALSE())),0,VLOOKUP('W. VaR &amp; Peak Pos By Trader'!$A40,'Import Peak'!$A$3:O$100,O$1,FALSE()))</f>
        <v>-19703.1006832923</v>
      </c>
      <c r="P42" s="107" t="n">
        <f aca="false">IF(ISNA(VLOOKUP('W. VaR &amp; Peak Pos By Trader'!$A40,'Import Peak'!$A$3:P$100,P$1,FALSE())),0,VLOOKUP('W. VaR &amp; Peak Pos By Trader'!$A40,'Import Peak'!$A$3:P$100,P$1,FALSE()))</f>
        <v>-18808.2409994271</v>
      </c>
      <c r="Q42" s="107" t="n">
        <f aca="false">IF(ISNA(VLOOKUP('W. VaR &amp; Peak Pos By Trader'!$A40,'Import Peak'!$A$3:Q$100,Q$1,FALSE())),0,VLOOKUP('W. VaR &amp; Peak Pos By Trader'!$A40,'Import Peak'!$A$3:Q$100,Q$1,FALSE()))</f>
        <v>-19484.1183377771</v>
      </c>
      <c r="R42" s="107" t="n">
        <f aca="false">IF(ISNA(VLOOKUP('W. VaR &amp; Peak Pos By Trader'!$A40,'Import Peak'!$A$3:R$100,R$1,FALSE())),0,VLOOKUP('W. VaR &amp; Peak Pos By Trader'!$A40,'Import Peak'!$A$3:R$100,R$1,FALSE()))</f>
        <v>-26665.0449332028</v>
      </c>
      <c r="S42" s="107" t="n">
        <f aca="false">IF(ISNA(VLOOKUP('W. VaR &amp; Peak Pos By Trader'!$A40,'Import Peak'!$A$3:S$100,S$1,FALSE())),0,VLOOKUP('W. VaR &amp; Peak Pos By Trader'!$A40,'Import Peak'!$A$3:S$100,S$1,FALSE()))</f>
        <v>0</v>
      </c>
      <c r="T42" s="107" t="n">
        <f aca="false">IF(ISNA(VLOOKUP('W. VaR &amp; Peak Pos By Trader'!$A40,'Import Peak'!$A$3:T$100,T$1,FALSE())),0,VLOOKUP('W. VaR &amp; Peak Pos By Trader'!$A40,'Import Peak'!$A$3:T$100,T$1,FALSE()))</f>
        <v>0</v>
      </c>
      <c r="U42" s="107" t="n">
        <f aca="false">IF(ISNA(VLOOKUP('W. VaR &amp; Peak Pos By Trader'!$A40,'Import Peak'!$A$3:U$100,U$1,FALSE())),0,VLOOKUP('W. VaR &amp; Peak Pos By Trader'!$A40,'Import Peak'!$A$3:U$100,U$1,FALSE()))</f>
        <v>0</v>
      </c>
      <c r="V42" s="107" t="n">
        <f aca="false">IF(ISNA(VLOOKUP('W. VaR &amp; Peak Pos By Trader'!$A40,'Import Peak'!$A$3:V$100,V$1,FALSE())),0,VLOOKUP('W. VaR &amp; Peak Pos By Trader'!$A40,'Import Peak'!$A$3:V$100,V$1,FALSE()))</f>
        <v>0</v>
      </c>
      <c r="W42" s="107" t="n">
        <f aca="false">IF(ISNA(VLOOKUP('W. VaR &amp; Peak Pos By Trader'!$A40,'Import Peak'!$A$3:W$100,W$1,FALSE())),0,VLOOKUP('W. VaR &amp; Peak Pos By Trader'!$A40,'Import Peak'!$A$3:W$100,W$1,FALSE()))</f>
        <v>0</v>
      </c>
      <c r="X42" s="107" t="n">
        <f aca="false">IF(ISNA(VLOOKUP('W. VaR &amp; Peak Pos By Trader'!$A40,'Import Peak'!$A$3:X$100,X$1,FALSE())),0,VLOOKUP('W. VaR &amp; Peak Pos By Trader'!$A40,'Import Peak'!$A$3:X$100,X$1,FALSE()))</f>
        <v>0</v>
      </c>
      <c r="Y42" s="107" t="n">
        <f aca="false">IF(ISNA(VLOOKUP('W. VaR &amp; Peak Pos By Trader'!$A40,'Import Peak'!$A$3:Y$100,Y$1,FALSE())),0,VLOOKUP('W. VaR &amp; Peak Pos By Trader'!$A40,'Import Peak'!$A$3:Y$100,Y$1,FALSE()))</f>
        <v>0</v>
      </c>
      <c r="Z42" s="107" t="n">
        <f aca="false">IF(ISNA(VLOOKUP('W. VaR &amp; Peak Pos By Trader'!$A40,'Import Peak'!$A$3:Z$100,Z$1,FALSE())),0,VLOOKUP('W. VaR &amp; Peak Pos By Trader'!$A40,'Import Peak'!$A$3:Z$100,Z$1,FALSE()))</f>
        <v>0</v>
      </c>
      <c r="AA42" s="107" t="n">
        <f aca="false">IF(ISNA(VLOOKUP('W. VaR &amp; Peak Pos By Trader'!$A40,'Import Peak'!$A$3:AA$100,AA$1,FALSE())),0,VLOOKUP('W. VaR &amp; Peak Pos By Trader'!$A40,'Import Peak'!$A$3:AA$100,AA$1,FALSE()))</f>
        <v>0</v>
      </c>
      <c r="AB42" s="107" t="n">
        <f aca="false">IF(ISNA(VLOOKUP('W. VaR &amp; Peak Pos By Trader'!$A40,'Import Peak'!$A$3:AB$100,AB$1,FALSE())),0,VLOOKUP('W. VaR &amp; Peak Pos By Trader'!$A40,'Import Peak'!$A$3:AB$100,AB$1,FALSE()))</f>
        <v>0</v>
      </c>
      <c r="AC42" s="107" t="n">
        <f aca="false">IF(ISNA(VLOOKUP('W. VaR &amp; Peak Pos By Trader'!$A40,'Import Peak'!$A$3:AC$100,AC$1,FALSE())),0,VLOOKUP('W. VaR &amp; Peak Pos By Trader'!$A40,'Import Peak'!$A$3:AC$100,AC$1,FALSE()))</f>
        <v>0</v>
      </c>
      <c r="AD42" s="107" t="n">
        <f aca="false">IF(ISNA(VLOOKUP('W. VaR &amp; Peak Pos By Trader'!$A40,'Import Peak'!$A$3:AD$100,AD$1,FALSE())),0,VLOOKUP('W. VaR &amp; Peak Pos By Trader'!$A40,'Import Peak'!$A$3:AD$100,AD$1,FALSE()))</f>
        <v>0</v>
      </c>
      <c r="AE42" s="107" t="n">
        <f aca="false">IF(ISNA(VLOOKUP('W. VaR &amp; Peak Pos By Trader'!$A40,'Import Peak'!$A$3:AE$100,AE$1,FALSE())),0,VLOOKUP('W. VaR &amp; Peak Pos By Trader'!$A40,'Import Peak'!$A$3:AE$100,AE$1,FALSE()))</f>
        <v>0</v>
      </c>
      <c r="AF42" s="107" t="n">
        <f aca="false">IF(ISNA(VLOOKUP('W. VaR &amp; Peak Pos By Trader'!$A40,'Import Peak'!$A$3:AF$100,AF$1,FALSE())),0,VLOOKUP('W. VaR &amp; Peak Pos By Trader'!$A40,'Import Peak'!$A$3:AF$100,AF$1,FALSE()))</f>
        <v>0</v>
      </c>
      <c r="AG42" s="107" t="n">
        <f aca="false">IF(ISNA(VLOOKUP('W. VaR &amp; Peak Pos By Trader'!$A40,'Import Peak'!$A$3:AG$100,AG$1,FALSE())),0,VLOOKUP('W. VaR &amp; Peak Pos By Trader'!$A40,'Import Peak'!$A$3:AG$100,AG$1,FALSE()))</f>
        <v>0</v>
      </c>
      <c r="AH42" s="107" t="n">
        <f aca="false">IF(ISNA(VLOOKUP('W. VaR &amp; Peak Pos By Trader'!$A40,'Import Peak'!$A$3:AH$100,AH$1,FALSE())),0,VLOOKUP('W. VaR &amp; Peak Pos By Trader'!$A40,'Import Peak'!$A$3:AH$100,AH$1,FALSE()))</f>
        <v>0</v>
      </c>
      <c r="AI42" s="107" t="n">
        <f aca="false">IF(ISNA(VLOOKUP('W. VaR &amp; Peak Pos By Trader'!$A40,'Import Peak'!$A$3:AI$100,AI$1,FALSE())),0,VLOOKUP('W. VaR &amp; Peak Pos By Trader'!$A40,'Import Peak'!$A$3:AI$100,AI$1,FALSE()))</f>
        <v>0</v>
      </c>
      <c r="AJ42" s="107" t="n">
        <f aca="false">IF(ISNA(VLOOKUP('W. VaR &amp; Peak Pos By Trader'!$A40,'Import Peak'!$A$3:AJ$100,AJ$1,FALSE())),0,VLOOKUP('W. VaR &amp; Peak Pos By Trader'!$A40,'Import Peak'!$A$3:AJ$100,AJ$1,FALSE()))</f>
        <v>0</v>
      </c>
      <c r="AK42" s="107" t="n">
        <f aca="false">IF(ISNA(VLOOKUP('W. VaR &amp; Peak Pos By Trader'!$A40,'Import Peak'!$A$3:AK$100,AK$1,FALSE())),0,VLOOKUP('W. VaR &amp; Peak Pos By Trader'!$A40,'Import Peak'!$A$3:AK$100,AK$1,FALSE()))</f>
        <v>0</v>
      </c>
      <c r="AL42" s="107" t="n">
        <f aca="false">IF(ISNA(VLOOKUP('W. VaR &amp; Peak Pos By Trader'!$A40,'Import Peak'!$A$3:AL$100,AL$1,FALSE())),0,VLOOKUP('W. VaR &amp; Peak Pos By Trader'!$A40,'Import Peak'!$A$3:AL$100,AL$1,FALSE()))</f>
        <v>0</v>
      </c>
      <c r="AM42" s="107" t="n">
        <f aca="false">IF(ISNA(VLOOKUP('W. VaR &amp; Peak Pos By Trader'!$A40,'Import Peak'!$A$3:AM$100,AM$1,FALSE())),0,VLOOKUP('W. VaR &amp; Peak Pos By Trader'!$A40,'Import Peak'!$A$3:AM$100,AM$1,FALSE()))</f>
        <v>0</v>
      </c>
      <c r="AN42" s="107" t="n">
        <f aca="false">IF(ISNA(VLOOKUP('W. VaR &amp; Peak Pos By Trader'!$A40,'Import Peak'!$A$3:AN$100,AN$1,FALSE())),0,VLOOKUP('W. VaR &amp; Peak Pos By Trader'!$A40,'Import Peak'!$A$3:AN$100,AN$1,FALSE()))</f>
        <v>0</v>
      </c>
      <c r="AO42" s="107" t="n">
        <f aca="false">IF(ISNA(VLOOKUP('W. VaR &amp; Peak Pos By Trader'!$A40,'Import Peak'!$A$3:AO$100,AO$1,FALSE())),0,VLOOKUP('W. VaR &amp; Peak Pos By Trader'!$A40,'Import Peak'!$A$3:AO$100,AO$1,FALSE()))</f>
        <v>0</v>
      </c>
      <c r="AP42" s="107" t="n">
        <f aca="false">IF(ISNA(VLOOKUP('W. VaR &amp; Peak Pos By Trader'!$A40,'Import Peak'!$A$3:AP$100,AP$1,FALSE())),0,VLOOKUP('W. VaR &amp; Peak Pos By Trader'!$A40,'Import Peak'!$A$3:AP$100,AP$1,FALSE()))</f>
        <v>0</v>
      </c>
      <c r="AQ42" s="107" t="n">
        <f aca="false">IF(ISNA(VLOOKUP('W. VaR &amp; Peak Pos By Trader'!$A40,'Import Peak'!$A$3:AQ$100,AQ$1,FALSE())),0,VLOOKUP('W. VaR &amp; Peak Pos By Trader'!$A40,'Import Peak'!$A$3:AQ$100,AQ$1,FALSE()))</f>
        <v>0</v>
      </c>
      <c r="AR42" s="107" t="n">
        <f aca="false">IF(ISNA(VLOOKUP('W. VaR &amp; Peak Pos By Trader'!$A40,'Import Peak'!$A$3:AR$100,AR$1,FALSE())),0,VLOOKUP('W. VaR &amp; Peak Pos By Trader'!$A40,'Import Peak'!$A$3:AR$100,AR$1,FALSE()))</f>
        <v>0</v>
      </c>
      <c r="AS42" s="107" t="n">
        <f aca="false">IF(ISNA(VLOOKUP('W. VaR &amp; Peak Pos By Trader'!$A40,'Import Peak'!$A$3:AS$100,AS$1,FALSE())),0,VLOOKUP('W. VaR &amp; Peak Pos By Trader'!$A40,'Import Peak'!$A$3:AS$100,AS$1,FALSE()))</f>
        <v>0</v>
      </c>
      <c r="AT42" s="107" t="n">
        <f aca="false">IF(ISNA(VLOOKUP('W. VaR &amp; Peak Pos By Trader'!$A40,'Import Peak'!$A$3:AT$100,AT$1,FALSE())),0,VLOOKUP('W. VaR &amp; Peak Pos By Trader'!$A40,'Import Peak'!$A$3:AT$100,AT$1,FALSE()))</f>
        <v>0</v>
      </c>
      <c r="AU42" s="107" t="n">
        <f aca="false">IF(ISNA(VLOOKUP('W. VaR &amp; Peak Pos By Trader'!$A40,'Import Peak'!$A$3:AU$100,AU$1,FALSE())),0,VLOOKUP('W. VaR &amp; Peak Pos By Trader'!$A40,'Import Peak'!$A$3:AU$100,AU$1,FALSE()))</f>
        <v>0</v>
      </c>
      <c r="AV42" s="107" t="n">
        <f aca="false">IF(ISNA(VLOOKUP('W. VaR &amp; Peak Pos By Trader'!$A40,'Import Peak'!$A$3:AV$100,AV$1,FALSE())),0,VLOOKUP('W. VaR &amp; Peak Pos By Trader'!$A40,'Import Peak'!$A$3:AV$100,AV$1,FALSE()))</f>
        <v>0</v>
      </c>
      <c r="AW42" s="107" t="n">
        <f aca="false">IF(ISNA(VLOOKUP('W. VaR &amp; Peak Pos By Trader'!$A40,'Import Peak'!$A$3:AW$100,AW$1,FALSE())),0,VLOOKUP('W. VaR &amp; Peak Pos By Trader'!$A40,'Import Peak'!$A$3:AW$100,AW$1,FALSE()))</f>
        <v>0</v>
      </c>
      <c r="AX42" s="107" t="n">
        <f aca="false">IF(ISNA(VLOOKUP('W. VaR &amp; Peak Pos By Trader'!$A40,'Import Peak'!$A$3:AX$100,AX$1,FALSE())),0,VLOOKUP('W. VaR &amp; Peak Pos By Trader'!$A40,'Import Peak'!$A$3:AX$100,AX$1,FALSE()))</f>
        <v>0</v>
      </c>
      <c r="AY42" s="107" t="n">
        <f aca="false">IF(ISNA(VLOOKUP('W. VaR &amp; Peak Pos By Trader'!$A40,'Import Peak'!$A$3:AY$100,AY$1,FALSE())),0,VLOOKUP('W. VaR &amp; Peak Pos By Trader'!$A40,'Import Peak'!$A$3:AY$100,AY$1,FALSE()))</f>
        <v>0</v>
      </c>
      <c r="AZ42" s="107" t="n">
        <f aca="false">IF(ISNA(VLOOKUP('W. VaR &amp; Peak Pos By Trader'!$A40,'Import Peak'!$A$3:AZ$100,AZ$1,FALSE())),0,VLOOKUP('W. VaR &amp; Peak Pos By Trader'!$A40,'Import Peak'!$A$3:AZ$100,AZ$1,FALSE()))</f>
        <v>0</v>
      </c>
      <c r="BA42" s="107" t="n">
        <f aca="false">IF(ISNA(VLOOKUP('W. VaR &amp; Peak Pos By Trader'!$A40,'Import Peak'!$A$3:BA$100,BA$1,FALSE())),0,VLOOKUP('W. VaR &amp; Peak Pos By Trader'!$A40,'Import Peak'!$A$3:BA$100,BA$1,FALSE()))</f>
        <v>0</v>
      </c>
      <c r="BB42" s="107" t="n">
        <f aca="false">IF(ISNA(VLOOKUP('W. VaR &amp; Peak Pos By Trader'!$A40,'Import Peak'!$A$3:BB$100,BB$1,FALSE())),0,VLOOKUP('W. VaR &amp; Peak Pos By Trader'!$A40,'Import Peak'!$A$3:BB$100,BB$1,FALSE()))</f>
        <v>0</v>
      </c>
      <c r="BC42" s="107" t="n">
        <f aca="false">IF(ISNA(VLOOKUP('W. VaR &amp; Peak Pos By Trader'!$A40,'Import Peak'!$A$3:BC$100,BC$1,FALSE())),0,VLOOKUP('W. VaR &amp; Peak Pos By Trader'!$A40,'Import Peak'!$A$3:BC$100,BC$1,FALSE()))</f>
        <v>0</v>
      </c>
      <c r="BD42" s="107" t="n">
        <f aca="false">IF(ISNA(VLOOKUP('W. VaR &amp; Peak Pos By Trader'!$A40,'Import Peak'!$A$3:BD$100,BD$1,FALSE())),0,VLOOKUP('W. VaR &amp; Peak Pos By Trader'!$A40,'Import Peak'!$A$3:BD$100,BD$1,FALSE()))</f>
        <v>0</v>
      </c>
      <c r="BE42" s="107" t="n">
        <f aca="false">IF(ISNA(VLOOKUP('W. VaR &amp; Peak Pos By Trader'!$A40,'Import Peak'!$A$3:BE$100,BE$1,FALSE())),0,VLOOKUP('W. VaR &amp; Peak Pos By Trader'!$A40,'Import Peak'!$A$3:BE$100,BE$1,FALSE()))</f>
        <v>0</v>
      </c>
      <c r="BF42" s="107" t="n">
        <f aca="false">IF(ISNA(VLOOKUP('W. VaR &amp; Peak Pos By Trader'!$A40,'Import Peak'!$A$3:BF$100,BF$1,FALSE())),0,VLOOKUP('W. VaR &amp; Peak Pos By Trader'!$A40,'Import Peak'!$A$3:BF$100,BF$1,FALSE()))</f>
        <v>0</v>
      </c>
      <c r="BG42" s="107" t="n">
        <f aca="false">IF(ISNA(VLOOKUP('W. VaR &amp; Peak Pos By Trader'!$A40,'Import Peak'!$A$3:BG$100,BG$1,FALSE())),0,VLOOKUP('W. VaR &amp; Peak Pos By Trader'!$A40,'Import Peak'!$A$3:BG$100,BG$1,FALSE()))</f>
        <v>0</v>
      </c>
      <c r="BH42" s="107" t="n">
        <f aca="false">IF(ISNA(VLOOKUP('W. VaR &amp; Peak Pos By Trader'!$A40,'Import Peak'!$A$3:BH$100,BH$1,FALSE())),0,VLOOKUP('W. VaR &amp; Peak Pos By Trader'!$A40,'Import Peak'!$A$3:BH$100,BH$1,FALSE()))</f>
        <v>0</v>
      </c>
      <c r="BI42" s="107" t="n">
        <f aca="false">IF(ISNA(VLOOKUP('W. VaR &amp; Peak Pos By Trader'!$A40,'Import Peak'!$A$3:BI$100,BI$1,FALSE())),0,VLOOKUP('W. VaR &amp; Peak Pos By Trader'!$A40,'Import Peak'!$A$3:BI$100,BI$1,FALSE()))</f>
        <v>0</v>
      </c>
      <c r="BJ42" s="107" t="n">
        <f aca="false">IF(ISNA(VLOOKUP('W. VaR &amp; Peak Pos By Trader'!$A40,'Import Peak'!$A$3:BJ$100,BJ$1,FALSE())),0,VLOOKUP('W. VaR &amp; Peak Pos By Trader'!$A40,'Import Peak'!$A$3:BJ$100,BJ$1,FALSE()))</f>
        <v>0</v>
      </c>
      <c r="BK42" s="107" t="n">
        <f aca="false">IF(ISNA(VLOOKUP('W. VaR &amp; Peak Pos By Trader'!$A40,'Import Peak'!$A$3:BK$100,BK$1,FALSE())),0,VLOOKUP('W. VaR &amp; Peak Pos By Trader'!$A40,'Import Peak'!$A$3:BK$100,BK$1,FALSE()))</f>
        <v>0</v>
      </c>
      <c r="BL42" s="107" t="n">
        <f aca="false">IF(ISNA(VLOOKUP('W. VaR &amp; Peak Pos By Trader'!$A40,'Import Peak'!$A$3:BL$100,BL$1,FALSE())),0,VLOOKUP('W. VaR &amp; Peak Pos By Trader'!$A40,'Import Peak'!$A$3:BL$100,BL$1,FALSE()))</f>
        <v>0</v>
      </c>
      <c r="BM42" s="107" t="n">
        <f aca="false">IF(ISNA(VLOOKUP('W. VaR &amp; Peak Pos By Trader'!$A40,'Import Peak'!$A$3:BM$100,BM$1,FALSE())),0,VLOOKUP('W. VaR &amp; Peak Pos By Trader'!$A40,'Import Peak'!$A$3:BM$100,BM$1,FALSE()))</f>
        <v>0</v>
      </c>
      <c r="BN42" s="107" t="n">
        <f aca="false">IF(ISNA(VLOOKUP('W. VaR &amp; Peak Pos By Trader'!$A40,'Import Peak'!$A$3:BN$100,BN$1,FALSE())),0,VLOOKUP('W. VaR &amp; Peak Pos By Trader'!$A40,'Import Peak'!$A$3:BN$100,BN$1,FALSE()))</f>
        <v>0</v>
      </c>
      <c r="BO42" s="107" t="n">
        <f aca="false">IF(ISNA(VLOOKUP('W. VaR &amp; Peak Pos By Trader'!$A40,'Import Peak'!$A$3:BO$100,BO$1,FALSE())),0,VLOOKUP('W. VaR &amp; Peak Pos By Trader'!$A40,'Import Peak'!$A$3:BO$100,BO$1,FALSE()))</f>
        <v>0</v>
      </c>
      <c r="BP42" s="107" t="n">
        <f aca="false">IF(ISNA(VLOOKUP('W. VaR &amp; Peak Pos By Trader'!$A40,'Import Peak'!$A$3:BP$100,BP$1,FALSE())),0,VLOOKUP('W. VaR &amp; Peak Pos By Trader'!$A40,'Import Peak'!$A$3:BP$100,BP$1,FALSE()))</f>
        <v>0</v>
      </c>
      <c r="BQ42" s="107" t="n">
        <f aca="false">IF(ISNA(VLOOKUP('W. VaR &amp; Peak Pos By Trader'!$A40,'Import Peak'!$A$3:BQ$100,BQ$1,FALSE())),0,VLOOKUP('W. VaR &amp; Peak Pos By Trader'!$A40,'Import Peak'!$A$3:BQ$100,BQ$1,FALSE()))</f>
        <v>0</v>
      </c>
      <c r="BR42" s="107" t="n">
        <f aca="false">IF(ISNA(VLOOKUP('W. VaR &amp; Peak Pos By Trader'!$A40,'Import Peak'!$A$3:BR$100,BR$1,FALSE())),0,VLOOKUP('W. VaR &amp; Peak Pos By Trader'!$A40,'Import Peak'!$A$3:BR$100,BR$1,FALSE()))</f>
        <v>0</v>
      </c>
      <c r="BS42" s="107" t="n">
        <f aca="false">IF(ISNA(VLOOKUP('W. VaR &amp; Peak Pos By Trader'!$A40,'Import Peak'!$A$3:BS$100,BS$1,FALSE())),0,VLOOKUP('W. VaR &amp; Peak Pos By Trader'!$A40,'Import Peak'!$A$3:BS$100,BS$1,FALSE()))</f>
        <v>0</v>
      </c>
      <c r="BT42" s="107" t="n">
        <f aca="false">IF(ISNA(VLOOKUP('W. VaR &amp; Peak Pos By Trader'!$A40,'Import Peak'!$A$3:BT$100,BT$1,FALSE())),0,VLOOKUP('W. VaR &amp; Peak Pos By Trader'!$A40,'Import Peak'!$A$3:BT$100,BT$1,FALSE()))</f>
        <v>0</v>
      </c>
      <c r="BU42" s="107" t="n">
        <f aca="false">IF(ISNA(VLOOKUP('W. VaR &amp; Peak Pos By Trader'!$A40,'Import Peak'!$A$3:BU$100,BU$1,FALSE())),0,VLOOKUP('W. VaR &amp; Peak Pos By Trader'!$A40,'Import Peak'!$A$3:BU$100,BU$1,FALSE()))</f>
        <v>0</v>
      </c>
      <c r="BV42" s="107" t="n">
        <f aca="false">IF(ISNA(VLOOKUP('W. VaR &amp; Peak Pos By Trader'!$A40,'Import Peak'!$A$3:BV$100,BV$1,FALSE())),0,VLOOKUP('W. VaR &amp; Peak Pos By Trader'!$A40,'Import Peak'!$A$3:BV$100,BV$1,FALSE()))</f>
        <v>0</v>
      </c>
      <c r="BW42" s="107" t="n">
        <f aca="false">IF(ISNA(VLOOKUP('W. VaR &amp; Peak Pos By Trader'!$A40,'Import Peak'!$A$3:BW$100,BW$1,FALSE())),0,VLOOKUP('W. VaR &amp; Peak Pos By Trader'!$A40,'Import Peak'!$A$3:BW$100,BW$1,FALSE()))</f>
        <v>0</v>
      </c>
      <c r="BX42" s="107" t="n">
        <f aca="false">IF(ISNA(VLOOKUP('W. VaR &amp; Peak Pos By Trader'!$A40,'Import Peak'!$A$3:BX$100,BX$1,FALSE())),0,VLOOKUP('W. VaR &amp; Peak Pos By Trader'!$A40,'Import Peak'!$A$3:BX$100,BX$1,FALSE()))</f>
        <v>0</v>
      </c>
      <c r="BY42" s="107" t="n">
        <f aca="false">IF(ISNA(VLOOKUP('W. VaR &amp; Peak Pos By Trader'!$A40,'Import Peak'!$A$3:BY$100,BY$1,FALSE())),0,VLOOKUP('W. VaR &amp; Peak Pos By Trader'!$A40,'Import Peak'!$A$3:BY$100,BY$1,FALSE()))</f>
        <v>0</v>
      </c>
      <c r="BZ42" s="107" t="n">
        <f aca="false">IF(ISNA(VLOOKUP('W. VaR &amp; Peak Pos By Trader'!$A40,'Import Peak'!$A$3:BZ$100,BZ$1,FALSE())),0,VLOOKUP('W. VaR &amp; Peak Pos By Trader'!$A40,'Import Peak'!$A$3:BZ$100,BZ$1,FALSE()))</f>
        <v>0</v>
      </c>
      <c r="CA42" s="107" t="n">
        <f aca="false">IF(ISNA(VLOOKUP('W. VaR &amp; Peak Pos By Trader'!$A40,'Import Peak'!$A$3:CA$100,CA$1,FALSE())),0,VLOOKUP('W. VaR &amp; Peak Pos By Trader'!$A40,'Import Peak'!$A$3:CA$100,CA$1,FALSE()))</f>
        <v>0</v>
      </c>
      <c r="CB42" s="107" t="n">
        <f aca="false">IF(ISNA(VLOOKUP('W. VaR &amp; Peak Pos By Trader'!$A40,'Import Peak'!$A$3:CB$100,CB$1,FALSE())),0,VLOOKUP('W. VaR &amp; Peak Pos By Trader'!$A40,'Import Peak'!$A$3:CB$100,CB$1,FALSE()))</f>
        <v>0</v>
      </c>
      <c r="CC42" s="107" t="n">
        <f aca="false">IF(ISNA(VLOOKUP('W. VaR &amp; Peak Pos By Trader'!$A40,'Import Peak'!$A$3:CC$100,CC$1,FALSE())),0,VLOOKUP('W. VaR &amp; Peak Pos By Trader'!$A40,'Import Peak'!$A$3:CC$100,CC$1,FALSE()))</f>
        <v>0</v>
      </c>
      <c r="CD42" s="107" t="n">
        <f aca="false">IF(ISNA(VLOOKUP('W. VaR &amp; Peak Pos By Trader'!$A40,'Import Peak'!$A$3:CD$100,CD$1,FALSE())),0,VLOOKUP('W. VaR &amp; Peak Pos By Trader'!$A40,'Import Peak'!$A$3:CD$100,CD$1,FALSE()))</f>
        <v>0</v>
      </c>
      <c r="CE42" s="107" t="n">
        <f aca="false">IF(ISNA(VLOOKUP('W. VaR &amp; Peak Pos By Trader'!$A40,'Import Peak'!$A$3:CE$100,CE$1,FALSE())),0,VLOOKUP('W. VaR &amp; Peak Pos By Trader'!$A40,'Import Peak'!$A$3:CE$100,CE$1,FALSE()))</f>
        <v>0</v>
      </c>
      <c r="CF42" s="107" t="n">
        <f aca="false">IF(ISNA(VLOOKUP('W. VaR &amp; Peak Pos By Trader'!$A40,'Import Peak'!$A$3:CF$100,CF$1,FALSE())),0,VLOOKUP('W. VaR &amp; Peak Pos By Trader'!$A40,'Import Peak'!$A$3:CF$100,CF$1,FALSE()))</f>
        <v>0</v>
      </c>
      <c r="CG42" s="107" t="n">
        <f aca="false">IF(ISNA(VLOOKUP('W. VaR &amp; Peak Pos By Trader'!$A40,'Import Peak'!$A$3:CG$100,CG$1,FALSE())),0,VLOOKUP('W. VaR &amp; Peak Pos By Trader'!$A40,'Import Peak'!$A$3:CG$100,CG$1,FALSE()))</f>
        <v>0</v>
      </c>
      <c r="CH42" s="107" t="n">
        <f aca="false">IF(ISNA(VLOOKUP('W. VaR &amp; Peak Pos By Trader'!$A40,'Import Peak'!$A$3:CH$100,CH$1,FALSE())),0,VLOOKUP('W. VaR &amp; Peak Pos By Trader'!$A40,'Import Peak'!$A$3:CH$100,CH$1,FALSE()))</f>
        <v>0</v>
      </c>
      <c r="CI42" s="107" t="n">
        <f aca="false">IF(ISNA(VLOOKUP('W. VaR &amp; Peak Pos By Trader'!$A40,'Import Peak'!$A$3:CI$100,CI$1,FALSE())),0,VLOOKUP('W. VaR &amp; Peak Pos By Trader'!$A40,'Import Peak'!$A$3:CI$100,CI$1,FALSE()))</f>
        <v>0</v>
      </c>
      <c r="CJ42" s="107" t="n">
        <f aca="false">IF(ISNA(VLOOKUP('W. VaR &amp; Peak Pos By Trader'!$A40,'Import Peak'!$A$3:CJ$100,CJ$1,FALSE())),0,VLOOKUP('W. VaR &amp; Peak Pos By Trader'!$A40,'Import Peak'!$A$3:CJ$100,CJ$1,FALSE()))</f>
        <v>0</v>
      </c>
      <c r="CK42" s="107" t="n">
        <f aca="false">IF(ISNA(VLOOKUP('W. VaR &amp; Peak Pos By Trader'!$A40,'Import Peak'!$A$3:CK$100,CK$1,FALSE())),0,VLOOKUP('W. VaR &amp; Peak Pos By Trader'!$A40,'Import Peak'!$A$3:CK$100,CK$1,FALSE()))</f>
        <v>0</v>
      </c>
      <c r="CL42" s="107" t="n">
        <f aca="false">IF(ISNA(VLOOKUP('W. VaR &amp; Peak Pos By Trader'!$A40,'Import Peak'!$A$3:CL$100,CL$1,FALSE())),0,VLOOKUP('W. VaR &amp; Peak Pos By Trader'!$A40,'Import Peak'!$A$3:CL$100,CL$1,FALSE()))</f>
        <v>0</v>
      </c>
      <c r="CM42" s="107" t="n">
        <f aca="false">IF(ISNA(VLOOKUP('W. VaR &amp; Peak Pos By Trader'!$A40,'Import Peak'!$A$3:CM$100,CM$1,FALSE())),0,VLOOKUP('W. VaR &amp; Peak Pos By Trader'!$A40,'Import Peak'!$A$3:CM$100,CM$1,FALSE()))</f>
        <v>0</v>
      </c>
      <c r="CN42" s="107" t="n">
        <f aca="false">IF(ISNA(VLOOKUP('W. VaR &amp; Peak Pos By Trader'!$A40,'Import Peak'!$A$3:CN$100,CN$1,FALSE())),0,VLOOKUP('W. VaR &amp; Peak Pos By Trader'!$A40,'Import Peak'!$A$3:CN$100,CN$1,FALSE()))</f>
        <v>0</v>
      </c>
      <c r="CO42" s="107" t="n">
        <f aca="false">IF(ISNA(VLOOKUP('W. VaR &amp; Peak Pos By Trader'!$A40,'Import Peak'!$A$3:CO$100,CO$1,FALSE())),0,VLOOKUP('W. VaR &amp; Peak Pos By Trader'!$A40,'Import Peak'!$A$3:CO$100,CO$1,FALSE()))</f>
        <v>0</v>
      </c>
      <c r="CP42" s="107" t="n">
        <f aca="false">IF(ISNA(VLOOKUP('W. VaR &amp; Peak Pos By Trader'!$A40,'Import Peak'!$A$3:CP$100,CP$1,FALSE())),0,VLOOKUP('W. VaR &amp; Peak Pos By Trader'!$A40,'Import Peak'!$A$3:CP$100,CP$1,FALSE()))</f>
        <v>0</v>
      </c>
      <c r="CQ42" s="107" t="n">
        <f aca="false">IF(ISNA(VLOOKUP('W. VaR &amp; Peak Pos By Trader'!$A40,'Import Peak'!$A$3:CQ$100,CQ$1,FALSE())),0,VLOOKUP('W. VaR &amp; Peak Pos By Trader'!$A40,'Import Peak'!$A$3:CQ$100,CQ$1,FALSE()))</f>
        <v>0</v>
      </c>
      <c r="CR42" s="107" t="n">
        <f aca="false">IF(ISNA(VLOOKUP('W. VaR &amp; Peak Pos By Trader'!$A40,'Import Peak'!$A$3:CR$100,CR$1,FALSE())),0,VLOOKUP('W. VaR &amp; Peak Pos By Trader'!$A40,'Import Peak'!$A$3:CR$100,CR$1,FALSE()))</f>
        <v>0</v>
      </c>
      <c r="CS42" s="107" t="n">
        <f aca="false">IF(ISNA(VLOOKUP('W. VaR &amp; Peak Pos By Trader'!$A40,'Import Peak'!$A$3:CS$100,CS$1,FALSE())),0,VLOOKUP('W. VaR &amp; Peak Pos By Trader'!$A40,'Import Peak'!$A$3:CS$100,CS$1,FALSE()))</f>
        <v>0</v>
      </c>
      <c r="CT42" s="107" t="n">
        <f aca="false">IF(ISNA(VLOOKUP('W. VaR &amp; Peak Pos By Trader'!$A40,'Import Peak'!$A$3:CT$100,CT$1,FALSE())),0,VLOOKUP('W. VaR &amp; Peak Pos By Trader'!$A40,'Import Peak'!$A$3:CT$100,CT$1,FALSE()))</f>
        <v>0</v>
      </c>
      <c r="CU42" s="107" t="n">
        <f aca="false">IF(ISNA(VLOOKUP('W. VaR &amp; Peak Pos By Trader'!$A40,'Import Peak'!$A$3:CU$100,CU$1,FALSE())),0,VLOOKUP('W. VaR &amp; Peak Pos By Trader'!$A40,'Import Peak'!$A$3:CU$100,CU$1,FALSE()))</f>
        <v>0</v>
      </c>
      <c r="CV42" s="107" t="n">
        <f aca="false">IF(ISNA(VLOOKUP('W. VaR &amp; Peak Pos By Trader'!$A40,'Import Peak'!$A$3:CV$100,CV$1,FALSE())),0,VLOOKUP('W. VaR &amp; Peak Pos By Trader'!$A40,'Import Peak'!$A$3:CV$100,CV$1,FALSE()))</f>
        <v>0</v>
      </c>
      <c r="CW42" s="107" t="n">
        <f aca="false">IF(ISNA(VLOOKUP('W. VaR &amp; Peak Pos By Trader'!$A40,'Import Peak'!$A$3:CW$100,CW$1,FALSE())),0,VLOOKUP('W. VaR &amp; Peak Pos By Trader'!$A40,'Import Peak'!$A$3:CW$100,CW$1,FALSE()))</f>
        <v>0</v>
      </c>
      <c r="CX42" s="107" t="n">
        <f aca="false">IF(ISNA(VLOOKUP('W. VaR &amp; Peak Pos By Trader'!$A40,'Import Peak'!$A$3:CX$100,CX$1,FALSE())),0,VLOOKUP('W. VaR &amp; Peak Pos By Trader'!$A40,'Import Peak'!$A$3:CX$100,CX$1,FALSE()))</f>
        <v>0</v>
      </c>
      <c r="CY42" s="107" t="n">
        <f aca="false">IF(ISNA(VLOOKUP('W. VaR &amp; Peak Pos By Trader'!$A40,'Import Peak'!$A$3:CY$100,CY$1,FALSE())),0,VLOOKUP('W. VaR &amp; Peak Pos By Trader'!$A40,'Import Peak'!$A$3:CY$100,CY$1,FALSE()))</f>
        <v>0</v>
      </c>
      <c r="CZ42" s="107" t="n">
        <f aca="false">IF(ISNA(VLOOKUP('W. VaR &amp; Peak Pos By Trader'!$A40,'Import Peak'!$A$3:CZ$100,CZ$1,FALSE())),0,VLOOKUP('W. VaR &amp; Peak Pos By Trader'!$A40,'Import Peak'!$A$3:CZ$100,CZ$1,FALSE()))</f>
        <v>0</v>
      </c>
      <c r="DA42" s="107" t="n">
        <f aca="false">IF(ISNA(VLOOKUP('W. VaR &amp; Peak Pos By Trader'!$A40,'Import Peak'!$A$3:DA$100,DA$1,FALSE())),0,VLOOKUP('W. VaR &amp; Peak Pos By Trader'!$A40,'Import Peak'!$A$3:DA$100,DA$1,FALSE()))</f>
        <v>0</v>
      </c>
      <c r="DB42" s="107" t="n">
        <f aca="false">IF(ISNA(VLOOKUP('W. VaR &amp; Peak Pos By Trader'!$A40,'Import Peak'!$A$3:DB$100,DB$1,FALSE())),0,VLOOKUP('W. VaR &amp; Peak Pos By Trader'!$A40,'Import Peak'!$A$3:DB$100,DB$1,FALSE()))</f>
        <v>0</v>
      </c>
      <c r="DC42" s="107" t="n">
        <f aca="false">IF(ISNA(VLOOKUP('W. VaR &amp; Peak Pos By Trader'!$A40,'Import Peak'!$A$3:DC$100,DC$1,FALSE())),0,VLOOKUP('W. VaR &amp; Peak Pos By Trader'!$A40,'Import Peak'!$A$3:DC$100,DC$1,FALSE()))</f>
        <v>0</v>
      </c>
      <c r="DD42" s="107" t="n">
        <f aca="false">IF(ISNA(VLOOKUP('W. VaR &amp; Peak Pos By Trader'!$A40,'Import Peak'!$A$3:DD$100,DD$1,FALSE())),0,VLOOKUP('W. VaR &amp; Peak Pos By Trader'!$A40,'Import Peak'!$A$3:DD$100,DD$1,FALSE()))</f>
        <v>0</v>
      </c>
      <c r="DE42" s="107" t="n">
        <f aca="false">IF(ISNA(VLOOKUP('W. VaR &amp; Peak Pos By Trader'!$A40,'Import Peak'!$A$3:DE$100,DE$1,FALSE())),0,VLOOKUP('W. VaR &amp; Peak Pos By Trader'!$A40,'Import Peak'!$A$3:DE$100,DE$1,FALSE()))</f>
        <v>0</v>
      </c>
      <c r="DF42" s="107" t="n">
        <f aca="false">IF(ISNA(VLOOKUP('W. VaR &amp; Peak Pos By Trader'!$A40,'Import Peak'!$A$3:DF$100,DF$1,FALSE())),0,VLOOKUP('W. VaR &amp; Peak Pos By Trader'!$A40,'Import Peak'!$A$3:DF$100,DF$1,FALSE()))</f>
        <v>0</v>
      </c>
      <c r="DG42" s="107" t="n">
        <f aca="false">IF(ISNA(VLOOKUP('W. VaR &amp; Peak Pos By Trader'!$A40,'Import Peak'!$A$3:DG$100,DG$1,FALSE())),0,VLOOKUP('W. VaR &amp; Peak Pos By Trader'!$A40,'Import Peak'!$A$3:DG$100,DG$1,FALSE()))</f>
        <v>0</v>
      </c>
      <c r="DH42" s="107" t="n">
        <f aca="false">IF(ISNA(VLOOKUP('W. VaR &amp; Peak Pos By Trader'!$A40,'Import Peak'!$A$3:DH$100,DH$1,FALSE())),0,VLOOKUP('W. VaR &amp; Peak Pos By Trader'!$A40,'Import Peak'!$A$3:DH$100,DH$1,FALSE()))</f>
        <v>0</v>
      </c>
      <c r="DI42" s="107" t="n">
        <f aca="false">IF(ISNA(VLOOKUP('W. VaR &amp; Peak Pos By Trader'!$A40,'Import Peak'!$A$3:DI$100,DI$1,FALSE())),0,VLOOKUP('W. VaR &amp; Peak Pos By Trader'!$A40,'Import Peak'!$A$3:DI$100,DI$1,FALSE()))</f>
        <v>0</v>
      </c>
      <c r="DJ42" s="107" t="n">
        <f aca="false">IF(ISNA(VLOOKUP('W. VaR &amp; Peak Pos By Trader'!$A40,'Import Peak'!$A$3:DJ$100,DJ$1,FALSE())),0,VLOOKUP('W. VaR &amp; Peak Pos By Trader'!$A40,'Import Peak'!$A$3:DJ$100,DJ$1,FALSE()))</f>
        <v>0</v>
      </c>
      <c r="DK42" s="107" t="n">
        <f aca="false">IF(ISNA(VLOOKUP('W. VaR &amp; Peak Pos By Trader'!$A40,'Import Peak'!$A$3:DK$100,DK$1,FALSE())),0,VLOOKUP('W. VaR &amp; Peak Pos By Trader'!$A40,'Import Peak'!$A$3:DK$100,DK$1,FALSE()))</f>
        <v>0</v>
      </c>
      <c r="DL42" s="107" t="n">
        <f aca="false">IF(ISNA(VLOOKUP('W. VaR &amp; Peak Pos By Trader'!$A40,'Import Peak'!$A$3:DL$100,DL$1,FALSE())),0,VLOOKUP('W. VaR &amp; Peak Pos By Trader'!$A40,'Import Peak'!$A$3:DL$100,DL$1,FALSE()))</f>
        <v>0</v>
      </c>
      <c r="DM42" s="107" t="n">
        <f aca="false">IF(ISNA(VLOOKUP('W. VaR &amp; Peak Pos By Trader'!$A40,'Import Peak'!$A$3:DM$100,DM$1,FALSE())),0,VLOOKUP('W. VaR &amp; Peak Pos By Trader'!$A40,'Import Peak'!$A$3:DM$100,DM$1,FALSE()))</f>
        <v>0</v>
      </c>
      <c r="DN42" s="107" t="n">
        <f aca="false">IF(ISNA(VLOOKUP('W. VaR &amp; Peak Pos By Trader'!$A40,'Import Peak'!$A$3:DN$100,DN$1,FALSE())),0,VLOOKUP('W. VaR &amp; Peak Pos By Trader'!$A40,'Import Peak'!$A$3:DN$100,DN$1,FALSE()))</f>
        <v>0</v>
      </c>
      <c r="DO42" s="107" t="n">
        <f aca="false">IF(ISNA(VLOOKUP('W. VaR &amp; Peak Pos By Trader'!$A40,'Import Peak'!$A$3:DO$100,DO$1,FALSE())),0,VLOOKUP('W. VaR &amp; Peak Pos By Trader'!$A40,'Import Peak'!$A$3:DO$100,DO$1,FALSE()))</f>
        <v>0</v>
      </c>
      <c r="DP42" s="107" t="n">
        <f aca="false">IF(ISNA(VLOOKUP('W. VaR &amp; Peak Pos By Trader'!$A40,'Import Peak'!$A$3:DP$100,DP$1,FALSE())),0,VLOOKUP('W. VaR &amp; Peak Pos By Trader'!$A40,'Import Peak'!$A$3:DP$100,DP$1,FALSE()))</f>
        <v>0</v>
      </c>
      <c r="DQ42" s="107" t="n">
        <f aca="false">IF(ISNA(VLOOKUP('W. VaR &amp; Peak Pos By Trader'!$A40,'Import Peak'!$A$3:DQ$100,DQ$1,FALSE())),0,VLOOKUP('W. VaR &amp; Peak Pos By Trader'!$A40,'Import Peak'!$A$3:DQ$100,DQ$1,FALSE()))</f>
        <v>0</v>
      </c>
      <c r="DR42" s="107" t="n">
        <f aca="false">IF(ISNA(VLOOKUP('W. VaR &amp; Peak Pos By Trader'!$A40,'Import Peak'!$A$3:DR$100,DR$1,FALSE())),0,VLOOKUP('W. VaR &amp; Peak Pos By Trader'!$A40,'Import Peak'!$A$3:DR$100,DR$1,FALSE()))</f>
        <v>0</v>
      </c>
      <c r="DS42" s="107" t="n">
        <f aca="false">IF(ISNA(VLOOKUP('W. VaR &amp; Peak Pos By Trader'!$A40,'Import Peak'!$A$3:DS$100,DS$1,FALSE())),0,VLOOKUP('W. VaR &amp; Peak Pos By Trader'!$A40,'Import Peak'!$A$3:DS$100,DS$1,FALSE()))</f>
        <v>0</v>
      </c>
      <c r="DT42" s="107" t="n">
        <f aca="false">IF(ISNA(VLOOKUP('W. VaR &amp; Peak Pos By Trader'!$A40,'Import Peak'!$A$3:DT$100,DT$1,FALSE())),0,VLOOKUP('W. VaR &amp; Peak Pos By Trader'!$A40,'Import Peak'!$A$3:DT$100,DT$1,FALSE()))</f>
        <v>0</v>
      </c>
      <c r="DU42" s="107" t="n">
        <f aca="false">IF(ISNA(VLOOKUP('W. VaR &amp; Peak Pos By Trader'!$A40,'Import Peak'!$A$3:DU$100,DU$1,FALSE())),0,VLOOKUP('W. VaR &amp; Peak Pos By Trader'!$A40,'Import Peak'!$A$3:DU$100,DU$1,FALSE()))</f>
        <v>0</v>
      </c>
      <c r="DV42" s="107" t="n">
        <f aca="false">IF(ISNA(VLOOKUP('W. VaR &amp; Peak Pos By Trader'!$A40,'Import Peak'!$A$3:DV$100,DV$1,FALSE())),0,VLOOKUP('W. VaR &amp; Peak Pos By Trader'!$A40,'Import Peak'!$A$3:DV$100,DV$1,FALSE()))</f>
        <v>0</v>
      </c>
      <c r="DW42" s="107" t="n">
        <f aca="false">IF(ISNA(VLOOKUP('W. VaR &amp; Peak Pos By Trader'!$A40,'Import Peak'!$A$3:DW$100,DW$1,FALSE())),0,VLOOKUP('W. VaR &amp; Peak Pos By Trader'!$A40,'Import Peak'!$A$3:DW$100,DW$1,FALSE()))</f>
        <v>0</v>
      </c>
      <c r="DX42" s="107" t="n">
        <f aca="false">IF(ISNA(VLOOKUP('W. VaR &amp; Peak Pos By Trader'!$A40,'Import Peak'!$A$3:DX$100,DX$1,FALSE())),0,VLOOKUP('W. VaR &amp; Peak Pos By Trader'!$A40,'Import Peak'!$A$3:DX$100,DX$1,FALSE()))</f>
        <v>0</v>
      </c>
      <c r="DY42" s="107" t="n">
        <f aca="false">IF(ISNA(VLOOKUP('W. VaR &amp; Peak Pos By Trader'!$A40,'Import Peak'!$A$3:DY$100,DY$1,FALSE())),0,VLOOKUP('W. VaR &amp; Peak Pos By Trader'!$A40,'Import Peak'!$A$3:DY$100,DY$1,FALSE()))</f>
        <v>0</v>
      </c>
      <c r="DZ42" s="107" t="n">
        <f aca="false">IF(ISNA(VLOOKUP('W. VaR &amp; Peak Pos By Trader'!$A40,'Import Peak'!$A$3:DZ$100,DZ$1,FALSE())),0,VLOOKUP('W. VaR &amp; Peak Pos By Trader'!$A40,'Import Peak'!$A$3:DZ$100,DZ$1,FALSE()))</f>
        <v>0</v>
      </c>
      <c r="EA42" s="107" t="n">
        <f aca="false">IF(ISNA(VLOOKUP('W. VaR &amp; Peak Pos By Trader'!$A40,'Import Peak'!$A$3:EA$100,EA$1,FALSE())),0,VLOOKUP('W. VaR &amp; Peak Pos By Trader'!$A40,'Import Peak'!$A$3:EA$100,EA$1,FALSE()))</f>
        <v>0</v>
      </c>
      <c r="EB42" s="107" t="n">
        <f aca="false">IF(ISNA(VLOOKUP('W. VaR &amp; Peak Pos By Trader'!$A40,'Import Peak'!$A$3:EB$100,EB$1,FALSE())),0,VLOOKUP('W. VaR &amp; Peak Pos By Trader'!$A40,'Import Peak'!$A$3:EB$100,EB$1,FALSE()))</f>
        <v>0</v>
      </c>
      <c r="EC42" s="107" t="n">
        <f aca="false">IF(ISNA(VLOOKUP('W. VaR &amp; Peak Pos By Trader'!$A40,'Import Peak'!$A$3:EC$100,EC$1,FALSE())),0,VLOOKUP('W. VaR &amp; Peak Pos By Trader'!$A40,'Import Peak'!$A$3:EC$100,EC$1,FALSE()))</f>
        <v>0</v>
      </c>
      <c r="ED42" s="107" t="n">
        <f aca="false">IF(ISNA(VLOOKUP('W. VaR &amp; Peak Pos By Trader'!$A40,'Import Peak'!$A$3:ED$100,ED$1,FALSE())),0,VLOOKUP('W. VaR &amp; Peak Pos By Trader'!$A40,'Import Peak'!$A$3:ED$100,ED$1,FALSE()))</f>
        <v>0</v>
      </c>
      <c r="EE42" s="107" t="n">
        <f aca="false">IF(ISNA(VLOOKUP('W. VaR &amp; Peak Pos By Trader'!$A40,'Import Peak'!$A$3:EE$100,EE$1,FALSE())),0,VLOOKUP('W. VaR &amp; Peak Pos By Trader'!$A40,'Import Peak'!$A$3:EE$100,EE$1,FALSE()))</f>
        <v>0</v>
      </c>
      <c r="EF42" s="107" t="n">
        <f aca="false">IF(ISNA(VLOOKUP('W. VaR &amp; Peak Pos By Trader'!$A40,'Import Peak'!$A$3:EF$100,EF$1,FALSE())),0,VLOOKUP('W. VaR &amp; Peak Pos By Trader'!$A40,'Import Peak'!$A$3:EF$100,EF$1,FALSE()))</f>
        <v>0</v>
      </c>
      <c r="EG42" s="107" t="n">
        <f aca="false">IF(ISNA(VLOOKUP('W. VaR &amp; Peak Pos By Trader'!$A40,'Import Peak'!$A$3:EG$100,EG$1,FALSE())),0,VLOOKUP('W. VaR &amp; Peak Pos By Trader'!$A40,'Import Peak'!$A$3:EG$100,EG$1,FALSE()))</f>
        <v>0</v>
      </c>
      <c r="EH42" s="107" t="n">
        <f aca="false">IF(ISNA(VLOOKUP('W. VaR &amp; Peak Pos By Trader'!$A40,'Import Peak'!$A$3:EH$100,EH$1,FALSE())),0,VLOOKUP('W. VaR &amp; Peak Pos By Trader'!$A40,'Import Peak'!$A$3:EH$100,EH$1,FALSE()))</f>
        <v>0</v>
      </c>
      <c r="EI42" s="107" t="n">
        <f aca="false">IF(ISNA(VLOOKUP('W. VaR &amp; Peak Pos By Trader'!$A40,'Import Peak'!$A$3:EI$100,EI$1,FALSE())),0,VLOOKUP('W. VaR &amp; Peak Pos By Trader'!$A40,'Import Peak'!$A$3:EI$100,EI$1,FALSE()))</f>
        <v>0</v>
      </c>
      <c r="EJ42" s="107" t="n">
        <f aca="false">IF(ISNA(VLOOKUP('W. VaR &amp; Peak Pos By Trader'!$A40,'Import Peak'!$A$3:EJ$100,EJ$1,FALSE())),0,VLOOKUP('W. VaR &amp; Peak Pos By Trader'!$A40,'Import Peak'!$A$3:EJ$100,EJ$1,FALSE()))</f>
        <v>0</v>
      </c>
      <c r="EK42" s="107" t="n">
        <f aca="false">IF(ISNA(VLOOKUP('W. VaR &amp; Peak Pos By Trader'!$A40,'Import Peak'!$A$3:EK$100,EK$1,FALSE())),0,VLOOKUP('W. VaR &amp; Peak Pos By Trader'!$A40,'Import Peak'!$A$3:EK$100,EK$1,FALSE()))</f>
        <v>0</v>
      </c>
      <c r="EL42" s="107" t="n">
        <f aca="false">IF(ISNA(VLOOKUP('W. VaR &amp; Peak Pos By Trader'!$A40,'Import Peak'!$A$3:EL$100,EL$1,FALSE())),0,VLOOKUP('W. VaR &amp; Peak Pos By Trader'!$A40,'Import Peak'!$A$3:EL$100,EL$1,FALSE()))</f>
        <v>0</v>
      </c>
      <c r="EM42" s="107" t="n">
        <f aca="false">IF(ISNA(VLOOKUP('W. VaR &amp; Peak Pos By Trader'!$A40,'Import Peak'!$A$3:EM$100,EM$1,FALSE())),0,VLOOKUP('W. VaR &amp; Peak Pos By Trader'!$A40,'Import Peak'!$A$3:EM$100,EM$1,FALSE()))</f>
        <v>0</v>
      </c>
      <c r="EN42" s="107" t="n">
        <f aca="false">IF(ISNA(VLOOKUP('W. VaR &amp; Peak Pos By Trader'!$A40,'Import Peak'!$A$3:EN$100,EN$1,FALSE())),0,VLOOKUP('W. VaR &amp; Peak Pos By Trader'!$A40,'Import Peak'!$A$3:EN$100,EN$1,FALSE()))</f>
        <v>0</v>
      </c>
      <c r="EO42" s="107" t="n">
        <f aca="false">IF(ISNA(VLOOKUP('W. VaR &amp; Peak Pos By Trader'!$A40,'Import Peak'!$A$3:EO$100,EO$1,FALSE())),0,VLOOKUP('W. VaR &amp; Peak Pos By Trader'!$A40,'Import Peak'!$A$3:EO$100,EO$1,FALSE()))</f>
        <v>0</v>
      </c>
      <c r="EP42" s="107" t="n">
        <f aca="false">IF(ISNA(VLOOKUP('W. VaR &amp; Peak Pos By Trader'!$A40,'Import Peak'!$A$3:EP$100,EP$1,FALSE())),0,VLOOKUP('W. VaR &amp; Peak Pos By Trader'!$A40,'Import Peak'!$A$3:EP$100,EP$1,FALSE()))</f>
        <v>0</v>
      </c>
      <c r="EQ42" s="107" t="n">
        <f aca="false">IF(ISNA(VLOOKUP('W. VaR &amp; Peak Pos By Trader'!$A40,'Import Peak'!$A$3:EQ$100,EQ$1,FALSE())),0,VLOOKUP('W. VaR &amp; Peak Pos By Trader'!$A40,'Import Peak'!$A$3:EQ$100,EQ$1,FALSE()))</f>
        <v>0</v>
      </c>
      <c r="ER42" s="107" t="n">
        <f aca="false">IF(ISNA(VLOOKUP('W. VaR &amp; Peak Pos By Trader'!$A40,'Import Peak'!$A$3:ER$100,ER$1,FALSE())),0,VLOOKUP('W. VaR &amp; Peak Pos By Trader'!$A40,'Import Peak'!$A$3:ER$100,ER$1,FALSE()))</f>
        <v>0</v>
      </c>
      <c r="ES42" s="107" t="n">
        <f aca="false">IF(ISNA(VLOOKUP('W. VaR &amp; Peak Pos By Trader'!$A40,'Import Peak'!$A$3:ES$100,ES$1,FALSE())),0,VLOOKUP('W. VaR &amp; Peak Pos By Trader'!$A40,'Import Peak'!$A$3:ES$100,ES$1,FALSE()))</f>
        <v>0</v>
      </c>
      <c r="ET42" s="107" t="n">
        <f aca="false">IF(ISNA(VLOOKUP('W. VaR &amp; Peak Pos By Trader'!$A40,'Import Peak'!$A$3:ET$100,ET$1,FALSE())),0,VLOOKUP('W. VaR &amp; Peak Pos By Trader'!$A40,'Import Peak'!$A$3:ET$100,ET$1,FALSE()))</f>
        <v>0</v>
      </c>
      <c r="EU42" s="107" t="n">
        <f aca="false">IF(ISNA(VLOOKUP('W. VaR &amp; Peak Pos By Trader'!$A40,'Import Peak'!$A$3:EU$100,EU$1,FALSE())),0,VLOOKUP('W. VaR &amp; Peak Pos By Trader'!$A40,'Import Peak'!$A$3:EU$100,EU$1,FALSE()))</f>
        <v>0</v>
      </c>
      <c r="EV42" s="107" t="n">
        <f aca="false">IF(ISNA(VLOOKUP('W. VaR &amp; Peak Pos By Trader'!$A40,'Import Peak'!$A$3:EV$100,EV$1,FALSE())),0,VLOOKUP('W. VaR &amp; Peak Pos By Trader'!$A40,'Import Peak'!$A$3:EV$100,EV$1,FALSE()))</f>
        <v>0</v>
      </c>
      <c r="EW42" s="107" t="n">
        <f aca="false">IF(ISNA(VLOOKUP('W. VaR &amp; Peak Pos By Trader'!$A40,'Import Peak'!$A$3:EW$100,EW$1,FALSE())),0,VLOOKUP('W. VaR &amp; Peak Pos By Trader'!$A40,'Import Peak'!$A$3:EW$100,EW$1,FALSE()))</f>
        <v>0</v>
      </c>
      <c r="EX42" s="107" t="n">
        <f aca="false">IF(ISNA(VLOOKUP('W. VaR &amp; Peak Pos By Trader'!$A40,'Import Peak'!$A$3:EX$100,EX$1,FALSE())),0,VLOOKUP('W. VaR &amp; Peak Pos By Trader'!$A40,'Import Peak'!$A$3:EX$100,EX$1,FALSE()))</f>
        <v>0</v>
      </c>
      <c r="EY42" s="107" t="n">
        <f aca="false">IF(ISNA(VLOOKUP('W. VaR &amp; Peak Pos By Trader'!$A40,'Import Peak'!$A$3:EY$100,EY$1,FALSE())),0,VLOOKUP('W. VaR &amp; Peak Pos By Trader'!$A40,'Import Peak'!$A$3:EY$100,EY$1,FALSE()))</f>
        <v>0</v>
      </c>
      <c r="EZ42" s="107" t="n">
        <f aca="false">IF(ISNA(VLOOKUP('W. VaR &amp; Peak Pos By Trader'!$A40,'Import Peak'!$A$3:EZ$100,EZ$1,FALSE())),0,VLOOKUP('W. VaR &amp; Peak Pos By Trader'!$A40,'Import Peak'!$A$3:EZ$100,EZ$1,FALSE()))</f>
        <v>0</v>
      </c>
      <c r="FA42" s="107" t="n">
        <f aca="false">IF(ISNA(VLOOKUP('W. VaR &amp; Peak Pos By Trader'!$A40,'Import Peak'!$A$3:FA$100,FA$1,FALSE())),0,VLOOKUP('W. VaR &amp; Peak Pos By Trader'!$A40,'Import Peak'!$A$3:FA$100,FA$1,FALSE()))</f>
        <v>0</v>
      </c>
      <c r="FB42" s="107" t="n">
        <f aca="false">IF(ISNA(VLOOKUP('W. VaR &amp; Peak Pos By Trader'!$A40,'Import Peak'!$A$3:FB$100,FB$1,FALSE())),0,VLOOKUP('W. VaR &amp; Peak Pos By Trader'!$A40,'Import Peak'!$A$3:FB$100,FB$1,FALSE()))</f>
        <v>0</v>
      </c>
      <c r="FC42" s="107" t="n">
        <f aca="false">IF(ISNA(VLOOKUP('W. VaR &amp; Peak Pos By Trader'!$A40,'Import Peak'!$A$3:FC$100,FC$1,FALSE())),0,VLOOKUP('W. VaR &amp; Peak Pos By Trader'!$A40,'Import Peak'!$A$3:FC$100,FC$1,FALSE()))</f>
        <v>0</v>
      </c>
      <c r="FD42" s="107" t="n">
        <f aca="false">IF(ISNA(VLOOKUP('W. VaR &amp; Peak Pos By Trader'!$A40,'Import Peak'!$A$3:FD$100,FD$1,FALSE())),0,VLOOKUP('W. VaR &amp; Peak Pos By Trader'!$A40,'Import Peak'!$A$3:FD$100,FD$1,FALSE()))</f>
        <v>0</v>
      </c>
      <c r="FE42" s="107" t="n">
        <f aca="false">IF(ISNA(VLOOKUP('W. VaR &amp; Peak Pos By Trader'!$A40,'Import Peak'!$A$3:FE$100,FE$1,FALSE())),0,VLOOKUP('W. VaR &amp; Peak Pos By Trader'!$A40,'Import Peak'!$A$3:FE$100,FE$1,FALSE()))</f>
        <v>0</v>
      </c>
      <c r="FF42" s="107" t="n">
        <f aca="false">IF(ISNA(VLOOKUP('W. VaR &amp; Peak Pos By Trader'!$A40,'Import Peak'!$A$3:FF$100,FF$1,FALSE())),0,VLOOKUP('W. VaR &amp; Peak Pos By Trader'!$A40,'Import Peak'!$A$3:FF$100,FF$1,FALSE()))</f>
        <v>0</v>
      </c>
      <c r="FG42" s="107" t="n">
        <f aca="false">IF(ISNA(VLOOKUP('W. VaR &amp; Peak Pos By Trader'!$A40,'Import Peak'!$A$3:FG$100,FG$1,FALSE())),0,VLOOKUP('W. VaR &amp; Peak Pos By Trader'!$A40,'Import Peak'!$A$3:FG$100,FG$1,FALSE()))</f>
        <v>0</v>
      </c>
      <c r="FH42" s="107" t="n">
        <f aca="false">IF(ISNA(VLOOKUP('W. VaR &amp; Peak Pos By Trader'!$A40,'Import Peak'!$A$3:FH$100,FH$1,FALSE())),0,VLOOKUP('W. VaR &amp; Peak Pos By Trader'!$A40,'Import Peak'!$A$3:FH$100,FH$1,FALSE()))</f>
        <v>0</v>
      </c>
      <c r="FI42" s="107" t="n">
        <f aca="false">IF(ISNA(VLOOKUP('W. VaR &amp; Peak Pos By Trader'!$A40,'Import Peak'!$A$3:FI$100,FI$1,FALSE())),0,VLOOKUP('W. VaR &amp; Peak Pos By Trader'!$A40,'Import Peak'!$A$3:FI$100,FI$1,FALSE()))</f>
        <v>0</v>
      </c>
      <c r="FJ42" s="107" t="n">
        <f aca="false">IF(ISNA(VLOOKUP('W. VaR &amp; Peak Pos By Trader'!$A40,'Import Peak'!$A$3:FJ$100,FJ$1,FALSE())),0,VLOOKUP('W. VaR &amp; Peak Pos By Trader'!$A40,'Import Peak'!$A$3:FJ$100,FJ$1,FALSE()))</f>
        <v>0</v>
      </c>
      <c r="FK42" s="107" t="n">
        <f aca="false">IF(ISNA(VLOOKUP('W. VaR &amp; Peak Pos By Trader'!$A40,'Import Peak'!$A$3:FK$100,FK$1,FALSE())),0,VLOOKUP('W. VaR &amp; Peak Pos By Trader'!$A40,'Import Peak'!$A$3:FK$100,FK$1,FALSE()))</f>
        <v>0</v>
      </c>
      <c r="FL42" s="107" t="n">
        <f aca="false">IF(ISNA(VLOOKUP('W. VaR &amp; Peak Pos By Trader'!$A40,'Import Peak'!$A$3:FL$100,FL$1,FALSE())),0,VLOOKUP('W. VaR &amp; Peak Pos By Trader'!$A40,'Import Peak'!$A$3:FL$100,FL$1,FALSE()))</f>
        <v>0</v>
      </c>
      <c r="FM42" s="107" t="n">
        <f aca="false">IF(ISNA(VLOOKUP('W. VaR &amp; Peak Pos By Trader'!$A40,'Import Peak'!$A$3:FM$100,FM$1,FALSE())),0,VLOOKUP('W. VaR &amp; Peak Pos By Trader'!$A40,'Import Peak'!$A$3:FM$100,FM$1,FALSE()))</f>
        <v>0</v>
      </c>
      <c r="FN42" s="107" t="n">
        <f aca="false">IF(ISNA(VLOOKUP('W. VaR &amp; Peak Pos By Trader'!$A40,'Import Peak'!$A$3:FN$100,FN$1,FALSE())),0,VLOOKUP('W. VaR &amp; Peak Pos By Trader'!$A40,'Import Peak'!$A$3:FN$100,FN$1,FALSE()))</f>
        <v>0</v>
      </c>
      <c r="FO42" s="107" t="n">
        <f aca="false">IF(ISNA(VLOOKUP('W. VaR &amp; Peak Pos By Trader'!$A40,'Import Peak'!$A$3:FO$100,FO$1,FALSE())),0,VLOOKUP('W. VaR &amp; Peak Pos By Trader'!$A40,'Import Peak'!$A$3:FO$100,FO$1,FALSE()))</f>
        <v>0</v>
      </c>
      <c r="FP42" s="107" t="n">
        <f aca="false">IF(ISNA(VLOOKUP('W. VaR &amp; Peak Pos By Trader'!$A40,'Import Peak'!$A$3:FP$100,FP$1,FALSE())),0,VLOOKUP('W. VaR &amp; Peak Pos By Trader'!$A40,'Import Peak'!$A$3:FP$100,FP$1,FALSE()))</f>
        <v>0</v>
      </c>
      <c r="FQ42" s="107" t="n">
        <f aca="false">IF(ISNA(VLOOKUP('W. VaR &amp; Peak Pos By Trader'!$A40,'Import Peak'!$A$3:FQ$100,FQ$1,FALSE())),0,VLOOKUP('W. VaR &amp; Peak Pos By Trader'!$A40,'Import Peak'!$A$3:FQ$100,FQ$1,FALSE()))</f>
        <v>0</v>
      </c>
      <c r="FR42" s="107" t="n">
        <f aca="false">IF(ISNA(VLOOKUP('W. VaR &amp; Peak Pos By Trader'!$A40,'Import Peak'!$A$3:FR$100,FR$1,FALSE())),0,VLOOKUP('W. VaR &amp; Peak Pos By Trader'!$A40,'Import Peak'!$A$3:FR$100,FR$1,FALSE()))</f>
        <v>0</v>
      </c>
      <c r="FS42" s="107" t="n">
        <f aca="false">IF(ISNA(VLOOKUP('W. VaR &amp; Peak Pos By Trader'!$A40,'Import Peak'!$A$3:FS$100,FS$1,FALSE())),0,VLOOKUP('W. VaR &amp; Peak Pos By Trader'!$A40,'Import Peak'!$A$3:FS$100,FS$1,FALSE()))</f>
        <v>0</v>
      </c>
      <c r="FT42" s="107" t="n">
        <f aca="false">IF(ISNA(VLOOKUP('W. VaR &amp; Peak Pos By Trader'!$A40,'Import Peak'!$A$3:FT$100,FT$1,FALSE())),0,VLOOKUP('W. VaR &amp; Peak Pos By Trader'!$A40,'Import Peak'!$A$3:FT$100,FT$1,FALSE()))</f>
        <v>0</v>
      </c>
      <c r="FU42" s="107" t="n">
        <f aca="false">IF(ISNA(VLOOKUP('W. VaR &amp; Peak Pos By Trader'!$A40,'Import Peak'!$A$3:FU$100,FU$1,FALSE())),0,VLOOKUP('W. VaR &amp; Peak Pos By Trader'!$A40,'Import Peak'!$A$3:FU$100,FU$1,FALSE()))</f>
        <v>0</v>
      </c>
      <c r="FV42" s="0" t="n">
        <f aca="false">IF(ISNA(VLOOKUP('W. VaR &amp; Peak Pos By Trader'!$A40,'Import Peak'!$A$3:FV$100,FV$1,FALSE())),0,VLOOKUP('W. VaR &amp; Peak Pos By Trader'!$A40,'Import Peak'!$A$3:FV$100,FV$1,FALSE()))</f>
        <v>0</v>
      </c>
      <c r="FW42" s="0" t="n">
        <f aca="false">IF(ISNA(VLOOKUP('W. VaR &amp; Peak Pos By Trader'!$A40,'Import Peak'!$A$3:FW$100,FW$1,FALSE())),0,VLOOKUP('W. VaR &amp; Peak Pos By Trader'!$A40,'Import Peak'!$A$3:FW$100,FW$1,FALSE()))</f>
        <v>0</v>
      </c>
      <c r="FX42" s="0" t="n">
        <f aca="false">IF(ISNA(VLOOKUP('W. VaR &amp; Peak Pos By Trader'!$A40,'Import Peak'!$A$3:FX$100,FX$1,FALSE())),0,VLOOKUP('W. VaR &amp; Peak Pos By Trader'!$A40,'Import Peak'!$A$3:FX$100,FX$1,FALSE()))</f>
        <v>0</v>
      </c>
      <c r="FY42" s="0" t="n">
        <f aca="false">IF(ISNA(VLOOKUP('W. VaR &amp; Peak Pos By Trader'!$A40,'Import Peak'!$A$3:FY$100,FY$1,FALSE())),0,VLOOKUP('W. VaR &amp; Peak Pos By Trader'!$A40,'Import Peak'!$A$3:FY$100,FY$1,FALSE()))</f>
        <v>0</v>
      </c>
      <c r="FZ42" s="0" t="n">
        <f aca="false">IF(ISNA(VLOOKUP('W. VaR &amp; Peak Pos By Trader'!$A40,'Import Peak'!$A$3:FZ$100,FZ$1,FALSE())),0,VLOOKUP('W. VaR &amp; Peak Pos By Trader'!$A40,'Import Peak'!$A$3:FZ$100,FZ$1,FALSE()))</f>
        <v>0</v>
      </c>
      <c r="GA42" s="0" t="n">
        <f aca="false">IF(ISNA(VLOOKUP('W. VaR &amp; Peak Pos By Trader'!$A40,'Import Peak'!$A$3:GA$100,GA$1,FALSE())),0,VLOOKUP('W. VaR &amp; Peak Pos By Trader'!$A40,'Import Peak'!$A$3:GA$100,GA$1,FALSE()))</f>
        <v>0</v>
      </c>
      <c r="GB42" s="0" t="n">
        <f aca="false">IF(ISNA(VLOOKUP('W. VaR &amp; Peak Pos By Trader'!$A40,'Import Peak'!$A$3:GB$100,GB$1,FALSE())),0,VLOOKUP('W. VaR &amp; Peak Pos By Trader'!$A40,'Import Peak'!$A$3:GB$100,GB$1,FALSE()))</f>
        <v>0</v>
      </c>
      <c r="GC42" s="0" t="n">
        <f aca="false">IF(ISNA(VLOOKUP('W. VaR &amp; Peak Pos By Trader'!$A40,'Import Peak'!$A$3:GC$100,GC$1,FALSE())),0,VLOOKUP('W. VaR &amp; Peak Pos By Trader'!$A40,'Import Peak'!$A$3:GC$100,GC$1,FALSE()))</f>
        <v>0</v>
      </c>
      <c r="GD42" s="0" t="n">
        <f aca="false">IF(ISNA(VLOOKUP('W. VaR &amp; Peak Pos By Trader'!$A40,'Import Peak'!$A$3:GD$100,GD$1,FALSE())),0,VLOOKUP('W. VaR &amp; Peak Pos By Trader'!$A40,'Import Peak'!$A$3:GD$100,GD$1,FALSE()))</f>
        <v>0</v>
      </c>
      <c r="GE42" s="0" t="n">
        <f aca="false">IF(ISNA(VLOOKUP('W. VaR &amp; Peak Pos By Trader'!$A40,'Import Peak'!$A$3:GE$100,GE$1,FALSE())),0,VLOOKUP('W. VaR &amp; Peak Pos By Trader'!$A40,'Import Peak'!$A$3:GE$100,GE$1,FALSE()))</f>
        <v>0</v>
      </c>
      <c r="GF42" s="0" t="n">
        <f aca="false">IF(ISNA(VLOOKUP('W. VaR &amp; Peak Pos By Trader'!$A40,'Import Peak'!$A$3:GF$100,GF$1,FALSE())),0,VLOOKUP('W. VaR &amp; Peak Pos By Trader'!$A40,'Import Peak'!$A$3:GF$100,GF$1,FALSE()))</f>
        <v>0</v>
      </c>
      <c r="GG42" s="0" t="n">
        <f aca="false">IF(ISNA(VLOOKUP('W. VaR &amp; Peak Pos By Trader'!$A40,'Import Peak'!$A$3:GG$100,GG$1,FALSE())),0,VLOOKUP('W. VaR &amp; Peak Pos By Trader'!$A40,'Import Peak'!$A$3:GG$100,GG$1,FALSE()))</f>
        <v>0</v>
      </c>
      <c r="GH42" s="0" t="n">
        <f aca="false">IF(ISNA(VLOOKUP('W. VaR &amp; Peak Pos By Trader'!$A40,'Import Peak'!$A$3:GH$100,GH$1,FALSE())),0,VLOOKUP('W. VaR &amp; Peak Pos By Trader'!$A40,'Import Peak'!$A$3:GH$100,GH$1,FALSE()))</f>
        <v>0</v>
      </c>
      <c r="GI42" s="0" t="n">
        <f aca="false">IF(ISNA(VLOOKUP('W. VaR &amp; Peak Pos By Trader'!$A40,'Import Peak'!$A$3:GI$100,GI$1,FALSE())),0,VLOOKUP('W. VaR &amp; Peak Pos By Trader'!$A40,'Import Peak'!$A$3:GI$100,GI$1,FALSE()))</f>
        <v>0</v>
      </c>
      <c r="GJ42" s="0" t="n">
        <f aca="false">IF(ISNA(VLOOKUP('W. VaR &amp; Peak Pos By Trader'!$A40,'Import Peak'!$A$3:GJ$100,GJ$1,FALSE())),0,VLOOKUP('W. VaR &amp; Peak Pos By Trader'!$A40,'Import Peak'!$A$3:GJ$100,GJ$1,FALSE()))</f>
        <v>0</v>
      </c>
      <c r="GK42" s="0" t="n">
        <f aca="false">IF(ISNA(VLOOKUP('W. VaR &amp; Peak Pos By Trader'!$A40,'Import Peak'!$A$3:GK$100,GK$1,FALSE())),0,VLOOKUP('W. VaR &amp; Peak Pos By Trader'!$A40,'Import Peak'!$A$3:GK$100,GK$1,FALSE()))</f>
        <v>0</v>
      </c>
      <c r="GL42" s="0" t="n">
        <f aca="false">IF(ISNA(VLOOKUP('W. VaR &amp; Peak Pos By Trader'!$A40,'Import Peak'!$A$3:GL$100,GL$1,FALSE())),0,VLOOKUP('W. VaR &amp; Peak Pos By Trader'!$A40,'Import Peak'!$A$3:GL$100,GL$1,FALSE()))</f>
        <v>0</v>
      </c>
      <c r="GM42" s="0" t="n">
        <f aca="false">IF(ISNA(VLOOKUP('W. VaR &amp; Peak Pos By Trader'!$A40,'Import Peak'!$A$3:GM$100,GM$1,FALSE())),0,VLOOKUP('W. VaR &amp; Peak Pos By Trader'!$A40,'Import Peak'!$A$3:GM$100,GM$1,FALSE()))</f>
        <v>0</v>
      </c>
      <c r="GN42" s="0" t="n">
        <f aca="false">IF(ISNA(VLOOKUP('W. VaR &amp; Peak Pos By Trader'!$A40,'Import Peak'!$A$3:GN$100,GN$1,FALSE())),0,VLOOKUP('W. VaR &amp; Peak Pos By Trader'!$A40,'Import Peak'!$A$3:GN$100,GN$1,FALSE()))</f>
        <v>0</v>
      </c>
      <c r="GO42" s="0" t="n">
        <f aca="false">IF(ISNA(VLOOKUP('W. VaR &amp; Peak Pos By Trader'!$A40,'Import Peak'!$A$3:GO$100,GO$1,FALSE())),0,VLOOKUP('W. VaR &amp; Peak Pos By Trader'!$A40,'Import Peak'!$A$3:GO$100,GO$1,FALSE()))</f>
        <v>0</v>
      </c>
      <c r="GP42" s="0" t="n">
        <f aca="false">IF(ISNA(VLOOKUP('W. VaR &amp; Peak Pos By Trader'!$A40,'Import Peak'!$A$3:GP$100,GP$1,FALSE())),0,VLOOKUP('W. VaR &amp; Peak Pos By Trader'!$A40,'Import Peak'!$A$3:GP$100,GP$1,FALSE()))</f>
        <v>0</v>
      </c>
      <c r="GQ42" s="0" t="n">
        <f aca="false">IF(ISNA(VLOOKUP('W. VaR &amp; Peak Pos By Trader'!$A40,'Import Peak'!$A$3:GQ$100,GQ$1,FALSE())),0,VLOOKUP('W. VaR &amp; Peak Pos By Trader'!$A40,'Import Peak'!$A$3:GQ$100,GQ$1,FALSE()))</f>
        <v>0</v>
      </c>
      <c r="GR42" s="0" t="n">
        <f aca="false">IF(ISNA(VLOOKUP('W. VaR &amp; Peak Pos By Trader'!$A40,'Import Peak'!$A$3:GR$100,GR$1,FALSE())),0,VLOOKUP('W. VaR &amp; Peak Pos By Trader'!$A40,'Import Peak'!$A$3:GR$100,GR$1,FALSE()))</f>
        <v>0</v>
      </c>
      <c r="GS42" s="0" t="n">
        <f aca="false">IF(ISNA(VLOOKUP('W. VaR &amp; Peak Pos By Trader'!$A40,'Import Peak'!$A$3:GS$100,GS$1,FALSE())),0,VLOOKUP('W. VaR &amp; Peak Pos By Trader'!$A40,'Import Peak'!$A$3:GS$100,GS$1,FALSE()))</f>
        <v>0</v>
      </c>
      <c r="GT42" s="0" t="n">
        <f aca="false">IF(ISNA(VLOOKUP('W. VaR &amp; Peak Pos By Trader'!$A40,'Import Peak'!$A$3:GT$100,GT$1,FALSE())),0,VLOOKUP('W. VaR &amp; Peak Pos By Trader'!$A40,'Import Peak'!$A$3:GT$100,GT$1,FALSE()))</f>
        <v>0</v>
      </c>
      <c r="GU42" s="0" t="n">
        <f aca="false">IF(ISNA(VLOOKUP('W. VaR &amp; Peak Pos By Trader'!$A40,'Import Peak'!$A$3:GU$100,GU$1,FALSE())),0,VLOOKUP('W. VaR &amp; Peak Pos By Trader'!$A40,'Import Peak'!$A$3:GU$100,GU$1,FALSE()))</f>
        <v>0</v>
      </c>
      <c r="GV42" s="0" t="n">
        <f aca="false">IF(ISNA(VLOOKUP('W. VaR &amp; Peak Pos By Trader'!$A40,'Import Peak'!$A$3:GV$100,GV$1,FALSE())),0,VLOOKUP('W. VaR &amp; Peak Pos By Trader'!$A40,'Import Peak'!$A$3:GV$100,GV$1,FALSE()))</f>
        <v>0</v>
      </c>
      <c r="GW42" s="0" t="n">
        <f aca="false">IF(ISNA(VLOOKUP('W. VaR &amp; Peak Pos By Trader'!$A40,'Import Peak'!$A$3:GW$100,GW$1,FALSE())),0,VLOOKUP('W. VaR &amp; Peak Pos By Trader'!$A40,'Import Peak'!$A$3:GW$100,GW$1,FALSE()))</f>
        <v>0</v>
      </c>
      <c r="GX42" s="0" t="n">
        <f aca="false">IF(ISNA(VLOOKUP('W. VaR &amp; Peak Pos By Trader'!$A40,'Import Peak'!$A$3:GX$100,GX$1,FALSE())),0,VLOOKUP('W. VaR &amp; Peak Pos By Trader'!$A40,'Import Peak'!$A$3:GX$100,GX$1,FALSE()))</f>
        <v>0</v>
      </c>
      <c r="GY42" s="0" t="n">
        <f aca="false">IF(ISNA(VLOOKUP('W. VaR &amp; Peak Pos By Trader'!$A40,'Import Peak'!$A$3:GY$100,GY$1,FALSE())),0,VLOOKUP('W. VaR &amp; Peak Pos By Trader'!$A40,'Import Peak'!$A$3:GY$100,GY$1,FALSE()))</f>
        <v>0</v>
      </c>
      <c r="GZ42" s="0" t="n">
        <f aca="false">IF(ISNA(VLOOKUP('W. VaR &amp; Peak Pos By Trader'!$A40,'Import Peak'!$A$3:GZ$100,GZ$1,FALSE())),0,VLOOKUP('W. VaR &amp; Peak Pos By Trader'!$A40,'Import Peak'!$A$3:GZ$100,GZ$1,FALSE()))</f>
        <v>0</v>
      </c>
      <c r="HA42" s="0" t="n">
        <f aca="false">IF(ISNA(VLOOKUP('W. VaR &amp; Peak Pos By Trader'!$A40,'Import Peak'!$A$3:HA$100,HA$1,FALSE())),0,VLOOKUP('W. VaR &amp; Peak Pos By Trader'!$A40,'Import Peak'!$A$3:HA$100,HA$1,FALSE()))</f>
        <v>0</v>
      </c>
      <c r="HB42" s="0" t="n">
        <f aca="false">IF(ISNA(VLOOKUP('W. VaR &amp; Peak Pos By Trader'!$A40,'Import Peak'!$A$3:HB$100,HB$1,FALSE())),0,VLOOKUP('W. VaR &amp; Peak Pos By Trader'!$A40,'Import Peak'!$A$3:HB$100,HB$1,FALSE()))</f>
        <v>0</v>
      </c>
      <c r="HC42" s="0" t="n">
        <f aca="false">IF(ISNA(VLOOKUP('W. VaR &amp; Peak Pos By Trader'!$A40,'Import Peak'!$A$3:HC$100,HC$1,FALSE())),0,VLOOKUP('W. VaR &amp; Peak Pos By Trader'!$A40,'Import Peak'!$A$3:HC$100,HC$1,FALSE()))</f>
        <v>0</v>
      </c>
      <c r="HD42" s="0" t="n">
        <f aca="false">IF(ISNA(VLOOKUP('W. VaR &amp; Peak Pos By Trader'!$A40,'Import Peak'!$A$3:HD$100,HD$1,FALSE())),0,VLOOKUP('W. VaR &amp; Peak Pos By Trader'!$A40,'Import Peak'!$A$3:HD$100,HD$1,FALSE()))</f>
        <v>0</v>
      </c>
      <c r="HE42" s="0" t="n">
        <f aca="false">IF(ISNA(VLOOKUP('W. VaR &amp; Peak Pos By Trader'!$A40,'Import Peak'!$A$3:HE$100,HE$1,FALSE())),0,VLOOKUP('W. VaR &amp; Peak Pos By Trader'!$A40,'Import Peak'!$A$3:HE$100,HE$1,FALSE()))</f>
        <v>0</v>
      </c>
      <c r="HF42" s="0" t="n">
        <f aca="false">IF(ISNA(VLOOKUP('W. VaR &amp; Peak Pos By Trader'!$A40,'Import Peak'!$A$3:HF$100,HF$1,FALSE())),0,VLOOKUP('W. VaR &amp; Peak Pos By Trader'!$A40,'Import Peak'!$A$3:HF$100,HF$1,FALSE()))</f>
        <v>0</v>
      </c>
      <c r="HG42" s="0" t="n">
        <f aca="false">IF(ISNA(VLOOKUP('W. VaR &amp; Peak Pos By Trader'!$A40,'Import Peak'!$A$3:HG$100,HG$1,FALSE())),0,VLOOKUP('W. VaR &amp; Peak Pos By Trader'!$A40,'Import Peak'!$A$3:HG$100,HG$1,FALSE()))</f>
        <v>0</v>
      </c>
      <c r="HH42" s="0" t="n">
        <f aca="false">IF(ISNA(VLOOKUP('W. VaR &amp; Peak Pos By Trader'!$A40,'Import Peak'!$A$3:HH$100,HH$1,FALSE())),0,VLOOKUP('W. VaR &amp; Peak Pos By Trader'!$A40,'Import Peak'!$A$3:HH$100,HH$1,FALSE()))</f>
        <v>0</v>
      </c>
      <c r="HI42" s="0" t="n">
        <f aca="false">IF(ISNA(VLOOKUP('W. VaR &amp; Peak Pos By Trader'!$A40,'Import Peak'!$A$3:HI$100,HI$1,FALSE())),0,VLOOKUP('W. VaR &amp; Peak Pos By Trader'!$A40,'Import Peak'!$A$3:HI$100,HI$1,FALSE()))</f>
        <v>0</v>
      </c>
      <c r="HJ42" s="0" t="n">
        <f aca="false">IF(ISNA(VLOOKUP('W. VaR &amp; Peak Pos By Trader'!$A40,'Import Peak'!$A$3:HJ$100,HJ$1,FALSE())),0,VLOOKUP('W. VaR &amp; Peak Pos By Trader'!$A40,'Import Peak'!$A$3:HJ$100,HJ$1,FALSE()))</f>
        <v>0</v>
      </c>
      <c r="HK42" s="0" t="n">
        <f aca="false">IF(ISNA(VLOOKUP('W. VaR &amp; Peak Pos By Trader'!$A40,'Import Peak'!$A$3:HK$100,HK$1,FALSE())),0,VLOOKUP('W. VaR &amp; Peak Pos By Trader'!$A40,'Import Peak'!$A$3:HK$100,HK$1,FALSE()))</f>
        <v>0</v>
      </c>
      <c r="HL42" s="0" t="n">
        <f aca="false">IF(ISNA(VLOOKUP('W. VaR &amp; Peak Pos By Trader'!$A40,'Import Peak'!$A$3:HL$100,HL$1,FALSE())),0,VLOOKUP('W. VaR &amp; Peak Pos By Trader'!$A40,'Import Peak'!$A$3:HL$100,HL$1,FALSE()))</f>
        <v>0</v>
      </c>
      <c r="HM42" s="0" t="n">
        <f aca="false">IF(ISNA(VLOOKUP('W. VaR &amp; Peak Pos By Trader'!$A40,'Import Peak'!$A$3:HM$100,HM$1,FALSE())),0,VLOOKUP('W. VaR &amp; Peak Pos By Trader'!$A40,'Import Peak'!$A$3:HM$100,HM$1,FALSE()))</f>
        <v>0</v>
      </c>
      <c r="HN42" s="0" t="n">
        <f aca="false">IF(ISNA(VLOOKUP('W. VaR &amp; Peak Pos By Trader'!$A40,'Import Peak'!$A$3:HN$100,HN$1,FALSE())),0,VLOOKUP('W. VaR &amp; Peak Pos By Trader'!$A40,'Import Peak'!$A$3:HN$100,HN$1,FALSE()))</f>
        <v>0</v>
      </c>
      <c r="HO42" s="0" t="n">
        <f aca="false">IF(ISNA(VLOOKUP('W. VaR &amp; Peak Pos By Trader'!$A40,'Import Peak'!$A$3:HO$100,HO$1,FALSE())),0,VLOOKUP('W. VaR &amp; Peak Pos By Trader'!$A40,'Import Peak'!$A$3:HO$100,HO$1,FALSE()))</f>
        <v>0</v>
      </c>
      <c r="HP42" s="0" t="n">
        <f aca="false">IF(ISNA(VLOOKUP('W. VaR &amp; Peak Pos By Trader'!$A40,'Import Peak'!$A$3:HP$100,HP$1,FALSE())),0,VLOOKUP('W. VaR &amp; Peak Pos By Trader'!$A40,'Import Peak'!$A$3:HP$100,HP$1,FALSE()))</f>
        <v>0</v>
      </c>
      <c r="HQ42" s="0" t="n">
        <f aca="false">IF(ISNA(VLOOKUP('W. VaR &amp; Peak Pos By Trader'!$A40,'Import Peak'!$A$3:HQ$100,HQ$1,FALSE())),0,VLOOKUP('W. VaR &amp; Peak Pos By Trader'!$A40,'Import Peak'!$A$3:HQ$100,HQ$1,FALSE()))</f>
        <v>0</v>
      </c>
      <c r="HR42" s="0" t="n">
        <f aca="false">IF(ISNA(VLOOKUP('W. VaR &amp; Peak Pos By Trader'!$A40,'Import Peak'!$A$3:HR$100,HR$1,FALSE())),0,VLOOKUP('W. VaR &amp; Peak Pos By Trader'!$A40,'Import Peak'!$A$3:HR$100,HR$1,FALSE()))</f>
        <v>0</v>
      </c>
      <c r="HS42" s="0" t="n">
        <f aca="false">IF(ISNA(VLOOKUP('W. VaR &amp; Peak Pos By Trader'!$A40,'Import Peak'!$A$3:HS$100,HS$1,FALSE())),0,VLOOKUP('W. VaR &amp; Peak Pos By Trader'!$A40,'Import Peak'!$A$3:HS$100,HS$1,FALSE()))</f>
        <v>0</v>
      </c>
      <c r="HT42" s="0" t="n">
        <f aca="false">IF(ISNA(VLOOKUP('W. VaR &amp; Peak Pos By Trader'!$A40,'Import Peak'!$A$3:HT$100,HT$1,FALSE())),0,VLOOKUP('W. VaR &amp; Peak Pos By Trader'!$A40,'Import Peak'!$A$3:HT$100,HT$1,FALSE()))</f>
        <v>0</v>
      </c>
      <c r="HU42" s="0" t="n">
        <f aca="false">IF(ISNA(VLOOKUP('W. VaR &amp; Peak Pos By Trader'!$A40,'Import Peak'!$A$3:HU$100,HU$1,FALSE())),0,VLOOKUP('W. VaR &amp; Peak Pos By Trader'!$A40,'Import Peak'!$A$3:HU$100,HU$1,FALSE()))</f>
        <v>0</v>
      </c>
      <c r="HV42" s="0" t="n">
        <f aca="false">IF(ISNA(VLOOKUP('W. VaR &amp; Peak Pos By Trader'!$A40,'Import Peak'!$A$3:HV$100,HV$1,FALSE())),0,VLOOKUP('W. VaR &amp; Peak Pos By Trader'!$A40,'Import Peak'!$A$3:HV$100,HV$1,FALSE()))</f>
        <v>0</v>
      </c>
      <c r="HW42" s="0" t="n">
        <f aca="false">IF(ISNA(VLOOKUP('W. VaR &amp; Peak Pos By Trader'!$A40,'Import Peak'!$A$3:HW$100,HW$1,FALSE())),0,VLOOKUP('W. VaR &amp; Peak Pos By Trader'!$A40,'Import Peak'!$A$3:HW$100,HW$1,FALSE()))</f>
        <v>0</v>
      </c>
      <c r="HX42" s="0" t="n">
        <f aca="false">IF(ISNA(VLOOKUP('W. VaR &amp; Peak Pos By Trader'!$A40,'Import Peak'!$A$3:HX$100,HX$1,FALSE())),0,VLOOKUP('W. VaR &amp; Peak Pos By Trader'!$A40,'Import Peak'!$A$3:HX$100,HX$1,FALSE()))</f>
        <v>0</v>
      </c>
      <c r="HY42" s="0" t="n">
        <f aca="false">IF(ISNA(VLOOKUP('W. VaR &amp; Peak Pos By Trader'!$A40,'Import Peak'!$A$3:HY$100,HY$1,FALSE())),0,VLOOKUP('W. VaR &amp; Peak Pos By Trader'!$A40,'Import Peak'!$A$3:HY$100,HY$1,FALSE()))</f>
        <v>0</v>
      </c>
      <c r="HZ42" s="0" t="n">
        <f aca="false">IF(ISNA(VLOOKUP('W. VaR &amp; Peak Pos By Trader'!$A40,'Import Peak'!$A$3:HZ$100,HZ$1,FALSE())),0,VLOOKUP('W. VaR &amp; Peak Pos By Trader'!$A40,'Import Peak'!$A$3:HZ$100,HZ$1,FALSE()))</f>
        <v>0</v>
      </c>
      <c r="IA42" s="0" t="n">
        <f aca="false">IF(ISNA(VLOOKUP('W. VaR &amp; Peak Pos By Trader'!$A40,'Import Peak'!$A$3:IA$100,IA$1,FALSE())),0,VLOOKUP('W. VaR &amp; Peak Pos By Trader'!$A40,'Import Peak'!$A$3:IA$100,IA$1,FALSE()))</f>
        <v>0</v>
      </c>
      <c r="IB42" s="0" t="n">
        <f aca="false">IF(ISNA(VLOOKUP('W. VaR &amp; Peak Pos By Trader'!$A40,'Import Peak'!$A$3:IB$100,IB$1,FALSE())),0,VLOOKUP('W. VaR &amp; Peak Pos By Trader'!$A40,'Import Peak'!$A$3:IB$100,IB$1,FALSE()))</f>
        <v>0</v>
      </c>
      <c r="IC42" s="0" t="n">
        <f aca="false">IF(ISNA(VLOOKUP('W. VaR &amp; Peak Pos By Trader'!$A40,'Import Peak'!$A$3:IC$100,IC$1,FALSE())),0,VLOOKUP('W. VaR &amp; Peak Pos By Trader'!$A40,'Import Peak'!$A$3:IC$100,IC$1,FALSE()))</f>
        <v>0</v>
      </c>
    </row>
    <row r="43" customFormat="false" ht="18" hidden="false" customHeight="false" outlineLevel="0" collapsed="false">
      <c r="A43" s="104" t="s">
        <v>33</v>
      </c>
      <c r="B43" s="107" t="n">
        <f aca="false">IF(ISNA(VLOOKUP('W. VaR &amp; Peak Pos By Trader'!$A42,'Import Peak'!$A$3:B$100,B$1,FALSE())),0,VLOOKUP('W. VaR &amp; Peak Pos By Trader'!$A42,'Import Peak'!$A$3:B$100,B$1,FALSE()))</f>
        <v>0</v>
      </c>
      <c r="C43" s="107" t="n">
        <f aca="false">IF(ISNA(VLOOKUP('W. VaR &amp; Peak Pos By Trader'!$A42,'Import Peak'!$A$3:C$100,C$1,FALSE())),0,VLOOKUP('W. VaR &amp; Peak Pos By Trader'!$A42,'Import Peak'!$A$3:C$100,C$1,FALSE()))</f>
        <v>0</v>
      </c>
      <c r="D43" s="107" t="n">
        <f aca="false">IF(ISNA(VLOOKUP('W. VaR &amp; Peak Pos By Trader'!$A42,'Import Peak'!$A$3:D$100,D$1,FALSE())),0,VLOOKUP('W. VaR &amp; Peak Pos By Trader'!$A42,'Import Peak'!$A$3:D$100,D$1,FALSE()))</f>
        <v>0</v>
      </c>
      <c r="E43" s="107" t="n">
        <f aca="false">IF(ISNA(VLOOKUP('W. VaR &amp; Peak Pos By Trader'!$A42,'Import Peak'!$A$3:E$100,E$1,FALSE())),0,VLOOKUP('W. VaR &amp; Peak Pos By Trader'!$A42,'Import Peak'!$A$3:E$100,E$1,FALSE()))</f>
        <v>0</v>
      </c>
      <c r="F43" s="107" t="n">
        <f aca="false">IF(ISNA(VLOOKUP('W. VaR &amp; Peak Pos By Trader'!$A42,'Import Peak'!$A$3:F$100,F$1,FALSE())),0,VLOOKUP('W. VaR &amp; Peak Pos By Trader'!$A42,'Import Peak'!$A$3:F$100,F$1,FALSE()))</f>
        <v>0</v>
      </c>
      <c r="G43" s="107" t="n">
        <f aca="false">IF(ISNA(VLOOKUP('W. VaR &amp; Peak Pos By Trader'!$A42,'Import Peak'!$A$3:G$100,G$1,FALSE())),0,VLOOKUP('W. VaR &amp; Peak Pos By Trader'!$A42,'Import Peak'!$A$3:G$100,G$1,FALSE()))</f>
        <v>0</v>
      </c>
      <c r="H43" s="107" t="n">
        <f aca="false">IF(ISNA(VLOOKUP('W. VaR &amp; Peak Pos By Trader'!$A42,'Import Peak'!$A$3:H$100,H$1,FALSE())),0,VLOOKUP('W. VaR &amp; Peak Pos By Trader'!$A42,'Import Peak'!$A$3:H$100,H$1,FALSE()))</f>
        <v>17848.8518860747</v>
      </c>
      <c r="I43" s="107" t="n">
        <f aca="false">IF(ISNA(VLOOKUP('W. VaR &amp; Peak Pos By Trader'!$A42,'Import Peak'!$A$3:I$100,I$1,FALSE())),0,VLOOKUP('W. VaR &amp; Peak Pos By Trader'!$A42,'Import Peak'!$A$3:I$100,I$1,FALSE()))</f>
        <v>34875.8269927546</v>
      </c>
      <c r="J43" s="107" t="n">
        <f aca="false">IF(ISNA(VLOOKUP('W. VaR &amp; Peak Pos By Trader'!$A42,'Import Peak'!$A$3:J$100,J$1,FALSE())),0,VLOOKUP('W. VaR &amp; Peak Pos By Trader'!$A42,'Import Peak'!$A$3:J$100,J$1,FALSE()))</f>
        <v>20688.544728858</v>
      </c>
      <c r="K43" s="107" t="n">
        <f aca="false">IF(ISNA(VLOOKUP('W. VaR &amp; Peak Pos By Trader'!$A42,'Import Peak'!$A$3:K$100,K$1,FALSE())),0,VLOOKUP('W. VaR &amp; Peak Pos By Trader'!$A42,'Import Peak'!$A$3:K$100,K$1,FALSE()))</f>
        <v>28599.1173590913</v>
      </c>
      <c r="L43" s="107" t="n">
        <f aca="false">IF(ISNA(VLOOKUP('W. VaR &amp; Peak Pos By Trader'!$A42,'Import Peak'!$A$3:L$100,L$1,FALSE())),0,VLOOKUP('W. VaR &amp; Peak Pos By Trader'!$A42,'Import Peak'!$A$3:L$100,L$1,FALSE()))</f>
        <v>30924.3517881492</v>
      </c>
      <c r="M43" s="107" t="n">
        <f aca="false">IF(ISNA(VLOOKUP('W. VaR &amp; Peak Pos By Trader'!$A42,'Import Peak'!$A$3:M$100,M$1,FALSE())),0,VLOOKUP('W. VaR &amp; Peak Pos By Trader'!$A42,'Import Peak'!$A$3:M$100,M$1,FALSE()))</f>
        <v>0</v>
      </c>
      <c r="N43" s="107" t="n">
        <f aca="false">IF(ISNA(VLOOKUP('W. VaR &amp; Peak Pos By Trader'!$A42,'Import Peak'!$A$3:N$100,N$1,FALSE())),0,VLOOKUP('W. VaR &amp; Peak Pos By Trader'!$A42,'Import Peak'!$A$3:N$100,N$1,FALSE()))</f>
        <v>0</v>
      </c>
      <c r="O43" s="107" t="n">
        <f aca="false">IF(ISNA(VLOOKUP('W. VaR &amp; Peak Pos By Trader'!$A42,'Import Peak'!$A$3:O$100,O$1,FALSE())),0,VLOOKUP('W. VaR &amp; Peak Pos By Trader'!$A42,'Import Peak'!$A$3:O$100,O$1,FALSE()))</f>
        <v>-9851.55034164616</v>
      </c>
      <c r="P43" s="107" t="n">
        <f aca="false">IF(ISNA(VLOOKUP('W. VaR &amp; Peak Pos By Trader'!$A42,'Import Peak'!$A$3:P$100,P$1,FALSE())),0,VLOOKUP('W. VaR &amp; Peak Pos By Trader'!$A42,'Import Peak'!$A$3:P$100,P$1,FALSE()))</f>
        <v>-44976.2284768909</v>
      </c>
      <c r="Q43" s="107" t="n">
        <f aca="false">IF(ISNA(VLOOKUP('W. VaR &amp; Peak Pos By Trader'!$A42,'Import Peak'!$A$3:Q$100,Q$1,FALSE())),0,VLOOKUP('W. VaR &amp; Peak Pos By Trader'!$A42,'Import Peak'!$A$3:Q$100,Q$1,FALSE()))</f>
        <v>-46592.4568946844</v>
      </c>
      <c r="R43" s="107" t="n">
        <f aca="false">IF(ISNA(VLOOKUP('W. VaR &amp; Peak Pos By Trader'!$A42,'Import Peak'!$A$3:R$100,R$1,FALSE())),0,VLOOKUP('W. VaR &amp; Peak Pos By Trader'!$A42,'Import Peak'!$A$3:R$100,R$1,FALSE()))</f>
        <v>-41312.0414458071</v>
      </c>
      <c r="S43" s="107" t="n">
        <f aca="false">IF(ISNA(VLOOKUP('W. VaR &amp; Peak Pos By Trader'!$A42,'Import Peak'!$A$3:S$100,S$1,FALSE())),0,VLOOKUP('W. VaR &amp; Peak Pos By Trader'!$A42,'Import Peak'!$A$3:S$100,S$1,FALSE()))</f>
        <v>-10534.11436918</v>
      </c>
      <c r="T43" s="107" t="n">
        <f aca="false">IF(ISNA(VLOOKUP('W. VaR &amp; Peak Pos By Trader'!$A42,'Import Peak'!$A$3:T$100,T$1,FALSE())),0,VLOOKUP('W. VaR &amp; Peak Pos By Trader'!$A42,'Import Peak'!$A$3:T$100,T$1,FALSE()))</f>
        <v>-9726.96336793943</v>
      </c>
      <c r="U43" s="107" t="n">
        <f aca="false">IF(ISNA(VLOOKUP('W. VaR &amp; Peak Pos By Trader'!$A42,'Import Peak'!$A$3:U$100,U$1,FALSE())),0,VLOOKUP('W. VaR &amp; Peak Pos By Trader'!$A42,'Import Peak'!$A$3:U$100,U$1,FALSE()))</f>
        <v>-9697.73420787887</v>
      </c>
      <c r="V43" s="107" t="n">
        <f aca="false">IF(ISNA(VLOOKUP('W. VaR &amp; Peak Pos By Trader'!$A42,'Import Peak'!$A$3:V$100,V$1,FALSE())),0,VLOOKUP('W. VaR &amp; Peak Pos By Trader'!$A42,'Import Peak'!$A$3:V$100,V$1,FALSE()))</f>
        <v>0</v>
      </c>
      <c r="W43" s="107" t="n">
        <f aca="false">IF(ISNA(VLOOKUP('W. VaR &amp; Peak Pos By Trader'!$A42,'Import Peak'!$A$3:W$100,W$1,FALSE())),0,VLOOKUP('W. VaR &amp; Peak Pos By Trader'!$A42,'Import Peak'!$A$3:W$100,W$1,FALSE()))</f>
        <v>0</v>
      </c>
      <c r="X43" s="107" t="n">
        <f aca="false">IF(ISNA(VLOOKUP('W. VaR &amp; Peak Pos By Trader'!$A42,'Import Peak'!$A$3:X$100,X$1,FALSE())),0,VLOOKUP('W. VaR &amp; Peak Pos By Trader'!$A42,'Import Peak'!$A$3:X$100,X$1,FALSE()))</f>
        <v>0</v>
      </c>
      <c r="Y43" s="107" t="n">
        <f aca="false">IF(ISNA(VLOOKUP('W. VaR &amp; Peak Pos By Trader'!$A42,'Import Peak'!$A$3:Y$100,Y$1,FALSE())),0,VLOOKUP('W. VaR &amp; Peak Pos By Trader'!$A42,'Import Peak'!$A$3:Y$100,Y$1,FALSE()))</f>
        <v>0</v>
      </c>
      <c r="Z43" s="107" t="n">
        <f aca="false">IF(ISNA(VLOOKUP('W. VaR &amp; Peak Pos By Trader'!$A42,'Import Peak'!$A$3:Z$100,Z$1,FALSE())),0,VLOOKUP('W. VaR &amp; Peak Pos By Trader'!$A42,'Import Peak'!$A$3:Z$100,Z$1,FALSE()))</f>
        <v>0</v>
      </c>
      <c r="AA43" s="107" t="n">
        <f aca="false">IF(ISNA(VLOOKUP('W. VaR &amp; Peak Pos By Trader'!$A42,'Import Peak'!$A$3:AA$100,AA$1,FALSE())),0,VLOOKUP('W. VaR &amp; Peak Pos By Trader'!$A42,'Import Peak'!$A$3:AA$100,AA$1,FALSE()))</f>
        <v>0</v>
      </c>
      <c r="AB43" s="107" t="n">
        <f aca="false">IF(ISNA(VLOOKUP('W. VaR &amp; Peak Pos By Trader'!$A42,'Import Peak'!$A$3:AB$100,AB$1,FALSE())),0,VLOOKUP('W. VaR &amp; Peak Pos By Trader'!$A42,'Import Peak'!$A$3:AB$100,AB$1,FALSE()))</f>
        <v>0</v>
      </c>
      <c r="AC43" s="107" t="n">
        <f aca="false">IF(ISNA(VLOOKUP('W. VaR &amp; Peak Pos By Trader'!$A42,'Import Peak'!$A$3:AC$100,AC$1,FALSE())),0,VLOOKUP('W. VaR &amp; Peak Pos By Trader'!$A42,'Import Peak'!$A$3:AC$100,AC$1,FALSE()))</f>
        <v>0</v>
      </c>
      <c r="AD43" s="107" t="n">
        <f aca="false">IF(ISNA(VLOOKUP('W. VaR &amp; Peak Pos By Trader'!$A42,'Import Peak'!$A$3:AD$100,AD$1,FALSE())),0,VLOOKUP('W. VaR &amp; Peak Pos By Trader'!$A42,'Import Peak'!$A$3:AD$100,AD$1,FALSE()))</f>
        <v>0</v>
      </c>
      <c r="AE43" s="107" t="n">
        <f aca="false">IF(ISNA(VLOOKUP('W. VaR &amp; Peak Pos By Trader'!$A42,'Import Peak'!$A$3:AE$100,AE$1,FALSE())),0,VLOOKUP('W. VaR &amp; Peak Pos By Trader'!$A42,'Import Peak'!$A$3:AE$100,AE$1,FALSE()))</f>
        <v>0</v>
      </c>
      <c r="AF43" s="107" t="n">
        <f aca="false">IF(ISNA(VLOOKUP('W. VaR &amp; Peak Pos By Trader'!$A42,'Import Peak'!$A$3:AF$100,AF$1,FALSE())),0,VLOOKUP('W. VaR &amp; Peak Pos By Trader'!$A42,'Import Peak'!$A$3:AF$100,AF$1,FALSE()))</f>
        <v>0</v>
      </c>
      <c r="AG43" s="107" t="n">
        <f aca="false">IF(ISNA(VLOOKUP('W. VaR &amp; Peak Pos By Trader'!$A42,'Import Peak'!$A$3:AG$100,AG$1,FALSE())),0,VLOOKUP('W. VaR &amp; Peak Pos By Trader'!$A42,'Import Peak'!$A$3:AG$100,AG$1,FALSE()))</f>
        <v>0</v>
      </c>
      <c r="AH43" s="107" t="n">
        <f aca="false">IF(ISNA(VLOOKUP('W. VaR &amp; Peak Pos By Trader'!$A42,'Import Peak'!$A$3:AH$100,AH$1,FALSE())),0,VLOOKUP('W. VaR &amp; Peak Pos By Trader'!$A42,'Import Peak'!$A$3:AH$100,AH$1,FALSE()))</f>
        <v>0</v>
      </c>
      <c r="AI43" s="107" t="n">
        <f aca="false">IF(ISNA(VLOOKUP('W. VaR &amp; Peak Pos By Trader'!$A42,'Import Peak'!$A$3:AI$100,AI$1,FALSE())),0,VLOOKUP('W. VaR &amp; Peak Pos By Trader'!$A42,'Import Peak'!$A$3:AI$100,AI$1,FALSE()))</f>
        <v>0</v>
      </c>
      <c r="AJ43" s="107" t="n">
        <f aca="false">IF(ISNA(VLOOKUP('W. VaR &amp; Peak Pos By Trader'!$A42,'Import Peak'!$A$3:AJ$100,AJ$1,FALSE())),0,VLOOKUP('W. VaR &amp; Peak Pos By Trader'!$A42,'Import Peak'!$A$3:AJ$100,AJ$1,FALSE()))</f>
        <v>0</v>
      </c>
      <c r="AK43" s="107" t="n">
        <f aca="false">IF(ISNA(VLOOKUP('W. VaR &amp; Peak Pos By Trader'!$A42,'Import Peak'!$A$3:AK$100,AK$1,FALSE())),0,VLOOKUP('W. VaR &amp; Peak Pos By Trader'!$A42,'Import Peak'!$A$3:AK$100,AK$1,FALSE()))</f>
        <v>0</v>
      </c>
      <c r="AL43" s="107" t="n">
        <f aca="false">IF(ISNA(VLOOKUP('W. VaR &amp; Peak Pos By Trader'!$A42,'Import Peak'!$A$3:AL$100,AL$1,FALSE())),0,VLOOKUP('W. VaR &amp; Peak Pos By Trader'!$A42,'Import Peak'!$A$3:AL$100,AL$1,FALSE()))</f>
        <v>0</v>
      </c>
      <c r="AM43" s="107" t="n">
        <f aca="false">IF(ISNA(VLOOKUP('W. VaR &amp; Peak Pos By Trader'!$A42,'Import Peak'!$A$3:AM$100,AM$1,FALSE())),0,VLOOKUP('W. VaR &amp; Peak Pos By Trader'!$A42,'Import Peak'!$A$3:AM$100,AM$1,FALSE()))</f>
        <v>0</v>
      </c>
      <c r="AN43" s="107" t="n">
        <f aca="false">IF(ISNA(VLOOKUP('W. VaR &amp; Peak Pos By Trader'!$A42,'Import Peak'!$A$3:AN$100,AN$1,FALSE())),0,VLOOKUP('W. VaR &amp; Peak Pos By Trader'!$A42,'Import Peak'!$A$3:AN$100,AN$1,FALSE()))</f>
        <v>0</v>
      </c>
      <c r="AO43" s="107" t="n">
        <f aca="false">IF(ISNA(VLOOKUP('W. VaR &amp; Peak Pos By Trader'!$A42,'Import Peak'!$A$3:AO$100,AO$1,FALSE())),0,VLOOKUP('W. VaR &amp; Peak Pos By Trader'!$A42,'Import Peak'!$A$3:AO$100,AO$1,FALSE()))</f>
        <v>0</v>
      </c>
      <c r="AP43" s="107" t="n">
        <f aca="false">IF(ISNA(VLOOKUP('W. VaR &amp; Peak Pos By Trader'!$A42,'Import Peak'!$A$3:AP$100,AP$1,FALSE())),0,VLOOKUP('W. VaR &amp; Peak Pos By Trader'!$A42,'Import Peak'!$A$3:AP$100,AP$1,FALSE()))</f>
        <v>0</v>
      </c>
      <c r="AQ43" s="107" t="n">
        <f aca="false">IF(ISNA(VLOOKUP('W. VaR &amp; Peak Pos By Trader'!$A42,'Import Peak'!$A$3:AQ$100,AQ$1,FALSE())),0,VLOOKUP('W. VaR &amp; Peak Pos By Trader'!$A42,'Import Peak'!$A$3:AQ$100,AQ$1,FALSE()))</f>
        <v>0</v>
      </c>
      <c r="AR43" s="107" t="n">
        <f aca="false">IF(ISNA(VLOOKUP('W. VaR &amp; Peak Pos By Trader'!$A42,'Import Peak'!$A$3:AR$100,AR$1,FALSE())),0,VLOOKUP('W. VaR &amp; Peak Pos By Trader'!$A42,'Import Peak'!$A$3:AR$100,AR$1,FALSE()))</f>
        <v>0</v>
      </c>
      <c r="AS43" s="107" t="n">
        <f aca="false">IF(ISNA(VLOOKUP('W. VaR &amp; Peak Pos By Trader'!$A42,'Import Peak'!$A$3:AS$100,AS$1,FALSE())),0,VLOOKUP('W. VaR &amp; Peak Pos By Trader'!$A42,'Import Peak'!$A$3:AS$100,AS$1,FALSE()))</f>
        <v>0</v>
      </c>
      <c r="AT43" s="107" t="n">
        <f aca="false">IF(ISNA(VLOOKUP('W. VaR &amp; Peak Pos By Trader'!$A42,'Import Peak'!$A$3:AT$100,AT$1,FALSE())),0,VLOOKUP('W. VaR &amp; Peak Pos By Trader'!$A42,'Import Peak'!$A$3:AT$100,AT$1,FALSE()))</f>
        <v>0</v>
      </c>
      <c r="AU43" s="107" t="n">
        <f aca="false">IF(ISNA(VLOOKUP('W. VaR &amp; Peak Pos By Trader'!$A42,'Import Peak'!$A$3:AU$100,AU$1,FALSE())),0,VLOOKUP('W. VaR &amp; Peak Pos By Trader'!$A42,'Import Peak'!$A$3:AU$100,AU$1,FALSE()))</f>
        <v>0</v>
      </c>
      <c r="AV43" s="107" t="n">
        <f aca="false">IF(ISNA(VLOOKUP('W. VaR &amp; Peak Pos By Trader'!$A42,'Import Peak'!$A$3:AV$100,AV$1,FALSE())),0,VLOOKUP('W. VaR &amp; Peak Pos By Trader'!$A42,'Import Peak'!$A$3:AV$100,AV$1,FALSE()))</f>
        <v>0</v>
      </c>
      <c r="AW43" s="107" t="n">
        <f aca="false">IF(ISNA(VLOOKUP('W. VaR &amp; Peak Pos By Trader'!$A42,'Import Peak'!$A$3:AW$100,AW$1,FALSE())),0,VLOOKUP('W. VaR &amp; Peak Pos By Trader'!$A42,'Import Peak'!$A$3:AW$100,AW$1,FALSE()))</f>
        <v>0</v>
      </c>
      <c r="AX43" s="107" t="n">
        <f aca="false">IF(ISNA(VLOOKUP('W. VaR &amp; Peak Pos By Trader'!$A42,'Import Peak'!$A$3:AX$100,AX$1,FALSE())),0,VLOOKUP('W. VaR &amp; Peak Pos By Trader'!$A42,'Import Peak'!$A$3:AX$100,AX$1,FALSE()))</f>
        <v>0</v>
      </c>
      <c r="AY43" s="107" t="n">
        <f aca="false">IF(ISNA(VLOOKUP('W. VaR &amp; Peak Pos By Trader'!$A42,'Import Peak'!$A$3:AY$100,AY$1,FALSE())),0,VLOOKUP('W. VaR &amp; Peak Pos By Trader'!$A42,'Import Peak'!$A$3:AY$100,AY$1,FALSE()))</f>
        <v>0</v>
      </c>
      <c r="AZ43" s="107" t="n">
        <f aca="false">IF(ISNA(VLOOKUP('W. VaR &amp; Peak Pos By Trader'!$A42,'Import Peak'!$A$3:AZ$100,AZ$1,FALSE())),0,VLOOKUP('W. VaR &amp; Peak Pos By Trader'!$A42,'Import Peak'!$A$3:AZ$100,AZ$1,FALSE()))</f>
        <v>0</v>
      </c>
      <c r="BA43" s="107" t="n">
        <f aca="false">IF(ISNA(VLOOKUP('W. VaR &amp; Peak Pos By Trader'!$A42,'Import Peak'!$A$3:BA$100,BA$1,FALSE())),0,VLOOKUP('W. VaR &amp; Peak Pos By Trader'!$A42,'Import Peak'!$A$3:BA$100,BA$1,FALSE()))</f>
        <v>0</v>
      </c>
      <c r="BB43" s="107" t="n">
        <f aca="false">IF(ISNA(VLOOKUP('W. VaR &amp; Peak Pos By Trader'!$A42,'Import Peak'!$A$3:BB$100,BB$1,FALSE())),0,VLOOKUP('W. VaR &amp; Peak Pos By Trader'!$A42,'Import Peak'!$A$3:BB$100,BB$1,FALSE()))</f>
        <v>0</v>
      </c>
      <c r="BC43" s="107" t="n">
        <f aca="false">IF(ISNA(VLOOKUP('W. VaR &amp; Peak Pos By Trader'!$A42,'Import Peak'!$A$3:BC$100,BC$1,FALSE())),0,VLOOKUP('W. VaR &amp; Peak Pos By Trader'!$A42,'Import Peak'!$A$3:BC$100,BC$1,FALSE()))</f>
        <v>0</v>
      </c>
      <c r="BD43" s="107" t="n">
        <f aca="false">IF(ISNA(VLOOKUP('W. VaR &amp; Peak Pos By Trader'!$A42,'Import Peak'!$A$3:BD$100,BD$1,FALSE())),0,VLOOKUP('W. VaR &amp; Peak Pos By Trader'!$A42,'Import Peak'!$A$3:BD$100,BD$1,FALSE()))</f>
        <v>0</v>
      </c>
      <c r="BE43" s="107" t="n">
        <f aca="false">IF(ISNA(VLOOKUP('W. VaR &amp; Peak Pos By Trader'!$A42,'Import Peak'!$A$3:BE$100,BE$1,FALSE())),0,VLOOKUP('W. VaR &amp; Peak Pos By Trader'!$A42,'Import Peak'!$A$3:BE$100,BE$1,FALSE()))</f>
        <v>0</v>
      </c>
      <c r="BF43" s="107" t="n">
        <f aca="false">IF(ISNA(VLOOKUP('W. VaR &amp; Peak Pos By Trader'!$A42,'Import Peak'!$A$3:BF$100,BF$1,FALSE())),0,VLOOKUP('W. VaR &amp; Peak Pos By Trader'!$A42,'Import Peak'!$A$3:BF$100,BF$1,FALSE()))</f>
        <v>0</v>
      </c>
      <c r="BG43" s="107" t="n">
        <f aca="false">IF(ISNA(VLOOKUP('W. VaR &amp; Peak Pos By Trader'!$A42,'Import Peak'!$A$3:BG$100,BG$1,FALSE())),0,VLOOKUP('W. VaR &amp; Peak Pos By Trader'!$A42,'Import Peak'!$A$3:BG$100,BG$1,FALSE()))</f>
        <v>0</v>
      </c>
      <c r="BH43" s="107" t="n">
        <f aca="false">IF(ISNA(VLOOKUP('W. VaR &amp; Peak Pos By Trader'!$A42,'Import Peak'!$A$3:BH$100,BH$1,FALSE())),0,VLOOKUP('W. VaR &amp; Peak Pos By Trader'!$A42,'Import Peak'!$A$3:BH$100,BH$1,FALSE()))</f>
        <v>0</v>
      </c>
      <c r="BI43" s="107" t="n">
        <f aca="false">IF(ISNA(VLOOKUP('W. VaR &amp; Peak Pos By Trader'!$A42,'Import Peak'!$A$3:BI$100,BI$1,FALSE())),0,VLOOKUP('W. VaR &amp; Peak Pos By Trader'!$A42,'Import Peak'!$A$3:BI$100,BI$1,FALSE()))</f>
        <v>0</v>
      </c>
      <c r="BJ43" s="107" t="n">
        <f aca="false">IF(ISNA(VLOOKUP('W. VaR &amp; Peak Pos By Trader'!$A42,'Import Peak'!$A$3:BJ$100,BJ$1,FALSE())),0,VLOOKUP('W. VaR &amp; Peak Pos By Trader'!$A42,'Import Peak'!$A$3:BJ$100,BJ$1,FALSE()))</f>
        <v>0</v>
      </c>
      <c r="BK43" s="107" t="n">
        <f aca="false">IF(ISNA(VLOOKUP('W. VaR &amp; Peak Pos By Trader'!$A42,'Import Peak'!$A$3:BK$100,BK$1,FALSE())),0,VLOOKUP('W. VaR &amp; Peak Pos By Trader'!$A42,'Import Peak'!$A$3:BK$100,BK$1,FALSE()))</f>
        <v>0</v>
      </c>
      <c r="BL43" s="107" t="n">
        <f aca="false">IF(ISNA(VLOOKUP('W. VaR &amp; Peak Pos By Trader'!$A42,'Import Peak'!$A$3:BL$100,BL$1,FALSE())),0,VLOOKUP('W. VaR &amp; Peak Pos By Trader'!$A42,'Import Peak'!$A$3:BL$100,BL$1,FALSE()))</f>
        <v>0</v>
      </c>
      <c r="BM43" s="107" t="n">
        <f aca="false">IF(ISNA(VLOOKUP('W. VaR &amp; Peak Pos By Trader'!$A42,'Import Peak'!$A$3:BM$100,BM$1,FALSE())),0,VLOOKUP('W. VaR &amp; Peak Pos By Trader'!$A42,'Import Peak'!$A$3:BM$100,BM$1,FALSE()))</f>
        <v>0</v>
      </c>
      <c r="BN43" s="107" t="n">
        <f aca="false">IF(ISNA(VLOOKUP('W. VaR &amp; Peak Pos By Trader'!$A42,'Import Peak'!$A$3:BN$100,BN$1,FALSE())),0,VLOOKUP('W. VaR &amp; Peak Pos By Trader'!$A42,'Import Peak'!$A$3:BN$100,BN$1,FALSE()))</f>
        <v>0</v>
      </c>
      <c r="BO43" s="107" t="n">
        <f aca="false">IF(ISNA(VLOOKUP('W. VaR &amp; Peak Pos By Trader'!$A42,'Import Peak'!$A$3:BO$100,BO$1,FALSE())),0,VLOOKUP('W. VaR &amp; Peak Pos By Trader'!$A42,'Import Peak'!$A$3:BO$100,BO$1,FALSE()))</f>
        <v>0</v>
      </c>
      <c r="BP43" s="107" t="n">
        <f aca="false">IF(ISNA(VLOOKUP('W. VaR &amp; Peak Pos By Trader'!$A42,'Import Peak'!$A$3:BP$100,BP$1,FALSE())),0,VLOOKUP('W. VaR &amp; Peak Pos By Trader'!$A42,'Import Peak'!$A$3:BP$100,BP$1,FALSE()))</f>
        <v>0</v>
      </c>
      <c r="BQ43" s="107" t="n">
        <f aca="false">IF(ISNA(VLOOKUP('W. VaR &amp; Peak Pos By Trader'!$A42,'Import Peak'!$A$3:BQ$100,BQ$1,FALSE())),0,VLOOKUP('W. VaR &amp; Peak Pos By Trader'!$A42,'Import Peak'!$A$3:BQ$100,BQ$1,FALSE()))</f>
        <v>0</v>
      </c>
      <c r="BR43" s="107" t="n">
        <f aca="false">IF(ISNA(VLOOKUP('W. VaR &amp; Peak Pos By Trader'!$A42,'Import Peak'!$A$3:BR$100,BR$1,FALSE())),0,VLOOKUP('W. VaR &amp; Peak Pos By Trader'!$A42,'Import Peak'!$A$3:BR$100,BR$1,FALSE()))</f>
        <v>0</v>
      </c>
      <c r="BS43" s="107" t="n">
        <f aca="false">IF(ISNA(VLOOKUP('W. VaR &amp; Peak Pos By Trader'!$A42,'Import Peak'!$A$3:BS$100,BS$1,FALSE())),0,VLOOKUP('W. VaR &amp; Peak Pos By Trader'!$A42,'Import Peak'!$A$3:BS$100,BS$1,FALSE()))</f>
        <v>0</v>
      </c>
      <c r="BT43" s="107" t="n">
        <f aca="false">IF(ISNA(VLOOKUP('W. VaR &amp; Peak Pos By Trader'!$A42,'Import Peak'!$A$3:BT$100,BT$1,FALSE())),0,VLOOKUP('W. VaR &amp; Peak Pos By Trader'!$A42,'Import Peak'!$A$3:BT$100,BT$1,FALSE()))</f>
        <v>0</v>
      </c>
      <c r="BU43" s="107" t="n">
        <f aca="false">IF(ISNA(VLOOKUP('W. VaR &amp; Peak Pos By Trader'!$A42,'Import Peak'!$A$3:BU$100,BU$1,FALSE())),0,VLOOKUP('W. VaR &amp; Peak Pos By Trader'!$A42,'Import Peak'!$A$3:BU$100,BU$1,FALSE()))</f>
        <v>0</v>
      </c>
      <c r="BV43" s="107" t="n">
        <f aca="false">IF(ISNA(VLOOKUP('W. VaR &amp; Peak Pos By Trader'!$A42,'Import Peak'!$A$3:BV$100,BV$1,FALSE())),0,VLOOKUP('W. VaR &amp; Peak Pos By Trader'!$A42,'Import Peak'!$A$3:BV$100,BV$1,FALSE()))</f>
        <v>0</v>
      </c>
      <c r="BW43" s="107" t="n">
        <f aca="false">IF(ISNA(VLOOKUP('W. VaR &amp; Peak Pos By Trader'!$A42,'Import Peak'!$A$3:BW$100,BW$1,FALSE())),0,VLOOKUP('W. VaR &amp; Peak Pos By Trader'!$A42,'Import Peak'!$A$3:BW$100,BW$1,FALSE()))</f>
        <v>0</v>
      </c>
      <c r="BX43" s="107" t="n">
        <f aca="false">IF(ISNA(VLOOKUP('W. VaR &amp; Peak Pos By Trader'!$A42,'Import Peak'!$A$3:BX$100,BX$1,FALSE())),0,VLOOKUP('W. VaR &amp; Peak Pos By Trader'!$A42,'Import Peak'!$A$3:BX$100,BX$1,FALSE()))</f>
        <v>0</v>
      </c>
      <c r="BY43" s="107" t="n">
        <f aca="false">IF(ISNA(VLOOKUP('W. VaR &amp; Peak Pos By Trader'!$A42,'Import Peak'!$A$3:BY$100,BY$1,FALSE())),0,VLOOKUP('W. VaR &amp; Peak Pos By Trader'!$A42,'Import Peak'!$A$3:BY$100,BY$1,FALSE()))</f>
        <v>0</v>
      </c>
      <c r="BZ43" s="107" t="n">
        <f aca="false">IF(ISNA(VLOOKUP('W. VaR &amp; Peak Pos By Trader'!$A42,'Import Peak'!$A$3:BZ$100,BZ$1,FALSE())),0,VLOOKUP('W. VaR &amp; Peak Pos By Trader'!$A42,'Import Peak'!$A$3:BZ$100,BZ$1,FALSE()))</f>
        <v>0</v>
      </c>
      <c r="CA43" s="107" t="n">
        <f aca="false">IF(ISNA(VLOOKUP('W. VaR &amp; Peak Pos By Trader'!$A42,'Import Peak'!$A$3:CA$100,CA$1,FALSE())),0,VLOOKUP('W. VaR &amp; Peak Pos By Trader'!$A42,'Import Peak'!$A$3:CA$100,CA$1,FALSE()))</f>
        <v>0</v>
      </c>
      <c r="CB43" s="107" t="n">
        <f aca="false">IF(ISNA(VLOOKUP('W. VaR &amp; Peak Pos By Trader'!$A42,'Import Peak'!$A$3:CB$100,CB$1,FALSE())),0,VLOOKUP('W. VaR &amp; Peak Pos By Trader'!$A42,'Import Peak'!$A$3:CB$100,CB$1,FALSE()))</f>
        <v>0</v>
      </c>
      <c r="CC43" s="107" t="n">
        <f aca="false">IF(ISNA(VLOOKUP('W. VaR &amp; Peak Pos By Trader'!$A42,'Import Peak'!$A$3:CC$100,CC$1,FALSE())),0,VLOOKUP('W. VaR &amp; Peak Pos By Trader'!$A42,'Import Peak'!$A$3:CC$100,CC$1,FALSE()))</f>
        <v>0</v>
      </c>
      <c r="CD43" s="107" t="n">
        <f aca="false">IF(ISNA(VLOOKUP('W. VaR &amp; Peak Pos By Trader'!$A42,'Import Peak'!$A$3:CD$100,CD$1,FALSE())),0,VLOOKUP('W. VaR &amp; Peak Pos By Trader'!$A42,'Import Peak'!$A$3:CD$100,CD$1,FALSE()))</f>
        <v>0</v>
      </c>
      <c r="CE43" s="107" t="n">
        <f aca="false">IF(ISNA(VLOOKUP('W. VaR &amp; Peak Pos By Trader'!$A42,'Import Peak'!$A$3:CE$100,CE$1,FALSE())),0,VLOOKUP('W. VaR &amp; Peak Pos By Trader'!$A42,'Import Peak'!$A$3:CE$100,CE$1,FALSE()))</f>
        <v>0</v>
      </c>
      <c r="CF43" s="107" t="n">
        <f aca="false">IF(ISNA(VLOOKUP('W. VaR &amp; Peak Pos By Trader'!$A42,'Import Peak'!$A$3:CF$100,CF$1,FALSE())),0,VLOOKUP('W. VaR &amp; Peak Pos By Trader'!$A42,'Import Peak'!$A$3:CF$100,CF$1,FALSE()))</f>
        <v>0</v>
      </c>
      <c r="CG43" s="107" t="n">
        <f aca="false">IF(ISNA(VLOOKUP('W. VaR &amp; Peak Pos By Trader'!$A42,'Import Peak'!$A$3:CG$100,CG$1,FALSE())),0,VLOOKUP('W. VaR &amp; Peak Pos By Trader'!$A42,'Import Peak'!$A$3:CG$100,CG$1,FALSE()))</f>
        <v>0</v>
      </c>
      <c r="CH43" s="107" t="n">
        <f aca="false">IF(ISNA(VLOOKUP('W. VaR &amp; Peak Pos By Trader'!$A42,'Import Peak'!$A$3:CH$100,CH$1,FALSE())),0,VLOOKUP('W. VaR &amp; Peak Pos By Trader'!$A42,'Import Peak'!$A$3:CH$100,CH$1,FALSE()))</f>
        <v>0</v>
      </c>
      <c r="CI43" s="107" t="n">
        <f aca="false">IF(ISNA(VLOOKUP('W. VaR &amp; Peak Pos By Trader'!$A42,'Import Peak'!$A$3:CI$100,CI$1,FALSE())),0,VLOOKUP('W. VaR &amp; Peak Pos By Trader'!$A42,'Import Peak'!$A$3:CI$100,CI$1,FALSE()))</f>
        <v>0</v>
      </c>
      <c r="CJ43" s="107" t="n">
        <f aca="false">IF(ISNA(VLOOKUP('W. VaR &amp; Peak Pos By Trader'!$A42,'Import Peak'!$A$3:CJ$100,CJ$1,FALSE())),0,VLOOKUP('W. VaR &amp; Peak Pos By Trader'!$A42,'Import Peak'!$A$3:CJ$100,CJ$1,FALSE()))</f>
        <v>0</v>
      </c>
      <c r="CK43" s="107" t="n">
        <f aca="false">IF(ISNA(VLOOKUP('W. VaR &amp; Peak Pos By Trader'!$A42,'Import Peak'!$A$3:CK$100,CK$1,FALSE())),0,VLOOKUP('W. VaR &amp; Peak Pos By Trader'!$A42,'Import Peak'!$A$3:CK$100,CK$1,FALSE()))</f>
        <v>0</v>
      </c>
      <c r="CL43" s="107" t="n">
        <f aca="false">IF(ISNA(VLOOKUP('W. VaR &amp; Peak Pos By Trader'!$A42,'Import Peak'!$A$3:CL$100,CL$1,FALSE())),0,VLOOKUP('W. VaR &amp; Peak Pos By Trader'!$A42,'Import Peak'!$A$3:CL$100,CL$1,FALSE()))</f>
        <v>0</v>
      </c>
      <c r="CM43" s="107" t="n">
        <f aca="false">IF(ISNA(VLOOKUP('W. VaR &amp; Peak Pos By Trader'!$A42,'Import Peak'!$A$3:CM$100,CM$1,FALSE())),0,VLOOKUP('W. VaR &amp; Peak Pos By Trader'!$A42,'Import Peak'!$A$3:CM$100,CM$1,FALSE()))</f>
        <v>0</v>
      </c>
      <c r="CN43" s="107" t="n">
        <f aca="false">IF(ISNA(VLOOKUP('W. VaR &amp; Peak Pos By Trader'!$A42,'Import Peak'!$A$3:CN$100,CN$1,FALSE())),0,VLOOKUP('W. VaR &amp; Peak Pos By Trader'!$A42,'Import Peak'!$A$3:CN$100,CN$1,FALSE()))</f>
        <v>0</v>
      </c>
      <c r="CO43" s="107" t="n">
        <f aca="false">IF(ISNA(VLOOKUP('W. VaR &amp; Peak Pos By Trader'!$A42,'Import Peak'!$A$3:CO$100,CO$1,FALSE())),0,VLOOKUP('W. VaR &amp; Peak Pos By Trader'!$A42,'Import Peak'!$A$3:CO$100,CO$1,FALSE()))</f>
        <v>0</v>
      </c>
      <c r="CP43" s="107" t="n">
        <f aca="false">IF(ISNA(VLOOKUP('W. VaR &amp; Peak Pos By Trader'!$A42,'Import Peak'!$A$3:CP$100,CP$1,FALSE())),0,VLOOKUP('W. VaR &amp; Peak Pos By Trader'!$A42,'Import Peak'!$A$3:CP$100,CP$1,FALSE()))</f>
        <v>0</v>
      </c>
      <c r="CQ43" s="107" t="n">
        <f aca="false">IF(ISNA(VLOOKUP('W. VaR &amp; Peak Pos By Trader'!$A42,'Import Peak'!$A$3:CQ$100,CQ$1,FALSE())),0,VLOOKUP('W. VaR &amp; Peak Pos By Trader'!$A42,'Import Peak'!$A$3:CQ$100,CQ$1,FALSE()))</f>
        <v>0</v>
      </c>
      <c r="CR43" s="107" t="n">
        <f aca="false">IF(ISNA(VLOOKUP('W. VaR &amp; Peak Pos By Trader'!$A42,'Import Peak'!$A$3:CR$100,CR$1,FALSE())),0,VLOOKUP('W. VaR &amp; Peak Pos By Trader'!$A42,'Import Peak'!$A$3:CR$100,CR$1,FALSE()))</f>
        <v>0</v>
      </c>
      <c r="CS43" s="107" t="n">
        <f aca="false">IF(ISNA(VLOOKUP('W. VaR &amp; Peak Pos By Trader'!$A42,'Import Peak'!$A$3:CS$100,CS$1,FALSE())),0,VLOOKUP('W. VaR &amp; Peak Pos By Trader'!$A42,'Import Peak'!$A$3:CS$100,CS$1,FALSE()))</f>
        <v>0</v>
      </c>
      <c r="CT43" s="107" t="n">
        <f aca="false">IF(ISNA(VLOOKUP('W. VaR &amp; Peak Pos By Trader'!$A42,'Import Peak'!$A$3:CT$100,CT$1,FALSE())),0,VLOOKUP('W. VaR &amp; Peak Pos By Trader'!$A42,'Import Peak'!$A$3:CT$100,CT$1,FALSE()))</f>
        <v>0</v>
      </c>
      <c r="CU43" s="107" t="n">
        <f aca="false">IF(ISNA(VLOOKUP('W. VaR &amp; Peak Pos By Trader'!$A42,'Import Peak'!$A$3:CU$100,CU$1,FALSE())),0,VLOOKUP('W. VaR &amp; Peak Pos By Trader'!$A42,'Import Peak'!$A$3:CU$100,CU$1,FALSE()))</f>
        <v>0</v>
      </c>
      <c r="CV43" s="107" t="n">
        <f aca="false">IF(ISNA(VLOOKUP('W. VaR &amp; Peak Pos By Trader'!$A42,'Import Peak'!$A$3:CV$100,CV$1,FALSE())),0,VLOOKUP('W. VaR &amp; Peak Pos By Trader'!$A42,'Import Peak'!$A$3:CV$100,CV$1,FALSE()))</f>
        <v>0</v>
      </c>
      <c r="CW43" s="107" t="n">
        <f aca="false">IF(ISNA(VLOOKUP('W. VaR &amp; Peak Pos By Trader'!$A42,'Import Peak'!$A$3:CW$100,CW$1,FALSE())),0,VLOOKUP('W. VaR &amp; Peak Pos By Trader'!$A42,'Import Peak'!$A$3:CW$100,CW$1,FALSE()))</f>
        <v>0</v>
      </c>
      <c r="CX43" s="107" t="n">
        <f aca="false">IF(ISNA(VLOOKUP('W. VaR &amp; Peak Pos By Trader'!$A42,'Import Peak'!$A$3:CX$100,CX$1,FALSE())),0,VLOOKUP('W. VaR &amp; Peak Pos By Trader'!$A42,'Import Peak'!$A$3:CX$100,CX$1,FALSE()))</f>
        <v>0</v>
      </c>
      <c r="CY43" s="107" t="n">
        <f aca="false">IF(ISNA(VLOOKUP('W. VaR &amp; Peak Pos By Trader'!$A42,'Import Peak'!$A$3:CY$100,CY$1,FALSE())),0,VLOOKUP('W. VaR &amp; Peak Pos By Trader'!$A42,'Import Peak'!$A$3:CY$100,CY$1,FALSE()))</f>
        <v>0</v>
      </c>
      <c r="CZ43" s="107" t="n">
        <f aca="false">IF(ISNA(VLOOKUP('W. VaR &amp; Peak Pos By Trader'!$A42,'Import Peak'!$A$3:CZ$100,CZ$1,FALSE())),0,VLOOKUP('W. VaR &amp; Peak Pos By Trader'!$A42,'Import Peak'!$A$3:CZ$100,CZ$1,FALSE()))</f>
        <v>0</v>
      </c>
      <c r="DA43" s="107" t="n">
        <f aca="false">IF(ISNA(VLOOKUP('W. VaR &amp; Peak Pos By Trader'!$A42,'Import Peak'!$A$3:DA$100,DA$1,FALSE())),0,VLOOKUP('W. VaR &amp; Peak Pos By Trader'!$A42,'Import Peak'!$A$3:DA$100,DA$1,FALSE()))</f>
        <v>0</v>
      </c>
      <c r="DB43" s="107" t="n">
        <f aca="false">IF(ISNA(VLOOKUP('W. VaR &amp; Peak Pos By Trader'!$A42,'Import Peak'!$A$3:DB$100,DB$1,FALSE())),0,VLOOKUP('W. VaR &amp; Peak Pos By Trader'!$A42,'Import Peak'!$A$3:DB$100,DB$1,FALSE()))</f>
        <v>0</v>
      </c>
      <c r="DC43" s="107" t="n">
        <f aca="false">IF(ISNA(VLOOKUP('W. VaR &amp; Peak Pos By Trader'!$A42,'Import Peak'!$A$3:DC$100,DC$1,FALSE())),0,VLOOKUP('W. VaR &amp; Peak Pos By Trader'!$A42,'Import Peak'!$A$3:DC$100,DC$1,FALSE()))</f>
        <v>0</v>
      </c>
      <c r="DD43" s="107" t="n">
        <f aca="false">IF(ISNA(VLOOKUP('W. VaR &amp; Peak Pos By Trader'!$A42,'Import Peak'!$A$3:DD$100,DD$1,FALSE())),0,VLOOKUP('W. VaR &amp; Peak Pos By Trader'!$A42,'Import Peak'!$A$3:DD$100,DD$1,FALSE()))</f>
        <v>0</v>
      </c>
      <c r="DE43" s="107" t="n">
        <f aca="false">IF(ISNA(VLOOKUP('W. VaR &amp; Peak Pos By Trader'!$A42,'Import Peak'!$A$3:DE$100,DE$1,FALSE())),0,VLOOKUP('W. VaR &amp; Peak Pos By Trader'!$A42,'Import Peak'!$A$3:DE$100,DE$1,FALSE()))</f>
        <v>0</v>
      </c>
      <c r="DF43" s="107" t="n">
        <f aca="false">IF(ISNA(VLOOKUP('W. VaR &amp; Peak Pos By Trader'!$A42,'Import Peak'!$A$3:DF$100,DF$1,FALSE())),0,VLOOKUP('W. VaR &amp; Peak Pos By Trader'!$A42,'Import Peak'!$A$3:DF$100,DF$1,FALSE()))</f>
        <v>0</v>
      </c>
      <c r="DG43" s="107" t="n">
        <f aca="false">IF(ISNA(VLOOKUP('W. VaR &amp; Peak Pos By Trader'!$A42,'Import Peak'!$A$3:DG$100,DG$1,FALSE())),0,VLOOKUP('W. VaR &amp; Peak Pos By Trader'!$A42,'Import Peak'!$A$3:DG$100,DG$1,FALSE()))</f>
        <v>0</v>
      </c>
      <c r="DH43" s="107" t="n">
        <f aca="false">IF(ISNA(VLOOKUP('W. VaR &amp; Peak Pos By Trader'!$A42,'Import Peak'!$A$3:DH$100,DH$1,FALSE())),0,VLOOKUP('W. VaR &amp; Peak Pos By Trader'!$A42,'Import Peak'!$A$3:DH$100,DH$1,FALSE()))</f>
        <v>0</v>
      </c>
      <c r="DI43" s="107" t="n">
        <f aca="false">IF(ISNA(VLOOKUP('W. VaR &amp; Peak Pos By Trader'!$A42,'Import Peak'!$A$3:DI$100,DI$1,FALSE())),0,VLOOKUP('W. VaR &amp; Peak Pos By Trader'!$A42,'Import Peak'!$A$3:DI$100,DI$1,FALSE()))</f>
        <v>0</v>
      </c>
      <c r="DJ43" s="107" t="n">
        <f aca="false">IF(ISNA(VLOOKUP('W. VaR &amp; Peak Pos By Trader'!$A42,'Import Peak'!$A$3:DJ$100,DJ$1,FALSE())),0,VLOOKUP('W. VaR &amp; Peak Pos By Trader'!$A42,'Import Peak'!$A$3:DJ$100,DJ$1,FALSE()))</f>
        <v>0</v>
      </c>
      <c r="DK43" s="107" t="n">
        <f aca="false">IF(ISNA(VLOOKUP('W. VaR &amp; Peak Pos By Trader'!$A42,'Import Peak'!$A$3:DK$100,DK$1,FALSE())),0,VLOOKUP('W. VaR &amp; Peak Pos By Trader'!$A42,'Import Peak'!$A$3:DK$100,DK$1,FALSE()))</f>
        <v>0</v>
      </c>
      <c r="DL43" s="107" t="n">
        <f aca="false">IF(ISNA(VLOOKUP('W. VaR &amp; Peak Pos By Trader'!$A42,'Import Peak'!$A$3:DL$100,DL$1,FALSE())),0,VLOOKUP('W. VaR &amp; Peak Pos By Trader'!$A42,'Import Peak'!$A$3:DL$100,DL$1,FALSE()))</f>
        <v>0</v>
      </c>
      <c r="DM43" s="107" t="n">
        <f aca="false">IF(ISNA(VLOOKUP('W. VaR &amp; Peak Pos By Trader'!$A42,'Import Peak'!$A$3:DM$100,DM$1,FALSE())),0,VLOOKUP('W. VaR &amp; Peak Pos By Trader'!$A42,'Import Peak'!$A$3:DM$100,DM$1,FALSE()))</f>
        <v>0</v>
      </c>
      <c r="DN43" s="107" t="n">
        <f aca="false">IF(ISNA(VLOOKUP('W. VaR &amp; Peak Pos By Trader'!$A42,'Import Peak'!$A$3:DN$100,DN$1,FALSE())),0,VLOOKUP('W. VaR &amp; Peak Pos By Trader'!$A42,'Import Peak'!$A$3:DN$100,DN$1,FALSE()))</f>
        <v>0</v>
      </c>
      <c r="DO43" s="107" t="n">
        <f aca="false">IF(ISNA(VLOOKUP('W. VaR &amp; Peak Pos By Trader'!$A42,'Import Peak'!$A$3:DO$100,DO$1,FALSE())),0,VLOOKUP('W. VaR &amp; Peak Pos By Trader'!$A42,'Import Peak'!$A$3:DO$100,DO$1,FALSE()))</f>
        <v>0</v>
      </c>
      <c r="DP43" s="107" t="n">
        <f aca="false">IF(ISNA(VLOOKUP('W. VaR &amp; Peak Pos By Trader'!$A42,'Import Peak'!$A$3:DP$100,DP$1,FALSE())),0,VLOOKUP('W. VaR &amp; Peak Pos By Trader'!$A42,'Import Peak'!$A$3:DP$100,DP$1,FALSE()))</f>
        <v>0</v>
      </c>
      <c r="DQ43" s="107" t="n">
        <f aca="false">IF(ISNA(VLOOKUP('W. VaR &amp; Peak Pos By Trader'!$A42,'Import Peak'!$A$3:DQ$100,DQ$1,FALSE())),0,VLOOKUP('W. VaR &amp; Peak Pos By Trader'!$A42,'Import Peak'!$A$3:DQ$100,DQ$1,FALSE()))</f>
        <v>0</v>
      </c>
      <c r="DR43" s="107" t="n">
        <f aca="false">IF(ISNA(VLOOKUP('W. VaR &amp; Peak Pos By Trader'!$A42,'Import Peak'!$A$3:DR$100,DR$1,FALSE())),0,VLOOKUP('W. VaR &amp; Peak Pos By Trader'!$A42,'Import Peak'!$A$3:DR$100,DR$1,FALSE()))</f>
        <v>0</v>
      </c>
      <c r="DS43" s="107" t="n">
        <f aca="false">IF(ISNA(VLOOKUP('W. VaR &amp; Peak Pos By Trader'!$A42,'Import Peak'!$A$3:DS$100,DS$1,FALSE())),0,VLOOKUP('W. VaR &amp; Peak Pos By Trader'!$A42,'Import Peak'!$A$3:DS$100,DS$1,FALSE()))</f>
        <v>0</v>
      </c>
      <c r="DT43" s="107" t="n">
        <f aca="false">IF(ISNA(VLOOKUP('W. VaR &amp; Peak Pos By Trader'!$A42,'Import Peak'!$A$3:DT$100,DT$1,FALSE())),0,VLOOKUP('W. VaR &amp; Peak Pos By Trader'!$A42,'Import Peak'!$A$3:DT$100,DT$1,FALSE()))</f>
        <v>0</v>
      </c>
      <c r="DU43" s="107" t="n">
        <f aca="false">IF(ISNA(VLOOKUP('W. VaR &amp; Peak Pos By Trader'!$A42,'Import Peak'!$A$3:DU$100,DU$1,FALSE())),0,VLOOKUP('W. VaR &amp; Peak Pos By Trader'!$A42,'Import Peak'!$A$3:DU$100,DU$1,FALSE()))</f>
        <v>0</v>
      </c>
      <c r="DV43" s="107" t="n">
        <f aca="false">IF(ISNA(VLOOKUP('W. VaR &amp; Peak Pos By Trader'!$A42,'Import Peak'!$A$3:DV$100,DV$1,FALSE())),0,VLOOKUP('W. VaR &amp; Peak Pos By Trader'!$A42,'Import Peak'!$A$3:DV$100,DV$1,FALSE()))</f>
        <v>0</v>
      </c>
      <c r="DW43" s="107" t="n">
        <f aca="false">IF(ISNA(VLOOKUP('W. VaR &amp; Peak Pos By Trader'!$A42,'Import Peak'!$A$3:DW$100,DW$1,FALSE())),0,VLOOKUP('W. VaR &amp; Peak Pos By Trader'!$A42,'Import Peak'!$A$3:DW$100,DW$1,FALSE()))</f>
        <v>0</v>
      </c>
      <c r="DX43" s="107" t="n">
        <f aca="false">IF(ISNA(VLOOKUP('W. VaR &amp; Peak Pos By Trader'!$A42,'Import Peak'!$A$3:DX$100,DX$1,FALSE())),0,VLOOKUP('W. VaR &amp; Peak Pos By Trader'!$A42,'Import Peak'!$A$3:DX$100,DX$1,FALSE()))</f>
        <v>0</v>
      </c>
      <c r="DY43" s="107" t="n">
        <f aca="false">IF(ISNA(VLOOKUP('W. VaR &amp; Peak Pos By Trader'!$A42,'Import Peak'!$A$3:DY$100,DY$1,FALSE())),0,VLOOKUP('W. VaR &amp; Peak Pos By Trader'!$A42,'Import Peak'!$A$3:DY$100,DY$1,FALSE()))</f>
        <v>0</v>
      </c>
      <c r="DZ43" s="107" t="n">
        <f aca="false">IF(ISNA(VLOOKUP('W. VaR &amp; Peak Pos By Trader'!$A42,'Import Peak'!$A$3:DZ$100,DZ$1,FALSE())),0,VLOOKUP('W. VaR &amp; Peak Pos By Trader'!$A42,'Import Peak'!$A$3:DZ$100,DZ$1,FALSE()))</f>
        <v>0</v>
      </c>
      <c r="EA43" s="107" t="n">
        <f aca="false">IF(ISNA(VLOOKUP('W. VaR &amp; Peak Pos By Trader'!$A42,'Import Peak'!$A$3:EA$100,EA$1,FALSE())),0,VLOOKUP('W. VaR &amp; Peak Pos By Trader'!$A42,'Import Peak'!$A$3:EA$100,EA$1,FALSE()))</f>
        <v>0</v>
      </c>
      <c r="EB43" s="107" t="n">
        <f aca="false">IF(ISNA(VLOOKUP('W. VaR &amp; Peak Pos By Trader'!$A42,'Import Peak'!$A$3:EB$100,EB$1,FALSE())),0,VLOOKUP('W. VaR &amp; Peak Pos By Trader'!$A42,'Import Peak'!$A$3:EB$100,EB$1,FALSE()))</f>
        <v>0</v>
      </c>
      <c r="EC43" s="107" t="n">
        <f aca="false">IF(ISNA(VLOOKUP('W. VaR &amp; Peak Pos By Trader'!$A42,'Import Peak'!$A$3:EC$100,EC$1,FALSE())),0,VLOOKUP('W. VaR &amp; Peak Pos By Trader'!$A42,'Import Peak'!$A$3:EC$100,EC$1,FALSE()))</f>
        <v>0</v>
      </c>
      <c r="ED43" s="107" t="n">
        <f aca="false">IF(ISNA(VLOOKUP('W. VaR &amp; Peak Pos By Trader'!$A42,'Import Peak'!$A$3:ED$100,ED$1,FALSE())),0,VLOOKUP('W. VaR &amp; Peak Pos By Trader'!$A42,'Import Peak'!$A$3:ED$100,ED$1,FALSE()))</f>
        <v>0</v>
      </c>
      <c r="EE43" s="107" t="n">
        <f aca="false">IF(ISNA(VLOOKUP('W. VaR &amp; Peak Pos By Trader'!$A42,'Import Peak'!$A$3:EE$100,EE$1,FALSE())),0,VLOOKUP('W. VaR &amp; Peak Pos By Trader'!$A42,'Import Peak'!$A$3:EE$100,EE$1,FALSE()))</f>
        <v>0</v>
      </c>
      <c r="EF43" s="107" t="n">
        <f aca="false">IF(ISNA(VLOOKUP('W. VaR &amp; Peak Pos By Trader'!$A42,'Import Peak'!$A$3:EF$100,EF$1,FALSE())),0,VLOOKUP('W. VaR &amp; Peak Pos By Trader'!$A42,'Import Peak'!$A$3:EF$100,EF$1,FALSE()))</f>
        <v>0</v>
      </c>
      <c r="EG43" s="107" t="n">
        <f aca="false">IF(ISNA(VLOOKUP('W. VaR &amp; Peak Pos By Trader'!$A42,'Import Peak'!$A$3:EG$100,EG$1,FALSE())),0,VLOOKUP('W. VaR &amp; Peak Pos By Trader'!$A42,'Import Peak'!$A$3:EG$100,EG$1,FALSE()))</f>
        <v>0</v>
      </c>
      <c r="EH43" s="107" t="n">
        <f aca="false">IF(ISNA(VLOOKUP('W. VaR &amp; Peak Pos By Trader'!$A42,'Import Peak'!$A$3:EH$100,EH$1,FALSE())),0,VLOOKUP('W. VaR &amp; Peak Pos By Trader'!$A42,'Import Peak'!$A$3:EH$100,EH$1,FALSE()))</f>
        <v>0</v>
      </c>
      <c r="EI43" s="107" t="n">
        <f aca="false">IF(ISNA(VLOOKUP('W. VaR &amp; Peak Pos By Trader'!$A42,'Import Peak'!$A$3:EI$100,EI$1,FALSE())),0,VLOOKUP('W. VaR &amp; Peak Pos By Trader'!$A42,'Import Peak'!$A$3:EI$100,EI$1,FALSE()))</f>
        <v>0</v>
      </c>
      <c r="EJ43" s="107" t="n">
        <f aca="false">IF(ISNA(VLOOKUP('W. VaR &amp; Peak Pos By Trader'!$A42,'Import Peak'!$A$3:EJ$100,EJ$1,FALSE())),0,VLOOKUP('W. VaR &amp; Peak Pos By Trader'!$A42,'Import Peak'!$A$3:EJ$100,EJ$1,FALSE()))</f>
        <v>0</v>
      </c>
      <c r="EK43" s="107" t="n">
        <f aca="false">IF(ISNA(VLOOKUP('W. VaR &amp; Peak Pos By Trader'!$A42,'Import Peak'!$A$3:EK$100,EK$1,FALSE())),0,VLOOKUP('W. VaR &amp; Peak Pos By Trader'!$A42,'Import Peak'!$A$3:EK$100,EK$1,FALSE()))</f>
        <v>0</v>
      </c>
      <c r="EL43" s="107" t="n">
        <f aca="false">IF(ISNA(VLOOKUP('W. VaR &amp; Peak Pos By Trader'!$A42,'Import Peak'!$A$3:EL$100,EL$1,FALSE())),0,VLOOKUP('W. VaR &amp; Peak Pos By Trader'!$A42,'Import Peak'!$A$3:EL$100,EL$1,FALSE()))</f>
        <v>0</v>
      </c>
      <c r="EM43" s="107" t="n">
        <f aca="false">IF(ISNA(VLOOKUP('W. VaR &amp; Peak Pos By Trader'!$A42,'Import Peak'!$A$3:EM$100,EM$1,FALSE())),0,VLOOKUP('W. VaR &amp; Peak Pos By Trader'!$A42,'Import Peak'!$A$3:EM$100,EM$1,FALSE()))</f>
        <v>0</v>
      </c>
      <c r="EN43" s="107" t="n">
        <f aca="false">IF(ISNA(VLOOKUP('W. VaR &amp; Peak Pos By Trader'!$A42,'Import Peak'!$A$3:EN$100,EN$1,FALSE())),0,VLOOKUP('W. VaR &amp; Peak Pos By Trader'!$A42,'Import Peak'!$A$3:EN$100,EN$1,FALSE()))</f>
        <v>0</v>
      </c>
      <c r="EO43" s="107" t="n">
        <f aca="false">IF(ISNA(VLOOKUP('W. VaR &amp; Peak Pos By Trader'!$A42,'Import Peak'!$A$3:EO$100,EO$1,FALSE())),0,VLOOKUP('W. VaR &amp; Peak Pos By Trader'!$A42,'Import Peak'!$A$3:EO$100,EO$1,FALSE()))</f>
        <v>0</v>
      </c>
      <c r="EP43" s="107" t="n">
        <f aca="false">IF(ISNA(VLOOKUP('W. VaR &amp; Peak Pos By Trader'!$A42,'Import Peak'!$A$3:EP$100,EP$1,FALSE())),0,VLOOKUP('W. VaR &amp; Peak Pos By Trader'!$A42,'Import Peak'!$A$3:EP$100,EP$1,FALSE()))</f>
        <v>0</v>
      </c>
      <c r="EQ43" s="107" t="n">
        <f aca="false">IF(ISNA(VLOOKUP('W. VaR &amp; Peak Pos By Trader'!$A42,'Import Peak'!$A$3:EQ$100,EQ$1,FALSE())),0,VLOOKUP('W. VaR &amp; Peak Pos By Trader'!$A42,'Import Peak'!$A$3:EQ$100,EQ$1,FALSE()))</f>
        <v>0</v>
      </c>
      <c r="ER43" s="107" t="n">
        <f aca="false">IF(ISNA(VLOOKUP('W. VaR &amp; Peak Pos By Trader'!$A42,'Import Peak'!$A$3:ER$100,ER$1,FALSE())),0,VLOOKUP('W. VaR &amp; Peak Pos By Trader'!$A42,'Import Peak'!$A$3:ER$100,ER$1,FALSE()))</f>
        <v>0</v>
      </c>
      <c r="ES43" s="107" t="n">
        <f aca="false">IF(ISNA(VLOOKUP('W. VaR &amp; Peak Pos By Trader'!$A42,'Import Peak'!$A$3:ES$100,ES$1,FALSE())),0,VLOOKUP('W. VaR &amp; Peak Pos By Trader'!$A42,'Import Peak'!$A$3:ES$100,ES$1,FALSE()))</f>
        <v>0</v>
      </c>
      <c r="ET43" s="107" t="n">
        <f aca="false">IF(ISNA(VLOOKUP('W. VaR &amp; Peak Pos By Trader'!$A42,'Import Peak'!$A$3:ET$100,ET$1,FALSE())),0,VLOOKUP('W. VaR &amp; Peak Pos By Trader'!$A42,'Import Peak'!$A$3:ET$100,ET$1,FALSE()))</f>
        <v>0</v>
      </c>
      <c r="EU43" s="107" t="n">
        <f aca="false">IF(ISNA(VLOOKUP('W. VaR &amp; Peak Pos By Trader'!$A42,'Import Peak'!$A$3:EU$100,EU$1,FALSE())),0,VLOOKUP('W. VaR &amp; Peak Pos By Trader'!$A42,'Import Peak'!$A$3:EU$100,EU$1,FALSE()))</f>
        <v>0</v>
      </c>
      <c r="EV43" s="107" t="n">
        <f aca="false">IF(ISNA(VLOOKUP('W. VaR &amp; Peak Pos By Trader'!$A42,'Import Peak'!$A$3:EV$100,EV$1,FALSE())),0,VLOOKUP('W. VaR &amp; Peak Pos By Trader'!$A42,'Import Peak'!$A$3:EV$100,EV$1,FALSE()))</f>
        <v>0</v>
      </c>
      <c r="EW43" s="107" t="n">
        <f aca="false">IF(ISNA(VLOOKUP('W. VaR &amp; Peak Pos By Trader'!$A42,'Import Peak'!$A$3:EW$100,EW$1,FALSE())),0,VLOOKUP('W. VaR &amp; Peak Pos By Trader'!$A42,'Import Peak'!$A$3:EW$100,EW$1,FALSE()))</f>
        <v>0</v>
      </c>
      <c r="EX43" s="107" t="n">
        <f aca="false">IF(ISNA(VLOOKUP('W. VaR &amp; Peak Pos By Trader'!$A42,'Import Peak'!$A$3:EX$100,EX$1,FALSE())),0,VLOOKUP('W. VaR &amp; Peak Pos By Trader'!$A42,'Import Peak'!$A$3:EX$100,EX$1,FALSE()))</f>
        <v>0</v>
      </c>
      <c r="EY43" s="107" t="n">
        <f aca="false">IF(ISNA(VLOOKUP('W. VaR &amp; Peak Pos By Trader'!$A42,'Import Peak'!$A$3:EY$100,EY$1,FALSE())),0,VLOOKUP('W. VaR &amp; Peak Pos By Trader'!$A42,'Import Peak'!$A$3:EY$100,EY$1,FALSE()))</f>
        <v>0</v>
      </c>
      <c r="EZ43" s="107" t="n">
        <f aca="false">IF(ISNA(VLOOKUP('W. VaR &amp; Peak Pos By Trader'!$A42,'Import Peak'!$A$3:EZ$100,EZ$1,FALSE())),0,VLOOKUP('W. VaR &amp; Peak Pos By Trader'!$A42,'Import Peak'!$A$3:EZ$100,EZ$1,FALSE()))</f>
        <v>0</v>
      </c>
      <c r="FA43" s="107" t="n">
        <f aca="false">IF(ISNA(VLOOKUP('W. VaR &amp; Peak Pos By Trader'!$A42,'Import Peak'!$A$3:FA$100,FA$1,FALSE())),0,VLOOKUP('W. VaR &amp; Peak Pos By Trader'!$A42,'Import Peak'!$A$3:FA$100,FA$1,FALSE()))</f>
        <v>0</v>
      </c>
      <c r="FB43" s="107" t="n">
        <f aca="false">IF(ISNA(VLOOKUP('W. VaR &amp; Peak Pos By Trader'!$A42,'Import Peak'!$A$3:FB$100,FB$1,FALSE())),0,VLOOKUP('W. VaR &amp; Peak Pos By Trader'!$A42,'Import Peak'!$A$3:FB$100,FB$1,FALSE()))</f>
        <v>0</v>
      </c>
      <c r="FC43" s="107" t="n">
        <f aca="false">IF(ISNA(VLOOKUP('W. VaR &amp; Peak Pos By Trader'!$A42,'Import Peak'!$A$3:FC$100,FC$1,FALSE())),0,VLOOKUP('W. VaR &amp; Peak Pos By Trader'!$A42,'Import Peak'!$A$3:FC$100,FC$1,FALSE()))</f>
        <v>0</v>
      </c>
      <c r="FD43" s="107" t="n">
        <f aca="false">IF(ISNA(VLOOKUP('W. VaR &amp; Peak Pos By Trader'!$A42,'Import Peak'!$A$3:FD$100,FD$1,FALSE())),0,VLOOKUP('W. VaR &amp; Peak Pos By Trader'!$A42,'Import Peak'!$A$3:FD$100,FD$1,FALSE()))</f>
        <v>0</v>
      </c>
      <c r="FE43" s="107" t="n">
        <f aca="false">IF(ISNA(VLOOKUP('W. VaR &amp; Peak Pos By Trader'!$A42,'Import Peak'!$A$3:FE$100,FE$1,FALSE())),0,VLOOKUP('W. VaR &amp; Peak Pos By Trader'!$A42,'Import Peak'!$A$3:FE$100,FE$1,FALSE()))</f>
        <v>0</v>
      </c>
      <c r="FF43" s="107" t="n">
        <f aca="false">IF(ISNA(VLOOKUP('W. VaR &amp; Peak Pos By Trader'!$A42,'Import Peak'!$A$3:FF$100,FF$1,FALSE())),0,VLOOKUP('W. VaR &amp; Peak Pos By Trader'!$A42,'Import Peak'!$A$3:FF$100,FF$1,FALSE()))</f>
        <v>0</v>
      </c>
      <c r="FG43" s="107" t="n">
        <f aca="false">IF(ISNA(VLOOKUP('W. VaR &amp; Peak Pos By Trader'!$A42,'Import Peak'!$A$3:FG$100,FG$1,FALSE())),0,VLOOKUP('W. VaR &amp; Peak Pos By Trader'!$A42,'Import Peak'!$A$3:FG$100,FG$1,FALSE()))</f>
        <v>0</v>
      </c>
      <c r="FH43" s="107" t="n">
        <f aca="false">IF(ISNA(VLOOKUP('W. VaR &amp; Peak Pos By Trader'!$A42,'Import Peak'!$A$3:FH$100,FH$1,FALSE())),0,VLOOKUP('W. VaR &amp; Peak Pos By Trader'!$A42,'Import Peak'!$A$3:FH$100,FH$1,FALSE()))</f>
        <v>0</v>
      </c>
      <c r="FI43" s="107" t="n">
        <f aca="false">IF(ISNA(VLOOKUP('W. VaR &amp; Peak Pos By Trader'!$A42,'Import Peak'!$A$3:FI$100,FI$1,FALSE())),0,VLOOKUP('W. VaR &amp; Peak Pos By Trader'!$A42,'Import Peak'!$A$3:FI$100,FI$1,FALSE()))</f>
        <v>0</v>
      </c>
      <c r="FJ43" s="107" t="n">
        <f aca="false">IF(ISNA(VLOOKUP('W. VaR &amp; Peak Pos By Trader'!$A42,'Import Peak'!$A$3:FJ$100,FJ$1,FALSE())),0,VLOOKUP('W. VaR &amp; Peak Pos By Trader'!$A42,'Import Peak'!$A$3:FJ$100,FJ$1,FALSE()))</f>
        <v>0</v>
      </c>
      <c r="FK43" s="107" t="n">
        <f aca="false">IF(ISNA(VLOOKUP('W. VaR &amp; Peak Pos By Trader'!$A42,'Import Peak'!$A$3:FK$100,FK$1,FALSE())),0,VLOOKUP('W. VaR &amp; Peak Pos By Trader'!$A42,'Import Peak'!$A$3:FK$100,FK$1,FALSE()))</f>
        <v>0</v>
      </c>
      <c r="FL43" s="107" t="n">
        <f aca="false">IF(ISNA(VLOOKUP('W. VaR &amp; Peak Pos By Trader'!$A42,'Import Peak'!$A$3:FL$100,FL$1,FALSE())),0,VLOOKUP('W. VaR &amp; Peak Pos By Trader'!$A42,'Import Peak'!$A$3:FL$100,FL$1,FALSE()))</f>
        <v>0</v>
      </c>
      <c r="FM43" s="107" t="n">
        <f aca="false">IF(ISNA(VLOOKUP('W. VaR &amp; Peak Pos By Trader'!$A42,'Import Peak'!$A$3:FM$100,FM$1,FALSE())),0,VLOOKUP('W. VaR &amp; Peak Pos By Trader'!$A42,'Import Peak'!$A$3:FM$100,FM$1,FALSE()))</f>
        <v>0</v>
      </c>
      <c r="FN43" s="107" t="n">
        <f aca="false">IF(ISNA(VLOOKUP('W. VaR &amp; Peak Pos By Trader'!$A42,'Import Peak'!$A$3:FN$100,FN$1,FALSE())),0,VLOOKUP('W. VaR &amp; Peak Pos By Trader'!$A42,'Import Peak'!$A$3:FN$100,FN$1,FALSE()))</f>
        <v>0</v>
      </c>
      <c r="FO43" s="107" t="n">
        <f aca="false">IF(ISNA(VLOOKUP('W. VaR &amp; Peak Pos By Trader'!$A42,'Import Peak'!$A$3:FO$100,FO$1,FALSE())),0,VLOOKUP('W. VaR &amp; Peak Pos By Trader'!$A42,'Import Peak'!$A$3:FO$100,FO$1,FALSE()))</f>
        <v>0</v>
      </c>
      <c r="FP43" s="107" t="n">
        <f aca="false">IF(ISNA(VLOOKUP('W. VaR &amp; Peak Pos By Trader'!$A42,'Import Peak'!$A$3:FP$100,FP$1,FALSE())),0,VLOOKUP('W. VaR &amp; Peak Pos By Trader'!$A42,'Import Peak'!$A$3:FP$100,FP$1,FALSE()))</f>
        <v>0</v>
      </c>
      <c r="FQ43" s="107" t="n">
        <f aca="false">IF(ISNA(VLOOKUP('W. VaR &amp; Peak Pos By Trader'!$A42,'Import Peak'!$A$3:FQ$100,FQ$1,FALSE())),0,VLOOKUP('W. VaR &amp; Peak Pos By Trader'!$A42,'Import Peak'!$A$3:FQ$100,FQ$1,FALSE()))</f>
        <v>0</v>
      </c>
      <c r="FR43" s="107" t="n">
        <f aca="false">IF(ISNA(VLOOKUP('W. VaR &amp; Peak Pos By Trader'!$A42,'Import Peak'!$A$3:FR$100,FR$1,FALSE())),0,VLOOKUP('W. VaR &amp; Peak Pos By Trader'!$A42,'Import Peak'!$A$3:FR$100,FR$1,FALSE()))</f>
        <v>0</v>
      </c>
      <c r="FS43" s="107" t="n">
        <f aca="false">IF(ISNA(VLOOKUP('W. VaR &amp; Peak Pos By Trader'!$A42,'Import Peak'!$A$3:FS$100,FS$1,FALSE())),0,VLOOKUP('W. VaR &amp; Peak Pos By Trader'!$A42,'Import Peak'!$A$3:FS$100,FS$1,FALSE()))</f>
        <v>0</v>
      </c>
      <c r="FT43" s="107" t="n">
        <f aca="false">IF(ISNA(VLOOKUP('W. VaR &amp; Peak Pos By Trader'!$A42,'Import Peak'!$A$3:FT$100,FT$1,FALSE())),0,VLOOKUP('W. VaR &amp; Peak Pos By Trader'!$A42,'Import Peak'!$A$3:FT$100,FT$1,FALSE()))</f>
        <v>0</v>
      </c>
      <c r="FU43" s="107" t="n">
        <f aca="false">IF(ISNA(VLOOKUP('W. VaR &amp; Peak Pos By Trader'!$A42,'Import Peak'!$A$3:FU$100,FU$1,FALSE())),0,VLOOKUP('W. VaR &amp; Peak Pos By Trader'!$A42,'Import Peak'!$A$3:FU$100,FU$1,FALSE()))</f>
        <v>0</v>
      </c>
      <c r="FV43" s="0" t="n">
        <f aca="false">IF(ISNA(VLOOKUP('W. VaR &amp; Peak Pos By Trader'!$A42,'Import Peak'!$A$3:FV$100,FV$1,FALSE())),0,VLOOKUP('W. VaR &amp; Peak Pos By Trader'!$A42,'Import Peak'!$A$3:FV$100,FV$1,FALSE()))</f>
        <v>0</v>
      </c>
      <c r="FW43" s="0" t="n">
        <f aca="false">IF(ISNA(VLOOKUP('W. VaR &amp; Peak Pos By Trader'!$A42,'Import Peak'!$A$3:FW$100,FW$1,FALSE())),0,VLOOKUP('W. VaR &amp; Peak Pos By Trader'!$A42,'Import Peak'!$A$3:FW$100,FW$1,FALSE()))</f>
        <v>0</v>
      </c>
      <c r="FX43" s="0" t="n">
        <f aca="false">IF(ISNA(VLOOKUP('W. VaR &amp; Peak Pos By Trader'!$A42,'Import Peak'!$A$3:FX$100,FX$1,FALSE())),0,VLOOKUP('W. VaR &amp; Peak Pos By Trader'!$A42,'Import Peak'!$A$3:FX$100,FX$1,FALSE()))</f>
        <v>0</v>
      </c>
      <c r="FY43" s="0" t="n">
        <f aca="false">IF(ISNA(VLOOKUP('W. VaR &amp; Peak Pos By Trader'!$A42,'Import Peak'!$A$3:FY$100,FY$1,FALSE())),0,VLOOKUP('W. VaR &amp; Peak Pos By Trader'!$A42,'Import Peak'!$A$3:FY$100,FY$1,FALSE()))</f>
        <v>0</v>
      </c>
      <c r="FZ43" s="0" t="n">
        <f aca="false">IF(ISNA(VLOOKUP('W. VaR &amp; Peak Pos By Trader'!$A42,'Import Peak'!$A$3:FZ$100,FZ$1,FALSE())),0,VLOOKUP('W. VaR &amp; Peak Pos By Trader'!$A42,'Import Peak'!$A$3:FZ$100,FZ$1,FALSE()))</f>
        <v>0</v>
      </c>
      <c r="GA43" s="0" t="n">
        <f aca="false">IF(ISNA(VLOOKUP('W. VaR &amp; Peak Pos By Trader'!$A42,'Import Peak'!$A$3:GA$100,GA$1,FALSE())),0,VLOOKUP('W. VaR &amp; Peak Pos By Trader'!$A42,'Import Peak'!$A$3:GA$100,GA$1,FALSE()))</f>
        <v>0</v>
      </c>
      <c r="GB43" s="0" t="n">
        <f aca="false">IF(ISNA(VLOOKUP('W. VaR &amp; Peak Pos By Trader'!$A42,'Import Peak'!$A$3:GB$100,GB$1,FALSE())),0,VLOOKUP('W. VaR &amp; Peak Pos By Trader'!$A42,'Import Peak'!$A$3:GB$100,GB$1,FALSE()))</f>
        <v>0</v>
      </c>
      <c r="GC43" s="0" t="n">
        <f aca="false">IF(ISNA(VLOOKUP('W. VaR &amp; Peak Pos By Trader'!$A42,'Import Peak'!$A$3:GC$100,GC$1,FALSE())),0,VLOOKUP('W. VaR &amp; Peak Pos By Trader'!$A42,'Import Peak'!$A$3:GC$100,GC$1,FALSE()))</f>
        <v>0</v>
      </c>
      <c r="GD43" s="0" t="n">
        <f aca="false">IF(ISNA(VLOOKUP('W. VaR &amp; Peak Pos By Trader'!$A42,'Import Peak'!$A$3:GD$100,GD$1,FALSE())),0,VLOOKUP('W. VaR &amp; Peak Pos By Trader'!$A42,'Import Peak'!$A$3:GD$100,GD$1,FALSE()))</f>
        <v>0</v>
      </c>
      <c r="GE43" s="0" t="n">
        <f aca="false">IF(ISNA(VLOOKUP('W. VaR &amp; Peak Pos By Trader'!$A42,'Import Peak'!$A$3:GE$100,GE$1,FALSE())),0,VLOOKUP('W. VaR &amp; Peak Pos By Trader'!$A42,'Import Peak'!$A$3:GE$100,GE$1,FALSE()))</f>
        <v>0</v>
      </c>
      <c r="GF43" s="0" t="n">
        <f aca="false">IF(ISNA(VLOOKUP('W. VaR &amp; Peak Pos By Trader'!$A42,'Import Peak'!$A$3:GF$100,GF$1,FALSE())),0,VLOOKUP('W. VaR &amp; Peak Pos By Trader'!$A42,'Import Peak'!$A$3:GF$100,GF$1,FALSE()))</f>
        <v>0</v>
      </c>
      <c r="GG43" s="0" t="n">
        <f aca="false">IF(ISNA(VLOOKUP('W. VaR &amp; Peak Pos By Trader'!$A42,'Import Peak'!$A$3:GG$100,GG$1,FALSE())),0,VLOOKUP('W. VaR &amp; Peak Pos By Trader'!$A42,'Import Peak'!$A$3:GG$100,GG$1,FALSE()))</f>
        <v>0</v>
      </c>
      <c r="GH43" s="0" t="n">
        <f aca="false">IF(ISNA(VLOOKUP('W. VaR &amp; Peak Pos By Trader'!$A42,'Import Peak'!$A$3:GH$100,GH$1,FALSE())),0,VLOOKUP('W. VaR &amp; Peak Pos By Trader'!$A42,'Import Peak'!$A$3:GH$100,GH$1,FALSE()))</f>
        <v>0</v>
      </c>
      <c r="GI43" s="0" t="n">
        <f aca="false">IF(ISNA(VLOOKUP('W. VaR &amp; Peak Pos By Trader'!$A42,'Import Peak'!$A$3:GI$100,GI$1,FALSE())),0,VLOOKUP('W. VaR &amp; Peak Pos By Trader'!$A42,'Import Peak'!$A$3:GI$100,GI$1,FALSE()))</f>
        <v>0</v>
      </c>
      <c r="GJ43" s="0" t="n">
        <f aca="false">IF(ISNA(VLOOKUP('W. VaR &amp; Peak Pos By Trader'!$A42,'Import Peak'!$A$3:GJ$100,GJ$1,FALSE())),0,VLOOKUP('W. VaR &amp; Peak Pos By Trader'!$A42,'Import Peak'!$A$3:GJ$100,GJ$1,FALSE()))</f>
        <v>0</v>
      </c>
      <c r="GK43" s="0" t="n">
        <f aca="false">IF(ISNA(VLOOKUP('W. VaR &amp; Peak Pos By Trader'!$A42,'Import Peak'!$A$3:GK$100,GK$1,FALSE())),0,VLOOKUP('W. VaR &amp; Peak Pos By Trader'!$A42,'Import Peak'!$A$3:GK$100,GK$1,FALSE()))</f>
        <v>0</v>
      </c>
      <c r="GL43" s="0" t="n">
        <f aca="false">IF(ISNA(VLOOKUP('W. VaR &amp; Peak Pos By Trader'!$A42,'Import Peak'!$A$3:GL$100,GL$1,FALSE())),0,VLOOKUP('W. VaR &amp; Peak Pos By Trader'!$A42,'Import Peak'!$A$3:GL$100,GL$1,FALSE()))</f>
        <v>0</v>
      </c>
      <c r="GM43" s="0" t="n">
        <f aca="false">IF(ISNA(VLOOKUP('W. VaR &amp; Peak Pos By Trader'!$A42,'Import Peak'!$A$3:GM$100,GM$1,FALSE())),0,VLOOKUP('W. VaR &amp; Peak Pos By Trader'!$A42,'Import Peak'!$A$3:GM$100,GM$1,FALSE()))</f>
        <v>0</v>
      </c>
      <c r="GN43" s="0" t="n">
        <f aca="false">IF(ISNA(VLOOKUP('W. VaR &amp; Peak Pos By Trader'!$A42,'Import Peak'!$A$3:GN$100,GN$1,FALSE())),0,VLOOKUP('W. VaR &amp; Peak Pos By Trader'!$A42,'Import Peak'!$A$3:GN$100,GN$1,FALSE()))</f>
        <v>0</v>
      </c>
      <c r="GO43" s="0" t="n">
        <f aca="false">IF(ISNA(VLOOKUP('W. VaR &amp; Peak Pos By Trader'!$A42,'Import Peak'!$A$3:GO$100,GO$1,FALSE())),0,VLOOKUP('W. VaR &amp; Peak Pos By Trader'!$A42,'Import Peak'!$A$3:GO$100,GO$1,FALSE()))</f>
        <v>0</v>
      </c>
      <c r="GP43" s="0" t="n">
        <f aca="false">IF(ISNA(VLOOKUP('W. VaR &amp; Peak Pos By Trader'!$A42,'Import Peak'!$A$3:GP$100,GP$1,FALSE())),0,VLOOKUP('W. VaR &amp; Peak Pos By Trader'!$A42,'Import Peak'!$A$3:GP$100,GP$1,FALSE()))</f>
        <v>0</v>
      </c>
      <c r="GQ43" s="0" t="n">
        <f aca="false">IF(ISNA(VLOOKUP('W. VaR &amp; Peak Pos By Trader'!$A42,'Import Peak'!$A$3:GQ$100,GQ$1,FALSE())),0,VLOOKUP('W. VaR &amp; Peak Pos By Trader'!$A42,'Import Peak'!$A$3:GQ$100,GQ$1,FALSE()))</f>
        <v>0</v>
      </c>
      <c r="GR43" s="0" t="n">
        <f aca="false">IF(ISNA(VLOOKUP('W. VaR &amp; Peak Pos By Trader'!$A42,'Import Peak'!$A$3:GR$100,GR$1,FALSE())),0,VLOOKUP('W. VaR &amp; Peak Pos By Trader'!$A42,'Import Peak'!$A$3:GR$100,GR$1,FALSE()))</f>
        <v>0</v>
      </c>
      <c r="GS43" s="0" t="n">
        <f aca="false">IF(ISNA(VLOOKUP('W. VaR &amp; Peak Pos By Trader'!$A42,'Import Peak'!$A$3:GS$100,GS$1,FALSE())),0,VLOOKUP('W. VaR &amp; Peak Pos By Trader'!$A42,'Import Peak'!$A$3:GS$100,GS$1,FALSE()))</f>
        <v>0</v>
      </c>
      <c r="GT43" s="0" t="n">
        <f aca="false">IF(ISNA(VLOOKUP('W. VaR &amp; Peak Pos By Trader'!$A42,'Import Peak'!$A$3:GT$100,GT$1,FALSE())),0,VLOOKUP('W. VaR &amp; Peak Pos By Trader'!$A42,'Import Peak'!$A$3:GT$100,GT$1,FALSE()))</f>
        <v>0</v>
      </c>
      <c r="GU43" s="0" t="n">
        <f aca="false">IF(ISNA(VLOOKUP('W. VaR &amp; Peak Pos By Trader'!$A42,'Import Peak'!$A$3:GU$100,GU$1,FALSE())),0,VLOOKUP('W. VaR &amp; Peak Pos By Trader'!$A42,'Import Peak'!$A$3:GU$100,GU$1,FALSE()))</f>
        <v>0</v>
      </c>
      <c r="GV43" s="0" t="n">
        <f aca="false">IF(ISNA(VLOOKUP('W. VaR &amp; Peak Pos By Trader'!$A42,'Import Peak'!$A$3:GV$100,GV$1,FALSE())),0,VLOOKUP('W. VaR &amp; Peak Pos By Trader'!$A42,'Import Peak'!$A$3:GV$100,GV$1,FALSE()))</f>
        <v>0</v>
      </c>
      <c r="GW43" s="0" t="n">
        <f aca="false">IF(ISNA(VLOOKUP('W. VaR &amp; Peak Pos By Trader'!$A42,'Import Peak'!$A$3:GW$100,GW$1,FALSE())),0,VLOOKUP('W. VaR &amp; Peak Pos By Trader'!$A42,'Import Peak'!$A$3:GW$100,GW$1,FALSE()))</f>
        <v>0</v>
      </c>
      <c r="GX43" s="0" t="n">
        <f aca="false">IF(ISNA(VLOOKUP('W. VaR &amp; Peak Pos By Trader'!$A42,'Import Peak'!$A$3:GX$100,GX$1,FALSE())),0,VLOOKUP('W. VaR &amp; Peak Pos By Trader'!$A42,'Import Peak'!$A$3:GX$100,GX$1,FALSE()))</f>
        <v>0</v>
      </c>
      <c r="GY43" s="0" t="n">
        <f aca="false">IF(ISNA(VLOOKUP('W. VaR &amp; Peak Pos By Trader'!$A42,'Import Peak'!$A$3:GY$100,GY$1,FALSE())),0,VLOOKUP('W. VaR &amp; Peak Pos By Trader'!$A42,'Import Peak'!$A$3:GY$100,GY$1,FALSE()))</f>
        <v>0</v>
      </c>
      <c r="GZ43" s="0" t="n">
        <f aca="false">IF(ISNA(VLOOKUP('W. VaR &amp; Peak Pos By Trader'!$A42,'Import Peak'!$A$3:GZ$100,GZ$1,FALSE())),0,VLOOKUP('W. VaR &amp; Peak Pos By Trader'!$A42,'Import Peak'!$A$3:GZ$100,GZ$1,FALSE()))</f>
        <v>0</v>
      </c>
      <c r="HA43" s="0" t="n">
        <f aca="false">IF(ISNA(VLOOKUP('W. VaR &amp; Peak Pos By Trader'!$A42,'Import Peak'!$A$3:HA$100,HA$1,FALSE())),0,VLOOKUP('W. VaR &amp; Peak Pos By Trader'!$A42,'Import Peak'!$A$3:HA$100,HA$1,FALSE()))</f>
        <v>0</v>
      </c>
      <c r="HB43" s="0" t="n">
        <f aca="false">IF(ISNA(VLOOKUP('W. VaR &amp; Peak Pos By Trader'!$A42,'Import Peak'!$A$3:HB$100,HB$1,FALSE())),0,VLOOKUP('W. VaR &amp; Peak Pos By Trader'!$A42,'Import Peak'!$A$3:HB$100,HB$1,FALSE()))</f>
        <v>0</v>
      </c>
      <c r="HC43" s="0" t="n">
        <f aca="false">IF(ISNA(VLOOKUP('W. VaR &amp; Peak Pos By Trader'!$A42,'Import Peak'!$A$3:HC$100,HC$1,FALSE())),0,VLOOKUP('W. VaR &amp; Peak Pos By Trader'!$A42,'Import Peak'!$A$3:HC$100,HC$1,FALSE()))</f>
        <v>0</v>
      </c>
      <c r="HD43" s="0" t="n">
        <f aca="false">IF(ISNA(VLOOKUP('W. VaR &amp; Peak Pos By Trader'!$A42,'Import Peak'!$A$3:HD$100,HD$1,FALSE())),0,VLOOKUP('W. VaR &amp; Peak Pos By Trader'!$A42,'Import Peak'!$A$3:HD$100,HD$1,FALSE()))</f>
        <v>0</v>
      </c>
      <c r="HE43" s="0" t="n">
        <f aca="false">IF(ISNA(VLOOKUP('W. VaR &amp; Peak Pos By Trader'!$A42,'Import Peak'!$A$3:HE$100,HE$1,FALSE())),0,VLOOKUP('W. VaR &amp; Peak Pos By Trader'!$A42,'Import Peak'!$A$3:HE$100,HE$1,FALSE()))</f>
        <v>0</v>
      </c>
      <c r="HF43" s="0" t="n">
        <f aca="false">IF(ISNA(VLOOKUP('W. VaR &amp; Peak Pos By Trader'!$A42,'Import Peak'!$A$3:HF$100,HF$1,FALSE())),0,VLOOKUP('W. VaR &amp; Peak Pos By Trader'!$A42,'Import Peak'!$A$3:HF$100,HF$1,FALSE()))</f>
        <v>0</v>
      </c>
      <c r="HG43" s="0" t="n">
        <f aca="false">IF(ISNA(VLOOKUP('W. VaR &amp; Peak Pos By Trader'!$A42,'Import Peak'!$A$3:HG$100,HG$1,FALSE())),0,VLOOKUP('W. VaR &amp; Peak Pos By Trader'!$A42,'Import Peak'!$A$3:HG$100,HG$1,FALSE()))</f>
        <v>0</v>
      </c>
      <c r="HH43" s="0" t="n">
        <f aca="false">IF(ISNA(VLOOKUP('W. VaR &amp; Peak Pos By Trader'!$A42,'Import Peak'!$A$3:HH$100,HH$1,FALSE())),0,VLOOKUP('W. VaR &amp; Peak Pos By Trader'!$A42,'Import Peak'!$A$3:HH$100,HH$1,FALSE()))</f>
        <v>0</v>
      </c>
      <c r="HI43" s="0" t="n">
        <f aca="false">IF(ISNA(VLOOKUP('W. VaR &amp; Peak Pos By Trader'!$A42,'Import Peak'!$A$3:HI$100,HI$1,FALSE())),0,VLOOKUP('W. VaR &amp; Peak Pos By Trader'!$A42,'Import Peak'!$A$3:HI$100,HI$1,FALSE()))</f>
        <v>0</v>
      </c>
      <c r="HJ43" s="0" t="n">
        <f aca="false">IF(ISNA(VLOOKUP('W. VaR &amp; Peak Pos By Trader'!$A42,'Import Peak'!$A$3:HJ$100,HJ$1,FALSE())),0,VLOOKUP('W. VaR &amp; Peak Pos By Trader'!$A42,'Import Peak'!$A$3:HJ$100,HJ$1,FALSE()))</f>
        <v>0</v>
      </c>
      <c r="HK43" s="0" t="n">
        <f aca="false">IF(ISNA(VLOOKUP('W. VaR &amp; Peak Pos By Trader'!$A42,'Import Peak'!$A$3:HK$100,HK$1,FALSE())),0,VLOOKUP('W. VaR &amp; Peak Pos By Trader'!$A42,'Import Peak'!$A$3:HK$100,HK$1,FALSE()))</f>
        <v>0</v>
      </c>
      <c r="HL43" s="0" t="n">
        <f aca="false">IF(ISNA(VLOOKUP('W. VaR &amp; Peak Pos By Trader'!$A42,'Import Peak'!$A$3:HL$100,HL$1,FALSE())),0,VLOOKUP('W. VaR &amp; Peak Pos By Trader'!$A42,'Import Peak'!$A$3:HL$100,HL$1,FALSE()))</f>
        <v>0</v>
      </c>
      <c r="HM43" s="0" t="n">
        <f aca="false">IF(ISNA(VLOOKUP('W. VaR &amp; Peak Pos By Trader'!$A42,'Import Peak'!$A$3:HM$100,HM$1,FALSE())),0,VLOOKUP('W. VaR &amp; Peak Pos By Trader'!$A42,'Import Peak'!$A$3:HM$100,HM$1,FALSE()))</f>
        <v>0</v>
      </c>
      <c r="HN43" s="0" t="n">
        <f aca="false">IF(ISNA(VLOOKUP('W. VaR &amp; Peak Pos By Trader'!$A42,'Import Peak'!$A$3:HN$100,HN$1,FALSE())),0,VLOOKUP('W. VaR &amp; Peak Pos By Trader'!$A42,'Import Peak'!$A$3:HN$100,HN$1,FALSE()))</f>
        <v>0</v>
      </c>
      <c r="HO43" s="0" t="n">
        <f aca="false">IF(ISNA(VLOOKUP('W. VaR &amp; Peak Pos By Trader'!$A42,'Import Peak'!$A$3:HO$100,HO$1,FALSE())),0,VLOOKUP('W. VaR &amp; Peak Pos By Trader'!$A42,'Import Peak'!$A$3:HO$100,HO$1,FALSE()))</f>
        <v>0</v>
      </c>
      <c r="HP43" s="0" t="n">
        <f aca="false">IF(ISNA(VLOOKUP('W. VaR &amp; Peak Pos By Trader'!$A42,'Import Peak'!$A$3:HP$100,HP$1,FALSE())),0,VLOOKUP('W. VaR &amp; Peak Pos By Trader'!$A42,'Import Peak'!$A$3:HP$100,HP$1,FALSE()))</f>
        <v>0</v>
      </c>
      <c r="HQ43" s="0" t="n">
        <f aca="false">IF(ISNA(VLOOKUP('W. VaR &amp; Peak Pos By Trader'!$A42,'Import Peak'!$A$3:HQ$100,HQ$1,FALSE())),0,VLOOKUP('W. VaR &amp; Peak Pos By Trader'!$A42,'Import Peak'!$A$3:HQ$100,HQ$1,FALSE()))</f>
        <v>0</v>
      </c>
      <c r="HR43" s="0" t="n">
        <f aca="false">IF(ISNA(VLOOKUP('W. VaR &amp; Peak Pos By Trader'!$A42,'Import Peak'!$A$3:HR$100,HR$1,FALSE())),0,VLOOKUP('W. VaR &amp; Peak Pos By Trader'!$A42,'Import Peak'!$A$3:HR$100,HR$1,FALSE()))</f>
        <v>0</v>
      </c>
      <c r="HS43" s="0" t="n">
        <f aca="false">IF(ISNA(VLOOKUP('W. VaR &amp; Peak Pos By Trader'!$A42,'Import Peak'!$A$3:HS$100,HS$1,FALSE())),0,VLOOKUP('W. VaR &amp; Peak Pos By Trader'!$A42,'Import Peak'!$A$3:HS$100,HS$1,FALSE()))</f>
        <v>0</v>
      </c>
      <c r="HT43" s="0" t="n">
        <f aca="false">IF(ISNA(VLOOKUP('W. VaR &amp; Peak Pos By Trader'!$A42,'Import Peak'!$A$3:HT$100,HT$1,FALSE())),0,VLOOKUP('W. VaR &amp; Peak Pos By Trader'!$A42,'Import Peak'!$A$3:HT$100,HT$1,FALSE()))</f>
        <v>0</v>
      </c>
      <c r="HU43" s="0" t="n">
        <f aca="false">IF(ISNA(VLOOKUP('W. VaR &amp; Peak Pos By Trader'!$A42,'Import Peak'!$A$3:HU$100,HU$1,FALSE())),0,VLOOKUP('W. VaR &amp; Peak Pos By Trader'!$A42,'Import Peak'!$A$3:HU$100,HU$1,FALSE()))</f>
        <v>0</v>
      </c>
      <c r="HV43" s="0" t="n">
        <f aca="false">IF(ISNA(VLOOKUP('W. VaR &amp; Peak Pos By Trader'!$A42,'Import Peak'!$A$3:HV$100,HV$1,FALSE())),0,VLOOKUP('W. VaR &amp; Peak Pos By Trader'!$A42,'Import Peak'!$A$3:HV$100,HV$1,FALSE()))</f>
        <v>0</v>
      </c>
      <c r="HW43" s="0" t="n">
        <f aca="false">IF(ISNA(VLOOKUP('W. VaR &amp; Peak Pos By Trader'!$A42,'Import Peak'!$A$3:HW$100,HW$1,FALSE())),0,VLOOKUP('W. VaR &amp; Peak Pos By Trader'!$A42,'Import Peak'!$A$3:HW$100,HW$1,FALSE()))</f>
        <v>0</v>
      </c>
      <c r="HX43" s="0" t="n">
        <f aca="false">IF(ISNA(VLOOKUP('W. VaR &amp; Peak Pos By Trader'!$A42,'Import Peak'!$A$3:HX$100,HX$1,FALSE())),0,VLOOKUP('W. VaR &amp; Peak Pos By Trader'!$A42,'Import Peak'!$A$3:HX$100,HX$1,FALSE()))</f>
        <v>0</v>
      </c>
      <c r="HY43" s="0" t="n">
        <f aca="false">IF(ISNA(VLOOKUP('W. VaR &amp; Peak Pos By Trader'!$A42,'Import Peak'!$A$3:HY$100,HY$1,FALSE())),0,VLOOKUP('W. VaR &amp; Peak Pos By Trader'!$A42,'Import Peak'!$A$3:HY$100,HY$1,FALSE()))</f>
        <v>0</v>
      </c>
      <c r="HZ43" s="0" t="n">
        <f aca="false">IF(ISNA(VLOOKUP('W. VaR &amp; Peak Pos By Trader'!$A42,'Import Peak'!$A$3:HZ$100,HZ$1,FALSE())),0,VLOOKUP('W. VaR &amp; Peak Pos By Trader'!$A42,'Import Peak'!$A$3:HZ$100,HZ$1,FALSE()))</f>
        <v>0</v>
      </c>
      <c r="IA43" s="0" t="n">
        <f aca="false">IF(ISNA(VLOOKUP('W. VaR &amp; Peak Pos By Trader'!$A42,'Import Peak'!$A$3:IA$100,IA$1,FALSE())),0,VLOOKUP('W. VaR &amp; Peak Pos By Trader'!$A42,'Import Peak'!$A$3:IA$100,IA$1,FALSE()))</f>
        <v>0</v>
      </c>
      <c r="IB43" s="0" t="n">
        <f aca="false">IF(ISNA(VLOOKUP('W. VaR &amp; Peak Pos By Trader'!$A42,'Import Peak'!$A$3:IB$100,IB$1,FALSE())),0,VLOOKUP('W. VaR &amp; Peak Pos By Trader'!$A42,'Import Peak'!$A$3:IB$100,IB$1,FALSE()))</f>
        <v>0</v>
      </c>
      <c r="IC43" s="0" t="n">
        <f aca="false">IF(ISNA(VLOOKUP('W. VaR &amp; Peak Pos By Trader'!$A42,'Import Peak'!$A$3:IC$100,IC$1,FALSE())),0,VLOOKUP('W. VaR &amp; Peak Pos By Trader'!$A42,'Import Peak'!$A$3:IC$100,IC$1,FALSE()))</f>
        <v>0</v>
      </c>
    </row>
    <row r="44" customFormat="false" ht="18" hidden="false" customHeight="false" outlineLevel="0" collapsed="false">
      <c r="A44" s="104" t="s">
        <v>35</v>
      </c>
      <c r="B44" s="107"/>
      <c r="C44" s="107"/>
      <c r="D44" s="107" t="n">
        <f aca="false">IF(ISNA(VLOOKUP('W. VaR &amp; Peak Pos By Trader'!$A43,'Import Peak'!$A$3:D$100,D$1,FALSE())),0,VLOOKUP('W. VaR &amp; Peak Pos By Trader'!$A43,'Import Peak'!$A$3:D$100,D$1,FALSE()))</f>
        <v>0</v>
      </c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</row>
    <row r="45" customFormat="false" ht="18" hidden="false" customHeight="false" outlineLevel="0" collapsed="false">
      <c r="A45" s="104" t="s">
        <v>34</v>
      </c>
      <c r="B45" s="107" t="n">
        <f aca="false">IF(ISNA(VLOOKUP('W. VaR &amp; Peak Pos By Trader'!$A44,'Import Peak'!$A$3:B$100,B$1,FALSE())),0,VLOOKUP('W. VaR &amp; Peak Pos By Trader'!$A44,'Import Peak'!$A$3:B$100,B$1,FALSE()))</f>
        <v>0</v>
      </c>
      <c r="C45" s="107" t="n">
        <f aca="false">IF(ISNA(VLOOKUP('W. VaR &amp; Peak Pos By Trader'!$A44,'Import Peak'!$A$3:C$100,C$1,FALSE())),0,VLOOKUP('W. VaR &amp; Peak Pos By Trader'!$A44,'Import Peak'!$A$3:C$100,C$1,FALSE()))</f>
        <v>0</v>
      </c>
      <c r="D45" s="107" t="n">
        <f aca="false">IF(ISNA(VLOOKUP('W. VaR &amp; Peak Pos By Trader'!$A44,'Import Peak'!$A$3:D$100,D$1,FALSE())),0,VLOOKUP('W. VaR &amp; Peak Pos By Trader'!$A44,'Import Peak'!$A$3:D$100,D$1,FALSE()))</f>
        <v>0</v>
      </c>
      <c r="E45" s="107" t="n">
        <f aca="false">IF(ISNA(VLOOKUP('W. VaR &amp; Peak Pos By Trader'!$A44,'Import Peak'!$A$3:E$100,E$1,FALSE())),0,VLOOKUP('W. VaR &amp; Peak Pos By Trader'!$A44,'Import Peak'!$A$3:E$100,E$1,FALSE()))</f>
        <v>0</v>
      </c>
      <c r="F45" s="107" t="n">
        <f aca="false">IF(ISNA(VLOOKUP('W. VaR &amp; Peak Pos By Trader'!$A44,'Import Peak'!$A$3:F$100,F$1,FALSE())),0,VLOOKUP('W. VaR &amp; Peak Pos By Trader'!$A44,'Import Peak'!$A$3:F$100,F$1,FALSE()))</f>
        <v>0</v>
      </c>
      <c r="G45" s="107" t="n">
        <f aca="false">IF(ISNA(VLOOKUP('W. VaR &amp; Peak Pos By Trader'!$A44,'Import Peak'!$A$3:G$100,G$1,FALSE())),0,VLOOKUP('W. VaR &amp; Peak Pos By Trader'!$A44,'Import Peak'!$A$3:G$100,G$1,FALSE()))</f>
        <v>0</v>
      </c>
      <c r="H45" s="107" t="n">
        <f aca="false">IF(ISNA(VLOOKUP('W. VaR &amp; Peak Pos By Trader'!$A44,'Import Peak'!$A$3:H$100,H$1,FALSE())),0,VLOOKUP('W. VaR &amp; Peak Pos By Trader'!$A44,'Import Peak'!$A$3:H$100,H$1,FALSE()))</f>
        <v>-3993.03174185116</v>
      </c>
      <c r="I45" s="107" t="n">
        <f aca="false">IF(ISNA(VLOOKUP('W. VaR &amp; Peak Pos By Trader'!$A44,'Import Peak'!$A$3:I$100,I$1,FALSE())),0,VLOOKUP('W. VaR &amp; Peak Pos By Trader'!$A44,'Import Peak'!$A$3:I$100,I$1,FALSE()))</f>
        <v>0</v>
      </c>
      <c r="J45" s="107" t="n">
        <f aca="false">IF(ISNA(VLOOKUP('W. VaR &amp; Peak Pos By Trader'!$A44,'Import Peak'!$A$3:J$100,J$1,FALSE())),0,VLOOKUP('W. VaR &amp; Peak Pos By Trader'!$A44,'Import Peak'!$A$3:J$100,J$1,FALSE()))</f>
        <v>0</v>
      </c>
      <c r="K45" s="107" t="n">
        <f aca="false">IF(ISNA(VLOOKUP('W. VaR &amp; Peak Pos By Trader'!$A44,'Import Peak'!$A$3:K$100,K$1,FALSE())),0,VLOOKUP('W. VaR &amp; Peak Pos By Trader'!$A44,'Import Peak'!$A$3:K$100,K$1,FALSE()))</f>
        <v>0</v>
      </c>
      <c r="L45" s="107" t="n">
        <f aca="false">IF(ISNA(VLOOKUP('W. VaR &amp; Peak Pos By Trader'!$A44,'Import Peak'!$A$3:L$100,L$1,FALSE())),0,VLOOKUP('W. VaR &amp; Peak Pos By Trader'!$A44,'Import Peak'!$A$3:L$100,L$1,FALSE()))</f>
        <v>0</v>
      </c>
      <c r="M45" s="107" t="n">
        <f aca="false">IF(ISNA(VLOOKUP('W. VaR &amp; Peak Pos By Trader'!$A44,'Import Peak'!$A$3:M$100,M$1,FALSE())),0,VLOOKUP('W. VaR &amp; Peak Pos By Trader'!$A44,'Import Peak'!$A$3:M$100,M$1,FALSE()))</f>
        <v>0</v>
      </c>
      <c r="N45" s="107" t="n">
        <f aca="false">IF(ISNA(VLOOKUP('W. VaR &amp; Peak Pos By Trader'!$A44,'Import Peak'!$A$3:N$100,N$1,FALSE())),0,VLOOKUP('W. VaR &amp; Peak Pos By Trader'!$A44,'Import Peak'!$A$3:N$100,N$1,FALSE()))</f>
        <v>0</v>
      </c>
      <c r="O45" s="107" t="n">
        <f aca="false">IF(ISNA(VLOOKUP('W. VaR &amp; Peak Pos By Trader'!$A44,'Import Peak'!$A$3:O$100,O$1,FALSE())),0,VLOOKUP('W. VaR &amp; Peak Pos By Trader'!$A44,'Import Peak'!$A$3:O$100,O$1,FALSE()))</f>
        <v>0</v>
      </c>
      <c r="P45" s="107" t="n">
        <f aca="false">IF(ISNA(VLOOKUP('W. VaR &amp; Peak Pos By Trader'!$A44,'Import Peak'!$A$3:P$100,P$1,FALSE())),0,VLOOKUP('W. VaR &amp; Peak Pos By Trader'!$A44,'Import Peak'!$A$3:P$100,P$1,FALSE()))</f>
        <v>0</v>
      </c>
      <c r="Q45" s="107" t="n">
        <f aca="false">IF(ISNA(VLOOKUP('W. VaR &amp; Peak Pos By Trader'!$A44,'Import Peak'!$A$3:Q$100,Q$1,FALSE())),0,VLOOKUP('W. VaR &amp; Peak Pos By Trader'!$A44,'Import Peak'!$A$3:Q$100,Q$1,FALSE()))</f>
        <v>0</v>
      </c>
      <c r="R45" s="107" t="n">
        <f aca="false">IF(ISNA(VLOOKUP('W. VaR &amp; Peak Pos By Trader'!$A44,'Import Peak'!$A$3:R$100,R$1,FALSE())),0,VLOOKUP('W. VaR &amp; Peak Pos By Trader'!$A44,'Import Peak'!$A$3:R$100,R$1,FALSE()))</f>
        <v>0</v>
      </c>
      <c r="S45" s="107" t="n">
        <f aca="false">IF(ISNA(VLOOKUP('W. VaR &amp; Peak Pos By Trader'!$A44,'Import Peak'!$A$3:S$100,S$1,FALSE())),0,VLOOKUP('W. VaR &amp; Peak Pos By Trader'!$A44,'Import Peak'!$A$3:S$100,S$1,FALSE()))</f>
        <v>0</v>
      </c>
      <c r="T45" s="107" t="n">
        <f aca="false">IF(ISNA(VLOOKUP('W. VaR &amp; Peak Pos By Trader'!$A44,'Import Peak'!$A$3:T$100,T$1,FALSE())),0,VLOOKUP('W. VaR &amp; Peak Pos By Trader'!$A44,'Import Peak'!$A$3:T$100,T$1,FALSE()))</f>
        <v>0</v>
      </c>
      <c r="U45" s="107" t="n">
        <f aca="false">IF(ISNA(VLOOKUP('W. VaR &amp; Peak Pos By Trader'!$A44,'Import Peak'!$A$3:U$100,U$1,FALSE())),0,VLOOKUP('W. VaR &amp; Peak Pos By Trader'!$A44,'Import Peak'!$A$3:U$100,U$1,FALSE()))</f>
        <v>0</v>
      </c>
      <c r="V45" s="107" t="n">
        <f aca="false">IF(ISNA(VLOOKUP('W. VaR &amp; Peak Pos By Trader'!$A44,'Import Peak'!$A$3:V$100,V$1,FALSE())),0,VLOOKUP('W. VaR &amp; Peak Pos By Trader'!$A44,'Import Peak'!$A$3:V$100,V$1,FALSE()))</f>
        <v>0</v>
      </c>
      <c r="W45" s="107" t="n">
        <f aca="false">IF(ISNA(VLOOKUP('W. VaR &amp; Peak Pos By Trader'!$A44,'Import Peak'!$A$3:W$100,W$1,FALSE())),0,VLOOKUP('W. VaR &amp; Peak Pos By Trader'!$A44,'Import Peak'!$A$3:W$100,W$1,FALSE()))</f>
        <v>0</v>
      </c>
      <c r="X45" s="107" t="n">
        <f aca="false">IF(ISNA(VLOOKUP('W. VaR &amp; Peak Pos By Trader'!$A44,'Import Peak'!$A$3:X$100,X$1,FALSE())),0,VLOOKUP('W. VaR &amp; Peak Pos By Trader'!$A44,'Import Peak'!$A$3:X$100,X$1,FALSE()))</f>
        <v>0</v>
      </c>
      <c r="Y45" s="107" t="n">
        <f aca="false">IF(ISNA(VLOOKUP('W. VaR &amp; Peak Pos By Trader'!$A44,'Import Peak'!$A$3:Y$100,Y$1,FALSE())),0,VLOOKUP('W. VaR &amp; Peak Pos By Trader'!$A44,'Import Peak'!$A$3:Y$100,Y$1,FALSE()))</f>
        <v>0</v>
      </c>
      <c r="Z45" s="107" t="n">
        <f aca="false">IF(ISNA(VLOOKUP('W. VaR &amp; Peak Pos By Trader'!$A44,'Import Peak'!$A$3:Z$100,Z$1,FALSE())),0,VLOOKUP('W. VaR &amp; Peak Pos By Trader'!$A44,'Import Peak'!$A$3:Z$100,Z$1,FALSE()))</f>
        <v>0</v>
      </c>
      <c r="AA45" s="107" t="n">
        <f aca="false">IF(ISNA(VLOOKUP('W. VaR &amp; Peak Pos By Trader'!$A44,'Import Peak'!$A$3:AA$100,AA$1,FALSE())),0,VLOOKUP('W. VaR &amp; Peak Pos By Trader'!$A44,'Import Peak'!$A$3:AA$100,AA$1,FALSE()))</f>
        <v>0</v>
      </c>
      <c r="AB45" s="107" t="n">
        <f aca="false">IF(ISNA(VLOOKUP('W. VaR &amp; Peak Pos By Trader'!$A44,'Import Peak'!$A$3:AB$100,AB$1,FALSE())),0,VLOOKUP('W. VaR &amp; Peak Pos By Trader'!$A44,'Import Peak'!$A$3:AB$100,AB$1,FALSE()))</f>
        <v>0</v>
      </c>
      <c r="AC45" s="107" t="n">
        <f aca="false">IF(ISNA(VLOOKUP('W. VaR &amp; Peak Pos By Trader'!$A44,'Import Peak'!$A$3:AC$100,AC$1,FALSE())),0,VLOOKUP('W. VaR &amp; Peak Pos By Trader'!$A44,'Import Peak'!$A$3:AC$100,AC$1,FALSE()))</f>
        <v>0</v>
      </c>
      <c r="AD45" s="107" t="n">
        <f aca="false">IF(ISNA(VLOOKUP('W. VaR &amp; Peak Pos By Trader'!$A44,'Import Peak'!$A$3:AD$100,AD$1,FALSE())),0,VLOOKUP('W. VaR &amp; Peak Pos By Trader'!$A44,'Import Peak'!$A$3:AD$100,AD$1,FALSE()))</f>
        <v>0</v>
      </c>
      <c r="AE45" s="107" t="n">
        <f aca="false">IF(ISNA(VLOOKUP('W. VaR &amp; Peak Pos By Trader'!$A44,'Import Peak'!$A$3:AE$100,AE$1,FALSE())),0,VLOOKUP('W. VaR &amp; Peak Pos By Trader'!$A44,'Import Peak'!$A$3:AE$100,AE$1,FALSE()))</f>
        <v>0</v>
      </c>
      <c r="AF45" s="107" t="n">
        <f aca="false">IF(ISNA(VLOOKUP('W. VaR &amp; Peak Pos By Trader'!$A44,'Import Peak'!$A$3:AF$100,AF$1,FALSE())),0,VLOOKUP('W. VaR &amp; Peak Pos By Trader'!$A44,'Import Peak'!$A$3:AF$100,AF$1,FALSE()))</f>
        <v>0</v>
      </c>
      <c r="AG45" s="107" t="n">
        <f aca="false">IF(ISNA(VLOOKUP('W. VaR &amp; Peak Pos By Trader'!$A44,'Import Peak'!$A$3:AG$100,AG$1,FALSE())),0,VLOOKUP('W. VaR &amp; Peak Pos By Trader'!$A44,'Import Peak'!$A$3:AG$100,AG$1,FALSE()))</f>
        <v>0</v>
      </c>
      <c r="AH45" s="107" t="n">
        <f aca="false">IF(ISNA(VLOOKUP('W. VaR &amp; Peak Pos By Trader'!$A44,'Import Peak'!$A$3:AH$100,AH$1,FALSE())),0,VLOOKUP('W. VaR &amp; Peak Pos By Trader'!$A44,'Import Peak'!$A$3:AH$100,AH$1,FALSE()))</f>
        <v>0</v>
      </c>
      <c r="AI45" s="107" t="n">
        <f aca="false">IF(ISNA(VLOOKUP('W. VaR &amp; Peak Pos By Trader'!$A44,'Import Peak'!$A$3:AI$100,AI$1,FALSE())),0,VLOOKUP('W. VaR &amp; Peak Pos By Trader'!$A44,'Import Peak'!$A$3:AI$100,AI$1,FALSE()))</f>
        <v>0</v>
      </c>
      <c r="AJ45" s="107" t="n">
        <f aca="false">IF(ISNA(VLOOKUP('W. VaR &amp; Peak Pos By Trader'!$A44,'Import Peak'!$A$3:AJ$100,AJ$1,FALSE())),0,VLOOKUP('W. VaR &amp; Peak Pos By Trader'!$A44,'Import Peak'!$A$3:AJ$100,AJ$1,FALSE()))</f>
        <v>0</v>
      </c>
      <c r="AK45" s="107" t="n">
        <f aca="false">IF(ISNA(VLOOKUP('W. VaR &amp; Peak Pos By Trader'!$A44,'Import Peak'!$A$3:AK$100,AK$1,FALSE())),0,VLOOKUP('W. VaR &amp; Peak Pos By Trader'!$A44,'Import Peak'!$A$3:AK$100,AK$1,FALSE()))</f>
        <v>0</v>
      </c>
      <c r="AL45" s="107" t="n">
        <f aca="false">IF(ISNA(VLOOKUP('W. VaR &amp; Peak Pos By Trader'!$A44,'Import Peak'!$A$3:AL$100,AL$1,FALSE())),0,VLOOKUP('W. VaR &amp; Peak Pos By Trader'!$A44,'Import Peak'!$A$3:AL$100,AL$1,FALSE()))</f>
        <v>0</v>
      </c>
      <c r="AM45" s="107" t="n">
        <f aca="false">IF(ISNA(VLOOKUP('W. VaR &amp; Peak Pos By Trader'!$A44,'Import Peak'!$A$3:AM$100,AM$1,FALSE())),0,VLOOKUP('W. VaR &amp; Peak Pos By Trader'!$A44,'Import Peak'!$A$3:AM$100,AM$1,FALSE()))</f>
        <v>0</v>
      </c>
      <c r="AN45" s="107" t="n">
        <f aca="false">IF(ISNA(VLOOKUP('W. VaR &amp; Peak Pos By Trader'!$A44,'Import Peak'!$A$3:AN$100,AN$1,FALSE())),0,VLOOKUP('W. VaR &amp; Peak Pos By Trader'!$A44,'Import Peak'!$A$3:AN$100,AN$1,FALSE()))</f>
        <v>0</v>
      </c>
      <c r="AO45" s="107" t="n">
        <f aca="false">IF(ISNA(VLOOKUP('W. VaR &amp; Peak Pos By Trader'!$A44,'Import Peak'!$A$3:AO$100,AO$1,FALSE())),0,VLOOKUP('W. VaR &amp; Peak Pos By Trader'!$A44,'Import Peak'!$A$3:AO$100,AO$1,FALSE()))</f>
        <v>0</v>
      </c>
      <c r="AP45" s="107" t="n">
        <f aca="false">IF(ISNA(VLOOKUP('W. VaR &amp; Peak Pos By Trader'!$A44,'Import Peak'!$A$3:AP$100,AP$1,FALSE())),0,VLOOKUP('W. VaR &amp; Peak Pos By Trader'!$A44,'Import Peak'!$A$3:AP$100,AP$1,FALSE()))</f>
        <v>0</v>
      </c>
      <c r="AQ45" s="107" t="n">
        <f aca="false">IF(ISNA(VLOOKUP('W. VaR &amp; Peak Pos By Trader'!$A44,'Import Peak'!$A$3:AQ$100,AQ$1,FALSE())),0,VLOOKUP('W. VaR &amp; Peak Pos By Trader'!$A44,'Import Peak'!$A$3:AQ$100,AQ$1,FALSE()))</f>
        <v>0</v>
      </c>
      <c r="AR45" s="107" t="n">
        <f aca="false">IF(ISNA(VLOOKUP('W. VaR &amp; Peak Pos By Trader'!$A44,'Import Peak'!$A$3:AR$100,AR$1,FALSE())),0,VLOOKUP('W. VaR &amp; Peak Pos By Trader'!$A44,'Import Peak'!$A$3:AR$100,AR$1,FALSE()))</f>
        <v>0</v>
      </c>
      <c r="AS45" s="107" t="n">
        <f aca="false">IF(ISNA(VLOOKUP('W. VaR &amp; Peak Pos By Trader'!$A44,'Import Peak'!$A$3:AS$100,AS$1,FALSE())),0,VLOOKUP('W. VaR &amp; Peak Pos By Trader'!$A44,'Import Peak'!$A$3:AS$100,AS$1,FALSE()))</f>
        <v>0</v>
      </c>
      <c r="AT45" s="107" t="n">
        <f aca="false">IF(ISNA(VLOOKUP('W. VaR &amp; Peak Pos By Trader'!$A44,'Import Peak'!$A$3:AT$100,AT$1,FALSE())),0,VLOOKUP('W. VaR &amp; Peak Pos By Trader'!$A44,'Import Peak'!$A$3:AT$100,AT$1,FALSE()))</f>
        <v>0</v>
      </c>
      <c r="AU45" s="107" t="n">
        <f aca="false">IF(ISNA(VLOOKUP('W. VaR &amp; Peak Pos By Trader'!$A44,'Import Peak'!$A$3:AU$100,AU$1,FALSE())),0,VLOOKUP('W. VaR &amp; Peak Pos By Trader'!$A44,'Import Peak'!$A$3:AU$100,AU$1,FALSE()))</f>
        <v>0</v>
      </c>
      <c r="AV45" s="107" t="n">
        <f aca="false">IF(ISNA(VLOOKUP('W. VaR &amp; Peak Pos By Trader'!$A44,'Import Peak'!$A$3:AV$100,AV$1,FALSE())),0,VLOOKUP('W. VaR &amp; Peak Pos By Trader'!$A44,'Import Peak'!$A$3:AV$100,AV$1,FALSE()))</f>
        <v>0</v>
      </c>
      <c r="AW45" s="107" t="n">
        <f aca="false">IF(ISNA(VLOOKUP('W. VaR &amp; Peak Pos By Trader'!$A44,'Import Peak'!$A$3:AW$100,AW$1,FALSE())),0,VLOOKUP('W. VaR &amp; Peak Pos By Trader'!$A44,'Import Peak'!$A$3:AW$100,AW$1,FALSE()))</f>
        <v>0</v>
      </c>
      <c r="AX45" s="107" t="n">
        <f aca="false">IF(ISNA(VLOOKUP('W. VaR &amp; Peak Pos By Trader'!$A44,'Import Peak'!$A$3:AX$100,AX$1,FALSE())),0,VLOOKUP('W. VaR &amp; Peak Pos By Trader'!$A44,'Import Peak'!$A$3:AX$100,AX$1,FALSE()))</f>
        <v>0</v>
      </c>
      <c r="AY45" s="107" t="n">
        <f aca="false">IF(ISNA(VLOOKUP('W. VaR &amp; Peak Pos By Trader'!$A44,'Import Peak'!$A$3:AY$100,AY$1,FALSE())),0,VLOOKUP('W. VaR &amp; Peak Pos By Trader'!$A44,'Import Peak'!$A$3:AY$100,AY$1,FALSE()))</f>
        <v>0</v>
      </c>
      <c r="AZ45" s="107" t="n">
        <f aca="false">IF(ISNA(VLOOKUP('W. VaR &amp; Peak Pos By Trader'!$A44,'Import Peak'!$A$3:AZ$100,AZ$1,FALSE())),0,VLOOKUP('W. VaR &amp; Peak Pos By Trader'!$A44,'Import Peak'!$A$3:AZ$100,AZ$1,FALSE()))</f>
        <v>0</v>
      </c>
      <c r="BA45" s="107" t="n">
        <f aca="false">IF(ISNA(VLOOKUP('W. VaR &amp; Peak Pos By Trader'!$A44,'Import Peak'!$A$3:BA$100,BA$1,FALSE())),0,VLOOKUP('W. VaR &amp; Peak Pos By Trader'!$A44,'Import Peak'!$A$3:BA$100,BA$1,FALSE()))</f>
        <v>0</v>
      </c>
      <c r="BB45" s="107" t="n">
        <f aca="false">IF(ISNA(VLOOKUP('W. VaR &amp; Peak Pos By Trader'!$A44,'Import Peak'!$A$3:BB$100,BB$1,FALSE())),0,VLOOKUP('W. VaR &amp; Peak Pos By Trader'!$A44,'Import Peak'!$A$3:BB$100,BB$1,FALSE()))</f>
        <v>0</v>
      </c>
      <c r="BC45" s="107" t="n">
        <f aca="false">IF(ISNA(VLOOKUP('W. VaR &amp; Peak Pos By Trader'!$A44,'Import Peak'!$A$3:BC$100,BC$1,FALSE())),0,VLOOKUP('W. VaR &amp; Peak Pos By Trader'!$A44,'Import Peak'!$A$3:BC$100,BC$1,FALSE()))</f>
        <v>0</v>
      </c>
      <c r="BD45" s="107" t="n">
        <f aca="false">IF(ISNA(VLOOKUP('W. VaR &amp; Peak Pos By Trader'!$A44,'Import Peak'!$A$3:BD$100,BD$1,FALSE())),0,VLOOKUP('W. VaR &amp; Peak Pos By Trader'!$A44,'Import Peak'!$A$3:BD$100,BD$1,FALSE()))</f>
        <v>0</v>
      </c>
      <c r="BE45" s="107" t="n">
        <f aca="false">IF(ISNA(VLOOKUP('W. VaR &amp; Peak Pos By Trader'!$A44,'Import Peak'!$A$3:BE$100,BE$1,FALSE())),0,VLOOKUP('W. VaR &amp; Peak Pos By Trader'!$A44,'Import Peak'!$A$3:BE$100,BE$1,FALSE()))</f>
        <v>0</v>
      </c>
      <c r="BF45" s="107" t="n">
        <f aca="false">IF(ISNA(VLOOKUP('W. VaR &amp; Peak Pos By Trader'!$A44,'Import Peak'!$A$3:BF$100,BF$1,FALSE())),0,VLOOKUP('W. VaR &amp; Peak Pos By Trader'!$A44,'Import Peak'!$A$3:BF$100,BF$1,FALSE()))</f>
        <v>0</v>
      </c>
      <c r="BG45" s="107" t="n">
        <f aca="false">IF(ISNA(VLOOKUP('W. VaR &amp; Peak Pos By Trader'!$A44,'Import Peak'!$A$3:BG$100,BG$1,FALSE())),0,VLOOKUP('W. VaR &amp; Peak Pos By Trader'!$A44,'Import Peak'!$A$3:BG$100,BG$1,FALSE()))</f>
        <v>0</v>
      </c>
      <c r="BH45" s="107" t="n">
        <f aca="false">IF(ISNA(VLOOKUP('W. VaR &amp; Peak Pos By Trader'!$A44,'Import Peak'!$A$3:BH$100,BH$1,FALSE())),0,VLOOKUP('W. VaR &amp; Peak Pos By Trader'!$A44,'Import Peak'!$A$3:BH$100,BH$1,FALSE()))</f>
        <v>0</v>
      </c>
      <c r="BI45" s="107" t="n">
        <f aca="false">IF(ISNA(VLOOKUP('W. VaR &amp; Peak Pos By Trader'!$A44,'Import Peak'!$A$3:BI$100,BI$1,FALSE())),0,VLOOKUP('W. VaR &amp; Peak Pos By Trader'!$A44,'Import Peak'!$A$3:BI$100,BI$1,FALSE()))</f>
        <v>0</v>
      </c>
      <c r="BJ45" s="107" t="n">
        <f aca="false">IF(ISNA(VLOOKUP('W. VaR &amp; Peak Pos By Trader'!$A44,'Import Peak'!$A$3:BJ$100,BJ$1,FALSE())),0,VLOOKUP('W. VaR &amp; Peak Pos By Trader'!$A44,'Import Peak'!$A$3:BJ$100,BJ$1,FALSE()))</f>
        <v>0</v>
      </c>
      <c r="BK45" s="107" t="n">
        <f aca="false">IF(ISNA(VLOOKUP('W. VaR &amp; Peak Pos By Trader'!$A44,'Import Peak'!$A$3:BK$100,BK$1,FALSE())),0,VLOOKUP('W. VaR &amp; Peak Pos By Trader'!$A44,'Import Peak'!$A$3:BK$100,BK$1,FALSE()))</f>
        <v>0</v>
      </c>
      <c r="BL45" s="107" t="n">
        <f aca="false">IF(ISNA(VLOOKUP('W. VaR &amp; Peak Pos By Trader'!$A44,'Import Peak'!$A$3:BL$100,BL$1,FALSE())),0,VLOOKUP('W. VaR &amp; Peak Pos By Trader'!$A44,'Import Peak'!$A$3:BL$100,BL$1,FALSE()))</f>
        <v>0</v>
      </c>
      <c r="BM45" s="107" t="n">
        <f aca="false">IF(ISNA(VLOOKUP('W. VaR &amp; Peak Pos By Trader'!$A44,'Import Peak'!$A$3:BM$100,BM$1,FALSE())),0,VLOOKUP('W. VaR &amp; Peak Pos By Trader'!$A44,'Import Peak'!$A$3:BM$100,BM$1,FALSE()))</f>
        <v>0</v>
      </c>
      <c r="BN45" s="107" t="n">
        <f aca="false">IF(ISNA(VLOOKUP('W. VaR &amp; Peak Pos By Trader'!$A44,'Import Peak'!$A$3:BN$100,BN$1,FALSE())),0,VLOOKUP('W. VaR &amp; Peak Pos By Trader'!$A44,'Import Peak'!$A$3:BN$100,BN$1,FALSE()))</f>
        <v>0</v>
      </c>
      <c r="BO45" s="107" t="n">
        <f aca="false">IF(ISNA(VLOOKUP('W. VaR &amp; Peak Pos By Trader'!$A44,'Import Peak'!$A$3:BO$100,BO$1,FALSE())),0,VLOOKUP('W. VaR &amp; Peak Pos By Trader'!$A44,'Import Peak'!$A$3:BO$100,BO$1,FALSE()))</f>
        <v>0</v>
      </c>
      <c r="BP45" s="107" t="n">
        <f aca="false">IF(ISNA(VLOOKUP('W. VaR &amp; Peak Pos By Trader'!$A44,'Import Peak'!$A$3:BP$100,BP$1,FALSE())),0,VLOOKUP('W. VaR &amp; Peak Pos By Trader'!$A44,'Import Peak'!$A$3:BP$100,BP$1,FALSE()))</f>
        <v>0</v>
      </c>
      <c r="BQ45" s="107" t="n">
        <f aca="false">IF(ISNA(VLOOKUP('W. VaR &amp; Peak Pos By Trader'!$A44,'Import Peak'!$A$3:BQ$100,BQ$1,FALSE())),0,VLOOKUP('W. VaR &amp; Peak Pos By Trader'!$A44,'Import Peak'!$A$3:BQ$100,BQ$1,FALSE()))</f>
        <v>0</v>
      </c>
      <c r="BR45" s="107" t="n">
        <f aca="false">IF(ISNA(VLOOKUP('W. VaR &amp; Peak Pos By Trader'!$A44,'Import Peak'!$A$3:BR$100,BR$1,FALSE())),0,VLOOKUP('W. VaR &amp; Peak Pos By Trader'!$A44,'Import Peak'!$A$3:BR$100,BR$1,FALSE()))</f>
        <v>0</v>
      </c>
      <c r="BS45" s="107" t="n">
        <f aca="false">IF(ISNA(VLOOKUP('W. VaR &amp; Peak Pos By Trader'!$A44,'Import Peak'!$A$3:BS$100,BS$1,FALSE())),0,VLOOKUP('W. VaR &amp; Peak Pos By Trader'!$A44,'Import Peak'!$A$3:BS$100,BS$1,FALSE()))</f>
        <v>0</v>
      </c>
      <c r="BT45" s="107" t="n">
        <f aca="false">IF(ISNA(VLOOKUP('W. VaR &amp; Peak Pos By Trader'!$A44,'Import Peak'!$A$3:BT$100,BT$1,FALSE())),0,VLOOKUP('W. VaR &amp; Peak Pos By Trader'!$A44,'Import Peak'!$A$3:BT$100,BT$1,FALSE()))</f>
        <v>0</v>
      </c>
      <c r="BU45" s="107" t="n">
        <f aca="false">IF(ISNA(VLOOKUP('W. VaR &amp; Peak Pos By Trader'!$A44,'Import Peak'!$A$3:BU$100,BU$1,FALSE())),0,VLOOKUP('W. VaR &amp; Peak Pos By Trader'!$A44,'Import Peak'!$A$3:BU$100,BU$1,FALSE()))</f>
        <v>0</v>
      </c>
      <c r="BV45" s="107" t="n">
        <f aca="false">IF(ISNA(VLOOKUP('W. VaR &amp; Peak Pos By Trader'!$A44,'Import Peak'!$A$3:BV$100,BV$1,FALSE())),0,VLOOKUP('W. VaR &amp; Peak Pos By Trader'!$A44,'Import Peak'!$A$3:BV$100,BV$1,FALSE()))</f>
        <v>0</v>
      </c>
      <c r="BW45" s="107" t="n">
        <f aca="false">IF(ISNA(VLOOKUP('W. VaR &amp; Peak Pos By Trader'!$A44,'Import Peak'!$A$3:BW$100,BW$1,FALSE())),0,VLOOKUP('W. VaR &amp; Peak Pos By Trader'!$A44,'Import Peak'!$A$3:BW$100,BW$1,FALSE()))</f>
        <v>0</v>
      </c>
      <c r="BX45" s="107" t="n">
        <f aca="false">IF(ISNA(VLOOKUP('W. VaR &amp; Peak Pos By Trader'!$A44,'Import Peak'!$A$3:BX$100,BX$1,FALSE())),0,VLOOKUP('W. VaR &amp; Peak Pos By Trader'!$A44,'Import Peak'!$A$3:BX$100,BX$1,FALSE()))</f>
        <v>0</v>
      </c>
      <c r="BY45" s="107" t="n">
        <f aca="false">IF(ISNA(VLOOKUP('W. VaR &amp; Peak Pos By Trader'!$A44,'Import Peak'!$A$3:BY$100,BY$1,FALSE())),0,VLOOKUP('W. VaR &amp; Peak Pos By Trader'!$A44,'Import Peak'!$A$3:BY$100,BY$1,FALSE()))</f>
        <v>0</v>
      </c>
      <c r="BZ45" s="107" t="n">
        <f aca="false">IF(ISNA(VLOOKUP('W. VaR &amp; Peak Pos By Trader'!$A44,'Import Peak'!$A$3:BZ$100,BZ$1,FALSE())),0,VLOOKUP('W. VaR &amp; Peak Pos By Trader'!$A44,'Import Peak'!$A$3:BZ$100,BZ$1,FALSE()))</f>
        <v>0</v>
      </c>
      <c r="CA45" s="107" t="n">
        <f aca="false">IF(ISNA(VLOOKUP('W. VaR &amp; Peak Pos By Trader'!$A44,'Import Peak'!$A$3:CA$100,CA$1,FALSE())),0,VLOOKUP('W. VaR &amp; Peak Pos By Trader'!$A44,'Import Peak'!$A$3:CA$100,CA$1,FALSE()))</f>
        <v>0</v>
      </c>
      <c r="CB45" s="107" t="n">
        <f aca="false">IF(ISNA(VLOOKUP('W. VaR &amp; Peak Pos By Trader'!$A44,'Import Peak'!$A$3:CB$100,CB$1,FALSE())),0,VLOOKUP('W. VaR &amp; Peak Pos By Trader'!$A44,'Import Peak'!$A$3:CB$100,CB$1,FALSE()))</f>
        <v>0</v>
      </c>
      <c r="CC45" s="107" t="n">
        <f aca="false">IF(ISNA(VLOOKUP('W. VaR &amp; Peak Pos By Trader'!$A44,'Import Peak'!$A$3:CC$100,CC$1,FALSE())),0,VLOOKUP('W. VaR &amp; Peak Pos By Trader'!$A44,'Import Peak'!$A$3:CC$100,CC$1,FALSE()))</f>
        <v>0</v>
      </c>
      <c r="CD45" s="107" t="n">
        <f aca="false">IF(ISNA(VLOOKUP('W. VaR &amp; Peak Pos By Trader'!$A44,'Import Peak'!$A$3:CD$100,CD$1,FALSE())),0,VLOOKUP('W. VaR &amp; Peak Pos By Trader'!$A44,'Import Peak'!$A$3:CD$100,CD$1,FALSE()))</f>
        <v>0</v>
      </c>
      <c r="CE45" s="107" t="n">
        <f aca="false">IF(ISNA(VLOOKUP('W. VaR &amp; Peak Pos By Trader'!$A44,'Import Peak'!$A$3:CE$100,CE$1,FALSE())),0,VLOOKUP('W. VaR &amp; Peak Pos By Trader'!$A44,'Import Peak'!$A$3:CE$100,CE$1,FALSE()))</f>
        <v>0</v>
      </c>
      <c r="CF45" s="107" t="n">
        <f aca="false">IF(ISNA(VLOOKUP('W. VaR &amp; Peak Pos By Trader'!$A44,'Import Peak'!$A$3:CF$100,CF$1,FALSE())),0,VLOOKUP('W. VaR &amp; Peak Pos By Trader'!$A44,'Import Peak'!$A$3:CF$100,CF$1,FALSE()))</f>
        <v>0</v>
      </c>
      <c r="CG45" s="107" t="n">
        <f aca="false">IF(ISNA(VLOOKUP('W. VaR &amp; Peak Pos By Trader'!$A44,'Import Peak'!$A$3:CG$100,CG$1,FALSE())),0,VLOOKUP('W. VaR &amp; Peak Pos By Trader'!$A44,'Import Peak'!$A$3:CG$100,CG$1,FALSE()))</f>
        <v>0</v>
      </c>
      <c r="CH45" s="107" t="n">
        <f aca="false">IF(ISNA(VLOOKUP('W. VaR &amp; Peak Pos By Trader'!$A44,'Import Peak'!$A$3:CH$100,CH$1,FALSE())),0,VLOOKUP('W. VaR &amp; Peak Pos By Trader'!$A44,'Import Peak'!$A$3:CH$100,CH$1,FALSE()))</f>
        <v>0</v>
      </c>
      <c r="CI45" s="107" t="n">
        <f aca="false">IF(ISNA(VLOOKUP('W. VaR &amp; Peak Pos By Trader'!$A44,'Import Peak'!$A$3:CI$100,CI$1,FALSE())),0,VLOOKUP('W. VaR &amp; Peak Pos By Trader'!$A44,'Import Peak'!$A$3:CI$100,CI$1,FALSE()))</f>
        <v>0</v>
      </c>
      <c r="CJ45" s="107" t="n">
        <f aca="false">IF(ISNA(VLOOKUP('W. VaR &amp; Peak Pos By Trader'!$A44,'Import Peak'!$A$3:CJ$100,CJ$1,FALSE())),0,VLOOKUP('W. VaR &amp; Peak Pos By Trader'!$A44,'Import Peak'!$A$3:CJ$100,CJ$1,FALSE()))</f>
        <v>0</v>
      </c>
      <c r="CK45" s="107" t="n">
        <f aca="false">IF(ISNA(VLOOKUP('W. VaR &amp; Peak Pos By Trader'!$A44,'Import Peak'!$A$3:CK$100,CK$1,FALSE())),0,VLOOKUP('W. VaR &amp; Peak Pos By Trader'!$A44,'Import Peak'!$A$3:CK$100,CK$1,FALSE()))</f>
        <v>0</v>
      </c>
      <c r="CL45" s="107" t="n">
        <f aca="false">IF(ISNA(VLOOKUP('W. VaR &amp; Peak Pos By Trader'!$A44,'Import Peak'!$A$3:CL$100,CL$1,FALSE())),0,VLOOKUP('W. VaR &amp; Peak Pos By Trader'!$A44,'Import Peak'!$A$3:CL$100,CL$1,FALSE()))</f>
        <v>0</v>
      </c>
      <c r="CM45" s="107" t="n">
        <f aca="false">IF(ISNA(VLOOKUP('W. VaR &amp; Peak Pos By Trader'!$A44,'Import Peak'!$A$3:CM$100,CM$1,FALSE())),0,VLOOKUP('W. VaR &amp; Peak Pos By Trader'!$A44,'Import Peak'!$A$3:CM$100,CM$1,FALSE()))</f>
        <v>0</v>
      </c>
      <c r="CN45" s="107" t="n">
        <f aca="false">IF(ISNA(VLOOKUP('W. VaR &amp; Peak Pos By Trader'!$A44,'Import Peak'!$A$3:CN$100,CN$1,FALSE())),0,VLOOKUP('W. VaR &amp; Peak Pos By Trader'!$A44,'Import Peak'!$A$3:CN$100,CN$1,FALSE()))</f>
        <v>0</v>
      </c>
      <c r="CO45" s="107" t="n">
        <f aca="false">IF(ISNA(VLOOKUP('W. VaR &amp; Peak Pos By Trader'!$A44,'Import Peak'!$A$3:CO$100,CO$1,FALSE())),0,VLOOKUP('W. VaR &amp; Peak Pos By Trader'!$A44,'Import Peak'!$A$3:CO$100,CO$1,FALSE()))</f>
        <v>0</v>
      </c>
      <c r="CP45" s="107" t="n">
        <f aca="false">IF(ISNA(VLOOKUP('W. VaR &amp; Peak Pos By Trader'!$A44,'Import Peak'!$A$3:CP$100,CP$1,FALSE())),0,VLOOKUP('W. VaR &amp; Peak Pos By Trader'!$A44,'Import Peak'!$A$3:CP$100,CP$1,FALSE()))</f>
        <v>0</v>
      </c>
      <c r="CQ45" s="107" t="n">
        <f aca="false">IF(ISNA(VLOOKUP('W. VaR &amp; Peak Pos By Trader'!$A44,'Import Peak'!$A$3:CQ$100,CQ$1,FALSE())),0,VLOOKUP('W. VaR &amp; Peak Pos By Trader'!$A44,'Import Peak'!$A$3:CQ$100,CQ$1,FALSE()))</f>
        <v>0</v>
      </c>
      <c r="CR45" s="107" t="n">
        <f aca="false">IF(ISNA(VLOOKUP('W. VaR &amp; Peak Pos By Trader'!$A44,'Import Peak'!$A$3:CR$100,CR$1,FALSE())),0,VLOOKUP('W. VaR &amp; Peak Pos By Trader'!$A44,'Import Peak'!$A$3:CR$100,CR$1,FALSE()))</f>
        <v>0</v>
      </c>
      <c r="CS45" s="107" t="n">
        <f aca="false">IF(ISNA(VLOOKUP('W. VaR &amp; Peak Pos By Trader'!$A44,'Import Peak'!$A$3:CS$100,CS$1,FALSE())),0,VLOOKUP('W. VaR &amp; Peak Pos By Trader'!$A44,'Import Peak'!$A$3:CS$100,CS$1,FALSE()))</f>
        <v>0</v>
      </c>
      <c r="CT45" s="107" t="n">
        <f aca="false">IF(ISNA(VLOOKUP('W. VaR &amp; Peak Pos By Trader'!$A44,'Import Peak'!$A$3:CT$100,CT$1,FALSE())),0,VLOOKUP('W. VaR &amp; Peak Pos By Trader'!$A44,'Import Peak'!$A$3:CT$100,CT$1,FALSE()))</f>
        <v>0</v>
      </c>
      <c r="CU45" s="107" t="n">
        <f aca="false">IF(ISNA(VLOOKUP('W. VaR &amp; Peak Pos By Trader'!$A44,'Import Peak'!$A$3:CU$100,CU$1,FALSE())),0,VLOOKUP('W. VaR &amp; Peak Pos By Trader'!$A44,'Import Peak'!$A$3:CU$100,CU$1,FALSE()))</f>
        <v>0</v>
      </c>
      <c r="CV45" s="107" t="n">
        <f aca="false">IF(ISNA(VLOOKUP('W. VaR &amp; Peak Pos By Trader'!$A44,'Import Peak'!$A$3:CV$100,CV$1,FALSE())),0,VLOOKUP('W. VaR &amp; Peak Pos By Trader'!$A44,'Import Peak'!$A$3:CV$100,CV$1,FALSE()))</f>
        <v>0</v>
      </c>
      <c r="CW45" s="107" t="n">
        <f aca="false">IF(ISNA(VLOOKUP('W. VaR &amp; Peak Pos By Trader'!$A44,'Import Peak'!$A$3:CW$100,CW$1,FALSE())),0,VLOOKUP('W. VaR &amp; Peak Pos By Trader'!$A44,'Import Peak'!$A$3:CW$100,CW$1,FALSE()))</f>
        <v>0</v>
      </c>
      <c r="CX45" s="107" t="n">
        <f aca="false">IF(ISNA(VLOOKUP('W. VaR &amp; Peak Pos By Trader'!$A44,'Import Peak'!$A$3:CX$100,CX$1,FALSE())),0,VLOOKUP('W. VaR &amp; Peak Pos By Trader'!$A44,'Import Peak'!$A$3:CX$100,CX$1,FALSE()))</f>
        <v>0</v>
      </c>
      <c r="CY45" s="107" t="n">
        <f aca="false">IF(ISNA(VLOOKUP('W. VaR &amp; Peak Pos By Trader'!$A44,'Import Peak'!$A$3:CY$100,CY$1,FALSE())),0,VLOOKUP('W. VaR &amp; Peak Pos By Trader'!$A44,'Import Peak'!$A$3:CY$100,CY$1,FALSE()))</f>
        <v>0</v>
      </c>
      <c r="CZ45" s="107" t="n">
        <f aca="false">IF(ISNA(VLOOKUP('W. VaR &amp; Peak Pos By Trader'!$A44,'Import Peak'!$A$3:CZ$100,CZ$1,FALSE())),0,VLOOKUP('W. VaR &amp; Peak Pos By Trader'!$A44,'Import Peak'!$A$3:CZ$100,CZ$1,FALSE()))</f>
        <v>0</v>
      </c>
      <c r="DA45" s="107" t="n">
        <f aca="false">IF(ISNA(VLOOKUP('W. VaR &amp; Peak Pos By Trader'!$A44,'Import Peak'!$A$3:DA$100,DA$1,FALSE())),0,VLOOKUP('W. VaR &amp; Peak Pos By Trader'!$A44,'Import Peak'!$A$3:DA$100,DA$1,FALSE()))</f>
        <v>0</v>
      </c>
      <c r="DB45" s="107" t="n">
        <f aca="false">IF(ISNA(VLOOKUP('W. VaR &amp; Peak Pos By Trader'!$A44,'Import Peak'!$A$3:DB$100,DB$1,FALSE())),0,VLOOKUP('W. VaR &amp; Peak Pos By Trader'!$A44,'Import Peak'!$A$3:DB$100,DB$1,FALSE()))</f>
        <v>0</v>
      </c>
      <c r="DC45" s="107" t="n">
        <f aca="false">IF(ISNA(VLOOKUP('W. VaR &amp; Peak Pos By Trader'!$A44,'Import Peak'!$A$3:DC$100,DC$1,FALSE())),0,VLOOKUP('W. VaR &amp; Peak Pos By Trader'!$A44,'Import Peak'!$A$3:DC$100,DC$1,FALSE()))</f>
        <v>0</v>
      </c>
      <c r="DD45" s="107" t="n">
        <f aca="false">IF(ISNA(VLOOKUP('W. VaR &amp; Peak Pos By Trader'!$A44,'Import Peak'!$A$3:DD$100,DD$1,FALSE())),0,VLOOKUP('W. VaR &amp; Peak Pos By Trader'!$A44,'Import Peak'!$A$3:DD$100,DD$1,FALSE()))</f>
        <v>0</v>
      </c>
      <c r="DE45" s="107" t="n">
        <f aca="false">IF(ISNA(VLOOKUP('W. VaR &amp; Peak Pos By Trader'!$A44,'Import Peak'!$A$3:DE$100,DE$1,FALSE())),0,VLOOKUP('W. VaR &amp; Peak Pos By Trader'!$A44,'Import Peak'!$A$3:DE$100,DE$1,FALSE()))</f>
        <v>0</v>
      </c>
      <c r="DF45" s="107" t="n">
        <f aca="false">IF(ISNA(VLOOKUP('W. VaR &amp; Peak Pos By Trader'!$A44,'Import Peak'!$A$3:DF$100,DF$1,FALSE())),0,VLOOKUP('W. VaR &amp; Peak Pos By Trader'!$A44,'Import Peak'!$A$3:DF$100,DF$1,FALSE()))</f>
        <v>0</v>
      </c>
      <c r="DG45" s="107" t="n">
        <f aca="false">IF(ISNA(VLOOKUP('W. VaR &amp; Peak Pos By Trader'!$A44,'Import Peak'!$A$3:DG$100,DG$1,FALSE())),0,VLOOKUP('W. VaR &amp; Peak Pos By Trader'!$A44,'Import Peak'!$A$3:DG$100,DG$1,FALSE()))</f>
        <v>0</v>
      </c>
      <c r="DH45" s="107" t="n">
        <f aca="false">IF(ISNA(VLOOKUP('W. VaR &amp; Peak Pos By Trader'!$A44,'Import Peak'!$A$3:DH$100,DH$1,FALSE())),0,VLOOKUP('W. VaR &amp; Peak Pos By Trader'!$A44,'Import Peak'!$A$3:DH$100,DH$1,FALSE()))</f>
        <v>0</v>
      </c>
      <c r="DI45" s="107" t="n">
        <f aca="false">IF(ISNA(VLOOKUP('W. VaR &amp; Peak Pos By Trader'!$A44,'Import Peak'!$A$3:DI$100,DI$1,FALSE())),0,VLOOKUP('W. VaR &amp; Peak Pos By Trader'!$A44,'Import Peak'!$A$3:DI$100,DI$1,FALSE()))</f>
        <v>0</v>
      </c>
      <c r="DJ45" s="107" t="n">
        <f aca="false">IF(ISNA(VLOOKUP('W. VaR &amp; Peak Pos By Trader'!$A44,'Import Peak'!$A$3:DJ$100,DJ$1,FALSE())),0,VLOOKUP('W. VaR &amp; Peak Pos By Trader'!$A44,'Import Peak'!$A$3:DJ$100,DJ$1,FALSE()))</f>
        <v>0</v>
      </c>
      <c r="DK45" s="107" t="n">
        <f aca="false">IF(ISNA(VLOOKUP('W. VaR &amp; Peak Pos By Trader'!$A44,'Import Peak'!$A$3:DK$100,DK$1,FALSE())),0,VLOOKUP('W. VaR &amp; Peak Pos By Trader'!$A44,'Import Peak'!$A$3:DK$100,DK$1,FALSE()))</f>
        <v>0</v>
      </c>
      <c r="DL45" s="107" t="n">
        <f aca="false">IF(ISNA(VLOOKUP('W. VaR &amp; Peak Pos By Trader'!$A44,'Import Peak'!$A$3:DL$100,DL$1,FALSE())),0,VLOOKUP('W. VaR &amp; Peak Pos By Trader'!$A44,'Import Peak'!$A$3:DL$100,DL$1,FALSE()))</f>
        <v>0</v>
      </c>
      <c r="DM45" s="107" t="n">
        <f aca="false">IF(ISNA(VLOOKUP('W. VaR &amp; Peak Pos By Trader'!$A44,'Import Peak'!$A$3:DM$100,DM$1,FALSE())),0,VLOOKUP('W. VaR &amp; Peak Pos By Trader'!$A44,'Import Peak'!$A$3:DM$100,DM$1,FALSE()))</f>
        <v>0</v>
      </c>
      <c r="DN45" s="107" t="n">
        <f aca="false">IF(ISNA(VLOOKUP('W. VaR &amp; Peak Pos By Trader'!$A44,'Import Peak'!$A$3:DN$100,DN$1,FALSE())),0,VLOOKUP('W. VaR &amp; Peak Pos By Trader'!$A44,'Import Peak'!$A$3:DN$100,DN$1,FALSE()))</f>
        <v>0</v>
      </c>
      <c r="DO45" s="107" t="n">
        <f aca="false">IF(ISNA(VLOOKUP('W. VaR &amp; Peak Pos By Trader'!$A44,'Import Peak'!$A$3:DO$100,DO$1,FALSE())),0,VLOOKUP('W. VaR &amp; Peak Pos By Trader'!$A44,'Import Peak'!$A$3:DO$100,DO$1,FALSE()))</f>
        <v>0</v>
      </c>
      <c r="DP45" s="107" t="n">
        <f aca="false">IF(ISNA(VLOOKUP('W. VaR &amp; Peak Pos By Trader'!$A44,'Import Peak'!$A$3:DP$100,DP$1,FALSE())),0,VLOOKUP('W. VaR &amp; Peak Pos By Trader'!$A44,'Import Peak'!$A$3:DP$100,DP$1,FALSE()))</f>
        <v>0</v>
      </c>
      <c r="DQ45" s="107" t="n">
        <f aca="false">IF(ISNA(VLOOKUP('W. VaR &amp; Peak Pos By Trader'!$A44,'Import Peak'!$A$3:DQ$100,DQ$1,FALSE())),0,VLOOKUP('W. VaR &amp; Peak Pos By Trader'!$A44,'Import Peak'!$A$3:DQ$100,DQ$1,FALSE()))</f>
        <v>0</v>
      </c>
      <c r="DR45" s="107" t="n">
        <f aca="false">IF(ISNA(VLOOKUP('W. VaR &amp; Peak Pos By Trader'!$A44,'Import Peak'!$A$3:DR$100,DR$1,FALSE())),0,VLOOKUP('W. VaR &amp; Peak Pos By Trader'!$A44,'Import Peak'!$A$3:DR$100,DR$1,FALSE()))</f>
        <v>0</v>
      </c>
      <c r="DS45" s="107" t="n">
        <f aca="false">IF(ISNA(VLOOKUP('W. VaR &amp; Peak Pos By Trader'!$A44,'Import Peak'!$A$3:DS$100,DS$1,FALSE())),0,VLOOKUP('W. VaR &amp; Peak Pos By Trader'!$A44,'Import Peak'!$A$3:DS$100,DS$1,FALSE()))</f>
        <v>0</v>
      </c>
      <c r="DT45" s="107" t="n">
        <f aca="false">IF(ISNA(VLOOKUP('W. VaR &amp; Peak Pos By Trader'!$A44,'Import Peak'!$A$3:DT$100,DT$1,FALSE())),0,VLOOKUP('W. VaR &amp; Peak Pos By Trader'!$A44,'Import Peak'!$A$3:DT$100,DT$1,FALSE()))</f>
        <v>0</v>
      </c>
      <c r="DU45" s="107" t="n">
        <f aca="false">IF(ISNA(VLOOKUP('W. VaR &amp; Peak Pos By Trader'!$A44,'Import Peak'!$A$3:DU$100,DU$1,FALSE())),0,VLOOKUP('W. VaR &amp; Peak Pos By Trader'!$A44,'Import Peak'!$A$3:DU$100,DU$1,FALSE()))</f>
        <v>0</v>
      </c>
      <c r="DV45" s="107" t="n">
        <f aca="false">IF(ISNA(VLOOKUP('W. VaR &amp; Peak Pos By Trader'!$A44,'Import Peak'!$A$3:DV$100,DV$1,FALSE())),0,VLOOKUP('W. VaR &amp; Peak Pos By Trader'!$A44,'Import Peak'!$A$3:DV$100,DV$1,FALSE()))</f>
        <v>0</v>
      </c>
      <c r="DW45" s="107" t="n">
        <f aca="false">IF(ISNA(VLOOKUP('W. VaR &amp; Peak Pos By Trader'!$A44,'Import Peak'!$A$3:DW$100,DW$1,FALSE())),0,VLOOKUP('W. VaR &amp; Peak Pos By Trader'!$A44,'Import Peak'!$A$3:DW$100,DW$1,FALSE()))</f>
        <v>0</v>
      </c>
      <c r="DX45" s="107" t="n">
        <f aca="false">IF(ISNA(VLOOKUP('W. VaR &amp; Peak Pos By Trader'!$A44,'Import Peak'!$A$3:DX$100,DX$1,FALSE())),0,VLOOKUP('W. VaR &amp; Peak Pos By Trader'!$A44,'Import Peak'!$A$3:DX$100,DX$1,FALSE()))</f>
        <v>0</v>
      </c>
      <c r="DY45" s="107" t="n">
        <f aca="false">IF(ISNA(VLOOKUP('W. VaR &amp; Peak Pos By Trader'!$A44,'Import Peak'!$A$3:DY$100,DY$1,FALSE())),0,VLOOKUP('W. VaR &amp; Peak Pos By Trader'!$A44,'Import Peak'!$A$3:DY$100,DY$1,FALSE()))</f>
        <v>0</v>
      </c>
      <c r="DZ45" s="107" t="n">
        <f aca="false">IF(ISNA(VLOOKUP('W. VaR &amp; Peak Pos By Trader'!$A44,'Import Peak'!$A$3:DZ$100,DZ$1,FALSE())),0,VLOOKUP('W. VaR &amp; Peak Pos By Trader'!$A44,'Import Peak'!$A$3:DZ$100,DZ$1,FALSE()))</f>
        <v>0</v>
      </c>
      <c r="EA45" s="107" t="n">
        <f aca="false">IF(ISNA(VLOOKUP('W. VaR &amp; Peak Pos By Trader'!$A44,'Import Peak'!$A$3:EA$100,EA$1,FALSE())),0,VLOOKUP('W. VaR &amp; Peak Pos By Trader'!$A44,'Import Peak'!$A$3:EA$100,EA$1,FALSE()))</f>
        <v>0</v>
      </c>
      <c r="EB45" s="107" t="n">
        <f aca="false">IF(ISNA(VLOOKUP('W. VaR &amp; Peak Pos By Trader'!$A44,'Import Peak'!$A$3:EB$100,EB$1,FALSE())),0,VLOOKUP('W. VaR &amp; Peak Pos By Trader'!$A44,'Import Peak'!$A$3:EB$100,EB$1,FALSE()))</f>
        <v>0</v>
      </c>
      <c r="EC45" s="107" t="n">
        <f aca="false">IF(ISNA(VLOOKUP('W. VaR &amp; Peak Pos By Trader'!$A44,'Import Peak'!$A$3:EC$100,EC$1,FALSE())),0,VLOOKUP('W. VaR &amp; Peak Pos By Trader'!$A44,'Import Peak'!$A$3:EC$100,EC$1,FALSE()))</f>
        <v>0</v>
      </c>
      <c r="ED45" s="107" t="n">
        <f aca="false">IF(ISNA(VLOOKUP('W. VaR &amp; Peak Pos By Trader'!$A44,'Import Peak'!$A$3:ED$100,ED$1,FALSE())),0,VLOOKUP('W. VaR &amp; Peak Pos By Trader'!$A44,'Import Peak'!$A$3:ED$100,ED$1,FALSE()))</f>
        <v>0</v>
      </c>
      <c r="EE45" s="107" t="n">
        <f aca="false">IF(ISNA(VLOOKUP('W. VaR &amp; Peak Pos By Trader'!$A44,'Import Peak'!$A$3:EE$100,EE$1,FALSE())),0,VLOOKUP('W. VaR &amp; Peak Pos By Trader'!$A44,'Import Peak'!$A$3:EE$100,EE$1,FALSE()))</f>
        <v>0</v>
      </c>
      <c r="EF45" s="107" t="n">
        <f aca="false">IF(ISNA(VLOOKUP('W. VaR &amp; Peak Pos By Trader'!$A44,'Import Peak'!$A$3:EF$100,EF$1,FALSE())),0,VLOOKUP('W. VaR &amp; Peak Pos By Trader'!$A44,'Import Peak'!$A$3:EF$100,EF$1,FALSE()))</f>
        <v>0</v>
      </c>
      <c r="EG45" s="107" t="n">
        <f aca="false">IF(ISNA(VLOOKUP('W. VaR &amp; Peak Pos By Trader'!$A44,'Import Peak'!$A$3:EG$100,EG$1,FALSE())),0,VLOOKUP('W. VaR &amp; Peak Pos By Trader'!$A44,'Import Peak'!$A$3:EG$100,EG$1,FALSE()))</f>
        <v>0</v>
      </c>
      <c r="EH45" s="107" t="n">
        <f aca="false">IF(ISNA(VLOOKUP('W. VaR &amp; Peak Pos By Trader'!$A44,'Import Peak'!$A$3:EH$100,EH$1,FALSE())),0,VLOOKUP('W. VaR &amp; Peak Pos By Trader'!$A44,'Import Peak'!$A$3:EH$100,EH$1,FALSE()))</f>
        <v>0</v>
      </c>
      <c r="EI45" s="107" t="n">
        <f aca="false">IF(ISNA(VLOOKUP('W. VaR &amp; Peak Pos By Trader'!$A44,'Import Peak'!$A$3:EI$100,EI$1,FALSE())),0,VLOOKUP('W. VaR &amp; Peak Pos By Trader'!$A44,'Import Peak'!$A$3:EI$100,EI$1,FALSE()))</f>
        <v>0</v>
      </c>
      <c r="EJ45" s="107" t="n">
        <f aca="false">IF(ISNA(VLOOKUP('W. VaR &amp; Peak Pos By Trader'!$A44,'Import Peak'!$A$3:EJ$100,EJ$1,FALSE())),0,VLOOKUP('W. VaR &amp; Peak Pos By Trader'!$A44,'Import Peak'!$A$3:EJ$100,EJ$1,FALSE()))</f>
        <v>0</v>
      </c>
      <c r="EK45" s="107" t="n">
        <f aca="false">IF(ISNA(VLOOKUP('W. VaR &amp; Peak Pos By Trader'!$A44,'Import Peak'!$A$3:EK$100,EK$1,FALSE())),0,VLOOKUP('W. VaR &amp; Peak Pos By Trader'!$A44,'Import Peak'!$A$3:EK$100,EK$1,FALSE()))</f>
        <v>0</v>
      </c>
      <c r="EL45" s="107" t="n">
        <f aca="false">IF(ISNA(VLOOKUP('W. VaR &amp; Peak Pos By Trader'!$A44,'Import Peak'!$A$3:EL$100,EL$1,FALSE())),0,VLOOKUP('W. VaR &amp; Peak Pos By Trader'!$A44,'Import Peak'!$A$3:EL$100,EL$1,FALSE()))</f>
        <v>0</v>
      </c>
      <c r="EM45" s="107" t="n">
        <f aca="false">IF(ISNA(VLOOKUP('W. VaR &amp; Peak Pos By Trader'!$A44,'Import Peak'!$A$3:EM$100,EM$1,FALSE())),0,VLOOKUP('W. VaR &amp; Peak Pos By Trader'!$A44,'Import Peak'!$A$3:EM$100,EM$1,FALSE()))</f>
        <v>0</v>
      </c>
      <c r="EN45" s="107" t="n">
        <f aca="false">IF(ISNA(VLOOKUP('W. VaR &amp; Peak Pos By Trader'!$A44,'Import Peak'!$A$3:EN$100,EN$1,FALSE())),0,VLOOKUP('W. VaR &amp; Peak Pos By Trader'!$A44,'Import Peak'!$A$3:EN$100,EN$1,FALSE()))</f>
        <v>0</v>
      </c>
      <c r="EO45" s="107" t="n">
        <f aca="false">IF(ISNA(VLOOKUP('W. VaR &amp; Peak Pos By Trader'!$A44,'Import Peak'!$A$3:EO$100,EO$1,FALSE())),0,VLOOKUP('W. VaR &amp; Peak Pos By Trader'!$A44,'Import Peak'!$A$3:EO$100,EO$1,FALSE()))</f>
        <v>0</v>
      </c>
      <c r="EP45" s="107" t="n">
        <f aca="false">IF(ISNA(VLOOKUP('W. VaR &amp; Peak Pos By Trader'!$A44,'Import Peak'!$A$3:EP$100,EP$1,FALSE())),0,VLOOKUP('W. VaR &amp; Peak Pos By Trader'!$A44,'Import Peak'!$A$3:EP$100,EP$1,FALSE()))</f>
        <v>0</v>
      </c>
      <c r="EQ45" s="107" t="n">
        <f aca="false">IF(ISNA(VLOOKUP('W. VaR &amp; Peak Pos By Trader'!$A44,'Import Peak'!$A$3:EQ$100,EQ$1,FALSE())),0,VLOOKUP('W. VaR &amp; Peak Pos By Trader'!$A44,'Import Peak'!$A$3:EQ$100,EQ$1,FALSE()))</f>
        <v>0</v>
      </c>
      <c r="ER45" s="107" t="n">
        <f aca="false">IF(ISNA(VLOOKUP('W. VaR &amp; Peak Pos By Trader'!$A44,'Import Peak'!$A$3:ER$100,ER$1,FALSE())),0,VLOOKUP('W. VaR &amp; Peak Pos By Trader'!$A44,'Import Peak'!$A$3:ER$100,ER$1,FALSE()))</f>
        <v>0</v>
      </c>
      <c r="ES45" s="107" t="n">
        <f aca="false">IF(ISNA(VLOOKUP('W. VaR &amp; Peak Pos By Trader'!$A44,'Import Peak'!$A$3:ES$100,ES$1,FALSE())),0,VLOOKUP('W. VaR &amp; Peak Pos By Trader'!$A44,'Import Peak'!$A$3:ES$100,ES$1,FALSE()))</f>
        <v>0</v>
      </c>
      <c r="ET45" s="107" t="n">
        <f aca="false">IF(ISNA(VLOOKUP('W. VaR &amp; Peak Pos By Trader'!$A44,'Import Peak'!$A$3:ET$100,ET$1,FALSE())),0,VLOOKUP('W. VaR &amp; Peak Pos By Trader'!$A44,'Import Peak'!$A$3:ET$100,ET$1,FALSE()))</f>
        <v>0</v>
      </c>
      <c r="EU45" s="107" t="n">
        <f aca="false">IF(ISNA(VLOOKUP('W. VaR &amp; Peak Pos By Trader'!$A44,'Import Peak'!$A$3:EU$100,EU$1,FALSE())),0,VLOOKUP('W. VaR &amp; Peak Pos By Trader'!$A44,'Import Peak'!$A$3:EU$100,EU$1,FALSE()))</f>
        <v>0</v>
      </c>
      <c r="EV45" s="107" t="n">
        <f aca="false">IF(ISNA(VLOOKUP('W. VaR &amp; Peak Pos By Trader'!$A44,'Import Peak'!$A$3:EV$100,EV$1,FALSE())),0,VLOOKUP('W. VaR &amp; Peak Pos By Trader'!$A44,'Import Peak'!$A$3:EV$100,EV$1,FALSE()))</f>
        <v>0</v>
      </c>
      <c r="EW45" s="107" t="n">
        <f aca="false">IF(ISNA(VLOOKUP('W. VaR &amp; Peak Pos By Trader'!$A44,'Import Peak'!$A$3:EW$100,EW$1,FALSE())),0,VLOOKUP('W. VaR &amp; Peak Pos By Trader'!$A44,'Import Peak'!$A$3:EW$100,EW$1,FALSE()))</f>
        <v>0</v>
      </c>
      <c r="EX45" s="107" t="n">
        <f aca="false">IF(ISNA(VLOOKUP('W. VaR &amp; Peak Pos By Trader'!$A44,'Import Peak'!$A$3:EX$100,EX$1,FALSE())),0,VLOOKUP('W. VaR &amp; Peak Pos By Trader'!$A44,'Import Peak'!$A$3:EX$100,EX$1,FALSE()))</f>
        <v>0</v>
      </c>
      <c r="EY45" s="107" t="n">
        <f aca="false">IF(ISNA(VLOOKUP('W. VaR &amp; Peak Pos By Trader'!$A44,'Import Peak'!$A$3:EY$100,EY$1,FALSE())),0,VLOOKUP('W. VaR &amp; Peak Pos By Trader'!$A44,'Import Peak'!$A$3:EY$100,EY$1,FALSE()))</f>
        <v>0</v>
      </c>
      <c r="EZ45" s="107" t="n">
        <f aca="false">IF(ISNA(VLOOKUP('W. VaR &amp; Peak Pos By Trader'!$A44,'Import Peak'!$A$3:EZ$100,EZ$1,FALSE())),0,VLOOKUP('W. VaR &amp; Peak Pos By Trader'!$A44,'Import Peak'!$A$3:EZ$100,EZ$1,FALSE()))</f>
        <v>0</v>
      </c>
      <c r="FA45" s="107" t="n">
        <f aca="false">IF(ISNA(VLOOKUP('W. VaR &amp; Peak Pos By Trader'!$A44,'Import Peak'!$A$3:FA$100,FA$1,FALSE())),0,VLOOKUP('W. VaR &amp; Peak Pos By Trader'!$A44,'Import Peak'!$A$3:FA$100,FA$1,FALSE()))</f>
        <v>0</v>
      </c>
      <c r="FB45" s="107" t="n">
        <f aca="false">IF(ISNA(VLOOKUP('W. VaR &amp; Peak Pos By Trader'!$A44,'Import Peak'!$A$3:FB$100,FB$1,FALSE())),0,VLOOKUP('W. VaR &amp; Peak Pos By Trader'!$A44,'Import Peak'!$A$3:FB$100,FB$1,FALSE()))</f>
        <v>0</v>
      </c>
      <c r="FC45" s="107" t="n">
        <f aca="false">IF(ISNA(VLOOKUP('W. VaR &amp; Peak Pos By Trader'!$A44,'Import Peak'!$A$3:FC$100,FC$1,FALSE())),0,VLOOKUP('W. VaR &amp; Peak Pos By Trader'!$A44,'Import Peak'!$A$3:FC$100,FC$1,FALSE()))</f>
        <v>0</v>
      </c>
      <c r="FD45" s="107" t="n">
        <f aca="false">IF(ISNA(VLOOKUP('W. VaR &amp; Peak Pos By Trader'!$A44,'Import Peak'!$A$3:FD$100,FD$1,FALSE())),0,VLOOKUP('W. VaR &amp; Peak Pos By Trader'!$A44,'Import Peak'!$A$3:FD$100,FD$1,FALSE()))</f>
        <v>0</v>
      </c>
      <c r="FE45" s="107" t="n">
        <f aca="false">IF(ISNA(VLOOKUP('W. VaR &amp; Peak Pos By Trader'!$A44,'Import Peak'!$A$3:FE$100,FE$1,FALSE())),0,VLOOKUP('W. VaR &amp; Peak Pos By Trader'!$A44,'Import Peak'!$A$3:FE$100,FE$1,FALSE()))</f>
        <v>0</v>
      </c>
      <c r="FF45" s="107" t="n">
        <f aca="false">IF(ISNA(VLOOKUP('W. VaR &amp; Peak Pos By Trader'!$A44,'Import Peak'!$A$3:FF$100,FF$1,FALSE())),0,VLOOKUP('W. VaR &amp; Peak Pos By Trader'!$A44,'Import Peak'!$A$3:FF$100,FF$1,FALSE()))</f>
        <v>0</v>
      </c>
      <c r="FG45" s="107" t="n">
        <f aca="false">IF(ISNA(VLOOKUP('W. VaR &amp; Peak Pos By Trader'!$A44,'Import Peak'!$A$3:FG$100,FG$1,FALSE())),0,VLOOKUP('W. VaR &amp; Peak Pos By Trader'!$A44,'Import Peak'!$A$3:FG$100,FG$1,FALSE()))</f>
        <v>0</v>
      </c>
      <c r="FH45" s="107" t="n">
        <f aca="false">IF(ISNA(VLOOKUP('W. VaR &amp; Peak Pos By Trader'!$A44,'Import Peak'!$A$3:FH$100,FH$1,FALSE())),0,VLOOKUP('W. VaR &amp; Peak Pos By Trader'!$A44,'Import Peak'!$A$3:FH$100,FH$1,FALSE()))</f>
        <v>0</v>
      </c>
      <c r="FI45" s="107" t="n">
        <f aca="false">IF(ISNA(VLOOKUP('W. VaR &amp; Peak Pos By Trader'!$A44,'Import Peak'!$A$3:FI$100,FI$1,FALSE())),0,VLOOKUP('W. VaR &amp; Peak Pos By Trader'!$A44,'Import Peak'!$A$3:FI$100,FI$1,FALSE()))</f>
        <v>0</v>
      </c>
      <c r="FJ45" s="107" t="n">
        <f aca="false">IF(ISNA(VLOOKUP('W. VaR &amp; Peak Pos By Trader'!$A44,'Import Peak'!$A$3:FJ$100,FJ$1,FALSE())),0,VLOOKUP('W. VaR &amp; Peak Pos By Trader'!$A44,'Import Peak'!$A$3:FJ$100,FJ$1,FALSE()))</f>
        <v>0</v>
      </c>
      <c r="FK45" s="107" t="n">
        <f aca="false">IF(ISNA(VLOOKUP('W. VaR &amp; Peak Pos By Trader'!$A44,'Import Peak'!$A$3:FK$100,FK$1,FALSE())),0,VLOOKUP('W. VaR &amp; Peak Pos By Trader'!$A44,'Import Peak'!$A$3:FK$100,FK$1,FALSE()))</f>
        <v>0</v>
      </c>
      <c r="FL45" s="107" t="n">
        <f aca="false">IF(ISNA(VLOOKUP('W. VaR &amp; Peak Pos By Trader'!$A44,'Import Peak'!$A$3:FL$100,FL$1,FALSE())),0,VLOOKUP('W. VaR &amp; Peak Pos By Trader'!$A44,'Import Peak'!$A$3:FL$100,FL$1,FALSE()))</f>
        <v>0</v>
      </c>
      <c r="FM45" s="107" t="n">
        <f aca="false">IF(ISNA(VLOOKUP('W. VaR &amp; Peak Pos By Trader'!$A44,'Import Peak'!$A$3:FM$100,FM$1,FALSE())),0,VLOOKUP('W. VaR &amp; Peak Pos By Trader'!$A44,'Import Peak'!$A$3:FM$100,FM$1,FALSE()))</f>
        <v>0</v>
      </c>
      <c r="FN45" s="107" t="n">
        <f aca="false">IF(ISNA(VLOOKUP('W. VaR &amp; Peak Pos By Trader'!$A44,'Import Peak'!$A$3:FN$100,FN$1,FALSE())),0,VLOOKUP('W. VaR &amp; Peak Pos By Trader'!$A44,'Import Peak'!$A$3:FN$100,FN$1,FALSE()))</f>
        <v>0</v>
      </c>
      <c r="FO45" s="107" t="n">
        <f aca="false">IF(ISNA(VLOOKUP('W. VaR &amp; Peak Pos By Trader'!$A44,'Import Peak'!$A$3:FO$100,FO$1,FALSE())),0,VLOOKUP('W. VaR &amp; Peak Pos By Trader'!$A44,'Import Peak'!$A$3:FO$100,FO$1,FALSE()))</f>
        <v>0</v>
      </c>
      <c r="FP45" s="107" t="n">
        <f aca="false">IF(ISNA(VLOOKUP('W. VaR &amp; Peak Pos By Trader'!$A44,'Import Peak'!$A$3:FP$100,FP$1,FALSE())),0,VLOOKUP('W. VaR &amp; Peak Pos By Trader'!$A44,'Import Peak'!$A$3:FP$100,FP$1,FALSE()))</f>
        <v>0</v>
      </c>
      <c r="FQ45" s="107" t="n">
        <f aca="false">IF(ISNA(VLOOKUP('W. VaR &amp; Peak Pos By Trader'!$A44,'Import Peak'!$A$3:FQ$100,FQ$1,FALSE())),0,VLOOKUP('W. VaR &amp; Peak Pos By Trader'!$A44,'Import Peak'!$A$3:FQ$100,FQ$1,FALSE()))</f>
        <v>0</v>
      </c>
      <c r="FR45" s="107" t="n">
        <f aca="false">IF(ISNA(VLOOKUP('W. VaR &amp; Peak Pos By Trader'!$A44,'Import Peak'!$A$3:FR$100,FR$1,FALSE())),0,VLOOKUP('W. VaR &amp; Peak Pos By Trader'!$A44,'Import Peak'!$A$3:FR$100,FR$1,FALSE()))</f>
        <v>0</v>
      </c>
      <c r="FS45" s="107" t="n">
        <f aca="false">IF(ISNA(VLOOKUP('W. VaR &amp; Peak Pos By Trader'!$A44,'Import Peak'!$A$3:FS$100,FS$1,FALSE())),0,VLOOKUP('W. VaR &amp; Peak Pos By Trader'!$A44,'Import Peak'!$A$3:FS$100,FS$1,FALSE()))</f>
        <v>0</v>
      </c>
      <c r="FT45" s="107" t="n">
        <f aca="false">IF(ISNA(VLOOKUP('W. VaR &amp; Peak Pos By Trader'!$A44,'Import Peak'!$A$3:FT$100,FT$1,FALSE())),0,VLOOKUP('W. VaR &amp; Peak Pos By Trader'!$A44,'Import Peak'!$A$3:FT$100,FT$1,FALSE()))</f>
        <v>0</v>
      </c>
      <c r="FU45" s="107" t="n">
        <f aca="false">IF(ISNA(VLOOKUP('W. VaR &amp; Peak Pos By Trader'!$A44,'Import Peak'!$A$3:FU$100,FU$1,FALSE())),0,VLOOKUP('W. VaR &amp; Peak Pos By Trader'!$A44,'Import Peak'!$A$3:FU$100,FU$1,FALSE()))</f>
        <v>0</v>
      </c>
      <c r="FV45" s="0" t="n">
        <f aca="false">IF(ISNA(VLOOKUP('W. VaR &amp; Peak Pos By Trader'!$A44,'Import Peak'!$A$3:FV$100,FV$1,FALSE())),0,VLOOKUP('W. VaR &amp; Peak Pos By Trader'!$A44,'Import Peak'!$A$3:FV$100,FV$1,FALSE()))</f>
        <v>0</v>
      </c>
      <c r="FW45" s="0" t="n">
        <f aca="false">IF(ISNA(VLOOKUP('W. VaR &amp; Peak Pos By Trader'!$A44,'Import Peak'!$A$3:FW$100,FW$1,FALSE())),0,VLOOKUP('W. VaR &amp; Peak Pos By Trader'!$A44,'Import Peak'!$A$3:FW$100,FW$1,FALSE()))</f>
        <v>0</v>
      </c>
      <c r="FX45" s="0" t="n">
        <f aca="false">IF(ISNA(VLOOKUP('W. VaR &amp; Peak Pos By Trader'!$A44,'Import Peak'!$A$3:FX$100,FX$1,FALSE())),0,VLOOKUP('W. VaR &amp; Peak Pos By Trader'!$A44,'Import Peak'!$A$3:FX$100,FX$1,FALSE()))</f>
        <v>0</v>
      </c>
      <c r="FY45" s="0" t="n">
        <f aca="false">IF(ISNA(VLOOKUP('W. VaR &amp; Peak Pos By Trader'!$A44,'Import Peak'!$A$3:FY$100,FY$1,FALSE())),0,VLOOKUP('W. VaR &amp; Peak Pos By Trader'!$A44,'Import Peak'!$A$3:FY$100,FY$1,FALSE()))</f>
        <v>0</v>
      </c>
      <c r="FZ45" s="0" t="n">
        <f aca="false">IF(ISNA(VLOOKUP('W. VaR &amp; Peak Pos By Trader'!$A44,'Import Peak'!$A$3:FZ$100,FZ$1,FALSE())),0,VLOOKUP('W. VaR &amp; Peak Pos By Trader'!$A44,'Import Peak'!$A$3:FZ$100,FZ$1,FALSE()))</f>
        <v>0</v>
      </c>
      <c r="GA45" s="0" t="n">
        <f aca="false">IF(ISNA(VLOOKUP('W. VaR &amp; Peak Pos By Trader'!$A44,'Import Peak'!$A$3:GA$100,GA$1,FALSE())),0,VLOOKUP('W. VaR &amp; Peak Pos By Trader'!$A44,'Import Peak'!$A$3:GA$100,GA$1,FALSE()))</f>
        <v>0</v>
      </c>
      <c r="GB45" s="0" t="n">
        <f aca="false">IF(ISNA(VLOOKUP('W. VaR &amp; Peak Pos By Trader'!$A44,'Import Peak'!$A$3:GB$100,GB$1,FALSE())),0,VLOOKUP('W. VaR &amp; Peak Pos By Trader'!$A44,'Import Peak'!$A$3:GB$100,GB$1,FALSE()))</f>
        <v>0</v>
      </c>
      <c r="GC45" s="0" t="n">
        <f aca="false">IF(ISNA(VLOOKUP('W. VaR &amp; Peak Pos By Trader'!$A44,'Import Peak'!$A$3:GC$100,GC$1,FALSE())),0,VLOOKUP('W. VaR &amp; Peak Pos By Trader'!$A44,'Import Peak'!$A$3:GC$100,GC$1,FALSE()))</f>
        <v>0</v>
      </c>
      <c r="GD45" s="0" t="n">
        <f aca="false">IF(ISNA(VLOOKUP('W. VaR &amp; Peak Pos By Trader'!$A44,'Import Peak'!$A$3:GD$100,GD$1,FALSE())),0,VLOOKUP('W. VaR &amp; Peak Pos By Trader'!$A44,'Import Peak'!$A$3:GD$100,GD$1,FALSE()))</f>
        <v>0</v>
      </c>
      <c r="GE45" s="0" t="n">
        <f aca="false">IF(ISNA(VLOOKUP('W. VaR &amp; Peak Pos By Trader'!$A44,'Import Peak'!$A$3:GE$100,GE$1,FALSE())),0,VLOOKUP('W. VaR &amp; Peak Pos By Trader'!$A44,'Import Peak'!$A$3:GE$100,GE$1,FALSE()))</f>
        <v>0</v>
      </c>
      <c r="GF45" s="0" t="n">
        <f aca="false">IF(ISNA(VLOOKUP('W. VaR &amp; Peak Pos By Trader'!$A44,'Import Peak'!$A$3:GF$100,GF$1,FALSE())),0,VLOOKUP('W. VaR &amp; Peak Pos By Trader'!$A44,'Import Peak'!$A$3:GF$100,GF$1,FALSE()))</f>
        <v>0</v>
      </c>
      <c r="GG45" s="0" t="n">
        <f aca="false">IF(ISNA(VLOOKUP('W. VaR &amp; Peak Pos By Trader'!$A44,'Import Peak'!$A$3:GG$100,GG$1,FALSE())),0,VLOOKUP('W. VaR &amp; Peak Pos By Trader'!$A44,'Import Peak'!$A$3:GG$100,GG$1,FALSE()))</f>
        <v>0</v>
      </c>
      <c r="GH45" s="0" t="n">
        <f aca="false">IF(ISNA(VLOOKUP('W. VaR &amp; Peak Pos By Trader'!$A44,'Import Peak'!$A$3:GH$100,GH$1,FALSE())),0,VLOOKUP('W. VaR &amp; Peak Pos By Trader'!$A44,'Import Peak'!$A$3:GH$100,GH$1,FALSE()))</f>
        <v>0</v>
      </c>
      <c r="GI45" s="0" t="n">
        <f aca="false">IF(ISNA(VLOOKUP('W. VaR &amp; Peak Pos By Trader'!$A44,'Import Peak'!$A$3:GI$100,GI$1,FALSE())),0,VLOOKUP('W. VaR &amp; Peak Pos By Trader'!$A44,'Import Peak'!$A$3:GI$100,GI$1,FALSE()))</f>
        <v>0</v>
      </c>
      <c r="GJ45" s="0" t="n">
        <f aca="false">IF(ISNA(VLOOKUP('W. VaR &amp; Peak Pos By Trader'!$A44,'Import Peak'!$A$3:GJ$100,GJ$1,FALSE())),0,VLOOKUP('W. VaR &amp; Peak Pos By Trader'!$A44,'Import Peak'!$A$3:GJ$100,GJ$1,FALSE()))</f>
        <v>0</v>
      </c>
      <c r="GK45" s="0" t="n">
        <f aca="false">IF(ISNA(VLOOKUP('W. VaR &amp; Peak Pos By Trader'!$A44,'Import Peak'!$A$3:GK$100,GK$1,FALSE())),0,VLOOKUP('W. VaR &amp; Peak Pos By Trader'!$A44,'Import Peak'!$A$3:GK$100,GK$1,FALSE()))</f>
        <v>0</v>
      </c>
      <c r="GL45" s="0" t="n">
        <f aca="false">IF(ISNA(VLOOKUP('W. VaR &amp; Peak Pos By Trader'!$A44,'Import Peak'!$A$3:GL$100,GL$1,FALSE())),0,VLOOKUP('W. VaR &amp; Peak Pos By Trader'!$A44,'Import Peak'!$A$3:GL$100,GL$1,FALSE()))</f>
        <v>0</v>
      </c>
      <c r="GM45" s="0" t="n">
        <f aca="false">IF(ISNA(VLOOKUP('W. VaR &amp; Peak Pos By Trader'!$A44,'Import Peak'!$A$3:GM$100,GM$1,FALSE())),0,VLOOKUP('W. VaR &amp; Peak Pos By Trader'!$A44,'Import Peak'!$A$3:GM$100,GM$1,FALSE()))</f>
        <v>0</v>
      </c>
      <c r="GN45" s="0" t="n">
        <f aca="false">IF(ISNA(VLOOKUP('W. VaR &amp; Peak Pos By Trader'!$A44,'Import Peak'!$A$3:GN$100,GN$1,FALSE())),0,VLOOKUP('W. VaR &amp; Peak Pos By Trader'!$A44,'Import Peak'!$A$3:GN$100,GN$1,FALSE()))</f>
        <v>0</v>
      </c>
      <c r="GO45" s="0" t="n">
        <f aca="false">IF(ISNA(VLOOKUP('W. VaR &amp; Peak Pos By Trader'!$A44,'Import Peak'!$A$3:GO$100,GO$1,FALSE())),0,VLOOKUP('W. VaR &amp; Peak Pos By Trader'!$A44,'Import Peak'!$A$3:GO$100,GO$1,FALSE()))</f>
        <v>0</v>
      </c>
      <c r="GP45" s="0" t="n">
        <f aca="false">IF(ISNA(VLOOKUP('W. VaR &amp; Peak Pos By Trader'!$A44,'Import Peak'!$A$3:GP$100,GP$1,FALSE())),0,VLOOKUP('W. VaR &amp; Peak Pos By Trader'!$A44,'Import Peak'!$A$3:GP$100,GP$1,FALSE()))</f>
        <v>0</v>
      </c>
      <c r="GQ45" s="0" t="n">
        <f aca="false">IF(ISNA(VLOOKUP('W. VaR &amp; Peak Pos By Trader'!$A44,'Import Peak'!$A$3:GQ$100,GQ$1,FALSE())),0,VLOOKUP('W. VaR &amp; Peak Pos By Trader'!$A44,'Import Peak'!$A$3:GQ$100,GQ$1,FALSE()))</f>
        <v>0</v>
      </c>
      <c r="GR45" s="0" t="n">
        <f aca="false">IF(ISNA(VLOOKUP('W. VaR &amp; Peak Pos By Trader'!$A44,'Import Peak'!$A$3:GR$100,GR$1,FALSE())),0,VLOOKUP('W. VaR &amp; Peak Pos By Trader'!$A44,'Import Peak'!$A$3:GR$100,GR$1,FALSE()))</f>
        <v>0</v>
      </c>
      <c r="GS45" s="0" t="n">
        <f aca="false">IF(ISNA(VLOOKUP('W. VaR &amp; Peak Pos By Trader'!$A44,'Import Peak'!$A$3:GS$100,GS$1,FALSE())),0,VLOOKUP('W. VaR &amp; Peak Pos By Trader'!$A44,'Import Peak'!$A$3:GS$100,GS$1,FALSE()))</f>
        <v>0</v>
      </c>
      <c r="GT45" s="0" t="n">
        <f aca="false">IF(ISNA(VLOOKUP('W. VaR &amp; Peak Pos By Trader'!$A44,'Import Peak'!$A$3:GT$100,GT$1,FALSE())),0,VLOOKUP('W. VaR &amp; Peak Pos By Trader'!$A44,'Import Peak'!$A$3:GT$100,GT$1,FALSE()))</f>
        <v>0</v>
      </c>
      <c r="GU45" s="0" t="n">
        <f aca="false">IF(ISNA(VLOOKUP('W. VaR &amp; Peak Pos By Trader'!$A44,'Import Peak'!$A$3:GU$100,GU$1,FALSE())),0,VLOOKUP('W. VaR &amp; Peak Pos By Trader'!$A44,'Import Peak'!$A$3:GU$100,GU$1,FALSE()))</f>
        <v>0</v>
      </c>
      <c r="GV45" s="0" t="n">
        <f aca="false">IF(ISNA(VLOOKUP('W. VaR &amp; Peak Pos By Trader'!$A44,'Import Peak'!$A$3:GV$100,GV$1,FALSE())),0,VLOOKUP('W. VaR &amp; Peak Pos By Trader'!$A44,'Import Peak'!$A$3:GV$100,GV$1,FALSE()))</f>
        <v>0</v>
      </c>
      <c r="GW45" s="0" t="n">
        <f aca="false">IF(ISNA(VLOOKUP('W. VaR &amp; Peak Pos By Trader'!$A44,'Import Peak'!$A$3:GW$100,GW$1,FALSE())),0,VLOOKUP('W. VaR &amp; Peak Pos By Trader'!$A44,'Import Peak'!$A$3:GW$100,GW$1,FALSE()))</f>
        <v>0</v>
      </c>
      <c r="GX45" s="0" t="n">
        <f aca="false">IF(ISNA(VLOOKUP('W. VaR &amp; Peak Pos By Trader'!$A44,'Import Peak'!$A$3:GX$100,GX$1,FALSE())),0,VLOOKUP('W. VaR &amp; Peak Pos By Trader'!$A44,'Import Peak'!$A$3:GX$100,GX$1,FALSE()))</f>
        <v>0</v>
      </c>
      <c r="GY45" s="0" t="n">
        <f aca="false">IF(ISNA(VLOOKUP('W. VaR &amp; Peak Pos By Trader'!$A44,'Import Peak'!$A$3:GY$100,GY$1,FALSE())),0,VLOOKUP('W. VaR &amp; Peak Pos By Trader'!$A44,'Import Peak'!$A$3:GY$100,GY$1,FALSE()))</f>
        <v>0</v>
      </c>
      <c r="GZ45" s="0" t="n">
        <f aca="false">IF(ISNA(VLOOKUP('W. VaR &amp; Peak Pos By Trader'!$A44,'Import Peak'!$A$3:GZ$100,GZ$1,FALSE())),0,VLOOKUP('W. VaR &amp; Peak Pos By Trader'!$A44,'Import Peak'!$A$3:GZ$100,GZ$1,FALSE()))</f>
        <v>0</v>
      </c>
      <c r="HA45" s="0" t="n">
        <f aca="false">IF(ISNA(VLOOKUP('W. VaR &amp; Peak Pos By Trader'!$A44,'Import Peak'!$A$3:HA$100,HA$1,FALSE())),0,VLOOKUP('W. VaR &amp; Peak Pos By Trader'!$A44,'Import Peak'!$A$3:HA$100,HA$1,FALSE()))</f>
        <v>0</v>
      </c>
      <c r="HB45" s="0" t="n">
        <f aca="false">IF(ISNA(VLOOKUP('W. VaR &amp; Peak Pos By Trader'!$A44,'Import Peak'!$A$3:HB$100,HB$1,FALSE())),0,VLOOKUP('W. VaR &amp; Peak Pos By Trader'!$A44,'Import Peak'!$A$3:HB$100,HB$1,FALSE()))</f>
        <v>0</v>
      </c>
      <c r="HC45" s="0" t="n">
        <f aca="false">IF(ISNA(VLOOKUP('W. VaR &amp; Peak Pos By Trader'!$A44,'Import Peak'!$A$3:HC$100,HC$1,FALSE())),0,VLOOKUP('W. VaR &amp; Peak Pos By Trader'!$A44,'Import Peak'!$A$3:HC$100,HC$1,FALSE()))</f>
        <v>0</v>
      </c>
      <c r="HD45" s="0" t="n">
        <f aca="false">IF(ISNA(VLOOKUP('W. VaR &amp; Peak Pos By Trader'!$A44,'Import Peak'!$A$3:HD$100,HD$1,FALSE())),0,VLOOKUP('W. VaR &amp; Peak Pos By Trader'!$A44,'Import Peak'!$A$3:HD$100,HD$1,FALSE()))</f>
        <v>0</v>
      </c>
      <c r="HE45" s="0" t="n">
        <f aca="false">IF(ISNA(VLOOKUP('W. VaR &amp; Peak Pos By Trader'!$A44,'Import Peak'!$A$3:HE$100,HE$1,FALSE())),0,VLOOKUP('W. VaR &amp; Peak Pos By Trader'!$A44,'Import Peak'!$A$3:HE$100,HE$1,FALSE()))</f>
        <v>0</v>
      </c>
      <c r="HF45" s="0" t="n">
        <f aca="false">IF(ISNA(VLOOKUP('W. VaR &amp; Peak Pos By Trader'!$A44,'Import Peak'!$A$3:HF$100,HF$1,FALSE())),0,VLOOKUP('W. VaR &amp; Peak Pos By Trader'!$A44,'Import Peak'!$A$3:HF$100,HF$1,FALSE()))</f>
        <v>0</v>
      </c>
      <c r="HG45" s="0" t="n">
        <f aca="false">IF(ISNA(VLOOKUP('W. VaR &amp; Peak Pos By Trader'!$A44,'Import Peak'!$A$3:HG$100,HG$1,FALSE())),0,VLOOKUP('W. VaR &amp; Peak Pos By Trader'!$A44,'Import Peak'!$A$3:HG$100,HG$1,FALSE()))</f>
        <v>0</v>
      </c>
      <c r="HH45" s="0" t="n">
        <f aca="false">IF(ISNA(VLOOKUP('W. VaR &amp; Peak Pos By Trader'!$A44,'Import Peak'!$A$3:HH$100,HH$1,FALSE())),0,VLOOKUP('W. VaR &amp; Peak Pos By Trader'!$A44,'Import Peak'!$A$3:HH$100,HH$1,FALSE()))</f>
        <v>0</v>
      </c>
      <c r="HI45" s="0" t="n">
        <f aca="false">IF(ISNA(VLOOKUP('W. VaR &amp; Peak Pos By Trader'!$A44,'Import Peak'!$A$3:HI$100,HI$1,FALSE())),0,VLOOKUP('W. VaR &amp; Peak Pos By Trader'!$A44,'Import Peak'!$A$3:HI$100,HI$1,FALSE()))</f>
        <v>0</v>
      </c>
      <c r="HJ45" s="0" t="n">
        <f aca="false">IF(ISNA(VLOOKUP('W. VaR &amp; Peak Pos By Trader'!$A44,'Import Peak'!$A$3:HJ$100,HJ$1,FALSE())),0,VLOOKUP('W. VaR &amp; Peak Pos By Trader'!$A44,'Import Peak'!$A$3:HJ$100,HJ$1,FALSE()))</f>
        <v>0</v>
      </c>
      <c r="HK45" s="0" t="n">
        <f aca="false">IF(ISNA(VLOOKUP('W. VaR &amp; Peak Pos By Trader'!$A44,'Import Peak'!$A$3:HK$100,HK$1,FALSE())),0,VLOOKUP('W. VaR &amp; Peak Pos By Trader'!$A44,'Import Peak'!$A$3:HK$100,HK$1,FALSE()))</f>
        <v>0</v>
      </c>
      <c r="HL45" s="0" t="n">
        <f aca="false">IF(ISNA(VLOOKUP('W. VaR &amp; Peak Pos By Trader'!$A44,'Import Peak'!$A$3:HL$100,HL$1,FALSE())),0,VLOOKUP('W. VaR &amp; Peak Pos By Trader'!$A44,'Import Peak'!$A$3:HL$100,HL$1,FALSE()))</f>
        <v>0</v>
      </c>
      <c r="HM45" s="0" t="n">
        <f aca="false">IF(ISNA(VLOOKUP('W. VaR &amp; Peak Pos By Trader'!$A44,'Import Peak'!$A$3:HM$100,HM$1,FALSE())),0,VLOOKUP('W. VaR &amp; Peak Pos By Trader'!$A44,'Import Peak'!$A$3:HM$100,HM$1,FALSE()))</f>
        <v>0</v>
      </c>
      <c r="HN45" s="0" t="n">
        <f aca="false">IF(ISNA(VLOOKUP('W. VaR &amp; Peak Pos By Trader'!$A44,'Import Peak'!$A$3:HN$100,HN$1,FALSE())),0,VLOOKUP('W. VaR &amp; Peak Pos By Trader'!$A44,'Import Peak'!$A$3:HN$100,HN$1,FALSE()))</f>
        <v>0</v>
      </c>
      <c r="HO45" s="0" t="n">
        <f aca="false">IF(ISNA(VLOOKUP('W. VaR &amp; Peak Pos By Trader'!$A44,'Import Peak'!$A$3:HO$100,HO$1,FALSE())),0,VLOOKUP('W. VaR &amp; Peak Pos By Trader'!$A44,'Import Peak'!$A$3:HO$100,HO$1,FALSE()))</f>
        <v>0</v>
      </c>
      <c r="HP45" s="0" t="n">
        <f aca="false">IF(ISNA(VLOOKUP('W. VaR &amp; Peak Pos By Trader'!$A44,'Import Peak'!$A$3:HP$100,HP$1,FALSE())),0,VLOOKUP('W. VaR &amp; Peak Pos By Trader'!$A44,'Import Peak'!$A$3:HP$100,HP$1,FALSE()))</f>
        <v>0</v>
      </c>
      <c r="HQ45" s="0" t="n">
        <f aca="false">IF(ISNA(VLOOKUP('W. VaR &amp; Peak Pos By Trader'!$A44,'Import Peak'!$A$3:HQ$100,HQ$1,FALSE())),0,VLOOKUP('W. VaR &amp; Peak Pos By Trader'!$A44,'Import Peak'!$A$3:HQ$100,HQ$1,FALSE()))</f>
        <v>0</v>
      </c>
      <c r="HR45" s="0" t="n">
        <f aca="false">IF(ISNA(VLOOKUP('W. VaR &amp; Peak Pos By Trader'!$A44,'Import Peak'!$A$3:HR$100,HR$1,FALSE())),0,VLOOKUP('W. VaR &amp; Peak Pos By Trader'!$A44,'Import Peak'!$A$3:HR$100,HR$1,FALSE()))</f>
        <v>0</v>
      </c>
      <c r="HS45" s="0" t="n">
        <f aca="false">IF(ISNA(VLOOKUP('W. VaR &amp; Peak Pos By Trader'!$A44,'Import Peak'!$A$3:HS$100,HS$1,FALSE())),0,VLOOKUP('W. VaR &amp; Peak Pos By Trader'!$A44,'Import Peak'!$A$3:HS$100,HS$1,FALSE()))</f>
        <v>0</v>
      </c>
      <c r="HT45" s="0" t="n">
        <f aca="false">IF(ISNA(VLOOKUP('W. VaR &amp; Peak Pos By Trader'!$A44,'Import Peak'!$A$3:HT$100,HT$1,FALSE())),0,VLOOKUP('W. VaR &amp; Peak Pos By Trader'!$A44,'Import Peak'!$A$3:HT$100,HT$1,FALSE()))</f>
        <v>0</v>
      </c>
      <c r="HU45" s="0" t="n">
        <f aca="false">IF(ISNA(VLOOKUP('W. VaR &amp; Peak Pos By Trader'!$A44,'Import Peak'!$A$3:HU$100,HU$1,FALSE())),0,VLOOKUP('W. VaR &amp; Peak Pos By Trader'!$A44,'Import Peak'!$A$3:HU$100,HU$1,FALSE()))</f>
        <v>0</v>
      </c>
      <c r="HV45" s="0" t="n">
        <f aca="false">IF(ISNA(VLOOKUP('W. VaR &amp; Peak Pos By Trader'!$A44,'Import Peak'!$A$3:HV$100,HV$1,FALSE())),0,VLOOKUP('W. VaR &amp; Peak Pos By Trader'!$A44,'Import Peak'!$A$3:HV$100,HV$1,FALSE()))</f>
        <v>0</v>
      </c>
      <c r="HW45" s="0" t="n">
        <f aca="false">IF(ISNA(VLOOKUP('W. VaR &amp; Peak Pos By Trader'!$A44,'Import Peak'!$A$3:HW$100,HW$1,FALSE())),0,VLOOKUP('W. VaR &amp; Peak Pos By Trader'!$A44,'Import Peak'!$A$3:HW$100,HW$1,FALSE()))</f>
        <v>0</v>
      </c>
      <c r="HX45" s="0" t="n">
        <f aca="false">IF(ISNA(VLOOKUP('W. VaR &amp; Peak Pos By Trader'!$A44,'Import Peak'!$A$3:HX$100,HX$1,FALSE())),0,VLOOKUP('W. VaR &amp; Peak Pos By Trader'!$A44,'Import Peak'!$A$3:HX$100,HX$1,FALSE()))</f>
        <v>0</v>
      </c>
      <c r="HY45" s="0" t="n">
        <f aca="false">IF(ISNA(VLOOKUP('W. VaR &amp; Peak Pos By Trader'!$A44,'Import Peak'!$A$3:HY$100,HY$1,FALSE())),0,VLOOKUP('W. VaR &amp; Peak Pos By Trader'!$A44,'Import Peak'!$A$3:HY$100,HY$1,FALSE()))</f>
        <v>0</v>
      </c>
      <c r="HZ45" s="0" t="n">
        <f aca="false">IF(ISNA(VLOOKUP('W. VaR &amp; Peak Pos By Trader'!$A44,'Import Peak'!$A$3:HZ$100,HZ$1,FALSE())),0,VLOOKUP('W. VaR &amp; Peak Pos By Trader'!$A44,'Import Peak'!$A$3:HZ$100,HZ$1,FALSE()))</f>
        <v>0</v>
      </c>
      <c r="IA45" s="0" t="n">
        <f aca="false">IF(ISNA(VLOOKUP('W. VaR &amp; Peak Pos By Trader'!$A44,'Import Peak'!$A$3:IA$100,IA$1,FALSE())),0,VLOOKUP('W. VaR &amp; Peak Pos By Trader'!$A44,'Import Peak'!$A$3:IA$100,IA$1,FALSE()))</f>
        <v>0</v>
      </c>
      <c r="IB45" s="0" t="n">
        <f aca="false">IF(ISNA(VLOOKUP('W. VaR &amp; Peak Pos By Trader'!$A44,'Import Peak'!$A$3:IB$100,IB$1,FALSE())),0,VLOOKUP('W. VaR &amp; Peak Pos By Trader'!$A44,'Import Peak'!$A$3:IB$100,IB$1,FALSE()))</f>
        <v>0</v>
      </c>
      <c r="IC45" s="0" t="n">
        <f aca="false">IF(ISNA(VLOOKUP('W. VaR &amp; Peak Pos By Trader'!$A44,'Import Peak'!$A$3:IC$100,IC$1,FALSE())),0,VLOOKUP('W. VaR &amp; Peak Pos By Trader'!$A44,'Import Peak'!$A$3:IC$100,IC$1,FALSE()))</f>
        <v>0</v>
      </c>
    </row>
    <row r="46" customFormat="false" ht="18" hidden="false" customHeight="false" outlineLevel="0" collapsed="false">
      <c r="A46" s="104" t="s">
        <v>36</v>
      </c>
      <c r="B46" s="107" t="n">
        <f aca="false">IF(ISNA(VLOOKUP('W. VaR &amp; Peak Pos By Trader'!$A45,'Import Peak'!$A$3:B$100,B$1,FALSE())),0,VLOOKUP('W. VaR &amp; Peak Pos By Trader'!$A45,'Import Peak'!$A$3:B$100,B$1,FALSE()))</f>
        <v>0</v>
      </c>
      <c r="C46" s="107" t="n">
        <f aca="false">IF(ISNA(VLOOKUP('W. VaR &amp; Peak Pos By Trader'!$A45,'Import Peak'!$A$3:C$100,C$1,FALSE())),0,VLOOKUP('W. VaR &amp; Peak Pos By Trader'!$A45,'Import Peak'!$A$3:C$100,C$1,FALSE()))</f>
        <v>0</v>
      </c>
      <c r="D46" s="107" t="n">
        <f aca="false">IF(ISNA(VLOOKUP('W. VaR &amp; Peak Pos By Trader'!$A45,'Import Peak'!$A$3:D$100,D$1,FALSE())),0,VLOOKUP('W. VaR &amp; Peak Pos By Trader'!$A45,'Import Peak'!$A$3:D$100,D$1,FALSE()))</f>
        <v>0</v>
      </c>
      <c r="E46" s="107" t="n">
        <f aca="false">IF(ISNA(VLOOKUP('W. VaR &amp; Peak Pos By Trader'!$A45,'Import Peak'!$A$3:E$100,E$1,FALSE())),0,VLOOKUP('W. VaR &amp; Peak Pos By Trader'!$A45,'Import Peak'!$A$3:E$100,E$1,FALSE()))</f>
        <v>0</v>
      </c>
      <c r="F46" s="107" t="n">
        <f aca="false">IF(ISNA(VLOOKUP('W. VaR &amp; Peak Pos By Trader'!$A45,'Import Peak'!$A$3:F$100,F$1,FALSE())),0,VLOOKUP('W. VaR &amp; Peak Pos By Trader'!$A45,'Import Peak'!$A$3:F$100,F$1,FALSE()))</f>
        <v>0</v>
      </c>
      <c r="G46" s="107" t="n">
        <f aca="false">IF(ISNA(VLOOKUP('W. VaR &amp; Peak Pos By Trader'!$A45,'Import Peak'!$A$3:G$100,G$1,FALSE())),0,VLOOKUP('W. VaR &amp; Peak Pos By Trader'!$A45,'Import Peak'!$A$3:G$100,G$1,FALSE()))</f>
        <v>0</v>
      </c>
      <c r="H46" s="107" t="n">
        <f aca="false">IF(ISNA(VLOOKUP('W. VaR &amp; Peak Pos By Trader'!$A45,'Import Peak'!$A$3:H$100,H$1,FALSE())),0,VLOOKUP('W. VaR &amp; Peak Pos By Trader'!$A45,'Import Peak'!$A$3:H$100,H$1,FALSE()))</f>
        <v>-1300.89794087303</v>
      </c>
      <c r="I46" s="107" t="n">
        <f aca="false">IF(ISNA(VLOOKUP('W. VaR &amp; Peak Pos By Trader'!$A45,'Import Peak'!$A$3:I$100,I$1,FALSE())),0,VLOOKUP('W. VaR &amp; Peak Pos By Trader'!$A45,'Import Peak'!$A$3:I$100,I$1,FALSE()))</f>
        <v>0</v>
      </c>
      <c r="J46" s="107" t="n">
        <f aca="false">IF(ISNA(VLOOKUP('W. VaR &amp; Peak Pos By Trader'!$A45,'Import Peak'!$A$3:J$100,J$1,FALSE())),0,VLOOKUP('W. VaR &amp; Peak Pos By Trader'!$A45,'Import Peak'!$A$3:J$100,J$1,FALSE()))</f>
        <v>0</v>
      </c>
      <c r="K46" s="107" t="n">
        <f aca="false">IF(ISNA(VLOOKUP('W. VaR &amp; Peak Pos By Trader'!$A45,'Import Peak'!$A$3:K$100,K$1,FALSE())),0,VLOOKUP('W. VaR &amp; Peak Pos By Trader'!$A45,'Import Peak'!$A$3:K$100,K$1,FALSE()))</f>
        <v>0</v>
      </c>
      <c r="L46" s="107" t="n">
        <f aca="false">IF(ISNA(VLOOKUP('W. VaR &amp; Peak Pos By Trader'!$A45,'Import Peak'!$A$3:L$100,L$1,FALSE())),0,VLOOKUP('W. VaR &amp; Peak Pos By Trader'!$A45,'Import Peak'!$A$3:L$100,L$1,FALSE()))</f>
        <v>0</v>
      </c>
      <c r="M46" s="107" t="n">
        <f aca="false">IF(ISNA(VLOOKUP('W. VaR &amp; Peak Pos By Trader'!$A45,'Import Peak'!$A$3:M$100,M$1,FALSE())),0,VLOOKUP('W. VaR &amp; Peak Pos By Trader'!$A45,'Import Peak'!$A$3:M$100,M$1,FALSE()))</f>
        <v>0</v>
      </c>
      <c r="N46" s="107" t="n">
        <f aca="false">IF(ISNA(VLOOKUP('W. VaR &amp; Peak Pos By Trader'!$A45,'Import Peak'!$A$3:N$100,N$1,FALSE())),0,VLOOKUP('W. VaR &amp; Peak Pos By Trader'!$A45,'Import Peak'!$A$3:N$100,N$1,FALSE()))</f>
        <v>0</v>
      </c>
      <c r="O46" s="107" t="n">
        <f aca="false">IF(ISNA(VLOOKUP('W. VaR &amp; Peak Pos By Trader'!$A45,'Import Peak'!$A$3:O$100,O$1,FALSE())),0,VLOOKUP('W. VaR &amp; Peak Pos By Trader'!$A45,'Import Peak'!$A$3:O$100,O$1,FALSE()))</f>
        <v>0</v>
      </c>
      <c r="P46" s="107" t="n">
        <f aca="false">IF(ISNA(VLOOKUP('W. VaR &amp; Peak Pos By Trader'!$A45,'Import Peak'!$A$3:P$100,P$1,FALSE())),0,VLOOKUP('W. VaR &amp; Peak Pos By Trader'!$A45,'Import Peak'!$A$3:P$100,P$1,FALSE()))</f>
        <v>0</v>
      </c>
      <c r="Q46" s="107" t="n">
        <f aca="false">IF(ISNA(VLOOKUP('W. VaR &amp; Peak Pos By Trader'!$A45,'Import Peak'!$A$3:Q$100,Q$1,FALSE())),0,VLOOKUP('W. VaR &amp; Peak Pos By Trader'!$A45,'Import Peak'!$A$3:Q$100,Q$1,FALSE()))</f>
        <v>0</v>
      </c>
      <c r="R46" s="107" t="n">
        <f aca="false">IF(ISNA(VLOOKUP('W. VaR &amp; Peak Pos By Trader'!$A45,'Import Peak'!$A$3:R$100,R$1,FALSE())),0,VLOOKUP('W. VaR &amp; Peak Pos By Trader'!$A45,'Import Peak'!$A$3:R$100,R$1,FALSE()))</f>
        <v>0</v>
      </c>
      <c r="S46" s="107" t="n">
        <f aca="false">IF(ISNA(VLOOKUP('W. VaR &amp; Peak Pos By Trader'!$A45,'Import Peak'!$A$3:S$100,S$1,FALSE())),0,VLOOKUP('W. VaR &amp; Peak Pos By Trader'!$A45,'Import Peak'!$A$3:S$100,S$1,FALSE()))</f>
        <v>0</v>
      </c>
      <c r="T46" s="107" t="n">
        <f aca="false">IF(ISNA(VLOOKUP('W. VaR &amp; Peak Pos By Trader'!$A45,'Import Peak'!$A$3:T$100,T$1,FALSE())),0,VLOOKUP('W. VaR &amp; Peak Pos By Trader'!$A45,'Import Peak'!$A$3:T$100,T$1,FALSE()))</f>
        <v>0</v>
      </c>
      <c r="U46" s="107" t="n">
        <f aca="false">IF(ISNA(VLOOKUP('W. VaR &amp; Peak Pos By Trader'!$A45,'Import Peak'!$A$3:U$100,U$1,FALSE())),0,VLOOKUP('W. VaR &amp; Peak Pos By Trader'!$A45,'Import Peak'!$A$3:U$100,U$1,FALSE()))</f>
        <v>0</v>
      </c>
      <c r="V46" s="107" t="n">
        <f aca="false">IF(ISNA(VLOOKUP('W. VaR &amp; Peak Pos By Trader'!$A45,'Import Peak'!$A$3:V$100,V$1,FALSE())),0,VLOOKUP('W. VaR &amp; Peak Pos By Trader'!$A45,'Import Peak'!$A$3:V$100,V$1,FALSE()))</f>
        <v>0</v>
      </c>
      <c r="W46" s="107" t="n">
        <f aca="false">IF(ISNA(VLOOKUP('W. VaR &amp; Peak Pos By Trader'!$A45,'Import Peak'!$A$3:W$100,W$1,FALSE())),0,VLOOKUP('W. VaR &amp; Peak Pos By Trader'!$A45,'Import Peak'!$A$3:W$100,W$1,FALSE()))</f>
        <v>0</v>
      </c>
      <c r="X46" s="107" t="n">
        <f aca="false">IF(ISNA(VLOOKUP('W. VaR &amp; Peak Pos By Trader'!$A45,'Import Peak'!$A$3:X$100,X$1,FALSE())),0,VLOOKUP('W. VaR &amp; Peak Pos By Trader'!$A45,'Import Peak'!$A$3:X$100,X$1,FALSE()))</f>
        <v>0</v>
      </c>
      <c r="Y46" s="107" t="n">
        <f aca="false">IF(ISNA(VLOOKUP('W. VaR &amp; Peak Pos By Trader'!$A45,'Import Peak'!$A$3:Y$100,Y$1,FALSE())),0,VLOOKUP('W. VaR &amp; Peak Pos By Trader'!$A45,'Import Peak'!$A$3:Y$100,Y$1,FALSE()))</f>
        <v>0</v>
      </c>
      <c r="Z46" s="107" t="n">
        <f aca="false">IF(ISNA(VLOOKUP('W. VaR &amp; Peak Pos By Trader'!$A45,'Import Peak'!$A$3:Z$100,Z$1,FALSE())),0,VLOOKUP('W. VaR &amp; Peak Pos By Trader'!$A45,'Import Peak'!$A$3:Z$100,Z$1,FALSE()))</f>
        <v>0</v>
      </c>
      <c r="AA46" s="107" t="n">
        <f aca="false">IF(ISNA(VLOOKUP('W. VaR &amp; Peak Pos By Trader'!$A45,'Import Peak'!$A$3:AA$100,AA$1,FALSE())),0,VLOOKUP('W. VaR &amp; Peak Pos By Trader'!$A45,'Import Peak'!$A$3:AA$100,AA$1,FALSE()))</f>
        <v>0</v>
      </c>
      <c r="AB46" s="107" t="n">
        <f aca="false">IF(ISNA(VLOOKUP('W. VaR &amp; Peak Pos By Trader'!$A45,'Import Peak'!$A$3:AB$100,AB$1,FALSE())),0,VLOOKUP('W. VaR &amp; Peak Pos By Trader'!$A45,'Import Peak'!$A$3:AB$100,AB$1,FALSE()))</f>
        <v>0</v>
      </c>
      <c r="AC46" s="107" t="n">
        <f aca="false">IF(ISNA(VLOOKUP('W. VaR &amp; Peak Pos By Trader'!$A45,'Import Peak'!$A$3:AC$100,AC$1,FALSE())),0,VLOOKUP('W. VaR &amp; Peak Pos By Trader'!$A45,'Import Peak'!$A$3:AC$100,AC$1,FALSE()))</f>
        <v>0</v>
      </c>
      <c r="AD46" s="107" t="n">
        <f aca="false">IF(ISNA(VLOOKUP('W. VaR &amp; Peak Pos By Trader'!$A45,'Import Peak'!$A$3:AD$100,AD$1,FALSE())),0,VLOOKUP('W. VaR &amp; Peak Pos By Trader'!$A45,'Import Peak'!$A$3:AD$100,AD$1,FALSE()))</f>
        <v>0</v>
      </c>
      <c r="AE46" s="107" t="n">
        <f aca="false">IF(ISNA(VLOOKUP('W. VaR &amp; Peak Pos By Trader'!$A45,'Import Peak'!$A$3:AE$100,AE$1,FALSE())),0,VLOOKUP('W. VaR &amp; Peak Pos By Trader'!$A45,'Import Peak'!$A$3:AE$100,AE$1,FALSE()))</f>
        <v>0</v>
      </c>
      <c r="AF46" s="107" t="n">
        <f aca="false">IF(ISNA(VLOOKUP('W. VaR &amp; Peak Pos By Trader'!$A45,'Import Peak'!$A$3:AF$100,AF$1,FALSE())),0,VLOOKUP('W. VaR &amp; Peak Pos By Trader'!$A45,'Import Peak'!$A$3:AF$100,AF$1,FALSE()))</f>
        <v>0</v>
      </c>
      <c r="AG46" s="107" t="n">
        <f aca="false">IF(ISNA(VLOOKUP('W. VaR &amp; Peak Pos By Trader'!$A45,'Import Peak'!$A$3:AG$100,AG$1,FALSE())),0,VLOOKUP('W. VaR &amp; Peak Pos By Trader'!$A45,'Import Peak'!$A$3:AG$100,AG$1,FALSE()))</f>
        <v>0</v>
      </c>
      <c r="AH46" s="107" t="n">
        <f aca="false">IF(ISNA(VLOOKUP('W. VaR &amp; Peak Pos By Trader'!$A45,'Import Peak'!$A$3:AH$100,AH$1,FALSE())),0,VLOOKUP('W. VaR &amp; Peak Pos By Trader'!$A45,'Import Peak'!$A$3:AH$100,AH$1,FALSE()))</f>
        <v>0</v>
      </c>
      <c r="AI46" s="107" t="n">
        <f aca="false">IF(ISNA(VLOOKUP('W. VaR &amp; Peak Pos By Trader'!$A45,'Import Peak'!$A$3:AI$100,AI$1,FALSE())),0,VLOOKUP('W. VaR &amp; Peak Pos By Trader'!$A45,'Import Peak'!$A$3:AI$100,AI$1,FALSE()))</f>
        <v>0</v>
      </c>
      <c r="AJ46" s="107" t="n">
        <f aca="false">IF(ISNA(VLOOKUP('W. VaR &amp; Peak Pos By Trader'!$A45,'Import Peak'!$A$3:AJ$100,AJ$1,FALSE())),0,VLOOKUP('W. VaR &amp; Peak Pos By Trader'!$A45,'Import Peak'!$A$3:AJ$100,AJ$1,FALSE()))</f>
        <v>0</v>
      </c>
      <c r="AK46" s="107" t="n">
        <f aca="false">IF(ISNA(VLOOKUP('W. VaR &amp; Peak Pos By Trader'!$A45,'Import Peak'!$A$3:AK$100,AK$1,FALSE())),0,VLOOKUP('W. VaR &amp; Peak Pos By Trader'!$A45,'Import Peak'!$A$3:AK$100,AK$1,FALSE()))</f>
        <v>0</v>
      </c>
      <c r="AL46" s="107" t="n">
        <f aca="false">IF(ISNA(VLOOKUP('W. VaR &amp; Peak Pos By Trader'!$A45,'Import Peak'!$A$3:AL$100,AL$1,FALSE())),0,VLOOKUP('W. VaR &amp; Peak Pos By Trader'!$A45,'Import Peak'!$A$3:AL$100,AL$1,FALSE()))</f>
        <v>0</v>
      </c>
      <c r="AM46" s="107" t="n">
        <f aca="false">IF(ISNA(VLOOKUP('W. VaR &amp; Peak Pos By Trader'!$A45,'Import Peak'!$A$3:AM$100,AM$1,FALSE())),0,VLOOKUP('W. VaR &amp; Peak Pos By Trader'!$A45,'Import Peak'!$A$3:AM$100,AM$1,FALSE()))</f>
        <v>0</v>
      </c>
      <c r="AN46" s="107" t="n">
        <f aca="false">IF(ISNA(VLOOKUP('W. VaR &amp; Peak Pos By Trader'!$A45,'Import Peak'!$A$3:AN$100,AN$1,FALSE())),0,VLOOKUP('W. VaR &amp; Peak Pos By Trader'!$A45,'Import Peak'!$A$3:AN$100,AN$1,FALSE()))</f>
        <v>0</v>
      </c>
      <c r="AO46" s="107" t="n">
        <f aca="false">IF(ISNA(VLOOKUP('W. VaR &amp; Peak Pos By Trader'!$A45,'Import Peak'!$A$3:AO$100,AO$1,FALSE())),0,VLOOKUP('W. VaR &amp; Peak Pos By Trader'!$A45,'Import Peak'!$A$3:AO$100,AO$1,FALSE()))</f>
        <v>0</v>
      </c>
      <c r="AP46" s="107" t="n">
        <f aca="false">IF(ISNA(VLOOKUP('W. VaR &amp; Peak Pos By Trader'!$A45,'Import Peak'!$A$3:AP$100,AP$1,FALSE())),0,VLOOKUP('W. VaR &amp; Peak Pos By Trader'!$A45,'Import Peak'!$A$3:AP$100,AP$1,FALSE()))</f>
        <v>0</v>
      </c>
      <c r="AQ46" s="107" t="n">
        <f aca="false">IF(ISNA(VLOOKUP('W. VaR &amp; Peak Pos By Trader'!$A45,'Import Peak'!$A$3:AQ$100,AQ$1,FALSE())),0,VLOOKUP('W. VaR &amp; Peak Pos By Trader'!$A45,'Import Peak'!$A$3:AQ$100,AQ$1,FALSE()))</f>
        <v>0</v>
      </c>
      <c r="AR46" s="107" t="n">
        <f aca="false">IF(ISNA(VLOOKUP('W. VaR &amp; Peak Pos By Trader'!$A45,'Import Peak'!$A$3:AR$100,AR$1,FALSE())),0,VLOOKUP('W. VaR &amp; Peak Pos By Trader'!$A45,'Import Peak'!$A$3:AR$100,AR$1,FALSE()))</f>
        <v>0</v>
      </c>
      <c r="AS46" s="107" t="n">
        <f aca="false">IF(ISNA(VLOOKUP('W. VaR &amp; Peak Pos By Trader'!$A45,'Import Peak'!$A$3:AS$100,AS$1,FALSE())),0,VLOOKUP('W. VaR &amp; Peak Pos By Trader'!$A45,'Import Peak'!$A$3:AS$100,AS$1,FALSE()))</f>
        <v>0</v>
      </c>
      <c r="AT46" s="107" t="n">
        <f aca="false">IF(ISNA(VLOOKUP('W. VaR &amp; Peak Pos By Trader'!$A45,'Import Peak'!$A$3:AT$100,AT$1,FALSE())),0,VLOOKUP('W. VaR &amp; Peak Pos By Trader'!$A45,'Import Peak'!$A$3:AT$100,AT$1,FALSE()))</f>
        <v>0</v>
      </c>
      <c r="AU46" s="107" t="n">
        <f aca="false">IF(ISNA(VLOOKUP('W. VaR &amp; Peak Pos By Trader'!$A45,'Import Peak'!$A$3:AU$100,AU$1,FALSE())),0,VLOOKUP('W. VaR &amp; Peak Pos By Trader'!$A45,'Import Peak'!$A$3:AU$100,AU$1,FALSE()))</f>
        <v>0</v>
      </c>
      <c r="AV46" s="107" t="n">
        <f aca="false">IF(ISNA(VLOOKUP('W. VaR &amp; Peak Pos By Trader'!$A45,'Import Peak'!$A$3:AV$100,AV$1,FALSE())),0,VLOOKUP('W. VaR &amp; Peak Pos By Trader'!$A45,'Import Peak'!$A$3:AV$100,AV$1,FALSE()))</f>
        <v>0</v>
      </c>
      <c r="AW46" s="107" t="n">
        <f aca="false">IF(ISNA(VLOOKUP('W. VaR &amp; Peak Pos By Trader'!$A45,'Import Peak'!$A$3:AW$100,AW$1,FALSE())),0,VLOOKUP('W. VaR &amp; Peak Pos By Trader'!$A45,'Import Peak'!$A$3:AW$100,AW$1,FALSE()))</f>
        <v>0</v>
      </c>
      <c r="AX46" s="107" t="n">
        <f aca="false">IF(ISNA(VLOOKUP('W. VaR &amp; Peak Pos By Trader'!$A45,'Import Peak'!$A$3:AX$100,AX$1,FALSE())),0,VLOOKUP('W. VaR &amp; Peak Pos By Trader'!$A45,'Import Peak'!$A$3:AX$100,AX$1,FALSE()))</f>
        <v>0</v>
      </c>
      <c r="AY46" s="107" t="n">
        <f aca="false">IF(ISNA(VLOOKUP('W. VaR &amp; Peak Pos By Trader'!$A45,'Import Peak'!$A$3:AY$100,AY$1,FALSE())),0,VLOOKUP('W. VaR &amp; Peak Pos By Trader'!$A45,'Import Peak'!$A$3:AY$100,AY$1,FALSE()))</f>
        <v>0</v>
      </c>
      <c r="AZ46" s="107" t="n">
        <f aca="false">IF(ISNA(VLOOKUP('W. VaR &amp; Peak Pos By Trader'!$A45,'Import Peak'!$A$3:AZ$100,AZ$1,FALSE())),0,VLOOKUP('W. VaR &amp; Peak Pos By Trader'!$A45,'Import Peak'!$A$3:AZ$100,AZ$1,FALSE()))</f>
        <v>0</v>
      </c>
      <c r="BA46" s="107" t="n">
        <f aca="false">IF(ISNA(VLOOKUP('W. VaR &amp; Peak Pos By Trader'!$A45,'Import Peak'!$A$3:BA$100,BA$1,FALSE())),0,VLOOKUP('W. VaR &amp; Peak Pos By Trader'!$A45,'Import Peak'!$A$3:BA$100,BA$1,FALSE()))</f>
        <v>0</v>
      </c>
      <c r="BB46" s="107" t="n">
        <f aca="false">IF(ISNA(VLOOKUP('W. VaR &amp; Peak Pos By Trader'!$A45,'Import Peak'!$A$3:BB$100,BB$1,FALSE())),0,VLOOKUP('W. VaR &amp; Peak Pos By Trader'!$A45,'Import Peak'!$A$3:BB$100,BB$1,FALSE()))</f>
        <v>0</v>
      </c>
      <c r="BC46" s="107" t="n">
        <f aca="false">IF(ISNA(VLOOKUP('W. VaR &amp; Peak Pos By Trader'!$A45,'Import Peak'!$A$3:BC$100,BC$1,FALSE())),0,VLOOKUP('W. VaR &amp; Peak Pos By Trader'!$A45,'Import Peak'!$A$3:BC$100,BC$1,FALSE()))</f>
        <v>0</v>
      </c>
      <c r="BD46" s="107" t="n">
        <f aca="false">IF(ISNA(VLOOKUP('W. VaR &amp; Peak Pos By Trader'!$A45,'Import Peak'!$A$3:BD$100,BD$1,FALSE())),0,VLOOKUP('W. VaR &amp; Peak Pos By Trader'!$A45,'Import Peak'!$A$3:BD$100,BD$1,FALSE()))</f>
        <v>0</v>
      </c>
      <c r="BE46" s="107" t="n">
        <f aca="false">IF(ISNA(VLOOKUP('W. VaR &amp; Peak Pos By Trader'!$A45,'Import Peak'!$A$3:BE$100,BE$1,FALSE())),0,VLOOKUP('W. VaR &amp; Peak Pos By Trader'!$A45,'Import Peak'!$A$3:BE$100,BE$1,FALSE()))</f>
        <v>0</v>
      </c>
      <c r="BF46" s="107" t="n">
        <f aca="false">IF(ISNA(VLOOKUP('W. VaR &amp; Peak Pos By Trader'!$A45,'Import Peak'!$A$3:BF$100,BF$1,FALSE())),0,VLOOKUP('W. VaR &amp; Peak Pos By Trader'!$A45,'Import Peak'!$A$3:BF$100,BF$1,FALSE()))</f>
        <v>0</v>
      </c>
      <c r="BG46" s="107" t="n">
        <f aca="false">IF(ISNA(VLOOKUP('W. VaR &amp; Peak Pos By Trader'!$A45,'Import Peak'!$A$3:BG$100,BG$1,FALSE())),0,VLOOKUP('W. VaR &amp; Peak Pos By Trader'!$A45,'Import Peak'!$A$3:BG$100,BG$1,FALSE()))</f>
        <v>0</v>
      </c>
      <c r="BH46" s="107" t="n">
        <f aca="false">IF(ISNA(VLOOKUP('W. VaR &amp; Peak Pos By Trader'!$A45,'Import Peak'!$A$3:BH$100,BH$1,FALSE())),0,VLOOKUP('W. VaR &amp; Peak Pos By Trader'!$A45,'Import Peak'!$A$3:BH$100,BH$1,FALSE()))</f>
        <v>0</v>
      </c>
      <c r="BI46" s="107" t="n">
        <f aca="false">IF(ISNA(VLOOKUP('W. VaR &amp; Peak Pos By Trader'!$A45,'Import Peak'!$A$3:BI$100,BI$1,FALSE())),0,VLOOKUP('W. VaR &amp; Peak Pos By Trader'!$A45,'Import Peak'!$A$3:BI$100,BI$1,FALSE()))</f>
        <v>0</v>
      </c>
      <c r="BJ46" s="107" t="n">
        <f aca="false">IF(ISNA(VLOOKUP('W. VaR &amp; Peak Pos By Trader'!$A45,'Import Peak'!$A$3:BJ$100,BJ$1,FALSE())),0,VLOOKUP('W. VaR &amp; Peak Pos By Trader'!$A45,'Import Peak'!$A$3:BJ$100,BJ$1,FALSE()))</f>
        <v>0</v>
      </c>
      <c r="BK46" s="107" t="n">
        <f aca="false">IF(ISNA(VLOOKUP('W. VaR &amp; Peak Pos By Trader'!$A45,'Import Peak'!$A$3:BK$100,BK$1,FALSE())),0,VLOOKUP('W. VaR &amp; Peak Pos By Trader'!$A45,'Import Peak'!$A$3:BK$100,BK$1,FALSE()))</f>
        <v>0</v>
      </c>
      <c r="BL46" s="107" t="n">
        <f aca="false">IF(ISNA(VLOOKUP('W. VaR &amp; Peak Pos By Trader'!$A45,'Import Peak'!$A$3:BL$100,BL$1,FALSE())),0,VLOOKUP('W. VaR &amp; Peak Pos By Trader'!$A45,'Import Peak'!$A$3:BL$100,BL$1,FALSE()))</f>
        <v>0</v>
      </c>
      <c r="BM46" s="107" t="n">
        <f aca="false">IF(ISNA(VLOOKUP('W. VaR &amp; Peak Pos By Trader'!$A45,'Import Peak'!$A$3:BM$100,BM$1,FALSE())),0,VLOOKUP('W. VaR &amp; Peak Pos By Trader'!$A45,'Import Peak'!$A$3:BM$100,BM$1,FALSE()))</f>
        <v>0</v>
      </c>
      <c r="BN46" s="107" t="n">
        <f aca="false">IF(ISNA(VLOOKUP('W. VaR &amp; Peak Pos By Trader'!$A45,'Import Peak'!$A$3:BN$100,BN$1,FALSE())),0,VLOOKUP('W. VaR &amp; Peak Pos By Trader'!$A45,'Import Peak'!$A$3:BN$100,BN$1,FALSE()))</f>
        <v>0</v>
      </c>
      <c r="BO46" s="107" t="n">
        <f aca="false">IF(ISNA(VLOOKUP('W. VaR &amp; Peak Pos By Trader'!$A45,'Import Peak'!$A$3:BO$100,BO$1,FALSE())),0,VLOOKUP('W. VaR &amp; Peak Pos By Trader'!$A45,'Import Peak'!$A$3:BO$100,BO$1,FALSE()))</f>
        <v>0</v>
      </c>
      <c r="BP46" s="107" t="n">
        <f aca="false">IF(ISNA(VLOOKUP('W. VaR &amp; Peak Pos By Trader'!$A45,'Import Peak'!$A$3:BP$100,BP$1,FALSE())),0,VLOOKUP('W. VaR &amp; Peak Pos By Trader'!$A45,'Import Peak'!$A$3:BP$100,BP$1,FALSE()))</f>
        <v>0</v>
      </c>
      <c r="BQ46" s="107" t="n">
        <f aca="false">IF(ISNA(VLOOKUP('W. VaR &amp; Peak Pos By Trader'!$A45,'Import Peak'!$A$3:BQ$100,BQ$1,FALSE())),0,VLOOKUP('W. VaR &amp; Peak Pos By Trader'!$A45,'Import Peak'!$A$3:BQ$100,BQ$1,FALSE()))</f>
        <v>0</v>
      </c>
      <c r="BR46" s="107" t="n">
        <f aca="false">IF(ISNA(VLOOKUP('W. VaR &amp; Peak Pos By Trader'!$A45,'Import Peak'!$A$3:BR$100,BR$1,FALSE())),0,VLOOKUP('W. VaR &amp; Peak Pos By Trader'!$A45,'Import Peak'!$A$3:BR$100,BR$1,FALSE()))</f>
        <v>0</v>
      </c>
      <c r="BS46" s="107" t="n">
        <f aca="false">IF(ISNA(VLOOKUP('W. VaR &amp; Peak Pos By Trader'!$A45,'Import Peak'!$A$3:BS$100,BS$1,FALSE())),0,VLOOKUP('W. VaR &amp; Peak Pos By Trader'!$A45,'Import Peak'!$A$3:BS$100,BS$1,FALSE()))</f>
        <v>0</v>
      </c>
      <c r="BT46" s="107" t="n">
        <f aca="false">IF(ISNA(VLOOKUP('W. VaR &amp; Peak Pos By Trader'!$A45,'Import Peak'!$A$3:BT$100,BT$1,FALSE())),0,VLOOKUP('W. VaR &amp; Peak Pos By Trader'!$A45,'Import Peak'!$A$3:BT$100,BT$1,FALSE()))</f>
        <v>0</v>
      </c>
      <c r="BU46" s="107" t="n">
        <f aca="false">IF(ISNA(VLOOKUP('W. VaR &amp; Peak Pos By Trader'!$A45,'Import Peak'!$A$3:BU$100,BU$1,FALSE())),0,VLOOKUP('W. VaR &amp; Peak Pos By Trader'!$A45,'Import Peak'!$A$3:BU$100,BU$1,FALSE()))</f>
        <v>0</v>
      </c>
      <c r="BV46" s="107" t="n">
        <f aca="false">IF(ISNA(VLOOKUP('W. VaR &amp; Peak Pos By Trader'!$A45,'Import Peak'!$A$3:BV$100,BV$1,FALSE())),0,VLOOKUP('W. VaR &amp; Peak Pos By Trader'!$A45,'Import Peak'!$A$3:BV$100,BV$1,FALSE()))</f>
        <v>0</v>
      </c>
      <c r="BW46" s="107" t="n">
        <f aca="false">IF(ISNA(VLOOKUP('W. VaR &amp; Peak Pos By Trader'!$A45,'Import Peak'!$A$3:BW$100,BW$1,FALSE())),0,VLOOKUP('W. VaR &amp; Peak Pos By Trader'!$A45,'Import Peak'!$A$3:BW$100,BW$1,FALSE()))</f>
        <v>0</v>
      </c>
      <c r="BX46" s="107" t="n">
        <f aca="false">IF(ISNA(VLOOKUP('W. VaR &amp; Peak Pos By Trader'!$A45,'Import Peak'!$A$3:BX$100,BX$1,FALSE())),0,VLOOKUP('W. VaR &amp; Peak Pos By Trader'!$A45,'Import Peak'!$A$3:BX$100,BX$1,FALSE()))</f>
        <v>0</v>
      </c>
      <c r="BY46" s="107" t="n">
        <f aca="false">IF(ISNA(VLOOKUP('W. VaR &amp; Peak Pos By Trader'!$A45,'Import Peak'!$A$3:BY$100,BY$1,FALSE())),0,VLOOKUP('W. VaR &amp; Peak Pos By Trader'!$A45,'Import Peak'!$A$3:BY$100,BY$1,FALSE()))</f>
        <v>0</v>
      </c>
      <c r="BZ46" s="107" t="n">
        <f aca="false">IF(ISNA(VLOOKUP('W. VaR &amp; Peak Pos By Trader'!$A45,'Import Peak'!$A$3:BZ$100,BZ$1,FALSE())),0,VLOOKUP('W. VaR &amp; Peak Pos By Trader'!$A45,'Import Peak'!$A$3:BZ$100,BZ$1,FALSE()))</f>
        <v>0</v>
      </c>
      <c r="CA46" s="107" t="n">
        <f aca="false">IF(ISNA(VLOOKUP('W. VaR &amp; Peak Pos By Trader'!$A45,'Import Peak'!$A$3:CA$100,CA$1,FALSE())),0,VLOOKUP('W. VaR &amp; Peak Pos By Trader'!$A45,'Import Peak'!$A$3:CA$100,CA$1,FALSE()))</f>
        <v>0</v>
      </c>
      <c r="CB46" s="107" t="n">
        <f aca="false">IF(ISNA(VLOOKUP('W. VaR &amp; Peak Pos By Trader'!$A45,'Import Peak'!$A$3:CB$100,CB$1,FALSE())),0,VLOOKUP('W. VaR &amp; Peak Pos By Trader'!$A45,'Import Peak'!$A$3:CB$100,CB$1,FALSE()))</f>
        <v>0</v>
      </c>
      <c r="CC46" s="107" t="n">
        <f aca="false">IF(ISNA(VLOOKUP('W. VaR &amp; Peak Pos By Trader'!$A45,'Import Peak'!$A$3:CC$100,CC$1,FALSE())),0,VLOOKUP('W. VaR &amp; Peak Pos By Trader'!$A45,'Import Peak'!$A$3:CC$100,CC$1,FALSE()))</f>
        <v>0</v>
      </c>
      <c r="CD46" s="107" t="n">
        <f aca="false">IF(ISNA(VLOOKUP('W. VaR &amp; Peak Pos By Trader'!$A45,'Import Peak'!$A$3:CD$100,CD$1,FALSE())),0,VLOOKUP('W. VaR &amp; Peak Pos By Trader'!$A45,'Import Peak'!$A$3:CD$100,CD$1,FALSE()))</f>
        <v>0</v>
      </c>
      <c r="CE46" s="107" t="n">
        <f aca="false">IF(ISNA(VLOOKUP('W. VaR &amp; Peak Pos By Trader'!$A45,'Import Peak'!$A$3:CE$100,CE$1,FALSE())),0,VLOOKUP('W. VaR &amp; Peak Pos By Trader'!$A45,'Import Peak'!$A$3:CE$100,CE$1,FALSE()))</f>
        <v>0</v>
      </c>
      <c r="CF46" s="107" t="n">
        <f aca="false">IF(ISNA(VLOOKUP('W. VaR &amp; Peak Pos By Trader'!$A45,'Import Peak'!$A$3:CF$100,CF$1,FALSE())),0,VLOOKUP('W. VaR &amp; Peak Pos By Trader'!$A45,'Import Peak'!$A$3:CF$100,CF$1,FALSE()))</f>
        <v>0</v>
      </c>
      <c r="CG46" s="107" t="n">
        <f aca="false">IF(ISNA(VLOOKUP('W. VaR &amp; Peak Pos By Trader'!$A45,'Import Peak'!$A$3:CG$100,CG$1,FALSE())),0,VLOOKUP('W. VaR &amp; Peak Pos By Trader'!$A45,'Import Peak'!$A$3:CG$100,CG$1,FALSE()))</f>
        <v>0</v>
      </c>
      <c r="CH46" s="107" t="n">
        <f aca="false">IF(ISNA(VLOOKUP('W. VaR &amp; Peak Pos By Trader'!$A45,'Import Peak'!$A$3:CH$100,CH$1,FALSE())),0,VLOOKUP('W. VaR &amp; Peak Pos By Trader'!$A45,'Import Peak'!$A$3:CH$100,CH$1,FALSE()))</f>
        <v>0</v>
      </c>
      <c r="CI46" s="107" t="n">
        <f aca="false">IF(ISNA(VLOOKUP('W. VaR &amp; Peak Pos By Trader'!$A45,'Import Peak'!$A$3:CI$100,CI$1,FALSE())),0,VLOOKUP('W. VaR &amp; Peak Pos By Trader'!$A45,'Import Peak'!$A$3:CI$100,CI$1,FALSE()))</f>
        <v>0</v>
      </c>
      <c r="CJ46" s="107" t="n">
        <f aca="false">IF(ISNA(VLOOKUP('W. VaR &amp; Peak Pos By Trader'!$A45,'Import Peak'!$A$3:CJ$100,CJ$1,FALSE())),0,VLOOKUP('W. VaR &amp; Peak Pos By Trader'!$A45,'Import Peak'!$A$3:CJ$100,CJ$1,FALSE()))</f>
        <v>0</v>
      </c>
      <c r="CK46" s="107" t="n">
        <f aca="false">IF(ISNA(VLOOKUP('W. VaR &amp; Peak Pos By Trader'!$A45,'Import Peak'!$A$3:CK$100,CK$1,FALSE())),0,VLOOKUP('W. VaR &amp; Peak Pos By Trader'!$A45,'Import Peak'!$A$3:CK$100,CK$1,FALSE()))</f>
        <v>0</v>
      </c>
      <c r="CL46" s="107" t="n">
        <f aca="false">IF(ISNA(VLOOKUP('W. VaR &amp; Peak Pos By Trader'!$A45,'Import Peak'!$A$3:CL$100,CL$1,FALSE())),0,VLOOKUP('W. VaR &amp; Peak Pos By Trader'!$A45,'Import Peak'!$A$3:CL$100,CL$1,FALSE()))</f>
        <v>0</v>
      </c>
      <c r="CM46" s="107" t="n">
        <f aca="false">IF(ISNA(VLOOKUP('W. VaR &amp; Peak Pos By Trader'!$A45,'Import Peak'!$A$3:CM$100,CM$1,FALSE())),0,VLOOKUP('W. VaR &amp; Peak Pos By Trader'!$A45,'Import Peak'!$A$3:CM$100,CM$1,FALSE()))</f>
        <v>0</v>
      </c>
      <c r="CN46" s="107" t="n">
        <f aca="false">IF(ISNA(VLOOKUP('W. VaR &amp; Peak Pos By Trader'!$A45,'Import Peak'!$A$3:CN$100,CN$1,FALSE())),0,VLOOKUP('W. VaR &amp; Peak Pos By Trader'!$A45,'Import Peak'!$A$3:CN$100,CN$1,FALSE()))</f>
        <v>0</v>
      </c>
      <c r="CO46" s="107" t="n">
        <f aca="false">IF(ISNA(VLOOKUP('W. VaR &amp; Peak Pos By Trader'!$A45,'Import Peak'!$A$3:CO$100,CO$1,FALSE())),0,VLOOKUP('W. VaR &amp; Peak Pos By Trader'!$A45,'Import Peak'!$A$3:CO$100,CO$1,FALSE()))</f>
        <v>0</v>
      </c>
      <c r="CP46" s="107" t="n">
        <f aca="false">IF(ISNA(VLOOKUP('W. VaR &amp; Peak Pos By Trader'!$A45,'Import Peak'!$A$3:CP$100,CP$1,FALSE())),0,VLOOKUP('W. VaR &amp; Peak Pos By Trader'!$A45,'Import Peak'!$A$3:CP$100,CP$1,FALSE()))</f>
        <v>0</v>
      </c>
      <c r="CQ46" s="107" t="n">
        <f aca="false">IF(ISNA(VLOOKUP('W. VaR &amp; Peak Pos By Trader'!$A45,'Import Peak'!$A$3:CQ$100,CQ$1,FALSE())),0,VLOOKUP('W. VaR &amp; Peak Pos By Trader'!$A45,'Import Peak'!$A$3:CQ$100,CQ$1,FALSE()))</f>
        <v>0</v>
      </c>
      <c r="CR46" s="107" t="n">
        <f aca="false">IF(ISNA(VLOOKUP('W. VaR &amp; Peak Pos By Trader'!$A45,'Import Peak'!$A$3:CR$100,CR$1,FALSE())),0,VLOOKUP('W. VaR &amp; Peak Pos By Trader'!$A45,'Import Peak'!$A$3:CR$100,CR$1,FALSE()))</f>
        <v>0</v>
      </c>
      <c r="CS46" s="107" t="n">
        <f aca="false">IF(ISNA(VLOOKUP('W. VaR &amp; Peak Pos By Trader'!$A45,'Import Peak'!$A$3:CS$100,CS$1,FALSE())),0,VLOOKUP('W. VaR &amp; Peak Pos By Trader'!$A45,'Import Peak'!$A$3:CS$100,CS$1,FALSE()))</f>
        <v>0</v>
      </c>
      <c r="CT46" s="107" t="n">
        <f aca="false">IF(ISNA(VLOOKUP('W. VaR &amp; Peak Pos By Trader'!$A45,'Import Peak'!$A$3:CT$100,CT$1,FALSE())),0,VLOOKUP('W. VaR &amp; Peak Pos By Trader'!$A45,'Import Peak'!$A$3:CT$100,CT$1,FALSE()))</f>
        <v>0</v>
      </c>
      <c r="CU46" s="107" t="n">
        <f aca="false">IF(ISNA(VLOOKUP('W. VaR &amp; Peak Pos By Trader'!$A45,'Import Peak'!$A$3:CU$100,CU$1,FALSE())),0,VLOOKUP('W. VaR &amp; Peak Pos By Trader'!$A45,'Import Peak'!$A$3:CU$100,CU$1,FALSE()))</f>
        <v>0</v>
      </c>
      <c r="CV46" s="107" t="n">
        <f aca="false">IF(ISNA(VLOOKUP('W. VaR &amp; Peak Pos By Trader'!$A45,'Import Peak'!$A$3:CV$100,CV$1,FALSE())),0,VLOOKUP('W. VaR &amp; Peak Pos By Trader'!$A45,'Import Peak'!$A$3:CV$100,CV$1,FALSE()))</f>
        <v>0</v>
      </c>
      <c r="CW46" s="107" t="n">
        <f aca="false">IF(ISNA(VLOOKUP('W. VaR &amp; Peak Pos By Trader'!$A45,'Import Peak'!$A$3:CW$100,CW$1,FALSE())),0,VLOOKUP('W. VaR &amp; Peak Pos By Trader'!$A45,'Import Peak'!$A$3:CW$100,CW$1,FALSE()))</f>
        <v>0</v>
      </c>
      <c r="CX46" s="107" t="n">
        <f aca="false">IF(ISNA(VLOOKUP('W. VaR &amp; Peak Pos By Trader'!$A45,'Import Peak'!$A$3:CX$100,CX$1,FALSE())),0,VLOOKUP('W. VaR &amp; Peak Pos By Trader'!$A45,'Import Peak'!$A$3:CX$100,CX$1,FALSE()))</f>
        <v>0</v>
      </c>
      <c r="CY46" s="107" t="n">
        <f aca="false">IF(ISNA(VLOOKUP('W. VaR &amp; Peak Pos By Trader'!$A45,'Import Peak'!$A$3:CY$100,CY$1,FALSE())),0,VLOOKUP('W. VaR &amp; Peak Pos By Trader'!$A45,'Import Peak'!$A$3:CY$100,CY$1,FALSE()))</f>
        <v>0</v>
      </c>
      <c r="CZ46" s="107" t="n">
        <f aca="false">IF(ISNA(VLOOKUP('W. VaR &amp; Peak Pos By Trader'!$A45,'Import Peak'!$A$3:CZ$100,CZ$1,FALSE())),0,VLOOKUP('W. VaR &amp; Peak Pos By Trader'!$A45,'Import Peak'!$A$3:CZ$100,CZ$1,FALSE()))</f>
        <v>0</v>
      </c>
      <c r="DA46" s="107" t="n">
        <f aca="false">IF(ISNA(VLOOKUP('W. VaR &amp; Peak Pos By Trader'!$A45,'Import Peak'!$A$3:DA$100,DA$1,FALSE())),0,VLOOKUP('W. VaR &amp; Peak Pos By Trader'!$A45,'Import Peak'!$A$3:DA$100,DA$1,FALSE()))</f>
        <v>0</v>
      </c>
      <c r="DB46" s="107" t="n">
        <f aca="false">IF(ISNA(VLOOKUP('W. VaR &amp; Peak Pos By Trader'!$A45,'Import Peak'!$A$3:DB$100,DB$1,FALSE())),0,VLOOKUP('W. VaR &amp; Peak Pos By Trader'!$A45,'Import Peak'!$A$3:DB$100,DB$1,FALSE()))</f>
        <v>0</v>
      </c>
      <c r="DC46" s="107" t="n">
        <f aca="false">IF(ISNA(VLOOKUP('W. VaR &amp; Peak Pos By Trader'!$A45,'Import Peak'!$A$3:DC$100,DC$1,FALSE())),0,VLOOKUP('W. VaR &amp; Peak Pos By Trader'!$A45,'Import Peak'!$A$3:DC$100,DC$1,FALSE()))</f>
        <v>0</v>
      </c>
      <c r="DD46" s="107" t="n">
        <f aca="false">IF(ISNA(VLOOKUP('W. VaR &amp; Peak Pos By Trader'!$A45,'Import Peak'!$A$3:DD$100,DD$1,FALSE())),0,VLOOKUP('W. VaR &amp; Peak Pos By Trader'!$A45,'Import Peak'!$A$3:DD$100,DD$1,FALSE()))</f>
        <v>0</v>
      </c>
      <c r="DE46" s="107" t="n">
        <f aca="false">IF(ISNA(VLOOKUP('W. VaR &amp; Peak Pos By Trader'!$A45,'Import Peak'!$A$3:DE$100,DE$1,FALSE())),0,VLOOKUP('W. VaR &amp; Peak Pos By Trader'!$A45,'Import Peak'!$A$3:DE$100,DE$1,FALSE()))</f>
        <v>0</v>
      </c>
      <c r="DF46" s="107" t="n">
        <f aca="false">IF(ISNA(VLOOKUP('W. VaR &amp; Peak Pos By Trader'!$A45,'Import Peak'!$A$3:DF$100,DF$1,FALSE())),0,VLOOKUP('W. VaR &amp; Peak Pos By Trader'!$A45,'Import Peak'!$A$3:DF$100,DF$1,FALSE()))</f>
        <v>0</v>
      </c>
      <c r="DG46" s="107" t="n">
        <f aca="false">IF(ISNA(VLOOKUP('W. VaR &amp; Peak Pos By Trader'!$A45,'Import Peak'!$A$3:DG$100,DG$1,FALSE())),0,VLOOKUP('W. VaR &amp; Peak Pos By Trader'!$A45,'Import Peak'!$A$3:DG$100,DG$1,FALSE()))</f>
        <v>0</v>
      </c>
      <c r="DH46" s="107" t="n">
        <f aca="false">IF(ISNA(VLOOKUP('W. VaR &amp; Peak Pos By Trader'!$A45,'Import Peak'!$A$3:DH$100,DH$1,FALSE())),0,VLOOKUP('W. VaR &amp; Peak Pos By Trader'!$A45,'Import Peak'!$A$3:DH$100,DH$1,FALSE()))</f>
        <v>0</v>
      </c>
      <c r="DI46" s="107" t="n">
        <f aca="false">IF(ISNA(VLOOKUP('W. VaR &amp; Peak Pos By Trader'!$A45,'Import Peak'!$A$3:DI$100,DI$1,FALSE())),0,VLOOKUP('W. VaR &amp; Peak Pos By Trader'!$A45,'Import Peak'!$A$3:DI$100,DI$1,FALSE()))</f>
        <v>0</v>
      </c>
      <c r="DJ46" s="107" t="n">
        <f aca="false">IF(ISNA(VLOOKUP('W. VaR &amp; Peak Pos By Trader'!$A45,'Import Peak'!$A$3:DJ$100,DJ$1,FALSE())),0,VLOOKUP('W. VaR &amp; Peak Pos By Trader'!$A45,'Import Peak'!$A$3:DJ$100,DJ$1,FALSE()))</f>
        <v>0</v>
      </c>
      <c r="DK46" s="107" t="n">
        <f aca="false">IF(ISNA(VLOOKUP('W. VaR &amp; Peak Pos By Trader'!$A45,'Import Peak'!$A$3:DK$100,DK$1,FALSE())),0,VLOOKUP('W. VaR &amp; Peak Pos By Trader'!$A45,'Import Peak'!$A$3:DK$100,DK$1,FALSE()))</f>
        <v>0</v>
      </c>
      <c r="DL46" s="107" t="n">
        <f aca="false">IF(ISNA(VLOOKUP('W. VaR &amp; Peak Pos By Trader'!$A45,'Import Peak'!$A$3:DL$100,DL$1,FALSE())),0,VLOOKUP('W. VaR &amp; Peak Pos By Trader'!$A45,'Import Peak'!$A$3:DL$100,DL$1,FALSE()))</f>
        <v>0</v>
      </c>
      <c r="DM46" s="107" t="n">
        <f aca="false">IF(ISNA(VLOOKUP('W. VaR &amp; Peak Pos By Trader'!$A45,'Import Peak'!$A$3:DM$100,DM$1,FALSE())),0,VLOOKUP('W. VaR &amp; Peak Pos By Trader'!$A45,'Import Peak'!$A$3:DM$100,DM$1,FALSE()))</f>
        <v>0</v>
      </c>
      <c r="DN46" s="107" t="n">
        <f aca="false">IF(ISNA(VLOOKUP('W. VaR &amp; Peak Pos By Trader'!$A45,'Import Peak'!$A$3:DN$100,DN$1,FALSE())),0,VLOOKUP('W. VaR &amp; Peak Pos By Trader'!$A45,'Import Peak'!$A$3:DN$100,DN$1,FALSE()))</f>
        <v>0</v>
      </c>
      <c r="DO46" s="107" t="n">
        <f aca="false">IF(ISNA(VLOOKUP('W. VaR &amp; Peak Pos By Trader'!$A45,'Import Peak'!$A$3:DO$100,DO$1,FALSE())),0,VLOOKUP('W. VaR &amp; Peak Pos By Trader'!$A45,'Import Peak'!$A$3:DO$100,DO$1,FALSE()))</f>
        <v>0</v>
      </c>
      <c r="DP46" s="107" t="n">
        <f aca="false">IF(ISNA(VLOOKUP('W. VaR &amp; Peak Pos By Trader'!$A45,'Import Peak'!$A$3:DP$100,DP$1,FALSE())),0,VLOOKUP('W. VaR &amp; Peak Pos By Trader'!$A45,'Import Peak'!$A$3:DP$100,DP$1,FALSE()))</f>
        <v>0</v>
      </c>
      <c r="DQ46" s="107" t="n">
        <f aca="false">IF(ISNA(VLOOKUP('W. VaR &amp; Peak Pos By Trader'!$A45,'Import Peak'!$A$3:DQ$100,DQ$1,FALSE())),0,VLOOKUP('W. VaR &amp; Peak Pos By Trader'!$A45,'Import Peak'!$A$3:DQ$100,DQ$1,FALSE()))</f>
        <v>0</v>
      </c>
      <c r="DR46" s="107" t="n">
        <f aca="false">IF(ISNA(VLOOKUP('W. VaR &amp; Peak Pos By Trader'!$A45,'Import Peak'!$A$3:DR$100,DR$1,FALSE())),0,VLOOKUP('W. VaR &amp; Peak Pos By Trader'!$A45,'Import Peak'!$A$3:DR$100,DR$1,FALSE()))</f>
        <v>0</v>
      </c>
      <c r="DS46" s="107" t="n">
        <f aca="false">IF(ISNA(VLOOKUP('W. VaR &amp; Peak Pos By Trader'!$A45,'Import Peak'!$A$3:DS$100,DS$1,FALSE())),0,VLOOKUP('W. VaR &amp; Peak Pos By Trader'!$A45,'Import Peak'!$A$3:DS$100,DS$1,FALSE()))</f>
        <v>0</v>
      </c>
      <c r="DT46" s="107" t="n">
        <f aca="false">IF(ISNA(VLOOKUP('W. VaR &amp; Peak Pos By Trader'!$A45,'Import Peak'!$A$3:DT$100,DT$1,FALSE())),0,VLOOKUP('W. VaR &amp; Peak Pos By Trader'!$A45,'Import Peak'!$A$3:DT$100,DT$1,FALSE()))</f>
        <v>0</v>
      </c>
      <c r="DU46" s="107" t="n">
        <f aca="false">IF(ISNA(VLOOKUP('W. VaR &amp; Peak Pos By Trader'!$A45,'Import Peak'!$A$3:DU$100,DU$1,FALSE())),0,VLOOKUP('W. VaR &amp; Peak Pos By Trader'!$A45,'Import Peak'!$A$3:DU$100,DU$1,FALSE()))</f>
        <v>0</v>
      </c>
      <c r="DV46" s="107" t="n">
        <f aca="false">IF(ISNA(VLOOKUP('W. VaR &amp; Peak Pos By Trader'!$A45,'Import Peak'!$A$3:DV$100,DV$1,FALSE())),0,VLOOKUP('W. VaR &amp; Peak Pos By Trader'!$A45,'Import Peak'!$A$3:DV$100,DV$1,FALSE()))</f>
        <v>0</v>
      </c>
      <c r="DW46" s="107" t="n">
        <f aca="false">IF(ISNA(VLOOKUP('W. VaR &amp; Peak Pos By Trader'!$A45,'Import Peak'!$A$3:DW$100,DW$1,FALSE())),0,VLOOKUP('W. VaR &amp; Peak Pos By Trader'!$A45,'Import Peak'!$A$3:DW$100,DW$1,FALSE()))</f>
        <v>0</v>
      </c>
      <c r="DX46" s="107" t="n">
        <f aca="false">IF(ISNA(VLOOKUP('W. VaR &amp; Peak Pos By Trader'!$A45,'Import Peak'!$A$3:DX$100,DX$1,FALSE())),0,VLOOKUP('W. VaR &amp; Peak Pos By Trader'!$A45,'Import Peak'!$A$3:DX$100,DX$1,FALSE()))</f>
        <v>0</v>
      </c>
      <c r="DY46" s="107" t="n">
        <f aca="false">IF(ISNA(VLOOKUP('W. VaR &amp; Peak Pos By Trader'!$A45,'Import Peak'!$A$3:DY$100,DY$1,FALSE())),0,VLOOKUP('W. VaR &amp; Peak Pos By Trader'!$A45,'Import Peak'!$A$3:DY$100,DY$1,FALSE()))</f>
        <v>0</v>
      </c>
      <c r="DZ46" s="107" t="n">
        <f aca="false">IF(ISNA(VLOOKUP('W. VaR &amp; Peak Pos By Trader'!$A45,'Import Peak'!$A$3:DZ$100,DZ$1,FALSE())),0,VLOOKUP('W. VaR &amp; Peak Pos By Trader'!$A45,'Import Peak'!$A$3:DZ$100,DZ$1,FALSE()))</f>
        <v>0</v>
      </c>
      <c r="EA46" s="107" t="n">
        <f aca="false">IF(ISNA(VLOOKUP('W. VaR &amp; Peak Pos By Trader'!$A45,'Import Peak'!$A$3:EA$100,EA$1,FALSE())),0,VLOOKUP('W. VaR &amp; Peak Pos By Trader'!$A45,'Import Peak'!$A$3:EA$100,EA$1,FALSE()))</f>
        <v>0</v>
      </c>
      <c r="EB46" s="107" t="n">
        <f aca="false">IF(ISNA(VLOOKUP('W. VaR &amp; Peak Pos By Trader'!$A45,'Import Peak'!$A$3:EB$100,EB$1,FALSE())),0,VLOOKUP('W. VaR &amp; Peak Pos By Trader'!$A45,'Import Peak'!$A$3:EB$100,EB$1,FALSE()))</f>
        <v>0</v>
      </c>
      <c r="EC46" s="107" t="n">
        <f aca="false">IF(ISNA(VLOOKUP('W. VaR &amp; Peak Pos By Trader'!$A45,'Import Peak'!$A$3:EC$100,EC$1,FALSE())),0,VLOOKUP('W. VaR &amp; Peak Pos By Trader'!$A45,'Import Peak'!$A$3:EC$100,EC$1,FALSE()))</f>
        <v>0</v>
      </c>
      <c r="ED46" s="107" t="n">
        <f aca="false">IF(ISNA(VLOOKUP('W. VaR &amp; Peak Pos By Trader'!$A45,'Import Peak'!$A$3:ED$100,ED$1,FALSE())),0,VLOOKUP('W. VaR &amp; Peak Pos By Trader'!$A45,'Import Peak'!$A$3:ED$100,ED$1,FALSE()))</f>
        <v>0</v>
      </c>
      <c r="EE46" s="107" t="n">
        <f aca="false">IF(ISNA(VLOOKUP('W. VaR &amp; Peak Pos By Trader'!$A45,'Import Peak'!$A$3:EE$100,EE$1,FALSE())),0,VLOOKUP('W. VaR &amp; Peak Pos By Trader'!$A45,'Import Peak'!$A$3:EE$100,EE$1,FALSE()))</f>
        <v>0</v>
      </c>
      <c r="EF46" s="107" t="n">
        <f aca="false">IF(ISNA(VLOOKUP('W. VaR &amp; Peak Pos By Trader'!$A45,'Import Peak'!$A$3:EF$100,EF$1,FALSE())),0,VLOOKUP('W. VaR &amp; Peak Pos By Trader'!$A45,'Import Peak'!$A$3:EF$100,EF$1,FALSE()))</f>
        <v>0</v>
      </c>
      <c r="EG46" s="107" t="n">
        <f aca="false">IF(ISNA(VLOOKUP('W. VaR &amp; Peak Pos By Trader'!$A45,'Import Peak'!$A$3:EG$100,EG$1,FALSE())),0,VLOOKUP('W. VaR &amp; Peak Pos By Trader'!$A45,'Import Peak'!$A$3:EG$100,EG$1,FALSE()))</f>
        <v>0</v>
      </c>
      <c r="EH46" s="107" t="n">
        <f aca="false">IF(ISNA(VLOOKUP('W. VaR &amp; Peak Pos By Trader'!$A45,'Import Peak'!$A$3:EH$100,EH$1,FALSE())),0,VLOOKUP('W. VaR &amp; Peak Pos By Trader'!$A45,'Import Peak'!$A$3:EH$100,EH$1,FALSE()))</f>
        <v>0</v>
      </c>
      <c r="EI46" s="107" t="n">
        <f aca="false">IF(ISNA(VLOOKUP('W. VaR &amp; Peak Pos By Trader'!$A45,'Import Peak'!$A$3:EI$100,EI$1,FALSE())),0,VLOOKUP('W. VaR &amp; Peak Pos By Trader'!$A45,'Import Peak'!$A$3:EI$100,EI$1,FALSE()))</f>
        <v>0</v>
      </c>
      <c r="EJ46" s="107" t="n">
        <f aca="false">IF(ISNA(VLOOKUP('W. VaR &amp; Peak Pos By Trader'!$A45,'Import Peak'!$A$3:EJ$100,EJ$1,FALSE())),0,VLOOKUP('W. VaR &amp; Peak Pos By Trader'!$A45,'Import Peak'!$A$3:EJ$100,EJ$1,FALSE()))</f>
        <v>0</v>
      </c>
      <c r="EK46" s="107" t="n">
        <f aca="false">IF(ISNA(VLOOKUP('W. VaR &amp; Peak Pos By Trader'!$A45,'Import Peak'!$A$3:EK$100,EK$1,FALSE())),0,VLOOKUP('W. VaR &amp; Peak Pos By Trader'!$A45,'Import Peak'!$A$3:EK$100,EK$1,FALSE()))</f>
        <v>0</v>
      </c>
      <c r="EL46" s="107" t="n">
        <f aca="false">IF(ISNA(VLOOKUP('W. VaR &amp; Peak Pos By Trader'!$A45,'Import Peak'!$A$3:EL$100,EL$1,FALSE())),0,VLOOKUP('W. VaR &amp; Peak Pos By Trader'!$A45,'Import Peak'!$A$3:EL$100,EL$1,FALSE()))</f>
        <v>0</v>
      </c>
      <c r="EM46" s="107" t="n">
        <f aca="false">IF(ISNA(VLOOKUP('W. VaR &amp; Peak Pos By Trader'!$A45,'Import Peak'!$A$3:EM$100,EM$1,FALSE())),0,VLOOKUP('W. VaR &amp; Peak Pos By Trader'!$A45,'Import Peak'!$A$3:EM$100,EM$1,FALSE()))</f>
        <v>0</v>
      </c>
      <c r="EN46" s="107" t="n">
        <f aca="false">IF(ISNA(VLOOKUP('W. VaR &amp; Peak Pos By Trader'!$A45,'Import Peak'!$A$3:EN$100,EN$1,FALSE())),0,VLOOKUP('W. VaR &amp; Peak Pos By Trader'!$A45,'Import Peak'!$A$3:EN$100,EN$1,FALSE()))</f>
        <v>0</v>
      </c>
      <c r="EO46" s="107" t="n">
        <f aca="false">IF(ISNA(VLOOKUP('W. VaR &amp; Peak Pos By Trader'!$A45,'Import Peak'!$A$3:EO$100,EO$1,FALSE())),0,VLOOKUP('W. VaR &amp; Peak Pos By Trader'!$A45,'Import Peak'!$A$3:EO$100,EO$1,FALSE()))</f>
        <v>0</v>
      </c>
      <c r="EP46" s="107" t="n">
        <f aca="false">IF(ISNA(VLOOKUP('W. VaR &amp; Peak Pos By Trader'!$A45,'Import Peak'!$A$3:EP$100,EP$1,FALSE())),0,VLOOKUP('W. VaR &amp; Peak Pos By Trader'!$A45,'Import Peak'!$A$3:EP$100,EP$1,FALSE()))</f>
        <v>0</v>
      </c>
      <c r="EQ46" s="107" t="n">
        <f aca="false">IF(ISNA(VLOOKUP('W. VaR &amp; Peak Pos By Trader'!$A45,'Import Peak'!$A$3:EQ$100,EQ$1,FALSE())),0,VLOOKUP('W. VaR &amp; Peak Pos By Trader'!$A45,'Import Peak'!$A$3:EQ$100,EQ$1,FALSE()))</f>
        <v>0</v>
      </c>
      <c r="ER46" s="107" t="n">
        <f aca="false">IF(ISNA(VLOOKUP('W. VaR &amp; Peak Pos By Trader'!$A45,'Import Peak'!$A$3:ER$100,ER$1,FALSE())),0,VLOOKUP('W. VaR &amp; Peak Pos By Trader'!$A45,'Import Peak'!$A$3:ER$100,ER$1,FALSE()))</f>
        <v>0</v>
      </c>
      <c r="ES46" s="107" t="n">
        <f aca="false">IF(ISNA(VLOOKUP('W. VaR &amp; Peak Pos By Trader'!$A45,'Import Peak'!$A$3:ES$100,ES$1,FALSE())),0,VLOOKUP('W. VaR &amp; Peak Pos By Trader'!$A45,'Import Peak'!$A$3:ES$100,ES$1,FALSE()))</f>
        <v>0</v>
      </c>
      <c r="ET46" s="107" t="n">
        <f aca="false">IF(ISNA(VLOOKUP('W. VaR &amp; Peak Pos By Trader'!$A45,'Import Peak'!$A$3:ET$100,ET$1,FALSE())),0,VLOOKUP('W. VaR &amp; Peak Pos By Trader'!$A45,'Import Peak'!$A$3:ET$100,ET$1,FALSE()))</f>
        <v>0</v>
      </c>
      <c r="EU46" s="107" t="n">
        <f aca="false">IF(ISNA(VLOOKUP('W. VaR &amp; Peak Pos By Trader'!$A45,'Import Peak'!$A$3:EU$100,EU$1,FALSE())),0,VLOOKUP('W. VaR &amp; Peak Pos By Trader'!$A45,'Import Peak'!$A$3:EU$100,EU$1,FALSE()))</f>
        <v>0</v>
      </c>
      <c r="EV46" s="107" t="n">
        <f aca="false">IF(ISNA(VLOOKUP('W. VaR &amp; Peak Pos By Trader'!$A45,'Import Peak'!$A$3:EV$100,EV$1,FALSE())),0,VLOOKUP('W. VaR &amp; Peak Pos By Trader'!$A45,'Import Peak'!$A$3:EV$100,EV$1,FALSE()))</f>
        <v>0</v>
      </c>
      <c r="EW46" s="107" t="n">
        <f aca="false">IF(ISNA(VLOOKUP('W. VaR &amp; Peak Pos By Trader'!$A45,'Import Peak'!$A$3:EW$100,EW$1,FALSE())),0,VLOOKUP('W. VaR &amp; Peak Pos By Trader'!$A45,'Import Peak'!$A$3:EW$100,EW$1,FALSE()))</f>
        <v>0</v>
      </c>
      <c r="EX46" s="107" t="n">
        <f aca="false">IF(ISNA(VLOOKUP('W. VaR &amp; Peak Pos By Trader'!$A45,'Import Peak'!$A$3:EX$100,EX$1,FALSE())),0,VLOOKUP('W. VaR &amp; Peak Pos By Trader'!$A45,'Import Peak'!$A$3:EX$100,EX$1,FALSE()))</f>
        <v>0</v>
      </c>
      <c r="EY46" s="107" t="n">
        <f aca="false">IF(ISNA(VLOOKUP('W. VaR &amp; Peak Pos By Trader'!$A45,'Import Peak'!$A$3:EY$100,EY$1,FALSE())),0,VLOOKUP('W. VaR &amp; Peak Pos By Trader'!$A45,'Import Peak'!$A$3:EY$100,EY$1,FALSE()))</f>
        <v>0</v>
      </c>
      <c r="EZ46" s="107" t="n">
        <f aca="false">IF(ISNA(VLOOKUP('W. VaR &amp; Peak Pos By Trader'!$A45,'Import Peak'!$A$3:EZ$100,EZ$1,FALSE())),0,VLOOKUP('W. VaR &amp; Peak Pos By Trader'!$A45,'Import Peak'!$A$3:EZ$100,EZ$1,FALSE()))</f>
        <v>0</v>
      </c>
      <c r="FA46" s="107" t="n">
        <f aca="false">IF(ISNA(VLOOKUP('W. VaR &amp; Peak Pos By Trader'!$A45,'Import Peak'!$A$3:FA$100,FA$1,FALSE())),0,VLOOKUP('W. VaR &amp; Peak Pos By Trader'!$A45,'Import Peak'!$A$3:FA$100,FA$1,FALSE()))</f>
        <v>0</v>
      </c>
      <c r="FB46" s="107" t="n">
        <f aca="false">IF(ISNA(VLOOKUP('W. VaR &amp; Peak Pos By Trader'!$A45,'Import Peak'!$A$3:FB$100,FB$1,FALSE())),0,VLOOKUP('W. VaR &amp; Peak Pos By Trader'!$A45,'Import Peak'!$A$3:FB$100,FB$1,FALSE()))</f>
        <v>0</v>
      </c>
      <c r="FC46" s="107" t="n">
        <f aca="false">IF(ISNA(VLOOKUP('W. VaR &amp; Peak Pos By Trader'!$A45,'Import Peak'!$A$3:FC$100,FC$1,FALSE())),0,VLOOKUP('W. VaR &amp; Peak Pos By Trader'!$A45,'Import Peak'!$A$3:FC$100,FC$1,FALSE()))</f>
        <v>0</v>
      </c>
      <c r="FD46" s="107" t="n">
        <f aca="false">IF(ISNA(VLOOKUP('W. VaR &amp; Peak Pos By Trader'!$A45,'Import Peak'!$A$3:FD$100,FD$1,FALSE())),0,VLOOKUP('W. VaR &amp; Peak Pos By Trader'!$A45,'Import Peak'!$A$3:FD$100,FD$1,FALSE()))</f>
        <v>0</v>
      </c>
      <c r="FE46" s="107" t="n">
        <f aca="false">IF(ISNA(VLOOKUP('W. VaR &amp; Peak Pos By Trader'!$A45,'Import Peak'!$A$3:FE$100,FE$1,FALSE())),0,VLOOKUP('W. VaR &amp; Peak Pos By Trader'!$A45,'Import Peak'!$A$3:FE$100,FE$1,FALSE()))</f>
        <v>0</v>
      </c>
      <c r="FF46" s="107" t="n">
        <f aca="false">IF(ISNA(VLOOKUP('W. VaR &amp; Peak Pos By Trader'!$A45,'Import Peak'!$A$3:FF$100,FF$1,FALSE())),0,VLOOKUP('W. VaR &amp; Peak Pos By Trader'!$A45,'Import Peak'!$A$3:FF$100,FF$1,FALSE()))</f>
        <v>0</v>
      </c>
      <c r="FG46" s="107" t="n">
        <f aca="false">IF(ISNA(VLOOKUP('W. VaR &amp; Peak Pos By Trader'!$A45,'Import Peak'!$A$3:FG$100,FG$1,FALSE())),0,VLOOKUP('W. VaR &amp; Peak Pos By Trader'!$A45,'Import Peak'!$A$3:FG$100,FG$1,FALSE()))</f>
        <v>0</v>
      </c>
      <c r="FH46" s="107" t="n">
        <f aca="false">IF(ISNA(VLOOKUP('W. VaR &amp; Peak Pos By Trader'!$A45,'Import Peak'!$A$3:FH$100,FH$1,FALSE())),0,VLOOKUP('W. VaR &amp; Peak Pos By Trader'!$A45,'Import Peak'!$A$3:FH$100,FH$1,FALSE()))</f>
        <v>0</v>
      </c>
      <c r="FI46" s="107" t="n">
        <f aca="false">IF(ISNA(VLOOKUP('W. VaR &amp; Peak Pos By Trader'!$A45,'Import Peak'!$A$3:FI$100,FI$1,FALSE())),0,VLOOKUP('W. VaR &amp; Peak Pos By Trader'!$A45,'Import Peak'!$A$3:FI$100,FI$1,FALSE()))</f>
        <v>0</v>
      </c>
      <c r="FJ46" s="107" t="n">
        <f aca="false">IF(ISNA(VLOOKUP('W. VaR &amp; Peak Pos By Trader'!$A45,'Import Peak'!$A$3:FJ$100,FJ$1,FALSE())),0,VLOOKUP('W. VaR &amp; Peak Pos By Trader'!$A45,'Import Peak'!$A$3:FJ$100,FJ$1,FALSE()))</f>
        <v>0</v>
      </c>
      <c r="FK46" s="107" t="n">
        <f aca="false">IF(ISNA(VLOOKUP('W. VaR &amp; Peak Pos By Trader'!$A45,'Import Peak'!$A$3:FK$100,FK$1,FALSE())),0,VLOOKUP('W. VaR &amp; Peak Pos By Trader'!$A45,'Import Peak'!$A$3:FK$100,FK$1,FALSE()))</f>
        <v>0</v>
      </c>
      <c r="FL46" s="107" t="n">
        <f aca="false">IF(ISNA(VLOOKUP('W. VaR &amp; Peak Pos By Trader'!$A45,'Import Peak'!$A$3:FL$100,FL$1,FALSE())),0,VLOOKUP('W. VaR &amp; Peak Pos By Trader'!$A45,'Import Peak'!$A$3:FL$100,FL$1,FALSE()))</f>
        <v>0</v>
      </c>
      <c r="FM46" s="107" t="n">
        <f aca="false">IF(ISNA(VLOOKUP('W. VaR &amp; Peak Pos By Trader'!$A45,'Import Peak'!$A$3:FM$100,FM$1,FALSE())),0,VLOOKUP('W. VaR &amp; Peak Pos By Trader'!$A45,'Import Peak'!$A$3:FM$100,FM$1,FALSE()))</f>
        <v>0</v>
      </c>
      <c r="FN46" s="107" t="n">
        <f aca="false">IF(ISNA(VLOOKUP('W. VaR &amp; Peak Pos By Trader'!$A45,'Import Peak'!$A$3:FN$100,FN$1,FALSE())),0,VLOOKUP('W. VaR &amp; Peak Pos By Trader'!$A45,'Import Peak'!$A$3:FN$100,FN$1,FALSE()))</f>
        <v>0</v>
      </c>
      <c r="FO46" s="107" t="n">
        <f aca="false">IF(ISNA(VLOOKUP('W. VaR &amp; Peak Pos By Trader'!$A45,'Import Peak'!$A$3:FO$100,FO$1,FALSE())),0,VLOOKUP('W. VaR &amp; Peak Pos By Trader'!$A45,'Import Peak'!$A$3:FO$100,FO$1,FALSE()))</f>
        <v>0</v>
      </c>
      <c r="FP46" s="107" t="n">
        <f aca="false">IF(ISNA(VLOOKUP('W. VaR &amp; Peak Pos By Trader'!$A45,'Import Peak'!$A$3:FP$100,FP$1,FALSE())),0,VLOOKUP('W. VaR &amp; Peak Pos By Trader'!$A45,'Import Peak'!$A$3:FP$100,FP$1,FALSE()))</f>
        <v>0</v>
      </c>
      <c r="FQ46" s="107" t="n">
        <f aca="false">IF(ISNA(VLOOKUP('W. VaR &amp; Peak Pos By Trader'!$A45,'Import Peak'!$A$3:FQ$100,FQ$1,FALSE())),0,VLOOKUP('W. VaR &amp; Peak Pos By Trader'!$A45,'Import Peak'!$A$3:FQ$100,FQ$1,FALSE()))</f>
        <v>0</v>
      </c>
      <c r="FR46" s="107" t="n">
        <f aca="false">IF(ISNA(VLOOKUP('W. VaR &amp; Peak Pos By Trader'!$A45,'Import Peak'!$A$3:FR$100,FR$1,FALSE())),0,VLOOKUP('W. VaR &amp; Peak Pos By Trader'!$A45,'Import Peak'!$A$3:FR$100,FR$1,FALSE()))</f>
        <v>0</v>
      </c>
      <c r="FS46" s="107" t="n">
        <f aca="false">IF(ISNA(VLOOKUP('W. VaR &amp; Peak Pos By Trader'!$A45,'Import Peak'!$A$3:FS$100,FS$1,FALSE())),0,VLOOKUP('W. VaR &amp; Peak Pos By Trader'!$A45,'Import Peak'!$A$3:FS$100,FS$1,FALSE()))</f>
        <v>0</v>
      </c>
      <c r="FT46" s="107" t="n">
        <f aca="false">IF(ISNA(VLOOKUP('W. VaR &amp; Peak Pos By Trader'!$A45,'Import Peak'!$A$3:FT$100,FT$1,FALSE())),0,VLOOKUP('W. VaR &amp; Peak Pos By Trader'!$A45,'Import Peak'!$A$3:FT$100,FT$1,FALSE()))</f>
        <v>0</v>
      </c>
      <c r="FU46" s="107" t="n">
        <f aca="false">IF(ISNA(VLOOKUP('W. VaR &amp; Peak Pos By Trader'!$A45,'Import Peak'!$A$3:FU$100,FU$1,FALSE())),0,VLOOKUP('W. VaR &amp; Peak Pos By Trader'!$A45,'Import Peak'!$A$3:FU$100,FU$1,FALSE()))</f>
        <v>0</v>
      </c>
      <c r="FV46" s="0" t="n">
        <f aca="false">IF(ISNA(VLOOKUP('W. VaR &amp; Peak Pos By Trader'!$A45,'Import Peak'!$A$3:FV$100,FV$1,FALSE())),0,VLOOKUP('W. VaR &amp; Peak Pos By Trader'!$A45,'Import Peak'!$A$3:FV$100,FV$1,FALSE()))</f>
        <v>0</v>
      </c>
      <c r="FW46" s="0" t="n">
        <f aca="false">IF(ISNA(VLOOKUP('W. VaR &amp; Peak Pos By Trader'!$A45,'Import Peak'!$A$3:FW$100,FW$1,FALSE())),0,VLOOKUP('W. VaR &amp; Peak Pos By Trader'!$A45,'Import Peak'!$A$3:FW$100,FW$1,FALSE()))</f>
        <v>0</v>
      </c>
      <c r="FX46" s="0" t="n">
        <f aca="false">IF(ISNA(VLOOKUP('W. VaR &amp; Peak Pos By Trader'!$A45,'Import Peak'!$A$3:FX$100,FX$1,FALSE())),0,VLOOKUP('W. VaR &amp; Peak Pos By Trader'!$A45,'Import Peak'!$A$3:FX$100,FX$1,FALSE()))</f>
        <v>0</v>
      </c>
      <c r="FY46" s="0" t="n">
        <f aca="false">IF(ISNA(VLOOKUP('W. VaR &amp; Peak Pos By Trader'!$A45,'Import Peak'!$A$3:FY$100,FY$1,FALSE())),0,VLOOKUP('W. VaR &amp; Peak Pos By Trader'!$A45,'Import Peak'!$A$3:FY$100,FY$1,FALSE()))</f>
        <v>0</v>
      </c>
      <c r="FZ46" s="0" t="n">
        <f aca="false">IF(ISNA(VLOOKUP('W. VaR &amp; Peak Pos By Trader'!$A45,'Import Peak'!$A$3:FZ$100,FZ$1,FALSE())),0,VLOOKUP('W. VaR &amp; Peak Pos By Trader'!$A45,'Import Peak'!$A$3:FZ$100,FZ$1,FALSE()))</f>
        <v>0</v>
      </c>
      <c r="GA46" s="0" t="n">
        <f aca="false">IF(ISNA(VLOOKUP('W. VaR &amp; Peak Pos By Trader'!$A45,'Import Peak'!$A$3:GA$100,GA$1,FALSE())),0,VLOOKUP('W. VaR &amp; Peak Pos By Trader'!$A45,'Import Peak'!$A$3:GA$100,GA$1,FALSE()))</f>
        <v>0</v>
      </c>
      <c r="GB46" s="0" t="n">
        <f aca="false">IF(ISNA(VLOOKUP('W. VaR &amp; Peak Pos By Trader'!$A45,'Import Peak'!$A$3:GB$100,GB$1,FALSE())),0,VLOOKUP('W. VaR &amp; Peak Pos By Trader'!$A45,'Import Peak'!$A$3:GB$100,GB$1,FALSE()))</f>
        <v>0</v>
      </c>
      <c r="GC46" s="0" t="n">
        <f aca="false">IF(ISNA(VLOOKUP('W. VaR &amp; Peak Pos By Trader'!$A45,'Import Peak'!$A$3:GC$100,GC$1,FALSE())),0,VLOOKUP('W. VaR &amp; Peak Pos By Trader'!$A45,'Import Peak'!$A$3:GC$100,GC$1,FALSE()))</f>
        <v>0</v>
      </c>
      <c r="GD46" s="0" t="n">
        <f aca="false">IF(ISNA(VLOOKUP('W. VaR &amp; Peak Pos By Trader'!$A45,'Import Peak'!$A$3:GD$100,GD$1,FALSE())),0,VLOOKUP('W. VaR &amp; Peak Pos By Trader'!$A45,'Import Peak'!$A$3:GD$100,GD$1,FALSE()))</f>
        <v>0</v>
      </c>
      <c r="GE46" s="0" t="n">
        <f aca="false">IF(ISNA(VLOOKUP('W. VaR &amp; Peak Pos By Trader'!$A45,'Import Peak'!$A$3:GE$100,GE$1,FALSE())),0,VLOOKUP('W. VaR &amp; Peak Pos By Trader'!$A45,'Import Peak'!$A$3:GE$100,GE$1,FALSE()))</f>
        <v>0</v>
      </c>
      <c r="GF46" s="0" t="n">
        <f aca="false">IF(ISNA(VLOOKUP('W. VaR &amp; Peak Pos By Trader'!$A45,'Import Peak'!$A$3:GF$100,GF$1,FALSE())),0,VLOOKUP('W. VaR &amp; Peak Pos By Trader'!$A45,'Import Peak'!$A$3:GF$100,GF$1,FALSE()))</f>
        <v>0</v>
      </c>
      <c r="GG46" s="0" t="n">
        <f aca="false">IF(ISNA(VLOOKUP('W. VaR &amp; Peak Pos By Trader'!$A45,'Import Peak'!$A$3:GG$100,GG$1,FALSE())),0,VLOOKUP('W. VaR &amp; Peak Pos By Trader'!$A45,'Import Peak'!$A$3:GG$100,GG$1,FALSE()))</f>
        <v>0</v>
      </c>
      <c r="GH46" s="0" t="n">
        <f aca="false">IF(ISNA(VLOOKUP('W. VaR &amp; Peak Pos By Trader'!$A45,'Import Peak'!$A$3:GH$100,GH$1,FALSE())),0,VLOOKUP('W. VaR &amp; Peak Pos By Trader'!$A45,'Import Peak'!$A$3:GH$100,GH$1,FALSE()))</f>
        <v>0</v>
      </c>
      <c r="GI46" s="0" t="n">
        <f aca="false">IF(ISNA(VLOOKUP('W. VaR &amp; Peak Pos By Trader'!$A45,'Import Peak'!$A$3:GI$100,GI$1,FALSE())),0,VLOOKUP('W. VaR &amp; Peak Pos By Trader'!$A45,'Import Peak'!$A$3:GI$100,GI$1,FALSE()))</f>
        <v>0</v>
      </c>
      <c r="GJ46" s="0" t="n">
        <f aca="false">IF(ISNA(VLOOKUP('W. VaR &amp; Peak Pos By Trader'!$A45,'Import Peak'!$A$3:GJ$100,GJ$1,FALSE())),0,VLOOKUP('W. VaR &amp; Peak Pos By Trader'!$A45,'Import Peak'!$A$3:GJ$100,GJ$1,FALSE()))</f>
        <v>0</v>
      </c>
      <c r="GK46" s="0" t="n">
        <f aca="false">IF(ISNA(VLOOKUP('W. VaR &amp; Peak Pos By Trader'!$A45,'Import Peak'!$A$3:GK$100,GK$1,FALSE())),0,VLOOKUP('W. VaR &amp; Peak Pos By Trader'!$A45,'Import Peak'!$A$3:GK$100,GK$1,FALSE()))</f>
        <v>0</v>
      </c>
      <c r="GL46" s="0" t="n">
        <f aca="false">IF(ISNA(VLOOKUP('W. VaR &amp; Peak Pos By Trader'!$A45,'Import Peak'!$A$3:GL$100,GL$1,FALSE())),0,VLOOKUP('W. VaR &amp; Peak Pos By Trader'!$A45,'Import Peak'!$A$3:GL$100,GL$1,FALSE()))</f>
        <v>0</v>
      </c>
      <c r="GM46" s="0" t="n">
        <f aca="false">IF(ISNA(VLOOKUP('W. VaR &amp; Peak Pos By Trader'!$A45,'Import Peak'!$A$3:GM$100,GM$1,FALSE())),0,VLOOKUP('W. VaR &amp; Peak Pos By Trader'!$A45,'Import Peak'!$A$3:GM$100,GM$1,FALSE()))</f>
        <v>0</v>
      </c>
      <c r="GN46" s="0" t="n">
        <f aca="false">IF(ISNA(VLOOKUP('W. VaR &amp; Peak Pos By Trader'!$A45,'Import Peak'!$A$3:GN$100,GN$1,FALSE())),0,VLOOKUP('W. VaR &amp; Peak Pos By Trader'!$A45,'Import Peak'!$A$3:GN$100,GN$1,FALSE()))</f>
        <v>0</v>
      </c>
      <c r="GO46" s="0" t="n">
        <f aca="false">IF(ISNA(VLOOKUP('W. VaR &amp; Peak Pos By Trader'!$A45,'Import Peak'!$A$3:GO$100,GO$1,FALSE())),0,VLOOKUP('W. VaR &amp; Peak Pos By Trader'!$A45,'Import Peak'!$A$3:GO$100,GO$1,FALSE()))</f>
        <v>0</v>
      </c>
      <c r="GP46" s="0" t="n">
        <f aca="false">IF(ISNA(VLOOKUP('W. VaR &amp; Peak Pos By Trader'!$A45,'Import Peak'!$A$3:GP$100,GP$1,FALSE())),0,VLOOKUP('W. VaR &amp; Peak Pos By Trader'!$A45,'Import Peak'!$A$3:GP$100,GP$1,FALSE()))</f>
        <v>0</v>
      </c>
      <c r="GQ46" s="0" t="n">
        <f aca="false">IF(ISNA(VLOOKUP('W. VaR &amp; Peak Pos By Trader'!$A45,'Import Peak'!$A$3:GQ$100,GQ$1,FALSE())),0,VLOOKUP('W. VaR &amp; Peak Pos By Trader'!$A45,'Import Peak'!$A$3:GQ$100,GQ$1,FALSE()))</f>
        <v>0</v>
      </c>
      <c r="GR46" s="0" t="n">
        <f aca="false">IF(ISNA(VLOOKUP('W. VaR &amp; Peak Pos By Trader'!$A45,'Import Peak'!$A$3:GR$100,GR$1,FALSE())),0,VLOOKUP('W. VaR &amp; Peak Pos By Trader'!$A45,'Import Peak'!$A$3:GR$100,GR$1,FALSE()))</f>
        <v>0</v>
      </c>
      <c r="GS46" s="0" t="n">
        <f aca="false">IF(ISNA(VLOOKUP('W. VaR &amp; Peak Pos By Trader'!$A45,'Import Peak'!$A$3:GS$100,GS$1,FALSE())),0,VLOOKUP('W. VaR &amp; Peak Pos By Trader'!$A45,'Import Peak'!$A$3:GS$100,GS$1,FALSE()))</f>
        <v>0</v>
      </c>
      <c r="GT46" s="0" t="n">
        <f aca="false">IF(ISNA(VLOOKUP('W. VaR &amp; Peak Pos By Trader'!$A45,'Import Peak'!$A$3:GT$100,GT$1,FALSE())),0,VLOOKUP('W. VaR &amp; Peak Pos By Trader'!$A45,'Import Peak'!$A$3:GT$100,GT$1,FALSE()))</f>
        <v>0</v>
      </c>
      <c r="GU46" s="0" t="n">
        <f aca="false">IF(ISNA(VLOOKUP('W. VaR &amp; Peak Pos By Trader'!$A45,'Import Peak'!$A$3:GU$100,GU$1,FALSE())),0,VLOOKUP('W. VaR &amp; Peak Pos By Trader'!$A45,'Import Peak'!$A$3:GU$100,GU$1,FALSE()))</f>
        <v>0</v>
      </c>
      <c r="GV46" s="0" t="n">
        <f aca="false">IF(ISNA(VLOOKUP('W. VaR &amp; Peak Pos By Trader'!$A45,'Import Peak'!$A$3:GV$100,GV$1,FALSE())),0,VLOOKUP('W. VaR &amp; Peak Pos By Trader'!$A45,'Import Peak'!$A$3:GV$100,GV$1,FALSE()))</f>
        <v>0</v>
      </c>
      <c r="GW46" s="0" t="n">
        <f aca="false">IF(ISNA(VLOOKUP('W. VaR &amp; Peak Pos By Trader'!$A45,'Import Peak'!$A$3:GW$100,GW$1,FALSE())),0,VLOOKUP('W. VaR &amp; Peak Pos By Trader'!$A45,'Import Peak'!$A$3:GW$100,GW$1,FALSE()))</f>
        <v>0</v>
      </c>
      <c r="GX46" s="0" t="n">
        <f aca="false">IF(ISNA(VLOOKUP('W. VaR &amp; Peak Pos By Trader'!$A45,'Import Peak'!$A$3:GX$100,GX$1,FALSE())),0,VLOOKUP('W. VaR &amp; Peak Pos By Trader'!$A45,'Import Peak'!$A$3:GX$100,GX$1,FALSE()))</f>
        <v>0</v>
      </c>
      <c r="GY46" s="0" t="n">
        <f aca="false">IF(ISNA(VLOOKUP('W. VaR &amp; Peak Pos By Trader'!$A45,'Import Peak'!$A$3:GY$100,GY$1,FALSE())),0,VLOOKUP('W. VaR &amp; Peak Pos By Trader'!$A45,'Import Peak'!$A$3:GY$100,GY$1,FALSE()))</f>
        <v>0</v>
      </c>
      <c r="GZ46" s="0" t="n">
        <f aca="false">IF(ISNA(VLOOKUP('W. VaR &amp; Peak Pos By Trader'!$A45,'Import Peak'!$A$3:GZ$100,GZ$1,FALSE())),0,VLOOKUP('W. VaR &amp; Peak Pos By Trader'!$A45,'Import Peak'!$A$3:GZ$100,GZ$1,FALSE()))</f>
        <v>0</v>
      </c>
      <c r="HA46" s="0" t="n">
        <f aca="false">IF(ISNA(VLOOKUP('W. VaR &amp; Peak Pos By Trader'!$A45,'Import Peak'!$A$3:HA$100,HA$1,FALSE())),0,VLOOKUP('W. VaR &amp; Peak Pos By Trader'!$A45,'Import Peak'!$A$3:HA$100,HA$1,FALSE()))</f>
        <v>0</v>
      </c>
      <c r="HB46" s="0" t="n">
        <f aca="false">IF(ISNA(VLOOKUP('W. VaR &amp; Peak Pos By Trader'!$A45,'Import Peak'!$A$3:HB$100,HB$1,FALSE())),0,VLOOKUP('W. VaR &amp; Peak Pos By Trader'!$A45,'Import Peak'!$A$3:HB$100,HB$1,FALSE()))</f>
        <v>0</v>
      </c>
      <c r="HC46" s="0" t="n">
        <f aca="false">IF(ISNA(VLOOKUP('W. VaR &amp; Peak Pos By Trader'!$A45,'Import Peak'!$A$3:HC$100,HC$1,FALSE())),0,VLOOKUP('W. VaR &amp; Peak Pos By Trader'!$A45,'Import Peak'!$A$3:HC$100,HC$1,FALSE()))</f>
        <v>0</v>
      </c>
      <c r="HD46" s="0" t="n">
        <f aca="false">IF(ISNA(VLOOKUP('W. VaR &amp; Peak Pos By Trader'!$A45,'Import Peak'!$A$3:HD$100,HD$1,FALSE())),0,VLOOKUP('W. VaR &amp; Peak Pos By Trader'!$A45,'Import Peak'!$A$3:HD$100,HD$1,FALSE()))</f>
        <v>0</v>
      </c>
      <c r="HE46" s="0" t="n">
        <f aca="false">IF(ISNA(VLOOKUP('W. VaR &amp; Peak Pos By Trader'!$A45,'Import Peak'!$A$3:HE$100,HE$1,FALSE())),0,VLOOKUP('W. VaR &amp; Peak Pos By Trader'!$A45,'Import Peak'!$A$3:HE$100,HE$1,FALSE()))</f>
        <v>0</v>
      </c>
      <c r="HF46" s="0" t="n">
        <f aca="false">IF(ISNA(VLOOKUP('W. VaR &amp; Peak Pos By Trader'!$A45,'Import Peak'!$A$3:HF$100,HF$1,FALSE())),0,VLOOKUP('W. VaR &amp; Peak Pos By Trader'!$A45,'Import Peak'!$A$3:HF$100,HF$1,FALSE()))</f>
        <v>0</v>
      </c>
      <c r="HG46" s="0" t="n">
        <f aca="false">IF(ISNA(VLOOKUP('W. VaR &amp; Peak Pos By Trader'!$A45,'Import Peak'!$A$3:HG$100,HG$1,FALSE())),0,VLOOKUP('W. VaR &amp; Peak Pos By Trader'!$A45,'Import Peak'!$A$3:HG$100,HG$1,FALSE()))</f>
        <v>0</v>
      </c>
      <c r="HH46" s="0" t="n">
        <f aca="false">IF(ISNA(VLOOKUP('W. VaR &amp; Peak Pos By Trader'!$A45,'Import Peak'!$A$3:HH$100,HH$1,FALSE())),0,VLOOKUP('W. VaR &amp; Peak Pos By Trader'!$A45,'Import Peak'!$A$3:HH$100,HH$1,FALSE()))</f>
        <v>0</v>
      </c>
      <c r="HI46" s="0" t="n">
        <f aca="false">IF(ISNA(VLOOKUP('W. VaR &amp; Peak Pos By Trader'!$A45,'Import Peak'!$A$3:HI$100,HI$1,FALSE())),0,VLOOKUP('W. VaR &amp; Peak Pos By Trader'!$A45,'Import Peak'!$A$3:HI$100,HI$1,FALSE()))</f>
        <v>0</v>
      </c>
      <c r="HJ46" s="0" t="n">
        <f aca="false">IF(ISNA(VLOOKUP('W. VaR &amp; Peak Pos By Trader'!$A45,'Import Peak'!$A$3:HJ$100,HJ$1,FALSE())),0,VLOOKUP('W. VaR &amp; Peak Pos By Trader'!$A45,'Import Peak'!$A$3:HJ$100,HJ$1,FALSE()))</f>
        <v>0</v>
      </c>
      <c r="HK46" s="0" t="n">
        <f aca="false">IF(ISNA(VLOOKUP('W. VaR &amp; Peak Pos By Trader'!$A45,'Import Peak'!$A$3:HK$100,HK$1,FALSE())),0,VLOOKUP('W. VaR &amp; Peak Pos By Trader'!$A45,'Import Peak'!$A$3:HK$100,HK$1,FALSE()))</f>
        <v>0</v>
      </c>
      <c r="HL46" s="0" t="n">
        <f aca="false">IF(ISNA(VLOOKUP('W. VaR &amp; Peak Pos By Trader'!$A45,'Import Peak'!$A$3:HL$100,HL$1,FALSE())),0,VLOOKUP('W. VaR &amp; Peak Pos By Trader'!$A45,'Import Peak'!$A$3:HL$100,HL$1,FALSE()))</f>
        <v>0</v>
      </c>
      <c r="HM46" s="0" t="n">
        <f aca="false">IF(ISNA(VLOOKUP('W. VaR &amp; Peak Pos By Trader'!$A45,'Import Peak'!$A$3:HM$100,HM$1,FALSE())),0,VLOOKUP('W. VaR &amp; Peak Pos By Trader'!$A45,'Import Peak'!$A$3:HM$100,HM$1,FALSE()))</f>
        <v>0</v>
      </c>
      <c r="HN46" s="0" t="n">
        <f aca="false">IF(ISNA(VLOOKUP('W. VaR &amp; Peak Pos By Trader'!$A45,'Import Peak'!$A$3:HN$100,HN$1,FALSE())),0,VLOOKUP('W. VaR &amp; Peak Pos By Trader'!$A45,'Import Peak'!$A$3:HN$100,HN$1,FALSE()))</f>
        <v>0</v>
      </c>
      <c r="HO46" s="0" t="n">
        <f aca="false">IF(ISNA(VLOOKUP('W. VaR &amp; Peak Pos By Trader'!$A45,'Import Peak'!$A$3:HO$100,HO$1,FALSE())),0,VLOOKUP('W. VaR &amp; Peak Pos By Trader'!$A45,'Import Peak'!$A$3:HO$100,HO$1,FALSE()))</f>
        <v>0</v>
      </c>
      <c r="HP46" s="0" t="n">
        <f aca="false">IF(ISNA(VLOOKUP('W. VaR &amp; Peak Pos By Trader'!$A45,'Import Peak'!$A$3:HP$100,HP$1,FALSE())),0,VLOOKUP('W. VaR &amp; Peak Pos By Trader'!$A45,'Import Peak'!$A$3:HP$100,HP$1,FALSE()))</f>
        <v>0</v>
      </c>
      <c r="HQ46" s="0" t="n">
        <f aca="false">IF(ISNA(VLOOKUP('W. VaR &amp; Peak Pos By Trader'!$A45,'Import Peak'!$A$3:HQ$100,HQ$1,FALSE())),0,VLOOKUP('W. VaR &amp; Peak Pos By Trader'!$A45,'Import Peak'!$A$3:HQ$100,HQ$1,FALSE()))</f>
        <v>0</v>
      </c>
      <c r="HR46" s="0" t="n">
        <f aca="false">IF(ISNA(VLOOKUP('W. VaR &amp; Peak Pos By Trader'!$A45,'Import Peak'!$A$3:HR$100,HR$1,FALSE())),0,VLOOKUP('W. VaR &amp; Peak Pos By Trader'!$A45,'Import Peak'!$A$3:HR$100,HR$1,FALSE()))</f>
        <v>0</v>
      </c>
      <c r="HS46" s="0" t="n">
        <f aca="false">IF(ISNA(VLOOKUP('W. VaR &amp; Peak Pos By Trader'!$A45,'Import Peak'!$A$3:HS$100,HS$1,FALSE())),0,VLOOKUP('W. VaR &amp; Peak Pos By Trader'!$A45,'Import Peak'!$A$3:HS$100,HS$1,FALSE()))</f>
        <v>0</v>
      </c>
      <c r="HT46" s="0" t="n">
        <f aca="false">IF(ISNA(VLOOKUP('W. VaR &amp; Peak Pos By Trader'!$A45,'Import Peak'!$A$3:HT$100,HT$1,FALSE())),0,VLOOKUP('W. VaR &amp; Peak Pos By Trader'!$A45,'Import Peak'!$A$3:HT$100,HT$1,FALSE()))</f>
        <v>0</v>
      </c>
      <c r="HU46" s="0" t="n">
        <f aca="false">IF(ISNA(VLOOKUP('W. VaR &amp; Peak Pos By Trader'!$A45,'Import Peak'!$A$3:HU$100,HU$1,FALSE())),0,VLOOKUP('W. VaR &amp; Peak Pos By Trader'!$A45,'Import Peak'!$A$3:HU$100,HU$1,FALSE()))</f>
        <v>0</v>
      </c>
      <c r="HV46" s="0" t="n">
        <f aca="false">IF(ISNA(VLOOKUP('W. VaR &amp; Peak Pos By Trader'!$A45,'Import Peak'!$A$3:HV$100,HV$1,FALSE())),0,VLOOKUP('W. VaR &amp; Peak Pos By Trader'!$A45,'Import Peak'!$A$3:HV$100,HV$1,FALSE()))</f>
        <v>0</v>
      </c>
      <c r="HW46" s="0" t="n">
        <f aca="false">IF(ISNA(VLOOKUP('W. VaR &amp; Peak Pos By Trader'!$A45,'Import Peak'!$A$3:HW$100,HW$1,FALSE())),0,VLOOKUP('W. VaR &amp; Peak Pos By Trader'!$A45,'Import Peak'!$A$3:HW$100,HW$1,FALSE()))</f>
        <v>0</v>
      </c>
      <c r="HX46" s="0" t="n">
        <f aca="false">IF(ISNA(VLOOKUP('W. VaR &amp; Peak Pos By Trader'!$A45,'Import Peak'!$A$3:HX$100,HX$1,FALSE())),0,VLOOKUP('W. VaR &amp; Peak Pos By Trader'!$A45,'Import Peak'!$A$3:HX$100,HX$1,FALSE()))</f>
        <v>0</v>
      </c>
      <c r="HY46" s="0" t="n">
        <f aca="false">IF(ISNA(VLOOKUP('W. VaR &amp; Peak Pos By Trader'!$A45,'Import Peak'!$A$3:HY$100,HY$1,FALSE())),0,VLOOKUP('W. VaR &amp; Peak Pos By Trader'!$A45,'Import Peak'!$A$3:HY$100,HY$1,FALSE()))</f>
        <v>0</v>
      </c>
      <c r="HZ46" s="0" t="n">
        <f aca="false">IF(ISNA(VLOOKUP('W. VaR &amp; Peak Pos By Trader'!$A45,'Import Peak'!$A$3:HZ$100,HZ$1,FALSE())),0,VLOOKUP('W. VaR &amp; Peak Pos By Trader'!$A45,'Import Peak'!$A$3:HZ$100,HZ$1,FALSE()))</f>
        <v>0</v>
      </c>
      <c r="IA46" s="0" t="n">
        <f aca="false">IF(ISNA(VLOOKUP('W. VaR &amp; Peak Pos By Trader'!$A45,'Import Peak'!$A$3:IA$100,IA$1,FALSE())),0,VLOOKUP('W. VaR &amp; Peak Pos By Trader'!$A45,'Import Peak'!$A$3:IA$100,IA$1,FALSE()))</f>
        <v>0</v>
      </c>
      <c r="IB46" s="0" t="n">
        <f aca="false">IF(ISNA(VLOOKUP('W. VaR &amp; Peak Pos By Trader'!$A45,'Import Peak'!$A$3:IB$100,IB$1,FALSE())),0,VLOOKUP('W. VaR &amp; Peak Pos By Trader'!$A45,'Import Peak'!$A$3:IB$100,IB$1,FALSE()))</f>
        <v>0</v>
      </c>
      <c r="IC46" s="0" t="n">
        <f aca="false">IF(ISNA(VLOOKUP('W. VaR &amp; Peak Pos By Trader'!$A45,'Import Peak'!$A$3:IC$100,IC$1,FALSE())),0,VLOOKUP('W. VaR &amp; Peak Pos By Trader'!$A45,'Import Peak'!$A$3:IC$100,IC$1,FALSE()))</f>
        <v>0</v>
      </c>
    </row>
    <row r="47" customFormat="false" ht="18" hidden="false" customHeight="false" outlineLevel="0" collapsed="false">
      <c r="A47" s="104" t="s">
        <v>37</v>
      </c>
      <c r="B47" s="107" t="n">
        <f aca="false">IF(ISNA(VLOOKUP('W. VaR &amp; Peak Pos By Trader'!$A47,'Import Peak'!$A$3:B$100,B$1,FALSE())),0,VLOOKUP('W. VaR &amp; Peak Pos By Trader'!$A47,'Import Peak'!$A$3:B$100,B$1,FALSE()))</f>
        <v>0</v>
      </c>
      <c r="C47" s="107" t="n">
        <f aca="false">IF(ISNA(VLOOKUP('W. VaR &amp; Peak Pos By Trader'!$A47,'Import Peak'!$A$3:C$100,C$1,FALSE())),0,VLOOKUP('W. VaR &amp; Peak Pos By Trader'!$A47,'Import Peak'!$A$3:C$100,C$1,FALSE()))</f>
        <v>0</v>
      </c>
      <c r="D47" s="107" t="n">
        <f aca="false">IF(ISNA(VLOOKUP('W. VaR &amp; Peak Pos By Trader'!$A47,'Import Peak'!$A$3:D$100,D$1,FALSE())),0,VLOOKUP('W. VaR &amp; Peak Pos By Trader'!$A47,'Import Peak'!$A$3:D$100,D$1,FALSE()))</f>
        <v>0</v>
      </c>
      <c r="E47" s="107" t="n">
        <f aca="false">IF(ISNA(VLOOKUP('W. VaR &amp; Peak Pos By Trader'!$A46,'Import Peak'!$A$3:E$100,E$1,FALSE())),0,VLOOKUP('W. VaR &amp; Peak Pos By Trader'!$A46,'Import Peak'!$A$3:E$100,E$1,FALSE()))</f>
        <v>0</v>
      </c>
      <c r="F47" s="107" t="n">
        <f aca="false">IF(ISNA(VLOOKUP('W. VaR &amp; Peak Pos By Trader'!$A46,'Import Peak'!$A$3:F$100,F$1,FALSE())),0,VLOOKUP('W. VaR &amp; Peak Pos By Trader'!$A46,'Import Peak'!$A$3:F$100,F$1,FALSE()))</f>
        <v>0</v>
      </c>
      <c r="G47" s="107" t="n">
        <f aca="false">IF(ISNA(VLOOKUP('W. VaR &amp; Peak Pos By Trader'!$A46,'Import Peak'!$A$3:G$100,G$1,FALSE())),0,VLOOKUP('W. VaR &amp; Peak Pos By Trader'!$A46,'Import Peak'!$A$3:G$100,G$1,FALSE()))</f>
        <v>0</v>
      </c>
      <c r="H47" s="107" t="n">
        <f aca="false">IF(ISNA(VLOOKUP('W. VaR &amp; Peak Pos By Trader'!$A46,'Import Peak'!$A$3:H$100,H$1,FALSE())),0,VLOOKUP('W. VaR &amp; Peak Pos By Trader'!$A46,'Import Peak'!$A$3:H$100,H$1,FALSE()))</f>
        <v>-31.9442539348081</v>
      </c>
      <c r="I47" s="107" t="n">
        <f aca="false">IF(ISNA(VLOOKUP('W. VaR &amp; Peak Pos By Trader'!$A46,'Import Peak'!$A$3:I$100,I$1,FALSE())),0,VLOOKUP('W. VaR &amp; Peak Pos By Trader'!$A46,'Import Peak'!$A$3:I$100,I$1,FALSE()))</f>
        <v>0</v>
      </c>
      <c r="J47" s="107" t="n">
        <f aca="false">IF(ISNA(VLOOKUP('W. VaR &amp; Peak Pos By Trader'!$A46,'Import Peak'!$A$3:J$100,J$1,FALSE())),0,VLOOKUP('W. VaR &amp; Peak Pos By Trader'!$A46,'Import Peak'!$A$3:J$100,J$1,FALSE()))</f>
        <v>0</v>
      </c>
      <c r="K47" s="107" t="n">
        <f aca="false">IF(ISNA(VLOOKUP('W. VaR &amp; Peak Pos By Trader'!$A46,'Import Peak'!$A$3:K$100,K$1,FALSE())),0,VLOOKUP('W. VaR &amp; Peak Pos By Trader'!$A46,'Import Peak'!$A$3:K$100,K$1,FALSE()))</f>
        <v>0</v>
      </c>
      <c r="L47" s="107" t="n">
        <f aca="false">IF(ISNA(VLOOKUP('W. VaR &amp; Peak Pos By Trader'!$A46,'Import Peak'!$A$3:L$100,L$1,FALSE())),0,VLOOKUP('W. VaR &amp; Peak Pos By Trader'!$A46,'Import Peak'!$A$3:L$100,L$1,FALSE()))</f>
        <v>0</v>
      </c>
      <c r="M47" s="107" t="n">
        <f aca="false">IF(ISNA(VLOOKUP('W. VaR &amp; Peak Pos By Trader'!$A46,'Import Peak'!$A$3:M$100,M$1,FALSE())),0,VLOOKUP('W. VaR &amp; Peak Pos By Trader'!$A46,'Import Peak'!$A$3:M$100,M$1,FALSE()))</f>
        <v>0</v>
      </c>
      <c r="N47" s="107" t="n">
        <f aca="false">IF(ISNA(VLOOKUP('W. VaR &amp; Peak Pos By Trader'!$A46,'Import Peak'!$A$3:N$100,N$1,FALSE())),0,VLOOKUP('W. VaR &amp; Peak Pos By Trader'!$A46,'Import Peak'!$A$3:N$100,N$1,FALSE()))</f>
        <v>0</v>
      </c>
      <c r="O47" s="107" t="n">
        <f aca="false">IF(ISNA(VLOOKUP('W. VaR &amp; Peak Pos By Trader'!$A46,'Import Peak'!$A$3:O$100,O$1,FALSE())),0,VLOOKUP('W. VaR &amp; Peak Pos By Trader'!$A46,'Import Peak'!$A$3:O$100,O$1,FALSE()))</f>
        <v>0</v>
      </c>
      <c r="P47" s="107" t="n">
        <f aca="false">IF(ISNA(VLOOKUP('W. VaR &amp; Peak Pos By Trader'!$A46,'Import Peak'!$A$3:P$100,P$1,FALSE())),0,VLOOKUP('W. VaR &amp; Peak Pos By Trader'!$A46,'Import Peak'!$A$3:P$100,P$1,FALSE()))</f>
        <v>0</v>
      </c>
      <c r="Q47" s="107" t="n">
        <f aca="false">IF(ISNA(VLOOKUP('W. VaR &amp; Peak Pos By Trader'!$A46,'Import Peak'!$A$3:Q$100,Q$1,FALSE())),0,VLOOKUP('W. VaR &amp; Peak Pos By Trader'!$A46,'Import Peak'!$A$3:Q$100,Q$1,FALSE()))</f>
        <v>0</v>
      </c>
      <c r="R47" s="107" t="n">
        <f aca="false">IF(ISNA(VLOOKUP('W. VaR &amp; Peak Pos By Trader'!$A46,'Import Peak'!$A$3:R$100,R$1,FALSE())),0,VLOOKUP('W. VaR &amp; Peak Pos By Trader'!$A46,'Import Peak'!$A$3:R$100,R$1,FALSE()))</f>
        <v>0</v>
      </c>
      <c r="S47" s="107" t="n">
        <f aca="false">IF(ISNA(VLOOKUP('W. VaR &amp; Peak Pos By Trader'!$A46,'Import Peak'!$A$3:S$100,S$1,FALSE())),0,VLOOKUP('W. VaR &amp; Peak Pos By Trader'!$A46,'Import Peak'!$A$3:S$100,S$1,FALSE()))</f>
        <v>0</v>
      </c>
      <c r="T47" s="107" t="n">
        <f aca="false">IF(ISNA(VLOOKUP('W. VaR &amp; Peak Pos By Trader'!$A46,'Import Peak'!$A$3:T$100,T$1,FALSE())),0,VLOOKUP('W. VaR &amp; Peak Pos By Trader'!$A46,'Import Peak'!$A$3:T$100,T$1,FALSE()))</f>
        <v>0</v>
      </c>
      <c r="U47" s="107" t="n">
        <f aca="false">IF(ISNA(VLOOKUP('W. VaR &amp; Peak Pos By Trader'!$A46,'Import Peak'!$A$3:U$100,U$1,FALSE())),0,VLOOKUP('W. VaR &amp; Peak Pos By Trader'!$A46,'Import Peak'!$A$3:U$100,U$1,FALSE()))</f>
        <v>0</v>
      </c>
      <c r="V47" s="107" t="n">
        <f aca="false">IF(ISNA(VLOOKUP('W. VaR &amp; Peak Pos By Trader'!$A46,'Import Peak'!$A$3:V$100,V$1,FALSE())),0,VLOOKUP('W. VaR &amp; Peak Pos By Trader'!$A46,'Import Peak'!$A$3:V$100,V$1,FALSE()))</f>
        <v>0</v>
      </c>
      <c r="W47" s="107" t="n">
        <f aca="false">IF(ISNA(VLOOKUP('W. VaR &amp; Peak Pos By Trader'!$A46,'Import Peak'!$A$3:W$100,W$1,FALSE())),0,VLOOKUP('W. VaR &amp; Peak Pos By Trader'!$A46,'Import Peak'!$A$3:W$100,W$1,FALSE()))</f>
        <v>0</v>
      </c>
      <c r="X47" s="107" t="n">
        <f aca="false">IF(ISNA(VLOOKUP('W. VaR &amp; Peak Pos By Trader'!$A46,'Import Peak'!$A$3:X$100,X$1,FALSE())),0,VLOOKUP('W. VaR &amp; Peak Pos By Trader'!$A46,'Import Peak'!$A$3:X$100,X$1,FALSE()))</f>
        <v>0</v>
      </c>
      <c r="Y47" s="107" t="n">
        <f aca="false">IF(ISNA(VLOOKUP('W. VaR &amp; Peak Pos By Trader'!$A46,'Import Peak'!$A$3:Y$100,Y$1,FALSE())),0,VLOOKUP('W. VaR &amp; Peak Pos By Trader'!$A46,'Import Peak'!$A$3:Y$100,Y$1,FALSE()))</f>
        <v>0</v>
      </c>
      <c r="Z47" s="107" t="n">
        <f aca="false">IF(ISNA(VLOOKUP('W. VaR &amp; Peak Pos By Trader'!$A46,'Import Peak'!$A$3:Z$100,Z$1,FALSE())),0,VLOOKUP('W. VaR &amp; Peak Pos By Trader'!$A46,'Import Peak'!$A$3:Z$100,Z$1,FALSE()))</f>
        <v>0</v>
      </c>
      <c r="AA47" s="107" t="n">
        <f aca="false">IF(ISNA(VLOOKUP('W. VaR &amp; Peak Pos By Trader'!$A46,'Import Peak'!$A$3:AA$100,AA$1,FALSE())),0,VLOOKUP('W. VaR &amp; Peak Pos By Trader'!$A46,'Import Peak'!$A$3:AA$100,AA$1,FALSE()))</f>
        <v>0</v>
      </c>
      <c r="AB47" s="107" t="n">
        <f aca="false">IF(ISNA(VLOOKUP('W. VaR &amp; Peak Pos By Trader'!$A46,'Import Peak'!$A$3:AB$100,AB$1,FALSE())),0,VLOOKUP('W. VaR &amp; Peak Pos By Trader'!$A46,'Import Peak'!$A$3:AB$100,AB$1,FALSE()))</f>
        <v>0</v>
      </c>
      <c r="AC47" s="107" t="n">
        <f aca="false">IF(ISNA(VLOOKUP('W. VaR &amp; Peak Pos By Trader'!$A46,'Import Peak'!$A$3:AC$100,AC$1,FALSE())),0,VLOOKUP('W. VaR &amp; Peak Pos By Trader'!$A46,'Import Peak'!$A$3:AC$100,AC$1,FALSE()))</f>
        <v>0</v>
      </c>
      <c r="AD47" s="107" t="n">
        <f aca="false">IF(ISNA(VLOOKUP('W. VaR &amp; Peak Pos By Trader'!$A46,'Import Peak'!$A$3:AD$100,AD$1,FALSE())),0,VLOOKUP('W. VaR &amp; Peak Pos By Trader'!$A46,'Import Peak'!$A$3:AD$100,AD$1,FALSE()))</f>
        <v>0</v>
      </c>
      <c r="AE47" s="107" t="n">
        <f aca="false">IF(ISNA(VLOOKUP('W. VaR &amp; Peak Pos By Trader'!$A46,'Import Peak'!$A$3:AE$100,AE$1,FALSE())),0,VLOOKUP('W. VaR &amp; Peak Pos By Trader'!$A46,'Import Peak'!$A$3:AE$100,AE$1,FALSE()))</f>
        <v>0</v>
      </c>
      <c r="AF47" s="107" t="n">
        <f aca="false">IF(ISNA(VLOOKUP('W. VaR &amp; Peak Pos By Trader'!$A46,'Import Peak'!$A$3:AF$100,AF$1,FALSE())),0,VLOOKUP('W. VaR &amp; Peak Pos By Trader'!$A46,'Import Peak'!$A$3:AF$100,AF$1,FALSE()))</f>
        <v>0</v>
      </c>
      <c r="AG47" s="107" t="n">
        <f aca="false">IF(ISNA(VLOOKUP('W. VaR &amp; Peak Pos By Trader'!$A46,'Import Peak'!$A$3:AG$100,AG$1,FALSE())),0,VLOOKUP('W. VaR &amp; Peak Pos By Trader'!$A46,'Import Peak'!$A$3:AG$100,AG$1,FALSE()))</f>
        <v>0</v>
      </c>
      <c r="AH47" s="107" t="n">
        <f aca="false">IF(ISNA(VLOOKUP('W. VaR &amp; Peak Pos By Trader'!$A46,'Import Peak'!$A$3:AH$100,AH$1,FALSE())),0,VLOOKUP('W. VaR &amp; Peak Pos By Trader'!$A46,'Import Peak'!$A$3:AH$100,AH$1,FALSE()))</f>
        <v>0</v>
      </c>
      <c r="AI47" s="107" t="n">
        <f aca="false">IF(ISNA(VLOOKUP('W. VaR &amp; Peak Pos By Trader'!$A46,'Import Peak'!$A$3:AI$100,AI$1,FALSE())),0,VLOOKUP('W. VaR &amp; Peak Pos By Trader'!$A46,'Import Peak'!$A$3:AI$100,AI$1,FALSE()))</f>
        <v>0</v>
      </c>
      <c r="AJ47" s="107" t="n">
        <f aca="false">IF(ISNA(VLOOKUP('W. VaR &amp; Peak Pos By Trader'!$A46,'Import Peak'!$A$3:AJ$100,AJ$1,FALSE())),0,VLOOKUP('W. VaR &amp; Peak Pos By Trader'!$A46,'Import Peak'!$A$3:AJ$100,AJ$1,FALSE()))</f>
        <v>0</v>
      </c>
      <c r="AK47" s="107" t="n">
        <f aca="false">IF(ISNA(VLOOKUP('W. VaR &amp; Peak Pos By Trader'!$A46,'Import Peak'!$A$3:AK$100,AK$1,FALSE())),0,VLOOKUP('W. VaR &amp; Peak Pos By Trader'!$A46,'Import Peak'!$A$3:AK$100,AK$1,FALSE()))</f>
        <v>0</v>
      </c>
      <c r="AL47" s="107" t="n">
        <f aca="false">IF(ISNA(VLOOKUP('W. VaR &amp; Peak Pos By Trader'!$A46,'Import Peak'!$A$3:AL$100,AL$1,FALSE())),0,VLOOKUP('W. VaR &amp; Peak Pos By Trader'!$A46,'Import Peak'!$A$3:AL$100,AL$1,FALSE()))</f>
        <v>0</v>
      </c>
      <c r="AM47" s="107" t="n">
        <f aca="false">IF(ISNA(VLOOKUP('W. VaR &amp; Peak Pos By Trader'!$A46,'Import Peak'!$A$3:AM$100,AM$1,FALSE())),0,VLOOKUP('W. VaR &amp; Peak Pos By Trader'!$A46,'Import Peak'!$A$3:AM$100,AM$1,FALSE()))</f>
        <v>0</v>
      </c>
      <c r="AN47" s="107" t="n">
        <f aca="false">IF(ISNA(VLOOKUP('W. VaR &amp; Peak Pos By Trader'!$A46,'Import Peak'!$A$3:AN$100,AN$1,FALSE())),0,VLOOKUP('W. VaR &amp; Peak Pos By Trader'!$A46,'Import Peak'!$A$3:AN$100,AN$1,FALSE()))</f>
        <v>0</v>
      </c>
      <c r="AO47" s="107" t="n">
        <f aca="false">IF(ISNA(VLOOKUP('W. VaR &amp; Peak Pos By Trader'!$A46,'Import Peak'!$A$3:AO$100,AO$1,FALSE())),0,VLOOKUP('W. VaR &amp; Peak Pos By Trader'!$A46,'Import Peak'!$A$3:AO$100,AO$1,FALSE()))</f>
        <v>0</v>
      </c>
      <c r="AP47" s="107" t="n">
        <f aca="false">IF(ISNA(VLOOKUP('W. VaR &amp; Peak Pos By Trader'!$A46,'Import Peak'!$A$3:AP$100,AP$1,FALSE())),0,VLOOKUP('W. VaR &amp; Peak Pos By Trader'!$A46,'Import Peak'!$A$3:AP$100,AP$1,FALSE()))</f>
        <v>0</v>
      </c>
      <c r="AQ47" s="107" t="n">
        <f aca="false">IF(ISNA(VLOOKUP('W. VaR &amp; Peak Pos By Trader'!$A46,'Import Peak'!$A$3:AQ$100,AQ$1,FALSE())),0,VLOOKUP('W. VaR &amp; Peak Pos By Trader'!$A46,'Import Peak'!$A$3:AQ$100,AQ$1,FALSE()))</f>
        <v>0</v>
      </c>
      <c r="AR47" s="107" t="n">
        <f aca="false">IF(ISNA(VLOOKUP('W. VaR &amp; Peak Pos By Trader'!$A46,'Import Peak'!$A$3:AR$100,AR$1,FALSE())),0,VLOOKUP('W. VaR &amp; Peak Pos By Trader'!$A46,'Import Peak'!$A$3:AR$100,AR$1,FALSE()))</f>
        <v>0</v>
      </c>
      <c r="AS47" s="107" t="n">
        <f aca="false">IF(ISNA(VLOOKUP('W. VaR &amp; Peak Pos By Trader'!$A46,'Import Peak'!$A$3:AS$100,AS$1,FALSE())),0,VLOOKUP('W. VaR &amp; Peak Pos By Trader'!$A46,'Import Peak'!$A$3:AS$100,AS$1,FALSE()))</f>
        <v>0</v>
      </c>
      <c r="AT47" s="107" t="n">
        <f aca="false">IF(ISNA(VLOOKUP('W. VaR &amp; Peak Pos By Trader'!$A46,'Import Peak'!$A$3:AT$100,AT$1,FALSE())),0,VLOOKUP('W. VaR &amp; Peak Pos By Trader'!$A46,'Import Peak'!$A$3:AT$100,AT$1,FALSE()))</f>
        <v>0</v>
      </c>
      <c r="AU47" s="107" t="n">
        <f aca="false">IF(ISNA(VLOOKUP('W. VaR &amp; Peak Pos By Trader'!$A46,'Import Peak'!$A$3:AU$100,AU$1,FALSE())),0,VLOOKUP('W. VaR &amp; Peak Pos By Trader'!$A46,'Import Peak'!$A$3:AU$100,AU$1,FALSE()))</f>
        <v>0</v>
      </c>
      <c r="AV47" s="107" t="n">
        <f aca="false">IF(ISNA(VLOOKUP('W. VaR &amp; Peak Pos By Trader'!$A46,'Import Peak'!$A$3:AV$100,AV$1,FALSE())),0,VLOOKUP('W. VaR &amp; Peak Pos By Trader'!$A46,'Import Peak'!$A$3:AV$100,AV$1,FALSE()))</f>
        <v>0</v>
      </c>
      <c r="AW47" s="107" t="n">
        <f aca="false">IF(ISNA(VLOOKUP('W. VaR &amp; Peak Pos By Trader'!$A46,'Import Peak'!$A$3:AW$100,AW$1,FALSE())),0,VLOOKUP('W. VaR &amp; Peak Pos By Trader'!$A46,'Import Peak'!$A$3:AW$100,AW$1,FALSE()))</f>
        <v>0</v>
      </c>
      <c r="AX47" s="107" t="n">
        <f aca="false">IF(ISNA(VLOOKUP('W. VaR &amp; Peak Pos By Trader'!$A46,'Import Peak'!$A$3:AX$100,AX$1,FALSE())),0,VLOOKUP('W. VaR &amp; Peak Pos By Trader'!$A46,'Import Peak'!$A$3:AX$100,AX$1,FALSE()))</f>
        <v>0</v>
      </c>
      <c r="AY47" s="107" t="n">
        <f aca="false">IF(ISNA(VLOOKUP('W. VaR &amp; Peak Pos By Trader'!$A46,'Import Peak'!$A$3:AY$100,AY$1,FALSE())),0,VLOOKUP('W. VaR &amp; Peak Pos By Trader'!$A46,'Import Peak'!$A$3:AY$100,AY$1,FALSE()))</f>
        <v>0</v>
      </c>
      <c r="AZ47" s="107" t="n">
        <f aca="false">IF(ISNA(VLOOKUP('W. VaR &amp; Peak Pos By Trader'!$A46,'Import Peak'!$A$3:AZ$100,AZ$1,FALSE())),0,VLOOKUP('W. VaR &amp; Peak Pos By Trader'!$A46,'Import Peak'!$A$3:AZ$100,AZ$1,FALSE()))</f>
        <v>0</v>
      </c>
      <c r="BA47" s="107" t="n">
        <f aca="false">IF(ISNA(VLOOKUP('W. VaR &amp; Peak Pos By Trader'!$A46,'Import Peak'!$A$3:BA$100,BA$1,FALSE())),0,VLOOKUP('W. VaR &amp; Peak Pos By Trader'!$A46,'Import Peak'!$A$3:BA$100,BA$1,FALSE()))</f>
        <v>0</v>
      </c>
      <c r="BB47" s="107" t="n">
        <f aca="false">IF(ISNA(VLOOKUP('W. VaR &amp; Peak Pos By Trader'!$A46,'Import Peak'!$A$3:BB$100,BB$1,FALSE())),0,VLOOKUP('W. VaR &amp; Peak Pos By Trader'!$A46,'Import Peak'!$A$3:BB$100,BB$1,FALSE()))</f>
        <v>0</v>
      </c>
      <c r="BC47" s="107" t="n">
        <f aca="false">IF(ISNA(VLOOKUP('W. VaR &amp; Peak Pos By Trader'!$A46,'Import Peak'!$A$3:BC$100,BC$1,FALSE())),0,VLOOKUP('W. VaR &amp; Peak Pos By Trader'!$A46,'Import Peak'!$A$3:BC$100,BC$1,FALSE()))</f>
        <v>0</v>
      </c>
      <c r="BD47" s="107" t="n">
        <f aca="false">IF(ISNA(VLOOKUP('W. VaR &amp; Peak Pos By Trader'!$A46,'Import Peak'!$A$3:BD$100,BD$1,FALSE())),0,VLOOKUP('W. VaR &amp; Peak Pos By Trader'!$A46,'Import Peak'!$A$3:BD$100,BD$1,FALSE()))</f>
        <v>0</v>
      </c>
      <c r="BE47" s="107" t="n">
        <f aca="false">IF(ISNA(VLOOKUP('W. VaR &amp; Peak Pos By Trader'!$A46,'Import Peak'!$A$3:BE$100,BE$1,FALSE())),0,VLOOKUP('W. VaR &amp; Peak Pos By Trader'!$A46,'Import Peak'!$A$3:BE$100,BE$1,FALSE()))</f>
        <v>0</v>
      </c>
      <c r="BF47" s="107" t="n">
        <f aca="false">IF(ISNA(VLOOKUP('W. VaR &amp; Peak Pos By Trader'!$A46,'Import Peak'!$A$3:BF$100,BF$1,FALSE())),0,VLOOKUP('W. VaR &amp; Peak Pos By Trader'!$A46,'Import Peak'!$A$3:BF$100,BF$1,FALSE()))</f>
        <v>0</v>
      </c>
      <c r="BG47" s="107" t="n">
        <f aca="false">IF(ISNA(VLOOKUP('W. VaR &amp; Peak Pos By Trader'!$A46,'Import Peak'!$A$3:BG$100,BG$1,FALSE())),0,VLOOKUP('W. VaR &amp; Peak Pos By Trader'!$A46,'Import Peak'!$A$3:BG$100,BG$1,FALSE()))</f>
        <v>0</v>
      </c>
      <c r="BH47" s="107" t="n">
        <f aca="false">IF(ISNA(VLOOKUP('W. VaR &amp; Peak Pos By Trader'!$A46,'Import Peak'!$A$3:BH$100,BH$1,FALSE())),0,VLOOKUP('W. VaR &amp; Peak Pos By Trader'!$A46,'Import Peak'!$A$3:BH$100,BH$1,FALSE()))</f>
        <v>0</v>
      </c>
      <c r="BI47" s="107" t="n">
        <f aca="false">IF(ISNA(VLOOKUP('W. VaR &amp; Peak Pos By Trader'!$A46,'Import Peak'!$A$3:BI$100,BI$1,FALSE())),0,VLOOKUP('W. VaR &amp; Peak Pos By Trader'!$A46,'Import Peak'!$A$3:BI$100,BI$1,FALSE()))</f>
        <v>0</v>
      </c>
      <c r="BJ47" s="107" t="n">
        <f aca="false">IF(ISNA(VLOOKUP('W. VaR &amp; Peak Pos By Trader'!$A46,'Import Peak'!$A$3:BJ$100,BJ$1,FALSE())),0,VLOOKUP('W. VaR &amp; Peak Pos By Trader'!$A46,'Import Peak'!$A$3:BJ$100,BJ$1,FALSE()))</f>
        <v>0</v>
      </c>
      <c r="BK47" s="107" t="n">
        <f aca="false">IF(ISNA(VLOOKUP('W. VaR &amp; Peak Pos By Trader'!$A46,'Import Peak'!$A$3:BK$100,BK$1,FALSE())),0,VLOOKUP('W. VaR &amp; Peak Pos By Trader'!$A46,'Import Peak'!$A$3:BK$100,BK$1,FALSE()))</f>
        <v>0</v>
      </c>
      <c r="BL47" s="107" t="n">
        <f aca="false">IF(ISNA(VLOOKUP('W. VaR &amp; Peak Pos By Trader'!$A46,'Import Peak'!$A$3:BL$100,BL$1,FALSE())),0,VLOOKUP('W. VaR &amp; Peak Pos By Trader'!$A46,'Import Peak'!$A$3:BL$100,BL$1,FALSE()))</f>
        <v>0</v>
      </c>
      <c r="BM47" s="107" t="n">
        <f aca="false">IF(ISNA(VLOOKUP('W. VaR &amp; Peak Pos By Trader'!$A46,'Import Peak'!$A$3:BM$100,BM$1,FALSE())),0,VLOOKUP('W. VaR &amp; Peak Pos By Trader'!$A46,'Import Peak'!$A$3:BM$100,BM$1,FALSE()))</f>
        <v>0</v>
      </c>
      <c r="BN47" s="107" t="n">
        <f aca="false">IF(ISNA(VLOOKUP('W. VaR &amp; Peak Pos By Trader'!$A46,'Import Peak'!$A$3:BN$100,BN$1,FALSE())),0,VLOOKUP('W. VaR &amp; Peak Pos By Trader'!$A46,'Import Peak'!$A$3:BN$100,BN$1,FALSE()))</f>
        <v>0</v>
      </c>
      <c r="BO47" s="107" t="n">
        <f aca="false">IF(ISNA(VLOOKUP('W. VaR &amp; Peak Pos By Trader'!$A46,'Import Peak'!$A$3:BO$100,BO$1,FALSE())),0,VLOOKUP('W. VaR &amp; Peak Pos By Trader'!$A46,'Import Peak'!$A$3:BO$100,BO$1,FALSE()))</f>
        <v>0</v>
      </c>
      <c r="BP47" s="107" t="n">
        <f aca="false">IF(ISNA(VLOOKUP('W. VaR &amp; Peak Pos By Trader'!$A46,'Import Peak'!$A$3:BP$100,BP$1,FALSE())),0,VLOOKUP('W. VaR &amp; Peak Pos By Trader'!$A46,'Import Peak'!$A$3:BP$100,BP$1,FALSE()))</f>
        <v>0</v>
      </c>
      <c r="BQ47" s="107" t="n">
        <f aca="false">IF(ISNA(VLOOKUP('W. VaR &amp; Peak Pos By Trader'!$A46,'Import Peak'!$A$3:BQ$100,BQ$1,FALSE())),0,VLOOKUP('W. VaR &amp; Peak Pos By Trader'!$A46,'Import Peak'!$A$3:BQ$100,BQ$1,FALSE()))</f>
        <v>0</v>
      </c>
      <c r="BR47" s="107" t="n">
        <f aca="false">IF(ISNA(VLOOKUP('W. VaR &amp; Peak Pos By Trader'!$A46,'Import Peak'!$A$3:BR$100,BR$1,FALSE())),0,VLOOKUP('W. VaR &amp; Peak Pos By Trader'!$A46,'Import Peak'!$A$3:BR$100,BR$1,FALSE()))</f>
        <v>0</v>
      </c>
      <c r="BS47" s="107" t="n">
        <f aca="false">IF(ISNA(VLOOKUP('W. VaR &amp; Peak Pos By Trader'!$A46,'Import Peak'!$A$3:BS$100,BS$1,FALSE())),0,VLOOKUP('W. VaR &amp; Peak Pos By Trader'!$A46,'Import Peak'!$A$3:BS$100,BS$1,FALSE()))</f>
        <v>0</v>
      </c>
      <c r="BT47" s="107" t="n">
        <f aca="false">IF(ISNA(VLOOKUP('W. VaR &amp; Peak Pos By Trader'!$A46,'Import Peak'!$A$3:BT$100,BT$1,FALSE())),0,VLOOKUP('W. VaR &amp; Peak Pos By Trader'!$A46,'Import Peak'!$A$3:BT$100,BT$1,FALSE()))</f>
        <v>0</v>
      </c>
      <c r="BU47" s="107" t="n">
        <f aca="false">IF(ISNA(VLOOKUP('W. VaR &amp; Peak Pos By Trader'!$A46,'Import Peak'!$A$3:BU$100,BU$1,FALSE())),0,VLOOKUP('W. VaR &amp; Peak Pos By Trader'!$A46,'Import Peak'!$A$3:BU$100,BU$1,FALSE()))</f>
        <v>0</v>
      </c>
      <c r="BV47" s="107" t="n">
        <f aca="false">IF(ISNA(VLOOKUP('W. VaR &amp; Peak Pos By Trader'!$A46,'Import Peak'!$A$3:BV$100,BV$1,FALSE())),0,VLOOKUP('W. VaR &amp; Peak Pos By Trader'!$A46,'Import Peak'!$A$3:BV$100,BV$1,FALSE()))</f>
        <v>0</v>
      </c>
      <c r="BW47" s="107" t="n">
        <f aca="false">IF(ISNA(VLOOKUP('W. VaR &amp; Peak Pos By Trader'!$A46,'Import Peak'!$A$3:BW$100,BW$1,FALSE())),0,VLOOKUP('W. VaR &amp; Peak Pos By Trader'!$A46,'Import Peak'!$A$3:BW$100,BW$1,FALSE()))</f>
        <v>0</v>
      </c>
      <c r="BX47" s="107" t="n">
        <f aca="false">IF(ISNA(VLOOKUP('W. VaR &amp; Peak Pos By Trader'!$A46,'Import Peak'!$A$3:BX$100,BX$1,FALSE())),0,VLOOKUP('W. VaR &amp; Peak Pos By Trader'!$A46,'Import Peak'!$A$3:BX$100,BX$1,FALSE()))</f>
        <v>0</v>
      </c>
      <c r="BY47" s="107" t="n">
        <f aca="false">IF(ISNA(VLOOKUP('W. VaR &amp; Peak Pos By Trader'!$A46,'Import Peak'!$A$3:BY$100,BY$1,FALSE())),0,VLOOKUP('W. VaR &amp; Peak Pos By Trader'!$A46,'Import Peak'!$A$3:BY$100,BY$1,FALSE()))</f>
        <v>0</v>
      </c>
      <c r="BZ47" s="107" t="n">
        <f aca="false">IF(ISNA(VLOOKUP('W. VaR &amp; Peak Pos By Trader'!$A46,'Import Peak'!$A$3:BZ$100,BZ$1,FALSE())),0,VLOOKUP('W. VaR &amp; Peak Pos By Trader'!$A46,'Import Peak'!$A$3:BZ$100,BZ$1,FALSE()))</f>
        <v>0</v>
      </c>
      <c r="CA47" s="107" t="n">
        <f aca="false">IF(ISNA(VLOOKUP('W. VaR &amp; Peak Pos By Trader'!$A46,'Import Peak'!$A$3:CA$100,CA$1,FALSE())),0,VLOOKUP('W. VaR &amp; Peak Pos By Trader'!$A46,'Import Peak'!$A$3:CA$100,CA$1,FALSE()))</f>
        <v>0</v>
      </c>
      <c r="CB47" s="107" t="n">
        <f aca="false">IF(ISNA(VLOOKUP('W. VaR &amp; Peak Pos By Trader'!$A46,'Import Peak'!$A$3:CB$100,CB$1,FALSE())),0,VLOOKUP('W. VaR &amp; Peak Pos By Trader'!$A46,'Import Peak'!$A$3:CB$100,CB$1,FALSE()))</f>
        <v>0</v>
      </c>
      <c r="CC47" s="107" t="n">
        <f aca="false">IF(ISNA(VLOOKUP('W. VaR &amp; Peak Pos By Trader'!$A46,'Import Peak'!$A$3:CC$100,CC$1,FALSE())),0,VLOOKUP('W. VaR &amp; Peak Pos By Trader'!$A46,'Import Peak'!$A$3:CC$100,CC$1,FALSE()))</f>
        <v>0</v>
      </c>
      <c r="CD47" s="107" t="n">
        <f aca="false">IF(ISNA(VLOOKUP('W. VaR &amp; Peak Pos By Trader'!$A46,'Import Peak'!$A$3:CD$100,CD$1,FALSE())),0,VLOOKUP('W. VaR &amp; Peak Pos By Trader'!$A46,'Import Peak'!$A$3:CD$100,CD$1,FALSE()))</f>
        <v>0</v>
      </c>
      <c r="CE47" s="107" t="n">
        <f aca="false">IF(ISNA(VLOOKUP('W. VaR &amp; Peak Pos By Trader'!$A46,'Import Peak'!$A$3:CE$100,CE$1,FALSE())),0,VLOOKUP('W. VaR &amp; Peak Pos By Trader'!$A46,'Import Peak'!$A$3:CE$100,CE$1,FALSE()))</f>
        <v>0</v>
      </c>
      <c r="CF47" s="107" t="n">
        <f aca="false">IF(ISNA(VLOOKUP('W. VaR &amp; Peak Pos By Trader'!$A46,'Import Peak'!$A$3:CF$100,CF$1,FALSE())),0,VLOOKUP('W. VaR &amp; Peak Pos By Trader'!$A46,'Import Peak'!$A$3:CF$100,CF$1,FALSE()))</f>
        <v>0</v>
      </c>
      <c r="CG47" s="107" t="n">
        <f aca="false">IF(ISNA(VLOOKUP('W. VaR &amp; Peak Pos By Trader'!$A46,'Import Peak'!$A$3:CG$100,CG$1,FALSE())),0,VLOOKUP('W. VaR &amp; Peak Pos By Trader'!$A46,'Import Peak'!$A$3:CG$100,CG$1,FALSE()))</f>
        <v>0</v>
      </c>
      <c r="CH47" s="107" t="n">
        <f aca="false">IF(ISNA(VLOOKUP('W. VaR &amp; Peak Pos By Trader'!$A46,'Import Peak'!$A$3:CH$100,CH$1,FALSE())),0,VLOOKUP('W. VaR &amp; Peak Pos By Trader'!$A46,'Import Peak'!$A$3:CH$100,CH$1,FALSE()))</f>
        <v>0</v>
      </c>
      <c r="CI47" s="107" t="n">
        <f aca="false">IF(ISNA(VLOOKUP('W. VaR &amp; Peak Pos By Trader'!$A46,'Import Peak'!$A$3:CI$100,CI$1,FALSE())),0,VLOOKUP('W. VaR &amp; Peak Pos By Trader'!$A46,'Import Peak'!$A$3:CI$100,CI$1,FALSE()))</f>
        <v>0</v>
      </c>
      <c r="CJ47" s="107" t="n">
        <f aca="false">IF(ISNA(VLOOKUP('W. VaR &amp; Peak Pos By Trader'!$A46,'Import Peak'!$A$3:CJ$100,CJ$1,FALSE())),0,VLOOKUP('W. VaR &amp; Peak Pos By Trader'!$A46,'Import Peak'!$A$3:CJ$100,CJ$1,FALSE()))</f>
        <v>0</v>
      </c>
      <c r="CK47" s="107" t="n">
        <f aca="false">IF(ISNA(VLOOKUP('W. VaR &amp; Peak Pos By Trader'!$A46,'Import Peak'!$A$3:CK$100,CK$1,FALSE())),0,VLOOKUP('W. VaR &amp; Peak Pos By Trader'!$A46,'Import Peak'!$A$3:CK$100,CK$1,FALSE()))</f>
        <v>0</v>
      </c>
      <c r="CL47" s="107" t="n">
        <f aca="false">IF(ISNA(VLOOKUP('W. VaR &amp; Peak Pos By Trader'!$A46,'Import Peak'!$A$3:CL$100,CL$1,FALSE())),0,VLOOKUP('W. VaR &amp; Peak Pos By Trader'!$A46,'Import Peak'!$A$3:CL$100,CL$1,FALSE()))</f>
        <v>0</v>
      </c>
      <c r="CM47" s="107" t="n">
        <f aca="false">IF(ISNA(VLOOKUP('W. VaR &amp; Peak Pos By Trader'!$A46,'Import Peak'!$A$3:CM$100,CM$1,FALSE())),0,VLOOKUP('W. VaR &amp; Peak Pos By Trader'!$A46,'Import Peak'!$A$3:CM$100,CM$1,FALSE()))</f>
        <v>0</v>
      </c>
      <c r="CN47" s="107" t="n">
        <f aca="false">IF(ISNA(VLOOKUP('W. VaR &amp; Peak Pos By Trader'!$A46,'Import Peak'!$A$3:CN$100,CN$1,FALSE())),0,VLOOKUP('W. VaR &amp; Peak Pos By Trader'!$A46,'Import Peak'!$A$3:CN$100,CN$1,FALSE()))</f>
        <v>0</v>
      </c>
      <c r="CO47" s="107" t="n">
        <f aca="false">IF(ISNA(VLOOKUP('W. VaR &amp; Peak Pos By Trader'!$A46,'Import Peak'!$A$3:CO$100,CO$1,FALSE())),0,VLOOKUP('W. VaR &amp; Peak Pos By Trader'!$A46,'Import Peak'!$A$3:CO$100,CO$1,FALSE()))</f>
        <v>0</v>
      </c>
      <c r="CP47" s="107" t="n">
        <f aca="false">IF(ISNA(VLOOKUP('W. VaR &amp; Peak Pos By Trader'!$A46,'Import Peak'!$A$3:CP$100,CP$1,FALSE())),0,VLOOKUP('W. VaR &amp; Peak Pos By Trader'!$A46,'Import Peak'!$A$3:CP$100,CP$1,FALSE()))</f>
        <v>0</v>
      </c>
      <c r="CQ47" s="107" t="n">
        <f aca="false">IF(ISNA(VLOOKUP('W. VaR &amp; Peak Pos By Trader'!$A46,'Import Peak'!$A$3:CQ$100,CQ$1,FALSE())),0,VLOOKUP('W. VaR &amp; Peak Pos By Trader'!$A46,'Import Peak'!$A$3:CQ$100,CQ$1,FALSE()))</f>
        <v>0</v>
      </c>
      <c r="CR47" s="107" t="n">
        <f aca="false">IF(ISNA(VLOOKUP('W. VaR &amp; Peak Pos By Trader'!$A46,'Import Peak'!$A$3:CR$100,CR$1,FALSE())),0,VLOOKUP('W. VaR &amp; Peak Pos By Trader'!$A46,'Import Peak'!$A$3:CR$100,CR$1,FALSE()))</f>
        <v>0</v>
      </c>
      <c r="CS47" s="107" t="n">
        <f aca="false">IF(ISNA(VLOOKUP('W. VaR &amp; Peak Pos By Trader'!$A46,'Import Peak'!$A$3:CS$100,CS$1,FALSE())),0,VLOOKUP('W. VaR &amp; Peak Pos By Trader'!$A46,'Import Peak'!$A$3:CS$100,CS$1,FALSE()))</f>
        <v>0</v>
      </c>
      <c r="CT47" s="107" t="n">
        <f aca="false">IF(ISNA(VLOOKUP('W. VaR &amp; Peak Pos By Trader'!$A46,'Import Peak'!$A$3:CT$100,CT$1,FALSE())),0,VLOOKUP('W. VaR &amp; Peak Pos By Trader'!$A46,'Import Peak'!$A$3:CT$100,CT$1,FALSE()))</f>
        <v>0</v>
      </c>
      <c r="CU47" s="107" t="n">
        <f aca="false">IF(ISNA(VLOOKUP('W. VaR &amp; Peak Pos By Trader'!$A46,'Import Peak'!$A$3:CU$100,CU$1,FALSE())),0,VLOOKUP('W. VaR &amp; Peak Pos By Trader'!$A46,'Import Peak'!$A$3:CU$100,CU$1,FALSE()))</f>
        <v>0</v>
      </c>
      <c r="CV47" s="107" t="n">
        <f aca="false">IF(ISNA(VLOOKUP('W. VaR &amp; Peak Pos By Trader'!$A46,'Import Peak'!$A$3:CV$100,CV$1,FALSE())),0,VLOOKUP('W. VaR &amp; Peak Pos By Trader'!$A46,'Import Peak'!$A$3:CV$100,CV$1,FALSE()))</f>
        <v>0</v>
      </c>
      <c r="CW47" s="107" t="n">
        <f aca="false">IF(ISNA(VLOOKUP('W. VaR &amp; Peak Pos By Trader'!$A46,'Import Peak'!$A$3:CW$100,CW$1,FALSE())),0,VLOOKUP('W. VaR &amp; Peak Pos By Trader'!$A46,'Import Peak'!$A$3:CW$100,CW$1,FALSE()))</f>
        <v>0</v>
      </c>
      <c r="CX47" s="107" t="n">
        <f aca="false">IF(ISNA(VLOOKUP('W. VaR &amp; Peak Pos By Trader'!$A46,'Import Peak'!$A$3:CX$100,CX$1,FALSE())),0,VLOOKUP('W. VaR &amp; Peak Pos By Trader'!$A46,'Import Peak'!$A$3:CX$100,CX$1,FALSE()))</f>
        <v>0</v>
      </c>
      <c r="CY47" s="107" t="n">
        <f aca="false">IF(ISNA(VLOOKUP('W. VaR &amp; Peak Pos By Trader'!$A46,'Import Peak'!$A$3:CY$100,CY$1,FALSE())),0,VLOOKUP('W. VaR &amp; Peak Pos By Trader'!$A46,'Import Peak'!$A$3:CY$100,CY$1,FALSE()))</f>
        <v>0</v>
      </c>
      <c r="CZ47" s="107" t="n">
        <f aca="false">IF(ISNA(VLOOKUP('W. VaR &amp; Peak Pos By Trader'!$A46,'Import Peak'!$A$3:CZ$100,CZ$1,FALSE())),0,VLOOKUP('W. VaR &amp; Peak Pos By Trader'!$A46,'Import Peak'!$A$3:CZ$100,CZ$1,FALSE()))</f>
        <v>0</v>
      </c>
      <c r="DA47" s="107" t="n">
        <f aca="false">IF(ISNA(VLOOKUP('W. VaR &amp; Peak Pos By Trader'!$A46,'Import Peak'!$A$3:DA$100,DA$1,FALSE())),0,VLOOKUP('W. VaR &amp; Peak Pos By Trader'!$A46,'Import Peak'!$A$3:DA$100,DA$1,FALSE()))</f>
        <v>0</v>
      </c>
      <c r="DB47" s="107" t="n">
        <f aca="false">IF(ISNA(VLOOKUP('W. VaR &amp; Peak Pos By Trader'!$A46,'Import Peak'!$A$3:DB$100,DB$1,FALSE())),0,VLOOKUP('W. VaR &amp; Peak Pos By Trader'!$A46,'Import Peak'!$A$3:DB$100,DB$1,FALSE()))</f>
        <v>0</v>
      </c>
      <c r="DC47" s="107" t="n">
        <f aca="false">IF(ISNA(VLOOKUP('W. VaR &amp; Peak Pos By Trader'!$A46,'Import Peak'!$A$3:DC$100,DC$1,FALSE())),0,VLOOKUP('W. VaR &amp; Peak Pos By Trader'!$A46,'Import Peak'!$A$3:DC$100,DC$1,FALSE()))</f>
        <v>0</v>
      </c>
      <c r="DD47" s="107" t="n">
        <f aca="false">IF(ISNA(VLOOKUP('W. VaR &amp; Peak Pos By Trader'!$A46,'Import Peak'!$A$3:DD$100,DD$1,FALSE())),0,VLOOKUP('W. VaR &amp; Peak Pos By Trader'!$A46,'Import Peak'!$A$3:DD$100,DD$1,FALSE()))</f>
        <v>0</v>
      </c>
      <c r="DE47" s="107" t="n">
        <f aca="false">IF(ISNA(VLOOKUP('W. VaR &amp; Peak Pos By Trader'!$A46,'Import Peak'!$A$3:DE$100,DE$1,FALSE())),0,VLOOKUP('W. VaR &amp; Peak Pos By Trader'!$A46,'Import Peak'!$A$3:DE$100,DE$1,FALSE()))</f>
        <v>0</v>
      </c>
      <c r="DF47" s="107" t="n">
        <f aca="false">IF(ISNA(VLOOKUP('W. VaR &amp; Peak Pos By Trader'!$A46,'Import Peak'!$A$3:DF$100,DF$1,FALSE())),0,VLOOKUP('W. VaR &amp; Peak Pos By Trader'!$A46,'Import Peak'!$A$3:DF$100,DF$1,FALSE()))</f>
        <v>0</v>
      </c>
      <c r="DG47" s="107" t="n">
        <f aca="false">IF(ISNA(VLOOKUP('W. VaR &amp; Peak Pos By Trader'!$A46,'Import Peak'!$A$3:DG$100,DG$1,FALSE())),0,VLOOKUP('W. VaR &amp; Peak Pos By Trader'!$A46,'Import Peak'!$A$3:DG$100,DG$1,FALSE()))</f>
        <v>0</v>
      </c>
      <c r="DH47" s="107" t="n">
        <f aca="false">IF(ISNA(VLOOKUP('W. VaR &amp; Peak Pos By Trader'!$A46,'Import Peak'!$A$3:DH$100,DH$1,FALSE())),0,VLOOKUP('W. VaR &amp; Peak Pos By Trader'!$A46,'Import Peak'!$A$3:DH$100,DH$1,FALSE()))</f>
        <v>0</v>
      </c>
      <c r="DI47" s="107" t="n">
        <f aca="false">IF(ISNA(VLOOKUP('W. VaR &amp; Peak Pos By Trader'!$A46,'Import Peak'!$A$3:DI$100,DI$1,FALSE())),0,VLOOKUP('W. VaR &amp; Peak Pos By Trader'!$A46,'Import Peak'!$A$3:DI$100,DI$1,FALSE()))</f>
        <v>0</v>
      </c>
      <c r="DJ47" s="107" t="n">
        <f aca="false">IF(ISNA(VLOOKUP('W. VaR &amp; Peak Pos By Trader'!$A46,'Import Peak'!$A$3:DJ$100,DJ$1,FALSE())),0,VLOOKUP('W. VaR &amp; Peak Pos By Trader'!$A46,'Import Peak'!$A$3:DJ$100,DJ$1,FALSE()))</f>
        <v>0</v>
      </c>
      <c r="DK47" s="107" t="n">
        <f aca="false">IF(ISNA(VLOOKUP('W. VaR &amp; Peak Pos By Trader'!$A46,'Import Peak'!$A$3:DK$100,DK$1,FALSE())),0,VLOOKUP('W. VaR &amp; Peak Pos By Trader'!$A46,'Import Peak'!$A$3:DK$100,DK$1,FALSE()))</f>
        <v>0</v>
      </c>
      <c r="DL47" s="107" t="n">
        <f aca="false">IF(ISNA(VLOOKUP('W. VaR &amp; Peak Pos By Trader'!$A46,'Import Peak'!$A$3:DL$100,DL$1,FALSE())),0,VLOOKUP('W. VaR &amp; Peak Pos By Trader'!$A46,'Import Peak'!$A$3:DL$100,DL$1,FALSE()))</f>
        <v>0</v>
      </c>
      <c r="DM47" s="107" t="n">
        <f aca="false">IF(ISNA(VLOOKUP('W. VaR &amp; Peak Pos By Trader'!$A46,'Import Peak'!$A$3:DM$100,DM$1,FALSE())),0,VLOOKUP('W. VaR &amp; Peak Pos By Trader'!$A46,'Import Peak'!$A$3:DM$100,DM$1,FALSE()))</f>
        <v>0</v>
      </c>
      <c r="DN47" s="107" t="n">
        <f aca="false">IF(ISNA(VLOOKUP('W. VaR &amp; Peak Pos By Trader'!$A46,'Import Peak'!$A$3:DN$100,DN$1,FALSE())),0,VLOOKUP('W. VaR &amp; Peak Pos By Trader'!$A46,'Import Peak'!$A$3:DN$100,DN$1,FALSE()))</f>
        <v>0</v>
      </c>
      <c r="DO47" s="107" t="n">
        <f aca="false">IF(ISNA(VLOOKUP('W. VaR &amp; Peak Pos By Trader'!$A46,'Import Peak'!$A$3:DO$100,DO$1,FALSE())),0,VLOOKUP('W. VaR &amp; Peak Pos By Trader'!$A46,'Import Peak'!$A$3:DO$100,DO$1,FALSE()))</f>
        <v>0</v>
      </c>
      <c r="DP47" s="107" t="n">
        <f aca="false">IF(ISNA(VLOOKUP('W. VaR &amp; Peak Pos By Trader'!$A46,'Import Peak'!$A$3:DP$100,DP$1,FALSE())),0,VLOOKUP('W. VaR &amp; Peak Pos By Trader'!$A46,'Import Peak'!$A$3:DP$100,DP$1,FALSE()))</f>
        <v>0</v>
      </c>
      <c r="DQ47" s="107" t="n">
        <f aca="false">IF(ISNA(VLOOKUP('W. VaR &amp; Peak Pos By Trader'!$A46,'Import Peak'!$A$3:DQ$100,DQ$1,FALSE())),0,VLOOKUP('W. VaR &amp; Peak Pos By Trader'!$A46,'Import Peak'!$A$3:DQ$100,DQ$1,FALSE()))</f>
        <v>0</v>
      </c>
      <c r="DR47" s="107" t="n">
        <f aca="false">IF(ISNA(VLOOKUP('W. VaR &amp; Peak Pos By Trader'!$A46,'Import Peak'!$A$3:DR$100,DR$1,FALSE())),0,VLOOKUP('W. VaR &amp; Peak Pos By Trader'!$A46,'Import Peak'!$A$3:DR$100,DR$1,FALSE()))</f>
        <v>0</v>
      </c>
      <c r="DS47" s="107" t="n">
        <f aca="false">IF(ISNA(VLOOKUP('W. VaR &amp; Peak Pos By Trader'!$A46,'Import Peak'!$A$3:DS$100,DS$1,FALSE())),0,VLOOKUP('W. VaR &amp; Peak Pos By Trader'!$A46,'Import Peak'!$A$3:DS$100,DS$1,FALSE()))</f>
        <v>0</v>
      </c>
      <c r="DT47" s="107" t="n">
        <f aca="false">IF(ISNA(VLOOKUP('W. VaR &amp; Peak Pos By Trader'!$A46,'Import Peak'!$A$3:DT$100,DT$1,FALSE())),0,VLOOKUP('W. VaR &amp; Peak Pos By Trader'!$A46,'Import Peak'!$A$3:DT$100,DT$1,FALSE()))</f>
        <v>0</v>
      </c>
      <c r="DU47" s="107" t="n">
        <f aca="false">IF(ISNA(VLOOKUP('W. VaR &amp; Peak Pos By Trader'!$A46,'Import Peak'!$A$3:DU$100,DU$1,FALSE())),0,VLOOKUP('W. VaR &amp; Peak Pos By Trader'!$A46,'Import Peak'!$A$3:DU$100,DU$1,FALSE()))</f>
        <v>0</v>
      </c>
      <c r="DV47" s="107" t="n">
        <f aca="false">IF(ISNA(VLOOKUP('W. VaR &amp; Peak Pos By Trader'!$A46,'Import Peak'!$A$3:DV$100,DV$1,FALSE())),0,VLOOKUP('W. VaR &amp; Peak Pos By Trader'!$A46,'Import Peak'!$A$3:DV$100,DV$1,FALSE()))</f>
        <v>0</v>
      </c>
      <c r="DW47" s="107" t="n">
        <f aca="false">IF(ISNA(VLOOKUP('W. VaR &amp; Peak Pos By Trader'!$A46,'Import Peak'!$A$3:DW$100,DW$1,FALSE())),0,VLOOKUP('W. VaR &amp; Peak Pos By Trader'!$A46,'Import Peak'!$A$3:DW$100,DW$1,FALSE()))</f>
        <v>0</v>
      </c>
      <c r="DX47" s="107" t="n">
        <f aca="false">IF(ISNA(VLOOKUP('W. VaR &amp; Peak Pos By Trader'!$A46,'Import Peak'!$A$3:DX$100,DX$1,FALSE())),0,VLOOKUP('W. VaR &amp; Peak Pos By Trader'!$A46,'Import Peak'!$A$3:DX$100,DX$1,FALSE()))</f>
        <v>0</v>
      </c>
      <c r="DY47" s="107" t="n">
        <f aca="false">IF(ISNA(VLOOKUP('W. VaR &amp; Peak Pos By Trader'!$A46,'Import Peak'!$A$3:DY$100,DY$1,FALSE())),0,VLOOKUP('W. VaR &amp; Peak Pos By Trader'!$A46,'Import Peak'!$A$3:DY$100,DY$1,FALSE()))</f>
        <v>0</v>
      </c>
      <c r="DZ47" s="107" t="n">
        <f aca="false">IF(ISNA(VLOOKUP('W. VaR &amp; Peak Pos By Trader'!$A46,'Import Peak'!$A$3:DZ$100,DZ$1,FALSE())),0,VLOOKUP('W. VaR &amp; Peak Pos By Trader'!$A46,'Import Peak'!$A$3:DZ$100,DZ$1,FALSE()))</f>
        <v>0</v>
      </c>
      <c r="EA47" s="107" t="n">
        <f aca="false">IF(ISNA(VLOOKUP('W. VaR &amp; Peak Pos By Trader'!$A46,'Import Peak'!$A$3:EA$100,EA$1,FALSE())),0,VLOOKUP('W. VaR &amp; Peak Pos By Trader'!$A46,'Import Peak'!$A$3:EA$100,EA$1,FALSE()))</f>
        <v>0</v>
      </c>
      <c r="EB47" s="107" t="n">
        <f aca="false">IF(ISNA(VLOOKUP('W. VaR &amp; Peak Pos By Trader'!$A46,'Import Peak'!$A$3:EB$100,EB$1,FALSE())),0,VLOOKUP('W. VaR &amp; Peak Pos By Trader'!$A46,'Import Peak'!$A$3:EB$100,EB$1,FALSE()))</f>
        <v>0</v>
      </c>
      <c r="EC47" s="107" t="n">
        <f aca="false">IF(ISNA(VLOOKUP('W. VaR &amp; Peak Pos By Trader'!$A46,'Import Peak'!$A$3:EC$100,EC$1,FALSE())),0,VLOOKUP('W. VaR &amp; Peak Pos By Trader'!$A46,'Import Peak'!$A$3:EC$100,EC$1,FALSE()))</f>
        <v>0</v>
      </c>
      <c r="ED47" s="107" t="n">
        <f aca="false">IF(ISNA(VLOOKUP('W. VaR &amp; Peak Pos By Trader'!$A46,'Import Peak'!$A$3:ED$100,ED$1,FALSE())),0,VLOOKUP('W. VaR &amp; Peak Pos By Trader'!$A46,'Import Peak'!$A$3:ED$100,ED$1,FALSE()))</f>
        <v>0</v>
      </c>
      <c r="EE47" s="107" t="n">
        <f aca="false">IF(ISNA(VLOOKUP('W. VaR &amp; Peak Pos By Trader'!$A46,'Import Peak'!$A$3:EE$100,EE$1,FALSE())),0,VLOOKUP('W. VaR &amp; Peak Pos By Trader'!$A46,'Import Peak'!$A$3:EE$100,EE$1,FALSE()))</f>
        <v>0</v>
      </c>
      <c r="EF47" s="107" t="n">
        <f aca="false">IF(ISNA(VLOOKUP('W. VaR &amp; Peak Pos By Trader'!$A46,'Import Peak'!$A$3:EF$100,EF$1,FALSE())),0,VLOOKUP('W. VaR &amp; Peak Pos By Trader'!$A46,'Import Peak'!$A$3:EF$100,EF$1,FALSE()))</f>
        <v>0</v>
      </c>
      <c r="EG47" s="107" t="n">
        <f aca="false">IF(ISNA(VLOOKUP('W. VaR &amp; Peak Pos By Trader'!$A46,'Import Peak'!$A$3:EG$100,EG$1,FALSE())),0,VLOOKUP('W. VaR &amp; Peak Pos By Trader'!$A46,'Import Peak'!$A$3:EG$100,EG$1,FALSE()))</f>
        <v>0</v>
      </c>
      <c r="EH47" s="107" t="n">
        <f aca="false">IF(ISNA(VLOOKUP('W. VaR &amp; Peak Pos By Trader'!$A46,'Import Peak'!$A$3:EH$100,EH$1,FALSE())),0,VLOOKUP('W. VaR &amp; Peak Pos By Trader'!$A46,'Import Peak'!$A$3:EH$100,EH$1,FALSE()))</f>
        <v>0</v>
      </c>
      <c r="EI47" s="107" t="n">
        <f aca="false">IF(ISNA(VLOOKUP('W. VaR &amp; Peak Pos By Trader'!$A46,'Import Peak'!$A$3:EI$100,EI$1,FALSE())),0,VLOOKUP('W. VaR &amp; Peak Pos By Trader'!$A46,'Import Peak'!$A$3:EI$100,EI$1,FALSE()))</f>
        <v>0</v>
      </c>
      <c r="EJ47" s="107" t="n">
        <f aca="false">IF(ISNA(VLOOKUP('W. VaR &amp; Peak Pos By Trader'!$A46,'Import Peak'!$A$3:EJ$100,EJ$1,FALSE())),0,VLOOKUP('W. VaR &amp; Peak Pos By Trader'!$A46,'Import Peak'!$A$3:EJ$100,EJ$1,FALSE()))</f>
        <v>0</v>
      </c>
      <c r="EK47" s="107" t="n">
        <f aca="false">IF(ISNA(VLOOKUP('W. VaR &amp; Peak Pos By Trader'!$A46,'Import Peak'!$A$3:EK$100,EK$1,FALSE())),0,VLOOKUP('W. VaR &amp; Peak Pos By Trader'!$A46,'Import Peak'!$A$3:EK$100,EK$1,FALSE()))</f>
        <v>0</v>
      </c>
      <c r="EL47" s="107" t="n">
        <f aca="false">IF(ISNA(VLOOKUP('W. VaR &amp; Peak Pos By Trader'!$A46,'Import Peak'!$A$3:EL$100,EL$1,FALSE())),0,VLOOKUP('W. VaR &amp; Peak Pos By Trader'!$A46,'Import Peak'!$A$3:EL$100,EL$1,FALSE()))</f>
        <v>0</v>
      </c>
      <c r="EM47" s="107" t="n">
        <f aca="false">IF(ISNA(VLOOKUP('W. VaR &amp; Peak Pos By Trader'!$A46,'Import Peak'!$A$3:EM$100,EM$1,FALSE())),0,VLOOKUP('W. VaR &amp; Peak Pos By Trader'!$A46,'Import Peak'!$A$3:EM$100,EM$1,FALSE()))</f>
        <v>0</v>
      </c>
      <c r="EN47" s="107" t="n">
        <f aca="false">IF(ISNA(VLOOKUP('W. VaR &amp; Peak Pos By Trader'!$A46,'Import Peak'!$A$3:EN$100,EN$1,FALSE())),0,VLOOKUP('W. VaR &amp; Peak Pos By Trader'!$A46,'Import Peak'!$A$3:EN$100,EN$1,FALSE()))</f>
        <v>0</v>
      </c>
      <c r="EO47" s="107" t="n">
        <f aca="false">IF(ISNA(VLOOKUP('W. VaR &amp; Peak Pos By Trader'!$A46,'Import Peak'!$A$3:EO$100,EO$1,FALSE())),0,VLOOKUP('W. VaR &amp; Peak Pos By Trader'!$A46,'Import Peak'!$A$3:EO$100,EO$1,FALSE()))</f>
        <v>0</v>
      </c>
      <c r="EP47" s="107" t="n">
        <f aca="false">IF(ISNA(VLOOKUP('W. VaR &amp; Peak Pos By Trader'!$A46,'Import Peak'!$A$3:EP$100,EP$1,FALSE())),0,VLOOKUP('W. VaR &amp; Peak Pos By Trader'!$A46,'Import Peak'!$A$3:EP$100,EP$1,FALSE()))</f>
        <v>0</v>
      </c>
      <c r="EQ47" s="107" t="n">
        <f aca="false">IF(ISNA(VLOOKUP('W. VaR &amp; Peak Pos By Trader'!$A46,'Import Peak'!$A$3:EQ$100,EQ$1,FALSE())),0,VLOOKUP('W. VaR &amp; Peak Pos By Trader'!$A46,'Import Peak'!$A$3:EQ$100,EQ$1,FALSE()))</f>
        <v>0</v>
      </c>
      <c r="ER47" s="107" t="n">
        <f aca="false">IF(ISNA(VLOOKUP('W. VaR &amp; Peak Pos By Trader'!$A46,'Import Peak'!$A$3:ER$100,ER$1,FALSE())),0,VLOOKUP('W. VaR &amp; Peak Pos By Trader'!$A46,'Import Peak'!$A$3:ER$100,ER$1,FALSE()))</f>
        <v>0</v>
      </c>
      <c r="ES47" s="107" t="n">
        <f aca="false">IF(ISNA(VLOOKUP('W. VaR &amp; Peak Pos By Trader'!$A46,'Import Peak'!$A$3:ES$100,ES$1,FALSE())),0,VLOOKUP('W. VaR &amp; Peak Pos By Trader'!$A46,'Import Peak'!$A$3:ES$100,ES$1,FALSE()))</f>
        <v>0</v>
      </c>
      <c r="ET47" s="107" t="n">
        <f aca="false">IF(ISNA(VLOOKUP('W. VaR &amp; Peak Pos By Trader'!$A46,'Import Peak'!$A$3:ET$100,ET$1,FALSE())),0,VLOOKUP('W. VaR &amp; Peak Pos By Trader'!$A46,'Import Peak'!$A$3:ET$100,ET$1,FALSE()))</f>
        <v>0</v>
      </c>
      <c r="EU47" s="107" t="n">
        <f aca="false">IF(ISNA(VLOOKUP('W. VaR &amp; Peak Pos By Trader'!$A46,'Import Peak'!$A$3:EU$100,EU$1,FALSE())),0,VLOOKUP('W. VaR &amp; Peak Pos By Trader'!$A46,'Import Peak'!$A$3:EU$100,EU$1,FALSE()))</f>
        <v>0</v>
      </c>
      <c r="EV47" s="107" t="n">
        <f aca="false">IF(ISNA(VLOOKUP('W. VaR &amp; Peak Pos By Trader'!$A46,'Import Peak'!$A$3:EV$100,EV$1,FALSE())),0,VLOOKUP('W. VaR &amp; Peak Pos By Trader'!$A46,'Import Peak'!$A$3:EV$100,EV$1,FALSE()))</f>
        <v>0</v>
      </c>
      <c r="EW47" s="107" t="n">
        <f aca="false">IF(ISNA(VLOOKUP('W. VaR &amp; Peak Pos By Trader'!$A46,'Import Peak'!$A$3:EW$100,EW$1,FALSE())),0,VLOOKUP('W. VaR &amp; Peak Pos By Trader'!$A46,'Import Peak'!$A$3:EW$100,EW$1,FALSE()))</f>
        <v>0</v>
      </c>
      <c r="EX47" s="107" t="n">
        <f aca="false">IF(ISNA(VLOOKUP('W. VaR &amp; Peak Pos By Trader'!$A46,'Import Peak'!$A$3:EX$100,EX$1,FALSE())),0,VLOOKUP('W. VaR &amp; Peak Pos By Trader'!$A46,'Import Peak'!$A$3:EX$100,EX$1,FALSE()))</f>
        <v>0</v>
      </c>
      <c r="EY47" s="107" t="n">
        <f aca="false">IF(ISNA(VLOOKUP('W. VaR &amp; Peak Pos By Trader'!$A46,'Import Peak'!$A$3:EY$100,EY$1,FALSE())),0,VLOOKUP('W. VaR &amp; Peak Pos By Trader'!$A46,'Import Peak'!$A$3:EY$100,EY$1,FALSE()))</f>
        <v>0</v>
      </c>
      <c r="EZ47" s="107" t="n">
        <f aca="false">IF(ISNA(VLOOKUP('W. VaR &amp; Peak Pos By Trader'!$A46,'Import Peak'!$A$3:EZ$100,EZ$1,FALSE())),0,VLOOKUP('W. VaR &amp; Peak Pos By Trader'!$A46,'Import Peak'!$A$3:EZ$100,EZ$1,FALSE()))</f>
        <v>0</v>
      </c>
      <c r="FA47" s="107" t="n">
        <f aca="false">IF(ISNA(VLOOKUP('W. VaR &amp; Peak Pos By Trader'!$A46,'Import Peak'!$A$3:FA$100,FA$1,FALSE())),0,VLOOKUP('W. VaR &amp; Peak Pos By Trader'!$A46,'Import Peak'!$A$3:FA$100,FA$1,FALSE()))</f>
        <v>0</v>
      </c>
      <c r="FB47" s="107" t="n">
        <f aca="false">IF(ISNA(VLOOKUP('W. VaR &amp; Peak Pos By Trader'!$A46,'Import Peak'!$A$3:FB$100,FB$1,FALSE())),0,VLOOKUP('W. VaR &amp; Peak Pos By Trader'!$A46,'Import Peak'!$A$3:FB$100,FB$1,FALSE()))</f>
        <v>0</v>
      </c>
      <c r="FC47" s="107" t="n">
        <f aca="false">IF(ISNA(VLOOKUP('W. VaR &amp; Peak Pos By Trader'!$A46,'Import Peak'!$A$3:FC$100,FC$1,FALSE())),0,VLOOKUP('W. VaR &amp; Peak Pos By Trader'!$A46,'Import Peak'!$A$3:FC$100,FC$1,FALSE()))</f>
        <v>0</v>
      </c>
      <c r="FD47" s="107" t="n">
        <f aca="false">IF(ISNA(VLOOKUP('W. VaR &amp; Peak Pos By Trader'!$A46,'Import Peak'!$A$3:FD$100,FD$1,FALSE())),0,VLOOKUP('W. VaR &amp; Peak Pos By Trader'!$A46,'Import Peak'!$A$3:FD$100,FD$1,FALSE()))</f>
        <v>0</v>
      </c>
      <c r="FE47" s="107" t="n">
        <f aca="false">IF(ISNA(VLOOKUP('W. VaR &amp; Peak Pos By Trader'!$A46,'Import Peak'!$A$3:FE$100,FE$1,FALSE())),0,VLOOKUP('W. VaR &amp; Peak Pos By Trader'!$A46,'Import Peak'!$A$3:FE$100,FE$1,FALSE()))</f>
        <v>0</v>
      </c>
      <c r="FF47" s="107" t="n">
        <f aca="false">IF(ISNA(VLOOKUP('W. VaR &amp; Peak Pos By Trader'!$A46,'Import Peak'!$A$3:FF$100,FF$1,FALSE())),0,VLOOKUP('W. VaR &amp; Peak Pos By Trader'!$A46,'Import Peak'!$A$3:FF$100,FF$1,FALSE()))</f>
        <v>0</v>
      </c>
      <c r="FG47" s="107" t="n">
        <f aca="false">IF(ISNA(VLOOKUP('W. VaR &amp; Peak Pos By Trader'!$A46,'Import Peak'!$A$3:FG$100,FG$1,FALSE())),0,VLOOKUP('W. VaR &amp; Peak Pos By Trader'!$A46,'Import Peak'!$A$3:FG$100,FG$1,FALSE()))</f>
        <v>0</v>
      </c>
      <c r="FH47" s="107" t="n">
        <f aca="false">IF(ISNA(VLOOKUP('W. VaR &amp; Peak Pos By Trader'!$A46,'Import Peak'!$A$3:FH$100,FH$1,FALSE())),0,VLOOKUP('W. VaR &amp; Peak Pos By Trader'!$A46,'Import Peak'!$A$3:FH$100,FH$1,FALSE()))</f>
        <v>0</v>
      </c>
      <c r="FI47" s="107" t="n">
        <f aca="false">IF(ISNA(VLOOKUP('W. VaR &amp; Peak Pos By Trader'!$A46,'Import Peak'!$A$3:FI$100,FI$1,FALSE())),0,VLOOKUP('W. VaR &amp; Peak Pos By Trader'!$A46,'Import Peak'!$A$3:FI$100,FI$1,FALSE()))</f>
        <v>0</v>
      </c>
      <c r="FJ47" s="107" t="n">
        <f aca="false">IF(ISNA(VLOOKUP('W. VaR &amp; Peak Pos By Trader'!$A46,'Import Peak'!$A$3:FJ$100,FJ$1,FALSE())),0,VLOOKUP('W. VaR &amp; Peak Pos By Trader'!$A46,'Import Peak'!$A$3:FJ$100,FJ$1,FALSE()))</f>
        <v>0</v>
      </c>
      <c r="FK47" s="107" t="n">
        <f aca="false">IF(ISNA(VLOOKUP('W. VaR &amp; Peak Pos By Trader'!$A46,'Import Peak'!$A$3:FK$100,FK$1,FALSE())),0,VLOOKUP('W. VaR &amp; Peak Pos By Trader'!$A46,'Import Peak'!$A$3:FK$100,FK$1,FALSE()))</f>
        <v>0</v>
      </c>
      <c r="FL47" s="107" t="n">
        <f aca="false">IF(ISNA(VLOOKUP('W. VaR &amp; Peak Pos By Trader'!$A46,'Import Peak'!$A$3:FL$100,FL$1,FALSE())),0,VLOOKUP('W. VaR &amp; Peak Pos By Trader'!$A46,'Import Peak'!$A$3:FL$100,FL$1,FALSE()))</f>
        <v>0</v>
      </c>
      <c r="FM47" s="107" t="n">
        <f aca="false">IF(ISNA(VLOOKUP('W. VaR &amp; Peak Pos By Trader'!$A46,'Import Peak'!$A$3:FM$100,FM$1,FALSE())),0,VLOOKUP('W. VaR &amp; Peak Pos By Trader'!$A46,'Import Peak'!$A$3:FM$100,FM$1,FALSE()))</f>
        <v>0</v>
      </c>
      <c r="FN47" s="107" t="n">
        <f aca="false">IF(ISNA(VLOOKUP('W. VaR &amp; Peak Pos By Trader'!$A46,'Import Peak'!$A$3:FN$100,FN$1,FALSE())),0,VLOOKUP('W. VaR &amp; Peak Pos By Trader'!$A46,'Import Peak'!$A$3:FN$100,FN$1,FALSE()))</f>
        <v>0</v>
      </c>
      <c r="FO47" s="107" t="n">
        <f aca="false">IF(ISNA(VLOOKUP('W. VaR &amp; Peak Pos By Trader'!$A46,'Import Peak'!$A$3:FO$100,FO$1,FALSE())),0,VLOOKUP('W. VaR &amp; Peak Pos By Trader'!$A46,'Import Peak'!$A$3:FO$100,FO$1,FALSE()))</f>
        <v>0</v>
      </c>
      <c r="FP47" s="107" t="n">
        <f aca="false">IF(ISNA(VLOOKUP('W. VaR &amp; Peak Pos By Trader'!$A46,'Import Peak'!$A$3:FP$100,FP$1,FALSE())),0,VLOOKUP('W. VaR &amp; Peak Pos By Trader'!$A46,'Import Peak'!$A$3:FP$100,FP$1,FALSE()))</f>
        <v>0</v>
      </c>
      <c r="FQ47" s="107" t="n">
        <f aca="false">IF(ISNA(VLOOKUP('W. VaR &amp; Peak Pos By Trader'!$A46,'Import Peak'!$A$3:FQ$100,FQ$1,FALSE())),0,VLOOKUP('W. VaR &amp; Peak Pos By Trader'!$A46,'Import Peak'!$A$3:FQ$100,FQ$1,FALSE()))</f>
        <v>0</v>
      </c>
      <c r="FR47" s="107" t="n">
        <f aca="false">IF(ISNA(VLOOKUP('W. VaR &amp; Peak Pos By Trader'!$A46,'Import Peak'!$A$3:FR$100,FR$1,FALSE())),0,VLOOKUP('W. VaR &amp; Peak Pos By Trader'!$A46,'Import Peak'!$A$3:FR$100,FR$1,FALSE()))</f>
        <v>0</v>
      </c>
      <c r="FS47" s="107" t="n">
        <f aca="false">IF(ISNA(VLOOKUP('W. VaR &amp; Peak Pos By Trader'!$A46,'Import Peak'!$A$3:FS$100,FS$1,FALSE())),0,VLOOKUP('W. VaR &amp; Peak Pos By Trader'!$A46,'Import Peak'!$A$3:FS$100,FS$1,FALSE()))</f>
        <v>0</v>
      </c>
      <c r="FT47" s="107" t="n">
        <f aca="false">IF(ISNA(VLOOKUP('W. VaR &amp; Peak Pos By Trader'!$A46,'Import Peak'!$A$3:FT$100,FT$1,FALSE())),0,VLOOKUP('W. VaR &amp; Peak Pos By Trader'!$A46,'Import Peak'!$A$3:FT$100,FT$1,FALSE()))</f>
        <v>0</v>
      </c>
      <c r="FU47" s="107" t="n">
        <f aca="false">IF(ISNA(VLOOKUP('W. VaR &amp; Peak Pos By Trader'!$A46,'Import Peak'!$A$3:FU$100,FU$1,FALSE())),0,VLOOKUP('W. VaR &amp; Peak Pos By Trader'!$A46,'Import Peak'!$A$3:FU$100,FU$1,FALSE()))</f>
        <v>0</v>
      </c>
      <c r="FV47" s="0" t="n">
        <f aca="false">IF(ISNA(VLOOKUP('W. VaR &amp; Peak Pos By Trader'!$A46,'Import Peak'!$A$3:FV$100,FV$1,FALSE())),0,VLOOKUP('W. VaR &amp; Peak Pos By Trader'!$A46,'Import Peak'!$A$3:FV$100,FV$1,FALSE()))</f>
        <v>0</v>
      </c>
      <c r="FW47" s="0" t="n">
        <f aca="false">IF(ISNA(VLOOKUP('W. VaR &amp; Peak Pos By Trader'!$A46,'Import Peak'!$A$3:FW$100,FW$1,FALSE())),0,VLOOKUP('W. VaR &amp; Peak Pos By Trader'!$A46,'Import Peak'!$A$3:FW$100,FW$1,FALSE()))</f>
        <v>0</v>
      </c>
      <c r="FX47" s="0" t="n">
        <f aca="false">IF(ISNA(VLOOKUP('W. VaR &amp; Peak Pos By Trader'!$A46,'Import Peak'!$A$3:FX$100,FX$1,FALSE())),0,VLOOKUP('W. VaR &amp; Peak Pos By Trader'!$A46,'Import Peak'!$A$3:FX$100,FX$1,FALSE()))</f>
        <v>0</v>
      </c>
      <c r="FY47" s="0" t="n">
        <f aca="false">IF(ISNA(VLOOKUP('W. VaR &amp; Peak Pos By Trader'!$A46,'Import Peak'!$A$3:FY$100,FY$1,FALSE())),0,VLOOKUP('W. VaR &amp; Peak Pos By Trader'!$A46,'Import Peak'!$A$3:FY$100,FY$1,FALSE()))</f>
        <v>0</v>
      </c>
      <c r="FZ47" s="0" t="n">
        <f aca="false">IF(ISNA(VLOOKUP('W. VaR &amp; Peak Pos By Trader'!$A46,'Import Peak'!$A$3:FZ$100,FZ$1,FALSE())),0,VLOOKUP('W. VaR &amp; Peak Pos By Trader'!$A46,'Import Peak'!$A$3:FZ$100,FZ$1,FALSE()))</f>
        <v>0</v>
      </c>
      <c r="GA47" s="0" t="n">
        <f aca="false">IF(ISNA(VLOOKUP('W. VaR &amp; Peak Pos By Trader'!$A46,'Import Peak'!$A$3:GA$100,GA$1,FALSE())),0,VLOOKUP('W. VaR &amp; Peak Pos By Trader'!$A46,'Import Peak'!$A$3:GA$100,GA$1,FALSE()))</f>
        <v>0</v>
      </c>
      <c r="GB47" s="0" t="n">
        <f aca="false">IF(ISNA(VLOOKUP('W. VaR &amp; Peak Pos By Trader'!$A46,'Import Peak'!$A$3:GB$100,GB$1,FALSE())),0,VLOOKUP('W. VaR &amp; Peak Pos By Trader'!$A46,'Import Peak'!$A$3:GB$100,GB$1,FALSE()))</f>
        <v>0</v>
      </c>
      <c r="GC47" s="0" t="n">
        <f aca="false">IF(ISNA(VLOOKUP('W. VaR &amp; Peak Pos By Trader'!$A46,'Import Peak'!$A$3:GC$100,GC$1,FALSE())),0,VLOOKUP('W. VaR &amp; Peak Pos By Trader'!$A46,'Import Peak'!$A$3:GC$100,GC$1,FALSE()))</f>
        <v>0</v>
      </c>
      <c r="GD47" s="0" t="n">
        <f aca="false">IF(ISNA(VLOOKUP('W. VaR &amp; Peak Pos By Trader'!$A46,'Import Peak'!$A$3:GD$100,GD$1,FALSE())),0,VLOOKUP('W. VaR &amp; Peak Pos By Trader'!$A46,'Import Peak'!$A$3:GD$100,GD$1,FALSE()))</f>
        <v>0</v>
      </c>
      <c r="GE47" s="0" t="n">
        <f aca="false">IF(ISNA(VLOOKUP('W. VaR &amp; Peak Pos By Trader'!$A46,'Import Peak'!$A$3:GE$100,GE$1,FALSE())),0,VLOOKUP('W. VaR &amp; Peak Pos By Trader'!$A46,'Import Peak'!$A$3:GE$100,GE$1,FALSE()))</f>
        <v>0</v>
      </c>
      <c r="GF47" s="0" t="n">
        <f aca="false">IF(ISNA(VLOOKUP('W. VaR &amp; Peak Pos By Trader'!$A46,'Import Peak'!$A$3:GF$100,GF$1,FALSE())),0,VLOOKUP('W. VaR &amp; Peak Pos By Trader'!$A46,'Import Peak'!$A$3:GF$100,GF$1,FALSE()))</f>
        <v>0</v>
      </c>
      <c r="GG47" s="0" t="n">
        <f aca="false">IF(ISNA(VLOOKUP('W. VaR &amp; Peak Pos By Trader'!$A46,'Import Peak'!$A$3:GG$100,GG$1,FALSE())),0,VLOOKUP('W. VaR &amp; Peak Pos By Trader'!$A46,'Import Peak'!$A$3:GG$100,GG$1,FALSE()))</f>
        <v>0</v>
      </c>
      <c r="GH47" s="0" t="n">
        <f aca="false">IF(ISNA(VLOOKUP('W. VaR &amp; Peak Pos By Trader'!$A46,'Import Peak'!$A$3:GH$100,GH$1,FALSE())),0,VLOOKUP('W. VaR &amp; Peak Pos By Trader'!$A46,'Import Peak'!$A$3:GH$100,GH$1,FALSE()))</f>
        <v>0</v>
      </c>
      <c r="GI47" s="0" t="n">
        <f aca="false">IF(ISNA(VLOOKUP('W. VaR &amp; Peak Pos By Trader'!$A46,'Import Peak'!$A$3:GI$100,GI$1,FALSE())),0,VLOOKUP('W. VaR &amp; Peak Pos By Trader'!$A46,'Import Peak'!$A$3:GI$100,GI$1,FALSE()))</f>
        <v>0</v>
      </c>
      <c r="GJ47" s="0" t="n">
        <f aca="false">IF(ISNA(VLOOKUP('W. VaR &amp; Peak Pos By Trader'!$A46,'Import Peak'!$A$3:GJ$100,GJ$1,FALSE())),0,VLOOKUP('W. VaR &amp; Peak Pos By Trader'!$A46,'Import Peak'!$A$3:GJ$100,GJ$1,FALSE()))</f>
        <v>0</v>
      </c>
      <c r="GK47" s="0" t="n">
        <f aca="false">IF(ISNA(VLOOKUP('W. VaR &amp; Peak Pos By Trader'!$A46,'Import Peak'!$A$3:GK$100,GK$1,FALSE())),0,VLOOKUP('W. VaR &amp; Peak Pos By Trader'!$A46,'Import Peak'!$A$3:GK$100,GK$1,FALSE()))</f>
        <v>0</v>
      </c>
      <c r="GL47" s="0" t="n">
        <f aca="false">IF(ISNA(VLOOKUP('W. VaR &amp; Peak Pos By Trader'!$A46,'Import Peak'!$A$3:GL$100,GL$1,FALSE())),0,VLOOKUP('W. VaR &amp; Peak Pos By Trader'!$A46,'Import Peak'!$A$3:GL$100,GL$1,FALSE()))</f>
        <v>0</v>
      </c>
      <c r="GM47" s="0" t="n">
        <f aca="false">IF(ISNA(VLOOKUP('W. VaR &amp; Peak Pos By Trader'!$A46,'Import Peak'!$A$3:GM$100,GM$1,FALSE())),0,VLOOKUP('W. VaR &amp; Peak Pos By Trader'!$A46,'Import Peak'!$A$3:GM$100,GM$1,FALSE()))</f>
        <v>0</v>
      </c>
      <c r="GN47" s="0" t="n">
        <f aca="false">IF(ISNA(VLOOKUP('W. VaR &amp; Peak Pos By Trader'!$A46,'Import Peak'!$A$3:GN$100,GN$1,FALSE())),0,VLOOKUP('W. VaR &amp; Peak Pos By Trader'!$A46,'Import Peak'!$A$3:GN$100,GN$1,FALSE()))</f>
        <v>0</v>
      </c>
      <c r="GO47" s="0" t="n">
        <f aca="false">IF(ISNA(VLOOKUP('W. VaR &amp; Peak Pos By Trader'!$A46,'Import Peak'!$A$3:GO$100,GO$1,FALSE())),0,VLOOKUP('W. VaR &amp; Peak Pos By Trader'!$A46,'Import Peak'!$A$3:GO$100,GO$1,FALSE()))</f>
        <v>0</v>
      </c>
      <c r="GP47" s="0" t="n">
        <f aca="false">IF(ISNA(VLOOKUP('W. VaR &amp; Peak Pos By Trader'!$A46,'Import Peak'!$A$3:GP$100,GP$1,FALSE())),0,VLOOKUP('W. VaR &amp; Peak Pos By Trader'!$A46,'Import Peak'!$A$3:GP$100,GP$1,FALSE()))</f>
        <v>0</v>
      </c>
      <c r="GQ47" s="0" t="n">
        <f aca="false">IF(ISNA(VLOOKUP('W. VaR &amp; Peak Pos By Trader'!$A46,'Import Peak'!$A$3:GQ$100,GQ$1,FALSE())),0,VLOOKUP('W. VaR &amp; Peak Pos By Trader'!$A46,'Import Peak'!$A$3:GQ$100,GQ$1,FALSE()))</f>
        <v>0</v>
      </c>
      <c r="GR47" s="0" t="n">
        <f aca="false">IF(ISNA(VLOOKUP('W. VaR &amp; Peak Pos By Trader'!$A46,'Import Peak'!$A$3:GR$100,GR$1,FALSE())),0,VLOOKUP('W. VaR &amp; Peak Pos By Trader'!$A46,'Import Peak'!$A$3:GR$100,GR$1,FALSE()))</f>
        <v>0</v>
      </c>
      <c r="GS47" s="0" t="n">
        <f aca="false">IF(ISNA(VLOOKUP('W. VaR &amp; Peak Pos By Trader'!$A46,'Import Peak'!$A$3:GS$100,GS$1,FALSE())),0,VLOOKUP('W. VaR &amp; Peak Pos By Trader'!$A46,'Import Peak'!$A$3:GS$100,GS$1,FALSE()))</f>
        <v>0</v>
      </c>
      <c r="GT47" s="0" t="n">
        <f aca="false">IF(ISNA(VLOOKUP('W. VaR &amp; Peak Pos By Trader'!$A46,'Import Peak'!$A$3:GT$100,GT$1,FALSE())),0,VLOOKUP('W. VaR &amp; Peak Pos By Trader'!$A46,'Import Peak'!$A$3:GT$100,GT$1,FALSE()))</f>
        <v>0</v>
      </c>
      <c r="GU47" s="0" t="n">
        <f aca="false">IF(ISNA(VLOOKUP('W. VaR &amp; Peak Pos By Trader'!$A46,'Import Peak'!$A$3:GU$100,GU$1,FALSE())),0,VLOOKUP('W. VaR &amp; Peak Pos By Trader'!$A46,'Import Peak'!$A$3:GU$100,GU$1,FALSE()))</f>
        <v>0</v>
      </c>
      <c r="GV47" s="0" t="n">
        <f aca="false">IF(ISNA(VLOOKUP('W. VaR &amp; Peak Pos By Trader'!$A46,'Import Peak'!$A$3:GV$100,GV$1,FALSE())),0,VLOOKUP('W. VaR &amp; Peak Pos By Trader'!$A46,'Import Peak'!$A$3:GV$100,GV$1,FALSE()))</f>
        <v>0</v>
      </c>
      <c r="GW47" s="0" t="n">
        <f aca="false">IF(ISNA(VLOOKUP('W. VaR &amp; Peak Pos By Trader'!$A46,'Import Peak'!$A$3:GW$100,GW$1,FALSE())),0,VLOOKUP('W. VaR &amp; Peak Pos By Trader'!$A46,'Import Peak'!$A$3:GW$100,GW$1,FALSE()))</f>
        <v>0</v>
      </c>
      <c r="GX47" s="0" t="n">
        <f aca="false">IF(ISNA(VLOOKUP('W. VaR &amp; Peak Pos By Trader'!$A46,'Import Peak'!$A$3:GX$100,GX$1,FALSE())),0,VLOOKUP('W. VaR &amp; Peak Pos By Trader'!$A46,'Import Peak'!$A$3:GX$100,GX$1,FALSE()))</f>
        <v>0</v>
      </c>
      <c r="GY47" s="0" t="n">
        <f aca="false">IF(ISNA(VLOOKUP('W. VaR &amp; Peak Pos By Trader'!$A46,'Import Peak'!$A$3:GY$100,GY$1,FALSE())),0,VLOOKUP('W. VaR &amp; Peak Pos By Trader'!$A46,'Import Peak'!$A$3:GY$100,GY$1,FALSE()))</f>
        <v>0</v>
      </c>
      <c r="GZ47" s="0" t="n">
        <f aca="false">IF(ISNA(VLOOKUP('W. VaR &amp; Peak Pos By Trader'!$A46,'Import Peak'!$A$3:GZ$100,GZ$1,FALSE())),0,VLOOKUP('W. VaR &amp; Peak Pos By Trader'!$A46,'Import Peak'!$A$3:GZ$100,GZ$1,FALSE()))</f>
        <v>0</v>
      </c>
      <c r="HA47" s="0" t="n">
        <f aca="false">IF(ISNA(VLOOKUP('W. VaR &amp; Peak Pos By Trader'!$A46,'Import Peak'!$A$3:HA$100,HA$1,FALSE())),0,VLOOKUP('W. VaR &amp; Peak Pos By Trader'!$A46,'Import Peak'!$A$3:HA$100,HA$1,FALSE()))</f>
        <v>0</v>
      </c>
      <c r="HB47" s="0" t="n">
        <f aca="false">IF(ISNA(VLOOKUP('W. VaR &amp; Peak Pos By Trader'!$A46,'Import Peak'!$A$3:HB$100,HB$1,FALSE())),0,VLOOKUP('W. VaR &amp; Peak Pos By Trader'!$A46,'Import Peak'!$A$3:HB$100,HB$1,FALSE()))</f>
        <v>0</v>
      </c>
      <c r="HC47" s="0" t="n">
        <f aca="false">IF(ISNA(VLOOKUP('W. VaR &amp; Peak Pos By Trader'!$A46,'Import Peak'!$A$3:HC$100,HC$1,FALSE())),0,VLOOKUP('W. VaR &amp; Peak Pos By Trader'!$A46,'Import Peak'!$A$3:HC$100,HC$1,FALSE()))</f>
        <v>0</v>
      </c>
      <c r="HD47" s="0" t="n">
        <f aca="false">IF(ISNA(VLOOKUP('W. VaR &amp; Peak Pos By Trader'!$A46,'Import Peak'!$A$3:HD$100,HD$1,FALSE())),0,VLOOKUP('W. VaR &amp; Peak Pos By Trader'!$A46,'Import Peak'!$A$3:HD$100,HD$1,FALSE()))</f>
        <v>0</v>
      </c>
      <c r="HE47" s="0" t="n">
        <f aca="false">IF(ISNA(VLOOKUP('W. VaR &amp; Peak Pos By Trader'!$A46,'Import Peak'!$A$3:HE$100,HE$1,FALSE())),0,VLOOKUP('W. VaR &amp; Peak Pos By Trader'!$A46,'Import Peak'!$A$3:HE$100,HE$1,FALSE()))</f>
        <v>0</v>
      </c>
      <c r="HF47" s="0" t="n">
        <f aca="false">IF(ISNA(VLOOKUP('W. VaR &amp; Peak Pos By Trader'!$A46,'Import Peak'!$A$3:HF$100,HF$1,FALSE())),0,VLOOKUP('W. VaR &amp; Peak Pos By Trader'!$A46,'Import Peak'!$A$3:HF$100,HF$1,FALSE()))</f>
        <v>0</v>
      </c>
      <c r="HG47" s="0" t="n">
        <f aca="false">IF(ISNA(VLOOKUP('W. VaR &amp; Peak Pos By Trader'!$A46,'Import Peak'!$A$3:HG$100,HG$1,FALSE())),0,VLOOKUP('W. VaR &amp; Peak Pos By Trader'!$A46,'Import Peak'!$A$3:HG$100,HG$1,FALSE()))</f>
        <v>0</v>
      </c>
      <c r="HH47" s="0" t="n">
        <f aca="false">IF(ISNA(VLOOKUP('W. VaR &amp; Peak Pos By Trader'!$A46,'Import Peak'!$A$3:HH$100,HH$1,FALSE())),0,VLOOKUP('W. VaR &amp; Peak Pos By Trader'!$A46,'Import Peak'!$A$3:HH$100,HH$1,FALSE()))</f>
        <v>0</v>
      </c>
      <c r="HI47" s="0" t="n">
        <f aca="false">IF(ISNA(VLOOKUP('W. VaR &amp; Peak Pos By Trader'!$A46,'Import Peak'!$A$3:HI$100,HI$1,FALSE())),0,VLOOKUP('W. VaR &amp; Peak Pos By Trader'!$A46,'Import Peak'!$A$3:HI$100,HI$1,FALSE()))</f>
        <v>0</v>
      </c>
      <c r="HJ47" s="0" t="n">
        <f aca="false">IF(ISNA(VLOOKUP('W. VaR &amp; Peak Pos By Trader'!$A46,'Import Peak'!$A$3:HJ$100,HJ$1,FALSE())),0,VLOOKUP('W. VaR &amp; Peak Pos By Trader'!$A46,'Import Peak'!$A$3:HJ$100,HJ$1,FALSE()))</f>
        <v>0</v>
      </c>
      <c r="HK47" s="0" t="n">
        <f aca="false">IF(ISNA(VLOOKUP('W. VaR &amp; Peak Pos By Trader'!$A46,'Import Peak'!$A$3:HK$100,HK$1,FALSE())),0,VLOOKUP('W. VaR &amp; Peak Pos By Trader'!$A46,'Import Peak'!$A$3:HK$100,HK$1,FALSE()))</f>
        <v>0</v>
      </c>
      <c r="HL47" s="0" t="n">
        <f aca="false">IF(ISNA(VLOOKUP('W. VaR &amp; Peak Pos By Trader'!$A46,'Import Peak'!$A$3:HL$100,HL$1,FALSE())),0,VLOOKUP('W. VaR &amp; Peak Pos By Trader'!$A46,'Import Peak'!$A$3:HL$100,HL$1,FALSE()))</f>
        <v>0</v>
      </c>
      <c r="HM47" s="0" t="n">
        <f aca="false">IF(ISNA(VLOOKUP('W. VaR &amp; Peak Pos By Trader'!$A46,'Import Peak'!$A$3:HM$100,HM$1,FALSE())),0,VLOOKUP('W. VaR &amp; Peak Pos By Trader'!$A46,'Import Peak'!$A$3:HM$100,HM$1,FALSE()))</f>
        <v>0</v>
      </c>
      <c r="HN47" s="0" t="n">
        <f aca="false">IF(ISNA(VLOOKUP('W. VaR &amp; Peak Pos By Trader'!$A46,'Import Peak'!$A$3:HN$100,HN$1,FALSE())),0,VLOOKUP('W. VaR &amp; Peak Pos By Trader'!$A46,'Import Peak'!$A$3:HN$100,HN$1,FALSE()))</f>
        <v>0</v>
      </c>
      <c r="HO47" s="0" t="n">
        <f aca="false">IF(ISNA(VLOOKUP('W. VaR &amp; Peak Pos By Trader'!$A46,'Import Peak'!$A$3:HO$100,HO$1,FALSE())),0,VLOOKUP('W. VaR &amp; Peak Pos By Trader'!$A46,'Import Peak'!$A$3:HO$100,HO$1,FALSE()))</f>
        <v>0</v>
      </c>
      <c r="HP47" s="0" t="n">
        <f aca="false">IF(ISNA(VLOOKUP('W. VaR &amp; Peak Pos By Trader'!$A46,'Import Peak'!$A$3:HP$100,HP$1,FALSE())),0,VLOOKUP('W. VaR &amp; Peak Pos By Trader'!$A46,'Import Peak'!$A$3:HP$100,HP$1,FALSE()))</f>
        <v>0</v>
      </c>
      <c r="HQ47" s="0" t="n">
        <f aca="false">IF(ISNA(VLOOKUP('W. VaR &amp; Peak Pos By Trader'!$A46,'Import Peak'!$A$3:HQ$100,HQ$1,FALSE())),0,VLOOKUP('W. VaR &amp; Peak Pos By Trader'!$A46,'Import Peak'!$A$3:HQ$100,HQ$1,FALSE()))</f>
        <v>0</v>
      </c>
      <c r="HR47" s="0" t="n">
        <f aca="false">IF(ISNA(VLOOKUP('W. VaR &amp; Peak Pos By Trader'!$A46,'Import Peak'!$A$3:HR$100,HR$1,FALSE())),0,VLOOKUP('W. VaR &amp; Peak Pos By Trader'!$A46,'Import Peak'!$A$3:HR$100,HR$1,FALSE()))</f>
        <v>0</v>
      </c>
      <c r="HS47" s="0" t="n">
        <f aca="false">IF(ISNA(VLOOKUP('W. VaR &amp; Peak Pos By Trader'!$A46,'Import Peak'!$A$3:HS$100,HS$1,FALSE())),0,VLOOKUP('W. VaR &amp; Peak Pos By Trader'!$A46,'Import Peak'!$A$3:HS$100,HS$1,FALSE()))</f>
        <v>0</v>
      </c>
      <c r="HT47" s="0" t="n">
        <f aca="false">IF(ISNA(VLOOKUP('W. VaR &amp; Peak Pos By Trader'!$A46,'Import Peak'!$A$3:HT$100,HT$1,FALSE())),0,VLOOKUP('W. VaR &amp; Peak Pos By Trader'!$A46,'Import Peak'!$A$3:HT$100,HT$1,FALSE()))</f>
        <v>0</v>
      </c>
      <c r="HU47" s="0" t="n">
        <f aca="false">IF(ISNA(VLOOKUP('W. VaR &amp; Peak Pos By Trader'!$A46,'Import Peak'!$A$3:HU$100,HU$1,FALSE())),0,VLOOKUP('W. VaR &amp; Peak Pos By Trader'!$A46,'Import Peak'!$A$3:HU$100,HU$1,FALSE()))</f>
        <v>0</v>
      </c>
      <c r="HV47" s="0" t="n">
        <f aca="false">IF(ISNA(VLOOKUP('W. VaR &amp; Peak Pos By Trader'!$A46,'Import Peak'!$A$3:HV$100,HV$1,FALSE())),0,VLOOKUP('W. VaR &amp; Peak Pos By Trader'!$A46,'Import Peak'!$A$3:HV$100,HV$1,FALSE()))</f>
        <v>0</v>
      </c>
      <c r="HW47" s="0" t="n">
        <f aca="false">IF(ISNA(VLOOKUP('W. VaR &amp; Peak Pos By Trader'!$A46,'Import Peak'!$A$3:HW$100,HW$1,FALSE())),0,VLOOKUP('W. VaR &amp; Peak Pos By Trader'!$A46,'Import Peak'!$A$3:HW$100,HW$1,FALSE()))</f>
        <v>0</v>
      </c>
      <c r="HX47" s="0" t="n">
        <f aca="false">IF(ISNA(VLOOKUP('W. VaR &amp; Peak Pos By Trader'!$A46,'Import Peak'!$A$3:HX$100,HX$1,FALSE())),0,VLOOKUP('W. VaR &amp; Peak Pos By Trader'!$A46,'Import Peak'!$A$3:HX$100,HX$1,FALSE()))</f>
        <v>0</v>
      </c>
      <c r="HY47" s="0" t="n">
        <f aca="false">IF(ISNA(VLOOKUP('W. VaR &amp; Peak Pos By Trader'!$A46,'Import Peak'!$A$3:HY$100,HY$1,FALSE())),0,VLOOKUP('W. VaR &amp; Peak Pos By Trader'!$A46,'Import Peak'!$A$3:HY$100,HY$1,FALSE()))</f>
        <v>0</v>
      </c>
      <c r="HZ47" s="0" t="n">
        <f aca="false">IF(ISNA(VLOOKUP('W. VaR &amp; Peak Pos By Trader'!$A46,'Import Peak'!$A$3:HZ$100,HZ$1,FALSE())),0,VLOOKUP('W. VaR &amp; Peak Pos By Trader'!$A46,'Import Peak'!$A$3:HZ$100,HZ$1,FALSE()))</f>
        <v>0</v>
      </c>
      <c r="IA47" s="0" t="n">
        <f aca="false">IF(ISNA(VLOOKUP('W. VaR &amp; Peak Pos By Trader'!$A46,'Import Peak'!$A$3:IA$100,IA$1,FALSE())),0,VLOOKUP('W. VaR &amp; Peak Pos By Trader'!$A46,'Import Peak'!$A$3:IA$100,IA$1,FALSE()))</f>
        <v>0</v>
      </c>
      <c r="IB47" s="0" t="n">
        <f aca="false">IF(ISNA(VLOOKUP('W. VaR &amp; Peak Pos By Trader'!$A46,'Import Peak'!$A$3:IB$100,IB$1,FALSE())),0,VLOOKUP('W. VaR &amp; Peak Pos By Trader'!$A46,'Import Peak'!$A$3:IB$100,IB$1,FALSE()))</f>
        <v>0</v>
      </c>
      <c r="IC47" s="0" t="n">
        <f aca="false">IF(ISNA(VLOOKUP('W. VaR &amp; Peak Pos By Trader'!$A46,'Import Peak'!$A$3:IC$100,IC$1,FALSE())),0,VLOOKUP('W. VaR &amp; Peak Pos By Trader'!$A46,'Import Peak'!$A$3:IC$100,IC$1,FALSE()))</f>
        <v>0</v>
      </c>
    </row>
    <row r="48" customFormat="false" ht="18" hidden="false" customHeight="false" outlineLevel="0" collapsed="false">
      <c r="A48" s="104" t="s">
        <v>44</v>
      </c>
      <c r="B48" s="107" t="n">
        <f aca="false">IF(ISNA(VLOOKUP('W. VaR &amp; Peak Pos By Trader'!$A63,'Import Peak'!$A$3:B$100,B$1,FALSE())),0,VLOOKUP('W. VaR &amp; Peak Pos By Trader'!$A63,'Import Peak'!$A$3:B$100,B$1,FALSE()))</f>
        <v>0</v>
      </c>
      <c r="C48" s="107" t="n">
        <f aca="false">IF(ISNA(VLOOKUP('W. VaR &amp; Peak Pos By Trader'!$A63,'Import Peak'!$A$3:C$100,C$1,FALSE())),0,VLOOKUP('W. VaR &amp; Peak Pos By Trader'!$A63,'Import Peak'!$A$3:C$100,C$1,FALSE()))</f>
        <v>0</v>
      </c>
      <c r="D48" s="107" t="n">
        <f aca="false">IF(ISNA(VLOOKUP('W. VaR &amp; Peak Pos By Trader'!$A63,'Import Peak'!$A$3:D$100,D$1,FALSE())),0,VLOOKUP('W. VaR &amp; Peak Pos By Trader'!$A63,'Import Peak'!$A$3:D$100,D$1,FALSE()))</f>
        <v>0</v>
      </c>
      <c r="E48" s="107" t="n">
        <f aca="false">IF(ISNA(VLOOKUP('W. VaR &amp; Peak Pos By Trader'!$A64,'Import Peak'!$A$3:E$100,E$1,FALSE())),0,VLOOKUP('W. VaR &amp; Peak Pos By Trader'!$A64,'Import Peak'!$A$3:E$100,E$1,FALSE()))</f>
        <v>0</v>
      </c>
      <c r="F48" s="107" t="n">
        <f aca="false">IF(ISNA(VLOOKUP('W. VaR &amp; Peak Pos By Trader'!$A64,'Import Peak'!$A$3:F$100,F$1,FALSE())),0,VLOOKUP('W. VaR &amp; Peak Pos By Trader'!$A64,'Import Peak'!$A$3:F$100,F$1,FALSE()))</f>
        <v>0</v>
      </c>
      <c r="G48" s="107" t="n">
        <f aca="false">IF(ISNA(VLOOKUP('W. VaR &amp; Peak Pos By Trader'!$A64,'Import Peak'!$A$3:G$100,G$1,FALSE())),0,VLOOKUP('W. VaR &amp; Peak Pos By Trader'!$A64,'Import Peak'!$A$3:G$100,G$1,FALSE()))</f>
        <v>0</v>
      </c>
      <c r="H48" s="107" t="n">
        <f aca="false">IF(ISNA(VLOOKUP('W. VaR &amp; Peak Pos By Trader'!$A64,'Import Peak'!$A$3:H$100,H$1,FALSE())),0,VLOOKUP('W. VaR &amp; Peak Pos By Trader'!$A64,'Import Peak'!$A$3:H$100,H$1,FALSE()))</f>
        <v>40000</v>
      </c>
      <c r="I48" s="107" t="n">
        <f aca="false">IF(ISNA(VLOOKUP('W. VaR &amp; Peak Pos By Trader'!$A64,'Import Peak'!$A$3:I$100,I$1,FALSE())),0,VLOOKUP('W. VaR &amp; Peak Pos By Trader'!$A64,'Import Peak'!$A$3:I$100,I$1,FALSE()))</f>
        <v>0</v>
      </c>
      <c r="J48" s="107" t="n">
        <f aca="false">IF(ISNA(VLOOKUP('W. VaR &amp; Peak Pos By Trader'!$A64,'Import Peak'!$A$3:J$100,J$1,FALSE())),0,VLOOKUP('W. VaR &amp; Peak Pos By Trader'!$A64,'Import Peak'!$A$3:J$100,J$1,FALSE()))</f>
        <v>-40000</v>
      </c>
      <c r="K48" s="107" t="n">
        <f aca="false">IF(ISNA(VLOOKUP('W. VaR &amp; Peak Pos By Trader'!$A64,'Import Peak'!$A$3:K$100,K$1,FALSE())),0,VLOOKUP('W. VaR &amp; Peak Pos By Trader'!$A64,'Import Peak'!$A$3:K$100,K$1,FALSE()))</f>
        <v>0</v>
      </c>
      <c r="L48" s="107" t="n">
        <f aca="false">IF(ISNA(VLOOKUP('W. VaR &amp; Peak Pos By Trader'!$A64,'Import Peak'!$A$3:L$100,L$1,FALSE())),0,VLOOKUP('W. VaR &amp; Peak Pos By Trader'!$A64,'Import Peak'!$A$3:L$100,L$1,FALSE()))</f>
        <v>0</v>
      </c>
      <c r="M48" s="107" t="n">
        <f aca="false">IF(ISNA(VLOOKUP('W. VaR &amp; Peak Pos By Trader'!$A64,'Import Peak'!$A$3:M$100,M$1,FALSE())),0,VLOOKUP('W. VaR &amp; Peak Pos By Trader'!$A64,'Import Peak'!$A$3:M$100,M$1,FALSE()))</f>
        <v>0</v>
      </c>
      <c r="N48" s="107" t="n">
        <f aca="false">IF(ISNA(VLOOKUP('W. VaR &amp; Peak Pos By Trader'!$A64,'Import Peak'!$A$3:N$100,N$1,FALSE())),0,VLOOKUP('W. VaR &amp; Peak Pos By Trader'!$A64,'Import Peak'!$A$3:N$100,N$1,FALSE()))</f>
        <v>0</v>
      </c>
      <c r="O48" s="107" t="n">
        <f aca="false">IF(ISNA(VLOOKUP('W. VaR &amp; Peak Pos By Trader'!$A64,'Import Peak'!$A$3:O$100,O$1,FALSE())),0,VLOOKUP('W. VaR &amp; Peak Pos By Trader'!$A64,'Import Peak'!$A$3:O$100,O$1,FALSE()))</f>
        <v>0</v>
      </c>
      <c r="P48" s="107" t="n">
        <f aca="false">IF(ISNA(VLOOKUP('W. VaR &amp; Peak Pos By Trader'!$A64,'Import Peak'!$A$3:P$100,P$1,FALSE())),0,VLOOKUP('W. VaR &amp; Peak Pos By Trader'!$A64,'Import Peak'!$A$3:P$100,P$1,FALSE()))</f>
        <v>0</v>
      </c>
      <c r="Q48" s="107" t="n">
        <f aca="false">IF(ISNA(VLOOKUP('W. VaR &amp; Peak Pos By Trader'!$A64,'Import Peak'!$A$3:Q$100,Q$1,FALSE())),0,VLOOKUP('W. VaR &amp; Peak Pos By Trader'!$A64,'Import Peak'!$A$3:Q$100,Q$1,FALSE()))</f>
        <v>0</v>
      </c>
      <c r="R48" s="107" t="n">
        <f aca="false">IF(ISNA(VLOOKUP('W. VaR &amp; Peak Pos By Trader'!$A64,'Import Peak'!$A$3:R$100,R$1,FALSE())),0,VLOOKUP('W. VaR &amp; Peak Pos By Trader'!$A64,'Import Peak'!$A$3:R$100,R$1,FALSE()))</f>
        <v>0</v>
      </c>
      <c r="S48" s="107" t="n">
        <f aca="false">IF(ISNA(VLOOKUP('W. VaR &amp; Peak Pos By Trader'!$A64,'Import Peak'!$A$3:S$100,S$1,FALSE())),0,VLOOKUP('W. VaR &amp; Peak Pos By Trader'!$A64,'Import Peak'!$A$3:S$100,S$1,FALSE()))</f>
        <v>0</v>
      </c>
      <c r="T48" s="107" t="n">
        <f aca="false">IF(ISNA(VLOOKUP('W. VaR &amp; Peak Pos By Trader'!$A64,'Import Peak'!$A$3:T$100,T$1,FALSE())),0,VLOOKUP('W. VaR &amp; Peak Pos By Trader'!$A64,'Import Peak'!$A$3:T$100,T$1,FALSE()))</f>
        <v>0</v>
      </c>
      <c r="U48" s="107" t="n">
        <f aca="false">IF(ISNA(VLOOKUP('W. VaR &amp; Peak Pos By Trader'!$A64,'Import Peak'!$A$3:U$100,U$1,FALSE())),0,VLOOKUP('W. VaR &amp; Peak Pos By Trader'!$A64,'Import Peak'!$A$3:U$100,U$1,FALSE()))</f>
        <v>0</v>
      </c>
      <c r="V48" s="107" t="n">
        <f aca="false">IF(ISNA(VLOOKUP('W. VaR &amp; Peak Pos By Trader'!$A64,'Import Peak'!$A$3:V$100,V$1,FALSE())),0,VLOOKUP('W. VaR &amp; Peak Pos By Trader'!$A64,'Import Peak'!$A$3:V$100,V$1,FALSE()))</f>
        <v>0</v>
      </c>
      <c r="W48" s="107" t="n">
        <f aca="false">IF(ISNA(VLOOKUP('W. VaR &amp; Peak Pos By Trader'!$A64,'Import Peak'!$A$3:W$100,W$1,FALSE())),0,VLOOKUP('W. VaR &amp; Peak Pos By Trader'!$A64,'Import Peak'!$A$3:W$100,W$1,FALSE()))</f>
        <v>0</v>
      </c>
      <c r="X48" s="107" t="n">
        <f aca="false">IF(ISNA(VLOOKUP('W. VaR &amp; Peak Pos By Trader'!$A64,'Import Peak'!$A$3:X$100,X$1,FALSE())),0,VLOOKUP('W. VaR &amp; Peak Pos By Trader'!$A64,'Import Peak'!$A$3:X$100,X$1,FALSE()))</f>
        <v>0</v>
      </c>
      <c r="Y48" s="107" t="n">
        <f aca="false">IF(ISNA(VLOOKUP('W. VaR &amp; Peak Pos By Trader'!$A64,'Import Peak'!$A$3:Y$100,Y$1,FALSE())),0,VLOOKUP('W. VaR &amp; Peak Pos By Trader'!$A64,'Import Peak'!$A$3:Y$100,Y$1,FALSE()))</f>
        <v>5756</v>
      </c>
      <c r="Z48" s="107" t="n">
        <f aca="false">IF(ISNA(VLOOKUP('W. VaR &amp; Peak Pos By Trader'!$A64,'Import Peak'!$A$3:Z$100,Z$1,FALSE())),0,VLOOKUP('W. VaR &amp; Peak Pos By Trader'!$A64,'Import Peak'!$A$3:Z$100,Z$1,FALSE()))</f>
        <v>0</v>
      </c>
      <c r="AA48" s="107" t="n">
        <f aca="false">IF(ISNA(VLOOKUP('W. VaR &amp; Peak Pos By Trader'!$A64,'Import Peak'!$A$3:AA$100,AA$1,FALSE())),0,VLOOKUP('W. VaR &amp; Peak Pos By Trader'!$A64,'Import Peak'!$A$3:AA$100,AA$1,FALSE()))</f>
        <v>0</v>
      </c>
      <c r="AB48" s="107" t="n">
        <f aca="false">IF(ISNA(VLOOKUP('W. VaR &amp; Peak Pos By Trader'!$A64,'Import Peak'!$A$3:AB$100,AB$1,FALSE())),0,VLOOKUP('W. VaR &amp; Peak Pos By Trader'!$A64,'Import Peak'!$A$3:AB$100,AB$1,FALSE()))</f>
        <v>0</v>
      </c>
      <c r="AC48" s="107" t="n">
        <f aca="false">IF(ISNA(VLOOKUP('W. VaR &amp; Peak Pos By Trader'!$A64,'Import Peak'!$A$3:AC$100,AC$1,FALSE())),0,VLOOKUP('W. VaR &amp; Peak Pos By Trader'!$A64,'Import Peak'!$A$3:AC$100,AC$1,FALSE()))</f>
        <v>0</v>
      </c>
      <c r="AD48" s="107" t="n">
        <f aca="false">IF(ISNA(VLOOKUP('W. VaR &amp; Peak Pos By Trader'!$A64,'Import Peak'!$A$3:AD$100,AD$1,FALSE())),0,VLOOKUP('W. VaR &amp; Peak Pos By Trader'!$A64,'Import Peak'!$A$3:AD$100,AD$1,FALSE()))</f>
        <v>0</v>
      </c>
      <c r="AE48" s="107" t="n">
        <f aca="false">IF(ISNA(VLOOKUP('W. VaR &amp; Peak Pos By Trader'!$A64,'Import Peak'!$A$3:AE$100,AE$1,FALSE())),0,VLOOKUP('W. VaR &amp; Peak Pos By Trader'!$A64,'Import Peak'!$A$3:AE$100,AE$1,FALSE()))</f>
        <v>0</v>
      </c>
      <c r="AF48" s="107" t="n">
        <f aca="false">IF(ISNA(VLOOKUP('W. VaR &amp; Peak Pos By Trader'!$A64,'Import Peak'!$A$3:AF$100,AF$1,FALSE())),0,VLOOKUP('W. VaR &amp; Peak Pos By Trader'!$A64,'Import Peak'!$A$3:AF$100,AF$1,FALSE()))</f>
        <v>0</v>
      </c>
      <c r="AG48" s="107" t="n">
        <f aca="false">IF(ISNA(VLOOKUP('W. VaR &amp; Peak Pos By Trader'!$A64,'Import Peak'!$A$3:AG$100,AG$1,FALSE())),0,VLOOKUP('W. VaR &amp; Peak Pos By Trader'!$A64,'Import Peak'!$A$3:AG$100,AG$1,FALSE()))</f>
        <v>-5756</v>
      </c>
      <c r="AH48" s="107" t="n">
        <f aca="false">IF(ISNA(VLOOKUP('W. VaR &amp; Peak Pos By Trader'!$A64,'Import Peak'!$A$3:AH$100,AH$1,FALSE())),0,VLOOKUP('W. VaR &amp; Peak Pos By Trader'!$A64,'Import Peak'!$A$3:AH$100,AH$1,FALSE()))</f>
        <v>0</v>
      </c>
      <c r="AI48" s="107" t="n">
        <f aca="false">IF(ISNA(VLOOKUP('W. VaR &amp; Peak Pos By Trader'!$A64,'Import Peak'!$A$3:AI$100,AI$1,FALSE())),0,VLOOKUP('W. VaR &amp; Peak Pos By Trader'!$A64,'Import Peak'!$A$3:AI$100,AI$1,FALSE()))</f>
        <v>0</v>
      </c>
      <c r="AJ48" s="107" t="n">
        <f aca="false">IF(ISNA(VLOOKUP('W. VaR &amp; Peak Pos By Trader'!$A64,'Import Peak'!$A$3:AJ$100,AJ$1,FALSE())),0,VLOOKUP('W. VaR &amp; Peak Pos By Trader'!$A64,'Import Peak'!$A$3:AJ$100,AJ$1,FALSE()))</f>
        <v>0</v>
      </c>
      <c r="AK48" s="107" t="n">
        <f aca="false">IF(ISNA(VLOOKUP('W. VaR &amp; Peak Pos By Trader'!$A64,'Import Peak'!$A$3:AK$100,AK$1,FALSE())),0,VLOOKUP('W. VaR &amp; Peak Pos By Trader'!$A64,'Import Peak'!$A$3:AK$100,AK$1,FALSE()))</f>
        <v>0</v>
      </c>
      <c r="AL48" s="107" t="n">
        <f aca="false">IF(ISNA(VLOOKUP('W. VaR &amp; Peak Pos By Trader'!$A64,'Import Peak'!$A$3:AL$100,AL$1,FALSE())),0,VLOOKUP('W. VaR &amp; Peak Pos By Trader'!$A64,'Import Peak'!$A$3:AL$100,AL$1,FALSE()))</f>
        <v>0</v>
      </c>
      <c r="AM48" s="107" t="n">
        <f aca="false">IF(ISNA(VLOOKUP('W. VaR &amp; Peak Pos By Trader'!$A64,'Import Peak'!$A$3:AM$100,AM$1,FALSE())),0,VLOOKUP('W. VaR &amp; Peak Pos By Trader'!$A64,'Import Peak'!$A$3:AM$100,AM$1,FALSE()))</f>
        <v>0</v>
      </c>
      <c r="AN48" s="107" t="n">
        <f aca="false">IF(ISNA(VLOOKUP('W. VaR &amp; Peak Pos By Trader'!$A64,'Import Peak'!$A$3:AN$100,AN$1,FALSE())),0,VLOOKUP('W. VaR &amp; Peak Pos By Trader'!$A64,'Import Peak'!$A$3:AN$100,AN$1,FALSE()))</f>
        <v>0</v>
      </c>
      <c r="AO48" s="107" t="n">
        <f aca="false">IF(ISNA(VLOOKUP('W. VaR &amp; Peak Pos By Trader'!$A64,'Import Peak'!$A$3:AO$100,AO$1,FALSE())),0,VLOOKUP('W. VaR &amp; Peak Pos By Trader'!$A64,'Import Peak'!$A$3:AO$100,AO$1,FALSE()))</f>
        <v>0</v>
      </c>
      <c r="AP48" s="107" t="n">
        <f aca="false">IF(ISNA(VLOOKUP('W. VaR &amp; Peak Pos By Trader'!$A64,'Import Peak'!$A$3:AP$100,AP$1,FALSE())),0,VLOOKUP('W. VaR &amp; Peak Pos By Trader'!$A64,'Import Peak'!$A$3:AP$100,AP$1,FALSE()))</f>
        <v>0</v>
      </c>
      <c r="AQ48" s="107" t="n">
        <f aca="false">IF(ISNA(VLOOKUP('W. VaR &amp; Peak Pos By Trader'!$A64,'Import Peak'!$A$3:AQ$100,AQ$1,FALSE())),0,VLOOKUP('W. VaR &amp; Peak Pos By Trader'!$A64,'Import Peak'!$A$3:AQ$100,AQ$1,FALSE()))</f>
        <v>0</v>
      </c>
      <c r="AR48" s="107" t="n">
        <f aca="false">IF(ISNA(VLOOKUP('W. VaR &amp; Peak Pos By Trader'!$A64,'Import Peak'!$A$3:AR$100,AR$1,FALSE())),0,VLOOKUP('W. VaR &amp; Peak Pos By Trader'!$A64,'Import Peak'!$A$3:AR$100,AR$1,FALSE()))</f>
        <v>0</v>
      </c>
      <c r="AS48" s="107" t="n">
        <f aca="false">IF(ISNA(VLOOKUP('W. VaR &amp; Peak Pos By Trader'!$A64,'Import Peak'!$A$3:AS$100,AS$1,FALSE())),0,VLOOKUP('W. VaR &amp; Peak Pos By Trader'!$A64,'Import Peak'!$A$3:AS$100,AS$1,FALSE()))</f>
        <v>0</v>
      </c>
      <c r="AT48" s="107" t="n">
        <f aca="false">IF(ISNA(VLOOKUP('W. VaR &amp; Peak Pos By Trader'!$A64,'Import Peak'!$A$3:AT$100,AT$1,FALSE())),0,VLOOKUP('W. VaR &amp; Peak Pos By Trader'!$A64,'Import Peak'!$A$3:AT$100,AT$1,FALSE()))</f>
        <v>0</v>
      </c>
      <c r="AU48" s="107" t="n">
        <f aca="false">IF(ISNA(VLOOKUP('W. VaR &amp; Peak Pos By Trader'!$A64,'Import Peak'!$A$3:AU$100,AU$1,FALSE())),0,VLOOKUP('W. VaR &amp; Peak Pos By Trader'!$A64,'Import Peak'!$A$3:AU$100,AU$1,FALSE()))</f>
        <v>0</v>
      </c>
      <c r="AV48" s="107" t="n">
        <f aca="false">IF(ISNA(VLOOKUP('W. VaR &amp; Peak Pos By Trader'!$A64,'Import Peak'!$A$3:AV$100,AV$1,FALSE())),0,VLOOKUP('W. VaR &amp; Peak Pos By Trader'!$A64,'Import Peak'!$A$3:AV$100,AV$1,FALSE()))</f>
        <v>0</v>
      </c>
      <c r="AW48" s="107" t="n">
        <f aca="false">IF(ISNA(VLOOKUP('W. VaR &amp; Peak Pos By Trader'!$A64,'Import Peak'!$A$3:AW$100,AW$1,FALSE())),0,VLOOKUP('W. VaR &amp; Peak Pos By Trader'!$A64,'Import Peak'!$A$3:AW$100,AW$1,FALSE()))</f>
        <v>0</v>
      </c>
      <c r="AX48" s="107" t="n">
        <f aca="false">IF(ISNA(VLOOKUP('W. VaR &amp; Peak Pos By Trader'!$A64,'Import Peak'!$A$3:AX$100,AX$1,FALSE())),0,VLOOKUP('W. VaR &amp; Peak Pos By Trader'!$A64,'Import Peak'!$A$3:AX$100,AX$1,FALSE()))</f>
        <v>0</v>
      </c>
      <c r="AY48" s="107" t="n">
        <f aca="false">IF(ISNA(VLOOKUP('W. VaR &amp; Peak Pos By Trader'!$A64,'Import Peak'!$A$3:AY$100,AY$1,FALSE())),0,VLOOKUP('W. VaR &amp; Peak Pos By Trader'!$A64,'Import Peak'!$A$3:AY$100,AY$1,FALSE()))</f>
        <v>0</v>
      </c>
      <c r="AZ48" s="107" t="n">
        <f aca="false">IF(ISNA(VLOOKUP('W. VaR &amp; Peak Pos By Trader'!$A64,'Import Peak'!$A$3:AZ$100,AZ$1,FALSE())),0,VLOOKUP('W. VaR &amp; Peak Pos By Trader'!$A64,'Import Peak'!$A$3:AZ$100,AZ$1,FALSE()))</f>
        <v>0</v>
      </c>
      <c r="BA48" s="107" t="n">
        <f aca="false">IF(ISNA(VLOOKUP('W. VaR &amp; Peak Pos By Trader'!$A64,'Import Peak'!$A$3:BA$100,BA$1,FALSE())),0,VLOOKUP('W. VaR &amp; Peak Pos By Trader'!$A64,'Import Peak'!$A$3:BA$100,BA$1,FALSE()))</f>
        <v>0</v>
      </c>
      <c r="BB48" s="107" t="n">
        <f aca="false">IF(ISNA(VLOOKUP('W. VaR &amp; Peak Pos By Trader'!$A64,'Import Peak'!$A$3:BB$100,BB$1,FALSE())),0,VLOOKUP('W. VaR &amp; Peak Pos By Trader'!$A64,'Import Peak'!$A$3:BB$100,BB$1,FALSE()))</f>
        <v>0</v>
      </c>
      <c r="BC48" s="107" t="n">
        <f aca="false">IF(ISNA(VLOOKUP('W. VaR &amp; Peak Pos By Trader'!$A64,'Import Peak'!$A$3:BC$100,BC$1,FALSE())),0,VLOOKUP('W. VaR &amp; Peak Pos By Trader'!$A64,'Import Peak'!$A$3:BC$100,BC$1,FALSE()))</f>
        <v>0</v>
      </c>
      <c r="BD48" s="107" t="n">
        <f aca="false">IF(ISNA(VLOOKUP('W. VaR &amp; Peak Pos By Trader'!$A64,'Import Peak'!$A$3:BD$100,BD$1,FALSE())),0,VLOOKUP('W. VaR &amp; Peak Pos By Trader'!$A64,'Import Peak'!$A$3:BD$100,BD$1,FALSE()))</f>
        <v>0</v>
      </c>
      <c r="BE48" s="107" t="n">
        <f aca="false">IF(ISNA(VLOOKUP('W. VaR &amp; Peak Pos By Trader'!$A64,'Import Peak'!$A$3:BE$100,BE$1,FALSE())),0,VLOOKUP('W. VaR &amp; Peak Pos By Trader'!$A64,'Import Peak'!$A$3:BE$100,BE$1,FALSE()))</f>
        <v>0</v>
      </c>
      <c r="BF48" s="107" t="n">
        <f aca="false">IF(ISNA(VLOOKUP('W. VaR &amp; Peak Pos By Trader'!$A64,'Import Peak'!$A$3:BF$100,BF$1,FALSE())),0,VLOOKUP('W. VaR &amp; Peak Pos By Trader'!$A64,'Import Peak'!$A$3:BF$100,BF$1,FALSE()))</f>
        <v>0</v>
      </c>
      <c r="BG48" s="107" t="n">
        <f aca="false">IF(ISNA(VLOOKUP('W. VaR &amp; Peak Pos By Trader'!$A64,'Import Peak'!$A$3:BG$100,BG$1,FALSE())),0,VLOOKUP('W. VaR &amp; Peak Pos By Trader'!$A64,'Import Peak'!$A$3:BG$100,BG$1,FALSE()))</f>
        <v>0</v>
      </c>
      <c r="BH48" s="107" t="n">
        <f aca="false">IF(ISNA(VLOOKUP('W. VaR &amp; Peak Pos By Trader'!$A64,'Import Peak'!$A$3:BH$100,BH$1,FALSE())),0,VLOOKUP('W. VaR &amp; Peak Pos By Trader'!$A64,'Import Peak'!$A$3:BH$100,BH$1,FALSE()))</f>
        <v>0</v>
      </c>
      <c r="BI48" s="107" t="n">
        <f aca="false">IF(ISNA(VLOOKUP('W. VaR &amp; Peak Pos By Trader'!$A64,'Import Peak'!$A$3:BI$100,BI$1,FALSE())),0,VLOOKUP('W. VaR &amp; Peak Pos By Trader'!$A64,'Import Peak'!$A$3:BI$100,BI$1,FALSE()))</f>
        <v>0</v>
      </c>
      <c r="BJ48" s="107" t="n">
        <f aca="false">IF(ISNA(VLOOKUP('W. VaR &amp; Peak Pos By Trader'!$A64,'Import Peak'!$A$3:BJ$100,BJ$1,FALSE())),0,VLOOKUP('W. VaR &amp; Peak Pos By Trader'!$A64,'Import Peak'!$A$3:BJ$100,BJ$1,FALSE()))</f>
        <v>0</v>
      </c>
      <c r="BK48" s="107" t="n">
        <f aca="false">IF(ISNA(VLOOKUP('W. VaR &amp; Peak Pos By Trader'!$A64,'Import Peak'!$A$3:BK$100,BK$1,FALSE())),0,VLOOKUP('W. VaR &amp; Peak Pos By Trader'!$A64,'Import Peak'!$A$3:BK$100,BK$1,FALSE()))</f>
        <v>0</v>
      </c>
      <c r="BL48" s="107" t="n">
        <f aca="false">IF(ISNA(VLOOKUP('W. VaR &amp; Peak Pos By Trader'!$A64,'Import Peak'!$A$3:BL$100,BL$1,FALSE())),0,VLOOKUP('W. VaR &amp; Peak Pos By Trader'!$A64,'Import Peak'!$A$3:BL$100,BL$1,FALSE()))</f>
        <v>0</v>
      </c>
      <c r="BM48" s="107" t="n">
        <f aca="false">IF(ISNA(VLOOKUP('W. VaR &amp; Peak Pos By Trader'!$A64,'Import Peak'!$A$3:BM$100,BM$1,FALSE())),0,VLOOKUP('W. VaR &amp; Peak Pos By Trader'!$A64,'Import Peak'!$A$3:BM$100,BM$1,FALSE()))</f>
        <v>0</v>
      </c>
      <c r="BN48" s="107" t="n">
        <f aca="false">IF(ISNA(VLOOKUP('W. VaR &amp; Peak Pos By Trader'!$A64,'Import Peak'!$A$3:BN$100,BN$1,FALSE())),0,VLOOKUP('W. VaR &amp; Peak Pos By Trader'!$A64,'Import Peak'!$A$3:BN$100,BN$1,FALSE()))</f>
        <v>0</v>
      </c>
      <c r="BO48" s="107" t="n">
        <f aca="false">IF(ISNA(VLOOKUP('W. VaR &amp; Peak Pos By Trader'!$A64,'Import Peak'!$A$3:BO$100,BO$1,FALSE())),0,VLOOKUP('W. VaR &amp; Peak Pos By Trader'!$A64,'Import Peak'!$A$3:BO$100,BO$1,FALSE()))</f>
        <v>0</v>
      </c>
      <c r="BP48" s="107" t="n">
        <f aca="false">IF(ISNA(VLOOKUP('W. VaR &amp; Peak Pos By Trader'!$A64,'Import Peak'!$A$3:BP$100,BP$1,FALSE())),0,VLOOKUP('W. VaR &amp; Peak Pos By Trader'!$A64,'Import Peak'!$A$3:BP$100,BP$1,FALSE()))</f>
        <v>0</v>
      </c>
      <c r="BQ48" s="107" t="n">
        <f aca="false">IF(ISNA(VLOOKUP('W. VaR &amp; Peak Pos By Trader'!$A64,'Import Peak'!$A$3:BQ$100,BQ$1,FALSE())),0,VLOOKUP('W. VaR &amp; Peak Pos By Trader'!$A64,'Import Peak'!$A$3:BQ$100,BQ$1,FALSE()))</f>
        <v>0</v>
      </c>
      <c r="BR48" s="107" t="n">
        <f aca="false">IF(ISNA(VLOOKUP('W. VaR &amp; Peak Pos By Trader'!$A64,'Import Peak'!$A$3:BR$100,BR$1,FALSE())),0,VLOOKUP('W. VaR &amp; Peak Pos By Trader'!$A64,'Import Peak'!$A$3:BR$100,BR$1,FALSE()))</f>
        <v>0</v>
      </c>
      <c r="BS48" s="107" t="n">
        <f aca="false">IF(ISNA(VLOOKUP('W. VaR &amp; Peak Pos By Trader'!$A64,'Import Peak'!$A$3:BS$100,BS$1,FALSE())),0,VLOOKUP('W. VaR &amp; Peak Pos By Trader'!$A64,'Import Peak'!$A$3:BS$100,BS$1,FALSE()))</f>
        <v>0</v>
      </c>
      <c r="BT48" s="107" t="n">
        <f aca="false">IF(ISNA(VLOOKUP('W. VaR &amp; Peak Pos By Trader'!$A64,'Import Peak'!$A$3:BT$100,BT$1,FALSE())),0,VLOOKUP('W. VaR &amp; Peak Pos By Trader'!$A64,'Import Peak'!$A$3:BT$100,BT$1,FALSE()))</f>
        <v>0</v>
      </c>
      <c r="BU48" s="107" t="n">
        <f aca="false">IF(ISNA(VLOOKUP('W. VaR &amp; Peak Pos By Trader'!$A64,'Import Peak'!$A$3:BU$100,BU$1,FALSE())),0,VLOOKUP('W. VaR &amp; Peak Pos By Trader'!$A64,'Import Peak'!$A$3:BU$100,BU$1,FALSE()))</f>
        <v>0</v>
      </c>
      <c r="BV48" s="107" t="n">
        <f aca="false">IF(ISNA(VLOOKUP('W. VaR &amp; Peak Pos By Trader'!$A64,'Import Peak'!$A$3:BV$100,BV$1,FALSE())),0,VLOOKUP('W. VaR &amp; Peak Pos By Trader'!$A64,'Import Peak'!$A$3:BV$100,BV$1,FALSE()))</f>
        <v>0</v>
      </c>
      <c r="BW48" s="107" t="n">
        <f aca="false">IF(ISNA(VLOOKUP('W. VaR &amp; Peak Pos By Trader'!$A64,'Import Peak'!$A$3:BW$100,BW$1,FALSE())),0,VLOOKUP('W. VaR &amp; Peak Pos By Trader'!$A64,'Import Peak'!$A$3:BW$100,BW$1,FALSE()))</f>
        <v>0</v>
      </c>
      <c r="BX48" s="107" t="n">
        <f aca="false">IF(ISNA(VLOOKUP('W. VaR &amp; Peak Pos By Trader'!$A64,'Import Peak'!$A$3:BX$100,BX$1,FALSE())),0,VLOOKUP('W. VaR &amp; Peak Pos By Trader'!$A64,'Import Peak'!$A$3:BX$100,BX$1,FALSE()))</f>
        <v>0</v>
      </c>
      <c r="BY48" s="107" t="n">
        <f aca="false">IF(ISNA(VLOOKUP('W. VaR &amp; Peak Pos By Trader'!$A64,'Import Peak'!$A$3:BY$100,BY$1,FALSE())),0,VLOOKUP('W. VaR &amp; Peak Pos By Trader'!$A64,'Import Peak'!$A$3:BY$100,BY$1,FALSE()))</f>
        <v>0</v>
      </c>
      <c r="BZ48" s="107" t="n">
        <f aca="false">IF(ISNA(VLOOKUP('W. VaR &amp; Peak Pos By Trader'!$A64,'Import Peak'!$A$3:BZ$100,BZ$1,FALSE())),0,VLOOKUP('W. VaR &amp; Peak Pos By Trader'!$A64,'Import Peak'!$A$3:BZ$100,BZ$1,FALSE()))</f>
        <v>0</v>
      </c>
      <c r="CA48" s="107" t="n">
        <f aca="false">IF(ISNA(VLOOKUP('W. VaR &amp; Peak Pos By Trader'!$A64,'Import Peak'!$A$3:CA$100,CA$1,FALSE())),0,VLOOKUP('W. VaR &amp; Peak Pos By Trader'!$A64,'Import Peak'!$A$3:CA$100,CA$1,FALSE()))</f>
        <v>0</v>
      </c>
      <c r="CB48" s="107" t="n">
        <f aca="false">IF(ISNA(VLOOKUP('W. VaR &amp; Peak Pos By Trader'!$A64,'Import Peak'!$A$3:CB$100,CB$1,FALSE())),0,VLOOKUP('W. VaR &amp; Peak Pos By Trader'!$A64,'Import Peak'!$A$3:CB$100,CB$1,FALSE()))</f>
        <v>0</v>
      </c>
      <c r="CC48" s="107" t="n">
        <f aca="false">IF(ISNA(VLOOKUP('W. VaR &amp; Peak Pos By Trader'!$A64,'Import Peak'!$A$3:CC$100,CC$1,FALSE())),0,VLOOKUP('W. VaR &amp; Peak Pos By Trader'!$A64,'Import Peak'!$A$3:CC$100,CC$1,FALSE()))</f>
        <v>0</v>
      </c>
      <c r="CD48" s="107" t="n">
        <f aca="false">IF(ISNA(VLOOKUP('W. VaR &amp; Peak Pos By Trader'!$A64,'Import Peak'!$A$3:CD$100,CD$1,FALSE())),0,VLOOKUP('W. VaR &amp; Peak Pos By Trader'!$A64,'Import Peak'!$A$3:CD$100,CD$1,FALSE()))</f>
        <v>0</v>
      </c>
      <c r="CE48" s="107" t="n">
        <f aca="false">IF(ISNA(VLOOKUP('W. VaR &amp; Peak Pos By Trader'!$A64,'Import Peak'!$A$3:CE$100,CE$1,FALSE())),0,VLOOKUP('W. VaR &amp; Peak Pos By Trader'!$A64,'Import Peak'!$A$3:CE$100,CE$1,FALSE()))</f>
        <v>0</v>
      </c>
      <c r="CF48" s="107" t="n">
        <f aca="false">IF(ISNA(VLOOKUP('W. VaR &amp; Peak Pos By Trader'!$A64,'Import Peak'!$A$3:CF$100,CF$1,FALSE())),0,VLOOKUP('W. VaR &amp; Peak Pos By Trader'!$A64,'Import Peak'!$A$3:CF$100,CF$1,FALSE()))</f>
        <v>0</v>
      </c>
      <c r="CG48" s="107" t="n">
        <f aca="false">IF(ISNA(VLOOKUP('W. VaR &amp; Peak Pos By Trader'!$A64,'Import Peak'!$A$3:CG$100,CG$1,FALSE())),0,VLOOKUP('W. VaR &amp; Peak Pos By Trader'!$A64,'Import Peak'!$A$3:CG$100,CG$1,FALSE()))</f>
        <v>0</v>
      </c>
      <c r="CH48" s="107" t="n">
        <f aca="false">IF(ISNA(VLOOKUP('W. VaR &amp; Peak Pos By Trader'!$A64,'Import Peak'!$A$3:CH$100,CH$1,FALSE())),0,VLOOKUP('W. VaR &amp; Peak Pos By Trader'!$A64,'Import Peak'!$A$3:CH$100,CH$1,FALSE()))</f>
        <v>0</v>
      </c>
      <c r="CI48" s="107" t="n">
        <f aca="false">IF(ISNA(VLOOKUP('W. VaR &amp; Peak Pos By Trader'!$A64,'Import Peak'!$A$3:CI$100,CI$1,FALSE())),0,VLOOKUP('W. VaR &amp; Peak Pos By Trader'!$A64,'Import Peak'!$A$3:CI$100,CI$1,FALSE()))</f>
        <v>0</v>
      </c>
      <c r="CJ48" s="107" t="n">
        <f aca="false">IF(ISNA(VLOOKUP('W. VaR &amp; Peak Pos By Trader'!$A64,'Import Peak'!$A$3:CJ$100,CJ$1,FALSE())),0,VLOOKUP('W. VaR &amp; Peak Pos By Trader'!$A64,'Import Peak'!$A$3:CJ$100,CJ$1,FALSE()))</f>
        <v>0</v>
      </c>
      <c r="CK48" s="107" t="n">
        <f aca="false">IF(ISNA(VLOOKUP('W. VaR &amp; Peak Pos By Trader'!$A64,'Import Peak'!$A$3:CK$100,CK$1,FALSE())),0,VLOOKUP('W. VaR &amp; Peak Pos By Trader'!$A64,'Import Peak'!$A$3:CK$100,CK$1,FALSE()))</f>
        <v>0</v>
      </c>
      <c r="CL48" s="107" t="n">
        <f aca="false">IF(ISNA(VLOOKUP('W. VaR &amp; Peak Pos By Trader'!$A64,'Import Peak'!$A$3:CL$100,CL$1,FALSE())),0,VLOOKUP('W. VaR &amp; Peak Pos By Trader'!$A64,'Import Peak'!$A$3:CL$100,CL$1,FALSE()))</f>
        <v>0</v>
      </c>
      <c r="CM48" s="107" t="n">
        <f aca="false">IF(ISNA(VLOOKUP('W. VaR &amp; Peak Pos By Trader'!$A64,'Import Peak'!$A$3:CM$100,CM$1,FALSE())),0,VLOOKUP('W. VaR &amp; Peak Pos By Trader'!$A64,'Import Peak'!$A$3:CM$100,CM$1,FALSE()))</f>
        <v>0</v>
      </c>
      <c r="CN48" s="107" t="n">
        <f aca="false">IF(ISNA(VLOOKUP('W. VaR &amp; Peak Pos By Trader'!$A64,'Import Peak'!$A$3:CN$100,CN$1,FALSE())),0,VLOOKUP('W. VaR &amp; Peak Pos By Trader'!$A64,'Import Peak'!$A$3:CN$100,CN$1,FALSE()))</f>
        <v>0</v>
      </c>
      <c r="CO48" s="107" t="n">
        <f aca="false">IF(ISNA(VLOOKUP('W. VaR &amp; Peak Pos By Trader'!$A64,'Import Peak'!$A$3:CO$100,CO$1,FALSE())),0,VLOOKUP('W. VaR &amp; Peak Pos By Trader'!$A64,'Import Peak'!$A$3:CO$100,CO$1,FALSE()))</f>
        <v>0</v>
      </c>
      <c r="CP48" s="107" t="n">
        <f aca="false">IF(ISNA(VLOOKUP('W. VaR &amp; Peak Pos By Trader'!$A64,'Import Peak'!$A$3:CP$100,CP$1,FALSE())),0,VLOOKUP('W. VaR &amp; Peak Pos By Trader'!$A64,'Import Peak'!$A$3:CP$100,CP$1,FALSE()))</f>
        <v>0</v>
      </c>
      <c r="CQ48" s="107" t="n">
        <f aca="false">IF(ISNA(VLOOKUP('W. VaR &amp; Peak Pos By Trader'!$A64,'Import Peak'!$A$3:CQ$100,CQ$1,FALSE())),0,VLOOKUP('W. VaR &amp; Peak Pos By Trader'!$A64,'Import Peak'!$A$3:CQ$100,CQ$1,FALSE()))</f>
        <v>0</v>
      </c>
      <c r="CR48" s="107" t="n">
        <f aca="false">IF(ISNA(VLOOKUP('W. VaR &amp; Peak Pos By Trader'!$A64,'Import Peak'!$A$3:CR$100,CR$1,FALSE())),0,VLOOKUP('W. VaR &amp; Peak Pos By Trader'!$A64,'Import Peak'!$A$3:CR$100,CR$1,FALSE()))</f>
        <v>0</v>
      </c>
      <c r="CS48" s="107" t="n">
        <f aca="false">IF(ISNA(VLOOKUP('W. VaR &amp; Peak Pos By Trader'!$A64,'Import Peak'!$A$3:CS$100,CS$1,FALSE())),0,VLOOKUP('W. VaR &amp; Peak Pos By Trader'!$A64,'Import Peak'!$A$3:CS$100,CS$1,FALSE()))</f>
        <v>0</v>
      </c>
      <c r="CT48" s="107" t="n">
        <f aca="false">IF(ISNA(VLOOKUP('W. VaR &amp; Peak Pos By Trader'!$A64,'Import Peak'!$A$3:CT$100,CT$1,FALSE())),0,VLOOKUP('W. VaR &amp; Peak Pos By Trader'!$A64,'Import Peak'!$A$3:CT$100,CT$1,FALSE()))</f>
        <v>0</v>
      </c>
      <c r="CU48" s="107" t="n">
        <f aca="false">IF(ISNA(VLOOKUP('W. VaR &amp; Peak Pos By Trader'!$A64,'Import Peak'!$A$3:CU$100,CU$1,FALSE())),0,VLOOKUP('W. VaR &amp; Peak Pos By Trader'!$A64,'Import Peak'!$A$3:CU$100,CU$1,FALSE()))</f>
        <v>0</v>
      </c>
      <c r="CV48" s="107" t="n">
        <f aca="false">IF(ISNA(VLOOKUP('W. VaR &amp; Peak Pos By Trader'!$A64,'Import Peak'!$A$3:CV$100,CV$1,FALSE())),0,VLOOKUP('W. VaR &amp; Peak Pos By Trader'!$A64,'Import Peak'!$A$3:CV$100,CV$1,FALSE()))</f>
        <v>0</v>
      </c>
      <c r="CW48" s="107" t="n">
        <f aca="false">IF(ISNA(VLOOKUP('W. VaR &amp; Peak Pos By Trader'!$A64,'Import Peak'!$A$3:CW$100,CW$1,FALSE())),0,VLOOKUP('W. VaR &amp; Peak Pos By Trader'!$A64,'Import Peak'!$A$3:CW$100,CW$1,FALSE()))</f>
        <v>0</v>
      </c>
      <c r="CX48" s="107" t="n">
        <f aca="false">IF(ISNA(VLOOKUP('W. VaR &amp; Peak Pos By Trader'!$A64,'Import Peak'!$A$3:CX$100,CX$1,FALSE())),0,VLOOKUP('W. VaR &amp; Peak Pos By Trader'!$A64,'Import Peak'!$A$3:CX$100,CX$1,FALSE()))</f>
        <v>0</v>
      </c>
      <c r="CY48" s="107" t="n">
        <f aca="false">IF(ISNA(VLOOKUP('W. VaR &amp; Peak Pos By Trader'!$A64,'Import Peak'!$A$3:CY$100,CY$1,FALSE())),0,VLOOKUP('W. VaR &amp; Peak Pos By Trader'!$A64,'Import Peak'!$A$3:CY$100,CY$1,FALSE()))</f>
        <v>0</v>
      </c>
      <c r="CZ48" s="107" t="n">
        <f aca="false">IF(ISNA(VLOOKUP('W. VaR &amp; Peak Pos By Trader'!$A64,'Import Peak'!$A$3:CZ$100,CZ$1,FALSE())),0,VLOOKUP('W. VaR &amp; Peak Pos By Trader'!$A64,'Import Peak'!$A$3:CZ$100,CZ$1,FALSE()))</f>
        <v>0</v>
      </c>
      <c r="DA48" s="107" t="n">
        <f aca="false">IF(ISNA(VLOOKUP('W. VaR &amp; Peak Pos By Trader'!$A64,'Import Peak'!$A$3:DA$100,DA$1,FALSE())),0,VLOOKUP('W. VaR &amp; Peak Pos By Trader'!$A64,'Import Peak'!$A$3:DA$100,DA$1,FALSE()))</f>
        <v>0</v>
      </c>
      <c r="DB48" s="107" t="n">
        <f aca="false">IF(ISNA(VLOOKUP('W. VaR &amp; Peak Pos By Trader'!$A64,'Import Peak'!$A$3:DB$100,DB$1,FALSE())),0,VLOOKUP('W. VaR &amp; Peak Pos By Trader'!$A64,'Import Peak'!$A$3:DB$100,DB$1,FALSE()))</f>
        <v>0</v>
      </c>
      <c r="DC48" s="107" t="n">
        <f aca="false">IF(ISNA(VLOOKUP('W. VaR &amp; Peak Pos By Trader'!$A64,'Import Peak'!$A$3:DC$100,DC$1,FALSE())),0,VLOOKUP('W. VaR &amp; Peak Pos By Trader'!$A64,'Import Peak'!$A$3:DC$100,DC$1,FALSE()))</f>
        <v>0</v>
      </c>
      <c r="DD48" s="107" t="n">
        <f aca="false">IF(ISNA(VLOOKUP('W. VaR &amp; Peak Pos By Trader'!$A64,'Import Peak'!$A$3:DD$100,DD$1,FALSE())),0,VLOOKUP('W. VaR &amp; Peak Pos By Trader'!$A64,'Import Peak'!$A$3:DD$100,DD$1,FALSE()))</f>
        <v>0</v>
      </c>
      <c r="DE48" s="107" t="n">
        <f aca="false">IF(ISNA(VLOOKUP('W. VaR &amp; Peak Pos By Trader'!$A64,'Import Peak'!$A$3:DE$100,DE$1,FALSE())),0,VLOOKUP('W. VaR &amp; Peak Pos By Trader'!$A64,'Import Peak'!$A$3:DE$100,DE$1,FALSE()))</f>
        <v>0</v>
      </c>
      <c r="DF48" s="107" t="n">
        <f aca="false">IF(ISNA(VLOOKUP('W. VaR &amp; Peak Pos By Trader'!$A64,'Import Peak'!$A$3:DF$100,DF$1,FALSE())),0,VLOOKUP('W. VaR &amp; Peak Pos By Trader'!$A64,'Import Peak'!$A$3:DF$100,DF$1,FALSE()))</f>
        <v>0</v>
      </c>
      <c r="DG48" s="107" t="n">
        <f aca="false">IF(ISNA(VLOOKUP('W. VaR &amp; Peak Pos By Trader'!$A64,'Import Peak'!$A$3:DG$100,DG$1,FALSE())),0,VLOOKUP('W. VaR &amp; Peak Pos By Trader'!$A64,'Import Peak'!$A$3:DG$100,DG$1,FALSE()))</f>
        <v>0</v>
      </c>
      <c r="DH48" s="107" t="n">
        <f aca="false">IF(ISNA(VLOOKUP('W. VaR &amp; Peak Pos By Trader'!$A64,'Import Peak'!$A$3:DH$100,DH$1,FALSE())),0,VLOOKUP('W. VaR &amp; Peak Pos By Trader'!$A64,'Import Peak'!$A$3:DH$100,DH$1,FALSE()))</f>
        <v>0</v>
      </c>
      <c r="DI48" s="107" t="n">
        <f aca="false">IF(ISNA(VLOOKUP('W. VaR &amp; Peak Pos By Trader'!$A64,'Import Peak'!$A$3:DI$100,DI$1,FALSE())),0,VLOOKUP('W. VaR &amp; Peak Pos By Trader'!$A64,'Import Peak'!$A$3:DI$100,DI$1,FALSE()))</f>
        <v>0</v>
      </c>
      <c r="DJ48" s="107" t="n">
        <f aca="false">IF(ISNA(VLOOKUP('W. VaR &amp; Peak Pos By Trader'!$A64,'Import Peak'!$A$3:DJ$100,DJ$1,FALSE())),0,VLOOKUP('W. VaR &amp; Peak Pos By Trader'!$A64,'Import Peak'!$A$3:DJ$100,DJ$1,FALSE()))</f>
        <v>0</v>
      </c>
      <c r="DK48" s="107" t="n">
        <f aca="false">IF(ISNA(VLOOKUP('W. VaR &amp; Peak Pos By Trader'!$A64,'Import Peak'!$A$3:DK$100,DK$1,FALSE())),0,VLOOKUP('W. VaR &amp; Peak Pos By Trader'!$A64,'Import Peak'!$A$3:DK$100,DK$1,FALSE()))</f>
        <v>0</v>
      </c>
      <c r="DL48" s="107" t="n">
        <f aca="false">IF(ISNA(VLOOKUP('W. VaR &amp; Peak Pos By Trader'!$A64,'Import Peak'!$A$3:DL$100,DL$1,FALSE())),0,VLOOKUP('W. VaR &amp; Peak Pos By Trader'!$A64,'Import Peak'!$A$3:DL$100,DL$1,FALSE()))</f>
        <v>0</v>
      </c>
      <c r="DM48" s="107" t="n">
        <f aca="false">IF(ISNA(VLOOKUP('W. VaR &amp; Peak Pos By Trader'!$A64,'Import Peak'!$A$3:DM$100,DM$1,FALSE())),0,VLOOKUP('W. VaR &amp; Peak Pos By Trader'!$A64,'Import Peak'!$A$3:DM$100,DM$1,FALSE()))</f>
        <v>0</v>
      </c>
      <c r="DN48" s="107" t="n">
        <f aca="false">IF(ISNA(VLOOKUP('W. VaR &amp; Peak Pos By Trader'!$A64,'Import Peak'!$A$3:DN$100,DN$1,FALSE())),0,VLOOKUP('W. VaR &amp; Peak Pos By Trader'!$A64,'Import Peak'!$A$3:DN$100,DN$1,FALSE()))</f>
        <v>0</v>
      </c>
      <c r="DO48" s="107" t="n">
        <f aca="false">IF(ISNA(VLOOKUP('W. VaR &amp; Peak Pos By Trader'!$A64,'Import Peak'!$A$3:DO$100,DO$1,FALSE())),0,VLOOKUP('W. VaR &amp; Peak Pos By Trader'!$A64,'Import Peak'!$A$3:DO$100,DO$1,FALSE()))</f>
        <v>0</v>
      </c>
      <c r="DP48" s="107" t="n">
        <f aca="false">IF(ISNA(VLOOKUP('W. VaR &amp; Peak Pos By Trader'!$A64,'Import Peak'!$A$3:DP$100,DP$1,FALSE())),0,VLOOKUP('W. VaR &amp; Peak Pos By Trader'!$A64,'Import Peak'!$A$3:DP$100,DP$1,FALSE()))</f>
        <v>0</v>
      </c>
      <c r="DQ48" s="107" t="n">
        <f aca="false">IF(ISNA(VLOOKUP('W. VaR &amp; Peak Pos By Trader'!$A64,'Import Peak'!$A$3:DQ$100,DQ$1,FALSE())),0,VLOOKUP('W. VaR &amp; Peak Pos By Trader'!$A64,'Import Peak'!$A$3:DQ$100,DQ$1,FALSE()))</f>
        <v>0</v>
      </c>
      <c r="DR48" s="107" t="n">
        <f aca="false">IF(ISNA(VLOOKUP('W. VaR &amp; Peak Pos By Trader'!$A64,'Import Peak'!$A$3:DR$100,DR$1,FALSE())),0,VLOOKUP('W. VaR &amp; Peak Pos By Trader'!$A64,'Import Peak'!$A$3:DR$100,DR$1,FALSE()))</f>
        <v>0</v>
      </c>
      <c r="DS48" s="107" t="n">
        <f aca="false">IF(ISNA(VLOOKUP('W. VaR &amp; Peak Pos By Trader'!$A64,'Import Peak'!$A$3:DS$100,DS$1,FALSE())),0,VLOOKUP('W. VaR &amp; Peak Pos By Trader'!$A64,'Import Peak'!$A$3:DS$100,DS$1,FALSE()))</f>
        <v>0</v>
      </c>
      <c r="DT48" s="107" t="n">
        <f aca="false">IF(ISNA(VLOOKUP('W. VaR &amp; Peak Pos By Trader'!$A64,'Import Peak'!$A$3:DT$100,DT$1,FALSE())),0,VLOOKUP('W. VaR &amp; Peak Pos By Trader'!$A64,'Import Peak'!$A$3:DT$100,DT$1,FALSE()))</f>
        <v>0</v>
      </c>
      <c r="DU48" s="107" t="n">
        <f aca="false">IF(ISNA(VLOOKUP('W. VaR &amp; Peak Pos By Trader'!$A64,'Import Peak'!$A$3:DU$100,DU$1,FALSE())),0,VLOOKUP('W. VaR &amp; Peak Pos By Trader'!$A64,'Import Peak'!$A$3:DU$100,DU$1,FALSE()))</f>
        <v>0</v>
      </c>
      <c r="DV48" s="107" t="n">
        <f aca="false">IF(ISNA(VLOOKUP('W. VaR &amp; Peak Pos By Trader'!$A64,'Import Peak'!$A$3:DV$100,DV$1,FALSE())),0,VLOOKUP('W. VaR &amp; Peak Pos By Trader'!$A64,'Import Peak'!$A$3:DV$100,DV$1,FALSE()))</f>
        <v>0</v>
      </c>
      <c r="DW48" s="107" t="n">
        <f aca="false">IF(ISNA(VLOOKUP('W. VaR &amp; Peak Pos By Trader'!$A64,'Import Peak'!$A$3:DW$100,DW$1,FALSE())),0,VLOOKUP('W. VaR &amp; Peak Pos By Trader'!$A64,'Import Peak'!$A$3:DW$100,DW$1,FALSE()))</f>
        <v>0</v>
      </c>
      <c r="DX48" s="107" t="n">
        <f aca="false">IF(ISNA(VLOOKUP('W. VaR &amp; Peak Pos By Trader'!$A64,'Import Peak'!$A$3:DX$100,DX$1,FALSE())),0,VLOOKUP('W. VaR &amp; Peak Pos By Trader'!$A64,'Import Peak'!$A$3:DX$100,DX$1,FALSE()))</f>
        <v>0</v>
      </c>
      <c r="DY48" s="107" t="n">
        <f aca="false">IF(ISNA(VLOOKUP('W. VaR &amp; Peak Pos By Trader'!$A64,'Import Peak'!$A$3:DY$100,DY$1,FALSE())),0,VLOOKUP('W. VaR &amp; Peak Pos By Trader'!$A64,'Import Peak'!$A$3:DY$100,DY$1,FALSE()))</f>
        <v>0</v>
      </c>
      <c r="DZ48" s="107" t="n">
        <f aca="false">IF(ISNA(VLOOKUP('W. VaR &amp; Peak Pos By Trader'!$A64,'Import Peak'!$A$3:DZ$100,DZ$1,FALSE())),0,VLOOKUP('W. VaR &amp; Peak Pos By Trader'!$A64,'Import Peak'!$A$3:DZ$100,DZ$1,FALSE()))</f>
        <v>0</v>
      </c>
      <c r="EA48" s="107" t="n">
        <f aca="false">IF(ISNA(VLOOKUP('W. VaR &amp; Peak Pos By Trader'!$A64,'Import Peak'!$A$3:EA$100,EA$1,FALSE())),0,VLOOKUP('W. VaR &amp; Peak Pos By Trader'!$A64,'Import Peak'!$A$3:EA$100,EA$1,FALSE()))</f>
        <v>0</v>
      </c>
      <c r="EB48" s="107" t="n">
        <f aca="false">IF(ISNA(VLOOKUP('W. VaR &amp; Peak Pos By Trader'!$A64,'Import Peak'!$A$3:EB$100,EB$1,FALSE())),0,VLOOKUP('W. VaR &amp; Peak Pos By Trader'!$A64,'Import Peak'!$A$3:EB$100,EB$1,FALSE()))</f>
        <v>0</v>
      </c>
      <c r="EC48" s="107" t="n">
        <f aca="false">IF(ISNA(VLOOKUP('W. VaR &amp; Peak Pos By Trader'!$A64,'Import Peak'!$A$3:EC$100,EC$1,FALSE())),0,VLOOKUP('W. VaR &amp; Peak Pos By Trader'!$A64,'Import Peak'!$A$3:EC$100,EC$1,FALSE()))</f>
        <v>0</v>
      </c>
      <c r="ED48" s="107" t="n">
        <f aca="false">IF(ISNA(VLOOKUP('W. VaR &amp; Peak Pos By Trader'!$A64,'Import Peak'!$A$3:ED$100,ED$1,FALSE())),0,VLOOKUP('W. VaR &amp; Peak Pos By Trader'!$A64,'Import Peak'!$A$3:ED$100,ED$1,FALSE()))</f>
        <v>0</v>
      </c>
      <c r="EE48" s="107" t="n">
        <f aca="false">IF(ISNA(VLOOKUP('W. VaR &amp; Peak Pos By Trader'!$A64,'Import Peak'!$A$3:EE$100,EE$1,FALSE())),0,VLOOKUP('W. VaR &amp; Peak Pos By Trader'!$A64,'Import Peak'!$A$3:EE$100,EE$1,FALSE()))</f>
        <v>0</v>
      </c>
      <c r="EF48" s="107" t="n">
        <f aca="false">IF(ISNA(VLOOKUP('W. VaR &amp; Peak Pos By Trader'!$A64,'Import Peak'!$A$3:EF$100,EF$1,FALSE())),0,VLOOKUP('W. VaR &amp; Peak Pos By Trader'!$A64,'Import Peak'!$A$3:EF$100,EF$1,FALSE()))</f>
        <v>0</v>
      </c>
      <c r="EG48" s="107" t="n">
        <f aca="false">IF(ISNA(VLOOKUP('W. VaR &amp; Peak Pos By Trader'!$A64,'Import Peak'!$A$3:EG$100,EG$1,FALSE())),0,VLOOKUP('W. VaR &amp; Peak Pos By Trader'!$A64,'Import Peak'!$A$3:EG$100,EG$1,FALSE()))</f>
        <v>0</v>
      </c>
      <c r="EH48" s="107" t="n">
        <f aca="false">IF(ISNA(VLOOKUP('W. VaR &amp; Peak Pos By Trader'!$A64,'Import Peak'!$A$3:EH$100,EH$1,FALSE())),0,VLOOKUP('W. VaR &amp; Peak Pos By Trader'!$A64,'Import Peak'!$A$3:EH$100,EH$1,FALSE()))</f>
        <v>0</v>
      </c>
      <c r="EI48" s="107" t="n">
        <f aca="false">IF(ISNA(VLOOKUP('W. VaR &amp; Peak Pos By Trader'!$A64,'Import Peak'!$A$3:EI$100,EI$1,FALSE())),0,VLOOKUP('W. VaR &amp; Peak Pos By Trader'!$A64,'Import Peak'!$A$3:EI$100,EI$1,FALSE()))</f>
        <v>0</v>
      </c>
      <c r="EJ48" s="107" t="n">
        <f aca="false">IF(ISNA(VLOOKUP('W. VaR &amp; Peak Pos By Trader'!$A64,'Import Peak'!$A$3:EJ$100,EJ$1,FALSE())),0,VLOOKUP('W. VaR &amp; Peak Pos By Trader'!$A64,'Import Peak'!$A$3:EJ$100,EJ$1,FALSE()))</f>
        <v>0</v>
      </c>
      <c r="EK48" s="107" t="n">
        <f aca="false">IF(ISNA(VLOOKUP('W. VaR &amp; Peak Pos By Trader'!$A64,'Import Peak'!$A$3:EK$100,EK$1,FALSE())),0,VLOOKUP('W. VaR &amp; Peak Pos By Trader'!$A64,'Import Peak'!$A$3:EK$100,EK$1,FALSE()))</f>
        <v>0</v>
      </c>
      <c r="EL48" s="107" t="n">
        <f aca="false">IF(ISNA(VLOOKUP('W. VaR &amp; Peak Pos By Trader'!$A64,'Import Peak'!$A$3:EL$100,EL$1,FALSE())),0,VLOOKUP('W. VaR &amp; Peak Pos By Trader'!$A64,'Import Peak'!$A$3:EL$100,EL$1,FALSE()))</f>
        <v>0</v>
      </c>
      <c r="EM48" s="107" t="n">
        <f aca="false">IF(ISNA(VLOOKUP('W. VaR &amp; Peak Pos By Trader'!$A64,'Import Peak'!$A$3:EM$100,EM$1,FALSE())),0,VLOOKUP('W. VaR &amp; Peak Pos By Trader'!$A64,'Import Peak'!$A$3:EM$100,EM$1,FALSE()))</f>
        <v>0</v>
      </c>
      <c r="EN48" s="107" t="n">
        <f aca="false">IF(ISNA(VLOOKUP('W. VaR &amp; Peak Pos By Trader'!$A64,'Import Peak'!$A$3:EN$100,EN$1,FALSE())),0,VLOOKUP('W. VaR &amp; Peak Pos By Trader'!$A64,'Import Peak'!$A$3:EN$100,EN$1,FALSE()))</f>
        <v>0</v>
      </c>
      <c r="EO48" s="107" t="n">
        <f aca="false">IF(ISNA(VLOOKUP('W. VaR &amp; Peak Pos By Trader'!$A64,'Import Peak'!$A$3:EO$100,EO$1,FALSE())),0,VLOOKUP('W. VaR &amp; Peak Pos By Trader'!$A64,'Import Peak'!$A$3:EO$100,EO$1,FALSE()))</f>
        <v>0</v>
      </c>
      <c r="EP48" s="107" t="n">
        <f aca="false">IF(ISNA(VLOOKUP('W. VaR &amp; Peak Pos By Trader'!$A64,'Import Peak'!$A$3:EP$100,EP$1,FALSE())),0,VLOOKUP('W. VaR &amp; Peak Pos By Trader'!$A64,'Import Peak'!$A$3:EP$100,EP$1,FALSE()))</f>
        <v>0</v>
      </c>
      <c r="EQ48" s="107" t="n">
        <f aca="false">IF(ISNA(VLOOKUP('W. VaR &amp; Peak Pos By Trader'!$A64,'Import Peak'!$A$3:EQ$100,EQ$1,FALSE())),0,VLOOKUP('W. VaR &amp; Peak Pos By Trader'!$A64,'Import Peak'!$A$3:EQ$100,EQ$1,FALSE()))</f>
        <v>0</v>
      </c>
      <c r="ER48" s="107" t="n">
        <f aca="false">IF(ISNA(VLOOKUP('W. VaR &amp; Peak Pos By Trader'!$A64,'Import Peak'!$A$3:ER$100,ER$1,FALSE())),0,VLOOKUP('W. VaR &amp; Peak Pos By Trader'!$A64,'Import Peak'!$A$3:ER$100,ER$1,FALSE()))</f>
        <v>0</v>
      </c>
      <c r="ES48" s="107" t="n">
        <f aca="false">IF(ISNA(VLOOKUP('W. VaR &amp; Peak Pos By Trader'!$A64,'Import Peak'!$A$3:ES$100,ES$1,FALSE())),0,VLOOKUP('W. VaR &amp; Peak Pos By Trader'!$A64,'Import Peak'!$A$3:ES$100,ES$1,FALSE()))</f>
        <v>0</v>
      </c>
      <c r="ET48" s="107" t="n">
        <f aca="false">IF(ISNA(VLOOKUP('W. VaR &amp; Peak Pos By Trader'!$A64,'Import Peak'!$A$3:ET$100,ET$1,FALSE())),0,VLOOKUP('W. VaR &amp; Peak Pos By Trader'!$A64,'Import Peak'!$A$3:ET$100,ET$1,FALSE()))</f>
        <v>0</v>
      </c>
      <c r="EU48" s="107" t="n">
        <f aca="false">IF(ISNA(VLOOKUP('W. VaR &amp; Peak Pos By Trader'!$A64,'Import Peak'!$A$3:EU$100,EU$1,FALSE())),0,VLOOKUP('W. VaR &amp; Peak Pos By Trader'!$A64,'Import Peak'!$A$3:EU$100,EU$1,FALSE()))</f>
        <v>0</v>
      </c>
      <c r="EV48" s="107" t="n">
        <f aca="false">IF(ISNA(VLOOKUP('W. VaR &amp; Peak Pos By Trader'!$A64,'Import Peak'!$A$3:EV$100,EV$1,FALSE())),0,VLOOKUP('W. VaR &amp; Peak Pos By Trader'!$A64,'Import Peak'!$A$3:EV$100,EV$1,FALSE()))</f>
        <v>0</v>
      </c>
      <c r="EW48" s="107" t="n">
        <f aca="false">IF(ISNA(VLOOKUP('W. VaR &amp; Peak Pos By Trader'!$A64,'Import Peak'!$A$3:EW$100,EW$1,FALSE())),0,VLOOKUP('W. VaR &amp; Peak Pos By Trader'!$A64,'Import Peak'!$A$3:EW$100,EW$1,FALSE()))</f>
        <v>0</v>
      </c>
      <c r="EX48" s="107" t="n">
        <f aca="false">IF(ISNA(VLOOKUP('W. VaR &amp; Peak Pos By Trader'!$A64,'Import Peak'!$A$3:EX$100,EX$1,FALSE())),0,VLOOKUP('W. VaR &amp; Peak Pos By Trader'!$A64,'Import Peak'!$A$3:EX$100,EX$1,FALSE()))</f>
        <v>0</v>
      </c>
      <c r="EY48" s="107" t="n">
        <f aca="false">IF(ISNA(VLOOKUP('W. VaR &amp; Peak Pos By Trader'!$A64,'Import Peak'!$A$3:EY$100,EY$1,FALSE())),0,VLOOKUP('W. VaR &amp; Peak Pos By Trader'!$A64,'Import Peak'!$A$3:EY$100,EY$1,FALSE()))</f>
        <v>0</v>
      </c>
      <c r="EZ48" s="107" t="n">
        <f aca="false">IF(ISNA(VLOOKUP('W. VaR &amp; Peak Pos By Trader'!$A64,'Import Peak'!$A$3:EZ$100,EZ$1,FALSE())),0,VLOOKUP('W. VaR &amp; Peak Pos By Trader'!$A64,'Import Peak'!$A$3:EZ$100,EZ$1,FALSE()))</f>
        <v>0</v>
      </c>
      <c r="FA48" s="107" t="n">
        <f aca="false">IF(ISNA(VLOOKUP('W. VaR &amp; Peak Pos By Trader'!$A64,'Import Peak'!$A$3:FA$100,FA$1,FALSE())),0,VLOOKUP('W. VaR &amp; Peak Pos By Trader'!$A64,'Import Peak'!$A$3:FA$100,FA$1,FALSE()))</f>
        <v>0</v>
      </c>
      <c r="FB48" s="107" t="n">
        <f aca="false">IF(ISNA(VLOOKUP('W. VaR &amp; Peak Pos By Trader'!$A64,'Import Peak'!$A$3:FB$100,FB$1,FALSE())),0,VLOOKUP('W. VaR &amp; Peak Pos By Trader'!$A64,'Import Peak'!$A$3:FB$100,FB$1,FALSE()))</f>
        <v>0</v>
      </c>
      <c r="FC48" s="107" t="n">
        <f aca="false">IF(ISNA(VLOOKUP('W. VaR &amp; Peak Pos By Trader'!$A64,'Import Peak'!$A$3:FC$100,FC$1,FALSE())),0,VLOOKUP('W. VaR &amp; Peak Pos By Trader'!$A64,'Import Peak'!$A$3:FC$100,FC$1,FALSE()))</f>
        <v>0</v>
      </c>
      <c r="FD48" s="107" t="n">
        <f aca="false">IF(ISNA(VLOOKUP('W. VaR &amp; Peak Pos By Trader'!$A64,'Import Peak'!$A$3:FD$100,FD$1,FALSE())),0,VLOOKUP('W. VaR &amp; Peak Pos By Trader'!$A64,'Import Peak'!$A$3:FD$100,FD$1,FALSE()))</f>
        <v>0</v>
      </c>
      <c r="FE48" s="107" t="n">
        <f aca="false">IF(ISNA(VLOOKUP('W. VaR &amp; Peak Pos By Trader'!$A64,'Import Peak'!$A$3:FE$100,FE$1,FALSE())),0,VLOOKUP('W. VaR &amp; Peak Pos By Trader'!$A64,'Import Peak'!$A$3:FE$100,FE$1,FALSE()))</f>
        <v>0</v>
      </c>
      <c r="FF48" s="107" t="n">
        <f aca="false">IF(ISNA(VLOOKUP('W. VaR &amp; Peak Pos By Trader'!$A64,'Import Peak'!$A$3:FF$100,FF$1,FALSE())),0,VLOOKUP('W. VaR &amp; Peak Pos By Trader'!$A64,'Import Peak'!$A$3:FF$100,FF$1,FALSE()))</f>
        <v>0</v>
      </c>
      <c r="FG48" s="107" t="n">
        <f aca="false">IF(ISNA(VLOOKUP('W. VaR &amp; Peak Pos By Trader'!$A64,'Import Peak'!$A$3:FG$100,FG$1,FALSE())),0,VLOOKUP('W. VaR &amp; Peak Pos By Trader'!$A64,'Import Peak'!$A$3:FG$100,FG$1,FALSE()))</f>
        <v>0</v>
      </c>
      <c r="FH48" s="107" t="n">
        <f aca="false">IF(ISNA(VLOOKUP('W. VaR &amp; Peak Pos By Trader'!$A64,'Import Peak'!$A$3:FH$100,FH$1,FALSE())),0,VLOOKUP('W. VaR &amp; Peak Pos By Trader'!$A64,'Import Peak'!$A$3:FH$100,FH$1,FALSE()))</f>
        <v>0</v>
      </c>
      <c r="FI48" s="107" t="n">
        <f aca="false">IF(ISNA(VLOOKUP('W. VaR &amp; Peak Pos By Trader'!$A64,'Import Peak'!$A$3:FI$100,FI$1,FALSE())),0,VLOOKUP('W. VaR &amp; Peak Pos By Trader'!$A64,'Import Peak'!$A$3:FI$100,FI$1,FALSE()))</f>
        <v>0</v>
      </c>
      <c r="FJ48" s="107" t="n">
        <f aca="false">IF(ISNA(VLOOKUP('W. VaR &amp; Peak Pos By Trader'!$A64,'Import Peak'!$A$3:FJ$100,FJ$1,FALSE())),0,VLOOKUP('W. VaR &amp; Peak Pos By Trader'!$A64,'Import Peak'!$A$3:FJ$100,FJ$1,FALSE()))</f>
        <v>0</v>
      </c>
      <c r="FK48" s="107" t="n">
        <f aca="false">IF(ISNA(VLOOKUP('W. VaR &amp; Peak Pos By Trader'!$A64,'Import Peak'!$A$3:FK$100,FK$1,FALSE())),0,VLOOKUP('W. VaR &amp; Peak Pos By Trader'!$A64,'Import Peak'!$A$3:FK$100,FK$1,FALSE()))</f>
        <v>0</v>
      </c>
      <c r="FL48" s="107" t="n">
        <f aca="false">IF(ISNA(VLOOKUP('W. VaR &amp; Peak Pos By Trader'!$A64,'Import Peak'!$A$3:FL$100,FL$1,FALSE())),0,VLOOKUP('W. VaR &amp; Peak Pos By Trader'!$A64,'Import Peak'!$A$3:FL$100,FL$1,FALSE()))</f>
        <v>0</v>
      </c>
      <c r="FM48" s="107" t="n">
        <f aca="false">IF(ISNA(VLOOKUP('W. VaR &amp; Peak Pos By Trader'!$A64,'Import Peak'!$A$3:FM$100,FM$1,FALSE())),0,VLOOKUP('W. VaR &amp; Peak Pos By Trader'!$A64,'Import Peak'!$A$3:FM$100,FM$1,FALSE()))</f>
        <v>0</v>
      </c>
      <c r="FN48" s="107" t="n">
        <f aca="false">IF(ISNA(VLOOKUP('W. VaR &amp; Peak Pos By Trader'!$A64,'Import Peak'!$A$3:FN$100,FN$1,FALSE())),0,VLOOKUP('W. VaR &amp; Peak Pos By Trader'!$A64,'Import Peak'!$A$3:FN$100,FN$1,FALSE()))</f>
        <v>0</v>
      </c>
      <c r="FO48" s="107" t="n">
        <f aca="false">IF(ISNA(VLOOKUP('W. VaR &amp; Peak Pos By Trader'!$A64,'Import Peak'!$A$3:FO$100,FO$1,FALSE())),0,VLOOKUP('W. VaR &amp; Peak Pos By Trader'!$A64,'Import Peak'!$A$3:FO$100,FO$1,FALSE()))</f>
        <v>0</v>
      </c>
      <c r="FP48" s="107" t="n">
        <f aca="false">IF(ISNA(VLOOKUP('W. VaR &amp; Peak Pos By Trader'!$A64,'Import Peak'!$A$3:FP$100,FP$1,FALSE())),0,VLOOKUP('W. VaR &amp; Peak Pos By Trader'!$A64,'Import Peak'!$A$3:FP$100,FP$1,FALSE()))</f>
        <v>0</v>
      </c>
      <c r="FQ48" s="107" t="n">
        <f aca="false">IF(ISNA(VLOOKUP('W. VaR &amp; Peak Pos By Trader'!$A64,'Import Peak'!$A$3:FQ$100,FQ$1,FALSE())),0,VLOOKUP('W. VaR &amp; Peak Pos By Trader'!$A64,'Import Peak'!$A$3:FQ$100,FQ$1,FALSE()))</f>
        <v>0</v>
      </c>
      <c r="FR48" s="107" t="n">
        <f aca="false">IF(ISNA(VLOOKUP('W. VaR &amp; Peak Pos By Trader'!$A64,'Import Peak'!$A$3:FR$100,FR$1,FALSE())),0,VLOOKUP('W. VaR &amp; Peak Pos By Trader'!$A64,'Import Peak'!$A$3:FR$100,FR$1,FALSE()))</f>
        <v>0</v>
      </c>
      <c r="FS48" s="107" t="n">
        <f aca="false">IF(ISNA(VLOOKUP('W. VaR &amp; Peak Pos By Trader'!$A64,'Import Peak'!$A$3:FS$100,FS$1,FALSE())),0,VLOOKUP('W. VaR &amp; Peak Pos By Trader'!$A64,'Import Peak'!$A$3:FS$100,FS$1,FALSE()))</f>
        <v>0</v>
      </c>
      <c r="FT48" s="107" t="n">
        <f aca="false">IF(ISNA(VLOOKUP('W. VaR &amp; Peak Pos By Trader'!$A64,'Import Peak'!$A$3:FT$100,FT$1,FALSE())),0,VLOOKUP('W. VaR &amp; Peak Pos By Trader'!$A64,'Import Peak'!$A$3:FT$100,FT$1,FALSE()))</f>
        <v>0</v>
      </c>
      <c r="FU48" s="107" t="n">
        <f aca="false">IF(ISNA(VLOOKUP('W. VaR &amp; Peak Pos By Trader'!$A64,'Import Peak'!$A$3:FU$100,FU$1,FALSE())),0,VLOOKUP('W. VaR &amp; Peak Pos By Trader'!$A64,'Import Peak'!$A$3:FU$100,FU$1,FALSE()))</f>
        <v>0</v>
      </c>
      <c r="FV48" s="0" t="n">
        <f aca="false">IF(ISNA(VLOOKUP('W. VaR &amp; Peak Pos By Trader'!$A64,'Import Peak'!$A$3:FV$100,FV$1,FALSE())),0,VLOOKUP('W. VaR &amp; Peak Pos By Trader'!$A64,'Import Peak'!$A$3:FV$100,FV$1,FALSE()))</f>
        <v>0</v>
      </c>
      <c r="FW48" s="0" t="n">
        <f aca="false">IF(ISNA(VLOOKUP('W. VaR &amp; Peak Pos By Trader'!$A64,'Import Peak'!$A$3:FW$100,FW$1,FALSE())),0,VLOOKUP('W. VaR &amp; Peak Pos By Trader'!$A64,'Import Peak'!$A$3:FW$100,FW$1,FALSE()))</f>
        <v>0</v>
      </c>
      <c r="FX48" s="0" t="n">
        <f aca="false">IF(ISNA(VLOOKUP('W. VaR &amp; Peak Pos By Trader'!$A64,'Import Peak'!$A$3:FX$100,FX$1,FALSE())),0,VLOOKUP('W. VaR &amp; Peak Pos By Trader'!$A64,'Import Peak'!$A$3:FX$100,FX$1,FALSE()))</f>
        <v>0</v>
      </c>
      <c r="FY48" s="0" t="n">
        <f aca="false">IF(ISNA(VLOOKUP('W. VaR &amp; Peak Pos By Trader'!$A64,'Import Peak'!$A$3:FY$100,FY$1,FALSE())),0,VLOOKUP('W. VaR &amp; Peak Pos By Trader'!$A64,'Import Peak'!$A$3:FY$100,FY$1,FALSE()))</f>
        <v>0</v>
      </c>
      <c r="FZ48" s="0" t="n">
        <f aca="false">IF(ISNA(VLOOKUP('W. VaR &amp; Peak Pos By Trader'!$A64,'Import Peak'!$A$3:FZ$100,FZ$1,FALSE())),0,VLOOKUP('W. VaR &amp; Peak Pos By Trader'!$A64,'Import Peak'!$A$3:FZ$100,FZ$1,FALSE()))</f>
        <v>0</v>
      </c>
      <c r="GA48" s="0" t="n">
        <f aca="false">IF(ISNA(VLOOKUP('W. VaR &amp; Peak Pos By Trader'!$A64,'Import Peak'!$A$3:GA$100,GA$1,FALSE())),0,VLOOKUP('W. VaR &amp; Peak Pos By Trader'!$A64,'Import Peak'!$A$3:GA$100,GA$1,FALSE()))</f>
        <v>0</v>
      </c>
      <c r="GB48" s="0" t="n">
        <f aca="false">IF(ISNA(VLOOKUP('W. VaR &amp; Peak Pos By Trader'!$A64,'Import Peak'!$A$3:GB$100,GB$1,FALSE())),0,VLOOKUP('W. VaR &amp; Peak Pos By Trader'!$A64,'Import Peak'!$A$3:GB$100,GB$1,FALSE()))</f>
        <v>0</v>
      </c>
      <c r="GC48" s="0" t="n">
        <f aca="false">IF(ISNA(VLOOKUP('W. VaR &amp; Peak Pos By Trader'!$A64,'Import Peak'!$A$3:GC$100,GC$1,FALSE())),0,VLOOKUP('W. VaR &amp; Peak Pos By Trader'!$A64,'Import Peak'!$A$3:GC$100,GC$1,FALSE()))</f>
        <v>0</v>
      </c>
      <c r="GD48" s="0" t="n">
        <f aca="false">IF(ISNA(VLOOKUP('W. VaR &amp; Peak Pos By Trader'!$A64,'Import Peak'!$A$3:GD$100,GD$1,FALSE())),0,VLOOKUP('W. VaR &amp; Peak Pos By Trader'!$A64,'Import Peak'!$A$3:GD$100,GD$1,FALSE()))</f>
        <v>0</v>
      </c>
      <c r="GE48" s="0" t="n">
        <f aca="false">IF(ISNA(VLOOKUP('W. VaR &amp; Peak Pos By Trader'!$A64,'Import Peak'!$A$3:GE$100,GE$1,FALSE())),0,VLOOKUP('W. VaR &amp; Peak Pos By Trader'!$A64,'Import Peak'!$A$3:GE$100,GE$1,FALSE()))</f>
        <v>0</v>
      </c>
      <c r="GF48" s="0" t="n">
        <f aca="false">IF(ISNA(VLOOKUP('W. VaR &amp; Peak Pos By Trader'!$A64,'Import Peak'!$A$3:GF$100,GF$1,FALSE())),0,VLOOKUP('W. VaR &amp; Peak Pos By Trader'!$A64,'Import Peak'!$A$3:GF$100,GF$1,FALSE()))</f>
        <v>0</v>
      </c>
      <c r="GG48" s="0" t="n">
        <f aca="false">IF(ISNA(VLOOKUP('W. VaR &amp; Peak Pos By Trader'!$A64,'Import Peak'!$A$3:GG$100,GG$1,FALSE())),0,VLOOKUP('W. VaR &amp; Peak Pos By Trader'!$A64,'Import Peak'!$A$3:GG$100,GG$1,FALSE()))</f>
        <v>0</v>
      </c>
      <c r="GH48" s="0" t="n">
        <f aca="false">IF(ISNA(VLOOKUP('W. VaR &amp; Peak Pos By Trader'!$A64,'Import Peak'!$A$3:GH$100,GH$1,FALSE())),0,VLOOKUP('W. VaR &amp; Peak Pos By Trader'!$A64,'Import Peak'!$A$3:GH$100,GH$1,FALSE()))</f>
        <v>0</v>
      </c>
      <c r="GI48" s="0" t="n">
        <f aca="false">IF(ISNA(VLOOKUP('W. VaR &amp; Peak Pos By Trader'!$A64,'Import Peak'!$A$3:GI$100,GI$1,FALSE())),0,VLOOKUP('W. VaR &amp; Peak Pos By Trader'!$A64,'Import Peak'!$A$3:GI$100,GI$1,FALSE()))</f>
        <v>0</v>
      </c>
      <c r="GJ48" s="0" t="n">
        <f aca="false">IF(ISNA(VLOOKUP('W. VaR &amp; Peak Pos By Trader'!$A64,'Import Peak'!$A$3:GJ$100,GJ$1,FALSE())),0,VLOOKUP('W. VaR &amp; Peak Pos By Trader'!$A64,'Import Peak'!$A$3:GJ$100,GJ$1,FALSE()))</f>
        <v>0</v>
      </c>
      <c r="GK48" s="0" t="n">
        <f aca="false">IF(ISNA(VLOOKUP('W. VaR &amp; Peak Pos By Trader'!$A64,'Import Peak'!$A$3:GK$100,GK$1,FALSE())),0,VLOOKUP('W. VaR &amp; Peak Pos By Trader'!$A64,'Import Peak'!$A$3:GK$100,GK$1,FALSE()))</f>
        <v>0</v>
      </c>
      <c r="GL48" s="0" t="n">
        <f aca="false">IF(ISNA(VLOOKUP('W. VaR &amp; Peak Pos By Trader'!$A64,'Import Peak'!$A$3:GL$100,GL$1,FALSE())),0,VLOOKUP('W. VaR &amp; Peak Pos By Trader'!$A64,'Import Peak'!$A$3:GL$100,GL$1,FALSE()))</f>
        <v>0</v>
      </c>
      <c r="GM48" s="0" t="n">
        <f aca="false">IF(ISNA(VLOOKUP('W. VaR &amp; Peak Pos By Trader'!$A64,'Import Peak'!$A$3:GM$100,GM$1,FALSE())),0,VLOOKUP('W. VaR &amp; Peak Pos By Trader'!$A64,'Import Peak'!$A$3:GM$100,GM$1,FALSE()))</f>
        <v>0</v>
      </c>
      <c r="GN48" s="0" t="n">
        <f aca="false">IF(ISNA(VLOOKUP('W. VaR &amp; Peak Pos By Trader'!$A64,'Import Peak'!$A$3:GN$100,GN$1,FALSE())),0,VLOOKUP('W. VaR &amp; Peak Pos By Trader'!$A64,'Import Peak'!$A$3:GN$100,GN$1,FALSE()))</f>
        <v>0</v>
      </c>
      <c r="GO48" s="0" t="n">
        <f aca="false">IF(ISNA(VLOOKUP('W. VaR &amp; Peak Pos By Trader'!$A64,'Import Peak'!$A$3:GO$100,GO$1,FALSE())),0,VLOOKUP('W. VaR &amp; Peak Pos By Trader'!$A64,'Import Peak'!$A$3:GO$100,GO$1,FALSE()))</f>
        <v>0</v>
      </c>
      <c r="GP48" s="0" t="n">
        <f aca="false">IF(ISNA(VLOOKUP('W. VaR &amp; Peak Pos By Trader'!$A64,'Import Peak'!$A$3:GP$100,GP$1,FALSE())),0,VLOOKUP('W. VaR &amp; Peak Pos By Trader'!$A64,'Import Peak'!$A$3:GP$100,GP$1,FALSE()))</f>
        <v>0</v>
      </c>
      <c r="GQ48" s="0" t="n">
        <f aca="false">IF(ISNA(VLOOKUP('W. VaR &amp; Peak Pos By Trader'!$A64,'Import Peak'!$A$3:GQ$100,GQ$1,FALSE())),0,VLOOKUP('W. VaR &amp; Peak Pos By Trader'!$A64,'Import Peak'!$A$3:GQ$100,GQ$1,FALSE()))</f>
        <v>0</v>
      </c>
      <c r="GR48" s="0" t="n">
        <f aca="false">IF(ISNA(VLOOKUP('W. VaR &amp; Peak Pos By Trader'!$A64,'Import Peak'!$A$3:GR$100,GR$1,FALSE())),0,VLOOKUP('W. VaR &amp; Peak Pos By Trader'!$A64,'Import Peak'!$A$3:GR$100,GR$1,FALSE()))</f>
        <v>0</v>
      </c>
      <c r="GS48" s="0" t="n">
        <f aca="false">IF(ISNA(VLOOKUP('W. VaR &amp; Peak Pos By Trader'!$A64,'Import Peak'!$A$3:GS$100,GS$1,FALSE())),0,VLOOKUP('W. VaR &amp; Peak Pos By Trader'!$A64,'Import Peak'!$A$3:GS$100,GS$1,FALSE()))</f>
        <v>0</v>
      </c>
      <c r="GT48" s="0" t="n">
        <f aca="false">IF(ISNA(VLOOKUP('W. VaR &amp; Peak Pos By Trader'!$A64,'Import Peak'!$A$3:GT$100,GT$1,FALSE())),0,VLOOKUP('W. VaR &amp; Peak Pos By Trader'!$A64,'Import Peak'!$A$3:GT$100,GT$1,FALSE()))</f>
        <v>0</v>
      </c>
      <c r="GU48" s="0" t="n">
        <f aca="false">IF(ISNA(VLOOKUP('W. VaR &amp; Peak Pos By Trader'!$A64,'Import Peak'!$A$3:GU$100,GU$1,FALSE())),0,VLOOKUP('W. VaR &amp; Peak Pos By Trader'!$A64,'Import Peak'!$A$3:GU$100,GU$1,FALSE()))</f>
        <v>0</v>
      </c>
      <c r="GV48" s="0" t="n">
        <f aca="false">IF(ISNA(VLOOKUP('W. VaR &amp; Peak Pos By Trader'!$A64,'Import Peak'!$A$3:GV$100,GV$1,FALSE())),0,VLOOKUP('W. VaR &amp; Peak Pos By Trader'!$A64,'Import Peak'!$A$3:GV$100,GV$1,FALSE()))</f>
        <v>0</v>
      </c>
      <c r="GW48" s="0" t="n">
        <f aca="false">IF(ISNA(VLOOKUP('W. VaR &amp; Peak Pos By Trader'!$A64,'Import Peak'!$A$3:GW$100,GW$1,FALSE())),0,VLOOKUP('W. VaR &amp; Peak Pos By Trader'!$A64,'Import Peak'!$A$3:GW$100,GW$1,FALSE()))</f>
        <v>0</v>
      </c>
      <c r="GX48" s="0" t="n">
        <f aca="false">IF(ISNA(VLOOKUP('W. VaR &amp; Peak Pos By Trader'!$A64,'Import Peak'!$A$3:GX$100,GX$1,FALSE())),0,VLOOKUP('W. VaR &amp; Peak Pos By Trader'!$A64,'Import Peak'!$A$3:GX$100,GX$1,FALSE()))</f>
        <v>0</v>
      </c>
      <c r="GY48" s="0" t="n">
        <f aca="false">IF(ISNA(VLOOKUP('W. VaR &amp; Peak Pos By Trader'!$A64,'Import Peak'!$A$3:GY$100,GY$1,FALSE())),0,VLOOKUP('W. VaR &amp; Peak Pos By Trader'!$A64,'Import Peak'!$A$3:GY$100,GY$1,FALSE()))</f>
        <v>0</v>
      </c>
      <c r="GZ48" s="0" t="n">
        <f aca="false">IF(ISNA(VLOOKUP('W. VaR &amp; Peak Pos By Trader'!$A64,'Import Peak'!$A$3:GZ$100,GZ$1,FALSE())),0,VLOOKUP('W. VaR &amp; Peak Pos By Trader'!$A64,'Import Peak'!$A$3:GZ$100,GZ$1,FALSE()))</f>
        <v>0</v>
      </c>
      <c r="HA48" s="0" t="n">
        <f aca="false">IF(ISNA(VLOOKUP('W. VaR &amp; Peak Pos By Trader'!$A64,'Import Peak'!$A$3:HA$100,HA$1,FALSE())),0,VLOOKUP('W. VaR &amp; Peak Pos By Trader'!$A64,'Import Peak'!$A$3:HA$100,HA$1,FALSE()))</f>
        <v>0</v>
      </c>
      <c r="HB48" s="0" t="n">
        <f aca="false">IF(ISNA(VLOOKUP('W. VaR &amp; Peak Pos By Trader'!$A64,'Import Peak'!$A$3:HB$100,HB$1,FALSE())),0,VLOOKUP('W. VaR &amp; Peak Pos By Trader'!$A64,'Import Peak'!$A$3:HB$100,HB$1,FALSE()))</f>
        <v>0</v>
      </c>
      <c r="HC48" s="0" t="n">
        <f aca="false">IF(ISNA(VLOOKUP('W. VaR &amp; Peak Pos By Trader'!$A64,'Import Peak'!$A$3:HC$100,HC$1,FALSE())),0,VLOOKUP('W. VaR &amp; Peak Pos By Trader'!$A64,'Import Peak'!$A$3:HC$100,HC$1,FALSE()))</f>
        <v>0</v>
      </c>
      <c r="HD48" s="0" t="n">
        <f aca="false">IF(ISNA(VLOOKUP('W. VaR &amp; Peak Pos By Trader'!$A64,'Import Peak'!$A$3:HD$100,HD$1,FALSE())),0,VLOOKUP('W. VaR &amp; Peak Pos By Trader'!$A64,'Import Peak'!$A$3:HD$100,HD$1,FALSE()))</f>
        <v>0</v>
      </c>
      <c r="HE48" s="0" t="n">
        <f aca="false">IF(ISNA(VLOOKUP('W. VaR &amp; Peak Pos By Trader'!$A64,'Import Peak'!$A$3:HE$100,HE$1,FALSE())),0,VLOOKUP('W. VaR &amp; Peak Pos By Trader'!$A64,'Import Peak'!$A$3:HE$100,HE$1,FALSE()))</f>
        <v>0</v>
      </c>
      <c r="HF48" s="0" t="n">
        <f aca="false">IF(ISNA(VLOOKUP('W. VaR &amp; Peak Pos By Trader'!$A64,'Import Peak'!$A$3:HF$100,HF$1,FALSE())),0,VLOOKUP('W. VaR &amp; Peak Pos By Trader'!$A64,'Import Peak'!$A$3:HF$100,HF$1,FALSE()))</f>
        <v>0</v>
      </c>
      <c r="HG48" s="0" t="n">
        <f aca="false">IF(ISNA(VLOOKUP('W. VaR &amp; Peak Pos By Trader'!$A64,'Import Peak'!$A$3:HG$100,HG$1,FALSE())),0,VLOOKUP('W. VaR &amp; Peak Pos By Trader'!$A64,'Import Peak'!$A$3:HG$100,HG$1,FALSE()))</f>
        <v>0</v>
      </c>
      <c r="HH48" s="0" t="n">
        <f aca="false">IF(ISNA(VLOOKUP('W. VaR &amp; Peak Pos By Trader'!$A64,'Import Peak'!$A$3:HH$100,HH$1,FALSE())),0,VLOOKUP('W. VaR &amp; Peak Pos By Trader'!$A64,'Import Peak'!$A$3:HH$100,HH$1,FALSE()))</f>
        <v>0</v>
      </c>
      <c r="HI48" s="0" t="n">
        <f aca="false">IF(ISNA(VLOOKUP('W. VaR &amp; Peak Pos By Trader'!$A64,'Import Peak'!$A$3:HI$100,HI$1,FALSE())),0,VLOOKUP('W. VaR &amp; Peak Pos By Trader'!$A64,'Import Peak'!$A$3:HI$100,HI$1,FALSE()))</f>
        <v>0</v>
      </c>
      <c r="HJ48" s="0" t="n">
        <f aca="false">IF(ISNA(VLOOKUP('W. VaR &amp; Peak Pos By Trader'!$A64,'Import Peak'!$A$3:HJ$100,HJ$1,FALSE())),0,VLOOKUP('W. VaR &amp; Peak Pos By Trader'!$A64,'Import Peak'!$A$3:HJ$100,HJ$1,FALSE()))</f>
        <v>0</v>
      </c>
      <c r="HK48" s="0" t="n">
        <f aca="false">IF(ISNA(VLOOKUP('W. VaR &amp; Peak Pos By Trader'!$A64,'Import Peak'!$A$3:HK$100,HK$1,FALSE())),0,VLOOKUP('W. VaR &amp; Peak Pos By Trader'!$A64,'Import Peak'!$A$3:HK$100,HK$1,FALSE()))</f>
        <v>0</v>
      </c>
      <c r="HL48" s="0" t="n">
        <f aca="false">IF(ISNA(VLOOKUP('W. VaR &amp; Peak Pos By Trader'!$A64,'Import Peak'!$A$3:HL$100,HL$1,FALSE())),0,VLOOKUP('W. VaR &amp; Peak Pos By Trader'!$A64,'Import Peak'!$A$3:HL$100,HL$1,FALSE()))</f>
        <v>0</v>
      </c>
      <c r="HM48" s="0" t="n">
        <f aca="false">IF(ISNA(VLOOKUP('W. VaR &amp; Peak Pos By Trader'!$A64,'Import Peak'!$A$3:HM$100,HM$1,FALSE())),0,VLOOKUP('W. VaR &amp; Peak Pos By Trader'!$A64,'Import Peak'!$A$3:HM$100,HM$1,FALSE()))</f>
        <v>0</v>
      </c>
      <c r="HN48" s="0" t="n">
        <f aca="false">IF(ISNA(VLOOKUP('W. VaR &amp; Peak Pos By Trader'!$A64,'Import Peak'!$A$3:HN$100,HN$1,FALSE())),0,VLOOKUP('W. VaR &amp; Peak Pos By Trader'!$A64,'Import Peak'!$A$3:HN$100,HN$1,FALSE()))</f>
        <v>0</v>
      </c>
      <c r="HO48" s="0" t="n">
        <f aca="false">IF(ISNA(VLOOKUP('W. VaR &amp; Peak Pos By Trader'!$A64,'Import Peak'!$A$3:HO$100,HO$1,FALSE())),0,VLOOKUP('W. VaR &amp; Peak Pos By Trader'!$A64,'Import Peak'!$A$3:HO$100,HO$1,FALSE()))</f>
        <v>0</v>
      </c>
      <c r="HP48" s="0" t="n">
        <f aca="false">IF(ISNA(VLOOKUP('W. VaR &amp; Peak Pos By Trader'!$A64,'Import Peak'!$A$3:HP$100,HP$1,FALSE())),0,VLOOKUP('W. VaR &amp; Peak Pos By Trader'!$A64,'Import Peak'!$A$3:HP$100,HP$1,FALSE()))</f>
        <v>0</v>
      </c>
      <c r="HQ48" s="0" t="n">
        <f aca="false">IF(ISNA(VLOOKUP('W. VaR &amp; Peak Pos By Trader'!$A64,'Import Peak'!$A$3:HQ$100,HQ$1,FALSE())),0,VLOOKUP('W. VaR &amp; Peak Pos By Trader'!$A64,'Import Peak'!$A$3:HQ$100,HQ$1,FALSE()))</f>
        <v>0</v>
      </c>
      <c r="HR48" s="0" t="n">
        <f aca="false">IF(ISNA(VLOOKUP('W. VaR &amp; Peak Pos By Trader'!$A64,'Import Peak'!$A$3:HR$100,HR$1,FALSE())),0,VLOOKUP('W. VaR &amp; Peak Pos By Trader'!$A64,'Import Peak'!$A$3:HR$100,HR$1,FALSE()))</f>
        <v>0</v>
      </c>
      <c r="HS48" s="0" t="n">
        <f aca="false">IF(ISNA(VLOOKUP('W. VaR &amp; Peak Pos By Trader'!$A64,'Import Peak'!$A$3:HS$100,HS$1,FALSE())),0,VLOOKUP('W. VaR &amp; Peak Pos By Trader'!$A64,'Import Peak'!$A$3:HS$100,HS$1,FALSE()))</f>
        <v>0</v>
      </c>
      <c r="HT48" s="0" t="n">
        <f aca="false">IF(ISNA(VLOOKUP('W. VaR &amp; Peak Pos By Trader'!$A64,'Import Peak'!$A$3:HT$100,HT$1,FALSE())),0,VLOOKUP('W. VaR &amp; Peak Pos By Trader'!$A64,'Import Peak'!$A$3:HT$100,HT$1,FALSE()))</f>
        <v>0</v>
      </c>
      <c r="HU48" s="0" t="n">
        <f aca="false">IF(ISNA(VLOOKUP('W. VaR &amp; Peak Pos By Trader'!$A64,'Import Peak'!$A$3:HU$100,HU$1,FALSE())),0,VLOOKUP('W. VaR &amp; Peak Pos By Trader'!$A64,'Import Peak'!$A$3:HU$100,HU$1,FALSE()))</f>
        <v>0</v>
      </c>
      <c r="HV48" s="0" t="n">
        <f aca="false">IF(ISNA(VLOOKUP('W. VaR &amp; Peak Pos By Trader'!$A64,'Import Peak'!$A$3:HV$100,HV$1,FALSE())),0,VLOOKUP('W. VaR &amp; Peak Pos By Trader'!$A64,'Import Peak'!$A$3:HV$100,HV$1,FALSE()))</f>
        <v>0</v>
      </c>
      <c r="HW48" s="0" t="n">
        <f aca="false">IF(ISNA(VLOOKUP('W. VaR &amp; Peak Pos By Trader'!$A64,'Import Peak'!$A$3:HW$100,HW$1,FALSE())),0,VLOOKUP('W. VaR &amp; Peak Pos By Trader'!$A64,'Import Peak'!$A$3:HW$100,HW$1,FALSE()))</f>
        <v>0</v>
      </c>
      <c r="HX48" s="0" t="n">
        <f aca="false">IF(ISNA(VLOOKUP('W. VaR &amp; Peak Pos By Trader'!$A64,'Import Peak'!$A$3:HX$100,HX$1,FALSE())),0,VLOOKUP('W. VaR &amp; Peak Pos By Trader'!$A64,'Import Peak'!$A$3:HX$100,HX$1,FALSE()))</f>
        <v>0</v>
      </c>
      <c r="HY48" s="0" t="n">
        <f aca="false">IF(ISNA(VLOOKUP('W. VaR &amp; Peak Pos By Trader'!$A64,'Import Peak'!$A$3:HY$100,HY$1,FALSE())),0,VLOOKUP('W. VaR &amp; Peak Pos By Trader'!$A64,'Import Peak'!$A$3:HY$100,HY$1,FALSE()))</f>
        <v>0</v>
      </c>
      <c r="HZ48" s="0" t="n">
        <f aca="false">IF(ISNA(VLOOKUP('W. VaR &amp; Peak Pos By Trader'!$A64,'Import Peak'!$A$3:HZ$100,HZ$1,FALSE())),0,VLOOKUP('W. VaR &amp; Peak Pos By Trader'!$A64,'Import Peak'!$A$3:HZ$100,HZ$1,FALSE()))</f>
        <v>0</v>
      </c>
      <c r="IA48" s="0" t="n">
        <f aca="false">IF(ISNA(VLOOKUP('W. VaR &amp; Peak Pos By Trader'!$A64,'Import Peak'!$A$3:IA$100,IA$1,FALSE())),0,VLOOKUP('W. VaR &amp; Peak Pos By Trader'!$A64,'Import Peak'!$A$3:IA$100,IA$1,FALSE()))</f>
        <v>0</v>
      </c>
      <c r="IB48" s="0" t="n">
        <f aca="false">IF(ISNA(VLOOKUP('W. VaR &amp; Peak Pos By Trader'!$A64,'Import Peak'!$A$3:IB$100,IB$1,FALSE())),0,VLOOKUP('W. VaR &amp; Peak Pos By Trader'!$A64,'Import Peak'!$A$3:IB$100,IB$1,FALSE()))</f>
        <v>0</v>
      </c>
      <c r="IC48" s="0" t="n">
        <f aca="false">IF(ISNA(VLOOKUP('W. VaR &amp; Peak Pos By Trader'!$A64,'Import Peak'!$A$3:IC$100,IC$1,FALSE())),0,VLOOKUP('W. VaR &amp; Peak Pos By Trader'!$A64,'Import Peak'!$A$3:IC$100,IC$1,FALSE()))</f>
        <v>0</v>
      </c>
    </row>
    <row r="49" customFormat="false" ht="18.75" hidden="false" customHeight="false" outlineLevel="0" collapsed="false">
      <c r="A49" s="104" t="s">
        <v>49</v>
      </c>
      <c r="B49" s="107" t="n">
        <f aca="false">IF(ISNA(VLOOKUP('W. VaR &amp; Peak Pos By Trader'!$A64,'Import Peak'!$A$3:B$100,B$1,FALSE())),0,VLOOKUP('W. VaR &amp; Peak Pos By Trader'!$A64,'Import Peak'!$A$3:B$100,B$1,FALSE()))</f>
        <v>0</v>
      </c>
      <c r="C49" s="107" t="n">
        <f aca="false">IF(ISNA(VLOOKUP('W. VaR &amp; Peak Pos By Trader'!$A64,'Import Peak'!$A$3:C$100,C$1,FALSE())),0,VLOOKUP('W. VaR &amp; Peak Pos By Trader'!$A64,'Import Peak'!$A$3:C$100,C$1,FALSE()))</f>
        <v>0</v>
      </c>
      <c r="D49" s="107" t="n">
        <f aca="false">IF(ISNA(VLOOKUP('W. VaR &amp; Peak Pos By Trader'!$A64,'Import Peak'!$A$3:D$100,D$1,FALSE())),0,VLOOKUP('W. VaR &amp; Peak Pos By Trader'!$A64,'Import Peak'!$A$3:D$100,D$1,FALSE()))</f>
        <v>0</v>
      </c>
      <c r="E49" s="107" t="n">
        <f aca="false">IF(ISNA(VLOOKUP('W. VaR &amp; Peak Pos By Trader'!$A47,'Import Peak'!$A$3:E$100,E$1,FALSE())),0,VLOOKUP('W. VaR &amp; Peak Pos By Trader'!$A47,'Import Peak'!$A$3:E$100,E$1,FALSE()))</f>
        <v>0</v>
      </c>
      <c r="F49" s="107" t="n">
        <f aca="false">IF(ISNA(VLOOKUP('W. VaR &amp; Peak Pos By Trader'!$A47,'Import Peak'!$A$3:F$100,F$1,FALSE())),0,VLOOKUP('W. VaR &amp; Peak Pos By Trader'!$A47,'Import Peak'!$A$3:F$100,F$1,FALSE()))</f>
        <v>0</v>
      </c>
      <c r="G49" s="107" t="n">
        <f aca="false">IF(ISNA(VLOOKUP('W. VaR &amp; Peak Pos By Trader'!$A47,'Import Peak'!$A$3:G$100,G$1,FALSE())),0,VLOOKUP('W. VaR &amp; Peak Pos By Trader'!$A47,'Import Peak'!$A$3:G$100,G$1,FALSE()))</f>
        <v>0</v>
      </c>
      <c r="H49" s="107" t="n">
        <f aca="false">IF(ISNA(VLOOKUP('W. VaR &amp; Peak Pos By Trader'!$A47,'Import Peak'!$A$3:H$100,H$1,FALSE())),0,VLOOKUP('W. VaR &amp; Peak Pos By Trader'!$A47,'Import Peak'!$A$3:H$100,H$1,FALSE()))</f>
        <v>-1916.65523608856</v>
      </c>
      <c r="I49" s="107" t="n">
        <f aca="false">IF(ISNA(VLOOKUP('W. VaR &amp; Peak Pos By Trader'!$A47,'Import Peak'!$A$3:I$100,I$1,FALSE())),0,VLOOKUP('W. VaR &amp; Peak Pos By Trader'!$A47,'Import Peak'!$A$3:I$100,I$1,FALSE()))</f>
        <v>1316.42097276411</v>
      </c>
      <c r="J49" s="107" t="n">
        <f aca="false">IF(ISNA(VLOOKUP('W. VaR &amp; Peak Pos By Trader'!$A47,'Import Peak'!$A$3:J$100,J$1,FALSE())),0,VLOOKUP('W. VaR &amp; Peak Pos By Trader'!$A47,'Import Peak'!$A$3:J$100,J$1,FALSE()))</f>
        <v>1258.61546854415</v>
      </c>
      <c r="K49" s="107" t="n">
        <f aca="false">IF(ISNA(VLOOKUP('W. VaR &amp; Peak Pos By Trader'!$A47,'Import Peak'!$A$3:K$100,K$1,FALSE())),0,VLOOKUP('W. VaR &amp; Peak Pos By Trader'!$A47,'Import Peak'!$A$3:K$100,K$1,FALSE()))</f>
        <v>5781.4307371293</v>
      </c>
      <c r="L49" s="107" t="n">
        <f aca="false">IF(ISNA(VLOOKUP('W. VaR &amp; Peak Pos By Trader'!$A47,'Import Peak'!$A$3:L$100,L$1,FALSE())),0,VLOOKUP('W. VaR &amp; Peak Pos By Trader'!$A47,'Import Peak'!$A$3:L$100,L$1,FALSE()))</f>
        <v>939.8108741443</v>
      </c>
      <c r="M49" s="107" t="n">
        <f aca="false">IF(ISNA(VLOOKUP('W. VaR &amp; Peak Pos By Trader'!$A47,'Import Peak'!$A$3:M$100,M$1,FALSE())),0,VLOOKUP('W. VaR &amp; Peak Pos By Trader'!$A47,'Import Peak'!$A$3:M$100,M$1,FALSE()))</f>
        <v>-19414.1246799239</v>
      </c>
      <c r="N49" s="107" t="n">
        <f aca="false">IF(ISNA(VLOOKUP('W. VaR &amp; Peak Pos By Trader'!$A47,'Import Peak'!$A$3:N$100,N$1,FALSE())),0,VLOOKUP('W. VaR &amp; Peak Pos By Trader'!$A47,'Import Peak'!$A$3:N$100,N$1,FALSE()))</f>
        <v>-19677.8434332908</v>
      </c>
      <c r="O49" s="107" t="n">
        <f aca="false">IF(ISNA(VLOOKUP('W. VaR &amp; Peak Pos By Trader'!$A47,'Import Peak'!$A$3:O$100,O$1,FALSE())),0,VLOOKUP('W. VaR &amp; Peak Pos By Trader'!$A47,'Import Peak'!$A$3:O$100,O$1,FALSE()))</f>
        <v>-20238.4851569192</v>
      </c>
      <c r="P49" s="107" t="n">
        <f aca="false">IF(ISNA(VLOOKUP('W. VaR &amp; Peak Pos By Trader'!$A47,'Import Peak'!$A$3:P$100,P$1,FALSE())),0,VLOOKUP('W. VaR &amp; Peak Pos By Trader'!$A47,'Import Peak'!$A$3:P$100,P$1,FALSE()))</f>
        <v>-243.5006719357</v>
      </c>
      <c r="Q49" s="107" t="n">
        <f aca="false">IF(ISNA(VLOOKUP('W. VaR &amp; Peak Pos By Trader'!$A47,'Import Peak'!$A$3:Q$100,Q$1,FALSE())),0,VLOOKUP('W. VaR &amp; Peak Pos By Trader'!$A47,'Import Peak'!$A$3:Q$100,Q$1,FALSE()))</f>
        <v>48.169070335</v>
      </c>
      <c r="R49" s="107" t="n">
        <f aca="false">IF(ISNA(VLOOKUP('W. VaR &amp; Peak Pos By Trader'!$A47,'Import Peak'!$A$3:R$100,R$1,FALSE())),0,VLOOKUP('W. VaR &amp; Peak Pos By Trader'!$A47,'Import Peak'!$A$3:R$100,R$1,FALSE()))</f>
        <v>339.18124937041</v>
      </c>
      <c r="S49" s="107" t="n">
        <f aca="false">IF(ISNA(VLOOKUP('W. VaR &amp; Peak Pos By Trader'!$A47,'Import Peak'!$A$3:S$100,S$1,FALSE())),0,VLOOKUP('W. VaR &amp; Peak Pos By Trader'!$A47,'Import Peak'!$A$3:S$100,S$1,FALSE()))</f>
        <v>-11341.2674735754</v>
      </c>
      <c r="T49" s="107" t="n">
        <f aca="false">IF(ISNA(VLOOKUP('W. VaR &amp; Peak Pos By Trader'!$A47,'Import Peak'!$A$3:T$100,T$1,FALSE())),0,VLOOKUP('W. VaR &amp; Peak Pos By Trader'!$A47,'Import Peak'!$A$3:T$100,T$1,FALSE()))</f>
        <v>-10811.333025768</v>
      </c>
      <c r="U49" s="107" t="n">
        <f aca="false">IF(ISNA(VLOOKUP('W. VaR &amp; Peak Pos By Trader'!$A47,'Import Peak'!$A$3:U$100,U$1,FALSE())),0,VLOOKUP('W. VaR &amp; Peak Pos By Trader'!$A47,'Import Peak'!$A$3:U$100,U$1,FALSE()))</f>
        <v>-8174.77099512411</v>
      </c>
      <c r="V49" s="107" t="n">
        <f aca="false">IF(ISNA(VLOOKUP('W. VaR &amp; Peak Pos By Trader'!$A47,'Import Peak'!$A$3:V$100,V$1,FALSE())),0,VLOOKUP('W. VaR &amp; Peak Pos By Trader'!$A47,'Import Peak'!$A$3:V$100,V$1,FALSE()))</f>
        <v>1261.11387177377</v>
      </c>
      <c r="W49" s="107" t="n">
        <f aca="false">IF(ISNA(VLOOKUP('W. VaR &amp; Peak Pos By Trader'!$A47,'Import Peak'!$A$3:W$100,W$1,FALSE())),0,VLOOKUP('W. VaR &amp; Peak Pos By Trader'!$A47,'Import Peak'!$A$3:W$100,W$1,FALSE()))</f>
        <v>5339.69216597007</v>
      </c>
      <c r="X49" s="107" t="n">
        <f aca="false">IF(ISNA(VLOOKUP('W. VaR &amp; Peak Pos By Trader'!$A47,'Import Peak'!$A$3:X$100,X$1,FALSE())),0,VLOOKUP('W. VaR &amp; Peak Pos By Trader'!$A47,'Import Peak'!$A$3:X$100,X$1,FALSE()))</f>
        <v>870.60811753901</v>
      </c>
      <c r="Y49" s="107" t="n">
        <f aca="false">IF(ISNA(VLOOKUP('W. VaR &amp; Peak Pos By Trader'!$A47,'Import Peak'!$A$3:Y$100,Y$1,FALSE())),0,VLOOKUP('W. VaR &amp; Peak Pos By Trader'!$A47,'Import Peak'!$A$3:Y$100,Y$1,FALSE()))</f>
        <v>-913.28929286388</v>
      </c>
      <c r="Z49" s="107" t="n">
        <f aca="false">IF(ISNA(VLOOKUP('W. VaR &amp; Peak Pos By Trader'!$A47,'Import Peak'!$A$3:Z$100,Z$1,FALSE())),0,VLOOKUP('W. VaR &amp; Peak Pos By Trader'!$A47,'Import Peak'!$A$3:Z$100,Z$1,FALSE()))</f>
        <v>463.33889108146</v>
      </c>
      <c r="AA49" s="107" t="n">
        <f aca="false">IF(ISNA(VLOOKUP('W. VaR &amp; Peak Pos By Trader'!$A47,'Import Peak'!$A$3:AA$100,AA$1,FALSE())),0,VLOOKUP('W. VaR &amp; Peak Pos By Trader'!$A47,'Import Peak'!$A$3:AA$100,AA$1,FALSE()))</f>
        <v>-430.01470025742</v>
      </c>
      <c r="AB49" s="107" t="n">
        <f aca="false">IF(ISNA(VLOOKUP('W. VaR &amp; Peak Pos By Trader'!$A47,'Import Peak'!$A$3:AB$100,AB$1,FALSE())),0,VLOOKUP('W. VaR &amp; Peak Pos By Trader'!$A47,'Import Peak'!$A$3:AB$100,AB$1,FALSE()))</f>
        <v>-291.76656204835</v>
      </c>
      <c r="AC49" s="107" t="n">
        <f aca="false">IF(ISNA(VLOOKUP('W. VaR &amp; Peak Pos By Trader'!$A47,'Import Peak'!$A$3:AC$100,AC$1,FALSE())),0,VLOOKUP('W. VaR &amp; Peak Pos By Trader'!$A47,'Import Peak'!$A$3:AC$100,AC$1,FALSE()))</f>
        <v>89.22372074742</v>
      </c>
      <c r="AD49" s="107" t="n">
        <f aca="false">IF(ISNA(VLOOKUP('W. VaR &amp; Peak Pos By Trader'!$A47,'Import Peak'!$A$3:AD$100,AD$1,FALSE())),0,VLOOKUP('W. VaR &amp; Peak Pos By Trader'!$A47,'Import Peak'!$A$3:AD$100,AD$1,FALSE()))</f>
        <v>257.91613337579</v>
      </c>
      <c r="AE49" s="107" t="n">
        <f aca="false">IF(ISNA(VLOOKUP('W. VaR &amp; Peak Pos By Trader'!$A47,'Import Peak'!$A$3:AE$100,AE$1,FALSE())),0,VLOOKUP('W. VaR &amp; Peak Pos By Trader'!$A47,'Import Peak'!$A$3:AE$100,AE$1,FALSE()))</f>
        <v>-792.9143001741</v>
      </c>
      <c r="AF49" s="107" t="n">
        <f aca="false">IF(ISNA(VLOOKUP('W. VaR &amp; Peak Pos By Trader'!$A47,'Import Peak'!$A$3:AF$100,AF$1,FALSE())),0,VLOOKUP('W. VaR &amp; Peak Pos By Trader'!$A47,'Import Peak'!$A$3:AF$100,AF$1,FALSE()))</f>
        <v>-952.53769765102</v>
      </c>
      <c r="AG49" s="107" t="n">
        <f aca="false">IF(ISNA(VLOOKUP('W. VaR &amp; Peak Pos By Trader'!$A47,'Import Peak'!$A$3:AG$100,AG$1,FALSE())),0,VLOOKUP('W. VaR &amp; Peak Pos By Trader'!$A47,'Import Peak'!$A$3:AG$100,AG$1,FALSE()))</f>
        <v>1507.31927387046</v>
      </c>
      <c r="AH49" s="107" t="n">
        <f aca="false">IF(ISNA(VLOOKUP('W. VaR &amp; Peak Pos By Trader'!$A47,'Import Peak'!$A$3:AH$100,AH$1,FALSE())),0,VLOOKUP('W. VaR &amp; Peak Pos By Trader'!$A47,'Import Peak'!$A$3:AH$100,AH$1,FALSE()))</f>
        <v>-8100.24777216715</v>
      </c>
      <c r="AI49" s="107" t="n">
        <f aca="false">IF(ISNA(VLOOKUP('W. VaR &amp; Peak Pos By Trader'!$A47,'Import Peak'!$A$3:AI$100,AI$1,FALSE())),0,VLOOKUP('W. VaR &amp; Peak Pos By Trader'!$A47,'Import Peak'!$A$3:AI$100,AI$1,FALSE()))</f>
        <v>-3967.69575538891</v>
      </c>
      <c r="AJ49" s="107" t="n">
        <f aca="false">IF(ISNA(VLOOKUP('W. VaR &amp; Peak Pos By Trader'!$A47,'Import Peak'!$A$3:AJ$100,AJ$1,FALSE())),0,VLOOKUP('W. VaR &amp; Peak Pos By Trader'!$A47,'Import Peak'!$A$3:AJ$100,AJ$1,FALSE()))</f>
        <v>-9089.03240443345</v>
      </c>
      <c r="AK49" s="107" t="n">
        <f aca="false">IF(ISNA(VLOOKUP('W. VaR &amp; Peak Pos By Trader'!$A47,'Import Peak'!$A$3:AK$100,AK$1,FALSE())),0,VLOOKUP('W. VaR &amp; Peak Pos By Trader'!$A47,'Import Peak'!$A$3:AK$100,AK$1,FALSE()))</f>
        <v>-10090.2500012169</v>
      </c>
      <c r="AL49" s="107" t="n">
        <f aca="false">IF(ISNA(VLOOKUP('W. VaR &amp; Peak Pos By Trader'!$A47,'Import Peak'!$A$3:AL$100,AL$1,FALSE())),0,VLOOKUP('W. VaR &amp; Peak Pos By Trader'!$A47,'Import Peak'!$A$3:AL$100,AL$1,FALSE()))</f>
        <v>-8733.81192562379</v>
      </c>
      <c r="AM49" s="107" t="n">
        <f aca="false">IF(ISNA(VLOOKUP('W. VaR &amp; Peak Pos By Trader'!$A47,'Import Peak'!$A$3:AM$100,AM$1,FALSE())),0,VLOOKUP('W. VaR &amp; Peak Pos By Trader'!$A47,'Import Peak'!$A$3:AM$100,AM$1,FALSE()))</f>
        <v>-9818.63175773392</v>
      </c>
      <c r="AN49" s="107" t="n">
        <f aca="false">IF(ISNA(VLOOKUP('W. VaR &amp; Peak Pos By Trader'!$A47,'Import Peak'!$A$3:AN$100,AN$1,FALSE())),0,VLOOKUP('W. VaR &amp; Peak Pos By Trader'!$A47,'Import Peak'!$A$3:AN$100,AN$1,FALSE()))</f>
        <v>-9576.53230958535</v>
      </c>
      <c r="AO49" s="107" t="n">
        <f aca="false">IF(ISNA(VLOOKUP('W. VaR &amp; Peak Pos By Trader'!$A47,'Import Peak'!$A$3:AO$100,AO$1,FALSE())),0,VLOOKUP('W. VaR &amp; Peak Pos By Trader'!$A47,'Import Peak'!$A$3:AO$100,AO$1,FALSE()))</f>
        <v>-9295.79335778463</v>
      </c>
      <c r="AP49" s="107" t="n">
        <f aca="false">IF(ISNA(VLOOKUP('W. VaR &amp; Peak Pos By Trader'!$A47,'Import Peak'!$A$3:AP$100,AP$1,FALSE())),0,VLOOKUP('W. VaR &amp; Peak Pos By Trader'!$A47,'Import Peak'!$A$3:AP$100,AP$1,FALSE()))</f>
        <v>-8907.03063119764</v>
      </c>
      <c r="AQ49" s="107" t="n">
        <f aca="false">IF(ISNA(VLOOKUP('W. VaR &amp; Peak Pos By Trader'!$A47,'Import Peak'!$A$3:AQ$100,AQ$1,FALSE())),0,VLOOKUP('W. VaR &amp; Peak Pos By Trader'!$A47,'Import Peak'!$A$3:AQ$100,AQ$1,FALSE()))</f>
        <v>0</v>
      </c>
      <c r="AR49" s="107" t="n">
        <f aca="false">IF(ISNA(VLOOKUP('W. VaR &amp; Peak Pos By Trader'!$A47,'Import Peak'!$A$3:AR$100,AR$1,FALSE())),0,VLOOKUP('W. VaR &amp; Peak Pos By Trader'!$A47,'Import Peak'!$A$3:AR$100,AR$1,FALSE()))</f>
        <v>0</v>
      </c>
      <c r="AS49" s="107" t="n">
        <f aca="false">IF(ISNA(VLOOKUP('W. VaR &amp; Peak Pos By Trader'!$A47,'Import Peak'!$A$3:AS$100,AS$1,FALSE())),0,VLOOKUP('W. VaR &amp; Peak Pos By Trader'!$A47,'Import Peak'!$A$3:AS$100,AS$1,FALSE()))</f>
        <v>0</v>
      </c>
      <c r="AT49" s="107" t="n">
        <f aca="false">IF(ISNA(VLOOKUP('W. VaR &amp; Peak Pos By Trader'!$A47,'Import Peak'!$A$3:AT$100,AT$1,FALSE())),0,VLOOKUP('W. VaR &amp; Peak Pos By Trader'!$A47,'Import Peak'!$A$3:AT$100,AT$1,FALSE()))</f>
        <v>0</v>
      </c>
      <c r="AU49" s="107" t="n">
        <f aca="false">IF(ISNA(VLOOKUP('W. VaR &amp; Peak Pos By Trader'!$A47,'Import Peak'!$A$3:AU$100,AU$1,FALSE())),0,VLOOKUP('W. VaR &amp; Peak Pos By Trader'!$A47,'Import Peak'!$A$3:AU$100,AU$1,FALSE()))</f>
        <v>0</v>
      </c>
      <c r="AV49" s="107" t="n">
        <f aca="false">IF(ISNA(VLOOKUP('W. VaR &amp; Peak Pos By Trader'!$A47,'Import Peak'!$A$3:AV$100,AV$1,FALSE())),0,VLOOKUP('W. VaR &amp; Peak Pos By Trader'!$A47,'Import Peak'!$A$3:AV$100,AV$1,FALSE()))</f>
        <v>0</v>
      </c>
      <c r="AW49" s="107" t="n">
        <f aca="false">IF(ISNA(VLOOKUP('W. VaR &amp; Peak Pos By Trader'!$A47,'Import Peak'!$A$3:AW$100,AW$1,FALSE())),0,VLOOKUP('W. VaR &amp; Peak Pos By Trader'!$A47,'Import Peak'!$A$3:AW$100,AW$1,FALSE()))</f>
        <v>0</v>
      </c>
      <c r="AX49" s="107" t="n">
        <f aca="false">IF(ISNA(VLOOKUP('W. VaR &amp; Peak Pos By Trader'!$A47,'Import Peak'!$A$3:AX$100,AX$1,FALSE())),0,VLOOKUP('W. VaR &amp; Peak Pos By Trader'!$A47,'Import Peak'!$A$3:AX$100,AX$1,FALSE()))</f>
        <v>0</v>
      </c>
      <c r="AY49" s="107" t="n">
        <f aca="false">IF(ISNA(VLOOKUP('W. VaR &amp; Peak Pos By Trader'!$A47,'Import Peak'!$A$3:AY$100,AY$1,FALSE())),0,VLOOKUP('W. VaR &amp; Peak Pos By Trader'!$A47,'Import Peak'!$A$3:AY$100,AY$1,FALSE()))</f>
        <v>0</v>
      </c>
      <c r="AZ49" s="107" t="n">
        <f aca="false">IF(ISNA(VLOOKUP('W. VaR &amp; Peak Pos By Trader'!$A47,'Import Peak'!$A$3:AZ$100,AZ$1,FALSE())),0,VLOOKUP('W. VaR &amp; Peak Pos By Trader'!$A47,'Import Peak'!$A$3:AZ$100,AZ$1,FALSE()))</f>
        <v>0</v>
      </c>
      <c r="BA49" s="107" t="n">
        <f aca="false">IF(ISNA(VLOOKUP('W. VaR &amp; Peak Pos By Trader'!$A47,'Import Peak'!$A$3:BA$100,BA$1,FALSE())),0,VLOOKUP('W. VaR &amp; Peak Pos By Trader'!$A47,'Import Peak'!$A$3:BA$100,BA$1,FALSE()))</f>
        <v>0</v>
      </c>
      <c r="BB49" s="107" t="n">
        <f aca="false">IF(ISNA(VLOOKUP('W. VaR &amp; Peak Pos By Trader'!$A47,'Import Peak'!$A$3:BB$100,BB$1,FALSE())),0,VLOOKUP('W. VaR &amp; Peak Pos By Trader'!$A47,'Import Peak'!$A$3:BB$100,BB$1,FALSE()))</f>
        <v>0</v>
      </c>
      <c r="BC49" s="107" t="n">
        <f aca="false">IF(ISNA(VLOOKUP('W. VaR &amp; Peak Pos By Trader'!$A47,'Import Peak'!$A$3:BC$100,BC$1,FALSE())),0,VLOOKUP('W. VaR &amp; Peak Pos By Trader'!$A47,'Import Peak'!$A$3:BC$100,BC$1,FALSE()))</f>
        <v>0</v>
      </c>
      <c r="BD49" s="107" t="n">
        <f aca="false">IF(ISNA(VLOOKUP('W. VaR &amp; Peak Pos By Trader'!$A47,'Import Peak'!$A$3:BD$100,BD$1,FALSE())),0,VLOOKUP('W. VaR &amp; Peak Pos By Trader'!$A47,'Import Peak'!$A$3:BD$100,BD$1,FALSE()))</f>
        <v>0</v>
      </c>
      <c r="BE49" s="107" t="n">
        <f aca="false">IF(ISNA(VLOOKUP('W. VaR &amp; Peak Pos By Trader'!$A47,'Import Peak'!$A$3:BE$100,BE$1,FALSE())),0,VLOOKUP('W. VaR &amp; Peak Pos By Trader'!$A47,'Import Peak'!$A$3:BE$100,BE$1,FALSE()))</f>
        <v>0</v>
      </c>
      <c r="BF49" s="107" t="n">
        <f aca="false">IF(ISNA(VLOOKUP('W. VaR &amp; Peak Pos By Trader'!$A47,'Import Peak'!$A$3:BF$100,BF$1,FALSE())),0,VLOOKUP('W. VaR &amp; Peak Pos By Trader'!$A47,'Import Peak'!$A$3:BF$100,BF$1,FALSE()))</f>
        <v>0</v>
      </c>
      <c r="BG49" s="107" t="n">
        <f aca="false">IF(ISNA(VLOOKUP('W. VaR &amp; Peak Pos By Trader'!$A47,'Import Peak'!$A$3:BG$100,BG$1,FALSE())),0,VLOOKUP('W. VaR &amp; Peak Pos By Trader'!$A47,'Import Peak'!$A$3:BG$100,BG$1,FALSE()))</f>
        <v>0</v>
      </c>
      <c r="BH49" s="107" t="n">
        <f aca="false">IF(ISNA(VLOOKUP('W. VaR &amp; Peak Pos By Trader'!$A47,'Import Peak'!$A$3:BH$100,BH$1,FALSE())),0,VLOOKUP('W. VaR &amp; Peak Pos By Trader'!$A47,'Import Peak'!$A$3:BH$100,BH$1,FALSE()))</f>
        <v>0</v>
      </c>
      <c r="BI49" s="107" t="n">
        <f aca="false">IF(ISNA(VLOOKUP('W. VaR &amp; Peak Pos By Trader'!$A47,'Import Peak'!$A$3:BI$100,BI$1,FALSE())),0,VLOOKUP('W. VaR &amp; Peak Pos By Trader'!$A47,'Import Peak'!$A$3:BI$100,BI$1,FALSE()))</f>
        <v>0</v>
      </c>
      <c r="BJ49" s="107" t="n">
        <f aca="false">IF(ISNA(VLOOKUP('W. VaR &amp; Peak Pos By Trader'!$A47,'Import Peak'!$A$3:BJ$100,BJ$1,FALSE())),0,VLOOKUP('W. VaR &amp; Peak Pos By Trader'!$A47,'Import Peak'!$A$3:BJ$100,BJ$1,FALSE()))</f>
        <v>0</v>
      </c>
      <c r="BK49" s="107" t="n">
        <f aca="false">IF(ISNA(VLOOKUP('W. VaR &amp; Peak Pos By Trader'!$A47,'Import Peak'!$A$3:BK$100,BK$1,FALSE())),0,VLOOKUP('W. VaR &amp; Peak Pos By Trader'!$A47,'Import Peak'!$A$3:BK$100,BK$1,FALSE()))</f>
        <v>0</v>
      </c>
      <c r="BL49" s="107" t="n">
        <f aca="false">IF(ISNA(VLOOKUP('W. VaR &amp; Peak Pos By Trader'!$A47,'Import Peak'!$A$3:BL$100,BL$1,FALSE())),0,VLOOKUP('W. VaR &amp; Peak Pos By Trader'!$A47,'Import Peak'!$A$3:BL$100,BL$1,FALSE()))</f>
        <v>0</v>
      </c>
      <c r="BM49" s="107" t="n">
        <f aca="false">IF(ISNA(VLOOKUP('W. VaR &amp; Peak Pos By Trader'!$A47,'Import Peak'!$A$3:BM$100,BM$1,FALSE())),0,VLOOKUP('W. VaR &amp; Peak Pos By Trader'!$A47,'Import Peak'!$A$3:BM$100,BM$1,FALSE()))</f>
        <v>0</v>
      </c>
      <c r="BN49" s="107" t="n">
        <f aca="false">IF(ISNA(VLOOKUP('W. VaR &amp; Peak Pos By Trader'!$A47,'Import Peak'!$A$3:BN$100,BN$1,FALSE())),0,VLOOKUP('W. VaR &amp; Peak Pos By Trader'!$A47,'Import Peak'!$A$3:BN$100,BN$1,FALSE()))</f>
        <v>0</v>
      </c>
      <c r="BO49" s="107" t="n">
        <f aca="false">IF(ISNA(VLOOKUP('W. VaR &amp; Peak Pos By Trader'!$A47,'Import Peak'!$A$3:BO$100,BO$1,FALSE())),0,VLOOKUP('W. VaR &amp; Peak Pos By Trader'!$A47,'Import Peak'!$A$3:BO$100,BO$1,FALSE()))</f>
        <v>0</v>
      </c>
      <c r="BP49" s="107" t="n">
        <f aca="false">IF(ISNA(VLOOKUP('W. VaR &amp; Peak Pos By Trader'!$A47,'Import Peak'!$A$3:BP$100,BP$1,FALSE())),0,VLOOKUP('W. VaR &amp; Peak Pos By Trader'!$A47,'Import Peak'!$A$3:BP$100,BP$1,FALSE()))</f>
        <v>0</v>
      </c>
      <c r="BQ49" s="107" t="n">
        <f aca="false">IF(ISNA(VLOOKUP('W. VaR &amp; Peak Pos By Trader'!$A47,'Import Peak'!$A$3:BQ$100,BQ$1,FALSE())),0,VLOOKUP('W. VaR &amp; Peak Pos By Trader'!$A47,'Import Peak'!$A$3:BQ$100,BQ$1,FALSE()))</f>
        <v>0</v>
      </c>
      <c r="BR49" s="107" t="n">
        <f aca="false">IF(ISNA(VLOOKUP('W. VaR &amp; Peak Pos By Trader'!$A47,'Import Peak'!$A$3:BR$100,BR$1,FALSE())),0,VLOOKUP('W. VaR &amp; Peak Pos By Trader'!$A47,'Import Peak'!$A$3:BR$100,BR$1,FALSE()))</f>
        <v>0</v>
      </c>
      <c r="BS49" s="107" t="n">
        <f aca="false">IF(ISNA(VLOOKUP('W. VaR &amp; Peak Pos By Trader'!$A47,'Import Peak'!$A$3:BS$100,BS$1,FALSE())),0,VLOOKUP('W. VaR &amp; Peak Pos By Trader'!$A47,'Import Peak'!$A$3:BS$100,BS$1,FALSE()))</f>
        <v>0</v>
      </c>
      <c r="BT49" s="107" t="n">
        <f aca="false">IF(ISNA(VLOOKUP('W. VaR &amp; Peak Pos By Trader'!$A47,'Import Peak'!$A$3:BT$100,BT$1,FALSE())),0,VLOOKUP('W. VaR &amp; Peak Pos By Trader'!$A47,'Import Peak'!$A$3:BT$100,BT$1,FALSE()))</f>
        <v>0</v>
      </c>
      <c r="BU49" s="107" t="n">
        <f aca="false">IF(ISNA(VLOOKUP('W. VaR &amp; Peak Pos By Trader'!$A47,'Import Peak'!$A$3:BU$100,BU$1,FALSE())),0,VLOOKUP('W. VaR &amp; Peak Pos By Trader'!$A47,'Import Peak'!$A$3:BU$100,BU$1,FALSE()))</f>
        <v>0</v>
      </c>
      <c r="BV49" s="107" t="n">
        <f aca="false">IF(ISNA(VLOOKUP('W. VaR &amp; Peak Pos By Trader'!$A47,'Import Peak'!$A$3:BV$100,BV$1,FALSE())),0,VLOOKUP('W. VaR &amp; Peak Pos By Trader'!$A47,'Import Peak'!$A$3:BV$100,BV$1,FALSE()))</f>
        <v>0</v>
      </c>
      <c r="BW49" s="107" t="n">
        <f aca="false">IF(ISNA(VLOOKUP('W. VaR &amp; Peak Pos By Trader'!$A47,'Import Peak'!$A$3:BW$100,BW$1,FALSE())),0,VLOOKUP('W. VaR &amp; Peak Pos By Trader'!$A47,'Import Peak'!$A$3:BW$100,BW$1,FALSE()))</f>
        <v>0</v>
      </c>
      <c r="BX49" s="107" t="n">
        <f aca="false">IF(ISNA(VLOOKUP('W. VaR &amp; Peak Pos By Trader'!$A47,'Import Peak'!$A$3:BX$100,BX$1,FALSE())),0,VLOOKUP('W. VaR &amp; Peak Pos By Trader'!$A47,'Import Peak'!$A$3:BX$100,BX$1,FALSE()))</f>
        <v>0</v>
      </c>
      <c r="BY49" s="107" t="n">
        <f aca="false">IF(ISNA(VLOOKUP('W. VaR &amp; Peak Pos By Trader'!$A47,'Import Peak'!$A$3:BY$100,BY$1,FALSE())),0,VLOOKUP('W. VaR &amp; Peak Pos By Trader'!$A47,'Import Peak'!$A$3:BY$100,BY$1,FALSE()))</f>
        <v>0</v>
      </c>
      <c r="BZ49" s="107" t="n">
        <f aca="false">IF(ISNA(VLOOKUP('W. VaR &amp; Peak Pos By Trader'!$A47,'Import Peak'!$A$3:BZ$100,BZ$1,FALSE())),0,VLOOKUP('W. VaR &amp; Peak Pos By Trader'!$A47,'Import Peak'!$A$3:BZ$100,BZ$1,FALSE()))</f>
        <v>0</v>
      </c>
      <c r="CA49" s="107" t="n">
        <f aca="false">IF(ISNA(VLOOKUP('W. VaR &amp; Peak Pos By Trader'!$A47,'Import Peak'!$A$3:CA$100,CA$1,FALSE())),0,VLOOKUP('W. VaR &amp; Peak Pos By Trader'!$A47,'Import Peak'!$A$3:CA$100,CA$1,FALSE()))</f>
        <v>0</v>
      </c>
      <c r="CB49" s="107" t="n">
        <f aca="false">IF(ISNA(VLOOKUP('W. VaR &amp; Peak Pos By Trader'!$A47,'Import Peak'!$A$3:CB$100,CB$1,FALSE())),0,VLOOKUP('W. VaR &amp; Peak Pos By Trader'!$A47,'Import Peak'!$A$3:CB$100,CB$1,FALSE()))</f>
        <v>0</v>
      </c>
      <c r="CC49" s="107" t="n">
        <f aca="false">IF(ISNA(VLOOKUP('W. VaR &amp; Peak Pos By Trader'!$A47,'Import Peak'!$A$3:CC$100,CC$1,FALSE())),0,VLOOKUP('W. VaR &amp; Peak Pos By Trader'!$A47,'Import Peak'!$A$3:CC$100,CC$1,FALSE()))</f>
        <v>0</v>
      </c>
      <c r="CD49" s="107" t="n">
        <f aca="false">IF(ISNA(VLOOKUP('W. VaR &amp; Peak Pos By Trader'!$A47,'Import Peak'!$A$3:CD$100,CD$1,FALSE())),0,VLOOKUP('W. VaR &amp; Peak Pos By Trader'!$A47,'Import Peak'!$A$3:CD$100,CD$1,FALSE()))</f>
        <v>0</v>
      </c>
      <c r="CE49" s="107" t="n">
        <f aca="false">IF(ISNA(VLOOKUP('W. VaR &amp; Peak Pos By Trader'!$A47,'Import Peak'!$A$3:CE$100,CE$1,FALSE())),0,VLOOKUP('W. VaR &amp; Peak Pos By Trader'!$A47,'Import Peak'!$A$3:CE$100,CE$1,FALSE()))</f>
        <v>0</v>
      </c>
      <c r="CF49" s="107" t="n">
        <f aca="false">IF(ISNA(VLOOKUP('W. VaR &amp; Peak Pos By Trader'!$A47,'Import Peak'!$A$3:CF$100,CF$1,FALSE())),0,VLOOKUP('W. VaR &amp; Peak Pos By Trader'!$A47,'Import Peak'!$A$3:CF$100,CF$1,FALSE()))</f>
        <v>0</v>
      </c>
      <c r="CG49" s="107" t="n">
        <f aca="false">IF(ISNA(VLOOKUP('W. VaR &amp; Peak Pos By Trader'!$A47,'Import Peak'!$A$3:CG$100,CG$1,FALSE())),0,VLOOKUP('W. VaR &amp; Peak Pos By Trader'!$A47,'Import Peak'!$A$3:CG$100,CG$1,FALSE()))</f>
        <v>0</v>
      </c>
      <c r="CH49" s="107" t="n">
        <f aca="false">IF(ISNA(VLOOKUP('W. VaR &amp; Peak Pos By Trader'!$A47,'Import Peak'!$A$3:CH$100,CH$1,FALSE())),0,VLOOKUP('W. VaR &amp; Peak Pos By Trader'!$A47,'Import Peak'!$A$3:CH$100,CH$1,FALSE()))</f>
        <v>0</v>
      </c>
      <c r="CI49" s="107" t="n">
        <f aca="false">IF(ISNA(VLOOKUP('W. VaR &amp; Peak Pos By Trader'!$A47,'Import Peak'!$A$3:CI$100,CI$1,FALSE())),0,VLOOKUP('W. VaR &amp; Peak Pos By Trader'!$A47,'Import Peak'!$A$3:CI$100,CI$1,FALSE()))</f>
        <v>0</v>
      </c>
      <c r="CJ49" s="107" t="n">
        <f aca="false">IF(ISNA(VLOOKUP('W. VaR &amp; Peak Pos By Trader'!$A47,'Import Peak'!$A$3:CJ$100,CJ$1,FALSE())),0,VLOOKUP('W. VaR &amp; Peak Pos By Trader'!$A47,'Import Peak'!$A$3:CJ$100,CJ$1,FALSE()))</f>
        <v>0</v>
      </c>
      <c r="CK49" s="107" t="n">
        <f aca="false">IF(ISNA(VLOOKUP('W. VaR &amp; Peak Pos By Trader'!$A47,'Import Peak'!$A$3:CK$100,CK$1,FALSE())),0,VLOOKUP('W. VaR &amp; Peak Pos By Trader'!$A47,'Import Peak'!$A$3:CK$100,CK$1,FALSE()))</f>
        <v>0</v>
      </c>
      <c r="CL49" s="107" t="n">
        <f aca="false">IF(ISNA(VLOOKUP('W. VaR &amp; Peak Pos By Trader'!$A47,'Import Peak'!$A$3:CL$100,CL$1,FALSE())),0,VLOOKUP('W. VaR &amp; Peak Pos By Trader'!$A47,'Import Peak'!$A$3:CL$100,CL$1,FALSE()))</f>
        <v>0</v>
      </c>
      <c r="CM49" s="107" t="n">
        <f aca="false">IF(ISNA(VLOOKUP('W. VaR &amp; Peak Pos By Trader'!$A47,'Import Peak'!$A$3:CM$100,CM$1,FALSE())),0,VLOOKUP('W. VaR &amp; Peak Pos By Trader'!$A47,'Import Peak'!$A$3:CM$100,CM$1,FALSE()))</f>
        <v>0</v>
      </c>
      <c r="CN49" s="107" t="n">
        <f aca="false">IF(ISNA(VLOOKUP('W. VaR &amp; Peak Pos By Trader'!$A47,'Import Peak'!$A$3:CN$100,CN$1,FALSE())),0,VLOOKUP('W. VaR &amp; Peak Pos By Trader'!$A47,'Import Peak'!$A$3:CN$100,CN$1,FALSE()))</f>
        <v>0</v>
      </c>
      <c r="CO49" s="107" t="n">
        <f aca="false">IF(ISNA(VLOOKUP('W. VaR &amp; Peak Pos By Trader'!$A47,'Import Peak'!$A$3:CO$100,CO$1,FALSE())),0,VLOOKUP('W. VaR &amp; Peak Pos By Trader'!$A47,'Import Peak'!$A$3:CO$100,CO$1,FALSE()))</f>
        <v>0</v>
      </c>
      <c r="CP49" s="107" t="n">
        <f aca="false">IF(ISNA(VLOOKUP('W. VaR &amp; Peak Pos By Trader'!$A47,'Import Peak'!$A$3:CP$100,CP$1,FALSE())),0,VLOOKUP('W. VaR &amp; Peak Pos By Trader'!$A47,'Import Peak'!$A$3:CP$100,CP$1,FALSE()))</f>
        <v>0</v>
      </c>
      <c r="CQ49" s="107" t="n">
        <f aca="false">IF(ISNA(VLOOKUP('W. VaR &amp; Peak Pos By Trader'!$A47,'Import Peak'!$A$3:CQ$100,CQ$1,FALSE())),0,VLOOKUP('W. VaR &amp; Peak Pos By Trader'!$A47,'Import Peak'!$A$3:CQ$100,CQ$1,FALSE()))</f>
        <v>0</v>
      </c>
      <c r="CR49" s="107" t="n">
        <f aca="false">IF(ISNA(VLOOKUP('W. VaR &amp; Peak Pos By Trader'!$A47,'Import Peak'!$A$3:CR$100,CR$1,FALSE())),0,VLOOKUP('W. VaR &amp; Peak Pos By Trader'!$A47,'Import Peak'!$A$3:CR$100,CR$1,FALSE()))</f>
        <v>0</v>
      </c>
      <c r="CS49" s="107" t="n">
        <f aca="false">IF(ISNA(VLOOKUP('W. VaR &amp; Peak Pos By Trader'!$A47,'Import Peak'!$A$3:CS$100,CS$1,FALSE())),0,VLOOKUP('W. VaR &amp; Peak Pos By Trader'!$A47,'Import Peak'!$A$3:CS$100,CS$1,FALSE()))</f>
        <v>0</v>
      </c>
      <c r="CT49" s="107" t="n">
        <f aca="false">IF(ISNA(VLOOKUP('W. VaR &amp; Peak Pos By Trader'!$A47,'Import Peak'!$A$3:CT$100,CT$1,FALSE())),0,VLOOKUP('W. VaR &amp; Peak Pos By Trader'!$A47,'Import Peak'!$A$3:CT$100,CT$1,FALSE()))</f>
        <v>0</v>
      </c>
      <c r="CU49" s="107" t="n">
        <f aca="false">IF(ISNA(VLOOKUP('W. VaR &amp; Peak Pos By Trader'!$A47,'Import Peak'!$A$3:CU$100,CU$1,FALSE())),0,VLOOKUP('W. VaR &amp; Peak Pos By Trader'!$A47,'Import Peak'!$A$3:CU$100,CU$1,FALSE()))</f>
        <v>0</v>
      </c>
      <c r="CV49" s="107" t="n">
        <f aca="false">IF(ISNA(VLOOKUP('W. VaR &amp; Peak Pos By Trader'!$A47,'Import Peak'!$A$3:CV$100,CV$1,FALSE())),0,VLOOKUP('W. VaR &amp; Peak Pos By Trader'!$A47,'Import Peak'!$A$3:CV$100,CV$1,FALSE()))</f>
        <v>0</v>
      </c>
      <c r="CW49" s="107" t="n">
        <f aca="false">IF(ISNA(VLOOKUP('W. VaR &amp; Peak Pos By Trader'!$A47,'Import Peak'!$A$3:CW$100,CW$1,FALSE())),0,VLOOKUP('W. VaR &amp; Peak Pos By Trader'!$A47,'Import Peak'!$A$3:CW$100,CW$1,FALSE()))</f>
        <v>0</v>
      </c>
      <c r="CX49" s="107" t="n">
        <f aca="false">IF(ISNA(VLOOKUP('W. VaR &amp; Peak Pos By Trader'!$A47,'Import Peak'!$A$3:CX$100,CX$1,FALSE())),0,VLOOKUP('W. VaR &amp; Peak Pos By Trader'!$A47,'Import Peak'!$A$3:CX$100,CX$1,FALSE()))</f>
        <v>0</v>
      </c>
      <c r="CY49" s="107" t="n">
        <f aca="false">IF(ISNA(VLOOKUP('W. VaR &amp; Peak Pos By Trader'!$A47,'Import Peak'!$A$3:CY$100,CY$1,FALSE())),0,VLOOKUP('W. VaR &amp; Peak Pos By Trader'!$A47,'Import Peak'!$A$3:CY$100,CY$1,FALSE()))</f>
        <v>0</v>
      </c>
      <c r="CZ49" s="107" t="n">
        <f aca="false">IF(ISNA(VLOOKUP('W. VaR &amp; Peak Pos By Trader'!$A47,'Import Peak'!$A$3:CZ$100,CZ$1,FALSE())),0,VLOOKUP('W. VaR &amp; Peak Pos By Trader'!$A47,'Import Peak'!$A$3:CZ$100,CZ$1,FALSE()))</f>
        <v>0</v>
      </c>
      <c r="DA49" s="107" t="n">
        <f aca="false">IF(ISNA(VLOOKUP('W. VaR &amp; Peak Pos By Trader'!$A47,'Import Peak'!$A$3:DA$100,DA$1,FALSE())),0,VLOOKUP('W. VaR &amp; Peak Pos By Trader'!$A47,'Import Peak'!$A$3:DA$100,DA$1,FALSE()))</f>
        <v>0</v>
      </c>
      <c r="DB49" s="107" t="n">
        <f aca="false">IF(ISNA(VLOOKUP('W. VaR &amp; Peak Pos By Trader'!$A47,'Import Peak'!$A$3:DB$100,DB$1,FALSE())),0,VLOOKUP('W. VaR &amp; Peak Pos By Trader'!$A47,'Import Peak'!$A$3:DB$100,DB$1,FALSE()))</f>
        <v>0</v>
      </c>
      <c r="DC49" s="107" t="n">
        <f aca="false">IF(ISNA(VLOOKUP('W. VaR &amp; Peak Pos By Trader'!$A47,'Import Peak'!$A$3:DC$100,DC$1,FALSE())),0,VLOOKUP('W. VaR &amp; Peak Pos By Trader'!$A47,'Import Peak'!$A$3:DC$100,DC$1,FALSE()))</f>
        <v>0</v>
      </c>
      <c r="DD49" s="107" t="n">
        <f aca="false">IF(ISNA(VLOOKUP('W. VaR &amp; Peak Pos By Trader'!$A47,'Import Peak'!$A$3:DD$100,DD$1,FALSE())),0,VLOOKUP('W. VaR &amp; Peak Pos By Trader'!$A47,'Import Peak'!$A$3:DD$100,DD$1,FALSE()))</f>
        <v>0</v>
      </c>
      <c r="DE49" s="107" t="n">
        <f aca="false">IF(ISNA(VLOOKUP('W. VaR &amp; Peak Pos By Trader'!$A47,'Import Peak'!$A$3:DE$100,DE$1,FALSE())),0,VLOOKUP('W. VaR &amp; Peak Pos By Trader'!$A47,'Import Peak'!$A$3:DE$100,DE$1,FALSE()))</f>
        <v>0</v>
      </c>
      <c r="DF49" s="107" t="n">
        <f aca="false">IF(ISNA(VLOOKUP('W. VaR &amp; Peak Pos By Trader'!$A47,'Import Peak'!$A$3:DF$100,DF$1,FALSE())),0,VLOOKUP('W. VaR &amp; Peak Pos By Trader'!$A47,'Import Peak'!$A$3:DF$100,DF$1,FALSE()))</f>
        <v>0</v>
      </c>
      <c r="DG49" s="107" t="n">
        <f aca="false">IF(ISNA(VLOOKUP('W. VaR &amp; Peak Pos By Trader'!$A47,'Import Peak'!$A$3:DG$100,DG$1,FALSE())),0,VLOOKUP('W. VaR &amp; Peak Pos By Trader'!$A47,'Import Peak'!$A$3:DG$100,DG$1,FALSE()))</f>
        <v>0</v>
      </c>
      <c r="DH49" s="107" t="n">
        <f aca="false">IF(ISNA(VLOOKUP('W. VaR &amp; Peak Pos By Trader'!$A47,'Import Peak'!$A$3:DH$100,DH$1,FALSE())),0,VLOOKUP('W. VaR &amp; Peak Pos By Trader'!$A47,'Import Peak'!$A$3:DH$100,DH$1,FALSE()))</f>
        <v>0</v>
      </c>
      <c r="DI49" s="107" t="n">
        <f aca="false">IF(ISNA(VLOOKUP('W. VaR &amp; Peak Pos By Trader'!$A47,'Import Peak'!$A$3:DI$100,DI$1,FALSE())),0,VLOOKUP('W. VaR &amp; Peak Pos By Trader'!$A47,'Import Peak'!$A$3:DI$100,DI$1,FALSE()))</f>
        <v>0</v>
      </c>
      <c r="DJ49" s="107" t="n">
        <f aca="false">IF(ISNA(VLOOKUP('W. VaR &amp; Peak Pos By Trader'!$A47,'Import Peak'!$A$3:DJ$100,DJ$1,FALSE())),0,VLOOKUP('W. VaR &amp; Peak Pos By Trader'!$A47,'Import Peak'!$A$3:DJ$100,DJ$1,FALSE()))</f>
        <v>0</v>
      </c>
      <c r="DK49" s="107" t="n">
        <f aca="false">IF(ISNA(VLOOKUP('W. VaR &amp; Peak Pos By Trader'!$A47,'Import Peak'!$A$3:DK$100,DK$1,FALSE())),0,VLOOKUP('W. VaR &amp; Peak Pos By Trader'!$A47,'Import Peak'!$A$3:DK$100,DK$1,FALSE()))</f>
        <v>0</v>
      </c>
      <c r="DL49" s="107" t="n">
        <f aca="false">IF(ISNA(VLOOKUP('W. VaR &amp; Peak Pos By Trader'!$A47,'Import Peak'!$A$3:DL$100,DL$1,FALSE())),0,VLOOKUP('W. VaR &amp; Peak Pos By Trader'!$A47,'Import Peak'!$A$3:DL$100,DL$1,FALSE()))</f>
        <v>0</v>
      </c>
      <c r="DM49" s="107" t="n">
        <f aca="false">IF(ISNA(VLOOKUP('W. VaR &amp; Peak Pos By Trader'!$A47,'Import Peak'!$A$3:DM$100,DM$1,FALSE())),0,VLOOKUP('W. VaR &amp; Peak Pos By Trader'!$A47,'Import Peak'!$A$3:DM$100,DM$1,FALSE()))</f>
        <v>0</v>
      </c>
      <c r="DN49" s="107" t="n">
        <f aca="false">IF(ISNA(VLOOKUP('W. VaR &amp; Peak Pos By Trader'!$A47,'Import Peak'!$A$3:DN$100,DN$1,FALSE())),0,VLOOKUP('W. VaR &amp; Peak Pos By Trader'!$A47,'Import Peak'!$A$3:DN$100,DN$1,FALSE()))</f>
        <v>0</v>
      </c>
      <c r="DO49" s="107" t="n">
        <f aca="false">IF(ISNA(VLOOKUP('W. VaR &amp; Peak Pos By Trader'!$A47,'Import Peak'!$A$3:DO$100,DO$1,FALSE())),0,VLOOKUP('W. VaR &amp; Peak Pos By Trader'!$A47,'Import Peak'!$A$3:DO$100,DO$1,FALSE()))</f>
        <v>0</v>
      </c>
      <c r="DP49" s="107" t="n">
        <f aca="false">IF(ISNA(VLOOKUP('W. VaR &amp; Peak Pos By Trader'!$A47,'Import Peak'!$A$3:DP$100,DP$1,FALSE())),0,VLOOKUP('W. VaR &amp; Peak Pos By Trader'!$A47,'Import Peak'!$A$3:DP$100,DP$1,FALSE()))</f>
        <v>0</v>
      </c>
      <c r="DQ49" s="107" t="n">
        <f aca="false">IF(ISNA(VLOOKUP('W. VaR &amp; Peak Pos By Trader'!$A47,'Import Peak'!$A$3:DQ$100,DQ$1,FALSE())),0,VLOOKUP('W. VaR &amp; Peak Pos By Trader'!$A47,'Import Peak'!$A$3:DQ$100,DQ$1,FALSE()))</f>
        <v>0</v>
      </c>
      <c r="DR49" s="107" t="n">
        <f aca="false">IF(ISNA(VLOOKUP('W. VaR &amp; Peak Pos By Trader'!$A47,'Import Peak'!$A$3:DR$100,DR$1,FALSE())),0,VLOOKUP('W. VaR &amp; Peak Pos By Trader'!$A47,'Import Peak'!$A$3:DR$100,DR$1,FALSE()))</f>
        <v>0</v>
      </c>
      <c r="DS49" s="107" t="n">
        <f aca="false">IF(ISNA(VLOOKUP('W. VaR &amp; Peak Pos By Trader'!$A47,'Import Peak'!$A$3:DS$100,DS$1,FALSE())),0,VLOOKUP('W. VaR &amp; Peak Pos By Trader'!$A47,'Import Peak'!$A$3:DS$100,DS$1,FALSE()))</f>
        <v>0</v>
      </c>
      <c r="DT49" s="107" t="n">
        <f aca="false">IF(ISNA(VLOOKUP('W. VaR &amp; Peak Pos By Trader'!$A47,'Import Peak'!$A$3:DT$100,DT$1,FALSE())),0,VLOOKUP('W. VaR &amp; Peak Pos By Trader'!$A47,'Import Peak'!$A$3:DT$100,DT$1,FALSE()))</f>
        <v>0</v>
      </c>
      <c r="DU49" s="107" t="n">
        <f aca="false">IF(ISNA(VLOOKUP('W. VaR &amp; Peak Pos By Trader'!$A47,'Import Peak'!$A$3:DU$100,DU$1,FALSE())),0,VLOOKUP('W. VaR &amp; Peak Pos By Trader'!$A47,'Import Peak'!$A$3:DU$100,DU$1,FALSE()))</f>
        <v>0</v>
      </c>
      <c r="DV49" s="107" t="n">
        <f aca="false">IF(ISNA(VLOOKUP('W. VaR &amp; Peak Pos By Trader'!$A47,'Import Peak'!$A$3:DV$100,DV$1,FALSE())),0,VLOOKUP('W. VaR &amp; Peak Pos By Trader'!$A47,'Import Peak'!$A$3:DV$100,DV$1,FALSE()))</f>
        <v>0</v>
      </c>
      <c r="DW49" s="107" t="n">
        <f aca="false">IF(ISNA(VLOOKUP('W. VaR &amp; Peak Pos By Trader'!$A47,'Import Peak'!$A$3:DW$100,DW$1,FALSE())),0,VLOOKUP('W. VaR &amp; Peak Pos By Trader'!$A47,'Import Peak'!$A$3:DW$100,DW$1,FALSE()))</f>
        <v>0</v>
      </c>
      <c r="DX49" s="107" t="n">
        <f aca="false">IF(ISNA(VLOOKUP('W. VaR &amp; Peak Pos By Trader'!$A47,'Import Peak'!$A$3:DX$100,DX$1,FALSE())),0,VLOOKUP('W. VaR &amp; Peak Pos By Trader'!$A47,'Import Peak'!$A$3:DX$100,DX$1,FALSE()))</f>
        <v>0</v>
      </c>
      <c r="DY49" s="107" t="n">
        <f aca="false">IF(ISNA(VLOOKUP('W. VaR &amp; Peak Pos By Trader'!$A47,'Import Peak'!$A$3:DY$100,DY$1,FALSE())),0,VLOOKUP('W. VaR &amp; Peak Pos By Trader'!$A47,'Import Peak'!$A$3:DY$100,DY$1,FALSE()))</f>
        <v>0</v>
      </c>
      <c r="DZ49" s="107" t="n">
        <f aca="false">IF(ISNA(VLOOKUP('W. VaR &amp; Peak Pos By Trader'!$A47,'Import Peak'!$A$3:DZ$100,DZ$1,FALSE())),0,VLOOKUP('W. VaR &amp; Peak Pos By Trader'!$A47,'Import Peak'!$A$3:DZ$100,DZ$1,FALSE()))</f>
        <v>0</v>
      </c>
      <c r="EA49" s="107" t="n">
        <f aca="false">IF(ISNA(VLOOKUP('W. VaR &amp; Peak Pos By Trader'!$A47,'Import Peak'!$A$3:EA$100,EA$1,FALSE())),0,VLOOKUP('W. VaR &amp; Peak Pos By Trader'!$A47,'Import Peak'!$A$3:EA$100,EA$1,FALSE()))</f>
        <v>0</v>
      </c>
      <c r="EB49" s="107" t="n">
        <f aca="false">IF(ISNA(VLOOKUP('W. VaR &amp; Peak Pos By Trader'!$A47,'Import Peak'!$A$3:EB$100,EB$1,FALSE())),0,VLOOKUP('W. VaR &amp; Peak Pos By Trader'!$A47,'Import Peak'!$A$3:EB$100,EB$1,FALSE()))</f>
        <v>0</v>
      </c>
      <c r="EC49" s="107" t="n">
        <f aca="false">IF(ISNA(VLOOKUP('W. VaR &amp; Peak Pos By Trader'!$A47,'Import Peak'!$A$3:EC$100,EC$1,FALSE())),0,VLOOKUP('W. VaR &amp; Peak Pos By Trader'!$A47,'Import Peak'!$A$3:EC$100,EC$1,FALSE()))</f>
        <v>0</v>
      </c>
      <c r="ED49" s="107" t="n">
        <f aca="false">IF(ISNA(VLOOKUP('W. VaR &amp; Peak Pos By Trader'!$A47,'Import Peak'!$A$3:ED$100,ED$1,FALSE())),0,VLOOKUP('W. VaR &amp; Peak Pos By Trader'!$A47,'Import Peak'!$A$3:ED$100,ED$1,FALSE()))</f>
        <v>0</v>
      </c>
      <c r="EE49" s="107" t="n">
        <f aca="false">IF(ISNA(VLOOKUP('W. VaR &amp; Peak Pos By Trader'!$A47,'Import Peak'!$A$3:EE$100,EE$1,FALSE())),0,VLOOKUP('W. VaR &amp; Peak Pos By Trader'!$A47,'Import Peak'!$A$3:EE$100,EE$1,FALSE()))</f>
        <v>0</v>
      </c>
      <c r="EF49" s="107" t="n">
        <f aca="false">IF(ISNA(VLOOKUP('W. VaR &amp; Peak Pos By Trader'!$A47,'Import Peak'!$A$3:EF$100,EF$1,FALSE())),0,VLOOKUP('W. VaR &amp; Peak Pos By Trader'!$A47,'Import Peak'!$A$3:EF$100,EF$1,FALSE()))</f>
        <v>0</v>
      </c>
      <c r="EG49" s="107" t="n">
        <f aca="false">IF(ISNA(VLOOKUP('W. VaR &amp; Peak Pos By Trader'!$A47,'Import Peak'!$A$3:EG$100,EG$1,FALSE())),0,VLOOKUP('W. VaR &amp; Peak Pos By Trader'!$A47,'Import Peak'!$A$3:EG$100,EG$1,FALSE()))</f>
        <v>0</v>
      </c>
      <c r="EH49" s="107" t="n">
        <f aca="false">IF(ISNA(VLOOKUP('W. VaR &amp; Peak Pos By Trader'!$A47,'Import Peak'!$A$3:EH$100,EH$1,FALSE())),0,VLOOKUP('W. VaR &amp; Peak Pos By Trader'!$A47,'Import Peak'!$A$3:EH$100,EH$1,FALSE()))</f>
        <v>0</v>
      </c>
      <c r="EI49" s="107" t="n">
        <f aca="false">IF(ISNA(VLOOKUP('W. VaR &amp; Peak Pos By Trader'!$A47,'Import Peak'!$A$3:EI$100,EI$1,FALSE())),0,VLOOKUP('W. VaR &amp; Peak Pos By Trader'!$A47,'Import Peak'!$A$3:EI$100,EI$1,FALSE()))</f>
        <v>0</v>
      </c>
      <c r="EJ49" s="107" t="n">
        <f aca="false">IF(ISNA(VLOOKUP('W. VaR &amp; Peak Pos By Trader'!$A47,'Import Peak'!$A$3:EJ$100,EJ$1,FALSE())),0,VLOOKUP('W. VaR &amp; Peak Pos By Trader'!$A47,'Import Peak'!$A$3:EJ$100,EJ$1,FALSE()))</f>
        <v>0</v>
      </c>
      <c r="EK49" s="107" t="n">
        <f aca="false">IF(ISNA(VLOOKUP('W. VaR &amp; Peak Pos By Trader'!$A47,'Import Peak'!$A$3:EK$100,EK$1,FALSE())),0,VLOOKUP('W. VaR &amp; Peak Pos By Trader'!$A47,'Import Peak'!$A$3:EK$100,EK$1,FALSE()))</f>
        <v>0</v>
      </c>
      <c r="EL49" s="107" t="n">
        <f aca="false">IF(ISNA(VLOOKUP('W. VaR &amp; Peak Pos By Trader'!$A47,'Import Peak'!$A$3:EL$100,EL$1,FALSE())),0,VLOOKUP('W. VaR &amp; Peak Pos By Trader'!$A47,'Import Peak'!$A$3:EL$100,EL$1,FALSE()))</f>
        <v>0</v>
      </c>
      <c r="EM49" s="107" t="n">
        <f aca="false">IF(ISNA(VLOOKUP('W. VaR &amp; Peak Pos By Trader'!$A47,'Import Peak'!$A$3:EM$100,EM$1,FALSE())),0,VLOOKUP('W. VaR &amp; Peak Pos By Trader'!$A47,'Import Peak'!$A$3:EM$100,EM$1,FALSE()))</f>
        <v>0</v>
      </c>
      <c r="EN49" s="107" t="n">
        <f aca="false">IF(ISNA(VLOOKUP('W. VaR &amp; Peak Pos By Trader'!$A47,'Import Peak'!$A$3:EN$100,EN$1,FALSE())),0,VLOOKUP('W. VaR &amp; Peak Pos By Trader'!$A47,'Import Peak'!$A$3:EN$100,EN$1,FALSE()))</f>
        <v>0</v>
      </c>
      <c r="EO49" s="107" t="n">
        <f aca="false">IF(ISNA(VLOOKUP('W. VaR &amp; Peak Pos By Trader'!$A47,'Import Peak'!$A$3:EO$100,EO$1,FALSE())),0,VLOOKUP('W. VaR &amp; Peak Pos By Trader'!$A47,'Import Peak'!$A$3:EO$100,EO$1,FALSE()))</f>
        <v>0</v>
      </c>
      <c r="EP49" s="107" t="n">
        <f aca="false">IF(ISNA(VLOOKUP('W. VaR &amp; Peak Pos By Trader'!$A47,'Import Peak'!$A$3:EP$100,EP$1,FALSE())),0,VLOOKUP('W. VaR &amp; Peak Pos By Trader'!$A47,'Import Peak'!$A$3:EP$100,EP$1,FALSE()))</f>
        <v>0</v>
      </c>
      <c r="EQ49" s="107" t="n">
        <f aca="false">IF(ISNA(VLOOKUP('W. VaR &amp; Peak Pos By Trader'!$A47,'Import Peak'!$A$3:EQ$100,EQ$1,FALSE())),0,VLOOKUP('W. VaR &amp; Peak Pos By Trader'!$A47,'Import Peak'!$A$3:EQ$100,EQ$1,FALSE()))</f>
        <v>0</v>
      </c>
      <c r="ER49" s="107" t="n">
        <f aca="false">IF(ISNA(VLOOKUP('W. VaR &amp; Peak Pos By Trader'!$A47,'Import Peak'!$A$3:ER$100,ER$1,FALSE())),0,VLOOKUP('W. VaR &amp; Peak Pos By Trader'!$A47,'Import Peak'!$A$3:ER$100,ER$1,FALSE()))</f>
        <v>0</v>
      </c>
      <c r="ES49" s="107" t="n">
        <f aca="false">IF(ISNA(VLOOKUP('W. VaR &amp; Peak Pos By Trader'!$A47,'Import Peak'!$A$3:ES$100,ES$1,FALSE())),0,VLOOKUP('W. VaR &amp; Peak Pos By Trader'!$A47,'Import Peak'!$A$3:ES$100,ES$1,FALSE()))</f>
        <v>0</v>
      </c>
      <c r="ET49" s="107" t="n">
        <f aca="false">IF(ISNA(VLOOKUP('W. VaR &amp; Peak Pos By Trader'!$A47,'Import Peak'!$A$3:ET$100,ET$1,FALSE())),0,VLOOKUP('W. VaR &amp; Peak Pos By Trader'!$A47,'Import Peak'!$A$3:ET$100,ET$1,FALSE()))</f>
        <v>0</v>
      </c>
      <c r="EU49" s="107" t="n">
        <f aca="false">IF(ISNA(VLOOKUP('W. VaR &amp; Peak Pos By Trader'!$A47,'Import Peak'!$A$3:EU$100,EU$1,FALSE())),0,VLOOKUP('W. VaR &amp; Peak Pos By Trader'!$A47,'Import Peak'!$A$3:EU$100,EU$1,FALSE()))</f>
        <v>0</v>
      </c>
      <c r="EV49" s="107" t="n">
        <f aca="false">IF(ISNA(VLOOKUP('W. VaR &amp; Peak Pos By Trader'!$A47,'Import Peak'!$A$3:EV$100,EV$1,FALSE())),0,VLOOKUP('W. VaR &amp; Peak Pos By Trader'!$A47,'Import Peak'!$A$3:EV$100,EV$1,FALSE()))</f>
        <v>0</v>
      </c>
      <c r="EW49" s="107" t="n">
        <f aca="false">IF(ISNA(VLOOKUP('W. VaR &amp; Peak Pos By Trader'!$A47,'Import Peak'!$A$3:EW$100,EW$1,FALSE())),0,VLOOKUP('W. VaR &amp; Peak Pos By Trader'!$A47,'Import Peak'!$A$3:EW$100,EW$1,FALSE()))</f>
        <v>0</v>
      </c>
      <c r="EX49" s="107" t="n">
        <f aca="false">IF(ISNA(VLOOKUP('W. VaR &amp; Peak Pos By Trader'!$A47,'Import Peak'!$A$3:EX$100,EX$1,FALSE())),0,VLOOKUP('W. VaR &amp; Peak Pos By Trader'!$A47,'Import Peak'!$A$3:EX$100,EX$1,FALSE()))</f>
        <v>0</v>
      </c>
      <c r="EY49" s="107" t="n">
        <f aca="false">IF(ISNA(VLOOKUP('W. VaR &amp; Peak Pos By Trader'!$A47,'Import Peak'!$A$3:EY$100,EY$1,FALSE())),0,VLOOKUP('W. VaR &amp; Peak Pos By Trader'!$A47,'Import Peak'!$A$3:EY$100,EY$1,FALSE()))</f>
        <v>0</v>
      </c>
      <c r="EZ49" s="107" t="n">
        <f aca="false">IF(ISNA(VLOOKUP('W. VaR &amp; Peak Pos By Trader'!$A47,'Import Peak'!$A$3:EZ$100,EZ$1,FALSE())),0,VLOOKUP('W. VaR &amp; Peak Pos By Trader'!$A47,'Import Peak'!$A$3:EZ$100,EZ$1,FALSE()))</f>
        <v>0</v>
      </c>
      <c r="FA49" s="107" t="n">
        <f aca="false">IF(ISNA(VLOOKUP('W. VaR &amp; Peak Pos By Trader'!$A47,'Import Peak'!$A$3:FA$100,FA$1,FALSE())),0,VLOOKUP('W. VaR &amp; Peak Pos By Trader'!$A47,'Import Peak'!$A$3:FA$100,FA$1,FALSE()))</f>
        <v>0</v>
      </c>
      <c r="FB49" s="107" t="n">
        <f aca="false">IF(ISNA(VLOOKUP('W. VaR &amp; Peak Pos By Trader'!$A47,'Import Peak'!$A$3:FB$100,FB$1,FALSE())),0,VLOOKUP('W. VaR &amp; Peak Pos By Trader'!$A47,'Import Peak'!$A$3:FB$100,FB$1,FALSE()))</f>
        <v>0</v>
      </c>
      <c r="FC49" s="107" t="n">
        <f aca="false">IF(ISNA(VLOOKUP('W. VaR &amp; Peak Pos By Trader'!$A47,'Import Peak'!$A$3:FC$100,FC$1,FALSE())),0,VLOOKUP('W. VaR &amp; Peak Pos By Trader'!$A47,'Import Peak'!$A$3:FC$100,FC$1,FALSE()))</f>
        <v>0</v>
      </c>
      <c r="FD49" s="107" t="n">
        <f aca="false">IF(ISNA(VLOOKUP('W. VaR &amp; Peak Pos By Trader'!$A47,'Import Peak'!$A$3:FD$100,FD$1,FALSE())),0,VLOOKUP('W. VaR &amp; Peak Pos By Trader'!$A47,'Import Peak'!$A$3:FD$100,FD$1,FALSE()))</f>
        <v>0</v>
      </c>
      <c r="FE49" s="107" t="n">
        <f aca="false">IF(ISNA(VLOOKUP('W. VaR &amp; Peak Pos By Trader'!$A47,'Import Peak'!$A$3:FE$100,FE$1,FALSE())),0,VLOOKUP('W. VaR &amp; Peak Pos By Trader'!$A47,'Import Peak'!$A$3:FE$100,FE$1,FALSE()))</f>
        <v>0</v>
      </c>
      <c r="FF49" s="107" t="n">
        <f aca="false">IF(ISNA(VLOOKUP('W. VaR &amp; Peak Pos By Trader'!$A47,'Import Peak'!$A$3:FF$100,FF$1,FALSE())),0,VLOOKUP('W. VaR &amp; Peak Pos By Trader'!$A47,'Import Peak'!$A$3:FF$100,FF$1,FALSE()))</f>
        <v>0</v>
      </c>
      <c r="FG49" s="107" t="n">
        <f aca="false">IF(ISNA(VLOOKUP('W. VaR &amp; Peak Pos By Trader'!$A47,'Import Peak'!$A$3:FG$100,FG$1,FALSE())),0,VLOOKUP('W. VaR &amp; Peak Pos By Trader'!$A47,'Import Peak'!$A$3:FG$100,FG$1,FALSE()))</f>
        <v>0</v>
      </c>
      <c r="FH49" s="107" t="n">
        <f aca="false">IF(ISNA(VLOOKUP('W. VaR &amp; Peak Pos By Trader'!$A47,'Import Peak'!$A$3:FH$100,FH$1,FALSE())),0,VLOOKUP('W. VaR &amp; Peak Pos By Trader'!$A47,'Import Peak'!$A$3:FH$100,FH$1,FALSE()))</f>
        <v>0</v>
      </c>
      <c r="FI49" s="107" t="n">
        <f aca="false">IF(ISNA(VLOOKUP('W. VaR &amp; Peak Pos By Trader'!$A47,'Import Peak'!$A$3:FI$100,FI$1,FALSE())),0,VLOOKUP('W. VaR &amp; Peak Pos By Trader'!$A47,'Import Peak'!$A$3:FI$100,FI$1,FALSE()))</f>
        <v>0</v>
      </c>
      <c r="FJ49" s="107" t="n">
        <f aca="false">IF(ISNA(VLOOKUP('W. VaR &amp; Peak Pos By Trader'!$A47,'Import Peak'!$A$3:FJ$100,FJ$1,FALSE())),0,VLOOKUP('W. VaR &amp; Peak Pos By Trader'!$A47,'Import Peak'!$A$3:FJ$100,FJ$1,FALSE()))</f>
        <v>0</v>
      </c>
      <c r="FK49" s="107" t="n">
        <f aca="false">IF(ISNA(VLOOKUP('W. VaR &amp; Peak Pos By Trader'!$A47,'Import Peak'!$A$3:FK$100,FK$1,FALSE())),0,VLOOKUP('W. VaR &amp; Peak Pos By Trader'!$A47,'Import Peak'!$A$3:FK$100,FK$1,FALSE()))</f>
        <v>0</v>
      </c>
      <c r="FL49" s="107" t="n">
        <f aca="false">IF(ISNA(VLOOKUP('W. VaR &amp; Peak Pos By Trader'!$A47,'Import Peak'!$A$3:FL$100,FL$1,FALSE())),0,VLOOKUP('W. VaR &amp; Peak Pos By Trader'!$A47,'Import Peak'!$A$3:FL$100,FL$1,FALSE()))</f>
        <v>0</v>
      </c>
      <c r="FM49" s="107" t="n">
        <f aca="false">IF(ISNA(VLOOKUP('W. VaR &amp; Peak Pos By Trader'!$A47,'Import Peak'!$A$3:FM$100,FM$1,FALSE())),0,VLOOKUP('W. VaR &amp; Peak Pos By Trader'!$A47,'Import Peak'!$A$3:FM$100,FM$1,FALSE()))</f>
        <v>0</v>
      </c>
      <c r="FN49" s="107" t="n">
        <f aca="false">IF(ISNA(VLOOKUP('W. VaR &amp; Peak Pos By Trader'!$A47,'Import Peak'!$A$3:FN$100,FN$1,FALSE())),0,VLOOKUP('W. VaR &amp; Peak Pos By Trader'!$A47,'Import Peak'!$A$3:FN$100,FN$1,FALSE()))</f>
        <v>0</v>
      </c>
      <c r="FO49" s="107" t="n">
        <f aca="false">IF(ISNA(VLOOKUP('W. VaR &amp; Peak Pos By Trader'!$A47,'Import Peak'!$A$3:FO$100,FO$1,FALSE())),0,VLOOKUP('W. VaR &amp; Peak Pos By Trader'!$A47,'Import Peak'!$A$3:FO$100,FO$1,FALSE()))</f>
        <v>0</v>
      </c>
      <c r="FP49" s="107" t="n">
        <f aca="false">IF(ISNA(VLOOKUP('W. VaR &amp; Peak Pos By Trader'!$A47,'Import Peak'!$A$3:FP$100,FP$1,FALSE())),0,VLOOKUP('W. VaR &amp; Peak Pos By Trader'!$A47,'Import Peak'!$A$3:FP$100,FP$1,FALSE()))</f>
        <v>0</v>
      </c>
      <c r="FQ49" s="107" t="n">
        <f aca="false">IF(ISNA(VLOOKUP('W. VaR &amp; Peak Pos By Trader'!$A47,'Import Peak'!$A$3:FQ$100,FQ$1,FALSE())),0,VLOOKUP('W. VaR &amp; Peak Pos By Trader'!$A47,'Import Peak'!$A$3:FQ$100,FQ$1,FALSE()))</f>
        <v>0</v>
      </c>
      <c r="FR49" s="107" t="n">
        <f aca="false">IF(ISNA(VLOOKUP('W. VaR &amp; Peak Pos By Trader'!$A47,'Import Peak'!$A$3:FR$100,FR$1,FALSE())),0,VLOOKUP('W. VaR &amp; Peak Pos By Trader'!$A47,'Import Peak'!$A$3:FR$100,FR$1,FALSE()))</f>
        <v>0</v>
      </c>
      <c r="FS49" s="107" t="n">
        <f aca="false">IF(ISNA(VLOOKUP('W. VaR &amp; Peak Pos By Trader'!$A47,'Import Peak'!$A$3:FS$100,FS$1,FALSE())),0,VLOOKUP('W. VaR &amp; Peak Pos By Trader'!$A47,'Import Peak'!$A$3:FS$100,FS$1,FALSE()))</f>
        <v>0</v>
      </c>
      <c r="FT49" s="107" t="n">
        <f aca="false">IF(ISNA(VLOOKUP('W. VaR &amp; Peak Pos By Trader'!$A47,'Import Peak'!$A$3:FT$100,FT$1,FALSE())),0,VLOOKUP('W. VaR &amp; Peak Pos By Trader'!$A47,'Import Peak'!$A$3:FT$100,FT$1,FALSE()))</f>
        <v>0</v>
      </c>
      <c r="FU49" s="107" t="n">
        <f aca="false">IF(ISNA(VLOOKUP('W. VaR &amp; Peak Pos By Trader'!$A47,'Import Peak'!$A$3:FU$100,FU$1,FALSE())),0,VLOOKUP('W. VaR &amp; Peak Pos By Trader'!$A47,'Import Peak'!$A$3:FU$100,FU$1,FALSE()))</f>
        <v>0</v>
      </c>
      <c r="FV49" s="0" t="n">
        <f aca="false">IF(ISNA(VLOOKUP('W. VaR &amp; Peak Pos By Trader'!$A47,'Import Peak'!$A$3:FV$100,FV$1,FALSE())),0,VLOOKUP('W. VaR &amp; Peak Pos By Trader'!$A47,'Import Peak'!$A$3:FV$100,FV$1,FALSE()))</f>
        <v>0</v>
      </c>
      <c r="FW49" s="0" t="n">
        <f aca="false">IF(ISNA(VLOOKUP('W. VaR &amp; Peak Pos By Trader'!$A47,'Import Peak'!$A$3:FW$100,FW$1,FALSE())),0,VLOOKUP('W. VaR &amp; Peak Pos By Trader'!$A47,'Import Peak'!$A$3:FW$100,FW$1,FALSE()))</f>
        <v>0</v>
      </c>
      <c r="FX49" s="0" t="n">
        <f aca="false">IF(ISNA(VLOOKUP('W. VaR &amp; Peak Pos By Trader'!$A47,'Import Peak'!$A$3:FX$100,FX$1,FALSE())),0,VLOOKUP('W. VaR &amp; Peak Pos By Trader'!$A47,'Import Peak'!$A$3:FX$100,FX$1,FALSE()))</f>
        <v>0</v>
      </c>
      <c r="FY49" s="0" t="n">
        <f aca="false">IF(ISNA(VLOOKUP('W. VaR &amp; Peak Pos By Trader'!$A47,'Import Peak'!$A$3:FY$100,FY$1,FALSE())),0,VLOOKUP('W. VaR &amp; Peak Pos By Trader'!$A47,'Import Peak'!$A$3:FY$100,FY$1,FALSE()))</f>
        <v>0</v>
      </c>
      <c r="FZ49" s="0" t="n">
        <f aca="false">IF(ISNA(VLOOKUP('W. VaR &amp; Peak Pos By Trader'!$A47,'Import Peak'!$A$3:FZ$100,FZ$1,FALSE())),0,VLOOKUP('W. VaR &amp; Peak Pos By Trader'!$A47,'Import Peak'!$A$3:FZ$100,FZ$1,FALSE()))</f>
        <v>0</v>
      </c>
      <c r="GA49" s="0" t="n">
        <f aca="false">IF(ISNA(VLOOKUP('W. VaR &amp; Peak Pos By Trader'!$A47,'Import Peak'!$A$3:GA$100,GA$1,FALSE())),0,VLOOKUP('W. VaR &amp; Peak Pos By Trader'!$A47,'Import Peak'!$A$3:GA$100,GA$1,FALSE()))</f>
        <v>0</v>
      </c>
      <c r="GB49" s="0" t="n">
        <f aca="false">IF(ISNA(VLOOKUP('W. VaR &amp; Peak Pos By Trader'!$A47,'Import Peak'!$A$3:GB$100,GB$1,FALSE())),0,VLOOKUP('W. VaR &amp; Peak Pos By Trader'!$A47,'Import Peak'!$A$3:GB$100,GB$1,FALSE()))</f>
        <v>0</v>
      </c>
      <c r="GC49" s="0" t="n">
        <f aca="false">IF(ISNA(VLOOKUP('W. VaR &amp; Peak Pos By Trader'!$A47,'Import Peak'!$A$3:GC$100,GC$1,FALSE())),0,VLOOKUP('W. VaR &amp; Peak Pos By Trader'!$A47,'Import Peak'!$A$3:GC$100,GC$1,FALSE()))</f>
        <v>0</v>
      </c>
      <c r="GD49" s="0" t="n">
        <f aca="false">IF(ISNA(VLOOKUP('W. VaR &amp; Peak Pos By Trader'!$A47,'Import Peak'!$A$3:GD$100,GD$1,FALSE())),0,VLOOKUP('W. VaR &amp; Peak Pos By Trader'!$A47,'Import Peak'!$A$3:GD$100,GD$1,FALSE()))</f>
        <v>0</v>
      </c>
      <c r="GE49" s="0" t="n">
        <f aca="false">IF(ISNA(VLOOKUP('W. VaR &amp; Peak Pos By Trader'!$A47,'Import Peak'!$A$3:GE$100,GE$1,FALSE())),0,VLOOKUP('W. VaR &amp; Peak Pos By Trader'!$A47,'Import Peak'!$A$3:GE$100,GE$1,FALSE()))</f>
        <v>0</v>
      </c>
      <c r="GF49" s="0" t="n">
        <f aca="false">IF(ISNA(VLOOKUP('W. VaR &amp; Peak Pos By Trader'!$A47,'Import Peak'!$A$3:GF$100,GF$1,FALSE())),0,VLOOKUP('W. VaR &amp; Peak Pos By Trader'!$A47,'Import Peak'!$A$3:GF$100,GF$1,FALSE()))</f>
        <v>0</v>
      </c>
      <c r="GG49" s="0" t="n">
        <f aca="false">IF(ISNA(VLOOKUP('W. VaR &amp; Peak Pos By Trader'!$A47,'Import Peak'!$A$3:GG$100,GG$1,FALSE())),0,VLOOKUP('W. VaR &amp; Peak Pos By Trader'!$A47,'Import Peak'!$A$3:GG$100,GG$1,FALSE()))</f>
        <v>0</v>
      </c>
      <c r="GH49" s="0" t="n">
        <f aca="false">IF(ISNA(VLOOKUP('W. VaR &amp; Peak Pos By Trader'!$A47,'Import Peak'!$A$3:GH$100,GH$1,FALSE())),0,VLOOKUP('W. VaR &amp; Peak Pos By Trader'!$A47,'Import Peak'!$A$3:GH$100,GH$1,FALSE()))</f>
        <v>0</v>
      </c>
      <c r="GI49" s="0" t="n">
        <f aca="false">IF(ISNA(VLOOKUP('W. VaR &amp; Peak Pos By Trader'!$A47,'Import Peak'!$A$3:GI$100,GI$1,FALSE())),0,VLOOKUP('W. VaR &amp; Peak Pos By Trader'!$A47,'Import Peak'!$A$3:GI$100,GI$1,FALSE()))</f>
        <v>0</v>
      </c>
      <c r="GJ49" s="0" t="n">
        <f aca="false">IF(ISNA(VLOOKUP('W. VaR &amp; Peak Pos By Trader'!$A47,'Import Peak'!$A$3:GJ$100,GJ$1,FALSE())),0,VLOOKUP('W. VaR &amp; Peak Pos By Trader'!$A47,'Import Peak'!$A$3:GJ$100,GJ$1,FALSE()))</f>
        <v>0</v>
      </c>
      <c r="GK49" s="0" t="n">
        <f aca="false">IF(ISNA(VLOOKUP('W. VaR &amp; Peak Pos By Trader'!$A47,'Import Peak'!$A$3:GK$100,GK$1,FALSE())),0,VLOOKUP('W. VaR &amp; Peak Pos By Trader'!$A47,'Import Peak'!$A$3:GK$100,GK$1,FALSE()))</f>
        <v>0</v>
      </c>
      <c r="GL49" s="0" t="n">
        <f aca="false">IF(ISNA(VLOOKUP('W. VaR &amp; Peak Pos By Trader'!$A47,'Import Peak'!$A$3:GL$100,GL$1,FALSE())),0,VLOOKUP('W. VaR &amp; Peak Pos By Trader'!$A47,'Import Peak'!$A$3:GL$100,GL$1,FALSE()))</f>
        <v>0</v>
      </c>
      <c r="GM49" s="0" t="n">
        <f aca="false">IF(ISNA(VLOOKUP('W. VaR &amp; Peak Pos By Trader'!$A47,'Import Peak'!$A$3:GM$100,GM$1,FALSE())),0,VLOOKUP('W. VaR &amp; Peak Pos By Trader'!$A47,'Import Peak'!$A$3:GM$100,GM$1,FALSE()))</f>
        <v>0</v>
      </c>
      <c r="GN49" s="0" t="n">
        <f aca="false">IF(ISNA(VLOOKUP('W. VaR &amp; Peak Pos By Trader'!$A47,'Import Peak'!$A$3:GN$100,GN$1,FALSE())),0,VLOOKUP('W. VaR &amp; Peak Pos By Trader'!$A47,'Import Peak'!$A$3:GN$100,GN$1,FALSE()))</f>
        <v>0</v>
      </c>
      <c r="GO49" s="0" t="n">
        <f aca="false">IF(ISNA(VLOOKUP('W. VaR &amp; Peak Pos By Trader'!$A47,'Import Peak'!$A$3:GO$100,GO$1,FALSE())),0,VLOOKUP('W. VaR &amp; Peak Pos By Trader'!$A47,'Import Peak'!$A$3:GO$100,GO$1,FALSE()))</f>
        <v>0</v>
      </c>
      <c r="GP49" s="0" t="n">
        <f aca="false">IF(ISNA(VLOOKUP('W. VaR &amp; Peak Pos By Trader'!$A47,'Import Peak'!$A$3:GP$100,GP$1,FALSE())),0,VLOOKUP('W. VaR &amp; Peak Pos By Trader'!$A47,'Import Peak'!$A$3:GP$100,GP$1,FALSE()))</f>
        <v>0</v>
      </c>
      <c r="GQ49" s="0" t="n">
        <f aca="false">IF(ISNA(VLOOKUP('W. VaR &amp; Peak Pos By Trader'!$A47,'Import Peak'!$A$3:GQ$100,GQ$1,FALSE())),0,VLOOKUP('W. VaR &amp; Peak Pos By Trader'!$A47,'Import Peak'!$A$3:GQ$100,GQ$1,FALSE()))</f>
        <v>0</v>
      </c>
      <c r="GR49" s="0" t="n">
        <f aca="false">IF(ISNA(VLOOKUP('W. VaR &amp; Peak Pos By Trader'!$A47,'Import Peak'!$A$3:GR$100,GR$1,FALSE())),0,VLOOKUP('W. VaR &amp; Peak Pos By Trader'!$A47,'Import Peak'!$A$3:GR$100,GR$1,FALSE()))</f>
        <v>0</v>
      </c>
      <c r="GS49" s="0" t="n">
        <f aca="false">IF(ISNA(VLOOKUP('W. VaR &amp; Peak Pos By Trader'!$A47,'Import Peak'!$A$3:GS$100,GS$1,FALSE())),0,VLOOKUP('W. VaR &amp; Peak Pos By Trader'!$A47,'Import Peak'!$A$3:GS$100,GS$1,FALSE()))</f>
        <v>0</v>
      </c>
      <c r="GT49" s="0" t="n">
        <f aca="false">IF(ISNA(VLOOKUP('W. VaR &amp; Peak Pos By Trader'!$A47,'Import Peak'!$A$3:GT$100,GT$1,FALSE())),0,VLOOKUP('W. VaR &amp; Peak Pos By Trader'!$A47,'Import Peak'!$A$3:GT$100,GT$1,FALSE()))</f>
        <v>0</v>
      </c>
      <c r="GU49" s="0" t="n">
        <f aca="false">IF(ISNA(VLOOKUP('W. VaR &amp; Peak Pos By Trader'!$A47,'Import Peak'!$A$3:GU$100,GU$1,FALSE())),0,VLOOKUP('W. VaR &amp; Peak Pos By Trader'!$A47,'Import Peak'!$A$3:GU$100,GU$1,FALSE()))</f>
        <v>0</v>
      </c>
      <c r="GV49" s="0" t="n">
        <f aca="false">IF(ISNA(VLOOKUP('W. VaR &amp; Peak Pos By Trader'!$A47,'Import Peak'!$A$3:GV$100,GV$1,FALSE())),0,VLOOKUP('W. VaR &amp; Peak Pos By Trader'!$A47,'Import Peak'!$A$3:GV$100,GV$1,FALSE()))</f>
        <v>0</v>
      </c>
      <c r="GW49" s="0" t="n">
        <f aca="false">IF(ISNA(VLOOKUP('W. VaR &amp; Peak Pos By Trader'!$A47,'Import Peak'!$A$3:GW$100,GW$1,FALSE())),0,VLOOKUP('W. VaR &amp; Peak Pos By Trader'!$A47,'Import Peak'!$A$3:GW$100,GW$1,FALSE()))</f>
        <v>0</v>
      </c>
      <c r="GX49" s="0" t="n">
        <f aca="false">IF(ISNA(VLOOKUP('W. VaR &amp; Peak Pos By Trader'!$A47,'Import Peak'!$A$3:GX$100,GX$1,FALSE())),0,VLOOKUP('W. VaR &amp; Peak Pos By Trader'!$A47,'Import Peak'!$A$3:GX$100,GX$1,FALSE()))</f>
        <v>0</v>
      </c>
      <c r="GY49" s="0" t="n">
        <f aca="false">IF(ISNA(VLOOKUP('W. VaR &amp; Peak Pos By Trader'!$A47,'Import Peak'!$A$3:GY$100,GY$1,FALSE())),0,VLOOKUP('W. VaR &amp; Peak Pos By Trader'!$A47,'Import Peak'!$A$3:GY$100,GY$1,FALSE()))</f>
        <v>0</v>
      </c>
      <c r="GZ49" s="0" t="n">
        <f aca="false">IF(ISNA(VLOOKUP('W. VaR &amp; Peak Pos By Trader'!$A47,'Import Peak'!$A$3:GZ$100,GZ$1,FALSE())),0,VLOOKUP('W. VaR &amp; Peak Pos By Trader'!$A47,'Import Peak'!$A$3:GZ$100,GZ$1,FALSE()))</f>
        <v>0</v>
      </c>
      <c r="HA49" s="0" t="n">
        <f aca="false">IF(ISNA(VLOOKUP('W. VaR &amp; Peak Pos By Trader'!$A47,'Import Peak'!$A$3:HA$100,HA$1,FALSE())),0,VLOOKUP('W. VaR &amp; Peak Pos By Trader'!$A47,'Import Peak'!$A$3:HA$100,HA$1,FALSE()))</f>
        <v>0</v>
      </c>
      <c r="HB49" s="0" t="n">
        <f aca="false">IF(ISNA(VLOOKUP('W. VaR &amp; Peak Pos By Trader'!$A47,'Import Peak'!$A$3:HB$100,HB$1,FALSE())),0,VLOOKUP('W. VaR &amp; Peak Pos By Trader'!$A47,'Import Peak'!$A$3:HB$100,HB$1,FALSE()))</f>
        <v>0</v>
      </c>
      <c r="HC49" s="0" t="n">
        <f aca="false">IF(ISNA(VLOOKUP('W. VaR &amp; Peak Pos By Trader'!$A47,'Import Peak'!$A$3:HC$100,HC$1,FALSE())),0,VLOOKUP('W. VaR &amp; Peak Pos By Trader'!$A47,'Import Peak'!$A$3:HC$100,HC$1,FALSE()))</f>
        <v>0</v>
      </c>
      <c r="HD49" s="0" t="n">
        <f aca="false">IF(ISNA(VLOOKUP('W. VaR &amp; Peak Pos By Trader'!$A47,'Import Peak'!$A$3:HD$100,HD$1,FALSE())),0,VLOOKUP('W. VaR &amp; Peak Pos By Trader'!$A47,'Import Peak'!$A$3:HD$100,HD$1,FALSE()))</f>
        <v>0</v>
      </c>
      <c r="HE49" s="0" t="n">
        <f aca="false">IF(ISNA(VLOOKUP('W. VaR &amp; Peak Pos By Trader'!$A47,'Import Peak'!$A$3:HE$100,HE$1,FALSE())),0,VLOOKUP('W. VaR &amp; Peak Pos By Trader'!$A47,'Import Peak'!$A$3:HE$100,HE$1,FALSE()))</f>
        <v>0</v>
      </c>
      <c r="HF49" s="0" t="n">
        <f aca="false">IF(ISNA(VLOOKUP('W. VaR &amp; Peak Pos By Trader'!$A47,'Import Peak'!$A$3:HF$100,HF$1,FALSE())),0,VLOOKUP('W. VaR &amp; Peak Pos By Trader'!$A47,'Import Peak'!$A$3:HF$100,HF$1,FALSE()))</f>
        <v>0</v>
      </c>
      <c r="HG49" s="0" t="n">
        <f aca="false">IF(ISNA(VLOOKUP('W. VaR &amp; Peak Pos By Trader'!$A47,'Import Peak'!$A$3:HG$100,HG$1,FALSE())),0,VLOOKUP('W. VaR &amp; Peak Pos By Trader'!$A47,'Import Peak'!$A$3:HG$100,HG$1,FALSE()))</f>
        <v>0</v>
      </c>
      <c r="HH49" s="0" t="n">
        <f aca="false">IF(ISNA(VLOOKUP('W. VaR &amp; Peak Pos By Trader'!$A47,'Import Peak'!$A$3:HH$100,HH$1,FALSE())),0,VLOOKUP('W. VaR &amp; Peak Pos By Trader'!$A47,'Import Peak'!$A$3:HH$100,HH$1,FALSE()))</f>
        <v>0</v>
      </c>
      <c r="HI49" s="0" t="n">
        <f aca="false">IF(ISNA(VLOOKUP('W. VaR &amp; Peak Pos By Trader'!$A47,'Import Peak'!$A$3:HI$100,HI$1,FALSE())),0,VLOOKUP('W. VaR &amp; Peak Pos By Trader'!$A47,'Import Peak'!$A$3:HI$100,HI$1,FALSE()))</f>
        <v>0</v>
      </c>
      <c r="HJ49" s="0" t="n">
        <f aca="false">IF(ISNA(VLOOKUP('W. VaR &amp; Peak Pos By Trader'!$A47,'Import Peak'!$A$3:HJ$100,HJ$1,FALSE())),0,VLOOKUP('W. VaR &amp; Peak Pos By Trader'!$A47,'Import Peak'!$A$3:HJ$100,HJ$1,FALSE()))</f>
        <v>0</v>
      </c>
      <c r="HK49" s="0" t="n">
        <f aca="false">IF(ISNA(VLOOKUP('W. VaR &amp; Peak Pos By Trader'!$A47,'Import Peak'!$A$3:HK$100,HK$1,FALSE())),0,VLOOKUP('W. VaR &amp; Peak Pos By Trader'!$A47,'Import Peak'!$A$3:HK$100,HK$1,FALSE()))</f>
        <v>0</v>
      </c>
      <c r="HL49" s="0" t="n">
        <f aca="false">IF(ISNA(VLOOKUP('W. VaR &amp; Peak Pos By Trader'!$A47,'Import Peak'!$A$3:HL$100,HL$1,FALSE())),0,VLOOKUP('W. VaR &amp; Peak Pos By Trader'!$A47,'Import Peak'!$A$3:HL$100,HL$1,FALSE()))</f>
        <v>0</v>
      </c>
      <c r="HM49" s="0" t="n">
        <f aca="false">IF(ISNA(VLOOKUP('W. VaR &amp; Peak Pos By Trader'!$A47,'Import Peak'!$A$3:HM$100,HM$1,FALSE())),0,VLOOKUP('W. VaR &amp; Peak Pos By Trader'!$A47,'Import Peak'!$A$3:HM$100,HM$1,FALSE()))</f>
        <v>0</v>
      </c>
      <c r="HN49" s="0" t="n">
        <f aca="false">IF(ISNA(VLOOKUP('W. VaR &amp; Peak Pos By Trader'!$A47,'Import Peak'!$A$3:HN$100,HN$1,FALSE())),0,VLOOKUP('W. VaR &amp; Peak Pos By Trader'!$A47,'Import Peak'!$A$3:HN$100,HN$1,FALSE()))</f>
        <v>0</v>
      </c>
      <c r="HO49" s="0" t="n">
        <f aca="false">IF(ISNA(VLOOKUP('W. VaR &amp; Peak Pos By Trader'!$A47,'Import Peak'!$A$3:HO$100,HO$1,FALSE())),0,VLOOKUP('W. VaR &amp; Peak Pos By Trader'!$A47,'Import Peak'!$A$3:HO$100,HO$1,FALSE()))</f>
        <v>0</v>
      </c>
      <c r="HP49" s="0" t="n">
        <f aca="false">IF(ISNA(VLOOKUP('W. VaR &amp; Peak Pos By Trader'!$A47,'Import Peak'!$A$3:HP$100,HP$1,FALSE())),0,VLOOKUP('W. VaR &amp; Peak Pos By Trader'!$A47,'Import Peak'!$A$3:HP$100,HP$1,FALSE()))</f>
        <v>0</v>
      </c>
      <c r="HQ49" s="0" t="n">
        <f aca="false">IF(ISNA(VLOOKUP('W. VaR &amp; Peak Pos By Trader'!$A47,'Import Peak'!$A$3:HQ$100,HQ$1,FALSE())),0,VLOOKUP('W. VaR &amp; Peak Pos By Trader'!$A47,'Import Peak'!$A$3:HQ$100,HQ$1,FALSE()))</f>
        <v>0</v>
      </c>
      <c r="HR49" s="0" t="n">
        <f aca="false">IF(ISNA(VLOOKUP('W. VaR &amp; Peak Pos By Trader'!$A47,'Import Peak'!$A$3:HR$100,HR$1,FALSE())),0,VLOOKUP('W. VaR &amp; Peak Pos By Trader'!$A47,'Import Peak'!$A$3:HR$100,HR$1,FALSE()))</f>
        <v>0</v>
      </c>
      <c r="HS49" s="0" t="n">
        <f aca="false">IF(ISNA(VLOOKUP('W. VaR &amp; Peak Pos By Trader'!$A47,'Import Peak'!$A$3:HS$100,HS$1,FALSE())),0,VLOOKUP('W. VaR &amp; Peak Pos By Trader'!$A47,'Import Peak'!$A$3:HS$100,HS$1,FALSE()))</f>
        <v>0</v>
      </c>
      <c r="HT49" s="0" t="n">
        <f aca="false">IF(ISNA(VLOOKUP('W. VaR &amp; Peak Pos By Trader'!$A47,'Import Peak'!$A$3:HT$100,HT$1,FALSE())),0,VLOOKUP('W. VaR &amp; Peak Pos By Trader'!$A47,'Import Peak'!$A$3:HT$100,HT$1,FALSE()))</f>
        <v>0</v>
      </c>
      <c r="HU49" s="0" t="n">
        <f aca="false">IF(ISNA(VLOOKUP('W. VaR &amp; Peak Pos By Trader'!$A47,'Import Peak'!$A$3:HU$100,HU$1,FALSE())),0,VLOOKUP('W. VaR &amp; Peak Pos By Trader'!$A47,'Import Peak'!$A$3:HU$100,HU$1,FALSE()))</f>
        <v>0</v>
      </c>
      <c r="HV49" s="0" t="n">
        <f aca="false">IF(ISNA(VLOOKUP('W. VaR &amp; Peak Pos By Trader'!$A47,'Import Peak'!$A$3:HV$100,HV$1,FALSE())),0,VLOOKUP('W. VaR &amp; Peak Pos By Trader'!$A47,'Import Peak'!$A$3:HV$100,HV$1,FALSE()))</f>
        <v>0</v>
      </c>
      <c r="HW49" s="0" t="n">
        <f aca="false">IF(ISNA(VLOOKUP('W. VaR &amp; Peak Pos By Trader'!$A47,'Import Peak'!$A$3:HW$100,HW$1,FALSE())),0,VLOOKUP('W. VaR &amp; Peak Pos By Trader'!$A47,'Import Peak'!$A$3:HW$100,HW$1,FALSE()))</f>
        <v>0</v>
      </c>
      <c r="HX49" s="0" t="n">
        <f aca="false">IF(ISNA(VLOOKUP('W. VaR &amp; Peak Pos By Trader'!$A47,'Import Peak'!$A$3:HX$100,HX$1,FALSE())),0,VLOOKUP('W. VaR &amp; Peak Pos By Trader'!$A47,'Import Peak'!$A$3:HX$100,HX$1,FALSE()))</f>
        <v>0</v>
      </c>
      <c r="HY49" s="0" t="n">
        <f aca="false">IF(ISNA(VLOOKUP('W. VaR &amp; Peak Pos By Trader'!$A47,'Import Peak'!$A$3:HY$100,HY$1,FALSE())),0,VLOOKUP('W. VaR &amp; Peak Pos By Trader'!$A47,'Import Peak'!$A$3:HY$100,HY$1,FALSE()))</f>
        <v>0</v>
      </c>
      <c r="HZ49" s="0" t="n">
        <f aca="false">IF(ISNA(VLOOKUP('W. VaR &amp; Peak Pos By Trader'!$A47,'Import Peak'!$A$3:HZ$100,HZ$1,FALSE())),0,VLOOKUP('W. VaR &amp; Peak Pos By Trader'!$A47,'Import Peak'!$A$3:HZ$100,HZ$1,FALSE()))</f>
        <v>0</v>
      </c>
      <c r="IA49" s="0" t="n">
        <f aca="false">IF(ISNA(VLOOKUP('W. VaR &amp; Peak Pos By Trader'!$A47,'Import Peak'!$A$3:IA$100,IA$1,FALSE())),0,VLOOKUP('W. VaR &amp; Peak Pos By Trader'!$A47,'Import Peak'!$A$3:IA$100,IA$1,FALSE()))</f>
        <v>0</v>
      </c>
      <c r="IB49" s="0" t="n">
        <f aca="false">IF(ISNA(VLOOKUP('W. VaR &amp; Peak Pos By Trader'!$A47,'Import Peak'!$A$3:IB$100,IB$1,FALSE())),0,VLOOKUP('W. VaR &amp; Peak Pos By Trader'!$A47,'Import Peak'!$A$3:IB$100,IB$1,FALSE()))</f>
        <v>0</v>
      </c>
      <c r="IC49" s="0" t="n">
        <f aca="false">IF(ISNA(VLOOKUP('W. VaR &amp; Peak Pos By Trader'!$A47,'Import Peak'!$A$3:IC$100,IC$1,FALSE())),0,VLOOKUP('W. VaR &amp; Peak Pos By Trader'!$A47,'Import Peak'!$A$3:IC$100,IC$1,FALSE()))</f>
        <v>0</v>
      </c>
    </row>
    <row r="50" customFormat="false" ht="18.75" hidden="false" customHeight="false" outlineLevel="0" collapsed="false">
      <c r="A50" s="188" t="s">
        <v>121</v>
      </c>
      <c r="B50" s="189" t="n">
        <f aca="false">SUM(B29:B49)</f>
        <v>0</v>
      </c>
      <c r="C50" s="189" t="n">
        <f aca="false">SUM(C29:C49)</f>
        <v>0</v>
      </c>
      <c r="D50" s="189" t="n">
        <f aca="false">SUM(D29:D49)</f>
        <v>0</v>
      </c>
      <c r="E50" s="189" t="n">
        <f aca="false">SUM(E29:E49)</f>
        <v>0</v>
      </c>
      <c r="F50" s="189" t="n">
        <f aca="false">SUM(F29:F49)</f>
        <v>0</v>
      </c>
      <c r="G50" s="189" t="n">
        <f aca="false">SUM(G29:G49)</f>
        <v>0</v>
      </c>
      <c r="H50" s="189" t="n">
        <f aca="false">SUM(H29:H49)</f>
        <v>303808.54515843</v>
      </c>
      <c r="I50" s="189" t="n">
        <f aca="false">SUM(I29:I49)</f>
        <v>-1140103.5280737</v>
      </c>
      <c r="J50" s="189" t="n">
        <f aca="false">SUM(J29:J49)</f>
        <v>1681316.49317224</v>
      </c>
      <c r="K50" s="189" t="n">
        <f aca="false">SUM(K29:K49)</f>
        <v>-44849.8272903239</v>
      </c>
      <c r="L50" s="189" t="n">
        <f aca="false">SUM(L29:L49)</f>
        <v>-3646636.30699265</v>
      </c>
      <c r="M50" s="189" t="n">
        <f aca="false">SUM(M29:M49)</f>
        <v>-1208040.66930813</v>
      </c>
      <c r="N50" s="189" t="n">
        <f aca="false">SUM(N29:N49)</f>
        <v>-1164922.86872521</v>
      </c>
      <c r="O50" s="189" t="n">
        <f aca="false">SUM(O29:O49)</f>
        <v>-1202817.06683797</v>
      </c>
      <c r="P50" s="189" t="n">
        <f aca="false">SUM(P29:P49)</f>
        <v>-1260270.51174525</v>
      </c>
      <c r="Q50" s="189" t="n">
        <f aca="false">SUM(Q29:Q49)</f>
        <v>-1133663.290512</v>
      </c>
      <c r="R50" s="189" t="n">
        <f aca="false">SUM(R29:R49)</f>
        <v>-769271.774037898</v>
      </c>
      <c r="S50" s="189" t="n">
        <f aca="false">SUM(S29:S49)</f>
        <v>-834275.208826021</v>
      </c>
      <c r="T50" s="189" t="n">
        <f aca="false">SUM(T29:T49)</f>
        <v>-458071.187871501</v>
      </c>
      <c r="U50" s="189" t="n">
        <f aca="false">SUM(U29:U49)</f>
        <v>-451768.561130319</v>
      </c>
      <c r="V50" s="189" t="n">
        <f aca="false">SUM(V29:V49)</f>
        <v>-290008.76558161</v>
      </c>
      <c r="W50" s="189" t="n">
        <f aca="false">SUM(W29:W49)</f>
        <v>-262259.72494216</v>
      </c>
      <c r="X50" s="189" t="n">
        <f aca="false">SUM(X29:X49)</f>
        <v>-302233.177476219</v>
      </c>
      <c r="Y50" s="189" t="n">
        <f aca="false">SUM(Y29:Y49)</f>
        <v>-140510.897657532</v>
      </c>
      <c r="Z50" s="189" t="n">
        <f aca="false">SUM(Z29:Z49)</f>
        <v>-107469.752079572</v>
      </c>
      <c r="AA50" s="189" t="n">
        <f aca="false">SUM(AA29:AA49)</f>
        <v>-151582.476369328</v>
      </c>
      <c r="AB50" s="189" t="n">
        <f aca="false">SUM(AB29:AB49)</f>
        <v>-170589.002125794</v>
      </c>
      <c r="AC50" s="189" t="n">
        <f aca="false">SUM(AC29:AC49)</f>
        <v>-171235.243432128</v>
      </c>
      <c r="AD50" s="189" t="n">
        <f aca="false">SUM(AD29:AD49)</f>
        <v>-134729.822770324</v>
      </c>
      <c r="AE50" s="189" t="n">
        <f aca="false">SUM(AE29:AE49)</f>
        <v>-81086.450659756</v>
      </c>
      <c r="AF50" s="189" t="n">
        <f aca="false">SUM(AF29:AF49)</f>
        <v>-69098.8779220167</v>
      </c>
      <c r="AG50" s="189" t="n">
        <f aca="false">SUM(AG29:AG49)</f>
        <v>-64932.9445207561</v>
      </c>
      <c r="AH50" s="189" t="n">
        <f aca="false">SUM(AH29:AH49)</f>
        <v>-129641.061225388</v>
      </c>
      <c r="AI50" s="189" t="n">
        <f aca="false">SUM(AI29:AI49)</f>
        <v>-118389.835673639</v>
      </c>
      <c r="AJ50" s="189" t="n">
        <f aca="false">SUM(AJ29:AJ49)</f>
        <v>-134928.038202083</v>
      </c>
      <c r="AK50" s="189" t="n">
        <f aca="false">SUM(AK29:AK49)</f>
        <v>-52356.7921404901</v>
      </c>
      <c r="AL50" s="189" t="n">
        <f aca="false">SUM(AL29:AL49)</f>
        <v>-23432.7931524182</v>
      </c>
      <c r="AM50" s="189" t="n">
        <f aca="false">SUM(AM29:AM49)</f>
        <v>-33605.1825403286</v>
      </c>
      <c r="AN50" s="189" t="n">
        <f aca="false">SUM(AN29:AN49)</f>
        <v>-188268.687322985</v>
      </c>
      <c r="AO50" s="189" t="n">
        <f aca="false">SUM(AO29:AO49)</f>
        <v>-187009.122553336</v>
      </c>
      <c r="AP50" s="189" t="n">
        <f aca="false">SUM(AP29:AP49)</f>
        <v>-155872.157981574</v>
      </c>
      <c r="AQ50" s="189" t="n">
        <f aca="false">SUM(AQ29:AQ49)</f>
        <v>-102971.366057054</v>
      </c>
      <c r="AR50" s="189" t="n">
        <f aca="false">SUM(AR29:AR49)</f>
        <v>-106580.814629337</v>
      </c>
      <c r="AS50" s="189" t="n">
        <f aca="false">SUM(AS29:AS49)</f>
        <v>-124547.864246476</v>
      </c>
      <c r="AT50" s="189" t="n">
        <f aca="false">SUM(AT29:AT49)</f>
        <v>-23227.0664973688</v>
      </c>
      <c r="AU50" s="189" t="n">
        <f aca="false">SUM(AU29:AU49)</f>
        <v>-17123.5861118055</v>
      </c>
      <c r="AV50" s="189" t="n">
        <f aca="false">SUM(AV29:AV49)</f>
        <v>-13713.3915718892</v>
      </c>
      <c r="AW50" s="189" t="n">
        <f aca="false">SUM(AW29:AW49)</f>
        <v>89288.1569511094</v>
      </c>
      <c r="AX50" s="189" t="n">
        <f aca="false">SUM(AX29:AX49)</f>
        <v>108337.330683381</v>
      </c>
      <c r="AY50" s="189" t="n">
        <f aca="false">SUM(AY29:AY49)</f>
        <v>101417.105393097</v>
      </c>
      <c r="AZ50" s="189" t="n">
        <f aca="false">SUM(AZ29:AZ49)</f>
        <v>3330.05761732311</v>
      </c>
      <c r="BA50" s="189" t="n">
        <f aca="false">SUM(BA29:BA49)</f>
        <v>10689.9233564463</v>
      </c>
      <c r="BB50" s="189" t="n">
        <f aca="false">SUM(BB29:BB49)</f>
        <v>24349.8934658408</v>
      </c>
      <c r="BC50" s="189" t="n">
        <f aca="false">SUM(BC29:BC49)</f>
        <v>33217.1912352473</v>
      </c>
      <c r="BD50" s="189" t="n">
        <f aca="false">SUM(BD29:BD49)</f>
        <v>32180.8860531471</v>
      </c>
      <c r="BE50" s="189" t="n">
        <f aca="false">SUM(BE29:BE49)</f>
        <v>28148.0835526013</v>
      </c>
      <c r="BF50" s="189" t="n">
        <f aca="false">SUM(BF29:BF49)</f>
        <v>37593.0779076798</v>
      </c>
      <c r="BG50" s="189" t="n">
        <f aca="false">SUM(BG29:BG49)</f>
        <v>39134.9282747317</v>
      </c>
      <c r="BH50" s="189" t="n">
        <f aca="false">SUM(BH29:BH49)</f>
        <v>46833.065293648</v>
      </c>
      <c r="BI50" s="189" t="n">
        <f aca="false">SUM(BI29:BI49)</f>
        <v>107723.888492695</v>
      </c>
      <c r="BJ50" s="189" t="n">
        <f aca="false">SUM(BJ29:BJ49)</f>
        <v>152711.063018437</v>
      </c>
      <c r="BK50" s="189" t="n">
        <f aca="false">SUM(BK29:BK49)</f>
        <v>151223.870655735</v>
      </c>
      <c r="BL50" s="189" t="n">
        <f aca="false">SUM(BL29:BL49)</f>
        <v>13002.5005172719</v>
      </c>
      <c r="BM50" s="189" t="n">
        <f aca="false">SUM(BM29:BM49)</f>
        <v>3365.73302343486</v>
      </c>
      <c r="BN50" s="189" t="n">
        <f aca="false">SUM(BN29:BN49)</f>
        <v>11066.5581573409</v>
      </c>
      <c r="BO50" s="189" t="n">
        <f aca="false">SUM(BO29:BO49)</f>
        <v>140017.783297077</v>
      </c>
      <c r="BP50" s="189" t="n">
        <f aca="false">SUM(BP29:BP49)</f>
        <v>132468.533974659</v>
      </c>
      <c r="BQ50" s="189" t="n">
        <f aca="false">SUM(BQ29:BQ49)</f>
        <v>127134.222504209</v>
      </c>
      <c r="BR50" s="189" t="n">
        <f aca="false">SUM(BR29:BR49)</f>
        <v>-63440.9839145353</v>
      </c>
      <c r="BS50" s="189" t="n">
        <f aca="false">SUM(BS29:BS49)</f>
        <v>-58233.2025556231</v>
      </c>
      <c r="BT50" s="189" t="n">
        <f aca="false">SUM(BT29:BT49)</f>
        <v>-66636.5446501557</v>
      </c>
      <c r="BU50" s="189" t="n">
        <f aca="false">SUM(BU29:BU49)</f>
        <v>-46404.6146050039</v>
      </c>
      <c r="BV50" s="189" t="n">
        <f aca="false">SUM(BV29:BV49)</f>
        <v>-54360.4623443171</v>
      </c>
      <c r="BW50" s="189" t="n">
        <f aca="false">SUM(BW29:BW49)</f>
        <v>-56035.6339513103</v>
      </c>
      <c r="BX50" s="189" t="n">
        <f aca="false">SUM(BX29:BX49)</f>
        <v>-81916.3237868539</v>
      </c>
      <c r="BY50" s="189" t="n">
        <f aca="false">SUM(BY29:BY49)</f>
        <v>-87972.2164653895</v>
      </c>
      <c r="BZ50" s="189" t="n">
        <f aca="false">SUM(BZ29:BZ49)</f>
        <v>-73171.9652495967</v>
      </c>
      <c r="CA50" s="189" t="n">
        <f aca="false">SUM(CA29:CA49)</f>
        <v>-46694.1948253498</v>
      </c>
      <c r="CB50" s="189" t="n">
        <f aca="false">SUM(CB29:CB49)</f>
        <v>-42952.9427599977</v>
      </c>
      <c r="CC50" s="189" t="n">
        <f aca="false">SUM(CC29:CC49)</f>
        <v>-42722.187769428</v>
      </c>
      <c r="CD50" s="189" t="n">
        <f aca="false">SUM(CD29:CD49)</f>
        <v>2754.15562570216</v>
      </c>
      <c r="CE50" s="189" t="n">
        <f aca="false">SUM(CE29:CE49)</f>
        <v>2692.84784999472</v>
      </c>
      <c r="CF50" s="189" t="n">
        <f aca="false">SUM(CF29:CF49)</f>
        <v>2365.42349835093</v>
      </c>
      <c r="CG50" s="189" t="n">
        <f aca="false">SUM(CG29:CG49)</f>
        <v>-11627.9597660936</v>
      </c>
      <c r="CH50" s="189" t="n">
        <f aca="false">SUM(CH29:CH49)</f>
        <v>-17522.8041749287</v>
      </c>
      <c r="CI50" s="189" t="n">
        <f aca="false">SUM(CI29:CI49)</f>
        <v>-17098.4500772757</v>
      </c>
      <c r="CJ50" s="189" t="n">
        <f aca="false">SUM(CJ29:CJ49)</f>
        <v>-13050.6858656296</v>
      </c>
      <c r="CK50" s="189" t="n">
        <f aca="false">SUM(CK29:CK49)</f>
        <v>-12948.1269621305</v>
      </c>
      <c r="CL50" s="189" t="n">
        <f aca="false">SUM(CL29:CL49)</f>
        <v>-9538.17689049109</v>
      </c>
      <c r="CM50" s="189" t="n">
        <f aca="false">SUM(CM29:CM49)</f>
        <v>-11710.8545088488</v>
      </c>
      <c r="CN50" s="189" t="n">
        <f aca="false">SUM(CN29:CN49)</f>
        <v>-10303.1250618733</v>
      </c>
      <c r="CO50" s="189" t="n">
        <f aca="false">SUM(CO29:CO49)</f>
        <v>-11789.7085748557</v>
      </c>
      <c r="CP50" s="189" t="n">
        <f aca="false">SUM(CP29:CP49)</f>
        <v>15073.4208344366</v>
      </c>
      <c r="CQ50" s="189" t="n">
        <f aca="false">SUM(CQ29:CQ49)</f>
        <v>13900.5469752303</v>
      </c>
      <c r="CR50" s="189" t="n">
        <f aca="false">SUM(CR29:CR49)</f>
        <v>14867.4521347499</v>
      </c>
      <c r="CS50" s="189" t="n">
        <f aca="false">SUM(CS29:CS49)</f>
        <v>14819.8196065793</v>
      </c>
      <c r="CT50" s="189" t="n">
        <f aca="false">SUM(CT29:CT49)</f>
        <v>8797.96266528476</v>
      </c>
      <c r="CU50" s="189" t="n">
        <f aca="false">SUM(CU29:CU49)</f>
        <v>9047.82772130437</v>
      </c>
      <c r="CV50" s="189" t="n">
        <f aca="false">SUM(CV29:CV49)</f>
        <v>6384.88230704846</v>
      </c>
      <c r="CW50" s="189" t="n">
        <f aca="false">SUM(CW29:CW49)</f>
        <v>6350.99480557331</v>
      </c>
      <c r="CX50" s="189" t="n">
        <f aca="false">SUM(CX29:CX49)</f>
        <v>8720.50601331813</v>
      </c>
      <c r="CY50" s="189" t="n">
        <f aca="false">SUM(CY29:CY49)</f>
        <v>14994.7508650798</v>
      </c>
      <c r="CZ50" s="189" t="n">
        <f aca="false">SUM(CZ29:CZ49)</f>
        <v>13309.2599853867</v>
      </c>
      <c r="DA50" s="189" t="n">
        <f aca="false">SUM(DA29:DA49)</f>
        <v>20260.8221133834</v>
      </c>
      <c r="DB50" s="189" t="n">
        <f aca="false">SUM(DB29:DB49)</f>
        <v>48710.2878011189</v>
      </c>
      <c r="DC50" s="189" t="n">
        <f aca="false">SUM(DC29:DC49)</f>
        <v>46532.4318574589</v>
      </c>
      <c r="DD50" s="189" t="n">
        <f aca="false">SUM(DD29:DD49)</f>
        <v>52063.8050672082</v>
      </c>
      <c r="DE50" s="189" t="n">
        <f aca="false">SUM(DE29:DE49)</f>
        <v>50132.8160233634</v>
      </c>
      <c r="DF50" s="189" t="n">
        <f aca="false">SUM(DF29:DF49)</f>
        <v>42920.4254115353</v>
      </c>
      <c r="DG50" s="189" t="n">
        <f aca="false">SUM(DG29:DG49)</f>
        <v>44399.6525959378</v>
      </c>
      <c r="DH50" s="189" t="n">
        <f aca="false">SUM(DH29:DH49)</f>
        <v>43638.2738703752</v>
      </c>
      <c r="DI50" s="189" t="n">
        <f aca="false">SUM(DI29:DI49)</f>
        <v>43396.7573323206</v>
      </c>
      <c r="DJ50" s="189" t="n">
        <f aca="false">SUM(DJ29:DJ49)</f>
        <v>45187.1772646025</v>
      </c>
      <c r="DK50" s="189" t="n">
        <f aca="false">SUM(DK29:DK49)</f>
        <v>61463.9827284752</v>
      </c>
      <c r="DL50" s="189" t="n">
        <f aca="false">SUM(DL29:DL49)</f>
        <v>58780.4475697249</v>
      </c>
      <c r="DM50" s="189" t="n">
        <f aca="false">SUM(DM29:DM49)</f>
        <v>60789.1009296128</v>
      </c>
      <c r="DN50" s="189" t="n">
        <f aca="false">SUM(DN29:DN49)</f>
        <v>-27860.366049093</v>
      </c>
      <c r="DO50" s="189" t="n">
        <f aca="false">SUM(DO29:DO49)</f>
        <v>-26609.712805416</v>
      </c>
      <c r="DP50" s="189" t="n">
        <f aca="false">SUM(DP29:DP49)</f>
        <v>-29766.6466320891</v>
      </c>
      <c r="DQ50" s="189" t="n">
        <f aca="false">SUM(DQ29:DQ49)</f>
        <v>-28261.0754741053</v>
      </c>
      <c r="DR50" s="189" t="n">
        <f aca="false">SUM(DR29:DR49)</f>
        <v>-31718.5533150738</v>
      </c>
      <c r="DS50" s="189" t="n">
        <f aca="false">SUM(DS29:DS49)</f>
        <v>-32805.1049676567</v>
      </c>
      <c r="DT50" s="189" t="n">
        <f aca="false">SUM(DT29:DT49)</f>
        <v>-32292.0873619456</v>
      </c>
      <c r="DU50" s="189" t="n">
        <f aca="false">SUM(DU29:DU49)</f>
        <v>-34675.2175565962</v>
      </c>
      <c r="DV50" s="189" t="n">
        <f aca="false">SUM(DV29:DV49)</f>
        <v>-40196.7896001519</v>
      </c>
      <c r="DW50" s="189" t="n">
        <f aca="false">SUM(DW29:DW49)</f>
        <v>-36816.7801272609</v>
      </c>
      <c r="DX50" s="189" t="n">
        <f aca="false">SUM(DX29:DX49)</f>
        <v>-35217.5822455705</v>
      </c>
      <c r="DY50" s="189" t="n">
        <f aca="false">SUM(DY29:DY49)</f>
        <v>-36436.1779807426</v>
      </c>
      <c r="DZ50" s="189" t="n">
        <f aca="false">SUM(DZ29:DZ49)</f>
        <v>-34852.6826353712</v>
      </c>
      <c r="EA50" s="189" t="n">
        <f aca="false">SUM(EA29:EA49)</f>
        <v>-34682.9529114463</v>
      </c>
      <c r="EB50" s="189" t="n">
        <f aca="false">SUM(EB29:EB49)</f>
        <v>-37262.3603191876</v>
      </c>
      <c r="EC50" s="189" t="n">
        <f aca="false">SUM(EC29:EC49)</f>
        <v>-34327.90542094</v>
      </c>
      <c r="ED50" s="189" t="n">
        <f aca="false">SUM(ED29:ED49)</f>
        <v>-40096.9403393477</v>
      </c>
      <c r="EE50" s="189" t="n">
        <f aca="false">SUM(EE29:EE49)</f>
        <v>-39893.8396233477</v>
      </c>
      <c r="EF50" s="189" t="n">
        <f aca="false">SUM(EF29:EF49)</f>
        <v>-40338.906206133</v>
      </c>
      <c r="EG50" s="189" t="n">
        <f aca="false">SUM(EG29:EG49)</f>
        <v>-43337.3760642672</v>
      </c>
      <c r="EH50" s="189" t="n">
        <f aca="false">SUM(EH29:EH49)</f>
        <v>-36254.4916440994</v>
      </c>
      <c r="EI50" s="189" t="n">
        <f aca="false">SUM(EI29:EI49)</f>
        <v>-35934.8993012287</v>
      </c>
      <c r="EJ50" s="189" t="n">
        <f aca="false">SUM(EJ29:EJ49)</f>
        <v>-33103.3534230754</v>
      </c>
      <c r="EK50" s="189" t="n">
        <f aca="false">SUM(EK29:EK49)</f>
        <v>-32928.6656803249</v>
      </c>
      <c r="EL50" s="189" t="n">
        <f aca="false">SUM(EL29:EL49)</f>
        <v>-28570.5149209841</v>
      </c>
      <c r="EM50" s="189" t="n">
        <f aca="false">SUM(EM29:EM49)</f>
        <v>-26246.7077180467</v>
      </c>
      <c r="EN50" s="189" t="n">
        <f aca="false">SUM(EN29:EN49)</f>
        <v>-28283.2812023695</v>
      </c>
      <c r="EO50" s="189" t="n">
        <f aca="false">SUM(EO29:EO49)</f>
        <v>-28138.0514047028</v>
      </c>
      <c r="EP50" s="189" t="n">
        <f aca="false">SUM(EP29:EP49)</f>
        <v>-27988.5610838858</v>
      </c>
      <c r="EQ50" s="189" t="n">
        <f aca="false">SUM(EQ29:EQ49)</f>
        <v>-22654.5113171296</v>
      </c>
      <c r="ER50" s="189" t="n">
        <f aca="false">SUM(ER29:ER49)</f>
        <v>-23435.1800048837</v>
      </c>
      <c r="ES50" s="189" t="n">
        <f aca="false">SUM(ES29:ES49)</f>
        <v>-24206.7099223892</v>
      </c>
      <c r="ET50" s="189" t="n">
        <f aca="false">SUM(ET29:ET49)</f>
        <v>-21405.8356437603</v>
      </c>
      <c r="EU50" s="189" t="n">
        <f aca="false">SUM(EU29:EU49)</f>
        <v>-23952.7548013025</v>
      </c>
      <c r="EV50" s="189" t="n">
        <f aca="false">SUM(EV29:EV49)</f>
        <v>-22063.5079409807</v>
      </c>
      <c r="EW50" s="189" t="n">
        <f aca="false">SUM(EW29:EW49)</f>
        <v>-21945.1739255381</v>
      </c>
      <c r="EX50" s="189" t="n">
        <f aca="false">SUM(EX29:EX49)</f>
        <v>-22700.4063261174</v>
      </c>
      <c r="EY50" s="189" t="n">
        <f aca="false">SUM(EY29:EY49)</f>
        <v>-20852.4154280512</v>
      </c>
      <c r="EZ50" s="189" t="n">
        <f aca="false">SUM(EZ29:EZ49)</f>
        <v>-22468.4777776248</v>
      </c>
      <c r="FA50" s="189" t="n">
        <f aca="false">SUM(FA29:FA49)</f>
        <v>-22351.2295774419</v>
      </c>
      <c r="FB50" s="189" t="n">
        <f aca="false">SUM(FB29:FB49)</f>
        <v>-22230.5547308518</v>
      </c>
      <c r="FC50" s="189" t="n">
        <f aca="false">SUM(FC29:FC49)</f>
        <v>-21263.6902944184</v>
      </c>
      <c r="FD50" s="189" t="n">
        <f aca="false">SUM(FD29:FD49)</f>
        <v>-21994.5238009498</v>
      </c>
      <c r="FE50" s="189" t="n">
        <f aca="false">SUM(FE29:FE49)</f>
        <v>-21875.2966431312</v>
      </c>
      <c r="FF50" s="189" t="n">
        <f aca="false">SUM(FF29:FF49)</f>
        <v>-20923.440701837</v>
      </c>
      <c r="FG50" s="189" t="n">
        <f aca="false">SUM(FG29:FG49)</f>
        <v>-22474.4954974694</v>
      </c>
      <c r="FH50" s="189" t="n">
        <f aca="false">SUM(FH29:FH49)</f>
        <v>-15355.7159441576</v>
      </c>
      <c r="FI50" s="189" t="n">
        <f aca="false">SUM(FI29:FI49)</f>
        <v>-16544.7030275924</v>
      </c>
      <c r="FJ50" s="189" t="n">
        <f aca="false">SUM(FJ29:FJ49)</f>
        <v>0</v>
      </c>
      <c r="FK50" s="189" t="n">
        <f aca="false">SUM(FK29:FK49)</f>
        <v>0</v>
      </c>
      <c r="FL50" s="189" t="n">
        <f aca="false">SUM(FL29:FL49)</f>
        <v>0</v>
      </c>
      <c r="FM50" s="189" t="n">
        <f aca="false">SUM(FM29:FM49)</f>
        <v>0</v>
      </c>
      <c r="FN50" s="189" t="n">
        <f aca="false">SUM(FN29:FN49)</f>
        <v>0</v>
      </c>
      <c r="FO50" s="189" t="n">
        <f aca="false">SUM(FO29:FO49)</f>
        <v>0</v>
      </c>
      <c r="FP50" s="189" t="n">
        <f aca="false">SUM(FP29:FP49)</f>
        <v>0</v>
      </c>
      <c r="FQ50" s="189" t="n">
        <f aca="false">SUM(FQ29:FQ49)</f>
        <v>0</v>
      </c>
      <c r="FR50" s="189" t="n">
        <f aca="false">SUM(FR29:FR49)</f>
        <v>0</v>
      </c>
      <c r="FS50" s="189" t="n">
        <f aca="false">SUM(FS29:FS49)</f>
        <v>0</v>
      </c>
      <c r="FT50" s="189" t="n">
        <f aca="false">SUM(FT29:FT49)</f>
        <v>0</v>
      </c>
      <c r="FU50" s="189" t="n">
        <f aca="false">SUM(FU29:FU49)</f>
        <v>0</v>
      </c>
      <c r="FV50" s="0" t="n">
        <f aca="false">SUM(FV29:FV49)</f>
        <v>0</v>
      </c>
      <c r="FW50" s="0" t="n">
        <f aca="false">SUM(FW29:FW49)</f>
        <v>0</v>
      </c>
      <c r="FX50" s="0" t="n">
        <f aca="false">SUM(FX29:FX49)</f>
        <v>0</v>
      </c>
      <c r="FY50" s="0" t="n">
        <f aca="false">SUM(FY29:FY49)</f>
        <v>0</v>
      </c>
      <c r="FZ50" s="0" t="n">
        <f aca="false">SUM(FZ29:FZ49)</f>
        <v>0</v>
      </c>
      <c r="GA50" s="0" t="n">
        <f aca="false">SUM(GA29:GA49)</f>
        <v>0</v>
      </c>
      <c r="GB50" s="0" t="n">
        <f aca="false">SUM(GB29:GB49)</f>
        <v>0</v>
      </c>
      <c r="GC50" s="0" t="n">
        <f aca="false">SUM(GC29:GC49)</f>
        <v>0</v>
      </c>
      <c r="GD50" s="0" t="n">
        <f aca="false">SUM(GD29:GD49)</f>
        <v>0</v>
      </c>
      <c r="GE50" s="0" t="n">
        <f aca="false">SUM(GE29:GE49)</f>
        <v>0</v>
      </c>
      <c r="GF50" s="0" t="n">
        <f aca="false">SUM(GF29:GF49)</f>
        <v>0</v>
      </c>
      <c r="GG50" s="0" t="n">
        <f aca="false">SUM(GG29:GG49)</f>
        <v>0</v>
      </c>
      <c r="GH50" s="0" t="n">
        <f aca="false">SUM(GH29:GH49)</f>
        <v>0</v>
      </c>
      <c r="GI50" s="0" t="n">
        <f aca="false">SUM(GI29:GI49)</f>
        <v>0</v>
      </c>
      <c r="GJ50" s="0" t="n">
        <f aca="false">SUM(GJ29:GJ49)</f>
        <v>0</v>
      </c>
      <c r="GK50" s="0" t="n">
        <f aca="false">SUM(GK29:GK49)</f>
        <v>0</v>
      </c>
      <c r="GL50" s="0" t="n">
        <f aca="false">SUM(GL29:GL49)</f>
        <v>0</v>
      </c>
      <c r="GM50" s="0" t="n">
        <f aca="false">SUM(GM29:GM49)</f>
        <v>0</v>
      </c>
      <c r="GN50" s="0" t="n">
        <f aca="false">SUM(GN29:GN49)</f>
        <v>0</v>
      </c>
      <c r="GO50" s="0" t="n">
        <f aca="false">SUM(GO29:GO49)</f>
        <v>0</v>
      </c>
      <c r="GP50" s="0" t="n">
        <f aca="false">SUM(GP29:GP49)</f>
        <v>0</v>
      </c>
      <c r="GQ50" s="0" t="n">
        <f aca="false">SUM(GQ29:GQ49)</f>
        <v>0</v>
      </c>
      <c r="GR50" s="0" t="n">
        <f aca="false">SUM(GR29:GR49)</f>
        <v>0</v>
      </c>
      <c r="GS50" s="0" t="n">
        <f aca="false">SUM(GS29:GS49)</f>
        <v>0</v>
      </c>
      <c r="GT50" s="0" t="n">
        <f aca="false">SUM(GT29:GT49)</f>
        <v>0</v>
      </c>
      <c r="GU50" s="0" t="n">
        <f aca="false">SUM(GU29:GU49)</f>
        <v>0</v>
      </c>
      <c r="GV50" s="0" t="n">
        <f aca="false">SUM(GV29:GV49)</f>
        <v>0</v>
      </c>
      <c r="GW50" s="0" t="n">
        <f aca="false">SUM(GW29:GW49)</f>
        <v>0</v>
      </c>
      <c r="GX50" s="0" t="n">
        <f aca="false">SUM(GX29:GX49)</f>
        <v>0</v>
      </c>
      <c r="GY50" s="0" t="n">
        <f aca="false">SUM(GY29:GY49)</f>
        <v>0</v>
      </c>
      <c r="GZ50" s="0" t="n">
        <f aca="false">SUM(GZ29:GZ49)</f>
        <v>0</v>
      </c>
      <c r="HA50" s="0" t="n">
        <f aca="false">SUM(HA29:HA49)</f>
        <v>0</v>
      </c>
      <c r="HB50" s="0" t="n">
        <f aca="false">SUM(HB29:HB49)</f>
        <v>0</v>
      </c>
      <c r="HC50" s="0" t="n">
        <f aca="false">SUM(HC29:HC49)</f>
        <v>0</v>
      </c>
      <c r="HD50" s="0" t="n">
        <f aca="false">SUM(HD29:HD49)</f>
        <v>0</v>
      </c>
      <c r="HE50" s="0" t="n">
        <f aca="false">SUM(HE29:HE49)</f>
        <v>0</v>
      </c>
      <c r="HF50" s="0" t="n">
        <f aca="false">SUM(HF29:HF49)</f>
        <v>0</v>
      </c>
      <c r="HG50" s="0" t="n">
        <f aca="false">SUM(HG29:HG49)</f>
        <v>0</v>
      </c>
      <c r="HH50" s="0" t="n">
        <f aca="false">SUM(HH29:HH49)</f>
        <v>0</v>
      </c>
      <c r="HI50" s="0" t="n">
        <f aca="false">SUM(HI29:HI49)</f>
        <v>0</v>
      </c>
      <c r="HJ50" s="0" t="n">
        <f aca="false">SUM(HJ29:HJ49)</f>
        <v>0</v>
      </c>
      <c r="HK50" s="0" t="n">
        <f aca="false">SUM(HK29:HK49)</f>
        <v>0</v>
      </c>
      <c r="HL50" s="0" t="n">
        <f aca="false">SUM(HL29:HL49)</f>
        <v>0</v>
      </c>
      <c r="HM50" s="0" t="n">
        <f aca="false">SUM(HM29:HM49)</f>
        <v>0</v>
      </c>
      <c r="HN50" s="0" t="n">
        <f aca="false">SUM(HN29:HN49)</f>
        <v>0</v>
      </c>
      <c r="HO50" s="0" t="n">
        <f aca="false">SUM(HO29:HO49)</f>
        <v>0</v>
      </c>
      <c r="HP50" s="0" t="n">
        <f aca="false">SUM(HP29:HP49)</f>
        <v>0</v>
      </c>
      <c r="HQ50" s="0" t="n">
        <f aca="false">SUM(HQ29:HQ49)</f>
        <v>0</v>
      </c>
      <c r="HR50" s="0" t="n">
        <f aca="false">SUM(HR29:HR49)</f>
        <v>0</v>
      </c>
      <c r="HS50" s="0" t="n">
        <f aca="false">SUM(HS29:HS49)</f>
        <v>0</v>
      </c>
      <c r="HT50" s="0" t="n">
        <f aca="false">SUM(HT29:HT49)</f>
        <v>0</v>
      </c>
      <c r="HU50" s="0" t="n">
        <f aca="false">SUM(HU29:HU49)</f>
        <v>0</v>
      </c>
      <c r="HV50" s="0" t="n">
        <f aca="false">SUM(HV29:HV49)</f>
        <v>0</v>
      </c>
      <c r="HW50" s="0" t="n">
        <f aca="false">SUM(HW29:HW49)</f>
        <v>0</v>
      </c>
      <c r="HX50" s="0" t="n">
        <f aca="false">SUM(HX29:HX49)</f>
        <v>0</v>
      </c>
      <c r="HY50" s="0" t="n">
        <f aca="false">SUM(HY29:HY49)</f>
        <v>0</v>
      </c>
      <c r="HZ50" s="0" t="n">
        <f aca="false">SUM(HZ29:HZ49)</f>
        <v>0</v>
      </c>
      <c r="IA50" s="0" t="n">
        <f aca="false">SUM(IA29:IA49)</f>
        <v>0</v>
      </c>
      <c r="IB50" s="0" t="n">
        <f aca="false">SUM(IB29:IB49)</f>
        <v>0</v>
      </c>
      <c r="IC50" s="0" t="n">
        <f aca="false">SUM(IC29:IC49)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I38"/>
  <sheetViews>
    <sheetView showFormulas="false" showGridLines="true" showRowColHeaders="true" showZeros="true" rightToLeft="false" tabSelected="false" showOutlineSymbols="true" defaultGridColor="true" view="normal" topLeftCell="A1" colorId="64" zoomScale="50" zoomScaleNormal="50" zoomScalePageLayoutView="100" workbookViewId="0">
      <selection pane="topLeft" activeCell="K33" activeCellId="0" sqref="K33"/>
    </sheetView>
  </sheetViews>
  <sheetFormatPr defaultColWidth="9.0546875" defaultRowHeight="18" customHeight="true" zeroHeight="false" outlineLevelRow="0" outlineLevelCol="0"/>
  <cols>
    <col collapsed="false" customWidth="true" hidden="false" outlineLevel="0" max="1" min="1" style="1" width="28.99"/>
    <col collapsed="false" customWidth="true" hidden="true" outlineLevel="0" max="2" min="2" style="1" width="12.14"/>
    <col collapsed="false" customWidth="true" hidden="true" outlineLevel="0" max="4" min="3" style="2" width="13.14"/>
    <col collapsed="false" customWidth="true" hidden="false" outlineLevel="0" max="6" min="5" style="2" width="13.14"/>
    <col collapsed="false" customWidth="true" hidden="false" outlineLevel="0" max="9" min="7" style="2" width="13.85"/>
    <col collapsed="false" customWidth="true" hidden="false" outlineLevel="0" max="12" min="10" style="2" width="13.14"/>
    <col collapsed="false" customWidth="true" hidden="false" outlineLevel="0" max="18" min="13" style="2" width="12.28"/>
    <col collapsed="false" customWidth="true" hidden="false" outlineLevel="0" max="21" min="19" style="2" width="13.85"/>
    <col collapsed="false" customWidth="true" hidden="false" outlineLevel="0" max="30" min="22" style="2" width="12.28"/>
    <col collapsed="false" customWidth="true" hidden="false" outlineLevel="0" max="33" min="31" style="2" width="13.85"/>
    <col collapsed="false" customWidth="true" hidden="false" outlineLevel="0" max="42" min="34" style="2" width="12.28"/>
    <col collapsed="false" customWidth="true" hidden="false" outlineLevel="0" max="45" min="43" style="2" width="13.85"/>
    <col collapsed="false" customWidth="true" hidden="false" outlineLevel="0" max="54" min="46" style="2" width="12.28"/>
    <col collapsed="false" customWidth="true" hidden="false" outlineLevel="0" max="57" min="55" style="2" width="13.85"/>
    <col collapsed="false" customWidth="true" hidden="false" outlineLevel="0" max="66" min="58" style="2" width="12.28"/>
    <col collapsed="false" customWidth="true" hidden="false" outlineLevel="0" max="69" min="67" style="2" width="13.85"/>
    <col collapsed="false" customWidth="true" hidden="false" outlineLevel="0" max="78" min="70" style="2" width="12.28"/>
    <col collapsed="false" customWidth="true" hidden="false" outlineLevel="0" max="81" min="79" style="2" width="13.85"/>
    <col collapsed="false" customWidth="true" hidden="false" outlineLevel="0" max="90" min="82" style="2" width="12.28"/>
    <col collapsed="false" customWidth="true" hidden="false" outlineLevel="0" max="93" min="91" style="2" width="13.85"/>
    <col collapsed="false" customWidth="true" hidden="false" outlineLevel="0" max="102" min="94" style="2" width="12.28"/>
    <col collapsed="false" customWidth="true" hidden="false" outlineLevel="0" max="105" min="103" style="2" width="13.85"/>
    <col collapsed="false" customWidth="true" hidden="false" outlineLevel="0" max="114" min="106" style="2" width="12.28"/>
    <col collapsed="false" customWidth="true" hidden="false" outlineLevel="0" max="117" min="115" style="2" width="13.85"/>
    <col collapsed="false" customWidth="true" hidden="false" outlineLevel="0" max="126" min="118" style="2" width="12.28"/>
    <col collapsed="false" customWidth="true" hidden="false" outlineLevel="0" max="129" min="127" style="2" width="13.85"/>
    <col collapsed="false" customWidth="true" hidden="false" outlineLevel="0" max="138" min="130" style="2" width="12.28"/>
    <col collapsed="false" customWidth="true" hidden="false" outlineLevel="0" max="141" min="139" style="2" width="13.85"/>
    <col collapsed="false" customWidth="true" hidden="false" outlineLevel="0" max="142" min="142" style="2" width="12.28"/>
    <col collapsed="false" customWidth="true" hidden="false" outlineLevel="0" max="143" min="143" style="2" width="12.14"/>
    <col collapsed="false" customWidth="true" hidden="false" outlineLevel="0" max="144" min="144" style="2" width="12.28"/>
    <col collapsed="false" customWidth="true" hidden="false" outlineLevel="0" max="145" min="145" style="2" width="12.14"/>
    <col collapsed="false" customWidth="true" hidden="false" outlineLevel="0" max="147" min="146" style="2" width="12.28"/>
    <col collapsed="false" customWidth="true" hidden="false" outlineLevel="0" max="150" min="148" style="2" width="12.14"/>
    <col collapsed="false" customWidth="true" hidden="false" outlineLevel="0" max="153" min="151" style="2" width="13.85"/>
    <col collapsed="false" customWidth="true" hidden="false" outlineLevel="0" max="162" min="154" style="2" width="12.14"/>
    <col collapsed="false" customWidth="true" hidden="false" outlineLevel="0" max="165" min="163" style="2" width="13.85"/>
    <col collapsed="false" customWidth="true" hidden="false" outlineLevel="0" max="174" min="166" style="2" width="12.14"/>
    <col collapsed="false" customWidth="true" hidden="false" outlineLevel="0" max="177" min="175" style="2" width="13.85"/>
    <col collapsed="false" customWidth="true" hidden="false" outlineLevel="0" max="186" min="178" style="0" width="12.14"/>
    <col collapsed="false" customWidth="true" hidden="false" outlineLevel="0" max="189" min="187" style="0" width="13.85"/>
    <col collapsed="false" customWidth="true" hidden="false" outlineLevel="0" max="198" min="190" style="0" width="12.14"/>
    <col collapsed="false" customWidth="true" hidden="false" outlineLevel="0" max="201" min="199" style="0" width="13.85"/>
    <col collapsed="false" customWidth="true" hidden="false" outlineLevel="0" max="210" min="202" style="0" width="12.14"/>
    <col collapsed="false" customWidth="true" hidden="false" outlineLevel="0" max="213" min="211" style="0" width="13.85"/>
    <col collapsed="false" customWidth="true" hidden="false" outlineLevel="0" max="243" min="214" style="0" width="12.14"/>
  </cols>
  <sheetData>
    <row r="1" customFormat="false" ht="18" hidden="false" customHeight="false" outlineLevel="0" collapsed="false">
      <c r="B1" s="1" t="n">
        <v>2</v>
      </c>
      <c r="C1" s="2" t="n">
        <f aca="false">B1+1</f>
        <v>3</v>
      </c>
      <c r="D1" s="2" t="n">
        <f aca="false">C1+1</f>
        <v>4</v>
      </c>
      <c r="E1" s="2" t="n">
        <f aca="false">D1+1</f>
        <v>5</v>
      </c>
      <c r="F1" s="2" t="n">
        <f aca="false">E1+1</f>
        <v>6</v>
      </c>
      <c r="G1" s="2" t="n">
        <f aca="false">F1+1</f>
        <v>7</v>
      </c>
      <c r="H1" s="2" t="n">
        <f aca="false">G1+1</f>
        <v>8</v>
      </c>
      <c r="I1" s="2" t="n">
        <f aca="false">H1+1</f>
        <v>9</v>
      </c>
      <c r="J1" s="2" t="n">
        <f aca="false">I1+1</f>
        <v>10</v>
      </c>
      <c r="K1" s="2" t="n">
        <f aca="false">J1+1</f>
        <v>11</v>
      </c>
      <c r="L1" s="2" t="n">
        <f aca="false">K1+1</f>
        <v>12</v>
      </c>
      <c r="M1" s="2" t="n">
        <f aca="false">L1+1</f>
        <v>13</v>
      </c>
      <c r="N1" s="2" t="n">
        <f aca="false">M1+1</f>
        <v>14</v>
      </c>
      <c r="O1" s="2" t="n">
        <f aca="false">N1+1</f>
        <v>15</v>
      </c>
      <c r="P1" s="2" t="n">
        <f aca="false">O1+1</f>
        <v>16</v>
      </c>
      <c r="Q1" s="2" t="n">
        <f aca="false">P1+1</f>
        <v>17</v>
      </c>
      <c r="R1" s="2" t="n">
        <f aca="false">Q1+1</f>
        <v>18</v>
      </c>
      <c r="S1" s="2" t="n">
        <f aca="false">R1+1</f>
        <v>19</v>
      </c>
      <c r="T1" s="2" t="n">
        <f aca="false">S1+1</f>
        <v>20</v>
      </c>
      <c r="U1" s="2" t="n">
        <f aca="false">T1+1</f>
        <v>21</v>
      </c>
      <c r="V1" s="2" t="n">
        <f aca="false">U1+1</f>
        <v>22</v>
      </c>
      <c r="W1" s="2" t="n">
        <f aca="false">V1+1</f>
        <v>23</v>
      </c>
      <c r="X1" s="2" t="n">
        <f aca="false">W1+1</f>
        <v>24</v>
      </c>
      <c r="Y1" s="2" t="n">
        <f aca="false">X1+1</f>
        <v>25</v>
      </c>
      <c r="Z1" s="2" t="n">
        <f aca="false">Y1+1</f>
        <v>26</v>
      </c>
      <c r="AA1" s="2" t="n">
        <f aca="false">Z1+1</f>
        <v>27</v>
      </c>
      <c r="AB1" s="2" t="n">
        <f aca="false">AA1+1</f>
        <v>28</v>
      </c>
      <c r="AC1" s="2" t="n">
        <f aca="false">AB1+1</f>
        <v>29</v>
      </c>
      <c r="AD1" s="2" t="n">
        <f aca="false">AC1+1</f>
        <v>30</v>
      </c>
      <c r="AE1" s="2" t="n">
        <f aca="false">AD1+1</f>
        <v>31</v>
      </c>
      <c r="AF1" s="2" t="n">
        <f aca="false">AE1+1</f>
        <v>32</v>
      </c>
      <c r="AG1" s="2" t="n">
        <f aca="false">AF1+1</f>
        <v>33</v>
      </c>
      <c r="AH1" s="2" t="n">
        <f aca="false">AG1+1</f>
        <v>34</v>
      </c>
      <c r="AI1" s="2" t="n">
        <f aca="false">AH1+1</f>
        <v>35</v>
      </c>
      <c r="AJ1" s="2" t="n">
        <f aca="false">AI1+1</f>
        <v>36</v>
      </c>
      <c r="AK1" s="2" t="n">
        <f aca="false">AJ1+1</f>
        <v>37</v>
      </c>
      <c r="AL1" s="2" t="n">
        <f aca="false">AK1+1</f>
        <v>38</v>
      </c>
      <c r="AM1" s="2" t="n">
        <f aca="false">AL1+1</f>
        <v>39</v>
      </c>
      <c r="AN1" s="2" t="n">
        <f aca="false">AM1+1</f>
        <v>40</v>
      </c>
      <c r="AO1" s="2" t="n">
        <f aca="false">AN1+1</f>
        <v>41</v>
      </c>
      <c r="AP1" s="2" t="n">
        <f aca="false">AO1+1</f>
        <v>42</v>
      </c>
      <c r="AQ1" s="2" t="n">
        <f aca="false">AP1+1</f>
        <v>43</v>
      </c>
      <c r="AR1" s="2" t="n">
        <f aca="false">AQ1+1</f>
        <v>44</v>
      </c>
      <c r="AS1" s="2" t="n">
        <f aca="false">AR1+1</f>
        <v>45</v>
      </c>
      <c r="AT1" s="2" t="n">
        <f aca="false">AS1+1</f>
        <v>46</v>
      </c>
      <c r="AU1" s="2" t="n">
        <f aca="false">AT1+1</f>
        <v>47</v>
      </c>
      <c r="AV1" s="2" t="n">
        <f aca="false">AU1+1</f>
        <v>48</v>
      </c>
      <c r="AW1" s="2" t="n">
        <f aca="false">AV1+1</f>
        <v>49</v>
      </c>
      <c r="AX1" s="2" t="n">
        <f aca="false">AW1+1</f>
        <v>50</v>
      </c>
      <c r="AY1" s="2" t="n">
        <f aca="false">AX1+1</f>
        <v>51</v>
      </c>
      <c r="AZ1" s="2" t="n">
        <f aca="false">AY1+1</f>
        <v>52</v>
      </c>
      <c r="BA1" s="2" t="n">
        <f aca="false">AZ1+1</f>
        <v>53</v>
      </c>
      <c r="BB1" s="2" t="n">
        <f aca="false">BA1+1</f>
        <v>54</v>
      </c>
      <c r="BC1" s="2" t="n">
        <f aca="false">BB1+1</f>
        <v>55</v>
      </c>
      <c r="BD1" s="2" t="n">
        <f aca="false">BC1+1</f>
        <v>56</v>
      </c>
      <c r="BE1" s="2" t="n">
        <f aca="false">BD1+1</f>
        <v>57</v>
      </c>
      <c r="BF1" s="2" t="n">
        <f aca="false">BE1+1</f>
        <v>58</v>
      </c>
      <c r="BG1" s="2" t="n">
        <f aca="false">BF1+1</f>
        <v>59</v>
      </c>
      <c r="BH1" s="2" t="n">
        <f aca="false">BG1+1</f>
        <v>60</v>
      </c>
      <c r="BI1" s="2" t="n">
        <f aca="false">BH1+1</f>
        <v>61</v>
      </c>
      <c r="BJ1" s="2" t="n">
        <f aca="false">BI1+1</f>
        <v>62</v>
      </c>
      <c r="BK1" s="2" t="n">
        <f aca="false">BJ1+1</f>
        <v>63</v>
      </c>
      <c r="BL1" s="2" t="n">
        <f aca="false">BK1+1</f>
        <v>64</v>
      </c>
      <c r="BM1" s="2" t="n">
        <f aca="false">BL1+1</f>
        <v>65</v>
      </c>
      <c r="BN1" s="2" t="n">
        <f aca="false">BM1+1</f>
        <v>66</v>
      </c>
      <c r="BO1" s="2" t="n">
        <f aca="false">BN1+1</f>
        <v>67</v>
      </c>
      <c r="BP1" s="2" t="n">
        <f aca="false">BO1+1</f>
        <v>68</v>
      </c>
      <c r="BQ1" s="2" t="n">
        <f aca="false">BP1+1</f>
        <v>69</v>
      </c>
      <c r="BR1" s="2" t="n">
        <f aca="false">BQ1+1</f>
        <v>70</v>
      </c>
      <c r="BS1" s="2" t="n">
        <f aca="false">BR1+1</f>
        <v>71</v>
      </c>
      <c r="BT1" s="2" t="n">
        <f aca="false">BS1+1</f>
        <v>72</v>
      </c>
      <c r="BU1" s="2" t="n">
        <f aca="false">BT1+1</f>
        <v>73</v>
      </c>
      <c r="BV1" s="2" t="n">
        <f aca="false">BU1+1</f>
        <v>74</v>
      </c>
      <c r="BW1" s="2" t="n">
        <f aca="false">BV1+1</f>
        <v>75</v>
      </c>
      <c r="BX1" s="2" t="n">
        <f aca="false">BW1+1</f>
        <v>76</v>
      </c>
      <c r="BY1" s="2" t="n">
        <f aca="false">BX1+1</f>
        <v>77</v>
      </c>
      <c r="BZ1" s="2" t="n">
        <f aca="false">BY1+1</f>
        <v>78</v>
      </c>
      <c r="CA1" s="2" t="n">
        <f aca="false">BZ1+1</f>
        <v>79</v>
      </c>
      <c r="CB1" s="2" t="n">
        <f aca="false">CA1+1</f>
        <v>80</v>
      </c>
      <c r="CC1" s="2" t="n">
        <f aca="false">CB1+1</f>
        <v>81</v>
      </c>
      <c r="CD1" s="2" t="n">
        <f aca="false">CC1+1</f>
        <v>82</v>
      </c>
      <c r="CE1" s="2" t="n">
        <f aca="false">CD1+1</f>
        <v>83</v>
      </c>
      <c r="CF1" s="2" t="n">
        <f aca="false">CE1+1</f>
        <v>84</v>
      </c>
      <c r="CG1" s="2" t="n">
        <f aca="false">CF1+1</f>
        <v>85</v>
      </c>
      <c r="CH1" s="2" t="n">
        <f aca="false">CG1+1</f>
        <v>86</v>
      </c>
      <c r="CI1" s="2" t="n">
        <f aca="false">CH1+1</f>
        <v>87</v>
      </c>
      <c r="CJ1" s="2" t="n">
        <f aca="false">CI1+1</f>
        <v>88</v>
      </c>
      <c r="CK1" s="2" t="n">
        <f aca="false">CJ1+1</f>
        <v>89</v>
      </c>
      <c r="CL1" s="2" t="n">
        <f aca="false">CK1+1</f>
        <v>90</v>
      </c>
      <c r="CM1" s="2" t="n">
        <f aca="false">CL1+1</f>
        <v>91</v>
      </c>
      <c r="CN1" s="2" t="n">
        <f aca="false">CM1+1</f>
        <v>92</v>
      </c>
      <c r="CO1" s="2" t="n">
        <f aca="false">CN1+1</f>
        <v>93</v>
      </c>
      <c r="CP1" s="2" t="n">
        <f aca="false">CO1+1</f>
        <v>94</v>
      </c>
      <c r="CQ1" s="2" t="n">
        <f aca="false">CP1+1</f>
        <v>95</v>
      </c>
      <c r="CR1" s="2" t="n">
        <f aca="false">CQ1+1</f>
        <v>96</v>
      </c>
      <c r="CS1" s="2" t="n">
        <f aca="false">CR1+1</f>
        <v>97</v>
      </c>
      <c r="CT1" s="2" t="n">
        <f aca="false">CS1+1</f>
        <v>98</v>
      </c>
      <c r="CU1" s="2" t="n">
        <f aca="false">CT1+1</f>
        <v>99</v>
      </c>
      <c r="CV1" s="2" t="n">
        <f aca="false">CU1+1</f>
        <v>100</v>
      </c>
      <c r="CW1" s="2" t="n">
        <f aca="false">CV1+1</f>
        <v>101</v>
      </c>
      <c r="CX1" s="2" t="n">
        <f aca="false">CW1+1</f>
        <v>102</v>
      </c>
      <c r="CY1" s="2" t="n">
        <f aca="false">CX1+1</f>
        <v>103</v>
      </c>
      <c r="CZ1" s="2" t="n">
        <f aca="false">CY1+1</f>
        <v>104</v>
      </c>
      <c r="DA1" s="2" t="n">
        <f aca="false">CZ1+1</f>
        <v>105</v>
      </c>
      <c r="DB1" s="2" t="n">
        <f aca="false">DA1+1</f>
        <v>106</v>
      </c>
      <c r="DC1" s="2" t="n">
        <f aca="false">DB1+1</f>
        <v>107</v>
      </c>
      <c r="DD1" s="2" t="n">
        <f aca="false">DC1+1</f>
        <v>108</v>
      </c>
      <c r="DE1" s="2" t="n">
        <f aca="false">DD1+1</f>
        <v>109</v>
      </c>
      <c r="DF1" s="2" t="n">
        <f aca="false">DE1+1</f>
        <v>110</v>
      </c>
      <c r="DG1" s="2" t="n">
        <f aca="false">DF1+1</f>
        <v>111</v>
      </c>
      <c r="DH1" s="2" t="n">
        <f aca="false">DG1+1</f>
        <v>112</v>
      </c>
      <c r="DI1" s="2" t="n">
        <f aca="false">DH1+1</f>
        <v>113</v>
      </c>
      <c r="DJ1" s="2" t="n">
        <f aca="false">DI1+1</f>
        <v>114</v>
      </c>
      <c r="DK1" s="2" t="n">
        <f aca="false">DJ1+1</f>
        <v>115</v>
      </c>
      <c r="DL1" s="2" t="n">
        <f aca="false">DK1+1</f>
        <v>116</v>
      </c>
      <c r="DM1" s="2" t="n">
        <f aca="false">DL1+1</f>
        <v>117</v>
      </c>
      <c r="DN1" s="2" t="n">
        <f aca="false">DM1+1</f>
        <v>118</v>
      </c>
      <c r="DO1" s="2" t="n">
        <f aca="false">DN1+1</f>
        <v>119</v>
      </c>
      <c r="DP1" s="2" t="n">
        <f aca="false">DO1+1</f>
        <v>120</v>
      </c>
      <c r="DQ1" s="2" t="n">
        <f aca="false">DP1+1</f>
        <v>121</v>
      </c>
      <c r="DR1" s="2" t="n">
        <f aca="false">DQ1+1</f>
        <v>122</v>
      </c>
      <c r="DS1" s="2" t="n">
        <f aca="false">DR1+1</f>
        <v>123</v>
      </c>
      <c r="DT1" s="2" t="n">
        <f aca="false">DS1+1</f>
        <v>124</v>
      </c>
      <c r="DU1" s="2" t="n">
        <f aca="false">DT1+1</f>
        <v>125</v>
      </c>
      <c r="DV1" s="2" t="n">
        <f aca="false">DU1+1</f>
        <v>126</v>
      </c>
      <c r="DW1" s="2" t="n">
        <f aca="false">DV1+1</f>
        <v>127</v>
      </c>
      <c r="DX1" s="2" t="n">
        <f aca="false">DW1+1</f>
        <v>128</v>
      </c>
      <c r="DY1" s="2" t="n">
        <f aca="false">DX1+1</f>
        <v>129</v>
      </c>
      <c r="DZ1" s="2" t="n">
        <f aca="false">DY1+1</f>
        <v>130</v>
      </c>
      <c r="EA1" s="2" t="n">
        <f aca="false">DZ1+1</f>
        <v>131</v>
      </c>
      <c r="EB1" s="2" t="n">
        <f aca="false">EA1+1</f>
        <v>132</v>
      </c>
      <c r="EC1" s="2" t="n">
        <f aca="false">EB1+1</f>
        <v>133</v>
      </c>
      <c r="ED1" s="2" t="n">
        <f aca="false">EC1+1</f>
        <v>134</v>
      </c>
      <c r="EE1" s="2" t="n">
        <f aca="false">ED1+1</f>
        <v>135</v>
      </c>
      <c r="EF1" s="2" t="n">
        <f aca="false">EE1+1</f>
        <v>136</v>
      </c>
      <c r="EG1" s="2" t="n">
        <f aca="false">EF1+1</f>
        <v>137</v>
      </c>
      <c r="EH1" s="2" t="n">
        <f aca="false">EG1+1</f>
        <v>138</v>
      </c>
      <c r="EI1" s="2" t="n">
        <f aca="false">EH1+1</f>
        <v>139</v>
      </c>
      <c r="EJ1" s="2" t="n">
        <f aca="false">EI1+1</f>
        <v>140</v>
      </c>
      <c r="EK1" s="2" t="n">
        <f aca="false">EJ1+1</f>
        <v>141</v>
      </c>
      <c r="EL1" s="2" t="n">
        <f aca="false">EK1+1</f>
        <v>142</v>
      </c>
      <c r="EM1" s="2" t="n">
        <f aca="false">EL1+1</f>
        <v>143</v>
      </c>
      <c r="EN1" s="2" t="n">
        <f aca="false">EM1+1</f>
        <v>144</v>
      </c>
      <c r="EO1" s="2" t="n">
        <f aca="false">EN1+1</f>
        <v>145</v>
      </c>
      <c r="EP1" s="2" t="n">
        <f aca="false">EO1+1</f>
        <v>146</v>
      </c>
      <c r="EQ1" s="2" t="n">
        <f aca="false">EP1+1</f>
        <v>147</v>
      </c>
      <c r="ER1" s="2" t="n">
        <f aca="false">EQ1+1</f>
        <v>148</v>
      </c>
      <c r="ES1" s="2" t="n">
        <f aca="false">ER1+1</f>
        <v>149</v>
      </c>
      <c r="ET1" s="2" t="n">
        <f aca="false">ES1+1</f>
        <v>150</v>
      </c>
      <c r="EU1" s="2" t="n">
        <f aca="false">ET1+1</f>
        <v>151</v>
      </c>
      <c r="EV1" s="2" t="n">
        <f aca="false">EU1+1</f>
        <v>152</v>
      </c>
      <c r="EW1" s="2" t="n">
        <f aca="false">EV1+1</f>
        <v>153</v>
      </c>
      <c r="EX1" s="2" t="n">
        <f aca="false">EW1+1</f>
        <v>154</v>
      </c>
      <c r="EY1" s="2" t="n">
        <f aca="false">EX1+1</f>
        <v>155</v>
      </c>
      <c r="EZ1" s="2" t="n">
        <f aca="false">EY1+1</f>
        <v>156</v>
      </c>
      <c r="FA1" s="2" t="n">
        <f aca="false">EZ1+1</f>
        <v>157</v>
      </c>
      <c r="FB1" s="2" t="n">
        <f aca="false">FA1+1</f>
        <v>158</v>
      </c>
      <c r="FC1" s="2" t="n">
        <f aca="false">FB1+1</f>
        <v>159</v>
      </c>
      <c r="FD1" s="2" t="n">
        <f aca="false">FC1+1</f>
        <v>160</v>
      </c>
      <c r="FE1" s="2" t="n">
        <f aca="false">FD1+1</f>
        <v>161</v>
      </c>
      <c r="FF1" s="2" t="n">
        <f aca="false">FE1+1</f>
        <v>162</v>
      </c>
      <c r="FG1" s="2" t="n">
        <f aca="false">FF1+1</f>
        <v>163</v>
      </c>
      <c r="FH1" s="2" t="n">
        <f aca="false">FG1+1</f>
        <v>164</v>
      </c>
      <c r="FI1" s="2" t="n">
        <f aca="false">FH1+1</f>
        <v>165</v>
      </c>
      <c r="FJ1" s="2" t="n">
        <f aca="false">FI1+1</f>
        <v>166</v>
      </c>
      <c r="FK1" s="2" t="n">
        <f aca="false">FJ1+1</f>
        <v>167</v>
      </c>
      <c r="FL1" s="2" t="n">
        <f aca="false">FK1+1</f>
        <v>168</v>
      </c>
      <c r="FM1" s="2" t="n">
        <f aca="false">FL1+1</f>
        <v>169</v>
      </c>
      <c r="FN1" s="2" t="n">
        <f aca="false">FM1+1</f>
        <v>170</v>
      </c>
      <c r="FO1" s="2" t="n">
        <f aca="false">FN1+1</f>
        <v>171</v>
      </c>
      <c r="FP1" s="2" t="n">
        <f aca="false">FO1+1</f>
        <v>172</v>
      </c>
      <c r="FQ1" s="2" t="n">
        <f aca="false">FP1+1</f>
        <v>173</v>
      </c>
      <c r="FR1" s="2" t="n">
        <f aca="false">FQ1+1</f>
        <v>174</v>
      </c>
      <c r="FS1" s="2" t="n">
        <f aca="false">FR1+1</f>
        <v>175</v>
      </c>
      <c r="FT1" s="2" t="n">
        <f aca="false">FS1+1</f>
        <v>176</v>
      </c>
      <c r="FU1" s="2" t="n">
        <f aca="false">FT1+1</f>
        <v>177</v>
      </c>
      <c r="FV1" s="0" t="n">
        <f aca="false">FU1+1</f>
        <v>178</v>
      </c>
      <c r="FW1" s="0" t="n">
        <f aca="false">FV1+1</f>
        <v>179</v>
      </c>
      <c r="FX1" s="0" t="n">
        <f aca="false">FW1+1</f>
        <v>180</v>
      </c>
      <c r="FY1" s="0" t="n">
        <f aca="false">FX1+1</f>
        <v>181</v>
      </c>
      <c r="FZ1" s="0" t="n">
        <f aca="false">FY1+1</f>
        <v>182</v>
      </c>
      <c r="GA1" s="0" t="n">
        <f aca="false">FZ1+1</f>
        <v>183</v>
      </c>
      <c r="GB1" s="0" t="n">
        <f aca="false">GA1+1</f>
        <v>184</v>
      </c>
      <c r="GC1" s="0" t="n">
        <f aca="false">GB1+1</f>
        <v>185</v>
      </c>
      <c r="GD1" s="0" t="n">
        <f aca="false">GC1+1</f>
        <v>186</v>
      </c>
      <c r="GE1" s="0" t="n">
        <f aca="false">GD1+1</f>
        <v>187</v>
      </c>
      <c r="GF1" s="0" t="n">
        <f aca="false">GE1+1</f>
        <v>188</v>
      </c>
      <c r="GG1" s="0" t="n">
        <f aca="false">GF1+1</f>
        <v>189</v>
      </c>
      <c r="GH1" s="0" t="n">
        <f aca="false">GG1+1</f>
        <v>190</v>
      </c>
      <c r="GI1" s="0" t="n">
        <f aca="false">GH1+1</f>
        <v>191</v>
      </c>
      <c r="GJ1" s="0" t="n">
        <f aca="false">GI1+1</f>
        <v>192</v>
      </c>
      <c r="GK1" s="0" t="n">
        <f aca="false">GJ1+1</f>
        <v>193</v>
      </c>
      <c r="GL1" s="0" t="n">
        <f aca="false">GK1+1</f>
        <v>194</v>
      </c>
      <c r="GM1" s="0" t="n">
        <f aca="false">GL1+1</f>
        <v>195</v>
      </c>
      <c r="GN1" s="0" t="n">
        <f aca="false">GM1+1</f>
        <v>196</v>
      </c>
      <c r="GO1" s="0" t="n">
        <f aca="false">GN1+1</f>
        <v>197</v>
      </c>
      <c r="GP1" s="0" t="n">
        <f aca="false">GO1+1</f>
        <v>198</v>
      </c>
      <c r="GQ1" s="0" t="n">
        <f aca="false">GP1+1</f>
        <v>199</v>
      </c>
      <c r="GR1" s="0" t="n">
        <f aca="false">GQ1+1</f>
        <v>200</v>
      </c>
      <c r="GS1" s="0" t="n">
        <f aca="false">GR1+1</f>
        <v>201</v>
      </c>
      <c r="GT1" s="0" t="n">
        <f aca="false">GS1+1</f>
        <v>202</v>
      </c>
      <c r="GU1" s="0" t="n">
        <f aca="false">GT1+1</f>
        <v>203</v>
      </c>
      <c r="GV1" s="0" t="n">
        <f aca="false">GU1+1</f>
        <v>204</v>
      </c>
      <c r="GW1" s="0" t="n">
        <f aca="false">GV1+1</f>
        <v>205</v>
      </c>
      <c r="GX1" s="0" t="n">
        <f aca="false">GW1+1</f>
        <v>206</v>
      </c>
      <c r="GY1" s="0" t="n">
        <f aca="false">GX1+1</f>
        <v>207</v>
      </c>
      <c r="GZ1" s="0" t="n">
        <f aca="false">GY1+1</f>
        <v>208</v>
      </c>
      <c r="HA1" s="0" t="n">
        <f aca="false">GZ1+1</f>
        <v>209</v>
      </c>
      <c r="HB1" s="0" t="n">
        <f aca="false">HA1+1</f>
        <v>210</v>
      </c>
      <c r="HC1" s="0" t="n">
        <f aca="false">HB1+1</f>
        <v>211</v>
      </c>
      <c r="HD1" s="0" t="n">
        <f aca="false">HC1+1</f>
        <v>212</v>
      </c>
      <c r="HE1" s="0" t="n">
        <f aca="false">HD1+1</f>
        <v>213</v>
      </c>
      <c r="HF1" s="0" t="n">
        <f aca="false">HE1+1</f>
        <v>214</v>
      </c>
      <c r="HG1" s="0" t="n">
        <f aca="false">HF1+1</f>
        <v>215</v>
      </c>
      <c r="HH1" s="0" t="n">
        <f aca="false">HG1+1</f>
        <v>216</v>
      </c>
      <c r="HI1" s="0" t="n">
        <f aca="false">HH1+1</f>
        <v>217</v>
      </c>
      <c r="HJ1" s="0" t="n">
        <f aca="false">HI1+1</f>
        <v>218</v>
      </c>
      <c r="HK1" s="0" t="n">
        <f aca="false">HJ1+1</f>
        <v>219</v>
      </c>
      <c r="HL1" s="0" t="n">
        <f aca="false">HK1+1</f>
        <v>220</v>
      </c>
      <c r="HM1" s="0" t="n">
        <f aca="false">HL1+1</f>
        <v>221</v>
      </c>
      <c r="HN1" s="0" t="n">
        <f aca="false">HM1+1</f>
        <v>222</v>
      </c>
      <c r="HO1" s="0" t="n">
        <f aca="false">HN1+1</f>
        <v>223</v>
      </c>
      <c r="HP1" s="0" t="n">
        <f aca="false">HO1+1</f>
        <v>224</v>
      </c>
      <c r="HQ1" s="0" t="n">
        <f aca="false">HP1+1</f>
        <v>225</v>
      </c>
      <c r="HR1" s="0" t="n">
        <f aca="false">HQ1+1</f>
        <v>226</v>
      </c>
      <c r="HS1" s="0" t="n">
        <f aca="false">HR1+1</f>
        <v>227</v>
      </c>
      <c r="HT1" s="0" t="n">
        <f aca="false">HS1+1</f>
        <v>228</v>
      </c>
      <c r="HU1" s="0" t="n">
        <f aca="false">HT1+1</f>
        <v>229</v>
      </c>
      <c r="HV1" s="0" t="n">
        <f aca="false">HU1+1</f>
        <v>230</v>
      </c>
      <c r="HW1" s="0" t="n">
        <f aca="false">HV1+1</f>
        <v>231</v>
      </c>
      <c r="HX1" s="0" t="n">
        <f aca="false">HW1+1</f>
        <v>232</v>
      </c>
      <c r="HY1" s="0" t="n">
        <f aca="false">HX1+1</f>
        <v>233</v>
      </c>
      <c r="HZ1" s="0" t="n">
        <f aca="false">HY1+1</f>
        <v>234</v>
      </c>
      <c r="IA1" s="0" t="n">
        <f aca="false">HZ1+1</f>
        <v>235</v>
      </c>
      <c r="IB1" s="0" t="n">
        <f aca="false">IA1+1</f>
        <v>236</v>
      </c>
      <c r="IC1" s="0" t="n">
        <f aca="false">IB1+1</f>
        <v>237</v>
      </c>
    </row>
    <row r="2" customFormat="false" ht="18" hidden="false" customHeight="false" outlineLevel="0" collapsed="false">
      <c r="B2" s="174" t="n">
        <f aca="false">'Import OffPeak'!B1</f>
        <v>37012</v>
      </c>
      <c r="C2" s="174" t="n">
        <f aca="false">'Import OffPeak'!C1</f>
        <v>37043</v>
      </c>
      <c r="D2" s="174" t="n">
        <f aca="false">'Import OffPeak'!D1</f>
        <v>37073</v>
      </c>
      <c r="E2" s="174" t="n">
        <f aca="false">'Import OffPeak'!E1</f>
        <v>37104</v>
      </c>
      <c r="F2" s="174" t="n">
        <f aca="false">'Import OffPeak'!F1</f>
        <v>37135</v>
      </c>
      <c r="G2" s="174" t="n">
        <f aca="false">'Import OffPeak'!G1</f>
        <v>37165</v>
      </c>
      <c r="H2" s="174" t="n">
        <f aca="false">'Import OffPeak'!H1</f>
        <v>37196</v>
      </c>
      <c r="I2" s="174" t="n">
        <f aca="false">'Import OffPeak'!I1</f>
        <v>37226</v>
      </c>
      <c r="J2" s="174" t="n">
        <f aca="false">'Import OffPeak'!J1</f>
        <v>37257</v>
      </c>
      <c r="K2" s="174" t="n">
        <f aca="false">'Import OffPeak'!K1</f>
        <v>37288</v>
      </c>
      <c r="L2" s="174" t="n">
        <f aca="false">'Import OffPeak'!L1</f>
        <v>37316</v>
      </c>
      <c r="M2" s="174" t="n">
        <f aca="false">'Import OffPeak'!M1</f>
        <v>37347</v>
      </c>
      <c r="N2" s="174" t="n">
        <f aca="false">'Import OffPeak'!N1</f>
        <v>37377</v>
      </c>
      <c r="O2" s="174" t="n">
        <f aca="false">'Import OffPeak'!O1</f>
        <v>37408</v>
      </c>
      <c r="P2" s="174" t="n">
        <f aca="false">'Import OffPeak'!P1</f>
        <v>37438</v>
      </c>
      <c r="Q2" s="174" t="n">
        <f aca="false">'Import OffPeak'!Q1</f>
        <v>37469</v>
      </c>
      <c r="R2" s="174" t="n">
        <f aca="false">'Import OffPeak'!R1</f>
        <v>37500</v>
      </c>
      <c r="S2" s="174" t="n">
        <f aca="false">'Import OffPeak'!S1</f>
        <v>37530</v>
      </c>
      <c r="T2" s="174" t="n">
        <f aca="false">'Import OffPeak'!T1</f>
        <v>37561</v>
      </c>
      <c r="U2" s="174" t="n">
        <f aca="false">'Import OffPeak'!U1</f>
        <v>37591</v>
      </c>
      <c r="V2" s="174" t="n">
        <f aca="false">'Import OffPeak'!V1</f>
        <v>37622</v>
      </c>
      <c r="W2" s="174" t="n">
        <f aca="false">'Import OffPeak'!W1</f>
        <v>37653</v>
      </c>
      <c r="X2" s="174" t="n">
        <f aca="false">'Import OffPeak'!X1</f>
        <v>37681</v>
      </c>
      <c r="Y2" s="174" t="n">
        <f aca="false">'Import OffPeak'!Y1</f>
        <v>37712</v>
      </c>
      <c r="Z2" s="174" t="n">
        <f aca="false">'Import OffPeak'!Z1</f>
        <v>37742</v>
      </c>
      <c r="AA2" s="174" t="n">
        <f aca="false">'Import OffPeak'!AA1</f>
        <v>37773</v>
      </c>
      <c r="AB2" s="174" t="n">
        <f aca="false">'Import OffPeak'!AB1</f>
        <v>37803</v>
      </c>
      <c r="AC2" s="174" t="n">
        <f aca="false">'Import OffPeak'!AC1</f>
        <v>37834</v>
      </c>
      <c r="AD2" s="174" t="n">
        <f aca="false">'Import OffPeak'!AD1</f>
        <v>37865</v>
      </c>
      <c r="AE2" s="174" t="n">
        <f aca="false">'Import OffPeak'!AE1</f>
        <v>37895</v>
      </c>
      <c r="AF2" s="174" t="n">
        <f aca="false">'Import OffPeak'!AF1</f>
        <v>37926</v>
      </c>
      <c r="AG2" s="174" t="n">
        <f aca="false">'Import OffPeak'!AG1</f>
        <v>37956</v>
      </c>
      <c r="AH2" s="174" t="n">
        <f aca="false">'Import OffPeak'!AH1</f>
        <v>37987</v>
      </c>
      <c r="AI2" s="174" t="n">
        <f aca="false">'Import OffPeak'!AI1</f>
        <v>38018</v>
      </c>
      <c r="AJ2" s="174" t="n">
        <f aca="false">'Import OffPeak'!AJ1</f>
        <v>38047</v>
      </c>
      <c r="AK2" s="174" t="n">
        <f aca="false">'Import OffPeak'!AK1</f>
        <v>38078</v>
      </c>
      <c r="AL2" s="174" t="n">
        <f aca="false">'Import OffPeak'!AL1</f>
        <v>38108</v>
      </c>
      <c r="AM2" s="174" t="n">
        <f aca="false">'Import OffPeak'!AM1</f>
        <v>38139</v>
      </c>
      <c r="AN2" s="174" t="n">
        <f aca="false">'Import OffPeak'!AN1</f>
        <v>38169</v>
      </c>
      <c r="AO2" s="174" t="n">
        <f aca="false">'Import OffPeak'!AO1</f>
        <v>38200</v>
      </c>
      <c r="AP2" s="174" t="n">
        <f aca="false">'Import OffPeak'!AP1</f>
        <v>38231</v>
      </c>
      <c r="AQ2" s="174" t="n">
        <f aca="false">'Import OffPeak'!AQ1</f>
        <v>38261</v>
      </c>
      <c r="AR2" s="174" t="n">
        <f aca="false">'Import OffPeak'!AR1</f>
        <v>38292</v>
      </c>
      <c r="AS2" s="174" t="n">
        <f aca="false">'Import OffPeak'!AS1</f>
        <v>38322</v>
      </c>
      <c r="AT2" s="174" t="n">
        <f aca="false">'Import OffPeak'!AT1</f>
        <v>38353</v>
      </c>
      <c r="AU2" s="174" t="n">
        <f aca="false">'Import OffPeak'!AU1</f>
        <v>38384</v>
      </c>
      <c r="AV2" s="174" t="n">
        <f aca="false">'Import OffPeak'!AV1</f>
        <v>38412</v>
      </c>
      <c r="AW2" s="174" t="n">
        <f aca="false">'Import OffPeak'!AW1</f>
        <v>38443</v>
      </c>
      <c r="AX2" s="174" t="n">
        <f aca="false">'Import OffPeak'!AX1</f>
        <v>38473</v>
      </c>
      <c r="AY2" s="174" t="n">
        <f aca="false">'Import OffPeak'!AY1</f>
        <v>38504</v>
      </c>
      <c r="AZ2" s="174" t="n">
        <f aca="false">'Import OffPeak'!AZ1</f>
        <v>38534</v>
      </c>
      <c r="BA2" s="174" t="n">
        <f aca="false">'Import OffPeak'!BA1</f>
        <v>38565</v>
      </c>
      <c r="BB2" s="174" t="n">
        <f aca="false">'Import OffPeak'!BB1</f>
        <v>38596</v>
      </c>
      <c r="BC2" s="174" t="n">
        <f aca="false">'Import OffPeak'!BC1</f>
        <v>38626</v>
      </c>
      <c r="BD2" s="174" t="n">
        <f aca="false">'Import OffPeak'!BD1</f>
        <v>38657</v>
      </c>
      <c r="BE2" s="174" t="n">
        <f aca="false">'Import OffPeak'!BE1</f>
        <v>38687</v>
      </c>
      <c r="BF2" s="174" t="n">
        <f aca="false">'Import OffPeak'!BF1</f>
        <v>38718</v>
      </c>
      <c r="BG2" s="174" t="n">
        <f aca="false">'Import OffPeak'!BG1</f>
        <v>38749</v>
      </c>
      <c r="BH2" s="174" t="n">
        <f aca="false">'Import OffPeak'!BH1</f>
        <v>38777</v>
      </c>
      <c r="BI2" s="174" t="n">
        <f aca="false">'Import OffPeak'!BI1</f>
        <v>38808</v>
      </c>
      <c r="BJ2" s="174" t="n">
        <f aca="false">'Import OffPeak'!BJ1</f>
        <v>38838</v>
      </c>
      <c r="BK2" s="174" t="n">
        <f aca="false">'Import OffPeak'!BK1</f>
        <v>38869</v>
      </c>
      <c r="BL2" s="174" t="n">
        <f aca="false">'Import OffPeak'!BL1</f>
        <v>38899</v>
      </c>
      <c r="BM2" s="174" t="n">
        <f aca="false">'Import OffPeak'!BM1</f>
        <v>38930</v>
      </c>
      <c r="BN2" s="174" t="n">
        <f aca="false">'Import OffPeak'!BN1</f>
        <v>38961</v>
      </c>
      <c r="BO2" s="174" t="n">
        <f aca="false">'Import OffPeak'!BO1</f>
        <v>38991</v>
      </c>
      <c r="BP2" s="174" t="n">
        <f aca="false">'Import OffPeak'!BP1</f>
        <v>39022</v>
      </c>
      <c r="BQ2" s="174" t="n">
        <f aca="false">'Import OffPeak'!BQ1</f>
        <v>39052</v>
      </c>
      <c r="BR2" s="174" t="n">
        <f aca="false">'Import OffPeak'!BR1</f>
        <v>39083</v>
      </c>
      <c r="BS2" s="174" t="n">
        <f aca="false">'Import OffPeak'!BS1</f>
        <v>39114</v>
      </c>
      <c r="BT2" s="174" t="n">
        <f aca="false">'Import OffPeak'!BT1</f>
        <v>39142</v>
      </c>
      <c r="BU2" s="174" t="n">
        <f aca="false">'Import OffPeak'!BU1</f>
        <v>39173</v>
      </c>
      <c r="BV2" s="174" t="n">
        <f aca="false">'Import OffPeak'!BV1</f>
        <v>39203</v>
      </c>
      <c r="BW2" s="174" t="n">
        <f aca="false">'Import OffPeak'!BW1</f>
        <v>39234</v>
      </c>
      <c r="BX2" s="174" t="n">
        <f aca="false">'Import OffPeak'!BX1</f>
        <v>39264</v>
      </c>
      <c r="BY2" s="174" t="n">
        <f aca="false">'Import OffPeak'!BY1</f>
        <v>39295</v>
      </c>
      <c r="BZ2" s="174" t="n">
        <f aca="false">'Import OffPeak'!BZ1</f>
        <v>39326</v>
      </c>
      <c r="CA2" s="174" t="n">
        <f aca="false">'Import OffPeak'!CA1</f>
        <v>39356</v>
      </c>
      <c r="CB2" s="174" t="n">
        <f aca="false">'Import OffPeak'!CB1</f>
        <v>39387</v>
      </c>
      <c r="CC2" s="174" t="n">
        <f aca="false">'Import OffPeak'!CC1</f>
        <v>39417</v>
      </c>
      <c r="CD2" s="174" t="n">
        <f aca="false">'Import OffPeak'!CD1</f>
        <v>39448</v>
      </c>
      <c r="CE2" s="174" t="n">
        <f aca="false">'Import OffPeak'!CE1</f>
        <v>39479</v>
      </c>
      <c r="CF2" s="174" t="n">
        <f aca="false">'Import OffPeak'!CF1</f>
        <v>39508</v>
      </c>
      <c r="CG2" s="174" t="n">
        <f aca="false">'Import OffPeak'!CG1</f>
        <v>39539</v>
      </c>
      <c r="CH2" s="174" t="n">
        <f aca="false">'Import OffPeak'!CH1</f>
        <v>39569</v>
      </c>
      <c r="CI2" s="174" t="n">
        <f aca="false">'Import OffPeak'!CI1</f>
        <v>39600</v>
      </c>
      <c r="CJ2" s="174" t="n">
        <f aca="false">'Import OffPeak'!CJ1</f>
        <v>39630</v>
      </c>
      <c r="CK2" s="174" t="n">
        <f aca="false">'Import OffPeak'!CK1</f>
        <v>39661</v>
      </c>
      <c r="CL2" s="174" t="n">
        <f aca="false">'Import OffPeak'!CL1</f>
        <v>39692</v>
      </c>
      <c r="CM2" s="174" t="n">
        <f aca="false">'Import OffPeak'!CM1</f>
        <v>39722</v>
      </c>
      <c r="CN2" s="174" t="n">
        <f aca="false">'Import OffPeak'!CN1</f>
        <v>39753</v>
      </c>
      <c r="CO2" s="174" t="n">
        <f aca="false">'Import OffPeak'!CO1</f>
        <v>39783</v>
      </c>
      <c r="CP2" s="174" t="n">
        <f aca="false">'Import OffPeak'!CP1</f>
        <v>39814</v>
      </c>
      <c r="CQ2" s="174" t="n">
        <f aca="false">'Import OffPeak'!CQ1</f>
        <v>39845</v>
      </c>
      <c r="CR2" s="174" t="n">
        <f aca="false">'Import OffPeak'!CR1</f>
        <v>39873</v>
      </c>
      <c r="CS2" s="174" t="n">
        <f aca="false">'Import OffPeak'!CS1</f>
        <v>39904</v>
      </c>
      <c r="CT2" s="174" t="n">
        <f aca="false">'Import OffPeak'!CT1</f>
        <v>39934</v>
      </c>
      <c r="CU2" s="174" t="n">
        <f aca="false">'Import OffPeak'!CU1</f>
        <v>39965</v>
      </c>
      <c r="CV2" s="174" t="n">
        <f aca="false">'Import OffPeak'!CV1</f>
        <v>39995</v>
      </c>
      <c r="CW2" s="174" t="n">
        <f aca="false">'Import OffPeak'!CW1</f>
        <v>40026</v>
      </c>
      <c r="CX2" s="174" t="n">
        <f aca="false">'Import OffPeak'!CX1</f>
        <v>40057</v>
      </c>
      <c r="CY2" s="174" t="n">
        <f aca="false">'Import OffPeak'!CY1</f>
        <v>40087</v>
      </c>
      <c r="CZ2" s="174" t="n">
        <f aca="false">'Import OffPeak'!CZ1</f>
        <v>40118</v>
      </c>
      <c r="DA2" s="174" t="n">
        <f aca="false">'Import OffPeak'!DA1</f>
        <v>40148</v>
      </c>
      <c r="DB2" s="174" t="n">
        <f aca="false">'Import OffPeak'!DB1</f>
        <v>40179</v>
      </c>
      <c r="DC2" s="174" t="n">
        <f aca="false">'Import OffPeak'!DC1</f>
        <v>40210</v>
      </c>
      <c r="DD2" s="174" t="n">
        <f aca="false">'Import OffPeak'!DD1</f>
        <v>40238</v>
      </c>
      <c r="DE2" s="174" t="n">
        <f aca="false">'Import OffPeak'!DE1</f>
        <v>40269</v>
      </c>
      <c r="DF2" s="174" t="n">
        <f aca="false">'Import OffPeak'!DF1</f>
        <v>40299</v>
      </c>
      <c r="DG2" s="174" t="n">
        <f aca="false">'Import OffPeak'!DG1</f>
        <v>40330</v>
      </c>
      <c r="DH2" s="174" t="n">
        <f aca="false">'Import OffPeak'!DH1</f>
        <v>40360</v>
      </c>
      <c r="DI2" s="174" t="n">
        <f aca="false">'Import OffPeak'!DI1</f>
        <v>40391</v>
      </c>
      <c r="DJ2" s="174" t="n">
        <f aca="false">'Import OffPeak'!DJ1</f>
        <v>40422</v>
      </c>
      <c r="DK2" s="174" t="n">
        <f aca="false">'Import OffPeak'!DK1</f>
        <v>40452</v>
      </c>
      <c r="DL2" s="174" t="n">
        <f aca="false">'Import OffPeak'!DL1</f>
        <v>40483</v>
      </c>
      <c r="DM2" s="174" t="n">
        <f aca="false">'Import OffPeak'!DM1</f>
        <v>40513</v>
      </c>
      <c r="DN2" s="174" t="n">
        <f aca="false">'Import OffPeak'!DN1</f>
        <v>40544</v>
      </c>
      <c r="DO2" s="174" t="n">
        <f aca="false">'Import OffPeak'!DO1</f>
        <v>40575</v>
      </c>
      <c r="DP2" s="174" t="n">
        <f aca="false">'Import OffPeak'!DP1</f>
        <v>40603</v>
      </c>
      <c r="DQ2" s="174" t="n">
        <f aca="false">'Import OffPeak'!DQ1</f>
        <v>40634</v>
      </c>
      <c r="DR2" s="174" t="n">
        <f aca="false">'Import OffPeak'!DR1</f>
        <v>40664</v>
      </c>
      <c r="DS2" s="174" t="n">
        <f aca="false">'Import OffPeak'!DS1</f>
        <v>40695</v>
      </c>
      <c r="DT2" s="174" t="n">
        <f aca="false">'Import OffPeak'!DT1</f>
        <v>40725</v>
      </c>
      <c r="DU2" s="174" t="n">
        <f aca="false">'Import OffPeak'!DU1</f>
        <v>40756</v>
      </c>
      <c r="DV2" s="174" t="n">
        <f aca="false">'Import OffPeak'!DV1</f>
        <v>40787</v>
      </c>
      <c r="DW2" s="174" t="n">
        <f aca="false">'Import OffPeak'!DW1</f>
        <v>40817</v>
      </c>
      <c r="DX2" s="174" t="n">
        <f aca="false">'Import OffPeak'!DX1</f>
        <v>40848</v>
      </c>
      <c r="DY2" s="174" t="n">
        <f aca="false">'Import OffPeak'!DY1</f>
        <v>40878</v>
      </c>
      <c r="DZ2" s="174" t="n">
        <f aca="false">'Import OffPeak'!DZ1</f>
        <v>40909</v>
      </c>
      <c r="EA2" s="174" t="n">
        <f aca="false">'Import OffPeak'!EA1</f>
        <v>40940</v>
      </c>
      <c r="EB2" s="174" t="n">
        <f aca="false">'Import OffPeak'!EB1</f>
        <v>40969</v>
      </c>
      <c r="EC2" s="174" t="n">
        <f aca="false">'Import OffPeak'!EC1</f>
        <v>41000</v>
      </c>
      <c r="ED2" s="174" t="n">
        <f aca="false">'Import OffPeak'!ED1</f>
        <v>41030</v>
      </c>
      <c r="EE2" s="174" t="n">
        <f aca="false">'Import OffPeak'!EE1</f>
        <v>41061</v>
      </c>
      <c r="EF2" s="174" t="n">
        <f aca="false">'Import OffPeak'!EF1</f>
        <v>41091</v>
      </c>
      <c r="EG2" s="174" t="n">
        <f aca="false">'Import OffPeak'!EG1</f>
        <v>41122</v>
      </c>
      <c r="EH2" s="174" t="n">
        <f aca="false">'Import OffPeak'!EH1</f>
        <v>41153</v>
      </c>
      <c r="EI2" s="174" t="n">
        <f aca="false">'Import OffPeak'!EI1</f>
        <v>41183</v>
      </c>
      <c r="EJ2" s="174" t="n">
        <f aca="false">'Import OffPeak'!EJ1</f>
        <v>41214</v>
      </c>
      <c r="EK2" s="174" t="n">
        <f aca="false">'Import OffPeak'!EK1</f>
        <v>41244</v>
      </c>
      <c r="EL2" s="174" t="n">
        <f aca="false">'Import OffPeak'!EL1</f>
        <v>41275</v>
      </c>
      <c r="EM2" s="174" t="n">
        <f aca="false">'Import OffPeak'!EM1</f>
        <v>41306</v>
      </c>
      <c r="EN2" s="174" t="n">
        <f aca="false">'Import OffPeak'!EN1</f>
        <v>41334</v>
      </c>
      <c r="EO2" s="174" t="n">
        <f aca="false">'Import OffPeak'!EO1</f>
        <v>41365</v>
      </c>
      <c r="EP2" s="174" t="n">
        <f aca="false">'Import OffPeak'!EP1</f>
        <v>41395</v>
      </c>
      <c r="EQ2" s="174" t="n">
        <f aca="false">'Import OffPeak'!EQ1</f>
        <v>41426</v>
      </c>
      <c r="ER2" s="174" t="n">
        <f aca="false">'Import OffPeak'!ER1</f>
        <v>41456</v>
      </c>
      <c r="ES2" s="174" t="n">
        <f aca="false">'Import OffPeak'!ES1</f>
        <v>41487</v>
      </c>
      <c r="ET2" s="174" t="n">
        <f aca="false">'Import OffPeak'!ET1</f>
        <v>41518</v>
      </c>
      <c r="EU2" s="174" t="n">
        <f aca="false">'Import OffPeak'!EU1</f>
        <v>41548</v>
      </c>
      <c r="EV2" s="174" t="n">
        <f aca="false">'Import OffPeak'!EV1</f>
        <v>41579</v>
      </c>
      <c r="EW2" s="174" t="n">
        <f aca="false">'Import OffPeak'!EW1</f>
        <v>41609</v>
      </c>
      <c r="EX2" s="174" t="n">
        <f aca="false">'Import OffPeak'!EX1</f>
        <v>41640</v>
      </c>
      <c r="EY2" s="174" t="n">
        <f aca="false">'Import OffPeak'!EY1</f>
        <v>41671</v>
      </c>
      <c r="EZ2" s="174" t="n">
        <f aca="false">'Import OffPeak'!EZ1</f>
        <v>41699</v>
      </c>
      <c r="FA2" s="174" t="n">
        <f aca="false">'Import OffPeak'!FA1</f>
        <v>41730</v>
      </c>
      <c r="FB2" s="174" t="n">
        <f aca="false">'Import OffPeak'!FB1</f>
        <v>41760</v>
      </c>
      <c r="FC2" s="174" t="n">
        <f aca="false">'Import OffPeak'!FC1</f>
        <v>41791</v>
      </c>
      <c r="FD2" s="174" t="n">
        <f aca="false">'Import OffPeak'!FD1</f>
        <v>41821</v>
      </c>
      <c r="FE2" s="174" t="n">
        <f aca="false">'Import OffPeak'!FE1</f>
        <v>41852</v>
      </c>
      <c r="FF2" s="174" t="n">
        <f aca="false">'Import OffPeak'!FF1</f>
        <v>41883</v>
      </c>
      <c r="FG2" s="174" t="n">
        <f aca="false">'Import OffPeak'!FG1</f>
        <v>41913</v>
      </c>
      <c r="FH2" s="174" t="n">
        <f aca="false">'Import OffPeak'!FH1</f>
        <v>41944</v>
      </c>
      <c r="FI2" s="174" t="n">
        <f aca="false">'Import OffPeak'!FI1</f>
        <v>41974</v>
      </c>
      <c r="FJ2" s="174" t="n">
        <f aca="false">'Import OffPeak'!FJ1</f>
        <v>42005</v>
      </c>
      <c r="FK2" s="174" t="n">
        <f aca="false">'Import OffPeak'!FK1</f>
        <v>42036</v>
      </c>
      <c r="FL2" s="174" t="n">
        <f aca="false">'Import OffPeak'!FL1</f>
        <v>42064</v>
      </c>
      <c r="FM2" s="174" t="n">
        <f aca="false">'Import OffPeak'!FM1</f>
        <v>42095</v>
      </c>
      <c r="FN2" s="174" t="n">
        <f aca="false">'Import OffPeak'!FN1</f>
        <v>42125</v>
      </c>
      <c r="FO2" s="174" t="n">
        <f aca="false">'Import OffPeak'!FO1</f>
        <v>42156</v>
      </c>
      <c r="FP2" s="174" t="n">
        <f aca="false">'Import OffPeak'!FP1</f>
        <v>42186</v>
      </c>
      <c r="FQ2" s="174" t="n">
        <f aca="false">'Import OffPeak'!FQ1</f>
        <v>42217</v>
      </c>
      <c r="FR2" s="174" t="n">
        <f aca="false">'Import OffPeak'!FR1</f>
        <v>42248</v>
      </c>
      <c r="FS2" s="174" t="n">
        <f aca="false">'Import OffPeak'!FS1</f>
        <v>42278</v>
      </c>
      <c r="FT2" s="174" t="n">
        <f aca="false">'Import OffPeak'!FT1</f>
        <v>42309</v>
      </c>
      <c r="FU2" s="174" t="n">
        <f aca="false">'Import OffPeak'!FU1</f>
        <v>42339</v>
      </c>
      <c r="FV2" s="174" t="n">
        <f aca="false">'Import OffPeak'!FV1</f>
        <v>42370</v>
      </c>
      <c r="FW2" s="174" t="n">
        <f aca="false">'Import OffPeak'!FW1</f>
        <v>42401</v>
      </c>
      <c r="FX2" s="174" t="n">
        <f aca="false">'Import OffPeak'!FX1</f>
        <v>42430</v>
      </c>
      <c r="FY2" s="174" t="n">
        <f aca="false">'Import OffPeak'!FY1</f>
        <v>42461</v>
      </c>
      <c r="FZ2" s="174" t="n">
        <f aca="false">'Import OffPeak'!FZ1</f>
        <v>42491</v>
      </c>
      <c r="GA2" s="174" t="n">
        <f aca="false">'Import OffPeak'!GA1</f>
        <v>42522</v>
      </c>
      <c r="GB2" s="174" t="n">
        <f aca="false">'Import OffPeak'!GB1</f>
        <v>42552</v>
      </c>
      <c r="GC2" s="174" t="n">
        <f aca="false">'Import OffPeak'!GC1</f>
        <v>42583</v>
      </c>
      <c r="GD2" s="174" t="n">
        <f aca="false">'Import OffPeak'!GD1</f>
        <v>42614</v>
      </c>
      <c r="GE2" s="174" t="n">
        <f aca="false">'Import OffPeak'!GE1</f>
        <v>42644</v>
      </c>
      <c r="GF2" s="174" t="n">
        <f aca="false">'Import OffPeak'!GF1</f>
        <v>42675</v>
      </c>
      <c r="GG2" s="174" t="n">
        <f aca="false">'Import OffPeak'!GG1</f>
        <v>42705</v>
      </c>
      <c r="GH2" s="174" t="n">
        <f aca="false">'Import OffPeak'!GH1</f>
        <v>42736</v>
      </c>
      <c r="GI2" s="174" t="n">
        <f aca="false">'Import OffPeak'!GI1</f>
        <v>42767</v>
      </c>
      <c r="GJ2" s="174" t="n">
        <f aca="false">'Import OffPeak'!GJ1</f>
        <v>42795</v>
      </c>
      <c r="GK2" s="174" t="n">
        <f aca="false">'Import OffPeak'!GK1</f>
        <v>42826</v>
      </c>
      <c r="GL2" s="174" t="n">
        <f aca="false">'Import OffPeak'!GL1</f>
        <v>42856</v>
      </c>
      <c r="GM2" s="174" t="n">
        <f aca="false">'Import OffPeak'!GM1</f>
        <v>42887</v>
      </c>
      <c r="GN2" s="174" t="n">
        <f aca="false">'Import OffPeak'!GN1</f>
        <v>42917</v>
      </c>
      <c r="GO2" s="174" t="n">
        <f aca="false">'Import OffPeak'!GO1</f>
        <v>42948</v>
      </c>
      <c r="GP2" s="174" t="n">
        <f aca="false">'Import OffPeak'!GP1</f>
        <v>42979</v>
      </c>
      <c r="GQ2" s="174" t="n">
        <f aca="false">'Import OffPeak'!GQ1</f>
        <v>43009</v>
      </c>
      <c r="GR2" s="174" t="n">
        <f aca="false">'Import OffPeak'!GR1</f>
        <v>43040</v>
      </c>
      <c r="GS2" s="174" t="n">
        <f aca="false">'Import OffPeak'!GS1</f>
        <v>43070</v>
      </c>
      <c r="GT2" s="174" t="n">
        <f aca="false">'Import OffPeak'!GT1</f>
        <v>43101</v>
      </c>
      <c r="GU2" s="174" t="n">
        <f aca="false">'Import OffPeak'!GU1</f>
        <v>43132</v>
      </c>
      <c r="GV2" s="174" t="n">
        <f aca="false">'Import OffPeak'!GV1</f>
        <v>43160</v>
      </c>
      <c r="GW2" s="174" t="n">
        <f aca="false">'Import OffPeak'!GW1</f>
        <v>43191</v>
      </c>
      <c r="GX2" s="174" t="n">
        <f aca="false">'Import OffPeak'!GX1</f>
        <v>43221</v>
      </c>
      <c r="GY2" s="174" t="n">
        <f aca="false">'Import OffPeak'!GY1</f>
        <v>43252</v>
      </c>
      <c r="GZ2" s="174" t="n">
        <f aca="false">'Import OffPeak'!GZ1</f>
        <v>43282</v>
      </c>
      <c r="HA2" s="174" t="n">
        <f aca="false">'Import OffPeak'!HA1</f>
        <v>43313</v>
      </c>
      <c r="HB2" s="174" t="n">
        <f aca="false">'Import OffPeak'!HB1</f>
        <v>43344</v>
      </c>
      <c r="HC2" s="174" t="n">
        <f aca="false">'Import OffPeak'!HC1</f>
        <v>43374</v>
      </c>
      <c r="HD2" s="174" t="n">
        <f aca="false">'Import OffPeak'!HD1</f>
        <v>43405</v>
      </c>
      <c r="HE2" s="174" t="n">
        <f aca="false">'Import OffPeak'!HE1</f>
        <v>43435</v>
      </c>
      <c r="HF2" s="174" t="n">
        <f aca="false">'Import OffPeak'!HF1</f>
        <v>43466</v>
      </c>
      <c r="HG2" s="174" t="n">
        <f aca="false">'Import OffPeak'!HG1</f>
        <v>43497</v>
      </c>
      <c r="HH2" s="174" t="n">
        <f aca="false">'Import OffPeak'!HH1</f>
        <v>43525</v>
      </c>
      <c r="HI2" s="174" t="n">
        <f aca="false">'Import OffPeak'!HI1</f>
        <v>43556</v>
      </c>
      <c r="HJ2" s="174" t="n">
        <f aca="false">'Import OffPeak'!HJ1</f>
        <v>43586</v>
      </c>
      <c r="HK2" s="174" t="n">
        <f aca="false">'Import OffPeak'!HK1</f>
        <v>43617</v>
      </c>
      <c r="HL2" s="174" t="n">
        <f aca="false">'Import OffPeak'!HL1</f>
        <v>43647</v>
      </c>
      <c r="HM2" s="174" t="n">
        <f aca="false">'Import OffPeak'!HM1</f>
        <v>43678</v>
      </c>
      <c r="HN2" s="174" t="n">
        <f aca="false">'Import OffPeak'!HN1</f>
        <v>43709</v>
      </c>
      <c r="HO2" s="174" t="n">
        <f aca="false">'Import OffPeak'!HO1</f>
        <v>43739</v>
      </c>
      <c r="HP2" s="174" t="n">
        <f aca="false">'Import OffPeak'!HP1</f>
        <v>43770</v>
      </c>
      <c r="HQ2" s="174" t="n">
        <f aca="false">'Import OffPeak'!HQ1</f>
        <v>43800</v>
      </c>
      <c r="HR2" s="174" t="n">
        <f aca="false">'Import OffPeak'!HR1</f>
        <v>43831</v>
      </c>
      <c r="HS2" s="174" t="n">
        <f aca="false">'Import OffPeak'!HS1</f>
        <v>43862</v>
      </c>
      <c r="HT2" s="174" t="n">
        <f aca="false">'Import OffPeak'!HT1</f>
        <v>43891</v>
      </c>
      <c r="HU2" s="174" t="n">
        <f aca="false">'Import OffPeak'!HU1</f>
        <v>43922</v>
      </c>
      <c r="HV2" s="174" t="n">
        <f aca="false">'Import OffPeak'!HV1</f>
        <v>43952</v>
      </c>
      <c r="HW2" s="174" t="n">
        <f aca="false">'Import OffPeak'!HW1</f>
        <v>43983</v>
      </c>
      <c r="HX2" s="174" t="n">
        <f aca="false">'Import OffPeak'!HX1</f>
        <v>44013</v>
      </c>
      <c r="HY2" s="174" t="n">
        <f aca="false">'Import OffPeak'!HY1</f>
        <v>44044</v>
      </c>
      <c r="HZ2" s="174" t="n">
        <f aca="false">'Import OffPeak'!HZ1</f>
        <v>44075</v>
      </c>
      <c r="IA2" s="174" t="n">
        <f aca="false">'Import OffPeak'!IA1</f>
        <v>44105</v>
      </c>
      <c r="IB2" s="174" t="n">
        <f aca="false">'Import OffPeak'!IB1</f>
        <v>44136</v>
      </c>
      <c r="IC2" s="174" t="n">
        <f aca="false">'Import OffPeak'!IC1</f>
        <v>44166</v>
      </c>
      <c r="ID2" s="174"/>
      <c r="IE2" s="174"/>
      <c r="IF2" s="174"/>
      <c r="IG2" s="174"/>
      <c r="IH2" s="174"/>
      <c r="II2" s="174"/>
    </row>
    <row r="3" customFormat="false" ht="18" hidden="false" customHeight="false" outlineLevel="0" collapsed="false">
      <c r="A3" s="175"/>
      <c r="B3" s="175" t="n">
        <f aca="false">IF(MONTH(B2)&lt;4,1,IF(MONTH(B2)&lt;7,2,IF(MONTH(B2)&lt;10,3,4)))</f>
        <v>2</v>
      </c>
      <c r="C3" s="175" t="n">
        <f aca="false">IF(MONTH(C2)&lt;4,1,IF(MONTH(C2)&lt;7,2,IF(MONTH(C2)&lt;10,3,4)))</f>
        <v>2</v>
      </c>
      <c r="D3" s="175" t="n">
        <f aca="false">IF(MONTH(D2)&lt;4,1,IF(MONTH(D2)&lt;7,2,IF(MONTH(D2)&lt;10,3,4)))</f>
        <v>3</v>
      </c>
      <c r="E3" s="175" t="n">
        <f aca="false">IF(MONTH(E2)&lt;4,1,IF(MONTH(E2)&lt;7,2,IF(MONTH(E2)&lt;10,3,4)))</f>
        <v>3</v>
      </c>
      <c r="F3" s="175" t="n">
        <f aca="false">IF(MONTH(F2)&lt;4,1,IF(MONTH(F2)&lt;7,2,IF(MONTH(F2)&lt;10,3,4)))</f>
        <v>3</v>
      </c>
      <c r="G3" s="175" t="n">
        <f aca="false">IF(MONTH(G2)&lt;4,1,IF(MONTH(G2)&lt;7,2,IF(MONTH(G2)&lt;10,3,4)))</f>
        <v>4</v>
      </c>
      <c r="H3" s="175" t="n">
        <f aca="false">IF(MONTH(H2)&lt;4,1,IF(MONTH(H2)&lt;7,2,IF(MONTH(H2)&lt;10,3,4)))</f>
        <v>4</v>
      </c>
      <c r="I3" s="175" t="n">
        <f aca="false">IF(MONTH(I2)&lt;4,1,IF(MONTH(I2)&lt;7,2,IF(MONTH(I2)&lt;10,3,4)))</f>
        <v>4</v>
      </c>
      <c r="J3" s="175" t="n">
        <f aca="false">IF(MONTH(J2)&lt;4,1,IF(MONTH(J2)&lt;7,2,IF(MONTH(J2)&lt;10,3,4)))</f>
        <v>1</v>
      </c>
      <c r="K3" s="175" t="n">
        <f aca="false">IF(MONTH(K2)&lt;4,1,IF(MONTH(K2)&lt;7,2,IF(MONTH(K2)&lt;10,3,4)))</f>
        <v>1</v>
      </c>
      <c r="L3" s="175" t="n">
        <f aca="false">IF(MONTH(L2)&lt;4,1,IF(MONTH(L2)&lt;7,2,IF(MONTH(L2)&lt;10,3,4)))</f>
        <v>1</v>
      </c>
      <c r="M3" s="175" t="n">
        <f aca="false">IF(MONTH(M2)&lt;4,1,IF(MONTH(M2)&lt;7,2,IF(MONTH(M2)&lt;10,3,4)))</f>
        <v>2</v>
      </c>
      <c r="N3" s="175" t="n">
        <f aca="false">IF(MONTH(N2)&lt;4,1,IF(MONTH(N2)&lt;7,2,IF(MONTH(N2)&lt;10,3,4)))</f>
        <v>2</v>
      </c>
      <c r="O3" s="175" t="n">
        <f aca="false">IF(MONTH(O2)&lt;4,1,IF(MONTH(O2)&lt;7,2,IF(MONTH(O2)&lt;10,3,4)))</f>
        <v>2</v>
      </c>
      <c r="P3" s="175" t="n">
        <f aca="false">IF(MONTH(P2)&lt;4,1,IF(MONTH(P2)&lt;7,2,IF(MONTH(P2)&lt;10,3,4)))</f>
        <v>3</v>
      </c>
      <c r="Q3" s="175" t="n">
        <f aca="false">IF(MONTH(Q2)&lt;4,1,IF(MONTH(Q2)&lt;7,2,IF(MONTH(Q2)&lt;10,3,4)))</f>
        <v>3</v>
      </c>
      <c r="R3" s="175" t="n">
        <f aca="false">IF(MONTH(R2)&lt;4,1,IF(MONTH(R2)&lt;7,2,IF(MONTH(R2)&lt;10,3,4)))</f>
        <v>3</v>
      </c>
      <c r="S3" s="175" t="n">
        <f aca="false">IF(MONTH(S2)&lt;4,1,IF(MONTH(S2)&lt;7,2,IF(MONTH(S2)&lt;10,3,4)))</f>
        <v>4</v>
      </c>
      <c r="T3" s="175" t="n">
        <f aca="false">IF(MONTH(T2)&lt;4,1,IF(MONTH(T2)&lt;7,2,IF(MONTH(T2)&lt;10,3,4)))</f>
        <v>4</v>
      </c>
      <c r="U3" s="175" t="n">
        <f aca="false">IF(MONTH(U2)&lt;4,1,IF(MONTH(U2)&lt;7,2,IF(MONTH(U2)&lt;10,3,4)))</f>
        <v>4</v>
      </c>
      <c r="V3" s="175" t="n">
        <f aca="false">IF(MONTH(V2)&lt;4,1,IF(MONTH(V2)&lt;7,2,IF(MONTH(V2)&lt;10,3,4)))</f>
        <v>1</v>
      </c>
      <c r="W3" s="175" t="n">
        <f aca="false">IF(MONTH(W2)&lt;4,1,IF(MONTH(W2)&lt;7,2,IF(MONTH(W2)&lt;10,3,4)))</f>
        <v>1</v>
      </c>
      <c r="X3" s="175" t="n">
        <f aca="false">IF(MONTH(X2)&lt;4,1,IF(MONTH(X2)&lt;7,2,IF(MONTH(X2)&lt;10,3,4)))</f>
        <v>1</v>
      </c>
      <c r="Y3" s="175" t="n">
        <f aca="false">IF(MONTH(Y2)&lt;4,1,IF(MONTH(Y2)&lt;7,2,IF(MONTH(Y2)&lt;10,3,4)))</f>
        <v>2</v>
      </c>
      <c r="Z3" s="175" t="n">
        <f aca="false">IF(MONTH(Z2)&lt;4,1,IF(MONTH(Z2)&lt;7,2,IF(MONTH(Z2)&lt;10,3,4)))</f>
        <v>2</v>
      </c>
      <c r="AA3" s="175" t="n">
        <f aca="false">IF(MONTH(AA2)&lt;4,1,IF(MONTH(AA2)&lt;7,2,IF(MONTH(AA2)&lt;10,3,4)))</f>
        <v>2</v>
      </c>
      <c r="AB3" s="175" t="n">
        <f aca="false">IF(MONTH(AB2)&lt;4,1,IF(MONTH(AB2)&lt;7,2,IF(MONTH(AB2)&lt;10,3,4)))</f>
        <v>3</v>
      </c>
      <c r="AC3" s="175" t="n">
        <f aca="false">IF(MONTH(AC2)&lt;4,1,IF(MONTH(AC2)&lt;7,2,IF(MONTH(AC2)&lt;10,3,4)))</f>
        <v>3</v>
      </c>
      <c r="AD3" s="175" t="n">
        <f aca="false">IF(MONTH(AD2)&lt;4,1,IF(MONTH(AD2)&lt;7,2,IF(MONTH(AD2)&lt;10,3,4)))</f>
        <v>3</v>
      </c>
      <c r="AE3" s="175" t="n">
        <f aca="false">IF(MONTH(AE2)&lt;4,1,IF(MONTH(AE2)&lt;7,2,IF(MONTH(AE2)&lt;10,3,4)))</f>
        <v>4</v>
      </c>
      <c r="AF3" s="175" t="n">
        <f aca="false">IF(MONTH(AF2)&lt;4,1,IF(MONTH(AF2)&lt;7,2,IF(MONTH(AF2)&lt;10,3,4)))</f>
        <v>4</v>
      </c>
      <c r="AG3" s="175" t="n">
        <f aca="false">IF(MONTH(AG2)&lt;4,1,IF(MONTH(AG2)&lt;7,2,IF(MONTH(AG2)&lt;10,3,4)))</f>
        <v>4</v>
      </c>
      <c r="AH3" s="175" t="n">
        <f aca="false">IF(MONTH(AH2)&lt;4,1,IF(MONTH(AH2)&lt;7,2,IF(MONTH(AH2)&lt;10,3,4)))</f>
        <v>1</v>
      </c>
      <c r="AI3" s="175" t="n">
        <f aca="false">IF(MONTH(AI2)&lt;4,1,IF(MONTH(AI2)&lt;7,2,IF(MONTH(AI2)&lt;10,3,4)))</f>
        <v>1</v>
      </c>
      <c r="AJ3" s="175" t="n">
        <f aca="false">IF(MONTH(AJ2)&lt;4,1,IF(MONTH(AJ2)&lt;7,2,IF(MONTH(AJ2)&lt;10,3,4)))</f>
        <v>1</v>
      </c>
      <c r="AK3" s="175" t="n">
        <f aca="false">IF(MONTH(AK2)&lt;4,1,IF(MONTH(AK2)&lt;7,2,IF(MONTH(AK2)&lt;10,3,4)))</f>
        <v>2</v>
      </c>
      <c r="AL3" s="175" t="n">
        <f aca="false">IF(MONTH(AL2)&lt;4,1,IF(MONTH(AL2)&lt;7,2,IF(MONTH(AL2)&lt;10,3,4)))</f>
        <v>2</v>
      </c>
      <c r="AM3" s="175" t="n">
        <f aca="false">IF(MONTH(AM2)&lt;4,1,IF(MONTH(AM2)&lt;7,2,IF(MONTH(AM2)&lt;10,3,4)))</f>
        <v>2</v>
      </c>
      <c r="AN3" s="175" t="n">
        <f aca="false">IF(MONTH(AN2)&lt;4,1,IF(MONTH(AN2)&lt;7,2,IF(MONTH(AN2)&lt;10,3,4)))</f>
        <v>3</v>
      </c>
      <c r="AO3" s="175" t="n">
        <f aca="false">IF(MONTH(AO2)&lt;4,1,IF(MONTH(AO2)&lt;7,2,IF(MONTH(AO2)&lt;10,3,4)))</f>
        <v>3</v>
      </c>
      <c r="AP3" s="175" t="n">
        <f aca="false">IF(MONTH(AP2)&lt;4,1,IF(MONTH(AP2)&lt;7,2,IF(MONTH(AP2)&lt;10,3,4)))</f>
        <v>3</v>
      </c>
      <c r="AQ3" s="175" t="n">
        <f aca="false">IF(MONTH(AQ2)&lt;4,1,IF(MONTH(AQ2)&lt;7,2,IF(MONTH(AQ2)&lt;10,3,4)))</f>
        <v>4</v>
      </c>
      <c r="AR3" s="175" t="n">
        <f aca="false">IF(MONTH(AR2)&lt;4,1,IF(MONTH(AR2)&lt;7,2,IF(MONTH(AR2)&lt;10,3,4)))</f>
        <v>4</v>
      </c>
      <c r="AS3" s="175" t="n">
        <f aca="false">IF(MONTH(AS2)&lt;4,1,IF(MONTH(AS2)&lt;7,2,IF(MONTH(AS2)&lt;10,3,4)))</f>
        <v>4</v>
      </c>
      <c r="AT3" s="175" t="n">
        <f aca="false">IF(MONTH(AT2)&lt;4,1,IF(MONTH(AT2)&lt;7,2,IF(MONTH(AT2)&lt;10,3,4)))</f>
        <v>1</v>
      </c>
      <c r="AU3" s="175" t="n">
        <f aca="false">IF(MONTH(AU2)&lt;4,1,IF(MONTH(AU2)&lt;7,2,IF(MONTH(AU2)&lt;10,3,4)))</f>
        <v>1</v>
      </c>
      <c r="AV3" s="175" t="n">
        <f aca="false">IF(MONTH(AV2)&lt;4,1,IF(MONTH(AV2)&lt;7,2,IF(MONTH(AV2)&lt;10,3,4)))</f>
        <v>1</v>
      </c>
      <c r="AW3" s="175" t="n">
        <f aca="false">IF(MONTH(AW2)&lt;4,1,IF(MONTH(AW2)&lt;7,2,IF(MONTH(AW2)&lt;10,3,4)))</f>
        <v>2</v>
      </c>
      <c r="AX3" s="175" t="n">
        <f aca="false">IF(MONTH(AX2)&lt;4,1,IF(MONTH(AX2)&lt;7,2,IF(MONTH(AX2)&lt;10,3,4)))</f>
        <v>2</v>
      </c>
      <c r="AY3" s="175" t="n">
        <f aca="false">IF(MONTH(AY2)&lt;4,1,IF(MONTH(AY2)&lt;7,2,IF(MONTH(AY2)&lt;10,3,4)))</f>
        <v>2</v>
      </c>
      <c r="AZ3" s="175" t="n">
        <f aca="false">IF(MONTH(AZ2)&lt;4,1,IF(MONTH(AZ2)&lt;7,2,IF(MONTH(AZ2)&lt;10,3,4)))</f>
        <v>3</v>
      </c>
      <c r="BA3" s="175" t="n">
        <f aca="false">IF(MONTH(BA2)&lt;4,1,IF(MONTH(BA2)&lt;7,2,IF(MONTH(BA2)&lt;10,3,4)))</f>
        <v>3</v>
      </c>
      <c r="BB3" s="175" t="n">
        <f aca="false">IF(MONTH(BB2)&lt;4,1,IF(MONTH(BB2)&lt;7,2,IF(MONTH(BB2)&lt;10,3,4)))</f>
        <v>3</v>
      </c>
      <c r="BC3" s="175" t="n">
        <f aca="false">IF(MONTH(BC2)&lt;4,1,IF(MONTH(BC2)&lt;7,2,IF(MONTH(BC2)&lt;10,3,4)))</f>
        <v>4</v>
      </c>
      <c r="BD3" s="175" t="n">
        <f aca="false">IF(MONTH(BD2)&lt;4,1,IF(MONTH(BD2)&lt;7,2,IF(MONTH(BD2)&lt;10,3,4)))</f>
        <v>4</v>
      </c>
      <c r="BE3" s="175" t="n">
        <f aca="false">IF(MONTH(BE2)&lt;4,1,IF(MONTH(BE2)&lt;7,2,IF(MONTH(BE2)&lt;10,3,4)))</f>
        <v>4</v>
      </c>
      <c r="BF3" s="175" t="n">
        <f aca="false">IF(MONTH(BF2)&lt;4,1,IF(MONTH(BF2)&lt;7,2,IF(MONTH(BF2)&lt;10,3,4)))</f>
        <v>1</v>
      </c>
      <c r="BG3" s="175" t="n">
        <f aca="false">IF(MONTH(BG2)&lt;4,1,IF(MONTH(BG2)&lt;7,2,IF(MONTH(BG2)&lt;10,3,4)))</f>
        <v>1</v>
      </c>
      <c r="BH3" s="175" t="n">
        <f aca="false">IF(MONTH(BH2)&lt;4,1,IF(MONTH(BH2)&lt;7,2,IF(MONTH(BH2)&lt;10,3,4)))</f>
        <v>1</v>
      </c>
      <c r="BI3" s="175" t="n">
        <f aca="false">IF(MONTH(BI2)&lt;4,1,IF(MONTH(BI2)&lt;7,2,IF(MONTH(BI2)&lt;10,3,4)))</f>
        <v>2</v>
      </c>
      <c r="BJ3" s="175" t="n">
        <f aca="false">IF(MONTH(BJ2)&lt;4,1,IF(MONTH(BJ2)&lt;7,2,IF(MONTH(BJ2)&lt;10,3,4)))</f>
        <v>2</v>
      </c>
      <c r="BK3" s="175" t="n">
        <f aca="false">IF(MONTH(BK2)&lt;4,1,IF(MONTH(BK2)&lt;7,2,IF(MONTH(BK2)&lt;10,3,4)))</f>
        <v>2</v>
      </c>
      <c r="BL3" s="175" t="n">
        <f aca="false">IF(MONTH(BL2)&lt;4,1,IF(MONTH(BL2)&lt;7,2,IF(MONTH(BL2)&lt;10,3,4)))</f>
        <v>3</v>
      </c>
      <c r="BM3" s="175" t="n">
        <f aca="false">IF(MONTH(BM2)&lt;4,1,IF(MONTH(BM2)&lt;7,2,IF(MONTH(BM2)&lt;10,3,4)))</f>
        <v>3</v>
      </c>
      <c r="BN3" s="175" t="n">
        <f aca="false">IF(MONTH(BN2)&lt;4,1,IF(MONTH(BN2)&lt;7,2,IF(MONTH(BN2)&lt;10,3,4)))</f>
        <v>3</v>
      </c>
      <c r="BO3" s="175" t="n">
        <f aca="false">IF(MONTH(BO2)&lt;4,1,IF(MONTH(BO2)&lt;7,2,IF(MONTH(BO2)&lt;10,3,4)))</f>
        <v>4</v>
      </c>
      <c r="BP3" s="175" t="n">
        <f aca="false">IF(MONTH(BP2)&lt;4,1,IF(MONTH(BP2)&lt;7,2,IF(MONTH(BP2)&lt;10,3,4)))</f>
        <v>4</v>
      </c>
      <c r="BQ3" s="175" t="n">
        <f aca="false">IF(MONTH(BQ2)&lt;4,1,IF(MONTH(BQ2)&lt;7,2,IF(MONTH(BQ2)&lt;10,3,4)))</f>
        <v>4</v>
      </c>
      <c r="BR3" s="175" t="n">
        <f aca="false">IF(MONTH(BR2)&lt;4,1,IF(MONTH(BR2)&lt;7,2,IF(MONTH(BR2)&lt;10,3,4)))</f>
        <v>1</v>
      </c>
      <c r="BS3" s="175" t="n">
        <f aca="false">IF(MONTH(BS2)&lt;4,1,IF(MONTH(BS2)&lt;7,2,IF(MONTH(BS2)&lt;10,3,4)))</f>
        <v>1</v>
      </c>
      <c r="BT3" s="175" t="n">
        <f aca="false">IF(MONTH(BT2)&lt;4,1,IF(MONTH(BT2)&lt;7,2,IF(MONTH(BT2)&lt;10,3,4)))</f>
        <v>1</v>
      </c>
      <c r="BU3" s="175" t="n">
        <f aca="false">IF(MONTH(BU2)&lt;4,1,IF(MONTH(BU2)&lt;7,2,IF(MONTH(BU2)&lt;10,3,4)))</f>
        <v>2</v>
      </c>
      <c r="BV3" s="175" t="n">
        <f aca="false">IF(MONTH(BV2)&lt;4,1,IF(MONTH(BV2)&lt;7,2,IF(MONTH(BV2)&lt;10,3,4)))</f>
        <v>2</v>
      </c>
      <c r="BW3" s="175" t="n">
        <f aca="false">IF(MONTH(BW2)&lt;4,1,IF(MONTH(BW2)&lt;7,2,IF(MONTH(BW2)&lt;10,3,4)))</f>
        <v>2</v>
      </c>
      <c r="BX3" s="175" t="n">
        <f aca="false">IF(MONTH(BX2)&lt;4,1,IF(MONTH(BX2)&lt;7,2,IF(MONTH(BX2)&lt;10,3,4)))</f>
        <v>3</v>
      </c>
      <c r="BY3" s="175" t="n">
        <f aca="false">IF(MONTH(BY2)&lt;4,1,IF(MONTH(BY2)&lt;7,2,IF(MONTH(BY2)&lt;10,3,4)))</f>
        <v>3</v>
      </c>
      <c r="BZ3" s="175" t="n">
        <f aca="false">IF(MONTH(BZ2)&lt;4,1,IF(MONTH(BZ2)&lt;7,2,IF(MONTH(BZ2)&lt;10,3,4)))</f>
        <v>3</v>
      </c>
      <c r="CA3" s="175" t="n">
        <f aca="false">IF(MONTH(CA2)&lt;4,1,IF(MONTH(CA2)&lt;7,2,IF(MONTH(CA2)&lt;10,3,4)))</f>
        <v>4</v>
      </c>
      <c r="CB3" s="175" t="n">
        <f aca="false">IF(MONTH(CB2)&lt;4,1,IF(MONTH(CB2)&lt;7,2,IF(MONTH(CB2)&lt;10,3,4)))</f>
        <v>4</v>
      </c>
      <c r="CC3" s="175" t="n">
        <f aca="false">IF(MONTH(CC2)&lt;4,1,IF(MONTH(CC2)&lt;7,2,IF(MONTH(CC2)&lt;10,3,4)))</f>
        <v>4</v>
      </c>
      <c r="CD3" s="175" t="n">
        <f aca="false">IF(MONTH(CD2)&lt;4,1,IF(MONTH(CD2)&lt;7,2,IF(MONTH(CD2)&lt;10,3,4)))</f>
        <v>1</v>
      </c>
      <c r="CE3" s="175" t="n">
        <f aca="false">IF(MONTH(CE2)&lt;4,1,IF(MONTH(CE2)&lt;7,2,IF(MONTH(CE2)&lt;10,3,4)))</f>
        <v>1</v>
      </c>
      <c r="CF3" s="175" t="n">
        <f aca="false">IF(MONTH(CF2)&lt;4,1,IF(MONTH(CF2)&lt;7,2,IF(MONTH(CF2)&lt;10,3,4)))</f>
        <v>1</v>
      </c>
      <c r="CG3" s="175" t="n">
        <f aca="false">IF(MONTH(CG2)&lt;4,1,IF(MONTH(CG2)&lt;7,2,IF(MONTH(CG2)&lt;10,3,4)))</f>
        <v>2</v>
      </c>
      <c r="CH3" s="175" t="n">
        <f aca="false">IF(MONTH(CH2)&lt;4,1,IF(MONTH(CH2)&lt;7,2,IF(MONTH(CH2)&lt;10,3,4)))</f>
        <v>2</v>
      </c>
      <c r="CI3" s="175" t="n">
        <f aca="false">IF(MONTH(CI2)&lt;4,1,IF(MONTH(CI2)&lt;7,2,IF(MONTH(CI2)&lt;10,3,4)))</f>
        <v>2</v>
      </c>
      <c r="CJ3" s="175" t="n">
        <f aca="false">IF(MONTH(CJ2)&lt;4,1,IF(MONTH(CJ2)&lt;7,2,IF(MONTH(CJ2)&lt;10,3,4)))</f>
        <v>3</v>
      </c>
      <c r="CK3" s="175" t="n">
        <f aca="false">IF(MONTH(CK2)&lt;4,1,IF(MONTH(CK2)&lt;7,2,IF(MONTH(CK2)&lt;10,3,4)))</f>
        <v>3</v>
      </c>
      <c r="CL3" s="175" t="n">
        <f aca="false">IF(MONTH(CL2)&lt;4,1,IF(MONTH(CL2)&lt;7,2,IF(MONTH(CL2)&lt;10,3,4)))</f>
        <v>3</v>
      </c>
      <c r="CM3" s="175" t="n">
        <f aca="false">IF(MONTH(CM2)&lt;4,1,IF(MONTH(CM2)&lt;7,2,IF(MONTH(CM2)&lt;10,3,4)))</f>
        <v>4</v>
      </c>
      <c r="CN3" s="175" t="n">
        <f aca="false">IF(MONTH(CN2)&lt;4,1,IF(MONTH(CN2)&lt;7,2,IF(MONTH(CN2)&lt;10,3,4)))</f>
        <v>4</v>
      </c>
      <c r="CO3" s="175" t="n">
        <f aca="false">IF(MONTH(CO2)&lt;4,1,IF(MONTH(CO2)&lt;7,2,IF(MONTH(CO2)&lt;10,3,4)))</f>
        <v>4</v>
      </c>
      <c r="CP3" s="175" t="n">
        <f aca="false">IF(MONTH(CP2)&lt;4,1,IF(MONTH(CP2)&lt;7,2,IF(MONTH(CP2)&lt;10,3,4)))</f>
        <v>1</v>
      </c>
      <c r="CQ3" s="175" t="n">
        <f aca="false">IF(MONTH(CQ2)&lt;4,1,IF(MONTH(CQ2)&lt;7,2,IF(MONTH(CQ2)&lt;10,3,4)))</f>
        <v>1</v>
      </c>
      <c r="CR3" s="175" t="n">
        <f aca="false">IF(MONTH(CR2)&lt;4,1,IF(MONTH(CR2)&lt;7,2,IF(MONTH(CR2)&lt;10,3,4)))</f>
        <v>1</v>
      </c>
      <c r="CS3" s="175" t="n">
        <f aca="false">IF(MONTH(CS2)&lt;4,1,IF(MONTH(CS2)&lt;7,2,IF(MONTH(CS2)&lt;10,3,4)))</f>
        <v>2</v>
      </c>
      <c r="CT3" s="175" t="n">
        <f aca="false">IF(MONTH(CT2)&lt;4,1,IF(MONTH(CT2)&lt;7,2,IF(MONTH(CT2)&lt;10,3,4)))</f>
        <v>2</v>
      </c>
      <c r="CU3" s="175" t="n">
        <f aca="false">IF(MONTH(CU2)&lt;4,1,IF(MONTH(CU2)&lt;7,2,IF(MONTH(CU2)&lt;10,3,4)))</f>
        <v>2</v>
      </c>
      <c r="CV3" s="175" t="n">
        <f aca="false">IF(MONTH(CV2)&lt;4,1,IF(MONTH(CV2)&lt;7,2,IF(MONTH(CV2)&lt;10,3,4)))</f>
        <v>3</v>
      </c>
      <c r="CW3" s="175" t="n">
        <f aca="false">IF(MONTH(CW2)&lt;4,1,IF(MONTH(CW2)&lt;7,2,IF(MONTH(CW2)&lt;10,3,4)))</f>
        <v>3</v>
      </c>
      <c r="CX3" s="175" t="n">
        <f aca="false">IF(MONTH(CX2)&lt;4,1,IF(MONTH(CX2)&lt;7,2,IF(MONTH(CX2)&lt;10,3,4)))</f>
        <v>3</v>
      </c>
      <c r="CY3" s="175" t="n">
        <f aca="false">IF(MONTH(CY2)&lt;4,1,IF(MONTH(CY2)&lt;7,2,IF(MONTH(CY2)&lt;10,3,4)))</f>
        <v>4</v>
      </c>
      <c r="CZ3" s="175" t="n">
        <f aca="false">IF(MONTH(CZ2)&lt;4,1,IF(MONTH(CZ2)&lt;7,2,IF(MONTH(CZ2)&lt;10,3,4)))</f>
        <v>4</v>
      </c>
      <c r="DA3" s="175" t="n">
        <f aca="false">IF(MONTH(DA2)&lt;4,1,IF(MONTH(DA2)&lt;7,2,IF(MONTH(DA2)&lt;10,3,4)))</f>
        <v>4</v>
      </c>
      <c r="DB3" s="175" t="n">
        <f aca="false">IF(MONTH(DB2)&lt;4,1,IF(MONTH(DB2)&lt;7,2,IF(MONTH(DB2)&lt;10,3,4)))</f>
        <v>1</v>
      </c>
      <c r="DC3" s="175" t="n">
        <f aca="false">IF(MONTH(DC2)&lt;4,1,IF(MONTH(DC2)&lt;7,2,IF(MONTH(DC2)&lt;10,3,4)))</f>
        <v>1</v>
      </c>
      <c r="DD3" s="175" t="n">
        <f aca="false">IF(MONTH(DD2)&lt;4,1,IF(MONTH(DD2)&lt;7,2,IF(MONTH(DD2)&lt;10,3,4)))</f>
        <v>1</v>
      </c>
      <c r="DE3" s="175" t="n">
        <f aca="false">IF(MONTH(DE2)&lt;4,1,IF(MONTH(DE2)&lt;7,2,IF(MONTH(DE2)&lt;10,3,4)))</f>
        <v>2</v>
      </c>
      <c r="DF3" s="175" t="n">
        <f aca="false">IF(MONTH(DF2)&lt;4,1,IF(MONTH(DF2)&lt;7,2,IF(MONTH(DF2)&lt;10,3,4)))</f>
        <v>2</v>
      </c>
      <c r="DG3" s="175" t="n">
        <f aca="false">IF(MONTH(DG2)&lt;4,1,IF(MONTH(DG2)&lt;7,2,IF(MONTH(DG2)&lt;10,3,4)))</f>
        <v>2</v>
      </c>
      <c r="DH3" s="175" t="n">
        <f aca="false">IF(MONTH(DH2)&lt;4,1,IF(MONTH(DH2)&lt;7,2,IF(MONTH(DH2)&lt;10,3,4)))</f>
        <v>3</v>
      </c>
      <c r="DI3" s="175" t="n">
        <f aca="false">IF(MONTH(DI2)&lt;4,1,IF(MONTH(DI2)&lt;7,2,IF(MONTH(DI2)&lt;10,3,4)))</f>
        <v>3</v>
      </c>
      <c r="DJ3" s="175" t="n">
        <f aca="false">IF(MONTH(DJ2)&lt;4,1,IF(MONTH(DJ2)&lt;7,2,IF(MONTH(DJ2)&lt;10,3,4)))</f>
        <v>3</v>
      </c>
      <c r="DK3" s="175" t="n">
        <f aca="false">IF(MONTH(DK2)&lt;4,1,IF(MONTH(DK2)&lt;7,2,IF(MONTH(DK2)&lt;10,3,4)))</f>
        <v>4</v>
      </c>
      <c r="DL3" s="175" t="n">
        <f aca="false">IF(MONTH(DL2)&lt;4,1,IF(MONTH(DL2)&lt;7,2,IF(MONTH(DL2)&lt;10,3,4)))</f>
        <v>4</v>
      </c>
      <c r="DM3" s="175" t="n">
        <f aca="false">IF(MONTH(DM2)&lt;4,1,IF(MONTH(DM2)&lt;7,2,IF(MONTH(DM2)&lt;10,3,4)))</f>
        <v>4</v>
      </c>
      <c r="DN3" s="175" t="n">
        <f aca="false">IF(MONTH(DN2)&lt;4,1,IF(MONTH(DN2)&lt;7,2,IF(MONTH(DN2)&lt;10,3,4)))</f>
        <v>1</v>
      </c>
      <c r="DO3" s="175" t="n">
        <f aca="false">IF(MONTH(DO2)&lt;4,1,IF(MONTH(DO2)&lt;7,2,IF(MONTH(DO2)&lt;10,3,4)))</f>
        <v>1</v>
      </c>
      <c r="DP3" s="175" t="n">
        <f aca="false">IF(MONTH(DP2)&lt;4,1,IF(MONTH(DP2)&lt;7,2,IF(MONTH(DP2)&lt;10,3,4)))</f>
        <v>1</v>
      </c>
      <c r="DQ3" s="175" t="n">
        <f aca="false">IF(MONTH(DQ2)&lt;4,1,IF(MONTH(DQ2)&lt;7,2,IF(MONTH(DQ2)&lt;10,3,4)))</f>
        <v>2</v>
      </c>
      <c r="DR3" s="175" t="n">
        <f aca="false">IF(MONTH(DR2)&lt;4,1,IF(MONTH(DR2)&lt;7,2,IF(MONTH(DR2)&lt;10,3,4)))</f>
        <v>2</v>
      </c>
      <c r="DS3" s="175" t="n">
        <f aca="false">IF(MONTH(DS2)&lt;4,1,IF(MONTH(DS2)&lt;7,2,IF(MONTH(DS2)&lt;10,3,4)))</f>
        <v>2</v>
      </c>
      <c r="DT3" s="175" t="n">
        <f aca="false">IF(MONTH(DT2)&lt;4,1,IF(MONTH(DT2)&lt;7,2,IF(MONTH(DT2)&lt;10,3,4)))</f>
        <v>3</v>
      </c>
      <c r="DU3" s="175" t="n">
        <f aca="false">IF(MONTH(DU2)&lt;4,1,IF(MONTH(DU2)&lt;7,2,IF(MONTH(DU2)&lt;10,3,4)))</f>
        <v>3</v>
      </c>
      <c r="DV3" s="175" t="n">
        <f aca="false">IF(MONTH(DV2)&lt;4,1,IF(MONTH(DV2)&lt;7,2,IF(MONTH(DV2)&lt;10,3,4)))</f>
        <v>3</v>
      </c>
      <c r="DW3" s="175" t="n">
        <f aca="false">IF(MONTH(DW2)&lt;4,1,IF(MONTH(DW2)&lt;7,2,IF(MONTH(DW2)&lt;10,3,4)))</f>
        <v>4</v>
      </c>
      <c r="DX3" s="175" t="n">
        <f aca="false">IF(MONTH(DX2)&lt;4,1,IF(MONTH(DX2)&lt;7,2,IF(MONTH(DX2)&lt;10,3,4)))</f>
        <v>4</v>
      </c>
      <c r="DY3" s="175" t="n">
        <f aca="false">IF(MONTH(DY2)&lt;4,1,IF(MONTH(DY2)&lt;7,2,IF(MONTH(DY2)&lt;10,3,4)))</f>
        <v>4</v>
      </c>
      <c r="DZ3" s="175" t="n">
        <f aca="false">IF(MONTH(DZ2)&lt;4,1,IF(MONTH(DZ2)&lt;7,2,IF(MONTH(DZ2)&lt;10,3,4)))</f>
        <v>1</v>
      </c>
      <c r="EA3" s="175" t="n">
        <f aca="false">IF(MONTH(EA2)&lt;4,1,IF(MONTH(EA2)&lt;7,2,IF(MONTH(EA2)&lt;10,3,4)))</f>
        <v>1</v>
      </c>
      <c r="EB3" s="175" t="n">
        <f aca="false">IF(MONTH(EB2)&lt;4,1,IF(MONTH(EB2)&lt;7,2,IF(MONTH(EB2)&lt;10,3,4)))</f>
        <v>1</v>
      </c>
      <c r="EC3" s="175" t="n">
        <f aca="false">IF(MONTH(EC2)&lt;4,1,IF(MONTH(EC2)&lt;7,2,IF(MONTH(EC2)&lt;10,3,4)))</f>
        <v>2</v>
      </c>
      <c r="ED3" s="175" t="n">
        <f aca="false">IF(MONTH(ED2)&lt;4,1,IF(MONTH(ED2)&lt;7,2,IF(MONTH(ED2)&lt;10,3,4)))</f>
        <v>2</v>
      </c>
      <c r="EE3" s="175" t="n">
        <f aca="false">IF(MONTH(EE2)&lt;4,1,IF(MONTH(EE2)&lt;7,2,IF(MONTH(EE2)&lt;10,3,4)))</f>
        <v>2</v>
      </c>
      <c r="EF3" s="175" t="n">
        <f aca="false">IF(MONTH(EF2)&lt;4,1,IF(MONTH(EF2)&lt;7,2,IF(MONTH(EF2)&lt;10,3,4)))</f>
        <v>3</v>
      </c>
      <c r="EG3" s="175" t="n">
        <f aca="false">IF(MONTH(EG2)&lt;4,1,IF(MONTH(EG2)&lt;7,2,IF(MONTH(EG2)&lt;10,3,4)))</f>
        <v>3</v>
      </c>
      <c r="EH3" s="175" t="n">
        <f aca="false">IF(MONTH(EH2)&lt;4,1,IF(MONTH(EH2)&lt;7,2,IF(MONTH(EH2)&lt;10,3,4)))</f>
        <v>3</v>
      </c>
      <c r="EI3" s="175" t="n">
        <f aca="false">IF(MONTH(EI2)&lt;4,1,IF(MONTH(EI2)&lt;7,2,IF(MONTH(EI2)&lt;10,3,4)))</f>
        <v>4</v>
      </c>
      <c r="EJ3" s="175" t="n">
        <f aca="false">IF(MONTH(EJ2)&lt;4,1,IF(MONTH(EJ2)&lt;7,2,IF(MONTH(EJ2)&lt;10,3,4)))</f>
        <v>4</v>
      </c>
      <c r="EK3" s="175" t="n">
        <f aca="false">IF(MONTH(EK2)&lt;4,1,IF(MONTH(EK2)&lt;7,2,IF(MONTH(EK2)&lt;10,3,4)))</f>
        <v>4</v>
      </c>
      <c r="EL3" s="175" t="n">
        <f aca="false">IF(MONTH(EL2)&lt;4,1,IF(MONTH(EL2)&lt;7,2,IF(MONTH(EL2)&lt;10,3,4)))</f>
        <v>1</v>
      </c>
      <c r="EM3" s="175" t="n">
        <f aca="false">IF(MONTH(EM2)&lt;4,1,IF(MONTH(EM2)&lt;7,2,IF(MONTH(EM2)&lt;10,3,4)))</f>
        <v>1</v>
      </c>
      <c r="EN3" s="175" t="n">
        <f aca="false">IF(MONTH(EN2)&lt;4,1,IF(MONTH(EN2)&lt;7,2,IF(MONTH(EN2)&lt;10,3,4)))</f>
        <v>1</v>
      </c>
      <c r="EO3" s="175" t="n">
        <f aca="false">IF(MONTH(EO2)&lt;4,1,IF(MONTH(EO2)&lt;7,2,IF(MONTH(EO2)&lt;10,3,4)))</f>
        <v>2</v>
      </c>
      <c r="EP3" s="175" t="n">
        <f aca="false">IF(MONTH(EP2)&lt;4,1,IF(MONTH(EP2)&lt;7,2,IF(MONTH(EP2)&lt;10,3,4)))</f>
        <v>2</v>
      </c>
      <c r="EQ3" s="175" t="n">
        <f aca="false">IF(MONTH(EQ2)&lt;4,1,IF(MONTH(EQ2)&lt;7,2,IF(MONTH(EQ2)&lt;10,3,4)))</f>
        <v>2</v>
      </c>
      <c r="ER3" s="175" t="n">
        <f aca="false">IF(MONTH(ER2)&lt;4,1,IF(MONTH(ER2)&lt;7,2,IF(MONTH(ER2)&lt;10,3,4)))</f>
        <v>3</v>
      </c>
      <c r="ES3" s="175" t="n">
        <f aca="false">IF(MONTH(ES2)&lt;4,1,IF(MONTH(ES2)&lt;7,2,IF(MONTH(ES2)&lt;10,3,4)))</f>
        <v>3</v>
      </c>
      <c r="ET3" s="175" t="n">
        <f aca="false">IF(MONTH(ET2)&lt;4,1,IF(MONTH(ET2)&lt;7,2,IF(MONTH(ET2)&lt;10,3,4)))</f>
        <v>3</v>
      </c>
      <c r="EU3" s="175" t="n">
        <f aca="false">IF(MONTH(EU2)&lt;4,1,IF(MONTH(EU2)&lt;7,2,IF(MONTH(EU2)&lt;10,3,4)))</f>
        <v>4</v>
      </c>
      <c r="EV3" s="175" t="n">
        <f aca="false">IF(MONTH(EV2)&lt;4,1,IF(MONTH(EV2)&lt;7,2,IF(MONTH(EV2)&lt;10,3,4)))</f>
        <v>4</v>
      </c>
      <c r="EW3" s="175" t="n">
        <f aca="false">IF(MONTH(EW2)&lt;4,1,IF(MONTH(EW2)&lt;7,2,IF(MONTH(EW2)&lt;10,3,4)))</f>
        <v>4</v>
      </c>
      <c r="EX3" s="175" t="n">
        <f aca="false">IF(MONTH(EX2)&lt;4,1,IF(MONTH(EX2)&lt;7,2,IF(MONTH(EX2)&lt;10,3,4)))</f>
        <v>1</v>
      </c>
      <c r="EY3" s="175" t="n">
        <f aca="false">IF(MONTH(EY2)&lt;4,1,IF(MONTH(EY2)&lt;7,2,IF(MONTH(EY2)&lt;10,3,4)))</f>
        <v>1</v>
      </c>
      <c r="EZ3" s="175" t="n">
        <f aca="false">IF(MONTH(EZ2)&lt;4,1,IF(MONTH(EZ2)&lt;7,2,IF(MONTH(EZ2)&lt;10,3,4)))</f>
        <v>1</v>
      </c>
      <c r="FA3" s="175" t="n">
        <f aca="false">IF(MONTH(FA2)&lt;4,1,IF(MONTH(FA2)&lt;7,2,IF(MONTH(FA2)&lt;10,3,4)))</f>
        <v>2</v>
      </c>
      <c r="FB3" s="175" t="n">
        <f aca="false">IF(MONTH(FB2)&lt;4,1,IF(MONTH(FB2)&lt;7,2,IF(MONTH(FB2)&lt;10,3,4)))</f>
        <v>2</v>
      </c>
      <c r="FC3" s="175" t="n">
        <f aca="false">IF(MONTH(FC2)&lt;4,1,IF(MONTH(FC2)&lt;7,2,IF(MONTH(FC2)&lt;10,3,4)))</f>
        <v>2</v>
      </c>
      <c r="FD3" s="175" t="n">
        <f aca="false">IF(MONTH(FD2)&lt;4,1,IF(MONTH(FD2)&lt;7,2,IF(MONTH(FD2)&lt;10,3,4)))</f>
        <v>3</v>
      </c>
      <c r="FE3" s="175" t="n">
        <f aca="false">IF(MONTH(FE2)&lt;4,1,IF(MONTH(FE2)&lt;7,2,IF(MONTH(FE2)&lt;10,3,4)))</f>
        <v>3</v>
      </c>
      <c r="FF3" s="175" t="n">
        <f aca="false">IF(MONTH(FF2)&lt;4,1,IF(MONTH(FF2)&lt;7,2,IF(MONTH(FF2)&lt;10,3,4)))</f>
        <v>3</v>
      </c>
      <c r="FG3" s="175" t="n">
        <f aca="false">IF(MONTH(FG2)&lt;4,1,IF(MONTH(FG2)&lt;7,2,IF(MONTH(FG2)&lt;10,3,4)))</f>
        <v>4</v>
      </c>
      <c r="FH3" s="175" t="n">
        <f aca="false">IF(MONTH(FH2)&lt;4,1,IF(MONTH(FH2)&lt;7,2,IF(MONTH(FH2)&lt;10,3,4)))</f>
        <v>4</v>
      </c>
      <c r="FI3" s="175" t="n">
        <f aca="false">IF(MONTH(FI2)&lt;4,1,IF(MONTH(FI2)&lt;7,2,IF(MONTH(FI2)&lt;10,3,4)))</f>
        <v>4</v>
      </c>
      <c r="FJ3" s="175" t="n">
        <f aca="false">IF(MONTH(FJ2)&lt;4,1,IF(MONTH(FJ2)&lt;7,2,IF(MONTH(FJ2)&lt;10,3,4)))</f>
        <v>1</v>
      </c>
      <c r="FK3" s="175" t="n">
        <f aca="false">IF(MONTH(FK2)&lt;4,1,IF(MONTH(FK2)&lt;7,2,IF(MONTH(FK2)&lt;10,3,4)))</f>
        <v>1</v>
      </c>
      <c r="FL3" s="175" t="n">
        <f aca="false">IF(MONTH(FL2)&lt;4,1,IF(MONTH(FL2)&lt;7,2,IF(MONTH(FL2)&lt;10,3,4)))</f>
        <v>1</v>
      </c>
      <c r="FM3" s="175" t="n">
        <f aca="false">IF(MONTH(FM2)&lt;4,1,IF(MONTH(FM2)&lt;7,2,IF(MONTH(FM2)&lt;10,3,4)))</f>
        <v>2</v>
      </c>
      <c r="FN3" s="175" t="n">
        <f aca="false">IF(MONTH(FN2)&lt;4,1,IF(MONTH(FN2)&lt;7,2,IF(MONTH(FN2)&lt;10,3,4)))</f>
        <v>2</v>
      </c>
      <c r="FO3" s="175" t="n">
        <f aca="false">IF(MONTH(FO2)&lt;4,1,IF(MONTH(FO2)&lt;7,2,IF(MONTH(FO2)&lt;10,3,4)))</f>
        <v>2</v>
      </c>
      <c r="FP3" s="175" t="n">
        <f aca="false">IF(MONTH(FP2)&lt;4,1,IF(MONTH(FP2)&lt;7,2,IF(MONTH(FP2)&lt;10,3,4)))</f>
        <v>3</v>
      </c>
      <c r="FQ3" s="175" t="n">
        <f aca="false">IF(MONTH(FQ2)&lt;4,1,IF(MONTH(FQ2)&lt;7,2,IF(MONTH(FQ2)&lt;10,3,4)))</f>
        <v>3</v>
      </c>
      <c r="FR3" s="175" t="n">
        <f aca="false">IF(MONTH(FR2)&lt;4,1,IF(MONTH(FR2)&lt;7,2,IF(MONTH(FR2)&lt;10,3,4)))</f>
        <v>3</v>
      </c>
      <c r="FS3" s="175" t="n">
        <f aca="false">IF(MONTH(FS2)&lt;4,1,IF(MONTH(FS2)&lt;7,2,IF(MONTH(FS2)&lt;10,3,4)))</f>
        <v>4</v>
      </c>
      <c r="FT3" s="175" t="n">
        <f aca="false">IF(MONTH(FT2)&lt;4,1,IF(MONTH(FT2)&lt;7,2,IF(MONTH(FT2)&lt;10,3,4)))</f>
        <v>4</v>
      </c>
      <c r="FU3" s="175" t="n">
        <f aca="false">IF(MONTH(FU2)&lt;4,1,IF(MONTH(FU2)&lt;7,2,IF(MONTH(FU2)&lt;10,3,4)))</f>
        <v>4</v>
      </c>
      <c r="FV3" s="0" t="n">
        <f aca="false">IF(MONTH(FV2)&lt;4,1,IF(MONTH(FV2)&lt;7,2,IF(MONTH(FV2)&lt;10,3,4)))</f>
        <v>1</v>
      </c>
      <c r="FW3" s="0" t="n">
        <f aca="false">IF(MONTH(FW2)&lt;4,1,IF(MONTH(FW2)&lt;7,2,IF(MONTH(FW2)&lt;10,3,4)))</f>
        <v>1</v>
      </c>
      <c r="FX3" s="0" t="n">
        <f aca="false">IF(MONTH(FX2)&lt;4,1,IF(MONTH(FX2)&lt;7,2,IF(MONTH(FX2)&lt;10,3,4)))</f>
        <v>1</v>
      </c>
      <c r="FY3" s="0" t="n">
        <f aca="false">IF(MONTH(FY2)&lt;4,1,IF(MONTH(FY2)&lt;7,2,IF(MONTH(FY2)&lt;10,3,4)))</f>
        <v>2</v>
      </c>
      <c r="FZ3" s="0" t="n">
        <f aca="false">IF(MONTH(FZ2)&lt;4,1,IF(MONTH(FZ2)&lt;7,2,IF(MONTH(FZ2)&lt;10,3,4)))</f>
        <v>2</v>
      </c>
      <c r="GA3" s="0" t="n">
        <f aca="false">IF(MONTH(GA2)&lt;4,1,IF(MONTH(GA2)&lt;7,2,IF(MONTH(GA2)&lt;10,3,4)))</f>
        <v>2</v>
      </c>
      <c r="GB3" s="0" t="n">
        <f aca="false">IF(MONTH(GB2)&lt;4,1,IF(MONTH(GB2)&lt;7,2,IF(MONTH(GB2)&lt;10,3,4)))</f>
        <v>3</v>
      </c>
      <c r="GC3" s="0" t="n">
        <f aca="false">IF(MONTH(GC2)&lt;4,1,IF(MONTH(GC2)&lt;7,2,IF(MONTH(GC2)&lt;10,3,4)))</f>
        <v>3</v>
      </c>
      <c r="GD3" s="0" t="n">
        <f aca="false">IF(MONTH(GD2)&lt;4,1,IF(MONTH(GD2)&lt;7,2,IF(MONTH(GD2)&lt;10,3,4)))</f>
        <v>3</v>
      </c>
      <c r="GE3" s="0" t="n">
        <f aca="false">IF(MONTH(GE2)&lt;4,1,IF(MONTH(GE2)&lt;7,2,IF(MONTH(GE2)&lt;10,3,4)))</f>
        <v>4</v>
      </c>
      <c r="GF3" s="0" t="n">
        <f aca="false">IF(MONTH(GF2)&lt;4,1,IF(MONTH(GF2)&lt;7,2,IF(MONTH(GF2)&lt;10,3,4)))</f>
        <v>4</v>
      </c>
      <c r="GG3" s="0" t="n">
        <f aca="false">IF(MONTH(GG2)&lt;4,1,IF(MONTH(GG2)&lt;7,2,IF(MONTH(GG2)&lt;10,3,4)))</f>
        <v>4</v>
      </c>
      <c r="GH3" s="0" t="n">
        <f aca="false">IF(MONTH(GH2)&lt;4,1,IF(MONTH(GH2)&lt;7,2,IF(MONTH(GH2)&lt;10,3,4)))</f>
        <v>1</v>
      </c>
      <c r="GI3" s="0" t="n">
        <f aca="false">IF(MONTH(GI2)&lt;4,1,IF(MONTH(GI2)&lt;7,2,IF(MONTH(GI2)&lt;10,3,4)))</f>
        <v>1</v>
      </c>
      <c r="GJ3" s="0" t="n">
        <f aca="false">IF(MONTH(GJ2)&lt;4,1,IF(MONTH(GJ2)&lt;7,2,IF(MONTH(GJ2)&lt;10,3,4)))</f>
        <v>1</v>
      </c>
      <c r="GK3" s="0" t="n">
        <f aca="false">IF(MONTH(GK2)&lt;4,1,IF(MONTH(GK2)&lt;7,2,IF(MONTH(GK2)&lt;10,3,4)))</f>
        <v>2</v>
      </c>
      <c r="GL3" s="0" t="n">
        <f aca="false">IF(MONTH(GL2)&lt;4,1,IF(MONTH(GL2)&lt;7,2,IF(MONTH(GL2)&lt;10,3,4)))</f>
        <v>2</v>
      </c>
      <c r="GM3" s="0" t="n">
        <f aca="false">IF(MONTH(GM2)&lt;4,1,IF(MONTH(GM2)&lt;7,2,IF(MONTH(GM2)&lt;10,3,4)))</f>
        <v>2</v>
      </c>
      <c r="GN3" s="0" t="n">
        <f aca="false">IF(MONTH(GN2)&lt;4,1,IF(MONTH(GN2)&lt;7,2,IF(MONTH(GN2)&lt;10,3,4)))</f>
        <v>3</v>
      </c>
      <c r="GO3" s="0" t="n">
        <f aca="false">IF(MONTH(GO2)&lt;4,1,IF(MONTH(GO2)&lt;7,2,IF(MONTH(GO2)&lt;10,3,4)))</f>
        <v>3</v>
      </c>
      <c r="GP3" s="0" t="n">
        <f aca="false">IF(MONTH(GP2)&lt;4,1,IF(MONTH(GP2)&lt;7,2,IF(MONTH(GP2)&lt;10,3,4)))</f>
        <v>3</v>
      </c>
      <c r="GQ3" s="0" t="n">
        <f aca="false">IF(MONTH(GQ2)&lt;4,1,IF(MONTH(GQ2)&lt;7,2,IF(MONTH(GQ2)&lt;10,3,4)))</f>
        <v>4</v>
      </c>
      <c r="GR3" s="0" t="n">
        <f aca="false">IF(MONTH(GR2)&lt;4,1,IF(MONTH(GR2)&lt;7,2,IF(MONTH(GR2)&lt;10,3,4)))</f>
        <v>4</v>
      </c>
      <c r="GS3" s="0" t="n">
        <f aca="false">IF(MONTH(GS2)&lt;4,1,IF(MONTH(GS2)&lt;7,2,IF(MONTH(GS2)&lt;10,3,4)))</f>
        <v>4</v>
      </c>
      <c r="GT3" s="0" t="n">
        <f aca="false">IF(MONTH(GT2)&lt;4,1,IF(MONTH(GT2)&lt;7,2,IF(MONTH(GT2)&lt;10,3,4)))</f>
        <v>1</v>
      </c>
      <c r="GU3" s="0" t="n">
        <f aca="false">IF(MONTH(GU2)&lt;4,1,IF(MONTH(GU2)&lt;7,2,IF(MONTH(GU2)&lt;10,3,4)))</f>
        <v>1</v>
      </c>
      <c r="GV3" s="0" t="n">
        <f aca="false">IF(MONTH(GV2)&lt;4,1,IF(MONTH(GV2)&lt;7,2,IF(MONTH(GV2)&lt;10,3,4)))</f>
        <v>1</v>
      </c>
      <c r="GW3" s="0" t="n">
        <f aca="false">IF(MONTH(GW2)&lt;4,1,IF(MONTH(GW2)&lt;7,2,IF(MONTH(GW2)&lt;10,3,4)))</f>
        <v>2</v>
      </c>
      <c r="GX3" s="0" t="n">
        <f aca="false">IF(MONTH(GX2)&lt;4,1,IF(MONTH(GX2)&lt;7,2,IF(MONTH(GX2)&lt;10,3,4)))</f>
        <v>2</v>
      </c>
      <c r="GY3" s="0" t="n">
        <f aca="false">IF(MONTH(GY2)&lt;4,1,IF(MONTH(GY2)&lt;7,2,IF(MONTH(GY2)&lt;10,3,4)))</f>
        <v>2</v>
      </c>
      <c r="GZ3" s="0" t="n">
        <f aca="false">IF(MONTH(GZ2)&lt;4,1,IF(MONTH(GZ2)&lt;7,2,IF(MONTH(GZ2)&lt;10,3,4)))</f>
        <v>3</v>
      </c>
      <c r="HA3" s="0" t="n">
        <f aca="false">IF(MONTH(HA2)&lt;4,1,IF(MONTH(HA2)&lt;7,2,IF(MONTH(HA2)&lt;10,3,4)))</f>
        <v>3</v>
      </c>
      <c r="HB3" s="0" t="n">
        <f aca="false">IF(MONTH(HB2)&lt;4,1,IF(MONTH(HB2)&lt;7,2,IF(MONTH(HB2)&lt;10,3,4)))</f>
        <v>3</v>
      </c>
      <c r="HC3" s="0" t="n">
        <f aca="false">IF(MONTH(HC2)&lt;4,1,IF(MONTH(HC2)&lt;7,2,IF(MONTH(HC2)&lt;10,3,4)))</f>
        <v>4</v>
      </c>
      <c r="HD3" s="0" t="n">
        <f aca="false">IF(MONTH(HD2)&lt;4,1,IF(MONTH(HD2)&lt;7,2,IF(MONTH(HD2)&lt;10,3,4)))</f>
        <v>4</v>
      </c>
      <c r="HE3" s="0" t="n">
        <f aca="false">IF(MONTH(HE2)&lt;4,1,IF(MONTH(HE2)&lt;7,2,IF(MONTH(HE2)&lt;10,3,4)))</f>
        <v>4</v>
      </c>
      <c r="HF3" s="0" t="n">
        <f aca="false">IF(MONTH(HF2)&lt;4,1,IF(MONTH(HF2)&lt;7,2,IF(MONTH(HF2)&lt;10,3,4)))</f>
        <v>1</v>
      </c>
      <c r="HG3" s="0" t="n">
        <f aca="false">IF(MONTH(HG2)&lt;4,1,IF(MONTH(HG2)&lt;7,2,IF(MONTH(HG2)&lt;10,3,4)))</f>
        <v>1</v>
      </c>
      <c r="HH3" s="0" t="n">
        <f aca="false">IF(MONTH(HH2)&lt;4,1,IF(MONTH(HH2)&lt;7,2,IF(MONTH(HH2)&lt;10,3,4)))</f>
        <v>1</v>
      </c>
      <c r="HI3" s="0" t="n">
        <f aca="false">IF(MONTH(HI2)&lt;4,1,IF(MONTH(HI2)&lt;7,2,IF(MONTH(HI2)&lt;10,3,4)))</f>
        <v>2</v>
      </c>
      <c r="HJ3" s="0" t="n">
        <f aca="false">IF(MONTH(HJ2)&lt;4,1,IF(MONTH(HJ2)&lt;7,2,IF(MONTH(HJ2)&lt;10,3,4)))</f>
        <v>2</v>
      </c>
      <c r="HK3" s="0" t="n">
        <f aca="false">IF(MONTH(HK2)&lt;4,1,IF(MONTH(HK2)&lt;7,2,IF(MONTH(HK2)&lt;10,3,4)))</f>
        <v>2</v>
      </c>
      <c r="HL3" s="0" t="n">
        <f aca="false">IF(MONTH(HL2)&lt;4,1,IF(MONTH(HL2)&lt;7,2,IF(MONTH(HL2)&lt;10,3,4)))</f>
        <v>3</v>
      </c>
      <c r="HM3" s="0" t="n">
        <f aca="false">IF(MONTH(HM2)&lt;4,1,IF(MONTH(HM2)&lt;7,2,IF(MONTH(HM2)&lt;10,3,4)))</f>
        <v>3</v>
      </c>
      <c r="HN3" s="0" t="n">
        <f aca="false">IF(MONTH(HN2)&lt;4,1,IF(MONTH(HN2)&lt;7,2,IF(MONTH(HN2)&lt;10,3,4)))</f>
        <v>3</v>
      </c>
      <c r="HO3" s="0" t="n">
        <f aca="false">IF(MONTH(HO2)&lt;4,1,IF(MONTH(HO2)&lt;7,2,IF(MONTH(HO2)&lt;10,3,4)))</f>
        <v>4</v>
      </c>
      <c r="HP3" s="0" t="n">
        <f aca="false">IF(MONTH(HP2)&lt;4,1,IF(MONTH(HP2)&lt;7,2,IF(MONTH(HP2)&lt;10,3,4)))</f>
        <v>4</v>
      </c>
      <c r="HQ3" s="0" t="n">
        <f aca="false">IF(MONTH(HQ2)&lt;4,1,IF(MONTH(HQ2)&lt;7,2,IF(MONTH(HQ2)&lt;10,3,4)))</f>
        <v>4</v>
      </c>
      <c r="HR3" s="0" t="n">
        <f aca="false">IF(MONTH(HR2)&lt;4,1,IF(MONTH(HR2)&lt;7,2,IF(MONTH(HR2)&lt;10,3,4)))</f>
        <v>1</v>
      </c>
      <c r="HS3" s="0" t="n">
        <f aca="false">IF(MONTH(HS2)&lt;4,1,IF(MONTH(HS2)&lt;7,2,IF(MONTH(HS2)&lt;10,3,4)))</f>
        <v>1</v>
      </c>
      <c r="HT3" s="0" t="n">
        <f aca="false">IF(MONTH(HT2)&lt;4,1,IF(MONTH(HT2)&lt;7,2,IF(MONTH(HT2)&lt;10,3,4)))</f>
        <v>1</v>
      </c>
      <c r="HU3" s="0" t="n">
        <f aca="false">IF(MONTH(HU2)&lt;4,1,IF(MONTH(HU2)&lt;7,2,IF(MONTH(HU2)&lt;10,3,4)))</f>
        <v>2</v>
      </c>
      <c r="HV3" s="0" t="n">
        <f aca="false">IF(MONTH(HV2)&lt;4,1,IF(MONTH(HV2)&lt;7,2,IF(MONTH(HV2)&lt;10,3,4)))</f>
        <v>2</v>
      </c>
      <c r="HW3" s="0" t="n">
        <f aca="false">IF(MONTH(HW2)&lt;4,1,IF(MONTH(HW2)&lt;7,2,IF(MONTH(HW2)&lt;10,3,4)))</f>
        <v>2</v>
      </c>
      <c r="HX3" s="0" t="n">
        <f aca="false">IF(MONTH(HX2)&lt;4,1,IF(MONTH(HX2)&lt;7,2,IF(MONTH(HX2)&lt;10,3,4)))</f>
        <v>3</v>
      </c>
      <c r="HY3" s="0" t="n">
        <f aca="false">IF(MONTH(HY2)&lt;4,1,IF(MONTH(HY2)&lt;7,2,IF(MONTH(HY2)&lt;10,3,4)))</f>
        <v>3</v>
      </c>
      <c r="HZ3" s="0" t="n">
        <f aca="false">IF(MONTH(HZ2)&lt;4,1,IF(MONTH(HZ2)&lt;7,2,IF(MONTH(HZ2)&lt;10,3,4)))</f>
        <v>3</v>
      </c>
      <c r="IA3" s="0" t="n">
        <f aca="false">IF(MONTH(IA2)&lt;4,1,IF(MONTH(IA2)&lt;7,2,IF(MONTH(IA2)&lt;10,3,4)))</f>
        <v>4</v>
      </c>
      <c r="IB3" s="0" t="n">
        <f aca="false">IF(MONTH(IB2)&lt;4,1,IF(MONTH(IB2)&lt;7,2,IF(MONTH(IB2)&lt;10,3,4)))</f>
        <v>4</v>
      </c>
      <c r="IC3" s="0" t="n">
        <f aca="false">IF(MONTH(IC2)&lt;4,1,IF(MONTH(IC2)&lt;7,2,IF(MONTH(IC2)&lt;10,3,4)))</f>
        <v>4</v>
      </c>
    </row>
    <row r="4" customFormat="false" ht="21" hidden="false" customHeight="false" outlineLevel="0" collapsed="false">
      <c r="A4" s="176" t="n">
        <f aca="true">IF(HOUR(NOW())&gt;15,NOW(),NOW()-IF(WEEKDAY(NOW())=2,2,0)-1)</f>
        <v>45926.8919536576</v>
      </c>
      <c r="B4" s="177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  <c r="CN4" s="178"/>
      <c r="CO4" s="178"/>
      <c r="CP4" s="178"/>
      <c r="CQ4" s="178"/>
      <c r="CR4" s="178"/>
      <c r="CS4" s="178"/>
      <c r="CT4" s="178"/>
      <c r="CU4" s="178"/>
      <c r="CV4" s="178"/>
      <c r="CW4" s="178"/>
      <c r="CX4" s="178"/>
      <c r="CY4" s="178"/>
      <c r="CZ4" s="178"/>
      <c r="DA4" s="178"/>
      <c r="DB4" s="178"/>
      <c r="DC4" s="178"/>
      <c r="DD4" s="178"/>
      <c r="DE4" s="178"/>
      <c r="DF4" s="178"/>
      <c r="DG4" s="178"/>
      <c r="DH4" s="178"/>
      <c r="DI4" s="178"/>
      <c r="DJ4" s="178"/>
      <c r="DK4" s="178"/>
      <c r="DL4" s="178"/>
      <c r="DM4" s="178"/>
      <c r="DN4" s="178"/>
      <c r="DO4" s="178"/>
      <c r="DP4" s="178"/>
      <c r="DQ4" s="178"/>
      <c r="DR4" s="178"/>
      <c r="DS4" s="178"/>
      <c r="DT4" s="178"/>
      <c r="DU4" s="178"/>
      <c r="DV4" s="178"/>
      <c r="DW4" s="178"/>
      <c r="DX4" s="178"/>
      <c r="DY4" s="178"/>
      <c r="DZ4" s="178"/>
      <c r="EA4" s="178"/>
      <c r="EB4" s="178"/>
      <c r="EC4" s="178"/>
      <c r="ED4" s="178"/>
      <c r="EE4" s="178"/>
      <c r="EF4" s="178"/>
      <c r="EG4" s="178"/>
      <c r="EH4" s="178"/>
      <c r="EI4" s="178"/>
      <c r="EJ4" s="178"/>
      <c r="EK4" s="178"/>
      <c r="EL4" s="178"/>
      <c r="EM4" s="178"/>
      <c r="EN4" s="178"/>
      <c r="EO4" s="178"/>
      <c r="EP4" s="178"/>
      <c r="EQ4" s="178"/>
      <c r="ER4" s="178"/>
      <c r="ES4" s="178"/>
      <c r="ET4" s="178"/>
      <c r="EU4" s="178"/>
      <c r="EV4" s="178"/>
      <c r="EW4" s="178"/>
      <c r="EX4" s="178"/>
      <c r="EY4" s="178"/>
      <c r="EZ4" s="178"/>
      <c r="FA4" s="178"/>
      <c r="FB4" s="178"/>
      <c r="FC4" s="178"/>
      <c r="FD4" s="178"/>
      <c r="FE4" s="178"/>
      <c r="FF4" s="178"/>
      <c r="FG4" s="178"/>
      <c r="FH4" s="178"/>
      <c r="FI4" s="178"/>
      <c r="FJ4" s="178"/>
      <c r="FK4" s="178"/>
      <c r="FL4" s="178"/>
      <c r="FM4" s="178"/>
      <c r="FN4" s="178"/>
      <c r="FO4" s="178"/>
      <c r="FP4" s="178"/>
      <c r="FQ4" s="178"/>
      <c r="FR4" s="178"/>
      <c r="FS4" s="178"/>
      <c r="FT4" s="178"/>
      <c r="FU4" s="178"/>
    </row>
    <row r="5" customFormat="false" ht="18" hidden="false" customHeight="false" outlineLevel="0" collapsed="false">
      <c r="A5" s="179" t="s">
        <v>60</v>
      </c>
      <c r="B5" s="180" t="n">
        <f aca="false">YEAR(B2)</f>
        <v>2001</v>
      </c>
      <c r="C5" s="180" t="n">
        <f aca="false">YEAR(C2)</f>
        <v>2001</v>
      </c>
      <c r="D5" s="180" t="n">
        <f aca="false">YEAR(D2)</f>
        <v>2001</v>
      </c>
      <c r="E5" s="180" t="n">
        <f aca="false">YEAR(E2)</f>
        <v>2001</v>
      </c>
      <c r="F5" s="180" t="n">
        <f aca="false">YEAR(F2)</f>
        <v>2001</v>
      </c>
      <c r="G5" s="180" t="n">
        <f aca="false">YEAR(G2)</f>
        <v>2001</v>
      </c>
      <c r="H5" s="180" t="n">
        <f aca="false">YEAR(H2)</f>
        <v>2001</v>
      </c>
      <c r="I5" s="180" t="n">
        <f aca="false">YEAR(I2)</f>
        <v>2001</v>
      </c>
      <c r="J5" s="180" t="n">
        <f aca="false">YEAR(J2)</f>
        <v>2002</v>
      </c>
      <c r="K5" s="180" t="n">
        <f aca="false">YEAR(K2)</f>
        <v>2002</v>
      </c>
      <c r="L5" s="180" t="n">
        <f aca="false">YEAR(L2)</f>
        <v>2002</v>
      </c>
      <c r="M5" s="180" t="n">
        <f aca="false">YEAR(M2)</f>
        <v>2002</v>
      </c>
      <c r="N5" s="180" t="n">
        <f aca="false">YEAR(N2)</f>
        <v>2002</v>
      </c>
      <c r="O5" s="180" t="n">
        <f aca="false">YEAR(O2)</f>
        <v>2002</v>
      </c>
      <c r="P5" s="180" t="n">
        <f aca="false">YEAR(P2)</f>
        <v>2002</v>
      </c>
      <c r="Q5" s="180" t="n">
        <f aca="false">YEAR(Q2)</f>
        <v>2002</v>
      </c>
      <c r="R5" s="180" t="n">
        <f aca="false">YEAR(R2)</f>
        <v>2002</v>
      </c>
      <c r="S5" s="180" t="n">
        <f aca="false">YEAR(S2)</f>
        <v>2002</v>
      </c>
      <c r="T5" s="180" t="n">
        <f aca="false">YEAR(T2)</f>
        <v>2002</v>
      </c>
      <c r="U5" s="180" t="n">
        <f aca="false">YEAR(U2)</f>
        <v>2002</v>
      </c>
      <c r="V5" s="180" t="n">
        <f aca="false">YEAR(V2)</f>
        <v>2003</v>
      </c>
      <c r="W5" s="180" t="n">
        <f aca="false">YEAR(W2)</f>
        <v>2003</v>
      </c>
      <c r="X5" s="180" t="n">
        <f aca="false">YEAR(X2)</f>
        <v>2003</v>
      </c>
      <c r="Y5" s="180" t="n">
        <f aca="false">YEAR(Y2)</f>
        <v>2003</v>
      </c>
      <c r="Z5" s="180" t="n">
        <f aca="false">YEAR(Z2)</f>
        <v>2003</v>
      </c>
      <c r="AA5" s="180" t="n">
        <f aca="false">YEAR(AA2)</f>
        <v>2003</v>
      </c>
      <c r="AB5" s="180" t="n">
        <f aca="false">YEAR(AB2)</f>
        <v>2003</v>
      </c>
      <c r="AC5" s="180" t="n">
        <f aca="false">YEAR(AC2)</f>
        <v>2003</v>
      </c>
      <c r="AD5" s="180" t="n">
        <f aca="false">YEAR(AD2)</f>
        <v>2003</v>
      </c>
      <c r="AE5" s="180" t="n">
        <f aca="false">YEAR(AE2)</f>
        <v>2003</v>
      </c>
      <c r="AF5" s="180" t="n">
        <f aca="false">YEAR(AF2)</f>
        <v>2003</v>
      </c>
      <c r="AG5" s="180" t="n">
        <f aca="false">YEAR(AG2)</f>
        <v>2003</v>
      </c>
      <c r="AH5" s="180" t="n">
        <f aca="false">YEAR(AH2)</f>
        <v>2004</v>
      </c>
      <c r="AI5" s="180" t="n">
        <f aca="false">YEAR(AI2)</f>
        <v>2004</v>
      </c>
      <c r="AJ5" s="180" t="n">
        <f aca="false">YEAR(AJ2)</f>
        <v>2004</v>
      </c>
      <c r="AK5" s="180" t="n">
        <f aca="false">YEAR(AK2)</f>
        <v>2004</v>
      </c>
      <c r="AL5" s="180" t="n">
        <f aca="false">YEAR(AL2)</f>
        <v>2004</v>
      </c>
      <c r="AM5" s="180" t="n">
        <f aca="false">YEAR(AM2)</f>
        <v>2004</v>
      </c>
      <c r="AN5" s="180" t="n">
        <f aca="false">YEAR(AN2)</f>
        <v>2004</v>
      </c>
      <c r="AO5" s="180" t="n">
        <f aca="false">YEAR(AO2)</f>
        <v>2004</v>
      </c>
      <c r="AP5" s="180" t="n">
        <f aca="false">YEAR(AP2)</f>
        <v>2004</v>
      </c>
      <c r="AQ5" s="180" t="n">
        <f aca="false">YEAR(AQ2)</f>
        <v>2004</v>
      </c>
      <c r="AR5" s="180" t="n">
        <f aca="false">YEAR(AR2)</f>
        <v>2004</v>
      </c>
      <c r="AS5" s="180" t="n">
        <f aca="false">YEAR(AS2)</f>
        <v>2004</v>
      </c>
      <c r="AT5" s="180" t="n">
        <f aca="false">YEAR(AT2)</f>
        <v>2005</v>
      </c>
      <c r="AU5" s="180" t="n">
        <f aca="false">YEAR(AU2)</f>
        <v>2005</v>
      </c>
      <c r="AV5" s="180" t="n">
        <f aca="false">YEAR(AV2)</f>
        <v>2005</v>
      </c>
      <c r="AW5" s="180" t="n">
        <f aca="false">YEAR(AW2)</f>
        <v>2005</v>
      </c>
      <c r="AX5" s="180" t="n">
        <f aca="false">YEAR(AX2)</f>
        <v>2005</v>
      </c>
      <c r="AY5" s="180" t="n">
        <f aca="false">YEAR(AY2)</f>
        <v>2005</v>
      </c>
      <c r="AZ5" s="180" t="n">
        <f aca="false">YEAR(AZ2)</f>
        <v>2005</v>
      </c>
      <c r="BA5" s="180" t="n">
        <f aca="false">YEAR(BA2)</f>
        <v>2005</v>
      </c>
      <c r="BB5" s="180" t="n">
        <f aca="false">YEAR(BB2)</f>
        <v>2005</v>
      </c>
      <c r="BC5" s="180" t="n">
        <f aca="false">YEAR(BC2)</f>
        <v>2005</v>
      </c>
      <c r="BD5" s="180" t="n">
        <f aca="false">YEAR(BD2)</f>
        <v>2005</v>
      </c>
      <c r="BE5" s="180" t="n">
        <f aca="false">YEAR(BE2)</f>
        <v>2005</v>
      </c>
      <c r="BF5" s="180" t="n">
        <f aca="false">YEAR(BF2)</f>
        <v>2006</v>
      </c>
      <c r="BG5" s="180" t="n">
        <f aca="false">YEAR(BG2)</f>
        <v>2006</v>
      </c>
      <c r="BH5" s="180" t="n">
        <f aca="false">YEAR(BH2)</f>
        <v>2006</v>
      </c>
      <c r="BI5" s="180" t="n">
        <f aca="false">YEAR(BI2)</f>
        <v>2006</v>
      </c>
      <c r="BJ5" s="180" t="n">
        <f aca="false">YEAR(BJ2)</f>
        <v>2006</v>
      </c>
      <c r="BK5" s="180" t="n">
        <f aca="false">YEAR(BK2)</f>
        <v>2006</v>
      </c>
      <c r="BL5" s="180" t="n">
        <f aca="false">YEAR(BL2)</f>
        <v>2006</v>
      </c>
      <c r="BM5" s="180" t="n">
        <f aca="false">YEAR(BM2)</f>
        <v>2006</v>
      </c>
      <c r="BN5" s="180" t="n">
        <f aca="false">YEAR(BN2)</f>
        <v>2006</v>
      </c>
      <c r="BO5" s="180" t="n">
        <f aca="false">YEAR(BO2)</f>
        <v>2006</v>
      </c>
      <c r="BP5" s="180" t="n">
        <f aca="false">YEAR(BP2)</f>
        <v>2006</v>
      </c>
      <c r="BQ5" s="180" t="n">
        <f aca="false">YEAR(BQ2)</f>
        <v>2006</v>
      </c>
      <c r="BR5" s="180" t="n">
        <f aca="false">YEAR(BR2)</f>
        <v>2007</v>
      </c>
      <c r="BS5" s="180" t="n">
        <f aca="false">YEAR(BS2)</f>
        <v>2007</v>
      </c>
      <c r="BT5" s="180" t="n">
        <f aca="false">YEAR(BT2)</f>
        <v>2007</v>
      </c>
      <c r="BU5" s="180" t="n">
        <f aca="false">YEAR(BU2)</f>
        <v>2007</v>
      </c>
      <c r="BV5" s="180" t="n">
        <f aca="false">YEAR(BV2)</f>
        <v>2007</v>
      </c>
      <c r="BW5" s="180" t="n">
        <f aca="false">YEAR(BW2)</f>
        <v>2007</v>
      </c>
      <c r="BX5" s="180" t="n">
        <f aca="false">YEAR(BX2)</f>
        <v>2007</v>
      </c>
      <c r="BY5" s="180" t="n">
        <f aca="false">YEAR(BY2)</f>
        <v>2007</v>
      </c>
      <c r="BZ5" s="180" t="n">
        <f aca="false">YEAR(BZ2)</f>
        <v>2007</v>
      </c>
      <c r="CA5" s="180" t="n">
        <f aca="false">YEAR(CA2)</f>
        <v>2007</v>
      </c>
      <c r="CB5" s="180" t="n">
        <f aca="false">YEAR(CB2)</f>
        <v>2007</v>
      </c>
      <c r="CC5" s="180" t="n">
        <f aca="false">YEAR(CC2)</f>
        <v>2007</v>
      </c>
      <c r="CD5" s="180" t="n">
        <f aca="false">YEAR(CD2)</f>
        <v>2008</v>
      </c>
      <c r="CE5" s="180" t="n">
        <f aca="false">YEAR(CE2)</f>
        <v>2008</v>
      </c>
      <c r="CF5" s="180" t="n">
        <f aca="false">YEAR(CF2)</f>
        <v>2008</v>
      </c>
      <c r="CG5" s="180" t="n">
        <f aca="false">YEAR(CG2)</f>
        <v>2008</v>
      </c>
      <c r="CH5" s="180" t="n">
        <f aca="false">YEAR(CH2)</f>
        <v>2008</v>
      </c>
      <c r="CI5" s="180" t="n">
        <f aca="false">YEAR(CI2)</f>
        <v>2008</v>
      </c>
      <c r="CJ5" s="180" t="n">
        <f aca="false">YEAR(CJ2)</f>
        <v>2008</v>
      </c>
      <c r="CK5" s="180" t="n">
        <f aca="false">YEAR(CK2)</f>
        <v>2008</v>
      </c>
      <c r="CL5" s="180" t="n">
        <f aca="false">YEAR(CL2)</f>
        <v>2008</v>
      </c>
      <c r="CM5" s="180" t="n">
        <f aca="false">YEAR(CM2)</f>
        <v>2008</v>
      </c>
      <c r="CN5" s="180" t="n">
        <f aca="false">YEAR(CN2)</f>
        <v>2008</v>
      </c>
      <c r="CO5" s="180" t="n">
        <f aca="false">YEAR(CO2)</f>
        <v>2008</v>
      </c>
      <c r="CP5" s="180" t="n">
        <f aca="false">YEAR(CP2)</f>
        <v>2009</v>
      </c>
      <c r="CQ5" s="180" t="n">
        <f aca="false">YEAR(CQ2)</f>
        <v>2009</v>
      </c>
      <c r="CR5" s="180" t="n">
        <f aca="false">YEAR(CR2)</f>
        <v>2009</v>
      </c>
      <c r="CS5" s="180" t="n">
        <f aca="false">YEAR(CS2)</f>
        <v>2009</v>
      </c>
      <c r="CT5" s="180" t="n">
        <f aca="false">YEAR(CT2)</f>
        <v>2009</v>
      </c>
      <c r="CU5" s="180" t="n">
        <f aca="false">YEAR(CU2)</f>
        <v>2009</v>
      </c>
      <c r="CV5" s="180" t="n">
        <f aca="false">YEAR(CV2)</f>
        <v>2009</v>
      </c>
      <c r="CW5" s="180" t="n">
        <f aca="false">YEAR(CW2)</f>
        <v>2009</v>
      </c>
      <c r="CX5" s="180" t="n">
        <f aca="false">YEAR(CX2)</f>
        <v>2009</v>
      </c>
      <c r="CY5" s="180" t="n">
        <f aca="false">YEAR(CY2)</f>
        <v>2009</v>
      </c>
      <c r="CZ5" s="180" t="n">
        <f aca="false">YEAR(CZ2)</f>
        <v>2009</v>
      </c>
      <c r="DA5" s="180" t="n">
        <f aca="false">YEAR(DA2)</f>
        <v>2009</v>
      </c>
      <c r="DB5" s="180" t="n">
        <f aca="false">YEAR(DB2)</f>
        <v>2010</v>
      </c>
      <c r="DC5" s="180" t="n">
        <f aca="false">YEAR(DC2)</f>
        <v>2010</v>
      </c>
      <c r="DD5" s="180" t="n">
        <f aca="false">YEAR(DD2)</f>
        <v>2010</v>
      </c>
      <c r="DE5" s="180" t="n">
        <f aca="false">YEAR(DE2)</f>
        <v>2010</v>
      </c>
      <c r="DF5" s="180" t="n">
        <f aca="false">YEAR(DF2)</f>
        <v>2010</v>
      </c>
      <c r="DG5" s="180" t="n">
        <f aca="false">YEAR(DG2)</f>
        <v>2010</v>
      </c>
      <c r="DH5" s="180" t="n">
        <f aca="false">YEAR(DH2)</f>
        <v>2010</v>
      </c>
      <c r="DI5" s="180" t="n">
        <f aca="false">YEAR(DI2)</f>
        <v>2010</v>
      </c>
      <c r="DJ5" s="180" t="n">
        <f aca="false">YEAR(DJ2)</f>
        <v>2010</v>
      </c>
      <c r="DK5" s="180" t="n">
        <f aca="false">YEAR(DK2)</f>
        <v>2010</v>
      </c>
      <c r="DL5" s="180" t="n">
        <f aca="false">YEAR(DL2)</f>
        <v>2010</v>
      </c>
      <c r="DM5" s="180" t="n">
        <f aca="false">YEAR(DM2)</f>
        <v>2010</v>
      </c>
      <c r="DN5" s="180" t="n">
        <f aca="false">YEAR(DN2)</f>
        <v>2011</v>
      </c>
      <c r="DO5" s="180" t="n">
        <f aca="false">YEAR(DO2)</f>
        <v>2011</v>
      </c>
      <c r="DP5" s="180" t="n">
        <f aca="false">YEAR(DP2)</f>
        <v>2011</v>
      </c>
      <c r="DQ5" s="180" t="n">
        <f aca="false">YEAR(DQ2)</f>
        <v>2011</v>
      </c>
      <c r="DR5" s="180" t="n">
        <f aca="false">YEAR(DR2)</f>
        <v>2011</v>
      </c>
      <c r="DS5" s="180" t="n">
        <f aca="false">YEAR(DS2)</f>
        <v>2011</v>
      </c>
      <c r="DT5" s="180" t="n">
        <f aca="false">YEAR(DT2)</f>
        <v>2011</v>
      </c>
      <c r="DU5" s="180" t="n">
        <f aca="false">YEAR(DU2)</f>
        <v>2011</v>
      </c>
      <c r="DV5" s="180" t="n">
        <f aca="false">YEAR(DV2)</f>
        <v>2011</v>
      </c>
      <c r="DW5" s="180" t="n">
        <f aca="false">YEAR(DW2)</f>
        <v>2011</v>
      </c>
      <c r="DX5" s="180" t="n">
        <f aca="false">YEAR(DX2)</f>
        <v>2011</v>
      </c>
      <c r="DY5" s="180" t="n">
        <f aca="false">YEAR(DY2)</f>
        <v>2011</v>
      </c>
      <c r="DZ5" s="180" t="n">
        <f aca="false">YEAR(DZ2)</f>
        <v>2012</v>
      </c>
      <c r="EA5" s="180" t="n">
        <f aca="false">YEAR(EA2)</f>
        <v>2012</v>
      </c>
      <c r="EB5" s="180" t="n">
        <f aca="false">YEAR(EB2)</f>
        <v>2012</v>
      </c>
      <c r="EC5" s="180" t="n">
        <f aca="false">YEAR(EC2)</f>
        <v>2012</v>
      </c>
      <c r="ED5" s="180" t="n">
        <f aca="false">YEAR(ED2)</f>
        <v>2012</v>
      </c>
      <c r="EE5" s="180" t="n">
        <f aca="false">YEAR(EE2)</f>
        <v>2012</v>
      </c>
      <c r="EF5" s="180" t="n">
        <f aca="false">YEAR(EF2)</f>
        <v>2012</v>
      </c>
      <c r="EG5" s="180" t="n">
        <f aca="false">YEAR(EG2)</f>
        <v>2012</v>
      </c>
      <c r="EH5" s="180" t="n">
        <f aca="false">YEAR(EH2)</f>
        <v>2012</v>
      </c>
      <c r="EI5" s="180" t="n">
        <f aca="false">YEAR(EI2)</f>
        <v>2012</v>
      </c>
      <c r="EJ5" s="180" t="n">
        <f aca="false">YEAR(EJ2)</f>
        <v>2012</v>
      </c>
      <c r="EK5" s="180" t="n">
        <f aca="false">YEAR(EK2)</f>
        <v>2012</v>
      </c>
      <c r="EL5" s="180" t="n">
        <f aca="false">YEAR(EL2)</f>
        <v>2013</v>
      </c>
      <c r="EM5" s="180" t="n">
        <f aca="false">YEAR(EM2)</f>
        <v>2013</v>
      </c>
      <c r="EN5" s="180" t="n">
        <f aca="false">YEAR(EN2)</f>
        <v>2013</v>
      </c>
      <c r="EO5" s="180" t="n">
        <f aca="false">YEAR(EO2)</f>
        <v>2013</v>
      </c>
      <c r="EP5" s="180" t="n">
        <f aca="false">YEAR(EP2)</f>
        <v>2013</v>
      </c>
      <c r="EQ5" s="180" t="n">
        <f aca="false">YEAR(EQ2)</f>
        <v>2013</v>
      </c>
      <c r="ER5" s="180" t="n">
        <f aca="false">YEAR(ER2)</f>
        <v>2013</v>
      </c>
      <c r="ES5" s="180" t="n">
        <f aca="false">YEAR(ES2)</f>
        <v>2013</v>
      </c>
      <c r="ET5" s="180" t="n">
        <f aca="false">YEAR(ET2)</f>
        <v>2013</v>
      </c>
      <c r="EU5" s="180" t="n">
        <f aca="false">YEAR(EU2)</f>
        <v>2013</v>
      </c>
      <c r="EV5" s="180" t="n">
        <f aca="false">YEAR(EV2)</f>
        <v>2013</v>
      </c>
      <c r="EW5" s="180" t="n">
        <f aca="false">YEAR(EW2)</f>
        <v>2013</v>
      </c>
      <c r="EX5" s="180" t="n">
        <f aca="false">YEAR(EX2)</f>
        <v>2014</v>
      </c>
      <c r="EY5" s="180" t="n">
        <f aca="false">YEAR(EY2)</f>
        <v>2014</v>
      </c>
      <c r="EZ5" s="180" t="n">
        <f aca="false">YEAR(EZ2)</f>
        <v>2014</v>
      </c>
      <c r="FA5" s="180" t="n">
        <f aca="false">YEAR(FA2)</f>
        <v>2014</v>
      </c>
      <c r="FB5" s="180" t="n">
        <f aca="false">YEAR(FB2)</f>
        <v>2014</v>
      </c>
      <c r="FC5" s="180" t="n">
        <f aca="false">YEAR(FC2)</f>
        <v>2014</v>
      </c>
      <c r="FD5" s="180" t="n">
        <f aca="false">YEAR(FD2)</f>
        <v>2014</v>
      </c>
      <c r="FE5" s="180" t="n">
        <f aca="false">YEAR(FE2)</f>
        <v>2014</v>
      </c>
      <c r="FF5" s="180" t="n">
        <f aca="false">YEAR(FF2)</f>
        <v>2014</v>
      </c>
      <c r="FG5" s="180" t="n">
        <f aca="false">YEAR(FG2)</f>
        <v>2014</v>
      </c>
      <c r="FH5" s="180" t="n">
        <f aca="false">YEAR(FH2)</f>
        <v>2014</v>
      </c>
      <c r="FI5" s="180" t="n">
        <f aca="false">YEAR(FI2)</f>
        <v>2014</v>
      </c>
      <c r="FJ5" s="180" t="n">
        <f aca="false">YEAR(FJ2)</f>
        <v>2015</v>
      </c>
      <c r="FK5" s="180" t="n">
        <f aca="false">YEAR(FK2)</f>
        <v>2015</v>
      </c>
      <c r="FL5" s="180" t="n">
        <f aca="false">YEAR(FL2)</f>
        <v>2015</v>
      </c>
      <c r="FM5" s="180" t="n">
        <f aca="false">YEAR(FM2)</f>
        <v>2015</v>
      </c>
      <c r="FN5" s="180" t="n">
        <f aca="false">YEAR(FN2)</f>
        <v>2015</v>
      </c>
      <c r="FO5" s="180" t="n">
        <f aca="false">YEAR(FO2)</f>
        <v>2015</v>
      </c>
      <c r="FP5" s="180" t="n">
        <f aca="false">YEAR(FP2)</f>
        <v>2015</v>
      </c>
      <c r="FQ5" s="180" t="n">
        <f aca="false">YEAR(FQ2)</f>
        <v>2015</v>
      </c>
      <c r="FR5" s="180" t="n">
        <f aca="false">YEAR(FR2)</f>
        <v>2015</v>
      </c>
      <c r="FS5" s="180" t="n">
        <f aca="false">YEAR(FS2)</f>
        <v>2015</v>
      </c>
      <c r="FT5" s="180" t="n">
        <f aca="false">YEAR(FT2)</f>
        <v>2015</v>
      </c>
      <c r="FU5" s="180" t="n">
        <f aca="false">YEAR(FU2)</f>
        <v>2015</v>
      </c>
      <c r="FV5" s="0" t="n">
        <f aca="false">YEAR(FV2)</f>
        <v>2016</v>
      </c>
      <c r="FW5" s="0" t="n">
        <f aca="false">YEAR(FW2)</f>
        <v>2016</v>
      </c>
      <c r="FX5" s="0" t="n">
        <f aca="false">YEAR(FX2)</f>
        <v>2016</v>
      </c>
      <c r="FY5" s="0" t="n">
        <f aca="false">YEAR(FY2)</f>
        <v>2016</v>
      </c>
      <c r="FZ5" s="0" t="n">
        <f aca="false">YEAR(FZ2)</f>
        <v>2016</v>
      </c>
      <c r="GA5" s="0" t="n">
        <f aca="false">YEAR(GA2)</f>
        <v>2016</v>
      </c>
      <c r="GB5" s="0" t="n">
        <f aca="false">YEAR(GB2)</f>
        <v>2016</v>
      </c>
      <c r="GC5" s="0" t="n">
        <f aca="false">YEAR(GC2)</f>
        <v>2016</v>
      </c>
      <c r="GD5" s="0" t="n">
        <f aca="false">YEAR(GD2)</f>
        <v>2016</v>
      </c>
      <c r="GE5" s="0" t="n">
        <f aca="false">YEAR(GE2)</f>
        <v>2016</v>
      </c>
      <c r="GF5" s="0" t="n">
        <f aca="false">YEAR(GF2)</f>
        <v>2016</v>
      </c>
      <c r="GG5" s="0" t="n">
        <f aca="false">YEAR(GG2)</f>
        <v>2016</v>
      </c>
      <c r="GH5" s="0" t="n">
        <f aca="false">YEAR(GH2)</f>
        <v>2017</v>
      </c>
      <c r="GI5" s="0" t="n">
        <f aca="false">YEAR(GI2)</f>
        <v>2017</v>
      </c>
      <c r="GJ5" s="0" t="n">
        <f aca="false">YEAR(GJ2)</f>
        <v>2017</v>
      </c>
      <c r="GK5" s="0" t="n">
        <f aca="false">YEAR(GK2)</f>
        <v>2017</v>
      </c>
      <c r="GL5" s="0" t="n">
        <f aca="false">YEAR(GL2)</f>
        <v>2017</v>
      </c>
      <c r="GM5" s="0" t="n">
        <f aca="false">YEAR(GM2)</f>
        <v>2017</v>
      </c>
      <c r="GN5" s="0" t="n">
        <f aca="false">YEAR(GN2)</f>
        <v>2017</v>
      </c>
      <c r="GO5" s="0" t="n">
        <f aca="false">YEAR(GO2)</f>
        <v>2017</v>
      </c>
      <c r="GP5" s="0" t="n">
        <f aca="false">YEAR(GP2)</f>
        <v>2017</v>
      </c>
      <c r="GQ5" s="0" t="n">
        <f aca="false">YEAR(GQ2)</f>
        <v>2017</v>
      </c>
      <c r="GR5" s="0" t="n">
        <f aca="false">YEAR(GR2)</f>
        <v>2017</v>
      </c>
      <c r="GS5" s="0" t="n">
        <f aca="false">YEAR(GS2)</f>
        <v>2017</v>
      </c>
      <c r="GT5" s="0" t="n">
        <f aca="false">YEAR(GT2)</f>
        <v>2018</v>
      </c>
      <c r="GU5" s="0" t="n">
        <f aca="false">YEAR(GU2)</f>
        <v>2018</v>
      </c>
      <c r="GV5" s="0" t="n">
        <f aca="false">YEAR(GV2)</f>
        <v>2018</v>
      </c>
      <c r="GW5" s="0" t="n">
        <f aca="false">YEAR(GW2)</f>
        <v>2018</v>
      </c>
      <c r="GX5" s="0" t="n">
        <f aca="false">YEAR(GX2)</f>
        <v>2018</v>
      </c>
      <c r="GY5" s="0" t="n">
        <f aca="false">YEAR(GY2)</f>
        <v>2018</v>
      </c>
      <c r="GZ5" s="0" t="n">
        <f aca="false">YEAR(GZ2)</f>
        <v>2018</v>
      </c>
      <c r="HA5" s="0" t="n">
        <f aca="false">YEAR(HA2)</f>
        <v>2018</v>
      </c>
      <c r="HB5" s="0" t="n">
        <f aca="false">YEAR(HB2)</f>
        <v>2018</v>
      </c>
      <c r="HC5" s="0" t="n">
        <f aca="false">YEAR(HC2)</f>
        <v>2018</v>
      </c>
      <c r="HD5" s="0" t="n">
        <f aca="false">YEAR(HD2)</f>
        <v>2018</v>
      </c>
      <c r="HE5" s="0" t="n">
        <f aca="false">YEAR(HE2)</f>
        <v>2018</v>
      </c>
      <c r="HF5" s="0" t="n">
        <f aca="false">YEAR(HF2)</f>
        <v>2019</v>
      </c>
      <c r="HG5" s="0" t="n">
        <f aca="false">YEAR(HG2)</f>
        <v>2019</v>
      </c>
      <c r="HH5" s="0" t="n">
        <f aca="false">YEAR(HH2)</f>
        <v>2019</v>
      </c>
      <c r="HI5" s="0" t="n">
        <f aca="false">YEAR(HI2)</f>
        <v>2019</v>
      </c>
      <c r="HJ5" s="0" t="n">
        <f aca="false">YEAR(HJ2)</f>
        <v>2019</v>
      </c>
      <c r="HK5" s="0" t="n">
        <f aca="false">YEAR(HK2)</f>
        <v>2019</v>
      </c>
      <c r="HL5" s="0" t="n">
        <f aca="false">YEAR(HL2)</f>
        <v>2019</v>
      </c>
      <c r="HM5" s="0" t="n">
        <f aca="false">YEAR(HM2)</f>
        <v>2019</v>
      </c>
      <c r="HN5" s="0" t="n">
        <f aca="false">YEAR(HN2)</f>
        <v>2019</v>
      </c>
      <c r="HO5" s="0" t="n">
        <f aca="false">YEAR(HO2)</f>
        <v>2019</v>
      </c>
      <c r="HP5" s="0" t="n">
        <f aca="false">YEAR(HP2)</f>
        <v>2019</v>
      </c>
      <c r="HQ5" s="0" t="n">
        <f aca="false">YEAR(HQ2)</f>
        <v>2019</v>
      </c>
      <c r="HR5" s="0" t="n">
        <f aca="false">YEAR(HR2)</f>
        <v>2020</v>
      </c>
      <c r="HS5" s="0" t="n">
        <f aca="false">YEAR(HS2)</f>
        <v>2020</v>
      </c>
      <c r="HT5" s="0" t="n">
        <f aca="false">YEAR(HT2)</f>
        <v>2020</v>
      </c>
      <c r="HU5" s="0" t="n">
        <f aca="false">YEAR(HU2)</f>
        <v>2020</v>
      </c>
      <c r="HV5" s="0" t="n">
        <f aca="false">YEAR(HV2)</f>
        <v>2020</v>
      </c>
      <c r="HW5" s="0" t="n">
        <f aca="false">YEAR(HW2)</f>
        <v>2020</v>
      </c>
      <c r="HX5" s="0" t="n">
        <f aca="false">YEAR(HX2)</f>
        <v>2020</v>
      </c>
      <c r="HY5" s="0" t="n">
        <f aca="false">YEAR(HY2)</f>
        <v>2020</v>
      </c>
      <c r="HZ5" s="0" t="n">
        <f aca="false">YEAR(HZ2)</f>
        <v>2020</v>
      </c>
      <c r="IA5" s="0" t="n">
        <f aca="false">YEAR(IA2)</f>
        <v>2020</v>
      </c>
      <c r="IB5" s="0" t="n">
        <f aca="false">YEAR(IB2)</f>
        <v>2020</v>
      </c>
      <c r="IC5" s="0" t="n">
        <f aca="false">YEAR(IC2)</f>
        <v>2020</v>
      </c>
    </row>
    <row r="6" customFormat="false" ht="18.75" hidden="false" customHeight="false" outlineLevel="0" collapsed="false">
      <c r="A6" s="181" t="s">
        <v>66</v>
      </c>
      <c r="B6" s="182" t="str">
        <f aca="false">CHOOSE(MONTH(B2),"Jan","Feb","Mar","Apr","May","Jun","Jul","Aug","Sep","Oct","Nov","Dec")</f>
        <v>May</v>
      </c>
      <c r="C6" s="182" t="str">
        <f aca="false">CHOOSE(MONTH(C2),"Jan","Feb","Mar","Apr","May","Jun","Jul","Aug","Sep","Oct","Nov","Dec")</f>
        <v>Jun</v>
      </c>
      <c r="D6" s="182" t="str">
        <f aca="false">CHOOSE(MONTH(D2),"Jan","Feb","Mar","Apr","May","Jun","Jul","Aug","Sep","Oct","Nov","Dec")</f>
        <v>Jul</v>
      </c>
      <c r="E6" s="182" t="str">
        <f aca="false">CHOOSE(MONTH(E2),"Jan","Feb","Mar","Apr","May","Jun","Jul","Aug","Sep","Oct","Nov","Dec")</f>
        <v>Aug</v>
      </c>
      <c r="F6" s="182" t="str">
        <f aca="false">CHOOSE(MONTH(F2),"Jan","Feb","Mar","Apr","May","Jun","Jul","Aug","Sep","Oct","Nov","Dec")</f>
        <v>Sep</v>
      </c>
      <c r="G6" s="182" t="str">
        <f aca="false">CHOOSE(MONTH(G2),"Jan","Feb","Mar","Apr","May","Jun","Jul","Aug","Sep","Oct","Nov","Dec")</f>
        <v>Oct</v>
      </c>
      <c r="H6" s="182" t="str">
        <f aca="false">CHOOSE(MONTH(H2),"Jan","Feb","Mar","Apr","May","Jun","Jul","Aug","Sep","Oct","Nov","Dec")</f>
        <v>Nov</v>
      </c>
      <c r="I6" s="182" t="str">
        <f aca="false">CHOOSE(MONTH(I2),"Jan","Feb","Mar","Apr","May","Jun","Jul","Aug","Sep","Oct","Nov","Dec")</f>
        <v>Dec</v>
      </c>
      <c r="J6" s="182" t="str">
        <f aca="false">CHOOSE(MONTH(J2),"Jan","Feb","Mar","Apr","May","Jun","Jul","Aug","Sep","Oct","Nov","Dec")</f>
        <v>Jan</v>
      </c>
      <c r="K6" s="182" t="str">
        <f aca="false">CHOOSE(MONTH(K2),"Jan","Feb","Mar","Apr","May","Jun","Jul","Aug","Sep","Oct","Nov","Dec")</f>
        <v>Feb</v>
      </c>
      <c r="L6" s="182" t="str">
        <f aca="false">CHOOSE(MONTH(L2),"Jan","Feb","Mar","Apr","May","Jun","Jul","Aug","Sep","Oct","Nov","Dec")</f>
        <v>Mar</v>
      </c>
      <c r="M6" s="182" t="str">
        <f aca="false">CHOOSE(MONTH(M2),"Jan","Feb","Mar","Apr","May","Jun","Jul","Aug","Sep","Oct","Nov","Dec")</f>
        <v>Apr</v>
      </c>
      <c r="N6" s="182" t="str">
        <f aca="false">CHOOSE(MONTH(N2),"Jan","Feb","Mar","Apr","May","Jun","Jul","Aug","Sep","Oct","Nov","Dec")</f>
        <v>May</v>
      </c>
      <c r="O6" s="182" t="str">
        <f aca="false">CHOOSE(MONTH(O2),"Jan","Feb","Mar","Apr","May","Jun","Jul","Aug","Sep","Oct","Nov","Dec")</f>
        <v>Jun</v>
      </c>
      <c r="P6" s="182" t="str">
        <f aca="false">CHOOSE(MONTH(P2),"Jan","Feb","Mar","Apr","May","Jun","Jul","Aug","Sep","Oct","Nov","Dec")</f>
        <v>Jul</v>
      </c>
      <c r="Q6" s="182" t="str">
        <f aca="false">CHOOSE(MONTH(Q2),"Jan","Feb","Mar","Apr","May","Jun","Jul","Aug","Sep","Oct","Nov","Dec")</f>
        <v>Aug</v>
      </c>
      <c r="R6" s="182" t="str">
        <f aca="false">CHOOSE(MONTH(R2),"Jan","Feb","Mar","Apr","May","Jun","Jul","Aug","Sep","Oct","Nov","Dec")</f>
        <v>Sep</v>
      </c>
      <c r="S6" s="182" t="str">
        <f aca="false">CHOOSE(MONTH(S2),"Jan","Feb","Mar","Apr","May","Jun","Jul","Aug","Sep","Oct","Nov","Dec")</f>
        <v>Oct</v>
      </c>
      <c r="T6" s="182" t="str">
        <f aca="false">CHOOSE(MONTH(T2),"Jan","Feb","Mar","Apr","May","Jun","Jul","Aug","Sep","Oct","Nov","Dec")</f>
        <v>Nov</v>
      </c>
      <c r="U6" s="182" t="str">
        <f aca="false">CHOOSE(MONTH(U2),"Jan","Feb","Mar","Apr","May","Jun","Jul","Aug","Sep","Oct","Nov","Dec")</f>
        <v>Dec</v>
      </c>
      <c r="V6" s="182" t="str">
        <f aca="false">CHOOSE(MONTH(V2),"Jan","Feb","Mar","Apr","May","Jun","Jul","Aug","Sep","Oct","Nov","Dec")</f>
        <v>Jan</v>
      </c>
      <c r="W6" s="182" t="str">
        <f aca="false">CHOOSE(MONTH(W2),"Jan","Feb","Mar","Apr","May","Jun","Jul","Aug","Sep","Oct","Nov","Dec")</f>
        <v>Feb</v>
      </c>
      <c r="X6" s="182" t="str">
        <f aca="false">CHOOSE(MONTH(X2),"Jan","Feb","Mar","Apr","May","Jun","Jul","Aug","Sep","Oct","Nov","Dec")</f>
        <v>Mar</v>
      </c>
      <c r="Y6" s="182" t="str">
        <f aca="false">CHOOSE(MONTH(Y2),"Jan","Feb","Mar","Apr","May","Jun","Jul","Aug","Sep","Oct","Nov","Dec")</f>
        <v>Apr</v>
      </c>
      <c r="Z6" s="182" t="str">
        <f aca="false">CHOOSE(MONTH(Z2),"Jan","Feb","Mar","Apr","May","Jun","Jul","Aug","Sep","Oct","Nov","Dec")</f>
        <v>May</v>
      </c>
      <c r="AA6" s="182" t="str">
        <f aca="false">CHOOSE(MONTH(AA2),"Jan","Feb","Mar","Apr","May","Jun","Jul","Aug","Sep","Oct","Nov","Dec")</f>
        <v>Jun</v>
      </c>
      <c r="AB6" s="182" t="str">
        <f aca="false">CHOOSE(MONTH(AB2),"Jan","Feb","Mar","Apr","May","Jun","Jul","Aug","Sep","Oct","Nov","Dec")</f>
        <v>Jul</v>
      </c>
      <c r="AC6" s="182" t="str">
        <f aca="false">CHOOSE(MONTH(AC2),"Jan","Feb","Mar","Apr","May","Jun","Jul","Aug","Sep","Oct","Nov","Dec")</f>
        <v>Aug</v>
      </c>
      <c r="AD6" s="182" t="str">
        <f aca="false">CHOOSE(MONTH(AD2),"Jan","Feb","Mar","Apr","May","Jun","Jul","Aug","Sep","Oct","Nov","Dec")</f>
        <v>Sep</v>
      </c>
      <c r="AE6" s="182" t="str">
        <f aca="false">CHOOSE(MONTH(AE2),"Jan","Feb","Mar","Apr","May","Jun","Jul","Aug","Sep","Oct","Nov","Dec")</f>
        <v>Oct</v>
      </c>
      <c r="AF6" s="182" t="str">
        <f aca="false">CHOOSE(MONTH(AF2),"Jan","Feb","Mar","Apr","May","Jun","Jul","Aug","Sep","Oct","Nov","Dec")</f>
        <v>Nov</v>
      </c>
      <c r="AG6" s="182" t="str">
        <f aca="false">CHOOSE(MONTH(AG2),"Jan","Feb","Mar","Apr","May","Jun","Jul","Aug","Sep","Oct","Nov","Dec")</f>
        <v>Dec</v>
      </c>
      <c r="AH6" s="182" t="str">
        <f aca="false">CHOOSE(MONTH(AH2),"Jan","Feb","Mar","Apr","May","Jun","Jul","Aug","Sep","Oct","Nov","Dec")</f>
        <v>Jan</v>
      </c>
      <c r="AI6" s="182" t="str">
        <f aca="false">CHOOSE(MONTH(AI2),"Jan","Feb","Mar","Apr","May","Jun","Jul","Aug","Sep","Oct","Nov","Dec")</f>
        <v>Feb</v>
      </c>
      <c r="AJ6" s="182" t="str">
        <f aca="false">CHOOSE(MONTH(AJ2),"Jan","Feb","Mar","Apr","May","Jun","Jul","Aug","Sep","Oct","Nov","Dec")</f>
        <v>Mar</v>
      </c>
      <c r="AK6" s="182" t="str">
        <f aca="false">CHOOSE(MONTH(AK2),"Jan","Feb","Mar","Apr","May","Jun","Jul","Aug","Sep","Oct","Nov","Dec")</f>
        <v>Apr</v>
      </c>
      <c r="AL6" s="182" t="str">
        <f aca="false">CHOOSE(MONTH(AL2),"Jan","Feb","Mar","Apr","May","Jun","Jul","Aug","Sep","Oct","Nov","Dec")</f>
        <v>May</v>
      </c>
      <c r="AM6" s="182" t="str">
        <f aca="false">CHOOSE(MONTH(AM2),"Jan","Feb","Mar","Apr","May","Jun","Jul","Aug","Sep","Oct","Nov","Dec")</f>
        <v>Jun</v>
      </c>
      <c r="AN6" s="182" t="str">
        <f aca="false">CHOOSE(MONTH(AN2),"Jan","Feb","Mar","Apr","May","Jun","Jul","Aug","Sep","Oct","Nov","Dec")</f>
        <v>Jul</v>
      </c>
      <c r="AO6" s="182" t="str">
        <f aca="false">CHOOSE(MONTH(AO2),"Jan","Feb","Mar","Apr","May","Jun","Jul","Aug","Sep","Oct","Nov","Dec")</f>
        <v>Aug</v>
      </c>
      <c r="AP6" s="182" t="str">
        <f aca="false">CHOOSE(MONTH(AP2),"Jan","Feb","Mar","Apr","May","Jun","Jul","Aug","Sep","Oct","Nov","Dec")</f>
        <v>Sep</v>
      </c>
      <c r="AQ6" s="182" t="str">
        <f aca="false">CHOOSE(MONTH(AQ2),"Jan","Feb","Mar","Apr","May","Jun","Jul","Aug","Sep","Oct","Nov","Dec")</f>
        <v>Oct</v>
      </c>
      <c r="AR6" s="182" t="str">
        <f aca="false">CHOOSE(MONTH(AR2),"Jan","Feb","Mar","Apr","May","Jun","Jul","Aug","Sep","Oct","Nov","Dec")</f>
        <v>Nov</v>
      </c>
      <c r="AS6" s="182" t="str">
        <f aca="false">CHOOSE(MONTH(AS2),"Jan","Feb","Mar","Apr","May","Jun","Jul","Aug","Sep","Oct","Nov","Dec")</f>
        <v>Dec</v>
      </c>
      <c r="AT6" s="182" t="str">
        <f aca="false">CHOOSE(MONTH(AT2),"Jan","Feb","Mar","Apr","May","Jun","Jul","Aug","Sep","Oct","Nov","Dec")</f>
        <v>Jan</v>
      </c>
      <c r="AU6" s="182" t="str">
        <f aca="false">CHOOSE(MONTH(AU2),"Jan","Feb","Mar","Apr","May","Jun","Jul","Aug","Sep","Oct","Nov","Dec")</f>
        <v>Feb</v>
      </c>
      <c r="AV6" s="182" t="str">
        <f aca="false">CHOOSE(MONTH(AV2),"Jan","Feb","Mar","Apr","May","Jun","Jul","Aug","Sep","Oct","Nov","Dec")</f>
        <v>Mar</v>
      </c>
      <c r="AW6" s="182" t="str">
        <f aca="false">CHOOSE(MONTH(AW2),"Jan","Feb","Mar","Apr","May","Jun","Jul","Aug","Sep","Oct","Nov","Dec")</f>
        <v>Apr</v>
      </c>
      <c r="AX6" s="182" t="str">
        <f aca="false">CHOOSE(MONTH(AX2),"Jan","Feb","Mar","Apr","May","Jun","Jul","Aug","Sep","Oct","Nov","Dec")</f>
        <v>May</v>
      </c>
      <c r="AY6" s="182" t="str">
        <f aca="false">CHOOSE(MONTH(AY2),"Jan","Feb","Mar","Apr","May","Jun","Jul","Aug","Sep","Oct","Nov","Dec")</f>
        <v>Jun</v>
      </c>
      <c r="AZ6" s="182" t="str">
        <f aca="false">CHOOSE(MONTH(AZ2),"Jan","Feb","Mar","Apr","May","Jun","Jul","Aug","Sep","Oct","Nov","Dec")</f>
        <v>Jul</v>
      </c>
      <c r="BA6" s="182" t="str">
        <f aca="false">CHOOSE(MONTH(BA2),"Jan","Feb","Mar","Apr","May","Jun","Jul","Aug","Sep","Oct","Nov","Dec")</f>
        <v>Aug</v>
      </c>
      <c r="BB6" s="182" t="str">
        <f aca="false">CHOOSE(MONTH(BB2),"Jan","Feb","Mar","Apr","May","Jun","Jul","Aug","Sep","Oct","Nov","Dec")</f>
        <v>Sep</v>
      </c>
      <c r="BC6" s="182" t="str">
        <f aca="false">CHOOSE(MONTH(BC2),"Jan","Feb","Mar","Apr","May","Jun","Jul","Aug","Sep","Oct","Nov","Dec")</f>
        <v>Oct</v>
      </c>
      <c r="BD6" s="182" t="str">
        <f aca="false">CHOOSE(MONTH(BD2),"Jan","Feb","Mar","Apr","May","Jun","Jul","Aug","Sep","Oct","Nov","Dec")</f>
        <v>Nov</v>
      </c>
      <c r="BE6" s="182" t="str">
        <f aca="false">CHOOSE(MONTH(BE2),"Jan","Feb","Mar","Apr","May","Jun","Jul","Aug","Sep","Oct","Nov","Dec")</f>
        <v>Dec</v>
      </c>
      <c r="BF6" s="182" t="str">
        <f aca="false">CHOOSE(MONTH(BF2),"Jan","Feb","Mar","Apr","May","Jun","Jul","Aug","Sep","Oct","Nov","Dec")</f>
        <v>Jan</v>
      </c>
      <c r="BG6" s="182" t="str">
        <f aca="false">CHOOSE(MONTH(BG2),"Jan","Feb","Mar","Apr","May","Jun","Jul","Aug","Sep","Oct","Nov","Dec")</f>
        <v>Feb</v>
      </c>
      <c r="BH6" s="182" t="str">
        <f aca="false">CHOOSE(MONTH(BH2),"Jan","Feb","Mar","Apr","May","Jun","Jul","Aug","Sep","Oct","Nov","Dec")</f>
        <v>Mar</v>
      </c>
      <c r="BI6" s="182" t="str">
        <f aca="false">CHOOSE(MONTH(BI2),"Jan","Feb","Mar","Apr","May","Jun","Jul","Aug","Sep","Oct","Nov","Dec")</f>
        <v>Apr</v>
      </c>
      <c r="BJ6" s="182" t="str">
        <f aca="false">CHOOSE(MONTH(BJ2),"Jan","Feb","Mar","Apr","May","Jun","Jul","Aug","Sep","Oct","Nov","Dec")</f>
        <v>May</v>
      </c>
      <c r="BK6" s="182" t="str">
        <f aca="false">CHOOSE(MONTH(BK2),"Jan","Feb","Mar","Apr","May","Jun","Jul","Aug","Sep","Oct","Nov","Dec")</f>
        <v>Jun</v>
      </c>
      <c r="BL6" s="182" t="str">
        <f aca="false">CHOOSE(MONTH(BL2),"Jan","Feb","Mar","Apr","May","Jun","Jul","Aug","Sep","Oct","Nov","Dec")</f>
        <v>Jul</v>
      </c>
      <c r="BM6" s="182" t="str">
        <f aca="false">CHOOSE(MONTH(BM2),"Jan","Feb","Mar","Apr","May","Jun","Jul","Aug","Sep","Oct","Nov","Dec")</f>
        <v>Aug</v>
      </c>
      <c r="BN6" s="182" t="str">
        <f aca="false">CHOOSE(MONTH(BN2),"Jan","Feb","Mar","Apr","May","Jun","Jul","Aug","Sep","Oct","Nov","Dec")</f>
        <v>Sep</v>
      </c>
      <c r="BO6" s="182" t="str">
        <f aca="false">CHOOSE(MONTH(BO2),"Jan","Feb","Mar","Apr","May","Jun","Jul","Aug","Sep","Oct","Nov","Dec")</f>
        <v>Oct</v>
      </c>
      <c r="BP6" s="182" t="str">
        <f aca="false">CHOOSE(MONTH(BP2),"Jan","Feb","Mar","Apr","May","Jun","Jul","Aug","Sep","Oct","Nov","Dec")</f>
        <v>Nov</v>
      </c>
      <c r="BQ6" s="182" t="str">
        <f aca="false">CHOOSE(MONTH(BQ2),"Jan","Feb","Mar","Apr","May","Jun","Jul","Aug","Sep","Oct","Nov","Dec")</f>
        <v>Dec</v>
      </c>
      <c r="BR6" s="182" t="str">
        <f aca="false">CHOOSE(MONTH(BR2),"Jan","Feb","Mar","Apr","May","Jun","Jul","Aug","Sep","Oct","Nov","Dec")</f>
        <v>Jan</v>
      </c>
      <c r="BS6" s="182" t="str">
        <f aca="false">CHOOSE(MONTH(BS2),"Jan","Feb","Mar","Apr","May","Jun","Jul","Aug","Sep","Oct","Nov","Dec")</f>
        <v>Feb</v>
      </c>
      <c r="BT6" s="182" t="str">
        <f aca="false">CHOOSE(MONTH(BT2),"Jan","Feb","Mar","Apr","May","Jun","Jul","Aug","Sep","Oct","Nov","Dec")</f>
        <v>Mar</v>
      </c>
      <c r="BU6" s="182" t="str">
        <f aca="false">CHOOSE(MONTH(BU2),"Jan","Feb","Mar","Apr","May","Jun","Jul","Aug","Sep","Oct","Nov","Dec")</f>
        <v>Apr</v>
      </c>
      <c r="BV6" s="182" t="str">
        <f aca="false">CHOOSE(MONTH(BV2),"Jan","Feb","Mar","Apr","May","Jun","Jul","Aug","Sep","Oct","Nov","Dec")</f>
        <v>May</v>
      </c>
      <c r="BW6" s="182" t="str">
        <f aca="false">CHOOSE(MONTH(BW2),"Jan","Feb","Mar","Apr","May","Jun","Jul","Aug","Sep","Oct","Nov","Dec")</f>
        <v>Jun</v>
      </c>
      <c r="BX6" s="182" t="str">
        <f aca="false">CHOOSE(MONTH(BX2),"Jan","Feb","Mar","Apr","May","Jun","Jul","Aug","Sep","Oct","Nov","Dec")</f>
        <v>Jul</v>
      </c>
      <c r="BY6" s="182" t="str">
        <f aca="false">CHOOSE(MONTH(BY2),"Jan","Feb","Mar","Apr","May","Jun","Jul","Aug","Sep","Oct","Nov","Dec")</f>
        <v>Aug</v>
      </c>
      <c r="BZ6" s="182" t="str">
        <f aca="false">CHOOSE(MONTH(BZ2),"Jan","Feb","Mar","Apr","May","Jun","Jul","Aug","Sep","Oct","Nov","Dec")</f>
        <v>Sep</v>
      </c>
      <c r="CA6" s="182" t="str">
        <f aca="false">CHOOSE(MONTH(CA2),"Jan","Feb","Mar","Apr","May","Jun","Jul","Aug","Sep","Oct","Nov","Dec")</f>
        <v>Oct</v>
      </c>
      <c r="CB6" s="182" t="str">
        <f aca="false">CHOOSE(MONTH(CB2),"Jan","Feb","Mar","Apr","May","Jun","Jul","Aug","Sep","Oct","Nov","Dec")</f>
        <v>Nov</v>
      </c>
      <c r="CC6" s="182" t="str">
        <f aca="false">CHOOSE(MONTH(CC2),"Jan","Feb","Mar","Apr","May","Jun","Jul","Aug","Sep","Oct","Nov","Dec")</f>
        <v>Dec</v>
      </c>
      <c r="CD6" s="182" t="str">
        <f aca="false">CHOOSE(MONTH(CD2),"Jan","Feb","Mar","Apr","May","Jun","Jul","Aug","Sep","Oct","Nov","Dec")</f>
        <v>Jan</v>
      </c>
      <c r="CE6" s="182" t="str">
        <f aca="false">CHOOSE(MONTH(CE2),"Jan","Feb","Mar","Apr","May","Jun","Jul","Aug","Sep","Oct","Nov","Dec")</f>
        <v>Feb</v>
      </c>
      <c r="CF6" s="182" t="str">
        <f aca="false">CHOOSE(MONTH(CF2),"Jan","Feb","Mar","Apr","May","Jun","Jul","Aug","Sep","Oct","Nov","Dec")</f>
        <v>Mar</v>
      </c>
      <c r="CG6" s="182" t="str">
        <f aca="false">CHOOSE(MONTH(CG2),"Jan","Feb","Mar","Apr","May","Jun","Jul","Aug","Sep","Oct","Nov","Dec")</f>
        <v>Apr</v>
      </c>
      <c r="CH6" s="182" t="str">
        <f aca="false">CHOOSE(MONTH(CH2),"Jan","Feb","Mar","Apr","May","Jun","Jul","Aug","Sep","Oct","Nov","Dec")</f>
        <v>May</v>
      </c>
      <c r="CI6" s="182" t="str">
        <f aca="false">CHOOSE(MONTH(CI2),"Jan","Feb","Mar","Apr","May","Jun","Jul","Aug","Sep","Oct","Nov","Dec")</f>
        <v>Jun</v>
      </c>
      <c r="CJ6" s="182" t="str">
        <f aca="false">CHOOSE(MONTH(CJ2),"Jan","Feb","Mar","Apr","May","Jun","Jul","Aug","Sep","Oct","Nov","Dec")</f>
        <v>Jul</v>
      </c>
      <c r="CK6" s="182" t="str">
        <f aca="false">CHOOSE(MONTH(CK2),"Jan","Feb","Mar","Apr","May","Jun","Jul","Aug","Sep","Oct","Nov","Dec")</f>
        <v>Aug</v>
      </c>
      <c r="CL6" s="182" t="str">
        <f aca="false">CHOOSE(MONTH(CL2),"Jan","Feb","Mar","Apr","May","Jun","Jul","Aug","Sep","Oct","Nov","Dec")</f>
        <v>Sep</v>
      </c>
      <c r="CM6" s="182" t="str">
        <f aca="false">CHOOSE(MONTH(CM2),"Jan","Feb","Mar","Apr","May","Jun","Jul","Aug","Sep","Oct","Nov","Dec")</f>
        <v>Oct</v>
      </c>
      <c r="CN6" s="182" t="str">
        <f aca="false">CHOOSE(MONTH(CN2),"Jan","Feb","Mar","Apr","May","Jun","Jul","Aug","Sep","Oct","Nov","Dec")</f>
        <v>Nov</v>
      </c>
      <c r="CO6" s="182" t="str">
        <f aca="false">CHOOSE(MONTH(CO2),"Jan","Feb","Mar","Apr","May","Jun","Jul","Aug","Sep","Oct","Nov","Dec")</f>
        <v>Dec</v>
      </c>
      <c r="CP6" s="182" t="str">
        <f aca="false">CHOOSE(MONTH(CP2),"Jan","Feb","Mar","Apr","May","Jun","Jul","Aug","Sep","Oct","Nov","Dec")</f>
        <v>Jan</v>
      </c>
      <c r="CQ6" s="182" t="str">
        <f aca="false">CHOOSE(MONTH(CQ2),"Jan","Feb","Mar","Apr","May","Jun","Jul","Aug","Sep","Oct","Nov","Dec")</f>
        <v>Feb</v>
      </c>
      <c r="CR6" s="182" t="str">
        <f aca="false">CHOOSE(MONTH(CR2),"Jan","Feb","Mar","Apr","May","Jun","Jul","Aug","Sep","Oct","Nov","Dec")</f>
        <v>Mar</v>
      </c>
      <c r="CS6" s="182" t="str">
        <f aca="false">CHOOSE(MONTH(CS2),"Jan","Feb","Mar","Apr","May","Jun","Jul","Aug","Sep","Oct","Nov","Dec")</f>
        <v>Apr</v>
      </c>
      <c r="CT6" s="182" t="str">
        <f aca="false">CHOOSE(MONTH(CT2),"Jan","Feb","Mar","Apr","May","Jun","Jul","Aug","Sep","Oct","Nov","Dec")</f>
        <v>May</v>
      </c>
      <c r="CU6" s="182" t="str">
        <f aca="false">CHOOSE(MONTH(CU2),"Jan","Feb","Mar","Apr","May","Jun","Jul","Aug","Sep","Oct","Nov","Dec")</f>
        <v>Jun</v>
      </c>
      <c r="CV6" s="182" t="str">
        <f aca="false">CHOOSE(MONTH(CV2),"Jan","Feb","Mar","Apr","May","Jun","Jul","Aug","Sep","Oct","Nov","Dec")</f>
        <v>Jul</v>
      </c>
      <c r="CW6" s="182" t="str">
        <f aca="false">CHOOSE(MONTH(CW2),"Jan","Feb","Mar","Apr","May","Jun","Jul","Aug","Sep","Oct","Nov","Dec")</f>
        <v>Aug</v>
      </c>
      <c r="CX6" s="182" t="str">
        <f aca="false">CHOOSE(MONTH(CX2),"Jan","Feb","Mar","Apr","May","Jun","Jul","Aug","Sep","Oct","Nov","Dec")</f>
        <v>Sep</v>
      </c>
      <c r="CY6" s="182" t="str">
        <f aca="false">CHOOSE(MONTH(CY2),"Jan","Feb","Mar","Apr","May","Jun","Jul","Aug","Sep","Oct","Nov","Dec")</f>
        <v>Oct</v>
      </c>
      <c r="CZ6" s="182" t="str">
        <f aca="false">CHOOSE(MONTH(CZ2),"Jan","Feb","Mar","Apr","May","Jun","Jul","Aug","Sep","Oct","Nov","Dec")</f>
        <v>Nov</v>
      </c>
      <c r="DA6" s="182" t="str">
        <f aca="false">CHOOSE(MONTH(DA2),"Jan","Feb","Mar","Apr","May","Jun","Jul","Aug","Sep","Oct","Nov","Dec")</f>
        <v>Dec</v>
      </c>
      <c r="DB6" s="182" t="str">
        <f aca="false">CHOOSE(MONTH(DB2),"Jan","Feb","Mar","Apr","May","Jun","Jul","Aug","Sep","Oct","Nov","Dec")</f>
        <v>Jan</v>
      </c>
      <c r="DC6" s="182" t="str">
        <f aca="false">CHOOSE(MONTH(DC2),"Jan","Feb","Mar","Apr","May","Jun","Jul","Aug","Sep","Oct","Nov","Dec")</f>
        <v>Feb</v>
      </c>
      <c r="DD6" s="182" t="str">
        <f aca="false">CHOOSE(MONTH(DD2),"Jan","Feb","Mar","Apr","May","Jun","Jul","Aug","Sep","Oct","Nov","Dec")</f>
        <v>Mar</v>
      </c>
      <c r="DE6" s="182" t="str">
        <f aca="false">CHOOSE(MONTH(DE2),"Jan","Feb","Mar","Apr","May","Jun","Jul","Aug","Sep","Oct","Nov","Dec")</f>
        <v>Apr</v>
      </c>
      <c r="DF6" s="182" t="str">
        <f aca="false">CHOOSE(MONTH(DF2),"Jan","Feb","Mar","Apr","May","Jun","Jul","Aug","Sep","Oct","Nov","Dec")</f>
        <v>May</v>
      </c>
      <c r="DG6" s="182" t="str">
        <f aca="false">CHOOSE(MONTH(DG2),"Jan","Feb","Mar","Apr","May","Jun","Jul","Aug","Sep","Oct","Nov","Dec")</f>
        <v>Jun</v>
      </c>
      <c r="DH6" s="182" t="str">
        <f aca="false">CHOOSE(MONTH(DH2),"Jan","Feb","Mar","Apr","May","Jun","Jul","Aug","Sep","Oct","Nov","Dec")</f>
        <v>Jul</v>
      </c>
      <c r="DI6" s="182" t="str">
        <f aca="false">CHOOSE(MONTH(DI2),"Jan","Feb","Mar","Apr","May","Jun","Jul","Aug","Sep","Oct","Nov","Dec")</f>
        <v>Aug</v>
      </c>
      <c r="DJ6" s="182" t="str">
        <f aca="false">CHOOSE(MONTH(DJ2),"Jan","Feb","Mar","Apr","May","Jun","Jul","Aug","Sep","Oct","Nov","Dec")</f>
        <v>Sep</v>
      </c>
      <c r="DK6" s="182" t="str">
        <f aca="false">CHOOSE(MONTH(DK2),"Jan","Feb","Mar","Apr","May","Jun","Jul","Aug","Sep","Oct","Nov","Dec")</f>
        <v>Oct</v>
      </c>
      <c r="DL6" s="182" t="str">
        <f aca="false">CHOOSE(MONTH(DL2),"Jan","Feb","Mar","Apr","May","Jun","Jul","Aug","Sep","Oct","Nov","Dec")</f>
        <v>Nov</v>
      </c>
      <c r="DM6" s="182" t="str">
        <f aca="false">CHOOSE(MONTH(DM2),"Jan","Feb","Mar","Apr","May","Jun","Jul","Aug","Sep","Oct","Nov","Dec")</f>
        <v>Dec</v>
      </c>
      <c r="DN6" s="182" t="str">
        <f aca="false">CHOOSE(MONTH(DN2),"Jan","Feb","Mar","Apr","May","Jun","Jul","Aug","Sep","Oct","Nov","Dec")</f>
        <v>Jan</v>
      </c>
      <c r="DO6" s="182" t="str">
        <f aca="false">CHOOSE(MONTH(DO2),"Jan","Feb","Mar","Apr","May","Jun","Jul","Aug","Sep","Oct","Nov","Dec")</f>
        <v>Feb</v>
      </c>
      <c r="DP6" s="182" t="str">
        <f aca="false">CHOOSE(MONTH(DP2),"Jan","Feb","Mar","Apr","May","Jun","Jul","Aug","Sep","Oct","Nov","Dec")</f>
        <v>Mar</v>
      </c>
      <c r="DQ6" s="182" t="str">
        <f aca="false">CHOOSE(MONTH(DQ2),"Jan","Feb","Mar","Apr","May","Jun","Jul","Aug","Sep","Oct","Nov","Dec")</f>
        <v>Apr</v>
      </c>
      <c r="DR6" s="182" t="str">
        <f aca="false">CHOOSE(MONTH(DR2),"Jan","Feb","Mar","Apr","May","Jun","Jul","Aug","Sep","Oct","Nov","Dec")</f>
        <v>May</v>
      </c>
      <c r="DS6" s="182" t="str">
        <f aca="false">CHOOSE(MONTH(DS2),"Jan","Feb","Mar","Apr","May","Jun","Jul","Aug","Sep","Oct","Nov","Dec")</f>
        <v>Jun</v>
      </c>
      <c r="DT6" s="182" t="str">
        <f aca="false">CHOOSE(MONTH(DT2),"Jan","Feb","Mar","Apr","May","Jun","Jul","Aug","Sep","Oct","Nov","Dec")</f>
        <v>Jul</v>
      </c>
      <c r="DU6" s="182" t="str">
        <f aca="false">CHOOSE(MONTH(DU2),"Jan","Feb","Mar","Apr","May","Jun","Jul","Aug","Sep","Oct","Nov","Dec")</f>
        <v>Aug</v>
      </c>
      <c r="DV6" s="182" t="str">
        <f aca="false">CHOOSE(MONTH(DV2),"Jan","Feb","Mar","Apr","May","Jun","Jul","Aug","Sep","Oct","Nov","Dec")</f>
        <v>Sep</v>
      </c>
      <c r="DW6" s="182" t="str">
        <f aca="false">CHOOSE(MONTH(DW2),"Jan","Feb","Mar","Apr","May","Jun","Jul","Aug","Sep","Oct","Nov","Dec")</f>
        <v>Oct</v>
      </c>
      <c r="DX6" s="182" t="str">
        <f aca="false">CHOOSE(MONTH(DX2),"Jan","Feb","Mar","Apr","May","Jun","Jul","Aug","Sep","Oct","Nov","Dec")</f>
        <v>Nov</v>
      </c>
      <c r="DY6" s="182" t="str">
        <f aca="false">CHOOSE(MONTH(DY2),"Jan","Feb","Mar","Apr","May","Jun","Jul","Aug","Sep","Oct","Nov","Dec")</f>
        <v>Dec</v>
      </c>
      <c r="DZ6" s="182" t="str">
        <f aca="false">CHOOSE(MONTH(DZ2),"Jan","Feb","Mar","Apr","May","Jun","Jul","Aug","Sep","Oct","Nov","Dec")</f>
        <v>Jan</v>
      </c>
      <c r="EA6" s="182" t="str">
        <f aca="false">CHOOSE(MONTH(EA2),"Jan","Feb","Mar","Apr","May","Jun","Jul","Aug","Sep","Oct","Nov","Dec")</f>
        <v>Feb</v>
      </c>
      <c r="EB6" s="182" t="str">
        <f aca="false">CHOOSE(MONTH(EB2),"Jan","Feb","Mar","Apr","May","Jun","Jul","Aug","Sep","Oct","Nov","Dec")</f>
        <v>Mar</v>
      </c>
      <c r="EC6" s="182" t="str">
        <f aca="false">CHOOSE(MONTH(EC2),"Jan","Feb","Mar","Apr","May","Jun","Jul","Aug","Sep","Oct","Nov","Dec")</f>
        <v>Apr</v>
      </c>
      <c r="ED6" s="182" t="str">
        <f aca="false">CHOOSE(MONTH(ED2),"Jan","Feb","Mar","Apr","May","Jun","Jul","Aug","Sep","Oct","Nov","Dec")</f>
        <v>May</v>
      </c>
      <c r="EE6" s="182" t="str">
        <f aca="false">CHOOSE(MONTH(EE2),"Jan","Feb","Mar","Apr","May","Jun","Jul","Aug","Sep","Oct","Nov","Dec")</f>
        <v>Jun</v>
      </c>
      <c r="EF6" s="182" t="str">
        <f aca="false">CHOOSE(MONTH(EF2),"Jan","Feb","Mar","Apr","May","Jun","Jul","Aug","Sep","Oct","Nov","Dec")</f>
        <v>Jul</v>
      </c>
      <c r="EG6" s="182" t="str">
        <f aca="false">CHOOSE(MONTH(EG2),"Jan","Feb","Mar","Apr","May","Jun","Jul","Aug","Sep","Oct","Nov","Dec")</f>
        <v>Aug</v>
      </c>
      <c r="EH6" s="182" t="str">
        <f aca="false">CHOOSE(MONTH(EH2),"Jan","Feb","Mar","Apr","May","Jun","Jul","Aug","Sep","Oct","Nov","Dec")</f>
        <v>Sep</v>
      </c>
      <c r="EI6" s="182" t="str">
        <f aca="false">CHOOSE(MONTH(EI2),"Jan","Feb","Mar","Apr","May","Jun","Jul","Aug","Sep","Oct","Nov","Dec")</f>
        <v>Oct</v>
      </c>
      <c r="EJ6" s="182" t="str">
        <f aca="false">CHOOSE(MONTH(EJ2),"Jan","Feb","Mar","Apr","May","Jun","Jul","Aug","Sep","Oct","Nov","Dec")</f>
        <v>Nov</v>
      </c>
      <c r="EK6" s="182" t="str">
        <f aca="false">CHOOSE(MONTH(EK2),"Jan","Feb","Mar","Apr","May","Jun","Jul","Aug","Sep","Oct","Nov","Dec")</f>
        <v>Dec</v>
      </c>
      <c r="EL6" s="182" t="str">
        <f aca="false">CHOOSE(MONTH(EL2),"Jan","Feb","Mar","Apr","May","Jun","Jul","Aug","Sep","Oct","Nov","Dec")</f>
        <v>Jan</v>
      </c>
      <c r="EM6" s="182" t="str">
        <f aca="false">CHOOSE(MONTH(EM2),"Jan","Feb","Mar","Apr","May","Jun","Jul","Aug","Sep","Oct","Nov","Dec")</f>
        <v>Feb</v>
      </c>
      <c r="EN6" s="182" t="str">
        <f aca="false">CHOOSE(MONTH(EN2),"Jan","Feb","Mar","Apr","May","Jun","Jul","Aug","Sep","Oct","Nov","Dec")</f>
        <v>Mar</v>
      </c>
      <c r="EO6" s="182" t="str">
        <f aca="false">CHOOSE(MONTH(EO2),"Jan","Feb","Mar","Apr","May","Jun","Jul","Aug","Sep","Oct","Nov","Dec")</f>
        <v>Apr</v>
      </c>
      <c r="EP6" s="182" t="str">
        <f aca="false">CHOOSE(MONTH(EP2),"Jan","Feb","Mar","Apr","May","Jun","Jul","Aug","Sep","Oct","Nov","Dec")</f>
        <v>May</v>
      </c>
      <c r="EQ6" s="182" t="str">
        <f aca="false">CHOOSE(MONTH(EQ2),"Jan","Feb","Mar","Apr","May","Jun","Jul","Aug","Sep","Oct","Nov","Dec")</f>
        <v>Jun</v>
      </c>
      <c r="ER6" s="182" t="str">
        <f aca="false">CHOOSE(MONTH(ER2),"Jan","Feb","Mar","Apr","May","Jun","Jul","Aug","Sep","Oct","Nov","Dec")</f>
        <v>Jul</v>
      </c>
      <c r="ES6" s="182" t="str">
        <f aca="false">CHOOSE(MONTH(ES2),"Jan","Feb","Mar","Apr","May","Jun","Jul","Aug","Sep","Oct","Nov","Dec")</f>
        <v>Aug</v>
      </c>
      <c r="ET6" s="182" t="str">
        <f aca="false">CHOOSE(MONTH(ET2),"Jan","Feb","Mar","Apr","May","Jun","Jul","Aug","Sep","Oct","Nov","Dec")</f>
        <v>Sep</v>
      </c>
      <c r="EU6" s="182" t="str">
        <f aca="false">CHOOSE(MONTH(EU2),"Jan","Feb","Mar","Apr","May","Jun","Jul","Aug","Sep","Oct","Nov","Dec")</f>
        <v>Oct</v>
      </c>
      <c r="EV6" s="182" t="str">
        <f aca="false">CHOOSE(MONTH(EV2),"Jan","Feb","Mar","Apr","May","Jun","Jul","Aug","Sep","Oct","Nov","Dec")</f>
        <v>Nov</v>
      </c>
      <c r="EW6" s="182" t="str">
        <f aca="false">CHOOSE(MONTH(EW2),"Jan","Feb","Mar","Apr","May","Jun","Jul","Aug","Sep","Oct","Nov","Dec")</f>
        <v>Dec</v>
      </c>
      <c r="EX6" s="182" t="str">
        <f aca="false">CHOOSE(MONTH(EX2),"Jan","Feb","Mar","Apr","May","Jun","Jul","Aug","Sep","Oct","Nov","Dec")</f>
        <v>Jan</v>
      </c>
      <c r="EY6" s="182" t="str">
        <f aca="false">CHOOSE(MONTH(EY2),"Jan","Feb","Mar","Apr","May","Jun","Jul","Aug","Sep","Oct","Nov","Dec")</f>
        <v>Feb</v>
      </c>
      <c r="EZ6" s="182" t="str">
        <f aca="false">CHOOSE(MONTH(EZ2),"Jan","Feb","Mar","Apr","May","Jun","Jul","Aug","Sep","Oct","Nov","Dec")</f>
        <v>Mar</v>
      </c>
      <c r="FA6" s="182" t="str">
        <f aca="false">CHOOSE(MONTH(FA2),"Jan","Feb","Mar","Apr","May","Jun","Jul","Aug","Sep","Oct","Nov","Dec")</f>
        <v>Apr</v>
      </c>
      <c r="FB6" s="182" t="str">
        <f aca="false">CHOOSE(MONTH(FB2),"Jan","Feb","Mar","Apr","May","Jun","Jul","Aug","Sep","Oct","Nov","Dec")</f>
        <v>May</v>
      </c>
      <c r="FC6" s="182" t="str">
        <f aca="false">CHOOSE(MONTH(FC2),"Jan","Feb","Mar","Apr","May","Jun","Jul","Aug","Sep","Oct","Nov","Dec")</f>
        <v>Jun</v>
      </c>
      <c r="FD6" s="182" t="str">
        <f aca="false">CHOOSE(MONTH(FD2),"Jan","Feb","Mar","Apr","May","Jun","Jul","Aug","Sep","Oct","Nov","Dec")</f>
        <v>Jul</v>
      </c>
      <c r="FE6" s="182" t="str">
        <f aca="false">CHOOSE(MONTH(FE2),"Jan","Feb","Mar","Apr","May","Jun","Jul","Aug","Sep","Oct","Nov","Dec")</f>
        <v>Aug</v>
      </c>
      <c r="FF6" s="182" t="str">
        <f aca="false">CHOOSE(MONTH(FF2),"Jan","Feb","Mar","Apr","May","Jun","Jul","Aug","Sep","Oct","Nov","Dec")</f>
        <v>Sep</v>
      </c>
      <c r="FG6" s="182" t="str">
        <f aca="false">CHOOSE(MONTH(FG2),"Jan","Feb","Mar","Apr","May","Jun","Jul","Aug","Sep","Oct","Nov","Dec")</f>
        <v>Oct</v>
      </c>
      <c r="FH6" s="182" t="str">
        <f aca="false">CHOOSE(MONTH(FH2),"Jan","Feb","Mar","Apr","May","Jun","Jul","Aug","Sep","Oct","Nov","Dec")</f>
        <v>Nov</v>
      </c>
      <c r="FI6" s="182" t="str">
        <f aca="false">CHOOSE(MONTH(FI2),"Jan","Feb","Mar","Apr","May","Jun","Jul","Aug","Sep","Oct","Nov","Dec")</f>
        <v>Dec</v>
      </c>
      <c r="FJ6" s="182" t="str">
        <f aca="false">CHOOSE(MONTH(FJ2),"Jan","Feb","Mar","Apr","May","Jun","Jul","Aug","Sep","Oct","Nov","Dec")</f>
        <v>Jan</v>
      </c>
      <c r="FK6" s="182" t="str">
        <f aca="false">CHOOSE(MONTH(FK2),"Jan","Feb","Mar","Apr","May","Jun","Jul","Aug","Sep","Oct","Nov","Dec")</f>
        <v>Feb</v>
      </c>
      <c r="FL6" s="182" t="str">
        <f aca="false">CHOOSE(MONTH(FL2),"Jan","Feb","Mar","Apr","May","Jun","Jul","Aug","Sep","Oct","Nov","Dec")</f>
        <v>Mar</v>
      </c>
      <c r="FM6" s="182" t="str">
        <f aca="false">CHOOSE(MONTH(FM2),"Jan","Feb","Mar","Apr","May","Jun","Jul","Aug","Sep","Oct","Nov","Dec")</f>
        <v>Apr</v>
      </c>
      <c r="FN6" s="182" t="str">
        <f aca="false">CHOOSE(MONTH(FN2),"Jan","Feb","Mar","Apr","May","Jun","Jul","Aug","Sep","Oct","Nov","Dec")</f>
        <v>May</v>
      </c>
      <c r="FO6" s="182" t="str">
        <f aca="false">CHOOSE(MONTH(FO2),"Jan","Feb","Mar","Apr","May","Jun","Jul","Aug","Sep","Oct","Nov","Dec")</f>
        <v>Jun</v>
      </c>
      <c r="FP6" s="182" t="str">
        <f aca="false">CHOOSE(MONTH(FP2),"Jan","Feb","Mar","Apr","May","Jun","Jul","Aug","Sep","Oct","Nov","Dec")</f>
        <v>Jul</v>
      </c>
      <c r="FQ6" s="182" t="str">
        <f aca="false">CHOOSE(MONTH(FQ2),"Jan","Feb","Mar","Apr","May","Jun","Jul","Aug","Sep","Oct","Nov","Dec")</f>
        <v>Aug</v>
      </c>
      <c r="FR6" s="182" t="str">
        <f aca="false">CHOOSE(MONTH(FR2),"Jan","Feb","Mar","Apr","May","Jun","Jul","Aug","Sep","Oct","Nov","Dec")</f>
        <v>Sep</v>
      </c>
      <c r="FS6" s="182" t="str">
        <f aca="false">CHOOSE(MONTH(FS2),"Jan","Feb","Mar","Apr","May","Jun","Jul","Aug","Sep","Oct","Nov","Dec")</f>
        <v>Oct</v>
      </c>
      <c r="FT6" s="182" t="str">
        <f aca="false">CHOOSE(MONTH(FT2),"Jan","Feb","Mar","Apr","May","Jun","Jul","Aug","Sep","Oct","Nov","Dec")</f>
        <v>Nov</v>
      </c>
      <c r="FU6" s="182" t="str">
        <f aca="false">CHOOSE(MONTH(FU2),"Jan","Feb","Mar","Apr","May","Jun","Jul","Aug","Sep","Oct","Nov","Dec")</f>
        <v>Dec</v>
      </c>
      <c r="FV6" s="0" t="str">
        <f aca="false">CHOOSE(MONTH(FV2),"Jan","Feb","Mar","Apr","May","Jun","Jul","Aug","Sep","Oct","Nov","Dec")</f>
        <v>Jan</v>
      </c>
      <c r="FW6" s="0" t="str">
        <f aca="false">CHOOSE(MONTH(FW2),"Jan","Feb","Mar","Apr","May","Jun","Jul","Aug","Sep","Oct","Nov","Dec")</f>
        <v>Feb</v>
      </c>
      <c r="FX6" s="0" t="str">
        <f aca="false">CHOOSE(MONTH(FX2),"Jan","Feb","Mar","Apr","May","Jun","Jul","Aug","Sep","Oct","Nov","Dec")</f>
        <v>Mar</v>
      </c>
      <c r="FY6" s="0" t="str">
        <f aca="false">CHOOSE(MONTH(FY2),"Jan","Feb","Mar","Apr","May","Jun","Jul","Aug","Sep","Oct","Nov","Dec")</f>
        <v>Apr</v>
      </c>
      <c r="FZ6" s="0" t="str">
        <f aca="false">CHOOSE(MONTH(FZ2),"Jan","Feb","Mar","Apr","May","Jun","Jul","Aug","Sep","Oct","Nov","Dec")</f>
        <v>May</v>
      </c>
      <c r="GA6" s="0" t="str">
        <f aca="false">CHOOSE(MONTH(GA2),"Jan","Feb","Mar","Apr","May","Jun","Jul","Aug","Sep","Oct","Nov","Dec")</f>
        <v>Jun</v>
      </c>
      <c r="GB6" s="0" t="str">
        <f aca="false">CHOOSE(MONTH(GB2),"Jan","Feb","Mar","Apr","May","Jun","Jul","Aug","Sep","Oct","Nov","Dec")</f>
        <v>Jul</v>
      </c>
      <c r="GC6" s="0" t="str">
        <f aca="false">CHOOSE(MONTH(GC2),"Jan","Feb","Mar","Apr","May","Jun","Jul","Aug","Sep","Oct","Nov","Dec")</f>
        <v>Aug</v>
      </c>
      <c r="GD6" s="0" t="str">
        <f aca="false">CHOOSE(MONTH(GD2),"Jan","Feb","Mar","Apr","May","Jun","Jul","Aug","Sep","Oct","Nov","Dec")</f>
        <v>Sep</v>
      </c>
      <c r="GE6" s="0" t="str">
        <f aca="false">CHOOSE(MONTH(GE2),"Jan","Feb","Mar","Apr","May","Jun","Jul","Aug","Sep","Oct","Nov","Dec")</f>
        <v>Oct</v>
      </c>
      <c r="GF6" s="0" t="str">
        <f aca="false">CHOOSE(MONTH(GF2),"Jan","Feb","Mar","Apr","May","Jun","Jul","Aug","Sep","Oct","Nov","Dec")</f>
        <v>Nov</v>
      </c>
      <c r="GG6" s="0" t="str">
        <f aca="false">CHOOSE(MONTH(GG2),"Jan","Feb","Mar","Apr","May","Jun","Jul","Aug","Sep","Oct","Nov","Dec")</f>
        <v>Dec</v>
      </c>
      <c r="GH6" s="0" t="str">
        <f aca="false">CHOOSE(MONTH(GH2),"Jan","Feb","Mar","Apr","May","Jun","Jul","Aug","Sep","Oct","Nov","Dec")</f>
        <v>Jan</v>
      </c>
      <c r="GI6" s="0" t="str">
        <f aca="false">CHOOSE(MONTH(GI2),"Jan","Feb","Mar","Apr","May","Jun","Jul","Aug","Sep","Oct","Nov","Dec")</f>
        <v>Feb</v>
      </c>
      <c r="GJ6" s="0" t="str">
        <f aca="false">CHOOSE(MONTH(GJ2),"Jan","Feb","Mar","Apr","May","Jun","Jul","Aug","Sep","Oct","Nov","Dec")</f>
        <v>Mar</v>
      </c>
      <c r="GK6" s="0" t="str">
        <f aca="false">CHOOSE(MONTH(GK2),"Jan","Feb","Mar","Apr","May","Jun","Jul","Aug","Sep","Oct","Nov","Dec")</f>
        <v>Apr</v>
      </c>
      <c r="GL6" s="0" t="str">
        <f aca="false">CHOOSE(MONTH(GL2),"Jan","Feb","Mar","Apr","May","Jun","Jul","Aug","Sep","Oct","Nov","Dec")</f>
        <v>May</v>
      </c>
      <c r="GM6" s="0" t="str">
        <f aca="false">CHOOSE(MONTH(GM2),"Jan","Feb","Mar","Apr","May","Jun","Jul","Aug","Sep","Oct","Nov","Dec")</f>
        <v>Jun</v>
      </c>
      <c r="GN6" s="0" t="str">
        <f aca="false">CHOOSE(MONTH(GN2),"Jan","Feb","Mar","Apr","May","Jun","Jul","Aug","Sep","Oct","Nov","Dec")</f>
        <v>Jul</v>
      </c>
      <c r="GO6" s="0" t="str">
        <f aca="false">CHOOSE(MONTH(GO2),"Jan","Feb","Mar","Apr","May","Jun","Jul","Aug","Sep","Oct","Nov","Dec")</f>
        <v>Aug</v>
      </c>
      <c r="GP6" s="0" t="str">
        <f aca="false">CHOOSE(MONTH(GP2),"Jan","Feb","Mar","Apr","May","Jun","Jul","Aug","Sep","Oct","Nov","Dec")</f>
        <v>Sep</v>
      </c>
      <c r="GQ6" s="0" t="str">
        <f aca="false">CHOOSE(MONTH(GQ2),"Jan","Feb","Mar","Apr","May","Jun","Jul","Aug","Sep","Oct","Nov","Dec")</f>
        <v>Oct</v>
      </c>
      <c r="GR6" s="0" t="str">
        <f aca="false">CHOOSE(MONTH(GR2),"Jan","Feb","Mar","Apr","May","Jun","Jul","Aug","Sep","Oct","Nov","Dec")</f>
        <v>Nov</v>
      </c>
      <c r="GS6" s="0" t="str">
        <f aca="false">CHOOSE(MONTH(GS2),"Jan","Feb","Mar","Apr","May","Jun","Jul","Aug","Sep","Oct","Nov","Dec")</f>
        <v>Dec</v>
      </c>
      <c r="GT6" s="0" t="str">
        <f aca="false">CHOOSE(MONTH(GT2),"Jan","Feb","Mar","Apr","May","Jun","Jul","Aug","Sep","Oct","Nov","Dec")</f>
        <v>Jan</v>
      </c>
      <c r="GU6" s="0" t="str">
        <f aca="false">CHOOSE(MONTH(GU2),"Jan","Feb","Mar","Apr","May","Jun","Jul","Aug","Sep","Oct","Nov","Dec")</f>
        <v>Feb</v>
      </c>
      <c r="GV6" s="0" t="str">
        <f aca="false">CHOOSE(MONTH(GV2),"Jan","Feb","Mar","Apr","May","Jun","Jul","Aug","Sep","Oct","Nov","Dec")</f>
        <v>Mar</v>
      </c>
      <c r="GW6" s="0" t="str">
        <f aca="false">CHOOSE(MONTH(GW2),"Jan","Feb","Mar","Apr","May","Jun","Jul","Aug","Sep","Oct","Nov","Dec")</f>
        <v>Apr</v>
      </c>
      <c r="GX6" s="0" t="str">
        <f aca="false">CHOOSE(MONTH(GX2),"Jan","Feb","Mar","Apr","May","Jun","Jul","Aug","Sep","Oct","Nov","Dec")</f>
        <v>May</v>
      </c>
      <c r="GY6" s="0" t="str">
        <f aca="false">CHOOSE(MONTH(GY2),"Jan","Feb","Mar","Apr","May","Jun","Jul","Aug","Sep","Oct","Nov","Dec")</f>
        <v>Jun</v>
      </c>
      <c r="GZ6" s="0" t="str">
        <f aca="false">CHOOSE(MONTH(GZ2),"Jan","Feb","Mar","Apr","May","Jun","Jul","Aug","Sep","Oct","Nov","Dec")</f>
        <v>Jul</v>
      </c>
      <c r="HA6" s="0" t="str">
        <f aca="false">CHOOSE(MONTH(HA2),"Jan","Feb","Mar","Apr","May","Jun","Jul","Aug","Sep","Oct","Nov","Dec")</f>
        <v>Aug</v>
      </c>
      <c r="HB6" s="0" t="str">
        <f aca="false">CHOOSE(MONTH(HB2),"Jan","Feb","Mar","Apr","May","Jun","Jul","Aug","Sep","Oct","Nov","Dec")</f>
        <v>Sep</v>
      </c>
      <c r="HC6" s="0" t="str">
        <f aca="false">CHOOSE(MONTH(HC2),"Jan","Feb","Mar","Apr","May","Jun","Jul","Aug","Sep","Oct","Nov","Dec")</f>
        <v>Oct</v>
      </c>
      <c r="HD6" s="0" t="str">
        <f aca="false">CHOOSE(MONTH(HD2),"Jan","Feb","Mar","Apr","May","Jun","Jul","Aug","Sep","Oct","Nov","Dec")</f>
        <v>Nov</v>
      </c>
      <c r="HE6" s="0" t="str">
        <f aca="false">CHOOSE(MONTH(HE2),"Jan","Feb","Mar","Apr","May","Jun","Jul","Aug","Sep","Oct","Nov","Dec")</f>
        <v>Dec</v>
      </c>
      <c r="HF6" s="0" t="str">
        <f aca="false">CHOOSE(MONTH(HF2),"Jan","Feb","Mar","Apr","May","Jun","Jul","Aug","Sep","Oct","Nov","Dec")</f>
        <v>Jan</v>
      </c>
      <c r="HG6" s="0" t="str">
        <f aca="false">CHOOSE(MONTH(HG2),"Jan","Feb","Mar","Apr","May","Jun","Jul","Aug","Sep","Oct","Nov","Dec")</f>
        <v>Feb</v>
      </c>
      <c r="HH6" s="0" t="str">
        <f aca="false">CHOOSE(MONTH(HH2),"Jan","Feb","Mar","Apr","May","Jun","Jul","Aug","Sep","Oct","Nov","Dec")</f>
        <v>Mar</v>
      </c>
      <c r="HI6" s="0" t="str">
        <f aca="false">CHOOSE(MONTH(HI2),"Jan","Feb","Mar","Apr","May","Jun","Jul","Aug","Sep","Oct","Nov","Dec")</f>
        <v>Apr</v>
      </c>
      <c r="HJ6" s="0" t="str">
        <f aca="false">CHOOSE(MONTH(HJ2),"Jan","Feb","Mar","Apr","May","Jun","Jul","Aug","Sep","Oct","Nov","Dec")</f>
        <v>May</v>
      </c>
      <c r="HK6" s="0" t="str">
        <f aca="false">CHOOSE(MONTH(HK2),"Jan","Feb","Mar","Apr","May","Jun","Jul","Aug","Sep","Oct","Nov","Dec")</f>
        <v>Jun</v>
      </c>
      <c r="HL6" s="0" t="str">
        <f aca="false">CHOOSE(MONTH(HL2),"Jan","Feb","Mar","Apr","May","Jun","Jul","Aug","Sep","Oct","Nov","Dec")</f>
        <v>Jul</v>
      </c>
      <c r="HM6" s="0" t="str">
        <f aca="false">CHOOSE(MONTH(HM2),"Jan","Feb","Mar","Apr","May","Jun","Jul","Aug","Sep","Oct","Nov","Dec")</f>
        <v>Aug</v>
      </c>
      <c r="HN6" s="0" t="str">
        <f aca="false">CHOOSE(MONTH(HN2),"Jan","Feb","Mar","Apr","May","Jun","Jul","Aug","Sep","Oct","Nov","Dec")</f>
        <v>Sep</v>
      </c>
      <c r="HO6" s="0" t="str">
        <f aca="false">CHOOSE(MONTH(HO2),"Jan","Feb","Mar","Apr","May","Jun","Jul","Aug","Sep","Oct","Nov","Dec")</f>
        <v>Oct</v>
      </c>
      <c r="HP6" s="0" t="str">
        <f aca="false">CHOOSE(MONTH(HP2),"Jan","Feb","Mar","Apr","May","Jun","Jul","Aug","Sep","Oct","Nov","Dec")</f>
        <v>Nov</v>
      </c>
      <c r="HQ6" s="0" t="str">
        <f aca="false">CHOOSE(MONTH(HQ2),"Jan","Feb","Mar","Apr","May","Jun","Jul","Aug","Sep","Oct","Nov","Dec")</f>
        <v>Dec</v>
      </c>
      <c r="HR6" s="0" t="str">
        <f aca="false">CHOOSE(MONTH(HR2),"Jan","Feb","Mar","Apr","May","Jun","Jul","Aug","Sep","Oct","Nov","Dec")</f>
        <v>Jan</v>
      </c>
      <c r="HS6" s="0" t="str">
        <f aca="false">CHOOSE(MONTH(HS2),"Jan","Feb","Mar","Apr","May","Jun","Jul","Aug","Sep","Oct","Nov","Dec")</f>
        <v>Feb</v>
      </c>
      <c r="HT6" s="0" t="str">
        <f aca="false">CHOOSE(MONTH(HT2),"Jan","Feb","Mar","Apr","May","Jun","Jul","Aug","Sep","Oct","Nov","Dec")</f>
        <v>Mar</v>
      </c>
      <c r="HU6" s="0" t="str">
        <f aca="false">CHOOSE(MONTH(HU2),"Jan","Feb","Mar","Apr","May","Jun","Jul","Aug","Sep","Oct","Nov","Dec")</f>
        <v>Apr</v>
      </c>
      <c r="HV6" s="0" t="str">
        <f aca="false">CHOOSE(MONTH(HV2),"Jan","Feb","Mar","Apr","May","Jun","Jul","Aug","Sep","Oct","Nov","Dec")</f>
        <v>May</v>
      </c>
      <c r="HW6" s="0" t="str">
        <f aca="false">CHOOSE(MONTH(HW2),"Jan","Feb","Mar","Apr","May","Jun","Jul","Aug","Sep","Oct","Nov","Dec")</f>
        <v>Jun</v>
      </c>
      <c r="HX6" s="0" t="str">
        <f aca="false">CHOOSE(MONTH(HX2),"Jan","Feb","Mar","Apr","May","Jun","Jul","Aug","Sep","Oct","Nov","Dec")</f>
        <v>Jul</v>
      </c>
      <c r="HY6" s="0" t="str">
        <f aca="false">CHOOSE(MONTH(HY2),"Jan","Feb","Mar","Apr","May","Jun","Jul","Aug","Sep","Oct","Nov","Dec")</f>
        <v>Aug</v>
      </c>
      <c r="HZ6" s="0" t="str">
        <f aca="false">CHOOSE(MONTH(HZ2),"Jan","Feb","Mar","Apr","May","Jun","Jul","Aug","Sep","Oct","Nov","Dec")</f>
        <v>Sep</v>
      </c>
      <c r="IA6" s="0" t="str">
        <f aca="false">CHOOSE(MONTH(IA2),"Jan","Feb","Mar","Apr","May","Jun","Jul","Aug","Sep","Oct","Nov","Dec")</f>
        <v>Oct</v>
      </c>
      <c r="IB6" s="0" t="str">
        <f aca="false">CHOOSE(MONTH(IB2),"Jan","Feb","Mar","Apr","May","Jun","Jul","Aug","Sep","Oct","Nov","Dec")</f>
        <v>Nov</v>
      </c>
      <c r="IC6" s="0" t="str">
        <f aca="false">CHOOSE(MONTH(IC2),"Jan","Feb","Mar","Apr","May","Jun","Jul","Aug","Sep","Oct","Nov","Dec")</f>
        <v>Dec</v>
      </c>
    </row>
    <row r="7" customFormat="false" ht="18.75" hidden="false" customHeight="false" outlineLevel="0" collapsed="false">
      <c r="A7" s="177"/>
      <c r="B7" s="177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8"/>
      <c r="AU7" s="178"/>
      <c r="AV7" s="178"/>
      <c r="AW7" s="178"/>
      <c r="AX7" s="178"/>
      <c r="AY7" s="178"/>
      <c r="AZ7" s="178"/>
      <c r="BA7" s="178"/>
      <c r="BB7" s="178"/>
      <c r="BC7" s="178"/>
      <c r="BD7" s="178"/>
      <c r="BE7" s="178"/>
      <c r="BF7" s="178"/>
      <c r="BG7" s="178"/>
      <c r="BH7" s="178"/>
      <c r="BI7" s="178"/>
      <c r="BJ7" s="178"/>
      <c r="BK7" s="178"/>
      <c r="BL7" s="178"/>
      <c r="BM7" s="178"/>
      <c r="BN7" s="178"/>
      <c r="BO7" s="178"/>
      <c r="BP7" s="178"/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78"/>
      <c r="CG7" s="178"/>
      <c r="CH7" s="178"/>
      <c r="CI7" s="178"/>
      <c r="CJ7" s="178"/>
      <c r="CK7" s="178"/>
      <c r="CL7" s="178"/>
      <c r="CM7" s="178"/>
      <c r="CN7" s="178"/>
      <c r="CO7" s="178"/>
      <c r="CP7" s="178"/>
      <c r="CQ7" s="178"/>
      <c r="CR7" s="178"/>
      <c r="CS7" s="178"/>
      <c r="CT7" s="178"/>
      <c r="CU7" s="178"/>
      <c r="CV7" s="178"/>
      <c r="CW7" s="178"/>
      <c r="CX7" s="178"/>
      <c r="CY7" s="178"/>
      <c r="CZ7" s="178"/>
      <c r="DA7" s="178"/>
      <c r="DB7" s="178"/>
      <c r="DC7" s="178"/>
      <c r="DD7" s="178"/>
      <c r="DE7" s="178"/>
      <c r="DF7" s="178"/>
      <c r="DG7" s="178"/>
      <c r="DH7" s="178"/>
      <c r="DI7" s="178"/>
      <c r="DJ7" s="178"/>
      <c r="DK7" s="178"/>
      <c r="DL7" s="178"/>
      <c r="DM7" s="178"/>
      <c r="DN7" s="178"/>
      <c r="DO7" s="178"/>
      <c r="DP7" s="178"/>
      <c r="DQ7" s="178"/>
      <c r="DR7" s="178"/>
      <c r="DS7" s="178"/>
      <c r="DT7" s="178"/>
      <c r="DU7" s="178"/>
      <c r="DV7" s="178"/>
      <c r="DW7" s="178"/>
      <c r="DX7" s="178"/>
      <c r="DY7" s="178"/>
      <c r="DZ7" s="178"/>
      <c r="EA7" s="178"/>
      <c r="EB7" s="178"/>
      <c r="EC7" s="178"/>
      <c r="ED7" s="178"/>
      <c r="EE7" s="178"/>
      <c r="EF7" s="178"/>
      <c r="EG7" s="178"/>
      <c r="EH7" s="178"/>
      <c r="EI7" s="178"/>
      <c r="EJ7" s="178"/>
      <c r="EK7" s="178"/>
      <c r="EL7" s="178"/>
      <c r="EM7" s="178"/>
      <c r="EN7" s="178"/>
      <c r="EO7" s="178"/>
      <c r="EP7" s="178"/>
      <c r="EQ7" s="178"/>
      <c r="ER7" s="178"/>
      <c r="ES7" s="178"/>
      <c r="ET7" s="178"/>
      <c r="EU7" s="178"/>
      <c r="EV7" s="178"/>
      <c r="EW7" s="178"/>
      <c r="EX7" s="178"/>
      <c r="EY7" s="178"/>
      <c r="EZ7" s="178"/>
      <c r="FA7" s="178"/>
      <c r="FB7" s="178"/>
      <c r="FC7" s="178"/>
      <c r="FD7" s="178"/>
      <c r="FE7" s="178"/>
      <c r="FF7" s="178"/>
      <c r="FG7" s="178"/>
      <c r="FH7" s="178"/>
      <c r="FI7" s="178"/>
      <c r="FJ7" s="178"/>
      <c r="FK7" s="178"/>
      <c r="FL7" s="178"/>
      <c r="FM7" s="178"/>
      <c r="FN7" s="178"/>
      <c r="FO7" s="178"/>
      <c r="FP7" s="178"/>
      <c r="FQ7" s="178"/>
      <c r="FR7" s="178"/>
      <c r="FS7" s="178"/>
      <c r="FT7" s="178"/>
      <c r="FU7" s="178"/>
    </row>
    <row r="8" customFormat="false" ht="18" hidden="false" customHeight="false" outlineLevel="0" collapsed="false">
      <c r="A8" s="183" t="s">
        <v>131</v>
      </c>
      <c r="B8" s="184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  <c r="AL8" s="185"/>
      <c r="AM8" s="185"/>
      <c r="AN8" s="185"/>
      <c r="AO8" s="185"/>
      <c r="AP8" s="185"/>
      <c r="AQ8" s="185"/>
      <c r="AR8" s="185"/>
      <c r="AS8" s="185"/>
      <c r="AT8" s="185"/>
      <c r="AU8" s="185"/>
      <c r="AV8" s="185"/>
      <c r="AW8" s="185"/>
      <c r="AX8" s="185"/>
      <c r="AY8" s="185"/>
      <c r="AZ8" s="185"/>
      <c r="BA8" s="185"/>
      <c r="BB8" s="185"/>
      <c r="BC8" s="185"/>
      <c r="BD8" s="185"/>
      <c r="BE8" s="185"/>
      <c r="BF8" s="185"/>
      <c r="BG8" s="185"/>
      <c r="BH8" s="185"/>
      <c r="BI8" s="185"/>
      <c r="BJ8" s="185"/>
      <c r="BK8" s="185"/>
      <c r="BL8" s="185"/>
      <c r="BM8" s="185"/>
      <c r="BN8" s="185"/>
      <c r="BO8" s="185"/>
      <c r="BP8" s="185"/>
      <c r="BQ8" s="185"/>
      <c r="BR8" s="185"/>
      <c r="BS8" s="185"/>
      <c r="BT8" s="185"/>
      <c r="BU8" s="185"/>
      <c r="BV8" s="185"/>
      <c r="BW8" s="185"/>
      <c r="BX8" s="185"/>
      <c r="BY8" s="185"/>
      <c r="BZ8" s="185"/>
      <c r="CA8" s="185"/>
      <c r="CB8" s="185"/>
      <c r="CC8" s="185"/>
      <c r="CD8" s="185"/>
      <c r="CE8" s="185"/>
      <c r="CF8" s="185"/>
      <c r="CG8" s="185"/>
      <c r="CH8" s="185"/>
      <c r="CI8" s="185"/>
      <c r="CJ8" s="185"/>
      <c r="CK8" s="185"/>
      <c r="CL8" s="185"/>
      <c r="CM8" s="185"/>
      <c r="CN8" s="185"/>
      <c r="CO8" s="185"/>
      <c r="CP8" s="185"/>
      <c r="CQ8" s="185"/>
      <c r="CR8" s="185"/>
      <c r="CS8" s="185"/>
      <c r="CT8" s="185"/>
      <c r="CU8" s="185"/>
      <c r="CV8" s="185"/>
      <c r="CW8" s="185"/>
      <c r="CX8" s="185"/>
      <c r="CY8" s="185"/>
      <c r="CZ8" s="185"/>
      <c r="DA8" s="185"/>
      <c r="DB8" s="185"/>
      <c r="DC8" s="185"/>
      <c r="DD8" s="185"/>
      <c r="DE8" s="185"/>
      <c r="DF8" s="185"/>
      <c r="DG8" s="185"/>
      <c r="DH8" s="185"/>
      <c r="DI8" s="185"/>
      <c r="DJ8" s="185"/>
      <c r="DK8" s="185"/>
      <c r="DL8" s="185"/>
      <c r="DM8" s="185"/>
      <c r="DN8" s="185"/>
      <c r="DO8" s="185"/>
      <c r="DP8" s="185"/>
      <c r="DQ8" s="185"/>
      <c r="DR8" s="185"/>
      <c r="DS8" s="185"/>
      <c r="DT8" s="185"/>
      <c r="DU8" s="185"/>
      <c r="DV8" s="185"/>
      <c r="DW8" s="185"/>
      <c r="DX8" s="185"/>
      <c r="DY8" s="185"/>
      <c r="DZ8" s="185"/>
      <c r="EA8" s="185"/>
      <c r="EB8" s="185"/>
      <c r="EC8" s="185"/>
      <c r="ED8" s="185"/>
      <c r="EE8" s="185"/>
      <c r="EF8" s="185"/>
      <c r="EG8" s="185"/>
      <c r="EH8" s="185"/>
      <c r="EI8" s="185"/>
      <c r="EJ8" s="185"/>
      <c r="EK8" s="185"/>
      <c r="EL8" s="185"/>
      <c r="EM8" s="185"/>
      <c r="EN8" s="185"/>
      <c r="EO8" s="185"/>
      <c r="EP8" s="185"/>
      <c r="EQ8" s="185"/>
      <c r="ER8" s="185"/>
      <c r="ES8" s="185"/>
      <c r="ET8" s="185"/>
      <c r="EU8" s="185"/>
      <c r="EV8" s="185"/>
      <c r="EW8" s="185"/>
      <c r="EX8" s="185"/>
      <c r="EY8" s="185"/>
      <c r="EZ8" s="185"/>
      <c r="FA8" s="185"/>
      <c r="FB8" s="185"/>
      <c r="FC8" s="185"/>
      <c r="FD8" s="185"/>
      <c r="FE8" s="185"/>
      <c r="FF8" s="185"/>
      <c r="FG8" s="185"/>
      <c r="FH8" s="185"/>
      <c r="FI8" s="185"/>
      <c r="FJ8" s="185"/>
      <c r="FK8" s="185"/>
      <c r="FL8" s="185"/>
      <c r="FM8" s="185"/>
      <c r="FN8" s="185"/>
      <c r="FO8" s="185"/>
      <c r="FP8" s="185"/>
      <c r="FQ8" s="185"/>
      <c r="FR8" s="185"/>
      <c r="FS8" s="185"/>
      <c r="FT8" s="185"/>
      <c r="FU8" s="185"/>
    </row>
    <row r="9" customFormat="false" ht="18" hidden="false" customHeight="false" outlineLevel="0" collapsed="false">
      <c r="A9" s="104"/>
      <c r="B9" s="106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</row>
    <row r="10" customFormat="false" ht="20.25" hidden="false" customHeight="false" outlineLevel="0" collapsed="false">
      <c r="A10" s="186" t="s">
        <v>128</v>
      </c>
      <c r="B10" s="187"/>
      <c r="C10" s="187"/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  <c r="BK10" s="187"/>
      <c r="BL10" s="187"/>
      <c r="BM10" s="187"/>
      <c r="BN10" s="187"/>
      <c r="BO10" s="187"/>
      <c r="BP10" s="187"/>
      <c r="BQ10" s="187"/>
      <c r="BR10" s="187"/>
      <c r="BS10" s="187"/>
      <c r="BT10" s="187"/>
      <c r="BU10" s="187"/>
      <c r="BV10" s="187"/>
      <c r="BW10" s="187"/>
      <c r="BX10" s="187"/>
      <c r="BY10" s="187"/>
      <c r="BZ10" s="187"/>
      <c r="CA10" s="187"/>
      <c r="CB10" s="187"/>
      <c r="CC10" s="187"/>
      <c r="CD10" s="187"/>
      <c r="CE10" s="187"/>
      <c r="CF10" s="187"/>
      <c r="CG10" s="187"/>
      <c r="CH10" s="187"/>
      <c r="CI10" s="187"/>
      <c r="CJ10" s="187"/>
      <c r="CK10" s="187"/>
      <c r="CL10" s="187"/>
      <c r="CM10" s="187"/>
      <c r="CN10" s="187"/>
      <c r="CO10" s="187"/>
      <c r="CP10" s="187"/>
      <c r="CQ10" s="187"/>
      <c r="CR10" s="187"/>
      <c r="CS10" s="187"/>
      <c r="CT10" s="187"/>
      <c r="CU10" s="187"/>
      <c r="CV10" s="187"/>
      <c r="CW10" s="187"/>
      <c r="CX10" s="187"/>
      <c r="CY10" s="187"/>
      <c r="CZ10" s="187"/>
      <c r="DA10" s="187"/>
      <c r="DB10" s="187"/>
      <c r="DC10" s="187"/>
      <c r="DD10" s="187"/>
      <c r="DE10" s="187"/>
      <c r="DF10" s="187"/>
      <c r="DG10" s="187"/>
      <c r="DH10" s="187"/>
      <c r="DI10" s="187"/>
      <c r="DJ10" s="187"/>
      <c r="DK10" s="187"/>
      <c r="DL10" s="187"/>
      <c r="DM10" s="187"/>
      <c r="DN10" s="187"/>
      <c r="DO10" s="187"/>
      <c r="DP10" s="187"/>
      <c r="DQ10" s="187"/>
      <c r="DR10" s="187"/>
      <c r="DS10" s="187"/>
      <c r="DT10" s="187"/>
      <c r="DU10" s="187"/>
      <c r="DV10" s="187"/>
      <c r="DW10" s="187"/>
      <c r="DX10" s="187"/>
      <c r="DY10" s="187"/>
      <c r="DZ10" s="187"/>
      <c r="EA10" s="187"/>
      <c r="EB10" s="187"/>
      <c r="EC10" s="187"/>
      <c r="ED10" s="187"/>
      <c r="EE10" s="187"/>
      <c r="EF10" s="187"/>
      <c r="EG10" s="187"/>
      <c r="EH10" s="187"/>
      <c r="EI10" s="187"/>
      <c r="EJ10" s="187"/>
      <c r="EK10" s="187"/>
      <c r="EL10" s="187"/>
      <c r="EM10" s="187"/>
      <c r="EN10" s="187"/>
      <c r="EO10" s="187"/>
      <c r="EP10" s="187"/>
      <c r="EQ10" s="187"/>
      <c r="ER10" s="187"/>
      <c r="ES10" s="187"/>
      <c r="ET10" s="187"/>
      <c r="EU10" s="187"/>
      <c r="EV10" s="187"/>
      <c r="EW10" s="187"/>
      <c r="EX10" s="187"/>
      <c r="EY10" s="187"/>
      <c r="EZ10" s="187"/>
      <c r="FA10" s="187"/>
      <c r="FB10" s="187"/>
      <c r="FC10" s="187"/>
      <c r="FD10" s="187"/>
      <c r="FE10" s="187"/>
      <c r="FF10" s="187"/>
      <c r="FG10" s="187"/>
      <c r="FH10" s="187"/>
      <c r="FI10" s="187"/>
      <c r="FJ10" s="187"/>
      <c r="FK10" s="187"/>
      <c r="FL10" s="187"/>
      <c r="FM10" s="187"/>
      <c r="FN10" s="187"/>
      <c r="FO10" s="187"/>
      <c r="FP10" s="187"/>
      <c r="FQ10" s="187"/>
      <c r="FR10" s="187"/>
      <c r="FS10" s="187"/>
      <c r="FT10" s="187"/>
      <c r="FU10" s="187"/>
    </row>
    <row r="11" customFormat="false" ht="18" hidden="false" customHeight="false" outlineLevel="0" collapsed="false">
      <c r="A11" s="104" t="s">
        <v>4</v>
      </c>
      <c r="B11" s="107" t="n">
        <f aca="false">IF(ISNA(VLOOKUP('W. VaR &amp; Off-Peak Pos By Trader'!$A11,'Import OffPeak'!$A$3:B$23,B$1,FALSE())),0,VLOOKUP('W. VaR &amp; Off-Peak Pos By Trader'!$A11,'Import OffPeak'!$A$3:B$23,B$1,FALSE()))</f>
        <v>0</v>
      </c>
      <c r="C11" s="107" t="n">
        <f aca="false">IF(ISNA(VLOOKUP('W. VaR &amp; Off-Peak Pos By Trader'!$A11,'Import OffPeak'!$A$3:C$23,C$1,FALSE())),0,VLOOKUP('W. VaR &amp; Off-Peak Pos By Trader'!$A11,'Import OffPeak'!$A$3:C$23,C$1,FALSE()))</f>
        <v>0</v>
      </c>
      <c r="D11" s="107" t="n">
        <f aca="false">IF(ISNA(VLOOKUP('W. VaR &amp; Off-Peak Pos By Trader'!$A11,'Import OffPeak'!$A$3:D$23,D$1,FALSE())),0,VLOOKUP('W. VaR &amp; Off-Peak Pos By Trader'!$A11,'Import OffPeak'!$A$3:D$23,D$1,FALSE()))</f>
        <v>0</v>
      </c>
      <c r="E11" s="107" t="n">
        <f aca="false">IF(ISNA(VLOOKUP('W. VaR &amp; Off-Peak Pos By Trader'!$A11,'Import OffPeak'!$A$3:E$23,E$1,FALSE())),0,VLOOKUP('W. VaR &amp; Off-Peak Pos By Trader'!$A11,'Import OffPeak'!$A$3:E$23,E$1,FALSE()))</f>
        <v>0</v>
      </c>
      <c r="F11" s="107" t="n">
        <f aca="false">IF(ISNA(VLOOKUP('W. VaR &amp; Off-Peak Pos By Trader'!$A11,'Import OffPeak'!$A$3:F$23,F$1,FALSE())),0,VLOOKUP('W. VaR &amp; Off-Peak Pos By Trader'!$A11,'Import OffPeak'!$A$3:F$23,F$1,FALSE()))</f>
        <v>0</v>
      </c>
      <c r="G11" s="107" t="n">
        <f aca="false">IF(ISNA(VLOOKUP('W. VaR &amp; Off-Peak Pos By Trader'!$A11,'Import OffPeak'!$A$3:G$23,G$1,FALSE())),0,VLOOKUP('W. VaR &amp; Off-Peak Pos By Trader'!$A11,'Import OffPeak'!$A$3:G$23,G$1,FALSE()))</f>
        <v>0</v>
      </c>
      <c r="H11" s="107" t="n">
        <f aca="false">IF(ISNA(VLOOKUP('W. VaR &amp; Off-Peak Pos By Trader'!$A11,'Import OffPeak'!$A$3:H$23,H$1,FALSE())),0,VLOOKUP('W. VaR &amp; Off-Peak Pos By Trader'!$A11,'Import OffPeak'!$A$3:H$23,H$1,FALSE()))</f>
        <v>0</v>
      </c>
      <c r="I11" s="107" t="n">
        <f aca="false">IF(ISNA(VLOOKUP('W. VaR &amp; Off-Peak Pos By Trader'!$A11,'Import OffPeak'!$A$3:I$23,I$1,FALSE())),0,VLOOKUP('W. VaR &amp; Off-Peak Pos By Trader'!$A11,'Import OffPeak'!$A$3:I$23,I$1,FALSE()))</f>
        <v>0</v>
      </c>
      <c r="J11" s="107" t="n">
        <f aca="false">IF(ISNA(VLOOKUP('W. VaR &amp; Off-Peak Pos By Trader'!$A11,'Import OffPeak'!$A$3:J$23,J$1,FALSE())),0,VLOOKUP('W. VaR &amp; Off-Peak Pos By Trader'!$A11,'Import OffPeak'!$A$3:J$23,J$1,FALSE()))</f>
        <v>0</v>
      </c>
      <c r="K11" s="107" t="n">
        <f aca="false">IF(ISNA(VLOOKUP('W. VaR &amp; Off-Peak Pos By Trader'!$A11,'Import OffPeak'!$A$3:K$23,K$1,FALSE())),0,VLOOKUP('W. VaR &amp; Off-Peak Pos By Trader'!$A11,'Import OffPeak'!$A$3:K$23,K$1,FALSE()))</f>
        <v>0</v>
      </c>
      <c r="L11" s="107" t="n">
        <f aca="false">IF(ISNA(VLOOKUP('W. VaR &amp; Off-Peak Pos By Trader'!$A11,'Import OffPeak'!$A$3:L$23,L$1,FALSE())),0,VLOOKUP('W. VaR &amp; Off-Peak Pos By Trader'!$A11,'Import OffPeak'!$A$3:L$23,L$1,FALSE()))</f>
        <v>0</v>
      </c>
      <c r="M11" s="107" t="n">
        <f aca="false">IF(ISNA(VLOOKUP('W. VaR &amp; Off-Peak Pos By Trader'!$A11,'Import OffPeak'!$A$3:M$23,M$1,FALSE())),0,VLOOKUP('W. VaR &amp; Off-Peak Pos By Trader'!$A11,'Import OffPeak'!$A$3:M$23,M$1,FALSE()))</f>
        <v>0</v>
      </c>
      <c r="N11" s="107" t="n">
        <f aca="false">IF(ISNA(VLOOKUP('W. VaR &amp; Off-Peak Pos By Trader'!$A11,'Import OffPeak'!$A$3:N$23,N$1,FALSE())),0,VLOOKUP('W. VaR &amp; Off-Peak Pos By Trader'!$A11,'Import OffPeak'!$A$3:N$23,N$1,FALSE()))</f>
        <v>0</v>
      </c>
      <c r="O11" s="107" t="n">
        <f aca="false">IF(ISNA(VLOOKUP('W. VaR &amp; Off-Peak Pos By Trader'!$A11,'Import OffPeak'!$A$3:O$23,O$1,FALSE())),0,VLOOKUP('W. VaR &amp; Off-Peak Pos By Trader'!$A11,'Import OffPeak'!$A$3:O$23,O$1,FALSE()))</f>
        <v>0</v>
      </c>
      <c r="P11" s="107" t="n">
        <f aca="false">IF(ISNA(VLOOKUP('W. VaR &amp; Off-Peak Pos By Trader'!$A11,'Import OffPeak'!$A$3:P$23,P$1,FALSE())),0,VLOOKUP('W. VaR &amp; Off-Peak Pos By Trader'!$A11,'Import OffPeak'!$A$3:P$23,P$1,FALSE()))</f>
        <v>0</v>
      </c>
      <c r="Q11" s="107" t="n">
        <f aca="false">IF(ISNA(VLOOKUP('W. VaR &amp; Off-Peak Pos By Trader'!$A11,'Import OffPeak'!$A$3:Q$23,Q$1,FALSE())),0,VLOOKUP('W. VaR &amp; Off-Peak Pos By Trader'!$A11,'Import OffPeak'!$A$3:Q$23,Q$1,FALSE()))</f>
        <v>0</v>
      </c>
      <c r="R11" s="107" t="n">
        <f aca="false">IF(ISNA(VLOOKUP('W. VaR &amp; Off-Peak Pos By Trader'!$A11,'Import OffPeak'!$A$3:R$23,R$1,FALSE())),0,VLOOKUP('W. VaR &amp; Off-Peak Pos By Trader'!$A11,'Import OffPeak'!$A$3:R$23,R$1,FALSE()))</f>
        <v>0</v>
      </c>
      <c r="S11" s="107" t="n">
        <f aca="false">IF(ISNA(VLOOKUP('W. VaR &amp; Off-Peak Pos By Trader'!$A11,'Import OffPeak'!$A$3:S$23,S$1,FALSE())),0,VLOOKUP('W. VaR &amp; Off-Peak Pos By Trader'!$A11,'Import OffPeak'!$A$3:S$23,S$1,FALSE()))</f>
        <v>0</v>
      </c>
      <c r="T11" s="107" t="n">
        <f aca="false">IF(ISNA(VLOOKUP('W. VaR &amp; Off-Peak Pos By Trader'!$A11,'Import OffPeak'!$A$3:T$23,T$1,FALSE())),0,VLOOKUP('W. VaR &amp; Off-Peak Pos By Trader'!$A11,'Import OffPeak'!$A$3:T$23,T$1,FALSE()))</f>
        <v>0</v>
      </c>
      <c r="U11" s="107" t="n">
        <f aca="false">IF(ISNA(VLOOKUP('W. VaR &amp; Off-Peak Pos By Trader'!$A11,'Import OffPeak'!$A$3:U$23,U$1,FALSE())),0,VLOOKUP('W. VaR &amp; Off-Peak Pos By Trader'!$A11,'Import OffPeak'!$A$3:U$23,U$1,FALSE()))</f>
        <v>0</v>
      </c>
      <c r="V11" s="107" t="n">
        <f aca="false">IF(ISNA(VLOOKUP('W. VaR &amp; Off-Peak Pos By Trader'!$A11,'Import OffPeak'!$A$3:V$23,V$1,FALSE())),0,VLOOKUP('W. VaR &amp; Off-Peak Pos By Trader'!$A11,'Import OffPeak'!$A$3:V$23,V$1,FALSE()))</f>
        <v>0</v>
      </c>
      <c r="W11" s="107" t="n">
        <f aca="false">IF(ISNA(VLOOKUP('W. VaR &amp; Off-Peak Pos By Trader'!$A11,'Import OffPeak'!$A$3:W$23,W$1,FALSE())),0,VLOOKUP('W. VaR &amp; Off-Peak Pos By Trader'!$A11,'Import OffPeak'!$A$3:W$23,W$1,FALSE()))</f>
        <v>0</v>
      </c>
      <c r="X11" s="107" t="n">
        <f aca="false">IF(ISNA(VLOOKUP('W. VaR &amp; Off-Peak Pos By Trader'!$A11,'Import OffPeak'!$A$3:X$23,X$1,FALSE())),0,VLOOKUP('W. VaR &amp; Off-Peak Pos By Trader'!$A11,'Import OffPeak'!$A$3:X$23,X$1,FALSE()))</f>
        <v>0</v>
      </c>
      <c r="Y11" s="107" t="n">
        <f aca="false">IF(ISNA(VLOOKUP('W. VaR &amp; Off-Peak Pos By Trader'!$A11,'Import OffPeak'!$A$3:Y$23,Y$1,FALSE())),0,VLOOKUP('W. VaR &amp; Off-Peak Pos By Trader'!$A11,'Import OffPeak'!$A$3:Y$23,Y$1,FALSE()))</f>
        <v>0</v>
      </c>
      <c r="Z11" s="107" t="n">
        <f aca="false">IF(ISNA(VLOOKUP('W. VaR &amp; Off-Peak Pos By Trader'!$A11,'Import OffPeak'!$A$3:Z$23,Z$1,FALSE())),0,VLOOKUP('W. VaR &amp; Off-Peak Pos By Trader'!$A11,'Import OffPeak'!$A$3:Z$23,Z$1,FALSE()))</f>
        <v>0</v>
      </c>
      <c r="AA11" s="107" t="n">
        <f aca="false">IF(ISNA(VLOOKUP('W. VaR &amp; Off-Peak Pos By Trader'!$A11,'Import OffPeak'!$A$3:AA$23,AA$1,FALSE())),0,VLOOKUP('W. VaR &amp; Off-Peak Pos By Trader'!$A11,'Import OffPeak'!$A$3:AA$23,AA$1,FALSE()))</f>
        <v>0</v>
      </c>
      <c r="AB11" s="107" t="n">
        <f aca="false">IF(ISNA(VLOOKUP('W. VaR &amp; Off-Peak Pos By Trader'!$A11,'Import OffPeak'!$A$3:AB$23,AB$1,FALSE())),0,VLOOKUP('W. VaR &amp; Off-Peak Pos By Trader'!$A11,'Import OffPeak'!$A$3:AB$23,AB$1,FALSE()))</f>
        <v>0</v>
      </c>
      <c r="AC11" s="107" t="n">
        <f aca="false">IF(ISNA(VLOOKUP('W. VaR &amp; Off-Peak Pos By Trader'!$A11,'Import OffPeak'!$A$3:AC$23,AC$1,FALSE())),0,VLOOKUP('W. VaR &amp; Off-Peak Pos By Trader'!$A11,'Import OffPeak'!$A$3:AC$23,AC$1,FALSE()))</f>
        <v>0</v>
      </c>
      <c r="AD11" s="107" t="n">
        <f aca="false">IF(ISNA(VLOOKUP('W. VaR &amp; Off-Peak Pos By Trader'!$A11,'Import OffPeak'!$A$3:AD$23,AD$1,FALSE())),0,VLOOKUP('W. VaR &amp; Off-Peak Pos By Trader'!$A11,'Import OffPeak'!$A$3:AD$23,AD$1,FALSE()))</f>
        <v>0</v>
      </c>
      <c r="AE11" s="107" t="n">
        <f aca="false">IF(ISNA(VLOOKUP('W. VaR &amp; Off-Peak Pos By Trader'!$A11,'Import OffPeak'!$A$3:AE$23,AE$1,FALSE())),0,VLOOKUP('W. VaR &amp; Off-Peak Pos By Trader'!$A11,'Import OffPeak'!$A$3:AE$23,AE$1,FALSE()))</f>
        <v>0</v>
      </c>
      <c r="AF11" s="107" t="n">
        <f aca="false">IF(ISNA(VLOOKUP('W. VaR &amp; Off-Peak Pos By Trader'!$A11,'Import OffPeak'!$A$3:AF$23,AF$1,FALSE())),0,VLOOKUP('W. VaR &amp; Off-Peak Pos By Trader'!$A11,'Import OffPeak'!$A$3:AF$23,AF$1,FALSE()))</f>
        <v>0</v>
      </c>
      <c r="AG11" s="107" t="n">
        <f aca="false">IF(ISNA(VLOOKUP('W. VaR &amp; Off-Peak Pos By Trader'!$A11,'Import OffPeak'!$A$3:AG$23,AG$1,FALSE())),0,VLOOKUP('W. VaR &amp; Off-Peak Pos By Trader'!$A11,'Import OffPeak'!$A$3:AG$23,AG$1,FALSE()))</f>
        <v>0</v>
      </c>
      <c r="AH11" s="107" t="n">
        <f aca="false">IF(ISNA(VLOOKUP('W. VaR &amp; Off-Peak Pos By Trader'!$A11,'Import OffPeak'!$A$3:AH$23,AH$1,FALSE())),0,VLOOKUP('W. VaR &amp; Off-Peak Pos By Trader'!$A11,'Import OffPeak'!$A$3:AH$23,AH$1,FALSE()))</f>
        <v>0</v>
      </c>
      <c r="AI11" s="107" t="n">
        <f aca="false">IF(ISNA(VLOOKUP('W. VaR &amp; Off-Peak Pos By Trader'!$A11,'Import OffPeak'!$A$3:AI$23,AI$1,FALSE())),0,VLOOKUP('W. VaR &amp; Off-Peak Pos By Trader'!$A11,'Import OffPeak'!$A$3:AI$23,AI$1,FALSE()))</f>
        <v>0</v>
      </c>
      <c r="AJ11" s="107" t="n">
        <f aca="false">IF(ISNA(VLOOKUP('W. VaR &amp; Off-Peak Pos By Trader'!$A11,'Import OffPeak'!$A$3:AJ$23,AJ$1,FALSE())),0,VLOOKUP('W. VaR &amp; Off-Peak Pos By Trader'!$A11,'Import OffPeak'!$A$3:AJ$23,AJ$1,FALSE()))</f>
        <v>0</v>
      </c>
      <c r="AK11" s="107" t="n">
        <f aca="false">IF(ISNA(VLOOKUP('W. VaR &amp; Off-Peak Pos By Trader'!$A11,'Import OffPeak'!$A$3:AK$23,AK$1,FALSE())),0,VLOOKUP('W. VaR &amp; Off-Peak Pos By Trader'!$A11,'Import OffPeak'!$A$3:AK$23,AK$1,FALSE()))</f>
        <v>0</v>
      </c>
      <c r="AL11" s="107" t="n">
        <f aca="false">IF(ISNA(VLOOKUP('W. VaR &amp; Off-Peak Pos By Trader'!$A11,'Import OffPeak'!$A$3:AL$23,AL$1,FALSE())),0,VLOOKUP('W. VaR &amp; Off-Peak Pos By Trader'!$A11,'Import OffPeak'!$A$3:AL$23,AL$1,FALSE()))</f>
        <v>0</v>
      </c>
      <c r="AM11" s="107" t="n">
        <f aca="false">IF(ISNA(VLOOKUP('W. VaR &amp; Off-Peak Pos By Trader'!$A11,'Import OffPeak'!$A$3:AM$23,AM$1,FALSE())),0,VLOOKUP('W. VaR &amp; Off-Peak Pos By Trader'!$A11,'Import OffPeak'!$A$3:AM$23,AM$1,FALSE()))</f>
        <v>0</v>
      </c>
      <c r="AN11" s="107" t="n">
        <f aca="false">IF(ISNA(VLOOKUP('W. VaR &amp; Off-Peak Pos By Trader'!$A11,'Import OffPeak'!$A$3:AN$23,AN$1,FALSE())),0,VLOOKUP('W. VaR &amp; Off-Peak Pos By Trader'!$A11,'Import OffPeak'!$A$3:AN$23,AN$1,FALSE()))</f>
        <v>0</v>
      </c>
      <c r="AO11" s="107" t="n">
        <f aca="false">IF(ISNA(VLOOKUP('W. VaR &amp; Off-Peak Pos By Trader'!$A11,'Import OffPeak'!$A$3:AO$23,AO$1,FALSE())),0,VLOOKUP('W. VaR &amp; Off-Peak Pos By Trader'!$A11,'Import OffPeak'!$A$3:AO$23,AO$1,FALSE()))</f>
        <v>0</v>
      </c>
      <c r="AP11" s="107" t="n">
        <f aca="false">IF(ISNA(VLOOKUP('W. VaR &amp; Off-Peak Pos By Trader'!$A11,'Import OffPeak'!$A$3:AP$23,AP$1,FALSE())),0,VLOOKUP('W. VaR &amp; Off-Peak Pos By Trader'!$A11,'Import OffPeak'!$A$3:AP$23,AP$1,FALSE()))</f>
        <v>0</v>
      </c>
      <c r="AQ11" s="107" t="n">
        <f aca="false">IF(ISNA(VLOOKUP('W. VaR &amp; Off-Peak Pos By Trader'!$A11,'Import OffPeak'!$A$3:AQ$23,AQ$1,FALSE())),0,VLOOKUP('W. VaR &amp; Off-Peak Pos By Trader'!$A11,'Import OffPeak'!$A$3:AQ$23,AQ$1,FALSE()))</f>
        <v>0</v>
      </c>
      <c r="AR11" s="107" t="n">
        <f aca="false">IF(ISNA(VLOOKUP('W. VaR &amp; Off-Peak Pos By Trader'!$A11,'Import OffPeak'!$A$3:AR$23,AR$1,FALSE())),0,VLOOKUP('W. VaR &amp; Off-Peak Pos By Trader'!$A11,'Import OffPeak'!$A$3:AR$23,AR$1,FALSE()))</f>
        <v>0</v>
      </c>
      <c r="AS11" s="107" t="n">
        <f aca="false">IF(ISNA(VLOOKUP('W. VaR &amp; Off-Peak Pos By Trader'!$A11,'Import OffPeak'!$A$3:AS$23,AS$1,FALSE())),0,VLOOKUP('W. VaR &amp; Off-Peak Pos By Trader'!$A11,'Import OffPeak'!$A$3:AS$23,AS$1,FALSE()))</f>
        <v>0</v>
      </c>
      <c r="AT11" s="107" t="n">
        <f aca="false">IF(ISNA(VLOOKUP('W. VaR &amp; Off-Peak Pos By Trader'!$A11,'Import OffPeak'!$A$3:AT$23,AT$1,FALSE())),0,VLOOKUP('W. VaR &amp; Off-Peak Pos By Trader'!$A11,'Import OffPeak'!$A$3:AT$23,AT$1,FALSE()))</f>
        <v>0</v>
      </c>
      <c r="AU11" s="107" t="n">
        <f aca="false">IF(ISNA(VLOOKUP('W. VaR &amp; Off-Peak Pos By Trader'!$A11,'Import OffPeak'!$A$3:AU$23,AU$1,FALSE())),0,VLOOKUP('W. VaR &amp; Off-Peak Pos By Trader'!$A11,'Import OffPeak'!$A$3:AU$23,AU$1,FALSE()))</f>
        <v>0</v>
      </c>
      <c r="AV11" s="107" t="n">
        <f aca="false">IF(ISNA(VLOOKUP('W. VaR &amp; Off-Peak Pos By Trader'!$A11,'Import OffPeak'!$A$3:AV$23,AV$1,FALSE())),0,VLOOKUP('W. VaR &amp; Off-Peak Pos By Trader'!$A11,'Import OffPeak'!$A$3:AV$23,AV$1,FALSE()))</f>
        <v>0</v>
      </c>
      <c r="AW11" s="107" t="n">
        <f aca="false">IF(ISNA(VLOOKUP('W. VaR &amp; Off-Peak Pos By Trader'!$A11,'Import OffPeak'!$A$3:AW$23,AW$1,FALSE())),0,VLOOKUP('W. VaR &amp; Off-Peak Pos By Trader'!$A11,'Import OffPeak'!$A$3:AW$23,AW$1,FALSE()))</f>
        <v>0</v>
      </c>
      <c r="AX11" s="107" t="n">
        <f aca="false">IF(ISNA(VLOOKUP('W. VaR &amp; Off-Peak Pos By Trader'!$A11,'Import OffPeak'!$A$3:AX$23,AX$1,FALSE())),0,VLOOKUP('W. VaR &amp; Off-Peak Pos By Trader'!$A11,'Import OffPeak'!$A$3:AX$23,AX$1,FALSE()))</f>
        <v>0</v>
      </c>
      <c r="AY11" s="107" t="n">
        <f aca="false">IF(ISNA(VLOOKUP('W. VaR &amp; Off-Peak Pos By Trader'!$A11,'Import OffPeak'!$A$3:AY$23,AY$1,FALSE())),0,VLOOKUP('W. VaR &amp; Off-Peak Pos By Trader'!$A11,'Import OffPeak'!$A$3:AY$23,AY$1,FALSE()))</f>
        <v>0</v>
      </c>
      <c r="AZ11" s="107" t="n">
        <f aca="false">IF(ISNA(VLOOKUP('W. VaR &amp; Off-Peak Pos By Trader'!$A11,'Import OffPeak'!$A$3:AZ$23,AZ$1,FALSE())),0,VLOOKUP('W. VaR &amp; Off-Peak Pos By Trader'!$A11,'Import OffPeak'!$A$3:AZ$23,AZ$1,FALSE()))</f>
        <v>0</v>
      </c>
      <c r="BA11" s="107" t="n">
        <f aca="false">IF(ISNA(VLOOKUP('W. VaR &amp; Off-Peak Pos By Trader'!$A11,'Import OffPeak'!$A$3:BA$23,BA$1,FALSE())),0,VLOOKUP('W. VaR &amp; Off-Peak Pos By Trader'!$A11,'Import OffPeak'!$A$3:BA$23,BA$1,FALSE()))</f>
        <v>0</v>
      </c>
      <c r="BB11" s="107" t="n">
        <f aca="false">IF(ISNA(VLOOKUP('W. VaR &amp; Off-Peak Pos By Trader'!$A11,'Import OffPeak'!$A$3:BB$23,BB$1,FALSE())),0,VLOOKUP('W. VaR &amp; Off-Peak Pos By Trader'!$A11,'Import OffPeak'!$A$3:BB$23,BB$1,FALSE()))</f>
        <v>0</v>
      </c>
      <c r="BC11" s="107" t="n">
        <f aca="false">IF(ISNA(VLOOKUP('W. VaR &amp; Off-Peak Pos By Trader'!$A11,'Import OffPeak'!$A$3:BC$23,BC$1,FALSE())),0,VLOOKUP('W. VaR &amp; Off-Peak Pos By Trader'!$A11,'Import OffPeak'!$A$3:BC$23,BC$1,FALSE()))</f>
        <v>0</v>
      </c>
      <c r="BD11" s="107" t="n">
        <f aca="false">IF(ISNA(VLOOKUP('W. VaR &amp; Off-Peak Pos By Trader'!$A11,'Import OffPeak'!$A$3:BD$23,BD$1,FALSE())),0,VLOOKUP('W. VaR &amp; Off-Peak Pos By Trader'!$A11,'Import OffPeak'!$A$3:BD$23,BD$1,FALSE()))</f>
        <v>0</v>
      </c>
      <c r="BE11" s="107" t="n">
        <f aca="false">IF(ISNA(VLOOKUP('W. VaR &amp; Off-Peak Pos By Trader'!$A11,'Import OffPeak'!$A$3:BE$23,BE$1,FALSE())),0,VLOOKUP('W. VaR &amp; Off-Peak Pos By Trader'!$A11,'Import OffPeak'!$A$3:BE$23,BE$1,FALSE()))</f>
        <v>0</v>
      </c>
      <c r="BF11" s="107" t="n">
        <f aca="false">IF(ISNA(VLOOKUP('W. VaR &amp; Off-Peak Pos By Trader'!$A11,'Import OffPeak'!$A$3:BF$23,BF$1,FALSE())),0,VLOOKUP('W. VaR &amp; Off-Peak Pos By Trader'!$A11,'Import OffPeak'!$A$3:BF$23,BF$1,FALSE()))</f>
        <v>0</v>
      </c>
      <c r="BG11" s="107" t="n">
        <f aca="false">IF(ISNA(VLOOKUP('W. VaR &amp; Off-Peak Pos By Trader'!$A11,'Import OffPeak'!$A$3:BG$23,BG$1,FALSE())),0,VLOOKUP('W. VaR &amp; Off-Peak Pos By Trader'!$A11,'Import OffPeak'!$A$3:BG$23,BG$1,FALSE()))</f>
        <v>0</v>
      </c>
      <c r="BH11" s="107" t="n">
        <f aca="false">IF(ISNA(VLOOKUP('W. VaR &amp; Off-Peak Pos By Trader'!$A11,'Import OffPeak'!$A$3:BH$23,BH$1,FALSE())),0,VLOOKUP('W. VaR &amp; Off-Peak Pos By Trader'!$A11,'Import OffPeak'!$A$3:BH$23,BH$1,FALSE()))</f>
        <v>0</v>
      </c>
      <c r="BI11" s="107" t="n">
        <f aca="false">IF(ISNA(VLOOKUP('W. VaR &amp; Off-Peak Pos By Trader'!$A11,'Import OffPeak'!$A$3:BI$23,BI$1,FALSE())),0,VLOOKUP('W. VaR &amp; Off-Peak Pos By Trader'!$A11,'Import OffPeak'!$A$3:BI$23,BI$1,FALSE()))</f>
        <v>0</v>
      </c>
      <c r="BJ11" s="107" t="n">
        <f aca="false">IF(ISNA(VLOOKUP('W. VaR &amp; Off-Peak Pos By Trader'!$A11,'Import OffPeak'!$A$3:BJ$23,BJ$1,FALSE())),0,VLOOKUP('W. VaR &amp; Off-Peak Pos By Trader'!$A11,'Import OffPeak'!$A$3:BJ$23,BJ$1,FALSE()))</f>
        <v>0</v>
      </c>
      <c r="BK11" s="107" t="n">
        <f aca="false">IF(ISNA(VLOOKUP('W. VaR &amp; Off-Peak Pos By Trader'!$A11,'Import OffPeak'!$A$3:BK$23,BK$1,FALSE())),0,VLOOKUP('W. VaR &amp; Off-Peak Pos By Trader'!$A11,'Import OffPeak'!$A$3:BK$23,BK$1,FALSE()))</f>
        <v>0</v>
      </c>
      <c r="BL11" s="107" t="n">
        <f aca="false">IF(ISNA(VLOOKUP('W. VaR &amp; Off-Peak Pos By Trader'!$A11,'Import OffPeak'!$A$3:BL$23,BL$1,FALSE())),0,VLOOKUP('W. VaR &amp; Off-Peak Pos By Trader'!$A11,'Import OffPeak'!$A$3:BL$23,BL$1,FALSE()))</f>
        <v>0</v>
      </c>
      <c r="BM11" s="107" t="n">
        <f aca="false">IF(ISNA(VLOOKUP('W. VaR &amp; Off-Peak Pos By Trader'!$A11,'Import OffPeak'!$A$3:BM$23,BM$1,FALSE())),0,VLOOKUP('W. VaR &amp; Off-Peak Pos By Trader'!$A11,'Import OffPeak'!$A$3:BM$23,BM$1,FALSE()))</f>
        <v>0</v>
      </c>
      <c r="BN11" s="107" t="n">
        <f aca="false">IF(ISNA(VLOOKUP('W. VaR &amp; Off-Peak Pos By Trader'!$A11,'Import OffPeak'!$A$3:BN$23,BN$1,FALSE())),0,VLOOKUP('W. VaR &amp; Off-Peak Pos By Trader'!$A11,'Import OffPeak'!$A$3:BN$23,BN$1,FALSE()))</f>
        <v>0</v>
      </c>
      <c r="BO11" s="107" t="n">
        <f aca="false">IF(ISNA(VLOOKUP('W. VaR &amp; Off-Peak Pos By Trader'!$A11,'Import OffPeak'!$A$3:BO$23,BO$1,FALSE())),0,VLOOKUP('W. VaR &amp; Off-Peak Pos By Trader'!$A11,'Import OffPeak'!$A$3:BO$23,BO$1,FALSE()))</f>
        <v>0</v>
      </c>
      <c r="BP11" s="107" t="n">
        <f aca="false">IF(ISNA(VLOOKUP('W. VaR &amp; Off-Peak Pos By Trader'!$A11,'Import OffPeak'!$A$3:BP$23,BP$1,FALSE())),0,VLOOKUP('W. VaR &amp; Off-Peak Pos By Trader'!$A11,'Import OffPeak'!$A$3:BP$23,BP$1,FALSE()))</f>
        <v>0</v>
      </c>
      <c r="BQ11" s="107" t="n">
        <f aca="false">IF(ISNA(VLOOKUP('W. VaR &amp; Off-Peak Pos By Trader'!$A11,'Import OffPeak'!$A$3:BQ$23,BQ$1,FALSE())),0,VLOOKUP('W. VaR &amp; Off-Peak Pos By Trader'!$A11,'Import OffPeak'!$A$3:BQ$23,BQ$1,FALSE()))</f>
        <v>0</v>
      </c>
      <c r="BR11" s="107" t="n">
        <f aca="false">IF(ISNA(VLOOKUP('W. VaR &amp; Off-Peak Pos By Trader'!$A11,'Import OffPeak'!$A$3:BR$23,BR$1,FALSE())),0,VLOOKUP('W. VaR &amp; Off-Peak Pos By Trader'!$A11,'Import OffPeak'!$A$3:BR$23,BR$1,FALSE()))</f>
        <v>0</v>
      </c>
      <c r="BS11" s="107" t="n">
        <f aca="false">IF(ISNA(VLOOKUP('W. VaR &amp; Off-Peak Pos By Trader'!$A11,'Import OffPeak'!$A$3:BS$23,BS$1,FALSE())),0,VLOOKUP('W. VaR &amp; Off-Peak Pos By Trader'!$A11,'Import OffPeak'!$A$3:BS$23,BS$1,FALSE()))</f>
        <v>0</v>
      </c>
      <c r="BT11" s="107" t="n">
        <f aca="false">IF(ISNA(VLOOKUP('W. VaR &amp; Off-Peak Pos By Trader'!$A11,'Import OffPeak'!$A$3:BT$23,BT$1,FALSE())),0,VLOOKUP('W. VaR &amp; Off-Peak Pos By Trader'!$A11,'Import OffPeak'!$A$3:BT$23,BT$1,FALSE()))</f>
        <v>0</v>
      </c>
      <c r="BU11" s="107" t="n">
        <f aca="false">IF(ISNA(VLOOKUP('W. VaR &amp; Off-Peak Pos By Trader'!$A11,'Import OffPeak'!$A$3:BU$23,BU$1,FALSE())),0,VLOOKUP('W. VaR &amp; Off-Peak Pos By Trader'!$A11,'Import OffPeak'!$A$3:BU$23,BU$1,FALSE()))</f>
        <v>0</v>
      </c>
      <c r="BV11" s="107" t="n">
        <f aca="false">IF(ISNA(VLOOKUP('W. VaR &amp; Off-Peak Pos By Trader'!$A11,'Import OffPeak'!$A$3:BV$23,BV$1,FALSE())),0,VLOOKUP('W. VaR &amp; Off-Peak Pos By Trader'!$A11,'Import OffPeak'!$A$3:BV$23,BV$1,FALSE()))</f>
        <v>0</v>
      </c>
      <c r="BW11" s="107" t="n">
        <f aca="false">IF(ISNA(VLOOKUP('W. VaR &amp; Off-Peak Pos By Trader'!$A11,'Import OffPeak'!$A$3:BW$23,BW$1,FALSE())),0,VLOOKUP('W. VaR &amp; Off-Peak Pos By Trader'!$A11,'Import OffPeak'!$A$3:BW$23,BW$1,FALSE()))</f>
        <v>0</v>
      </c>
      <c r="BX11" s="107" t="n">
        <f aca="false">IF(ISNA(VLOOKUP('W. VaR &amp; Off-Peak Pos By Trader'!$A11,'Import OffPeak'!$A$3:BX$23,BX$1,FALSE())),0,VLOOKUP('W. VaR &amp; Off-Peak Pos By Trader'!$A11,'Import OffPeak'!$A$3:BX$23,BX$1,FALSE()))</f>
        <v>0</v>
      </c>
      <c r="BY11" s="107" t="n">
        <f aca="false">IF(ISNA(VLOOKUP('W. VaR &amp; Off-Peak Pos By Trader'!$A11,'Import OffPeak'!$A$3:BY$23,BY$1,FALSE())),0,VLOOKUP('W. VaR &amp; Off-Peak Pos By Trader'!$A11,'Import OffPeak'!$A$3:BY$23,BY$1,FALSE()))</f>
        <v>0</v>
      </c>
      <c r="BZ11" s="107" t="n">
        <f aca="false">IF(ISNA(VLOOKUP('W. VaR &amp; Off-Peak Pos By Trader'!$A11,'Import OffPeak'!$A$3:BZ$23,BZ$1,FALSE())),0,VLOOKUP('W. VaR &amp; Off-Peak Pos By Trader'!$A11,'Import OffPeak'!$A$3:BZ$23,BZ$1,FALSE()))</f>
        <v>0</v>
      </c>
      <c r="CA11" s="107" t="n">
        <f aca="false">IF(ISNA(VLOOKUP('W. VaR &amp; Off-Peak Pos By Trader'!$A11,'Import OffPeak'!$A$3:CA$23,CA$1,FALSE())),0,VLOOKUP('W. VaR &amp; Off-Peak Pos By Trader'!$A11,'Import OffPeak'!$A$3:CA$23,CA$1,FALSE()))</f>
        <v>0</v>
      </c>
      <c r="CB11" s="107" t="n">
        <f aca="false">IF(ISNA(VLOOKUP('W. VaR &amp; Off-Peak Pos By Trader'!$A11,'Import OffPeak'!$A$3:CB$23,CB$1,FALSE())),0,VLOOKUP('W. VaR &amp; Off-Peak Pos By Trader'!$A11,'Import OffPeak'!$A$3:CB$23,CB$1,FALSE()))</f>
        <v>0</v>
      </c>
      <c r="CC11" s="107" t="n">
        <f aca="false">IF(ISNA(VLOOKUP('W. VaR &amp; Off-Peak Pos By Trader'!$A11,'Import OffPeak'!$A$3:CC$23,CC$1,FALSE())),0,VLOOKUP('W. VaR &amp; Off-Peak Pos By Trader'!$A11,'Import OffPeak'!$A$3:CC$23,CC$1,FALSE()))</f>
        <v>0</v>
      </c>
      <c r="CD11" s="107" t="n">
        <f aca="false">IF(ISNA(VLOOKUP('W. VaR &amp; Off-Peak Pos By Trader'!$A11,'Import OffPeak'!$A$3:CD$23,CD$1,FALSE())),0,VLOOKUP('W. VaR &amp; Off-Peak Pos By Trader'!$A11,'Import OffPeak'!$A$3:CD$23,CD$1,FALSE()))</f>
        <v>0</v>
      </c>
      <c r="CE11" s="107" t="n">
        <f aca="false">IF(ISNA(VLOOKUP('W. VaR &amp; Off-Peak Pos By Trader'!$A11,'Import OffPeak'!$A$3:CE$23,CE$1,FALSE())),0,VLOOKUP('W. VaR &amp; Off-Peak Pos By Trader'!$A11,'Import OffPeak'!$A$3:CE$23,CE$1,FALSE()))</f>
        <v>0</v>
      </c>
      <c r="CF11" s="107" t="n">
        <f aca="false">IF(ISNA(VLOOKUP('W. VaR &amp; Off-Peak Pos By Trader'!$A11,'Import OffPeak'!$A$3:CF$23,CF$1,FALSE())),0,VLOOKUP('W. VaR &amp; Off-Peak Pos By Trader'!$A11,'Import OffPeak'!$A$3:CF$23,CF$1,FALSE()))</f>
        <v>0</v>
      </c>
      <c r="CG11" s="107" t="n">
        <f aca="false">IF(ISNA(VLOOKUP('W. VaR &amp; Off-Peak Pos By Trader'!$A11,'Import OffPeak'!$A$3:CG$23,CG$1,FALSE())),0,VLOOKUP('W. VaR &amp; Off-Peak Pos By Trader'!$A11,'Import OffPeak'!$A$3:CG$23,CG$1,FALSE()))</f>
        <v>0</v>
      </c>
      <c r="CH11" s="107" t="n">
        <f aca="false">IF(ISNA(VLOOKUP('W. VaR &amp; Off-Peak Pos By Trader'!$A11,'Import OffPeak'!$A$3:CH$23,CH$1,FALSE())),0,VLOOKUP('W. VaR &amp; Off-Peak Pos By Trader'!$A11,'Import OffPeak'!$A$3:CH$23,CH$1,FALSE()))</f>
        <v>0</v>
      </c>
      <c r="CI11" s="107" t="n">
        <f aca="false">IF(ISNA(VLOOKUP('W. VaR &amp; Off-Peak Pos By Trader'!$A11,'Import OffPeak'!$A$3:CI$23,CI$1,FALSE())),0,VLOOKUP('W. VaR &amp; Off-Peak Pos By Trader'!$A11,'Import OffPeak'!$A$3:CI$23,CI$1,FALSE()))</f>
        <v>0</v>
      </c>
      <c r="CJ11" s="107" t="n">
        <f aca="false">IF(ISNA(VLOOKUP('W. VaR &amp; Off-Peak Pos By Trader'!$A11,'Import OffPeak'!$A$3:CJ$23,CJ$1,FALSE())),0,VLOOKUP('W. VaR &amp; Off-Peak Pos By Trader'!$A11,'Import OffPeak'!$A$3:CJ$23,CJ$1,FALSE()))</f>
        <v>0</v>
      </c>
      <c r="CK11" s="107" t="n">
        <f aca="false">IF(ISNA(VLOOKUP('W. VaR &amp; Off-Peak Pos By Trader'!$A11,'Import OffPeak'!$A$3:CK$23,CK$1,FALSE())),0,VLOOKUP('W. VaR &amp; Off-Peak Pos By Trader'!$A11,'Import OffPeak'!$A$3:CK$23,CK$1,FALSE()))</f>
        <v>0</v>
      </c>
      <c r="CL11" s="107" t="n">
        <f aca="false">IF(ISNA(VLOOKUP('W. VaR &amp; Off-Peak Pos By Trader'!$A11,'Import OffPeak'!$A$3:CL$23,CL$1,FALSE())),0,VLOOKUP('W. VaR &amp; Off-Peak Pos By Trader'!$A11,'Import OffPeak'!$A$3:CL$23,CL$1,FALSE()))</f>
        <v>0</v>
      </c>
      <c r="CM11" s="107" t="n">
        <f aca="false">IF(ISNA(VLOOKUP('W. VaR &amp; Off-Peak Pos By Trader'!$A11,'Import OffPeak'!$A$3:CM$23,CM$1,FALSE())),0,VLOOKUP('W. VaR &amp; Off-Peak Pos By Trader'!$A11,'Import OffPeak'!$A$3:CM$23,CM$1,FALSE()))</f>
        <v>0</v>
      </c>
      <c r="CN11" s="107" t="n">
        <f aca="false">IF(ISNA(VLOOKUP('W. VaR &amp; Off-Peak Pos By Trader'!$A11,'Import OffPeak'!$A$3:CN$23,CN$1,FALSE())),0,VLOOKUP('W. VaR &amp; Off-Peak Pos By Trader'!$A11,'Import OffPeak'!$A$3:CN$23,CN$1,FALSE()))</f>
        <v>0</v>
      </c>
      <c r="CO11" s="107" t="n">
        <f aca="false">IF(ISNA(VLOOKUP('W. VaR &amp; Off-Peak Pos By Trader'!$A11,'Import OffPeak'!$A$3:CO$23,CO$1,FALSE())),0,VLOOKUP('W. VaR &amp; Off-Peak Pos By Trader'!$A11,'Import OffPeak'!$A$3:CO$23,CO$1,FALSE()))</f>
        <v>0</v>
      </c>
      <c r="CP11" s="107" t="n">
        <f aca="false">IF(ISNA(VLOOKUP('W. VaR &amp; Off-Peak Pos By Trader'!$A11,'Import OffPeak'!$A$3:CP$23,CP$1,FALSE())),0,VLOOKUP('W. VaR &amp; Off-Peak Pos By Trader'!$A11,'Import OffPeak'!$A$3:CP$23,CP$1,FALSE()))</f>
        <v>0</v>
      </c>
      <c r="CQ11" s="107" t="n">
        <f aca="false">IF(ISNA(VLOOKUP('W. VaR &amp; Off-Peak Pos By Trader'!$A11,'Import OffPeak'!$A$3:CQ$23,CQ$1,FALSE())),0,VLOOKUP('W. VaR &amp; Off-Peak Pos By Trader'!$A11,'Import OffPeak'!$A$3:CQ$23,CQ$1,FALSE()))</f>
        <v>0</v>
      </c>
      <c r="CR11" s="107" t="n">
        <f aca="false">IF(ISNA(VLOOKUP('W. VaR &amp; Off-Peak Pos By Trader'!$A11,'Import OffPeak'!$A$3:CR$23,CR$1,FALSE())),0,VLOOKUP('W. VaR &amp; Off-Peak Pos By Trader'!$A11,'Import OffPeak'!$A$3:CR$23,CR$1,FALSE()))</f>
        <v>0</v>
      </c>
      <c r="CS11" s="107" t="n">
        <f aca="false">IF(ISNA(VLOOKUP('W. VaR &amp; Off-Peak Pos By Trader'!$A11,'Import OffPeak'!$A$3:CS$23,CS$1,FALSE())),0,VLOOKUP('W. VaR &amp; Off-Peak Pos By Trader'!$A11,'Import OffPeak'!$A$3:CS$23,CS$1,FALSE()))</f>
        <v>0</v>
      </c>
      <c r="CT11" s="107" t="n">
        <f aca="false">IF(ISNA(VLOOKUP('W. VaR &amp; Off-Peak Pos By Trader'!$A11,'Import OffPeak'!$A$3:CT$23,CT$1,FALSE())),0,VLOOKUP('W. VaR &amp; Off-Peak Pos By Trader'!$A11,'Import OffPeak'!$A$3:CT$23,CT$1,FALSE()))</f>
        <v>0</v>
      </c>
      <c r="CU11" s="107" t="n">
        <f aca="false">IF(ISNA(VLOOKUP('W. VaR &amp; Off-Peak Pos By Trader'!$A11,'Import OffPeak'!$A$3:CU$23,CU$1,FALSE())),0,VLOOKUP('W. VaR &amp; Off-Peak Pos By Trader'!$A11,'Import OffPeak'!$A$3:CU$23,CU$1,FALSE()))</f>
        <v>0</v>
      </c>
      <c r="CV11" s="107" t="n">
        <f aca="false">IF(ISNA(VLOOKUP('W. VaR &amp; Off-Peak Pos By Trader'!$A11,'Import OffPeak'!$A$3:CV$23,CV$1,FALSE())),0,VLOOKUP('W. VaR &amp; Off-Peak Pos By Trader'!$A11,'Import OffPeak'!$A$3:CV$23,CV$1,FALSE()))</f>
        <v>0</v>
      </c>
      <c r="CW11" s="107" t="n">
        <f aca="false">IF(ISNA(VLOOKUP('W. VaR &amp; Off-Peak Pos By Trader'!$A11,'Import OffPeak'!$A$3:CW$23,CW$1,FALSE())),0,VLOOKUP('W. VaR &amp; Off-Peak Pos By Trader'!$A11,'Import OffPeak'!$A$3:CW$23,CW$1,FALSE()))</f>
        <v>0</v>
      </c>
      <c r="CX11" s="107" t="n">
        <f aca="false">IF(ISNA(VLOOKUP('W. VaR &amp; Off-Peak Pos By Trader'!$A11,'Import OffPeak'!$A$3:CX$23,CX$1,FALSE())),0,VLOOKUP('W. VaR &amp; Off-Peak Pos By Trader'!$A11,'Import OffPeak'!$A$3:CX$23,CX$1,FALSE()))</f>
        <v>0</v>
      </c>
      <c r="CY11" s="107" t="n">
        <f aca="false">IF(ISNA(VLOOKUP('W. VaR &amp; Off-Peak Pos By Trader'!$A11,'Import OffPeak'!$A$3:CY$23,CY$1,FALSE())),0,VLOOKUP('W. VaR &amp; Off-Peak Pos By Trader'!$A11,'Import OffPeak'!$A$3:CY$23,CY$1,FALSE()))</f>
        <v>0</v>
      </c>
      <c r="CZ11" s="107" t="n">
        <f aca="false">IF(ISNA(VLOOKUP('W. VaR &amp; Off-Peak Pos By Trader'!$A11,'Import OffPeak'!$A$3:CZ$23,CZ$1,FALSE())),0,VLOOKUP('W. VaR &amp; Off-Peak Pos By Trader'!$A11,'Import OffPeak'!$A$3:CZ$23,CZ$1,FALSE()))</f>
        <v>0</v>
      </c>
      <c r="DA11" s="107" t="n">
        <f aca="false">IF(ISNA(VLOOKUP('W. VaR &amp; Off-Peak Pos By Trader'!$A11,'Import OffPeak'!$A$3:DA$23,DA$1,FALSE())),0,VLOOKUP('W. VaR &amp; Off-Peak Pos By Trader'!$A11,'Import OffPeak'!$A$3:DA$23,DA$1,FALSE()))</f>
        <v>0</v>
      </c>
      <c r="DB11" s="107" t="n">
        <f aca="false">IF(ISNA(VLOOKUP('W. VaR &amp; Off-Peak Pos By Trader'!$A11,'Import OffPeak'!$A$3:DB$23,DB$1,FALSE())),0,VLOOKUP('W. VaR &amp; Off-Peak Pos By Trader'!$A11,'Import OffPeak'!$A$3:DB$23,DB$1,FALSE()))</f>
        <v>0</v>
      </c>
      <c r="DC11" s="107" t="n">
        <f aca="false">IF(ISNA(VLOOKUP('W. VaR &amp; Off-Peak Pos By Trader'!$A11,'Import OffPeak'!$A$3:DC$23,DC$1,FALSE())),0,VLOOKUP('W. VaR &amp; Off-Peak Pos By Trader'!$A11,'Import OffPeak'!$A$3:DC$23,DC$1,FALSE()))</f>
        <v>0</v>
      </c>
      <c r="DD11" s="107" t="n">
        <f aca="false">IF(ISNA(VLOOKUP('W. VaR &amp; Off-Peak Pos By Trader'!$A11,'Import OffPeak'!$A$3:DD$23,DD$1,FALSE())),0,VLOOKUP('W. VaR &amp; Off-Peak Pos By Trader'!$A11,'Import OffPeak'!$A$3:DD$23,DD$1,FALSE()))</f>
        <v>0</v>
      </c>
      <c r="DE11" s="107" t="n">
        <f aca="false">IF(ISNA(VLOOKUP('W. VaR &amp; Off-Peak Pos By Trader'!$A11,'Import OffPeak'!$A$3:DE$23,DE$1,FALSE())),0,VLOOKUP('W. VaR &amp; Off-Peak Pos By Trader'!$A11,'Import OffPeak'!$A$3:DE$23,DE$1,FALSE()))</f>
        <v>0</v>
      </c>
      <c r="DF11" s="107" t="n">
        <f aca="false">IF(ISNA(VLOOKUP('W. VaR &amp; Off-Peak Pos By Trader'!$A11,'Import OffPeak'!$A$3:DF$23,DF$1,FALSE())),0,VLOOKUP('W. VaR &amp; Off-Peak Pos By Trader'!$A11,'Import OffPeak'!$A$3:DF$23,DF$1,FALSE()))</f>
        <v>0</v>
      </c>
      <c r="DG11" s="107" t="n">
        <f aca="false">IF(ISNA(VLOOKUP('W. VaR &amp; Off-Peak Pos By Trader'!$A11,'Import OffPeak'!$A$3:DG$23,DG$1,FALSE())),0,VLOOKUP('W. VaR &amp; Off-Peak Pos By Trader'!$A11,'Import OffPeak'!$A$3:DG$23,DG$1,FALSE()))</f>
        <v>0</v>
      </c>
      <c r="DH11" s="107" t="n">
        <f aca="false">IF(ISNA(VLOOKUP('W. VaR &amp; Off-Peak Pos By Trader'!$A11,'Import OffPeak'!$A$3:DH$23,DH$1,FALSE())),0,VLOOKUP('W. VaR &amp; Off-Peak Pos By Trader'!$A11,'Import OffPeak'!$A$3:DH$23,DH$1,FALSE()))</f>
        <v>0</v>
      </c>
      <c r="DI11" s="107" t="n">
        <f aca="false">IF(ISNA(VLOOKUP('W. VaR &amp; Off-Peak Pos By Trader'!$A11,'Import OffPeak'!$A$3:DI$23,DI$1,FALSE())),0,VLOOKUP('W. VaR &amp; Off-Peak Pos By Trader'!$A11,'Import OffPeak'!$A$3:DI$23,DI$1,FALSE()))</f>
        <v>0</v>
      </c>
      <c r="DJ11" s="107" t="n">
        <f aca="false">IF(ISNA(VLOOKUP('W. VaR &amp; Off-Peak Pos By Trader'!$A11,'Import OffPeak'!$A$3:DJ$23,DJ$1,FALSE())),0,VLOOKUP('W. VaR &amp; Off-Peak Pos By Trader'!$A11,'Import OffPeak'!$A$3:DJ$23,DJ$1,FALSE()))</f>
        <v>0</v>
      </c>
      <c r="DK11" s="107" t="n">
        <f aca="false">IF(ISNA(VLOOKUP('W. VaR &amp; Off-Peak Pos By Trader'!$A11,'Import OffPeak'!$A$3:DK$23,DK$1,FALSE())),0,VLOOKUP('W. VaR &amp; Off-Peak Pos By Trader'!$A11,'Import OffPeak'!$A$3:DK$23,DK$1,FALSE()))</f>
        <v>0</v>
      </c>
      <c r="DL11" s="107" t="n">
        <f aca="false">IF(ISNA(VLOOKUP('W. VaR &amp; Off-Peak Pos By Trader'!$A11,'Import OffPeak'!$A$3:DL$23,DL$1,FALSE())),0,VLOOKUP('W. VaR &amp; Off-Peak Pos By Trader'!$A11,'Import OffPeak'!$A$3:DL$23,DL$1,FALSE()))</f>
        <v>0</v>
      </c>
      <c r="DM11" s="107" t="n">
        <f aca="false">IF(ISNA(VLOOKUP('W. VaR &amp; Off-Peak Pos By Trader'!$A11,'Import OffPeak'!$A$3:DM$23,DM$1,FALSE())),0,VLOOKUP('W. VaR &amp; Off-Peak Pos By Trader'!$A11,'Import OffPeak'!$A$3:DM$23,DM$1,FALSE()))</f>
        <v>0</v>
      </c>
      <c r="DN11" s="107" t="n">
        <f aca="false">IF(ISNA(VLOOKUP('W. VaR &amp; Off-Peak Pos By Trader'!$A11,'Import OffPeak'!$A$3:DN$23,DN$1,FALSE())),0,VLOOKUP('W. VaR &amp; Off-Peak Pos By Trader'!$A11,'Import OffPeak'!$A$3:DN$23,DN$1,FALSE()))</f>
        <v>0</v>
      </c>
      <c r="DO11" s="107" t="n">
        <f aca="false">IF(ISNA(VLOOKUP('W. VaR &amp; Off-Peak Pos By Trader'!$A11,'Import OffPeak'!$A$3:DO$23,DO$1,FALSE())),0,VLOOKUP('W. VaR &amp; Off-Peak Pos By Trader'!$A11,'Import OffPeak'!$A$3:DO$23,DO$1,FALSE()))</f>
        <v>0</v>
      </c>
      <c r="DP11" s="107" t="n">
        <f aca="false">IF(ISNA(VLOOKUP('W. VaR &amp; Off-Peak Pos By Trader'!$A11,'Import OffPeak'!$A$3:DP$23,DP$1,FALSE())),0,VLOOKUP('W. VaR &amp; Off-Peak Pos By Trader'!$A11,'Import OffPeak'!$A$3:DP$23,DP$1,FALSE()))</f>
        <v>0</v>
      </c>
      <c r="DQ11" s="107" t="n">
        <f aca="false">IF(ISNA(VLOOKUP('W. VaR &amp; Off-Peak Pos By Trader'!$A11,'Import OffPeak'!$A$3:DQ$23,DQ$1,FALSE())),0,VLOOKUP('W. VaR &amp; Off-Peak Pos By Trader'!$A11,'Import OffPeak'!$A$3:DQ$23,DQ$1,FALSE()))</f>
        <v>0</v>
      </c>
      <c r="DR11" s="107" t="n">
        <f aca="false">IF(ISNA(VLOOKUP('W. VaR &amp; Off-Peak Pos By Trader'!$A11,'Import OffPeak'!$A$3:DR$23,DR$1,FALSE())),0,VLOOKUP('W. VaR &amp; Off-Peak Pos By Trader'!$A11,'Import OffPeak'!$A$3:DR$23,DR$1,FALSE()))</f>
        <v>0</v>
      </c>
      <c r="DS11" s="107" t="n">
        <f aca="false">IF(ISNA(VLOOKUP('W. VaR &amp; Off-Peak Pos By Trader'!$A11,'Import OffPeak'!$A$3:DS$23,DS$1,FALSE())),0,VLOOKUP('W. VaR &amp; Off-Peak Pos By Trader'!$A11,'Import OffPeak'!$A$3:DS$23,DS$1,FALSE()))</f>
        <v>0</v>
      </c>
      <c r="DT11" s="107" t="n">
        <f aca="false">IF(ISNA(VLOOKUP('W. VaR &amp; Off-Peak Pos By Trader'!$A11,'Import OffPeak'!$A$3:DT$23,DT$1,FALSE())),0,VLOOKUP('W. VaR &amp; Off-Peak Pos By Trader'!$A11,'Import OffPeak'!$A$3:DT$23,DT$1,FALSE()))</f>
        <v>0</v>
      </c>
      <c r="DU11" s="107" t="n">
        <f aca="false">IF(ISNA(VLOOKUP('W. VaR &amp; Off-Peak Pos By Trader'!$A11,'Import OffPeak'!$A$3:DU$23,DU$1,FALSE())),0,VLOOKUP('W. VaR &amp; Off-Peak Pos By Trader'!$A11,'Import OffPeak'!$A$3:DU$23,DU$1,FALSE()))</f>
        <v>0</v>
      </c>
      <c r="DV11" s="107" t="n">
        <f aca="false">IF(ISNA(VLOOKUP('W. VaR &amp; Off-Peak Pos By Trader'!$A11,'Import OffPeak'!$A$3:DV$23,DV$1,FALSE())),0,VLOOKUP('W. VaR &amp; Off-Peak Pos By Trader'!$A11,'Import OffPeak'!$A$3:DV$23,DV$1,FALSE()))</f>
        <v>0</v>
      </c>
      <c r="DW11" s="107" t="n">
        <f aca="false">IF(ISNA(VLOOKUP('W. VaR &amp; Off-Peak Pos By Trader'!$A11,'Import OffPeak'!$A$3:DW$23,DW$1,FALSE())),0,VLOOKUP('W. VaR &amp; Off-Peak Pos By Trader'!$A11,'Import OffPeak'!$A$3:DW$23,DW$1,FALSE()))</f>
        <v>0</v>
      </c>
      <c r="DX11" s="107" t="n">
        <f aca="false">IF(ISNA(VLOOKUP('W. VaR &amp; Off-Peak Pos By Trader'!$A11,'Import OffPeak'!$A$3:DX$23,DX$1,FALSE())),0,VLOOKUP('W. VaR &amp; Off-Peak Pos By Trader'!$A11,'Import OffPeak'!$A$3:DX$23,DX$1,FALSE()))</f>
        <v>0</v>
      </c>
      <c r="DY11" s="107" t="n">
        <f aca="false">IF(ISNA(VLOOKUP('W. VaR &amp; Off-Peak Pos By Trader'!$A11,'Import OffPeak'!$A$3:DY$23,DY$1,FALSE())),0,VLOOKUP('W. VaR &amp; Off-Peak Pos By Trader'!$A11,'Import OffPeak'!$A$3:DY$23,DY$1,FALSE()))</f>
        <v>0</v>
      </c>
      <c r="DZ11" s="107" t="n">
        <f aca="false">IF(ISNA(VLOOKUP('W. VaR &amp; Off-Peak Pos By Trader'!$A11,'Import OffPeak'!$A$3:DZ$23,DZ$1,FALSE())),0,VLOOKUP('W. VaR &amp; Off-Peak Pos By Trader'!$A11,'Import OffPeak'!$A$3:DZ$23,DZ$1,FALSE()))</f>
        <v>0</v>
      </c>
      <c r="EA11" s="107" t="n">
        <f aca="false">IF(ISNA(VLOOKUP('W. VaR &amp; Off-Peak Pos By Trader'!$A11,'Import OffPeak'!$A$3:EA$23,EA$1,FALSE())),0,VLOOKUP('W. VaR &amp; Off-Peak Pos By Trader'!$A11,'Import OffPeak'!$A$3:EA$23,EA$1,FALSE()))</f>
        <v>0</v>
      </c>
      <c r="EB11" s="107" t="n">
        <f aca="false">IF(ISNA(VLOOKUP('W. VaR &amp; Off-Peak Pos By Trader'!$A11,'Import OffPeak'!$A$3:EB$23,EB$1,FALSE())),0,VLOOKUP('W. VaR &amp; Off-Peak Pos By Trader'!$A11,'Import OffPeak'!$A$3:EB$23,EB$1,FALSE()))</f>
        <v>0</v>
      </c>
      <c r="EC11" s="107" t="n">
        <f aca="false">IF(ISNA(VLOOKUP('W. VaR &amp; Off-Peak Pos By Trader'!$A11,'Import OffPeak'!$A$3:EC$23,EC$1,FALSE())),0,VLOOKUP('W. VaR &amp; Off-Peak Pos By Trader'!$A11,'Import OffPeak'!$A$3:EC$23,EC$1,FALSE()))</f>
        <v>0</v>
      </c>
      <c r="ED11" s="107" t="n">
        <f aca="false">IF(ISNA(VLOOKUP('W. VaR &amp; Off-Peak Pos By Trader'!$A11,'Import OffPeak'!$A$3:ED$23,ED$1,FALSE())),0,VLOOKUP('W. VaR &amp; Off-Peak Pos By Trader'!$A11,'Import OffPeak'!$A$3:ED$23,ED$1,FALSE()))</f>
        <v>0</v>
      </c>
      <c r="EE11" s="107" t="n">
        <f aca="false">IF(ISNA(VLOOKUP('W. VaR &amp; Off-Peak Pos By Trader'!$A11,'Import OffPeak'!$A$3:EE$23,EE$1,FALSE())),0,VLOOKUP('W. VaR &amp; Off-Peak Pos By Trader'!$A11,'Import OffPeak'!$A$3:EE$23,EE$1,FALSE()))</f>
        <v>0</v>
      </c>
      <c r="EF11" s="107" t="n">
        <f aca="false">IF(ISNA(VLOOKUP('W. VaR &amp; Off-Peak Pos By Trader'!$A11,'Import OffPeak'!$A$3:EF$23,EF$1,FALSE())),0,VLOOKUP('W. VaR &amp; Off-Peak Pos By Trader'!$A11,'Import OffPeak'!$A$3:EF$23,EF$1,FALSE()))</f>
        <v>0</v>
      </c>
      <c r="EG11" s="107" t="n">
        <f aca="false">IF(ISNA(VLOOKUP('W. VaR &amp; Off-Peak Pos By Trader'!$A11,'Import OffPeak'!$A$3:EG$23,EG$1,FALSE())),0,VLOOKUP('W. VaR &amp; Off-Peak Pos By Trader'!$A11,'Import OffPeak'!$A$3:EG$23,EG$1,FALSE()))</f>
        <v>0</v>
      </c>
      <c r="EH11" s="107" t="n">
        <f aca="false">IF(ISNA(VLOOKUP('W. VaR &amp; Off-Peak Pos By Trader'!$A11,'Import OffPeak'!$A$3:EH$23,EH$1,FALSE())),0,VLOOKUP('W. VaR &amp; Off-Peak Pos By Trader'!$A11,'Import OffPeak'!$A$3:EH$23,EH$1,FALSE()))</f>
        <v>0</v>
      </c>
      <c r="EI11" s="107" t="n">
        <f aca="false">IF(ISNA(VLOOKUP('W. VaR &amp; Off-Peak Pos By Trader'!$A11,'Import OffPeak'!$A$3:EI$23,EI$1,FALSE())),0,VLOOKUP('W. VaR &amp; Off-Peak Pos By Trader'!$A11,'Import OffPeak'!$A$3:EI$23,EI$1,FALSE()))</f>
        <v>0</v>
      </c>
      <c r="EJ11" s="107" t="n">
        <f aca="false">IF(ISNA(VLOOKUP('W. VaR &amp; Off-Peak Pos By Trader'!$A11,'Import OffPeak'!$A$3:EJ$23,EJ$1,FALSE())),0,VLOOKUP('W. VaR &amp; Off-Peak Pos By Trader'!$A11,'Import OffPeak'!$A$3:EJ$23,EJ$1,FALSE()))</f>
        <v>0</v>
      </c>
      <c r="EK11" s="107" t="n">
        <f aca="false">IF(ISNA(VLOOKUP('W. VaR &amp; Off-Peak Pos By Trader'!$A11,'Import OffPeak'!$A$3:EK$23,EK$1,FALSE())),0,VLOOKUP('W. VaR &amp; Off-Peak Pos By Trader'!$A11,'Import OffPeak'!$A$3:EK$23,EK$1,FALSE()))</f>
        <v>0</v>
      </c>
      <c r="EL11" s="107" t="n">
        <f aca="false">IF(ISNA(VLOOKUP('W. VaR &amp; Off-Peak Pos By Trader'!$A11,'Import OffPeak'!$A$3:EL$23,EL$1,FALSE())),0,VLOOKUP('W. VaR &amp; Off-Peak Pos By Trader'!$A11,'Import OffPeak'!$A$3:EL$23,EL$1,FALSE()))</f>
        <v>0</v>
      </c>
      <c r="EM11" s="107" t="n">
        <f aca="false">IF(ISNA(VLOOKUP('W. VaR &amp; Off-Peak Pos By Trader'!$A11,'Import OffPeak'!$A$3:EM$23,EM$1,FALSE())),0,VLOOKUP('W. VaR &amp; Off-Peak Pos By Trader'!$A11,'Import OffPeak'!$A$3:EM$23,EM$1,FALSE()))</f>
        <v>0</v>
      </c>
      <c r="EN11" s="107" t="n">
        <f aca="false">IF(ISNA(VLOOKUP('W. VaR &amp; Off-Peak Pos By Trader'!$A11,'Import OffPeak'!$A$3:EN$23,EN$1,FALSE())),0,VLOOKUP('W. VaR &amp; Off-Peak Pos By Trader'!$A11,'Import OffPeak'!$A$3:EN$23,EN$1,FALSE()))</f>
        <v>0</v>
      </c>
      <c r="EO11" s="107" t="n">
        <f aca="false">IF(ISNA(VLOOKUP('W. VaR &amp; Off-Peak Pos By Trader'!$A11,'Import OffPeak'!$A$3:EO$23,EO$1,FALSE())),0,VLOOKUP('W. VaR &amp; Off-Peak Pos By Trader'!$A11,'Import OffPeak'!$A$3:EO$23,EO$1,FALSE()))</f>
        <v>0</v>
      </c>
      <c r="EP11" s="107" t="n">
        <f aca="false">IF(ISNA(VLOOKUP('W. VaR &amp; Off-Peak Pos By Trader'!$A11,'Import OffPeak'!$A$3:EP$23,EP$1,FALSE())),0,VLOOKUP('W. VaR &amp; Off-Peak Pos By Trader'!$A11,'Import OffPeak'!$A$3:EP$23,EP$1,FALSE()))</f>
        <v>0</v>
      </c>
      <c r="EQ11" s="107" t="n">
        <f aca="false">IF(ISNA(VLOOKUP('W. VaR &amp; Off-Peak Pos By Trader'!$A11,'Import OffPeak'!$A$3:EQ$23,EQ$1,FALSE())),0,VLOOKUP('W. VaR &amp; Off-Peak Pos By Trader'!$A11,'Import OffPeak'!$A$3:EQ$23,EQ$1,FALSE()))</f>
        <v>0</v>
      </c>
      <c r="ER11" s="107" t="n">
        <f aca="false">IF(ISNA(VLOOKUP('W. VaR &amp; Off-Peak Pos By Trader'!$A11,'Import OffPeak'!$A$3:ER$23,ER$1,FALSE())),0,VLOOKUP('W. VaR &amp; Off-Peak Pos By Trader'!$A11,'Import OffPeak'!$A$3:ER$23,ER$1,FALSE()))</f>
        <v>0</v>
      </c>
      <c r="ES11" s="107" t="n">
        <f aca="false">IF(ISNA(VLOOKUP('W. VaR &amp; Off-Peak Pos By Trader'!$A11,'Import OffPeak'!$A$3:ES$23,ES$1,FALSE())),0,VLOOKUP('W. VaR &amp; Off-Peak Pos By Trader'!$A11,'Import OffPeak'!$A$3:ES$23,ES$1,FALSE()))</f>
        <v>0</v>
      </c>
      <c r="ET11" s="107" t="n">
        <f aca="false">IF(ISNA(VLOOKUP('W. VaR &amp; Off-Peak Pos By Trader'!$A11,'Import OffPeak'!$A$3:ET$23,ET$1,FALSE())),0,VLOOKUP('W. VaR &amp; Off-Peak Pos By Trader'!$A11,'Import OffPeak'!$A$3:ET$23,ET$1,FALSE()))</f>
        <v>0</v>
      </c>
      <c r="EU11" s="107" t="n">
        <f aca="false">IF(ISNA(VLOOKUP('W. VaR &amp; Off-Peak Pos By Trader'!$A11,'Import OffPeak'!$A$3:EU$23,EU$1,FALSE())),0,VLOOKUP('W. VaR &amp; Off-Peak Pos By Trader'!$A11,'Import OffPeak'!$A$3:EU$23,EU$1,FALSE()))</f>
        <v>0</v>
      </c>
      <c r="EV11" s="107" t="n">
        <f aca="false">IF(ISNA(VLOOKUP('W. VaR &amp; Off-Peak Pos By Trader'!$A11,'Import OffPeak'!$A$3:EV$23,EV$1,FALSE())),0,VLOOKUP('W. VaR &amp; Off-Peak Pos By Trader'!$A11,'Import OffPeak'!$A$3:EV$23,EV$1,FALSE()))</f>
        <v>0</v>
      </c>
      <c r="EW11" s="107" t="n">
        <f aca="false">IF(ISNA(VLOOKUP('W. VaR &amp; Off-Peak Pos By Trader'!$A11,'Import OffPeak'!$A$3:EW$23,EW$1,FALSE())),0,VLOOKUP('W. VaR &amp; Off-Peak Pos By Trader'!$A11,'Import OffPeak'!$A$3:EW$23,EW$1,FALSE()))</f>
        <v>0</v>
      </c>
      <c r="EX11" s="107" t="n">
        <f aca="false">IF(ISNA(VLOOKUP('W. VaR &amp; Off-Peak Pos By Trader'!$A11,'Import OffPeak'!$A$3:EX$23,EX$1,FALSE())),0,VLOOKUP('W. VaR &amp; Off-Peak Pos By Trader'!$A11,'Import OffPeak'!$A$3:EX$23,EX$1,FALSE()))</f>
        <v>0</v>
      </c>
      <c r="EY11" s="107" t="n">
        <f aca="false">IF(ISNA(VLOOKUP('W. VaR &amp; Off-Peak Pos By Trader'!$A11,'Import OffPeak'!$A$3:EY$23,EY$1,FALSE())),0,VLOOKUP('W. VaR &amp; Off-Peak Pos By Trader'!$A11,'Import OffPeak'!$A$3:EY$23,EY$1,FALSE()))</f>
        <v>0</v>
      </c>
      <c r="EZ11" s="107" t="n">
        <f aca="false">IF(ISNA(VLOOKUP('W. VaR &amp; Off-Peak Pos By Trader'!$A11,'Import OffPeak'!$A$3:EZ$23,EZ$1,FALSE())),0,VLOOKUP('W. VaR &amp; Off-Peak Pos By Trader'!$A11,'Import OffPeak'!$A$3:EZ$23,EZ$1,FALSE()))</f>
        <v>0</v>
      </c>
      <c r="FA11" s="107" t="n">
        <f aca="false">IF(ISNA(VLOOKUP('W. VaR &amp; Off-Peak Pos By Trader'!$A11,'Import OffPeak'!$A$3:FA$23,FA$1,FALSE())),0,VLOOKUP('W. VaR &amp; Off-Peak Pos By Trader'!$A11,'Import OffPeak'!$A$3:FA$23,FA$1,FALSE()))</f>
        <v>0</v>
      </c>
      <c r="FB11" s="107" t="n">
        <f aca="false">IF(ISNA(VLOOKUP('W. VaR &amp; Off-Peak Pos By Trader'!$A11,'Import OffPeak'!$A$3:FB$23,FB$1,FALSE())),0,VLOOKUP('W. VaR &amp; Off-Peak Pos By Trader'!$A11,'Import OffPeak'!$A$3:FB$23,FB$1,FALSE()))</f>
        <v>0</v>
      </c>
      <c r="FC11" s="107" t="n">
        <f aca="false">IF(ISNA(VLOOKUP('W. VaR &amp; Off-Peak Pos By Trader'!$A11,'Import OffPeak'!$A$3:FC$23,FC$1,FALSE())),0,VLOOKUP('W. VaR &amp; Off-Peak Pos By Trader'!$A11,'Import OffPeak'!$A$3:FC$23,FC$1,FALSE()))</f>
        <v>0</v>
      </c>
      <c r="FD11" s="107" t="n">
        <f aca="false">IF(ISNA(VLOOKUP('W. VaR &amp; Off-Peak Pos By Trader'!$A11,'Import OffPeak'!$A$3:FD$23,FD$1,FALSE())),0,VLOOKUP('W. VaR &amp; Off-Peak Pos By Trader'!$A11,'Import OffPeak'!$A$3:FD$23,FD$1,FALSE()))</f>
        <v>0</v>
      </c>
      <c r="FE11" s="107" t="n">
        <f aca="false">IF(ISNA(VLOOKUP('W. VaR &amp; Off-Peak Pos By Trader'!$A11,'Import OffPeak'!$A$3:FE$23,FE$1,FALSE())),0,VLOOKUP('W. VaR &amp; Off-Peak Pos By Trader'!$A11,'Import OffPeak'!$A$3:FE$23,FE$1,FALSE()))</f>
        <v>0</v>
      </c>
      <c r="FF11" s="107" t="n">
        <f aca="false">IF(ISNA(VLOOKUP('W. VaR &amp; Off-Peak Pos By Trader'!$A11,'Import OffPeak'!$A$3:FF$23,FF$1,FALSE())),0,VLOOKUP('W. VaR &amp; Off-Peak Pos By Trader'!$A11,'Import OffPeak'!$A$3:FF$23,FF$1,FALSE()))</f>
        <v>0</v>
      </c>
      <c r="FG11" s="107" t="n">
        <f aca="false">IF(ISNA(VLOOKUP('W. VaR &amp; Off-Peak Pos By Trader'!$A11,'Import OffPeak'!$A$3:FG$23,FG$1,FALSE())),0,VLOOKUP('W. VaR &amp; Off-Peak Pos By Trader'!$A11,'Import OffPeak'!$A$3:FG$23,FG$1,FALSE()))</f>
        <v>0</v>
      </c>
      <c r="FH11" s="107" t="n">
        <f aca="false">IF(ISNA(VLOOKUP('W. VaR &amp; Off-Peak Pos By Trader'!$A11,'Import OffPeak'!$A$3:FH$23,FH$1,FALSE())),0,VLOOKUP('W. VaR &amp; Off-Peak Pos By Trader'!$A11,'Import OffPeak'!$A$3:FH$23,FH$1,FALSE()))</f>
        <v>0</v>
      </c>
      <c r="FI11" s="107" t="n">
        <f aca="false">IF(ISNA(VLOOKUP('W. VaR &amp; Off-Peak Pos By Trader'!$A11,'Import OffPeak'!$A$3:FI$23,FI$1,FALSE())),0,VLOOKUP('W. VaR &amp; Off-Peak Pos By Trader'!$A11,'Import OffPeak'!$A$3:FI$23,FI$1,FALSE()))</f>
        <v>0</v>
      </c>
      <c r="FJ11" s="107" t="n">
        <f aca="false">IF(ISNA(VLOOKUP('W. VaR &amp; Off-Peak Pos By Trader'!$A11,'Import OffPeak'!$A$3:FJ$23,FJ$1,FALSE())),0,VLOOKUP('W. VaR &amp; Off-Peak Pos By Trader'!$A11,'Import OffPeak'!$A$3:FJ$23,FJ$1,FALSE()))</f>
        <v>0</v>
      </c>
      <c r="FK11" s="107" t="n">
        <f aca="false">IF(ISNA(VLOOKUP('W. VaR &amp; Off-Peak Pos By Trader'!$A11,'Import OffPeak'!$A$3:FK$23,FK$1,FALSE())),0,VLOOKUP('W. VaR &amp; Off-Peak Pos By Trader'!$A11,'Import OffPeak'!$A$3:FK$23,FK$1,FALSE()))</f>
        <v>0</v>
      </c>
      <c r="FL11" s="107" t="n">
        <f aca="false">IF(ISNA(VLOOKUP('W. VaR &amp; Off-Peak Pos By Trader'!$A11,'Import OffPeak'!$A$3:FL$23,FL$1,FALSE())),0,VLOOKUP('W. VaR &amp; Off-Peak Pos By Trader'!$A11,'Import OffPeak'!$A$3:FL$23,FL$1,FALSE()))</f>
        <v>0</v>
      </c>
      <c r="FM11" s="107" t="n">
        <f aca="false">IF(ISNA(VLOOKUP('W. VaR &amp; Off-Peak Pos By Trader'!$A11,'Import OffPeak'!$A$3:FM$23,FM$1,FALSE())),0,VLOOKUP('W. VaR &amp; Off-Peak Pos By Trader'!$A11,'Import OffPeak'!$A$3:FM$23,FM$1,FALSE()))</f>
        <v>0</v>
      </c>
      <c r="FN11" s="107" t="n">
        <f aca="false">IF(ISNA(VLOOKUP('W. VaR &amp; Off-Peak Pos By Trader'!$A11,'Import OffPeak'!$A$3:FN$23,FN$1,FALSE())),0,VLOOKUP('W. VaR &amp; Off-Peak Pos By Trader'!$A11,'Import OffPeak'!$A$3:FN$23,FN$1,FALSE()))</f>
        <v>0</v>
      </c>
      <c r="FO11" s="107" t="n">
        <f aca="false">IF(ISNA(VLOOKUP('W. VaR &amp; Off-Peak Pos By Trader'!$A11,'Import OffPeak'!$A$3:FO$23,FO$1,FALSE())),0,VLOOKUP('W. VaR &amp; Off-Peak Pos By Trader'!$A11,'Import OffPeak'!$A$3:FO$23,FO$1,FALSE()))</f>
        <v>0</v>
      </c>
      <c r="FP11" s="107" t="n">
        <f aca="false">IF(ISNA(VLOOKUP('W. VaR &amp; Off-Peak Pos By Trader'!$A11,'Import OffPeak'!$A$3:FP$23,FP$1,FALSE())),0,VLOOKUP('W. VaR &amp; Off-Peak Pos By Trader'!$A11,'Import OffPeak'!$A$3:FP$23,FP$1,FALSE()))</f>
        <v>0</v>
      </c>
      <c r="FQ11" s="107" t="n">
        <f aca="false">IF(ISNA(VLOOKUP('W. VaR &amp; Off-Peak Pos By Trader'!$A11,'Import OffPeak'!$A$3:FQ$23,FQ$1,FALSE())),0,VLOOKUP('W. VaR &amp; Off-Peak Pos By Trader'!$A11,'Import OffPeak'!$A$3:FQ$23,FQ$1,FALSE()))</f>
        <v>0</v>
      </c>
      <c r="FR11" s="107" t="n">
        <f aca="false">IF(ISNA(VLOOKUP('W. VaR &amp; Off-Peak Pos By Trader'!$A11,'Import OffPeak'!$A$3:FR$23,FR$1,FALSE())),0,VLOOKUP('W. VaR &amp; Off-Peak Pos By Trader'!$A11,'Import OffPeak'!$A$3:FR$23,FR$1,FALSE()))</f>
        <v>0</v>
      </c>
      <c r="FS11" s="107" t="n">
        <f aca="false">IF(ISNA(VLOOKUP('W. VaR &amp; Off-Peak Pos By Trader'!$A11,'Import OffPeak'!$A$3:FS$23,FS$1,FALSE())),0,VLOOKUP('W. VaR &amp; Off-Peak Pos By Trader'!$A11,'Import OffPeak'!$A$3:FS$23,FS$1,FALSE()))</f>
        <v>0</v>
      </c>
      <c r="FT11" s="107" t="n">
        <f aca="false">IF(ISNA(VLOOKUP('W. VaR &amp; Off-Peak Pos By Trader'!$A11,'Import OffPeak'!$A$3:FT$23,FT$1,FALSE())),0,VLOOKUP('W. VaR &amp; Off-Peak Pos By Trader'!$A11,'Import OffPeak'!$A$3:FT$23,FT$1,FALSE()))</f>
        <v>0</v>
      </c>
      <c r="FU11" s="107" t="n">
        <f aca="false">IF(ISNA(VLOOKUP('W. VaR &amp; Off-Peak Pos By Trader'!$A11,'Import OffPeak'!$A$3:FU$23,FU$1,FALSE())),0,VLOOKUP('W. VaR &amp; Off-Peak Pos By Trader'!$A11,'Import OffPeak'!$A$3:FU$23,FU$1,FALSE()))</f>
        <v>0</v>
      </c>
      <c r="FV11" s="0" t="n">
        <f aca="false">IF(ISNA(VLOOKUP('W. VaR &amp; Off-Peak Pos By Trader'!$A11,'Import OffPeak'!$A$3:FV$23,FV$1,FALSE())),0,VLOOKUP('W. VaR &amp; Off-Peak Pos By Trader'!$A11,'Import OffPeak'!$A$3:FV$23,FV$1,FALSE()))</f>
        <v>0</v>
      </c>
      <c r="FW11" s="0" t="n">
        <f aca="false">IF(ISNA(VLOOKUP('W. VaR &amp; Off-Peak Pos By Trader'!$A11,'Import OffPeak'!$A$3:FW$23,FW$1,FALSE())),0,VLOOKUP('W. VaR &amp; Off-Peak Pos By Trader'!$A11,'Import OffPeak'!$A$3:FW$23,FW$1,FALSE()))</f>
        <v>0</v>
      </c>
      <c r="FX11" s="0" t="n">
        <f aca="false">IF(ISNA(VLOOKUP('W. VaR &amp; Off-Peak Pos By Trader'!$A11,'Import OffPeak'!$A$3:FX$23,FX$1,FALSE())),0,VLOOKUP('W. VaR &amp; Off-Peak Pos By Trader'!$A11,'Import OffPeak'!$A$3:FX$23,FX$1,FALSE()))</f>
        <v>0</v>
      </c>
      <c r="FY11" s="0" t="n">
        <f aca="false">IF(ISNA(VLOOKUP('W. VaR &amp; Off-Peak Pos By Trader'!$A11,'Import OffPeak'!$A$3:FY$23,FY$1,FALSE())),0,VLOOKUP('W. VaR &amp; Off-Peak Pos By Trader'!$A11,'Import OffPeak'!$A$3:FY$23,FY$1,FALSE()))</f>
        <v>0</v>
      </c>
      <c r="FZ11" s="0" t="n">
        <f aca="false">IF(ISNA(VLOOKUP('W. VaR &amp; Off-Peak Pos By Trader'!$A11,'Import OffPeak'!$A$3:FZ$23,FZ$1,FALSE())),0,VLOOKUP('W. VaR &amp; Off-Peak Pos By Trader'!$A11,'Import OffPeak'!$A$3:FZ$23,FZ$1,FALSE()))</f>
        <v>0</v>
      </c>
      <c r="GA11" s="0" t="n">
        <f aca="false">IF(ISNA(VLOOKUP('W. VaR &amp; Off-Peak Pos By Trader'!$A11,'Import OffPeak'!$A$3:GA$23,GA$1,FALSE())),0,VLOOKUP('W. VaR &amp; Off-Peak Pos By Trader'!$A11,'Import OffPeak'!$A$3:GA$23,GA$1,FALSE()))</f>
        <v>0</v>
      </c>
      <c r="GB11" s="0" t="n">
        <f aca="false">IF(ISNA(VLOOKUP('W. VaR &amp; Off-Peak Pos By Trader'!$A11,'Import OffPeak'!$A$3:GB$23,GB$1,FALSE())),0,VLOOKUP('W. VaR &amp; Off-Peak Pos By Trader'!$A11,'Import OffPeak'!$A$3:GB$23,GB$1,FALSE()))</f>
        <v>0</v>
      </c>
      <c r="GC11" s="0" t="n">
        <f aca="false">IF(ISNA(VLOOKUP('W. VaR &amp; Off-Peak Pos By Trader'!$A11,'Import OffPeak'!$A$3:GC$23,GC$1,FALSE())),0,VLOOKUP('W. VaR &amp; Off-Peak Pos By Trader'!$A11,'Import OffPeak'!$A$3:GC$23,GC$1,FALSE()))</f>
        <v>0</v>
      </c>
      <c r="GD11" s="0" t="n">
        <f aca="false">IF(ISNA(VLOOKUP('W. VaR &amp; Off-Peak Pos By Trader'!$A11,'Import OffPeak'!$A$3:GD$23,GD$1,FALSE())),0,VLOOKUP('W. VaR &amp; Off-Peak Pos By Trader'!$A11,'Import OffPeak'!$A$3:GD$23,GD$1,FALSE()))</f>
        <v>0</v>
      </c>
      <c r="GE11" s="0" t="n">
        <f aca="false">IF(ISNA(VLOOKUP('W. VaR &amp; Off-Peak Pos By Trader'!$A11,'Import OffPeak'!$A$3:GE$23,GE$1,FALSE())),0,VLOOKUP('W. VaR &amp; Off-Peak Pos By Trader'!$A11,'Import OffPeak'!$A$3:GE$23,GE$1,FALSE()))</f>
        <v>0</v>
      </c>
      <c r="GF11" s="0" t="n">
        <f aca="false">IF(ISNA(VLOOKUP('W. VaR &amp; Off-Peak Pos By Trader'!$A11,'Import OffPeak'!$A$3:GF$23,GF$1,FALSE())),0,VLOOKUP('W. VaR &amp; Off-Peak Pos By Trader'!$A11,'Import OffPeak'!$A$3:GF$23,GF$1,FALSE()))</f>
        <v>0</v>
      </c>
      <c r="GG11" s="0" t="n">
        <f aca="false">IF(ISNA(VLOOKUP('W. VaR &amp; Off-Peak Pos By Trader'!$A11,'Import OffPeak'!$A$3:GG$23,GG$1,FALSE())),0,VLOOKUP('W. VaR &amp; Off-Peak Pos By Trader'!$A11,'Import OffPeak'!$A$3:GG$23,GG$1,FALSE()))</f>
        <v>0</v>
      </c>
      <c r="GH11" s="0" t="n">
        <f aca="false">IF(ISNA(VLOOKUP('W. VaR &amp; Off-Peak Pos By Trader'!$A11,'Import OffPeak'!$A$3:GH$23,GH$1,FALSE())),0,VLOOKUP('W. VaR &amp; Off-Peak Pos By Trader'!$A11,'Import OffPeak'!$A$3:GH$23,GH$1,FALSE()))</f>
        <v>0</v>
      </c>
      <c r="GI11" s="0" t="n">
        <f aca="false">IF(ISNA(VLOOKUP('W. VaR &amp; Off-Peak Pos By Trader'!$A11,'Import OffPeak'!$A$3:GI$23,GI$1,FALSE())),0,VLOOKUP('W. VaR &amp; Off-Peak Pos By Trader'!$A11,'Import OffPeak'!$A$3:GI$23,GI$1,FALSE()))</f>
        <v>0</v>
      </c>
      <c r="GJ11" s="0" t="n">
        <f aca="false">IF(ISNA(VLOOKUP('W. VaR &amp; Off-Peak Pos By Trader'!$A11,'Import OffPeak'!$A$3:GJ$23,GJ$1,FALSE())),0,VLOOKUP('W. VaR &amp; Off-Peak Pos By Trader'!$A11,'Import OffPeak'!$A$3:GJ$23,GJ$1,FALSE()))</f>
        <v>0</v>
      </c>
      <c r="GK11" s="0" t="n">
        <f aca="false">IF(ISNA(VLOOKUP('W. VaR &amp; Off-Peak Pos By Trader'!$A11,'Import OffPeak'!$A$3:GK$23,GK$1,FALSE())),0,VLOOKUP('W. VaR &amp; Off-Peak Pos By Trader'!$A11,'Import OffPeak'!$A$3:GK$23,GK$1,FALSE()))</f>
        <v>0</v>
      </c>
      <c r="GL11" s="0" t="n">
        <f aca="false">IF(ISNA(VLOOKUP('W. VaR &amp; Off-Peak Pos By Trader'!$A11,'Import OffPeak'!$A$3:GL$23,GL$1,FALSE())),0,VLOOKUP('W. VaR &amp; Off-Peak Pos By Trader'!$A11,'Import OffPeak'!$A$3:GL$23,GL$1,FALSE()))</f>
        <v>0</v>
      </c>
      <c r="GM11" s="0" t="n">
        <f aca="false">IF(ISNA(VLOOKUP('W. VaR &amp; Off-Peak Pos By Trader'!$A11,'Import OffPeak'!$A$3:GM$23,GM$1,FALSE())),0,VLOOKUP('W. VaR &amp; Off-Peak Pos By Trader'!$A11,'Import OffPeak'!$A$3:GM$23,GM$1,FALSE()))</f>
        <v>0</v>
      </c>
      <c r="GN11" s="0" t="n">
        <f aca="false">IF(ISNA(VLOOKUP('W. VaR &amp; Off-Peak Pos By Trader'!$A11,'Import OffPeak'!$A$3:GN$23,GN$1,FALSE())),0,VLOOKUP('W. VaR &amp; Off-Peak Pos By Trader'!$A11,'Import OffPeak'!$A$3:GN$23,GN$1,FALSE()))</f>
        <v>0</v>
      </c>
      <c r="GO11" s="0" t="n">
        <f aca="false">IF(ISNA(VLOOKUP('W. VaR &amp; Off-Peak Pos By Trader'!$A11,'Import OffPeak'!$A$3:GO$23,GO$1,FALSE())),0,VLOOKUP('W. VaR &amp; Off-Peak Pos By Trader'!$A11,'Import OffPeak'!$A$3:GO$23,GO$1,FALSE()))</f>
        <v>0</v>
      </c>
      <c r="GP11" s="0" t="n">
        <f aca="false">IF(ISNA(VLOOKUP('W. VaR &amp; Off-Peak Pos By Trader'!$A11,'Import OffPeak'!$A$3:GP$23,GP$1,FALSE())),0,VLOOKUP('W. VaR &amp; Off-Peak Pos By Trader'!$A11,'Import OffPeak'!$A$3:GP$23,GP$1,FALSE()))</f>
        <v>0</v>
      </c>
      <c r="GQ11" s="0" t="n">
        <f aca="false">IF(ISNA(VLOOKUP('W. VaR &amp; Off-Peak Pos By Trader'!$A11,'Import OffPeak'!$A$3:GQ$23,GQ$1,FALSE())),0,VLOOKUP('W. VaR &amp; Off-Peak Pos By Trader'!$A11,'Import OffPeak'!$A$3:GQ$23,GQ$1,FALSE()))</f>
        <v>0</v>
      </c>
      <c r="GR11" s="0" t="n">
        <f aca="false">IF(ISNA(VLOOKUP('W. VaR &amp; Off-Peak Pos By Trader'!$A11,'Import OffPeak'!$A$3:GR$23,GR$1,FALSE())),0,VLOOKUP('W. VaR &amp; Off-Peak Pos By Trader'!$A11,'Import OffPeak'!$A$3:GR$23,GR$1,FALSE()))</f>
        <v>0</v>
      </c>
      <c r="GS11" s="0" t="n">
        <f aca="false">IF(ISNA(VLOOKUP('W. VaR &amp; Off-Peak Pos By Trader'!$A11,'Import OffPeak'!$A$3:GS$23,GS$1,FALSE())),0,VLOOKUP('W. VaR &amp; Off-Peak Pos By Trader'!$A11,'Import OffPeak'!$A$3:GS$23,GS$1,FALSE()))</f>
        <v>0</v>
      </c>
      <c r="GT11" s="0" t="n">
        <f aca="false">IF(ISNA(VLOOKUP('W. VaR &amp; Off-Peak Pos By Trader'!$A11,'Import OffPeak'!$A$3:GT$23,GT$1,FALSE())),0,VLOOKUP('W. VaR &amp; Off-Peak Pos By Trader'!$A11,'Import OffPeak'!$A$3:GT$23,GT$1,FALSE()))</f>
        <v>0</v>
      </c>
      <c r="GU11" s="0" t="n">
        <f aca="false">IF(ISNA(VLOOKUP('W. VaR &amp; Off-Peak Pos By Trader'!$A11,'Import OffPeak'!$A$3:GU$23,GU$1,FALSE())),0,VLOOKUP('W. VaR &amp; Off-Peak Pos By Trader'!$A11,'Import OffPeak'!$A$3:GU$23,GU$1,FALSE()))</f>
        <v>0</v>
      </c>
      <c r="GV11" s="0" t="n">
        <f aca="false">IF(ISNA(VLOOKUP('W. VaR &amp; Off-Peak Pos By Trader'!$A11,'Import OffPeak'!$A$3:GV$23,GV$1,FALSE())),0,VLOOKUP('W. VaR &amp; Off-Peak Pos By Trader'!$A11,'Import OffPeak'!$A$3:GV$23,GV$1,FALSE()))</f>
        <v>0</v>
      </c>
      <c r="GW11" s="0" t="n">
        <f aca="false">IF(ISNA(VLOOKUP('W. VaR &amp; Off-Peak Pos By Trader'!$A11,'Import OffPeak'!$A$3:GW$23,GW$1,FALSE())),0,VLOOKUP('W. VaR &amp; Off-Peak Pos By Trader'!$A11,'Import OffPeak'!$A$3:GW$23,GW$1,FALSE()))</f>
        <v>0</v>
      </c>
      <c r="GX11" s="0" t="n">
        <f aca="false">IF(ISNA(VLOOKUP('W. VaR &amp; Off-Peak Pos By Trader'!$A11,'Import OffPeak'!$A$3:GX$23,GX$1,FALSE())),0,VLOOKUP('W. VaR &amp; Off-Peak Pos By Trader'!$A11,'Import OffPeak'!$A$3:GX$23,GX$1,FALSE()))</f>
        <v>0</v>
      </c>
      <c r="GY11" s="0" t="n">
        <f aca="false">IF(ISNA(VLOOKUP('W. VaR &amp; Off-Peak Pos By Trader'!$A11,'Import OffPeak'!$A$3:GY$23,GY$1,FALSE())),0,VLOOKUP('W. VaR &amp; Off-Peak Pos By Trader'!$A11,'Import OffPeak'!$A$3:GY$23,GY$1,FALSE()))</f>
        <v>0</v>
      </c>
      <c r="GZ11" s="0" t="n">
        <f aca="false">IF(ISNA(VLOOKUP('W. VaR &amp; Off-Peak Pos By Trader'!$A11,'Import OffPeak'!$A$3:GZ$23,GZ$1,FALSE())),0,VLOOKUP('W. VaR &amp; Off-Peak Pos By Trader'!$A11,'Import OffPeak'!$A$3:GZ$23,GZ$1,FALSE()))</f>
        <v>0</v>
      </c>
      <c r="HA11" s="0" t="n">
        <f aca="false">IF(ISNA(VLOOKUP('W. VaR &amp; Off-Peak Pos By Trader'!$A11,'Import OffPeak'!$A$3:HA$23,HA$1,FALSE())),0,VLOOKUP('W. VaR &amp; Off-Peak Pos By Trader'!$A11,'Import OffPeak'!$A$3:HA$23,HA$1,FALSE()))</f>
        <v>0</v>
      </c>
      <c r="HB11" s="0" t="n">
        <f aca="false">IF(ISNA(VLOOKUP('W. VaR &amp; Off-Peak Pos By Trader'!$A11,'Import OffPeak'!$A$3:HB$23,HB$1,FALSE())),0,VLOOKUP('W. VaR &amp; Off-Peak Pos By Trader'!$A11,'Import OffPeak'!$A$3:HB$23,HB$1,FALSE()))</f>
        <v>0</v>
      </c>
      <c r="HC11" s="0" t="n">
        <f aca="false">IF(ISNA(VLOOKUP('W. VaR &amp; Off-Peak Pos By Trader'!$A11,'Import OffPeak'!$A$3:HC$23,HC$1,FALSE())),0,VLOOKUP('W. VaR &amp; Off-Peak Pos By Trader'!$A11,'Import OffPeak'!$A$3:HC$23,HC$1,FALSE()))</f>
        <v>0</v>
      </c>
      <c r="HD11" s="0" t="n">
        <f aca="false">IF(ISNA(VLOOKUP('W. VaR &amp; Off-Peak Pos By Trader'!$A11,'Import OffPeak'!$A$3:HD$23,HD$1,FALSE())),0,VLOOKUP('W. VaR &amp; Off-Peak Pos By Trader'!$A11,'Import OffPeak'!$A$3:HD$23,HD$1,FALSE()))</f>
        <v>0</v>
      </c>
      <c r="HE11" s="0" t="n">
        <f aca="false">IF(ISNA(VLOOKUP('W. VaR &amp; Off-Peak Pos By Trader'!$A11,'Import OffPeak'!$A$3:HE$23,HE$1,FALSE())),0,VLOOKUP('W. VaR &amp; Off-Peak Pos By Trader'!$A11,'Import OffPeak'!$A$3:HE$23,HE$1,FALSE()))</f>
        <v>0</v>
      </c>
      <c r="HF11" s="0" t="n">
        <f aca="false">IF(ISNA(VLOOKUP('W. VaR &amp; Off-Peak Pos By Trader'!$A11,'Import OffPeak'!$A$3:HF$23,HF$1,FALSE())),0,VLOOKUP('W. VaR &amp; Off-Peak Pos By Trader'!$A11,'Import OffPeak'!$A$3:HF$23,HF$1,FALSE()))</f>
        <v>0</v>
      </c>
      <c r="HG11" s="0" t="n">
        <f aca="false">IF(ISNA(VLOOKUP('W. VaR &amp; Off-Peak Pos By Trader'!$A11,'Import OffPeak'!$A$3:HG$23,HG$1,FALSE())),0,VLOOKUP('W. VaR &amp; Off-Peak Pos By Trader'!$A11,'Import OffPeak'!$A$3:HG$23,HG$1,FALSE()))</f>
        <v>0</v>
      </c>
      <c r="HH11" s="0" t="n">
        <f aca="false">IF(ISNA(VLOOKUP('W. VaR &amp; Off-Peak Pos By Trader'!$A11,'Import OffPeak'!$A$3:HH$23,HH$1,FALSE())),0,VLOOKUP('W. VaR &amp; Off-Peak Pos By Trader'!$A11,'Import OffPeak'!$A$3:HH$23,HH$1,FALSE()))</f>
        <v>0</v>
      </c>
      <c r="HI11" s="0" t="n">
        <f aca="false">IF(ISNA(VLOOKUP('W. VaR &amp; Off-Peak Pos By Trader'!$A11,'Import OffPeak'!$A$3:HI$23,HI$1,FALSE())),0,VLOOKUP('W. VaR &amp; Off-Peak Pos By Trader'!$A11,'Import OffPeak'!$A$3:HI$23,HI$1,FALSE()))</f>
        <v>0</v>
      </c>
      <c r="HJ11" s="0" t="n">
        <f aca="false">IF(ISNA(VLOOKUP('W. VaR &amp; Off-Peak Pos By Trader'!$A11,'Import OffPeak'!$A$3:HJ$23,HJ$1,FALSE())),0,VLOOKUP('W. VaR &amp; Off-Peak Pos By Trader'!$A11,'Import OffPeak'!$A$3:HJ$23,HJ$1,FALSE()))</f>
        <v>0</v>
      </c>
      <c r="HK11" s="0" t="n">
        <f aca="false">IF(ISNA(VLOOKUP('W. VaR &amp; Off-Peak Pos By Trader'!$A11,'Import OffPeak'!$A$3:HK$23,HK$1,FALSE())),0,VLOOKUP('W. VaR &amp; Off-Peak Pos By Trader'!$A11,'Import OffPeak'!$A$3:HK$23,HK$1,FALSE()))</f>
        <v>0</v>
      </c>
      <c r="HL11" s="0" t="n">
        <f aca="false">IF(ISNA(VLOOKUP('W. VaR &amp; Off-Peak Pos By Trader'!$A11,'Import OffPeak'!$A$3:HL$23,HL$1,FALSE())),0,VLOOKUP('W. VaR &amp; Off-Peak Pos By Trader'!$A11,'Import OffPeak'!$A$3:HL$23,HL$1,FALSE()))</f>
        <v>0</v>
      </c>
      <c r="HM11" s="0" t="n">
        <f aca="false">IF(ISNA(VLOOKUP('W. VaR &amp; Off-Peak Pos By Trader'!$A11,'Import OffPeak'!$A$3:HM$23,HM$1,FALSE())),0,VLOOKUP('W. VaR &amp; Off-Peak Pos By Trader'!$A11,'Import OffPeak'!$A$3:HM$23,HM$1,FALSE()))</f>
        <v>0</v>
      </c>
      <c r="HN11" s="0" t="n">
        <f aca="false">IF(ISNA(VLOOKUP('W. VaR &amp; Off-Peak Pos By Trader'!$A11,'Import OffPeak'!$A$3:HN$23,HN$1,FALSE())),0,VLOOKUP('W. VaR &amp; Off-Peak Pos By Trader'!$A11,'Import OffPeak'!$A$3:HN$23,HN$1,FALSE()))</f>
        <v>0</v>
      </c>
      <c r="HO11" s="0" t="n">
        <f aca="false">IF(ISNA(VLOOKUP('W. VaR &amp; Off-Peak Pos By Trader'!$A11,'Import OffPeak'!$A$3:HO$23,HO$1,FALSE())),0,VLOOKUP('W. VaR &amp; Off-Peak Pos By Trader'!$A11,'Import OffPeak'!$A$3:HO$23,HO$1,FALSE()))</f>
        <v>0</v>
      </c>
      <c r="HP11" s="0" t="n">
        <f aca="false">IF(ISNA(VLOOKUP('W. VaR &amp; Off-Peak Pos By Trader'!$A11,'Import OffPeak'!$A$3:HP$23,HP$1,FALSE())),0,VLOOKUP('W. VaR &amp; Off-Peak Pos By Trader'!$A11,'Import OffPeak'!$A$3:HP$23,HP$1,FALSE()))</f>
        <v>0</v>
      </c>
      <c r="HQ11" s="0" t="n">
        <f aca="false">IF(ISNA(VLOOKUP('W. VaR &amp; Off-Peak Pos By Trader'!$A11,'Import OffPeak'!$A$3:HQ$23,HQ$1,FALSE())),0,VLOOKUP('W. VaR &amp; Off-Peak Pos By Trader'!$A11,'Import OffPeak'!$A$3:HQ$23,HQ$1,FALSE()))</f>
        <v>0</v>
      </c>
      <c r="HR11" s="0" t="n">
        <f aca="false">IF(ISNA(VLOOKUP('W. VaR &amp; Off-Peak Pos By Trader'!$A11,'Import OffPeak'!$A$3:HR$23,HR$1,FALSE())),0,VLOOKUP('W. VaR &amp; Off-Peak Pos By Trader'!$A11,'Import OffPeak'!$A$3:HR$23,HR$1,FALSE()))</f>
        <v>0</v>
      </c>
      <c r="HS11" s="0" t="n">
        <f aca="false">IF(ISNA(VLOOKUP('W. VaR &amp; Off-Peak Pos By Trader'!$A11,'Import OffPeak'!$A$3:HS$23,HS$1,FALSE())),0,VLOOKUP('W. VaR &amp; Off-Peak Pos By Trader'!$A11,'Import OffPeak'!$A$3:HS$23,HS$1,FALSE()))</f>
        <v>0</v>
      </c>
      <c r="HT11" s="0" t="n">
        <f aca="false">IF(ISNA(VLOOKUP('W. VaR &amp; Off-Peak Pos By Trader'!$A11,'Import OffPeak'!$A$3:HT$23,HT$1,FALSE())),0,VLOOKUP('W. VaR &amp; Off-Peak Pos By Trader'!$A11,'Import OffPeak'!$A$3:HT$23,HT$1,FALSE()))</f>
        <v>0</v>
      </c>
      <c r="HU11" s="0" t="n">
        <f aca="false">IF(ISNA(VLOOKUP('W. VaR &amp; Off-Peak Pos By Trader'!$A11,'Import OffPeak'!$A$3:HU$23,HU$1,FALSE())),0,VLOOKUP('W. VaR &amp; Off-Peak Pos By Trader'!$A11,'Import OffPeak'!$A$3:HU$23,HU$1,FALSE()))</f>
        <v>0</v>
      </c>
      <c r="HV11" s="0" t="n">
        <f aca="false">IF(ISNA(VLOOKUP('W. VaR &amp; Off-Peak Pos By Trader'!$A11,'Import OffPeak'!$A$3:HV$23,HV$1,FALSE())),0,VLOOKUP('W. VaR &amp; Off-Peak Pos By Trader'!$A11,'Import OffPeak'!$A$3:HV$23,HV$1,FALSE()))</f>
        <v>0</v>
      </c>
      <c r="HW11" s="0" t="n">
        <f aca="false">IF(ISNA(VLOOKUP('W. VaR &amp; Off-Peak Pos By Trader'!$A11,'Import OffPeak'!$A$3:HW$23,HW$1,FALSE())),0,VLOOKUP('W. VaR &amp; Off-Peak Pos By Trader'!$A11,'Import OffPeak'!$A$3:HW$23,HW$1,FALSE()))</f>
        <v>0</v>
      </c>
      <c r="HX11" s="0" t="n">
        <f aca="false">IF(ISNA(VLOOKUP('W. VaR &amp; Off-Peak Pos By Trader'!$A11,'Import OffPeak'!$A$3:HX$23,HX$1,FALSE())),0,VLOOKUP('W. VaR &amp; Off-Peak Pos By Trader'!$A11,'Import OffPeak'!$A$3:HX$23,HX$1,FALSE()))</f>
        <v>0</v>
      </c>
      <c r="HY11" s="0" t="n">
        <f aca="false">IF(ISNA(VLOOKUP('W. VaR &amp; Off-Peak Pos By Trader'!$A11,'Import OffPeak'!$A$3:HY$23,HY$1,FALSE())),0,VLOOKUP('W. VaR &amp; Off-Peak Pos By Trader'!$A11,'Import OffPeak'!$A$3:HY$23,HY$1,FALSE()))</f>
        <v>0</v>
      </c>
      <c r="HZ11" s="0" t="n">
        <f aca="false">IF(ISNA(VLOOKUP('W. VaR &amp; Off-Peak Pos By Trader'!$A11,'Import OffPeak'!$A$3:HZ$23,HZ$1,FALSE())),0,VLOOKUP('W. VaR &amp; Off-Peak Pos By Trader'!$A11,'Import OffPeak'!$A$3:HZ$23,HZ$1,FALSE()))</f>
        <v>0</v>
      </c>
      <c r="IA11" s="0" t="n">
        <f aca="false">IF(ISNA(VLOOKUP('W. VaR &amp; Off-Peak Pos By Trader'!$A11,'Import OffPeak'!$A$3:IA$23,IA$1,FALSE())),0,VLOOKUP('W. VaR &amp; Off-Peak Pos By Trader'!$A11,'Import OffPeak'!$A$3:IA$23,IA$1,FALSE()))</f>
        <v>0</v>
      </c>
      <c r="IB11" s="0" t="n">
        <f aca="false">IF(ISNA(VLOOKUP('W. VaR &amp; Off-Peak Pos By Trader'!$A11,'Import OffPeak'!$A$3:IB$23,IB$1,FALSE())),0,VLOOKUP('W. VaR &amp; Off-Peak Pos By Trader'!$A11,'Import OffPeak'!$A$3:IB$23,IB$1,FALSE()))</f>
        <v>0</v>
      </c>
      <c r="IC11" s="0" t="n">
        <f aca="false">IF(ISNA(VLOOKUP('W. VaR &amp; Off-Peak Pos By Trader'!$A11,'Import OffPeak'!$A$3:IC$23,IC$1,FALSE())),0,VLOOKUP('W. VaR &amp; Off-Peak Pos By Trader'!$A11,'Import OffPeak'!$A$3:IC$23,IC$1,FALSE()))</f>
        <v>0</v>
      </c>
    </row>
    <row r="12" customFormat="false" ht="18" hidden="false" customHeight="false" outlineLevel="0" collapsed="false">
      <c r="A12" s="104" t="s">
        <v>11</v>
      </c>
      <c r="B12" s="107" t="n">
        <f aca="false">IF(ISNA(VLOOKUP('W. VaR &amp; Off-Peak Pos By Trader'!$A21,'Import OffPeak'!$A$3:B$23,B$1,FALSE())),0,VLOOKUP('W. VaR &amp; Off-Peak Pos By Trader'!$A21,'Import OffPeak'!$A$3:B$23,B$1,FALSE()))</f>
        <v>0</v>
      </c>
      <c r="C12" s="107" t="n">
        <f aca="false">IF(ISNA(VLOOKUP('W. VaR &amp; Off-Peak Pos By Trader'!$A21,'Import OffPeak'!$A$3:C$23,C$1,FALSE())),0,VLOOKUP('W. VaR &amp; Off-Peak Pos By Trader'!$A21,'Import OffPeak'!$A$3:C$23,C$1,FALSE()))</f>
        <v>0</v>
      </c>
      <c r="D12" s="107" t="n">
        <f aca="false">IF(ISNA(VLOOKUP('W. VaR &amp; Off-Peak Pos By Trader'!$A21,'Import OffPeak'!$A$3:D$23,D$1,FALSE())),0,VLOOKUP('W. VaR &amp; Off-Peak Pos By Trader'!$A21,'Import OffPeak'!$A$3:D$23,D$1,FALSE()))</f>
        <v>0</v>
      </c>
      <c r="E12" s="107" t="n">
        <f aca="false">IF(ISNA(VLOOKUP('W. VaR &amp; Off-Peak Pos By Trader'!$A21,'Import OffPeak'!$A$3:E$23,E$1,FALSE())),0,VLOOKUP('W. VaR &amp; Off-Peak Pos By Trader'!$A21,'Import OffPeak'!$A$3:E$23,E$1,FALSE()))</f>
        <v>0</v>
      </c>
      <c r="F12" s="107" t="n">
        <f aca="false">IF(ISNA(VLOOKUP('W. VaR &amp; Off-Peak Pos By Trader'!$A21,'Import OffPeak'!$A$3:F$23,F$1,FALSE())),0,VLOOKUP('W. VaR &amp; Off-Peak Pos By Trader'!$A21,'Import OffPeak'!$A$3:F$23,F$1,FALSE()))</f>
        <v>0</v>
      </c>
      <c r="G12" s="107" t="n">
        <f aca="false">IF(ISNA(VLOOKUP('W. VaR &amp; Off-Peak Pos By Trader'!$A21,'Import OffPeak'!$A$3:G$23,G$1,FALSE())),0,VLOOKUP('W. VaR &amp; Off-Peak Pos By Trader'!$A21,'Import OffPeak'!$A$3:G$23,G$1,FALSE()))</f>
        <v>0</v>
      </c>
      <c r="H12" s="107" t="n">
        <f aca="false">IF(ISNA(VLOOKUP('W. VaR &amp; Off-Peak Pos By Trader'!$A21,'Import OffPeak'!$A$3:H$23,H$1,FALSE())),0,VLOOKUP('W. VaR &amp; Off-Peak Pos By Trader'!$A21,'Import OffPeak'!$A$3:H$23,H$1,FALSE()))</f>
        <v>0</v>
      </c>
      <c r="I12" s="107" t="n">
        <f aca="false">IF(ISNA(VLOOKUP('W. VaR &amp; Off-Peak Pos By Trader'!$A21,'Import OffPeak'!$A$3:I$23,I$1,FALSE())),0,VLOOKUP('W. VaR &amp; Off-Peak Pos By Trader'!$A21,'Import OffPeak'!$A$3:I$23,I$1,FALSE()))</f>
        <v>0</v>
      </c>
      <c r="J12" s="107" t="n">
        <f aca="false">IF(ISNA(VLOOKUP('W. VaR &amp; Off-Peak Pos By Trader'!$A21,'Import OffPeak'!$A$3:J$23,J$1,FALSE())),0,VLOOKUP('W. VaR &amp; Off-Peak Pos By Trader'!$A21,'Import OffPeak'!$A$3:J$23,J$1,FALSE()))</f>
        <v>0</v>
      </c>
      <c r="K12" s="107" t="n">
        <f aca="false">IF(ISNA(VLOOKUP('W. VaR &amp; Off-Peak Pos By Trader'!$A21,'Import OffPeak'!$A$3:K$23,K$1,FALSE())),0,VLOOKUP('W. VaR &amp; Off-Peak Pos By Trader'!$A21,'Import OffPeak'!$A$3:K$23,K$1,FALSE()))</f>
        <v>0</v>
      </c>
      <c r="L12" s="107" t="n">
        <f aca="false">IF(ISNA(VLOOKUP('W. VaR &amp; Off-Peak Pos By Trader'!$A21,'Import OffPeak'!$A$3:L$23,L$1,FALSE())),0,VLOOKUP('W. VaR &amp; Off-Peak Pos By Trader'!$A21,'Import OffPeak'!$A$3:L$23,L$1,FALSE()))</f>
        <v>0</v>
      </c>
      <c r="M12" s="107" t="n">
        <f aca="false">IF(ISNA(VLOOKUP('W. VaR &amp; Off-Peak Pos By Trader'!$A21,'Import OffPeak'!$A$3:M$23,M$1,FALSE())),0,VLOOKUP('W. VaR &amp; Off-Peak Pos By Trader'!$A21,'Import OffPeak'!$A$3:M$23,M$1,FALSE()))</f>
        <v>0</v>
      </c>
      <c r="N12" s="107" t="n">
        <f aca="false">IF(ISNA(VLOOKUP('W. VaR &amp; Off-Peak Pos By Trader'!$A21,'Import OffPeak'!$A$3:N$23,N$1,FALSE())),0,VLOOKUP('W. VaR &amp; Off-Peak Pos By Trader'!$A21,'Import OffPeak'!$A$3:N$23,N$1,FALSE()))</f>
        <v>0</v>
      </c>
      <c r="O12" s="107" t="n">
        <f aca="false">IF(ISNA(VLOOKUP('W. VaR &amp; Off-Peak Pos By Trader'!$A21,'Import OffPeak'!$A$3:O$23,O$1,FALSE())),0,VLOOKUP('W. VaR &amp; Off-Peak Pos By Trader'!$A21,'Import OffPeak'!$A$3:O$23,O$1,FALSE()))</f>
        <v>0</v>
      </c>
      <c r="P12" s="107" t="n">
        <f aca="false">IF(ISNA(VLOOKUP('W. VaR &amp; Off-Peak Pos By Trader'!$A21,'Import OffPeak'!$A$3:P$23,P$1,FALSE())),0,VLOOKUP('W. VaR &amp; Off-Peak Pos By Trader'!$A21,'Import OffPeak'!$A$3:P$23,P$1,FALSE()))</f>
        <v>0</v>
      </c>
      <c r="Q12" s="107" t="n">
        <f aca="false">IF(ISNA(VLOOKUP('W. VaR &amp; Off-Peak Pos By Trader'!$A21,'Import OffPeak'!$A$3:Q$23,Q$1,FALSE())),0,VLOOKUP('W. VaR &amp; Off-Peak Pos By Trader'!$A21,'Import OffPeak'!$A$3:Q$23,Q$1,FALSE()))</f>
        <v>0</v>
      </c>
      <c r="R12" s="107" t="n">
        <f aca="false">IF(ISNA(VLOOKUP('W. VaR &amp; Off-Peak Pos By Trader'!$A21,'Import OffPeak'!$A$3:R$23,R$1,FALSE())),0,VLOOKUP('W. VaR &amp; Off-Peak Pos By Trader'!$A21,'Import OffPeak'!$A$3:R$23,R$1,FALSE()))</f>
        <v>0</v>
      </c>
      <c r="S12" s="107" t="n">
        <f aca="false">IF(ISNA(VLOOKUP('W. VaR &amp; Off-Peak Pos By Trader'!$A21,'Import OffPeak'!$A$3:S$23,S$1,FALSE())),0,VLOOKUP('W. VaR &amp; Off-Peak Pos By Trader'!$A21,'Import OffPeak'!$A$3:S$23,S$1,FALSE()))</f>
        <v>0</v>
      </c>
      <c r="T12" s="107" t="n">
        <f aca="false">IF(ISNA(VLOOKUP('W. VaR &amp; Off-Peak Pos By Trader'!$A21,'Import OffPeak'!$A$3:T$23,T$1,FALSE())),0,VLOOKUP('W. VaR &amp; Off-Peak Pos By Trader'!$A21,'Import OffPeak'!$A$3:T$23,T$1,FALSE()))</f>
        <v>0</v>
      </c>
      <c r="U12" s="107" t="n">
        <f aca="false">IF(ISNA(VLOOKUP('W. VaR &amp; Off-Peak Pos By Trader'!$A21,'Import OffPeak'!$A$3:U$23,U$1,FALSE())),0,VLOOKUP('W. VaR &amp; Off-Peak Pos By Trader'!$A21,'Import OffPeak'!$A$3:U$23,U$1,FALSE()))</f>
        <v>0</v>
      </c>
      <c r="V12" s="107" t="n">
        <f aca="false">IF(ISNA(VLOOKUP('W. VaR &amp; Off-Peak Pos By Trader'!$A21,'Import OffPeak'!$A$3:V$23,V$1,FALSE())),0,VLOOKUP('W. VaR &amp; Off-Peak Pos By Trader'!$A21,'Import OffPeak'!$A$3:V$23,V$1,FALSE()))</f>
        <v>0</v>
      </c>
      <c r="W12" s="107" t="n">
        <f aca="false">IF(ISNA(VLOOKUP('W. VaR &amp; Off-Peak Pos By Trader'!$A21,'Import OffPeak'!$A$3:W$23,W$1,FALSE())),0,VLOOKUP('W. VaR &amp; Off-Peak Pos By Trader'!$A21,'Import OffPeak'!$A$3:W$23,W$1,FALSE()))</f>
        <v>0</v>
      </c>
      <c r="X12" s="107" t="n">
        <f aca="false">IF(ISNA(VLOOKUP('W. VaR &amp; Off-Peak Pos By Trader'!$A21,'Import OffPeak'!$A$3:X$23,X$1,FALSE())),0,VLOOKUP('W. VaR &amp; Off-Peak Pos By Trader'!$A21,'Import OffPeak'!$A$3:X$23,X$1,FALSE()))</f>
        <v>0</v>
      </c>
      <c r="Y12" s="107" t="n">
        <f aca="false">IF(ISNA(VLOOKUP('W. VaR &amp; Off-Peak Pos By Trader'!$A21,'Import OffPeak'!$A$3:Y$23,Y$1,FALSE())),0,VLOOKUP('W. VaR &amp; Off-Peak Pos By Trader'!$A21,'Import OffPeak'!$A$3:Y$23,Y$1,FALSE()))</f>
        <v>0</v>
      </c>
      <c r="Z12" s="107" t="n">
        <f aca="false">IF(ISNA(VLOOKUP('W. VaR &amp; Off-Peak Pos By Trader'!$A21,'Import OffPeak'!$A$3:Z$23,Z$1,FALSE())),0,VLOOKUP('W. VaR &amp; Off-Peak Pos By Trader'!$A21,'Import OffPeak'!$A$3:Z$23,Z$1,FALSE()))</f>
        <v>0</v>
      </c>
      <c r="AA12" s="107" t="n">
        <f aca="false">IF(ISNA(VLOOKUP('W. VaR &amp; Off-Peak Pos By Trader'!$A21,'Import OffPeak'!$A$3:AA$23,AA$1,FALSE())),0,VLOOKUP('W. VaR &amp; Off-Peak Pos By Trader'!$A21,'Import OffPeak'!$A$3:AA$23,AA$1,FALSE()))</f>
        <v>0</v>
      </c>
      <c r="AB12" s="107" t="n">
        <f aca="false">IF(ISNA(VLOOKUP('W. VaR &amp; Off-Peak Pos By Trader'!$A21,'Import OffPeak'!$A$3:AB$23,AB$1,FALSE())),0,VLOOKUP('W. VaR &amp; Off-Peak Pos By Trader'!$A21,'Import OffPeak'!$A$3:AB$23,AB$1,FALSE()))</f>
        <v>0</v>
      </c>
      <c r="AC12" s="107" t="n">
        <f aca="false">IF(ISNA(VLOOKUP('W. VaR &amp; Off-Peak Pos By Trader'!$A21,'Import OffPeak'!$A$3:AC$23,AC$1,FALSE())),0,VLOOKUP('W. VaR &amp; Off-Peak Pos By Trader'!$A21,'Import OffPeak'!$A$3:AC$23,AC$1,FALSE()))</f>
        <v>0</v>
      </c>
      <c r="AD12" s="107" t="n">
        <f aca="false">IF(ISNA(VLOOKUP('W. VaR &amp; Off-Peak Pos By Trader'!$A21,'Import OffPeak'!$A$3:AD$23,AD$1,FALSE())),0,VLOOKUP('W. VaR &amp; Off-Peak Pos By Trader'!$A21,'Import OffPeak'!$A$3:AD$23,AD$1,FALSE()))</f>
        <v>0</v>
      </c>
      <c r="AE12" s="107" t="n">
        <f aca="false">IF(ISNA(VLOOKUP('W. VaR &amp; Off-Peak Pos By Trader'!$A21,'Import OffPeak'!$A$3:AE$23,AE$1,FALSE())),0,VLOOKUP('W. VaR &amp; Off-Peak Pos By Trader'!$A21,'Import OffPeak'!$A$3:AE$23,AE$1,FALSE()))</f>
        <v>0</v>
      </c>
      <c r="AF12" s="107" t="n">
        <f aca="false">IF(ISNA(VLOOKUP('W. VaR &amp; Off-Peak Pos By Trader'!$A21,'Import OffPeak'!$A$3:AF$23,AF$1,FALSE())),0,VLOOKUP('W. VaR &amp; Off-Peak Pos By Trader'!$A21,'Import OffPeak'!$A$3:AF$23,AF$1,FALSE()))</f>
        <v>0</v>
      </c>
      <c r="AG12" s="107" t="n">
        <f aca="false">IF(ISNA(VLOOKUP('W. VaR &amp; Off-Peak Pos By Trader'!$A21,'Import OffPeak'!$A$3:AG$23,AG$1,FALSE())),0,VLOOKUP('W. VaR &amp; Off-Peak Pos By Trader'!$A21,'Import OffPeak'!$A$3:AG$23,AG$1,FALSE()))</f>
        <v>0</v>
      </c>
      <c r="AH12" s="107" t="n">
        <f aca="false">IF(ISNA(VLOOKUP('W. VaR &amp; Off-Peak Pos By Trader'!$A21,'Import OffPeak'!$A$3:AH$23,AH$1,FALSE())),0,VLOOKUP('W. VaR &amp; Off-Peak Pos By Trader'!$A21,'Import OffPeak'!$A$3:AH$23,AH$1,FALSE()))</f>
        <v>0</v>
      </c>
      <c r="AI12" s="107" t="n">
        <f aca="false">IF(ISNA(VLOOKUP('W. VaR &amp; Off-Peak Pos By Trader'!$A21,'Import OffPeak'!$A$3:AI$23,AI$1,FALSE())),0,VLOOKUP('W. VaR &amp; Off-Peak Pos By Trader'!$A21,'Import OffPeak'!$A$3:AI$23,AI$1,FALSE()))</f>
        <v>0</v>
      </c>
      <c r="AJ12" s="107" t="n">
        <f aca="false">IF(ISNA(VLOOKUP('W. VaR &amp; Off-Peak Pos By Trader'!$A21,'Import OffPeak'!$A$3:AJ$23,AJ$1,FALSE())),0,VLOOKUP('W. VaR &amp; Off-Peak Pos By Trader'!$A21,'Import OffPeak'!$A$3:AJ$23,AJ$1,FALSE()))</f>
        <v>0</v>
      </c>
      <c r="AK12" s="107" t="n">
        <f aca="false">IF(ISNA(VLOOKUP('W. VaR &amp; Off-Peak Pos By Trader'!$A21,'Import OffPeak'!$A$3:AK$23,AK$1,FALSE())),0,VLOOKUP('W. VaR &amp; Off-Peak Pos By Trader'!$A21,'Import OffPeak'!$A$3:AK$23,AK$1,FALSE()))</f>
        <v>0</v>
      </c>
      <c r="AL12" s="107" t="n">
        <f aca="false">IF(ISNA(VLOOKUP('W. VaR &amp; Off-Peak Pos By Trader'!$A21,'Import OffPeak'!$A$3:AL$23,AL$1,FALSE())),0,VLOOKUP('W. VaR &amp; Off-Peak Pos By Trader'!$A21,'Import OffPeak'!$A$3:AL$23,AL$1,FALSE()))</f>
        <v>0</v>
      </c>
      <c r="AM12" s="107" t="n">
        <f aca="false">IF(ISNA(VLOOKUP('W. VaR &amp; Off-Peak Pos By Trader'!$A21,'Import OffPeak'!$A$3:AM$23,AM$1,FALSE())),0,VLOOKUP('W. VaR &amp; Off-Peak Pos By Trader'!$A21,'Import OffPeak'!$A$3:AM$23,AM$1,FALSE()))</f>
        <v>0</v>
      </c>
      <c r="AN12" s="107" t="n">
        <f aca="false">IF(ISNA(VLOOKUP('W. VaR &amp; Off-Peak Pos By Trader'!$A21,'Import OffPeak'!$A$3:AN$23,AN$1,FALSE())),0,VLOOKUP('W. VaR &amp; Off-Peak Pos By Trader'!$A21,'Import OffPeak'!$A$3:AN$23,AN$1,FALSE()))</f>
        <v>0</v>
      </c>
      <c r="AO12" s="107" t="n">
        <f aca="false">IF(ISNA(VLOOKUP('W. VaR &amp; Off-Peak Pos By Trader'!$A21,'Import OffPeak'!$A$3:AO$23,AO$1,FALSE())),0,VLOOKUP('W. VaR &amp; Off-Peak Pos By Trader'!$A21,'Import OffPeak'!$A$3:AO$23,AO$1,FALSE()))</f>
        <v>0</v>
      </c>
      <c r="AP12" s="107" t="n">
        <f aca="false">IF(ISNA(VLOOKUP('W. VaR &amp; Off-Peak Pos By Trader'!$A21,'Import OffPeak'!$A$3:AP$23,AP$1,FALSE())),0,VLOOKUP('W. VaR &amp; Off-Peak Pos By Trader'!$A21,'Import OffPeak'!$A$3:AP$23,AP$1,FALSE()))</f>
        <v>0</v>
      </c>
      <c r="AQ12" s="107" t="n">
        <f aca="false">IF(ISNA(VLOOKUP('W. VaR &amp; Off-Peak Pos By Trader'!$A21,'Import OffPeak'!$A$3:AQ$23,AQ$1,FALSE())),0,VLOOKUP('W. VaR &amp; Off-Peak Pos By Trader'!$A21,'Import OffPeak'!$A$3:AQ$23,AQ$1,FALSE()))</f>
        <v>0</v>
      </c>
      <c r="AR12" s="107" t="n">
        <f aca="false">IF(ISNA(VLOOKUP('W. VaR &amp; Off-Peak Pos By Trader'!$A21,'Import OffPeak'!$A$3:AR$23,AR$1,FALSE())),0,VLOOKUP('W. VaR &amp; Off-Peak Pos By Trader'!$A21,'Import OffPeak'!$A$3:AR$23,AR$1,FALSE()))</f>
        <v>0</v>
      </c>
      <c r="AS12" s="107" t="n">
        <f aca="false">IF(ISNA(VLOOKUP('W. VaR &amp; Off-Peak Pos By Trader'!$A21,'Import OffPeak'!$A$3:AS$23,AS$1,FALSE())),0,VLOOKUP('W. VaR &amp; Off-Peak Pos By Trader'!$A21,'Import OffPeak'!$A$3:AS$23,AS$1,FALSE()))</f>
        <v>0</v>
      </c>
      <c r="AT12" s="107" t="n">
        <f aca="false">IF(ISNA(VLOOKUP('W. VaR &amp; Off-Peak Pos By Trader'!$A21,'Import OffPeak'!$A$3:AT$23,AT$1,FALSE())),0,VLOOKUP('W. VaR &amp; Off-Peak Pos By Trader'!$A21,'Import OffPeak'!$A$3:AT$23,AT$1,FALSE()))</f>
        <v>0</v>
      </c>
      <c r="AU12" s="107" t="n">
        <f aca="false">IF(ISNA(VLOOKUP('W. VaR &amp; Off-Peak Pos By Trader'!$A21,'Import OffPeak'!$A$3:AU$23,AU$1,FALSE())),0,VLOOKUP('W. VaR &amp; Off-Peak Pos By Trader'!$A21,'Import OffPeak'!$A$3:AU$23,AU$1,FALSE()))</f>
        <v>0</v>
      </c>
      <c r="AV12" s="107" t="n">
        <f aca="false">IF(ISNA(VLOOKUP('W. VaR &amp; Off-Peak Pos By Trader'!$A21,'Import OffPeak'!$A$3:AV$23,AV$1,FALSE())),0,VLOOKUP('W. VaR &amp; Off-Peak Pos By Trader'!$A21,'Import OffPeak'!$A$3:AV$23,AV$1,FALSE()))</f>
        <v>0</v>
      </c>
      <c r="AW12" s="107" t="n">
        <f aca="false">IF(ISNA(VLOOKUP('W. VaR &amp; Off-Peak Pos By Trader'!$A21,'Import OffPeak'!$A$3:AW$23,AW$1,FALSE())),0,VLOOKUP('W. VaR &amp; Off-Peak Pos By Trader'!$A21,'Import OffPeak'!$A$3:AW$23,AW$1,FALSE()))</f>
        <v>0</v>
      </c>
      <c r="AX12" s="107" t="n">
        <f aca="false">IF(ISNA(VLOOKUP('W. VaR &amp; Off-Peak Pos By Trader'!$A21,'Import OffPeak'!$A$3:AX$23,AX$1,FALSE())),0,VLOOKUP('W. VaR &amp; Off-Peak Pos By Trader'!$A21,'Import OffPeak'!$A$3:AX$23,AX$1,FALSE()))</f>
        <v>0</v>
      </c>
      <c r="AY12" s="107" t="n">
        <f aca="false">IF(ISNA(VLOOKUP('W. VaR &amp; Off-Peak Pos By Trader'!$A21,'Import OffPeak'!$A$3:AY$23,AY$1,FALSE())),0,VLOOKUP('W. VaR &amp; Off-Peak Pos By Trader'!$A21,'Import OffPeak'!$A$3:AY$23,AY$1,FALSE()))</f>
        <v>0</v>
      </c>
      <c r="AZ12" s="107" t="n">
        <f aca="false">IF(ISNA(VLOOKUP('W. VaR &amp; Off-Peak Pos By Trader'!$A21,'Import OffPeak'!$A$3:AZ$23,AZ$1,FALSE())),0,VLOOKUP('W. VaR &amp; Off-Peak Pos By Trader'!$A21,'Import OffPeak'!$A$3:AZ$23,AZ$1,FALSE()))</f>
        <v>0</v>
      </c>
      <c r="BA12" s="107" t="n">
        <f aca="false">IF(ISNA(VLOOKUP('W. VaR &amp; Off-Peak Pos By Trader'!$A21,'Import OffPeak'!$A$3:BA$23,BA$1,FALSE())),0,VLOOKUP('W. VaR &amp; Off-Peak Pos By Trader'!$A21,'Import OffPeak'!$A$3:BA$23,BA$1,FALSE()))</f>
        <v>0</v>
      </c>
      <c r="BB12" s="107" t="n">
        <f aca="false">IF(ISNA(VLOOKUP('W. VaR &amp; Off-Peak Pos By Trader'!$A21,'Import OffPeak'!$A$3:BB$23,BB$1,FALSE())),0,VLOOKUP('W. VaR &amp; Off-Peak Pos By Trader'!$A21,'Import OffPeak'!$A$3:BB$23,BB$1,FALSE()))</f>
        <v>0</v>
      </c>
      <c r="BC12" s="107" t="n">
        <f aca="false">IF(ISNA(VLOOKUP('W. VaR &amp; Off-Peak Pos By Trader'!$A21,'Import OffPeak'!$A$3:BC$23,BC$1,FALSE())),0,VLOOKUP('W. VaR &amp; Off-Peak Pos By Trader'!$A21,'Import OffPeak'!$A$3:BC$23,BC$1,FALSE()))</f>
        <v>0</v>
      </c>
      <c r="BD12" s="107" t="n">
        <f aca="false">IF(ISNA(VLOOKUP('W. VaR &amp; Off-Peak Pos By Trader'!$A21,'Import OffPeak'!$A$3:BD$23,BD$1,FALSE())),0,VLOOKUP('W. VaR &amp; Off-Peak Pos By Trader'!$A21,'Import OffPeak'!$A$3:BD$23,BD$1,FALSE()))</f>
        <v>0</v>
      </c>
      <c r="BE12" s="107" t="n">
        <f aca="false">IF(ISNA(VLOOKUP('W. VaR &amp; Off-Peak Pos By Trader'!$A21,'Import OffPeak'!$A$3:BE$23,BE$1,FALSE())),0,VLOOKUP('W. VaR &amp; Off-Peak Pos By Trader'!$A21,'Import OffPeak'!$A$3:BE$23,BE$1,FALSE()))</f>
        <v>0</v>
      </c>
      <c r="BF12" s="107" t="n">
        <f aca="false">IF(ISNA(VLOOKUP('W. VaR &amp; Off-Peak Pos By Trader'!$A21,'Import OffPeak'!$A$3:BF$23,BF$1,FALSE())),0,VLOOKUP('W. VaR &amp; Off-Peak Pos By Trader'!$A21,'Import OffPeak'!$A$3:BF$23,BF$1,FALSE()))</f>
        <v>0</v>
      </c>
      <c r="BG12" s="107" t="n">
        <f aca="false">IF(ISNA(VLOOKUP('W. VaR &amp; Off-Peak Pos By Trader'!$A21,'Import OffPeak'!$A$3:BG$23,BG$1,FALSE())),0,VLOOKUP('W. VaR &amp; Off-Peak Pos By Trader'!$A21,'Import OffPeak'!$A$3:BG$23,BG$1,FALSE()))</f>
        <v>0</v>
      </c>
      <c r="BH12" s="107" t="n">
        <f aca="false">IF(ISNA(VLOOKUP('W. VaR &amp; Off-Peak Pos By Trader'!$A21,'Import OffPeak'!$A$3:BH$23,BH$1,FALSE())),0,VLOOKUP('W. VaR &amp; Off-Peak Pos By Trader'!$A21,'Import OffPeak'!$A$3:BH$23,BH$1,FALSE()))</f>
        <v>0</v>
      </c>
      <c r="BI12" s="107" t="n">
        <f aca="false">IF(ISNA(VLOOKUP('W. VaR &amp; Off-Peak Pos By Trader'!$A21,'Import OffPeak'!$A$3:BI$23,BI$1,FALSE())),0,VLOOKUP('W. VaR &amp; Off-Peak Pos By Trader'!$A21,'Import OffPeak'!$A$3:BI$23,BI$1,FALSE()))</f>
        <v>0</v>
      </c>
      <c r="BJ12" s="107" t="n">
        <f aca="false">IF(ISNA(VLOOKUP('W. VaR &amp; Off-Peak Pos By Trader'!$A21,'Import OffPeak'!$A$3:BJ$23,BJ$1,FALSE())),0,VLOOKUP('W. VaR &amp; Off-Peak Pos By Trader'!$A21,'Import OffPeak'!$A$3:BJ$23,BJ$1,FALSE()))</f>
        <v>0</v>
      </c>
      <c r="BK12" s="107" t="n">
        <f aca="false">IF(ISNA(VLOOKUP('W. VaR &amp; Off-Peak Pos By Trader'!$A21,'Import OffPeak'!$A$3:BK$23,BK$1,FALSE())),0,VLOOKUP('W. VaR &amp; Off-Peak Pos By Trader'!$A21,'Import OffPeak'!$A$3:BK$23,BK$1,FALSE()))</f>
        <v>0</v>
      </c>
      <c r="BL12" s="107" t="n">
        <f aca="false">IF(ISNA(VLOOKUP('W. VaR &amp; Off-Peak Pos By Trader'!$A21,'Import OffPeak'!$A$3:BL$23,BL$1,FALSE())),0,VLOOKUP('W. VaR &amp; Off-Peak Pos By Trader'!$A21,'Import OffPeak'!$A$3:BL$23,BL$1,FALSE()))</f>
        <v>0</v>
      </c>
      <c r="BM12" s="107" t="n">
        <f aca="false">IF(ISNA(VLOOKUP('W. VaR &amp; Off-Peak Pos By Trader'!$A21,'Import OffPeak'!$A$3:BM$23,BM$1,FALSE())),0,VLOOKUP('W. VaR &amp; Off-Peak Pos By Trader'!$A21,'Import OffPeak'!$A$3:BM$23,BM$1,FALSE()))</f>
        <v>0</v>
      </c>
      <c r="BN12" s="107" t="n">
        <f aca="false">IF(ISNA(VLOOKUP('W. VaR &amp; Off-Peak Pos By Trader'!$A21,'Import OffPeak'!$A$3:BN$23,BN$1,FALSE())),0,VLOOKUP('W. VaR &amp; Off-Peak Pos By Trader'!$A21,'Import OffPeak'!$A$3:BN$23,BN$1,FALSE()))</f>
        <v>0</v>
      </c>
      <c r="BO12" s="107" t="n">
        <f aca="false">IF(ISNA(VLOOKUP('W. VaR &amp; Off-Peak Pos By Trader'!$A21,'Import OffPeak'!$A$3:BO$23,BO$1,FALSE())),0,VLOOKUP('W. VaR &amp; Off-Peak Pos By Trader'!$A21,'Import OffPeak'!$A$3:BO$23,BO$1,FALSE()))</f>
        <v>0</v>
      </c>
      <c r="BP12" s="107" t="n">
        <f aca="false">IF(ISNA(VLOOKUP('W. VaR &amp; Off-Peak Pos By Trader'!$A21,'Import OffPeak'!$A$3:BP$23,BP$1,FALSE())),0,VLOOKUP('W. VaR &amp; Off-Peak Pos By Trader'!$A21,'Import OffPeak'!$A$3:BP$23,BP$1,FALSE()))</f>
        <v>0</v>
      </c>
      <c r="BQ12" s="107" t="n">
        <f aca="false">IF(ISNA(VLOOKUP('W. VaR &amp; Off-Peak Pos By Trader'!$A21,'Import OffPeak'!$A$3:BQ$23,BQ$1,FALSE())),0,VLOOKUP('W. VaR &amp; Off-Peak Pos By Trader'!$A21,'Import OffPeak'!$A$3:BQ$23,BQ$1,FALSE()))</f>
        <v>0</v>
      </c>
      <c r="BR12" s="107" t="n">
        <f aca="false">IF(ISNA(VLOOKUP('W. VaR &amp; Off-Peak Pos By Trader'!$A21,'Import OffPeak'!$A$3:BR$23,BR$1,FALSE())),0,VLOOKUP('W. VaR &amp; Off-Peak Pos By Trader'!$A21,'Import OffPeak'!$A$3:BR$23,BR$1,FALSE()))</f>
        <v>0</v>
      </c>
      <c r="BS12" s="107" t="n">
        <f aca="false">IF(ISNA(VLOOKUP('W. VaR &amp; Off-Peak Pos By Trader'!$A21,'Import OffPeak'!$A$3:BS$23,BS$1,FALSE())),0,VLOOKUP('W. VaR &amp; Off-Peak Pos By Trader'!$A21,'Import OffPeak'!$A$3:BS$23,BS$1,FALSE()))</f>
        <v>0</v>
      </c>
      <c r="BT12" s="107" t="n">
        <f aca="false">IF(ISNA(VLOOKUP('W. VaR &amp; Off-Peak Pos By Trader'!$A21,'Import OffPeak'!$A$3:BT$23,BT$1,FALSE())),0,VLOOKUP('W. VaR &amp; Off-Peak Pos By Trader'!$A21,'Import OffPeak'!$A$3:BT$23,BT$1,FALSE()))</f>
        <v>0</v>
      </c>
      <c r="BU12" s="107" t="n">
        <f aca="false">IF(ISNA(VLOOKUP('W. VaR &amp; Off-Peak Pos By Trader'!$A21,'Import OffPeak'!$A$3:BU$23,BU$1,FALSE())),0,VLOOKUP('W. VaR &amp; Off-Peak Pos By Trader'!$A21,'Import OffPeak'!$A$3:BU$23,BU$1,FALSE()))</f>
        <v>0</v>
      </c>
      <c r="BV12" s="107" t="n">
        <f aca="false">IF(ISNA(VLOOKUP('W. VaR &amp; Off-Peak Pos By Trader'!$A21,'Import OffPeak'!$A$3:BV$23,BV$1,FALSE())),0,VLOOKUP('W. VaR &amp; Off-Peak Pos By Trader'!$A21,'Import OffPeak'!$A$3:BV$23,BV$1,FALSE()))</f>
        <v>0</v>
      </c>
      <c r="BW12" s="107" t="n">
        <f aca="false">IF(ISNA(VLOOKUP('W. VaR &amp; Off-Peak Pos By Trader'!$A21,'Import OffPeak'!$A$3:BW$23,BW$1,FALSE())),0,VLOOKUP('W. VaR &amp; Off-Peak Pos By Trader'!$A21,'Import OffPeak'!$A$3:BW$23,BW$1,FALSE()))</f>
        <v>0</v>
      </c>
      <c r="BX12" s="107" t="n">
        <f aca="false">IF(ISNA(VLOOKUP('W. VaR &amp; Off-Peak Pos By Trader'!$A21,'Import OffPeak'!$A$3:BX$23,BX$1,FALSE())),0,VLOOKUP('W. VaR &amp; Off-Peak Pos By Trader'!$A21,'Import OffPeak'!$A$3:BX$23,BX$1,FALSE()))</f>
        <v>0</v>
      </c>
      <c r="BY12" s="107" t="n">
        <f aca="false">IF(ISNA(VLOOKUP('W. VaR &amp; Off-Peak Pos By Trader'!$A21,'Import OffPeak'!$A$3:BY$23,BY$1,FALSE())),0,VLOOKUP('W. VaR &amp; Off-Peak Pos By Trader'!$A21,'Import OffPeak'!$A$3:BY$23,BY$1,FALSE()))</f>
        <v>0</v>
      </c>
      <c r="BZ12" s="107" t="n">
        <f aca="false">IF(ISNA(VLOOKUP('W. VaR &amp; Off-Peak Pos By Trader'!$A21,'Import OffPeak'!$A$3:BZ$23,BZ$1,FALSE())),0,VLOOKUP('W. VaR &amp; Off-Peak Pos By Trader'!$A21,'Import OffPeak'!$A$3:BZ$23,BZ$1,FALSE()))</f>
        <v>0</v>
      </c>
      <c r="CA12" s="107" t="n">
        <f aca="false">IF(ISNA(VLOOKUP('W. VaR &amp; Off-Peak Pos By Trader'!$A21,'Import OffPeak'!$A$3:CA$23,CA$1,FALSE())),0,VLOOKUP('W. VaR &amp; Off-Peak Pos By Trader'!$A21,'Import OffPeak'!$A$3:CA$23,CA$1,FALSE()))</f>
        <v>0</v>
      </c>
      <c r="CB12" s="107" t="n">
        <f aca="false">IF(ISNA(VLOOKUP('W. VaR &amp; Off-Peak Pos By Trader'!$A21,'Import OffPeak'!$A$3:CB$23,CB$1,FALSE())),0,VLOOKUP('W. VaR &amp; Off-Peak Pos By Trader'!$A21,'Import OffPeak'!$A$3:CB$23,CB$1,FALSE()))</f>
        <v>0</v>
      </c>
      <c r="CC12" s="107" t="n">
        <f aca="false">IF(ISNA(VLOOKUP('W. VaR &amp; Off-Peak Pos By Trader'!$A21,'Import OffPeak'!$A$3:CC$23,CC$1,FALSE())),0,VLOOKUP('W. VaR &amp; Off-Peak Pos By Trader'!$A21,'Import OffPeak'!$A$3:CC$23,CC$1,FALSE()))</f>
        <v>0</v>
      </c>
      <c r="CD12" s="107" t="n">
        <f aca="false">IF(ISNA(VLOOKUP('W. VaR &amp; Off-Peak Pos By Trader'!$A21,'Import OffPeak'!$A$3:CD$23,CD$1,FALSE())),0,VLOOKUP('W. VaR &amp; Off-Peak Pos By Trader'!$A21,'Import OffPeak'!$A$3:CD$23,CD$1,FALSE()))</f>
        <v>0</v>
      </c>
      <c r="CE12" s="107" t="n">
        <f aca="false">IF(ISNA(VLOOKUP('W. VaR &amp; Off-Peak Pos By Trader'!$A21,'Import OffPeak'!$A$3:CE$23,CE$1,FALSE())),0,VLOOKUP('W. VaR &amp; Off-Peak Pos By Trader'!$A21,'Import OffPeak'!$A$3:CE$23,CE$1,FALSE()))</f>
        <v>0</v>
      </c>
      <c r="CF12" s="107" t="n">
        <f aca="false">IF(ISNA(VLOOKUP('W. VaR &amp; Off-Peak Pos By Trader'!$A21,'Import OffPeak'!$A$3:CF$23,CF$1,FALSE())),0,VLOOKUP('W. VaR &amp; Off-Peak Pos By Trader'!$A21,'Import OffPeak'!$A$3:CF$23,CF$1,FALSE()))</f>
        <v>0</v>
      </c>
      <c r="CG12" s="107" t="n">
        <f aca="false">IF(ISNA(VLOOKUP('W. VaR &amp; Off-Peak Pos By Trader'!$A21,'Import OffPeak'!$A$3:CG$23,CG$1,FALSE())),0,VLOOKUP('W. VaR &amp; Off-Peak Pos By Trader'!$A21,'Import OffPeak'!$A$3:CG$23,CG$1,FALSE()))</f>
        <v>0</v>
      </c>
      <c r="CH12" s="107" t="n">
        <f aca="false">IF(ISNA(VLOOKUP('W. VaR &amp; Off-Peak Pos By Trader'!$A21,'Import OffPeak'!$A$3:CH$23,CH$1,FALSE())),0,VLOOKUP('W. VaR &amp; Off-Peak Pos By Trader'!$A21,'Import OffPeak'!$A$3:CH$23,CH$1,FALSE()))</f>
        <v>0</v>
      </c>
      <c r="CI12" s="107" t="n">
        <f aca="false">IF(ISNA(VLOOKUP('W. VaR &amp; Off-Peak Pos By Trader'!$A21,'Import OffPeak'!$A$3:CI$23,CI$1,FALSE())),0,VLOOKUP('W. VaR &amp; Off-Peak Pos By Trader'!$A21,'Import OffPeak'!$A$3:CI$23,CI$1,FALSE()))</f>
        <v>0</v>
      </c>
      <c r="CJ12" s="107" t="n">
        <f aca="false">IF(ISNA(VLOOKUP('W. VaR &amp; Off-Peak Pos By Trader'!$A21,'Import OffPeak'!$A$3:CJ$23,CJ$1,FALSE())),0,VLOOKUP('W. VaR &amp; Off-Peak Pos By Trader'!$A21,'Import OffPeak'!$A$3:CJ$23,CJ$1,FALSE()))</f>
        <v>0</v>
      </c>
      <c r="CK12" s="107" t="n">
        <f aca="false">IF(ISNA(VLOOKUP('W. VaR &amp; Off-Peak Pos By Trader'!$A21,'Import OffPeak'!$A$3:CK$23,CK$1,FALSE())),0,VLOOKUP('W. VaR &amp; Off-Peak Pos By Trader'!$A21,'Import OffPeak'!$A$3:CK$23,CK$1,FALSE()))</f>
        <v>0</v>
      </c>
      <c r="CL12" s="107" t="n">
        <f aca="false">IF(ISNA(VLOOKUP('W. VaR &amp; Off-Peak Pos By Trader'!$A21,'Import OffPeak'!$A$3:CL$23,CL$1,FALSE())),0,VLOOKUP('W. VaR &amp; Off-Peak Pos By Trader'!$A21,'Import OffPeak'!$A$3:CL$23,CL$1,FALSE()))</f>
        <v>0</v>
      </c>
      <c r="CM12" s="107" t="n">
        <f aca="false">IF(ISNA(VLOOKUP('W. VaR &amp; Off-Peak Pos By Trader'!$A21,'Import OffPeak'!$A$3:CM$23,CM$1,FALSE())),0,VLOOKUP('W. VaR &amp; Off-Peak Pos By Trader'!$A21,'Import OffPeak'!$A$3:CM$23,CM$1,FALSE()))</f>
        <v>0</v>
      </c>
      <c r="CN12" s="107" t="n">
        <f aca="false">IF(ISNA(VLOOKUP('W. VaR &amp; Off-Peak Pos By Trader'!$A21,'Import OffPeak'!$A$3:CN$23,CN$1,FALSE())),0,VLOOKUP('W. VaR &amp; Off-Peak Pos By Trader'!$A21,'Import OffPeak'!$A$3:CN$23,CN$1,FALSE()))</f>
        <v>0</v>
      </c>
      <c r="CO12" s="107" t="n">
        <f aca="false">IF(ISNA(VLOOKUP('W. VaR &amp; Off-Peak Pos By Trader'!$A21,'Import OffPeak'!$A$3:CO$23,CO$1,FALSE())),0,VLOOKUP('W. VaR &amp; Off-Peak Pos By Trader'!$A21,'Import OffPeak'!$A$3:CO$23,CO$1,FALSE()))</f>
        <v>0</v>
      </c>
      <c r="CP12" s="107" t="n">
        <f aca="false">IF(ISNA(VLOOKUP('W. VaR &amp; Off-Peak Pos By Trader'!$A21,'Import OffPeak'!$A$3:CP$23,CP$1,FALSE())),0,VLOOKUP('W. VaR &amp; Off-Peak Pos By Trader'!$A21,'Import OffPeak'!$A$3:CP$23,CP$1,FALSE()))</f>
        <v>0</v>
      </c>
      <c r="CQ12" s="107" t="n">
        <f aca="false">IF(ISNA(VLOOKUP('W. VaR &amp; Off-Peak Pos By Trader'!$A21,'Import OffPeak'!$A$3:CQ$23,CQ$1,FALSE())),0,VLOOKUP('W. VaR &amp; Off-Peak Pos By Trader'!$A21,'Import OffPeak'!$A$3:CQ$23,CQ$1,FALSE()))</f>
        <v>0</v>
      </c>
      <c r="CR12" s="107" t="n">
        <f aca="false">IF(ISNA(VLOOKUP('W. VaR &amp; Off-Peak Pos By Trader'!$A21,'Import OffPeak'!$A$3:CR$23,CR$1,FALSE())),0,VLOOKUP('W. VaR &amp; Off-Peak Pos By Trader'!$A21,'Import OffPeak'!$A$3:CR$23,CR$1,FALSE()))</f>
        <v>0</v>
      </c>
      <c r="CS12" s="107" t="n">
        <f aca="false">IF(ISNA(VLOOKUP('W. VaR &amp; Off-Peak Pos By Trader'!$A21,'Import OffPeak'!$A$3:CS$23,CS$1,FALSE())),0,VLOOKUP('W. VaR &amp; Off-Peak Pos By Trader'!$A21,'Import OffPeak'!$A$3:CS$23,CS$1,FALSE()))</f>
        <v>0</v>
      </c>
      <c r="CT12" s="107" t="n">
        <f aca="false">IF(ISNA(VLOOKUP('W. VaR &amp; Off-Peak Pos By Trader'!$A21,'Import OffPeak'!$A$3:CT$23,CT$1,FALSE())),0,VLOOKUP('W. VaR &amp; Off-Peak Pos By Trader'!$A21,'Import OffPeak'!$A$3:CT$23,CT$1,FALSE()))</f>
        <v>0</v>
      </c>
      <c r="CU12" s="107" t="n">
        <f aca="false">IF(ISNA(VLOOKUP('W. VaR &amp; Off-Peak Pos By Trader'!$A21,'Import OffPeak'!$A$3:CU$23,CU$1,FALSE())),0,VLOOKUP('W. VaR &amp; Off-Peak Pos By Trader'!$A21,'Import OffPeak'!$A$3:CU$23,CU$1,FALSE()))</f>
        <v>0</v>
      </c>
      <c r="CV12" s="107" t="n">
        <f aca="false">IF(ISNA(VLOOKUP('W. VaR &amp; Off-Peak Pos By Trader'!$A21,'Import OffPeak'!$A$3:CV$23,CV$1,FALSE())),0,VLOOKUP('W. VaR &amp; Off-Peak Pos By Trader'!$A21,'Import OffPeak'!$A$3:CV$23,CV$1,FALSE()))</f>
        <v>0</v>
      </c>
      <c r="CW12" s="107" t="n">
        <f aca="false">IF(ISNA(VLOOKUP('W. VaR &amp; Off-Peak Pos By Trader'!$A21,'Import OffPeak'!$A$3:CW$23,CW$1,FALSE())),0,VLOOKUP('W. VaR &amp; Off-Peak Pos By Trader'!$A21,'Import OffPeak'!$A$3:CW$23,CW$1,FALSE()))</f>
        <v>0</v>
      </c>
      <c r="CX12" s="107" t="n">
        <f aca="false">IF(ISNA(VLOOKUP('W. VaR &amp; Off-Peak Pos By Trader'!$A21,'Import OffPeak'!$A$3:CX$23,CX$1,FALSE())),0,VLOOKUP('W. VaR &amp; Off-Peak Pos By Trader'!$A21,'Import OffPeak'!$A$3:CX$23,CX$1,FALSE()))</f>
        <v>0</v>
      </c>
      <c r="CY12" s="107" t="n">
        <f aca="false">IF(ISNA(VLOOKUP('W. VaR &amp; Off-Peak Pos By Trader'!$A21,'Import OffPeak'!$A$3:CY$23,CY$1,FALSE())),0,VLOOKUP('W. VaR &amp; Off-Peak Pos By Trader'!$A21,'Import OffPeak'!$A$3:CY$23,CY$1,FALSE()))</f>
        <v>0</v>
      </c>
      <c r="CZ12" s="107" t="n">
        <f aca="false">IF(ISNA(VLOOKUP('W. VaR &amp; Off-Peak Pos By Trader'!$A21,'Import OffPeak'!$A$3:CZ$23,CZ$1,FALSE())),0,VLOOKUP('W. VaR &amp; Off-Peak Pos By Trader'!$A21,'Import OffPeak'!$A$3:CZ$23,CZ$1,FALSE()))</f>
        <v>0</v>
      </c>
      <c r="DA12" s="107" t="n">
        <f aca="false">IF(ISNA(VLOOKUP('W. VaR &amp; Off-Peak Pos By Trader'!$A21,'Import OffPeak'!$A$3:DA$23,DA$1,FALSE())),0,VLOOKUP('W. VaR &amp; Off-Peak Pos By Trader'!$A21,'Import OffPeak'!$A$3:DA$23,DA$1,FALSE()))</f>
        <v>0</v>
      </c>
      <c r="DB12" s="107" t="n">
        <f aca="false">IF(ISNA(VLOOKUP('W. VaR &amp; Off-Peak Pos By Trader'!$A21,'Import OffPeak'!$A$3:DB$23,DB$1,FALSE())),0,VLOOKUP('W. VaR &amp; Off-Peak Pos By Trader'!$A21,'Import OffPeak'!$A$3:DB$23,DB$1,FALSE()))</f>
        <v>0</v>
      </c>
      <c r="DC12" s="107" t="n">
        <f aca="false">IF(ISNA(VLOOKUP('W. VaR &amp; Off-Peak Pos By Trader'!$A21,'Import OffPeak'!$A$3:DC$23,DC$1,FALSE())),0,VLOOKUP('W. VaR &amp; Off-Peak Pos By Trader'!$A21,'Import OffPeak'!$A$3:DC$23,DC$1,FALSE()))</f>
        <v>0</v>
      </c>
      <c r="DD12" s="107" t="n">
        <f aca="false">IF(ISNA(VLOOKUP('W. VaR &amp; Off-Peak Pos By Trader'!$A21,'Import OffPeak'!$A$3:DD$23,DD$1,FALSE())),0,VLOOKUP('W. VaR &amp; Off-Peak Pos By Trader'!$A21,'Import OffPeak'!$A$3:DD$23,DD$1,FALSE()))</f>
        <v>0</v>
      </c>
      <c r="DE12" s="107" t="n">
        <f aca="false">IF(ISNA(VLOOKUP('W. VaR &amp; Off-Peak Pos By Trader'!$A21,'Import OffPeak'!$A$3:DE$23,DE$1,FALSE())),0,VLOOKUP('W. VaR &amp; Off-Peak Pos By Trader'!$A21,'Import OffPeak'!$A$3:DE$23,DE$1,FALSE()))</f>
        <v>0</v>
      </c>
      <c r="DF12" s="107" t="n">
        <f aca="false">IF(ISNA(VLOOKUP('W. VaR &amp; Off-Peak Pos By Trader'!$A21,'Import OffPeak'!$A$3:DF$23,DF$1,FALSE())),0,VLOOKUP('W. VaR &amp; Off-Peak Pos By Trader'!$A21,'Import OffPeak'!$A$3:DF$23,DF$1,FALSE()))</f>
        <v>0</v>
      </c>
      <c r="DG12" s="107" t="n">
        <f aca="false">IF(ISNA(VLOOKUP('W. VaR &amp; Off-Peak Pos By Trader'!$A21,'Import OffPeak'!$A$3:DG$23,DG$1,FALSE())),0,VLOOKUP('W. VaR &amp; Off-Peak Pos By Trader'!$A21,'Import OffPeak'!$A$3:DG$23,DG$1,FALSE()))</f>
        <v>0</v>
      </c>
      <c r="DH12" s="107" t="n">
        <f aca="false">IF(ISNA(VLOOKUP('W. VaR &amp; Off-Peak Pos By Trader'!$A21,'Import OffPeak'!$A$3:DH$23,DH$1,FALSE())),0,VLOOKUP('W. VaR &amp; Off-Peak Pos By Trader'!$A21,'Import OffPeak'!$A$3:DH$23,DH$1,FALSE()))</f>
        <v>0</v>
      </c>
      <c r="DI12" s="107" t="n">
        <f aca="false">IF(ISNA(VLOOKUP('W. VaR &amp; Off-Peak Pos By Trader'!$A21,'Import OffPeak'!$A$3:DI$23,DI$1,FALSE())),0,VLOOKUP('W. VaR &amp; Off-Peak Pos By Trader'!$A21,'Import OffPeak'!$A$3:DI$23,DI$1,FALSE()))</f>
        <v>0</v>
      </c>
      <c r="DJ12" s="107" t="n">
        <f aca="false">IF(ISNA(VLOOKUP('W. VaR &amp; Off-Peak Pos By Trader'!$A21,'Import OffPeak'!$A$3:DJ$23,DJ$1,FALSE())),0,VLOOKUP('W. VaR &amp; Off-Peak Pos By Trader'!$A21,'Import OffPeak'!$A$3:DJ$23,DJ$1,FALSE()))</f>
        <v>0</v>
      </c>
      <c r="DK12" s="107" t="n">
        <f aca="false">IF(ISNA(VLOOKUP('W. VaR &amp; Off-Peak Pos By Trader'!$A21,'Import OffPeak'!$A$3:DK$23,DK$1,FALSE())),0,VLOOKUP('W. VaR &amp; Off-Peak Pos By Trader'!$A21,'Import OffPeak'!$A$3:DK$23,DK$1,FALSE()))</f>
        <v>0</v>
      </c>
      <c r="DL12" s="107" t="n">
        <f aca="false">IF(ISNA(VLOOKUP('W. VaR &amp; Off-Peak Pos By Trader'!$A21,'Import OffPeak'!$A$3:DL$23,DL$1,FALSE())),0,VLOOKUP('W. VaR &amp; Off-Peak Pos By Trader'!$A21,'Import OffPeak'!$A$3:DL$23,DL$1,FALSE()))</f>
        <v>0</v>
      </c>
      <c r="DM12" s="107" t="n">
        <f aca="false">IF(ISNA(VLOOKUP('W. VaR &amp; Off-Peak Pos By Trader'!$A21,'Import OffPeak'!$A$3:DM$23,DM$1,FALSE())),0,VLOOKUP('W. VaR &amp; Off-Peak Pos By Trader'!$A21,'Import OffPeak'!$A$3:DM$23,DM$1,FALSE()))</f>
        <v>0</v>
      </c>
      <c r="DN12" s="107" t="n">
        <f aca="false">IF(ISNA(VLOOKUP('W. VaR &amp; Off-Peak Pos By Trader'!$A21,'Import OffPeak'!$A$3:DN$23,DN$1,FALSE())),0,VLOOKUP('W. VaR &amp; Off-Peak Pos By Trader'!$A21,'Import OffPeak'!$A$3:DN$23,DN$1,FALSE()))</f>
        <v>0</v>
      </c>
      <c r="DO12" s="107" t="n">
        <f aca="false">IF(ISNA(VLOOKUP('W. VaR &amp; Off-Peak Pos By Trader'!$A21,'Import OffPeak'!$A$3:DO$23,DO$1,FALSE())),0,VLOOKUP('W. VaR &amp; Off-Peak Pos By Trader'!$A21,'Import OffPeak'!$A$3:DO$23,DO$1,FALSE()))</f>
        <v>0</v>
      </c>
      <c r="DP12" s="107" t="n">
        <f aca="false">IF(ISNA(VLOOKUP('W. VaR &amp; Off-Peak Pos By Trader'!$A21,'Import OffPeak'!$A$3:DP$23,DP$1,FALSE())),0,VLOOKUP('W. VaR &amp; Off-Peak Pos By Trader'!$A21,'Import OffPeak'!$A$3:DP$23,DP$1,FALSE()))</f>
        <v>0</v>
      </c>
      <c r="DQ12" s="107" t="n">
        <f aca="false">IF(ISNA(VLOOKUP('W. VaR &amp; Off-Peak Pos By Trader'!$A21,'Import OffPeak'!$A$3:DQ$23,DQ$1,FALSE())),0,VLOOKUP('W. VaR &amp; Off-Peak Pos By Trader'!$A21,'Import OffPeak'!$A$3:DQ$23,DQ$1,FALSE()))</f>
        <v>0</v>
      </c>
      <c r="DR12" s="107" t="n">
        <f aca="false">IF(ISNA(VLOOKUP('W. VaR &amp; Off-Peak Pos By Trader'!$A21,'Import OffPeak'!$A$3:DR$23,DR$1,FALSE())),0,VLOOKUP('W. VaR &amp; Off-Peak Pos By Trader'!$A21,'Import OffPeak'!$A$3:DR$23,DR$1,FALSE()))</f>
        <v>0</v>
      </c>
      <c r="DS12" s="107" t="n">
        <f aca="false">IF(ISNA(VLOOKUP('W. VaR &amp; Off-Peak Pos By Trader'!$A21,'Import OffPeak'!$A$3:DS$23,DS$1,FALSE())),0,VLOOKUP('W. VaR &amp; Off-Peak Pos By Trader'!$A21,'Import OffPeak'!$A$3:DS$23,DS$1,FALSE()))</f>
        <v>0</v>
      </c>
      <c r="DT12" s="107" t="n">
        <f aca="false">IF(ISNA(VLOOKUP('W. VaR &amp; Off-Peak Pos By Trader'!$A21,'Import OffPeak'!$A$3:DT$23,DT$1,FALSE())),0,VLOOKUP('W. VaR &amp; Off-Peak Pos By Trader'!$A21,'Import OffPeak'!$A$3:DT$23,DT$1,FALSE()))</f>
        <v>0</v>
      </c>
      <c r="DU12" s="107" t="n">
        <f aca="false">IF(ISNA(VLOOKUP('W. VaR &amp; Off-Peak Pos By Trader'!$A21,'Import OffPeak'!$A$3:DU$23,DU$1,FALSE())),0,VLOOKUP('W. VaR &amp; Off-Peak Pos By Trader'!$A21,'Import OffPeak'!$A$3:DU$23,DU$1,FALSE()))</f>
        <v>0</v>
      </c>
      <c r="DV12" s="107" t="n">
        <f aca="false">IF(ISNA(VLOOKUP('W. VaR &amp; Off-Peak Pos By Trader'!$A21,'Import OffPeak'!$A$3:DV$23,DV$1,FALSE())),0,VLOOKUP('W. VaR &amp; Off-Peak Pos By Trader'!$A21,'Import OffPeak'!$A$3:DV$23,DV$1,FALSE()))</f>
        <v>0</v>
      </c>
      <c r="DW12" s="107" t="n">
        <f aca="false">IF(ISNA(VLOOKUP('W. VaR &amp; Off-Peak Pos By Trader'!$A21,'Import OffPeak'!$A$3:DW$23,DW$1,FALSE())),0,VLOOKUP('W. VaR &amp; Off-Peak Pos By Trader'!$A21,'Import OffPeak'!$A$3:DW$23,DW$1,FALSE()))</f>
        <v>0</v>
      </c>
      <c r="DX12" s="107" t="n">
        <f aca="false">IF(ISNA(VLOOKUP('W. VaR &amp; Off-Peak Pos By Trader'!$A21,'Import OffPeak'!$A$3:DX$23,DX$1,FALSE())),0,VLOOKUP('W. VaR &amp; Off-Peak Pos By Trader'!$A21,'Import OffPeak'!$A$3:DX$23,DX$1,FALSE()))</f>
        <v>0</v>
      </c>
      <c r="DY12" s="107" t="n">
        <f aca="false">IF(ISNA(VLOOKUP('W. VaR &amp; Off-Peak Pos By Trader'!$A21,'Import OffPeak'!$A$3:DY$23,DY$1,FALSE())),0,VLOOKUP('W. VaR &amp; Off-Peak Pos By Trader'!$A21,'Import OffPeak'!$A$3:DY$23,DY$1,FALSE()))</f>
        <v>0</v>
      </c>
      <c r="DZ12" s="107" t="n">
        <f aca="false">IF(ISNA(VLOOKUP('W. VaR &amp; Off-Peak Pos By Trader'!$A21,'Import OffPeak'!$A$3:DZ$23,DZ$1,FALSE())),0,VLOOKUP('W. VaR &amp; Off-Peak Pos By Trader'!$A21,'Import OffPeak'!$A$3:DZ$23,DZ$1,FALSE()))</f>
        <v>0</v>
      </c>
      <c r="EA12" s="107" t="n">
        <f aca="false">IF(ISNA(VLOOKUP('W. VaR &amp; Off-Peak Pos By Trader'!$A21,'Import OffPeak'!$A$3:EA$23,EA$1,FALSE())),0,VLOOKUP('W. VaR &amp; Off-Peak Pos By Trader'!$A21,'Import OffPeak'!$A$3:EA$23,EA$1,FALSE()))</f>
        <v>0</v>
      </c>
      <c r="EB12" s="107" t="n">
        <f aca="false">IF(ISNA(VLOOKUP('W. VaR &amp; Off-Peak Pos By Trader'!$A21,'Import OffPeak'!$A$3:EB$23,EB$1,FALSE())),0,VLOOKUP('W. VaR &amp; Off-Peak Pos By Trader'!$A21,'Import OffPeak'!$A$3:EB$23,EB$1,FALSE()))</f>
        <v>0</v>
      </c>
      <c r="EC12" s="107" t="n">
        <f aca="false">IF(ISNA(VLOOKUP('W. VaR &amp; Off-Peak Pos By Trader'!$A21,'Import OffPeak'!$A$3:EC$23,EC$1,FALSE())),0,VLOOKUP('W. VaR &amp; Off-Peak Pos By Trader'!$A21,'Import OffPeak'!$A$3:EC$23,EC$1,FALSE()))</f>
        <v>0</v>
      </c>
      <c r="ED12" s="107" t="n">
        <f aca="false">IF(ISNA(VLOOKUP('W. VaR &amp; Off-Peak Pos By Trader'!$A21,'Import OffPeak'!$A$3:ED$23,ED$1,FALSE())),0,VLOOKUP('W. VaR &amp; Off-Peak Pos By Trader'!$A21,'Import OffPeak'!$A$3:ED$23,ED$1,FALSE()))</f>
        <v>0</v>
      </c>
      <c r="EE12" s="107" t="n">
        <f aca="false">IF(ISNA(VLOOKUP('W. VaR &amp; Off-Peak Pos By Trader'!$A21,'Import OffPeak'!$A$3:EE$23,EE$1,FALSE())),0,VLOOKUP('W. VaR &amp; Off-Peak Pos By Trader'!$A21,'Import OffPeak'!$A$3:EE$23,EE$1,FALSE()))</f>
        <v>0</v>
      </c>
      <c r="EF12" s="107" t="n">
        <f aca="false">IF(ISNA(VLOOKUP('W. VaR &amp; Off-Peak Pos By Trader'!$A21,'Import OffPeak'!$A$3:EF$23,EF$1,FALSE())),0,VLOOKUP('W. VaR &amp; Off-Peak Pos By Trader'!$A21,'Import OffPeak'!$A$3:EF$23,EF$1,FALSE()))</f>
        <v>0</v>
      </c>
      <c r="EG12" s="107" t="n">
        <f aca="false">IF(ISNA(VLOOKUP('W. VaR &amp; Off-Peak Pos By Trader'!$A21,'Import OffPeak'!$A$3:EG$23,EG$1,FALSE())),0,VLOOKUP('W. VaR &amp; Off-Peak Pos By Trader'!$A21,'Import OffPeak'!$A$3:EG$23,EG$1,FALSE()))</f>
        <v>0</v>
      </c>
      <c r="EH12" s="107" t="n">
        <f aca="false">IF(ISNA(VLOOKUP('W. VaR &amp; Off-Peak Pos By Trader'!$A21,'Import OffPeak'!$A$3:EH$23,EH$1,FALSE())),0,VLOOKUP('W. VaR &amp; Off-Peak Pos By Trader'!$A21,'Import OffPeak'!$A$3:EH$23,EH$1,FALSE()))</f>
        <v>0</v>
      </c>
      <c r="EI12" s="107" t="n">
        <f aca="false">IF(ISNA(VLOOKUP('W. VaR &amp; Off-Peak Pos By Trader'!$A21,'Import OffPeak'!$A$3:EI$23,EI$1,FALSE())),0,VLOOKUP('W. VaR &amp; Off-Peak Pos By Trader'!$A21,'Import OffPeak'!$A$3:EI$23,EI$1,FALSE()))</f>
        <v>0</v>
      </c>
      <c r="EJ12" s="107" t="n">
        <f aca="false">IF(ISNA(VLOOKUP('W. VaR &amp; Off-Peak Pos By Trader'!$A21,'Import OffPeak'!$A$3:EJ$23,EJ$1,FALSE())),0,VLOOKUP('W. VaR &amp; Off-Peak Pos By Trader'!$A21,'Import OffPeak'!$A$3:EJ$23,EJ$1,FALSE()))</f>
        <v>0</v>
      </c>
      <c r="EK12" s="107" t="n">
        <f aca="false">IF(ISNA(VLOOKUP('W. VaR &amp; Off-Peak Pos By Trader'!$A21,'Import OffPeak'!$A$3:EK$23,EK$1,FALSE())),0,VLOOKUP('W. VaR &amp; Off-Peak Pos By Trader'!$A21,'Import OffPeak'!$A$3:EK$23,EK$1,FALSE()))</f>
        <v>0</v>
      </c>
      <c r="EL12" s="107" t="n">
        <f aca="false">IF(ISNA(VLOOKUP('W. VaR &amp; Off-Peak Pos By Trader'!$A21,'Import OffPeak'!$A$3:EL$23,EL$1,FALSE())),0,VLOOKUP('W. VaR &amp; Off-Peak Pos By Trader'!$A21,'Import OffPeak'!$A$3:EL$23,EL$1,FALSE()))</f>
        <v>0</v>
      </c>
      <c r="EM12" s="107" t="n">
        <f aca="false">IF(ISNA(VLOOKUP('W. VaR &amp; Off-Peak Pos By Trader'!$A21,'Import OffPeak'!$A$3:EM$23,EM$1,FALSE())),0,VLOOKUP('W. VaR &amp; Off-Peak Pos By Trader'!$A21,'Import OffPeak'!$A$3:EM$23,EM$1,FALSE()))</f>
        <v>0</v>
      </c>
      <c r="EN12" s="107" t="n">
        <f aca="false">IF(ISNA(VLOOKUP('W. VaR &amp; Off-Peak Pos By Trader'!$A21,'Import OffPeak'!$A$3:EN$23,EN$1,FALSE())),0,VLOOKUP('W. VaR &amp; Off-Peak Pos By Trader'!$A21,'Import OffPeak'!$A$3:EN$23,EN$1,FALSE()))</f>
        <v>0</v>
      </c>
      <c r="EO12" s="107" t="n">
        <f aca="false">IF(ISNA(VLOOKUP('W. VaR &amp; Off-Peak Pos By Trader'!$A21,'Import OffPeak'!$A$3:EO$23,EO$1,FALSE())),0,VLOOKUP('W. VaR &amp; Off-Peak Pos By Trader'!$A21,'Import OffPeak'!$A$3:EO$23,EO$1,FALSE()))</f>
        <v>0</v>
      </c>
      <c r="EP12" s="107" t="n">
        <f aca="false">IF(ISNA(VLOOKUP('W. VaR &amp; Off-Peak Pos By Trader'!$A21,'Import OffPeak'!$A$3:EP$23,EP$1,FALSE())),0,VLOOKUP('W. VaR &amp; Off-Peak Pos By Trader'!$A21,'Import OffPeak'!$A$3:EP$23,EP$1,FALSE()))</f>
        <v>0</v>
      </c>
      <c r="EQ12" s="107" t="n">
        <f aca="false">IF(ISNA(VLOOKUP('W. VaR &amp; Off-Peak Pos By Trader'!$A21,'Import OffPeak'!$A$3:EQ$23,EQ$1,FALSE())),0,VLOOKUP('W. VaR &amp; Off-Peak Pos By Trader'!$A21,'Import OffPeak'!$A$3:EQ$23,EQ$1,FALSE()))</f>
        <v>0</v>
      </c>
      <c r="ER12" s="107" t="n">
        <f aca="false">IF(ISNA(VLOOKUP('W. VaR &amp; Off-Peak Pos By Trader'!$A21,'Import OffPeak'!$A$3:ER$23,ER$1,FALSE())),0,VLOOKUP('W. VaR &amp; Off-Peak Pos By Trader'!$A21,'Import OffPeak'!$A$3:ER$23,ER$1,FALSE()))</f>
        <v>0</v>
      </c>
      <c r="ES12" s="107" t="n">
        <f aca="false">IF(ISNA(VLOOKUP('W. VaR &amp; Off-Peak Pos By Trader'!$A21,'Import OffPeak'!$A$3:ES$23,ES$1,FALSE())),0,VLOOKUP('W. VaR &amp; Off-Peak Pos By Trader'!$A21,'Import OffPeak'!$A$3:ES$23,ES$1,FALSE()))</f>
        <v>0</v>
      </c>
      <c r="ET12" s="107" t="n">
        <f aca="false">IF(ISNA(VLOOKUP('W. VaR &amp; Off-Peak Pos By Trader'!$A21,'Import OffPeak'!$A$3:ET$23,ET$1,FALSE())),0,VLOOKUP('W. VaR &amp; Off-Peak Pos By Trader'!$A21,'Import OffPeak'!$A$3:ET$23,ET$1,FALSE()))</f>
        <v>0</v>
      </c>
      <c r="EU12" s="107" t="n">
        <f aca="false">IF(ISNA(VLOOKUP('W. VaR &amp; Off-Peak Pos By Trader'!$A21,'Import OffPeak'!$A$3:EU$23,EU$1,FALSE())),0,VLOOKUP('W. VaR &amp; Off-Peak Pos By Trader'!$A21,'Import OffPeak'!$A$3:EU$23,EU$1,FALSE()))</f>
        <v>0</v>
      </c>
      <c r="EV12" s="107" t="n">
        <f aca="false">IF(ISNA(VLOOKUP('W. VaR &amp; Off-Peak Pos By Trader'!$A21,'Import OffPeak'!$A$3:EV$23,EV$1,FALSE())),0,VLOOKUP('W. VaR &amp; Off-Peak Pos By Trader'!$A21,'Import OffPeak'!$A$3:EV$23,EV$1,FALSE()))</f>
        <v>0</v>
      </c>
      <c r="EW12" s="107" t="n">
        <f aca="false">IF(ISNA(VLOOKUP('W. VaR &amp; Off-Peak Pos By Trader'!$A21,'Import OffPeak'!$A$3:EW$23,EW$1,FALSE())),0,VLOOKUP('W. VaR &amp; Off-Peak Pos By Trader'!$A21,'Import OffPeak'!$A$3:EW$23,EW$1,FALSE()))</f>
        <v>0</v>
      </c>
      <c r="EX12" s="107" t="n">
        <f aca="false">IF(ISNA(VLOOKUP('W. VaR &amp; Off-Peak Pos By Trader'!$A21,'Import OffPeak'!$A$3:EX$23,EX$1,FALSE())),0,VLOOKUP('W. VaR &amp; Off-Peak Pos By Trader'!$A21,'Import OffPeak'!$A$3:EX$23,EX$1,FALSE()))</f>
        <v>0</v>
      </c>
      <c r="EY12" s="107" t="n">
        <f aca="false">IF(ISNA(VLOOKUP('W. VaR &amp; Off-Peak Pos By Trader'!$A21,'Import OffPeak'!$A$3:EY$23,EY$1,FALSE())),0,VLOOKUP('W. VaR &amp; Off-Peak Pos By Trader'!$A21,'Import OffPeak'!$A$3:EY$23,EY$1,FALSE()))</f>
        <v>0</v>
      </c>
      <c r="EZ12" s="107" t="n">
        <f aca="false">IF(ISNA(VLOOKUP('W. VaR &amp; Off-Peak Pos By Trader'!$A21,'Import OffPeak'!$A$3:EZ$23,EZ$1,FALSE())),0,VLOOKUP('W. VaR &amp; Off-Peak Pos By Trader'!$A21,'Import OffPeak'!$A$3:EZ$23,EZ$1,FALSE()))</f>
        <v>0</v>
      </c>
      <c r="FA12" s="107" t="n">
        <f aca="false">IF(ISNA(VLOOKUP('W. VaR &amp; Off-Peak Pos By Trader'!$A21,'Import OffPeak'!$A$3:FA$23,FA$1,FALSE())),0,VLOOKUP('W. VaR &amp; Off-Peak Pos By Trader'!$A21,'Import OffPeak'!$A$3:FA$23,FA$1,FALSE()))</f>
        <v>0</v>
      </c>
      <c r="FB12" s="107" t="n">
        <f aca="false">IF(ISNA(VLOOKUP('W. VaR &amp; Off-Peak Pos By Trader'!$A21,'Import OffPeak'!$A$3:FB$23,FB$1,FALSE())),0,VLOOKUP('W. VaR &amp; Off-Peak Pos By Trader'!$A21,'Import OffPeak'!$A$3:FB$23,FB$1,FALSE()))</f>
        <v>0</v>
      </c>
      <c r="FC12" s="107" t="n">
        <f aca="false">IF(ISNA(VLOOKUP('W. VaR &amp; Off-Peak Pos By Trader'!$A21,'Import OffPeak'!$A$3:FC$23,FC$1,FALSE())),0,VLOOKUP('W. VaR &amp; Off-Peak Pos By Trader'!$A21,'Import OffPeak'!$A$3:FC$23,FC$1,FALSE()))</f>
        <v>0</v>
      </c>
      <c r="FD12" s="107" t="n">
        <f aca="false">IF(ISNA(VLOOKUP('W. VaR &amp; Off-Peak Pos By Trader'!$A21,'Import OffPeak'!$A$3:FD$23,FD$1,FALSE())),0,VLOOKUP('W. VaR &amp; Off-Peak Pos By Trader'!$A21,'Import OffPeak'!$A$3:FD$23,FD$1,FALSE()))</f>
        <v>0</v>
      </c>
      <c r="FE12" s="107" t="n">
        <f aca="false">IF(ISNA(VLOOKUP('W. VaR &amp; Off-Peak Pos By Trader'!$A21,'Import OffPeak'!$A$3:FE$23,FE$1,FALSE())),0,VLOOKUP('W. VaR &amp; Off-Peak Pos By Trader'!$A21,'Import OffPeak'!$A$3:FE$23,FE$1,FALSE()))</f>
        <v>0</v>
      </c>
      <c r="FF12" s="107" t="n">
        <f aca="false">IF(ISNA(VLOOKUP('W. VaR &amp; Off-Peak Pos By Trader'!$A21,'Import OffPeak'!$A$3:FF$23,FF$1,FALSE())),0,VLOOKUP('W. VaR &amp; Off-Peak Pos By Trader'!$A21,'Import OffPeak'!$A$3:FF$23,FF$1,FALSE()))</f>
        <v>0</v>
      </c>
      <c r="FG12" s="107" t="n">
        <f aca="false">IF(ISNA(VLOOKUP('W. VaR &amp; Off-Peak Pos By Trader'!$A21,'Import OffPeak'!$A$3:FG$23,FG$1,FALSE())),0,VLOOKUP('W. VaR &amp; Off-Peak Pos By Trader'!$A21,'Import OffPeak'!$A$3:FG$23,FG$1,FALSE()))</f>
        <v>0</v>
      </c>
      <c r="FH12" s="107" t="n">
        <f aca="false">IF(ISNA(VLOOKUP('W. VaR &amp; Off-Peak Pos By Trader'!$A21,'Import OffPeak'!$A$3:FH$23,FH$1,FALSE())),0,VLOOKUP('W. VaR &amp; Off-Peak Pos By Trader'!$A21,'Import OffPeak'!$A$3:FH$23,FH$1,FALSE()))</f>
        <v>0</v>
      </c>
      <c r="FI12" s="107" t="n">
        <f aca="false">IF(ISNA(VLOOKUP('W. VaR &amp; Off-Peak Pos By Trader'!$A21,'Import OffPeak'!$A$3:FI$23,FI$1,FALSE())),0,VLOOKUP('W. VaR &amp; Off-Peak Pos By Trader'!$A21,'Import OffPeak'!$A$3:FI$23,FI$1,FALSE()))</f>
        <v>0</v>
      </c>
      <c r="FJ12" s="107" t="n">
        <f aca="false">IF(ISNA(VLOOKUP('W. VaR &amp; Off-Peak Pos By Trader'!$A21,'Import OffPeak'!$A$3:FJ$23,FJ$1,FALSE())),0,VLOOKUP('W. VaR &amp; Off-Peak Pos By Trader'!$A21,'Import OffPeak'!$A$3:FJ$23,FJ$1,FALSE()))</f>
        <v>0</v>
      </c>
      <c r="FK12" s="107" t="n">
        <f aca="false">IF(ISNA(VLOOKUP('W. VaR &amp; Off-Peak Pos By Trader'!$A21,'Import OffPeak'!$A$3:FK$23,FK$1,FALSE())),0,VLOOKUP('W. VaR &amp; Off-Peak Pos By Trader'!$A21,'Import OffPeak'!$A$3:FK$23,FK$1,FALSE()))</f>
        <v>0</v>
      </c>
      <c r="FL12" s="107" t="n">
        <f aca="false">IF(ISNA(VLOOKUP('W. VaR &amp; Off-Peak Pos By Trader'!$A21,'Import OffPeak'!$A$3:FL$23,FL$1,FALSE())),0,VLOOKUP('W. VaR &amp; Off-Peak Pos By Trader'!$A21,'Import OffPeak'!$A$3:FL$23,FL$1,FALSE()))</f>
        <v>0</v>
      </c>
      <c r="FM12" s="107" t="n">
        <f aca="false">IF(ISNA(VLOOKUP('W. VaR &amp; Off-Peak Pos By Trader'!$A21,'Import OffPeak'!$A$3:FM$23,FM$1,FALSE())),0,VLOOKUP('W. VaR &amp; Off-Peak Pos By Trader'!$A21,'Import OffPeak'!$A$3:FM$23,FM$1,FALSE()))</f>
        <v>0</v>
      </c>
      <c r="FN12" s="107" t="n">
        <f aca="false">IF(ISNA(VLOOKUP('W. VaR &amp; Off-Peak Pos By Trader'!$A21,'Import OffPeak'!$A$3:FN$23,FN$1,FALSE())),0,VLOOKUP('W. VaR &amp; Off-Peak Pos By Trader'!$A21,'Import OffPeak'!$A$3:FN$23,FN$1,FALSE()))</f>
        <v>0</v>
      </c>
      <c r="FO12" s="107" t="n">
        <f aca="false">IF(ISNA(VLOOKUP('W. VaR &amp; Off-Peak Pos By Trader'!$A21,'Import OffPeak'!$A$3:FO$23,FO$1,FALSE())),0,VLOOKUP('W. VaR &amp; Off-Peak Pos By Trader'!$A21,'Import OffPeak'!$A$3:FO$23,FO$1,FALSE()))</f>
        <v>0</v>
      </c>
      <c r="FP12" s="107" t="n">
        <f aca="false">IF(ISNA(VLOOKUP('W. VaR &amp; Off-Peak Pos By Trader'!$A21,'Import OffPeak'!$A$3:FP$23,FP$1,FALSE())),0,VLOOKUP('W. VaR &amp; Off-Peak Pos By Trader'!$A21,'Import OffPeak'!$A$3:FP$23,FP$1,FALSE()))</f>
        <v>0</v>
      </c>
      <c r="FQ12" s="107" t="n">
        <f aca="false">IF(ISNA(VLOOKUP('W. VaR &amp; Off-Peak Pos By Trader'!$A21,'Import OffPeak'!$A$3:FQ$23,FQ$1,FALSE())),0,VLOOKUP('W. VaR &amp; Off-Peak Pos By Trader'!$A21,'Import OffPeak'!$A$3:FQ$23,FQ$1,FALSE()))</f>
        <v>0</v>
      </c>
      <c r="FR12" s="107" t="n">
        <f aca="false">IF(ISNA(VLOOKUP('W. VaR &amp; Off-Peak Pos By Trader'!$A21,'Import OffPeak'!$A$3:FR$23,FR$1,FALSE())),0,VLOOKUP('W. VaR &amp; Off-Peak Pos By Trader'!$A21,'Import OffPeak'!$A$3:FR$23,FR$1,FALSE()))</f>
        <v>0</v>
      </c>
      <c r="FS12" s="107" t="n">
        <f aca="false">IF(ISNA(VLOOKUP('W. VaR &amp; Off-Peak Pos By Trader'!$A21,'Import OffPeak'!$A$3:FS$23,FS$1,FALSE())),0,VLOOKUP('W. VaR &amp; Off-Peak Pos By Trader'!$A21,'Import OffPeak'!$A$3:FS$23,FS$1,FALSE()))</f>
        <v>0</v>
      </c>
      <c r="FT12" s="107" t="n">
        <f aca="false">IF(ISNA(VLOOKUP('W. VaR &amp; Off-Peak Pos By Trader'!$A21,'Import OffPeak'!$A$3:FT$23,FT$1,FALSE())),0,VLOOKUP('W. VaR &amp; Off-Peak Pos By Trader'!$A21,'Import OffPeak'!$A$3:FT$23,FT$1,FALSE()))</f>
        <v>0</v>
      </c>
      <c r="FU12" s="107" t="n">
        <f aca="false">IF(ISNA(VLOOKUP('W. VaR &amp; Off-Peak Pos By Trader'!$A21,'Import OffPeak'!$A$3:FU$23,FU$1,FALSE())),0,VLOOKUP('W. VaR &amp; Off-Peak Pos By Trader'!$A21,'Import OffPeak'!$A$3:FU$23,FU$1,FALSE()))</f>
        <v>0</v>
      </c>
      <c r="FV12" s="0" t="n">
        <f aca="false">IF(ISNA(VLOOKUP('W. VaR &amp; Off-Peak Pos By Trader'!$A21,'Import OffPeak'!$A$3:FV$23,FV$1,FALSE())),0,VLOOKUP('W. VaR &amp; Off-Peak Pos By Trader'!$A21,'Import OffPeak'!$A$3:FV$23,FV$1,FALSE()))</f>
        <v>0</v>
      </c>
      <c r="FW12" s="0" t="n">
        <f aca="false">IF(ISNA(VLOOKUP('W. VaR &amp; Off-Peak Pos By Trader'!$A21,'Import OffPeak'!$A$3:FW$23,FW$1,FALSE())),0,VLOOKUP('W. VaR &amp; Off-Peak Pos By Trader'!$A21,'Import OffPeak'!$A$3:FW$23,FW$1,FALSE()))</f>
        <v>0</v>
      </c>
      <c r="FX12" s="0" t="n">
        <f aca="false">IF(ISNA(VLOOKUP('W. VaR &amp; Off-Peak Pos By Trader'!$A21,'Import OffPeak'!$A$3:FX$23,FX$1,FALSE())),0,VLOOKUP('W. VaR &amp; Off-Peak Pos By Trader'!$A21,'Import OffPeak'!$A$3:FX$23,FX$1,FALSE()))</f>
        <v>0</v>
      </c>
      <c r="FY12" s="0" t="n">
        <f aca="false">IF(ISNA(VLOOKUP('W. VaR &amp; Off-Peak Pos By Trader'!$A21,'Import OffPeak'!$A$3:FY$23,FY$1,FALSE())),0,VLOOKUP('W. VaR &amp; Off-Peak Pos By Trader'!$A21,'Import OffPeak'!$A$3:FY$23,FY$1,FALSE()))</f>
        <v>0</v>
      </c>
      <c r="FZ12" s="0" t="n">
        <f aca="false">IF(ISNA(VLOOKUP('W. VaR &amp; Off-Peak Pos By Trader'!$A21,'Import OffPeak'!$A$3:FZ$23,FZ$1,FALSE())),0,VLOOKUP('W. VaR &amp; Off-Peak Pos By Trader'!$A21,'Import OffPeak'!$A$3:FZ$23,FZ$1,FALSE()))</f>
        <v>0</v>
      </c>
      <c r="GA12" s="0" t="n">
        <f aca="false">IF(ISNA(VLOOKUP('W. VaR &amp; Off-Peak Pos By Trader'!$A21,'Import OffPeak'!$A$3:GA$23,GA$1,FALSE())),0,VLOOKUP('W. VaR &amp; Off-Peak Pos By Trader'!$A21,'Import OffPeak'!$A$3:GA$23,GA$1,FALSE()))</f>
        <v>0</v>
      </c>
      <c r="GB12" s="0" t="n">
        <f aca="false">IF(ISNA(VLOOKUP('W. VaR &amp; Off-Peak Pos By Trader'!$A21,'Import OffPeak'!$A$3:GB$23,GB$1,FALSE())),0,VLOOKUP('W. VaR &amp; Off-Peak Pos By Trader'!$A21,'Import OffPeak'!$A$3:GB$23,GB$1,FALSE()))</f>
        <v>0</v>
      </c>
      <c r="GC12" s="0" t="n">
        <f aca="false">IF(ISNA(VLOOKUP('W. VaR &amp; Off-Peak Pos By Trader'!$A21,'Import OffPeak'!$A$3:GC$23,GC$1,FALSE())),0,VLOOKUP('W. VaR &amp; Off-Peak Pos By Trader'!$A21,'Import OffPeak'!$A$3:GC$23,GC$1,FALSE()))</f>
        <v>0</v>
      </c>
      <c r="GD12" s="0" t="n">
        <f aca="false">IF(ISNA(VLOOKUP('W. VaR &amp; Off-Peak Pos By Trader'!$A21,'Import OffPeak'!$A$3:GD$23,GD$1,FALSE())),0,VLOOKUP('W. VaR &amp; Off-Peak Pos By Trader'!$A21,'Import OffPeak'!$A$3:GD$23,GD$1,FALSE()))</f>
        <v>0</v>
      </c>
      <c r="GE12" s="0" t="n">
        <f aca="false">IF(ISNA(VLOOKUP('W. VaR &amp; Off-Peak Pos By Trader'!$A21,'Import OffPeak'!$A$3:GE$23,GE$1,FALSE())),0,VLOOKUP('W. VaR &amp; Off-Peak Pos By Trader'!$A21,'Import OffPeak'!$A$3:GE$23,GE$1,FALSE()))</f>
        <v>0</v>
      </c>
      <c r="GF12" s="0" t="n">
        <f aca="false">IF(ISNA(VLOOKUP('W. VaR &amp; Off-Peak Pos By Trader'!$A21,'Import OffPeak'!$A$3:GF$23,GF$1,FALSE())),0,VLOOKUP('W. VaR &amp; Off-Peak Pos By Trader'!$A21,'Import OffPeak'!$A$3:GF$23,GF$1,FALSE()))</f>
        <v>0</v>
      </c>
      <c r="GG12" s="0" t="n">
        <f aca="false">IF(ISNA(VLOOKUP('W. VaR &amp; Off-Peak Pos By Trader'!$A21,'Import OffPeak'!$A$3:GG$23,GG$1,FALSE())),0,VLOOKUP('W. VaR &amp; Off-Peak Pos By Trader'!$A21,'Import OffPeak'!$A$3:GG$23,GG$1,FALSE()))</f>
        <v>0</v>
      </c>
      <c r="GH12" s="0" t="n">
        <f aca="false">IF(ISNA(VLOOKUP('W. VaR &amp; Off-Peak Pos By Trader'!$A21,'Import OffPeak'!$A$3:GH$23,GH$1,FALSE())),0,VLOOKUP('W. VaR &amp; Off-Peak Pos By Trader'!$A21,'Import OffPeak'!$A$3:GH$23,GH$1,FALSE()))</f>
        <v>0</v>
      </c>
      <c r="GI12" s="0" t="n">
        <f aca="false">IF(ISNA(VLOOKUP('W. VaR &amp; Off-Peak Pos By Trader'!$A21,'Import OffPeak'!$A$3:GI$23,GI$1,FALSE())),0,VLOOKUP('W. VaR &amp; Off-Peak Pos By Trader'!$A21,'Import OffPeak'!$A$3:GI$23,GI$1,FALSE()))</f>
        <v>0</v>
      </c>
      <c r="GJ12" s="0" t="n">
        <f aca="false">IF(ISNA(VLOOKUP('W. VaR &amp; Off-Peak Pos By Trader'!$A21,'Import OffPeak'!$A$3:GJ$23,GJ$1,FALSE())),0,VLOOKUP('W. VaR &amp; Off-Peak Pos By Trader'!$A21,'Import OffPeak'!$A$3:GJ$23,GJ$1,FALSE()))</f>
        <v>0</v>
      </c>
      <c r="GK12" s="0" t="n">
        <f aca="false">IF(ISNA(VLOOKUP('W. VaR &amp; Off-Peak Pos By Trader'!$A21,'Import OffPeak'!$A$3:GK$23,GK$1,FALSE())),0,VLOOKUP('W. VaR &amp; Off-Peak Pos By Trader'!$A21,'Import OffPeak'!$A$3:GK$23,GK$1,FALSE()))</f>
        <v>0</v>
      </c>
      <c r="GL12" s="0" t="n">
        <f aca="false">IF(ISNA(VLOOKUP('W. VaR &amp; Off-Peak Pos By Trader'!$A21,'Import OffPeak'!$A$3:GL$23,GL$1,FALSE())),0,VLOOKUP('W. VaR &amp; Off-Peak Pos By Trader'!$A21,'Import OffPeak'!$A$3:GL$23,GL$1,FALSE()))</f>
        <v>0</v>
      </c>
      <c r="GM12" s="0" t="n">
        <f aca="false">IF(ISNA(VLOOKUP('W. VaR &amp; Off-Peak Pos By Trader'!$A21,'Import OffPeak'!$A$3:GM$23,GM$1,FALSE())),0,VLOOKUP('W. VaR &amp; Off-Peak Pos By Trader'!$A21,'Import OffPeak'!$A$3:GM$23,GM$1,FALSE()))</f>
        <v>0</v>
      </c>
      <c r="GN12" s="0" t="n">
        <f aca="false">IF(ISNA(VLOOKUP('W. VaR &amp; Off-Peak Pos By Trader'!$A21,'Import OffPeak'!$A$3:GN$23,GN$1,FALSE())),0,VLOOKUP('W. VaR &amp; Off-Peak Pos By Trader'!$A21,'Import OffPeak'!$A$3:GN$23,GN$1,FALSE()))</f>
        <v>0</v>
      </c>
      <c r="GO12" s="0" t="n">
        <f aca="false">IF(ISNA(VLOOKUP('W. VaR &amp; Off-Peak Pos By Trader'!$A21,'Import OffPeak'!$A$3:GO$23,GO$1,FALSE())),0,VLOOKUP('W. VaR &amp; Off-Peak Pos By Trader'!$A21,'Import OffPeak'!$A$3:GO$23,GO$1,FALSE()))</f>
        <v>0</v>
      </c>
      <c r="GP12" s="0" t="n">
        <f aca="false">IF(ISNA(VLOOKUP('W. VaR &amp; Off-Peak Pos By Trader'!$A21,'Import OffPeak'!$A$3:GP$23,GP$1,FALSE())),0,VLOOKUP('W. VaR &amp; Off-Peak Pos By Trader'!$A21,'Import OffPeak'!$A$3:GP$23,GP$1,FALSE()))</f>
        <v>0</v>
      </c>
      <c r="GQ12" s="0" t="n">
        <f aca="false">IF(ISNA(VLOOKUP('W. VaR &amp; Off-Peak Pos By Trader'!$A21,'Import OffPeak'!$A$3:GQ$23,GQ$1,FALSE())),0,VLOOKUP('W. VaR &amp; Off-Peak Pos By Trader'!$A21,'Import OffPeak'!$A$3:GQ$23,GQ$1,FALSE()))</f>
        <v>0</v>
      </c>
      <c r="GR12" s="0" t="n">
        <f aca="false">IF(ISNA(VLOOKUP('W. VaR &amp; Off-Peak Pos By Trader'!$A21,'Import OffPeak'!$A$3:GR$23,GR$1,FALSE())),0,VLOOKUP('W. VaR &amp; Off-Peak Pos By Trader'!$A21,'Import OffPeak'!$A$3:GR$23,GR$1,FALSE()))</f>
        <v>0</v>
      </c>
      <c r="GS12" s="0" t="n">
        <f aca="false">IF(ISNA(VLOOKUP('W. VaR &amp; Off-Peak Pos By Trader'!$A21,'Import OffPeak'!$A$3:GS$23,GS$1,FALSE())),0,VLOOKUP('W. VaR &amp; Off-Peak Pos By Trader'!$A21,'Import OffPeak'!$A$3:GS$23,GS$1,FALSE()))</f>
        <v>0</v>
      </c>
      <c r="GT12" s="0" t="n">
        <f aca="false">IF(ISNA(VLOOKUP('W. VaR &amp; Off-Peak Pos By Trader'!$A21,'Import OffPeak'!$A$3:GT$23,GT$1,FALSE())),0,VLOOKUP('W. VaR &amp; Off-Peak Pos By Trader'!$A21,'Import OffPeak'!$A$3:GT$23,GT$1,FALSE()))</f>
        <v>0</v>
      </c>
      <c r="GU12" s="0" t="n">
        <f aca="false">IF(ISNA(VLOOKUP('W. VaR &amp; Off-Peak Pos By Trader'!$A21,'Import OffPeak'!$A$3:GU$23,GU$1,FALSE())),0,VLOOKUP('W. VaR &amp; Off-Peak Pos By Trader'!$A21,'Import OffPeak'!$A$3:GU$23,GU$1,FALSE()))</f>
        <v>0</v>
      </c>
      <c r="GV12" s="0" t="n">
        <f aca="false">IF(ISNA(VLOOKUP('W. VaR &amp; Off-Peak Pos By Trader'!$A21,'Import OffPeak'!$A$3:GV$23,GV$1,FALSE())),0,VLOOKUP('W. VaR &amp; Off-Peak Pos By Trader'!$A21,'Import OffPeak'!$A$3:GV$23,GV$1,FALSE()))</f>
        <v>0</v>
      </c>
      <c r="GW12" s="0" t="n">
        <f aca="false">IF(ISNA(VLOOKUP('W. VaR &amp; Off-Peak Pos By Trader'!$A21,'Import OffPeak'!$A$3:GW$23,GW$1,FALSE())),0,VLOOKUP('W. VaR &amp; Off-Peak Pos By Trader'!$A21,'Import OffPeak'!$A$3:GW$23,GW$1,FALSE()))</f>
        <v>0</v>
      </c>
      <c r="GX12" s="0" t="n">
        <f aca="false">IF(ISNA(VLOOKUP('W. VaR &amp; Off-Peak Pos By Trader'!$A21,'Import OffPeak'!$A$3:GX$23,GX$1,FALSE())),0,VLOOKUP('W. VaR &amp; Off-Peak Pos By Trader'!$A21,'Import OffPeak'!$A$3:GX$23,GX$1,FALSE()))</f>
        <v>0</v>
      </c>
      <c r="GY12" s="0" t="n">
        <f aca="false">IF(ISNA(VLOOKUP('W. VaR &amp; Off-Peak Pos By Trader'!$A21,'Import OffPeak'!$A$3:GY$23,GY$1,FALSE())),0,VLOOKUP('W. VaR &amp; Off-Peak Pos By Trader'!$A21,'Import OffPeak'!$A$3:GY$23,GY$1,FALSE()))</f>
        <v>0</v>
      </c>
      <c r="GZ12" s="0" t="n">
        <f aca="false">IF(ISNA(VLOOKUP('W. VaR &amp; Off-Peak Pos By Trader'!$A21,'Import OffPeak'!$A$3:GZ$23,GZ$1,FALSE())),0,VLOOKUP('W. VaR &amp; Off-Peak Pos By Trader'!$A21,'Import OffPeak'!$A$3:GZ$23,GZ$1,FALSE()))</f>
        <v>0</v>
      </c>
      <c r="HA12" s="0" t="n">
        <f aca="false">IF(ISNA(VLOOKUP('W. VaR &amp; Off-Peak Pos By Trader'!$A21,'Import OffPeak'!$A$3:HA$23,HA$1,FALSE())),0,VLOOKUP('W. VaR &amp; Off-Peak Pos By Trader'!$A21,'Import OffPeak'!$A$3:HA$23,HA$1,FALSE()))</f>
        <v>0</v>
      </c>
      <c r="HB12" s="0" t="n">
        <f aca="false">IF(ISNA(VLOOKUP('W. VaR &amp; Off-Peak Pos By Trader'!$A21,'Import OffPeak'!$A$3:HB$23,HB$1,FALSE())),0,VLOOKUP('W. VaR &amp; Off-Peak Pos By Trader'!$A21,'Import OffPeak'!$A$3:HB$23,HB$1,FALSE()))</f>
        <v>0</v>
      </c>
      <c r="HC12" s="0" t="n">
        <f aca="false">IF(ISNA(VLOOKUP('W. VaR &amp; Off-Peak Pos By Trader'!$A21,'Import OffPeak'!$A$3:HC$23,HC$1,FALSE())),0,VLOOKUP('W. VaR &amp; Off-Peak Pos By Trader'!$A21,'Import OffPeak'!$A$3:HC$23,HC$1,FALSE()))</f>
        <v>0</v>
      </c>
      <c r="HD12" s="0" t="n">
        <f aca="false">IF(ISNA(VLOOKUP('W. VaR &amp; Off-Peak Pos By Trader'!$A21,'Import OffPeak'!$A$3:HD$23,HD$1,FALSE())),0,VLOOKUP('W. VaR &amp; Off-Peak Pos By Trader'!$A21,'Import OffPeak'!$A$3:HD$23,HD$1,FALSE()))</f>
        <v>0</v>
      </c>
      <c r="HE12" s="0" t="n">
        <f aca="false">IF(ISNA(VLOOKUP('W. VaR &amp; Off-Peak Pos By Trader'!$A21,'Import OffPeak'!$A$3:HE$23,HE$1,FALSE())),0,VLOOKUP('W. VaR &amp; Off-Peak Pos By Trader'!$A21,'Import OffPeak'!$A$3:HE$23,HE$1,FALSE()))</f>
        <v>0</v>
      </c>
      <c r="HF12" s="0" t="n">
        <f aca="false">IF(ISNA(VLOOKUP('W. VaR &amp; Off-Peak Pos By Trader'!$A21,'Import OffPeak'!$A$3:HF$23,HF$1,FALSE())),0,VLOOKUP('W. VaR &amp; Off-Peak Pos By Trader'!$A21,'Import OffPeak'!$A$3:HF$23,HF$1,FALSE()))</f>
        <v>0</v>
      </c>
      <c r="HG12" s="0" t="n">
        <f aca="false">IF(ISNA(VLOOKUP('W. VaR &amp; Off-Peak Pos By Trader'!$A21,'Import OffPeak'!$A$3:HG$23,HG$1,FALSE())),0,VLOOKUP('W. VaR &amp; Off-Peak Pos By Trader'!$A21,'Import OffPeak'!$A$3:HG$23,HG$1,FALSE()))</f>
        <v>0</v>
      </c>
      <c r="HH12" s="0" t="n">
        <f aca="false">IF(ISNA(VLOOKUP('W. VaR &amp; Off-Peak Pos By Trader'!$A21,'Import OffPeak'!$A$3:HH$23,HH$1,FALSE())),0,VLOOKUP('W. VaR &amp; Off-Peak Pos By Trader'!$A21,'Import OffPeak'!$A$3:HH$23,HH$1,FALSE()))</f>
        <v>0</v>
      </c>
      <c r="HI12" s="0" t="n">
        <f aca="false">IF(ISNA(VLOOKUP('W. VaR &amp; Off-Peak Pos By Trader'!$A21,'Import OffPeak'!$A$3:HI$23,HI$1,FALSE())),0,VLOOKUP('W. VaR &amp; Off-Peak Pos By Trader'!$A21,'Import OffPeak'!$A$3:HI$23,HI$1,FALSE()))</f>
        <v>0</v>
      </c>
      <c r="HJ12" s="0" t="n">
        <f aca="false">IF(ISNA(VLOOKUP('W. VaR &amp; Off-Peak Pos By Trader'!$A21,'Import OffPeak'!$A$3:HJ$23,HJ$1,FALSE())),0,VLOOKUP('W. VaR &amp; Off-Peak Pos By Trader'!$A21,'Import OffPeak'!$A$3:HJ$23,HJ$1,FALSE()))</f>
        <v>0</v>
      </c>
      <c r="HK12" s="0" t="n">
        <f aca="false">IF(ISNA(VLOOKUP('W. VaR &amp; Off-Peak Pos By Trader'!$A21,'Import OffPeak'!$A$3:HK$23,HK$1,FALSE())),0,VLOOKUP('W. VaR &amp; Off-Peak Pos By Trader'!$A21,'Import OffPeak'!$A$3:HK$23,HK$1,FALSE()))</f>
        <v>0</v>
      </c>
      <c r="HL12" s="0" t="n">
        <f aca="false">IF(ISNA(VLOOKUP('W. VaR &amp; Off-Peak Pos By Trader'!$A21,'Import OffPeak'!$A$3:HL$23,HL$1,FALSE())),0,VLOOKUP('W. VaR &amp; Off-Peak Pos By Trader'!$A21,'Import OffPeak'!$A$3:HL$23,HL$1,FALSE()))</f>
        <v>0</v>
      </c>
      <c r="HM12" s="0" t="n">
        <f aca="false">IF(ISNA(VLOOKUP('W. VaR &amp; Off-Peak Pos By Trader'!$A21,'Import OffPeak'!$A$3:HM$23,HM$1,FALSE())),0,VLOOKUP('W. VaR &amp; Off-Peak Pos By Trader'!$A21,'Import OffPeak'!$A$3:HM$23,HM$1,FALSE()))</f>
        <v>0</v>
      </c>
      <c r="HN12" s="0" t="n">
        <f aca="false">IF(ISNA(VLOOKUP('W. VaR &amp; Off-Peak Pos By Trader'!$A21,'Import OffPeak'!$A$3:HN$23,HN$1,FALSE())),0,VLOOKUP('W. VaR &amp; Off-Peak Pos By Trader'!$A21,'Import OffPeak'!$A$3:HN$23,HN$1,FALSE()))</f>
        <v>0</v>
      </c>
      <c r="HO12" s="0" t="n">
        <f aca="false">IF(ISNA(VLOOKUP('W. VaR &amp; Off-Peak Pos By Trader'!$A21,'Import OffPeak'!$A$3:HO$23,HO$1,FALSE())),0,VLOOKUP('W. VaR &amp; Off-Peak Pos By Trader'!$A21,'Import OffPeak'!$A$3:HO$23,HO$1,FALSE()))</f>
        <v>0</v>
      </c>
      <c r="HP12" s="0" t="n">
        <f aca="false">IF(ISNA(VLOOKUP('W. VaR &amp; Off-Peak Pos By Trader'!$A21,'Import OffPeak'!$A$3:HP$23,HP$1,FALSE())),0,VLOOKUP('W. VaR &amp; Off-Peak Pos By Trader'!$A21,'Import OffPeak'!$A$3:HP$23,HP$1,FALSE()))</f>
        <v>0</v>
      </c>
      <c r="HQ12" s="0" t="n">
        <f aca="false">IF(ISNA(VLOOKUP('W. VaR &amp; Off-Peak Pos By Trader'!$A21,'Import OffPeak'!$A$3:HQ$23,HQ$1,FALSE())),0,VLOOKUP('W. VaR &amp; Off-Peak Pos By Trader'!$A21,'Import OffPeak'!$A$3:HQ$23,HQ$1,FALSE()))</f>
        <v>0</v>
      </c>
      <c r="HR12" s="0" t="n">
        <f aca="false">IF(ISNA(VLOOKUP('W. VaR &amp; Off-Peak Pos By Trader'!$A21,'Import OffPeak'!$A$3:HR$23,HR$1,FALSE())),0,VLOOKUP('W. VaR &amp; Off-Peak Pos By Trader'!$A21,'Import OffPeak'!$A$3:HR$23,HR$1,FALSE()))</f>
        <v>0</v>
      </c>
      <c r="HS12" s="0" t="n">
        <f aca="false">IF(ISNA(VLOOKUP('W. VaR &amp; Off-Peak Pos By Trader'!$A21,'Import OffPeak'!$A$3:HS$23,HS$1,FALSE())),0,VLOOKUP('W. VaR &amp; Off-Peak Pos By Trader'!$A21,'Import OffPeak'!$A$3:HS$23,HS$1,FALSE()))</f>
        <v>0</v>
      </c>
      <c r="HT12" s="0" t="n">
        <f aca="false">IF(ISNA(VLOOKUP('W. VaR &amp; Off-Peak Pos By Trader'!$A21,'Import OffPeak'!$A$3:HT$23,HT$1,FALSE())),0,VLOOKUP('W. VaR &amp; Off-Peak Pos By Trader'!$A21,'Import OffPeak'!$A$3:HT$23,HT$1,FALSE()))</f>
        <v>0</v>
      </c>
      <c r="HU12" s="0" t="n">
        <f aca="false">IF(ISNA(VLOOKUP('W. VaR &amp; Off-Peak Pos By Trader'!$A21,'Import OffPeak'!$A$3:HU$23,HU$1,FALSE())),0,VLOOKUP('W. VaR &amp; Off-Peak Pos By Trader'!$A21,'Import OffPeak'!$A$3:HU$23,HU$1,FALSE()))</f>
        <v>0</v>
      </c>
      <c r="HV12" s="0" t="n">
        <f aca="false">IF(ISNA(VLOOKUP('W. VaR &amp; Off-Peak Pos By Trader'!$A21,'Import OffPeak'!$A$3:HV$23,HV$1,FALSE())),0,VLOOKUP('W. VaR &amp; Off-Peak Pos By Trader'!$A21,'Import OffPeak'!$A$3:HV$23,HV$1,FALSE()))</f>
        <v>0</v>
      </c>
      <c r="HW12" s="0" t="n">
        <f aca="false">IF(ISNA(VLOOKUP('W. VaR &amp; Off-Peak Pos By Trader'!$A21,'Import OffPeak'!$A$3:HW$23,HW$1,FALSE())),0,VLOOKUP('W. VaR &amp; Off-Peak Pos By Trader'!$A21,'Import OffPeak'!$A$3:HW$23,HW$1,FALSE()))</f>
        <v>0</v>
      </c>
      <c r="HX12" s="0" t="n">
        <f aca="false">IF(ISNA(VLOOKUP('W. VaR &amp; Off-Peak Pos By Trader'!$A21,'Import OffPeak'!$A$3:HX$23,HX$1,FALSE())),0,VLOOKUP('W. VaR &amp; Off-Peak Pos By Trader'!$A21,'Import OffPeak'!$A$3:HX$23,HX$1,FALSE()))</f>
        <v>0</v>
      </c>
      <c r="HY12" s="0" t="n">
        <f aca="false">IF(ISNA(VLOOKUP('W. VaR &amp; Off-Peak Pos By Trader'!$A21,'Import OffPeak'!$A$3:HY$23,HY$1,FALSE())),0,VLOOKUP('W. VaR &amp; Off-Peak Pos By Trader'!$A21,'Import OffPeak'!$A$3:HY$23,HY$1,FALSE()))</f>
        <v>0</v>
      </c>
      <c r="HZ12" s="0" t="n">
        <f aca="false">IF(ISNA(VLOOKUP('W. VaR &amp; Off-Peak Pos By Trader'!$A21,'Import OffPeak'!$A$3:HZ$23,HZ$1,FALSE())),0,VLOOKUP('W. VaR &amp; Off-Peak Pos By Trader'!$A21,'Import OffPeak'!$A$3:HZ$23,HZ$1,FALSE()))</f>
        <v>0</v>
      </c>
      <c r="IA12" s="0" t="n">
        <f aca="false">IF(ISNA(VLOOKUP('W. VaR &amp; Off-Peak Pos By Trader'!$A21,'Import OffPeak'!$A$3:IA$23,IA$1,FALSE())),0,VLOOKUP('W. VaR &amp; Off-Peak Pos By Trader'!$A21,'Import OffPeak'!$A$3:IA$23,IA$1,FALSE()))</f>
        <v>0</v>
      </c>
      <c r="IB12" s="0" t="n">
        <f aca="false">IF(ISNA(VLOOKUP('W. VaR &amp; Off-Peak Pos By Trader'!$A21,'Import OffPeak'!$A$3:IB$23,IB$1,FALSE())),0,VLOOKUP('W. VaR &amp; Off-Peak Pos By Trader'!$A21,'Import OffPeak'!$A$3:IB$23,IB$1,FALSE()))</f>
        <v>0</v>
      </c>
      <c r="IC12" s="0" t="n">
        <f aca="false">IF(ISNA(VLOOKUP('W. VaR &amp; Off-Peak Pos By Trader'!$A21,'Import OffPeak'!$A$3:IC$23,IC$1,FALSE())),0,VLOOKUP('W. VaR &amp; Off-Peak Pos By Trader'!$A21,'Import OffPeak'!$A$3:IC$23,IC$1,FALSE()))</f>
        <v>0</v>
      </c>
    </row>
    <row r="13" customFormat="false" ht="18" hidden="false" customHeight="false" outlineLevel="0" collapsed="false">
      <c r="A13" s="104" t="s">
        <v>17</v>
      </c>
      <c r="B13" s="107" t="n">
        <f aca="false">IF(ISNA(VLOOKUP('W. VaR &amp; Off-Peak Pos By Trader'!$A22,'Import OffPeak'!$A$3:B$24,B$1,FALSE())),0,VLOOKUP('W. VaR &amp; Off-Peak Pos By Trader'!$A22,'Import OffPeak'!$A$3:B$24,B$1,FALSE()))</f>
        <v>0</v>
      </c>
      <c r="C13" s="107" t="n">
        <f aca="false">IF(ISNA(VLOOKUP('W. VaR &amp; Off-Peak Pos By Trader'!$A22,'Import OffPeak'!$A$3:C$24,C$1,FALSE())),0,VLOOKUP('W. VaR &amp; Off-Peak Pos By Trader'!$A22,'Import OffPeak'!$A$3:C$24,C$1,FALSE()))</f>
        <v>0</v>
      </c>
      <c r="D13" s="107" t="n">
        <f aca="false">IF(ISNA(VLOOKUP('W. VaR &amp; Off-Peak Pos By Trader'!$A22,'Import OffPeak'!$A$3:D$24,D$1,FALSE())),0,VLOOKUP('W. VaR &amp; Off-Peak Pos By Trader'!$A22,'Import OffPeak'!$A$3:D$24,D$1,FALSE()))</f>
        <v>0</v>
      </c>
      <c r="E13" s="107" t="n">
        <f aca="false">IF(ISNA(VLOOKUP('W. VaR &amp; Off-Peak Pos By Trader'!$A22,'Import OffPeak'!$A$3:E$24,E$1,FALSE())),0,VLOOKUP('W. VaR &amp; Off-Peak Pos By Trader'!$A22,'Import OffPeak'!$A$3:E$24,E$1,FALSE()))</f>
        <v>0</v>
      </c>
      <c r="F13" s="107" t="n">
        <f aca="false">IF(ISNA(VLOOKUP('W. VaR &amp; Off-Peak Pos By Trader'!$A22,'Import OffPeak'!$A$3:F$24,F$1,FALSE())),0,VLOOKUP('W. VaR &amp; Off-Peak Pos By Trader'!$A22,'Import OffPeak'!$A$3:F$24,F$1,FALSE()))</f>
        <v>0</v>
      </c>
      <c r="G13" s="107" t="n">
        <f aca="false">IF(ISNA(VLOOKUP('W. VaR &amp; Off-Peak Pos By Trader'!$A22,'Import OffPeak'!$A$3:G$24,G$1,FALSE())),0,VLOOKUP('W. VaR &amp; Off-Peak Pos By Trader'!$A22,'Import OffPeak'!$A$3:G$24,G$1,FALSE()))</f>
        <v>0</v>
      </c>
      <c r="H13" s="107" t="n">
        <f aca="false">IF(ISNA(VLOOKUP('W. VaR &amp; Off-Peak Pos By Trader'!$A22,'Import OffPeak'!$A$3:H$24,H$1,FALSE())),0,VLOOKUP('W. VaR &amp; Off-Peak Pos By Trader'!$A22,'Import OffPeak'!$A$3:H$24,H$1,FALSE()))</f>
        <v>0</v>
      </c>
      <c r="I13" s="107" t="n">
        <f aca="false">IF(ISNA(VLOOKUP('W. VaR &amp; Off-Peak Pos By Trader'!$A22,'Import OffPeak'!$A$3:I$24,I$1,FALSE())),0,VLOOKUP('W. VaR &amp; Off-Peak Pos By Trader'!$A22,'Import OffPeak'!$A$3:I$24,I$1,FALSE()))</f>
        <v>0</v>
      </c>
      <c r="J13" s="107" t="n">
        <f aca="false">IF(ISNA(VLOOKUP('W. VaR &amp; Off-Peak Pos By Trader'!$A22,'Import OffPeak'!$A$3:J$24,J$1,FALSE())),0,VLOOKUP('W. VaR &amp; Off-Peak Pos By Trader'!$A22,'Import OffPeak'!$A$3:J$24,J$1,FALSE()))</f>
        <v>0</v>
      </c>
      <c r="K13" s="107" t="n">
        <f aca="false">IF(ISNA(VLOOKUP('W. VaR &amp; Off-Peak Pos By Trader'!$A22,'Import OffPeak'!$A$3:K$24,K$1,FALSE())),0,VLOOKUP('W. VaR &amp; Off-Peak Pos By Trader'!$A22,'Import OffPeak'!$A$3:K$24,K$1,FALSE()))</f>
        <v>0</v>
      </c>
      <c r="L13" s="107" t="n">
        <f aca="false">IF(ISNA(VLOOKUP('W. VaR &amp; Off-Peak Pos By Trader'!$A22,'Import OffPeak'!$A$3:L$24,L$1,FALSE())),0,VLOOKUP('W. VaR &amp; Off-Peak Pos By Trader'!$A22,'Import OffPeak'!$A$3:L$24,L$1,FALSE()))</f>
        <v>0</v>
      </c>
      <c r="M13" s="107" t="n">
        <f aca="false">IF(ISNA(VLOOKUP('W. VaR &amp; Off-Peak Pos By Trader'!$A22,'Import OffPeak'!$A$3:M$24,M$1,FALSE())),0,VLOOKUP('W. VaR &amp; Off-Peak Pos By Trader'!$A22,'Import OffPeak'!$A$3:M$24,M$1,FALSE()))</f>
        <v>0</v>
      </c>
      <c r="N13" s="107" t="n">
        <f aca="false">IF(ISNA(VLOOKUP('W. VaR &amp; Off-Peak Pos By Trader'!$A22,'Import OffPeak'!$A$3:N$24,N$1,FALSE())),0,VLOOKUP('W. VaR &amp; Off-Peak Pos By Trader'!$A22,'Import OffPeak'!$A$3:N$24,N$1,FALSE()))</f>
        <v>0</v>
      </c>
      <c r="O13" s="107" t="n">
        <f aca="false">IF(ISNA(VLOOKUP('W. VaR &amp; Off-Peak Pos By Trader'!$A22,'Import OffPeak'!$A$3:O$24,O$1,FALSE())),0,VLOOKUP('W. VaR &amp; Off-Peak Pos By Trader'!$A22,'Import OffPeak'!$A$3:O$24,O$1,FALSE()))</f>
        <v>0</v>
      </c>
      <c r="P13" s="107" t="n">
        <f aca="false">IF(ISNA(VLOOKUP('W. VaR &amp; Off-Peak Pos By Trader'!$A22,'Import OffPeak'!$A$3:P$24,P$1,FALSE())),0,VLOOKUP('W. VaR &amp; Off-Peak Pos By Trader'!$A22,'Import OffPeak'!$A$3:P$24,P$1,FALSE()))</f>
        <v>0</v>
      </c>
      <c r="Q13" s="107" t="n">
        <f aca="false">IF(ISNA(VLOOKUP('W. VaR &amp; Off-Peak Pos By Trader'!$A22,'Import OffPeak'!$A$3:Q$24,Q$1,FALSE())),0,VLOOKUP('W. VaR &amp; Off-Peak Pos By Trader'!$A22,'Import OffPeak'!$A$3:Q$24,Q$1,FALSE()))</f>
        <v>0</v>
      </c>
      <c r="R13" s="107" t="n">
        <f aca="false">IF(ISNA(VLOOKUP('W. VaR &amp; Off-Peak Pos By Trader'!$A22,'Import OffPeak'!$A$3:R$24,R$1,FALSE())),0,VLOOKUP('W. VaR &amp; Off-Peak Pos By Trader'!$A22,'Import OffPeak'!$A$3:R$24,R$1,FALSE()))</f>
        <v>0</v>
      </c>
      <c r="S13" s="107" t="n">
        <f aca="false">IF(ISNA(VLOOKUP('W. VaR &amp; Off-Peak Pos By Trader'!$A22,'Import OffPeak'!$A$3:S$24,S$1,FALSE())),0,VLOOKUP('W. VaR &amp; Off-Peak Pos By Trader'!$A22,'Import OffPeak'!$A$3:S$24,S$1,FALSE()))</f>
        <v>0</v>
      </c>
      <c r="T13" s="107" t="n">
        <f aca="false">IF(ISNA(VLOOKUP('W. VaR &amp; Off-Peak Pos By Trader'!$A22,'Import OffPeak'!$A$3:T$24,T$1,FALSE())),0,VLOOKUP('W. VaR &amp; Off-Peak Pos By Trader'!$A22,'Import OffPeak'!$A$3:T$24,T$1,FALSE()))</f>
        <v>0</v>
      </c>
      <c r="U13" s="107" t="n">
        <f aca="false">IF(ISNA(VLOOKUP('W. VaR &amp; Off-Peak Pos By Trader'!$A22,'Import OffPeak'!$A$3:U$24,U$1,FALSE())),0,VLOOKUP('W. VaR &amp; Off-Peak Pos By Trader'!$A22,'Import OffPeak'!$A$3:U$24,U$1,FALSE()))</f>
        <v>0</v>
      </c>
      <c r="V13" s="107" t="n">
        <f aca="false">IF(ISNA(VLOOKUP('W. VaR &amp; Off-Peak Pos By Trader'!$A22,'Import OffPeak'!$A$3:V$24,V$1,FALSE())),0,VLOOKUP('W. VaR &amp; Off-Peak Pos By Trader'!$A22,'Import OffPeak'!$A$3:V$24,V$1,FALSE()))</f>
        <v>0</v>
      </c>
      <c r="W13" s="107" t="n">
        <f aca="false">IF(ISNA(VLOOKUP('W. VaR &amp; Off-Peak Pos By Trader'!$A22,'Import OffPeak'!$A$3:W$24,W$1,FALSE())),0,VLOOKUP('W. VaR &amp; Off-Peak Pos By Trader'!$A22,'Import OffPeak'!$A$3:W$24,W$1,FALSE()))</f>
        <v>0</v>
      </c>
      <c r="X13" s="107" t="n">
        <f aca="false">IF(ISNA(VLOOKUP('W. VaR &amp; Off-Peak Pos By Trader'!$A22,'Import OffPeak'!$A$3:X$24,X$1,FALSE())),0,VLOOKUP('W. VaR &amp; Off-Peak Pos By Trader'!$A22,'Import OffPeak'!$A$3:X$24,X$1,FALSE()))</f>
        <v>0</v>
      </c>
      <c r="Y13" s="107" t="n">
        <f aca="false">IF(ISNA(VLOOKUP('W. VaR &amp; Off-Peak Pos By Trader'!$A22,'Import OffPeak'!$A$3:Y$24,Y$1,FALSE())),0,VLOOKUP('W. VaR &amp; Off-Peak Pos By Trader'!$A22,'Import OffPeak'!$A$3:Y$24,Y$1,FALSE()))</f>
        <v>0</v>
      </c>
      <c r="Z13" s="107" t="n">
        <f aca="false">IF(ISNA(VLOOKUP('W. VaR &amp; Off-Peak Pos By Trader'!$A22,'Import OffPeak'!$A$3:Z$24,Z$1,FALSE())),0,VLOOKUP('W. VaR &amp; Off-Peak Pos By Trader'!$A22,'Import OffPeak'!$A$3:Z$24,Z$1,FALSE()))</f>
        <v>0</v>
      </c>
      <c r="AA13" s="107" t="n">
        <f aca="false">IF(ISNA(VLOOKUP('W. VaR &amp; Off-Peak Pos By Trader'!$A22,'Import OffPeak'!$A$3:AA$24,AA$1,FALSE())),0,VLOOKUP('W. VaR &amp; Off-Peak Pos By Trader'!$A22,'Import OffPeak'!$A$3:AA$24,AA$1,FALSE()))</f>
        <v>0</v>
      </c>
      <c r="AB13" s="107" t="n">
        <f aca="false">IF(ISNA(VLOOKUP('W. VaR &amp; Off-Peak Pos By Trader'!$A22,'Import OffPeak'!$A$3:AB$24,AB$1,FALSE())),0,VLOOKUP('W. VaR &amp; Off-Peak Pos By Trader'!$A22,'Import OffPeak'!$A$3:AB$24,AB$1,FALSE()))</f>
        <v>0</v>
      </c>
      <c r="AC13" s="107" t="n">
        <f aca="false">IF(ISNA(VLOOKUP('W. VaR &amp; Off-Peak Pos By Trader'!$A22,'Import OffPeak'!$A$3:AC$24,AC$1,FALSE())),0,VLOOKUP('W. VaR &amp; Off-Peak Pos By Trader'!$A22,'Import OffPeak'!$A$3:AC$24,AC$1,FALSE()))</f>
        <v>0</v>
      </c>
      <c r="AD13" s="107" t="n">
        <f aca="false">IF(ISNA(VLOOKUP('W. VaR &amp; Off-Peak Pos By Trader'!$A22,'Import OffPeak'!$A$3:AD$24,AD$1,FALSE())),0,VLOOKUP('W. VaR &amp; Off-Peak Pos By Trader'!$A22,'Import OffPeak'!$A$3:AD$24,AD$1,FALSE()))</f>
        <v>0</v>
      </c>
      <c r="AE13" s="107" t="n">
        <f aca="false">IF(ISNA(VLOOKUP('W. VaR &amp; Off-Peak Pos By Trader'!$A22,'Import OffPeak'!$A$3:AE$24,AE$1,FALSE())),0,VLOOKUP('W. VaR &amp; Off-Peak Pos By Trader'!$A22,'Import OffPeak'!$A$3:AE$24,AE$1,FALSE()))</f>
        <v>0</v>
      </c>
      <c r="AF13" s="107" t="n">
        <f aca="false">IF(ISNA(VLOOKUP('W. VaR &amp; Off-Peak Pos By Trader'!$A22,'Import OffPeak'!$A$3:AF$24,AF$1,FALSE())),0,VLOOKUP('W. VaR &amp; Off-Peak Pos By Trader'!$A22,'Import OffPeak'!$A$3:AF$24,AF$1,FALSE()))</f>
        <v>0</v>
      </c>
      <c r="AG13" s="107" t="n">
        <f aca="false">IF(ISNA(VLOOKUP('W. VaR &amp; Off-Peak Pos By Trader'!$A22,'Import OffPeak'!$A$3:AG$24,AG$1,FALSE())),0,VLOOKUP('W. VaR &amp; Off-Peak Pos By Trader'!$A22,'Import OffPeak'!$A$3:AG$24,AG$1,FALSE()))</f>
        <v>0</v>
      </c>
      <c r="AH13" s="107" t="n">
        <f aca="false">IF(ISNA(VLOOKUP('W. VaR &amp; Off-Peak Pos By Trader'!$A22,'Import OffPeak'!$A$3:AH$24,AH$1,FALSE())),0,VLOOKUP('W. VaR &amp; Off-Peak Pos By Trader'!$A22,'Import OffPeak'!$A$3:AH$24,AH$1,FALSE()))</f>
        <v>0</v>
      </c>
      <c r="AI13" s="107" t="n">
        <f aca="false">IF(ISNA(VLOOKUP('W. VaR &amp; Off-Peak Pos By Trader'!$A22,'Import OffPeak'!$A$3:AI$24,AI$1,FALSE())),0,VLOOKUP('W. VaR &amp; Off-Peak Pos By Trader'!$A22,'Import OffPeak'!$A$3:AI$24,AI$1,FALSE()))</f>
        <v>0</v>
      </c>
      <c r="AJ13" s="107" t="n">
        <f aca="false">IF(ISNA(VLOOKUP('W. VaR &amp; Off-Peak Pos By Trader'!$A22,'Import OffPeak'!$A$3:AJ$24,AJ$1,FALSE())),0,VLOOKUP('W. VaR &amp; Off-Peak Pos By Trader'!$A22,'Import OffPeak'!$A$3:AJ$24,AJ$1,FALSE()))</f>
        <v>0</v>
      </c>
      <c r="AK13" s="107" t="n">
        <f aca="false">IF(ISNA(VLOOKUP('W. VaR &amp; Off-Peak Pos By Trader'!$A22,'Import OffPeak'!$A$3:AK$24,AK$1,FALSE())),0,VLOOKUP('W. VaR &amp; Off-Peak Pos By Trader'!$A22,'Import OffPeak'!$A$3:AK$24,AK$1,FALSE()))</f>
        <v>0</v>
      </c>
      <c r="AL13" s="107" t="n">
        <f aca="false">IF(ISNA(VLOOKUP('W. VaR &amp; Off-Peak Pos By Trader'!$A22,'Import OffPeak'!$A$3:AL$24,AL$1,FALSE())),0,VLOOKUP('W. VaR &amp; Off-Peak Pos By Trader'!$A22,'Import OffPeak'!$A$3:AL$24,AL$1,FALSE()))</f>
        <v>0</v>
      </c>
      <c r="AM13" s="107" t="n">
        <f aca="false">IF(ISNA(VLOOKUP('W. VaR &amp; Off-Peak Pos By Trader'!$A22,'Import OffPeak'!$A$3:AM$24,AM$1,FALSE())),0,VLOOKUP('W. VaR &amp; Off-Peak Pos By Trader'!$A22,'Import OffPeak'!$A$3:AM$24,AM$1,FALSE()))</f>
        <v>0</v>
      </c>
      <c r="AN13" s="107" t="n">
        <f aca="false">IF(ISNA(VLOOKUP('W. VaR &amp; Off-Peak Pos By Trader'!$A22,'Import OffPeak'!$A$3:AN$24,AN$1,FALSE())),0,VLOOKUP('W. VaR &amp; Off-Peak Pos By Trader'!$A22,'Import OffPeak'!$A$3:AN$24,AN$1,FALSE()))</f>
        <v>0</v>
      </c>
      <c r="AO13" s="107" t="n">
        <f aca="false">IF(ISNA(VLOOKUP('W. VaR &amp; Off-Peak Pos By Trader'!$A22,'Import OffPeak'!$A$3:AO$24,AO$1,FALSE())),0,VLOOKUP('W. VaR &amp; Off-Peak Pos By Trader'!$A22,'Import OffPeak'!$A$3:AO$24,AO$1,FALSE()))</f>
        <v>0</v>
      </c>
      <c r="AP13" s="107" t="n">
        <f aca="false">IF(ISNA(VLOOKUP('W. VaR &amp; Off-Peak Pos By Trader'!$A22,'Import OffPeak'!$A$3:AP$24,AP$1,FALSE())),0,VLOOKUP('W. VaR &amp; Off-Peak Pos By Trader'!$A22,'Import OffPeak'!$A$3:AP$24,AP$1,FALSE()))</f>
        <v>0</v>
      </c>
      <c r="AQ13" s="107" t="n">
        <f aca="false">IF(ISNA(VLOOKUP('W. VaR &amp; Off-Peak Pos By Trader'!$A22,'Import OffPeak'!$A$3:AQ$24,AQ$1,FALSE())),0,VLOOKUP('W. VaR &amp; Off-Peak Pos By Trader'!$A22,'Import OffPeak'!$A$3:AQ$24,AQ$1,FALSE()))</f>
        <v>0</v>
      </c>
      <c r="AR13" s="107" t="n">
        <f aca="false">IF(ISNA(VLOOKUP('W. VaR &amp; Off-Peak Pos By Trader'!$A22,'Import OffPeak'!$A$3:AR$24,AR$1,FALSE())),0,VLOOKUP('W. VaR &amp; Off-Peak Pos By Trader'!$A22,'Import OffPeak'!$A$3:AR$24,AR$1,FALSE()))</f>
        <v>0</v>
      </c>
      <c r="AS13" s="107" t="n">
        <f aca="false">IF(ISNA(VLOOKUP('W. VaR &amp; Off-Peak Pos By Trader'!$A22,'Import OffPeak'!$A$3:AS$24,AS$1,FALSE())),0,VLOOKUP('W. VaR &amp; Off-Peak Pos By Trader'!$A22,'Import OffPeak'!$A$3:AS$24,AS$1,FALSE()))</f>
        <v>0</v>
      </c>
      <c r="AT13" s="107" t="n">
        <f aca="false">IF(ISNA(VLOOKUP('W. VaR &amp; Off-Peak Pos By Trader'!$A22,'Import OffPeak'!$A$3:AT$24,AT$1,FALSE())),0,VLOOKUP('W. VaR &amp; Off-Peak Pos By Trader'!$A22,'Import OffPeak'!$A$3:AT$24,AT$1,FALSE()))</f>
        <v>0</v>
      </c>
      <c r="AU13" s="107" t="n">
        <f aca="false">IF(ISNA(VLOOKUP('W. VaR &amp; Off-Peak Pos By Trader'!$A22,'Import OffPeak'!$A$3:AU$24,AU$1,FALSE())),0,VLOOKUP('W. VaR &amp; Off-Peak Pos By Trader'!$A22,'Import OffPeak'!$A$3:AU$24,AU$1,FALSE()))</f>
        <v>0</v>
      </c>
      <c r="AV13" s="107" t="n">
        <f aca="false">IF(ISNA(VLOOKUP('W. VaR &amp; Off-Peak Pos By Trader'!$A22,'Import OffPeak'!$A$3:AV$24,AV$1,FALSE())),0,VLOOKUP('W. VaR &amp; Off-Peak Pos By Trader'!$A22,'Import OffPeak'!$A$3:AV$24,AV$1,FALSE()))</f>
        <v>0</v>
      </c>
      <c r="AW13" s="107" t="n">
        <f aca="false">IF(ISNA(VLOOKUP('W. VaR &amp; Off-Peak Pos By Trader'!$A22,'Import OffPeak'!$A$3:AW$24,AW$1,FALSE())),0,VLOOKUP('W. VaR &amp; Off-Peak Pos By Trader'!$A22,'Import OffPeak'!$A$3:AW$24,AW$1,FALSE()))</f>
        <v>0</v>
      </c>
      <c r="AX13" s="107" t="n">
        <f aca="false">IF(ISNA(VLOOKUP('W. VaR &amp; Off-Peak Pos By Trader'!$A22,'Import OffPeak'!$A$3:AX$24,AX$1,FALSE())),0,VLOOKUP('W. VaR &amp; Off-Peak Pos By Trader'!$A22,'Import OffPeak'!$A$3:AX$24,AX$1,FALSE()))</f>
        <v>0</v>
      </c>
      <c r="AY13" s="107" t="n">
        <f aca="false">IF(ISNA(VLOOKUP('W. VaR &amp; Off-Peak Pos By Trader'!$A22,'Import OffPeak'!$A$3:AY$24,AY$1,FALSE())),0,VLOOKUP('W. VaR &amp; Off-Peak Pos By Trader'!$A22,'Import OffPeak'!$A$3:AY$24,AY$1,FALSE()))</f>
        <v>0</v>
      </c>
      <c r="AZ13" s="107" t="n">
        <f aca="false">IF(ISNA(VLOOKUP('W. VaR &amp; Off-Peak Pos By Trader'!$A22,'Import OffPeak'!$A$3:AZ$24,AZ$1,FALSE())),0,VLOOKUP('W. VaR &amp; Off-Peak Pos By Trader'!$A22,'Import OffPeak'!$A$3:AZ$24,AZ$1,FALSE()))</f>
        <v>0</v>
      </c>
      <c r="BA13" s="107" t="n">
        <f aca="false">IF(ISNA(VLOOKUP('W. VaR &amp; Off-Peak Pos By Trader'!$A22,'Import OffPeak'!$A$3:BA$24,BA$1,FALSE())),0,VLOOKUP('W. VaR &amp; Off-Peak Pos By Trader'!$A22,'Import OffPeak'!$A$3:BA$24,BA$1,FALSE()))</f>
        <v>0</v>
      </c>
      <c r="BB13" s="107" t="n">
        <f aca="false">IF(ISNA(VLOOKUP('W. VaR &amp; Off-Peak Pos By Trader'!$A22,'Import OffPeak'!$A$3:BB$24,BB$1,FALSE())),0,VLOOKUP('W. VaR &amp; Off-Peak Pos By Trader'!$A22,'Import OffPeak'!$A$3:BB$24,BB$1,FALSE()))</f>
        <v>0</v>
      </c>
      <c r="BC13" s="107" t="n">
        <f aca="false">IF(ISNA(VLOOKUP('W. VaR &amp; Off-Peak Pos By Trader'!$A22,'Import OffPeak'!$A$3:BC$24,BC$1,FALSE())),0,VLOOKUP('W. VaR &amp; Off-Peak Pos By Trader'!$A22,'Import OffPeak'!$A$3:BC$24,BC$1,FALSE()))</f>
        <v>0</v>
      </c>
      <c r="BD13" s="107" t="n">
        <f aca="false">IF(ISNA(VLOOKUP('W. VaR &amp; Off-Peak Pos By Trader'!$A22,'Import OffPeak'!$A$3:BD$24,BD$1,FALSE())),0,VLOOKUP('W. VaR &amp; Off-Peak Pos By Trader'!$A22,'Import OffPeak'!$A$3:BD$24,BD$1,FALSE()))</f>
        <v>0</v>
      </c>
      <c r="BE13" s="107" t="n">
        <f aca="false">IF(ISNA(VLOOKUP('W. VaR &amp; Off-Peak Pos By Trader'!$A22,'Import OffPeak'!$A$3:BE$24,BE$1,FALSE())),0,VLOOKUP('W. VaR &amp; Off-Peak Pos By Trader'!$A22,'Import OffPeak'!$A$3:BE$24,BE$1,FALSE()))</f>
        <v>0</v>
      </c>
      <c r="BF13" s="107" t="n">
        <f aca="false">IF(ISNA(VLOOKUP('W. VaR &amp; Off-Peak Pos By Trader'!$A22,'Import OffPeak'!$A$3:BF$24,BF$1,FALSE())),0,VLOOKUP('W. VaR &amp; Off-Peak Pos By Trader'!$A22,'Import OffPeak'!$A$3:BF$24,BF$1,FALSE()))</f>
        <v>0</v>
      </c>
      <c r="BG13" s="107" t="n">
        <f aca="false">IF(ISNA(VLOOKUP('W. VaR &amp; Off-Peak Pos By Trader'!$A22,'Import OffPeak'!$A$3:BG$24,BG$1,FALSE())),0,VLOOKUP('W. VaR &amp; Off-Peak Pos By Trader'!$A22,'Import OffPeak'!$A$3:BG$24,BG$1,FALSE()))</f>
        <v>0</v>
      </c>
      <c r="BH13" s="107" t="n">
        <f aca="false">IF(ISNA(VLOOKUP('W. VaR &amp; Off-Peak Pos By Trader'!$A22,'Import OffPeak'!$A$3:BH$24,BH$1,FALSE())),0,VLOOKUP('W. VaR &amp; Off-Peak Pos By Trader'!$A22,'Import OffPeak'!$A$3:BH$24,BH$1,FALSE()))</f>
        <v>0</v>
      </c>
      <c r="BI13" s="107" t="n">
        <f aca="false">IF(ISNA(VLOOKUP('W. VaR &amp; Off-Peak Pos By Trader'!$A22,'Import OffPeak'!$A$3:BI$24,BI$1,FALSE())),0,VLOOKUP('W. VaR &amp; Off-Peak Pos By Trader'!$A22,'Import OffPeak'!$A$3:BI$24,BI$1,FALSE()))</f>
        <v>0</v>
      </c>
      <c r="BJ13" s="107" t="n">
        <f aca="false">IF(ISNA(VLOOKUP('W. VaR &amp; Off-Peak Pos By Trader'!$A22,'Import OffPeak'!$A$3:BJ$24,BJ$1,FALSE())),0,VLOOKUP('W. VaR &amp; Off-Peak Pos By Trader'!$A22,'Import OffPeak'!$A$3:BJ$24,BJ$1,FALSE()))</f>
        <v>0</v>
      </c>
      <c r="BK13" s="107" t="n">
        <f aca="false">IF(ISNA(VLOOKUP('W. VaR &amp; Off-Peak Pos By Trader'!$A22,'Import OffPeak'!$A$3:BK$24,BK$1,FALSE())),0,VLOOKUP('W. VaR &amp; Off-Peak Pos By Trader'!$A22,'Import OffPeak'!$A$3:BK$24,BK$1,FALSE()))</f>
        <v>0</v>
      </c>
      <c r="BL13" s="107" t="n">
        <f aca="false">IF(ISNA(VLOOKUP('W. VaR &amp; Off-Peak Pos By Trader'!$A22,'Import OffPeak'!$A$3:BL$24,BL$1,FALSE())),0,VLOOKUP('W. VaR &amp; Off-Peak Pos By Trader'!$A22,'Import OffPeak'!$A$3:BL$24,BL$1,FALSE()))</f>
        <v>0</v>
      </c>
      <c r="BM13" s="107" t="n">
        <f aca="false">IF(ISNA(VLOOKUP('W. VaR &amp; Off-Peak Pos By Trader'!$A22,'Import OffPeak'!$A$3:BM$24,BM$1,FALSE())),0,VLOOKUP('W. VaR &amp; Off-Peak Pos By Trader'!$A22,'Import OffPeak'!$A$3:BM$24,BM$1,FALSE()))</f>
        <v>0</v>
      </c>
      <c r="BN13" s="107" t="n">
        <f aca="false">IF(ISNA(VLOOKUP('W. VaR &amp; Off-Peak Pos By Trader'!$A22,'Import OffPeak'!$A$3:BN$24,BN$1,FALSE())),0,VLOOKUP('W. VaR &amp; Off-Peak Pos By Trader'!$A22,'Import OffPeak'!$A$3:BN$24,BN$1,FALSE()))</f>
        <v>0</v>
      </c>
      <c r="BO13" s="107" t="n">
        <f aca="false">IF(ISNA(VLOOKUP('W. VaR &amp; Off-Peak Pos By Trader'!$A22,'Import OffPeak'!$A$3:BO$24,BO$1,FALSE())),0,VLOOKUP('W. VaR &amp; Off-Peak Pos By Trader'!$A22,'Import OffPeak'!$A$3:BO$24,BO$1,FALSE()))</f>
        <v>0</v>
      </c>
      <c r="BP13" s="107" t="n">
        <f aca="false">IF(ISNA(VLOOKUP('W. VaR &amp; Off-Peak Pos By Trader'!$A22,'Import OffPeak'!$A$3:BP$24,BP$1,FALSE())),0,VLOOKUP('W. VaR &amp; Off-Peak Pos By Trader'!$A22,'Import OffPeak'!$A$3:BP$24,BP$1,FALSE()))</f>
        <v>0</v>
      </c>
      <c r="BQ13" s="107" t="n">
        <f aca="false">IF(ISNA(VLOOKUP('W. VaR &amp; Off-Peak Pos By Trader'!$A22,'Import OffPeak'!$A$3:BQ$24,BQ$1,FALSE())),0,VLOOKUP('W. VaR &amp; Off-Peak Pos By Trader'!$A22,'Import OffPeak'!$A$3:BQ$24,BQ$1,FALSE()))</f>
        <v>0</v>
      </c>
      <c r="BR13" s="107" t="n">
        <f aca="false">IF(ISNA(VLOOKUP('W. VaR &amp; Off-Peak Pos By Trader'!$A22,'Import OffPeak'!$A$3:BR$24,BR$1,FALSE())),0,VLOOKUP('W. VaR &amp; Off-Peak Pos By Trader'!$A22,'Import OffPeak'!$A$3:BR$24,BR$1,FALSE()))</f>
        <v>0</v>
      </c>
      <c r="BS13" s="107" t="n">
        <f aca="false">IF(ISNA(VLOOKUP('W. VaR &amp; Off-Peak Pos By Trader'!$A22,'Import OffPeak'!$A$3:BS$24,BS$1,FALSE())),0,VLOOKUP('W. VaR &amp; Off-Peak Pos By Trader'!$A22,'Import OffPeak'!$A$3:BS$24,BS$1,FALSE()))</f>
        <v>0</v>
      </c>
      <c r="BT13" s="107" t="n">
        <f aca="false">IF(ISNA(VLOOKUP('W. VaR &amp; Off-Peak Pos By Trader'!$A22,'Import OffPeak'!$A$3:BT$24,BT$1,FALSE())),0,VLOOKUP('W. VaR &amp; Off-Peak Pos By Trader'!$A22,'Import OffPeak'!$A$3:BT$24,BT$1,FALSE()))</f>
        <v>0</v>
      </c>
      <c r="BU13" s="107" t="n">
        <f aca="false">IF(ISNA(VLOOKUP('W. VaR &amp; Off-Peak Pos By Trader'!$A22,'Import OffPeak'!$A$3:BU$24,BU$1,FALSE())),0,VLOOKUP('W. VaR &amp; Off-Peak Pos By Trader'!$A22,'Import OffPeak'!$A$3:BU$24,BU$1,FALSE()))</f>
        <v>0</v>
      </c>
      <c r="BV13" s="107" t="n">
        <f aca="false">IF(ISNA(VLOOKUP('W. VaR &amp; Off-Peak Pos By Trader'!$A22,'Import OffPeak'!$A$3:BV$24,BV$1,FALSE())),0,VLOOKUP('W. VaR &amp; Off-Peak Pos By Trader'!$A22,'Import OffPeak'!$A$3:BV$24,BV$1,FALSE()))</f>
        <v>0</v>
      </c>
      <c r="BW13" s="107" t="n">
        <f aca="false">IF(ISNA(VLOOKUP('W. VaR &amp; Off-Peak Pos By Trader'!$A22,'Import OffPeak'!$A$3:BW$24,BW$1,FALSE())),0,VLOOKUP('W. VaR &amp; Off-Peak Pos By Trader'!$A22,'Import OffPeak'!$A$3:BW$24,BW$1,FALSE()))</f>
        <v>0</v>
      </c>
      <c r="BX13" s="107" t="n">
        <f aca="false">IF(ISNA(VLOOKUP('W. VaR &amp; Off-Peak Pos By Trader'!$A22,'Import OffPeak'!$A$3:BX$24,BX$1,FALSE())),0,VLOOKUP('W. VaR &amp; Off-Peak Pos By Trader'!$A22,'Import OffPeak'!$A$3:BX$24,BX$1,FALSE()))</f>
        <v>0</v>
      </c>
      <c r="BY13" s="107" t="n">
        <f aca="false">IF(ISNA(VLOOKUP('W. VaR &amp; Off-Peak Pos By Trader'!$A22,'Import OffPeak'!$A$3:BY$24,BY$1,FALSE())),0,VLOOKUP('W. VaR &amp; Off-Peak Pos By Trader'!$A22,'Import OffPeak'!$A$3:BY$24,BY$1,FALSE()))</f>
        <v>0</v>
      </c>
      <c r="BZ13" s="107" t="n">
        <f aca="false">IF(ISNA(VLOOKUP('W. VaR &amp; Off-Peak Pos By Trader'!$A22,'Import OffPeak'!$A$3:BZ$24,BZ$1,FALSE())),0,VLOOKUP('W. VaR &amp; Off-Peak Pos By Trader'!$A22,'Import OffPeak'!$A$3:BZ$24,BZ$1,FALSE()))</f>
        <v>0</v>
      </c>
      <c r="CA13" s="107" t="n">
        <f aca="false">IF(ISNA(VLOOKUP('W. VaR &amp; Off-Peak Pos By Trader'!$A22,'Import OffPeak'!$A$3:CA$24,CA$1,FALSE())),0,VLOOKUP('W. VaR &amp; Off-Peak Pos By Trader'!$A22,'Import OffPeak'!$A$3:CA$24,CA$1,FALSE()))</f>
        <v>0</v>
      </c>
      <c r="CB13" s="107" t="n">
        <f aca="false">IF(ISNA(VLOOKUP('W. VaR &amp; Off-Peak Pos By Trader'!$A22,'Import OffPeak'!$A$3:CB$24,CB$1,FALSE())),0,VLOOKUP('W. VaR &amp; Off-Peak Pos By Trader'!$A22,'Import OffPeak'!$A$3:CB$24,CB$1,FALSE()))</f>
        <v>0</v>
      </c>
      <c r="CC13" s="107" t="n">
        <f aca="false">IF(ISNA(VLOOKUP('W. VaR &amp; Off-Peak Pos By Trader'!$A22,'Import OffPeak'!$A$3:CC$24,CC$1,FALSE())),0,VLOOKUP('W. VaR &amp; Off-Peak Pos By Trader'!$A22,'Import OffPeak'!$A$3:CC$24,CC$1,FALSE()))</f>
        <v>0</v>
      </c>
      <c r="CD13" s="107" t="n">
        <f aca="false">IF(ISNA(VLOOKUP('W. VaR &amp; Off-Peak Pos By Trader'!$A22,'Import OffPeak'!$A$3:CD$24,CD$1,FALSE())),0,VLOOKUP('W. VaR &amp; Off-Peak Pos By Trader'!$A22,'Import OffPeak'!$A$3:CD$24,CD$1,FALSE()))</f>
        <v>0</v>
      </c>
      <c r="CE13" s="107" t="n">
        <f aca="false">IF(ISNA(VLOOKUP('W. VaR &amp; Off-Peak Pos By Trader'!$A22,'Import OffPeak'!$A$3:CE$24,CE$1,FALSE())),0,VLOOKUP('W. VaR &amp; Off-Peak Pos By Trader'!$A22,'Import OffPeak'!$A$3:CE$24,CE$1,FALSE()))</f>
        <v>0</v>
      </c>
      <c r="CF13" s="107" t="n">
        <f aca="false">IF(ISNA(VLOOKUP('W. VaR &amp; Off-Peak Pos By Trader'!$A22,'Import OffPeak'!$A$3:CF$24,CF$1,FALSE())),0,VLOOKUP('W. VaR &amp; Off-Peak Pos By Trader'!$A22,'Import OffPeak'!$A$3:CF$24,CF$1,FALSE()))</f>
        <v>0</v>
      </c>
      <c r="CG13" s="107" t="n">
        <f aca="false">IF(ISNA(VLOOKUP('W. VaR &amp; Off-Peak Pos By Trader'!$A22,'Import OffPeak'!$A$3:CG$24,CG$1,FALSE())),0,VLOOKUP('W. VaR &amp; Off-Peak Pos By Trader'!$A22,'Import OffPeak'!$A$3:CG$24,CG$1,FALSE()))</f>
        <v>0</v>
      </c>
      <c r="CH13" s="107" t="n">
        <f aca="false">IF(ISNA(VLOOKUP('W. VaR &amp; Off-Peak Pos By Trader'!$A22,'Import OffPeak'!$A$3:CH$24,CH$1,FALSE())),0,VLOOKUP('W. VaR &amp; Off-Peak Pos By Trader'!$A22,'Import OffPeak'!$A$3:CH$24,CH$1,FALSE()))</f>
        <v>0</v>
      </c>
      <c r="CI13" s="107" t="n">
        <f aca="false">IF(ISNA(VLOOKUP('W. VaR &amp; Off-Peak Pos By Trader'!$A22,'Import OffPeak'!$A$3:CI$24,CI$1,FALSE())),0,VLOOKUP('W. VaR &amp; Off-Peak Pos By Trader'!$A22,'Import OffPeak'!$A$3:CI$24,CI$1,FALSE()))</f>
        <v>0</v>
      </c>
      <c r="CJ13" s="107" t="n">
        <f aca="false">IF(ISNA(VLOOKUP('W. VaR &amp; Off-Peak Pos By Trader'!$A22,'Import OffPeak'!$A$3:CJ$24,CJ$1,FALSE())),0,VLOOKUP('W. VaR &amp; Off-Peak Pos By Trader'!$A22,'Import OffPeak'!$A$3:CJ$24,CJ$1,FALSE()))</f>
        <v>0</v>
      </c>
      <c r="CK13" s="107" t="n">
        <f aca="false">IF(ISNA(VLOOKUP('W. VaR &amp; Off-Peak Pos By Trader'!$A22,'Import OffPeak'!$A$3:CK$24,CK$1,FALSE())),0,VLOOKUP('W. VaR &amp; Off-Peak Pos By Trader'!$A22,'Import OffPeak'!$A$3:CK$24,CK$1,FALSE()))</f>
        <v>0</v>
      </c>
      <c r="CL13" s="107" t="n">
        <f aca="false">IF(ISNA(VLOOKUP('W. VaR &amp; Off-Peak Pos By Trader'!$A22,'Import OffPeak'!$A$3:CL$24,CL$1,FALSE())),0,VLOOKUP('W. VaR &amp; Off-Peak Pos By Trader'!$A22,'Import OffPeak'!$A$3:CL$24,CL$1,FALSE()))</f>
        <v>0</v>
      </c>
      <c r="CM13" s="107" t="n">
        <f aca="false">IF(ISNA(VLOOKUP('W. VaR &amp; Off-Peak Pos By Trader'!$A22,'Import OffPeak'!$A$3:CM$24,CM$1,FALSE())),0,VLOOKUP('W. VaR &amp; Off-Peak Pos By Trader'!$A22,'Import OffPeak'!$A$3:CM$24,CM$1,FALSE()))</f>
        <v>0</v>
      </c>
      <c r="CN13" s="107" t="n">
        <f aca="false">IF(ISNA(VLOOKUP('W. VaR &amp; Off-Peak Pos By Trader'!$A22,'Import OffPeak'!$A$3:CN$24,CN$1,FALSE())),0,VLOOKUP('W. VaR &amp; Off-Peak Pos By Trader'!$A22,'Import OffPeak'!$A$3:CN$24,CN$1,FALSE()))</f>
        <v>0</v>
      </c>
      <c r="CO13" s="107" t="n">
        <f aca="false">IF(ISNA(VLOOKUP('W. VaR &amp; Off-Peak Pos By Trader'!$A22,'Import OffPeak'!$A$3:CO$24,CO$1,FALSE())),0,VLOOKUP('W. VaR &amp; Off-Peak Pos By Trader'!$A22,'Import OffPeak'!$A$3:CO$24,CO$1,FALSE()))</f>
        <v>0</v>
      </c>
      <c r="CP13" s="107" t="n">
        <f aca="false">IF(ISNA(VLOOKUP('W. VaR &amp; Off-Peak Pos By Trader'!$A22,'Import OffPeak'!$A$3:CP$24,CP$1,FALSE())),0,VLOOKUP('W. VaR &amp; Off-Peak Pos By Trader'!$A22,'Import OffPeak'!$A$3:CP$24,CP$1,FALSE()))</f>
        <v>0</v>
      </c>
      <c r="CQ13" s="107" t="n">
        <f aca="false">IF(ISNA(VLOOKUP('W. VaR &amp; Off-Peak Pos By Trader'!$A22,'Import OffPeak'!$A$3:CQ$24,CQ$1,FALSE())),0,VLOOKUP('W. VaR &amp; Off-Peak Pos By Trader'!$A22,'Import OffPeak'!$A$3:CQ$24,CQ$1,FALSE()))</f>
        <v>0</v>
      </c>
      <c r="CR13" s="107" t="n">
        <f aca="false">IF(ISNA(VLOOKUP('W. VaR &amp; Off-Peak Pos By Trader'!$A22,'Import OffPeak'!$A$3:CR$24,CR$1,FALSE())),0,VLOOKUP('W. VaR &amp; Off-Peak Pos By Trader'!$A22,'Import OffPeak'!$A$3:CR$24,CR$1,FALSE()))</f>
        <v>0</v>
      </c>
      <c r="CS13" s="107" t="n">
        <f aca="false">IF(ISNA(VLOOKUP('W. VaR &amp; Off-Peak Pos By Trader'!$A22,'Import OffPeak'!$A$3:CS$24,CS$1,FALSE())),0,VLOOKUP('W. VaR &amp; Off-Peak Pos By Trader'!$A22,'Import OffPeak'!$A$3:CS$24,CS$1,FALSE()))</f>
        <v>0</v>
      </c>
      <c r="CT13" s="107" t="n">
        <f aca="false">IF(ISNA(VLOOKUP('W. VaR &amp; Off-Peak Pos By Trader'!$A22,'Import OffPeak'!$A$3:CT$24,CT$1,FALSE())),0,VLOOKUP('W. VaR &amp; Off-Peak Pos By Trader'!$A22,'Import OffPeak'!$A$3:CT$24,CT$1,FALSE()))</f>
        <v>0</v>
      </c>
      <c r="CU13" s="107" t="n">
        <f aca="false">IF(ISNA(VLOOKUP('W. VaR &amp; Off-Peak Pos By Trader'!$A22,'Import OffPeak'!$A$3:CU$24,CU$1,FALSE())),0,VLOOKUP('W. VaR &amp; Off-Peak Pos By Trader'!$A22,'Import OffPeak'!$A$3:CU$24,CU$1,FALSE()))</f>
        <v>0</v>
      </c>
      <c r="CV13" s="107" t="n">
        <f aca="false">IF(ISNA(VLOOKUP('W. VaR &amp; Off-Peak Pos By Trader'!$A22,'Import OffPeak'!$A$3:CV$24,CV$1,FALSE())),0,VLOOKUP('W. VaR &amp; Off-Peak Pos By Trader'!$A22,'Import OffPeak'!$A$3:CV$24,CV$1,FALSE()))</f>
        <v>0</v>
      </c>
      <c r="CW13" s="107" t="n">
        <f aca="false">IF(ISNA(VLOOKUP('W. VaR &amp; Off-Peak Pos By Trader'!$A22,'Import OffPeak'!$A$3:CW$24,CW$1,FALSE())),0,VLOOKUP('W. VaR &amp; Off-Peak Pos By Trader'!$A22,'Import OffPeak'!$A$3:CW$24,CW$1,FALSE()))</f>
        <v>0</v>
      </c>
      <c r="CX13" s="107" t="n">
        <f aca="false">IF(ISNA(VLOOKUP('W. VaR &amp; Off-Peak Pos By Trader'!$A22,'Import OffPeak'!$A$3:CX$24,CX$1,FALSE())),0,VLOOKUP('W. VaR &amp; Off-Peak Pos By Trader'!$A22,'Import OffPeak'!$A$3:CX$24,CX$1,FALSE()))</f>
        <v>0</v>
      </c>
      <c r="CY13" s="107" t="n">
        <f aca="false">IF(ISNA(VLOOKUP('W. VaR &amp; Off-Peak Pos By Trader'!$A22,'Import OffPeak'!$A$3:CY$24,CY$1,FALSE())),0,VLOOKUP('W. VaR &amp; Off-Peak Pos By Trader'!$A22,'Import OffPeak'!$A$3:CY$24,CY$1,FALSE()))</f>
        <v>0</v>
      </c>
      <c r="CZ13" s="107" t="n">
        <f aca="false">IF(ISNA(VLOOKUP('W. VaR &amp; Off-Peak Pos By Trader'!$A22,'Import OffPeak'!$A$3:CZ$24,CZ$1,FALSE())),0,VLOOKUP('W. VaR &amp; Off-Peak Pos By Trader'!$A22,'Import OffPeak'!$A$3:CZ$24,CZ$1,FALSE()))</f>
        <v>0</v>
      </c>
      <c r="DA13" s="107" t="n">
        <f aca="false">IF(ISNA(VLOOKUP('W. VaR &amp; Off-Peak Pos By Trader'!$A22,'Import OffPeak'!$A$3:DA$24,DA$1,FALSE())),0,VLOOKUP('W. VaR &amp; Off-Peak Pos By Trader'!$A22,'Import OffPeak'!$A$3:DA$24,DA$1,FALSE()))</f>
        <v>0</v>
      </c>
      <c r="DB13" s="107" t="n">
        <f aca="false">IF(ISNA(VLOOKUP('W. VaR &amp; Off-Peak Pos By Trader'!$A22,'Import OffPeak'!$A$3:DB$24,DB$1,FALSE())),0,VLOOKUP('W. VaR &amp; Off-Peak Pos By Trader'!$A22,'Import OffPeak'!$A$3:DB$24,DB$1,FALSE()))</f>
        <v>0</v>
      </c>
      <c r="DC13" s="107" t="n">
        <f aca="false">IF(ISNA(VLOOKUP('W. VaR &amp; Off-Peak Pos By Trader'!$A22,'Import OffPeak'!$A$3:DC$24,DC$1,FALSE())),0,VLOOKUP('W. VaR &amp; Off-Peak Pos By Trader'!$A22,'Import OffPeak'!$A$3:DC$24,DC$1,FALSE()))</f>
        <v>0</v>
      </c>
      <c r="DD13" s="107" t="n">
        <f aca="false">IF(ISNA(VLOOKUP('W. VaR &amp; Off-Peak Pos By Trader'!$A22,'Import OffPeak'!$A$3:DD$24,DD$1,FALSE())),0,VLOOKUP('W. VaR &amp; Off-Peak Pos By Trader'!$A22,'Import OffPeak'!$A$3:DD$24,DD$1,FALSE()))</f>
        <v>0</v>
      </c>
      <c r="DE13" s="107" t="n">
        <f aca="false">IF(ISNA(VLOOKUP('W. VaR &amp; Off-Peak Pos By Trader'!$A22,'Import OffPeak'!$A$3:DE$24,DE$1,FALSE())),0,VLOOKUP('W. VaR &amp; Off-Peak Pos By Trader'!$A22,'Import OffPeak'!$A$3:DE$24,DE$1,FALSE()))</f>
        <v>0</v>
      </c>
      <c r="DF13" s="107" t="n">
        <f aca="false">IF(ISNA(VLOOKUP('W. VaR &amp; Off-Peak Pos By Trader'!$A22,'Import OffPeak'!$A$3:DF$24,DF$1,FALSE())),0,VLOOKUP('W. VaR &amp; Off-Peak Pos By Trader'!$A22,'Import OffPeak'!$A$3:DF$24,DF$1,FALSE()))</f>
        <v>0</v>
      </c>
      <c r="DG13" s="107" t="n">
        <f aca="false">IF(ISNA(VLOOKUP('W. VaR &amp; Off-Peak Pos By Trader'!$A22,'Import OffPeak'!$A$3:DG$24,DG$1,FALSE())),0,VLOOKUP('W. VaR &amp; Off-Peak Pos By Trader'!$A22,'Import OffPeak'!$A$3:DG$24,DG$1,FALSE()))</f>
        <v>0</v>
      </c>
      <c r="DH13" s="107" t="n">
        <f aca="false">IF(ISNA(VLOOKUP('W. VaR &amp; Off-Peak Pos By Trader'!$A22,'Import OffPeak'!$A$3:DH$24,DH$1,FALSE())),0,VLOOKUP('W. VaR &amp; Off-Peak Pos By Trader'!$A22,'Import OffPeak'!$A$3:DH$24,DH$1,FALSE()))</f>
        <v>0</v>
      </c>
      <c r="DI13" s="107" t="n">
        <f aca="false">IF(ISNA(VLOOKUP('W. VaR &amp; Off-Peak Pos By Trader'!$A22,'Import OffPeak'!$A$3:DI$24,DI$1,FALSE())),0,VLOOKUP('W. VaR &amp; Off-Peak Pos By Trader'!$A22,'Import OffPeak'!$A$3:DI$24,DI$1,FALSE()))</f>
        <v>0</v>
      </c>
      <c r="DJ13" s="107" t="n">
        <f aca="false">IF(ISNA(VLOOKUP('W. VaR &amp; Off-Peak Pos By Trader'!$A22,'Import OffPeak'!$A$3:DJ$24,DJ$1,FALSE())),0,VLOOKUP('W. VaR &amp; Off-Peak Pos By Trader'!$A22,'Import OffPeak'!$A$3:DJ$24,DJ$1,FALSE()))</f>
        <v>0</v>
      </c>
      <c r="DK13" s="107" t="n">
        <f aca="false">IF(ISNA(VLOOKUP('W. VaR &amp; Off-Peak Pos By Trader'!$A22,'Import OffPeak'!$A$3:DK$24,DK$1,FALSE())),0,VLOOKUP('W. VaR &amp; Off-Peak Pos By Trader'!$A22,'Import OffPeak'!$A$3:DK$24,DK$1,FALSE()))</f>
        <v>0</v>
      </c>
      <c r="DL13" s="107" t="n">
        <f aca="false">IF(ISNA(VLOOKUP('W. VaR &amp; Off-Peak Pos By Trader'!$A22,'Import OffPeak'!$A$3:DL$24,DL$1,FALSE())),0,VLOOKUP('W. VaR &amp; Off-Peak Pos By Trader'!$A22,'Import OffPeak'!$A$3:DL$24,DL$1,FALSE()))</f>
        <v>0</v>
      </c>
      <c r="DM13" s="107" t="n">
        <f aca="false">IF(ISNA(VLOOKUP('W. VaR &amp; Off-Peak Pos By Trader'!$A22,'Import OffPeak'!$A$3:DM$24,DM$1,FALSE())),0,VLOOKUP('W. VaR &amp; Off-Peak Pos By Trader'!$A22,'Import OffPeak'!$A$3:DM$24,DM$1,FALSE()))</f>
        <v>0</v>
      </c>
      <c r="DN13" s="107" t="n">
        <f aca="false">IF(ISNA(VLOOKUP('W. VaR &amp; Off-Peak Pos By Trader'!$A22,'Import OffPeak'!$A$3:DN$24,DN$1,FALSE())),0,VLOOKUP('W. VaR &amp; Off-Peak Pos By Trader'!$A22,'Import OffPeak'!$A$3:DN$24,DN$1,FALSE()))</f>
        <v>0</v>
      </c>
      <c r="DO13" s="107" t="n">
        <f aca="false">IF(ISNA(VLOOKUP('W. VaR &amp; Off-Peak Pos By Trader'!$A22,'Import OffPeak'!$A$3:DO$24,DO$1,FALSE())),0,VLOOKUP('W. VaR &amp; Off-Peak Pos By Trader'!$A22,'Import OffPeak'!$A$3:DO$24,DO$1,FALSE()))</f>
        <v>0</v>
      </c>
      <c r="DP13" s="107" t="n">
        <f aca="false">IF(ISNA(VLOOKUP('W. VaR &amp; Off-Peak Pos By Trader'!$A22,'Import OffPeak'!$A$3:DP$24,DP$1,FALSE())),0,VLOOKUP('W. VaR &amp; Off-Peak Pos By Trader'!$A22,'Import OffPeak'!$A$3:DP$24,DP$1,FALSE()))</f>
        <v>0</v>
      </c>
      <c r="DQ13" s="107" t="n">
        <f aca="false">IF(ISNA(VLOOKUP('W. VaR &amp; Off-Peak Pos By Trader'!$A22,'Import OffPeak'!$A$3:DQ$24,DQ$1,FALSE())),0,VLOOKUP('W. VaR &amp; Off-Peak Pos By Trader'!$A22,'Import OffPeak'!$A$3:DQ$24,DQ$1,FALSE()))</f>
        <v>0</v>
      </c>
      <c r="DR13" s="107" t="n">
        <f aca="false">IF(ISNA(VLOOKUP('W. VaR &amp; Off-Peak Pos By Trader'!$A22,'Import OffPeak'!$A$3:DR$24,DR$1,FALSE())),0,VLOOKUP('W. VaR &amp; Off-Peak Pos By Trader'!$A22,'Import OffPeak'!$A$3:DR$24,DR$1,FALSE()))</f>
        <v>0</v>
      </c>
      <c r="DS13" s="107" t="n">
        <f aca="false">IF(ISNA(VLOOKUP('W. VaR &amp; Off-Peak Pos By Trader'!$A22,'Import OffPeak'!$A$3:DS$24,DS$1,FALSE())),0,VLOOKUP('W. VaR &amp; Off-Peak Pos By Trader'!$A22,'Import OffPeak'!$A$3:DS$24,DS$1,FALSE()))</f>
        <v>0</v>
      </c>
      <c r="DT13" s="107" t="n">
        <f aca="false">IF(ISNA(VLOOKUP('W. VaR &amp; Off-Peak Pos By Trader'!$A22,'Import OffPeak'!$A$3:DT$24,DT$1,FALSE())),0,VLOOKUP('W. VaR &amp; Off-Peak Pos By Trader'!$A22,'Import OffPeak'!$A$3:DT$24,DT$1,FALSE()))</f>
        <v>0</v>
      </c>
      <c r="DU13" s="107" t="n">
        <f aca="false">IF(ISNA(VLOOKUP('W. VaR &amp; Off-Peak Pos By Trader'!$A22,'Import OffPeak'!$A$3:DU$24,DU$1,FALSE())),0,VLOOKUP('W. VaR &amp; Off-Peak Pos By Trader'!$A22,'Import OffPeak'!$A$3:DU$24,DU$1,FALSE()))</f>
        <v>0</v>
      </c>
      <c r="DV13" s="107" t="n">
        <f aca="false">IF(ISNA(VLOOKUP('W. VaR &amp; Off-Peak Pos By Trader'!$A22,'Import OffPeak'!$A$3:DV$24,DV$1,FALSE())),0,VLOOKUP('W. VaR &amp; Off-Peak Pos By Trader'!$A22,'Import OffPeak'!$A$3:DV$24,DV$1,FALSE()))</f>
        <v>0</v>
      </c>
      <c r="DW13" s="107" t="n">
        <f aca="false">IF(ISNA(VLOOKUP('W. VaR &amp; Off-Peak Pos By Trader'!$A22,'Import OffPeak'!$A$3:DW$24,DW$1,FALSE())),0,VLOOKUP('W. VaR &amp; Off-Peak Pos By Trader'!$A22,'Import OffPeak'!$A$3:DW$24,DW$1,FALSE()))</f>
        <v>0</v>
      </c>
      <c r="DX13" s="107" t="n">
        <f aca="false">IF(ISNA(VLOOKUP('W. VaR &amp; Off-Peak Pos By Trader'!$A22,'Import OffPeak'!$A$3:DX$24,DX$1,FALSE())),0,VLOOKUP('W. VaR &amp; Off-Peak Pos By Trader'!$A22,'Import OffPeak'!$A$3:DX$24,DX$1,FALSE()))</f>
        <v>0</v>
      </c>
      <c r="DY13" s="107" t="n">
        <f aca="false">IF(ISNA(VLOOKUP('W. VaR &amp; Off-Peak Pos By Trader'!$A22,'Import OffPeak'!$A$3:DY$24,DY$1,FALSE())),0,VLOOKUP('W. VaR &amp; Off-Peak Pos By Trader'!$A22,'Import OffPeak'!$A$3:DY$24,DY$1,FALSE()))</f>
        <v>0</v>
      </c>
      <c r="DZ13" s="107" t="n">
        <f aca="false">IF(ISNA(VLOOKUP('W. VaR &amp; Off-Peak Pos By Trader'!$A22,'Import OffPeak'!$A$3:DZ$24,DZ$1,FALSE())),0,VLOOKUP('W. VaR &amp; Off-Peak Pos By Trader'!$A22,'Import OffPeak'!$A$3:DZ$24,DZ$1,FALSE()))</f>
        <v>0</v>
      </c>
      <c r="EA13" s="107" t="n">
        <f aca="false">IF(ISNA(VLOOKUP('W. VaR &amp; Off-Peak Pos By Trader'!$A22,'Import OffPeak'!$A$3:EA$24,EA$1,FALSE())),0,VLOOKUP('W. VaR &amp; Off-Peak Pos By Trader'!$A22,'Import OffPeak'!$A$3:EA$24,EA$1,FALSE()))</f>
        <v>0</v>
      </c>
      <c r="EB13" s="107" t="n">
        <f aca="false">IF(ISNA(VLOOKUP('W. VaR &amp; Off-Peak Pos By Trader'!$A22,'Import OffPeak'!$A$3:EB$24,EB$1,FALSE())),0,VLOOKUP('W. VaR &amp; Off-Peak Pos By Trader'!$A22,'Import OffPeak'!$A$3:EB$24,EB$1,FALSE()))</f>
        <v>0</v>
      </c>
      <c r="EC13" s="107" t="n">
        <f aca="false">IF(ISNA(VLOOKUP('W. VaR &amp; Off-Peak Pos By Trader'!$A22,'Import OffPeak'!$A$3:EC$24,EC$1,FALSE())),0,VLOOKUP('W. VaR &amp; Off-Peak Pos By Trader'!$A22,'Import OffPeak'!$A$3:EC$24,EC$1,FALSE()))</f>
        <v>0</v>
      </c>
      <c r="ED13" s="107" t="n">
        <f aca="false">IF(ISNA(VLOOKUP('W. VaR &amp; Off-Peak Pos By Trader'!$A22,'Import OffPeak'!$A$3:ED$24,ED$1,FALSE())),0,VLOOKUP('W. VaR &amp; Off-Peak Pos By Trader'!$A22,'Import OffPeak'!$A$3:ED$24,ED$1,FALSE()))</f>
        <v>0</v>
      </c>
      <c r="EE13" s="107" t="n">
        <f aca="false">IF(ISNA(VLOOKUP('W. VaR &amp; Off-Peak Pos By Trader'!$A22,'Import OffPeak'!$A$3:EE$24,EE$1,FALSE())),0,VLOOKUP('W. VaR &amp; Off-Peak Pos By Trader'!$A22,'Import OffPeak'!$A$3:EE$24,EE$1,FALSE()))</f>
        <v>0</v>
      </c>
      <c r="EF13" s="107" t="n">
        <f aca="false">IF(ISNA(VLOOKUP('W. VaR &amp; Off-Peak Pos By Trader'!$A22,'Import OffPeak'!$A$3:EF$24,EF$1,FALSE())),0,VLOOKUP('W. VaR &amp; Off-Peak Pos By Trader'!$A22,'Import OffPeak'!$A$3:EF$24,EF$1,FALSE()))</f>
        <v>0</v>
      </c>
      <c r="EG13" s="107" t="n">
        <f aca="false">IF(ISNA(VLOOKUP('W. VaR &amp; Off-Peak Pos By Trader'!$A22,'Import OffPeak'!$A$3:EG$24,EG$1,FALSE())),0,VLOOKUP('W. VaR &amp; Off-Peak Pos By Trader'!$A22,'Import OffPeak'!$A$3:EG$24,EG$1,FALSE()))</f>
        <v>0</v>
      </c>
      <c r="EH13" s="107" t="n">
        <f aca="false">IF(ISNA(VLOOKUP('W. VaR &amp; Off-Peak Pos By Trader'!$A22,'Import OffPeak'!$A$3:EH$24,EH$1,FALSE())),0,VLOOKUP('W. VaR &amp; Off-Peak Pos By Trader'!$A22,'Import OffPeak'!$A$3:EH$24,EH$1,FALSE()))</f>
        <v>0</v>
      </c>
      <c r="EI13" s="107" t="n">
        <f aca="false">IF(ISNA(VLOOKUP('W. VaR &amp; Off-Peak Pos By Trader'!$A22,'Import OffPeak'!$A$3:EI$24,EI$1,FALSE())),0,VLOOKUP('W. VaR &amp; Off-Peak Pos By Trader'!$A22,'Import OffPeak'!$A$3:EI$24,EI$1,FALSE()))</f>
        <v>0</v>
      </c>
      <c r="EJ13" s="107" t="n">
        <f aca="false">IF(ISNA(VLOOKUP('W. VaR &amp; Off-Peak Pos By Trader'!$A22,'Import OffPeak'!$A$3:EJ$24,EJ$1,FALSE())),0,VLOOKUP('W. VaR &amp; Off-Peak Pos By Trader'!$A22,'Import OffPeak'!$A$3:EJ$24,EJ$1,FALSE()))</f>
        <v>0</v>
      </c>
      <c r="EK13" s="107" t="n">
        <f aca="false">IF(ISNA(VLOOKUP('W. VaR &amp; Off-Peak Pos By Trader'!$A22,'Import OffPeak'!$A$3:EK$24,EK$1,FALSE())),0,VLOOKUP('W. VaR &amp; Off-Peak Pos By Trader'!$A22,'Import OffPeak'!$A$3:EK$24,EK$1,FALSE()))</f>
        <v>0</v>
      </c>
      <c r="EL13" s="107" t="n">
        <f aca="false">IF(ISNA(VLOOKUP('W. VaR &amp; Off-Peak Pos By Trader'!$A22,'Import OffPeak'!$A$3:EL$24,EL$1,FALSE())),0,VLOOKUP('W. VaR &amp; Off-Peak Pos By Trader'!$A22,'Import OffPeak'!$A$3:EL$24,EL$1,FALSE()))</f>
        <v>0</v>
      </c>
      <c r="EM13" s="107" t="n">
        <f aca="false">IF(ISNA(VLOOKUP('W. VaR &amp; Off-Peak Pos By Trader'!$A22,'Import OffPeak'!$A$3:EM$24,EM$1,FALSE())),0,VLOOKUP('W. VaR &amp; Off-Peak Pos By Trader'!$A22,'Import OffPeak'!$A$3:EM$24,EM$1,FALSE()))</f>
        <v>0</v>
      </c>
      <c r="EN13" s="107" t="n">
        <f aca="false">IF(ISNA(VLOOKUP('W. VaR &amp; Off-Peak Pos By Trader'!$A22,'Import OffPeak'!$A$3:EN$24,EN$1,FALSE())),0,VLOOKUP('W. VaR &amp; Off-Peak Pos By Trader'!$A22,'Import OffPeak'!$A$3:EN$24,EN$1,FALSE()))</f>
        <v>0</v>
      </c>
      <c r="EO13" s="107" t="n">
        <f aca="false">IF(ISNA(VLOOKUP('W. VaR &amp; Off-Peak Pos By Trader'!$A22,'Import OffPeak'!$A$3:EO$24,EO$1,FALSE())),0,VLOOKUP('W. VaR &amp; Off-Peak Pos By Trader'!$A22,'Import OffPeak'!$A$3:EO$24,EO$1,FALSE()))</f>
        <v>0</v>
      </c>
      <c r="EP13" s="107" t="n">
        <f aca="false">IF(ISNA(VLOOKUP('W. VaR &amp; Off-Peak Pos By Trader'!$A22,'Import OffPeak'!$A$3:EP$24,EP$1,FALSE())),0,VLOOKUP('W. VaR &amp; Off-Peak Pos By Trader'!$A22,'Import OffPeak'!$A$3:EP$24,EP$1,FALSE()))</f>
        <v>0</v>
      </c>
      <c r="EQ13" s="107" t="n">
        <f aca="false">IF(ISNA(VLOOKUP('W. VaR &amp; Off-Peak Pos By Trader'!$A22,'Import OffPeak'!$A$3:EQ$24,EQ$1,FALSE())),0,VLOOKUP('W. VaR &amp; Off-Peak Pos By Trader'!$A22,'Import OffPeak'!$A$3:EQ$24,EQ$1,FALSE()))</f>
        <v>0</v>
      </c>
      <c r="ER13" s="107" t="n">
        <f aca="false">IF(ISNA(VLOOKUP('W. VaR &amp; Off-Peak Pos By Trader'!$A22,'Import OffPeak'!$A$3:ER$24,ER$1,FALSE())),0,VLOOKUP('W. VaR &amp; Off-Peak Pos By Trader'!$A22,'Import OffPeak'!$A$3:ER$24,ER$1,FALSE()))</f>
        <v>0</v>
      </c>
      <c r="ES13" s="107" t="n">
        <f aca="false">IF(ISNA(VLOOKUP('W. VaR &amp; Off-Peak Pos By Trader'!$A22,'Import OffPeak'!$A$3:ES$24,ES$1,FALSE())),0,VLOOKUP('W. VaR &amp; Off-Peak Pos By Trader'!$A22,'Import OffPeak'!$A$3:ES$24,ES$1,FALSE()))</f>
        <v>0</v>
      </c>
      <c r="ET13" s="107" t="n">
        <f aca="false">IF(ISNA(VLOOKUP('W. VaR &amp; Off-Peak Pos By Trader'!$A22,'Import OffPeak'!$A$3:ET$24,ET$1,FALSE())),0,VLOOKUP('W. VaR &amp; Off-Peak Pos By Trader'!$A22,'Import OffPeak'!$A$3:ET$24,ET$1,FALSE()))</f>
        <v>0</v>
      </c>
      <c r="EU13" s="107" t="n">
        <f aca="false">IF(ISNA(VLOOKUP('W. VaR &amp; Off-Peak Pos By Trader'!$A22,'Import OffPeak'!$A$3:EU$24,EU$1,FALSE())),0,VLOOKUP('W. VaR &amp; Off-Peak Pos By Trader'!$A22,'Import OffPeak'!$A$3:EU$24,EU$1,FALSE()))</f>
        <v>0</v>
      </c>
      <c r="EV13" s="107" t="n">
        <f aca="false">IF(ISNA(VLOOKUP('W. VaR &amp; Off-Peak Pos By Trader'!$A22,'Import OffPeak'!$A$3:EV$24,EV$1,FALSE())),0,VLOOKUP('W. VaR &amp; Off-Peak Pos By Trader'!$A22,'Import OffPeak'!$A$3:EV$24,EV$1,FALSE()))</f>
        <v>0</v>
      </c>
      <c r="EW13" s="107" t="n">
        <f aca="false">IF(ISNA(VLOOKUP('W. VaR &amp; Off-Peak Pos By Trader'!$A22,'Import OffPeak'!$A$3:EW$24,EW$1,FALSE())),0,VLOOKUP('W. VaR &amp; Off-Peak Pos By Trader'!$A22,'Import OffPeak'!$A$3:EW$24,EW$1,FALSE()))</f>
        <v>0</v>
      </c>
      <c r="EX13" s="107" t="n">
        <f aca="false">IF(ISNA(VLOOKUP('W. VaR &amp; Off-Peak Pos By Trader'!$A22,'Import OffPeak'!$A$3:EX$24,EX$1,FALSE())),0,VLOOKUP('W. VaR &amp; Off-Peak Pos By Trader'!$A22,'Import OffPeak'!$A$3:EX$24,EX$1,FALSE()))</f>
        <v>0</v>
      </c>
      <c r="EY13" s="107" t="n">
        <f aca="false">IF(ISNA(VLOOKUP('W. VaR &amp; Off-Peak Pos By Trader'!$A22,'Import OffPeak'!$A$3:EY$24,EY$1,FALSE())),0,VLOOKUP('W. VaR &amp; Off-Peak Pos By Trader'!$A22,'Import OffPeak'!$A$3:EY$24,EY$1,FALSE()))</f>
        <v>0</v>
      </c>
      <c r="EZ13" s="107" t="n">
        <f aca="false">IF(ISNA(VLOOKUP('W. VaR &amp; Off-Peak Pos By Trader'!$A22,'Import OffPeak'!$A$3:EZ$24,EZ$1,FALSE())),0,VLOOKUP('W. VaR &amp; Off-Peak Pos By Trader'!$A22,'Import OffPeak'!$A$3:EZ$24,EZ$1,FALSE()))</f>
        <v>0</v>
      </c>
      <c r="FA13" s="107" t="n">
        <f aca="false">IF(ISNA(VLOOKUP('W. VaR &amp; Off-Peak Pos By Trader'!$A22,'Import OffPeak'!$A$3:FA$24,FA$1,FALSE())),0,VLOOKUP('W. VaR &amp; Off-Peak Pos By Trader'!$A22,'Import OffPeak'!$A$3:FA$24,FA$1,FALSE()))</f>
        <v>0</v>
      </c>
      <c r="FB13" s="107" t="n">
        <f aca="false">IF(ISNA(VLOOKUP('W. VaR &amp; Off-Peak Pos By Trader'!$A22,'Import OffPeak'!$A$3:FB$24,FB$1,FALSE())),0,VLOOKUP('W. VaR &amp; Off-Peak Pos By Trader'!$A22,'Import OffPeak'!$A$3:FB$24,FB$1,FALSE()))</f>
        <v>0</v>
      </c>
      <c r="FC13" s="107" t="n">
        <f aca="false">IF(ISNA(VLOOKUP('W. VaR &amp; Off-Peak Pos By Trader'!$A22,'Import OffPeak'!$A$3:FC$24,FC$1,FALSE())),0,VLOOKUP('W. VaR &amp; Off-Peak Pos By Trader'!$A22,'Import OffPeak'!$A$3:FC$24,FC$1,FALSE()))</f>
        <v>0</v>
      </c>
      <c r="FD13" s="107" t="n">
        <f aca="false">IF(ISNA(VLOOKUP('W. VaR &amp; Off-Peak Pos By Trader'!$A22,'Import OffPeak'!$A$3:FD$24,FD$1,FALSE())),0,VLOOKUP('W. VaR &amp; Off-Peak Pos By Trader'!$A22,'Import OffPeak'!$A$3:FD$24,FD$1,FALSE()))</f>
        <v>0</v>
      </c>
      <c r="FE13" s="107" t="n">
        <f aca="false">IF(ISNA(VLOOKUP('W. VaR &amp; Off-Peak Pos By Trader'!$A22,'Import OffPeak'!$A$3:FE$24,FE$1,FALSE())),0,VLOOKUP('W. VaR &amp; Off-Peak Pos By Trader'!$A22,'Import OffPeak'!$A$3:FE$24,FE$1,FALSE()))</f>
        <v>0</v>
      </c>
      <c r="FF13" s="107" t="n">
        <f aca="false">IF(ISNA(VLOOKUP('W. VaR &amp; Off-Peak Pos By Trader'!$A22,'Import OffPeak'!$A$3:FF$24,FF$1,FALSE())),0,VLOOKUP('W. VaR &amp; Off-Peak Pos By Trader'!$A22,'Import OffPeak'!$A$3:FF$24,FF$1,FALSE()))</f>
        <v>0</v>
      </c>
      <c r="FG13" s="107" t="n">
        <f aca="false">IF(ISNA(VLOOKUP('W. VaR &amp; Off-Peak Pos By Trader'!$A22,'Import OffPeak'!$A$3:FG$24,FG$1,FALSE())),0,VLOOKUP('W. VaR &amp; Off-Peak Pos By Trader'!$A22,'Import OffPeak'!$A$3:FG$24,FG$1,FALSE()))</f>
        <v>0</v>
      </c>
      <c r="FH13" s="107" t="n">
        <f aca="false">IF(ISNA(VLOOKUP('W. VaR &amp; Off-Peak Pos By Trader'!$A22,'Import OffPeak'!$A$3:FH$24,FH$1,FALSE())),0,VLOOKUP('W. VaR &amp; Off-Peak Pos By Trader'!$A22,'Import OffPeak'!$A$3:FH$24,FH$1,FALSE()))</f>
        <v>0</v>
      </c>
      <c r="FI13" s="107" t="n">
        <f aca="false">IF(ISNA(VLOOKUP('W. VaR &amp; Off-Peak Pos By Trader'!$A22,'Import OffPeak'!$A$3:FI$24,FI$1,FALSE())),0,VLOOKUP('W. VaR &amp; Off-Peak Pos By Trader'!$A22,'Import OffPeak'!$A$3:FI$24,FI$1,FALSE()))</f>
        <v>0</v>
      </c>
      <c r="FJ13" s="107" t="n">
        <f aca="false">IF(ISNA(VLOOKUP('W. VaR &amp; Off-Peak Pos By Trader'!$A22,'Import OffPeak'!$A$3:FJ$24,FJ$1,FALSE())),0,VLOOKUP('W. VaR &amp; Off-Peak Pos By Trader'!$A22,'Import OffPeak'!$A$3:FJ$24,FJ$1,FALSE()))</f>
        <v>0</v>
      </c>
      <c r="FK13" s="107" t="n">
        <f aca="false">IF(ISNA(VLOOKUP('W. VaR &amp; Off-Peak Pos By Trader'!$A22,'Import OffPeak'!$A$3:FK$24,FK$1,FALSE())),0,VLOOKUP('W. VaR &amp; Off-Peak Pos By Trader'!$A22,'Import OffPeak'!$A$3:FK$24,FK$1,FALSE()))</f>
        <v>0</v>
      </c>
      <c r="FL13" s="107" t="n">
        <f aca="false">IF(ISNA(VLOOKUP('W. VaR &amp; Off-Peak Pos By Trader'!$A22,'Import OffPeak'!$A$3:FL$24,FL$1,FALSE())),0,VLOOKUP('W. VaR &amp; Off-Peak Pos By Trader'!$A22,'Import OffPeak'!$A$3:FL$24,FL$1,FALSE()))</f>
        <v>0</v>
      </c>
      <c r="FM13" s="107" t="n">
        <f aca="false">IF(ISNA(VLOOKUP('W. VaR &amp; Off-Peak Pos By Trader'!$A22,'Import OffPeak'!$A$3:FM$24,FM$1,FALSE())),0,VLOOKUP('W. VaR &amp; Off-Peak Pos By Trader'!$A22,'Import OffPeak'!$A$3:FM$24,FM$1,FALSE()))</f>
        <v>0</v>
      </c>
      <c r="FN13" s="107" t="n">
        <f aca="false">IF(ISNA(VLOOKUP('W. VaR &amp; Off-Peak Pos By Trader'!$A22,'Import OffPeak'!$A$3:FN$24,FN$1,FALSE())),0,VLOOKUP('W. VaR &amp; Off-Peak Pos By Trader'!$A22,'Import OffPeak'!$A$3:FN$24,FN$1,FALSE()))</f>
        <v>0</v>
      </c>
      <c r="FO13" s="107" t="n">
        <f aca="false">IF(ISNA(VLOOKUP('W. VaR &amp; Off-Peak Pos By Trader'!$A22,'Import OffPeak'!$A$3:FO$24,FO$1,FALSE())),0,VLOOKUP('W. VaR &amp; Off-Peak Pos By Trader'!$A22,'Import OffPeak'!$A$3:FO$24,FO$1,FALSE()))</f>
        <v>0</v>
      </c>
      <c r="FP13" s="107" t="n">
        <f aca="false">IF(ISNA(VLOOKUP('W. VaR &amp; Off-Peak Pos By Trader'!$A22,'Import OffPeak'!$A$3:FP$24,FP$1,FALSE())),0,VLOOKUP('W. VaR &amp; Off-Peak Pos By Trader'!$A22,'Import OffPeak'!$A$3:FP$24,FP$1,FALSE()))</f>
        <v>0</v>
      </c>
      <c r="FQ13" s="107" t="n">
        <f aca="false">IF(ISNA(VLOOKUP('W. VaR &amp; Off-Peak Pos By Trader'!$A22,'Import OffPeak'!$A$3:FQ$24,FQ$1,FALSE())),0,VLOOKUP('W. VaR &amp; Off-Peak Pos By Trader'!$A22,'Import OffPeak'!$A$3:FQ$24,FQ$1,FALSE()))</f>
        <v>0</v>
      </c>
      <c r="FR13" s="107" t="n">
        <f aca="false">IF(ISNA(VLOOKUP('W. VaR &amp; Off-Peak Pos By Trader'!$A22,'Import OffPeak'!$A$3:FR$24,FR$1,FALSE())),0,VLOOKUP('W. VaR &amp; Off-Peak Pos By Trader'!$A22,'Import OffPeak'!$A$3:FR$24,FR$1,FALSE()))</f>
        <v>0</v>
      </c>
      <c r="FS13" s="107" t="n">
        <f aca="false">IF(ISNA(VLOOKUP('W. VaR &amp; Off-Peak Pos By Trader'!$A22,'Import OffPeak'!$A$3:FS$24,FS$1,FALSE())),0,VLOOKUP('W. VaR &amp; Off-Peak Pos By Trader'!$A22,'Import OffPeak'!$A$3:FS$24,FS$1,FALSE()))</f>
        <v>0</v>
      </c>
      <c r="FT13" s="107" t="n">
        <f aca="false">IF(ISNA(VLOOKUP('W. VaR &amp; Off-Peak Pos By Trader'!$A22,'Import OffPeak'!$A$3:FT$24,FT$1,FALSE())),0,VLOOKUP('W. VaR &amp; Off-Peak Pos By Trader'!$A22,'Import OffPeak'!$A$3:FT$24,FT$1,FALSE()))</f>
        <v>0</v>
      </c>
      <c r="FU13" s="107" t="n">
        <f aca="false">IF(ISNA(VLOOKUP('W. VaR &amp; Off-Peak Pos By Trader'!$A22,'Import OffPeak'!$A$3:FU$24,FU$1,FALSE())),0,VLOOKUP('W. VaR &amp; Off-Peak Pos By Trader'!$A22,'Import OffPeak'!$A$3:FU$24,FU$1,FALSE()))</f>
        <v>0</v>
      </c>
      <c r="FV13" s="0" t="n">
        <f aca="false">IF(ISNA(VLOOKUP('W. VaR &amp; Off-Peak Pos By Trader'!$A22,'Import OffPeak'!$A$3:FV$24,FV$1,FALSE())),0,VLOOKUP('W. VaR &amp; Off-Peak Pos By Trader'!$A22,'Import OffPeak'!$A$3:FV$24,FV$1,FALSE()))</f>
        <v>0</v>
      </c>
      <c r="FW13" s="0" t="n">
        <f aca="false">IF(ISNA(VLOOKUP('W. VaR &amp; Off-Peak Pos By Trader'!$A22,'Import OffPeak'!$A$3:FW$24,FW$1,FALSE())),0,VLOOKUP('W. VaR &amp; Off-Peak Pos By Trader'!$A22,'Import OffPeak'!$A$3:FW$24,FW$1,FALSE()))</f>
        <v>0</v>
      </c>
      <c r="FX13" s="0" t="n">
        <f aca="false">IF(ISNA(VLOOKUP('W. VaR &amp; Off-Peak Pos By Trader'!$A22,'Import OffPeak'!$A$3:FX$24,FX$1,FALSE())),0,VLOOKUP('W. VaR &amp; Off-Peak Pos By Trader'!$A22,'Import OffPeak'!$A$3:FX$24,FX$1,FALSE()))</f>
        <v>0</v>
      </c>
      <c r="FY13" s="0" t="n">
        <f aca="false">IF(ISNA(VLOOKUP('W. VaR &amp; Off-Peak Pos By Trader'!$A22,'Import OffPeak'!$A$3:FY$24,FY$1,FALSE())),0,VLOOKUP('W. VaR &amp; Off-Peak Pos By Trader'!$A22,'Import OffPeak'!$A$3:FY$24,FY$1,FALSE()))</f>
        <v>0</v>
      </c>
      <c r="FZ13" s="0" t="n">
        <f aca="false">IF(ISNA(VLOOKUP('W. VaR &amp; Off-Peak Pos By Trader'!$A22,'Import OffPeak'!$A$3:FZ$24,FZ$1,FALSE())),0,VLOOKUP('W. VaR &amp; Off-Peak Pos By Trader'!$A22,'Import OffPeak'!$A$3:FZ$24,FZ$1,FALSE()))</f>
        <v>0</v>
      </c>
      <c r="GA13" s="0" t="n">
        <f aca="false">IF(ISNA(VLOOKUP('W. VaR &amp; Off-Peak Pos By Trader'!$A22,'Import OffPeak'!$A$3:GA$24,GA$1,FALSE())),0,VLOOKUP('W. VaR &amp; Off-Peak Pos By Trader'!$A22,'Import OffPeak'!$A$3:GA$24,GA$1,FALSE()))</f>
        <v>0</v>
      </c>
      <c r="GB13" s="0" t="n">
        <f aca="false">IF(ISNA(VLOOKUP('W. VaR &amp; Off-Peak Pos By Trader'!$A22,'Import OffPeak'!$A$3:GB$24,GB$1,FALSE())),0,VLOOKUP('W. VaR &amp; Off-Peak Pos By Trader'!$A22,'Import OffPeak'!$A$3:GB$24,GB$1,FALSE()))</f>
        <v>0</v>
      </c>
      <c r="GC13" s="0" t="n">
        <f aca="false">IF(ISNA(VLOOKUP('W. VaR &amp; Off-Peak Pos By Trader'!$A22,'Import OffPeak'!$A$3:GC$24,GC$1,FALSE())),0,VLOOKUP('W. VaR &amp; Off-Peak Pos By Trader'!$A22,'Import OffPeak'!$A$3:GC$24,GC$1,FALSE()))</f>
        <v>0</v>
      </c>
      <c r="GD13" s="0" t="n">
        <f aca="false">IF(ISNA(VLOOKUP('W. VaR &amp; Off-Peak Pos By Trader'!$A22,'Import OffPeak'!$A$3:GD$24,GD$1,FALSE())),0,VLOOKUP('W. VaR &amp; Off-Peak Pos By Trader'!$A22,'Import OffPeak'!$A$3:GD$24,GD$1,FALSE()))</f>
        <v>0</v>
      </c>
      <c r="GE13" s="0" t="n">
        <f aca="false">IF(ISNA(VLOOKUP('W. VaR &amp; Off-Peak Pos By Trader'!$A22,'Import OffPeak'!$A$3:GE$24,GE$1,FALSE())),0,VLOOKUP('W. VaR &amp; Off-Peak Pos By Trader'!$A22,'Import OffPeak'!$A$3:GE$24,GE$1,FALSE()))</f>
        <v>0</v>
      </c>
      <c r="GF13" s="0" t="n">
        <f aca="false">IF(ISNA(VLOOKUP('W. VaR &amp; Off-Peak Pos By Trader'!$A22,'Import OffPeak'!$A$3:GF$24,GF$1,FALSE())),0,VLOOKUP('W. VaR &amp; Off-Peak Pos By Trader'!$A22,'Import OffPeak'!$A$3:GF$24,GF$1,FALSE()))</f>
        <v>0</v>
      </c>
      <c r="GG13" s="0" t="n">
        <f aca="false">IF(ISNA(VLOOKUP('W. VaR &amp; Off-Peak Pos By Trader'!$A22,'Import OffPeak'!$A$3:GG$24,GG$1,FALSE())),0,VLOOKUP('W. VaR &amp; Off-Peak Pos By Trader'!$A22,'Import OffPeak'!$A$3:GG$24,GG$1,FALSE()))</f>
        <v>0</v>
      </c>
      <c r="GH13" s="0" t="n">
        <f aca="false">IF(ISNA(VLOOKUP('W. VaR &amp; Off-Peak Pos By Trader'!$A22,'Import OffPeak'!$A$3:GH$24,GH$1,FALSE())),0,VLOOKUP('W. VaR &amp; Off-Peak Pos By Trader'!$A22,'Import OffPeak'!$A$3:GH$24,GH$1,FALSE()))</f>
        <v>0</v>
      </c>
      <c r="GI13" s="0" t="n">
        <f aca="false">IF(ISNA(VLOOKUP('W. VaR &amp; Off-Peak Pos By Trader'!$A22,'Import OffPeak'!$A$3:GI$24,GI$1,FALSE())),0,VLOOKUP('W. VaR &amp; Off-Peak Pos By Trader'!$A22,'Import OffPeak'!$A$3:GI$24,GI$1,FALSE()))</f>
        <v>0</v>
      </c>
      <c r="GJ13" s="0" t="n">
        <f aca="false">IF(ISNA(VLOOKUP('W. VaR &amp; Off-Peak Pos By Trader'!$A22,'Import OffPeak'!$A$3:GJ$24,GJ$1,FALSE())),0,VLOOKUP('W. VaR &amp; Off-Peak Pos By Trader'!$A22,'Import OffPeak'!$A$3:GJ$24,GJ$1,FALSE()))</f>
        <v>0</v>
      </c>
      <c r="GK13" s="0" t="n">
        <f aca="false">IF(ISNA(VLOOKUP('W. VaR &amp; Off-Peak Pos By Trader'!$A22,'Import OffPeak'!$A$3:GK$24,GK$1,FALSE())),0,VLOOKUP('W. VaR &amp; Off-Peak Pos By Trader'!$A22,'Import OffPeak'!$A$3:GK$24,GK$1,FALSE()))</f>
        <v>0</v>
      </c>
      <c r="GL13" s="0" t="n">
        <f aca="false">IF(ISNA(VLOOKUP('W. VaR &amp; Off-Peak Pos By Trader'!$A22,'Import OffPeak'!$A$3:GL$24,GL$1,FALSE())),0,VLOOKUP('W. VaR &amp; Off-Peak Pos By Trader'!$A22,'Import OffPeak'!$A$3:GL$24,GL$1,FALSE()))</f>
        <v>0</v>
      </c>
      <c r="GM13" s="0" t="n">
        <f aca="false">IF(ISNA(VLOOKUP('W. VaR &amp; Off-Peak Pos By Trader'!$A22,'Import OffPeak'!$A$3:GM$24,GM$1,FALSE())),0,VLOOKUP('W. VaR &amp; Off-Peak Pos By Trader'!$A22,'Import OffPeak'!$A$3:GM$24,GM$1,FALSE()))</f>
        <v>0</v>
      </c>
      <c r="GN13" s="0" t="n">
        <f aca="false">IF(ISNA(VLOOKUP('W. VaR &amp; Off-Peak Pos By Trader'!$A22,'Import OffPeak'!$A$3:GN$24,GN$1,FALSE())),0,VLOOKUP('W. VaR &amp; Off-Peak Pos By Trader'!$A22,'Import OffPeak'!$A$3:GN$24,GN$1,FALSE()))</f>
        <v>0</v>
      </c>
      <c r="GO13" s="0" t="n">
        <f aca="false">IF(ISNA(VLOOKUP('W. VaR &amp; Off-Peak Pos By Trader'!$A22,'Import OffPeak'!$A$3:GO$24,GO$1,FALSE())),0,VLOOKUP('W. VaR &amp; Off-Peak Pos By Trader'!$A22,'Import OffPeak'!$A$3:GO$24,GO$1,FALSE()))</f>
        <v>0</v>
      </c>
      <c r="GP13" s="0" t="n">
        <f aca="false">IF(ISNA(VLOOKUP('W. VaR &amp; Off-Peak Pos By Trader'!$A22,'Import OffPeak'!$A$3:GP$24,GP$1,FALSE())),0,VLOOKUP('W. VaR &amp; Off-Peak Pos By Trader'!$A22,'Import OffPeak'!$A$3:GP$24,GP$1,FALSE()))</f>
        <v>0</v>
      </c>
      <c r="GQ13" s="0" t="n">
        <f aca="false">IF(ISNA(VLOOKUP('W. VaR &amp; Off-Peak Pos By Trader'!$A22,'Import OffPeak'!$A$3:GQ$24,GQ$1,FALSE())),0,VLOOKUP('W. VaR &amp; Off-Peak Pos By Trader'!$A22,'Import OffPeak'!$A$3:GQ$24,GQ$1,FALSE()))</f>
        <v>0</v>
      </c>
      <c r="GR13" s="0" t="n">
        <f aca="false">IF(ISNA(VLOOKUP('W. VaR &amp; Off-Peak Pos By Trader'!$A22,'Import OffPeak'!$A$3:GR$24,GR$1,FALSE())),0,VLOOKUP('W. VaR &amp; Off-Peak Pos By Trader'!$A22,'Import OffPeak'!$A$3:GR$24,GR$1,FALSE()))</f>
        <v>0</v>
      </c>
      <c r="GS13" s="0" t="n">
        <f aca="false">IF(ISNA(VLOOKUP('W. VaR &amp; Off-Peak Pos By Trader'!$A22,'Import OffPeak'!$A$3:GS$24,GS$1,FALSE())),0,VLOOKUP('W. VaR &amp; Off-Peak Pos By Trader'!$A22,'Import OffPeak'!$A$3:GS$24,GS$1,FALSE()))</f>
        <v>0</v>
      </c>
      <c r="GT13" s="0" t="n">
        <f aca="false">IF(ISNA(VLOOKUP('W. VaR &amp; Off-Peak Pos By Trader'!$A22,'Import OffPeak'!$A$3:GT$24,GT$1,FALSE())),0,VLOOKUP('W. VaR &amp; Off-Peak Pos By Trader'!$A22,'Import OffPeak'!$A$3:GT$24,GT$1,FALSE()))</f>
        <v>0</v>
      </c>
      <c r="GU13" s="0" t="n">
        <f aca="false">IF(ISNA(VLOOKUP('W. VaR &amp; Off-Peak Pos By Trader'!$A22,'Import OffPeak'!$A$3:GU$24,GU$1,FALSE())),0,VLOOKUP('W. VaR &amp; Off-Peak Pos By Trader'!$A22,'Import OffPeak'!$A$3:GU$24,GU$1,FALSE()))</f>
        <v>0</v>
      </c>
      <c r="GV13" s="0" t="n">
        <f aca="false">IF(ISNA(VLOOKUP('W. VaR &amp; Off-Peak Pos By Trader'!$A22,'Import OffPeak'!$A$3:GV$24,GV$1,FALSE())),0,VLOOKUP('W. VaR &amp; Off-Peak Pos By Trader'!$A22,'Import OffPeak'!$A$3:GV$24,GV$1,FALSE()))</f>
        <v>0</v>
      </c>
      <c r="GW13" s="0" t="n">
        <f aca="false">IF(ISNA(VLOOKUP('W. VaR &amp; Off-Peak Pos By Trader'!$A22,'Import OffPeak'!$A$3:GW$24,GW$1,FALSE())),0,VLOOKUP('W. VaR &amp; Off-Peak Pos By Trader'!$A22,'Import OffPeak'!$A$3:GW$24,GW$1,FALSE()))</f>
        <v>0</v>
      </c>
      <c r="GX13" s="0" t="n">
        <f aca="false">IF(ISNA(VLOOKUP('W. VaR &amp; Off-Peak Pos By Trader'!$A22,'Import OffPeak'!$A$3:GX$24,GX$1,FALSE())),0,VLOOKUP('W. VaR &amp; Off-Peak Pos By Trader'!$A22,'Import OffPeak'!$A$3:GX$24,GX$1,FALSE()))</f>
        <v>0</v>
      </c>
      <c r="GY13" s="0" t="n">
        <f aca="false">IF(ISNA(VLOOKUP('W. VaR &amp; Off-Peak Pos By Trader'!$A22,'Import OffPeak'!$A$3:GY$24,GY$1,FALSE())),0,VLOOKUP('W. VaR &amp; Off-Peak Pos By Trader'!$A22,'Import OffPeak'!$A$3:GY$24,GY$1,FALSE()))</f>
        <v>0</v>
      </c>
      <c r="GZ13" s="0" t="n">
        <f aca="false">IF(ISNA(VLOOKUP('W. VaR &amp; Off-Peak Pos By Trader'!$A22,'Import OffPeak'!$A$3:GZ$24,GZ$1,FALSE())),0,VLOOKUP('W. VaR &amp; Off-Peak Pos By Trader'!$A22,'Import OffPeak'!$A$3:GZ$24,GZ$1,FALSE()))</f>
        <v>0</v>
      </c>
      <c r="HA13" s="0" t="n">
        <f aca="false">IF(ISNA(VLOOKUP('W. VaR &amp; Off-Peak Pos By Trader'!$A22,'Import OffPeak'!$A$3:HA$24,HA$1,FALSE())),0,VLOOKUP('W. VaR &amp; Off-Peak Pos By Trader'!$A22,'Import OffPeak'!$A$3:HA$24,HA$1,FALSE()))</f>
        <v>0</v>
      </c>
      <c r="HB13" s="0" t="n">
        <f aca="false">IF(ISNA(VLOOKUP('W. VaR &amp; Off-Peak Pos By Trader'!$A22,'Import OffPeak'!$A$3:HB$24,HB$1,FALSE())),0,VLOOKUP('W. VaR &amp; Off-Peak Pos By Trader'!$A22,'Import OffPeak'!$A$3:HB$24,HB$1,FALSE()))</f>
        <v>0</v>
      </c>
      <c r="HC13" s="0" t="n">
        <f aca="false">IF(ISNA(VLOOKUP('W. VaR &amp; Off-Peak Pos By Trader'!$A22,'Import OffPeak'!$A$3:HC$24,HC$1,FALSE())),0,VLOOKUP('W. VaR &amp; Off-Peak Pos By Trader'!$A22,'Import OffPeak'!$A$3:HC$24,HC$1,FALSE()))</f>
        <v>0</v>
      </c>
      <c r="HD13" s="0" t="n">
        <f aca="false">IF(ISNA(VLOOKUP('W. VaR &amp; Off-Peak Pos By Trader'!$A22,'Import OffPeak'!$A$3:HD$24,HD$1,FALSE())),0,VLOOKUP('W. VaR &amp; Off-Peak Pos By Trader'!$A22,'Import OffPeak'!$A$3:HD$24,HD$1,FALSE()))</f>
        <v>0</v>
      </c>
      <c r="HE13" s="0" t="n">
        <f aca="false">IF(ISNA(VLOOKUP('W. VaR &amp; Off-Peak Pos By Trader'!$A22,'Import OffPeak'!$A$3:HE$24,HE$1,FALSE())),0,VLOOKUP('W. VaR &amp; Off-Peak Pos By Trader'!$A22,'Import OffPeak'!$A$3:HE$24,HE$1,FALSE()))</f>
        <v>0</v>
      </c>
      <c r="HF13" s="0" t="n">
        <f aca="false">IF(ISNA(VLOOKUP('W. VaR &amp; Off-Peak Pos By Trader'!$A22,'Import OffPeak'!$A$3:HF$24,HF$1,FALSE())),0,VLOOKUP('W. VaR &amp; Off-Peak Pos By Trader'!$A22,'Import OffPeak'!$A$3:HF$24,HF$1,FALSE()))</f>
        <v>0</v>
      </c>
      <c r="HG13" s="0" t="n">
        <f aca="false">IF(ISNA(VLOOKUP('W. VaR &amp; Off-Peak Pos By Trader'!$A22,'Import OffPeak'!$A$3:HG$24,HG$1,FALSE())),0,VLOOKUP('W. VaR &amp; Off-Peak Pos By Trader'!$A22,'Import OffPeak'!$A$3:HG$24,HG$1,FALSE()))</f>
        <v>0</v>
      </c>
      <c r="HH13" s="0" t="n">
        <f aca="false">IF(ISNA(VLOOKUP('W. VaR &amp; Off-Peak Pos By Trader'!$A22,'Import OffPeak'!$A$3:HH$24,HH$1,FALSE())),0,VLOOKUP('W. VaR &amp; Off-Peak Pos By Trader'!$A22,'Import OffPeak'!$A$3:HH$24,HH$1,FALSE()))</f>
        <v>0</v>
      </c>
      <c r="HI13" s="0" t="n">
        <f aca="false">IF(ISNA(VLOOKUP('W. VaR &amp; Off-Peak Pos By Trader'!$A22,'Import OffPeak'!$A$3:HI$24,HI$1,FALSE())),0,VLOOKUP('W. VaR &amp; Off-Peak Pos By Trader'!$A22,'Import OffPeak'!$A$3:HI$24,HI$1,FALSE()))</f>
        <v>0</v>
      </c>
      <c r="HJ13" s="0" t="n">
        <f aca="false">IF(ISNA(VLOOKUP('W. VaR &amp; Off-Peak Pos By Trader'!$A22,'Import OffPeak'!$A$3:HJ$24,HJ$1,FALSE())),0,VLOOKUP('W. VaR &amp; Off-Peak Pos By Trader'!$A22,'Import OffPeak'!$A$3:HJ$24,HJ$1,FALSE()))</f>
        <v>0</v>
      </c>
      <c r="HK13" s="0" t="n">
        <f aca="false">IF(ISNA(VLOOKUP('W. VaR &amp; Off-Peak Pos By Trader'!$A22,'Import OffPeak'!$A$3:HK$24,HK$1,FALSE())),0,VLOOKUP('W. VaR &amp; Off-Peak Pos By Trader'!$A22,'Import OffPeak'!$A$3:HK$24,HK$1,FALSE()))</f>
        <v>0</v>
      </c>
      <c r="HL13" s="0" t="n">
        <f aca="false">IF(ISNA(VLOOKUP('W. VaR &amp; Off-Peak Pos By Trader'!$A22,'Import OffPeak'!$A$3:HL$24,HL$1,FALSE())),0,VLOOKUP('W. VaR &amp; Off-Peak Pos By Trader'!$A22,'Import OffPeak'!$A$3:HL$24,HL$1,FALSE()))</f>
        <v>0</v>
      </c>
      <c r="HM13" s="0" t="n">
        <f aca="false">IF(ISNA(VLOOKUP('W. VaR &amp; Off-Peak Pos By Trader'!$A22,'Import OffPeak'!$A$3:HM$24,HM$1,FALSE())),0,VLOOKUP('W. VaR &amp; Off-Peak Pos By Trader'!$A22,'Import OffPeak'!$A$3:HM$24,HM$1,FALSE()))</f>
        <v>0</v>
      </c>
      <c r="HN13" s="0" t="n">
        <f aca="false">IF(ISNA(VLOOKUP('W. VaR &amp; Off-Peak Pos By Trader'!$A22,'Import OffPeak'!$A$3:HN$24,HN$1,FALSE())),0,VLOOKUP('W. VaR &amp; Off-Peak Pos By Trader'!$A22,'Import OffPeak'!$A$3:HN$24,HN$1,FALSE()))</f>
        <v>0</v>
      </c>
      <c r="HO13" s="0" t="n">
        <f aca="false">IF(ISNA(VLOOKUP('W. VaR &amp; Off-Peak Pos By Trader'!$A22,'Import OffPeak'!$A$3:HO$24,HO$1,FALSE())),0,VLOOKUP('W. VaR &amp; Off-Peak Pos By Trader'!$A22,'Import OffPeak'!$A$3:HO$24,HO$1,FALSE()))</f>
        <v>0</v>
      </c>
      <c r="HP13" s="0" t="n">
        <f aca="false">IF(ISNA(VLOOKUP('W. VaR &amp; Off-Peak Pos By Trader'!$A22,'Import OffPeak'!$A$3:HP$24,HP$1,FALSE())),0,VLOOKUP('W. VaR &amp; Off-Peak Pos By Trader'!$A22,'Import OffPeak'!$A$3:HP$24,HP$1,FALSE()))</f>
        <v>0</v>
      </c>
      <c r="HQ13" s="0" t="n">
        <f aca="false">IF(ISNA(VLOOKUP('W. VaR &amp; Off-Peak Pos By Trader'!$A22,'Import OffPeak'!$A$3:HQ$24,HQ$1,FALSE())),0,VLOOKUP('W. VaR &amp; Off-Peak Pos By Trader'!$A22,'Import OffPeak'!$A$3:HQ$24,HQ$1,FALSE()))</f>
        <v>0</v>
      </c>
      <c r="HR13" s="0" t="n">
        <f aca="false">IF(ISNA(VLOOKUP('W. VaR &amp; Off-Peak Pos By Trader'!$A22,'Import OffPeak'!$A$3:HR$24,HR$1,FALSE())),0,VLOOKUP('W. VaR &amp; Off-Peak Pos By Trader'!$A22,'Import OffPeak'!$A$3:HR$24,HR$1,FALSE()))</f>
        <v>0</v>
      </c>
      <c r="HS13" s="0" t="n">
        <f aca="false">IF(ISNA(VLOOKUP('W. VaR &amp; Off-Peak Pos By Trader'!$A22,'Import OffPeak'!$A$3:HS$24,HS$1,FALSE())),0,VLOOKUP('W. VaR &amp; Off-Peak Pos By Trader'!$A22,'Import OffPeak'!$A$3:HS$24,HS$1,FALSE()))</f>
        <v>0</v>
      </c>
      <c r="HT13" s="0" t="n">
        <f aca="false">IF(ISNA(VLOOKUP('W. VaR &amp; Off-Peak Pos By Trader'!$A22,'Import OffPeak'!$A$3:HT$24,HT$1,FALSE())),0,VLOOKUP('W. VaR &amp; Off-Peak Pos By Trader'!$A22,'Import OffPeak'!$A$3:HT$24,HT$1,FALSE()))</f>
        <v>0</v>
      </c>
      <c r="HU13" s="0" t="n">
        <f aca="false">IF(ISNA(VLOOKUP('W. VaR &amp; Off-Peak Pos By Trader'!$A22,'Import OffPeak'!$A$3:HU$24,HU$1,FALSE())),0,VLOOKUP('W. VaR &amp; Off-Peak Pos By Trader'!$A22,'Import OffPeak'!$A$3:HU$24,HU$1,FALSE()))</f>
        <v>0</v>
      </c>
      <c r="HV13" s="0" t="n">
        <f aca="false">IF(ISNA(VLOOKUP('W. VaR &amp; Off-Peak Pos By Trader'!$A22,'Import OffPeak'!$A$3:HV$24,HV$1,FALSE())),0,VLOOKUP('W. VaR &amp; Off-Peak Pos By Trader'!$A22,'Import OffPeak'!$A$3:HV$24,HV$1,FALSE()))</f>
        <v>0</v>
      </c>
      <c r="HW13" s="0" t="n">
        <f aca="false">IF(ISNA(VLOOKUP('W. VaR &amp; Off-Peak Pos By Trader'!$A22,'Import OffPeak'!$A$3:HW$24,HW$1,FALSE())),0,VLOOKUP('W. VaR &amp; Off-Peak Pos By Trader'!$A22,'Import OffPeak'!$A$3:HW$24,HW$1,FALSE()))</f>
        <v>0</v>
      </c>
      <c r="HX13" s="0" t="n">
        <f aca="false">IF(ISNA(VLOOKUP('W. VaR &amp; Off-Peak Pos By Trader'!$A22,'Import OffPeak'!$A$3:HX$24,HX$1,FALSE())),0,VLOOKUP('W. VaR &amp; Off-Peak Pos By Trader'!$A22,'Import OffPeak'!$A$3:HX$24,HX$1,FALSE()))</f>
        <v>0</v>
      </c>
      <c r="HY13" s="0" t="n">
        <f aca="false">IF(ISNA(VLOOKUP('W. VaR &amp; Off-Peak Pos By Trader'!$A22,'Import OffPeak'!$A$3:HY$24,HY$1,FALSE())),0,VLOOKUP('W. VaR &amp; Off-Peak Pos By Trader'!$A22,'Import OffPeak'!$A$3:HY$24,HY$1,FALSE()))</f>
        <v>0</v>
      </c>
      <c r="HZ13" s="0" t="n">
        <f aca="false">IF(ISNA(VLOOKUP('W. VaR &amp; Off-Peak Pos By Trader'!$A22,'Import OffPeak'!$A$3:HZ$24,HZ$1,FALSE())),0,VLOOKUP('W. VaR &amp; Off-Peak Pos By Trader'!$A22,'Import OffPeak'!$A$3:HZ$24,HZ$1,FALSE()))</f>
        <v>0</v>
      </c>
      <c r="IA13" s="0" t="n">
        <f aca="false">IF(ISNA(VLOOKUP('W. VaR &amp; Off-Peak Pos By Trader'!$A22,'Import OffPeak'!$A$3:IA$24,IA$1,FALSE())),0,VLOOKUP('W. VaR &amp; Off-Peak Pos By Trader'!$A22,'Import OffPeak'!$A$3:IA$24,IA$1,FALSE()))</f>
        <v>0</v>
      </c>
      <c r="IB13" s="0" t="n">
        <f aca="false">IF(ISNA(VLOOKUP('W. VaR &amp; Off-Peak Pos By Trader'!$A22,'Import OffPeak'!$A$3:IB$24,IB$1,FALSE())),0,VLOOKUP('W. VaR &amp; Off-Peak Pos By Trader'!$A22,'Import OffPeak'!$A$3:IB$24,IB$1,FALSE()))</f>
        <v>0</v>
      </c>
      <c r="IC13" s="0" t="n">
        <f aca="false">IF(ISNA(VLOOKUP('W. VaR &amp; Off-Peak Pos By Trader'!$A22,'Import OffPeak'!$A$3:IC$24,IC$1,FALSE())),0,VLOOKUP('W. VaR &amp; Off-Peak Pos By Trader'!$A22,'Import OffPeak'!$A$3:IC$24,IC$1,FALSE()))</f>
        <v>0</v>
      </c>
    </row>
    <row r="14" customFormat="false" ht="18" hidden="false" customHeight="false" outlineLevel="0" collapsed="false">
      <c r="A14" s="104" t="s">
        <v>48</v>
      </c>
      <c r="B14" s="107" t="n">
        <f aca="false">IF(ISNA(VLOOKUP('W. VaR &amp; Off-Peak Pos By Trader'!$A23,'Import OffPeak'!$A$3:B$23,B$1,FALSE())),0,VLOOKUP('W. VaR &amp; Off-Peak Pos By Trader'!$A23,'Import OffPeak'!$A$3:B$23,B$1,FALSE()))</f>
        <v>0</v>
      </c>
      <c r="C14" s="107" t="n">
        <f aca="false">IF(ISNA(VLOOKUP('W. VaR &amp; Off-Peak Pos By Trader'!$A23,'Import OffPeak'!$A$3:C$23,C$1,FALSE())),0,VLOOKUP('W. VaR &amp; Off-Peak Pos By Trader'!$A23,'Import OffPeak'!$A$3:C$23,C$1,FALSE()))</f>
        <v>0</v>
      </c>
      <c r="D14" s="107" t="n">
        <f aca="false">IF(ISNA(VLOOKUP('W. VaR &amp; Off-Peak Pos By Trader'!$A23,'Import OffPeak'!$A$3:D$23,D$1,FALSE())),0,VLOOKUP('W. VaR &amp; Off-Peak Pos By Trader'!$A23,'Import OffPeak'!$A$3:D$23,D$1,FALSE()))</f>
        <v>0</v>
      </c>
      <c r="E14" s="107" t="n">
        <f aca="false">IF(ISNA(VLOOKUP('W. VaR &amp; Off-Peak Pos By Trader'!$A23,'Import OffPeak'!$A$3:E$23,E$1,FALSE())),0,VLOOKUP('W. VaR &amp; Off-Peak Pos By Trader'!$A23,'Import OffPeak'!$A$3:E$23,E$1,FALSE()))</f>
        <v>0</v>
      </c>
      <c r="F14" s="107" t="n">
        <f aca="false">IF(ISNA(VLOOKUP('W. VaR &amp; Off-Peak Pos By Trader'!$A23,'Import OffPeak'!$A$3:F$23,F$1,FALSE())),0,VLOOKUP('W. VaR &amp; Off-Peak Pos By Trader'!$A23,'Import OffPeak'!$A$3:F$23,F$1,FALSE()))</f>
        <v>0</v>
      </c>
      <c r="G14" s="107" t="n">
        <f aca="false">IF(ISNA(VLOOKUP('W. VaR &amp; Off-Peak Pos By Trader'!$A23,'Import OffPeak'!$A$3:G$23,G$1,FALSE())),0,VLOOKUP('W. VaR &amp; Off-Peak Pos By Trader'!$A23,'Import OffPeak'!$A$3:G$23,G$1,FALSE()))</f>
        <v>0</v>
      </c>
      <c r="H14" s="107" t="n">
        <f aca="false">IF(ISNA(VLOOKUP('W. VaR &amp; Off-Peak Pos By Trader'!$A23,'Import OffPeak'!$A$3:H$23,H$1,FALSE())),0,VLOOKUP('W. VaR &amp; Off-Peak Pos By Trader'!$A23,'Import OffPeak'!$A$3:H$23,H$1,FALSE()))</f>
        <v>0</v>
      </c>
      <c r="I14" s="107" t="n">
        <f aca="false">IF(ISNA(VLOOKUP('W. VaR &amp; Off-Peak Pos By Trader'!$A23,'Import OffPeak'!$A$3:I$23,I$1,FALSE())),0,VLOOKUP('W. VaR &amp; Off-Peak Pos By Trader'!$A23,'Import OffPeak'!$A$3:I$23,I$1,FALSE()))</f>
        <v>0</v>
      </c>
      <c r="J14" s="107" t="n">
        <f aca="false">IF(ISNA(VLOOKUP('W. VaR &amp; Off-Peak Pos By Trader'!$A23,'Import OffPeak'!$A$3:J$23,J$1,FALSE())),0,VLOOKUP('W. VaR &amp; Off-Peak Pos By Trader'!$A23,'Import OffPeak'!$A$3:J$23,J$1,FALSE()))</f>
        <v>0</v>
      </c>
      <c r="K14" s="107" t="n">
        <f aca="false">IF(ISNA(VLOOKUP('W. VaR &amp; Off-Peak Pos By Trader'!$A23,'Import OffPeak'!$A$3:K$23,K$1,FALSE())),0,VLOOKUP('W. VaR &amp; Off-Peak Pos By Trader'!$A23,'Import OffPeak'!$A$3:K$23,K$1,FALSE()))</f>
        <v>0</v>
      </c>
      <c r="L14" s="107" t="n">
        <f aca="false">IF(ISNA(VLOOKUP('W. VaR &amp; Off-Peak Pos By Trader'!$A23,'Import OffPeak'!$A$3:L$23,L$1,FALSE())),0,VLOOKUP('W. VaR &amp; Off-Peak Pos By Trader'!$A23,'Import OffPeak'!$A$3:L$23,L$1,FALSE()))</f>
        <v>0</v>
      </c>
      <c r="M14" s="107" t="n">
        <f aca="false">IF(ISNA(VLOOKUP('W. VaR &amp; Off-Peak Pos By Trader'!$A23,'Import OffPeak'!$A$3:M$23,M$1,FALSE())),0,VLOOKUP('W. VaR &amp; Off-Peak Pos By Trader'!$A23,'Import OffPeak'!$A$3:M$23,M$1,FALSE()))</f>
        <v>0</v>
      </c>
      <c r="N14" s="107" t="n">
        <f aca="false">IF(ISNA(VLOOKUP('W. VaR &amp; Off-Peak Pos By Trader'!$A23,'Import OffPeak'!$A$3:N$23,N$1,FALSE())),0,VLOOKUP('W. VaR &amp; Off-Peak Pos By Trader'!$A23,'Import OffPeak'!$A$3:N$23,N$1,FALSE()))</f>
        <v>0</v>
      </c>
      <c r="O14" s="107" t="n">
        <f aca="false">IF(ISNA(VLOOKUP('W. VaR &amp; Off-Peak Pos By Trader'!$A23,'Import OffPeak'!$A$3:O$23,O$1,FALSE())),0,VLOOKUP('W. VaR &amp; Off-Peak Pos By Trader'!$A23,'Import OffPeak'!$A$3:O$23,O$1,FALSE()))</f>
        <v>0</v>
      </c>
      <c r="P14" s="107" t="n">
        <f aca="false">IF(ISNA(VLOOKUP('W. VaR &amp; Off-Peak Pos By Trader'!$A23,'Import OffPeak'!$A$3:P$23,P$1,FALSE())),0,VLOOKUP('W. VaR &amp; Off-Peak Pos By Trader'!$A23,'Import OffPeak'!$A$3:P$23,P$1,FALSE()))</f>
        <v>0</v>
      </c>
      <c r="Q14" s="107" t="n">
        <f aca="false">IF(ISNA(VLOOKUP('W. VaR &amp; Off-Peak Pos By Trader'!$A23,'Import OffPeak'!$A$3:Q$23,Q$1,FALSE())),0,VLOOKUP('W. VaR &amp; Off-Peak Pos By Trader'!$A23,'Import OffPeak'!$A$3:Q$23,Q$1,FALSE()))</f>
        <v>0</v>
      </c>
      <c r="R14" s="107" t="n">
        <f aca="false">IF(ISNA(VLOOKUP('W. VaR &amp; Off-Peak Pos By Trader'!$A23,'Import OffPeak'!$A$3:R$23,R$1,FALSE())),0,VLOOKUP('W. VaR &amp; Off-Peak Pos By Trader'!$A23,'Import OffPeak'!$A$3:R$23,R$1,FALSE()))</f>
        <v>0</v>
      </c>
      <c r="S14" s="107" t="n">
        <f aca="false">IF(ISNA(VLOOKUP('W. VaR &amp; Off-Peak Pos By Trader'!$A23,'Import OffPeak'!$A$3:S$23,S$1,FALSE())),0,VLOOKUP('W. VaR &amp; Off-Peak Pos By Trader'!$A23,'Import OffPeak'!$A$3:S$23,S$1,FALSE()))</f>
        <v>0</v>
      </c>
      <c r="T14" s="107" t="n">
        <f aca="false">IF(ISNA(VLOOKUP('W. VaR &amp; Off-Peak Pos By Trader'!$A23,'Import OffPeak'!$A$3:T$23,T$1,FALSE())),0,VLOOKUP('W. VaR &amp; Off-Peak Pos By Trader'!$A23,'Import OffPeak'!$A$3:T$23,T$1,FALSE()))</f>
        <v>0</v>
      </c>
      <c r="U14" s="107" t="n">
        <f aca="false">IF(ISNA(VLOOKUP('W. VaR &amp; Off-Peak Pos By Trader'!$A23,'Import OffPeak'!$A$3:U$23,U$1,FALSE())),0,VLOOKUP('W. VaR &amp; Off-Peak Pos By Trader'!$A23,'Import OffPeak'!$A$3:U$23,U$1,FALSE()))</f>
        <v>0</v>
      </c>
      <c r="V14" s="107" t="n">
        <f aca="false">IF(ISNA(VLOOKUP('W. VaR &amp; Off-Peak Pos By Trader'!$A23,'Import OffPeak'!$A$3:V$23,V$1,FALSE())),0,VLOOKUP('W. VaR &amp; Off-Peak Pos By Trader'!$A23,'Import OffPeak'!$A$3:V$23,V$1,FALSE()))</f>
        <v>0</v>
      </c>
      <c r="W14" s="107" t="n">
        <f aca="false">IF(ISNA(VLOOKUP('W. VaR &amp; Off-Peak Pos By Trader'!$A23,'Import OffPeak'!$A$3:W$23,W$1,FALSE())),0,VLOOKUP('W. VaR &amp; Off-Peak Pos By Trader'!$A23,'Import OffPeak'!$A$3:W$23,W$1,FALSE()))</f>
        <v>0</v>
      </c>
      <c r="X14" s="107" t="n">
        <f aca="false">IF(ISNA(VLOOKUP('W. VaR &amp; Off-Peak Pos By Trader'!$A23,'Import OffPeak'!$A$3:X$23,X$1,FALSE())),0,VLOOKUP('W. VaR &amp; Off-Peak Pos By Trader'!$A23,'Import OffPeak'!$A$3:X$23,X$1,FALSE()))</f>
        <v>0</v>
      </c>
      <c r="Y14" s="107" t="n">
        <f aca="false">IF(ISNA(VLOOKUP('W. VaR &amp; Off-Peak Pos By Trader'!$A23,'Import OffPeak'!$A$3:Y$23,Y$1,FALSE())),0,VLOOKUP('W. VaR &amp; Off-Peak Pos By Trader'!$A23,'Import OffPeak'!$A$3:Y$23,Y$1,FALSE()))</f>
        <v>0</v>
      </c>
      <c r="Z14" s="107" t="n">
        <f aca="false">IF(ISNA(VLOOKUP('W. VaR &amp; Off-Peak Pos By Trader'!$A23,'Import OffPeak'!$A$3:Z$23,Z$1,FALSE())),0,VLOOKUP('W. VaR &amp; Off-Peak Pos By Trader'!$A23,'Import OffPeak'!$A$3:Z$23,Z$1,FALSE()))</f>
        <v>0</v>
      </c>
      <c r="AA14" s="107" t="n">
        <f aca="false">IF(ISNA(VLOOKUP('W. VaR &amp; Off-Peak Pos By Trader'!$A23,'Import OffPeak'!$A$3:AA$23,AA$1,FALSE())),0,VLOOKUP('W. VaR &amp; Off-Peak Pos By Trader'!$A23,'Import OffPeak'!$A$3:AA$23,AA$1,FALSE()))</f>
        <v>0</v>
      </c>
      <c r="AB14" s="107" t="n">
        <f aca="false">IF(ISNA(VLOOKUP('W. VaR &amp; Off-Peak Pos By Trader'!$A23,'Import OffPeak'!$A$3:AB$23,AB$1,FALSE())),0,VLOOKUP('W. VaR &amp; Off-Peak Pos By Trader'!$A23,'Import OffPeak'!$A$3:AB$23,AB$1,FALSE()))</f>
        <v>0</v>
      </c>
      <c r="AC14" s="107" t="n">
        <f aca="false">IF(ISNA(VLOOKUP('W. VaR &amp; Off-Peak Pos By Trader'!$A23,'Import OffPeak'!$A$3:AC$23,AC$1,FALSE())),0,VLOOKUP('W. VaR &amp; Off-Peak Pos By Trader'!$A23,'Import OffPeak'!$A$3:AC$23,AC$1,FALSE()))</f>
        <v>0</v>
      </c>
      <c r="AD14" s="107" t="n">
        <f aca="false">IF(ISNA(VLOOKUP('W. VaR &amp; Off-Peak Pos By Trader'!$A23,'Import OffPeak'!$A$3:AD$23,AD$1,FALSE())),0,VLOOKUP('W. VaR &amp; Off-Peak Pos By Trader'!$A23,'Import OffPeak'!$A$3:AD$23,AD$1,FALSE()))</f>
        <v>0</v>
      </c>
      <c r="AE14" s="107" t="n">
        <f aca="false">IF(ISNA(VLOOKUP('W. VaR &amp; Off-Peak Pos By Trader'!$A23,'Import OffPeak'!$A$3:AE$23,AE$1,FALSE())),0,VLOOKUP('W. VaR &amp; Off-Peak Pos By Trader'!$A23,'Import OffPeak'!$A$3:AE$23,AE$1,FALSE()))</f>
        <v>0</v>
      </c>
      <c r="AF14" s="107" t="n">
        <f aca="false">IF(ISNA(VLOOKUP('W. VaR &amp; Off-Peak Pos By Trader'!$A23,'Import OffPeak'!$A$3:AF$23,AF$1,FALSE())),0,VLOOKUP('W. VaR &amp; Off-Peak Pos By Trader'!$A23,'Import OffPeak'!$A$3:AF$23,AF$1,FALSE()))</f>
        <v>0</v>
      </c>
      <c r="AG14" s="107" t="n">
        <f aca="false">IF(ISNA(VLOOKUP('W. VaR &amp; Off-Peak Pos By Trader'!$A23,'Import OffPeak'!$A$3:AG$23,AG$1,FALSE())),0,VLOOKUP('W. VaR &amp; Off-Peak Pos By Trader'!$A23,'Import OffPeak'!$A$3:AG$23,AG$1,FALSE()))</f>
        <v>0</v>
      </c>
      <c r="AH14" s="107" t="n">
        <f aca="false">IF(ISNA(VLOOKUP('W. VaR &amp; Off-Peak Pos By Trader'!$A23,'Import OffPeak'!$A$3:AH$23,AH$1,FALSE())),0,VLOOKUP('W. VaR &amp; Off-Peak Pos By Trader'!$A23,'Import OffPeak'!$A$3:AH$23,AH$1,FALSE()))</f>
        <v>0</v>
      </c>
      <c r="AI14" s="107" t="n">
        <f aca="false">IF(ISNA(VLOOKUP('W. VaR &amp; Off-Peak Pos By Trader'!$A23,'Import OffPeak'!$A$3:AI$23,AI$1,FALSE())),0,VLOOKUP('W. VaR &amp; Off-Peak Pos By Trader'!$A23,'Import OffPeak'!$A$3:AI$23,AI$1,FALSE()))</f>
        <v>0</v>
      </c>
      <c r="AJ14" s="107" t="n">
        <f aca="false">IF(ISNA(VLOOKUP('W. VaR &amp; Off-Peak Pos By Trader'!$A23,'Import OffPeak'!$A$3:AJ$23,AJ$1,FALSE())),0,VLOOKUP('W. VaR &amp; Off-Peak Pos By Trader'!$A23,'Import OffPeak'!$A$3:AJ$23,AJ$1,FALSE()))</f>
        <v>0</v>
      </c>
      <c r="AK14" s="107" t="n">
        <f aca="false">IF(ISNA(VLOOKUP('W. VaR &amp; Off-Peak Pos By Trader'!$A23,'Import OffPeak'!$A$3:AK$23,AK$1,FALSE())),0,VLOOKUP('W. VaR &amp; Off-Peak Pos By Trader'!$A23,'Import OffPeak'!$A$3:AK$23,AK$1,FALSE()))</f>
        <v>0</v>
      </c>
      <c r="AL14" s="107" t="n">
        <f aca="false">IF(ISNA(VLOOKUP('W. VaR &amp; Off-Peak Pos By Trader'!$A23,'Import OffPeak'!$A$3:AL$23,AL$1,FALSE())),0,VLOOKUP('W. VaR &amp; Off-Peak Pos By Trader'!$A23,'Import OffPeak'!$A$3:AL$23,AL$1,FALSE()))</f>
        <v>0</v>
      </c>
      <c r="AM14" s="107" t="n">
        <f aca="false">IF(ISNA(VLOOKUP('W. VaR &amp; Off-Peak Pos By Trader'!$A23,'Import OffPeak'!$A$3:AM$23,AM$1,FALSE())),0,VLOOKUP('W. VaR &amp; Off-Peak Pos By Trader'!$A23,'Import OffPeak'!$A$3:AM$23,AM$1,FALSE()))</f>
        <v>0</v>
      </c>
      <c r="AN14" s="107" t="n">
        <f aca="false">IF(ISNA(VLOOKUP('W. VaR &amp; Off-Peak Pos By Trader'!$A23,'Import OffPeak'!$A$3:AN$23,AN$1,FALSE())),0,VLOOKUP('W. VaR &amp; Off-Peak Pos By Trader'!$A23,'Import OffPeak'!$A$3:AN$23,AN$1,FALSE()))</f>
        <v>0</v>
      </c>
      <c r="AO14" s="107" t="n">
        <f aca="false">IF(ISNA(VLOOKUP('W. VaR &amp; Off-Peak Pos By Trader'!$A23,'Import OffPeak'!$A$3:AO$23,AO$1,FALSE())),0,VLOOKUP('W. VaR &amp; Off-Peak Pos By Trader'!$A23,'Import OffPeak'!$A$3:AO$23,AO$1,FALSE()))</f>
        <v>0</v>
      </c>
      <c r="AP14" s="107" t="n">
        <f aca="false">IF(ISNA(VLOOKUP('W. VaR &amp; Off-Peak Pos By Trader'!$A23,'Import OffPeak'!$A$3:AP$23,AP$1,FALSE())),0,VLOOKUP('W. VaR &amp; Off-Peak Pos By Trader'!$A23,'Import OffPeak'!$A$3:AP$23,AP$1,FALSE()))</f>
        <v>0</v>
      </c>
      <c r="AQ14" s="107" t="n">
        <f aca="false">IF(ISNA(VLOOKUP('W. VaR &amp; Off-Peak Pos By Trader'!$A23,'Import OffPeak'!$A$3:AQ$23,AQ$1,FALSE())),0,VLOOKUP('W. VaR &amp; Off-Peak Pos By Trader'!$A23,'Import OffPeak'!$A$3:AQ$23,AQ$1,FALSE()))</f>
        <v>0</v>
      </c>
      <c r="AR14" s="107" t="n">
        <f aca="false">IF(ISNA(VLOOKUP('W. VaR &amp; Off-Peak Pos By Trader'!$A23,'Import OffPeak'!$A$3:AR$23,AR$1,FALSE())),0,VLOOKUP('W. VaR &amp; Off-Peak Pos By Trader'!$A23,'Import OffPeak'!$A$3:AR$23,AR$1,FALSE()))</f>
        <v>0</v>
      </c>
      <c r="AS14" s="107" t="n">
        <f aca="false">IF(ISNA(VLOOKUP('W. VaR &amp; Off-Peak Pos By Trader'!$A23,'Import OffPeak'!$A$3:AS$23,AS$1,FALSE())),0,VLOOKUP('W. VaR &amp; Off-Peak Pos By Trader'!$A23,'Import OffPeak'!$A$3:AS$23,AS$1,FALSE()))</f>
        <v>0</v>
      </c>
      <c r="AT14" s="107" t="n">
        <f aca="false">IF(ISNA(VLOOKUP('W. VaR &amp; Off-Peak Pos By Trader'!$A23,'Import OffPeak'!$A$3:AT$23,AT$1,FALSE())),0,VLOOKUP('W. VaR &amp; Off-Peak Pos By Trader'!$A23,'Import OffPeak'!$A$3:AT$23,AT$1,FALSE()))</f>
        <v>0</v>
      </c>
      <c r="AU14" s="107" t="n">
        <f aca="false">IF(ISNA(VLOOKUP('W. VaR &amp; Off-Peak Pos By Trader'!$A23,'Import OffPeak'!$A$3:AU$23,AU$1,FALSE())),0,VLOOKUP('W. VaR &amp; Off-Peak Pos By Trader'!$A23,'Import OffPeak'!$A$3:AU$23,AU$1,FALSE()))</f>
        <v>0</v>
      </c>
      <c r="AV14" s="107" t="n">
        <f aca="false">IF(ISNA(VLOOKUP('W. VaR &amp; Off-Peak Pos By Trader'!$A23,'Import OffPeak'!$A$3:AV$23,AV$1,FALSE())),0,VLOOKUP('W. VaR &amp; Off-Peak Pos By Trader'!$A23,'Import OffPeak'!$A$3:AV$23,AV$1,FALSE()))</f>
        <v>0</v>
      </c>
      <c r="AW14" s="107" t="n">
        <f aca="false">IF(ISNA(VLOOKUP('W. VaR &amp; Off-Peak Pos By Trader'!$A23,'Import OffPeak'!$A$3:AW$23,AW$1,FALSE())),0,VLOOKUP('W. VaR &amp; Off-Peak Pos By Trader'!$A23,'Import OffPeak'!$A$3:AW$23,AW$1,FALSE()))</f>
        <v>0</v>
      </c>
      <c r="AX14" s="107" t="n">
        <f aca="false">IF(ISNA(VLOOKUP('W. VaR &amp; Off-Peak Pos By Trader'!$A23,'Import OffPeak'!$A$3:AX$23,AX$1,FALSE())),0,VLOOKUP('W. VaR &amp; Off-Peak Pos By Trader'!$A23,'Import OffPeak'!$A$3:AX$23,AX$1,FALSE()))</f>
        <v>0</v>
      </c>
      <c r="AY14" s="107" t="n">
        <f aca="false">IF(ISNA(VLOOKUP('W. VaR &amp; Off-Peak Pos By Trader'!$A23,'Import OffPeak'!$A$3:AY$23,AY$1,FALSE())),0,VLOOKUP('W. VaR &amp; Off-Peak Pos By Trader'!$A23,'Import OffPeak'!$A$3:AY$23,AY$1,FALSE()))</f>
        <v>0</v>
      </c>
      <c r="AZ14" s="107" t="n">
        <f aca="false">IF(ISNA(VLOOKUP('W. VaR &amp; Off-Peak Pos By Trader'!$A23,'Import OffPeak'!$A$3:AZ$23,AZ$1,FALSE())),0,VLOOKUP('W. VaR &amp; Off-Peak Pos By Trader'!$A23,'Import OffPeak'!$A$3:AZ$23,AZ$1,FALSE()))</f>
        <v>0</v>
      </c>
      <c r="BA14" s="107" t="n">
        <f aca="false">IF(ISNA(VLOOKUP('W. VaR &amp; Off-Peak Pos By Trader'!$A23,'Import OffPeak'!$A$3:BA$23,BA$1,FALSE())),0,VLOOKUP('W. VaR &amp; Off-Peak Pos By Trader'!$A23,'Import OffPeak'!$A$3:BA$23,BA$1,FALSE()))</f>
        <v>0</v>
      </c>
      <c r="BB14" s="107" t="n">
        <f aca="false">IF(ISNA(VLOOKUP('W. VaR &amp; Off-Peak Pos By Trader'!$A23,'Import OffPeak'!$A$3:BB$23,BB$1,FALSE())),0,VLOOKUP('W. VaR &amp; Off-Peak Pos By Trader'!$A23,'Import OffPeak'!$A$3:BB$23,BB$1,FALSE()))</f>
        <v>0</v>
      </c>
      <c r="BC14" s="107" t="n">
        <f aca="false">IF(ISNA(VLOOKUP('W. VaR &amp; Off-Peak Pos By Trader'!$A23,'Import OffPeak'!$A$3:BC$23,BC$1,FALSE())),0,VLOOKUP('W. VaR &amp; Off-Peak Pos By Trader'!$A23,'Import OffPeak'!$A$3:BC$23,BC$1,FALSE()))</f>
        <v>0</v>
      </c>
      <c r="BD14" s="107" t="n">
        <f aca="false">IF(ISNA(VLOOKUP('W. VaR &amp; Off-Peak Pos By Trader'!$A23,'Import OffPeak'!$A$3:BD$23,BD$1,FALSE())),0,VLOOKUP('W. VaR &amp; Off-Peak Pos By Trader'!$A23,'Import OffPeak'!$A$3:BD$23,BD$1,FALSE()))</f>
        <v>0</v>
      </c>
      <c r="BE14" s="107" t="n">
        <f aca="false">IF(ISNA(VLOOKUP('W. VaR &amp; Off-Peak Pos By Trader'!$A23,'Import OffPeak'!$A$3:BE$23,BE$1,FALSE())),0,VLOOKUP('W. VaR &amp; Off-Peak Pos By Trader'!$A23,'Import OffPeak'!$A$3:BE$23,BE$1,FALSE()))</f>
        <v>0</v>
      </c>
      <c r="BF14" s="107" t="n">
        <f aca="false">IF(ISNA(VLOOKUP('W. VaR &amp; Off-Peak Pos By Trader'!$A23,'Import OffPeak'!$A$3:BF$23,BF$1,FALSE())),0,VLOOKUP('W. VaR &amp; Off-Peak Pos By Trader'!$A23,'Import OffPeak'!$A$3:BF$23,BF$1,FALSE()))</f>
        <v>0</v>
      </c>
      <c r="BG14" s="107" t="n">
        <f aca="false">IF(ISNA(VLOOKUP('W. VaR &amp; Off-Peak Pos By Trader'!$A23,'Import OffPeak'!$A$3:BG$23,BG$1,FALSE())),0,VLOOKUP('W. VaR &amp; Off-Peak Pos By Trader'!$A23,'Import OffPeak'!$A$3:BG$23,BG$1,FALSE()))</f>
        <v>0</v>
      </c>
      <c r="BH14" s="107" t="n">
        <f aca="false">IF(ISNA(VLOOKUP('W. VaR &amp; Off-Peak Pos By Trader'!$A23,'Import OffPeak'!$A$3:BH$23,BH$1,FALSE())),0,VLOOKUP('W. VaR &amp; Off-Peak Pos By Trader'!$A23,'Import OffPeak'!$A$3:BH$23,BH$1,FALSE()))</f>
        <v>0</v>
      </c>
      <c r="BI14" s="107" t="n">
        <f aca="false">IF(ISNA(VLOOKUP('W. VaR &amp; Off-Peak Pos By Trader'!$A23,'Import OffPeak'!$A$3:BI$23,BI$1,FALSE())),0,VLOOKUP('W. VaR &amp; Off-Peak Pos By Trader'!$A23,'Import OffPeak'!$A$3:BI$23,BI$1,FALSE()))</f>
        <v>0</v>
      </c>
      <c r="BJ14" s="107" t="n">
        <f aca="false">IF(ISNA(VLOOKUP('W. VaR &amp; Off-Peak Pos By Trader'!$A23,'Import OffPeak'!$A$3:BJ$23,BJ$1,FALSE())),0,VLOOKUP('W. VaR &amp; Off-Peak Pos By Trader'!$A23,'Import OffPeak'!$A$3:BJ$23,BJ$1,FALSE()))</f>
        <v>0</v>
      </c>
      <c r="BK14" s="107" t="n">
        <f aca="false">IF(ISNA(VLOOKUP('W. VaR &amp; Off-Peak Pos By Trader'!$A23,'Import OffPeak'!$A$3:BK$23,BK$1,FALSE())),0,VLOOKUP('W. VaR &amp; Off-Peak Pos By Trader'!$A23,'Import OffPeak'!$A$3:BK$23,BK$1,FALSE()))</f>
        <v>0</v>
      </c>
      <c r="BL14" s="107" t="n">
        <f aca="false">IF(ISNA(VLOOKUP('W. VaR &amp; Off-Peak Pos By Trader'!$A23,'Import OffPeak'!$A$3:BL$23,BL$1,FALSE())),0,VLOOKUP('W. VaR &amp; Off-Peak Pos By Trader'!$A23,'Import OffPeak'!$A$3:BL$23,BL$1,FALSE()))</f>
        <v>0</v>
      </c>
      <c r="BM14" s="107" t="n">
        <f aca="false">IF(ISNA(VLOOKUP('W. VaR &amp; Off-Peak Pos By Trader'!$A23,'Import OffPeak'!$A$3:BM$23,BM$1,FALSE())),0,VLOOKUP('W. VaR &amp; Off-Peak Pos By Trader'!$A23,'Import OffPeak'!$A$3:BM$23,BM$1,FALSE()))</f>
        <v>0</v>
      </c>
      <c r="BN14" s="107" t="n">
        <f aca="false">IF(ISNA(VLOOKUP('W. VaR &amp; Off-Peak Pos By Trader'!$A23,'Import OffPeak'!$A$3:BN$23,BN$1,FALSE())),0,VLOOKUP('W. VaR &amp; Off-Peak Pos By Trader'!$A23,'Import OffPeak'!$A$3:BN$23,BN$1,FALSE()))</f>
        <v>0</v>
      </c>
      <c r="BO14" s="107" t="n">
        <f aca="false">IF(ISNA(VLOOKUP('W. VaR &amp; Off-Peak Pos By Trader'!$A23,'Import OffPeak'!$A$3:BO$23,BO$1,FALSE())),0,VLOOKUP('W. VaR &amp; Off-Peak Pos By Trader'!$A23,'Import OffPeak'!$A$3:BO$23,BO$1,FALSE()))</f>
        <v>0</v>
      </c>
      <c r="BP14" s="107" t="n">
        <f aca="false">IF(ISNA(VLOOKUP('W. VaR &amp; Off-Peak Pos By Trader'!$A23,'Import OffPeak'!$A$3:BP$23,BP$1,FALSE())),0,VLOOKUP('W. VaR &amp; Off-Peak Pos By Trader'!$A23,'Import OffPeak'!$A$3:BP$23,BP$1,FALSE()))</f>
        <v>0</v>
      </c>
      <c r="BQ14" s="107" t="n">
        <f aca="false">IF(ISNA(VLOOKUP('W. VaR &amp; Off-Peak Pos By Trader'!$A23,'Import OffPeak'!$A$3:BQ$23,BQ$1,FALSE())),0,VLOOKUP('W. VaR &amp; Off-Peak Pos By Trader'!$A23,'Import OffPeak'!$A$3:BQ$23,BQ$1,FALSE()))</f>
        <v>0</v>
      </c>
      <c r="BR14" s="107" t="n">
        <f aca="false">IF(ISNA(VLOOKUP('W. VaR &amp; Off-Peak Pos By Trader'!$A23,'Import OffPeak'!$A$3:BR$23,BR$1,FALSE())),0,VLOOKUP('W. VaR &amp; Off-Peak Pos By Trader'!$A23,'Import OffPeak'!$A$3:BR$23,BR$1,FALSE()))</f>
        <v>0</v>
      </c>
      <c r="BS14" s="107" t="n">
        <f aca="false">IF(ISNA(VLOOKUP('W. VaR &amp; Off-Peak Pos By Trader'!$A23,'Import OffPeak'!$A$3:BS$23,BS$1,FALSE())),0,VLOOKUP('W. VaR &amp; Off-Peak Pos By Trader'!$A23,'Import OffPeak'!$A$3:BS$23,BS$1,FALSE()))</f>
        <v>0</v>
      </c>
      <c r="BT14" s="107" t="n">
        <f aca="false">IF(ISNA(VLOOKUP('W. VaR &amp; Off-Peak Pos By Trader'!$A23,'Import OffPeak'!$A$3:BT$23,BT$1,FALSE())),0,VLOOKUP('W. VaR &amp; Off-Peak Pos By Trader'!$A23,'Import OffPeak'!$A$3:BT$23,BT$1,FALSE()))</f>
        <v>0</v>
      </c>
      <c r="BU14" s="107" t="n">
        <f aca="false">IF(ISNA(VLOOKUP('W. VaR &amp; Off-Peak Pos By Trader'!$A23,'Import OffPeak'!$A$3:BU$23,BU$1,FALSE())),0,VLOOKUP('W. VaR &amp; Off-Peak Pos By Trader'!$A23,'Import OffPeak'!$A$3:BU$23,BU$1,FALSE()))</f>
        <v>0</v>
      </c>
      <c r="BV14" s="107" t="n">
        <f aca="false">IF(ISNA(VLOOKUP('W. VaR &amp; Off-Peak Pos By Trader'!$A23,'Import OffPeak'!$A$3:BV$23,BV$1,FALSE())),0,VLOOKUP('W. VaR &amp; Off-Peak Pos By Trader'!$A23,'Import OffPeak'!$A$3:BV$23,BV$1,FALSE()))</f>
        <v>0</v>
      </c>
      <c r="BW14" s="107" t="n">
        <f aca="false">IF(ISNA(VLOOKUP('W. VaR &amp; Off-Peak Pos By Trader'!$A23,'Import OffPeak'!$A$3:BW$23,BW$1,FALSE())),0,VLOOKUP('W. VaR &amp; Off-Peak Pos By Trader'!$A23,'Import OffPeak'!$A$3:BW$23,BW$1,FALSE()))</f>
        <v>0</v>
      </c>
      <c r="BX14" s="107" t="n">
        <f aca="false">IF(ISNA(VLOOKUP('W. VaR &amp; Off-Peak Pos By Trader'!$A23,'Import OffPeak'!$A$3:BX$23,BX$1,FALSE())),0,VLOOKUP('W. VaR &amp; Off-Peak Pos By Trader'!$A23,'Import OffPeak'!$A$3:BX$23,BX$1,FALSE()))</f>
        <v>0</v>
      </c>
      <c r="BY14" s="107" t="n">
        <f aca="false">IF(ISNA(VLOOKUP('W. VaR &amp; Off-Peak Pos By Trader'!$A23,'Import OffPeak'!$A$3:BY$23,BY$1,FALSE())),0,VLOOKUP('W. VaR &amp; Off-Peak Pos By Trader'!$A23,'Import OffPeak'!$A$3:BY$23,BY$1,FALSE()))</f>
        <v>0</v>
      </c>
      <c r="BZ14" s="107" t="n">
        <f aca="false">IF(ISNA(VLOOKUP('W. VaR &amp; Off-Peak Pos By Trader'!$A23,'Import OffPeak'!$A$3:BZ$23,BZ$1,FALSE())),0,VLOOKUP('W. VaR &amp; Off-Peak Pos By Trader'!$A23,'Import OffPeak'!$A$3:BZ$23,BZ$1,FALSE()))</f>
        <v>0</v>
      </c>
      <c r="CA14" s="107" t="n">
        <f aca="false">IF(ISNA(VLOOKUP('W. VaR &amp; Off-Peak Pos By Trader'!$A23,'Import OffPeak'!$A$3:CA$23,CA$1,FALSE())),0,VLOOKUP('W. VaR &amp; Off-Peak Pos By Trader'!$A23,'Import OffPeak'!$A$3:CA$23,CA$1,FALSE()))</f>
        <v>0</v>
      </c>
      <c r="CB14" s="107" t="n">
        <f aca="false">IF(ISNA(VLOOKUP('W. VaR &amp; Off-Peak Pos By Trader'!$A23,'Import OffPeak'!$A$3:CB$23,CB$1,FALSE())),0,VLOOKUP('W. VaR &amp; Off-Peak Pos By Trader'!$A23,'Import OffPeak'!$A$3:CB$23,CB$1,FALSE()))</f>
        <v>0</v>
      </c>
      <c r="CC14" s="107" t="n">
        <f aca="false">IF(ISNA(VLOOKUP('W. VaR &amp; Off-Peak Pos By Trader'!$A23,'Import OffPeak'!$A$3:CC$23,CC$1,FALSE())),0,VLOOKUP('W. VaR &amp; Off-Peak Pos By Trader'!$A23,'Import OffPeak'!$A$3:CC$23,CC$1,FALSE()))</f>
        <v>0</v>
      </c>
      <c r="CD14" s="107" t="n">
        <f aca="false">IF(ISNA(VLOOKUP('W. VaR &amp; Off-Peak Pos By Trader'!$A23,'Import OffPeak'!$A$3:CD$23,CD$1,FALSE())),0,VLOOKUP('W. VaR &amp; Off-Peak Pos By Trader'!$A23,'Import OffPeak'!$A$3:CD$23,CD$1,FALSE()))</f>
        <v>0</v>
      </c>
      <c r="CE14" s="107" t="n">
        <f aca="false">IF(ISNA(VLOOKUP('W. VaR &amp; Off-Peak Pos By Trader'!$A23,'Import OffPeak'!$A$3:CE$23,CE$1,FALSE())),0,VLOOKUP('W. VaR &amp; Off-Peak Pos By Trader'!$A23,'Import OffPeak'!$A$3:CE$23,CE$1,FALSE()))</f>
        <v>0</v>
      </c>
      <c r="CF14" s="107" t="n">
        <f aca="false">IF(ISNA(VLOOKUP('W. VaR &amp; Off-Peak Pos By Trader'!$A23,'Import OffPeak'!$A$3:CF$23,CF$1,FALSE())),0,VLOOKUP('W. VaR &amp; Off-Peak Pos By Trader'!$A23,'Import OffPeak'!$A$3:CF$23,CF$1,FALSE()))</f>
        <v>0</v>
      </c>
      <c r="CG14" s="107" t="n">
        <f aca="false">IF(ISNA(VLOOKUP('W. VaR &amp; Off-Peak Pos By Trader'!$A23,'Import OffPeak'!$A$3:CG$23,CG$1,FALSE())),0,VLOOKUP('W. VaR &amp; Off-Peak Pos By Trader'!$A23,'Import OffPeak'!$A$3:CG$23,CG$1,FALSE()))</f>
        <v>0</v>
      </c>
      <c r="CH14" s="107" t="n">
        <f aca="false">IF(ISNA(VLOOKUP('W. VaR &amp; Off-Peak Pos By Trader'!$A23,'Import OffPeak'!$A$3:CH$23,CH$1,FALSE())),0,VLOOKUP('W. VaR &amp; Off-Peak Pos By Trader'!$A23,'Import OffPeak'!$A$3:CH$23,CH$1,FALSE()))</f>
        <v>0</v>
      </c>
      <c r="CI14" s="107" t="n">
        <f aca="false">IF(ISNA(VLOOKUP('W. VaR &amp; Off-Peak Pos By Trader'!$A23,'Import OffPeak'!$A$3:CI$23,CI$1,FALSE())),0,VLOOKUP('W. VaR &amp; Off-Peak Pos By Trader'!$A23,'Import OffPeak'!$A$3:CI$23,CI$1,FALSE()))</f>
        <v>0</v>
      </c>
      <c r="CJ14" s="107" t="n">
        <f aca="false">IF(ISNA(VLOOKUP('W. VaR &amp; Off-Peak Pos By Trader'!$A23,'Import OffPeak'!$A$3:CJ$23,CJ$1,FALSE())),0,VLOOKUP('W. VaR &amp; Off-Peak Pos By Trader'!$A23,'Import OffPeak'!$A$3:CJ$23,CJ$1,FALSE()))</f>
        <v>0</v>
      </c>
      <c r="CK14" s="107" t="n">
        <f aca="false">IF(ISNA(VLOOKUP('W. VaR &amp; Off-Peak Pos By Trader'!$A23,'Import OffPeak'!$A$3:CK$23,CK$1,FALSE())),0,VLOOKUP('W. VaR &amp; Off-Peak Pos By Trader'!$A23,'Import OffPeak'!$A$3:CK$23,CK$1,FALSE()))</f>
        <v>0</v>
      </c>
      <c r="CL14" s="107" t="n">
        <f aca="false">IF(ISNA(VLOOKUP('W. VaR &amp; Off-Peak Pos By Trader'!$A23,'Import OffPeak'!$A$3:CL$23,CL$1,FALSE())),0,VLOOKUP('W. VaR &amp; Off-Peak Pos By Trader'!$A23,'Import OffPeak'!$A$3:CL$23,CL$1,FALSE()))</f>
        <v>0</v>
      </c>
      <c r="CM14" s="107" t="n">
        <f aca="false">IF(ISNA(VLOOKUP('W. VaR &amp; Off-Peak Pos By Trader'!$A23,'Import OffPeak'!$A$3:CM$23,CM$1,FALSE())),0,VLOOKUP('W. VaR &amp; Off-Peak Pos By Trader'!$A23,'Import OffPeak'!$A$3:CM$23,CM$1,FALSE()))</f>
        <v>0</v>
      </c>
      <c r="CN14" s="107" t="n">
        <f aca="false">IF(ISNA(VLOOKUP('W. VaR &amp; Off-Peak Pos By Trader'!$A23,'Import OffPeak'!$A$3:CN$23,CN$1,FALSE())),0,VLOOKUP('W. VaR &amp; Off-Peak Pos By Trader'!$A23,'Import OffPeak'!$A$3:CN$23,CN$1,FALSE()))</f>
        <v>0</v>
      </c>
      <c r="CO14" s="107" t="n">
        <f aca="false">IF(ISNA(VLOOKUP('W. VaR &amp; Off-Peak Pos By Trader'!$A23,'Import OffPeak'!$A$3:CO$23,CO$1,FALSE())),0,VLOOKUP('W. VaR &amp; Off-Peak Pos By Trader'!$A23,'Import OffPeak'!$A$3:CO$23,CO$1,FALSE()))</f>
        <v>0</v>
      </c>
      <c r="CP14" s="107" t="n">
        <f aca="false">IF(ISNA(VLOOKUP('W. VaR &amp; Off-Peak Pos By Trader'!$A23,'Import OffPeak'!$A$3:CP$23,CP$1,FALSE())),0,VLOOKUP('W. VaR &amp; Off-Peak Pos By Trader'!$A23,'Import OffPeak'!$A$3:CP$23,CP$1,FALSE()))</f>
        <v>0</v>
      </c>
      <c r="CQ14" s="107" t="n">
        <f aca="false">IF(ISNA(VLOOKUP('W. VaR &amp; Off-Peak Pos By Trader'!$A23,'Import OffPeak'!$A$3:CQ$23,CQ$1,FALSE())),0,VLOOKUP('W. VaR &amp; Off-Peak Pos By Trader'!$A23,'Import OffPeak'!$A$3:CQ$23,CQ$1,FALSE()))</f>
        <v>0</v>
      </c>
      <c r="CR14" s="107" t="n">
        <f aca="false">IF(ISNA(VLOOKUP('W. VaR &amp; Off-Peak Pos By Trader'!$A23,'Import OffPeak'!$A$3:CR$23,CR$1,FALSE())),0,VLOOKUP('W. VaR &amp; Off-Peak Pos By Trader'!$A23,'Import OffPeak'!$A$3:CR$23,CR$1,FALSE()))</f>
        <v>0</v>
      </c>
      <c r="CS14" s="107" t="n">
        <f aca="false">IF(ISNA(VLOOKUP('W. VaR &amp; Off-Peak Pos By Trader'!$A23,'Import OffPeak'!$A$3:CS$23,CS$1,FALSE())),0,VLOOKUP('W. VaR &amp; Off-Peak Pos By Trader'!$A23,'Import OffPeak'!$A$3:CS$23,CS$1,FALSE()))</f>
        <v>0</v>
      </c>
      <c r="CT14" s="107" t="n">
        <f aca="false">IF(ISNA(VLOOKUP('W. VaR &amp; Off-Peak Pos By Trader'!$A23,'Import OffPeak'!$A$3:CT$23,CT$1,FALSE())),0,VLOOKUP('W. VaR &amp; Off-Peak Pos By Trader'!$A23,'Import OffPeak'!$A$3:CT$23,CT$1,FALSE()))</f>
        <v>0</v>
      </c>
      <c r="CU14" s="107" t="n">
        <f aca="false">IF(ISNA(VLOOKUP('W. VaR &amp; Off-Peak Pos By Trader'!$A23,'Import OffPeak'!$A$3:CU$23,CU$1,FALSE())),0,VLOOKUP('W. VaR &amp; Off-Peak Pos By Trader'!$A23,'Import OffPeak'!$A$3:CU$23,CU$1,FALSE()))</f>
        <v>0</v>
      </c>
      <c r="CV14" s="107" t="n">
        <f aca="false">IF(ISNA(VLOOKUP('W. VaR &amp; Off-Peak Pos By Trader'!$A23,'Import OffPeak'!$A$3:CV$23,CV$1,FALSE())),0,VLOOKUP('W. VaR &amp; Off-Peak Pos By Trader'!$A23,'Import OffPeak'!$A$3:CV$23,CV$1,FALSE()))</f>
        <v>0</v>
      </c>
      <c r="CW14" s="107" t="n">
        <f aca="false">IF(ISNA(VLOOKUP('W. VaR &amp; Off-Peak Pos By Trader'!$A23,'Import OffPeak'!$A$3:CW$23,CW$1,FALSE())),0,VLOOKUP('W. VaR &amp; Off-Peak Pos By Trader'!$A23,'Import OffPeak'!$A$3:CW$23,CW$1,FALSE()))</f>
        <v>0</v>
      </c>
      <c r="CX14" s="107" t="n">
        <f aca="false">IF(ISNA(VLOOKUP('W. VaR &amp; Off-Peak Pos By Trader'!$A23,'Import OffPeak'!$A$3:CX$23,CX$1,FALSE())),0,VLOOKUP('W. VaR &amp; Off-Peak Pos By Trader'!$A23,'Import OffPeak'!$A$3:CX$23,CX$1,FALSE()))</f>
        <v>0</v>
      </c>
      <c r="CY14" s="107" t="n">
        <f aca="false">IF(ISNA(VLOOKUP('W. VaR &amp; Off-Peak Pos By Trader'!$A23,'Import OffPeak'!$A$3:CY$23,CY$1,FALSE())),0,VLOOKUP('W. VaR &amp; Off-Peak Pos By Trader'!$A23,'Import OffPeak'!$A$3:CY$23,CY$1,FALSE()))</f>
        <v>0</v>
      </c>
      <c r="CZ14" s="107" t="n">
        <f aca="false">IF(ISNA(VLOOKUP('W. VaR &amp; Off-Peak Pos By Trader'!$A23,'Import OffPeak'!$A$3:CZ$23,CZ$1,FALSE())),0,VLOOKUP('W. VaR &amp; Off-Peak Pos By Trader'!$A23,'Import OffPeak'!$A$3:CZ$23,CZ$1,FALSE()))</f>
        <v>0</v>
      </c>
      <c r="DA14" s="107" t="n">
        <f aca="false">IF(ISNA(VLOOKUP('W. VaR &amp; Off-Peak Pos By Trader'!$A23,'Import OffPeak'!$A$3:DA$23,DA$1,FALSE())),0,VLOOKUP('W. VaR &amp; Off-Peak Pos By Trader'!$A23,'Import OffPeak'!$A$3:DA$23,DA$1,FALSE()))</f>
        <v>0</v>
      </c>
      <c r="DB14" s="107" t="n">
        <f aca="false">IF(ISNA(VLOOKUP('W. VaR &amp; Off-Peak Pos By Trader'!$A23,'Import OffPeak'!$A$3:DB$23,DB$1,FALSE())),0,VLOOKUP('W. VaR &amp; Off-Peak Pos By Trader'!$A23,'Import OffPeak'!$A$3:DB$23,DB$1,FALSE()))</f>
        <v>0</v>
      </c>
      <c r="DC14" s="107" t="n">
        <f aca="false">IF(ISNA(VLOOKUP('W. VaR &amp; Off-Peak Pos By Trader'!$A23,'Import OffPeak'!$A$3:DC$23,DC$1,FALSE())),0,VLOOKUP('W. VaR &amp; Off-Peak Pos By Trader'!$A23,'Import OffPeak'!$A$3:DC$23,DC$1,FALSE()))</f>
        <v>0</v>
      </c>
      <c r="DD14" s="107" t="n">
        <f aca="false">IF(ISNA(VLOOKUP('W. VaR &amp; Off-Peak Pos By Trader'!$A23,'Import OffPeak'!$A$3:DD$23,DD$1,FALSE())),0,VLOOKUP('W. VaR &amp; Off-Peak Pos By Trader'!$A23,'Import OffPeak'!$A$3:DD$23,DD$1,FALSE()))</f>
        <v>0</v>
      </c>
      <c r="DE14" s="107" t="n">
        <f aca="false">IF(ISNA(VLOOKUP('W. VaR &amp; Off-Peak Pos By Trader'!$A23,'Import OffPeak'!$A$3:DE$23,DE$1,FALSE())),0,VLOOKUP('W. VaR &amp; Off-Peak Pos By Trader'!$A23,'Import OffPeak'!$A$3:DE$23,DE$1,FALSE()))</f>
        <v>0</v>
      </c>
      <c r="DF14" s="107" t="n">
        <f aca="false">IF(ISNA(VLOOKUP('W. VaR &amp; Off-Peak Pos By Trader'!$A23,'Import OffPeak'!$A$3:DF$23,DF$1,FALSE())),0,VLOOKUP('W. VaR &amp; Off-Peak Pos By Trader'!$A23,'Import OffPeak'!$A$3:DF$23,DF$1,FALSE()))</f>
        <v>0</v>
      </c>
      <c r="DG14" s="107" t="n">
        <f aca="false">IF(ISNA(VLOOKUP('W. VaR &amp; Off-Peak Pos By Trader'!$A23,'Import OffPeak'!$A$3:DG$23,DG$1,FALSE())),0,VLOOKUP('W. VaR &amp; Off-Peak Pos By Trader'!$A23,'Import OffPeak'!$A$3:DG$23,DG$1,FALSE()))</f>
        <v>0</v>
      </c>
      <c r="DH14" s="107" t="n">
        <f aca="false">IF(ISNA(VLOOKUP('W. VaR &amp; Off-Peak Pos By Trader'!$A23,'Import OffPeak'!$A$3:DH$23,DH$1,FALSE())),0,VLOOKUP('W. VaR &amp; Off-Peak Pos By Trader'!$A23,'Import OffPeak'!$A$3:DH$23,DH$1,FALSE()))</f>
        <v>0</v>
      </c>
      <c r="DI14" s="107" t="n">
        <f aca="false">IF(ISNA(VLOOKUP('W. VaR &amp; Off-Peak Pos By Trader'!$A23,'Import OffPeak'!$A$3:DI$23,DI$1,FALSE())),0,VLOOKUP('W. VaR &amp; Off-Peak Pos By Trader'!$A23,'Import OffPeak'!$A$3:DI$23,DI$1,FALSE()))</f>
        <v>0</v>
      </c>
      <c r="DJ14" s="107" t="n">
        <f aca="false">IF(ISNA(VLOOKUP('W. VaR &amp; Off-Peak Pos By Trader'!$A23,'Import OffPeak'!$A$3:DJ$23,DJ$1,FALSE())),0,VLOOKUP('W. VaR &amp; Off-Peak Pos By Trader'!$A23,'Import OffPeak'!$A$3:DJ$23,DJ$1,FALSE()))</f>
        <v>0</v>
      </c>
      <c r="DK14" s="107" t="n">
        <f aca="false">IF(ISNA(VLOOKUP('W. VaR &amp; Off-Peak Pos By Trader'!$A23,'Import OffPeak'!$A$3:DK$23,DK$1,FALSE())),0,VLOOKUP('W. VaR &amp; Off-Peak Pos By Trader'!$A23,'Import OffPeak'!$A$3:DK$23,DK$1,FALSE()))</f>
        <v>0</v>
      </c>
      <c r="DL14" s="107" t="n">
        <f aca="false">IF(ISNA(VLOOKUP('W. VaR &amp; Off-Peak Pos By Trader'!$A23,'Import OffPeak'!$A$3:DL$23,DL$1,FALSE())),0,VLOOKUP('W. VaR &amp; Off-Peak Pos By Trader'!$A23,'Import OffPeak'!$A$3:DL$23,DL$1,FALSE()))</f>
        <v>0</v>
      </c>
      <c r="DM14" s="107" t="n">
        <f aca="false">IF(ISNA(VLOOKUP('W. VaR &amp; Off-Peak Pos By Trader'!$A23,'Import OffPeak'!$A$3:DM$23,DM$1,FALSE())),0,VLOOKUP('W. VaR &amp; Off-Peak Pos By Trader'!$A23,'Import OffPeak'!$A$3:DM$23,DM$1,FALSE()))</f>
        <v>0</v>
      </c>
      <c r="DN14" s="107" t="n">
        <f aca="false">IF(ISNA(VLOOKUP('W. VaR &amp; Off-Peak Pos By Trader'!$A23,'Import OffPeak'!$A$3:DN$23,DN$1,FALSE())),0,VLOOKUP('W. VaR &amp; Off-Peak Pos By Trader'!$A23,'Import OffPeak'!$A$3:DN$23,DN$1,FALSE()))</f>
        <v>0</v>
      </c>
      <c r="DO14" s="107" t="n">
        <f aca="false">IF(ISNA(VLOOKUP('W. VaR &amp; Off-Peak Pos By Trader'!$A23,'Import OffPeak'!$A$3:DO$23,DO$1,FALSE())),0,VLOOKUP('W. VaR &amp; Off-Peak Pos By Trader'!$A23,'Import OffPeak'!$A$3:DO$23,DO$1,FALSE()))</f>
        <v>0</v>
      </c>
      <c r="DP14" s="107" t="n">
        <f aca="false">IF(ISNA(VLOOKUP('W. VaR &amp; Off-Peak Pos By Trader'!$A23,'Import OffPeak'!$A$3:DP$23,DP$1,FALSE())),0,VLOOKUP('W. VaR &amp; Off-Peak Pos By Trader'!$A23,'Import OffPeak'!$A$3:DP$23,DP$1,FALSE()))</f>
        <v>0</v>
      </c>
      <c r="DQ14" s="107" t="n">
        <f aca="false">IF(ISNA(VLOOKUP('W. VaR &amp; Off-Peak Pos By Trader'!$A23,'Import OffPeak'!$A$3:DQ$23,DQ$1,FALSE())),0,VLOOKUP('W. VaR &amp; Off-Peak Pos By Trader'!$A23,'Import OffPeak'!$A$3:DQ$23,DQ$1,FALSE()))</f>
        <v>0</v>
      </c>
      <c r="DR14" s="107" t="n">
        <f aca="false">IF(ISNA(VLOOKUP('W. VaR &amp; Off-Peak Pos By Trader'!$A23,'Import OffPeak'!$A$3:DR$23,DR$1,FALSE())),0,VLOOKUP('W. VaR &amp; Off-Peak Pos By Trader'!$A23,'Import OffPeak'!$A$3:DR$23,DR$1,FALSE()))</f>
        <v>0</v>
      </c>
      <c r="DS14" s="107" t="n">
        <f aca="false">IF(ISNA(VLOOKUP('W. VaR &amp; Off-Peak Pos By Trader'!$A23,'Import OffPeak'!$A$3:DS$23,DS$1,FALSE())),0,VLOOKUP('W. VaR &amp; Off-Peak Pos By Trader'!$A23,'Import OffPeak'!$A$3:DS$23,DS$1,FALSE()))</f>
        <v>0</v>
      </c>
      <c r="DT14" s="107" t="n">
        <f aca="false">IF(ISNA(VLOOKUP('W. VaR &amp; Off-Peak Pos By Trader'!$A23,'Import OffPeak'!$A$3:DT$23,DT$1,FALSE())),0,VLOOKUP('W. VaR &amp; Off-Peak Pos By Trader'!$A23,'Import OffPeak'!$A$3:DT$23,DT$1,FALSE()))</f>
        <v>0</v>
      </c>
      <c r="DU14" s="107" t="n">
        <f aca="false">IF(ISNA(VLOOKUP('W. VaR &amp; Off-Peak Pos By Trader'!$A23,'Import OffPeak'!$A$3:DU$23,DU$1,FALSE())),0,VLOOKUP('W. VaR &amp; Off-Peak Pos By Trader'!$A23,'Import OffPeak'!$A$3:DU$23,DU$1,FALSE()))</f>
        <v>0</v>
      </c>
      <c r="DV14" s="107" t="n">
        <f aca="false">IF(ISNA(VLOOKUP('W. VaR &amp; Off-Peak Pos By Trader'!$A23,'Import OffPeak'!$A$3:DV$23,DV$1,FALSE())),0,VLOOKUP('W. VaR &amp; Off-Peak Pos By Trader'!$A23,'Import OffPeak'!$A$3:DV$23,DV$1,FALSE()))</f>
        <v>0</v>
      </c>
      <c r="DW14" s="107" t="n">
        <f aca="false">IF(ISNA(VLOOKUP('W. VaR &amp; Off-Peak Pos By Trader'!$A23,'Import OffPeak'!$A$3:DW$23,DW$1,FALSE())),0,VLOOKUP('W. VaR &amp; Off-Peak Pos By Trader'!$A23,'Import OffPeak'!$A$3:DW$23,DW$1,FALSE()))</f>
        <v>0</v>
      </c>
      <c r="DX14" s="107" t="n">
        <f aca="false">IF(ISNA(VLOOKUP('W. VaR &amp; Off-Peak Pos By Trader'!$A23,'Import OffPeak'!$A$3:DX$23,DX$1,FALSE())),0,VLOOKUP('W. VaR &amp; Off-Peak Pos By Trader'!$A23,'Import OffPeak'!$A$3:DX$23,DX$1,FALSE()))</f>
        <v>0</v>
      </c>
      <c r="DY14" s="107" t="n">
        <f aca="false">IF(ISNA(VLOOKUP('W. VaR &amp; Off-Peak Pos By Trader'!$A23,'Import OffPeak'!$A$3:DY$23,DY$1,FALSE())),0,VLOOKUP('W. VaR &amp; Off-Peak Pos By Trader'!$A23,'Import OffPeak'!$A$3:DY$23,DY$1,FALSE()))</f>
        <v>0</v>
      </c>
      <c r="DZ14" s="107" t="n">
        <f aca="false">IF(ISNA(VLOOKUP('W. VaR &amp; Off-Peak Pos By Trader'!$A23,'Import OffPeak'!$A$3:DZ$23,DZ$1,FALSE())),0,VLOOKUP('W. VaR &amp; Off-Peak Pos By Trader'!$A23,'Import OffPeak'!$A$3:DZ$23,DZ$1,FALSE()))</f>
        <v>0</v>
      </c>
      <c r="EA14" s="107" t="n">
        <f aca="false">IF(ISNA(VLOOKUP('W. VaR &amp; Off-Peak Pos By Trader'!$A23,'Import OffPeak'!$A$3:EA$23,EA$1,FALSE())),0,VLOOKUP('W. VaR &amp; Off-Peak Pos By Trader'!$A23,'Import OffPeak'!$A$3:EA$23,EA$1,FALSE()))</f>
        <v>0</v>
      </c>
      <c r="EB14" s="107" t="n">
        <f aca="false">IF(ISNA(VLOOKUP('W. VaR &amp; Off-Peak Pos By Trader'!$A23,'Import OffPeak'!$A$3:EB$23,EB$1,FALSE())),0,VLOOKUP('W. VaR &amp; Off-Peak Pos By Trader'!$A23,'Import OffPeak'!$A$3:EB$23,EB$1,FALSE()))</f>
        <v>0</v>
      </c>
      <c r="EC14" s="107" t="n">
        <f aca="false">IF(ISNA(VLOOKUP('W. VaR &amp; Off-Peak Pos By Trader'!$A23,'Import OffPeak'!$A$3:EC$23,EC$1,FALSE())),0,VLOOKUP('W. VaR &amp; Off-Peak Pos By Trader'!$A23,'Import OffPeak'!$A$3:EC$23,EC$1,FALSE()))</f>
        <v>0</v>
      </c>
      <c r="ED14" s="107" t="n">
        <f aca="false">IF(ISNA(VLOOKUP('W. VaR &amp; Off-Peak Pos By Trader'!$A23,'Import OffPeak'!$A$3:ED$23,ED$1,FALSE())),0,VLOOKUP('W. VaR &amp; Off-Peak Pos By Trader'!$A23,'Import OffPeak'!$A$3:ED$23,ED$1,FALSE()))</f>
        <v>0</v>
      </c>
      <c r="EE14" s="107" t="n">
        <f aca="false">IF(ISNA(VLOOKUP('W. VaR &amp; Off-Peak Pos By Trader'!$A23,'Import OffPeak'!$A$3:EE$23,EE$1,FALSE())),0,VLOOKUP('W. VaR &amp; Off-Peak Pos By Trader'!$A23,'Import OffPeak'!$A$3:EE$23,EE$1,FALSE()))</f>
        <v>0</v>
      </c>
      <c r="EF14" s="107" t="n">
        <f aca="false">IF(ISNA(VLOOKUP('W. VaR &amp; Off-Peak Pos By Trader'!$A23,'Import OffPeak'!$A$3:EF$23,EF$1,FALSE())),0,VLOOKUP('W. VaR &amp; Off-Peak Pos By Trader'!$A23,'Import OffPeak'!$A$3:EF$23,EF$1,FALSE()))</f>
        <v>0</v>
      </c>
      <c r="EG14" s="107" t="n">
        <f aca="false">IF(ISNA(VLOOKUP('W. VaR &amp; Off-Peak Pos By Trader'!$A23,'Import OffPeak'!$A$3:EG$23,EG$1,FALSE())),0,VLOOKUP('W. VaR &amp; Off-Peak Pos By Trader'!$A23,'Import OffPeak'!$A$3:EG$23,EG$1,FALSE()))</f>
        <v>0</v>
      </c>
      <c r="EH14" s="107" t="n">
        <f aca="false">IF(ISNA(VLOOKUP('W. VaR &amp; Off-Peak Pos By Trader'!$A23,'Import OffPeak'!$A$3:EH$23,EH$1,FALSE())),0,VLOOKUP('W. VaR &amp; Off-Peak Pos By Trader'!$A23,'Import OffPeak'!$A$3:EH$23,EH$1,FALSE()))</f>
        <v>0</v>
      </c>
      <c r="EI14" s="107" t="n">
        <f aca="false">IF(ISNA(VLOOKUP('W. VaR &amp; Off-Peak Pos By Trader'!$A23,'Import OffPeak'!$A$3:EI$23,EI$1,FALSE())),0,VLOOKUP('W. VaR &amp; Off-Peak Pos By Trader'!$A23,'Import OffPeak'!$A$3:EI$23,EI$1,FALSE()))</f>
        <v>0</v>
      </c>
      <c r="EJ14" s="107" t="n">
        <f aca="false">IF(ISNA(VLOOKUP('W. VaR &amp; Off-Peak Pos By Trader'!$A23,'Import OffPeak'!$A$3:EJ$23,EJ$1,FALSE())),0,VLOOKUP('W. VaR &amp; Off-Peak Pos By Trader'!$A23,'Import OffPeak'!$A$3:EJ$23,EJ$1,FALSE()))</f>
        <v>0</v>
      </c>
      <c r="EK14" s="107" t="n">
        <f aca="false">IF(ISNA(VLOOKUP('W. VaR &amp; Off-Peak Pos By Trader'!$A23,'Import OffPeak'!$A$3:EK$23,EK$1,FALSE())),0,VLOOKUP('W. VaR &amp; Off-Peak Pos By Trader'!$A23,'Import OffPeak'!$A$3:EK$23,EK$1,FALSE()))</f>
        <v>0</v>
      </c>
      <c r="EL14" s="107" t="n">
        <f aca="false">IF(ISNA(VLOOKUP('W. VaR &amp; Off-Peak Pos By Trader'!$A23,'Import OffPeak'!$A$3:EL$23,EL$1,FALSE())),0,VLOOKUP('W. VaR &amp; Off-Peak Pos By Trader'!$A23,'Import OffPeak'!$A$3:EL$23,EL$1,FALSE()))</f>
        <v>0</v>
      </c>
      <c r="EM14" s="107" t="n">
        <f aca="false">IF(ISNA(VLOOKUP('W. VaR &amp; Off-Peak Pos By Trader'!$A23,'Import OffPeak'!$A$3:EM$23,EM$1,FALSE())),0,VLOOKUP('W. VaR &amp; Off-Peak Pos By Trader'!$A23,'Import OffPeak'!$A$3:EM$23,EM$1,FALSE()))</f>
        <v>0</v>
      </c>
      <c r="EN14" s="107" t="n">
        <f aca="false">IF(ISNA(VLOOKUP('W. VaR &amp; Off-Peak Pos By Trader'!$A23,'Import OffPeak'!$A$3:EN$23,EN$1,FALSE())),0,VLOOKUP('W. VaR &amp; Off-Peak Pos By Trader'!$A23,'Import OffPeak'!$A$3:EN$23,EN$1,FALSE()))</f>
        <v>0</v>
      </c>
      <c r="EO14" s="107" t="n">
        <f aca="false">IF(ISNA(VLOOKUP('W. VaR &amp; Off-Peak Pos By Trader'!$A23,'Import OffPeak'!$A$3:EO$23,EO$1,FALSE())),0,VLOOKUP('W. VaR &amp; Off-Peak Pos By Trader'!$A23,'Import OffPeak'!$A$3:EO$23,EO$1,FALSE()))</f>
        <v>0</v>
      </c>
      <c r="EP14" s="107" t="n">
        <f aca="false">IF(ISNA(VLOOKUP('W. VaR &amp; Off-Peak Pos By Trader'!$A23,'Import OffPeak'!$A$3:EP$23,EP$1,FALSE())),0,VLOOKUP('W. VaR &amp; Off-Peak Pos By Trader'!$A23,'Import OffPeak'!$A$3:EP$23,EP$1,FALSE()))</f>
        <v>0</v>
      </c>
      <c r="EQ14" s="107" t="n">
        <f aca="false">IF(ISNA(VLOOKUP('W. VaR &amp; Off-Peak Pos By Trader'!$A23,'Import OffPeak'!$A$3:EQ$23,EQ$1,FALSE())),0,VLOOKUP('W. VaR &amp; Off-Peak Pos By Trader'!$A23,'Import OffPeak'!$A$3:EQ$23,EQ$1,FALSE()))</f>
        <v>0</v>
      </c>
      <c r="ER14" s="107" t="n">
        <f aca="false">IF(ISNA(VLOOKUP('W. VaR &amp; Off-Peak Pos By Trader'!$A23,'Import OffPeak'!$A$3:ER$23,ER$1,FALSE())),0,VLOOKUP('W. VaR &amp; Off-Peak Pos By Trader'!$A23,'Import OffPeak'!$A$3:ER$23,ER$1,FALSE()))</f>
        <v>0</v>
      </c>
      <c r="ES14" s="107" t="n">
        <f aca="false">IF(ISNA(VLOOKUP('W. VaR &amp; Off-Peak Pos By Trader'!$A23,'Import OffPeak'!$A$3:ES$23,ES$1,FALSE())),0,VLOOKUP('W. VaR &amp; Off-Peak Pos By Trader'!$A23,'Import OffPeak'!$A$3:ES$23,ES$1,FALSE()))</f>
        <v>0</v>
      </c>
      <c r="ET14" s="107" t="n">
        <f aca="false">IF(ISNA(VLOOKUP('W. VaR &amp; Off-Peak Pos By Trader'!$A23,'Import OffPeak'!$A$3:ET$23,ET$1,FALSE())),0,VLOOKUP('W. VaR &amp; Off-Peak Pos By Trader'!$A23,'Import OffPeak'!$A$3:ET$23,ET$1,FALSE()))</f>
        <v>0</v>
      </c>
      <c r="EU14" s="107" t="n">
        <f aca="false">IF(ISNA(VLOOKUP('W. VaR &amp; Off-Peak Pos By Trader'!$A23,'Import OffPeak'!$A$3:EU$23,EU$1,FALSE())),0,VLOOKUP('W. VaR &amp; Off-Peak Pos By Trader'!$A23,'Import OffPeak'!$A$3:EU$23,EU$1,FALSE()))</f>
        <v>0</v>
      </c>
      <c r="EV14" s="107" t="n">
        <f aca="false">IF(ISNA(VLOOKUP('W. VaR &amp; Off-Peak Pos By Trader'!$A23,'Import OffPeak'!$A$3:EV$23,EV$1,FALSE())),0,VLOOKUP('W. VaR &amp; Off-Peak Pos By Trader'!$A23,'Import OffPeak'!$A$3:EV$23,EV$1,FALSE()))</f>
        <v>0</v>
      </c>
      <c r="EW14" s="107" t="n">
        <f aca="false">IF(ISNA(VLOOKUP('W. VaR &amp; Off-Peak Pos By Trader'!$A23,'Import OffPeak'!$A$3:EW$23,EW$1,FALSE())),0,VLOOKUP('W. VaR &amp; Off-Peak Pos By Trader'!$A23,'Import OffPeak'!$A$3:EW$23,EW$1,FALSE()))</f>
        <v>0</v>
      </c>
      <c r="EX14" s="107" t="n">
        <f aca="false">IF(ISNA(VLOOKUP('W. VaR &amp; Off-Peak Pos By Trader'!$A23,'Import OffPeak'!$A$3:EX$23,EX$1,FALSE())),0,VLOOKUP('W. VaR &amp; Off-Peak Pos By Trader'!$A23,'Import OffPeak'!$A$3:EX$23,EX$1,FALSE()))</f>
        <v>0</v>
      </c>
      <c r="EY14" s="107" t="n">
        <f aca="false">IF(ISNA(VLOOKUP('W. VaR &amp; Off-Peak Pos By Trader'!$A23,'Import OffPeak'!$A$3:EY$23,EY$1,FALSE())),0,VLOOKUP('W. VaR &amp; Off-Peak Pos By Trader'!$A23,'Import OffPeak'!$A$3:EY$23,EY$1,FALSE()))</f>
        <v>0</v>
      </c>
      <c r="EZ14" s="107" t="n">
        <f aca="false">IF(ISNA(VLOOKUP('W. VaR &amp; Off-Peak Pos By Trader'!$A23,'Import OffPeak'!$A$3:EZ$23,EZ$1,FALSE())),0,VLOOKUP('W. VaR &amp; Off-Peak Pos By Trader'!$A23,'Import OffPeak'!$A$3:EZ$23,EZ$1,FALSE()))</f>
        <v>0</v>
      </c>
      <c r="FA14" s="107" t="n">
        <f aca="false">IF(ISNA(VLOOKUP('W. VaR &amp; Off-Peak Pos By Trader'!$A23,'Import OffPeak'!$A$3:FA$23,FA$1,FALSE())),0,VLOOKUP('W. VaR &amp; Off-Peak Pos By Trader'!$A23,'Import OffPeak'!$A$3:FA$23,FA$1,FALSE()))</f>
        <v>0</v>
      </c>
      <c r="FB14" s="107" t="n">
        <f aca="false">IF(ISNA(VLOOKUP('W. VaR &amp; Off-Peak Pos By Trader'!$A23,'Import OffPeak'!$A$3:FB$23,FB$1,FALSE())),0,VLOOKUP('W. VaR &amp; Off-Peak Pos By Trader'!$A23,'Import OffPeak'!$A$3:FB$23,FB$1,FALSE()))</f>
        <v>0</v>
      </c>
      <c r="FC14" s="107" t="n">
        <f aca="false">IF(ISNA(VLOOKUP('W. VaR &amp; Off-Peak Pos By Trader'!$A23,'Import OffPeak'!$A$3:FC$23,FC$1,FALSE())),0,VLOOKUP('W. VaR &amp; Off-Peak Pos By Trader'!$A23,'Import OffPeak'!$A$3:FC$23,FC$1,FALSE()))</f>
        <v>0</v>
      </c>
      <c r="FD14" s="107" t="n">
        <f aca="false">IF(ISNA(VLOOKUP('W. VaR &amp; Off-Peak Pos By Trader'!$A23,'Import OffPeak'!$A$3:FD$23,FD$1,FALSE())),0,VLOOKUP('W. VaR &amp; Off-Peak Pos By Trader'!$A23,'Import OffPeak'!$A$3:FD$23,FD$1,FALSE()))</f>
        <v>0</v>
      </c>
      <c r="FE14" s="107" t="n">
        <f aca="false">IF(ISNA(VLOOKUP('W. VaR &amp; Off-Peak Pos By Trader'!$A23,'Import OffPeak'!$A$3:FE$23,FE$1,FALSE())),0,VLOOKUP('W. VaR &amp; Off-Peak Pos By Trader'!$A23,'Import OffPeak'!$A$3:FE$23,FE$1,FALSE()))</f>
        <v>0</v>
      </c>
      <c r="FF14" s="107" t="n">
        <f aca="false">IF(ISNA(VLOOKUP('W. VaR &amp; Off-Peak Pos By Trader'!$A23,'Import OffPeak'!$A$3:FF$23,FF$1,FALSE())),0,VLOOKUP('W. VaR &amp; Off-Peak Pos By Trader'!$A23,'Import OffPeak'!$A$3:FF$23,FF$1,FALSE()))</f>
        <v>0</v>
      </c>
      <c r="FG14" s="107" t="n">
        <f aca="false">IF(ISNA(VLOOKUP('W. VaR &amp; Off-Peak Pos By Trader'!$A23,'Import OffPeak'!$A$3:FG$23,FG$1,FALSE())),0,VLOOKUP('W. VaR &amp; Off-Peak Pos By Trader'!$A23,'Import OffPeak'!$A$3:FG$23,FG$1,FALSE()))</f>
        <v>0</v>
      </c>
      <c r="FH14" s="107" t="n">
        <f aca="false">IF(ISNA(VLOOKUP('W. VaR &amp; Off-Peak Pos By Trader'!$A23,'Import OffPeak'!$A$3:FH$23,FH$1,FALSE())),0,VLOOKUP('W. VaR &amp; Off-Peak Pos By Trader'!$A23,'Import OffPeak'!$A$3:FH$23,FH$1,FALSE()))</f>
        <v>0</v>
      </c>
      <c r="FI14" s="107" t="n">
        <f aca="false">IF(ISNA(VLOOKUP('W. VaR &amp; Off-Peak Pos By Trader'!$A23,'Import OffPeak'!$A$3:FI$23,FI$1,FALSE())),0,VLOOKUP('W. VaR &amp; Off-Peak Pos By Trader'!$A23,'Import OffPeak'!$A$3:FI$23,FI$1,FALSE()))</f>
        <v>0</v>
      </c>
      <c r="FJ14" s="107" t="n">
        <f aca="false">IF(ISNA(VLOOKUP('W. VaR &amp; Off-Peak Pos By Trader'!$A23,'Import OffPeak'!$A$3:FJ$23,FJ$1,FALSE())),0,VLOOKUP('W. VaR &amp; Off-Peak Pos By Trader'!$A23,'Import OffPeak'!$A$3:FJ$23,FJ$1,FALSE()))</f>
        <v>0</v>
      </c>
      <c r="FK14" s="107" t="n">
        <f aca="false">IF(ISNA(VLOOKUP('W. VaR &amp; Off-Peak Pos By Trader'!$A23,'Import OffPeak'!$A$3:FK$23,FK$1,FALSE())),0,VLOOKUP('W. VaR &amp; Off-Peak Pos By Trader'!$A23,'Import OffPeak'!$A$3:FK$23,FK$1,FALSE()))</f>
        <v>0</v>
      </c>
      <c r="FL14" s="107" t="n">
        <f aca="false">IF(ISNA(VLOOKUP('W. VaR &amp; Off-Peak Pos By Trader'!$A23,'Import OffPeak'!$A$3:FL$23,FL$1,FALSE())),0,VLOOKUP('W. VaR &amp; Off-Peak Pos By Trader'!$A23,'Import OffPeak'!$A$3:FL$23,FL$1,FALSE()))</f>
        <v>0</v>
      </c>
      <c r="FM14" s="107" t="n">
        <f aca="false">IF(ISNA(VLOOKUP('W. VaR &amp; Off-Peak Pos By Trader'!$A23,'Import OffPeak'!$A$3:FM$23,FM$1,FALSE())),0,VLOOKUP('W. VaR &amp; Off-Peak Pos By Trader'!$A23,'Import OffPeak'!$A$3:FM$23,FM$1,FALSE()))</f>
        <v>0</v>
      </c>
      <c r="FN14" s="107" t="n">
        <f aca="false">IF(ISNA(VLOOKUP('W. VaR &amp; Off-Peak Pos By Trader'!$A23,'Import OffPeak'!$A$3:FN$23,FN$1,FALSE())),0,VLOOKUP('W. VaR &amp; Off-Peak Pos By Trader'!$A23,'Import OffPeak'!$A$3:FN$23,FN$1,FALSE()))</f>
        <v>0</v>
      </c>
      <c r="FO14" s="107" t="n">
        <f aca="false">IF(ISNA(VLOOKUP('W. VaR &amp; Off-Peak Pos By Trader'!$A23,'Import OffPeak'!$A$3:FO$23,FO$1,FALSE())),0,VLOOKUP('W. VaR &amp; Off-Peak Pos By Trader'!$A23,'Import OffPeak'!$A$3:FO$23,FO$1,FALSE()))</f>
        <v>0</v>
      </c>
      <c r="FP14" s="107" t="n">
        <f aca="false">IF(ISNA(VLOOKUP('W. VaR &amp; Off-Peak Pos By Trader'!$A23,'Import OffPeak'!$A$3:FP$23,FP$1,FALSE())),0,VLOOKUP('W. VaR &amp; Off-Peak Pos By Trader'!$A23,'Import OffPeak'!$A$3:FP$23,FP$1,FALSE()))</f>
        <v>0</v>
      </c>
      <c r="FQ14" s="107" t="n">
        <f aca="false">IF(ISNA(VLOOKUP('W. VaR &amp; Off-Peak Pos By Trader'!$A23,'Import OffPeak'!$A$3:FQ$23,FQ$1,FALSE())),0,VLOOKUP('W. VaR &amp; Off-Peak Pos By Trader'!$A23,'Import OffPeak'!$A$3:FQ$23,FQ$1,FALSE()))</f>
        <v>0</v>
      </c>
      <c r="FR14" s="107" t="n">
        <f aca="false">IF(ISNA(VLOOKUP('W. VaR &amp; Off-Peak Pos By Trader'!$A23,'Import OffPeak'!$A$3:FR$23,FR$1,FALSE())),0,VLOOKUP('W. VaR &amp; Off-Peak Pos By Trader'!$A23,'Import OffPeak'!$A$3:FR$23,FR$1,FALSE()))</f>
        <v>0</v>
      </c>
      <c r="FS14" s="107" t="n">
        <f aca="false">IF(ISNA(VLOOKUP('W. VaR &amp; Off-Peak Pos By Trader'!$A23,'Import OffPeak'!$A$3:FS$23,FS$1,FALSE())),0,VLOOKUP('W. VaR &amp; Off-Peak Pos By Trader'!$A23,'Import OffPeak'!$A$3:FS$23,FS$1,FALSE()))</f>
        <v>0</v>
      </c>
      <c r="FT14" s="107" t="n">
        <f aca="false">IF(ISNA(VLOOKUP('W. VaR &amp; Off-Peak Pos By Trader'!$A23,'Import OffPeak'!$A$3:FT$23,FT$1,FALSE())),0,VLOOKUP('W. VaR &amp; Off-Peak Pos By Trader'!$A23,'Import OffPeak'!$A$3:FT$23,FT$1,FALSE()))</f>
        <v>0</v>
      </c>
      <c r="FU14" s="107" t="n">
        <f aca="false">IF(ISNA(VLOOKUP('W. VaR &amp; Off-Peak Pos By Trader'!$A23,'Import OffPeak'!$A$3:FU$23,FU$1,FALSE())),0,VLOOKUP('W. VaR &amp; Off-Peak Pos By Trader'!$A23,'Import OffPeak'!$A$3:FU$23,FU$1,FALSE()))</f>
        <v>0</v>
      </c>
      <c r="FV14" s="0" t="n">
        <f aca="false">IF(ISNA(VLOOKUP('W. VaR &amp; Off-Peak Pos By Trader'!$A23,'Import OffPeak'!$A$3:FV$23,FV$1,FALSE())),0,VLOOKUP('W. VaR &amp; Off-Peak Pos By Trader'!$A23,'Import OffPeak'!$A$3:FV$23,FV$1,FALSE()))</f>
        <v>0</v>
      </c>
      <c r="FW14" s="0" t="n">
        <f aca="false">IF(ISNA(VLOOKUP('W. VaR &amp; Off-Peak Pos By Trader'!$A23,'Import OffPeak'!$A$3:FW$23,FW$1,FALSE())),0,VLOOKUP('W. VaR &amp; Off-Peak Pos By Trader'!$A23,'Import OffPeak'!$A$3:FW$23,FW$1,FALSE()))</f>
        <v>0</v>
      </c>
      <c r="FX14" s="0" t="n">
        <f aca="false">IF(ISNA(VLOOKUP('W. VaR &amp; Off-Peak Pos By Trader'!$A23,'Import OffPeak'!$A$3:FX$23,FX$1,FALSE())),0,VLOOKUP('W. VaR &amp; Off-Peak Pos By Trader'!$A23,'Import OffPeak'!$A$3:FX$23,FX$1,FALSE()))</f>
        <v>0</v>
      </c>
      <c r="FY14" s="0" t="n">
        <f aca="false">IF(ISNA(VLOOKUP('W. VaR &amp; Off-Peak Pos By Trader'!$A23,'Import OffPeak'!$A$3:FY$23,FY$1,FALSE())),0,VLOOKUP('W. VaR &amp; Off-Peak Pos By Trader'!$A23,'Import OffPeak'!$A$3:FY$23,FY$1,FALSE()))</f>
        <v>0</v>
      </c>
      <c r="FZ14" s="0" t="n">
        <f aca="false">IF(ISNA(VLOOKUP('W. VaR &amp; Off-Peak Pos By Trader'!$A23,'Import OffPeak'!$A$3:FZ$23,FZ$1,FALSE())),0,VLOOKUP('W. VaR &amp; Off-Peak Pos By Trader'!$A23,'Import OffPeak'!$A$3:FZ$23,FZ$1,FALSE()))</f>
        <v>0</v>
      </c>
      <c r="GA14" s="0" t="n">
        <f aca="false">IF(ISNA(VLOOKUP('W. VaR &amp; Off-Peak Pos By Trader'!$A23,'Import OffPeak'!$A$3:GA$23,GA$1,FALSE())),0,VLOOKUP('W. VaR &amp; Off-Peak Pos By Trader'!$A23,'Import OffPeak'!$A$3:GA$23,GA$1,FALSE()))</f>
        <v>0</v>
      </c>
      <c r="GB14" s="0" t="n">
        <f aca="false">IF(ISNA(VLOOKUP('W. VaR &amp; Off-Peak Pos By Trader'!$A23,'Import OffPeak'!$A$3:GB$23,GB$1,FALSE())),0,VLOOKUP('W. VaR &amp; Off-Peak Pos By Trader'!$A23,'Import OffPeak'!$A$3:GB$23,GB$1,FALSE()))</f>
        <v>0</v>
      </c>
      <c r="GC14" s="0" t="n">
        <f aca="false">IF(ISNA(VLOOKUP('W. VaR &amp; Off-Peak Pos By Trader'!$A23,'Import OffPeak'!$A$3:GC$23,GC$1,FALSE())),0,VLOOKUP('W. VaR &amp; Off-Peak Pos By Trader'!$A23,'Import OffPeak'!$A$3:GC$23,GC$1,FALSE()))</f>
        <v>0</v>
      </c>
      <c r="GD14" s="0" t="n">
        <f aca="false">IF(ISNA(VLOOKUP('W. VaR &amp; Off-Peak Pos By Trader'!$A23,'Import OffPeak'!$A$3:GD$23,GD$1,FALSE())),0,VLOOKUP('W. VaR &amp; Off-Peak Pos By Trader'!$A23,'Import OffPeak'!$A$3:GD$23,GD$1,FALSE()))</f>
        <v>0</v>
      </c>
      <c r="GE14" s="0" t="n">
        <f aca="false">IF(ISNA(VLOOKUP('W. VaR &amp; Off-Peak Pos By Trader'!$A23,'Import OffPeak'!$A$3:GE$23,GE$1,FALSE())),0,VLOOKUP('W. VaR &amp; Off-Peak Pos By Trader'!$A23,'Import OffPeak'!$A$3:GE$23,GE$1,FALSE()))</f>
        <v>0</v>
      </c>
      <c r="GF14" s="0" t="n">
        <f aca="false">IF(ISNA(VLOOKUP('W. VaR &amp; Off-Peak Pos By Trader'!$A23,'Import OffPeak'!$A$3:GF$23,GF$1,FALSE())),0,VLOOKUP('W. VaR &amp; Off-Peak Pos By Trader'!$A23,'Import OffPeak'!$A$3:GF$23,GF$1,FALSE()))</f>
        <v>0</v>
      </c>
      <c r="GG14" s="0" t="n">
        <f aca="false">IF(ISNA(VLOOKUP('W. VaR &amp; Off-Peak Pos By Trader'!$A23,'Import OffPeak'!$A$3:GG$23,GG$1,FALSE())),0,VLOOKUP('W. VaR &amp; Off-Peak Pos By Trader'!$A23,'Import OffPeak'!$A$3:GG$23,GG$1,FALSE()))</f>
        <v>0</v>
      </c>
      <c r="GH14" s="0" t="n">
        <f aca="false">IF(ISNA(VLOOKUP('W. VaR &amp; Off-Peak Pos By Trader'!$A23,'Import OffPeak'!$A$3:GH$23,GH$1,FALSE())),0,VLOOKUP('W. VaR &amp; Off-Peak Pos By Trader'!$A23,'Import OffPeak'!$A$3:GH$23,GH$1,FALSE()))</f>
        <v>0</v>
      </c>
      <c r="GI14" s="0" t="n">
        <f aca="false">IF(ISNA(VLOOKUP('W. VaR &amp; Off-Peak Pos By Trader'!$A23,'Import OffPeak'!$A$3:GI$23,GI$1,FALSE())),0,VLOOKUP('W. VaR &amp; Off-Peak Pos By Trader'!$A23,'Import OffPeak'!$A$3:GI$23,GI$1,FALSE()))</f>
        <v>0</v>
      </c>
      <c r="GJ14" s="0" t="n">
        <f aca="false">IF(ISNA(VLOOKUP('W. VaR &amp; Off-Peak Pos By Trader'!$A23,'Import OffPeak'!$A$3:GJ$23,GJ$1,FALSE())),0,VLOOKUP('W. VaR &amp; Off-Peak Pos By Trader'!$A23,'Import OffPeak'!$A$3:GJ$23,GJ$1,FALSE()))</f>
        <v>0</v>
      </c>
      <c r="GK14" s="0" t="n">
        <f aca="false">IF(ISNA(VLOOKUP('W. VaR &amp; Off-Peak Pos By Trader'!$A23,'Import OffPeak'!$A$3:GK$23,GK$1,FALSE())),0,VLOOKUP('W. VaR &amp; Off-Peak Pos By Trader'!$A23,'Import OffPeak'!$A$3:GK$23,GK$1,FALSE()))</f>
        <v>0</v>
      </c>
      <c r="GL14" s="0" t="n">
        <f aca="false">IF(ISNA(VLOOKUP('W. VaR &amp; Off-Peak Pos By Trader'!$A23,'Import OffPeak'!$A$3:GL$23,GL$1,FALSE())),0,VLOOKUP('W. VaR &amp; Off-Peak Pos By Trader'!$A23,'Import OffPeak'!$A$3:GL$23,GL$1,FALSE()))</f>
        <v>0</v>
      </c>
      <c r="GM14" s="0" t="n">
        <f aca="false">IF(ISNA(VLOOKUP('W. VaR &amp; Off-Peak Pos By Trader'!$A23,'Import OffPeak'!$A$3:GM$23,GM$1,FALSE())),0,VLOOKUP('W. VaR &amp; Off-Peak Pos By Trader'!$A23,'Import OffPeak'!$A$3:GM$23,GM$1,FALSE()))</f>
        <v>0</v>
      </c>
      <c r="GN14" s="0" t="n">
        <f aca="false">IF(ISNA(VLOOKUP('W. VaR &amp; Off-Peak Pos By Trader'!$A23,'Import OffPeak'!$A$3:GN$23,GN$1,FALSE())),0,VLOOKUP('W. VaR &amp; Off-Peak Pos By Trader'!$A23,'Import OffPeak'!$A$3:GN$23,GN$1,FALSE()))</f>
        <v>0</v>
      </c>
      <c r="GO14" s="0" t="n">
        <f aca="false">IF(ISNA(VLOOKUP('W. VaR &amp; Off-Peak Pos By Trader'!$A23,'Import OffPeak'!$A$3:GO$23,GO$1,FALSE())),0,VLOOKUP('W. VaR &amp; Off-Peak Pos By Trader'!$A23,'Import OffPeak'!$A$3:GO$23,GO$1,FALSE()))</f>
        <v>0</v>
      </c>
      <c r="GP14" s="0" t="n">
        <f aca="false">IF(ISNA(VLOOKUP('W. VaR &amp; Off-Peak Pos By Trader'!$A23,'Import OffPeak'!$A$3:GP$23,GP$1,FALSE())),0,VLOOKUP('W. VaR &amp; Off-Peak Pos By Trader'!$A23,'Import OffPeak'!$A$3:GP$23,GP$1,FALSE()))</f>
        <v>0</v>
      </c>
      <c r="GQ14" s="0" t="n">
        <f aca="false">IF(ISNA(VLOOKUP('W. VaR &amp; Off-Peak Pos By Trader'!$A23,'Import OffPeak'!$A$3:GQ$23,GQ$1,FALSE())),0,VLOOKUP('W. VaR &amp; Off-Peak Pos By Trader'!$A23,'Import OffPeak'!$A$3:GQ$23,GQ$1,FALSE()))</f>
        <v>0</v>
      </c>
      <c r="GR14" s="0" t="n">
        <f aca="false">IF(ISNA(VLOOKUP('W. VaR &amp; Off-Peak Pos By Trader'!$A23,'Import OffPeak'!$A$3:GR$23,GR$1,FALSE())),0,VLOOKUP('W. VaR &amp; Off-Peak Pos By Trader'!$A23,'Import OffPeak'!$A$3:GR$23,GR$1,FALSE()))</f>
        <v>0</v>
      </c>
      <c r="GS14" s="0" t="n">
        <f aca="false">IF(ISNA(VLOOKUP('W. VaR &amp; Off-Peak Pos By Trader'!$A23,'Import OffPeak'!$A$3:GS$23,GS$1,FALSE())),0,VLOOKUP('W. VaR &amp; Off-Peak Pos By Trader'!$A23,'Import OffPeak'!$A$3:GS$23,GS$1,FALSE()))</f>
        <v>0</v>
      </c>
      <c r="GT14" s="0" t="n">
        <f aca="false">IF(ISNA(VLOOKUP('W. VaR &amp; Off-Peak Pos By Trader'!$A23,'Import OffPeak'!$A$3:GT$23,GT$1,FALSE())),0,VLOOKUP('W. VaR &amp; Off-Peak Pos By Trader'!$A23,'Import OffPeak'!$A$3:GT$23,GT$1,FALSE()))</f>
        <v>0</v>
      </c>
      <c r="GU14" s="0" t="n">
        <f aca="false">IF(ISNA(VLOOKUP('W. VaR &amp; Off-Peak Pos By Trader'!$A23,'Import OffPeak'!$A$3:GU$23,GU$1,FALSE())),0,VLOOKUP('W. VaR &amp; Off-Peak Pos By Trader'!$A23,'Import OffPeak'!$A$3:GU$23,GU$1,FALSE()))</f>
        <v>0</v>
      </c>
      <c r="GV14" s="0" t="n">
        <f aca="false">IF(ISNA(VLOOKUP('W. VaR &amp; Off-Peak Pos By Trader'!$A23,'Import OffPeak'!$A$3:GV$23,GV$1,FALSE())),0,VLOOKUP('W. VaR &amp; Off-Peak Pos By Trader'!$A23,'Import OffPeak'!$A$3:GV$23,GV$1,FALSE()))</f>
        <v>0</v>
      </c>
      <c r="GW14" s="0" t="n">
        <f aca="false">IF(ISNA(VLOOKUP('W. VaR &amp; Off-Peak Pos By Trader'!$A23,'Import OffPeak'!$A$3:GW$23,GW$1,FALSE())),0,VLOOKUP('W. VaR &amp; Off-Peak Pos By Trader'!$A23,'Import OffPeak'!$A$3:GW$23,GW$1,FALSE()))</f>
        <v>0</v>
      </c>
      <c r="GX14" s="0" t="n">
        <f aca="false">IF(ISNA(VLOOKUP('W. VaR &amp; Off-Peak Pos By Trader'!$A23,'Import OffPeak'!$A$3:GX$23,GX$1,FALSE())),0,VLOOKUP('W. VaR &amp; Off-Peak Pos By Trader'!$A23,'Import OffPeak'!$A$3:GX$23,GX$1,FALSE()))</f>
        <v>0</v>
      </c>
      <c r="GY14" s="0" t="n">
        <f aca="false">IF(ISNA(VLOOKUP('W. VaR &amp; Off-Peak Pos By Trader'!$A23,'Import OffPeak'!$A$3:GY$23,GY$1,FALSE())),0,VLOOKUP('W. VaR &amp; Off-Peak Pos By Trader'!$A23,'Import OffPeak'!$A$3:GY$23,GY$1,FALSE()))</f>
        <v>0</v>
      </c>
      <c r="GZ14" s="0" t="n">
        <f aca="false">IF(ISNA(VLOOKUP('W. VaR &amp; Off-Peak Pos By Trader'!$A23,'Import OffPeak'!$A$3:GZ$23,GZ$1,FALSE())),0,VLOOKUP('W. VaR &amp; Off-Peak Pos By Trader'!$A23,'Import OffPeak'!$A$3:GZ$23,GZ$1,FALSE()))</f>
        <v>0</v>
      </c>
      <c r="HA14" s="0" t="n">
        <f aca="false">IF(ISNA(VLOOKUP('W. VaR &amp; Off-Peak Pos By Trader'!$A23,'Import OffPeak'!$A$3:HA$23,HA$1,FALSE())),0,VLOOKUP('W. VaR &amp; Off-Peak Pos By Trader'!$A23,'Import OffPeak'!$A$3:HA$23,HA$1,FALSE()))</f>
        <v>0</v>
      </c>
      <c r="HB14" s="0" t="n">
        <f aca="false">IF(ISNA(VLOOKUP('W. VaR &amp; Off-Peak Pos By Trader'!$A23,'Import OffPeak'!$A$3:HB$23,HB$1,FALSE())),0,VLOOKUP('W. VaR &amp; Off-Peak Pos By Trader'!$A23,'Import OffPeak'!$A$3:HB$23,HB$1,FALSE()))</f>
        <v>0</v>
      </c>
      <c r="HC14" s="0" t="n">
        <f aca="false">IF(ISNA(VLOOKUP('W. VaR &amp; Off-Peak Pos By Trader'!$A23,'Import OffPeak'!$A$3:HC$23,HC$1,FALSE())),0,VLOOKUP('W. VaR &amp; Off-Peak Pos By Trader'!$A23,'Import OffPeak'!$A$3:HC$23,HC$1,FALSE()))</f>
        <v>0</v>
      </c>
      <c r="HD14" s="0" t="n">
        <f aca="false">IF(ISNA(VLOOKUP('W. VaR &amp; Off-Peak Pos By Trader'!$A23,'Import OffPeak'!$A$3:HD$23,HD$1,FALSE())),0,VLOOKUP('W. VaR &amp; Off-Peak Pos By Trader'!$A23,'Import OffPeak'!$A$3:HD$23,HD$1,FALSE()))</f>
        <v>0</v>
      </c>
      <c r="HE14" s="0" t="n">
        <f aca="false">IF(ISNA(VLOOKUP('W. VaR &amp; Off-Peak Pos By Trader'!$A23,'Import OffPeak'!$A$3:HE$23,HE$1,FALSE())),0,VLOOKUP('W. VaR &amp; Off-Peak Pos By Trader'!$A23,'Import OffPeak'!$A$3:HE$23,HE$1,FALSE()))</f>
        <v>0</v>
      </c>
      <c r="HF14" s="0" t="n">
        <f aca="false">IF(ISNA(VLOOKUP('W. VaR &amp; Off-Peak Pos By Trader'!$A23,'Import OffPeak'!$A$3:HF$23,HF$1,FALSE())),0,VLOOKUP('W. VaR &amp; Off-Peak Pos By Trader'!$A23,'Import OffPeak'!$A$3:HF$23,HF$1,FALSE()))</f>
        <v>0</v>
      </c>
      <c r="HG14" s="0" t="n">
        <f aca="false">IF(ISNA(VLOOKUP('W. VaR &amp; Off-Peak Pos By Trader'!$A23,'Import OffPeak'!$A$3:HG$23,HG$1,FALSE())),0,VLOOKUP('W. VaR &amp; Off-Peak Pos By Trader'!$A23,'Import OffPeak'!$A$3:HG$23,HG$1,FALSE()))</f>
        <v>0</v>
      </c>
      <c r="HH14" s="0" t="n">
        <f aca="false">IF(ISNA(VLOOKUP('W. VaR &amp; Off-Peak Pos By Trader'!$A23,'Import OffPeak'!$A$3:HH$23,HH$1,FALSE())),0,VLOOKUP('W. VaR &amp; Off-Peak Pos By Trader'!$A23,'Import OffPeak'!$A$3:HH$23,HH$1,FALSE()))</f>
        <v>0</v>
      </c>
      <c r="HI14" s="0" t="n">
        <f aca="false">IF(ISNA(VLOOKUP('W. VaR &amp; Off-Peak Pos By Trader'!$A23,'Import OffPeak'!$A$3:HI$23,HI$1,FALSE())),0,VLOOKUP('W. VaR &amp; Off-Peak Pos By Trader'!$A23,'Import OffPeak'!$A$3:HI$23,HI$1,FALSE()))</f>
        <v>0</v>
      </c>
      <c r="HJ14" s="0" t="n">
        <f aca="false">IF(ISNA(VLOOKUP('W. VaR &amp; Off-Peak Pos By Trader'!$A23,'Import OffPeak'!$A$3:HJ$23,HJ$1,FALSE())),0,VLOOKUP('W. VaR &amp; Off-Peak Pos By Trader'!$A23,'Import OffPeak'!$A$3:HJ$23,HJ$1,FALSE()))</f>
        <v>0</v>
      </c>
      <c r="HK14" s="0" t="n">
        <f aca="false">IF(ISNA(VLOOKUP('W. VaR &amp; Off-Peak Pos By Trader'!$A23,'Import OffPeak'!$A$3:HK$23,HK$1,FALSE())),0,VLOOKUP('W. VaR &amp; Off-Peak Pos By Trader'!$A23,'Import OffPeak'!$A$3:HK$23,HK$1,FALSE()))</f>
        <v>0</v>
      </c>
      <c r="HL14" s="0" t="n">
        <f aca="false">IF(ISNA(VLOOKUP('W. VaR &amp; Off-Peak Pos By Trader'!$A23,'Import OffPeak'!$A$3:HL$23,HL$1,FALSE())),0,VLOOKUP('W. VaR &amp; Off-Peak Pos By Trader'!$A23,'Import OffPeak'!$A$3:HL$23,HL$1,FALSE()))</f>
        <v>0</v>
      </c>
      <c r="HM14" s="0" t="n">
        <f aca="false">IF(ISNA(VLOOKUP('W. VaR &amp; Off-Peak Pos By Trader'!$A23,'Import OffPeak'!$A$3:HM$23,HM$1,FALSE())),0,VLOOKUP('W. VaR &amp; Off-Peak Pos By Trader'!$A23,'Import OffPeak'!$A$3:HM$23,HM$1,FALSE()))</f>
        <v>0</v>
      </c>
      <c r="HN14" s="0" t="n">
        <f aca="false">IF(ISNA(VLOOKUP('W. VaR &amp; Off-Peak Pos By Trader'!$A23,'Import OffPeak'!$A$3:HN$23,HN$1,FALSE())),0,VLOOKUP('W. VaR &amp; Off-Peak Pos By Trader'!$A23,'Import OffPeak'!$A$3:HN$23,HN$1,FALSE()))</f>
        <v>0</v>
      </c>
      <c r="HO14" s="0" t="n">
        <f aca="false">IF(ISNA(VLOOKUP('W. VaR &amp; Off-Peak Pos By Trader'!$A23,'Import OffPeak'!$A$3:HO$23,HO$1,FALSE())),0,VLOOKUP('W. VaR &amp; Off-Peak Pos By Trader'!$A23,'Import OffPeak'!$A$3:HO$23,HO$1,FALSE()))</f>
        <v>0</v>
      </c>
      <c r="HP14" s="0" t="n">
        <f aca="false">IF(ISNA(VLOOKUP('W. VaR &amp; Off-Peak Pos By Trader'!$A23,'Import OffPeak'!$A$3:HP$23,HP$1,FALSE())),0,VLOOKUP('W. VaR &amp; Off-Peak Pos By Trader'!$A23,'Import OffPeak'!$A$3:HP$23,HP$1,FALSE()))</f>
        <v>0</v>
      </c>
      <c r="HQ14" s="0" t="n">
        <f aca="false">IF(ISNA(VLOOKUP('W. VaR &amp; Off-Peak Pos By Trader'!$A23,'Import OffPeak'!$A$3:HQ$23,HQ$1,FALSE())),0,VLOOKUP('W. VaR &amp; Off-Peak Pos By Trader'!$A23,'Import OffPeak'!$A$3:HQ$23,HQ$1,FALSE()))</f>
        <v>0</v>
      </c>
      <c r="HR14" s="0" t="n">
        <f aca="false">IF(ISNA(VLOOKUP('W. VaR &amp; Off-Peak Pos By Trader'!$A23,'Import OffPeak'!$A$3:HR$23,HR$1,FALSE())),0,VLOOKUP('W. VaR &amp; Off-Peak Pos By Trader'!$A23,'Import OffPeak'!$A$3:HR$23,HR$1,FALSE()))</f>
        <v>0</v>
      </c>
      <c r="HS14" s="0" t="n">
        <f aca="false">IF(ISNA(VLOOKUP('W. VaR &amp; Off-Peak Pos By Trader'!$A23,'Import OffPeak'!$A$3:HS$23,HS$1,FALSE())),0,VLOOKUP('W. VaR &amp; Off-Peak Pos By Trader'!$A23,'Import OffPeak'!$A$3:HS$23,HS$1,FALSE()))</f>
        <v>0</v>
      </c>
      <c r="HT14" s="0" t="n">
        <f aca="false">IF(ISNA(VLOOKUP('W. VaR &amp; Off-Peak Pos By Trader'!$A23,'Import OffPeak'!$A$3:HT$23,HT$1,FALSE())),0,VLOOKUP('W. VaR &amp; Off-Peak Pos By Trader'!$A23,'Import OffPeak'!$A$3:HT$23,HT$1,FALSE()))</f>
        <v>0</v>
      </c>
      <c r="HU14" s="0" t="n">
        <f aca="false">IF(ISNA(VLOOKUP('W. VaR &amp; Off-Peak Pos By Trader'!$A23,'Import OffPeak'!$A$3:HU$23,HU$1,FALSE())),0,VLOOKUP('W. VaR &amp; Off-Peak Pos By Trader'!$A23,'Import OffPeak'!$A$3:HU$23,HU$1,FALSE()))</f>
        <v>0</v>
      </c>
      <c r="HV14" s="0" t="n">
        <f aca="false">IF(ISNA(VLOOKUP('W. VaR &amp; Off-Peak Pos By Trader'!$A23,'Import OffPeak'!$A$3:HV$23,HV$1,FALSE())),0,VLOOKUP('W. VaR &amp; Off-Peak Pos By Trader'!$A23,'Import OffPeak'!$A$3:HV$23,HV$1,FALSE()))</f>
        <v>0</v>
      </c>
      <c r="HW14" s="0" t="n">
        <f aca="false">IF(ISNA(VLOOKUP('W. VaR &amp; Off-Peak Pos By Trader'!$A23,'Import OffPeak'!$A$3:HW$23,HW$1,FALSE())),0,VLOOKUP('W. VaR &amp; Off-Peak Pos By Trader'!$A23,'Import OffPeak'!$A$3:HW$23,HW$1,FALSE()))</f>
        <v>0</v>
      </c>
      <c r="HX14" s="0" t="n">
        <f aca="false">IF(ISNA(VLOOKUP('W. VaR &amp; Off-Peak Pos By Trader'!$A23,'Import OffPeak'!$A$3:HX$23,HX$1,FALSE())),0,VLOOKUP('W. VaR &amp; Off-Peak Pos By Trader'!$A23,'Import OffPeak'!$A$3:HX$23,HX$1,FALSE()))</f>
        <v>0</v>
      </c>
      <c r="HY14" s="0" t="n">
        <f aca="false">IF(ISNA(VLOOKUP('W. VaR &amp; Off-Peak Pos By Trader'!$A23,'Import OffPeak'!$A$3:HY$23,HY$1,FALSE())),0,VLOOKUP('W. VaR &amp; Off-Peak Pos By Trader'!$A23,'Import OffPeak'!$A$3:HY$23,HY$1,FALSE()))</f>
        <v>0</v>
      </c>
      <c r="HZ14" s="0" t="n">
        <f aca="false">IF(ISNA(VLOOKUP('W. VaR &amp; Off-Peak Pos By Trader'!$A23,'Import OffPeak'!$A$3:HZ$23,HZ$1,FALSE())),0,VLOOKUP('W. VaR &amp; Off-Peak Pos By Trader'!$A23,'Import OffPeak'!$A$3:HZ$23,HZ$1,FALSE()))</f>
        <v>0</v>
      </c>
      <c r="IA14" s="0" t="n">
        <f aca="false">IF(ISNA(VLOOKUP('W. VaR &amp; Off-Peak Pos By Trader'!$A23,'Import OffPeak'!$A$3:IA$23,IA$1,FALSE())),0,VLOOKUP('W. VaR &amp; Off-Peak Pos By Trader'!$A23,'Import OffPeak'!$A$3:IA$23,IA$1,FALSE()))</f>
        <v>0</v>
      </c>
      <c r="IB14" s="0" t="n">
        <f aca="false">IF(ISNA(VLOOKUP('W. VaR &amp; Off-Peak Pos By Trader'!$A23,'Import OffPeak'!$A$3:IB$23,IB$1,FALSE())),0,VLOOKUP('W. VaR &amp; Off-Peak Pos By Trader'!$A23,'Import OffPeak'!$A$3:IB$23,IB$1,FALSE()))</f>
        <v>0</v>
      </c>
      <c r="IC14" s="0" t="n">
        <f aca="false">IF(ISNA(VLOOKUP('W. VaR &amp; Off-Peak Pos By Trader'!$A23,'Import OffPeak'!$A$3:IC$23,IC$1,FALSE())),0,VLOOKUP('W. VaR &amp; Off-Peak Pos By Trader'!$A23,'Import OffPeak'!$A$3:IC$23,IC$1,FALSE()))</f>
        <v>0</v>
      </c>
    </row>
    <row r="15" customFormat="false" ht="18" hidden="false" customHeight="false" outlineLevel="0" collapsed="false">
      <c r="A15" s="104" t="s">
        <v>20</v>
      </c>
      <c r="B15" s="107" t="n">
        <f aca="false">IF(ISNA(VLOOKUP('W. VaR &amp; Off-Peak Pos By Trader'!$A24,'Import OffPeak'!$A$3:B$23,B$1,FALSE())),0,VLOOKUP('W. VaR &amp; Off-Peak Pos By Trader'!$A24,'Import OffPeak'!$A$3:B$23,B$1,FALSE()))</f>
        <v>0</v>
      </c>
      <c r="C15" s="107" t="n">
        <f aca="false">IF(ISNA(VLOOKUP('W. VaR &amp; Off-Peak Pos By Trader'!$A24,'Import OffPeak'!$A$3:C$23,C$1,FALSE())),0,VLOOKUP('W. VaR &amp; Off-Peak Pos By Trader'!$A24,'Import OffPeak'!$A$3:C$23,C$1,FALSE()))</f>
        <v>0</v>
      </c>
      <c r="D15" s="107" t="n">
        <f aca="false">IF(ISNA(VLOOKUP('W. VaR &amp; Off-Peak Pos By Trader'!$A24,'Import OffPeak'!$A$3:D$23,D$1,FALSE())),0,VLOOKUP('W. VaR &amp; Off-Peak Pos By Trader'!$A24,'Import OffPeak'!$A$3:D$23,D$1,FALSE()))</f>
        <v>0</v>
      </c>
      <c r="E15" s="107" t="n">
        <f aca="false">IF(ISNA(VLOOKUP('W. VaR &amp; Off-Peak Pos By Trader'!$A24,'Import OffPeak'!$A$3:E$23,E$1,FALSE())),0,VLOOKUP('W. VaR &amp; Off-Peak Pos By Trader'!$A24,'Import OffPeak'!$A$3:E$23,E$1,FALSE()))</f>
        <v>0</v>
      </c>
      <c r="F15" s="107" t="n">
        <f aca="false">IF(ISNA(VLOOKUP('W. VaR &amp; Off-Peak Pos By Trader'!$A24,'Import OffPeak'!$A$3:F$23,F$1,FALSE())),0,VLOOKUP('W. VaR &amp; Off-Peak Pos By Trader'!$A24,'Import OffPeak'!$A$3:F$23,F$1,FALSE()))</f>
        <v>0</v>
      </c>
      <c r="G15" s="107" t="n">
        <f aca="false">IF(ISNA(VLOOKUP('W. VaR &amp; Off-Peak Pos By Trader'!$A24,'Import OffPeak'!$A$3:G$23,G$1,FALSE())),0,VLOOKUP('W. VaR &amp; Off-Peak Pos By Trader'!$A24,'Import OffPeak'!$A$3:G$23,G$1,FALSE()))</f>
        <v>0</v>
      </c>
      <c r="H15" s="107" t="n">
        <f aca="false">IF(ISNA(VLOOKUP('W. VaR &amp; Off-Peak Pos By Trader'!$A24,'Import OffPeak'!$A$3:H$23,H$1,FALSE())),0,VLOOKUP('W. VaR &amp; Off-Peak Pos By Trader'!$A24,'Import OffPeak'!$A$3:H$23,H$1,FALSE()))</f>
        <v>0</v>
      </c>
      <c r="I15" s="107" t="n">
        <f aca="false">IF(ISNA(VLOOKUP('W. VaR &amp; Off-Peak Pos By Trader'!$A24,'Import OffPeak'!$A$3:I$23,I$1,FALSE())),0,VLOOKUP('W. VaR &amp; Off-Peak Pos By Trader'!$A24,'Import OffPeak'!$A$3:I$23,I$1,FALSE()))</f>
        <v>0</v>
      </c>
      <c r="J15" s="107" t="n">
        <f aca="false">IF(ISNA(VLOOKUP('W. VaR &amp; Off-Peak Pos By Trader'!$A24,'Import OffPeak'!$A$3:J$23,J$1,FALSE())),0,VLOOKUP('W. VaR &amp; Off-Peak Pos By Trader'!$A24,'Import OffPeak'!$A$3:J$23,J$1,FALSE()))</f>
        <v>0</v>
      </c>
      <c r="K15" s="107" t="n">
        <f aca="false">IF(ISNA(VLOOKUP('W. VaR &amp; Off-Peak Pos By Trader'!$A24,'Import OffPeak'!$A$3:K$23,K$1,FALSE())),0,VLOOKUP('W. VaR &amp; Off-Peak Pos By Trader'!$A24,'Import OffPeak'!$A$3:K$23,K$1,FALSE()))</f>
        <v>0</v>
      </c>
      <c r="L15" s="107" t="n">
        <f aca="false">IF(ISNA(VLOOKUP('W. VaR &amp; Off-Peak Pos By Trader'!$A24,'Import OffPeak'!$A$3:L$23,L$1,FALSE())),0,VLOOKUP('W. VaR &amp; Off-Peak Pos By Trader'!$A24,'Import OffPeak'!$A$3:L$23,L$1,FALSE()))</f>
        <v>0</v>
      </c>
      <c r="M15" s="107" t="n">
        <f aca="false">IF(ISNA(VLOOKUP('W. VaR &amp; Off-Peak Pos By Trader'!$A24,'Import OffPeak'!$A$3:M$23,M$1,FALSE())),0,VLOOKUP('W. VaR &amp; Off-Peak Pos By Trader'!$A24,'Import OffPeak'!$A$3:M$23,M$1,FALSE()))</f>
        <v>0</v>
      </c>
      <c r="N15" s="107" t="n">
        <f aca="false">IF(ISNA(VLOOKUP('W. VaR &amp; Off-Peak Pos By Trader'!$A24,'Import OffPeak'!$A$3:N$23,N$1,FALSE())),0,VLOOKUP('W. VaR &amp; Off-Peak Pos By Trader'!$A24,'Import OffPeak'!$A$3:N$23,N$1,FALSE()))</f>
        <v>0</v>
      </c>
      <c r="O15" s="107" t="n">
        <f aca="false">IF(ISNA(VLOOKUP('W. VaR &amp; Off-Peak Pos By Trader'!$A24,'Import OffPeak'!$A$3:O$23,O$1,FALSE())),0,VLOOKUP('W. VaR &amp; Off-Peak Pos By Trader'!$A24,'Import OffPeak'!$A$3:O$23,O$1,FALSE()))</f>
        <v>0</v>
      </c>
      <c r="P15" s="107" t="n">
        <f aca="false">IF(ISNA(VLOOKUP('W. VaR &amp; Off-Peak Pos By Trader'!$A24,'Import OffPeak'!$A$3:P$23,P$1,FALSE())),0,VLOOKUP('W. VaR &amp; Off-Peak Pos By Trader'!$A24,'Import OffPeak'!$A$3:P$23,P$1,FALSE()))</f>
        <v>0</v>
      </c>
      <c r="Q15" s="107" t="n">
        <f aca="false">IF(ISNA(VLOOKUP('W. VaR &amp; Off-Peak Pos By Trader'!$A24,'Import OffPeak'!$A$3:Q$23,Q$1,FALSE())),0,VLOOKUP('W. VaR &amp; Off-Peak Pos By Trader'!$A24,'Import OffPeak'!$A$3:Q$23,Q$1,FALSE()))</f>
        <v>0</v>
      </c>
      <c r="R15" s="107" t="n">
        <f aca="false">IF(ISNA(VLOOKUP('W. VaR &amp; Off-Peak Pos By Trader'!$A24,'Import OffPeak'!$A$3:R$23,R$1,FALSE())),0,VLOOKUP('W. VaR &amp; Off-Peak Pos By Trader'!$A24,'Import OffPeak'!$A$3:R$23,R$1,FALSE()))</f>
        <v>0</v>
      </c>
      <c r="S15" s="107" t="n">
        <f aca="false">IF(ISNA(VLOOKUP('W. VaR &amp; Off-Peak Pos By Trader'!$A24,'Import OffPeak'!$A$3:S$23,S$1,FALSE())),0,VLOOKUP('W. VaR &amp; Off-Peak Pos By Trader'!$A24,'Import OffPeak'!$A$3:S$23,S$1,FALSE()))</f>
        <v>0</v>
      </c>
      <c r="T15" s="107" t="n">
        <f aca="false">IF(ISNA(VLOOKUP('W. VaR &amp; Off-Peak Pos By Trader'!$A24,'Import OffPeak'!$A$3:T$23,T$1,FALSE())),0,VLOOKUP('W. VaR &amp; Off-Peak Pos By Trader'!$A24,'Import OffPeak'!$A$3:T$23,T$1,FALSE()))</f>
        <v>0</v>
      </c>
      <c r="U15" s="107" t="n">
        <f aca="false">IF(ISNA(VLOOKUP('W. VaR &amp; Off-Peak Pos By Trader'!$A24,'Import OffPeak'!$A$3:U$23,U$1,FALSE())),0,VLOOKUP('W. VaR &amp; Off-Peak Pos By Trader'!$A24,'Import OffPeak'!$A$3:U$23,U$1,FALSE()))</f>
        <v>0</v>
      </c>
      <c r="V15" s="107" t="n">
        <f aca="false">IF(ISNA(VLOOKUP('W. VaR &amp; Off-Peak Pos By Trader'!$A24,'Import OffPeak'!$A$3:V$23,V$1,FALSE())),0,VLOOKUP('W. VaR &amp; Off-Peak Pos By Trader'!$A24,'Import OffPeak'!$A$3:V$23,V$1,FALSE()))</f>
        <v>0</v>
      </c>
      <c r="W15" s="107" t="n">
        <f aca="false">IF(ISNA(VLOOKUP('W. VaR &amp; Off-Peak Pos By Trader'!$A24,'Import OffPeak'!$A$3:W$23,W$1,FALSE())),0,VLOOKUP('W. VaR &amp; Off-Peak Pos By Trader'!$A24,'Import OffPeak'!$A$3:W$23,W$1,FALSE()))</f>
        <v>0</v>
      </c>
      <c r="X15" s="107" t="n">
        <f aca="false">IF(ISNA(VLOOKUP('W. VaR &amp; Off-Peak Pos By Trader'!$A24,'Import OffPeak'!$A$3:X$23,X$1,FALSE())),0,VLOOKUP('W. VaR &amp; Off-Peak Pos By Trader'!$A24,'Import OffPeak'!$A$3:X$23,X$1,FALSE()))</f>
        <v>0</v>
      </c>
      <c r="Y15" s="107" t="n">
        <f aca="false">IF(ISNA(VLOOKUP('W. VaR &amp; Off-Peak Pos By Trader'!$A24,'Import OffPeak'!$A$3:Y$23,Y$1,FALSE())),0,VLOOKUP('W. VaR &amp; Off-Peak Pos By Trader'!$A24,'Import OffPeak'!$A$3:Y$23,Y$1,FALSE()))</f>
        <v>0</v>
      </c>
      <c r="Z15" s="107" t="n">
        <f aca="false">IF(ISNA(VLOOKUP('W. VaR &amp; Off-Peak Pos By Trader'!$A24,'Import OffPeak'!$A$3:Z$23,Z$1,FALSE())),0,VLOOKUP('W. VaR &amp; Off-Peak Pos By Trader'!$A24,'Import OffPeak'!$A$3:Z$23,Z$1,FALSE()))</f>
        <v>0</v>
      </c>
      <c r="AA15" s="107" t="n">
        <f aca="false">IF(ISNA(VLOOKUP('W. VaR &amp; Off-Peak Pos By Trader'!$A24,'Import OffPeak'!$A$3:AA$23,AA$1,FALSE())),0,VLOOKUP('W. VaR &amp; Off-Peak Pos By Trader'!$A24,'Import OffPeak'!$A$3:AA$23,AA$1,FALSE()))</f>
        <v>0</v>
      </c>
      <c r="AB15" s="107" t="n">
        <f aca="false">IF(ISNA(VLOOKUP('W. VaR &amp; Off-Peak Pos By Trader'!$A24,'Import OffPeak'!$A$3:AB$23,AB$1,FALSE())),0,VLOOKUP('W. VaR &amp; Off-Peak Pos By Trader'!$A24,'Import OffPeak'!$A$3:AB$23,AB$1,FALSE()))</f>
        <v>0</v>
      </c>
      <c r="AC15" s="107" t="n">
        <f aca="false">IF(ISNA(VLOOKUP('W. VaR &amp; Off-Peak Pos By Trader'!$A24,'Import OffPeak'!$A$3:AC$23,AC$1,FALSE())),0,VLOOKUP('W. VaR &amp; Off-Peak Pos By Trader'!$A24,'Import OffPeak'!$A$3:AC$23,AC$1,FALSE()))</f>
        <v>0</v>
      </c>
      <c r="AD15" s="107" t="n">
        <f aca="false">IF(ISNA(VLOOKUP('W. VaR &amp; Off-Peak Pos By Trader'!$A24,'Import OffPeak'!$A$3:AD$23,AD$1,FALSE())),0,VLOOKUP('W. VaR &amp; Off-Peak Pos By Trader'!$A24,'Import OffPeak'!$A$3:AD$23,AD$1,FALSE()))</f>
        <v>0</v>
      </c>
      <c r="AE15" s="107" t="n">
        <f aca="false">IF(ISNA(VLOOKUP('W. VaR &amp; Off-Peak Pos By Trader'!$A24,'Import OffPeak'!$A$3:AE$23,AE$1,FALSE())),0,VLOOKUP('W. VaR &amp; Off-Peak Pos By Trader'!$A24,'Import OffPeak'!$A$3:AE$23,AE$1,FALSE()))</f>
        <v>0</v>
      </c>
      <c r="AF15" s="107" t="n">
        <f aca="false">IF(ISNA(VLOOKUP('W. VaR &amp; Off-Peak Pos By Trader'!$A24,'Import OffPeak'!$A$3:AF$23,AF$1,FALSE())),0,VLOOKUP('W. VaR &amp; Off-Peak Pos By Trader'!$A24,'Import OffPeak'!$A$3:AF$23,AF$1,FALSE()))</f>
        <v>0</v>
      </c>
      <c r="AG15" s="107" t="n">
        <f aca="false">IF(ISNA(VLOOKUP('W. VaR &amp; Off-Peak Pos By Trader'!$A24,'Import OffPeak'!$A$3:AG$23,AG$1,FALSE())),0,VLOOKUP('W. VaR &amp; Off-Peak Pos By Trader'!$A24,'Import OffPeak'!$A$3:AG$23,AG$1,FALSE()))</f>
        <v>0</v>
      </c>
      <c r="AH15" s="107" t="n">
        <f aca="false">IF(ISNA(VLOOKUP('W. VaR &amp; Off-Peak Pos By Trader'!$A24,'Import OffPeak'!$A$3:AH$23,AH$1,FALSE())),0,VLOOKUP('W. VaR &amp; Off-Peak Pos By Trader'!$A24,'Import OffPeak'!$A$3:AH$23,AH$1,FALSE()))</f>
        <v>0</v>
      </c>
      <c r="AI15" s="107" t="n">
        <f aca="false">IF(ISNA(VLOOKUP('W. VaR &amp; Off-Peak Pos By Trader'!$A24,'Import OffPeak'!$A$3:AI$23,AI$1,FALSE())),0,VLOOKUP('W. VaR &amp; Off-Peak Pos By Trader'!$A24,'Import OffPeak'!$A$3:AI$23,AI$1,FALSE()))</f>
        <v>0</v>
      </c>
      <c r="AJ15" s="107" t="n">
        <f aca="false">IF(ISNA(VLOOKUP('W. VaR &amp; Off-Peak Pos By Trader'!$A24,'Import OffPeak'!$A$3:AJ$23,AJ$1,FALSE())),0,VLOOKUP('W. VaR &amp; Off-Peak Pos By Trader'!$A24,'Import OffPeak'!$A$3:AJ$23,AJ$1,FALSE()))</f>
        <v>0</v>
      </c>
      <c r="AK15" s="107" t="n">
        <f aca="false">IF(ISNA(VLOOKUP('W. VaR &amp; Off-Peak Pos By Trader'!$A24,'Import OffPeak'!$A$3:AK$23,AK$1,FALSE())),0,VLOOKUP('W. VaR &amp; Off-Peak Pos By Trader'!$A24,'Import OffPeak'!$A$3:AK$23,AK$1,FALSE()))</f>
        <v>0</v>
      </c>
      <c r="AL15" s="107" t="n">
        <f aca="false">IF(ISNA(VLOOKUP('W. VaR &amp; Off-Peak Pos By Trader'!$A24,'Import OffPeak'!$A$3:AL$23,AL$1,FALSE())),0,VLOOKUP('W. VaR &amp; Off-Peak Pos By Trader'!$A24,'Import OffPeak'!$A$3:AL$23,AL$1,FALSE()))</f>
        <v>0</v>
      </c>
      <c r="AM15" s="107" t="n">
        <f aca="false">IF(ISNA(VLOOKUP('W. VaR &amp; Off-Peak Pos By Trader'!$A24,'Import OffPeak'!$A$3:AM$23,AM$1,FALSE())),0,VLOOKUP('W. VaR &amp; Off-Peak Pos By Trader'!$A24,'Import OffPeak'!$A$3:AM$23,AM$1,FALSE()))</f>
        <v>0</v>
      </c>
      <c r="AN15" s="107" t="n">
        <f aca="false">IF(ISNA(VLOOKUP('W. VaR &amp; Off-Peak Pos By Trader'!$A24,'Import OffPeak'!$A$3:AN$23,AN$1,FALSE())),0,VLOOKUP('W. VaR &amp; Off-Peak Pos By Trader'!$A24,'Import OffPeak'!$A$3:AN$23,AN$1,FALSE()))</f>
        <v>0</v>
      </c>
      <c r="AO15" s="107" t="n">
        <f aca="false">IF(ISNA(VLOOKUP('W. VaR &amp; Off-Peak Pos By Trader'!$A24,'Import OffPeak'!$A$3:AO$23,AO$1,FALSE())),0,VLOOKUP('W. VaR &amp; Off-Peak Pos By Trader'!$A24,'Import OffPeak'!$A$3:AO$23,AO$1,FALSE()))</f>
        <v>0</v>
      </c>
      <c r="AP15" s="107" t="n">
        <f aca="false">IF(ISNA(VLOOKUP('W. VaR &amp; Off-Peak Pos By Trader'!$A24,'Import OffPeak'!$A$3:AP$23,AP$1,FALSE())),0,VLOOKUP('W. VaR &amp; Off-Peak Pos By Trader'!$A24,'Import OffPeak'!$A$3:AP$23,AP$1,FALSE()))</f>
        <v>0</v>
      </c>
      <c r="AQ15" s="107" t="n">
        <f aca="false">IF(ISNA(VLOOKUP('W. VaR &amp; Off-Peak Pos By Trader'!$A24,'Import OffPeak'!$A$3:AQ$23,AQ$1,FALSE())),0,VLOOKUP('W. VaR &amp; Off-Peak Pos By Trader'!$A24,'Import OffPeak'!$A$3:AQ$23,AQ$1,FALSE()))</f>
        <v>0</v>
      </c>
      <c r="AR15" s="107" t="n">
        <f aca="false">IF(ISNA(VLOOKUP('W. VaR &amp; Off-Peak Pos By Trader'!$A24,'Import OffPeak'!$A$3:AR$23,AR$1,FALSE())),0,VLOOKUP('W. VaR &amp; Off-Peak Pos By Trader'!$A24,'Import OffPeak'!$A$3:AR$23,AR$1,FALSE()))</f>
        <v>0</v>
      </c>
      <c r="AS15" s="107" t="n">
        <f aca="false">IF(ISNA(VLOOKUP('W. VaR &amp; Off-Peak Pos By Trader'!$A24,'Import OffPeak'!$A$3:AS$23,AS$1,FALSE())),0,VLOOKUP('W. VaR &amp; Off-Peak Pos By Trader'!$A24,'Import OffPeak'!$A$3:AS$23,AS$1,FALSE()))</f>
        <v>0</v>
      </c>
      <c r="AT15" s="107" t="n">
        <f aca="false">IF(ISNA(VLOOKUP('W. VaR &amp; Off-Peak Pos By Trader'!$A24,'Import OffPeak'!$A$3:AT$23,AT$1,FALSE())),0,VLOOKUP('W. VaR &amp; Off-Peak Pos By Trader'!$A24,'Import OffPeak'!$A$3:AT$23,AT$1,FALSE()))</f>
        <v>0</v>
      </c>
      <c r="AU15" s="107" t="n">
        <f aca="false">IF(ISNA(VLOOKUP('W. VaR &amp; Off-Peak Pos By Trader'!$A24,'Import OffPeak'!$A$3:AU$23,AU$1,FALSE())),0,VLOOKUP('W. VaR &amp; Off-Peak Pos By Trader'!$A24,'Import OffPeak'!$A$3:AU$23,AU$1,FALSE()))</f>
        <v>0</v>
      </c>
      <c r="AV15" s="107" t="n">
        <f aca="false">IF(ISNA(VLOOKUP('W. VaR &amp; Off-Peak Pos By Trader'!$A24,'Import OffPeak'!$A$3:AV$23,AV$1,FALSE())),0,VLOOKUP('W. VaR &amp; Off-Peak Pos By Trader'!$A24,'Import OffPeak'!$A$3:AV$23,AV$1,FALSE()))</f>
        <v>0</v>
      </c>
      <c r="AW15" s="107" t="n">
        <f aca="false">IF(ISNA(VLOOKUP('W. VaR &amp; Off-Peak Pos By Trader'!$A24,'Import OffPeak'!$A$3:AW$23,AW$1,FALSE())),0,VLOOKUP('W. VaR &amp; Off-Peak Pos By Trader'!$A24,'Import OffPeak'!$A$3:AW$23,AW$1,FALSE()))</f>
        <v>0</v>
      </c>
      <c r="AX15" s="107" t="n">
        <f aca="false">IF(ISNA(VLOOKUP('W. VaR &amp; Off-Peak Pos By Trader'!$A24,'Import OffPeak'!$A$3:AX$23,AX$1,FALSE())),0,VLOOKUP('W. VaR &amp; Off-Peak Pos By Trader'!$A24,'Import OffPeak'!$A$3:AX$23,AX$1,FALSE()))</f>
        <v>0</v>
      </c>
      <c r="AY15" s="107" t="n">
        <f aca="false">IF(ISNA(VLOOKUP('W. VaR &amp; Off-Peak Pos By Trader'!$A24,'Import OffPeak'!$A$3:AY$23,AY$1,FALSE())),0,VLOOKUP('W. VaR &amp; Off-Peak Pos By Trader'!$A24,'Import OffPeak'!$A$3:AY$23,AY$1,FALSE()))</f>
        <v>0</v>
      </c>
      <c r="AZ15" s="107" t="n">
        <f aca="false">IF(ISNA(VLOOKUP('W. VaR &amp; Off-Peak Pos By Trader'!$A24,'Import OffPeak'!$A$3:AZ$23,AZ$1,FALSE())),0,VLOOKUP('W. VaR &amp; Off-Peak Pos By Trader'!$A24,'Import OffPeak'!$A$3:AZ$23,AZ$1,FALSE()))</f>
        <v>0</v>
      </c>
      <c r="BA15" s="107" t="n">
        <f aca="false">IF(ISNA(VLOOKUP('W. VaR &amp; Off-Peak Pos By Trader'!$A24,'Import OffPeak'!$A$3:BA$23,BA$1,FALSE())),0,VLOOKUP('W. VaR &amp; Off-Peak Pos By Trader'!$A24,'Import OffPeak'!$A$3:BA$23,BA$1,FALSE()))</f>
        <v>0</v>
      </c>
      <c r="BB15" s="107" t="n">
        <f aca="false">IF(ISNA(VLOOKUP('W. VaR &amp; Off-Peak Pos By Trader'!$A24,'Import OffPeak'!$A$3:BB$23,BB$1,FALSE())),0,VLOOKUP('W. VaR &amp; Off-Peak Pos By Trader'!$A24,'Import OffPeak'!$A$3:BB$23,BB$1,FALSE()))</f>
        <v>0</v>
      </c>
      <c r="BC15" s="107" t="n">
        <f aca="false">IF(ISNA(VLOOKUP('W. VaR &amp; Off-Peak Pos By Trader'!$A24,'Import OffPeak'!$A$3:BC$23,BC$1,FALSE())),0,VLOOKUP('W. VaR &amp; Off-Peak Pos By Trader'!$A24,'Import OffPeak'!$A$3:BC$23,BC$1,FALSE()))</f>
        <v>0</v>
      </c>
      <c r="BD15" s="107" t="n">
        <f aca="false">IF(ISNA(VLOOKUP('W. VaR &amp; Off-Peak Pos By Trader'!$A24,'Import OffPeak'!$A$3:BD$23,BD$1,FALSE())),0,VLOOKUP('W. VaR &amp; Off-Peak Pos By Trader'!$A24,'Import OffPeak'!$A$3:BD$23,BD$1,FALSE()))</f>
        <v>0</v>
      </c>
      <c r="BE15" s="107" t="n">
        <f aca="false">IF(ISNA(VLOOKUP('W. VaR &amp; Off-Peak Pos By Trader'!$A24,'Import OffPeak'!$A$3:BE$23,BE$1,FALSE())),0,VLOOKUP('W. VaR &amp; Off-Peak Pos By Trader'!$A24,'Import OffPeak'!$A$3:BE$23,BE$1,FALSE()))</f>
        <v>0</v>
      </c>
      <c r="BF15" s="107" t="n">
        <f aca="false">IF(ISNA(VLOOKUP('W. VaR &amp; Off-Peak Pos By Trader'!$A24,'Import OffPeak'!$A$3:BF$23,BF$1,FALSE())),0,VLOOKUP('W. VaR &amp; Off-Peak Pos By Trader'!$A24,'Import OffPeak'!$A$3:BF$23,BF$1,FALSE()))</f>
        <v>0</v>
      </c>
      <c r="BG15" s="107" t="n">
        <f aca="false">IF(ISNA(VLOOKUP('W. VaR &amp; Off-Peak Pos By Trader'!$A24,'Import OffPeak'!$A$3:BG$23,BG$1,FALSE())),0,VLOOKUP('W. VaR &amp; Off-Peak Pos By Trader'!$A24,'Import OffPeak'!$A$3:BG$23,BG$1,FALSE()))</f>
        <v>0</v>
      </c>
      <c r="BH15" s="107" t="n">
        <f aca="false">IF(ISNA(VLOOKUP('W. VaR &amp; Off-Peak Pos By Trader'!$A24,'Import OffPeak'!$A$3:BH$23,BH$1,FALSE())),0,VLOOKUP('W. VaR &amp; Off-Peak Pos By Trader'!$A24,'Import OffPeak'!$A$3:BH$23,BH$1,FALSE()))</f>
        <v>0</v>
      </c>
      <c r="BI15" s="107" t="n">
        <f aca="false">IF(ISNA(VLOOKUP('W. VaR &amp; Off-Peak Pos By Trader'!$A24,'Import OffPeak'!$A$3:BI$23,BI$1,FALSE())),0,VLOOKUP('W. VaR &amp; Off-Peak Pos By Trader'!$A24,'Import OffPeak'!$A$3:BI$23,BI$1,FALSE()))</f>
        <v>0</v>
      </c>
      <c r="BJ15" s="107" t="n">
        <f aca="false">IF(ISNA(VLOOKUP('W. VaR &amp; Off-Peak Pos By Trader'!$A24,'Import OffPeak'!$A$3:BJ$23,BJ$1,FALSE())),0,VLOOKUP('W. VaR &amp; Off-Peak Pos By Trader'!$A24,'Import OffPeak'!$A$3:BJ$23,BJ$1,FALSE()))</f>
        <v>0</v>
      </c>
      <c r="BK15" s="107" t="n">
        <f aca="false">IF(ISNA(VLOOKUP('W. VaR &amp; Off-Peak Pos By Trader'!$A24,'Import OffPeak'!$A$3:BK$23,BK$1,FALSE())),0,VLOOKUP('W. VaR &amp; Off-Peak Pos By Trader'!$A24,'Import OffPeak'!$A$3:BK$23,BK$1,FALSE()))</f>
        <v>0</v>
      </c>
      <c r="BL15" s="107" t="n">
        <f aca="false">IF(ISNA(VLOOKUP('W. VaR &amp; Off-Peak Pos By Trader'!$A24,'Import OffPeak'!$A$3:BL$23,BL$1,FALSE())),0,VLOOKUP('W. VaR &amp; Off-Peak Pos By Trader'!$A24,'Import OffPeak'!$A$3:BL$23,BL$1,FALSE()))</f>
        <v>0</v>
      </c>
      <c r="BM15" s="107" t="n">
        <f aca="false">IF(ISNA(VLOOKUP('W. VaR &amp; Off-Peak Pos By Trader'!$A24,'Import OffPeak'!$A$3:BM$23,BM$1,FALSE())),0,VLOOKUP('W. VaR &amp; Off-Peak Pos By Trader'!$A24,'Import OffPeak'!$A$3:BM$23,BM$1,FALSE()))</f>
        <v>0</v>
      </c>
      <c r="BN15" s="107" t="n">
        <f aca="false">IF(ISNA(VLOOKUP('W. VaR &amp; Off-Peak Pos By Trader'!$A24,'Import OffPeak'!$A$3:BN$23,BN$1,FALSE())),0,VLOOKUP('W. VaR &amp; Off-Peak Pos By Trader'!$A24,'Import OffPeak'!$A$3:BN$23,BN$1,FALSE()))</f>
        <v>0</v>
      </c>
      <c r="BO15" s="107" t="n">
        <f aca="false">IF(ISNA(VLOOKUP('W. VaR &amp; Off-Peak Pos By Trader'!$A24,'Import OffPeak'!$A$3:BO$23,BO$1,FALSE())),0,VLOOKUP('W. VaR &amp; Off-Peak Pos By Trader'!$A24,'Import OffPeak'!$A$3:BO$23,BO$1,FALSE()))</f>
        <v>0</v>
      </c>
      <c r="BP15" s="107" t="n">
        <f aca="false">IF(ISNA(VLOOKUP('W. VaR &amp; Off-Peak Pos By Trader'!$A24,'Import OffPeak'!$A$3:BP$23,BP$1,FALSE())),0,VLOOKUP('W. VaR &amp; Off-Peak Pos By Trader'!$A24,'Import OffPeak'!$A$3:BP$23,BP$1,FALSE()))</f>
        <v>0</v>
      </c>
      <c r="BQ15" s="107" t="n">
        <f aca="false">IF(ISNA(VLOOKUP('W. VaR &amp; Off-Peak Pos By Trader'!$A24,'Import OffPeak'!$A$3:BQ$23,BQ$1,FALSE())),0,VLOOKUP('W. VaR &amp; Off-Peak Pos By Trader'!$A24,'Import OffPeak'!$A$3:BQ$23,BQ$1,FALSE()))</f>
        <v>0</v>
      </c>
      <c r="BR15" s="107" t="n">
        <f aca="false">IF(ISNA(VLOOKUP('W. VaR &amp; Off-Peak Pos By Trader'!$A24,'Import OffPeak'!$A$3:BR$23,BR$1,FALSE())),0,VLOOKUP('W. VaR &amp; Off-Peak Pos By Trader'!$A24,'Import OffPeak'!$A$3:BR$23,BR$1,FALSE()))</f>
        <v>0</v>
      </c>
      <c r="BS15" s="107" t="n">
        <f aca="false">IF(ISNA(VLOOKUP('W. VaR &amp; Off-Peak Pos By Trader'!$A24,'Import OffPeak'!$A$3:BS$23,BS$1,FALSE())),0,VLOOKUP('W. VaR &amp; Off-Peak Pos By Trader'!$A24,'Import OffPeak'!$A$3:BS$23,BS$1,FALSE()))</f>
        <v>0</v>
      </c>
      <c r="BT15" s="107" t="n">
        <f aca="false">IF(ISNA(VLOOKUP('W. VaR &amp; Off-Peak Pos By Trader'!$A24,'Import OffPeak'!$A$3:BT$23,BT$1,FALSE())),0,VLOOKUP('W. VaR &amp; Off-Peak Pos By Trader'!$A24,'Import OffPeak'!$A$3:BT$23,BT$1,FALSE()))</f>
        <v>0</v>
      </c>
      <c r="BU15" s="107" t="n">
        <f aca="false">IF(ISNA(VLOOKUP('W. VaR &amp; Off-Peak Pos By Trader'!$A24,'Import OffPeak'!$A$3:BU$23,BU$1,FALSE())),0,VLOOKUP('W. VaR &amp; Off-Peak Pos By Trader'!$A24,'Import OffPeak'!$A$3:BU$23,BU$1,FALSE()))</f>
        <v>0</v>
      </c>
      <c r="BV15" s="107" t="n">
        <f aca="false">IF(ISNA(VLOOKUP('W. VaR &amp; Off-Peak Pos By Trader'!$A24,'Import OffPeak'!$A$3:BV$23,BV$1,FALSE())),0,VLOOKUP('W. VaR &amp; Off-Peak Pos By Trader'!$A24,'Import OffPeak'!$A$3:BV$23,BV$1,FALSE()))</f>
        <v>0</v>
      </c>
      <c r="BW15" s="107" t="n">
        <f aca="false">IF(ISNA(VLOOKUP('W. VaR &amp; Off-Peak Pos By Trader'!$A24,'Import OffPeak'!$A$3:BW$23,BW$1,FALSE())),0,VLOOKUP('W. VaR &amp; Off-Peak Pos By Trader'!$A24,'Import OffPeak'!$A$3:BW$23,BW$1,FALSE()))</f>
        <v>0</v>
      </c>
      <c r="BX15" s="107" t="n">
        <f aca="false">IF(ISNA(VLOOKUP('W. VaR &amp; Off-Peak Pos By Trader'!$A24,'Import OffPeak'!$A$3:BX$23,BX$1,FALSE())),0,VLOOKUP('W. VaR &amp; Off-Peak Pos By Trader'!$A24,'Import OffPeak'!$A$3:BX$23,BX$1,FALSE()))</f>
        <v>0</v>
      </c>
      <c r="BY15" s="107" t="n">
        <f aca="false">IF(ISNA(VLOOKUP('W. VaR &amp; Off-Peak Pos By Trader'!$A24,'Import OffPeak'!$A$3:BY$23,BY$1,FALSE())),0,VLOOKUP('W. VaR &amp; Off-Peak Pos By Trader'!$A24,'Import OffPeak'!$A$3:BY$23,BY$1,FALSE()))</f>
        <v>0</v>
      </c>
      <c r="BZ15" s="107" t="n">
        <f aca="false">IF(ISNA(VLOOKUP('W. VaR &amp; Off-Peak Pos By Trader'!$A24,'Import OffPeak'!$A$3:BZ$23,BZ$1,FALSE())),0,VLOOKUP('W. VaR &amp; Off-Peak Pos By Trader'!$A24,'Import OffPeak'!$A$3:BZ$23,BZ$1,FALSE()))</f>
        <v>0</v>
      </c>
      <c r="CA15" s="107" t="n">
        <f aca="false">IF(ISNA(VLOOKUP('W. VaR &amp; Off-Peak Pos By Trader'!$A24,'Import OffPeak'!$A$3:CA$23,CA$1,FALSE())),0,VLOOKUP('W. VaR &amp; Off-Peak Pos By Trader'!$A24,'Import OffPeak'!$A$3:CA$23,CA$1,FALSE()))</f>
        <v>0</v>
      </c>
      <c r="CB15" s="107" t="n">
        <f aca="false">IF(ISNA(VLOOKUP('W. VaR &amp; Off-Peak Pos By Trader'!$A24,'Import OffPeak'!$A$3:CB$23,CB$1,FALSE())),0,VLOOKUP('W. VaR &amp; Off-Peak Pos By Trader'!$A24,'Import OffPeak'!$A$3:CB$23,CB$1,FALSE()))</f>
        <v>0</v>
      </c>
      <c r="CC15" s="107" t="n">
        <f aca="false">IF(ISNA(VLOOKUP('W. VaR &amp; Off-Peak Pos By Trader'!$A24,'Import OffPeak'!$A$3:CC$23,CC$1,FALSE())),0,VLOOKUP('W. VaR &amp; Off-Peak Pos By Trader'!$A24,'Import OffPeak'!$A$3:CC$23,CC$1,FALSE()))</f>
        <v>0</v>
      </c>
      <c r="CD15" s="107" t="n">
        <f aca="false">IF(ISNA(VLOOKUP('W. VaR &amp; Off-Peak Pos By Trader'!$A24,'Import OffPeak'!$A$3:CD$23,CD$1,FALSE())),0,VLOOKUP('W. VaR &amp; Off-Peak Pos By Trader'!$A24,'Import OffPeak'!$A$3:CD$23,CD$1,FALSE()))</f>
        <v>0</v>
      </c>
      <c r="CE15" s="107" t="n">
        <f aca="false">IF(ISNA(VLOOKUP('W. VaR &amp; Off-Peak Pos By Trader'!$A24,'Import OffPeak'!$A$3:CE$23,CE$1,FALSE())),0,VLOOKUP('W. VaR &amp; Off-Peak Pos By Trader'!$A24,'Import OffPeak'!$A$3:CE$23,CE$1,FALSE()))</f>
        <v>0</v>
      </c>
      <c r="CF15" s="107" t="n">
        <f aca="false">IF(ISNA(VLOOKUP('W. VaR &amp; Off-Peak Pos By Trader'!$A24,'Import OffPeak'!$A$3:CF$23,CF$1,FALSE())),0,VLOOKUP('W. VaR &amp; Off-Peak Pos By Trader'!$A24,'Import OffPeak'!$A$3:CF$23,CF$1,FALSE()))</f>
        <v>0</v>
      </c>
      <c r="CG15" s="107" t="n">
        <f aca="false">IF(ISNA(VLOOKUP('W. VaR &amp; Off-Peak Pos By Trader'!$A24,'Import OffPeak'!$A$3:CG$23,CG$1,FALSE())),0,VLOOKUP('W. VaR &amp; Off-Peak Pos By Trader'!$A24,'Import OffPeak'!$A$3:CG$23,CG$1,FALSE()))</f>
        <v>0</v>
      </c>
      <c r="CH15" s="107" t="n">
        <f aca="false">IF(ISNA(VLOOKUP('W. VaR &amp; Off-Peak Pos By Trader'!$A24,'Import OffPeak'!$A$3:CH$23,CH$1,FALSE())),0,VLOOKUP('W. VaR &amp; Off-Peak Pos By Trader'!$A24,'Import OffPeak'!$A$3:CH$23,CH$1,FALSE()))</f>
        <v>0</v>
      </c>
      <c r="CI15" s="107" t="n">
        <f aca="false">IF(ISNA(VLOOKUP('W. VaR &amp; Off-Peak Pos By Trader'!$A24,'Import OffPeak'!$A$3:CI$23,CI$1,FALSE())),0,VLOOKUP('W. VaR &amp; Off-Peak Pos By Trader'!$A24,'Import OffPeak'!$A$3:CI$23,CI$1,FALSE()))</f>
        <v>0</v>
      </c>
      <c r="CJ15" s="107" t="n">
        <f aca="false">IF(ISNA(VLOOKUP('W. VaR &amp; Off-Peak Pos By Trader'!$A24,'Import OffPeak'!$A$3:CJ$23,CJ$1,FALSE())),0,VLOOKUP('W. VaR &amp; Off-Peak Pos By Trader'!$A24,'Import OffPeak'!$A$3:CJ$23,CJ$1,FALSE()))</f>
        <v>0</v>
      </c>
      <c r="CK15" s="107" t="n">
        <f aca="false">IF(ISNA(VLOOKUP('W. VaR &amp; Off-Peak Pos By Trader'!$A24,'Import OffPeak'!$A$3:CK$23,CK$1,FALSE())),0,VLOOKUP('W. VaR &amp; Off-Peak Pos By Trader'!$A24,'Import OffPeak'!$A$3:CK$23,CK$1,FALSE()))</f>
        <v>0</v>
      </c>
      <c r="CL15" s="107" t="n">
        <f aca="false">IF(ISNA(VLOOKUP('W. VaR &amp; Off-Peak Pos By Trader'!$A24,'Import OffPeak'!$A$3:CL$23,CL$1,FALSE())),0,VLOOKUP('W. VaR &amp; Off-Peak Pos By Trader'!$A24,'Import OffPeak'!$A$3:CL$23,CL$1,FALSE()))</f>
        <v>0</v>
      </c>
      <c r="CM15" s="107" t="n">
        <f aca="false">IF(ISNA(VLOOKUP('W. VaR &amp; Off-Peak Pos By Trader'!$A24,'Import OffPeak'!$A$3:CM$23,CM$1,FALSE())),0,VLOOKUP('W. VaR &amp; Off-Peak Pos By Trader'!$A24,'Import OffPeak'!$A$3:CM$23,CM$1,FALSE()))</f>
        <v>0</v>
      </c>
      <c r="CN15" s="107" t="n">
        <f aca="false">IF(ISNA(VLOOKUP('W. VaR &amp; Off-Peak Pos By Trader'!$A24,'Import OffPeak'!$A$3:CN$23,CN$1,FALSE())),0,VLOOKUP('W. VaR &amp; Off-Peak Pos By Trader'!$A24,'Import OffPeak'!$A$3:CN$23,CN$1,FALSE()))</f>
        <v>0</v>
      </c>
      <c r="CO15" s="107" t="n">
        <f aca="false">IF(ISNA(VLOOKUP('W. VaR &amp; Off-Peak Pos By Trader'!$A24,'Import OffPeak'!$A$3:CO$23,CO$1,FALSE())),0,VLOOKUP('W. VaR &amp; Off-Peak Pos By Trader'!$A24,'Import OffPeak'!$A$3:CO$23,CO$1,FALSE()))</f>
        <v>0</v>
      </c>
      <c r="CP15" s="107" t="n">
        <f aca="false">IF(ISNA(VLOOKUP('W. VaR &amp; Off-Peak Pos By Trader'!$A24,'Import OffPeak'!$A$3:CP$23,CP$1,FALSE())),0,VLOOKUP('W. VaR &amp; Off-Peak Pos By Trader'!$A24,'Import OffPeak'!$A$3:CP$23,CP$1,FALSE()))</f>
        <v>0</v>
      </c>
      <c r="CQ15" s="107" t="n">
        <f aca="false">IF(ISNA(VLOOKUP('W. VaR &amp; Off-Peak Pos By Trader'!$A24,'Import OffPeak'!$A$3:CQ$23,CQ$1,FALSE())),0,VLOOKUP('W. VaR &amp; Off-Peak Pos By Trader'!$A24,'Import OffPeak'!$A$3:CQ$23,CQ$1,FALSE()))</f>
        <v>0</v>
      </c>
      <c r="CR15" s="107" t="n">
        <f aca="false">IF(ISNA(VLOOKUP('W. VaR &amp; Off-Peak Pos By Trader'!$A24,'Import OffPeak'!$A$3:CR$23,CR$1,FALSE())),0,VLOOKUP('W. VaR &amp; Off-Peak Pos By Trader'!$A24,'Import OffPeak'!$A$3:CR$23,CR$1,FALSE()))</f>
        <v>0</v>
      </c>
      <c r="CS15" s="107" t="n">
        <f aca="false">IF(ISNA(VLOOKUP('W. VaR &amp; Off-Peak Pos By Trader'!$A24,'Import OffPeak'!$A$3:CS$23,CS$1,FALSE())),0,VLOOKUP('W. VaR &amp; Off-Peak Pos By Trader'!$A24,'Import OffPeak'!$A$3:CS$23,CS$1,FALSE()))</f>
        <v>0</v>
      </c>
      <c r="CT15" s="107" t="n">
        <f aca="false">IF(ISNA(VLOOKUP('W. VaR &amp; Off-Peak Pos By Trader'!$A24,'Import OffPeak'!$A$3:CT$23,CT$1,FALSE())),0,VLOOKUP('W. VaR &amp; Off-Peak Pos By Trader'!$A24,'Import OffPeak'!$A$3:CT$23,CT$1,FALSE()))</f>
        <v>0</v>
      </c>
      <c r="CU15" s="107" t="n">
        <f aca="false">IF(ISNA(VLOOKUP('W. VaR &amp; Off-Peak Pos By Trader'!$A24,'Import OffPeak'!$A$3:CU$23,CU$1,FALSE())),0,VLOOKUP('W. VaR &amp; Off-Peak Pos By Trader'!$A24,'Import OffPeak'!$A$3:CU$23,CU$1,FALSE()))</f>
        <v>0</v>
      </c>
      <c r="CV15" s="107" t="n">
        <f aca="false">IF(ISNA(VLOOKUP('W. VaR &amp; Off-Peak Pos By Trader'!$A24,'Import OffPeak'!$A$3:CV$23,CV$1,FALSE())),0,VLOOKUP('W. VaR &amp; Off-Peak Pos By Trader'!$A24,'Import OffPeak'!$A$3:CV$23,CV$1,FALSE()))</f>
        <v>0</v>
      </c>
      <c r="CW15" s="107" t="n">
        <f aca="false">IF(ISNA(VLOOKUP('W. VaR &amp; Off-Peak Pos By Trader'!$A24,'Import OffPeak'!$A$3:CW$23,CW$1,FALSE())),0,VLOOKUP('W. VaR &amp; Off-Peak Pos By Trader'!$A24,'Import OffPeak'!$A$3:CW$23,CW$1,FALSE()))</f>
        <v>0</v>
      </c>
      <c r="CX15" s="107" t="n">
        <f aca="false">IF(ISNA(VLOOKUP('W. VaR &amp; Off-Peak Pos By Trader'!$A24,'Import OffPeak'!$A$3:CX$23,CX$1,FALSE())),0,VLOOKUP('W. VaR &amp; Off-Peak Pos By Trader'!$A24,'Import OffPeak'!$A$3:CX$23,CX$1,FALSE()))</f>
        <v>0</v>
      </c>
      <c r="CY15" s="107" t="n">
        <f aca="false">IF(ISNA(VLOOKUP('W. VaR &amp; Off-Peak Pos By Trader'!$A24,'Import OffPeak'!$A$3:CY$23,CY$1,FALSE())),0,VLOOKUP('W. VaR &amp; Off-Peak Pos By Trader'!$A24,'Import OffPeak'!$A$3:CY$23,CY$1,FALSE()))</f>
        <v>0</v>
      </c>
      <c r="CZ15" s="107" t="n">
        <f aca="false">IF(ISNA(VLOOKUP('W. VaR &amp; Off-Peak Pos By Trader'!$A24,'Import OffPeak'!$A$3:CZ$23,CZ$1,FALSE())),0,VLOOKUP('W. VaR &amp; Off-Peak Pos By Trader'!$A24,'Import OffPeak'!$A$3:CZ$23,CZ$1,FALSE()))</f>
        <v>0</v>
      </c>
      <c r="DA15" s="107" t="n">
        <f aca="false">IF(ISNA(VLOOKUP('W. VaR &amp; Off-Peak Pos By Trader'!$A24,'Import OffPeak'!$A$3:DA$23,DA$1,FALSE())),0,VLOOKUP('W. VaR &amp; Off-Peak Pos By Trader'!$A24,'Import OffPeak'!$A$3:DA$23,DA$1,FALSE()))</f>
        <v>0</v>
      </c>
      <c r="DB15" s="107" t="n">
        <f aca="false">IF(ISNA(VLOOKUP('W. VaR &amp; Off-Peak Pos By Trader'!$A24,'Import OffPeak'!$A$3:DB$23,DB$1,FALSE())),0,VLOOKUP('W. VaR &amp; Off-Peak Pos By Trader'!$A24,'Import OffPeak'!$A$3:DB$23,DB$1,FALSE()))</f>
        <v>0</v>
      </c>
      <c r="DC15" s="107" t="n">
        <f aca="false">IF(ISNA(VLOOKUP('W. VaR &amp; Off-Peak Pos By Trader'!$A24,'Import OffPeak'!$A$3:DC$23,DC$1,FALSE())),0,VLOOKUP('W. VaR &amp; Off-Peak Pos By Trader'!$A24,'Import OffPeak'!$A$3:DC$23,DC$1,FALSE()))</f>
        <v>0</v>
      </c>
      <c r="DD15" s="107" t="n">
        <f aca="false">IF(ISNA(VLOOKUP('W. VaR &amp; Off-Peak Pos By Trader'!$A24,'Import OffPeak'!$A$3:DD$23,DD$1,FALSE())),0,VLOOKUP('W. VaR &amp; Off-Peak Pos By Trader'!$A24,'Import OffPeak'!$A$3:DD$23,DD$1,FALSE()))</f>
        <v>0</v>
      </c>
      <c r="DE15" s="107" t="n">
        <f aca="false">IF(ISNA(VLOOKUP('W. VaR &amp; Off-Peak Pos By Trader'!$A24,'Import OffPeak'!$A$3:DE$23,DE$1,FALSE())),0,VLOOKUP('W. VaR &amp; Off-Peak Pos By Trader'!$A24,'Import OffPeak'!$A$3:DE$23,DE$1,FALSE()))</f>
        <v>0</v>
      </c>
      <c r="DF15" s="107" t="n">
        <f aca="false">IF(ISNA(VLOOKUP('W. VaR &amp; Off-Peak Pos By Trader'!$A24,'Import OffPeak'!$A$3:DF$23,DF$1,FALSE())),0,VLOOKUP('W. VaR &amp; Off-Peak Pos By Trader'!$A24,'Import OffPeak'!$A$3:DF$23,DF$1,FALSE()))</f>
        <v>0</v>
      </c>
      <c r="DG15" s="107" t="n">
        <f aca="false">IF(ISNA(VLOOKUP('W. VaR &amp; Off-Peak Pos By Trader'!$A24,'Import OffPeak'!$A$3:DG$23,DG$1,FALSE())),0,VLOOKUP('W. VaR &amp; Off-Peak Pos By Trader'!$A24,'Import OffPeak'!$A$3:DG$23,DG$1,FALSE()))</f>
        <v>0</v>
      </c>
      <c r="DH15" s="107" t="n">
        <f aca="false">IF(ISNA(VLOOKUP('W. VaR &amp; Off-Peak Pos By Trader'!$A24,'Import OffPeak'!$A$3:DH$23,DH$1,FALSE())),0,VLOOKUP('W. VaR &amp; Off-Peak Pos By Trader'!$A24,'Import OffPeak'!$A$3:DH$23,DH$1,FALSE()))</f>
        <v>0</v>
      </c>
      <c r="DI15" s="107" t="n">
        <f aca="false">IF(ISNA(VLOOKUP('W. VaR &amp; Off-Peak Pos By Trader'!$A24,'Import OffPeak'!$A$3:DI$23,DI$1,FALSE())),0,VLOOKUP('W. VaR &amp; Off-Peak Pos By Trader'!$A24,'Import OffPeak'!$A$3:DI$23,DI$1,FALSE()))</f>
        <v>0</v>
      </c>
      <c r="DJ15" s="107" t="n">
        <f aca="false">IF(ISNA(VLOOKUP('W. VaR &amp; Off-Peak Pos By Trader'!$A24,'Import OffPeak'!$A$3:DJ$23,DJ$1,FALSE())),0,VLOOKUP('W. VaR &amp; Off-Peak Pos By Trader'!$A24,'Import OffPeak'!$A$3:DJ$23,DJ$1,FALSE()))</f>
        <v>0</v>
      </c>
      <c r="DK15" s="107" t="n">
        <f aca="false">IF(ISNA(VLOOKUP('W. VaR &amp; Off-Peak Pos By Trader'!$A24,'Import OffPeak'!$A$3:DK$23,DK$1,FALSE())),0,VLOOKUP('W. VaR &amp; Off-Peak Pos By Trader'!$A24,'Import OffPeak'!$A$3:DK$23,DK$1,FALSE()))</f>
        <v>0</v>
      </c>
      <c r="DL15" s="107" t="n">
        <f aca="false">IF(ISNA(VLOOKUP('W. VaR &amp; Off-Peak Pos By Trader'!$A24,'Import OffPeak'!$A$3:DL$23,DL$1,FALSE())),0,VLOOKUP('W. VaR &amp; Off-Peak Pos By Trader'!$A24,'Import OffPeak'!$A$3:DL$23,DL$1,FALSE()))</f>
        <v>0</v>
      </c>
      <c r="DM15" s="107" t="n">
        <f aca="false">IF(ISNA(VLOOKUP('W. VaR &amp; Off-Peak Pos By Trader'!$A24,'Import OffPeak'!$A$3:DM$23,DM$1,FALSE())),0,VLOOKUP('W. VaR &amp; Off-Peak Pos By Trader'!$A24,'Import OffPeak'!$A$3:DM$23,DM$1,FALSE()))</f>
        <v>0</v>
      </c>
      <c r="DN15" s="107" t="n">
        <f aca="false">IF(ISNA(VLOOKUP('W. VaR &amp; Off-Peak Pos By Trader'!$A24,'Import OffPeak'!$A$3:DN$23,DN$1,FALSE())),0,VLOOKUP('W. VaR &amp; Off-Peak Pos By Trader'!$A24,'Import OffPeak'!$A$3:DN$23,DN$1,FALSE()))</f>
        <v>0</v>
      </c>
      <c r="DO15" s="107" t="n">
        <f aca="false">IF(ISNA(VLOOKUP('W. VaR &amp; Off-Peak Pos By Trader'!$A24,'Import OffPeak'!$A$3:DO$23,DO$1,FALSE())),0,VLOOKUP('W. VaR &amp; Off-Peak Pos By Trader'!$A24,'Import OffPeak'!$A$3:DO$23,DO$1,FALSE()))</f>
        <v>0</v>
      </c>
      <c r="DP15" s="107" t="n">
        <f aca="false">IF(ISNA(VLOOKUP('W. VaR &amp; Off-Peak Pos By Trader'!$A24,'Import OffPeak'!$A$3:DP$23,DP$1,FALSE())),0,VLOOKUP('W. VaR &amp; Off-Peak Pos By Trader'!$A24,'Import OffPeak'!$A$3:DP$23,DP$1,FALSE()))</f>
        <v>0</v>
      </c>
      <c r="DQ15" s="107" t="n">
        <f aca="false">IF(ISNA(VLOOKUP('W. VaR &amp; Off-Peak Pos By Trader'!$A24,'Import OffPeak'!$A$3:DQ$23,DQ$1,FALSE())),0,VLOOKUP('W. VaR &amp; Off-Peak Pos By Trader'!$A24,'Import OffPeak'!$A$3:DQ$23,DQ$1,FALSE()))</f>
        <v>0</v>
      </c>
      <c r="DR15" s="107" t="n">
        <f aca="false">IF(ISNA(VLOOKUP('W. VaR &amp; Off-Peak Pos By Trader'!$A24,'Import OffPeak'!$A$3:DR$23,DR$1,FALSE())),0,VLOOKUP('W. VaR &amp; Off-Peak Pos By Trader'!$A24,'Import OffPeak'!$A$3:DR$23,DR$1,FALSE()))</f>
        <v>0</v>
      </c>
      <c r="DS15" s="107" t="n">
        <f aca="false">IF(ISNA(VLOOKUP('W. VaR &amp; Off-Peak Pos By Trader'!$A24,'Import OffPeak'!$A$3:DS$23,DS$1,FALSE())),0,VLOOKUP('W. VaR &amp; Off-Peak Pos By Trader'!$A24,'Import OffPeak'!$A$3:DS$23,DS$1,FALSE()))</f>
        <v>0</v>
      </c>
      <c r="DT15" s="107" t="n">
        <f aca="false">IF(ISNA(VLOOKUP('W. VaR &amp; Off-Peak Pos By Trader'!$A24,'Import OffPeak'!$A$3:DT$23,DT$1,FALSE())),0,VLOOKUP('W. VaR &amp; Off-Peak Pos By Trader'!$A24,'Import OffPeak'!$A$3:DT$23,DT$1,FALSE()))</f>
        <v>0</v>
      </c>
      <c r="DU15" s="107" t="n">
        <f aca="false">IF(ISNA(VLOOKUP('W. VaR &amp; Off-Peak Pos By Trader'!$A24,'Import OffPeak'!$A$3:DU$23,DU$1,FALSE())),0,VLOOKUP('W. VaR &amp; Off-Peak Pos By Trader'!$A24,'Import OffPeak'!$A$3:DU$23,DU$1,FALSE()))</f>
        <v>0</v>
      </c>
      <c r="DV15" s="107" t="n">
        <f aca="false">IF(ISNA(VLOOKUP('W. VaR &amp; Off-Peak Pos By Trader'!$A24,'Import OffPeak'!$A$3:DV$23,DV$1,FALSE())),0,VLOOKUP('W. VaR &amp; Off-Peak Pos By Trader'!$A24,'Import OffPeak'!$A$3:DV$23,DV$1,FALSE()))</f>
        <v>0</v>
      </c>
      <c r="DW15" s="107" t="n">
        <f aca="false">IF(ISNA(VLOOKUP('W. VaR &amp; Off-Peak Pos By Trader'!$A24,'Import OffPeak'!$A$3:DW$23,DW$1,FALSE())),0,VLOOKUP('W. VaR &amp; Off-Peak Pos By Trader'!$A24,'Import OffPeak'!$A$3:DW$23,DW$1,FALSE()))</f>
        <v>0</v>
      </c>
      <c r="DX15" s="107" t="n">
        <f aca="false">IF(ISNA(VLOOKUP('W. VaR &amp; Off-Peak Pos By Trader'!$A24,'Import OffPeak'!$A$3:DX$23,DX$1,FALSE())),0,VLOOKUP('W. VaR &amp; Off-Peak Pos By Trader'!$A24,'Import OffPeak'!$A$3:DX$23,DX$1,FALSE()))</f>
        <v>0</v>
      </c>
      <c r="DY15" s="107" t="n">
        <f aca="false">IF(ISNA(VLOOKUP('W. VaR &amp; Off-Peak Pos By Trader'!$A24,'Import OffPeak'!$A$3:DY$23,DY$1,FALSE())),0,VLOOKUP('W. VaR &amp; Off-Peak Pos By Trader'!$A24,'Import OffPeak'!$A$3:DY$23,DY$1,FALSE()))</f>
        <v>0</v>
      </c>
      <c r="DZ15" s="107" t="n">
        <f aca="false">IF(ISNA(VLOOKUP('W. VaR &amp; Off-Peak Pos By Trader'!$A24,'Import OffPeak'!$A$3:DZ$23,DZ$1,FALSE())),0,VLOOKUP('W. VaR &amp; Off-Peak Pos By Trader'!$A24,'Import OffPeak'!$A$3:DZ$23,DZ$1,FALSE()))</f>
        <v>0</v>
      </c>
      <c r="EA15" s="107" t="n">
        <f aca="false">IF(ISNA(VLOOKUP('W. VaR &amp; Off-Peak Pos By Trader'!$A24,'Import OffPeak'!$A$3:EA$23,EA$1,FALSE())),0,VLOOKUP('W. VaR &amp; Off-Peak Pos By Trader'!$A24,'Import OffPeak'!$A$3:EA$23,EA$1,FALSE()))</f>
        <v>0</v>
      </c>
      <c r="EB15" s="107" t="n">
        <f aca="false">IF(ISNA(VLOOKUP('W. VaR &amp; Off-Peak Pos By Trader'!$A24,'Import OffPeak'!$A$3:EB$23,EB$1,FALSE())),0,VLOOKUP('W. VaR &amp; Off-Peak Pos By Trader'!$A24,'Import OffPeak'!$A$3:EB$23,EB$1,FALSE()))</f>
        <v>0</v>
      </c>
      <c r="EC15" s="107" t="n">
        <f aca="false">IF(ISNA(VLOOKUP('W. VaR &amp; Off-Peak Pos By Trader'!$A24,'Import OffPeak'!$A$3:EC$23,EC$1,FALSE())),0,VLOOKUP('W. VaR &amp; Off-Peak Pos By Trader'!$A24,'Import OffPeak'!$A$3:EC$23,EC$1,FALSE()))</f>
        <v>0</v>
      </c>
      <c r="ED15" s="107" t="n">
        <f aca="false">IF(ISNA(VLOOKUP('W. VaR &amp; Off-Peak Pos By Trader'!$A24,'Import OffPeak'!$A$3:ED$23,ED$1,FALSE())),0,VLOOKUP('W. VaR &amp; Off-Peak Pos By Trader'!$A24,'Import OffPeak'!$A$3:ED$23,ED$1,FALSE()))</f>
        <v>0</v>
      </c>
      <c r="EE15" s="107" t="n">
        <f aca="false">IF(ISNA(VLOOKUP('W. VaR &amp; Off-Peak Pos By Trader'!$A24,'Import OffPeak'!$A$3:EE$23,EE$1,FALSE())),0,VLOOKUP('W. VaR &amp; Off-Peak Pos By Trader'!$A24,'Import OffPeak'!$A$3:EE$23,EE$1,FALSE()))</f>
        <v>0</v>
      </c>
      <c r="EF15" s="107" t="n">
        <f aca="false">IF(ISNA(VLOOKUP('W. VaR &amp; Off-Peak Pos By Trader'!$A24,'Import OffPeak'!$A$3:EF$23,EF$1,FALSE())),0,VLOOKUP('W. VaR &amp; Off-Peak Pos By Trader'!$A24,'Import OffPeak'!$A$3:EF$23,EF$1,FALSE()))</f>
        <v>0</v>
      </c>
      <c r="EG15" s="107" t="n">
        <f aca="false">IF(ISNA(VLOOKUP('W. VaR &amp; Off-Peak Pos By Trader'!$A24,'Import OffPeak'!$A$3:EG$23,EG$1,FALSE())),0,VLOOKUP('W. VaR &amp; Off-Peak Pos By Trader'!$A24,'Import OffPeak'!$A$3:EG$23,EG$1,FALSE()))</f>
        <v>0</v>
      </c>
      <c r="EH15" s="107" t="n">
        <f aca="false">IF(ISNA(VLOOKUP('W. VaR &amp; Off-Peak Pos By Trader'!$A24,'Import OffPeak'!$A$3:EH$23,EH$1,FALSE())),0,VLOOKUP('W. VaR &amp; Off-Peak Pos By Trader'!$A24,'Import OffPeak'!$A$3:EH$23,EH$1,FALSE()))</f>
        <v>0</v>
      </c>
      <c r="EI15" s="107" t="n">
        <f aca="false">IF(ISNA(VLOOKUP('W. VaR &amp; Off-Peak Pos By Trader'!$A24,'Import OffPeak'!$A$3:EI$23,EI$1,FALSE())),0,VLOOKUP('W. VaR &amp; Off-Peak Pos By Trader'!$A24,'Import OffPeak'!$A$3:EI$23,EI$1,FALSE()))</f>
        <v>0</v>
      </c>
      <c r="EJ15" s="107" t="n">
        <f aca="false">IF(ISNA(VLOOKUP('W. VaR &amp; Off-Peak Pos By Trader'!$A24,'Import OffPeak'!$A$3:EJ$23,EJ$1,FALSE())),0,VLOOKUP('W. VaR &amp; Off-Peak Pos By Trader'!$A24,'Import OffPeak'!$A$3:EJ$23,EJ$1,FALSE()))</f>
        <v>0</v>
      </c>
      <c r="EK15" s="107" t="n">
        <f aca="false">IF(ISNA(VLOOKUP('W. VaR &amp; Off-Peak Pos By Trader'!$A24,'Import OffPeak'!$A$3:EK$23,EK$1,FALSE())),0,VLOOKUP('W. VaR &amp; Off-Peak Pos By Trader'!$A24,'Import OffPeak'!$A$3:EK$23,EK$1,FALSE()))</f>
        <v>0</v>
      </c>
      <c r="EL15" s="107" t="n">
        <f aca="false">IF(ISNA(VLOOKUP('W. VaR &amp; Off-Peak Pos By Trader'!$A24,'Import OffPeak'!$A$3:EL$23,EL$1,FALSE())),0,VLOOKUP('W. VaR &amp; Off-Peak Pos By Trader'!$A24,'Import OffPeak'!$A$3:EL$23,EL$1,FALSE()))</f>
        <v>0</v>
      </c>
      <c r="EM15" s="107" t="n">
        <f aca="false">IF(ISNA(VLOOKUP('W. VaR &amp; Off-Peak Pos By Trader'!$A24,'Import OffPeak'!$A$3:EM$23,EM$1,FALSE())),0,VLOOKUP('W. VaR &amp; Off-Peak Pos By Trader'!$A24,'Import OffPeak'!$A$3:EM$23,EM$1,FALSE()))</f>
        <v>0</v>
      </c>
      <c r="EN15" s="107" t="n">
        <f aca="false">IF(ISNA(VLOOKUP('W. VaR &amp; Off-Peak Pos By Trader'!$A24,'Import OffPeak'!$A$3:EN$23,EN$1,FALSE())),0,VLOOKUP('W. VaR &amp; Off-Peak Pos By Trader'!$A24,'Import OffPeak'!$A$3:EN$23,EN$1,FALSE()))</f>
        <v>0</v>
      </c>
      <c r="EO15" s="107" t="n">
        <f aca="false">IF(ISNA(VLOOKUP('W. VaR &amp; Off-Peak Pos By Trader'!$A24,'Import OffPeak'!$A$3:EO$23,EO$1,FALSE())),0,VLOOKUP('W. VaR &amp; Off-Peak Pos By Trader'!$A24,'Import OffPeak'!$A$3:EO$23,EO$1,FALSE()))</f>
        <v>0</v>
      </c>
      <c r="EP15" s="107" t="n">
        <f aca="false">IF(ISNA(VLOOKUP('W. VaR &amp; Off-Peak Pos By Trader'!$A24,'Import OffPeak'!$A$3:EP$23,EP$1,FALSE())),0,VLOOKUP('W. VaR &amp; Off-Peak Pos By Trader'!$A24,'Import OffPeak'!$A$3:EP$23,EP$1,FALSE()))</f>
        <v>0</v>
      </c>
      <c r="EQ15" s="107" t="n">
        <f aca="false">IF(ISNA(VLOOKUP('W. VaR &amp; Off-Peak Pos By Trader'!$A24,'Import OffPeak'!$A$3:EQ$23,EQ$1,FALSE())),0,VLOOKUP('W. VaR &amp; Off-Peak Pos By Trader'!$A24,'Import OffPeak'!$A$3:EQ$23,EQ$1,FALSE()))</f>
        <v>0</v>
      </c>
      <c r="ER15" s="107" t="n">
        <f aca="false">IF(ISNA(VLOOKUP('W. VaR &amp; Off-Peak Pos By Trader'!$A24,'Import OffPeak'!$A$3:ER$23,ER$1,FALSE())),0,VLOOKUP('W. VaR &amp; Off-Peak Pos By Trader'!$A24,'Import OffPeak'!$A$3:ER$23,ER$1,FALSE()))</f>
        <v>0</v>
      </c>
      <c r="ES15" s="107" t="n">
        <f aca="false">IF(ISNA(VLOOKUP('W. VaR &amp; Off-Peak Pos By Trader'!$A24,'Import OffPeak'!$A$3:ES$23,ES$1,FALSE())),0,VLOOKUP('W. VaR &amp; Off-Peak Pos By Trader'!$A24,'Import OffPeak'!$A$3:ES$23,ES$1,FALSE()))</f>
        <v>0</v>
      </c>
      <c r="ET15" s="107" t="n">
        <f aca="false">IF(ISNA(VLOOKUP('W. VaR &amp; Off-Peak Pos By Trader'!$A24,'Import OffPeak'!$A$3:ET$23,ET$1,FALSE())),0,VLOOKUP('W. VaR &amp; Off-Peak Pos By Trader'!$A24,'Import OffPeak'!$A$3:ET$23,ET$1,FALSE()))</f>
        <v>0</v>
      </c>
      <c r="EU15" s="107" t="n">
        <f aca="false">IF(ISNA(VLOOKUP('W. VaR &amp; Off-Peak Pos By Trader'!$A24,'Import OffPeak'!$A$3:EU$23,EU$1,FALSE())),0,VLOOKUP('W. VaR &amp; Off-Peak Pos By Trader'!$A24,'Import OffPeak'!$A$3:EU$23,EU$1,FALSE()))</f>
        <v>0</v>
      </c>
      <c r="EV15" s="107" t="n">
        <f aca="false">IF(ISNA(VLOOKUP('W. VaR &amp; Off-Peak Pos By Trader'!$A24,'Import OffPeak'!$A$3:EV$23,EV$1,FALSE())),0,VLOOKUP('W. VaR &amp; Off-Peak Pos By Trader'!$A24,'Import OffPeak'!$A$3:EV$23,EV$1,FALSE()))</f>
        <v>0</v>
      </c>
      <c r="EW15" s="107" t="n">
        <f aca="false">IF(ISNA(VLOOKUP('W. VaR &amp; Off-Peak Pos By Trader'!$A24,'Import OffPeak'!$A$3:EW$23,EW$1,FALSE())),0,VLOOKUP('W. VaR &amp; Off-Peak Pos By Trader'!$A24,'Import OffPeak'!$A$3:EW$23,EW$1,FALSE()))</f>
        <v>0</v>
      </c>
      <c r="EX15" s="107" t="n">
        <f aca="false">IF(ISNA(VLOOKUP('W. VaR &amp; Off-Peak Pos By Trader'!$A24,'Import OffPeak'!$A$3:EX$23,EX$1,FALSE())),0,VLOOKUP('W. VaR &amp; Off-Peak Pos By Trader'!$A24,'Import OffPeak'!$A$3:EX$23,EX$1,FALSE()))</f>
        <v>0</v>
      </c>
      <c r="EY15" s="107" t="n">
        <f aca="false">IF(ISNA(VLOOKUP('W. VaR &amp; Off-Peak Pos By Trader'!$A24,'Import OffPeak'!$A$3:EY$23,EY$1,FALSE())),0,VLOOKUP('W. VaR &amp; Off-Peak Pos By Trader'!$A24,'Import OffPeak'!$A$3:EY$23,EY$1,FALSE()))</f>
        <v>0</v>
      </c>
      <c r="EZ15" s="107" t="n">
        <f aca="false">IF(ISNA(VLOOKUP('W. VaR &amp; Off-Peak Pos By Trader'!$A24,'Import OffPeak'!$A$3:EZ$23,EZ$1,FALSE())),0,VLOOKUP('W. VaR &amp; Off-Peak Pos By Trader'!$A24,'Import OffPeak'!$A$3:EZ$23,EZ$1,FALSE()))</f>
        <v>0</v>
      </c>
      <c r="FA15" s="107" t="n">
        <f aca="false">IF(ISNA(VLOOKUP('W. VaR &amp; Off-Peak Pos By Trader'!$A24,'Import OffPeak'!$A$3:FA$23,FA$1,FALSE())),0,VLOOKUP('W. VaR &amp; Off-Peak Pos By Trader'!$A24,'Import OffPeak'!$A$3:FA$23,FA$1,FALSE()))</f>
        <v>0</v>
      </c>
      <c r="FB15" s="107" t="n">
        <f aca="false">IF(ISNA(VLOOKUP('W. VaR &amp; Off-Peak Pos By Trader'!$A24,'Import OffPeak'!$A$3:FB$23,FB$1,FALSE())),0,VLOOKUP('W. VaR &amp; Off-Peak Pos By Trader'!$A24,'Import OffPeak'!$A$3:FB$23,FB$1,FALSE()))</f>
        <v>0</v>
      </c>
      <c r="FC15" s="107" t="n">
        <f aca="false">IF(ISNA(VLOOKUP('W. VaR &amp; Off-Peak Pos By Trader'!$A24,'Import OffPeak'!$A$3:FC$23,FC$1,FALSE())),0,VLOOKUP('W. VaR &amp; Off-Peak Pos By Trader'!$A24,'Import OffPeak'!$A$3:FC$23,FC$1,FALSE()))</f>
        <v>0</v>
      </c>
      <c r="FD15" s="107" t="n">
        <f aca="false">IF(ISNA(VLOOKUP('W. VaR &amp; Off-Peak Pos By Trader'!$A24,'Import OffPeak'!$A$3:FD$23,FD$1,FALSE())),0,VLOOKUP('W. VaR &amp; Off-Peak Pos By Trader'!$A24,'Import OffPeak'!$A$3:FD$23,FD$1,FALSE()))</f>
        <v>0</v>
      </c>
      <c r="FE15" s="107" t="n">
        <f aca="false">IF(ISNA(VLOOKUP('W. VaR &amp; Off-Peak Pos By Trader'!$A24,'Import OffPeak'!$A$3:FE$23,FE$1,FALSE())),0,VLOOKUP('W. VaR &amp; Off-Peak Pos By Trader'!$A24,'Import OffPeak'!$A$3:FE$23,FE$1,FALSE()))</f>
        <v>0</v>
      </c>
      <c r="FF15" s="107" t="n">
        <f aca="false">IF(ISNA(VLOOKUP('W. VaR &amp; Off-Peak Pos By Trader'!$A24,'Import OffPeak'!$A$3:FF$23,FF$1,FALSE())),0,VLOOKUP('W. VaR &amp; Off-Peak Pos By Trader'!$A24,'Import OffPeak'!$A$3:FF$23,FF$1,FALSE()))</f>
        <v>0</v>
      </c>
      <c r="FG15" s="107" t="n">
        <f aca="false">IF(ISNA(VLOOKUP('W. VaR &amp; Off-Peak Pos By Trader'!$A24,'Import OffPeak'!$A$3:FG$23,FG$1,FALSE())),0,VLOOKUP('W. VaR &amp; Off-Peak Pos By Trader'!$A24,'Import OffPeak'!$A$3:FG$23,FG$1,FALSE()))</f>
        <v>0</v>
      </c>
      <c r="FH15" s="107" t="n">
        <f aca="false">IF(ISNA(VLOOKUP('W. VaR &amp; Off-Peak Pos By Trader'!$A24,'Import OffPeak'!$A$3:FH$23,FH$1,FALSE())),0,VLOOKUP('W. VaR &amp; Off-Peak Pos By Trader'!$A24,'Import OffPeak'!$A$3:FH$23,FH$1,FALSE()))</f>
        <v>0</v>
      </c>
      <c r="FI15" s="107" t="n">
        <f aca="false">IF(ISNA(VLOOKUP('W. VaR &amp; Off-Peak Pos By Trader'!$A24,'Import OffPeak'!$A$3:FI$23,FI$1,FALSE())),0,VLOOKUP('W. VaR &amp; Off-Peak Pos By Trader'!$A24,'Import OffPeak'!$A$3:FI$23,FI$1,FALSE()))</f>
        <v>0</v>
      </c>
      <c r="FJ15" s="107" t="n">
        <f aca="false">IF(ISNA(VLOOKUP('W. VaR &amp; Off-Peak Pos By Trader'!$A24,'Import OffPeak'!$A$3:FJ$23,FJ$1,FALSE())),0,VLOOKUP('W. VaR &amp; Off-Peak Pos By Trader'!$A24,'Import OffPeak'!$A$3:FJ$23,FJ$1,FALSE()))</f>
        <v>0</v>
      </c>
      <c r="FK15" s="107" t="n">
        <f aca="false">IF(ISNA(VLOOKUP('W. VaR &amp; Off-Peak Pos By Trader'!$A24,'Import OffPeak'!$A$3:FK$23,FK$1,FALSE())),0,VLOOKUP('W. VaR &amp; Off-Peak Pos By Trader'!$A24,'Import OffPeak'!$A$3:FK$23,FK$1,FALSE()))</f>
        <v>0</v>
      </c>
      <c r="FL15" s="107" t="n">
        <f aca="false">IF(ISNA(VLOOKUP('W. VaR &amp; Off-Peak Pos By Trader'!$A24,'Import OffPeak'!$A$3:FL$23,FL$1,FALSE())),0,VLOOKUP('W. VaR &amp; Off-Peak Pos By Trader'!$A24,'Import OffPeak'!$A$3:FL$23,FL$1,FALSE()))</f>
        <v>0</v>
      </c>
      <c r="FM15" s="107" t="n">
        <f aca="false">IF(ISNA(VLOOKUP('W. VaR &amp; Off-Peak Pos By Trader'!$A24,'Import OffPeak'!$A$3:FM$23,FM$1,FALSE())),0,VLOOKUP('W. VaR &amp; Off-Peak Pos By Trader'!$A24,'Import OffPeak'!$A$3:FM$23,FM$1,FALSE()))</f>
        <v>0</v>
      </c>
      <c r="FN15" s="107" t="n">
        <f aca="false">IF(ISNA(VLOOKUP('W. VaR &amp; Off-Peak Pos By Trader'!$A24,'Import OffPeak'!$A$3:FN$23,FN$1,FALSE())),0,VLOOKUP('W. VaR &amp; Off-Peak Pos By Trader'!$A24,'Import OffPeak'!$A$3:FN$23,FN$1,FALSE()))</f>
        <v>0</v>
      </c>
      <c r="FO15" s="107" t="n">
        <f aca="false">IF(ISNA(VLOOKUP('W. VaR &amp; Off-Peak Pos By Trader'!$A24,'Import OffPeak'!$A$3:FO$23,FO$1,FALSE())),0,VLOOKUP('W. VaR &amp; Off-Peak Pos By Trader'!$A24,'Import OffPeak'!$A$3:FO$23,FO$1,FALSE()))</f>
        <v>0</v>
      </c>
      <c r="FP15" s="107" t="n">
        <f aca="false">IF(ISNA(VLOOKUP('W. VaR &amp; Off-Peak Pos By Trader'!$A24,'Import OffPeak'!$A$3:FP$23,FP$1,FALSE())),0,VLOOKUP('W. VaR &amp; Off-Peak Pos By Trader'!$A24,'Import OffPeak'!$A$3:FP$23,FP$1,FALSE()))</f>
        <v>0</v>
      </c>
      <c r="FQ15" s="107" t="n">
        <f aca="false">IF(ISNA(VLOOKUP('W. VaR &amp; Off-Peak Pos By Trader'!$A24,'Import OffPeak'!$A$3:FQ$23,FQ$1,FALSE())),0,VLOOKUP('W. VaR &amp; Off-Peak Pos By Trader'!$A24,'Import OffPeak'!$A$3:FQ$23,FQ$1,FALSE()))</f>
        <v>0</v>
      </c>
      <c r="FR15" s="107" t="n">
        <f aca="false">IF(ISNA(VLOOKUP('W. VaR &amp; Off-Peak Pos By Trader'!$A24,'Import OffPeak'!$A$3:FR$23,FR$1,FALSE())),0,VLOOKUP('W. VaR &amp; Off-Peak Pos By Trader'!$A24,'Import OffPeak'!$A$3:FR$23,FR$1,FALSE()))</f>
        <v>0</v>
      </c>
      <c r="FS15" s="107" t="n">
        <f aca="false">IF(ISNA(VLOOKUP('W. VaR &amp; Off-Peak Pos By Trader'!$A24,'Import OffPeak'!$A$3:FS$23,FS$1,FALSE())),0,VLOOKUP('W. VaR &amp; Off-Peak Pos By Trader'!$A24,'Import OffPeak'!$A$3:FS$23,FS$1,FALSE()))</f>
        <v>0</v>
      </c>
      <c r="FT15" s="107" t="n">
        <f aca="false">IF(ISNA(VLOOKUP('W. VaR &amp; Off-Peak Pos By Trader'!$A24,'Import OffPeak'!$A$3:FT$23,FT$1,FALSE())),0,VLOOKUP('W. VaR &amp; Off-Peak Pos By Trader'!$A24,'Import OffPeak'!$A$3:FT$23,FT$1,FALSE()))</f>
        <v>0</v>
      </c>
      <c r="FU15" s="107" t="n">
        <f aca="false">IF(ISNA(VLOOKUP('W. VaR &amp; Off-Peak Pos By Trader'!$A24,'Import OffPeak'!$A$3:FU$23,FU$1,FALSE())),0,VLOOKUP('W. VaR &amp; Off-Peak Pos By Trader'!$A24,'Import OffPeak'!$A$3:FU$23,FU$1,FALSE()))</f>
        <v>0</v>
      </c>
      <c r="FV15" s="0" t="n">
        <f aca="false">IF(ISNA(VLOOKUP('W. VaR &amp; Off-Peak Pos By Trader'!$A24,'Import OffPeak'!$A$3:FV$23,FV$1,FALSE())),0,VLOOKUP('W. VaR &amp; Off-Peak Pos By Trader'!$A24,'Import OffPeak'!$A$3:FV$23,FV$1,FALSE()))</f>
        <v>0</v>
      </c>
      <c r="FW15" s="0" t="n">
        <f aca="false">IF(ISNA(VLOOKUP('W. VaR &amp; Off-Peak Pos By Trader'!$A24,'Import OffPeak'!$A$3:FW$23,FW$1,FALSE())),0,VLOOKUP('W. VaR &amp; Off-Peak Pos By Trader'!$A24,'Import OffPeak'!$A$3:FW$23,FW$1,FALSE()))</f>
        <v>0</v>
      </c>
      <c r="FX15" s="0" t="n">
        <f aca="false">IF(ISNA(VLOOKUP('W. VaR &amp; Off-Peak Pos By Trader'!$A24,'Import OffPeak'!$A$3:FX$23,FX$1,FALSE())),0,VLOOKUP('W. VaR &amp; Off-Peak Pos By Trader'!$A24,'Import OffPeak'!$A$3:FX$23,FX$1,FALSE()))</f>
        <v>0</v>
      </c>
      <c r="FY15" s="0" t="n">
        <f aca="false">IF(ISNA(VLOOKUP('W. VaR &amp; Off-Peak Pos By Trader'!$A24,'Import OffPeak'!$A$3:FY$23,FY$1,FALSE())),0,VLOOKUP('W. VaR &amp; Off-Peak Pos By Trader'!$A24,'Import OffPeak'!$A$3:FY$23,FY$1,FALSE()))</f>
        <v>0</v>
      </c>
      <c r="FZ15" s="0" t="n">
        <f aca="false">IF(ISNA(VLOOKUP('W. VaR &amp; Off-Peak Pos By Trader'!$A24,'Import OffPeak'!$A$3:FZ$23,FZ$1,FALSE())),0,VLOOKUP('W. VaR &amp; Off-Peak Pos By Trader'!$A24,'Import OffPeak'!$A$3:FZ$23,FZ$1,FALSE()))</f>
        <v>0</v>
      </c>
      <c r="GA15" s="0" t="n">
        <f aca="false">IF(ISNA(VLOOKUP('W. VaR &amp; Off-Peak Pos By Trader'!$A24,'Import OffPeak'!$A$3:GA$23,GA$1,FALSE())),0,VLOOKUP('W. VaR &amp; Off-Peak Pos By Trader'!$A24,'Import OffPeak'!$A$3:GA$23,GA$1,FALSE()))</f>
        <v>0</v>
      </c>
      <c r="GB15" s="0" t="n">
        <f aca="false">IF(ISNA(VLOOKUP('W. VaR &amp; Off-Peak Pos By Trader'!$A24,'Import OffPeak'!$A$3:GB$23,GB$1,FALSE())),0,VLOOKUP('W. VaR &amp; Off-Peak Pos By Trader'!$A24,'Import OffPeak'!$A$3:GB$23,GB$1,FALSE()))</f>
        <v>0</v>
      </c>
      <c r="GC15" s="0" t="n">
        <f aca="false">IF(ISNA(VLOOKUP('W. VaR &amp; Off-Peak Pos By Trader'!$A24,'Import OffPeak'!$A$3:GC$23,GC$1,FALSE())),0,VLOOKUP('W. VaR &amp; Off-Peak Pos By Trader'!$A24,'Import OffPeak'!$A$3:GC$23,GC$1,FALSE()))</f>
        <v>0</v>
      </c>
      <c r="GD15" s="0" t="n">
        <f aca="false">IF(ISNA(VLOOKUP('W. VaR &amp; Off-Peak Pos By Trader'!$A24,'Import OffPeak'!$A$3:GD$23,GD$1,FALSE())),0,VLOOKUP('W. VaR &amp; Off-Peak Pos By Trader'!$A24,'Import OffPeak'!$A$3:GD$23,GD$1,FALSE()))</f>
        <v>0</v>
      </c>
      <c r="GE15" s="0" t="n">
        <f aca="false">IF(ISNA(VLOOKUP('W. VaR &amp; Off-Peak Pos By Trader'!$A24,'Import OffPeak'!$A$3:GE$23,GE$1,FALSE())),0,VLOOKUP('W. VaR &amp; Off-Peak Pos By Trader'!$A24,'Import OffPeak'!$A$3:GE$23,GE$1,FALSE()))</f>
        <v>0</v>
      </c>
      <c r="GF15" s="0" t="n">
        <f aca="false">IF(ISNA(VLOOKUP('W. VaR &amp; Off-Peak Pos By Trader'!$A24,'Import OffPeak'!$A$3:GF$23,GF$1,FALSE())),0,VLOOKUP('W. VaR &amp; Off-Peak Pos By Trader'!$A24,'Import OffPeak'!$A$3:GF$23,GF$1,FALSE()))</f>
        <v>0</v>
      </c>
      <c r="GG15" s="0" t="n">
        <f aca="false">IF(ISNA(VLOOKUP('W. VaR &amp; Off-Peak Pos By Trader'!$A24,'Import OffPeak'!$A$3:GG$23,GG$1,FALSE())),0,VLOOKUP('W. VaR &amp; Off-Peak Pos By Trader'!$A24,'Import OffPeak'!$A$3:GG$23,GG$1,FALSE()))</f>
        <v>0</v>
      </c>
      <c r="GH15" s="0" t="n">
        <f aca="false">IF(ISNA(VLOOKUP('W. VaR &amp; Off-Peak Pos By Trader'!$A24,'Import OffPeak'!$A$3:GH$23,GH$1,FALSE())),0,VLOOKUP('W. VaR &amp; Off-Peak Pos By Trader'!$A24,'Import OffPeak'!$A$3:GH$23,GH$1,FALSE()))</f>
        <v>0</v>
      </c>
      <c r="GI15" s="0" t="n">
        <f aca="false">IF(ISNA(VLOOKUP('W. VaR &amp; Off-Peak Pos By Trader'!$A24,'Import OffPeak'!$A$3:GI$23,GI$1,FALSE())),0,VLOOKUP('W. VaR &amp; Off-Peak Pos By Trader'!$A24,'Import OffPeak'!$A$3:GI$23,GI$1,FALSE()))</f>
        <v>0</v>
      </c>
      <c r="GJ15" s="0" t="n">
        <f aca="false">IF(ISNA(VLOOKUP('W. VaR &amp; Off-Peak Pos By Trader'!$A24,'Import OffPeak'!$A$3:GJ$23,GJ$1,FALSE())),0,VLOOKUP('W. VaR &amp; Off-Peak Pos By Trader'!$A24,'Import OffPeak'!$A$3:GJ$23,GJ$1,FALSE()))</f>
        <v>0</v>
      </c>
      <c r="GK15" s="0" t="n">
        <f aca="false">IF(ISNA(VLOOKUP('W. VaR &amp; Off-Peak Pos By Trader'!$A24,'Import OffPeak'!$A$3:GK$23,GK$1,FALSE())),0,VLOOKUP('W. VaR &amp; Off-Peak Pos By Trader'!$A24,'Import OffPeak'!$A$3:GK$23,GK$1,FALSE()))</f>
        <v>0</v>
      </c>
      <c r="GL15" s="0" t="n">
        <f aca="false">IF(ISNA(VLOOKUP('W. VaR &amp; Off-Peak Pos By Trader'!$A24,'Import OffPeak'!$A$3:GL$23,GL$1,FALSE())),0,VLOOKUP('W. VaR &amp; Off-Peak Pos By Trader'!$A24,'Import OffPeak'!$A$3:GL$23,GL$1,FALSE()))</f>
        <v>0</v>
      </c>
      <c r="GM15" s="0" t="n">
        <f aca="false">IF(ISNA(VLOOKUP('W. VaR &amp; Off-Peak Pos By Trader'!$A24,'Import OffPeak'!$A$3:GM$23,GM$1,FALSE())),0,VLOOKUP('W. VaR &amp; Off-Peak Pos By Trader'!$A24,'Import OffPeak'!$A$3:GM$23,GM$1,FALSE()))</f>
        <v>0</v>
      </c>
      <c r="GN15" s="0" t="n">
        <f aca="false">IF(ISNA(VLOOKUP('W. VaR &amp; Off-Peak Pos By Trader'!$A24,'Import OffPeak'!$A$3:GN$23,GN$1,FALSE())),0,VLOOKUP('W. VaR &amp; Off-Peak Pos By Trader'!$A24,'Import OffPeak'!$A$3:GN$23,GN$1,FALSE()))</f>
        <v>0</v>
      </c>
      <c r="GO15" s="0" t="n">
        <f aca="false">IF(ISNA(VLOOKUP('W. VaR &amp; Off-Peak Pos By Trader'!$A24,'Import OffPeak'!$A$3:GO$23,GO$1,FALSE())),0,VLOOKUP('W. VaR &amp; Off-Peak Pos By Trader'!$A24,'Import OffPeak'!$A$3:GO$23,GO$1,FALSE()))</f>
        <v>0</v>
      </c>
      <c r="GP15" s="0" t="n">
        <f aca="false">IF(ISNA(VLOOKUP('W. VaR &amp; Off-Peak Pos By Trader'!$A24,'Import OffPeak'!$A$3:GP$23,GP$1,FALSE())),0,VLOOKUP('W. VaR &amp; Off-Peak Pos By Trader'!$A24,'Import OffPeak'!$A$3:GP$23,GP$1,FALSE()))</f>
        <v>0</v>
      </c>
      <c r="GQ15" s="0" t="n">
        <f aca="false">IF(ISNA(VLOOKUP('W. VaR &amp; Off-Peak Pos By Trader'!$A24,'Import OffPeak'!$A$3:GQ$23,GQ$1,FALSE())),0,VLOOKUP('W. VaR &amp; Off-Peak Pos By Trader'!$A24,'Import OffPeak'!$A$3:GQ$23,GQ$1,FALSE()))</f>
        <v>0</v>
      </c>
      <c r="GR15" s="0" t="n">
        <f aca="false">IF(ISNA(VLOOKUP('W. VaR &amp; Off-Peak Pos By Trader'!$A24,'Import OffPeak'!$A$3:GR$23,GR$1,FALSE())),0,VLOOKUP('W. VaR &amp; Off-Peak Pos By Trader'!$A24,'Import OffPeak'!$A$3:GR$23,GR$1,FALSE()))</f>
        <v>0</v>
      </c>
      <c r="GS15" s="0" t="n">
        <f aca="false">IF(ISNA(VLOOKUP('W. VaR &amp; Off-Peak Pos By Trader'!$A24,'Import OffPeak'!$A$3:GS$23,GS$1,FALSE())),0,VLOOKUP('W. VaR &amp; Off-Peak Pos By Trader'!$A24,'Import OffPeak'!$A$3:GS$23,GS$1,FALSE()))</f>
        <v>0</v>
      </c>
      <c r="GT15" s="0" t="n">
        <f aca="false">IF(ISNA(VLOOKUP('W. VaR &amp; Off-Peak Pos By Trader'!$A24,'Import OffPeak'!$A$3:GT$23,GT$1,FALSE())),0,VLOOKUP('W. VaR &amp; Off-Peak Pos By Trader'!$A24,'Import OffPeak'!$A$3:GT$23,GT$1,FALSE()))</f>
        <v>0</v>
      </c>
      <c r="GU15" s="0" t="n">
        <f aca="false">IF(ISNA(VLOOKUP('W. VaR &amp; Off-Peak Pos By Trader'!$A24,'Import OffPeak'!$A$3:GU$23,GU$1,FALSE())),0,VLOOKUP('W. VaR &amp; Off-Peak Pos By Trader'!$A24,'Import OffPeak'!$A$3:GU$23,GU$1,FALSE()))</f>
        <v>0</v>
      </c>
      <c r="GV15" s="0" t="n">
        <f aca="false">IF(ISNA(VLOOKUP('W. VaR &amp; Off-Peak Pos By Trader'!$A24,'Import OffPeak'!$A$3:GV$23,GV$1,FALSE())),0,VLOOKUP('W. VaR &amp; Off-Peak Pos By Trader'!$A24,'Import OffPeak'!$A$3:GV$23,GV$1,FALSE()))</f>
        <v>0</v>
      </c>
      <c r="GW15" s="0" t="n">
        <f aca="false">IF(ISNA(VLOOKUP('W. VaR &amp; Off-Peak Pos By Trader'!$A24,'Import OffPeak'!$A$3:GW$23,GW$1,FALSE())),0,VLOOKUP('W. VaR &amp; Off-Peak Pos By Trader'!$A24,'Import OffPeak'!$A$3:GW$23,GW$1,FALSE()))</f>
        <v>0</v>
      </c>
      <c r="GX15" s="0" t="n">
        <f aca="false">IF(ISNA(VLOOKUP('W. VaR &amp; Off-Peak Pos By Trader'!$A24,'Import OffPeak'!$A$3:GX$23,GX$1,FALSE())),0,VLOOKUP('W. VaR &amp; Off-Peak Pos By Trader'!$A24,'Import OffPeak'!$A$3:GX$23,GX$1,FALSE()))</f>
        <v>0</v>
      </c>
      <c r="GY15" s="0" t="n">
        <f aca="false">IF(ISNA(VLOOKUP('W. VaR &amp; Off-Peak Pos By Trader'!$A24,'Import OffPeak'!$A$3:GY$23,GY$1,FALSE())),0,VLOOKUP('W. VaR &amp; Off-Peak Pos By Trader'!$A24,'Import OffPeak'!$A$3:GY$23,GY$1,FALSE()))</f>
        <v>0</v>
      </c>
      <c r="GZ15" s="0" t="n">
        <f aca="false">IF(ISNA(VLOOKUP('W. VaR &amp; Off-Peak Pos By Trader'!$A24,'Import OffPeak'!$A$3:GZ$23,GZ$1,FALSE())),0,VLOOKUP('W. VaR &amp; Off-Peak Pos By Trader'!$A24,'Import OffPeak'!$A$3:GZ$23,GZ$1,FALSE()))</f>
        <v>0</v>
      </c>
      <c r="HA15" s="0" t="n">
        <f aca="false">IF(ISNA(VLOOKUP('W. VaR &amp; Off-Peak Pos By Trader'!$A24,'Import OffPeak'!$A$3:HA$23,HA$1,FALSE())),0,VLOOKUP('W. VaR &amp; Off-Peak Pos By Trader'!$A24,'Import OffPeak'!$A$3:HA$23,HA$1,FALSE()))</f>
        <v>0</v>
      </c>
      <c r="HB15" s="0" t="n">
        <f aca="false">IF(ISNA(VLOOKUP('W. VaR &amp; Off-Peak Pos By Trader'!$A24,'Import OffPeak'!$A$3:HB$23,HB$1,FALSE())),0,VLOOKUP('W. VaR &amp; Off-Peak Pos By Trader'!$A24,'Import OffPeak'!$A$3:HB$23,HB$1,FALSE()))</f>
        <v>0</v>
      </c>
      <c r="HC15" s="0" t="n">
        <f aca="false">IF(ISNA(VLOOKUP('W. VaR &amp; Off-Peak Pos By Trader'!$A24,'Import OffPeak'!$A$3:HC$23,HC$1,FALSE())),0,VLOOKUP('W. VaR &amp; Off-Peak Pos By Trader'!$A24,'Import OffPeak'!$A$3:HC$23,HC$1,FALSE()))</f>
        <v>0</v>
      </c>
      <c r="HD15" s="0" t="n">
        <f aca="false">IF(ISNA(VLOOKUP('W. VaR &amp; Off-Peak Pos By Trader'!$A24,'Import OffPeak'!$A$3:HD$23,HD$1,FALSE())),0,VLOOKUP('W. VaR &amp; Off-Peak Pos By Trader'!$A24,'Import OffPeak'!$A$3:HD$23,HD$1,FALSE()))</f>
        <v>0</v>
      </c>
      <c r="HE15" s="0" t="n">
        <f aca="false">IF(ISNA(VLOOKUP('W. VaR &amp; Off-Peak Pos By Trader'!$A24,'Import OffPeak'!$A$3:HE$23,HE$1,FALSE())),0,VLOOKUP('W. VaR &amp; Off-Peak Pos By Trader'!$A24,'Import OffPeak'!$A$3:HE$23,HE$1,FALSE()))</f>
        <v>0</v>
      </c>
      <c r="HF15" s="0" t="n">
        <f aca="false">IF(ISNA(VLOOKUP('W. VaR &amp; Off-Peak Pos By Trader'!$A24,'Import OffPeak'!$A$3:HF$23,HF$1,FALSE())),0,VLOOKUP('W. VaR &amp; Off-Peak Pos By Trader'!$A24,'Import OffPeak'!$A$3:HF$23,HF$1,FALSE()))</f>
        <v>0</v>
      </c>
      <c r="HG15" s="0" t="n">
        <f aca="false">IF(ISNA(VLOOKUP('W. VaR &amp; Off-Peak Pos By Trader'!$A24,'Import OffPeak'!$A$3:HG$23,HG$1,FALSE())),0,VLOOKUP('W. VaR &amp; Off-Peak Pos By Trader'!$A24,'Import OffPeak'!$A$3:HG$23,HG$1,FALSE()))</f>
        <v>0</v>
      </c>
      <c r="HH15" s="0" t="n">
        <f aca="false">IF(ISNA(VLOOKUP('W. VaR &amp; Off-Peak Pos By Trader'!$A24,'Import OffPeak'!$A$3:HH$23,HH$1,FALSE())),0,VLOOKUP('W. VaR &amp; Off-Peak Pos By Trader'!$A24,'Import OffPeak'!$A$3:HH$23,HH$1,FALSE()))</f>
        <v>0</v>
      </c>
      <c r="HI15" s="0" t="n">
        <f aca="false">IF(ISNA(VLOOKUP('W. VaR &amp; Off-Peak Pos By Trader'!$A24,'Import OffPeak'!$A$3:HI$23,HI$1,FALSE())),0,VLOOKUP('W. VaR &amp; Off-Peak Pos By Trader'!$A24,'Import OffPeak'!$A$3:HI$23,HI$1,FALSE()))</f>
        <v>0</v>
      </c>
      <c r="HJ15" s="0" t="n">
        <f aca="false">IF(ISNA(VLOOKUP('W. VaR &amp; Off-Peak Pos By Trader'!$A24,'Import OffPeak'!$A$3:HJ$23,HJ$1,FALSE())),0,VLOOKUP('W. VaR &amp; Off-Peak Pos By Trader'!$A24,'Import OffPeak'!$A$3:HJ$23,HJ$1,FALSE()))</f>
        <v>0</v>
      </c>
      <c r="HK15" s="0" t="n">
        <f aca="false">IF(ISNA(VLOOKUP('W. VaR &amp; Off-Peak Pos By Trader'!$A24,'Import OffPeak'!$A$3:HK$23,HK$1,FALSE())),0,VLOOKUP('W. VaR &amp; Off-Peak Pos By Trader'!$A24,'Import OffPeak'!$A$3:HK$23,HK$1,FALSE()))</f>
        <v>0</v>
      </c>
      <c r="HL15" s="0" t="n">
        <f aca="false">IF(ISNA(VLOOKUP('W. VaR &amp; Off-Peak Pos By Trader'!$A24,'Import OffPeak'!$A$3:HL$23,HL$1,FALSE())),0,VLOOKUP('W. VaR &amp; Off-Peak Pos By Trader'!$A24,'Import OffPeak'!$A$3:HL$23,HL$1,FALSE()))</f>
        <v>0</v>
      </c>
      <c r="HM15" s="0" t="n">
        <f aca="false">IF(ISNA(VLOOKUP('W. VaR &amp; Off-Peak Pos By Trader'!$A24,'Import OffPeak'!$A$3:HM$23,HM$1,FALSE())),0,VLOOKUP('W. VaR &amp; Off-Peak Pos By Trader'!$A24,'Import OffPeak'!$A$3:HM$23,HM$1,FALSE()))</f>
        <v>0</v>
      </c>
      <c r="HN15" s="0" t="n">
        <f aca="false">IF(ISNA(VLOOKUP('W. VaR &amp; Off-Peak Pos By Trader'!$A24,'Import OffPeak'!$A$3:HN$23,HN$1,FALSE())),0,VLOOKUP('W. VaR &amp; Off-Peak Pos By Trader'!$A24,'Import OffPeak'!$A$3:HN$23,HN$1,FALSE()))</f>
        <v>0</v>
      </c>
      <c r="HO15" s="0" t="n">
        <f aca="false">IF(ISNA(VLOOKUP('W. VaR &amp; Off-Peak Pos By Trader'!$A24,'Import OffPeak'!$A$3:HO$23,HO$1,FALSE())),0,VLOOKUP('W. VaR &amp; Off-Peak Pos By Trader'!$A24,'Import OffPeak'!$A$3:HO$23,HO$1,FALSE()))</f>
        <v>0</v>
      </c>
      <c r="HP15" s="0" t="n">
        <f aca="false">IF(ISNA(VLOOKUP('W. VaR &amp; Off-Peak Pos By Trader'!$A24,'Import OffPeak'!$A$3:HP$23,HP$1,FALSE())),0,VLOOKUP('W. VaR &amp; Off-Peak Pos By Trader'!$A24,'Import OffPeak'!$A$3:HP$23,HP$1,FALSE()))</f>
        <v>0</v>
      </c>
      <c r="HQ15" s="0" t="n">
        <f aca="false">IF(ISNA(VLOOKUP('W. VaR &amp; Off-Peak Pos By Trader'!$A24,'Import OffPeak'!$A$3:HQ$23,HQ$1,FALSE())),0,VLOOKUP('W. VaR &amp; Off-Peak Pos By Trader'!$A24,'Import OffPeak'!$A$3:HQ$23,HQ$1,FALSE()))</f>
        <v>0</v>
      </c>
      <c r="HR15" s="0" t="n">
        <f aca="false">IF(ISNA(VLOOKUP('W. VaR &amp; Off-Peak Pos By Trader'!$A24,'Import OffPeak'!$A$3:HR$23,HR$1,FALSE())),0,VLOOKUP('W. VaR &amp; Off-Peak Pos By Trader'!$A24,'Import OffPeak'!$A$3:HR$23,HR$1,FALSE()))</f>
        <v>0</v>
      </c>
      <c r="HS15" s="0" t="n">
        <f aca="false">IF(ISNA(VLOOKUP('W. VaR &amp; Off-Peak Pos By Trader'!$A24,'Import OffPeak'!$A$3:HS$23,HS$1,FALSE())),0,VLOOKUP('W. VaR &amp; Off-Peak Pos By Trader'!$A24,'Import OffPeak'!$A$3:HS$23,HS$1,FALSE()))</f>
        <v>0</v>
      </c>
      <c r="HT15" s="0" t="n">
        <f aca="false">IF(ISNA(VLOOKUP('W. VaR &amp; Off-Peak Pos By Trader'!$A24,'Import OffPeak'!$A$3:HT$23,HT$1,FALSE())),0,VLOOKUP('W. VaR &amp; Off-Peak Pos By Trader'!$A24,'Import OffPeak'!$A$3:HT$23,HT$1,FALSE()))</f>
        <v>0</v>
      </c>
      <c r="HU15" s="0" t="n">
        <f aca="false">IF(ISNA(VLOOKUP('W. VaR &amp; Off-Peak Pos By Trader'!$A24,'Import OffPeak'!$A$3:HU$23,HU$1,FALSE())),0,VLOOKUP('W. VaR &amp; Off-Peak Pos By Trader'!$A24,'Import OffPeak'!$A$3:HU$23,HU$1,FALSE()))</f>
        <v>0</v>
      </c>
      <c r="HV15" s="0" t="n">
        <f aca="false">IF(ISNA(VLOOKUP('W. VaR &amp; Off-Peak Pos By Trader'!$A24,'Import OffPeak'!$A$3:HV$23,HV$1,FALSE())),0,VLOOKUP('W. VaR &amp; Off-Peak Pos By Trader'!$A24,'Import OffPeak'!$A$3:HV$23,HV$1,FALSE()))</f>
        <v>0</v>
      </c>
      <c r="HW15" s="0" t="n">
        <f aca="false">IF(ISNA(VLOOKUP('W. VaR &amp; Off-Peak Pos By Trader'!$A24,'Import OffPeak'!$A$3:HW$23,HW$1,FALSE())),0,VLOOKUP('W. VaR &amp; Off-Peak Pos By Trader'!$A24,'Import OffPeak'!$A$3:HW$23,HW$1,FALSE()))</f>
        <v>0</v>
      </c>
      <c r="HX15" s="0" t="n">
        <f aca="false">IF(ISNA(VLOOKUP('W. VaR &amp; Off-Peak Pos By Trader'!$A24,'Import OffPeak'!$A$3:HX$23,HX$1,FALSE())),0,VLOOKUP('W. VaR &amp; Off-Peak Pos By Trader'!$A24,'Import OffPeak'!$A$3:HX$23,HX$1,FALSE()))</f>
        <v>0</v>
      </c>
      <c r="HY15" s="0" t="n">
        <f aca="false">IF(ISNA(VLOOKUP('W. VaR &amp; Off-Peak Pos By Trader'!$A24,'Import OffPeak'!$A$3:HY$23,HY$1,FALSE())),0,VLOOKUP('W. VaR &amp; Off-Peak Pos By Trader'!$A24,'Import OffPeak'!$A$3:HY$23,HY$1,FALSE()))</f>
        <v>0</v>
      </c>
      <c r="HZ15" s="0" t="n">
        <f aca="false">IF(ISNA(VLOOKUP('W. VaR &amp; Off-Peak Pos By Trader'!$A24,'Import OffPeak'!$A$3:HZ$23,HZ$1,FALSE())),0,VLOOKUP('W. VaR &amp; Off-Peak Pos By Trader'!$A24,'Import OffPeak'!$A$3:HZ$23,HZ$1,FALSE()))</f>
        <v>0</v>
      </c>
      <c r="IA15" s="0" t="n">
        <f aca="false">IF(ISNA(VLOOKUP('W. VaR &amp; Off-Peak Pos By Trader'!$A24,'Import OffPeak'!$A$3:IA$23,IA$1,FALSE())),0,VLOOKUP('W. VaR &amp; Off-Peak Pos By Trader'!$A24,'Import OffPeak'!$A$3:IA$23,IA$1,FALSE()))</f>
        <v>0</v>
      </c>
      <c r="IB15" s="0" t="n">
        <f aca="false">IF(ISNA(VLOOKUP('W. VaR &amp; Off-Peak Pos By Trader'!$A24,'Import OffPeak'!$A$3:IB$23,IB$1,FALSE())),0,VLOOKUP('W. VaR &amp; Off-Peak Pos By Trader'!$A24,'Import OffPeak'!$A$3:IB$23,IB$1,FALSE()))</f>
        <v>0</v>
      </c>
      <c r="IC15" s="0" t="n">
        <f aca="false">IF(ISNA(VLOOKUP('W. VaR &amp; Off-Peak Pos By Trader'!$A24,'Import OffPeak'!$A$3:IC$23,IC$1,FALSE())),0,VLOOKUP('W. VaR &amp; Off-Peak Pos By Trader'!$A24,'Import OffPeak'!$A$3:IC$23,IC$1,FALSE()))</f>
        <v>0</v>
      </c>
    </row>
    <row r="16" customFormat="false" ht="18" hidden="false" customHeight="false" outlineLevel="0" collapsed="false">
      <c r="A16" s="104" t="s">
        <v>22</v>
      </c>
      <c r="B16" s="107" t="n">
        <f aca="false">IF(ISNA(VLOOKUP('W. VaR &amp; Off-Peak Pos By Trader'!$A25,'Import OffPeak'!$A$3:B$23,B$1,FALSE())),0,VLOOKUP('W. VaR &amp; Off-Peak Pos By Trader'!$A25,'Import OffPeak'!$A$3:B$23,B$1,FALSE()))</f>
        <v>0</v>
      </c>
      <c r="C16" s="107" t="n">
        <f aca="false">IF(ISNA(VLOOKUP('W. VaR &amp; Off-Peak Pos By Trader'!$A25,'Import OffPeak'!$A$3:C$23,C$1,FALSE())),0,VLOOKUP('W. VaR &amp; Off-Peak Pos By Trader'!$A25,'Import OffPeak'!$A$3:C$23,C$1,FALSE()))</f>
        <v>0</v>
      </c>
      <c r="D16" s="107" t="n">
        <f aca="false">IF(ISNA(VLOOKUP('W. VaR &amp; Off-Peak Pos By Trader'!$A25,'Import OffPeak'!$A$3:D$23,D$1,FALSE())),0,VLOOKUP('W. VaR &amp; Off-Peak Pos By Trader'!$A25,'Import OffPeak'!$A$3:D$23,D$1,FALSE()))</f>
        <v>0</v>
      </c>
      <c r="E16" s="107" t="n">
        <f aca="false">IF(ISNA(VLOOKUP('W. VaR &amp; Off-Peak Pos By Trader'!$A25,'Import OffPeak'!$A$3:E$23,E$1,FALSE())),0,VLOOKUP('W. VaR &amp; Off-Peak Pos By Trader'!$A25,'Import OffPeak'!$A$3:E$23,E$1,FALSE()))</f>
        <v>0</v>
      </c>
      <c r="F16" s="107" t="n">
        <f aca="false">IF(ISNA(VLOOKUP('W. VaR &amp; Off-Peak Pos By Trader'!$A25,'Import OffPeak'!$A$3:F$23,F$1,FALSE())),0,VLOOKUP('W. VaR &amp; Off-Peak Pos By Trader'!$A25,'Import OffPeak'!$A$3:F$23,F$1,FALSE()))</f>
        <v>0</v>
      </c>
      <c r="G16" s="107" t="n">
        <f aca="false">IF(ISNA(VLOOKUP('W. VaR &amp; Off-Peak Pos By Trader'!$A25,'Import OffPeak'!$A$3:G$23,G$1,FALSE())),0,VLOOKUP('W. VaR &amp; Off-Peak Pos By Trader'!$A25,'Import OffPeak'!$A$3:G$23,G$1,FALSE()))</f>
        <v>0</v>
      </c>
      <c r="H16" s="107" t="n">
        <f aca="false">IF(ISNA(VLOOKUP('W. VaR &amp; Off-Peak Pos By Trader'!$A25,'Import OffPeak'!$A$3:H$23,H$1,FALSE())),0,VLOOKUP('W. VaR &amp; Off-Peak Pos By Trader'!$A25,'Import OffPeak'!$A$3:H$23,H$1,FALSE()))</f>
        <v>0</v>
      </c>
      <c r="I16" s="107" t="n">
        <f aca="false">IF(ISNA(VLOOKUP('W. VaR &amp; Off-Peak Pos By Trader'!$A25,'Import OffPeak'!$A$3:I$23,I$1,FALSE())),0,VLOOKUP('W. VaR &amp; Off-Peak Pos By Trader'!$A25,'Import OffPeak'!$A$3:I$23,I$1,FALSE()))</f>
        <v>0</v>
      </c>
      <c r="J16" s="107" t="n">
        <f aca="false">IF(ISNA(VLOOKUP('W. VaR &amp; Off-Peak Pos By Trader'!$A25,'Import OffPeak'!$A$3:J$23,J$1,FALSE())),0,VLOOKUP('W. VaR &amp; Off-Peak Pos By Trader'!$A25,'Import OffPeak'!$A$3:J$23,J$1,FALSE()))</f>
        <v>0</v>
      </c>
      <c r="K16" s="107" t="n">
        <f aca="false">IF(ISNA(VLOOKUP('W. VaR &amp; Off-Peak Pos By Trader'!$A25,'Import OffPeak'!$A$3:K$23,K$1,FALSE())),0,VLOOKUP('W. VaR &amp; Off-Peak Pos By Trader'!$A25,'Import OffPeak'!$A$3:K$23,K$1,FALSE()))</f>
        <v>0</v>
      </c>
      <c r="L16" s="107" t="n">
        <f aca="false">IF(ISNA(VLOOKUP('W. VaR &amp; Off-Peak Pos By Trader'!$A25,'Import OffPeak'!$A$3:L$23,L$1,FALSE())),0,VLOOKUP('W. VaR &amp; Off-Peak Pos By Trader'!$A25,'Import OffPeak'!$A$3:L$23,L$1,FALSE()))</f>
        <v>0</v>
      </c>
      <c r="M16" s="107" t="n">
        <f aca="false">IF(ISNA(VLOOKUP('W. VaR &amp; Off-Peak Pos By Trader'!$A25,'Import OffPeak'!$A$3:M$23,M$1,FALSE())),0,VLOOKUP('W. VaR &amp; Off-Peak Pos By Trader'!$A25,'Import OffPeak'!$A$3:M$23,M$1,FALSE()))</f>
        <v>0</v>
      </c>
      <c r="N16" s="107" t="n">
        <f aca="false">IF(ISNA(VLOOKUP('W. VaR &amp; Off-Peak Pos By Trader'!$A25,'Import OffPeak'!$A$3:N$23,N$1,FALSE())),0,VLOOKUP('W. VaR &amp; Off-Peak Pos By Trader'!$A25,'Import OffPeak'!$A$3:N$23,N$1,FALSE()))</f>
        <v>0</v>
      </c>
      <c r="O16" s="107" t="n">
        <f aca="false">IF(ISNA(VLOOKUP('W. VaR &amp; Off-Peak Pos By Trader'!$A25,'Import OffPeak'!$A$3:O$23,O$1,FALSE())),0,VLOOKUP('W. VaR &amp; Off-Peak Pos By Trader'!$A25,'Import OffPeak'!$A$3:O$23,O$1,FALSE()))</f>
        <v>0</v>
      </c>
      <c r="P16" s="107" t="n">
        <f aca="false">IF(ISNA(VLOOKUP('W. VaR &amp; Off-Peak Pos By Trader'!$A25,'Import OffPeak'!$A$3:P$23,P$1,FALSE())),0,VLOOKUP('W. VaR &amp; Off-Peak Pos By Trader'!$A25,'Import OffPeak'!$A$3:P$23,P$1,FALSE()))</f>
        <v>0</v>
      </c>
      <c r="Q16" s="107" t="n">
        <f aca="false">IF(ISNA(VLOOKUP('W. VaR &amp; Off-Peak Pos By Trader'!$A25,'Import OffPeak'!$A$3:Q$23,Q$1,FALSE())),0,VLOOKUP('W. VaR &amp; Off-Peak Pos By Trader'!$A25,'Import OffPeak'!$A$3:Q$23,Q$1,FALSE()))</f>
        <v>0</v>
      </c>
      <c r="R16" s="107" t="n">
        <f aca="false">IF(ISNA(VLOOKUP('W. VaR &amp; Off-Peak Pos By Trader'!$A25,'Import OffPeak'!$A$3:R$23,R$1,FALSE())),0,VLOOKUP('W. VaR &amp; Off-Peak Pos By Trader'!$A25,'Import OffPeak'!$A$3:R$23,R$1,FALSE()))</f>
        <v>0</v>
      </c>
      <c r="S16" s="107" t="n">
        <f aca="false">IF(ISNA(VLOOKUP('W. VaR &amp; Off-Peak Pos By Trader'!$A25,'Import OffPeak'!$A$3:S$23,S$1,FALSE())),0,VLOOKUP('W. VaR &amp; Off-Peak Pos By Trader'!$A25,'Import OffPeak'!$A$3:S$23,S$1,FALSE()))</f>
        <v>0</v>
      </c>
      <c r="T16" s="107" t="n">
        <f aca="false">IF(ISNA(VLOOKUP('W. VaR &amp; Off-Peak Pos By Trader'!$A25,'Import OffPeak'!$A$3:T$23,T$1,FALSE())),0,VLOOKUP('W. VaR &amp; Off-Peak Pos By Trader'!$A25,'Import OffPeak'!$A$3:T$23,T$1,FALSE()))</f>
        <v>0</v>
      </c>
      <c r="U16" s="107" t="n">
        <f aca="false">IF(ISNA(VLOOKUP('W. VaR &amp; Off-Peak Pos By Trader'!$A25,'Import OffPeak'!$A$3:U$23,U$1,FALSE())),0,VLOOKUP('W. VaR &amp; Off-Peak Pos By Trader'!$A25,'Import OffPeak'!$A$3:U$23,U$1,FALSE()))</f>
        <v>0</v>
      </c>
      <c r="V16" s="107" t="n">
        <f aca="false">IF(ISNA(VLOOKUP('W. VaR &amp; Off-Peak Pos By Trader'!$A25,'Import OffPeak'!$A$3:V$23,V$1,FALSE())),0,VLOOKUP('W. VaR &amp; Off-Peak Pos By Trader'!$A25,'Import OffPeak'!$A$3:V$23,V$1,FALSE()))</f>
        <v>0</v>
      </c>
      <c r="W16" s="107" t="n">
        <f aca="false">IF(ISNA(VLOOKUP('W. VaR &amp; Off-Peak Pos By Trader'!$A25,'Import OffPeak'!$A$3:W$23,W$1,FALSE())),0,VLOOKUP('W. VaR &amp; Off-Peak Pos By Trader'!$A25,'Import OffPeak'!$A$3:W$23,W$1,FALSE()))</f>
        <v>0</v>
      </c>
      <c r="X16" s="107" t="n">
        <f aca="false">IF(ISNA(VLOOKUP('W. VaR &amp; Off-Peak Pos By Trader'!$A25,'Import OffPeak'!$A$3:X$23,X$1,FALSE())),0,VLOOKUP('W. VaR &amp; Off-Peak Pos By Trader'!$A25,'Import OffPeak'!$A$3:X$23,X$1,FALSE()))</f>
        <v>0</v>
      </c>
      <c r="Y16" s="107" t="n">
        <f aca="false">IF(ISNA(VLOOKUP('W. VaR &amp; Off-Peak Pos By Trader'!$A25,'Import OffPeak'!$A$3:Y$23,Y$1,FALSE())),0,VLOOKUP('W. VaR &amp; Off-Peak Pos By Trader'!$A25,'Import OffPeak'!$A$3:Y$23,Y$1,FALSE()))</f>
        <v>0</v>
      </c>
      <c r="Z16" s="107" t="n">
        <f aca="false">IF(ISNA(VLOOKUP('W. VaR &amp; Off-Peak Pos By Trader'!$A25,'Import OffPeak'!$A$3:Z$23,Z$1,FALSE())),0,VLOOKUP('W. VaR &amp; Off-Peak Pos By Trader'!$A25,'Import OffPeak'!$A$3:Z$23,Z$1,FALSE()))</f>
        <v>0</v>
      </c>
      <c r="AA16" s="107" t="n">
        <f aca="false">IF(ISNA(VLOOKUP('W. VaR &amp; Off-Peak Pos By Trader'!$A25,'Import OffPeak'!$A$3:AA$23,AA$1,FALSE())),0,VLOOKUP('W. VaR &amp; Off-Peak Pos By Trader'!$A25,'Import OffPeak'!$A$3:AA$23,AA$1,FALSE()))</f>
        <v>0</v>
      </c>
      <c r="AB16" s="107" t="n">
        <f aca="false">IF(ISNA(VLOOKUP('W. VaR &amp; Off-Peak Pos By Trader'!$A25,'Import OffPeak'!$A$3:AB$23,AB$1,FALSE())),0,VLOOKUP('W. VaR &amp; Off-Peak Pos By Trader'!$A25,'Import OffPeak'!$A$3:AB$23,AB$1,FALSE()))</f>
        <v>0</v>
      </c>
      <c r="AC16" s="107" t="n">
        <f aca="false">IF(ISNA(VLOOKUP('W. VaR &amp; Off-Peak Pos By Trader'!$A25,'Import OffPeak'!$A$3:AC$23,AC$1,FALSE())),0,VLOOKUP('W. VaR &amp; Off-Peak Pos By Trader'!$A25,'Import OffPeak'!$A$3:AC$23,AC$1,FALSE()))</f>
        <v>0</v>
      </c>
      <c r="AD16" s="107" t="n">
        <f aca="false">IF(ISNA(VLOOKUP('W. VaR &amp; Off-Peak Pos By Trader'!$A25,'Import OffPeak'!$A$3:AD$23,AD$1,FALSE())),0,VLOOKUP('W. VaR &amp; Off-Peak Pos By Trader'!$A25,'Import OffPeak'!$A$3:AD$23,AD$1,FALSE()))</f>
        <v>0</v>
      </c>
      <c r="AE16" s="107" t="n">
        <f aca="false">IF(ISNA(VLOOKUP('W. VaR &amp; Off-Peak Pos By Trader'!$A25,'Import OffPeak'!$A$3:AE$23,AE$1,FALSE())),0,VLOOKUP('W. VaR &amp; Off-Peak Pos By Trader'!$A25,'Import OffPeak'!$A$3:AE$23,AE$1,FALSE()))</f>
        <v>0</v>
      </c>
      <c r="AF16" s="107" t="n">
        <f aca="false">IF(ISNA(VLOOKUP('W. VaR &amp; Off-Peak Pos By Trader'!$A25,'Import OffPeak'!$A$3:AF$23,AF$1,FALSE())),0,VLOOKUP('W. VaR &amp; Off-Peak Pos By Trader'!$A25,'Import OffPeak'!$A$3:AF$23,AF$1,FALSE()))</f>
        <v>0</v>
      </c>
      <c r="AG16" s="107" t="n">
        <f aca="false">IF(ISNA(VLOOKUP('W. VaR &amp; Off-Peak Pos By Trader'!$A25,'Import OffPeak'!$A$3:AG$23,AG$1,FALSE())),0,VLOOKUP('W. VaR &amp; Off-Peak Pos By Trader'!$A25,'Import OffPeak'!$A$3:AG$23,AG$1,FALSE()))</f>
        <v>0</v>
      </c>
      <c r="AH16" s="107" t="n">
        <f aca="false">IF(ISNA(VLOOKUP('W. VaR &amp; Off-Peak Pos By Trader'!$A25,'Import OffPeak'!$A$3:AH$23,AH$1,FALSE())),0,VLOOKUP('W. VaR &amp; Off-Peak Pos By Trader'!$A25,'Import OffPeak'!$A$3:AH$23,AH$1,FALSE()))</f>
        <v>0</v>
      </c>
      <c r="AI16" s="107" t="n">
        <f aca="false">IF(ISNA(VLOOKUP('W. VaR &amp; Off-Peak Pos By Trader'!$A25,'Import OffPeak'!$A$3:AI$23,AI$1,FALSE())),0,VLOOKUP('W. VaR &amp; Off-Peak Pos By Trader'!$A25,'Import OffPeak'!$A$3:AI$23,AI$1,FALSE()))</f>
        <v>0</v>
      </c>
      <c r="AJ16" s="107" t="n">
        <f aca="false">IF(ISNA(VLOOKUP('W. VaR &amp; Off-Peak Pos By Trader'!$A25,'Import OffPeak'!$A$3:AJ$23,AJ$1,FALSE())),0,VLOOKUP('W. VaR &amp; Off-Peak Pos By Trader'!$A25,'Import OffPeak'!$A$3:AJ$23,AJ$1,FALSE()))</f>
        <v>0</v>
      </c>
      <c r="AK16" s="107" t="n">
        <f aca="false">IF(ISNA(VLOOKUP('W. VaR &amp; Off-Peak Pos By Trader'!$A25,'Import OffPeak'!$A$3:AK$23,AK$1,FALSE())),0,VLOOKUP('W. VaR &amp; Off-Peak Pos By Trader'!$A25,'Import OffPeak'!$A$3:AK$23,AK$1,FALSE()))</f>
        <v>0</v>
      </c>
      <c r="AL16" s="107" t="n">
        <f aca="false">IF(ISNA(VLOOKUP('W. VaR &amp; Off-Peak Pos By Trader'!$A25,'Import OffPeak'!$A$3:AL$23,AL$1,FALSE())),0,VLOOKUP('W. VaR &amp; Off-Peak Pos By Trader'!$A25,'Import OffPeak'!$A$3:AL$23,AL$1,FALSE()))</f>
        <v>0</v>
      </c>
      <c r="AM16" s="107" t="n">
        <f aca="false">IF(ISNA(VLOOKUP('W. VaR &amp; Off-Peak Pos By Trader'!$A25,'Import OffPeak'!$A$3:AM$23,AM$1,FALSE())),0,VLOOKUP('W. VaR &amp; Off-Peak Pos By Trader'!$A25,'Import OffPeak'!$A$3:AM$23,AM$1,FALSE()))</f>
        <v>0</v>
      </c>
      <c r="AN16" s="107" t="n">
        <f aca="false">IF(ISNA(VLOOKUP('W. VaR &amp; Off-Peak Pos By Trader'!$A25,'Import OffPeak'!$A$3:AN$23,AN$1,FALSE())),0,VLOOKUP('W. VaR &amp; Off-Peak Pos By Trader'!$A25,'Import OffPeak'!$A$3:AN$23,AN$1,FALSE()))</f>
        <v>0</v>
      </c>
      <c r="AO16" s="107" t="n">
        <f aca="false">IF(ISNA(VLOOKUP('W. VaR &amp; Off-Peak Pos By Trader'!$A25,'Import OffPeak'!$A$3:AO$23,AO$1,FALSE())),0,VLOOKUP('W. VaR &amp; Off-Peak Pos By Trader'!$A25,'Import OffPeak'!$A$3:AO$23,AO$1,FALSE()))</f>
        <v>0</v>
      </c>
      <c r="AP16" s="107" t="n">
        <f aca="false">IF(ISNA(VLOOKUP('W. VaR &amp; Off-Peak Pos By Trader'!$A25,'Import OffPeak'!$A$3:AP$23,AP$1,FALSE())),0,VLOOKUP('W. VaR &amp; Off-Peak Pos By Trader'!$A25,'Import OffPeak'!$A$3:AP$23,AP$1,FALSE()))</f>
        <v>0</v>
      </c>
      <c r="AQ16" s="107" t="n">
        <f aca="false">IF(ISNA(VLOOKUP('W. VaR &amp; Off-Peak Pos By Trader'!$A25,'Import OffPeak'!$A$3:AQ$23,AQ$1,FALSE())),0,VLOOKUP('W. VaR &amp; Off-Peak Pos By Trader'!$A25,'Import OffPeak'!$A$3:AQ$23,AQ$1,FALSE()))</f>
        <v>0</v>
      </c>
      <c r="AR16" s="107" t="n">
        <f aca="false">IF(ISNA(VLOOKUP('W. VaR &amp; Off-Peak Pos By Trader'!$A25,'Import OffPeak'!$A$3:AR$23,AR$1,FALSE())),0,VLOOKUP('W. VaR &amp; Off-Peak Pos By Trader'!$A25,'Import OffPeak'!$A$3:AR$23,AR$1,FALSE()))</f>
        <v>0</v>
      </c>
      <c r="AS16" s="107" t="n">
        <f aca="false">IF(ISNA(VLOOKUP('W. VaR &amp; Off-Peak Pos By Trader'!$A25,'Import OffPeak'!$A$3:AS$23,AS$1,FALSE())),0,VLOOKUP('W. VaR &amp; Off-Peak Pos By Trader'!$A25,'Import OffPeak'!$A$3:AS$23,AS$1,FALSE()))</f>
        <v>0</v>
      </c>
      <c r="AT16" s="107" t="n">
        <f aca="false">IF(ISNA(VLOOKUP('W. VaR &amp; Off-Peak Pos By Trader'!$A25,'Import OffPeak'!$A$3:AT$23,AT$1,FALSE())),0,VLOOKUP('W. VaR &amp; Off-Peak Pos By Trader'!$A25,'Import OffPeak'!$A$3:AT$23,AT$1,FALSE()))</f>
        <v>0</v>
      </c>
      <c r="AU16" s="107" t="n">
        <f aca="false">IF(ISNA(VLOOKUP('W. VaR &amp; Off-Peak Pos By Trader'!$A25,'Import OffPeak'!$A$3:AU$23,AU$1,FALSE())),0,VLOOKUP('W. VaR &amp; Off-Peak Pos By Trader'!$A25,'Import OffPeak'!$A$3:AU$23,AU$1,FALSE()))</f>
        <v>0</v>
      </c>
      <c r="AV16" s="107" t="n">
        <f aca="false">IF(ISNA(VLOOKUP('W. VaR &amp; Off-Peak Pos By Trader'!$A25,'Import OffPeak'!$A$3:AV$23,AV$1,FALSE())),0,VLOOKUP('W. VaR &amp; Off-Peak Pos By Trader'!$A25,'Import OffPeak'!$A$3:AV$23,AV$1,FALSE()))</f>
        <v>0</v>
      </c>
      <c r="AW16" s="107" t="n">
        <f aca="false">IF(ISNA(VLOOKUP('W. VaR &amp; Off-Peak Pos By Trader'!$A25,'Import OffPeak'!$A$3:AW$23,AW$1,FALSE())),0,VLOOKUP('W. VaR &amp; Off-Peak Pos By Trader'!$A25,'Import OffPeak'!$A$3:AW$23,AW$1,FALSE()))</f>
        <v>0</v>
      </c>
      <c r="AX16" s="107" t="n">
        <f aca="false">IF(ISNA(VLOOKUP('W. VaR &amp; Off-Peak Pos By Trader'!$A25,'Import OffPeak'!$A$3:AX$23,AX$1,FALSE())),0,VLOOKUP('W. VaR &amp; Off-Peak Pos By Trader'!$A25,'Import OffPeak'!$A$3:AX$23,AX$1,FALSE()))</f>
        <v>0</v>
      </c>
      <c r="AY16" s="107" t="n">
        <f aca="false">IF(ISNA(VLOOKUP('W. VaR &amp; Off-Peak Pos By Trader'!$A25,'Import OffPeak'!$A$3:AY$23,AY$1,FALSE())),0,VLOOKUP('W. VaR &amp; Off-Peak Pos By Trader'!$A25,'Import OffPeak'!$A$3:AY$23,AY$1,FALSE()))</f>
        <v>0</v>
      </c>
      <c r="AZ16" s="107" t="n">
        <f aca="false">IF(ISNA(VLOOKUP('W. VaR &amp; Off-Peak Pos By Trader'!$A25,'Import OffPeak'!$A$3:AZ$23,AZ$1,FALSE())),0,VLOOKUP('W. VaR &amp; Off-Peak Pos By Trader'!$A25,'Import OffPeak'!$A$3:AZ$23,AZ$1,FALSE()))</f>
        <v>0</v>
      </c>
      <c r="BA16" s="107" t="n">
        <f aca="false">IF(ISNA(VLOOKUP('W. VaR &amp; Off-Peak Pos By Trader'!$A25,'Import OffPeak'!$A$3:BA$23,BA$1,FALSE())),0,VLOOKUP('W. VaR &amp; Off-Peak Pos By Trader'!$A25,'Import OffPeak'!$A$3:BA$23,BA$1,FALSE()))</f>
        <v>0</v>
      </c>
      <c r="BB16" s="107" t="n">
        <f aca="false">IF(ISNA(VLOOKUP('W. VaR &amp; Off-Peak Pos By Trader'!$A25,'Import OffPeak'!$A$3:BB$23,BB$1,FALSE())),0,VLOOKUP('W. VaR &amp; Off-Peak Pos By Trader'!$A25,'Import OffPeak'!$A$3:BB$23,BB$1,FALSE()))</f>
        <v>0</v>
      </c>
      <c r="BC16" s="107" t="n">
        <f aca="false">IF(ISNA(VLOOKUP('W. VaR &amp; Off-Peak Pos By Trader'!$A25,'Import OffPeak'!$A$3:BC$23,BC$1,FALSE())),0,VLOOKUP('W. VaR &amp; Off-Peak Pos By Trader'!$A25,'Import OffPeak'!$A$3:BC$23,BC$1,FALSE()))</f>
        <v>0</v>
      </c>
      <c r="BD16" s="107" t="n">
        <f aca="false">IF(ISNA(VLOOKUP('W. VaR &amp; Off-Peak Pos By Trader'!$A25,'Import OffPeak'!$A$3:BD$23,BD$1,FALSE())),0,VLOOKUP('W. VaR &amp; Off-Peak Pos By Trader'!$A25,'Import OffPeak'!$A$3:BD$23,BD$1,FALSE()))</f>
        <v>0</v>
      </c>
      <c r="BE16" s="107" t="n">
        <f aca="false">IF(ISNA(VLOOKUP('W. VaR &amp; Off-Peak Pos By Trader'!$A25,'Import OffPeak'!$A$3:BE$23,BE$1,FALSE())),0,VLOOKUP('W. VaR &amp; Off-Peak Pos By Trader'!$A25,'Import OffPeak'!$A$3:BE$23,BE$1,FALSE()))</f>
        <v>0</v>
      </c>
      <c r="BF16" s="107" t="n">
        <f aca="false">IF(ISNA(VLOOKUP('W. VaR &amp; Off-Peak Pos By Trader'!$A25,'Import OffPeak'!$A$3:BF$23,BF$1,FALSE())),0,VLOOKUP('W. VaR &amp; Off-Peak Pos By Trader'!$A25,'Import OffPeak'!$A$3:BF$23,BF$1,FALSE()))</f>
        <v>0</v>
      </c>
      <c r="BG16" s="107" t="n">
        <f aca="false">IF(ISNA(VLOOKUP('W. VaR &amp; Off-Peak Pos By Trader'!$A25,'Import OffPeak'!$A$3:BG$23,BG$1,FALSE())),0,VLOOKUP('W. VaR &amp; Off-Peak Pos By Trader'!$A25,'Import OffPeak'!$A$3:BG$23,BG$1,FALSE()))</f>
        <v>0</v>
      </c>
      <c r="BH16" s="107" t="n">
        <f aca="false">IF(ISNA(VLOOKUP('W. VaR &amp; Off-Peak Pos By Trader'!$A25,'Import OffPeak'!$A$3:BH$23,BH$1,FALSE())),0,VLOOKUP('W. VaR &amp; Off-Peak Pos By Trader'!$A25,'Import OffPeak'!$A$3:BH$23,BH$1,FALSE()))</f>
        <v>0</v>
      </c>
      <c r="BI16" s="107" t="n">
        <f aca="false">IF(ISNA(VLOOKUP('W. VaR &amp; Off-Peak Pos By Trader'!$A25,'Import OffPeak'!$A$3:BI$23,BI$1,FALSE())),0,VLOOKUP('W. VaR &amp; Off-Peak Pos By Trader'!$A25,'Import OffPeak'!$A$3:BI$23,BI$1,FALSE()))</f>
        <v>0</v>
      </c>
      <c r="BJ16" s="107" t="n">
        <f aca="false">IF(ISNA(VLOOKUP('W. VaR &amp; Off-Peak Pos By Trader'!$A25,'Import OffPeak'!$A$3:BJ$23,BJ$1,FALSE())),0,VLOOKUP('W. VaR &amp; Off-Peak Pos By Trader'!$A25,'Import OffPeak'!$A$3:BJ$23,BJ$1,FALSE()))</f>
        <v>0</v>
      </c>
      <c r="BK16" s="107" t="n">
        <f aca="false">IF(ISNA(VLOOKUP('W. VaR &amp; Off-Peak Pos By Trader'!$A25,'Import OffPeak'!$A$3:BK$23,BK$1,FALSE())),0,VLOOKUP('W. VaR &amp; Off-Peak Pos By Trader'!$A25,'Import OffPeak'!$A$3:BK$23,BK$1,FALSE()))</f>
        <v>0</v>
      </c>
      <c r="BL16" s="107" t="n">
        <f aca="false">IF(ISNA(VLOOKUP('W. VaR &amp; Off-Peak Pos By Trader'!$A25,'Import OffPeak'!$A$3:BL$23,BL$1,FALSE())),0,VLOOKUP('W. VaR &amp; Off-Peak Pos By Trader'!$A25,'Import OffPeak'!$A$3:BL$23,BL$1,FALSE()))</f>
        <v>0</v>
      </c>
      <c r="BM16" s="107" t="n">
        <f aca="false">IF(ISNA(VLOOKUP('W. VaR &amp; Off-Peak Pos By Trader'!$A25,'Import OffPeak'!$A$3:BM$23,BM$1,FALSE())),0,VLOOKUP('W. VaR &amp; Off-Peak Pos By Trader'!$A25,'Import OffPeak'!$A$3:BM$23,BM$1,FALSE()))</f>
        <v>0</v>
      </c>
      <c r="BN16" s="107" t="n">
        <f aca="false">IF(ISNA(VLOOKUP('W. VaR &amp; Off-Peak Pos By Trader'!$A25,'Import OffPeak'!$A$3:BN$23,BN$1,FALSE())),0,VLOOKUP('W. VaR &amp; Off-Peak Pos By Trader'!$A25,'Import OffPeak'!$A$3:BN$23,BN$1,FALSE()))</f>
        <v>0</v>
      </c>
      <c r="BO16" s="107" t="n">
        <f aca="false">IF(ISNA(VLOOKUP('W. VaR &amp; Off-Peak Pos By Trader'!$A25,'Import OffPeak'!$A$3:BO$23,BO$1,FALSE())),0,VLOOKUP('W. VaR &amp; Off-Peak Pos By Trader'!$A25,'Import OffPeak'!$A$3:BO$23,BO$1,FALSE()))</f>
        <v>0</v>
      </c>
      <c r="BP16" s="107" t="n">
        <f aca="false">IF(ISNA(VLOOKUP('W. VaR &amp; Off-Peak Pos By Trader'!$A25,'Import OffPeak'!$A$3:BP$23,BP$1,FALSE())),0,VLOOKUP('W. VaR &amp; Off-Peak Pos By Trader'!$A25,'Import OffPeak'!$A$3:BP$23,BP$1,FALSE()))</f>
        <v>0</v>
      </c>
      <c r="BQ16" s="107" t="n">
        <f aca="false">IF(ISNA(VLOOKUP('W. VaR &amp; Off-Peak Pos By Trader'!$A25,'Import OffPeak'!$A$3:BQ$23,BQ$1,FALSE())),0,VLOOKUP('W. VaR &amp; Off-Peak Pos By Trader'!$A25,'Import OffPeak'!$A$3:BQ$23,BQ$1,FALSE()))</f>
        <v>0</v>
      </c>
      <c r="BR16" s="107" t="n">
        <f aca="false">IF(ISNA(VLOOKUP('W. VaR &amp; Off-Peak Pos By Trader'!$A25,'Import OffPeak'!$A$3:BR$23,BR$1,FALSE())),0,VLOOKUP('W. VaR &amp; Off-Peak Pos By Trader'!$A25,'Import OffPeak'!$A$3:BR$23,BR$1,FALSE()))</f>
        <v>0</v>
      </c>
      <c r="BS16" s="107" t="n">
        <f aca="false">IF(ISNA(VLOOKUP('W. VaR &amp; Off-Peak Pos By Trader'!$A25,'Import OffPeak'!$A$3:BS$23,BS$1,FALSE())),0,VLOOKUP('W. VaR &amp; Off-Peak Pos By Trader'!$A25,'Import OffPeak'!$A$3:BS$23,BS$1,FALSE()))</f>
        <v>0</v>
      </c>
      <c r="BT16" s="107" t="n">
        <f aca="false">IF(ISNA(VLOOKUP('W. VaR &amp; Off-Peak Pos By Trader'!$A25,'Import OffPeak'!$A$3:BT$23,BT$1,FALSE())),0,VLOOKUP('W. VaR &amp; Off-Peak Pos By Trader'!$A25,'Import OffPeak'!$A$3:BT$23,BT$1,FALSE()))</f>
        <v>0</v>
      </c>
      <c r="BU16" s="107" t="n">
        <f aca="false">IF(ISNA(VLOOKUP('W. VaR &amp; Off-Peak Pos By Trader'!$A25,'Import OffPeak'!$A$3:BU$23,BU$1,FALSE())),0,VLOOKUP('W. VaR &amp; Off-Peak Pos By Trader'!$A25,'Import OffPeak'!$A$3:BU$23,BU$1,FALSE()))</f>
        <v>0</v>
      </c>
      <c r="BV16" s="107" t="n">
        <f aca="false">IF(ISNA(VLOOKUP('W. VaR &amp; Off-Peak Pos By Trader'!$A25,'Import OffPeak'!$A$3:BV$23,BV$1,FALSE())),0,VLOOKUP('W. VaR &amp; Off-Peak Pos By Trader'!$A25,'Import OffPeak'!$A$3:BV$23,BV$1,FALSE()))</f>
        <v>0</v>
      </c>
      <c r="BW16" s="107" t="n">
        <f aca="false">IF(ISNA(VLOOKUP('W. VaR &amp; Off-Peak Pos By Trader'!$A25,'Import OffPeak'!$A$3:BW$23,BW$1,FALSE())),0,VLOOKUP('W. VaR &amp; Off-Peak Pos By Trader'!$A25,'Import OffPeak'!$A$3:BW$23,BW$1,FALSE()))</f>
        <v>0</v>
      </c>
      <c r="BX16" s="107" t="n">
        <f aca="false">IF(ISNA(VLOOKUP('W. VaR &amp; Off-Peak Pos By Trader'!$A25,'Import OffPeak'!$A$3:BX$23,BX$1,FALSE())),0,VLOOKUP('W. VaR &amp; Off-Peak Pos By Trader'!$A25,'Import OffPeak'!$A$3:BX$23,BX$1,FALSE()))</f>
        <v>0</v>
      </c>
      <c r="BY16" s="107" t="n">
        <f aca="false">IF(ISNA(VLOOKUP('W. VaR &amp; Off-Peak Pos By Trader'!$A25,'Import OffPeak'!$A$3:BY$23,BY$1,FALSE())),0,VLOOKUP('W. VaR &amp; Off-Peak Pos By Trader'!$A25,'Import OffPeak'!$A$3:BY$23,BY$1,FALSE()))</f>
        <v>0</v>
      </c>
      <c r="BZ16" s="107" t="n">
        <f aca="false">IF(ISNA(VLOOKUP('W. VaR &amp; Off-Peak Pos By Trader'!$A25,'Import OffPeak'!$A$3:BZ$23,BZ$1,FALSE())),0,VLOOKUP('W. VaR &amp; Off-Peak Pos By Trader'!$A25,'Import OffPeak'!$A$3:BZ$23,BZ$1,FALSE()))</f>
        <v>0</v>
      </c>
      <c r="CA16" s="107" t="n">
        <f aca="false">IF(ISNA(VLOOKUP('W. VaR &amp; Off-Peak Pos By Trader'!$A25,'Import OffPeak'!$A$3:CA$23,CA$1,FALSE())),0,VLOOKUP('W. VaR &amp; Off-Peak Pos By Trader'!$A25,'Import OffPeak'!$A$3:CA$23,CA$1,FALSE()))</f>
        <v>0</v>
      </c>
      <c r="CB16" s="107" t="n">
        <f aca="false">IF(ISNA(VLOOKUP('W. VaR &amp; Off-Peak Pos By Trader'!$A25,'Import OffPeak'!$A$3:CB$23,CB$1,FALSE())),0,VLOOKUP('W. VaR &amp; Off-Peak Pos By Trader'!$A25,'Import OffPeak'!$A$3:CB$23,CB$1,FALSE()))</f>
        <v>0</v>
      </c>
      <c r="CC16" s="107" t="n">
        <f aca="false">IF(ISNA(VLOOKUP('W. VaR &amp; Off-Peak Pos By Trader'!$A25,'Import OffPeak'!$A$3:CC$23,CC$1,FALSE())),0,VLOOKUP('W. VaR &amp; Off-Peak Pos By Trader'!$A25,'Import OffPeak'!$A$3:CC$23,CC$1,FALSE()))</f>
        <v>0</v>
      </c>
      <c r="CD16" s="107" t="n">
        <f aca="false">IF(ISNA(VLOOKUP('W. VaR &amp; Off-Peak Pos By Trader'!$A25,'Import OffPeak'!$A$3:CD$23,CD$1,FALSE())),0,VLOOKUP('W. VaR &amp; Off-Peak Pos By Trader'!$A25,'Import OffPeak'!$A$3:CD$23,CD$1,FALSE()))</f>
        <v>0</v>
      </c>
      <c r="CE16" s="107" t="n">
        <f aca="false">IF(ISNA(VLOOKUP('W. VaR &amp; Off-Peak Pos By Trader'!$A25,'Import OffPeak'!$A$3:CE$23,CE$1,FALSE())),0,VLOOKUP('W. VaR &amp; Off-Peak Pos By Trader'!$A25,'Import OffPeak'!$A$3:CE$23,CE$1,FALSE()))</f>
        <v>0</v>
      </c>
      <c r="CF16" s="107" t="n">
        <f aca="false">IF(ISNA(VLOOKUP('W. VaR &amp; Off-Peak Pos By Trader'!$A25,'Import OffPeak'!$A$3:CF$23,CF$1,FALSE())),0,VLOOKUP('W. VaR &amp; Off-Peak Pos By Trader'!$A25,'Import OffPeak'!$A$3:CF$23,CF$1,FALSE()))</f>
        <v>0</v>
      </c>
      <c r="CG16" s="107" t="n">
        <f aca="false">IF(ISNA(VLOOKUP('W. VaR &amp; Off-Peak Pos By Trader'!$A25,'Import OffPeak'!$A$3:CG$23,CG$1,FALSE())),0,VLOOKUP('W. VaR &amp; Off-Peak Pos By Trader'!$A25,'Import OffPeak'!$A$3:CG$23,CG$1,FALSE()))</f>
        <v>0</v>
      </c>
      <c r="CH16" s="107" t="n">
        <f aca="false">IF(ISNA(VLOOKUP('W. VaR &amp; Off-Peak Pos By Trader'!$A25,'Import OffPeak'!$A$3:CH$23,CH$1,FALSE())),0,VLOOKUP('W. VaR &amp; Off-Peak Pos By Trader'!$A25,'Import OffPeak'!$A$3:CH$23,CH$1,FALSE()))</f>
        <v>0</v>
      </c>
      <c r="CI16" s="107" t="n">
        <f aca="false">IF(ISNA(VLOOKUP('W. VaR &amp; Off-Peak Pos By Trader'!$A25,'Import OffPeak'!$A$3:CI$23,CI$1,FALSE())),0,VLOOKUP('W. VaR &amp; Off-Peak Pos By Trader'!$A25,'Import OffPeak'!$A$3:CI$23,CI$1,FALSE()))</f>
        <v>0</v>
      </c>
      <c r="CJ16" s="107" t="n">
        <f aca="false">IF(ISNA(VLOOKUP('W. VaR &amp; Off-Peak Pos By Trader'!$A25,'Import OffPeak'!$A$3:CJ$23,CJ$1,FALSE())),0,VLOOKUP('W. VaR &amp; Off-Peak Pos By Trader'!$A25,'Import OffPeak'!$A$3:CJ$23,CJ$1,FALSE()))</f>
        <v>0</v>
      </c>
      <c r="CK16" s="107" t="n">
        <f aca="false">IF(ISNA(VLOOKUP('W. VaR &amp; Off-Peak Pos By Trader'!$A25,'Import OffPeak'!$A$3:CK$23,CK$1,FALSE())),0,VLOOKUP('W. VaR &amp; Off-Peak Pos By Trader'!$A25,'Import OffPeak'!$A$3:CK$23,CK$1,FALSE()))</f>
        <v>0</v>
      </c>
      <c r="CL16" s="107" t="n">
        <f aca="false">IF(ISNA(VLOOKUP('W. VaR &amp; Off-Peak Pos By Trader'!$A25,'Import OffPeak'!$A$3:CL$23,CL$1,FALSE())),0,VLOOKUP('W. VaR &amp; Off-Peak Pos By Trader'!$A25,'Import OffPeak'!$A$3:CL$23,CL$1,FALSE()))</f>
        <v>0</v>
      </c>
      <c r="CM16" s="107" t="n">
        <f aca="false">IF(ISNA(VLOOKUP('W. VaR &amp; Off-Peak Pos By Trader'!$A25,'Import OffPeak'!$A$3:CM$23,CM$1,FALSE())),0,VLOOKUP('W. VaR &amp; Off-Peak Pos By Trader'!$A25,'Import OffPeak'!$A$3:CM$23,CM$1,FALSE()))</f>
        <v>0</v>
      </c>
      <c r="CN16" s="107" t="n">
        <f aca="false">IF(ISNA(VLOOKUP('W. VaR &amp; Off-Peak Pos By Trader'!$A25,'Import OffPeak'!$A$3:CN$23,CN$1,FALSE())),0,VLOOKUP('W. VaR &amp; Off-Peak Pos By Trader'!$A25,'Import OffPeak'!$A$3:CN$23,CN$1,FALSE()))</f>
        <v>0</v>
      </c>
      <c r="CO16" s="107" t="n">
        <f aca="false">IF(ISNA(VLOOKUP('W. VaR &amp; Off-Peak Pos By Trader'!$A25,'Import OffPeak'!$A$3:CO$23,CO$1,FALSE())),0,VLOOKUP('W. VaR &amp; Off-Peak Pos By Trader'!$A25,'Import OffPeak'!$A$3:CO$23,CO$1,FALSE()))</f>
        <v>0</v>
      </c>
      <c r="CP16" s="107" t="n">
        <f aca="false">IF(ISNA(VLOOKUP('W. VaR &amp; Off-Peak Pos By Trader'!$A25,'Import OffPeak'!$A$3:CP$23,CP$1,FALSE())),0,VLOOKUP('W. VaR &amp; Off-Peak Pos By Trader'!$A25,'Import OffPeak'!$A$3:CP$23,CP$1,FALSE()))</f>
        <v>0</v>
      </c>
      <c r="CQ16" s="107" t="n">
        <f aca="false">IF(ISNA(VLOOKUP('W. VaR &amp; Off-Peak Pos By Trader'!$A25,'Import OffPeak'!$A$3:CQ$23,CQ$1,FALSE())),0,VLOOKUP('W. VaR &amp; Off-Peak Pos By Trader'!$A25,'Import OffPeak'!$A$3:CQ$23,CQ$1,FALSE()))</f>
        <v>0</v>
      </c>
      <c r="CR16" s="107" t="n">
        <f aca="false">IF(ISNA(VLOOKUP('W. VaR &amp; Off-Peak Pos By Trader'!$A25,'Import OffPeak'!$A$3:CR$23,CR$1,FALSE())),0,VLOOKUP('W. VaR &amp; Off-Peak Pos By Trader'!$A25,'Import OffPeak'!$A$3:CR$23,CR$1,FALSE()))</f>
        <v>0</v>
      </c>
      <c r="CS16" s="107" t="n">
        <f aca="false">IF(ISNA(VLOOKUP('W. VaR &amp; Off-Peak Pos By Trader'!$A25,'Import OffPeak'!$A$3:CS$23,CS$1,FALSE())),0,VLOOKUP('W. VaR &amp; Off-Peak Pos By Trader'!$A25,'Import OffPeak'!$A$3:CS$23,CS$1,FALSE()))</f>
        <v>0</v>
      </c>
      <c r="CT16" s="107" t="n">
        <f aca="false">IF(ISNA(VLOOKUP('W. VaR &amp; Off-Peak Pos By Trader'!$A25,'Import OffPeak'!$A$3:CT$23,CT$1,FALSE())),0,VLOOKUP('W. VaR &amp; Off-Peak Pos By Trader'!$A25,'Import OffPeak'!$A$3:CT$23,CT$1,FALSE()))</f>
        <v>0</v>
      </c>
      <c r="CU16" s="107" t="n">
        <f aca="false">IF(ISNA(VLOOKUP('W. VaR &amp; Off-Peak Pos By Trader'!$A25,'Import OffPeak'!$A$3:CU$23,CU$1,FALSE())),0,VLOOKUP('W. VaR &amp; Off-Peak Pos By Trader'!$A25,'Import OffPeak'!$A$3:CU$23,CU$1,FALSE()))</f>
        <v>0</v>
      </c>
      <c r="CV16" s="107" t="n">
        <f aca="false">IF(ISNA(VLOOKUP('W. VaR &amp; Off-Peak Pos By Trader'!$A25,'Import OffPeak'!$A$3:CV$23,CV$1,FALSE())),0,VLOOKUP('W. VaR &amp; Off-Peak Pos By Trader'!$A25,'Import OffPeak'!$A$3:CV$23,CV$1,FALSE()))</f>
        <v>0</v>
      </c>
      <c r="CW16" s="107" t="n">
        <f aca="false">IF(ISNA(VLOOKUP('W. VaR &amp; Off-Peak Pos By Trader'!$A25,'Import OffPeak'!$A$3:CW$23,CW$1,FALSE())),0,VLOOKUP('W. VaR &amp; Off-Peak Pos By Trader'!$A25,'Import OffPeak'!$A$3:CW$23,CW$1,FALSE()))</f>
        <v>0</v>
      </c>
      <c r="CX16" s="107" t="n">
        <f aca="false">IF(ISNA(VLOOKUP('W. VaR &amp; Off-Peak Pos By Trader'!$A25,'Import OffPeak'!$A$3:CX$23,CX$1,FALSE())),0,VLOOKUP('W. VaR &amp; Off-Peak Pos By Trader'!$A25,'Import OffPeak'!$A$3:CX$23,CX$1,FALSE()))</f>
        <v>0</v>
      </c>
      <c r="CY16" s="107" t="n">
        <f aca="false">IF(ISNA(VLOOKUP('W. VaR &amp; Off-Peak Pos By Trader'!$A25,'Import OffPeak'!$A$3:CY$23,CY$1,FALSE())),0,VLOOKUP('W. VaR &amp; Off-Peak Pos By Trader'!$A25,'Import OffPeak'!$A$3:CY$23,CY$1,FALSE()))</f>
        <v>0</v>
      </c>
      <c r="CZ16" s="107" t="n">
        <f aca="false">IF(ISNA(VLOOKUP('W. VaR &amp; Off-Peak Pos By Trader'!$A25,'Import OffPeak'!$A$3:CZ$23,CZ$1,FALSE())),0,VLOOKUP('W. VaR &amp; Off-Peak Pos By Trader'!$A25,'Import OffPeak'!$A$3:CZ$23,CZ$1,FALSE()))</f>
        <v>0</v>
      </c>
      <c r="DA16" s="107" t="n">
        <f aca="false">IF(ISNA(VLOOKUP('W. VaR &amp; Off-Peak Pos By Trader'!$A25,'Import OffPeak'!$A$3:DA$23,DA$1,FALSE())),0,VLOOKUP('W. VaR &amp; Off-Peak Pos By Trader'!$A25,'Import OffPeak'!$A$3:DA$23,DA$1,FALSE()))</f>
        <v>0</v>
      </c>
      <c r="DB16" s="107" t="n">
        <f aca="false">IF(ISNA(VLOOKUP('W. VaR &amp; Off-Peak Pos By Trader'!$A25,'Import OffPeak'!$A$3:DB$23,DB$1,FALSE())),0,VLOOKUP('W. VaR &amp; Off-Peak Pos By Trader'!$A25,'Import OffPeak'!$A$3:DB$23,DB$1,FALSE()))</f>
        <v>0</v>
      </c>
      <c r="DC16" s="107" t="n">
        <f aca="false">IF(ISNA(VLOOKUP('W. VaR &amp; Off-Peak Pos By Trader'!$A25,'Import OffPeak'!$A$3:DC$23,DC$1,FALSE())),0,VLOOKUP('W. VaR &amp; Off-Peak Pos By Trader'!$A25,'Import OffPeak'!$A$3:DC$23,DC$1,FALSE()))</f>
        <v>0</v>
      </c>
      <c r="DD16" s="107" t="n">
        <f aca="false">IF(ISNA(VLOOKUP('W. VaR &amp; Off-Peak Pos By Trader'!$A25,'Import OffPeak'!$A$3:DD$23,DD$1,FALSE())),0,VLOOKUP('W. VaR &amp; Off-Peak Pos By Trader'!$A25,'Import OffPeak'!$A$3:DD$23,DD$1,FALSE()))</f>
        <v>0</v>
      </c>
      <c r="DE16" s="107" t="n">
        <f aca="false">IF(ISNA(VLOOKUP('W. VaR &amp; Off-Peak Pos By Trader'!$A25,'Import OffPeak'!$A$3:DE$23,DE$1,FALSE())),0,VLOOKUP('W. VaR &amp; Off-Peak Pos By Trader'!$A25,'Import OffPeak'!$A$3:DE$23,DE$1,FALSE()))</f>
        <v>0</v>
      </c>
      <c r="DF16" s="107" t="n">
        <f aca="false">IF(ISNA(VLOOKUP('W. VaR &amp; Off-Peak Pos By Trader'!$A25,'Import OffPeak'!$A$3:DF$23,DF$1,FALSE())),0,VLOOKUP('W. VaR &amp; Off-Peak Pos By Trader'!$A25,'Import OffPeak'!$A$3:DF$23,DF$1,FALSE()))</f>
        <v>0</v>
      </c>
      <c r="DG16" s="107" t="n">
        <f aca="false">IF(ISNA(VLOOKUP('W. VaR &amp; Off-Peak Pos By Trader'!$A25,'Import OffPeak'!$A$3:DG$23,DG$1,FALSE())),0,VLOOKUP('W. VaR &amp; Off-Peak Pos By Trader'!$A25,'Import OffPeak'!$A$3:DG$23,DG$1,FALSE()))</f>
        <v>0</v>
      </c>
      <c r="DH16" s="107" t="n">
        <f aca="false">IF(ISNA(VLOOKUP('W. VaR &amp; Off-Peak Pos By Trader'!$A25,'Import OffPeak'!$A$3:DH$23,DH$1,FALSE())),0,VLOOKUP('W. VaR &amp; Off-Peak Pos By Trader'!$A25,'Import OffPeak'!$A$3:DH$23,DH$1,FALSE()))</f>
        <v>0</v>
      </c>
      <c r="DI16" s="107" t="n">
        <f aca="false">IF(ISNA(VLOOKUP('W. VaR &amp; Off-Peak Pos By Trader'!$A25,'Import OffPeak'!$A$3:DI$23,DI$1,FALSE())),0,VLOOKUP('W. VaR &amp; Off-Peak Pos By Trader'!$A25,'Import OffPeak'!$A$3:DI$23,DI$1,FALSE()))</f>
        <v>0</v>
      </c>
      <c r="DJ16" s="107" t="n">
        <f aca="false">IF(ISNA(VLOOKUP('W. VaR &amp; Off-Peak Pos By Trader'!$A25,'Import OffPeak'!$A$3:DJ$23,DJ$1,FALSE())),0,VLOOKUP('W. VaR &amp; Off-Peak Pos By Trader'!$A25,'Import OffPeak'!$A$3:DJ$23,DJ$1,FALSE()))</f>
        <v>0</v>
      </c>
      <c r="DK16" s="107" t="n">
        <f aca="false">IF(ISNA(VLOOKUP('W. VaR &amp; Off-Peak Pos By Trader'!$A25,'Import OffPeak'!$A$3:DK$23,DK$1,FALSE())),0,VLOOKUP('W. VaR &amp; Off-Peak Pos By Trader'!$A25,'Import OffPeak'!$A$3:DK$23,DK$1,FALSE()))</f>
        <v>0</v>
      </c>
      <c r="DL16" s="107" t="n">
        <f aca="false">IF(ISNA(VLOOKUP('W. VaR &amp; Off-Peak Pos By Trader'!$A25,'Import OffPeak'!$A$3:DL$23,DL$1,FALSE())),0,VLOOKUP('W. VaR &amp; Off-Peak Pos By Trader'!$A25,'Import OffPeak'!$A$3:DL$23,DL$1,FALSE()))</f>
        <v>0</v>
      </c>
      <c r="DM16" s="107" t="n">
        <f aca="false">IF(ISNA(VLOOKUP('W. VaR &amp; Off-Peak Pos By Trader'!$A25,'Import OffPeak'!$A$3:DM$23,DM$1,FALSE())),0,VLOOKUP('W. VaR &amp; Off-Peak Pos By Trader'!$A25,'Import OffPeak'!$A$3:DM$23,DM$1,FALSE()))</f>
        <v>0</v>
      </c>
      <c r="DN16" s="107" t="n">
        <f aca="false">IF(ISNA(VLOOKUP('W. VaR &amp; Off-Peak Pos By Trader'!$A25,'Import OffPeak'!$A$3:DN$23,DN$1,FALSE())),0,VLOOKUP('W. VaR &amp; Off-Peak Pos By Trader'!$A25,'Import OffPeak'!$A$3:DN$23,DN$1,FALSE()))</f>
        <v>0</v>
      </c>
      <c r="DO16" s="107" t="n">
        <f aca="false">IF(ISNA(VLOOKUP('W. VaR &amp; Off-Peak Pos By Trader'!$A25,'Import OffPeak'!$A$3:DO$23,DO$1,FALSE())),0,VLOOKUP('W. VaR &amp; Off-Peak Pos By Trader'!$A25,'Import OffPeak'!$A$3:DO$23,DO$1,FALSE()))</f>
        <v>0</v>
      </c>
      <c r="DP16" s="107" t="n">
        <f aca="false">IF(ISNA(VLOOKUP('W. VaR &amp; Off-Peak Pos By Trader'!$A25,'Import OffPeak'!$A$3:DP$23,DP$1,FALSE())),0,VLOOKUP('W. VaR &amp; Off-Peak Pos By Trader'!$A25,'Import OffPeak'!$A$3:DP$23,DP$1,FALSE()))</f>
        <v>0</v>
      </c>
      <c r="DQ16" s="107" t="n">
        <f aca="false">IF(ISNA(VLOOKUP('W. VaR &amp; Off-Peak Pos By Trader'!$A25,'Import OffPeak'!$A$3:DQ$23,DQ$1,FALSE())),0,VLOOKUP('W. VaR &amp; Off-Peak Pos By Trader'!$A25,'Import OffPeak'!$A$3:DQ$23,DQ$1,FALSE()))</f>
        <v>0</v>
      </c>
      <c r="DR16" s="107" t="n">
        <f aca="false">IF(ISNA(VLOOKUP('W. VaR &amp; Off-Peak Pos By Trader'!$A25,'Import OffPeak'!$A$3:DR$23,DR$1,FALSE())),0,VLOOKUP('W. VaR &amp; Off-Peak Pos By Trader'!$A25,'Import OffPeak'!$A$3:DR$23,DR$1,FALSE()))</f>
        <v>0</v>
      </c>
      <c r="DS16" s="107" t="n">
        <f aca="false">IF(ISNA(VLOOKUP('W. VaR &amp; Off-Peak Pos By Trader'!$A25,'Import OffPeak'!$A$3:DS$23,DS$1,FALSE())),0,VLOOKUP('W. VaR &amp; Off-Peak Pos By Trader'!$A25,'Import OffPeak'!$A$3:DS$23,DS$1,FALSE()))</f>
        <v>0</v>
      </c>
      <c r="DT16" s="107" t="n">
        <f aca="false">IF(ISNA(VLOOKUP('W. VaR &amp; Off-Peak Pos By Trader'!$A25,'Import OffPeak'!$A$3:DT$23,DT$1,FALSE())),0,VLOOKUP('W. VaR &amp; Off-Peak Pos By Trader'!$A25,'Import OffPeak'!$A$3:DT$23,DT$1,FALSE()))</f>
        <v>0</v>
      </c>
      <c r="DU16" s="107" t="n">
        <f aca="false">IF(ISNA(VLOOKUP('W. VaR &amp; Off-Peak Pos By Trader'!$A25,'Import OffPeak'!$A$3:DU$23,DU$1,FALSE())),0,VLOOKUP('W. VaR &amp; Off-Peak Pos By Trader'!$A25,'Import OffPeak'!$A$3:DU$23,DU$1,FALSE()))</f>
        <v>0</v>
      </c>
      <c r="DV16" s="107" t="n">
        <f aca="false">IF(ISNA(VLOOKUP('W. VaR &amp; Off-Peak Pos By Trader'!$A25,'Import OffPeak'!$A$3:DV$23,DV$1,FALSE())),0,VLOOKUP('W. VaR &amp; Off-Peak Pos By Trader'!$A25,'Import OffPeak'!$A$3:DV$23,DV$1,FALSE()))</f>
        <v>0</v>
      </c>
      <c r="DW16" s="107" t="n">
        <f aca="false">IF(ISNA(VLOOKUP('W. VaR &amp; Off-Peak Pos By Trader'!$A25,'Import OffPeak'!$A$3:DW$23,DW$1,FALSE())),0,VLOOKUP('W. VaR &amp; Off-Peak Pos By Trader'!$A25,'Import OffPeak'!$A$3:DW$23,DW$1,FALSE()))</f>
        <v>0</v>
      </c>
      <c r="DX16" s="107" t="n">
        <f aca="false">IF(ISNA(VLOOKUP('W. VaR &amp; Off-Peak Pos By Trader'!$A25,'Import OffPeak'!$A$3:DX$23,DX$1,FALSE())),0,VLOOKUP('W. VaR &amp; Off-Peak Pos By Trader'!$A25,'Import OffPeak'!$A$3:DX$23,DX$1,FALSE()))</f>
        <v>0</v>
      </c>
      <c r="DY16" s="107" t="n">
        <f aca="false">IF(ISNA(VLOOKUP('W. VaR &amp; Off-Peak Pos By Trader'!$A25,'Import OffPeak'!$A$3:DY$23,DY$1,FALSE())),0,VLOOKUP('W. VaR &amp; Off-Peak Pos By Trader'!$A25,'Import OffPeak'!$A$3:DY$23,DY$1,FALSE()))</f>
        <v>0</v>
      </c>
      <c r="DZ16" s="107" t="n">
        <f aca="false">IF(ISNA(VLOOKUP('W. VaR &amp; Off-Peak Pos By Trader'!$A25,'Import OffPeak'!$A$3:DZ$23,DZ$1,FALSE())),0,VLOOKUP('W. VaR &amp; Off-Peak Pos By Trader'!$A25,'Import OffPeak'!$A$3:DZ$23,DZ$1,FALSE()))</f>
        <v>0</v>
      </c>
      <c r="EA16" s="107" t="n">
        <f aca="false">IF(ISNA(VLOOKUP('W. VaR &amp; Off-Peak Pos By Trader'!$A25,'Import OffPeak'!$A$3:EA$23,EA$1,FALSE())),0,VLOOKUP('W. VaR &amp; Off-Peak Pos By Trader'!$A25,'Import OffPeak'!$A$3:EA$23,EA$1,FALSE()))</f>
        <v>0</v>
      </c>
      <c r="EB16" s="107" t="n">
        <f aca="false">IF(ISNA(VLOOKUP('W. VaR &amp; Off-Peak Pos By Trader'!$A25,'Import OffPeak'!$A$3:EB$23,EB$1,FALSE())),0,VLOOKUP('W. VaR &amp; Off-Peak Pos By Trader'!$A25,'Import OffPeak'!$A$3:EB$23,EB$1,FALSE()))</f>
        <v>0</v>
      </c>
      <c r="EC16" s="107" t="n">
        <f aca="false">IF(ISNA(VLOOKUP('W. VaR &amp; Off-Peak Pos By Trader'!$A25,'Import OffPeak'!$A$3:EC$23,EC$1,FALSE())),0,VLOOKUP('W. VaR &amp; Off-Peak Pos By Trader'!$A25,'Import OffPeak'!$A$3:EC$23,EC$1,FALSE()))</f>
        <v>0</v>
      </c>
      <c r="ED16" s="107" t="n">
        <f aca="false">IF(ISNA(VLOOKUP('W. VaR &amp; Off-Peak Pos By Trader'!$A25,'Import OffPeak'!$A$3:ED$23,ED$1,FALSE())),0,VLOOKUP('W. VaR &amp; Off-Peak Pos By Trader'!$A25,'Import OffPeak'!$A$3:ED$23,ED$1,FALSE()))</f>
        <v>0</v>
      </c>
      <c r="EE16" s="107" t="n">
        <f aca="false">IF(ISNA(VLOOKUP('W. VaR &amp; Off-Peak Pos By Trader'!$A25,'Import OffPeak'!$A$3:EE$23,EE$1,FALSE())),0,VLOOKUP('W. VaR &amp; Off-Peak Pos By Trader'!$A25,'Import OffPeak'!$A$3:EE$23,EE$1,FALSE()))</f>
        <v>0</v>
      </c>
      <c r="EF16" s="107" t="n">
        <f aca="false">IF(ISNA(VLOOKUP('W. VaR &amp; Off-Peak Pos By Trader'!$A25,'Import OffPeak'!$A$3:EF$23,EF$1,FALSE())),0,VLOOKUP('W. VaR &amp; Off-Peak Pos By Trader'!$A25,'Import OffPeak'!$A$3:EF$23,EF$1,FALSE()))</f>
        <v>0</v>
      </c>
      <c r="EG16" s="107" t="n">
        <f aca="false">IF(ISNA(VLOOKUP('W. VaR &amp; Off-Peak Pos By Trader'!$A25,'Import OffPeak'!$A$3:EG$23,EG$1,FALSE())),0,VLOOKUP('W. VaR &amp; Off-Peak Pos By Trader'!$A25,'Import OffPeak'!$A$3:EG$23,EG$1,FALSE()))</f>
        <v>0</v>
      </c>
      <c r="EH16" s="107" t="n">
        <f aca="false">IF(ISNA(VLOOKUP('W. VaR &amp; Off-Peak Pos By Trader'!$A25,'Import OffPeak'!$A$3:EH$23,EH$1,FALSE())),0,VLOOKUP('W. VaR &amp; Off-Peak Pos By Trader'!$A25,'Import OffPeak'!$A$3:EH$23,EH$1,FALSE()))</f>
        <v>0</v>
      </c>
      <c r="EI16" s="107" t="n">
        <f aca="false">IF(ISNA(VLOOKUP('W. VaR &amp; Off-Peak Pos By Trader'!$A25,'Import OffPeak'!$A$3:EI$23,EI$1,FALSE())),0,VLOOKUP('W. VaR &amp; Off-Peak Pos By Trader'!$A25,'Import OffPeak'!$A$3:EI$23,EI$1,FALSE()))</f>
        <v>0</v>
      </c>
      <c r="EJ16" s="107" t="n">
        <f aca="false">IF(ISNA(VLOOKUP('W. VaR &amp; Off-Peak Pos By Trader'!$A25,'Import OffPeak'!$A$3:EJ$23,EJ$1,FALSE())),0,VLOOKUP('W. VaR &amp; Off-Peak Pos By Trader'!$A25,'Import OffPeak'!$A$3:EJ$23,EJ$1,FALSE()))</f>
        <v>0</v>
      </c>
      <c r="EK16" s="107" t="n">
        <f aca="false">IF(ISNA(VLOOKUP('W. VaR &amp; Off-Peak Pos By Trader'!$A25,'Import OffPeak'!$A$3:EK$23,EK$1,FALSE())),0,VLOOKUP('W. VaR &amp; Off-Peak Pos By Trader'!$A25,'Import OffPeak'!$A$3:EK$23,EK$1,FALSE()))</f>
        <v>0</v>
      </c>
      <c r="EL16" s="107" t="n">
        <f aca="false">IF(ISNA(VLOOKUP('W. VaR &amp; Off-Peak Pos By Trader'!$A25,'Import OffPeak'!$A$3:EL$23,EL$1,FALSE())),0,VLOOKUP('W. VaR &amp; Off-Peak Pos By Trader'!$A25,'Import OffPeak'!$A$3:EL$23,EL$1,FALSE()))</f>
        <v>0</v>
      </c>
      <c r="EM16" s="107" t="n">
        <f aca="false">IF(ISNA(VLOOKUP('W. VaR &amp; Off-Peak Pos By Trader'!$A25,'Import OffPeak'!$A$3:EM$23,EM$1,FALSE())),0,VLOOKUP('W. VaR &amp; Off-Peak Pos By Trader'!$A25,'Import OffPeak'!$A$3:EM$23,EM$1,FALSE()))</f>
        <v>0</v>
      </c>
      <c r="EN16" s="107" t="n">
        <f aca="false">IF(ISNA(VLOOKUP('W. VaR &amp; Off-Peak Pos By Trader'!$A25,'Import OffPeak'!$A$3:EN$23,EN$1,FALSE())),0,VLOOKUP('W. VaR &amp; Off-Peak Pos By Trader'!$A25,'Import OffPeak'!$A$3:EN$23,EN$1,FALSE()))</f>
        <v>0</v>
      </c>
      <c r="EO16" s="107" t="n">
        <f aca="false">IF(ISNA(VLOOKUP('W. VaR &amp; Off-Peak Pos By Trader'!$A25,'Import OffPeak'!$A$3:EO$23,EO$1,FALSE())),0,VLOOKUP('W. VaR &amp; Off-Peak Pos By Trader'!$A25,'Import OffPeak'!$A$3:EO$23,EO$1,FALSE()))</f>
        <v>0</v>
      </c>
      <c r="EP16" s="107" t="n">
        <f aca="false">IF(ISNA(VLOOKUP('W. VaR &amp; Off-Peak Pos By Trader'!$A25,'Import OffPeak'!$A$3:EP$23,EP$1,FALSE())),0,VLOOKUP('W. VaR &amp; Off-Peak Pos By Trader'!$A25,'Import OffPeak'!$A$3:EP$23,EP$1,FALSE()))</f>
        <v>0</v>
      </c>
      <c r="EQ16" s="107" t="n">
        <f aca="false">IF(ISNA(VLOOKUP('W. VaR &amp; Off-Peak Pos By Trader'!$A25,'Import OffPeak'!$A$3:EQ$23,EQ$1,FALSE())),0,VLOOKUP('W. VaR &amp; Off-Peak Pos By Trader'!$A25,'Import OffPeak'!$A$3:EQ$23,EQ$1,FALSE()))</f>
        <v>0</v>
      </c>
      <c r="ER16" s="107" t="n">
        <f aca="false">IF(ISNA(VLOOKUP('W. VaR &amp; Off-Peak Pos By Trader'!$A25,'Import OffPeak'!$A$3:ER$23,ER$1,FALSE())),0,VLOOKUP('W. VaR &amp; Off-Peak Pos By Trader'!$A25,'Import OffPeak'!$A$3:ER$23,ER$1,FALSE()))</f>
        <v>0</v>
      </c>
      <c r="ES16" s="107" t="n">
        <f aca="false">IF(ISNA(VLOOKUP('W. VaR &amp; Off-Peak Pos By Trader'!$A25,'Import OffPeak'!$A$3:ES$23,ES$1,FALSE())),0,VLOOKUP('W. VaR &amp; Off-Peak Pos By Trader'!$A25,'Import OffPeak'!$A$3:ES$23,ES$1,FALSE()))</f>
        <v>0</v>
      </c>
      <c r="ET16" s="107" t="n">
        <f aca="false">IF(ISNA(VLOOKUP('W. VaR &amp; Off-Peak Pos By Trader'!$A25,'Import OffPeak'!$A$3:ET$23,ET$1,FALSE())),0,VLOOKUP('W. VaR &amp; Off-Peak Pos By Trader'!$A25,'Import OffPeak'!$A$3:ET$23,ET$1,FALSE()))</f>
        <v>0</v>
      </c>
      <c r="EU16" s="107" t="n">
        <f aca="false">IF(ISNA(VLOOKUP('W. VaR &amp; Off-Peak Pos By Trader'!$A25,'Import OffPeak'!$A$3:EU$23,EU$1,FALSE())),0,VLOOKUP('W. VaR &amp; Off-Peak Pos By Trader'!$A25,'Import OffPeak'!$A$3:EU$23,EU$1,FALSE()))</f>
        <v>0</v>
      </c>
      <c r="EV16" s="107" t="n">
        <f aca="false">IF(ISNA(VLOOKUP('W. VaR &amp; Off-Peak Pos By Trader'!$A25,'Import OffPeak'!$A$3:EV$23,EV$1,FALSE())),0,VLOOKUP('W. VaR &amp; Off-Peak Pos By Trader'!$A25,'Import OffPeak'!$A$3:EV$23,EV$1,FALSE()))</f>
        <v>0</v>
      </c>
      <c r="EW16" s="107" t="n">
        <f aca="false">IF(ISNA(VLOOKUP('W. VaR &amp; Off-Peak Pos By Trader'!$A25,'Import OffPeak'!$A$3:EW$23,EW$1,FALSE())),0,VLOOKUP('W. VaR &amp; Off-Peak Pos By Trader'!$A25,'Import OffPeak'!$A$3:EW$23,EW$1,FALSE()))</f>
        <v>0</v>
      </c>
      <c r="EX16" s="107" t="n">
        <f aca="false">IF(ISNA(VLOOKUP('W. VaR &amp; Off-Peak Pos By Trader'!$A25,'Import OffPeak'!$A$3:EX$23,EX$1,FALSE())),0,VLOOKUP('W. VaR &amp; Off-Peak Pos By Trader'!$A25,'Import OffPeak'!$A$3:EX$23,EX$1,FALSE()))</f>
        <v>0</v>
      </c>
      <c r="EY16" s="107" t="n">
        <f aca="false">IF(ISNA(VLOOKUP('W. VaR &amp; Off-Peak Pos By Trader'!$A25,'Import OffPeak'!$A$3:EY$23,EY$1,FALSE())),0,VLOOKUP('W. VaR &amp; Off-Peak Pos By Trader'!$A25,'Import OffPeak'!$A$3:EY$23,EY$1,FALSE()))</f>
        <v>0</v>
      </c>
      <c r="EZ16" s="107" t="n">
        <f aca="false">IF(ISNA(VLOOKUP('W. VaR &amp; Off-Peak Pos By Trader'!$A25,'Import OffPeak'!$A$3:EZ$23,EZ$1,FALSE())),0,VLOOKUP('W. VaR &amp; Off-Peak Pos By Trader'!$A25,'Import OffPeak'!$A$3:EZ$23,EZ$1,FALSE()))</f>
        <v>0</v>
      </c>
      <c r="FA16" s="107" t="n">
        <f aca="false">IF(ISNA(VLOOKUP('W. VaR &amp; Off-Peak Pos By Trader'!$A25,'Import OffPeak'!$A$3:FA$23,FA$1,FALSE())),0,VLOOKUP('W. VaR &amp; Off-Peak Pos By Trader'!$A25,'Import OffPeak'!$A$3:FA$23,FA$1,FALSE()))</f>
        <v>0</v>
      </c>
      <c r="FB16" s="107" t="n">
        <f aca="false">IF(ISNA(VLOOKUP('W. VaR &amp; Off-Peak Pos By Trader'!$A25,'Import OffPeak'!$A$3:FB$23,FB$1,FALSE())),0,VLOOKUP('W. VaR &amp; Off-Peak Pos By Trader'!$A25,'Import OffPeak'!$A$3:FB$23,FB$1,FALSE()))</f>
        <v>0</v>
      </c>
      <c r="FC16" s="107" t="n">
        <f aca="false">IF(ISNA(VLOOKUP('W. VaR &amp; Off-Peak Pos By Trader'!$A25,'Import OffPeak'!$A$3:FC$23,FC$1,FALSE())),0,VLOOKUP('W. VaR &amp; Off-Peak Pos By Trader'!$A25,'Import OffPeak'!$A$3:FC$23,FC$1,FALSE()))</f>
        <v>0</v>
      </c>
      <c r="FD16" s="107" t="n">
        <f aca="false">IF(ISNA(VLOOKUP('W. VaR &amp; Off-Peak Pos By Trader'!$A25,'Import OffPeak'!$A$3:FD$23,FD$1,FALSE())),0,VLOOKUP('W. VaR &amp; Off-Peak Pos By Trader'!$A25,'Import OffPeak'!$A$3:FD$23,FD$1,FALSE()))</f>
        <v>0</v>
      </c>
      <c r="FE16" s="107" t="n">
        <f aca="false">IF(ISNA(VLOOKUP('W. VaR &amp; Off-Peak Pos By Trader'!$A25,'Import OffPeak'!$A$3:FE$23,FE$1,FALSE())),0,VLOOKUP('W. VaR &amp; Off-Peak Pos By Trader'!$A25,'Import OffPeak'!$A$3:FE$23,FE$1,FALSE()))</f>
        <v>0</v>
      </c>
      <c r="FF16" s="107" t="n">
        <f aca="false">IF(ISNA(VLOOKUP('W. VaR &amp; Off-Peak Pos By Trader'!$A25,'Import OffPeak'!$A$3:FF$23,FF$1,FALSE())),0,VLOOKUP('W. VaR &amp; Off-Peak Pos By Trader'!$A25,'Import OffPeak'!$A$3:FF$23,FF$1,FALSE()))</f>
        <v>0</v>
      </c>
      <c r="FG16" s="107" t="n">
        <f aca="false">IF(ISNA(VLOOKUP('W. VaR &amp; Off-Peak Pos By Trader'!$A25,'Import OffPeak'!$A$3:FG$23,FG$1,FALSE())),0,VLOOKUP('W. VaR &amp; Off-Peak Pos By Trader'!$A25,'Import OffPeak'!$A$3:FG$23,FG$1,FALSE()))</f>
        <v>0</v>
      </c>
      <c r="FH16" s="107" t="n">
        <f aca="false">IF(ISNA(VLOOKUP('W. VaR &amp; Off-Peak Pos By Trader'!$A25,'Import OffPeak'!$A$3:FH$23,FH$1,FALSE())),0,VLOOKUP('W. VaR &amp; Off-Peak Pos By Trader'!$A25,'Import OffPeak'!$A$3:FH$23,FH$1,FALSE()))</f>
        <v>0</v>
      </c>
      <c r="FI16" s="107" t="n">
        <f aca="false">IF(ISNA(VLOOKUP('W. VaR &amp; Off-Peak Pos By Trader'!$A25,'Import OffPeak'!$A$3:FI$23,FI$1,FALSE())),0,VLOOKUP('W. VaR &amp; Off-Peak Pos By Trader'!$A25,'Import OffPeak'!$A$3:FI$23,FI$1,FALSE()))</f>
        <v>0</v>
      </c>
      <c r="FJ16" s="107" t="n">
        <f aca="false">IF(ISNA(VLOOKUP('W. VaR &amp; Off-Peak Pos By Trader'!$A25,'Import OffPeak'!$A$3:FJ$23,FJ$1,FALSE())),0,VLOOKUP('W. VaR &amp; Off-Peak Pos By Trader'!$A25,'Import OffPeak'!$A$3:FJ$23,FJ$1,FALSE()))</f>
        <v>0</v>
      </c>
      <c r="FK16" s="107" t="n">
        <f aca="false">IF(ISNA(VLOOKUP('W. VaR &amp; Off-Peak Pos By Trader'!$A25,'Import OffPeak'!$A$3:FK$23,FK$1,FALSE())),0,VLOOKUP('W. VaR &amp; Off-Peak Pos By Trader'!$A25,'Import OffPeak'!$A$3:FK$23,FK$1,FALSE()))</f>
        <v>0</v>
      </c>
      <c r="FL16" s="107" t="n">
        <f aca="false">IF(ISNA(VLOOKUP('W. VaR &amp; Off-Peak Pos By Trader'!$A25,'Import OffPeak'!$A$3:FL$23,FL$1,FALSE())),0,VLOOKUP('W. VaR &amp; Off-Peak Pos By Trader'!$A25,'Import OffPeak'!$A$3:FL$23,FL$1,FALSE()))</f>
        <v>0</v>
      </c>
      <c r="FM16" s="107" t="n">
        <f aca="false">IF(ISNA(VLOOKUP('W. VaR &amp; Off-Peak Pos By Trader'!$A25,'Import OffPeak'!$A$3:FM$23,FM$1,FALSE())),0,VLOOKUP('W. VaR &amp; Off-Peak Pos By Trader'!$A25,'Import OffPeak'!$A$3:FM$23,FM$1,FALSE()))</f>
        <v>0</v>
      </c>
      <c r="FN16" s="107" t="n">
        <f aca="false">IF(ISNA(VLOOKUP('W. VaR &amp; Off-Peak Pos By Trader'!$A25,'Import OffPeak'!$A$3:FN$23,FN$1,FALSE())),0,VLOOKUP('W. VaR &amp; Off-Peak Pos By Trader'!$A25,'Import OffPeak'!$A$3:FN$23,FN$1,FALSE()))</f>
        <v>0</v>
      </c>
      <c r="FO16" s="107" t="n">
        <f aca="false">IF(ISNA(VLOOKUP('W. VaR &amp; Off-Peak Pos By Trader'!$A25,'Import OffPeak'!$A$3:FO$23,FO$1,FALSE())),0,VLOOKUP('W. VaR &amp; Off-Peak Pos By Trader'!$A25,'Import OffPeak'!$A$3:FO$23,FO$1,FALSE()))</f>
        <v>0</v>
      </c>
      <c r="FP16" s="107" t="n">
        <f aca="false">IF(ISNA(VLOOKUP('W. VaR &amp; Off-Peak Pos By Trader'!$A25,'Import OffPeak'!$A$3:FP$23,FP$1,FALSE())),0,VLOOKUP('W. VaR &amp; Off-Peak Pos By Trader'!$A25,'Import OffPeak'!$A$3:FP$23,FP$1,FALSE()))</f>
        <v>0</v>
      </c>
      <c r="FQ16" s="107" t="n">
        <f aca="false">IF(ISNA(VLOOKUP('W. VaR &amp; Off-Peak Pos By Trader'!$A25,'Import OffPeak'!$A$3:FQ$23,FQ$1,FALSE())),0,VLOOKUP('W. VaR &amp; Off-Peak Pos By Trader'!$A25,'Import OffPeak'!$A$3:FQ$23,FQ$1,FALSE()))</f>
        <v>0</v>
      </c>
      <c r="FR16" s="107" t="n">
        <f aca="false">IF(ISNA(VLOOKUP('W. VaR &amp; Off-Peak Pos By Trader'!$A25,'Import OffPeak'!$A$3:FR$23,FR$1,FALSE())),0,VLOOKUP('W. VaR &amp; Off-Peak Pos By Trader'!$A25,'Import OffPeak'!$A$3:FR$23,FR$1,FALSE()))</f>
        <v>0</v>
      </c>
      <c r="FS16" s="107" t="n">
        <f aca="false">IF(ISNA(VLOOKUP('W. VaR &amp; Off-Peak Pos By Trader'!$A25,'Import OffPeak'!$A$3:FS$23,FS$1,FALSE())),0,VLOOKUP('W. VaR &amp; Off-Peak Pos By Trader'!$A25,'Import OffPeak'!$A$3:FS$23,FS$1,FALSE()))</f>
        <v>0</v>
      </c>
      <c r="FT16" s="107" t="n">
        <f aca="false">IF(ISNA(VLOOKUP('W. VaR &amp; Off-Peak Pos By Trader'!$A25,'Import OffPeak'!$A$3:FT$23,FT$1,FALSE())),0,VLOOKUP('W. VaR &amp; Off-Peak Pos By Trader'!$A25,'Import OffPeak'!$A$3:FT$23,FT$1,FALSE()))</f>
        <v>0</v>
      </c>
      <c r="FU16" s="107" t="n">
        <f aca="false">IF(ISNA(VLOOKUP('W. VaR &amp; Off-Peak Pos By Trader'!$A25,'Import OffPeak'!$A$3:FU$23,FU$1,FALSE())),0,VLOOKUP('W. VaR &amp; Off-Peak Pos By Trader'!$A25,'Import OffPeak'!$A$3:FU$23,FU$1,FALSE()))</f>
        <v>0</v>
      </c>
      <c r="FV16" s="0" t="n">
        <f aca="false">IF(ISNA(VLOOKUP('W. VaR &amp; Off-Peak Pos By Trader'!$A25,'Import OffPeak'!$A$3:FV$23,FV$1,FALSE())),0,VLOOKUP('W. VaR &amp; Off-Peak Pos By Trader'!$A25,'Import OffPeak'!$A$3:FV$23,FV$1,FALSE()))</f>
        <v>0</v>
      </c>
      <c r="FW16" s="0" t="n">
        <f aca="false">IF(ISNA(VLOOKUP('W. VaR &amp; Off-Peak Pos By Trader'!$A25,'Import OffPeak'!$A$3:FW$23,FW$1,FALSE())),0,VLOOKUP('W. VaR &amp; Off-Peak Pos By Trader'!$A25,'Import OffPeak'!$A$3:FW$23,FW$1,FALSE()))</f>
        <v>0</v>
      </c>
      <c r="FX16" s="0" t="n">
        <f aca="false">IF(ISNA(VLOOKUP('W. VaR &amp; Off-Peak Pos By Trader'!$A25,'Import OffPeak'!$A$3:FX$23,FX$1,FALSE())),0,VLOOKUP('W. VaR &amp; Off-Peak Pos By Trader'!$A25,'Import OffPeak'!$A$3:FX$23,FX$1,FALSE()))</f>
        <v>0</v>
      </c>
      <c r="FY16" s="0" t="n">
        <f aca="false">IF(ISNA(VLOOKUP('W. VaR &amp; Off-Peak Pos By Trader'!$A25,'Import OffPeak'!$A$3:FY$23,FY$1,FALSE())),0,VLOOKUP('W. VaR &amp; Off-Peak Pos By Trader'!$A25,'Import OffPeak'!$A$3:FY$23,FY$1,FALSE()))</f>
        <v>0</v>
      </c>
      <c r="FZ16" s="0" t="n">
        <f aca="false">IF(ISNA(VLOOKUP('W. VaR &amp; Off-Peak Pos By Trader'!$A25,'Import OffPeak'!$A$3:FZ$23,FZ$1,FALSE())),0,VLOOKUP('W. VaR &amp; Off-Peak Pos By Trader'!$A25,'Import OffPeak'!$A$3:FZ$23,FZ$1,FALSE()))</f>
        <v>0</v>
      </c>
      <c r="GA16" s="0" t="n">
        <f aca="false">IF(ISNA(VLOOKUP('W. VaR &amp; Off-Peak Pos By Trader'!$A25,'Import OffPeak'!$A$3:GA$23,GA$1,FALSE())),0,VLOOKUP('W. VaR &amp; Off-Peak Pos By Trader'!$A25,'Import OffPeak'!$A$3:GA$23,GA$1,FALSE()))</f>
        <v>0</v>
      </c>
      <c r="GB16" s="0" t="n">
        <f aca="false">IF(ISNA(VLOOKUP('W. VaR &amp; Off-Peak Pos By Trader'!$A25,'Import OffPeak'!$A$3:GB$23,GB$1,FALSE())),0,VLOOKUP('W. VaR &amp; Off-Peak Pos By Trader'!$A25,'Import OffPeak'!$A$3:GB$23,GB$1,FALSE()))</f>
        <v>0</v>
      </c>
      <c r="GC16" s="0" t="n">
        <f aca="false">IF(ISNA(VLOOKUP('W. VaR &amp; Off-Peak Pos By Trader'!$A25,'Import OffPeak'!$A$3:GC$23,GC$1,FALSE())),0,VLOOKUP('W. VaR &amp; Off-Peak Pos By Trader'!$A25,'Import OffPeak'!$A$3:GC$23,GC$1,FALSE()))</f>
        <v>0</v>
      </c>
      <c r="GD16" s="0" t="n">
        <f aca="false">IF(ISNA(VLOOKUP('W. VaR &amp; Off-Peak Pos By Trader'!$A25,'Import OffPeak'!$A$3:GD$23,GD$1,FALSE())),0,VLOOKUP('W. VaR &amp; Off-Peak Pos By Trader'!$A25,'Import OffPeak'!$A$3:GD$23,GD$1,FALSE()))</f>
        <v>0</v>
      </c>
      <c r="GE16" s="0" t="n">
        <f aca="false">IF(ISNA(VLOOKUP('W. VaR &amp; Off-Peak Pos By Trader'!$A25,'Import OffPeak'!$A$3:GE$23,GE$1,FALSE())),0,VLOOKUP('W. VaR &amp; Off-Peak Pos By Trader'!$A25,'Import OffPeak'!$A$3:GE$23,GE$1,FALSE()))</f>
        <v>0</v>
      </c>
      <c r="GF16" s="0" t="n">
        <f aca="false">IF(ISNA(VLOOKUP('W. VaR &amp; Off-Peak Pos By Trader'!$A25,'Import OffPeak'!$A$3:GF$23,GF$1,FALSE())),0,VLOOKUP('W. VaR &amp; Off-Peak Pos By Trader'!$A25,'Import OffPeak'!$A$3:GF$23,GF$1,FALSE()))</f>
        <v>0</v>
      </c>
      <c r="GG16" s="0" t="n">
        <f aca="false">IF(ISNA(VLOOKUP('W. VaR &amp; Off-Peak Pos By Trader'!$A25,'Import OffPeak'!$A$3:GG$23,GG$1,FALSE())),0,VLOOKUP('W. VaR &amp; Off-Peak Pos By Trader'!$A25,'Import OffPeak'!$A$3:GG$23,GG$1,FALSE()))</f>
        <v>0</v>
      </c>
      <c r="GH16" s="0" t="n">
        <f aca="false">IF(ISNA(VLOOKUP('W. VaR &amp; Off-Peak Pos By Trader'!$A25,'Import OffPeak'!$A$3:GH$23,GH$1,FALSE())),0,VLOOKUP('W. VaR &amp; Off-Peak Pos By Trader'!$A25,'Import OffPeak'!$A$3:GH$23,GH$1,FALSE()))</f>
        <v>0</v>
      </c>
      <c r="GI16" s="0" t="n">
        <f aca="false">IF(ISNA(VLOOKUP('W. VaR &amp; Off-Peak Pos By Trader'!$A25,'Import OffPeak'!$A$3:GI$23,GI$1,FALSE())),0,VLOOKUP('W. VaR &amp; Off-Peak Pos By Trader'!$A25,'Import OffPeak'!$A$3:GI$23,GI$1,FALSE()))</f>
        <v>0</v>
      </c>
      <c r="GJ16" s="0" t="n">
        <f aca="false">IF(ISNA(VLOOKUP('W. VaR &amp; Off-Peak Pos By Trader'!$A25,'Import OffPeak'!$A$3:GJ$23,GJ$1,FALSE())),0,VLOOKUP('W. VaR &amp; Off-Peak Pos By Trader'!$A25,'Import OffPeak'!$A$3:GJ$23,GJ$1,FALSE()))</f>
        <v>0</v>
      </c>
      <c r="GK16" s="0" t="n">
        <f aca="false">IF(ISNA(VLOOKUP('W. VaR &amp; Off-Peak Pos By Trader'!$A25,'Import OffPeak'!$A$3:GK$23,GK$1,FALSE())),0,VLOOKUP('W. VaR &amp; Off-Peak Pos By Trader'!$A25,'Import OffPeak'!$A$3:GK$23,GK$1,FALSE()))</f>
        <v>0</v>
      </c>
      <c r="GL16" s="0" t="n">
        <f aca="false">IF(ISNA(VLOOKUP('W. VaR &amp; Off-Peak Pos By Trader'!$A25,'Import OffPeak'!$A$3:GL$23,GL$1,FALSE())),0,VLOOKUP('W. VaR &amp; Off-Peak Pos By Trader'!$A25,'Import OffPeak'!$A$3:GL$23,GL$1,FALSE()))</f>
        <v>0</v>
      </c>
      <c r="GM16" s="0" t="n">
        <f aca="false">IF(ISNA(VLOOKUP('W. VaR &amp; Off-Peak Pos By Trader'!$A25,'Import OffPeak'!$A$3:GM$23,GM$1,FALSE())),0,VLOOKUP('W. VaR &amp; Off-Peak Pos By Trader'!$A25,'Import OffPeak'!$A$3:GM$23,GM$1,FALSE()))</f>
        <v>0</v>
      </c>
      <c r="GN16" s="0" t="n">
        <f aca="false">IF(ISNA(VLOOKUP('W. VaR &amp; Off-Peak Pos By Trader'!$A25,'Import OffPeak'!$A$3:GN$23,GN$1,FALSE())),0,VLOOKUP('W. VaR &amp; Off-Peak Pos By Trader'!$A25,'Import OffPeak'!$A$3:GN$23,GN$1,FALSE()))</f>
        <v>0</v>
      </c>
      <c r="GO16" s="0" t="n">
        <f aca="false">IF(ISNA(VLOOKUP('W. VaR &amp; Off-Peak Pos By Trader'!$A25,'Import OffPeak'!$A$3:GO$23,GO$1,FALSE())),0,VLOOKUP('W. VaR &amp; Off-Peak Pos By Trader'!$A25,'Import OffPeak'!$A$3:GO$23,GO$1,FALSE()))</f>
        <v>0</v>
      </c>
      <c r="GP16" s="0" t="n">
        <f aca="false">IF(ISNA(VLOOKUP('W. VaR &amp; Off-Peak Pos By Trader'!$A25,'Import OffPeak'!$A$3:GP$23,GP$1,FALSE())),0,VLOOKUP('W. VaR &amp; Off-Peak Pos By Trader'!$A25,'Import OffPeak'!$A$3:GP$23,GP$1,FALSE()))</f>
        <v>0</v>
      </c>
      <c r="GQ16" s="0" t="n">
        <f aca="false">IF(ISNA(VLOOKUP('W. VaR &amp; Off-Peak Pos By Trader'!$A25,'Import OffPeak'!$A$3:GQ$23,GQ$1,FALSE())),0,VLOOKUP('W. VaR &amp; Off-Peak Pos By Trader'!$A25,'Import OffPeak'!$A$3:GQ$23,GQ$1,FALSE()))</f>
        <v>0</v>
      </c>
      <c r="GR16" s="0" t="n">
        <f aca="false">IF(ISNA(VLOOKUP('W. VaR &amp; Off-Peak Pos By Trader'!$A25,'Import OffPeak'!$A$3:GR$23,GR$1,FALSE())),0,VLOOKUP('W. VaR &amp; Off-Peak Pos By Trader'!$A25,'Import OffPeak'!$A$3:GR$23,GR$1,FALSE()))</f>
        <v>0</v>
      </c>
      <c r="GS16" s="0" t="n">
        <f aca="false">IF(ISNA(VLOOKUP('W. VaR &amp; Off-Peak Pos By Trader'!$A25,'Import OffPeak'!$A$3:GS$23,GS$1,FALSE())),0,VLOOKUP('W. VaR &amp; Off-Peak Pos By Trader'!$A25,'Import OffPeak'!$A$3:GS$23,GS$1,FALSE()))</f>
        <v>0</v>
      </c>
      <c r="GT16" s="0" t="n">
        <f aca="false">IF(ISNA(VLOOKUP('W. VaR &amp; Off-Peak Pos By Trader'!$A25,'Import OffPeak'!$A$3:GT$23,GT$1,FALSE())),0,VLOOKUP('W. VaR &amp; Off-Peak Pos By Trader'!$A25,'Import OffPeak'!$A$3:GT$23,GT$1,FALSE()))</f>
        <v>0</v>
      </c>
      <c r="GU16" s="0" t="n">
        <f aca="false">IF(ISNA(VLOOKUP('W. VaR &amp; Off-Peak Pos By Trader'!$A25,'Import OffPeak'!$A$3:GU$23,GU$1,FALSE())),0,VLOOKUP('W. VaR &amp; Off-Peak Pos By Trader'!$A25,'Import OffPeak'!$A$3:GU$23,GU$1,FALSE()))</f>
        <v>0</v>
      </c>
      <c r="GV16" s="0" t="n">
        <f aca="false">IF(ISNA(VLOOKUP('W. VaR &amp; Off-Peak Pos By Trader'!$A25,'Import OffPeak'!$A$3:GV$23,GV$1,FALSE())),0,VLOOKUP('W. VaR &amp; Off-Peak Pos By Trader'!$A25,'Import OffPeak'!$A$3:GV$23,GV$1,FALSE()))</f>
        <v>0</v>
      </c>
      <c r="GW16" s="0" t="n">
        <f aca="false">IF(ISNA(VLOOKUP('W. VaR &amp; Off-Peak Pos By Trader'!$A25,'Import OffPeak'!$A$3:GW$23,GW$1,FALSE())),0,VLOOKUP('W. VaR &amp; Off-Peak Pos By Trader'!$A25,'Import OffPeak'!$A$3:GW$23,GW$1,FALSE()))</f>
        <v>0</v>
      </c>
      <c r="GX16" s="0" t="n">
        <f aca="false">IF(ISNA(VLOOKUP('W. VaR &amp; Off-Peak Pos By Trader'!$A25,'Import OffPeak'!$A$3:GX$23,GX$1,FALSE())),0,VLOOKUP('W. VaR &amp; Off-Peak Pos By Trader'!$A25,'Import OffPeak'!$A$3:GX$23,GX$1,FALSE()))</f>
        <v>0</v>
      </c>
      <c r="GY16" s="0" t="n">
        <f aca="false">IF(ISNA(VLOOKUP('W. VaR &amp; Off-Peak Pos By Trader'!$A25,'Import OffPeak'!$A$3:GY$23,GY$1,FALSE())),0,VLOOKUP('W. VaR &amp; Off-Peak Pos By Trader'!$A25,'Import OffPeak'!$A$3:GY$23,GY$1,FALSE()))</f>
        <v>0</v>
      </c>
      <c r="GZ16" s="0" t="n">
        <f aca="false">IF(ISNA(VLOOKUP('W. VaR &amp; Off-Peak Pos By Trader'!$A25,'Import OffPeak'!$A$3:GZ$23,GZ$1,FALSE())),0,VLOOKUP('W. VaR &amp; Off-Peak Pos By Trader'!$A25,'Import OffPeak'!$A$3:GZ$23,GZ$1,FALSE()))</f>
        <v>0</v>
      </c>
      <c r="HA16" s="0" t="n">
        <f aca="false">IF(ISNA(VLOOKUP('W. VaR &amp; Off-Peak Pos By Trader'!$A25,'Import OffPeak'!$A$3:HA$23,HA$1,FALSE())),0,VLOOKUP('W. VaR &amp; Off-Peak Pos By Trader'!$A25,'Import OffPeak'!$A$3:HA$23,HA$1,FALSE()))</f>
        <v>0</v>
      </c>
      <c r="HB16" s="0" t="n">
        <f aca="false">IF(ISNA(VLOOKUP('W. VaR &amp; Off-Peak Pos By Trader'!$A25,'Import OffPeak'!$A$3:HB$23,HB$1,FALSE())),0,VLOOKUP('W. VaR &amp; Off-Peak Pos By Trader'!$A25,'Import OffPeak'!$A$3:HB$23,HB$1,FALSE()))</f>
        <v>0</v>
      </c>
      <c r="HC16" s="0" t="n">
        <f aca="false">IF(ISNA(VLOOKUP('W. VaR &amp; Off-Peak Pos By Trader'!$A25,'Import OffPeak'!$A$3:HC$23,HC$1,FALSE())),0,VLOOKUP('W. VaR &amp; Off-Peak Pos By Trader'!$A25,'Import OffPeak'!$A$3:HC$23,HC$1,FALSE()))</f>
        <v>0</v>
      </c>
      <c r="HD16" s="0" t="n">
        <f aca="false">IF(ISNA(VLOOKUP('W. VaR &amp; Off-Peak Pos By Trader'!$A25,'Import OffPeak'!$A$3:HD$23,HD$1,FALSE())),0,VLOOKUP('W. VaR &amp; Off-Peak Pos By Trader'!$A25,'Import OffPeak'!$A$3:HD$23,HD$1,FALSE()))</f>
        <v>0</v>
      </c>
      <c r="HE16" s="0" t="n">
        <f aca="false">IF(ISNA(VLOOKUP('W. VaR &amp; Off-Peak Pos By Trader'!$A25,'Import OffPeak'!$A$3:HE$23,HE$1,FALSE())),0,VLOOKUP('W. VaR &amp; Off-Peak Pos By Trader'!$A25,'Import OffPeak'!$A$3:HE$23,HE$1,FALSE()))</f>
        <v>0</v>
      </c>
      <c r="HF16" s="0" t="n">
        <f aca="false">IF(ISNA(VLOOKUP('W. VaR &amp; Off-Peak Pos By Trader'!$A25,'Import OffPeak'!$A$3:HF$23,HF$1,FALSE())),0,VLOOKUP('W. VaR &amp; Off-Peak Pos By Trader'!$A25,'Import OffPeak'!$A$3:HF$23,HF$1,FALSE()))</f>
        <v>0</v>
      </c>
      <c r="HG16" s="0" t="n">
        <f aca="false">IF(ISNA(VLOOKUP('W. VaR &amp; Off-Peak Pos By Trader'!$A25,'Import OffPeak'!$A$3:HG$23,HG$1,FALSE())),0,VLOOKUP('W. VaR &amp; Off-Peak Pos By Trader'!$A25,'Import OffPeak'!$A$3:HG$23,HG$1,FALSE()))</f>
        <v>0</v>
      </c>
      <c r="HH16" s="0" t="n">
        <f aca="false">IF(ISNA(VLOOKUP('W. VaR &amp; Off-Peak Pos By Trader'!$A25,'Import OffPeak'!$A$3:HH$23,HH$1,FALSE())),0,VLOOKUP('W. VaR &amp; Off-Peak Pos By Trader'!$A25,'Import OffPeak'!$A$3:HH$23,HH$1,FALSE()))</f>
        <v>0</v>
      </c>
      <c r="HI16" s="0" t="n">
        <f aca="false">IF(ISNA(VLOOKUP('W. VaR &amp; Off-Peak Pos By Trader'!$A25,'Import OffPeak'!$A$3:HI$23,HI$1,FALSE())),0,VLOOKUP('W. VaR &amp; Off-Peak Pos By Trader'!$A25,'Import OffPeak'!$A$3:HI$23,HI$1,FALSE()))</f>
        <v>0</v>
      </c>
      <c r="HJ16" s="0" t="n">
        <f aca="false">IF(ISNA(VLOOKUP('W. VaR &amp; Off-Peak Pos By Trader'!$A25,'Import OffPeak'!$A$3:HJ$23,HJ$1,FALSE())),0,VLOOKUP('W. VaR &amp; Off-Peak Pos By Trader'!$A25,'Import OffPeak'!$A$3:HJ$23,HJ$1,FALSE()))</f>
        <v>0</v>
      </c>
      <c r="HK16" s="0" t="n">
        <f aca="false">IF(ISNA(VLOOKUP('W. VaR &amp; Off-Peak Pos By Trader'!$A25,'Import OffPeak'!$A$3:HK$23,HK$1,FALSE())),0,VLOOKUP('W. VaR &amp; Off-Peak Pos By Trader'!$A25,'Import OffPeak'!$A$3:HK$23,HK$1,FALSE()))</f>
        <v>0</v>
      </c>
      <c r="HL16" s="0" t="n">
        <f aca="false">IF(ISNA(VLOOKUP('W. VaR &amp; Off-Peak Pos By Trader'!$A25,'Import OffPeak'!$A$3:HL$23,HL$1,FALSE())),0,VLOOKUP('W. VaR &amp; Off-Peak Pos By Trader'!$A25,'Import OffPeak'!$A$3:HL$23,HL$1,FALSE()))</f>
        <v>0</v>
      </c>
      <c r="HM16" s="0" t="n">
        <f aca="false">IF(ISNA(VLOOKUP('W. VaR &amp; Off-Peak Pos By Trader'!$A25,'Import OffPeak'!$A$3:HM$23,HM$1,FALSE())),0,VLOOKUP('W. VaR &amp; Off-Peak Pos By Trader'!$A25,'Import OffPeak'!$A$3:HM$23,HM$1,FALSE()))</f>
        <v>0</v>
      </c>
      <c r="HN16" s="0" t="n">
        <f aca="false">IF(ISNA(VLOOKUP('W. VaR &amp; Off-Peak Pos By Trader'!$A25,'Import OffPeak'!$A$3:HN$23,HN$1,FALSE())),0,VLOOKUP('W. VaR &amp; Off-Peak Pos By Trader'!$A25,'Import OffPeak'!$A$3:HN$23,HN$1,FALSE()))</f>
        <v>0</v>
      </c>
      <c r="HO16" s="0" t="n">
        <f aca="false">IF(ISNA(VLOOKUP('W. VaR &amp; Off-Peak Pos By Trader'!$A25,'Import OffPeak'!$A$3:HO$23,HO$1,FALSE())),0,VLOOKUP('W. VaR &amp; Off-Peak Pos By Trader'!$A25,'Import OffPeak'!$A$3:HO$23,HO$1,FALSE()))</f>
        <v>0</v>
      </c>
      <c r="HP16" s="0" t="n">
        <f aca="false">IF(ISNA(VLOOKUP('W. VaR &amp; Off-Peak Pos By Trader'!$A25,'Import OffPeak'!$A$3:HP$23,HP$1,FALSE())),0,VLOOKUP('W. VaR &amp; Off-Peak Pos By Trader'!$A25,'Import OffPeak'!$A$3:HP$23,HP$1,FALSE()))</f>
        <v>0</v>
      </c>
      <c r="HQ16" s="0" t="n">
        <f aca="false">IF(ISNA(VLOOKUP('W. VaR &amp; Off-Peak Pos By Trader'!$A25,'Import OffPeak'!$A$3:HQ$23,HQ$1,FALSE())),0,VLOOKUP('W. VaR &amp; Off-Peak Pos By Trader'!$A25,'Import OffPeak'!$A$3:HQ$23,HQ$1,FALSE()))</f>
        <v>0</v>
      </c>
      <c r="HR16" s="0" t="n">
        <f aca="false">IF(ISNA(VLOOKUP('W. VaR &amp; Off-Peak Pos By Trader'!$A25,'Import OffPeak'!$A$3:HR$23,HR$1,FALSE())),0,VLOOKUP('W. VaR &amp; Off-Peak Pos By Trader'!$A25,'Import OffPeak'!$A$3:HR$23,HR$1,FALSE()))</f>
        <v>0</v>
      </c>
      <c r="HS16" s="0" t="n">
        <f aca="false">IF(ISNA(VLOOKUP('W. VaR &amp; Off-Peak Pos By Trader'!$A25,'Import OffPeak'!$A$3:HS$23,HS$1,FALSE())),0,VLOOKUP('W. VaR &amp; Off-Peak Pos By Trader'!$A25,'Import OffPeak'!$A$3:HS$23,HS$1,FALSE()))</f>
        <v>0</v>
      </c>
      <c r="HT16" s="0" t="n">
        <f aca="false">IF(ISNA(VLOOKUP('W. VaR &amp; Off-Peak Pos By Trader'!$A25,'Import OffPeak'!$A$3:HT$23,HT$1,FALSE())),0,VLOOKUP('W. VaR &amp; Off-Peak Pos By Trader'!$A25,'Import OffPeak'!$A$3:HT$23,HT$1,FALSE()))</f>
        <v>0</v>
      </c>
      <c r="HU16" s="0" t="n">
        <f aca="false">IF(ISNA(VLOOKUP('W. VaR &amp; Off-Peak Pos By Trader'!$A25,'Import OffPeak'!$A$3:HU$23,HU$1,FALSE())),0,VLOOKUP('W. VaR &amp; Off-Peak Pos By Trader'!$A25,'Import OffPeak'!$A$3:HU$23,HU$1,FALSE()))</f>
        <v>0</v>
      </c>
      <c r="HV16" s="0" t="n">
        <f aca="false">IF(ISNA(VLOOKUP('W. VaR &amp; Off-Peak Pos By Trader'!$A25,'Import OffPeak'!$A$3:HV$23,HV$1,FALSE())),0,VLOOKUP('W. VaR &amp; Off-Peak Pos By Trader'!$A25,'Import OffPeak'!$A$3:HV$23,HV$1,FALSE()))</f>
        <v>0</v>
      </c>
      <c r="HW16" s="0" t="n">
        <f aca="false">IF(ISNA(VLOOKUP('W. VaR &amp; Off-Peak Pos By Trader'!$A25,'Import OffPeak'!$A$3:HW$23,HW$1,FALSE())),0,VLOOKUP('W. VaR &amp; Off-Peak Pos By Trader'!$A25,'Import OffPeak'!$A$3:HW$23,HW$1,FALSE()))</f>
        <v>0</v>
      </c>
      <c r="HX16" s="0" t="n">
        <f aca="false">IF(ISNA(VLOOKUP('W. VaR &amp; Off-Peak Pos By Trader'!$A25,'Import OffPeak'!$A$3:HX$23,HX$1,FALSE())),0,VLOOKUP('W. VaR &amp; Off-Peak Pos By Trader'!$A25,'Import OffPeak'!$A$3:HX$23,HX$1,FALSE()))</f>
        <v>0</v>
      </c>
      <c r="HY16" s="0" t="n">
        <f aca="false">IF(ISNA(VLOOKUP('W. VaR &amp; Off-Peak Pos By Trader'!$A25,'Import OffPeak'!$A$3:HY$23,HY$1,FALSE())),0,VLOOKUP('W. VaR &amp; Off-Peak Pos By Trader'!$A25,'Import OffPeak'!$A$3:HY$23,HY$1,FALSE()))</f>
        <v>0</v>
      </c>
      <c r="HZ16" s="0" t="n">
        <f aca="false">IF(ISNA(VLOOKUP('W. VaR &amp; Off-Peak Pos By Trader'!$A25,'Import OffPeak'!$A$3:HZ$23,HZ$1,FALSE())),0,VLOOKUP('W. VaR &amp; Off-Peak Pos By Trader'!$A25,'Import OffPeak'!$A$3:HZ$23,HZ$1,FALSE()))</f>
        <v>0</v>
      </c>
      <c r="IA16" s="0" t="n">
        <f aca="false">IF(ISNA(VLOOKUP('W. VaR &amp; Off-Peak Pos By Trader'!$A25,'Import OffPeak'!$A$3:IA$23,IA$1,FALSE())),0,VLOOKUP('W. VaR &amp; Off-Peak Pos By Trader'!$A25,'Import OffPeak'!$A$3:IA$23,IA$1,FALSE()))</f>
        <v>0</v>
      </c>
      <c r="IB16" s="0" t="n">
        <f aca="false">IF(ISNA(VLOOKUP('W. VaR &amp; Off-Peak Pos By Trader'!$A25,'Import OffPeak'!$A$3:IB$23,IB$1,FALSE())),0,VLOOKUP('W. VaR &amp; Off-Peak Pos By Trader'!$A25,'Import OffPeak'!$A$3:IB$23,IB$1,FALSE()))</f>
        <v>0</v>
      </c>
      <c r="IC16" s="0" t="n">
        <f aca="false">IF(ISNA(VLOOKUP('W. VaR &amp; Off-Peak Pos By Trader'!$A25,'Import OffPeak'!$A$3:IC$23,IC$1,FALSE())),0,VLOOKUP('W. VaR &amp; Off-Peak Pos By Trader'!$A25,'Import OffPeak'!$A$3:IC$23,IC$1,FALSE()))</f>
        <v>0</v>
      </c>
    </row>
    <row r="17" customFormat="false" ht="18" hidden="false" customHeight="false" outlineLevel="0" collapsed="false">
      <c r="A17" s="104" t="s">
        <v>23</v>
      </c>
      <c r="B17" s="107" t="n">
        <f aca="false">IF(ISNA(VLOOKUP('W. VaR &amp; Off-Peak Pos By Trader'!$A26,'Import OffPeak'!$A$3:B$23,B$1,FALSE())),0,VLOOKUP('W. VaR &amp; Off-Peak Pos By Trader'!$A26,'Import OffPeak'!$A$3:B$23,B$1,FALSE()))</f>
        <v>0</v>
      </c>
      <c r="C17" s="107" t="n">
        <f aca="false">IF(ISNA(VLOOKUP('W. VaR &amp; Off-Peak Pos By Trader'!$A26,'Import OffPeak'!$A$3:C$23,C$1,FALSE())),0,VLOOKUP('W. VaR &amp; Off-Peak Pos By Trader'!$A26,'Import OffPeak'!$A$3:C$23,C$1,FALSE()))</f>
        <v>0</v>
      </c>
      <c r="D17" s="107" t="n">
        <f aca="false">IF(ISNA(VLOOKUP('W. VaR &amp; Off-Peak Pos By Trader'!$A26,'Import OffPeak'!$A$3:D$23,D$1,FALSE())),0,VLOOKUP('W. VaR &amp; Off-Peak Pos By Trader'!$A26,'Import OffPeak'!$A$3:D$23,D$1,FALSE()))</f>
        <v>0</v>
      </c>
      <c r="E17" s="107" t="n">
        <f aca="false">IF(ISNA(VLOOKUP('W. VaR &amp; Off-Peak Pos By Trader'!$A26,'Import OffPeak'!$A$3:E$23,E$1,FALSE())),0,VLOOKUP('W. VaR &amp; Off-Peak Pos By Trader'!$A26,'Import OffPeak'!$A$3:E$23,E$1,FALSE()))</f>
        <v>0</v>
      </c>
      <c r="F17" s="107" t="n">
        <f aca="false">IF(ISNA(VLOOKUP('W. VaR &amp; Off-Peak Pos By Trader'!$A26,'Import OffPeak'!$A$3:F$23,F$1,FALSE())),0,VLOOKUP('W. VaR &amp; Off-Peak Pos By Trader'!$A26,'Import OffPeak'!$A$3:F$23,F$1,FALSE()))</f>
        <v>0</v>
      </c>
      <c r="G17" s="107" t="n">
        <f aca="false">IF(ISNA(VLOOKUP('W. VaR &amp; Off-Peak Pos By Trader'!$A26,'Import OffPeak'!$A$3:G$23,G$1,FALSE())),0,VLOOKUP('W. VaR &amp; Off-Peak Pos By Trader'!$A26,'Import OffPeak'!$A$3:G$23,G$1,FALSE()))</f>
        <v>0</v>
      </c>
      <c r="H17" s="107" t="n">
        <f aca="false">IF(ISNA(VLOOKUP('W. VaR &amp; Off-Peak Pos By Trader'!$A26,'Import OffPeak'!$A$3:H$23,H$1,FALSE())),0,VLOOKUP('W. VaR &amp; Off-Peak Pos By Trader'!$A26,'Import OffPeak'!$A$3:H$23,H$1,FALSE()))</f>
        <v>0</v>
      </c>
      <c r="I17" s="107" t="n">
        <f aca="false">IF(ISNA(VLOOKUP('W. VaR &amp; Off-Peak Pos By Trader'!$A26,'Import OffPeak'!$A$3:I$23,I$1,FALSE())),0,VLOOKUP('W. VaR &amp; Off-Peak Pos By Trader'!$A26,'Import OffPeak'!$A$3:I$23,I$1,FALSE()))</f>
        <v>0</v>
      </c>
      <c r="J17" s="107" t="n">
        <f aca="false">IF(ISNA(VLOOKUP('W. VaR &amp; Off-Peak Pos By Trader'!$A26,'Import OffPeak'!$A$3:J$23,J$1,FALSE())),0,VLOOKUP('W. VaR &amp; Off-Peak Pos By Trader'!$A26,'Import OffPeak'!$A$3:J$23,J$1,FALSE()))</f>
        <v>0</v>
      </c>
      <c r="K17" s="107" t="n">
        <f aca="false">IF(ISNA(VLOOKUP('W. VaR &amp; Off-Peak Pos By Trader'!$A26,'Import OffPeak'!$A$3:K$23,K$1,FALSE())),0,VLOOKUP('W. VaR &amp; Off-Peak Pos By Trader'!$A26,'Import OffPeak'!$A$3:K$23,K$1,FALSE()))</f>
        <v>0</v>
      </c>
      <c r="L17" s="107" t="n">
        <f aca="false">IF(ISNA(VLOOKUP('W. VaR &amp; Off-Peak Pos By Trader'!$A26,'Import OffPeak'!$A$3:L$23,L$1,FALSE())),0,VLOOKUP('W. VaR &amp; Off-Peak Pos By Trader'!$A26,'Import OffPeak'!$A$3:L$23,L$1,FALSE()))</f>
        <v>0</v>
      </c>
      <c r="M17" s="107" t="n">
        <f aca="false">IF(ISNA(VLOOKUP('W. VaR &amp; Off-Peak Pos By Trader'!$A26,'Import OffPeak'!$A$3:M$23,M$1,FALSE())),0,VLOOKUP('W. VaR &amp; Off-Peak Pos By Trader'!$A26,'Import OffPeak'!$A$3:M$23,M$1,FALSE()))</f>
        <v>0</v>
      </c>
      <c r="N17" s="107" t="n">
        <f aca="false">IF(ISNA(VLOOKUP('W. VaR &amp; Off-Peak Pos By Trader'!$A26,'Import OffPeak'!$A$3:N$23,N$1,FALSE())),0,VLOOKUP('W. VaR &amp; Off-Peak Pos By Trader'!$A26,'Import OffPeak'!$A$3:N$23,N$1,FALSE()))</f>
        <v>0</v>
      </c>
      <c r="O17" s="107" t="n">
        <f aca="false">IF(ISNA(VLOOKUP('W. VaR &amp; Off-Peak Pos By Trader'!$A26,'Import OffPeak'!$A$3:O$23,O$1,FALSE())),0,VLOOKUP('W. VaR &amp; Off-Peak Pos By Trader'!$A26,'Import OffPeak'!$A$3:O$23,O$1,FALSE()))</f>
        <v>0</v>
      </c>
      <c r="P17" s="107" t="n">
        <f aca="false">IF(ISNA(VLOOKUP('W. VaR &amp; Off-Peak Pos By Trader'!$A26,'Import OffPeak'!$A$3:P$23,P$1,FALSE())),0,VLOOKUP('W. VaR &amp; Off-Peak Pos By Trader'!$A26,'Import OffPeak'!$A$3:P$23,P$1,FALSE()))</f>
        <v>0</v>
      </c>
      <c r="Q17" s="107" t="n">
        <f aca="false">IF(ISNA(VLOOKUP('W. VaR &amp; Off-Peak Pos By Trader'!$A26,'Import OffPeak'!$A$3:Q$23,Q$1,FALSE())),0,VLOOKUP('W. VaR &amp; Off-Peak Pos By Trader'!$A26,'Import OffPeak'!$A$3:Q$23,Q$1,FALSE()))</f>
        <v>0</v>
      </c>
      <c r="R17" s="107" t="n">
        <f aca="false">IF(ISNA(VLOOKUP('W. VaR &amp; Off-Peak Pos By Trader'!$A26,'Import OffPeak'!$A$3:R$23,R$1,FALSE())),0,VLOOKUP('W. VaR &amp; Off-Peak Pos By Trader'!$A26,'Import OffPeak'!$A$3:R$23,R$1,FALSE()))</f>
        <v>0</v>
      </c>
      <c r="S17" s="107" t="n">
        <f aca="false">IF(ISNA(VLOOKUP('W. VaR &amp; Off-Peak Pos By Trader'!$A26,'Import OffPeak'!$A$3:S$23,S$1,FALSE())),0,VLOOKUP('W. VaR &amp; Off-Peak Pos By Trader'!$A26,'Import OffPeak'!$A$3:S$23,S$1,FALSE()))</f>
        <v>0</v>
      </c>
      <c r="T17" s="107" t="n">
        <f aca="false">IF(ISNA(VLOOKUP('W. VaR &amp; Off-Peak Pos By Trader'!$A26,'Import OffPeak'!$A$3:T$23,T$1,FALSE())),0,VLOOKUP('W. VaR &amp; Off-Peak Pos By Trader'!$A26,'Import OffPeak'!$A$3:T$23,T$1,FALSE()))</f>
        <v>0</v>
      </c>
      <c r="U17" s="107" t="n">
        <f aca="false">IF(ISNA(VLOOKUP('W. VaR &amp; Off-Peak Pos By Trader'!$A26,'Import OffPeak'!$A$3:U$23,U$1,FALSE())),0,VLOOKUP('W. VaR &amp; Off-Peak Pos By Trader'!$A26,'Import OffPeak'!$A$3:U$23,U$1,FALSE()))</f>
        <v>0</v>
      </c>
      <c r="V17" s="107" t="n">
        <f aca="false">IF(ISNA(VLOOKUP('W. VaR &amp; Off-Peak Pos By Trader'!$A26,'Import OffPeak'!$A$3:V$23,V$1,FALSE())),0,VLOOKUP('W. VaR &amp; Off-Peak Pos By Trader'!$A26,'Import OffPeak'!$A$3:V$23,V$1,FALSE()))</f>
        <v>0</v>
      </c>
      <c r="W17" s="107" t="n">
        <f aca="false">IF(ISNA(VLOOKUP('W. VaR &amp; Off-Peak Pos By Trader'!$A26,'Import OffPeak'!$A$3:W$23,W$1,FALSE())),0,VLOOKUP('W. VaR &amp; Off-Peak Pos By Trader'!$A26,'Import OffPeak'!$A$3:W$23,W$1,FALSE()))</f>
        <v>0</v>
      </c>
      <c r="X17" s="107" t="n">
        <f aca="false">IF(ISNA(VLOOKUP('W. VaR &amp; Off-Peak Pos By Trader'!$A26,'Import OffPeak'!$A$3:X$23,X$1,FALSE())),0,VLOOKUP('W. VaR &amp; Off-Peak Pos By Trader'!$A26,'Import OffPeak'!$A$3:X$23,X$1,FALSE()))</f>
        <v>0</v>
      </c>
      <c r="Y17" s="107" t="n">
        <f aca="false">IF(ISNA(VLOOKUP('W. VaR &amp; Off-Peak Pos By Trader'!$A26,'Import OffPeak'!$A$3:Y$23,Y$1,FALSE())),0,VLOOKUP('W. VaR &amp; Off-Peak Pos By Trader'!$A26,'Import OffPeak'!$A$3:Y$23,Y$1,FALSE()))</f>
        <v>0</v>
      </c>
      <c r="Z17" s="107" t="n">
        <f aca="false">IF(ISNA(VLOOKUP('W. VaR &amp; Off-Peak Pos By Trader'!$A26,'Import OffPeak'!$A$3:Z$23,Z$1,FALSE())),0,VLOOKUP('W. VaR &amp; Off-Peak Pos By Trader'!$A26,'Import OffPeak'!$A$3:Z$23,Z$1,FALSE()))</f>
        <v>0</v>
      </c>
      <c r="AA17" s="107" t="n">
        <f aca="false">IF(ISNA(VLOOKUP('W. VaR &amp; Off-Peak Pos By Trader'!$A26,'Import OffPeak'!$A$3:AA$23,AA$1,FALSE())),0,VLOOKUP('W. VaR &amp; Off-Peak Pos By Trader'!$A26,'Import OffPeak'!$A$3:AA$23,AA$1,FALSE()))</f>
        <v>0</v>
      </c>
      <c r="AB17" s="107" t="n">
        <f aca="false">IF(ISNA(VLOOKUP('W. VaR &amp; Off-Peak Pos By Trader'!$A26,'Import OffPeak'!$A$3:AB$23,AB$1,FALSE())),0,VLOOKUP('W. VaR &amp; Off-Peak Pos By Trader'!$A26,'Import OffPeak'!$A$3:AB$23,AB$1,FALSE()))</f>
        <v>0</v>
      </c>
      <c r="AC17" s="107" t="n">
        <f aca="false">IF(ISNA(VLOOKUP('W. VaR &amp; Off-Peak Pos By Trader'!$A26,'Import OffPeak'!$A$3:AC$23,AC$1,FALSE())),0,VLOOKUP('W. VaR &amp; Off-Peak Pos By Trader'!$A26,'Import OffPeak'!$A$3:AC$23,AC$1,FALSE()))</f>
        <v>0</v>
      </c>
      <c r="AD17" s="107" t="n">
        <f aca="false">IF(ISNA(VLOOKUP('W. VaR &amp; Off-Peak Pos By Trader'!$A26,'Import OffPeak'!$A$3:AD$23,AD$1,FALSE())),0,VLOOKUP('W. VaR &amp; Off-Peak Pos By Trader'!$A26,'Import OffPeak'!$A$3:AD$23,AD$1,FALSE()))</f>
        <v>0</v>
      </c>
      <c r="AE17" s="107" t="n">
        <f aca="false">IF(ISNA(VLOOKUP('W. VaR &amp; Off-Peak Pos By Trader'!$A26,'Import OffPeak'!$A$3:AE$23,AE$1,FALSE())),0,VLOOKUP('W. VaR &amp; Off-Peak Pos By Trader'!$A26,'Import OffPeak'!$A$3:AE$23,AE$1,FALSE()))</f>
        <v>0</v>
      </c>
      <c r="AF17" s="107" t="n">
        <f aca="false">IF(ISNA(VLOOKUP('W. VaR &amp; Off-Peak Pos By Trader'!$A26,'Import OffPeak'!$A$3:AF$23,AF$1,FALSE())),0,VLOOKUP('W. VaR &amp; Off-Peak Pos By Trader'!$A26,'Import OffPeak'!$A$3:AF$23,AF$1,FALSE()))</f>
        <v>0</v>
      </c>
      <c r="AG17" s="107" t="n">
        <f aca="false">IF(ISNA(VLOOKUP('W. VaR &amp; Off-Peak Pos By Trader'!$A26,'Import OffPeak'!$A$3:AG$23,AG$1,FALSE())),0,VLOOKUP('W. VaR &amp; Off-Peak Pos By Trader'!$A26,'Import OffPeak'!$A$3:AG$23,AG$1,FALSE()))</f>
        <v>0</v>
      </c>
      <c r="AH17" s="107" t="n">
        <f aca="false">IF(ISNA(VLOOKUP('W. VaR &amp; Off-Peak Pos By Trader'!$A26,'Import OffPeak'!$A$3:AH$23,AH$1,FALSE())),0,VLOOKUP('W. VaR &amp; Off-Peak Pos By Trader'!$A26,'Import OffPeak'!$A$3:AH$23,AH$1,FALSE()))</f>
        <v>0</v>
      </c>
      <c r="AI17" s="107" t="n">
        <f aca="false">IF(ISNA(VLOOKUP('W. VaR &amp; Off-Peak Pos By Trader'!$A26,'Import OffPeak'!$A$3:AI$23,AI$1,FALSE())),0,VLOOKUP('W. VaR &amp; Off-Peak Pos By Trader'!$A26,'Import OffPeak'!$A$3:AI$23,AI$1,FALSE()))</f>
        <v>0</v>
      </c>
      <c r="AJ17" s="107" t="n">
        <f aca="false">IF(ISNA(VLOOKUP('W. VaR &amp; Off-Peak Pos By Trader'!$A26,'Import OffPeak'!$A$3:AJ$23,AJ$1,FALSE())),0,VLOOKUP('W. VaR &amp; Off-Peak Pos By Trader'!$A26,'Import OffPeak'!$A$3:AJ$23,AJ$1,FALSE()))</f>
        <v>0</v>
      </c>
      <c r="AK17" s="107" t="n">
        <f aca="false">IF(ISNA(VLOOKUP('W. VaR &amp; Off-Peak Pos By Trader'!$A26,'Import OffPeak'!$A$3:AK$23,AK$1,FALSE())),0,VLOOKUP('W. VaR &amp; Off-Peak Pos By Trader'!$A26,'Import OffPeak'!$A$3:AK$23,AK$1,FALSE()))</f>
        <v>0</v>
      </c>
      <c r="AL17" s="107" t="n">
        <f aca="false">IF(ISNA(VLOOKUP('W. VaR &amp; Off-Peak Pos By Trader'!$A26,'Import OffPeak'!$A$3:AL$23,AL$1,FALSE())),0,VLOOKUP('W. VaR &amp; Off-Peak Pos By Trader'!$A26,'Import OffPeak'!$A$3:AL$23,AL$1,FALSE()))</f>
        <v>0</v>
      </c>
      <c r="AM17" s="107" t="n">
        <f aca="false">IF(ISNA(VLOOKUP('W. VaR &amp; Off-Peak Pos By Trader'!$A26,'Import OffPeak'!$A$3:AM$23,AM$1,FALSE())),0,VLOOKUP('W. VaR &amp; Off-Peak Pos By Trader'!$A26,'Import OffPeak'!$A$3:AM$23,AM$1,FALSE()))</f>
        <v>0</v>
      </c>
      <c r="AN17" s="107" t="n">
        <f aca="false">IF(ISNA(VLOOKUP('W. VaR &amp; Off-Peak Pos By Trader'!$A26,'Import OffPeak'!$A$3:AN$23,AN$1,FALSE())),0,VLOOKUP('W. VaR &amp; Off-Peak Pos By Trader'!$A26,'Import OffPeak'!$A$3:AN$23,AN$1,FALSE()))</f>
        <v>0</v>
      </c>
      <c r="AO17" s="107" t="n">
        <f aca="false">IF(ISNA(VLOOKUP('W. VaR &amp; Off-Peak Pos By Trader'!$A26,'Import OffPeak'!$A$3:AO$23,AO$1,FALSE())),0,VLOOKUP('W. VaR &amp; Off-Peak Pos By Trader'!$A26,'Import OffPeak'!$A$3:AO$23,AO$1,FALSE()))</f>
        <v>0</v>
      </c>
      <c r="AP17" s="107" t="n">
        <f aca="false">IF(ISNA(VLOOKUP('W. VaR &amp; Off-Peak Pos By Trader'!$A26,'Import OffPeak'!$A$3:AP$23,AP$1,FALSE())),0,VLOOKUP('W. VaR &amp; Off-Peak Pos By Trader'!$A26,'Import OffPeak'!$A$3:AP$23,AP$1,FALSE()))</f>
        <v>0</v>
      </c>
      <c r="AQ17" s="107" t="n">
        <f aca="false">IF(ISNA(VLOOKUP('W. VaR &amp; Off-Peak Pos By Trader'!$A26,'Import OffPeak'!$A$3:AQ$23,AQ$1,FALSE())),0,VLOOKUP('W. VaR &amp; Off-Peak Pos By Trader'!$A26,'Import OffPeak'!$A$3:AQ$23,AQ$1,FALSE()))</f>
        <v>0</v>
      </c>
      <c r="AR17" s="107" t="n">
        <f aca="false">IF(ISNA(VLOOKUP('W. VaR &amp; Off-Peak Pos By Trader'!$A26,'Import OffPeak'!$A$3:AR$23,AR$1,FALSE())),0,VLOOKUP('W. VaR &amp; Off-Peak Pos By Trader'!$A26,'Import OffPeak'!$A$3:AR$23,AR$1,FALSE()))</f>
        <v>0</v>
      </c>
      <c r="AS17" s="107" t="n">
        <f aca="false">IF(ISNA(VLOOKUP('W. VaR &amp; Off-Peak Pos By Trader'!$A26,'Import OffPeak'!$A$3:AS$23,AS$1,FALSE())),0,VLOOKUP('W. VaR &amp; Off-Peak Pos By Trader'!$A26,'Import OffPeak'!$A$3:AS$23,AS$1,FALSE()))</f>
        <v>0</v>
      </c>
      <c r="AT17" s="107" t="n">
        <f aca="false">IF(ISNA(VLOOKUP('W. VaR &amp; Off-Peak Pos By Trader'!$A26,'Import OffPeak'!$A$3:AT$23,AT$1,FALSE())),0,VLOOKUP('W. VaR &amp; Off-Peak Pos By Trader'!$A26,'Import OffPeak'!$A$3:AT$23,AT$1,FALSE()))</f>
        <v>0</v>
      </c>
      <c r="AU17" s="107" t="n">
        <f aca="false">IF(ISNA(VLOOKUP('W. VaR &amp; Off-Peak Pos By Trader'!$A26,'Import OffPeak'!$A$3:AU$23,AU$1,FALSE())),0,VLOOKUP('W. VaR &amp; Off-Peak Pos By Trader'!$A26,'Import OffPeak'!$A$3:AU$23,AU$1,FALSE()))</f>
        <v>0</v>
      </c>
      <c r="AV17" s="107" t="n">
        <f aca="false">IF(ISNA(VLOOKUP('W. VaR &amp; Off-Peak Pos By Trader'!$A26,'Import OffPeak'!$A$3:AV$23,AV$1,FALSE())),0,VLOOKUP('W. VaR &amp; Off-Peak Pos By Trader'!$A26,'Import OffPeak'!$A$3:AV$23,AV$1,FALSE()))</f>
        <v>0</v>
      </c>
      <c r="AW17" s="107" t="n">
        <f aca="false">IF(ISNA(VLOOKUP('W. VaR &amp; Off-Peak Pos By Trader'!$A26,'Import OffPeak'!$A$3:AW$23,AW$1,FALSE())),0,VLOOKUP('W. VaR &amp; Off-Peak Pos By Trader'!$A26,'Import OffPeak'!$A$3:AW$23,AW$1,FALSE()))</f>
        <v>0</v>
      </c>
      <c r="AX17" s="107" t="n">
        <f aca="false">IF(ISNA(VLOOKUP('W. VaR &amp; Off-Peak Pos By Trader'!$A26,'Import OffPeak'!$A$3:AX$23,AX$1,FALSE())),0,VLOOKUP('W. VaR &amp; Off-Peak Pos By Trader'!$A26,'Import OffPeak'!$A$3:AX$23,AX$1,FALSE()))</f>
        <v>0</v>
      </c>
      <c r="AY17" s="107" t="n">
        <f aca="false">IF(ISNA(VLOOKUP('W. VaR &amp; Off-Peak Pos By Trader'!$A26,'Import OffPeak'!$A$3:AY$23,AY$1,FALSE())),0,VLOOKUP('W. VaR &amp; Off-Peak Pos By Trader'!$A26,'Import OffPeak'!$A$3:AY$23,AY$1,FALSE()))</f>
        <v>0</v>
      </c>
      <c r="AZ17" s="107" t="n">
        <f aca="false">IF(ISNA(VLOOKUP('W. VaR &amp; Off-Peak Pos By Trader'!$A26,'Import OffPeak'!$A$3:AZ$23,AZ$1,FALSE())),0,VLOOKUP('W. VaR &amp; Off-Peak Pos By Trader'!$A26,'Import OffPeak'!$A$3:AZ$23,AZ$1,FALSE()))</f>
        <v>0</v>
      </c>
      <c r="BA17" s="107" t="n">
        <f aca="false">IF(ISNA(VLOOKUP('W. VaR &amp; Off-Peak Pos By Trader'!$A26,'Import OffPeak'!$A$3:BA$23,BA$1,FALSE())),0,VLOOKUP('W. VaR &amp; Off-Peak Pos By Trader'!$A26,'Import OffPeak'!$A$3:BA$23,BA$1,FALSE()))</f>
        <v>0</v>
      </c>
      <c r="BB17" s="107" t="n">
        <f aca="false">IF(ISNA(VLOOKUP('W. VaR &amp; Off-Peak Pos By Trader'!$A26,'Import OffPeak'!$A$3:BB$23,BB$1,FALSE())),0,VLOOKUP('W. VaR &amp; Off-Peak Pos By Trader'!$A26,'Import OffPeak'!$A$3:BB$23,BB$1,FALSE()))</f>
        <v>0</v>
      </c>
      <c r="BC17" s="107" t="n">
        <f aca="false">IF(ISNA(VLOOKUP('W. VaR &amp; Off-Peak Pos By Trader'!$A26,'Import OffPeak'!$A$3:BC$23,BC$1,FALSE())),0,VLOOKUP('W. VaR &amp; Off-Peak Pos By Trader'!$A26,'Import OffPeak'!$A$3:BC$23,BC$1,FALSE()))</f>
        <v>0</v>
      </c>
      <c r="BD17" s="107" t="n">
        <f aca="false">IF(ISNA(VLOOKUP('W. VaR &amp; Off-Peak Pos By Trader'!$A26,'Import OffPeak'!$A$3:BD$23,BD$1,FALSE())),0,VLOOKUP('W. VaR &amp; Off-Peak Pos By Trader'!$A26,'Import OffPeak'!$A$3:BD$23,BD$1,FALSE()))</f>
        <v>0</v>
      </c>
      <c r="BE17" s="107" t="n">
        <f aca="false">IF(ISNA(VLOOKUP('W. VaR &amp; Off-Peak Pos By Trader'!$A26,'Import OffPeak'!$A$3:BE$23,BE$1,FALSE())),0,VLOOKUP('W. VaR &amp; Off-Peak Pos By Trader'!$A26,'Import OffPeak'!$A$3:BE$23,BE$1,FALSE()))</f>
        <v>0</v>
      </c>
      <c r="BF17" s="107" t="n">
        <f aca="false">IF(ISNA(VLOOKUP('W. VaR &amp; Off-Peak Pos By Trader'!$A26,'Import OffPeak'!$A$3:BF$23,BF$1,FALSE())),0,VLOOKUP('W. VaR &amp; Off-Peak Pos By Trader'!$A26,'Import OffPeak'!$A$3:BF$23,BF$1,FALSE()))</f>
        <v>0</v>
      </c>
      <c r="BG17" s="107" t="n">
        <f aca="false">IF(ISNA(VLOOKUP('W. VaR &amp; Off-Peak Pos By Trader'!$A26,'Import OffPeak'!$A$3:BG$23,BG$1,FALSE())),0,VLOOKUP('W. VaR &amp; Off-Peak Pos By Trader'!$A26,'Import OffPeak'!$A$3:BG$23,BG$1,FALSE()))</f>
        <v>0</v>
      </c>
      <c r="BH17" s="107" t="n">
        <f aca="false">IF(ISNA(VLOOKUP('W. VaR &amp; Off-Peak Pos By Trader'!$A26,'Import OffPeak'!$A$3:BH$23,BH$1,FALSE())),0,VLOOKUP('W. VaR &amp; Off-Peak Pos By Trader'!$A26,'Import OffPeak'!$A$3:BH$23,BH$1,FALSE()))</f>
        <v>0</v>
      </c>
      <c r="BI17" s="107" t="n">
        <f aca="false">IF(ISNA(VLOOKUP('W. VaR &amp; Off-Peak Pos By Trader'!$A26,'Import OffPeak'!$A$3:BI$23,BI$1,FALSE())),0,VLOOKUP('W. VaR &amp; Off-Peak Pos By Trader'!$A26,'Import OffPeak'!$A$3:BI$23,BI$1,FALSE()))</f>
        <v>0</v>
      </c>
      <c r="BJ17" s="107" t="n">
        <f aca="false">IF(ISNA(VLOOKUP('W. VaR &amp; Off-Peak Pos By Trader'!$A26,'Import OffPeak'!$A$3:BJ$23,BJ$1,FALSE())),0,VLOOKUP('W. VaR &amp; Off-Peak Pos By Trader'!$A26,'Import OffPeak'!$A$3:BJ$23,BJ$1,FALSE()))</f>
        <v>0</v>
      </c>
      <c r="BK17" s="107" t="n">
        <f aca="false">IF(ISNA(VLOOKUP('W. VaR &amp; Off-Peak Pos By Trader'!$A26,'Import OffPeak'!$A$3:BK$23,BK$1,FALSE())),0,VLOOKUP('W. VaR &amp; Off-Peak Pos By Trader'!$A26,'Import OffPeak'!$A$3:BK$23,BK$1,FALSE()))</f>
        <v>0</v>
      </c>
      <c r="BL17" s="107" t="n">
        <f aca="false">IF(ISNA(VLOOKUP('W. VaR &amp; Off-Peak Pos By Trader'!$A26,'Import OffPeak'!$A$3:BL$23,BL$1,FALSE())),0,VLOOKUP('W. VaR &amp; Off-Peak Pos By Trader'!$A26,'Import OffPeak'!$A$3:BL$23,BL$1,FALSE()))</f>
        <v>0</v>
      </c>
      <c r="BM17" s="107" t="n">
        <f aca="false">IF(ISNA(VLOOKUP('W. VaR &amp; Off-Peak Pos By Trader'!$A26,'Import OffPeak'!$A$3:BM$23,BM$1,FALSE())),0,VLOOKUP('W. VaR &amp; Off-Peak Pos By Trader'!$A26,'Import OffPeak'!$A$3:BM$23,BM$1,FALSE()))</f>
        <v>0</v>
      </c>
      <c r="BN17" s="107" t="n">
        <f aca="false">IF(ISNA(VLOOKUP('W. VaR &amp; Off-Peak Pos By Trader'!$A26,'Import OffPeak'!$A$3:BN$23,BN$1,FALSE())),0,VLOOKUP('W. VaR &amp; Off-Peak Pos By Trader'!$A26,'Import OffPeak'!$A$3:BN$23,BN$1,FALSE()))</f>
        <v>0</v>
      </c>
      <c r="BO17" s="107" t="n">
        <f aca="false">IF(ISNA(VLOOKUP('W. VaR &amp; Off-Peak Pos By Trader'!$A26,'Import OffPeak'!$A$3:BO$23,BO$1,FALSE())),0,VLOOKUP('W. VaR &amp; Off-Peak Pos By Trader'!$A26,'Import OffPeak'!$A$3:BO$23,BO$1,FALSE()))</f>
        <v>0</v>
      </c>
      <c r="BP17" s="107" t="n">
        <f aca="false">IF(ISNA(VLOOKUP('W. VaR &amp; Off-Peak Pos By Trader'!$A26,'Import OffPeak'!$A$3:BP$23,BP$1,FALSE())),0,VLOOKUP('W. VaR &amp; Off-Peak Pos By Trader'!$A26,'Import OffPeak'!$A$3:BP$23,BP$1,FALSE()))</f>
        <v>0</v>
      </c>
      <c r="BQ17" s="107" t="n">
        <f aca="false">IF(ISNA(VLOOKUP('W. VaR &amp; Off-Peak Pos By Trader'!$A26,'Import OffPeak'!$A$3:BQ$23,BQ$1,FALSE())),0,VLOOKUP('W. VaR &amp; Off-Peak Pos By Trader'!$A26,'Import OffPeak'!$A$3:BQ$23,BQ$1,FALSE()))</f>
        <v>0</v>
      </c>
      <c r="BR17" s="107" t="n">
        <f aca="false">IF(ISNA(VLOOKUP('W. VaR &amp; Off-Peak Pos By Trader'!$A26,'Import OffPeak'!$A$3:BR$23,BR$1,FALSE())),0,VLOOKUP('W. VaR &amp; Off-Peak Pos By Trader'!$A26,'Import OffPeak'!$A$3:BR$23,BR$1,FALSE()))</f>
        <v>0</v>
      </c>
      <c r="BS17" s="107" t="n">
        <f aca="false">IF(ISNA(VLOOKUP('W. VaR &amp; Off-Peak Pos By Trader'!$A26,'Import OffPeak'!$A$3:BS$23,BS$1,FALSE())),0,VLOOKUP('W. VaR &amp; Off-Peak Pos By Trader'!$A26,'Import OffPeak'!$A$3:BS$23,BS$1,FALSE()))</f>
        <v>0</v>
      </c>
      <c r="BT17" s="107" t="n">
        <f aca="false">IF(ISNA(VLOOKUP('W. VaR &amp; Off-Peak Pos By Trader'!$A26,'Import OffPeak'!$A$3:BT$23,BT$1,FALSE())),0,VLOOKUP('W. VaR &amp; Off-Peak Pos By Trader'!$A26,'Import OffPeak'!$A$3:BT$23,BT$1,FALSE()))</f>
        <v>0</v>
      </c>
      <c r="BU17" s="107" t="n">
        <f aca="false">IF(ISNA(VLOOKUP('W. VaR &amp; Off-Peak Pos By Trader'!$A26,'Import OffPeak'!$A$3:BU$23,BU$1,FALSE())),0,VLOOKUP('W. VaR &amp; Off-Peak Pos By Trader'!$A26,'Import OffPeak'!$A$3:BU$23,BU$1,FALSE()))</f>
        <v>0</v>
      </c>
      <c r="BV17" s="107" t="n">
        <f aca="false">IF(ISNA(VLOOKUP('W. VaR &amp; Off-Peak Pos By Trader'!$A26,'Import OffPeak'!$A$3:BV$23,BV$1,FALSE())),0,VLOOKUP('W. VaR &amp; Off-Peak Pos By Trader'!$A26,'Import OffPeak'!$A$3:BV$23,BV$1,FALSE()))</f>
        <v>0</v>
      </c>
      <c r="BW17" s="107" t="n">
        <f aca="false">IF(ISNA(VLOOKUP('W. VaR &amp; Off-Peak Pos By Trader'!$A26,'Import OffPeak'!$A$3:BW$23,BW$1,FALSE())),0,VLOOKUP('W. VaR &amp; Off-Peak Pos By Trader'!$A26,'Import OffPeak'!$A$3:BW$23,BW$1,FALSE()))</f>
        <v>0</v>
      </c>
      <c r="BX17" s="107" t="n">
        <f aca="false">IF(ISNA(VLOOKUP('W. VaR &amp; Off-Peak Pos By Trader'!$A26,'Import OffPeak'!$A$3:BX$23,BX$1,FALSE())),0,VLOOKUP('W. VaR &amp; Off-Peak Pos By Trader'!$A26,'Import OffPeak'!$A$3:BX$23,BX$1,FALSE()))</f>
        <v>0</v>
      </c>
      <c r="BY17" s="107" t="n">
        <f aca="false">IF(ISNA(VLOOKUP('W. VaR &amp; Off-Peak Pos By Trader'!$A26,'Import OffPeak'!$A$3:BY$23,BY$1,FALSE())),0,VLOOKUP('W. VaR &amp; Off-Peak Pos By Trader'!$A26,'Import OffPeak'!$A$3:BY$23,BY$1,FALSE()))</f>
        <v>0</v>
      </c>
      <c r="BZ17" s="107" t="n">
        <f aca="false">IF(ISNA(VLOOKUP('W. VaR &amp; Off-Peak Pos By Trader'!$A26,'Import OffPeak'!$A$3:BZ$23,BZ$1,FALSE())),0,VLOOKUP('W. VaR &amp; Off-Peak Pos By Trader'!$A26,'Import OffPeak'!$A$3:BZ$23,BZ$1,FALSE()))</f>
        <v>0</v>
      </c>
      <c r="CA17" s="107" t="n">
        <f aca="false">IF(ISNA(VLOOKUP('W. VaR &amp; Off-Peak Pos By Trader'!$A26,'Import OffPeak'!$A$3:CA$23,CA$1,FALSE())),0,VLOOKUP('W. VaR &amp; Off-Peak Pos By Trader'!$A26,'Import OffPeak'!$A$3:CA$23,CA$1,FALSE()))</f>
        <v>0</v>
      </c>
      <c r="CB17" s="107" t="n">
        <f aca="false">IF(ISNA(VLOOKUP('W. VaR &amp; Off-Peak Pos By Trader'!$A26,'Import OffPeak'!$A$3:CB$23,CB$1,FALSE())),0,VLOOKUP('W. VaR &amp; Off-Peak Pos By Trader'!$A26,'Import OffPeak'!$A$3:CB$23,CB$1,FALSE()))</f>
        <v>0</v>
      </c>
      <c r="CC17" s="107" t="n">
        <f aca="false">IF(ISNA(VLOOKUP('W. VaR &amp; Off-Peak Pos By Trader'!$A26,'Import OffPeak'!$A$3:CC$23,CC$1,FALSE())),0,VLOOKUP('W. VaR &amp; Off-Peak Pos By Trader'!$A26,'Import OffPeak'!$A$3:CC$23,CC$1,FALSE()))</f>
        <v>0</v>
      </c>
      <c r="CD17" s="107" t="n">
        <f aca="false">IF(ISNA(VLOOKUP('W. VaR &amp; Off-Peak Pos By Trader'!$A26,'Import OffPeak'!$A$3:CD$23,CD$1,FALSE())),0,VLOOKUP('W. VaR &amp; Off-Peak Pos By Trader'!$A26,'Import OffPeak'!$A$3:CD$23,CD$1,FALSE()))</f>
        <v>0</v>
      </c>
      <c r="CE17" s="107" t="n">
        <f aca="false">IF(ISNA(VLOOKUP('W. VaR &amp; Off-Peak Pos By Trader'!$A26,'Import OffPeak'!$A$3:CE$23,CE$1,FALSE())),0,VLOOKUP('W. VaR &amp; Off-Peak Pos By Trader'!$A26,'Import OffPeak'!$A$3:CE$23,CE$1,FALSE()))</f>
        <v>0</v>
      </c>
      <c r="CF17" s="107" t="n">
        <f aca="false">IF(ISNA(VLOOKUP('W. VaR &amp; Off-Peak Pos By Trader'!$A26,'Import OffPeak'!$A$3:CF$23,CF$1,FALSE())),0,VLOOKUP('W. VaR &amp; Off-Peak Pos By Trader'!$A26,'Import OffPeak'!$A$3:CF$23,CF$1,FALSE()))</f>
        <v>0</v>
      </c>
      <c r="CG17" s="107" t="n">
        <f aca="false">IF(ISNA(VLOOKUP('W. VaR &amp; Off-Peak Pos By Trader'!$A26,'Import OffPeak'!$A$3:CG$23,CG$1,FALSE())),0,VLOOKUP('W. VaR &amp; Off-Peak Pos By Trader'!$A26,'Import OffPeak'!$A$3:CG$23,CG$1,FALSE()))</f>
        <v>0</v>
      </c>
      <c r="CH17" s="107" t="n">
        <f aca="false">IF(ISNA(VLOOKUP('W. VaR &amp; Off-Peak Pos By Trader'!$A26,'Import OffPeak'!$A$3:CH$23,CH$1,FALSE())),0,VLOOKUP('W. VaR &amp; Off-Peak Pos By Trader'!$A26,'Import OffPeak'!$A$3:CH$23,CH$1,FALSE()))</f>
        <v>0</v>
      </c>
      <c r="CI17" s="107" t="n">
        <f aca="false">IF(ISNA(VLOOKUP('W. VaR &amp; Off-Peak Pos By Trader'!$A26,'Import OffPeak'!$A$3:CI$23,CI$1,FALSE())),0,VLOOKUP('W. VaR &amp; Off-Peak Pos By Trader'!$A26,'Import OffPeak'!$A$3:CI$23,CI$1,FALSE()))</f>
        <v>0</v>
      </c>
      <c r="CJ17" s="107" t="n">
        <f aca="false">IF(ISNA(VLOOKUP('W. VaR &amp; Off-Peak Pos By Trader'!$A26,'Import OffPeak'!$A$3:CJ$23,CJ$1,FALSE())),0,VLOOKUP('W. VaR &amp; Off-Peak Pos By Trader'!$A26,'Import OffPeak'!$A$3:CJ$23,CJ$1,FALSE()))</f>
        <v>0</v>
      </c>
      <c r="CK17" s="107" t="n">
        <f aca="false">IF(ISNA(VLOOKUP('W. VaR &amp; Off-Peak Pos By Trader'!$A26,'Import OffPeak'!$A$3:CK$23,CK$1,FALSE())),0,VLOOKUP('W. VaR &amp; Off-Peak Pos By Trader'!$A26,'Import OffPeak'!$A$3:CK$23,CK$1,FALSE()))</f>
        <v>0</v>
      </c>
      <c r="CL17" s="107" t="n">
        <f aca="false">IF(ISNA(VLOOKUP('W. VaR &amp; Off-Peak Pos By Trader'!$A26,'Import OffPeak'!$A$3:CL$23,CL$1,FALSE())),0,VLOOKUP('W. VaR &amp; Off-Peak Pos By Trader'!$A26,'Import OffPeak'!$A$3:CL$23,CL$1,FALSE()))</f>
        <v>0</v>
      </c>
      <c r="CM17" s="107" t="n">
        <f aca="false">IF(ISNA(VLOOKUP('W. VaR &amp; Off-Peak Pos By Trader'!$A26,'Import OffPeak'!$A$3:CM$23,CM$1,FALSE())),0,VLOOKUP('W. VaR &amp; Off-Peak Pos By Trader'!$A26,'Import OffPeak'!$A$3:CM$23,CM$1,FALSE()))</f>
        <v>0</v>
      </c>
      <c r="CN17" s="107" t="n">
        <f aca="false">IF(ISNA(VLOOKUP('W. VaR &amp; Off-Peak Pos By Trader'!$A26,'Import OffPeak'!$A$3:CN$23,CN$1,FALSE())),0,VLOOKUP('W. VaR &amp; Off-Peak Pos By Trader'!$A26,'Import OffPeak'!$A$3:CN$23,CN$1,FALSE()))</f>
        <v>0</v>
      </c>
      <c r="CO17" s="107" t="n">
        <f aca="false">IF(ISNA(VLOOKUP('W. VaR &amp; Off-Peak Pos By Trader'!$A26,'Import OffPeak'!$A$3:CO$23,CO$1,FALSE())),0,VLOOKUP('W. VaR &amp; Off-Peak Pos By Trader'!$A26,'Import OffPeak'!$A$3:CO$23,CO$1,FALSE()))</f>
        <v>0</v>
      </c>
      <c r="CP17" s="107" t="n">
        <f aca="false">IF(ISNA(VLOOKUP('W. VaR &amp; Off-Peak Pos By Trader'!$A26,'Import OffPeak'!$A$3:CP$23,CP$1,FALSE())),0,VLOOKUP('W. VaR &amp; Off-Peak Pos By Trader'!$A26,'Import OffPeak'!$A$3:CP$23,CP$1,FALSE()))</f>
        <v>0</v>
      </c>
      <c r="CQ17" s="107" t="n">
        <f aca="false">IF(ISNA(VLOOKUP('W. VaR &amp; Off-Peak Pos By Trader'!$A26,'Import OffPeak'!$A$3:CQ$23,CQ$1,FALSE())),0,VLOOKUP('W. VaR &amp; Off-Peak Pos By Trader'!$A26,'Import OffPeak'!$A$3:CQ$23,CQ$1,FALSE()))</f>
        <v>0</v>
      </c>
      <c r="CR17" s="107" t="n">
        <f aca="false">IF(ISNA(VLOOKUP('W. VaR &amp; Off-Peak Pos By Trader'!$A26,'Import OffPeak'!$A$3:CR$23,CR$1,FALSE())),0,VLOOKUP('W. VaR &amp; Off-Peak Pos By Trader'!$A26,'Import OffPeak'!$A$3:CR$23,CR$1,FALSE()))</f>
        <v>0</v>
      </c>
      <c r="CS17" s="107" t="n">
        <f aca="false">IF(ISNA(VLOOKUP('W. VaR &amp; Off-Peak Pos By Trader'!$A26,'Import OffPeak'!$A$3:CS$23,CS$1,FALSE())),0,VLOOKUP('W. VaR &amp; Off-Peak Pos By Trader'!$A26,'Import OffPeak'!$A$3:CS$23,CS$1,FALSE()))</f>
        <v>0</v>
      </c>
      <c r="CT17" s="107" t="n">
        <f aca="false">IF(ISNA(VLOOKUP('W. VaR &amp; Off-Peak Pos By Trader'!$A26,'Import OffPeak'!$A$3:CT$23,CT$1,FALSE())),0,VLOOKUP('W. VaR &amp; Off-Peak Pos By Trader'!$A26,'Import OffPeak'!$A$3:CT$23,CT$1,FALSE()))</f>
        <v>0</v>
      </c>
      <c r="CU17" s="107" t="n">
        <f aca="false">IF(ISNA(VLOOKUP('W. VaR &amp; Off-Peak Pos By Trader'!$A26,'Import OffPeak'!$A$3:CU$23,CU$1,FALSE())),0,VLOOKUP('W. VaR &amp; Off-Peak Pos By Trader'!$A26,'Import OffPeak'!$A$3:CU$23,CU$1,FALSE()))</f>
        <v>0</v>
      </c>
      <c r="CV17" s="107" t="n">
        <f aca="false">IF(ISNA(VLOOKUP('W. VaR &amp; Off-Peak Pos By Trader'!$A26,'Import OffPeak'!$A$3:CV$23,CV$1,FALSE())),0,VLOOKUP('W. VaR &amp; Off-Peak Pos By Trader'!$A26,'Import OffPeak'!$A$3:CV$23,CV$1,FALSE()))</f>
        <v>0</v>
      </c>
      <c r="CW17" s="107" t="n">
        <f aca="false">IF(ISNA(VLOOKUP('W. VaR &amp; Off-Peak Pos By Trader'!$A26,'Import OffPeak'!$A$3:CW$23,CW$1,FALSE())),0,VLOOKUP('W. VaR &amp; Off-Peak Pos By Trader'!$A26,'Import OffPeak'!$A$3:CW$23,CW$1,FALSE()))</f>
        <v>0</v>
      </c>
      <c r="CX17" s="107" t="n">
        <f aca="false">IF(ISNA(VLOOKUP('W. VaR &amp; Off-Peak Pos By Trader'!$A26,'Import OffPeak'!$A$3:CX$23,CX$1,FALSE())),0,VLOOKUP('W. VaR &amp; Off-Peak Pos By Trader'!$A26,'Import OffPeak'!$A$3:CX$23,CX$1,FALSE()))</f>
        <v>0</v>
      </c>
      <c r="CY17" s="107" t="n">
        <f aca="false">IF(ISNA(VLOOKUP('W. VaR &amp; Off-Peak Pos By Trader'!$A26,'Import OffPeak'!$A$3:CY$23,CY$1,FALSE())),0,VLOOKUP('W. VaR &amp; Off-Peak Pos By Trader'!$A26,'Import OffPeak'!$A$3:CY$23,CY$1,FALSE()))</f>
        <v>0</v>
      </c>
      <c r="CZ17" s="107" t="n">
        <f aca="false">IF(ISNA(VLOOKUP('W. VaR &amp; Off-Peak Pos By Trader'!$A26,'Import OffPeak'!$A$3:CZ$23,CZ$1,FALSE())),0,VLOOKUP('W. VaR &amp; Off-Peak Pos By Trader'!$A26,'Import OffPeak'!$A$3:CZ$23,CZ$1,FALSE()))</f>
        <v>0</v>
      </c>
      <c r="DA17" s="107" t="n">
        <f aca="false">IF(ISNA(VLOOKUP('W. VaR &amp; Off-Peak Pos By Trader'!$A26,'Import OffPeak'!$A$3:DA$23,DA$1,FALSE())),0,VLOOKUP('W. VaR &amp; Off-Peak Pos By Trader'!$A26,'Import OffPeak'!$A$3:DA$23,DA$1,FALSE()))</f>
        <v>0</v>
      </c>
      <c r="DB17" s="107" t="n">
        <f aca="false">IF(ISNA(VLOOKUP('W. VaR &amp; Off-Peak Pos By Trader'!$A26,'Import OffPeak'!$A$3:DB$23,DB$1,FALSE())),0,VLOOKUP('W. VaR &amp; Off-Peak Pos By Trader'!$A26,'Import OffPeak'!$A$3:DB$23,DB$1,FALSE()))</f>
        <v>0</v>
      </c>
      <c r="DC17" s="107" t="n">
        <f aca="false">IF(ISNA(VLOOKUP('W. VaR &amp; Off-Peak Pos By Trader'!$A26,'Import OffPeak'!$A$3:DC$23,DC$1,FALSE())),0,VLOOKUP('W. VaR &amp; Off-Peak Pos By Trader'!$A26,'Import OffPeak'!$A$3:DC$23,DC$1,FALSE()))</f>
        <v>0</v>
      </c>
      <c r="DD17" s="107" t="n">
        <f aca="false">IF(ISNA(VLOOKUP('W. VaR &amp; Off-Peak Pos By Trader'!$A26,'Import OffPeak'!$A$3:DD$23,DD$1,FALSE())),0,VLOOKUP('W. VaR &amp; Off-Peak Pos By Trader'!$A26,'Import OffPeak'!$A$3:DD$23,DD$1,FALSE()))</f>
        <v>0</v>
      </c>
      <c r="DE17" s="107" t="n">
        <f aca="false">IF(ISNA(VLOOKUP('W. VaR &amp; Off-Peak Pos By Trader'!$A26,'Import OffPeak'!$A$3:DE$23,DE$1,FALSE())),0,VLOOKUP('W. VaR &amp; Off-Peak Pos By Trader'!$A26,'Import OffPeak'!$A$3:DE$23,DE$1,FALSE()))</f>
        <v>0</v>
      </c>
      <c r="DF17" s="107" t="n">
        <f aca="false">IF(ISNA(VLOOKUP('W. VaR &amp; Off-Peak Pos By Trader'!$A26,'Import OffPeak'!$A$3:DF$23,DF$1,FALSE())),0,VLOOKUP('W. VaR &amp; Off-Peak Pos By Trader'!$A26,'Import OffPeak'!$A$3:DF$23,DF$1,FALSE()))</f>
        <v>0</v>
      </c>
      <c r="DG17" s="107" t="n">
        <f aca="false">IF(ISNA(VLOOKUP('W. VaR &amp; Off-Peak Pos By Trader'!$A26,'Import OffPeak'!$A$3:DG$23,DG$1,FALSE())),0,VLOOKUP('W. VaR &amp; Off-Peak Pos By Trader'!$A26,'Import OffPeak'!$A$3:DG$23,DG$1,FALSE()))</f>
        <v>0</v>
      </c>
      <c r="DH17" s="107" t="n">
        <f aca="false">IF(ISNA(VLOOKUP('W. VaR &amp; Off-Peak Pos By Trader'!$A26,'Import OffPeak'!$A$3:DH$23,DH$1,FALSE())),0,VLOOKUP('W. VaR &amp; Off-Peak Pos By Trader'!$A26,'Import OffPeak'!$A$3:DH$23,DH$1,FALSE()))</f>
        <v>0</v>
      </c>
      <c r="DI17" s="107" t="n">
        <f aca="false">IF(ISNA(VLOOKUP('W. VaR &amp; Off-Peak Pos By Trader'!$A26,'Import OffPeak'!$A$3:DI$23,DI$1,FALSE())),0,VLOOKUP('W. VaR &amp; Off-Peak Pos By Trader'!$A26,'Import OffPeak'!$A$3:DI$23,DI$1,FALSE()))</f>
        <v>0</v>
      </c>
      <c r="DJ17" s="107" t="n">
        <f aca="false">IF(ISNA(VLOOKUP('W. VaR &amp; Off-Peak Pos By Trader'!$A26,'Import OffPeak'!$A$3:DJ$23,DJ$1,FALSE())),0,VLOOKUP('W. VaR &amp; Off-Peak Pos By Trader'!$A26,'Import OffPeak'!$A$3:DJ$23,DJ$1,FALSE()))</f>
        <v>0</v>
      </c>
      <c r="DK17" s="107" t="n">
        <f aca="false">IF(ISNA(VLOOKUP('W. VaR &amp; Off-Peak Pos By Trader'!$A26,'Import OffPeak'!$A$3:DK$23,DK$1,FALSE())),0,VLOOKUP('W. VaR &amp; Off-Peak Pos By Trader'!$A26,'Import OffPeak'!$A$3:DK$23,DK$1,FALSE()))</f>
        <v>0</v>
      </c>
      <c r="DL17" s="107" t="n">
        <f aca="false">IF(ISNA(VLOOKUP('W. VaR &amp; Off-Peak Pos By Trader'!$A26,'Import OffPeak'!$A$3:DL$23,DL$1,FALSE())),0,VLOOKUP('W. VaR &amp; Off-Peak Pos By Trader'!$A26,'Import OffPeak'!$A$3:DL$23,DL$1,FALSE()))</f>
        <v>0</v>
      </c>
      <c r="DM17" s="107" t="n">
        <f aca="false">IF(ISNA(VLOOKUP('W. VaR &amp; Off-Peak Pos By Trader'!$A26,'Import OffPeak'!$A$3:DM$23,DM$1,FALSE())),0,VLOOKUP('W. VaR &amp; Off-Peak Pos By Trader'!$A26,'Import OffPeak'!$A$3:DM$23,DM$1,FALSE()))</f>
        <v>0</v>
      </c>
      <c r="DN17" s="107" t="n">
        <f aca="false">IF(ISNA(VLOOKUP('W. VaR &amp; Off-Peak Pos By Trader'!$A26,'Import OffPeak'!$A$3:DN$23,DN$1,FALSE())),0,VLOOKUP('W. VaR &amp; Off-Peak Pos By Trader'!$A26,'Import OffPeak'!$A$3:DN$23,DN$1,FALSE()))</f>
        <v>0</v>
      </c>
      <c r="DO17" s="107" t="n">
        <f aca="false">IF(ISNA(VLOOKUP('W. VaR &amp; Off-Peak Pos By Trader'!$A26,'Import OffPeak'!$A$3:DO$23,DO$1,FALSE())),0,VLOOKUP('W. VaR &amp; Off-Peak Pos By Trader'!$A26,'Import OffPeak'!$A$3:DO$23,DO$1,FALSE()))</f>
        <v>0</v>
      </c>
      <c r="DP17" s="107" t="n">
        <f aca="false">IF(ISNA(VLOOKUP('W. VaR &amp; Off-Peak Pos By Trader'!$A26,'Import OffPeak'!$A$3:DP$23,DP$1,FALSE())),0,VLOOKUP('W. VaR &amp; Off-Peak Pos By Trader'!$A26,'Import OffPeak'!$A$3:DP$23,DP$1,FALSE()))</f>
        <v>0</v>
      </c>
      <c r="DQ17" s="107" t="n">
        <f aca="false">IF(ISNA(VLOOKUP('W. VaR &amp; Off-Peak Pos By Trader'!$A26,'Import OffPeak'!$A$3:DQ$23,DQ$1,FALSE())),0,VLOOKUP('W. VaR &amp; Off-Peak Pos By Trader'!$A26,'Import OffPeak'!$A$3:DQ$23,DQ$1,FALSE()))</f>
        <v>0</v>
      </c>
      <c r="DR17" s="107" t="n">
        <f aca="false">IF(ISNA(VLOOKUP('W. VaR &amp; Off-Peak Pos By Trader'!$A26,'Import OffPeak'!$A$3:DR$23,DR$1,FALSE())),0,VLOOKUP('W. VaR &amp; Off-Peak Pos By Trader'!$A26,'Import OffPeak'!$A$3:DR$23,DR$1,FALSE()))</f>
        <v>0</v>
      </c>
      <c r="DS17" s="107" t="n">
        <f aca="false">IF(ISNA(VLOOKUP('W. VaR &amp; Off-Peak Pos By Trader'!$A26,'Import OffPeak'!$A$3:DS$23,DS$1,FALSE())),0,VLOOKUP('W. VaR &amp; Off-Peak Pos By Trader'!$A26,'Import OffPeak'!$A$3:DS$23,DS$1,FALSE()))</f>
        <v>0</v>
      </c>
      <c r="DT17" s="107" t="n">
        <f aca="false">IF(ISNA(VLOOKUP('W. VaR &amp; Off-Peak Pos By Trader'!$A26,'Import OffPeak'!$A$3:DT$23,DT$1,FALSE())),0,VLOOKUP('W. VaR &amp; Off-Peak Pos By Trader'!$A26,'Import OffPeak'!$A$3:DT$23,DT$1,FALSE()))</f>
        <v>0</v>
      </c>
      <c r="DU17" s="107" t="n">
        <f aca="false">IF(ISNA(VLOOKUP('W. VaR &amp; Off-Peak Pos By Trader'!$A26,'Import OffPeak'!$A$3:DU$23,DU$1,FALSE())),0,VLOOKUP('W. VaR &amp; Off-Peak Pos By Trader'!$A26,'Import OffPeak'!$A$3:DU$23,DU$1,FALSE()))</f>
        <v>0</v>
      </c>
      <c r="DV17" s="107" t="n">
        <f aca="false">IF(ISNA(VLOOKUP('W. VaR &amp; Off-Peak Pos By Trader'!$A26,'Import OffPeak'!$A$3:DV$23,DV$1,FALSE())),0,VLOOKUP('W. VaR &amp; Off-Peak Pos By Trader'!$A26,'Import OffPeak'!$A$3:DV$23,DV$1,FALSE()))</f>
        <v>0</v>
      </c>
      <c r="DW17" s="107" t="n">
        <f aca="false">IF(ISNA(VLOOKUP('W. VaR &amp; Off-Peak Pos By Trader'!$A26,'Import OffPeak'!$A$3:DW$23,DW$1,FALSE())),0,VLOOKUP('W. VaR &amp; Off-Peak Pos By Trader'!$A26,'Import OffPeak'!$A$3:DW$23,DW$1,FALSE()))</f>
        <v>0</v>
      </c>
      <c r="DX17" s="107" t="n">
        <f aca="false">IF(ISNA(VLOOKUP('W. VaR &amp; Off-Peak Pos By Trader'!$A26,'Import OffPeak'!$A$3:DX$23,DX$1,FALSE())),0,VLOOKUP('W. VaR &amp; Off-Peak Pos By Trader'!$A26,'Import OffPeak'!$A$3:DX$23,DX$1,FALSE()))</f>
        <v>0</v>
      </c>
      <c r="DY17" s="107" t="n">
        <f aca="false">IF(ISNA(VLOOKUP('W. VaR &amp; Off-Peak Pos By Trader'!$A26,'Import OffPeak'!$A$3:DY$23,DY$1,FALSE())),0,VLOOKUP('W. VaR &amp; Off-Peak Pos By Trader'!$A26,'Import OffPeak'!$A$3:DY$23,DY$1,FALSE()))</f>
        <v>0</v>
      </c>
      <c r="DZ17" s="107" t="n">
        <f aca="false">IF(ISNA(VLOOKUP('W. VaR &amp; Off-Peak Pos By Trader'!$A26,'Import OffPeak'!$A$3:DZ$23,DZ$1,FALSE())),0,VLOOKUP('W. VaR &amp; Off-Peak Pos By Trader'!$A26,'Import OffPeak'!$A$3:DZ$23,DZ$1,FALSE()))</f>
        <v>0</v>
      </c>
      <c r="EA17" s="107" t="n">
        <f aca="false">IF(ISNA(VLOOKUP('W. VaR &amp; Off-Peak Pos By Trader'!$A26,'Import OffPeak'!$A$3:EA$23,EA$1,FALSE())),0,VLOOKUP('W. VaR &amp; Off-Peak Pos By Trader'!$A26,'Import OffPeak'!$A$3:EA$23,EA$1,FALSE()))</f>
        <v>0</v>
      </c>
      <c r="EB17" s="107" t="n">
        <f aca="false">IF(ISNA(VLOOKUP('W. VaR &amp; Off-Peak Pos By Trader'!$A26,'Import OffPeak'!$A$3:EB$23,EB$1,FALSE())),0,VLOOKUP('W. VaR &amp; Off-Peak Pos By Trader'!$A26,'Import OffPeak'!$A$3:EB$23,EB$1,FALSE()))</f>
        <v>0</v>
      </c>
      <c r="EC17" s="107" t="n">
        <f aca="false">IF(ISNA(VLOOKUP('W. VaR &amp; Off-Peak Pos By Trader'!$A26,'Import OffPeak'!$A$3:EC$23,EC$1,FALSE())),0,VLOOKUP('W. VaR &amp; Off-Peak Pos By Trader'!$A26,'Import OffPeak'!$A$3:EC$23,EC$1,FALSE()))</f>
        <v>0</v>
      </c>
      <c r="ED17" s="107" t="n">
        <f aca="false">IF(ISNA(VLOOKUP('W. VaR &amp; Off-Peak Pos By Trader'!$A26,'Import OffPeak'!$A$3:ED$23,ED$1,FALSE())),0,VLOOKUP('W. VaR &amp; Off-Peak Pos By Trader'!$A26,'Import OffPeak'!$A$3:ED$23,ED$1,FALSE()))</f>
        <v>0</v>
      </c>
      <c r="EE17" s="107" t="n">
        <f aca="false">IF(ISNA(VLOOKUP('W. VaR &amp; Off-Peak Pos By Trader'!$A26,'Import OffPeak'!$A$3:EE$23,EE$1,FALSE())),0,VLOOKUP('W. VaR &amp; Off-Peak Pos By Trader'!$A26,'Import OffPeak'!$A$3:EE$23,EE$1,FALSE()))</f>
        <v>0</v>
      </c>
      <c r="EF17" s="107" t="n">
        <f aca="false">IF(ISNA(VLOOKUP('W. VaR &amp; Off-Peak Pos By Trader'!$A26,'Import OffPeak'!$A$3:EF$23,EF$1,FALSE())),0,VLOOKUP('W. VaR &amp; Off-Peak Pos By Trader'!$A26,'Import OffPeak'!$A$3:EF$23,EF$1,FALSE()))</f>
        <v>0</v>
      </c>
      <c r="EG17" s="107" t="n">
        <f aca="false">IF(ISNA(VLOOKUP('W. VaR &amp; Off-Peak Pos By Trader'!$A26,'Import OffPeak'!$A$3:EG$23,EG$1,FALSE())),0,VLOOKUP('W. VaR &amp; Off-Peak Pos By Trader'!$A26,'Import OffPeak'!$A$3:EG$23,EG$1,FALSE()))</f>
        <v>0</v>
      </c>
      <c r="EH17" s="107" t="n">
        <f aca="false">IF(ISNA(VLOOKUP('W. VaR &amp; Off-Peak Pos By Trader'!$A26,'Import OffPeak'!$A$3:EH$23,EH$1,FALSE())),0,VLOOKUP('W. VaR &amp; Off-Peak Pos By Trader'!$A26,'Import OffPeak'!$A$3:EH$23,EH$1,FALSE()))</f>
        <v>0</v>
      </c>
      <c r="EI17" s="107" t="n">
        <f aca="false">IF(ISNA(VLOOKUP('W. VaR &amp; Off-Peak Pos By Trader'!$A26,'Import OffPeak'!$A$3:EI$23,EI$1,FALSE())),0,VLOOKUP('W. VaR &amp; Off-Peak Pos By Trader'!$A26,'Import OffPeak'!$A$3:EI$23,EI$1,FALSE()))</f>
        <v>0</v>
      </c>
      <c r="EJ17" s="107" t="n">
        <f aca="false">IF(ISNA(VLOOKUP('W. VaR &amp; Off-Peak Pos By Trader'!$A26,'Import OffPeak'!$A$3:EJ$23,EJ$1,FALSE())),0,VLOOKUP('W. VaR &amp; Off-Peak Pos By Trader'!$A26,'Import OffPeak'!$A$3:EJ$23,EJ$1,FALSE()))</f>
        <v>0</v>
      </c>
      <c r="EK17" s="107" t="n">
        <f aca="false">IF(ISNA(VLOOKUP('W. VaR &amp; Off-Peak Pos By Trader'!$A26,'Import OffPeak'!$A$3:EK$23,EK$1,FALSE())),0,VLOOKUP('W. VaR &amp; Off-Peak Pos By Trader'!$A26,'Import OffPeak'!$A$3:EK$23,EK$1,FALSE()))</f>
        <v>0</v>
      </c>
      <c r="EL17" s="107" t="n">
        <f aca="false">IF(ISNA(VLOOKUP('W. VaR &amp; Off-Peak Pos By Trader'!$A26,'Import OffPeak'!$A$3:EL$23,EL$1,FALSE())),0,VLOOKUP('W. VaR &amp; Off-Peak Pos By Trader'!$A26,'Import OffPeak'!$A$3:EL$23,EL$1,FALSE()))</f>
        <v>0</v>
      </c>
      <c r="EM17" s="107" t="n">
        <f aca="false">IF(ISNA(VLOOKUP('W. VaR &amp; Off-Peak Pos By Trader'!$A26,'Import OffPeak'!$A$3:EM$23,EM$1,FALSE())),0,VLOOKUP('W. VaR &amp; Off-Peak Pos By Trader'!$A26,'Import OffPeak'!$A$3:EM$23,EM$1,FALSE()))</f>
        <v>0</v>
      </c>
      <c r="EN17" s="107" t="n">
        <f aca="false">IF(ISNA(VLOOKUP('W. VaR &amp; Off-Peak Pos By Trader'!$A26,'Import OffPeak'!$A$3:EN$23,EN$1,FALSE())),0,VLOOKUP('W. VaR &amp; Off-Peak Pos By Trader'!$A26,'Import OffPeak'!$A$3:EN$23,EN$1,FALSE()))</f>
        <v>0</v>
      </c>
      <c r="EO17" s="107" t="n">
        <f aca="false">IF(ISNA(VLOOKUP('W. VaR &amp; Off-Peak Pos By Trader'!$A26,'Import OffPeak'!$A$3:EO$23,EO$1,FALSE())),0,VLOOKUP('W. VaR &amp; Off-Peak Pos By Trader'!$A26,'Import OffPeak'!$A$3:EO$23,EO$1,FALSE()))</f>
        <v>0</v>
      </c>
      <c r="EP17" s="107" t="n">
        <f aca="false">IF(ISNA(VLOOKUP('W. VaR &amp; Off-Peak Pos By Trader'!$A26,'Import OffPeak'!$A$3:EP$23,EP$1,FALSE())),0,VLOOKUP('W. VaR &amp; Off-Peak Pos By Trader'!$A26,'Import OffPeak'!$A$3:EP$23,EP$1,FALSE()))</f>
        <v>0</v>
      </c>
      <c r="EQ17" s="107" t="n">
        <f aca="false">IF(ISNA(VLOOKUP('W. VaR &amp; Off-Peak Pos By Trader'!$A26,'Import OffPeak'!$A$3:EQ$23,EQ$1,FALSE())),0,VLOOKUP('W. VaR &amp; Off-Peak Pos By Trader'!$A26,'Import OffPeak'!$A$3:EQ$23,EQ$1,FALSE()))</f>
        <v>0</v>
      </c>
      <c r="ER17" s="107" t="n">
        <f aca="false">IF(ISNA(VLOOKUP('W. VaR &amp; Off-Peak Pos By Trader'!$A26,'Import OffPeak'!$A$3:ER$23,ER$1,FALSE())),0,VLOOKUP('W. VaR &amp; Off-Peak Pos By Trader'!$A26,'Import OffPeak'!$A$3:ER$23,ER$1,FALSE()))</f>
        <v>0</v>
      </c>
      <c r="ES17" s="107" t="n">
        <f aca="false">IF(ISNA(VLOOKUP('W. VaR &amp; Off-Peak Pos By Trader'!$A26,'Import OffPeak'!$A$3:ES$23,ES$1,FALSE())),0,VLOOKUP('W. VaR &amp; Off-Peak Pos By Trader'!$A26,'Import OffPeak'!$A$3:ES$23,ES$1,FALSE()))</f>
        <v>0</v>
      </c>
      <c r="ET17" s="107" t="n">
        <f aca="false">IF(ISNA(VLOOKUP('W. VaR &amp; Off-Peak Pos By Trader'!$A26,'Import OffPeak'!$A$3:ET$23,ET$1,FALSE())),0,VLOOKUP('W. VaR &amp; Off-Peak Pos By Trader'!$A26,'Import OffPeak'!$A$3:ET$23,ET$1,FALSE()))</f>
        <v>0</v>
      </c>
      <c r="EU17" s="107" t="n">
        <f aca="false">IF(ISNA(VLOOKUP('W. VaR &amp; Off-Peak Pos By Trader'!$A26,'Import OffPeak'!$A$3:EU$23,EU$1,FALSE())),0,VLOOKUP('W. VaR &amp; Off-Peak Pos By Trader'!$A26,'Import OffPeak'!$A$3:EU$23,EU$1,FALSE()))</f>
        <v>0</v>
      </c>
      <c r="EV17" s="107" t="n">
        <f aca="false">IF(ISNA(VLOOKUP('W. VaR &amp; Off-Peak Pos By Trader'!$A26,'Import OffPeak'!$A$3:EV$23,EV$1,FALSE())),0,VLOOKUP('W. VaR &amp; Off-Peak Pos By Trader'!$A26,'Import OffPeak'!$A$3:EV$23,EV$1,FALSE()))</f>
        <v>0</v>
      </c>
      <c r="EW17" s="107" t="n">
        <f aca="false">IF(ISNA(VLOOKUP('W. VaR &amp; Off-Peak Pos By Trader'!$A26,'Import OffPeak'!$A$3:EW$23,EW$1,FALSE())),0,VLOOKUP('W. VaR &amp; Off-Peak Pos By Trader'!$A26,'Import OffPeak'!$A$3:EW$23,EW$1,FALSE()))</f>
        <v>0</v>
      </c>
      <c r="EX17" s="107" t="n">
        <f aca="false">IF(ISNA(VLOOKUP('W. VaR &amp; Off-Peak Pos By Trader'!$A26,'Import OffPeak'!$A$3:EX$23,EX$1,FALSE())),0,VLOOKUP('W. VaR &amp; Off-Peak Pos By Trader'!$A26,'Import OffPeak'!$A$3:EX$23,EX$1,FALSE()))</f>
        <v>0</v>
      </c>
      <c r="EY17" s="107" t="n">
        <f aca="false">IF(ISNA(VLOOKUP('W. VaR &amp; Off-Peak Pos By Trader'!$A26,'Import OffPeak'!$A$3:EY$23,EY$1,FALSE())),0,VLOOKUP('W. VaR &amp; Off-Peak Pos By Trader'!$A26,'Import OffPeak'!$A$3:EY$23,EY$1,FALSE()))</f>
        <v>0</v>
      </c>
      <c r="EZ17" s="107" t="n">
        <f aca="false">IF(ISNA(VLOOKUP('W. VaR &amp; Off-Peak Pos By Trader'!$A26,'Import OffPeak'!$A$3:EZ$23,EZ$1,FALSE())),0,VLOOKUP('W. VaR &amp; Off-Peak Pos By Trader'!$A26,'Import OffPeak'!$A$3:EZ$23,EZ$1,FALSE()))</f>
        <v>0</v>
      </c>
      <c r="FA17" s="107" t="n">
        <f aca="false">IF(ISNA(VLOOKUP('W. VaR &amp; Off-Peak Pos By Trader'!$A26,'Import OffPeak'!$A$3:FA$23,FA$1,FALSE())),0,VLOOKUP('W. VaR &amp; Off-Peak Pos By Trader'!$A26,'Import OffPeak'!$A$3:FA$23,FA$1,FALSE()))</f>
        <v>0</v>
      </c>
      <c r="FB17" s="107" t="n">
        <f aca="false">IF(ISNA(VLOOKUP('W. VaR &amp; Off-Peak Pos By Trader'!$A26,'Import OffPeak'!$A$3:FB$23,FB$1,FALSE())),0,VLOOKUP('W. VaR &amp; Off-Peak Pos By Trader'!$A26,'Import OffPeak'!$A$3:FB$23,FB$1,FALSE()))</f>
        <v>0</v>
      </c>
      <c r="FC17" s="107" t="n">
        <f aca="false">IF(ISNA(VLOOKUP('W. VaR &amp; Off-Peak Pos By Trader'!$A26,'Import OffPeak'!$A$3:FC$23,FC$1,FALSE())),0,VLOOKUP('W. VaR &amp; Off-Peak Pos By Trader'!$A26,'Import OffPeak'!$A$3:FC$23,FC$1,FALSE()))</f>
        <v>0</v>
      </c>
      <c r="FD17" s="107" t="n">
        <f aca="false">IF(ISNA(VLOOKUP('W. VaR &amp; Off-Peak Pos By Trader'!$A26,'Import OffPeak'!$A$3:FD$23,FD$1,FALSE())),0,VLOOKUP('W. VaR &amp; Off-Peak Pos By Trader'!$A26,'Import OffPeak'!$A$3:FD$23,FD$1,FALSE()))</f>
        <v>0</v>
      </c>
      <c r="FE17" s="107" t="n">
        <f aca="false">IF(ISNA(VLOOKUP('W. VaR &amp; Off-Peak Pos By Trader'!$A26,'Import OffPeak'!$A$3:FE$23,FE$1,FALSE())),0,VLOOKUP('W. VaR &amp; Off-Peak Pos By Trader'!$A26,'Import OffPeak'!$A$3:FE$23,FE$1,FALSE()))</f>
        <v>0</v>
      </c>
      <c r="FF17" s="107" t="n">
        <f aca="false">IF(ISNA(VLOOKUP('W. VaR &amp; Off-Peak Pos By Trader'!$A26,'Import OffPeak'!$A$3:FF$23,FF$1,FALSE())),0,VLOOKUP('W. VaR &amp; Off-Peak Pos By Trader'!$A26,'Import OffPeak'!$A$3:FF$23,FF$1,FALSE()))</f>
        <v>0</v>
      </c>
      <c r="FG17" s="107" t="n">
        <f aca="false">IF(ISNA(VLOOKUP('W. VaR &amp; Off-Peak Pos By Trader'!$A26,'Import OffPeak'!$A$3:FG$23,FG$1,FALSE())),0,VLOOKUP('W. VaR &amp; Off-Peak Pos By Trader'!$A26,'Import OffPeak'!$A$3:FG$23,FG$1,FALSE()))</f>
        <v>0</v>
      </c>
      <c r="FH17" s="107" t="n">
        <f aca="false">IF(ISNA(VLOOKUP('W. VaR &amp; Off-Peak Pos By Trader'!$A26,'Import OffPeak'!$A$3:FH$23,FH$1,FALSE())),0,VLOOKUP('W. VaR &amp; Off-Peak Pos By Trader'!$A26,'Import OffPeak'!$A$3:FH$23,FH$1,FALSE()))</f>
        <v>0</v>
      </c>
      <c r="FI17" s="107" t="n">
        <f aca="false">IF(ISNA(VLOOKUP('W. VaR &amp; Off-Peak Pos By Trader'!$A26,'Import OffPeak'!$A$3:FI$23,FI$1,FALSE())),0,VLOOKUP('W. VaR &amp; Off-Peak Pos By Trader'!$A26,'Import OffPeak'!$A$3:FI$23,FI$1,FALSE()))</f>
        <v>0</v>
      </c>
      <c r="FJ17" s="107" t="n">
        <f aca="false">IF(ISNA(VLOOKUP('W. VaR &amp; Off-Peak Pos By Trader'!$A26,'Import OffPeak'!$A$3:FJ$23,FJ$1,FALSE())),0,VLOOKUP('W. VaR &amp; Off-Peak Pos By Trader'!$A26,'Import OffPeak'!$A$3:FJ$23,FJ$1,FALSE()))</f>
        <v>0</v>
      </c>
      <c r="FK17" s="107" t="n">
        <f aca="false">IF(ISNA(VLOOKUP('W. VaR &amp; Off-Peak Pos By Trader'!$A26,'Import OffPeak'!$A$3:FK$23,FK$1,FALSE())),0,VLOOKUP('W. VaR &amp; Off-Peak Pos By Trader'!$A26,'Import OffPeak'!$A$3:FK$23,FK$1,FALSE()))</f>
        <v>0</v>
      </c>
      <c r="FL17" s="107" t="n">
        <f aca="false">IF(ISNA(VLOOKUP('W. VaR &amp; Off-Peak Pos By Trader'!$A26,'Import OffPeak'!$A$3:FL$23,FL$1,FALSE())),0,VLOOKUP('W. VaR &amp; Off-Peak Pos By Trader'!$A26,'Import OffPeak'!$A$3:FL$23,FL$1,FALSE()))</f>
        <v>0</v>
      </c>
      <c r="FM17" s="107" t="n">
        <f aca="false">IF(ISNA(VLOOKUP('W. VaR &amp; Off-Peak Pos By Trader'!$A26,'Import OffPeak'!$A$3:FM$23,FM$1,FALSE())),0,VLOOKUP('W. VaR &amp; Off-Peak Pos By Trader'!$A26,'Import OffPeak'!$A$3:FM$23,FM$1,FALSE()))</f>
        <v>0</v>
      </c>
      <c r="FN17" s="107" t="n">
        <f aca="false">IF(ISNA(VLOOKUP('W. VaR &amp; Off-Peak Pos By Trader'!$A26,'Import OffPeak'!$A$3:FN$23,FN$1,FALSE())),0,VLOOKUP('W. VaR &amp; Off-Peak Pos By Trader'!$A26,'Import OffPeak'!$A$3:FN$23,FN$1,FALSE()))</f>
        <v>0</v>
      </c>
      <c r="FO17" s="107" t="n">
        <f aca="false">IF(ISNA(VLOOKUP('W. VaR &amp; Off-Peak Pos By Trader'!$A26,'Import OffPeak'!$A$3:FO$23,FO$1,FALSE())),0,VLOOKUP('W. VaR &amp; Off-Peak Pos By Trader'!$A26,'Import OffPeak'!$A$3:FO$23,FO$1,FALSE()))</f>
        <v>0</v>
      </c>
      <c r="FP17" s="107" t="n">
        <f aca="false">IF(ISNA(VLOOKUP('W. VaR &amp; Off-Peak Pos By Trader'!$A26,'Import OffPeak'!$A$3:FP$23,FP$1,FALSE())),0,VLOOKUP('W. VaR &amp; Off-Peak Pos By Trader'!$A26,'Import OffPeak'!$A$3:FP$23,FP$1,FALSE()))</f>
        <v>0</v>
      </c>
      <c r="FQ17" s="107" t="n">
        <f aca="false">IF(ISNA(VLOOKUP('W. VaR &amp; Off-Peak Pos By Trader'!$A26,'Import OffPeak'!$A$3:FQ$23,FQ$1,FALSE())),0,VLOOKUP('W. VaR &amp; Off-Peak Pos By Trader'!$A26,'Import OffPeak'!$A$3:FQ$23,FQ$1,FALSE()))</f>
        <v>0</v>
      </c>
      <c r="FR17" s="107" t="n">
        <f aca="false">IF(ISNA(VLOOKUP('W. VaR &amp; Off-Peak Pos By Trader'!$A26,'Import OffPeak'!$A$3:FR$23,FR$1,FALSE())),0,VLOOKUP('W. VaR &amp; Off-Peak Pos By Trader'!$A26,'Import OffPeak'!$A$3:FR$23,FR$1,FALSE()))</f>
        <v>0</v>
      </c>
      <c r="FS17" s="107" t="n">
        <f aca="false">IF(ISNA(VLOOKUP('W. VaR &amp; Off-Peak Pos By Trader'!$A26,'Import OffPeak'!$A$3:FS$23,FS$1,FALSE())),0,VLOOKUP('W. VaR &amp; Off-Peak Pos By Trader'!$A26,'Import OffPeak'!$A$3:FS$23,FS$1,FALSE()))</f>
        <v>0</v>
      </c>
      <c r="FT17" s="107" t="n">
        <f aca="false">IF(ISNA(VLOOKUP('W. VaR &amp; Off-Peak Pos By Trader'!$A26,'Import OffPeak'!$A$3:FT$23,FT$1,FALSE())),0,VLOOKUP('W. VaR &amp; Off-Peak Pos By Trader'!$A26,'Import OffPeak'!$A$3:FT$23,FT$1,FALSE()))</f>
        <v>0</v>
      </c>
      <c r="FU17" s="107" t="n">
        <f aca="false">IF(ISNA(VLOOKUP('W. VaR &amp; Off-Peak Pos By Trader'!$A26,'Import OffPeak'!$A$3:FU$23,FU$1,FALSE())),0,VLOOKUP('W. VaR &amp; Off-Peak Pos By Trader'!$A26,'Import OffPeak'!$A$3:FU$23,FU$1,FALSE()))</f>
        <v>0</v>
      </c>
      <c r="FV17" s="0" t="n">
        <f aca="false">IF(ISNA(VLOOKUP('W. VaR &amp; Off-Peak Pos By Trader'!$A26,'Import OffPeak'!$A$3:FV$23,FV$1,FALSE())),0,VLOOKUP('W. VaR &amp; Off-Peak Pos By Trader'!$A26,'Import OffPeak'!$A$3:FV$23,FV$1,FALSE()))</f>
        <v>0</v>
      </c>
      <c r="FW17" s="0" t="n">
        <f aca="false">IF(ISNA(VLOOKUP('W. VaR &amp; Off-Peak Pos By Trader'!$A26,'Import OffPeak'!$A$3:FW$23,FW$1,FALSE())),0,VLOOKUP('W. VaR &amp; Off-Peak Pos By Trader'!$A26,'Import OffPeak'!$A$3:FW$23,FW$1,FALSE()))</f>
        <v>0</v>
      </c>
      <c r="FX17" s="0" t="n">
        <f aca="false">IF(ISNA(VLOOKUP('W. VaR &amp; Off-Peak Pos By Trader'!$A26,'Import OffPeak'!$A$3:FX$23,FX$1,FALSE())),0,VLOOKUP('W. VaR &amp; Off-Peak Pos By Trader'!$A26,'Import OffPeak'!$A$3:FX$23,FX$1,FALSE()))</f>
        <v>0</v>
      </c>
      <c r="FY17" s="0" t="n">
        <f aca="false">IF(ISNA(VLOOKUP('W. VaR &amp; Off-Peak Pos By Trader'!$A26,'Import OffPeak'!$A$3:FY$23,FY$1,FALSE())),0,VLOOKUP('W. VaR &amp; Off-Peak Pos By Trader'!$A26,'Import OffPeak'!$A$3:FY$23,FY$1,FALSE()))</f>
        <v>0</v>
      </c>
      <c r="FZ17" s="0" t="n">
        <f aca="false">IF(ISNA(VLOOKUP('W. VaR &amp; Off-Peak Pos By Trader'!$A26,'Import OffPeak'!$A$3:FZ$23,FZ$1,FALSE())),0,VLOOKUP('W. VaR &amp; Off-Peak Pos By Trader'!$A26,'Import OffPeak'!$A$3:FZ$23,FZ$1,FALSE()))</f>
        <v>0</v>
      </c>
      <c r="GA17" s="0" t="n">
        <f aca="false">IF(ISNA(VLOOKUP('W. VaR &amp; Off-Peak Pos By Trader'!$A26,'Import OffPeak'!$A$3:GA$23,GA$1,FALSE())),0,VLOOKUP('W. VaR &amp; Off-Peak Pos By Trader'!$A26,'Import OffPeak'!$A$3:GA$23,GA$1,FALSE()))</f>
        <v>0</v>
      </c>
      <c r="GB17" s="0" t="n">
        <f aca="false">IF(ISNA(VLOOKUP('W. VaR &amp; Off-Peak Pos By Trader'!$A26,'Import OffPeak'!$A$3:GB$23,GB$1,FALSE())),0,VLOOKUP('W. VaR &amp; Off-Peak Pos By Trader'!$A26,'Import OffPeak'!$A$3:GB$23,GB$1,FALSE()))</f>
        <v>0</v>
      </c>
      <c r="GC17" s="0" t="n">
        <f aca="false">IF(ISNA(VLOOKUP('W. VaR &amp; Off-Peak Pos By Trader'!$A26,'Import OffPeak'!$A$3:GC$23,GC$1,FALSE())),0,VLOOKUP('W. VaR &amp; Off-Peak Pos By Trader'!$A26,'Import OffPeak'!$A$3:GC$23,GC$1,FALSE()))</f>
        <v>0</v>
      </c>
      <c r="GD17" s="0" t="n">
        <f aca="false">IF(ISNA(VLOOKUP('W. VaR &amp; Off-Peak Pos By Trader'!$A26,'Import OffPeak'!$A$3:GD$23,GD$1,FALSE())),0,VLOOKUP('W. VaR &amp; Off-Peak Pos By Trader'!$A26,'Import OffPeak'!$A$3:GD$23,GD$1,FALSE()))</f>
        <v>0</v>
      </c>
      <c r="GE17" s="0" t="n">
        <f aca="false">IF(ISNA(VLOOKUP('W. VaR &amp; Off-Peak Pos By Trader'!$A26,'Import OffPeak'!$A$3:GE$23,GE$1,FALSE())),0,VLOOKUP('W. VaR &amp; Off-Peak Pos By Trader'!$A26,'Import OffPeak'!$A$3:GE$23,GE$1,FALSE()))</f>
        <v>0</v>
      </c>
      <c r="GF17" s="0" t="n">
        <f aca="false">IF(ISNA(VLOOKUP('W. VaR &amp; Off-Peak Pos By Trader'!$A26,'Import OffPeak'!$A$3:GF$23,GF$1,FALSE())),0,VLOOKUP('W. VaR &amp; Off-Peak Pos By Trader'!$A26,'Import OffPeak'!$A$3:GF$23,GF$1,FALSE()))</f>
        <v>0</v>
      </c>
      <c r="GG17" s="0" t="n">
        <f aca="false">IF(ISNA(VLOOKUP('W. VaR &amp; Off-Peak Pos By Trader'!$A26,'Import OffPeak'!$A$3:GG$23,GG$1,FALSE())),0,VLOOKUP('W. VaR &amp; Off-Peak Pos By Trader'!$A26,'Import OffPeak'!$A$3:GG$23,GG$1,FALSE()))</f>
        <v>0</v>
      </c>
      <c r="GH17" s="0" t="n">
        <f aca="false">IF(ISNA(VLOOKUP('W. VaR &amp; Off-Peak Pos By Trader'!$A26,'Import OffPeak'!$A$3:GH$23,GH$1,FALSE())),0,VLOOKUP('W. VaR &amp; Off-Peak Pos By Trader'!$A26,'Import OffPeak'!$A$3:GH$23,GH$1,FALSE()))</f>
        <v>0</v>
      </c>
      <c r="GI17" s="0" t="n">
        <f aca="false">IF(ISNA(VLOOKUP('W. VaR &amp; Off-Peak Pos By Trader'!$A26,'Import OffPeak'!$A$3:GI$23,GI$1,FALSE())),0,VLOOKUP('W. VaR &amp; Off-Peak Pos By Trader'!$A26,'Import OffPeak'!$A$3:GI$23,GI$1,FALSE()))</f>
        <v>0</v>
      </c>
      <c r="GJ17" s="0" t="n">
        <f aca="false">IF(ISNA(VLOOKUP('W. VaR &amp; Off-Peak Pos By Trader'!$A26,'Import OffPeak'!$A$3:GJ$23,GJ$1,FALSE())),0,VLOOKUP('W. VaR &amp; Off-Peak Pos By Trader'!$A26,'Import OffPeak'!$A$3:GJ$23,GJ$1,FALSE()))</f>
        <v>0</v>
      </c>
      <c r="GK17" s="0" t="n">
        <f aca="false">IF(ISNA(VLOOKUP('W. VaR &amp; Off-Peak Pos By Trader'!$A26,'Import OffPeak'!$A$3:GK$23,GK$1,FALSE())),0,VLOOKUP('W. VaR &amp; Off-Peak Pos By Trader'!$A26,'Import OffPeak'!$A$3:GK$23,GK$1,FALSE()))</f>
        <v>0</v>
      </c>
      <c r="GL17" s="0" t="n">
        <f aca="false">IF(ISNA(VLOOKUP('W. VaR &amp; Off-Peak Pos By Trader'!$A26,'Import OffPeak'!$A$3:GL$23,GL$1,FALSE())),0,VLOOKUP('W. VaR &amp; Off-Peak Pos By Trader'!$A26,'Import OffPeak'!$A$3:GL$23,GL$1,FALSE()))</f>
        <v>0</v>
      </c>
      <c r="GM17" s="0" t="n">
        <f aca="false">IF(ISNA(VLOOKUP('W. VaR &amp; Off-Peak Pos By Trader'!$A26,'Import OffPeak'!$A$3:GM$23,GM$1,FALSE())),0,VLOOKUP('W. VaR &amp; Off-Peak Pos By Trader'!$A26,'Import OffPeak'!$A$3:GM$23,GM$1,FALSE()))</f>
        <v>0</v>
      </c>
      <c r="GN17" s="0" t="n">
        <f aca="false">IF(ISNA(VLOOKUP('W. VaR &amp; Off-Peak Pos By Trader'!$A26,'Import OffPeak'!$A$3:GN$23,GN$1,FALSE())),0,VLOOKUP('W. VaR &amp; Off-Peak Pos By Trader'!$A26,'Import OffPeak'!$A$3:GN$23,GN$1,FALSE()))</f>
        <v>0</v>
      </c>
      <c r="GO17" s="0" t="n">
        <f aca="false">IF(ISNA(VLOOKUP('W. VaR &amp; Off-Peak Pos By Trader'!$A26,'Import OffPeak'!$A$3:GO$23,GO$1,FALSE())),0,VLOOKUP('W. VaR &amp; Off-Peak Pos By Trader'!$A26,'Import OffPeak'!$A$3:GO$23,GO$1,FALSE()))</f>
        <v>0</v>
      </c>
      <c r="GP17" s="0" t="n">
        <f aca="false">IF(ISNA(VLOOKUP('W. VaR &amp; Off-Peak Pos By Trader'!$A26,'Import OffPeak'!$A$3:GP$23,GP$1,FALSE())),0,VLOOKUP('W. VaR &amp; Off-Peak Pos By Trader'!$A26,'Import OffPeak'!$A$3:GP$23,GP$1,FALSE()))</f>
        <v>0</v>
      </c>
      <c r="GQ17" s="0" t="n">
        <f aca="false">IF(ISNA(VLOOKUP('W. VaR &amp; Off-Peak Pos By Trader'!$A26,'Import OffPeak'!$A$3:GQ$23,GQ$1,FALSE())),0,VLOOKUP('W. VaR &amp; Off-Peak Pos By Trader'!$A26,'Import OffPeak'!$A$3:GQ$23,GQ$1,FALSE()))</f>
        <v>0</v>
      </c>
      <c r="GR17" s="0" t="n">
        <f aca="false">IF(ISNA(VLOOKUP('W. VaR &amp; Off-Peak Pos By Trader'!$A26,'Import OffPeak'!$A$3:GR$23,GR$1,FALSE())),0,VLOOKUP('W. VaR &amp; Off-Peak Pos By Trader'!$A26,'Import OffPeak'!$A$3:GR$23,GR$1,FALSE()))</f>
        <v>0</v>
      </c>
      <c r="GS17" s="0" t="n">
        <f aca="false">IF(ISNA(VLOOKUP('W. VaR &amp; Off-Peak Pos By Trader'!$A26,'Import OffPeak'!$A$3:GS$23,GS$1,FALSE())),0,VLOOKUP('W. VaR &amp; Off-Peak Pos By Trader'!$A26,'Import OffPeak'!$A$3:GS$23,GS$1,FALSE()))</f>
        <v>0</v>
      </c>
      <c r="GT17" s="0" t="n">
        <f aca="false">IF(ISNA(VLOOKUP('W. VaR &amp; Off-Peak Pos By Trader'!$A26,'Import OffPeak'!$A$3:GT$23,GT$1,FALSE())),0,VLOOKUP('W. VaR &amp; Off-Peak Pos By Trader'!$A26,'Import OffPeak'!$A$3:GT$23,GT$1,FALSE()))</f>
        <v>0</v>
      </c>
      <c r="GU17" s="0" t="n">
        <f aca="false">IF(ISNA(VLOOKUP('W. VaR &amp; Off-Peak Pos By Trader'!$A26,'Import OffPeak'!$A$3:GU$23,GU$1,FALSE())),0,VLOOKUP('W. VaR &amp; Off-Peak Pos By Trader'!$A26,'Import OffPeak'!$A$3:GU$23,GU$1,FALSE()))</f>
        <v>0</v>
      </c>
      <c r="GV17" s="0" t="n">
        <f aca="false">IF(ISNA(VLOOKUP('W. VaR &amp; Off-Peak Pos By Trader'!$A26,'Import OffPeak'!$A$3:GV$23,GV$1,FALSE())),0,VLOOKUP('W. VaR &amp; Off-Peak Pos By Trader'!$A26,'Import OffPeak'!$A$3:GV$23,GV$1,FALSE()))</f>
        <v>0</v>
      </c>
      <c r="GW17" s="0" t="n">
        <f aca="false">IF(ISNA(VLOOKUP('W. VaR &amp; Off-Peak Pos By Trader'!$A26,'Import OffPeak'!$A$3:GW$23,GW$1,FALSE())),0,VLOOKUP('W. VaR &amp; Off-Peak Pos By Trader'!$A26,'Import OffPeak'!$A$3:GW$23,GW$1,FALSE()))</f>
        <v>0</v>
      </c>
      <c r="GX17" s="0" t="n">
        <f aca="false">IF(ISNA(VLOOKUP('W. VaR &amp; Off-Peak Pos By Trader'!$A26,'Import OffPeak'!$A$3:GX$23,GX$1,FALSE())),0,VLOOKUP('W. VaR &amp; Off-Peak Pos By Trader'!$A26,'Import OffPeak'!$A$3:GX$23,GX$1,FALSE()))</f>
        <v>0</v>
      </c>
      <c r="GY17" s="0" t="n">
        <f aca="false">IF(ISNA(VLOOKUP('W. VaR &amp; Off-Peak Pos By Trader'!$A26,'Import OffPeak'!$A$3:GY$23,GY$1,FALSE())),0,VLOOKUP('W. VaR &amp; Off-Peak Pos By Trader'!$A26,'Import OffPeak'!$A$3:GY$23,GY$1,FALSE()))</f>
        <v>0</v>
      </c>
      <c r="GZ17" s="0" t="n">
        <f aca="false">IF(ISNA(VLOOKUP('W. VaR &amp; Off-Peak Pos By Trader'!$A26,'Import OffPeak'!$A$3:GZ$23,GZ$1,FALSE())),0,VLOOKUP('W. VaR &amp; Off-Peak Pos By Trader'!$A26,'Import OffPeak'!$A$3:GZ$23,GZ$1,FALSE()))</f>
        <v>0</v>
      </c>
      <c r="HA17" s="0" t="n">
        <f aca="false">IF(ISNA(VLOOKUP('W. VaR &amp; Off-Peak Pos By Trader'!$A26,'Import OffPeak'!$A$3:HA$23,HA$1,FALSE())),0,VLOOKUP('W. VaR &amp; Off-Peak Pos By Trader'!$A26,'Import OffPeak'!$A$3:HA$23,HA$1,FALSE()))</f>
        <v>0</v>
      </c>
      <c r="HB17" s="0" t="n">
        <f aca="false">IF(ISNA(VLOOKUP('W. VaR &amp; Off-Peak Pos By Trader'!$A26,'Import OffPeak'!$A$3:HB$23,HB$1,FALSE())),0,VLOOKUP('W. VaR &amp; Off-Peak Pos By Trader'!$A26,'Import OffPeak'!$A$3:HB$23,HB$1,FALSE()))</f>
        <v>0</v>
      </c>
      <c r="HC17" s="0" t="n">
        <f aca="false">IF(ISNA(VLOOKUP('W. VaR &amp; Off-Peak Pos By Trader'!$A26,'Import OffPeak'!$A$3:HC$23,HC$1,FALSE())),0,VLOOKUP('W. VaR &amp; Off-Peak Pos By Trader'!$A26,'Import OffPeak'!$A$3:HC$23,HC$1,FALSE()))</f>
        <v>0</v>
      </c>
      <c r="HD17" s="0" t="n">
        <f aca="false">IF(ISNA(VLOOKUP('W. VaR &amp; Off-Peak Pos By Trader'!$A26,'Import OffPeak'!$A$3:HD$23,HD$1,FALSE())),0,VLOOKUP('W. VaR &amp; Off-Peak Pos By Trader'!$A26,'Import OffPeak'!$A$3:HD$23,HD$1,FALSE()))</f>
        <v>0</v>
      </c>
      <c r="HE17" s="0" t="n">
        <f aca="false">IF(ISNA(VLOOKUP('W. VaR &amp; Off-Peak Pos By Trader'!$A26,'Import OffPeak'!$A$3:HE$23,HE$1,FALSE())),0,VLOOKUP('W. VaR &amp; Off-Peak Pos By Trader'!$A26,'Import OffPeak'!$A$3:HE$23,HE$1,FALSE()))</f>
        <v>0</v>
      </c>
      <c r="HF17" s="0" t="n">
        <f aca="false">IF(ISNA(VLOOKUP('W. VaR &amp; Off-Peak Pos By Trader'!$A26,'Import OffPeak'!$A$3:HF$23,HF$1,FALSE())),0,VLOOKUP('W. VaR &amp; Off-Peak Pos By Trader'!$A26,'Import OffPeak'!$A$3:HF$23,HF$1,FALSE()))</f>
        <v>0</v>
      </c>
      <c r="HG17" s="0" t="n">
        <f aca="false">IF(ISNA(VLOOKUP('W. VaR &amp; Off-Peak Pos By Trader'!$A26,'Import OffPeak'!$A$3:HG$23,HG$1,FALSE())),0,VLOOKUP('W. VaR &amp; Off-Peak Pos By Trader'!$A26,'Import OffPeak'!$A$3:HG$23,HG$1,FALSE()))</f>
        <v>0</v>
      </c>
      <c r="HH17" s="0" t="n">
        <f aca="false">IF(ISNA(VLOOKUP('W. VaR &amp; Off-Peak Pos By Trader'!$A26,'Import OffPeak'!$A$3:HH$23,HH$1,FALSE())),0,VLOOKUP('W. VaR &amp; Off-Peak Pos By Trader'!$A26,'Import OffPeak'!$A$3:HH$23,HH$1,FALSE()))</f>
        <v>0</v>
      </c>
      <c r="HI17" s="0" t="n">
        <f aca="false">IF(ISNA(VLOOKUP('W. VaR &amp; Off-Peak Pos By Trader'!$A26,'Import OffPeak'!$A$3:HI$23,HI$1,FALSE())),0,VLOOKUP('W. VaR &amp; Off-Peak Pos By Trader'!$A26,'Import OffPeak'!$A$3:HI$23,HI$1,FALSE()))</f>
        <v>0</v>
      </c>
      <c r="HJ17" s="0" t="n">
        <f aca="false">IF(ISNA(VLOOKUP('W. VaR &amp; Off-Peak Pos By Trader'!$A26,'Import OffPeak'!$A$3:HJ$23,HJ$1,FALSE())),0,VLOOKUP('W. VaR &amp; Off-Peak Pos By Trader'!$A26,'Import OffPeak'!$A$3:HJ$23,HJ$1,FALSE()))</f>
        <v>0</v>
      </c>
      <c r="HK17" s="0" t="n">
        <f aca="false">IF(ISNA(VLOOKUP('W. VaR &amp; Off-Peak Pos By Trader'!$A26,'Import OffPeak'!$A$3:HK$23,HK$1,FALSE())),0,VLOOKUP('W. VaR &amp; Off-Peak Pos By Trader'!$A26,'Import OffPeak'!$A$3:HK$23,HK$1,FALSE()))</f>
        <v>0</v>
      </c>
      <c r="HL17" s="0" t="n">
        <f aca="false">IF(ISNA(VLOOKUP('W. VaR &amp; Off-Peak Pos By Trader'!$A26,'Import OffPeak'!$A$3:HL$23,HL$1,FALSE())),0,VLOOKUP('W. VaR &amp; Off-Peak Pos By Trader'!$A26,'Import OffPeak'!$A$3:HL$23,HL$1,FALSE()))</f>
        <v>0</v>
      </c>
      <c r="HM17" s="0" t="n">
        <f aca="false">IF(ISNA(VLOOKUP('W. VaR &amp; Off-Peak Pos By Trader'!$A26,'Import OffPeak'!$A$3:HM$23,HM$1,FALSE())),0,VLOOKUP('W. VaR &amp; Off-Peak Pos By Trader'!$A26,'Import OffPeak'!$A$3:HM$23,HM$1,FALSE()))</f>
        <v>0</v>
      </c>
      <c r="HN17" s="0" t="n">
        <f aca="false">IF(ISNA(VLOOKUP('W. VaR &amp; Off-Peak Pos By Trader'!$A26,'Import OffPeak'!$A$3:HN$23,HN$1,FALSE())),0,VLOOKUP('W. VaR &amp; Off-Peak Pos By Trader'!$A26,'Import OffPeak'!$A$3:HN$23,HN$1,FALSE()))</f>
        <v>0</v>
      </c>
      <c r="HO17" s="0" t="n">
        <f aca="false">IF(ISNA(VLOOKUP('W. VaR &amp; Off-Peak Pos By Trader'!$A26,'Import OffPeak'!$A$3:HO$23,HO$1,FALSE())),0,VLOOKUP('W. VaR &amp; Off-Peak Pos By Trader'!$A26,'Import OffPeak'!$A$3:HO$23,HO$1,FALSE()))</f>
        <v>0</v>
      </c>
      <c r="HP17" s="0" t="n">
        <f aca="false">IF(ISNA(VLOOKUP('W. VaR &amp; Off-Peak Pos By Trader'!$A26,'Import OffPeak'!$A$3:HP$23,HP$1,FALSE())),0,VLOOKUP('W. VaR &amp; Off-Peak Pos By Trader'!$A26,'Import OffPeak'!$A$3:HP$23,HP$1,FALSE()))</f>
        <v>0</v>
      </c>
      <c r="HQ17" s="0" t="n">
        <f aca="false">IF(ISNA(VLOOKUP('W. VaR &amp; Off-Peak Pos By Trader'!$A26,'Import OffPeak'!$A$3:HQ$23,HQ$1,FALSE())),0,VLOOKUP('W. VaR &amp; Off-Peak Pos By Trader'!$A26,'Import OffPeak'!$A$3:HQ$23,HQ$1,FALSE()))</f>
        <v>0</v>
      </c>
      <c r="HR17" s="0" t="n">
        <f aca="false">IF(ISNA(VLOOKUP('W. VaR &amp; Off-Peak Pos By Trader'!$A26,'Import OffPeak'!$A$3:HR$23,HR$1,FALSE())),0,VLOOKUP('W. VaR &amp; Off-Peak Pos By Trader'!$A26,'Import OffPeak'!$A$3:HR$23,HR$1,FALSE()))</f>
        <v>0</v>
      </c>
      <c r="HS17" s="0" t="n">
        <f aca="false">IF(ISNA(VLOOKUP('W. VaR &amp; Off-Peak Pos By Trader'!$A26,'Import OffPeak'!$A$3:HS$23,HS$1,FALSE())),0,VLOOKUP('W. VaR &amp; Off-Peak Pos By Trader'!$A26,'Import OffPeak'!$A$3:HS$23,HS$1,FALSE()))</f>
        <v>0</v>
      </c>
      <c r="HT17" s="0" t="n">
        <f aca="false">IF(ISNA(VLOOKUP('W. VaR &amp; Off-Peak Pos By Trader'!$A26,'Import OffPeak'!$A$3:HT$23,HT$1,FALSE())),0,VLOOKUP('W. VaR &amp; Off-Peak Pos By Trader'!$A26,'Import OffPeak'!$A$3:HT$23,HT$1,FALSE()))</f>
        <v>0</v>
      </c>
      <c r="HU17" s="0" t="n">
        <f aca="false">IF(ISNA(VLOOKUP('W. VaR &amp; Off-Peak Pos By Trader'!$A26,'Import OffPeak'!$A$3:HU$23,HU$1,FALSE())),0,VLOOKUP('W. VaR &amp; Off-Peak Pos By Trader'!$A26,'Import OffPeak'!$A$3:HU$23,HU$1,FALSE()))</f>
        <v>0</v>
      </c>
      <c r="HV17" s="0" t="n">
        <f aca="false">IF(ISNA(VLOOKUP('W. VaR &amp; Off-Peak Pos By Trader'!$A26,'Import OffPeak'!$A$3:HV$23,HV$1,FALSE())),0,VLOOKUP('W. VaR &amp; Off-Peak Pos By Trader'!$A26,'Import OffPeak'!$A$3:HV$23,HV$1,FALSE()))</f>
        <v>0</v>
      </c>
      <c r="HW17" s="0" t="n">
        <f aca="false">IF(ISNA(VLOOKUP('W. VaR &amp; Off-Peak Pos By Trader'!$A26,'Import OffPeak'!$A$3:HW$23,HW$1,FALSE())),0,VLOOKUP('W. VaR &amp; Off-Peak Pos By Trader'!$A26,'Import OffPeak'!$A$3:HW$23,HW$1,FALSE()))</f>
        <v>0</v>
      </c>
      <c r="HX17" s="0" t="n">
        <f aca="false">IF(ISNA(VLOOKUP('W. VaR &amp; Off-Peak Pos By Trader'!$A26,'Import OffPeak'!$A$3:HX$23,HX$1,FALSE())),0,VLOOKUP('W. VaR &amp; Off-Peak Pos By Trader'!$A26,'Import OffPeak'!$A$3:HX$23,HX$1,FALSE()))</f>
        <v>0</v>
      </c>
      <c r="HY17" s="0" t="n">
        <f aca="false">IF(ISNA(VLOOKUP('W. VaR &amp; Off-Peak Pos By Trader'!$A26,'Import OffPeak'!$A$3:HY$23,HY$1,FALSE())),0,VLOOKUP('W. VaR &amp; Off-Peak Pos By Trader'!$A26,'Import OffPeak'!$A$3:HY$23,HY$1,FALSE()))</f>
        <v>0</v>
      </c>
      <c r="HZ17" s="0" t="n">
        <f aca="false">IF(ISNA(VLOOKUP('W. VaR &amp; Off-Peak Pos By Trader'!$A26,'Import OffPeak'!$A$3:HZ$23,HZ$1,FALSE())),0,VLOOKUP('W. VaR &amp; Off-Peak Pos By Trader'!$A26,'Import OffPeak'!$A$3:HZ$23,HZ$1,FALSE()))</f>
        <v>0</v>
      </c>
      <c r="IA17" s="0" t="n">
        <f aca="false">IF(ISNA(VLOOKUP('W. VaR &amp; Off-Peak Pos By Trader'!$A26,'Import OffPeak'!$A$3:IA$23,IA$1,FALSE())),0,VLOOKUP('W. VaR &amp; Off-Peak Pos By Trader'!$A26,'Import OffPeak'!$A$3:IA$23,IA$1,FALSE()))</f>
        <v>0</v>
      </c>
      <c r="IB17" s="0" t="n">
        <f aca="false">IF(ISNA(VLOOKUP('W. VaR &amp; Off-Peak Pos By Trader'!$A26,'Import OffPeak'!$A$3:IB$23,IB$1,FALSE())),0,VLOOKUP('W. VaR &amp; Off-Peak Pos By Trader'!$A26,'Import OffPeak'!$A$3:IB$23,IB$1,FALSE()))</f>
        <v>0</v>
      </c>
      <c r="IC17" s="0" t="n">
        <f aca="false">IF(ISNA(VLOOKUP('W. VaR &amp; Off-Peak Pos By Trader'!$A26,'Import OffPeak'!$A$3:IC$23,IC$1,FALSE())),0,VLOOKUP('W. VaR &amp; Off-Peak Pos By Trader'!$A26,'Import OffPeak'!$A$3:IC$23,IC$1,FALSE()))</f>
        <v>0</v>
      </c>
    </row>
    <row r="18" customFormat="false" ht="18.75" hidden="false" customHeight="false" outlineLevel="0" collapsed="false">
      <c r="A18" s="104" t="s">
        <v>24</v>
      </c>
      <c r="B18" s="107" t="n">
        <f aca="false">IF(ISNA(VLOOKUP('W. VaR &amp; Off-Peak Pos By Trader'!$A27,'Import OffPeak'!$A$3:B$23,B$1,FALSE())),0,VLOOKUP('W. VaR &amp; Off-Peak Pos By Trader'!$A27,'Import OffPeak'!$A$3:B$23,B$1,FALSE()))</f>
        <v>0</v>
      </c>
      <c r="C18" s="107" t="n">
        <f aca="false">IF(ISNA(VLOOKUP('W. VaR &amp; Off-Peak Pos By Trader'!$A27,'Import OffPeak'!$A$3:C$23,C$1,FALSE())),0,VLOOKUP('W. VaR &amp; Off-Peak Pos By Trader'!$A27,'Import OffPeak'!$A$3:C$23,C$1,FALSE()))</f>
        <v>0</v>
      </c>
      <c r="D18" s="107" t="n">
        <f aca="false">IF(ISNA(VLOOKUP('W. VaR &amp; Off-Peak Pos By Trader'!$A27,'Import OffPeak'!$A$3:D$23,D$1,FALSE())),0,VLOOKUP('W. VaR &amp; Off-Peak Pos By Trader'!$A27,'Import OffPeak'!$A$3:D$23,D$1,FALSE()))</f>
        <v>0</v>
      </c>
      <c r="E18" s="107" t="n">
        <f aca="false">IF(ISNA(VLOOKUP('W. VaR &amp; Off-Peak Pos By Trader'!$A27,'Import OffPeak'!$A$3:E$23,E$1,FALSE())),0,VLOOKUP('W. VaR &amp; Off-Peak Pos By Trader'!$A27,'Import OffPeak'!$A$3:E$23,E$1,FALSE()))</f>
        <v>0</v>
      </c>
      <c r="F18" s="107" t="n">
        <f aca="false">IF(ISNA(VLOOKUP('W. VaR &amp; Off-Peak Pos By Trader'!$A27,'Import OffPeak'!$A$3:F$23,F$1,FALSE())),0,VLOOKUP('W. VaR &amp; Off-Peak Pos By Trader'!$A27,'Import OffPeak'!$A$3:F$23,F$1,FALSE()))</f>
        <v>0</v>
      </c>
      <c r="G18" s="107" t="n">
        <f aca="false">IF(ISNA(VLOOKUP('W. VaR &amp; Off-Peak Pos By Trader'!$A27,'Import OffPeak'!$A$3:G$23,G$1,FALSE())),0,VLOOKUP('W. VaR &amp; Off-Peak Pos By Trader'!$A27,'Import OffPeak'!$A$3:G$23,G$1,FALSE()))</f>
        <v>0</v>
      </c>
      <c r="H18" s="107" t="n">
        <f aca="false">IF(ISNA(VLOOKUP('W. VaR &amp; Off-Peak Pos By Trader'!$A27,'Import OffPeak'!$A$3:H$23,H$1,FALSE())),0,VLOOKUP('W. VaR &amp; Off-Peak Pos By Trader'!$A27,'Import OffPeak'!$A$3:H$23,H$1,FALSE()))</f>
        <v>0</v>
      </c>
      <c r="I18" s="107" t="n">
        <f aca="false">IF(ISNA(VLOOKUP('W. VaR &amp; Off-Peak Pos By Trader'!$A27,'Import OffPeak'!$A$3:I$23,I$1,FALSE())),0,VLOOKUP('W. VaR &amp; Off-Peak Pos By Trader'!$A27,'Import OffPeak'!$A$3:I$23,I$1,FALSE()))</f>
        <v>0</v>
      </c>
      <c r="J18" s="107" t="n">
        <f aca="false">IF(ISNA(VLOOKUP('W. VaR &amp; Off-Peak Pos By Trader'!$A27,'Import OffPeak'!$A$3:J$23,J$1,FALSE())),0,VLOOKUP('W. VaR &amp; Off-Peak Pos By Trader'!$A27,'Import OffPeak'!$A$3:J$23,J$1,FALSE()))</f>
        <v>0</v>
      </c>
      <c r="K18" s="107" t="n">
        <f aca="false">IF(ISNA(VLOOKUP('W. VaR &amp; Off-Peak Pos By Trader'!$A27,'Import OffPeak'!$A$3:K$23,K$1,FALSE())),0,VLOOKUP('W. VaR &amp; Off-Peak Pos By Trader'!$A27,'Import OffPeak'!$A$3:K$23,K$1,FALSE()))</f>
        <v>0</v>
      </c>
      <c r="L18" s="107" t="n">
        <f aca="false">IF(ISNA(VLOOKUP('W. VaR &amp; Off-Peak Pos By Trader'!$A27,'Import OffPeak'!$A$3:L$23,L$1,FALSE())),0,VLOOKUP('W. VaR &amp; Off-Peak Pos By Trader'!$A27,'Import OffPeak'!$A$3:L$23,L$1,FALSE()))</f>
        <v>0</v>
      </c>
      <c r="M18" s="107" t="n">
        <f aca="false">IF(ISNA(VLOOKUP('W. VaR &amp; Off-Peak Pos By Trader'!$A27,'Import OffPeak'!$A$3:M$23,M$1,FALSE())),0,VLOOKUP('W. VaR &amp; Off-Peak Pos By Trader'!$A27,'Import OffPeak'!$A$3:M$23,M$1,FALSE()))</f>
        <v>0</v>
      </c>
      <c r="N18" s="107" t="n">
        <f aca="false">IF(ISNA(VLOOKUP('W. VaR &amp; Off-Peak Pos By Trader'!$A27,'Import OffPeak'!$A$3:N$23,N$1,FALSE())),0,VLOOKUP('W. VaR &amp; Off-Peak Pos By Trader'!$A27,'Import OffPeak'!$A$3:N$23,N$1,FALSE()))</f>
        <v>0</v>
      </c>
      <c r="O18" s="107" t="n">
        <f aca="false">IF(ISNA(VLOOKUP('W. VaR &amp; Off-Peak Pos By Trader'!$A27,'Import OffPeak'!$A$3:O$23,O$1,FALSE())),0,VLOOKUP('W. VaR &amp; Off-Peak Pos By Trader'!$A27,'Import OffPeak'!$A$3:O$23,O$1,FALSE()))</f>
        <v>0</v>
      </c>
      <c r="P18" s="107" t="n">
        <f aca="false">IF(ISNA(VLOOKUP('W. VaR &amp; Off-Peak Pos By Trader'!$A27,'Import OffPeak'!$A$3:P$23,P$1,FALSE())),0,VLOOKUP('W. VaR &amp; Off-Peak Pos By Trader'!$A27,'Import OffPeak'!$A$3:P$23,P$1,FALSE()))</f>
        <v>0</v>
      </c>
      <c r="Q18" s="107" t="n">
        <f aca="false">IF(ISNA(VLOOKUP('W. VaR &amp; Off-Peak Pos By Trader'!$A27,'Import OffPeak'!$A$3:Q$23,Q$1,FALSE())),0,VLOOKUP('W. VaR &amp; Off-Peak Pos By Trader'!$A27,'Import OffPeak'!$A$3:Q$23,Q$1,FALSE()))</f>
        <v>0</v>
      </c>
      <c r="R18" s="107" t="n">
        <f aca="false">IF(ISNA(VLOOKUP('W. VaR &amp; Off-Peak Pos By Trader'!$A27,'Import OffPeak'!$A$3:R$23,R$1,FALSE())),0,VLOOKUP('W. VaR &amp; Off-Peak Pos By Trader'!$A27,'Import OffPeak'!$A$3:R$23,R$1,FALSE()))</f>
        <v>0</v>
      </c>
      <c r="S18" s="107" t="n">
        <f aca="false">IF(ISNA(VLOOKUP('W. VaR &amp; Off-Peak Pos By Trader'!$A27,'Import OffPeak'!$A$3:S$23,S$1,FALSE())),0,VLOOKUP('W. VaR &amp; Off-Peak Pos By Trader'!$A27,'Import OffPeak'!$A$3:S$23,S$1,FALSE()))</f>
        <v>0</v>
      </c>
      <c r="T18" s="107" t="n">
        <f aca="false">IF(ISNA(VLOOKUP('W. VaR &amp; Off-Peak Pos By Trader'!$A27,'Import OffPeak'!$A$3:T$23,T$1,FALSE())),0,VLOOKUP('W. VaR &amp; Off-Peak Pos By Trader'!$A27,'Import OffPeak'!$A$3:T$23,T$1,FALSE()))</f>
        <v>0</v>
      </c>
      <c r="U18" s="107" t="n">
        <f aca="false">IF(ISNA(VLOOKUP('W. VaR &amp; Off-Peak Pos By Trader'!$A27,'Import OffPeak'!$A$3:U$23,U$1,FALSE())),0,VLOOKUP('W. VaR &amp; Off-Peak Pos By Trader'!$A27,'Import OffPeak'!$A$3:U$23,U$1,FALSE()))</f>
        <v>0</v>
      </c>
      <c r="V18" s="107" t="n">
        <f aca="false">IF(ISNA(VLOOKUP('W. VaR &amp; Off-Peak Pos By Trader'!$A27,'Import OffPeak'!$A$3:V$23,V$1,FALSE())),0,VLOOKUP('W. VaR &amp; Off-Peak Pos By Trader'!$A27,'Import OffPeak'!$A$3:V$23,V$1,FALSE()))</f>
        <v>0</v>
      </c>
      <c r="W18" s="107" t="n">
        <f aca="false">IF(ISNA(VLOOKUP('W. VaR &amp; Off-Peak Pos By Trader'!$A27,'Import OffPeak'!$A$3:W$23,W$1,FALSE())),0,VLOOKUP('W. VaR &amp; Off-Peak Pos By Trader'!$A27,'Import OffPeak'!$A$3:W$23,W$1,FALSE()))</f>
        <v>0</v>
      </c>
      <c r="X18" s="107" t="n">
        <f aca="false">IF(ISNA(VLOOKUP('W. VaR &amp; Off-Peak Pos By Trader'!$A27,'Import OffPeak'!$A$3:X$23,X$1,FALSE())),0,VLOOKUP('W. VaR &amp; Off-Peak Pos By Trader'!$A27,'Import OffPeak'!$A$3:X$23,X$1,FALSE()))</f>
        <v>0</v>
      </c>
      <c r="Y18" s="107" t="n">
        <f aca="false">IF(ISNA(VLOOKUP('W. VaR &amp; Off-Peak Pos By Trader'!$A27,'Import OffPeak'!$A$3:Y$23,Y$1,FALSE())),0,VLOOKUP('W. VaR &amp; Off-Peak Pos By Trader'!$A27,'Import OffPeak'!$A$3:Y$23,Y$1,FALSE()))</f>
        <v>0</v>
      </c>
      <c r="Z18" s="107" t="n">
        <f aca="false">IF(ISNA(VLOOKUP('W. VaR &amp; Off-Peak Pos By Trader'!$A27,'Import OffPeak'!$A$3:Z$23,Z$1,FALSE())),0,VLOOKUP('W. VaR &amp; Off-Peak Pos By Trader'!$A27,'Import OffPeak'!$A$3:Z$23,Z$1,FALSE()))</f>
        <v>0</v>
      </c>
      <c r="AA18" s="107" t="n">
        <f aca="false">IF(ISNA(VLOOKUP('W. VaR &amp; Off-Peak Pos By Trader'!$A27,'Import OffPeak'!$A$3:AA$23,AA$1,FALSE())),0,VLOOKUP('W. VaR &amp; Off-Peak Pos By Trader'!$A27,'Import OffPeak'!$A$3:AA$23,AA$1,FALSE()))</f>
        <v>0</v>
      </c>
      <c r="AB18" s="107" t="n">
        <f aca="false">IF(ISNA(VLOOKUP('W. VaR &amp; Off-Peak Pos By Trader'!$A27,'Import OffPeak'!$A$3:AB$23,AB$1,FALSE())),0,VLOOKUP('W. VaR &amp; Off-Peak Pos By Trader'!$A27,'Import OffPeak'!$A$3:AB$23,AB$1,FALSE()))</f>
        <v>0</v>
      </c>
      <c r="AC18" s="107" t="n">
        <f aca="false">IF(ISNA(VLOOKUP('W. VaR &amp; Off-Peak Pos By Trader'!$A27,'Import OffPeak'!$A$3:AC$23,AC$1,FALSE())),0,VLOOKUP('W. VaR &amp; Off-Peak Pos By Trader'!$A27,'Import OffPeak'!$A$3:AC$23,AC$1,FALSE()))</f>
        <v>0</v>
      </c>
      <c r="AD18" s="107" t="n">
        <f aca="false">IF(ISNA(VLOOKUP('W. VaR &amp; Off-Peak Pos By Trader'!$A27,'Import OffPeak'!$A$3:AD$23,AD$1,FALSE())),0,VLOOKUP('W. VaR &amp; Off-Peak Pos By Trader'!$A27,'Import OffPeak'!$A$3:AD$23,AD$1,FALSE()))</f>
        <v>0</v>
      </c>
      <c r="AE18" s="107" t="n">
        <f aca="false">IF(ISNA(VLOOKUP('W. VaR &amp; Off-Peak Pos By Trader'!$A27,'Import OffPeak'!$A$3:AE$23,AE$1,FALSE())),0,VLOOKUP('W. VaR &amp; Off-Peak Pos By Trader'!$A27,'Import OffPeak'!$A$3:AE$23,AE$1,FALSE()))</f>
        <v>0</v>
      </c>
      <c r="AF18" s="107" t="n">
        <f aca="false">IF(ISNA(VLOOKUP('W. VaR &amp; Off-Peak Pos By Trader'!$A27,'Import OffPeak'!$A$3:AF$23,AF$1,FALSE())),0,VLOOKUP('W. VaR &amp; Off-Peak Pos By Trader'!$A27,'Import OffPeak'!$A$3:AF$23,AF$1,FALSE()))</f>
        <v>0</v>
      </c>
      <c r="AG18" s="107" t="n">
        <f aca="false">IF(ISNA(VLOOKUP('W. VaR &amp; Off-Peak Pos By Trader'!$A27,'Import OffPeak'!$A$3:AG$23,AG$1,FALSE())),0,VLOOKUP('W. VaR &amp; Off-Peak Pos By Trader'!$A27,'Import OffPeak'!$A$3:AG$23,AG$1,FALSE()))</f>
        <v>0</v>
      </c>
      <c r="AH18" s="107" t="n">
        <f aca="false">IF(ISNA(VLOOKUP('W. VaR &amp; Off-Peak Pos By Trader'!$A27,'Import OffPeak'!$A$3:AH$23,AH$1,FALSE())),0,VLOOKUP('W. VaR &amp; Off-Peak Pos By Trader'!$A27,'Import OffPeak'!$A$3:AH$23,AH$1,FALSE()))</f>
        <v>0</v>
      </c>
      <c r="AI18" s="107" t="n">
        <f aca="false">IF(ISNA(VLOOKUP('W. VaR &amp; Off-Peak Pos By Trader'!$A27,'Import OffPeak'!$A$3:AI$23,AI$1,FALSE())),0,VLOOKUP('W. VaR &amp; Off-Peak Pos By Trader'!$A27,'Import OffPeak'!$A$3:AI$23,AI$1,FALSE()))</f>
        <v>0</v>
      </c>
      <c r="AJ18" s="107" t="n">
        <f aca="false">IF(ISNA(VLOOKUP('W. VaR &amp; Off-Peak Pos By Trader'!$A27,'Import OffPeak'!$A$3:AJ$23,AJ$1,FALSE())),0,VLOOKUP('W. VaR &amp; Off-Peak Pos By Trader'!$A27,'Import OffPeak'!$A$3:AJ$23,AJ$1,FALSE()))</f>
        <v>0</v>
      </c>
      <c r="AK18" s="107" t="n">
        <f aca="false">IF(ISNA(VLOOKUP('W. VaR &amp; Off-Peak Pos By Trader'!$A27,'Import OffPeak'!$A$3:AK$23,AK$1,FALSE())),0,VLOOKUP('W. VaR &amp; Off-Peak Pos By Trader'!$A27,'Import OffPeak'!$A$3:AK$23,AK$1,FALSE()))</f>
        <v>0</v>
      </c>
      <c r="AL18" s="107" t="n">
        <f aca="false">IF(ISNA(VLOOKUP('W. VaR &amp; Off-Peak Pos By Trader'!$A27,'Import OffPeak'!$A$3:AL$23,AL$1,FALSE())),0,VLOOKUP('W. VaR &amp; Off-Peak Pos By Trader'!$A27,'Import OffPeak'!$A$3:AL$23,AL$1,FALSE()))</f>
        <v>0</v>
      </c>
      <c r="AM18" s="107" t="n">
        <f aca="false">IF(ISNA(VLOOKUP('W. VaR &amp; Off-Peak Pos By Trader'!$A27,'Import OffPeak'!$A$3:AM$23,AM$1,FALSE())),0,VLOOKUP('W. VaR &amp; Off-Peak Pos By Trader'!$A27,'Import OffPeak'!$A$3:AM$23,AM$1,FALSE()))</f>
        <v>0</v>
      </c>
      <c r="AN18" s="107" t="n">
        <f aca="false">IF(ISNA(VLOOKUP('W. VaR &amp; Off-Peak Pos By Trader'!$A27,'Import OffPeak'!$A$3:AN$23,AN$1,FALSE())),0,VLOOKUP('W. VaR &amp; Off-Peak Pos By Trader'!$A27,'Import OffPeak'!$A$3:AN$23,AN$1,FALSE()))</f>
        <v>0</v>
      </c>
      <c r="AO18" s="107" t="n">
        <f aca="false">IF(ISNA(VLOOKUP('W. VaR &amp; Off-Peak Pos By Trader'!$A27,'Import OffPeak'!$A$3:AO$23,AO$1,FALSE())),0,VLOOKUP('W. VaR &amp; Off-Peak Pos By Trader'!$A27,'Import OffPeak'!$A$3:AO$23,AO$1,FALSE()))</f>
        <v>0</v>
      </c>
      <c r="AP18" s="107" t="n">
        <f aca="false">IF(ISNA(VLOOKUP('W. VaR &amp; Off-Peak Pos By Trader'!$A27,'Import OffPeak'!$A$3:AP$23,AP$1,FALSE())),0,VLOOKUP('W. VaR &amp; Off-Peak Pos By Trader'!$A27,'Import OffPeak'!$A$3:AP$23,AP$1,FALSE()))</f>
        <v>0</v>
      </c>
      <c r="AQ18" s="107" t="n">
        <f aca="false">IF(ISNA(VLOOKUP('W. VaR &amp; Off-Peak Pos By Trader'!$A27,'Import OffPeak'!$A$3:AQ$23,AQ$1,FALSE())),0,VLOOKUP('W. VaR &amp; Off-Peak Pos By Trader'!$A27,'Import OffPeak'!$A$3:AQ$23,AQ$1,FALSE()))</f>
        <v>0</v>
      </c>
      <c r="AR18" s="107" t="n">
        <f aca="false">IF(ISNA(VLOOKUP('W. VaR &amp; Off-Peak Pos By Trader'!$A27,'Import OffPeak'!$A$3:AR$23,AR$1,FALSE())),0,VLOOKUP('W. VaR &amp; Off-Peak Pos By Trader'!$A27,'Import OffPeak'!$A$3:AR$23,AR$1,FALSE()))</f>
        <v>0</v>
      </c>
      <c r="AS18" s="107" t="n">
        <f aca="false">IF(ISNA(VLOOKUP('W. VaR &amp; Off-Peak Pos By Trader'!$A27,'Import OffPeak'!$A$3:AS$23,AS$1,FALSE())),0,VLOOKUP('W. VaR &amp; Off-Peak Pos By Trader'!$A27,'Import OffPeak'!$A$3:AS$23,AS$1,FALSE()))</f>
        <v>0</v>
      </c>
      <c r="AT18" s="107" t="n">
        <f aca="false">IF(ISNA(VLOOKUP('W. VaR &amp; Off-Peak Pos By Trader'!$A27,'Import OffPeak'!$A$3:AT$23,AT$1,FALSE())),0,VLOOKUP('W. VaR &amp; Off-Peak Pos By Trader'!$A27,'Import OffPeak'!$A$3:AT$23,AT$1,FALSE()))</f>
        <v>0</v>
      </c>
      <c r="AU18" s="107" t="n">
        <f aca="false">IF(ISNA(VLOOKUP('W. VaR &amp; Off-Peak Pos By Trader'!$A27,'Import OffPeak'!$A$3:AU$23,AU$1,FALSE())),0,VLOOKUP('W. VaR &amp; Off-Peak Pos By Trader'!$A27,'Import OffPeak'!$A$3:AU$23,AU$1,FALSE()))</f>
        <v>0</v>
      </c>
      <c r="AV18" s="107" t="n">
        <f aca="false">IF(ISNA(VLOOKUP('W. VaR &amp; Off-Peak Pos By Trader'!$A27,'Import OffPeak'!$A$3:AV$23,AV$1,FALSE())),0,VLOOKUP('W. VaR &amp; Off-Peak Pos By Trader'!$A27,'Import OffPeak'!$A$3:AV$23,AV$1,FALSE()))</f>
        <v>0</v>
      </c>
      <c r="AW18" s="107" t="n">
        <f aca="false">IF(ISNA(VLOOKUP('W. VaR &amp; Off-Peak Pos By Trader'!$A27,'Import OffPeak'!$A$3:AW$23,AW$1,FALSE())),0,VLOOKUP('W. VaR &amp; Off-Peak Pos By Trader'!$A27,'Import OffPeak'!$A$3:AW$23,AW$1,FALSE()))</f>
        <v>0</v>
      </c>
      <c r="AX18" s="107" t="n">
        <f aca="false">IF(ISNA(VLOOKUP('W. VaR &amp; Off-Peak Pos By Trader'!$A27,'Import OffPeak'!$A$3:AX$23,AX$1,FALSE())),0,VLOOKUP('W. VaR &amp; Off-Peak Pos By Trader'!$A27,'Import OffPeak'!$A$3:AX$23,AX$1,FALSE()))</f>
        <v>0</v>
      </c>
      <c r="AY18" s="107" t="n">
        <f aca="false">IF(ISNA(VLOOKUP('W. VaR &amp; Off-Peak Pos By Trader'!$A27,'Import OffPeak'!$A$3:AY$23,AY$1,FALSE())),0,VLOOKUP('W. VaR &amp; Off-Peak Pos By Trader'!$A27,'Import OffPeak'!$A$3:AY$23,AY$1,FALSE()))</f>
        <v>0</v>
      </c>
      <c r="AZ18" s="107" t="n">
        <f aca="false">IF(ISNA(VLOOKUP('W. VaR &amp; Off-Peak Pos By Trader'!$A27,'Import OffPeak'!$A$3:AZ$23,AZ$1,FALSE())),0,VLOOKUP('W. VaR &amp; Off-Peak Pos By Trader'!$A27,'Import OffPeak'!$A$3:AZ$23,AZ$1,FALSE()))</f>
        <v>0</v>
      </c>
      <c r="BA18" s="107" t="n">
        <f aca="false">IF(ISNA(VLOOKUP('W. VaR &amp; Off-Peak Pos By Trader'!$A27,'Import OffPeak'!$A$3:BA$23,BA$1,FALSE())),0,VLOOKUP('W. VaR &amp; Off-Peak Pos By Trader'!$A27,'Import OffPeak'!$A$3:BA$23,BA$1,FALSE()))</f>
        <v>0</v>
      </c>
      <c r="BB18" s="107" t="n">
        <f aca="false">IF(ISNA(VLOOKUP('W. VaR &amp; Off-Peak Pos By Trader'!$A27,'Import OffPeak'!$A$3:BB$23,BB$1,FALSE())),0,VLOOKUP('W. VaR &amp; Off-Peak Pos By Trader'!$A27,'Import OffPeak'!$A$3:BB$23,BB$1,FALSE()))</f>
        <v>0</v>
      </c>
      <c r="BC18" s="107" t="n">
        <f aca="false">IF(ISNA(VLOOKUP('W. VaR &amp; Off-Peak Pos By Trader'!$A27,'Import OffPeak'!$A$3:BC$23,BC$1,FALSE())),0,VLOOKUP('W. VaR &amp; Off-Peak Pos By Trader'!$A27,'Import OffPeak'!$A$3:BC$23,BC$1,FALSE()))</f>
        <v>0</v>
      </c>
      <c r="BD18" s="107" t="n">
        <f aca="false">IF(ISNA(VLOOKUP('W. VaR &amp; Off-Peak Pos By Trader'!$A27,'Import OffPeak'!$A$3:BD$23,BD$1,FALSE())),0,VLOOKUP('W. VaR &amp; Off-Peak Pos By Trader'!$A27,'Import OffPeak'!$A$3:BD$23,BD$1,FALSE()))</f>
        <v>0</v>
      </c>
      <c r="BE18" s="107" t="n">
        <f aca="false">IF(ISNA(VLOOKUP('W. VaR &amp; Off-Peak Pos By Trader'!$A27,'Import OffPeak'!$A$3:BE$23,BE$1,FALSE())),0,VLOOKUP('W. VaR &amp; Off-Peak Pos By Trader'!$A27,'Import OffPeak'!$A$3:BE$23,BE$1,FALSE()))</f>
        <v>0</v>
      </c>
      <c r="BF18" s="107" t="n">
        <f aca="false">IF(ISNA(VLOOKUP('W. VaR &amp; Off-Peak Pos By Trader'!$A27,'Import OffPeak'!$A$3:BF$23,BF$1,FALSE())),0,VLOOKUP('W. VaR &amp; Off-Peak Pos By Trader'!$A27,'Import OffPeak'!$A$3:BF$23,BF$1,FALSE()))</f>
        <v>0</v>
      </c>
      <c r="BG18" s="107" t="n">
        <f aca="false">IF(ISNA(VLOOKUP('W. VaR &amp; Off-Peak Pos By Trader'!$A27,'Import OffPeak'!$A$3:BG$23,BG$1,FALSE())),0,VLOOKUP('W. VaR &amp; Off-Peak Pos By Trader'!$A27,'Import OffPeak'!$A$3:BG$23,BG$1,FALSE()))</f>
        <v>0</v>
      </c>
      <c r="BH18" s="107" t="n">
        <f aca="false">IF(ISNA(VLOOKUP('W. VaR &amp; Off-Peak Pos By Trader'!$A27,'Import OffPeak'!$A$3:BH$23,BH$1,FALSE())),0,VLOOKUP('W. VaR &amp; Off-Peak Pos By Trader'!$A27,'Import OffPeak'!$A$3:BH$23,BH$1,FALSE()))</f>
        <v>0</v>
      </c>
      <c r="BI18" s="107" t="n">
        <f aca="false">IF(ISNA(VLOOKUP('W. VaR &amp; Off-Peak Pos By Trader'!$A27,'Import OffPeak'!$A$3:BI$23,BI$1,FALSE())),0,VLOOKUP('W. VaR &amp; Off-Peak Pos By Trader'!$A27,'Import OffPeak'!$A$3:BI$23,BI$1,FALSE()))</f>
        <v>0</v>
      </c>
      <c r="BJ18" s="107" t="n">
        <f aca="false">IF(ISNA(VLOOKUP('W. VaR &amp; Off-Peak Pos By Trader'!$A27,'Import OffPeak'!$A$3:BJ$23,BJ$1,FALSE())),0,VLOOKUP('W. VaR &amp; Off-Peak Pos By Trader'!$A27,'Import OffPeak'!$A$3:BJ$23,BJ$1,FALSE()))</f>
        <v>0</v>
      </c>
      <c r="BK18" s="107" t="n">
        <f aca="false">IF(ISNA(VLOOKUP('W. VaR &amp; Off-Peak Pos By Trader'!$A27,'Import OffPeak'!$A$3:BK$23,BK$1,FALSE())),0,VLOOKUP('W. VaR &amp; Off-Peak Pos By Trader'!$A27,'Import OffPeak'!$A$3:BK$23,BK$1,FALSE()))</f>
        <v>0</v>
      </c>
      <c r="BL18" s="107" t="n">
        <f aca="false">IF(ISNA(VLOOKUP('W. VaR &amp; Off-Peak Pos By Trader'!$A27,'Import OffPeak'!$A$3:BL$23,BL$1,FALSE())),0,VLOOKUP('W. VaR &amp; Off-Peak Pos By Trader'!$A27,'Import OffPeak'!$A$3:BL$23,BL$1,FALSE()))</f>
        <v>0</v>
      </c>
      <c r="BM18" s="107" t="n">
        <f aca="false">IF(ISNA(VLOOKUP('W. VaR &amp; Off-Peak Pos By Trader'!$A27,'Import OffPeak'!$A$3:BM$23,BM$1,FALSE())),0,VLOOKUP('W. VaR &amp; Off-Peak Pos By Trader'!$A27,'Import OffPeak'!$A$3:BM$23,BM$1,FALSE()))</f>
        <v>0</v>
      </c>
      <c r="BN18" s="107" t="n">
        <f aca="false">IF(ISNA(VLOOKUP('W. VaR &amp; Off-Peak Pos By Trader'!$A27,'Import OffPeak'!$A$3:BN$23,BN$1,FALSE())),0,VLOOKUP('W. VaR &amp; Off-Peak Pos By Trader'!$A27,'Import OffPeak'!$A$3:BN$23,BN$1,FALSE()))</f>
        <v>0</v>
      </c>
      <c r="BO18" s="107" t="n">
        <f aca="false">IF(ISNA(VLOOKUP('W. VaR &amp; Off-Peak Pos By Trader'!$A27,'Import OffPeak'!$A$3:BO$23,BO$1,FALSE())),0,VLOOKUP('W. VaR &amp; Off-Peak Pos By Trader'!$A27,'Import OffPeak'!$A$3:BO$23,BO$1,FALSE()))</f>
        <v>0</v>
      </c>
      <c r="BP18" s="107" t="n">
        <f aca="false">IF(ISNA(VLOOKUP('W. VaR &amp; Off-Peak Pos By Trader'!$A27,'Import OffPeak'!$A$3:BP$23,BP$1,FALSE())),0,VLOOKUP('W. VaR &amp; Off-Peak Pos By Trader'!$A27,'Import OffPeak'!$A$3:BP$23,BP$1,FALSE()))</f>
        <v>0</v>
      </c>
      <c r="BQ18" s="107" t="n">
        <f aca="false">IF(ISNA(VLOOKUP('W. VaR &amp; Off-Peak Pos By Trader'!$A27,'Import OffPeak'!$A$3:BQ$23,BQ$1,FALSE())),0,VLOOKUP('W. VaR &amp; Off-Peak Pos By Trader'!$A27,'Import OffPeak'!$A$3:BQ$23,BQ$1,FALSE()))</f>
        <v>0</v>
      </c>
      <c r="BR18" s="107" t="n">
        <f aca="false">IF(ISNA(VLOOKUP('W. VaR &amp; Off-Peak Pos By Trader'!$A27,'Import OffPeak'!$A$3:BR$23,BR$1,FALSE())),0,VLOOKUP('W. VaR &amp; Off-Peak Pos By Trader'!$A27,'Import OffPeak'!$A$3:BR$23,BR$1,FALSE()))</f>
        <v>0</v>
      </c>
      <c r="BS18" s="107" t="n">
        <f aca="false">IF(ISNA(VLOOKUP('W. VaR &amp; Off-Peak Pos By Trader'!$A27,'Import OffPeak'!$A$3:BS$23,BS$1,FALSE())),0,VLOOKUP('W. VaR &amp; Off-Peak Pos By Trader'!$A27,'Import OffPeak'!$A$3:BS$23,BS$1,FALSE()))</f>
        <v>0</v>
      </c>
      <c r="BT18" s="107" t="n">
        <f aca="false">IF(ISNA(VLOOKUP('W. VaR &amp; Off-Peak Pos By Trader'!$A27,'Import OffPeak'!$A$3:BT$23,BT$1,FALSE())),0,VLOOKUP('W. VaR &amp; Off-Peak Pos By Trader'!$A27,'Import OffPeak'!$A$3:BT$23,BT$1,FALSE()))</f>
        <v>0</v>
      </c>
      <c r="BU18" s="107" t="n">
        <f aca="false">IF(ISNA(VLOOKUP('W. VaR &amp; Off-Peak Pos By Trader'!$A27,'Import OffPeak'!$A$3:BU$23,BU$1,FALSE())),0,VLOOKUP('W. VaR &amp; Off-Peak Pos By Trader'!$A27,'Import OffPeak'!$A$3:BU$23,BU$1,FALSE()))</f>
        <v>0</v>
      </c>
      <c r="BV18" s="107" t="n">
        <f aca="false">IF(ISNA(VLOOKUP('W. VaR &amp; Off-Peak Pos By Trader'!$A27,'Import OffPeak'!$A$3:BV$23,BV$1,FALSE())),0,VLOOKUP('W. VaR &amp; Off-Peak Pos By Trader'!$A27,'Import OffPeak'!$A$3:BV$23,BV$1,FALSE()))</f>
        <v>0</v>
      </c>
      <c r="BW18" s="107" t="n">
        <f aca="false">IF(ISNA(VLOOKUP('W. VaR &amp; Off-Peak Pos By Trader'!$A27,'Import OffPeak'!$A$3:BW$23,BW$1,FALSE())),0,VLOOKUP('W. VaR &amp; Off-Peak Pos By Trader'!$A27,'Import OffPeak'!$A$3:BW$23,BW$1,FALSE()))</f>
        <v>0</v>
      </c>
      <c r="BX18" s="107" t="n">
        <f aca="false">IF(ISNA(VLOOKUP('W. VaR &amp; Off-Peak Pos By Trader'!$A27,'Import OffPeak'!$A$3:BX$23,BX$1,FALSE())),0,VLOOKUP('W. VaR &amp; Off-Peak Pos By Trader'!$A27,'Import OffPeak'!$A$3:BX$23,BX$1,FALSE()))</f>
        <v>0</v>
      </c>
      <c r="BY18" s="107" t="n">
        <f aca="false">IF(ISNA(VLOOKUP('W. VaR &amp; Off-Peak Pos By Trader'!$A27,'Import OffPeak'!$A$3:BY$23,BY$1,FALSE())),0,VLOOKUP('W. VaR &amp; Off-Peak Pos By Trader'!$A27,'Import OffPeak'!$A$3:BY$23,BY$1,FALSE()))</f>
        <v>0</v>
      </c>
      <c r="BZ18" s="107" t="n">
        <f aca="false">IF(ISNA(VLOOKUP('W. VaR &amp; Off-Peak Pos By Trader'!$A27,'Import OffPeak'!$A$3:BZ$23,BZ$1,FALSE())),0,VLOOKUP('W. VaR &amp; Off-Peak Pos By Trader'!$A27,'Import OffPeak'!$A$3:BZ$23,BZ$1,FALSE()))</f>
        <v>0</v>
      </c>
      <c r="CA18" s="107" t="n">
        <f aca="false">IF(ISNA(VLOOKUP('W. VaR &amp; Off-Peak Pos By Trader'!$A27,'Import OffPeak'!$A$3:CA$23,CA$1,FALSE())),0,VLOOKUP('W. VaR &amp; Off-Peak Pos By Trader'!$A27,'Import OffPeak'!$A$3:CA$23,CA$1,FALSE()))</f>
        <v>0</v>
      </c>
      <c r="CB18" s="107" t="n">
        <f aca="false">IF(ISNA(VLOOKUP('W. VaR &amp; Off-Peak Pos By Trader'!$A27,'Import OffPeak'!$A$3:CB$23,CB$1,FALSE())),0,VLOOKUP('W. VaR &amp; Off-Peak Pos By Trader'!$A27,'Import OffPeak'!$A$3:CB$23,CB$1,FALSE()))</f>
        <v>0</v>
      </c>
      <c r="CC18" s="107" t="n">
        <f aca="false">IF(ISNA(VLOOKUP('W. VaR &amp; Off-Peak Pos By Trader'!$A27,'Import OffPeak'!$A$3:CC$23,CC$1,FALSE())),0,VLOOKUP('W. VaR &amp; Off-Peak Pos By Trader'!$A27,'Import OffPeak'!$A$3:CC$23,CC$1,FALSE()))</f>
        <v>0</v>
      </c>
      <c r="CD18" s="107" t="n">
        <f aca="false">IF(ISNA(VLOOKUP('W. VaR &amp; Off-Peak Pos By Trader'!$A27,'Import OffPeak'!$A$3:CD$23,CD$1,FALSE())),0,VLOOKUP('W. VaR &amp; Off-Peak Pos By Trader'!$A27,'Import OffPeak'!$A$3:CD$23,CD$1,FALSE()))</f>
        <v>0</v>
      </c>
      <c r="CE18" s="107" t="n">
        <f aca="false">IF(ISNA(VLOOKUP('W. VaR &amp; Off-Peak Pos By Trader'!$A27,'Import OffPeak'!$A$3:CE$23,CE$1,FALSE())),0,VLOOKUP('W. VaR &amp; Off-Peak Pos By Trader'!$A27,'Import OffPeak'!$A$3:CE$23,CE$1,FALSE()))</f>
        <v>0</v>
      </c>
      <c r="CF18" s="107" t="n">
        <f aca="false">IF(ISNA(VLOOKUP('W. VaR &amp; Off-Peak Pos By Trader'!$A27,'Import OffPeak'!$A$3:CF$23,CF$1,FALSE())),0,VLOOKUP('W. VaR &amp; Off-Peak Pos By Trader'!$A27,'Import OffPeak'!$A$3:CF$23,CF$1,FALSE()))</f>
        <v>0</v>
      </c>
      <c r="CG18" s="107" t="n">
        <f aca="false">IF(ISNA(VLOOKUP('W. VaR &amp; Off-Peak Pos By Trader'!$A27,'Import OffPeak'!$A$3:CG$23,CG$1,FALSE())),0,VLOOKUP('W. VaR &amp; Off-Peak Pos By Trader'!$A27,'Import OffPeak'!$A$3:CG$23,CG$1,FALSE()))</f>
        <v>0</v>
      </c>
      <c r="CH18" s="107" t="n">
        <f aca="false">IF(ISNA(VLOOKUP('W. VaR &amp; Off-Peak Pos By Trader'!$A27,'Import OffPeak'!$A$3:CH$23,CH$1,FALSE())),0,VLOOKUP('W. VaR &amp; Off-Peak Pos By Trader'!$A27,'Import OffPeak'!$A$3:CH$23,CH$1,FALSE()))</f>
        <v>0</v>
      </c>
      <c r="CI18" s="107" t="n">
        <f aca="false">IF(ISNA(VLOOKUP('W. VaR &amp; Off-Peak Pos By Trader'!$A27,'Import OffPeak'!$A$3:CI$23,CI$1,FALSE())),0,VLOOKUP('W. VaR &amp; Off-Peak Pos By Trader'!$A27,'Import OffPeak'!$A$3:CI$23,CI$1,FALSE()))</f>
        <v>0</v>
      </c>
      <c r="CJ18" s="107" t="n">
        <f aca="false">IF(ISNA(VLOOKUP('W. VaR &amp; Off-Peak Pos By Trader'!$A27,'Import OffPeak'!$A$3:CJ$23,CJ$1,FALSE())),0,VLOOKUP('W. VaR &amp; Off-Peak Pos By Trader'!$A27,'Import OffPeak'!$A$3:CJ$23,CJ$1,FALSE()))</f>
        <v>0</v>
      </c>
      <c r="CK18" s="107" t="n">
        <f aca="false">IF(ISNA(VLOOKUP('W. VaR &amp; Off-Peak Pos By Trader'!$A27,'Import OffPeak'!$A$3:CK$23,CK$1,FALSE())),0,VLOOKUP('W. VaR &amp; Off-Peak Pos By Trader'!$A27,'Import OffPeak'!$A$3:CK$23,CK$1,FALSE()))</f>
        <v>0</v>
      </c>
      <c r="CL18" s="107" t="n">
        <f aca="false">IF(ISNA(VLOOKUP('W. VaR &amp; Off-Peak Pos By Trader'!$A27,'Import OffPeak'!$A$3:CL$23,CL$1,FALSE())),0,VLOOKUP('W. VaR &amp; Off-Peak Pos By Trader'!$A27,'Import OffPeak'!$A$3:CL$23,CL$1,FALSE()))</f>
        <v>0</v>
      </c>
      <c r="CM18" s="107" t="n">
        <f aca="false">IF(ISNA(VLOOKUP('W. VaR &amp; Off-Peak Pos By Trader'!$A27,'Import OffPeak'!$A$3:CM$23,CM$1,FALSE())),0,VLOOKUP('W. VaR &amp; Off-Peak Pos By Trader'!$A27,'Import OffPeak'!$A$3:CM$23,CM$1,FALSE()))</f>
        <v>0</v>
      </c>
      <c r="CN18" s="107" t="n">
        <f aca="false">IF(ISNA(VLOOKUP('W. VaR &amp; Off-Peak Pos By Trader'!$A27,'Import OffPeak'!$A$3:CN$23,CN$1,FALSE())),0,VLOOKUP('W. VaR &amp; Off-Peak Pos By Trader'!$A27,'Import OffPeak'!$A$3:CN$23,CN$1,FALSE()))</f>
        <v>0</v>
      </c>
      <c r="CO18" s="107" t="n">
        <f aca="false">IF(ISNA(VLOOKUP('W. VaR &amp; Off-Peak Pos By Trader'!$A27,'Import OffPeak'!$A$3:CO$23,CO$1,FALSE())),0,VLOOKUP('W. VaR &amp; Off-Peak Pos By Trader'!$A27,'Import OffPeak'!$A$3:CO$23,CO$1,FALSE()))</f>
        <v>0</v>
      </c>
      <c r="CP18" s="107" t="n">
        <f aca="false">IF(ISNA(VLOOKUP('W. VaR &amp; Off-Peak Pos By Trader'!$A27,'Import OffPeak'!$A$3:CP$23,CP$1,FALSE())),0,VLOOKUP('W. VaR &amp; Off-Peak Pos By Trader'!$A27,'Import OffPeak'!$A$3:CP$23,CP$1,FALSE()))</f>
        <v>0</v>
      </c>
      <c r="CQ18" s="107" t="n">
        <f aca="false">IF(ISNA(VLOOKUP('W. VaR &amp; Off-Peak Pos By Trader'!$A27,'Import OffPeak'!$A$3:CQ$23,CQ$1,FALSE())),0,VLOOKUP('W. VaR &amp; Off-Peak Pos By Trader'!$A27,'Import OffPeak'!$A$3:CQ$23,CQ$1,FALSE()))</f>
        <v>0</v>
      </c>
      <c r="CR18" s="107" t="n">
        <f aca="false">IF(ISNA(VLOOKUP('W. VaR &amp; Off-Peak Pos By Trader'!$A27,'Import OffPeak'!$A$3:CR$23,CR$1,FALSE())),0,VLOOKUP('W. VaR &amp; Off-Peak Pos By Trader'!$A27,'Import OffPeak'!$A$3:CR$23,CR$1,FALSE()))</f>
        <v>0</v>
      </c>
      <c r="CS18" s="107" t="n">
        <f aca="false">IF(ISNA(VLOOKUP('W. VaR &amp; Off-Peak Pos By Trader'!$A27,'Import OffPeak'!$A$3:CS$23,CS$1,FALSE())),0,VLOOKUP('W. VaR &amp; Off-Peak Pos By Trader'!$A27,'Import OffPeak'!$A$3:CS$23,CS$1,FALSE()))</f>
        <v>0</v>
      </c>
      <c r="CT18" s="107" t="n">
        <f aca="false">IF(ISNA(VLOOKUP('W. VaR &amp; Off-Peak Pos By Trader'!$A27,'Import OffPeak'!$A$3:CT$23,CT$1,FALSE())),0,VLOOKUP('W. VaR &amp; Off-Peak Pos By Trader'!$A27,'Import OffPeak'!$A$3:CT$23,CT$1,FALSE()))</f>
        <v>0</v>
      </c>
      <c r="CU18" s="107" t="n">
        <f aca="false">IF(ISNA(VLOOKUP('W. VaR &amp; Off-Peak Pos By Trader'!$A27,'Import OffPeak'!$A$3:CU$23,CU$1,FALSE())),0,VLOOKUP('W. VaR &amp; Off-Peak Pos By Trader'!$A27,'Import OffPeak'!$A$3:CU$23,CU$1,FALSE()))</f>
        <v>0</v>
      </c>
      <c r="CV18" s="107" t="n">
        <f aca="false">IF(ISNA(VLOOKUP('W. VaR &amp; Off-Peak Pos By Trader'!$A27,'Import OffPeak'!$A$3:CV$23,CV$1,FALSE())),0,VLOOKUP('W. VaR &amp; Off-Peak Pos By Trader'!$A27,'Import OffPeak'!$A$3:CV$23,CV$1,FALSE()))</f>
        <v>0</v>
      </c>
      <c r="CW18" s="107" t="n">
        <f aca="false">IF(ISNA(VLOOKUP('W. VaR &amp; Off-Peak Pos By Trader'!$A27,'Import OffPeak'!$A$3:CW$23,CW$1,FALSE())),0,VLOOKUP('W. VaR &amp; Off-Peak Pos By Trader'!$A27,'Import OffPeak'!$A$3:CW$23,CW$1,FALSE()))</f>
        <v>0</v>
      </c>
      <c r="CX18" s="107" t="n">
        <f aca="false">IF(ISNA(VLOOKUP('W. VaR &amp; Off-Peak Pos By Trader'!$A27,'Import OffPeak'!$A$3:CX$23,CX$1,FALSE())),0,VLOOKUP('W. VaR &amp; Off-Peak Pos By Trader'!$A27,'Import OffPeak'!$A$3:CX$23,CX$1,FALSE()))</f>
        <v>0</v>
      </c>
      <c r="CY18" s="107" t="n">
        <f aca="false">IF(ISNA(VLOOKUP('W. VaR &amp; Off-Peak Pos By Trader'!$A27,'Import OffPeak'!$A$3:CY$23,CY$1,FALSE())),0,VLOOKUP('W. VaR &amp; Off-Peak Pos By Trader'!$A27,'Import OffPeak'!$A$3:CY$23,CY$1,FALSE()))</f>
        <v>0</v>
      </c>
      <c r="CZ18" s="107" t="n">
        <f aca="false">IF(ISNA(VLOOKUP('W. VaR &amp; Off-Peak Pos By Trader'!$A27,'Import OffPeak'!$A$3:CZ$23,CZ$1,FALSE())),0,VLOOKUP('W. VaR &amp; Off-Peak Pos By Trader'!$A27,'Import OffPeak'!$A$3:CZ$23,CZ$1,FALSE()))</f>
        <v>0</v>
      </c>
      <c r="DA18" s="107" t="n">
        <f aca="false">IF(ISNA(VLOOKUP('W. VaR &amp; Off-Peak Pos By Trader'!$A27,'Import OffPeak'!$A$3:DA$23,DA$1,FALSE())),0,VLOOKUP('W. VaR &amp; Off-Peak Pos By Trader'!$A27,'Import OffPeak'!$A$3:DA$23,DA$1,FALSE()))</f>
        <v>0</v>
      </c>
      <c r="DB18" s="107" t="n">
        <f aca="false">IF(ISNA(VLOOKUP('W. VaR &amp; Off-Peak Pos By Trader'!$A27,'Import OffPeak'!$A$3:DB$23,DB$1,FALSE())),0,VLOOKUP('W. VaR &amp; Off-Peak Pos By Trader'!$A27,'Import OffPeak'!$A$3:DB$23,DB$1,FALSE()))</f>
        <v>0</v>
      </c>
      <c r="DC18" s="107" t="n">
        <f aca="false">IF(ISNA(VLOOKUP('W. VaR &amp; Off-Peak Pos By Trader'!$A27,'Import OffPeak'!$A$3:DC$23,DC$1,FALSE())),0,VLOOKUP('W. VaR &amp; Off-Peak Pos By Trader'!$A27,'Import OffPeak'!$A$3:DC$23,DC$1,FALSE()))</f>
        <v>0</v>
      </c>
      <c r="DD18" s="107" t="n">
        <f aca="false">IF(ISNA(VLOOKUP('W. VaR &amp; Off-Peak Pos By Trader'!$A27,'Import OffPeak'!$A$3:DD$23,DD$1,FALSE())),0,VLOOKUP('W. VaR &amp; Off-Peak Pos By Trader'!$A27,'Import OffPeak'!$A$3:DD$23,DD$1,FALSE()))</f>
        <v>0</v>
      </c>
      <c r="DE18" s="107" t="n">
        <f aca="false">IF(ISNA(VLOOKUP('W. VaR &amp; Off-Peak Pos By Trader'!$A27,'Import OffPeak'!$A$3:DE$23,DE$1,FALSE())),0,VLOOKUP('W. VaR &amp; Off-Peak Pos By Trader'!$A27,'Import OffPeak'!$A$3:DE$23,DE$1,FALSE()))</f>
        <v>0</v>
      </c>
      <c r="DF18" s="107" t="n">
        <f aca="false">IF(ISNA(VLOOKUP('W. VaR &amp; Off-Peak Pos By Trader'!$A27,'Import OffPeak'!$A$3:DF$23,DF$1,FALSE())),0,VLOOKUP('W. VaR &amp; Off-Peak Pos By Trader'!$A27,'Import OffPeak'!$A$3:DF$23,DF$1,FALSE()))</f>
        <v>0</v>
      </c>
      <c r="DG18" s="107" t="n">
        <f aca="false">IF(ISNA(VLOOKUP('W. VaR &amp; Off-Peak Pos By Trader'!$A27,'Import OffPeak'!$A$3:DG$23,DG$1,FALSE())),0,VLOOKUP('W. VaR &amp; Off-Peak Pos By Trader'!$A27,'Import OffPeak'!$A$3:DG$23,DG$1,FALSE()))</f>
        <v>0</v>
      </c>
      <c r="DH18" s="107" t="n">
        <f aca="false">IF(ISNA(VLOOKUP('W. VaR &amp; Off-Peak Pos By Trader'!$A27,'Import OffPeak'!$A$3:DH$23,DH$1,FALSE())),0,VLOOKUP('W. VaR &amp; Off-Peak Pos By Trader'!$A27,'Import OffPeak'!$A$3:DH$23,DH$1,FALSE()))</f>
        <v>0</v>
      </c>
      <c r="DI18" s="107" t="n">
        <f aca="false">IF(ISNA(VLOOKUP('W. VaR &amp; Off-Peak Pos By Trader'!$A27,'Import OffPeak'!$A$3:DI$23,DI$1,FALSE())),0,VLOOKUP('W. VaR &amp; Off-Peak Pos By Trader'!$A27,'Import OffPeak'!$A$3:DI$23,DI$1,FALSE()))</f>
        <v>0</v>
      </c>
      <c r="DJ18" s="107" t="n">
        <f aca="false">IF(ISNA(VLOOKUP('W. VaR &amp; Off-Peak Pos By Trader'!$A27,'Import OffPeak'!$A$3:DJ$23,DJ$1,FALSE())),0,VLOOKUP('W. VaR &amp; Off-Peak Pos By Trader'!$A27,'Import OffPeak'!$A$3:DJ$23,DJ$1,FALSE()))</f>
        <v>0</v>
      </c>
      <c r="DK18" s="107" t="n">
        <f aca="false">IF(ISNA(VLOOKUP('W. VaR &amp; Off-Peak Pos By Trader'!$A27,'Import OffPeak'!$A$3:DK$23,DK$1,FALSE())),0,VLOOKUP('W. VaR &amp; Off-Peak Pos By Trader'!$A27,'Import OffPeak'!$A$3:DK$23,DK$1,FALSE()))</f>
        <v>0</v>
      </c>
      <c r="DL18" s="107" t="n">
        <f aca="false">IF(ISNA(VLOOKUP('W. VaR &amp; Off-Peak Pos By Trader'!$A27,'Import OffPeak'!$A$3:DL$23,DL$1,FALSE())),0,VLOOKUP('W. VaR &amp; Off-Peak Pos By Trader'!$A27,'Import OffPeak'!$A$3:DL$23,DL$1,FALSE()))</f>
        <v>0</v>
      </c>
      <c r="DM18" s="107" t="n">
        <f aca="false">IF(ISNA(VLOOKUP('W. VaR &amp; Off-Peak Pos By Trader'!$A27,'Import OffPeak'!$A$3:DM$23,DM$1,FALSE())),0,VLOOKUP('W. VaR &amp; Off-Peak Pos By Trader'!$A27,'Import OffPeak'!$A$3:DM$23,DM$1,FALSE()))</f>
        <v>0</v>
      </c>
      <c r="DN18" s="107" t="n">
        <f aca="false">IF(ISNA(VLOOKUP('W. VaR &amp; Off-Peak Pos By Trader'!$A27,'Import OffPeak'!$A$3:DN$23,DN$1,FALSE())),0,VLOOKUP('W. VaR &amp; Off-Peak Pos By Trader'!$A27,'Import OffPeak'!$A$3:DN$23,DN$1,FALSE()))</f>
        <v>0</v>
      </c>
      <c r="DO18" s="107" t="n">
        <f aca="false">IF(ISNA(VLOOKUP('W. VaR &amp; Off-Peak Pos By Trader'!$A27,'Import OffPeak'!$A$3:DO$23,DO$1,FALSE())),0,VLOOKUP('W. VaR &amp; Off-Peak Pos By Trader'!$A27,'Import OffPeak'!$A$3:DO$23,DO$1,FALSE()))</f>
        <v>0</v>
      </c>
      <c r="DP18" s="107" t="n">
        <f aca="false">IF(ISNA(VLOOKUP('W. VaR &amp; Off-Peak Pos By Trader'!$A27,'Import OffPeak'!$A$3:DP$23,DP$1,FALSE())),0,VLOOKUP('W. VaR &amp; Off-Peak Pos By Trader'!$A27,'Import OffPeak'!$A$3:DP$23,DP$1,FALSE()))</f>
        <v>0</v>
      </c>
      <c r="DQ18" s="107" t="n">
        <f aca="false">IF(ISNA(VLOOKUP('W. VaR &amp; Off-Peak Pos By Trader'!$A27,'Import OffPeak'!$A$3:DQ$23,DQ$1,FALSE())),0,VLOOKUP('W. VaR &amp; Off-Peak Pos By Trader'!$A27,'Import OffPeak'!$A$3:DQ$23,DQ$1,FALSE()))</f>
        <v>0</v>
      </c>
      <c r="DR18" s="107" t="n">
        <f aca="false">IF(ISNA(VLOOKUP('W. VaR &amp; Off-Peak Pos By Trader'!$A27,'Import OffPeak'!$A$3:DR$23,DR$1,FALSE())),0,VLOOKUP('W. VaR &amp; Off-Peak Pos By Trader'!$A27,'Import OffPeak'!$A$3:DR$23,DR$1,FALSE()))</f>
        <v>0</v>
      </c>
      <c r="DS18" s="107" t="n">
        <f aca="false">IF(ISNA(VLOOKUP('W. VaR &amp; Off-Peak Pos By Trader'!$A27,'Import OffPeak'!$A$3:DS$23,DS$1,FALSE())),0,VLOOKUP('W. VaR &amp; Off-Peak Pos By Trader'!$A27,'Import OffPeak'!$A$3:DS$23,DS$1,FALSE()))</f>
        <v>0</v>
      </c>
      <c r="DT18" s="107" t="n">
        <f aca="false">IF(ISNA(VLOOKUP('W. VaR &amp; Off-Peak Pos By Trader'!$A27,'Import OffPeak'!$A$3:DT$23,DT$1,FALSE())),0,VLOOKUP('W. VaR &amp; Off-Peak Pos By Trader'!$A27,'Import OffPeak'!$A$3:DT$23,DT$1,FALSE()))</f>
        <v>0</v>
      </c>
      <c r="DU18" s="107" t="n">
        <f aca="false">IF(ISNA(VLOOKUP('W. VaR &amp; Off-Peak Pos By Trader'!$A27,'Import OffPeak'!$A$3:DU$23,DU$1,FALSE())),0,VLOOKUP('W. VaR &amp; Off-Peak Pos By Trader'!$A27,'Import OffPeak'!$A$3:DU$23,DU$1,FALSE()))</f>
        <v>0</v>
      </c>
      <c r="DV18" s="107" t="n">
        <f aca="false">IF(ISNA(VLOOKUP('W. VaR &amp; Off-Peak Pos By Trader'!$A27,'Import OffPeak'!$A$3:DV$23,DV$1,FALSE())),0,VLOOKUP('W. VaR &amp; Off-Peak Pos By Trader'!$A27,'Import OffPeak'!$A$3:DV$23,DV$1,FALSE()))</f>
        <v>0</v>
      </c>
      <c r="DW18" s="107" t="n">
        <f aca="false">IF(ISNA(VLOOKUP('W. VaR &amp; Off-Peak Pos By Trader'!$A27,'Import OffPeak'!$A$3:DW$23,DW$1,FALSE())),0,VLOOKUP('W. VaR &amp; Off-Peak Pos By Trader'!$A27,'Import OffPeak'!$A$3:DW$23,DW$1,FALSE()))</f>
        <v>0</v>
      </c>
      <c r="DX18" s="107" t="n">
        <f aca="false">IF(ISNA(VLOOKUP('W. VaR &amp; Off-Peak Pos By Trader'!$A27,'Import OffPeak'!$A$3:DX$23,DX$1,FALSE())),0,VLOOKUP('W. VaR &amp; Off-Peak Pos By Trader'!$A27,'Import OffPeak'!$A$3:DX$23,DX$1,FALSE()))</f>
        <v>0</v>
      </c>
      <c r="DY18" s="107" t="n">
        <f aca="false">IF(ISNA(VLOOKUP('W. VaR &amp; Off-Peak Pos By Trader'!$A27,'Import OffPeak'!$A$3:DY$23,DY$1,FALSE())),0,VLOOKUP('W. VaR &amp; Off-Peak Pos By Trader'!$A27,'Import OffPeak'!$A$3:DY$23,DY$1,FALSE()))</f>
        <v>0</v>
      </c>
      <c r="DZ18" s="107" t="n">
        <f aca="false">IF(ISNA(VLOOKUP('W. VaR &amp; Off-Peak Pos By Trader'!$A27,'Import OffPeak'!$A$3:DZ$23,DZ$1,FALSE())),0,VLOOKUP('W. VaR &amp; Off-Peak Pos By Trader'!$A27,'Import OffPeak'!$A$3:DZ$23,DZ$1,FALSE()))</f>
        <v>0</v>
      </c>
      <c r="EA18" s="107" t="n">
        <f aca="false">IF(ISNA(VLOOKUP('W. VaR &amp; Off-Peak Pos By Trader'!$A27,'Import OffPeak'!$A$3:EA$23,EA$1,FALSE())),0,VLOOKUP('W. VaR &amp; Off-Peak Pos By Trader'!$A27,'Import OffPeak'!$A$3:EA$23,EA$1,FALSE()))</f>
        <v>0</v>
      </c>
      <c r="EB18" s="107" t="n">
        <f aca="false">IF(ISNA(VLOOKUP('W. VaR &amp; Off-Peak Pos By Trader'!$A27,'Import OffPeak'!$A$3:EB$23,EB$1,FALSE())),0,VLOOKUP('W. VaR &amp; Off-Peak Pos By Trader'!$A27,'Import OffPeak'!$A$3:EB$23,EB$1,FALSE()))</f>
        <v>0</v>
      </c>
      <c r="EC18" s="107" t="n">
        <f aca="false">IF(ISNA(VLOOKUP('W. VaR &amp; Off-Peak Pos By Trader'!$A27,'Import OffPeak'!$A$3:EC$23,EC$1,FALSE())),0,VLOOKUP('W. VaR &amp; Off-Peak Pos By Trader'!$A27,'Import OffPeak'!$A$3:EC$23,EC$1,FALSE()))</f>
        <v>0</v>
      </c>
      <c r="ED18" s="107" t="n">
        <f aca="false">IF(ISNA(VLOOKUP('W. VaR &amp; Off-Peak Pos By Trader'!$A27,'Import OffPeak'!$A$3:ED$23,ED$1,FALSE())),0,VLOOKUP('W. VaR &amp; Off-Peak Pos By Trader'!$A27,'Import OffPeak'!$A$3:ED$23,ED$1,FALSE()))</f>
        <v>0</v>
      </c>
      <c r="EE18" s="107" t="n">
        <f aca="false">IF(ISNA(VLOOKUP('W. VaR &amp; Off-Peak Pos By Trader'!$A27,'Import OffPeak'!$A$3:EE$23,EE$1,FALSE())),0,VLOOKUP('W. VaR &amp; Off-Peak Pos By Trader'!$A27,'Import OffPeak'!$A$3:EE$23,EE$1,FALSE()))</f>
        <v>0</v>
      </c>
      <c r="EF18" s="107" t="n">
        <f aca="false">IF(ISNA(VLOOKUP('W. VaR &amp; Off-Peak Pos By Trader'!$A27,'Import OffPeak'!$A$3:EF$23,EF$1,FALSE())),0,VLOOKUP('W. VaR &amp; Off-Peak Pos By Trader'!$A27,'Import OffPeak'!$A$3:EF$23,EF$1,FALSE()))</f>
        <v>0</v>
      </c>
      <c r="EG18" s="107" t="n">
        <f aca="false">IF(ISNA(VLOOKUP('W. VaR &amp; Off-Peak Pos By Trader'!$A27,'Import OffPeak'!$A$3:EG$23,EG$1,FALSE())),0,VLOOKUP('W. VaR &amp; Off-Peak Pos By Trader'!$A27,'Import OffPeak'!$A$3:EG$23,EG$1,FALSE()))</f>
        <v>0</v>
      </c>
      <c r="EH18" s="107" t="n">
        <f aca="false">IF(ISNA(VLOOKUP('W. VaR &amp; Off-Peak Pos By Trader'!$A27,'Import OffPeak'!$A$3:EH$23,EH$1,FALSE())),0,VLOOKUP('W. VaR &amp; Off-Peak Pos By Trader'!$A27,'Import OffPeak'!$A$3:EH$23,EH$1,FALSE()))</f>
        <v>0</v>
      </c>
      <c r="EI18" s="107" t="n">
        <f aca="false">IF(ISNA(VLOOKUP('W. VaR &amp; Off-Peak Pos By Trader'!$A27,'Import OffPeak'!$A$3:EI$23,EI$1,FALSE())),0,VLOOKUP('W. VaR &amp; Off-Peak Pos By Trader'!$A27,'Import OffPeak'!$A$3:EI$23,EI$1,FALSE()))</f>
        <v>0</v>
      </c>
      <c r="EJ18" s="107" t="n">
        <f aca="false">IF(ISNA(VLOOKUP('W. VaR &amp; Off-Peak Pos By Trader'!$A27,'Import OffPeak'!$A$3:EJ$23,EJ$1,FALSE())),0,VLOOKUP('W. VaR &amp; Off-Peak Pos By Trader'!$A27,'Import OffPeak'!$A$3:EJ$23,EJ$1,FALSE()))</f>
        <v>0</v>
      </c>
      <c r="EK18" s="107" t="n">
        <f aca="false">IF(ISNA(VLOOKUP('W. VaR &amp; Off-Peak Pos By Trader'!$A27,'Import OffPeak'!$A$3:EK$23,EK$1,FALSE())),0,VLOOKUP('W. VaR &amp; Off-Peak Pos By Trader'!$A27,'Import OffPeak'!$A$3:EK$23,EK$1,FALSE()))</f>
        <v>0</v>
      </c>
      <c r="EL18" s="107" t="n">
        <f aca="false">IF(ISNA(VLOOKUP('W. VaR &amp; Off-Peak Pos By Trader'!$A27,'Import OffPeak'!$A$3:EL$23,EL$1,FALSE())),0,VLOOKUP('W. VaR &amp; Off-Peak Pos By Trader'!$A27,'Import OffPeak'!$A$3:EL$23,EL$1,FALSE()))</f>
        <v>0</v>
      </c>
      <c r="EM18" s="107" t="n">
        <f aca="false">IF(ISNA(VLOOKUP('W. VaR &amp; Off-Peak Pos By Trader'!$A27,'Import OffPeak'!$A$3:EM$23,EM$1,FALSE())),0,VLOOKUP('W. VaR &amp; Off-Peak Pos By Trader'!$A27,'Import OffPeak'!$A$3:EM$23,EM$1,FALSE()))</f>
        <v>0</v>
      </c>
      <c r="EN18" s="107" t="n">
        <f aca="false">IF(ISNA(VLOOKUP('W. VaR &amp; Off-Peak Pos By Trader'!$A27,'Import OffPeak'!$A$3:EN$23,EN$1,FALSE())),0,VLOOKUP('W. VaR &amp; Off-Peak Pos By Trader'!$A27,'Import OffPeak'!$A$3:EN$23,EN$1,FALSE()))</f>
        <v>0</v>
      </c>
      <c r="EO18" s="107" t="n">
        <f aca="false">IF(ISNA(VLOOKUP('W. VaR &amp; Off-Peak Pos By Trader'!$A27,'Import OffPeak'!$A$3:EO$23,EO$1,FALSE())),0,VLOOKUP('W. VaR &amp; Off-Peak Pos By Trader'!$A27,'Import OffPeak'!$A$3:EO$23,EO$1,FALSE()))</f>
        <v>0</v>
      </c>
      <c r="EP18" s="107" t="n">
        <f aca="false">IF(ISNA(VLOOKUP('W. VaR &amp; Off-Peak Pos By Trader'!$A27,'Import OffPeak'!$A$3:EP$23,EP$1,FALSE())),0,VLOOKUP('W. VaR &amp; Off-Peak Pos By Trader'!$A27,'Import OffPeak'!$A$3:EP$23,EP$1,FALSE()))</f>
        <v>0</v>
      </c>
      <c r="EQ18" s="107" t="n">
        <f aca="false">IF(ISNA(VLOOKUP('W. VaR &amp; Off-Peak Pos By Trader'!$A27,'Import OffPeak'!$A$3:EQ$23,EQ$1,FALSE())),0,VLOOKUP('W. VaR &amp; Off-Peak Pos By Trader'!$A27,'Import OffPeak'!$A$3:EQ$23,EQ$1,FALSE()))</f>
        <v>0</v>
      </c>
      <c r="ER18" s="107" t="n">
        <f aca="false">IF(ISNA(VLOOKUP('W. VaR &amp; Off-Peak Pos By Trader'!$A27,'Import OffPeak'!$A$3:ER$23,ER$1,FALSE())),0,VLOOKUP('W. VaR &amp; Off-Peak Pos By Trader'!$A27,'Import OffPeak'!$A$3:ER$23,ER$1,FALSE()))</f>
        <v>0</v>
      </c>
      <c r="ES18" s="107" t="n">
        <f aca="false">IF(ISNA(VLOOKUP('W. VaR &amp; Off-Peak Pos By Trader'!$A27,'Import OffPeak'!$A$3:ES$23,ES$1,FALSE())),0,VLOOKUP('W. VaR &amp; Off-Peak Pos By Trader'!$A27,'Import OffPeak'!$A$3:ES$23,ES$1,FALSE()))</f>
        <v>0</v>
      </c>
      <c r="ET18" s="107" t="n">
        <f aca="false">IF(ISNA(VLOOKUP('W. VaR &amp; Off-Peak Pos By Trader'!$A27,'Import OffPeak'!$A$3:ET$23,ET$1,FALSE())),0,VLOOKUP('W. VaR &amp; Off-Peak Pos By Trader'!$A27,'Import OffPeak'!$A$3:ET$23,ET$1,FALSE()))</f>
        <v>0</v>
      </c>
      <c r="EU18" s="107" t="n">
        <f aca="false">IF(ISNA(VLOOKUP('W. VaR &amp; Off-Peak Pos By Trader'!$A27,'Import OffPeak'!$A$3:EU$23,EU$1,FALSE())),0,VLOOKUP('W. VaR &amp; Off-Peak Pos By Trader'!$A27,'Import OffPeak'!$A$3:EU$23,EU$1,FALSE()))</f>
        <v>0</v>
      </c>
      <c r="EV18" s="107" t="n">
        <f aca="false">IF(ISNA(VLOOKUP('W. VaR &amp; Off-Peak Pos By Trader'!$A27,'Import OffPeak'!$A$3:EV$23,EV$1,FALSE())),0,VLOOKUP('W. VaR &amp; Off-Peak Pos By Trader'!$A27,'Import OffPeak'!$A$3:EV$23,EV$1,FALSE()))</f>
        <v>0</v>
      </c>
      <c r="EW18" s="107" t="n">
        <f aca="false">IF(ISNA(VLOOKUP('W. VaR &amp; Off-Peak Pos By Trader'!$A27,'Import OffPeak'!$A$3:EW$23,EW$1,FALSE())),0,VLOOKUP('W. VaR &amp; Off-Peak Pos By Trader'!$A27,'Import OffPeak'!$A$3:EW$23,EW$1,FALSE()))</f>
        <v>0</v>
      </c>
      <c r="EX18" s="107" t="n">
        <f aca="false">IF(ISNA(VLOOKUP('W. VaR &amp; Off-Peak Pos By Trader'!$A27,'Import OffPeak'!$A$3:EX$23,EX$1,FALSE())),0,VLOOKUP('W. VaR &amp; Off-Peak Pos By Trader'!$A27,'Import OffPeak'!$A$3:EX$23,EX$1,FALSE()))</f>
        <v>0</v>
      </c>
      <c r="EY18" s="107" t="n">
        <f aca="false">IF(ISNA(VLOOKUP('W. VaR &amp; Off-Peak Pos By Trader'!$A27,'Import OffPeak'!$A$3:EY$23,EY$1,FALSE())),0,VLOOKUP('W. VaR &amp; Off-Peak Pos By Trader'!$A27,'Import OffPeak'!$A$3:EY$23,EY$1,FALSE()))</f>
        <v>0</v>
      </c>
      <c r="EZ18" s="107" t="n">
        <f aca="false">IF(ISNA(VLOOKUP('W. VaR &amp; Off-Peak Pos By Trader'!$A27,'Import OffPeak'!$A$3:EZ$23,EZ$1,FALSE())),0,VLOOKUP('W. VaR &amp; Off-Peak Pos By Trader'!$A27,'Import OffPeak'!$A$3:EZ$23,EZ$1,FALSE()))</f>
        <v>0</v>
      </c>
      <c r="FA18" s="107" t="n">
        <f aca="false">IF(ISNA(VLOOKUP('W. VaR &amp; Off-Peak Pos By Trader'!$A27,'Import OffPeak'!$A$3:FA$23,FA$1,FALSE())),0,VLOOKUP('W. VaR &amp; Off-Peak Pos By Trader'!$A27,'Import OffPeak'!$A$3:FA$23,FA$1,FALSE()))</f>
        <v>0</v>
      </c>
      <c r="FB18" s="107" t="n">
        <f aca="false">IF(ISNA(VLOOKUP('W. VaR &amp; Off-Peak Pos By Trader'!$A27,'Import OffPeak'!$A$3:FB$23,FB$1,FALSE())),0,VLOOKUP('W. VaR &amp; Off-Peak Pos By Trader'!$A27,'Import OffPeak'!$A$3:FB$23,FB$1,FALSE()))</f>
        <v>0</v>
      </c>
      <c r="FC18" s="107" t="n">
        <f aca="false">IF(ISNA(VLOOKUP('W. VaR &amp; Off-Peak Pos By Trader'!$A27,'Import OffPeak'!$A$3:FC$23,FC$1,FALSE())),0,VLOOKUP('W. VaR &amp; Off-Peak Pos By Trader'!$A27,'Import OffPeak'!$A$3:FC$23,FC$1,FALSE()))</f>
        <v>0</v>
      </c>
      <c r="FD18" s="107" t="n">
        <f aca="false">IF(ISNA(VLOOKUP('W. VaR &amp; Off-Peak Pos By Trader'!$A27,'Import OffPeak'!$A$3:FD$23,FD$1,FALSE())),0,VLOOKUP('W. VaR &amp; Off-Peak Pos By Trader'!$A27,'Import OffPeak'!$A$3:FD$23,FD$1,FALSE()))</f>
        <v>0</v>
      </c>
      <c r="FE18" s="107" t="n">
        <f aca="false">IF(ISNA(VLOOKUP('W. VaR &amp; Off-Peak Pos By Trader'!$A27,'Import OffPeak'!$A$3:FE$23,FE$1,FALSE())),0,VLOOKUP('W. VaR &amp; Off-Peak Pos By Trader'!$A27,'Import OffPeak'!$A$3:FE$23,FE$1,FALSE()))</f>
        <v>0</v>
      </c>
      <c r="FF18" s="107" t="n">
        <f aca="false">IF(ISNA(VLOOKUP('W. VaR &amp; Off-Peak Pos By Trader'!$A27,'Import OffPeak'!$A$3:FF$23,FF$1,FALSE())),0,VLOOKUP('W. VaR &amp; Off-Peak Pos By Trader'!$A27,'Import OffPeak'!$A$3:FF$23,FF$1,FALSE()))</f>
        <v>0</v>
      </c>
      <c r="FG18" s="107" t="n">
        <f aca="false">IF(ISNA(VLOOKUP('W. VaR &amp; Off-Peak Pos By Trader'!$A27,'Import OffPeak'!$A$3:FG$23,FG$1,FALSE())),0,VLOOKUP('W. VaR &amp; Off-Peak Pos By Trader'!$A27,'Import OffPeak'!$A$3:FG$23,FG$1,FALSE()))</f>
        <v>0</v>
      </c>
      <c r="FH18" s="107" t="n">
        <f aca="false">IF(ISNA(VLOOKUP('W. VaR &amp; Off-Peak Pos By Trader'!$A27,'Import OffPeak'!$A$3:FH$23,FH$1,FALSE())),0,VLOOKUP('W. VaR &amp; Off-Peak Pos By Trader'!$A27,'Import OffPeak'!$A$3:FH$23,FH$1,FALSE()))</f>
        <v>0</v>
      </c>
      <c r="FI18" s="107" t="n">
        <f aca="false">IF(ISNA(VLOOKUP('W. VaR &amp; Off-Peak Pos By Trader'!$A27,'Import OffPeak'!$A$3:FI$23,FI$1,FALSE())),0,VLOOKUP('W. VaR &amp; Off-Peak Pos By Trader'!$A27,'Import OffPeak'!$A$3:FI$23,FI$1,FALSE()))</f>
        <v>0</v>
      </c>
      <c r="FJ18" s="107" t="n">
        <f aca="false">IF(ISNA(VLOOKUP('W. VaR &amp; Off-Peak Pos By Trader'!$A27,'Import OffPeak'!$A$3:FJ$23,FJ$1,FALSE())),0,VLOOKUP('W. VaR &amp; Off-Peak Pos By Trader'!$A27,'Import OffPeak'!$A$3:FJ$23,FJ$1,FALSE()))</f>
        <v>0</v>
      </c>
      <c r="FK18" s="107" t="n">
        <f aca="false">IF(ISNA(VLOOKUP('W. VaR &amp; Off-Peak Pos By Trader'!$A27,'Import OffPeak'!$A$3:FK$23,FK$1,FALSE())),0,VLOOKUP('W. VaR &amp; Off-Peak Pos By Trader'!$A27,'Import OffPeak'!$A$3:FK$23,FK$1,FALSE()))</f>
        <v>0</v>
      </c>
      <c r="FL18" s="107" t="n">
        <f aca="false">IF(ISNA(VLOOKUP('W. VaR &amp; Off-Peak Pos By Trader'!$A27,'Import OffPeak'!$A$3:FL$23,FL$1,FALSE())),0,VLOOKUP('W. VaR &amp; Off-Peak Pos By Trader'!$A27,'Import OffPeak'!$A$3:FL$23,FL$1,FALSE()))</f>
        <v>0</v>
      </c>
      <c r="FM18" s="107" t="n">
        <f aca="false">IF(ISNA(VLOOKUP('W. VaR &amp; Off-Peak Pos By Trader'!$A27,'Import OffPeak'!$A$3:FM$23,FM$1,FALSE())),0,VLOOKUP('W. VaR &amp; Off-Peak Pos By Trader'!$A27,'Import OffPeak'!$A$3:FM$23,FM$1,FALSE()))</f>
        <v>0</v>
      </c>
      <c r="FN18" s="107" t="n">
        <f aca="false">IF(ISNA(VLOOKUP('W. VaR &amp; Off-Peak Pos By Trader'!$A27,'Import OffPeak'!$A$3:FN$23,FN$1,FALSE())),0,VLOOKUP('W. VaR &amp; Off-Peak Pos By Trader'!$A27,'Import OffPeak'!$A$3:FN$23,FN$1,FALSE()))</f>
        <v>0</v>
      </c>
      <c r="FO18" s="107" t="n">
        <f aca="false">IF(ISNA(VLOOKUP('W. VaR &amp; Off-Peak Pos By Trader'!$A27,'Import OffPeak'!$A$3:FO$23,FO$1,FALSE())),0,VLOOKUP('W. VaR &amp; Off-Peak Pos By Trader'!$A27,'Import OffPeak'!$A$3:FO$23,FO$1,FALSE()))</f>
        <v>0</v>
      </c>
      <c r="FP18" s="107" t="n">
        <f aca="false">IF(ISNA(VLOOKUP('W. VaR &amp; Off-Peak Pos By Trader'!$A27,'Import OffPeak'!$A$3:FP$23,FP$1,FALSE())),0,VLOOKUP('W. VaR &amp; Off-Peak Pos By Trader'!$A27,'Import OffPeak'!$A$3:FP$23,FP$1,FALSE()))</f>
        <v>0</v>
      </c>
      <c r="FQ18" s="107" t="n">
        <f aca="false">IF(ISNA(VLOOKUP('W. VaR &amp; Off-Peak Pos By Trader'!$A27,'Import OffPeak'!$A$3:FQ$23,FQ$1,FALSE())),0,VLOOKUP('W. VaR &amp; Off-Peak Pos By Trader'!$A27,'Import OffPeak'!$A$3:FQ$23,FQ$1,FALSE()))</f>
        <v>0</v>
      </c>
      <c r="FR18" s="107" t="n">
        <f aca="false">IF(ISNA(VLOOKUP('W. VaR &amp; Off-Peak Pos By Trader'!$A27,'Import OffPeak'!$A$3:FR$23,FR$1,FALSE())),0,VLOOKUP('W. VaR &amp; Off-Peak Pos By Trader'!$A27,'Import OffPeak'!$A$3:FR$23,FR$1,FALSE()))</f>
        <v>0</v>
      </c>
      <c r="FS18" s="107" t="n">
        <f aca="false">IF(ISNA(VLOOKUP('W. VaR &amp; Off-Peak Pos By Trader'!$A27,'Import OffPeak'!$A$3:FS$23,FS$1,FALSE())),0,VLOOKUP('W. VaR &amp; Off-Peak Pos By Trader'!$A27,'Import OffPeak'!$A$3:FS$23,FS$1,FALSE()))</f>
        <v>0</v>
      </c>
      <c r="FT18" s="107" t="n">
        <f aca="false">IF(ISNA(VLOOKUP('W. VaR &amp; Off-Peak Pos By Trader'!$A27,'Import OffPeak'!$A$3:FT$23,FT$1,FALSE())),0,VLOOKUP('W. VaR &amp; Off-Peak Pos By Trader'!$A27,'Import OffPeak'!$A$3:FT$23,FT$1,FALSE()))</f>
        <v>0</v>
      </c>
      <c r="FU18" s="107" t="n">
        <f aca="false">IF(ISNA(VLOOKUP('W. VaR &amp; Off-Peak Pos By Trader'!$A27,'Import OffPeak'!$A$3:FU$23,FU$1,FALSE())),0,VLOOKUP('W. VaR &amp; Off-Peak Pos By Trader'!$A27,'Import OffPeak'!$A$3:FU$23,FU$1,FALSE()))</f>
        <v>0</v>
      </c>
      <c r="FV18" s="0" t="n">
        <f aca="false">IF(ISNA(VLOOKUP('W. VaR &amp; Off-Peak Pos By Trader'!$A27,'Import OffPeak'!$A$3:FV$23,FV$1,FALSE())),0,VLOOKUP('W. VaR &amp; Off-Peak Pos By Trader'!$A27,'Import OffPeak'!$A$3:FV$23,FV$1,FALSE()))</f>
        <v>0</v>
      </c>
      <c r="FW18" s="0" t="n">
        <f aca="false">IF(ISNA(VLOOKUP('W. VaR &amp; Off-Peak Pos By Trader'!$A27,'Import OffPeak'!$A$3:FW$23,FW$1,FALSE())),0,VLOOKUP('W. VaR &amp; Off-Peak Pos By Trader'!$A27,'Import OffPeak'!$A$3:FW$23,FW$1,FALSE()))</f>
        <v>0</v>
      </c>
      <c r="FX18" s="0" t="n">
        <f aca="false">IF(ISNA(VLOOKUP('W. VaR &amp; Off-Peak Pos By Trader'!$A27,'Import OffPeak'!$A$3:FX$23,FX$1,FALSE())),0,VLOOKUP('W. VaR &amp; Off-Peak Pos By Trader'!$A27,'Import OffPeak'!$A$3:FX$23,FX$1,FALSE()))</f>
        <v>0</v>
      </c>
      <c r="FY18" s="0" t="n">
        <f aca="false">IF(ISNA(VLOOKUP('W. VaR &amp; Off-Peak Pos By Trader'!$A27,'Import OffPeak'!$A$3:FY$23,FY$1,FALSE())),0,VLOOKUP('W. VaR &amp; Off-Peak Pos By Trader'!$A27,'Import OffPeak'!$A$3:FY$23,FY$1,FALSE()))</f>
        <v>0</v>
      </c>
      <c r="FZ18" s="0" t="n">
        <f aca="false">IF(ISNA(VLOOKUP('W. VaR &amp; Off-Peak Pos By Trader'!$A27,'Import OffPeak'!$A$3:FZ$23,FZ$1,FALSE())),0,VLOOKUP('W. VaR &amp; Off-Peak Pos By Trader'!$A27,'Import OffPeak'!$A$3:FZ$23,FZ$1,FALSE()))</f>
        <v>0</v>
      </c>
      <c r="GA18" s="0" t="n">
        <f aca="false">IF(ISNA(VLOOKUP('W. VaR &amp; Off-Peak Pos By Trader'!$A27,'Import OffPeak'!$A$3:GA$23,GA$1,FALSE())),0,VLOOKUP('W. VaR &amp; Off-Peak Pos By Trader'!$A27,'Import OffPeak'!$A$3:GA$23,GA$1,FALSE()))</f>
        <v>0</v>
      </c>
      <c r="GB18" s="0" t="n">
        <f aca="false">IF(ISNA(VLOOKUP('W. VaR &amp; Off-Peak Pos By Trader'!$A27,'Import OffPeak'!$A$3:GB$23,GB$1,FALSE())),0,VLOOKUP('W. VaR &amp; Off-Peak Pos By Trader'!$A27,'Import OffPeak'!$A$3:GB$23,GB$1,FALSE()))</f>
        <v>0</v>
      </c>
      <c r="GC18" s="0" t="n">
        <f aca="false">IF(ISNA(VLOOKUP('W. VaR &amp; Off-Peak Pos By Trader'!$A27,'Import OffPeak'!$A$3:GC$23,GC$1,FALSE())),0,VLOOKUP('W. VaR &amp; Off-Peak Pos By Trader'!$A27,'Import OffPeak'!$A$3:GC$23,GC$1,FALSE()))</f>
        <v>0</v>
      </c>
      <c r="GD18" s="0" t="n">
        <f aca="false">IF(ISNA(VLOOKUP('W. VaR &amp; Off-Peak Pos By Trader'!$A27,'Import OffPeak'!$A$3:GD$23,GD$1,FALSE())),0,VLOOKUP('W. VaR &amp; Off-Peak Pos By Trader'!$A27,'Import OffPeak'!$A$3:GD$23,GD$1,FALSE()))</f>
        <v>0</v>
      </c>
      <c r="GE18" s="0" t="n">
        <f aca="false">IF(ISNA(VLOOKUP('W. VaR &amp; Off-Peak Pos By Trader'!$A27,'Import OffPeak'!$A$3:GE$23,GE$1,FALSE())),0,VLOOKUP('W. VaR &amp; Off-Peak Pos By Trader'!$A27,'Import OffPeak'!$A$3:GE$23,GE$1,FALSE()))</f>
        <v>0</v>
      </c>
      <c r="GF18" s="0" t="n">
        <f aca="false">IF(ISNA(VLOOKUP('W. VaR &amp; Off-Peak Pos By Trader'!$A27,'Import OffPeak'!$A$3:GF$23,GF$1,FALSE())),0,VLOOKUP('W. VaR &amp; Off-Peak Pos By Trader'!$A27,'Import OffPeak'!$A$3:GF$23,GF$1,FALSE()))</f>
        <v>0</v>
      </c>
      <c r="GG18" s="0" t="n">
        <f aca="false">IF(ISNA(VLOOKUP('W. VaR &amp; Off-Peak Pos By Trader'!$A27,'Import OffPeak'!$A$3:GG$23,GG$1,FALSE())),0,VLOOKUP('W. VaR &amp; Off-Peak Pos By Trader'!$A27,'Import OffPeak'!$A$3:GG$23,GG$1,FALSE()))</f>
        <v>0</v>
      </c>
      <c r="GH18" s="0" t="n">
        <f aca="false">IF(ISNA(VLOOKUP('W. VaR &amp; Off-Peak Pos By Trader'!$A27,'Import OffPeak'!$A$3:GH$23,GH$1,FALSE())),0,VLOOKUP('W. VaR &amp; Off-Peak Pos By Trader'!$A27,'Import OffPeak'!$A$3:GH$23,GH$1,FALSE()))</f>
        <v>0</v>
      </c>
      <c r="GI18" s="0" t="n">
        <f aca="false">IF(ISNA(VLOOKUP('W. VaR &amp; Off-Peak Pos By Trader'!$A27,'Import OffPeak'!$A$3:GI$23,GI$1,FALSE())),0,VLOOKUP('W. VaR &amp; Off-Peak Pos By Trader'!$A27,'Import OffPeak'!$A$3:GI$23,GI$1,FALSE()))</f>
        <v>0</v>
      </c>
      <c r="GJ18" s="0" t="n">
        <f aca="false">IF(ISNA(VLOOKUP('W. VaR &amp; Off-Peak Pos By Trader'!$A27,'Import OffPeak'!$A$3:GJ$23,GJ$1,FALSE())),0,VLOOKUP('W. VaR &amp; Off-Peak Pos By Trader'!$A27,'Import OffPeak'!$A$3:GJ$23,GJ$1,FALSE()))</f>
        <v>0</v>
      </c>
      <c r="GK18" s="0" t="n">
        <f aca="false">IF(ISNA(VLOOKUP('W. VaR &amp; Off-Peak Pos By Trader'!$A27,'Import OffPeak'!$A$3:GK$23,GK$1,FALSE())),0,VLOOKUP('W. VaR &amp; Off-Peak Pos By Trader'!$A27,'Import OffPeak'!$A$3:GK$23,GK$1,FALSE()))</f>
        <v>0</v>
      </c>
      <c r="GL18" s="0" t="n">
        <f aca="false">IF(ISNA(VLOOKUP('W. VaR &amp; Off-Peak Pos By Trader'!$A27,'Import OffPeak'!$A$3:GL$23,GL$1,FALSE())),0,VLOOKUP('W. VaR &amp; Off-Peak Pos By Trader'!$A27,'Import OffPeak'!$A$3:GL$23,GL$1,FALSE()))</f>
        <v>0</v>
      </c>
      <c r="GM18" s="0" t="n">
        <f aca="false">IF(ISNA(VLOOKUP('W. VaR &amp; Off-Peak Pos By Trader'!$A27,'Import OffPeak'!$A$3:GM$23,GM$1,FALSE())),0,VLOOKUP('W. VaR &amp; Off-Peak Pos By Trader'!$A27,'Import OffPeak'!$A$3:GM$23,GM$1,FALSE()))</f>
        <v>0</v>
      </c>
      <c r="GN18" s="0" t="n">
        <f aca="false">IF(ISNA(VLOOKUP('W. VaR &amp; Off-Peak Pos By Trader'!$A27,'Import OffPeak'!$A$3:GN$23,GN$1,FALSE())),0,VLOOKUP('W. VaR &amp; Off-Peak Pos By Trader'!$A27,'Import OffPeak'!$A$3:GN$23,GN$1,FALSE()))</f>
        <v>0</v>
      </c>
      <c r="GO18" s="0" t="n">
        <f aca="false">IF(ISNA(VLOOKUP('W. VaR &amp; Off-Peak Pos By Trader'!$A27,'Import OffPeak'!$A$3:GO$23,GO$1,FALSE())),0,VLOOKUP('W. VaR &amp; Off-Peak Pos By Trader'!$A27,'Import OffPeak'!$A$3:GO$23,GO$1,FALSE()))</f>
        <v>0</v>
      </c>
      <c r="GP18" s="0" t="n">
        <f aca="false">IF(ISNA(VLOOKUP('W. VaR &amp; Off-Peak Pos By Trader'!$A27,'Import OffPeak'!$A$3:GP$23,GP$1,FALSE())),0,VLOOKUP('W. VaR &amp; Off-Peak Pos By Trader'!$A27,'Import OffPeak'!$A$3:GP$23,GP$1,FALSE()))</f>
        <v>0</v>
      </c>
      <c r="GQ18" s="0" t="n">
        <f aca="false">IF(ISNA(VLOOKUP('W. VaR &amp; Off-Peak Pos By Trader'!$A27,'Import OffPeak'!$A$3:GQ$23,GQ$1,FALSE())),0,VLOOKUP('W. VaR &amp; Off-Peak Pos By Trader'!$A27,'Import OffPeak'!$A$3:GQ$23,GQ$1,FALSE()))</f>
        <v>0</v>
      </c>
      <c r="GR18" s="0" t="n">
        <f aca="false">IF(ISNA(VLOOKUP('W. VaR &amp; Off-Peak Pos By Trader'!$A27,'Import OffPeak'!$A$3:GR$23,GR$1,FALSE())),0,VLOOKUP('W. VaR &amp; Off-Peak Pos By Trader'!$A27,'Import OffPeak'!$A$3:GR$23,GR$1,FALSE()))</f>
        <v>0</v>
      </c>
      <c r="GS18" s="0" t="n">
        <f aca="false">IF(ISNA(VLOOKUP('W. VaR &amp; Off-Peak Pos By Trader'!$A27,'Import OffPeak'!$A$3:GS$23,GS$1,FALSE())),0,VLOOKUP('W. VaR &amp; Off-Peak Pos By Trader'!$A27,'Import OffPeak'!$A$3:GS$23,GS$1,FALSE()))</f>
        <v>0</v>
      </c>
      <c r="GT18" s="0" t="n">
        <f aca="false">IF(ISNA(VLOOKUP('W. VaR &amp; Off-Peak Pos By Trader'!$A27,'Import OffPeak'!$A$3:GT$23,GT$1,FALSE())),0,VLOOKUP('W. VaR &amp; Off-Peak Pos By Trader'!$A27,'Import OffPeak'!$A$3:GT$23,GT$1,FALSE()))</f>
        <v>0</v>
      </c>
      <c r="GU18" s="0" t="n">
        <f aca="false">IF(ISNA(VLOOKUP('W. VaR &amp; Off-Peak Pos By Trader'!$A27,'Import OffPeak'!$A$3:GU$23,GU$1,FALSE())),0,VLOOKUP('W. VaR &amp; Off-Peak Pos By Trader'!$A27,'Import OffPeak'!$A$3:GU$23,GU$1,FALSE()))</f>
        <v>0</v>
      </c>
      <c r="GV18" s="0" t="n">
        <f aca="false">IF(ISNA(VLOOKUP('W. VaR &amp; Off-Peak Pos By Trader'!$A27,'Import OffPeak'!$A$3:GV$23,GV$1,FALSE())),0,VLOOKUP('W. VaR &amp; Off-Peak Pos By Trader'!$A27,'Import OffPeak'!$A$3:GV$23,GV$1,FALSE()))</f>
        <v>0</v>
      </c>
      <c r="GW18" s="0" t="n">
        <f aca="false">IF(ISNA(VLOOKUP('W. VaR &amp; Off-Peak Pos By Trader'!$A27,'Import OffPeak'!$A$3:GW$23,GW$1,FALSE())),0,VLOOKUP('W. VaR &amp; Off-Peak Pos By Trader'!$A27,'Import OffPeak'!$A$3:GW$23,GW$1,FALSE()))</f>
        <v>0</v>
      </c>
      <c r="GX18" s="0" t="n">
        <f aca="false">IF(ISNA(VLOOKUP('W. VaR &amp; Off-Peak Pos By Trader'!$A27,'Import OffPeak'!$A$3:GX$23,GX$1,FALSE())),0,VLOOKUP('W. VaR &amp; Off-Peak Pos By Trader'!$A27,'Import OffPeak'!$A$3:GX$23,GX$1,FALSE()))</f>
        <v>0</v>
      </c>
      <c r="GY18" s="0" t="n">
        <f aca="false">IF(ISNA(VLOOKUP('W. VaR &amp; Off-Peak Pos By Trader'!$A27,'Import OffPeak'!$A$3:GY$23,GY$1,FALSE())),0,VLOOKUP('W. VaR &amp; Off-Peak Pos By Trader'!$A27,'Import OffPeak'!$A$3:GY$23,GY$1,FALSE()))</f>
        <v>0</v>
      </c>
      <c r="GZ18" s="0" t="n">
        <f aca="false">IF(ISNA(VLOOKUP('W. VaR &amp; Off-Peak Pos By Trader'!$A27,'Import OffPeak'!$A$3:GZ$23,GZ$1,FALSE())),0,VLOOKUP('W. VaR &amp; Off-Peak Pos By Trader'!$A27,'Import OffPeak'!$A$3:GZ$23,GZ$1,FALSE()))</f>
        <v>0</v>
      </c>
      <c r="HA18" s="0" t="n">
        <f aca="false">IF(ISNA(VLOOKUP('W. VaR &amp; Off-Peak Pos By Trader'!$A27,'Import OffPeak'!$A$3:HA$23,HA$1,FALSE())),0,VLOOKUP('W. VaR &amp; Off-Peak Pos By Trader'!$A27,'Import OffPeak'!$A$3:HA$23,HA$1,FALSE()))</f>
        <v>0</v>
      </c>
      <c r="HB18" s="0" t="n">
        <f aca="false">IF(ISNA(VLOOKUP('W. VaR &amp; Off-Peak Pos By Trader'!$A27,'Import OffPeak'!$A$3:HB$23,HB$1,FALSE())),0,VLOOKUP('W. VaR &amp; Off-Peak Pos By Trader'!$A27,'Import OffPeak'!$A$3:HB$23,HB$1,FALSE()))</f>
        <v>0</v>
      </c>
      <c r="HC18" s="0" t="n">
        <f aca="false">IF(ISNA(VLOOKUP('W. VaR &amp; Off-Peak Pos By Trader'!$A27,'Import OffPeak'!$A$3:HC$23,HC$1,FALSE())),0,VLOOKUP('W. VaR &amp; Off-Peak Pos By Trader'!$A27,'Import OffPeak'!$A$3:HC$23,HC$1,FALSE()))</f>
        <v>0</v>
      </c>
      <c r="HD18" s="0" t="n">
        <f aca="false">IF(ISNA(VLOOKUP('W. VaR &amp; Off-Peak Pos By Trader'!$A27,'Import OffPeak'!$A$3:HD$23,HD$1,FALSE())),0,VLOOKUP('W. VaR &amp; Off-Peak Pos By Trader'!$A27,'Import OffPeak'!$A$3:HD$23,HD$1,FALSE()))</f>
        <v>0</v>
      </c>
      <c r="HE18" s="0" t="n">
        <f aca="false">IF(ISNA(VLOOKUP('W. VaR &amp; Off-Peak Pos By Trader'!$A27,'Import OffPeak'!$A$3:HE$23,HE$1,FALSE())),0,VLOOKUP('W. VaR &amp; Off-Peak Pos By Trader'!$A27,'Import OffPeak'!$A$3:HE$23,HE$1,FALSE()))</f>
        <v>0</v>
      </c>
      <c r="HF18" s="0" t="n">
        <f aca="false">IF(ISNA(VLOOKUP('W. VaR &amp; Off-Peak Pos By Trader'!$A27,'Import OffPeak'!$A$3:HF$23,HF$1,FALSE())),0,VLOOKUP('W. VaR &amp; Off-Peak Pos By Trader'!$A27,'Import OffPeak'!$A$3:HF$23,HF$1,FALSE()))</f>
        <v>0</v>
      </c>
      <c r="HG18" s="0" t="n">
        <f aca="false">IF(ISNA(VLOOKUP('W. VaR &amp; Off-Peak Pos By Trader'!$A27,'Import OffPeak'!$A$3:HG$23,HG$1,FALSE())),0,VLOOKUP('W. VaR &amp; Off-Peak Pos By Trader'!$A27,'Import OffPeak'!$A$3:HG$23,HG$1,FALSE()))</f>
        <v>0</v>
      </c>
      <c r="HH18" s="0" t="n">
        <f aca="false">IF(ISNA(VLOOKUP('W. VaR &amp; Off-Peak Pos By Trader'!$A27,'Import OffPeak'!$A$3:HH$23,HH$1,FALSE())),0,VLOOKUP('W. VaR &amp; Off-Peak Pos By Trader'!$A27,'Import OffPeak'!$A$3:HH$23,HH$1,FALSE()))</f>
        <v>0</v>
      </c>
      <c r="HI18" s="0" t="n">
        <f aca="false">IF(ISNA(VLOOKUP('W. VaR &amp; Off-Peak Pos By Trader'!$A27,'Import OffPeak'!$A$3:HI$23,HI$1,FALSE())),0,VLOOKUP('W. VaR &amp; Off-Peak Pos By Trader'!$A27,'Import OffPeak'!$A$3:HI$23,HI$1,FALSE()))</f>
        <v>0</v>
      </c>
      <c r="HJ18" s="0" t="n">
        <f aca="false">IF(ISNA(VLOOKUP('W. VaR &amp; Off-Peak Pos By Trader'!$A27,'Import OffPeak'!$A$3:HJ$23,HJ$1,FALSE())),0,VLOOKUP('W. VaR &amp; Off-Peak Pos By Trader'!$A27,'Import OffPeak'!$A$3:HJ$23,HJ$1,FALSE()))</f>
        <v>0</v>
      </c>
      <c r="HK18" s="0" t="n">
        <f aca="false">IF(ISNA(VLOOKUP('W. VaR &amp; Off-Peak Pos By Trader'!$A27,'Import OffPeak'!$A$3:HK$23,HK$1,FALSE())),0,VLOOKUP('W. VaR &amp; Off-Peak Pos By Trader'!$A27,'Import OffPeak'!$A$3:HK$23,HK$1,FALSE()))</f>
        <v>0</v>
      </c>
      <c r="HL18" s="0" t="n">
        <f aca="false">IF(ISNA(VLOOKUP('W. VaR &amp; Off-Peak Pos By Trader'!$A27,'Import OffPeak'!$A$3:HL$23,HL$1,FALSE())),0,VLOOKUP('W. VaR &amp; Off-Peak Pos By Trader'!$A27,'Import OffPeak'!$A$3:HL$23,HL$1,FALSE()))</f>
        <v>0</v>
      </c>
      <c r="HM18" s="0" t="n">
        <f aca="false">IF(ISNA(VLOOKUP('W. VaR &amp; Off-Peak Pos By Trader'!$A27,'Import OffPeak'!$A$3:HM$23,HM$1,FALSE())),0,VLOOKUP('W. VaR &amp; Off-Peak Pos By Trader'!$A27,'Import OffPeak'!$A$3:HM$23,HM$1,FALSE()))</f>
        <v>0</v>
      </c>
      <c r="HN18" s="0" t="n">
        <f aca="false">IF(ISNA(VLOOKUP('W. VaR &amp; Off-Peak Pos By Trader'!$A27,'Import OffPeak'!$A$3:HN$23,HN$1,FALSE())),0,VLOOKUP('W. VaR &amp; Off-Peak Pos By Trader'!$A27,'Import OffPeak'!$A$3:HN$23,HN$1,FALSE()))</f>
        <v>0</v>
      </c>
      <c r="HO18" s="0" t="n">
        <f aca="false">IF(ISNA(VLOOKUP('W. VaR &amp; Off-Peak Pos By Trader'!$A27,'Import OffPeak'!$A$3:HO$23,HO$1,FALSE())),0,VLOOKUP('W. VaR &amp; Off-Peak Pos By Trader'!$A27,'Import OffPeak'!$A$3:HO$23,HO$1,FALSE()))</f>
        <v>0</v>
      </c>
      <c r="HP18" s="0" t="n">
        <f aca="false">IF(ISNA(VLOOKUP('W. VaR &amp; Off-Peak Pos By Trader'!$A27,'Import OffPeak'!$A$3:HP$23,HP$1,FALSE())),0,VLOOKUP('W. VaR &amp; Off-Peak Pos By Trader'!$A27,'Import OffPeak'!$A$3:HP$23,HP$1,FALSE()))</f>
        <v>0</v>
      </c>
      <c r="HQ18" s="0" t="n">
        <f aca="false">IF(ISNA(VLOOKUP('W. VaR &amp; Off-Peak Pos By Trader'!$A27,'Import OffPeak'!$A$3:HQ$23,HQ$1,FALSE())),0,VLOOKUP('W. VaR &amp; Off-Peak Pos By Trader'!$A27,'Import OffPeak'!$A$3:HQ$23,HQ$1,FALSE()))</f>
        <v>0</v>
      </c>
      <c r="HR18" s="0" t="n">
        <f aca="false">IF(ISNA(VLOOKUP('W. VaR &amp; Off-Peak Pos By Trader'!$A27,'Import OffPeak'!$A$3:HR$23,HR$1,FALSE())),0,VLOOKUP('W. VaR &amp; Off-Peak Pos By Trader'!$A27,'Import OffPeak'!$A$3:HR$23,HR$1,FALSE()))</f>
        <v>0</v>
      </c>
      <c r="HS18" s="0" t="n">
        <f aca="false">IF(ISNA(VLOOKUP('W. VaR &amp; Off-Peak Pos By Trader'!$A27,'Import OffPeak'!$A$3:HS$23,HS$1,FALSE())),0,VLOOKUP('W. VaR &amp; Off-Peak Pos By Trader'!$A27,'Import OffPeak'!$A$3:HS$23,HS$1,FALSE()))</f>
        <v>0</v>
      </c>
      <c r="HT18" s="0" t="n">
        <f aca="false">IF(ISNA(VLOOKUP('W. VaR &amp; Off-Peak Pos By Trader'!$A27,'Import OffPeak'!$A$3:HT$23,HT$1,FALSE())),0,VLOOKUP('W. VaR &amp; Off-Peak Pos By Trader'!$A27,'Import OffPeak'!$A$3:HT$23,HT$1,FALSE()))</f>
        <v>0</v>
      </c>
      <c r="HU18" s="0" t="n">
        <f aca="false">IF(ISNA(VLOOKUP('W. VaR &amp; Off-Peak Pos By Trader'!$A27,'Import OffPeak'!$A$3:HU$23,HU$1,FALSE())),0,VLOOKUP('W. VaR &amp; Off-Peak Pos By Trader'!$A27,'Import OffPeak'!$A$3:HU$23,HU$1,FALSE()))</f>
        <v>0</v>
      </c>
      <c r="HV18" s="0" t="n">
        <f aca="false">IF(ISNA(VLOOKUP('W. VaR &amp; Off-Peak Pos By Trader'!$A27,'Import OffPeak'!$A$3:HV$23,HV$1,FALSE())),0,VLOOKUP('W. VaR &amp; Off-Peak Pos By Trader'!$A27,'Import OffPeak'!$A$3:HV$23,HV$1,FALSE()))</f>
        <v>0</v>
      </c>
      <c r="HW18" s="0" t="n">
        <f aca="false">IF(ISNA(VLOOKUP('W. VaR &amp; Off-Peak Pos By Trader'!$A27,'Import OffPeak'!$A$3:HW$23,HW$1,FALSE())),0,VLOOKUP('W. VaR &amp; Off-Peak Pos By Trader'!$A27,'Import OffPeak'!$A$3:HW$23,HW$1,FALSE()))</f>
        <v>0</v>
      </c>
      <c r="HX18" s="0" t="n">
        <f aca="false">IF(ISNA(VLOOKUP('W. VaR &amp; Off-Peak Pos By Trader'!$A27,'Import OffPeak'!$A$3:HX$23,HX$1,FALSE())),0,VLOOKUP('W. VaR &amp; Off-Peak Pos By Trader'!$A27,'Import OffPeak'!$A$3:HX$23,HX$1,FALSE()))</f>
        <v>0</v>
      </c>
      <c r="HY18" s="0" t="n">
        <f aca="false">IF(ISNA(VLOOKUP('W. VaR &amp; Off-Peak Pos By Trader'!$A27,'Import OffPeak'!$A$3:HY$23,HY$1,FALSE())),0,VLOOKUP('W. VaR &amp; Off-Peak Pos By Trader'!$A27,'Import OffPeak'!$A$3:HY$23,HY$1,FALSE()))</f>
        <v>0</v>
      </c>
      <c r="HZ18" s="0" t="n">
        <f aca="false">IF(ISNA(VLOOKUP('W. VaR &amp; Off-Peak Pos By Trader'!$A27,'Import OffPeak'!$A$3:HZ$23,HZ$1,FALSE())),0,VLOOKUP('W. VaR &amp; Off-Peak Pos By Trader'!$A27,'Import OffPeak'!$A$3:HZ$23,HZ$1,FALSE()))</f>
        <v>0</v>
      </c>
      <c r="IA18" s="0" t="n">
        <f aca="false">IF(ISNA(VLOOKUP('W. VaR &amp; Off-Peak Pos By Trader'!$A27,'Import OffPeak'!$A$3:IA$23,IA$1,FALSE())),0,VLOOKUP('W. VaR &amp; Off-Peak Pos By Trader'!$A27,'Import OffPeak'!$A$3:IA$23,IA$1,FALSE()))</f>
        <v>0</v>
      </c>
      <c r="IB18" s="0" t="n">
        <f aca="false">IF(ISNA(VLOOKUP('W. VaR &amp; Off-Peak Pos By Trader'!$A27,'Import OffPeak'!$A$3:IB$23,IB$1,FALSE())),0,VLOOKUP('W. VaR &amp; Off-Peak Pos By Trader'!$A27,'Import OffPeak'!$A$3:IB$23,IB$1,FALSE()))</f>
        <v>0</v>
      </c>
      <c r="IC18" s="0" t="n">
        <f aca="false">IF(ISNA(VLOOKUP('W. VaR &amp; Off-Peak Pos By Trader'!$A27,'Import OffPeak'!$A$3:IC$23,IC$1,FALSE())),0,VLOOKUP('W. VaR &amp; Off-Peak Pos By Trader'!$A27,'Import OffPeak'!$A$3:IC$23,IC$1,FALSE()))</f>
        <v>0</v>
      </c>
    </row>
    <row r="19" customFormat="false" ht="18.75" hidden="false" customHeight="false" outlineLevel="0" collapsed="false">
      <c r="A19" s="188" t="s">
        <v>93</v>
      </c>
      <c r="B19" s="189" t="n">
        <f aca="false">SUM(B11:B18)</f>
        <v>0</v>
      </c>
      <c r="C19" s="189" t="n">
        <f aca="false">SUM(C11:C18)</f>
        <v>0</v>
      </c>
      <c r="D19" s="189" t="n">
        <f aca="false">SUM(D11:D18)</f>
        <v>0</v>
      </c>
      <c r="E19" s="189" t="n">
        <f aca="false">SUM(E11:E18)</f>
        <v>0</v>
      </c>
      <c r="F19" s="189" t="n">
        <f aca="false">SUM(F11:F18)</f>
        <v>0</v>
      </c>
      <c r="G19" s="189" t="n">
        <f aca="false">SUM(G11:G18)</f>
        <v>0</v>
      </c>
      <c r="H19" s="189" t="n">
        <f aca="false">SUM(H11:H18)</f>
        <v>0</v>
      </c>
      <c r="I19" s="189" t="n">
        <f aca="false">SUM(I11:I18)</f>
        <v>0</v>
      </c>
      <c r="J19" s="189" t="n">
        <f aca="false">SUM(J11:J18)</f>
        <v>0</v>
      </c>
      <c r="K19" s="189" t="n">
        <f aca="false">SUM(K11:K18)</f>
        <v>0</v>
      </c>
      <c r="L19" s="189" t="n">
        <f aca="false">SUM(L11:L18)</f>
        <v>0</v>
      </c>
      <c r="M19" s="189" t="n">
        <f aca="false">SUM(M11:M18)</f>
        <v>0</v>
      </c>
      <c r="N19" s="189" t="n">
        <f aca="false">SUM(N11:N18)</f>
        <v>0</v>
      </c>
      <c r="O19" s="189" t="n">
        <f aca="false">SUM(O11:O18)</f>
        <v>0</v>
      </c>
      <c r="P19" s="189" t="n">
        <f aca="false">SUM(P11:P18)</f>
        <v>0</v>
      </c>
      <c r="Q19" s="189" t="n">
        <f aca="false">SUM(Q11:Q18)</f>
        <v>0</v>
      </c>
      <c r="R19" s="189" t="n">
        <f aca="false">SUM(R11:R18)</f>
        <v>0</v>
      </c>
      <c r="S19" s="189" t="n">
        <f aca="false">SUM(S11:S18)</f>
        <v>0</v>
      </c>
      <c r="T19" s="189" t="n">
        <f aca="false">SUM(T11:T18)</f>
        <v>0</v>
      </c>
      <c r="U19" s="189" t="n">
        <f aca="false">SUM(U11:U18)</f>
        <v>0</v>
      </c>
      <c r="V19" s="189" t="n">
        <f aca="false">SUM(V11:V18)</f>
        <v>0</v>
      </c>
      <c r="W19" s="189" t="n">
        <f aca="false">SUM(W11:W18)</f>
        <v>0</v>
      </c>
      <c r="X19" s="189" t="n">
        <f aca="false">SUM(X11:X18)</f>
        <v>0</v>
      </c>
      <c r="Y19" s="189" t="n">
        <f aca="false">SUM(Y11:Y18)</f>
        <v>0</v>
      </c>
      <c r="Z19" s="189" t="n">
        <f aca="false">SUM(Z11:Z18)</f>
        <v>0</v>
      </c>
      <c r="AA19" s="189" t="n">
        <f aca="false">SUM(AA11:AA18)</f>
        <v>0</v>
      </c>
      <c r="AB19" s="189" t="n">
        <f aca="false">SUM(AB11:AB18)</f>
        <v>0</v>
      </c>
      <c r="AC19" s="189" t="n">
        <f aca="false">SUM(AC11:AC18)</f>
        <v>0</v>
      </c>
      <c r="AD19" s="189" t="n">
        <f aca="false">SUM(AD11:AD18)</f>
        <v>0</v>
      </c>
      <c r="AE19" s="189" t="n">
        <f aca="false">SUM(AE11:AE18)</f>
        <v>0</v>
      </c>
      <c r="AF19" s="189" t="n">
        <f aca="false">SUM(AF11:AF18)</f>
        <v>0</v>
      </c>
      <c r="AG19" s="189" t="n">
        <f aca="false">SUM(AG11:AG18)</f>
        <v>0</v>
      </c>
      <c r="AH19" s="189" t="n">
        <f aca="false">SUM(AH11:AH18)</f>
        <v>0</v>
      </c>
      <c r="AI19" s="189" t="n">
        <f aca="false">SUM(AI11:AI18)</f>
        <v>0</v>
      </c>
      <c r="AJ19" s="189" t="n">
        <f aca="false">SUM(AJ11:AJ18)</f>
        <v>0</v>
      </c>
      <c r="AK19" s="189" t="n">
        <f aca="false">SUM(AK11:AK18)</f>
        <v>0</v>
      </c>
      <c r="AL19" s="189" t="n">
        <f aca="false">SUM(AL11:AL18)</f>
        <v>0</v>
      </c>
      <c r="AM19" s="189" t="n">
        <f aca="false">SUM(AM11:AM18)</f>
        <v>0</v>
      </c>
      <c r="AN19" s="189" t="n">
        <f aca="false">SUM(AN11:AN18)</f>
        <v>0</v>
      </c>
      <c r="AO19" s="189" t="n">
        <f aca="false">SUM(AO11:AO18)</f>
        <v>0</v>
      </c>
      <c r="AP19" s="189" t="n">
        <f aca="false">SUM(AP11:AP18)</f>
        <v>0</v>
      </c>
      <c r="AQ19" s="189" t="n">
        <f aca="false">SUM(AQ11:AQ18)</f>
        <v>0</v>
      </c>
      <c r="AR19" s="189" t="n">
        <f aca="false">SUM(AR11:AR18)</f>
        <v>0</v>
      </c>
      <c r="AS19" s="189" t="n">
        <f aca="false">SUM(AS11:AS18)</f>
        <v>0</v>
      </c>
      <c r="AT19" s="189" t="n">
        <f aca="false">SUM(AT11:AT18)</f>
        <v>0</v>
      </c>
      <c r="AU19" s="189" t="n">
        <f aca="false">SUM(AU11:AU18)</f>
        <v>0</v>
      </c>
      <c r="AV19" s="189" t="n">
        <f aca="false">SUM(AV11:AV18)</f>
        <v>0</v>
      </c>
      <c r="AW19" s="189" t="n">
        <f aca="false">SUM(AW11:AW18)</f>
        <v>0</v>
      </c>
      <c r="AX19" s="189" t="n">
        <f aca="false">SUM(AX11:AX18)</f>
        <v>0</v>
      </c>
      <c r="AY19" s="189" t="n">
        <f aca="false">SUM(AY11:AY18)</f>
        <v>0</v>
      </c>
      <c r="AZ19" s="189" t="n">
        <f aca="false">SUM(AZ11:AZ18)</f>
        <v>0</v>
      </c>
      <c r="BA19" s="189" t="n">
        <f aca="false">SUM(BA11:BA18)</f>
        <v>0</v>
      </c>
      <c r="BB19" s="189" t="n">
        <f aca="false">SUM(BB11:BB18)</f>
        <v>0</v>
      </c>
      <c r="BC19" s="189" t="n">
        <f aca="false">SUM(BC11:BC18)</f>
        <v>0</v>
      </c>
      <c r="BD19" s="189" t="n">
        <f aca="false">SUM(BD11:BD18)</f>
        <v>0</v>
      </c>
      <c r="BE19" s="189" t="n">
        <f aca="false">SUM(BE11:BE18)</f>
        <v>0</v>
      </c>
      <c r="BF19" s="189" t="n">
        <f aca="false">SUM(BF11:BF18)</f>
        <v>0</v>
      </c>
      <c r="BG19" s="189" t="n">
        <f aca="false">SUM(BG11:BG18)</f>
        <v>0</v>
      </c>
      <c r="BH19" s="189" t="n">
        <f aca="false">SUM(BH11:BH18)</f>
        <v>0</v>
      </c>
      <c r="BI19" s="189" t="n">
        <f aca="false">SUM(BI11:BI18)</f>
        <v>0</v>
      </c>
      <c r="BJ19" s="189" t="n">
        <f aca="false">SUM(BJ11:BJ18)</f>
        <v>0</v>
      </c>
      <c r="BK19" s="189" t="n">
        <f aca="false">SUM(BK11:BK18)</f>
        <v>0</v>
      </c>
      <c r="BL19" s="189" t="n">
        <f aca="false">SUM(BL11:BL18)</f>
        <v>0</v>
      </c>
      <c r="BM19" s="189" t="n">
        <f aca="false">SUM(BM11:BM18)</f>
        <v>0</v>
      </c>
      <c r="BN19" s="189" t="n">
        <f aca="false">SUM(BN11:BN18)</f>
        <v>0</v>
      </c>
      <c r="BO19" s="189" t="n">
        <f aca="false">SUM(BO11:BO18)</f>
        <v>0</v>
      </c>
      <c r="BP19" s="189" t="n">
        <f aca="false">SUM(BP11:BP18)</f>
        <v>0</v>
      </c>
      <c r="BQ19" s="189" t="n">
        <f aca="false">SUM(BQ11:BQ18)</f>
        <v>0</v>
      </c>
      <c r="BR19" s="189" t="n">
        <f aca="false">SUM(BR11:BR18)</f>
        <v>0</v>
      </c>
      <c r="BS19" s="189" t="n">
        <f aca="false">SUM(BS11:BS18)</f>
        <v>0</v>
      </c>
      <c r="BT19" s="189" t="n">
        <f aca="false">SUM(BT11:BT18)</f>
        <v>0</v>
      </c>
      <c r="BU19" s="189" t="n">
        <f aca="false">SUM(BU11:BU18)</f>
        <v>0</v>
      </c>
      <c r="BV19" s="189" t="n">
        <f aca="false">SUM(BV11:BV18)</f>
        <v>0</v>
      </c>
      <c r="BW19" s="189" t="n">
        <f aca="false">SUM(BW11:BW18)</f>
        <v>0</v>
      </c>
      <c r="BX19" s="189" t="n">
        <f aca="false">SUM(BX11:BX18)</f>
        <v>0</v>
      </c>
      <c r="BY19" s="189" t="n">
        <f aca="false">SUM(BY11:BY18)</f>
        <v>0</v>
      </c>
      <c r="BZ19" s="189" t="n">
        <f aca="false">SUM(BZ11:BZ18)</f>
        <v>0</v>
      </c>
      <c r="CA19" s="189" t="n">
        <f aca="false">SUM(CA11:CA18)</f>
        <v>0</v>
      </c>
      <c r="CB19" s="189" t="n">
        <f aca="false">SUM(CB11:CB18)</f>
        <v>0</v>
      </c>
      <c r="CC19" s="189" t="n">
        <f aca="false">SUM(CC11:CC18)</f>
        <v>0</v>
      </c>
      <c r="CD19" s="189" t="n">
        <f aca="false">SUM(CD11:CD18)</f>
        <v>0</v>
      </c>
      <c r="CE19" s="189" t="n">
        <f aca="false">SUM(CE11:CE18)</f>
        <v>0</v>
      </c>
      <c r="CF19" s="189" t="n">
        <f aca="false">SUM(CF11:CF18)</f>
        <v>0</v>
      </c>
      <c r="CG19" s="189" t="n">
        <f aca="false">SUM(CG11:CG18)</f>
        <v>0</v>
      </c>
      <c r="CH19" s="189" t="n">
        <f aca="false">SUM(CH11:CH18)</f>
        <v>0</v>
      </c>
      <c r="CI19" s="189" t="n">
        <f aca="false">SUM(CI11:CI18)</f>
        <v>0</v>
      </c>
      <c r="CJ19" s="189" t="n">
        <f aca="false">SUM(CJ11:CJ18)</f>
        <v>0</v>
      </c>
      <c r="CK19" s="189" t="n">
        <f aca="false">SUM(CK11:CK18)</f>
        <v>0</v>
      </c>
      <c r="CL19" s="189" t="n">
        <f aca="false">SUM(CL11:CL18)</f>
        <v>0</v>
      </c>
      <c r="CM19" s="189" t="n">
        <f aca="false">SUM(CM11:CM18)</f>
        <v>0</v>
      </c>
      <c r="CN19" s="189" t="n">
        <f aca="false">SUM(CN11:CN18)</f>
        <v>0</v>
      </c>
      <c r="CO19" s="189" t="n">
        <f aca="false">SUM(CO11:CO18)</f>
        <v>0</v>
      </c>
      <c r="CP19" s="189" t="n">
        <f aca="false">SUM(CP11:CP18)</f>
        <v>0</v>
      </c>
      <c r="CQ19" s="189" t="n">
        <f aca="false">SUM(CQ11:CQ18)</f>
        <v>0</v>
      </c>
      <c r="CR19" s="189" t="n">
        <f aca="false">SUM(CR11:CR18)</f>
        <v>0</v>
      </c>
      <c r="CS19" s="189" t="n">
        <f aca="false">SUM(CS11:CS18)</f>
        <v>0</v>
      </c>
      <c r="CT19" s="189" t="n">
        <f aca="false">SUM(CT11:CT18)</f>
        <v>0</v>
      </c>
      <c r="CU19" s="189" t="n">
        <f aca="false">SUM(CU11:CU18)</f>
        <v>0</v>
      </c>
      <c r="CV19" s="189" t="n">
        <f aca="false">SUM(CV11:CV18)</f>
        <v>0</v>
      </c>
      <c r="CW19" s="189" t="n">
        <f aca="false">SUM(CW11:CW18)</f>
        <v>0</v>
      </c>
      <c r="CX19" s="189" t="n">
        <f aca="false">SUM(CX11:CX18)</f>
        <v>0</v>
      </c>
      <c r="CY19" s="189" t="n">
        <f aca="false">SUM(CY11:CY18)</f>
        <v>0</v>
      </c>
      <c r="CZ19" s="189" t="n">
        <f aca="false">SUM(CZ11:CZ18)</f>
        <v>0</v>
      </c>
      <c r="DA19" s="189" t="n">
        <f aca="false">SUM(DA11:DA18)</f>
        <v>0</v>
      </c>
      <c r="DB19" s="189" t="n">
        <f aca="false">SUM(DB11:DB18)</f>
        <v>0</v>
      </c>
      <c r="DC19" s="189" t="n">
        <f aca="false">SUM(DC11:DC18)</f>
        <v>0</v>
      </c>
      <c r="DD19" s="189" t="n">
        <f aca="false">SUM(DD11:DD18)</f>
        <v>0</v>
      </c>
      <c r="DE19" s="189" t="n">
        <f aca="false">SUM(DE11:DE18)</f>
        <v>0</v>
      </c>
      <c r="DF19" s="189" t="n">
        <f aca="false">SUM(DF11:DF18)</f>
        <v>0</v>
      </c>
      <c r="DG19" s="189" t="n">
        <f aca="false">SUM(DG11:DG18)</f>
        <v>0</v>
      </c>
      <c r="DH19" s="189" t="n">
        <f aca="false">SUM(DH11:DH18)</f>
        <v>0</v>
      </c>
      <c r="DI19" s="189" t="n">
        <f aca="false">SUM(DI11:DI18)</f>
        <v>0</v>
      </c>
      <c r="DJ19" s="189" t="n">
        <f aca="false">SUM(DJ11:DJ18)</f>
        <v>0</v>
      </c>
      <c r="DK19" s="189" t="n">
        <f aca="false">SUM(DK11:DK18)</f>
        <v>0</v>
      </c>
      <c r="DL19" s="189" t="n">
        <f aca="false">SUM(DL11:DL18)</f>
        <v>0</v>
      </c>
      <c r="DM19" s="189" t="n">
        <f aca="false">SUM(DM11:DM18)</f>
        <v>0</v>
      </c>
      <c r="DN19" s="189" t="n">
        <f aca="false">SUM(DN11:DN18)</f>
        <v>0</v>
      </c>
      <c r="DO19" s="189" t="n">
        <f aca="false">SUM(DO11:DO18)</f>
        <v>0</v>
      </c>
      <c r="DP19" s="189" t="n">
        <f aca="false">SUM(DP11:DP18)</f>
        <v>0</v>
      </c>
      <c r="DQ19" s="189" t="n">
        <f aca="false">SUM(DQ11:DQ18)</f>
        <v>0</v>
      </c>
      <c r="DR19" s="189" t="n">
        <f aca="false">SUM(DR11:DR18)</f>
        <v>0</v>
      </c>
      <c r="DS19" s="189" t="n">
        <f aca="false">SUM(DS11:DS18)</f>
        <v>0</v>
      </c>
      <c r="DT19" s="189" t="n">
        <f aca="false">SUM(DT11:DT18)</f>
        <v>0</v>
      </c>
      <c r="DU19" s="189" t="n">
        <f aca="false">SUM(DU11:DU18)</f>
        <v>0</v>
      </c>
      <c r="DV19" s="189" t="n">
        <f aca="false">SUM(DV11:DV18)</f>
        <v>0</v>
      </c>
      <c r="DW19" s="189" t="n">
        <f aca="false">SUM(DW11:DW18)</f>
        <v>0</v>
      </c>
      <c r="DX19" s="189" t="n">
        <f aca="false">SUM(DX11:DX18)</f>
        <v>0</v>
      </c>
      <c r="DY19" s="189" t="n">
        <f aca="false">SUM(DY11:DY18)</f>
        <v>0</v>
      </c>
      <c r="DZ19" s="189" t="n">
        <f aca="false">SUM(DZ11:DZ18)</f>
        <v>0</v>
      </c>
      <c r="EA19" s="189" t="n">
        <f aca="false">SUM(EA11:EA18)</f>
        <v>0</v>
      </c>
      <c r="EB19" s="189" t="n">
        <f aca="false">SUM(EB11:EB18)</f>
        <v>0</v>
      </c>
      <c r="EC19" s="189" t="n">
        <f aca="false">SUM(EC11:EC18)</f>
        <v>0</v>
      </c>
      <c r="ED19" s="189" t="n">
        <f aca="false">SUM(ED11:ED18)</f>
        <v>0</v>
      </c>
      <c r="EE19" s="189" t="n">
        <f aca="false">SUM(EE11:EE18)</f>
        <v>0</v>
      </c>
      <c r="EF19" s="189" t="n">
        <f aca="false">SUM(EF11:EF18)</f>
        <v>0</v>
      </c>
      <c r="EG19" s="189" t="n">
        <f aca="false">SUM(EG11:EG18)</f>
        <v>0</v>
      </c>
      <c r="EH19" s="189" t="n">
        <f aca="false">SUM(EH11:EH18)</f>
        <v>0</v>
      </c>
      <c r="EI19" s="189" t="n">
        <f aca="false">SUM(EI11:EI18)</f>
        <v>0</v>
      </c>
      <c r="EJ19" s="189" t="n">
        <f aca="false">SUM(EJ11:EJ18)</f>
        <v>0</v>
      </c>
      <c r="EK19" s="189" t="n">
        <f aca="false">SUM(EK11:EK18)</f>
        <v>0</v>
      </c>
      <c r="EL19" s="189" t="n">
        <f aca="false">SUM(EL11:EL18)</f>
        <v>0</v>
      </c>
      <c r="EM19" s="189" t="n">
        <f aca="false">SUM(EM11:EM18)</f>
        <v>0</v>
      </c>
      <c r="EN19" s="189" t="n">
        <f aca="false">SUM(EN11:EN18)</f>
        <v>0</v>
      </c>
      <c r="EO19" s="189" t="n">
        <f aca="false">SUM(EO11:EO18)</f>
        <v>0</v>
      </c>
      <c r="EP19" s="189" t="n">
        <f aca="false">SUM(EP11:EP18)</f>
        <v>0</v>
      </c>
      <c r="EQ19" s="189" t="n">
        <f aca="false">SUM(EQ11:EQ18)</f>
        <v>0</v>
      </c>
      <c r="ER19" s="189" t="n">
        <f aca="false">SUM(ER11:ER18)</f>
        <v>0</v>
      </c>
      <c r="ES19" s="189" t="n">
        <f aca="false">SUM(ES11:ES18)</f>
        <v>0</v>
      </c>
      <c r="ET19" s="189" t="n">
        <f aca="false">SUM(ET11:ET18)</f>
        <v>0</v>
      </c>
      <c r="EU19" s="189" t="n">
        <f aca="false">SUM(EU11:EU18)</f>
        <v>0</v>
      </c>
      <c r="EV19" s="189" t="n">
        <f aca="false">SUM(EV11:EV18)</f>
        <v>0</v>
      </c>
      <c r="EW19" s="189" t="n">
        <f aca="false">SUM(EW11:EW18)</f>
        <v>0</v>
      </c>
      <c r="EX19" s="189" t="n">
        <f aca="false">SUM(EX11:EX18)</f>
        <v>0</v>
      </c>
      <c r="EY19" s="189" t="n">
        <f aca="false">SUM(EY11:EY18)</f>
        <v>0</v>
      </c>
      <c r="EZ19" s="189" t="n">
        <f aca="false">SUM(EZ11:EZ18)</f>
        <v>0</v>
      </c>
      <c r="FA19" s="189" t="n">
        <f aca="false">SUM(FA11:FA18)</f>
        <v>0</v>
      </c>
      <c r="FB19" s="189" t="n">
        <f aca="false">SUM(FB11:FB18)</f>
        <v>0</v>
      </c>
      <c r="FC19" s="189" t="n">
        <f aca="false">SUM(FC11:FC18)</f>
        <v>0</v>
      </c>
      <c r="FD19" s="189" t="n">
        <f aca="false">SUM(FD11:FD18)</f>
        <v>0</v>
      </c>
      <c r="FE19" s="189" t="n">
        <f aca="false">SUM(FE11:FE18)</f>
        <v>0</v>
      </c>
      <c r="FF19" s="189" t="n">
        <f aca="false">SUM(FF11:FF18)</f>
        <v>0</v>
      </c>
      <c r="FG19" s="189" t="n">
        <f aca="false">SUM(FG11:FG18)</f>
        <v>0</v>
      </c>
      <c r="FH19" s="189" t="n">
        <f aca="false">SUM(FH11:FH18)</f>
        <v>0</v>
      </c>
      <c r="FI19" s="189" t="n">
        <f aca="false">SUM(FI11:FI18)</f>
        <v>0</v>
      </c>
      <c r="FJ19" s="189" t="n">
        <f aca="false">SUM(FJ11:FJ18)</f>
        <v>0</v>
      </c>
      <c r="FK19" s="189" t="n">
        <f aca="false">SUM(FK11:FK18)</f>
        <v>0</v>
      </c>
      <c r="FL19" s="189" t="n">
        <f aca="false">SUM(FL11:FL18)</f>
        <v>0</v>
      </c>
      <c r="FM19" s="189" t="n">
        <f aca="false">SUM(FM11:FM18)</f>
        <v>0</v>
      </c>
      <c r="FN19" s="189" t="n">
        <f aca="false">SUM(FN11:FN18)</f>
        <v>0</v>
      </c>
      <c r="FO19" s="189" t="n">
        <f aca="false">SUM(FO11:FO18)</f>
        <v>0</v>
      </c>
      <c r="FP19" s="189" t="n">
        <f aca="false">SUM(FP11:FP18)</f>
        <v>0</v>
      </c>
      <c r="FQ19" s="189" t="n">
        <f aca="false">SUM(FQ11:FQ18)</f>
        <v>0</v>
      </c>
      <c r="FR19" s="189" t="n">
        <f aca="false">SUM(FR11:FR18)</f>
        <v>0</v>
      </c>
      <c r="FS19" s="189" t="n">
        <f aca="false">SUM(FS11:FS18)</f>
        <v>0</v>
      </c>
      <c r="FT19" s="189" t="n">
        <f aca="false">SUM(FT11:FT18)</f>
        <v>0</v>
      </c>
      <c r="FU19" s="189" t="n">
        <f aca="false">SUM(FU11:FU18)</f>
        <v>0</v>
      </c>
      <c r="FV19" s="0" t="n">
        <f aca="false">SUM(FV11:FV18)</f>
        <v>0</v>
      </c>
      <c r="FW19" s="0" t="n">
        <f aca="false">SUM(FW11:FW18)</f>
        <v>0</v>
      </c>
      <c r="FX19" s="0" t="n">
        <f aca="false">SUM(FX11:FX18)</f>
        <v>0</v>
      </c>
      <c r="FY19" s="0" t="n">
        <f aca="false">SUM(FY11:FY18)</f>
        <v>0</v>
      </c>
      <c r="FZ19" s="0" t="n">
        <f aca="false">SUM(FZ11:FZ18)</f>
        <v>0</v>
      </c>
      <c r="GA19" s="0" t="n">
        <f aca="false">SUM(GA11:GA18)</f>
        <v>0</v>
      </c>
      <c r="GB19" s="0" t="n">
        <f aca="false">SUM(GB11:GB18)</f>
        <v>0</v>
      </c>
      <c r="GC19" s="0" t="n">
        <f aca="false">SUM(GC11:GC18)</f>
        <v>0</v>
      </c>
      <c r="GD19" s="0" t="n">
        <f aca="false">SUM(GD11:GD18)</f>
        <v>0</v>
      </c>
      <c r="GE19" s="0" t="n">
        <f aca="false">SUM(GE11:GE18)</f>
        <v>0</v>
      </c>
      <c r="GF19" s="0" t="n">
        <f aca="false">SUM(GF11:GF18)</f>
        <v>0</v>
      </c>
      <c r="GG19" s="0" t="n">
        <f aca="false">SUM(GG11:GG18)</f>
        <v>0</v>
      </c>
      <c r="GH19" s="0" t="n">
        <f aca="false">SUM(GH11:GH18)</f>
        <v>0</v>
      </c>
      <c r="GI19" s="0" t="n">
        <f aca="false">SUM(GI11:GI18)</f>
        <v>0</v>
      </c>
      <c r="GJ19" s="0" t="n">
        <f aca="false">SUM(GJ11:GJ18)</f>
        <v>0</v>
      </c>
      <c r="GK19" s="0" t="n">
        <f aca="false">SUM(GK11:GK18)</f>
        <v>0</v>
      </c>
      <c r="GL19" s="0" t="n">
        <f aca="false">SUM(GL11:GL18)</f>
        <v>0</v>
      </c>
      <c r="GM19" s="0" t="n">
        <f aca="false">SUM(GM11:GM18)</f>
        <v>0</v>
      </c>
      <c r="GN19" s="0" t="n">
        <f aca="false">SUM(GN11:GN18)</f>
        <v>0</v>
      </c>
      <c r="GO19" s="0" t="n">
        <f aca="false">SUM(GO11:GO18)</f>
        <v>0</v>
      </c>
      <c r="GP19" s="0" t="n">
        <f aca="false">SUM(GP11:GP18)</f>
        <v>0</v>
      </c>
      <c r="GQ19" s="0" t="n">
        <f aca="false">SUM(GQ11:GQ18)</f>
        <v>0</v>
      </c>
      <c r="GR19" s="0" t="n">
        <f aca="false">SUM(GR11:GR18)</f>
        <v>0</v>
      </c>
      <c r="GS19" s="0" t="n">
        <f aca="false">SUM(GS11:GS18)</f>
        <v>0</v>
      </c>
      <c r="GT19" s="0" t="n">
        <f aca="false">SUM(GT11:GT18)</f>
        <v>0</v>
      </c>
      <c r="GU19" s="0" t="n">
        <f aca="false">SUM(GU11:GU18)</f>
        <v>0</v>
      </c>
      <c r="GV19" s="0" t="n">
        <f aca="false">SUM(GV11:GV18)</f>
        <v>0</v>
      </c>
      <c r="GW19" s="0" t="n">
        <f aca="false">SUM(GW11:GW18)</f>
        <v>0</v>
      </c>
      <c r="GX19" s="0" t="n">
        <f aca="false">SUM(GX11:GX18)</f>
        <v>0</v>
      </c>
      <c r="GY19" s="0" t="n">
        <f aca="false">SUM(GY11:GY18)</f>
        <v>0</v>
      </c>
      <c r="GZ19" s="0" t="n">
        <f aca="false">SUM(GZ11:GZ18)</f>
        <v>0</v>
      </c>
      <c r="HA19" s="0" t="n">
        <f aca="false">SUM(HA11:HA18)</f>
        <v>0</v>
      </c>
      <c r="HB19" s="0" t="n">
        <f aca="false">SUM(HB11:HB18)</f>
        <v>0</v>
      </c>
      <c r="HC19" s="0" t="n">
        <f aca="false">SUM(HC11:HC18)</f>
        <v>0</v>
      </c>
      <c r="HD19" s="0" t="n">
        <f aca="false">SUM(HD11:HD18)</f>
        <v>0</v>
      </c>
      <c r="HE19" s="0" t="n">
        <f aca="false">SUM(HE11:HE18)</f>
        <v>0</v>
      </c>
      <c r="HF19" s="0" t="n">
        <f aca="false">SUM(HF11:HF18)</f>
        <v>0</v>
      </c>
      <c r="HG19" s="0" t="n">
        <f aca="false">SUM(HG11:HG18)</f>
        <v>0</v>
      </c>
      <c r="HH19" s="0" t="n">
        <f aca="false">SUM(HH11:HH18)</f>
        <v>0</v>
      </c>
      <c r="HI19" s="0" t="n">
        <f aca="false">SUM(HI11:HI18)</f>
        <v>0</v>
      </c>
      <c r="HJ19" s="0" t="n">
        <f aca="false">SUM(HJ11:HJ18)</f>
        <v>0</v>
      </c>
      <c r="HK19" s="0" t="n">
        <f aca="false">SUM(HK11:HK18)</f>
        <v>0</v>
      </c>
      <c r="HL19" s="0" t="n">
        <f aca="false">SUM(HL11:HL18)</f>
        <v>0</v>
      </c>
      <c r="HM19" s="0" t="n">
        <f aca="false">SUM(HM11:HM18)</f>
        <v>0</v>
      </c>
      <c r="HN19" s="0" t="n">
        <f aca="false">SUM(HN11:HN18)</f>
        <v>0</v>
      </c>
      <c r="HO19" s="0" t="n">
        <f aca="false">SUM(HO11:HO18)</f>
        <v>0</v>
      </c>
      <c r="HP19" s="0" t="n">
        <f aca="false">SUM(HP11:HP18)</f>
        <v>0</v>
      </c>
      <c r="HQ19" s="0" t="n">
        <f aca="false">SUM(HQ11:HQ18)</f>
        <v>0</v>
      </c>
      <c r="HR19" s="0" t="n">
        <f aca="false">SUM(HR11:HR18)</f>
        <v>0</v>
      </c>
      <c r="HS19" s="0" t="n">
        <f aca="false">SUM(HS11:HS18)</f>
        <v>0</v>
      </c>
      <c r="HT19" s="0" t="n">
        <f aca="false">SUM(HT11:HT18)</f>
        <v>0</v>
      </c>
      <c r="HU19" s="0" t="n">
        <f aca="false">SUM(HU11:HU18)</f>
        <v>0</v>
      </c>
      <c r="HV19" s="0" t="n">
        <f aca="false">SUM(HV11:HV18)</f>
        <v>0</v>
      </c>
      <c r="HW19" s="0" t="n">
        <f aca="false">SUM(HW11:HW18)</f>
        <v>0</v>
      </c>
      <c r="HX19" s="0" t="n">
        <f aca="false">SUM(HX11:HX18)</f>
        <v>0</v>
      </c>
      <c r="HY19" s="0" t="n">
        <f aca="false">SUM(HY11:HY18)</f>
        <v>0</v>
      </c>
      <c r="HZ19" s="0" t="n">
        <f aca="false">SUM(HZ11:HZ18)</f>
        <v>0</v>
      </c>
      <c r="IA19" s="0" t="n">
        <f aca="false">SUM(IA11:IA18)</f>
        <v>0</v>
      </c>
      <c r="IB19" s="0" t="n">
        <f aca="false">SUM(IB11:IB18)</f>
        <v>0</v>
      </c>
      <c r="IC19" s="0" t="n">
        <f aca="false">SUM(IC11:IC18)</f>
        <v>0</v>
      </c>
    </row>
    <row r="20" customFormat="false" ht="18.75" hidden="false" customHeight="false" outlineLevel="0" collapsed="false">
      <c r="A20" s="105"/>
      <c r="B20" s="106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</row>
    <row r="21" customFormat="false" ht="18" hidden="false" customHeight="false" outlineLevel="0" collapsed="false">
      <c r="A21" s="183" t="s">
        <v>131</v>
      </c>
      <c r="B21" s="184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5"/>
      <c r="DM21" s="185"/>
      <c r="DN21" s="185"/>
      <c r="DO21" s="185"/>
      <c r="DP21" s="185"/>
      <c r="DQ21" s="185"/>
      <c r="DR21" s="185"/>
      <c r="DS21" s="185"/>
      <c r="DT21" s="185"/>
      <c r="DU21" s="185"/>
      <c r="DV21" s="185"/>
      <c r="DW21" s="185"/>
      <c r="DX21" s="185"/>
      <c r="DY21" s="185"/>
      <c r="DZ21" s="185"/>
      <c r="EA21" s="185"/>
      <c r="EB21" s="185"/>
      <c r="EC21" s="185"/>
      <c r="ED21" s="185"/>
      <c r="EE21" s="185"/>
      <c r="EF21" s="185"/>
      <c r="EG21" s="185"/>
      <c r="EH21" s="185"/>
      <c r="EI21" s="185"/>
      <c r="EJ21" s="185"/>
      <c r="EK21" s="185"/>
      <c r="EL21" s="185"/>
      <c r="EM21" s="185"/>
      <c r="EN21" s="185"/>
      <c r="EO21" s="185"/>
      <c r="EP21" s="185"/>
      <c r="EQ21" s="185"/>
      <c r="ER21" s="185"/>
      <c r="ES21" s="185"/>
      <c r="ET21" s="185"/>
      <c r="EU21" s="185"/>
      <c r="EV21" s="185"/>
      <c r="EW21" s="185"/>
      <c r="EX21" s="185"/>
      <c r="EY21" s="185"/>
      <c r="EZ21" s="185"/>
      <c r="FA21" s="185"/>
      <c r="FB21" s="185"/>
      <c r="FC21" s="185"/>
      <c r="FD21" s="185"/>
      <c r="FE21" s="185"/>
      <c r="FF21" s="185"/>
      <c r="FG21" s="185"/>
      <c r="FH21" s="185"/>
      <c r="FI21" s="185"/>
      <c r="FJ21" s="185"/>
      <c r="FK21" s="185"/>
      <c r="FL21" s="185"/>
      <c r="FM21" s="185"/>
      <c r="FN21" s="185"/>
      <c r="FO21" s="185"/>
      <c r="FP21" s="185"/>
      <c r="FQ21" s="185"/>
      <c r="FR21" s="185"/>
      <c r="FS21" s="185"/>
      <c r="FT21" s="185"/>
      <c r="FU21" s="185"/>
    </row>
    <row r="22" customFormat="false" ht="18" hidden="false" customHeight="false" outlineLevel="0" collapsed="false">
      <c r="A22" s="104"/>
      <c r="B22" s="106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</row>
    <row r="23" customFormat="false" ht="20.25" hidden="false" customHeight="false" outlineLevel="0" collapsed="false">
      <c r="A23" s="186" t="s">
        <v>129</v>
      </c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  <c r="DZ23" s="187"/>
      <c r="EA23" s="187"/>
      <c r="EB23" s="187"/>
      <c r="EC23" s="187"/>
      <c r="ED23" s="187"/>
      <c r="EE23" s="187"/>
      <c r="EF23" s="187"/>
      <c r="EG23" s="187"/>
      <c r="EH23" s="187"/>
      <c r="EI23" s="187"/>
      <c r="EJ23" s="187"/>
      <c r="EK23" s="187"/>
      <c r="EL23" s="187"/>
      <c r="EM23" s="187"/>
      <c r="EN23" s="187"/>
      <c r="EO23" s="187"/>
      <c r="EP23" s="187"/>
      <c r="EQ23" s="187"/>
      <c r="ER23" s="187"/>
      <c r="ES23" s="187"/>
      <c r="ET23" s="187"/>
      <c r="EU23" s="187"/>
      <c r="EV23" s="187"/>
      <c r="EW23" s="187"/>
      <c r="EX23" s="187"/>
      <c r="EY23" s="187"/>
      <c r="EZ23" s="187"/>
      <c r="FA23" s="187"/>
      <c r="FB23" s="187"/>
      <c r="FC23" s="187"/>
      <c r="FD23" s="187"/>
      <c r="FE23" s="187"/>
      <c r="FF23" s="187"/>
      <c r="FG23" s="187"/>
      <c r="FH23" s="187"/>
      <c r="FI23" s="187"/>
      <c r="FJ23" s="187"/>
      <c r="FK23" s="187"/>
      <c r="FL23" s="187"/>
      <c r="FM23" s="187"/>
      <c r="FN23" s="187"/>
      <c r="FO23" s="187"/>
      <c r="FP23" s="187"/>
      <c r="FQ23" s="187"/>
      <c r="FR23" s="187"/>
      <c r="FS23" s="187"/>
      <c r="FT23" s="187"/>
      <c r="FU23" s="187"/>
    </row>
    <row r="24" customFormat="false" ht="18" hidden="false" customHeight="false" outlineLevel="0" collapsed="false">
      <c r="A24" s="104" t="s">
        <v>25</v>
      </c>
      <c r="B24" s="107" t="n">
        <f aca="false">IF(ISNA(VLOOKUP('W. VaR &amp; Off-Peak Pos By Trader'!$A31,'Import OffPeak'!$A$3:B$100,B$1,FALSE())),0,VLOOKUP('W. VaR &amp; Off-Peak Pos By Trader'!$A31,'Import OffPeak'!$A$3:B$100,B$1,FALSE()))</f>
        <v>0</v>
      </c>
      <c r="C24" s="107" t="n">
        <f aca="false">IF(ISNA(VLOOKUP('W. VaR &amp; Off-Peak Pos By Trader'!$A31,'Import OffPeak'!$A$3:C$100,C$1,FALSE())),0,VLOOKUP('W. VaR &amp; Off-Peak Pos By Trader'!$A31,'Import OffPeak'!$A$3:C$100,C$1,FALSE()))</f>
        <v>0</v>
      </c>
      <c r="D24" s="107" t="n">
        <f aca="false">IF(ISNA(VLOOKUP('W. VaR &amp; Off-Peak Pos By Trader'!$A31,'Import OffPeak'!$A$3:D$100,D$1,FALSE())),0,VLOOKUP('W. VaR &amp; Off-Peak Pos By Trader'!$A31,'Import OffPeak'!$A$3:D$100,D$1,FALSE()))</f>
        <v>0</v>
      </c>
      <c r="E24" s="107" t="n">
        <f aca="false">IF(ISNA(VLOOKUP('W. VaR &amp; Off-Peak Pos By Trader'!$A31,'Import OffPeak'!$A$3:E$100,E$1,FALSE())),0,VLOOKUP('W. VaR &amp; Off-Peak Pos By Trader'!$A31,'Import OffPeak'!$A$3:E$100,E$1,FALSE()))</f>
        <v>0</v>
      </c>
      <c r="F24" s="107" t="n">
        <f aca="false">IF(ISNA(VLOOKUP('W. VaR &amp; Off-Peak Pos By Trader'!$A31,'Import OffPeak'!$A$3:F$100,F$1,FALSE())),0,VLOOKUP('W. VaR &amp; Off-Peak Pos By Trader'!$A31,'Import OffPeak'!$A$3:F$100,F$1,FALSE()))</f>
        <v>0</v>
      </c>
      <c r="G24" s="107" t="n">
        <f aca="false">IF(ISNA(VLOOKUP('W. VaR &amp; Off-Peak Pos By Trader'!$A31,'Import OffPeak'!$A$3:G$100,G$1,FALSE())),0,VLOOKUP('W. VaR &amp; Off-Peak Pos By Trader'!$A31,'Import OffPeak'!$A$3:G$100,G$1,FALSE()))</f>
        <v>0</v>
      </c>
      <c r="H24" s="107" t="n">
        <f aca="false">IF(ISNA(VLOOKUP('W. VaR &amp; Off-Peak Pos By Trader'!$A31,'Import OffPeak'!$A$3:H$100,H$1,FALSE())),0,VLOOKUP('W. VaR &amp; Off-Peak Pos By Trader'!$A31,'Import OffPeak'!$A$3:H$100,H$1,FALSE()))</f>
        <v>0</v>
      </c>
      <c r="I24" s="107" t="n">
        <f aca="false">IF(ISNA(VLOOKUP('W. VaR &amp; Off-Peak Pos By Trader'!$A31,'Import OffPeak'!$A$3:I$100,I$1,FALSE())),0,VLOOKUP('W. VaR &amp; Off-Peak Pos By Trader'!$A31,'Import OffPeak'!$A$3:I$100,I$1,FALSE()))</f>
        <v>0</v>
      </c>
      <c r="J24" s="107" t="n">
        <f aca="false">IF(ISNA(VLOOKUP('W. VaR &amp; Off-Peak Pos By Trader'!$A31,'Import OffPeak'!$A$3:J$100,J$1,FALSE())),0,VLOOKUP('W. VaR &amp; Off-Peak Pos By Trader'!$A31,'Import OffPeak'!$A$3:J$100,J$1,FALSE()))</f>
        <v>0</v>
      </c>
      <c r="K24" s="107" t="n">
        <f aca="false">IF(ISNA(VLOOKUP('W. VaR &amp; Off-Peak Pos By Trader'!$A31,'Import OffPeak'!$A$3:K$100,K$1,FALSE())),0,VLOOKUP('W. VaR &amp; Off-Peak Pos By Trader'!$A31,'Import OffPeak'!$A$3:K$100,K$1,FALSE()))</f>
        <v>0</v>
      </c>
      <c r="L24" s="107" t="n">
        <f aca="false">IF(ISNA(VLOOKUP('W. VaR &amp; Off-Peak Pos By Trader'!$A31,'Import OffPeak'!$A$3:L$100,L$1,FALSE())),0,VLOOKUP('W. VaR &amp; Off-Peak Pos By Trader'!$A31,'Import OffPeak'!$A$3:L$100,L$1,FALSE()))</f>
        <v>0</v>
      </c>
      <c r="M24" s="107" t="n">
        <f aca="false">IF(ISNA(VLOOKUP('W. VaR &amp; Off-Peak Pos By Trader'!$A31,'Import OffPeak'!$A$3:M$100,M$1,FALSE())),0,VLOOKUP('W. VaR &amp; Off-Peak Pos By Trader'!$A31,'Import OffPeak'!$A$3:M$100,M$1,FALSE()))</f>
        <v>0</v>
      </c>
      <c r="N24" s="107" t="n">
        <f aca="false">IF(ISNA(VLOOKUP('W. VaR &amp; Off-Peak Pos By Trader'!$A31,'Import OffPeak'!$A$3:N$100,N$1,FALSE())),0,VLOOKUP('W. VaR &amp; Off-Peak Pos By Trader'!$A31,'Import OffPeak'!$A$3:N$100,N$1,FALSE()))</f>
        <v>0</v>
      </c>
      <c r="O24" s="107" t="n">
        <f aca="false">IF(ISNA(VLOOKUP('W. VaR &amp; Off-Peak Pos By Trader'!$A31,'Import OffPeak'!$A$3:O$100,O$1,FALSE())),0,VLOOKUP('W. VaR &amp; Off-Peak Pos By Trader'!$A31,'Import OffPeak'!$A$3:O$100,O$1,FALSE()))</f>
        <v>0</v>
      </c>
      <c r="P24" s="107" t="n">
        <f aca="false">IF(ISNA(VLOOKUP('W. VaR &amp; Off-Peak Pos By Trader'!$A31,'Import OffPeak'!$A$3:P$100,P$1,FALSE())),0,VLOOKUP('W. VaR &amp; Off-Peak Pos By Trader'!$A31,'Import OffPeak'!$A$3:P$100,P$1,FALSE()))</f>
        <v>0</v>
      </c>
      <c r="Q24" s="107" t="n">
        <f aca="false">IF(ISNA(VLOOKUP('W. VaR &amp; Off-Peak Pos By Trader'!$A31,'Import OffPeak'!$A$3:Q$100,Q$1,FALSE())),0,VLOOKUP('W. VaR &amp; Off-Peak Pos By Trader'!$A31,'Import OffPeak'!$A$3:Q$100,Q$1,FALSE()))</f>
        <v>0</v>
      </c>
      <c r="R24" s="107" t="n">
        <f aca="false">IF(ISNA(VLOOKUP('W. VaR &amp; Off-Peak Pos By Trader'!$A31,'Import OffPeak'!$A$3:R$100,R$1,FALSE())),0,VLOOKUP('W. VaR &amp; Off-Peak Pos By Trader'!$A31,'Import OffPeak'!$A$3:R$100,R$1,FALSE()))</f>
        <v>0</v>
      </c>
      <c r="S24" s="107" t="n">
        <f aca="false">IF(ISNA(VLOOKUP('W. VaR &amp; Off-Peak Pos By Trader'!$A31,'Import OffPeak'!$A$3:S$100,S$1,FALSE())),0,VLOOKUP('W. VaR &amp; Off-Peak Pos By Trader'!$A31,'Import OffPeak'!$A$3:S$100,S$1,FALSE()))</f>
        <v>0</v>
      </c>
      <c r="T24" s="107" t="n">
        <f aca="false">IF(ISNA(VLOOKUP('W. VaR &amp; Off-Peak Pos By Trader'!$A31,'Import OffPeak'!$A$3:T$100,T$1,FALSE())),0,VLOOKUP('W. VaR &amp; Off-Peak Pos By Trader'!$A31,'Import OffPeak'!$A$3:T$100,T$1,FALSE()))</f>
        <v>0</v>
      </c>
      <c r="U24" s="107" t="n">
        <f aca="false">IF(ISNA(VLOOKUP('W. VaR &amp; Off-Peak Pos By Trader'!$A31,'Import OffPeak'!$A$3:U$100,U$1,FALSE())),0,VLOOKUP('W. VaR &amp; Off-Peak Pos By Trader'!$A31,'Import OffPeak'!$A$3:U$100,U$1,FALSE()))</f>
        <v>0</v>
      </c>
      <c r="V24" s="107" t="n">
        <f aca="false">IF(ISNA(VLOOKUP('W. VaR &amp; Off-Peak Pos By Trader'!$A31,'Import OffPeak'!$A$3:V$100,V$1,FALSE())),0,VLOOKUP('W. VaR &amp; Off-Peak Pos By Trader'!$A31,'Import OffPeak'!$A$3:V$100,V$1,FALSE()))</f>
        <v>0</v>
      </c>
      <c r="W24" s="107" t="n">
        <f aca="false">IF(ISNA(VLOOKUP('W. VaR &amp; Off-Peak Pos By Trader'!$A31,'Import OffPeak'!$A$3:W$100,W$1,FALSE())),0,VLOOKUP('W. VaR &amp; Off-Peak Pos By Trader'!$A31,'Import OffPeak'!$A$3:W$100,W$1,FALSE()))</f>
        <v>0</v>
      </c>
      <c r="X24" s="107" t="n">
        <f aca="false">IF(ISNA(VLOOKUP('W. VaR &amp; Off-Peak Pos By Trader'!$A31,'Import OffPeak'!$A$3:X$100,X$1,FALSE())),0,VLOOKUP('W. VaR &amp; Off-Peak Pos By Trader'!$A31,'Import OffPeak'!$A$3:X$100,X$1,FALSE()))</f>
        <v>0</v>
      </c>
      <c r="Y24" s="107" t="n">
        <f aca="false">IF(ISNA(VLOOKUP('W. VaR &amp; Off-Peak Pos By Trader'!$A31,'Import OffPeak'!$A$3:Y$100,Y$1,FALSE())),0,VLOOKUP('W. VaR &amp; Off-Peak Pos By Trader'!$A31,'Import OffPeak'!$A$3:Y$100,Y$1,FALSE()))</f>
        <v>0</v>
      </c>
      <c r="Z24" s="107" t="n">
        <f aca="false">IF(ISNA(VLOOKUP('W. VaR &amp; Off-Peak Pos By Trader'!$A31,'Import OffPeak'!$A$3:Z$100,Z$1,FALSE())),0,VLOOKUP('W. VaR &amp; Off-Peak Pos By Trader'!$A31,'Import OffPeak'!$A$3:Z$100,Z$1,FALSE()))</f>
        <v>0</v>
      </c>
      <c r="AA24" s="107" t="n">
        <f aca="false">IF(ISNA(VLOOKUP('W. VaR &amp; Off-Peak Pos By Trader'!$A31,'Import OffPeak'!$A$3:AA$100,AA$1,FALSE())),0,VLOOKUP('W. VaR &amp; Off-Peak Pos By Trader'!$A31,'Import OffPeak'!$A$3:AA$100,AA$1,FALSE()))</f>
        <v>0</v>
      </c>
      <c r="AB24" s="107" t="n">
        <f aca="false">IF(ISNA(VLOOKUP('W. VaR &amp; Off-Peak Pos By Trader'!$A31,'Import OffPeak'!$A$3:AB$100,AB$1,FALSE())),0,VLOOKUP('W. VaR &amp; Off-Peak Pos By Trader'!$A31,'Import OffPeak'!$A$3:AB$100,AB$1,FALSE()))</f>
        <v>0</v>
      </c>
      <c r="AC24" s="107" t="n">
        <f aca="false">IF(ISNA(VLOOKUP('W. VaR &amp; Off-Peak Pos By Trader'!$A31,'Import OffPeak'!$A$3:AC$100,AC$1,FALSE())),0,VLOOKUP('W. VaR &amp; Off-Peak Pos By Trader'!$A31,'Import OffPeak'!$A$3:AC$100,AC$1,FALSE()))</f>
        <v>0</v>
      </c>
      <c r="AD24" s="107" t="n">
        <f aca="false">IF(ISNA(VLOOKUP('W. VaR &amp; Off-Peak Pos By Trader'!$A31,'Import OffPeak'!$A$3:AD$100,AD$1,FALSE())),0,VLOOKUP('W. VaR &amp; Off-Peak Pos By Trader'!$A31,'Import OffPeak'!$A$3:AD$100,AD$1,FALSE()))</f>
        <v>0</v>
      </c>
      <c r="AE24" s="107" t="n">
        <f aca="false">IF(ISNA(VLOOKUP('W. VaR &amp; Off-Peak Pos By Trader'!$A31,'Import OffPeak'!$A$3:AE$100,AE$1,FALSE())),0,VLOOKUP('W. VaR &amp; Off-Peak Pos By Trader'!$A31,'Import OffPeak'!$A$3:AE$100,AE$1,FALSE()))</f>
        <v>0</v>
      </c>
      <c r="AF24" s="107" t="n">
        <f aca="false">IF(ISNA(VLOOKUP('W. VaR &amp; Off-Peak Pos By Trader'!$A31,'Import OffPeak'!$A$3:AF$100,AF$1,FALSE())),0,VLOOKUP('W. VaR &amp; Off-Peak Pos By Trader'!$A31,'Import OffPeak'!$A$3:AF$100,AF$1,FALSE()))</f>
        <v>0</v>
      </c>
      <c r="AG24" s="107" t="n">
        <f aca="false">IF(ISNA(VLOOKUP('W. VaR &amp; Off-Peak Pos By Trader'!$A31,'Import OffPeak'!$A$3:AG$100,AG$1,FALSE())),0,VLOOKUP('W. VaR &amp; Off-Peak Pos By Trader'!$A31,'Import OffPeak'!$A$3:AG$100,AG$1,FALSE()))</f>
        <v>0</v>
      </c>
      <c r="AH24" s="107" t="n">
        <f aca="false">IF(ISNA(VLOOKUP('W. VaR &amp; Off-Peak Pos By Trader'!$A31,'Import OffPeak'!$A$3:AH$100,AH$1,FALSE())),0,VLOOKUP('W. VaR &amp; Off-Peak Pos By Trader'!$A31,'Import OffPeak'!$A$3:AH$100,AH$1,FALSE()))</f>
        <v>0</v>
      </c>
      <c r="AI24" s="107" t="n">
        <f aca="false">IF(ISNA(VLOOKUP('W. VaR &amp; Off-Peak Pos By Trader'!$A31,'Import OffPeak'!$A$3:AI$100,AI$1,FALSE())),0,VLOOKUP('W. VaR &amp; Off-Peak Pos By Trader'!$A31,'Import OffPeak'!$A$3:AI$100,AI$1,FALSE()))</f>
        <v>0</v>
      </c>
      <c r="AJ24" s="107" t="n">
        <f aca="false">IF(ISNA(VLOOKUP('W. VaR &amp; Off-Peak Pos By Trader'!$A31,'Import OffPeak'!$A$3:AJ$100,AJ$1,FALSE())),0,VLOOKUP('W. VaR &amp; Off-Peak Pos By Trader'!$A31,'Import OffPeak'!$A$3:AJ$100,AJ$1,FALSE()))</f>
        <v>0</v>
      </c>
      <c r="AK24" s="107" t="n">
        <f aca="false">IF(ISNA(VLOOKUP('W. VaR &amp; Off-Peak Pos By Trader'!$A31,'Import OffPeak'!$A$3:AK$100,AK$1,FALSE())),0,VLOOKUP('W. VaR &amp; Off-Peak Pos By Trader'!$A31,'Import OffPeak'!$A$3:AK$100,AK$1,FALSE()))</f>
        <v>0</v>
      </c>
      <c r="AL24" s="107" t="n">
        <f aca="false">IF(ISNA(VLOOKUP('W. VaR &amp; Off-Peak Pos By Trader'!$A31,'Import OffPeak'!$A$3:AL$100,AL$1,FALSE())),0,VLOOKUP('W. VaR &amp; Off-Peak Pos By Trader'!$A31,'Import OffPeak'!$A$3:AL$100,AL$1,FALSE()))</f>
        <v>0</v>
      </c>
      <c r="AM24" s="107" t="n">
        <f aca="false">IF(ISNA(VLOOKUP('W. VaR &amp; Off-Peak Pos By Trader'!$A31,'Import OffPeak'!$A$3:AM$100,AM$1,FALSE())),0,VLOOKUP('W. VaR &amp; Off-Peak Pos By Trader'!$A31,'Import OffPeak'!$A$3:AM$100,AM$1,FALSE()))</f>
        <v>0</v>
      </c>
      <c r="AN24" s="107" t="n">
        <f aca="false">IF(ISNA(VLOOKUP('W. VaR &amp; Off-Peak Pos By Trader'!$A31,'Import OffPeak'!$A$3:AN$100,AN$1,FALSE())),0,VLOOKUP('W. VaR &amp; Off-Peak Pos By Trader'!$A31,'Import OffPeak'!$A$3:AN$100,AN$1,FALSE()))</f>
        <v>0</v>
      </c>
      <c r="AO24" s="107" t="n">
        <f aca="false">IF(ISNA(VLOOKUP('W. VaR &amp; Off-Peak Pos By Trader'!$A31,'Import OffPeak'!$A$3:AO$100,AO$1,FALSE())),0,VLOOKUP('W. VaR &amp; Off-Peak Pos By Trader'!$A31,'Import OffPeak'!$A$3:AO$100,AO$1,FALSE()))</f>
        <v>0</v>
      </c>
      <c r="AP24" s="107" t="n">
        <f aca="false">IF(ISNA(VLOOKUP('W. VaR &amp; Off-Peak Pos By Trader'!$A31,'Import OffPeak'!$A$3:AP$100,AP$1,FALSE())),0,VLOOKUP('W. VaR &amp; Off-Peak Pos By Trader'!$A31,'Import OffPeak'!$A$3:AP$100,AP$1,FALSE()))</f>
        <v>0</v>
      </c>
      <c r="AQ24" s="107" t="n">
        <f aca="false">IF(ISNA(VLOOKUP('W. VaR &amp; Off-Peak Pos By Trader'!$A31,'Import OffPeak'!$A$3:AQ$100,AQ$1,FALSE())),0,VLOOKUP('W. VaR &amp; Off-Peak Pos By Trader'!$A31,'Import OffPeak'!$A$3:AQ$100,AQ$1,FALSE()))</f>
        <v>0</v>
      </c>
      <c r="AR24" s="107" t="n">
        <f aca="false">IF(ISNA(VLOOKUP('W. VaR &amp; Off-Peak Pos By Trader'!$A31,'Import OffPeak'!$A$3:AR$100,AR$1,FALSE())),0,VLOOKUP('W. VaR &amp; Off-Peak Pos By Trader'!$A31,'Import OffPeak'!$A$3:AR$100,AR$1,FALSE()))</f>
        <v>0</v>
      </c>
      <c r="AS24" s="107" t="n">
        <f aca="false">IF(ISNA(VLOOKUP('W. VaR &amp; Off-Peak Pos By Trader'!$A31,'Import OffPeak'!$A$3:AS$100,AS$1,FALSE())),0,VLOOKUP('W. VaR &amp; Off-Peak Pos By Trader'!$A31,'Import OffPeak'!$A$3:AS$100,AS$1,FALSE()))</f>
        <v>0</v>
      </c>
      <c r="AT24" s="107" t="n">
        <f aca="false">IF(ISNA(VLOOKUP('W. VaR &amp; Off-Peak Pos By Trader'!$A31,'Import OffPeak'!$A$3:AT$100,AT$1,FALSE())),0,VLOOKUP('W. VaR &amp; Off-Peak Pos By Trader'!$A31,'Import OffPeak'!$A$3:AT$100,AT$1,FALSE()))</f>
        <v>0</v>
      </c>
      <c r="AU24" s="107" t="n">
        <f aca="false">IF(ISNA(VLOOKUP('W. VaR &amp; Off-Peak Pos By Trader'!$A31,'Import OffPeak'!$A$3:AU$100,AU$1,FALSE())),0,VLOOKUP('W. VaR &amp; Off-Peak Pos By Trader'!$A31,'Import OffPeak'!$A$3:AU$100,AU$1,FALSE()))</f>
        <v>0</v>
      </c>
      <c r="AV24" s="107" t="n">
        <f aca="false">IF(ISNA(VLOOKUP('W. VaR &amp; Off-Peak Pos By Trader'!$A31,'Import OffPeak'!$A$3:AV$100,AV$1,FALSE())),0,VLOOKUP('W. VaR &amp; Off-Peak Pos By Trader'!$A31,'Import OffPeak'!$A$3:AV$100,AV$1,FALSE()))</f>
        <v>0</v>
      </c>
      <c r="AW24" s="107" t="n">
        <f aca="false">IF(ISNA(VLOOKUP('W. VaR &amp; Off-Peak Pos By Trader'!$A31,'Import OffPeak'!$A$3:AW$100,AW$1,FALSE())),0,VLOOKUP('W. VaR &amp; Off-Peak Pos By Trader'!$A31,'Import OffPeak'!$A$3:AW$100,AW$1,FALSE()))</f>
        <v>0</v>
      </c>
      <c r="AX24" s="107" t="n">
        <f aca="false">IF(ISNA(VLOOKUP('W. VaR &amp; Off-Peak Pos By Trader'!$A31,'Import OffPeak'!$A$3:AX$100,AX$1,FALSE())),0,VLOOKUP('W. VaR &amp; Off-Peak Pos By Trader'!$A31,'Import OffPeak'!$A$3:AX$100,AX$1,FALSE()))</f>
        <v>0</v>
      </c>
      <c r="AY24" s="107" t="n">
        <f aca="false">IF(ISNA(VLOOKUP('W. VaR &amp; Off-Peak Pos By Trader'!$A31,'Import OffPeak'!$A$3:AY$100,AY$1,FALSE())),0,VLOOKUP('W. VaR &amp; Off-Peak Pos By Trader'!$A31,'Import OffPeak'!$A$3:AY$100,AY$1,FALSE()))</f>
        <v>0</v>
      </c>
      <c r="AZ24" s="107" t="n">
        <f aca="false">IF(ISNA(VLOOKUP('W. VaR &amp; Off-Peak Pos By Trader'!$A31,'Import OffPeak'!$A$3:AZ$100,AZ$1,FALSE())),0,VLOOKUP('W. VaR &amp; Off-Peak Pos By Trader'!$A31,'Import OffPeak'!$A$3:AZ$100,AZ$1,FALSE()))</f>
        <v>0</v>
      </c>
      <c r="BA24" s="107" t="n">
        <f aca="false">IF(ISNA(VLOOKUP('W. VaR &amp; Off-Peak Pos By Trader'!$A31,'Import OffPeak'!$A$3:BA$100,BA$1,FALSE())),0,VLOOKUP('W. VaR &amp; Off-Peak Pos By Trader'!$A31,'Import OffPeak'!$A$3:BA$100,BA$1,FALSE()))</f>
        <v>0</v>
      </c>
      <c r="BB24" s="107" t="n">
        <f aca="false">IF(ISNA(VLOOKUP('W. VaR &amp; Off-Peak Pos By Trader'!$A31,'Import OffPeak'!$A$3:BB$100,BB$1,FALSE())),0,VLOOKUP('W. VaR &amp; Off-Peak Pos By Trader'!$A31,'Import OffPeak'!$A$3:BB$100,BB$1,FALSE()))</f>
        <v>0</v>
      </c>
      <c r="BC24" s="107" t="n">
        <f aca="false">IF(ISNA(VLOOKUP('W. VaR &amp; Off-Peak Pos By Trader'!$A31,'Import OffPeak'!$A$3:BC$100,BC$1,FALSE())),0,VLOOKUP('W. VaR &amp; Off-Peak Pos By Trader'!$A31,'Import OffPeak'!$A$3:BC$100,BC$1,FALSE()))</f>
        <v>0</v>
      </c>
      <c r="BD24" s="107" t="n">
        <f aca="false">IF(ISNA(VLOOKUP('W. VaR &amp; Off-Peak Pos By Trader'!$A31,'Import OffPeak'!$A$3:BD$100,BD$1,FALSE())),0,VLOOKUP('W. VaR &amp; Off-Peak Pos By Trader'!$A31,'Import OffPeak'!$A$3:BD$100,BD$1,FALSE()))</f>
        <v>0</v>
      </c>
      <c r="BE24" s="107" t="n">
        <f aca="false">IF(ISNA(VLOOKUP('W. VaR &amp; Off-Peak Pos By Trader'!$A31,'Import OffPeak'!$A$3:BE$100,BE$1,FALSE())),0,VLOOKUP('W. VaR &amp; Off-Peak Pos By Trader'!$A31,'Import OffPeak'!$A$3:BE$100,BE$1,FALSE()))</f>
        <v>0</v>
      </c>
      <c r="BF24" s="107" t="n">
        <f aca="false">IF(ISNA(VLOOKUP('W. VaR &amp; Off-Peak Pos By Trader'!$A31,'Import OffPeak'!$A$3:BF$100,BF$1,FALSE())),0,VLOOKUP('W. VaR &amp; Off-Peak Pos By Trader'!$A31,'Import OffPeak'!$A$3:BF$100,BF$1,FALSE()))</f>
        <v>0</v>
      </c>
      <c r="BG24" s="107" t="n">
        <f aca="false">IF(ISNA(VLOOKUP('W. VaR &amp; Off-Peak Pos By Trader'!$A31,'Import OffPeak'!$A$3:BG$100,BG$1,FALSE())),0,VLOOKUP('W. VaR &amp; Off-Peak Pos By Trader'!$A31,'Import OffPeak'!$A$3:BG$100,BG$1,FALSE()))</f>
        <v>0</v>
      </c>
      <c r="BH24" s="107" t="n">
        <f aca="false">IF(ISNA(VLOOKUP('W. VaR &amp; Off-Peak Pos By Trader'!$A31,'Import OffPeak'!$A$3:BH$100,BH$1,FALSE())),0,VLOOKUP('W. VaR &amp; Off-Peak Pos By Trader'!$A31,'Import OffPeak'!$A$3:BH$100,BH$1,FALSE()))</f>
        <v>0</v>
      </c>
      <c r="BI24" s="107" t="n">
        <f aca="false">IF(ISNA(VLOOKUP('W. VaR &amp; Off-Peak Pos By Trader'!$A31,'Import OffPeak'!$A$3:BI$100,BI$1,FALSE())),0,VLOOKUP('W. VaR &amp; Off-Peak Pos By Trader'!$A31,'Import OffPeak'!$A$3:BI$100,BI$1,FALSE()))</f>
        <v>0</v>
      </c>
      <c r="BJ24" s="107" t="n">
        <f aca="false">IF(ISNA(VLOOKUP('W. VaR &amp; Off-Peak Pos By Trader'!$A31,'Import OffPeak'!$A$3:BJ$100,BJ$1,FALSE())),0,VLOOKUP('W. VaR &amp; Off-Peak Pos By Trader'!$A31,'Import OffPeak'!$A$3:BJ$100,BJ$1,FALSE()))</f>
        <v>0</v>
      </c>
      <c r="BK24" s="107" t="n">
        <f aca="false">IF(ISNA(VLOOKUP('W. VaR &amp; Off-Peak Pos By Trader'!$A31,'Import OffPeak'!$A$3:BK$100,BK$1,FALSE())),0,VLOOKUP('W. VaR &amp; Off-Peak Pos By Trader'!$A31,'Import OffPeak'!$A$3:BK$100,BK$1,FALSE()))</f>
        <v>0</v>
      </c>
      <c r="BL24" s="107" t="n">
        <f aca="false">IF(ISNA(VLOOKUP('W. VaR &amp; Off-Peak Pos By Trader'!$A31,'Import OffPeak'!$A$3:BL$100,BL$1,FALSE())),0,VLOOKUP('W. VaR &amp; Off-Peak Pos By Trader'!$A31,'Import OffPeak'!$A$3:BL$100,BL$1,FALSE()))</f>
        <v>0</v>
      </c>
      <c r="BM24" s="107" t="n">
        <f aca="false">IF(ISNA(VLOOKUP('W. VaR &amp; Off-Peak Pos By Trader'!$A31,'Import OffPeak'!$A$3:BM$100,BM$1,FALSE())),0,VLOOKUP('W. VaR &amp; Off-Peak Pos By Trader'!$A31,'Import OffPeak'!$A$3:BM$100,BM$1,FALSE()))</f>
        <v>0</v>
      </c>
      <c r="BN24" s="107" t="n">
        <f aca="false">IF(ISNA(VLOOKUP('W. VaR &amp; Off-Peak Pos By Trader'!$A31,'Import OffPeak'!$A$3:BN$100,BN$1,FALSE())),0,VLOOKUP('W. VaR &amp; Off-Peak Pos By Trader'!$A31,'Import OffPeak'!$A$3:BN$100,BN$1,FALSE()))</f>
        <v>0</v>
      </c>
      <c r="BO24" s="107" t="n">
        <f aca="false">IF(ISNA(VLOOKUP('W. VaR &amp; Off-Peak Pos By Trader'!$A31,'Import OffPeak'!$A$3:BO$100,BO$1,FALSE())),0,VLOOKUP('W. VaR &amp; Off-Peak Pos By Trader'!$A31,'Import OffPeak'!$A$3:BO$100,BO$1,FALSE()))</f>
        <v>0</v>
      </c>
      <c r="BP24" s="107" t="n">
        <f aca="false">IF(ISNA(VLOOKUP('W. VaR &amp; Off-Peak Pos By Trader'!$A31,'Import OffPeak'!$A$3:BP$100,BP$1,FALSE())),0,VLOOKUP('W. VaR &amp; Off-Peak Pos By Trader'!$A31,'Import OffPeak'!$A$3:BP$100,BP$1,FALSE()))</f>
        <v>0</v>
      </c>
      <c r="BQ24" s="107" t="n">
        <f aca="false">IF(ISNA(VLOOKUP('W. VaR &amp; Off-Peak Pos By Trader'!$A31,'Import OffPeak'!$A$3:BQ$100,BQ$1,FALSE())),0,VLOOKUP('W. VaR &amp; Off-Peak Pos By Trader'!$A31,'Import OffPeak'!$A$3:BQ$100,BQ$1,FALSE()))</f>
        <v>0</v>
      </c>
      <c r="BR24" s="107" t="n">
        <f aca="false">IF(ISNA(VLOOKUP('W. VaR &amp; Off-Peak Pos By Trader'!$A31,'Import OffPeak'!$A$3:BR$100,BR$1,FALSE())),0,VLOOKUP('W. VaR &amp; Off-Peak Pos By Trader'!$A31,'Import OffPeak'!$A$3:BR$100,BR$1,FALSE()))</f>
        <v>0</v>
      </c>
      <c r="BS24" s="107" t="n">
        <f aca="false">IF(ISNA(VLOOKUP('W. VaR &amp; Off-Peak Pos By Trader'!$A31,'Import OffPeak'!$A$3:BS$100,BS$1,FALSE())),0,VLOOKUP('W. VaR &amp; Off-Peak Pos By Trader'!$A31,'Import OffPeak'!$A$3:BS$100,BS$1,FALSE()))</f>
        <v>0</v>
      </c>
      <c r="BT24" s="107" t="n">
        <f aca="false">IF(ISNA(VLOOKUP('W. VaR &amp; Off-Peak Pos By Trader'!$A31,'Import OffPeak'!$A$3:BT$100,BT$1,FALSE())),0,VLOOKUP('W. VaR &amp; Off-Peak Pos By Trader'!$A31,'Import OffPeak'!$A$3:BT$100,BT$1,FALSE()))</f>
        <v>0</v>
      </c>
      <c r="BU24" s="107" t="n">
        <f aca="false">IF(ISNA(VLOOKUP('W. VaR &amp; Off-Peak Pos By Trader'!$A31,'Import OffPeak'!$A$3:BU$100,BU$1,FALSE())),0,VLOOKUP('W. VaR &amp; Off-Peak Pos By Trader'!$A31,'Import OffPeak'!$A$3:BU$100,BU$1,FALSE()))</f>
        <v>0</v>
      </c>
      <c r="BV24" s="107" t="n">
        <f aca="false">IF(ISNA(VLOOKUP('W. VaR &amp; Off-Peak Pos By Trader'!$A31,'Import OffPeak'!$A$3:BV$100,BV$1,FALSE())),0,VLOOKUP('W. VaR &amp; Off-Peak Pos By Trader'!$A31,'Import OffPeak'!$A$3:BV$100,BV$1,FALSE()))</f>
        <v>0</v>
      </c>
      <c r="BW24" s="107" t="n">
        <f aca="false">IF(ISNA(VLOOKUP('W. VaR &amp; Off-Peak Pos By Trader'!$A31,'Import OffPeak'!$A$3:BW$100,BW$1,FALSE())),0,VLOOKUP('W. VaR &amp; Off-Peak Pos By Trader'!$A31,'Import OffPeak'!$A$3:BW$100,BW$1,FALSE()))</f>
        <v>0</v>
      </c>
      <c r="BX24" s="107" t="n">
        <f aca="false">IF(ISNA(VLOOKUP('W. VaR &amp; Off-Peak Pos By Trader'!$A31,'Import OffPeak'!$A$3:BX$100,BX$1,FALSE())),0,VLOOKUP('W. VaR &amp; Off-Peak Pos By Trader'!$A31,'Import OffPeak'!$A$3:BX$100,BX$1,FALSE()))</f>
        <v>0</v>
      </c>
      <c r="BY24" s="107" t="n">
        <f aca="false">IF(ISNA(VLOOKUP('W. VaR &amp; Off-Peak Pos By Trader'!$A31,'Import OffPeak'!$A$3:BY$100,BY$1,FALSE())),0,VLOOKUP('W. VaR &amp; Off-Peak Pos By Trader'!$A31,'Import OffPeak'!$A$3:BY$100,BY$1,FALSE()))</f>
        <v>0</v>
      </c>
      <c r="BZ24" s="107" t="n">
        <f aca="false">IF(ISNA(VLOOKUP('W. VaR &amp; Off-Peak Pos By Trader'!$A31,'Import OffPeak'!$A$3:BZ$100,BZ$1,FALSE())),0,VLOOKUP('W. VaR &amp; Off-Peak Pos By Trader'!$A31,'Import OffPeak'!$A$3:BZ$100,BZ$1,FALSE()))</f>
        <v>0</v>
      </c>
      <c r="CA24" s="107" t="n">
        <f aca="false">IF(ISNA(VLOOKUP('W. VaR &amp; Off-Peak Pos By Trader'!$A31,'Import OffPeak'!$A$3:CA$100,CA$1,FALSE())),0,VLOOKUP('W. VaR &amp; Off-Peak Pos By Trader'!$A31,'Import OffPeak'!$A$3:CA$100,CA$1,FALSE()))</f>
        <v>0</v>
      </c>
      <c r="CB24" s="107" t="n">
        <f aca="false">IF(ISNA(VLOOKUP('W. VaR &amp; Off-Peak Pos By Trader'!$A31,'Import OffPeak'!$A$3:CB$100,CB$1,FALSE())),0,VLOOKUP('W. VaR &amp; Off-Peak Pos By Trader'!$A31,'Import OffPeak'!$A$3:CB$100,CB$1,FALSE()))</f>
        <v>0</v>
      </c>
      <c r="CC24" s="107" t="n">
        <f aca="false">IF(ISNA(VLOOKUP('W. VaR &amp; Off-Peak Pos By Trader'!$A31,'Import OffPeak'!$A$3:CC$100,CC$1,FALSE())),0,VLOOKUP('W. VaR &amp; Off-Peak Pos By Trader'!$A31,'Import OffPeak'!$A$3:CC$100,CC$1,FALSE()))</f>
        <v>0</v>
      </c>
      <c r="CD24" s="107" t="n">
        <f aca="false">IF(ISNA(VLOOKUP('W. VaR &amp; Off-Peak Pos By Trader'!$A31,'Import OffPeak'!$A$3:CD$100,CD$1,FALSE())),0,VLOOKUP('W. VaR &amp; Off-Peak Pos By Trader'!$A31,'Import OffPeak'!$A$3:CD$100,CD$1,FALSE()))</f>
        <v>0</v>
      </c>
      <c r="CE24" s="107" t="n">
        <f aca="false">IF(ISNA(VLOOKUP('W. VaR &amp; Off-Peak Pos By Trader'!$A31,'Import OffPeak'!$A$3:CE$100,CE$1,FALSE())),0,VLOOKUP('W. VaR &amp; Off-Peak Pos By Trader'!$A31,'Import OffPeak'!$A$3:CE$100,CE$1,FALSE()))</f>
        <v>0</v>
      </c>
      <c r="CF24" s="107" t="n">
        <f aca="false">IF(ISNA(VLOOKUP('W. VaR &amp; Off-Peak Pos By Trader'!$A31,'Import OffPeak'!$A$3:CF$100,CF$1,FALSE())),0,VLOOKUP('W. VaR &amp; Off-Peak Pos By Trader'!$A31,'Import OffPeak'!$A$3:CF$100,CF$1,FALSE()))</f>
        <v>0</v>
      </c>
      <c r="CG24" s="107" t="n">
        <f aca="false">IF(ISNA(VLOOKUP('W. VaR &amp; Off-Peak Pos By Trader'!$A31,'Import OffPeak'!$A$3:CG$100,CG$1,FALSE())),0,VLOOKUP('W. VaR &amp; Off-Peak Pos By Trader'!$A31,'Import OffPeak'!$A$3:CG$100,CG$1,FALSE()))</f>
        <v>0</v>
      </c>
      <c r="CH24" s="107" t="n">
        <f aca="false">IF(ISNA(VLOOKUP('W. VaR &amp; Off-Peak Pos By Trader'!$A31,'Import OffPeak'!$A$3:CH$100,CH$1,FALSE())),0,VLOOKUP('W. VaR &amp; Off-Peak Pos By Trader'!$A31,'Import OffPeak'!$A$3:CH$100,CH$1,FALSE()))</f>
        <v>0</v>
      </c>
      <c r="CI24" s="107" t="n">
        <f aca="false">IF(ISNA(VLOOKUP('W. VaR &amp; Off-Peak Pos By Trader'!$A31,'Import OffPeak'!$A$3:CI$100,CI$1,FALSE())),0,VLOOKUP('W. VaR &amp; Off-Peak Pos By Trader'!$A31,'Import OffPeak'!$A$3:CI$100,CI$1,FALSE()))</f>
        <v>0</v>
      </c>
      <c r="CJ24" s="107" t="n">
        <f aca="false">IF(ISNA(VLOOKUP('W. VaR &amp; Off-Peak Pos By Trader'!$A31,'Import OffPeak'!$A$3:CJ$100,CJ$1,FALSE())),0,VLOOKUP('W. VaR &amp; Off-Peak Pos By Trader'!$A31,'Import OffPeak'!$A$3:CJ$100,CJ$1,FALSE()))</f>
        <v>0</v>
      </c>
      <c r="CK24" s="107" t="n">
        <f aca="false">IF(ISNA(VLOOKUP('W. VaR &amp; Off-Peak Pos By Trader'!$A31,'Import OffPeak'!$A$3:CK$100,CK$1,FALSE())),0,VLOOKUP('W. VaR &amp; Off-Peak Pos By Trader'!$A31,'Import OffPeak'!$A$3:CK$100,CK$1,FALSE()))</f>
        <v>0</v>
      </c>
      <c r="CL24" s="107" t="n">
        <f aca="false">IF(ISNA(VLOOKUP('W. VaR &amp; Off-Peak Pos By Trader'!$A31,'Import OffPeak'!$A$3:CL$100,CL$1,FALSE())),0,VLOOKUP('W. VaR &amp; Off-Peak Pos By Trader'!$A31,'Import OffPeak'!$A$3:CL$100,CL$1,FALSE()))</f>
        <v>0</v>
      </c>
      <c r="CM24" s="107" t="n">
        <f aca="false">IF(ISNA(VLOOKUP('W. VaR &amp; Off-Peak Pos By Trader'!$A31,'Import OffPeak'!$A$3:CM$100,CM$1,FALSE())),0,VLOOKUP('W. VaR &amp; Off-Peak Pos By Trader'!$A31,'Import OffPeak'!$A$3:CM$100,CM$1,FALSE()))</f>
        <v>0</v>
      </c>
      <c r="CN24" s="107" t="n">
        <f aca="false">IF(ISNA(VLOOKUP('W. VaR &amp; Off-Peak Pos By Trader'!$A31,'Import OffPeak'!$A$3:CN$100,CN$1,FALSE())),0,VLOOKUP('W. VaR &amp; Off-Peak Pos By Trader'!$A31,'Import OffPeak'!$A$3:CN$100,CN$1,FALSE()))</f>
        <v>0</v>
      </c>
      <c r="CO24" s="107" t="n">
        <f aca="false">IF(ISNA(VLOOKUP('W. VaR &amp; Off-Peak Pos By Trader'!$A31,'Import OffPeak'!$A$3:CO$100,CO$1,FALSE())),0,VLOOKUP('W. VaR &amp; Off-Peak Pos By Trader'!$A31,'Import OffPeak'!$A$3:CO$100,CO$1,FALSE()))</f>
        <v>0</v>
      </c>
      <c r="CP24" s="107" t="n">
        <f aca="false">IF(ISNA(VLOOKUP('W. VaR &amp; Off-Peak Pos By Trader'!$A31,'Import OffPeak'!$A$3:CP$100,CP$1,FALSE())),0,VLOOKUP('W. VaR &amp; Off-Peak Pos By Trader'!$A31,'Import OffPeak'!$A$3:CP$100,CP$1,FALSE()))</f>
        <v>0</v>
      </c>
      <c r="CQ24" s="107" t="n">
        <f aca="false">IF(ISNA(VLOOKUP('W. VaR &amp; Off-Peak Pos By Trader'!$A31,'Import OffPeak'!$A$3:CQ$100,CQ$1,FALSE())),0,VLOOKUP('W. VaR &amp; Off-Peak Pos By Trader'!$A31,'Import OffPeak'!$A$3:CQ$100,CQ$1,FALSE()))</f>
        <v>0</v>
      </c>
      <c r="CR24" s="107" t="n">
        <f aca="false">IF(ISNA(VLOOKUP('W. VaR &amp; Off-Peak Pos By Trader'!$A31,'Import OffPeak'!$A$3:CR$100,CR$1,FALSE())),0,VLOOKUP('W. VaR &amp; Off-Peak Pos By Trader'!$A31,'Import OffPeak'!$A$3:CR$100,CR$1,FALSE()))</f>
        <v>0</v>
      </c>
      <c r="CS24" s="107" t="n">
        <f aca="false">IF(ISNA(VLOOKUP('W. VaR &amp; Off-Peak Pos By Trader'!$A31,'Import OffPeak'!$A$3:CS$100,CS$1,FALSE())),0,VLOOKUP('W. VaR &amp; Off-Peak Pos By Trader'!$A31,'Import OffPeak'!$A$3:CS$100,CS$1,FALSE()))</f>
        <v>0</v>
      </c>
      <c r="CT24" s="107" t="n">
        <f aca="false">IF(ISNA(VLOOKUP('W. VaR &amp; Off-Peak Pos By Trader'!$A31,'Import OffPeak'!$A$3:CT$100,CT$1,FALSE())),0,VLOOKUP('W. VaR &amp; Off-Peak Pos By Trader'!$A31,'Import OffPeak'!$A$3:CT$100,CT$1,FALSE()))</f>
        <v>0</v>
      </c>
      <c r="CU24" s="107" t="n">
        <f aca="false">IF(ISNA(VLOOKUP('W. VaR &amp; Off-Peak Pos By Trader'!$A31,'Import OffPeak'!$A$3:CU$100,CU$1,FALSE())),0,VLOOKUP('W. VaR &amp; Off-Peak Pos By Trader'!$A31,'Import OffPeak'!$A$3:CU$100,CU$1,FALSE()))</f>
        <v>0</v>
      </c>
      <c r="CV24" s="107" t="n">
        <f aca="false">IF(ISNA(VLOOKUP('W. VaR &amp; Off-Peak Pos By Trader'!$A31,'Import OffPeak'!$A$3:CV$100,CV$1,FALSE())),0,VLOOKUP('W. VaR &amp; Off-Peak Pos By Trader'!$A31,'Import OffPeak'!$A$3:CV$100,CV$1,FALSE()))</f>
        <v>0</v>
      </c>
      <c r="CW24" s="107" t="n">
        <f aca="false">IF(ISNA(VLOOKUP('W. VaR &amp; Off-Peak Pos By Trader'!$A31,'Import OffPeak'!$A$3:CW$100,CW$1,FALSE())),0,VLOOKUP('W. VaR &amp; Off-Peak Pos By Trader'!$A31,'Import OffPeak'!$A$3:CW$100,CW$1,FALSE()))</f>
        <v>0</v>
      </c>
      <c r="CX24" s="107" t="n">
        <f aca="false">IF(ISNA(VLOOKUP('W. VaR &amp; Off-Peak Pos By Trader'!$A31,'Import OffPeak'!$A$3:CX$100,CX$1,FALSE())),0,VLOOKUP('W. VaR &amp; Off-Peak Pos By Trader'!$A31,'Import OffPeak'!$A$3:CX$100,CX$1,FALSE()))</f>
        <v>0</v>
      </c>
      <c r="CY24" s="107" t="n">
        <f aca="false">IF(ISNA(VLOOKUP('W. VaR &amp; Off-Peak Pos By Trader'!$A31,'Import OffPeak'!$A$3:CY$100,CY$1,FALSE())),0,VLOOKUP('W. VaR &amp; Off-Peak Pos By Trader'!$A31,'Import OffPeak'!$A$3:CY$100,CY$1,FALSE()))</f>
        <v>0</v>
      </c>
      <c r="CZ24" s="107" t="n">
        <f aca="false">IF(ISNA(VLOOKUP('W. VaR &amp; Off-Peak Pos By Trader'!$A31,'Import OffPeak'!$A$3:CZ$100,CZ$1,FALSE())),0,VLOOKUP('W. VaR &amp; Off-Peak Pos By Trader'!$A31,'Import OffPeak'!$A$3:CZ$100,CZ$1,FALSE()))</f>
        <v>0</v>
      </c>
      <c r="DA24" s="107" t="n">
        <f aca="false">IF(ISNA(VLOOKUP('W. VaR &amp; Off-Peak Pos By Trader'!$A31,'Import OffPeak'!$A$3:DA$100,DA$1,FALSE())),0,VLOOKUP('W. VaR &amp; Off-Peak Pos By Trader'!$A31,'Import OffPeak'!$A$3:DA$100,DA$1,FALSE()))</f>
        <v>0</v>
      </c>
      <c r="DB24" s="107" t="n">
        <f aca="false">IF(ISNA(VLOOKUP('W. VaR &amp; Off-Peak Pos By Trader'!$A31,'Import OffPeak'!$A$3:DB$100,DB$1,FALSE())),0,VLOOKUP('W. VaR &amp; Off-Peak Pos By Trader'!$A31,'Import OffPeak'!$A$3:DB$100,DB$1,FALSE()))</f>
        <v>0</v>
      </c>
      <c r="DC24" s="107" t="n">
        <f aca="false">IF(ISNA(VLOOKUP('W. VaR &amp; Off-Peak Pos By Trader'!$A31,'Import OffPeak'!$A$3:DC$100,DC$1,FALSE())),0,VLOOKUP('W. VaR &amp; Off-Peak Pos By Trader'!$A31,'Import OffPeak'!$A$3:DC$100,DC$1,FALSE()))</f>
        <v>0</v>
      </c>
      <c r="DD24" s="107" t="n">
        <f aca="false">IF(ISNA(VLOOKUP('W. VaR &amp; Off-Peak Pos By Trader'!$A31,'Import OffPeak'!$A$3:DD$100,DD$1,FALSE())),0,VLOOKUP('W. VaR &amp; Off-Peak Pos By Trader'!$A31,'Import OffPeak'!$A$3:DD$100,DD$1,FALSE()))</f>
        <v>0</v>
      </c>
      <c r="DE24" s="107" t="n">
        <f aca="false">IF(ISNA(VLOOKUP('W. VaR &amp; Off-Peak Pos By Trader'!$A31,'Import OffPeak'!$A$3:DE$100,DE$1,FALSE())),0,VLOOKUP('W. VaR &amp; Off-Peak Pos By Trader'!$A31,'Import OffPeak'!$A$3:DE$100,DE$1,FALSE()))</f>
        <v>0</v>
      </c>
      <c r="DF24" s="107" t="n">
        <f aca="false">IF(ISNA(VLOOKUP('W. VaR &amp; Off-Peak Pos By Trader'!$A31,'Import OffPeak'!$A$3:DF$100,DF$1,FALSE())),0,VLOOKUP('W. VaR &amp; Off-Peak Pos By Trader'!$A31,'Import OffPeak'!$A$3:DF$100,DF$1,FALSE()))</f>
        <v>0</v>
      </c>
      <c r="DG24" s="107" t="n">
        <f aca="false">IF(ISNA(VLOOKUP('W. VaR &amp; Off-Peak Pos By Trader'!$A31,'Import OffPeak'!$A$3:DG$100,DG$1,FALSE())),0,VLOOKUP('W. VaR &amp; Off-Peak Pos By Trader'!$A31,'Import OffPeak'!$A$3:DG$100,DG$1,FALSE()))</f>
        <v>0</v>
      </c>
      <c r="DH24" s="107" t="n">
        <f aca="false">IF(ISNA(VLOOKUP('W. VaR &amp; Off-Peak Pos By Trader'!$A31,'Import OffPeak'!$A$3:DH$100,DH$1,FALSE())),0,VLOOKUP('W. VaR &amp; Off-Peak Pos By Trader'!$A31,'Import OffPeak'!$A$3:DH$100,DH$1,FALSE()))</f>
        <v>0</v>
      </c>
      <c r="DI24" s="107" t="n">
        <f aca="false">IF(ISNA(VLOOKUP('W. VaR &amp; Off-Peak Pos By Trader'!$A31,'Import OffPeak'!$A$3:DI$100,DI$1,FALSE())),0,VLOOKUP('W. VaR &amp; Off-Peak Pos By Trader'!$A31,'Import OffPeak'!$A$3:DI$100,DI$1,FALSE()))</f>
        <v>0</v>
      </c>
      <c r="DJ24" s="107" t="n">
        <f aca="false">IF(ISNA(VLOOKUP('W. VaR &amp; Off-Peak Pos By Trader'!$A31,'Import OffPeak'!$A$3:DJ$100,DJ$1,FALSE())),0,VLOOKUP('W. VaR &amp; Off-Peak Pos By Trader'!$A31,'Import OffPeak'!$A$3:DJ$100,DJ$1,FALSE()))</f>
        <v>0</v>
      </c>
      <c r="DK24" s="107" t="n">
        <f aca="false">IF(ISNA(VLOOKUP('W. VaR &amp; Off-Peak Pos By Trader'!$A31,'Import OffPeak'!$A$3:DK$100,DK$1,FALSE())),0,VLOOKUP('W. VaR &amp; Off-Peak Pos By Trader'!$A31,'Import OffPeak'!$A$3:DK$100,DK$1,FALSE()))</f>
        <v>0</v>
      </c>
      <c r="DL24" s="107" t="n">
        <f aca="false">IF(ISNA(VLOOKUP('W. VaR &amp; Off-Peak Pos By Trader'!$A31,'Import OffPeak'!$A$3:DL$100,DL$1,FALSE())),0,VLOOKUP('W. VaR &amp; Off-Peak Pos By Trader'!$A31,'Import OffPeak'!$A$3:DL$100,DL$1,FALSE()))</f>
        <v>0</v>
      </c>
      <c r="DM24" s="107" t="n">
        <f aca="false">IF(ISNA(VLOOKUP('W. VaR &amp; Off-Peak Pos By Trader'!$A31,'Import OffPeak'!$A$3:DM$100,DM$1,FALSE())),0,VLOOKUP('W. VaR &amp; Off-Peak Pos By Trader'!$A31,'Import OffPeak'!$A$3:DM$100,DM$1,FALSE()))</f>
        <v>0</v>
      </c>
      <c r="DN24" s="107" t="n">
        <f aca="false">IF(ISNA(VLOOKUP('W. VaR &amp; Off-Peak Pos By Trader'!$A31,'Import OffPeak'!$A$3:DN$100,DN$1,FALSE())),0,VLOOKUP('W. VaR &amp; Off-Peak Pos By Trader'!$A31,'Import OffPeak'!$A$3:DN$100,DN$1,FALSE()))</f>
        <v>0</v>
      </c>
      <c r="DO24" s="107" t="n">
        <f aca="false">IF(ISNA(VLOOKUP('W. VaR &amp; Off-Peak Pos By Trader'!$A31,'Import OffPeak'!$A$3:DO$100,DO$1,FALSE())),0,VLOOKUP('W. VaR &amp; Off-Peak Pos By Trader'!$A31,'Import OffPeak'!$A$3:DO$100,DO$1,FALSE()))</f>
        <v>0</v>
      </c>
      <c r="DP24" s="107" t="n">
        <f aca="false">IF(ISNA(VLOOKUP('W. VaR &amp; Off-Peak Pos By Trader'!$A31,'Import OffPeak'!$A$3:DP$100,DP$1,FALSE())),0,VLOOKUP('W. VaR &amp; Off-Peak Pos By Trader'!$A31,'Import OffPeak'!$A$3:DP$100,DP$1,FALSE()))</f>
        <v>0</v>
      </c>
      <c r="DQ24" s="107" t="n">
        <f aca="false">IF(ISNA(VLOOKUP('W. VaR &amp; Off-Peak Pos By Trader'!$A31,'Import OffPeak'!$A$3:DQ$100,DQ$1,FALSE())),0,VLOOKUP('W. VaR &amp; Off-Peak Pos By Trader'!$A31,'Import OffPeak'!$A$3:DQ$100,DQ$1,FALSE()))</f>
        <v>0</v>
      </c>
      <c r="DR24" s="107" t="n">
        <f aca="false">IF(ISNA(VLOOKUP('W. VaR &amp; Off-Peak Pos By Trader'!$A31,'Import OffPeak'!$A$3:DR$100,DR$1,FALSE())),0,VLOOKUP('W. VaR &amp; Off-Peak Pos By Trader'!$A31,'Import OffPeak'!$A$3:DR$100,DR$1,FALSE()))</f>
        <v>0</v>
      </c>
      <c r="DS24" s="107" t="n">
        <f aca="false">IF(ISNA(VLOOKUP('W. VaR &amp; Off-Peak Pos By Trader'!$A31,'Import OffPeak'!$A$3:DS$100,DS$1,FALSE())),0,VLOOKUP('W. VaR &amp; Off-Peak Pos By Trader'!$A31,'Import OffPeak'!$A$3:DS$100,DS$1,FALSE()))</f>
        <v>0</v>
      </c>
      <c r="DT24" s="107" t="n">
        <f aca="false">IF(ISNA(VLOOKUP('W. VaR &amp; Off-Peak Pos By Trader'!$A31,'Import OffPeak'!$A$3:DT$100,DT$1,FALSE())),0,VLOOKUP('W. VaR &amp; Off-Peak Pos By Trader'!$A31,'Import OffPeak'!$A$3:DT$100,DT$1,FALSE()))</f>
        <v>0</v>
      </c>
      <c r="DU24" s="107" t="n">
        <f aca="false">IF(ISNA(VLOOKUP('W. VaR &amp; Off-Peak Pos By Trader'!$A31,'Import OffPeak'!$A$3:DU$100,DU$1,FALSE())),0,VLOOKUP('W. VaR &amp; Off-Peak Pos By Trader'!$A31,'Import OffPeak'!$A$3:DU$100,DU$1,FALSE()))</f>
        <v>0</v>
      </c>
      <c r="DV24" s="107" t="n">
        <f aca="false">IF(ISNA(VLOOKUP('W. VaR &amp; Off-Peak Pos By Trader'!$A31,'Import OffPeak'!$A$3:DV$100,DV$1,FALSE())),0,VLOOKUP('W. VaR &amp; Off-Peak Pos By Trader'!$A31,'Import OffPeak'!$A$3:DV$100,DV$1,FALSE()))</f>
        <v>0</v>
      </c>
      <c r="DW24" s="107" t="n">
        <f aca="false">IF(ISNA(VLOOKUP('W. VaR &amp; Off-Peak Pos By Trader'!$A31,'Import OffPeak'!$A$3:DW$100,DW$1,FALSE())),0,VLOOKUP('W. VaR &amp; Off-Peak Pos By Trader'!$A31,'Import OffPeak'!$A$3:DW$100,DW$1,FALSE()))</f>
        <v>0</v>
      </c>
      <c r="DX24" s="107" t="n">
        <f aca="false">IF(ISNA(VLOOKUP('W. VaR &amp; Off-Peak Pos By Trader'!$A31,'Import OffPeak'!$A$3:DX$100,DX$1,FALSE())),0,VLOOKUP('W. VaR &amp; Off-Peak Pos By Trader'!$A31,'Import OffPeak'!$A$3:DX$100,DX$1,FALSE()))</f>
        <v>0</v>
      </c>
      <c r="DY24" s="107" t="n">
        <f aca="false">IF(ISNA(VLOOKUP('W. VaR &amp; Off-Peak Pos By Trader'!$A31,'Import OffPeak'!$A$3:DY$100,DY$1,FALSE())),0,VLOOKUP('W. VaR &amp; Off-Peak Pos By Trader'!$A31,'Import OffPeak'!$A$3:DY$100,DY$1,FALSE()))</f>
        <v>0</v>
      </c>
      <c r="DZ24" s="107" t="n">
        <f aca="false">IF(ISNA(VLOOKUP('W. VaR &amp; Off-Peak Pos By Trader'!$A31,'Import OffPeak'!$A$3:DZ$100,DZ$1,FALSE())),0,VLOOKUP('W. VaR &amp; Off-Peak Pos By Trader'!$A31,'Import OffPeak'!$A$3:DZ$100,DZ$1,FALSE()))</f>
        <v>0</v>
      </c>
      <c r="EA24" s="107" t="n">
        <f aca="false">IF(ISNA(VLOOKUP('W. VaR &amp; Off-Peak Pos By Trader'!$A31,'Import OffPeak'!$A$3:EA$100,EA$1,FALSE())),0,VLOOKUP('W. VaR &amp; Off-Peak Pos By Trader'!$A31,'Import OffPeak'!$A$3:EA$100,EA$1,FALSE()))</f>
        <v>0</v>
      </c>
      <c r="EB24" s="107" t="n">
        <f aca="false">IF(ISNA(VLOOKUP('W. VaR &amp; Off-Peak Pos By Trader'!$A31,'Import OffPeak'!$A$3:EB$100,EB$1,FALSE())),0,VLOOKUP('W. VaR &amp; Off-Peak Pos By Trader'!$A31,'Import OffPeak'!$A$3:EB$100,EB$1,FALSE()))</f>
        <v>0</v>
      </c>
      <c r="EC24" s="107" t="n">
        <f aca="false">IF(ISNA(VLOOKUP('W. VaR &amp; Off-Peak Pos By Trader'!$A31,'Import OffPeak'!$A$3:EC$100,EC$1,FALSE())),0,VLOOKUP('W. VaR &amp; Off-Peak Pos By Trader'!$A31,'Import OffPeak'!$A$3:EC$100,EC$1,FALSE()))</f>
        <v>0</v>
      </c>
      <c r="ED24" s="107" t="n">
        <f aca="false">IF(ISNA(VLOOKUP('W. VaR &amp; Off-Peak Pos By Trader'!$A31,'Import OffPeak'!$A$3:ED$100,ED$1,FALSE())),0,VLOOKUP('W. VaR &amp; Off-Peak Pos By Trader'!$A31,'Import OffPeak'!$A$3:ED$100,ED$1,FALSE()))</f>
        <v>0</v>
      </c>
      <c r="EE24" s="107" t="n">
        <f aca="false">IF(ISNA(VLOOKUP('W. VaR &amp; Off-Peak Pos By Trader'!$A31,'Import OffPeak'!$A$3:EE$100,EE$1,FALSE())),0,VLOOKUP('W. VaR &amp; Off-Peak Pos By Trader'!$A31,'Import OffPeak'!$A$3:EE$100,EE$1,FALSE()))</f>
        <v>0</v>
      </c>
      <c r="EF24" s="107" t="n">
        <f aca="false">IF(ISNA(VLOOKUP('W. VaR &amp; Off-Peak Pos By Trader'!$A31,'Import OffPeak'!$A$3:EF$100,EF$1,FALSE())),0,VLOOKUP('W. VaR &amp; Off-Peak Pos By Trader'!$A31,'Import OffPeak'!$A$3:EF$100,EF$1,FALSE()))</f>
        <v>0</v>
      </c>
      <c r="EG24" s="107" t="n">
        <f aca="false">IF(ISNA(VLOOKUP('W. VaR &amp; Off-Peak Pos By Trader'!$A31,'Import OffPeak'!$A$3:EG$100,EG$1,FALSE())),0,VLOOKUP('W. VaR &amp; Off-Peak Pos By Trader'!$A31,'Import OffPeak'!$A$3:EG$100,EG$1,FALSE()))</f>
        <v>0</v>
      </c>
      <c r="EH24" s="107" t="n">
        <f aca="false">IF(ISNA(VLOOKUP('W. VaR &amp; Off-Peak Pos By Trader'!$A31,'Import OffPeak'!$A$3:EH$100,EH$1,FALSE())),0,VLOOKUP('W. VaR &amp; Off-Peak Pos By Trader'!$A31,'Import OffPeak'!$A$3:EH$100,EH$1,FALSE()))</f>
        <v>0</v>
      </c>
      <c r="EI24" s="107" t="n">
        <f aca="false">IF(ISNA(VLOOKUP('W. VaR &amp; Off-Peak Pos By Trader'!$A31,'Import OffPeak'!$A$3:EI$100,EI$1,FALSE())),0,VLOOKUP('W. VaR &amp; Off-Peak Pos By Trader'!$A31,'Import OffPeak'!$A$3:EI$100,EI$1,FALSE()))</f>
        <v>0</v>
      </c>
      <c r="EJ24" s="107" t="n">
        <f aca="false">IF(ISNA(VLOOKUP('W. VaR &amp; Off-Peak Pos By Trader'!$A31,'Import OffPeak'!$A$3:EJ$100,EJ$1,FALSE())),0,VLOOKUP('W. VaR &amp; Off-Peak Pos By Trader'!$A31,'Import OffPeak'!$A$3:EJ$100,EJ$1,FALSE()))</f>
        <v>0</v>
      </c>
      <c r="EK24" s="107" t="n">
        <f aca="false">IF(ISNA(VLOOKUP('W. VaR &amp; Off-Peak Pos By Trader'!$A31,'Import OffPeak'!$A$3:EK$100,EK$1,FALSE())),0,VLOOKUP('W. VaR &amp; Off-Peak Pos By Trader'!$A31,'Import OffPeak'!$A$3:EK$100,EK$1,FALSE()))</f>
        <v>0</v>
      </c>
      <c r="EL24" s="107" t="n">
        <f aca="false">IF(ISNA(VLOOKUP('W. VaR &amp; Off-Peak Pos By Trader'!$A31,'Import OffPeak'!$A$3:EL$100,EL$1,FALSE())),0,VLOOKUP('W. VaR &amp; Off-Peak Pos By Trader'!$A31,'Import OffPeak'!$A$3:EL$100,EL$1,FALSE()))</f>
        <v>0</v>
      </c>
      <c r="EM24" s="107" t="n">
        <f aca="false">IF(ISNA(VLOOKUP('W. VaR &amp; Off-Peak Pos By Trader'!$A31,'Import OffPeak'!$A$3:EM$100,EM$1,FALSE())),0,VLOOKUP('W. VaR &amp; Off-Peak Pos By Trader'!$A31,'Import OffPeak'!$A$3:EM$100,EM$1,FALSE()))</f>
        <v>0</v>
      </c>
      <c r="EN24" s="107" t="n">
        <f aca="false">IF(ISNA(VLOOKUP('W. VaR &amp; Off-Peak Pos By Trader'!$A31,'Import OffPeak'!$A$3:EN$100,EN$1,FALSE())),0,VLOOKUP('W. VaR &amp; Off-Peak Pos By Trader'!$A31,'Import OffPeak'!$A$3:EN$100,EN$1,FALSE()))</f>
        <v>0</v>
      </c>
      <c r="EO24" s="107" t="n">
        <f aca="false">IF(ISNA(VLOOKUP('W. VaR &amp; Off-Peak Pos By Trader'!$A31,'Import OffPeak'!$A$3:EO$100,EO$1,FALSE())),0,VLOOKUP('W. VaR &amp; Off-Peak Pos By Trader'!$A31,'Import OffPeak'!$A$3:EO$100,EO$1,FALSE()))</f>
        <v>0</v>
      </c>
      <c r="EP24" s="107" t="n">
        <f aca="false">IF(ISNA(VLOOKUP('W. VaR &amp; Off-Peak Pos By Trader'!$A31,'Import OffPeak'!$A$3:EP$100,EP$1,FALSE())),0,VLOOKUP('W. VaR &amp; Off-Peak Pos By Trader'!$A31,'Import OffPeak'!$A$3:EP$100,EP$1,FALSE()))</f>
        <v>0</v>
      </c>
      <c r="EQ24" s="107" t="n">
        <f aca="false">IF(ISNA(VLOOKUP('W. VaR &amp; Off-Peak Pos By Trader'!$A31,'Import OffPeak'!$A$3:EQ$100,EQ$1,FALSE())),0,VLOOKUP('W. VaR &amp; Off-Peak Pos By Trader'!$A31,'Import OffPeak'!$A$3:EQ$100,EQ$1,FALSE()))</f>
        <v>0</v>
      </c>
      <c r="ER24" s="107" t="n">
        <f aca="false">IF(ISNA(VLOOKUP('W. VaR &amp; Off-Peak Pos By Trader'!$A31,'Import OffPeak'!$A$3:ER$100,ER$1,FALSE())),0,VLOOKUP('W. VaR &amp; Off-Peak Pos By Trader'!$A31,'Import OffPeak'!$A$3:ER$100,ER$1,FALSE()))</f>
        <v>0</v>
      </c>
      <c r="ES24" s="107" t="n">
        <f aca="false">IF(ISNA(VLOOKUP('W. VaR &amp; Off-Peak Pos By Trader'!$A31,'Import OffPeak'!$A$3:ES$100,ES$1,FALSE())),0,VLOOKUP('W. VaR &amp; Off-Peak Pos By Trader'!$A31,'Import OffPeak'!$A$3:ES$100,ES$1,FALSE()))</f>
        <v>0</v>
      </c>
      <c r="ET24" s="107" t="n">
        <f aca="false">IF(ISNA(VLOOKUP('W. VaR &amp; Off-Peak Pos By Trader'!$A31,'Import OffPeak'!$A$3:ET$100,ET$1,FALSE())),0,VLOOKUP('W. VaR &amp; Off-Peak Pos By Trader'!$A31,'Import OffPeak'!$A$3:ET$100,ET$1,FALSE()))</f>
        <v>0</v>
      </c>
      <c r="EU24" s="107" t="n">
        <f aca="false">IF(ISNA(VLOOKUP('W. VaR &amp; Off-Peak Pos By Trader'!$A31,'Import OffPeak'!$A$3:EU$100,EU$1,FALSE())),0,VLOOKUP('W. VaR &amp; Off-Peak Pos By Trader'!$A31,'Import OffPeak'!$A$3:EU$100,EU$1,FALSE()))</f>
        <v>0</v>
      </c>
      <c r="EV24" s="107" t="n">
        <f aca="false">IF(ISNA(VLOOKUP('W. VaR &amp; Off-Peak Pos By Trader'!$A31,'Import OffPeak'!$A$3:EV$100,EV$1,FALSE())),0,VLOOKUP('W. VaR &amp; Off-Peak Pos By Trader'!$A31,'Import OffPeak'!$A$3:EV$100,EV$1,FALSE()))</f>
        <v>0</v>
      </c>
      <c r="EW24" s="107" t="n">
        <f aca="false">IF(ISNA(VLOOKUP('W. VaR &amp; Off-Peak Pos By Trader'!$A31,'Import OffPeak'!$A$3:EW$100,EW$1,FALSE())),0,VLOOKUP('W. VaR &amp; Off-Peak Pos By Trader'!$A31,'Import OffPeak'!$A$3:EW$100,EW$1,FALSE()))</f>
        <v>0</v>
      </c>
      <c r="EX24" s="107" t="n">
        <f aca="false">IF(ISNA(VLOOKUP('W. VaR &amp; Off-Peak Pos By Trader'!$A31,'Import OffPeak'!$A$3:EX$100,EX$1,FALSE())),0,VLOOKUP('W. VaR &amp; Off-Peak Pos By Trader'!$A31,'Import OffPeak'!$A$3:EX$100,EX$1,FALSE()))</f>
        <v>0</v>
      </c>
      <c r="EY24" s="107" t="n">
        <f aca="false">IF(ISNA(VLOOKUP('W. VaR &amp; Off-Peak Pos By Trader'!$A31,'Import OffPeak'!$A$3:EY$100,EY$1,FALSE())),0,VLOOKUP('W. VaR &amp; Off-Peak Pos By Trader'!$A31,'Import OffPeak'!$A$3:EY$100,EY$1,FALSE()))</f>
        <v>0</v>
      </c>
      <c r="EZ24" s="107" t="n">
        <f aca="false">IF(ISNA(VLOOKUP('W. VaR &amp; Off-Peak Pos By Trader'!$A31,'Import OffPeak'!$A$3:EZ$100,EZ$1,FALSE())),0,VLOOKUP('W. VaR &amp; Off-Peak Pos By Trader'!$A31,'Import OffPeak'!$A$3:EZ$100,EZ$1,FALSE()))</f>
        <v>0</v>
      </c>
      <c r="FA24" s="107" t="n">
        <f aca="false">IF(ISNA(VLOOKUP('W. VaR &amp; Off-Peak Pos By Trader'!$A31,'Import OffPeak'!$A$3:FA$100,FA$1,FALSE())),0,VLOOKUP('W. VaR &amp; Off-Peak Pos By Trader'!$A31,'Import OffPeak'!$A$3:FA$100,FA$1,FALSE()))</f>
        <v>0</v>
      </c>
      <c r="FB24" s="107" t="n">
        <f aca="false">IF(ISNA(VLOOKUP('W. VaR &amp; Off-Peak Pos By Trader'!$A31,'Import OffPeak'!$A$3:FB$100,FB$1,FALSE())),0,VLOOKUP('W. VaR &amp; Off-Peak Pos By Trader'!$A31,'Import OffPeak'!$A$3:FB$100,FB$1,FALSE()))</f>
        <v>0</v>
      </c>
      <c r="FC24" s="107" t="n">
        <f aca="false">IF(ISNA(VLOOKUP('W. VaR &amp; Off-Peak Pos By Trader'!$A31,'Import OffPeak'!$A$3:FC$100,FC$1,FALSE())),0,VLOOKUP('W. VaR &amp; Off-Peak Pos By Trader'!$A31,'Import OffPeak'!$A$3:FC$100,FC$1,FALSE()))</f>
        <v>0</v>
      </c>
      <c r="FD24" s="107" t="n">
        <f aca="false">IF(ISNA(VLOOKUP('W. VaR &amp; Off-Peak Pos By Trader'!$A31,'Import OffPeak'!$A$3:FD$100,FD$1,FALSE())),0,VLOOKUP('W. VaR &amp; Off-Peak Pos By Trader'!$A31,'Import OffPeak'!$A$3:FD$100,FD$1,FALSE()))</f>
        <v>0</v>
      </c>
      <c r="FE24" s="107" t="n">
        <f aca="false">IF(ISNA(VLOOKUP('W. VaR &amp; Off-Peak Pos By Trader'!$A31,'Import OffPeak'!$A$3:FE$100,FE$1,FALSE())),0,VLOOKUP('W. VaR &amp; Off-Peak Pos By Trader'!$A31,'Import OffPeak'!$A$3:FE$100,FE$1,FALSE()))</f>
        <v>0</v>
      </c>
      <c r="FF24" s="107" t="n">
        <f aca="false">IF(ISNA(VLOOKUP('W. VaR &amp; Off-Peak Pos By Trader'!$A31,'Import OffPeak'!$A$3:FF$100,FF$1,FALSE())),0,VLOOKUP('W. VaR &amp; Off-Peak Pos By Trader'!$A31,'Import OffPeak'!$A$3:FF$100,FF$1,FALSE()))</f>
        <v>0</v>
      </c>
      <c r="FG24" s="107" t="n">
        <f aca="false">IF(ISNA(VLOOKUP('W. VaR &amp; Off-Peak Pos By Trader'!$A31,'Import OffPeak'!$A$3:FG$100,FG$1,FALSE())),0,VLOOKUP('W. VaR &amp; Off-Peak Pos By Trader'!$A31,'Import OffPeak'!$A$3:FG$100,FG$1,FALSE()))</f>
        <v>0</v>
      </c>
      <c r="FH24" s="107" t="n">
        <f aca="false">IF(ISNA(VLOOKUP('W. VaR &amp; Off-Peak Pos By Trader'!$A31,'Import OffPeak'!$A$3:FH$100,FH$1,FALSE())),0,VLOOKUP('W. VaR &amp; Off-Peak Pos By Trader'!$A31,'Import OffPeak'!$A$3:FH$100,FH$1,FALSE()))</f>
        <v>0</v>
      </c>
      <c r="FI24" s="107" t="n">
        <f aca="false">IF(ISNA(VLOOKUP('W. VaR &amp; Off-Peak Pos By Trader'!$A31,'Import OffPeak'!$A$3:FI$100,FI$1,FALSE())),0,VLOOKUP('W. VaR &amp; Off-Peak Pos By Trader'!$A31,'Import OffPeak'!$A$3:FI$100,FI$1,FALSE()))</f>
        <v>0</v>
      </c>
      <c r="FJ24" s="107" t="n">
        <f aca="false">IF(ISNA(VLOOKUP('W. VaR &amp; Off-Peak Pos By Trader'!$A31,'Import OffPeak'!$A$3:FJ$100,FJ$1,FALSE())),0,VLOOKUP('W. VaR &amp; Off-Peak Pos By Trader'!$A31,'Import OffPeak'!$A$3:FJ$100,FJ$1,FALSE()))</f>
        <v>0</v>
      </c>
      <c r="FK24" s="107" t="n">
        <f aca="false">IF(ISNA(VLOOKUP('W. VaR &amp; Off-Peak Pos By Trader'!$A31,'Import OffPeak'!$A$3:FK$100,FK$1,FALSE())),0,VLOOKUP('W. VaR &amp; Off-Peak Pos By Trader'!$A31,'Import OffPeak'!$A$3:FK$100,FK$1,FALSE()))</f>
        <v>0</v>
      </c>
      <c r="FL24" s="107" t="n">
        <f aca="false">IF(ISNA(VLOOKUP('W. VaR &amp; Off-Peak Pos By Trader'!$A31,'Import OffPeak'!$A$3:FL$100,FL$1,FALSE())),0,VLOOKUP('W. VaR &amp; Off-Peak Pos By Trader'!$A31,'Import OffPeak'!$A$3:FL$100,FL$1,FALSE()))</f>
        <v>0</v>
      </c>
      <c r="FM24" s="107" t="n">
        <f aca="false">IF(ISNA(VLOOKUP('W. VaR &amp; Off-Peak Pos By Trader'!$A31,'Import OffPeak'!$A$3:FM$100,FM$1,FALSE())),0,VLOOKUP('W. VaR &amp; Off-Peak Pos By Trader'!$A31,'Import OffPeak'!$A$3:FM$100,FM$1,FALSE()))</f>
        <v>0</v>
      </c>
      <c r="FN24" s="107" t="n">
        <f aca="false">IF(ISNA(VLOOKUP('W. VaR &amp; Off-Peak Pos By Trader'!$A31,'Import OffPeak'!$A$3:FN$100,FN$1,FALSE())),0,VLOOKUP('W. VaR &amp; Off-Peak Pos By Trader'!$A31,'Import OffPeak'!$A$3:FN$100,FN$1,FALSE()))</f>
        <v>0</v>
      </c>
      <c r="FO24" s="107" t="n">
        <f aca="false">IF(ISNA(VLOOKUP('W. VaR &amp; Off-Peak Pos By Trader'!$A31,'Import OffPeak'!$A$3:FO$100,FO$1,FALSE())),0,VLOOKUP('W. VaR &amp; Off-Peak Pos By Trader'!$A31,'Import OffPeak'!$A$3:FO$100,FO$1,FALSE()))</f>
        <v>0</v>
      </c>
      <c r="FP24" s="107" t="n">
        <f aca="false">IF(ISNA(VLOOKUP('W. VaR &amp; Off-Peak Pos By Trader'!$A31,'Import OffPeak'!$A$3:FP$100,FP$1,FALSE())),0,VLOOKUP('W. VaR &amp; Off-Peak Pos By Trader'!$A31,'Import OffPeak'!$A$3:FP$100,FP$1,FALSE()))</f>
        <v>0</v>
      </c>
      <c r="FQ24" s="107" t="n">
        <f aca="false">IF(ISNA(VLOOKUP('W. VaR &amp; Off-Peak Pos By Trader'!$A31,'Import OffPeak'!$A$3:FQ$100,FQ$1,FALSE())),0,VLOOKUP('W. VaR &amp; Off-Peak Pos By Trader'!$A31,'Import OffPeak'!$A$3:FQ$100,FQ$1,FALSE()))</f>
        <v>0</v>
      </c>
      <c r="FR24" s="107" t="n">
        <f aca="false">IF(ISNA(VLOOKUP('W. VaR &amp; Off-Peak Pos By Trader'!$A31,'Import OffPeak'!$A$3:FR$100,FR$1,FALSE())),0,VLOOKUP('W. VaR &amp; Off-Peak Pos By Trader'!$A31,'Import OffPeak'!$A$3:FR$100,FR$1,FALSE()))</f>
        <v>0</v>
      </c>
      <c r="FS24" s="107" t="n">
        <f aca="false">IF(ISNA(VLOOKUP('W. VaR &amp; Off-Peak Pos By Trader'!$A31,'Import OffPeak'!$A$3:FS$100,FS$1,FALSE())),0,VLOOKUP('W. VaR &amp; Off-Peak Pos By Trader'!$A31,'Import OffPeak'!$A$3:FS$100,FS$1,FALSE()))</f>
        <v>0</v>
      </c>
      <c r="FT24" s="107" t="n">
        <f aca="false">IF(ISNA(VLOOKUP('W. VaR &amp; Off-Peak Pos By Trader'!$A31,'Import OffPeak'!$A$3:FT$100,FT$1,FALSE())),0,VLOOKUP('W. VaR &amp; Off-Peak Pos By Trader'!$A31,'Import OffPeak'!$A$3:FT$100,FT$1,FALSE()))</f>
        <v>0</v>
      </c>
      <c r="FU24" s="107" t="n">
        <f aca="false">IF(ISNA(VLOOKUP('W. VaR &amp; Off-Peak Pos By Trader'!$A31,'Import OffPeak'!$A$3:FU$100,FU$1,FALSE())),0,VLOOKUP('W. VaR &amp; Off-Peak Pos By Trader'!$A31,'Import OffPeak'!$A$3:FU$100,FU$1,FALSE()))</f>
        <v>0</v>
      </c>
      <c r="FV24" s="0" t="n">
        <f aca="false">IF(ISNA(VLOOKUP('W. VaR &amp; Off-Peak Pos By Trader'!$A31,'Import OffPeak'!$A$3:FV$100,FV$1,FALSE())),0,VLOOKUP('W. VaR &amp; Off-Peak Pos By Trader'!$A31,'Import OffPeak'!$A$3:FV$100,FV$1,FALSE()))</f>
        <v>0</v>
      </c>
      <c r="FW24" s="0" t="n">
        <f aca="false">IF(ISNA(VLOOKUP('W. VaR &amp; Off-Peak Pos By Trader'!$A31,'Import OffPeak'!$A$3:FW$100,FW$1,FALSE())),0,VLOOKUP('W. VaR &amp; Off-Peak Pos By Trader'!$A31,'Import OffPeak'!$A$3:FW$100,FW$1,FALSE()))</f>
        <v>0</v>
      </c>
      <c r="FX24" s="0" t="n">
        <f aca="false">IF(ISNA(VLOOKUP('W. VaR &amp; Off-Peak Pos By Trader'!$A31,'Import OffPeak'!$A$3:FX$100,FX$1,FALSE())),0,VLOOKUP('W. VaR &amp; Off-Peak Pos By Trader'!$A31,'Import OffPeak'!$A$3:FX$100,FX$1,FALSE()))</f>
        <v>0</v>
      </c>
      <c r="FY24" s="0" t="n">
        <f aca="false">IF(ISNA(VLOOKUP('W. VaR &amp; Off-Peak Pos By Trader'!$A31,'Import OffPeak'!$A$3:FY$100,FY$1,FALSE())),0,VLOOKUP('W. VaR &amp; Off-Peak Pos By Trader'!$A31,'Import OffPeak'!$A$3:FY$100,FY$1,FALSE()))</f>
        <v>0</v>
      </c>
      <c r="FZ24" s="0" t="n">
        <f aca="false">IF(ISNA(VLOOKUP('W. VaR &amp; Off-Peak Pos By Trader'!$A31,'Import OffPeak'!$A$3:FZ$100,FZ$1,FALSE())),0,VLOOKUP('W. VaR &amp; Off-Peak Pos By Trader'!$A31,'Import OffPeak'!$A$3:FZ$100,FZ$1,FALSE()))</f>
        <v>0</v>
      </c>
      <c r="GA24" s="0" t="n">
        <f aca="false">IF(ISNA(VLOOKUP('W. VaR &amp; Off-Peak Pos By Trader'!$A31,'Import OffPeak'!$A$3:GA$100,GA$1,FALSE())),0,VLOOKUP('W. VaR &amp; Off-Peak Pos By Trader'!$A31,'Import OffPeak'!$A$3:GA$100,GA$1,FALSE()))</f>
        <v>0</v>
      </c>
      <c r="GB24" s="0" t="n">
        <f aca="false">IF(ISNA(VLOOKUP('W. VaR &amp; Off-Peak Pos By Trader'!$A31,'Import OffPeak'!$A$3:GB$100,GB$1,FALSE())),0,VLOOKUP('W. VaR &amp; Off-Peak Pos By Trader'!$A31,'Import OffPeak'!$A$3:GB$100,GB$1,FALSE()))</f>
        <v>0</v>
      </c>
      <c r="GC24" s="0" t="n">
        <f aca="false">IF(ISNA(VLOOKUP('W. VaR &amp; Off-Peak Pos By Trader'!$A31,'Import OffPeak'!$A$3:GC$100,GC$1,FALSE())),0,VLOOKUP('W. VaR &amp; Off-Peak Pos By Trader'!$A31,'Import OffPeak'!$A$3:GC$100,GC$1,FALSE()))</f>
        <v>0</v>
      </c>
      <c r="GD24" s="0" t="n">
        <f aca="false">IF(ISNA(VLOOKUP('W. VaR &amp; Off-Peak Pos By Trader'!$A31,'Import OffPeak'!$A$3:GD$100,GD$1,FALSE())),0,VLOOKUP('W. VaR &amp; Off-Peak Pos By Trader'!$A31,'Import OffPeak'!$A$3:GD$100,GD$1,FALSE()))</f>
        <v>0</v>
      </c>
      <c r="GE24" s="0" t="n">
        <f aca="false">IF(ISNA(VLOOKUP('W. VaR &amp; Off-Peak Pos By Trader'!$A31,'Import OffPeak'!$A$3:GE$100,GE$1,FALSE())),0,VLOOKUP('W. VaR &amp; Off-Peak Pos By Trader'!$A31,'Import OffPeak'!$A$3:GE$100,GE$1,FALSE()))</f>
        <v>0</v>
      </c>
      <c r="GF24" s="0" t="n">
        <f aca="false">IF(ISNA(VLOOKUP('W. VaR &amp; Off-Peak Pos By Trader'!$A31,'Import OffPeak'!$A$3:GF$100,GF$1,FALSE())),0,VLOOKUP('W. VaR &amp; Off-Peak Pos By Trader'!$A31,'Import OffPeak'!$A$3:GF$100,GF$1,FALSE()))</f>
        <v>0</v>
      </c>
      <c r="GG24" s="0" t="n">
        <f aca="false">IF(ISNA(VLOOKUP('W. VaR &amp; Off-Peak Pos By Trader'!$A31,'Import OffPeak'!$A$3:GG$100,GG$1,FALSE())),0,VLOOKUP('W. VaR &amp; Off-Peak Pos By Trader'!$A31,'Import OffPeak'!$A$3:GG$100,GG$1,FALSE()))</f>
        <v>0</v>
      </c>
      <c r="GH24" s="0" t="n">
        <f aca="false">IF(ISNA(VLOOKUP('W. VaR &amp; Off-Peak Pos By Trader'!$A31,'Import OffPeak'!$A$3:GH$100,GH$1,FALSE())),0,VLOOKUP('W. VaR &amp; Off-Peak Pos By Trader'!$A31,'Import OffPeak'!$A$3:GH$100,GH$1,FALSE()))</f>
        <v>0</v>
      </c>
      <c r="GI24" s="0" t="n">
        <f aca="false">IF(ISNA(VLOOKUP('W. VaR &amp; Off-Peak Pos By Trader'!$A31,'Import OffPeak'!$A$3:GI$100,GI$1,FALSE())),0,VLOOKUP('W. VaR &amp; Off-Peak Pos By Trader'!$A31,'Import OffPeak'!$A$3:GI$100,GI$1,FALSE()))</f>
        <v>0</v>
      </c>
      <c r="GJ24" s="0" t="n">
        <f aca="false">IF(ISNA(VLOOKUP('W. VaR &amp; Off-Peak Pos By Trader'!$A31,'Import OffPeak'!$A$3:GJ$100,GJ$1,FALSE())),0,VLOOKUP('W. VaR &amp; Off-Peak Pos By Trader'!$A31,'Import OffPeak'!$A$3:GJ$100,GJ$1,FALSE()))</f>
        <v>0</v>
      </c>
      <c r="GK24" s="0" t="n">
        <f aca="false">IF(ISNA(VLOOKUP('W. VaR &amp; Off-Peak Pos By Trader'!$A31,'Import OffPeak'!$A$3:GK$100,GK$1,FALSE())),0,VLOOKUP('W. VaR &amp; Off-Peak Pos By Trader'!$A31,'Import OffPeak'!$A$3:GK$100,GK$1,FALSE()))</f>
        <v>0</v>
      </c>
      <c r="GL24" s="0" t="n">
        <f aca="false">IF(ISNA(VLOOKUP('W. VaR &amp; Off-Peak Pos By Trader'!$A31,'Import OffPeak'!$A$3:GL$100,GL$1,FALSE())),0,VLOOKUP('W. VaR &amp; Off-Peak Pos By Trader'!$A31,'Import OffPeak'!$A$3:GL$100,GL$1,FALSE()))</f>
        <v>0</v>
      </c>
      <c r="GM24" s="0" t="n">
        <f aca="false">IF(ISNA(VLOOKUP('W. VaR &amp; Off-Peak Pos By Trader'!$A31,'Import OffPeak'!$A$3:GM$100,GM$1,FALSE())),0,VLOOKUP('W. VaR &amp; Off-Peak Pos By Trader'!$A31,'Import OffPeak'!$A$3:GM$100,GM$1,FALSE()))</f>
        <v>0</v>
      </c>
      <c r="GN24" s="0" t="n">
        <f aca="false">IF(ISNA(VLOOKUP('W. VaR &amp; Off-Peak Pos By Trader'!$A31,'Import OffPeak'!$A$3:GN$100,GN$1,FALSE())),0,VLOOKUP('W. VaR &amp; Off-Peak Pos By Trader'!$A31,'Import OffPeak'!$A$3:GN$100,GN$1,FALSE()))</f>
        <v>0</v>
      </c>
      <c r="GO24" s="0" t="n">
        <f aca="false">IF(ISNA(VLOOKUP('W. VaR &amp; Off-Peak Pos By Trader'!$A31,'Import OffPeak'!$A$3:GO$100,GO$1,FALSE())),0,VLOOKUP('W. VaR &amp; Off-Peak Pos By Trader'!$A31,'Import OffPeak'!$A$3:GO$100,GO$1,FALSE()))</f>
        <v>0</v>
      </c>
      <c r="GP24" s="0" t="n">
        <f aca="false">IF(ISNA(VLOOKUP('W. VaR &amp; Off-Peak Pos By Trader'!$A31,'Import OffPeak'!$A$3:GP$100,GP$1,FALSE())),0,VLOOKUP('W. VaR &amp; Off-Peak Pos By Trader'!$A31,'Import OffPeak'!$A$3:GP$100,GP$1,FALSE()))</f>
        <v>0</v>
      </c>
      <c r="GQ24" s="0" t="n">
        <f aca="false">IF(ISNA(VLOOKUP('W. VaR &amp; Off-Peak Pos By Trader'!$A31,'Import OffPeak'!$A$3:GQ$100,GQ$1,FALSE())),0,VLOOKUP('W. VaR &amp; Off-Peak Pos By Trader'!$A31,'Import OffPeak'!$A$3:GQ$100,GQ$1,FALSE()))</f>
        <v>0</v>
      </c>
      <c r="GR24" s="0" t="n">
        <f aca="false">IF(ISNA(VLOOKUP('W. VaR &amp; Off-Peak Pos By Trader'!$A31,'Import OffPeak'!$A$3:GR$100,GR$1,FALSE())),0,VLOOKUP('W. VaR &amp; Off-Peak Pos By Trader'!$A31,'Import OffPeak'!$A$3:GR$100,GR$1,FALSE()))</f>
        <v>0</v>
      </c>
      <c r="GS24" s="0" t="n">
        <f aca="false">IF(ISNA(VLOOKUP('W. VaR &amp; Off-Peak Pos By Trader'!$A31,'Import OffPeak'!$A$3:GS$100,GS$1,FALSE())),0,VLOOKUP('W. VaR &amp; Off-Peak Pos By Trader'!$A31,'Import OffPeak'!$A$3:GS$100,GS$1,FALSE()))</f>
        <v>0</v>
      </c>
      <c r="GT24" s="0" t="n">
        <f aca="false">IF(ISNA(VLOOKUP('W. VaR &amp; Off-Peak Pos By Trader'!$A31,'Import OffPeak'!$A$3:GT$100,GT$1,FALSE())),0,VLOOKUP('W. VaR &amp; Off-Peak Pos By Trader'!$A31,'Import OffPeak'!$A$3:GT$100,GT$1,FALSE()))</f>
        <v>0</v>
      </c>
      <c r="GU24" s="0" t="n">
        <f aca="false">IF(ISNA(VLOOKUP('W. VaR &amp; Off-Peak Pos By Trader'!$A31,'Import OffPeak'!$A$3:GU$100,GU$1,FALSE())),0,VLOOKUP('W. VaR &amp; Off-Peak Pos By Trader'!$A31,'Import OffPeak'!$A$3:GU$100,GU$1,FALSE()))</f>
        <v>0</v>
      </c>
      <c r="GV24" s="0" t="n">
        <f aca="false">IF(ISNA(VLOOKUP('W. VaR &amp; Off-Peak Pos By Trader'!$A31,'Import OffPeak'!$A$3:GV$100,GV$1,FALSE())),0,VLOOKUP('W. VaR &amp; Off-Peak Pos By Trader'!$A31,'Import OffPeak'!$A$3:GV$100,GV$1,FALSE()))</f>
        <v>0</v>
      </c>
      <c r="GW24" s="0" t="n">
        <f aca="false">IF(ISNA(VLOOKUP('W. VaR &amp; Off-Peak Pos By Trader'!$A31,'Import OffPeak'!$A$3:GW$100,GW$1,FALSE())),0,VLOOKUP('W. VaR &amp; Off-Peak Pos By Trader'!$A31,'Import OffPeak'!$A$3:GW$100,GW$1,FALSE()))</f>
        <v>0</v>
      </c>
      <c r="GX24" s="0" t="n">
        <f aca="false">IF(ISNA(VLOOKUP('W. VaR &amp; Off-Peak Pos By Trader'!$A31,'Import OffPeak'!$A$3:GX$100,GX$1,FALSE())),0,VLOOKUP('W. VaR &amp; Off-Peak Pos By Trader'!$A31,'Import OffPeak'!$A$3:GX$100,GX$1,FALSE()))</f>
        <v>0</v>
      </c>
      <c r="GY24" s="0" t="n">
        <f aca="false">IF(ISNA(VLOOKUP('W. VaR &amp; Off-Peak Pos By Trader'!$A31,'Import OffPeak'!$A$3:GY$100,GY$1,FALSE())),0,VLOOKUP('W. VaR &amp; Off-Peak Pos By Trader'!$A31,'Import OffPeak'!$A$3:GY$100,GY$1,FALSE()))</f>
        <v>0</v>
      </c>
      <c r="GZ24" s="0" t="n">
        <f aca="false">IF(ISNA(VLOOKUP('W. VaR &amp; Off-Peak Pos By Trader'!$A31,'Import OffPeak'!$A$3:GZ$100,GZ$1,FALSE())),0,VLOOKUP('W. VaR &amp; Off-Peak Pos By Trader'!$A31,'Import OffPeak'!$A$3:GZ$100,GZ$1,FALSE()))</f>
        <v>0</v>
      </c>
      <c r="HA24" s="0" t="n">
        <f aca="false">IF(ISNA(VLOOKUP('W. VaR &amp; Off-Peak Pos By Trader'!$A31,'Import OffPeak'!$A$3:HA$100,HA$1,FALSE())),0,VLOOKUP('W. VaR &amp; Off-Peak Pos By Trader'!$A31,'Import OffPeak'!$A$3:HA$100,HA$1,FALSE()))</f>
        <v>0</v>
      </c>
      <c r="HB24" s="0" t="n">
        <f aca="false">IF(ISNA(VLOOKUP('W. VaR &amp; Off-Peak Pos By Trader'!$A31,'Import OffPeak'!$A$3:HB$100,HB$1,FALSE())),0,VLOOKUP('W. VaR &amp; Off-Peak Pos By Trader'!$A31,'Import OffPeak'!$A$3:HB$100,HB$1,FALSE()))</f>
        <v>0</v>
      </c>
      <c r="HC24" s="0" t="n">
        <f aca="false">IF(ISNA(VLOOKUP('W. VaR &amp; Off-Peak Pos By Trader'!$A31,'Import OffPeak'!$A$3:HC$100,HC$1,FALSE())),0,VLOOKUP('W. VaR &amp; Off-Peak Pos By Trader'!$A31,'Import OffPeak'!$A$3:HC$100,HC$1,FALSE()))</f>
        <v>0</v>
      </c>
      <c r="HD24" s="0" t="n">
        <f aca="false">IF(ISNA(VLOOKUP('W. VaR &amp; Off-Peak Pos By Trader'!$A31,'Import OffPeak'!$A$3:HD$100,HD$1,FALSE())),0,VLOOKUP('W. VaR &amp; Off-Peak Pos By Trader'!$A31,'Import OffPeak'!$A$3:HD$100,HD$1,FALSE()))</f>
        <v>0</v>
      </c>
      <c r="HE24" s="0" t="n">
        <f aca="false">IF(ISNA(VLOOKUP('W. VaR &amp; Off-Peak Pos By Trader'!$A31,'Import OffPeak'!$A$3:HE$100,HE$1,FALSE())),0,VLOOKUP('W. VaR &amp; Off-Peak Pos By Trader'!$A31,'Import OffPeak'!$A$3:HE$100,HE$1,FALSE()))</f>
        <v>0</v>
      </c>
      <c r="HF24" s="0" t="n">
        <f aca="false">IF(ISNA(VLOOKUP('W. VaR &amp; Off-Peak Pos By Trader'!$A31,'Import OffPeak'!$A$3:HF$100,HF$1,FALSE())),0,VLOOKUP('W. VaR &amp; Off-Peak Pos By Trader'!$A31,'Import OffPeak'!$A$3:HF$100,HF$1,FALSE()))</f>
        <v>0</v>
      </c>
      <c r="HG24" s="0" t="n">
        <f aca="false">IF(ISNA(VLOOKUP('W. VaR &amp; Off-Peak Pos By Trader'!$A31,'Import OffPeak'!$A$3:HG$100,HG$1,FALSE())),0,VLOOKUP('W. VaR &amp; Off-Peak Pos By Trader'!$A31,'Import OffPeak'!$A$3:HG$100,HG$1,FALSE()))</f>
        <v>0</v>
      </c>
      <c r="HH24" s="0" t="n">
        <f aca="false">IF(ISNA(VLOOKUP('W. VaR &amp; Off-Peak Pos By Trader'!$A31,'Import OffPeak'!$A$3:HH$100,HH$1,FALSE())),0,VLOOKUP('W. VaR &amp; Off-Peak Pos By Trader'!$A31,'Import OffPeak'!$A$3:HH$100,HH$1,FALSE()))</f>
        <v>0</v>
      </c>
      <c r="HI24" s="0" t="n">
        <f aca="false">IF(ISNA(VLOOKUP('W. VaR &amp; Off-Peak Pos By Trader'!$A31,'Import OffPeak'!$A$3:HI$100,HI$1,FALSE())),0,VLOOKUP('W. VaR &amp; Off-Peak Pos By Trader'!$A31,'Import OffPeak'!$A$3:HI$100,HI$1,FALSE()))</f>
        <v>0</v>
      </c>
      <c r="HJ24" s="0" t="n">
        <f aca="false">IF(ISNA(VLOOKUP('W. VaR &amp; Off-Peak Pos By Trader'!$A31,'Import OffPeak'!$A$3:HJ$100,HJ$1,FALSE())),0,VLOOKUP('W. VaR &amp; Off-Peak Pos By Trader'!$A31,'Import OffPeak'!$A$3:HJ$100,HJ$1,FALSE()))</f>
        <v>0</v>
      </c>
      <c r="HK24" s="0" t="n">
        <f aca="false">IF(ISNA(VLOOKUP('W. VaR &amp; Off-Peak Pos By Trader'!$A31,'Import OffPeak'!$A$3:HK$100,HK$1,FALSE())),0,VLOOKUP('W. VaR &amp; Off-Peak Pos By Trader'!$A31,'Import OffPeak'!$A$3:HK$100,HK$1,FALSE()))</f>
        <v>0</v>
      </c>
      <c r="HL24" s="0" t="n">
        <f aca="false">IF(ISNA(VLOOKUP('W. VaR &amp; Off-Peak Pos By Trader'!$A31,'Import OffPeak'!$A$3:HL$100,HL$1,FALSE())),0,VLOOKUP('W. VaR &amp; Off-Peak Pos By Trader'!$A31,'Import OffPeak'!$A$3:HL$100,HL$1,FALSE()))</f>
        <v>0</v>
      </c>
      <c r="HM24" s="0" t="n">
        <f aca="false">IF(ISNA(VLOOKUP('W. VaR &amp; Off-Peak Pos By Trader'!$A31,'Import OffPeak'!$A$3:HM$100,HM$1,FALSE())),0,VLOOKUP('W. VaR &amp; Off-Peak Pos By Trader'!$A31,'Import OffPeak'!$A$3:HM$100,HM$1,FALSE()))</f>
        <v>0</v>
      </c>
      <c r="HN24" s="0" t="n">
        <f aca="false">IF(ISNA(VLOOKUP('W. VaR &amp; Off-Peak Pos By Trader'!$A31,'Import OffPeak'!$A$3:HN$100,HN$1,FALSE())),0,VLOOKUP('W. VaR &amp; Off-Peak Pos By Trader'!$A31,'Import OffPeak'!$A$3:HN$100,HN$1,FALSE()))</f>
        <v>0</v>
      </c>
      <c r="HO24" s="0" t="n">
        <f aca="false">IF(ISNA(VLOOKUP('W. VaR &amp; Off-Peak Pos By Trader'!$A31,'Import OffPeak'!$A$3:HO$100,HO$1,FALSE())),0,VLOOKUP('W. VaR &amp; Off-Peak Pos By Trader'!$A31,'Import OffPeak'!$A$3:HO$100,HO$1,FALSE()))</f>
        <v>0</v>
      </c>
      <c r="HP24" s="0" t="n">
        <f aca="false">IF(ISNA(VLOOKUP('W. VaR &amp; Off-Peak Pos By Trader'!$A31,'Import OffPeak'!$A$3:HP$100,HP$1,FALSE())),0,VLOOKUP('W. VaR &amp; Off-Peak Pos By Trader'!$A31,'Import OffPeak'!$A$3:HP$100,HP$1,FALSE()))</f>
        <v>0</v>
      </c>
      <c r="HQ24" s="0" t="n">
        <f aca="false">IF(ISNA(VLOOKUP('W. VaR &amp; Off-Peak Pos By Trader'!$A31,'Import OffPeak'!$A$3:HQ$100,HQ$1,FALSE())),0,VLOOKUP('W. VaR &amp; Off-Peak Pos By Trader'!$A31,'Import OffPeak'!$A$3:HQ$100,HQ$1,FALSE()))</f>
        <v>0</v>
      </c>
      <c r="HR24" s="0" t="n">
        <f aca="false">IF(ISNA(VLOOKUP('W. VaR &amp; Off-Peak Pos By Trader'!$A31,'Import OffPeak'!$A$3:HR$100,HR$1,FALSE())),0,VLOOKUP('W. VaR &amp; Off-Peak Pos By Trader'!$A31,'Import OffPeak'!$A$3:HR$100,HR$1,FALSE()))</f>
        <v>0</v>
      </c>
      <c r="HS24" s="0" t="n">
        <f aca="false">IF(ISNA(VLOOKUP('W. VaR &amp; Off-Peak Pos By Trader'!$A31,'Import OffPeak'!$A$3:HS$100,HS$1,FALSE())),0,VLOOKUP('W. VaR &amp; Off-Peak Pos By Trader'!$A31,'Import OffPeak'!$A$3:HS$100,HS$1,FALSE()))</f>
        <v>0</v>
      </c>
      <c r="HT24" s="0" t="n">
        <f aca="false">IF(ISNA(VLOOKUP('W. VaR &amp; Off-Peak Pos By Trader'!$A31,'Import OffPeak'!$A$3:HT$100,HT$1,FALSE())),0,VLOOKUP('W. VaR &amp; Off-Peak Pos By Trader'!$A31,'Import OffPeak'!$A$3:HT$100,HT$1,FALSE()))</f>
        <v>0</v>
      </c>
      <c r="HU24" s="0" t="n">
        <f aca="false">IF(ISNA(VLOOKUP('W. VaR &amp; Off-Peak Pos By Trader'!$A31,'Import OffPeak'!$A$3:HU$100,HU$1,FALSE())),0,VLOOKUP('W. VaR &amp; Off-Peak Pos By Trader'!$A31,'Import OffPeak'!$A$3:HU$100,HU$1,FALSE()))</f>
        <v>0</v>
      </c>
      <c r="HV24" s="0" t="n">
        <f aca="false">IF(ISNA(VLOOKUP('W. VaR &amp; Off-Peak Pos By Trader'!$A31,'Import OffPeak'!$A$3:HV$100,HV$1,FALSE())),0,VLOOKUP('W. VaR &amp; Off-Peak Pos By Trader'!$A31,'Import OffPeak'!$A$3:HV$100,HV$1,FALSE()))</f>
        <v>0</v>
      </c>
      <c r="HW24" s="0" t="n">
        <f aca="false">IF(ISNA(VLOOKUP('W. VaR &amp; Off-Peak Pos By Trader'!$A31,'Import OffPeak'!$A$3:HW$100,HW$1,FALSE())),0,VLOOKUP('W. VaR &amp; Off-Peak Pos By Trader'!$A31,'Import OffPeak'!$A$3:HW$100,HW$1,FALSE()))</f>
        <v>0</v>
      </c>
      <c r="HX24" s="0" t="n">
        <f aca="false">IF(ISNA(VLOOKUP('W. VaR &amp; Off-Peak Pos By Trader'!$A31,'Import OffPeak'!$A$3:HX$100,HX$1,FALSE())),0,VLOOKUP('W. VaR &amp; Off-Peak Pos By Trader'!$A31,'Import OffPeak'!$A$3:HX$100,HX$1,FALSE()))</f>
        <v>0</v>
      </c>
      <c r="HY24" s="0" t="n">
        <f aca="false">IF(ISNA(VLOOKUP('W. VaR &amp; Off-Peak Pos By Trader'!$A31,'Import OffPeak'!$A$3:HY$100,HY$1,FALSE())),0,VLOOKUP('W. VaR &amp; Off-Peak Pos By Trader'!$A31,'Import OffPeak'!$A$3:HY$100,HY$1,FALSE()))</f>
        <v>0</v>
      </c>
      <c r="HZ24" s="0" t="n">
        <f aca="false">IF(ISNA(VLOOKUP('W. VaR &amp; Off-Peak Pos By Trader'!$A31,'Import OffPeak'!$A$3:HZ$100,HZ$1,FALSE())),0,VLOOKUP('W. VaR &amp; Off-Peak Pos By Trader'!$A31,'Import OffPeak'!$A$3:HZ$100,HZ$1,FALSE()))</f>
        <v>0</v>
      </c>
      <c r="IA24" s="0" t="n">
        <f aca="false">IF(ISNA(VLOOKUP('W. VaR &amp; Off-Peak Pos By Trader'!$A31,'Import OffPeak'!$A$3:IA$100,IA$1,FALSE())),0,VLOOKUP('W. VaR &amp; Off-Peak Pos By Trader'!$A31,'Import OffPeak'!$A$3:IA$100,IA$1,FALSE()))</f>
        <v>0</v>
      </c>
      <c r="IB24" s="0" t="n">
        <f aca="false">IF(ISNA(VLOOKUP('W. VaR &amp; Off-Peak Pos By Trader'!$A31,'Import OffPeak'!$A$3:IB$100,IB$1,FALSE())),0,VLOOKUP('W. VaR &amp; Off-Peak Pos By Trader'!$A31,'Import OffPeak'!$A$3:IB$100,IB$1,FALSE()))</f>
        <v>0</v>
      </c>
      <c r="IC24" s="0" t="n">
        <f aca="false">IF(ISNA(VLOOKUP('W. VaR &amp; Off-Peak Pos By Trader'!$A31,'Import OffPeak'!$A$3:IC$100,IC$1,FALSE())),0,VLOOKUP('W. VaR &amp; Off-Peak Pos By Trader'!$A31,'Import OffPeak'!$A$3:IC$100,IC$1,FALSE()))</f>
        <v>0</v>
      </c>
    </row>
    <row r="25" customFormat="false" ht="18" hidden="false" customHeight="false" outlineLevel="0" collapsed="false">
      <c r="A25" s="104" t="s">
        <v>26</v>
      </c>
      <c r="B25" s="107" t="n">
        <f aca="false">IF(ISNA(VLOOKUP('W. VaR &amp; Off-Peak Pos By Trader'!$A32,'Import OffPeak'!$A$3:B$100,B$1,FALSE())),0,VLOOKUP('W. VaR &amp; Off-Peak Pos By Trader'!$A32,'Import OffPeak'!$A$3:B$100,B$1,FALSE()))</f>
        <v>0</v>
      </c>
      <c r="C25" s="107" t="n">
        <f aca="false">IF(ISNA(VLOOKUP('W. VaR &amp; Off-Peak Pos By Trader'!$A32,'Import OffPeak'!$A$3:C$100,C$1,FALSE())),0,VLOOKUP('W. VaR &amp; Off-Peak Pos By Trader'!$A32,'Import OffPeak'!$A$3:C$100,C$1,FALSE()))</f>
        <v>0</v>
      </c>
      <c r="D25" s="107" t="n">
        <f aca="false">IF(ISNA(VLOOKUP('W. VaR &amp; Off-Peak Pos By Trader'!$A32,'Import OffPeak'!$A$3:D$100,D$1,FALSE())),0,VLOOKUP('W. VaR &amp; Off-Peak Pos By Trader'!$A32,'Import OffPeak'!$A$3:D$100,D$1,FALSE()))</f>
        <v>0</v>
      </c>
      <c r="E25" s="107" t="n">
        <f aca="false">IF(ISNA(VLOOKUP('W. VaR &amp; Off-Peak Pos By Trader'!$A32,'Import OffPeak'!$A$3:E$100,E$1,FALSE())),0,VLOOKUP('W. VaR &amp; Off-Peak Pos By Trader'!$A32,'Import OffPeak'!$A$3:E$100,E$1,FALSE()))</f>
        <v>0</v>
      </c>
      <c r="F25" s="107" t="n">
        <f aca="false">IF(ISNA(VLOOKUP('W. VaR &amp; Off-Peak Pos By Trader'!$A32,'Import OffPeak'!$A$3:F$100,F$1,FALSE())),0,VLOOKUP('W. VaR &amp; Off-Peak Pos By Trader'!$A32,'Import OffPeak'!$A$3:F$100,F$1,FALSE()))</f>
        <v>0</v>
      </c>
      <c r="G25" s="107" t="n">
        <f aca="false">IF(ISNA(VLOOKUP('W. VaR &amp; Off-Peak Pos By Trader'!$A32,'Import OffPeak'!$A$3:G$100,G$1,FALSE())),0,VLOOKUP('W. VaR &amp; Off-Peak Pos By Trader'!$A32,'Import OffPeak'!$A$3:G$100,G$1,FALSE()))</f>
        <v>0</v>
      </c>
      <c r="H25" s="107" t="n">
        <f aca="false">IF(ISNA(VLOOKUP('W. VaR &amp; Off-Peak Pos By Trader'!$A32,'Import OffPeak'!$A$3:H$100,H$1,FALSE())),0,VLOOKUP('W. VaR &amp; Off-Peak Pos By Trader'!$A32,'Import OffPeak'!$A$3:H$100,H$1,FALSE()))</f>
        <v>0</v>
      </c>
      <c r="I25" s="107" t="n">
        <f aca="false">IF(ISNA(VLOOKUP('W. VaR &amp; Off-Peak Pos By Trader'!$A32,'Import OffPeak'!$A$3:I$100,I$1,FALSE())),0,VLOOKUP('W. VaR &amp; Off-Peak Pos By Trader'!$A32,'Import OffPeak'!$A$3:I$100,I$1,FALSE()))</f>
        <v>0</v>
      </c>
      <c r="J25" s="107" t="n">
        <f aca="false">IF(ISNA(VLOOKUP('W. VaR &amp; Off-Peak Pos By Trader'!$A32,'Import OffPeak'!$A$3:J$100,J$1,FALSE())),0,VLOOKUP('W. VaR &amp; Off-Peak Pos By Trader'!$A32,'Import OffPeak'!$A$3:J$100,J$1,FALSE()))</f>
        <v>0</v>
      </c>
      <c r="K25" s="107" t="n">
        <f aca="false">IF(ISNA(VLOOKUP('W. VaR &amp; Off-Peak Pos By Trader'!$A32,'Import OffPeak'!$A$3:K$100,K$1,FALSE())),0,VLOOKUP('W. VaR &amp; Off-Peak Pos By Trader'!$A32,'Import OffPeak'!$A$3:K$100,K$1,FALSE()))</f>
        <v>0</v>
      </c>
      <c r="L25" s="107" t="n">
        <f aca="false">IF(ISNA(VLOOKUP('W. VaR &amp; Off-Peak Pos By Trader'!$A32,'Import OffPeak'!$A$3:L$100,L$1,FALSE())),0,VLOOKUP('W. VaR &amp; Off-Peak Pos By Trader'!$A32,'Import OffPeak'!$A$3:L$100,L$1,FALSE()))</f>
        <v>0</v>
      </c>
      <c r="M25" s="107" t="n">
        <f aca="false">IF(ISNA(VLOOKUP('W. VaR &amp; Off-Peak Pos By Trader'!$A32,'Import OffPeak'!$A$3:M$100,M$1,FALSE())),0,VLOOKUP('W. VaR &amp; Off-Peak Pos By Trader'!$A32,'Import OffPeak'!$A$3:M$100,M$1,FALSE()))</f>
        <v>0</v>
      </c>
      <c r="N25" s="107" t="n">
        <f aca="false">IF(ISNA(VLOOKUP('W. VaR &amp; Off-Peak Pos By Trader'!$A32,'Import OffPeak'!$A$3:N$100,N$1,FALSE())),0,VLOOKUP('W. VaR &amp; Off-Peak Pos By Trader'!$A32,'Import OffPeak'!$A$3:N$100,N$1,FALSE()))</f>
        <v>0</v>
      </c>
      <c r="O25" s="107" t="n">
        <f aca="false">IF(ISNA(VLOOKUP('W. VaR &amp; Off-Peak Pos By Trader'!$A32,'Import OffPeak'!$A$3:O$100,O$1,FALSE())),0,VLOOKUP('W. VaR &amp; Off-Peak Pos By Trader'!$A32,'Import OffPeak'!$A$3:O$100,O$1,FALSE()))</f>
        <v>0</v>
      </c>
      <c r="P25" s="107" t="n">
        <f aca="false">IF(ISNA(VLOOKUP('W. VaR &amp; Off-Peak Pos By Trader'!$A32,'Import OffPeak'!$A$3:P$100,P$1,FALSE())),0,VLOOKUP('W. VaR &amp; Off-Peak Pos By Trader'!$A32,'Import OffPeak'!$A$3:P$100,P$1,FALSE()))</f>
        <v>0</v>
      </c>
      <c r="Q25" s="107" t="n">
        <f aca="false">IF(ISNA(VLOOKUP('W. VaR &amp; Off-Peak Pos By Trader'!$A32,'Import OffPeak'!$A$3:Q$100,Q$1,FALSE())),0,VLOOKUP('W. VaR &amp; Off-Peak Pos By Trader'!$A32,'Import OffPeak'!$A$3:Q$100,Q$1,FALSE()))</f>
        <v>0</v>
      </c>
      <c r="R25" s="107" t="n">
        <f aca="false">IF(ISNA(VLOOKUP('W. VaR &amp; Off-Peak Pos By Trader'!$A32,'Import OffPeak'!$A$3:R$100,R$1,FALSE())),0,VLOOKUP('W. VaR &amp; Off-Peak Pos By Trader'!$A32,'Import OffPeak'!$A$3:R$100,R$1,FALSE()))</f>
        <v>0</v>
      </c>
      <c r="S25" s="107" t="n">
        <f aca="false">IF(ISNA(VLOOKUP('W. VaR &amp; Off-Peak Pos By Trader'!$A32,'Import OffPeak'!$A$3:S$100,S$1,FALSE())),0,VLOOKUP('W. VaR &amp; Off-Peak Pos By Trader'!$A32,'Import OffPeak'!$A$3:S$100,S$1,FALSE()))</f>
        <v>0</v>
      </c>
      <c r="T25" s="107" t="n">
        <f aca="false">IF(ISNA(VLOOKUP('W. VaR &amp; Off-Peak Pos By Trader'!$A32,'Import OffPeak'!$A$3:T$100,T$1,FALSE())),0,VLOOKUP('W. VaR &amp; Off-Peak Pos By Trader'!$A32,'Import OffPeak'!$A$3:T$100,T$1,FALSE()))</f>
        <v>0</v>
      </c>
      <c r="U25" s="107" t="n">
        <f aca="false">IF(ISNA(VLOOKUP('W. VaR &amp; Off-Peak Pos By Trader'!$A32,'Import OffPeak'!$A$3:U$100,U$1,FALSE())),0,VLOOKUP('W. VaR &amp; Off-Peak Pos By Trader'!$A32,'Import OffPeak'!$A$3:U$100,U$1,FALSE()))</f>
        <v>0</v>
      </c>
      <c r="V25" s="107" t="n">
        <f aca="false">IF(ISNA(VLOOKUP('W. VaR &amp; Off-Peak Pos By Trader'!$A32,'Import OffPeak'!$A$3:V$100,V$1,FALSE())),0,VLOOKUP('W. VaR &amp; Off-Peak Pos By Trader'!$A32,'Import OffPeak'!$A$3:V$100,V$1,FALSE()))</f>
        <v>0</v>
      </c>
      <c r="W25" s="107" t="n">
        <f aca="false">IF(ISNA(VLOOKUP('W. VaR &amp; Off-Peak Pos By Trader'!$A32,'Import OffPeak'!$A$3:W$100,W$1,FALSE())),0,VLOOKUP('W. VaR &amp; Off-Peak Pos By Trader'!$A32,'Import OffPeak'!$A$3:W$100,W$1,FALSE()))</f>
        <v>0</v>
      </c>
      <c r="X25" s="107" t="n">
        <f aca="false">IF(ISNA(VLOOKUP('W. VaR &amp; Off-Peak Pos By Trader'!$A32,'Import OffPeak'!$A$3:X$100,X$1,FALSE())),0,VLOOKUP('W. VaR &amp; Off-Peak Pos By Trader'!$A32,'Import OffPeak'!$A$3:X$100,X$1,FALSE()))</f>
        <v>0</v>
      </c>
      <c r="Y25" s="107" t="n">
        <f aca="false">IF(ISNA(VLOOKUP('W. VaR &amp; Off-Peak Pos By Trader'!$A32,'Import OffPeak'!$A$3:Y$100,Y$1,FALSE())),0,VLOOKUP('W. VaR &amp; Off-Peak Pos By Trader'!$A32,'Import OffPeak'!$A$3:Y$100,Y$1,FALSE()))</f>
        <v>0</v>
      </c>
      <c r="Z25" s="107" t="n">
        <f aca="false">IF(ISNA(VLOOKUP('W. VaR &amp; Off-Peak Pos By Trader'!$A32,'Import OffPeak'!$A$3:Z$100,Z$1,FALSE())),0,VLOOKUP('W. VaR &amp; Off-Peak Pos By Trader'!$A32,'Import OffPeak'!$A$3:Z$100,Z$1,FALSE()))</f>
        <v>0</v>
      </c>
      <c r="AA25" s="107" t="n">
        <f aca="false">IF(ISNA(VLOOKUP('W. VaR &amp; Off-Peak Pos By Trader'!$A32,'Import OffPeak'!$A$3:AA$100,AA$1,FALSE())),0,VLOOKUP('W. VaR &amp; Off-Peak Pos By Trader'!$A32,'Import OffPeak'!$A$3:AA$100,AA$1,FALSE()))</f>
        <v>0</v>
      </c>
      <c r="AB25" s="107" t="n">
        <f aca="false">IF(ISNA(VLOOKUP('W. VaR &amp; Off-Peak Pos By Trader'!$A32,'Import OffPeak'!$A$3:AB$100,AB$1,FALSE())),0,VLOOKUP('W. VaR &amp; Off-Peak Pos By Trader'!$A32,'Import OffPeak'!$A$3:AB$100,AB$1,FALSE()))</f>
        <v>0</v>
      </c>
      <c r="AC25" s="107" t="n">
        <f aca="false">IF(ISNA(VLOOKUP('W. VaR &amp; Off-Peak Pos By Trader'!$A32,'Import OffPeak'!$A$3:AC$100,AC$1,FALSE())),0,VLOOKUP('W. VaR &amp; Off-Peak Pos By Trader'!$A32,'Import OffPeak'!$A$3:AC$100,AC$1,FALSE()))</f>
        <v>0</v>
      </c>
      <c r="AD25" s="107" t="n">
        <f aca="false">IF(ISNA(VLOOKUP('W. VaR &amp; Off-Peak Pos By Trader'!$A32,'Import OffPeak'!$A$3:AD$100,AD$1,FALSE())),0,VLOOKUP('W. VaR &amp; Off-Peak Pos By Trader'!$A32,'Import OffPeak'!$A$3:AD$100,AD$1,FALSE()))</f>
        <v>0</v>
      </c>
      <c r="AE25" s="107" t="n">
        <f aca="false">IF(ISNA(VLOOKUP('W. VaR &amp; Off-Peak Pos By Trader'!$A32,'Import OffPeak'!$A$3:AE$100,AE$1,FALSE())),0,VLOOKUP('W. VaR &amp; Off-Peak Pos By Trader'!$A32,'Import OffPeak'!$A$3:AE$100,AE$1,FALSE()))</f>
        <v>0</v>
      </c>
      <c r="AF25" s="107" t="n">
        <f aca="false">IF(ISNA(VLOOKUP('W. VaR &amp; Off-Peak Pos By Trader'!$A32,'Import OffPeak'!$A$3:AF$100,AF$1,FALSE())),0,VLOOKUP('W. VaR &amp; Off-Peak Pos By Trader'!$A32,'Import OffPeak'!$A$3:AF$100,AF$1,FALSE()))</f>
        <v>0</v>
      </c>
      <c r="AG25" s="107" t="n">
        <f aca="false">IF(ISNA(VLOOKUP('W. VaR &amp; Off-Peak Pos By Trader'!$A32,'Import OffPeak'!$A$3:AG$100,AG$1,FALSE())),0,VLOOKUP('W. VaR &amp; Off-Peak Pos By Trader'!$A32,'Import OffPeak'!$A$3:AG$100,AG$1,FALSE()))</f>
        <v>0</v>
      </c>
      <c r="AH25" s="107" t="n">
        <f aca="false">IF(ISNA(VLOOKUP('W. VaR &amp; Off-Peak Pos By Trader'!$A32,'Import OffPeak'!$A$3:AH$100,AH$1,FALSE())),0,VLOOKUP('W. VaR &amp; Off-Peak Pos By Trader'!$A32,'Import OffPeak'!$A$3:AH$100,AH$1,FALSE()))</f>
        <v>0</v>
      </c>
      <c r="AI25" s="107" t="n">
        <f aca="false">IF(ISNA(VLOOKUP('W. VaR &amp; Off-Peak Pos By Trader'!$A32,'Import OffPeak'!$A$3:AI$100,AI$1,FALSE())),0,VLOOKUP('W. VaR &amp; Off-Peak Pos By Trader'!$A32,'Import OffPeak'!$A$3:AI$100,AI$1,FALSE()))</f>
        <v>0</v>
      </c>
      <c r="AJ25" s="107" t="n">
        <f aca="false">IF(ISNA(VLOOKUP('W. VaR &amp; Off-Peak Pos By Trader'!$A32,'Import OffPeak'!$A$3:AJ$100,AJ$1,FALSE())),0,VLOOKUP('W. VaR &amp; Off-Peak Pos By Trader'!$A32,'Import OffPeak'!$A$3:AJ$100,AJ$1,FALSE()))</f>
        <v>0</v>
      </c>
      <c r="AK25" s="107" t="n">
        <f aca="false">IF(ISNA(VLOOKUP('W. VaR &amp; Off-Peak Pos By Trader'!$A32,'Import OffPeak'!$A$3:AK$100,AK$1,FALSE())),0,VLOOKUP('W. VaR &amp; Off-Peak Pos By Trader'!$A32,'Import OffPeak'!$A$3:AK$100,AK$1,FALSE()))</f>
        <v>0</v>
      </c>
      <c r="AL25" s="107" t="n">
        <f aca="false">IF(ISNA(VLOOKUP('W. VaR &amp; Off-Peak Pos By Trader'!$A32,'Import OffPeak'!$A$3:AL$100,AL$1,FALSE())),0,VLOOKUP('W. VaR &amp; Off-Peak Pos By Trader'!$A32,'Import OffPeak'!$A$3:AL$100,AL$1,FALSE()))</f>
        <v>0</v>
      </c>
      <c r="AM25" s="107" t="n">
        <f aca="false">IF(ISNA(VLOOKUP('W. VaR &amp; Off-Peak Pos By Trader'!$A32,'Import OffPeak'!$A$3:AM$100,AM$1,FALSE())),0,VLOOKUP('W. VaR &amp; Off-Peak Pos By Trader'!$A32,'Import OffPeak'!$A$3:AM$100,AM$1,FALSE()))</f>
        <v>0</v>
      </c>
      <c r="AN25" s="107" t="n">
        <f aca="false">IF(ISNA(VLOOKUP('W. VaR &amp; Off-Peak Pos By Trader'!$A32,'Import OffPeak'!$A$3:AN$100,AN$1,FALSE())),0,VLOOKUP('W. VaR &amp; Off-Peak Pos By Trader'!$A32,'Import OffPeak'!$A$3:AN$100,AN$1,FALSE()))</f>
        <v>0</v>
      </c>
      <c r="AO25" s="107" t="n">
        <f aca="false">IF(ISNA(VLOOKUP('W. VaR &amp; Off-Peak Pos By Trader'!$A32,'Import OffPeak'!$A$3:AO$100,AO$1,FALSE())),0,VLOOKUP('W. VaR &amp; Off-Peak Pos By Trader'!$A32,'Import OffPeak'!$A$3:AO$100,AO$1,FALSE()))</f>
        <v>0</v>
      </c>
      <c r="AP25" s="107" t="n">
        <f aca="false">IF(ISNA(VLOOKUP('W. VaR &amp; Off-Peak Pos By Trader'!$A32,'Import OffPeak'!$A$3:AP$100,AP$1,FALSE())),0,VLOOKUP('W. VaR &amp; Off-Peak Pos By Trader'!$A32,'Import OffPeak'!$A$3:AP$100,AP$1,FALSE()))</f>
        <v>0</v>
      </c>
      <c r="AQ25" s="107" t="n">
        <f aca="false">IF(ISNA(VLOOKUP('W. VaR &amp; Off-Peak Pos By Trader'!$A32,'Import OffPeak'!$A$3:AQ$100,AQ$1,FALSE())),0,VLOOKUP('W. VaR &amp; Off-Peak Pos By Trader'!$A32,'Import OffPeak'!$A$3:AQ$100,AQ$1,FALSE()))</f>
        <v>0</v>
      </c>
      <c r="AR25" s="107" t="n">
        <f aca="false">IF(ISNA(VLOOKUP('W. VaR &amp; Off-Peak Pos By Trader'!$A32,'Import OffPeak'!$A$3:AR$100,AR$1,FALSE())),0,VLOOKUP('W. VaR &amp; Off-Peak Pos By Trader'!$A32,'Import OffPeak'!$A$3:AR$100,AR$1,FALSE()))</f>
        <v>0</v>
      </c>
      <c r="AS25" s="107" t="n">
        <f aca="false">IF(ISNA(VLOOKUP('W. VaR &amp; Off-Peak Pos By Trader'!$A32,'Import OffPeak'!$A$3:AS$100,AS$1,FALSE())),0,VLOOKUP('W. VaR &amp; Off-Peak Pos By Trader'!$A32,'Import OffPeak'!$A$3:AS$100,AS$1,FALSE()))</f>
        <v>0</v>
      </c>
      <c r="AT25" s="107" t="n">
        <f aca="false">IF(ISNA(VLOOKUP('W. VaR &amp; Off-Peak Pos By Trader'!$A32,'Import OffPeak'!$A$3:AT$100,AT$1,FALSE())),0,VLOOKUP('W. VaR &amp; Off-Peak Pos By Trader'!$A32,'Import OffPeak'!$A$3:AT$100,AT$1,FALSE()))</f>
        <v>0</v>
      </c>
      <c r="AU25" s="107" t="n">
        <f aca="false">IF(ISNA(VLOOKUP('W. VaR &amp; Off-Peak Pos By Trader'!$A32,'Import OffPeak'!$A$3:AU$100,AU$1,FALSE())),0,VLOOKUP('W. VaR &amp; Off-Peak Pos By Trader'!$A32,'Import OffPeak'!$A$3:AU$100,AU$1,FALSE()))</f>
        <v>0</v>
      </c>
      <c r="AV25" s="107" t="n">
        <f aca="false">IF(ISNA(VLOOKUP('W. VaR &amp; Off-Peak Pos By Trader'!$A32,'Import OffPeak'!$A$3:AV$100,AV$1,FALSE())),0,VLOOKUP('W. VaR &amp; Off-Peak Pos By Trader'!$A32,'Import OffPeak'!$A$3:AV$100,AV$1,FALSE()))</f>
        <v>0</v>
      </c>
      <c r="AW25" s="107" t="n">
        <f aca="false">IF(ISNA(VLOOKUP('W. VaR &amp; Off-Peak Pos By Trader'!$A32,'Import OffPeak'!$A$3:AW$100,AW$1,FALSE())),0,VLOOKUP('W. VaR &amp; Off-Peak Pos By Trader'!$A32,'Import OffPeak'!$A$3:AW$100,AW$1,FALSE()))</f>
        <v>0</v>
      </c>
      <c r="AX25" s="107" t="n">
        <f aca="false">IF(ISNA(VLOOKUP('W. VaR &amp; Off-Peak Pos By Trader'!$A32,'Import OffPeak'!$A$3:AX$100,AX$1,FALSE())),0,VLOOKUP('W. VaR &amp; Off-Peak Pos By Trader'!$A32,'Import OffPeak'!$A$3:AX$100,AX$1,FALSE()))</f>
        <v>0</v>
      </c>
      <c r="AY25" s="107" t="n">
        <f aca="false">IF(ISNA(VLOOKUP('W. VaR &amp; Off-Peak Pos By Trader'!$A32,'Import OffPeak'!$A$3:AY$100,AY$1,FALSE())),0,VLOOKUP('W. VaR &amp; Off-Peak Pos By Trader'!$A32,'Import OffPeak'!$A$3:AY$100,AY$1,FALSE()))</f>
        <v>0</v>
      </c>
      <c r="AZ25" s="107" t="n">
        <f aca="false">IF(ISNA(VLOOKUP('W. VaR &amp; Off-Peak Pos By Trader'!$A32,'Import OffPeak'!$A$3:AZ$100,AZ$1,FALSE())),0,VLOOKUP('W. VaR &amp; Off-Peak Pos By Trader'!$A32,'Import OffPeak'!$A$3:AZ$100,AZ$1,FALSE()))</f>
        <v>0</v>
      </c>
      <c r="BA25" s="107" t="n">
        <f aca="false">IF(ISNA(VLOOKUP('W. VaR &amp; Off-Peak Pos By Trader'!$A32,'Import OffPeak'!$A$3:BA$100,BA$1,FALSE())),0,VLOOKUP('W. VaR &amp; Off-Peak Pos By Trader'!$A32,'Import OffPeak'!$A$3:BA$100,BA$1,FALSE()))</f>
        <v>0</v>
      </c>
      <c r="BB25" s="107" t="n">
        <f aca="false">IF(ISNA(VLOOKUP('W. VaR &amp; Off-Peak Pos By Trader'!$A32,'Import OffPeak'!$A$3:BB$100,BB$1,FALSE())),0,VLOOKUP('W. VaR &amp; Off-Peak Pos By Trader'!$A32,'Import OffPeak'!$A$3:BB$100,BB$1,FALSE()))</f>
        <v>0</v>
      </c>
      <c r="BC25" s="107" t="n">
        <f aca="false">IF(ISNA(VLOOKUP('W. VaR &amp; Off-Peak Pos By Trader'!$A32,'Import OffPeak'!$A$3:BC$100,BC$1,FALSE())),0,VLOOKUP('W. VaR &amp; Off-Peak Pos By Trader'!$A32,'Import OffPeak'!$A$3:BC$100,BC$1,FALSE()))</f>
        <v>0</v>
      </c>
      <c r="BD25" s="107" t="n">
        <f aca="false">IF(ISNA(VLOOKUP('W. VaR &amp; Off-Peak Pos By Trader'!$A32,'Import OffPeak'!$A$3:BD$100,BD$1,FALSE())),0,VLOOKUP('W. VaR &amp; Off-Peak Pos By Trader'!$A32,'Import OffPeak'!$A$3:BD$100,BD$1,FALSE()))</f>
        <v>0</v>
      </c>
      <c r="BE25" s="107" t="n">
        <f aca="false">IF(ISNA(VLOOKUP('W. VaR &amp; Off-Peak Pos By Trader'!$A32,'Import OffPeak'!$A$3:BE$100,BE$1,FALSE())),0,VLOOKUP('W. VaR &amp; Off-Peak Pos By Trader'!$A32,'Import OffPeak'!$A$3:BE$100,BE$1,FALSE()))</f>
        <v>0</v>
      </c>
      <c r="BF25" s="107" t="n">
        <f aca="false">IF(ISNA(VLOOKUP('W. VaR &amp; Off-Peak Pos By Trader'!$A32,'Import OffPeak'!$A$3:BF$100,BF$1,FALSE())),0,VLOOKUP('W. VaR &amp; Off-Peak Pos By Trader'!$A32,'Import OffPeak'!$A$3:BF$100,BF$1,FALSE()))</f>
        <v>0</v>
      </c>
      <c r="BG25" s="107" t="n">
        <f aca="false">IF(ISNA(VLOOKUP('W. VaR &amp; Off-Peak Pos By Trader'!$A32,'Import OffPeak'!$A$3:BG$100,BG$1,FALSE())),0,VLOOKUP('W. VaR &amp; Off-Peak Pos By Trader'!$A32,'Import OffPeak'!$A$3:BG$100,BG$1,FALSE()))</f>
        <v>0</v>
      </c>
      <c r="BH25" s="107" t="n">
        <f aca="false">IF(ISNA(VLOOKUP('W. VaR &amp; Off-Peak Pos By Trader'!$A32,'Import OffPeak'!$A$3:BH$100,BH$1,FALSE())),0,VLOOKUP('W. VaR &amp; Off-Peak Pos By Trader'!$A32,'Import OffPeak'!$A$3:BH$100,BH$1,FALSE()))</f>
        <v>0</v>
      </c>
      <c r="BI25" s="107" t="n">
        <f aca="false">IF(ISNA(VLOOKUP('W. VaR &amp; Off-Peak Pos By Trader'!$A32,'Import OffPeak'!$A$3:BI$100,BI$1,FALSE())),0,VLOOKUP('W. VaR &amp; Off-Peak Pos By Trader'!$A32,'Import OffPeak'!$A$3:BI$100,BI$1,FALSE()))</f>
        <v>0</v>
      </c>
      <c r="BJ25" s="107" t="n">
        <f aca="false">IF(ISNA(VLOOKUP('W. VaR &amp; Off-Peak Pos By Trader'!$A32,'Import OffPeak'!$A$3:BJ$100,BJ$1,FALSE())),0,VLOOKUP('W. VaR &amp; Off-Peak Pos By Trader'!$A32,'Import OffPeak'!$A$3:BJ$100,BJ$1,FALSE()))</f>
        <v>0</v>
      </c>
      <c r="BK25" s="107" t="n">
        <f aca="false">IF(ISNA(VLOOKUP('W. VaR &amp; Off-Peak Pos By Trader'!$A32,'Import OffPeak'!$A$3:BK$100,BK$1,FALSE())),0,VLOOKUP('W. VaR &amp; Off-Peak Pos By Trader'!$A32,'Import OffPeak'!$A$3:BK$100,BK$1,FALSE()))</f>
        <v>0</v>
      </c>
      <c r="BL25" s="107" t="n">
        <f aca="false">IF(ISNA(VLOOKUP('W. VaR &amp; Off-Peak Pos By Trader'!$A32,'Import OffPeak'!$A$3:BL$100,BL$1,FALSE())),0,VLOOKUP('W. VaR &amp; Off-Peak Pos By Trader'!$A32,'Import OffPeak'!$A$3:BL$100,BL$1,FALSE()))</f>
        <v>0</v>
      </c>
      <c r="BM25" s="107" t="n">
        <f aca="false">IF(ISNA(VLOOKUP('W. VaR &amp; Off-Peak Pos By Trader'!$A32,'Import OffPeak'!$A$3:BM$100,BM$1,FALSE())),0,VLOOKUP('W. VaR &amp; Off-Peak Pos By Trader'!$A32,'Import OffPeak'!$A$3:BM$100,BM$1,FALSE()))</f>
        <v>0</v>
      </c>
      <c r="BN25" s="107" t="n">
        <f aca="false">IF(ISNA(VLOOKUP('W. VaR &amp; Off-Peak Pos By Trader'!$A32,'Import OffPeak'!$A$3:BN$100,BN$1,FALSE())),0,VLOOKUP('W. VaR &amp; Off-Peak Pos By Trader'!$A32,'Import OffPeak'!$A$3:BN$100,BN$1,FALSE()))</f>
        <v>0</v>
      </c>
      <c r="BO25" s="107" t="n">
        <f aca="false">IF(ISNA(VLOOKUP('W. VaR &amp; Off-Peak Pos By Trader'!$A32,'Import OffPeak'!$A$3:BO$100,BO$1,FALSE())),0,VLOOKUP('W. VaR &amp; Off-Peak Pos By Trader'!$A32,'Import OffPeak'!$A$3:BO$100,BO$1,FALSE()))</f>
        <v>0</v>
      </c>
      <c r="BP25" s="107" t="n">
        <f aca="false">IF(ISNA(VLOOKUP('W. VaR &amp; Off-Peak Pos By Trader'!$A32,'Import OffPeak'!$A$3:BP$100,BP$1,FALSE())),0,VLOOKUP('W. VaR &amp; Off-Peak Pos By Trader'!$A32,'Import OffPeak'!$A$3:BP$100,BP$1,FALSE()))</f>
        <v>0</v>
      </c>
      <c r="BQ25" s="107" t="n">
        <f aca="false">IF(ISNA(VLOOKUP('W. VaR &amp; Off-Peak Pos By Trader'!$A32,'Import OffPeak'!$A$3:BQ$100,BQ$1,FALSE())),0,VLOOKUP('W. VaR &amp; Off-Peak Pos By Trader'!$A32,'Import OffPeak'!$A$3:BQ$100,BQ$1,FALSE()))</f>
        <v>0</v>
      </c>
      <c r="BR25" s="107" t="n">
        <f aca="false">IF(ISNA(VLOOKUP('W. VaR &amp; Off-Peak Pos By Trader'!$A32,'Import OffPeak'!$A$3:BR$100,BR$1,FALSE())),0,VLOOKUP('W. VaR &amp; Off-Peak Pos By Trader'!$A32,'Import OffPeak'!$A$3:BR$100,BR$1,FALSE()))</f>
        <v>0</v>
      </c>
      <c r="BS25" s="107" t="n">
        <f aca="false">IF(ISNA(VLOOKUP('W. VaR &amp; Off-Peak Pos By Trader'!$A32,'Import OffPeak'!$A$3:BS$100,BS$1,FALSE())),0,VLOOKUP('W. VaR &amp; Off-Peak Pos By Trader'!$A32,'Import OffPeak'!$A$3:BS$100,BS$1,FALSE()))</f>
        <v>0</v>
      </c>
      <c r="BT25" s="107" t="n">
        <f aca="false">IF(ISNA(VLOOKUP('W. VaR &amp; Off-Peak Pos By Trader'!$A32,'Import OffPeak'!$A$3:BT$100,BT$1,FALSE())),0,VLOOKUP('W. VaR &amp; Off-Peak Pos By Trader'!$A32,'Import OffPeak'!$A$3:BT$100,BT$1,FALSE()))</f>
        <v>0</v>
      </c>
      <c r="BU25" s="107" t="n">
        <f aca="false">IF(ISNA(VLOOKUP('W. VaR &amp; Off-Peak Pos By Trader'!$A32,'Import OffPeak'!$A$3:BU$100,BU$1,FALSE())),0,VLOOKUP('W. VaR &amp; Off-Peak Pos By Trader'!$A32,'Import OffPeak'!$A$3:BU$100,BU$1,FALSE()))</f>
        <v>0</v>
      </c>
      <c r="BV25" s="107" t="n">
        <f aca="false">IF(ISNA(VLOOKUP('W. VaR &amp; Off-Peak Pos By Trader'!$A32,'Import OffPeak'!$A$3:BV$100,BV$1,FALSE())),0,VLOOKUP('W. VaR &amp; Off-Peak Pos By Trader'!$A32,'Import OffPeak'!$A$3:BV$100,BV$1,FALSE()))</f>
        <v>0</v>
      </c>
      <c r="BW25" s="107" t="n">
        <f aca="false">IF(ISNA(VLOOKUP('W. VaR &amp; Off-Peak Pos By Trader'!$A32,'Import OffPeak'!$A$3:BW$100,BW$1,FALSE())),0,VLOOKUP('W. VaR &amp; Off-Peak Pos By Trader'!$A32,'Import OffPeak'!$A$3:BW$100,BW$1,FALSE()))</f>
        <v>0</v>
      </c>
      <c r="BX25" s="107" t="n">
        <f aca="false">IF(ISNA(VLOOKUP('W. VaR &amp; Off-Peak Pos By Trader'!$A32,'Import OffPeak'!$A$3:BX$100,BX$1,FALSE())),0,VLOOKUP('W. VaR &amp; Off-Peak Pos By Trader'!$A32,'Import OffPeak'!$A$3:BX$100,BX$1,FALSE()))</f>
        <v>0</v>
      </c>
      <c r="BY25" s="107" t="n">
        <f aca="false">IF(ISNA(VLOOKUP('W. VaR &amp; Off-Peak Pos By Trader'!$A32,'Import OffPeak'!$A$3:BY$100,BY$1,FALSE())),0,VLOOKUP('W. VaR &amp; Off-Peak Pos By Trader'!$A32,'Import OffPeak'!$A$3:BY$100,BY$1,FALSE()))</f>
        <v>0</v>
      </c>
      <c r="BZ25" s="107" t="n">
        <f aca="false">IF(ISNA(VLOOKUP('W. VaR &amp; Off-Peak Pos By Trader'!$A32,'Import OffPeak'!$A$3:BZ$100,BZ$1,FALSE())),0,VLOOKUP('W. VaR &amp; Off-Peak Pos By Trader'!$A32,'Import OffPeak'!$A$3:BZ$100,BZ$1,FALSE()))</f>
        <v>0</v>
      </c>
      <c r="CA25" s="107" t="n">
        <f aca="false">IF(ISNA(VLOOKUP('W. VaR &amp; Off-Peak Pos By Trader'!$A32,'Import OffPeak'!$A$3:CA$100,CA$1,FALSE())),0,VLOOKUP('W. VaR &amp; Off-Peak Pos By Trader'!$A32,'Import OffPeak'!$A$3:CA$100,CA$1,FALSE()))</f>
        <v>0</v>
      </c>
      <c r="CB25" s="107" t="n">
        <f aca="false">IF(ISNA(VLOOKUP('W. VaR &amp; Off-Peak Pos By Trader'!$A32,'Import OffPeak'!$A$3:CB$100,CB$1,FALSE())),0,VLOOKUP('W. VaR &amp; Off-Peak Pos By Trader'!$A32,'Import OffPeak'!$A$3:CB$100,CB$1,FALSE()))</f>
        <v>0</v>
      </c>
      <c r="CC25" s="107" t="n">
        <f aca="false">IF(ISNA(VLOOKUP('W. VaR &amp; Off-Peak Pos By Trader'!$A32,'Import OffPeak'!$A$3:CC$100,CC$1,FALSE())),0,VLOOKUP('W. VaR &amp; Off-Peak Pos By Trader'!$A32,'Import OffPeak'!$A$3:CC$100,CC$1,FALSE()))</f>
        <v>0</v>
      </c>
      <c r="CD25" s="107" t="n">
        <f aca="false">IF(ISNA(VLOOKUP('W. VaR &amp; Off-Peak Pos By Trader'!$A32,'Import OffPeak'!$A$3:CD$100,CD$1,FALSE())),0,VLOOKUP('W. VaR &amp; Off-Peak Pos By Trader'!$A32,'Import OffPeak'!$A$3:CD$100,CD$1,FALSE()))</f>
        <v>0</v>
      </c>
      <c r="CE25" s="107" t="n">
        <f aca="false">IF(ISNA(VLOOKUP('W. VaR &amp; Off-Peak Pos By Trader'!$A32,'Import OffPeak'!$A$3:CE$100,CE$1,FALSE())),0,VLOOKUP('W. VaR &amp; Off-Peak Pos By Trader'!$A32,'Import OffPeak'!$A$3:CE$100,CE$1,FALSE()))</f>
        <v>0</v>
      </c>
      <c r="CF25" s="107" t="n">
        <f aca="false">IF(ISNA(VLOOKUP('W. VaR &amp; Off-Peak Pos By Trader'!$A32,'Import OffPeak'!$A$3:CF$100,CF$1,FALSE())),0,VLOOKUP('W. VaR &amp; Off-Peak Pos By Trader'!$A32,'Import OffPeak'!$A$3:CF$100,CF$1,FALSE()))</f>
        <v>0</v>
      </c>
      <c r="CG25" s="107" t="n">
        <f aca="false">IF(ISNA(VLOOKUP('W. VaR &amp; Off-Peak Pos By Trader'!$A32,'Import OffPeak'!$A$3:CG$100,CG$1,FALSE())),0,VLOOKUP('W. VaR &amp; Off-Peak Pos By Trader'!$A32,'Import OffPeak'!$A$3:CG$100,CG$1,FALSE()))</f>
        <v>0</v>
      </c>
      <c r="CH25" s="107" t="n">
        <f aca="false">IF(ISNA(VLOOKUP('W. VaR &amp; Off-Peak Pos By Trader'!$A32,'Import OffPeak'!$A$3:CH$100,CH$1,FALSE())),0,VLOOKUP('W. VaR &amp; Off-Peak Pos By Trader'!$A32,'Import OffPeak'!$A$3:CH$100,CH$1,FALSE()))</f>
        <v>0</v>
      </c>
      <c r="CI25" s="107" t="n">
        <f aca="false">IF(ISNA(VLOOKUP('W. VaR &amp; Off-Peak Pos By Trader'!$A32,'Import OffPeak'!$A$3:CI$100,CI$1,FALSE())),0,VLOOKUP('W. VaR &amp; Off-Peak Pos By Trader'!$A32,'Import OffPeak'!$A$3:CI$100,CI$1,FALSE()))</f>
        <v>0</v>
      </c>
      <c r="CJ25" s="107" t="n">
        <f aca="false">IF(ISNA(VLOOKUP('W. VaR &amp; Off-Peak Pos By Trader'!$A32,'Import OffPeak'!$A$3:CJ$100,CJ$1,FALSE())),0,VLOOKUP('W. VaR &amp; Off-Peak Pos By Trader'!$A32,'Import OffPeak'!$A$3:CJ$100,CJ$1,FALSE()))</f>
        <v>0</v>
      </c>
      <c r="CK25" s="107" t="n">
        <f aca="false">IF(ISNA(VLOOKUP('W. VaR &amp; Off-Peak Pos By Trader'!$A32,'Import OffPeak'!$A$3:CK$100,CK$1,FALSE())),0,VLOOKUP('W. VaR &amp; Off-Peak Pos By Trader'!$A32,'Import OffPeak'!$A$3:CK$100,CK$1,FALSE()))</f>
        <v>0</v>
      </c>
      <c r="CL25" s="107" t="n">
        <f aca="false">IF(ISNA(VLOOKUP('W. VaR &amp; Off-Peak Pos By Trader'!$A32,'Import OffPeak'!$A$3:CL$100,CL$1,FALSE())),0,VLOOKUP('W. VaR &amp; Off-Peak Pos By Trader'!$A32,'Import OffPeak'!$A$3:CL$100,CL$1,FALSE()))</f>
        <v>0</v>
      </c>
      <c r="CM25" s="107" t="n">
        <f aca="false">IF(ISNA(VLOOKUP('W. VaR &amp; Off-Peak Pos By Trader'!$A32,'Import OffPeak'!$A$3:CM$100,CM$1,FALSE())),0,VLOOKUP('W. VaR &amp; Off-Peak Pos By Trader'!$A32,'Import OffPeak'!$A$3:CM$100,CM$1,FALSE()))</f>
        <v>0</v>
      </c>
      <c r="CN25" s="107" t="n">
        <f aca="false">IF(ISNA(VLOOKUP('W. VaR &amp; Off-Peak Pos By Trader'!$A32,'Import OffPeak'!$A$3:CN$100,CN$1,FALSE())),0,VLOOKUP('W. VaR &amp; Off-Peak Pos By Trader'!$A32,'Import OffPeak'!$A$3:CN$100,CN$1,FALSE()))</f>
        <v>0</v>
      </c>
      <c r="CO25" s="107" t="n">
        <f aca="false">IF(ISNA(VLOOKUP('W. VaR &amp; Off-Peak Pos By Trader'!$A32,'Import OffPeak'!$A$3:CO$100,CO$1,FALSE())),0,VLOOKUP('W. VaR &amp; Off-Peak Pos By Trader'!$A32,'Import OffPeak'!$A$3:CO$100,CO$1,FALSE()))</f>
        <v>0</v>
      </c>
      <c r="CP25" s="107" t="n">
        <f aca="false">IF(ISNA(VLOOKUP('W. VaR &amp; Off-Peak Pos By Trader'!$A32,'Import OffPeak'!$A$3:CP$100,CP$1,FALSE())),0,VLOOKUP('W. VaR &amp; Off-Peak Pos By Trader'!$A32,'Import OffPeak'!$A$3:CP$100,CP$1,FALSE()))</f>
        <v>0</v>
      </c>
      <c r="CQ25" s="107" t="n">
        <f aca="false">IF(ISNA(VLOOKUP('W. VaR &amp; Off-Peak Pos By Trader'!$A32,'Import OffPeak'!$A$3:CQ$100,CQ$1,FALSE())),0,VLOOKUP('W. VaR &amp; Off-Peak Pos By Trader'!$A32,'Import OffPeak'!$A$3:CQ$100,CQ$1,FALSE()))</f>
        <v>0</v>
      </c>
      <c r="CR25" s="107" t="n">
        <f aca="false">IF(ISNA(VLOOKUP('W. VaR &amp; Off-Peak Pos By Trader'!$A32,'Import OffPeak'!$A$3:CR$100,CR$1,FALSE())),0,VLOOKUP('W. VaR &amp; Off-Peak Pos By Trader'!$A32,'Import OffPeak'!$A$3:CR$100,CR$1,FALSE()))</f>
        <v>0</v>
      </c>
      <c r="CS25" s="107" t="n">
        <f aca="false">IF(ISNA(VLOOKUP('W. VaR &amp; Off-Peak Pos By Trader'!$A32,'Import OffPeak'!$A$3:CS$100,CS$1,FALSE())),0,VLOOKUP('W. VaR &amp; Off-Peak Pos By Trader'!$A32,'Import OffPeak'!$A$3:CS$100,CS$1,FALSE()))</f>
        <v>0</v>
      </c>
      <c r="CT25" s="107" t="n">
        <f aca="false">IF(ISNA(VLOOKUP('W. VaR &amp; Off-Peak Pos By Trader'!$A32,'Import OffPeak'!$A$3:CT$100,CT$1,FALSE())),0,VLOOKUP('W. VaR &amp; Off-Peak Pos By Trader'!$A32,'Import OffPeak'!$A$3:CT$100,CT$1,FALSE()))</f>
        <v>0</v>
      </c>
      <c r="CU25" s="107" t="n">
        <f aca="false">IF(ISNA(VLOOKUP('W. VaR &amp; Off-Peak Pos By Trader'!$A32,'Import OffPeak'!$A$3:CU$100,CU$1,FALSE())),0,VLOOKUP('W. VaR &amp; Off-Peak Pos By Trader'!$A32,'Import OffPeak'!$A$3:CU$100,CU$1,FALSE()))</f>
        <v>0</v>
      </c>
      <c r="CV25" s="107" t="n">
        <f aca="false">IF(ISNA(VLOOKUP('W. VaR &amp; Off-Peak Pos By Trader'!$A32,'Import OffPeak'!$A$3:CV$100,CV$1,FALSE())),0,VLOOKUP('W. VaR &amp; Off-Peak Pos By Trader'!$A32,'Import OffPeak'!$A$3:CV$100,CV$1,FALSE()))</f>
        <v>0</v>
      </c>
      <c r="CW25" s="107" t="n">
        <f aca="false">IF(ISNA(VLOOKUP('W. VaR &amp; Off-Peak Pos By Trader'!$A32,'Import OffPeak'!$A$3:CW$100,CW$1,FALSE())),0,VLOOKUP('W. VaR &amp; Off-Peak Pos By Trader'!$A32,'Import OffPeak'!$A$3:CW$100,CW$1,FALSE()))</f>
        <v>0</v>
      </c>
      <c r="CX25" s="107" t="n">
        <f aca="false">IF(ISNA(VLOOKUP('W. VaR &amp; Off-Peak Pos By Trader'!$A32,'Import OffPeak'!$A$3:CX$100,CX$1,FALSE())),0,VLOOKUP('W. VaR &amp; Off-Peak Pos By Trader'!$A32,'Import OffPeak'!$A$3:CX$100,CX$1,FALSE()))</f>
        <v>0</v>
      </c>
      <c r="CY25" s="107" t="n">
        <f aca="false">IF(ISNA(VLOOKUP('W. VaR &amp; Off-Peak Pos By Trader'!$A32,'Import OffPeak'!$A$3:CY$100,CY$1,FALSE())),0,VLOOKUP('W. VaR &amp; Off-Peak Pos By Trader'!$A32,'Import OffPeak'!$A$3:CY$100,CY$1,FALSE()))</f>
        <v>0</v>
      </c>
      <c r="CZ25" s="107" t="n">
        <f aca="false">IF(ISNA(VLOOKUP('W. VaR &amp; Off-Peak Pos By Trader'!$A32,'Import OffPeak'!$A$3:CZ$100,CZ$1,FALSE())),0,VLOOKUP('W. VaR &amp; Off-Peak Pos By Trader'!$A32,'Import OffPeak'!$A$3:CZ$100,CZ$1,FALSE()))</f>
        <v>0</v>
      </c>
      <c r="DA25" s="107" t="n">
        <f aca="false">IF(ISNA(VLOOKUP('W. VaR &amp; Off-Peak Pos By Trader'!$A32,'Import OffPeak'!$A$3:DA$100,DA$1,FALSE())),0,VLOOKUP('W. VaR &amp; Off-Peak Pos By Trader'!$A32,'Import OffPeak'!$A$3:DA$100,DA$1,FALSE()))</f>
        <v>0</v>
      </c>
      <c r="DB25" s="107" t="n">
        <f aca="false">IF(ISNA(VLOOKUP('W. VaR &amp; Off-Peak Pos By Trader'!$A32,'Import OffPeak'!$A$3:DB$100,DB$1,FALSE())),0,VLOOKUP('W. VaR &amp; Off-Peak Pos By Trader'!$A32,'Import OffPeak'!$A$3:DB$100,DB$1,FALSE()))</f>
        <v>0</v>
      </c>
      <c r="DC25" s="107" t="n">
        <f aca="false">IF(ISNA(VLOOKUP('W. VaR &amp; Off-Peak Pos By Trader'!$A32,'Import OffPeak'!$A$3:DC$100,DC$1,FALSE())),0,VLOOKUP('W. VaR &amp; Off-Peak Pos By Trader'!$A32,'Import OffPeak'!$A$3:DC$100,DC$1,FALSE()))</f>
        <v>0</v>
      </c>
      <c r="DD25" s="107" t="n">
        <f aca="false">IF(ISNA(VLOOKUP('W. VaR &amp; Off-Peak Pos By Trader'!$A32,'Import OffPeak'!$A$3:DD$100,DD$1,FALSE())),0,VLOOKUP('W. VaR &amp; Off-Peak Pos By Trader'!$A32,'Import OffPeak'!$A$3:DD$100,DD$1,FALSE()))</f>
        <v>0</v>
      </c>
      <c r="DE25" s="107" t="n">
        <f aca="false">IF(ISNA(VLOOKUP('W. VaR &amp; Off-Peak Pos By Trader'!$A32,'Import OffPeak'!$A$3:DE$100,DE$1,FALSE())),0,VLOOKUP('W. VaR &amp; Off-Peak Pos By Trader'!$A32,'Import OffPeak'!$A$3:DE$100,DE$1,FALSE()))</f>
        <v>0</v>
      </c>
      <c r="DF25" s="107" t="n">
        <f aca="false">IF(ISNA(VLOOKUP('W. VaR &amp; Off-Peak Pos By Trader'!$A32,'Import OffPeak'!$A$3:DF$100,DF$1,FALSE())),0,VLOOKUP('W. VaR &amp; Off-Peak Pos By Trader'!$A32,'Import OffPeak'!$A$3:DF$100,DF$1,FALSE()))</f>
        <v>0</v>
      </c>
      <c r="DG25" s="107" t="n">
        <f aca="false">IF(ISNA(VLOOKUP('W. VaR &amp; Off-Peak Pos By Trader'!$A32,'Import OffPeak'!$A$3:DG$100,DG$1,FALSE())),0,VLOOKUP('W. VaR &amp; Off-Peak Pos By Trader'!$A32,'Import OffPeak'!$A$3:DG$100,DG$1,FALSE()))</f>
        <v>0</v>
      </c>
      <c r="DH25" s="107" t="n">
        <f aca="false">IF(ISNA(VLOOKUP('W. VaR &amp; Off-Peak Pos By Trader'!$A32,'Import OffPeak'!$A$3:DH$100,DH$1,FALSE())),0,VLOOKUP('W. VaR &amp; Off-Peak Pos By Trader'!$A32,'Import OffPeak'!$A$3:DH$100,DH$1,FALSE()))</f>
        <v>0</v>
      </c>
      <c r="DI25" s="107" t="n">
        <f aca="false">IF(ISNA(VLOOKUP('W. VaR &amp; Off-Peak Pos By Trader'!$A32,'Import OffPeak'!$A$3:DI$100,DI$1,FALSE())),0,VLOOKUP('W. VaR &amp; Off-Peak Pos By Trader'!$A32,'Import OffPeak'!$A$3:DI$100,DI$1,FALSE()))</f>
        <v>0</v>
      </c>
      <c r="DJ25" s="107" t="n">
        <f aca="false">IF(ISNA(VLOOKUP('W. VaR &amp; Off-Peak Pos By Trader'!$A32,'Import OffPeak'!$A$3:DJ$100,DJ$1,FALSE())),0,VLOOKUP('W. VaR &amp; Off-Peak Pos By Trader'!$A32,'Import OffPeak'!$A$3:DJ$100,DJ$1,FALSE()))</f>
        <v>0</v>
      </c>
      <c r="DK25" s="107" t="n">
        <f aca="false">IF(ISNA(VLOOKUP('W. VaR &amp; Off-Peak Pos By Trader'!$A32,'Import OffPeak'!$A$3:DK$100,DK$1,FALSE())),0,VLOOKUP('W. VaR &amp; Off-Peak Pos By Trader'!$A32,'Import OffPeak'!$A$3:DK$100,DK$1,FALSE()))</f>
        <v>0</v>
      </c>
      <c r="DL25" s="107" t="n">
        <f aca="false">IF(ISNA(VLOOKUP('W. VaR &amp; Off-Peak Pos By Trader'!$A32,'Import OffPeak'!$A$3:DL$100,DL$1,FALSE())),0,VLOOKUP('W. VaR &amp; Off-Peak Pos By Trader'!$A32,'Import OffPeak'!$A$3:DL$100,DL$1,FALSE()))</f>
        <v>0</v>
      </c>
      <c r="DM25" s="107" t="n">
        <f aca="false">IF(ISNA(VLOOKUP('W. VaR &amp; Off-Peak Pos By Trader'!$A32,'Import OffPeak'!$A$3:DM$100,DM$1,FALSE())),0,VLOOKUP('W. VaR &amp; Off-Peak Pos By Trader'!$A32,'Import OffPeak'!$A$3:DM$100,DM$1,FALSE()))</f>
        <v>0</v>
      </c>
      <c r="DN25" s="107" t="n">
        <f aca="false">IF(ISNA(VLOOKUP('W. VaR &amp; Off-Peak Pos By Trader'!$A32,'Import OffPeak'!$A$3:DN$100,DN$1,FALSE())),0,VLOOKUP('W. VaR &amp; Off-Peak Pos By Trader'!$A32,'Import OffPeak'!$A$3:DN$100,DN$1,FALSE()))</f>
        <v>0</v>
      </c>
      <c r="DO25" s="107" t="n">
        <f aca="false">IF(ISNA(VLOOKUP('W. VaR &amp; Off-Peak Pos By Trader'!$A32,'Import OffPeak'!$A$3:DO$100,DO$1,FALSE())),0,VLOOKUP('W. VaR &amp; Off-Peak Pos By Trader'!$A32,'Import OffPeak'!$A$3:DO$100,DO$1,FALSE()))</f>
        <v>0</v>
      </c>
      <c r="DP25" s="107" t="n">
        <f aca="false">IF(ISNA(VLOOKUP('W. VaR &amp; Off-Peak Pos By Trader'!$A32,'Import OffPeak'!$A$3:DP$100,DP$1,FALSE())),0,VLOOKUP('W. VaR &amp; Off-Peak Pos By Trader'!$A32,'Import OffPeak'!$A$3:DP$100,DP$1,FALSE()))</f>
        <v>0</v>
      </c>
      <c r="DQ25" s="107" t="n">
        <f aca="false">IF(ISNA(VLOOKUP('W. VaR &amp; Off-Peak Pos By Trader'!$A32,'Import OffPeak'!$A$3:DQ$100,DQ$1,FALSE())),0,VLOOKUP('W. VaR &amp; Off-Peak Pos By Trader'!$A32,'Import OffPeak'!$A$3:DQ$100,DQ$1,FALSE()))</f>
        <v>0</v>
      </c>
      <c r="DR25" s="107" t="n">
        <f aca="false">IF(ISNA(VLOOKUP('W. VaR &amp; Off-Peak Pos By Trader'!$A32,'Import OffPeak'!$A$3:DR$100,DR$1,FALSE())),0,VLOOKUP('W. VaR &amp; Off-Peak Pos By Trader'!$A32,'Import OffPeak'!$A$3:DR$100,DR$1,FALSE()))</f>
        <v>0</v>
      </c>
      <c r="DS25" s="107" t="n">
        <f aca="false">IF(ISNA(VLOOKUP('W. VaR &amp; Off-Peak Pos By Trader'!$A32,'Import OffPeak'!$A$3:DS$100,DS$1,FALSE())),0,VLOOKUP('W. VaR &amp; Off-Peak Pos By Trader'!$A32,'Import OffPeak'!$A$3:DS$100,DS$1,FALSE()))</f>
        <v>0</v>
      </c>
      <c r="DT25" s="107" t="n">
        <f aca="false">IF(ISNA(VLOOKUP('W. VaR &amp; Off-Peak Pos By Trader'!$A32,'Import OffPeak'!$A$3:DT$100,DT$1,FALSE())),0,VLOOKUP('W. VaR &amp; Off-Peak Pos By Trader'!$A32,'Import OffPeak'!$A$3:DT$100,DT$1,FALSE()))</f>
        <v>0</v>
      </c>
      <c r="DU25" s="107" t="n">
        <f aca="false">IF(ISNA(VLOOKUP('W. VaR &amp; Off-Peak Pos By Trader'!$A32,'Import OffPeak'!$A$3:DU$100,DU$1,FALSE())),0,VLOOKUP('W. VaR &amp; Off-Peak Pos By Trader'!$A32,'Import OffPeak'!$A$3:DU$100,DU$1,FALSE()))</f>
        <v>0</v>
      </c>
      <c r="DV25" s="107" t="n">
        <f aca="false">IF(ISNA(VLOOKUP('W. VaR &amp; Off-Peak Pos By Trader'!$A32,'Import OffPeak'!$A$3:DV$100,DV$1,FALSE())),0,VLOOKUP('W. VaR &amp; Off-Peak Pos By Trader'!$A32,'Import OffPeak'!$A$3:DV$100,DV$1,FALSE()))</f>
        <v>0</v>
      </c>
      <c r="DW25" s="107" t="n">
        <f aca="false">IF(ISNA(VLOOKUP('W. VaR &amp; Off-Peak Pos By Trader'!$A32,'Import OffPeak'!$A$3:DW$100,DW$1,FALSE())),0,VLOOKUP('W. VaR &amp; Off-Peak Pos By Trader'!$A32,'Import OffPeak'!$A$3:DW$100,DW$1,FALSE()))</f>
        <v>0</v>
      </c>
      <c r="DX25" s="107" t="n">
        <f aca="false">IF(ISNA(VLOOKUP('W. VaR &amp; Off-Peak Pos By Trader'!$A32,'Import OffPeak'!$A$3:DX$100,DX$1,FALSE())),0,VLOOKUP('W. VaR &amp; Off-Peak Pos By Trader'!$A32,'Import OffPeak'!$A$3:DX$100,DX$1,FALSE()))</f>
        <v>0</v>
      </c>
      <c r="DY25" s="107" t="n">
        <f aca="false">IF(ISNA(VLOOKUP('W. VaR &amp; Off-Peak Pos By Trader'!$A32,'Import OffPeak'!$A$3:DY$100,DY$1,FALSE())),0,VLOOKUP('W. VaR &amp; Off-Peak Pos By Trader'!$A32,'Import OffPeak'!$A$3:DY$100,DY$1,FALSE()))</f>
        <v>0</v>
      </c>
      <c r="DZ25" s="107" t="n">
        <f aca="false">IF(ISNA(VLOOKUP('W. VaR &amp; Off-Peak Pos By Trader'!$A32,'Import OffPeak'!$A$3:DZ$100,DZ$1,FALSE())),0,VLOOKUP('W. VaR &amp; Off-Peak Pos By Trader'!$A32,'Import OffPeak'!$A$3:DZ$100,DZ$1,FALSE()))</f>
        <v>0</v>
      </c>
      <c r="EA25" s="107" t="n">
        <f aca="false">IF(ISNA(VLOOKUP('W. VaR &amp; Off-Peak Pos By Trader'!$A32,'Import OffPeak'!$A$3:EA$100,EA$1,FALSE())),0,VLOOKUP('W. VaR &amp; Off-Peak Pos By Trader'!$A32,'Import OffPeak'!$A$3:EA$100,EA$1,FALSE()))</f>
        <v>0</v>
      </c>
      <c r="EB25" s="107" t="n">
        <f aca="false">IF(ISNA(VLOOKUP('W. VaR &amp; Off-Peak Pos By Trader'!$A32,'Import OffPeak'!$A$3:EB$100,EB$1,FALSE())),0,VLOOKUP('W. VaR &amp; Off-Peak Pos By Trader'!$A32,'Import OffPeak'!$A$3:EB$100,EB$1,FALSE()))</f>
        <v>0</v>
      </c>
      <c r="EC25" s="107" t="n">
        <f aca="false">IF(ISNA(VLOOKUP('W. VaR &amp; Off-Peak Pos By Trader'!$A32,'Import OffPeak'!$A$3:EC$100,EC$1,FALSE())),0,VLOOKUP('W. VaR &amp; Off-Peak Pos By Trader'!$A32,'Import OffPeak'!$A$3:EC$100,EC$1,FALSE()))</f>
        <v>0</v>
      </c>
      <c r="ED25" s="107" t="n">
        <f aca="false">IF(ISNA(VLOOKUP('W. VaR &amp; Off-Peak Pos By Trader'!$A32,'Import OffPeak'!$A$3:ED$100,ED$1,FALSE())),0,VLOOKUP('W. VaR &amp; Off-Peak Pos By Trader'!$A32,'Import OffPeak'!$A$3:ED$100,ED$1,FALSE()))</f>
        <v>0</v>
      </c>
      <c r="EE25" s="107" t="n">
        <f aca="false">IF(ISNA(VLOOKUP('W. VaR &amp; Off-Peak Pos By Trader'!$A32,'Import OffPeak'!$A$3:EE$100,EE$1,FALSE())),0,VLOOKUP('W. VaR &amp; Off-Peak Pos By Trader'!$A32,'Import OffPeak'!$A$3:EE$100,EE$1,FALSE()))</f>
        <v>0</v>
      </c>
      <c r="EF25" s="107" t="n">
        <f aca="false">IF(ISNA(VLOOKUP('W. VaR &amp; Off-Peak Pos By Trader'!$A32,'Import OffPeak'!$A$3:EF$100,EF$1,FALSE())),0,VLOOKUP('W. VaR &amp; Off-Peak Pos By Trader'!$A32,'Import OffPeak'!$A$3:EF$100,EF$1,FALSE()))</f>
        <v>0</v>
      </c>
      <c r="EG25" s="107" t="n">
        <f aca="false">IF(ISNA(VLOOKUP('W. VaR &amp; Off-Peak Pos By Trader'!$A32,'Import OffPeak'!$A$3:EG$100,EG$1,FALSE())),0,VLOOKUP('W. VaR &amp; Off-Peak Pos By Trader'!$A32,'Import OffPeak'!$A$3:EG$100,EG$1,FALSE()))</f>
        <v>0</v>
      </c>
      <c r="EH25" s="107" t="n">
        <f aca="false">IF(ISNA(VLOOKUP('W. VaR &amp; Off-Peak Pos By Trader'!$A32,'Import OffPeak'!$A$3:EH$100,EH$1,FALSE())),0,VLOOKUP('W. VaR &amp; Off-Peak Pos By Trader'!$A32,'Import OffPeak'!$A$3:EH$100,EH$1,FALSE()))</f>
        <v>0</v>
      </c>
      <c r="EI25" s="107" t="n">
        <f aca="false">IF(ISNA(VLOOKUP('W. VaR &amp; Off-Peak Pos By Trader'!$A32,'Import OffPeak'!$A$3:EI$100,EI$1,FALSE())),0,VLOOKUP('W. VaR &amp; Off-Peak Pos By Trader'!$A32,'Import OffPeak'!$A$3:EI$100,EI$1,FALSE()))</f>
        <v>0</v>
      </c>
      <c r="EJ25" s="107" t="n">
        <f aca="false">IF(ISNA(VLOOKUP('W. VaR &amp; Off-Peak Pos By Trader'!$A32,'Import OffPeak'!$A$3:EJ$100,EJ$1,FALSE())),0,VLOOKUP('W. VaR &amp; Off-Peak Pos By Trader'!$A32,'Import OffPeak'!$A$3:EJ$100,EJ$1,FALSE()))</f>
        <v>0</v>
      </c>
      <c r="EK25" s="107" t="n">
        <f aca="false">IF(ISNA(VLOOKUP('W. VaR &amp; Off-Peak Pos By Trader'!$A32,'Import OffPeak'!$A$3:EK$100,EK$1,FALSE())),0,VLOOKUP('W. VaR &amp; Off-Peak Pos By Trader'!$A32,'Import OffPeak'!$A$3:EK$100,EK$1,FALSE()))</f>
        <v>0</v>
      </c>
      <c r="EL25" s="107" t="n">
        <f aca="false">IF(ISNA(VLOOKUP('W. VaR &amp; Off-Peak Pos By Trader'!$A32,'Import OffPeak'!$A$3:EL$100,EL$1,FALSE())),0,VLOOKUP('W. VaR &amp; Off-Peak Pos By Trader'!$A32,'Import OffPeak'!$A$3:EL$100,EL$1,FALSE()))</f>
        <v>0</v>
      </c>
      <c r="EM25" s="107" t="n">
        <f aca="false">IF(ISNA(VLOOKUP('W. VaR &amp; Off-Peak Pos By Trader'!$A32,'Import OffPeak'!$A$3:EM$100,EM$1,FALSE())),0,VLOOKUP('W. VaR &amp; Off-Peak Pos By Trader'!$A32,'Import OffPeak'!$A$3:EM$100,EM$1,FALSE()))</f>
        <v>0</v>
      </c>
      <c r="EN25" s="107" t="n">
        <f aca="false">IF(ISNA(VLOOKUP('W. VaR &amp; Off-Peak Pos By Trader'!$A32,'Import OffPeak'!$A$3:EN$100,EN$1,FALSE())),0,VLOOKUP('W. VaR &amp; Off-Peak Pos By Trader'!$A32,'Import OffPeak'!$A$3:EN$100,EN$1,FALSE()))</f>
        <v>0</v>
      </c>
      <c r="EO25" s="107" t="n">
        <f aca="false">IF(ISNA(VLOOKUP('W. VaR &amp; Off-Peak Pos By Trader'!$A32,'Import OffPeak'!$A$3:EO$100,EO$1,FALSE())),0,VLOOKUP('W. VaR &amp; Off-Peak Pos By Trader'!$A32,'Import OffPeak'!$A$3:EO$100,EO$1,FALSE()))</f>
        <v>0</v>
      </c>
      <c r="EP25" s="107" t="n">
        <f aca="false">IF(ISNA(VLOOKUP('W. VaR &amp; Off-Peak Pos By Trader'!$A32,'Import OffPeak'!$A$3:EP$100,EP$1,FALSE())),0,VLOOKUP('W. VaR &amp; Off-Peak Pos By Trader'!$A32,'Import OffPeak'!$A$3:EP$100,EP$1,FALSE()))</f>
        <v>0</v>
      </c>
      <c r="EQ25" s="107" t="n">
        <f aca="false">IF(ISNA(VLOOKUP('W. VaR &amp; Off-Peak Pos By Trader'!$A32,'Import OffPeak'!$A$3:EQ$100,EQ$1,FALSE())),0,VLOOKUP('W. VaR &amp; Off-Peak Pos By Trader'!$A32,'Import OffPeak'!$A$3:EQ$100,EQ$1,FALSE()))</f>
        <v>0</v>
      </c>
      <c r="ER25" s="107" t="n">
        <f aca="false">IF(ISNA(VLOOKUP('W. VaR &amp; Off-Peak Pos By Trader'!$A32,'Import OffPeak'!$A$3:ER$100,ER$1,FALSE())),0,VLOOKUP('W. VaR &amp; Off-Peak Pos By Trader'!$A32,'Import OffPeak'!$A$3:ER$100,ER$1,FALSE()))</f>
        <v>0</v>
      </c>
      <c r="ES25" s="107" t="n">
        <f aca="false">IF(ISNA(VLOOKUP('W. VaR &amp; Off-Peak Pos By Trader'!$A32,'Import OffPeak'!$A$3:ES$100,ES$1,FALSE())),0,VLOOKUP('W. VaR &amp; Off-Peak Pos By Trader'!$A32,'Import OffPeak'!$A$3:ES$100,ES$1,FALSE()))</f>
        <v>0</v>
      </c>
      <c r="ET25" s="107" t="n">
        <f aca="false">IF(ISNA(VLOOKUP('W. VaR &amp; Off-Peak Pos By Trader'!$A32,'Import OffPeak'!$A$3:ET$100,ET$1,FALSE())),0,VLOOKUP('W. VaR &amp; Off-Peak Pos By Trader'!$A32,'Import OffPeak'!$A$3:ET$100,ET$1,FALSE()))</f>
        <v>0</v>
      </c>
      <c r="EU25" s="107" t="n">
        <f aca="false">IF(ISNA(VLOOKUP('W. VaR &amp; Off-Peak Pos By Trader'!$A32,'Import OffPeak'!$A$3:EU$100,EU$1,FALSE())),0,VLOOKUP('W. VaR &amp; Off-Peak Pos By Trader'!$A32,'Import OffPeak'!$A$3:EU$100,EU$1,FALSE()))</f>
        <v>0</v>
      </c>
      <c r="EV25" s="107" t="n">
        <f aca="false">IF(ISNA(VLOOKUP('W. VaR &amp; Off-Peak Pos By Trader'!$A32,'Import OffPeak'!$A$3:EV$100,EV$1,FALSE())),0,VLOOKUP('W. VaR &amp; Off-Peak Pos By Trader'!$A32,'Import OffPeak'!$A$3:EV$100,EV$1,FALSE()))</f>
        <v>0</v>
      </c>
      <c r="EW25" s="107" t="n">
        <f aca="false">IF(ISNA(VLOOKUP('W. VaR &amp; Off-Peak Pos By Trader'!$A32,'Import OffPeak'!$A$3:EW$100,EW$1,FALSE())),0,VLOOKUP('W. VaR &amp; Off-Peak Pos By Trader'!$A32,'Import OffPeak'!$A$3:EW$100,EW$1,FALSE()))</f>
        <v>0</v>
      </c>
      <c r="EX25" s="107" t="n">
        <f aca="false">IF(ISNA(VLOOKUP('W. VaR &amp; Off-Peak Pos By Trader'!$A32,'Import OffPeak'!$A$3:EX$100,EX$1,FALSE())),0,VLOOKUP('W. VaR &amp; Off-Peak Pos By Trader'!$A32,'Import OffPeak'!$A$3:EX$100,EX$1,FALSE()))</f>
        <v>0</v>
      </c>
      <c r="EY25" s="107" t="n">
        <f aca="false">IF(ISNA(VLOOKUP('W. VaR &amp; Off-Peak Pos By Trader'!$A32,'Import OffPeak'!$A$3:EY$100,EY$1,FALSE())),0,VLOOKUP('W. VaR &amp; Off-Peak Pos By Trader'!$A32,'Import OffPeak'!$A$3:EY$100,EY$1,FALSE()))</f>
        <v>0</v>
      </c>
      <c r="EZ25" s="107" t="n">
        <f aca="false">IF(ISNA(VLOOKUP('W. VaR &amp; Off-Peak Pos By Trader'!$A32,'Import OffPeak'!$A$3:EZ$100,EZ$1,FALSE())),0,VLOOKUP('W. VaR &amp; Off-Peak Pos By Trader'!$A32,'Import OffPeak'!$A$3:EZ$100,EZ$1,FALSE()))</f>
        <v>0</v>
      </c>
      <c r="FA25" s="107" t="n">
        <f aca="false">IF(ISNA(VLOOKUP('W. VaR &amp; Off-Peak Pos By Trader'!$A32,'Import OffPeak'!$A$3:FA$100,FA$1,FALSE())),0,VLOOKUP('W. VaR &amp; Off-Peak Pos By Trader'!$A32,'Import OffPeak'!$A$3:FA$100,FA$1,FALSE()))</f>
        <v>0</v>
      </c>
      <c r="FB25" s="107" t="n">
        <f aca="false">IF(ISNA(VLOOKUP('W. VaR &amp; Off-Peak Pos By Trader'!$A32,'Import OffPeak'!$A$3:FB$100,FB$1,FALSE())),0,VLOOKUP('W. VaR &amp; Off-Peak Pos By Trader'!$A32,'Import OffPeak'!$A$3:FB$100,FB$1,FALSE()))</f>
        <v>0</v>
      </c>
      <c r="FC25" s="107" t="n">
        <f aca="false">IF(ISNA(VLOOKUP('W. VaR &amp; Off-Peak Pos By Trader'!$A32,'Import OffPeak'!$A$3:FC$100,FC$1,FALSE())),0,VLOOKUP('W. VaR &amp; Off-Peak Pos By Trader'!$A32,'Import OffPeak'!$A$3:FC$100,FC$1,FALSE()))</f>
        <v>0</v>
      </c>
      <c r="FD25" s="107" t="n">
        <f aca="false">IF(ISNA(VLOOKUP('W. VaR &amp; Off-Peak Pos By Trader'!$A32,'Import OffPeak'!$A$3:FD$100,FD$1,FALSE())),0,VLOOKUP('W. VaR &amp; Off-Peak Pos By Trader'!$A32,'Import OffPeak'!$A$3:FD$100,FD$1,FALSE()))</f>
        <v>0</v>
      </c>
      <c r="FE25" s="107" t="n">
        <f aca="false">IF(ISNA(VLOOKUP('W. VaR &amp; Off-Peak Pos By Trader'!$A32,'Import OffPeak'!$A$3:FE$100,FE$1,FALSE())),0,VLOOKUP('W. VaR &amp; Off-Peak Pos By Trader'!$A32,'Import OffPeak'!$A$3:FE$100,FE$1,FALSE()))</f>
        <v>0</v>
      </c>
      <c r="FF25" s="107" t="n">
        <f aca="false">IF(ISNA(VLOOKUP('W. VaR &amp; Off-Peak Pos By Trader'!$A32,'Import OffPeak'!$A$3:FF$100,FF$1,FALSE())),0,VLOOKUP('W. VaR &amp; Off-Peak Pos By Trader'!$A32,'Import OffPeak'!$A$3:FF$100,FF$1,FALSE()))</f>
        <v>0</v>
      </c>
      <c r="FG25" s="107" t="n">
        <f aca="false">IF(ISNA(VLOOKUP('W. VaR &amp; Off-Peak Pos By Trader'!$A32,'Import OffPeak'!$A$3:FG$100,FG$1,FALSE())),0,VLOOKUP('W. VaR &amp; Off-Peak Pos By Trader'!$A32,'Import OffPeak'!$A$3:FG$100,FG$1,FALSE()))</f>
        <v>0</v>
      </c>
      <c r="FH25" s="107" t="n">
        <f aca="false">IF(ISNA(VLOOKUP('W. VaR &amp; Off-Peak Pos By Trader'!$A32,'Import OffPeak'!$A$3:FH$100,FH$1,FALSE())),0,VLOOKUP('W. VaR &amp; Off-Peak Pos By Trader'!$A32,'Import OffPeak'!$A$3:FH$100,FH$1,FALSE()))</f>
        <v>0</v>
      </c>
      <c r="FI25" s="107" t="n">
        <f aca="false">IF(ISNA(VLOOKUP('W. VaR &amp; Off-Peak Pos By Trader'!$A32,'Import OffPeak'!$A$3:FI$100,FI$1,FALSE())),0,VLOOKUP('W. VaR &amp; Off-Peak Pos By Trader'!$A32,'Import OffPeak'!$A$3:FI$100,FI$1,FALSE()))</f>
        <v>0</v>
      </c>
      <c r="FJ25" s="107" t="n">
        <f aca="false">IF(ISNA(VLOOKUP('W. VaR &amp; Off-Peak Pos By Trader'!$A32,'Import OffPeak'!$A$3:FJ$100,FJ$1,FALSE())),0,VLOOKUP('W. VaR &amp; Off-Peak Pos By Trader'!$A32,'Import OffPeak'!$A$3:FJ$100,FJ$1,FALSE()))</f>
        <v>0</v>
      </c>
      <c r="FK25" s="107" t="n">
        <f aca="false">IF(ISNA(VLOOKUP('W. VaR &amp; Off-Peak Pos By Trader'!$A32,'Import OffPeak'!$A$3:FK$100,FK$1,FALSE())),0,VLOOKUP('W. VaR &amp; Off-Peak Pos By Trader'!$A32,'Import OffPeak'!$A$3:FK$100,FK$1,FALSE()))</f>
        <v>0</v>
      </c>
      <c r="FL25" s="107" t="n">
        <f aca="false">IF(ISNA(VLOOKUP('W. VaR &amp; Off-Peak Pos By Trader'!$A32,'Import OffPeak'!$A$3:FL$100,FL$1,FALSE())),0,VLOOKUP('W. VaR &amp; Off-Peak Pos By Trader'!$A32,'Import OffPeak'!$A$3:FL$100,FL$1,FALSE()))</f>
        <v>0</v>
      </c>
      <c r="FM25" s="107" t="n">
        <f aca="false">IF(ISNA(VLOOKUP('W. VaR &amp; Off-Peak Pos By Trader'!$A32,'Import OffPeak'!$A$3:FM$100,FM$1,FALSE())),0,VLOOKUP('W. VaR &amp; Off-Peak Pos By Trader'!$A32,'Import OffPeak'!$A$3:FM$100,FM$1,FALSE()))</f>
        <v>0</v>
      </c>
      <c r="FN25" s="107" t="n">
        <f aca="false">IF(ISNA(VLOOKUP('W. VaR &amp; Off-Peak Pos By Trader'!$A32,'Import OffPeak'!$A$3:FN$100,FN$1,FALSE())),0,VLOOKUP('W. VaR &amp; Off-Peak Pos By Trader'!$A32,'Import OffPeak'!$A$3:FN$100,FN$1,FALSE()))</f>
        <v>0</v>
      </c>
      <c r="FO25" s="107" t="n">
        <f aca="false">IF(ISNA(VLOOKUP('W. VaR &amp; Off-Peak Pos By Trader'!$A32,'Import OffPeak'!$A$3:FO$100,FO$1,FALSE())),0,VLOOKUP('W. VaR &amp; Off-Peak Pos By Trader'!$A32,'Import OffPeak'!$A$3:FO$100,FO$1,FALSE()))</f>
        <v>0</v>
      </c>
      <c r="FP25" s="107" t="n">
        <f aca="false">IF(ISNA(VLOOKUP('W. VaR &amp; Off-Peak Pos By Trader'!$A32,'Import OffPeak'!$A$3:FP$100,FP$1,FALSE())),0,VLOOKUP('W. VaR &amp; Off-Peak Pos By Trader'!$A32,'Import OffPeak'!$A$3:FP$100,FP$1,FALSE()))</f>
        <v>0</v>
      </c>
      <c r="FQ25" s="107" t="n">
        <f aca="false">IF(ISNA(VLOOKUP('W. VaR &amp; Off-Peak Pos By Trader'!$A32,'Import OffPeak'!$A$3:FQ$100,FQ$1,FALSE())),0,VLOOKUP('W. VaR &amp; Off-Peak Pos By Trader'!$A32,'Import OffPeak'!$A$3:FQ$100,FQ$1,FALSE()))</f>
        <v>0</v>
      </c>
      <c r="FR25" s="107" t="n">
        <f aca="false">IF(ISNA(VLOOKUP('W. VaR &amp; Off-Peak Pos By Trader'!$A32,'Import OffPeak'!$A$3:FR$100,FR$1,FALSE())),0,VLOOKUP('W. VaR &amp; Off-Peak Pos By Trader'!$A32,'Import OffPeak'!$A$3:FR$100,FR$1,FALSE()))</f>
        <v>0</v>
      </c>
      <c r="FS25" s="107" t="n">
        <f aca="false">IF(ISNA(VLOOKUP('W. VaR &amp; Off-Peak Pos By Trader'!$A32,'Import OffPeak'!$A$3:FS$100,FS$1,FALSE())),0,VLOOKUP('W. VaR &amp; Off-Peak Pos By Trader'!$A32,'Import OffPeak'!$A$3:FS$100,FS$1,FALSE()))</f>
        <v>0</v>
      </c>
      <c r="FT25" s="107" t="n">
        <f aca="false">IF(ISNA(VLOOKUP('W. VaR &amp; Off-Peak Pos By Trader'!$A32,'Import OffPeak'!$A$3:FT$100,FT$1,FALSE())),0,VLOOKUP('W. VaR &amp; Off-Peak Pos By Trader'!$A32,'Import OffPeak'!$A$3:FT$100,FT$1,FALSE()))</f>
        <v>0</v>
      </c>
      <c r="FU25" s="107" t="n">
        <f aca="false">IF(ISNA(VLOOKUP('W. VaR &amp; Off-Peak Pos By Trader'!$A32,'Import OffPeak'!$A$3:FU$100,FU$1,FALSE())),0,VLOOKUP('W. VaR &amp; Off-Peak Pos By Trader'!$A32,'Import OffPeak'!$A$3:FU$100,FU$1,FALSE()))</f>
        <v>0</v>
      </c>
      <c r="FV25" s="0" t="n">
        <f aca="false">IF(ISNA(VLOOKUP('W. VaR &amp; Off-Peak Pos By Trader'!$A32,'Import OffPeak'!$A$3:FV$100,FV$1,FALSE())),0,VLOOKUP('W. VaR &amp; Off-Peak Pos By Trader'!$A32,'Import OffPeak'!$A$3:FV$100,FV$1,FALSE()))</f>
        <v>0</v>
      </c>
      <c r="FW25" s="0" t="n">
        <f aca="false">IF(ISNA(VLOOKUP('W. VaR &amp; Off-Peak Pos By Trader'!$A32,'Import OffPeak'!$A$3:FW$100,FW$1,FALSE())),0,VLOOKUP('W. VaR &amp; Off-Peak Pos By Trader'!$A32,'Import OffPeak'!$A$3:FW$100,FW$1,FALSE()))</f>
        <v>0</v>
      </c>
      <c r="FX25" s="0" t="n">
        <f aca="false">IF(ISNA(VLOOKUP('W. VaR &amp; Off-Peak Pos By Trader'!$A32,'Import OffPeak'!$A$3:FX$100,FX$1,FALSE())),0,VLOOKUP('W. VaR &amp; Off-Peak Pos By Trader'!$A32,'Import OffPeak'!$A$3:FX$100,FX$1,FALSE()))</f>
        <v>0</v>
      </c>
      <c r="FY25" s="0" t="n">
        <f aca="false">IF(ISNA(VLOOKUP('W. VaR &amp; Off-Peak Pos By Trader'!$A32,'Import OffPeak'!$A$3:FY$100,FY$1,FALSE())),0,VLOOKUP('W. VaR &amp; Off-Peak Pos By Trader'!$A32,'Import OffPeak'!$A$3:FY$100,FY$1,FALSE()))</f>
        <v>0</v>
      </c>
      <c r="FZ25" s="0" t="n">
        <f aca="false">IF(ISNA(VLOOKUP('W. VaR &amp; Off-Peak Pos By Trader'!$A32,'Import OffPeak'!$A$3:FZ$100,FZ$1,FALSE())),0,VLOOKUP('W. VaR &amp; Off-Peak Pos By Trader'!$A32,'Import OffPeak'!$A$3:FZ$100,FZ$1,FALSE()))</f>
        <v>0</v>
      </c>
      <c r="GA25" s="0" t="n">
        <f aca="false">IF(ISNA(VLOOKUP('W. VaR &amp; Off-Peak Pos By Trader'!$A32,'Import OffPeak'!$A$3:GA$100,GA$1,FALSE())),0,VLOOKUP('W. VaR &amp; Off-Peak Pos By Trader'!$A32,'Import OffPeak'!$A$3:GA$100,GA$1,FALSE()))</f>
        <v>0</v>
      </c>
      <c r="GB25" s="0" t="n">
        <f aca="false">IF(ISNA(VLOOKUP('W. VaR &amp; Off-Peak Pos By Trader'!$A32,'Import OffPeak'!$A$3:GB$100,GB$1,FALSE())),0,VLOOKUP('W. VaR &amp; Off-Peak Pos By Trader'!$A32,'Import OffPeak'!$A$3:GB$100,GB$1,FALSE()))</f>
        <v>0</v>
      </c>
      <c r="GC25" s="0" t="n">
        <f aca="false">IF(ISNA(VLOOKUP('W. VaR &amp; Off-Peak Pos By Trader'!$A32,'Import OffPeak'!$A$3:GC$100,GC$1,FALSE())),0,VLOOKUP('W. VaR &amp; Off-Peak Pos By Trader'!$A32,'Import OffPeak'!$A$3:GC$100,GC$1,FALSE()))</f>
        <v>0</v>
      </c>
      <c r="GD25" s="0" t="n">
        <f aca="false">IF(ISNA(VLOOKUP('W. VaR &amp; Off-Peak Pos By Trader'!$A32,'Import OffPeak'!$A$3:GD$100,GD$1,FALSE())),0,VLOOKUP('W. VaR &amp; Off-Peak Pos By Trader'!$A32,'Import OffPeak'!$A$3:GD$100,GD$1,FALSE()))</f>
        <v>0</v>
      </c>
      <c r="GE25" s="0" t="n">
        <f aca="false">IF(ISNA(VLOOKUP('W. VaR &amp; Off-Peak Pos By Trader'!$A32,'Import OffPeak'!$A$3:GE$100,GE$1,FALSE())),0,VLOOKUP('W. VaR &amp; Off-Peak Pos By Trader'!$A32,'Import OffPeak'!$A$3:GE$100,GE$1,FALSE()))</f>
        <v>0</v>
      </c>
      <c r="GF25" s="0" t="n">
        <f aca="false">IF(ISNA(VLOOKUP('W. VaR &amp; Off-Peak Pos By Trader'!$A32,'Import OffPeak'!$A$3:GF$100,GF$1,FALSE())),0,VLOOKUP('W. VaR &amp; Off-Peak Pos By Trader'!$A32,'Import OffPeak'!$A$3:GF$100,GF$1,FALSE()))</f>
        <v>0</v>
      </c>
      <c r="GG25" s="0" t="n">
        <f aca="false">IF(ISNA(VLOOKUP('W. VaR &amp; Off-Peak Pos By Trader'!$A32,'Import OffPeak'!$A$3:GG$100,GG$1,FALSE())),0,VLOOKUP('W. VaR &amp; Off-Peak Pos By Trader'!$A32,'Import OffPeak'!$A$3:GG$100,GG$1,FALSE()))</f>
        <v>0</v>
      </c>
      <c r="GH25" s="0" t="n">
        <f aca="false">IF(ISNA(VLOOKUP('W. VaR &amp; Off-Peak Pos By Trader'!$A32,'Import OffPeak'!$A$3:GH$100,GH$1,FALSE())),0,VLOOKUP('W. VaR &amp; Off-Peak Pos By Trader'!$A32,'Import OffPeak'!$A$3:GH$100,GH$1,FALSE()))</f>
        <v>0</v>
      </c>
      <c r="GI25" s="0" t="n">
        <f aca="false">IF(ISNA(VLOOKUP('W. VaR &amp; Off-Peak Pos By Trader'!$A32,'Import OffPeak'!$A$3:GI$100,GI$1,FALSE())),0,VLOOKUP('W. VaR &amp; Off-Peak Pos By Trader'!$A32,'Import OffPeak'!$A$3:GI$100,GI$1,FALSE()))</f>
        <v>0</v>
      </c>
      <c r="GJ25" s="0" t="n">
        <f aca="false">IF(ISNA(VLOOKUP('W. VaR &amp; Off-Peak Pos By Trader'!$A32,'Import OffPeak'!$A$3:GJ$100,GJ$1,FALSE())),0,VLOOKUP('W. VaR &amp; Off-Peak Pos By Trader'!$A32,'Import OffPeak'!$A$3:GJ$100,GJ$1,FALSE()))</f>
        <v>0</v>
      </c>
      <c r="GK25" s="0" t="n">
        <f aca="false">IF(ISNA(VLOOKUP('W. VaR &amp; Off-Peak Pos By Trader'!$A32,'Import OffPeak'!$A$3:GK$100,GK$1,FALSE())),0,VLOOKUP('W. VaR &amp; Off-Peak Pos By Trader'!$A32,'Import OffPeak'!$A$3:GK$100,GK$1,FALSE()))</f>
        <v>0</v>
      </c>
      <c r="GL25" s="0" t="n">
        <f aca="false">IF(ISNA(VLOOKUP('W. VaR &amp; Off-Peak Pos By Trader'!$A32,'Import OffPeak'!$A$3:GL$100,GL$1,FALSE())),0,VLOOKUP('W. VaR &amp; Off-Peak Pos By Trader'!$A32,'Import OffPeak'!$A$3:GL$100,GL$1,FALSE()))</f>
        <v>0</v>
      </c>
      <c r="GM25" s="0" t="n">
        <f aca="false">IF(ISNA(VLOOKUP('W. VaR &amp; Off-Peak Pos By Trader'!$A32,'Import OffPeak'!$A$3:GM$100,GM$1,FALSE())),0,VLOOKUP('W. VaR &amp; Off-Peak Pos By Trader'!$A32,'Import OffPeak'!$A$3:GM$100,GM$1,FALSE()))</f>
        <v>0</v>
      </c>
      <c r="GN25" s="0" t="n">
        <f aca="false">IF(ISNA(VLOOKUP('W. VaR &amp; Off-Peak Pos By Trader'!$A32,'Import OffPeak'!$A$3:GN$100,GN$1,FALSE())),0,VLOOKUP('W. VaR &amp; Off-Peak Pos By Trader'!$A32,'Import OffPeak'!$A$3:GN$100,GN$1,FALSE()))</f>
        <v>0</v>
      </c>
      <c r="GO25" s="0" t="n">
        <f aca="false">IF(ISNA(VLOOKUP('W. VaR &amp; Off-Peak Pos By Trader'!$A32,'Import OffPeak'!$A$3:GO$100,GO$1,FALSE())),0,VLOOKUP('W. VaR &amp; Off-Peak Pos By Trader'!$A32,'Import OffPeak'!$A$3:GO$100,GO$1,FALSE()))</f>
        <v>0</v>
      </c>
      <c r="GP25" s="0" t="n">
        <f aca="false">IF(ISNA(VLOOKUP('W. VaR &amp; Off-Peak Pos By Trader'!$A32,'Import OffPeak'!$A$3:GP$100,GP$1,FALSE())),0,VLOOKUP('W. VaR &amp; Off-Peak Pos By Trader'!$A32,'Import OffPeak'!$A$3:GP$100,GP$1,FALSE()))</f>
        <v>0</v>
      </c>
      <c r="GQ25" s="0" t="n">
        <f aca="false">IF(ISNA(VLOOKUP('W. VaR &amp; Off-Peak Pos By Trader'!$A32,'Import OffPeak'!$A$3:GQ$100,GQ$1,FALSE())),0,VLOOKUP('W. VaR &amp; Off-Peak Pos By Trader'!$A32,'Import OffPeak'!$A$3:GQ$100,GQ$1,FALSE()))</f>
        <v>0</v>
      </c>
      <c r="GR25" s="0" t="n">
        <f aca="false">IF(ISNA(VLOOKUP('W. VaR &amp; Off-Peak Pos By Trader'!$A32,'Import OffPeak'!$A$3:GR$100,GR$1,FALSE())),0,VLOOKUP('W. VaR &amp; Off-Peak Pos By Trader'!$A32,'Import OffPeak'!$A$3:GR$100,GR$1,FALSE()))</f>
        <v>0</v>
      </c>
      <c r="GS25" s="0" t="n">
        <f aca="false">IF(ISNA(VLOOKUP('W. VaR &amp; Off-Peak Pos By Trader'!$A32,'Import OffPeak'!$A$3:GS$100,GS$1,FALSE())),0,VLOOKUP('W. VaR &amp; Off-Peak Pos By Trader'!$A32,'Import OffPeak'!$A$3:GS$100,GS$1,FALSE()))</f>
        <v>0</v>
      </c>
      <c r="GT25" s="0" t="n">
        <f aca="false">IF(ISNA(VLOOKUP('W. VaR &amp; Off-Peak Pos By Trader'!$A32,'Import OffPeak'!$A$3:GT$100,GT$1,FALSE())),0,VLOOKUP('W. VaR &amp; Off-Peak Pos By Trader'!$A32,'Import OffPeak'!$A$3:GT$100,GT$1,FALSE()))</f>
        <v>0</v>
      </c>
      <c r="GU25" s="0" t="n">
        <f aca="false">IF(ISNA(VLOOKUP('W. VaR &amp; Off-Peak Pos By Trader'!$A32,'Import OffPeak'!$A$3:GU$100,GU$1,FALSE())),0,VLOOKUP('W. VaR &amp; Off-Peak Pos By Trader'!$A32,'Import OffPeak'!$A$3:GU$100,GU$1,FALSE()))</f>
        <v>0</v>
      </c>
      <c r="GV25" s="0" t="n">
        <f aca="false">IF(ISNA(VLOOKUP('W. VaR &amp; Off-Peak Pos By Trader'!$A32,'Import OffPeak'!$A$3:GV$100,GV$1,FALSE())),0,VLOOKUP('W. VaR &amp; Off-Peak Pos By Trader'!$A32,'Import OffPeak'!$A$3:GV$100,GV$1,FALSE()))</f>
        <v>0</v>
      </c>
      <c r="GW25" s="0" t="n">
        <f aca="false">IF(ISNA(VLOOKUP('W. VaR &amp; Off-Peak Pos By Trader'!$A32,'Import OffPeak'!$A$3:GW$100,GW$1,FALSE())),0,VLOOKUP('W. VaR &amp; Off-Peak Pos By Trader'!$A32,'Import OffPeak'!$A$3:GW$100,GW$1,FALSE()))</f>
        <v>0</v>
      </c>
      <c r="GX25" s="0" t="n">
        <f aca="false">IF(ISNA(VLOOKUP('W. VaR &amp; Off-Peak Pos By Trader'!$A32,'Import OffPeak'!$A$3:GX$100,GX$1,FALSE())),0,VLOOKUP('W. VaR &amp; Off-Peak Pos By Trader'!$A32,'Import OffPeak'!$A$3:GX$100,GX$1,FALSE()))</f>
        <v>0</v>
      </c>
      <c r="GY25" s="0" t="n">
        <f aca="false">IF(ISNA(VLOOKUP('W. VaR &amp; Off-Peak Pos By Trader'!$A32,'Import OffPeak'!$A$3:GY$100,GY$1,FALSE())),0,VLOOKUP('W. VaR &amp; Off-Peak Pos By Trader'!$A32,'Import OffPeak'!$A$3:GY$100,GY$1,FALSE()))</f>
        <v>0</v>
      </c>
      <c r="GZ25" s="0" t="n">
        <f aca="false">IF(ISNA(VLOOKUP('W. VaR &amp; Off-Peak Pos By Trader'!$A32,'Import OffPeak'!$A$3:GZ$100,GZ$1,FALSE())),0,VLOOKUP('W. VaR &amp; Off-Peak Pos By Trader'!$A32,'Import OffPeak'!$A$3:GZ$100,GZ$1,FALSE()))</f>
        <v>0</v>
      </c>
      <c r="HA25" s="0" t="n">
        <f aca="false">IF(ISNA(VLOOKUP('W. VaR &amp; Off-Peak Pos By Trader'!$A32,'Import OffPeak'!$A$3:HA$100,HA$1,FALSE())),0,VLOOKUP('W. VaR &amp; Off-Peak Pos By Trader'!$A32,'Import OffPeak'!$A$3:HA$100,HA$1,FALSE()))</f>
        <v>0</v>
      </c>
      <c r="HB25" s="0" t="n">
        <f aca="false">IF(ISNA(VLOOKUP('W. VaR &amp; Off-Peak Pos By Trader'!$A32,'Import OffPeak'!$A$3:HB$100,HB$1,FALSE())),0,VLOOKUP('W. VaR &amp; Off-Peak Pos By Trader'!$A32,'Import OffPeak'!$A$3:HB$100,HB$1,FALSE()))</f>
        <v>0</v>
      </c>
      <c r="HC25" s="0" t="n">
        <f aca="false">IF(ISNA(VLOOKUP('W. VaR &amp; Off-Peak Pos By Trader'!$A32,'Import OffPeak'!$A$3:HC$100,HC$1,FALSE())),0,VLOOKUP('W. VaR &amp; Off-Peak Pos By Trader'!$A32,'Import OffPeak'!$A$3:HC$100,HC$1,FALSE()))</f>
        <v>0</v>
      </c>
      <c r="HD25" s="0" t="n">
        <f aca="false">IF(ISNA(VLOOKUP('W. VaR &amp; Off-Peak Pos By Trader'!$A32,'Import OffPeak'!$A$3:HD$100,HD$1,FALSE())),0,VLOOKUP('W. VaR &amp; Off-Peak Pos By Trader'!$A32,'Import OffPeak'!$A$3:HD$100,HD$1,FALSE()))</f>
        <v>0</v>
      </c>
      <c r="HE25" s="0" t="n">
        <f aca="false">IF(ISNA(VLOOKUP('W. VaR &amp; Off-Peak Pos By Trader'!$A32,'Import OffPeak'!$A$3:HE$100,HE$1,FALSE())),0,VLOOKUP('W. VaR &amp; Off-Peak Pos By Trader'!$A32,'Import OffPeak'!$A$3:HE$100,HE$1,FALSE()))</f>
        <v>0</v>
      </c>
      <c r="HF25" s="0" t="n">
        <f aca="false">IF(ISNA(VLOOKUP('W. VaR &amp; Off-Peak Pos By Trader'!$A32,'Import OffPeak'!$A$3:HF$100,HF$1,FALSE())),0,VLOOKUP('W. VaR &amp; Off-Peak Pos By Trader'!$A32,'Import OffPeak'!$A$3:HF$100,HF$1,FALSE()))</f>
        <v>0</v>
      </c>
      <c r="HG25" s="0" t="n">
        <f aca="false">IF(ISNA(VLOOKUP('W. VaR &amp; Off-Peak Pos By Trader'!$A32,'Import OffPeak'!$A$3:HG$100,HG$1,FALSE())),0,VLOOKUP('W. VaR &amp; Off-Peak Pos By Trader'!$A32,'Import OffPeak'!$A$3:HG$100,HG$1,FALSE()))</f>
        <v>0</v>
      </c>
      <c r="HH25" s="0" t="n">
        <f aca="false">IF(ISNA(VLOOKUP('W. VaR &amp; Off-Peak Pos By Trader'!$A32,'Import OffPeak'!$A$3:HH$100,HH$1,FALSE())),0,VLOOKUP('W. VaR &amp; Off-Peak Pos By Trader'!$A32,'Import OffPeak'!$A$3:HH$100,HH$1,FALSE()))</f>
        <v>0</v>
      </c>
      <c r="HI25" s="0" t="n">
        <f aca="false">IF(ISNA(VLOOKUP('W. VaR &amp; Off-Peak Pos By Trader'!$A32,'Import OffPeak'!$A$3:HI$100,HI$1,FALSE())),0,VLOOKUP('W. VaR &amp; Off-Peak Pos By Trader'!$A32,'Import OffPeak'!$A$3:HI$100,HI$1,FALSE()))</f>
        <v>0</v>
      </c>
      <c r="HJ25" s="0" t="n">
        <f aca="false">IF(ISNA(VLOOKUP('W. VaR &amp; Off-Peak Pos By Trader'!$A32,'Import OffPeak'!$A$3:HJ$100,HJ$1,FALSE())),0,VLOOKUP('W. VaR &amp; Off-Peak Pos By Trader'!$A32,'Import OffPeak'!$A$3:HJ$100,HJ$1,FALSE()))</f>
        <v>0</v>
      </c>
      <c r="HK25" s="0" t="n">
        <f aca="false">IF(ISNA(VLOOKUP('W. VaR &amp; Off-Peak Pos By Trader'!$A32,'Import OffPeak'!$A$3:HK$100,HK$1,FALSE())),0,VLOOKUP('W. VaR &amp; Off-Peak Pos By Trader'!$A32,'Import OffPeak'!$A$3:HK$100,HK$1,FALSE()))</f>
        <v>0</v>
      </c>
      <c r="HL25" s="0" t="n">
        <f aca="false">IF(ISNA(VLOOKUP('W. VaR &amp; Off-Peak Pos By Trader'!$A32,'Import OffPeak'!$A$3:HL$100,HL$1,FALSE())),0,VLOOKUP('W. VaR &amp; Off-Peak Pos By Trader'!$A32,'Import OffPeak'!$A$3:HL$100,HL$1,FALSE()))</f>
        <v>0</v>
      </c>
      <c r="HM25" s="0" t="n">
        <f aca="false">IF(ISNA(VLOOKUP('W. VaR &amp; Off-Peak Pos By Trader'!$A32,'Import OffPeak'!$A$3:HM$100,HM$1,FALSE())),0,VLOOKUP('W. VaR &amp; Off-Peak Pos By Trader'!$A32,'Import OffPeak'!$A$3:HM$100,HM$1,FALSE()))</f>
        <v>0</v>
      </c>
      <c r="HN25" s="0" t="n">
        <f aca="false">IF(ISNA(VLOOKUP('W. VaR &amp; Off-Peak Pos By Trader'!$A32,'Import OffPeak'!$A$3:HN$100,HN$1,FALSE())),0,VLOOKUP('W. VaR &amp; Off-Peak Pos By Trader'!$A32,'Import OffPeak'!$A$3:HN$100,HN$1,FALSE()))</f>
        <v>0</v>
      </c>
      <c r="HO25" s="0" t="n">
        <f aca="false">IF(ISNA(VLOOKUP('W. VaR &amp; Off-Peak Pos By Trader'!$A32,'Import OffPeak'!$A$3:HO$100,HO$1,FALSE())),0,VLOOKUP('W. VaR &amp; Off-Peak Pos By Trader'!$A32,'Import OffPeak'!$A$3:HO$100,HO$1,FALSE()))</f>
        <v>0</v>
      </c>
      <c r="HP25" s="0" t="n">
        <f aca="false">IF(ISNA(VLOOKUP('W. VaR &amp; Off-Peak Pos By Trader'!$A32,'Import OffPeak'!$A$3:HP$100,HP$1,FALSE())),0,VLOOKUP('W. VaR &amp; Off-Peak Pos By Trader'!$A32,'Import OffPeak'!$A$3:HP$100,HP$1,FALSE()))</f>
        <v>0</v>
      </c>
      <c r="HQ25" s="0" t="n">
        <f aca="false">IF(ISNA(VLOOKUP('W. VaR &amp; Off-Peak Pos By Trader'!$A32,'Import OffPeak'!$A$3:HQ$100,HQ$1,FALSE())),0,VLOOKUP('W. VaR &amp; Off-Peak Pos By Trader'!$A32,'Import OffPeak'!$A$3:HQ$100,HQ$1,FALSE()))</f>
        <v>0</v>
      </c>
      <c r="HR25" s="0" t="n">
        <f aca="false">IF(ISNA(VLOOKUP('W. VaR &amp; Off-Peak Pos By Trader'!$A32,'Import OffPeak'!$A$3:HR$100,HR$1,FALSE())),0,VLOOKUP('W. VaR &amp; Off-Peak Pos By Trader'!$A32,'Import OffPeak'!$A$3:HR$100,HR$1,FALSE()))</f>
        <v>0</v>
      </c>
      <c r="HS25" s="0" t="n">
        <f aca="false">IF(ISNA(VLOOKUP('W. VaR &amp; Off-Peak Pos By Trader'!$A32,'Import OffPeak'!$A$3:HS$100,HS$1,FALSE())),0,VLOOKUP('W. VaR &amp; Off-Peak Pos By Trader'!$A32,'Import OffPeak'!$A$3:HS$100,HS$1,FALSE()))</f>
        <v>0</v>
      </c>
      <c r="HT25" s="0" t="n">
        <f aca="false">IF(ISNA(VLOOKUP('W. VaR &amp; Off-Peak Pos By Trader'!$A32,'Import OffPeak'!$A$3:HT$100,HT$1,FALSE())),0,VLOOKUP('W. VaR &amp; Off-Peak Pos By Trader'!$A32,'Import OffPeak'!$A$3:HT$100,HT$1,FALSE()))</f>
        <v>0</v>
      </c>
      <c r="HU25" s="0" t="n">
        <f aca="false">IF(ISNA(VLOOKUP('W. VaR &amp; Off-Peak Pos By Trader'!$A32,'Import OffPeak'!$A$3:HU$100,HU$1,FALSE())),0,VLOOKUP('W. VaR &amp; Off-Peak Pos By Trader'!$A32,'Import OffPeak'!$A$3:HU$100,HU$1,FALSE()))</f>
        <v>0</v>
      </c>
      <c r="HV25" s="0" t="n">
        <f aca="false">IF(ISNA(VLOOKUP('W. VaR &amp; Off-Peak Pos By Trader'!$A32,'Import OffPeak'!$A$3:HV$100,HV$1,FALSE())),0,VLOOKUP('W. VaR &amp; Off-Peak Pos By Trader'!$A32,'Import OffPeak'!$A$3:HV$100,HV$1,FALSE()))</f>
        <v>0</v>
      </c>
      <c r="HW25" s="0" t="n">
        <f aca="false">IF(ISNA(VLOOKUP('W. VaR &amp; Off-Peak Pos By Trader'!$A32,'Import OffPeak'!$A$3:HW$100,HW$1,FALSE())),0,VLOOKUP('W. VaR &amp; Off-Peak Pos By Trader'!$A32,'Import OffPeak'!$A$3:HW$100,HW$1,FALSE()))</f>
        <v>0</v>
      </c>
      <c r="HX25" s="0" t="n">
        <f aca="false">IF(ISNA(VLOOKUP('W. VaR &amp; Off-Peak Pos By Trader'!$A32,'Import OffPeak'!$A$3:HX$100,HX$1,FALSE())),0,VLOOKUP('W. VaR &amp; Off-Peak Pos By Trader'!$A32,'Import OffPeak'!$A$3:HX$100,HX$1,FALSE()))</f>
        <v>0</v>
      </c>
      <c r="HY25" s="0" t="n">
        <f aca="false">IF(ISNA(VLOOKUP('W. VaR &amp; Off-Peak Pos By Trader'!$A32,'Import OffPeak'!$A$3:HY$100,HY$1,FALSE())),0,VLOOKUP('W. VaR &amp; Off-Peak Pos By Trader'!$A32,'Import OffPeak'!$A$3:HY$100,HY$1,FALSE()))</f>
        <v>0</v>
      </c>
      <c r="HZ25" s="0" t="n">
        <f aca="false">IF(ISNA(VLOOKUP('W. VaR &amp; Off-Peak Pos By Trader'!$A32,'Import OffPeak'!$A$3:HZ$100,HZ$1,FALSE())),0,VLOOKUP('W. VaR &amp; Off-Peak Pos By Trader'!$A32,'Import OffPeak'!$A$3:HZ$100,HZ$1,FALSE()))</f>
        <v>0</v>
      </c>
      <c r="IA25" s="0" t="n">
        <f aca="false">IF(ISNA(VLOOKUP('W. VaR &amp; Off-Peak Pos By Trader'!$A32,'Import OffPeak'!$A$3:IA$100,IA$1,FALSE())),0,VLOOKUP('W. VaR &amp; Off-Peak Pos By Trader'!$A32,'Import OffPeak'!$A$3:IA$100,IA$1,FALSE()))</f>
        <v>0</v>
      </c>
      <c r="IB25" s="0" t="n">
        <f aca="false">IF(ISNA(VLOOKUP('W. VaR &amp; Off-Peak Pos By Trader'!$A32,'Import OffPeak'!$A$3:IB$100,IB$1,FALSE())),0,VLOOKUP('W. VaR &amp; Off-Peak Pos By Trader'!$A32,'Import OffPeak'!$A$3:IB$100,IB$1,FALSE()))</f>
        <v>0</v>
      </c>
      <c r="IC25" s="0" t="n">
        <f aca="false">IF(ISNA(VLOOKUP('W. VaR &amp; Off-Peak Pos By Trader'!$A32,'Import OffPeak'!$A$3:IC$100,IC$1,FALSE())),0,VLOOKUP('W. VaR &amp; Off-Peak Pos By Trader'!$A32,'Import OffPeak'!$A$3:IC$100,IC$1,FALSE()))</f>
        <v>0</v>
      </c>
    </row>
    <row r="26" customFormat="false" ht="18" hidden="false" customHeight="false" outlineLevel="0" collapsed="false">
      <c r="A26" s="104" t="s">
        <v>25</v>
      </c>
      <c r="B26" s="107" t="n">
        <f aca="false">IF(ISNA(VLOOKUP('W. VaR &amp; Off-Peak Pos By Trader'!$A33,'Import OffPeak'!$A$3:B$100,B$1,FALSE())),0,VLOOKUP('W. VaR &amp; Off-Peak Pos By Trader'!$A33,'Import OffPeak'!$A$3:B$100,B$1,FALSE()))</f>
        <v>0</v>
      </c>
      <c r="C26" s="107" t="n">
        <f aca="false">IF(ISNA(VLOOKUP('W. VaR &amp; Off-Peak Pos By Trader'!$A33,'Import OffPeak'!$A$3:C$100,C$1,FALSE())),0,VLOOKUP('W. VaR &amp; Off-Peak Pos By Trader'!$A33,'Import OffPeak'!$A$3:C$100,C$1,FALSE()))</f>
        <v>0</v>
      </c>
      <c r="D26" s="107" t="n">
        <f aca="false">IF(ISNA(VLOOKUP('W. VaR &amp; Off-Peak Pos By Trader'!$A33,'Import OffPeak'!$A$3:D$100,D$1,FALSE())),0,VLOOKUP('W. VaR &amp; Off-Peak Pos By Trader'!$A33,'Import OffPeak'!$A$3:D$100,D$1,FALSE()))</f>
        <v>0</v>
      </c>
      <c r="E26" s="107" t="n">
        <f aca="false">IF(ISNA(VLOOKUP('W. VaR &amp; Off-Peak Pos By Trader'!$A33,'Import OffPeak'!$A$3:E$100,E$1,FALSE())),0,VLOOKUP('W. VaR &amp; Off-Peak Pos By Trader'!$A33,'Import OffPeak'!$A$3:E$100,E$1,FALSE()))</f>
        <v>0</v>
      </c>
      <c r="F26" s="107" t="n">
        <f aca="false">IF(ISNA(VLOOKUP('W. VaR &amp; Off-Peak Pos By Trader'!$A33,'Import OffPeak'!$A$3:F$100,F$1,FALSE())),0,VLOOKUP('W. VaR &amp; Off-Peak Pos By Trader'!$A33,'Import OffPeak'!$A$3:F$100,F$1,FALSE()))</f>
        <v>0</v>
      </c>
      <c r="G26" s="107" t="n">
        <f aca="false">IF(ISNA(VLOOKUP('W. VaR &amp; Off-Peak Pos By Trader'!$A33,'Import OffPeak'!$A$3:G$100,G$1,FALSE())),0,VLOOKUP('W. VaR &amp; Off-Peak Pos By Trader'!$A33,'Import OffPeak'!$A$3:G$100,G$1,FALSE()))</f>
        <v>0</v>
      </c>
      <c r="H26" s="107" t="n">
        <f aca="false">IF(ISNA(VLOOKUP('W. VaR &amp; Off-Peak Pos By Trader'!$A33,'Import OffPeak'!$A$3:H$100,H$1,FALSE())),0,VLOOKUP('W. VaR &amp; Off-Peak Pos By Trader'!$A33,'Import OffPeak'!$A$3:H$100,H$1,FALSE()))</f>
        <v>384.260118831991</v>
      </c>
      <c r="I26" s="107" t="n">
        <f aca="false">IF(ISNA(VLOOKUP('W. VaR &amp; Off-Peak Pos By Trader'!$A33,'Import OffPeak'!$A$3:I$100,I$1,FALSE())),0,VLOOKUP('W. VaR &amp; Off-Peak Pos By Trader'!$A33,'Import OffPeak'!$A$3:I$100,I$1,FALSE()))</f>
        <v>-6924.67904371135</v>
      </c>
      <c r="J26" s="107" t="n">
        <f aca="false">IF(ISNA(VLOOKUP('W. VaR &amp; Off-Peak Pos By Trader'!$A33,'Import OffPeak'!$A$3:J$100,J$1,FALSE())),0,VLOOKUP('W. VaR &amp; Off-Peak Pos By Trader'!$A33,'Import OffPeak'!$A$3:J$100,J$1,FALSE()))</f>
        <v>-5548.10802935704</v>
      </c>
      <c r="K26" s="107" t="n">
        <f aca="false">IF(ISNA(VLOOKUP('W. VaR &amp; Off-Peak Pos By Trader'!$A33,'Import OffPeak'!$A$3:K$100,K$1,FALSE())),0,VLOOKUP('W. VaR &amp; Off-Peak Pos By Trader'!$A33,'Import OffPeak'!$A$3:K$100,K$1,FALSE()))</f>
        <v>-33462.6885067881</v>
      </c>
      <c r="L26" s="107" t="n">
        <f aca="false">IF(ISNA(VLOOKUP('W. VaR &amp; Off-Peak Pos By Trader'!$A33,'Import OffPeak'!$A$3:L$100,L$1,FALSE())),0,VLOOKUP('W. VaR &amp; Off-Peak Pos By Trader'!$A33,'Import OffPeak'!$A$3:L$100,L$1,FALSE()))</f>
        <v>-38364.4866000492</v>
      </c>
      <c r="M26" s="107" t="n">
        <f aca="false">IF(ISNA(VLOOKUP('W. VaR &amp; Off-Peak Pos By Trader'!$A33,'Import OffPeak'!$A$3:M$100,M$1,FALSE())),0,VLOOKUP('W. VaR &amp; Off-Peak Pos By Trader'!$A33,'Import OffPeak'!$A$3:M$100,M$1,FALSE()))</f>
        <v>-20397.5675259095</v>
      </c>
      <c r="N26" s="107" t="n">
        <f aca="false">IF(ISNA(VLOOKUP('W. VaR &amp; Off-Peak Pos By Trader'!$A33,'Import OffPeak'!$A$3:N$100,N$1,FALSE())),0,VLOOKUP('W. VaR &amp; Off-Peak Pos By Trader'!$A33,'Import OffPeak'!$A$3:N$100,N$1,FALSE()))</f>
        <v>-22036.1401924547</v>
      </c>
      <c r="O26" s="107" t="n">
        <f aca="false">IF(ISNA(VLOOKUP('W. VaR &amp; Off-Peak Pos By Trader'!$A33,'Import OffPeak'!$A$3:O$100,O$1,FALSE())),0,VLOOKUP('W. VaR &amp; Off-Peak Pos By Trader'!$A33,'Import OffPeak'!$A$3:O$100,O$1,FALSE()))</f>
        <v>-19325.0162055372</v>
      </c>
      <c r="P26" s="107" t="n">
        <f aca="false">IF(ISNA(VLOOKUP('W. VaR &amp; Off-Peak Pos By Trader'!$A33,'Import OffPeak'!$A$3:P$100,P$1,FALSE())),0,VLOOKUP('W. VaR &amp; Off-Peak Pos By Trader'!$A33,'Import OffPeak'!$A$3:P$100,P$1,FALSE()))</f>
        <v>-60610.365969743</v>
      </c>
      <c r="Q26" s="107" t="n">
        <f aca="false">IF(ISNA(VLOOKUP('W. VaR &amp; Off-Peak Pos By Trader'!$A33,'Import OffPeak'!$A$3:Q$100,Q$1,FALSE())),0,VLOOKUP('W. VaR &amp; Off-Peak Pos By Trader'!$A33,'Import OffPeak'!$A$3:Q$100,Q$1,FALSE()))</f>
        <v>-57819.159258929</v>
      </c>
      <c r="R26" s="107" t="n">
        <f aca="false">IF(ISNA(VLOOKUP('W. VaR &amp; Off-Peak Pos By Trader'!$A33,'Import OffPeak'!$A$3:R$100,R$1,FALSE())),0,VLOOKUP('W. VaR &amp; Off-Peak Pos By Trader'!$A33,'Import OffPeak'!$A$3:R$100,R$1,FALSE()))</f>
        <v>-61125.9498372414</v>
      </c>
      <c r="S26" s="107" t="n">
        <f aca="false">IF(ISNA(VLOOKUP('W. VaR &amp; Off-Peak Pos By Trader'!$A33,'Import OffPeak'!$A$3:S$100,S$1,FALSE())),0,VLOOKUP('W. VaR &amp; Off-Peak Pos By Trader'!$A33,'Import OffPeak'!$A$3:S$100,S$1,FALSE()))</f>
        <v>-7654.6773492168</v>
      </c>
      <c r="T26" s="107" t="n">
        <f aca="false">IF(ISNA(VLOOKUP('W. VaR &amp; Off-Peak Pos By Trader'!$A33,'Import OffPeak'!$A$3:T$100,T$1,FALSE())),0,VLOOKUP('W. VaR &amp; Off-Peak Pos By Trader'!$A33,'Import OffPeak'!$A$3:T$100,T$1,FALSE()))</f>
        <v>-8096.08789937127</v>
      </c>
      <c r="U26" s="107" t="n">
        <f aca="false">IF(ISNA(VLOOKUP('W. VaR &amp; Off-Peak Pos By Trader'!$A33,'Import OffPeak'!$A$3:U$100,U$1,FALSE())),0,VLOOKUP('W. VaR &amp; Off-Peak Pos By Trader'!$A33,'Import OffPeak'!$A$3:U$100,U$1,FALSE()))</f>
        <v>-8343.22157909313</v>
      </c>
      <c r="V26" s="107" t="n">
        <f aca="false">IF(ISNA(VLOOKUP('W. VaR &amp; Off-Peak Pos By Trader'!$A33,'Import OffPeak'!$A$3:V$100,V$1,FALSE())),0,VLOOKUP('W. VaR &amp; Off-Peak Pos By Trader'!$A33,'Import OffPeak'!$A$3:V$100,V$1,FALSE()))</f>
        <v>-17762.2375665248</v>
      </c>
      <c r="W26" s="107" t="n">
        <f aca="false">IF(ISNA(VLOOKUP('W. VaR &amp; Off-Peak Pos By Trader'!$A33,'Import OffPeak'!$A$3:W$100,W$1,FALSE())),0,VLOOKUP('W. VaR &amp; Off-Peak Pos By Trader'!$A33,'Import OffPeak'!$A$3:W$100,W$1,FALSE()))</f>
        <v>-15272.6100328543</v>
      </c>
      <c r="X26" s="107" t="n">
        <f aca="false">IF(ISNA(VLOOKUP('W. VaR &amp; Off-Peak Pos By Trader'!$A33,'Import OffPeak'!$A$3:X$100,X$1,FALSE())),0,VLOOKUP('W. VaR &amp; Off-Peak Pos By Trader'!$A33,'Import OffPeak'!$A$3:X$100,X$1,FALSE()))</f>
        <v>-17650.1368608279</v>
      </c>
      <c r="Y26" s="107" t="n">
        <f aca="false">IF(ISNA(VLOOKUP('W. VaR &amp; Off-Peak Pos By Trader'!$A33,'Import OffPeak'!$A$3:Y$100,Y$1,FALSE())),0,VLOOKUP('W. VaR &amp; Off-Peak Pos By Trader'!$A33,'Import OffPeak'!$A$3:Y$100,Y$1,FALSE()))</f>
        <v>-8997.85884537575</v>
      </c>
      <c r="Z26" s="107" t="n">
        <f aca="false">IF(ISNA(VLOOKUP('W. VaR &amp; Off-Peak Pos By Trader'!$A33,'Import OffPeak'!$A$3:Z$100,Z$1,FALSE())),0,VLOOKUP('W. VaR &amp; Off-Peak Pos By Trader'!$A33,'Import OffPeak'!$A$3:Z$100,Z$1,FALSE()))</f>
        <v>-9705.61250274775</v>
      </c>
      <c r="AA26" s="107" t="n">
        <f aca="false">IF(ISNA(VLOOKUP('W. VaR &amp; Off-Peak Pos By Trader'!$A33,'Import OffPeak'!$A$3:AA$100,AA$1,FALSE())),0,VLOOKUP('W. VaR &amp; Off-Peak Pos By Trader'!$A33,'Import OffPeak'!$A$3:AA$100,AA$1,FALSE()))</f>
        <v>-10042.1500135753</v>
      </c>
      <c r="AB26" s="107" t="n">
        <f aca="false">IF(ISNA(VLOOKUP('W. VaR &amp; Off-Peak Pos By Trader'!$A33,'Import OffPeak'!$A$3:AB$100,AB$1,FALSE())),0,VLOOKUP('W. VaR &amp; Off-Peak Pos By Trader'!$A33,'Import OffPeak'!$A$3:AB$100,AB$1,FALSE()))</f>
        <v>-9946.25639919794</v>
      </c>
      <c r="AC26" s="107" t="n">
        <f aca="false">IF(ISNA(VLOOKUP('W. VaR &amp; Off-Peak Pos By Trader'!$A33,'Import OffPeak'!$A$3:AC$100,AC$1,FALSE())),0,VLOOKUP('W. VaR &amp; Off-Peak Pos By Trader'!$A33,'Import OffPeak'!$A$3:AC$100,AC$1,FALSE()))</f>
        <v>-10215.7286941325</v>
      </c>
      <c r="AD26" s="107" t="n">
        <f aca="false">IF(ISNA(VLOOKUP('W. VaR &amp; Off-Peak Pos By Trader'!$A33,'Import OffPeak'!$A$3:AD$100,AD$1,FALSE())),0,VLOOKUP('W. VaR &amp; Off-Peak Pos By Trader'!$A33,'Import OffPeak'!$A$3:AD$100,AD$1,FALSE()))</f>
        <v>-9026.746925327</v>
      </c>
      <c r="AE26" s="107" t="n">
        <f aca="false">IF(ISNA(VLOOKUP('W. VaR &amp; Off-Peak Pos By Trader'!$A33,'Import OffPeak'!$A$3:AE$100,AE$1,FALSE())),0,VLOOKUP('W. VaR &amp; Off-Peak Pos By Trader'!$A33,'Import OffPeak'!$A$3:AE$100,AE$1,FALSE()))</f>
        <v>-2955.87836638135</v>
      </c>
      <c r="AF26" s="107" t="n">
        <f aca="false">IF(ISNA(VLOOKUP('W. VaR &amp; Off-Peak Pos By Trader'!$A33,'Import OffPeak'!$A$3:AF$100,AF$1,FALSE())),0,VLOOKUP('W. VaR &amp; Off-Peak Pos By Trader'!$A33,'Import OffPeak'!$A$3:AF$100,AF$1,FALSE()))</f>
        <v>-2828.81604059815</v>
      </c>
      <c r="AG26" s="107" t="n">
        <f aca="false">IF(ISNA(VLOOKUP('W. VaR &amp; Off-Peak Pos By Trader'!$A33,'Import OffPeak'!$A$3:AG$100,AG$1,FALSE())),0,VLOOKUP('W. VaR &amp; Off-Peak Pos By Trader'!$A33,'Import OffPeak'!$A$3:AG$100,AG$1,FALSE()))</f>
        <v>-3335.52423517248</v>
      </c>
      <c r="AH26" s="107" t="n">
        <f aca="false">IF(ISNA(VLOOKUP('W. VaR &amp; Off-Peak Pos By Trader'!$A33,'Import OffPeak'!$A$3:AH$100,AH$1,FALSE())),0,VLOOKUP('W. VaR &amp; Off-Peak Pos By Trader'!$A33,'Import OffPeak'!$A$3:AH$100,AH$1,FALSE()))</f>
        <v>-8521.57227944287</v>
      </c>
      <c r="AI26" s="107" t="n">
        <f aca="false">IF(ISNA(VLOOKUP('W. VaR &amp; Off-Peak Pos By Trader'!$A33,'Import OffPeak'!$A$3:AI$100,AI$1,FALSE())),0,VLOOKUP('W. VaR &amp; Off-Peak Pos By Trader'!$A33,'Import OffPeak'!$A$3:AI$100,AI$1,FALSE()))</f>
        <v>-11774.4388805651</v>
      </c>
      <c r="AJ26" s="107" t="n">
        <f aca="false">IF(ISNA(VLOOKUP('W. VaR &amp; Off-Peak Pos By Trader'!$A33,'Import OffPeak'!$A$3:AJ$100,AJ$1,FALSE())),0,VLOOKUP('W. VaR &amp; Off-Peak Pos By Trader'!$A33,'Import OffPeak'!$A$3:AJ$100,AJ$1,FALSE()))</f>
        <v>-12005.5625260023</v>
      </c>
      <c r="AK26" s="107" t="n">
        <f aca="false">IF(ISNA(VLOOKUP('W. VaR &amp; Off-Peak Pos By Trader'!$A33,'Import OffPeak'!$A$3:AK$100,AK$1,FALSE())),0,VLOOKUP('W. VaR &amp; Off-Peak Pos By Trader'!$A33,'Import OffPeak'!$A$3:AK$100,AK$1,FALSE()))</f>
        <v>-10969.9607534852</v>
      </c>
      <c r="AL26" s="107" t="n">
        <f aca="false">IF(ISNA(VLOOKUP('W. VaR &amp; Off-Peak Pos By Trader'!$A33,'Import OffPeak'!$A$3:AL$100,AL$1,FALSE())),0,VLOOKUP('W. VaR &amp; Off-Peak Pos By Trader'!$A33,'Import OffPeak'!$A$3:AL$100,AL$1,FALSE()))</f>
        <v>-13117.7716848042</v>
      </c>
      <c r="AM26" s="107" t="n">
        <f aca="false">IF(ISNA(VLOOKUP('W. VaR &amp; Off-Peak Pos By Trader'!$A33,'Import OffPeak'!$A$3:AM$100,AM$1,FALSE())),0,VLOOKUP('W. VaR &amp; Off-Peak Pos By Trader'!$A33,'Import OffPeak'!$A$3:AM$100,AM$1,FALSE()))</f>
        <v>-10166.8481502694</v>
      </c>
      <c r="AN26" s="107" t="n">
        <f aca="false">IF(ISNA(VLOOKUP('W. VaR &amp; Off-Peak Pos By Trader'!$A33,'Import OffPeak'!$A$3:AN$100,AN$1,FALSE())),0,VLOOKUP('W. VaR &amp; Off-Peak Pos By Trader'!$A33,'Import OffPeak'!$A$3:AN$100,AN$1,FALSE()))</f>
        <v>-10035.08657993</v>
      </c>
      <c r="AO26" s="107" t="n">
        <f aca="false">IF(ISNA(VLOOKUP('W. VaR &amp; Off-Peak Pos By Trader'!$A33,'Import OffPeak'!$A$3:AO$100,AO$1,FALSE())),0,VLOOKUP('W. VaR &amp; Off-Peak Pos By Trader'!$A33,'Import OffPeak'!$A$3:AO$100,AO$1,FALSE()))</f>
        <v>-10279.0597977086</v>
      </c>
      <c r="AP26" s="107" t="n">
        <f aca="false">IF(ISNA(VLOOKUP('W. VaR &amp; Off-Peak Pos By Trader'!$A33,'Import OffPeak'!$A$3:AP$100,AP$1,FALSE())),0,VLOOKUP('W. VaR &amp; Off-Peak Pos By Trader'!$A33,'Import OffPeak'!$A$3:AP$100,AP$1,FALSE()))</f>
        <v>-9127.93068167388</v>
      </c>
      <c r="AQ26" s="107" t="n">
        <f aca="false">IF(ISNA(VLOOKUP('W. VaR &amp; Off-Peak Pos By Trader'!$A33,'Import OffPeak'!$A$3:AQ$100,AQ$1,FALSE())),0,VLOOKUP('W. VaR &amp; Off-Peak Pos By Trader'!$A33,'Import OffPeak'!$A$3:AQ$100,AQ$1,FALSE()))</f>
        <v>2010.50181204864</v>
      </c>
      <c r="AR26" s="107" t="n">
        <f aca="false">IF(ISNA(VLOOKUP('W. VaR &amp; Off-Peak Pos By Trader'!$A33,'Import OffPeak'!$A$3:AR$100,AR$1,FALSE())),0,VLOOKUP('W. VaR &amp; Off-Peak Pos By Trader'!$A33,'Import OffPeak'!$A$3:AR$100,AR$1,FALSE()))</f>
        <v>1682.71249086704</v>
      </c>
      <c r="AS26" s="107" t="n">
        <f aca="false">IF(ISNA(VLOOKUP('W. VaR &amp; Off-Peak Pos By Trader'!$A33,'Import OffPeak'!$A$3:AS$100,AS$1,FALSE())),0,VLOOKUP('W. VaR &amp; Off-Peak Pos By Trader'!$A33,'Import OffPeak'!$A$3:AS$100,AS$1,FALSE()))</f>
        <v>1428.34922754684</v>
      </c>
      <c r="AT26" s="107" t="n">
        <f aca="false">IF(ISNA(VLOOKUP('W. VaR &amp; Off-Peak Pos By Trader'!$A33,'Import OffPeak'!$A$3:AT$100,AT$1,FALSE())),0,VLOOKUP('W. VaR &amp; Off-Peak Pos By Trader'!$A33,'Import OffPeak'!$A$3:AT$100,AT$1,FALSE()))</f>
        <v>-19236.8174898504</v>
      </c>
      <c r="AU26" s="107" t="n">
        <f aca="false">IF(ISNA(VLOOKUP('W. VaR &amp; Off-Peak Pos By Trader'!$A33,'Import OffPeak'!$A$3:AU$100,AU$1,FALSE())),0,VLOOKUP('W. VaR &amp; Off-Peak Pos By Trader'!$A33,'Import OffPeak'!$A$3:AU$100,AU$1,FALSE()))</f>
        <v>-13016.860380927</v>
      </c>
      <c r="AV26" s="107" t="n">
        <f aca="false">IF(ISNA(VLOOKUP('W. VaR &amp; Off-Peak Pos By Trader'!$A33,'Import OffPeak'!$A$3:AV$100,AV$1,FALSE())),0,VLOOKUP('W. VaR &amp; Off-Peak Pos By Trader'!$A33,'Import OffPeak'!$A$3:AV$100,AV$1,FALSE()))</f>
        <v>-14301.1030075343</v>
      </c>
      <c r="AW26" s="107" t="n">
        <f aca="false">IF(ISNA(VLOOKUP('W. VaR &amp; Off-Peak Pos By Trader'!$A33,'Import OffPeak'!$A$3:AW$100,AW$1,FALSE())),0,VLOOKUP('W. VaR &amp; Off-Peak Pos By Trader'!$A33,'Import OffPeak'!$A$3:AW$100,AW$1,FALSE()))</f>
        <v>-11213.3487473839</v>
      </c>
      <c r="AX26" s="107" t="n">
        <f aca="false">IF(ISNA(VLOOKUP('W. VaR &amp; Off-Peak Pos By Trader'!$A33,'Import OffPeak'!$A$3:AX$100,AX$1,FALSE())),0,VLOOKUP('W. VaR &amp; Off-Peak Pos By Trader'!$A33,'Import OffPeak'!$A$3:AX$100,AX$1,FALSE()))</f>
        <v>-12666.4185483109</v>
      </c>
      <c r="AY26" s="107" t="n">
        <f aca="false">IF(ISNA(VLOOKUP('W. VaR &amp; Off-Peak Pos By Trader'!$A33,'Import OffPeak'!$A$3:AY$100,AY$1,FALSE())),0,VLOOKUP('W. VaR &amp; Off-Peak Pos By Trader'!$A33,'Import OffPeak'!$A$3:AY$100,AY$1,FALSE()))</f>
        <v>-11656.989142098</v>
      </c>
      <c r="AZ26" s="107" t="n">
        <f aca="false">IF(ISNA(VLOOKUP('W. VaR &amp; Off-Peak Pos By Trader'!$A33,'Import OffPeak'!$A$3:AZ$100,AZ$1,FALSE())),0,VLOOKUP('W. VaR &amp; Off-Peak Pos By Trader'!$A33,'Import OffPeak'!$A$3:AZ$100,AZ$1,FALSE()))</f>
        <v>-9983.51375115644</v>
      </c>
      <c r="BA26" s="107" t="n">
        <f aca="false">IF(ISNA(VLOOKUP('W. VaR &amp; Off-Peak Pos By Trader'!$A33,'Import OffPeak'!$A$3:BA$100,BA$1,FALSE())),0,VLOOKUP('W. VaR &amp; Off-Peak Pos By Trader'!$A33,'Import OffPeak'!$A$3:BA$100,BA$1,FALSE()))</f>
        <v>-9210.38407413105</v>
      </c>
      <c r="BB26" s="107" t="n">
        <f aca="false">IF(ISNA(VLOOKUP('W. VaR &amp; Off-Peak Pos By Trader'!$A33,'Import OffPeak'!$A$3:BB$100,BB$1,FALSE())),0,VLOOKUP('W. VaR &amp; Off-Peak Pos By Trader'!$A33,'Import OffPeak'!$A$3:BB$100,BB$1,FALSE()))</f>
        <v>-8594.11613563451</v>
      </c>
      <c r="BC26" s="107" t="n">
        <f aca="false">IF(ISNA(VLOOKUP('W. VaR &amp; Off-Peak Pos By Trader'!$A33,'Import OffPeak'!$A$3:BC$100,BC$1,FALSE())),0,VLOOKUP('W. VaR &amp; Off-Peak Pos By Trader'!$A33,'Import OffPeak'!$A$3:BC$100,BC$1,FALSE()))</f>
        <v>-8807.13913299993</v>
      </c>
      <c r="BD26" s="107" t="n">
        <f aca="false">IF(ISNA(VLOOKUP('W. VaR &amp; Off-Peak Pos By Trader'!$A33,'Import OffPeak'!$A$3:BD$100,BD$1,FALSE())),0,VLOOKUP('W. VaR &amp; Off-Peak Pos By Trader'!$A33,'Import OffPeak'!$A$3:BD$100,BD$1,FALSE()))</f>
        <v>-8773.53210118609</v>
      </c>
      <c r="BE26" s="107" t="n">
        <f aca="false">IF(ISNA(VLOOKUP('W. VaR &amp; Off-Peak Pos By Trader'!$A33,'Import OffPeak'!$A$3:BE$100,BE$1,FALSE())),0,VLOOKUP('W. VaR &amp; Off-Peak Pos By Trader'!$A33,'Import OffPeak'!$A$3:BE$100,BE$1,FALSE()))</f>
        <v>-8617.46185187457</v>
      </c>
      <c r="BF26" s="107" t="n">
        <f aca="false">IF(ISNA(VLOOKUP('W. VaR &amp; Off-Peak Pos By Trader'!$A33,'Import OffPeak'!$A$3:BF$100,BF$1,FALSE())),0,VLOOKUP('W. VaR &amp; Off-Peak Pos By Trader'!$A33,'Import OffPeak'!$A$3:BF$100,BF$1,FALSE()))</f>
        <v>-5942.61466170534</v>
      </c>
      <c r="BG26" s="107" t="n">
        <f aca="false">IF(ISNA(VLOOKUP('W. VaR &amp; Off-Peak Pos By Trader'!$A33,'Import OffPeak'!$A$3:BG$100,BG$1,FALSE())),0,VLOOKUP('W. VaR &amp; Off-Peak Pos By Trader'!$A33,'Import OffPeak'!$A$3:BG$100,BG$1,FALSE()))</f>
        <v>-471.703377603017</v>
      </c>
      <c r="BH26" s="107" t="n">
        <f aca="false">IF(ISNA(VLOOKUP('W. VaR &amp; Off-Peak Pos By Trader'!$A33,'Import OffPeak'!$A$3:BH$100,BH$1,FALSE())),0,VLOOKUP('W. VaR &amp; Off-Peak Pos By Trader'!$A33,'Import OffPeak'!$A$3:BH$100,BH$1,FALSE()))</f>
        <v>-254.22660775302</v>
      </c>
      <c r="BI26" s="107" t="n">
        <f aca="false">IF(ISNA(VLOOKUP('W. VaR &amp; Off-Peak Pos By Trader'!$A33,'Import OffPeak'!$A$3:BI$100,BI$1,FALSE())),0,VLOOKUP('W. VaR &amp; Off-Peak Pos By Trader'!$A33,'Import OffPeak'!$A$3:BI$100,BI$1,FALSE()))</f>
        <v>1376.008122516</v>
      </c>
      <c r="BJ26" s="107" t="n">
        <f aca="false">IF(ISNA(VLOOKUP('W. VaR &amp; Off-Peak Pos By Trader'!$A33,'Import OffPeak'!$A$3:BJ$100,BJ$1,FALSE())),0,VLOOKUP('W. VaR &amp; Off-Peak Pos By Trader'!$A33,'Import OffPeak'!$A$3:BJ$100,BJ$1,FALSE()))</f>
        <v>-264.60422404663</v>
      </c>
      <c r="BK26" s="107" t="n">
        <f aca="false">IF(ISNA(VLOOKUP('W. VaR &amp; Off-Peak Pos By Trader'!$A33,'Import OffPeak'!$A$3:BK$100,BK$1,FALSE())),0,VLOOKUP('W. VaR &amp; Off-Peak Pos By Trader'!$A33,'Import OffPeak'!$A$3:BK$100,BK$1,FALSE()))</f>
        <v>4392.44977670345</v>
      </c>
      <c r="BL26" s="107" t="n">
        <f aca="false">IF(ISNA(VLOOKUP('W. VaR &amp; Off-Peak Pos By Trader'!$A33,'Import OffPeak'!$A$3:BL$100,BL$1,FALSE())),0,VLOOKUP('W. VaR &amp; Off-Peak Pos By Trader'!$A33,'Import OffPeak'!$A$3:BL$100,BL$1,FALSE()))</f>
        <v>3296.4618919666</v>
      </c>
      <c r="BM26" s="107" t="n">
        <f aca="false">IF(ISNA(VLOOKUP('W. VaR &amp; Off-Peak Pos By Trader'!$A33,'Import OffPeak'!$A$3:BM$100,BM$1,FALSE())),0,VLOOKUP('W. VaR &amp; Off-Peak Pos By Trader'!$A33,'Import OffPeak'!$A$3:BM$100,BM$1,FALSE()))</f>
        <v>6939.85347604895</v>
      </c>
      <c r="BN26" s="107" t="n">
        <f aca="false">IF(ISNA(VLOOKUP('W. VaR &amp; Off-Peak Pos By Trader'!$A33,'Import OffPeak'!$A$3:BN$100,BN$1,FALSE())),0,VLOOKUP('W. VaR &amp; Off-Peak Pos By Trader'!$A33,'Import OffPeak'!$A$3:BN$100,BN$1,FALSE()))</f>
        <v>7081.58984959069</v>
      </c>
      <c r="BO26" s="107" t="n">
        <f aca="false">IF(ISNA(VLOOKUP('W. VaR &amp; Off-Peak Pos By Trader'!$A33,'Import OffPeak'!$A$3:BO$100,BO$1,FALSE())),0,VLOOKUP('W. VaR &amp; Off-Peak Pos By Trader'!$A33,'Import OffPeak'!$A$3:BO$100,BO$1,FALSE()))</f>
        <v>8277.20446658371</v>
      </c>
      <c r="BP26" s="107" t="n">
        <f aca="false">IF(ISNA(VLOOKUP('W. VaR &amp; Off-Peak Pos By Trader'!$A33,'Import OffPeak'!$A$3:BP$100,BP$1,FALSE())),0,VLOOKUP('W. VaR &amp; Off-Peak Pos By Trader'!$A33,'Import OffPeak'!$A$3:BP$100,BP$1,FALSE()))</f>
        <v>8011.17575025852</v>
      </c>
      <c r="BQ26" s="107" t="n">
        <f aca="false">IF(ISNA(VLOOKUP('W. VaR &amp; Off-Peak Pos By Trader'!$A33,'Import OffPeak'!$A$3:BQ$100,BQ$1,FALSE())),0,VLOOKUP('W. VaR &amp; Off-Peak Pos By Trader'!$A33,'Import OffPeak'!$A$3:BQ$100,BQ$1,FALSE()))</f>
        <v>8568.83528838302</v>
      </c>
      <c r="BR26" s="107" t="n">
        <f aca="false">IF(ISNA(VLOOKUP('W. VaR &amp; Off-Peak Pos By Trader'!$A33,'Import OffPeak'!$A$3:BR$100,BR$1,FALSE())),0,VLOOKUP('W. VaR &amp; Off-Peak Pos By Trader'!$A33,'Import OffPeak'!$A$3:BR$100,BR$1,FALSE()))</f>
        <v>-12193.6111756748</v>
      </c>
      <c r="BS26" s="107" t="n">
        <f aca="false">IF(ISNA(VLOOKUP('W. VaR &amp; Off-Peak Pos By Trader'!$A33,'Import OffPeak'!$A$3:BS$100,BS$1,FALSE())),0,VLOOKUP('W. VaR &amp; Off-Peak Pos By Trader'!$A33,'Import OffPeak'!$A$3:BS$100,BS$1,FALSE()))</f>
        <v>-10657.5178913407</v>
      </c>
      <c r="BT26" s="107" t="n">
        <f aca="false">IF(ISNA(VLOOKUP('W. VaR &amp; Off-Peak Pos By Trader'!$A33,'Import OffPeak'!$A$3:BT$100,BT$1,FALSE())),0,VLOOKUP('W. VaR &amp; Off-Peak Pos By Trader'!$A33,'Import OffPeak'!$A$3:BT$100,BT$1,FALSE()))</f>
        <v>-11486.7449202585</v>
      </c>
      <c r="BU26" s="107" t="n">
        <f aca="false">IF(ISNA(VLOOKUP('W. VaR &amp; Off-Peak Pos By Trader'!$A33,'Import OffPeak'!$A$3:BU$100,BU$1,FALSE())),0,VLOOKUP('W. VaR &amp; Off-Peak Pos By Trader'!$A33,'Import OffPeak'!$A$3:BU$100,BU$1,FALSE()))</f>
        <v>-11686.1369142498</v>
      </c>
      <c r="BV26" s="107" t="n">
        <f aca="false">IF(ISNA(VLOOKUP('W. VaR &amp; Off-Peak Pos By Trader'!$A33,'Import OffPeak'!$A$3:BV$100,BV$1,FALSE())),0,VLOOKUP('W. VaR &amp; Off-Peak Pos By Trader'!$A33,'Import OffPeak'!$A$3:BV$100,BV$1,FALSE()))</f>
        <v>-11953.8279458499</v>
      </c>
      <c r="BW26" s="107" t="n">
        <f aca="false">IF(ISNA(VLOOKUP('W. VaR &amp; Off-Peak Pos By Trader'!$A33,'Import OffPeak'!$A$3:BW$100,BW$1,FALSE())),0,VLOOKUP('W. VaR &amp; Off-Peak Pos By Trader'!$A33,'Import OffPeak'!$A$3:BW$100,BW$1,FALSE()))</f>
        <v>-11023.5012035008</v>
      </c>
      <c r="BX26" s="107" t="n">
        <f aca="false">IF(ISNA(VLOOKUP('W. VaR &amp; Off-Peak Pos By Trader'!$A33,'Import OffPeak'!$A$3:BX$100,BX$1,FALSE())),0,VLOOKUP('W. VaR &amp; Off-Peak Pos By Trader'!$A33,'Import OffPeak'!$A$3:BX$100,BX$1,FALSE()))</f>
        <v>-12408.8449745756</v>
      </c>
      <c r="BY26" s="107" t="n">
        <f aca="false">IF(ISNA(VLOOKUP('W. VaR &amp; Off-Peak Pos By Trader'!$A33,'Import OffPeak'!$A$3:BY$100,BY$1,FALSE())),0,VLOOKUP('W. VaR &amp; Off-Peak Pos By Trader'!$A33,'Import OffPeak'!$A$3:BY$100,BY$1,FALSE()))</f>
        <v>-11195.4430399276</v>
      </c>
      <c r="BZ26" s="107" t="n">
        <f aca="false">IF(ISNA(VLOOKUP('W. VaR &amp; Off-Peak Pos By Trader'!$A33,'Import OffPeak'!$A$3:BZ$100,BZ$1,FALSE())),0,VLOOKUP('W. VaR &amp; Off-Peak Pos By Trader'!$A33,'Import OffPeak'!$A$3:BZ$100,BZ$1,FALSE()))</f>
        <v>-11995.0193267643</v>
      </c>
      <c r="CA26" s="107" t="n">
        <f aca="false">IF(ISNA(VLOOKUP('W. VaR &amp; Off-Peak Pos By Trader'!$A33,'Import OffPeak'!$A$3:CA$100,CA$1,FALSE())),0,VLOOKUP('W. VaR &amp; Off-Peak Pos By Trader'!$A33,'Import OffPeak'!$A$3:CA$100,CA$1,FALSE()))</f>
        <v>-11114.600909366</v>
      </c>
      <c r="CB26" s="107" t="n">
        <f aca="false">IF(ISNA(VLOOKUP('W. VaR &amp; Off-Peak Pos By Trader'!$A33,'Import OffPeak'!$A$3:CB$100,CB$1,FALSE())),0,VLOOKUP('W. VaR &amp; Off-Peak Pos By Trader'!$A33,'Import OffPeak'!$A$3:CB$100,CB$1,FALSE()))</f>
        <v>-11304.4496472254</v>
      </c>
      <c r="CC26" s="107" t="n">
        <f aca="false">IF(ISNA(VLOOKUP('W. VaR &amp; Off-Peak Pos By Trader'!$A33,'Import OffPeak'!$A$3:CC$100,CC$1,FALSE())),0,VLOOKUP('W. VaR &amp; Off-Peak Pos By Trader'!$A33,'Import OffPeak'!$A$3:CC$100,CC$1,FALSE()))</f>
        <v>-12087.0367445955</v>
      </c>
      <c r="CD26" s="107" t="n">
        <f aca="false">IF(ISNA(VLOOKUP('W. VaR &amp; Off-Peak Pos By Trader'!$A33,'Import OffPeak'!$A$3:CD$100,CD$1,FALSE())),0,VLOOKUP('W. VaR &amp; Off-Peak Pos By Trader'!$A33,'Import OffPeak'!$A$3:CD$100,CD$1,FALSE()))</f>
        <v>2865.6559212848</v>
      </c>
      <c r="CE26" s="107" t="n">
        <f aca="false">IF(ISNA(VLOOKUP('W. VaR &amp; Off-Peak Pos By Trader'!$A33,'Import OffPeak'!$A$3:CE$100,CE$1,FALSE())),0,VLOOKUP('W. VaR &amp; Off-Peak Pos By Trader'!$A33,'Import OffPeak'!$A$3:CE$100,CE$1,FALSE()))</f>
        <v>2572.94485439209</v>
      </c>
      <c r="CF26" s="107" t="n">
        <f aca="false">IF(ISNA(VLOOKUP('W. VaR &amp; Off-Peak Pos By Trader'!$A33,'Import OffPeak'!$A$3:CF$100,CF$1,FALSE())),0,VLOOKUP('W. VaR &amp; Off-Peak Pos By Trader'!$A33,'Import OffPeak'!$A$3:CF$100,CF$1,FALSE()))</f>
        <v>2835.54099407354</v>
      </c>
      <c r="CG26" s="107" t="n">
        <f aca="false">IF(ISNA(VLOOKUP('W. VaR &amp; Off-Peak Pos By Trader'!$A33,'Import OffPeak'!$A$3:CG$100,CG$1,FALSE())),0,VLOOKUP('W. VaR &amp; Off-Peak Pos By Trader'!$A33,'Import OffPeak'!$A$3:CG$100,CG$1,FALSE()))</f>
        <v>2605.50657722088</v>
      </c>
      <c r="CH26" s="107" t="n">
        <f aca="false">IF(ISNA(VLOOKUP('W. VaR &amp; Off-Peak Pos By Trader'!$A33,'Import OffPeak'!$A$3:CH$100,CH$1,FALSE())),0,VLOOKUP('W. VaR &amp; Off-Peak Pos By Trader'!$A33,'Import OffPeak'!$A$3:CH$100,CH$1,FALSE()))</f>
        <v>2804.92219557688</v>
      </c>
      <c r="CI26" s="107" t="n">
        <f aca="false">IF(ISNA(VLOOKUP('W. VaR &amp; Off-Peak Pos By Trader'!$A33,'Import OffPeak'!$A$3:CI$100,CI$1,FALSE())),0,VLOOKUP('W. VaR &amp; Off-Peak Pos By Trader'!$A33,'Import OffPeak'!$A$3:CI$100,CI$1,FALSE()))</f>
        <v>2721.81975114569</v>
      </c>
      <c r="CJ26" s="107" t="n">
        <f aca="false">IF(ISNA(VLOOKUP('W. VaR &amp; Off-Peak Pos By Trader'!$A33,'Import OffPeak'!$A$3:CJ$100,CJ$1,FALSE())),0,VLOOKUP('W. VaR &amp; Off-Peak Pos By Trader'!$A33,'Import OffPeak'!$A$3:CJ$100,CJ$1,FALSE()))</f>
        <v>2774.30863728521</v>
      </c>
      <c r="CK26" s="107" t="n">
        <f aca="false">IF(ISNA(VLOOKUP('W. VaR &amp; Off-Peak Pos By Trader'!$A33,'Import OffPeak'!$A$3:CK$100,CK$1,FALSE())),0,VLOOKUP('W. VaR &amp; Off-Peak Pos By Trader'!$A33,'Import OffPeak'!$A$3:CK$100,CK$1,FALSE()))</f>
        <v>2758.75523580149</v>
      </c>
      <c r="CL26" s="107" t="n">
        <f aca="false">IF(ISNA(VLOOKUP('W. VaR &amp; Off-Peak Pos By Trader'!$A33,'Import OffPeak'!$A$3:CL$100,CL$1,FALSE())),0,VLOOKUP('W. VaR &amp; Off-Peak Pos By Trader'!$A33,'Import OffPeak'!$A$3:CL$100,CL$1,FALSE()))</f>
        <v>2676.78779311248</v>
      </c>
      <c r="CM26" s="107" t="n">
        <f aca="false">IF(ISNA(VLOOKUP('W. VaR &amp; Off-Peak Pos By Trader'!$A33,'Import OffPeak'!$A$3:CM$100,CM$1,FALSE())),0,VLOOKUP('W. VaR &amp; Off-Peak Pos By Trader'!$A33,'Import OffPeak'!$A$3:CM$100,CM$1,FALSE()))</f>
        <v>2603.59345633262</v>
      </c>
      <c r="CN26" s="107" t="n">
        <f aca="false">IF(ISNA(VLOOKUP('W. VaR &amp; Off-Peak Pos By Trader'!$A33,'Import OffPeak'!$A$3:CN$100,CN$1,FALSE())),0,VLOOKUP('W. VaR &amp; Off-Peak Pos By Trader'!$A33,'Import OffPeak'!$A$3:CN$100,CN$1,FALSE()))</f>
        <v>2780.52800518977</v>
      </c>
      <c r="CO26" s="107" t="n">
        <f aca="false">IF(ISNA(VLOOKUP('W. VaR &amp; Off-Peak Pos By Trader'!$A33,'Import OffPeak'!$A$3:CO$100,CO$1,FALSE())),0,VLOOKUP('W. VaR &amp; Off-Peak Pos By Trader'!$A33,'Import OffPeak'!$A$3:CO$100,CO$1,FALSE()))</f>
        <v>2700.23969892655</v>
      </c>
      <c r="CP26" s="107" t="n">
        <f aca="false">IF(ISNA(VLOOKUP('W. VaR &amp; Off-Peak Pos By Trader'!$A33,'Import OffPeak'!$A$3:CP$100,CP$1,FALSE())),0,VLOOKUP('W. VaR &amp; Off-Peak Pos By Trader'!$A33,'Import OffPeak'!$A$3:CP$100,CP$1,FALSE()))</f>
        <v>-1343.08997622047</v>
      </c>
      <c r="CQ26" s="107" t="n">
        <f aca="false">IF(ISNA(VLOOKUP('W. VaR &amp; Off-Peak Pos By Trader'!$A33,'Import OffPeak'!$A$3:CQ$100,CQ$1,FALSE())),0,VLOOKUP('W. VaR &amp; Off-Peak Pos By Trader'!$A33,'Import OffPeak'!$A$3:CQ$100,CQ$1,FALSE()))</f>
        <v>-1173.73305098699</v>
      </c>
      <c r="CR26" s="107" t="n">
        <f aca="false">IF(ISNA(VLOOKUP('W. VaR &amp; Off-Peak Pos By Trader'!$A33,'Import OffPeak'!$A$3:CR$100,CR$1,FALSE())),0,VLOOKUP('W. VaR &amp; Off-Peak Pos By Trader'!$A33,'Import OffPeak'!$A$3:CR$100,CR$1,FALSE()))</f>
        <v>-1329.74644107914</v>
      </c>
      <c r="CS26" s="107" t="n">
        <f aca="false">IF(ISNA(VLOOKUP('W. VaR &amp; Off-Peak Pos By Trader'!$A33,'Import OffPeak'!$A$3:CS$100,CS$1,FALSE())),0,VLOOKUP('W. VaR &amp; Off-Peak Pos By Trader'!$A33,'Import OffPeak'!$A$3:CS$100,CS$1,FALSE()))</f>
        <v>-1222.14308185104</v>
      </c>
      <c r="CT26" s="107" t="n">
        <f aca="false">IF(ISNA(VLOOKUP('W. VaR &amp; Off-Peak Pos By Trader'!$A33,'Import OffPeak'!$A$3:CT$100,CT$1,FALSE())),0,VLOOKUP('W. VaR &amp; Off-Peak Pos By Trader'!$A33,'Import OffPeak'!$A$3:CT$100,CT$1,FALSE()))</f>
        <v>-1380.19637266582</v>
      </c>
      <c r="CU26" s="107" t="n">
        <f aca="false">IF(ISNA(VLOOKUP('W. VaR &amp; Off-Peak Pos By Trader'!$A33,'Import OffPeak'!$A$3:CU$100,CU$1,FALSE())),0,VLOOKUP('W. VaR &amp; Off-Peak Pos By Trader'!$A33,'Import OffPeak'!$A$3:CU$100,CU$1,FALSE()))</f>
        <v>-1213.46096810469</v>
      </c>
      <c r="CV26" s="107" t="n">
        <f aca="false">IF(ISNA(VLOOKUP('W. VaR &amp; Off-Peak Pos By Trader'!$A33,'Import OffPeak'!$A$3:CV$100,CV$1,FALSE())),0,VLOOKUP('W. VaR &amp; Off-Peak Pos By Trader'!$A33,'Import OffPeak'!$A$3:CV$100,CV$1,FALSE()))</f>
        <v>-1302.30873949941</v>
      </c>
      <c r="CW26" s="107" t="n">
        <f aca="false">IF(ISNA(VLOOKUP('W. VaR &amp; Off-Peak Pos By Trader'!$A33,'Import OffPeak'!$A$3:CW$100,CW$1,FALSE())),0,VLOOKUP('W. VaR &amp; Off-Peak Pos By Trader'!$A33,'Import OffPeak'!$A$3:CW$100,CW$1,FALSE()))</f>
        <v>-1295.37094033776</v>
      </c>
      <c r="CX26" s="107" t="n">
        <f aca="false">IF(ISNA(VLOOKUP('W. VaR &amp; Off-Peak Pos By Trader'!$A33,'Import OffPeak'!$A$3:CX$100,CX$1,FALSE())),0,VLOOKUP('W. VaR &amp; Off-Peak Pos By Trader'!$A33,'Import OffPeak'!$A$3:CX$100,CX$1,FALSE()))</f>
        <v>-1257.23942814335</v>
      </c>
      <c r="CY26" s="107" t="n">
        <f aca="false">IF(ISNA(VLOOKUP('W. VaR &amp; Off-Peak Pos By Trader'!$A33,'Import OffPeak'!$A$3:CY$100,CY$1,FALSE())),0,VLOOKUP('W. VaR &amp; Off-Peak Pos By Trader'!$A33,'Import OffPeak'!$A$3:CY$100,CY$1,FALSE()))</f>
        <v>-1223.14352260925</v>
      </c>
      <c r="CZ26" s="107" t="n">
        <f aca="false">IF(ISNA(VLOOKUP('W. VaR &amp; Off-Peak Pos By Trader'!$A33,'Import OffPeak'!$A$3:CZ$100,CZ$1,FALSE())),0,VLOOKUP('W. VaR &amp; Off-Peak Pos By Trader'!$A33,'Import OffPeak'!$A$3:CZ$100,CZ$1,FALSE()))</f>
        <v>-1306.18721772934</v>
      </c>
      <c r="DA26" s="107" t="n">
        <f aca="false">IF(ISNA(VLOOKUP('W. VaR &amp; Off-Peak Pos By Trader'!$A33,'Import OffPeak'!$A$3:DA$100,DA$1,FALSE())),0,VLOOKUP('W. VaR &amp; Off-Peak Pos By Trader'!$A33,'Import OffPeak'!$A$3:DA$100,DA$1,FALSE()))</f>
        <v>-1268.20639638573</v>
      </c>
      <c r="DB26" s="107" t="n">
        <f aca="false">IF(ISNA(VLOOKUP('W. VaR &amp; Off-Peak Pos By Trader'!$A33,'Import OffPeak'!$A$3:DB$100,DB$1,FALSE())),0,VLOOKUP('W. VaR &amp; Off-Peak Pos By Trader'!$A33,'Import OffPeak'!$A$3:DB$100,DB$1,FALSE()))</f>
        <v>-440.956289568024</v>
      </c>
      <c r="DC26" s="107" t="n">
        <f aca="false">IF(ISNA(VLOOKUP('W. VaR &amp; Off-Peak Pos By Trader'!$A33,'Import OffPeak'!$A$3:DC$100,DC$1,FALSE())),0,VLOOKUP('W. VaR &amp; Off-Peak Pos By Trader'!$A33,'Import OffPeak'!$A$3:DC$100,DC$1,FALSE()))</f>
        <v>-367.361304137834</v>
      </c>
      <c r="DD26" s="107" t="n">
        <f aca="false">IF(ISNA(VLOOKUP('W. VaR &amp; Off-Peak Pos By Trader'!$A33,'Import OffPeak'!$A$3:DD$100,DD$1,FALSE())),0,VLOOKUP('W. VaR &amp; Off-Peak Pos By Trader'!$A33,'Import OffPeak'!$A$3:DD$100,DD$1,FALSE()))</f>
        <v>-395.806705189304</v>
      </c>
      <c r="DE26" s="107" t="n">
        <f aca="false">IF(ISNA(VLOOKUP('W. VaR &amp; Off-Peak Pos By Trader'!$A33,'Import OffPeak'!$A$3:DE$100,DE$1,FALSE())),0,VLOOKUP('W. VaR &amp; Off-Peak Pos By Trader'!$A33,'Import OffPeak'!$A$3:DE$100,DE$1,FALSE()))</f>
        <v>-382.356102876538</v>
      </c>
      <c r="DF26" s="107" t="n">
        <f aca="false">IF(ISNA(VLOOKUP('W. VaR &amp; Off-Peak Pos By Trader'!$A33,'Import OffPeak'!$A$3:DF$100,DF$1,FALSE())),0,VLOOKUP('W. VaR &amp; Off-Peak Pos By Trader'!$A33,'Import OffPeak'!$A$3:DF$100,DF$1,FALSE()))</f>
        <v>-431.71422051369</v>
      </c>
      <c r="DG26" s="107" t="n">
        <f aca="false">IF(ISNA(VLOOKUP('W. VaR &amp; Off-Peak Pos By Trader'!$A33,'Import OffPeak'!$A$3:DG$100,DG$1,FALSE())),0,VLOOKUP('W. VaR &amp; Off-Peak Pos By Trader'!$A33,'Import OffPeak'!$A$3:DG$100,DG$1,FALSE()))</f>
        <v>-379.484210221688</v>
      </c>
      <c r="DH26" s="107" t="n">
        <f aca="false">IF(ISNA(VLOOKUP('W. VaR &amp; Off-Peak Pos By Trader'!$A33,'Import OffPeak'!$A$3:DH$100,DH$1,FALSE())),0,VLOOKUP('W. VaR &amp; Off-Peak Pos By Trader'!$A33,'Import OffPeak'!$A$3:DH$100,DH$1,FALSE()))</f>
        <v>0</v>
      </c>
      <c r="DI26" s="107" t="n">
        <f aca="false">IF(ISNA(VLOOKUP('W. VaR &amp; Off-Peak Pos By Trader'!$A33,'Import OffPeak'!$A$3:DI$100,DI$1,FALSE())),0,VLOOKUP('W. VaR &amp; Off-Peak Pos By Trader'!$A33,'Import OffPeak'!$A$3:DI$100,DI$1,FALSE()))</f>
        <v>0</v>
      </c>
      <c r="DJ26" s="107" t="n">
        <f aca="false">IF(ISNA(VLOOKUP('W. VaR &amp; Off-Peak Pos By Trader'!$A33,'Import OffPeak'!$A$3:DJ$100,DJ$1,FALSE())),0,VLOOKUP('W. VaR &amp; Off-Peak Pos By Trader'!$A33,'Import OffPeak'!$A$3:DJ$100,DJ$1,FALSE()))</f>
        <v>0</v>
      </c>
      <c r="DK26" s="107" t="n">
        <f aca="false">IF(ISNA(VLOOKUP('W. VaR &amp; Off-Peak Pos By Trader'!$A33,'Import OffPeak'!$A$3:DK$100,DK$1,FALSE())),0,VLOOKUP('W. VaR &amp; Off-Peak Pos By Trader'!$A33,'Import OffPeak'!$A$3:DK$100,DK$1,FALSE()))</f>
        <v>2008.66679093176</v>
      </c>
      <c r="DL26" s="107" t="n">
        <f aca="false">IF(ISNA(VLOOKUP('W. VaR &amp; Off-Peak Pos By Trader'!$A33,'Import OffPeak'!$A$3:DL$100,DL$1,FALSE())),0,VLOOKUP('W. VaR &amp; Off-Peak Pos By Trader'!$A33,'Import OffPeak'!$A$3:DL$100,DL$1,FALSE()))</f>
        <v>1943.15529156115</v>
      </c>
      <c r="DM26" s="107" t="n">
        <f aca="false">IF(ISNA(VLOOKUP('W. VaR &amp; Off-Peak Pos By Trader'!$A33,'Import OffPeak'!$A$3:DM$100,DM$1,FALSE())),0,VLOOKUP('W. VaR &amp; Off-Peak Pos By Trader'!$A33,'Import OffPeak'!$A$3:DM$100,DM$1,FALSE()))</f>
        <v>1980.57305953125</v>
      </c>
      <c r="DN26" s="107" t="n">
        <f aca="false">IF(ISNA(VLOOKUP('W. VaR &amp; Off-Peak Pos By Trader'!$A33,'Import OffPeak'!$A$3:DN$100,DN$1,FALSE())),0,VLOOKUP('W. VaR &amp; Off-Peak Pos By Trader'!$A33,'Import OffPeak'!$A$3:DN$100,DN$1,FALSE()))</f>
        <v>-413.10197934862</v>
      </c>
      <c r="DO26" s="107" t="n">
        <f aca="false">IF(ISNA(VLOOKUP('W. VaR &amp; Off-Peak Pos By Trader'!$A33,'Import OffPeak'!$A$3:DO$100,DO$1,FALSE())),0,VLOOKUP('W. VaR &amp; Off-Peak Pos By Trader'!$A33,'Import OffPeak'!$A$3:DO$100,DO$1,FALSE()))</f>
        <v>-344.091113863138</v>
      </c>
      <c r="DP26" s="107" t="n">
        <f aca="false">IF(ISNA(VLOOKUP('W. VaR &amp; Off-Peak Pos By Trader'!$A33,'Import OffPeak'!$A$3:DP$100,DP$1,FALSE())),0,VLOOKUP('W. VaR &amp; Off-Peak Pos By Trader'!$A33,'Import OffPeak'!$A$3:DP$100,DP$1,FALSE()))</f>
        <v>-370.657477219502</v>
      </c>
      <c r="DQ26" s="107" t="n">
        <f aca="false">IF(ISNA(VLOOKUP('W. VaR &amp; Off-Peak Pos By Trader'!$A33,'Import OffPeak'!$A$3:DQ$100,DQ$1,FALSE())),0,VLOOKUP('W. VaR &amp; Off-Peak Pos By Trader'!$A33,'Import OffPeak'!$A$3:DQ$100,DQ$1,FALSE()))</f>
        <v>-357.989375779846</v>
      </c>
      <c r="DR26" s="107" t="n">
        <f aca="false">IF(ISNA(VLOOKUP('W. VaR &amp; Off-Peak Pos By Trader'!$A33,'Import OffPeak'!$A$3:DR$100,DR$1,FALSE())),0,VLOOKUP('W. VaR &amp; Off-Peak Pos By Trader'!$A33,'Import OffPeak'!$A$3:DR$100,DR$1,FALSE()))</f>
        <v>-404.117864458718</v>
      </c>
      <c r="DS26" s="107" t="n">
        <f aca="false">IF(ISNA(VLOOKUP('W. VaR &amp; Off-Peak Pos By Trader'!$A33,'Import OffPeak'!$A$3:DS$100,DS$1,FALSE())),0,VLOOKUP('W. VaR &amp; Off-Peak Pos By Trader'!$A33,'Import OffPeak'!$A$3:DS$100,DS$1,FALSE()))</f>
        <v>-355.154982555826</v>
      </c>
      <c r="DT26" s="107" t="n">
        <f aca="false">IF(ISNA(VLOOKUP('W. VaR &amp; Off-Peak Pos By Trader'!$A33,'Import OffPeak'!$A$3:DT$100,DT$1,FALSE())),0,VLOOKUP('W. VaR &amp; Off-Peak Pos By Trader'!$A33,'Import OffPeak'!$A$3:DT$100,DT$1,FALSE()))</f>
        <v>-399.585541457168</v>
      </c>
      <c r="DU26" s="107" t="n">
        <f aca="false">IF(ISNA(VLOOKUP('W. VaR &amp; Off-Peak Pos By Trader'!$A33,'Import OffPeak'!$A$3:DU$100,DU$1,FALSE())),0,VLOOKUP('W. VaR &amp; Off-Peak Pos By Trader'!$A33,'Import OffPeak'!$A$3:DU$100,DU$1,FALSE()))</f>
        <v>0</v>
      </c>
      <c r="DV26" s="107" t="n">
        <f aca="false">IF(ISNA(VLOOKUP('W. VaR &amp; Off-Peak Pos By Trader'!$A33,'Import OffPeak'!$A$3:DV$100,DV$1,FALSE())),0,VLOOKUP('W. VaR &amp; Off-Peak Pos By Trader'!$A33,'Import OffPeak'!$A$3:DV$100,DV$1,FALSE()))</f>
        <v>0</v>
      </c>
      <c r="DW26" s="107" t="n">
        <f aca="false">IF(ISNA(VLOOKUP('W. VaR &amp; Off-Peak Pos By Trader'!$A33,'Import OffPeak'!$A$3:DW$100,DW$1,FALSE())),0,VLOOKUP('W. VaR &amp; Off-Peak Pos By Trader'!$A33,'Import OffPeak'!$A$3:DW$100,DW$1,FALSE()))</f>
        <v>0</v>
      </c>
      <c r="DX26" s="107" t="n">
        <f aca="false">IF(ISNA(VLOOKUP('W. VaR &amp; Off-Peak Pos By Trader'!$A33,'Import OffPeak'!$A$3:DX$100,DX$1,FALSE())),0,VLOOKUP('W. VaR &amp; Off-Peak Pos By Trader'!$A33,'Import OffPeak'!$A$3:DX$100,DX$1,FALSE()))</f>
        <v>0</v>
      </c>
      <c r="DY26" s="107" t="n">
        <f aca="false">IF(ISNA(VLOOKUP('W. VaR &amp; Off-Peak Pos By Trader'!$A33,'Import OffPeak'!$A$3:DY$100,DY$1,FALSE())),0,VLOOKUP('W. VaR &amp; Off-Peak Pos By Trader'!$A33,'Import OffPeak'!$A$3:DY$100,DY$1,FALSE()))</f>
        <v>0</v>
      </c>
      <c r="DZ26" s="107" t="n">
        <f aca="false">IF(ISNA(VLOOKUP('W. VaR &amp; Off-Peak Pos By Trader'!$A33,'Import OffPeak'!$A$3:DZ$100,DZ$1,FALSE())),0,VLOOKUP('W. VaR &amp; Off-Peak Pos By Trader'!$A33,'Import OffPeak'!$A$3:DZ$100,DZ$1,FALSE()))</f>
        <v>0</v>
      </c>
      <c r="EA26" s="107" t="n">
        <f aca="false">IF(ISNA(VLOOKUP('W. VaR &amp; Off-Peak Pos By Trader'!$A33,'Import OffPeak'!$A$3:EA$100,EA$1,FALSE())),0,VLOOKUP('W. VaR &amp; Off-Peak Pos By Trader'!$A33,'Import OffPeak'!$A$3:EA$100,EA$1,FALSE()))</f>
        <v>0</v>
      </c>
      <c r="EB26" s="107" t="n">
        <f aca="false">IF(ISNA(VLOOKUP('W. VaR &amp; Off-Peak Pos By Trader'!$A33,'Import OffPeak'!$A$3:EB$100,EB$1,FALSE())),0,VLOOKUP('W. VaR &amp; Off-Peak Pos By Trader'!$A33,'Import OffPeak'!$A$3:EB$100,EB$1,FALSE()))</f>
        <v>0</v>
      </c>
      <c r="EC26" s="107" t="n">
        <f aca="false">IF(ISNA(VLOOKUP('W. VaR &amp; Off-Peak Pos By Trader'!$A33,'Import OffPeak'!$A$3:EC$100,EC$1,FALSE())),0,VLOOKUP('W. VaR &amp; Off-Peak Pos By Trader'!$A33,'Import OffPeak'!$A$3:EC$100,EC$1,FALSE()))</f>
        <v>0</v>
      </c>
      <c r="ED26" s="107" t="n">
        <f aca="false">IF(ISNA(VLOOKUP('W. VaR &amp; Off-Peak Pos By Trader'!$A33,'Import OffPeak'!$A$3:ED$100,ED$1,FALSE())),0,VLOOKUP('W. VaR &amp; Off-Peak Pos By Trader'!$A33,'Import OffPeak'!$A$3:ED$100,ED$1,FALSE()))</f>
        <v>0</v>
      </c>
      <c r="EE26" s="107" t="n">
        <f aca="false">IF(ISNA(VLOOKUP('W. VaR &amp; Off-Peak Pos By Trader'!$A33,'Import OffPeak'!$A$3:EE$100,EE$1,FALSE())),0,VLOOKUP('W. VaR &amp; Off-Peak Pos By Trader'!$A33,'Import OffPeak'!$A$3:EE$100,EE$1,FALSE()))</f>
        <v>0</v>
      </c>
      <c r="EF26" s="107" t="n">
        <f aca="false">IF(ISNA(VLOOKUP('W. VaR &amp; Off-Peak Pos By Trader'!$A33,'Import OffPeak'!$A$3:EF$100,EF$1,FALSE())),0,VLOOKUP('W. VaR &amp; Off-Peak Pos By Trader'!$A33,'Import OffPeak'!$A$3:EF$100,EF$1,FALSE()))</f>
        <v>0</v>
      </c>
      <c r="EG26" s="107" t="n">
        <f aca="false">IF(ISNA(VLOOKUP('W. VaR &amp; Off-Peak Pos By Trader'!$A33,'Import OffPeak'!$A$3:EG$100,EG$1,FALSE())),0,VLOOKUP('W. VaR &amp; Off-Peak Pos By Trader'!$A33,'Import OffPeak'!$A$3:EG$100,EG$1,FALSE()))</f>
        <v>0</v>
      </c>
      <c r="EH26" s="107" t="n">
        <f aca="false">IF(ISNA(VLOOKUP('W. VaR &amp; Off-Peak Pos By Trader'!$A33,'Import OffPeak'!$A$3:EH$100,EH$1,FALSE())),0,VLOOKUP('W. VaR &amp; Off-Peak Pos By Trader'!$A33,'Import OffPeak'!$A$3:EH$100,EH$1,FALSE()))</f>
        <v>0</v>
      </c>
      <c r="EI26" s="107" t="n">
        <f aca="false">IF(ISNA(VLOOKUP('W. VaR &amp; Off-Peak Pos By Trader'!$A33,'Import OffPeak'!$A$3:EI$100,EI$1,FALSE())),0,VLOOKUP('W. VaR &amp; Off-Peak Pos By Trader'!$A33,'Import OffPeak'!$A$3:EI$100,EI$1,FALSE()))</f>
        <v>0</v>
      </c>
      <c r="EJ26" s="107" t="n">
        <f aca="false">IF(ISNA(VLOOKUP('W. VaR &amp; Off-Peak Pos By Trader'!$A33,'Import OffPeak'!$A$3:EJ$100,EJ$1,FALSE())),0,VLOOKUP('W. VaR &amp; Off-Peak Pos By Trader'!$A33,'Import OffPeak'!$A$3:EJ$100,EJ$1,FALSE()))</f>
        <v>0</v>
      </c>
      <c r="EK26" s="107" t="n">
        <f aca="false">IF(ISNA(VLOOKUP('W. VaR &amp; Off-Peak Pos By Trader'!$A33,'Import OffPeak'!$A$3:EK$100,EK$1,FALSE())),0,VLOOKUP('W. VaR &amp; Off-Peak Pos By Trader'!$A33,'Import OffPeak'!$A$3:EK$100,EK$1,FALSE()))</f>
        <v>0</v>
      </c>
      <c r="EL26" s="107" t="n">
        <f aca="false">IF(ISNA(VLOOKUP('W. VaR &amp; Off-Peak Pos By Trader'!$A33,'Import OffPeak'!$A$3:EL$100,EL$1,FALSE())),0,VLOOKUP('W. VaR &amp; Off-Peak Pos By Trader'!$A33,'Import OffPeak'!$A$3:EL$100,EL$1,FALSE()))</f>
        <v>0</v>
      </c>
      <c r="EM26" s="107" t="n">
        <f aca="false">IF(ISNA(VLOOKUP('W. VaR &amp; Off-Peak Pos By Trader'!$A33,'Import OffPeak'!$A$3:EM$100,EM$1,FALSE())),0,VLOOKUP('W. VaR &amp; Off-Peak Pos By Trader'!$A33,'Import OffPeak'!$A$3:EM$100,EM$1,FALSE()))</f>
        <v>0</v>
      </c>
      <c r="EN26" s="107" t="n">
        <f aca="false">IF(ISNA(VLOOKUP('W. VaR &amp; Off-Peak Pos By Trader'!$A33,'Import OffPeak'!$A$3:EN$100,EN$1,FALSE())),0,VLOOKUP('W. VaR &amp; Off-Peak Pos By Trader'!$A33,'Import OffPeak'!$A$3:EN$100,EN$1,FALSE()))</f>
        <v>0</v>
      </c>
      <c r="EO26" s="107" t="n">
        <f aca="false">IF(ISNA(VLOOKUP('W. VaR &amp; Off-Peak Pos By Trader'!$A33,'Import OffPeak'!$A$3:EO$100,EO$1,FALSE())),0,VLOOKUP('W. VaR &amp; Off-Peak Pos By Trader'!$A33,'Import OffPeak'!$A$3:EO$100,EO$1,FALSE()))</f>
        <v>0</v>
      </c>
      <c r="EP26" s="107" t="n">
        <f aca="false">IF(ISNA(VLOOKUP('W. VaR &amp; Off-Peak Pos By Trader'!$A33,'Import OffPeak'!$A$3:EP$100,EP$1,FALSE())),0,VLOOKUP('W. VaR &amp; Off-Peak Pos By Trader'!$A33,'Import OffPeak'!$A$3:EP$100,EP$1,FALSE()))</f>
        <v>0</v>
      </c>
      <c r="EQ26" s="107" t="n">
        <f aca="false">IF(ISNA(VLOOKUP('W. VaR &amp; Off-Peak Pos By Trader'!$A33,'Import OffPeak'!$A$3:EQ$100,EQ$1,FALSE())),0,VLOOKUP('W. VaR &amp; Off-Peak Pos By Trader'!$A33,'Import OffPeak'!$A$3:EQ$100,EQ$1,FALSE()))</f>
        <v>0</v>
      </c>
      <c r="ER26" s="107" t="n">
        <f aca="false">IF(ISNA(VLOOKUP('W. VaR &amp; Off-Peak Pos By Trader'!$A33,'Import OffPeak'!$A$3:ER$100,ER$1,FALSE())),0,VLOOKUP('W. VaR &amp; Off-Peak Pos By Trader'!$A33,'Import OffPeak'!$A$3:ER$100,ER$1,FALSE()))</f>
        <v>0</v>
      </c>
      <c r="ES26" s="107" t="n">
        <f aca="false">IF(ISNA(VLOOKUP('W. VaR &amp; Off-Peak Pos By Trader'!$A33,'Import OffPeak'!$A$3:ES$100,ES$1,FALSE())),0,VLOOKUP('W. VaR &amp; Off-Peak Pos By Trader'!$A33,'Import OffPeak'!$A$3:ES$100,ES$1,FALSE()))</f>
        <v>0</v>
      </c>
      <c r="ET26" s="107" t="n">
        <f aca="false">IF(ISNA(VLOOKUP('W. VaR &amp; Off-Peak Pos By Trader'!$A33,'Import OffPeak'!$A$3:ET$100,ET$1,FALSE())),0,VLOOKUP('W. VaR &amp; Off-Peak Pos By Trader'!$A33,'Import OffPeak'!$A$3:ET$100,ET$1,FALSE()))</f>
        <v>0</v>
      </c>
      <c r="EU26" s="107" t="n">
        <f aca="false">IF(ISNA(VLOOKUP('W. VaR &amp; Off-Peak Pos By Trader'!$A33,'Import OffPeak'!$A$3:EU$100,EU$1,FALSE())),0,VLOOKUP('W. VaR &amp; Off-Peak Pos By Trader'!$A33,'Import OffPeak'!$A$3:EU$100,EU$1,FALSE()))</f>
        <v>0</v>
      </c>
      <c r="EV26" s="107" t="n">
        <f aca="false">IF(ISNA(VLOOKUP('W. VaR &amp; Off-Peak Pos By Trader'!$A33,'Import OffPeak'!$A$3:EV$100,EV$1,FALSE())),0,VLOOKUP('W. VaR &amp; Off-Peak Pos By Trader'!$A33,'Import OffPeak'!$A$3:EV$100,EV$1,FALSE()))</f>
        <v>0</v>
      </c>
      <c r="EW26" s="107" t="n">
        <f aca="false">IF(ISNA(VLOOKUP('W. VaR &amp; Off-Peak Pos By Trader'!$A33,'Import OffPeak'!$A$3:EW$100,EW$1,FALSE())),0,VLOOKUP('W. VaR &amp; Off-Peak Pos By Trader'!$A33,'Import OffPeak'!$A$3:EW$100,EW$1,FALSE()))</f>
        <v>0</v>
      </c>
      <c r="EX26" s="107" t="n">
        <f aca="false">IF(ISNA(VLOOKUP('W. VaR &amp; Off-Peak Pos By Trader'!$A33,'Import OffPeak'!$A$3:EX$100,EX$1,FALSE())),0,VLOOKUP('W. VaR &amp; Off-Peak Pos By Trader'!$A33,'Import OffPeak'!$A$3:EX$100,EX$1,FALSE()))</f>
        <v>0</v>
      </c>
      <c r="EY26" s="107" t="n">
        <f aca="false">IF(ISNA(VLOOKUP('W. VaR &amp; Off-Peak Pos By Trader'!$A33,'Import OffPeak'!$A$3:EY$100,EY$1,FALSE())),0,VLOOKUP('W. VaR &amp; Off-Peak Pos By Trader'!$A33,'Import OffPeak'!$A$3:EY$100,EY$1,FALSE()))</f>
        <v>0</v>
      </c>
      <c r="EZ26" s="107" t="n">
        <f aca="false">IF(ISNA(VLOOKUP('W. VaR &amp; Off-Peak Pos By Trader'!$A33,'Import OffPeak'!$A$3:EZ$100,EZ$1,FALSE())),0,VLOOKUP('W. VaR &amp; Off-Peak Pos By Trader'!$A33,'Import OffPeak'!$A$3:EZ$100,EZ$1,FALSE()))</f>
        <v>0</v>
      </c>
      <c r="FA26" s="107" t="n">
        <f aca="false">IF(ISNA(VLOOKUP('W. VaR &amp; Off-Peak Pos By Trader'!$A33,'Import OffPeak'!$A$3:FA$100,FA$1,FALSE())),0,VLOOKUP('W. VaR &amp; Off-Peak Pos By Trader'!$A33,'Import OffPeak'!$A$3:FA$100,FA$1,FALSE()))</f>
        <v>0</v>
      </c>
      <c r="FB26" s="107" t="n">
        <f aca="false">IF(ISNA(VLOOKUP('W. VaR &amp; Off-Peak Pos By Trader'!$A33,'Import OffPeak'!$A$3:FB$100,FB$1,FALSE())),0,VLOOKUP('W. VaR &amp; Off-Peak Pos By Trader'!$A33,'Import OffPeak'!$A$3:FB$100,FB$1,FALSE()))</f>
        <v>0</v>
      </c>
      <c r="FC26" s="107" t="n">
        <f aca="false">IF(ISNA(VLOOKUP('W. VaR &amp; Off-Peak Pos By Trader'!$A33,'Import OffPeak'!$A$3:FC$100,FC$1,FALSE())),0,VLOOKUP('W. VaR &amp; Off-Peak Pos By Trader'!$A33,'Import OffPeak'!$A$3:FC$100,FC$1,FALSE()))</f>
        <v>0</v>
      </c>
      <c r="FD26" s="107" t="n">
        <f aca="false">IF(ISNA(VLOOKUP('W. VaR &amp; Off-Peak Pos By Trader'!$A33,'Import OffPeak'!$A$3:FD$100,FD$1,FALSE())),0,VLOOKUP('W. VaR &amp; Off-Peak Pos By Trader'!$A33,'Import OffPeak'!$A$3:FD$100,FD$1,FALSE()))</f>
        <v>0</v>
      </c>
      <c r="FE26" s="107" t="n">
        <f aca="false">IF(ISNA(VLOOKUP('W. VaR &amp; Off-Peak Pos By Trader'!$A33,'Import OffPeak'!$A$3:FE$100,FE$1,FALSE())),0,VLOOKUP('W. VaR &amp; Off-Peak Pos By Trader'!$A33,'Import OffPeak'!$A$3:FE$100,FE$1,FALSE()))</f>
        <v>0</v>
      </c>
      <c r="FF26" s="107" t="n">
        <f aca="false">IF(ISNA(VLOOKUP('W. VaR &amp; Off-Peak Pos By Trader'!$A33,'Import OffPeak'!$A$3:FF$100,FF$1,FALSE())),0,VLOOKUP('W. VaR &amp; Off-Peak Pos By Trader'!$A33,'Import OffPeak'!$A$3:FF$100,FF$1,FALSE()))</f>
        <v>0</v>
      </c>
      <c r="FG26" s="107" t="n">
        <f aca="false">IF(ISNA(VLOOKUP('W. VaR &amp; Off-Peak Pos By Trader'!$A33,'Import OffPeak'!$A$3:FG$100,FG$1,FALSE())),0,VLOOKUP('W. VaR &amp; Off-Peak Pos By Trader'!$A33,'Import OffPeak'!$A$3:FG$100,FG$1,FALSE()))</f>
        <v>0</v>
      </c>
      <c r="FH26" s="107" t="n">
        <f aca="false">IF(ISNA(VLOOKUP('W. VaR &amp; Off-Peak Pos By Trader'!$A33,'Import OffPeak'!$A$3:FH$100,FH$1,FALSE())),0,VLOOKUP('W. VaR &amp; Off-Peak Pos By Trader'!$A33,'Import OffPeak'!$A$3:FH$100,FH$1,FALSE()))</f>
        <v>0</v>
      </c>
      <c r="FI26" s="107" t="n">
        <f aca="false">IF(ISNA(VLOOKUP('W. VaR &amp; Off-Peak Pos By Trader'!$A33,'Import OffPeak'!$A$3:FI$100,FI$1,FALSE())),0,VLOOKUP('W. VaR &amp; Off-Peak Pos By Trader'!$A33,'Import OffPeak'!$A$3:FI$100,FI$1,FALSE()))</f>
        <v>0</v>
      </c>
      <c r="FJ26" s="107" t="n">
        <f aca="false">IF(ISNA(VLOOKUP('W. VaR &amp; Off-Peak Pos By Trader'!$A33,'Import OffPeak'!$A$3:FJ$100,FJ$1,FALSE())),0,VLOOKUP('W. VaR &amp; Off-Peak Pos By Trader'!$A33,'Import OffPeak'!$A$3:FJ$100,FJ$1,FALSE()))</f>
        <v>0</v>
      </c>
      <c r="FK26" s="107" t="n">
        <f aca="false">IF(ISNA(VLOOKUP('W. VaR &amp; Off-Peak Pos By Trader'!$A33,'Import OffPeak'!$A$3:FK$100,FK$1,FALSE())),0,VLOOKUP('W. VaR &amp; Off-Peak Pos By Trader'!$A33,'Import OffPeak'!$A$3:FK$100,FK$1,FALSE()))</f>
        <v>0</v>
      </c>
      <c r="FL26" s="107" t="n">
        <f aca="false">IF(ISNA(VLOOKUP('W. VaR &amp; Off-Peak Pos By Trader'!$A33,'Import OffPeak'!$A$3:FL$100,FL$1,FALSE())),0,VLOOKUP('W. VaR &amp; Off-Peak Pos By Trader'!$A33,'Import OffPeak'!$A$3:FL$100,FL$1,FALSE()))</f>
        <v>0</v>
      </c>
      <c r="FM26" s="107" t="n">
        <f aca="false">IF(ISNA(VLOOKUP('W. VaR &amp; Off-Peak Pos By Trader'!$A33,'Import OffPeak'!$A$3:FM$100,FM$1,FALSE())),0,VLOOKUP('W. VaR &amp; Off-Peak Pos By Trader'!$A33,'Import OffPeak'!$A$3:FM$100,FM$1,FALSE()))</f>
        <v>0</v>
      </c>
      <c r="FN26" s="107" t="n">
        <f aca="false">IF(ISNA(VLOOKUP('W. VaR &amp; Off-Peak Pos By Trader'!$A33,'Import OffPeak'!$A$3:FN$100,FN$1,FALSE())),0,VLOOKUP('W. VaR &amp; Off-Peak Pos By Trader'!$A33,'Import OffPeak'!$A$3:FN$100,FN$1,FALSE()))</f>
        <v>0</v>
      </c>
      <c r="FO26" s="107" t="n">
        <f aca="false">IF(ISNA(VLOOKUP('W. VaR &amp; Off-Peak Pos By Trader'!$A33,'Import OffPeak'!$A$3:FO$100,FO$1,FALSE())),0,VLOOKUP('W. VaR &amp; Off-Peak Pos By Trader'!$A33,'Import OffPeak'!$A$3:FO$100,FO$1,FALSE()))</f>
        <v>0</v>
      </c>
      <c r="FP26" s="107" t="n">
        <f aca="false">IF(ISNA(VLOOKUP('W. VaR &amp; Off-Peak Pos By Trader'!$A33,'Import OffPeak'!$A$3:FP$100,FP$1,FALSE())),0,VLOOKUP('W. VaR &amp; Off-Peak Pos By Trader'!$A33,'Import OffPeak'!$A$3:FP$100,FP$1,FALSE()))</f>
        <v>0</v>
      </c>
      <c r="FQ26" s="107" t="n">
        <f aca="false">IF(ISNA(VLOOKUP('W. VaR &amp; Off-Peak Pos By Trader'!$A33,'Import OffPeak'!$A$3:FQ$100,FQ$1,FALSE())),0,VLOOKUP('W. VaR &amp; Off-Peak Pos By Trader'!$A33,'Import OffPeak'!$A$3:FQ$100,FQ$1,FALSE()))</f>
        <v>0</v>
      </c>
      <c r="FR26" s="107" t="n">
        <f aca="false">IF(ISNA(VLOOKUP('W. VaR &amp; Off-Peak Pos By Trader'!$A33,'Import OffPeak'!$A$3:FR$100,FR$1,FALSE())),0,VLOOKUP('W. VaR &amp; Off-Peak Pos By Trader'!$A33,'Import OffPeak'!$A$3:FR$100,FR$1,FALSE()))</f>
        <v>0</v>
      </c>
      <c r="FS26" s="107" t="n">
        <f aca="false">IF(ISNA(VLOOKUP('W. VaR &amp; Off-Peak Pos By Trader'!$A33,'Import OffPeak'!$A$3:FS$100,FS$1,FALSE())),0,VLOOKUP('W. VaR &amp; Off-Peak Pos By Trader'!$A33,'Import OffPeak'!$A$3:FS$100,FS$1,FALSE()))</f>
        <v>0</v>
      </c>
      <c r="FT26" s="107" t="n">
        <f aca="false">IF(ISNA(VLOOKUP('W. VaR &amp; Off-Peak Pos By Trader'!$A33,'Import OffPeak'!$A$3:FT$100,FT$1,FALSE())),0,VLOOKUP('W. VaR &amp; Off-Peak Pos By Trader'!$A33,'Import OffPeak'!$A$3:FT$100,FT$1,FALSE()))</f>
        <v>0</v>
      </c>
      <c r="FU26" s="107" t="n">
        <f aca="false">IF(ISNA(VLOOKUP('W. VaR &amp; Off-Peak Pos By Trader'!$A33,'Import OffPeak'!$A$3:FU$100,FU$1,FALSE())),0,VLOOKUP('W. VaR &amp; Off-Peak Pos By Trader'!$A33,'Import OffPeak'!$A$3:FU$100,FU$1,FALSE()))</f>
        <v>0</v>
      </c>
      <c r="FV26" s="0" t="n">
        <f aca="false">IF(ISNA(VLOOKUP('W. VaR &amp; Off-Peak Pos By Trader'!$A33,'Import OffPeak'!$A$3:FV$100,FV$1,FALSE())),0,VLOOKUP('W. VaR &amp; Off-Peak Pos By Trader'!$A33,'Import OffPeak'!$A$3:FV$100,FV$1,FALSE()))</f>
        <v>0</v>
      </c>
      <c r="FW26" s="0" t="n">
        <f aca="false">IF(ISNA(VLOOKUP('W. VaR &amp; Off-Peak Pos By Trader'!$A33,'Import OffPeak'!$A$3:FW$100,FW$1,FALSE())),0,VLOOKUP('W. VaR &amp; Off-Peak Pos By Trader'!$A33,'Import OffPeak'!$A$3:FW$100,FW$1,FALSE()))</f>
        <v>0</v>
      </c>
      <c r="FX26" s="0" t="n">
        <f aca="false">IF(ISNA(VLOOKUP('W. VaR &amp; Off-Peak Pos By Trader'!$A33,'Import OffPeak'!$A$3:FX$100,FX$1,FALSE())),0,VLOOKUP('W. VaR &amp; Off-Peak Pos By Trader'!$A33,'Import OffPeak'!$A$3:FX$100,FX$1,FALSE()))</f>
        <v>0</v>
      </c>
      <c r="FY26" s="0" t="n">
        <f aca="false">IF(ISNA(VLOOKUP('W. VaR &amp; Off-Peak Pos By Trader'!$A33,'Import OffPeak'!$A$3:FY$100,FY$1,FALSE())),0,VLOOKUP('W. VaR &amp; Off-Peak Pos By Trader'!$A33,'Import OffPeak'!$A$3:FY$100,FY$1,FALSE()))</f>
        <v>0</v>
      </c>
      <c r="FZ26" s="0" t="n">
        <f aca="false">IF(ISNA(VLOOKUP('W. VaR &amp; Off-Peak Pos By Trader'!$A33,'Import OffPeak'!$A$3:FZ$100,FZ$1,FALSE())),0,VLOOKUP('W. VaR &amp; Off-Peak Pos By Trader'!$A33,'Import OffPeak'!$A$3:FZ$100,FZ$1,FALSE()))</f>
        <v>0</v>
      </c>
      <c r="GA26" s="0" t="n">
        <f aca="false">IF(ISNA(VLOOKUP('W. VaR &amp; Off-Peak Pos By Trader'!$A33,'Import OffPeak'!$A$3:GA$100,GA$1,FALSE())),0,VLOOKUP('W. VaR &amp; Off-Peak Pos By Trader'!$A33,'Import OffPeak'!$A$3:GA$100,GA$1,FALSE()))</f>
        <v>0</v>
      </c>
      <c r="GB26" s="0" t="n">
        <f aca="false">IF(ISNA(VLOOKUP('W. VaR &amp; Off-Peak Pos By Trader'!$A33,'Import OffPeak'!$A$3:GB$100,GB$1,FALSE())),0,VLOOKUP('W. VaR &amp; Off-Peak Pos By Trader'!$A33,'Import OffPeak'!$A$3:GB$100,GB$1,FALSE()))</f>
        <v>0</v>
      </c>
      <c r="GC26" s="0" t="n">
        <f aca="false">IF(ISNA(VLOOKUP('W. VaR &amp; Off-Peak Pos By Trader'!$A33,'Import OffPeak'!$A$3:GC$100,GC$1,FALSE())),0,VLOOKUP('W. VaR &amp; Off-Peak Pos By Trader'!$A33,'Import OffPeak'!$A$3:GC$100,GC$1,FALSE()))</f>
        <v>0</v>
      </c>
      <c r="GD26" s="0" t="n">
        <f aca="false">IF(ISNA(VLOOKUP('W. VaR &amp; Off-Peak Pos By Trader'!$A33,'Import OffPeak'!$A$3:GD$100,GD$1,FALSE())),0,VLOOKUP('W. VaR &amp; Off-Peak Pos By Trader'!$A33,'Import OffPeak'!$A$3:GD$100,GD$1,FALSE()))</f>
        <v>0</v>
      </c>
      <c r="GE26" s="0" t="n">
        <f aca="false">IF(ISNA(VLOOKUP('W. VaR &amp; Off-Peak Pos By Trader'!$A33,'Import OffPeak'!$A$3:GE$100,GE$1,FALSE())),0,VLOOKUP('W. VaR &amp; Off-Peak Pos By Trader'!$A33,'Import OffPeak'!$A$3:GE$100,GE$1,FALSE()))</f>
        <v>0</v>
      </c>
      <c r="GF26" s="0" t="n">
        <f aca="false">IF(ISNA(VLOOKUP('W. VaR &amp; Off-Peak Pos By Trader'!$A33,'Import OffPeak'!$A$3:GF$100,GF$1,FALSE())),0,VLOOKUP('W. VaR &amp; Off-Peak Pos By Trader'!$A33,'Import OffPeak'!$A$3:GF$100,GF$1,FALSE()))</f>
        <v>0</v>
      </c>
      <c r="GG26" s="0" t="n">
        <f aca="false">IF(ISNA(VLOOKUP('W. VaR &amp; Off-Peak Pos By Trader'!$A33,'Import OffPeak'!$A$3:GG$100,GG$1,FALSE())),0,VLOOKUP('W. VaR &amp; Off-Peak Pos By Trader'!$A33,'Import OffPeak'!$A$3:GG$100,GG$1,FALSE()))</f>
        <v>0</v>
      </c>
      <c r="GH26" s="0" t="n">
        <f aca="false">IF(ISNA(VLOOKUP('W. VaR &amp; Off-Peak Pos By Trader'!$A33,'Import OffPeak'!$A$3:GH$100,GH$1,FALSE())),0,VLOOKUP('W. VaR &amp; Off-Peak Pos By Trader'!$A33,'Import OffPeak'!$A$3:GH$100,GH$1,FALSE()))</f>
        <v>0</v>
      </c>
      <c r="GI26" s="0" t="n">
        <f aca="false">IF(ISNA(VLOOKUP('W. VaR &amp; Off-Peak Pos By Trader'!$A33,'Import OffPeak'!$A$3:GI$100,GI$1,FALSE())),0,VLOOKUP('W. VaR &amp; Off-Peak Pos By Trader'!$A33,'Import OffPeak'!$A$3:GI$100,GI$1,FALSE()))</f>
        <v>0</v>
      </c>
      <c r="GJ26" s="0" t="n">
        <f aca="false">IF(ISNA(VLOOKUP('W. VaR &amp; Off-Peak Pos By Trader'!$A33,'Import OffPeak'!$A$3:GJ$100,GJ$1,FALSE())),0,VLOOKUP('W. VaR &amp; Off-Peak Pos By Trader'!$A33,'Import OffPeak'!$A$3:GJ$100,GJ$1,FALSE()))</f>
        <v>0</v>
      </c>
      <c r="GK26" s="0" t="n">
        <f aca="false">IF(ISNA(VLOOKUP('W. VaR &amp; Off-Peak Pos By Trader'!$A33,'Import OffPeak'!$A$3:GK$100,GK$1,FALSE())),0,VLOOKUP('W. VaR &amp; Off-Peak Pos By Trader'!$A33,'Import OffPeak'!$A$3:GK$100,GK$1,FALSE()))</f>
        <v>0</v>
      </c>
      <c r="GL26" s="0" t="n">
        <f aca="false">IF(ISNA(VLOOKUP('W. VaR &amp; Off-Peak Pos By Trader'!$A33,'Import OffPeak'!$A$3:GL$100,GL$1,FALSE())),0,VLOOKUP('W. VaR &amp; Off-Peak Pos By Trader'!$A33,'Import OffPeak'!$A$3:GL$100,GL$1,FALSE()))</f>
        <v>0</v>
      </c>
      <c r="GM26" s="0" t="n">
        <f aca="false">IF(ISNA(VLOOKUP('W. VaR &amp; Off-Peak Pos By Trader'!$A33,'Import OffPeak'!$A$3:GM$100,GM$1,FALSE())),0,VLOOKUP('W. VaR &amp; Off-Peak Pos By Trader'!$A33,'Import OffPeak'!$A$3:GM$100,GM$1,FALSE()))</f>
        <v>0</v>
      </c>
      <c r="GN26" s="0" t="n">
        <f aca="false">IF(ISNA(VLOOKUP('W. VaR &amp; Off-Peak Pos By Trader'!$A33,'Import OffPeak'!$A$3:GN$100,GN$1,FALSE())),0,VLOOKUP('W. VaR &amp; Off-Peak Pos By Trader'!$A33,'Import OffPeak'!$A$3:GN$100,GN$1,FALSE()))</f>
        <v>0</v>
      </c>
      <c r="GO26" s="0" t="n">
        <f aca="false">IF(ISNA(VLOOKUP('W. VaR &amp; Off-Peak Pos By Trader'!$A33,'Import OffPeak'!$A$3:GO$100,GO$1,FALSE())),0,VLOOKUP('W. VaR &amp; Off-Peak Pos By Trader'!$A33,'Import OffPeak'!$A$3:GO$100,GO$1,FALSE()))</f>
        <v>0</v>
      </c>
      <c r="GP26" s="0" t="n">
        <f aca="false">IF(ISNA(VLOOKUP('W. VaR &amp; Off-Peak Pos By Trader'!$A33,'Import OffPeak'!$A$3:GP$100,GP$1,FALSE())),0,VLOOKUP('W. VaR &amp; Off-Peak Pos By Trader'!$A33,'Import OffPeak'!$A$3:GP$100,GP$1,FALSE()))</f>
        <v>0</v>
      </c>
      <c r="GQ26" s="0" t="n">
        <f aca="false">IF(ISNA(VLOOKUP('W. VaR &amp; Off-Peak Pos By Trader'!$A33,'Import OffPeak'!$A$3:GQ$100,GQ$1,FALSE())),0,VLOOKUP('W. VaR &amp; Off-Peak Pos By Trader'!$A33,'Import OffPeak'!$A$3:GQ$100,GQ$1,FALSE()))</f>
        <v>0</v>
      </c>
      <c r="GR26" s="0" t="n">
        <f aca="false">IF(ISNA(VLOOKUP('W. VaR &amp; Off-Peak Pos By Trader'!$A33,'Import OffPeak'!$A$3:GR$100,GR$1,FALSE())),0,VLOOKUP('W. VaR &amp; Off-Peak Pos By Trader'!$A33,'Import OffPeak'!$A$3:GR$100,GR$1,FALSE()))</f>
        <v>0</v>
      </c>
      <c r="GS26" s="0" t="n">
        <f aca="false">IF(ISNA(VLOOKUP('W. VaR &amp; Off-Peak Pos By Trader'!$A33,'Import OffPeak'!$A$3:GS$100,GS$1,FALSE())),0,VLOOKUP('W. VaR &amp; Off-Peak Pos By Trader'!$A33,'Import OffPeak'!$A$3:GS$100,GS$1,FALSE()))</f>
        <v>0</v>
      </c>
      <c r="GT26" s="0" t="n">
        <f aca="false">IF(ISNA(VLOOKUP('W. VaR &amp; Off-Peak Pos By Trader'!$A33,'Import OffPeak'!$A$3:GT$100,GT$1,FALSE())),0,VLOOKUP('W. VaR &amp; Off-Peak Pos By Trader'!$A33,'Import OffPeak'!$A$3:GT$100,GT$1,FALSE()))</f>
        <v>0</v>
      </c>
      <c r="GU26" s="0" t="n">
        <f aca="false">IF(ISNA(VLOOKUP('W. VaR &amp; Off-Peak Pos By Trader'!$A33,'Import OffPeak'!$A$3:GU$100,GU$1,FALSE())),0,VLOOKUP('W. VaR &amp; Off-Peak Pos By Trader'!$A33,'Import OffPeak'!$A$3:GU$100,GU$1,FALSE()))</f>
        <v>0</v>
      </c>
      <c r="GV26" s="0" t="n">
        <f aca="false">IF(ISNA(VLOOKUP('W. VaR &amp; Off-Peak Pos By Trader'!$A33,'Import OffPeak'!$A$3:GV$100,GV$1,FALSE())),0,VLOOKUP('W. VaR &amp; Off-Peak Pos By Trader'!$A33,'Import OffPeak'!$A$3:GV$100,GV$1,FALSE()))</f>
        <v>0</v>
      </c>
      <c r="GW26" s="0" t="n">
        <f aca="false">IF(ISNA(VLOOKUP('W. VaR &amp; Off-Peak Pos By Trader'!$A33,'Import OffPeak'!$A$3:GW$100,GW$1,FALSE())),0,VLOOKUP('W. VaR &amp; Off-Peak Pos By Trader'!$A33,'Import OffPeak'!$A$3:GW$100,GW$1,FALSE()))</f>
        <v>0</v>
      </c>
      <c r="GX26" s="0" t="n">
        <f aca="false">IF(ISNA(VLOOKUP('W. VaR &amp; Off-Peak Pos By Trader'!$A33,'Import OffPeak'!$A$3:GX$100,GX$1,FALSE())),0,VLOOKUP('W. VaR &amp; Off-Peak Pos By Trader'!$A33,'Import OffPeak'!$A$3:GX$100,GX$1,FALSE()))</f>
        <v>0</v>
      </c>
      <c r="GY26" s="0" t="n">
        <f aca="false">IF(ISNA(VLOOKUP('W. VaR &amp; Off-Peak Pos By Trader'!$A33,'Import OffPeak'!$A$3:GY$100,GY$1,FALSE())),0,VLOOKUP('W. VaR &amp; Off-Peak Pos By Trader'!$A33,'Import OffPeak'!$A$3:GY$100,GY$1,FALSE()))</f>
        <v>0</v>
      </c>
      <c r="GZ26" s="0" t="n">
        <f aca="false">IF(ISNA(VLOOKUP('W. VaR &amp; Off-Peak Pos By Trader'!$A33,'Import OffPeak'!$A$3:GZ$100,GZ$1,FALSE())),0,VLOOKUP('W. VaR &amp; Off-Peak Pos By Trader'!$A33,'Import OffPeak'!$A$3:GZ$100,GZ$1,FALSE()))</f>
        <v>0</v>
      </c>
      <c r="HA26" s="0" t="n">
        <f aca="false">IF(ISNA(VLOOKUP('W. VaR &amp; Off-Peak Pos By Trader'!$A33,'Import OffPeak'!$A$3:HA$100,HA$1,FALSE())),0,VLOOKUP('W. VaR &amp; Off-Peak Pos By Trader'!$A33,'Import OffPeak'!$A$3:HA$100,HA$1,FALSE()))</f>
        <v>0</v>
      </c>
      <c r="HB26" s="0" t="n">
        <f aca="false">IF(ISNA(VLOOKUP('W. VaR &amp; Off-Peak Pos By Trader'!$A33,'Import OffPeak'!$A$3:HB$100,HB$1,FALSE())),0,VLOOKUP('W. VaR &amp; Off-Peak Pos By Trader'!$A33,'Import OffPeak'!$A$3:HB$100,HB$1,FALSE()))</f>
        <v>0</v>
      </c>
      <c r="HC26" s="0" t="n">
        <f aca="false">IF(ISNA(VLOOKUP('W. VaR &amp; Off-Peak Pos By Trader'!$A33,'Import OffPeak'!$A$3:HC$100,HC$1,FALSE())),0,VLOOKUP('W. VaR &amp; Off-Peak Pos By Trader'!$A33,'Import OffPeak'!$A$3:HC$100,HC$1,FALSE()))</f>
        <v>0</v>
      </c>
      <c r="HD26" s="0" t="n">
        <f aca="false">IF(ISNA(VLOOKUP('W. VaR &amp; Off-Peak Pos By Trader'!$A33,'Import OffPeak'!$A$3:HD$100,HD$1,FALSE())),0,VLOOKUP('W. VaR &amp; Off-Peak Pos By Trader'!$A33,'Import OffPeak'!$A$3:HD$100,HD$1,FALSE()))</f>
        <v>0</v>
      </c>
      <c r="HE26" s="0" t="n">
        <f aca="false">IF(ISNA(VLOOKUP('W. VaR &amp; Off-Peak Pos By Trader'!$A33,'Import OffPeak'!$A$3:HE$100,HE$1,FALSE())),0,VLOOKUP('W. VaR &amp; Off-Peak Pos By Trader'!$A33,'Import OffPeak'!$A$3:HE$100,HE$1,FALSE()))</f>
        <v>0</v>
      </c>
      <c r="HF26" s="0" t="n">
        <f aca="false">IF(ISNA(VLOOKUP('W. VaR &amp; Off-Peak Pos By Trader'!$A33,'Import OffPeak'!$A$3:HF$100,HF$1,FALSE())),0,VLOOKUP('W. VaR &amp; Off-Peak Pos By Trader'!$A33,'Import OffPeak'!$A$3:HF$100,HF$1,FALSE()))</f>
        <v>0</v>
      </c>
      <c r="HG26" s="0" t="n">
        <f aca="false">IF(ISNA(VLOOKUP('W. VaR &amp; Off-Peak Pos By Trader'!$A33,'Import OffPeak'!$A$3:HG$100,HG$1,FALSE())),0,VLOOKUP('W. VaR &amp; Off-Peak Pos By Trader'!$A33,'Import OffPeak'!$A$3:HG$100,HG$1,FALSE()))</f>
        <v>0</v>
      </c>
      <c r="HH26" s="0" t="n">
        <f aca="false">IF(ISNA(VLOOKUP('W. VaR &amp; Off-Peak Pos By Trader'!$A33,'Import OffPeak'!$A$3:HH$100,HH$1,FALSE())),0,VLOOKUP('W. VaR &amp; Off-Peak Pos By Trader'!$A33,'Import OffPeak'!$A$3:HH$100,HH$1,FALSE()))</f>
        <v>0</v>
      </c>
      <c r="HI26" s="0" t="n">
        <f aca="false">IF(ISNA(VLOOKUP('W. VaR &amp; Off-Peak Pos By Trader'!$A33,'Import OffPeak'!$A$3:HI$100,HI$1,FALSE())),0,VLOOKUP('W. VaR &amp; Off-Peak Pos By Trader'!$A33,'Import OffPeak'!$A$3:HI$100,HI$1,FALSE()))</f>
        <v>0</v>
      </c>
      <c r="HJ26" s="0" t="n">
        <f aca="false">IF(ISNA(VLOOKUP('W. VaR &amp; Off-Peak Pos By Trader'!$A33,'Import OffPeak'!$A$3:HJ$100,HJ$1,FALSE())),0,VLOOKUP('W. VaR &amp; Off-Peak Pos By Trader'!$A33,'Import OffPeak'!$A$3:HJ$100,HJ$1,FALSE()))</f>
        <v>0</v>
      </c>
      <c r="HK26" s="0" t="n">
        <f aca="false">IF(ISNA(VLOOKUP('W. VaR &amp; Off-Peak Pos By Trader'!$A33,'Import OffPeak'!$A$3:HK$100,HK$1,FALSE())),0,VLOOKUP('W. VaR &amp; Off-Peak Pos By Trader'!$A33,'Import OffPeak'!$A$3:HK$100,HK$1,FALSE()))</f>
        <v>0</v>
      </c>
      <c r="HL26" s="0" t="n">
        <f aca="false">IF(ISNA(VLOOKUP('W. VaR &amp; Off-Peak Pos By Trader'!$A33,'Import OffPeak'!$A$3:HL$100,HL$1,FALSE())),0,VLOOKUP('W. VaR &amp; Off-Peak Pos By Trader'!$A33,'Import OffPeak'!$A$3:HL$100,HL$1,FALSE()))</f>
        <v>0</v>
      </c>
      <c r="HM26" s="0" t="n">
        <f aca="false">IF(ISNA(VLOOKUP('W. VaR &amp; Off-Peak Pos By Trader'!$A33,'Import OffPeak'!$A$3:HM$100,HM$1,FALSE())),0,VLOOKUP('W. VaR &amp; Off-Peak Pos By Trader'!$A33,'Import OffPeak'!$A$3:HM$100,HM$1,FALSE()))</f>
        <v>0</v>
      </c>
      <c r="HN26" s="0" t="n">
        <f aca="false">IF(ISNA(VLOOKUP('W. VaR &amp; Off-Peak Pos By Trader'!$A33,'Import OffPeak'!$A$3:HN$100,HN$1,FALSE())),0,VLOOKUP('W. VaR &amp; Off-Peak Pos By Trader'!$A33,'Import OffPeak'!$A$3:HN$100,HN$1,FALSE()))</f>
        <v>0</v>
      </c>
      <c r="HO26" s="0" t="n">
        <f aca="false">IF(ISNA(VLOOKUP('W. VaR &amp; Off-Peak Pos By Trader'!$A33,'Import OffPeak'!$A$3:HO$100,HO$1,FALSE())),0,VLOOKUP('W. VaR &amp; Off-Peak Pos By Trader'!$A33,'Import OffPeak'!$A$3:HO$100,HO$1,FALSE()))</f>
        <v>0</v>
      </c>
      <c r="HP26" s="0" t="n">
        <f aca="false">IF(ISNA(VLOOKUP('W. VaR &amp; Off-Peak Pos By Trader'!$A33,'Import OffPeak'!$A$3:HP$100,HP$1,FALSE())),0,VLOOKUP('W. VaR &amp; Off-Peak Pos By Trader'!$A33,'Import OffPeak'!$A$3:HP$100,HP$1,FALSE()))</f>
        <v>0</v>
      </c>
      <c r="HQ26" s="0" t="n">
        <f aca="false">IF(ISNA(VLOOKUP('W. VaR &amp; Off-Peak Pos By Trader'!$A33,'Import OffPeak'!$A$3:HQ$100,HQ$1,FALSE())),0,VLOOKUP('W. VaR &amp; Off-Peak Pos By Trader'!$A33,'Import OffPeak'!$A$3:HQ$100,HQ$1,FALSE()))</f>
        <v>0</v>
      </c>
      <c r="HR26" s="0" t="n">
        <f aca="false">IF(ISNA(VLOOKUP('W. VaR &amp; Off-Peak Pos By Trader'!$A33,'Import OffPeak'!$A$3:HR$100,HR$1,FALSE())),0,VLOOKUP('W. VaR &amp; Off-Peak Pos By Trader'!$A33,'Import OffPeak'!$A$3:HR$100,HR$1,FALSE()))</f>
        <v>0</v>
      </c>
      <c r="HS26" s="0" t="n">
        <f aca="false">IF(ISNA(VLOOKUP('W. VaR &amp; Off-Peak Pos By Trader'!$A33,'Import OffPeak'!$A$3:HS$100,HS$1,FALSE())),0,VLOOKUP('W. VaR &amp; Off-Peak Pos By Trader'!$A33,'Import OffPeak'!$A$3:HS$100,HS$1,FALSE()))</f>
        <v>0</v>
      </c>
      <c r="HT26" s="0" t="n">
        <f aca="false">IF(ISNA(VLOOKUP('W. VaR &amp; Off-Peak Pos By Trader'!$A33,'Import OffPeak'!$A$3:HT$100,HT$1,FALSE())),0,VLOOKUP('W. VaR &amp; Off-Peak Pos By Trader'!$A33,'Import OffPeak'!$A$3:HT$100,HT$1,FALSE()))</f>
        <v>0</v>
      </c>
      <c r="HU26" s="0" t="n">
        <f aca="false">IF(ISNA(VLOOKUP('W. VaR &amp; Off-Peak Pos By Trader'!$A33,'Import OffPeak'!$A$3:HU$100,HU$1,FALSE())),0,VLOOKUP('W. VaR &amp; Off-Peak Pos By Trader'!$A33,'Import OffPeak'!$A$3:HU$100,HU$1,FALSE()))</f>
        <v>0</v>
      </c>
      <c r="HV26" s="0" t="n">
        <f aca="false">IF(ISNA(VLOOKUP('W. VaR &amp; Off-Peak Pos By Trader'!$A33,'Import OffPeak'!$A$3:HV$100,HV$1,FALSE())),0,VLOOKUP('W. VaR &amp; Off-Peak Pos By Trader'!$A33,'Import OffPeak'!$A$3:HV$100,HV$1,FALSE()))</f>
        <v>0</v>
      </c>
      <c r="HW26" s="0" t="n">
        <f aca="false">IF(ISNA(VLOOKUP('W. VaR &amp; Off-Peak Pos By Trader'!$A33,'Import OffPeak'!$A$3:HW$100,HW$1,FALSE())),0,VLOOKUP('W. VaR &amp; Off-Peak Pos By Trader'!$A33,'Import OffPeak'!$A$3:HW$100,HW$1,FALSE()))</f>
        <v>0</v>
      </c>
      <c r="HX26" s="0" t="n">
        <f aca="false">IF(ISNA(VLOOKUP('W. VaR &amp; Off-Peak Pos By Trader'!$A33,'Import OffPeak'!$A$3:HX$100,HX$1,FALSE())),0,VLOOKUP('W. VaR &amp; Off-Peak Pos By Trader'!$A33,'Import OffPeak'!$A$3:HX$100,HX$1,FALSE()))</f>
        <v>0</v>
      </c>
      <c r="HY26" s="0" t="n">
        <f aca="false">IF(ISNA(VLOOKUP('W. VaR &amp; Off-Peak Pos By Trader'!$A33,'Import OffPeak'!$A$3:HY$100,HY$1,FALSE())),0,VLOOKUP('W. VaR &amp; Off-Peak Pos By Trader'!$A33,'Import OffPeak'!$A$3:HY$100,HY$1,FALSE()))</f>
        <v>0</v>
      </c>
      <c r="HZ26" s="0" t="n">
        <f aca="false">IF(ISNA(VLOOKUP('W. VaR &amp; Off-Peak Pos By Trader'!$A33,'Import OffPeak'!$A$3:HZ$100,HZ$1,FALSE())),0,VLOOKUP('W. VaR &amp; Off-Peak Pos By Trader'!$A33,'Import OffPeak'!$A$3:HZ$100,HZ$1,FALSE()))</f>
        <v>0</v>
      </c>
      <c r="IA26" s="0" t="n">
        <f aca="false">IF(ISNA(VLOOKUP('W. VaR &amp; Off-Peak Pos By Trader'!$A33,'Import OffPeak'!$A$3:IA$100,IA$1,FALSE())),0,VLOOKUP('W. VaR &amp; Off-Peak Pos By Trader'!$A33,'Import OffPeak'!$A$3:IA$100,IA$1,FALSE()))</f>
        <v>0</v>
      </c>
      <c r="IB26" s="0" t="n">
        <f aca="false">IF(ISNA(VLOOKUP('W. VaR &amp; Off-Peak Pos By Trader'!$A33,'Import OffPeak'!$A$3:IB$100,IB$1,FALSE())),0,VLOOKUP('W. VaR &amp; Off-Peak Pos By Trader'!$A33,'Import OffPeak'!$A$3:IB$100,IB$1,FALSE()))</f>
        <v>0</v>
      </c>
      <c r="IC26" s="0" t="n">
        <f aca="false">IF(ISNA(VLOOKUP('W. VaR &amp; Off-Peak Pos By Trader'!$A33,'Import OffPeak'!$A$3:IC$100,IC$1,FALSE())),0,VLOOKUP('W. VaR &amp; Off-Peak Pos By Trader'!$A33,'Import OffPeak'!$A$3:IC$100,IC$1,FALSE()))</f>
        <v>0</v>
      </c>
    </row>
    <row r="27" customFormat="false" ht="18" hidden="false" customHeight="false" outlineLevel="0" collapsed="false">
      <c r="A27" s="104" t="s">
        <v>26</v>
      </c>
      <c r="B27" s="107" t="n">
        <f aca="false">IF(ISNA(VLOOKUP('W. VaR &amp; Off-Peak Pos By Trader'!$A34,'Import OffPeak'!$A$3:B$100,B$1,FALSE())),0,VLOOKUP('W. VaR &amp; Off-Peak Pos By Trader'!$A34,'Import OffPeak'!$A$3:B$100,B$1,FALSE()))</f>
        <v>0</v>
      </c>
      <c r="C27" s="107" t="n">
        <f aca="false">IF(ISNA(VLOOKUP('W. VaR &amp; Off-Peak Pos By Trader'!$A34,'Import OffPeak'!$A$3:C$100,C$1,FALSE())),0,VLOOKUP('W. VaR &amp; Off-Peak Pos By Trader'!$A34,'Import OffPeak'!$A$3:C$100,C$1,FALSE()))</f>
        <v>0</v>
      </c>
      <c r="D27" s="107" t="n">
        <f aca="false">IF(ISNA(VLOOKUP('W. VaR &amp; Off-Peak Pos By Trader'!$A34,'Import OffPeak'!$A$3:D$100,D$1,FALSE())),0,VLOOKUP('W. VaR &amp; Off-Peak Pos By Trader'!$A34,'Import OffPeak'!$A$3:D$100,D$1,FALSE()))</f>
        <v>0</v>
      </c>
      <c r="E27" s="107" t="n">
        <f aca="false">IF(ISNA(VLOOKUP('W. VaR &amp; Off-Peak Pos By Trader'!$A34,'Import OffPeak'!$A$3:E$100,E$1,FALSE())),0,VLOOKUP('W. VaR &amp; Off-Peak Pos By Trader'!$A34,'Import OffPeak'!$A$3:E$100,E$1,FALSE()))</f>
        <v>0</v>
      </c>
      <c r="F27" s="107" t="n">
        <f aca="false">IF(ISNA(VLOOKUP('W. VaR &amp; Off-Peak Pos By Trader'!$A34,'Import OffPeak'!$A$3:F$100,F$1,FALSE())),0,VLOOKUP('W. VaR &amp; Off-Peak Pos By Trader'!$A34,'Import OffPeak'!$A$3:F$100,F$1,FALSE()))</f>
        <v>0</v>
      </c>
      <c r="G27" s="107" t="n">
        <f aca="false">IF(ISNA(VLOOKUP('W. VaR &amp; Off-Peak Pos By Trader'!$A34,'Import OffPeak'!$A$3:G$100,G$1,FALSE())),0,VLOOKUP('W. VaR &amp; Off-Peak Pos By Trader'!$A34,'Import OffPeak'!$A$3:G$100,G$1,FALSE()))</f>
        <v>0</v>
      </c>
      <c r="H27" s="107" t="n">
        <f aca="false">IF(ISNA(VLOOKUP('W. VaR &amp; Off-Peak Pos By Trader'!$A34,'Import OffPeak'!$A$3:H$100,H$1,FALSE())),0,VLOOKUP('W. VaR &amp; Off-Peak Pos By Trader'!$A34,'Import OffPeak'!$A$3:H$100,H$1,FALSE()))</f>
        <v>-903.224850302502</v>
      </c>
      <c r="I27" s="107" t="n">
        <f aca="false">IF(ISNA(VLOOKUP('W. VaR &amp; Off-Peak Pos By Trader'!$A34,'Import OffPeak'!$A$3:I$100,I$1,FALSE())),0,VLOOKUP('W. VaR &amp; Off-Peak Pos By Trader'!$A34,'Import OffPeak'!$A$3:I$100,I$1,FALSE()))</f>
        <v>40453.2281731331</v>
      </c>
      <c r="J27" s="107" t="n">
        <f aca="false">IF(ISNA(VLOOKUP('W. VaR &amp; Off-Peak Pos By Trader'!$A34,'Import OffPeak'!$A$3:J$100,J$1,FALSE())),0,VLOOKUP('W. VaR &amp; Off-Peak Pos By Trader'!$A34,'Import OffPeak'!$A$3:J$100,J$1,FALSE()))</f>
        <v>-38326.6141560433</v>
      </c>
      <c r="K27" s="107" t="n">
        <f aca="false">IF(ISNA(VLOOKUP('W. VaR &amp; Off-Peak Pos By Trader'!$A34,'Import OffPeak'!$A$3:K$100,K$1,FALSE())),0,VLOOKUP('W. VaR &amp; Off-Peak Pos By Trader'!$A34,'Import OffPeak'!$A$3:K$100,K$1,FALSE()))</f>
        <v>-42869.7167127154</v>
      </c>
      <c r="L27" s="107" t="n">
        <f aca="false">IF(ISNA(VLOOKUP('W. VaR &amp; Off-Peak Pos By Trader'!$A34,'Import OffPeak'!$A$3:L$100,L$1,FALSE())),0,VLOOKUP('W. VaR &amp; Off-Peak Pos By Trader'!$A34,'Import OffPeak'!$A$3:L$100,L$1,FALSE()))</f>
        <v>-49754.0527755358</v>
      </c>
      <c r="M27" s="107" t="n">
        <f aca="false">IF(ISNA(VLOOKUP('W. VaR &amp; Off-Peak Pos By Trader'!$A34,'Import OffPeak'!$A$3:M$100,M$1,FALSE())),0,VLOOKUP('W. VaR &amp; Off-Peak Pos By Trader'!$A34,'Import OffPeak'!$A$3:M$100,M$1,FALSE()))</f>
        <v>-94006.2765044896</v>
      </c>
      <c r="N27" s="107" t="n">
        <f aca="false">IF(ISNA(VLOOKUP('W. VaR &amp; Off-Peak Pos By Trader'!$A34,'Import OffPeak'!$A$3:N$100,N$1,FALSE())),0,VLOOKUP('W. VaR &amp; Off-Peak Pos By Trader'!$A34,'Import OffPeak'!$A$3:N$100,N$1,FALSE()))</f>
        <v>-62792.91518277</v>
      </c>
      <c r="O27" s="107" t="n">
        <f aca="false">IF(ISNA(VLOOKUP('W. VaR &amp; Off-Peak Pos By Trader'!$A34,'Import OffPeak'!$A$3:O$100,O$1,FALSE())),0,VLOOKUP('W. VaR &amp; Off-Peak Pos By Trader'!$A34,'Import OffPeak'!$A$3:O$100,O$1,FALSE()))</f>
        <v>-54847.9370038505</v>
      </c>
      <c r="P27" s="107" t="n">
        <f aca="false">IF(ISNA(VLOOKUP('W. VaR &amp; Off-Peak Pos By Trader'!$A34,'Import OffPeak'!$A$3:P$100,P$1,FALSE())),0,VLOOKUP('W. VaR &amp; Off-Peak Pos By Trader'!$A34,'Import OffPeak'!$A$3:P$100,P$1,FALSE()))</f>
        <v>-76399.4519722783</v>
      </c>
      <c r="Q27" s="107" t="n">
        <f aca="false">IF(ISNA(VLOOKUP('W. VaR &amp; Off-Peak Pos By Trader'!$A34,'Import OffPeak'!$A$3:Q$100,Q$1,FALSE())),0,VLOOKUP('W. VaR &amp; Off-Peak Pos By Trader'!$A34,'Import OffPeak'!$A$3:Q$100,Q$1,FALSE()))</f>
        <v>-52406.8079862349</v>
      </c>
      <c r="R27" s="107" t="n">
        <f aca="false">IF(ISNA(VLOOKUP('W. VaR &amp; Off-Peak Pos By Trader'!$A34,'Import OffPeak'!$A$3:R$100,R$1,FALSE())),0,VLOOKUP('W. VaR &amp; Off-Peak Pos By Trader'!$A34,'Import OffPeak'!$A$3:R$100,R$1,FALSE()))</f>
        <v>-55388.4557385813</v>
      </c>
      <c r="S27" s="107" t="n">
        <f aca="false">IF(ISNA(VLOOKUP('W. VaR &amp; Off-Peak Pos By Trader'!$A34,'Import OffPeak'!$A$3:S$100,S$1,FALSE())),0,VLOOKUP('W. VaR &amp; Off-Peak Pos By Trader'!$A34,'Import OffPeak'!$A$3:S$100,S$1,FALSE()))</f>
        <v>-66844.2091374426</v>
      </c>
      <c r="T27" s="107" t="n">
        <f aca="false">IF(ISNA(VLOOKUP('W. VaR &amp; Off-Peak Pos By Trader'!$A34,'Import OffPeak'!$A$3:T$100,T$1,FALSE())),0,VLOOKUP('W. VaR &amp; Off-Peak Pos By Trader'!$A34,'Import OffPeak'!$A$3:T$100,T$1,FALSE()))</f>
        <v>-53746.4022166537</v>
      </c>
      <c r="U27" s="107" t="n">
        <f aca="false">IF(ISNA(VLOOKUP('W. VaR &amp; Off-Peak Pos By Trader'!$A34,'Import OffPeak'!$A$3:U$100,U$1,FALSE())),0,VLOOKUP('W. VaR &amp; Off-Peak Pos By Trader'!$A34,'Import OffPeak'!$A$3:U$100,U$1,FALSE()))</f>
        <v>-53465.2491850113</v>
      </c>
      <c r="V27" s="107" t="n">
        <f aca="false">IF(ISNA(VLOOKUP('W. VaR &amp; Off-Peak Pos By Trader'!$A34,'Import OffPeak'!$A$3:V$100,V$1,FALSE())),0,VLOOKUP('W. VaR &amp; Off-Peak Pos By Trader'!$A34,'Import OffPeak'!$A$3:V$100,V$1,FALSE()))</f>
        <v>-58525.5245908963</v>
      </c>
      <c r="W27" s="107" t="n">
        <f aca="false">IF(ISNA(VLOOKUP('W. VaR &amp; Off-Peak Pos By Trader'!$A34,'Import OffPeak'!$A$3:W$100,W$1,FALSE())),0,VLOOKUP('W. VaR &amp; Off-Peak Pos By Trader'!$A34,'Import OffPeak'!$A$3:W$100,W$1,FALSE()))</f>
        <v>-51355.2038283063</v>
      </c>
      <c r="X27" s="107" t="n">
        <f aca="false">IF(ISNA(VLOOKUP('W. VaR &amp; Off-Peak Pos By Trader'!$A34,'Import OffPeak'!$A$3:X$100,X$1,FALSE())),0,VLOOKUP('W. VaR &amp; Off-Peak Pos By Trader'!$A34,'Import OffPeak'!$A$3:X$100,X$1,FALSE()))</f>
        <v>-56273.6433124951</v>
      </c>
      <c r="Y27" s="107" t="n">
        <f aca="false">IF(ISNA(VLOOKUP('W. VaR &amp; Off-Peak Pos By Trader'!$A34,'Import OffPeak'!$A$3:Y$100,Y$1,FALSE())),0,VLOOKUP('W. VaR &amp; Off-Peak Pos By Trader'!$A34,'Import OffPeak'!$A$3:Y$100,Y$1,FALSE()))</f>
        <v>-3491.42684150916</v>
      </c>
      <c r="Z27" s="107" t="n">
        <f aca="false">IF(ISNA(VLOOKUP('W. VaR &amp; Off-Peak Pos By Trader'!$A34,'Import OffPeak'!$A$3:Z$100,Z$1,FALSE())),0,VLOOKUP('W. VaR &amp; Off-Peak Pos By Trader'!$A34,'Import OffPeak'!$A$3:Z$100,Z$1,FALSE()))</f>
        <v>26758.1985543095</v>
      </c>
      <c r="AA27" s="107" t="n">
        <f aca="false">IF(ISNA(VLOOKUP('W. VaR &amp; Off-Peak Pos By Trader'!$A34,'Import OffPeak'!$A$3:AA$100,AA$1,FALSE())),0,VLOOKUP('W. VaR &amp; Off-Peak Pos By Trader'!$A34,'Import OffPeak'!$A$3:AA$100,AA$1,FALSE()))</f>
        <v>24453.2247880815</v>
      </c>
      <c r="AB27" s="107" t="n">
        <f aca="false">IF(ISNA(VLOOKUP('W. VaR &amp; Off-Peak Pos By Trader'!$A34,'Import OffPeak'!$A$3:AB$100,AB$1,FALSE())),0,VLOOKUP('W. VaR &amp; Off-Peak Pos By Trader'!$A34,'Import OffPeak'!$A$3:AB$100,AB$1,FALSE()))</f>
        <v>-62077.1717037609</v>
      </c>
      <c r="AC27" s="107" t="n">
        <f aca="false">IF(ISNA(VLOOKUP('W. VaR &amp; Off-Peak Pos By Trader'!$A34,'Import OffPeak'!$A$3:AC$100,AC$1,FALSE())),0,VLOOKUP('W. VaR &amp; Off-Peak Pos By Trader'!$A34,'Import OffPeak'!$A$3:AC$100,AC$1,FALSE()))</f>
        <v>-61503.766416688</v>
      </c>
      <c r="AD27" s="107" t="n">
        <f aca="false">IF(ISNA(VLOOKUP('W. VaR &amp; Off-Peak Pos By Trader'!$A34,'Import OffPeak'!$A$3:AD$100,AD$1,FALSE())),0,VLOOKUP('W. VaR &amp; Off-Peak Pos By Trader'!$A34,'Import OffPeak'!$A$3:AD$100,AD$1,FALSE()))</f>
        <v>-48343.0697134842</v>
      </c>
      <c r="AE27" s="107" t="n">
        <f aca="false">IF(ISNA(VLOOKUP('W. VaR &amp; Off-Peak Pos By Trader'!$A34,'Import OffPeak'!$A$3:AE$100,AE$1,FALSE())),0,VLOOKUP('W. VaR &amp; Off-Peak Pos By Trader'!$A34,'Import OffPeak'!$A$3:AE$100,AE$1,FALSE()))</f>
        <v>-39340.3511630883</v>
      </c>
      <c r="AF27" s="107" t="n">
        <f aca="false">IF(ISNA(VLOOKUP('W. VaR &amp; Off-Peak Pos By Trader'!$A34,'Import OffPeak'!$A$3:AF$100,AF$1,FALSE())),0,VLOOKUP('W. VaR &amp; Off-Peak Pos By Trader'!$A34,'Import OffPeak'!$A$3:AF$100,AF$1,FALSE()))</f>
        <v>-38214.5752135483</v>
      </c>
      <c r="AG27" s="107" t="n">
        <f aca="false">IF(ISNA(VLOOKUP('W. VaR &amp; Off-Peak Pos By Trader'!$A34,'Import OffPeak'!$A$3:AG$100,AG$1,FALSE())),0,VLOOKUP('W. VaR &amp; Off-Peak Pos By Trader'!$A34,'Import OffPeak'!$A$3:AG$100,AG$1,FALSE()))</f>
        <v>-33309.3676287562</v>
      </c>
      <c r="AH27" s="107" t="n">
        <f aca="false">IF(ISNA(VLOOKUP('W. VaR &amp; Off-Peak Pos By Trader'!$A34,'Import OffPeak'!$A$3:AH$100,AH$1,FALSE())),0,VLOOKUP('W. VaR &amp; Off-Peak Pos By Trader'!$A34,'Import OffPeak'!$A$3:AH$100,AH$1,FALSE()))</f>
        <v>-29329.9488655443</v>
      </c>
      <c r="AI27" s="107" t="n">
        <f aca="false">IF(ISNA(VLOOKUP('W. VaR &amp; Off-Peak Pos By Trader'!$A34,'Import OffPeak'!$A$3:AI$100,AI$1,FALSE())),0,VLOOKUP('W. VaR &amp; Off-Peak Pos By Trader'!$A34,'Import OffPeak'!$A$3:AI$100,AI$1,FALSE()))</f>
        <v>-26640.7755575816</v>
      </c>
      <c r="AJ27" s="107" t="n">
        <f aca="false">IF(ISNA(VLOOKUP('W. VaR &amp; Off-Peak Pos By Trader'!$A34,'Import OffPeak'!$A$3:AJ$100,AJ$1,FALSE())),0,VLOOKUP('W. VaR &amp; Off-Peak Pos By Trader'!$A34,'Import OffPeak'!$A$3:AJ$100,AJ$1,FALSE()))</f>
        <v>-29036.3889705806</v>
      </c>
      <c r="AK27" s="107" t="n">
        <f aca="false">IF(ISNA(VLOOKUP('W. VaR &amp; Off-Peak Pos By Trader'!$A34,'Import OffPeak'!$A$3:AK$100,AK$1,FALSE())),0,VLOOKUP('W. VaR &amp; Off-Peak Pos By Trader'!$A34,'Import OffPeak'!$A$3:AK$100,AK$1,FALSE()))</f>
        <v>27070.1902451093</v>
      </c>
      <c r="AL27" s="107" t="n">
        <f aca="false">IF(ISNA(VLOOKUP('W. VaR &amp; Off-Peak Pos By Trader'!$A34,'Import OffPeak'!$A$3:AL$100,AL$1,FALSE())),0,VLOOKUP('W. VaR &amp; Off-Peak Pos By Trader'!$A34,'Import OffPeak'!$A$3:AL$100,AL$1,FALSE()))</f>
        <v>63237.2130501452</v>
      </c>
      <c r="AM27" s="107" t="n">
        <f aca="false">IF(ISNA(VLOOKUP('W. VaR &amp; Off-Peak Pos By Trader'!$A34,'Import OffPeak'!$A$3:AM$100,AM$1,FALSE())),0,VLOOKUP('W. VaR &amp; Off-Peak Pos By Trader'!$A34,'Import OffPeak'!$A$3:AM$100,AM$1,FALSE()))</f>
        <v>54037.3371008189</v>
      </c>
      <c r="AN27" s="107" t="n">
        <f aca="false">IF(ISNA(VLOOKUP('W. VaR &amp; Off-Peak Pos By Trader'!$A34,'Import OffPeak'!$A$3:AN$100,AN$1,FALSE())),0,VLOOKUP('W. VaR &amp; Off-Peak Pos By Trader'!$A34,'Import OffPeak'!$A$3:AN$100,AN$1,FALSE()))</f>
        <v>-18635.7715602524</v>
      </c>
      <c r="AO27" s="107" t="n">
        <f aca="false">IF(ISNA(VLOOKUP('W. VaR &amp; Off-Peak Pos By Trader'!$A34,'Import OffPeak'!$A$3:AO$100,AO$1,FALSE())),0,VLOOKUP('W. VaR &amp; Off-Peak Pos By Trader'!$A34,'Import OffPeak'!$A$3:AO$100,AO$1,FALSE()))</f>
        <v>-17504.384209776</v>
      </c>
      <c r="AP27" s="107" t="n">
        <f aca="false">IF(ISNA(VLOOKUP('W. VaR &amp; Off-Peak Pos By Trader'!$A34,'Import OffPeak'!$A$3:AP$100,AP$1,FALSE())),0,VLOOKUP('W. VaR &amp; Off-Peak Pos By Trader'!$A34,'Import OffPeak'!$A$3:AP$100,AP$1,FALSE()))</f>
        <v>-14372.4616196987</v>
      </c>
      <c r="AQ27" s="107" t="n">
        <f aca="false">IF(ISNA(VLOOKUP('W. VaR &amp; Off-Peak Pos By Trader'!$A34,'Import OffPeak'!$A$3:AQ$100,AQ$1,FALSE())),0,VLOOKUP('W. VaR &amp; Off-Peak Pos By Trader'!$A34,'Import OffPeak'!$A$3:AQ$100,AQ$1,FALSE()))</f>
        <v>-10623.0740315744</v>
      </c>
      <c r="AR27" s="107" t="n">
        <f aca="false">IF(ISNA(VLOOKUP('W. VaR &amp; Off-Peak Pos By Trader'!$A34,'Import OffPeak'!$A$3:AR$100,AR$1,FALSE())),0,VLOOKUP('W. VaR &amp; Off-Peak Pos By Trader'!$A34,'Import OffPeak'!$A$3:AR$100,AR$1,FALSE()))</f>
        <v>-17392.4932015641</v>
      </c>
      <c r="AS27" s="107" t="n">
        <f aca="false">IF(ISNA(VLOOKUP('W. VaR &amp; Off-Peak Pos By Trader'!$A34,'Import OffPeak'!$A$3:AS$100,AS$1,FALSE())),0,VLOOKUP('W. VaR &amp; Off-Peak Pos By Trader'!$A34,'Import OffPeak'!$A$3:AS$100,AS$1,FALSE()))</f>
        <v>-25465.2346936447</v>
      </c>
      <c r="AT27" s="107" t="n">
        <f aca="false">IF(ISNA(VLOOKUP('W. VaR &amp; Off-Peak Pos By Trader'!$A34,'Import OffPeak'!$A$3:AT$100,AT$1,FALSE())),0,VLOOKUP('W. VaR &amp; Off-Peak Pos By Trader'!$A34,'Import OffPeak'!$A$3:AT$100,AT$1,FALSE()))</f>
        <v>8175.22761817562</v>
      </c>
      <c r="AU27" s="107" t="n">
        <f aca="false">IF(ISNA(VLOOKUP('W. VaR &amp; Off-Peak Pos By Trader'!$A34,'Import OffPeak'!$A$3:AU$100,AU$1,FALSE())),0,VLOOKUP('W. VaR &amp; Off-Peak Pos By Trader'!$A34,'Import OffPeak'!$A$3:AU$100,AU$1,FALSE()))</f>
        <v>7152.80832579256</v>
      </c>
      <c r="AV27" s="107" t="n">
        <f aca="false">IF(ISNA(VLOOKUP('W. VaR &amp; Off-Peak Pos By Trader'!$A34,'Import OffPeak'!$A$3:AV$100,AV$1,FALSE())),0,VLOOKUP('W. VaR &amp; Off-Peak Pos By Trader'!$A34,'Import OffPeak'!$A$3:AV$100,AV$1,FALSE()))</f>
        <v>6817.91646954342</v>
      </c>
      <c r="AW27" s="107" t="n">
        <f aca="false">IF(ISNA(VLOOKUP('W. VaR &amp; Off-Peak Pos By Trader'!$A34,'Import OffPeak'!$A$3:AW$100,AW$1,FALSE())),0,VLOOKUP('W. VaR &amp; Off-Peak Pos By Trader'!$A34,'Import OffPeak'!$A$3:AW$100,AW$1,FALSE()))</f>
        <v>45426.2373944907</v>
      </c>
      <c r="AX27" s="107" t="n">
        <f aca="false">IF(ISNA(VLOOKUP('W. VaR &amp; Off-Peak Pos By Trader'!$A34,'Import OffPeak'!$A$3:AX$100,AX$1,FALSE())),0,VLOOKUP('W. VaR &amp; Off-Peak Pos By Trader'!$A34,'Import OffPeak'!$A$3:AX$100,AX$1,FALSE()))</f>
        <v>82439.0628932198</v>
      </c>
      <c r="AY27" s="107" t="n">
        <f aca="false">IF(ISNA(VLOOKUP('W. VaR &amp; Off-Peak Pos By Trader'!$A34,'Import OffPeak'!$A$3:AY$100,AY$1,FALSE())),0,VLOOKUP('W. VaR &amp; Off-Peak Pos By Trader'!$A34,'Import OffPeak'!$A$3:AY$100,AY$1,FALSE()))</f>
        <v>71133.9231673997</v>
      </c>
      <c r="AZ27" s="107" t="n">
        <f aca="false">IF(ISNA(VLOOKUP('W. VaR &amp; Off-Peak Pos By Trader'!$A34,'Import OffPeak'!$A$3:AZ$100,AZ$1,FALSE())),0,VLOOKUP('W. VaR &amp; Off-Peak Pos By Trader'!$A34,'Import OffPeak'!$A$3:AZ$100,AZ$1,FALSE()))</f>
        <v>6498.70265929287</v>
      </c>
      <c r="BA27" s="107" t="n">
        <f aca="false">IF(ISNA(VLOOKUP('W. VaR &amp; Off-Peak Pos By Trader'!$A34,'Import OffPeak'!$A$3:BA$100,BA$1,FALSE())),0,VLOOKUP('W. VaR &amp; Off-Peak Pos By Trader'!$A34,'Import OffPeak'!$A$3:BA$100,BA$1,FALSE()))</f>
        <v>5438.83497912065</v>
      </c>
      <c r="BB27" s="107" t="n">
        <f aca="false">IF(ISNA(VLOOKUP('W. VaR &amp; Off-Peak Pos By Trader'!$A34,'Import OffPeak'!$A$3:BB$100,BB$1,FALSE())),0,VLOOKUP('W. VaR &amp; Off-Peak Pos By Trader'!$A34,'Import OffPeak'!$A$3:BB$100,BB$1,FALSE()))</f>
        <v>12574.547444862</v>
      </c>
      <c r="BC27" s="107" t="n">
        <f aca="false">IF(ISNA(VLOOKUP('W. VaR &amp; Off-Peak Pos By Trader'!$A34,'Import OffPeak'!$A$3:BC$100,BC$1,FALSE())),0,VLOOKUP('W. VaR &amp; Off-Peak Pos By Trader'!$A34,'Import OffPeak'!$A$3:BC$100,BC$1,FALSE()))</f>
        <v>15555.5316863851</v>
      </c>
      <c r="BD27" s="107" t="n">
        <f aca="false">IF(ISNA(VLOOKUP('W. VaR &amp; Off-Peak Pos By Trader'!$A34,'Import OffPeak'!$A$3:BD$100,BD$1,FALSE())),0,VLOOKUP('W. VaR &amp; Off-Peak Pos By Trader'!$A34,'Import OffPeak'!$A$3:BD$100,BD$1,FALSE()))</f>
        <v>14979.631168398</v>
      </c>
      <c r="BE27" s="107" t="n">
        <f aca="false">IF(ISNA(VLOOKUP('W. VaR &amp; Off-Peak Pos By Trader'!$A34,'Import OffPeak'!$A$3:BE$100,BE$1,FALSE())),0,VLOOKUP('W. VaR &amp; Off-Peak Pos By Trader'!$A34,'Import OffPeak'!$A$3:BE$100,BE$1,FALSE()))</f>
        <v>13858.2834665182</v>
      </c>
      <c r="BF27" s="107" t="n">
        <f aca="false">IF(ISNA(VLOOKUP('W. VaR &amp; Off-Peak Pos By Trader'!$A34,'Import OffPeak'!$A$3:BF$100,BF$1,FALSE())),0,VLOOKUP('W. VaR &amp; Off-Peak Pos By Trader'!$A34,'Import OffPeak'!$A$3:BF$100,BF$1,FALSE()))</f>
        <v>-31389.231809079</v>
      </c>
      <c r="BG27" s="107" t="n">
        <f aca="false">IF(ISNA(VLOOKUP('W. VaR &amp; Off-Peak Pos By Trader'!$A34,'Import OffPeak'!$A$3:BG$100,BG$1,FALSE())),0,VLOOKUP('W. VaR &amp; Off-Peak Pos By Trader'!$A34,'Import OffPeak'!$A$3:BG$100,BG$1,FALSE()))</f>
        <v>-22341.964207733</v>
      </c>
      <c r="BH27" s="107" t="n">
        <f aca="false">IF(ISNA(VLOOKUP('W. VaR &amp; Off-Peak Pos By Trader'!$A34,'Import OffPeak'!$A$3:BH$100,BH$1,FALSE())),0,VLOOKUP('W. VaR &amp; Off-Peak Pos By Trader'!$A34,'Import OffPeak'!$A$3:BH$100,BH$1,FALSE()))</f>
        <v>-24674.0840218368</v>
      </c>
      <c r="BI27" s="107" t="n">
        <f aca="false">IF(ISNA(VLOOKUP('W. VaR &amp; Off-Peak Pos By Trader'!$A34,'Import OffPeak'!$A$3:BI$100,BI$1,FALSE())),0,VLOOKUP('W. VaR &amp; Off-Peak Pos By Trader'!$A34,'Import OffPeak'!$A$3:BI$100,BI$1,FALSE()))</f>
        <v>14426.587225798</v>
      </c>
      <c r="BJ27" s="107" t="n">
        <f aca="false">IF(ISNA(VLOOKUP('W. VaR &amp; Off-Peak Pos By Trader'!$A34,'Import OffPeak'!$A$3:BJ$100,BJ$1,FALSE())),0,VLOOKUP('W. VaR &amp; Off-Peak Pos By Trader'!$A34,'Import OffPeak'!$A$3:BJ$100,BJ$1,FALSE()))</f>
        <v>54847.2226835601</v>
      </c>
      <c r="BK27" s="107" t="n">
        <f aca="false">IF(ISNA(VLOOKUP('W. VaR &amp; Off-Peak Pos By Trader'!$A34,'Import OffPeak'!$A$3:BK$100,BK$1,FALSE())),0,VLOOKUP('W. VaR &amp; Off-Peak Pos By Trader'!$A34,'Import OffPeak'!$A$3:BK$100,BK$1,FALSE()))</f>
        <v>51291.100666965</v>
      </c>
      <c r="BL27" s="107" t="n">
        <f aca="false">IF(ISNA(VLOOKUP('W. VaR &amp; Off-Peak Pos By Trader'!$A34,'Import OffPeak'!$A$3:BL$100,BL$1,FALSE())),0,VLOOKUP('W. VaR &amp; Off-Peak Pos By Trader'!$A34,'Import OffPeak'!$A$3:BL$100,BL$1,FALSE()))</f>
        <v>-19240.6795386796</v>
      </c>
      <c r="BM27" s="107" t="n">
        <f aca="false">IF(ISNA(VLOOKUP('W. VaR &amp; Off-Peak Pos By Trader'!$A34,'Import OffPeak'!$A$3:BM$100,BM$1,FALSE())),0,VLOOKUP('W. VaR &amp; Off-Peak Pos By Trader'!$A34,'Import OffPeak'!$A$3:BM$100,BM$1,FALSE()))</f>
        <v>-28692.0814554907</v>
      </c>
      <c r="BN27" s="107" t="n">
        <f aca="false">IF(ISNA(VLOOKUP('W. VaR &amp; Off-Peak Pos By Trader'!$A34,'Import OffPeak'!$A$3:BN$100,BN$1,FALSE())),0,VLOOKUP('W. VaR &amp; Off-Peak Pos By Trader'!$A34,'Import OffPeak'!$A$3:BN$100,BN$1,FALSE()))</f>
        <v>-28232.0258897318</v>
      </c>
      <c r="BO27" s="107" t="n">
        <f aca="false">IF(ISNA(VLOOKUP('W. VaR &amp; Off-Peak Pos By Trader'!$A34,'Import OffPeak'!$A$3:BO$100,BO$1,FALSE())),0,VLOOKUP('W. VaR &amp; Off-Peak Pos By Trader'!$A34,'Import OffPeak'!$A$3:BO$100,BO$1,FALSE()))</f>
        <v>24607.699302182</v>
      </c>
      <c r="BP27" s="107" t="n">
        <f aca="false">IF(ISNA(VLOOKUP('W. VaR &amp; Off-Peak Pos By Trader'!$A34,'Import OffPeak'!$A$3:BP$100,BP$1,FALSE())),0,VLOOKUP('W. VaR &amp; Off-Peak Pos By Trader'!$A34,'Import OffPeak'!$A$3:BP$100,BP$1,FALSE()))</f>
        <v>23722.3232694563</v>
      </c>
      <c r="BQ27" s="107" t="n">
        <f aca="false">IF(ISNA(VLOOKUP('W. VaR &amp; Off-Peak Pos By Trader'!$A34,'Import OffPeak'!$A$3:BQ$100,BQ$1,FALSE())),0,VLOOKUP('W. VaR &amp; Off-Peak Pos By Trader'!$A34,'Import OffPeak'!$A$3:BQ$100,BQ$1,FALSE()))</f>
        <v>25228.7962070098</v>
      </c>
      <c r="BR27" s="107" t="n">
        <f aca="false">IF(ISNA(VLOOKUP('W. VaR &amp; Off-Peak Pos By Trader'!$A34,'Import OffPeak'!$A$3:BR$100,BR$1,FALSE())),0,VLOOKUP('W. VaR &amp; Off-Peak Pos By Trader'!$A34,'Import OffPeak'!$A$3:BR$100,BR$1,FALSE()))</f>
        <v>-11254.1572997734</v>
      </c>
      <c r="BS27" s="107" t="n">
        <f aca="false">IF(ISNA(VLOOKUP('W. VaR &amp; Off-Peak Pos By Trader'!$A34,'Import OffPeak'!$A$3:BS$100,BS$1,FALSE())),0,VLOOKUP('W. VaR &amp; Off-Peak Pos By Trader'!$A34,'Import OffPeak'!$A$3:BS$100,BS$1,FALSE()))</f>
        <v>-9638.87537843719</v>
      </c>
      <c r="BT27" s="107" t="n">
        <f aca="false">IF(ISNA(VLOOKUP('W. VaR &amp; Off-Peak Pos By Trader'!$A34,'Import OffPeak'!$A$3:BT$100,BT$1,FALSE())),0,VLOOKUP('W. VaR &amp; Off-Peak Pos By Trader'!$A34,'Import OffPeak'!$A$3:BT$100,BT$1,FALSE()))</f>
        <v>-11427.2072125826</v>
      </c>
      <c r="BU27" s="107" t="n">
        <f aca="false">IF(ISNA(VLOOKUP('W. VaR &amp; Off-Peak Pos By Trader'!$A34,'Import OffPeak'!$A$3:BU$100,BU$1,FALSE())),0,VLOOKUP('W. VaR &amp; Off-Peak Pos By Trader'!$A34,'Import OffPeak'!$A$3:BU$100,BU$1,FALSE()))</f>
        <v>-11148.1407255374</v>
      </c>
      <c r="BV27" s="107" t="n">
        <f aca="false">IF(ISNA(VLOOKUP('W. VaR &amp; Off-Peak Pos By Trader'!$A34,'Import OffPeak'!$A$3:BV$100,BV$1,FALSE())),0,VLOOKUP('W. VaR &amp; Off-Peak Pos By Trader'!$A34,'Import OffPeak'!$A$3:BV$100,BV$1,FALSE()))</f>
        <v>-11349.7851885311</v>
      </c>
      <c r="BW27" s="107" t="n">
        <f aca="false">IF(ISNA(VLOOKUP('W. VaR &amp; Off-Peak Pos By Trader'!$A34,'Import OffPeak'!$A$3:BW$100,BW$1,FALSE())),0,VLOOKUP('W. VaR &amp; Off-Peak Pos By Trader'!$A34,'Import OffPeak'!$A$3:BW$100,BW$1,FALSE()))</f>
        <v>-10471.2542419637</v>
      </c>
      <c r="BX27" s="107" t="n">
        <f aca="false">IF(ISNA(VLOOKUP('W. VaR &amp; Off-Peak Pos By Trader'!$A34,'Import OffPeak'!$A$3:BX$100,BX$1,FALSE())),0,VLOOKUP('W. VaR &amp; Off-Peak Pos By Trader'!$A34,'Import OffPeak'!$A$3:BX$100,BX$1,FALSE()))</f>
        <v>-8185.95672692921</v>
      </c>
      <c r="BY27" s="107" t="n">
        <f aca="false">IF(ISNA(VLOOKUP('W. VaR &amp; Off-Peak Pos By Trader'!$A34,'Import OffPeak'!$A$3:BY$100,BY$1,FALSE())),0,VLOOKUP('W. VaR &amp; Off-Peak Pos By Trader'!$A34,'Import OffPeak'!$A$3:BY$100,BY$1,FALSE()))</f>
        <v>-7546.21850052643</v>
      </c>
      <c r="BZ27" s="107" t="n">
        <f aca="false">IF(ISNA(VLOOKUP('W. VaR &amp; Off-Peak Pos By Trader'!$A34,'Import OffPeak'!$A$3:BZ$100,BZ$1,FALSE())),0,VLOOKUP('W. VaR &amp; Off-Peak Pos By Trader'!$A34,'Import OffPeak'!$A$3:BZ$100,BZ$1,FALSE()))</f>
        <v>-7915.94566380724</v>
      </c>
      <c r="CA27" s="107" t="n">
        <f aca="false">IF(ISNA(VLOOKUP('W. VaR &amp; Off-Peak Pos By Trader'!$A34,'Import OffPeak'!$A$3:CA$100,CA$1,FALSE())),0,VLOOKUP('W. VaR &amp; Off-Peak Pos By Trader'!$A34,'Import OffPeak'!$A$3:CA$100,CA$1,FALSE()))</f>
        <v>-9579.61609762874</v>
      </c>
      <c r="CB27" s="107" t="n">
        <f aca="false">IF(ISNA(VLOOKUP('W. VaR &amp; Off-Peak Pos By Trader'!$A34,'Import OffPeak'!$A$3:CB$100,CB$1,FALSE())),0,VLOOKUP('W. VaR &amp; Off-Peak Pos By Trader'!$A34,'Import OffPeak'!$A$3:CB$100,CB$1,FALSE()))</f>
        <v>-9651.53671131024</v>
      </c>
      <c r="CC27" s="107" t="n">
        <f aca="false">IF(ISNA(VLOOKUP('W. VaR &amp; Off-Peak Pos By Trader'!$A34,'Import OffPeak'!$A$3:CC$100,CC$1,FALSE())),0,VLOOKUP('W. VaR &amp; Off-Peak Pos By Trader'!$A34,'Import OffPeak'!$A$3:CC$100,CC$1,FALSE()))</f>
        <v>-10421.7763475713</v>
      </c>
      <c r="CD27" s="107" t="n">
        <f aca="false">IF(ISNA(VLOOKUP('W. VaR &amp; Off-Peak Pos By Trader'!$A34,'Import OffPeak'!$A$3:CD$100,CD$1,FALSE())),0,VLOOKUP('W. VaR &amp; Off-Peak Pos By Trader'!$A34,'Import OffPeak'!$A$3:CD$100,CD$1,FALSE()))</f>
        <v>3742.98295809214</v>
      </c>
      <c r="CE27" s="107" t="n">
        <f aca="false">IF(ISNA(VLOOKUP('W. VaR &amp; Off-Peak Pos By Trader'!$A34,'Import OffPeak'!$A$3:CE$100,CE$1,FALSE())),0,VLOOKUP('W. VaR &amp; Off-Peak Pos By Trader'!$A34,'Import OffPeak'!$A$3:CE$100,CE$1,FALSE()))</f>
        <v>3514.20031927178</v>
      </c>
      <c r="CF27" s="107" t="n">
        <f aca="false">IF(ISNA(VLOOKUP('W. VaR &amp; Off-Peak Pos By Trader'!$A34,'Import OffPeak'!$A$3:CF$100,CF$1,FALSE())),0,VLOOKUP('W. VaR &amp; Off-Peak Pos By Trader'!$A34,'Import OffPeak'!$A$3:CF$100,CF$1,FALSE()))</f>
        <v>3790.74799324632</v>
      </c>
      <c r="CG27" s="107" t="n">
        <f aca="false">IF(ISNA(VLOOKUP('W. VaR &amp; Off-Peak Pos By Trader'!$A34,'Import OffPeak'!$A$3:CG$100,CG$1,FALSE())),0,VLOOKUP('W. VaR &amp; Off-Peak Pos By Trader'!$A34,'Import OffPeak'!$A$3:CG$100,CG$1,FALSE()))</f>
        <v>3523.69959167931</v>
      </c>
      <c r="CH27" s="107" t="n">
        <f aca="false">IF(ISNA(VLOOKUP('W. VaR &amp; Off-Peak Pos By Trader'!$A34,'Import OffPeak'!$A$3:CH$100,CH$1,FALSE())),0,VLOOKUP('W. VaR &amp; Off-Peak Pos By Trader'!$A34,'Import OffPeak'!$A$3:CH$100,CH$1,FALSE()))</f>
        <v>4039.27160491216</v>
      </c>
      <c r="CI27" s="107" t="n">
        <f aca="false">IF(ISNA(VLOOKUP('W. VaR &amp; Off-Peak Pos By Trader'!$A34,'Import OffPeak'!$A$3:CI$100,CI$1,FALSE())),0,VLOOKUP('W. VaR &amp; Off-Peak Pos By Trader'!$A34,'Import OffPeak'!$A$3:CI$100,CI$1,FALSE()))</f>
        <v>3939.25394824305</v>
      </c>
      <c r="CJ27" s="107" t="n">
        <f aca="false">IF(ISNA(VLOOKUP('W. VaR &amp; Off-Peak Pos By Trader'!$A34,'Import OffPeak'!$A$3:CJ$100,CJ$1,FALSE())),0,VLOOKUP('W. VaR &amp; Off-Peak Pos By Trader'!$A34,'Import OffPeak'!$A$3:CJ$100,CJ$1,FALSE()))</f>
        <v>3426.10153544766</v>
      </c>
      <c r="CK27" s="107" t="n">
        <f aca="false">IF(ISNA(VLOOKUP('W. VaR &amp; Off-Peak Pos By Trader'!$A34,'Import OffPeak'!$A$3:CK$100,CK$1,FALSE())),0,VLOOKUP('W. VaR &amp; Off-Peak Pos By Trader'!$A34,'Import OffPeak'!$A$3:CK$100,CK$1,FALSE()))</f>
        <v>4661.47001520488</v>
      </c>
      <c r="CL27" s="107" t="n">
        <f aca="false">IF(ISNA(VLOOKUP('W. VaR &amp; Off-Peak Pos By Trader'!$A34,'Import OffPeak'!$A$3:CL$100,CL$1,FALSE())),0,VLOOKUP('W. VaR &amp; Off-Peak Pos By Trader'!$A34,'Import OffPeak'!$A$3:CL$100,CL$1,FALSE()))</f>
        <v>4420.09323388743</v>
      </c>
      <c r="CM27" s="107" t="n">
        <f aca="false">IF(ISNA(VLOOKUP('W. VaR &amp; Off-Peak Pos By Trader'!$A34,'Import OffPeak'!$A$3:CM$100,CM$1,FALSE())),0,VLOOKUP('W. VaR &amp; Off-Peak Pos By Trader'!$A34,'Import OffPeak'!$A$3:CM$100,CM$1,FALSE()))</f>
        <v>4477.98822100805</v>
      </c>
      <c r="CN27" s="107" t="n">
        <f aca="false">IF(ISNA(VLOOKUP('W. VaR &amp; Off-Peak Pos By Trader'!$A34,'Import OffPeak'!$A$3:CN$100,CN$1,FALSE())),0,VLOOKUP('W. VaR &amp; Off-Peak Pos By Trader'!$A34,'Import OffPeak'!$A$3:CN$100,CN$1,FALSE()))</f>
        <v>5048.30500958733</v>
      </c>
      <c r="CO27" s="107" t="n">
        <f aca="false">IF(ISNA(VLOOKUP('W. VaR &amp; Off-Peak Pos By Trader'!$A34,'Import OffPeak'!$A$3:CO$100,CO$1,FALSE())),0,VLOOKUP('W. VaR &amp; Off-Peak Pos By Trader'!$A34,'Import OffPeak'!$A$3:CO$100,CO$1,FALSE()))</f>
        <v>4516.76470623981</v>
      </c>
      <c r="CP27" s="107" t="n">
        <f aca="false">IF(ISNA(VLOOKUP('W. VaR &amp; Off-Peak Pos By Trader'!$A34,'Import OffPeak'!$A$3:CP$100,CP$1,FALSE())),0,VLOOKUP('W. VaR &amp; Off-Peak Pos By Trader'!$A34,'Import OffPeak'!$A$3:CP$100,CP$1,FALSE()))</f>
        <v>-511.691369143556</v>
      </c>
      <c r="CQ27" s="107" t="n">
        <f aca="false">IF(ISNA(VLOOKUP('W. VaR &amp; Off-Peak Pos By Trader'!$A34,'Import OffPeak'!$A$3:CQ$100,CQ$1,FALSE())),0,VLOOKUP('W. VaR &amp; Off-Peak Pos By Trader'!$A34,'Import OffPeak'!$A$3:CQ$100,CQ$1,FALSE()))</f>
        <v>-287.630340222762</v>
      </c>
      <c r="CR27" s="107" t="n">
        <f aca="false">IF(ISNA(VLOOKUP('W. VaR &amp; Off-Peak Pos By Trader'!$A34,'Import OffPeak'!$A$3:CR$100,CR$1,FALSE())),0,VLOOKUP('W. VaR &amp; Off-Peak Pos By Trader'!$A34,'Import OffPeak'!$A$3:CR$100,CR$1,FALSE()))</f>
        <v>-213.779255993729</v>
      </c>
      <c r="CS27" s="107" t="n">
        <f aca="false">IF(ISNA(VLOOKUP('W. VaR &amp; Off-Peak Pos By Trader'!$A34,'Import OffPeak'!$A$3:CS$100,CS$1,FALSE())),0,VLOOKUP('W. VaR &amp; Off-Peak Pos By Trader'!$A34,'Import OffPeak'!$A$3:CS$100,CS$1,FALSE()))</f>
        <v>-364.44256043035</v>
      </c>
      <c r="CT27" s="107" t="n">
        <f aca="false">IF(ISNA(VLOOKUP('W. VaR &amp; Off-Peak Pos By Trader'!$A34,'Import OffPeak'!$A$3:CT$100,CT$1,FALSE())),0,VLOOKUP('W. VaR &amp; Off-Peak Pos By Trader'!$A34,'Import OffPeak'!$A$3:CT$100,CT$1,FALSE()))</f>
        <v>56.293435786469</v>
      </c>
      <c r="CU27" s="107" t="n">
        <f aca="false">IF(ISNA(VLOOKUP('W. VaR &amp; Off-Peak Pos By Trader'!$A34,'Import OffPeak'!$A$3:CU$100,CU$1,FALSE())),0,VLOOKUP('W. VaR &amp; Off-Peak Pos By Trader'!$A34,'Import OffPeak'!$A$3:CU$100,CU$1,FALSE()))</f>
        <v>-144.223298391256</v>
      </c>
      <c r="CV27" s="107" t="n">
        <f aca="false">IF(ISNA(VLOOKUP('W. VaR &amp; Off-Peak Pos By Trader'!$A34,'Import OffPeak'!$A$3:CV$100,CV$1,FALSE())),0,VLOOKUP('W. VaR &amp; Off-Peak Pos By Trader'!$A34,'Import OffPeak'!$A$3:CV$100,CV$1,FALSE()))</f>
        <v>-677.167492784175</v>
      </c>
      <c r="CW27" s="107" t="n">
        <f aca="false">IF(ISNA(VLOOKUP('W. VaR &amp; Off-Peak Pos By Trader'!$A34,'Import OffPeak'!$A$3:CW$100,CW$1,FALSE())),0,VLOOKUP('W. VaR &amp; Off-Peak Pos By Trader'!$A34,'Import OffPeak'!$A$3:CW$100,CW$1,FALSE()))</f>
        <v>-573.456471764367</v>
      </c>
      <c r="CX27" s="107" t="n">
        <f aca="false">IF(ISNA(VLOOKUP('W. VaR &amp; Off-Peak Pos By Trader'!$A34,'Import OffPeak'!$A$3:CX$100,CX$1,FALSE())),0,VLOOKUP('W. VaR &amp; Off-Peak Pos By Trader'!$A34,'Import OffPeak'!$A$3:CX$100,CX$1,FALSE()))</f>
        <v>-658.335819183864</v>
      </c>
      <c r="CY27" s="107" t="n">
        <f aca="false">IF(ISNA(VLOOKUP('W. VaR &amp; Off-Peak Pos By Trader'!$A34,'Import OffPeak'!$A$3:CY$100,CY$1,FALSE())),0,VLOOKUP('W. VaR &amp; Off-Peak Pos By Trader'!$A34,'Import OffPeak'!$A$3:CY$100,CY$1,FALSE()))</f>
        <v>-480.790521033697</v>
      </c>
      <c r="CZ27" s="107" t="n">
        <f aca="false">IF(ISNA(VLOOKUP('W. VaR &amp; Off-Peak Pos By Trader'!$A34,'Import OffPeak'!$A$3:CZ$100,CZ$1,FALSE())),0,VLOOKUP('W. VaR &amp; Off-Peak Pos By Trader'!$A34,'Import OffPeak'!$A$3:CZ$100,CZ$1,FALSE()))</f>
        <v>-280.248040507021</v>
      </c>
      <c r="DA27" s="107" t="n">
        <f aca="false">IF(ISNA(VLOOKUP('W. VaR &amp; Off-Peak Pos By Trader'!$A34,'Import OffPeak'!$A$3:DA$100,DA$1,FALSE())),0,VLOOKUP('W. VaR &amp; Off-Peak Pos By Trader'!$A34,'Import OffPeak'!$A$3:DA$100,DA$1,FALSE()))</f>
        <v>-615.751947849713</v>
      </c>
      <c r="DB27" s="107" t="n">
        <f aca="false">IF(ISNA(VLOOKUP('W. VaR &amp; Off-Peak Pos By Trader'!$A34,'Import OffPeak'!$A$3:DB$100,DB$1,FALSE())),0,VLOOKUP('W. VaR &amp; Off-Peak Pos By Trader'!$A34,'Import OffPeak'!$A$3:DB$100,DB$1,FALSE()))</f>
        <v>17724.3593238376</v>
      </c>
      <c r="DC27" s="107" t="n">
        <f aca="false">IF(ISNA(VLOOKUP('W. VaR &amp; Off-Peak Pos By Trader'!$A34,'Import OffPeak'!$A$3:DC$100,DC$1,FALSE())),0,VLOOKUP('W. VaR &amp; Off-Peak Pos By Trader'!$A34,'Import OffPeak'!$A$3:DC$100,DC$1,FALSE()))</f>
        <v>14773.6789581119</v>
      </c>
      <c r="DD27" s="107" t="n">
        <f aca="false">IF(ISNA(VLOOKUP('W. VaR &amp; Off-Peak Pos By Trader'!$A34,'Import OffPeak'!$A$3:DD$100,DD$1,FALSE())),0,VLOOKUP('W. VaR &amp; Off-Peak Pos By Trader'!$A34,'Import OffPeak'!$A$3:DD$100,DD$1,FALSE()))</f>
        <v>15850.3160971797</v>
      </c>
      <c r="DE27" s="107" t="n">
        <f aca="false">IF(ISNA(VLOOKUP('W. VaR &amp; Off-Peak Pos By Trader'!$A34,'Import OffPeak'!$A$3:DE$100,DE$1,FALSE())),0,VLOOKUP('W. VaR &amp; Off-Peak Pos By Trader'!$A34,'Import OffPeak'!$A$3:DE$100,DE$1,FALSE()))</f>
        <v>15314.3454338384</v>
      </c>
      <c r="DF27" s="107" t="n">
        <f aca="false">IF(ISNA(VLOOKUP('W. VaR &amp; Off-Peak Pos By Trader'!$A34,'Import OffPeak'!$A$3:DF$100,DF$1,FALSE())),0,VLOOKUP('W. VaR &amp; Off-Peak Pos By Trader'!$A34,'Import OffPeak'!$A$3:DF$100,DF$1,FALSE()))</f>
        <v>17711.8862894005</v>
      </c>
      <c r="DG27" s="107" t="n">
        <f aca="false">IF(ISNA(VLOOKUP('W. VaR &amp; Off-Peak Pos By Trader'!$A34,'Import OffPeak'!$A$3:DG$100,DG$1,FALSE())),0,VLOOKUP('W. VaR &amp; Off-Peak Pos By Trader'!$A34,'Import OffPeak'!$A$3:DG$100,DG$1,FALSE()))</f>
        <v>15405.5758988604</v>
      </c>
      <c r="DH27" s="107" t="n">
        <f aca="false">IF(ISNA(VLOOKUP('W. VaR &amp; Off-Peak Pos By Trader'!$A34,'Import OffPeak'!$A$3:DH$100,DH$1,FALSE())),0,VLOOKUP('W. VaR &amp; Off-Peak Pos By Trader'!$A34,'Import OffPeak'!$A$3:DH$100,DH$1,FALSE()))</f>
        <v>16465.8718605906</v>
      </c>
      <c r="DI27" s="107" t="n">
        <f aca="false">IF(ISNA(VLOOKUP('W. VaR &amp; Off-Peak Pos By Trader'!$A34,'Import OffPeak'!$A$3:DI$100,DI$1,FALSE())),0,VLOOKUP('W. VaR &amp; Off-Peak Pos By Trader'!$A34,'Import OffPeak'!$A$3:DI$100,DI$1,FALSE()))</f>
        <v>16489.2393754796</v>
      </c>
      <c r="DJ27" s="107" t="n">
        <f aca="false">IF(ISNA(VLOOKUP('W. VaR &amp; Off-Peak Pos By Trader'!$A34,'Import OffPeak'!$A$3:DJ$100,DJ$1,FALSE())),0,VLOOKUP('W. VaR &amp; Off-Peak Pos By Trader'!$A34,'Import OffPeak'!$A$3:DJ$100,DJ$1,FALSE()))</f>
        <v>17652.8227276578</v>
      </c>
      <c r="DK27" s="107" t="n">
        <f aca="false">IF(ISNA(VLOOKUP('W. VaR &amp; Off-Peak Pos By Trader'!$A34,'Import OffPeak'!$A$3:DK$100,DK$1,FALSE())),0,VLOOKUP('W. VaR &amp; Off-Peak Pos By Trader'!$A34,'Import OffPeak'!$A$3:DK$100,DK$1,FALSE()))</f>
        <v>20544.6046547808</v>
      </c>
      <c r="DL27" s="107" t="n">
        <f aca="false">IF(ISNA(VLOOKUP('W. VaR &amp; Off-Peak Pos By Trader'!$A34,'Import OffPeak'!$A$3:DL$100,DL$1,FALSE())),0,VLOOKUP('W. VaR &amp; Off-Peak Pos By Trader'!$A34,'Import OffPeak'!$A$3:DL$100,DL$1,FALSE()))</f>
        <v>19786.17164099</v>
      </c>
      <c r="DM27" s="107" t="n">
        <f aca="false">IF(ISNA(VLOOKUP('W. VaR &amp; Off-Peak Pos By Trader'!$A34,'Import OffPeak'!$A$3:DM$100,DM$1,FALSE())),0,VLOOKUP('W. VaR &amp; Off-Peak Pos By Trader'!$A34,'Import OffPeak'!$A$3:DM$100,DM$1,FALSE()))</f>
        <v>20016.6386398413</v>
      </c>
      <c r="DN27" s="107" t="n">
        <f aca="false">IF(ISNA(VLOOKUP('W. VaR &amp; Off-Peak Pos By Trader'!$A34,'Import OffPeak'!$A$3:DN$100,DN$1,FALSE())),0,VLOOKUP('W. VaR &amp; Off-Peak Pos By Trader'!$A34,'Import OffPeak'!$A$3:DN$100,DN$1,FALSE()))</f>
        <v>-8197.98219846981</v>
      </c>
      <c r="DO27" s="107" t="n">
        <f aca="false">IF(ISNA(VLOOKUP('W. VaR &amp; Off-Peak Pos By Trader'!$A34,'Import OffPeak'!$A$3:DO$100,DO$1,FALSE())),0,VLOOKUP('W. VaR &amp; Off-Peak Pos By Trader'!$A34,'Import OffPeak'!$A$3:DO$100,DO$1,FALSE()))</f>
        <v>-6823.31809156005</v>
      </c>
      <c r="DP27" s="107" t="n">
        <f aca="false">IF(ISNA(VLOOKUP('W. VaR &amp; Off-Peak Pos By Trader'!$A34,'Import OffPeak'!$A$3:DP$100,DP$1,FALSE())),0,VLOOKUP('W. VaR &amp; Off-Peak Pos By Trader'!$A34,'Import OffPeak'!$A$3:DP$100,DP$1,FALSE()))</f>
        <v>-7411.40288435499</v>
      </c>
      <c r="DQ27" s="107" t="n">
        <f aca="false">IF(ISNA(VLOOKUP('W. VaR &amp; Off-Peak Pos By Trader'!$A34,'Import OffPeak'!$A$3:DQ$100,DQ$1,FALSE())),0,VLOOKUP('W. VaR &amp; Off-Peak Pos By Trader'!$A34,'Import OffPeak'!$A$3:DQ$100,DQ$1,FALSE()))</f>
        <v>-7156.36241625484</v>
      </c>
      <c r="DR27" s="107" t="n">
        <f aca="false">IF(ISNA(VLOOKUP('W. VaR &amp; Off-Peak Pos By Trader'!$A34,'Import OffPeak'!$A$3:DR$100,DR$1,FALSE())),0,VLOOKUP('W. VaR &amp; Off-Peak Pos By Trader'!$A34,'Import OffPeak'!$A$3:DR$100,DR$1,FALSE()))</f>
        <v>-7497.13563396081</v>
      </c>
      <c r="DS27" s="107" t="n">
        <f aca="false">IF(ISNA(VLOOKUP('W. VaR &amp; Off-Peak Pos By Trader'!$A34,'Import OffPeak'!$A$3:DS$100,DS$1,FALSE())),0,VLOOKUP('W. VaR &amp; Off-Peak Pos By Trader'!$A34,'Import OffPeak'!$A$3:DS$100,DS$1,FALSE()))</f>
        <v>-6728.38103935269</v>
      </c>
      <c r="DT27" s="107" t="n">
        <f aca="false">IF(ISNA(VLOOKUP('W. VaR &amp; Off-Peak Pos By Trader'!$A34,'Import OffPeak'!$A$3:DT$100,DT$1,FALSE())),0,VLOOKUP('W. VaR &amp; Off-Peak Pos By Trader'!$A34,'Import OffPeak'!$A$3:DT$100,DT$1,FALSE()))</f>
        <v>-6706.01681767124</v>
      </c>
      <c r="DU27" s="107" t="n">
        <f aca="false">IF(ISNA(VLOOKUP('W. VaR &amp; Off-Peak Pos By Trader'!$A34,'Import OffPeak'!$A$3:DU$100,DU$1,FALSE())),0,VLOOKUP('W. VaR &amp; Off-Peak Pos By Trader'!$A34,'Import OffPeak'!$A$3:DU$100,DU$1,FALSE()))</f>
        <v>-5806.84678930466</v>
      </c>
      <c r="DV27" s="107" t="n">
        <f aca="false">IF(ISNA(VLOOKUP('W. VaR &amp; Off-Peak Pos By Trader'!$A34,'Import OffPeak'!$A$3:DV$100,DV$1,FALSE())),0,VLOOKUP('W. VaR &amp; Off-Peak Pos By Trader'!$A34,'Import OffPeak'!$A$3:DV$100,DV$1,FALSE()))</f>
        <v>-5910.98182180612</v>
      </c>
      <c r="DW27" s="107" t="n">
        <f aca="false">IF(ISNA(VLOOKUP('W. VaR &amp; Off-Peak Pos By Trader'!$A34,'Import OffPeak'!$A$3:DW$100,DW$1,FALSE())),0,VLOOKUP('W. VaR &amp; Off-Peak Pos By Trader'!$A34,'Import OffPeak'!$A$3:DW$100,DW$1,FALSE()))</f>
        <v>-5782.33451997259</v>
      </c>
      <c r="DX27" s="107" t="n">
        <f aca="false">IF(ISNA(VLOOKUP('W. VaR &amp; Off-Peak Pos By Trader'!$A34,'Import OffPeak'!$A$3:DX$100,DX$1,FALSE())),0,VLOOKUP('W. VaR &amp; Off-Peak Pos By Trader'!$A34,'Import OffPeak'!$A$3:DX$100,DX$1,FALSE()))</f>
        <v>-5681.20788956805</v>
      </c>
      <c r="DY27" s="107" t="n">
        <f aca="false">IF(ISNA(VLOOKUP('W. VaR &amp; Off-Peak Pos By Trader'!$A34,'Import OffPeak'!$A$3:DY$100,DY$1,FALSE())),0,VLOOKUP('W. VaR &amp; Off-Peak Pos By Trader'!$A34,'Import OffPeak'!$A$3:DY$100,DY$1,FALSE()))</f>
        <v>-5923.30493184511</v>
      </c>
      <c r="DZ27" s="107" t="n">
        <f aca="false">IF(ISNA(VLOOKUP('W. VaR &amp; Off-Peak Pos By Trader'!$A34,'Import OffPeak'!$A$3:DZ$100,DZ$1,FALSE())),0,VLOOKUP('W. VaR &amp; Off-Peak Pos By Trader'!$A34,'Import OffPeak'!$A$3:DZ$100,DZ$1,FALSE()))</f>
        <v>-20452.314906075</v>
      </c>
      <c r="EA27" s="107" t="n">
        <f aca="false">IF(ISNA(VLOOKUP('W. VaR &amp; Off-Peak Pos By Trader'!$A34,'Import OffPeak'!$A$3:EA$100,EA$1,FALSE())),0,VLOOKUP('W. VaR &amp; Off-Peak Pos By Trader'!$A34,'Import OffPeak'!$A$3:EA$100,EA$1,FALSE()))</f>
        <v>-17528.9682744914</v>
      </c>
      <c r="EB27" s="107" t="n">
        <f aca="false">IF(ISNA(VLOOKUP('W. VaR &amp; Off-Peak Pos By Trader'!$A34,'Import OffPeak'!$A$3:EB$100,EB$1,FALSE())),0,VLOOKUP('W. VaR &amp; Off-Peak Pos By Trader'!$A34,'Import OffPeak'!$A$3:EB$100,EB$1,FALSE()))</f>
        <v>-18415.7325342701</v>
      </c>
      <c r="EC27" s="107" t="n">
        <f aca="false">IF(ISNA(VLOOKUP('W. VaR &amp; Off-Peak Pos By Trader'!$A34,'Import OffPeak'!$A$3:EC$100,EC$1,FALSE())),0,VLOOKUP('W. VaR &amp; Off-Peak Pos By Trader'!$A34,'Import OffPeak'!$A$3:EC$100,EC$1,FALSE()))</f>
        <v>-18590.0472271579</v>
      </c>
      <c r="ED27" s="107" t="n">
        <f aca="false">IF(ISNA(VLOOKUP('W. VaR &amp; Off-Peak Pos By Trader'!$A34,'Import OffPeak'!$A$3:ED$100,ED$1,FALSE())),0,VLOOKUP('W. VaR &amp; Off-Peak Pos By Trader'!$A34,'Import OffPeak'!$A$3:ED$100,ED$1,FALSE()))</f>
        <v>-19007.2477448883</v>
      </c>
      <c r="EE27" s="107" t="n">
        <f aca="false">IF(ISNA(VLOOKUP('W. VaR &amp; Off-Peak Pos By Trader'!$A34,'Import OffPeak'!$A$3:EE$100,EE$1,FALSE())),0,VLOOKUP('W. VaR &amp; Off-Peak Pos By Trader'!$A34,'Import OffPeak'!$A$3:EE$100,EE$1,FALSE()))</f>
        <v>-17487.6237968915</v>
      </c>
      <c r="EF27" s="107" t="n">
        <f aca="false">IF(ISNA(VLOOKUP('W. VaR &amp; Off-Peak Pos By Trader'!$A34,'Import OffPeak'!$A$3:EF$100,EF$1,FALSE())),0,VLOOKUP('W. VaR &amp; Off-Peak Pos By Trader'!$A34,'Import OffPeak'!$A$3:EF$100,EF$1,FALSE()))</f>
        <v>-19987.0119744418</v>
      </c>
      <c r="EG27" s="107" t="n">
        <f aca="false">IF(ISNA(VLOOKUP('W. VaR &amp; Off-Peak Pos By Trader'!$A34,'Import OffPeak'!$A$3:EG$100,EG$1,FALSE())),0,VLOOKUP('W. VaR &amp; Off-Peak Pos By Trader'!$A34,'Import OffPeak'!$A$3:EG$100,EG$1,FALSE()))</f>
        <v>-18141.9071669035</v>
      </c>
      <c r="EH27" s="107" t="n">
        <f aca="false">IF(ISNA(VLOOKUP('W. VaR &amp; Off-Peak Pos By Trader'!$A34,'Import OffPeak'!$A$3:EH$100,EH$1,FALSE())),0,VLOOKUP('W. VaR &amp; Off-Peak Pos By Trader'!$A34,'Import OffPeak'!$A$3:EH$100,EH$1,FALSE()))</f>
        <v>-19328.8028177683</v>
      </c>
      <c r="EI27" s="107" t="n">
        <f aca="false">IF(ISNA(VLOOKUP('W. VaR &amp; Off-Peak Pos By Trader'!$A34,'Import OffPeak'!$A$3:EI$100,EI$1,FALSE())),0,VLOOKUP('W. VaR &amp; Off-Peak Pos By Trader'!$A34,'Import OffPeak'!$A$3:EI$100,EI$1,FALSE()))</f>
        <v>-17885.988626568</v>
      </c>
      <c r="EJ27" s="107" t="n">
        <f aca="false">IF(ISNA(VLOOKUP('W. VaR &amp; Off-Peak Pos By Trader'!$A34,'Import OffPeak'!$A$3:EJ$100,EJ$1,FALSE())),0,VLOOKUP('W. VaR &amp; Off-Peak Pos By Trader'!$A34,'Import OffPeak'!$A$3:EJ$100,EJ$1,FALSE()))</f>
        <v>-18167.4711245418</v>
      </c>
      <c r="EK27" s="107" t="n">
        <f aca="false">IF(ISNA(VLOOKUP('W. VaR &amp; Off-Peak Pos By Trader'!$A34,'Import OffPeak'!$A$3:EK$100,EK$1,FALSE())),0,VLOOKUP('W. VaR &amp; Off-Peak Pos By Trader'!$A34,'Import OffPeak'!$A$3:EK$100,EK$1,FALSE()))</f>
        <v>-19440.8630462004</v>
      </c>
      <c r="EL27" s="107" t="n">
        <f aca="false">IF(ISNA(VLOOKUP('W. VaR &amp; Off-Peak Pos By Trader'!$A34,'Import OffPeak'!$A$3:EL$100,EL$1,FALSE())),0,VLOOKUP('W. VaR &amp; Off-Peak Pos By Trader'!$A34,'Import OffPeak'!$A$3:EL$100,EL$1,FALSE()))</f>
        <v>-18458.8670385153</v>
      </c>
      <c r="EM27" s="107" t="n">
        <f aca="false">IF(ISNA(VLOOKUP('W. VaR &amp; Off-Peak Pos By Trader'!$A34,'Import OffPeak'!$A$3:EM$100,EM$1,FALSE())),0,VLOOKUP('W. VaR &amp; Off-Peak Pos By Trader'!$A34,'Import OffPeak'!$A$3:EM$100,EM$1,FALSE()))</f>
        <v>-16024.2932366895</v>
      </c>
      <c r="EN27" s="107" t="n">
        <f aca="false">IF(ISNA(VLOOKUP('W. VaR &amp; Off-Peak Pos By Trader'!$A34,'Import OffPeak'!$A$3:EN$100,EN$1,FALSE())),0,VLOOKUP('W. VaR &amp; Off-Peak Pos By Trader'!$A34,'Import OffPeak'!$A$3:EN$100,EN$1,FALSE()))</f>
        <v>-18078.4184451988</v>
      </c>
      <c r="EO27" s="107" t="n">
        <f aca="false">IF(ISNA(VLOOKUP('W. VaR &amp; Off-Peak Pos By Trader'!$A34,'Import OffPeak'!$A$3:EO$100,EO$1,FALSE())),0,VLOOKUP('W. VaR &amp; Off-Peak Pos By Trader'!$A34,'Import OffPeak'!$A$3:EO$100,EO$1,FALSE()))</f>
        <v>-16733.8033468549</v>
      </c>
      <c r="EP27" s="107" t="n">
        <f aca="false">IF(ISNA(VLOOKUP('W. VaR &amp; Off-Peak Pos By Trader'!$A34,'Import OffPeak'!$A$3:EP$100,EP$1,FALSE())),0,VLOOKUP('W. VaR &amp; Off-Peak Pos By Trader'!$A34,'Import OffPeak'!$A$3:EP$100,EP$1,FALSE()))</f>
        <v>-17883.7269529526</v>
      </c>
      <c r="EQ27" s="107" t="n">
        <f aca="false">IF(ISNA(VLOOKUP('W. VaR &amp; Off-Peak Pos By Trader'!$A34,'Import OffPeak'!$A$3:EQ$100,EQ$1,FALSE())),0,VLOOKUP('W. VaR &amp; Off-Peak Pos By Trader'!$A34,'Import OffPeak'!$A$3:EQ$100,EQ$1,FALSE()))</f>
        <v>-17156.9372570143</v>
      </c>
      <c r="ER27" s="107" t="n">
        <f aca="false">IF(ISNA(VLOOKUP('W. VaR &amp; Off-Peak Pos By Trader'!$A34,'Import OffPeak'!$A$3:ER$100,ER$1,FALSE())),0,VLOOKUP('W. VaR &amp; Off-Peak Pos By Trader'!$A34,'Import OffPeak'!$A$3:ER$100,ER$1,FALSE()))</f>
        <v>-17998.1074214126</v>
      </c>
      <c r="ES27" s="107" t="n">
        <f aca="false">IF(ISNA(VLOOKUP('W. VaR &amp; Off-Peak Pos By Trader'!$A34,'Import OffPeak'!$A$3:ES$100,ES$1,FALSE())),0,VLOOKUP('W. VaR &amp; Off-Peak Pos By Trader'!$A34,'Import OffPeak'!$A$3:ES$100,ES$1,FALSE()))</f>
        <v>-17040.9423849221</v>
      </c>
      <c r="ET27" s="107" t="n">
        <f aca="false">IF(ISNA(VLOOKUP('W. VaR &amp; Off-Peak Pos By Trader'!$A34,'Import OffPeak'!$A$3:ET$100,ET$1,FALSE())),0,VLOOKUP('W. VaR &amp; Off-Peak Pos By Trader'!$A34,'Import OffPeak'!$A$3:ET$100,ET$1,FALSE()))</f>
        <v>-18157.960780737</v>
      </c>
      <c r="EU27" s="107" t="n">
        <f aca="false">IF(ISNA(VLOOKUP('W. VaR &amp; Off-Peak Pos By Trader'!$A34,'Import OffPeak'!$A$3:EU$100,EU$1,FALSE())),0,VLOOKUP('W. VaR &amp; Off-Peak Pos By Trader'!$A34,'Import OffPeak'!$A$3:EU$100,EU$1,FALSE()))</f>
        <v>-16805.8893932699</v>
      </c>
      <c r="EV27" s="107" t="n">
        <f aca="false">IF(ISNA(VLOOKUP('W. VaR &amp; Off-Peak Pos By Trader'!$A34,'Import OffPeak'!$A$3:EV$100,EV$1,FALSE())),0,VLOOKUP('W. VaR &amp; Off-Peak Pos By Trader'!$A34,'Import OffPeak'!$A$3:EV$100,EV$1,FALSE()))</f>
        <v>-17074.7153642763</v>
      </c>
      <c r="EW27" s="107" t="n">
        <f aca="false">IF(ISNA(VLOOKUP('W. VaR &amp; Off-Peak Pos By Trader'!$A34,'Import OffPeak'!$A$3:EW$100,EW$1,FALSE())),0,VLOOKUP('W. VaR &amp; Off-Peak Pos By Trader'!$A34,'Import OffPeak'!$A$3:EW$100,EW$1,FALSE()))</f>
        <v>-18262.56460383</v>
      </c>
      <c r="EX27" s="107" t="n">
        <f aca="false">IF(ISNA(VLOOKUP('W. VaR &amp; Off-Peak Pos By Trader'!$A34,'Import OffPeak'!$A$3:EX$100,EX$1,FALSE())),0,VLOOKUP('W. VaR &amp; Off-Peak Pos By Trader'!$A34,'Import OffPeak'!$A$3:EX$100,EX$1,FALSE()))</f>
        <v>-17341.8805544252</v>
      </c>
      <c r="EY27" s="107" t="n">
        <f aca="false">IF(ISNA(VLOOKUP('W. VaR &amp; Off-Peak Pos By Trader'!$A34,'Import OffPeak'!$A$3:EY$100,EY$1,FALSE())),0,VLOOKUP('W. VaR &amp; Off-Peak Pos By Trader'!$A34,'Import OffPeak'!$A$3:EY$100,EY$1,FALSE()))</f>
        <v>-15057.0499497547</v>
      </c>
      <c r="EZ27" s="107" t="n">
        <f aca="false">IF(ISNA(VLOOKUP('W. VaR &amp; Off-Peak Pos By Trader'!$A34,'Import OffPeak'!$A$3:EZ$100,EZ$1,FALSE())),0,VLOOKUP('W. VaR &amp; Off-Peak Pos By Trader'!$A34,'Import OffPeak'!$A$3:EZ$100,EZ$1,FALSE()))</f>
        <v>-16988.5299563584</v>
      </c>
      <c r="FA27" s="107" t="n">
        <f aca="false">IF(ISNA(VLOOKUP('W. VaR &amp; Off-Peak Pos By Trader'!$A34,'Import OffPeak'!$A$3:FA$100,FA$1,FALSE())),0,VLOOKUP('W. VaR &amp; Off-Peak Pos By Trader'!$A34,'Import OffPeak'!$A$3:FA$100,FA$1,FALSE()))</f>
        <v>-15720.7891462437</v>
      </c>
      <c r="FB27" s="107" t="n">
        <f aca="false">IF(ISNA(VLOOKUP('W. VaR &amp; Off-Peak Pos By Trader'!$A34,'Import OffPeak'!$A$3:FB$100,FB$1,FALSE())),0,VLOOKUP('W. VaR &amp; Off-Peak Pos By Trader'!$A34,'Import OffPeak'!$A$3:FB$100,FB$1,FALSE()))</f>
        <v>-16806.9555546756</v>
      </c>
      <c r="FC27" s="107" t="n">
        <f aca="false">IF(ISNA(VLOOKUP('W. VaR &amp; Off-Peak Pos By Trader'!$A34,'Import OffPeak'!$A$3:FC$100,FC$1,FALSE())),0,VLOOKUP('W. VaR &amp; Off-Peak Pos By Trader'!$A34,'Import OffPeak'!$A$3:FC$100,FC$1,FALSE()))</f>
        <v>-16122.966529361</v>
      </c>
      <c r="FD27" s="107" t="n">
        <f aca="false">IF(ISNA(VLOOKUP('W. VaR &amp; Off-Peak Pos By Trader'!$A34,'Import OffPeak'!$A$3:FD$100,FD$1,FALSE())),0,VLOOKUP('W. VaR &amp; Off-Peak Pos By Trader'!$A34,'Import OffPeak'!$A$3:FD$100,FD$1,FALSE()))</f>
        <v>-16894.1487452845</v>
      </c>
      <c r="FE27" s="107" t="n">
        <f aca="false">IF(ISNA(VLOOKUP('W. VaR &amp; Off-Peak Pos By Trader'!$A34,'Import OffPeak'!$A$3:FE$100,FE$1,FALSE())),0,VLOOKUP('W. VaR &amp; Off-Peak Pos By Trader'!$A34,'Import OffPeak'!$A$3:FE$100,FE$1,FALSE()))</f>
        <v>-16726.1500514755</v>
      </c>
      <c r="FF27" s="107" t="n">
        <f aca="false">IF(ISNA(VLOOKUP('W. VaR &amp; Off-Peak Pos By Trader'!$A34,'Import OffPeak'!$A$3:FF$100,FF$1,FALSE())),0,VLOOKUP('W. VaR &amp; Off-Peak Pos By Trader'!$A34,'Import OffPeak'!$A$3:FF$100,FF$1,FALSE()))</f>
        <v>-16312.0230920907</v>
      </c>
      <c r="FG27" s="107" t="n">
        <f aca="false">IF(ISNA(VLOOKUP('W. VaR &amp; Off-Peak Pos By Trader'!$A34,'Import OffPeak'!$A$3:FG$100,FG$1,FALSE())),0,VLOOKUP('W. VaR &amp; Off-Peak Pos By Trader'!$A34,'Import OffPeak'!$A$3:FG$100,FG$1,FALSE()))</f>
        <v>-15775.2753817009</v>
      </c>
      <c r="FH27" s="107" t="n">
        <f aca="false">IF(ISNA(VLOOKUP('W. VaR &amp; Off-Peak Pos By Trader'!$A34,'Import OffPeak'!$A$3:FH$100,FH$1,FALSE())),0,VLOOKUP('W. VaR &amp; Off-Peak Pos By Trader'!$A34,'Import OffPeak'!$A$3:FH$100,FH$1,FALSE()))</f>
        <v>-12773.2137423497</v>
      </c>
      <c r="FI27" s="107" t="n">
        <f aca="false">IF(ISNA(VLOOKUP('W. VaR &amp; Off-Peak Pos By Trader'!$A34,'Import OffPeak'!$A$3:FI$100,FI$1,FALSE())),0,VLOOKUP('W. VaR &amp; Off-Peak Pos By Trader'!$A34,'Import OffPeak'!$A$3:FI$100,FI$1,FALSE()))</f>
        <v>-12589.576387987</v>
      </c>
      <c r="FJ27" s="107" t="n">
        <f aca="false">IF(ISNA(VLOOKUP('W. VaR &amp; Off-Peak Pos By Trader'!$A34,'Import OffPeak'!$A$3:FJ$100,FJ$1,FALSE())),0,VLOOKUP('W. VaR &amp; Off-Peak Pos By Trader'!$A34,'Import OffPeak'!$A$3:FJ$100,FJ$1,FALSE()))</f>
        <v>0</v>
      </c>
      <c r="FK27" s="107" t="n">
        <f aca="false">IF(ISNA(VLOOKUP('W. VaR &amp; Off-Peak Pos By Trader'!$A34,'Import OffPeak'!$A$3:FK$100,FK$1,FALSE())),0,VLOOKUP('W. VaR &amp; Off-Peak Pos By Trader'!$A34,'Import OffPeak'!$A$3:FK$100,FK$1,FALSE()))</f>
        <v>0</v>
      </c>
      <c r="FL27" s="107" t="n">
        <f aca="false">IF(ISNA(VLOOKUP('W. VaR &amp; Off-Peak Pos By Trader'!$A34,'Import OffPeak'!$A$3:FL$100,FL$1,FALSE())),0,VLOOKUP('W. VaR &amp; Off-Peak Pos By Trader'!$A34,'Import OffPeak'!$A$3:FL$100,FL$1,FALSE()))</f>
        <v>0</v>
      </c>
      <c r="FM27" s="107" t="n">
        <f aca="false">IF(ISNA(VLOOKUP('W. VaR &amp; Off-Peak Pos By Trader'!$A34,'Import OffPeak'!$A$3:FM$100,FM$1,FALSE())),0,VLOOKUP('W. VaR &amp; Off-Peak Pos By Trader'!$A34,'Import OffPeak'!$A$3:FM$100,FM$1,FALSE()))</f>
        <v>0</v>
      </c>
      <c r="FN27" s="107" t="n">
        <f aca="false">IF(ISNA(VLOOKUP('W. VaR &amp; Off-Peak Pos By Trader'!$A34,'Import OffPeak'!$A$3:FN$100,FN$1,FALSE())),0,VLOOKUP('W. VaR &amp; Off-Peak Pos By Trader'!$A34,'Import OffPeak'!$A$3:FN$100,FN$1,FALSE()))</f>
        <v>0</v>
      </c>
      <c r="FO27" s="107" t="n">
        <f aca="false">IF(ISNA(VLOOKUP('W. VaR &amp; Off-Peak Pos By Trader'!$A34,'Import OffPeak'!$A$3:FO$100,FO$1,FALSE())),0,VLOOKUP('W. VaR &amp; Off-Peak Pos By Trader'!$A34,'Import OffPeak'!$A$3:FO$100,FO$1,FALSE()))</f>
        <v>0</v>
      </c>
      <c r="FP27" s="107" t="n">
        <f aca="false">IF(ISNA(VLOOKUP('W. VaR &amp; Off-Peak Pos By Trader'!$A34,'Import OffPeak'!$A$3:FP$100,FP$1,FALSE())),0,VLOOKUP('W. VaR &amp; Off-Peak Pos By Trader'!$A34,'Import OffPeak'!$A$3:FP$100,FP$1,FALSE()))</f>
        <v>0</v>
      </c>
      <c r="FQ27" s="107" t="n">
        <f aca="false">IF(ISNA(VLOOKUP('W. VaR &amp; Off-Peak Pos By Trader'!$A34,'Import OffPeak'!$A$3:FQ$100,FQ$1,FALSE())),0,VLOOKUP('W. VaR &amp; Off-Peak Pos By Trader'!$A34,'Import OffPeak'!$A$3:FQ$100,FQ$1,FALSE()))</f>
        <v>0</v>
      </c>
      <c r="FR27" s="107" t="n">
        <f aca="false">IF(ISNA(VLOOKUP('W. VaR &amp; Off-Peak Pos By Trader'!$A34,'Import OffPeak'!$A$3:FR$100,FR$1,FALSE())),0,VLOOKUP('W. VaR &amp; Off-Peak Pos By Trader'!$A34,'Import OffPeak'!$A$3:FR$100,FR$1,FALSE()))</f>
        <v>0</v>
      </c>
      <c r="FS27" s="107" t="n">
        <f aca="false">IF(ISNA(VLOOKUP('W. VaR &amp; Off-Peak Pos By Trader'!$A34,'Import OffPeak'!$A$3:FS$100,FS$1,FALSE())),0,VLOOKUP('W. VaR &amp; Off-Peak Pos By Trader'!$A34,'Import OffPeak'!$A$3:FS$100,FS$1,FALSE()))</f>
        <v>0</v>
      </c>
      <c r="FT27" s="107" t="n">
        <f aca="false">IF(ISNA(VLOOKUP('W. VaR &amp; Off-Peak Pos By Trader'!$A34,'Import OffPeak'!$A$3:FT$100,FT$1,FALSE())),0,VLOOKUP('W. VaR &amp; Off-Peak Pos By Trader'!$A34,'Import OffPeak'!$A$3:FT$100,FT$1,FALSE()))</f>
        <v>0</v>
      </c>
      <c r="FU27" s="107" t="n">
        <f aca="false">IF(ISNA(VLOOKUP('W. VaR &amp; Off-Peak Pos By Trader'!$A34,'Import OffPeak'!$A$3:FU$100,FU$1,FALSE())),0,VLOOKUP('W. VaR &amp; Off-Peak Pos By Trader'!$A34,'Import OffPeak'!$A$3:FU$100,FU$1,FALSE()))</f>
        <v>0</v>
      </c>
      <c r="FV27" s="0" t="n">
        <f aca="false">IF(ISNA(VLOOKUP('W. VaR &amp; Off-Peak Pos By Trader'!$A34,'Import OffPeak'!$A$3:FV$100,FV$1,FALSE())),0,VLOOKUP('W. VaR &amp; Off-Peak Pos By Trader'!$A34,'Import OffPeak'!$A$3:FV$100,FV$1,FALSE()))</f>
        <v>0</v>
      </c>
      <c r="FW27" s="0" t="n">
        <f aca="false">IF(ISNA(VLOOKUP('W. VaR &amp; Off-Peak Pos By Trader'!$A34,'Import OffPeak'!$A$3:FW$100,FW$1,FALSE())),0,VLOOKUP('W. VaR &amp; Off-Peak Pos By Trader'!$A34,'Import OffPeak'!$A$3:FW$100,FW$1,FALSE()))</f>
        <v>0</v>
      </c>
      <c r="FX27" s="0" t="n">
        <f aca="false">IF(ISNA(VLOOKUP('W. VaR &amp; Off-Peak Pos By Trader'!$A34,'Import OffPeak'!$A$3:FX$100,FX$1,FALSE())),0,VLOOKUP('W. VaR &amp; Off-Peak Pos By Trader'!$A34,'Import OffPeak'!$A$3:FX$100,FX$1,FALSE()))</f>
        <v>0</v>
      </c>
      <c r="FY27" s="0" t="n">
        <f aca="false">IF(ISNA(VLOOKUP('W. VaR &amp; Off-Peak Pos By Trader'!$A34,'Import OffPeak'!$A$3:FY$100,FY$1,FALSE())),0,VLOOKUP('W. VaR &amp; Off-Peak Pos By Trader'!$A34,'Import OffPeak'!$A$3:FY$100,FY$1,FALSE()))</f>
        <v>0</v>
      </c>
      <c r="FZ27" s="0" t="n">
        <f aca="false">IF(ISNA(VLOOKUP('W. VaR &amp; Off-Peak Pos By Trader'!$A34,'Import OffPeak'!$A$3:FZ$100,FZ$1,FALSE())),0,VLOOKUP('W. VaR &amp; Off-Peak Pos By Trader'!$A34,'Import OffPeak'!$A$3:FZ$100,FZ$1,FALSE()))</f>
        <v>0</v>
      </c>
      <c r="GA27" s="0" t="n">
        <f aca="false">IF(ISNA(VLOOKUP('W. VaR &amp; Off-Peak Pos By Trader'!$A34,'Import OffPeak'!$A$3:GA$100,GA$1,FALSE())),0,VLOOKUP('W. VaR &amp; Off-Peak Pos By Trader'!$A34,'Import OffPeak'!$A$3:GA$100,GA$1,FALSE()))</f>
        <v>0</v>
      </c>
      <c r="GB27" s="0" t="n">
        <f aca="false">IF(ISNA(VLOOKUP('W. VaR &amp; Off-Peak Pos By Trader'!$A34,'Import OffPeak'!$A$3:GB$100,GB$1,FALSE())),0,VLOOKUP('W. VaR &amp; Off-Peak Pos By Trader'!$A34,'Import OffPeak'!$A$3:GB$100,GB$1,FALSE()))</f>
        <v>0</v>
      </c>
      <c r="GC27" s="0" t="n">
        <f aca="false">IF(ISNA(VLOOKUP('W. VaR &amp; Off-Peak Pos By Trader'!$A34,'Import OffPeak'!$A$3:GC$100,GC$1,FALSE())),0,VLOOKUP('W. VaR &amp; Off-Peak Pos By Trader'!$A34,'Import OffPeak'!$A$3:GC$100,GC$1,FALSE()))</f>
        <v>0</v>
      </c>
      <c r="GD27" s="0" t="n">
        <f aca="false">IF(ISNA(VLOOKUP('W. VaR &amp; Off-Peak Pos By Trader'!$A34,'Import OffPeak'!$A$3:GD$100,GD$1,FALSE())),0,VLOOKUP('W. VaR &amp; Off-Peak Pos By Trader'!$A34,'Import OffPeak'!$A$3:GD$100,GD$1,FALSE()))</f>
        <v>0</v>
      </c>
      <c r="GE27" s="0" t="n">
        <f aca="false">IF(ISNA(VLOOKUP('W. VaR &amp; Off-Peak Pos By Trader'!$A34,'Import OffPeak'!$A$3:GE$100,GE$1,FALSE())),0,VLOOKUP('W. VaR &amp; Off-Peak Pos By Trader'!$A34,'Import OffPeak'!$A$3:GE$100,GE$1,FALSE()))</f>
        <v>0</v>
      </c>
      <c r="GF27" s="0" t="n">
        <f aca="false">IF(ISNA(VLOOKUP('W. VaR &amp; Off-Peak Pos By Trader'!$A34,'Import OffPeak'!$A$3:GF$100,GF$1,FALSE())),0,VLOOKUP('W. VaR &amp; Off-Peak Pos By Trader'!$A34,'Import OffPeak'!$A$3:GF$100,GF$1,FALSE()))</f>
        <v>0</v>
      </c>
      <c r="GG27" s="0" t="n">
        <f aca="false">IF(ISNA(VLOOKUP('W. VaR &amp; Off-Peak Pos By Trader'!$A34,'Import OffPeak'!$A$3:GG$100,GG$1,FALSE())),0,VLOOKUP('W. VaR &amp; Off-Peak Pos By Trader'!$A34,'Import OffPeak'!$A$3:GG$100,GG$1,FALSE()))</f>
        <v>0</v>
      </c>
      <c r="GH27" s="0" t="n">
        <f aca="false">IF(ISNA(VLOOKUP('W. VaR &amp; Off-Peak Pos By Trader'!$A34,'Import OffPeak'!$A$3:GH$100,GH$1,FALSE())),0,VLOOKUP('W. VaR &amp; Off-Peak Pos By Trader'!$A34,'Import OffPeak'!$A$3:GH$100,GH$1,FALSE()))</f>
        <v>0</v>
      </c>
      <c r="GI27" s="0" t="n">
        <f aca="false">IF(ISNA(VLOOKUP('W. VaR &amp; Off-Peak Pos By Trader'!$A34,'Import OffPeak'!$A$3:GI$100,GI$1,FALSE())),0,VLOOKUP('W. VaR &amp; Off-Peak Pos By Trader'!$A34,'Import OffPeak'!$A$3:GI$100,GI$1,FALSE()))</f>
        <v>0</v>
      </c>
      <c r="GJ27" s="0" t="n">
        <f aca="false">IF(ISNA(VLOOKUP('W. VaR &amp; Off-Peak Pos By Trader'!$A34,'Import OffPeak'!$A$3:GJ$100,GJ$1,FALSE())),0,VLOOKUP('W. VaR &amp; Off-Peak Pos By Trader'!$A34,'Import OffPeak'!$A$3:GJ$100,GJ$1,FALSE()))</f>
        <v>0</v>
      </c>
      <c r="GK27" s="0" t="n">
        <f aca="false">IF(ISNA(VLOOKUP('W. VaR &amp; Off-Peak Pos By Trader'!$A34,'Import OffPeak'!$A$3:GK$100,GK$1,FALSE())),0,VLOOKUP('W. VaR &amp; Off-Peak Pos By Trader'!$A34,'Import OffPeak'!$A$3:GK$100,GK$1,FALSE()))</f>
        <v>0</v>
      </c>
      <c r="GL27" s="0" t="n">
        <f aca="false">IF(ISNA(VLOOKUP('W. VaR &amp; Off-Peak Pos By Trader'!$A34,'Import OffPeak'!$A$3:GL$100,GL$1,FALSE())),0,VLOOKUP('W. VaR &amp; Off-Peak Pos By Trader'!$A34,'Import OffPeak'!$A$3:GL$100,GL$1,FALSE()))</f>
        <v>0</v>
      </c>
      <c r="GM27" s="0" t="n">
        <f aca="false">IF(ISNA(VLOOKUP('W. VaR &amp; Off-Peak Pos By Trader'!$A34,'Import OffPeak'!$A$3:GM$100,GM$1,FALSE())),0,VLOOKUP('W. VaR &amp; Off-Peak Pos By Trader'!$A34,'Import OffPeak'!$A$3:GM$100,GM$1,FALSE()))</f>
        <v>0</v>
      </c>
      <c r="GN27" s="0" t="n">
        <f aca="false">IF(ISNA(VLOOKUP('W. VaR &amp; Off-Peak Pos By Trader'!$A34,'Import OffPeak'!$A$3:GN$100,GN$1,FALSE())),0,VLOOKUP('W. VaR &amp; Off-Peak Pos By Trader'!$A34,'Import OffPeak'!$A$3:GN$100,GN$1,FALSE()))</f>
        <v>0</v>
      </c>
      <c r="GO27" s="0" t="n">
        <f aca="false">IF(ISNA(VLOOKUP('W. VaR &amp; Off-Peak Pos By Trader'!$A34,'Import OffPeak'!$A$3:GO$100,GO$1,FALSE())),0,VLOOKUP('W. VaR &amp; Off-Peak Pos By Trader'!$A34,'Import OffPeak'!$A$3:GO$100,GO$1,FALSE()))</f>
        <v>0</v>
      </c>
      <c r="GP27" s="0" t="n">
        <f aca="false">IF(ISNA(VLOOKUP('W. VaR &amp; Off-Peak Pos By Trader'!$A34,'Import OffPeak'!$A$3:GP$100,GP$1,FALSE())),0,VLOOKUP('W. VaR &amp; Off-Peak Pos By Trader'!$A34,'Import OffPeak'!$A$3:GP$100,GP$1,FALSE()))</f>
        <v>0</v>
      </c>
      <c r="GQ27" s="0" t="n">
        <f aca="false">IF(ISNA(VLOOKUP('W. VaR &amp; Off-Peak Pos By Trader'!$A34,'Import OffPeak'!$A$3:GQ$100,GQ$1,FALSE())),0,VLOOKUP('W. VaR &amp; Off-Peak Pos By Trader'!$A34,'Import OffPeak'!$A$3:GQ$100,GQ$1,FALSE()))</f>
        <v>0</v>
      </c>
      <c r="GR27" s="0" t="n">
        <f aca="false">IF(ISNA(VLOOKUP('W. VaR &amp; Off-Peak Pos By Trader'!$A34,'Import OffPeak'!$A$3:GR$100,GR$1,FALSE())),0,VLOOKUP('W. VaR &amp; Off-Peak Pos By Trader'!$A34,'Import OffPeak'!$A$3:GR$100,GR$1,FALSE()))</f>
        <v>0</v>
      </c>
      <c r="GS27" s="0" t="n">
        <f aca="false">IF(ISNA(VLOOKUP('W. VaR &amp; Off-Peak Pos By Trader'!$A34,'Import OffPeak'!$A$3:GS$100,GS$1,FALSE())),0,VLOOKUP('W. VaR &amp; Off-Peak Pos By Trader'!$A34,'Import OffPeak'!$A$3:GS$100,GS$1,FALSE()))</f>
        <v>0</v>
      </c>
      <c r="GT27" s="0" t="n">
        <f aca="false">IF(ISNA(VLOOKUP('W. VaR &amp; Off-Peak Pos By Trader'!$A34,'Import OffPeak'!$A$3:GT$100,GT$1,FALSE())),0,VLOOKUP('W. VaR &amp; Off-Peak Pos By Trader'!$A34,'Import OffPeak'!$A$3:GT$100,GT$1,FALSE()))</f>
        <v>0</v>
      </c>
      <c r="GU27" s="0" t="n">
        <f aca="false">IF(ISNA(VLOOKUP('W. VaR &amp; Off-Peak Pos By Trader'!$A34,'Import OffPeak'!$A$3:GU$100,GU$1,FALSE())),0,VLOOKUP('W. VaR &amp; Off-Peak Pos By Trader'!$A34,'Import OffPeak'!$A$3:GU$100,GU$1,FALSE()))</f>
        <v>0</v>
      </c>
      <c r="GV27" s="0" t="n">
        <f aca="false">IF(ISNA(VLOOKUP('W. VaR &amp; Off-Peak Pos By Trader'!$A34,'Import OffPeak'!$A$3:GV$100,GV$1,FALSE())),0,VLOOKUP('W. VaR &amp; Off-Peak Pos By Trader'!$A34,'Import OffPeak'!$A$3:GV$100,GV$1,FALSE()))</f>
        <v>0</v>
      </c>
      <c r="GW27" s="0" t="n">
        <f aca="false">IF(ISNA(VLOOKUP('W. VaR &amp; Off-Peak Pos By Trader'!$A34,'Import OffPeak'!$A$3:GW$100,GW$1,FALSE())),0,VLOOKUP('W. VaR &amp; Off-Peak Pos By Trader'!$A34,'Import OffPeak'!$A$3:GW$100,GW$1,FALSE()))</f>
        <v>0</v>
      </c>
      <c r="GX27" s="0" t="n">
        <f aca="false">IF(ISNA(VLOOKUP('W. VaR &amp; Off-Peak Pos By Trader'!$A34,'Import OffPeak'!$A$3:GX$100,GX$1,FALSE())),0,VLOOKUP('W. VaR &amp; Off-Peak Pos By Trader'!$A34,'Import OffPeak'!$A$3:GX$100,GX$1,FALSE()))</f>
        <v>0</v>
      </c>
      <c r="GY27" s="0" t="n">
        <f aca="false">IF(ISNA(VLOOKUP('W. VaR &amp; Off-Peak Pos By Trader'!$A34,'Import OffPeak'!$A$3:GY$100,GY$1,FALSE())),0,VLOOKUP('W. VaR &amp; Off-Peak Pos By Trader'!$A34,'Import OffPeak'!$A$3:GY$100,GY$1,FALSE()))</f>
        <v>0</v>
      </c>
      <c r="GZ27" s="0" t="n">
        <f aca="false">IF(ISNA(VLOOKUP('W. VaR &amp; Off-Peak Pos By Trader'!$A34,'Import OffPeak'!$A$3:GZ$100,GZ$1,FALSE())),0,VLOOKUP('W. VaR &amp; Off-Peak Pos By Trader'!$A34,'Import OffPeak'!$A$3:GZ$100,GZ$1,FALSE()))</f>
        <v>0</v>
      </c>
      <c r="HA27" s="0" t="n">
        <f aca="false">IF(ISNA(VLOOKUP('W. VaR &amp; Off-Peak Pos By Trader'!$A34,'Import OffPeak'!$A$3:HA$100,HA$1,FALSE())),0,VLOOKUP('W. VaR &amp; Off-Peak Pos By Trader'!$A34,'Import OffPeak'!$A$3:HA$100,HA$1,FALSE()))</f>
        <v>0</v>
      </c>
      <c r="HB27" s="0" t="n">
        <f aca="false">IF(ISNA(VLOOKUP('W. VaR &amp; Off-Peak Pos By Trader'!$A34,'Import OffPeak'!$A$3:HB$100,HB$1,FALSE())),0,VLOOKUP('W. VaR &amp; Off-Peak Pos By Trader'!$A34,'Import OffPeak'!$A$3:HB$100,HB$1,FALSE()))</f>
        <v>0</v>
      </c>
      <c r="HC27" s="0" t="n">
        <f aca="false">IF(ISNA(VLOOKUP('W. VaR &amp; Off-Peak Pos By Trader'!$A34,'Import OffPeak'!$A$3:HC$100,HC$1,FALSE())),0,VLOOKUP('W. VaR &amp; Off-Peak Pos By Trader'!$A34,'Import OffPeak'!$A$3:HC$100,HC$1,FALSE()))</f>
        <v>0</v>
      </c>
      <c r="HD27" s="0" t="n">
        <f aca="false">IF(ISNA(VLOOKUP('W. VaR &amp; Off-Peak Pos By Trader'!$A34,'Import OffPeak'!$A$3:HD$100,HD$1,FALSE())),0,VLOOKUP('W. VaR &amp; Off-Peak Pos By Trader'!$A34,'Import OffPeak'!$A$3:HD$100,HD$1,FALSE()))</f>
        <v>0</v>
      </c>
      <c r="HE27" s="0" t="n">
        <f aca="false">IF(ISNA(VLOOKUP('W. VaR &amp; Off-Peak Pos By Trader'!$A34,'Import OffPeak'!$A$3:HE$100,HE$1,FALSE())),0,VLOOKUP('W. VaR &amp; Off-Peak Pos By Trader'!$A34,'Import OffPeak'!$A$3:HE$100,HE$1,FALSE()))</f>
        <v>0</v>
      </c>
      <c r="HF27" s="0" t="n">
        <f aca="false">IF(ISNA(VLOOKUP('W. VaR &amp; Off-Peak Pos By Trader'!$A34,'Import OffPeak'!$A$3:HF$100,HF$1,FALSE())),0,VLOOKUP('W. VaR &amp; Off-Peak Pos By Trader'!$A34,'Import OffPeak'!$A$3:HF$100,HF$1,FALSE()))</f>
        <v>0</v>
      </c>
      <c r="HG27" s="0" t="n">
        <f aca="false">IF(ISNA(VLOOKUP('W. VaR &amp; Off-Peak Pos By Trader'!$A34,'Import OffPeak'!$A$3:HG$100,HG$1,FALSE())),0,VLOOKUP('W. VaR &amp; Off-Peak Pos By Trader'!$A34,'Import OffPeak'!$A$3:HG$100,HG$1,FALSE()))</f>
        <v>0</v>
      </c>
      <c r="HH27" s="0" t="n">
        <f aca="false">IF(ISNA(VLOOKUP('W. VaR &amp; Off-Peak Pos By Trader'!$A34,'Import OffPeak'!$A$3:HH$100,HH$1,FALSE())),0,VLOOKUP('W. VaR &amp; Off-Peak Pos By Trader'!$A34,'Import OffPeak'!$A$3:HH$100,HH$1,FALSE()))</f>
        <v>0</v>
      </c>
      <c r="HI27" s="0" t="n">
        <f aca="false">IF(ISNA(VLOOKUP('W. VaR &amp; Off-Peak Pos By Trader'!$A34,'Import OffPeak'!$A$3:HI$100,HI$1,FALSE())),0,VLOOKUP('W. VaR &amp; Off-Peak Pos By Trader'!$A34,'Import OffPeak'!$A$3:HI$100,HI$1,FALSE()))</f>
        <v>0</v>
      </c>
      <c r="HJ27" s="0" t="n">
        <f aca="false">IF(ISNA(VLOOKUP('W. VaR &amp; Off-Peak Pos By Trader'!$A34,'Import OffPeak'!$A$3:HJ$100,HJ$1,FALSE())),0,VLOOKUP('W. VaR &amp; Off-Peak Pos By Trader'!$A34,'Import OffPeak'!$A$3:HJ$100,HJ$1,FALSE()))</f>
        <v>0</v>
      </c>
      <c r="HK27" s="0" t="n">
        <f aca="false">IF(ISNA(VLOOKUP('W. VaR &amp; Off-Peak Pos By Trader'!$A34,'Import OffPeak'!$A$3:HK$100,HK$1,FALSE())),0,VLOOKUP('W. VaR &amp; Off-Peak Pos By Trader'!$A34,'Import OffPeak'!$A$3:HK$100,HK$1,FALSE()))</f>
        <v>0</v>
      </c>
      <c r="HL27" s="0" t="n">
        <f aca="false">IF(ISNA(VLOOKUP('W. VaR &amp; Off-Peak Pos By Trader'!$A34,'Import OffPeak'!$A$3:HL$100,HL$1,FALSE())),0,VLOOKUP('W. VaR &amp; Off-Peak Pos By Trader'!$A34,'Import OffPeak'!$A$3:HL$100,HL$1,FALSE()))</f>
        <v>0</v>
      </c>
      <c r="HM27" s="0" t="n">
        <f aca="false">IF(ISNA(VLOOKUP('W. VaR &amp; Off-Peak Pos By Trader'!$A34,'Import OffPeak'!$A$3:HM$100,HM$1,FALSE())),0,VLOOKUP('W. VaR &amp; Off-Peak Pos By Trader'!$A34,'Import OffPeak'!$A$3:HM$100,HM$1,FALSE()))</f>
        <v>0</v>
      </c>
      <c r="HN27" s="0" t="n">
        <f aca="false">IF(ISNA(VLOOKUP('W. VaR &amp; Off-Peak Pos By Trader'!$A34,'Import OffPeak'!$A$3:HN$100,HN$1,FALSE())),0,VLOOKUP('W. VaR &amp; Off-Peak Pos By Trader'!$A34,'Import OffPeak'!$A$3:HN$100,HN$1,FALSE()))</f>
        <v>0</v>
      </c>
      <c r="HO27" s="0" t="n">
        <f aca="false">IF(ISNA(VLOOKUP('W. VaR &amp; Off-Peak Pos By Trader'!$A34,'Import OffPeak'!$A$3:HO$100,HO$1,FALSE())),0,VLOOKUP('W. VaR &amp; Off-Peak Pos By Trader'!$A34,'Import OffPeak'!$A$3:HO$100,HO$1,FALSE()))</f>
        <v>0</v>
      </c>
      <c r="HP27" s="0" t="n">
        <f aca="false">IF(ISNA(VLOOKUP('W. VaR &amp; Off-Peak Pos By Trader'!$A34,'Import OffPeak'!$A$3:HP$100,HP$1,FALSE())),0,VLOOKUP('W. VaR &amp; Off-Peak Pos By Trader'!$A34,'Import OffPeak'!$A$3:HP$100,HP$1,FALSE()))</f>
        <v>0</v>
      </c>
      <c r="HQ27" s="0" t="n">
        <f aca="false">IF(ISNA(VLOOKUP('W. VaR &amp; Off-Peak Pos By Trader'!$A34,'Import OffPeak'!$A$3:HQ$100,HQ$1,FALSE())),0,VLOOKUP('W. VaR &amp; Off-Peak Pos By Trader'!$A34,'Import OffPeak'!$A$3:HQ$100,HQ$1,FALSE()))</f>
        <v>0</v>
      </c>
      <c r="HR27" s="0" t="n">
        <f aca="false">IF(ISNA(VLOOKUP('W. VaR &amp; Off-Peak Pos By Trader'!$A34,'Import OffPeak'!$A$3:HR$100,HR$1,FALSE())),0,VLOOKUP('W. VaR &amp; Off-Peak Pos By Trader'!$A34,'Import OffPeak'!$A$3:HR$100,HR$1,FALSE()))</f>
        <v>0</v>
      </c>
      <c r="HS27" s="0" t="n">
        <f aca="false">IF(ISNA(VLOOKUP('W. VaR &amp; Off-Peak Pos By Trader'!$A34,'Import OffPeak'!$A$3:HS$100,HS$1,FALSE())),0,VLOOKUP('W. VaR &amp; Off-Peak Pos By Trader'!$A34,'Import OffPeak'!$A$3:HS$100,HS$1,FALSE()))</f>
        <v>0</v>
      </c>
      <c r="HT27" s="0" t="n">
        <f aca="false">IF(ISNA(VLOOKUP('W. VaR &amp; Off-Peak Pos By Trader'!$A34,'Import OffPeak'!$A$3:HT$100,HT$1,FALSE())),0,VLOOKUP('W. VaR &amp; Off-Peak Pos By Trader'!$A34,'Import OffPeak'!$A$3:HT$100,HT$1,FALSE()))</f>
        <v>0</v>
      </c>
      <c r="HU27" s="0" t="n">
        <f aca="false">IF(ISNA(VLOOKUP('W. VaR &amp; Off-Peak Pos By Trader'!$A34,'Import OffPeak'!$A$3:HU$100,HU$1,FALSE())),0,VLOOKUP('W. VaR &amp; Off-Peak Pos By Trader'!$A34,'Import OffPeak'!$A$3:HU$100,HU$1,FALSE()))</f>
        <v>0</v>
      </c>
      <c r="HV27" s="0" t="n">
        <f aca="false">IF(ISNA(VLOOKUP('W. VaR &amp; Off-Peak Pos By Trader'!$A34,'Import OffPeak'!$A$3:HV$100,HV$1,FALSE())),0,VLOOKUP('W. VaR &amp; Off-Peak Pos By Trader'!$A34,'Import OffPeak'!$A$3:HV$100,HV$1,FALSE()))</f>
        <v>0</v>
      </c>
      <c r="HW27" s="0" t="n">
        <f aca="false">IF(ISNA(VLOOKUP('W. VaR &amp; Off-Peak Pos By Trader'!$A34,'Import OffPeak'!$A$3:HW$100,HW$1,FALSE())),0,VLOOKUP('W. VaR &amp; Off-Peak Pos By Trader'!$A34,'Import OffPeak'!$A$3:HW$100,HW$1,FALSE()))</f>
        <v>0</v>
      </c>
      <c r="HX27" s="0" t="n">
        <f aca="false">IF(ISNA(VLOOKUP('W. VaR &amp; Off-Peak Pos By Trader'!$A34,'Import OffPeak'!$A$3:HX$100,HX$1,FALSE())),0,VLOOKUP('W. VaR &amp; Off-Peak Pos By Trader'!$A34,'Import OffPeak'!$A$3:HX$100,HX$1,FALSE()))</f>
        <v>0</v>
      </c>
      <c r="HY27" s="0" t="n">
        <f aca="false">IF(ISNA(VLOOKUP('W. VaR &amp; Off-Peak Pos By Trader'!$A34,'Import OffPeak'!$A$3:HY$100,HY$1,FALSE())),0,VLOOKUP('W. VaR &amp; Off-Peak Pos By Trader'!$A34,'Import OffPeak'!$A$3:HY$100,HY$1,FALSE()))</f>
        <v>0</v>
      </c>
      <c r="HZ27" s="0" t="n">
        <f aca="false">IF(ISNA(VLOOKUP('W. VaR &amp; Off-Peak Pos By Trader'!$A34,'Import OffPeak'!$A$3:HZ$100,HZ$1,FALSE())),0,VLOOKUP('W. VaR &amp; Off-Peak Pos By Trader'!$A34,'Import OffPeak'!$A$3:HZ$100,HZ$1,FALSE()))</f>
        <v>0</v>
      </c>
      <c r="IA27" s="0" t="n">
        <f aca="false">IF(ISNA(VLOOKUP('W. VaR &amp; Off-Peak Pos By Trader'!$A34,'Import OffPeak'!$A$3:IA$100,IA$1,FALSE())),0,VLOOKUP('W. VaR &amp; Off-Peak Pos By Trader'!$A34,'Import OffPeak'!$A$3:IA$100,IA$1,FALSE()))</f>
        <v>0</v>
      </c>
      <c r="IB27" s="0" t="n">
        <f aca="false">IF(ISNA(VLOOKUP('W. VaR &amp; Off-Peak Pos By Trader'!$A34,'Import OffPeak'!$A$3:IB$100,IB$1,FALSE())),0,VLOOKUP('W. VaR &amp; Off-Peak Pos By Trader'!$A34,'Import OffPeak'!$A$3:IB$100,IB$1,FALSE()))</f>
        <v>0</v>
      </c>
      <c r="IC27" s="0" t="n">
        <f aca="false">IF(ISNA(VLOOKUP('W. VaR &amp; Off-Peak Pos By Trader'!$A34,'Import OffPeak'!$A$3:IC$100,IC$1,FALSE())),0,VLOOKUP('W. VaR &amp; Off-Peak Pos By Trader'!$A34,'Import OffPeak'!$A$3:IC$100,IC$1,FALSE()))</f>
        <v>0</v>
      </c>
    </row>
    <row r="28" customFormat="false" ht="18" hidden="false" customHeight="false" outlineLevel="0" collapsed="false">
      <c r="A28" s="104" t="s">
        <v>27</v>
      </c>
      <c r="B28" s="107" t="n">
        <f aca="false">IF(ISNA(VLOOKUP('W. VaR &amp; Off-Peak Pos By Trader'!$A35,'Import OffPeak'!$A$3:B$100,B$1,FALSE())),0,VLOOKUP('W. VaR &amp; Off-Peak Pos By Trader'!$A35,'Import OffPeak'!$A$3:B$100,B$1,FALSE()))</f>
        <v>0</v>
      </c>
      <c r="C28" s="107" t="n">
        <f aca="false">IF(ISNA(VLOOKUP('W. VaR &amp; Off-Peak Pos By Trader'!$A35,'Import OffPeak'!$A$3:C$100,C$1,FALSE())),0,VLOOKUP('W. VaR &amp; Off-Peak Pos By Trader'!$A35,'Import OffPeak'!$A$3:C$100,C$1,FALSE()))</f>
        <v>0</v>
      </c>
      <c r="D28" s="107" t="n">
        <f aca="false">IF(ISNA(VLOOKUP('W. VaR &amp; Off-Peak Pos By Trader'!$A35,'Import OffPeak'!$A$3:D$100,D$1,FALSE())),0,VLOOKUP('W. VaR &amp; Off-Peak Pos By Trader'!$A35,'Import OffPeak'!$A$3:D$100,D$1,FALSE()))</f>
        <v>0</v>
      </c>
      <c r="E28" s="107" t="n">
        <f aca="false">IF(ISNA(VLOOKUP('W. VaR &amp; Off-Peak Pos By Trader'!$A35,'Import OffPeak'!$A$3:E$100,E$1,FALSE())),0,VLOOKUP('W. VaR &amp; Off-Peak Pos By Trader'!$A35,'Import OffPeak'!$A$3:E$100,E$1,FALSE()))</f>
        <v>0</v>
      </c>
      <c r="F28" s="107" t="n">
        <f aca="false">IF(ISNA(VLOOKUP('W. VaR &amp; Off-Peak Pos By Trader'!$A35,'Import OffPeak'!$A$3:F$100,F$1,FALSE())),0,VLOOKUP('W. VaR &amp; Off-Peak Pos By Trader'!$A35,'Import OffPeak'!$A$3:F$100,F$1,FALSE()))</f>
        <v>0</v>
      </c>
      <c r="G28" s="107" t="n">
        <f aca="false">IF(ISNA(VLOOKUP('W. VaR &amp; Off-Peak Pos By Trader'!$A35,'Import OffPeak'!$A$3:G$100,G$1,FALSE())),0,VLOOKUP('W. VaR &amp; Off-Peak Pos By Trader'!$A35,'Import OffPeak'!$A$3:G$100,G$1,FALSE()))</f>
        <v>0</v>
      </c>
      <c r="H28" s="107" t="n">
        <f aca="false">IF(ISNA(VLOOKUP('W. VaR &amp; Off-Peak Pos By Trader'!$A35,'Import OffPeak'!$A$3:H$100,H$1,FALSE())),0,VLOOKUP('W. VaR &amp; Off-Peak Pos By Trader'!$A35,'Import OffPeak'!$A$3:H$100,H$1,FALSE()))</f>
        <v>-5714.82523133956</v>
      </c>
      <c r="I28" s="107" t="n">
        <f aca="false">IF(ISNA(VLOOKUP('W. VaR &amp; Off-Peak Pos By Trader'!$A35,'Import OffPeak'!$A$3:I$100,I$1,FALSE())),0,VLOOKUP('W. VaR &amp; Off-Peak Pos By Trader'!$A35,'Import OffPeak'!$A$3:I$100,I$1,FALSE()))</f>
        <v>-809.26675602937</v>
      </c>
      <c r="J28" s="107" t="n">
        <f aca="false">IF(ISNA(VLOOKUP('W. VaR &amp; Off-Peak Pos By Trader'!$A35,'Import OffPeak'!$A$3:J$100,J$1,FALSE())),0,VLOOKUP('W. VaR &amp; Off-Peak Pos By Trader'!$A35,'Import OffPeak'!$A$3:J$100,J$1,FALSE()))</f>
        <v>-37249.0544467722</v>
      </c>
      <c r="K28" s="107" t="n">
        <f aca="false">IF(ISNA(VLOOKUP('W. VaR &amp; Off-Peak Pos By Trader'!$A35,'Import OffPeak'!$A$3:K$100,K$1,FALSE())),0,VLOOKUP('W. VaR &amp; Off-Peak Pos By Trader'!$A35,'Import OffPeak'!$A$3:K$100,K$1,FALSE()))</f>
        <v>54974.5418244801</v>
      </c>
      <c r="L28" s="107" t="n">
        <f aca="false">IF(ISNA(VLOOKUP('W. VaR &amp; Off-Peak Pos By Trader'!$A35,'Import OffPeak'!$A$3:L$100,L$1,FALSE())),0,VLOOKUP('W. VaR &amp; Off-Peak Pos By Trader'!$A35,'Import OffPeak'!$A$3:L$100,L$1,FALSE()))</f>
        <v>64343.6224404005</v>
      </c>
      <c r="M28" s="107" t="n">
        <f aca="false">IF(ISNA(VLOOKUP('W. VaR &amp; Off-Peak Pos By Trader'!$A35,'Import OffPeak'!$A$3:M$100,M$1,FALSE())),0,VLOOKUP('W. VaR &amp; Off-Peak Pos By Trader'!$A35,'Import OffPeak'!$A$3:M$100,M$1,FALSE()))</f>
        <v>-77029.6602612943</v>
      </c>
      <c r="N28" s="107" t="n">
        <f aca="false">IF(ISNA(VLOOKUP('W. VaR &amp; Off-Peak Pos By Trader'!$A35,'Import OffPeak'!$A$3:N$100,N$1,FALSE())),0,VLOOKUP('W. VaR &amp; Off-Peak Pos By Trader'!$A35,'Import OffPeak'!$A$3:N$100,N$1,FALSE()))</f>
        <v>-100758.845082533</v>
      </c>
      <c r="O28" s="107" t="n">
        <f aca="false">IF(ISNA(VLOOKUP('W. VaR &amp; Off-Peak Pos By Trader'!$A35,'Import OffPeak'!$A$3:O$100,O$1,FALSE())),0,VLOOKUP('W. VaR &amp; Off-Peak Pos By Trader'!$A35,'Import OffPeak'!$A$3:O$100,O$1,FALSE()))</f>
        <v>-102764.963051509</v>
      </c>
      <c r="P28" s="107" t="n">
        <f aca="false">IF(ISNA(VLOOKUP('W. VaR &amp; Off-Peak Pos By Trader'!$A35,'Import OffPeak'!$A$3:P$100,P$1,FALSE())),0,VLOOKUP('W. VaR &amp; Off-Peak Pos By Trader'!$A35,'Import OffPeak'!$A$3:P$100,P$1,FALSE()))</f>
        <v>-48337.0573176452</v>
      </c>
      <c r="Q28" s="107" t="n">
        <f aca="false">IF(ISNA(VLOOKUP('W. VaR &amp; Off-Peak Pos By Trader'!$A35,'Import OffPeak'!$A$3:Q$100,Q$1,FALSE())),0,VLOOKUP('W. VaR &amp; Off-Peak Pos By Trader'!$A35,'Import OffPeak'!$A$3:Q$100,Q$1,FALSE()))</f>
        <v>-47548.8316136642</v>
      </c>
      <c r="R28" s="107" t="n">
        <f aca="false">IF(ISNA(VLOOKUP('W. VaR &amp; Off-Peak Pos By Trader'!$A35,'Import OffPeak'!$A$3:R$100,R$1,FALSE())),0,VLOOKUP('W. VaR &amp; Off-Peak Pos By Trader'!$A35,'Import OffPeak'!$A$3:R$100,R$1,FALSE()))</f>
        <v>-38477.1684049668</v>
      </c>
      <c r="S28" s="107" t="n">
        <f aca="false">IF(ISNA(VLOOKUP('W. VaR &amp; Off-Peak Pos By Trader'!$A35,'Import OffPeak'!$A$3:S$100,S$1,FALSE())),0,VLOOKUP('W. VaR &amp; Off-Peak Pos By Trader'!$A35,'Import OffPeak'!$A$3:S$100,S$1,FALSE()))</f>
        <v>-79088.6950792624</v>
      </c>
      <c r="T28" s="107" t="n">
        <f aca="false">IF(ISNA(VLOOKUP('W. VaR &amp; Off-Peak Pos By Trader'!$A35,'Import OffPeak'!$A$3:T$100,T$1,FALSE())),0,VLOOKUP('W. VaR &amp; Off-Peak Pos By Trader'!$A35,'Import OffPeak'!$A$3:T$100,T$1,FALSE()))</f>
        <v>-80724.3026849655</v>
      </c>
      <c r="U28" s="107" t="n">
        <f aca="false">IF(ISNA(VLOOKUP('W. VaR &amp; Off-Peak Pos By Trader'!$A35,'Import OffPeak'!$A$3:U$100,U$1,FALSE())),0,VLOOKUP('W. VaR &amp; Off-Peak Pos By Trader'!$A35,'Import OffPeak'!$A$3:U$100,U$1,FALSE()))</f>
        <v>-88085.5997052277</v>
      </c>
      <c r="V28" s="107" t="n">
        <f aca="false">IF(ISNA(VLOOKUP('W. VaR &amp; Off-Peak Pos By Trader'!$A35,'Import OffPeak'!$A$3:V$100,V$1,FALSE())),0,VLOOKUP('W. VaR &amp; Off-Peak Pos By Trader'!$A35,'Import OffPeak'!$A$3:V$100,V$1,FALSE()))</f>
        <v>-78223.3348865614</v>
      </c>
      <c r="W28" s="107" t="n">
        <f aca="false">IF(ISNA(VLOOKUP('W. VaR &amp; Off-Peak Pos By Trader'!$A35,'Import OffPeak'!$A$3:W$100,W$1,FALSE())),0,VLOOKUP('W. VaR &amp; Off-Peak Pos By Trader'!$A35,'Import OffPeak'!$A$3:W$100,W$1,FALSE()))</f>
        <v>-68370.2128341539</v>
      </c>
      <c r="X28" s="107" t="n">
        <f aca="false">IF(ISNA(VLOOKUP('W. VaR &amp; Off-Peak Pos By Trader'!$A35,'Import OffPeak'!$A$3:X$100,X$1,FALSE())),0,VLOOKUP('W. VaR &amp; Off-Peak Pos By Trader'!$A35,'Import OffPeak'!$A$3:X$100,X$1,FALSE()))</f>
        <v>-77697.3671344987</v>
      </c>
      <c r="Y28" s="107" t="n">
        <f aca="false">IF(ISNA(VLOOKUP('W. VaR &amp; Off-Peak Pos By Trader'!$A35,'Import OffPeak'!$A$3:Y$100,Y$1,FALSE())),0,VLOOKUP('W. VaR &amp; Off-Peak Pos By Trader'!$A35,'Import OffPeak'!$A$3:Y$100,Y$1,FALSE()))</f>
        <v>-71502.9891379027</v>
      </c>
      <c r="Z28" s="107" t="n">
        <f aca="false">IF(ISNA(VLOOKUP('W. VaR &amp; Off-Peak Pos By Trader'!$A35,'Import OffPeak'!$A$3:Z$100,Z$1,FALSE())),0,VLOOKUP('W. VaR &amp; Off-Peak Pos By Trader'!$A35,'Import OffPeak'!$A$3:Z$100,Z$1,FALSE()))</f>
        <v>-78743.8620543123</v>
      </c>
      <c r="AA28" s="107" t="n">
        <f aca="false">IF(ISNA(VLOOKUP('W. VaR &amp; Off-Peak Pos By Trader'!$A35,'Import OffPeak'!$A$3:AA$100,AA$1,FALSE())),0,VLOOKUP('W. VaR &amp; Off-Peak Pos By Trader'!$A35,'Import OffPeak'!$A$3:AA$100,AA$1,FALSE()))</f>
        <v>-88958.6170613054</v>
      </c>
      <c r="AB28" s="107" t="n">
        <f aca="false">IF(ISNA(VLOOKUP('W. VaR &amp; Off-Peak Pos By Trader'!$A35,'Import OffPeak'!$A$3:AB$100,AB$1,FALSE())),0,VLOOKUP('W. VaR &amp; Off-Peak Pos By Trader'!$A35,'Import OffPeak'!$A$3:AB$100,AB$1,FALSE()))</f>
        <v>-83820.4533606808</v>
      </c>
      <c r="AC28" s="107" t="n">
        <f aca="false">IF(ISNA(VLOOKUP('W. VaR &amp; Off-Peak Pos By Trader'!$A35,'Import OffPeak'!$A$3:AC$100,AC$1,FALSE())),0,VLOOKUP('W. VaR &amp; Off-Peak Pos By Trader'!$A35,'Import OffPeak'!$A$3:AC$100,AC$1,FALSE()))</f>
        <v>-83549.9722470539</v>
      </c>
      <c r="AD28" s="107" t="n">
        <f aca="false">IF(ISNA(VLOOKUP('W. VaR &amp; Off-Peak Pos By Trader'!$A35,'Import OffPeak'!$A$3:AD$100,AD$1,FALSE())),0,VLOOKUP('W. VaR &amp; Off-Peak Pos By Trader'!$A35,'Import OffPeak'!$A$3:AD$100,AD$1,FALSE()))</f>
        <v>-74126.4465843409</v>
      </c>
      <c r="AE28" s="107" t="n">
        <f aca="false">IF(ISNA(VLOOKUP('W. VaR &amp; Off-Peak Pos By Trader'!$A35,'Import OffPeak'!$A$3:AE$100,AE$1,FALSE())),0,VLOOKUP('W. VaR &amp; Off-Peak Pos By Trader'!$A35,'Import OffPeak'!$A$3:AE$100,AE$1,FALSE()))</f>
        <v>-70741.5493361494</v>
      </c>
      <c r="AF28" s="107" t="n">
        <f aca="false">IF(ISNA(VLOOKUP('W. VaR &amp; Off-Peak Pos By Trader'!$A35,'Import OffPeak'!$A$3:AF$100,AF$1,FALSE())),0,VLOOKUP('W. VaR &amp; Off-Peak Pos By Trader'!$A35,'Import OffPeak'!$A$3:AF$100,AF$1,FALSE()))</f>
        <v>-75631.6589459422</v>
      </c>
      <c r="AG28" s="107" t="n">
        <f aca="false">IF(ISNA(VLOOKUP('W. VaR &amp; Off-Peak Pos By Trader'!$A35,'Import OffPeak'!$A$3:AG$100,AG$1,FALSE())),0,VLOOKUP('W. VaR &amp; Off-Peak Pos By Trader'!$A35,'Import OffPeak'!$A$3:AG$100,AG$1,FALSE()))</f>
        <v>-73507.2115200601</v>
      </c>
      <c r="AH28" s="107" t="n">
        <f aca="false">IF(ISNA(VLOOKUP('W. VaR &amp; Off-Peak Pos By Trader'!$A35,'Import OffPeak'!$A$3:AH$100,AH$1,FALSE())),0,VLOOKUP('W. VaR &amp; Off-Peak Pos By Trader'!$A35,'Import OffPeak'!$A$3:AH$100,AH$1,FALSE()))</f>
        <v>-37939.0004145879</v>
      </c>
      <c r="AI28" s="107" t="n">
        <f aca="false">IF(ISNA(VLOOKUP('W. VaR &amp; Off-Peak Pos By Trader'!$A35,'Import OffPeak'!$A$3:AI$100,AI$1,FALSE())),0,VLOOKUP('W. VaR &amp; Off-Peak Pos By Trader'!$A35,'Import OffPeak'!$A$3:AI$100,AI$1,FALSE()))</f>
        <v>-34808.5828278867</v>
      </c>
      <c r="AJ28" s="107" t="n">
        <f aca="false">IF(ISNA(VLOOKUP('W. VaR &amp; Off-Peak Pos By Trader'!$A35,'Import OffPeak'!$A$3:AJ$100,AJ$1,FALSE())),0,VLOOKUP('W. VaR &amp; Off-Peak Pos By Trader'!$A35,'Import OffPeak'!$A$3:AJ$100,AJ$1,FALSE()))</f>
        <v>-33306.8449212886</v>
      </c>
      <c r="AK28" s="107" t="n">
        <f aca="false">IF(ISNA(VLOOKUP('W. VaR &amp; Off-Peak Pos By Trader'!$A35,'Import OffPeak'!$A$3:AK$100,AK$1,FALSE())),0,VLOOKUP('W. VaR &amp; Off-Peak Pos By Trader'!$A35,'Import OffPeak'!$A$3:AK$100,AK$1,FALSE()))</f>
        <v>-32184.974263342</v>
      </c>
      <c r="AL28" s="107" t="n">
        <f aca="false">IF(ISNA(VLOOKUP('W. VaR &amp; Off-Peak Pos By Trader'!$A35,'Import OffPeak'!$A$3:AL$100,AL$1,FALSE())),0,VLOOKUP('W. VaR &amp; Off-Peak Pos By Trader'!$A35,'Import OffPeak'!$A$3:AL$100,AL$1,FALSE()))</f>
        <v>-39473.7542446335</v>
      </c>
      <c r="AM28" s="107" t="n">
        <f aca="false">IF(ISNA(VLOOKUP('W. VaR &amp; Off-Peak Pos By Trader'!$A35,'Import OffPeak'!$A$3:AM$100,AM$1,FALSE())),0,VLOOKUP('W. VaR &amp; Off-Peak Pos By Trader'!$A35,'Import OffPeak'!$A$3:AM$100,AM$1,FALSE()))</f>
        <v>-43849.7578989001</v>
      </c>
      <c r="AN28" s="107" t="n">
        <f aca="false">IF(ISNA(VLOOKUP('W. VaR &amp; Off-Peak Pos By Trader'!$A35,'Import OffPeak'!$A$3:AN$100,AN$1,FALSE())),0,VLOOKUP('W. VaR &amp; Off-Peak Pos By Trader'!$A35,'Import OffPeak'!$A$3:AN$100,AN$1,FALSE()))</f>
        <v>-46714.8451890932</v>
      </c>
      <c r="AO28" s="107" t="n">
        <f aca="false">IF(ISNA(VLOOKUP('W. VaR &amp; Off-Peak Pos By Trader'!$A35,'Import OffPeak'!$A$3:AO$100,AO$1,FALSE())),0,VLOOKUP('W. VaR &amp; Off-Peak Pos By Trader'!$A35,'Import OffPeak'!$A$3:AO$100,AO$1,FALSE()))</f>
        <v>-50018.8829609042</v>
      </c>
      <c r="AP28" s="107" t="n">
        <f aca="false">IF(ISNA(VLOOKUP('W. VaR &amp; Off-Peak Pos By Trader'!$A35,'Import OffPeak'!$A$3:AP$100,AP$1,FALSE())),0,VLOOKUP('W. VaR &amp; Off-Peak Pos By Trader'!$A35,'Import OffPeak'!$A$3:AP$100,AP$1,FALSE()))</f>
        <v>-30049.1120647408</v>
      </c>
      <c r="AQ28" s="107" t="n">
        <f aca="false">IF(ISNA(VLOOKUP('W. VaR &amp; Off-Peak Pos By Trader'!$A35,'Import OffPeak'!$A$3:AQ$100,AQ$1,FALSE())),0,VLOOKUP('W. VaR &amp; Off-Peak Pos By Trader'!$A35,'Import OffPeak'!$A$3:AQ$100,AQ$1,FALSE()))</f>
        <v>-27381.938942568</v>
      </c>
      <c r="AR28" s="107" t="n">
        <f aca="false">IF(ISNA(VLOOKUP('W. VaR &amp; Off-Peak Pos By Trader'!$A35,'Import OffPeak'!$A$3:AR$100,AR$1,FALSE())),0,VLOOKUP('W. VaR &amp; Off-Peak Pos By Trader'!$A35,'Import OffPeak'!$A$3:AR$100,AR$1,FALSE()))</f>
        <v>-26199.3388593022</v>
      </c>
      <c r="AS28" s="107" t="n">
        <f aca="false">IF(ISNA(VLOOKUP('W. VaR &amp; Off-Peak Pos By Trader'!$A35,'Import OffPeak'!$A$3:AS$100,AS$1,FALSE())),0,VLOOKUP('W. VaR &amp; Off-Peak Pos By Trader'!$A35,'Import OffPeak'!$A$3:AS$100,AS$1,FALSE()))</f>
        <v>-28063.6140865577</v>
      </c>
      <c r="AT28" s="107" t="n">
        <f aca="false">IF(ISNA(VLOOKUP('W. VaR &amp; Off-Peak Pos By Trader'!$A35,'Import OffPeak'!$A$3:AT$100,AT$1,FALSE())),0,VLOOKUP('W. VaR &amp; Off-Peak Pos By Trader'!$A35,'Import OffPeak'!$A$3:AT$100,AT$1,FALSE()))</f>
        <v>-61174.0826469762</v>
      </c>
      <c r="AU28" s="107" t="n">
        <f aca="false">IF(ISNA(VLOOKUP('W. VaR &amp; Off-Peak Pos By Trader'!$A35,'Import OffPeak'!$A$3:AU$100,AU$1,FALSE())),0,VLOOKUP('W. VaR &amp; Off-Peak Pos By Trader'!$A35,'Import OffPeak'!$A$3:AU$100,AU$1,FALSE()))</f>
        <v>-50481.7240955408</v>
      </c>
      <c r="AV28" s="107" t="n">
        <f aca="false">IF(ISNA(VLOOKUP('W. VaR &amp; Off-Peak Pos By Trader'!$A35,'Import OffPeak'!$A$3:AV$100,AV$1,FALSE())),0,VLOOKUP('W. VaR &amp; Off-Peak Pos By Trader'!$A35,'Import OffPeak'!$A$3:AV$100,AV$1,FALSE()))</f>
        <v>-53147.6745805778</v>
      </c>
      <c r="AW28" s="107" t="n">
        <f aca="false">IF(ISNA(VLOOKUP('W. VaR &amp; Off-Peak Pos By Trader'!$A35,'Import OffPeak'!$A$3:AW$100,AW$1,FALSE())),0,VLOOKUP('W. VaR &amp; Off-Peak Pos By Trader'!$A35,'Import OffPeak'!$A$3:AW$100,AW$1,FALSE()))</f>
        <v>-31961.8329285859</v>
      </c>
      <c r="AX28" s="107" t="n">
        <f aca="false">IF(ISNA(VLOOKUP('W. VaR &amp; Off-Peak Pos By Trader'!$A35,'Import OffPeak'!$A$3:AX$100,AX$1,FALSE())),0,VLOOKUP('W. VaR &amp; Off-Peak Pos By Trader'!$A35,'Import OffPeak'!$A$3:AX$100,AX$1,FALSE()))</f>
        <v>-40165.2395404828</v>
      </c>
      <c r="AY28" s="107" t="n">
        <f aca="false">IF(ISNA(VLOOKUP('W. VaR &amp; Off-Peak Pos By Trader'!$A35,'Import OffPeak'!$A$3:AY$100,AY$1,FALSE())),0,VLOOKUP('W. VaR &amp; Off-Peak Pos By Trader'!$A35,'Import OffPeak'!$A$3:AY$100,AY$1,FALSE()))</f>
        <v>-39393.3297974996</v>
      </c>
      <c r="AZ28" s="107" t="n">
        <f aca="false">IF(ISNA(VLOOKUP('W. VaR &amp; Off-Peak Pos By Trader'!$A35,'Import OffPeak'!$A$3:AZ$100,AZ$1,FALSE())),0,VLOOKUP('W. VaR &amp; Off-Peak Pos By Trader'!$A35,'Import OffPeak'!$A$3:AZ$100,AZ$1,FALSE()))</f>
        <v>-44987.1665536046</v>
      </c>
      <c r="BA28" s="107" t="n">
        <f aca="false">IF(ISNA(VLOOKUP('W. VaR &amp; Off-Peak Pos By Trader'!$A35,'Import OffPeak'!$A$3:BA$100,BA$1,FALSE())),0,VLOOKUP('W. VaR &amp; Off-Peak Pos By Trader'!$A35,'Import OffPeak'!$A$3:BA$100,BA$1,FALSE()))</f>
        <v>-41924.8164352521</v>
      </c>
      <c r="BB28" s="107" t="n">
        <f aca="false">IF(ISNA(VLOOKUP('W. VaR &amp; Off-Peak Pos By Trader'!$A35,'Import OffPeak'!$A$3:BB$100,BB$1,FALSE())),0,VLOOKUP('W. VaR &amp; Off-Peak Pos By Trader'!$A35,'Import OffPeak'!$A$3:BB$100,BB$1,FALSE()))</f>
        <v>-36381.9416795618</v>
      </c>
      <c r="BC28" s="107" t="n">
        <f aca="false">IF(ISNA(VLOOKUP('W. VaR &amp; Off-Peak Pos By Trader'!$A35,'Import OffPeak'!$A$3:BC$100,BC$1,FALSE())),0,VLOOKUP('W. VaR &amp; Off-Peak Pos By Trader'!$A35,'Import OffPeak'!$A$3:BC$100,BC$1,FALSE()))</f>
        <v>-36235.1036172504</v>
      </c>
      <c r="BD28" s="107" t="n">
        <f aca="false">IF(ISNA(VLOOKUP('W. VaR &amp; Off-Peak Pos By Trader'!$A35,'Import OffPeak'!$A$3:BD$100,BD$1,FALSE())),0,VLOOKUP('W. VaR &amp; Off-Peak Pos By Trader'!$A35,'Import OffPeak'!$A$3:BD$100,BD$1,FALSE()))</f>
        <v>-33456.9739237202</v>
      </c>
      <c r="BE28" s="107" t="n">
        <f aca="false">IF(ISNA(VLOOKUP('W. VaR &amp; Off-Peak Pos By Trader'!$A35,'Import OffPeak'!$A$3:BE$100,BE$1,FALSE())),0,VLOOKUP('W. VaR &amp; Off-Peak Pos By Trader'!$A35,'Import OffPeak'!$A$3:BE$100,BE$1,FALSE()))</f>
        <v>-37453.5212635072</v>
      </c>
      <c r="BF28" s="107" t="n">
        <f aca="false">IF(ISNA(VLOOKUP('W. VaR &amp; Off-Peak Pos By Trader'!$A35,'Import OffPeak'!$A$3:BF$100,BF$1,FALSE())),0,VLOOKUP('W. VaR &amp; Off-Peak Pos By Trader'!$A35,'Import OffPeak'!$A$3:BF$100,BF$1,FALSE()))</f>
        <v>-65742.6625042256</v>
      </c>
      <c r="BG28" s="107" t="n">
        <f aca="false">IF(ISNA(VLOOKUP('W. VaR &amp; Off-Peak Pos By Trader'!$A35,'Import OffPeak'!$A$3:BG$100,BG$1,FALSE())),0,VLOOKUP('W. VaR &amp; Off-Peak Pos By Trader'!$A35,'Import OffPeak'!$A$3:BG$100,BG$1,FALSE()))</f>
        <v>-49685.7302900523</v>
      </c>
      <c r="BH28" s="107" t="n">
        <f aca="false">IF(ISNA(VLOOKUP('W. VaR &amp; Off-Peak Pos By Trader'!$A35,'Import OffPeak'!$A$3:BH$100,BH$1,FALSE())),0,VLOOKUP('W. VaR &amp; Off-Peak Pos By Trader'!$A35,'Import OffPeak'!$A$3:BH$100,BH$1,FALSE()))</f>
        <v>-51853.6686148799</v>
      </c>
      <c r="BI28" s="107" t="n">
        <f aca="false">IF(ISNA(VLOOKUP('W. VaR &amp; Off-Peak Pos By Trader'!$A35,'Import OffPeak'!$A$3:BI$100,BI$1,FALSE())),0,VLOOKUP('W. VaR &amp; Off-Peak Pos By Trader'!$A35,'Import OffPeak'!$A$3:BI$100,BI$1,FALSE()))</f>
        <v>-52747.0317738145</v>
      </c>
      <c r="BJ28" s="107" t="n">
        <f aca="false">IF(ISNA(VLOOKUP('W. VaR &amp; Off-Peak Pos By Trader'!$A35,'Import OffPeak'!$A$3:BJ$100,BJ$1,FALSE())),0,VLOOKUP('W. VaR &amp; Off-Peak Pos By Trader'!$A35,'Import OffPeak'!$A$3:BJ$100,BJ$1,FALSE()))</f>
        <v>-57476.4403475677</v>
      </c>
      <c r="BK28" s="107" t="n">
        <f aca="false">IF(ISNA(VLOOKUP('W. VaR &amp; Off-Peak Pos By Trader'!$A35,'Import OffPeak'!$A$3:BK$100,BK$1,FALSE())),0,VLOOKUP('W. VaR &amp; Off-Peak Pos By Trader'!$A35,'Import OffPeak'!$A$3:BK$100,BK$1,FALSE()))</f>
        <v>-55408.9607296402</v>
      </c>
      <c r="BL28" s="107" t="n">
        <f aca="false">IF(ISNA(VLOOKUP('W. VaR &amp; Off-Peak Pos By Trader'!$A35,'Import OffPeak'!$A$3:BL$100,BL$1,FALSE())),0,VLOOKUP('W. VaR &amp; Off-Peak Pos By Trader'!$A35,'Import OffPeak'!$A$3:BL$100,BL$1,FALSE()))</f>
        <v>-53797.0137415401</v>
      </c>
      <c r="BM28" s="107" t="n">
        <f aca="false">IF(ISNA(VLOOKUP('W. VaR &amp; Off-Peak Pos By Trader'!$A35,'Import OffPeak'!$A$3:BM$100,BM$1,FALSE())),0,VLOOKUP('W. VaR &amp; Off-Peak Pos By Trader'!$A35,'Import OffPeak'!$A$3:BM$100,BM$1,FALSE()))</f>
        <v>-48395.3474800664</v>
      </c>
      <c r="BN28" s="107" t="n">
        <f aca="false">IF(ISNA(VLOOKUP('W. VaR &amp; Off-Peak Pos By Trader'!$A35,'Import OffPeak'!$A$3:BN$100,BN$1,FALSE())),0,VLOOKUP('W. VaR &amp; Off-Peak Pos By Trader'!$A35,'Import OffPeak'!$A$3:BN$100,BN$1,FALSE()))</f>
        <v>-43256.0530844519</v>
      </c>
      <c r="BO28" s="107" t="n">
        <f aca="false">IF(ISNA(VLOOKUP('W. VaR &amp; Off-Peak Pos By Trader'!$A35,'Import OffPeak'!$A$3:BO$100,BO$1,FALSE())),0,VLOOKUP('W. VaR &amp; Off-Peak Pos By Trader'!$A35,'Import OffPeak'!$A$3:BO$100,BO$1,FALSE()))</f>
        <v>-41604.4605716054</v>
      </c>
      <c r="BP28" s="107" t="n">
        <f aca="false">IF(ISNA(VLOOKUP('W. VaR &amp; Off-Peak Pos By Trader'!$A35,'Import OffPeak'!$A$3:BP$100,BP$1,FALSE())),0,VLOOKUP('W. VaR &amp; Off-Peak Pos By Trader'!$A35,'Import OffPeak'!$A$3:BP$100,BP$1,FALSE()))</f>
        <v>-39906.9315701166</v>
      </c>
      <c r="BQ28" s="107" t="n">
        <f aca="false">IF(ISNA(VLOOKUP('W. VaR &amp; Off-Peak Pos By Trader'!$A35,'Import OffPeak'!$A$3:BQ$100,BQ$1,FALSE())),0,VLOOKUP('W. VaR &amp; Off-Peak Pos By Trader'!$A35,'Import OffPeak'!$A$3:BQ$100,BQ$1,FALSE()))</f>
        <v>-43958.2580680966</v>
      </c>
      <c r="BR28" s="107" t="n">
        <f aca="false">IF(ISNA(VLOOKUP('W. VaR &amp; Off-Peak Pos By Trader'!$A35,'Import OffPeak'!$A$3:BR$100,BR$1,FALSE())),0,VLOOKUP('W. VaR &amp; Off-Peak Pos By Trader'!$A35,'Import OffPeak'!$A$3:BR$100,BR$1,FALSE()))</f>
        <v>-14862.3141392206</v>
      </c>
      <c r="BS28" s="107" t="n">
        <f aca="false">IF(ISNA(VLOOKUP('W. VaR &amp; Off-Peak Pos By Trader'!$A35,'Import OffPeak'!$A$3:BS$100,BS$1,FALSE())),0,VLOOKUP('W. VaR &amp; Off-Peak Pos By Trader'!$A35,'Import OffPeak'!$A$3:BS$100,BS$1,FALSE()))</f>
        <v>-12901.034177806</v>
      </c>
      <c r="BT28" s="107" t="n">
        <f aca="false">IF(ISNA(VLOOKUP('W. VaR &amp; Off-Peak Pos By Trader'!$A35,'Import OffPeak'!$A$3:BT$100,BT$1,FALSE())),0,VLOOKUP('W. VaR &amp; Off-Peak Pos By Trader'!$A35,'Import OffPeak'!$A$3:BT$100,BT$1,FALSE()))</f>
        <v>-13976.8699391333</v>
      </c>
      <c r="BU28" s="107" t="n">
        <f aca="false">IF(ISNA(VLOOKUP('W. VaR &amp; Off-Peak Pos By Trader'!$A35,'Import OffPeak'!$A$3:BU$100,BU$1,FALSE())),0,VLOOKUP('W. VaR &amp; Off-Peak Pos By Trader'!$A35,'Import OffPeak'!$A$3:BU$100,BU$1,FALSE()))</f>
        <v>-14194.9983983578</v>
      </c>
      <c r="BV28" s="107" t="n">
        <f aca="false">IF(ISNA(VLOOKUP('W. VaR &amp; Off-Peak Pos By Trader'!$A35,'Import OffPeak'!$A$3:BV$100,BV$1,FALSE())),0,VLOOKUP('W. VaR &amp; Off-Peak Pos By Trader'!$A35,'Import OffPeak'!$A$3:BV$100,BV$1,FALSE()))</f>
        <v>-15809.8604150368</v>
      </c>
      <c r="BW28" s="107" t="n">
        <f aca="false">IF(ISNA(VLOOKUP('W. VaR &amp; Off-Peak Pos By Trader'!$A35,'Import OffPeak'!$A$3:BW$100,BW$1,FALSE())),0,VLOOKUP('W. VaR &amp; Off-Peak Pos By Trader'!$A35,'Import OffPeak'!$A$3:BW$100,BW$1,FALSE()))</f>
        <v>-15734.8503155616</v>
      </c>
      <c r="BX28" s="107" t="n">
        <f aca="false">IF(ISNA(VLOOKUP('W. VaR &amp; Off-Peak Pos By Trader'!$A35,'Import OffPeak'!$A$3:BX$100,BX$1,FALSE())),0,VLOOKUP('W. VaR &amp; Off-Peak Pos By Trader'!$A35,'Import OffPeak'!$A$3:BX$100,BX$1,FALSE()))</f>
        <v>-18814.2326764415</v>
      </c>
      <c r="BY28" s="107" t="n">
        <f aca="false">IF(ISNA(VLOOKUP('W. VaR &amp; Off-Peak Pos By Trader'!$A35,'Import OffPeak'!$A$3:BY$100,BY$1,FALSE())),0,VLOOKUP('W. VaR &amp; Off-Peak Pos By Trader'!$A35,'Import OffPeak'!$A$3:BY$100,BY$1,FALSE()))</f>
        <v>-16503.5463072968</v>
      </c>
      <c r="BZ28" s="107" t="n">
        <f aca="false">IF(ISNA(VLOOKUP('W. VaR &amp; Off-Peak Pos By Trader'!$A35,'Import OffPeak'!$A$3:BZ$100,BZ$1,FALSE())),0,VLOOKUP('W. VaR &amp; Off-Peak Pos By Trader'!$A35,'Import OffPeak'!$A$3:BZ$100,BZ$1,FALSE()))</f>
        <v>-16023.4591247726</v>
      </c>
      <c r="CA28" s="107" t="n">
        <f aca="false">IF(ISNA(VLOOKUP('W. VaR &amp; Off-Peak Pos By Trader'!$A35,'Import OffPeak'!$A$3:CA$100,CA$1,FALSE())),0,VLOOKUP('W. VaR &amp; Off-Peak Pos By Trader'!$A35,'Import OffPeak'!$A$3:CA$100,CA$1,FALSE()))</f>
        <v>-13524.0086056949</v>
      </c>
      <c r="CB28" s="107" t="n">
        <f aca="false">IF(ISNA(VLOOKUP('W. VaR &amp; Off-Peak Pos By Trader'!$A35,'Import OffPeak'!$A$3:CB$100,CB$1,FALSE())),0,VLOOKUP('W. VaR &amp; Off-Peak Pos By Trader'!$A35,'Import OffPeak'!$A$3:CB$100,CB$1,FALSE()))</f>
        <v>-13755.0194579238</v>
      </c>
      <c r="CC28" s="107" t="n">
        <f aca="false">IF(ISNA(VLOOKUP('W. VaR &amp; Off-Peak Pos By Trader'!$A35,'Import OffPeak'!$A$3:CC$100,CC$1,FALSE())),0,VLOOKUP('W. VaR &amp; Off-Peak Pos By Trader'!$A35,'Import OffPeak'!$A$3:CC$100,CC$1,FALSE()))</f>
        <v>-14707.1576384331</v>
      </c>
      <c r="CD28" s="107" t="n">
        <f aca="false">IF(ISNA(VLOOKUP('W. VaR &amp; Off-Peak Pos By Trader'!$A35,'Import OffPeak'!$A$3:CD$100,CD$1,FALSE())),0,VLOOKUP('W. VaR &amp; Off-Peak Pos By Trader'!$A35,'Import OffPeak'!$A$3:CD$100,CD$1,FALSE()))</f>
        <v>8476.20627417095</v>
      </c>
      <c r="CE28" s="107" t="n">
        <f aca="false">IF(ISNA(VLOOKUP('W. VaR &amp; Off-Peak Pos By Trader'!$A35,'Import OffPeak'!$A$3:CE$100,CE$1,FALSE())),0,VLOOKUP('W. VaR &amp; Off-Peak Pos By Trader'!$A35,'Import OffPeak'!$A$3:CE$100,CE$1,FALSE()))</f>
        <v>7696.36291471139</v>
      </c>
      <c r="CF28" s="107" t="n">
        <f aca="false">IF(ISNA(VLOOKUP('W. VaR &amp; Off-Peak Pos By Trader'!$A35,'Import OffPeak'!$A$3:CF$100,CF$1,FALSE())),0,VLOOKUP('W. VaR &amp; Off-Peak Pos By Trader'!$A35,'Import OffPeak'!$A$3:CF$100,CF$1,FALSE()))</f>
        <v>8410.7998880715</v>
      </c>
      <c r="CG28" s="107" t="n">
        <f aca="false">IF(ISNA(VLOOKUP('W. VaR &amp; Off-Peak Pos By Trader'!$A35,'Import OffPeak'!$A$3:CG$100,CG$1,FALSE())),0,VLOOKUP('W. VaR &amp; Off-Peak Pos By Trader'!$A35,'Import OffPeak'!$A$3:CG$100,CG$1,FALSE()))</f>
        <v>7750.22669185981</v>
      </c>
      <c r="CH28" s="107" t="n">
        <f aca="false">IF(ISNA(VLOOKUP('W. VaR &amp; Off-Peak Pos By Trader'!$A35,'Import OffPeak'!$A$3:CH$100,CH$1,FALSE())),0,VLOOKUP('W. VaR &amp; Off-Peak Pos By Trader'!$A35,'Import OffPeak'!$A$3:CH$100,CH$1,FALSE()))</f>
        <v>7132.78567192674</v>
      </c>
      <c r="CI28" s="107" t="n">
        <f aca="false">IF(ISNA(VLOOKUP('W. VaR &amp; Off-Peak Pos By Trader'!$A35,'Import OffPeak'!$A$3:CI$100,CI$1,FALSE())),0,VLOOKUP('W. VaR &amp; Off-Peak Pos By Trader'!$A35,'Import OffPeak'!$A$3:CI$100,CI$1,FALSE()))</f>
        <v>6962.19602446246</v>
      </c>
      <c r="CJ28" s="107" t="n">
        <f aca="false">IF(ISNA(VLOOKUP('W. VaR &amp; Off-Peak Pos By Trader'!$A35,'Import OffPeak'!$A$3:CJ$100,CJ$1,FALSE())),0,VLOOKUP('W. VaR &amp; Off-Peak Pos By Trader'!$A35,'Import OffPeak'!$A$3:CJ$100,CJ$1,FALSE()))</f>
        <v>6537.49266872611</v>
      </c>
      <c r="CK28" s="107" t="n">
        <f aca="false">IF(ISNA(VLOOKUP('W. VaR &amp; Off-Peak Pos By Trader'!$A35,'Import OffPeak'!$A$3:CK$100,CK$1,FALSE())),0,VLOOKUP('W. VaR &amp; Off-Peak Pos By Trader'!$A35,'Import OffPeak'!$A$3:CK$100,CK$1,FALSE()))</f>
        <v>7604.3370836399</v>
      </c>
      <c r="CL28" s="107" t="n">
        <f aca="false">IF(ISNA(VLOOKUP('W. VaR &amp; Off-Peak Pos By Trader'!$A35,'Import OffPeak'!$A$3:CL$100,CL$1,FALSE())),0,VLOOKUP('W. VaR &amp; Off-Peak Pos By Trader'!$A35,'Import OffPeak'!$A$3:CL$100,CL$1,FALSE()))</f>
        <v>7939.86489305028</v>
      </c>
      <c r="CM28" s="107" t="n">
        <f aca="false">IF(ISNA(VLOOKUP('W. VaR &amp; Off-Peak Pos By Trader'!$A35,'Import OffPeak'!$A$3:CM$100,CM$1,FALSE())),0,VLOOKUP('W. VaR &amp; Off-Peak Pos By Trader'!$A35,'Import OffPeak'!$A$3:CM$100,CM$1,FALSE()))</f>
        <v>8807.60712199718</v>
      </c>
      <c r="CN28" s="107" t="n">
        <f aca="false">IF(ISNA(VLOOKUP('W. VaR &amp; Off-Peak Pos By Trader'!$A35,'Import OffPeak'!$A$3:CN$100,CN$1,FALSE())),0,VLOOKUP('W. VaR &amp; Off-Peak Pos By Trader'!$A35,'Import OffPeak'!$A$3:CN$100,CN$1,FALSE()))</f>
        <v>9406.05489472283</v>
      </c>
      <c r="CO28" s="107" t="n">
        <f aca="false">IF(ISNA(VLOOKUP('W. VaR &amp; Off-Peak Pos By Trader'!$A35,'Import OffPeak'!$A$3:CO$100,CO$1,FALSE())),0,VLOOKUP('W. VaR &amp; Off-Peak Pos By Trader'!$A35,'Import OffPeak'!$A$3:CO$100,CO$1,FALSE()))</f>
        <v>8877.35068904727</v>
      </c>
      <c r="CP28" s="107" t="n">
        <f aca="false">IF(ISNA(VLOOKUP('W. VaR &amp; Off-Peak Pos By Trader'!$A35,'Import OffPeak'!$A$3:CP$100,CP$1,FALSE())),0,VLOOKUP('W. VaR &amp; Off-Peak Pos By Trader'!$A35,'Import OffPeak'!$A$3:CP$100,CP$1,FALSE()))</f>
        <v>3916.0236014306</v>
      </c>
      <c r="CQ28" s="107" t="n">
        <f aca="false">IF(ISNA(VLOOKUP('W. VaR &amp; Off-Peak Pos By Trader'!$A35,'Import OffPeak'!$A$3:CQ$100,CQ$1,FALSE())),0,VLOOKUP('W. VaR &amp; Off-Peak Pos By Trader'!$A35,'Import OffPeak'!$A$3:CQ$100,CQ$1,FALSE()))</f>
        <v>3500.66338723178</v>
      </c>
      <c r="CR28" s="107" t="n">
        <f aca="false">IF(ISNA(VLOOKUP('W. VaR &amp; Off-Peak Pos By Trader'!$A35,'Import OffPeak'!$A$3:CR$100,CR$1,FALSE())),0,VLOOKUP('W. VaR &amp; Off-Peak Pos By Trader'!$A35,'Import OffPeak'!$A$3:CR$100,CR$1,FALSE()))</f>
        <v>3899.41515610166</v>
      </c>
      <c r="CS28" s="107" t="n">
        <f aca="false">IF(ISNA(VLOOKUP('W. VaR &amp; Off-Peak Pos By Trader'!$A35,'Import OffPeak'!$A$3:CS$100,CS$1,FALSE())),0,VLOOKUP('W. VaR &amp; Off-Peak Pos By Trader'!$A35,'Import OffPeak'!$A$3:CS$100,CS$1,FALSE()))</f>
        <v>3604.28431969942</v>
      </c>
      <c r="CT28" s="107" t="n">
        <f aca="false">IF(ISNA(VLOOKUP('W. VaR &amp; Off-Peak Pos By Trader'!$A35,'Import OffPeak'!$A$3:CT$100,CT$1,FALSE())),0,VLOOKUP('W. VaR &amp; Off-Peak Pos By Trader'!$A35,'Import OffPeak'!$A$3:CT$100,CT$1,FALSE()))</f>
        <v>2717.13197500531</v>
      </c>
      <c r="CU28" s="107" t="n">
        <f aca="false">IF(ISNA(VLOOKUP('W. VaR &amp; Off-Peak Pos By Trader'!$A35,'Import OffPeak'!$A$3:CU$100,CU$1,FALSE())),0,VLOOKUP('W. VaR &amp; Off-Peak Pos By Trader'!$A35,'Import OffPeak'!$A$3:CU$100,CU$1,FALSE()))</f>
        <v>2727.12108845842</v>
      </c>
      <c r="CV28" s="107" t="n">
        <f aca="false">IF(ISNA(VLOOKUP('W. VaR &amp; Off-Peak Pos By Trader'!$A35,'Import OffPeak'!$A$3:CV$100,CV$1,FALSE())),0,VLOOKUP('W. VaR &amp; Off-Peak Pos By Trader'!$A35,'Import OffPeak'!$A$3:CV$100,CV$1,FALSE()))</f>
        <v>2230.7588182144</v>
      </c>
      <c r="CW28" s="107" t="n">
        <f aca="false">IF(ISNA(VLOOKUP('W. VaR &amp; Off-Peak Pos By Trader'!$A35,'Import OffPeak'!$A$3:CW$100,CW$1,FALSE())),0,VLOOKUP('W. VaR &amp; Off-Peak Pos By Trader'!$A35,'Import OffPeak'!$A$3:CW$100,CW$1,FALSE()))</f>
        <v>2175.69203156526</v>
      </c>
      <c r="CX28" s="107" t="n">
        <f aca="false">IF(ISNA(VLOOKUP('W. VaR &amp; Off-Peak Pos By Trader'!$A35,'Import OffPeak'!$A$3:CX$100,CX$1,FALSE())),0,VLOOKUP('W. VaR &amp; Off-Peak Pos By Trader'!$A35,'Import OffPeak'!$A$3:CX$100,CX$1,FALSE()))</f>
        <v>2639.07034084232</v>
      </c>
      <c r="CY28" s="107" t="n">
        <f aca="false">IF(ISNA(VLOOKUP('W. VaR &amp; Off-Peak Pos By Trader'!$A35,'Import OffPeak'!$A$3:CY$100,CY$1,FALSE())),0,VLOOKUP('W. VaR &amp; Off-Peak Pos By Trader'!$A35,'Import OffPeak'!$A$3:CY$100,CY$1,FALSE()))</f>
        <v>3586.69721036298</v>
      </c>
      <c r="CZ28" s="107" t="n">
        <f aca="false">IF(ISNA(VLOOKUP('W. VaR &amp; Off-Peak Pos By Trader'!$A35,'Import OffPeak'!$A$3:CZ$100,CZ$1,FALSE())),0,VLOOKUP('W. VaR &amp; Off-Peak Pos By Trader'!$A35,'Import OffPeak'!$A$3:CZ$100,CZ$1,FALSE()))</f>
        <v>3830.29830930082</v>
      </c>
      <c r="DA28" s="107" t="n">
        <f aca="false">IF(ISNA(VLOOKUP('W. VaR &amp; Off-Peak Pos By Trader'!$A35,'Import OffPeak'!$A$3:DA$100,DA$1,FALSE())),0,VLOOKUP('W. VaR &amp; Off-Peak Pos By Trader'!$A35,'Import OffPeak'!$A$3:DA$100,DA$1,FALSE()))</f>
        <v>4227.35465461908</v>
      </c>
      <c r="DB28" s="107" t="n">
        <f aca="false">IF(ISNA(VLOOKUP('W. VaR &amp; Off-Peak Pos By Trader'!$A35,'Import OffPeak'!$A$3:DB$100,DB$1,FALSE())),0,VLOOKUP('W. VaR &amp; Off-Peak Pos By Trader'!$A35,'Import OffPeak'!$A$3:DB$100,DB$1,FALSE()))</f>
        <v>11464.8635287686</v>
      </c>
      <c r="DC28" s="107" t="n">
        <f aca="false">IF(ISNA(VLOOKUP('W. VaR &amp; Off-Peak Pos By Trader'!$A35,'Import OffPeak'!$A$3:DC$100,DC$1,FALSE())),0,VLOOKUP('W. VaR &amp; Off-Peak Pos By Trader'!$A35,'Import OffPeak'!$A$3:DC$100,DC$1,FALSE()))</f>
        <v>9551.39390758371</v>
      </c>
      <c r="DD28" s="107" t="n">
        <f aca="false">IF(ISNA(VLOOKUP('W. VaR &amp; Off-Peak Pos By Trader'!$A35,'Import OffPeak'!$A$3:DD$100,DD$1,FALSE())),0,VLOOKUP('W. VaR &amp; Off-Peak Pos By Trader'!$A35,'Import OffPeak'!$A$3:DD$100,DD$1,FALSE()))</f>
        <v>10290.974334922</v>
      </c>
      <c r="DE28" s="107" t="n">
        <f aca="false">IF(ISNA(VLOOKUP('W. VaR &amp; Off-Peak Pos By Trader'!$A35,'Import OffPeak'!$A$3:DE$100,DE$1,FALSE())),0,VLOOKUP('W. VaR &amp; Off-Peak Pos By Trader'!$A35,'Import OffPeak'!$A$3:DE$100,DE$1,FALSE()))</f>
        <v>9941.25867479001</v>
      </c>
      <c r="DF28" s="107" t="n">
        <f aca="false">IF(ISNA(VLOOKUP('W. VaR &amp; Off-Peak Pos By Trader'!$A35,'Import OffPeak'!$A$3:DF$100,DF$1,FALSE())),0,VLOOKUP('W. VaR &amp; Off-Peak Pos By Trader'!$A35,'Import OffPeak'!$A$3:DF$100,DF$1,FALSE()))</f>
        <v>10019.785862155</v>
      </c>
      <c r="DG28" s="107" t="n">
        <f aca="false">IF(ISNA(VLOOKUP('W. VaR &amp; Off-Peak Pos By Trader'!$A35,'Import OffPeak'!$A$3:DG$100,DG$1,FALSE())),0,VLOOKUP('W. VaR &amp; Off-Peak Pos By Trader'!$A35,'Import OffPeak'!$A$3:DG$100,DG$1,FALSE()))</f>
        <v>9067.67533898139</v>
      </c>
      <c r="DH28" s="107" t="n">
        <f aca="false">IF(ISNA(VLOOKUP('W. VaR &amp; Off-Peak Pos By Trader'!$A35,'Import OffPeak'!$A$3:DH$100,DH$1,FALSE())),0,VLOOKUP('W. VaR &amp; Off-Peak Pos By Trader'!$A35,'Import OffPeak'!$A$3:DH$100,DH$1,FALSE()))</f>
        <v>9504.28495538219</v>
      </c>
      <c r="DI28" s="107" t="n">
        <f aca="false">IF(ISNA(VLOOKUP('W. VaR &amp; Off-Peak Pos By Trader'!$A35,'Import OffPeak'!$A$3:DI$100,DI$1,FALSE())),0,VLOOKUP('W. VaR &amp; Off-Peak Pos By Trader'!$A35,'Import OffPeak'!$A$3:DI$100,DI$1,FALSE()))</f>
        <v>9451.68337893288</v>
      </c>
      <c r="DJ28" s="107" t="n">
        <f aca="false">IF(ISNA(VLOOKUP('W. VaR &amp; Off-Peak Pos By Trader'!$A35,'Import OffPeak'!$A$3:DJ$100,DJ$1,FALSE())),0,VLOOKUP('W. VaR &amp; Off-Peak Pos By Trader'!$A35,'Import OffPeak'!$A$3:DJ$100,DJ$1,FALSE()))</f>
        <v>10412.6973696694</v>
      </c>
      <c r="DK28" s="107" t="n">
        <f aca="false">IF(ISNA(VLOOKUP('W. VaR &amp; Off-Peak Pos By Trader'!$A35,'Import OffPeak'!$A$3:DK$100,DK$1,FALSE())),0,VLOOKUP('W. VaR &amp; Off-Peak Pos By Trader'!$A35,'Import OffPeak'!$A$3:DK$100,DK$1,FALSE()))</f>
        <v>13859.8008574292</v>
      </c>
      <c r="DL28" s="107" t="n">
        <f aca="false">IF(ISNA(VLOOKUP('W. VaR &amp; Off-Peak Pos By Trader'!$A35,'Import OffPeak'!$A$3:DL$100,DL$1,FALSE())),0,VLOOKUP('W. VaR &amp; Off-Peak Pos By Trader'!$A35,'Import OffPeak'!$A$3:DL$100,DL$1,FALSE()))</f>
        <v>13407.771511772</v>
      </c>
      <c r="DM28" s="107" t="n">
        <f aca="false">IF(ISNA(VLOOKUP('W. VaR &amp; Off-Peak Pos By Trader'!$A35,'Import OffPeak'!$A$3:DM$100,DM$1,FALSE())),0,VLOOKUP('W. VaR &amp; Off-Peak Pos By Trader'!$A35,'Import OffPeak'!$A$3:DM$100,DM$1,FALSE()))</f>
        <v>13665.9541107656</v>
      </c>
      <c r="DN28" s="107" t="n">
        <f aca="false">IF(ISNA(VLOOKUP('W. VaR &amp; Off-Peak Pos By Trader'!$A35,'Import OffPeak'!$A$3:DN$100,DN$1,FALSE())),0,VLOOKUP('W. VaR &amp; Off-Peak Pos By Trader'!$A35,'Import OffPeak'!$A$3:DN$100,DN$1,FALSE()))</f>
        <v>10740.6514630641</v>
      </c>
      <c r="DO28" s="107" t="n">
        <f aca="false">IF(ISNA(VLOOKUP('W. VaR &amp; Off-Peak Pos By Trader'!$A35,'Import OffPeak'!$A$3:DO$100,DO$1,FALSE())),0,VLOOKUP('W. VaR &amp; Off-Peak Pos By Trader'!$A35,'Import OffPeak'!$A$3:DO$100,DO$1,FALSE()))</f>
        <v>8946.36896044151</v>
      </c>
      <c r="DP28" s="107" t="n">
        <f aca="false">IF(ISNA(VLOOKUP('W. VaR &amp; Off-Peak Pos By Trader'!$A35,'Import OffPeak'!$A$3:DP$100,DP$1,FALSE())),0,VLOOKUP('W. VaR &amp; Off-Peak Pos By Trader'!$A35,'Import OffPeak'!$A$3:DP$100,DP$1,FALSE()))</f>
        <v>9637.09440770704</v>
      </c>
      <c r="DQ28" s="107" t="n">
        <f aca="false">IF(ISNA(VLOOKUP('W. VaR &amp; Off-Peak Pos By Trader'!$A35,'Import OffPeak'!$A$3:DQ$100,DQ$1,FALSE())),0,VLOOKUP('W. VaR &amp; Off-Peak Pos By Trader'!$A35,'Import OffPeak'!$A$3:DQ$100,DQ$1,FALSE()))</f>
        <v>9307.72377027607</v>
      </c>
      <c r="DR28" s="107" t="n">
        <f aca="false">IF(ISNA(VLOOKUP('W. VaR &amp; Off-Peak Pos By Trader'!$A35,'Import OffPeak'!$A$3:DR$100,DR$1,FALSE())),0,VLOOKUP('W. VaR &amp; Off-Peak Pos By Trader'!$A35,'Import OffPeak'!$A$3:DR$100,DR$1,FALSE()))</f>
        <v>9581.35262362015</v>
      </c>
      <c r="DS28" s="107" t="n">
        <f aca="false">IF(ISNA(VLOOKUP('W. VaR &amp; Off-Peak Pos By Trader'!$A35,'Import OffPeak'!$A$3:DS$100,DS$1,FALSE())),0,VLOOKUP('W. VaR &amp; Off-Peak Pos By Trader'!$A35,'Import OffPeak'!$A$3:DS$100,DS$1,FALSE()))</f>
        <v>8663.91233761187</v>
      </c>
      <c r="DT28" s="107" t="n">
        <f aca="false">IF(ISNA(VLOOKUP('W. VaR &amp; Off-Peak Pos By Trader'!$A35,'Import OffPeak'!$A$3:DT$100,DT$1,FALSE())),0,VLOOKUP('W. VaR &amp; Off-Peak Pos By Trader'!$A35,'Import OffPeak'!$A$3:DT$100,DT$1,FALSE()))</f>
        <v>8916.33318670123</v>
      </c>
      <c r="DU28" s="107" t="n">
        <f aca="false">IF(ISNA(VLOOKUP('W. VaR &amp; Off-Peak Pos By Trader'!$A35,'Import OffPeak'!$A$3:DU$100,DU$1,FALSE())),0,VLOOKUP('W. VaR &amp; Off-Peak Pos By Trader'!$A35,'Import OffPeak'!$A$3:DU$100,DU$1,FALSE()))</f>
        <v>8800.46488746551</v>
      </c>
      <c r="DV28" s="107" t="n">
        <f aca="false">IF(ISNA(VLOOKUP('W. VaR &amp; Off-Peak Pos By Trader'!$A35,'Import OffPeak'!$A$3:DV$100,DV$1,FALSE())),0,VLOOKUP('W. VaR &amp; Off-Peak Pos By Trader'!$A35,'Import OffPeak'!$A$3:DV$100,DV$1,FALSE()))</f>
        <v>9187.83762289187</v>
      </c>
      <c r="DW28" s="107" t="n">
        <f aca="false">IF(ISNA(VLOOKUP('W. VaR &amp; Off-Peak Pos By Trader'!$A35,'Import OffPeak'!$A$3:DW$100,DW$1,FALSE())),0,VLOOKUP('W. VaR &amp; Off-Peak Pos By Trader'!$A35,'Import OffPeak'!$A$3:DW$100,DW$1,FALSE()))</f>
        <v>10331.8802171648</v>
      </c>
      <c r="DX28" s="107" t="n">
        <f aca="false">IF(ISNA(VLOOKUP('W. VaR &amp; Off-Peak Pos By Trader'!$A35,'Import OffPeak'!$A$3:DX$100,DX$1,FALSE())),0,VLOOKUP('W. VaR &amp; Off-Peak Pos By Trader'!$A35,'Import OffPeak'!$A$3:DX$100,DX$1,FALSE()))</f>
        <v>9997.24915358137</v>
      </c>
      <c r="DY28" s="107" t="n">
        <f aca="false">IF(ISNA(VLOOKUP('W. VaR &amp; Off-Peak Pos By Trader'!$A35,'Import OffPeak'!$A$3:DY$100,DY$1,FALSE())),0,VLOOKUP('W. VaR &amp; Off-Peak Pos By Trader'!$A35,'Import OffPeak'!$A$3:DY$100,DY$1,FALSE()))</f>
        <v>10193.9927229001</v>
      </c>
      <c r="DZ28" s="107" t="n">
        <f aca="false">IF(ISNA(VLOOKUP('W. VaR &amp; Off-Peak Pos By Trader'!$A35,'Import OffPeak'!$A$3:DZ$100,DZ$1,FALSE())),0,VLOOKUP('W. VaR &amp; Off-Peak Pos By Trader'!$A35,'Import OffPeak'!$A$3:DZ$100,DZ$1,FALSE()))</f>
        <v>-3867.52349244119</v>
      </c>
      <c r="EA28" s="107" t="n">
        <f aca="false">IF(ISNA(VLOOKUP('W. VaR &amp; Off-Peak Pos By Trader'!$A35,'Import OffPeak'!$A$3:EA$100,EA$1,FALSE())),0,VLOOKUP('W. VaR &amp; Off-Peak Pos By Trader'!$A35,'Import OffPeak'!$A$3:EA$100,EA$1,FALSE()))</f>
        <v>-3311.6626005768</v>
      </c>
      <c r="EB28" s="107" t="n">
        <f aca="false">IF(ISNA(VLOOKUP('W. VaR &amp; Off-Peak Pos By Trader'!$A35,'Import OffPeak'!$A$3:EB$100,EB$1,FALSE())),0,VLOOKUP('W. VaR &amp; Off-Peak Pos By Trader'!$A35,'Import OffPeak'!$A$3:EB$100,EB$1,FALSE()))</f>
        <v>-3472.47802257662</v>
      </c>
      <c r="EC28" s="107" t="n">
        <f aca="false">IF(ISNA(VLOOKUP('W. VaR &amp; Off-Peak Pos By Trader'!$A35,'Import OffPeak'!$A$3:EC$100,EC$1,FALSE())),0,VLOOKUP('W. VaR &amp; Off-Peak Pos By Trader'!$A35,'Import OffPeak'!$A$3:EC$100,EC$1,FALSE()))</f>
        <v>-3532.45220299351</v>
      </c>
      <c r="ED28" s="107" t="n">
        <f aca="false">IF(ISNA(VLOOKUP('W. VaR &amp; Off-Peak Pos By Trader'!$A35,'Import OffPeak'!$A$3:ED$100,ED$1,FALSE())),0,VLOOKUP('W. VaR &amp; Off-Peak Pos By Trader'!$A35,'Import OffPeak'!$A$3:ED$100,ED$1,FALSE()))</f>
        <v>-4494.38232375106</v>
      </c>
      <c r="EE28" s="107" t="n">
        <f aca="false">IF(ISNA(VLOOKUP('W. VaR &amp; Off-Peak Pos By Trader'!$A35,'Import OffPeak'!$A$3:EE$100,EE$1,FALSE())),0,VLOOKUP('W. VaR &amp; Off-Peak Pos By Trader'!$A35,'Import OffPeak'!$A$3:EE$100,EE$1,FALSE()))</f>
        <v>-4033.22334653626</v>
      </c>
      <c r="EF28" s="107" t="n">
        <f aca="false">IF(ISNA(VLOOKUP('W. VaR &amp; Off-Peak Pos By Trader'!$A35,'Import OffPeak'!$A$3:EF$100,EF$1,FALSE())),0,VLOOKUP('W. VaR &amp; Off-Peak Pos By Trader'!$A35,'Import OffPeak'!$A$3:EF$100,EF$1,FALSE()))</f>
        <v>-5320.37465637647</v>
      </c>
      <c r="EG28" s="107" t="n">
        <f aca="false">IF(ISNA(VLOOKUP('W. VaR &amp; Off-Peak Pos By Trader'!$A35,'Import OffPeak'!$A$3:EG$100,EG$1,FALSE())),0,VLOOKUP('W. VaR &amp; Off-Peak Pos By Trader'!$A35,'Import OffPeak'!$A$3:EG$100,EG$1,FALSE()))</f>
        <v>-4424.83719575101</v>
      </c>
      <c r="EH28" s="107" t="n">
        <f aca="false">IF(ISNA(VLOOKUP('W. VaR &amp; Off-Peak Pos By Trader'!$A35,'Import OffPeak'!$A$3:EH$100,EH$1,FALSE())),0,VLOOKUP('W. VaR &amp; Off-Peak Pos By Trader'!$A35,'Import OffPeak'!$A$3:EH$100,EH$1,FALSE()))</f>
        <v>-4661.29178281278</v>
      </c>
      <c r="EI28" s="107" t="n">
        <f aca="false">IF(ISNA(VLOOKUP('W. VaR &amp; Off-Peak Pos By Trader'!$A35,'Import OffPeak'!$A$3:EI$100,EI$1,FALSE())),0,VLOOKUP('W. VaR &amp; Off-Peak Pos By Trader'!$A35,'Import OffPeak'!$A$3:EI$100,EI$1,FALSE()))</f>
        <v>-3359.50522141117</v>
      </c>
      <c r="EJ28" s="107" t="n">
        <f aca="false">IF(ISNA(VLOOKUP('W. VaR &amp; Off-Peak Pos By Trader'!$A35,'Import OffPeak'!$A$3:EJ$100,EJ$1,FALSE())),0,VLOOKUP('W. VaR &amp; Off-Peak Pos By Trader'!$A35,'Import OffPeak'!$A$3:EJ$100,EJ$1,FALSE()))</f>
        <v>-3417.12035334971</v>
      </c>
      <c r="EK28" s="107" t="n">
        <f aca="false">IF(ISNA(VLOOKUP('W. VaR &amp; Off-Peak Pos By Trader'!$A35,'Import OffPeak'!$A$3:EK$100,EK$1,FALSE())),0,VLOOKUP('W. VaR &amp; Off-Peak Pos By Trader'!$A35,'Import OffPeak'!$A$3:EK$100,EK$1,FALSE()))</f>
        <v>-3654.01967549413</v>
      </c>
      <c r="EL28" s="107" t="n">
        <f aca="false">IF(ISNA(VLOOKUP('W. VaR &amp; Off-Peak Pos By Trader'!$A35,'Import OffPeak'!$A$3:EL$100,EL$1,FALSE())),0,VLOOKUP('W. VaR &amp; Off-Peak Pos By Trader'!$A35,'Import OffPeak'!$A$3:EL$100,EL$1,FALSE()))</f>
        <v>-3465.65417680576</v>
      </c>
      <c r="EM28" s="107" t="n">
        <f aca="false">IF(ISNA(VLOOKUP('W. VaR &amp; Off-Peak Pos By Trader'!$A35,'Import OffPeak'!$A$3:EM$100,EM$1,FALSE())),0,VLOOKUP('W. VaR &amp; Off-Peak Pos By Trader'!$A35,'Import OffPeak'!$A$3:EM$100,EM$1,FALSE()))</f>
        <v>-3028.46627515923</v>
      </c>
      <c r="EN28" s="107" t="n">
        <f aca="false">IF(ISNA(VLOOKUP('W. VaR &amp; Off-Peak Pos By Trader'!$A35,'Import OffPeak'!$A$3:EN$100,EN$1,FALSE())),0,VLOOKUP('W. VaR &amp; Off-Peak Pos By Trader'!$A35,'Import OffPeak'!$A$3:EN$100,EN$1,FALSE()))</f>
        <v>-3430.81221685546</v>
      </c>
      <c r="EO28" s="107" t="n">
        <f aca="false">IF(ISNA(VLOOKUP('W. VaR &amp; Off-Peak Pos By Trader'!$A35,'Import OffPeak'!$A$3:EO$100,EO$1,FALSE())),0,VLOOKUP('W. VaR &amp; Off-Peak Pos By Trader'!$A35,'Import OffPeak'!$A$3:EO$100,EO$1,FALSE()))</f>
        <v>-3153.04348210983</v>
      </c>
      <c r="EP28" s="107" t="n">
        <f aca="false">IF(ISNA(VLOOKUP('W. VaR &amp; Off-Peak Pos By Trader'!$A35,'Import OffPeak'!$A$3:EP$100,EP$1,FALSE())),0,VLOOKUP('W. VaR &amp; Off-Peak Pos By Trader'!$A35,'Import OffPeak'!$A$3:EP$100,EP$1,FALSE()))</f>
        <v>-3395.06214331159</v>
      </c>
      <c r="EQ28" s="107" t="n">
        <f aca="false">IF(ISNA(VLOOKUP('W. VaR &amp; Off-Peak Pos By Trader'!$A35,'Import OffPeak'!$A$3:EQ$100,EQ$1,FALSE())),0,VLOOKUP('W. VaR &amp; Off-Peak Pos By Trader'!$A35,'Import OffPeak'!$A$3:EQ$100,EQ$1,FALSE()))</f>
        <v>0</v>
      </c>
      <c r="ER28" s="107" t="n">
        <f aca="false">IF(ISNA(VLOOKUP('W. VaR &amp; Off-Peak Pos By Trader'!$A35,'Import OffPeak'!$A$3:ER$100,ER$1,FALSE())),0,VLOOKUP('W. VaR &amp; Off-Peak Pos By Trader'!$A35,'Import OffPeak'!$A$3:ER$100,ER$1,FALSE()))</f>
        <v>0</v>
      </c>
      <c r="ES28" s="107" t="n">
        <f aca="false">IF(ISNA(VLOOKUP('W. VaR &amp; Off-Peak Pos By Trader'!$A35,'Import OffPeak'!$A$3:ES$100,ES$1,FALSE())),0,VLOOKUP('W. VaR &amp; Off-Peak Pos By Trader'!$A35,'Import OffPeak'!$A$3:ES$100,ES$1,FALSE()))</f>
        <v>0</v>
      </c>
      <c r="ET28" s="107" t="n">
        <f aca="false">IF(ISNA(VLOOKUP('W. VaR &amp; Off-Peak Pos By Trader'!$A35,'Import OffPeak'!$A$3:ET$100,ET$1,FALSE())),0,VLOOKUP('W. VaR &amp; Off-Peak Pos By Trader'!$A35,'Import OffPeak'!$A$3:ET$100,ET$1,FALSE()))</f>
        <v>0</v>
      </c>
      <c r="EU28" s="107" t="n">
        <f aca="false">IF(ISNA(VLOOKUP('W. VaR &amp; Off-Peak Pos By Trader'!$A35,'Import OffPeak'!$A$3:EU$100,EU$1,FALSE())),0,VLOOKUP('W. VaR &amp; Off-Peak Pos By Trader'!$A35,'Import OffPeak'!$A$3:EU$100,EU$1,FALSE()))</f>
        <v>0</v>
      </c>
      <c r="EV28" s="107" t="n">
        <f aca="false">IF(ISNA(VLOOKUP('W. VaR &amp; Off-Peak Pos By Trader'!$A35,'Import OffPeak'!$A$3:EV$100,EV$1,FALSE())),0,VLOOKUP('W. VaR &amp; Off-Peak Pos By Trader'!$A35,'Import OffPeak'!$A$3:EV$100,EV$1,FALSE()))</f>
        <v>0</v>
      </c>
      <c r="EW28" s="107" t="n">
        <f aca="false">IF(ISNA(VLOOKUP('W. VaR &amp; Off-Peak Pos By Trader'!$A35,'Import OffPeak'!$A$3:EW$100,EW$1,FALSE())),0,VLOOKUP('W. VaR &amp; Off-Peak Pos By Trader'!$A35,'Import OffPeak'!$A$3:EW$100,EW$1,FALSE()))</f>
        <v>0</v>
      </c>
      <c r="EX28" s="107" t="n">
        <f aca="false">IF(ISNA(VLOOKUP('W. VaR &amp; Off-Peak Pos By Trader'!$A35,'Import OffPeak'!$A$3:EX$100,EX$1,FALSE())),0,VLOOKUP('W. VaR &amp; Off-Peak Pos By Trader'!$A35,'Import OffPeak'!$A$3:EX$100,EX$1,FALSE()))</f>
        <v>0</v>
      </c>
      <c r="EY28" s="107" t="n">
        <f aca="false">IF(ISNA(VLOOKUP('W. VaR &amp; Off-Peak Pos By Trader'!$A35,'Import OffPeak'!$A$3:EY$100,EY$1,FALSE())),0,VLOOKUP('W. VaR &amp; Off-Peak Pos By Trader'!$A35,'Import OffPeak'!$A$3:EY$100,EY$1,FALSE()))</f>
        <v>0</v>
      </c>
      <c r="EZ28" s="107" t="n">
        <f aca="false">IF(ISNA(VLOOKUP('W. VaR &amp; Off-Peak Pos By Trader'!$A35,'Import OffPeak'!$A$3:EZ$100,EZ$1,FALSE())),0,VLOOKUP('W. VaR &amp; Off-Peak Pos By Trader'!$A35,'Import OffPeak'!$A$3:EZ$100,EZ$1,FALSE()))</f>
        <v>0</v>
      </c>
      <c r="FA28" s="107" t="n">
        <f aca="false">IF(ISNA(VLOOKUP('W. VaR &amp; Off-Peak Pos By Trader'!$A35,'Import OffPeak'!$A$3:FA$100,FA$1,FALSE())),0,VLOOKUP('W. VaR &amp; Off-Peak Pos By Trader'!$A35,'Import OffPeak'!$A$3:FA$100,FA$1,FALSE()))</f>
        <v>0</v>
      </c>
      <c r="FB28" s="107" t="n">
        <f aca="false">IF(ISNA(VLOOKUP('W. VaR &amp; Off-Peak Pos By Trader'!$A35,'Import OffPeak'!$A$3:FB$100,FB$1,FALSE())),0,VLOOKUP('W. VaR &amp; Off-Peak Pos By Trader'!$A35,'Import OffPeak'!$A$3:FB$100,FB$1,FALSE()))</f>
        <v>0</v>
      </c>
      <c r="FC28" s="107" t="n">
        <f aca="false">IF(ISNA(VLOOKUP('W. VaR &amp; Off-Peak Pos By Trader'!$A35,'Import OffPeak'!$A$3:FC$100,FC$1,FALSE())),0,VLOOKUP('W. VaR &amp; Off-Peak Pos By Trader'!$A35,'Import OffPeak'!$A$3:FC$100,FC$1,FALSE()))</f>
        <v>0</v>
      </c>
      <c r="FD28" s="107" t="n">
        <f aca="false">IF(ISNA(VLOOKUP('W. VaR &amp; Off-Peak Pos By Trader'!$A35,'Import OffPeak'!$A$3:FD$100,FD$1,FALSE())),0,VLOOKUP('W. VaR &amp; Off-Peak Pos By Trader'!$A35,'Import OffPeak'!$A$3:FD$100,FD$1,FALSE()))</f>
        <v>0</v>
      </c>
      <c r="FE28" s="107" t="n">
        <f aca="false">IF(ISNA(VLOOKUP('W. VaR &amp; Off-Peak Pos By Trader'!$A35,'Import OffPeak'!$A$3:FE$100,FE$1,FALSE())),0,VLOOKUP('W. VaR &amp; Off-Peak Pos By Trader'!$A35,'Import OffPeak'!$A$3:FE$100,FE$1,FALSE()))</f>
        <v>0</v>
      </c>
      <c r="FF28" s="107" t="n">
        <f aca="false">IF(ISNA(VLOOKUP('W. VaR &amp; Off-Peak Pos By Trader'!$A35,'Import OffPeak'!$A$3:FF$100,FF$1,FALSE())),0,VLOOKUP('W. VaR &amp; Off-Peak Pos By Trader'!$A35,'Import OffPeak'!$A$3:FF$100,FF$1,FALSE()))</f>
        <v>0</v>
      </c>
      <c r="FG28" s="107" t="n">
        <f aca="false">IF(ISNA(VLOOKUP('W. VaR &amp; Off-Peak Pos By Trader'!$A35,'Import OffPeak'!$A$3:FG$100,FG$1,FALSE())),0,VLOOKUP('W. VaR &amp; Off-Peak Pos By Trader'!$A35,'Import OffPeak'!$A$3:FG$100,FG$1,FALSE()))</f>
        <v>0</v>
      </c>
      <c r="FH28" s="107" t="n">
        <f aca="false">IF(ISNA(VLOOKUP('W. VaR &amp; Off-Peak Pos By Trader'!$A35,'Import OffPeak'!$A$3:FH$100,FH$1,FALSE())),0,VLOOKUP('W. VaR &amp; Off-Peak Pos By Trader'!$A35,'Import OffPeak'!$A$3:FH$100,FH$1,FALSE()))</f>
        <v>0</v>
      </c>
      <c r="FI28" s="107" t="n">
        <f aca="false">IF(ISNA(VLOOKUP('W. VaR &amp; Off-Peak Pos By Trader'!$A35,'Import OffPeak'!$A$3:FI$100,FI$1,FALSE())),0,VLOOKUP('W. VaR &amp; Off-Peak Pos By Trader'!$A35,'Import OffPeak'!$A$3:FI$100,FI$1,FALSE()))</f>
        <v>0</v>
      </c>
      <c r="FJ28" s="107" t="n">
        <f aca="false">IF(ISNA(VLOOKUP('W. VaR &amp; Off-Peak Pos By Trader'!$A35,'Import OffPeak'!$A$3:FJ$100,FJ$1,FALSE())),0,VLOOKUP('W. VaR &amp; Off-Peak Pos By Trader'!$A35,'Import OffPeak'!$A$3:FJ$100,FJ$1,FALSE()))</f>
        <v>0</v>
      </c>
      <c r="FK28" s="107" t="n">
        <f aca="false">IF(ISNA(VLOOKUP('W. VaR &amp; Off-Peak Pos By Trader'!$A35,'Import OffPeak'!$A$3:FK$100,FK$1,FALSE())),0,VLOOKUP('W. VaR &amp; Off-Peak Pos By Trader'!$A35,'Import OffPeak'!$A$3:FK$100,FK$1,FALSE()))</f>
        <v>0</v>
      </c>
      <c r="FL28" s="107" t="n">
        <f aca="false">IF(ISNA(VLOOKUP('W. VaR &amp; Off-Peak Pos By Trader'!$A35,'Import OffPeak'!$A$3:FL$100,FL$1,FALSE())),0,VLOOKUP('W. VaR &amp; Off-Peak Pos By Trader'!$A35,'Import OffPeak'!$A$3:FL$100,FL$1,FALSE()))</f>
        <v>0</v>
      </c>
      <c r="FM28" s="107" t="n">
        <f aca="false">IF(ISNA(VLOOKUP('W. VaR &amp; Off-Peak Pos By Trader'!$A35,'Import OffPeak'!$A$3:FM$100,FM$1,FALSE())),0,VLOOKUP('W. VaR &amp; Off-Peak Pos By Trader'!$A35,'Import OffPeak'!$A$3:FM$100,FM$1,FALSE()))</f>
        <v>0</v>
      </c>
      <c r="FN28" s="107" t="n">
        <f aca="false">IF(ISNA(VLOOKUP('W. VaR &amp; Off-Peak Pos By Trader'!$A35,'Import OffPeak'!$A$3:FN$100,FN$1,FALSE())),0,VLOOKUP('W. VaR &amp; Off-Peak Pos By Trader'!$A35,'Import OffPeak'!$A$3:FN$100,FN$1,FALSE()))</f>
        <v>0</v>
      </c>
      <c r="FO28" s="107" t="n">
        <f aca="false">IF(ISNA(VLOOKUP('W. VaR &amp; Off-Peak Pos By Trader'!$A35,'Import OffPeak'!$A$3:FO$100,FO$1,FALSE())),0,VLOOKUP('W. VaR &amp; Off-Peak Pos By Trader'!$A35,'Import OffPeak'!$A$3:FO$100,FO$1,FALSE()))</f>
        <v>0</v>
      </c>
      <c r="FP28" s="107" t="n">
        <f aca="false">IF(ISNA(VLOOKUP('W. VaR &amp; Off-Peak Pos By Trader'!$A35,'Import OffPeak'!$A$3:FP$100,FP$1,FALSE())),0,VLOOKUP('W. VaR &amp; Off-Peak Pos By Trader'!$A35,'Import OffPeak'!$A$3:FP$100,FP$1,FALSE()))</f>
        <v>0</v>
      </c>
      <c r="FQ28" s="107" t="n">
        <f aca="false">IF(ISNA(VLOOKUP('W. VaR &amp; Off-Peak Pos By Trader'!$A35,'Import OffPeak'!$A$3:FQ$100,FQ$1,FALSE())),0,VLOOKUP('W. VaR &amp; Off-Peak Pos By Trader'!$A35,'Import OffPeak'!$A$3:FQ$100,FQ$1,FALSE()))</f>
        <v>0</v>
      </c>
      <c r="FR28" s="107" t="n">
        <f aca="false">IF(ISNA(VLOOKUP('W. VaR &amp; Off-Peak Pos By Trader'!$A35,'Import OffPeak'!$A$3:FR$100,FR$1,FALSE())),0,VLOOKUP('W. VaR &amp; Off-Peak Pos By Trader'!$A35,'Import OffPeak'!$A$3:FR$100,FR$1,FALSE()))</f>
        <v>0</v>
      </c>
      <c r="FS28" s="107" t="n">
        <f aca="false">IF(ISNA(VLOOKUP('W. VaR &amp; Off-Peak Pos By Trader'!$A35,'Import OffPeak'!$A$3:FS$100,FS$1,FALSE())),0,VLOOKUP('W. VaR &amp; Off-Peak Pos By Trader'!$A35,'Import OffPeak'!$A$3:FS$100,FS$1,FALSE()))</f>
        <v>0</v>
      </c>
      <c r="FT28" s="107" t="n">
        <f aca="false">IF(ISNA(VLOOKUP('W. VaR &amp; Off-Peak Pos By Trader'!$A35,'Import OffPeak'!$A$3:FT$100,FT$1,FALSE())),0,VLOOKUP('W. VaR &amp; Off-Peak Pos By Trader'!$A35,'Import OffPeak'!$A$3:FT$100,FT$1,FALSE()))</f>
        <v>0</v>
      </c>
      <c r="FU28" s="107" t="n">
        <f aca="false">IF(ISNA(VLOOKUP('W. VaR &amp; Off-Peak Pos By Trader'!$A35,'Import OffPeak'!$A$3:FU$100,FU$1,FALSE())),0,VLOOKUP('W. VaR &amp; Off-Peak Pos By Trader'!$A35,'Import OffPeak'!$A$3:FU$100,FU$1,FALSE()))</f>
        <v>0</v>
      </c>
      <c r="FV28" s="0" t="n">
        <f aca="false">IF(ISNA(VLOOKUP('W. VaR &amp; Off-Peak Pos By Trader'!$A35,'Import OffPeak'!$A$3:FV$100,FV$1,FALSE())),0,VLOOKUP('W. VaR &amp; Off-Peak Pos By Trader'!$A35,'Import OffPeak'!$A$3:FV$100,FV$1,FALSE()))</f>
        <v>0</v>
      </c>
      <c r="FW28" s="0" t="n">
        <f aca="false">IF(ISNA(VLOOKUP('W. VaR &amp; Off-Peak Pos By Trader'!$A35,'Import OffPeak'!$A$3:FW$100,FW$1,FALSE())),0,VLOOKUP('W. VaR &amp; Off-Peak Pos By Trader'!$A35,'Import OffPeak'!$A$3:FW$100,FW$1,FALSE()))</f>
        <v>0</v>
      </c>
      <c r="FX28" s="0" t="n">
        <f aca="false">IF(ISNA(VLOOKUP('W. VaR &amp; Off-Peak Pos By Trader'!$A35,'Import OffPeak'!$A$3:FX$100,FX$1,FALSE())),0,VLOOKUP('W. VaR &amp; Off-Peak Pos By Trader'!$A35,'Import OffPeak'!$A$3:FX$100,FX$1,FALSE()))</f>
        <v>0</v>
      </c>
      <c r="FY28" s="0" t="n">
        <f aca="false">IF(ISNA(VLOOKUP('W. VaR &amp; Off-Peak Pos By Trader'!$A35,'Import OffPeak'!$A$3:FY$100,FY$1,FALSE())),0,VLOOKUP('W. VaR &amp; Off-Peak Pos By Trader'!$A35,'Import OffPeak'!$A$3:FY$100,FY$1,FALSE()))</f>
        <v>0</v>
      </c>
      <c r="FZ28" s="0" t="n">
        <f aca="false">IF(ISNA(VLOOKUP('W. VaR &amp; Off-Peak Pos By Trader'!$A35,'Import OffPeak'!$A$3:FZ$100,FZ$1,FALSE())),0,VLOOKUP('W. VaR &amp; Off-Peak Pos By Trader'!$A35,'Import OffPeak'!$A$3:FZ$100,FZ$1,FALSE()))</f>
        <v>0</v>
      </c>
      <c r="GA28" s="0" t="n">
        <f aca="false">IF(ISNA(VLOOKUP('W. VaR &amp; Off-Peak Pos By Trader'!$A35,'Import OffPeak'!$A$3:GA$100,GA$1,FALSE())),0,VLOOKUP('W. VaR &amp; Off-Peak Pos By Trader'!$A35,'Import OffPeak'!$A$3:GA$100,GA$1,FALSE()))</f>
        <v>0</v>
      </c>
      <c r="GB28" s="0" t="n">
        <f aca="false">IF(ISNA(VLOOKUP('W. VaR &amp; Off-Peak Pos By Trader'!$A35,'Import OffPeak'!$A$3:GB$100,GB$1,FALSE())),0,VLOOKUP('W. VaR &amp; Off-Peak Pos By Trader'!$A35,'Import OffPeak'!$A$3:GB$100,GB$1,FALSE()))</f>
        <v>0</v>
      </c>
      <c r="GC28" s="0" t="n">
        <f aca="false">IF(ISNA(VLOOKUP('W. VaR &amp; Off-Peak Pos By Trader'!$A35,'Import OffPeak'!$A$3:GC$100,GC$1,FALSE())),0,VLOOKUP('W. VaR &amp; Off-Peak Pos By Trader'!$A35,'Import OffPeak'!$A$3:GC$100,GC$1,FALSE()))</f>
        <v>0</v>
      </c>
      <c r="GD28" s="0" t="n">
        <f aca="false">IF(ISNA(VLOOKUP('W. VaR &amp; Off-Peak Pos By Trader'!$A35,'Import OffPeak'!$A$3:GD$100,GD$1,FALSE())),0,VLOOKUP('W. VaR &amp; Off-Peak Pos By Trader'!$A35,'Import OffPeak'!$A$3:GD$100,GD$1,FALSE()))</f>
        <v>0</v>
      </c>
      <c r="GE28" s="0" t="n">
        <f aca="false">IF(ISNA(VLOOKUP('W. VaR &amp; Off-Peak Pos By Trader'!$A35,'Import OffPeak'!$A$3:GE$100,GE$1,FALSE())),0,VLOOKUP('W. VaR &amp; Off-Peak Pos By Trader'!$A35,'Import OffPeak'!$A$3:GE$100,GE$1,FALSE()))</f>
        <v>0</v>
      </c>
      <c r="GF28" s="0" t="n">
        <f aca="false">IF(ISNA(VLOOKUP('W. VaR &amp; Off-Peak Pos By Trader'!$A35,'Import OffPeak'!$A$3:GF$100,GF$1,FALSE())),0,VLOOKUP('W. VaR &amp; Off-Peak Pos By Trader'!$A35,'Import OffPeak'!$A$3:GF$100,GF$1,FALSE()))</f>
        <v>0</v>
      </c>
      <c r="GG28" s="0" t="n">
        <f aca="false">IF(ISNA(VLOOKUP('W. VaR &amp; Off-Peak Pos By Trader'!$A35,'Import OffPeak'!$A$3:GG$100,GG$1,FALSE())),0,VLOOKUP('W. VaR &amp; Off-Peak Pos By Trader'!$A35,'Import OffPeak'!$A$3:GG$100,GG$1,FALSE()))</f>
        <v>0</v>
      </c>
      <c r="GH28" s="0" t="n">
        <f aca="false">IF(ISNA(VLOOKUP('W. VaR &amp; Off-Peak Pos By Trader'!$A35,'Import OffPeak'!$A$3:GH$100,GH$1,FALSE())),0,VLOOKUP('W. VaR &amp; Off-Peak Pos By Trader'!$A35,'Import OffPeak'!$A$3:GH$100,GH$1,FALSE()))</f>
        <v>0</v>
      </c>
      <c r="GI28" s="0" t="n">
        <f aca="false">IF(ISNA(VLOOKUP('W. VaR &amp; Off-Peak Pos By Trader'!$A35,'Import OffPeak'!$A$3:GI$100,GI$1,FALSE())),0,VLOOKUP('W. VaR &amp; Off-Peak Pos By Trader'!$A35,'Import OffPeak'!$A$3:GI$100,GI$1,FALSE()))</f>
        <v>0</v>
      </c>
      <c r="GJ28" s="0" t="n">
        <f aca="false">IF(ISNA(VLOOKUP('W. VaR &amp; Off-Peak Pos By Trader'!$A35,'Import OffPeak'!$A$3:GJ$100,GJ$1,FALSE())),0,VLOOKUP('W. VaR &amp; Off-Peak Pos By Trader'!$A35,'Import OffPeak'!$A$3:GJ$100,GJ$1,FALSE()))</f>
        <v>0</v>
      </c>
      <c r="GK28" s="0" t="n">
        <f aca="false">IF(ISNA(VLOOKUP('W. VaR &amp; Off-Peak Pos By Trader'!$A35,'Import OffPeak'!$A$3:GK$100,GK$1,FALSE())),0,VLOOKUP('W. VaR &amp; Off-Peak Pos By Trader'!$A35,'Import OffPeak'!$A$3:GK$100,GK$1,FALSE()))</f>
        <v>0</v>
      </c>
      <c r="GL28" s="0" t="n">
        <f aca="false">IF(ISNA(VLOOKUP('W. VaR &amp; Off-Peak Pos By Trader'!$A35,'Import OffPeak'!$A$3:GL$100,GL$1,FALSE())),0,VLOOKUP('W. VaR &amp; Off-Peak Pos By Trader'!$A35,'Import OffPeak'!$A$3:GL$100,GL$1,FALSE()))</f>
        <v>0</v>
      </c>
      <c r="GM28" s="0" t="n">
        <f aca="false">IF(ISNA(VLOOKUP('W. VaR &amp; Off-Peak Pos By Trader'!$A35,'Import OffPeak'!$A$3:GM$100,GM$1,FALSE())),0,VLOOKUP('W. VaR &amp; Off-Peak Pos By Trader'!$A35,'Import OffPeak'!$A$3:GM$100,GM$1,FALSE()))</f>
        <v>0</v>
      </c>
      <c r="GN28" s="0" t="n">
        <f aca="false">IF(ISNA(VLOOKUP('W. VaR &amp; Off-Peak Pos By Trader'!$A35,'Import OffPeak'!$A$3:GN$100,GN$1,FALSE())),0,VLOOKUP('W. VaR &amp; Off-Peak Pos By Trader'!$A35,'Import OffPeak'!$A$3:GN$100,GN$1,FALSE()))</f>
        <v>0</v>
      </c>
      <c r="GO28" s="0" t="n">
        <f aca="false">IF(ISNA(VLOOKUP('W. VaR &amp; Off-Peak Pos By Trader'!$A35,'Import OffPeak'!$A$3:GO$100,GO$1,FALSE())),0,VLOOKUP('W. VaR &amp; Off-Peak Pos By Trader'!$A35,'Import OffPeak'!$A$3:GO$100,GO$1,FALSE()))</f>
        <v>0</v>
      </c>
      <c r="GP28" s="0" t="n">
        <f aca="false">IF(ISNA(VLOOKUP('W. VaR &amp; Off-Peak Pos By Trader'!$A35,'Import OffPeak'!$A$3:GP$100,GP$1,FALSE())),0,VLOOKUP('W. VaR &amp; Off-Peak Pos By Trader'!$A35,'Import OffPeak'!$A$3:GP$100,GP$1,FALSE()))</f>
        <v>0</v>
      </c>
      <c r="GQ28" s="0" t="n">
        <f aca="false">IF(ISNA(VLOOKUP('W. VaR &amp; Off-Peak Pos By Trader'!$A35,'Import OffPeak'!$A$3:GQ$100,GQ$1,FALSE())),0,VLOOKUP('W. VaR &amp; Off-Peak Pos By Trader'!$A35,'Import OffPeak'!$A$3:GQ$100,GQ$1,FALSE()))</f>
        <v>0</v>
      </c>
      <c r="GR28" s="0" t="n">
        <f aca="false">IF(ISNA(VLOOKUP('W. VaR &amp; Off-Peak Pos By Trader'!$A35,'Import OffPeak'!$A$3:GR$100,GR$1,FALSE())),0,VLOOKUP('W. VaR &amp; Off-Peak Pos By Trader'!$A35,'Import OffPeak'!$A$3:GR$100,GR$1,FALSE()))</f>
        <v>0</v>
      </c>
      <c r="GS28" s="0" t="n">
        <f aca="false">IF(ISNA(VLOOKUP('W. VaR &amp; Off-Peak Pos By Trader'!$A35,'Import OffPeak'!$A$3:GS$100,GS$1,FALSE())),0,VLOOKUP('W. VaR &amp; Off-Peak Pos By Trader'!$A35,'Import OffPeak'!$A$3:GS$100,GS$1,FALSE()))</f>
        <v>0</v>
      </c>
      <c r="GT28" s="0" t="n">
        <f aca="false">IF(ISNA(VLOOKUP('W. VaR &amp; Off-Peak Pos By Trader'!$A35,'Import OffPeak'!$A$3:GT$100,GT$1,FALSE())),0,VLOOKUP('W. VaR &amp; Off-Peak Pos By Trader'!$A35,'Import OffPeak'!$A$3:GT$100,GT$1,FALSE()))</f>
        <v>0</v>
      </c>
      <c r="GU28" s="0" t="n">
        <f aca="false">IF(ISNA(VLOOKUP('W. VaR &amp; Off-Peak Pos By Trader'!$A35,'Import OffPeak'!$A$3:GU$100,GU$1,FALSE())),0,VLOOKUP('W. VaR &amp; Off-Peak Pos By Trader'!$A35,'Import OffPeak'!$A$3:GU$100,GU$1,FALSE()))</f>
        <v>0</v>
      </c>
      <c r="GV28" s="0" t="n">
        <f aca="false">IF(ISNA(VLOOKUP('W. VaR &amp; Off-Peak Pos By Trader'!$A35,'Import OffPeak'!$A$3:GV$100,GV$1,FALSE())),0,VLOOKUP('W. VaR &amp; Off-Peak Pos By Trader'!$A35,'Import OffPeak'!$A$3:GV$100,GV$1,FALSE()))</f>
        <v>0</v>
      </c>
      <c r="GW28" s="0" t="n">
        <f aca="false">IF(ISNA(VLOOKUP('W. VaR &amp; Off-Peak Pos By Trader'!$A35,'Import OffPeak'!$A$3:GW$100,GW$1,FALSE())),0,VLOOKUP('W. VaR &amp; Off-Peak Pos By Trader'!$A35,'Import OffPeak'!$A$3:GW$100,GW$1,FALSE()))</f>
        <v>0</v>
      </c>
      <c r="GX28" s="0" t="n">
        <f aca="false">IF(ISNA(VLOOKUP('W. VaR &amp; Off-Peak Pos By Trader'!$A35,'Import OffPeak'!$A$3:GX$100,GX$1,FALSE())),0,VLOOKUP('W. VaR &amp; Off-Peak Pos By Trader'!$A35,'Import OffPeak'!$A$3:GX$100,GX$1,FALSE()))</f>
        <v>0</v>
      </c>
      <c r="GY28" s="0" t="n">
        <f aca="false">IF(ISNA(VLOOKUP('W. VaR &amp; Off-Peak Pos By Trader'!$A35,'Import OffPeak'!$A$3:GY$100,GY$1,FALSE())),0,VLOOKUP('W. VaR &amp; Off-Peak Pos By Trader'!$A35,'Import OffPeak'!$A$3:GY$100,GY$1,FALSE()))</f>
        <v>0</v>
      </c>
      <c r="GZ28" s="0" t="n">
        <f aca="false">IF(ISNA(VLOOKUP('W. VaR &amp; Off-Peak Pos By Trader'!$A35,'Import OffPeak'!$A$3:GZ$100,GZ$1,FALSE())),0,VLOOKUP('W. VaR &amp; Off-Peak Pos By Trader'!$A35,'Import OffPeak'!$A$3:GZ$100,GZ$1,FALSE()))</f>
        <v>0</v>
      </c>
      <c r="HA28" s="0" t="n">
        <f aca="false">IF(ISNA(VLOOKUP('W. VaR &amp; Off-Peak Pos By Trader'!$A35,'Import OffPeak'!$A$3:HA$100,HA$1,FALSE())),0,VLOOKUP('W. VaR &amp; Off-Peak Pos By Trader'!$A35,'Import OffPeak'!$A$3:HA$100,HA$1,FALSE()))</f>
        <v>0</v>
      </c>
      <c r="HB28" s="0" t="n">
        <f aca="false">IF(ISNA(VLOOKUP('W. VaR &amp; Off-Peak Pos By Trader'!$A35,'Import OffPeak'!$A$3:HB$100,HB$1,FALSE())),0,VLOOKUP('W. VaR &amp; Off-Peak Pos By Trader'!$A35,'Import OffPeak'!$A$3:HB$100,HB$1,FALSE()))</f>
        <v>0</v>
      </c>
      <c r="HC28" s="0" t="n">
        <f aca="false">IF(ISNA(VLOOKUP('W. VaR &amp; Off-Peak Pos By Trader'!$A35,'Import OffPeak'!$A$3:HC$100,HC$1,FALSE())),0,VLOOKUP('W. VaR &amp; Off-Peak Pos By Trader'!$A35,'Import OffPeak'!$A$3:HC$100,HC$1,FALSE()))</f>
        <v>0</v>
      </c>
      <c r="HD28" s="0" t="n">
        <f aca="false">IF(ISNA(VLOOKUP('W. VaR &amp; Off-Peak Pos By Trader'!$A35,'Import OffPeak'!$A$3:HD$100,HD$1,FALSE())),0,VLOOKUP('W. VaR &amp; Off-Peak Pos By Trader'!$A35,'Import OffPeak'!$A$3:HD$100,HD$1,FALSE()))</f>
        <v>0</v>
      </c>
      <c r="HE28" s="0" t="n">
        <f aca="false">IF(ISNA(VLOOKUP('W. VaR &amp; Off-Peak Pos By Trader'!$A35,'Import OffPeak'!$A$3:HE$100,HE$1,FALSE())),0,VLOOKUP('W. VaR &amp; Off-Peak Pos By Trader'!$A35,'Import OffPeak'!$A$3:HE$100,HE$1,FALSE()))</f>
        <v>0</v>
      </c>
      <c r="HF28" s="0" t="n">
        <f aca="false">IF(ISNA(VLOOKUP('W. VaR &amp; Off-Peak Pos By Trader'!$A35,'Import OffPeak'!$A$3:HF$100,HF$1,FALSE())),0,VLOOKUP('W. VaR &amp; Off-Peak Pos By Trader'!$A35,'Import OffPeak'!$A$3:HF$100,HF$1,FALSE()))</f>
        <v>0</v>
      </c>
      <c r="HG28" s="0" t="n">
        <f aca="false">IF(ISNA(VLOOKUP('W. VaR &amp; Off-Peak Pos By Trader'!$A35,'Import OffPeak'!$A$3:HG$100,HG$1,FALSE())),0,VLOOKUP('W. VaR &amp; Off-Peak Pos By Trader'!$A35,'Import OffPeak'!$A$3:HG$100,HG$1,FALSE()))</f>
        <v>0</v>
      </c>
      <c r="HH28" s="0" t="n">
        <f aca="false">IF(ISNA(VLOOKUP('W. VaR &amp; Off-Peak Pos By Trader'!$A35,'Import OffPeak'!$A$3:HH$100,HH$1,FALSE())),0,VLOOKUP('W. VaR &amp; Off-Peak Pos By Trader'!$A35,'Import OffPeak'!$A$3:HH$100,HH$1,FALSE()))</f>
        <v>0</v>
      </c>
      <c r="HI28" s="0" t="n">
        <f aca="false">IF(ISNA(VLOOKUP('W. VaR &amp; Off-Peak Pos By Trader'!$A35,'Import OffPeak'!$A$3:HI$100,HI$1,FALSE())),0,VLOOKUP('W. VaR &amp; Off-Peak Pos By Trader'!$A35,'Import OffPeak'!$A$3:HI$100,HI$1,FALSE()))</f>
        <v>0</v>
      </c>
      <c r="HJ28" s="0" t="n">
        <f aca="false">IF(ISNA(VLOOKUP('W. VaR &amp; Off-Peak Pos By Trader'!$A35,'Import OffPeak'!$A$3:HJ$100,HJ$1,FALSE())),0,VLOOKUP('W. VaR &amp; Off-Peak Pos By Trader'!$A35,'Import OffPeak'!$A$3:HJ$100,HJ$1,FALSE()))</f>
        <v>0</v>
      </c>
      <c r="HK28" s="0" t="n">
        <f aca="false">IF(ISNA(VLOOKUP('W. VaR &amp; Off-Peak Pos By Trader'!$A35,'Import OffPeak'!$A$3:HK$100,HK$1,FALSE())),0,VLOOKUP('W. VaR &amp; Off-Peak Pos By Trader'!$A35,'Import OffPeak'!$A$3:HK$100,HK$1,FALSE()))</f>
        <v>0</v>
      </c>
      <c r="HL28" s="0" t="n">
        <f aca="false">IF(ISNA(VLOOKUP('W. VaR &amp; Off-Peak Pos By Trader'!$A35,'Import OffPeak'!$A$3:HL$100,HL$1,FALSE())),0,VLOOKUP('W. VaR &amp; Off-Peak Pos By Trader'!$A35,'Import OffPeak'!$A$3:HL$100,HL$1,FALSE()))</f>
        <v>0</v>
      </c>
      <c r="HM28" s="0" t="n">
        <f aca="false">IF(ISNA(VLOOKUP('W. VaR &amp; Off-Peak Pos By Trader'!$A35,'Import OffPeak'!$A$3:HM$100,HM$1,FALSE())),0,VLOOKUP('W. VaR &amp; Off-Peak Pos By Trader'!$A35,'Import OffPeak'!$A$3:HM$100,HM$1,FALSE()))</f>
        <v>0</v>
      </c>
      <c r="HN28" s="0" t="n">
        <f aca="false">IF(ISNA(VLOOKUP('W. VaR &amp; Off-Peak Pos By Trader'!$A35,'Import OffPeak'!$A$3:HN$100,HN$1,FALSE())),0,VLOOKUP('W. VaR &amp; Off-Peak Pos By Trader'!$A35,'Import OffPeak'!$A$3:HN$100,HN$1,FALSE()))</f>
        <v>0</v>
      </c>
      <c r="HO28" s="0" t="n">
        <f aca="false">IF(ISNA(VLOOKUP('W. VaR &amp; Off-Peak Pos By Trader'!$A35,'Import OffPeak'!$A$3:HO$100,HO$1,FALSE())),0,VLOOKUP('W. VaR &amp; Off-Peak Pos By Trader'!$A35,'Import OffPeak'!$A$3:HO$100,HO$1,FALSE()))</f>
        <v>0</v>
      </c>
      <c r="HP28" s="0" t="n">
        <f aca="false">IF(ISNA(VLOOKUP('W. VaR &amp; Off-Peak Pos By Trader'!$A35,'Import OffPeak'!$A$3:HP$100,HP$1,FALSE())),0,VLOOKUP('W. VaR &amp; Off-Peak Pos By Trader'!$A35,'Import OffPeak'!$A$3:HP$100,HP$1,FALSE()))</f>
        <v>0</v>
      </c>
      <c r="HQ28" s="0" t="n">
        <f aca="false">IF(ISNA(VLOOKUP('W. VaR &amp; Off-Peak Pos By Trader'!$A35,'Import OffPeak'!$A$3:HQ$100,HQ$1,FALSE())),0,VLOOKUP('W. VaR &amp; Off-Peak Pos By Trader'!$A35,'Import OffPeak'!$A$3:HQ$100,HQ$1,FALSE()))</f>
        <v>0</v>
      </c>
      <c r="HR28" s="0" t="n">
        <f aca="false">IF(ISNA(VLOOKUP('W. VaR &amp; Off-Peak Pos By Trader'!$A35,'Import OffPeak'!$A$3:HR$100,HR$1,FALSE())),0,VLOOKUP('W. VaR &amp; Off-Peak Pos By Trader'!$A35,'Import OffPeak'!$A$3:HR$100,HR$1,FALSE()))</f>
        <v>0</v>
      </c>
      <c r="HS28" s="0" t="n">
        <f aca="false">IF(ISNA(VLOOKUP('W. VaR &amp; Off-Peak Pos By Trader'!$A35,'Import OffPeak'!$A$3:HS$100,HS$1,FALSE())),0,VLOOKUP('W. VaR &amp; Off-Peak Pos By Trader'!$A35,'Import OffPeak'!$A$3:HS$100,HS$1,FALSE()))</f>
        <v>0</v>
      </c>
      <c r="HT28" s="0" t="n">
        <f aca="false">IF(ISNA(VLOOKUP('W. VaR &amp; Off-Peak Pos By Trader'!$A35,'Import OffPeak'!$A$3:HT$100,HT$1,FALSE())),0,VLOOKUP('W. VaR &amp; Off-Peak Pos By Trader'!$A35,'Import OffPeak'!$A$3:HT$100,HT$1,FALSE()))</f>
        <v>0</v>
      </c>
      <c r="HU28" s="0" t="n">
        <f aca="false">IF(ISNA(VLOOKUP('W. VaR &amp; Off-Peak Pos By Trader'!$A35,'Import OffPeak'!$A$3:HU$100,HU$1,FALSE())),0,VLOOKUP('W. VaR &amp; Off-Peak Pos By Trader'!$A35,'Import OffPeak'!$A$3:HU$100,HU$1,FALSE()))</f>
        <v>0</v>
      </c>
      <c r="HV28" s="0" t="n">
        <f aca="false">IF(ISNA(VLOOKUP('W. VaR &amp; Off-Peak Pos By Trader'!$A35,'Import OffPeak'!$A$3:HV$100,HV$1,FALSE())),0,VLOOKUP('W. VaR &amp; Off-Peak Pos By Trader'!$A35,'Import OffPeak'!$A$3:HV$100,HV$1,FALSE()))</f>
        <v>0</v>
      </c>
      <c r="HW28" s="0" t="n">
        <f aca="false">IF(ISNA(VLOOKUP('W. VaR &amp; Off-Peak Pos By Trader'!$A35,'Import OffPeak'!$A$3:HW$100,HW$1,FALSE())),0,VLOOKUP('W. VaR &amp; Off-Peak Pos By Trader'!$A35,'Import OffPeak'!$A$3:HW$100,HW$1,FALSE()))</f>
        <v>0</v>
      </c>
      <c r="HX28" s="0" t="n">
        <f aca="false">IF(ISNA(VLOOKUP('W. VaR &amp; Off-Peak Pos By Trader'!$A35,'Import OffPeak'!$A$3:HX$100,HX$1,FALSE())),0,VLOOKUP('W. VaR &amp; Off-Peak Pos By Trader'!$A35,'Import OffPeak'!$A$3:HX$100,HX$1,FALSE()))</f>
        <v>0</v>
      </c>
      <c r="HY28" s="0" t="n">
        <f aca="false">IF(ISNA(VLOOKUP('W. VaR &amp; Off-Peak Pos By Trader'!$A35,'Import OffPeak'!$A$3:HY$100,HY$1,FALSE())),0,VLOOKUP('W. VaR &amp; Off-Peak Pos By Trader'!$A35,'Import OffPeak'!$A$3:HY$100,HY$1,FALSE()))</f>
        <v>0</v>
      </c>
      <c r="HZ28" s="0" t="n">
        <f aca="false">IF(ISNA(VLOOKUP('W. VaR &amp; Off-Peak Pos By Trader'!$A35,'Import OffPeak'!$A$3:HZ$100,HZ$1,FALSE())),0,VLOOKUP('W. VaR &amp; Off-Peak Pos By Trader'!$A35,'Import OffPeak'!$A$3:HZ$100,HZ$1,FALSE()))</f>
        <v>0</v>
      </c>
      <c r="IA28" s="0" t="n">
        <f aca="false">IF(ISNA(VLOOKUP('W. VaR &amp; Off-Peak Pos By Trader'!$A35,'Import OffPeak'!$A$3:IA$100,IA$1,FALSE())),0,VLOOKUP('W. VaR &amp; Off-Peak Pos By Trader'!$A35,'Import OffPeak'!$A$3:IA$100,IA$1,FALSE()))</f>
        <v>0</v>
      </c>
      <c r="IB28" s="0" t="n">
        <f aca="false">IF(ISNA(VLOOKUP('W. VaR &amp; Off-Peak Pos By Trader'!$A35,'Import OffPeak'!$A$3:IB$100,IB$1,FALSE())),0,VLOOKUP('W. VaR &amp; Off-Peak Pos By Trader'!$A35,'Import OffPeak'!$A$3:IB$100,IB$1,FALSE()))</f>
        <v>0</v>
      </c>
      <c r="IC28" s="0" t="n">
        <f aca="false">IF(ISNA(VLOOKUP('W. VaR &amp; Off-Peak Pos By Trader'!$A35,'Import OffPeak'!$A$3:IC$100,IC$1,FALSE())),0,VLOOKUP('W. VaR &amp; Off-Peak Pos By Trader'!$A35,'Import OffPeak'!$A$3:IC$100,IC$1,FALSE()))</f>
        <v>0</v>
      </c>
    </row>
    <row r="29" customFormat="false" ht="18" hidden="false" customHeight="false" outlineLevel="0" collapsed="false">
      <c r="A29" s="190" t="s">
        <v>28</v>
      </c>
      <c r="B29" s="107" t="n">
        <f aca="false">IF(ISNA(VLOOKUP('W. VaR &amp; Off-Peak Pos By Trader'!$A36,'Import OffPeak'!$A$3:B$100,B$1,FALSE())),0,VLOOKUP('W. VaR &amp; Off-Peak Pos By Trader'!$A36,'Import OffPeak'!$A$3:B$100,B$1,FALSE()))</f>
        <v>0</v>
      </c>
      <c r="C29" s="107" t="n">
        <f aca="false">IF(ISNA(VLOOKUP('W. VaR &amp; Off-Peak Pos By Trader'!$A36,'Import OffPeak'!$A$3:C$100,C$1,FALSE())),0,VLOOKUP('W. VaR &amp; Off-Peak Pos By Trader'!$A36,'Import OffPeak'!$A$3:C$100,C$1,FALSE()))</f>
        <v>0</v>
      </c>
      <c r="D29" s="107" t="n">
        <f aca="false">IF(ISNA(VLOOKUP('W. VaR &amp; Off-Peak Pos By Trader'!$A36,'Import OffPeak'!$A$3:D$100,D$1,FALSE())),0,VLOOKUP('W. VaR &amp; Off-Peak Pos By Trader'!$A36,'Import OffPeak'!$A$3:D$100,D$1,FALSE()))</f>
        <v>0</v>
      </c>
      <c r="E29" s="107" t="n">
        <f aca="false">IF(ISNA(VLOOKUP('W. VaR &amp; Off-Peak Pos By Trader'!$A36,'Import OffPeak'!$A$3:E$100,E$1,FALSE())),0,VLOOKUP('W. VaR &amp; Off-Peak Pos By Trader'!$A36,'Import OffPeak'!$A$3:E$100,E$1,FALSE()))</f>
        <v>0</v>
      </c>
      <c r="F29" s="107" t="n">
        <f aca="false">IF(ISNA(VLOOKUP('W. VaR &amp; Off-Peak Pos By Trader'!$A36,'Import OffPeak'!$A$3:F$100,F$1,FALSE())),0,VLOOKUP('W. VaR &amp; Off-Peak Pos By Trader'!$A36,'Import OffPeak'!$A$3:F$100,F$1,FALSE()))</f>
        <v>0</v>
      </c>
      <c r="G29" s="107" t="n">
        <f aca="false">IF(ISNA(VLOOKUP('W. VaR &amp; Off-Peak Pos By Trader'!$A36,'Import OffPeak'!$A$3:G$100,G$1,FALSE())),0,VLOOKUP('W. VaR &amp; Off-Peak Pos By Trader'!$A36,'Import OffPeak'!$A$3:G$100,G$1,FALSE()))</f>
        <v>0</v>
      </c>
      <c r="H29" s="107" t="n">
        <f aca="false">IF(ISNA(VLOOKUP('W. VaR &amp; Off-Peak Pos By Trader'!$A36,'Import OffPeak'!$A$3:H$100,H$1,FALSE())),0,VLOOKUP('W. VaR &amp; Off-Peak Pos By Trader'!$A36,'Import OffPeak'!$A$3:H$100,H$1,FALSE()))</f>
        <v>-1518.97461291693</v>
      </c>
      <c r="I29" s="107" t="n">
        <f aca="false">IF(ISNA(VLOOKUP('W. VaR &amp; Off-Peak Pos By Trader'!$A36,'Import OffPeak'!$A$3:I$100,I$1,FALSE())),0,VLOOKUP('W. VaR &amp; Off-Peak Pos By Trader'!$A36,'Import OffPeak'!$A$3:I$100,I$1,FALSE()))</f>
        <v>274.175342669403</v>
      </c>
      <c r="J29" s="107" t="n">
        <f aca="false">IF(ISNA(VLOOKUP('W. VaR &amp; Off-Peak Pos By Trader'!$A36,'Import OffPeak'!$A$3:J$100,J$1,FALSE())),0,VLOOKUP('W. VaR &amp; Off-Peak Pos By Trader'!$A36,'Import OffPeak'!$A$3:J$100,J$1,FALSE()))</f>
        <v>-32689.5417635009</v>
      </c>
      <c r="K29" s="107" t="n">
        <f aca="false">IF(ISNA(VLOOKUP('W. VaR &amp; Off-Peak Pos By Trader'!$A36,'Import OffPeak'!$A$3:K$100,K$1,FALSE())),0,VLOOKUP('W. VaR &amp; Off-Peak Pos By Trader'!$A36,'Import OffPeak'!$A$3:K$100,K$1,FALSE()))</f>
        <v>-28600.70739422</v>
      </c>
      <c r="L29" s="107" t="n">
        <f aca="false">IF(ISNA(VLOOKUP('W. VaR &amp; Off-Peak Pos By Trader'!$A36,'Import OffPeak'!$A$3:L$100,L$1,FALSE())),0,VLOOKUP('W. VaR &amp; Off-Peak Pos By Trader'!$A36,'Import OffPeak'!$A$3:L$100,L$1,FALSE()))</f>
        <v>-32575.2972078981</v>
      </c>
      <c r="M29" s="107" t="n">
        <f aca="false">IF(ISNA(VLOOKUP('W. VaR &amp; Off-Peak Pos By Trader'!$A36,'Import OffPeak'!$A$3:M$100,M$1,FALSE())),0,VLOOKUP('W. VaR &amp; Off-Peak Pos By Trader'!$A36,'Import OffPeak'!$A$3:M$100,M$1,FALSE()))</f>
        <v>-7583.79294358334</v>
      </c>
      <c r="N29" s="107" t="n">
        <f aca="false">IF(ISNA(VLOOKUP('W. VaR &amp; Off-Peak Pos By Trader'!$A36,'Import OffPeak'!$A$3:N$100,N$1,FALSE())),0,VLOOKUP('W. VaR &amp; Off-Peak Pos By Trader'!$A36,'Import OffPeak'!$A$3:N$100,N$1,FALSE()))</f>
        <v>-8257.52248038699</v>
      </c>
      <c r="O29" s="107" t="n">
        <f aca="false">IF(ISNA(VLOOKUP('W. VaR &amp; Off-Peak Pos By Trader'!$A36,'Import OffPeak'!$A$3:O$100,O$1,FALSE())),0,VLOOKUP('W. VaR &amp; Off-Peak Pos By Trader'!$A36,'Import OffPeak'!$A$3:O$100,O$1,FALSE()))</f>
        <v>-8070.55532473079</v>
      </c>
      <c r="P29" s="107" t="n">
        <f aca="false">IF(ISNA(VLOOKUP('W. VaR &amp; Off-Peak Pos By Trader'!$A36,'Import OffPeak'!$A$3:P$100,P$1,FALSE())),0,VLOOKUP('W. VaR &amp; Off-Peak Pos By Trader'!$A36,'Import OffPeak'!$A$3:P$100,P$1,FALSE()))</f>
        <v>-16312.7225378823</v>
      </c>
      <c r="Q29" s="107" t="n">
        <f aca="false">IF(ISNA(VLOOKUP('W. VaR &amp; Off-Peak Pos By Trader'!$A36,'Import OffPeak'!$A$3:Q$100,Q$1,FALSE())),0,VLOOKUP('W. VaR &amp; Off-Peak Pos By Trader'!$A36,'Import OffPeak'!$A$3:Q$100,Q$1,FALSE()))</f>
        <v>-15479.2112631346</v>
      </c>
      <c r="R29" s="107" t="n">
        <f aca="false">IF(ISNA(VLOOKUP('W. VaR &amp; Off-Peak Pos By Trader'!$A36,'Import OffPeak'!$A$3:R$100,R$1,FALSE())),0,VLOOKUP('W. VaR &amp; Off-Peak Pos By Trader'!$A36,'Import OffPeak'!$A$3:R$100,R$1,FALSE()))</f>
        <v>-16562.5183145424</v>
      </c>
      <c r="S29" s="107" t="n">
        <f aca="false">IF(ISNA(VLOOKUP('W. VaR &amp; Off-Peak Pos By Trader'!$A36,'Import OffPeak'!$A$3:S$100,S$1,FALSE())),0,VLOOKUP('W. VaR &amp; Off-Peak Pos By Trader'!$A36,'Import OffPeak'!$A$3:S$100,S$1,FALSE()))</f>
        <v>-22988.7618251125</v>
      </c>
      <c r="T29" s="107" t="n">
        <f aca="false">IF(ISNA(VLOOKUP('W. VaR &amp; Off-Peak Pos By Trader'!$A36,'Import OffPeak'!$A$3:T$100,T$1,FALSE())),0,VLOOKUP('W. VaR &amp; Off-Peak Pos By Trader'!$A36,'Import OffPeak'!$A$3:T$100,T$1,FALSE()))</f>
        <v>-23438.2129705335</v>
      </c>
      <c r="U29" s="107" t="n">
        <f aca="false">IF(ISNA(VLOOKUP('W. VaR &amp; Off-Peak Pos By Trader'!$A36,'Import OffPeak'!$A$3:U$100,U$1,FALSE())),0,VLOOKUP('W. VaR &amp; Off-Peak Pos By Trader'!$A36,'Import OffPeak'!$A$3:U$100,U$1,FALSE()))</f>
        <v>-25086.9539216856</v>
      </c>
      <c r="V29" s="107" t="n">
        <f aca="false">IF(ISNA(VLOOKUP('W. VaR &amp; Off-Peak Pos By Trader'!$A36,'Import OffPeak'!$A$3:V$100,V$1,FALSE())),0,VLOOKUP('W. VaR &amp; Off-Peak Pos By Trader'!$A36,'Import OffPeak'!$A$3:V$100,V$1,FALSE()))</f>
        <v>-15917.7168177247</v>
      </c>
      <c r="W29" s="107" t="n">
        <f aca="false">IF(ISNA(VLOOKUP('W. VaR &amp; Off-Peak Pos By Trader'!$A36,'Import OffPeak'!$A$3:W$100,W$1,FALSE())),0,VLOOKUP('W. VaR &amp; Off-Peak Pos By Trader'!$A36,'Import OffPeak'!$A$3:W$100,W$1,FALSE()))</f>
        <v>-13935.2305207048</v>
      </c>
      <c r="X29" s="107" t="n">
        <f aca="false">IF(ISNA(VLOOKUP('W. VaR &amp; Off-Peak Pos By Trader'!$A36,'Import OffPeak'!$A$3:X$100,X$1,FALSE())),0,VLOOKUP('W. VaR &amp; Off-Peak Pos By Trader'!$A36,'Import OffPeak'!$A$3:X$100,X$1,FALSE()))</f>
        <v>-15816.8938199197</v>
      </c>
      <c r="Y29" s="107" t="n">
        <f aca="false">IF(ISNA(VLOOKUP('W. VaR &amp; Off-Peak Pos By Trader'!$A36,'Import OffPeak'!$A$3:Y$100,Y$1,FALSE())),0,VLOOKUP('W. VaR &amp; Off-Peak Pos By Trader'!$A36,'Import OffPeak'!$A$3:Y$100,Y$1,FALSE()))</f>
        <v>-87.1513247411119</v>
      </c>
      <c r="Z29" s="107" t="n">
        <f aca="false">IF(ISNA(VLOOKUP('W. VaR &amp; Off-Peak Pos By Trader'!$A36,'Import OffPeak'!$A$3:Z$100,Z$1,FALSE())),0,VLOOKUP('W. VaR &amp; Off-Peak Pos By Trader'!$A36,'Import OffPeak'!$A$3:Z$100,Z$1,FALSE()))</f>
        <v>-156.692542085182</v>
      </c>
      <c r="AA29" s="107" t="n">
        <f aca="false">IF(ISNA(VLOOKUP('W. VaR &amp; Off-Peak Pos By Trader'!$A36,'Import OffPeak'!$A$3:AA$100,AA$1,FALSE())),0,VLOOKUP('W. VaR &amp; Off-Peak Pos By Trader'!$A36,'Import OffPeak'!$A$3:AA$100,AA$1,FALSE()))</f>
        <v>-182.746247387607</v>
      </c>
      <c r="AB29" s="107" t="n">
        <f aca="false">IF(ISNA(VLOOKUP('W. VaR &amp; Off-Peak Pos By Trader'!$A36,'Import OffPeak'!$A$3:AB$100,AB$1,FALSE())),0,VLOOKUP('W. VaR &amp; Off-Peak Pos By Trader'!$A36,'Import OffPeak'!$A$3:AB$100,AB$1,FALSE()))</f>
        <v>-15713.3752560166</v>
      </c>
      <c r="AC29" s="107" t="n">
        <f aca="false">IF(ISNA(VLOOKUP('W. VaR &amp; Off-Peak Pos By Trader'!$A36,'Import OffPeak'!$A$3:AC$100,AC$1,FALSE())),0,VLOOKUP('W. VaR &amp; Off-Peak Pos By Trader'!$A36,'Import OffPeak'!$A$3:AC$100,AC$1,FALSE()))</f>
        <v>-15651.2151883328</v>
      </c>
      <c r="AD29" s="107" t="n">
        <f aca="false">IF(ISNA(VLOOKUP('W. VaR &amp; Off-Peak Pos By Trader'!$A36,'Import OffPeak'!$A$3:AD$100,AD$1,FALSE())),0,VLOOKUP('W. VaR &amp; Off-Peak Pos By Trader'!$A36,'Import OffPeak'!$A$3:AD$100,AD$1,FALSE()))</f>
        <v>-15149.6405077232</v>
      </c>
      <c r="AE29" s="107" t="n">
        <f aca="false">IF(ISNA(VLOOKUP('W. VaR &amp; Off-Peak Pos By Trader'!$A36,'Import OffPeak'!$A$3:AE$100,AE$1,FALSE())),0,VLOOKUP('W. VaR &amp; Off-Peak Pos By Trader'!$A36,'Import OffPeak'!$A$3:AE$100,AE$1,FALSE()))</f>
        <v>-14727.6243280705</v>
      </c>
      <c r="AF29" s="107" t="n">
        <f aca="false">IF(ISNA(VLOOKUP('W. VaR &amp; Off-Peak Pos By Trader'!$A36,'Import OffPeak'!$A$3:AF$100,AF$1,FALSE())),0,VLOOKUP('W. VaR &amp; Off-Peak Pos By Trader'!$A36,'Import OffPeak'!$A$3:AF$100,AF$1,FALSE()))</f>
        <v>-15745.02542897</v>
      </c>
      <c r="AG29" s="107" t="n">
        <f aca="false">IF(ISNA(VLOOKUP('W. VaR &amp; Off-Peak Pos By Trader'!$A36,'Import OffPeak'!$A$3:AG$100,AG$1,FALSE())),0,VLOOKUP('W. VaR &amp; Off-Peak Pos By Trader'!$A36,'Import OffPeak'!$A$3:AG$100,AG$1,FALSE()))</f>
        <v>-15273.0566252448</v>
      </c>
      <c r="AH29" s="107" t="n">
        <f aca="false">IF(ISNA(VLOOKUP('W. VaR &amp; Off-Peak Pos By Trader'!$A36,'Import OffPeak'!$A$3:AH$100,AH$1,FALSE())),0,VLOOKUP('W. VaR &amp; Off-Peak Pos By Trader'!$A36,'Import OffPeak'!$A$3:AH$100,AH$1,FALSE()))</f>
        <v>-7633.01109857269</v>
      </c>
      <c r="AI29" s="107" t="n">
        <f aca="false">IF(ISNA(VLOOKUP('W. VaR &amp; Off-Peak Pos By Trader'!$A36,'Import OffPeak'!$A$3:AI$100,AI$1,FALSE())),0,VLOOKUP('W. VaR &amp; Off-Peak Pos By Trader'!$A36,'Import OffPeak'!$A$3:AI$100,AI$1,FALSE()))</f>
        <v>-7230.18800184502</v>
      </c>
      <c r="AJ29" s="107" t="n">
        <f aca="false">IF(ISNA(VLOOKUP('W. VaR &amp; Off-Peak Pos By Trader'!$A36,'Import OffPeak'!$A$3:AJ$100,AJ$1,FALSE())),0,VLOOKUP('W. VaR &amp; Off-Peak Pos By Trader'!$A36,'Import OffPeak'!$A$3:AJ$100,AJ$1,FALSE()))</f>
        <v>-7197.61012335614</v>
      </c>
      <c r="AK29" s="107" t="n">
        <f aca="false">IF(ISNA(VLOOKUP('W. VaR &amp; Off-Peak Pos By Trader'!$A36,'Import OffPeak'!$A$3:AK$100,AK$1,FALSE())),0,VLOOKUP('W. VaR &amp; Off-Peak Pos By Trader'!$A36,'Import OffPeak'!$A$3:AK$100,AK$1,FALSE()))</f>
        <v>6820.76134228982</v>
      </c>
      <c r="AL29" s="107" t="n">
        <f aca="false">IF(ISNA(VLOOKUP('W. VaR &amp; Off-Peak Pos By Trader'!$A36,'Import OffPeak'!$A$3:AL$100,AL$1,FALSE())),0,VLOOKUP('W. VaR &amp; Off-Peak Pos By Trader'!$A36,'Import OffPeak'!$A$3:AL$100,AL$1,FALSE()))</f>
        <v>7645.34548900294</v>
      </c>
      <c r="AM29" s="107" t="n">
        <f aca="false">IF(ISNA(VLOOKUP('W. VaR &amp; Off-Peak Pos By Trader'!$A36,'Import OffPeak'!$A$3:AM$100,AM$1,FALSE())),0,VLOOKUP('W. VaR &amp; Off-Peak Pos By Trader'!$A36,'Import OffPeak'!$A$3:AM$100,AM$1,FALSE()))</f>
        <v>6698.43210487229</v>
      </c>
      <c r="AN29" s="107" t="n">
        <f aca="false">IF(ISNA(VLOOKUP('W. VaR &amp; Off-Peak Pos By Trader'!$A36,'Import OffPeak'!$A$3:AN$100,AN$1,FALSE())),0,VLOOKUP('W. VaR &amp; Off-Peak Pos By Trader'!$A36,'Import OffPeak'!$A$3:AN$100,AN$1,FALSE()))</f>
        <v>-7547.61819925896</v>
      </c>
      <c r="AO29" s="107" t="n">
        <f aca="false">IF(ISNA(VLOOKUP('W. VaR &amp; Off-Peak Pos By Trader'!$A36,'Import OffPeak'!$A$3:AO$100,AO$1,FALSE())),0,VLOOKUP('W. VaR &amp; Off-Peak Pos By Trader'!$A36,'Import OffPeak'!$A$3:AO$100,AO$1,FALSE()))</f>
        <v>-7511.56661788029</v>
      </c>
      <c r="AP29" s="107" t="n">
        <f aca="false">IF(ISNA(VLOOKUP('W. VaR &amp; Off-Peak Pos By Trader'!$A36,'Import OffPeak'!$A$3:AP$100,AP$1,FALSE())),0,VLOOKUP('W. VaR &amp; Off-Peak Pos By Trader'!$A36,'Import OffPeak'!$A$3:AP$100,AP$1,FALSE()))</f>
        <v>-7237.32246149081</v>
      </c>
      <c r="AQ29" s="107" t="n">
        <f aca="false">IF(ISNA(VLOOKUP('W. VaR &amp; Off-Peak Pos By Trader'!$A36,'Import OffPeak'!$A$3:AQ$100,AQ$1,FALSE())),0,VLOOKUP('W. VaR &amp; Off-Peak Pos By Trader'!$A36,'Import OffPeak'!$A$3:AQ$100,AQ$1,FALSE()))</f>
        <v>-7375.62505633246</v>
      </c>
      <c r="AR29" s="107" t="n">
        <f aca="false">IF(ISNA(VLOOKUP('W. VaR &amp; Off-Peak Pos By Trader'!$A36,'Import OffPeak'!$A$3:AR$100,AR$1,FALSE())),0,VLOOKUP('W. VaR &amp; Off-Peak Pos By Trader'!$A36,'Import OffPeak'!$A$3:AR$100,AR$1,FALSE()))</f>
        <v>-7139.81977994753</v>
      </c>
      <c r="AS29" s="107" t="n">
        <f aca="false">IF(ISNA(VLOOKUP('W. VaR &amp; Off-Peak Pos By Trader'!$A36,'Import OffPeak'!$A$3:AS$100,AS$1,FALSE())),0,VLOOKUP('W. VaR &amp; Off-Peak Pos By Trader'!$A36,'Import OffPeak'!$A$3:AS$100,AS$1,FALSE()))</f>
        <v>-7253.34093595516</v>
      </c>
      <c r="AT29" s="107" t="n">
        <f aca="false">IF(ISNA(VLOOKUP('W. VaR &amp; Off-Peak Pos By Trader'!$A36,'Import OffPeak'!$A$3:AT$100,AT$1,FALSE())),0,VLOOKUP('W. VaR &amp; Off-Peak Pos By Trader'!$A36,'Import OffPeak'!$A$3:AT$100,AT$1,FALSE()))</f>
        <v>-7569.12316175359</v>
      </c>
      <c r="AU29" s="107" t="n">
        <f aca="false">IF(ISNA(VLOOKUP('W. VaR &amp; Off-Peak Pos By Trader'!$A36,'Import OffPeak'!$A$3:AU$100,AU$1,FALSE())),0,VLOOKUP('W. VaR &amp; Off-Peak Pos By Trader'!$A36,'Import OffPeak'!$A$3:AU$100,AU$1,FALSE()))</f>
        <v>-6308.27599417185</v>
      </c>
      <c r="AV29" s="107" t="n">
        <f aca="false">IF(ISNA(VLOOKUP('W. VaR &amp; Off-Peak Pos By Trader'!$A36,'Import OffPeak'!$A$3:AV$100,AV$1,FALSE())),0,VLOOKUP('W. VaR &amp; Off-Peak Pos By Trader'!$A36,'Import OffPeak'!$A$3:AV$100,AV$1,FALSE()))</f>
        <v>-6799.88264746976</v>
      </c>
      <c r="AW29" s="107" t="n">
        <f aca="false">IF(ISNA(VLOOKUP('W. VaR &amp; Off-Peak Pos By Trader'!$A36,'Import OffPeak'!$A$3:AW$100,AW$1,FALSE())),0,VLOOKUP('W. VaR &amp; Off-Peak Pos By Trader'!$A36,'Import OffPeak'!$A$3:AW$100,AW$1,FALSE()))</f>
        <v>6440.97752945545</v>
      </c>
      <c r="AX29" s="107" t="n">
        <f aca="false">IF(ISNA(VLOOKUP('W. VaR &amp; Off-Peak Pos By Trader'!$A36,'Import OffPeak'!$A$3:AX$100,AX$1,FALSE())),0,VLOOKUP('W. VaR &amp; Off-Peak Pos By Trader'!$A36,'Import OffPeak'!$A$3:AX$100,AX$1,FALSE()))</f>
        <v>7216.60041484202</v>
      </c>
      <c r="AY29" s="107" t="n">
        <f aca="false">IF(ISNA(VLOOKUP('W. VaR &amp; Off-Peak Pos By Trader'!$A36,'Import OffPeak'!$A$3:AY$100,AY$1,FALSE())),0,VLOOKUP('W. VaR &amp; Off-Peak Pos By Trader'!$A36,'Import OffPeak'!$A$3:AY$100,AY$1,FALSE()))</f>
        <v>6320.37406881027</v>
      </c>
      <c r="AZ29" s="107" t="n">
        <f aca="false">IF(ISNA(VLOOKUP('W. VaR &amp; Off-Peak Pos By Trader'!$A36,'Import OffPeak'!$A$3:AZ$100,AZ$1,FALSE())),0,VLOOKUP('W. VaR &amp; Off-Peak Pos By Trader'!$A36,'Import OffPeak'!$A$3:AZ$100,AZ$1,FALSE()))</f>
        <v>-7466.36569814653</v>
      </c>
      <c r="BA29" s="107" t="n">
        <f aca="false">IF(ISNA(VLOOKUP('W. VaR &amp; Off-Peak Pos By Trader'!$A36,'Import OffPeak'!$A$3:BA$100,BA$1,FALSE())),0,VLOOKUP('W. VaR &amp; Off-Peak Pos By Trader'!$A36,'Import OffPeak'!$A$3:BA$100,BA$1,FALSE()))</f>
        <v>-6737.05243465972</v>
      </c>
      <c r="BB29" s="107" t="n">
        <f aca="false">IF(ISNA(VLOOKUP('W. VaR &amp; Off-Peak Pos By Trader'!$A36,'Import OffPeak'!$A$3:BB$100,BB$1,FALSE())),0,VLOOKUP('W. VaR &amp; Off-Peak Pos By Trader'!$A36,'Import OffPeak'!$A$3:BB$100,BB$1,FALSE()))</f>
        <v>-6821.81010024789</v>
      </c>
      <c r="BC29" s="107" t="n">
        <f aca="false">IF(ISNA(VLOOKUP('W. VaR &amp; Off-Peak Pos By Trader'!$A36,'Import OffPeak'!$A$3:BC$100,BC$1,FALSE())),0,VLOOKUP('W. VaR &amp; Off-Peak Pos By Trader'!$A36,'Import OffPeak'!$A$3:BC$100,BC$1,FALSE()))</f>
        <v>-6950.12033961378</v>
      </c>
      <c r="BD29" s="107" t="n">
        <f aca="false">IF(ISNA(VLOOKUP('W. VaR &amp; Off-Peak Pos By Trader'!$A36,'Import OffPeak'!$A$3:BD$100,BD$1,FALSE())),0,VLOOKUP('W. VaR &amp; Off-Peak Pos By Trader'!$A36,'Import OffPeak'!$A$3:BD$100,BD$1,FALSE()))</f>
        <v>-6726.54517820986</v>
      </c>
      <c r="BE29" s="107" t="n">
        <f aca="false">IF(ISNA(VLOOKUP('W. VaR &amp; Off-Peak Pos By Trader'!$A36,'Import OffPeak'!$A$3:BE$100,BE$1,FALSE())),0,VLOOKUP('W. VaR &amp; Off-Peak Pos By Trader'!$A36,'Import OffPeak'!$A$3:BE$100,BE$1,FALSE()))</f>
        <v>-6833.21935812058</v>
      </c>
      <c r="BF29" s="107" t="n">
        <f aca="false">IF(ISNA(VLOOKUP('W. VaR &amp; Off-Peak Pos By Trader'!$A36,'Import OffPeak'!$A$3:BF$100,BF$1,FALSE())),0,VLOOKUP('W. VaR &amp; Off-Peak Pos By Trader'!$A36,'Import OffPeak'!$A$3:BF$100,BF$1,FALSE()))</f>
        <v>-7139.16881575789</v>
      </c>
      <c r="BG29" s="107" t="n">
        <f aca="false">IF(ISNA(VLOOKUP('W. VaR &amp; Off-Peak Pos By Trader'!$A36,'Import OffPeak'!$A$3:BG$100,BG$1,FALSE())),0,VLOOKUP('W. VaR &amp; Off-Peak Pos By Trader'!$A36,'Import OffPeak'!$A$3:BG$100,BG$1,FALSE()))</f>
        <v>-5948.81349299382</v>
      </c>
      <c r="BH29" s="107" t="n">
        <f aca="false">IF(ISNA(VLOOKUP('W. VaR &amp; Off-Peak Pos By Trader'!$A36,'Import OffPeak'!$A$3:BH$100,BH$1,FALSE())),0,VLOOKUP('W. VaR &amp; Off-Peak Pos By Trader'!$A36,'Import OffPeak'!$A$3:BH$100,BH$1,FALSE()))</f>
        <v>-6411.84384602719</v>
      </c>
      <c r="BI29" s="107" t="n">
        <f aca="false">IF(ISNA(VLOOKUP('W. VaR &amp; Off-Peak Pos By Trader'!$A36,'Import OffPeak'!$A$3:BI$100,BI$1,FALSE())),0,VLOOKUP('W. VaR &amp; Off-Peak Pos By Trader'!$A36,'Import OffPeak'!$A$3:BI$100,BI$1,FALSE()))</f>
        <v>6379.20942440352</v>
      </c>
      <c r="BJ29" s="107" t="n">
        <f aca="false">IF(ISNA(VLOOKUP('W. VaR &amp; Off-Peak Pos By Trader'!$A36,'Import OffPeak'!$A$3:BJ$100,BJ$1,FALSE())),0,VLOOKUP('W. VaR &amp; Off-Peak Pos By Trader'!$A36,'Import OffPeak'!$A$3:BJ$100,BJ$1,FALSE()))</f>
        <v>6466.35032710963</v>
      </c>
      <c r="BK29" s="107" t="n">
        <f aca="false">IF(ISNA(VLOOKUP('W. VaR &amp; Off-Peak Pos By Trader'!$A36,'Import OffPeak'!$A$3:BK$100,BK$1,FALSE())),0,VLOOKUP('W. VaR &amp; Off-Peak Pos By Trader'!$A36,'Import OffPeak'!$A$3:BK$100,BK$1,FALSE()))</f>
        <v>5938.52809517372</v>
      </c>
      <c r="BL29" s="107" t="n">
        <f aca="false">IF(ISNA(VLOOKUP('W. VaR &amp; Off-Peak Pos By Trader'!$A36,'Import OffPeak'!$A$3:BL$100,BL$1,FALSE())),0,VLOOKUP('W. VaR &amp; Off-Peak Pos By Trader'!$A36,'Import OffPeak'!$A$3:BL$100,BL$1,FALSE()))</f>
        <v>-7055.8605071497</v>
      </c>
      <c r="BM29" s="107" t="n">
        <f aca="false">IF(ISNA(VLOOKUP('W. VaR &amp; Off-Peak Pos By Trader'!$A36,'Import OffPeak'!$A$3:BM$100,BM$1,FALSE())),0,VLOOKUP('W. VaR &amp; Off-Peak Pos By Trader'!$A36,'Import OffPeak'!$A$3:BM$100,BM$1,FALSE()))</f>
        <v>-6360.59432679478</v>
      </c>
      <c r="BN29" s="107" t="n">
        <f aca="false">IF(ISNA(VLOOKUP('W. VaR &amp; Off-Peak Pos By Trader'!$A36,'Import OffPeak'!$A$3:BN$100,BN$1,FALSE())),0,VLOOKUP('W. VaR &amp; Off-Peak Pos By Trader'!$A36,'Import OffPeak'!$A$3:BN$100,BN$1,FALSE()))</f>
        <v>-6436.93110216196</v>
      </c>
      <c r="BO29" s="107" t="n">
        <f aca="false">IF(ISNA(VLOOKUP('W. VaR &amp; Off-Peak Pos By Trader'!$A36,'Import OffPeak'!$A$3:BO$100,BO$1,FALSE())),0,VLOOKUP('W. VaR &amp; Off-Peak Pos By Trader'!$A36,'Import OffPeak'!$A$3:BO$100,BO$1,FALSE()))</f>
        <v>-87.461191926447</v>
      </c>
      <c r="BP29" s="107" t="n">
        <f aca="false">IF(ISNA(VLOOKUP('W. VaR &amp; Off-Peak Pos By Trader'!$A36,'Import OffPeak'!$A$3:BP$100,BP$1,FALSE())),0,VLOOKUP('W. VaR &amp; Off-Peak Pos By Trader'!$A36,'Import OffPeak'!$A$3:BP$100,BP$1,FALSE()))</f>
        <v>-84.6703891984061</v>
      </c>
      <c r="BQ29" s="107" t="n">
        <f aca="false">IF(ISNA(VLOOKUP('W. VaR &amp; Off-Peak Pos By Trader'!$A36,'Import OffPeak'!$A$3:BQ$100,BQ$1,FALSE())),0,VLOOKUP('W. VaR &amp; Off-Peak Pos By Trader'!$A36,'Import OffPeak'!$A$3:BQ$100,BQ$1,FALSE()))</f>
        <v>-61.1471198033275</v>
      </c>
      <c r="BR29" s="107" t="n">
        <f aca="false">IF(ISNA(VLOOKUP('W. VaR &amp; Off-Peak Pos By Trader'!$A36,'Import OffPeak'!$A$3:BR$100,BR$1,FALSE())),0,VLOOKUP('W. VaR &amp; Off-Peak Pos By Trader'!$A36,'Import OffPeak'!$A$3:BR$100,BR$1,FALSE()))</f>
        <v>6299.92439925596</v>
      </c>
      <c r="BS29" s="107" t="n">
        <f aca="false">IF(ISNA(VLOOKUP('W. VaR &amp; Off-Peak Pos By Trader'!$A36,'Import OffPeak'!$A$3:BS$100,BS$1,FALSE())),0,VLOOKUP('W. VaR &amp; Off-Peak Pos By Trader'!$A36,'Import OffPeak'!$A$3:BS$100,BS$1,FALSE()))</f>
        <v>5506.2893013042</v>
      </c>
      <c r="BT29" s="107" t="n">
        <f aca="false">IF(ISNA(VLOOKUP('W. VaR &amp; Off-Peak Pos By Trader'!$A36,'Import OffPeak'!$A$3:BT$100,BT$1,FALSE())),0,VLOOKUP('W. VaR &amp; Off-Peak Pos By Trader'!$A36,'Import OffPeak'!$A$3:BT$100,BT$1,FALSE()))</f>
        <v>5934.70735162085</v>
      </c>
      <c r="BU29" s="107" t="n">
        <f aca="false">IF(ISNA(VLOOKUP('W. VaR &amp; Off-Peak Pos By Trader'!$A36,'Import OffPeak'!$A$3:BU$100,BU$1,FALSE())),0,VLOOKUP('W. VaR &amp; Off-Peak Pos By Trader'!$A36,'Import OffPeak'!$A$3:BU$100,BU$1,FALSE()))</f>
        <v>6013.3332952211</v>
      </c>
      <c r="BV29" s="107" t="n">
        <f aca="false">IF(ISNA(VLOOKUP('W. VaR &amp; Off-Peak Pos By Trader'!$A36,'Import OffPeak'!$A$3:BV$100,BV$1,FALSE())),0,VLOOKUP('W. VaR &amp; Off-Peak Pos By Trader'!$A36,'Import OffPeak'!$A$3:BV$100,BV$1,FALSE()))</f>
        <v>6101.16207467841</v>
      </c>
      <c r="BW29" s="107" t="n">
        <f aca="false">IF(ISNA(VLOOKUP('W. VaR &amp; Off-Peak Pos By Trader'!$A36,'Import OffPeak'!$A$3:BW$100,BW$1,FALSE())),0,VLOOKUP('W. VaR &amp; Off-Peak Pos By Trader'!$A36,'Import OffPeak'!$A$3:BW$100,BW$1,FALSE()))</f>
        <v>5603.35797127749</v>
      </c>
      <c r="BX29" s="107" t="n">
        <f aca="false">IF(ISNA(VLOOKUP('W. VaR &amp; Off-Peak Pos By Trader'!$A36,'Import OffPeak'!$A$3:BX$100,BX$1,FALSE())),0,VLOOKUP('W. VaR &amp; Off-Peak Pos By Trader'!$A36,'Import OffPeak'!$A$3:BX$100,BX$1,FALSE()))</f>
        <v>6307.48813463725</v>
      </c>
      <c r="BY29" s="107" t="n">
        <f aca="false">IF(ISNA(VLOOKUP('W. VaR &amp; Off-Peak Pos By Trader'!$A36,'Import OffPeak'!$A$3:BY$100,BY$1,FALSE())),0,VLOOKUP('W. VaR &amp; Off-Peak Pos By Trader'!$A36,'Import OffPeak'!$A$3:BY$100,BY$1,FALSE()))</f>
        <v>5690.77856959587</v>
      </c>
      <c r="BZ29" s="107" t="n">
        <f aca="false">IF(ISNA(VLOOKUP('W. VaR &amp; Off-Peak Pos By Trader'!$A36,'Import OffPeak'!$A$3:BZ$100,BZ$1,FALSE())),0,VLOOKUP('W. VaR &amp; Off-Peak Pos By Trader'!$A36,'Import OffPeak'!$A$3:BZ$100,BZ$1,FALSE()))</f>
        <v>6147.19066286762</v>
      </c>
      <c r="CA29" s="107" t="n">
        <f aca="false">IF(ISNA(VLOOKUP('W. VaR &amp; Off-Peak Pos By Trader'!$A36,'Import OffPeak'!$A$3:CA$100,CA$1,FALSE())),0,VLOOKUP('W. VaR &amp; Off-Peak Pos By Trader'!$A36,'Import OffPeak'!$A$3:CA$100,CA$1,FALSE()))</f>
        <v>5719.23286386545</v>
      </c>
      <c r="CB29" s="107" t="n">
        <f aca="false">IF(ISNA(VLOOKUP('W. VaR &amp; Off-Peak Pos By Trader'!$A36,'Import OffPeak'!$A$3:CB$100,CB$1,FALSE())),0,VLOOKUP('W. VaR &amp; Off-Peak Pos By Trader'!$A36,'Import OffPeak'!$A$3:CB$100,CB$1,FALSE()))</f>
        <v>5816.92233257641</v>
      </c>
      <c r="CC29" s="107" t="n">
        <f aca="false">IF(ISNA(VLOOKUP('W. VaR &amp; Off-Peak Pos By Trader'!$A36,'Import OffPeak'!$A$3:CC$100,CC$1,FALSE())),0,VLOOKUP('W. VaR &amp; Off-Peak Pos By Trader'!$A36,'Import OffPeak'!$A$3:CC$100,CC$1,FALSE()))</f>
        <v>6244.86374033195</v>
      </c>
      <c r="CD29" s="107" t="n">
        <f aca="false">IF(ISNA(VLOOKUP('W. VaR &amp; Off-Peak Pos By Trader'!$A36,'Import OffPeak'!$A$3:CD$100,CD$1,FALSE())),0,VLOOKUP('W. VaR &amp; Off-Peak Pos By Trader'!$A36,'Import OffPeak'!$A$3:CD$100,CD$1,FALSE()))</f>
        <v>5922.2468378849</v>
      </c>
      <c r="CE29" s="107" t="n">
        <f aca="false">IF(ISNA(VLOOKUP('W. VaR &amp; Off-Peak Pos By Trader'!$A36,'Import OffPeak'!$A$3:CE$100,CE$1,FALSE())),0,VLOOKUP('W. VaR &amp; Off-Peak Pos By Trader'!$A36,'Import OffPeak'!$A$3:CE$100,CE$1,FALSE()))</f>
        <v>5317.32122847271</v>
      </c>
      <c r="CF29" s="107" t="n">
        <f aca="false">IF(ISNA(VLOOKUP('W. VaR &amp; Off-Peak Pos By Trader'!$A36,'Import OffPeak'!$A$3:CF$100,CF$1,FALSE())),0,VLOOKUP('W. VaR &amp; Off-Peak Pos By Trader'!$A36,'Import OffPeak'!$A$3:CF$100,CF$1,FALSE()))</f>
        <v>5860.0092993342</v>
      </c>
      <c r="CG29" s="107" t="n">
        <f aca="false">IF(ISNA(VLOOKUP('W. VaR &amp; Off-Peak Pos By Trader'!$A36,'Import OffPeak'!$A$3:CG$100,CG$1,FALSE())),0,VLOOKUP('W. VaR &amp; Off-Peak Pos By Trader'!$A36,'Import OffPeak'!$A$3:CG$100,CG$1,FALSE()))</f>
        <v>5362.85033697746</v>
      </c>
      <c r="CH29" s="107" t="n">
        <f aca="false">IF(ISNA(VLOOKUP('W. VaR &amp; Off-Peak Pos By Trader'!$A36,'Import OffPeak'!$A$3:CH$100,CH$1,FALSE())),0,VLOOKUP('W. VaR &amp; Off-Peak Pos By Trader'!$A36,'Import OffPeak'!$A$3:CH$100,CH$1,FALSE()))</f>
        <v>5726.42335499503</v>
      </c>
      <c r="CI29" s="107" t="n">
        <f aca="false">IF(ISNA(VLOOKUP('W. VaR &amp; Off-Peak Pos By Trader'!$A36,'Import OffPeak'!$A$3:CI$100,CI$1,FALSE())),0,VLOOKUP('W. VaR &amp; Off-Peak Pos By Trader'!$A36,'Import OffPeak'!$A$3:CI$100,CI$1,FALSE()))</f>
        <v>5534.07304327253</v>
      </c>
      <c r="CJ29" s="107" t="n">
        <f aca="false">IF(ISNA(VLOOKUP('W. VaR &amp; Off-Peak Pos By Trader'!$A36,'Import OffPeak'!$A$3:CJ$100,CJ$1,FALSE())),0,VLOOKUP('W. VaR &amp; Off-Peak Pos By Trader'!$A36,'Import OffPeak'!$A$3:CJ$100,CJ$1,FALSE()))</f>
        <v>5640.76805903346</v>
      </c>
      <c r="CK29" s="107" t="n">
        <f aca="false">IF(ISNA(VLOOKUP('W. VaR &amp; Off-Peak Pos By Trader'!$A36,'Import OffPeak'!$A$3:CK$100,CK$1,FALSE())),0,VLOOKUP('W. VaR &amp; Off-Peak Pos By Trader'!$A36,'Import OffPeak'!$A$3:CK$100,CK$1,FALSE()))</f>
        <v>5609.16796788219</v>
      </c>
      <c r="CL29" s="107" t="n">
        <f aca="false">IF(ISNA(VLOOKUP('W. VaR &amp; Off-Peak Pos By Trader'!$A36,'Import OffPeak'!$A$3:CL$100,CL$1,FALSE())),0,VLOOKUP('W. VaR &amp; Off-Peak Pos By Trader'!$A36,'Import OffPeak'!$A$3:CL$100,CL$1,FALSE()))</f>
        <v>5487.20293812778</v>
      </c>
      <c r="CM29" s="107" t="n">
        <f aca="false">IF(ISNA(VLOOKUP('W. VaR &amp; Off-Peak Pos By Trader'!$A36,'Import OffPeak'!$A$3:CM$100,CM$1,FALSE())),0,VLOOKUP('W. VaR &amp; Off-Peak Pos By Trader'!$A36,'Import OffPeak'!$A$3:CM$100,CM$1,FALSE()))</f>
        <v>5358.91102196029</v>
      </c>
      <c r="CN29" s="107" t="n">
        <f aca="false">IF(ISNA(VLOOKUP('W. VaR &amp; Off-Peak Pos By Trader'!$A36,'Import OffPeak'!$A$3:CN$100,CN$1,FALSE())),0,VLOOKUP('W. VaR &amp; Off-Peak Pos By Trader'!$A36,'Import OffPeak'!$A$3:CN$100,CN$1,FALSE()))</f>
        <v>5723.07870366111</v>
      </c>
      <c r="CO29" s="107" t="n">
        <f aca="false">IF(ISNA(VLOOKUP('W. VaR &amp; Off-Peak Pos By Trader'!$A36,'Import OffPeak'!$A$3:CO$100,CO$1,FALSE())),0,VLOOKUP('W. VaR &amp; Off-Peak Pos By Trader'!$A36,'Import OffPeak'!$A$3:CO$100,CO$1,FALSE()))</f>
        <v>5580.40455524799</v>
      </c>
      <c r="CP29" s="107" t="n">
        <f aca="false">IF(ISNA(VLOOKUP('W. VaR &amp; Off-Peak Pos By Trader'!$A36,'Import OffPeak'!$A$3:CP$100,CP$1,FALSE())),0,VLOOKUP('W. VaR &amp; Off-Peak Pos By Trader'!$A36,'Import OffPeak'!$A$3:CP$100,CP$1,FALSE()))</f>
        <v>5551.33279537428</v>
      </c>
      <c r="CQ29" s="107" t="n">
        <f aca="false">IF(ISNA(VLOOKUP('W. VaR &amp; Off-Peak Pos By Trader'!$A36,'Import OffPeak'!$A$3:CQ$100,CQ$1,FALSE())),0,VLOOKUP('W. VaR &amp; Off-Peak Pos By Trader'!$A36,'Import OffPeak'!$A$3:CQ$100,CQ$1,FALSE()))</f>
        <v>4851.33722520217</v>
      </c>
      <c r="CR29" s="107" t="n">
        <f aca="false">IF(ISNA(VLOOKUP('W. VaR &amp; Off-Peak Pos By Trader'!$A36,'Import OffPeak'!$A$3:CR$100,CR$1,FALSE())),0,VLOOKUP('W. VaR &amp; Off-Peak Pos By Trader'!$A36,'Import OffPeak'!$A$3:CR$100,CR$1,FALSE()))</f>
        <v>5496.18742276068</v>
      </c>
      <c r="CS29" s="107" t="n">
        <f aca="false">IF(ISNA(VLOOKUP('W. VaR &amp; Off-Peak Pos By Trader'!$A36,'Import OffPeak'!$A$3:CS$100,CS$1,FALSE())),0,VLOOKUP('W. VaR &amp; Off-Peak Pos By Trader'!$A36,'Import OffPeak'!$A$3:CS$100,CS$1,FALSE()))</f>
        <v>5031.02032541939</v>
      </c>
      <c r="CT29" s="107" t="n">
        <f aca="false">IF(ISNA(VLOOKUP('W. VaR &amp; Off-Peak Pos By Trader'!$A36,'Import OffPeak'!$A$3:CT$100,CT$1,FALSE())),0,VLOOKUP('W. VaR &amp; Off-Peak Pos By Trader'!$A36,'Import OffPeak'!$A$3:CT$100,CT$1,FALSE()))</f>
        <v>5635.50687365867</v>
      </c>
      <c r="CU29" s="107" t="n">
        <f aca="false">IF(ISNA(VLOOKUP('W. VaR &amp; Off-Peak Pos By Trader'!$A36,'Import OffPeak'!$A$3:CU$100,CU$1,FALSE())),0,VLOOKUP('W. VaR &amp; Off-Peak Pos By Trader'!$A36,'Import OffPeak'!$A$3:CU$100,CU$1,FALSE()))</f>
        <v>4934.47069353958</v>
      </c>
      <c r="CV29" s="107" t="n">
        <f aca="false">IF(ISNA(VLOOKUP('W. VaR &amp; Off-Peak Pos By Trader'!$A36,'Import OffPeak'!$A$3:CV$100,CV$1,FALSE())),0,VLOOKUP('W. VaR &amp; Off-Peak Pos By Trader'!$A36,'Import OffPeak'!$A$3:CV$100,CV$1,FALSE()))</f>
        <v>5426.28641458088</v>
      </c>
      <c r="CW29" s="107" t="n">
        <f aca="false">IF(ISNA(VLOOKUP('W. VaR &amp; Off-Peak Pos By Trader'!$A36,'Import OffPeak'!$A$3:CW$100,CW$1,FALSE())),0,VLOOKUP('W. VaR &amp; Off-Peak Pos By Trader'!$A36,'Import OffPeak'!$A$3:CW$100,CW$1,FALSE()))</f>
        <v>5397.37891807399</v>
      </c>
      <c r="CX29" s="107" t="n">
        <f aca="false">IF(ISNA(VLOOKUP('W. VaR &amp; Off-Peak Pos By Trader'!$A36,'Import OffPeak'!$A$3:CX$100,CX$1,FALSE())),0,VLOOKUP('W. VaR &amp; Off-Peak Pos By Trader'!$A36,'Import OffPeak'!$A$3:CX$100,CX$1,FALSE()))</f>
        <v>5238.49761726396</v>
      </c>
      <c r="CY29" s="107" t="n">
        <f aca="false">IF(ISNA(VLOOKUP('W. VaR &amp; Off-Peak Pos By Trader'!$A36,'Import OffPeak'!$A$3:CY$100,CY$1,FALSE())),0,VLOOKUP('W. VaR &amp; Off-Peak Pos By Trader'!$A36,'Import OffPeak'!$A$3:CY$100,CY$1,FALSE()))</f>
        <v>5096.43134420521</v>
      </c>
      <c r="CZ29" s="107" t="n">
        <f aca="false">IF(ISNA(VLOOKUP('W. VaR &amp; Off-Peak Pos By Trader'!$A36,'Import OffPeak'!$A$3:CZ$100,CZ$1,FALSE())),0,VLOOKUP('W. VaR &amp; Off-Peak Pos By Trader'!$A36,'Import OffPeak'!$A$3:CZ$100,CZ$1,FALSE()))</f>
        <v>5442.44674053893</v>
      </c>
      <c r="DA29" s="107" t="n">
        <f aca="false">IF(ISNA(VLOOKUP('W. VaR &amp; Off-Peak Pos By Trader'!$A36,'Import OffPeak'!$A$3:DA$100,DA$1,FALSE())),0,VLOOKUP('W. VaR &amp; Off-Peak Pos By Trader'!$A36,'Import OffPeak'!$A$3:DA$100,DA$1,FALSE()))</f>
        <v>5284.19331827388</v>
      </c>
      <c r="DB29" s="107" t="n">
        <f aca="false">IF(ISNA(VLOOKUP('W. VaR &amp; Off-Peak Pos By Trader'!$A36,'Import OffPeak'!$A$3:DB$100,DB$1,FALSE())),0,VLOOKUP('W. VaR &amp; Off-Peak Pos By Trader'!$A36,'Import OffPeak'!$A$3:DB$100,DB$1,FALSE()))</f>
        <v>5511.9536196003</v>
      </c>
      <c r="DC29" s="107" t="n">
        <f aca="false">IF(ISNA(VLOOKUP('W. VaR &amp; Off-Peak Pos By Trader'!$A36,'Import OffPeak'!$A$3:DC$100,DC$1,FALSE())),0,VLOOKUP('W. VaR &amp; Off-Peak Pos By Trader'!$A36,'Import OffPeak'!$A$3:DC$100,DC$1,FALSE()))</f>
        <v>4592.01630172293</v>
      </c>
      <c r="DD29" s="107" t="n">
        <f aca="false">IF(ISNA(VLOOKUP('W. VaR &amp; Off-Peak Pos By Trader'!$A36,'Import OffPeak'!$A$3:DD$100,DD$1,FALSE())),0,VLOOKUP('W. VaR &amp; Off-Peak Pos By Trader'!$A36,'Import OffPeak'!$A$3:DD$100,DD$1,FALSE()))</f>
        <v>4947.58381486631</v>
      </c>
      <c r="DE29" s="107" t="n">
        <f aca="false">IF(ISNA(VLOOKUP('W. VaR &amp; Off-Peak Pos By Trader'!$A36,'Import OffPeak'!$A$3:DE$100,DE$1,FALSE())),0,VLOOKUP('W. VaR &amp; Off-Peak Pos By Trader'!$A36,'Import OffPeak'!$A$3:DE$100,DE$1,FALSE()))</f>
        <v>4779.45128595673</v>
      </c>
      <c r="DF29" s="107" t="n">
        <f aca="false">IF(ISNA(VLOOKUP('W. VaR &amp; Off-Peak Pos By Trader'!$A36,'Import OffPeak'!$A$3:DF$100,DF$1,FALSE())),0,VLOOKUP('W. VaR &amp; Off-Peak Pos By Trader'!$A36,'Import OffPeak'!$A$3:DF$100,DF$1,FALSE()))</f>
        <v>5396.42775642112</v>
      </c>
      <c r="DG29" s="107" t="n">
        <f aca="false">IF(ISNA(VLOOKUP('W. VaR &amp; Off-Peak Pos By Trader'!$A36,'Import OffPeak'!$A$3:DG$100,DG$1,FALSE())),0,VLOOKUP('W. VaR &amp; Off-Peak Pos By Trader'!$A36,'Import OffPeak'!$A$3:DG$100,DG$1,FALSE()))</f>
        <v>4743.55262777111</v>
      </c>
      <c r="DH29" s="107" t="n">
        <f aca="false">IF(ISNA(VLOOKUP('W. VaR &amp; Off-Peak Pos By Trader'!$A36,'Import OffPeak'!$A$3:DH$100,DH$1,FALSE())),0,VLOOKUP('W. VaR &amp; Off-Peak Pos By Trader'!$A36,'Import OffPeak'!$A$3:DH$100,DH$1,FALSE()))</f>
        <v>5089.80777391156</v>
      </c>
      <c r="DI29" s="107" t="n">
        <f aca="false">IF(ISNA(VLOOKUP('W. VaR &amp; Off-Peak Pos By Trader'!$A36,'Import OffPeak'!$A$3:DI$100,DI$1,FALSE())),0,VLOOKUP('W. VaR &amp; Off-Peak Pos By Trader'!$A36,'Import OffPeak'!$A$3:DI$100,DI$1,FALSE()))</f>
        <v>5061.63817314845</v>
      </c>
      <c r="DJ29" s="107" t="n">
        <f aca="false">IF(ISNA(VLOOKUP('W. VaR &amp; Off-Peak Pos By Trader'!$A36,'Import OffPeak'!$A$3:DJ$100,DJ$1,FALSE())),0,VLOOKUP('W. VaR &amp; Off-Peak Pos By Trader'!$A36,'Import OffPeak'!$A$3:DJ$100,DJ$1,FALSE()))</f>
        <v>4911.64970267421</v>
      </c>
      <c r="DK29" s="107" t="n">
        <f aca="false">IF(ISNA(VLOOKUP('W. VaR &amp; Off-Peak Pos By Trader'!$A36,'Import OffPeak'!$A$3:DK$100,DK$1,FALSE())),0,VLOOKUP('W. VaR &amp; Off-Peak Pos By Trader'!$A36,'Import OffPeak'!$A$3:DK$100,DK$1,FALSE()))</f>
        <v>5021.66697732943</v>
      </c>
      <c r="DL29" s="107" t="n">
        <f aca="false">IF(ISNA(VLOOKUP('W. VaR &amp; Off-Peak Pos By Trader'!$A36,'Import OffPeak'!$A$3:DL$100,DL$1,FALSE())),0,VLOOKUP('W. VaR &amp; Off-Peak Pos By Trader'!$A36,'Import OffPeak'!$A$3:DL$100,DL$1,FALSE()))</f>
        <v>4857.88822890288</v>
      </c>
      <c r="DM29" s="107" t="n">
        <f aca="false">IF(ISNA(VLOOKUP('W. VaR &amp; Off-Peak Pos By Trader'!$A36,'Import OffPeak'!$A$3:DM$100,DM$1,FALSE())),0,VLOOKUP('W. VaR &amp; Off-Peak Pos By Trader'!$A36,'Import OffPeak'!$A$3:DM$100,DM$1,FALSE()))</f>
        <v>4951.43264882813</v>
      </c>
      <c r="DN29" s="107" t="n">
        <f aca="false">IF(ISNA(VLOOKUP('W. VaR &amp; Off-Peak Pos By Trader'!$A36,'Import OffPeak'!$A$3:DN$100,DN$1,FALSE())),0,VLOOKUP('W. VaR &amp; Off-Peak Pos By Trader'!$A36,'Import OffPeak'!$A$3:DN$100,DN$1,FALSE()))</f>
        <v>0</v>
      </c>
      <c r="DO29" s="107" t="n">
        <f aca="false">IF(ISNA(VLOOKUP('W. VaR &amp; Off-Peak Pos By Trader'!$A36,'Import OffPeak'!$A$3:DO$100,DO$1,FALSE())),0,VLOOKUP('W. VaR &amp; Off-Peak Pos By Trader'!$A36,'Import OffPeak'!$A$3:DO$100,DO$1,FALSE()))</f>
        <v>0</v>
      </c>
      <c r="DP29" s="107" t="n">
        <f aca="false">IF(ISNA(VLOOKUP('W. VaR &amp; Off-Peak Pos By Trader'!$A36,'Import OffPeak'!$A$3:DP$100,DP$1,FALSE())),0,VLOOKUP('W. VaR &amp; Off-Peak Pos By Trader'!$A36,'Import OffPeak'!$A$3:DP$100,DP$1,FALSE()))</f>
        <v>0</v>
      </c>
      <c r="DQ29" s="107" t="n">
        <f aca="false">IF(ISNA(VLOOKUP('W. VaR &amp; Off-Peak Pos By Trader'!$A36,'Import OffPeak'!$A$3:DQ$100,DQ$1,FALSE())),0,VLOOKUP('W. VaR &amp; Off-Peak Pos By Trader'!$A36,'Import OffPeak'!$A$3:DQ$100,DQ$1,FALSE()))</f>
        <v>0</v>
      </c>
      <c r="DR29" s="107" t="n">
        <f aca="false">IF(ISNA(VLOOKUP('W. VaR &amp; Off-Peak Pos By Trader'!$A36,'Import OffPeak'!$A$3:DR$100,DR$1,FALSE())),0,VLOOKUP('W. VaR &amp; Off-Peak Pos By Trader'!$A36,'Import OffPeak'!$A$3:DR$100,DR$1,FALSE()))</f>
        <v>0</v>
      </c>
      <c r="DS29" s="107" t="n">
        <f aca="false">IF(ISNA(VLOOKUP('W. VaR &amp; Off-Peak Pos By Trader'!$A36,'Import OffPeak'!$A$3:DS$100,DS$1,FALSE())),0,VLOOKUP('W. VaR &amp; Off-Peak Pos By Trader'!$A36,'Import OffPeak'!$A$3:DS$100,DS$1,FALSE()))</f>
        <v>0</v>
      </c>
      <c r="DT29" s="107" t="n">
        <f aca="false">IF(ISNA(VLOOKUP('W. VaR &amp; Off-Peak Pos By Trader'!$A36,'Import OffPeak'!$A$3:DT$100,DT$1,FALSE())),0,VLOOKUP('W. VaR &amp; Off-Peak Pos By Trader'!$A36,'Import OffPeak'!$A$3:DT$100,DT$1,FALSE()))</f>
        <v>0</v>
      </c>
      <c r="DU29" s="107" t="n">
        <f aca="false">IF(ISNA(VLOOKUP('W. VaR &amp; Off-Peak Pos By Trader'!$A36,'Import OffPeak'!$A$3:DU$100,DU$1,FALSE())),0,VLOOKUP('W. VaR &amp; Off-Peak Pos By Trader'!$A36,'Import OffPeak'!$A$3:DU$100,DU$1,FALSE()))</f>
        <v>0</v>
      </c>
      <c r="DV29" s="107" t="n">
        <f aca="false">IF(ISNA(VLOOKUP('W. VaR &amp; Off-Peak Pos By Trader'!$A36,'Import OffPeak'!$A$3:DV$100,DV$1,FALSE())),0,VLOOKUP('W. VaR &amp; Off-Peak Pos By Trader'!$A36,'Import OffPeak'!$A$3:DV$100,DV$1,FALSE()))</f>
        <v>0</v>
      </c>
      <c r="DW29" s="107" t="n">
        <f aca="false">IF(ISNA(VLOOKUP('W. VaR &amp; Off-Peak Pos By Trader'!$A36,'Import OffPeak'!$A$3:DW$100,DW$1,FALSE())),0,VLOOKUP('W. VaR &amp; Off-Peak Pos By Trader'!$A36,'Import OffPeak'!$A$3:DW$100,DW$1,FALSE()))</f>
        <v>0</v>
      </c>
      <c r="DX29" s="107" t="n">
        <f aca="false">IF(ISNA(VLOOKUP('W. VaR &amp; Off-Peak Pos By Trader'!$A36,'Import OffPeak'!$A$3:DX$100,DX$1,FALSE())),0,VLOOKUP('W. VaR &amp; Off-Peak Pos By Trader'!$A36,'Import OffPeak'!$A$3:DX$100,DX$1,FALSE()))</f>
        <v>0</v>
      </c>
      <c r="DY29" s="107" t="n">
        <f aca="false">IF(ISNA(VLOOKUP('W. VaR &amp; Off-Peak Pos By Trader'!$A36,'Import OffPeak'!$A$3:DY$100,DY$1,FALSE())),0,VLOOKUP('W. VaR &amp; Off-Peak Pos By Trader'!$A36,'Import OffPeak'!$A$3:DY$100,DY$1,FALSE()))</f>
        <v>0</v>
      </c>
      <c r="DZ29" s="107" t="n">
        <f aca="false">IF(ISNA(VLOOKUP('W. VaR &amp; Off-Peak Pos By Trader'!$A36,'Import OffPeak'!$A$3:DZ$100,DZ$1,FALSE())),0,VLOOKUP('W. VaR &amp; Off-Peak Pos By Trader'!$A36,'Import OffPeak'!$A$3:DZ$100,DZ$1,FALSE()))</f>
        <v>0</v>
      </c>
      <c r="EA29" s="107" t="n">
        <f aca="false">IF(ISNA(VLOOKUP('W. VaR &amp; Off-Peak Pos By Trader'!$A36,'Import OffPeak'!$A$3:EA$100,EA$1,FALSE())),0,VLOOKUP('W. VaR &amp; Off-Peak Pos By Trader'!$A36,'Import OffPeak'!$A$3:EA$100,EA$1,FALSE()))</f>
        <v>0</v>
      </c>
      <c r="EB29" s="107" t="n">
        <f aca="false">IF(ISNA(VLOOKUP('W. VaR &amp; Off-Peak Pos By Trader'!$A36,'Import OffPeak'!$A$3:EB$100,EB$1,FALSE())),0,VLOOKUP('W. VaR &amp; Off-Peak Pos By Trader'!$A36,'Import OffPeak'!$A$3:EB$100,EB$1,FALSE()))</f>
        <v>0</v>
      </c>
      <c r="EC29" s="107" t="n">
        <f aca="false">IF(ISNA(VLOOKUP('W. VaR &amp; Off-Peak Pos By Trader'!$A36,'Import OffPeak'!$A$3:EC$100,EC$1,FALSE())),0,VLOOKUP('W. VaR &amp; Off-Peak Pos By Trader'!$A36,'Import OffPeak'!$A$3:EC$100,EC$1,FALSE()))</f>
        <v>0</v>
      </c>
      <c r="ED29" s="107" t="n">
        <f aca="false">IF(ISNA(VLOOKUP('W. VaR &amp; Off-Peak Pos By Trader'!$A36,'Import OffPeak'!$A$3:ED$100,ED$1,FALSE())),0,VLOOKUP('W. VaR &amp; Off-Peak Pos By Trader'!$A36,'Import OffPeak'!$A$3:ED$100,ED$1,FALSE()))</f>
        <v>0</v>
      </c>
      <c r="EE29" s="107" t="n">
        <f aca="false">IF(ISNA(VLOOKUP('W. VaR &amp; Off-Peak Pos By Trader'!$A36,'Import OffPeak'!$A$3:EE$100,EE$1,FALSE())),0,VLOOKUP('W. VaR &amp; Off-Peak Pos By Trader'!$A36,'Import OffPeak'!$A$3:EE$100,EE$1,FALSE()))</f>
        <v>0</v>
      </c>
      <c r="EF29" s="107" t="n">
        <f aca="false">IF(ISNA(VLOOKUP('W. VaR &amp; Off-Peak Pos By Trader'!$A36,'Import OffPeak'!$A$3:EF$100,EF$1,FALSE())),0,VLOOKUP('W. VaR &amp; Off-Peak Pos By Trader'!$A36,'Import OffPeak'!$A$3:EF$100,EF$1,FALSE()))</f>
        <v>0</v>
      </c>
      <c r="EG29" s="107" t="n">
        <f aca="false">IF(ISNA(VLOOKUP('W. VaR &amp; Off-Peak Pos By Trader'!$A36,'Import OffPeak'!$A$3:EG$100,EG$1,FALSE())),0,VLOOKUP('W. VaR &amp; Off-Peak Pos By Trader'!$A36,'Import OffPeak'!$A$3:EG$100,EG$1,FALSE()))</f>
        <v>0</v>
      </c>
      <c r="EH29" s="107" t="n">
        <f aca="false">IF(ISNA(VLOOKUP('W. VaR &amp; Off-Peak Pos By Trader'!$A36,'Import OffPeak'!$A$3:EH$100,EH$1,FALSE())),0,VLOOKUP('W. VaR &amp; Off-Peak Pos By Trader'!$A36,'Import OffPeak'!$A$3:EH$100,EH$1,FALSE()))</f>
        <v>0</v>
      </c>
      <c r="EI29" s="107" t="n">
        <f aca="false">IF(ISNA(VLOOKUP('W. VaR &amp; Off-Peak Pos By Trader'!$A36,'Import OffPeak'!$A$3:EI$100,EI$1,FALSE())),0,VLOOKUP('W. VaR &amp; Off-Peak Pos By Trader'!$A36,'Import OffPeak'!$A$3:EI$100,EI$1,FALSE()))</f>
        <v>0</v>
      </c>
      <c r="EJ29" s="107" t="n">
        <f aca="false">IF(ISNA(VLOOKUP('W. VaR &amp; Off-Peak Pos By Trader'!$A36,'Import OffPeak'!$A$3:EJ$100,EJ$1,FALSE())),0,VLOOKUP('W. VaR &amp; Off-Peak Pos By Trader'!$A36,'Import OffPeak'!$A$3:EJ$100,EJ$1,FALSE()))</f>
        <v>0</v>
      </c>
      <c r="EK29" s="107" t="n">
        <f aca="false">IF(ISNA(VLOOKUP('W. VaR &amp; Off-Peak Pos By Trader'!$A36,'Import OffPeak'!$A$3:EK$100,EK$1,FALSE())),0,VLOOKUP('W. VaR &amp; Off-Peak Pos By Trader'!$A36,'Import OffPeak'!$A$3:EK$100,EK$1,FALSE()))</f>
        <v>0</v>
      </c>
      <c r="EL29" s="107" t="n">
        <f aca="false">IF(ISNA(VLOOKUP('W. VaR &amp; Off-Peak Pos By Trader'!$A36,'Import OffPeak'!$A$3:EL$100,EL$1,FALSE())),0,VLOOKUP('W. VaR &amp; Off-Peak Pos By Trader'!$A36,'Import OffPeak'!$A$3:EL$100,EL$1,FALSE()))</f>
        <v>0</v>
      </c>
      <c r="EM29" s="107" t="n">
        <f aca="false">IF(ISNA(VLOOKUP('W. VaR &amp; Off-Peak Pos By Trader'!$A36,'Import OffPeak'!$A$3:EM$100,EM$1,FALSE())),0,VLOOKUP('W. VaR &amp; Off-Peak Pos By Trader'!$A36,'Import OffPeak'!$A$3:EM$100,EM$1,FALSE()))</f>
        <v>0</v>
      </c>
      <c r="EN29" s="107" t="n">
        <f aca="false">IF(ISNA(VLOOKUP('W. VaR &amp; Off-Peak Pos By Trader'!$A36,'Import OffPeak'!$A$3:EN$100,EN$1,FALSE())),0,VLOOKUP('W. VaR &amp; Off-Peak Pos By Trader'!$A36,'Import OffPeak'!$A$3:EN$100,EN$1,FALSE()))</f>
        <v>0</v>
      </c>
      <c r="EO29" s="107" t="n">
        <f aca="false">IF(ISNA(VLOOKUP('W. VaR &amp; Off-Peak Pos By Trader'!$A36,'Import OffPeak'!$A$3:EO$100,EO$1,FALSE())),0,VLOOKUP('W. VaR &amp; Off-Peak Pos By Trader'!$A36,'Import OffPeak'!$A$3:EO$100,EO$1,FALSE()))</f>
        <v>0</v>
      </c>
      <c r="EP29" s="107" t="n">
        <f aca="false">IF(ISNA(VLOOKUP('W. VaR &amp; Off-Peak Pos By Trader'!$A36,'Import OffPeak'!$A$3:EP$100,EP$1,FALSE())),0,VLOOKUP('W. VaR &amp; Off-Peak Pos By Trader'!$A36,'Import OffPeak'!$A$3:EP$100,EP$1,FALSE()))</f>
        <v>0</v>
      </c>
      <c r="EQ29" s="107" t="n">
        <f aca="false">IF(ISNA(VLOOKUP('W. VaR &amp; Off-Peak Pos By Trader'!$A36,'Import OffPeak'!$A$3:EQ$100,EQ$1,FALSE())),0,VLOOKUP('W. VaR &amp; Off-Peak Pos By Trader'!$A36,'Import OffPeak'!$A$3:EQ$100,EQ$1,FALSE()))</f>
        <v>0</v>
      </c>
      <c r="ER29" s="107" t="n">
        <f aca="false">IF(ISNA(VLOOKUP('W. VaR &amp; Off-Peak Pos By Trader'!$A36,'Import OffPeak'!$A$3:ER$100,ER$1,FALSE())),0,VLOOKUP('W. VaR &amp; Off-Peak Pos By Trader'!$A36,'Import OffPeak'!$A$3:ER$100,ER$1,FALSE()))</f>
        <v>0</v>
      </c>
      <c r="ES29" s="107" t="n">
        <f aca="false">IF(ISNA(VLOOKUP('W. VaR &amp; Off-Peak Pos By Trader'!$A36,'Import OffPeak'!$A$3:ES$100,ES$1,FALSE())),0,VLOOKUP('W. VaR &amp; Off-Peak Pos By Trader'!$A36,'Import OffPeak'!$A$3:ES$100,ES$1,FALSE()))</f>
        <v>0</v>
      </c>
      <c r="ET29" s="107" t="n">
        <f aca="false">IF(ISNA(VLOOKUP('W. VaR &amp; Off-Peak Pos By Trader'!$A36,'Import OffPeak'!$A$3:ET$100,ET$1,FALSE())),0,VLOOKUP('W. VaR &amp; Off-Peak Pos By Trader'!$A36,'Import OffPeak'!$A$3:ET$100,ET$1,FALSE()))</f>
        <v>0</v>
      </c>
      <c r="EU29" s="107" t="n">
        <f aca="false">IF(ISNA(VLOOKUP('W. VaR &amp; Off-Peak Pos By Trader'!$A36,'Import OffPeak'!$A$3:EU$100,EU$1,FALSE())),0,VLOOKUP('W. VaR &amp; Off-Peak Pos By Trader'!$A36,'Import OffPeak'!$A$3:EU$100,EU$1,FALSE()))</f>
        <v>0</v>
      </c>
      <c r="EV29" s="107" t="n">
        <f aca="false">IF(ISNA(VLOOKUP('W. VaR &amp; Off-Peak Pos By Trader'!$A36,'Import OffPeak'!$A$3:EV$100,EV$1,FALSE())),0,VLOOKUP('W. VaR &amp; Off-Peak Pos By Trader'!$A36,'Import OffPeak'!$A$3:EV$100,EV$1,FALSE()))</f>
        <v>0</v>
      </c>
      <c r="EW29" s="107" t="n">
        <f aca="false">IF(ISNA(VLOOKUP('W. VaR &amp; Off-Peak Pos By Trader'!$A36,'Import OffPeak'!$A$3:EW$100,EW$1,FALSE())),0,VLOOKUP('W. VaR &amp; Off-Peak Pos By Trader'!$A36,'Import OffPeak'!$A$3:EW$100,EW$1,FALSE()))</f>
        <v>0</v>
      </c>
      <c r="EX29" s="107" t="n">
        <f aca="false">IF(ISNA(VLOOKUP('W. VaR &amp; Off-Peak Pos By Trader'!$A36,'Import OffPeak'!$A$3:EX$100,EX$1,FALSE())),0,VLOOKUP('W. VaR &amp; Off-Peak Pos By Trader'!$A36,'Import OffPeak'!$A$3:EX$100,EX$1,FALSE()))</f>
        <v>0</v>
      </c>
      <c r="EY29" s="107" t="n">
        <f aca="false">IF(ISNA(VLOOKUP('W. VaR &amp; Off-Peak Pos By Trader'!$A36,'Import OffPeak'!$A$3:EY$100,EY$1,FALSE())),0,VLOOKUP('W. VaR &amp; Off-Peak Pos By Trader'!$A36,'Import OffPeak'!$A$3:EY$100,EY$1,FALSE()))</f>
        <v>0</v>
      </c>
      <c r="EZ29" s="107" t="n">
        <f aca="false">IF(ISNA(VLOOKUP('W. VaR &amp; Off-Peak Pos By Trader'!$A36,'Import OffPeak'!$A$3:EZ$100,EZ$1,FALSE())),0,VLOOKUP('W. VaR &amp; Off-Peak Pos By Trader'!$A36,'Import OffPeak'!$A$3:EZ$100,EZ$1,FALSE()))</f>
        <v>0</v>
      </c>
      <c r="FA29" s="107" t="n">
        <f aca="false">IF(ISNA(VLOOKUP('W. VaR &amp; Off-Peak Pos By Trader'!$A36,'Import OffPeak'!$A$3:FA$100,FA$1,FALSE())),0,VLOOKUP('W. VaR &amp; Off-Peak Pos By Trader'!$A36,'Import OffPeak'!$A$3:FA$100,FA$1,FALSE()))</f>
        <v>0</v>
      </c>
      <c r="FB29" s="107" t="n">
        <f aca="false">IF(ISNA(VLOOKUP('W. VaR &amp; Off-Peak Pos By Trader'!$A36,'Import OffPeak'!$A$3:FB$100,FB$1,FALSE())),0,VLOOKUP('W. VaR &amp; Off-Peak Pos By Trader'!$A36,'Import OffPeak'!$A$3:FB$100,FB$1,FALSE()))</f>
        <v>0</v>
      </c>
      <c r="FC29" s="107" t="n">
        <f aca="false">IF(ISNA(VLOOKUP('W. VaR &amp; Off-Peak Pos By Trader'!$A36,'Import OffPeak'!$A$3:FC$100,FC$1,FALSE())),0,VLOOKUP('W. VaR &amp; Off-Peak Pos By Trader'!$A36,'Import OffPeak'!$A$3:FC$100,FC$1,FALSE()))</f>
        <v>0</v>
      </c>
      <c r="FD29" s="107" t="n">
        <f aca="false">IF(ISNA(VLOOKUP('W. VaR &amp; Off-Peak Pos By Trader'!$A36,'Import OffPeak'!$A$3:FD$100,FD$1,FALSE())),0,VLOOKUP('W. VaR &amp; Off-Peak Pos By Trader'!$A36,'Import OffPeak'!$A$3:FD$100,FD$1,FALSE()))</f>
        <v>0</v>
      </c>
      <c r="FE29" s="107" t="n">
        <f aca="false">IF(ISNA(VLOOKUP('W. VaR &amp; Off-Peak Pos By Trader'!$A36,'Import OffPeak'!$A$3:FE$100,FE$1,FALSE())),0,VLOOKUP('W. VaR &amp; Off-Peak Pos By Trader'!$A36,'Import OffPeak'!$A$3:FE$100,FE$1,FALSE()))</f>
        <v>0</v>
      </c>
      <c r="FF29" s="107" t="n">
        <f aca="false">IF(ISNA(VLOOKUP('W. VaR &amp; Off-Peak Pos By Trader'!$A36,'Import OffPeak'!$A$3:FF$100,FF$1,FALSE())),0,VLOOKUP('W. VaR &amp; Off-Peak Pos By Trader'!$A36,'Import OffPeak'!$A$3:FF$100,FF$1,FALSE()))</f>
        <v>0</v>
      </c>
      <c r="FG29" s="107" t="n">
        <f aca="false">IF(ISNA(VLOOKUP('W. VaR &amp; Off-Peak Pos By Trader'!$A36,'Import OffPeak'!$A$3:FG$100,FG$1,FALSE())),0,VLOOKUP('W. VaR &amp; Off-Peak Pos By Trader'!$A36,'Import OffPeak'!$A$3:FG$100,FG$1,FALSE()))</f>
        <v>0</v>
      </c>
      <c r="FH29" s="107" t="n">
        <f aca="false">IF(ISNA(VLOOKUP('W. VaR &amp; Off-Peak Pos By Trader'!$A36,'Import OffPeak'!$A$3:FH$100,FH$1,FALSE())),0,VLOOKUP('W. VaR &amp; Off-Peak Pos By Trader'!$A36,'Import OffPeak'!$A$3:FH$100,FH$1,FALSE()))</f>
        <v>0</v>
      </c>
      <c r="FI29" s="107" t="n">
        <f aca="false">IF(ISNA(VLOOKUP('W. VaR &amp; Off-Peak Pos By Trader'!$A36,'Import OffPeak'!$A$3:FI$100,FI$1,FALSE())),0,VLOOKUP('W. VaR &amp; Off-Peak Pos By Trader'!$A36,'Import OffPeak'!$A$3:FI$100,FI$1,FALSE()))</f>
        <v>0</v>
      </c>
      <c r="FJ29" s="107" t="n">
        <f aca="false">IF(ISNA(VLOOKUP('W. VaR &amp; Off-Peak Pos By Trader'!$A36,'Import OffPeak'!$A$3:FJ$100,FJ$1,FALSE())),0,VLOOKUP('W. VaR &amp; Off-Peak Pos By Trader'!$A36,'Import OffPeak'!$A$3:FJ$100,FJ$1,FALSE()))</f>
        <v>0</v>
      </c>
      <c r="FK29" s="107" t="n">
        <f aca="false">IF(ISNA(VLOOKUP('W. VaR &amp; Off-Peak Pos By Trader'!$A36,'Import OffPeak'!$A$3:FK$100,FK$1,FALSE())),0,VLOOKUP('W. VaR &amp; Off-Peak Pos By Trader'!$A36,'Import OffPeak'!$A$3:FK$100,FK$1,FALSE()))</f>
        <v>0</v>
      </c>
      <c r="FL29" s="107" t="n">
        <f aca="false">IF(ISNA(VLOOKUP('W. VaR &amp; Off-Peak Pos By Trader'!$A36,'Import OffPeak'!$A$3:FL$100,FL$1,FALSE())),0,VLOOKUP('W. VaR &amp; Off-Peak Pos By Trader'!$A36,'Import OffPeak'!$A$3:FL$100,FL$1,FALSE()))</f>
        <v>0</v>
      </c>
      <c r="FM29" s="107" t="n">
        <f aca="false">IF(ISNA(VLOOKUP('W. VaR &amp; Off-Peak Pos By Trader'!$A36,'Import OffPeak'!$A$3:FM$100,FM$1,FALSE())),0,VLOOKUP('W. VaR &amp; Off-Peak Pos By Trader'!$A36,'Import OffPeak'!$A$3:FM$100,FM$1,FALSE()))</f>
        <v>0</v>
      </c>
      <c r="FN29" s="107" t="n">
        <f aca="false">IF(ISNA(VLOOKUP('W. VaR &amp; Off-Peak Pos By Trader'!$A36,'Import OffPeak'!$A$3:FN$100,FN$1,FALSE())),0,VLOOKUP('W. VaR &amp; Off-Peak Pos By Trader'!$A36,'Import OffPeak'!$A$3:FN$100,FN$1,FALSE()))</f>
        <v>0</v>
      </c>
      <c r="FO29" s="107" t="n">
        <f aca="false">IF(ISNA(VLOOKUP('W. VaR &amp; Off-Peak Pos By Trader'!$A36,'Import OffPeak'!$A$3:FO$100,FO$1,FALSE())),0,VLOOKUP('W. VaR &amp; Off-Peak Pos By Trader'!$A36,'Import OffPeak'!$A$3:FO$100,FO$1,FALSE()))</f>
        <v>0</v>
      </c>
      <c r="FP29" s="107" t="n">
        <f aca="false">IF(ISNA(VLOOKUP('W. VaR &amp; Off-Peak Pos By Trader'!$A36,'Import OffPeak'!$A$3:FP$100,FP$1,FALSE())),0,VLOOKUP('W. VaR &amp; Off-Peak Pos By Trader'!$A36,'Import OffPeak'!$A$3:FP$100,FP$1,FALSE()))</f>
        <v>0</v>
      </c>
      <c r="FQ29" s="107" t="n">
        <f aca="false">IF(ISNA(VLOOKUP('W. VaR &amp; Off-Peak Pos By Trader'!$A36,'Import OffPeak'!$A$3:FQ$100,FQ$1,FALSE())),0,VLOOKUP('W. VaR &amp; Off-Peak Pos By Trader'!$A36,'Import OffPeak'!$A$3:FQ$100,FQ$1,FALSE()))</f>
        <v>0</v>
      </c>
      <c r="FR29" s="107" t="n">
        <f aca="false">IF(ISNA(VLOOKUP('W. VaR &amp; Off-Peak Pos By Trader'!$A36,'Import OffPeak'!$A$3:FR$100,FR$1,FALSE())),0,VLOOKUP('W. VaR &amp; Off-Peak Pos By Trader'!$A36,'Import OffPeak'!$A$3:FR$100,FR$1,FALSE()))</f>
        <v>0</v>
      </c>
      <c r="FS29" s="107" t="n">
        <f aca="false">IF(ISNA(VLOOKUP('W. VaR &amp; Off-Peak Pos By Trader'!$A36,'Import OffPeak'!$A$3:FS$100,FS$1,FALSE())),0,VLOOKUP('W. VaR &amp; Off-Peak Pos By Trader'!$A36,'Import OffPeak'!$A$3:FS$100,FS$1,FALSE()))</f>
        <v>0</v>
      </c>
      <c r="FT29" s="107" t="n">
        <f aca="false">IF(ISNA(VLOOKUP('W. VaR &amp; Off-Peak Pos By Trader'!$A36,'Import OffPeak'!$A$3:FT$100,FT$1,FALSE())),0,VLOOKUP('W. VaR &amp; Off-Peak Pos By Trader'!$A36,'Import OffPeak'!$A$3:FT$100,FT$1,FALSE()))</f>
        <v>0</v>
      </c>
      <c r="FU29" s="107" t="n">
        <f aca="false">IF(ISNA(VLOOKUP('W. VaR &amp; Off-Peak Pos By Trader'!$A36,'Import OffPeak'!$A$3:FU$100,FU$1,FALSE())),0,VLOOKUP('W. VaR &amp; Off-Peak Pos By Trader'!$A36,'Import OffPeak'!$A$3:FU$100,FU$1,FALSE()))</f>
        <v>0</v>
      </c>
      <c r="FV29" s="0" t="n">
        <f aca="false">IF(ISNA(VLOOKUP('W. VaR &amp; Off-Peak Pos By Trader'!$A36,'Import OffPeak'!$A$3:FV$100,FV$1,FALSE())),0,VLOOKUP('W. VaR &amp; Off-Peak Pos By Trader'!$A36,'Import OffPeak'!$A$3:FV$100,FV$1,FALSE()))</f>
        <v>0</v>
      </c>
      <c r="FW29" s="0" t="n">
        <f aca="false">IF(ISNA(VLOOKUP('W. VaR &amp; Off-Peak Pos By Trader'!$A36,'Import OffPeak'!$A$3:FW$100,FW$1,FALSE())),0,VLOOKUP('W. VaR &amp; Off-Peak Pos By Trader'!$A36,'Import OffPeak'!$A$3:FW$100,FW$1,FALSE()))</f>
        <v>0</v>
      </c>
      <c r="FX29" s="0" t="n">
        <f aca="false">IF(ISNA(VLOOKUP('W. VaR &amp; Off-Peak Pos By Trader'!$A36,'Import OffPeak'!$A$3:FX$100,FX$1,FALSE())),0,VLOOKUP('W. VaR &amp; Off-Peak Pos By Trader'!$A36,'Import OffPeak'!$A$3:FX$100,FX$1,FALSE()))</f>
        <v>0</v>
      </c>
      <c r="FY29" s="0" t="n">
        <f aca="false">IF(ISNA(VLOOKUP('W. VaR &amp; Off-Peak Pos By Trader'!$A36,'Import OffPeak'!$A$3:FY$100,FY$1,FALSE())),0,VLOOKUP('W. VaR &amp; Off-Peak Pos By Trader'!$A36,'Import OffPeak'!$A$3:FY$100,FY$1,FALSE()))</f>
        <v>0</v>
      </c>
      <c r="FZ29" s="0" t="n">
        <f aca="false">IF(ISNA(VLOOKUP('W. VaR &amp; Off-Peak Pos By Trader'!$A36,'Import OffPeak'!$A$3:FZ$100,FZ$1,FALSE())),0,VLOOKUP('W. VaR &amp; Off-Peak Pos By Trader'!$A36,'Import OffPeak'!$A$3:FZ$100,FZ$1,FALSE()))</f>
        <v>0</v>
      </c>
      <c r="GA29" s="0" t="n">
        <f aca="false">IF(ISNA(VLOOKUP('W. VaR &amp; Off-Peak Pos By Trader'!$A36,'Import OffPeak'!$A$3:GA$100,GA$1,FALSE())),0,VLOOKUP('W. VaR &amp; Off-Peak Pos By Trader'!$A36,'Import OffPeak'!$A$3:GA$100,GA$1,FALSE()))</f>
        <v>0</v>
      </c>
      <c r="GB29" s="0" t="n">
        <f aca="false">IF(ISNA(VLOOKUP('W. VaR &amp; Off-Peak Pos By Trader'!$A36,'Import OffPeak'!$A$3:GB$100,GB$1,FALSE())),0,VLOOKUP('W. VaR &amp; Off-Peak Pos By Trader'!$A36,'Import OffPeak'!$A$3:GB$100,GB$1,FALSE()))</f>
        <v>0</v>
      </c>
      <c r="GC29" s="0" t="n">
        <f aca="false">IF(ISNA(VLOOKUP('W. VaR &amp; Off-Peak Pos By Trader'!$A36,'Import OffPeak'!$A$3:GC$100,GC$1,FALSE())),0,VLOOKUP('W. VaR &amp; Off-Peak Pos By Trader'!$A36,'Import OffPeak'!$A$3:GC$100,GC$1,FALSE()))</f>
        <v>0</v>
      </c>
      <c r="GD29" s="0" t="n">
        <f aca="false">IF(ISNA(VLOOKUP('W. VaR &amp; Off-Peak Pos By Trader'!$A36,'Import OffPeak'!$A$3:GD$100,GD$1,FALSE())),0,VLOOKUP('W. VaR &amp; Off-Peak Pos By Trader'!$A36,'Import OffPeak'!$A$3:GD$100,GD$1,FALSE()))</f>
        <v>0</v>
      </c>
      <c r="GE29" s="0" t="n">
        <f aca="false">IF(ISNA(VLOOKUP('W. VaR &amp; Off-Peak Pos By Trader'!$A36,'Import OffPeak'!$A$3:GE$100,GE$1,FALSE())),0,VLOOKUP('W. VaR &amp; Off-Peak Pos By Trader'!$A36,'Import OffPeak'!$A$3:GE$100,GE$1,FALSE()))</f>
        <v>0</v>
      </c>
      <c r="GF29" s="0" t="n">
        <f aca="false">IF(ISNA(VLOOKUP('W. VaR &amp; Off-Peak Pos By Trader'!$A36,'Import OffPeak'!$A$3:GF$100,GF$1,FALSE())),0,VLOOKUP('W. VaR &amp; Off-Peak Pos By Trader'!$A36,'Import OffPeak'!$A$3:GF$100,GF$1,FALSE()))</f>
        <v>0</v>
      </c>
      <c r="GG29" s="0" t="n">
        <f aca="false">IF(ISNA(VLOOKUP('W. VaR &amp; Off-Peak Pos By Trader'!$A36,'Import OffPeak'!$A$3:GG$100,GG$1,FALSE())),0,VLOOKUP('W. VaR &amp; Off-Peak Pos By Trader'!$A36,'Import OffPeak'!$A$3:GG$100,GG$1,FALSE()))</f>
        <v>0</v>
      </c>
      <c r="GH29" s="0" t="n">
        <f aca="false">IF(ISNA(VLOOKUP('W. VaR &amp; Off-Peak Pos By Trader'!$A36,'Import OffPeak'!$A$3:GH$100,GH$1,FALSE())),0,VLOOKUP('W. VaR &amp; Off-Peak Pos By Trader'!$A36,'Import OffPeak'!$A$3:GH$100,GH$1,FALSE()))</f>
        <v>0</v>
      </c>
      <c r="GI29" s="0" t="n">
        <f aca="false">IF(ISNA(VLOOKUP('W. VaR &amp; Off-Peak Pos By Trader'!$A36,'Import OffPeak'!$A$3:GI$100,GI$1,FALSE())),0,VLOOKUP('W. VaR &amp; Off-Peak Pos By Trader'!$A36,'Import OffPeak'!$A$3:GI$100,GI$1,FALSE()))</f>
        <v>0</v>
      </c>
      <c r="GJ29" s="0" t="n">
        <f aca="false">IF(ISNA(VLOOKUP('W. VaR &amp; Off-Peak Pos By Trader'!$A36,'Import OffPeak'!$A$3:GJ$100,GJ$1,FALSE())),0,VLOOKUP('W. VaR &amp; Off-Peak Pos By Trader'!$A36,'Import OffPeak'!$A$3:GJ$100,GJ$1,FALSE()))</f>
        <v>0</v>
      </c>
      <c r="GK29" s="0" t="n">
        <f aca="false">IF(ISNA(VLOOKUP('W. VaR &amp; Off-Peak Pos By Trader'!$A36,'Import OffPeak'!$A$3:GK$100,GK$1,FALSE())),0,VLOOKUP('W. VaR &amp; Off-Peak Pos By Trader'!$A36,'Import OffPeak'!$A$3:GK$100,GK$1,FALSE()))</f>
        <v>0</v>
      </c>
      <c r="GL29" s="0" t="n">
        <f aca="false">IF(ISNA(VLOOKUP('W. VaR &amp; Off-Peak Pos By Trader'!$A36,'Import OffPeak'!$A$3:GL$100,GL$1,FALSE())),0,VLOOKUP('W. VaR &amp; Off-Peak Pos By Trader'!$A36,'Import OffPeak'!$A$3:GL$100,GL$1,FALSE()))</f>
        <v>0</v>
      </c>
      <c r="GM29" s="0" t="n">
        <f aca="false">IF(ISNA(VLOOKUP('W. VaR &amp; Off-Peak Pos By Trader'!$A36,'Import OffPeak'!$A$3:GM$100,GM$1,FALSE())),0,VLOOKUP('W. VaR &amp; Off-Peak Pos By Trader'!$A36,'Import OffPeak'!$A$3:GM$100,GM$1,FALSE()))</f>
        <v>0</v>
      </c>
      <c r="GN29" s="0" t="n">
        <f aca="false">IF(ISNA(VLOOKUP('W. VaR &amp; Off-Peak Pos By Trader'!$A36,'Import OffPeak'!$A$3:GN$100,GN$1,FALSE())),0,VLOOKUP('W. VaR &amp; Off-Peak Pos By Trader'!$A36,'Import OffPeak'!$A$3:GN$100,GN$1,FALSE()))</f>
        <v>0</v>
      </c>
      <c r="GO29" s="0" t="n">
        <f aca="false">IF(ISNA(VLOOKUP('W. VaR &amp; Off-Peak Pos By Trader'!$A36,'Import OffPeak'!$A$3:GO$100,GO$1,FALSE())),0,VLOOKUP('W. VaR &amp; Off-Peak Pos By Trader'!$A36,'Import OffPeak'!$A$3:GO$100,GO$1,FALSE()))</f>
        <v>0</v>
      </c>
      <c r="GP29" s="0" t="n">
        <f aca="false">IF(ISNA(VLOOKUP('W. VaR &amp; Off-Peak Pos By Trader'!$A36,'Import OffPeak'!$A$3:GP$100,GP$1,FALSE())),0,VLOOKUP('W. VaR &amp; Off-Peak Pos By Trader'!$A36,'Import OffPeak'!$A$3:GP$100,GP$1,FALSE()))</f>
        <v>0</v>
      </c>
      <c r="GQ29" s="0" t="n">
        <f aca="false">IF(ISNA(VLOOKUP('W. VaR &amp; Off-Peak Pos By Trader'!$A36,'Import OffPeak'!$A$3:GQ$100,GQ$1,FALSE())),0,VLOOKUP('W. VaR &amp; Off-Peak Pos By Trader'!$A36,'Import OffPeak'!$A$3:GQ$100,GQ$1,FALSE()))</f>
        <v>0</v>
      </c>
      <c r="GR29" s="0" t="n">
        <f aca="false">IF(ISNA(VLOOKUP('W. VaR &amp; Off-Peak Pos By Trader'!$A36,'Import OffPeak'!$A$3:GR$100,GR$1,FALSE())),0,VLOOKUP('W. VaR &amp; Off-Peak Pos By Trader'!$A36,'Import OffPeak'!$A$3:GR$100,GR$1,FALSE()))</f>
        <v>0</v>
      </c>
      <c r="GS29" s="0" t="n">
        <f aca="false">IF(ISNA(VLOOKUP('W. VaR &amp; Off-Peak Pos By Trader'!$A36,'Import OffPeak'!$A$3:GS$100,GS$1,FALSE())),0,VLOOKUP('W. VaR &amp; Off-Peak Pos By Trader'!$A36,'Import OffPeak'!$A$3:GS$100,GS$1,FALSE()))</f>
        <v>0</v>
      </c>
      <c r="GT29" s="0" t="n">
        <f aca="false">IF(ISNA(VLOOKUP('W. VaR &amp; Off-Peak Pos By Trader'!$A36,'Import OffPeak'!$A$3:GT$100,GT$1,FALSE())),0,VLOOKUP('W. VaR &amp; Off-Peak Pos By Trader'!$A36,'Import OffPeak'!$A$3:GT$100,GT$1,FALSE()))</f>
        <v>0</v>
      </c>
      <c r="GU29" s="0" t="n">
        <f aca="false">IF(ISNA(VLOOKUP('W. VaR &amp; Off-Peak Pos By Trader'!$A36,'Import OffPeak'!$A$3:GU$100,GU$1,FALSE())),0,VLOOKUP('W. VaR &amp; Off-Peak Pos By Trader'!$A36,'Import OffPeak'!$A$3:GU$100,GU$1,FALSE()))</f>
        <v>0</v>
      </c>
      <c r="GV29" s="0" t="n">
        <f aca="false">IF(ISNA(VLOOKUP('W. VaR &amp; Off-Peak Pos By Trader'!$A36,'Import OffPeak'!$A$3:GV$100,GV$1,FALSE())),0,VLOOKUP('W. VaR &amp; Off-Peak Pos By Trader'!$A36,'Import OffPeak'!$A$3:GV$100,GV$1,FALSE()))</f>
        <v>0</v>
      </c>
      <c r="GW29" s="0" t="n">
        <f aca="false">IF(ISNA(VLOOKUP('W. VaR &amp; Off-Peak Pos By Trader'!$A36,'Import OffPeak'!$A$3:GW$100,GW$1,FALSE())),0,VLOOKUP('W. VaR &amp; Off-Peak Pos By Trader'!$A36,'Import OffPeak'!$A$3:GW$100,GW$1,FALSE()))</f>
        <v>0</v>
      </c>
      <c r="GX29" s="0" t="n">
        <f aca="false">IF(ISNA(VLOOKUP('W. VaR &amp; Off-Peak Pos By Trader'!$A36,'Import OffPeak'!$A$3:GX$100,GX$1,FALSE())),0,VLOOKUP('W. VaR &amp; Off-Peak Pos By Trader'!$A36,'Import OffPeak'!$A$3:GX$100,GX$1,FALSE()))</f>
        <v>0</v>
      </c>
      <c r="GY29" s="0" t="n">
        <f aca="false">IF(ISNA(VLOOKUP('W. VaR &amp; Off-Peak Pos By Trader'!$A36,'Import OffPeak'!$A$3:GY$100,GY$1,FALSE())),0,VLOOKUP('W. VaR &amp; Off-Peak Pos By Trader'!$A36,'Import OffPeak'!$A$3:GY$100,GY$1,FALSE()))</f>
        <v>0</v>
      </c>
      <c r="GZ29" s="0" t="n">
        <f aca="false">IF(ISNA(VLOOKUP('W. VaR &amp; Off-Peak Pos By Trader'!$A36,'Import OffPeak'!$A$3:GZ$100,GZ$1,FALSE())),0,VLOOKUP('W. VaR &amp; Off-Peak Pos By Trader'!$A36,'Import OffPeak'!$A$3:GZ$100,GZ$1,FALSE()))</f>
        <v>0</v>
      </c>
      <c r="HA29" s="0" t="n">
        <f aca="false">IF(ISNA(VLOOKUP('W. VaR &amp; Off-Peak Pos By Trader'!$A36,'Import OffPeak'!$A$3:HA$100,HA$1,FALSE())),0,VLOOKUP('W. VaR &amp; Off-Peak Pos By Trader'!$A36,'Import OffPeak'!$A$3:HA$100,HA$1,FALSE()))</f>
        <v>0</v>
      </c>
      <c r="HB29" s="0" t="n">
        <f aca="false">IF(ISNA(VLOOKUP('W. VaR &amp; Off-Peak Pos By Trader'!$A36,'Import OffPeak'!$A$3:HB$100,HB$1,FALSE())),0,VLOOKUP('W. VaR &amp; Off-Peak Pos By Trader'!$A36,'Import OffPeak'!$A$3:HB$100,HB$1,FALSE()))</f>
        <v>0</v>
      </c>
      <c r="HC29" s="0" t="n">
        <f aca="false">IF(ISNA(VLOOKUP('W. VaR &amp; Off-Peak Pos By Trader'!$A36,'Import OffPeak'!$A$3:HC$100,HC$1,FALSE())),0,VLOOKUP('W. VaR &amp; Off-Peak Pos By Trader'!$A36,'Import OffPeak'!$A$3:HC$100,HC$1,FALSE()))</f>
        <v>0</v>
      </c>
      <c r="HD29" s="0" t="n">
        <f aca="false">IF(ISNA(VLOOKUP('W. VaR &amp; Off-Peak Pos By Trader'!$A36,'Import OffPeak'!$A$3:HD$100,HD$1,FALSE())),0,VLOOKUP('W. VaR &amp; Off-Peak Pos By Trader'!$A36,'Import OffPeak'!$A$3:HD$100,HD$1,FALSE()))</f>
        <v>0</v>
      </c>
      <c r="HE29" s="0" t="n">
        <f aca="false">IF(ISNA(VLOOKUP('W. VaR &amp; Off-Peak Pos By Trader'!$A36,'Import OffPeak'!$A$3:HE$100,HE$1,FALSE())),0,VLOOKUP('W. VaR &amp; Off-Peak Pos By Trader'!$A36,'Import OffPeak'!$A$3:HE$100,HE$1,FALSE()))</f>
        <v>0</v>
      </c>
      <c r="HF29" s="0" t="n">
        <f aca="false">IF(ISNA(VLOOKUP('W. VaR &amp; Off-Peak Pos By Trader'!$A36,'Import OffPeak'!$A$3:HF$100,HF$1,FALSE())),0,VLOOKUP('W. VaR &amp; Off-Peak Pos By Trader'!$A36,'Import OffPeak'!$A$3:HF$100,HF$1,FALSE()))</f>
        <v>0</v>
      </c>
      <c r="HG29" s="0" t="n">
        <f aca="false">IF(ISNA(VLOOKUP('W. VaR &amp; Off-Peak Pos By Trader'!$A36,'Import OffPeak'!$A$3:HG$100,HG$1,FALSE())),0,VLOOKUP('W. VaR &amp; Off-Peak Pos By Trader'!$A36,'Import OffPeak'!$A$3:HG$100,HG$1,FALSE()))</f>
        <v>0</v>
      </c>
      <c r="HH29" s="0" t="n">
        <f aca="false">IF(ISNA(VLOOKUP('W. VaR &amp; Off-Peak Pos By Trader'!$A36,'Import OffPeak'!$A$3:HH$100,HH$1,FALSE())),0,VLOOKUP('W. VaR &amp; Off-Peak Pos By Trader'!$A36,'Import OffPeak'!$A$3:HH$100,HH$1,FALSE()))</f>
        <v>0</v>
      </c>
      <c r="HI29" s="0" t="n">
        <f aca="false">IF(ISNA(VLOOKUP('W. VaR &amp; Off-Peak Pos By Trader'!$A36,'Import OffPeak'!$A$3:HI$100,HI$1,FALSE())),0,VLOOKUP('W. VaR &amp; Off-Peak Pos By Trader'!$A36,'Import OffPeak'!$A$3:HI$100,HI$1,FALSE()))</f>
        <v>0</v>
      </c>
      <c r="HJ29" s="0" t="n">
        <f aca="false">IF(ISNA(VLOOKUP('W. VaR &amp; Off-Peak Pos By Trader'!$A36,'Import OffPeak'!$A$3:HJ$100,HJ$1,FALSE())),0,VLOOKUP('W. VaR &amp; Off-Peak Pos By Trader'!$A36,'Import OffPeak'!$A$3:HJ$100,HJ$1,FALSE()))</f>
        <v>0</v>
      </c>
      <c r="HK29" s="0" t="n">
        <f aca="false">IF(ISNA(VLOOKUP('W. VaR &amp; Off-Peak Pos By Trader'!$A36,'Import OffPeak'!$A$3:HK$100,HK$1,FALSE())),0,VLOOKUP('W. VaR &amp; Off-Peak Pos By Trader'!$A36,'Import OffPeak'!$A$3:HK$100,HK$1,FALSE()))</f>
        <v>0</v>
      </c>
      <c r="HL29" s="0" t="n">
        <f aca="false">IF(ISNA(VLOOKUP('W. VaR &amp; Off-Peak Pos By Trader'!$A36,'Import OffPeak'!$A$3:HL$100,HL$1,FALSE())),0,VLOOKUP('W. VaR &amp; Off-Peak Pos By Trader'!$A36,'Import OffPeak'!$A$3:HL$100,HL$1,FALSE()))</f>
        <v>0</v>
      </c>
      <c r="HM29" s="0" t="n">
        <f aca="false">IF(ISNA(VLOOKUP('W. VaR &amp; Off-Peak Pos By Trader'!$A36,'Import OffPeak'!$A$3:HM$100,HM$1,FALSE())),0,VLOOKUP('W. VaR &amp; Off-Peak Pos By Trader'!$A36,'Import OffPeak'!$A$3:HM$100,HM$1,FALSE()))</f>
        <v>0</v>
      </c>
      <c r="HN29" s="0" t="n">
        <f aca="false">IF(ISNA(VLOOKUP('W. VaR &amp; Off-Peak Pos By Trader'!$A36,'Import OffPeak'!$A$3:HN$100,HN$1,FALSE())),0,VLOOKUP('W. VaR &amp; Off-Peak Pos By Trader'!$A36,'Import OffPeak'!$A$3:HN$100,HN$1,FALSE()))</f>
        <v>0</v>
      </c>
      <c r="HO29" s="0" t="n">
        <f aca="false">IF(ISNA(VLOOKUP('W. VaR &amp; Off-Peak Pos By Trader'!$A36,'Import OffPeak'!$A$3:HO$100,HO$1,FALSE())),0,VLOOKUP('W. VaR &amp; Off-Peak Pos By Trader'!$A36,'Import OffPeak'!$A$3:HO$100,HO$1,FALSE()))</f>
        <v>0</v>
      </c>
      <c r="HP29" s="0" t="n">
        <f aca="false">IF(ISNA(VLOOKUP('W. VaR &amp; Off-Peak Pos By Trader'!$A36,'Import OffPeak'!$A$3:HP$100,HP$1,FALSE())),0,VLOOKUP('W. VaR &amp; Off-Peak Pos By Trader'!$A36,'Import OffPeak'!$A$3:HP$100,HP$1,FALSE()))</f>
        <v>0</v>
      </c>
      <c r="HQ29" s="0" t="n">
        <f aca="false">IF(ISNA(VLOOKUP('W. VaR &amp; Off-Peak Pos By Trader'!$A36,'Import OffPeak'!$A$3:HQ$100,HQ$1,FALSE())),0,VLOOKUP('W. VaR &amp; Off-Peak Pos By Trader'!$A36,'Import OffPeak'!$A$3:HQ$100,HQ$1,FALSE()))</f>
        <v>0</v>
      </c>
      <c r="HR29" s="0" t="n">
        <f aca="false">IF(ISNA(VLOOKUP('W. VaR &amp; Off-Peak Pos By Trader'!$A36,'Import OffPeak'!$A$3:HR$100,HR$1,FALSE())),0,VLOOKUP('W. VaR &amp; Off-Peak Pos By Trader'!$A36,'Import OffPeak'!$A$3:HR$100,HR$1,FALSE()))</f>
        <v>0</v>
      </c>
      <c r="HS29" s="0" t="n">
        <f aca="false">IF(ISNA(VLOOKUP('W. VaR &amp; Off-Peak Pos By Trader'!$A36,'Import OffPeak'!$A$3:HS$100,HS$1,FALSE())),0,VLOOKUP('W. VaR &amp; Off-Peak Pos By Trader'!$A36,'Import OffPeak'!$A$3:HS$100,HS$1,FALSE()))</f>
        <v>0</v>
      </c>
      <c r="HT29" s="0" t="n">
        <f aca="false">IF(ISNA(VLOOKUP('W. VaR &amp; Off-Peak Pos By Trader'!$A36,'Import OffPeak'!$A$3:HT$100,HT$1,FALSE())),0,VLOOKUP('W. VaR &amp; Off-Peak Pos By Trader'!$A36,'Import OffPeak'!$A$3:HT$100,HT$1,FALSE()))</f>
        <v>0</v>
      </c>
      <c r="HU29" s="0" t="n">
        <f aca="false">IF(ISNA(VLOOKUP('W. VaR &amp; Off-Peak Pos By Trader'!$A36,'Import OffPeak'!$A$3:HU$100,HU$1,FALSE())),0,VLOOKUP('W. VaR &amp; Off-Peak Pos By Trader'!$A36,'Import OffPeak'!$A$3:HU$100,HU$1,FALSE()))</f>
        <v>0</v>
      </c>
      <c r="HV29" s="0" t="n">
        <f aca="false">IF(ISNA(VLOOKUP('W. VaR &amp; Off-Peak Pos By Trader'!$A36,'Import OffPeak'!$A$3:HV$100,HV$1,FALSE())),0,VLOOKUP('W. VaR &amp; Off-Peak Pos By Trader'!$A36,'Import OffPeak'!$A$3:HV$100,HV$1,FALSE()))</f>
        <v>0</v>
      </c>
      <c r="HW29" s="0" t="n">
        <f aca="false">IF(ISNA(VLOOKUP('W. VaR &amp; Off-Peak Pos By Trader'!$A36,'Import OffPeak'!$A$3:HW$100,HW$1,FALSE())),0,VLOOKUP('W. VaR &amp; Off-Peak Pos By Trader'!$A36,'Import OffPeak'!$A$3:HW$100,HW$1,FALSE()))</f>
        <v>0</v>
      </c>
      <c r="HX29" s="0" t="n">
        <f aca="false">IF(ISNA(VLOOKUP('W. VaR &amp; Off-Peak Pos By Trader'!$A36,'Import OffPeak'!$A$3:HX$100,HX$1,FALSE())),0,VLOOKUP('W. VaR &amp; Off-Peak Pos By Trader'!$A36,'Import OffPeak'!$A$3:HX$100,HX$1,FALSE()))</f>
        <v>0</v>
      </c>
      <c r="HY29" s="0" t="n">
        <f aca="false">IF(ISNA(VLOOKUP('W. VaR &amp; Off-Peak Pos By Trader'!$A36,'Import OffPeak'!$A$3:HY$100,HY$1,FALSE())),0,VLOOKUP('W. VaR &amp; Off-Peak Pos By Trader'!$A36,'Import OffPeak'!$A$3:HY$100,HY$1,FALSE()))</f>
        <v>0</v>
      </c>
      <c r="HZ29" s="0" t="n">
        <f aca="false">IF(ISNA(VLOOKUP('W. VaR &amp; Off-Peak Pos By Trader'!$A36,'Import OffPeak'!$A$3:HZ$100,HZ$1,FALSE())),0,VLOOKUP('W. VaR &amp; Off-Peak Pos By Trader'!$A36,'Import OffPeak'!$A$3:HZ$100,HZ$1,FALSE()))</f>
        <v>0</v>
      </c>
      <c r="IA29" s="0" t="n">
        <f aca="false">IF(ISNA(VLOOKUP('W. VaR &amp; Off-Peak Pos By Trader'!$A36,'Import OffPeak'!$A$3:IA$100,IA$1,FALSE())),0,VLOOKUP('W. VaR &amp; Off-Peak Pos By Trader'!$A36,'Import OffPeak'!$A$3:IA$100,IA$1,FALSE()))</f>
        <v>0</v>
      </c>
      <c r="IB29" s="0" t="n">
        <f aca="false">IF(ISNA(VLOOKUP('W. VaR &amp; Off-Peak Pos By Trader'!$A36,'Import OffPeak'!$A$3:IB$100,IB$1,FALSE())),0,VLOOKUP('W. VaR &amp; Off-Peak Pos By Trader'!$A36,'Import OffPeak'!$A$3:IB$100,IB$1,FALSE()))</f>
        <v>0</v>
      </c>
      <c r="IC29" s="0" t="n">
        <f aca="false">IF(ISNA(VLOOKUP('W. VaR &amp; Off-Peak Pos By Trader'!$A36,'Import OffPeak'!$A$3:IC$100,IC$1,FALSE())),0,VLOOKUP('W. VaR &amp; Off-Peak Pos By Trader'!$A36,'Import OffPeak'!$A$3:IC$100,IC$1,FALSE()))</f>
        <v>0</v>
      </c>
    </row>
    <row r="30" customFormat="false" ht="18" hidden="false" customHeight="false" outlineLevel="0" collapsed="false">
      <c r="A30" s="190" t="s">
        <v>110</v>
      </c>
      <c r="B30" s="107" t="n">
        <f aca="false">IF(ISNA(VLOOKUP('W. VaR &amp; Off-Peak Pos By Trader'!$A37,'Import OffPeak'!$A$3:B$100,B$1,FALSE())),0,VLOOKUP('W. VaR &amp; Off-Peak Pos By Trader'!$A37,'Import OffPeak'!$A$3:B$100,B$1,FALSE()))</f>
        <v>0</v>
      </c>
      <c r="C30" s="107" t="n">
        <f aca="false">IF(ISNA(VLOOKUP('W. VaR &amp; Off-Peak Pos By Trader'!$A37,'Import OffPeak'!$A$3:C$100,C$1,FALSE())),0,VLOOKUP('W. VaR &amp; Off-Peak Pos By Trader'!$A37,'Import OffPeak'!$A$3:C$100,C$1,FALSE()))</f>
        <v>0</v>
      </c>
      <c r="D30" s="107" t="n">
        <f aca="false">IF(ISNA(VLOOKUP('W. VaR &amp; Off-Peak Pos By Trader'!$A37,'Import OffPeak'!$A$3:D$100,D$1,FALSE())),0,VLOOKUP('W. VaR &amp; Off-Peak Pos By Trader'!$A37,'Import OffPeak'!$A$3:D$100,D$1,FALSE()))</f>
        <v>0</v>
      </c>
      <c r="E30" s="107" t="n">
        <f aca="false">IF(ISNA(VLOOKUP('W. VaR &amp; Off-Peak Pos By Trader'!$A37,'Import OffPeak'!$A$3:E$100,E$1,FALSE())),0,VLOOKUP('W. VaR &amp; Off-Peak Pos By Trader'!$A37,'Import OffPeak'!$A$3:E$100,E$1,FALSE()))</f>
        <v>0</v>
      </c>
      <c r="F30" s="107" t="n">
        <f aca="false">IF(ISNA(VLOOKUP('W. VaR &amp; Off-Peak Pos By Trader'!$A37,'Import OffPeak'!$A$3:F$100,F$1,FALSE())),0,VLOOKUP('W. VaR &amp; Off-Peak Pos By Trader'!$A37,'Import OffPeak'!$A$3:F$100,F$1,FALSE()))</f>
        <v>0</v>
      </c>
      <c r="G30" s="107" t="n">
        <f aca="false">IF(ISNA(VLOOKUP('W. VaR &amp; Off-Peak Pos By Trader'!$A37,'Import OffPeak'!$A$3:G$100,G$1,FALSE())),0,VLOOKUP('W. VaR &amp; Off-Peak Pos By Trader'!$A37,'Import OffPeak'!$A$3:G$100,G$1,FALSE()))</f>
        <v>0</v>
      </c>
      <c r="H30" s="107" t="n">
        <f aca="false">IF(ISNA(VLOOKUP('W. VaR &amp; Off-Peak Pos By Trader'!$A37,'Import OffPeak'!$A$3:H$100,H$1,FALSE())),0,VLOOKUP('W. VaR &amp; Off-Peak Pos By Trader'!$A37,'Import OffPeak'!$A$3:H$100,H$1,FALSE()))</f>
        <v>0</v>
      </c>
      <c r="I30" s="107" t="n">
        <f aca="false">IF(ISNA(VLOOKUP('W. VaR &amp; Off-Peak Pos By Trader'!$A37,'Import OffPeak'!$A$3:I$100,I$1,FALSE())),0,VLOOKUP('W. VaR &amp; Off-Peak Pos By Trader'!$A37,'Import OffPeak'!$A$3:I$100,I$1,FALSE()))</f>
        <v>0</v>
      </c>
      <c r="J30" s="107" t="n">
        <f aca="false">IF(ISNA(VLOOKUP('W. VaR &amp; Off-Peak Pos By Trader'!$A37,'Import OffPeak'!$A$3:J$100,J$1,FALSE())),0,VLOOKUP('W. VaR &amp; Off-Peak Pos By Trader'!$A37,'Import OffPeak'!$A$3:J$100,J$1,FALSE()))</f>
        <v>0</v>
      </c>
      <c r="K30" s="107" t="n">
        <f aca="false">IF(ISNA(VLOOKUP('W. VaR &amp; Off-Peak Pos By Trader'!$A37,'Import OffPeak'!$A$3:K$100,K$1,FALSE())),0,VLOOKUP('W. VaR &amp; Off-Peak Pos By Trader'!$A37,'Import OffPeak'!$A$3:K$100,K$1,FALSE()))</f>
        <v>0</v>
      </c>
      <c r="L30" s="107" t="n">
        <f aca="false">IF(ISNA(VLOOKUP('W. VaR &amp; Off-Peak Pos By Trader'!$A37,'Import OffPeak'!$A$3:L$100,L$1,FALSE())),0,VLOOKUP('W. VaR &amp; Off-Peak Pos By Trader'!$A37,'Import OffPeak'!$A$3:L$100,L$1,FALSE()))</f>
        <v>0</v>
      </c>
      <c r="M30" s="107" t="n">
        <f aca="false">IF(ISNA(VLOOKUP('W. VaR &amp; Off-Peak Pos By Trader'!$A37,'Import OffPeak'!$A$3:M$100,M$1,FALSE())),0,VLOOKUP('W. VaR &amp; Off-Peak Pos By Trader'!$A37,'Import OffPeak'!$A$3:M$100,M$1,FALSE()))</f>
        <v>0</v>
      </c>
      <c r="N30" s="107" t="n">
        <f aca="false">IF(ISNA(VLOOKUP('W. VaR &amp; Off-Peak Pos By Trader'!$A37,'Import OffPeak'!$A$3:N$100,N$1,FALSE())),0,VLOOKUP('W. VaR &amp; Off-Peak Pos By Trader'!$A37,'Import OffPeak'!$A$3:N$100,N$1,FALSE()))</f>
        <v>0</v>
      </c>
      <c r="O30" s="107" t="n">
        <f aca="false">IF(ISNA(VLOOKUP('W. VaR &amp; Off-Peak Pos By Trader'!$A37,'Import OffPeak'!$A$3:O$100,O$1,FALSE())),0,VLOOKUP('W. VaR &amp; Off-Peak Pos By Trader'!$A37,'Import OffPeak'!$A$3:O$100,O$1,FALSE()))</f>
        <v>0</v>
      </c>
      <c r="P30" s="107" t="n">
        <f aca="false">IF(ISNA(VLOOKUP('W. VaR &amp; Off-Peak Pos By Trader'!$A37,'Import OffPeak'!$A$3:P$100,P$1,FALSE())),0,VLOOKUP('W. VaR &amp; Off-Peak Pos By Trader'!$A37,'Import OffPeak'!$A$3:P$100,P$1,FALSE()))</f>
        <v>0</v>
      </c>
      <c r="Q30" s="107" t="n">
        <f aca="false">IF(ISNA(VLOOKUP('W. VaR &amp; Off-Peak Pos By Trader'!$A37,'Import OffPeak'!$A$3:Q$100,Q$1,FALSE())),0,VLOOKUP('W. VaR &amp; Off-Peak Pos By Trader'!$A37,'Import OffPeak'!$A$3:Q$100,Q$1,FALSE()))</f>
        <v>0</v>
      </c>
      <c r="R30" s="107" t="n">
        <f aca="false">IF(ISNA(VLOOKUP('W. VaR &amp; Off-Peak Pos By Trader'!$A37,'Import OffPeak'!$A$3:R$100,R$1,FALSE())),0,VLOOKUP('W. VaR &amp; Off-Peak Pos By Trader'!$A37,'Import OffPeak'!$A$3:R$100,R$1,FALSE()))</f>
        <v>0</v>
      </c>
      <c r="S30" s="107" t="n">
        <f aca="false">IF(ISNA(VLOOKUP('W. VaR &amp; Off-Peak Pos By Trader'!$A37,'Import OffPeak'!$A$3:S$100,S$1,FALSE())),0,VLOOKUP('W. VaR &amp; Off-Peak Pos By Trader'!$A37,'Import OffPeak'!$A$3:S$100,S$1,FALSE()))</f>
        <v>0</v>
      </c>
      <c r="T30" s="107" t="n">
        <f aca="false">IF(ISNA(VLOOKUP('W. VaR &amp; Off-Peak Pos By Trader'!$A37,'Import OffPeak'!$A$3:T$100,T$1,FALSE())),0,VLOOKUP('W. VaR &amp; Off-Peak Pos By Trader'!$A37,'Import OffPeak'!$A$3:T$100,T$1,FALSE()))</f>
        <v>0</v>
      </c>
      <c r="U30" s="107" t="n">
        <f aca="false">IF(ISNA(VLOOKUP('W. VaR &amp; Off-Peak Pos By Trader'!$A37,'Import OffPeak'!$A$3:U$100,U$1,FALSE())),0,VLOOKUP('W. VaR &amp; Off-Peak Pos By Trader'!$A37,'Import OffPeak'!$A$3:U$100,U$1,FALSE()))</f>
        <v>0</v>
      </c>
      <c r="V30" s="107" t="n">
        <f aca="false">IF(ISNA(VLOOKUP('W. VaR &amp; Off-Peak Pos By Trader'!$A37,'Import OffPeak'!$A$3:V$100,V$1,FALSE())),0,VLOOKUP('W. VaR &amp; Off-Peak Pos By Trader'!$A37,'Import OffPeak'!$A$3:V$100,V$1,FALSE()))</f>
        <v>0</v>
      </c>
      <c r="W30" s="107" t="n">
        <f aca="false">IF(ISNA(VLOOKUP('W. VaR &amp; Off-Peak Pos By Trader'!$A37,'Import OffPeak'!$A$3:W$100,W$1,FALSE())),0,VLOOKUP('W. VaR &amp; Off-Peak Pos By Trader'!$A37,'Import OffPeak'!$A$3:W$100,W$1,FALSE()))</f>
        <v>0</v>
      </c>
      <c r="X30" s="107" t="n">
        <f aca="false">IF(ISNA(VLOOKUP('W. VaR &amp; Off-Peak Pos By Trader'!$A37,'Import OffPeak'!$A$3:X$100,X$1,FALSE())),0,VLOOKUP('W. VaR &amp; Off-Peak Pos By Trader'!$A37,'Import OffPeak'!$A$3:X$100,X$1,FALSE()))</f>
        <v>0</v>
      </c>
      <c r="Y30" s="107" t="n">
        <f aca="false">IF(ISNA(VLOOKUP('W. VaR &amp; Off-Peak Pos By Trader'!$A37,'Import OffPeak'!$A$3:Y$100,Y$1,FALSE())),0,VLOOKUP('W. VaR &amp; Off-Peak Pos By Trader'!$A37,'Import OffPeak'!$A$3:Y$100,Y$1,FALSE()))</f>
        <v>0</v>
      </c>
      <c r="Z30" s="107" t="n">
        <f aca="false">IF(ISNA(VLOOKUP('W. VaR &amp; Off-Peak Pos By Trader'!$A37,'Import OffPeak'!$A$3:Z$100,Z$1,FALSE())),0,VLOOKUP('W. VaR &amp; Off-Peak Pos By Trader'!$A37,'Import OffPeak'!$A$3:Z$100,Z$1,FALSE()))</f>
        <v>0</v>
      </c>
      <c r="AA30" s="107" t="n">
        <f aca="false">IF(ISNA(VLOOKUP('W. VaR &amp; Off-Peak Pos By Trader'!$A37,'Import OffPeak'!$A$3:AA$100,AA$1,FALSE())),0,VLOOKUP('W. VaR &amp; Off-Peak Pos By Trader'!$A37,'Import OffPeak'!$A$3:AA$100,AA$1,FALSE()))</f>
        <v>0</v>
      </c>
      <c r="AB30" s="107" t="n">
        <f aca="false">IF(ISNA(VLOOKUP('W. VaR &amp; Off-Peak Pos By Trader'!$A37,'Import OffPeak'!$A$3:AB$100,AB$1,FALSE())),0,VLOOKUP('W. VaR &amp; Off-Peak Pos By Trader'!$A37,'Import OffPeak'!$A$3:AB$100,AB$1,FALSE()))</f>
        <v>0</v>
      </c>
      <c r="AC30" s="107" t="n">
        <f aca="false">IF(ISNA(VLOOKUP('W. VaR &amp; Off-Peak Pos By Trader'!$A37,'Import OffPeak'!$A$3:AC$100,AC$1,FALSE())),0,VLOOKUP('W. VaR &amp; Off-Peak Pos By Trader'!$A37,'Import OffPeak'!$A$3:AC$100,AC$1,FALSE()))</f>
        <v>0</v>
      </c>
      <c r="AD30" s="107" t="n">
        <f aca="false">IF(ISNA(VLOOKUP('W. VaR &amp; Off-Peak Pos By Trader'!$A37,'Import OffPeak'!$A$3:AD$100,AD$1,FALSE())),0,VLOOKUP('W. VaR &amp; Off-Peak Pos By Trader'!$A37,'Import OffPeak'!$A$3:AD$100,AD$1,FALSE()))</f>
        <v>0</v>
      </c>
      <c r="AE30" s="107" t="n">
        <f aca="false">IF(ISNA(VLOOKUP('W. VaR &amp; Off-Peak Pos By Trader'!$A37,'Import OffPeak'!$A$3:AE$100,AE$1,FALSE())),0,VLOOKUP('W. VaR &amp; Off-Peak Pos By Trader'!$A37,'Import OffPeak'!$A$3:AE$100,AE$1,FALSE()))</f>
        <v>0</v>
      </c>
      <c r="AF30" s="107" t="n">
        <f aca="false">IF(ISNA(VLOOKUP('W. VaR &amp; Off-Peak Pos By Trader'!$A37,'Import OffPeak'!$A$3:AF$100,AF$1,FALSE())),0,VLOOKUP('W. VaR &amp; Off-Peak Pos By Trader'!$A37,'Import OffPeak'!$A$3:AF$100,AF$1,FALSE()))</f>
        <v>0</v>
      </c>
      <c r="AG30" s="107" t="n">
        <f aca="false">IF(ISNA(VLOOKUP('W. VaR &amp; Off-Peak Pos By Trader'!$A37,'Import OffPeak'!$A$3:AG$100,AG$1,FALSE())),0,VLOOKUP('W. VaR &amp; Off-Peak Pos By Trader'!$A37,'Import OffPeak'!$A$3:AG$100,AG$1,FALSE()))</f>
        <v>0</v>
      </c>
      <c r="AH30" s="107" t="n">
        <f aca="false">IF(ISNA(VLOOKUP('W. VaR &amp; Off-Peak Pos By Trader'!$A37,'Import OffPeak'!$A$3:AH$100,AH$1,FALSE())),0,VLOOKUP('W. VaR &amp; Off-Peak Pos By Trader'!$A37,'Import OffPeak'!$A$3:AH$100,AH$1,FALSE()))</f>
        <v>0</v>
      </c>
      <c r="AI30" s="107" t="n">
        <f aca="false">IF(ISNA(VLOOKUP('W. VaR &amp; Off-Peak Pos By Trader'!$A37,'Import OffPeak'!$A$3:AI$100,AI$1,FALSE())),0,VLOOKUP('W. VaR &amp; Off-Peak Pos By Trader'!$A37,'Import OffPeak'!$A$3:AI$100,AI$1,FALSE()))</f>
        <v>0</v>
      </c>
      <c r="AJ30" s="107" t="n">
        <f aca="false">IF(ISNA(VLOOKUP('W. VaR &amp; Off-Peak Pos By Trader'!$A37,'Import OffPeak'!$A$3:AJ$100,AJ$1,FALSE())),0,VLOOKUP('W. VaR &amp; Off-Peak Pos By Trader'!$A37,'Import OffPeak'!$A$3:AJ$100,AJ$1,FALSE()))</f>
        <v>0</v>
      </c>
      <c r="AK30" s="107" t="n">
        <f aca="false">IF(ISNA(VLOOKUP('W. VaR &amp; Off-Peak Pos By Trader'!$A37,'Import OffPeak'!$A$3:AK$100,AK$1,FALSE())),0,VLOOKUP('W. VaR &amp; Off-Peak Pos By Trader'!$A37,'Import OffPeak'!$A$3:AK$100,AK$1,FALSE()))</f>
        <v>0</v>
      </c>
      <c r="AL30" s="107" t="n">
        <f aca="false">IF(ISNA(VLOOKUP('W. VaR &amp; Off-Peak Pos By Trader'!$A37,'Import OffPeak'!$A$3:AL$100,AL$1,FALSE())),0,VLOOKUP('W. VaR &amp; Off-Peak Pos By Trader'!$A37,'Import OffPeak'!$A$3:AL$100,AL$1,FALSE()))</f>
        <v>0</v>
      </c>
      <c r="AM30" s="107" t="n">
        <f aca="false">IF(ISNA(VLOOKUP('W. VaR &amp; Off-Peak Pos By Trader'!$A37,'Import OffPeak'!$A$3:AM$100,AM$1,FALSE())),0,VLOOKUP('W. VaR &amp; Off-Peak Pos By Trader'!$A37,'Import OffPeak'!$A$3:AM$100,AM$1,FALSE()))</f>
        <v>0</v>
      </c>
      <c r="AN30" s="107" t="n">
        <f aca="false">IF(ISNA(VLOOKUP('W. VaR &amp; Off-Peak Pos By Trader'!$A37,'Import OffPeak'!$A$3:AN$100,AN$1,FALSE())),0,VLOOKUP('W. VaR &amp; Off-Peak Pos By Trader'!$A37,'Import OffPeak'!$A$3:AN$100,AN$1,FALSE()))</f>
        <v>0</v>
      </c>
      <c r="AO30" s="107" t="n">
        <f aca="false">IF(ISNA(VLOOKUP('W. VaR &amp; Off-Peak Pos By Trader'!$A37,'Import OffPeak'!$A$3:AO$100,AO$1,FALSE())),0,VLOOKUP('W. VaR &amp; Off-Peak Pos By Trader'!$A37,'Import OffPeak'!$A$3:AO$100,AO$1,FALSE()))</f>
        <v>0</v>
      </c>
      <c r="AP30" s="107" t="n">
        <f aca="false">IF(ISNA(VLOOKUP('W. VaR &amp; Off-Peak Pos By Trader'!$A37,'Import OffPeak'!$A$3:AP$100,AP$1,FALSE())),0,VLOOKUP('W. VaR &amp; Off-Peak Pos By Trader'!$A37,'Import OffPeak'!$A$3:AP$100,AP$1,FALSE()))</f>
        <v>0</v>
      </c>
      <c r="AQ30" s="107" t="n">
        <f aca="false">IF(ISNA(VLOOKUP('W. VaR &amp; Off-Peak Pos By Trader'!$A37,'Import OffPeak'!$A$3:AQ$100,AQ$1,FALSE())),0,VLOOKUP('W. VaR &amp; Off-Peak Pos By Trader'!$A37,'Import OffPeak'!$A$3:AQ$100,AQ$1,FALSE()))</f>
        <v>0</v>
      </c>
      <c r="AR30" s="107" t="n">
        <f aca="false">IF(ISNA(VLOOKUP('W. VaR &amp; Off-Peak Pos By Trader'!$A37,'Import OffPeak'!$A$3:AR$100,AR$1,FALSE())),0,VLOOKUP('W. VaR &amp; Off-Peak Pos By Trader'!$A37,'Import OffPeak'!$A$3:AR$100,AR$1,FALSE()))</f>
        <v>0</v>
      </c>
      <c r="AS30" s="107" t="n">
        <f aca="false">IF(ISNA(VLOOKUP('W. VaR &amp; Off-Peak Pos By Trader'!$A37,'Import OffPeak'!$A$3:AS$100,AS$1,FALSE())),0,VLOOKUP('W. VaR &amp; Off-Peak Pos By Trader'!$A37,'Import OffPeak'!$A$3:AS$100,AS$1,FALSE()))</f>
        <v>0</v>
      </c>
      <c r="AT30" s="107" t="n">
        <f aca="false">IF(ISNA(VLOOKUP('W. VaR &amp; Off-Peak Pos By Trader'!$A37,'Import OffPeak'!$A$3:AT$100,AT$1,FALSE())),0,VLOOKUP('W. VaR &amp; Off-Peak Pos By Trader'!$A37,'Import OffPeak'!$A$3:AT$100,AT$1,FALSE()))</f>
        <v>0</v>
      </c>
      <c r="AU30" s="107" t="n">
        <f aca="false">IF(ISNA(VLOOKUP('W. VaR &amp; Off-Peak Pos By Trader'!$A37,'Import OffPeak'!$A$3:AU$100,AU$1,FALSE())),0,VLOOKUP('W. VaR &amp; Off-Peak Pos By Trader'!$A37,'Import OffPeak'!$A$3:AU$100,AU$1,FALSE()))</f>
        <v>0</v>
      </c>
      <c r="AV30" s="107" t="n">
        <f aca="false">IF(ISNA(VLOOKUP('W. VaR &amp; Off-Peak Pos By Trader'!$A37,'Import OffPeak'!$A$3:AV$100,AV$1,FALSE())),0,VLOOKUP('W. VaR &amp; Off-Peak Pos By Trader'!$A37,'Import OffPeak'!$A$3:AV$100,AV$1,FALSE()))</f>
        <v>0</v>
      </c>
      <c r="AW30" s="107" t="n">
        <f aca="false">IF(ISNA(VLOOKUP('W. VaR &amp; Off-Peak Pos By Trader'!$A37,'Import OffPeak'!$A$3:AW$100,AW$1,FALSE())),0,VLOOKUP('W. VaR &amp; Off-Peak Pos By Trader'!$A37,'Import OffPeak'!$A$3:AW$100,AW$1,FALSE()))</f>
        <v>0</v>
      </c>
      <c r="AX30" s="107" t="n">
        <f aca="false">IF(ISNA(VLOOKUP('W. VaR &amp; Off-Peak Pos By Trader'!$A37,'Import OffPeak'!$A$3:AX$100,AX$1,FALSE())),0,VLOOKUP('W. VaR &amp; Off-Peak Pos By Trader'!$A37,'Import OffPeak'!$A$3:AX$100,AX$1,FALSE()))</f>
        <v>0</v>
      </c>
      <c r="AY30" s="107" t="n">
        <f aca="false">IF(ISNA(VLOOKUP('W. VaR &amp; Off-Peak Pos By Trader'!$A37,'Import OffPeak'!$A$3:AY$100,AY$1,FALSE())),0,VLOOKUP('W. VaR &amp; Off-Peak Pos By Trader'!$A37,'Import OffPeak'!$A$3:AY$100,AY$1,FALSE()))</f>
        <v>0</v>
      </c>
      <c r="AZ30" s="107" t="n">
        <f aca="false">IF(ISNA(VLOOKUP('W. VaR &amp; Off-Peak Pos By Trader'!$A37,'Import OffPeak'!$A$3:AZ$100,AZ$1,FALSE())),0,VLOOKUP('W. VaR &amp; Off-Peak Pos By Trader'!$A37,'Import OffPeak'!$A$3:AZ$100,AZ$1,FALSE()))</f>
        <v>0</v>
      </c>
      <c r="BA30" s="107" t="n">
        <f aca="false">IF(ISNA(VLOOKUP('W. VaR &amp; Off-Peak Pos By Trader'!$A37,'Import OffPeak'!$A$3:BA$100,BA$1,FALSE())),0,VLOOKUP('W. VaR &amp; Off-Peak Pos By Trader'!$A37,'Import OffPeak'!$A$3:BA$100,BA$1,FALSE()))</f>
        <v>0</v>
      </c>
      <c r="BB30" s="107" t="n">
        <f aca="false">IF(ISNA(VLOOKUP('W. VaR &amp; Off-Peak Pos By Trader'!$A37,'Import OffPeak'!$A$3:BB$100,BB$1,FALSE())),0,VLOOKUP('W. VaR &amp; Off-Peak Pos By Trader'!$A37,'Import OffPeak'!$A$3:BB$100,BB$1,FALSE()))</f>
        <v>0</v>
      </c>
      <c r="BC30" s="107" t="n">
        <f aca="false">IF(ISNA(VLOOKUP('W. VaR &amp; Off-Peak Pos By Trader'!$A37,'Import OffPeak'!$A$3:BC$100,BC$1,FALSE())),0,VLOOKUP('W. VaR &amp; Off-Peak Pos By Trader'!$A37,'Import OffPeak'!$A$3:BC$100,BC$1,FALSE()))</f>
        <v>0</v>
      </c>
      <c r="BD30" s="107" t="n">
        <f aca="false">IF(ISNA(VLOOKUP('W. VaR &amp; Off-Peak Pos By Trader'!$A37,'Import OffPeak'!$A$3:BD$100,BD$1,FALSE())),0,VLOOKUP('W. VaR &amp; Off-Peak Pos By Trader'!$A37,'Import OffPeak'!$A$3:BD$100,BD$1,FALSE()))</f>
        <v>0</v>
      </c>
      <c r="BE30" s="107" t="n">
        <f aca="false">IF(ISNA(VLOOKUP('W. VaR &amp; Off-Peak Pos By Trader'!$A37,'Import OffPeak'!$A$3:BE$100,BE$1,FALSE())),0,VLOOKUP('W. VaR &amp; Off-Peak Pos By Trader'!$A37,'Import OffPeak'!$A$3:BE$100,BE$1,FALSE()))</f>
        <v>0</v>
      </c>
      <c r="BF30" s="107" t="n">
        <f aca="false">IF(ISNA(VLOOKUP('W. VaR &amp; Off-Peak Pos By Trader'!$A37,'Import OffPeak'!$A$3:BF$100,BF$1,FALSE())),0,VLOOKUP('W. VaR &amp; Off-Peak Pos By Trader'!$A37,'Import OffPeak'!$A$3:BF$100,BF$1,FALSE()))</f>
        <v>0</v>
      </c>
      <c r="BG30" s="107" t="n">
        <f aca="false">IF(ISNA(VLOOKUP('W. VaR &amp; Off-Peak Pos By Trader'!$A37,'Import OffPeak'!$A$3:BG$100,BG$1,FALSE())),0,VLOOKUP('W. VaR &amp; Off-Peak Pos By Trader'!$A37,'Import OffPeak'!$A$3:BG$100,BG$1,FALSE()))</f>
        <v>0</v>
      </c>
      <c r="BH30" s="107" t="n">
        <f aca="false">IF(ISNA(VLOOKUP('W. VaR &amp; Off-Peak Pos By Trader'!$A37,'Import OffPeak'!$A$3:BH$100,BH$1,FALSE())),0,VLOOKUP('W. VaR &amp; Off-Peak Pos By Trader'!$A37,'Import OffPeak'!$A$3:BH$100,BH$1,FALSE()))</f>
        <v>0</v>
      </c>
      <c r="BI30" s="107" t="n">
        <f aca="false">IF(ISNA(VLOOKUP('W. VaR &amp; Off-Peak Pos By Trader'!$A37,'Import OffPeak'!$A$3:BI$100,BI$1,FALSE())),0,VLOOKUP('W. VaR &amp; Off-Peak Pos By Trader'!$A37,'Import OffPeak'!$A$3:BI$100,BI$1,FALSE()))</f>
        <v>0</v>
      </c>
      <c r="BJ30" s="107" t="n">
        <f aca="false">IF(ISNA(VLOOKUP('W. VaR &amp; Off-Peak Pos By Trader'!$A37,'Import OffPeak'!$A$3:BJ$100,BJ$1,FALSE())),0,VLOOKUP('W. VaR &amp; Off-Peak Pos By Trader'!$A37,'Import OffPeak'!$A$3:BJ$100,BJ$1,FALSE()))</f>
        <v>0</v>
      </c>
      <c r="BK30" s="107" t="n">
        <f aca="false">IF(ISNA(VLOOKUP('W. VaR &amp; Off-Peak Pos By Trader'!$A37,'Import OffPeak'!$A$3:BK$100,BK$1,FALSE())),0,VLOOKUP('W. VaR &amp; Off-Peak Pos By Trader'!$A37,'Import OffPeak'!$A$3:BK$100,BK$1,FALSE()))</f>
        <v>0</v>
      </c>
      <c r="BL30" s="107" t="n">
        <f aca="false">IF(ISNA(VLOOKUP('W. VaR &amp; Off-Peak Pos By Trader'!$A37,'Import OffPeak'!$A$3:BL$100,BL$1,FALSE())),0,VLOOKUP('W. VaR &amp; Off-Peak Pos By Trader'!$A37,'Import OffPeak'!$A$3:BL$100,BL$1,FALSE()))</f>
        <v>0</v>
      </c>
      <c r="BM30" s="107" t="n">
        <f aca="false">IF(ISNA(VLOOKUP('W. VaR &amp; Off-Peak Pos By Trader'!$A37,'Import OffPeak'!$A$3:BM$100,BM$1,FALSE())),0,VLOOKUP('W. VaR &amp; Off-Peak Pos By Trader'!$A37,'Import OffPeak'!$A$3:BM$100,BM$1,FALSE()))</f>
        <v>0</v>
      </c>
      <c r="BN30" s="107" t="n">
        <f aca="false">IF(ISNA(VLOOKUP('W. VaR &amp; Off-Peak Pos By Trader'!$A37,'Import OffPeak'!$A$3:BN$100,BN$1,FALSE())),0,VLOOKUP('W. VaR &amp; Off-Peak Pos By Trader'!$A37,'Import OffPeak'!$A$3:BN$100,BN$1,FALSE()))</f>
        <v>0</v>
      </c>
      <c r="BO30" s="107" t="n">
        <f aca="false">IF(ISNA(VLOOKUP('W. VaR &amp; Off-Peak Pos By Trader'!$A37,'Import OffPeak'!$A$3:BO$100,BO$1,FALSE())),0,VLOOKUP('W. VaR &amp; Off-Peak Pos By Trader'!$A37,'Import OffPeak'!$A$3:BO$100,BO$1,FALSE()))</f>
        <v>0</v>
      </c>
      <c r="BP30" s="107" t="n">
        <f aca="false">IF(ISNA(VLOOKUP('W. VaR &amp; Off-Peak Pos By Trader'!$A37,'Import OffPeak'!$A$3:BP$100,BP$1,FALSE())),0,VLOOKUP('W. VaR &amp; Off-Peak Pos By Trader'!$A37,'Import OffPeak'!$A$3:BP$100,BP$1,FALSE()))</f>
        <v>0</v>
      </c>
      <c r="BQ30" s="107" t="n">
        <f aca="false">IF(ISNA(VLOOKUP('W. VaR &amp; Off-Peak Pos By Trader'!$A37,'Import OffPeak'!$A$3:BQ$100,BQ$1,FALSE())),0,VLOOKUP('W. VaR &amp; Off-Peak Pos By Trader'!$A37,'Import OffPeak'!$A$3:BQ$100,BQ$1,FALSE()))</f>
        <v>0</v>
      </c>
      <c r="BR30" s="107" t="n">
        <f aca="false">IF(ISNA(VLOOKUP('W. VaR &amp; Off-Peak Pos By Trader'!$A37,'Import OffPeak'!$A$3:BR$100,BR$1,FALSE())),0,VLOOKUP('W. VaR &amp; Off-Peak Pos By Trader'!$A37,'Import OffPeak'!$A$3:BR$100,BR$1,FALSE()))</f>
        <v>0</v>
      </c>
      <c r="BS30" s="107" t="n">
        <f aca="false">IF(ISNA(VLOOKUP('W. VaR &amp; Off-Peak Pos By Trader'!$A37,'Import OffPeak'!$A$3:BS$100,BS$1,FALSE())),0,VLOOKUP('W. VaR &amp; Off-Peak Pos By Trader'!$A37,'Import OffPeak'!$A$3:BS$100,BS$1,FALSE()))</f>
        <v>0</v>
      </c>
      <c r="BT30" s="107" t="n">
        <f aca="false">IF(ISNA(VLOOKUP('W. VaR &amp; Off-Peak Pos By Trader'!$A37,'Import OffPeak'!$A$3:BT$100,BT$1,FALSE())),0,VLOOKUP('W. VaR &amp; Off-Peak Pos By Trader'!$A37,'Import OffPeak'!$A$3:BT$100,BT$1,FALSE()))</f>
        <v>0</v>
      </c>
      <c r="BU30" s="107" t="n">
        <f aca="false">IF(ISNA(VLOOKUP('W. VaR &amp; Off-Peak Pos By Trader'!$A37,'Import OffPeak'!$A$3:BU$100,BU$1,FALSE())),0,VLOOKUP('W. VaR &amp; Off-Peak Pos By Trader'!$A37,'Import OffPeak'!$A$3:BU$100,BU$1,FALSE()))</f>
        <v>0</v>
      </c>
      <c r="BV30" s="107" t="n">
        <f aca="false">IF(ISNA(VLOOKUP('W. VaR &amp; Off-Peak Pos By Trader'!$A37,'Import OffPeak'!$A$3:BV$100,BV$1,FALSE())),0,VLOOKUP('W. VaR &amp; Off-Peak Pos By Trader'!$A37,'Import OffPeak'!$A$3:BV$100,BV$1,FALSE()))</f>
        <v>0</v>
      </c>
      <c r="BW30" s="107" t="n">
        <f aca="false">IF(ISNA(VLOOKUP('W. VaR &amp; Off-Peak Pos By Trader'!$A37,'Import OffPeak'!$A$3:BW$100,BW$1,FALSE())),0,VLOOKUP('W. VaR &amp; Off-Peak Pos By Trader'!$A37,'Import OffPeak'!$A$3:BW$100,BW$1,FALSE()))</f>
        <v>0</v>
      </c>
      <c r="BX30" s="107" t="n">
        <f aca="false">IF(ISNA(VLOOKUP('W. VaR &amp; Off-Peak Pos By Trader'!$A37,'Import OffPeak'!$A$3:BX$100,BX$1,FALSE())),0,VLOOKUP('W. VaR &amp; Off-Peak Pos By Trader'!$A37,'Import OffPeak'!$A$3:BX$100,BX$1,FALSE()))</f>
        <v>0</v>
      </c>
      <c r="BY30" s="107" t="n">
        <f aca="false">IF(ISNA(VLOOKUP('W. VaR &amp; Off-Peak Pos By Trader'!$A37,'Import OffPeak'!$A$3:BY$100,BY$1,FALSE())),0,VLOOKUP('W. VaR &amp; Off-Peak Pos By Trader'!$A37,'Import OffPeak'!$A$3:BY$100,BY$1,FALSE()))</f>
        <v>0</v>
      </c>
      <c r="BZ30" s="107" t="n">
        <f aca="false">IF(ISNA(VLOOKUP('W. VaR &amp; Off-Peak Pos By Trader'!$A37,'Import OffPeak'!$A$3:BZ$100,BZ$1,FALSE())),0,VLOOKUP('W. VaR &amp; Off-Peak Pos By Trader'!$A37,'Import OffPeak'!$A$3:BZ$100,BZ$1,FALSE()))</f>
        <v>0</v>
      </c>
      <c r="CA30" s="107" t="n">
        <f aca="false">IF(ISNA(VLOOKUP('W. VaR &amp; Off-Peak Pos By Trader'!$A37,'Import OffPeak'!$A$3:CA$100,CA$1,FALSE())),0,VLOOKUP('W. VaR &amp; Off-Peak Pos By Trader'!$A37,'Import OffPeak'!$A$3:CA$100,CA$1,FALSE()))</f>
        <v>0</v>
      </c>
      <c r="CB30" s="107" t="n">
        <f aca="false">IF(ISNA(VLOOKUP('W. VaR &amp; Off-Peak Pos By Trader'!$A37,'Import OffPeak'!$A$3:CB$100,CB$1,FALSE())),0,VLOOKUP('W. VaR &amp; Off-Peak Pos By Trader'!$A37,'Import OffPeak'!$A$3:CB$100,CB$1,FALSE()))</f>
        <v>0</v>
      </c>
      <c r="CC30" s="107" t="n">
        <f aca="false">IF(ISNA(VLOOKUP('W. VaR &amp; Off-Peak Pos By Trader'!$A37,'Import OffPeak'!$A$3:CC$100,CC$1,FALSE())),0,VLOOKUP('W. VaR &amp; Off-Peak Pos By Trader'!$A37,'Import OffPeak'!$A$3:CC$100,CC$1,FALSE()))</f>
        <v>0</v>
      </c>
      <c r="CD30" s="107" t="n">
        <f aca="false">IF(ISNA(VLOOKUP('W. VaR &amp; Off-Peak Pos By Trader'!$A37,'Import OffPeak'!$A$3:CD$100,CD$1,FALSE())),0,VLOOKUP('W. VaR &amp; Off-Peak Pos By Trader'!$A37,'Import OffPeak'!$A$3:CD$100,CD$1,FALSE()))</f>
        <v>0</v>
      </c>
      <c r="CE30" s="107" t="n">
        <f aca="false">IF(ISNA(VLOOKUP('W. VaR &amp; Off-Peak Pos By Trader'!$A37,'Import OffPeak'!$A$3:CE$100,CE$1,FALSE())),0,VLOOKUP('W. VaR &amp; Off-Peak Pos By Trader'!$A37,'Import OffPeak'!$A$3:CE$100,CE$1,FALSE()))</f>
        <v>0</v>
      </c>
      <c r="CF30" s="107" t="n">
        <f aca="false">IF(ISNA(VLOOKUP('W. VaR &amp; Off-Peak Pos By Trader'!$A37,'Import OffPeak'!$A$3:CF$100,CF$1,FALSE())),0,VLOOKUP('W. VaR &amp; Off-Peak Pos By Trader'!$A37,'Import OffPeak'!$A$3:CF$100,CF$1,FALSE()))</f>
        <v>0</v>
      </c>
      <c r="CG30" s="107" t="n">
        <f aca="false">IF(ISNA(VLOOKUP('W. VaR &amp; Off-Peak Pos By Trader'!$A37,'Import OffPeak'!$A$3:CG$100,CG$1,FALSE())),0,VLOOKUP('W. VaR &amp; Off-Peak Pos By Trader'!$A37,'Import OffPeak'!$A$3:CG$100,CG$1,FALSE()))</f>
        <v>0</v>
      </c>
      <c r="CH30" s="107" t="n">
        <f aca="false">IF(ISNA(VLOOKUP('W. VaR &amp; Off-Peak Pos By Trader'!$A37,'Import OffPeak'!$A$3:CH$100,CH$1,FALSE())),0,VLOOKUP('W. VaR &amp; Off-Peak Pos By Trader'!$A37,'Import OffPeak'!$A$3:CH$100,CH$1,FALSE()))</f>
        <v>0</v>
      </c>
      <c r="CI30" s="107" t="n">
        <f aca="false">IF(ISNA(VLOOKUP('W. VaR &amp; Off-Peak Pos By Trader'!$A37,'Import OffPeak'!$A$3:CI$100,CI$1,FALSE())),0,VLOOKUP('W. VaR &amp; Off-Peak Pos By Trader'!$A37,'Import OffPeak'!$A$3:CI$100,CI$1,FALSE()))</f>
        <v>0</v>
      </c>
      <c r="CJ30" s="107" t="n">
        <f aca="false">IF(ISNA(VLOOKUP('W. VaR &amp; Off-Peak Pos By Trader'!$A37,'Import OffPeak'!$A$3:CJ$100,CJ$1,FALSE())),0,VLOOKUP('W. VaR &amp; Off-Peak Pos By Trader'!$A37,'Import OffPeak'!$A$3:CJ$100,CJ$1,FALSE()))</f>
        <v>0</v>
      </c>
      <c r="CK30" s="107" t="n">
        <f aca="false">IF(ISNA(VLOOKUP('W. VaR &amp; Off-Peak Pos By Trader'!$A37,'Import OffPeak'!$A$3:CK$100,CK$1,FALSE())),0,VLOOKUP('W. VaR &amp; Off-Peak Pos By Trader'!$A37,'Import OffPeak'!$A$3:CK$100,CK$1,FALSE()))</f>
        <v>0</v>
      </c>
      <c r="CL30" s="107" t="n">
        <f aca="false">IF(ISNA(VLOOKUP('W. VaR &amp; Off-Peak Pos By Trader'!$A37,'Import OffPeak'!$A$3:CL$100,CL$1,FALSE())),0,VLOOKUP('W. VaR &amp; Off-Peak Pos By Trader'!$A37,'Import OffPeak'!$A$3:CL$100,CL$1,FALSE()))</f>
        <v>0</v>
      </c>
      <c r="CM30" s="107" t="n">
        <f aca="false">IF(ISNA(VLOOKUP('W. VaR &amp; Off-Peak Pos By Trader'!$A37,'Import OffPeak'!$A$3:CM$100,CM$1,FALSE())),0,VLOOKUP('W. VaR &amp; Off-Peak Pos By Trader'!$A37,'Import OffPeak'!$A$3:CM$100,CM$1,FALSE()))</f>
        <v>0</v>
      </c>
      <c r="CN30" s="107" t="n">
        <f aca="false">IF(ISNA(VLOOKUP('W. VaR &amp; Off-Peak Pos By Trader'!$A37,'Import OffPeak'!$A$3:CN$100,CN$1,FALSE())),0,VLOOKUP('W. VaR &amp; Off-Peak Pos By Trader'!$A37,'Import OffPeak'!$A$3:CN$100,CN$1,FALSE()))</f>
        <v>0</v>
      </c>
      <c r="CO30" s="107" t="n">
        <f aca="false">IF(ISNA(VLOOKUP('W. VaR &amp; Off-Peak Pos By Trader'!$A37,'Import OffPeak'!$A$3:CO$100,CO$1,FALSE())),0,VLOOKUP('W. VaR &amp; Off-Peak Pos By Trader'!$A37,'Import OffPeak'!$A$3:CO$100,CO$1,FALSE()))</f>
        <v>0</v>
      </c>
      <c r="CP30" s="107" t="n">
        <f aca="false">IF(ISNA(VLOOKUP('W. VaR &amp; Off-Peak Pos By Trader'!$A37,'Import OffPeak'!$A$3:CP$100,CP$1,FALSE())),0,VLOOKUP('W. VaR &amp; Off-Peak Pos By Trader'!$A37,'Import OffPeak'!$A$3:CP$100,CP$1,FALSE()))</f>
        <v>0</v>
      </c>
      <c r="CQ30" s="107" t="n">
        <f aca="false">IF(ISNA(VLOOKUP('W. VaR &amp; Off-Peak Pos By Trader'!$A37,'Import OffPeak'!$A$3:CQ$100,CQ$1,FALSE())),0,VLOOKUP('W. VaR &amp; Off-Peak Pos By Trader'!$A37,'Import OffPeak'!$A$3:CQ$100,CQ$1,FALSE()))</f>
        <v>0</v>
      </c>
      <c r="CR30" s="107" t="n">
        <f aca="false">IF(ISNA(VLOOKUP('W. VaR &amp; Off-Peak Pos By Trader'!$A37,'Import OffPeak'!$A$3:CR$100,CR$1,FALSE())),0,VLOOKUP('W. VaR &amp; Off-Peak Pos By Trader'!$A37,'Import OffPeak'!$A$3:CR$100,CR$1,FALSE()))</f>
        <v>0</v>
      </c>
      <c r="CS30" s="107" t="n">
        <f aca="false">IF(ISNA(VLOOKUP('W. VaR &amp; Off-Peak Pos By Trader'!$A37,'Import OffPeak'!$A$3:CS$100,CS$1,FALSE())),0,VLOOKUP('W. VaR &amp; Off-Peak Pos By Trader'!$A37,'Import OffPeak'!$A$3:CS$100,CS$1,FALSE()))</f>
        <v>0</v>
      </c>
      <c r="CT30" s="107" t="n">
        <f aca="false">IF(ISNA(VLOOKUP('W. VaR &amp; Off-Peak Pos By Trader'!$A37,'Import OffPeak'!$A$3:CT$100,CT$1,FALSE())),0,VLOOKUP('W. VaR &amp; Off-Peak Pos By Trader'!$A37,'Import OffPeak'!$A$3:CT$100,CT$1,FALSE()))</f>
        <v>0</v>
      </c>
      <c r="CU30" s="107" t="n">
        <f aca="false">IF(ISNA(VLOOKUP('W. VaR &amp; Off-Peak Pos By Trader'!$A37,'Import OffPeak'!$A$3:CU$100,CU$1,FALSE())),0,VLOOKUP('W. VaR &amp; Off-Peak Pos By Trader'!$A37,'Import OffPeak'!$A$3:CU$100,CU$1,FALSE()))</f>
        <v>0</v>
      </c>
      <c r="CV30" s="107" t="n">
        <f aca="false">IF(ISNA(VLOOKUP('W. VaR &amp; Off-Peak Pos By Trader'!$A37,'Import OffPeak'!$A$3:CV$100,CV$1,FALSE())),0,VLOOKUP('W. VaR &amp; Off-Peak Pos By Trader'!$A37,'Import OffPeak'!$A$3:CV$100,CV$1,FALSE()))</f>
        <v>0</v>
      </c>
      <c r="CW30" s="107" t="n">
        <f aca="false">IF(ISNA(VLOOKUP('W. VaR &amp; Off-Peak Pos By Trader'!$A37,'Import OffPeak'!$A$3:CW$100,CW$1,FALSE())),0,VLOOKUP('W. VaR &amp; Off-Peak Pos By Trader'!$A37,'Import OffPeak'!$A$3:CW$100,CW$1,FALSE()))</f>
        <v>0</v>
      </c>
      <c r="CX30" s="107" t="n">
        <f aca="false">IF(ISNA(VLOOKUP('W. VaR &amp; Off-Peak Pos By Trader'!$A37,'Import OffPeak'!$A$3:CX$100,CX$1,FALSE())),0,VLOOKUP('W. VaR &amp; Off-Peak Pos By Trader'!$A37,'Import OffPeak'!$A$3:CX$100,CX$1,FALSE()))</f>
        <v>0</v>
      </c>
      <c r="CY30" s="107" t="n">
        <f aca="false">IF(ISNA(VLOOKUP('W. VaR &amp; Off-Peak Pos By Trader'!$A37,'Import OffPeak'!$A$3:CY$100,CY$1,FALSE())),0,VLOOKUP('W. VaR &amp; Off-Peak Pos By Trader'!$A37,'Import OffPeak'!$A$3:CY$100,CY$1,FALSE()))</f>
        <v>0</v>
      </c>
      <c r="CZ30" s="107" t="n">
        <f aca="false">IF(ISNA(VLOOKUP('W. VaR &amp; Off-Peak Pos By Trader'!$A37,'Import OffPeak'!$A$3:CZ$100,CZ$1,FALSE())),0,VLOOKUP('W. VaR &amp; Off-Peak Pos By Trader'!$A37,'Import OffPeak'!$A$3:CZ$100,CZ$1,FALSE()))</f>
        <v>0</v>
      </c>
      <c r="DA30" s="107" t="n">
        <f aca="false">IF(ISNA(VLOOKUP('W. VaR &amp; Off-Peak Pos By Trader'!$A37,'Import OffPeak'!$A$3:DA$100,DA$1,FALSE())),0,VLOOKUP('W. VaR &amp; Off-Peak Pos By Trader'!$A37,'Import OffPeak'!$A$3:DA$100,DA$1,FALSE()))</f>
        <v>0</v>
      </c>
      <c r="DB30" s="107" t="n">
        <f aca="false">IF(ISNA(VLOOKUP('W. VaR &amp; Off-Peak Pos By Trader'!$A37,'Import OffPeak'!$A$3:DB$100,DB$1,FALSE())),0,VLOOKUP('W. VaR &amp; Off-Peak Pos By Trader'!$A37,'Import OffPeak'!$A$3:DB$100,DB$1,FALSE()))</f>
        <v>0</v>
      </c>
      <c r="DC30" s="107" t="n">
        <f aca="false">IF(ISNA(VLOOKUP('W. VaR &amp; Off-Peak Pos By Trader'!$A37,'Import OffPeak'!$A$3:DC$100,DC$1,FALSE())),0,VLOOKUP('W. VaR &amp; Off-Peak Pos By Trader'!$A37,'Import OffPeak'!$A$3:DC$100,DC$1,FALSE()))</f>
        <v>0</v>
      </c>
      <c r="DD30" s="107" t="n">
        <f aca="false">IF(ISNA(VLOOKUP('W. VaR &amp; Off-Peak Pos By Trader'!$A37,'Import OffPeak'!$A$3:DD$100,DD$1,FALSE())),0,VLOOKUP('W. VaR &amp; Off-Peak Pos By Trader'!$A37,'Import OffPeak'!$A$3:DD$100,DD$1,FALSE()))</f>
        <v>0</v>
      </c>
      <c r="DE30" s="107" t="n">
        <f aca="false">IF(ISNA(VLOOKUP('W. VaR &amp; Off-Peak Pos By Trader'!$A37,'Import OffPeak'!$A$3:DE$100,DE$1,FALSE())),0,VLOOKUP('W. VaR &amp; Off-Peak Pos By Trader'!$A37,'Import OffPeak'!$A$3:DE$100,DE$1,FALSE()))</f>
        <v>0</v>
      </c>
      <c r="DF30" s="107" t="n">
        <f aca="false">IF(ISNA(VLOOKUP('W. VaR &amp; Off-Peak Pos By Trader'!$A37,'Import OffPeak'!$A$3:DF$100,DF$1,FALSE())),0,VLOOKUP('W. VaR &amp; Off-Peak Pos By Trader'!$A37,'Import OffPeak'!$A$3:DF$100,DF$1,FALSE()))</f>
        <v>0</v>
      </c>
      <c r="DG30" s="107" t="n">
        <f aca="false">IF(ISNA(VLOOKUP('W. VaR &amp; Off-Peak Pos By Trader'!$A37,'Import OffPeak'!$A$3:DG$100,DG$1,FALSE())),0,VLOOKUP('W. VaR &amp; Off-Peak Pos By Trader'!$A37,'Import OffPeak'!$A$3:DG$100,DG$1,FALSE()))</f>
        <v>0</v>
      </c>
      <c r="DH30" s="107" t="n">
        <f aca="false">IF(ISNA(VLOOKUP('W. VaR &amp; Off-Peak Pos By Trader'!$A37,'Import OffPeak'!$A$3:DH$100,DH$1,FALSE())),0,VLOOKUP('W. VaR &amp; Off-Peak Pos By Trader'!$A37,'Import OffPeak'!$A$3:DH$100,DH$1,FALSE()))</f>
        <v>0</v>
      </c>
      <c r="DI30" s="107" t="n">
        <f aca="false">IF(ISNA(VLOOKUP('W. VaR &amp; Off-Peak Pos By Trader'!$A37,'Import OffPeak'!$A$3:DI$100,DI$1,FALSE())),0,VLOOKUP('W. VaR &amp; Off-Peak Pos By Trader'!$A37,'Import OffPeak'!$A$3:DI$100,DI$1,FALSE()))</f>
        <v>0</v>
      </c>
      <c r="DJ30" s="107" t="n">
        <f aca="false">IF(ISNA(VLOOKUP('W. VaR &amp; Off-Peak Pos By Trader'!$A37,'Import OffPeak'!$A$3:DJ$100,DJ$1,FALSE())),0,VLOOKUP('W. VaR &amp; Off-Peak Pos By Trader'!$A37,'Import OffPeak'!$A$3:DJ$100,DJ$1,FALSE()))</f>
        <v>0</v>
      </c>
      <c r="DK30" s="107" t="n">
        <f aca="false">IF(ISNA(VLOOKUP('W. VaR &amp; Off-Peak Pos By Trader'!$A37,'Import OffPeak'!$A$3:DK$100,DK$1,FALSE())),0,VLOOKUP('W. VaR &amp; Off-Peak Pos By Trader'!$A37,'Import OffPeak'!$A$3:DK$100,DK$1,FALSE()))</f>
        <v>0</v>
      </c>
      <c r="DL30" s="107" t="n">
        <f aca="false">IF(ISNA(VLOOKUP('W. VaR &amp; Off-Peak Pos By Trader'!$A37,'Import OffPeak'!$A$3:DL$100,DL$1,FALSE())),0,VLOOKUP('W. VaR &amp; Off-Peak Pos By Trader'!$A37,'Import OffPeak'!$A$3:DL$100,DL$1,FALSE()))</f>
        <v>0</v>
      </c>
      <c r="DM30" s="107" t="n">
        <f aca="false">IF(ISNA(VLOOKUP('W. VaR &amp; Off-Peak Pos By Trader'!$A37,'Import OffPeak'!$A$3:DM$100,DM$1,FALSE())),0,VLOOKUP('W. VaR &amp; Off-Peak Pos By Trader'!$A37,'Import OffPeak'!$A$3:DM$100,DM$1,FALSE()))</f>
        <v>0</v>
      </c>
      <c r="DN30" s="107" t="n">
        <f aca="false">IF(ISNA(VLOOKUP('W. VaR &amp; Off-Peak Pos By Trader'!$A37,'Import OffPeak'!$A$3:DN$100,DN$1,FALSE())),0,VLOOKUP('W. VaR &amp; Off-Peak Pos By Trader'!$A37,'Import OffPeak'!$A$3:DN$100,DN$1,FALSE()))</f>
        <v>0</v>
      </c>
      <c r="DO30" s="107" t="n">
        <f aca="false">IF(ISNA(VLOOKUP('W. VaR &amp; Off-Peak Pos By Trader'!$A37,'Import OffPeak'!$A$3:DO$100,DO$1,FALSE())),0,VLOOKUP('W. VaR &amp; Off-Peak Pos By Trader'!$A37,'Import OffPeak'!$A$3:DO$100,DO$1,FALSE()))</f>
        <v>0</v>
      </c>
      <c r="DP30" s="107" t="n">
        <f aca="false">IF(ISNA(VLOOKUP('W. VaR &amp; Off-Peak Pos By Trader'!$A37,'Import OffPeak'!$A$3:DP$100,DP$1,FALSE())),0,VLOOKUP('W. VaR &amp; Off-Peak Pos By Trader'!$A37,'Import OffPeak'!$A$3:DP$100,DP$1,FALSE()))</f>
        <v>0</v>
      </c>
      <c r="DQ30" s="107" t="n">
        <f aca="false">IF(ISNA(VLOOKUP('W. VaR &amp; Off-Peak Pos By Trader'!$A37,'Import OffPeak'!$A$3:DQ$100,DQ$1,FALSE())),0,VLOOKUP('W. VaR &amp; Off-Peak Pos By Trader'!$A37,'Import OffPeak'!$A$3:DQ$100,DQ$1,FALSE()))</f>
        <v>0</v>
      </c>
      <c r="DR30" s="107" t="n">
        <f aca="false">IF(ISNA(VLOOKUP('W. VaR &amp; Off-Peak Pos By Trader'!$A37,'Import OffPeak'!$A$3:DR$100,DR$1,FALSE())),0,VLOOKUP('W. VaR &amp; Off-Peak Pos By Trader'!$A37,'Import OffPeak'!$A$3:DR$100,DR$1,FALSE()))</f>
        <v>0</v>
      </c>
      <c r="DS30" s="107" t="n">
        <f aca="false">IF(ISNA(VLOOKUP('W. VaR &amp; Off-Peak Pos By Trader'!$A37,'Import OffPeak'!$A$3:DS$100,DS$1,FALSE())),0,VLOOKUP('W. VaR &amp; Off-Peak Pos By Trader'!$A37,'Import OffPeak'!$A$3:DS$100,DS$1,FALSE()))</f>
        <v>0</v>
      </c>
      <c r="DT30" s="107" t="n">
        <f aca="false">IF(ISNA(VLOOKUP('W. VaR &amp; Off-Peak Pos By Trader'!$A37,'Import OffPeak'!$A$3:DT$100,DT$1,FALSE())),0,VLOOKUP('W. VaR &amp; Off-Peak Pos By Trader'!$A37,'Import OffPeak'!$A$3:DT$100,DT$1,FALSE()))</f>
        <v>0</v>
      </c>
      <c r="DU30" s="107" t="n">
        <f aca="false">IF(ISNA(VLOOKUP('W. VaR &amp; Off-Peak Pos By Trader'!$A37,'Import OffPeak'!$A$3:DU$100,DU$1,FALSE())),0,VLOOKUP('W. VaR &amp; Off-Peak Pos By Trader'!$A37,'Import OffPeak'!$A$3:DU$100,DU$1,FALSE()))</f>
        <v>0</v>
      </c>
      <c r="DV30" s="107" t="n">
        <f aca="false">IF(ISNA(VLOOKUP('W. VaR &amp; Off-Peak Pos By Trader'!$A37,'Import OffPeak'!$A$3:DV$100,DV$1,FALSE())),0,VLOOKUP('W. VaR &amp; Off-Peak Pos By Trader'!$A37,'Import OffPeak'!$A$3:DV$100,DV$1,FALSE()))</f>
        <v>0</v>
      </c>
      <c r="DW30" s="107" t="n">
        <f aca="false">IF(ISNA(VLOOKUP('W. VaR &amp; Off-Peak Pos By Trader'!$A37,'Import OffPeak'!$A$3:DW$100,DW$1,FALSE())),0,VLOOKUP('W. VaR &amp; Off-Peak Pos By Trader'!$A37,'Import OffPeak'!$A$3:DW$100,DW$1,FALSE()))</f>
        <v>0</v>
      </c>
      <c r="DX30" s="107" t="n">
        <f aca="false">IF(ISNA(VLOOKUP('W. VaR &amp; Off-Peak Pos By Trader'!$A37,'Import OffPeak'!$A$3:DX$100,DX$1,FALSE())),0,VLOOKUP('W. VaR &amp; Off-Peak Pos By Trader'!$A37,'Import OffPeak'!$A$3:DX$100,DX$1,FALSE()))</f>
        <v>0</v>
      </c>
      <c r="DY30" s="107" t="n">
        <f aca="false">IF(ISNA(VLOOKUP('W. VaR &amp; Off-Peak Pos By Trader'!$A37,'Import OffPeak'!$A$3:DY$100,DY$1,FALSE())),0,VLOOKUP('W. VaR &amp; Off-Peak Pos By Trader'!$A37,'Import OffPeak'!$A$3:DY$100,DY$1,FALSE()))</f>
        <v>0</v>
      </c>
      <c r="DZ30" s="107" t="n">
        <f aca="false">IF(ISNA(VLOOKUP('W. VaR &amp; Off-Peak Pos By Trader'!$A37,'Import OffPeak'!$A$3:DZ$100,DZ$1,FALSE())),0,VLOOKUP('W. VaR &amp; Off-Peak Pos By Trader'!$A37,'Import OffPeak'!$A$3:DZ$100,DZ$1,FALSE()))</f>
        <v>0</v>
      </c>
      <c r="EA30" s="107" t="n">
        <f aca="false">IF(ISNA(VLOOKUP('W. VaR &amp; Off-Peak Pos By Trader'!$A37,'Import OffPeak'!$A$3:EA$100,EA$1,FALSE())),0,VLOOKUP('W. VaR &amp; Off-Peak Pos By Trader'!$A37,'Import OffPeak'!$A$3:EA$100,EA$1,FALSE()))</f>
        <v>0</v>
      </c>
      <c r="EB30" s="107" t="n">
        <f aca="false">IF(ISNA(VLOOKUP('W. VaR &amp; Off-Peak Pos By Trader'!$A37,'Import OffPeak'!$A$3:EB$100,EB$1,FALSE())),0,VLOOKUP('W. VaR &amp; Off-Peak Pos By Trader'!$A37,'Import OffPeak'!$A$3:EB$100,EB$1,FALSE()))</f>
        <v>0</v>
      </c>
      <c r="EC30" s="107" t="n">
        <f aca="false">IF(ISNA(VLOOKUP('W. VaR &amp; Off-Peak Pos By Trader'!$A37,'Import OffPeak'!$A$3:EC$100,EC$1,FALSE())),0,VLOOKUP('W. VaR &amp; Off-Peak Pos By Trader'!$A37,'Import OffPeak'!$A$3:EC$100,EC$1,FALSE()))</f>
        <v>0</v>
      </c>
      <c r="ED30" s="107" t="n">
        <f aca="false">IF(ISNA(VLOOKUP('W. VaR &amp; Off-Peak Pos By Trader'!$A37,'Import OffPeak'!$A$3:ED$100,ED$1,FALSE())),0,VLOOKUP('W. VaR &amp; Off-Peak Pos By Trader'!$A37,'Import OffPeak'!$A$3:ED$100,ED$1,FALSE()))</f>
        <v>0</v>
      </c>
      <c r="EE30" s="107" t="n">
        <f aca="false">IF(ISNA(VLOOKUP('W. VaR &amp; Off-Peak Pos By Trader'!$A37,'Import OffPeak'!$A$3:EE$100,EE$1,FALSE())),0,VLOOKUP('W. VaR &amp; Off-Peak Pos By Trader'!$A37,'Import OffPeak'!$A$3:EE$100,EE$1,FALSE()))</f>
        <v>0</v>
      </c>
      <c r="EF30" s="107" t="n">
        <f aca="false">IF(ISNA(VLOOKUP('W. VaR &amp; Off-Peak Pos By Trader'!$A37,'Import OffPeak'!$A$3:EF$100,EF$1,FALSE())),0,VLOOKUP('W. VaR &amp; Off-Peak Pos By Trader'!$A37,'Import OffPeak'!$A$3:EF$100,EF$1,FALSE()))</f>
        <v>0</v>
      </c>
      <c r="EG30" s="107" t="n">
        <f aca="false">IF(ISNA(VLOOKUP('W. VaR &amp; Off-Peak Pos By Trader'!$A37,'Import OffPeak'!$A$3:EG$100,EG$1,FALSE())),0,VLOOKUP('W. VaR &amp; Off-Peak Pos By Trader'!$A37,'Import OffPeak'!$A$3:EG$100,EG$1,FALSE()))</f>
        <v>0</v>
      </c>
      <c r="EH30" s="107" t="n">
        <f aca="false">IF(ISNA(VLOOKUP('W. VaR &amp; Off-Peak Pos By Trader'!$A37,'Import OffPeak'!$A$3:EH$100,EH$1,FALSE())),0,VLOOKUP('W. VaR &amp; Off-Peak Pos By Trader'!$A37,'Import OffPeak'!$A$3:EH$100,EH$1,FALSE()))</f>
        <v>0</v>
      </c>
      <c r="EI30" s="107" t="n">
        <f aca="false">IF(ISNA(VLOOKUP('W. VaR &amp; Off-Peak Pos By Trader'!$A37,'Import OffPeak'!$A$3:EI$100,EI$1,FALSE())),0,VLOOKUP('W. VaR &amp; Off-Peak Pos By Trader'!$A37,'Import OffPeak'!$A$3:EI$100,EI$1,FALSE()))</f>
        <v>0</v>
      </c>
      <c r="EJ30" s="107" t="n">
        <f aca="false">IF(ISNA(VLOOKUP('W. VaR &amp; Off-Peak Pos By Trader'!$A37,'Import OffPeak'!$A$3:EJ$100,EJ$1,FALSE())),0,VLOOKUP('W. VaR &amp; Off-Peak Pos By Trader'!$A37,'Import OffPeak'!$A$3:EJ$100,EJ$1,FALSE()))</f>
        <v>0</v>
      </c>
      <c r="EK30" s="107" t="n">
        <f aca="false">IF(ISNA(VLOOKUP('W. VaR &amp; Off-Peak Pos By Trader'!$A37,'Import OffPeak'!$A$3:EK$100,EK$1,FALSE())),0,VLOOKUP('W. VaR &amp; Off-Peak Pos By Trader'!$A37,'Import OffPeak'!$A$3:EK$100,EK$1,FALSE()))</f>
        <v>0</v>
      </c>
      <c r="EL30" s="107" t="n">
        <f aca="false">IF(ISNA(VLOOKUP('W. VaR &amp; Off-Peak Pos By Trader'!$A37,'Import OffPeak'!$A$3:EL$100,EL$1,FALSE())),0,VLOOKUP('W. VaR &amp; Off-Peak Pos By Trader'!$A37,'Import OffPeak'!$A$3:EL$100,EL$1,FALSE()))</f>
        <v>0</v>
      </c>
      <c r="EM30" s="107" t="n">
        <f aca="false">IF(ISNA(VLOOKUP('W. VaR &amp; Off-Peak Pos By Trader'!$A37,'Import OffPeak'!$A$3:EM$100,EM$1,FALSE())),0,VLOOKUP('W. VaR &amp; Off-Peak Pos By Trader'!$A37,'Import OffPeak'!$A$3:EM$100,EM$1,FALSE()))</f>
        <v>0</v>
      </c>
      <c r="EN30" s="107" t="n">
        <f aca="false">IF(ISNA(VLOOKUP('W. VaR &amp; Off-Peak Pos By Trader'!$A37,'Import OffPeak'!$A$3:EN$100,EN$1,FALSE())),0,VLOOKUP('W. VaR &amp; Off-Peak Pos By Trader'!$A37,'Import OffPeak'!$A$3:EN$100,EN$1,FALSE()))</f>
        <v>0</v>
      </c>
      <c r="EO30" s="107" t="n">
        <f aca="false">IF(ISNA(VLOOKUP('W. VaR &amp; Off-Peak Pos By Trader'!$A37,'Import OffPeak'!$A$3:EO$100,EO$1,FALSE())),0,VLOOKUP('W. VaR &amp; Off-Peak Pos By Trader'!$A37,'Import OffPeak'!$A$3:EO$100,EO$1,FALSE()))</f>
        <v>0</v>
      </c>
      <c r="EP30" s="107" t="n">
        <f aca="false">IF(ISNA(VLOOKUP('W. VaR &amp; Off-Peak Pos By Trader'!$A37,'Import OffPeak'!$A$3:EP$100,EP$1,FALSE())),0,VLOOKUP('W. VaR &amp; Off-Peak Pos By Trader'!$A37,'Import OffPeak'!$A$3:EP$100,EP$1,FALSE()))</f>
        <v>0</v>
      </c>
      <c r="EQ30" s="107" t="n">
        <f aca="false">IF(ISNA(VLOOKUP('W. VaR &amp; Off-Peak Pos By Trader'!$A37,'Import OffPeak'!$A$3:EQ$100,EQ$1,FALSE())),0,VLOOKUP('W. VaR &amp; Off-Peak Pos By Trader'!$A37,'Import OffPeak'!$A$3:EQ$100,EQ$1,FALSE()))</f>
        <v>0</v>
      </c>
      <c r="ER30" s="107" t="n">
        <f aca="false">IF(ISNA(VLOOKUP('W. VaR &amp; Off-Peak Pos By Trader'!$A37,'Import OffPeak'!$A$3:ER$100,ER$1,FALSE())),0,VLOOKUP('W. VaR &amp; Off-Peak Pos By Trader'!$A37,'Import OffPeak'!$A$3:ER$100,ER$1,FALSE()))</f>
        <v>0</v>
      </c>
      <c r="ES30" s="107" t="n">
        <f aca="false">IF(ISNA(VLOOKUP('W. VaR &amp; Off-Peak Pos By Trader'!$A37,'Import OffPeak'!$A$3:ES$100,ES$1,FALSE())),0,VLOOKUP('W. VaR &amp; Off-Peak Pos By Trader'!$A37,'Import OffPeak'!$A$3:ES$100,ES$1,FALSE()))</f>
        <v>0</v>
      </c>
      <c r="ET30" s="107" t="n">
        <f aca="false">IF(ISNA(VLOOKUP('W. VaR &amp; Off-Peak Pos By Trader'!$A37,'Import OffPeak'!$A$3:ET$100,ET$1,FALSE())),0,VLOOKUP('W. VaR &amp; Off-Peak Pos By Trader'!$A37,'Import OffPeak'!$A$3:ET$100,ET$1,FALSE()))</f>
        <v>0</v>
      </c>
      <c r="EU30" s="107" t="n">
        <f aca="false">IF(ISNA(VLOOKUP('W. VaR &amp; Off-Peak Pos By Trader'!$A37,'Import OffPeak'!$A$3:EU$100,EU$1,FALSE())),0,VLOOKUP('W. VaR &amp; Off-Peak Pos By Trader'!$A37,'Import OffPeak'!$A$3:EU$100,EU$1,FALSE()))</f>
        <v>0</v>
      </c>
      <c r="EV30" s="107" t="n">
        <f aca="false">IF(ISNA(VLOOKUP('W. VaR &amp; Off-Peak Pos By Trader'!$A37,'Import OffPeak'!$A$3:EV$100,EV$1,FALSE())),0,VLOOKUP('W. VaR &amp; Off-Peak Pos By Trader'!$A37,'Import OffPeak'!$A$3:EV$100,EV$1,FALSE()))</f>
        <v>0</v>
      </c>
      <c r="EW30" s="107" t="n">
        <f aca="false">IF(ISNA(VLOOKUP('W. VaR &amp; Off-Peak Pos By Trader'!$A37,'Import OffPeak'!$A$3:EW$100,EW$1,FALSE())),0,VLOOKUP('W. VaR &amp; Off-Peak Pos By Trader'!$A37,'Import OffPeak'!$A$3:EW$100,EW$1,FALSE()))</f>
        <v>0</v>
      </c>
      <c r="EX30" s="107" t="n">
        <f aca="false">IF(ISNA(VLOOKUP('W. VaR &amp; Off-Peak Pos By Trader'!$A37,'Import OffPeak'!$A$3:EX$100,EX$1,FALSE())),0,VLOOKUP('W. VaR &amp; Off-Peak Pos By Trader'!$A37,'Import OffPeak'!$A$3:EX$100,EX$1,FALSE()))</f>
        <v>0</v>
      </c>
      <c r="EY30" s="107" t="n">
        <f aca="false">IF(ISNA(VLOOKUP('W. VaR &amp; Off-Peak Pos By Trader'!$A37,'Import OffPeak'!$A$3:EY$100,EY$1,FALSE())),0,VLOOKUP('W. VaR &amp; Off-Peak Pos By Trader'!$A37,'Import OffPeak'!$A$3:EY$100,EY$1,FALSE()))</f>
        <v>0</v>
      </c>
      <c r="EZ30" s="107" t="n">
        <f aca="false">IF(ISNA(VLOOKUP('W. VaR &amp; Off-Peak Pos By Trader'!$A37,'Import OffPeak'!$A$3:EZ$100,EZ$1,FALSE())),0,VLOOKUP('W. VaR &amp; Off-Peak Pos By Trader'!$A37,'Import OffPeak'!$A$3:EZ$100,EZ$1,FALSE()))</f>
        <v>0</v>
      </c>
      <c r="FA30" s="107" t="n">
        <f aca="false">IF(ISNA(VLOOKUP('W. VaR &amp; Off-Peak Pos By Trader'!$A37,'Import OffPeak'!$A$3:FA$100,FA$1,FALSE())),0,VLOOKUP('W. VaR &amp; Off-Peak Pos By Trader'!$A37,'Import OffPeak'!$A$3:FA$100,FA$1,FALSE()))</f>
        <v>0</v>
      </c>
      <c r="FB30" s="107" t="n">
        <f aca="false">IF(ISNA(VLOOKUP('W. VaR &amp; Off-Peak Pos By Trader'!$A37,'Import OffPeak'!$A$3:FB$100,FB$1,FALSE())),0,VLOOKUP('W. VaR &amp; Off-Peak Pos By Trader'!$A37,'Import OffPeak'!$A$3:FB$100,FB$1,FALSE()))</f>
        <v>0</v>
      </c>
      <c r="FC30" s="107" t="n">
        <f aca="false">IF(ISNA(VLOOKUP('W. VaR &amp; Off-Peak Pos By Trader'!$A37,'Import OffPeak'!$A$3:FC$100,FC$1,FALSE())),0,VLOOKUP('W. VaR &amp; Off-Peak Pos By Trader'!$A37,'Import OffPeak'!$A$3:FC$100,FC$1,FALSE()))</f>
        <v>0</v>
      </c>
      <c r="FD30" s="107" t="n">
        <f aca="false">IF(ISNA(VLOOKUP('W. VaR &amp; Off-Peak Pos By Trader'!$A37,'Import OffPeak'!$A$3:FD$100,FD$1,FALSE())),0,VLOOKUP('W. VaR &amp; Off-Peak Pos By Trader'!$A37,'Import OffPeak'!$A$3:FD$100,FD$1,FALSE()))</f>
        <v>0</v>
      </c>
      <c r="FE30" s="107" t="n">
        <f aca="false">IF(ISNA(VLOOKUP('W. VaR &amp; Off-Peak Pos By Trader'!$A37,'Import OffPeak'!$A$3:FE$100,FE$1,FALSE())),0,VLOOKUP('W. VaR &amp; Off-Peak Pos By Trader'!$A37,'Import OffPeak'!$A$3:FE$100,FE$1,FALSE()))</f>
        <v>0</v>
      </c>
      <c r="FF30" s="107" t="n">
        <f aca="false">IF(ISNA(VLOOKUP('W. VaR &amp; Off-Peak Pos By Trader'!$A37,'Import OffPeak'!$A$3:FF$100,FF$1,FALSE())),0,VLOOKUP('W. VaR &amp; Off-Peak Pos By Trader'!$A37,'Import OffPeak'!$A$3:FF$100,FF$1,FALSE()))</f>
        <v>0</v>
      </c>
      <c r="FG30" s="107" t="n">
        <f aca="false">IF(ISNA(VLOOKUP('W. VaR &amp; Off-Peak Pos By Trader'!$A37,'Import OffPeak'!$A$3:FG$100,FG$1,FALSE())),0,VLOOKUP('W. VaR &amp; Off-Peak Pos By Trader'!$A37,'Import OffPeak'!$A$3:FG$100,FG$1,FALSE()))</f>
        <v>0</v>
      </c>
      <c r="FH30" s="107" t="n">
        <f aca="false">IF(ISNA(VLOOKUP('W. VaR &amp; Off-Peak Pos By Trader'!$A37,'Import OffPeak'!$A$3:FH$100,FH$1,FALSE())),0,VLOOKUP('W. VaR &amp; Off-Peak Pos By Trader'!$A37,'Import OffPeak'!$A$3:FH$100,FH$1,FALSE()))</f>
        <v>0</v>
      </c>
      <c r="FI30" s="107" t="n">
        <f aca="false">IF(ISNA(VLOOKUP('W. VaR &amp; Off-Peak Pos By Trader'!$A37,'Import OffPeak'!$A$3:FI$100,FI$1,FALSE())),0,VLOOKUP('W. VaR &amp; Off-Peak Pos By Trader'!$A37,'Import OffPeak'!$A$3:FI$100,FI$1,FALSE()))</f>
        <v>0</v>
      </c>
      <c r="FJ30" s="107" t="n">
        <f aca="false">IF(ISNA(VLOOKUP('W. VaR &amp; Off-Peak Pos By Trader'!$A37,'Import OffPeak'!$A$3:FJ$100,FJ$1,FALSE())),0,VLOOKUP('W. VaR &amp; Off-Peak Pos By Trader'!$A37,'Import OffPeak'!$A$3:FJ$100,FJ$1,FALSE()))</f>
        <v>0</v>
      </c>
      <c r="FK30" s="107" t="n">
        <f aca="false">IF(ISNA(VLOOKUP('W. VaR &amp; Off-Peak Pos By Trader'!$A37,'Import OffPeak'!$A$3:FK$100,FK$1,FALSE())),0,VLOOKUP('W. VaR &amp; Off-Peak Pos By Trader'!$A37,'Import OffPeak'!$A$3:FK$100,FK$1,FALSE()))</f>
        <v>0</v>
      </c>
      <c r="FL30" s="107" t="n">
        <f aca="false">IF(ISNA(VLOOKUP('W. VaR &amp; Off-Peak Pos By Trader'!$A37,'Import OffPeak'!$A$3:FL$100,FL$1,FALSE())),0,VLOOKUP('W. VaR &amp; Off-Peak Pos By Trader'!$A37,'Import OffPeak'!$A$3:FL$100,FL$1,FALSE()))</f>
        <v>0</v>
      </c>
      <c r="FM30" s="107" t="n">
        <f aca="false">IF(ISNA(VLOOKUP('W. VaR &amp; Off-Peak Pos By Trader'!$A37,'Import OffPeak'!$A$3:FM$100,FM$1,FALSE())),0,VLOOKUP('W. VaR &amp; Off-Peak Pos By Trader'!$A37,'Import OffPeak'!$A$3:FM$100,FM$1,FALSE()))</f>
        <v>0</v>
      </c>
      <c r="FN30" s="107" t="n">
        <f aca="false">IF(ISNA(VLOOKUP('W. VaR &amp; Off-Peak Pos By Trader'!$A37,'Import OffPeak'!$A$3:FN$100,FN$1,FALSE())),0,VLOOKUP('W. VaR &amp; Off-Peak Pos By Trader'!$A37,'Import OffPeak'!$A$3:FN$100,FN$1,FALSE()))</f>
        <v>0</v>
      </c>
      <c r="FO30" s="107" t="n">
        <f aca="false">IF(ISNA(VLOOKUP('W. VaR &amp; Off-Peak Pos By Trader'!$A37,'Import OffPeak'!$A$3:FO$100,FO$1,FALSE())),0,VLOOKUP('W. VaR &amp; Off-Peak Pos By Trader'!$A37,'Import OffPeak'!$A$3:FO$100,FO$1,FALSE()))</f>
        <v>0</v>
      </c>
      <c r="FP30" s="107" t="n">
        <f aca="false">IF(ISNA(VLOOKUP('W. VaR &amp; Off-Peak Pos By Trader'!$A37,'Import OffPeak'!$A$3:FP$100,FP$1,FALSE())),0,VLOOKUP('W. VaR &amp; Off-Peak Pos By Trader'!$A37,'Import OffPeak'!$A$3:FP$100,FP$1,FALSE()))</f>
        <v>0</v>
      </c>
      <c r="FQ30" s="107" t="n">
        <f aca="false">IF(ISNA(VLOOKUP('W. VaR &amp; Off-Peak Pos By Trader'!$A37,'Import OffPeak'!$A$3:FQ$100,FQ$1,FALSE())),0,VLOOKUP('W. VaR &amp; Off-Peak Pos By Trader'!$A37,'Import OffPeak'!$A$3:FQ$100,FQ$1,FALSE()))</f>
        <v>0</v>
      </c>
      <c r="FR30" s="107" t="n">
        <f aca="false">IF(ISNA(VLOOKUP('W. VaR &amp; Off-Peak Pos By Trader'!$A37,'Import OffPeak'!$A$3:FR$100,FR$1,FALSE())),0,VLOOKUP('W. VaR &amp; Off-Peak Pos By Trader'!$A37,'Import OffPeak'!$A$3:FR$100,FR$1,FALSE()))</f>
        <v>0</v>
      </c>
      <c r="FS30" s="107" t="n">
        <f aca="false">IF(ISNA(VLOOKUP('W. VaR &amp; Off-Peak Pos By Trader'!$A37,'Import OffPeak'!$A$3:FS$100,FS$1,FALSE())),0,VLOOKUP('W. VaR &amp; Off-Peak Pos By Trader'!$A37,'Import OffPeak'!$A$3:FS$100,FS$1,FALSE()))</f>
        <v>0</v>
      </c>
      <c r="FT30" s="107" t="n">
        <f aca="false">IF(ISNA(VLOOKUP('W. VaR &amp; Off-Peak Pos By Trader'!$A37,'Import OffPeak'!$A$3:FT$100,FT$1,FALSE())),0,VLOOKUP('W. VaR &amp; Off-Peak Pos By Trader'!$A37,'Import OffPeak'!$A$3:FT$100,FT$1,FALSE()))</f>
        <v>0</v>
      </c>
      <c r="FU30" s="107" t="n">
        <f aca="false">IF(ISNA(VLOOKUP('W. VaR &amp; Off-Peak Pos By Trader'!$A37,'Import OffPeak'!$A$3:FU$100,FU$1,FALSE())),0,VLOOKUP('W. VaR &amp; Off-Peak Pos By Trader'!$A37,'Import OffPeak'!$A$3:FU$100,FU$1,FALSE()))</f>
        <v>0</v>
      </c>
      <c r="FV30" s="0" t="n">
        <f aca="false">IF(ISNA(VLOOKUP('W. VaR &amp; Off-Peak Pos By Trader'!$A37,'Import OffPeak'!$A$3:FV$100,FV$1,FALSE())),0,VLOOKUP('W. VaR &amp; Off-Peak Pos By Trader'!$A37,'Import OffPeak'!$A$3:FV$100,FV$1,FALSE()))</f>
        <v>0</v>
      </c>
      <c r="FW30" s="0" t="n">
        <f aca="false">IF(ISNA(VLOOKUP('W. VaR &amp; Off-Peak Pos By Trader'!$A37,'Import OffPeak'!$A$3:FW$100,FW$1,FALSE())),0,VLOOKUP('W. VaR &amp; Off-Peak Pos By Trader'!$A37,'Import OffPeak'!$A$3:FW$100,FW$1,FALSE()))</f>
        <v>0</v>
      </c>
      <c r="FX30" s="0" t="n">
        <f aca="false">IF(ISNA(VLOOKUP('W. VaR &amp; Off-Peak Pos By Trader'!$A37,'Import OffPeak'!$A$3:FX$100,FX$1,FALSE())),0,VLOOKUP('W. VaR &amp; Off-Peak Pos By Trader'!$A37,'Import OffPeak'!$A$3:FX$100,FX$1,FALSE()))</f>
        <v>0</v>
      </c>
      <c r="FY30" s="0" t="n">
        <f aca="false">IF(ISNA(VLOOKUP('W. VaR &amp; Off-Peak Pos By Trader'!$A37,'Import OffPeak'!$A$3:FY$100,FY$1,FALSE())),0,VLOOKUP('W. VaR &amp; Off-Peak Pos By Trader'!$A37,'Import OffPeak'!$A$3:FY$100,FY$1,FALSE()))</f>
        <v>0</v>
      </c>
      <c r="FZ30" s="0" t="n">
        <f aca="false">IF(ISNA(VLOOKUP('W. VaR &amp; Off-Peak Pos By Trader'!$A37,'Import OffPeak'!$A$3:FZ$100,FZ$1,FALSE())),0,VLOOKUP('W. VaR &amp; Off-Peak Pos By Trader'!$A37,'Import OffPeak'!$A$3:FZ$100,FZ$1,FALSE()))</f>
        <v>0</v>
      </c>
      <c r="GA30" s="0" t="n">
        <f aca="false">IF(ISNA(VLOOKUP('W. VaR &amp; Off-Peak Pos By Trader'!$A37,'Import OffPeak'!$A$3:GA$100,GA$1,FALSE())),0,VLOOKUP('W. VaR &amp; Off-Peak Pos By Trader'!$A37,'Import OffPeak'!$A$3:GA$100,GA$1,FALSE()))</f>
        <v>0</v>
      </c>
      <c r="GB30" s="0" t="n">
        <f aca="false">IF(ISNA(VLOOKUP('W. VaR &amp; Off-Peak Pos By Trader'!$A37,'Import OffPeak'!$A$3:GB$100,GB$1,FALSE())),0,VLOOKUP('W. VaR &amp; Off-Peak Pos By Trader'!$A37,'Import OffPeak'!$A$3:GB$100,GB$1,FALSE()))</f>
        <v>0</v>
      </c>
      <c r="GC30" s="0" t="n">
        <f aca="false">IF(ISNA(VLOOKUP('W. VaR &amp; Off-Peak Pos By Trader'!$A37,'Import OffPeak'!$A$3:GC$100,GC$1,FALSE())),0,VLOOKUP('W. VaR &amp; Off-Peak Pos By Trader'!$A37,'Import OffPeak'!$A$3:GC$100,GC$1,FALSE()))</f>
        <v>0</v>
      </c>
      <c r="GD30" s="0" t="n">
        <f aca="false">IF(ISNA(VLOOKUP('W. VaR &amp; Off-Peak Pos By Trader'!$A37,'Import OffPeak'!$A$3:GD$100,GD$1,FALSE())),0,VLOOKUP('W. VaR &amp; Off-Peak Pos By Trader'!$A37,'Import OffPeak'!$A$3:GD$100,GD$1,FALSE()))</f>
        <v>0</v>
      </c>
      <c r="GE30" s="0" t="n">
        <f aca="false">IF(ISNA(VLOOKUP('W. VaR &amp; Off-Peak Pos By Trader'!$A37,'Import OffPeak'!$A$3:GE$100,GE$1,FALSE())),0,VLOOKUP('W. VaR &amp; Off-Peak Pos By Trader'!$A37,'Import OffPeak'!$A$3:GE$100,GE$1,FALSE()))</f>
        <v>0</v>
      </c>
      <c r="GF30" s="0" t="n">
        <f aca="false">IF(ISNA(VLOOKUP('W. VaR &amp; Off-Peak Pos By Trader'!$A37,'Import OffPeak'!$A$3:GF$100,GF$1,FALSE())),0,VLOOKUP('W. VaR &amp; Off-Peak Pos By Trader'!$A37,'Import OffPeak'!$A$3:GF$100,GF$1,FALSE()))</f>
        <v>0</v>
      </c>
      <c r="GG30" s="0" t="n">
        <f aca="false">IF(ISNA(VLOOKUP('W. VaR &amp; Off-Peak Pos By Trader'!$A37,'Import OffPeak'!$A$3:GG$100,GG$1,FALSE())),0,VLOOKUP('W. VaR &amp; Off-Peak Pos By Trader'!$A37,'Import OffPeak'!$A$3:GG$100,GG$1,FALSE()))</f>
        <v>0</v>
      </c>
      <c r="GH30" s="0" t="n">
        <f aca="false">IF(ISNA(VLOOKUP('W. VaR &amp; Off-Peak Pos By Trader'!$A37,'Import OffPeak'!$A$3:GH$100,GH$1,FALSE())),0,VLOOKUP('W. VaR &amp; Off-Peak Pos By Trader'!$A37,'Import OffPeak'!$A$3:GH$100,GH$1,FALSE()))</f>
        <v>0</v>
      </c>
      <c r="GI30" s="0" t="n">
        <f aca="false">IF(ISNA(VLOOKUP('W. VaR &amp; Off-Peak Pos By Trader'!$A37,'Import OffPeak'!$A$3:GI$100,GI$1,FALSE())),0,VLOOKUP('W. VaR &amp; Off-Peak Pos By Trader'!$A37,'Import OffPeak'!$A$3:GI$100,GI$1,FALSE()))</f>
        <v>0</v>
      </c>
      <c r="GJ30" s="0" t="n">
        <f aca="false">IF(ISNA(VLOOKUP('W. VaR &amp; Off-Peak Pos By Trader'!$A37,'Import OffPeak'!$A$3:GJ$100,GJ$1,FALSE())),0,VLOOKUP('W. VaR &amp; Off-Peak Pos By Trader'!$A37,'Import OffPeak'!$A$3:GJ$100,GJ$1,FALSE()))</f>
        <v>0</v>
      </c>
      <c r="GK30" s="0" t="n">
        <f aca="false">IF(ISNA(VLOOKUP('W. VaR &amp; Off-Peak Pos By Trader'!$A37,'Import OffPeak'!$A$3:GK$100,GK$1,FALSE())),0,VLOOKUP('W. VaR &amp; Off-Peak Pos By Trader'!$A37,'Import OffPeak'!$A$3:GK$100,GK$1,FALSE()))</f>
        <v>0</v>
      </c>
      <c r="GL30" s="0" t="n">
        <f aca="false">IF(ISNA(VLOOKUP('W. VaR &amp; Off-Peak Pos By Trader'!$A37,'Import OffPeak'!$A$3:GL$100,GL$1,FALSE())),0,VLOOKUP('W. VaR &amp; Off-Peak Pos By Trader'!$A37,'Import OffPeak'!$A$3:GL$100,GL$1,FALSE()))</f>
        <v>0</v>
      </c>
      <c r="GM30" s="0" t="n">
        <f aca="false">IF(ISNA(VLOOKUP('W. VaR &amp; Off-Peak Pos By Trader'!$A37,'Import OffPeak'!$A$3:GM$100,GM$1,FALSE())),0,VLOOKUP('W. VaR &amp; Off-Peak Pos By Trader'!$A37,'Import OffPeak'!$A$3:GM$100,GM$1,FALSE()))</f>
        <v>0</v>
      </c>
      <c r="GN30" s="0" t="n">
        <f aca="false">IF(ISNA(VLOOKUP('W. VaR &amp; Off-Peak Pos By Trader'!$A37,'Import OffPeak'!$A$3:GN$100,GN$1,FALSE())),0,VLOOKUP('W. VaR &amp; Off-Peak Pos By Trader'!$A37,'Import OffPeak'!$A$3:GN$100,GN$1,FALSE()))</f>
        <v>0</v>
      </c>
      <c r="GO30" s="0" t="n">
        <f aca="false">IF(ISNA(VLOOKUP('W. VaR &amp; Off-Peak Pos By Trader'!$A37,'Import OffPeak'!$A$3:GO$100,GO$1,FALSE())),0,VLOOKUP('W. VaR &amp; Off-Peak Pos By Trader'!$A37,'Import OffPeak'!$A$3:GO$100,GO$1,FALSE()))</f>
        <v>0</v>
      </c>
      <c r="GP30" s="0" t="n">
        <f aca="false">IF(ISNA(VLOOKUP('W. VaR &amp; Off-Peak Pos By Trader'!$A37,'Import OffPeak'!$A$3:GP$100,GP$1,FALSE())),0,VLOOKUP('W. VaR &amp; Off-Peak Pos By Trader'!$A37,'Import OffPeak'!$A$3:GP$100,GP$1,FALSE()))</f>
        <v>0</v>
      </c>
      <c r="GQ30" s="0" t="n">
        <f aca="false">IF(ISNA(VLOOKUP('W. VaR &amp; Off-Peak Pos By Trader'!$A37,'Import OffPeak'!$A$3:GQ$100,GQ$1,FALSE())),0,VLOOKUP('W. VaR &amp; Off-Peak Pos By Trader'!$A37,'Import OffPeak'!$A$3:GQ$100,GQ$1,FALSE()))</f>
        <v>0</v>
      </c>
      <c r="GR30" s="0" t="n">
        <f aca="false">IF(ISNA(VLOOKUP('W. VaR &amp; Off-Peak Pos By Trader'!$A37,'Import OffPeak'!$A$3:GR$100,GR$1,FALSE())),0,VLOOKUP('W. VaR &amp; Off-Peak Pos By Trader'!$A37,'Import OffPeak'!$A$3:GR$100,GR$1,FALSE()))</f>
        <v>0</v>
      </c>
      <c r="GS30" s="0" t="n">
        <f aca="false">IF(ISNA(VLOOKUP('W. VaR &amp; Off-Peak Pos By Trader'!$A37,'Import OffPeak'!$A$3:GS$100,GS$1,FALSE())),0,VLOOKUP('W. VaR &amp; Off-Peak Pos By Trader'!$A37,'Import OffPeak'!$A$3:GS$100,GS$1,FALSE()))</f>
        <v>0</v>
      </c>
      <c r="GT30" s="0" t="n">
        <f aca="false">IF(ISNA(VLOOKUP('W. VaR &amp; Off-Peak Pos By Trader'!$A37,'Import OffPeak'!$A$3:GT$100,GT$1,FALSE())),0,VLOOKUP('W. VaR &amp; Off-Peak Pos By Trader'!$A37,'Import OffPeak'!$A$3:GT$100,GT$1,FALSE()))</f>
        <v>0</v>
      </c>
      <c r="GU30" s="0" t="n">
        <f aca="false">IF(ISNA(VLOOKUP('W. VaR &amp; Off-Peak Pos By Trader'!$A37,'Import OffPeak'!$A$3:GU$100,GU$1,FALSE())),0,VLOOKUP('W. VaR &amp; Off-Peak Pos By Trader'!$A37,'Import OffPeak'!$A$3:GU$100,GU$1,FALSE()))</f>
        <v>0</v>
      </c>
      <c r="GV30" s="0" t="n">
        <f aca="false">IF(ISNA(VLOOKUP('W. VaR &amp; Off-Peak Pos By Trader'!$A37,'Import OffPeak'!$A$3:GV$100,GV$1,FALSE())),0,VLOOKUP('W. VaR &amp; Off-Peak Pos By Trader'!$A37,'Import OffPeak'!$A$3:GV$100,GV$1,FALSE()))</f>
        <v>0</v>
      </c>
      <c r="GW30" s="0" t="n">
        <f aca="false">IF(ISNA(VLOOKUP('W. VaR &amp; Off-Peak Pos By Trader'!$A37,'Import OffPeak'!$A$3:GW$100,GW$1,FALSE())),0,VLOOKUP('W. VaR &amp; Off-Peak Pos By Trader'!$A37,'Import OffPeak'!$A$3:GW$100,GW$1,FALSE()))</f>
        <v>0</v>
      </c>
      <c r="GX30" s="0" t="n">
        <f aca="false">IF(ISNA(VLOOKUP('W. VaR &amp; Off-Peak Pos By Trader'!$A37,'Import OffPeak'!$A$3:GX$100,GX$1,FALSE())),0,VLOOKUP('W. VaR &amp; Off-Peak Pos By Trader'!$A37,'Import OffPeak'!$A$3:GX$100,GX$1,FALSE()))</f>
        <v>0</v>
      </c>
      <c r="GY30" s="0" t="n">
        <f aca="false">IF(ISNA(VLOOKUP('W. VaR &amp; Off-Peak Pos By Trader'!$A37,'Import OffPeak'!$A$3:GY$100,GY$1,FALSE())),0,VLOOKUP('W. VaR &amp; Off-Peak Pos By Trader'!$A37,'Import OffPeak'!$A$3:GY$100,GY$1,FALSE()))</f>
        <v>0</v>
      </c>
      <c r="GZ30" s="0" t="n">
        <f aca="false">IF(ISNA(VLOOKUP('W. VaR &amp; Off-Peak Pos By Trader'!$A37,'Import OffPeak'!$A$3:GZ$100,GZ$1,FALSE())),0,VLOOKUP('W. VaR &amp; Off-Peak Pos By Trader'!$A37,'Import OffPeak'!$A$3:GZ$100,GZ$1,FALSE()))</f>
        <v>0</v>
      </c>
      <c r="HA30" s="0" t="n">
        <f aca="false">IF(ISNA(VLOOKUP('W. VaR &amp; Off-Peak Pos By Trader'!$A37,'Import OffPeak'!$A$3:HA$100,HA$1,FALSE())),0,VLOOKUP('W. VaR &amp; Off-Peak Pos By Trader'!$A37,'Import OffPeak'!$A$3:HA$100,HA$1,FALSE()))</f>
        <v>0</v>
      </c>
      <c r="HB30" s="0" t="n">
        <f aca="false">IF(ISNA(VLOOKUP('W. VaR &amp; Off-Peak Pos By Trader'!$A37,'Import OffPeak'!$A$3:HB$100,HB$1,FALSE())),0,VLOOKUP('W. VaR &amp; Off-Peak Pos By Trader'!$A37,'Import OffPeak'!$A$3:HB$100,HB$1,FALSE()))</f>
        <v>0</v>
      </c>
      <c r="HC30" s="0" t="n">
        <f aca="false">IF(ISNA(VLOOKUP('W. VaR &amp; Off-Peak Pos By Trader'!$A37,'Import OffPeak'!$A$3:HC$100,HC$1,FALSE())),0,VLOOKUP('W. VaR &amp; Off-Peak Pos By Trader'!$A37,'Import OffPeak'!$A$3:HC$100,HC$1,FALSE()))</f>
        <v>0</v>
      </c>
      <c r="HD30" s="0" t="n">
        <f aca="false">IF(ISNA(VLOOKUP('W. VaR &amp; Off-Peak Pos By Trader'!$A37,'Import OffPeak'!$A$3:HD$100,HD$1,FALSE())),0,VLOOKUP('W. VaR &amp; Off-Peak Pos By Trader'!$A37,'Import OffPeak'!$A$3:HD$100,HD$1,FALSE()))</f>
        <v>0</v>
      </c>
      <c r="HE30" s="0" t="n">
        <f aca="false">IF(ISNA(VLOOKUP('W. VaR &amp; Off-Peak Pos By Trader'!$A37,'Import OffPeak'!$A$3:HE$100,HE$1,FALSE())),0,VLOOKUP('W. VaR &amp; Off-Peak Pos By Trader'!$A37,'Import OffPeak'!$A$3:HE$100,HE$1,FALSE()))</f>
        <v>0</v>
      </c>
      <c r="HF30" s="0" t="n">
        <f aca="false">IF(ISNA(VLOOKUP('W. VaR &amp; Off-Peak Pos By Trader'!$A37,'Import OffPeak'!$A$3:HF$100,HF$1,FALSE())),0,VLOOKUP('W. VaR &amp; Off-Peak Pos By Trader'!$A37,'Import OffPeak'!$A$3:HF$100,HF$1,FALSE()))</f>
        <v>0</v>
      </c>
      <c r="HG30" s="0" t="n">
        <f aca="false">IF(ISNA(VLOOKUP('W. VaR &amp; Off-Peak Pos By Trader'!$A37,'Import OffPeak'!$A$3:HG$100,HG$1,FALSE())),0,VLOOKUP('W. VaR &amp; Off-Peak Pos By Trader'!$A37,'Import OffPeak'!$A$3:HG$100,HG$1,FALSE()))</f>
        <v>0</v>
      </c>
      <c r="HH30" s="0" t="n">
        <f aca="false">IF(ISNA(VLOOKUP('W. VaR &amp; Off-Peak Pos By Trader'!$A37,'Import OffPeak'!$A$3:HH$100,HH$1,FALSE())),0,VLOOKUP('W. VaR &amp; Off-Peak Pos By Trader'!$A37,'Import OffPeak'!$A$3:HH$100,HH$1,FALSE()))</f>
        <v>0</v>
      </c>
      <c r="HI30" s="0" t="n">
        <f aca="false">IF(ISNA(VLOOKUP('W. VaR &amp; Off-Peak Pos By Trader'!$A37,'Import OffPeak'!$A$3:HI$100,HI$1,FALSE())),0,VLOOKUP('W. VaR &amp; Off-Peak Pos By Trader'!$A37,'Import OffPeak'!$A$3:HI$100,HI$1,FALSE()))</f>
        <v>0</v>
      </c>
      <c r="HJ30" s="0" t="n">
        <f aca="false">IF(ISNA(VLOOKUP('W. VaR &amp; Off-Peak Pos By Trader'!$A37,'Import OffPeak'!$A$3:HJ$100,HJ$1,FALSE())),0,VLOOKUP('W. VaR &amp; Off-Peak Pos By Trader'!$A37,'Import OffPeak'!$A$3:HJ$100,HJ$1,FALSE()))</f>
        <v>0</v>
      </c>
      <c r="HK30" s="0" t="n">
        <f aca="false">IF(ISNA(VLOOKUP('W. VaR &amp; Off-Peak Pos By Trader'!$A37,'Import OffPeak'!$A$3:HK$100,HK$1,FALSE())),0,VLOOKUP('W. VaR &amp; Off-Peak Pos By Trader'!$A37,'Import OffPeak'!$A$3:HK$100,HK$1,FALSE()))</f>
        <v>0</v>
      </c>
      <c r="HL30" s="0" t="n">
        <f aca="false">IF(ISNA(VLOOKUP('W. VaR &amp; Off-Peak Pos By Trader'!$A37,'Import OffPeak'!$A$3:HL$100,HL$1,FALSE())),0,VLOOKUP('W. VaR &amp; Off-Peak Pos By Trader'!$A37,'Import OffPeak'!$A$3:HL$100,HL$1,FALSE()))</f>
        <v>0</v>
      </c>
      <c r="HM30" s="0" t="n">
        <f aca="false">IF(ISNA(VLOOKUP('W. VaR &amp; Off-Peak Pos By Trader'!$A37,'Import OffPeak'!$A$3:HM$100,HM$1,FALSE())),0,VLOOKUP('W. VaR &amp; Off-Peak Pos By Trader'!$A37,'Import OffPeak'!$A$3:HM$100,HM$1,FALSE()))</f>
        <v>0</v>
      </c>
      <c r="HN30" s="0" t="n">
        <f aca="false">IF(ISNA(VLOOKUP('W. VaR &amp; Off-Peak Pos By Trader'!$A37,'Import OffPeak'!$A$3:HN$100,HN$1,FALSE())),0,VLOOKUP('W. VaR &amp; Off-Peak Pos By Trader'!$A37,'Import OffPeak'!$A$3:HN$100,HN$1,FALSE()))</f>
        <v>0</v>
      </c>
      <c r="HO30" s="0" t="n">
        <f aca="false">IF(ISNA(VLOOKUP('W. VaR &amp; Off-Peak Pos By Trader'!$A37,'Import OffPeak'!$A$3:HO$100,HO$1,FALSE())),0,VLOOKUP('W. VaR &amp; Off-Peak Pos By Trader'!$A37,'Import OffPeak'!$A$3:HO$100,HO$1,FALSE()))</f>
        <v>0</v>
      </c>
      <c r="HP30" s="0" t="n">
        <f aca="false">IF(ISNA(VLOOKUP('W. VaR &amp; Off-Peak Pos By Trader'!$A37,'Import OffPeak'!$A$3:HP$100,HP$1,FALSE())),0,VLOOKUP('W. VaR &amp; Off-Peak Pos By Trader'!$A37,'Import OffPeak'!$A$3:HP$100,HP$1,FALSE()))</f>
        <v>0</v>
      </c>
      <c r="HQ30" s="0" t="n">
        <f aca="false">IF(ISNA(VLOOKUP('W. VaR &amp; Off-Peak Pos By Trader'!$A37,'Import OffPeak'!$A$3:HQ$100,HQ$1,FALSE())),0,VLOOKUP('W. VaR &amp; Off-Peak Pos By Trader'!$A37,'Import OffPeak'!$A$3:HQ$100,HQ$1,FALSE()))</f>
        <v>0</v>
      </c>
      <c r="HR30" s="0" t="n">
        <f aca="false">IF(ISNA(VLOOKUP('W. VaR &amp; Off-Peak Pos By Trader'!$A37,'Import OffPeak'!$A$3:HR$100,HR$1,FALSE())),0,VLOOKUP('W. VaR &amp; Off-Peak Pos By Trader'!$A37,'Import OffPeak'!$A$3:HR$100,HR$1,FALSE()))</f>
        <v>0</v>
      </c>
      <c r="HS30" s="0" t="n">
        <f aca="false">IF(ISNA(VLOOKUP('W. VaR &amp; Off-Peak Pos By Trader'!$A37,'Import OffPeak'!$A$3:HS$100,HS$1,FALSE())),0,VLOOKUP('W. VaR &amp; Off-Peak Pos By Trader'!$A37,'Import OffPeak'!$A$3:HS$100,HS$1,FALSE()))</f>
        <v>0</v>
      </c>
      <c r="HT30" s="0" t="n">
        <f aca="false">IF(ISNA(VLOOKUP('W. VaR &amp; Off-Peak Pos By Trader'!$A37,'Import OffPeak'!$A$3:HT$100,HT$1,FALSE())),0,VLOOKUP('W. VaR &amp; Off-Peak Pos By Trader'!$A37,'Import OffPeak'!$A$3:HT$100,HT$1,FALSE()))</f>
        <v>0</v>
      </c>
      <c r="HU30" s="0" t="n">
        <f aca="false">IF(ISNA(VLOOKUP('W. VaR &amp; Off-Peak Pos By Trader'!$A37,'Import OffPeak'!$A$3:HU$100,HU$1,FALSE())),0,VLOOKUP('W. VaR &amp; Off-Peak Pos By Trader'!$A37,'Import OffPeak'!$A$3:HU$100,HU$1,FALSE()))</f>
        <v>0</v>
      </c>
      <c r="HV30" s="0" t="n">
        <f aca="false">IF(ISNA(VLOOKUP('W. VaR &amp; Off-Peak Pos By Trader'!$A37,'Import OffPeak'!$A$3:HV$100,HV$1,FALSE())),0,VLOOKUP('W. VaR &amp; Off-Peak Pos By Trader'!$A37,'Import OffPeak'!$A$3:HV$100,HV$1,FALSE()))</f>
        <v>0</v>
      </c>
      <c r="HW30" s="0" t="n">
        <f aca="false">IF(ISNA(VLOOKUP('W. VaR &amp; Off-Peak Pos By Trader'!$A37,'Import OffPeak'!$A$3:HW$100,HW$1,FALSE())),0,VLOOKUP('W. VaR &amp; Off-Peak Pos By Trader'!$A37,'Import OffPeak'!$A$3:HW$100,HW$1,FALSE()))</f>
        <v>0</v>
      </c>
      <c r="HX30" s="0" t="n">
        <f aca="false">IF(ISNA(VLOOKUP('W. VaR &amp; Off-Peak Pos By Trader'!$A37,'Import OffPeak'!$A$3:HX$100,HX$1,FALSE())),0,VLOOKUP('W. VaR &amp; Off-Peak Pos By Trader'!$A37,'Import OffPeak'!$A$3:HX$100,HX$1,FALSE()))</f>
        <v>0</v>
      </c>
      <c r="HY30" s="0" t="n">
        <f aca="false">IF(ISNA(VLOOKUP('W. VaR &amp; Off-Peak Pos By Trader'!$A37,'Import OffPeak'!$A$3:HY$100,HY$1,FALSE())),0,VLOOKUP('W. VaR &amp; Off-Peak Pos By Trader'!$A37,'Import OffPeak'!$A$3:HY$100,HY$1,FALSE()))</f>
        <v>0</v>
      </c>
      <c r="HZ30" s="0" t="n">
        <f aca="false">IF(ISNA(VLOOKUP('W. VaR &amp; Off-Peak Pos By Trader'!$A37,'Import OffPeak'!$A$3:HZ$100,HZ$1,FALSE())),0,VLOOKUP('W. VaR &amp; Off-Peak Pos By Trader'!$A37,'Import OffPeak'!$A$3:HZ$100,HZ$1,FALSE()))</f>
        <v>0</v>
      </c>
      <c r="IA30" s="0" t="n">
        <f aca="false">IF(ISNA(VLOOKUP('W. VaR &amp; Off-Peak Pos By Trader'!$A37,'Import OffPeak'!$A$3:IA$100,IA$1,FALSE())),0,VLOOKUP('W. VaR &amp; Off-Peak Pos By Trader'!$A37,'Import OffPeak'!$A$3:IA$100,IA$1,FALSE()))</f>
        <v>0</v>
      </c>
      <c r="IB30" s="0" t="n">
        <f aca="false">IF(ISNA(VLOOKUP('W. VaR &amp; Off-Peak Pos By Trader'!$A37,'Import OffPeak'!$A$3:IB$100,IB$1,FALSE())),0,VLOOKUP('W. VaR &amp; Off-Peak Pos By Trader'!$A37,'Import OffPeak'!$A$3:IB$100,IB$1,FALSE()))</f>
        <v>0</v>
      </c>
      <c r="IC30" s="0" t="n">
        <f aca="false">IF(ISNA(VLOOKUP('W. VaR &amp; Off-Peak Pos By Trader'!$A37,'Import OffPeak'!$A$3:IC$100,IC$1,FALSE())),0,VLOOKUP('W. VaR &amp; Off-Peak Pos By Trader'!$A37,'Import OffPeak'!$A$3:IC$100,IC$1,FALSE()))</f>
        <v>0</v>
      </c>
    </row>
    <row r="31" customFormat="false" ht="18" hidden="false" customHeight="false" outlineLevel="0" collapsed="false">
      <c r="A31" s="104" t="s">
        <v>30</v>
      </c>
      <c r="B31" s="107" t="n">
        <f aca="false">IF(ISNA(VLOOKUP('W. VaR &amp; Off-Peak Pos By Trader'!$A38,'Import OffPeak'!$A$3:B$100,B$1,FALSE())),0,VLOOKUP('W. VaR &amp; Off-Peak Pos By Trader'!$A38,'Import OffPeak'!$A$3:B$100,B$1,FALSE()))</f>
        <v>0</v>
      </c>
      <c r="C31" s="107" t="n">
        <f aca="false">IF(ISNA(VLOOKUP('W. VaR &amp; Off-Peak Pos By Trader'!$A38,'Import OffPeak'!$A$3:C$100,C$1,FALSE())),0,VLOOKUP('W. VaR &amp; Off-Peak Pos By Trader'!$A38,'Import OffPeak'!$A$3:C$100,C$1,FALSE()))</f>
        <v>0</v>
      </c>
      <c r="D31" s="107" t="n">
        <f aca="false">IF(ISNA(VLOOKUP('W. VaR &amp; Off-Peak Pos By Trader'!$A38,'Import OffPeak'!$A$3:D$100,D$1,FALSE())),0,VLOOKUP('W. VaR &amp; Off-Peak Pos By Trader'!$A38,'Import OffPeak'!$A$3:D$100,D$1,FALSE()))</f>
        <v>0</v>
      </c>
      <c r="E31" s="107" t="n">
        <f aca="false">IF(ISNA(VLOOKUP('W. VaR &amp; Off-Peak Pos By Trader'!$A38,'Import OffPeak'!$A$3:E$100,E$1,FALSE())),0,VLOOKUP('W. VaR &amp; Off-Peak Pos By Trader'!$A38,'Import OffPeak'!$A$3:E$100,E$1,FALSE()))</f>
        <v>0</v>
      </c>
      <c r="F31" s="107" t="n">
        <f aca="false">IF(ISNA(VLOOKUP('W. VaR &amp; Off-Peak Pos By Trader'!$A38,'Import OffPeak'!$A$3:F$100,F$1,FALSE())),0,VLOOKUP('W. VaR &amp; Off-Peak Pos By Trader'!$A38,'Import OffPeak'!$A$3:F$100,F$1,FALSE()))</f>
        <v>0</v>
      </c>
      <c r="G31" s="107" t="n">
        <f aca="false">IF(ISNA(VLOOKUP('W. VaR &amp; Off-Peak Pos By Trader'!$A38,'Import OffPeak'!$A$3:G$100,G$1,FALSE())),0,VLOOKUP('W. VaR &amp; Off-Peak Pos By Trader'!$A38,'Import OffPeak'!$A$3:G$100,G$1,FALSE()))</f>
        <v>0</v>
      </c>
      <c r="H31" s="107" t="n">
        <f aca="false">IF(ISNA(VLOOKUP('W. VaR &amp; Off-Peak Pos By Trader'!$A38,'Import OffPeak'!$A$3:H$100,H$1,FALSE())),0,VLOOKUP('W. VaR &amp; Off-Peak Pos By Trader'!$A38,'Import OffPeak'!$A$3:H$100,H$1,FALSE()))</f>
        <v>-2581.6217126905</v>
      </c>
      <c r="I31" s="107" t="n">
        <f aca="false">IF(ISNA(VLOOKUP('W. VaR &amp; Off-Peak Pos By Trader'!$A38,'Import OffPeak'!$A$3:I$100,I$1,FALSE())),0,VLOOKUP('W. VaR &amp; Off-Peak Pos By Trader'!$A38,'Import OffPeak'!$A$3:I$100,I$1,FALSE()))</f>
        <v>-30507.7428192143</v>
      </c>
      <c r="J31" s="107" t="n">
        <f aca="false">IF(ISNA(VLOOKUP('W. VaR &amp; Off-Peak Pos By Trader'!$A38,'Import OffPeak'!$A$3:J$100,J$1,FALSE())),0,VLOOKUP('W. VaR &amp; Off-Peak Pos By Trader'!$A38,'Import OffPeak'!$A$3:J$100,J$1,FALSE()))</f>
        <v>-489.736144570696</v>
      </c>
      <c r="K31" s="107" t="n">
        <f aca="false">IF(ISNA(VLOOKUP('W. VaR &amp; Off-Peak Pos By Trader'!$A38,'Import OffPeak'!$A$3:K$100,K$1,FALSE())),0,VLOOKUP('W. VaR &amp; Off-Peak Pos By Trader'!$A38,'Import OffPeak'!$A$3:K$100,K$1,FALSE()))</f>
        <v>-429.309484758522</v>
      </c>
      <c r="L31" s="107" t="n">
        <f aca="false">IF(ISNA(VLOOKUP('W. VaR &amp; Off-Peak Pos By Trader'!$A38,'Import OffPeak'!$A$3:L$100,L$1,FALSE())),0,VLOOKUP('W. VaR &amp; Off-Peak Pos By Trader'!$A38,'Import OffPeak'!$A$3:L$100,L$1,FALSE()))</f>
        <v>-488.109191136478</v>
      </c>
      <c r="M31" s="107" t="n">
        <f aca="false">IF(ISNA(VLOOKUP('W. VaR &amp; Off-Peak Pos By Trader'!$A38,'Import OffPeak'!$A$3:M$100,M$1,FALSE())),0,VLOOKUP('W. VaR &amp; Off-Peak Pos By Trader'!$A38,'Import OffPeak'!$A$3:M$100,M$1,FALSE()))</f>
        <v>-450.001304815401</v>
      </c>
      <c r="N31" s="107" t="n">
        <f aca="false">IF(ISNA(VLOOKUP('W. VaR &amp; Off-Peak Pos By Trader'!$A38,'Import OffPeak'!$A$3:N$100,N$1,FALSE())),0,VLOOKUP('W. VaR &amp; Off-Peak Pos By Trader'!$A38,'Import OffPeak'!$A$3:N$100,N$1,FALSE()))</f>
        <v>-486.153923883258</v>
      </c>
      <c r="O31" s="107" t="n">
        <f aca="false">IF(ISNA(VLOOKUP('W. VaR &amp; Off-Peak Pos By Trader'!$A38,'Import OffPeak'!$A$3:O$100,O$1,FALSE())),0,VLOOKUP('W. VaR &amp; Off-Peak Pos By Trader'!$A38,'Import OffPeak'!$A$3:O$100,O$1,FALSE()))</f>
        <v>-473.287628534599</v>
      </c>
      <c r="P31" s="107" t="n">
        <f aca="false">IF(ISNA(VLOOKUP('W. VaR &amp; Off-Peak Pos By Trader'!$A38,'Import OffPeak'!$A$3:P$100,P$1,FALSE())),0,VLOOKUP('W. VaR &amp; Off-Peak Pos By Trader'!$A38,'Import OffPeak'!$A$3:P$100,P$1,FALSE()))</f>
        <v>0</v>
      </c>
      <c r="Q31" s="107" t="n">
        <f aca="false">IF(ISNA(VLOOKUP('W. VaR &amp; Off-Peak Pos By Trader'!$A38,'Import OffPeak'!$A$3:Q$100,Q$1,FALSE())),0,VLOOKUP('W. VaR &amp; Off-Peak Pos By Trader'!$A38,'Import OffPeak'!$A$3:Q$100,Q$1,FALSE()))</f>
        <v>0</v>
      </c>
      <c r="R31" s="107" t="n">
        <f aca="false">IF(ISNA(VLOOKUP('W. VaR &amp; Off-Peak Pos By Trader'!$A38,'Import OffPeak'!$A$3:R$100,R$1,FALSE())),0,VLOOKUP('W. VaR &amp; Off-Peak Pos By Trader'!$A38,'Import OffPeak'!$A$3:R$100,R$1,FALSE()))</f>
        <v>0</v>
      </c>
      <c r="S31" s="107" t="n">
        <f aca="false">IF(ISNA(VLOOKUP('W. VaR &amp; Off-Peak Pos By Trader'!$A38,'Import OffPeak'!$A$3:S$100,S$1,FALSE())),0,VLOOKUP('W. VaR &amp; Off-Peak Pos By Trader'!$A38,'Import OffPeak'!$A$3:S$100,S$1,FALSE()))</f>
        <v>0</v>
      </c>
      <c r="T31" s="107" t="n">
        <f aca="false">IF(ISNA(VLOOKUP('W. VaR &amp; Off-Peak Pos By Trader'!$A38,'Import OffPeak'!$A$3:T$100,T$1,FALSE())),0,VLOOKUP('W. VaR &amp; Off-Peak Pos By Trader'!$A38,'Import OffPeak'!$A$3:T$100,T$1,FALSE()))</f>
        <v>0</v>
      </c>
      <c r="U31" s="107" t="n">
        <f aca="false">IF(ISNA(VLOOKUP('W. VaR &amp; Off-Peak Pos By Trader'!$A38,'Import OffPeak'!$A$3:U$100,U$1,FALSE())),0,VLOOKUP('W. VaR &amp; Off-Peak Pos By Trader'!$A38,'Import OffPeak'!$A$3:U$100,U$1,FALSE()))</f>
        <v>0</v>
      </c>
      <c r="V31" s="107" t="n">
        <f aca="false">IF(ISNA(VLOOKUP('W. VaR &amp; Off-Peak Pos By Trader'!$A38,'Import OffPeak'!$A$3:V$100,V$1,FALSE())),0,VLOOKUP('W. VaR &amp; Off-Peak Pos By Trader'!$A38,'Import OffPeak'!$A$3:V$100,V$1,FALSE()))</f>
        <v>0</v>
      </c>
      <c r="W31" s="107" t="n">
        <f aca="false">IF(ISNA(VLOOKUP('W. VaR &amp; Off-Peak Pos By Trader'!$A38,'Import OffPeak'!$A$3:W$100,W$1,FALSE())),0,VLOOKUP('W. VaR &amp; Off-Peak Pos By Trader'!$A38,'Import OffPeak'!$A$3:W$100,W$1,FALSE()))</f>
        <v>0</v>
      </c>
      <c r="X31" s="107" t="n">
        <f aca="false">IF(ISNA(VLOOKUP('W. VaR &amp; Off-Peak Pos By Trader'!$A38,'Import OffPeak'!$A$3:X$100,X$1,FALSE())),0,VLOOKUP('W. VaR &amp; Off-Peak Pos By Trader'!$A38,'Import OffPeak'!$A$3:X$100,X$1,FALSE()))</f>
        <v>0</v>
      </c>
      <c r="Y31" s="107" t="n">
        <f aca="false">IF(ISNA(VLOOKUP('W. VaR &amp; Off-Peak Pos By Trader'!$A38,'Import OffPeak'!$A$3:Y$100,Y$1,FALSE())),0,VLOOKUP('W. VaR &amp; Off-Peak Pos By Trader'!$A38,'Import OffPeak'!$A$3:Y$100,Y$1,FALSE()))</f>
        <v>0</v>
      </c>
      <c r="Z31" s="107" t="n">
        <f aca="false">IF(ISNA(VLOOKUP('W. VaR &amp; Off-Peak Pos By Trader'!$A38,'Import OffPeak'!$A$3:Z$100,Z$1,FALSE())),0,VLOOKUP('W. VaR &amp; Off-Peak Pos By Trader'!$A38,'Import OffPeak'!$A$3:Z$100,Z$1,FALSE()))</f>
        <v>0</v>
      </c>
      <c r="AA31" s="107" t="n">
        <f aca="false">IF(ISNA(VLOOKUP('W. VaR &amp; Off-Peak Pos By Trader'!$A38,'Import OffPeak'!$A$3:AA$100,AA$1,FALSE())),0,VLOOKUP('W. VaR &amp; Off-Peak Pos By Trader'!$A38,'Import OffPeak'!$A$3:AA$100,AA$1,FALSE()))</f>
        <v>0</v>
      </c>
      <c r="AB31" s="107" t="n">
        <f aca="false">IF(ISNA(VLOOKUP('W. VaR &amp; Off-Peak Pos By Trader'!$A38,'Import OffPeak'!$A$3:AB$100,AB$1,FALSE())),0,VLOOKUP('W. VaR &amp; Off-Peak Pos By Trader'!$A38,'Import OffPeak'!$A$3:AB$100,AB$1,FALSE()))</f>
        <v>0</v>
      </c>
      <c r="AC31" s="107" t="n">
        <f aca="false">IF(ISNA(VLOOKUP('W. VaR &amp; Off-Peak Pos By Trader'!$A38,'Import OffPeak'!$A$3:AC$100,AC$1,FALSE())),0,VLOOKUP('W. VaR &amp; Off-Peak Pos By Trader'!$A38,'Import OffPeak'!$A$3:AC$100,AC$1,FALSE()))</f>
        <v>0</v>
      </c>
      <c r="AD31" s="107" t="n">
        <f aca="false">IF(ISNA(VLOOKUP('W. VaR &amp; Off-Peak Pos By Trader'!$A38,'Import OffPeak'!$A$3:AD$100,AD$1,FALSE())),0,VLOOKUP('W. VaR &amp; Off-Peak Pos By Trader'!$A38,'Import OffPeak'!$A$3:AD$100,AD$1,FALSE()))</f>
        <v>0</v>
      </c>
      <c r="AE31" s="107" t="n">
        <f aca="false">IF(ISNA(VLOOKUP('W. VaR &amp; Off-Peak Pos By Trader'!$A38,'Import OffPeak'!$A$3:AE$100,AE$1,FALSE())),0,VLOOKUP('W. VaR &amp; Off-Peak Pos By Trader'!$A38,'Import OffPeak'!$A$3:AE$100,AE$1,FALSE()))</f>
        <v>0</v>
      </c>
      <c r="AF31" s="107" t="n">
        <f aca="false">IF(ISNA(VLOOKUP('W. VaR &amp; Off-Peak Pos By Trader'!$A38,'Import OffPeak'!$A$3:AF$100,AF$1,FALSE())),0,VLOOKUP('W. VaR &amp; Off-Peak Pos By Trader'!$A38,'Import OffPeak'!$A$3:AF$100,AF$1,FALSE()))</f>
        <v>0</v>
      </c>
      <c r="AG31" s="107" t="n">
        <f aca="false">IF(ISNA(VLOOKUP('W. VaR &amp; Off-Peak Pos By Trader'!$A38,'Import OffPeak'!$A$3:AG$100,AG$1,FALSE())),0,VLOOKUP('W. VaR &amp; Off-Peak Pos By Trader'!$A38,'Import OffPeak'!$A$3:AG$100,AG$1,FALSE()))</f>
        <v>0</v>
      </c>
      <c r="AH31" s="107" t="n">
        <f aca="false">IF(ISNA(VLOOKUP('W. VaR &amp; Off-Peak Pos By Trader'!$A38,'Import OffPeak'!$A$3:AH$100,AH$1,FALSE())),0,VLOOKUP('W. VaR &amp; Off-Peak Pos By Trader'!$A38,'Import OffPeak'!$A$3:AH$100,AH$1,FALSE()))</f>
        <v>0</v>
      </c>
      <c r="AI31" s="107" t="n">
        <f aca="false">IF(ISNA(VLOOKUP('W. VaR &amp; Off-Peak Pos By Trader'!$A38,'Import OffPeak'!$A$3:AI$100,AI$1,FALSE())),0,VLOOKUP('W. VaR &amp; Off-Peak Pos By Trader'!$A38,'Import OffPeak'!$A$3:AI$100,AI$1,FALSE()))</f>
        <v>0</v>
      </c>
      <c r="AJ31" s="107" t="n">
        <f aca="false">IF(ISNA(VLOOKUP('W. VaR &amp; Off-Peak Pos By Trader'!$A38,'Import OffPeak'!$A$3:AJ$100,AJ$1,FALSE())),0,VLOOKUP('W. VaR &amp; Off-Peak Pos By Trader'!$A38,'Import OffPeak'!$A$3:AJ$100,AJ$1,FALSE()))</f>
        <v>0</v>
      </c>
      <c r="AK31" s="107" t="n">
        <f aca="false">IF(ISNA(VLOOKUP('W. VaR &amp; Off-Peak Pos By Trader'!$A38,'Import OffPeak'!$A$3:AK$100,AK$1,FALSE())),0,VLOOKUP('W. VaR &amp; Off-Peak Pos By Trader'!$A38,'Import OffPeak'!$A$3:AK$100,AK$1,FALSE()))</f>
        <v>0</v>
      </c>
      <c r="AL31" s="107" t="n">
        <f aca="false">IF(ISNA(VLOOKUP('W. VaR &amp; Off-Peak Pos By Trader'!$A38,'Import OffPeak'!$A$3:AL$100,AL$1,FALSE())),0,VLOOKUP('W. VaR &amp; Off-Peak Pos By Trader'!$A38,'Import OffPeak'!$A$3:AL$100,AL$1,FALSE()))</f>
        <v>0</v>
      </c>
      <c r="AM31" s="107" t="n">
        <f aca="false">IF(ISNA(VLOOKUP('W. VaR &amp; Off-Peak Pos By Trader'!$A38,'Import OffPeak'!$A$3:AM$100,AM$1,FALSE())),0,VLOOKUP('W. VaR &amp; Off-Peak Pos By Trader'!$A38,'Import OffPeak'!$A$3:AM$100,AM$1,FALSE()))</f>
        <v>0</v>
      </c>
      <c r="AN31" s="107" t="n">
        <f aca="false">IF(ISNA(VLOOKUP('W. VaR &amp; Off-Peak Pos By Trader'!$A38,'Import OffPeak'!$A$3:AN$100,AN$1,FALSE())),0,VLOOKUP('W. VaR &amp; Off-Peak Pos By Trader'!$A38,'Import OffPeak'!$A$3:AN$100,AN$1,FALSE()))</f>
        <v>0</v>
      </c>
      <c r="AO31" s="107" t="n">
        <f aca="false">IF(ISNA(VLOOKUP('W. VaR &amp; Off-Peak Pos By Trader'!$A38,'Import OffPeak'!$A$3:AO$100,AO$1,FALSE())),0,VLOOKUP('W. VaR &amp; Off-Peak Pos By Trader'!$A38,'Import OffPeak'!$A$3:AO$100,AO$1,FALSE()))</f>
        <v>0</v>
      </c>
      <c r="AP31" s="107" t="n">
        <f aca="false">IF(ISNA(VLOOKUP('W. VaR &amp; Off-Peak Pos By Trader'!$A38,'Import OffPeak'!$A$3:AP$100,AP$1,FALSE())),0,VLOOKUP('W. VaR &amp; Off-Peak Pos By Trader'!$A38,'Import OffPeak'!$A$3:AP$100,AP$1,FALSE()))</f>
        <v>0</v>
      </c>
      <c r="AQ31" s="107" t="n">
        <f aca="false">IF(ISNA(VLOOKUP('W. VaR &amp; Off-Peak Pos By Trader'!$A38,'Import OffPeak'!$A$3:AQ$100,AQ$1,FALSE())),0,VLOOKUP('W. VaR &amp; Off-Peak Pos By Trader'!$A38,'Import OffPeak'!$A$3:AQ$100,AQ$1,FALSE()))</f>
        <v>0</v>
      </c>
      <c r="AR31" s="107" t="n">
        <f aca="false">IF(ISNA(VLOOKUP('W. VaR &amp; Off-Peak Pos By Trader'!$A38,'Import OffPeak'!$A$3:AR$100,AR$1,FALSE())),0,VLOOKUP('W. VaR &amp; Off-Peak Pos By Trader'!$A38,'Import OffPeak'!$A$3:AR$100,AR$1,FALSE()))</f>
        <v>0</v>
      </c>
      <c r="AS31" s="107" t="n">
        <f aca="false">IF(ISNA(VLOOKUP('W. VaR &amp; Off-Peak Pos By Trader'!$A38,'Import OffPeak'!$A$3:AS$100,AS$1,FALSE())),0,VLOOKUP('W. VaR &amp; Off-Peak Pos By Trader'!$A38,'Import OffPeak'!$A$3:AS$100,AS$1,FALSE()))</f>
        <v>0</v>
      </c>
      <c r="AT31" s="107" t="n">
        <f aca="false">IF(ISNA(VLOOKUP('W. VaR &amp; Off-Peak Pos By Trader'!$A38,'Import OffPeak'!$A$3:AT$100,AT$1,FALSE())),0,VLOOKUP('W. VaR &amp; Off-Peak Pos By Trader'!$A38,'Import OffPeak'!$A$3:AT$100,AT$1,FALSE()))</f>
        <v>0</v>
      </c>
      <c r="AU31" s="107" t="n">
        <f aca="false">IF(ISNA(VLOOKUP('W. VaR &amp; Off-Peak Pos By Trader'!$A38,'Import OffPeak'!$A$3:AU$100,AU$1,FALSE())),0,VLOOKUP('W. VaR &amp; Off-Peak Pos By Trader'!$A38,'Import OffPeak'!$A$3:AU$100,AU$1,FALSE()))</f>
        <v>0</v>
      </c>
      <c r="AV31" s="107" t="n">
        <f aca="false">IF(ISNA(VLOOKUP('W. VaR &amp; Off-Peak Pos By Trader'!$A38,'Import OffPeak'!$A$3:AV$100,AV$1,FALSE())),0,VLOOKUP('W. VaR &amp; Off-Peak Pos By Trader'!$A38,'Import OffPeak'!$A$3:AV$100,AV$1,FALSE()))</f>
        <v>0</v>
      </c>
      <c r="AW31" s="107" t="n">
        <f aca="false">IF(ISNA(VLOOKUP('W. VaR &amp; Off-Peak Pos By Trader'!$A38,'Import OffPeak'!$A$3:AW$100,AW$1,FALSE())),0,VLOOKUP('W. VaR &amp; Off-Peak Pos By Trader'!$A38,'Import OffPeak'!$A$3:AW$100,AW$1,FALSE()))</f>
        <v>0</v>
      </c>
      <c r="AX31" s="107" t="n">
        <f aca="false">IF(ISNA(VLOOKUP('W. VaR &amp; Off-Peak Pos By Trader'!$A38,'Import OffPeak'!$A$3:AX$100,AX$1,FALSE())),0,VLOOKUP('W. VaR &amp; Off-Peak Pos By Trader'!$A38,'Import OffPeak'!$A$3:AX$100,AX$1,FALSE()))</f>
        <v>0</v>
      </c>
      <c r="AY31" s="107" t="n">
        <f aca="false">IF(ISNA(VLOOKUP('W. VaR &amp; Off-Peak Pos By Trader'!$A38,'Import OffPeak'!$A$3:AY$100,AY$1,FALSE())),0,VLOOKUP('W. VaR &amp; Off-Peak Pos By Trader'!$A38,'Import OffPeak'!$A$3:AY$100,AY$1,FALSE()))</f>
        <v>0</v>
      </c>
      <c r="AZ31" s="107" t="n">
        <f aca="false">IF(ISNA(VLOOKUP('W. VaR &amp; Off-Peak Pos By Trader'!$A38,'Import OffPeak'!$A$3:AZ$100,AZ$1,FALSE())),0,VLOOKUP('W. VaR &amp; Off-Peak Pos By Trader'!$A38,'Import OffPeak'!$A$3:AZ$100,AZ$1,FALSE()))</f>
        <v>0</v>
      </c>
      <c r="BA31" s="107" t="n">
        <f aca="false">IF(ISNA(VLOOKUP('W. VaR &amp; Off-Peak Pos By Trader'!$A38,'Import OffPeak'!$A$3:BA$100,BA$1,FALSE())),0,VLOOKUP('W. VaR &amp; Off-Peak Pos By Trader'!$A38,'Import OffPeak'!$A$3:BA$100,BA$1,FALSE()))</f>
        <v>0</v>
      </c>
      <c r="BB31" s="107" t="n">
        <f aca="false">IF(ISNA(VLOOKUP('W. VaR &amp; Off-Peak Pos By Trader'!$A38,'Import OffPeak'!$A$3:BB$100,BB$1,FALSE())),0,VLOOKUP('W. VaR &amp; Off-Peak Pos By Trader'!$A38,'Import OffPeak'!$A$3:BB$100,BB$1,FALSE()))</f>
        <v>0</v>
      </c>
      <c r="BC31" s="107" t="n">
        <f aca="false">IF(ISNA(VLOOKUP('W. VaR &amp; Off-Peak Pos By Trader'!$A38,'Import OffPeak'!$A$3:BC$100,BC$1,FALSE())),0,VLOOKUP('W. VaR &amp; Off-Peak Pos By Trader'!$A38,'Import OffPeak'!$A$3:BC$100,BC$1,FALSE()))</f>
        <v>0</v>
      </c>
      <c r="BD31" s="107" t="n">
        <f aca="false">IF(ISNA(VLOOKUP('W. VaR &amp; Off-Peak Pos By Trader'!$A38,'Import OffPeak'!$A$3:BD$100,BD$1,FALSE())),0,VLOOKUP('W. VaR &amp; Off-Peak Pos By Trader'!$A38,'Import OffPeak'!$A$3:BD$100,BD$1,FALSE()))</f>
        <v>0</v>
      </c>
      <c r="BE31" s="107" t="n">
        <f aca="false">IF(ISNA(VLOOKUP('W. VaR &amp; Off-Peak Pos By Trader'!$A38,'Import OffPeak'!$A$3:BE$100,BE$1,FALSE())),0,VLOOKUP('W. VaR &amp; Off-Peak Pos By Trader'!$A38,'Import OffPeak'!$A$3:BE$100,BE$1,FALSE()))</f>
        <v>0</v>
      </c>
      <c r="BF31" s="107" t="n">
        <f aca="false">IF(ISNA(VLOOKUP('W. VaR &amp; Off-Peak Pos By Trader'!$A38,'Import OffPeak'!$A$3:BF$100,BF$1,FALSE())),0,VLOOKUP('W. VaR &amp; Off-Peak Pos By Trader'!$A38,'Import OffPeak'!$A$3:BF$100,BF$1,FALSE()))</f>
        <v>0</v>
      </c>
      <c r="BG31" s="107" t="n">
        <f aca="false">IF(ISNA(VLOOKUP('W. VaR &amp; Off-Peak Pos By Trader'!$A38,'Import OffPeak'!$A$3:BG$100,BG$1,FALSE())),0,VLOOKUP('W. VaR &amp; Off-Peak Pos By Trader'!$A38,'Import OffPeak'!$A$3:BG$100,BG$1,FALSE()))</f>
        <v>0</v>
      </c>
      <c r="BH31" s="107" t="n">
        <f aca="false">IF(ISNA(VLOOKUP('W. VaR &amp; Off-Peak Pos By Trader'!$A38,'Import OffPeak'!$A$3:BH$100,BH$1,FALSE())),0,VLOOKUP('W. VaR &amp; Off-Peak Pos By Trader'!$A38,'Import OffPeak'!$A$3:BH$100,BH$1,FALSE()))</f>
        <v>0</v>
      </c>
      <c r="BI31" s="107" t="n">
        <f aca="false">IF(ISNA(VLOOKUP('W. VaR &amp; Off-Peak Pos By Trader'!$A38,'Import OffPeak'!$A$3:BI$100,BI$1,FALSE())),0,VLOOKUP('W. VaR &amp; Off-Peak Pos By Trader'!$A38,'Import OffPeak'!$A$3:BI$100,BI$1,FALSE()))</f>
        <v>0</v>
      </c>
      <c r="BJ31" s="107" t="n">
        <f aca="false">IF(ISNA(VLOOKUP('W. VaR &amp; Off-Peak Pos By Trader'!$A38,'Import OffPeak'!$A$3:BJ$100,BJ$1,FALSE())),0,VLOOKUP('W. VaR &amp; Off-Peak Pos By Trader'!$A38,'Import OffPeak'!$A$3:BJ$100,BJ$1,FALSE()))</f>
        <v>0</v>
      </c>
      <c r="BK31" s="107" t="n">
        <f aca="false">IF(ISNA(VLOOKUP('W. VaR &amp; Off-Peak Pos By Trader'!$A38,'Import OffPeak'!$A$3:BK$100,BK$1,FALSE())),0,VLOOKUP('W. VaR &amp; Off-Peak Pos By Trader'!$A38,'Import OffPeak'!$A$3:BK$100,BK$1,FALSE()))</f>
        <v>0</v>
      </c>
      <c r="BL31" s="107" t="n">
        <f aca="false">IF(ISNA(VLOOKUP('W. VaR &amp; Off-Peak Pos By Trader'!$A38,'Import OffPeak'!$A$3:BL$100,BL$1,FALSE())),0,VLOOKUP('W. VaR &amp; Off-Peak Pos By Trader'!$A38,'Import OffPeak'!$A$3:BL$100,BL$1,FALSE()))</f>
        <v>0</v>
      </c>
      <c r="BM31" s="107" t="n">
        <f aca="false">IF(ISNA(VLOOKUP('W. VaR &amp; Off-Peak Pos By Trader'!$A38,'Import OffPeak'!$A$3:BM$100,BM$1,FALSE())),0,VLOOKUP('W. VaR &amp; Off-Peak Pos By Trader'!$A38,'Import OffPeak'!$A$3:BM$100,BM$1,FALSE()))</f>
        <v>0</v>
      </c>
      <c r="BN31" s="107" t="n">
        <f aca="false">IF(ISNA(VLOOKUP('W. VaR &amp; Off-Peak Pos By Trader'!$A38,'Import OffPeak'!$A$3:BN$100,BN$1,FALSE())),0,VLOOKUP('W. VaR &amp; Off-Peak Pos By Trader'!$A38,'Import OffPeak'!$A$3:BN$100,BN$1,FALSE()))</f>
        <v>0</v>
      </c>
      <c r="BO31" s="107" t="n">
        <f aca="false">IF(ISNA(VLOOKUP('W. VaR &amp; Off-Peak Pos By Trader'!$A38,'Import OffPeak'!$A$3:BO$100,BO$1,FALSE())),0,VLOOKUP('W. VaR &amp; Off-Peak Pos By Trader'!$A38,'Import OffPeak'!$A$3:BO$100,BO$1,FALSE()))</f>
        <v>0</v>
      </c>
      <c r="BP31" s="107" t="n">
        <f aca="false">IF(ISNA(VLOOKUP('W. VaR &amp; Off-Peak Pos By Trader'!$A38,'Import OffPeak'!$A$3:BP$100,BP$1,FALSE())),0,VLOOKUP('W. VaR &amp; Off-Peak Pos By Trader'!$A38,'Import OffPeak'!$A$3:BP$100,BP$1,FALSE()))</f>
        <v>0</v>
      </c>
      <c r="BQ31" s="107" t="n">
        <f aca="false">IF(ISNA(VLOOKUP('W. VaR &amp; Off-Peak Pos By Trader'!$A38,'Import OffPeak'!$A$3:BQ$100,BQ$1,FALSE())),0,VLOOKUP('W. VaR &amp; Off-Peak Pos By Trader'!$A38,'Import OffPeak'!$A$3:BQ$100,BQ$1,FALSE()))</f>
        <v>0</v>
      </c>
      <c r="BR31" s="107" t="n">
        <f aca="false">IF(ISNA(VLOOKUP('W. VaR &amp; Off-Peak Pos By Trader'!$A38,'Import OffPeak'!$A$3:BR$100,BR$1,FALSE())),0,VLOOKUP('W. VaR &amp; Off-Peak Pos By Trader'!$A38,'Import OffPeak'!$A$3:BR$100,BR$1,FALSE()))</f>
        <v>0</v>
      </c>
      <c r="BS31" s="107" t="n">
        <f aca="false">IF(ISNA(VLOOKUP('W. VaR &amp; Off-Peak Pos By Trader'!$A38,'Import OffPeak'!$A$3:BS$100,BS$1,FALSE())),0,VLOOKUP('W. VaR &amp; Off-Peak Pos By Trader'!$A38,'Import OffPeak'!$A$3:BS$100,BS$1,FALSE()))</f>
        <v>0</v>
      </c>
      <c r="BT31" s="107" t="n">
        <f aca="false">IF(ISNA(VLOOKUP('W. VaR &amp; Off-Peak Pos By Trader'!$A38,'Import OffPeak'!$A$3:BT$100,BT$1,FALSE())),0,VLOOKUP('W. VaR &amp; Off-Peak Pos By Trader'!$A38,'Import OffPeak'!$A$3:BT$100,BT$1,FALSE()))</f>
        <v>0</v>
      </c>
      <c r="BU31" s="107" t="n">
        <f aca="false">IF(ISNA(VLOOKUP('W. VaR &amp; Off-Peak Pos By Trader'!$A38,'Import OffPeak'!$A$3:BU$100,BU$1,FALSE())),0,VLOOKUP('W. VaR &amp; Off-Peak Pos By Trader'!$A38,'Import OffPeak'!$A$3:BU$100,BU$1,FALSE()))</f>
        <v>0</v>
      </c>
      <c r="BV31" s="107" t="n">
        <f aca="false">IF(ISNA(VLOOKUP('W. VaR &amp; Off-Peak Pos By Trader'!$A38,'Import OffPeak'!$A$3:BV$100,BV$1,FALSE())),0,VLOOKUP('W. VaR &amp; Off-Peak Pos By Trader'!$A38,'Import OffPeak'!$A$3:BV$100,BV$1,FALSE()))</f>
        <v>0</v>
      </c>
      <c r="BW31" s="107" t="n">
        <f aca="false">IF(ISNA(VLOOKUP('W. VaR &amp; Off-Peak Pos By Trader'!$A38,'Import OffPeak'!$A$3:BW$100,BW$1,FALSE())),0,VLOOKUP('W. VaR &amp; Off-Peak Pos By Trader'!$A38,'Import OffPeak'!$A$3:BW$100,BW$1,FALSE()))</f>
        <v>0</v>
      </c>
      <c r="BX31" s="107" t="n">
        <f aca="false">IF(ISNA(VLOOKUP('W. VaR &amp; Off-Peak Pos By Trader'!$A38,'Import OffPeak'!$A$3:BX$100,BX$1,FALSE())),0,VLOOKUP('W. VaR &amp; Off-Peak Pos By Trader'!$A38,'Import OffPeak'!$A$3:BX$100,BX$1,FALSE()))</f>
        <v>0</v>
      </c>
      <c r="BY31" s="107" t="n">
        <f aca="false">IF(ISNA(VLOOKUP('W. VaR &amp; Off-Peak Pos By Trader'!$A38,'Import OffPeak'!$A$3:BY$100,BY$1,FALSE())),0,VLOOKUP('W. VaR &amp; Off-Peak Pos By Trader'!$A38,'Import OffPeak'!$A$3:BY$100,BY$1,FALSE()))</f>
        <v>0</v>
      </c>
      <c r="BZ31" s="107" t="n">
        <f aca="false">IF(ISNA(VLOOKUP('W. VaR &amp; Off-Peak Pos By Trader'!$A38,'Import OffPeak'!$A$3:BZ$100,BZ$1,FALSE())),0,VLOOKUP('W. VaR &amp; Off-Peak Pos By Trader'!$A38,'Import OffPeak'!$A$3:BZ$100,BZ$1,FALSE()))</f>
        <v>0</v>
      </c>
      <c r="CA31" s="107" t="n">
        <f aca="false">IF(ISNA(VLOOKUP('W. VaR &amp; Off-Peak Pos By Trader'!$A38,'Import OffPeak'!$A$3:CA$100,CA$1,FALSE())),0,VLOOKUP('W. VaR &amp; Off-Peak Pos By Trader'!$A38,'Import OffPeak'!$A$3:CA$100,CA$1,FALSE()))</f>
        <v>0</v>
      </c>
      <c r="CB31" s="107" t="n">
        <f aca="false">IF(ISNA(VLOOKUP('W. VaR &amp; Off-Peak Pos By Trader'!$A38,'Import OffPeak'!$A$3:CB$100,CB$1,FALSE())),0,VLOOKUP('W. VaR &amp; Off-Peak Pos By Trader'!$A38,'Import OffPeak'!$A$3:CB$100,CB$1,FALSE()))</f>
        <v>0</v>
      </c>
      <c r="CC31" s="107" t="n">
        <f aca="false">IF(ISNA(VLOOKUP('W. VaR &amp; Off-Peak Pos By Trader'!$A38,'Import OffPeak'!$A$3:CC$100,CC$1,FALSE())),0,VLOOKUP('W. VaR &amp; Off-Peak Pos By Trader'!$A38,'Import OffPeak'!$A$3:CC$100,CC$1,FALSE()))</f>
        <v>0</v>
      </c>
      <c r="CD31" s="107" t="n">
        <f aca="false">IF(ISNA(VLOOKUP('W. VaR &amp; Off-Peak Pos By Trader'!$A38,'Import OffPeak'!$A$3:CD$100,CD$1,FALSE())),0,VLOOKUP('W. VaR &amp; Off-Peak Pos By Trader'!$A38,'Import OffPeak'!$A$3:CD$100,CD$1,FALSE()))</f>
        <v>0</v>
      </c>
      <c r="CE31" s="107" t="n">
        <f aca="false">IF(ISNA(VLOOKUP('W. VaR &amp; Off-Peak Pos By Trader'!$A38,'Import OffPeak'!$A$3:CE$100,CE$1,FALSE())),0,VLOOKUP('W. VaR &amp; Off-Peak Pos By Trader'!$A38,'Import OffPeak'!$A$3:CE$100,CE$1,FALSE()))</f>
        <v>0</v>
      </c>
      <c r="CF31" s="107" t="n">
        <f aca="false">IF(ISNA(VLOOKUP('W. VaR &amp; Off-Peak Pos By Trader'!$A38,'Import OffPeak'!$A$3:CF$100,CF$1,FALSE())),0,VLOOKUP('W. VaR &amp; Off-Peak Pos By Trader'!$A38,'Import OffPeak'!$A$3:CF$100,CF$1,FALSE()))</f>
        <v>0</v>
      </c>
      <c r="CG31" s="107" t="n">
        <f aca="false">IF(ISNA(VLOOKUP('W. VaR &amp; Off-Peak Pos By Trader'!$A38,'Import OffPeak'!$A$3:CG$100,CG$1,FALSE())),0,VLOOKUP('W. VaR &amp; Off-Peak Pos By Trader'!$A38,'Import OffPeak'!$A$3:CG$100,CG$1,FALSE()))</f>
        <v>0</v>
      </c>
      <c r="CH31" s="107" t="n">
        <f aca="false">IF(ISNA(VLOOKUP('W. VaR &amp; Off-Peak Pos By Trader'!$A38,'Import OffPeak'!$A$3:CH$100,CH$1,FALSE())),0,VLOOKUP('W. VaR &amp; Off-Peak Pos By Trader'!$A38,'Import OffPeak'!$A$3:CH$100,CH$1,FALSE()))</f>
        <v>0</v>
      </c>
      <c r="CI31" s="107" t="n">
        <f aca="false">IF(ISNA(VLOOKUP('W. VaR &amp; Off-Peak Pos By Trader'!$A38,'Import OffPeak'!$A$3:CI$100,CI$1,FALSE())),0,VLOOKUP('W. VaR &amp; Off-Peak Pos By Trader'!$A38,'Import OffPeak'!$A$3:CI$100,CI$1,FALSE()))</f>
        <v>0</v>
      </c>
      <c r="CJ31" s="107" t="n">
        <f aca="false">IF(ISNA(VLOOKUP('W. VaR &amp; Off-Peak Pos By Trader'!$A38,'Import OffPeak'!$A$3:CJ$100,CJ$1,FALSE())),0,VLOOKUP('W. VaR &amp; Off-Peak Pos By Trader'!$A38,'Import OffPeak'!$A$3:CJ$100,CJ$1,FALSE()))</f>
        <v>0</v>
      </c>
      <c r="CK31" s="107" t="n">
        <f aca="false">IF(ISNA(VLOOKUP('W. VaR &amp; Off-Peak Pos By Trader'!$A38,'Import OffPeak'!$A$3:CK$100,CK$1,FALSE())),0,VLOOKUP('W. VaR &amp; Off-Peak Pos By Trader'!$A38,'Import OffPeak'!$A$3:CK$100,CK$1,FALSE()))</f>
        <v>0</v>
      </c>
      <c r="CL31" s="107" t="n">
        <f aca="false">IF(ISNA(VLOOKUP('W. VaR &amp; Off-Peak Pos By Trader'!$A38,'Import OffPeak'!$A$3:CL$100,CL$1,FALSE())),0,VLOOKUP('W. VaR &amp; Off-Peak Pos By Trader'!$A38,'Import OffPeak'!$A$3:CL$100,CL$1,FALSE()))</f>
        <v>0</v>
      </c>
      <c r="CM31" s="107" t="n">
        <f aca="false">IF(ISNA(VLOOKUP('W. VaR &amp; Off-Peak Pos By Trader'!$A38,'Import OffPeak'!$A$3:CM$100,CM$1,FALSE())),0,VLOOKUP('W. VaR &amp; Off-Peak Pos By Trader'!$A38,'Import OffPeak'!$A$3:CM$100,CM$1,FALSE()))</f>
        <v>0</v>
      </c>
      <c r="CN31" s="107" t="n">
        <f aca="false">IF(ISNA(VLOOKUP('W. VaR &amp; Off-Peak Pos By Trader'!$A38,'Import OffPeak'!$A$3:CN$100,CN$1,FALSE())),0,VLOOKUP('W. VaR &amp; Off-Peak Pos By Trader'!$A38,'Import OffPeak'!$A$3:CN$100,CN$1,FALSE()))</f>
        <v>0</v>
      </c>
      <c r="CO31" s="107" t="n">
        <f aca="false">IF(ISNA(VLOOKUP('W. VaR &amp; Off-Peak Pos By Trader'!$A38,'Import OffPeak'!$A$3:CO$100,CO$1,FALSE())),0,VLOOKUP('W. VaR &amp; Off-Peak Pos By Trader'!$A38,'Import OffPeak'!$A$3:CO$100,CO$1,FALSE()))</f>
        <v>0</v>
      </c>
      <c r="CP31" s="107" t="n">
        <f aca="false">IF(ISNA(VLOOKUP('W. VaR &amp; Off-Peak Pos By Trader'!$A38,'Import OffPeak'!$A$3:CP$100,CP$1,FALSE())),0,VLOOKUP('W. VaR &amp; Off-Peak Pos By Trader'!$A38,'Import OffPeak'!$A$3:CP$100,CP$1,FALSE()))</f>
        <v>0</v>
      </c>
      <c r="CQ31" s="107" t="n">
        <f aca="false">IF(ISNA(VLOOKUP('W. VaR &amp; Off-Peak Pos By Trader'!$A38,'Import OffPeak'!$A$3:CQ$100,CQ$1,FALSE())),0,VLOOKUP('W. VaR &amp; Off-Peak Pos By Trader'!$A38,'Import OffPeak'!$A$3:CQ$100,CQ$1,FALSE()))</f>
        <v>0</v>
      </c>
      <c r="CR31" s="107" t="n">
        <f aca="false">IF(ISNA(VLOOKUP('W. VaR &amp; Off-Peak Pos By Trader'!$A38,'Import OffPeak'!$A$3:CR$100,CR$1,FALSE())),0,VLOOKUP('W. VaR &amp; Off-Peak Pos By Trader'!$A38,'Import OffPeak'!$A$3:CR$100,CR$1,FALSE()))</f>
        <v>0</v>
      </c>
      <c r="CS31" s="107" t="n">
        <f aca="false">IF(ISNA(VLOOKUP('W. VaR &amp; Off-Peak Pos By Trader'!$A38,'Import OffPeak'!$A$3:CS$100,CS$1,FALSE())),0,VLOOKUP('W. VaR &amp; Off-Peak Pos By Trader'!$A38,'Import OffPeak'!$A$3:CS$100,CS$1,FALSE()))</f>
        <v>0</v>
      </c>
      <c r="CT31" s="107" t="n">
        <f aca="false">IF(ISNA(VLOOKUP('W. VaR &amp; Off-Peak Pos By Trader'!$A38,'Import OffPeak'!$A$3:CT$100,CT$1,FALSE())),0,VLOOKUP('W. VaR &amp; Off-Peak Pos By Trader'!$A38,'Import OffPeak'!$A$3:CT$100,CT$1,FALSE()))</f>
        <v>0</v>
      </c>
      <c r="CU31" s="107" t="n">
        <f aca="false">IF(ISNA(VLOOKUP('W. VaR &amp; Off-Peak Pos By Trader'!$A38,'Import OffPeak'!$A$3:CU$100,CU$1,FALSE())),0,VLOOKUP('W. VaR &amp; Off-Peak Pos By Trader'!$A38,'Import OffPeak'!$A$3:CU$100,CU$1,FALSE()))</f>
        <v>0</v>
      </c>
      <c r="CV31" s="107" t="n">
        <f aca="false">IF(ISNA(VLOOKUP('W. VaR &amp; Off-Peak Pos By Trader'!$A38,'Import OffPeak'!$A$3:CV$100,CV$1,FALSE())),0,VLOOKUP('W. VaR &amp; Off-Peak Pos By Trader'!$A38,'Import OffPeak'!$A$3:CV$100,CV$1,FALSE()))</f>
        <v>0</v>
      </c>
      <c r="CW31" s="107" t="n">
        <f aca="false">IF(ISNA(VLOOKUP('W. VaR &amp; Off-Peak Pos By Trader'!$A38,'Import OffPeak'!$A$3:CW$100,CW$1,FALSE())),0,VLOOKUP('W. VaR &amp; Off-Peak Pos By Trader'!$A38,'Import OffPeak'!$A$3:CW$100,CW$1,FALSE()))</f>
        <v>0</v>
      </c>
      <c r="CX31" s="107" t="n">
        <f aca="false">IF(ISNA(VLOOKUP('W. VaR &amp; Off-Peak Pos By Trader'!$A38,'Import OffPeak'!$A$3:CX$100,CX$1,FALSE())),0,VLOOKUP('W. VaR &amp; Off-Peak Pos By Trader'!$A38,'Import OffPeak'!$A$3:CX$100,CX$1,FALSE()))</f>
        <v>0</v>
      </c>
      <c r="CY31" s="107" t="n">
        <f aca="false">IF(ISNA(VLOOKUP('W. VaR &amp; Off-Peak Pos By Trader'!$A38,'Import OffPeak'!$A$3:CY$100,CY$1,FALSE())),0,VLOOKUP('W. VaR &amp; Off-Peak Pos By Trader'!$A38,'Import OffPeak'!$A$3:CY$100,CY$1,FALSE()))</f>
        <v>0</v>
      </c>
      <c r="CZ31" s="107" t="n">
        <f aca="false">IF(ISNA(VLOOKUP('W. VaR &amp; Off-Peak Pos By Trader'!$A38,'Import OffPeak'!$A$3:CZ$100,CZ$1,FALSE())),0,VLOOKUP('W. VaR &amp; Off-Peak Pos By Trader'!$A38,'Import OffPeak'!$A$3:CZ$100,CZ$1,FALSE()))</f>
        <v>0</v>
      </c>
      <c r="DA31" s="107" t="n">
        <f aca="false">IF(ISNA(VLOOKUP('W. VaR &amp; Off-Peak Pos By Trader'!$A38,'Import OffPeak'!$A$3:DA$100,DA$1,FALSE())),0,VLOOKUP('W. VaR &amp; Off-Peak Pos By Trader'!$A38,'Import OffPeak'!$A$3:DA$100,DA$1,FALSE()))</f>
        <v>0</v>
      </c>
      <c r="DB31" s="107" t="n">
        <f aca="false">IF(ISNA(VLOOKUP('W. VaR &amp; Off-Peak Pos By Trader'!$A38,'Import OffPeak'!$A$3:DB$100,DB$1,FALSE())),0,VLOOKUP('W. VaR &amp; Off-Peak Pos By Trader'!$A38,'Import OffPeak'!$A$3:DB$100,DB$1,FALSE()))</f>
        <v>0</v>
      </c>
      <c r="DC31" s="107" t="n">
        <f aca="false">IF(ISNA(VLOOKUP('W. VaR &amp; Off-Peak Pos By Trader'!$A38,'Import OffPeak'!$A$3:DC$100,DC$1,FALSE())),0,VLOOKUP('W. VaR &amp; Off-Peak Pos By Trader'!$A38,'Import OffPeak'!$A$3:DC$100,DC$1,FALSE()))</f>
        <v>0</v>
      </c>
      <c r="DD31" s="107" t="n">
        <f aca="false">IF(ISNA(VLOOKUP('W. VaR &amp; Off-Peak Pos By Trader'!$A38,'Import OffPeak'!$A$3:DD$100,DD$1,FALSE())),0,VLOOKUP('W. VaR &amp; Off-Peak Pos By Trader'!$A38,'Import OffPeak'!$A$3:DD$100,DD$1,FALSE()))</f>
        <v>0</v>
      </c>
      <c r="DE31" s="107" t="n">
        <f aca="false">IF(ISNA(VLOOKUP('W. VaR &amp; Off-Peak Pos By Trader'!$A38,'Import OffPeak'!$A$3:DE$100,DE$1,FALSE())),0,VLOOKUP('W. VaR &amp; Off-Peak Pos By Trader'!$A38,'Import OffPeak'!$A$3:DE$100,DE$1,FALSE()))</f>
        <v>0</v>
      </c>
      <c r="DF31" s="107" t="n">
        <f aca="false">IF(ISNA(VLOOKUP('W. VaR &amp; Off-Peak Pos By Trader'!$A38,'Import OffPeak'!$A$3:DF$100,DF$1,FALSE())),0,VLOOKUP('W. VaR &amp; Off-Peak Pos By Trader'!$A38,'Import OffPeak'!$A$3:DF$100,DF$1,FALSE()))</f>
        <v>0</v>
      </c>
      <c r="DG31" s="107" t="n">
        <f aca="false">IF(ISNA(VLOOKUP('W. VaR &amp; Off-Peak Pos By Trader'!$A38,'Import OffPeak'!$A$3:DG$100,DG$1,FALSE())),0,VLOOKUP('W. VaR &amp; Off-Peak Pos By Trader'!$A38,'Import OffPeak'!$A$3:DG$100,DG$1,FALSE()))</f>
        <v>0</v>
      </c>
      <c r="DH31" s="107" t="n">
        <f aca="false">IF(ISNA(VLOOKUP('W. VaR &amp; Off-Peak Pos By Trader'!$A38,'Import OffPeak'!$A$3:DH$100,DH$1,FALSE())),0,VLOOKUP('W. VaR &amp; Off-Peak Pos By Trader'!$A38,'Import OffPeak'!$A$3:DH$100,DH$1,FALSE()))</f>
        <v>0</v>
      </c>
      <c r="DI31" s="107" t="n">
        <f aca="false">IF(ISNA(VLOOKUP('W. VaR &amp; Off-Peak Pos By Trader'!$A38,'Import OffPeak'!$A$3:DI$100,DI$1,FALSE())),0,VLOOKUP('W. VaR &amp; Off-Peak Pos By Trader'!$A38,'Import OffPeak'!$A$3:DI$100,DI$1,FALSE()))</f>
        <v>0</v>
      </c>
      <c r="DJ31" s="107" t="n">
        <f aca="false">IF(ISNA(VLOOKUP('W. VaR &amp; Off-Peak Pos By Trader'!$A38,'Import OffPeak'!$A$3:DJ$100,DJ$1,FALSE())),0,VLOOKUP('W. VaR &amp; Off-Peak Pos By Trader'!$A38,'Import OffPeak'!$A$3:DJ$100,DJ$1,FALSE()))</f>
        <v>0</v>
      </c>
      <c r="DK31" s="107" t="n">
        <f aca="false">IF(ISNA(VLOOKUP('W. VaR &amp; Off-Peak Pos By Trader'!$A38,'Import OffPeak'!$A$3:DK$100,DK$1,FALSE())),0,VLOOKUP('W. VaR &amp; Off-Peak Pos By Trader'!$A38,'Import OffPeak'!$A$3:DK$100,DK$1,FALSE()))</f>
        <v>0</v>
      </c>
      <c r="DL31" s="107" t="n">
        <f aca="false">IF(ISNA(VLOOKUP('W. VaR &amp; Off-Peak Pos By Trader'!$A38,'Import OffPeak'!$A$3:DL$100,DL$1,FALSE())),0,VLOOKUP('W. VaR &amp; Off-Peak Pos By Trader'!$A38,'Import OffPeak'!$A$3:DL$100,DL$1,FALSE()))</f>
        <v>0</v>
      </c>
      <c r="DM31" s="107" t="n">
        <f aca="false">IF(ISNA(VLOOKUP('W. VaR &amp; Off-Peak Pos By Trader'!$A38,'Import OffPeak'!$A$3:DM$100,DM$1,FALSE())),0,VLOOKUP('W. VaR &amp; Off-Peak Pos By Trader'!$A38,'Import OffPeak'!$A$3:DM$100,DM$1,FALSE()))</f>
        <v>0</v>
      </c>
      <c r="DN31" s="107" t="n">
        <f aca="false">IF(ISNA(VLOOKUP('W. VaR &amp; Off-Peak Pos By Trader'!$A38,'Import OffPeak'!$A$3:DN$100,DN$1,FALSE())),0,VLOOKUP('W. VaR &amp; Off-Peak Pos By Trader'!$A38,'Import OffPeak'!$A$3:DN$100,DN$1,FALSE()))</f>
        <v>0</v>
      </c>
      <c r="DO31" s="107" t="n">
        <f aca="false">IF(ISNA(VLOOKUP('W. VaR &amp; Off-Peak Pos By Trader'!$A38,'Import OffPeak'!$A$3:DO$100,DO$1,FALSE())),0,VLOOKUP('W. VaR &amp; Off-Peak Pos By Trader'!$A38,'Import OffPeak'!$A$3:DO$100,DO$1,FALSE()))</f>
        <v>0</v>
      </c>
      <c r="DP31" s="107" t="n">
        <f aca="false">IF(ISNA(VLOOKUP('W. VaR &amp; Off-Peak Pos By Trader'!$A38,'Import OffPeak'!$A$3:DP$100,DP$1,FALSE())),0,VLOOKUP('W. VaR &amp; Off-Peak Pos By Trader'!$A38,'Import OffPeak'!$A$3:DP$100,DP$1,FALSE()))</f>
        <v>0</v>
      </c>
      <c r="DQ31" s="107" t="n">
        <f aca="false">IF(ISNA(VLOOKUP('W. VaR &amp; Off-Peak Pos By Trader'!$A38,'Import OffPeak'!$A$3:DQ$100,DQ$1,FALSE())),0,VLOOKUP('W. VaR &amp; Off-Peak Pos By Trader'!$A38,'Import OffPeak'!$A$3:DQ$100,DQ$1,FALSE()))</f>
        <v>0</v>
      </c>
      <c r="DR31" s="107" t="n">
        <f aca="false">IF(ISNA(VLOOKUP('W. VaR &amp; Off-Peak Pos By Trader'!$A38,'Import OffPeak'!$A$3:DR$100,DR$1,FALSE())),0,VLOOKUP('W. VaR &amp; Off-Peak Pos By Trader'!$A38,'Import OffPeak'!$A$3:DR$100,DR$1,FALSE()))</f>
        <v>0</v>
      </c>
      <c r="DS31" s="107" t="n">
        <f aca="false">IF(ISNA(VLOOKUP('W. VaR &amp; Off-Peak Pos By Trader'!$A38,'Import OffPeak'!$A$3:DS$100,DS$1,FALSE())),0,VLOOKUP('W. VaR &amp; Off-Peak Pos By Trader'!$A38,'Import OffPeak'!$A$3:DS$100,DS$1,FALSE()))</f>
        <v>0</v>
      </c>
      <c r="DT31" s="107" t="n">
        <f aca="false">IF(ISNA(VLOOKUP('W. VaR &amp; Off-Peak Pos By Trader'!$A38,'Import OffPeak'!$A$3:DT$100,DT$1,FALSE())),0,VLOOKUP('W. VaR &amp; Off-Peak Pos By Trader'!$A38,'Import OffPeak'!$A$3:DT$100,DT$1,FALSE()))</f>
        <v>0</v>
      </c>
      <c r="DU31" s="107" t="n">
        <f aca="false">IF(ISNA(VLOOKUP('W. VaR &amp; Off-Peak Pos By Trader'!$A38,'Import OffPeak'!$A$3:DU$100,DU$1,FALSE())),0,VLOOKUP('W. VaR &amp; Off-Peak Pos By Trader'!$A38,'Import OffPeak'!$A$3:DU$100,DU$1,FALSE()))</f>
        <v>0</v>
      </c>
      <c r="DV31" s="107" t="n">
        <f aca="false">IF(ISNA(VLOOKUP('W. VaR &amp; Off-Peak Pos By Trader'!$A38,'Import OffPeak'!$A$3:DV$100,DV$1,FALSE())),0,VLOOKUP('W. VaR &amp; Off-Peak Pos By Trader'!$A38,'Import OffPeak'!$A$3:DV$100,DV$1,FALSE()))</f>
        <v>0</v>
      </c>
      <c r="DW31" s="107" t="n">
        <f aca="false">IF(ISNA(VLOOKUP('W. VaR &amp; Off-Peak Pos By Trader'!$A38,'Import OffPeak'!$A$3:DW$100,DW$1,FALSE())),0,VLOOKUP('W. VaR &amp; Off-Peak Pos By Trader'!$A38,'Import OffPeak'!$A$3:DW$100,DW$1,FALSE()))</f>
        <v>0</v>
      </c>
      <c r="DX31" s="107" t="n">
        <f aca="false">IF(ISNA(VLOOKUP('W. VaR &amp; Off-Peak Pos By Trader'!$A38,'Import OffPeak'!$A$3:DX$100,DX$1,FALSE())),0,VLOOKUP('W. VaR &amp; Off-Peak Pos By Trader'!$A38,'Import OffPeak'!$A$3:DX$100,DX$1,FALSE()))</f>
        <v>0</v>
      </c>
      <c r="DY31" s="107" t="n">
        <f aca="false">IF(ISNA(VLOOKUP('W. VaR &amp; Off-Peak Pos By Trader'!$A38,'Import OffPeak'!$A$3:DY$100,DY$1,FALSE())),0,VLOOKUP('W. VaR &amp; Off-Peak Pos By Trader'!$A38,'Import OffPeak'!$A$3:DY$100,DY$1,FALSE()))</f>
        <v>0</v>
      </c>
      <c r="DZ31" s="107" t="n">
        <f aca="false">IF(ISNA(VLOOKUP('W. VaR &amp; Off-Peak Pos By Trader'!$A38,'Import OffPeak'!$A$3:DZ$100,DZ$1,FALSE())),0,VLOOKUP('W. VaR &amp; Off-Peak Pos By Trader'!$A38,'Import OffPeak'!$A$3:DZ$100,DZ$1,FALSE()))</f>
        <v>0</v>
      </c>
      <c r="EA31" s="107" t="n">
        <f aca="false">IF(ISNA(VLOOKUP('W. VaR &amp; Off-Peak Pos By Trader'!$A38,'Import OffPeak'!$A$3:EA$100,EA$1,FALSE())),0,VLOOKUP('W. VaR &amp; Off-Peak Pos By Trader'!$A38,'Import OffPeak'!$A$3:EA$100,EA$1,FALSE()))</f>
        <v>0</v>
      </c>
      <c r="EB31" s="107" t="n">
        <f aca="false">IF(ISNA(VLOOKUP('W. VaR &amp; Off-Peak Pos By Trader'!$A38,'Import OffPeak'!$A$3:EB$100,EB$1,FALSE())),0,VLOOKUP('W. VaR &amp; Off-Peak Pos By Trader'!$A38,'Import OffPeak'!$A$3:EB$100,EB$1,FALSE()))</f>
        <v>0</v>
      </c>
      <c r="EC31" s="107" t="n">
        <f aca="false">IF(ISNA(VLOOKUP('W. VaR &amp; Off-Peak Pos By Trader'!$A38,'Import OffPeak'!$A$3:EC$100,EC$1,FALSE())),0,VLOOKUP('W. VaR &amp; Off-Peak Pos By Trader'!$A38,'Import OffPeak'!$A$3:EC$100,EC$1,FALSE()))</f>
        <v>0</v>
      </c>
      <c r="ED31" s="107" t="n">
        <f aca="false">IF(ISNA(VLOOKUP('W. VaR &amp; Off-Peak Pos By Trader'!$A38,'Import OffPeak'!$A$3:ED$100,ED$1,FALSE())),0,VLOOKUP('W. VaR &amp; Off-Peak Pos By Trader'!$A38,'Import OffPeak'!$A$3:ED$100,ED$1,FALSE()))</f>
        <v>0</v>
      </c>
      <c r="EE31" s="107" t="n">
        <f aca="false">IF(ISNA(VLOOKUP('W. VaR &amp; Off-Peak Pos By Trader'!$A38,'Import OffPeak'!$A$3:EE$100,EE$1,FALSE())),0,VLOOKUP('W. VaR &amp; Off-Peak Pos By Trader'!$A38,'Import OffPeak'!$A$3:EE$100,EE$1,FALSE()))</f>
        <v>0</v>
      </c>
      <c r="EF31" s="107" t="n">
        <f aca="false">IF(ISNA(VLOOKUP('W. VaR &amp; Off-Peak Pos By Trader'!$A38,'Import OffPeak'!$A$3:EF$100,EF$1,FALSE())),0,VLOOKUP('W. VaR &amp; Off-Peak Pos By Trader'!$A38,'Import OffPeak'!$A$3:EF$100,EF$1,FALSE()))</f>
        <v>0</v>
      </c>
      <c r="EG31" s="107" t="n">
        <f aca="false">IF(ISNA(VLOOKUP('W. VaR &amp; Off-Peak Pos By Trader'!$A38,'Import OffPeak'!$A$3:EG$100,EG$1,FALSE())),0,VLOOKUP('W. VaR &amp; Off-Peak Pos By Trader'!$A38,'Import OffPeak'!$A$3:EG$100,EG$1,FALSE()))</f>
        <v>0</v>
      </c>
      <c r="EH31" s="107" t="n">
        <f aca="false">IF(ISNA(VLOOKUP('W. VaR &amp; Off-Peak Pos By Trader'!$A38,'Import OffPeak'!$A$3:EH$100,EH$1,FALSE())),0,VLOOKUP('W. VaR &amp; Off-Peak Pos By Trader'!$A38,'Import OffPeak'!$A$3:EH$100,EH$1,FALSE()))</f>
        <v>0</v>
      </c>
      <c r="EI31" s="107" t="n">
        <f aca="false">IF(ISNA(VLOOKUP('W. VaR &amp; Off-Peak Pos By Trader'!$A38,'Import OffPeak'!$A$3:EI$100,EI$1,FALSE())),0,VLOOKUP('W. VaR &amp; Off-Peak Pos By Trader'!$A38,'Import OffPeak'!$A$3:EI$100,EI$1,FALSE()))</f>
        <v>0</v>
      </c>
      <c r="EJ31" s="107" t="n">
        <f aca="false">IF(ISNA(VLOOKUP('W. VaR &amp; Off-Peak Pos By Trader'!$A38,'Import OffPeak'!$A$3:EJ$100,EJ$1,FALSE())),0,VLOOKUP('W. VaR &amp; Off-Peak Pos By Trader'!$A38,'Import OffPeak'!$A$3:EJ$100,EJ$1,FALSE()))</f>
        <v>0</v>
      </c>
      <c r="EK31" s="107" t="n">
        <f aca="false">IF(ISNA(VLOOKUP('W. VaR &amp; Off-Peak Pos By Trader'!$A38,'Import OffPeak'!$A$3:EK$100,EK$1,FALSE())),0,VLOOKUP('W. VaR &amp; Off-Peak Pos By Trader'!$A38,'Import OffPeak'!$A$3:EK$100,EK$1,FALSE()))</f>
        <v>0</v>
      </c>
      <c r="EL31" s="107" t="n">
        <f aca="false">IF(ISNA(VLOOKUP('W. VaR &amp; Off-Peak Pos By Trader'!$A38,'Import OffPeak'!$A$3:EL$100,EL$1,FALSE())),0,VLOOKUP('W. VaR &amp; Off-Peak Pos By Trader'!$A38,'Import OffPeak'!$A$3:EL$100,EL$1,FALSE()))</f>
        <v>0</v>
      </c>
      <c r="EM31" s="107" t="n">
        <f aca="false">IF(ISNA(VLOOKUP('W. VaR &amp; Off-Peak Pos By Trader'!$A38,'Import OffPeak'!$A$3:EM$100,EM$1,FALSE())),0,VLOOKUP('W. VaR &amp; Off-Peak Pos By Trader'!$A38,'Import OffPeak'!$A$3:EM$100,EM$1,FALSE()))</f>
        <v>0</v>
      </c>
      <c r="EN31" s="107" t="n">
        <f aca="false">IF(ISNA(VLOOKUP('W. VaR &amp; Off-Peak Pos By Trader'!$A38,'Import OffPeak'!$A$3:EN$100,EN$1,FALSE())),0,VLOOKUP('W. VaR &amp; Off-Peak Pos By Trader'!$A38,'Import OffPeak'!$A$3:EN$100,EN$1,FALSE()))</f>
        <v>0</v>
      </c>
      <c r="EO31" s="107" t="n">
        <f aca="false">IF(ISNA(VLOOKUP('W. VaR &amp; Off-Peak Pos By Trader'!$A38,'Import OffPeak'!$A$3:EO$100,EO$1,FALSE())),0,VLOOKUP('W. VaR &amp; Off-Peak Pos By Trader'!$A38,'Import OffPeak'!$A$3:EO$100,EO$1,FALSE()))</f>
        <v>0</v>
      </c>
      <c r="EP31" s="107" t="n">
        <f aca="false">IF(ISNA(VLOOKUP('W. VaR &amp; Off-Peak Pos By Trader'!$A38,'Import OffPeak'!$A$3:EP$100,EP$1,FALSE())),0,VLOOKUP('W. VaR &amp; Off-Peak Pos By Trader'!$A38,'Import OffPeak'!$A$3:EP$100,EP$1,FALSE()))</f>
        <v>0</v>
      </c>
      <c r="EQ31" s="107" t="n">
        <f aca="false">IF(ISNA(VLOOKUP('W. VaR &amp; Off-Peak Pos By Trader'!$A38,'Import OffPeak'!$A$3:EQ$100,EQ$1,FALSE())),0,VLOOKUP('W. VaR &amp; Off-Peak Pos By Trader'!$A38,'Import OffPeak'!$A$3:EQ$100,EQ$1,FALSE()))</f>
        <v>0</v>
      </c>
      <c r="ER31" s="107" t="n">
        <f aca="false">IF(ISNA(VLOOKUP('W. VaR &amp; Off-Peak Pos By Trader'!$A38,'Import OffPeak'!$A$3:ER$100,ER$1,FALSE())),0,VLOOKUP('W. VaR &amp; Off-Peak Pos By Trader'!$A38,'Import OffPeak'!$A$3:ER$100,ER$1,FALSE()))</f>
        <v>0</v>
      </c>
      <c r="ES31" s="107" t="n">
        <f aca="false">IF(ISNA(VLOOKUP('W. VaR &amp; Off-Peak Pos By Trader'!$A38,'Import OffPeak'!$A$3:ES$100,ES$1,FALSE())),0,VLOOKUP('W. VaR &amp; Off-Peak Pos By Trader'!$A38,'Import OffPeak'!$A$3:ES$100,ES$1,FALSE()))</f>
        <v>0</v>
      </c>
      <c r="ET31" s="107" t="n">
        <f aca="false">IF(ISNA(VLOOKUP('W. VaR &amp; Off-Peak Pos By Trader'!$A38,'Import OffPeak'!$A$3:ET$100,ET$1,FALSE())),0,VLOOKUP('W. VaR &amp; Off-Peak Pos By Trader'!$A38,'Import OffPeak'!$A$3:ET$100,ET$1,FALSE()))</f>
        <v>0</v>
      </c>
      <c r="EU31" s="107" t="n">
        <f aca="false">IF(ISNA(VLOOKUP('W. VaR &amp; Off-Peak Pos By Trader'!$A38,'Import OffPeak'!$A$3:EU$100,EU$1,FALSE())),0,VLOOKUP('W. VaR &amp; Off-Peak Pos By Trader'!$A38,'Import OffPeak'!$A$3:EU$100,EU$1,FALSE()))</f>
        <v>0</v>
      </c>
      <c r="EV31" s="107" t="n">
        <f aca="false">IF(ISNA(VLOOKUP('W. VaR &amp; Off-Peak Pos By Trader'!$A38,'Import OffPeak'!$A$3:EV$100,EV$1,FALSE())),0,VLOOKUP('W. VaR &amp; Off-Peak Pos By Trader'!$A38,'Import OffPeak'!$A$3:EV$100,EV$1,FALSE()))</f>
        <v>0</v>
      </c>
      <c r="EW31" s="107" t="n">
        <f aca="false">IF(ISNA(VLOOKUP('W. VaR &amp; Off-Peak Pos By Trader'!$A38,'Import OffPeak'!$A$3:EW$100,EW$1,FALSE())),0,VLOOKUP('W. VaR &amp; Off-Peak Pos By Trader'!$A38,'Import OffPeak'!$A$3:EW$100,EW$1,FALSE()))</f>
        <v>0</v>
      </c>
      <c r="EX31" s="107" t="n">
        <f aca="false">IF(ISNA(VLOOKUP('W. VaR &amp; Off-Peak Pos By Trader'!$A38,'Import OffPeak'!$A$3:EX$100,EX$1,FALSE())),0,VLOOKUP('W. VaR &amp; Off-Peak Pos By Trader'!$A38,'Import OffPeak'!$A$3:EX$100,EX$1,FALSE()))</f>
        <v>0</v>
      </c>
      <c r="EY31" s="107" t="n">
        <f aca="false">IF(ISNA(VLOOKUP('W. VaR &amp; Off-Peak Pos By Trader'!$A38,'Import OffPeak'!$A$3:EY$100,EY$1,FALSE())),0,VLOOKUP('W. VaR &amp; Off-Peak Pos By Trader'!$A38,'Import OffPeak'!$A$3:EY$100,EY$1,FALSE()))</f>
        <v>0</v>
      </c>
      <c r="EZ31" s="107" t="n">
        <f aca="false">IF(ISNA(VLOOKUP('W. VaR &amp; Off-Peak Pos By Trader'!$A38,'Import OffPeak'!$A$3:EZ$100,EZ$1,FALSE())),0,VLOOKUP('W. VaR &amp; Off-Peak Pos By Trader'!$A38,'Import OffPeak'!$A$3:EZ$100,EZ$1,FALSE()))</f>
        <v>0</v>
      </c>
      <c r="FA31" s="107" t="n">
        <f aca="false">IF(ISNA(VLOOKUP('W. VaR &amp; Off-Peak Pos By Trader'!$A38,'Import OffPeak'!$A$3:FA$100,FA$1,FALSE())),0,VLOOKUP('W. VaR &amp; Off-Peak Pos By Trader'!$A38,'Import OffPeak'!$A$3:FA$100,FA$1,FALSE()))</f>
        <v>0</v>
      </c>
      <c r="FB31" s="107" t="n">
        <f aca="false">IF(ISNA(VLOOKUP('W. VaR &amp; Off-Peak Pos By Trader'!$A38,'Import OffPeak'!$A$3:FB$100,FB$1,FALSE())),0,VLOOKUP('W. VaR &amp; Off-Peak Pos By Trader'!$A38,'Import OffPeak'!$A$3:FB$100,FB$1,FALSE()))</f>
        <v>0</v>
      </c>
      <c r="FC31" s="107" t="n">
        <f aca="false">IF(ISNA(VLOOKUP('W. VaR &amp; Off-Peak Pos By Trader'!$A38,'Import OffPeak'!$A$3:FC$100,FC$1,FALSE())),0,VLOOKUP('W. VaR &amp; Off-Peak Pos By Trader'!$A38,'Import OffPeak'!$A$3:FC$100,FC$1,FALSE()))</f>
        <v>0</v>
      </c>
      <c r="FD31" s="107" t="n">
        <f aca="false">IF(ISNA(VLOOKUP('W. VaR &amp; Off-Peak Pos By Trader'!$A38,'Import OffPeak'!$A$3:FD$100,FD$1,FALSE())),0,VLOOKUP('W. VaR &amp; Off-Peak Pos By Trader'!$A38,'Import OffPeak'!$A$3:FD$100,FD$1,FALSE()))</f>
        <v>0</v>
      </c>
      <c r="FE31" s="107" t="n">
        <f aca="false">IF(ISNA(VLOOKUP('W. VaR &amp; Off-Peak Pos By Trader'!$A38,'Import OffPeak'!$A$3:FE$100,FE$1,FALSE())),0,VLOOKUP('W. VaR &amp; Off-Peak Pos By Trader'!$A38,'Import OffPeak'!$A$3:FE$100,FE$1,FALSE()))</f>
        <v>0</v>
      </c>
      <c r="FF31" s="107" t="n">
        <f aca="false">IF(ISNA(VLOOKUP('W. VaR &amp; Off-Peak Pos By Trader'!$A38,'Import OffPeak'!$A$3:FF$100,FF$1,FALSE())),0,VLOOKUP('W. VaR &amp; Off-Peak Pos By Trader'!$A38,'Import OffPeak'!$A$3:FF$100,FF$1,FALSE()))</f>
        <v>0</v>
      </c>
      <c r="FG31" s="107" t="n">
        <f aca="false">IF(ISNA(VLOOKUP('W. VaR &amp; Off-Peak Pos By Trader'!$A38,'Import OffPeak'!$A$3:FG$100,FG$1,FALSE())),0,VLOOKUP('W. VaR &amp; Off-Peak Pos By Trader'!$A38,'Import OffPeak'!$A$3:FG$100,FG$1,FALSE()))</f>
        <v>0</v>
      </c>
      <c r="FH31" s="107" t="n">
        <f aca="false">IF(ISNA(VLOOKUP('W. VaR &amp; Off-Peak Pos By Trader'!$A38,'Import OffPeak'!$A$3:FH$100,FH$1,FALSE())),0,VLOOKUP('W. VaR &amp; Off-Peak Pos By Trader'!$A38,'Import OffPeak'!$A$3:FH$100,FH$1,FALSE()))</f>
        <v>0</v>
      </c>
      <c r="FI31" s="107" t="n">
        <f aca="false">IF(ISNA(VLOOKUP('W. VaR &amp; Off-Peak Pos By Trader'!$A38,'Import OffPeak'!$A$3:FI$100,FI$1,FALSE())),0,VLOOKUP('W. VaR &amp; Off-Peak Pos By Trader'!$A38,'Import OffPeak'!$A$3:FI$100,FI$1,FALSE()))</f>
        <v>0</v>
      </c>
      <c r="FJ31" s="107" t="n">
        <f aca="false">IF(ISNA(VLOOKUP('W. VaR &amp; Off-Peak Pos By Trader'!$A38,'Import OffPeak'!$A$3:FJ$100,FJ$1,FALSE())),0,VLOOKUP('W. VaR &amp; Off-Peak Pos By Trader'!$A38,'Import OffPeak'!$A$3:FJ$100,FJ$1,FALSE()))</f>
        <v>0</v>
      </c>
      <c r="FK31" s="107" t="n">
        <f aca="false">IF(ISNA(VLOOKUP('W. VaR &amp; Off-Peak Pos By Trader'!$A38,'Import OffPeak'!$A$3:FK$100,FK$1,FALSE())),0,VLOOKUP('W. VaR &amp; Off-Peak Pos By Trader'!$A38,'Import OffPeak'!$A$3:FK$100,FK$1,FALSE()))</f>
        <v>0</v>
      </c>
      <c r="FL31" s="107" t="n">
        <f aca="false">IF(ISNA(VLOOKUP('W. VaR &amp; Off-Peak Pos By Trader'!$A38,'Import OffPeak'!$A$3:FL$100,FL$1,FALSE())),0,VLOOKUP('W. VaR &amp; Off-Peak Pos By Trader'!$A38,'Import OffPeak'!$A$3:FL$100,FL$1,FALSE()))</f>
        <v>0</v>
      </c>
      <c r="FM31" s="107" t="n">
        <f aca="false">IF(ISNA(VLOOKUP('W. VaR &amp; Off-Peak Pos By Trader'!$A38,'Import OffPeak'!$A$3:FM$100,FM$1,FALSE())),0,VLOOKUP('W. VaR &amp; Off-Peak Pos By Trader'!$A38,'Import OffPeak'!$A$3:FM$100,FM$1,FALSE()))</f>
        <v>0</v>
      </c>
      <c r="FN31" s="107" t="n">
        <f aca="false">IF(ISNA(VLOOKUP('W. VaR &amp; Off-Peak Pos By Trader'!$A38,'Import OffPeak'!$A$3:FN$100,FN$1,FALSE())),0,VLOOKUP('W. VaR &amp; Off-Peak Pos By Trader'!$A38,'Import OffPeak'!$A$3:FN$100,FN$1,FALSE()))</f>
        <v>0</v>
      </c>
      <c r="FO31" s="107" t="n">
        <f aca="false">IF(ISNA(VLOOKUP('W. VaR &amp; Off-Peak Pos By Trader'!$A38,'Import OffPeak'!$A$3:FO$100,FO$1,FALSE())),0,VLOOKUP('W. VaR &amp; Off-Peak Pos By Trader'!$A38,'Import OffPeak'!$A$3:FO$100,FO$1,FALSE()))</f>
        <v>0</v>
      </c>
      <c r="FP31" s="107" t="n">
        <f aca="false">IF(ISNA(VLOOKUP('W. VaR &amp; Off-Peak Pos By Trader'!$A38,'Import OffPeak'!$A$3:FP$100,FP$1,FALSE())),0,VLOOKUP('W. VaR &amp; Off-Peak Pos By Trader'!$A38,'Import OffPeak'!$A$3:FP$100,FP$1,FALSE()))</f>
        <v>0</v>
      </c>
      <c r="FQ31" s="107" t="n">
        <f aca="false">IF(ISNA(VLOOKUP('W. VaR &amp; Off-Peak Pos By Trader'!$A38,'Import OffPeak'!$A$3:FQ$100,FQ$1,FALSE())),0,VLOOKUP('W. VaR &amp; Off-Peak Pos By Trader'!$A38,'Import OffPeak'!$A$3:FQ$100,FQ$1,FALSE()))</f>
        <v>0</v>
      </c>
      <c r="FR31" s="107" t="n">
        <f aca="false">IF(ISNA(VLOOKUP('W. VaR &amp; Off-Peak Pos By Trader'!$A38,'Import OffPeak'!$A$3:FR$100,FR$1,FALSE())),0,VLOOKUP('W. VaR &amp; Off-Peak Pos By Trader'!$A38,'Import OffPeak'!$A$3:FR$100,FR$1,FALSE()))</f>
        <v>0</v>
      </c>
      <c r="FS31" s="107" t="n">
        <f aca="false">IF(ISNA(VLOOKUP('W. VaR &amp; Off-Peak Pos By Trader'!$A38,'Import OffPeak'!$A$3:FS$100,FS$1,FALSE())),0,VLOOKUP('W. VaR &amp; Off-Peak Pos By Trader'!$A38,'Import OffPeak'!$A$3:FS$100,FS$1,FALSE()))</f>
        <v>0</v>
      </c>
      <c r="FT31" s="107" t="n">
        <f aca="false">IF(ISNA(VLOOKUP('W. VaR &amp; Off-Peak Pos By Trader'!$A38,'Import OffPeak'!$A$3:FT$100,FT$1,FALSE())),0,VLOOKUP('W. VaR &amp; Off-Peak Pos By Trader'!$A38,'Import OffPeak'!$A$3:FT$100,FT$1,FALSE()))</f>
        <v>0</v>
      </c>
      <c r="FU31" s="107" t="n">
        <f aca="false">IF(ISNA(VLOOKUP('W. VaR &amp; Off-Peak Pos By Trader'!$A38,'Import OffPeak'!$A$3:FU$100,FU$1,FALSE())),0,VLOOKUP('W. VaR &amp; Off-Peak Pos By Trader'!$A38,'Import OffPeak'!$A$3:FU$100,FU$1,FALSE()))</f>
        <v>0</v>
      </c>
      <c r="FV31" s="0" t="n">
        <f aca="false">IF(ISNA(VLOOKUP('W. VaR &amp; Off-Peak Pos By Trader'!$A38,'Import OffPeak'!$A$3:FV$100,FV$1,FALSE())),0,VLOOKUP('W. VaR &amp; Off-Peak Pos By Trader'!$A38,'Import OffPeak'!$A$3:FV$100,FV$1,FALSE()))</f>
        <v>0</v>
      </c>
      <c r="FW31" s="0" t="n">
        <f aca="false">IF(ISNA(VLOOKUP('W. VaR &amp; Off-Peak Pos By Trader'!$A38,'Import OffPeak'!$A$3:FW$100,FW$1,FALSE())),0,VLOOKUP('W. VaR &amp; Off-Peak Pos By Trader'!$A38,'Import OffPeak'!$A$3:FW$100,FW$1,FALSE()))</f>
        <v>0</v>
      </c>
      <c r="FX31" s="0" t="n">
        <f aca="false">IF(ISNA(VLOOKUP('W. VaR &amp; Off-Peak Pos By Trader'!$A38,'Import OffPeak'!$A$3:FX$100,FX$1,FALSE())),0,VLOOKUP('W. VaR &amp; Off-Peak Pos By Trader'!$A38,'Import OffPeak'!$A$3:FX$100,FX$1,FALSE()))</f>
        <v>0</v>
      </c>
      <c r="FY31" s="0" t="n">
        <f aca="false">IF(ISNA(VLOOKUP('W. VaR &amp; Off-Peak Pos By Trader'!$A38,'Import OffPeak'!$A$3:FY$100,FY$1,FALSE())),0,VLOOKUP('W. VaR &amp; Off-Peak Pos By Trader'!$A38,'Import OffPeak'!$A$3:FY$100,FY$1,FALSE()))</f>
        <v>0</v>
      </c>
      <c r="FZ31" s="0" t="n">
        <f aca="false">IF(ISNA(VLOOKUP('W. VaR &amp; Off-Peak Pos By Trader'!$A38,'Import OffPeak'!$A$3:FZ$100,FZ$1,FALSE())),0,VLOOKUP('W. VaR &amp; Off-Peak Pos By Trader'!$A38,'Import OffPeak'!$A$3:FZ$100,FZ$1,FALSE()))</f>
        <v>0</v>
      </c>
      <c r="GA31" s="0" t="n">
        <f aca="false">IF(ISNA(VLOOKUP('W. VaR &amp; Off-Peak Pos By Trader'!$A38,'Import OffPeak'!$A$3:GA$100,GA$1,FALSE())),0,VLOOKUP('W. VaR &amp; Off-Peak Pos By Trader'!$A38,'Import OffPeak'!$A$3:GA$100,GA$1,FALSE()))</f>
        <v>0</v>
      </c>
      <c r="GB31" s="0" t="n">
        <f aca="false">IF(ISNA(VLOOKUP('W. VaR &amp; Off-Peak Pos By Trader'!$A38,'Import OffPeak'!$A$3:GB$100,GB$1,FALSE())),0,VLOOKUP('W. VaR &amp; Off-Peak Pos By Trader'!$A38,'Import OffPeak'!$A$3:GB$100,GB$1,FALSE()))</f>
        <v>0</v>
      </c>
      <c r="GC31" s="0" t="n">
        <f aca="false">IF(ISNA(VLOOKUP('W. VaR &amp; Off-Peak Pos By Trader'!$A38,'Import OffPeak'!$A$3:GC$100,GC$1,FALSE())),0,VLOOKUP('W. VaR &amp; Off-Peak Pos By Trader'!$A38,'Import OffPeak'!$A$3:GC$100,GC$1,FALSE()))</f>
        <v>0</v>
      </c>
      <c r="GD31" s="0" t="n">
        <f aca="false">IF(ISNA(VLOOKUP('W. VaR &amp; Off-Peak Pos By Trader'!$A38,'Import OffPeak'!$A$3:GD$100,GD$1,FALSE())),0,VLOOKUP('W. VaR &amp; Off-Peak Pos By Trader'!$A38,'Import OffPeak'!$A$3:GD$100,GD$1,FALSE()))</f>
        <v>0</v>
      </c>
      <c r="GE31" s="0" t="n">
        <f aca="false">IF(ISNA(VLOOKUP('W. VaR &amp; Off-Peak Pos By Trader'!$A38,'Import OffPeak'!$A$3:GE$100,GE$1,FALSE())),0,VLOOKUP('W. VaR &amp; Off-Peak Pos By Trader'!$A38,'Import OffPeak'!$A$3:GE$100,GE$1,FALSE()))</f>
        <v>0</v>
      </c>
      <c r="GF31" s="0" t="n">
        <f aca="false">IF(ISNA(VLOOKUP('W. VaR &amp; Off-Peak Pos By Trader'!$A38,'Import OffPeak'!$A$3:GF$100,GF$1,FALSE())),0,VLOOKUP('W. VaR &amp; Off-Peak Pos By Trader'!$A38,'Import OffPeak'!$A$3:GF$100,GF$1,FALSE()))</f>
        <v>0</v>
      </c>
      <c r="GG31" s="0" t="n">
        <f aca="false">IF(ISNA(VLOOKUP('W. VaR &amp; Off-Peak Pos By Trader'!$A38,'Import OffPeak'!$A$3:GG$100,GG$1,FALSE())),0,VLOOKUP('W. VaR &amp; Off-Peak Pos By Trader'!$A38,'Import OffPeak'!$A$3:GG$100,GG$1,FALSE()))</f>
        <v>0</v>
      </c>
      <c r="GH31" s="0" t="n">
        <f aca="false">IF(ISNA(VLOOKUP('W. VaR &amp; Off-Peak Pos By Trader'!$A38,'Import OffPeak'!$A$3:GH$100,GH$1,FALSE())),0,VLOOKUP('W. VaR &amp; Off-Peak Pos By Trader'!$A38,'Import OffPeak'!$A$3:GH$100,GH$1,FALSE()))</f>
        <v>0</v>
      </c>
      <c r="GI31" s="0" t="n">
        <f aca="false">IF(ISNA(VLOOKUP('W. VaR &amp; Off-Peak Pos By Trader'!$A38,'Import OffPeak'!$A$3:GI$100,GI$1,FALSE())),0,VLOOKUP('W. VaR &amp; Off-Peak Pos By Trader'!$A38,'Import OffPeak'!$A$3:GI$100,GI$1,FALSE()))</f>
        <v>0</v>
      </c>
      <c r="GJ31" s="0" t="n">
        <f aca="false">IF(ISNA(VLOOKUP('W. VaR &amp; Off-Peak Pos By Trader'!$A38,'Import OffPeak'!$A$3:GJ$100,GJ$1,FALSE())),0,VLOOKUP('W. VaR &amp; Off-Peak Pos By Trader'!$A38,'Import OffPeak'!$A$3:GJ$100,GJ$1,FALSE()))</f>
        <v>0</v>
      </c>
      <c r="GK31" s="0" t="n">
        <f aca="false">IF(ISNA(VLOOKUP('W. VaR &amp; Off-Peak Pos By Trader'!$A38,'Import OffPeak'!$A$3:GK$100,GK$1,FALSE())),0,VLOOKUP('W. VaR &amp; Off-Peak Pos By Trader'!$A38,'Import OffPeak'!$A$3:GK$100,GK$1,FALSE()))</f>
        <v>0</v>
      </c>
      <c r="GL31" s="0" t="n">
        <f aca="false">IF(ISNA(VLOOKUP('W. VaR &amp; Off-Peak Pos By Trader'!$A38,'Import OffPeak'!$A$3:GL$100,GL$1,FALSE())),0,VLOOKUP('W. VaR &amp; Off-Peak Pos By Trader'!$A38,'Import OffPeak'!$A$3:GL$100,GL$1,FALSE()))</f>
        <v>0</v>
      </c>
      <c r="GM31" s="0" t="n">
        <f aca="false">IF(ISNA(VLOOKUP('W. VaR &amp; Off-Peak Pos By Trader'!$A38,'Import OffPeak'!$A$3:GM$100,GM$1,FALSE())),0,VLOOKUP('W. VaR &amp; Off-Peak Pos By Trader'!$A38,'Import OffPeak'!$A$3:GM$100,GM$1,FALSE()))</f>
        <v>0</v>
      </c>
      <c r="GN31" s="0" t="n">
        <f aca="false">IF(ISNA(VLOOKUP('W. VaR &amp; Off-Peak Pos By Trader'!$A38,'Import OffPeak'!$A$3:GN$100,GN$1,FALSE())),0,VLOOKUP('W. VaR &amp; Off-Peak Pos By Trader'!$A38,'Import OffPeak'!$A$3:GN$100,GN$1,FALSE()))</f>
        <v>0</v>
      </c>
      <c r="GO31" s="0" t="n">
        <f aca="false">IF(ISNA(VLOOKUP('W. VaR &amp; Off-Peak Pos By Trader'!$A38,'Import OffPeak'!$A$3:GO$100,GO$1,FALSE())),0,VLOOKUP('W. VaR &amp; Off-Peak Pos By Trader'!$A38,'Import OffPeak'!$A$3:GO$100,GO$1,FALSE()))</f>
        <v>0</v>
      </c>
      <c r="GP31" s="0" t="n">
        <f aca="false">IF(ISNA(VLOOKUP('W. VaR &amp; Off-Peak Pos By Trader'!$A38,'Import OffPeak'!$A$3:GP$100,GP$1,FALSE())),0,VLOOKUP('W. VaR &amp; Off-Peak Pos By Trader'!$A38,'Import OffPeak'!$A$3:GP$100,GP$1,FALSE()))</f>
        <v>0</v>
      </c>
      <c r="GQ31" s="0" t="n">
        <f aca="false">IF(ISNA(VLOOKUP('W. VaR &amp; Off-Peak Pos By Trader'!$A38,'Import OffPeak'!$A$3:GQ$100,GQ$1,FALSE())),0,VLOOKUP('W. VaR &amp; Off-Peak Pos By Trader'!$A38,'Import OffPeak'!$A$3:GQ$100,GQ$1,FALSE()))</f>
        <v>0</v>
      </c>
      <c r="GR31" s="0" t="n">
        <f aca="false">IF(ISNA(VLOOKUP('W. VaR &amp; Off-Peak Pos By Trader'!$A38,'Import OffPeak'!$A$3:GR$100,GR$1,FALSE())),0,VLOOKUP('W. VaR &amp; Off-Peak Pos By Trader'!$A38,'Import OffPeak'!$A$3:GR$100,GR$1,FALSE()))</f>
        <v>0</v>
      </c>
      <c r="GS31" s="0" t="n">
        <f aca="false">IF(ISNA(VLOOKUP('W. VaR &amp; Off-Peak Pos By Trader'!$A38,'Import OffPeak'!$A$3:GS$100,GS$1,FALSE())),0,VLOOKUP('W. VaR &amp; Off-Peak Pos By Trader'!$A38,'Import OffPeak'!$A$3:GS$100,GS$1,FALSE()))</f>
        <v>0</v>
      </c>
      <c r="GT31" s="0" t="n">
        <f aca="false">IF(ISNA(VLOOKUP('W. VaR &amp; Off-Peak Pos By Trader'!$A38,'Import OffPeak'!$A$3:GT$100,GT$1,FALSE())),0,VLOOKUP('W. VaR &amp; Off-Peak Pos By Trader'!$A38,'Import OffPeak'!$A$3:GT$100,GT$1,FALSE()))</f>
        <v>0</v>
      </c>
      <c r="GU31" s="0" t="n">
        <f aca="false">IF(ISNA(VLOOKUP('W. VaR &amp; Off-Peak Pos By Trader'!$A38,'Import OffPeak'!$A$3:GU$100,GU$1,FALSE())),0,VLOOKUP('W. VaR &amp; Off-Peak Pos By Trader'!$A38,'Import OffPeak'!$A$3:GU$100,GU$1,FALSE()))</f>
        <v>0</v>
      </c>
      <c r="GV31" s="0" t="n">
        <f aca="false">IF(ISNA(VLOOKUP('W. VaR &amp; Off-Peak Pos By Trader'!$A38,'Import OffPeak'!$A$3:GV$100,GV$1,FALSE())),0,VLOOKUP('W. VaR &amp; Off-Peak Pos By Trader'!$A38,'Import OffPeak'!$A$3:GV$100,GV$1,FALSE()))</f>
        <v>0</v>
      </c>
      <c r="GW31" s="0" t="n">
        <f aca="false">IF(ISNA(VLOOKUP('W. VaR &amp; Off-Peak Pos By Trader'!$A38,'Import OffPeak'!$A$3:GW$100,GW$1,FALSE())),0,VLOOKUP('W. VaR &amp; Off-Peak Pos By Trader'!$A38,'Import OffPeak'!$A$3:GW$100,GW$1,FALSE()))</f>
        <v>0</v>
      </c>
      <c r="GX31" s="0" t="n">
        <f aca="false">IF(ISNA(VLOOKUP('W. VaR &amp; Off-Peak Pos By Trader'!$A38,'Import OffPeak'!$A$3:GX$100,GX$1,FALSE())),0,VLOOKUP('W. VaR &amp; Off-Peak Pos By Trader'!$A38,'Import OffPeak'!$A$3:GX$100,GX$1,FALSE()))</f>
        <v>0</v>
      </c>
      <c r="GY31" s="0" t="n">
        <f aca="false">IF(ISNA(VLOOKUP('W. VaR &amp; Off-Peak Pos By Trader'!$A38,'Import OffPeak'!$A$3:GY$100,GY$1,FALSE())),0,VLOOKUP('W. VaR &amp; Off-Peak Pos By Trader'!$A38,'Import OffPeak'!$A$3:GY$100,GY$1,FALSE()))</f>
        <v>0</v>
      </c>
      <c r="GZ31" s="0" t="n">
        <f aca="false">IF(ISNA(VLOOKUP('W. VaR &amp; Off-Peak Pos By Trader'!$A38,'Import OffPeak'!$A$3:GZ$100,GZ$1,FALSE())),0,VLOOKUP('W. VaR &amp; Off-Peak Pos By Trader'!$A38,'Import OffPeak'!$A$3:GZ$100,GZ$1,FALSE()))</f>
        <v>0</v>
      </c>
      <c r="HA31" s="0" t="n">
        <f aca="false">IF(ISNA(VLOOKUP('W. VaR &amp; Off-Peak Pos By Trader'!$A38,'Import OffPeak'!$A$3:HA$100,HA$1,FALSE())),0,VLOOKUP('W. VaR &amp; Off-Peak Pos By Trader'!$A38,'Import OffPeak'!$A$3:HA$100,HA$1,FALSE()))</f>
        <v>0</v>
      </c>
      <c r="HB31" s="0" t="n">
        <f aca="false">IF(ISNA(VLOOKUP('W. VaR &amp; Off-Peak Pos By Trader'!$A38,'Import OffPeak'!$A$3:HB$100,HB$1,FALSE())),0,VLOOKUP('W. VaR &amp; Off-Peak Pos By Trader'!$A38,'Import OffPeak'!$A$3:HB$100,HB$1,FALSE()))</f>
        <v>0</v>
      </c>
      <c r="HC31" s="0" t="n">
        <f aca="false">IF(ISNA(VLOOKUP('W. VaR &amp; Off-Peak Pos By Trader'!$A38,'Import OffPeak'!$A$3:HC$100,HC$1,FALSE())),0,VLOOKUP('W. VaR &amp; Off-Peak Pos By Trader'!$A38,'Import OffPeak'!$A$3:HC$100,HC$1,FALSE()))</f>
        <v>0</v>
      </c>
      <c r="HD31" s="0" t="n">
        <f aca="false">IF(ISNA(VLOOKUP('W. VaR &amp; Off-Peak Pos By Trader'!$A38,'Import OffPeak'!$A$3:HD$100,HD$1,FALSE())),0,VLOOKUP('W. VaR &amp; Off-Peak Pos By Trader'!$A38,'Import OffPeak'!$A$3:HD$100,HD$1,FALSE()))</f>
        <v>0</v>
      </c>
      <c r="HE31" s="0" t="n">
        <f aca="false">IF(ISNA(VLOOKUP('W. VaR &amp; Off-Peak Pos By Trader'!$A38,'Import OffPeak'!$A$3:HE$100,HE$1,FALSE())),0,VLOOKUP('W. VaR &amp; Off-Peak Pos By Trader'!$A38,'Import OffPeak'!$A$3:HE$100,HE$1,FALSE()))</f>
        <v>0</v>
      </c>
      <c r="HF31" s="0" t="n">
        <f aca="false">IF(ISNA(VLOOKUP('W. VaR &amp; Off-Peak Pos By Trader'!$A38,'Import OffPeak'!$A$3:HF$100,HF$1,FALSE())),0,VLOOKUP('W. VaR &amp; Off-Peak Pos By Trader'!$A38,'Import OffPeak'!$A$3:HF$100,HF$1,FALSE()))</f>
        <v>0</v>
      </c>
      <c r="HG31" s="0" t="n">
        <f aca="false">IF(ISNA(VLOOKUP('W. VaR &amp; Off-Peak Pos By Trader'!$A38,'Import OffPeak'!$A$3:HG$100,HG$1,FALSE())),0,VLOOKUP('W. VaR &amp; Off-Peak Pos By Trader'!$A38,'Import OffPeak'!$A$3:HG$100,HG$1,FALSE()))</f>
        <v>0</v>
      </c>
      <c r="HH31" s="0" t="n">
        <f aca="false">IF(ISNA(VLOOKUP('W. VaR &amp; Off-Peak Pos By Trader'!$A38,'Import OffPeak'!$A$3:HH$100,HH$1,FALSE())),0,VLOOKUP('W. VaR &amp; Off-Peak Pos By Trader'!$A38,'Import OffPeak'!$A$3:HH$100,HH$1,FALSE()))</f>
        <v>0</v>
      </c>
      <c r="HI31" s="0" t="n">
        <f aca="false">IF(ISNA(VLOOKUP('W. VaR &amp; Off-Peak Pos By Trader'!$A38,'Import OffPeak'!$A$3:HI$100,HI$1,FALSE())),0,VLOOKUP('W. VaR &amp; Off-Peak Pos By Trader'!$A38,'Import OffPeak'!$A$3:HI$100,HI$1,FALSE()))</f>
        <v>0</v>
      </c>
      <c r="HJ31" s="0" t="n">
        <f aca="false">IF(ISNA(VLOOKUP('W. VaR &amp; Off-Peak Pos By Trader'!$A38,'Import OffPeak'!$A$3:HJ$100,HJ$1,FALSE())),0,VLOOKUP('W. VaR &amp; Off-Peak Pos By Trader'!$A38,'Import OffPeak'!$A$3:HJ$100,HJ$1,FALSE()))</f>
        <v>0</v>
      </c>
      <c r="HK31" s="0" t="n">
        <f aca="false">IF(ISNA(VLOOKUP('W. VaR &amp; Off-Peak Pos By Trader'!$A38,'Import OffPeak'!$A$3:HK$100,HK$1,FALSE())),0,VLOOKUP('W. VaR &amp; Off-Peak Pos By Trader'!$A38,'Import OffPeak'!$A$3:HK$100,HK$1,FALSE()))</f>
        <v>0</v>
      </c>
      <c r="HL31" s="0" t="n">
        <f aca="false">IF(ISNA(VLOOKUP('W. VaR &amp; Off-Peak Pos By Trader'!$A38,'Import OffPeak'!$A$3:HL$100,HL$1,FALSE())),0,VLOOKUP('W. VaR &amp; Off-Peak Pos By Trader'!$A38,'Import OffPeak'!$A$3:HL$100,HL$1,FALSE()))</f>
        <v>0</v>
      </c>
      <c r="HM31" s="0" t="n">
        <f aca="false">IF(ISNA(VLOOKUP('W. VaR &amp; Off-Peak Pos By Trader'!$A38,'Import OffPeak'!$A$3:HM$100,HM$1,FALSE())),0,VLOOKUP('W. VaR &amp; Off-Peak Pos By Trader'!$A38,'Import OffPeak'!$A$3:HM$100,HM$1,FALSE()))</f>
        <v>0</v>
      </c>
      <c r="HN31" s="0" t="n">
        <f aca="false">IF(ISNA(VLOOKUP('W. VaR &amp; Off-Peak Pos By Trader'!$A38,'Import OffPeak'!$A$3:HN$100,HN$1,FALSE())),0,VLOOKUP('W. VaR &amp; Off-Peak Pos By Trader'!$A38,'Import OffPeak'!$A$3:HN$100,HN$1,FALSE()))</f>
        <v>0</v>
      </c>
      <c r="HO31" s="0" t="n">
        <f aca="false">IF(ISNA(VLOOKUP('W. VaR &amp; Off-Peak Pos By Trader'!$A38,'Import OffPeak'!$A$3:HO$100,HO$1,FALSE())),0,VLOOKUP('W. VaR &amp; Off-Peak Pos By Trader'!$A38,'Import OffPeak'!$A$3:HO$100,HO$1,FALSE()))</f>
        <v>0</v>
      </c>
      <c r="HP31" s="0" t="n">
        <f aca="false">IF(ISNA(VLOOKUP('W. VaR &amp; Off-Peak Pos By Trader'!$A38,'Import OffPeak'!$A$3:HP$100,HP$1,FALSE())),0,VLOOKUP('W. VaR &amp; Off-Peak Pos By Trader'!$A38,'Import OffPeak'!$A$3:HP$100,HP$1,FALSE()))</f>
        <v>0</v>
      </c>
      <c r="HQ31" s="0" t="n">
        <f aca="false">IF(ISNA(VLOOKUP('W. VaR &amp; Off-Peak Pos By Trader'!$A38,'Import OffPeak'!$A$3:HQ$100,HQ$1,FALSE())),0,VLOOKUP('W. VaR &amp; Off-Peak Pos By Trader'!$A38,'Import OffPeak'!$A$3:HQ$100,HQ$1,FALSE()))</f>
        <v>0</v>
      </c>
      <c r="HR31" s="0" t="n">
        <f aca="false">IF(ISNA(VLOOKUP('W. VaR &amp; Off-Peak Pos By Trader'!$A38,'Import OffPeak'!$A$3:HR$100,HR$1,FALSE())),0,VLOOKUP('W. VaR &amp; Off-Peak Pos By Trader'!$A38,'Import OffPeak'!$A$3:HR$100,HR$1,FALSE()))</f>
        <v>0</v>
      </c>
      <c r="HS31" s="0" t="n">
        <f aca="false">IF(ISNA(VLOOKUP('W. VaR &amp; Off-Peak Pos By Trader'!$A38,'Import OffPeak'!$A$3:HS$100,HS$1,FALSE())),0,VLOOKUP('W. VaR &amp; Off-Peak Pos By Trader'!$A38,'Import OffPeak'!$A$3:HS$100,HS$1,FALSE()))</f>
        <v>0</v>
      </c>
      <c r="HT31" s="0" t="n">
        <f aca="false">IF(ISNA(VLOOKUP('W. VaR &amp; Off-Peak Pos By Trader'!$A38,'Import OffPeak'!$A$3:HT$100,HT$1,FALSE())),0,VLOOKUP('W. VaR &amp; Off-Peak Pos By Trader'!$A38,'Import OffPeak'!$A$3:HT$100,HT$1,FALSE()))</f>
        <v>0</v>
      </c>
      <c r="HU31" s="0" t="n">
        <f aca="false">IF(ISNA(VLOOKUP('W. VaR &amp; Off-Peak Pos By Trader'!$A38,'Import OffPeak'!$A$3:HU$100,HU$1,FALSE())),0,VLOOKUP('W. VaR &amp; Off-Peak Pos By Trader'!$A38,'Import OffPeak'!$A$3:HU$100,HU$1,FALSE()))</f>
        <v>0</v>
      </c>
      <c r="HV31" s="0" t="n">
        <f aca="false">IF(ISNA(VLOOKUP('W. VaR &amp; Off-Peak Pos By Trader'!$A38,'Import OffPeak'!$A$3:HV$100,HV$1,FALSE())),0,VLOOKUP('W. VaR &amp; Off-Peak Pos By Trader'!$A38,'Import OffPeak'!$A$3:HV$100,HV$1,FALSE()))</f>
        <v>0</v>
      </c>
      <c r="HW31" s="0" t="n">
        <f aca="false">IF(ISNA(VLOOKUP('W. VaR &amp; Off-Peak Pos By Trader'!$A38,'Import OffPeak'!$A$3:HW$100,HW$1,FALSE())),0,VLOOKUP('W. VaR &amp; Off-Peak Pos By Trader'!$A38,'Import OffPeak'!$A$3:HW$100,HW$1,FALSE()))</f>
        <v>0</v>
      </c>
      <c r="HX31" s="0" t="n">
        <f aca="false">IF(ISNA(VLOOKUP('W. VaR &amp; Off-Peak Pos By Trader'!$A38,'Import OffPeak'!$A$3:HX$100,HX$1,FALSE())),0,VLOOKUP('W. VaR &amp; Off-Peak Pos By Trader'!$A38,'Import OffPeak'!$A$3:HX$100,HX$1,FALSE()))</f>
        <v>0</v>
      </c>
      <c r="HY31" s="0" t="n">
        <f aca="false">IF(ISNA(VLOOKUP('W. VaR &amp; Off-Peak Pos By Trader'!$A38,'Import OffPeak'!$A$3:HY$100,HY$1,FALSE())),0,VLOOKUP('W. VaR &amp; Off-Peak Pos By Trader'!$A38,'Import OffPeak'!$A$3:HY$100,HY$1,FALSE()))</f>
        <v>0</v>
      </c>
      <c r="HZ31" s="0" t="n">
        <f aca="false">IF(ISNA(VLOOKUP('W. VaR &amp; Off-Peak Pos By Trader'!$A38,'Import OffPeak'!$A$3:HZ$100,HZ$1,FALSE())),0,VLOOKUP('W. VaR &amp; Off-Peak Pos By Trader'!$A38,'Import OffPeak'!$A$3:HZ$100,HZ$1,FALSE()))</f>
        <v>0</v>
      </c>
      <c r="IA31" s="0" t="n">
        <f aca="false">IF(ISNA(VLOOKUP('W. VaR &amp; Off-Peak Pos By Trader'!$A38,'Import OffPeak'!$A$3:IA$100,IA$1,FALSE())),0,VLOOKUP('W. VaR &amp; Off-Peak Pos By Trader'!$A38,'Import OffPeak'!$A$3:IA$100,IA$1,FALSE()))</f>
        <v>0</v>
      </c>
      <c r="IB31" s="0" t="n">
        <f aca="false">IF(ISNA(VLOOKUP('W. VaR &amp; Off-Peak Pos By Trader'!$A38,'Import OffPeak'!$A$3:IB$100,IB$1,FALSE())),0,VLOOKUP('W. VaR &amp; Off-Peak Pos By Trader'!$A38,'Import OffPeak'!$A$3:IB$100,IB$1,FALSE()))</f>
        <v>0</v>
      </c>
      <c r="IC31" s="0" t="n">
        <f aca="false">IF(ISNA(VLOOKUP('W. VaR &amp; Off-Peak Pos By Trader'!$A38,'Import OffPeak'!$A$3:IC$100,IC$1,FALSE())),0,VLOOKUP('W. VaR &amp; Off-Peak Pos By Trader'!$A38,'Import OffPeak'!$A$3:IC$100,IC$1,FALSE()))</f>
        <v>0</v>
      </c>
    </row>
    <row r="32" customFormat="false" ht="18" hidden="false" customHeight="false" outlineLevel="0" collapsed="false">
      <c r="A32" s="104" t="s">
        <v>31</v>
      </c>
      <c r="B32" s="107" t="n">
        <f aca="false">IF(ISNA(VLOOKUP('W. VaR &amp; Off-Peak Pos By Trader'!$A39,'Import OffPeak'!$A$3:B$100,B$1,FALSE())),0,VLOOKUP('W. VaR &amp; Off-Peak Pos By Trader'!$A39,'Import OffPeak'!$A$3:B$100,B$1,FALSE()))</f>
        <v>0</v>
      </c>
      <c r="C32" s="107" t="n">
        <f aca="false">IF(ISNA(VLOOKUP('W. VaR &amp; Off-Peak Pos By Trader'!$A39,'Import OffPeak'!$A$3:C$100,C$1,FALSE())),0,VLOOKUP('W. VaR &amp; Off-Peak Pos By Trader'!$A39,'Import OffPeak'!$A$3:C$100,C$1,FALSE()))</f>
        <v>0</v>
      </c>
      <c r="D32" s="107" t="n">
        <f aca="false">IF(ISNA(VLOOKUP('W. VaR &amp; Off-Peak Pos By Trader'!$A39,'Import OffPeak'!$A$3:D$100,D$1,FALSE())),0,VLOOKUP('W. VaR &amp; Off-Peak Pos By Trader'!$A39,'Import OffPeak'!$A$3:D$100,D$1,FALSE()))</f>
        <v>0</v>
      </c>
      <c r="E32" s="107" t="n">
        <f aca="false">IF(ISNA(VLOOKUP('W. VaR &amp; Off-Peak Pos By Trader'!$A39,'Import OffPeak'!$A$3:E$100,E$1,FALSE())),0,VLOOKUP('W. VaR &amp; Off-Peak Pos By Trader'!$A39,'Import OffPeak'!$A$3:E$100,E$1,FALSE()))</f>
        <v>0</v>
      </c>
      <c r="F32" s="107" t="n">
        <f aca="false">IF(ISNA(VLOOKUP('W. VaR &amp; Off-Peak Pos By Trader'!$A39,'Import OffPeak'!$A$3:F$100,F$1,FALSE())),0,VLOOKUP('W. VaR &amp; Off-Peak Pos By Trader'!$A39,'Import OffPeak'!$A$3:F$100,F$1,FALSE()))</f>
        <v>0</v>
      </c>
      <c r="G32" s="107" t="n">
        <f aca="false">IF(ISNA(VLOOKUP('W. VaR &amp; Off-Peak Pos By Trader'!$A39,'Import OffPeak'!$A$3:G$100,G$1,FALSE())),0,VLOOKUP('W. VaR &amp; Off-Peak Pos By Trader'!$A39,'Import OffPeak'!$A$3:G$100,G$1,FALSE()))</f>
        <v>0</v>
      </c>
      <c r="H32" s="107" t="n">
        <f aca="false">IF(ISNA(VLOOKUP('W. VaR &amp; Off-Peak Pos By Trader'!$A39,'Import OffPeak'!$A$3:H$100,H$1,FALSE())),0,VLOOKUP('W. VaR &amp; Off-Peak Pos By Trader'!$A39,'Import OffPeak'!$A$3:H$100,H$1,FALSE()))</f>
        <v>931.34439441036</v>
      </c>
      <c r="I32" s="107" t="n">
        <f aca="false">IF(ISNA(VLOOKUP('W. VaR &amp; Off-Peak Pos By Trader'!$A39,'Import OffPeak'!$A$3:I$100,I$1,FALSE())),0,VLOOKUP('W. VaR &amp; Off-Peak Pos By Trader'!$A39,'Import OffPeak'!$A$3:I$100,I$1,FALSE()))</f>
        <v>297.051713365353</v>
      </c>
      <c r="J32" s="107" t="n">
        <f aca="false">IF(ISNA(VLOOKUP('W. VaR &amp; Off-Peak Pos By Trader'!$A39,'Import OffPeak'!$A$3:J$100,J$1,FALSE())),0,VLOOKUP('W. VaR &amp; Off-Peak Pos By Trader'!$A39,'Import OffPeak'!$A$3:J$100,J$1,FALSE()))</f>
        <v>0</v>
      </c>
      <c r="K32" s="107" t="n">
        <f aca="false">IF(ISNA(VLOOKUP('W. VaR &amp; Off-Peak Pos By Trader'!$A39,'Import OffPeak'!$A$3:K$100,K$1,FALSE())),0,VLOOKUP('W. VaR &amp; Off-Peak Pos By Trader'!$A39,'Import OffPeak'!$A$3:K$100,K$1,FALSE()))</f>
        <v>0</v>
      </c>
      <c r="L32" s="107" t="n">
        <f aca="false">IF(ISNA(VLOOKUP('W. VaR &amp; Off-Peak Pos By Trader'!$A39,'Import OffPeak'!$A$3:L$100,L$1,FALSE())),0,VLOOKUP('W. VaR &amp; Off-Peak Pos By Trader'!$A39,'Import OffPeak'!$A$3:L$100,L$1,FALSE()))</f>
        <v>0</v>
      </c>
      <c r="M32" s="107" t="n">
        <f aca="false">IF(ISNA(VLOOKUP('W. VaR &amp; Off-Peak Pos By Trader'!$A39,'Import OffPeak'!$A$3:M$100,M$1,FALSE())),0,VLOOKUP('W. VaR &amp; Off-Peak Pos By Trader'!$A39,'Import OffPeak'!$A$3:M$100,M$1,FALSE()))</f>
        <v>0</v>
      </c>
      <c r="N32" s="107" t="n">
        <f aca="false">IF(ISNA(VLOOKUP('W. VaR &amp; Off-Peak Pos By Trader'!$A39,'Import OffPeak'!$A$3:N$100,N$1,FALSE())),0,VLOOKUP('W. VaR &amp; Off-Peak Pos By Trader'!$A39,'Import OffPeak'!$A$3:N$100,N$1,FALSE()))</f>
        <v>0</v>
      </c>
      <c r="O32" s="107" t="n">
        <f aca="false">IF(ISNA(VLOOKUP('W. VaR &amp; Off-Peak Pos By Trader'!$A39,'Import OffPeak'!$A$3:O$100,O$1,FALSE())),0,VLOOKUP('W. VaR &amp; Off-Peak Pos By Trader'!$A39,'Import OffPeak'!$A$3:O$100,O$1,FALSE()))</f>
        <v>0</v>
      </c>
      <c r="P32" s="107" t="n">
        <f aca="false">IF(ISNA(VLOOKUP('W. VaR &amp; Off-Peak Pos By Trader'!$A39,'Import OffPeak'!$A$3:P$100,P$1,FALSE())),0,VLOOKUP('W. VaR &amp; Off-Peak Pos By Trader'!$A39,'Import OffPeak'!$A$3:P$100,P$1,FALSE()))</f>
        <v>0</v>
      </c>
      <c r="Q32" s="107" t="n">
        <f aca="false">IF(ISNA(VLOOKUP('W. VaR &amp; Off-Peak Pos By Trader'!$A39,'Import OffPeak'!$A$3:Q$100,Q$1,FALSE())),0,VLOOKUP('W. VaR &amp; Off-Peak Pos By Trader'!$A39,'Import OffPeak'!$A$3:Q$100,Q$1,FALSE()))</f>
        <v>0</v>
      </c>
      <c r="R32" s="107" t="n">
        <f aca="false">IF(ISNA(VLOOKUP('W. VaR &amp; Off-Peak Pos By Trader'!$A39,'Import OffPeak'!$A$3:R$100,R$1,FALSE())),0,VLOOKUP('W. VaR &amp; Off-Peak Pos By Trader'!$A39,'Import OffPeak'!$A$3:R$100,R$1,FALSE()))</f>
        <v>0</v>
      </c>
      <c r="S32" s="107" t="n">
        <f aca="false">IF(ISNA(VLOOKUP('W. VaR &amp; Off-Peak Pos By Trader'!$A39,'Import OffPeak'!$A$3:S$100,S$1,FALSE())),0,VLOOKUP('W. VaR &amp; Off-Peak Pos By Trader'!$A39,'Import OffPeak'!$A$3:S$100,S$1,FALSE()))</f>
        <v>0</v>
      </c>
      <c r="T32" s="107" t="n">
        <f aca="false">IF(ISNA(VLOOKUP('W. VaR &amp; Off-Peak Pos By Trader'!$A39,'Import OffPeak'!$A$3:T$100,T$1,FALSE())),0,VLOOKUP('W. VaR &amp; Off-Peak Pos By Trader'!$A39,'Import OffPeak'!$A$3:T$100,T$1,FALSE()))</f>
        <v>0</v>
      </c>
      <c r="U32" s="107" t="n">
        <f aca="false">IF(ISNA(VLOOKUP('W. VaR &amp; Off-Peak Pos By Trader'!$A39,'Import OffPeak'!$A$3:U$100,U$1,FALSE())),0,VLOOKUP('W. VaR &amp; Off-Peak Pos By Trader'!$A39,'Import OffPeak'!$A$3:U$100,U$1,FALSE()))</f>
        <v>0</v>
      </c>
      <c r="V32" s="107" t="n">
        <f aca="false">IF(ISNA(VLOOKUP('W. VaR &amp; Off-Peak Pos By Trader'!$A39,'Import OffPeak'!$A$3:V$100,V$1,FALSE())),0,VLOOKUP('W. VaR &amp; Off-Peak Pos By Trader'!$A39,'Import OffPeak'!$A$3:V$100,V$1,FALSE()))</f>
        <v>0</v>
      </c>
      <c r="W32" s="107" t="n">
        <f aca="false">IF(ISNA(VLOOKUP('W. VaR &amp; Off-Peak Pos By Trader'!$A39,'Import OffPeak'!$A$3:W$100,W$1,FALSE())),0,VLOOKUP('W. VaR &amp; Off-Peak Pos By Trader'!$A39,'Import OffPeak'!$A$3:W$100,W$1,FALSE()))</f>
        <v>0</v>
      </c>
      <c r="X32" s="107" t="n">
        <f aca="false">IF(ISNA(VLOOKUP('W. VaR &amp; Off-Peak Pos By Trader'!$A39,'Import OffPeak'!$A$3:X$100,X$1,FALSE())),0,VLOOKUP('W. VaR &amp; Off-Peak Pos By Trader'!$A39,'Import OffPeak'!$A$3:X$100,X$1,FALSE()))</f>
        <v>0</v>
      </c>
      <c r="Y32" s="107" t="n">
        <f aca="false">IF(ISNA(VLOOKUP('W. VaR &amp; Off-Peak Pos By Trader'!$A39,'Import OffPeak'!$A$3:Y$100,Y$1,FALSE())),0,VLOOKUP('W. VaR &amp; Off-Peak Pos By Trader'!$A39,'Import OffPeak'!$A$3:Y$100,Y$1,FALSE()))</f>
        <v>0</v>
      </c>
      <c r="Z32" s="107" t="n">
        <f aca="false">IF(ISNA(VLOOKUP('W. VaR &amp; Off-Peak Pos By Trader'!$A39,'Import OffPeak'!$A$3:Z$100,Z$1,FALSE())),0,VLOOKUP('W. VaR &amp; Off-Peak Pos By Trader'!$A39,'Import OffPeak'!$A$3:Z$100,Z$1,FALSE()))</f>
        <v>0</v>
      </c>
      <c r="AA32" s="107" t="n">
        <f aca="false">IF(ISNA(VLOOKUP('W. VaR &amp; Off-Peak Pos By Trader'!$A39,'Import OffPeak'!$A$3:AA$100,AA$1,FALSE())),0,VLOOKUP('W. VaR &amp; Off-Peak Pos By Trader'!$A39,'Import OffPeak'!$A$3:AA$100,AA$1,FALSE()))</f>
        <v>0</v>
      </c>
      <c r="AB32" s="107" t="n">
        <f aca="false">IF(ISNA(VLOOKUP('W. VaR &amp; Off-Peak Pos By Trader'!$A39,'Import OffPeak'!$A$3:AB$100,AB$1,FALSE())),0,VLOOKUP('W. VaR &amp; Off-Peak Pos By Trader'!$A39,'Import OffPeak'!$A$3:AB$100,AB$1,FALSE()))</f>
        <v>0</v>
      </c>
      <c r="AC32" s="107" t="n">
        <f aca="false">IF(ISNA(VLOOKUP('W. VaR &amp; Off-Peak Pos By Trader'!$A39,'Import OffPeak'!$A$3:AC$100,AC$1,FALSE())),0,VLOOKUP('W. VaR &amp; Off-Peak Pos By Trader'!$A39,'Import OffPeak'!$A$3:AC$100,AC$1,FALSE()))</f>
        <v>0</v>
      </c>
      <c r="AD32" s="107" t="n">
        <f aca="false">IF(ISNA(VLOOKUP('W. VaR &amp; Off-Peak Pos By Trader'!$A39,'Import OffPeak'!$A$3:AD$100,AD$1,FALSE())),0,VLOOKUP('W. VaR &amp; Off-Peak Pos By Trader'!$A39,'Import OffPeak'!$A$3:AD$100,AD$1,FALSE()))</f>
        <v>0</v>
      </c>
      <c r="AE32" s="107" t="n">
        <f aca="false">IF(ISNA(VLOOKUP('W. VaR &amp; Off-Peak Pos By Trader'!$A39,'Import OffPeak'!$A$3:AE$100,AE$1,FALSE())),0,VLOOKUP('W. VaR &amp; Off-Peak Pos By Trader'!$A39,'Import OffPeak'!$A$3:AE$100,AE$1,FALSE()))</f>
        <v>0</v>
      </c>
      <c r="AF32" s="107" t="n">
        <f aca="false">IF(ISNA(VLOOKUP('W. VaR &amp; Off-Peak Pos By Trader'!$A39,'Import OffPeak'!$A$3:AF$100,AF$1,FALSE())),0,VLOOKUP('W. VaR &amp; Off-Peak Pos By Trader'!$A39,'Import OffPeak'!$A$3:AF$100,AF$1,FALSE()))</f>
        <v>0</v>
      </c>
      <c r="AG32" s="107" t="n">
        <f aca="false">IF(ISNA(VLOOKUP('W. VaR &amp; Off-Peak Pos By Trader'!$A39,'Import OffPeak'!$A$3:AG$100,AG$1,FALSE())),0,VLOOKUP('W. VaR &amp; Off-Peak Pos By Trader'!$A39,'Import OffPeak'!$A$3:AG$100,AG$1,FALSE()))</f>
        <v>0</v>
      </c>
      <c r="AH32" s="107" t="n">
        <f aca="false">IF(ISNA(VLOOKUP('W. VaR &amp; Off-Peak Pos By Trader'!$A39,'Import OffPeak'!$A$3:AH$100,AH$1,FALSE())),0,VLOOKUP('W. VaR &amp; Off-Peak Pos By Trader'!$A39,'Import OffPeak'!$A$3:AH$100,AH$1,FALSE()))</f>
        <v>0</v>
      </c>
      <c r="AI32" s="107" t="n">
        <f aca="false">IF(ISNA(VLOOKUP('W. VaR &amp; Off-Peak Pos By Trader'!$A39,'Import OffPeak'!$A$3:AI$100,AI$1,FALSE())),0,VLOOKUP('W. VaR &amp; Off-Peak Pos By Trader'!$A39,'Import OffPeak'!$A$3:AI$100,AI$1,FALSE()))</f>
        <v>0</v>
      </c>
      <c r="AJ32" s="107" t="n">
        <f aca="false">IF(ISNA(VLOOKUP('W. VaR &amp; Off-Peak Pos By Trader'!$A39,'Import OffPeak'!$A$3:AJ$100,AJ$1,FALSE())),0,VLOOKUP('W. VaR &amp; Off-Peak Pos By Trader'!$A39,'Import OffPeak'!$A$3:AJ$100,AJ$1,FALSE()))</f>
        <v>0</v>
      </c>
      <c r="AK32" s="107" t="n">
        <f aca="false">IF(ISNA(VLOOKUP('W. VaR &amp; Off-Peak Pos By Trader'!$A39,'Import OffPeak'!$A$3:AK$100,AK$1,FALSE())),0,VLOOKUP('W. VaR &amp; Off-Peak Pos By Trader'!$A39,'Import OffPeak'!$A$3:AK$100,AK$1,FALSE()))</f>
        <v>0</v>
      </c>
      <c r="AL32" s="107" t="n">
        <f aca="false">IF(ISNA(VLOOKUP('W. VaR &amp; Off-Peak Pos By Trader'!$A39,'Import OffPeak'!$A$3:AL$100,AL$1,FALSE())),0,VLOOKUP('W. VaR &amp; Off-Peak Pos By Trader'!$A39,'Import OffPeak'!$A$3:AL$100,AL$1,FALSE()))</f>
        <v>0</v>
      </c>
      <c r="AM32" s="107" t="n">
        <f aca="false">IF(ISNA(VLOOKUP('W. VaR &amp; Off-Peak Pos By Trader'!$A39,'Import OffPeak'!$A$3:AM$100,AM$1,FALSE())),0,VLOOKUP('W. VaR &amp; Off-Peak Pos By Trader'!$A39,'Import OffPeak'!$A$3:AM$100,AM$1,FALSE()))</f>
        <v>0</v>
      </c>
      <c r="AN32" s="107" t="n">
        <f aca="false">IF(ISNA(VLOOKUP('W. VaR &amp; Off-Peak Pos By Trader'!$A39,'Import OffPeak'!$A$3:AN$100,AN$1,FALSE())),0,VLOOKUP('W. VaR &amp; Off-Peak Pos By Trader'!$A39,'Import OffPeak'!$A$3:AN$100,AN$1,FALSE()))</f>
        <v>0</v>
      </c>
      <c r="AO32" s="107" t="n">
        <f aca="false">IF(ISNA(VLOOKUP('W. VaR &amp; Off-Peak Pos By Trader'!$A39,'Import OffPeak'!$A$3:AO$100,AO$1,FALSE())),0,VLOOKUP('W. VaR &amp; Off-Peak Pos By Trader'!$A39,'Import OffPeak'!$A$3:AO$100,AO$1,FALSE()))</f>
        <v>0</v>
      </c>
      <c r="AP32" s="107" t="n">
        <f aca="false">IF(ISNA(VLOOKUP('W. VaR &amp; Off-Peak Pos By Trader'!$A39,'Import OffPeak'!$A$3:AP$100,AP$1,FALSE())),0,VLOOKUP('W. VaR &amp; Off-Peak Pos By Trader'!$A39,'Import OffPeak'!$A$3:AP$100,AP$1,FALSE()))</f>
        <v>0</v>
      </c>
      <c r="AQ32" s="107" t="n">
        <f aca="false">IF(ISNA(VLOOKUP('W. VaR &amp; Off-Peak Pos By Trader'!$A39,'Import OffPeak'!$A$3:AQ$100,AQ$1,FALSE())),0,VLOOKUP('W. VaR &amp; Off-Peak Pos By Trader'!$A39,'Import OffPeak'!$A$3:AQ$100,AQ$1,FALSE()))</f>
        <v>0</v>
      </c>
      <c r="AR32" s="107" t="n">
        <f aca="false">IF(ISNA(VLOOKUP('W. VaR &amp; Off-Peak Pos By Trader'!$A39,'Import OffPeak'!$A$3:AR$100,AR$1,FALSE())),0,VLOOKUP('W. VaR &amp; Off-Peak Pos By Trader'!$A39,'Import OffPeak'!$A$3:AR$100,AR$1,FALSE()))</f>
        <v>0</v>
      </c>
      <c r="AS32" s="107" t="n">
        <f aca="false">IF(ISNA(VLOOKUP('W. VaR &amp; Off-Peak Pos By Trader'!$A39,'Import OffPeak'!$A$3:AS$100,AS$1,FALSE())),0,VLOOKUP('W. VaR &amp; Off-Peak Pos By Trader'!$A39,'Import OffPeak'!$A$3:AS$100,AS$1,FALSE()))</f>
        <v>0</v>
      </c>
      <c r="AT32" s="107" t="n">
        <f aca="false">IF(ISNA(VLOOKUP('W. VaR &amp; Off-Peak Pos By Trader'!$A39,'Import OffPeak'!$A$3:AT$100,AT$1,FALSE())),0,VLOOKUP('W. VaR &amp; Off-Peak Pos By Trader'!$A39,'Import OffPeak'!$A$3:AT$100,AT$1,FALSE()))</f>
        <v>0</v>
      </c>
      <c r="AU32" s="107" t="n">
        <f aca="false">IF(ISNA(VLOOKUP('W. VaR &amp; Off-Peak Pos By Trader'!$A39,'Import OffPeak'!$A$3:AU$100,AU$1,FALSE())),0,VLOOKUP('W. VaR &amp; Off-Peak Pos By Trader'!$A39,'Import OffPeak'!$A$3:AU$100,AU$1,FALSE()))</f>
        <v>0</v>
      </c>
      <c r="AV32" s="107" t="n">
        <f aca="false">IF(ISNA(VLOOKUP('W. VaR &amp; Off-Peak Pos By Trader'!$A39,'Import OffPeak'!$A$3:AV$100,AV$1,FALSE())),0,VLOOKUP('W. VaR &amp; Off-Peak Pos By Trader'!$A39,'Import OffPeak'!$A$3:AV$100,AV$1,FALSE()))</f>
        <v>0</v>
      </c>
      <c r="AW32" s="107" t="n">
        <f aca="false">IF(ISNA(VLOOKUP('W. VaR &amp; Off-Peak Pos By Trader'!$A39,'Import OffPeak'!$A$3:AW$100,AW$1,FALSE())),0,VLOOKUP('W. VaR &amp; Off-Peak Pos By Trader'!$A39,'Import OffPeak'!$A$3:AW$100,AW$1,FALSE()))</f>
        <v>0</v>
      </c>
      <c r="AX32" s="107" t="n">
        <f aca="false">IF(ISNA(VLOOKUP('W. VaR &amp; Off-Peak Pos By Trader'!$A39,'Import OffPeak'!$A$3:AX$100,AX$1,FALSE())),0,VLOOKUP('W. VaR &amp; Off-Peak Pos By Trader'!$A39,'Import OffPeak'!$A$3:AX$100,AX$1,FALSE()))</f>
        <v>0</v>
      </c>
      <c r="AY32" s="107" t="n">
        <f aca="false">IF(ISNA(VLOOKUP('W. VaR &amp; Off-Peak Pos By Trader'!$A39,'Import OffPeak'!$A$3:AY$100,AY$1,FALSE())),0,VLOOKUP('W. VaR &amp; Off-Peak Pos By Trader'!$A39,'Import OffPeak'!$A$3:AY$100,AY$1,FALSE()))</f>
        <v>0</v>
      </c>
      <c r="AZ32" s="107" t="n">
        <f aca="false">IF(ISNA(VLOOKUP('W. VaR &amp; Off-Peak Pos By Trader'!$A39,'Import OffPeak'!$A$3:AZ$100,AZ$1,FALSE())),0,VLOOKUP('W. VaR &amp; Off-Peak Pos By Trader'!$A39,'Import OffPeak'!$A$3:AZ$100,AZ$1,FALSE()))</f>
        <v>0</v>
      </c>
      <c r="BA32" s="107" t="n">
        <f aca="false">IF(ISNA(VLOOKUP('W. VaR &amp; Off-Peak Pos By Trader'!$A39,'Import OffPeak'!$A$3:BA$100,BA$1,FALSE())),0,VLOOKUP('W. VaR &amp; Off-Peak Pos By Trader'!$A39,'Import OffPeak'!$A$3:BA$100,BA$1,FALSE()))</f>
        <v>0</v>
      </c>
      <c r="BB32" s="107" t="n">
        <f aca="false">IF(ISNA(VLOOKUP('W. VaR &amp; Off-Peak Pos By Trader'!$A39,'Import OffPeak'!$A$3:BB$100,BB$1,FALSE())),0,VLOOKUP('W. VaR &amp; Off-Peak Pos By Trader'!$A39,'Import OffPeak'!$A$3:BB$100,BB$1,FALSE()))</f>
        <v>0</v>
      </c>
      <c r="BC32" s="107" t="n">
        <f aca="false">IF(ISNA(VLOOKUP('W. VaR &amp; Off-Peak Pos By Trader'!$A39,'Import OffPeak'!$A$3:BC$100,BC$1,FALSE())),0,VLOOKUP('W. VaR &amp; Off-Peak Pos By Trader'!$A39,'Import OffPeak'!$A$3:BC$100,BC$1,FALSE()))</f>
        <v>0</v>
      </c>
      <c r="BD32" s="107" t="n">
        <f aca="false">IF(ISNA(VLOOKUP('W. VaR &amp; Off-Peak Pos By Trader'!$A39,'Import OffPeak'!$A$3:BD$100,BD$1,FALSE())),0,VLOOKUP('W. VaR &amp; Off-Peak Pos By Trader'!$A39,'Import OffPeak'!$A$3:BD$100,BD$1,FALSE()))</f>
        <v>0</v>
      </c>
      <c r="BE32" s="107" t="n">
        <f aca="false">IF(ISNA(VLOOKUP('W. VaR &amp; Off-Peak Pos By Trader'!$A39,'Import OffPeak'!$A$3:BE$100,BE$1,FALSE())),0,VLOOKUP('W. VaR &amp; Off-Peak Pos By Trader'!$A39,'Import OffPeak'!$A$3:BE$100,BE$1,FALSE()))</f>
        <v>0</v>
      </c>
      <c r="BF32" s="107" t="n">
        <f aca="false">IF(ISNA(VLOOKUP('W. VaR &amp; Off-Peak Pos By Trader'!$A39,'Import OffPeak'!$A$3:BF$100,BF$1,FALSE())),0,VLOOKUP('W. VaR &amp; Off-Peak Pos By Trader'!$A39,'Import OffPeak'!$A$3:BF$100,BF$1,FALSE()))</f>
        <v>0</v>
      </c>
      <c r="BG32" s="107" t="n">
        <f aca="false">IF(ISNA(VLOOKUP('W. VaR &amp; Off-Peak Pos By Trader'!$A39,'Import OffPeak'!$A$3:BG$100,BG$1,FALSE())),0,VLOOKUP('W. VaR &amp; Off-Peak Pos By Trader'!$A39,'Import OffPeak'!$A$3:BG$100,BG$1,FALSE()))</f>
        <v>0</v>
      </c>
      <c r="BH32" s="107" t="n">
        <f aca="false">IF(ISNA(VLOOKUP('W. VaR &amp; Off-Peak Pos By Trader'!$A39,'Import OffPeak'!$A$3:BH$100,BH$1,FALSE())),0,VLOOKUP('W. VaR &amp; Off-Peak Pos By Trader'!$A39,'Import OffPeak'!$A$3:BH$100,BH$1,FALSE()))</f>
        <v>0</v>
      </c>
      <c r="BI32" s="107" t="n">
        <f aca="false">IF(ISNA(VLOOKUP('W. VaR &amp; Off-Peak Pos By Trader'!$A39,'Import OffPeak'!$A$3:BI$100,BI$1,FALSE())),0,VLOOKUP('W. VaR &amp; Off-Peak Pos By Trader'!$A39,'Import OffPeak'!$A$3:BI$100,BI$1,FALSE()))</f>
        <v>0</v>
      </c>
      <c r="BJ32" s="107" t="n">
        <f aca="false">IF(ISNA(VLOOKUP('W. VaR &amp; Off-Peak Pos By Trader'!$A39,'Import OffPeak'!$A$3:BJ$100,BJ$1,FALSE())),0,VLOOKUP('W. VaR &amp; Off-Peak Pos By Trader'!$A39,'Import OffPeak'!$A$3:BJ$100,BJ$1,FALSE()))</f>
        <v>0</v>
      </c>
      <c r="BK32" s="107" t="n">
        <f aca="false">IF(ISNA(VLOOKUP('W. VaR &amp; Off-Peak Pos By Trader'!$A39,'Import OffPeak'!$A$3:BK$100,BK$1,FALSE())),0,VLOOKUP('W. VaR &amp; Off-Peak Pos By Trader'!$A39,'Import OffPeak'!$A$3:BK$100,BK$1,FALSE()))</f>
        <v>0</v>
      </c>
      <c r="BL32" s="107" t="n">
        <f aca="false">IF(ISNA(VLOOKUP('W. VaR &amp; Off-Peak Pos By Trader'!$A39,'Import OffPeak'!$A$3:BL$100,BL$1,FALSE())),0,VLOOKUP('W. VaR &amp; Off-Peak Pos By Trader'!$A39,'Import OffPeak'!$A$3:BL$100,BL$1,FALSE()))</f>
        <v>0</v>
      </c>
      <c r="BM32" s="107" t="n">
        <f aca="false">IF(ISNA(VLOOKUP('W. VaR &amp; Off-Peak Pos By Trader'!$A39,'Import OffPeak'!$A$3:BM$100,BM$1,FALSE())),0,VLOOKUP('W. VaR &amp; Off-Peak Pos By Trader'!$A39,'Import OffPeak'!$A$3:BM$100,BM$1,FALSE()))</f>
        <v>0</v>
      </c>
      <c r="BN32" s="107" t="n">
        <f aca="false">IF(ISNA(VLOOKUP('W. VaR &amp; Off-Peak Pos By Trader'!$A39,'Import OffPeak'!$A$3:BN$100,BN$1,FALSE())),0,VLOOKUP('W. VaR &amp; Off-Peak Pos By Trader'!$A39,'Import OffPeak'!$A$3:BN$100,BN$1,FALSE()))</f>
        <v>0</v>
      </c>
      <c r="BO32" s="107" t="n">
        <f aca="false">IF(ISNA(VLOOKUP('W. VaR &amp; Off-Peak Pos By Trader'!$A39,'Import OffPeak'!$A$3:BO$100,BO$1,FALSE())),0,VLOOKUP('W. VaR &amp; Off-Peak Pos By Trader'!$A39,'Import OffPeak'!$A$3:BO$100,BO$1,FALSE()))</f>
        <v>0</v>
      </c>
      <c r="BP32" s="107" t="n">
        <f aca="false">IF(ISNA(VLOOKUP('W. VaR &amp; Off-Peak Pos By Trader'!$A39,'Import OffPeak'!$A$3:BP$100,BP$1,FALSE())),0,VLOOKUP('W. VaR &amp; Off-Peak Pos By Trader'!$A39,'Import OffPeak'!$A$3:BP$100,BP$1,FALSE()))</f>
        <v>0</v>
      </c>
      <c r="BQ32" s="107" t="n">
        <f aca="false">IF(ISNA(VLOOKUP('W. VaR &amp; Off-Peak Pos By Trader'!$A39,'Import OffPeak'!$A$3:BQ$100,BQ$1,FALSE())),0,VLOOKUP('W. VaR &amp; Off-Peak Pos By Trader'!$A39,'Import OffPeak'!$A$3:BQ$100,BQ$1,FALSE()))</f>
        <v>0</v>
      </c>
      <c r="BR32" s="107" t="n">
        <f aca="false">IF(ISNA(VLOOKUP('W. VaR &amp; Off-Peak Pos By Trader'!$A39,'Import OffPeak'!$A$3:BR$100,BR$1,FALSE())),0,VLOOKUP('W. VaR &amp; Off-Peak Pos By Trader'!$A39,'Import OffPeak'!$A$3:BR$100,BR$1,FALSE()))</f>
        <v>0</v>
      </c>
      <c r="BS32" s="107" t="n">
        <f aca="false">IF(ISNA(VLOOKUP('W. VaR &amp; Off-Peak Pos By Trader'!$A39,'Import OffPeak'!$A$3:BS$100,BS$1,FALSE())),0,VLOOKUP('W. VaR &amp; Off-Peak Pos By Trader'!$A39,'Import OffPeak'!$A$3:BS$100,BS$1,FALSE()))</f>
        <v>0</v>
      </c>
      <c r="BT32" s="107" t="n">
        <f aca="false">IF(ISNA(VLOOKUP('W. VaR &amp; Off-Peak Pos By Trader'!$A39,'Import OffPeak'!$A$3:BT$100,BT$1,FALSE())),0,VLOOKUP('W. VaR &amp; Off-Peak Pos By Trader'!$A39,'Import OffPeak'!$A$3:BT$100,BT$1,FALSE()))</f>
        <v>0</v>
      </c>
      <c r="BU32" s="107" t="n">
        <f aca="false">IF(ISNA(VLOOKUP('W. VaR &amp; Off-Peak Pos By Trader'!$A39,'Import OffPeak'!$A$3:BU$100,BU$1,FALSE())),0,VLOOKUP('W. VaR &amp; Off-Peak Pos By Trader'!$A39,'Import OffPeak'!$A$3:BU$100,BU$1,FALSE()))</f>
        <v>0</v>
      </c>
      <c r="BV32" s="107" t="n">
        <f aca="false">IF(ISNA(VLOOKUP('W. VaR &amp; Off-Peak Pos By Trader'!$A39,'Import OffPeak'!$A$3:BV$100,BV$1,FALSE())),0,VLOOKUP('W. VaR &amp; Off-Peak Pos By Trader'!$A39,'Import OffPeak'!$A$3:BV$100,BV$1,FALSE()))</f>
        <v>0</v>
      </c>
      <c r="BW32" s="107" t="n">
        <f aca="false">IF(ISNA(VLOOKUP('W. VaR &amp; Off-Peak Pos By Trader'!$A39,'Import OffPeak'!$A$3:BW$100,BW$1,FALSE())),0,VLOOKUP('W. VaR &amp; Off-Peak Pos By Trader'!$A39,'Import OffPeak'!$A$3:BW$100,BW$1,FALSE()))</f>
        <v>0</v>
      </c>
      <c r="BX32" s="107" t="n">
        <f aca="false">IF(ISNA(VLOOKUP('W. VaR &amp; Off-Peak Pos By Trader'!$A39,'Import OffPeak'!$A$3:BX$100,BX$1,FALSE())),0,VLOOKUP('W. VaR &amp; Off-Peak Pos By Trader'!$A39,'Import OffPeak'!$A$3:BX$100,BX$1,FALSE()))</f>
        <v>0</v>
      </c>
      <c r="BY32" s="107" t="n">
        <f aca="false">IF(ISNA(VLOOKUP('W. VaR &amp; Off-Peak Pos By Trader'!$A39,'Import OffPeak'!$A$3:BY$100,BY$1,FALSE())),0,VLOOKUP('W. VaR &amp; Off-Peak Pos By Trader'!$A39,'Import OffPeak'!$A$3:BY$100,BY$1,FALSE()))</f>
        <v>0</v>
      </c>
      <c r="BZ32" s="107" t="n">
        <f aca="false">IF(ISNA(VLOOKUP('W. VaR &amp; Off-Peak Pos By Trader'!$A39,'Import OffPeak'!$A$3:BZ$100,BZ$1,FALSE())),0,VLOOKUP('W. VaR &amp; Off-Peak Pos By Trader'!$A39,'Import OffPeak'!$A$3:BZ$100,BZ$1,FALSE()))</f>
        <v>0</v>
      </c>
      <c r="CA32" s="107" t="n">
        <f aca="false">IF(ISNA(VLOOKUP('W. VaR &amp; Off-Peak Pos By Trader'!$A39,'Import OffPeak'!$A$3:CA$100,CA$1,FALSE())),0,VLOOKUP('W. VaR &amp; Off-Peak Pos By Trader'!$A39,'Import OffPeak'!$A$3:CA$100,CA$1,FALSE()))</f>
        <v>0</v>
      </c>
      <c r="CB32" s="107" t="n">
        <f aca="false">IF(ISNA(VLOOKUP('W. VaR &amp; Off-Peak Pos By Trader'!$A39,'Import OffPeak'!$A$3:CB$100,CB$1,FALSE())),0,VLOOKUP('W. VaR &amp; Off-Peak Pos By Trader'!$A39,'Import OffPeak'!$A$3:CB$100,CB$1,FALSE()))</f>
        <v>0</v>
      </c>
      <c r="CC32" s="107" t="n">
        <f aca="false">IF(ISNA(VLOOKUP('W. VaR &amp; Off-Peak Pos By Trader'!$A39,'Import OffPeak'!$A$3:CC$100,CC$1,FALSE())),0,VLOOKUP('W. VaR &amp; Off-Peak Pos By Trader'!$A39,'Import OffPeak'!$A$3:CC$100,CC$1,FALSE()))</f>
        <v>0</v>
      </c>
      <c r="CD32" s="107" t="n">
        <f aca="false">IF(ISNA(VLOOKUP('W. VaR &amp; Off-Peak Pos By Trader'!$A39,'Import OffPeak'!$A$3:CD$100,CD$1,FALSE())),0,VLOOKUP('W. VaR &amp; Off-Peak Pos By Trader'!$A39,'Import OffPeak'!$A$3:CD$100,CD$1,FALSE()))</f>
        <v>0</v>
      </c>
      <c r="CE32" s="107" t="n">
        <f aca="false">IF(ISNA(VLOOKUP('W. VaR &amp; Off-Peak Pos By Trader'!$A39,'Import OffPeak'!$A$3:CE$100,CE$1,FALSE())),0,VLOOKUP('W. VaR &amp; Off-Peak Pos By Trader'!$A39,'Import OffPeak'!$A$3:CE$100,CE$1,FALSE()))</f>
        <v>0</v>
      </c>
      <c r="CF32" s="107" t="n">
        <f aca="false">IF(ISNA(VLOOKUP('W. VaR &amp; Off-Peak Pos By Trader'!$A39,'Import OffPeak'!$A$3:CF$100,CF$1,FALSE())),0,VLOOKUP('W. VaR &amp; Off-Peak Pos By Trader'!$A39,'Import OffPeak'!$A$3:CF$100,CF$1,FALSE()))</f>
        <v>0</v>
      </c>
      <c r="CG32" s="107" t="n">
        <f aca="false">IF(ISNA(VLOOKUP('W. VaR &amp; Off-Peak Pos By Trader'!$A39,'Import OffPeak'!$A$3:CG$100,CG$1,FALSE())),0,VLOOKUP('W. VaR &amp; Off-Peak Pos By Trader'!$A39,'Import OffPeak'!$A$3:CG$100,CG$1,FALSE()))</f>
        <v>0</v>
      </c>
      <c r="CH32" s="107" t="n">
        <f aca="false">IF(ISNA(VLOOKUP('W. VaR &amp; Off-Peak Pos By Trader'!$A39,'Import OffPeak'!$A$3:CH$100,CH$1,FALSE())),0,VLOOKUP('W. VaR &amp; Off-Peak Pos By Trader'!$A39,'Import OffPeak'!$A$3:CH$100,CH$1,FALSE()))</f>
        <v>0</v>
      </c>
      <c r="CI32" s="107" t="n">
        <f aca="false">IF(ISNA(VLOOKUP('W. VaR &amp; Off-Peak Pos By Trader'!$A39,'Import OffPeak'!$A$3:CI$100,CI$1,FALSE())),0,VLOOKUP('W. VaR &amp; Off-Peak Pos By Trader'!$A39,'Import OffPeak'!$A$3:CI$100,CI$1,FALSE()))</f>
        <v>0</v>
      </c>
      <c r="CJ32" s="107" t="n">
        <f aca="false">IF(ISNA(VLOOKUP('W. VaR &amp; Off-Peak Pos By Trader'!$A39,'Import OffPeak'!$A$3:CJ$100,CJ$1,FALSE())),0,VLOOKUP('W. VaR &amp; Off-Peak Pos By Trader'!$A39,'Import OffPeak'!$A$3:CJ$100,CJ$1,FALSE()))</f>
        <v>0</v>
      </c>
      <c r="CK32" s="107" t="n">
        <f aca="false">IF(ISNA(VLOOKUP('W. VaR &amp; Off-Peak Pos By Trader'!$A39,'Import OffPeak'!$A$3:CK$100,CK$1,FALSE())),0,VLOOKUP('W. VaR &amp; Off-Peak Pos By Trader'!$A39,'Import OffPeak'!$A$3:CK$100,CK$1,FALSE()))</f>
        <v>0</v>
      </c>
      <c r="CL32" s="107" t="n">
        <f aca="false">IF(ISNA(VLOOKUP('W. VaR &amp; Off-Peak Pos By Trader'!$A39,'Import OffPeak'!$A$3:CL$100,CL$1,FALSE())),0,VLOOKUP('W. VaR &amp; Off-Peak Pos By Trader'!$A39,'Import OffPeak'!$A$3:CL$100,CL$1,FALSE()))</f>
        <v>0</v>
      </c>
      <c r="CM32" s="107" t="n">
        <f aca="false">IF(ISNA(VLOOKUP('W. VaR &amp; Off-Peak Pos By Trader'!$A39,'Import OffPeak'!$A$3:CM$100,CM$1,FALSE())),0,VLOOKUP('W. VaR &amp; Off-Peak Pos By Trader'!$A39,'Import OffPeak'!$A$3:CM$100,CM$1,FALSE()))</f>
        <v>0</v>
      </c>
      <c r="CN32" s="107" t="n">
        <f aca="false">IF(ISNA(VLOOKUP('W. VaR &amp; Off-Peak Pos By Trader'!$A39,'Import OffPeak'!$A$3:CN$100,CN$1,FALSE())),0,VLOOKUP('W. VaR &amp; Off-Peak Pos By Trader'!$A39,'Import OffPeak'!$A$3:CN$100,CN$1,FALSE()))</f>
        <v>0</v>
      </c>
      <c r="CO32" s="107" t="n">
        <f aca="false">IF(ISNA(VLOOKUP('W. VaR &amp; Off-Peak Pos By Trader'!$A39,'Import OffPeak'!$A$3:CO$100,CO$1,FALSE())),0,VLOOKUP('W. VaR &amp; Off-Peak Pos By Trader'!$A39,'Import OffPeak'!$A$3:CO$100,CO$1,FALSE()))</f>
        <v>0</v>
      </c>
      <c r="CP32" s="107" t="n">
        <f aca="false">IF(ISNA(VLOOKUP('W. VaR &amp; Off-Peak Pos By Trader'!$A39,'Import OffPeak'!$A$3:CP$100,CP$1,FALSE())),0,VLOOKUP('W. VaR &amp; Off-Peak Pos By Trader'!$A39,'Import OffPeak'!$A$3:CP$100,CP$1,FALSE()))</f>
        <v>0</v>
      </c>
      <c r="CQ32" s="107" t="n">
        <f aca="false">IF(ISNA(VLOOKUP('W. VaR &amp; Off-Peak Pos By Trader'!$A39,'Import OffPeak'!$A$3:CQ$100,CQ$1,FALSE())),0,VLOOKUP('W. VaR &amp; Off-Peak Pos By Trader'!$A39,'Import OffPeak'!$A$3:CQ$100,CQ$1,FALSE()))</f>
        <v>0</v>
      </c>
      <c r="CR32" s="107" t="n">
        <f aca="false">IF(ISNA(VLOOKUP('W. VaR &amp; Off-Peak Pos By Trader'!$A39,'Import OffPeak'!$A$3:CR$100,CR$1,FALSE())),0,VLOOKUP('W. VaR &amp; Off-Peak Pos By Trader'!$A39,'Import OffPeak'!$A$3:CR$100,CR$1,FALSE()))</f>
        <v>0</v>
      </c>
      <c r="CS32" s="107" t="n">
        <f aca="false">IF(ISNA(VLOOKUP('W. VaR &amp; Off-Peak Pos By Trader'!$A39,'Import OffPeak'!$A$3:CS$100,CS$1,FALSE())),0,VLOOKUP('W. VaR &amp; Off-Peak Pos By Trader'!$A39,'Import OffPeak'!$A$3:CS$100,CS$1,FALSE()))</f>
        <v>0</v>
      </c>
      <c r="CT32" s="107" t="n">
        <f aca="false">IF(ISNA(VLOOKUP('W. VaR &amp; Off-Peak Pos By Trader'!$A39,'Import OffPeak'!$A$3:CT$100,CT$1,FALSE())),0,VLOOKUP('W. VaR &amp; Off-Peak Pos By Trader'!$A39,'Import OffPeak'!$A$3:CT$100,CT$1,FALSE()))</f>
        <v>0</v>
      </c>
      <c r="CU32" s="107" t="n">
        <f aca="false">IF(ISNA(VLOOKUP('W. VaR &amp; Off-Peak Pos By Trader'!$A39,'Import OffPeak'!$A$3:CU$100,CU$1,FALSE())),0,VLOOKUP('W. VaR &amp; Off-Peak Pos By Trader'!$A39,'Import OffPeak'!$A$3:CU$100,CU$1,FALSE()))</f>
        <v>0</v>
      </c>
      <c r="CV32" s="107" t="n">
        <f aca="false">IF(ISNA(VLOOKUP('W. VaR &amp; Off-Peak Pos By Trader'!$A39,'Import OffPeak'!$A$3:CV$100,CV$1,FALSE())),0,VLOOKUP('W. VaR &amp; Off-Peak Pos By Trader'!$A39,'Import OffPeak'!$A$3:CV$100,CV$1,FALSE()))</f>
        <v>0</v>
      </c>
      <c r="CW32" s="107" t="n">
        <f aca="false">IF(ISNA(VLOOKUP('W. VaR &amp; Off-Peak Pos By Trader'!$A39,'Import OffPeak'!$A$3:CW$100,CW$1,FALSE())),0,VLOOKUP('W. VaR &amp; Off-Peak Pos By Trader'!$A39,'Import OffPeak'!$A$3:CW$100,CW$1,FALSE()))</f>
        <v>0</v>
      </c>
      <c r="CX32" s="107" t="n">
        <f aca="false">IF(ISNA(VLOOKUP('W. VaR &amp; Off-Peak Pos By Trader'!$A39,'Import OffPeak'!$A$3:CX$100,CX$1,FALSE())),0,VLOOKUP('W. VaR &amp; Off-Peak Pos By Trader'!$A39,'Import OffPeak'!$A$3:CX$100,CX$1,FALSE()))</f>
        <v>0</v>
      </c>
      <c r="CY32" s="107" t="n">
        <f aca="false">IF(ISNA(VLOOKUP('W. VaR &amp; Off-Peak Pos By Trader'!$A39,'Import OffPeak'!$A$3:CY$100,CY$1,FALSE())),0,VLOOKUP('W. VaR &amp; Off-Peak Pos By Trader'!$A39,'Import OffPeak'!$A$3:CY$100,CY$1,FALSE()))</f>
        <v>0</v>
      </c>
      <c r="CZ32" s="107" t="n">
        <f aca="false">IF(ISNA(VLOOKUP('W. VaR &amp; Off-Peak Pos By Trader'!$A39,'Import OffPeak'!$A$3:CZ$100,CZ$1,FALSE())),0,VLOOKUP('W. VaR &amp; Off-Peak Pos By Trader'!$A39,'Import OffPeak'!$A$3:CZ$100,CZ$1,FALSE()))</f>
        <v>0</v>
      </c>
      <c r="DA32" s="107" t="n">
        <f aca="false">IF(ISNA(VLOOKUP('W. VaR &amp; Off-Peak Pos By Trader'!$A39,'Import OffPeak'!$A$3:DA$100,DA$1,FALSE())),0,VLOOKUP('W. VaR &amp; Off-Peak Pos By Trader'!$A39,'Import OffPeak'!$A$3:DA$100,DA$1,FALSE()))</f>
        <v>0</v>
      </c>
      <c r="DB32" s="107" t="n">
        <f aca="false">IF(ISNA(VLOOKUP('W. VaR &amp; Off-Peak Pos By Trader'!$A39,'Import OffPeak'!$A$3:DB$100,DB$1,FALSE())),0,VLOOKUP('W. VaR &amp; Off-Peak Pos By Trader'!$A39,'Import OffPeak'!$A$3:DB$100,DB$1,FALSE()))</f>
        <v>0</v>
      </c>
      <c r="DC32" s="107" t="n">
        <f aca="false">IF(ISNA(VLOOKUP('W. VaR &amp; Off-Peak Pos By Trader'!$A39,'Import OffPeak'!$A$3:DC$100,DC$1,FALSE())),0,VLOOKUP('W. VaR &amp; Off-Peak Pos By Trader'!$A39,'Import OffPeak'!$A$3:DC$100,DC$1,FALSE()))</f>
        <v>0</v>
      </c>
      <c r="DD32" s="107" t="n">
        <f aca="false">IF(ISNA(VLOOKUP('W. VaR &amp; Off-Peak Pos By Trader'!$A39,'Import OffPeak'!$A$3:DD$100,DD$1,FALSE())),0,VLOOKUP('W. VaR &amp; Off-Peak Pos By Trader'!$A39,'Import OffPeak'!$A$3:DD$100,DD$1,FALSE()))</f>
        <v>0</v>
      </c>
      <c r="DE32" s="107" t="n">
        <f aca="false">IF(ISNA(VLOOKUP('W. VaR &amp; Off-Peak Pos By Trader'!$A39,'Import OffPeak'!$A$3:DE$100,DE$1,FALSE())),0,VLOOKUP('W. VaR &amp; Off-Peak Pos By Trader'!$A39,'Import OffPeak'!$A$3:DE$100,DE$1,FALSE()))</f>
        <v>0</v>
      </c>
      <c r="DF32" s="107" t="n">
        <f aca="false">IF(ISNA(VLOOKUP('W. VaR &amp; Off-Peak Pos By Trader'!$A39,'Import OffPeak'!$A$3:DF$100,DF$1,FALSE())),0,VLOOKUP('W. VaR &amp; Off-Peak Pos By Trader'!$A39,'Import OffPeak'!$A$3:DF$100,DF$1,FALSE()))</f>
        <v>0</v>
      </c>
      <c r="DG32" s="107" t="n">
        <f aca="false">IF(ISNA(VLOOKUP('W. VaR &amp; Off-Peak Pos By Trader'!$A39,'Import OffPeak'!$A$3:DG$100,DG$1,FALSE())),0,VLOOKUP('W. VaR &amp; Off-Peak Pos By Trader'!$A39,'Import OffPeak'!$A$3:DG$100,DG$1,FALSE()))</f>
        <v>0</v>
      </c>
      <c r="DH32" s="107" t="n">
        <f aca="false">IF(ISNA(VLOOKUP('W. VaR &amp; Off-Peak Pos By Trader'!$A39,'Import OffPeak'!$A$3:DH$100,DH$1,FALSE())),0,VLOOKUP('W. VaR &amp; Off-Peak Pos By Trader'!$A39,'Import OffPeak'!$A$3:DH$100,DH$1,FALSE()))</f>
        <v>0</v>
      </c>
      <c r="DI32" s="107" t="n">
        <f aca="false">IF(ISNA(VLOOKUP('W. VaR &amp; Off-Peak Pos By Trader'!$A39,'Import OffPeak'!$A$3:DI$100,DI$1,FALSE())),0,VLOOKUP('W. VaR &amp; Off-Peak Pos By Trader'!$A39,'Import OffPeak'!$A$3:DI$100,DI$1,FALSE()))</f>
        <v>0</v>
      </c>
      <c r="DJ32" s="107" t="n">
        <f aca="false">IF(ISNA(VLOOKUP('W. VaR &amp; Off-Peak Pos By Trader'!$A39,'Import OffPeak'!$A$3:DJ$100,DJ$1,FALSE())),0,VLOOKUP('W. VaR &amp; Off-Peak Pos By Trader'!$A39,'Import OffPeak'!$A$3:DJ$100,DJ$1,FALSE()))</f>
        <v>0</v>
      </c>
      <c r="DK32" s="107" t="n">
        <f aca="false">IF(ISNA(VLOOKUP('W. VaR &amp; Off-Peak Pos By Trader'!$A39,'Import OffPeak'!$A$3:DK$100,DK$1,FALSE())),0,VLOOKUP('W. VaR &amp; Off-Peak Pos By Trader'!$A39,'Import OffPeak'!$A$3:DK$100,DK$1,FALSE()))</f>
        <v>0</v>
      </c>
      <c r="DL32" s="107" t="n">
        <f aca="false">IF(ISNA(VLOOKUP('W. VaR &amp; Off-Peak Pos By Trader'!$A39,'Import OffPeak'!$A$3:DL$100,DL$1,FALSE())),0,VLOOKUP('W. VaR &amp; Off-Peak Pos By Trader'!$A39,'Import OffPeak'!$A$3:DL$100,DL$1,FALSE()))</f>
        <v>0</v>
      </c>
      <c r="DM32" s="107" t="n">
        <f aca="false">IF(ISNA(VLOOKUP('W. VaR &amp; Off-Peak Pos By Trader'!$A39,'Import OffPeak'!$A$3:DM$100,DM$1,FALSE())),0,VLOOKUP('W. VaR &amp; Off-Peak Pos By Trader'!$A39,'Import OffPeak'!$A$3:DM$100,DM$1,FALSE()))</f>
        <v>0</v>
      </c>
      <c r="DN32" s="107" t="n">
        <f aca="false">IF(ISNA(VLOOKUP('W. VaR &amp; Off-Peak Pos By Trader'!$A39,'Import OffPeak'!$A$3:DN$100,DN$1,FALSE())),0,VLOOKUP('W. VaR &amp; Off-Peak Pos By Trader'!$A39,'Import OffPeak'!$A$3:DN$100,DN$1,FALSE()))</f>
        <v>0</v>
      </c>
      <c r="DO32" s="107" t="n">
        <f aca="false">IF(ISNA(VLOOKUP('W. VaR &amp; Off-Peak Pos By Trader'!$A39,'Import OffPeak'!$A$3:DO$100,DO$1,FALSE())),0,VLOOKUP('W. VaR &amp; Off-Peak Pos By Trader'!$A39,'Import OffPeak'!$A$3:DO$100,DO$1,FALSE()))</f>
        <v>0</v>
      </c>
      <c r="DP32" s="107" t="n">
        <f aca="false">IF(ISNA(VLOOKUP('W. VaR &amp; Off-Peak Pos By Trader'!$A39,'Import OffPeak'!$A$3:DP$100,DP$1,FALSE())),0,VLOOKUP('W. VaR &amp; Off-Peak Pos By Trader'!$A39,'Import OffPeak'!$A$3:DP$100,DP$1,FALSE()))</f>
        <v>0</v>
      </c>
      <c r="DQ32" s="107" t="n">
        <f aca="false">IF(ISNA(VLOOKUP('W. VaR &amp; Off-Peak Pos By Trader'!$A39,'Import OffPeak'!$A$3:DQ$100,DQ$1,FALSE())),0,VLOOKUP('W. VaR &amp; Off-Peak Pos By Trader'!$A39,'Import OffPeak'!$A$3:DQ$100,DQ$1,FALSE()))</f>
        <v>0</v>
      </c>
      <c r="DR32" s="107" t="n">
        <f aca="false">IF(ISNA(VLOOKUP('W. VaR &amp; Off-Peak Pos By Trader'!$A39,'Import OffPeak'!$A$3:DR$100,DR$1,FALSE())),0,VLOOKUP('W. VaR &amp; Off-Peak Pos By Trader'!$A39,'Import OffPeak'!$A$3:DR$100,DR$1,FALSE()))</f>
        <v>0</v>
      </c>
      <c r="DS32" s="107" t="n">
        <f aca="false">IF(ISNA(VLOOKUP('W. VaR &amp; Off-Peak Pos By Trader'!$A39,'Import OffPeak'!$A$3:DS$100,DS$1,FALSE())),0,VLOOKUP('W. VaR &amp; Off-Peak Pos By Trader'!$A39,'Import OffPeak'!$A$3:DS$100,DS$1,FALSE()))</f>
        <v>0</v>
      </c>
      <c r="DT32" s="107" t="n">
        <f aca="false">IF(ISNA(VLOOKUP('W. VaR &amp; Off-Peak Pos By Trader'!$A39,'Import OffPeak'!$A$3:DT$100,DT$1,FALSE())),0,VLOOKUP('W. VaR &amp; Off-Peak Pos By Trader'!$A39,'Import OffPeak'!$A$3:DT$100,DT$1,FALSE()))</f>
        <v>0</v>
      </c>
      <c r="DU32" s="107" t="n">
        <f aca="false">IF(ISNA(VLOOKUP('W. VaR &amp; Off-Peak Pos By Trader'!$A39,'Import OffPeak'!$A$3:DU$100,DU$1,FALSE())),0,VLOOKUP('W. VaR &amp; Off-Peak Pos By Trader'!$A39,'Import OffPeak'!$A$3:DU$100,DU$1,FALSE()))</f>
        <v>0</v>
      </c>
      <c r="DV32" s="107" t="n">
        <f aca="false">IF(ISNA(VLOOKUP('W. VaR &amp; Off-Peak Pos By Trader'!$A39,'Import OffPeak'!$A$3:DV$100,DV$1,FALSE())),0,VLOOKUP('W. VaR &amp; Off-Peak Pos By Trader'!$A39,'Import OffPeak'!$A$3:DV$100,DV$1,FALSE()))</f>
        <v>0</v>
      </c>
      <c r="DW32" s="107" t="n">
        <f aca="false">IF(ISNA(VLOOKUP('W. VaR &amp; Off-Peak Pos By Trader'!$A39,'Import OffPeak'!$A$3:DW$100,DW$1,FALSE())),0,VLOOKUP('W. VaR &amp; Off-Peak Pos By Trader'!$A39,'Import OffPeak'!$A$3:DW$100,DW$1,FALSE()))</f>
        <v>0</v>
      </c>
      <c r="DX32" s="107" t="n">
        <f aca="false">IF(ISNA(VLOOKUP('W. VaR &amp; Off-Peak Pos By Trader'!$A39,'Import OffPeak'!$A$3:DX$100,DX$1,FALSE())),0,VLOOKUP('W. VaR &amp; Off-Peak Pos By Trader'!$A39,'Import OffPeak'!$A$3:DX$100,DX$1,FALSE()))</f>
        <v>0</v>
      </c>
      <c r="DY32" s="107" t="n">
        <f aca="false">IF(ISNA(VLOOKUP('W. VaR &amp; Off-Peak Pos By Trader'!$A39,'Import OffPeak'!$A$3:DY$100,DY$1,FALSE())),0,VLOOKUP('W. VaR &amp; Off-Peak Pos By Trader'!$A39,'Import OffPeak'!$A$3:DY$100,DY$1,FALSE()))</f>
        <v>0</v>
      </c>
      <c r="DZ32" s="107" t="n">
        <f aca="false">IF(ISNA(VLOOKUP('W. VaR &amp; Off-Peak Pos By Trader'!$A39,'Import OffPeak'!$A$3:DZ$100,DZ$1,FALSE())),0,VLOOKUP('W. VaR &amp; Off-Peak Pos By Trader'!$A39,'Import OffPeak'!$A$3:DZ$100,DZ$1,FALSE()))</f>
        <v>0</v>
      </c>
      <c r="EA32" s="107" t="n">
        <f aca="false">IF(ISNA(VLOOKUP('W. VaR &amp; Off-Peak Pos By Trader'!$A39,'Import OffPeak'!$A$3:EA$100,EA$1,FALSE())),0,VLOOKUP('W. VaR &amp; Off-Peak Pos By Trader'!$A39,'Import OffPeak'!$A$3:EA$100,EA$1,FALSE()))</f>
        <v>0</v>
      </c>
      <c r="EB32" s="107" t="n">
        <f aca="false">IF(ISNA(VLOOKUP('W. VaR &amp; Off-Peak Pos By Trader'!$A39,'Import OffPeak'!$A$3:EB$100,EB$1,FALSE())),0,VLOOKUP('W. VaR &amp; Off-Peak Pos By Trader'!$A39,'Import OffPeak'!$A$3:EB$100,EB$1,FALSE()))</f>
        <v>0</v>
      </c>
      <c r="EC32" s="107" t="n">
        <f aca="false">IF(ISNA(VLOOKUP('W. VaR &amp; Off-Peak Pos By Trader'!$A39,'Import OffPeak'!$A$3:EC$100,EC$1,FALSE())),0,VLOOKUP('W. VaR &amp; Off-Peak Pos By Trader'!$A39,'Import OffPeak'!$A$3:EC$100,EC$1,FALSE()))</f>
        <v>0</v>
      </c>
      <c r="ED32" s="107" t="n">
        <f aca="false">IF(ISNA(VLOOKUP('W. VaR &amp; Off-Peak Pos By Trader'!$A39,'Import OffPeak'!$A$3:ED$100,ED$1,FALSE())),0,VLOOKUP('W. VaR &amp; Off-Peak Pos By Trader'!$A39,'Import OffPeak'!$A$3:ED$100,ED$1,FALSE()))</f>
        <v>0</v>
      </c>
      <c r="EE32" s="107" t="n">
        <f aca="false">IF(ISNA(VLOOKUP('W. VaR &amp; Off-Peak Pos By Trader'!$A39,'Import OffPeak'!$A$3:EE$100,EE$1,FALSE())),0,VLOOKUP('W. VaR &amp; Off-Peak Pos By Trader'!$A39,'Import OffPeak'!$A$3:EE$100,EE$1,FALSE()))</f>
        <v>0</v>
      </c>
      <c r="EF32" s="107" t="n">
        <f aca="false">IF(ISNA(VLOOKUP('W. VaR &amp; Off-Peak Pos By Trader'!$A39,'Import OffPeak'!$A$3:EF$100,EF$1,FALSE())),0,VLOOKUP('W. VaR &amp; Off-Peak Pos By Trader'!$A39,'Import OffPeak'!$A$3:EF$100,EF$1,FALSE()))</f>
        <v>0</v>
      </c>
      <c r="EG32" s="107" t="n">
        <f aca="false">IF(ISNA(VLOOKUP('W. VaR &amp; Off-Peak Pos By Trader'!$A39,'Import OffPeak'!$A$3:EG$100,EG$1,FALSE())),0,VLOOKUP('W. VaR &amp; Off-Peak Pos By Trader'!$A39,'Import OffPeak'!$A$3:EG$100,EG$1,FALSE()))</f>
        <v>0</v>
      </c>
      <c r="EH32" s="107" t="n">
        <f aca="false">IF(ISNA(VLOOKUP('W. VaR &amp; Off-Peak Pos By Trader'!$A39,'Import OffPeak'!$A$3:EH$100,EH$1,FALSE())),0,VLOOKUP('W. VaR &amp; Off-Peak Pos By Trader'!$A39,'Import OffPeak'!$A$3:EH$100,EH$1,FALSE()))</f>
        <v>0</v>
      </c>
      <c r="EI32" s="107" t="n">
        <f aca="false">IF(ISNA(VLOOKUP('W. VaR &amp; Off-Peak Pos By Trader'!$A39,'Import OffPeak'!$A$3:EI$100,EI$1,FALSE())),0,VLOOKUP('W. VaR &amp; Off-Peak Pos By Trader'!$A39,'Import OffPeak'!$A$3:EI$100,EI$1,FALSE()))</f>
        <v>0</v>
      </c>
      <c r="EJ32" s="107" t="n">
        <f aca="false">IF(ISNA(VLOOKUP('W. VaR &amp; Off-Peak Pos By Trader'!$A39,'Import OffPeak'!$A$3:EJ$100,EJ$1,FALSE())),0,VLOOKUP('W. VaR &amp; Off-Peak Pos By Trader'!$A39,'Import OffPeak'!$A$3:EJ$100,EJ$1,FALSE()))</f>
        <v>0</v>
      </c>
      <c r="EK32" s="107" t="n">
        <f aca="false">IF(ISNA(VLOOKUP('W. VaR &amp; Off-Peak Pos By Trader'!$A39,'Import OffPeak'!$A$3:EK$100,EK$1,FALSE())),0,VLOOKUP('W. VaR &amp; Off-Peak Pos By Trader'!$A39,'Import OffPeak'!$A$3:EK$100,EK$1,FALSE()))</f>
        <v>0</v>
      </c>
      <c r="EL32" s="107" t="n">
        <f aca="false">IF(ISNA(VLOOKUP('W. VaR &amp; Off-Peak Pos By Trader'!$A39,'Import OffPeak'!$A$3:EL$100,EL$1,FALSE())),0,VLOOKUP('W. VaR &amp; Off-Peak Pos By Trader'!$A39,'Import OffPeak'!$A$3:EL$100,EL$1,FALSE()))</f>
        <v>0</v>
      </c>
      <c r="EM32" s="107" t="n">
        <f aca="false">IF(ISNA(VLOOKUP('W. VaR &amp; Off-Peak Pos By Trader'!$A39,'Import OffPeak'!$A$3:EM$100,EM$1,FALSE())),0,VLOOKUP('W. VaR &amp; Off-Peak Pos By Trader'!$A39,'Import OffPeak'!$A$3:EM$100,EM$1,FALSE()))</f>
        <v>0</v>
      </c>
      <c r="EN32" s="107" t="n">
        <f aca="false">IF(ISNA(VLOOKUP('W. VaR &amp; Off-Peak Pos By Trader'!$A39,'Import OffPeak'!$A$3:EN$100,EN$1,FALSE())),0,VLOOKUP('W. VaR &amp; Off-Peak Pos By Trader'!$A39,'Import OffPeak'!$A$3:EN$100,EN$1,FALSE()))</f>
        <v>0</v>
      </c>
      <c r="EO32" s="107" t="n">
        <f aca="false">IF(ISNA(VLOOKUP('W. VaR &amp; Off-Peak Pos By Trader'!$A39,'Import OffPeak'!$A$3:EO$100,EO$1,FALSE())),0,VLOOKUP('W. VaR &amp; Off-Peak Pos By Trader'!$A39,'Import OffPeak'!$A$3:EO$100,EO$1,FALSE()))</f>
        <v>0</v>
      </c>
      <c r="EP32" s="107" t="n">
        <f aca="false">IF(ISNA(VLOOKUP('W. VaR &amp; Off-Peak Pos By Trader'!$A39,'Import OffPeak'!$A$3:EP$100,EP$1,FALSE())),0,VLOOKUP('W. VaR &amp; Off-Peak Pos By Trader'!$A39,'Import OffPeak'!$A$3:EP$100,EP$1,FALSE()))</f>
        <v>0</v>
      </c>
      <c r="EQ32" s="107" t="n">
        <f aca="false">IF(ISNA(VLOOKUP('W. VaR &amp; Off-Peak Pos By Trader'!$A39,'Import OffPeak'!$A$3:EQ$100,EQ$1,FALSE())),0,VLOOKUP('W. VaR &amp; Off-Peak Pos By Trader'!$A39,'Import OffPeak'!$A$3:EQ$100,EQ$1,FALSE()))</f>
        <v>0</v>
      </c>
      <c r="ER32" s="107" t="n">
        <f aca="false">IF(ISNA(VLOOKUP('W. VaR &amp; Off-Peak Pos By Trader'!$A39,'Import OffPeak'!$A$3:ER$100,ER$1,FALSE())),0,VLOOKUP('W. VaR &amp; Off-Peak Pos By Trader'!$A39,'Import OffPeak'!$A$3:ER$100,ER$1,FALSE()))</f>
        <v>0</v>
      </c>
      <c r="ES32" s="107" t="n">
        <f aca="false">IF(ISNA(VLOOKUP('W. VaR &amp; Off-Peak Pos By Trader'!$A39,'Import OffPeak'!$A$3:ES$100,ES$1,FALSE())),0,VLOOKUP('W. VaR &amp; Off-Peak Pos By Trader'!$A39,'Import OffPeak'!$A$3:ES$100,ES$1,FALSE()))</f>
        <v>0</v>
      </c>
      <c r="ET32" s="107" t="n">
        <f aca="false">IF(ISNA(VLOOKUP('W. VaR &amp; Off-Peak Pos By Trader'!$A39,'Import OffPeak'!$A$3:ET$100,ET$1,FALSE())),0,VLOOKUP('W. VaR &amp; Off-Peak Pos By Trader'!$A39,'Import OffPeak'!$A$3:ET$100,ET$1,FALSE()))</f>
        <v>0</v>
      </c>
      <c r="EU32" s="107" t="n">
        <f aca="false">IF(ISNA(VLOOKUP('W. VaR &amp; Off-Peak Pos By Trader'!$A39,'Import OffPeak'!$A$3:EU$100,EU$1,FALSE())),0,VLOOKUP('W. VaR &amp; Off-Peak Pos By Trader'!$A39,'Import OffPeak'!$A$3:EU$100,EU$1,FALSE()))</f>
        <v>0</v>
      </c>
      <c r="EV32" s="107" t="n">
        <f aca="false">IF(ISNA(VLOOKUP('W. VaR &amp; Off-Peak Pos By Trader'!$A39,'Import OffPeak'!$A$3:EV$100,EV$1,FALSE())),0,VLOOKUP('W. VaR &amp; Off-Peak Pos By Trader'!$A39,'Import OffPeak'!$A$3:EV$100,EV$1,FALSE()))</f>
        <v>0</v>
      </c>
      <c r="EW32" s="107" t="n">
        <f aca="false">IF(ISNA(VLOOKUP('W. VaR &amp; Off-Peak Pos By Trader'!$A39,'Import OffPeak'!$A$3:EW$100,EW$1,FALSE())),0,VLOOKUP('W. VaR &amp; Off-Peak Pos By Trader'!$A39,'Import OffPeak'!$A$3:EW$100,EW$1,FALSE()))</f>
        <v>0</v>
      </c>
      <c r="EX32" s="107" t="n">
        <f aca="false">IF(ISNA(VLOOKUP('W. VaR &amp; Off-Peak Pos By Trader'!$A39,'Import OffPeak'!$A$3:EX$100,EX$1,FALSE())),0,VLOOKUP('W. VaR &amp; Off-Peak Pos By Trader'!$A39,'Import OffPeak'!$A$3:EX$100,EX$1,FALSE()))</f>
        <v>0</v>
      </c>
      <c r="EY32" s="107" t="n">
        <f aca="false">IF(ISNA(VLOOKUP('W. VaR &amp; Off-Peak Pos By Trader'!$A39,'Import OffPeak'!$A$3:EY$100,EY$1,FALSE())),0,VLOOKUP('W. VaR &amp; Off-Peak Pos By Trader'!$A39,'Import OffPeak'!$A$3:EY$100,EY$1,FALSE()))</f>
        <v>0</v>
      </c>
      <c r="EZ32" s="107" t="n">
        <f aca="false">IF(ISNA(VLOOKUP('W. VaR &amp; Off-Peak Pos By Trader'!$A39,'Import OffPeak'!$A$3:EZ$100,EZ$1,FALSE())),0,VLOOKUP('W. VaR &amp; Off-Peak Pos By Trader'!$A39,'Import OffPeak'!$A$3:EZ$100,EZ$1,FALSE()))</f>
        <v>0</v>
      </c>
      <c r="FA32" s="107" t="n">
        <f aca="false">IF(ISNA(VLOOKUP('W. VaR &amp; Off-Peak Pos By Trader'!$A39,'Import OffPeak'!$A$3:FA$100,FA$1,FALSE())),0,VLOOKUP('W. VaR &amp; Off-Peak Pos By Trader'!$A39,'Import OffPeak'!$A$3:FA$100,FA$1,FALSE()))</f>
        <v>0</v>
      </c>
      <c r="FB32" s="107" t="n">
        <f aca="false">IF(ISNA(VLOOKUP('W. VaR &amp; Off-Peak Pos By Trader'!$A39,'Import OffPeak'!$A$3:FB$100,FB$1,FALSE())),0,VLOOKUP('W. VaR &amp; Off-Peak Pos By Trader'!$A39,'Import OffPeak'!$A$3:FB$100,FB$1,FALSE()))</f>
        <v>0</v>
      </c>
      <c r="FC32" s="107" t="n">
        <f aca="false">IF(ISNA(VLOOKUP('W. VaR &amp; Off-Peak Pos By Trader'!$A39,'Import OffPeak'!$A$3:FC$100,FC$1,FALSE())),0,VLOOKUP('W. VaR &amp; Off-Peak Pos By Trader'!$A39,'Import OffPeak'!$A$3:FC$100,FC$1,FALSE()))</f>
        <v>0</v>
      </c>
      <c r="FD32" s="107" t="n">
        <f aca="false">IF(ISNA(VLOOKUP('W. VaR &amp; Off-Peak Pos By Trader'!$A39,'Import OffPeak'!$A$3:FD$100,FD$1,FALSE())),0,VLOOKUP('W. VaR &amp; Off-Peak Pos By Trader'!$A39,'Import OffPeak'!$A$3:FD$100,FD$1,FALSE()))</f>
        <v>0</v>
      </c>
      <c r="FE32" s="107" t="n">
        <f aca="false">IF(ISNA(VLOOKUP('W. VaR &amp; Off-Peak Pos By Trader'!$A39,'Import OffPeak'!$A$3:FE$100,FE$1,FALSE())),0,VLOOKUP('W. VaR &amp; Off-Peak Pos By Trader'!$A39,'Import OffPeak'!$A$3:FE$100,FE$1,FALSE()))</f>
        <v>0</v>
      </c>
      <c r="FF32" s="107" t="n">
        <f aca="false">IF(ISNA(VLOOKUP('W. VaR &amp; Off-Peak Pos By Trader'!$A39,'Import OffPeak'!$A$3:FF$100,FF$1,FALSE())),0,VLOOKUP('W. VaR &amp; Off-Peak Pos By Trader'!$A39,'Import OffPeak'!$A$3:FF$100,FF$1,FALSE()))</f>
        <v>0</v>
      </c>
      <c r="FG32" s="107" t="n">
        <f aca="false">IF(ISNA(VLOOKUP('W. VaR &amp; Off-Peak Pos By Trader'!$A39,'Import OffPeak'!$A$3:FG$100,FG$1,FALSE())),0,VLOOKUP('W. VaR &amp; Off-Peak Pos By Trader'!$A39,'Import OffPeak'!$A$3:FG$100,FG$1,FALSE()))</f>
        <v>0</v>
      </c>
      <c r="FH32" s="107" t="n">
        <f aca="false">IF(ISNA(VLOOKUP('W. VaR &amp; Off-Peak Pos By Trader'!$A39,'Import OffPeak'!$A$3:FH$100,FH$1,FALSE())),0,VLOOKUP('W. VaR &amp; Off-Peak Pos By Trader'!$A39,'Import OffPeak'!$A$3:FH$100,FH$1,FALSE()))</f>
        <v>0</v>
      </c>
      <c r="FI32" s="107" t="n">
        <f aca="false">IF(ISNA(VLOOKUP('W. VaR &amp; Off-Peak Pos By Trader'!$A39,'Import OffPeak'!$A$3:FI$100,FI$1,FALSE())),0,VLOOKUP('W. VaR &amp; Off-Peak Pos By Trader'!$A39,'Import OffPeak'!$A$3:FI$100,FI$1,FALSE()))</f>
        <v>0</v>
      </c>
      <c r="FJ32" s="107" t="n">
        <f aca="false">IF(ISNA(VLOOKUP('W. VaR &amp; Off-Peak Pos By Trader'!$A39,'Import OffPeak'!$A$3:FJ$100,FJ$1,FALSE())),0,VLOOKUP('W. VaR &amp; Off-Peak Pos By Trader'!$A39,'Import OffPeak'!$A$3:FJ$100,FJ$1,FALSE()))</f>
        <v>0</v>
      </c>
      <c r="FK32" s="107" t="n">
        <f aca="false">IF(ISNA(VLOOKUP('W. VaR &amp; Off-Peak Pos By Trader'!$A39,'Import OffPeak'!$A$3:FK$100,FK$1,FALSE())),0,VLOOKUP('W. VaR &amp; Off-Peak Pos By Trader'!$A39,'Import OffPeak'!$A$3:FK$100,FK$1,FALSE()))</f>
        <v>0</v>
      </c>
      <c r="FL32" s="107" t="n">
        <f aca="false">IF(ISNA(VLOOKUP('W. VaR &amp; Off-Peak Pos By Trader'!$A39,'Import OffPeak'!$A$3:FL$100,FL$1,FALSE())),0,VLOOKUP('W. VaR &amp; Off-Peak Pos By Trader'!$A39,'Import OffPeak'!$A$3:FL$100,FL$1,FALSE()))</f>
        <v>0</v>
      </c>
      <c r="FM32" s="107" t="n">
        <f aca="false">IF(ISNA(VLOOKUP('W. VaR &amp; Off-Peak Pos By Trader'!$A39,'Import OffPeak'!$A$3:FM$100,FM$1,FALSE())),0,VLOOKUP('W. VaR &amp; Off-Peak Pos By Trader'!$A39,'Import OffPeak'!$A$3:FM$100,FM$1,FALSE()))</f>
        <v>0</v>
      </c>
      <c r="FN32" s="107" t="n">
        <f aca="false">IF(ISNA(VLOOKUP('W. VaR &amp; Off-Peak Pos By Trader'!$A39,'Import OffPeak'!$A$3:FN$100,FN$1,FALSE())),0,VLOOKUP('W. VaR &amp; Off-Peak Pos By Trader'!$A39,'Import OffPeak'!$A$3:FN$100,FN$1,FALSE()))</f>
        <v>0</v>
      </c>
      <c r="FO32" s="107" t="n">
        <f aca="false">IF(ISNA(VLOOKUP('W. VaR &amp; Off-Peak Pos By Trader'!$A39,'Import OffPeak'!$A$3:FO$100,FO$1,FALSE())),0,VLOOKUP('W. VaR &amp; Off-Peak Pos By Trader'!$A39,'Import OffPeak'!$A$3:FO$100,FO$1,FALSE()))</f>
        <v>0</v>
      </c>
      <c r="FP32" s="107" t="n">
        <f aca="false">IF(ISNA(VLOOKUP('W. VaR &amp; Off-Peak Pos By Trader'!$A39,'Import OffPeak'!$A$3:FP$100,FP$1,FALSE())),0,VLOOKUP('W. VaR &amp; Off-Peak Pos By Trader'!$A39,'Import OffPeak'!$A$3:FP$100,FP$1,FALSE()))</f>
        <v>0</v>
      </c>
      <c r="FQ32" s="107" t="n">
        <f aca="false">IF(ISNA(VLOOKUP('W. VaR &amp; Off-Peak Pos By Trader'!$A39,'Import OffPeak'!$A$3:FQ$100,FQ$1,FALSE())),0,VLOOKUP('W. VaR &amp; Off-Peak Pos By Trader'!$A39,'Import OffPeak'!$A$3:FQ$100,FQ$1,FALSE()))</f>
        <v>0</v>
      </c>
      <c r="FR32" s="107" t="n">
        <f aca="false">IF(ISNA(VLOOKUP('W. VaR &amp; Off-Peak Pos By Trader'!$A39,'Import OffPeak'!$A$3:FR$100,FR$1,FALSE())),0,VLOOKUP('W. VaR &amp; Off-Peak Pos By Trader'!$A39,'Import OffPeak'!$A$3:FR$100,FR$1,FALSE()))</f>
        <v>0</v>
      </c>
      <c r="FS32" s="107" t="n">
        <f aca="false">IF(ISNA(VLOOKUP('W. VaR &amp; Off-Peak Pos By Trader'!$A39,'Import OffPeak'!$A$3:FS$100,FS$1,FALSE())),0,VLOOKUP('W. VaR &amp; Off-Peak Pos By Trader'!$A39,'Import OffPeak'!$A$3:FS$100,FS$1,FALSE()))</f>
        <v>0</v>
      </c>
      <c r="FT32" s="107" t="n">
        <f aca="false">IF(ISNA(VLOOKUP('W. VaR &amp; Off-Peak Pos By Trader'!$A39,'Import OffPeak'!$A$3:FT$100,FT$1,FALSE())),0,VLOOKUP('W. VaR &amp; Off-Peak Pos By Trader'!$A39,'Import OffPeak'!$A$3:FT$100,FT$1,FALSE()))</f>
        <v>0</v>
      </c>
      <c r="FU32" s="107" t="n">
        <f aca="false">IF(ISNA(VLOOKUP('W. VaR &amp; Off-Peak Pos By Trader'!$A39,'Import OffPeak'!$A$3:FU$100,FU$1,FALSE())),0,VLOOKUP('W. VaR &amp; Off-Peak Pos By Trader'!$A39,'Import OffPeak'!$A$3:FU$100,FU$1,FALSE()))</f>
        <v>0</v>
      </c>
      <c r="FV32" s="0" t="n">
        <f aca="false">IF(ISNA(VLOOKUP('W. VaR &amp; Off-Peak Pos By Trader'!$A39,'Import OffPeak'!$A$3:FV$100,FV$1,FALSE())),0,VLOOKUP('W. VaR &amp; Off-Peak Pos By Trader'!$A39,'Import OffPeak'!$A$3:FV$100,FV$1,FALSE()))</f>
        <v>0</v>
      </c>
      <c r="FW32" s="0" t="n">
        <f aca="false">IF(ISNA(VLOOKUP('W. VaR &amp; Off-Peak Pos By Trader'!$A39,'Import OffPeak'!$A$3:FW$100,FW$1,FALSE())),0,VLOOKUP('W. VaR &amp; Off-Peak Pos By Trader'!$A39,'Import OffPeak'!$A$3:FW$100,FW$1,FALSE()))</f>
        <v>0</v>
      </c>
      <c r="FX32" s="0" t="n">
        <f aca="false">IF(ISNA(VLOOKUP('W. VaR &amp; Off-Peak Pos By Trader'!$A39,'Import OffPeak'!$A$3:FX$100,FX$1,FALSE())),0,VLOOKUP('W. VaR &amp; Off-Peak Pos By Trader'!$A39,'Import OffPeak'!$A$3:FX$100,FX$1,FALSE()))</f>
        <v>0</v>
      </c>
      <c r="FY32" s="0" t="n">
        <f aca="false">IF(ISNA(VLOOKUP('W. VaR &amp; Off-Peak Pos By Trader'!$A39,'Import OffPeak'!$A$3:FY$100,FY$1,FALSE())),0,VLOOKUP('W. VaR &amp; Off-Peak Pos By Trader'!$A39,'Import OffPeak'!$A$3:FY$100,FY$1,FALSE()))</f>
        <v>0</v>
      </c>
      <c r="FZ32" s="0" t="n">
        <f aca="false">IF(ISNA(VLOOKUP('W. VaR &amp; Off-Peak Pos By Trader'!$A39,'Import OffPeak'!$A$3:FZ$100,FZ$1,FALSE())),0,VLOOKUP('W. VaR &amp; Off-Peak Pos By Trader'!$A39,'Import OffPeak'!$A$3:FZ$100,FZ$1,FALSE()))</f>
        <v>0</v>
      </c>
      <c r="GA32" s="0" t="n">
        <f aca="false">IF(ISNA(VLOOKUP('W. VaR &amp; Off-Peak Pos By Trader'!$A39,'Import OffPeak'!$A$3:GA$100,GA$1,FALSE())),0,VLOOKUP('W. VaR &amp; Off-Peak Pos By Trader'!$A39,'Import OffPeak'!$A$3:GA$100,GA$1,FALSE()))</f>
        <v>0</v>
      </c>
      <c r="GB32" s="0" t="n">
        <f aca="false">IF(ISNA(VLOOKUP('W. VaR &amp; Off-Peak Pos By Trader'!$A39,'Import OffPeak'!$A$3:GB$100,GB$1,FALSE())),0,VLOOKUP('W. VaR &amp; Off-Peak Pos By Trader'!$A39,'Import OffPeak'!$A$3:GB$100,GB$1,FALSE()))</f>
        <v>0</v>
      </c>
      <c r="GC32" s="0" t="n">
        <f aca="false">IF(ISNA(VLOOKUP('W. VaR &amp; Off-Peak Pos By Trader'!$A39,'Import OffPeak'!$A$3:GC$100,GC$1,FALSE())),0,VLOOKUP('W. VaR &amp; Off-Peak Pos By Trader'!$A39,'Import OffPeak'!$A$3:GC$100,GC$1,FALSE()))</f>
        <v>0</v>
      </c>
      <c r="GD32" s="0" t="n">
        <f aca="false">IF(ISNA(VLOOKUP('W. VaR &amp; Off-Peak Pos By Trader'!$A39,'Import OffPeak'!$A$3:GD$100,GD$1,FALSE())),0,VLOOKUP('W. VaR &amp; Off-Peak Pos By Trader'!$A39,'Import OffPeak'!$A$3:GD$100,GD$1,FALSE()))</f>
        <v>0</v>
      </c>
      <c r="GE32" s="0" t="n">
        <f aca="false">IF(ISNA(VLOOKUP('W. VaR &amp; Off-Peak Pos By Trader'!$A39,'Import OffPeak'!$A$3:GE$100,GE$1,FALSE())),0,VLOOKUP('W. VaR &amp; Off-Peak Pos By Trader'!$A39,'Import OffPeak'!$A$3:GE$100,GE$1,FALSE()))</f>
        <v>0</v>
      </c>
      <c r="GF32" s="0" t="n">
        <f aca="false">IF(ISNA(VLOOKUP('W. VaR &amp; Off-Peak Pos By Trader'!$A39,'Import OffPeak'!$A$3:GF$100,GF$1,FALSE())),0,VLOOKUP('W. VaR &amp; Off-Peak Pos By Trader'!$A39,'Import OffPeak'!$A$3:GF$100,GF$1,FALSE()))</f>
        <v>0</v>
      </c>
      <c r="GG32" s="0" t="n">
        <f aca="false">IF(ISNA(VLOOKUP('W. VaR &amp; Off-Peak Pos By Trader'!$A39,'Import OffPeak'!$A$3:GG$100,GG$1,FALSE())),0,VLOOKUP('W. VaR &amp; Off-Peak Pos By Trader'!$A39,'Import OffPeak'!$A$3:GG$100,GG$1,FALSE()))</f>
        <v>0</v>
      </c>
      <c r="GH32" s="0" t="n">
        <f aca="false">IF(ISNA(VLOOKUP('W. VaR &amp; Off-Peak Pos By Trader'!$A39,'Import OffPeak'!$A$3:GH$100,GH$1,FALSE())),0,VLOOKUP('W. VaR &amp; Off-Peak Pos By Trader'!$A39,'Import OffPeak'!$A$3:GH$100,GH$1,FALSE()))</f>
        <v>0</v>
      </c>
      <c r="GI32" s="0" t="n">
        <f aca="false">IF(ISNA(VLOOKUP('W. VaR &amp; Off-Peak Pos By Trader'!$A39,'Import OffPeak'!$A$3:GI$100,GI$1,FALSE())),0,VLOOKUP('W. VaR &amp; Off-Peak Pos By Trader'!$A39,'Import OffPeak'!$A$3:GI$100,GI$1,FALSE()))</f>
        <v>0</v>
      </c>
      <c r="GJ32" s="0" t="n">
        <f aca="false">IF(ISNA(VLOOKUP('W. VaR &amp; Off-Peak Pos By Trader'!$A39,'Import OffPeak'!$A$3:GJ$100,GJ$1,FALSE())),0,VLOOKUP('W. VaR &amp; Off-Peak Pos By Trader'!$A39,'Import OffPeak'!$A$3:GJ$100,GJ$1,FALSE()))</f>
        <v>0</v>
      </c>
      <c r="GK32" s="0" t="n">
        <f aca="false">IF(ISNA(VLOOKUP('W. VaR &amp; Off-Peak Pos By Trader'!$A39,'Import OffPeak'!$A$3:GK$100,GK$1,FALSE())),0,VLOOKUP('W. VaR &amp; Off-Peak Pos By Trader'!$A39,'Import OffPeak'!$A$3:GK$100,GK$1,FALSE()))</f>
        <v>0</v>
      </c>
      <c r="GL32" s="0" t="n">
        <f aca="false">IF(ISNA(VLOOKUP('W. VaR &amp; Off-Peak Pos By Trader'!$A39,'Import OffPeak'!$A$3:GL$100,GL$1,FALSE())),0,VLOOKUP('W. VaR &amp; Off-Peak Pos By Trader'!$A39,'Import OffPeak'!$A$3:GL$100,GL$1,FALSE()))</f>
        <v>0</v>
      </c>
      <c r="GM32" s="0" t="n">
        <f aca="false">IF(ISNA(VLOOKUP('W. VaR &amp; Off-Peak Pos By Trader'!$A39,'Import OffPeak'!$A$3:GM$100,GM$1,FALSE())),0,VLOOKUP('W. VaR &amp; Off-Peak Pos By Trader'!$A39,'Import OffPeak'!$A$3:GM$100,GM$1,FALSE()))</f>
        <v>0</v>
      </c>
      <c r="GN32" s="0" t="n">
        <f aca="false">IF(ISNA(VLOOKUP('W. VaR &amp; Off-Peak Pos By Trader'!$A39,'Import OffPeak'!$A$3:GN$100,GN$1,FALSE())),0,VLOOKUP('W. VaR &amp; Off-Peak Pos By Trader'!$A39,'Import OffPeak'!$A$3:GN$100,GN$1,FALSE()))</f>
        <v>0</v>
      </c>
      <c r="GO32" s="0" t="n">
        <f aca="false">IF(ISNA(VLOOKUP('W. VaR &amp; Off-Peak Pos By Trader'!$A39,'Import OffPeak'!$A$3:GO$100,GO$1,FALSE())),0,VLOOKUP('W. VaR &amp; Off-Peak Pos By Trader'!$A39,'Import OffPeak'!$A$3:GO$100,GO$1,FALSE()))</f>
        <v>0</v>
      </c>
      <c r="GP32" s="0" t="n">
        <f aca="false">IF(ISNA(VLOOKUP('W. VaR &amp; Off-Peak Pos By Trader'!$A39,'Import OffPeak'!$A$3:GP$100,GP$1,FALSE())),0,VLOOKUP('W. VaR &amp; Off-Peak Pos By Trader'!$A39,'Import OffPeak'!$A$3:GP$100,GP$1,FALSE()))</f>
        <v>0</v>
      </c>
      <c r="GQ32" s="0" t="n">
        <f aca="false">IF(ISNA(VLOOKUP('W. VaR &amp; Off-Peak Pos By Trader'!$A39,'Import OffPeak'!$A$3:GQ$100,GQ$1,FALSE())),0,VLOOKUP('W. VaR &amp; Off-Peak Pos By Trader'!$A39,'Import OffPeak'!$A$3:GQ$100,GQ$1,FALSE()))</f>
        <v>0</v>
      </c>
      <c r="GR32" s="0" t="n">
        <f aca="false">IF(ISNA(VLOOKUP('W. VaR &amp; Off-Peak Pos By Trader'!$A39,'Import OffPeak'!$A$3:GR$100,GR$1,FALSE())),0,VLOOKUP('W. VaR &amp; Off-Peak Pos By Trader'!$A39,'Import OffPeak'!$A$3:GR$100,GR$1,FALSE()))</f>
        <v>0</v>
      </c>
      <c r="GS32" s="0" t="n">
        <f aca="false">IF(ISNA(VLOOKUP('W. VaR &amp; Off-Peak Pos By Trader'!$A39,'Import OffPeak'!$A$3:GS$100,GS$1,FALSE())),0,VLOOKUP('W. VaR &amp; Off-Peak Pos By Trader'!$A39,'Import OffPeak'!$A$3:GS$100,GS$1,FALSE()))</f>
        <v>0</v>
      </c>
      <c r="GT32" s="0" t="n">
        <f aca="false">IF(ISNA(VLOOKUP('W. VaR &amp; Off-Peak Pos By Trader'!$A39,'Import OffPeak'!$A$3:GT$100,GT$1,FALSE())),0,VLOOKUP('W. VaR &amp; Off-Peak Pos By Trader'!$A39,'Import OffPeak'!$A$3:GT$100,GT$1,FALSE()))</f>
        <v>0</v>
      </c>
      <c r="GU32" s="0" t="n">
        <f aca="false">IF(ISNA(VLOOKUP('W. VaR &amp; Off-Peak Pos By Trader'!$A39,'Import OffPeak'!$A$3:GU$100,GU$1,FALSE())),0,VLOOKUP('W. VaR &amp; Off-Peak Pos By Trader'!$A39,'Import OffPeak'!$A$3:GU$100,GU$1,FALSE()))</f>
        <v>0</v>
      </c>
      <c r="GV32" s="0" t="n">
        <f aca="false">IF(ISNA(VLOOKUP('W. VaR &amp; Off-Peak Pos By Trader'!$A39,'Import OffPeak'!$A$3:GV$100,GV$1,FALSE())),0,VLOOKUP('W. VaR &amp; Off-Peak Pos By Trader'!$A39,'Import OffPeak'!$A$3:GV$100,GV$1,FALSE()))</f>
        <v>0</v>
      </c>
      <c r="GW32" s="0" t="n">
        <f aca="false">IF(ISNA(VLOOKUP('W. VaR &amp; Off-Peak Pos By Trader'!$A39,'Import OffPeak'!$A$3:GW$100,GW$1,FALSE())),0,VLOOKUP('W. VaR &amp; Off-Peak Pos By Trader'!$A39,'Import OffPeak'!$A$3:GW$100,GW$1,FALSE()))</f>
        <v>0</v>
      </c>
      <c r="GX32" s="0" t="n">
        <f aca="false">IF(ISNA(VLOOKUP('W. VaR &amp; Off-Peak Pos By Trader'!$A39,'Import OffPeak'!$A$3:GX$100,GX$1,FALSE())),0,VLOOKUP('W. VaR &amp; Off-Peak Pos By Trader'!$A39,'Import OffPeak'!$A$3:GX$100,GX$1,FALSE()))</f>
        <v>0</v>
      </c>
      <c r="GY32" s="0" t="n">
        <f aca="false">IF(ISNA(VLOOKUP('W. VaR &amp; Off-Peak Pos By Trader'!$A39,'Import OffPeak'!$A$3:GY$100,GY$1,FALSE())),0,VLOOKUP('W. VaR &amp; Off-Peak Pos By Trader'!$A39,'Import OffPeak'!$A$3:GY$100,GY$1,FALSE()))</f>
        <v>0</v>
      </c>
      <c r="GZ32" s="0" t="n">
        <f aca="false">IF(ISNA(VLOOKUP('W. VaR &amp; Off-Peak Pos By Trader'!$A39,'Import OffPeak'!$A$3:GZ$100,GZ$1,FALSE())),0,VLOOKUP('W. VaR &amp; Off-Peak Pos By Trader'!$A39,'Import OffPeak'!$A$3:GZ$100,GZ$1,FALSE()))</f>
        <v>0</v>
      </c>
      <c r="HA32" s="0" t="n">
        <f aca="false">IF(ISNA(VLOOKUP('W. VaR &amp; Off-Peak Pos By Trader'!$A39,'Import OffPeak'!$A$3:HA$100,HA$1,FALSE())),0,VLOOKUP('W. VaR &amp; Off-Peak Pos By Trader'!$A39,'Import OffPeak'!$A$3:HA$100,HA$1,FALSE()))</f>
        <v>0</v>
      </c>
      <c r="HB32" s="0" t="n">
        <f aca="false">IF(ISNA(VLOOKUP('W. VaR &amp; Off-Peak Pos By Trader'!$A39,'Import OffPeak'!$A$3:HB$100,HB$1,FALSE())),0,VLOOKUP('W. VaR &amp; Off-Peak Pos By Trader'!$A39,'Import OffPeak'!$A$3:HB$100,HB$1,FALSE()))</f>
        <v>0</v>
      </c>
      <c r="HC32" s="0" t="n">
        <f aca="false">IF(ISNA(VLOOKUP('W. VaR &amp; Off-Peak Pos By Trader'!$A39,'Import OffPeak'!$A$3:HC$100,HC$1,FALSE())),0,VLOOKUP('W. VaR &amp; Off-Peak Pos By Trader'!$A39,'Import OffPeak'!$A$3:HC$100,HC$1,FALSE()))</f>
        <v>0</v>
      </c>
      <c r="HD32" s="0" t="n">
        <f aca="false">IF(ISNA(VLOOKUP('W. VaR &amp; Off-Peak Pos By Trader'!$A39,'Import OffPeak'!$A$3:HD$100,HD$1,FALSE())),0,VLOOKUP('W. VaR &amp; Off-Peak Pos By Trader'!$A39,'Import OffPeak'!$A$3:HD$100,HD$1,FALSE()))</f>
        <v>0</v>
      </c>
      <c r="HE32" s="0" t="n">
        <f aca="false">IF(ISNA(VLOOKUP('W. VaR &amp; Off-Peak Pos By Trader'!$A39,'Import OffPeak'!$A$3:HE$100,HE$1,FALSE())),0,VLOOKUP('W. VaR &amp; Off-Peak Pos By Trader'!$A39,'Import OffPeak'!$A$3:HE$100,HE$1,FALSE()))</f>
        <v>0</v>
      </c>
      <c r="HF32" s="0" t="n">
        <f aca="false">IF(ISNA(VLOOKUP('W. VaR &amp; Off-Peak Pos By Trader'!$A39,'Import OffPeak'!$A$3:HF$100,HF$1,FALSE())),0,VLOOKUP('W. VaR &amp; Off-Peak Pos By Trader'!$A39,'Import OffPeak'!$A$3:HF$100,HF$1,FALSE()))</f>
        <v>0</v>
      </c>
      <c r="HG32" s="0" t="n">
        <f aca="false">IF(ISNA(VLOOKUP('W. VaR &amp; Off-Peak Pos By Trader'!$A39,'Import OffPeak'!$A$3:HG$100,HG$1,FALSE())),0,VLOOKUP('W. VaR &amp; Off-Peak Pos By Trader'!$A39,'Import OffPeak'!$A$3:HG$100,HG$1,FALSE()))</f>
        <v>0</v>
      </c>
      <c r="HH32" s="0" t="n">
        <f aca="false">IF(ISNA(VLOOKUP('W. VaR &amp; Off-Peak Pos By Trader'!$A39,'Import OffPeak'!$A$3:HH$100,HH$1,FALSE())),0,VLOOKUP('W. VaR &amp; Off-Peak Pos By Trader'!$A39,'Import OffPeak'!$A$3:HH$100,HH$1,FALSE()))</f>
        <v>0</v>
      </c>
      <c r="HI32" s="0" t="n">
        <f aca="false">IF(ISNA(VLOOKUP('W. VaR &amp; Off-Peak Pos By Trader'!$A39,'Import OffPeak'!$A$3:HI$100,HI$1,FALSE())),0,VLOOKUP('W. VaR &amp; Off-Peak Pos By Trader'!$A39,'Import OffPeak'!$A$3:HI$100,HI$1,FALSE()))</f>
        <v>0</v>
      </c>
      <c r="HJ32" s="0" t="n">
        <f aca="false">IF(ISNA(VLOOKUP('W. VaR &amp; Off-Peak Pos By Trader'!$A39,'Import OffPeak'!$A$3:HJ$100,HJ$1,FALSE())),0,VLOOKUP('W. VaR &amp; Off-Peak Pos By Trader'!$A39,'Import OffPeak'!$A$3:HJ$100,HJ$1,FALSE()))</f>
        <v>0</v>
      </c>
      <c r="HK32" s="0" t="n">
        <f aca="false">IF(ISNA(VLOOKUP('W. VaR &amp; Off-Peak Pos By Trader'!$A39,'Import OffPeak'!$A$3:HK$100,HK$1,FALSE())),0,VLOOKUP('W. VaR &amp; Off-Peak Pos By Trader'!$A39,'Import OffPeak'!$A$3:HK$100,HK$1,FALSE()))</f>
        <v>0</v>
      </c>
      <c r="HL32" s="0" t="n">
        <f aca="false">IF(ISNA(VLOOKUP('W. VaR &amp; Off-Peak Pos By Trader'!$A39,'Import OffPeak'!$A$3:HL$100,HL$1,FALSE())),0,VLOOKUP('W. VaR &amp; Off-Peak Pos By Trader'!$A39,'Import OffPeak'!$A$3:HL$100,HL$1,FALSE()))</f>
        <v>0</v>
      </c>
      <c r="HM32" s="0" t="n">
        <f aca="false">IF(ISNA(VLOOKUP('W. VaR &amp; Off-Peak Pos By Trader'!$A39,'Import OffPeak'!$A$3:HM$100,HM$1,FALSE())),0,VLOOKUP('W. VaR &amp; Off-Peak Pos By Trader'!$A39,'Import OffPeak'!$A$3:HM$100,HM$1,FALSE()))</f>
        <v>0</v>
      </c>
      <c r="HN32" s="0" t="n">
        <f aca="false">IF(ISNA(VLOOKUP('W. VaR &amp; Off-Peak Pos By Trader'!$A39,'Import OffPeak'!$A$3:HN$100,HN$1,FALSE())),0,VLOOKUP('W. VaR &amp; Off-Peak Pos By Trader'!$A39,'Import OffPeak'!$A$3:HN$100,HN$1,FALSE()))</f>
        <v>0</v>
      </c>
      <c r="HO32" s="0" t="n">
        <f aca="false">IF(ISNA(VLOOKUP('W. VaR &amp; Off-Peak Pos By Trader'!$A39,'Import OffPeak'!$A$3:HO$100,HO$1,FALSE())),0,VLOOKUP('W. VaR &amp; Off-Peak Pos By Trader'!$A39,'Import OffPeak'!$A$3:HO$100,HO$1,FALSE()))</f>
        <v>0</v>
      </c>
      <c r="HP32" s="0" t="n">
        <f aca="false">IF(ISNA(VLOOKUP('W. VaR &amp; Off-Peak Pos By Trader'!$A39,'Import OffPeak'!$A$3:HP$100,HP$1,FALSE())),0,VLOOKUP('W. VaR &amp; Off-Peak Pos By Trader'!$A39,'Import OffPeak'!$A$3:HP$100,HP$1,FALSE()))</f>
        <v>0</v>
      </c>
      <c r="HQ32" s="0" t="n">
        <f aca="false">IF(ISNA(VLOOKUP('W. VaR &amp; Off-Peak Pos By Trader'!$A39,'Import OffPeak'!$A$3:HQ$100,HQ$1,FALSE())),0,VLOOKUP('W. VaR &amp; Off-Peak Pos By Trader'!$A39,'Import OffPeak'!$A$3:HQ$100,HQ$1,FALSE()))</f>
        <v>0</v>
      </c>
      <c r="HR32" s="0" t="n">
        <f aca="false">IF(ISNA(VLOOKUP('W. VaR &amp; Off-Peak Pos By Trader'!$A39,'Import OffPeak'!$A$3:HR$100,HR$1,FALSE())),0,VLOOKUP('W. VaR &amp; Off-Peak Pos By Trader'!$A39,'Import OffPeak'!$A$3:HR$100,HR$1,FALSE()))</f>
        <v>0</v>
      </c>
      <c r="HS32" s="0" t="n">
        <f aca="false">IF(ISNA(VLOOKUP('W. VaR &amp; Off-Peak Pos By Trader'!$A39,'Import OffPeak'!$A$3:HS$100,HS$1,FALSE())),0,VLOOKUP('W. VaR &amp; Off-Peak Pos By Trader'!$A39,'Import OffPeak'!$A$3:HS$100,HS$1,FALSE()))</f>
        <v>0</v>
      </c>
      <c r="HT32" s="0" t="n">
        <f aca="false">IF(ISNA(VLOOKUP('W. VaR &amp; Off-Peak Pos By Trader'!$A39,'Import OffPeak'!$A$3:HT$100,HT$1,FALSE())),0,VLOOKUP('W. VaR &amp; Off-Peak Pos By Trader'!$A39,'Import OffPeak'!$A$3:HT$100,HT$1,FALSE()))</f>
        <v>0</v>
      </c>
      <c r="HU32" s="0" t="n">
        <f aca="false">IF(ISNA(VLOOKUP('W. VaR &amp; Off-Peak Pos By Trader'!$A39,'Import OffPeak'!$A$3:HU$100,HU$1,FALSE())),0,VLOOKUP('W. VaR &amp; Off-Peak Pos By Trader'!$A39,'Import OffPeak'!$A$3:HU$100,HU$1,FALSE()))</f>
        <v>0</v>
      </c>
      <c r="HV32" s="0" t="n">
        <f aca="false">IF(ISNA(VLOOKUP('W. VaR &amp; Off-Peak Pos By Trader'!$A39,'Import OffPeak'!$A$3:HV$100,HV$1,FALSE())),0,VLOOKUP('W. VaR &amp; Off-Peak Pos By Trader'!$A39,'Import OffPeak'!$A$3:HV$100,HV$1,FALSE()))</f>
        <v>0</v>
      </c>
      <c r="HW32" s="0" t="n">
        <f aca="false">IF(ISNA(VLOOKUP('W. VaR &amp; Off-Peak Pos By Trader'!$A39,'Import OffPeak'!$A$3:HW$100,HW$1,FALSE())),0,VLOOKUP('W. VaR &amp; Off-Peak Pos By Trader'!$A39,'Import OffPeak'!$A$3:HW$100,HW$1,FALSE()))</f>
        <v>0</v>
      </c>
      <c r="HX32" s="0" t="n">
        <f aca="false">IF(ISNA(VLOOKUP('W. VaR &amp; Off-Peak Pos By Trader'!$A39,'Import OffPeak'!$A$3:HX$100,HX$1,FALSE())),0,VLOOKUP('W. VaR &amp; Off-Peak Pos By Trader'!$A39,'Import OffPeak'!$A$3:HX$100,HX$1,FALSE()))</f>
        <v>0</v>
      </c>
      <c r="HY32" s="0" t="n">
        <f aca="false">IF(ISNA(VLOOKUP('W. VaR &amp; Off-Peak Pos By Trader'!$A39,'Import OffPeak'!$A$3:HY$100,HY$1,FALSE())),0,VLOOKUP('W. VaR &amp; Off-Peak Pos By Trader'!$A39,'Import OffPeak'!$A$3:HY$100,HY$1,FALSE()))</f>
        <v>0</v>
      </c>
      <c r="HZ32" s="0" t="n">
        <f aca="false">IF(ISNA(VLOOKUP('W. VaR &amp; Off-Peak Pos By Trader'!$A39,'Import OffPeak'!$A$3:HZ$100,HZ$1,FALSE())),0,VLOOKUP('W. VaR &amp; Off-Peak Pos By Trader'!$A39,'Import OffPeak'!$A$3:HZ$100,HZ$1,FALSE()))</f>
        <v>0</v>
      </c>
      <c r="IA32" s="0" t="n">
        <f aca="false">IF(ISNA(VLOOKUP('W. VaR &amp; Off-Peak Pos By Trader'!$A39,'Import OffPeak'!$A$3:IA$100,IA$1,FALSE())),0,VLOOKUP('W. VaR &amp; Off-Peak Pos By Trader'!$A39,'Import OffPeak'!$A$3:IA$100,IA$1,FALSE()))</f>
        <v>0</v>
      </c>
      <c r="IB32" s="0" t="n">
        <f aca="false">IF(ISNA(VLOOKUP('W. VaR &amp; Off-Peak Pos By Trader'!$A39,'Import OffPeak'!$A$3:IB$100,IB$1,FALSE())),0,VLOOKUP('W. VaR &amp; Off-Peak Pos By Trader'!$A39,'Import OffPeak'!$A$3:IB$100,IB$1,FALSE()))</f>
        <v>0</v>
      </c>
      <c r="IC32" s="0" t="n">
        <f aca="false">IF(ISNA(VLOOKUP('W. VaR &amp; Off-Peak Pos By Trader'!$A39,'Import OffPeak'!$A$3:IC$100,IC$1,FALSE())),0,VLOOKUP('W. VaR &amp; Off-Peak Pos By Trader'!$A39,'Import OffPeak'!$A$3:IC$100,IC$1,FALSE()))</f>
        <v>0</v>
      </c>
    </row>
    <row r="33" customFormat="false" ht="18" hidden="false" customHeight="false" outlineLevel="0" collapsed="false">
      <c r="A33" s="104" t="s">
        <v>33</v>
      </c>
      <c r="B33" s="107" t="n">
        <f aca="false">IF(ISNA(VLOOKUP('W. VaR &amp; Off-Peak Pos By Trader'!$A41,'Import OffPeak'!$A$3:B$100,B$1,FALSE())),0,VLOOKUP('W. VaR &amp; Off-Peak Pos By Trader'!$A41,'Import OffPeak'!$A$3:B$100,B$1,FALSE()))</f>
        <v>0</v>
      </c>
      <c r="C33" s="107" t="n">
        <f aca="false">IF(ISNA(VLOOKUP('W. VaR &amp; Off-Peak Pos By Trader'!$A41,'Import OffPeak'!$A$3:C$100,C$1,FALSE())),0,VLOOKUP('W. VaR &amp; Off-Peak Pos By Trader'!$A41,'Import OffPeak'!$A$3:C$100,C$1,FALSE()))</f>
        <v>0</v>
      </c>
      <c r="D33" s="107" t="n">
        <f aca="false">IF(ISNA(VLOOKUP('W. VaR &amp; Off-Peak Pos By Trader'!$A41,'Import OffPeak'!$A$3:D$100,D$1,FALSE())),0,VLOOKUP('W. VaR &amp; Off-Peak Pos By Trader'!$A41,'Import OffPeak'!$A$3:D$100,D$1,FALSE()))</f>
        <v>0</v>
      </c>
      <c r="E33" s="107" t="n">
        <f aca="false">IF(ISNA(VLOOKUP('W. VaR &amp; Off-Peak Pos By Trader'!$A41,'Import OffPeak'!$A$3:E$100,E$1,FALSE())),0,VLOOKUP('W. VaR &amp; Off-Peak Pos By Trader'!$A41,'Import OffPeak'!$A$3:E$100,E$1,FALSE()))</f>
        <v>0</v>
      </c>
      <c r="F33" s="107" t="n">
        <f aca="false">IF(ISNA(VLOOKUP('W. VaR &amp; Off-Peak Pos By Trader'!$A41,'Import OffPeak'!$A$3:F$100,F$1,FALSE())),0,VLOOKUP('W. VaR &amp; Off-Peak Pos By Trader'!$A41,'Import OffPeak'!$A$3:F$100,F$1,FALSE()))</f>
        <v>0</v>
      </c>
      <c r="G33" s="107" t="n">
        <f aca="false">IF(ISNA(VLOOKUP('W. VaR &amp; Off-Peak Pos By Trader'!$A41,'Import OffPeak'!$A$3:G$100,G$1,FALSE())),0,VLOOKUP('W. VaR &amp; Off-Peak Pos By Trader'!$A41,'Import OffPeak'!$A$3:G$100,G$1,FALSE()))</f>
        <v>0</v>
      </c>
      <c r="H33" s="107" t="n">
        <f aca="false">IF(ISNA(VLOOKUP('W. VaR &amp; Off-Peak Pos By Trader'!$A41,'Import OffPeak'!$A$3:H$100,H$1,FALSE())),0,VLOOKUP('W. VaR &amp; Off-Peak Pos By Trader'!$A41,'Import OffPeak'!$A$3:H$100,H$1,FALSE()))</f>
        <v>10637.4365602915</v>
      </c>
      <c r="I33" s="107" t="n">
        <f aca="false">IF(ISNA(VLOOKUP('W. VaR &amp; Off-Peak Pos By Trader'!$A41,'Import OffPeak'!$A$3:I$100,I$1,FALSE())),0,VLOOKUP('W. VaR &amp; Off-Peak Pos By Trader'!$A41,'Import OffPeak'!$A$3:I$100,I$1,FALSE()))</f>
        <v>5484.47290766062</v>
      </c>
      <c r="J33" s="107" t="n">
        <f aca="false">IF(ISNA(VLOOKUP('W. VaR &amp; Off-Peak Pos By Trader'!$A41,'Import OffPeak'!$A$3:J$100,J$1,FALSE())),0,VLOOKUP('W. VaR &amp; Off-Peak Pos By Trader'!$A41,'Import OffPeak'!$A$3:J$100,J$1,FALSE()))</f>
        <v>0</v>
      </c>
      <c r="K33" s="107" t="n">
        <f aca="false">IF(ISNA(VLOOKUP('W. VaR &amp; Off-Peak Pos By Trader'!$A41,'Import OffPeak'!$A$3:K$100,K$1,FALSE())),0,VLOOKUP('W. VaR &amp; Off-Peak Pos By Trader'!$A41,'Import OffPeak'!$A$3:K$100,K$1,FALSE()))</f>
        <v>0</v>
      </c>
      <c r="L33" s="107" t="n">
        <f aca="false">IF(ISNA(VLOOKUP('W. VaR &amp; Off-Peak Pos By Trader'!$A41,'Import OffPeak'!$A$3:L$100,L$1,FALSE())),0,VLOOKUP('W. VaR &amp; Off-Peak Pos By Trader'!$A41,'Import OffPeak'!$A$3:L$100,L$1,FALSE()))</f>
        <v>0</v>
      </c>
      <c r="M33" s="107" t="n">
        <f aca="false">IF(ISNA(VLOOKUP('W. VaR &amp; Off-Peak Pos By Trader'!$A41,'Import OffPeak'!$A$3:M$100,M$1,FALSE())),0,VLOOKUP('W. VaR &amp; Off-Peak Pos By Trader'!$A41,'Import OffPeak'!$A$3:M$100,M$1,FALSE()))</f>
        <v>0</v>
      </c>
      <c r="N33" s="107" t="n">
        <f aca="false">IF(ISNA(VLOOKUP('W. VaR &amp; Off-Peak Pos By Trader'!$A41,'Import OffPeak'!$A$3:N$100,N$1,FALSE())),0,VLOOKUP('W. VaR &amp; Off-Peak Pos By Trader'!$A41,'Import OffPeak'!$A$3:N$100,N$1,FALSE()))</f>
        <v>0</v>
      </c>
      <c r="O33" s="107" t="n">
        <f aca="false">IF(ISNA(VLOOKUP('W. VaR &amp; Off-Peak Pos By Trader'!$A41,'Import OffPeak'!$A$3:O$100,O$1,FALSE())),0,VLOOKUP('W. VaR &amp; Off-Peak Pos By Trader'!$A41,'Import OffPeak'!$A$3:O$100,O$1,FALSE()))</f>
        <v>0</v>
      </c>
      <c r="P33" s="107" t="n">
        <f aca="false">IF(ISNA(VLOOKUP('W. VaR &amp; Off-Peak Pos By Trader'!$A41,'Import OffPeak'!$A$3:P$100,P$1,FALSE())),0,VLOOKUP('W. VaR &amp; Off-Peak Pos By Trader'!$A41,'Import OffPeak'!$A$3:P$100,P$1,FALSE()))</f>
        <v>-16119.1028632213</v>
      </c>
      <c r="Q33" s="107" t="n">
        <f aca="false">IF(ISNA(VLOOKUP('W. VaR &amp; Off-Peak Pos By Trader'!$A41,'Import OffPeak'!$A$3:Q$100,Q$1,FALSE())),0,VLOOKUP('W. VaR &amp; Off-Peak Pos By Trader'!$A41,'Import OffPeak'!$A$3:Q$100,Q$1,FALSE()))</f>
        <v>-15295.5035260328</v>
      </c>
      <c r="R33" s="107" t="n">
        <f aca="false">IF(ISNA(VLOOKUP('W. VaR &amp; Off-Peak Pos By Trader'!$A41,'Import OffPeak'!$A$3:R$100,R$1,FALSE())),0,VLOOKUP('W. VaR &amp; Off-Peak Pos By Trader'!$A41,'Import OffPeak'!$A$3:R$100,R$1,FALSE()))</f>
        <v>-16430.9255750369</v>
      </c>
      <c r="S33" s="107" t="n">
        <f aca="false">IF(ISNA(VLOOKUP('W. VaR &amp; Off-Peak Pos By Trader'!$A41,'Import OffPeak'!$A$3:S$100,S$1,FALSE())),0,VLOOKUP('W. VaR &amp; Off-Peak Pos By Trader'!$A41,'Import OffPeak'!$A$3:S$100,S$1,FALSE()))</f>
        <v>0</v>
      </c>
      <c r="T33" s="107" t="n">
        <f aca="false">IF(ISNA(VLOOKUP('W. VaR &amp; Off-Peak Pos By Trader'!$A41,'Import OffPeak'!$A$3:T$100,T$1,FALSE())),0,VLOOKUP('W. VaR &amp; Off-Peak Pos By Trader'!$A41,'Import OffPeak'!$A$3:T$100,T$1,FALSE()))</f>
        <v>0</v>
      </c>
      <c r="U33" s="107" t="n">
        <f aca="false">IF(ISNA(VLOOKUP('W. VaR &amp; Off-Peak Pos By Trader'!$A41,'Import OffPeak'!$A$3:U$100,U$1,FALSE())),0,VLOOKUP('W. VaR &amp; Off-Peak Pos By Trader'!$A41,'Import OffPeak'!$A$3:U$100,U$1,FALSE()))</f>
        <v>0</v>
      </c>
      <c r="V33" s="107" t="n">
        <f aca="false">IF(ISNA(VLOOKUP('W. VaR &amp; Off-Peak Pos By Trader'!$A41,'Import OffPeak'!$A$3:V$100,V$1,FALSE())),0,VLOOKUP('W. VaR &amp; Off-Peak Pos By Trader'!$A41,'Import OffPeak'!$A$3:V$100,V$1,FALSE()))</f>
        <v>0</v>
      </c>
      <c r="W33" s="107" t="n">
        <f aca="false">IF(ISNA(VLOOKUP('W. VaR &amp; Off-Peak Pos By Trader'!$A41,'Import OffPeak'!$A$3:W$100,W$1,FALSE())),0,VLOOKUP('W. VaR &amp; Off-Peak Pos By Trader'!$A41,'Import OffPeak'!$A$3:W$100,W$1,FALSE()))</f>
        <v>0</v>
      </c>
      <c r="X33" s="107" t="n">
        <f aca="false">IF(ISNA(VLOOKUP('W. VaR &amp; Off-Peak Pos By Trader'!$A41,'Import OffPeak'!$A$3:X$100,X$1,FALSE())),0,VLOOKUP('W. VaR &amp; Off-Peak Pos By Trader'!$A41,'Import OffPeak'!$A$3:X$100,X$1,FALSE()))</f>
        <v>0</v>
      </c>
      <c r="Y33" s="107" t="n">
        <f aca="false">IF(ISNA(VLOOKUP('W. VaR &amp; Off-Peak Pos By Trader'!$A41,'Import OffPeak'!$A$3:Y$100,Y$1,FALSE())),0,VLOOKUP('W. VaR &amp; Off-Peak Pos By Trader'!$A41,'Import OffPeak'!$A$3:Y$100,Y$1,FALSE()))</f>
        <v>0</v>
      </c>
      <c r="Z33" s="107" t="n">
        <f aca="false">IF(ISNA(VLOOKUP('W. VaR &amp; Off-Peak Pos By Trader'!$A41,'Import OffPeak'!$A$3:Z$100,Z$1,FALSE())),0,VLOOKUP('W. VaR &amp; Off-Peak Pos By Trader'!$A41,'Import OffPeak'!$A$3:Z$100,Z$1,FALSE()))</f>
        <v>0</v>
      </c>
      <c r="AA33" s="107" t="n">
        <f aca="false">IF(ISNA(VLOOKUP('W. VaR &amp; Off-Peak Pos By Trader'!$A41,'Import OffPeak'!$A$3:AA$100,AA$1,FALSE())),0,VLOOKUP('W. VaR &amp; Off-Peak Pos By Trader'!$A41,'Import OffPeak'!$A$3:AA$100,AA$1,FALSE()))</f>
        <v>0</v>
      </c>
      <c r="AB33" s="107" t="n">
        <f aca="false">IF(ISNA(VLOOKUP('W. VaR &amp; Off-Peak Pos By Trader'!$A41,'Import OffPeak'!$A$3:AB$100,AB$1,FALSE())),0,VLOOKUP('W. VaR &amp; Off-Peak Pos By Trader'!$A41,'Import OffPeak'!$A$3:AB$100,AB$1,FALSE()))</f>
        <v>0</v>
      </c>
      <c r="AC33" s="107" t="n">
        <f aca="false">IF(ISNA(VLOOKUP('W. VaR &amp; Off-Peak Pos By Trader'!$A41,'Import OffPeak'!$A$3:AC$100,AC$1,FALSE())),0,VLOOKUP('W. VaR &amp; Off-Peak Pos By Trader'!$A41,'Import OffPeak'!$A$3:AC$100,AC$1,FALSE()))</f>
        <v>0</v>
      </c>
      <c r="AD33" s="107" t="n">
        <f aca="false">IF(ISNA(VLOOKUP('W. VaR &amp; Off-Peak Pos By Trader'!$A41,'Import OffPeak'!$A$3:AD$100,AD$1,FALSE())),0,VLOOKUP('W. VaR &amp; Off-Peak Pos By Trader'!$A41,'Import OffPeak'!$A$3:AD$100,AD$1,FALSE()))</f>
        <v>0</v>
      </c>
      <c r="AE33" s="107" t="n">
        <f aca="false">IF(ISNA(VLOOKUP('W. VaR &amp; Off-Peak Pos By Trader'!$A41,'Import OffPeak'!$A$3:AE$100,AE$1,FALSE())),0,VLOOKUP('W. VaR &amp; Off-Peak Pos By Trader'!$A41,'Import OffPeak'!$A$3:AE$100,AE$1,FALSE()))</f>
        <v>0</v>
      </c>
      <c r="AF33" s="107" t="n">
        <f aca="false">IF(ISNA(VLOOKUP('W. VaR &amp; Off-Peak Pos By Trader'!$A41,'Import OffPeak'!$A$3:AF$100,AF$1,FALSE())),0,VLOOKUP('W. VaR &amp; Off-Peak Pos By Trader'!$A41,'Import OffPeak'!$A$3:AF$100,AF$1,FALSE()))</f>
        <v>0</v>
      </c>
      <c r="AG33" s="107" t="n">
        <f aca="false">IF(ISNA(VLOOKUP('W. VaR &amp; Off-Peak Pos By Trader'!$A41,'Import OffPeak'!$A$3:AG$100,AG$1,FALSE())),0,VLOOKUP('W. VaR &amp; Off-Peak Pos By Trader'!$A41,'Import OffPeak'!$A$3:AG$100,AG$1,FALSE()))</f>
        <v>0</v>
      </c>
      <c r="AH33" s="107" t="n">
        <f aca="false">IF(ISNA(VLOOKUP('W. VaR &amp; Off-Peak Pos By Trader'!$A41,'Import OffPeak'!$A$3:AH$100,AH$1,FALSE())),0,VLOOKUP('W. VaR &amp; Off-Peak Pos By Trader'!$A41,'Import OffPeak'!$A$3:AH$100,AH$1,FALSE()))</f>
        <v>0</v>
      </c>
      <c r="AI33" s="107" t="n">
        <f aca="false">IF(ISNA(VLOOKUP('W. VaR &amp; Off-Peak Pos By Trader'!$A41,'Import OffPeak'!$A$3:AI$100,AI$1,FALSE())),0,VLOOKUP('W. VaR &amp; Off-Peak Pos By Trader'!$A41,'Import OffPeak'!$A$3:AI$100,AI$1,FALSE()))</f>
        <v>0</v>
      </c>
      <c r="AJ33" s="107" t="n">
        <f aca="false">IF(ISNA(VLOOKUP('W. VaR &amp; Off-Peak Pos By Trader'!$A41,'Import OffPeak'!$A$3:AJ$100,AJ$1,FALSE())),0,VLOOKUP('W. VaR &amp; Off-Peak Pos By Trader'!$A41,'Import OffPeak'!$A$3:AJ$100,AJ$1,FALSE()))</f>
        <v>0</v>
      </c>
      <c r="AK33" s="107" t="n">
        <f aca="false">IF(ISNA(VLOOKUP('W. VaR &amp; Off-Peak Pos By Trader'!$A41,'Import OffPeak'!$A$3:AK$100,AK$1,FALSE())),0,VLOOKUP('W. VaR &amp; Off-Peak Pos By Trader'!$A41,'Import OffPeak'!$A$3:AK$100,AK$1,FALSE()))</f>
        <v>0</v>
      </c>
      <c r="AL33" s="107" t="n">
        <f aca="false">IF(ISNA(VLOOKUP('W. VaR &amp; Off-Peak Pos By Trader'!$A41,'Import OffPeak'!$A$3:AL$100,AL$1,FALSE())),0,VLOOKUP('W. VaR &amp; Off-Peak Pos By Trader'!$A41,'Import OffPeak'!$A$3:AL$100,AL$1,FALSE()))</f>
        <v>0</v>
      </c>
      <c r="AM33" s="107" t="n">
        <f aca="false">IF(ISNA(VLOOKUP('W. VaR &amp; Off-Peak Pos By Trader'!$A41,'Import OffPeak'!$A$3:AM$100,AM$1,FALSE())),0,VLOOKUP('W. VaR &amp; Off-Peak Pos By Trader'!$A41,'Import OffPeak'!$A$3:AM$100,AM$1,FALSE()))</f>
        <v>0</v>
      </c>
      <c r="AN33" s="107" t="n">
        <f aca="false">IF(ISNA(VLOOKUP('W. VaR &amp; Off-Peak Pos By Trader'!$A41,'Import OffPeak'!$A$3:AN$100,AN$1,FALSE())),0,VLOOKUP('W. VaR &amp; Off-Peak Pos By Trader'!$A41,'Import OffPeak'!$A$3:AN$100,AN$1,FALSE()))</f>
        <v>0</v>
      </c>
      <c r="AO33" s="107" t="n">
        <f aca="false">IF(ISNA(VLOOKUP('W. VaR &amp; Off-Peak Pos By Trader'!$A41,'Import OffPeak'!$A$3:AO$100,AO$1,FALSE())),0,VLOOKUP('W. VaR &amp; Off-Peak Pos By Trader'!$A41,'Import OffPeak'!$A$3:AO$100,AO$1,FALSE()))</f>
        <v>0</v>
      </c>
      <c r="AP33" s="107" t="n">
        <f aca="false">IF(ISNA(VLOOKUP('W. VaR &amp; Off-Peak Pos By Trader'!$A41,'Import OffPeak'!$A$3:AP$100,AP$1,FALSE())),0,VLOOKUP('W. VaR &amp; Off-Peak Pos By Trader'!$A41,'Import OffPeak'!$A$3:AP$100,AP$1,FALSE()))</f>
        <v>0</v>
      </c>
      <c r="AQ33" s="107" t="n">
        <f aca="false">IF(ISNA(VLOOKUP('W. VaR &amp; Off-Peak Pos By Trader'!$A41,'Import OffPeak'!$A$3:AQ$100,AQ$1,FALSE())),0,VLOOKUP('W. VaR &amp; Off-Peak Pos By Trader'!$A41,'Import OffPeak'!$A$3:AQ$100,AQ$1,FALSE()))</f>
        <v>0</v>
      </c>
      <c r="AR33" s="107" t="n">
        <f aca="false">IF(ISNA(VLOOKUP('W. VaR &amp; Off-Peak Pos By Trader'!$A41,'Import OffPeak'!$A$3:AR$100,AR$1,FALSE())),0,VLOOKUP('W. VaR &amp; Off-Peak Pos By Trader'!$A41,'Import OffPeak'!$A$3:AR$100,AR$1,FALSE()))</f>
        <v>0</v>
      </c>
      <c r="AS33" s="107" t="n">
        <f aca="false">IF(ISNA(VLOOKUP('W. VaR &amp; Off-Peak Pos By Trader'!$A41,'Import OffPeak'!$A$3:AS$100,AS$1,FALSE())),0,VLOOKUP('W. VaR &amp; Off-Peak Pos By Trader'!$A41,'Import OffPeak'!$A$3:AS$100,AS$1,FALSE()))</f>
        <v>0</v>
      </c>
      <c r="AT33" s="107" t="n">
        <f aca="false">IF(ISNA(VLOOKUP('W. VaR &amp; Off-Peak Pos By Trader'!$A41,'Import OffPeak'!$A$3:AT$100,AT$1,FALSE())),0,VLOOKUP('W. VaR &amp; Off-Peak Pos By Trader'!$A41,'Import OffPeak'!$A$3:AT$100,AT$1,FALSE()))</f>
        <v>0</v>
      </c>
      <c r="AU33" s="107" t="n">
        <f aca="false">IF(ISNA(VLOOKUP('W. VaR &amp; Off-Peak Pos By Trader'!$A41,'Import OffPeak'!$A$3:AU$100,AU$1,FALSE())),0,VLOOKUP('W. VaR &amp; Off-Peak Pos By Trader'!$A41,'Import OffPeak'!$A$3:AU$100,AU$1,FALSE()))</f>
        <v>0</v>
      </c>
      <c r="AV33" s="107" t="n">
        <f aca="false">IF(ISNA(VLOOKUP('W. VaR &amp; Off-Peak Pos By Trader'!$A41,'Import OffPeak'!$A$3:AV$100,AV$1,FALSE())),0,VLOOKUP('W. VaR &amp; Off-Peak Pos By Trader'!$A41,'Import OffPeak'!$A$3:AV$100,AV$1,FALSE()))</f>
        <v>0</v>
      </c>
      <c r="AW33" s="107" t="n">
        <f aca="false">IF(ISNA(VLOOKUP('W. VaR &amp; Off-Peak Pos By Trader'!$A41,'Import OffPeak'!$A$3:AW$100,AW$1,FALSE())),0,VLOOKUP('W. VaR &amp; Off-Peak Pos By Trader'!$A41,'Import OffPeak'!$A$3:AW$100,AW$1,FALSE()))</f>
        <v>0</v>
      </c>
      <c r="AX33" s="107" t="n">
        <f aca="false">IF(ISNA(VLOOKUP('W. VaR &amp; Off-Peak Pos By Trader'!$A41,'Import OffPeak'!$A$3:AX$100,AX$1,FALSE())),0,VLOOKUP('W. VaR &amp; Off-Peak Pos By Trader'!$A41,'Import OffPeak'!$A$3:AX$100,AX$1,FALSE()))</f>
        <v>0</v>
      </c>
      <c r="AY33" s="107" t="n">
        <f aca="false">IF(ISNA(VLOOKUP('W. VaR &amp; Off-Peak Pos By Trader'!$A41,'Import OffPeak'!$A$3:AY$100,AY$1,FALSE())),0,VLOOKUP('W. VaR &amp; Off-Peak Pos By Trader'!$A41,'Import OffPeak'!$A$3:AY$100,AY$1,FALSE()))</f>
        <v>0</v>
      </c>
      <c r="AZ33" s="107" t="n">
        <f aca="false">IF(ISNA(VLOOKUP('W. VaR &amp; Off-Peak Pos By Trader'!$A41,'Import OffPeak'!$A$3:AZ$100,AZ$1,FALSE())),0,VLOOKUP('W. VaR &amp; Off-Peak Pos By Trader'!$A41,'Import OffPeak'!$A$3:AZ$100,AZ$1,FALSE()))</f>
        <v>0</v>
      </c>
      <c r="BA33" s="107" t="n">
        <f aca="false">IF(ISNA(VLOOKUP('W. VaR &amp; Off-Peak Pos By Trader'!$A41,'Import OffPeak'!$A$3:BA$100,BA$1,FALSE())),0,VLOOKUP('W. VaR &amp; Off-Peak Pos By Trader'!$A41,'Import OffPeak'!$A$3:BA$100,BA$1,FALSE()))</f>
        <v>0</v>
      </c>
      <c r="BB33" s="107" t="n">
        <f aca="false">IF(ISNA(VLOOKUP('W. VaR &amp; Off-Peak Pos By Trader'!$A41,'Import OffPeak'!$A$3:BB$100,BB$1,FALSE())),0,VLOOKUP('W. VaR &amp; Off-Peak Pos By Trader'!$A41,'Import OffPeak'!$A$3:BB$100,BB$1,FALSE()))</f>
        <v>0</v>
      </c>
      <c r="BC33" s="107" t="n">
        <f aca="false">IF(ISNA(VLOOKUP('W. VaR &amp; Off-Peak Pos By Trader'!$A41,'Import OffPeak'!$A$3:BC$100,BC$1,FALSE())),0,VLOOKUP('W. VaR &amp; Off-Peak Pos By Trader'!$A41,'Import OffPeak'!$A$3:BC$100,BC$1,FALSE()))</f>
        <v>0</v>
      </c>
      <c r="BD33" s="107" t="n">
        <f aca="false">IF(ISNA(VLOOKUP('W. VaR &amp; Off-Peak Pos By Trader'!$A41,'Import OffPeak'!$A$3:BD$100,BD$1,FALSE())),0,VLOOKUP('W. VaR &amp; Off-Peak Pos By Trader'!$A41,'Import OffPeak'!$A$3:BD$100,BD$1,FALSE()))</f>
        <v>0</v>
      </c>
      <c r="BE33" s="107" t="n">
        <f aca="false">IF(ISNA(VLOOKUP('W. VaR &amp; Off-Peak Pos By Trader'!$A41,'Import OffPeak'!$A$3:BE$100,BE$1,FALSE())),0,VLOOKUP('W. VaR &amp; Off-Peak Pos By Trader'!$A41,'Import OffPeak'!$A$3:BE$100,BE$1,FALSE()))</f>
        <v>0</v>
      </c>
      <c r="BF33" s="107" t="n">
        <f aca="false">IF(ISNA(VLOOKUP('W. VaR &amp; Off-Peak Pos By Trader'!$A41,'Import OffPeak'!$A$3:BF$100,BF$1,FALSE())),0,VLOOKUP('W. VaR &amp; Off-Peak Pos By Trader'!$A41,'Import OffPeak'!$A$3:BF$100,BF$1,FALSE()))</f>
        <v>0</v>
      </c>
      <c r="BG33" s="107" t="n">
        <f aca="false">IF(ISNA(VLOOKUP('W. VaR &amp; Off-Peak Pos By Trader'!$A41,'Import OffPeak'!$A$3:BG$100,BG$1,FALSE())),0,VLOOKUP('W. VaR &amp; Off-Peak Pos By Trader'!$A41,'Import OffPeak'!$A$3:BG$100,BG$1,FALSE()))</f>
        <v>0</v>
      </c>
      <c r="BH33" s="107" t="n">
        <f aca="false">IF(ISNA(VLOOKUP('W. VaR &amp; Off-Peak Pos By Trader'!$A41,'Import OffPeak'!$A$3:BH$100,BH$1,FALSE())),0,VLOOKUP('W. VaR &amp; Off-Peak Pos By Trader'!$A41,'Import OffPeak'!$A$3:BH$100,BH$1,FALSE()))</f>
        <v>0</v>
      </c>
      <c r="BI33" s="107" t="n">
        <f aca="false">IF(ISNA(VLOOKUP('W. VaR &amp; Off-Peak Pos By Trader'!$A41,'Import OffPeak'!$A$3:BI$100,BI$1,FALSE())),0,VLOOKUP('W. VaR &amp; Off-Peak Pos By Trader'!$A41,'Import OffPeak'!$A$3:BI$100,BI$1,FALSE()))</f>
        <v>0</v>
      </c>
      <c r="BJ33" s="107" t="n">
        <f aca="false">IF(ISNA(VLOOKUP('W. VaR &amp; Off-Peak Pos By Trader'!$A41,'Import OffPeak'!$A$3:BJ$100,BJ$1,FALSE())),0,VLOOKUP('W. VaR &amp; Off-Peak Pos By Trader'!$A41,'Import OffPeak'!$A$3:BJ$100,BJ$1,FALSE()))</f>
        <v>0</v>
      </c>
      <c r="BK33" s="107" t="n">
        <f aca="false">IF(ISNA(VLOOKUP('W. VaR &amp; Off-Peak Pos By Trader'!$A41,'Import OffPeak'!$A$3:BK$100,BK$1,FALSE())),0,VLOOKUP('W. VaR &amp; Off-Peak Pos By Trader'!$A41,'Import OffPeak'!$A$3:BK$100,BK$1,FALSE()))</f>
        <v>0</v>
      </c>
      <c r="BL33" s="107" t="n">
        <f aca="false">IF(ISNA(VLOOKUP('W. VaR &amp; Off-Peak Pos By Trader'!$A41,'Import OffPeak'!$A$3:BL$100,BL$1,FALSE())),0,VLOOKUP('W. VaR &amp; Off-Peak Pos By Trader'!$A41,'Import OffPeak'!$A$3:BL$100,BL$1,FALSE()))</f>
        <v>0</v>
      </c>
      <c r="BM33" s="107" t="n">
        <f aca="false">IF(ISNA(VLOOKUP('W. VaR &amp; Off-Peak Pos By Trader'!$A41,'Import OffPeak'!$A$3:BM$100,BM$1,FALSE())),0,VLOOKUP('W. VaR &amp; Off-Peak Pos By Trader'!$A41,'Import OffPeak'!$A$3:BM$100,BM$1,FALSE()))</f>
        <v>0</v>
      </c>
      <c r="BN33" s="107" t="n">
        <f aca="false">IF(ISNA(VLOOKUP('W. VaR &amp; Off-Peak Pos By Trader'!$A41,'Import OffPeak'!$A$3:BN$100,BN$1,FALSE())),0,VLOOKUP('W. VaR &amp; Off-Peak Pos By Trader'!$A41,'Import OffPeak'!$A$3:BN$100,BN$1,FALSE()))</f>
        <v>0</v>
      </c>
      <c r="BO33" s="107" t="n">
        <f aca="false">IF(ISNA(VLOOKUP('W. VaR &amp; Off-Peak Pos By Trader'!$A41,'Import OffPeak'!$A$3:BO$100,BO$1,FALSE())),0,VLOOKUP('W. VaR &amp; Off-Peak Pos By Trader'!$A41,'Import OffPeak'!$A$3:BO$100,BO$1,FALSE()))</f>
        <v>0</v>
      </c>
      <c r="BP33" s="107" t="n">
        <f aca="false">IF(ISNA(VLOOKUP('W. VaR &amp; Off-Peak Pos By Trader'!$A41,'Import OffPeak'!$A$3:BP$100,BP$1,FALSE())),0,VLOOKUP('W. VaR &amp; Off-Peak Pos By Trader'!$A41,'Import OffPeak'!$A$3:BP$100,BP$1,FALSE()))</f>
        <v>0</v>
      </c>
      <c r="BQ33" s="107" t="n">
        <f aca="false">IF(ISNA(VLOOKUP('W. VaR &amp; Off-Peak Pos By Trader'!$A41,'Import OffPeak'!$A$3:BQ$100,BQ$1,FALSE())),0,VLOOKUP('W. VaR &amp; Off-Peak Pos By Trader'!$A41,'Import OffPeak'!$A$3:BQ$100,BQ$1,FALSE()))</f>
        <v>0</v>
      </c>
      <c r="BR33" s="107" t="n">
        <f aca="false">IF(ISNA(VLOOKUP('W. VaR &amp; Off-Peak Pos By Trader'!$A41,'Import OffPeak'!$A$3:BR$100,BR$1,FALSE())),0,VLOOKUP('W. VaR &amp; Off-Peak Pos By Trader'!$A41,'Import OffPeak'!$A$3:BR$100,BR$1,FALSE()))</f>
        <v>0</v>
      </c>
      <c r="BS33" s="107" t="n">
        <f aca="false">IF(ISNA(VLOOKUP('W. VaR &amp; Off-Peak Pos By Trader'!$A41,'Import OffPeak'!$A$3:BS$100,BS$1,FALSE())),0,VLOOKUP('W. VaR &amp; Off-Peak Pos By Trader'!$A41,'Import OffPeak'!$A$3:BS$100,BS$1,FALSE()))</f>
        <v>0</v>
      </c>
      <c r="BT33" s="107" t="n">
        <f aca="false">IF(ISNA(VLOOKUP('W. VaR &amp; Off-Peak Pos By Trader'!$A41,'Import OffPeak'!$A$3:BT$100,BT$1,FALSE())),0,VLOOKUP('W. VaR &amp; Off-Peak Pos By Trader'!$A41,'Import OffPeak'!$A$3:BT$100,BT$1,FALSE()))</f>
        <v>0</v>
      </c>
      <c r="BU33" s="107" t="n">
        <f aca="false">IF(ISNA(VLOOKUP('W. VaR &amp; Off-Peak Pos By Trader'!$A41,'Import OffPeak'!$A$3:BU$100,BU$1,FALSE())),0,VLOOKUP('W. VaR &amp; Off-Peak Pos By Trader'!$A41,'Import OffPeak'!$A$3:BU$100,BU$1,FALSE()))</f>
        <v>0</v>
      </c>
      <c r="BV33" s="107" t="n">
        <f aca="false">IF(ISNA(VLOOKUP('W. VaR &amp; Off-Peak Pos By Trader'!$A41,'Import OffPeak'!$A$3:BV$100,BV$1,FALSE())),0,VLOOKUP('W. VaR &amp; Off-Peak Pos By Trader'!$A41,'Import OffPeak'!$A$3:BV$100,BV$1,FALSE()))</f>
        <v>0</v>
      </c>
      <c r="BW33" s="107" t="n">
        <f aca="false">IF(ISNA(VLOOKUP('W. VaR &amp; Off-Peak Pos By Trader'!$A41,'Import OffPeak'!$A$3:BW$100,BW$1,FALSE())),0,VLOOKUP('W. VaR &amp; Off-Peak Pos By Trader'!$A41,'Import OffPeak'!$A$3:BW$100,BW$1,FALSE()))</f>
        <v>0</v>
      </c>
      <c r="BX33" s="107" t="n">
        <f aca="false">IF(ISNA(VLOOKUP('W. VaR &amp; Off-Peak Pos By Trader'!$A41,'Import OffPeak'!$A$3:BX$100,BX$1,FALSE())),0,VLOOKUP('W. VaR &amp; Off-Peak Pos By Trader'!$A41,'Import OffPeak'!$A$3:BX$100,BX$1,FALSE()))</f>
        <v>0</v>
      </c>
      <c r="BY33" s="107" t="n">
        <f aca="false">IF(ISNA(VLOOKUP('W. VaR &amp; Off-Peak Pos By Trader'!$A41,'Import OffPeak'!$A$3:BY$100,BY$1,FALSE())),0,VLOOKUP('W. VaR &amp; Off-Peak Pos By Trader'!$A41,'Import OffPeak'!$A$3:BY$100,BY$1,FALSE()))</f>
        <v>0</v>
      </c>
      <c r="BZ33" s="107" t="n">
        <f aca="false">IF(ISNA(VLOOKUP('W. VaR &amp; Off-Peak Pos By Trader'!$A41,'Import OffPeak'!$A$3:BZ$100,BZ$1,FALSE())),0,VLOOKUP('W. VaR &amp; Off-Peak Pos By Trader'!$A41,'Import OffPeak'!$A$3:BZ$100,BZ$1,FALSE()))</f>
        <v>0</v>
      </c>
      <c r="CA33" s="107" t="n">
        <f aca="false">IF(ISNA(VLOOKUP('W. VaR &amp; Off-Peak Pos By Trader'!$A41,'Import OffPeak'!$A$3:CA$100,CA$1,FALSE())),0,VLOOKUP('W. VaR &amp; Off-Peak Pos By Trader'!$A41,'Import OffPeak'!$A$3:CA$100,CA$1,FALSE()))</f>
        <v>0</v>
      </c>
      <c r="CB33" s="107" t="n">
        <f aca="false">IF(ISNA(VLOOKUP('W. VaR &amp; Off-Peak Pos By Trader'!$A41,'Import OffPeak'!$A$3:CB$100,CB$1,FALSE())),0,VLOOKUP('W. VaR &amp; Off-Peak Pos By Trader'!$A41,'Import OffPeak'!$A$3:CB$100,CB$1,FALSE()))</f>
        <v>0</v>
      </c>
      <c r="CC33" s="107" t="n">
        <f aca="false">IF(ISNA(VLOOKUP('W. VaR &amp; Off-Peak Pos By Trader'!$A41,'Import OffPeak'!$A$3:CC$100,CC$1,FALSE())),0,VLOOKUP('W. VaR &amp; Off-Peak Pos By Trader'!$A41,'Import OffPeak'!$A$3:CC$100,CC$1,FALSE()))</f>
        <v>0</v>
      </c>
      <c r="CD33" s="107" t="n">
        <f aca="false">IF(ISNA(VLOOKUP('W. VaR &amp; Off-Peak Pos By Trader'!$A41,'Import OffPeak'!$A$3:CD$100,CD$1,FALSE())),0,VLOOKUP('W. VaR &amp; Off-Peak Pos By Trader'!$A41,'Import OffPeak'!$A$3:CD$100,CD$1,FALSE()))</f>
        <v>0</v>
      </c>
      <c r="CE33" s="107" t="n">
        <f aca="false">IF(ISNA(VLOOKUP('W. VaR &amp; Off-Peak Pos By Trader'!$A41,'Import OffPeak'!$A$3:CE$100,CE$1,FALSE())),0,VLOOKUP('W. VaR &amp; Off-Peak Pos By Trader'!$A41,'Import OffPeak'!$A$3:CE$100,CE$1,FALSE()))</f>
        <v>0</v>
      </c>
      <c r="CF33" s="107" t="n">
        <f aca="false">IF(ISNA(VLOOKUP('W. VaR &amp; Off-Peak Pos By Trader'!$A41,'Import OffPeak'!$A$3:CF$100,CF$1,FALSE())),0,VLOOKUP('W. VaR &amp; Off-Peak Pos By Trader'!$A41,'Import OffPeak'!$A$3:CF$100,CF$1,FALSE()))</f>
        <v>0</v>
      </c>
      <c r="CG33" s="107" t="n">
        <f aca="false">IF(ISNA(VLOOKUP('W. VaR &amp; Off-Peak Pos By Trader'!$A41,'Import OffPeak'!$A$3:CG$100,CG$1,FALSE())),0,VLOOKUP('W. VaR &amp; Off-Peak Pos By Trader'!$A41,'Import OffPeak'!$A$3:CG$100,CG$1,FALSE()))</f>
        <v>0</v>
      </c>
      <c r="CH33" s="107" t="n">
        <f aca="false">IF(ISNA(VLOOKUP('W. VaR &amp; Off-Peak Pos By Trader'!$A41,'Import OffPeak'!$A$3:CH$100,CH$1,FALSE())),0,VLOOKUP('W. VaR &amp; Off-Peak Pos By Trader'!$A41,'Import OffPeak'!$A$3:CH$100,CH$1,FALSE()))</f>
        <v>0</v>
      </c>
      <c r="CI33" s="107" t="n">
        <f aca="false">IF(ISNA(VLOOKUP('W. VaR &amp; Off-Peak Pos By Trader'!$A41,'Import OffPeak'!$A$3:CI$100,CI$1,FALSE())),0,VLOOKUP('W. VaR &amp; Off-Peak Pos By Trader'!$A41,'Import OffPeak'!$A$3:CI$100,CI$1,FALSE()))</f>
        <v>0</v>
      </c>
      <c r="CJ33" s="107" t="n">
        <f aca="false">IF(ISNA(VLOOKUP('W. VaR &amp; Off-Peak Pos By Trader'!$A41,'Import OffPeak'!$A$3:CJ$100,CJ$1,FALSE())),0,VLOOKUP('W. VaR &amp; Off-Peak Pos By Trader'!$A41,'Import OffPeak'!$A$3:CJ$100,CJ$1,FALSE()))</f>
        <v>0</v>
      </c>
      <c r="CK33" s="107" t="n">
        <f aca="false">IF(ISNA(VLOOKUP('W. VaR &amp; Off-Peak Pos By Trader'!$A41,'Import OffPeak'!$A$3:CK$100,CK$1,FALSE())),0,VLOOKUP('W. VaR &amp; Off-Peak Pos By Trader'!$A41,'Import OffPeak'!$A$3:CK$100,CK$1,FALSE()))</f>
        <v>0</v>
      </c>
      <c r="CL33" s="107" t="n">
        <f aca="false">IF(ISNA(VLOOKUP('W. VaR &amp; Off-Peak Pos By Trader'!$A41,'Import OffPeak'!$A$3:CL$100,CL$1,FALSE())),0,VLOOKUP('W. VaR &amp; Off-Peak Pos By Trader'!$A41,'Import OffPeak'!$A$3:CL$100,CL$1,FALSE()))</f>
        <v>0</v>
      </c>
      <c r="CM33" s="107" t="n">
        <f aca="false">IF(ISNA(VLOOKUP('W. VaR &amp; Off-Peak Pos By Trader'!$A41,'Import OffPeak'!$A$3:CM$100,CM$1,FALSE())),0,VLOOKUP('W. VaR &amp; Off-Peak Pos By Trader'!$A41,'Import OffPeak'!$A$3:CM$100,CM$1,FALSE()))</f>
        <v>0</v>
      </c>
      <c r="CN33" s="107" t="n">
        <f aca="false">IF(ISNA(VLOOKUP('W. VaR &amp; Off-Peak Pos By Trader'!$A41,'Import OffPeak'!$A$3:CN$100,CN$1,FALSE())),0,VLOOKUP('W. VaR &amp; Off-Peak Pos By Trader'!$A41,'Import OffPeak'!$A$3:CN$100,CN$1,FALSE()))</f>
        <v>0</v>
      </c>
      <c r="CO33" s="107" t="n">
        <f aca="false">IF(ISNA(VLOOKUP('W. VaR &amp; Off-Peak Pos By Trader'!$A41,'Import OffPeak'!$A$3:CO$100,CO$1,FALSE())),0,VLOOKUP('W. VaR &amp; Off-Peak Pos By Trader'!$A41,'Import OffPeak'!$A$3:CO$100,CO$1,FALSE()))</f>
        <v>0</v>
      </c>
      <c r="CP33" s="107" t="n">
        <f aca="false">IF(ISNA(VLOOKUP('W. VaR &amp; Off-Peak Pos By Trader'!$A41,'Import OffPeak'!$A$3:CP$100,CP$1,FALSE())),0,VLOOKUP('W. VaR &amp; Off-Peak Pos By Trader'!$A41,'Import OffPeak'!$A$3:CP$100,CP$1,FALSE()))</f>
        <v>0</v>
      </c>
      <c r="CQ33" s="107" t="n">
        <f aca="false">IF(ISNA(VLOOKUP('W. VaR &amp; Off-Peak Pos By Trader'!$A41,'Import OffPeak'!$A$3:CQ$100,CQ$1,FALSE())),0,VLOOKUP('W. VaR &amp; Off-Peak Pos By Trader'!$A41,'Import OffPeak'!$A$3:CQ$100,CQ$1,FALSE()))</f>
        <v>0</v>
      </c>
      <c r="CR33" s="107" t="n">
        <f aca="false">IF(ISNA(VLOOKUP('W. VaR &amp; Off-Peak Pos By Trader'!$A41,'Import OffPeak'!$A$3:CR$100,CR$1,FALSE())),0,VLOOKUP('W. VaR &amp; Off-Peak Pos By Trader'!$A41,'Import OffPeak'!$A$3:CR$100,CR$1,FALSE()))</f>
        <v>0</v>
      </c>
      <c r="CS33" s="107" t="n">
        <f aca="false">IF(ISNA(VLOOKUP('W. VaR &amp; Off-Peak Pos By Trader'!$A41,'Import OffPeak'!$A$3:CS$100,CS$1,FALSE())),0,VLOOKUP('W. VaR &amp; Off-Peak Pos By Trader'!$A41,'Import OffPeak'!$A$3:CS$100,CS$1,FALSE()))</f>
        <v>0</v>
      </c>
      <c r="CT33" s="107" t="n">
        <f aca="false">IF(ISNA(VLOOKUP('W. VaR &amp; Off-Peak Pos By Trader'!$A41,'Import OffPeak'!$A$3:CT$100,CT$1,FALSE())),0,VLOOKUP('W. VaR &amp; Off-Peak Pos By Trader'!$A41,'Import OffPeak'!$A$3:CT$100,CT$1,FALSE()))</f>
        <v>0</v>
      </c>
      <c r="CU33" s="107" t="n">
        <f aca="false">IF(ISNA(VLOOKUP('W. VaR &amp; Off-Peak Pos By Trader'!$A41,'Import OffPeak'!$A$3:CU$100,CU$1,FALSE())),0,VLOOKUP('W. VaR &amp; Off-Peak Pos By Trader'!$A41,'Import OffPeak'!$A$3:CU$100,CU$1,FALSE()))</f>
        <v>0</v>
      </c>
      <c r="CV33" s="107" t="n">
        <f aca="false">IF(ISNA(VLOOKUP('W. VaR &amp; Off-Peak Pos By Trader'!$A41,'Import OffPeak'!$A$3:CV$100,CV$1,FALSE())),0,VLOOKUP('W. VaR &amp; Off-Peak Pos By Trader'!$A41,'Import OffPeak'!$A$3:CV$100,CV$1,FALSE()))</f>
        <v>0</v>
      </c>
      <c r="CW33" s="107" t="n">
        <f aca="false">IF(ISNA(VLOOKUP('W. VaR &amp; Off-Peak Pos By Trader'!$A41,'Import OffPeak'!$A$3:CW$100,CW$1,FALSE())),0,VLOOKUP('W. VaR &amp; Off-Peak Pos By Trader'!$A41,'Import OffPeak'!$A$3:CW$100,CW$1,FALSE()))</f>
        <v>0</v>
      </c>
      <c r="CX33" s="107" t="n">
        <f aca="false">IF(ISNA(VLOOKUP('W. VaR &amp; Off-Peak Pos By Trader'!$A41,'Import OffPeak'!$A$3:CX$100,CX$1,FALSE())),0,VLOOKUP('W. VaR &amp; Off-Peak Pos By Trader'!$A41,'Import OffPeak'!$A$3:CX$100,CX$1,FALSE()))</f>
        <v>0</v>
      </c>
      <c r="CY33" s="107" t="n">
        <f aca="false">IF(ISNA(VLOOKUP('W. VaR &amp; Off-Peak Pos By Trader'!$A41,'Import OffPeak'!$A$3:CY$100,CY$1,FALSE())),0,VLOOKUP('W. VaR &amp; Off-Peak Pos By Trader'!$A41,'Import OffPeak'!$A$3:CY$100,CY$1,FALSE()))</f>
        <v>0</v>
      </c>
      <c r="CZ33" s="107" t="n">
        <f aca="false">IF(ISNA(VLOOKUP('W. VaR &amp; Off-Peak Pos By Trader'!$A41,'Import OffPeak'!$A$3:CZ$100,CZ$1,FALSE())),0,VLOOKUP('W. VaR &amp; Off-Peak Pos By Trader'!$A41,'Import OffPeak'!$A$3:CZ$100,CZ$1,FALSE()))</f>
        <v>0</v>
      </c>
      <c r="DA33" s="107" t="n">
        <f aca="false">IF(ISNA(VLOOKUP('W. VaR &amp; Off-Peak Pos By Trader'!$A41,'Import OffPeak'!$A$3:DA$100,DA$1,FALSE())),0,VLOOKUP('W. VaR &amp; Off-Peak Pos By Trader'!$A41,'Import OffPeak'!$A$3:DA$100,DA$1,FALSE()))</f>
        <v>0</v>
      </c>
      <c r="DB33" s="107" t="n">
        <f aca="false">IF(ISNA(VLOOKUP('W. VaR &amp; Off-Peak Pos By Trader'!$A41,'Import OffPeak'!$A$3:DB$100,DB$1,FALSE())),0,VLOOKUP('W. VaR &amp; Off-Peak Pos By Trader'!$A41,'Import OffPeak'!$A$3:DB$100,DB$1,FALSE()))</f>
        <v>0</v>
      </c>
      <c r="DC33" s="107" t="n">
        <f aca="false">IF(ISNA(VLOOKUP('W. VaR &amp; Off-Peak Pos By Trader'!$A41,'Import OffPeak'!$A$3:DC$100,DC$1,FALSE())),0,VLOOKUP('W. VaR &amp; Off-Peak Pos By Trader'!$A41,'Import OffPeak'!$A$3:DC$100,DC$1,FALSE()))</f>
        <v>0</v>
      </c>
      <c r="DD33" s="107" t="n">
        <f aca="false">IF(ISNA(VLOOKUP('W. VaR &amp; Off-Peak Pos By Trader'!$A41,'Import OffPeak'!$A$3:DD$100,DD$1,FALSE())),0,VLOOKUP('W. VaR &amp; Off-Peak Pos By Trader'!$A41,'Import OffPeak'!$A$3:DD$100,DD$1,FALSE()))</f>
        <v>0</v>
      </c>
      <c r="DE33" s="107" t="n">
        <f aca="false">IF(ISNA(VLOOKUP('W. VaR &amp; Off-Peak Pos By Trader'!$A41,'Import OffPeak'!$A$3:DE$100,DE$1,FALSE())),0,VLOOKUP('W. VaR &amp; Off-Peak Pos By Trader'!$A41,'Import OffPeak'!$A$3:DE$100,DE$1,FALSE()))</f>
        <v>0</v>
      </c>
      <c r="DF33" s="107" t="n">
        <f aca="false">IF(ISNA(VLOOKUP('W. VaR &amp; Off-Peak Pos By Trader'!$A41,'Import OffPeak'!$A$3:DF$100,DF$1,FALSE())),0,VLOOKUP('W. VaR &amp; Off-Peak Pos By Trader'!$A41,'Import OffPeak'!$A$3:DF$100,DF$1,FALSE()))</f>
        <v>0</v>
      </c>
      <c r="DG33" s="107" t="n">
        <f aca="false">IF(ISNA(VLOOKUP('W. VaR &amp; Off-Peak Pos By Trader'!$A41,'Import OffPeak'!$A$3:DG$100,DG$1,FALSE())),0,VLOOKUP('W. VaR &amp; Off-Peak Pos By Trader'!$A41,'Import OffPeak'!$A$3:DG$100,DG$1,FALSE()))</f>
        <v>0</v>
      </c>
      <c r="DH33" s="107" t="n">
        <f aca="false">IF(ISNA(VLOOKUP('W. VaR &amp; Off-Peak Pos By Trader'!$A41,'Import OffPeak'!$A$3:DH$100,DH$1,FALSE())),0,VLOOKUP('W. VaR &amp; Off-Peak Pos By Trader'!$A41,'Import OffPeak'!$A$3:DH$100,DH$1,FALSE()))</f>
        <v>0</v>
      </c>
      <c r="DI33" s="107" t="n">
        <f aca="false">IF(ISNA(VLOOKUP('W. VaR &amp; Off-Peak Pos By Trader'!$A41,'Import OffPeak'!$A$3:DI$100,DI$1,FALSE())),0,VLOOKUP('W. VaR &amp; Off-Peak Pos By Trader'!$A41,'Import OffPeak'!$A$3:DI$100,DI$1,FALSE()))</f>
        <v>0</v>
      </c>
      <c r="DJ33" s="107" t="n">
        <f aca="false">IF(ISNA(VLOOKUP('W. VaR &amp; Off-Peak Pos By Trader'!$A41,'Import OffPeak'!$A$3:DJ$100,DJ$1,FALSE())),0,VLOOKUP('W. VaR &amp; Off-Peak Pos By Trader'!$A41,'Import OffPeak'!$A$3:DJ$100,DJ$1,FALSE()))</f>
        <v>0</v>
      </c>
      <c r="DK33" s="107" t="n">
        <f aca="false">IF(ISNA(VLOOKUP('W. VaR &amp; Off-Peak Pos By Trader'!$A41,'Import OffPeak'!$A$3:DK$100,DK$1,FALSE())),0,VLOOKUP('W. VaR &amp; Off-Peak Pos By Trader'!$A41,'Import OffPeak'!$A$3:DK$100,DK$1,FALSE()))</f>
        <v>0</v>
      </c>
      <c r="DL33" s="107" t="n">
        <f aca="false">IF(ISNA(VLOOKUP('W. VaR &amp; Off-Peak Pos By Trader'!$A41,'Import OffPeak'!$A$3:DL$100,DL$1,FALSE())),0,VLOOKUP('W. VaR &amp; Off-Peak Pos By Trader'!$A41,'Import OffPeak'!$A$3:DL$100,DL$1,FALSE()))</f>
        <v>0</v>
      </c>
      <c r="DM33" s="107" t="n">
        <f aca="false">IF(ISNA(VLOOKUP('W. VaR &amp; Off-Peak Pos By Trader'!$A41,'Import OffPeak'!$A$3:DM$100,DM$1,FALSE())),0,VLOOKUP('W. VaR &amp; Off-Peak Pos By Trader'!$A41,'Import OffPeak'!$A$3:DM$100,DM$1,FALSE()))</f>
        <v>0</v>
      </c>
      <c r="DN33" s="107" t="n">
        <f aca="false">IF(ISNA(VLOOKUP('W. VaR &amp; Off-Peak Pos By Trader'!$A41,'Import OffPeak'!$A$3:DN$100,DN$1,FALSE())),0,VLOOKUP('W. VaR &amp; Off-Peak Pos By Trader'!$A41,'Import OffPeak'!$A$3:DN$100,DN$1,FALSE()))</f>
        <v>0</v>
      </c>
      <c r="DO33" s="107" t="n">
        <f aca="false">IF(ISNA(VLOOKUP('W. VaR &amp; Off-Peak Pos By Trader'!$A41,'Import OffPeak'!$A$3:DO$100,DO$1,FALSE())),0,VLOOKUP('W. VaR &amp; Off-Peak Pos By Trader'!$A41,'Import OffPeak'!$A$3:DO$100,DO$1,FALSE()))</f>
        <v>0</v>
      </c>
      <c r="DP33" s="107" t="n">
        <f aca="false">IF(ISNA(VLOOKUP('W. VaR &amp; Off-Peak Pos By Trader'!$A41,'Import OffPeak'!$A$3:DP$100,DP$1,FALSE())),0,VLOOKUP('W. VaR &amp; Off-Peak Pos By Trader'!$A41,'Import OffPeak'!$A$3:DP$100,DP$1,FALSE()))</f>
        <v>0</v>
      </c>
      <c r="DQ33" s="107" t="n">
        <f aca="false">IF(ISNA(VLOOKUP('W. VaR &amp; Off-Peak Pos By Trader'!$A41,'Import OffPeak'!$A$3:DQ$100,DQ$1,FALSE())),0,VLOOKUP('W. VaR &amp; Off-Peak Pos By Trader'!$A41,'Import OffPeak'!$A$3:DQ$100,DQ$1,FALSE()))</f>
        <v>0</v>
      </c>
      <c r="DR33" s="107" t="n">
        <f aca="false">IF(ISNA(VLOOKUP('W. VaR &amp; Off-Peak Pos By Trader'!$A41,'Import OffPeak'!$A$3:DR$100,DR$1,FALSE())),0,VLOOKUP('W. VaR &amp; Off-Peak Pos By Trader'!$A41,'Import OffPeak'!$A$3:DR$100,DR$1,FALSE()))</f>
        <v>0</v>
      </c>
      <c r="DS33" s="107" t="n">
        <f aca="false">IF(ISNA(VLOOKUP('W. VaR &amp; Off-Peak Pos By Trader'!$A41,'Import OffPeak'!$A$3:DS$100,DS$1,FALSE())),0,VLOOKUP('W. VaR &amp; Off-Peak Pos By Trader'!$A41,'Import OffPeak'!$A$3:DS$100,DS$1,FALSE()))</f>
        <v>0</v>
      </c>
      <c r="DT33" s="107" t="n">
        <f aca="false">IF(ISNA(VLOOKUP('W. VaR &amp; Off-Peak Pos By Trader'!$A41,'Import OffPeak'!$A$3:DT$100,DT$1,FALSE())),0,VLOOKUP('W. VaR &amp; Off-Peak Pos By Trader'!$A41,'Import OffPeak'!$A$3:DT$100,DT$1,FALSE()))</f>
        <v>0</v>
      </c>
      <c r="DU33" s="107" t="n">
        <f aca="false">IF(ISNA(VLOOKUP('W. VaR &amp; Off-Peak Pos By Trader'!$A41,'Import OffPeak'!$A$3:DU$100,DU$1,FALSE())),0,VLOOKUP('W. VaR &amp; Off-Peak Pos By Trader'!$A41,'Import OffPeak'!$A$3:DU$100,DU$1,FALSE()))</f>
        <v>0</v>
      </c>
      <c r="DV33" s="107" t="n">
        <f aca="false">IF(ISNA(VLOOKUP('W. VaR &amp; Off-Peak Pos By Trader'!$A41,'Import OffPeak'!$A$3:DV$100,DV$1,FALSE())),0,VLOOKUP('W. VaR &amp; Off-Peak Pos By Trader'!$A41,'Import OffPeak'!$A$3:DV$100,DV$1,FALSE()))</f>
        <v>0</v>
      </c>
      <c r="DW33" s="107" t="n">
        <f aca="false">IF(ISNA(VLOOKUP('W. VaR &amp; Off-Peak Pos By Trader'!$A41,'Import OffPeak'!$A$3:DW$100,DW$1,FALSE())),0,VLOOKUP('W. VaR &amp; Off-Peak Pos By Trader'!$A41,'Import OffPeak'!$A$3:DW$100,DW$1,FALSE()))</f>
        <v>0</v>
      </c>
      <c r="DX33" s="107" t="n">
        <f aca="false">IF(ISNA(VLOOKUP('W. VaR &amp; Off-Peak Pos By Trader'!$A41,'Import OffPeak'!$A$3:DX$100,DX$1,FALSE())),0,VLOOKUP('W. VaR &amp; Off-Peak Pos By Trader'!$A41,'Import OffPeak'!$A$3:DX$100,DX$1,FALSE()))</f>
        <v>0</v>
      </c>
      <c r="DY33" s="107" t="n">
        <f aca="false">IF(ISNA(VLOOKUP('W. VaR &amp; Off-Peak Pos By Trader'!$A41,'Import OffPeak'!$A$3:DY$100,DY$1,FALSE())),0,VLOOKUP('W. VaR &amp; Off-Peak Pos By Trader'!$A41,'Import OffPeak'!$A$3:DY$100,DY$1,FALSE()))</f>
        <v>0</v>
      </c>
      <c r="DZ33" s="107" t="n">
        <f aca="false">IF(ISNA(VLOOKUP('W. VaR &amp; Off-Peak Pos By Trader'!$A41,'Import OffPeak'!$A$3:DZ$100,DZ$1,FALSE())),0,VLOOKUP('W. VaR &amp; Off-Peak Pos By Trader'!$A41,'Import OffPeak'!$A$3:DZ$100,DZ$1,FALSE()))</f>
        <v>0</v>
      </c>
      <c r="EA33" s="107" t="n">
        <f aca="false">IF(ISNA(VLOOKUP('W. VaR &amp; Off-Peak Pos By Trader'!$A41,'Import OffPeak'!$A$3:EA$100,EA$1,FALSE())),0,VLOOKUP('W. VaR &amp; Off-Peak Pos By Trader'!$A41,'Import OffPeak'!$A$3:EA$100,EA$1,FALSE()))</f>
        <v>0</v>
      </c>
      <c r="EB33" s="107" t="n">
        <f aca="false">IF(ISNA(VLOOKUP('W. VaR &amp; Off-Peak Pos By Trader'!$A41,'Import OffPeak'!$A$3:EB$100,EB$1,FALSE())),0,VLOOKUP('W. VaR &amp; Off-Peak Pos By Trader'!$A41,'Import OffPeak'!$A$3:EB$100,EB$1,FALSE()))</f>
        <v>0</v>
      </c>
      <c r="EC33" s="107" t="n">
        <f aca="false">IF(ISNA(VLOOKUP('W. VaR &amp; Off-Peak Pos By Trader'!$A41,'Import OffPeak'!$A$3:EC$100,EC$1,FALSE())),0,VLOOKUP('W. VaR &amp; Off-Peak Pos By Trader'!$A41,'Import OffPeak'!$A$3:EC$100,EC$1,FALSE()))</f>
        <v>0</v>
      </c>
      <c r="ED33" s="107" t="n">
        <f aca="false">IF(ISNA(VLOOKUP('W. VaR &amp; Off-Peak Pos By Trader'!$A41,'Import OffPeak'!$A$3:ED$100,ED$1,FALSE())),0,VLOOKUP('W. VaR &amp; Off-Peak Pos By Trader'!$A41,'Import OffPeak'!$A$3:ED$100,ED$1,FALSE()))</f>
        <v>0</v>
      </c>
      <c r="EE33" s="107" t="n">
        <f aca="false">IF(ISNA(VLOOKUP('W. VaR &amp; Off-Peak Pos By Trader'!$A41,'Import OffPeak'!$A$3:EE$100,EE$1,FALSE())),0,VLOOKUP('W. VaR &amp; Off-Peak Pos By Trader'!$A41,'Import OffPeak'!$A$3:EE$100,EE$1,FALSE()))</f>
        <v>0</v>
      </c>
      <c r="EF33" s="107" t="n">
        <f aca="false">IF(ISNA(VLOOKUP('W. VaR &amp; Off-Peak Pos By Trader'!$A41,'Import OffPeak'!$A$3:EF$100,EF$1,FALSE())),0,VLOOKUP('W. VaR &amp; Off-Peak Pos By Trader'!$A41,'Import OffPeak'!$A$3:EF$100,EF$1,FALSE()))</f>
        <v>0</v>
      </c>
      <c r="EG33" s="107" t="n">
        <f aca="false">IF(ISNA(VLOOKUP('W. VaR &amp; Off-Peak Pos By Trader'!$A41,'Import OffPeak'!$A$3:EG$100,EG$1,FALSE())),0,VLOOKUP('W. VaR &amp; Off-Peak Pos By Trader'!$A41,'Import OffPeak'!$A$3:EG$100,EG$1,FALSE()))</f>
        <v>0</v>
      </c>
      <c r="EH33" s="107" t="n">
        <f aca="false">IF(ISNA(VLOOKUP('W. VaR &amp; Off-Peak Pos By Trader'!$A41,'Import OffPeak'!$A$3:EH$100,EH$1,FALSE())),0,VLOOKUP('W. VaR &amp; Off-Peak Pos By Trader'!$A41,'Import OffPeak'!$A$3:EH$100,EH$1,FALSE()))</f>
        <v>0</v>
      </c>
      <c r="EI33" s="107" t="n">
        <f aca="false">IF(ISNA(VLOOKUP('W. VaR &amp; Off-Peak Pos By Trader'!$A41,'Import OffPeak'!$A$3:EI$100,EI$1,FALSE())),0,VLOOKUP('W. VaR &amp; Off-Peak Pos By Trader'!$A41,'Import OffPeak'!$A$3:EI$100,EI$1,FALSE()))</f>
        <v>0</v>
      </c>
      <c r="EJ33" s="107" t="n">
        <f aca="false">IF(ISNA(VLOOKUP('W. VaR &amp; Off-Peak Pos By Trader'!$A41,'Import OffPeak'!$A$3:EJ$100,EJ$1,FALSE())),0,VLOOKUP('W. VaR &amp; Off-Peak Pos By Trader'!$A41,'Import OffPeak'!$A$3:EJ$100,EJ$1,FALSE()))</f>
        <v>0</v>
      </c>
      <c r="EK33" s="107" t="n">
        <f aca="false">IF(ISNA(VLOOKUP('W. VaR &amp; Off-Peak Pos By Trader'!$A41,'Import OffPeak'!$A$3:EK$100,EK$1,FALSE())),0,VLOOKUP('W. VaR &amp; Off-Peak Pos By Trader'!$A41,'Import OffPeak'!$A$3:EK$100,EK$1,FALSE()))</f>
        <v>0</v>
      </c>
      <c r="EL33" s="107" t="n">
        <f aca="false">IF(ISNA(VLOOKUP('W. VaR &amp; Off-Peak Pos By Trader'!$A41,'Import OffPeak'!$A$3:EL$100,EL$1,FALSE())),0,VLOOKUP('W. VaR &amp; Off-Peak Pos By Trader'!$A41,'Import OffPeak'!$A$3:EL$100,EL$1,FALSE()))</f>
        <v>0</v>
      </c>
      <c r="EM33" s="107" t="n">
        <f aca="false">IF(ISNA(VLOOKUP('W. VaR &amp; Off-Peak Pos By Trader'!$A41,'Import OffPeak'!$A$3:EM$100,EM$1,FALSE())),0,VLOOKUP('W. VaR &amp; Off-Peak Pos By Trader'!$A41,'Import OffPeak'!$A$3:EM$100,EM$1,FALSE()))</f>
        <v>0</v>
      </c>
      <c r="EN33" s="107" t="n">
        <f aca="false">IF(ISNA(VLOOKUP('W. VaR &amp; Off-Peak Pos By Trader'!$A41,'Import OffPeak'!$A$3:EN$100,EN$1,FALSE())),0,VLOOKUP('W. VaR &amp; Off-Peak Pos By Trader'!$A41,'Import OffPeak'!$A$3:EN$100,EN$1,FALSE()))</f>
        <v>0</v>
      </c>
      <c r="EO33" s="107" t="n">
        <f aca="false">IF(ISNA(VLOOKUP('W. VaR &amp; Off-Peak Pos By Trader'!$A41,'Import OffPeak'!$A$3:EO$100,EO$1,FALSE())),0,VLOOKUP('W. VaR &amp; Off-Peak Pos By Trader'!$A41,'Import OffPeak'!$A$3:EO$100,EO$1,FALSE()))</f>
        <v>0</v>
      </c>
      <c r="EP33" s="107" t="n">
        <f aca="false">IF(ISNA(VLOOKUP('W. VaR &amp; Off-Peak Pos By Trader'!$A41,'Import OffPeak'!$A$3:EP$100,EP$1,FALSE())),0,VLOOKUP('W. VaR &amp; Off-Peak Pos By Trader'!$A41,'Import OffPeak'!$A$3:EP$100,EP$1,FALSE()))</f>
        <v>0</v>
      </c>
      <c r="EQ33" s="107" t="n">
        <f aca="false">IF(ISNA(VLOOKUP('W. VaR &amp; Off-Peak Pos By Trader'!$A41,'Import OffPeak'!$A$3:EQ$100,EQ$1,FALSE())),0,VLOOKUP('W. VaR &amp; Off-Peak Pos By Trader'!$A41,'Import OffPeak'!$A$3:EQ$100,EQ$1,FALSE()))</f>
        <v>0</v>
      </c>
      <c r="ER33" s="107" t="n">
        <f aca="false">IF(ISNA(VLOOKUP('W. VaR &amp; Off-Peak Pos By Trader'!$A41,'Import OffPeak'!$A$3:ER$100,ER$1,FALSE())),0,VLOOKUP('W. VaR &amp; Off-Peak Pos By Trader'!$A41,'Import OffPeak'!$A$3:ER$100,ER$1,FALSE()))</f>
        <v>0</v>
      </c>
      <c r="ES33" s="107" t="n">
        <f aca="false">IF(ISNA(VLOOKUP('W. VaR &amp; Off-Peak Pos By Trader'!$A41,'Import OffPeak'!$A$3:ES$100,ES$1,FALSE())),0,VLOOKUP('W. VaR &amp; Off-Peak Pos By Trader'!$A41,'Import OffPeak'!$A$3:ES$100,ES$1,FALSE()))</f>
        <v>0</v>
      </c>
      <c r="ET33" s="107" t="n">
        <f aca="false">IF(ISNA(VLOOKUP('W. VaR &amp; Off-Peak Pos By Trader'!$A41,'Import OffPeak'!$A$3:ET$100,ET$1,FALSE())),0,VLOOKUP('W. VaR &amp; Off-Peak Pos By Trader'!$A41,'Import OffPeak'!$A$3:ET$100,ET$1,FALSE()))</f>
        <v>0</v>
      </c>
      <c r="EU33" s="107" t="n">
        <f aca="false">IF(ISNA(VLOOKUP('W. VaR &amp; Off-Peak Pos By Trader'!$A41,'Import OffPeak'!$A$3:EU$100,EU$1,FALSE())),0,VLOOKUP('W. VaR &amp; Off-Peak Pos By Trader'!$A41,'Import OffPeak'!$A$3:EU$100,EU$1,FALSE()))</f>
        <v>0</v>
      </c>
      <c r="EV33" s="107" t="n">
        <f aca="false">IF(ISNA(VLOOKUP('W. VaR &amp; Off-Peak Pos By Trader'!$A41,'Import OffPeak'!$A$3:EV$100,EV$1,FALSE())),0,VLOOKUP('W. VaR &amp; Off-Peak Pos By Trader'!$A41,'Import OffPeak'!$A$3:EV$100,EV$1,FALSE()))</f>
        <v>0</v>
      </c>
      <c r="EW33" s="107" t="n">
        <f aca="false">IF(ISNA(VLOOKUP('W. VaR &amp; Off-Peak Pos By Trader'!$A41,'Import OffPeak'!$A$3:EW$100,EW$1,FALSE())),0,VLOOKUP('W. VaR &amp; Off-Peak Pos By Trader'!$A41,'Import OffPeak'!$A$3:EW$100,EW$1,FALSE()))</f>
        <v>0</v>
      </c>
      <c r="EX33" s="107" t="n">
        <f aca="false">IF(ISNA(VLOOKUP('W. VaR &amp; Off-Peak Pos By Trader'!$A41,'Import OffPeak'!$A$3:EX$100,EX$1,FALSE())),0,VLOOKUP('W. VaR &amp; Off-Peak Pos By Trader'!$A41,'Import OffPeak'!$A$3:EX$100,EX$1,FALSE()))</f>
        <v>0</v>
      </c>
      <c r="EY33" s="107" t="n">
        <f aca="false">IF(ISNA(VLOOKUP('W. VaR &amp; Off-Peak Pos By Trader'!$A41,'Import OffPeak'!$A$3:EY$100,EY$1,FALSE())),0,VLOOKUP('W. VaR &amp; Off-Peak Pos By Trader'!$A41,'Import OffPeak'!$A$3:EY$100,EY$1,FALSE()))</f>
        <v>0</v>
      </c>
      <c r="EZ33" s="107" t="n">
        <f aca="false">IF(ISNA(VLOOKUP('W. VaR &amp; Off-Peak Pos By Trader'!$A41,'Import OffPeak'!$A$3:EZ$100,EZ$1,FALSE())),0,VLOOKUP('W. VaR &amp; Off-Peak Pos By Trader'!$A41,'Import OffPeak'!$A$3:EZ$100,EZ$1,FALSE()))</f>
        <v>0</v>
      </c>
      <c r="FA33" s="107" t="n">
        <f aca="false">IF(ISNA(VLOOKUP('W. VaR &amp; Off-Peak Pos By Trader'!$A41,'Import OffPeak'!$A$3:FA$100,FA$1,FALSE())),0,VLOOKUP('W. VaR &amp; Off-Peak Pos By Trader'!$A41,'Import OffPeak'!$A$3:FA$100,FA$1,FALSE()))</f>
        <v>0</v>
      </c>
      <c r="FB33" s="107" t="n">
        <f aca="false">IF(ISNA(VLOOKUP('W. VaR &amp; Off-Peak Pos By Trader'!$A41,'Import OffPeak'!$A$3:FB$100,FB$1,FALSE())),0,VLOOKUP('W. VaR &amp; Off-Peak Pos By Trader'!$A41,'Import OffPeak'!$A$3:FB$100,FB$1,FALSE()))</f>
        <v>0</v>
      </c>
      <c r="FC33" s="107" t="n">
        <f aca="false">IF(ISNA(VLOOKUP('W. VaR &amp; Off-Peak Pos By Trader'!$A41,'Import OffPeak'!$A$3:FC$100,FC$1,FALSE())),0,VLOOKUP('W. VaR &amp; Off-Peak Pos By Trader'!$A41,'Import OffPeak'!$A$3:FC$100,FC$1,FALSE()))</f>
        <v>0</v>
      </c>
      <c r="FD33" s="107" t="n">
        <f aca="false">IF(ISNA(VLOOKUP('W. VaR &amp; Off-Peak Pos By Trader'!$A41,'Import OffPeak'!$A$3:FD$100,FD$1,FALSE())),0,VLOOKUP('W. VaR &amp; Off-Peak Pos By Trader'!$A41,'Import OffPeak'!$A$3:FD$100,FD$1,FALSE()))</f>
        <v>0</v>
      </c>
      <c r="FE33" s="107" t="n">
        <f aca="false">IF(ISNA(VLOOKUP('W. VaR &amp; Off-Peak Pos By Trader'!$A41,'Import OffPeak'!$A$3:FE$100,FE$1,FALSE())),0,VLOOKUP('W. VaR &amp; Off-Peak Pos By Trader'!$A41,'Import OffPeak'!$A$3:FE$100,FE$1,FALSE()))</f>
        <v>0</v>
      </c>
      <c r="FF33" s="107" t="n">
        <f aca="false">IF(ISNA(VLOOKUP('W. VaR &amp; Off-Peak Pos By Trader'!$A41,'Import OffPeak'!$A$3:FF$100,FF$1,FALSE())),0,VLOOKUP('W. VaR &amp; Off-Peak Pos By Trader'!$A41,'Import OffPeak'!$A$3:FF$100,FF$1,FALSE()))</f>
        <v>0</v>
      </c>
      <c r="FG33" s="107" t="n">
        <f aca="false">IF(ISNA(VLOOKUP('W. VaR &amp; Off-Peak Pos By Trader'!$A41,'Import OffPeak'!$A$3:FG$100,FG$1,FALSE())),0,VLOOKUP('W. VaR &amp; Off-Peak Pos By Trader'!$A41,'Import OffPeak'!$A$3:FG$100,FG$1,FALSE()))</f>
        <v>0</v>
      </c>
      <c r="FH33" s="107" t="n">
        <f aca="false">IF(ISNA(VLOOKUP('W. VaR &amp; Off-Peak Pos By Trader'!$A41,'Import OffPeak'!$A$3:FH$100,FH$1,FALSE())),0,VLOOKUP('W. VaR &amp; Off-Peak Pos By Trader'!$A41,'Import OffPeak'!$A$3:FH$100,FH$1,FALSE()))</f>
        <v>0</v>
      </c>
      <c r="FI33" s="107" t="n">
        <f aca="false">IF(ISNA(VLOOKUP('W. VaR &amp; Off-Peak Pos By Trader'!$A41,'Import OffPeak'!$A$3:FI$100,FI$1,FALSE())),0,VLOOKUP('W. VaR &amp; Off-Peak Pos By Trader'!$A41,'Import OffPeak'!$A$3:FI$100,FI$1,FALSE()))</f>
        <v>0</v>
      </c>
      <c r="FJ33" s="107" t="n">
        <f aca="false">IF(ISNA(VLOOKUP('W. VaR &amp; Off-Peak Pos By Trader'!$A41,'Import OffPeak'!$A$3:FJ$100,FJ$1,FALSE())),0,VLOOKUP('W. VaR &amp; Off-Peak Pos By Trader'!$A41,'Import OffPeak'!$A$3:FJ$100,FJ$1,FALSE()))</f>
        <v>0</v>
      </c>
      <c r="FK33" s="107" t="n">
        <f aca="false">IF(ISNA(VLOOKUP('W. VaR &amp; Off-Peak Pos By Trader'!$A41,'Import OffPeak'!$A$3:FK$100,FK$1,FALSE())),0,VLOOKUP('W. VaR &amp; Off-Peak Pos By Trader'!$A41,'Import OffPeak'!$A$3:FK$100,FK$1,FALSE()))</f>
        <v>0</v>
      </c>
      <c r="FL33" s="107" t="n">
        <f aca="false">IF(ISNA(VLOOKUP('W. VaR &amp; Off-Peak Pos By Trader'!$A41,'Import OffPeak'!$A$3:FL$100,FL$1,FALSE())),0,VLOOKUP('W. VaR &amp; Off-Peak Pos By Trader'!$A41,'Import OffPeak'!$A$3:FL$100,FL$1,FALSE()))</f>
        <v>0</v>
      </c>
      <c r="FM33" s="107" t="n">
        <f aca="false">IF(ISNA(VLOOKUP('W. VaR &amp; Off-Peak Pos By Trader'!$A41,'Import OffPeak'!$A$3:FM$100,FM$1,FALSE())),0,VLOOKUP('W. VaR &amp; Off-Peak Pos By Trader'!$A41,'Import OffPeak'!$A$3:FM$100,FM$1,FALSE()))</f>
        <v>0</v>
      </c>
      <c r="FN33" s="107" t="n">
        <f aca="false">IF(ISNA(VLOOKUP('W. VaR &amp; Off-Peak Pos By Trader'!$A41,'Import OffPeak'!$A$3:FN$100,FN$1,FALSE())),0,VLOOKUP('W. VaR &amp; Off-Peak Pos By Trader'!$A41,'Import OffPeak'!$A$3:FN$100,FN$1,FALSE()))</f>
        <v>0</v>
      </c>
      <c r="FO33" s="107" t="n">
        <f aca="false">IF(ISNA(VLOOKUP('W. VaR &amp; Off-Peak Pos By Trader'!$A41,'Import OffPeak'!$A$3:FO$100,FO$1,FALSE())),0,VLOOKUP('W. VaR &amp; Off-Peak Pos By Trader'!$A41,'Import OffPeak'!$A$3:FO$100,FO$1,FALSE()))</f>
        <v>0</v>
      </c>
      <c r="FP33" s="107" t="n">
        <f aca="false">IF(ISNA(VLOOKUP('W. VaR &amp; Off-Peak Pos By Trader'!$A41,'Import OffPeak'!$A$3:FP$100,FP$1,FALSE())),0,VLOOKUP('W. VaR &amp; Off-Peak Pos By Trader'!$A41,'Import OffPeak'!$A$3:FP$100,FP$1,FALSE()))</f>
        <v>0</v>
      </c>
      <c r="FQ33" s="107" t="n">
        <f aca="false">IF(ISNA(VLOOKUP('W. VaR &amp; Off-Peak Pos By Trader'!$A41,'Import OffPeak'!$A$3:FQ$100,FQ$1,FALSE())),0,VLOOKUP('W. VaR &amp; Off-Peak Pos By Trader'!$A41,'Import OffPeak'!$A$3:FQ$100,FQ$1,FALSE()))</f>
        <v>0</v>
      </c>
      <c r="FR33" s="107" t="n">
        <f aca="false">IF(ISNA(VLOOKUP('W. VaR &amp; Off-Peak Pos By Trader'!$A41,'Import OffPeak'!$A$3:FR$100,FR$1,FALSE())),0,VLOOKUP('W. VaR &amp; Off-Peak Pos By Trader'!$A41,'Import OffPeak'!$A$3:FR$100,FR$1,FALSE()))</f>
        <v>0</v>
      </c>
      <c r="FS33" s="107" t="n">
        <f aca="false">IF(ISNA(VLOOKUP('W. VaR &amp; Off-Peak Pos By Trader'!$A41,'Import OffPeak'!$A$3:FS$100,FS$1,FALSE())),0,VLOOKUP('W. VaR &amp; Off-Peak Pos By Trader'!$A41,'Import OffPeak'!$A$3:FS$100,FS$1,FALSE()))</f>
        <v>0</v>
      </c>
      <c r="FT33" s="107" t="n">
        <f aca="false">IF(ISNA(VLOOKUP('W. VaR &amp; Off-Peak Pos By Trader'!$A41,'Import OffPeak'!$A$3:FT$100,FT$1,FALSE())),0,VLOOKUP('W. VaR &amp; Off-Peak Pos By Trader'!$A41,'Import OffPeak'!$A$3:FT$100,FT$1,FALSE()))</f>
        <v>0</v>
      </c>
      <c r="FU33" s="107" t="n">
        <f aca="false">IF(ISNA(VLOOKUP('W. VaR &amp; Off-Peak Pos By Trader'!$A41,'Import OffPeak'!$A$3:FU$100,FU$1,FALSE())),0,VLOOKUP('W. VaR &amp; Off-Peak Pos By Trader'!$A41,'Import OffPeak'!$A$3:FU$100,FU$1,FALSE()))</f>
        <v>0</v>
      </c>
      <c r="FV33" s="0" t="n">
        <f aca="false">IF(ISNA(VLOOKUP('W. VaR &amp; Off-Peak Pos By Trader'!$A41,'Import OffPeak'!$A$3:FV$100,FV$1,FALSE())),0,VLOOKUP('W. VaR &amp; Off-Peak Pos By Trader'!$A41,'Import OffPeak'!$A$3:FV$100,FV$1,FALSE()))</f>
        <v>0</v>
      </c>
      <c r="FW33" s="0" t="n">
        <f aca="false">IF(ISNA(VLOOKUP('W. VaR &amp; Off-Peak Pos By Trader'!$A41,'Import OffPeak'!$A$3:FW$100,FW$1,FALSE())),0,VLOOKUP('W. VaR &amp; Off-Peak Pos By Trader'!$A41,'Import OffPeak'!$A$3:FW$100,FW$1,FALSE()))</f>
        <v>0</v>
      </c>
      <c r="FX33" s="0" t="n">
        <f aca="false">IF(ISNA(VLOOKUP('W. VaR &amp; Off-Peak Pos By Trader'!$A41,'Import OffPeak'!$A$3:FX$100,FX$1,FALSE())),0,VLOOKUP('W. VaR &amp; Off-Peak Pos By Trader'!$A41,'Import OffPeak'!$A$3:FX$100,FX$1,FALSE()))</f>
        <v>0</v>
      </c>
      <c r="FY33" s="0" t="n">
        <f aca="false">IF(ISNA(VLOOKUP('W. VaR &amp; Off-Peak Pos By Trader'!$A41,'Import OffPeak'!$A$3:FY$100,FY$1,FALSE())),0,VLOOKUP('W. VaR &amp; Off-Peak Pos By Trader'!$A41,'Import OffPeak'!$A$3:FY$100,FY$1,FALSE()))</f>
        <v>0</v>
      </c>
      <c r="FZ33" s="0" t="n">
        <f aca="false">IF(ISNA(VLOOKUP('W. VaR &amp; Off-Peak Pos By Trader'!$A41,'Import OffPeak'!$A$3:FZ$100,FZ$1,FALSE())),0,VLOOKUP('W. VaR &amp; Off-Peak Pos By Trader'!$A41,'Import OffPeak'!$A$3:FZ$100,FZ$1,FALSE()))</f>
        <v>0</v>
      </c>
      <c r="GA33" s="0" t="n">
        <f aca="false">IF(ISNA(VLOOKUP('W. VaR &amp; Off-Peak Pos By Trader'!$A41,'Import OffPeak'!$A$3:GA$100,GA$1,FALSE())),0,VLOOKUP('W. VaR &amp; Off-Peak Pos By Trader'!$A41,'Import OffPeak'!$A$3:GA$100,GA$1,FALSE()))</f>
        <v>0</v>
      </c>
      <c r="GB33" s="0" t="n">
        <f aca="false">IF(ISNA(VLOOKUP('W. VaR &amp; Off-Peak Pos By Trader'!$A41,'Import OffPeak'!$A$3:GB$100,GB$1,FALSE())),0,VLOOKUP('W. VaR &amp; Off-Peak Pos By Trader'!$A41,'Import OffPeak'!$A$3:GB$100,GB$1,FALSE()))</f>
        <v>0</v>
      </c>
      <c r="GC33" s="0" t="n">
        <f aca="false">IF(ISNA(VLOOKUP('W. VaR &amp; Off-Peak Pos By Trader'!$A41,'Import OffPeak'!$A$3:GC$100,GC$1,FALSE())),0,VLOOKUP('W. VaR &amp; Off-Peak Pos By Trader'!$A41,'Import OffPeak'!$A$3:GC$100,GC$1,FALSE()))</f>
        <v>0</v>
      </c>
      <c r="GD33" s="0" t="n">
        <f aca="false">IF(ISNA(VLOOKUP('W. VaR &amp; Off-Peak Pos By Trader'!$A41,'Import OffPeak'!$A$3:GD$100,GD$1,FALSE())),0,VLOOKUP('W. VaR &amp; Off-Peak Pos By Trader'!$A41,'Import OffPeak'!$A$3:GD$100,GD$1,FALSE()))</f>
        <v>0</v>
      </c>
      <c r="GE33" s="0" t="n">
        <f aca="false">IF(ISNA(VLOOKUP('W. VaR &amp; Off-Peak Pos By Trader'!$A41,'Import OffPeak'!$A$3:GE$100,GE$1,FALSE())),0,VLOOKUP('W. VaR &amp; Off-Peak Pos By Trader'!$A41,'Import OffPeak'!$A$3:GE$100,GE$1,FALSE()))</f>
        <v>0</v>
      </c>
      <c r="GF33" s="0" t="n">
        <f aca="false">IF(ISNA(VLOOKUP('W. VaR &amp; Off-Peak Pos By Trader'!$A41,'Import OffPeak'!$A$3:GF$100,GF$1,FALSE())),0,VLOOKUP('W. VaR &amp; Off-Peak Pos By Trader'!$A41,'Import OffPeak'!$A$3:GF$100,GF$1,FALSE()))</f>
        <v>0</v>
      </c>
      <c r="GG33" s="0" t="n">
        <f aca="false">IF(ISNA(VLOOKUP('W. VaR &amp; Off-Peak Pos By Trader'!$A41,'Import OffPeak'!$A$3:GG$100,GG$1,FALSE())),0,VLOOKUP('W. VaR &amp; Off-Peak Pos By Trader'!$A41,'Import OffPeak'!$A$3:GG$100,GG$1,FALSE()))</f>
        <v>0</v>
      </c>
      <c r="GH33" s="0" t="n">
        <f aca="false">IF(ISNA(VLOOKUP('W. VaR &amp; Off-Peak Pos By Trader'!$A41,'Import OffPeak'!$A$3:GH$100,GH$1,FALSE())),0,VLOOKUP('W. VaR &amp; Off-Peak Pos By Trader'!$A41,'Import OffPeak'!$A$3:GH$100,GH$1,FALSE()))</f>
        <v>0</v>
      </c>
      <c r="GI33" s="0" t="n">
        <f aca="false">IF(ISNA(VLOOKUP('W. VaR &amp; Off-Peak Pos By Trader'!$A41,'Import OffPeak'!$A$3:GI$100,GI$1,FALSE())),0,VLOOKUP('W. VaR &amp; Off-Peak Pos By Trader'!$A41,'Import OffPeak'!$A$3:GI$100,GI$1,FALSE()))</f>
        <v>0</v>
      </c>
      <c r="GJ33" s="0" t="n">
        <f aca="false">IF(ISNA(VLOOKUP('W. VaR &amp; Off-Peak Pos By Trader'!$A41,'Import OffPeak'!$A$3:GJ$100,GJ$1,FALSE())),0,VLOOKUP('W. VaR &amp; Off-Peak Pos By Trader'!$A41,'Import OffPeak'!$A$3:GJ$100,GJ$1,FALSE()))</f>
        <v>0</v>
      </c>
      <c r="GK33" s="0" t="n">
        <f aca="false">IF(ISNA(VLOOKUP('W. VaR &amp; Off-Peak Pos By Trader'!$A41,'Import OffPeak'!$A$3:GK$100,GK$1,FALSE())),0,VLOOKUP('W. VaR &amp; Off-Peak Pos By Trader'!$A41,'Import OffPeak'!$A$3:GK$100,GK$1,FALSE()))</f>
        <v>0</v>
      </c>
      <c r="GL33" s="0" t="n">
        <f aca="false">IF(ISNA(VLOOKUP('W. VaR &amp; Off-Peak Pos By Trader'!$A41,'Import OffPeak'!$A$3:GL$100,GL$1,FALSE())),0,VLOOKUP('W. VaR &amp; Off-Peak Pos By Trader'!$A41,'Import OffPeak'!$A$3:GL$100,GL$1,FALSE()))</f>
        <v>0</v>
      </c>
      <c r="GM33" s="0" t="n">
        <f aca="false">IF(ISNA(VLOOKUP('W. VaR &amp; Off-Peak Pos By Trader'!$A41,'Import OffPeak'!$A$3:GM$100,GM$1,FALSE())),0,VLOOKUP('W. VaR &amp; Off-Peak Pos By Trader'!$A41,'Import OffPeak'!$A$3:GM$100,GM$1,FALSE()))</f>
        <v>0</v>
      </c>
      <c r="GN33" s="0" t="n">
        <f aca="false">IF(ISNA(VLOOKUP('W. VaR &amp; Off-Peak Pos By Trader'!$A41,'Import OffPeak'!$A$3:GN$100,GN$1,FALSE())),0,VLOOKUP('W. VaR &amp; Off-Peak Pos By Trader'!$A41,'Import OffPeak'!$A$3:GN$100,GN$1,FALSE()))</f>
        <v>0</v>
      </c>
      <c r="GO33" s="0" t="n">
        <f aca="false">IF(ISNA(VLOOKUP('W. VaR &amp; Off-Peak Pos By Trader'!$A41,'Import OffPeak'!$A$3:GO$100,GO$1,FALSE())),0,VLOOKUP('W. VaR &amp; Off-Peak Pos By Trader'!$A41,'Import OffPeak'!$A$3:GO$100,GO$1,FALSE()))</f>
        <v>0</v>
      </c>
      <c r="GP33" s="0" t="n">
        <f aca="false">IF(ISNA(VLOOKUP('W. VaR &amp; Off-Peak Pos By Trader'!$A41,'Import OffPeak'!$A$3:GP$100,GP$1,FALSE())),0,VLOOKUP('W. VaR &amp; Off-Peak Pos By Trader'!$A41,'Import OffPeak'!$A$3:GP$100,GP$1,FALSE()))</f>
        <v>0</v>
      </c>
      <c r="GQ33" s="0" t="n">
        <f aca="false">IF(ISNA(VLOOKUP('W. VaR &amp; Off-Peak Pos By Trader'!$A41,'Import OffPeak'!$A$3:GQ$100,GQ$1,FALSE())),0,VLOOKUP('W. VaR &amp; Off-Peak Pos By Trader'!$A41,'Import OffPeak'!$A$3:GQ$100,GQ$1,FALSE()))</f>
        <v>0</v>
      </c>
      <c r="GR33" s="0" t="n">
        <f aca="false">IF(ISNA(VLOOKUP('W. VaR &amp; Off-Peak Pos By Trader'!$A41,'Import OffPeak'!$A$3:GR$100,GR$1,FALSE())),0,VLOOKUP('W. VaR &amp; Off-Peak Pos By Trader'!$A41,'Import OffPeak'!$A$3:GR$100,GR$1,FALSE()))</f>
        <v>0</v>
      </c>
      <c r="GS33" s="0" t="n">
        <f aca="false">IF(ISNA(VLOOKUP('W. VaR &amp; Off-Peak Pos By Trader'!$A41,'Import OffPeak'!$A$3:GS$100,GS$1,FALSE())),0,VLOOKUP('W. VaR &amp; Off-Peak Pos By Trader'!$A41,'Import OffPeak'!$A$3:GS$100,GS$1,FALSE()))</f>
        <v>0</v>
      </c>
      <c r="GT33" s="0" t="n">
        <f aca="false">IF(ISNA(VLOOKUP('W. VaR &amp; Off-Peak Pos By Trader'!$A41,'Import OffPeak'!$A$3:GT$100,GT$1,FALSE())),0,VLOOKUP('W. VaR &amp; Off-Peak Pos By Trader'!$A41,'Import OffPeak'!$A$3:GT$100,GT$1,FALSE()))</f>
        <v>0</v>
      </c>
      <c r="GU33" s="0" t="n">
        <f aca="false">IF(ISNA(VLOOKUP('W. VaR &amp; Off-Peak Pos By Trader'!$A41,'Import OffPeak'!$A$3:GU$100,GU$1,FALSE())),0,VLOOKUP('W. VaR &amp; Off-Peak Pos By Trader'!$A41,'Import OffPeak'!$A$3:GU$100,GU$1,FALSE()))</f>
        <v>0</v>
      </c>
      <c r="GV33" s="0" t="n">
        <f aca="false">IF(ISNA(VLOOKUP('W. VaR &amp; Off-Peak Pos By Trader'!$A41,'Import OffPeak'!$A$3:GV$100,GV$1,FALSE())),0,VLOOKUP('W. VaR &amp; Off-Peak Pos By Trader'!$A41,'Import OffPeak'!$A$3:GV$100,GV$1,FALSE()))</f>
        <v>0</v>
      </c>
      <c r="GW33" s="0" t="n">
        <f aca="false">IF(ISNA(VLOOKUP('W. VaR &amp; Off-Peak Pos By Trader'!$A41,'Import OffPeak'!$A$3:GW$100,GW$1,FALSE())),0,VLOOKUP('W. VaR &amp; Off-Peak Pos By Trader'!$A41,'Import OffPeak'!$A$3:GW$100,GW$1,FALSE()))</f>
        <v>0</v>
      </c>
      <c r="GX33" s="0" t="n">
        <f aca="false">IF(ISNA(VLOOKUP('W. VaR &amp; Off-Peak Pos By Trader'!$A41,'Import OffPeak'!$A$3:GX$100,GX$1,FALSE())),0,VLOOKUP('W. VaR &amp; Off-Peak Pos By Trader'!$A41,'Import OffPeak'!$A$3:GX$100,GX$1,FALSE()))</f>
        <v>0</v>
      </c>
      <c r="GY33" s="0" t="n">
        <f aca="false">IF(ISNA(VLOOKUP('W. VaR &amp; Off-Peak Pos By Trader'!$A41,'Import OffPeak'!$A$3:GY$100,GY$1,FALSE())),0,VLOOKUP('W. VaR &amp; Off-Peak Pos By Trader'!$A41,'Import OffPeak'!$A$3:GY$100,GY$1,FALSE()))</f>
        <v>0</v>
      </c>
      <c r="GZ33" s="0" t="n">
        <f aca="false">IF(ISNA(VLOOKUP('W. VaR &amp; Off-Peak Pos By Trader'!$A41,'Import OffPeak'!$A$3:GZ$100,GZ$1,FALSE())),0,VLOOKUP('W. VaR &amp; Off-Peak Pos By Trader'!$A41,'Import OffPeak'!$A$3:GZ$100,GZ$1,FALSE()))</f>
        <v>0</v>
      </c>
      <c r="HA33" s="0" t="n">
        <f aca="false">IF(ISNA(VLOOKUP('W. VaR &amp; Off-Peak Pos By Trader'!$A41,'Import OffPeak'!$A$3:HA$100,HA$1,FALSE())),0,VLOOKUP('W. VaR &amp; Off-Peak Pos By Trader'!$A41,'Import OffPeak'!$A$3:HA$100,HA$1,FALSE()))</f>
        <v>0</v>
      </c>
      <c r="HB33" s="0" t="n">
        <f aca="false">IF(ISNA(VLOOKUP('W. VaR &amp; Off-Peak Pos By Trader'!$A41,'Import OffPeak'!$A$3:HB$100,HB$1,FALSE())),0,VLOOKUP('W. VaR &amp; Off-Peak Pos By Trader'!$A41,'Import OffPeak'!$A$3:HB$100,HB$1,FALSE()))</f>
        <v>0</v>
      </c>
      <c r="HC33" s="0" t="n">
        <f aca="false">IF(ISNA(VLOOKUP('W. VaR &amp; Off-Peak Pos By Trader'!$A41,'Import OffPeak'!$A$3:HC$100,HC$1,FALSE())),0,VLOOKUP('W. VaR &amp; Off-Peak Pos By Trader'!$A41,'Import OffPeak'!$A$3:HC$100,HC$1,FALSE()))</f>
        <v>0</v>
      </c>
      <c r="HD33" s="0" t="n">
        <f aca="false">IF(ISNA(VLOOKUP('W. VaR &amp; Off-Peak Pos By Trader'!$A41,'Import OffPeak'!$A$3:HD$100,HD$1,FALSE())),0,VLOOKUP('W. VaR &amp; Off-Peak Pos By Trader'!$A41,'Import OffPeak'!$A$3:HD$100,HD$1,FALSE()))</f>
        <v>0</v>
      </c>
      <c r="HE33" s="0" t="n">
        <f aca="false">IF(ISNA(VLOOKUP('W. VaR &amp; Off-Peak Pos By Trader'!$A41,'Import OffPeak'!$A$3:HE$100,HE$1,FALSE())),0,VLOOKUP('W. VaR &amp; Off-Peak Pos By Trader'!$A41,'Import OffPeak'!$A$3:HE$100,HE$1,FALSE()))</f>
        <v>0</v>
      </c>
      <c r="HF33" s="0" t="n">
        <f aca="false">IF(ISNA(VLOOKUP('W. VaR &amp; Off-Peak Pos By Trader'!$A41,'Import OffPeak'!$A$3:HF$100,HF$1,FALSE())),0,VLOOKUP('W. VaR &amp; Off-Peak Pos By Trader'!$A41,'Import OffPeak'!$A$3:HF$100,HF$1,FALSE()))</f>
        <v>0</v>
      </c>
      <c r="HG33" s="0" t="n">
        <f aca="false">IF(ISNA(VLOOKUP('W. VaR &amp; Off-Peak Pos By Trader'!$A41,'Import OffPeak'!$A$3:HG$100,HG$1,FALSE())),0,VLOOKUP('W. VaR &amp; Off-Peak Pos By Trader'!$A41,'Import OffPeak'!$A$3:HG$100,HG$1,FALSE()))</f>
        <v>0</v>
      </c>
      <c r="HH33" s="0" t="n">
        <f aca="false">IF(ISNA(VLOOKUP('W. VaR &amp; Off-Peak Pos By Trader'!$A41,'Import OffPeak'!$A$3:HH$100,HH$1,FALSE())),0,VLOOKUP('W. VaR &amp; Off-Peak Pos By Trader'!$A41,'Import OffPeak'!$A$3:HH$100,HH$1,FALSE()))</f>
        <v>0</v>
      </c>
      <c r="HI33" s="0" t="n">
        <f aca="false">IF(ISNA(VLOOKUP('W. VaR &amp; Off-Peak Pos By Trader'!$A41,'Import OffPeak'!$A$3:HI$100,HI$1,FALSE())),0,VLOOKUP('W. VaR &amp; Off-Peak Pos By Trader'!$A41,'Import OffPeak'!$A$3:HI$100,HI$1,FALSE()))</f>
        <v>0</v>
      </c>
      <c r="HJ33" s="0" t="n">
        <f aca="false">IF(ISNA(VLOOKUP('W. VaR &amp; Off-Peak Pos By Trader'!$A41,'Import OffPeak'!$A$3:HJ$100,HJ$1,FALSE())),0,VLOOKUP('W. VaR &amp; Off-Peak Pos By Trader'!$A41,'Import OffPeak'!$A$3:HJ$100,HJ$1,FALSE()))</f>
        <v>0</v>
      </c>
      <c r="HK33" s="0" t="n">
        <f aca="false">IF(ISNA(VLOOKUP('W. VaR &amp; Off-Peak Pos By Trader'!$A41,'Import OffPeak'!$A$3:HK$100,HK$1,FALSE())),0,VLOOKUP('W. VaR &amp; Off-Peak Pos By Trader'!$A41,'Import OffPeak'!$A$3:HK$100,HK$1,FALSE()))</f>
        <v>0</v>
      </c>
      <c r="HL33" s="0" t="n">
        <f aca="false">IF(ISNA(VLOOKUP('W. VaR &amp; Off-Peak Pos By Trader'!$A41,'Import OffPeak'!$A$3:HL$100,HL$1,FALSE())),0,VLOOKUP('W. VaR &amp; Off-Peak Pos By Trader'!$A41,'Import OffPeak'!$A$3:HL$100,HL$1,FALSE()))</f>
        <v>0</v>
      </c>
      <c r="HM33" s="0" t="n">
        <f aca="false">IF(ISNA(VLOOKUP('W. VaR &amp; Off-Peak Pos By Trader'!$A41,'Import OffPeak'!$A$3:HM$100,HM$1,FALSE())),0,VLOOKUP('W. VaR &amp; Off-Peak Pos By Trader'!$A41,'Import OffPeak'!$A$3:HM$100,HM$1,FALSE()))</f>
        <v>0</v>
      </c>
      <c r="HN33" s="0" t="n">
        <f aca="false">IF(ISNA(VLOOKUP('W. VaR &amp; Off-Peak Pos By Trader'!$A41,'Import OffPeak'!$A$3:HN$100,HN$1,FALSE())),0,VLOOKUP('W. VaR &amp; Off-Peak Pos By Trader'!$A41,'Import OffPeak'!$A$3:HN$100,HN$1,FALSE()))</f>
        <v>0</v>
      </c>
      <c r="HO33" s="0" t="n">
        <f aca="false">IF(ISNA(VLOOKUP('W. VaR &amp; Off-Peak Pos By Trader'!$A41,'Import OffPeak'!$A$3:HO$100,HO$1,FALSE())),0,VLOOKUP('W. VaR &amp; Off-Peak Pos By Trader'!$A41,'Import OffPeak'!$A$3:HO$100,HO$1,FALSE()))</f>
        <v>0</v>
      </c>
      <c r="HP33" s="0" t="n">
        <f aca="false">IF(ISNA(VLOOKUP('W. VaR &amp; Off-Peak Pos By Trader'!$A41,'Import OffPeak'!$A$3:HP$100,HP$1,FALSE())),0,VLOOKUP('W. VaR &amp; Off-Peak Pos By Trader'!$A41,'Import OffPeak'!$A$3:HP$100,HP$1,FALSE()))</f>
        <v>0</v>
      </c>
      <c r="HQ33" s="0" t="n">
        <f aca="false">IF(ISNA(VLOOKUP('W. VaR &amp; Off-Peak Pos By Trader'!$A41,'Import OffPeak'!$A$3:HQ$100,HQ$1,FALSE())),0,VLOOKUP('W. VaR &amp; Off-Peak Pos By Trader'!$A41,'Import OffPeak'!$A$3:HQ$100,HQ$1,FALSE()))</f>
        <v>0</v>
      </c>
      <c r="HR33" s="0" t="n">
        <f aca="false">IF(ISNA(VLOOKUP('W. VaR &amp; Off-Peak Pos By Trader'!$A41,'Import OffPeak'!$A$3:HR$100,HR$1,FALSE())),0,VLOOKUP('W. VaR &amp; Off-Peak Pos By Trader'!$A41,'Import OffPeak'!$A$3:HR$100,HR$1,FALSE()))</f>
        <v>0</v>
      </c>
      <c r="HS33" s="0" t="n">
        <f aca="false">IF(ISNA(VLOOKUP('W. VaR &amp; Off-Peak Pos By Trader'!$A41,'Import OffPeak'!$A$3:HS$100,HS$1,FALSE())),0,VLOOKUP('W. VaR &amp; Off-Peak Pos By Trader'!$A41,'Import OffPeak'!$A$3:HS$100,HS$1,FALSE()))</f>
        <v>0</v>
      </c>
      <c r="HT33" s="0" t="n">
        <f aca="false">IF(ISNA(VLOOKUP('W. VaR &amp; Off-Peak Pos By Trader'!$A41,'Import OffPeak'!$A$3:HT$100,HT$1,FALSE())),0,VLOOKUP('W. VaR &amp; Off-Peak Pos By Trader'!$A41,'Import OffPeak'!$A$3:HT$100,HT$1,FALSE()))</f>
        <v>0</v>
      </c>
      <c r="HU33" s="0" t="n">
        <f aca="false">IF(ISNA(VLOOKUP('W. VaR &amp; Off-Peak Pos By Trader'!$A41,'Import OffPeak'!$A$3:HU$100,HU$1,FALSE())),0,VLOOKUP('W. VaR &amp; Off-Peak Pos By Trader'!$A41,'Import OffPeak'!$A$3:HU$100,HU$1,FALSE()))</f>
        <v>0</v>
      </c>
      <c r="HV33" s="0" t="n">
        <f aca="false">IF(ISNA(VLOOKUP('W. VaR &amp; Off-Peak Pos By Trader'!$A41,'Import OffPeak'!$A$3:HV$100,HV$1,FALSE())),0,VLOOKUP('W. VaR &amp; Off-Peak Pos By Trader'!$A41,'Import OffPeak'!$A$3:HV$100,HV$1,FALSE()))</f>
        <v>0</v>
      </c>
      <c r="HW33" s="0" t="n">
        <f aca="false">IF(ISNA(VLOOKUP('W. VaR &amp; Off-Peak Pos By Trader'!$A41,'Import OffPeak'!$A$3:HW$100,HW$1,FALSE())),0,VLOOKUP('W. VaR &amp; Off-Peak Pos By Trader'!$A41,'Import OffPeak'!$A$3:HW$100,HW$1,FALSE()))</f>
        <v>0</v>
      </c>
      <c r="HX33" s="0" t="n">
        <f aca="false">IF(ISNA(VLOOKUP('W. VaR &amp; Off-Peak Pos By Trader'!$A41,'Import OffPeak'!$A$3:HX$100,HX$1,FALSE())),0,VLOOKUP('W. VaR &amp; Off-Peak Pos By Trader'!$A41,'Import OffPeak'!$A$3:HX$100,HX$1,FALSE()))</f>
        <v>0</v>
      </c>
      <c r="HY33" s="0" t="n">
        <f aca="false">IF(ISNA(VLOOKUP('W. VaR &amp; Off-Peak Pos By Trader'!$A41,'Import OffPeak'!$A$3:HY$100,HY$1,FALSE())),0,VLOOKUP('W. VaR &amp; Off-Peak Pos By Trader'!$A41,'Import OffPeak'!$A$3:HY$100,HY$1,FALSE()))</f>
        <v>0</v>
      </c>
      <c r="HZ33" s="0" t="n">
        <f aca="false">IF(ISNA(VLOOKUP('W. VaR &amp; Off-Peak Pos By Trader'!$A41,'Import OffPeak'!$A$3:HZ$100,HZ$1,FALSE())),0,VLOOKUP('W. VaR &amp; Off-Peak Pos By Trader'!$A41,'Import OffPeak'!$A$3:HZ$100,HZ$1,FALSE()))</f>
        <v>0</v>
      </c>
      <c r="IA33" s="0" t="n">
        <f aca="false">IF(ISNA(VLOOKUP('W. VaR &amp; Off-Peak Pos By Trader'!$A41,'Import OffPeak'!$A$3:IA$100,IA$1,FALSE())),0,VLOOKUP('W. VaR &amp; Off-Peak Pos By Trader'!$A41,'Import OffPeak'!$A$3:IA$100,IA$1,FALSE()))</f>
        <v>0</v>
      </c>
      <c r="IB33" s="0" t="n">
        <f aca="false">IF(ISNA(VLOOKUP('W. VaR &amp; Off-Peak Pos By Trader'!$A41,'Import OffPeak'!$A$3:IB$100,IB$1,FALSE())),0,VLOOKUP('W. VaR &amp; Off-Peak Pos By Trader'!$A41,'Import OffPeak'!$A$3:IB$100,IB$1,FALSE()))</f>
        <v>0</v>
      </c>
      <c r="IC33" s="0" t="n">
        <f aca="false">IF(ISNA(VLOOKUP('W. VaR &amp; Off-Peak Pos By Trader'!$A41,'Import OffPeak'!$A$3:IC$100,IC$1,FALSE())),0,VLOOKUP('W. VaR &amp; Off-Peak Pos By Trader'!$A41,'Import OffPeak'!$A$3:IC$100,IC$1,FALSE()))</f>
        <v>0</v>
      </c>
    </row>
    <row r="34" customFormat="false" ht="18" hidden="false" customHeight="false" outlineLevel="0" collapsed="false">
      <c r="A34" s="104" t="s">
        <v>36</v>
      </c>
      <c r="B34" s="107" t="n">
        <f aca="false">IF(ISNA(VLOOKUP('W. VaR &amp; Off-Peak Pos By Trader'!$A42,'Import OffPeak'!$A$3:B$100,B$1,FALSE())),0,VLOOKUP('W. VaR &amp; Off-Peak Pos By Trader'!$A42,'Import OffPeak'!$A$3:B$100,B$1,FALSE()))</f>
        <v>0</v>
      </c>
      <c r="C34" s="107" t="n">
        <f aca="false">IF(ISNA(VLOOKUP('W. VaR &amp; Off-Peak Pos By Trader'!$A42,'Import OffPeak'!$A$3:C$100,C$1,FALSE())),0,VLOOKUP('W. VaR &amp; Off-Peak Pos By Trader'!$A42,'Import OffPeak'!$A$3:C$100,C$1,FALSE()))</f>
        <v>0</v>
      </c>
      <c r="D34" s="107" t="n">
        <f aca="false">IF(ISNA(VLOOKUP('W. VaR &amp; Off-Peak Pos By Trader'!$A42,'Import OffPeak'!$A$3:D$100,D$1,FALSE())),0,VLOOKUP('W. VaR &amp; Off-Peak Pos By Trader'!$A42,'Import OffPeak'!$A$3:D$100,D$1,FALSE()))</f>
        <v>0</v>
      </c>
      <c r="E34" s="107" t="n">
        <f aca="false">IF(ISNA(VLOOKUP('W. VaR &amp; Off-Peak Pos By Trader'!$A42,'Import OffPeak'!$A$3:E$100,E$1,FALSE())),0,VLOOKUP('W. VaR &amp; Off-Peak Pos By Trader'!$A42,'Import OffPeak'!$A$3:E$100,E$1,FALSE()))</f>
        <v>0</v>
      </c>
      <c r="F34" s="107" t="n">
        <f aca="false">IF(ISNA(VLOOKUP('W. VaR &amp; Off-Peak Pos By Trader'!$A42,'Import OffPeak'!$A$3:F$100,F$1,FALSE())),0,VLOOKUP('W. VaR &amp; Off-Peak Pos By Trader'!$A42,'Import OffPeak'!$A$3:F$100,F$1,FALSE()))</f>
        <v>0</v>
      </c>
      <c r="G34" s="107" t="n">
        <f aca="false">IF(ISNA(VLOOKUP('W. VaR &amp; Off-Peak Pos By Trader'!$A42,'Import OffPeak'!$A$3:G$100,G$1,FALSE())),0,VLOOKUP('W. VaR &amp; Off-Peak Pos By Trader'!$A42,'Import OffPeak'!$A$3:G$100,G$1,FALSE()))</f>
        <v>0</v>
      </c>
      <c r="H34" s="107" t="n">
        <f aca="false">IF(ISNA(VLOOKUP('W. VaR &amp; Off-Peak Pos By Trader'!$A42,'Import OffPeak'!$A$3:H$100,H$1,FALSE())),0,VLOOKUP('W. VaR &amp; Off-Peak Pos By Trader'!$A42,'Import OffPeak'!$A$3:H$100,H$1,FALSE()))</f>
        <v>0</v>
      </c>
      <c r="I34" s="107" t="n">
        <f aca="false">IF(ISNA(VLOOKUP('W. VaR &amp; Off-Peak Pos By Trader'!$A42,'Import OffPeak'!$A$3:I$100,I$1,FALSE())),0,VLOOKUP('W. VaR &amp; Off-Peak Pos By Trader'!$A42,'Import OffPeak'!$A$3:I$100,I$1,FALSE()))</f>
        <v>0</v>
      </c>
      <c r="J34" s="107" t="n">
        <f aca="false">IF(ISNA(VLOOKUP('W. VaR &amp; Off-Peak Pos By Trader'!$A42,'Import OffPeak'!$A$3:J$100,J$1,FALSE())),0,VLOOKUP('W. VaR &amp; Off-Peak Pos By Trader'!$A42,'Import OffPeak'!$A$3:J$100,J$1,FALSE()))</f>
        <v>0</v>
      </c>
      <c r="K34" s="107" t="n">
        <f aca="false">IF(ISNA(VLOOKUP('W. VaR &amp; Off-Peak Pos By Trader'!$A42,'Import OffPeak'!$A$3:K$100,K$1,FALSE())),0,VLOOKUP('W. VaR &amp; Off-Peak Pos By Trader'!$A42,'Import OffPeak'!$A$3:K$100,K$1,FALSE()))</f>
        <v>0</v>
      </c>
      <c r="L34" s="107" t="n">
        <f aca="false">IF(ISNA(VLOOKUP('W. VaR &amp; Off-Peak Pos By Trader'!$A42,'Import OffPeak'!$A$3:L$100,L$1,FALSE())),0,VLOOKUP('W. VaR &amp; Off-Peak Pos By Trader'!$A42,'Import OffPeak'!$A$3:L$100,L$1,FALSE()))</f>
        <v>0</v>
      </c>
      <c r="M34" s="107" t="n">
        <f aca="false">IF(ISNA(VLOOKUP('W. VaR &amp; Off-Peak Pos By Trader'!$A42,'Import OffPeak'!$A$3:M$100,M$1,FALSE())),0,VLOOKUP('W. VaR &amp; Off-Peak Pos By Trader'!$A42,'Import OffPeak'!$A$3:M$100,M$1,FALSE()))</f>
        <v>0</v>
      </c>
      <c r="N34" s="107" t="n">
        <f aca="false">IF(ISNA(VLOOKUP('W. VaR &amp; Off-Peak Pos By Trader'!$A42,'Import OffPeak'!$A$3:N$100,N$1,FALSE())),0,VLOOKUP('W. VaR &amp; Off-Peak Pos By Trader'!$A42,'Import OffPeak'!$A$3:N$100,N$1,FALSE()))</f>
        <v>0</v>
      </c>
      <c r="O34" s="107" t="n">
        <f aca="false">IF(ISNA(VLOOKUP('W. VaR &amp; Off-Peak Pos By Trader'!$A42,'Import OffPeak'!$A$3:O$100,O$1,FALSE())),0,VLOOKUP('W. VaR &amp; Off-Peak Pos By Trader'!$A42,'Import OffPeak'!$A$3:O$100,O$1,FALSE()))</f>
        <v>0</v>
      </c>
      <c r="P34" s="107" t="n">
        <f aca="false">IF(ISNA(VLOOKUP('W. VaR &amp; Off-Peak Pos By Trader'!$A42,'Import OffPeak'!$A$3:P$100,P$1,FALSE())),0,VLOOKUP('W. VaR &amp; Off-Peak Pos By Trader'!$A42,'Import OffPeak'!$A$3:P$100,P$1,FALSE()))</f>
        <v>0</v>
      </c>
      <c r="Q34" s="107" t="n">
        <f aca="false">IF(ISNA(VLOOKUP('W. VaR &amp; Off-Peak Pos By Trader'!$A42,'Import OffPeak'!$A$3:Q$100,Q$1,FALSE())),0,VLOOKUP('W. VaR &amp; Off-Peak Pos By Trader'!$A42,'Import OffPeak'!$A$3:Q$100,Q$1,FALSE()))</f>
        <v>0</v>
      </c>
      <c r="R34" s="107" t="n">
        <f aca="false">IF(ISNA(VLOOKUP('W. VaR &amp; Off-Peak Pos By Trader'!$A42,'Import OffPeak'!$A$3:R$100,R$1,FALSE())),0,VLOOKUP('W. VaR &amp; Off-Peak Pos By Trader'!$A42,'Import OffPeak'!$A$3:R$100,R$1,FALSE()))</f>
        <v>0</v>
      </c>
      <c r="S34" s="107" t="n">
        <f aca="false">IF(ISNA(VLOOKUP('W. VaR &amp; Off-Peak Pos By Trader'!$A42,'Import OffPeak'!$A$3:S$100,S$1,FALSE())),0,VLOOKUP('W. VaR &amp; Off-Peak Pos By Trader'!$A42,'Import OffPeak'!$A$3:S$100,S$1,FALSE()))</f>
        <v>0</v>
      </c>
      <c r="T34" s="107" t="n">
        <f aca="false">IF(ISNA(VLOOKUP('W. VaR &amp; Off-Peak Pos By Trader'!$A42,'Import OffPeak'!$A$3:T$100,T$1,FALSE())),0,VLOOKUP('W. VaR &amp; Off-Peak Pos By Trader'!$A42,'Import OffPeak'!$A$3:T$100,T$1,FALSE()))</f>
        <v>0</v>
      </c>
      <c r="U34" s="107" t="n">
        <f aca="false">IF(ISNA(VLOOKUP('W. VaR &amp; Off-Peak Pos By Trader'!$A42,'Import OffPeak'!$A$3:U$100,U$1,FALSE())),0,VLOOKUP('W. VaR &amp; Off-Peak Pos By Trader'!$A42,'Import OffPeak'!$A$3:U$100,U$1,FALSE()))</f>
        <v>0</v>
      </c>
      <c r="V34" s="107" t="n">
        <f aca="false">IF(ISNA(VLOOKUP('W. VaR &amp; Off-Peak Pos By Trader'!$A42,'Import OffPeak'!$A$3:V$100,V$1,FALSE())),0,VLOOKUP('W. VaR &amp; Off-Peak Pos By Trader'!$A42,'Import OffPeak'!$A$3:V$100,V$1,FALSE()))</f>
        <v>0</v>
      </c>
      <c r="W34" s="107" t="n">
        <f aca="false">IF(ISNA(VLOOKUP('W. VaR &amp; Off-Peak Pos By Trader'!$A42,'Import OffPeak'!$A$3:W$100,W$1,FALSE())),0,VLOOKUP('W. VaR &amp; Off-Peak Pos By Trader'!$A42,'Import OffPeak'!$A$3:W$100,W$1,FALSE()))</f>
        <v>0</v>
      </c>
      <c r="X34" s="107" t="n">
        <f aca="false">IF(ISNA(VLOOKUP('W. VaR &amp; Off-Peak Pos By Trader'!$A42,'Import OffPeak'!$A$3:X$100,X$1,FALSE())),0,VLOOKUP('W. VaR &amp; Off-Peak Pos By Trader'!$A42,'Import OffPeak'!$A$3:X$100,X$1,FALSE()))</f>
        <v>0</v>
      </c>
      <c r="Y34" s="107" t="n">
        <f aca="false">IF(ISNA(VLOOKUP('W. VaR &amp; Off-Peak Pos By Trader'!$A42,'Import OffPeak'!$A$3:Y$100,Y$1,FALSE())),0,VLOOKUP('W. VaR &amp; Off-Peak Pos By Trader'!$A42,'Import OffPeak'!$A$3:Y$100,Y$1,FALSE()))</f>
        <v>0</v>
      </c>
      <c r="Z34" s="107" t="n">
        <f aca="false">IF(ISNA(VLOOKUP('W. VaR &amp; Off-Peak Pos By Trader'!$A42,'Import OffPeak'!$A$3:Z$100,Z$1,FALSE())),0,VLOOKUP('W. VaR &amp; Off-Peak Pos By Trader'!$A42,'Import OffPeak'!$A$3:Z$100,Z$1,FALSE()))</f>
        <v>0</v>
      </c>
      <c r="AA34" s="107" t="n">
        <f aca="false">IF(ISNA(VLOOKUP('W. VaR &amp; Off-Peak Pos By Trader'!$A42,'Import OffPeak'!$A$3:AA$100,AA$1,FALSE())),0,VLOOKUP('W. VaR &amp; Off-Peak Pos By Trader'!$A42,'Import OffPeak'!$A$3:AA$100,AA$1,FALSE()))</f>
        <v>0</v>
      </c>
      <c r="AB34" s="107" t="n">
        <f aca="false">IF(ISNA(VLOOKUP('W. VaR &amp; Off-Peak Pos By Trader'!$A42,'Import OffPeak'!$A$3:AB$100,AB$1,FALSE())),0,VLOOKUP('W. VaR &amp; Off-Peak Pos By Trader'!$A42,'Import OffPeak'!$A$3:AB$100,AB$1,FALSE()))</f>
        <v>0</v>
      </c>
      <c r="AC34" s="107" t="n">
        <f aca="false">IF(ISNA(VLOOKUP('W. VaR &amp; Off-Peak Pos By Trader'!$A42,'Import OffPeak'!$A$3:AC$100,AC$1,FALSE())),0,VLOOKUP('W. VaR &amp; Off-Peak Pos By Trader'!$A42,'Import OffPeak'!$A$3:AC$100,AC$1,FALSE()))</f>
        <v>0</v>
      </c>
      <c r="AD34" s="107" t="n">
        <f aca="false">IF(ISNA(VLOOKUP('W. VaR &amp; Off-Peak Pos By Trader'!$A42,'Import OffPeak'!$A$3:AD$100,AD$1,FALSE())),0,VLOOKUP('W. VaR &amp; Off-Peak Pos By Trader'!$A42,'Import OffPeak'!$A$3:AD$100,AD$1,FALSE()))</f>
        <v>0</v>
      </c>
      <c r="AE34" s="107" t="n">
        <f aca="false">IF(ISNA(VLOOKUP('W. VaR &amp; Off-Peak Pos By Trader'!$A42,'Import OffPeak'!$A$3:AE$100,AE$1,FALSE())),0,VLOOKUP('W. VaR &amp; Off-Peak Pos By Trader'!$A42,'Import OffPeak'!$A$3:AE$100,AE$1,FALSE()))</f>
        <v>0</v>
      </c>
      <c r="AF34" s="107" t="n">
        <f aca="false">IF(ISNA(VLOOKUP('W. VaR &amp; Off-Peak Pos By Trader'!$A42,'Import OffPeak'!$A$3:AF$100,AF$1,FALSE())),0,VLOOKUP('W. VaR &amp; Off-Peak Pos By Trader'!$A42,'Import OffPeak'!$A$3:AF$100,AF$1,FALSE()))</f>
        <v>0</v>
      </c>
      <c r="AG34" s="107" t="n">
        <f aca="false">IF(ISNA(VLOOKUP('W. VaR &amp; Off-Peak Pos By Trader'!$A42,'Import OffPeak'!$A$3:AG$100,AG$1,FALSE())),0,VLOOKUP('W. VaR &amp; Off-Peak Pos By Trader'!$A42,'Import OffPeak'!$A$3:AG$100,AG$1,FALSE()))</f>
        <v>0</v>
      </c>
      <c r="AH34" s="107" t="n">
        <f aca="false">IF(ISNA(VLOOKUP('W. VaR &amp; Off-Peak Pos By Trader'!$A42,'Import OffPeak'!$A$3:AH$100,AH$1,FALSE())),0,VLOOKUP('W. VaR &amp; Off-Peak Pos By Trader'!$A42,'Import OffPeak'!$A$3:AH$100,AH$1,FALSE()))</f>
        <v>0</v>
      </c>
      <c r="AI34" s="107" t="n">
        <f aca="false">IF(ISNA(VLOOKUP('W. VaR &amp; Off-Peak Pos By Trader'!$A42,'Import OffPeak'!$A$3:AI$100,AI$1,FALSE())),0,VLOOKUP('W. VaR &amp; Off-Peak Pos By Trader'!$A42,'Import OffPeak'!$A$3:AI$100,AI$1,FALSE()))</f>
        <v>0</v>
      </c>
      <c r="AJ34" s="107" t="n">
        <f aca="false">IF(ISNA(VLOOKUP('W. VaR &amp; Off-Peak Pos By Trader'!$A42,'Import OffPeak'!$A$3:AJ$100,AJ$1,FALSE())),0,VLOOKUP('W. VaR &amp; Off-Peak Pos By Trader'!$A42,'Import OffPeak'!$A$3:AJ$100,AJ$1,FALSE()))</f>
        <v>0</v>
      </c>
      <c r="AK34" s="107" t="n">
        <f aca="false">IF(ISNA(VLOOKUP('W. VaR &amp; Off-Peak Pos By Trader'!$A42,'Import OffPeak'!$A$3:AK$100,AK$1,FALSE())),0,VLOOKUP('W. VaR &amp; Off-Peak Pos By Trader'!$A42,'Import OffPeak'!$A$3:AK$100,AK$1,FALSE()))</f>
        <v>0</v>
      </c>
      <c r="AL34" s="107" t="n">
        <f aca="false">IF(ISNA(VLOOKUP('W. VaR &amp; Off-Peak Pos By Trader'!$A42,'Import OffPeak'!$A$3:AL$100,AL$1,FALSE())),0,VLOOKUP('W. VaR &amp; Off-Peak Pos By Trader'!$A42,'Import OffPeak'!$A$3:AL$100,AL$1,FALSE()))</f>
        <v>0</v>
      </c>
      <c r="AM34" s="107" t="n">
        <f aca="false">IF(ISNA(VLOOKUP('W. VaR &amp; Off-Peak Pos By Trader'!$A42,'Import OffPeak'!$A$3:AM$100,AM$1,FALSE())),0,VLOOKUP('W. VaR &amp; Off-Peak Pos By Trader'!$A42,'Import OffPeak'!$A$3:AM$100,AM$1,FALSE()))</f>
        <v>0</v>
      </c>
      <c r="AN34" s="107" t="n">
        <f aca="false">IF(ISNA(VLOOKUP('W. VaR &amp; Off-Peak Pos By Trader'!$A42,'Import OffPeak'!$A$3:AN$100,AN$1,FALSE())),0,VLOOKUP('W. VaR &amp; Off-Peak Pos By Trader'!$A42,'Import OffPeak'!$A$3:AN$100,AN$1,FALSE()))</f>
        <v>0</v>
      </c>
      <c r="AO34" s="107" t="n">
        <f aca="false">IF(ISNA(VLOOKUP('W. VaR &amp; Off-Peak Pos By Trader'!$A42,'Import OffPeak'!$A$3:AO$100,AO$1,FALSE())),0,VLOOKUP('W. VaR &amp; Off-Peak Pos By Trader'!$A42,'Import OffPeak'!$A$3:AO$100,AO$1,FALSE()))</f>
        <v>0</v>
      </c>
      <c r="AP34" s="107" t="n">
        <f aca="false">IF(ISNA(VLOOKUP('W. VaR &amp; Off-Peak Pos By Trader'!$A42,'Import OffPeak'!$A$3:AP$100,AP$1,FALSE())),0,VLOOKUP('W. VaR &amp; Off-Peak Pos By Trader'!$A42,'Import OffPeak'!$A$3:AP$100,AP$1,FALSE()))</f>
        <v>0</v>
      </c>
      <c r="AQ34" s="107" t="n">
        <f aca="false">IF(ISNA(VLOOKUP('W. VaR &amp; Off-Peak Pos By Trader'!$A42,'Import OffPeak'!$A$3:AQ$100,AQ$1,FALSE())),0,VLOOKUP('W. VaR &amp; Off-Peak Pos By Trader'!$A42,'Import OffPeak'!$A$3:AQ$100,AQ$1,FALSE()))</f>
        <v>0</v>
      </c>
      <c r="AR34" s="107" t="n">
        <f aca="false">IF(ISNA(VLOOKUP('W. VaR &amp; Off-Peak Pos By Trader'!$A42,'Import OffPeak'!$A$3:AR$100,AR$1,FALSE())),0,VLOOKUP('W. VaR &amp; Off-Peak Pos By Trader'!$A42,'Import OffPeak'!$A$3:AR$100,AR$1,FALSE()))</f>
        <v>0</v>
      </c>
      <c r="AS34" s="107" t="n">
        <f aca="false">IF(ISNA(VLOOKUP('W. VaR &amp; Off-Peak Pos By Trader'!$A42,'Import OffPeak'!$A$3:AS$100,AS$1,FALSE())),0,VLOOKUP('W. VaR &amp; Off-Peak Pos By Trader'!$A42,'Import OffPeak'!$A$3:AS$100,AS$1,FALSE()))</f>
        <v>0</v>
      </c>
      <c r="AT34" s="107" t="n">
        <f aca="false">IF(ISNA(VLOOKUP('W. VaR &amp; Off-Peak Pos By Trader'!$A42,'Import OffPeak'!$A$3:AT$100,AT$1,FALSE())),0,VLOOKUP('W. VaR &amp; Off-Peak Pos By Trader'!$A42,'Import OffPeak'!$A$3:AT$100,AT$1,FALSE()))</f>
        <v>0</v>
      </c>
      <c r="AU34" s="107" t="n">
        <f aca="false">IF(ISNA(VLOOKUP('W. VaR &amp; Off-Peak Pos By Trader'!$A42,'Import OffPeak'!$A$3:AU$100,AU$1,FALSE())),0,VLOOKUP('W. VaR &amp; Off-Peak Pos By Trader'!$A42,'Import OffPeak'!$A$3:AU$100,AU$1,FALSE()))</f>
        <v>0</v>
      </c>
      <c r="AV34" s="107" t="n">
        <f aca="false">IF(ISNA(VLOOKUP('W. VaR &amp; Off-Peak Pos By Trader'!$A42,'Import OffPeak'!$A$3:AV$100,AV$1,FALSE())),0,VLOOKUP('W. VaR &amp; Off-Peak Pos By Trader'!$A42,'Import OffPeak'!$A$3:AV$100,AV$1,FALSE()))</f>
        <v>0</v>
      </c>
      <c r="AW34" s="107" t="n">
        <f aca="false">IF(ISNA(VLOOKUP('W. VaR &amp; Off-Peak Pos By Trader'!$A42,'Import OffPeak'!$A$3:AW$100,AW$1,FALSE())),0,VLOOKUP('W. VaR &amp; Off-Peak Pos By Trader'!$A42,'Import OffPeak'!$A$3:AW$100,AW$1,FALSE()))</f>
        <v>0</v>
      </c>
      <c r="AX34" s="107" t="n">
        <f aca="false">IF(ISNA(VLOOKUP('W. VaR &amp; Off-Peak Pos By Trader'!$A42,'Import OffPeak'!$A$3:AX$100,AX$1,FALSE())),0,VLOOKUP('W. VaR &amp; Off-Peak Pos By Trader'!$A42,'Import OffPeak'!$A$3:AX$100,AX$1,FALSE()))</f>
        <v>0</v>
      </c>
      <c r="AY34" s="107" t="n">
        <f aca="false">IF(ISNA(VLOOKUP('W. VaR &amp; Off-Peak Pos By Trader'!$A42,'Import OffPeak'!$A$3:AY$100,AY$1,FALSE())),0,VLOOKUP('W. VaR &amp; Off-Peak Pos By Trader'!$A42,'Import OffPeak'!$A$3:AY$100,AY$1,FALSE()))</f>
        <v>0</v>
      </c>
      <c r="AZ34" s="107" t="n">
        <f aca="false">IF(ISNA(VLOOKUP('W. VaR &amp; Off-Peak Pos By Trader'!$A42,'Import OffPeak'!$A$3:AZ$100,AZ$1,FALSE())),0,VLOOKUP('W. VaR &amp; Off-Peak Pos By Trader'!$A42,'Import OffPeak'!$A$3:AZ$100,AZ$1,FALSE()))</f>
        <v>0</v>
      </c>
      <c r="BA34" s="107" t="n">
        <f aca="false">IF(ISNA(VLOOKUP('W. VaR &amp; Off-Peak Pos By Trader'!$A42,'Import OffPeak'!$A$3:BA$100,BA$1,FALSE())),0,VLOOKUP('W. VaR &amp; Off-Peak Pos By Trader'!$A42,'Import OffPeak'!$A$3:BA$100,BA$1,FALSE()))</f>
        <v>0</v>
      </c>
      <c r="BB34" s="107" t="n">
        <f aca="false">IF(ISNA(VLOOKUP('W. VaR &amp; Off-Peak Pos By Trader'!$A42,'Import OffPeak'!$A$3:BB$100,BB$1,FALSE())),0,VLOOKUP('W. VaR &amp; Off-Peak Pos By Trader'!$A42,'Import OffPeak'!$A$3:BB$100,BB$1,FALSE()))</f>
        <v>0</v>
      </c>
      <c r="BC34" s="107" t="n">
        <f aca="false">IF(ISNA(VLOOKUP('W. VaR &amp; Off-Peak Pos By Trader'!$A42,'Import OffPeak'!$A$3:BC$100,BC$1,FALSE())),0,VLOOKUP('W. VaR &amp; Off-Peak Pos By Trader'!$A42,'Import OffPeak'!$A$3:BC$100,BC$1,FALSE()))</f>
        <v>0</v>
      </c>
      <c r="BD34" s="107" t="n">
        <f aca="false">IF(ISNA(VLOOKUP('W. VaR &amp; Off-Peak Pos By Trader'!$A42,'Import OffPeak'!$A$3:BD$100,BD$1,FALSE())),0,VLOOKUP('W. VaR &amp; Off-Peak Pos By Trader'!$A42,'Import OffPeak'!$A$3:BD$100,BD$1,FALSE()))</f>
        <v>0</v>
      </c>
      <c r="BE34" s="107" t="n">
        <f aca="false">IF(ISNA(VLOOKUP('W. VaR &amp; Off-Peak Pos By Trader'!$A42,'Import OffPeak'!$A$3:BE$100,BE$1,FALSE())),0,VLOOKUP('W. VaR &amp; Off-Peak Pos By Trader'!$A42,'Import OffPeak'!$A$3:BE$100,BE$1,FALSE()))</f>
        <v>0</v>
      </c>
      <c r="BF34" s="107" t="n">
        <f aca="false">IF(ISNA(VLOOKUP('W. VaR &amp; Off-Peak Pos By Trader'!$A42,'Import OffPeak'!$A$3:BF$100,BF$1,FALSE())),0,VLOOKUP('W. VaR &amp; Off-Peak Pos By Trader'!$A42,'Import OffPeak'!$A$3:BF$100,BF$1,FALSE()))</f>
        <v>0</v>
      </c>
      <c r="BG34" s="107" t="n">
        <f aca="false">IF(ISNA(VLOOKUP('W. VaR &amp; Off-Peak Pos By Trader'!$A42,'Import OffPeak'!$A$3:BG$100,BG$1,FALSE())),0,VLOOKUP('W. VaR &amp; Off-Peak Pos By Trader'!$A42,'Import OffPeak'!$A$3:BG$100,BG$1,FALSE()))</f>
        <v>0</v>
      </c>
      <c r="BH34" s="107" t="n">
        <f aca="false">IF(ISNA(VLOOKUP('W. VaR &amp; Off-Peak Pos By Trader'!$A42,'Import OffPeak'!$A$3:BH$100,BH$1,FALSE())),0,VLOOKUP('W. VaR &amp; Off-Peak Pos By Trader'!$A42,'Import OffPeak'!$A$3:BH$100,BH$1,FALSE()))</f>
        <v>0</v>
      </c>
      <c r="BI34" s="107" t="n">
        <f aca="false">IF(ISNA(VLOOKUP('W. VaR &amp; Off-Peak Pos By Trader'!$A42,'Import OffPeak'!$A$3:BI$100,BI$1,FALSE())),0,VLOOKUP('W. VaR &amp; Off-Peak Pos By Trader'!$A42,'Import OffPeak'!$A$3:BI$100,BI$1,FALSE()))</f>
        <v>0</v>
      </c>
      <c r="BJ34" s="107" t="n">
        <f aca="false">IF(ISNA(VLOOKUP('W. VaR &amp; Off-Peak Pos By Trader'!$A42,'Import OffPeak'!$A$3:BJ$100,BJ$1,FALSE())),0,VLOOKUP('W. VaR &amp; Off-Peak Pos By Trader'!$A42,'Import OffPeak'!$A$3:BJ$100,BJ$1,FALSE()))</f>
        <v>0</v>
      </c>
      <c r="BK34" s="107" t="n">
        <f aca="false">IF(ISNA(VLOOKUP('W. VaR &amp; Off-Peak Pos By Trader'!$A42,'Import OffPeak'!$A$3:BK$100,BK$1,FALSE())),0,VLOOKUP('W. VaR &amp; Off-Peak Pos By Trader'!$A42,'Import OffPeak'!$A$3:BK$100,BK$1,FALSE()))</f>
        <v>0</v>
      </c>
      <c r="BL34" s="107" t="n">
        <f aca="false">IF(ISNA(VLOOKUP('W. VaR &amp; Off-Peak Pos By Trader'!$A42,'Import OffPeak'!$A$3:BL$100,BL$1,FALSE())),0,VLOOKUP('W. VaR &amp; Off-Peak Pos By Trader'!$A42,'Import OffPeak'!$A$3:BL$100,BL$1,FALSE()))</f>
        <v>0</v>
      </c>
      <c r="BM34" s="107" t="n">
        <f aca="false">IF(ISNA(VLOOKUP('W. VaR &amp; Off-Peak Pos By Trader'!$A42,'Import OffPeak'!$A$3:BM$100,BM$1,FALSE())),0,VLOOKUP('W. VaR &amp; Off-Peak Pos By Trader'!$A42,'Import OffPeak'!$A$3:BM$100,BM$1,FALSE()))</f>
        <v>0</v>
      </c>
      <c r="BN34" s="107" t="n">
        <f aca="false">IF(ISNA(VLOOKUP('W. VaR &amp; Off-Peak Pos By Trader'!$A42,'Import OffPeak'!$A$3:BN$100,BN$1,FALSE())),0,VLOOKUP('W. VaR &amp; Off-Peak Pos By Trader'!$A42,'Import OffPeak'!$A$3:BN$100,BN$1,FALSE()))</f>
        <v>0</v>
      </c>
      <c r="BO34" s="107" t="n">
        <f aca="false">IF(ISNA(VLOOKUP('W. VaR &amp; Off-Peak Pos By Trader'!$A42,'Import OffPeak'!$A$3:BO$100,BO$1,FALSE())),0,VLOOKUP('W. VaR &amp; Off-Peak Pos By Trader'!$A42,'Import OffPeak'!$A$3:BO$100,BO$1,FALSE()))</f>
        <v>0</v>
      </c>
      <c r="BP34" s="107" t="n">
        <f aca="false">IF(ISNA(VLOOKUP('W. VaR &amp; Off-Peak Pos By Trader'!$A42,'Import OffPeak'!$A$3:BP$100,BP$1,FALSE())),0,VLOOKUP('W. VaR &amp; Off-Peak Pos By Trader'!$A42,'Import OffPeak'!$A$3:BP$100,BP$1,FALSE()))</f>
        <v>0</v>
      </c>
      <c r="BQ34" s="107" t="n">
        <f aca="false">IF(ISNA(VLOOKUP('W. VaR &amp; Off-Peak Pos By Trader'!$A42,'Import OffPeak'!$A$3:BQ$100,BQ$1,FALSE())),0,VLOOKUP('W. VaR &amp; Off-Peak Pos By Trader'!$A42,'Import OffPeak'!$A$3:BQ$100,BQ$1,FALSE()))</f>
        <v>0</v>
      </c>
      <c r="BR34" s="107" t="n">
        <f aca="false">IF(ISNA(VLOOKUP('W. VaR &amp; Off-Peak Pos By Trader'!$A42,'Import OffPeak'!$A$3:BR$100,BR$1,FALSE())),0,VLOOKUP('W. VaR &amp; Off-Peak Pos By Trader'!$A42,'Import OffPeak'!$A$3:BR$100,BR$1,FALSE()))</f>
        <v>0</v>
      </c>
      <c r="BS34" s="107" t="n">
        <f aca="false">IF(ISNA(VLOOKUP('W. VaR &amp; Off-Peak Pos By Trader'!$A42,'Import OffPeak'!$A$3:BS$100,BS$1,FALSE())),0,VLOOKUP('W. VaR &amp; Off-Peak Pos By Trader'!$A42,'Import OffPeak'!$A$3:BS$100,BS$1,FALSE()))</f>
        <v>0</v>
      </c>
      <c r="BT34" s="107" t="n">
        <f aca="false">IF(ISNA(VLOOKUP('W. VaR &amp; Off-Peak Pos By Trader'!$A42,'Import OffPeak'!$A$3:BT$100,BT$1,FALSE())),0,VLOOKUP('W. VaR &amp; Off-Peak Pos By Trader'!$A42,'Import OffPeak'!$A$3:BT$100,BT$1,FALSE()))</f>
        <v>0</v>
      </c>
      <c r="BU34" s="107" t="n">
        <f aca="false">IF(ISNA(VLOOKUP('W. VaR &amp; Off-Peak Pos By Trader'!$A42,'Import OffPeak'!$A$3:BU$100,BU$1,FALSE())),0,VLOOKUP('W. VaR &amp; Off-Peak Pos By Trader'!$A42,'Import OffPeak'!$A$3:BU$100,BU$1,FALSE()))</f>
        <v>0</v>
      </c>
      <c r="BV34" s="107" t="n">
        <f aca="false">IF(ISNA(VLOOKUP('W. VaR &amp; Off-Peak Pos By Trader'!$A42,'Import OffPeak'!$A$3:BV$100,BV$1,FALSE())),0,VLOOKUP('W. VaR &amp; Off-Peak Pos By Trader'!$A42,'Import OffPeak'!$A$3:BV$100,BV$1,FALSE()))</f>
        <v>0</v>
      </c>
      <c r="BW34" s="107" t="n">
        <f aca="false">IF(ISNA(VLOOKUP('W. VaR &amp; Off-Peak Pos By Trader'!$A42,'Import OffPeak'!$A$3:BW$100,BW$1,FALSE())),0,VLOOKUP('W. VaR &amp; Off-Peak Pos By Trader'!$A42,'Import OffPeak'!$A$3:BW$100,BW$1,FALSE()))</f>
        <v>0</v>
      </c>
      <c r="BX34" s="107" t="n">
        <f aca="false">IF(ISNA(VLOOKUP('W. VaR &amp; Off-Peak Pos By Trader'!$A42,'Import OffPeak'!$A$3:BX$100,BX$1,FALSE())),0,VLOOKUP('W. VaR &amp; Off-Peak Pos By Trader'!$A42,'Import OffPeak'!$A$3:BX$100,BX$1,FALSE()))</f>
        <v>0</v>
      </c>
      <c r="BY34" s="107" t="n">
        <f aca="false">IF(ISNA(VLOOKUP('W. VaR &amp; Off-Peak Pos By Trader'!$A42,'Import OffPeak'!$A$3:BY$100,BY$1,FALSE())),0,VLOOKUP('W. VaR &amp; Off-Peak Pos By Trader'!$A42,'Import OffPeak'!$A$3:BY$100,BY$1,FALSE()))</f>
        <v>0</v>
      </c>
      <c r="BZ34" s="107" t="n">
        <f aca="false">IF(ISNA(VLOOKUP('W. VaR &amp; Off-Peak Pos By Trader'!$A42,'Import OffPeak'!$A$3:BZ$100,BZ$1,FALSE())),0,VLOOKUP('W. VaR &amp; Off-Peak Pos By Trader'!$A42,'Import OffPeak'!$A$3:BZ$100,BZ$1,FALSE()))</f>
        <v>0</v>
      </c>
      <c r="CA34" s="107" t="n">
        <f aca="false">IF(ISNA(VLOOKUP('W. VaR &amp; Off-Peak Pos By Trader'!$A42,'Import OffPeak'!$A$3:CA$100,CA$1,FALSE())),0,VLOOKUP('W. VaR &amp; Off-Peak Pos By Trader'!$A42,'Import OffPeak'!$A$3:CA$100,CA$1,FALSE()))</f>
        <v>0</v>
      </c>
      <c r="CB34" s="107" t="n">
        <f aca="false">IF(ISNA(VLOOKUP('W. VaR &amp; Off-Peak Pos By Trader'!$A42,'Import OffPeak'!$A$3:CB$100,CB$1,FALSE())),0,VLOOKUP('W. VaR &amp; Off-Peak Pos By Trader'!$A42,'Import OffPeak'!$A$3:CB$100,CB$1,FALSE()))</f>
        <v>0</v>
      </c>
      <c r="CC34" s="107" t="n">
        <f aca="false">IF(ISNA(VLOOKUP('W. VaR &amp; Off-Peak Pos By Trader'!$A42,'Import OffPeak'!$A$3:CC$100,CC$1,FALSE())),0,VLOOKUP('W. VaR &amp; Off-Peak Pos By Trader'!$A42,'Import OffPeak'!$A$3:CC$100,CC$1,FALSE()))</f>
        <v>0</v>
      </c>
      <c r="CD34" s="107" t="n">
        <f aca="false">IF(ISNA(VLOOKUP('W. VaR &amp; Off-Peak Pos By Trader'!$A42,'Import OffPeak'!$A$3:CD$100,CD$1,FALSE())),0,VLOOKUP('W. VaR &amp; Off-Peak Pos By Trader'!$A42,'Import OffPeak'!$A$3:CD$100,CD$1,FALSE()))</f>
        <v>0</v>
      </c>
      <c r="CE34" s="107" t="n">
        <f aca="false">IF(ISNA(VLOOKUP('W. VaR &amp; Off-Peak Pos By Trader'!$A42,'Import OffPeak'!$A$3:CE$100,CE$1,FALSE())),0,VLOOKUP('W. VaR &amp; Off-Peak Pos By Trader'!$A42,'Import OffPeak'!$A$3:CE$100,CE$1,FALSE()))</f>
        <v>0</v>
      </c>
      <c r="CF34" s="107" t="n">
        <f aca="false">IF(ISNA(VLOOKUP('W. VaR &amp; Off-Peak Pos By Trader'!$A42,'Import OffPeak'!$A$3:CF$100,CF$1,FALSE())),0,VLOOKUP('W. VaR &amp; Off-Peak Pos By Trader'!$A42,'Import OffPeak'!$A$3:CF$100,CF$1,FALSE()))</f>
        <v>0</v>
      </c>
      <c r="CG34" s="107" t="n">
        <f aca="false">IF(ISNA(VLOOKUP('W. VaR &amp; Off-Peak Pos By Trader'!$A42,'Import OffPeak'!$A$3:CG$100,CG$1,FALSE())),0,VLOOKUP('W. VaR &amp; Off-Peak Pos By Trader'!$A42,'Import OffPeak'!$A$3:CG$100,CG$1,FALSE()))</f>
        <v>0</v>
      </c>
      <c r="CH34" s="107" t="n">
        <f aca="false">IF(ISNA(VLOOKUP('W. VaR &amp; Off-Peak Pos By Trader'!$A42,'Import OffPeak'!$A$3:CH$100,CH$1,FALSE())),0,VLOOKUP('W. VaR &amp; Off-Peak Pos By Trader'!$A42,'Import OffPeak'!$A$3:CH$100,CH$1,FALSE()))</f>
        <v>0</v>
      </c>
      <c r="CI34" s="107" t="n">
        <f aca="false">IF(ISNA(VLOOKUP('W. VaR &amp; Off-Peak Pos By Trader'!$A42,'Import OffPeak'!$A$3:CI$100,CI$1,FALSE())),0,VLOOKUP('W. VaR &amp; Off-Peak Pos By Trader'!$A42,'Import OffPeak'!$A$3:CI$100,CI$1,FALSE()))</f>
        <v>0</v>
      </c>
      <c r="CJ34" s="107" t="n">
        <f aca="false">IF(ISNA(VLOOKUP('W. VaR &amp; Off-Peak Pos By Trader'!$A42,'Import OffPeak'!$A$3:CJ$100,CJ$1,FALSE())),0,VLOOKUP('W. VaR &amp; Off-Peak Pos By Trader'!$A42,'Import OffPeak'!$A$3:CJ$100,CJ$1,FALSE()))</f>
        <v>0</v>
      </c>
      <c r="CK34" s="107" t="n">
        <f aca="false">IF(ISNA(VLOOKUP('W. VaR &amp; Off-Peak Pos By Trader'!$A42,'Import OffPeak'!$A$3:CK$100,CK$1,FALSE())),0,VLOOKUP('W. VaR &amp; Off-Peak Pos By Trader'!$A42,'Import OffPeak'!$A$3:CK$100,CK$1,FALSE()))</f>
        <v>0</v>
      </c>
      <c r="CL34" s="107" t="n">
        <f aca="false">IF(ISNA(VLOOKUP('W. VaR &amp; Off-Peak Pos By Trader'!$A42,'Import OffPeak'!$A$3:CL$100,CL$1,FALSE())),0,VLOOKUP('W. VaR &amp; Off-Peak Pos By Trader'!$A42,'Import OffPeak'!$A$3:CL$100,CL$1,FALSE()))</f>
        <v>0</v>
      </c>
      <c r="CM34" s="107" t="n">
        <f aca="false">IF(ISNA(VLOOKUP('W. VaR &amp; Off-Peak Pos By Trader'!$A42,'Import OffPeak'!$A$3:CM$100,CM$1,FALSE())),0,VLOOKUP('W. VaR &amp; Off-Peak Pos By Trader'!$A42,'Import OffPeak'!$A$3:CM$100,CM$1,FALSE()))</f>
        <v>0</v>
      </c>
      <c r="CN34" s="107" t="n">
        <f aca="false">IF(ISNA(VLOOKUP('W. VaR &amp; Off-Peak Pos By Trader'!$A42,'Import OffPeak'!$A$3:CN$100,CN$1,FALSE())),0,VLOOKUP('W. VaR &amp; Off-Peak Pos By Trader'!$A42,'Import OffPeak'!$A$3:CN$100,CN$1,FALSE()))</f>
        <v>0</v>
      </c>
      <c r="CO34" s="107" t="n">
        <f aca="false">IF(ISNA(VLOOKUP('W. VaR &amp; Off-Peak Pos By Trader'!$A42,'Import OffPeak'!$A$3:CO$100,CO$1,FALSE())),0,VLOOKUP('W. VaR &amp; Off-Peak Pos By Trader'!$A42,'Import OffPeak'!$A$3:CO$100,CO$1,FALSE()))</f>
        <v>0</v>
      </c>
      <c r="CP34" s="107" t="n">
        <f aca="false">IF(ISNA(VLOOKUP('W. VaR &amp; Off-Peak Pos By Trader'!$A42,'Import OffPeak'!$A$3:CP$100,CP$1,FALSE())),0,VLOOKUP('W. VaR &amp; Off-Peak Pos By Trader'!$A42,'Import OffPeak'!$A$3:CP$100,CP$1,FALSE()))</f>
        <v>0</v>
      </c>
      <c r="CQ34" s="107" t="n">
        <f aca="false">IF(ISNA(VLOOKUP('W. VaR &amp; Off-Peak Pos By Trader'!$A42,'Import OffPeak'!$A$3:CQ$100,CQ$1,FALSE())),0,VLOOKUP('W. VaR &amp; Off-Peak Pos By Trader'!$A42,'Import OffPeak'!$A$3:CQ$100,CQ$1,FALSE()))</f>
        <v>0</v>
      </c>
      <c r="CR34" s="107" t="n">
        <f aca="false">IF(ISNA(VLOOKUP('W. VaR &amp; Off-Peak Pos By Trader'!$A42,'Import OffPeak'!$A$3:CR$100,CR$1,FALSE())),0,VLOOKUP('W. VaR &amp; Off-Peak Pos By Trader'!$A42,'Import OffPeak'!$A$3:CR$100,CR$1,FALSE()))</f>
        <v>0</v>
      </c>
      <c r="CS34" s="107" t="n">
        <f aca="false">IF(ISNA(VLOOKUP('W. VaR &amp; Off-Peak Pos By Trader'!$A42,'Import OffPeak'!$A$3:CS$100,CS$1,FALSE())),0,VLOOKUP('W. VaR &amp; Off-Peak Pos By Trader'!$A42,'Import OffPeak'!$A$3:CS$100,CS$1,FALSE()))</f>
        <v>0</v>
      </c>
      <c r="CT34" s="107" t="n">
        <f aca="false">IF(ISNA(VLOOKUP('W. VaR &amp; Off-Peak Pos By Trader'!$A42,'Import OffPeak'!$A$3:CT$100,CT$1,FALSE())),0,VLOOKUP('W. VaR &amp; Off-Peak Pos By Trader'!$A42,'Import OffPeak'!$A$3:CT$100,CT$1,FALSE()))</f>
        <v>0</v>
      </c>
      <c r="CU34" s="107" t="n">
        <f aca="false">IF(ISNA(VLOOKUP('W. VaR &amp; Off-Peak Pos By Trader'!$A42,'Import OffPeak'!$A$3:CU$100,CU$1,FALSE())),0,VLOOKUP('W. VaR &amp; Off-Peak Pos By Trader'!$A42,'Import OffPeak'!$A$3:CU$100,CU$1,FALSE()))</f>
        <v>0</v>
      </c>
      <c r="CV34" s="107" t="n">
        <f aca="false">IF(ISNA(VLOOKUP('W. VaR &amp; Off-Peak Pos By Trader'!$A42,'Import OffPeak'!$A$3:CV$100,CV$1,FALSE())),0,VLOOKUP('W. VaR &amp; Off-Peak Pos By Trader'!$A42,'Import OffPeak'!$A$3:CV$100,CV$1,FALSE()))</f>
        <v>0</v>
      </c>
      <c r="CW34" s="107" t="n">
        <f aca="false">IF(ISNA(VLOOKUP('W. VaR &amp; Off-Peak Pos By Trader'!$A42,'Import OffPeak'!$A$3:CW$100,CW$1,FALSE())),0,VLOOKUP('W. VaR &amp; Off-Peak Pos By Trader'!$A42,'Import OffPeak'!$A$3:CW$100,CW$1,FALSE()))</f>
        <v>0</v>
      </c>
      <c r="CX34" s="107" t="n">
        <f aca="false">IF(ISNA(VLOOKUP('W. VaR &amp; Off-Peak Pos By Trader'!$A42,'Import OffPeak'!$A$3:CX$100,CX$1,FALSE())),0,VLOOKUP('W. VaR &amp; Off-Peak Pos By Trader'!$A42,'Import OffPeak'!$A$3:CX$100,CX$1,FALSE()))</f>
        <v>0</v>
      </c>
      <c r="CY34" s="107" t="n">
        <f aca="false">IF(ISNA(VLOOKUP('W. VaR &amp; Off-Peak Pos By Trader'!$A42,'Import OffPeak'!$A$3:CY$100,CY$1,FALSE())),0,VLOOKUP('W. VaR &amp; Off-Peak Pos By Trader'!$A42,'Import OffPeak'!$A$3:CY$100,CY$1,FALSE()))</f>
        <v>0</v>
      </c>
      <c r="CZ34" s="107" t="n">
        <f aca="false">IF(ISNA(VLOOKUP('W. VaR &amp; Off-Peak Pos By Trader'!$A42,'Import OffPeak'!$A$3:CZ$100,CZ$1,FALSE())),0,VLOOKUP('W. VaR &amp; Off-Peak Pos By Trader'!$A42,'Import OffPeak'!$A$3:CZ$100,CZ$1,FALSE()))</f>
        <v>0</v>
      </c>
      <c r="DA34" s="107" t="n">
        <f aca="false">IF(ISNA(VLOOKUP('W. VaR &amp; Off-Peak Pos By Trader'!$A42,'Import OffPeak'!$A$3:DA$100,DA$1,FALSE())),0,VLOOKUP('W. VaR &amp; Off-Peak Pos By Trader'!$A42,'Import OffPeak'!$A$3:DA$100,DA$1,FALSE()))</f>
        <v>0</v>
      </c>
      <c r="DB34" s="107" t="n">
        <f aca="false">IF(ISNA(VLOOKUP('W. VaR &amp; Off-Peak Pos By Trader'!$A42,'Import OffPeak'!$A$3:DB$100,DB$1,FALSE())),0,VLOOKUP('W. VaR &amp; Off-Peak Pos By Trader'!$A42,'Import OffPeak'!$A$3:DB$100,DB$1,FALSE()))</f>
        <v>0</v>
      </c>
      <c r="DC34" s="107" t="n">
        <f aca="false">IF(ISNA(VLOOKUP('W. VaR &amp; Off-Peak Pos By Trader'!$A42,'Import OffPeak'!$A$3:DC$100,DC$1,FALSE())),0,VLOOKUP('W. VaR &amp; Off-Peak Pos By Trader'!$A42,'Import OffPeak'!$A$3:DC$100,DC$1,FALSE()))</f>
        <v>0</v>
      </c>
      <c r="DD34" s="107" t="n">
        <f aca="false">IF(ISNA(VLOOKUP('W. VaR &amp; Off-Peak Pos By Trader'!$A42,'Import OffPeak'!$A$3:DD$100,DD$1,FALSE())),0,VLOOKUP('W. VaR &amp; Off-Peak Pos By Trader'!$A42,'Import OffPeak'!$A$3:DD$100,DD$1,FALSE()))</f>
        <v>0</v>
      </c>
      <c r="DE34" s="107" t="n">
        <f aca="false">IF(ISNA(VLOOKUP('W. VaR &amp; Off-Peak Pos By Trader'!$A42,'Import OffPeak'!$A$3:DE$100,DE$1,FALSE())),0,VLOOKUP('W. VaR &amp; Off-Peak Pos By Trader'!$A42,'Import OffPeak'!$A$3:DE$100,DE$1,FALSE()))</f>
        <v>0</v>
      </c>
      <c r="DF34" s="107" t="n">
        <f aca="false">IF(ISNA(VLOOKUP('W. VaR &amp; Off-Peak Pos By Trader'!$A42,'Import OffPeak'!$A$3:DF$100,DF$1,FALSE())),0,VLOOKUP('W. VaR &amp; Off-Peak Pos By Trader'!$A42,'Import OffPeak'!$A$3:DF$100,DF$1,FALSE()))</f>
        <v>0</v>
      </c>
      <c r="DG34" s="107" t="n">
        <f aca="false">IF(ISNA(VLOOKUP('W. VaR &amp; Off-Peak Pos By Trader'!$A42,'Import OffPeak'!$A$3:DG$100,DG$1,FALSE())),0,VLOOKUP('W. VaR &amp; Off-Peak Pos By Trader'!$A42,'Import OffPeak'!$A$3:DG$100,DG$1,FALSE()))</f>
        <v>0</v>
      </c>
      <c r="DH34" s="107" t="n">
        <f aca="false">IF(ISNA(VLOOKUP('W. VaR &amp; Off-Peak Pos By Trader'!$A42,'Import OffPeak'!$A$3:DH$100,DH$1,FALSE())),0,VLOOKUP('W. VaR &amp; Off-Peak Pos By Trader'!$A42,'Import OffPeak'!$A$3:DH$100,DH$1,FALSE()))</f>
        <v>0</v>
      </c>
      <c r="DI34" s="107" t="n">
        <f aca="false">IF(ISNA(VLOOKUP('W. VaR &amp; Off-Peak Pos By Trader'!$A42,'Import OffPeak'!$A$3:DI$100,DI$1,FALSE())),0,VLOOKUP('W. VaR &amp; Off-Peak Pos By Trader'!$A42,'Import OffPeak'!$A$3:DI$100,DI$1,FALSE()))</f>
        <v>0</v>
      </c>
      <c r="DJ34" s="107" t="n">
        <f aca="false">IF(ISNA(VLOOKUP('W. VaR &amp; Off-Peak Pos By Trader'!$A42,'Import OffPeak'!$A$3:DJ$100,DJ$1,FALSE())),0,VLOOKUP('W. VaR &amp; Off-Peak Pos By Trader'!$A42,'Import OffPeak'!$A$3:DJ$100,DJ$1,FALSE()))</f>
        <v>0</v>
      </c>
      <c r="DK34" s="107" t="n">
        <f aca="false">IF(ISNA(VLOOKUP('W. VaR &amp; Off-Peak Pos By Trader'!$A42,'Import OffPeak'!$A$3:DK$100,DK$1,FALSE())),0,VLOOKUP('W. VaR &amp; Off-Peak Pos By Trader'!$A42,'Import OffPeak'!$A$3:DK$100,DK$1,FALSE()))</f>
        <v>0</v>
      </c>
      <c r="DL34" s="107" t="n">
        <f aca="false">IF(ISNA(VLOOKUP('W. VaR &amp; Off-Peak Pos By Trader'!$A42,'Import OffPeak'!$A$3:DL$100,DL$1,FALSE())),0,VLOOKUP('W. VaR &amp; Off-Peak Pos By Trader'!$A42,'Import OffPeak'!$A$3:DL$100,DL$1,FALSE()))</f>
        <v>0</v>
      </c>
      <c r="DM34" s="107" t="n">
        <f aca="false">IF(ISNA(VLOOKUP('W. VaR &amp; Off-Peak Pos By Trader'!$A42,'Import OffPeak'!$A$3:DM$100,DM$1,FALSE())),0,VLOOKUP('W. VaR &amp; Off-Peak Pos By Trader'!$A42,'Import OffPeak'!$A$3:DM$100,DM$1,FALSE()))</f>
        <v>0</v>
      </c>
      <c r="DN34" s="107" t="n">
        <f aca="false">IF(ISNA(VLOOKUP('W. VaR &amp; Off-Peak Pos By Trader'!$A42,'Import OffPeak'!$A$3:DN$100,DN$1,FALSE())),0,VLOOKUP('W. VaR &amp; Off-Peak Pos By Trader'!$A42,'Import OffPeak'!$A$3:DN$100,DN$1,FALSE()))</f>
        <v>0</v>
      </c>
      <c r="DO34" s="107" t="n">
        <f aca="false">IF(ISNA(VLOOKUP('W. VaR &amp; Off-Peak Pos By Trader'!$A42,'Import OffPeak'!$A$3:DO$100,DO$1,FALSE())),0,VLOOKUP('W. VaR &amp; Off-Peak Pos By Trader'!$A42,'Import OffPeak'!$A$3:DO$100,DO$1,FALSE()))</f>
        <v>0</v>
      </c>
      <c r="DP34" s="107" t="n">
        <f aca="false">IF(ISNA(VLOOKUP('W. VaR &amp; Off-Peak Pos By Trader'!$A42,'Import OffPeak'!$A$3:DP$100,DP$1,FALSE())),0,VLOOKUP('W. VaR &amp; Off-Peak Pos By Trader'!$A42,'Import OffPeak'!$A$3:DP$100,DP$1,FALSE()))</f>
        <v>0</v>
      </c>
      <c r="DQ34" s="107" t="n">
        <f aca="false">IF(ISNA(VLOOKUP('W. VaR &amp; Off-Peak Pos By Trader'!$A42,'Import OffPeak'!$A$3:DQ$100,DQ$1,FALSE())),0,VLOOKUP('W. VaR &amp; Off-Peak Pos By Trader'!$A42,'Import OffPeak'!$A$3:DQ$100,DQ$1,FALSE()))</f>
        <v>0</v>
      </c>
      <c r="DR34" s="107" t="n">
        <f aca="false">IF(ISNA(VLOOKUP('W. VaR &amp; Off-Peak Pos By Trader'!$A42,'Import OffPeak'!$A$3:DR$100,DR$1,FALSE())),0,VLOOKUP('W. VaR &amp; Off-Peak Pos By Trader'!$A42,'Import OffPeak'!$A$3:DR$100,DR$1,FALSE()))</f>
        <v>0</v>
      </c>
      <c r="DS34" s="107" t="n">
        <f aca="false">IF(ISNA(VLOOKUP('W. VaR &amp; Off-Peak Pos By Trader'!$A42,'Import OffPeak'!$A$3:DS$100,DS$1,FALSE())),0,VLOOKUP('W. VaR &amp; Off-Peak Pos By Trader'!$A42,'Import OffPeak'!$A$3:DS$100,DS$1,FALSE()))</f>
        <v>0</v>
      </c>
      <c r="DT34" s="107" t="n">
        <f aca="false">IF(ISNA(VLOOKUP('W. VaR &amp; Off-Peak Pos By Trader'!$A42,'Import OffPeak'!$A$3:DT$100,DT$1,FALSE())),0,VLOOKUP('W. VaR &amp; Off-Peak Pos By Trader'!$A42,'Import OffPeak'!$A$3:DT$100,DT$1,FALSE()))</f>
        <v>0</v>
      </c>
      <c r="DU34" s="107" t="n">
        <f aca="false">IF(ISNA(VLOOKUP('W. VaR &amp; Off-Peak Pos By Trader'!$A42,'Import OffPeak'!$A$3:DU$100,DU$1,FALSE())),0,VLOOKUP('W. VaR &amp; Off-Peak Pos By Trader'!$A42,'Import OffPeak'!$A$3:DU$100,DU$1,FALSE()))</f>
        <v>0</v>
      </c>
      <c r="DV34" s="107" t="n">
        <f aca="false">IF(ISNA(VLOOKUP('W. VaR &amp; Off-Peak Pos By Trader'!$A42,'Import OffPeak'!$A$3:DV$100,DV$1,FALSE())),0,VLOOKUP('W. VaR &amp; Off-Peak Pos By Trader'!$A42,'Import OffPeak'!$A$3:DV$100,DV$1,FALSE()))</f>
        <v>0</v>
      </c>
      <c r="DW34" s="107" t="n">
        <f aca="false">IF(ISNA(VLOOKUP('W. VaR &amp; Off-Peak Pos By Trader'!$A42,'Import OffPeak'!$A$3:DW$100,DW$1,FALSE())),0,VLOOKUP('W. VaR &amp; Off-Peak Pos By Trader'!$A42,'Import OffPeak'!$A$3:DW$100,DW$1,FALSE()))</f>
        <v>0</v>
      </c>
      <c r="DX34" s="107" t="n">
        <f aca="false">IF(ISNA(VLOOKUP('W. VaR &amp; Off-Peak Pos By Trader'!$A42,'Import OffPeak'!$A$3:DX$100,DX$1,FALSE())),0,VLOOKUP('W. VaR &amp; Off-Peak Pos By Trader'!$A42,'Import OffPeak'!$A$3:DX$100,DX$1,FALSE()))</f>
        <v>0</v>
      </c>
      <c r="DY34" s="107" t="n">
        <f aca="false">IF(ISNA(VLOOKUP('W. VaR &amp; Off-Peak Pos By Trader'!$A42,'Import OffPeak'!$A$3:DY$100,DY$1,FALSE())),0,VLOOKUP('W. VaR &amp; Off-Peak Pos By Trader'!$A42,'Import OffPeak'!$A$3:DY$100,DY$1,FALSE()))</f>
        <v>0</v>
      </c>
      <c r="DZ34" s="107" t="n">
        <f aca="false">IF(ISNA(VLOOKUP('W. VaR &amp; Off-Peak Pos By Trader'!$A42,'Import OffPeak'!$A$3:DZ$100,DZ$1,FALSE())),0,VLOOKUP('W. VaR &amp; Off-Peak Pos By Trader'!$A42,'Import OffPeak'!$A$3:DZ$100,DZ$1,FALSE()))</f>
        <v>0</v>
      </c>
      <c r="EA34" s="107" t="n">
        <f aca="false">IF(ISNA(VLOOKUP('W. VaR &amp; Off-Peak Pos By Trader'!$A42,'Import OffPeak'!$A$3:EA$100,EA$1,FALSE())),0,VLOOKUP('W. VaR &amp; Off-Peak Pos By Trader'!$A42,'Import OffPeak'!$A$3:EA$100,EA$1,FALSE()))</f>
        <v>0</v>
      </c>
      <c r="EB34" s="107" t="n">
        <f aca="false">IF(ISNA(VLOOKUP('W. VaR &amp; Off-Peak Pos By Trader'!$A42,'Import OffPeak'!$A$3:EB$100,EB$1,FALSE())),0,VLOOKUP('W. VaR &amp; Off-Peak Pos By Trader'!$A42,'Import OffPeak'!$A$3:EB$100,EB$1,FALSE()))</f>
        <v>0</v>
      </c>
      <c r="EC34" s="107" t="n">
        <f aca="false">IF(ISNA(VLOOKUP('W. VaR &amp; Off-Peak Pos By Trader'!$A42,'Import OffPeak'!$A$3:EC$100,EC$1,FALSE())),0,VLOOKUP('W. VaR &amp; Off-Peak Pos By Trader'!$A42,'Import OffPeak'!$A$3:EC$100,EC$1,FALSE()))</f>
        <v>0</v>
      </c>
      <c r="ED34" s="107" t="n">
        <f aca="false">IF(ISNA(VLOOKUP('W. VaR &amp; Off-Peak Pos By Trader'!$A42,'Import OffPeak'!$A$3:ED$100,ED$1,FALSE())),0,VLOOKUP('W. VaR &amp; Off-Peak Pos By Trader'!$A42,'Import OffPeak'!$A$3:ED$100,ED$1,FALSE()))</f>
        <v>0</v>
      </c>
      <c r="EE34" s="107" t="n">
        <f aca="false">IF(ISNA(VLOOKUP('W. VaR &amp; Off-Peak Pos By Trader'!$A42,'Import OffPeak'!$A$3:EE$100,EE$1,FALSE())),0,VLOOKUP('W. VaR &amp; Off-Peak Pos By Trader'!$A42,'Import OffPeak'!$A$3:EE$100,EE$1,FALSE()))</f>
        <v>0</v>
      </c>
      <c r="EF34" s="107" t="n">
        <f aca="false">IF(ISNA(VLOOKUP('W. VaR &amp; Off-Peak Pos By Trader'!$A42,'Import OffPeak'!$A$3:EF$100,EF$1,FALSE())),0,VLOOKUP('W. VaR &amp; Off-Peak Pos By Trader'!$A42,'Import OffPeak'!$A$3:EF$100,EF$1,FALSE()))</f>
        <v>0</v>
      </c>
      <c r="EG34" s="107" t="n">
        <f aca="false">IF(ISNA(VLOOKUP('W. VaR &amp; Off-Peak Pos By Trader'!$A42,'Import OffPeak'!$A$3:EG$100,EG$1,FALSE())),0,VLOOKUP('W. VaR &amp; Off-Peak Pos By Trader'!$A42,'Import OffPeak'!$A$3:EG$100,EG$1,FALSE()))</f>
        <v>0</v>
      </c>
      <c r="EH34" s="107" t="n">
        <f aca="false">IF(ISNA(VLOOKUP('W. VaR &amp; Off-Peak Pos By Trader'!$A42,'Import OffPeak'!$A$3:EH$100,EH$1,FALSE())),0,VLOOKUP('W. VaR &amp; Off-Peak Pos By Trader'!$A42,'Import OffPeak'!$A$3:EH$100,EH$1,FALSE()))</f>
        <v>0</v>
      </c>
      <c r="EI34" s="107" t="n">
        <f aca="false">IF(ISNA(VLOOKUP('W. VaR &amp; Off-Peak Pos By Trader'!$A42,'Import OffPeak'!$A$3:EI$100,EI$1,FALSE())),0,VLOOKUP('W. VaR &amp; Off-Peak Pos By Trader'!$A42,'Import OffPeak'!$A$3:EI$100,EI$1,FALSE()))</f>
        <v>0</v>
      </c>
      <c r="EJ34" s="107" t="n">
        <f aca="false">IF(ISNA(VLOOKUP('W. VaR &amp; Off-Peak Pos By Trader'!$A42,'Import OffPeak'!$A$3:EJ$100,EJ$1,FALSE())),0,VLOOKUP('W. VaR &amp; Off-Peak Pos By Trader'!$A42,'Import OffPeak'!$A$3:EJ$100,EJ$1,FALSE()))</f>
        <v>0</v>
      </c>
      <c r="EK34" s="107" t="n">
        <f aca="false">IF(ISNA(VLOOKUP('W. VaR &amp; Off-Peak Pos By Trader'!$A42,'Import OffPeak'!$A$3:EK$100,EK$1,FALSE())),0,VLOOKUP('W. VaR &amp; Off-Peak Pos By Trader'!$A42,'Import OffPeak'!$A$3:EK$100,EK$1,FALSE()))</f>
        <v>0</v>
      </c>
      <c r="EL34" s="107" t="n">
        <f aca="false">IF(ISNA(VLOOKUP('W. VaR &amp; Off-Peak Pos By Trader'!$A42,'Import OffPeak'!$A$3:EL$100,EL$1,FALSE())),0,VLOOKUP('W. VaR &amp; Off-Peak Pos By Trader'!$A42,'Import OffPeak'!$A$3:EL$100,EL$1,FALSE()))</f>
        <v>0</v>
      </c>
      <c r="EM34" s="107" t="n">
        <f aca="false">IF(ISNA(VLOOKUP('W. VaR &amp; Off-Peak Pos By Trader'!$A42,'Import OffPeak'!$A$3:EM$100,EM$1,FALSE())),0,VLOOKUP('W. VaR &amp; Off-Peak Pos By Trader'!$A42,'Import OffPeak'!$A$3:EM$100,EM$1,FALSE()))</f>
        <v>0</v>
      </c>
      <c r="EN34" s="107" t="n">
        <f aca="false">IF(ISNA(VLOOKUP('W. VaR &amp; Off-Peak Pos By Trader'!$A42,'Import OffPeak'!$A$3:EN$100,EN$1,FALSE())),0,VLOOKUP('W. VaR &amp; Off-Peak Pos By Trader'!$A42,'Import OffPeak'!$A$3:EN$100,EN$1,FALSE()))</f>
        <v>0</v>
      </c>
      <c r="EO34" s="107" t="n">
        <f aca="false">IF(ISNA(VLOOKUP('W. VaR &amp; Off-Peak Pos By Trader'!$A42,'Import OffPeak'!$A$3:EO$100,EO$1,FALSE())),0,VLOOKUP('W. VaR &amp; Off-Peak Pos By Trader'!$A42,'Import OffPeak'!$A$3:EO$100,EO$1,FALSE()))</f>
        <v>0</v>
      </c>
      <c r="EP34" s="107" t="n">
        <f aca="false">IF(ISNA(VLOOKUP('W. VaR &amp; Off-Peak Pos By Trader'!$A42,'Import OffPeak'!$A$3:EP$100,EP$1,FALSE())),0,VLOOKUP('W. VaR &amp; Off-Peak Pos By Trader'!$A42,'Import OffPeak'!$A$3:EP$100,EP$1,FALSE()))</f>
        <v>0</v>
      </c>
      <c r="EQ34" s="107" t="n">
        <f aca="false">IF(ISNA(VLOOKUP('W. VaR &amp; Off-Peak Pos By Trader'!$A42,'Import OffPeak'!$A$3:EQ$100,EQ$1,FALSE())),0,VLOOKUP('W. VaR &amp; Off-Peak Pos By Trader'!$A42,'Import OffPeak'!$A$3:EQ$100,EQ$1,FALSE()))</f>
        <v>0</v>
      </c>
      <c r="ER34" s="107" t="n">
        <f aca="false">IF(ISNA(VLOOKUP('W. VaR &amp; Off-Peak Pos By Trader'!$A42,'Import OffPeak'!$A$3:ER$100,ER$1,FALSE())),0,VLOOKUP('W. VaR &amp; Off-Peak Pos By Trader'!$A42,'Import OffPeak'!$A$3:ER$100,ER$1,FALSE()))</f>
        <v>0</v>
      </c>
      <c r="ES34" s="107" t="n">
        <f aca="false">IF(ISNA(VLOOKUP('W. VaR &amp; Off-Peak Pos By Trader'!$A42,'Import OffPeak'!$A$3:ES$100,ES$1,FALSE())),0,VLOOKUP('W. VaR &amp; Off-Peak Pos By Trader'!$A42,'Import OffPeak'!$A$3:ES$100,ES$1,FALSE()))</f>
        <v>0</v>
      </c>
      <c r="ET34" s="107" t="n">
        <f aca="false">IF(ISNA(VLOOKUP('W. VaR &amp; Off-Peak Pos By Trader'!$A42,'Import OffPeak'!$A$3:ET$100,ET$1,FALSE())),0,VLOOKUP('W. VaR &amp; Off-Peak Pos By Trader'!$A42,'Import OffPeak'!$A$3:ET$100,ET$1,FALSE()))</f>
        <v>0</v>
      </c>
      <c r="EU34" s="107" t="n">
        <f aca="false">IF(ISNA(VLOOKUP('W. VaR &amp; Off-Peak Pos By Trader'!$A42,'Import OffPeak'!$A$3:EU$100,EU$1,FALSE())),0,VLOOKUP('W. VaR &amp; Off-Peak Pos By Trader'!$A42,'Import OffPeak'!$A$3:EU$100,EU$1,FALSE()))</f>
        <v>0</v>
      </c>
      <c r="EV34" s="107" t="n">
        <f aca="false">IF(ISNA(VLOOKUP('W. VaR &amp; Off-Peak Pos By Trader'!$A42,'Import OffPeak'!$A$3:EV$100,EV$1,FALSE())),0,VLOOKUP('W. VaR &amp; Off-Peak Pos By Trader'!$A42,'Import OffPeak'!$A$3:EV$100,EV$1,FALSE()))</f>
        <v>0</v>
      </c>
      <c r="EW34" s="107" t="n">
        <f aca="false">IF(ISNA(VLOOKUP('W. VaR &amp; Off-Peak Pos By Trader'!$A42,'Import OffPeak'!$A$3:EW$100,EW$1,FALSE())),0,VLOOKUP('W. VaR &amp; Off-Peak Pos By Trader'!$A42,'Import OffPeak'!$A$3:EW$100,EW$1,FALSE()))</f>
        <v>0</v>
      </c>
      <c r="EX34" s="107" t="n">
        <f aca="false">IF(ISNA(VLOOKUP('W. VaR &amp; Off-Peak Pos By Trader'!$A42,'Import OffPeak'!$A$3:EX$100,EX$1,FALSE())),0,VLOOKUP('W. VaR &amp; Off-Peak Pos By Trader'!$A42,'Import OffPeak'!$A$3:EX$100,EX$1,FALSE()))</f>
        <v>0</v>
      </c>
      <c r="EY34" s="107" t="n">
        <f aca="false">IF(ISNA(VLOOKUP('W. VaR &amp; Off-Peak Pos By Trader'!$A42,'Import OffPeak'!$A$3:EY$100,EY$1,FALSE())),0,VLOOKUP('W. VaR &amp; Off-Peak Pos By Trader'!$A42,'Import OffPeak'!$A$3:EY$100,EY$1,FALSE()))</f>
        <v>0</v>
      </c>
      <c r="EZ34" s="107" t="n">
        <f aca="false">IF(ISNA(VLOOKUP('W. VaR &amp; Off-Peak Pos By Trader'!$A42,'Import OffPeak'!$A$3:EZ$100,EZ$1,FALSE())),0,VLOOKUP('W. VaR &amp; Off-Peak Pos By Trader'!$A42,'Import OffPeak'!$A$3:EZ$100,EZ$1,FALSE()))</f>
        <v>0</v>
      </c>
      <c r="FA34" s="107" t="n">
        <f aca="false">IF(ISNA(VLOOKUP('W. VaR &amp; Off-Peak Pos By Trader'!$A42,'Import OffPeak'!$A$3:FA$100,FA$1,FALSE())),0,VLOOKUP('W. VaR &amp; Off-Peak Pos By Trader'!$A42,'Import OffPeak'!$A$3:FA$100,FA$1,FALSE()))</f>
        <v>0</v>
      </c>
      <c r="FB34" s="107" t="n">
        <f aca="false">IF(ISNA(VLOOKUP('W. VaR &amp; Off-Peak Pos By Trader'!$A42,'Import OffPeak'!$A$3:FB$100,FB$1,FALSE())),0,VLOOKUP('W. VaR &amp; Off-Peak Pos By Trader'!$A42,'Import OffPeak'!$A$3:FB$100,FB$1,FALSE()))</f>
        <v>0</v>
      </c>
      <c r="FC34" s="107" t="n">
        <f aca="false">IF(ISNA(VLOOKUP('W. VaR &amp; Off-Peak Pos By Trader'!$A42,'Import OffPeak'!$A$3:FC$100,FC$1,FALSE())),0,VLOOKUP('W. VaR &amp; Off-Peak Pos By Trader'!$A42,'Import OffPeak'!$A$3:FC$100,FC$1,FALSE()))</f>
        <v>0</v>
      </c>
      <c r="FD34" s="107" t="n">
        <f aca="false">IF(ISNA(VLOOKUP('W. VaR &amp; Off-Peak Pos By Trader'!$A42,'Import OffPeak'!$A$3:FD$100,FD$1,FALSE())),0,VLOOKUP('W. VaR &amp; Off-Peak Pos By Trader'!$A42,'Import OffPeak'!$A$3:FD$100,FD$1,FALSE()))</f>
        <v>0</v>
      </c>
      <c r="FE34" s="107" t="n">
        <f aca="false">IF(ISNA(VLOOKUP('W. VaR &amp; Off-Peak Pos By Trader'!$A42,'Import OffPeak'!$A$3:FE$100,FE$1,FALSE())),0,VLOOKUP('W. VaR &amp; Off-Peak Pos By Trader'!$A42,'Import OffPeak'!$A$3:FE$100,FE$1,FALSE()))</f>
        <v>0</v>
      </c>
      <c r="FF34" s="107" t="n">
        <f aca="false">IF(ISNA(VLOOKUP('W. VaR &amp; Off-Peak Pos By Trader'!$A42,'Import OffPeak'!$A$3:FF$100,FF$1,FALSE())),0,VLOOKUP('W. VaR &amp; Off-Peak Pos By Trader'!$A42,'Import OffPeak'!$A$3:FF$100,FF$1,FALSE()))</f>
        <v>0</v>
      </c>
      <c r="FG34" s="107" t="n">
        <f aca="false">IF(ISNA(VLOOKUP('W. VaR &amp; Off-Peak Pos By Trader'!$A42,'Import OffPeak'!$A$3:FG$100,FG$1,FALSE())),0,VLOOKUP('W. VaR &amp; Off-Peak Pos By Trader'!$A42,'Import OffPeak'!$A$3:FG$100,FG$1,FALSE()))</f>
        <v>0</v>
      </c>
      <c r="FH34" s="107" t="n">
        <f aca="false">IF(ISNA(VLOOKUP('W. VaR &amp; Off-Peak Pos By Trader'!$A42,'Import OffPeak'!$A$3:FH$100,FH$1,FALSE())),0,VLOOKUP('W. VaR &amp; Off-Peak Pos By Trader'!$A42,'Import OffPeak'!$A$3:FH$100,FH$1,FALSE()))</f>
        <v>0</v>
      </c>
      <c r="FI34" s="107" t="n">
        <f aca="false">IF(ISNA(VLOOKUP('W. VaR &amp; Off-Peak Pos By Trader'!$A42,'Import OffPeak'!$A$3:FI$100,FI$1,FALSE())),0,VLOOKUP('W. VaR &amp; Off-Peak Pos By Trader'!$A42,'Import OffPeak'!$A$3:FI$100,FI$1,FALSE()))</f>
        <v>0</v>
      </c>
      <c r="FJ34" s="107" t="n">
        <f aca="false">IF(ISNA(VLOOKUP('W. VaR &amp; Off-Peak Pos By Trader'!$A42,'Import OffPeak'!$A$3:FJ$100,FJ$1,FALSE())),0,VLOOKUP('W. VaR &amp; Off-Peak Pos By Trader'!$A42,'Import OffPeak'!$A$3:FJ$100,FJ$1,FALSE()))</f>
        <v>0</v>
      </c>
      <c r="FK34" s="107" t="n">
        <f aca="false">IF(ISNA(VLOOKUP('W. VaR &amp; Off-Peak Pos By Trader'!$A42,'Import OffPeak'!$A$3:FK$100,FK$1,FALSE())),0,VLOOKUP('W. VaR &amp; Off-Peak Pos By Trader'!$A42,'Import OffPeak'!$A$3:FK$100,FK$1,FALSE()))</f>
        <v>0</v>
      </c>
      <c r="FL34" s="107" t="n">
        <f aca="false">IF(ISNA(VLOOKUP('W. VaR &amp; Off-Peak Pos By Trader'!$A42,'Import OffPeak'!$A$3:FL$100,FL$1,FALSE())),0,VLOOKUP('W. VaR &amp; Off-Peak Pos By Trader'!$A42,'Import OffPeak'!$A$3:FL$100,FL$1,FALSE()))</f>
        <v>0</v>
      </c>
      <c r="FM34" s="107" t="n">
        <f aca="false">IF(ISNA(VLOOKUP('W. VaR &amp; Off-Peak Pos By Trader'!$A42,'Import OffPeak'!$A$3:FM$100,FM$1,FALSE())),0,VLOOKUP('W. VaR &amp; Off-Peak Pos By Trader'!$A42,'Import OffPeak'!$A$3:FM$100,FM$1,FALSE()))</f>
        <v>0</v>
      </c>
      <c r="FN34" s="107" t="n">
        <f aca="false">IF(ISNA(VLOOKUP('W. VaR &amp; Off-Peak Pos By Trader'!$A42,'Import OffPeak'!$A$3:FN$100,FN$1,FALSE())),0,VLOOKUP('W. VaR &amp; Off-Peak Pos By Trader'!$A42,'Import OffPeak'!$A$3:FN$100,FN$1,FALSE()))</f>
        <v>0</v>
      </c>
      <c r="FO34" s="107" t="n">
        <f aca="false">IF(ISNA(VLOOKUP('W. VaR &amp; Off-Peak Pos By Trader'!$A42,'Import OffPeak'!$A$3:FO$100,FO$1,FALSE())),0,VLOOKUP('W. VaR &amp; Off-Peak Pos By Trader'!$A42,'Import OffPeak'!$A$3:FO$100,FO$1,FALSE()))</f>
        <v>0</v>
      </c>
      <c r="FP34" s="107" t="n">
        <f aca="false">IF(ISNA(VLOOKUP('W. VaR &amp; Off-Peak Pos By Trader'!$A42,'Import OffPeak'!$A$3:FP$100,FP$1,FALSE())),0,VLOOKUP('W. VaR &amp; Off-Peak Pos By Trader'!$A42,'Import OffPeak'!$A$3:FP$100,FP$1,FALSE()))</f>
        <v>0</v>
      </c>
      <c r="FQ34" s="107" t="n">
        <f aca="false">IF(ISNA(VLOOKUP('W. VaR &amp; Off-Peak Pos By Trader'!$A42,'Import OffPeak'!$A$3:FQ$100,FQ$1,FALSE())),0,VLOOKUP('W. VaR &amp; Off-Peak Pos By Trader'!$A42,'Import OffPeak'!$A$3:FQ$100,FQ$1,FALSE()))</f>
        <v>0</v>
      </c>
      <c r="FR34" s="107" t="n">
        <f aca="false">IF(ISNA(VLOOKUP('W. VaR &amp; Off-Peak Pos By Trader'!$A42,'Import OffPeak'!$A$3:FR$100,FR$1,FALSE())),0,VLOOKUP('W. VaR &amp; Off-Peak Pos By Trader'!$A42,'Import OffPeak'!$A$3:FR$100,FR$1,FALSE()))</f>
        <v>0</v>
      </c>
      <c r="FS34" s="107" t="n">
        <f aca="false">IF(ISNA(VLOOKUP('W. VaR &amp; Off-Peak Pos By Trader'!$A42,'Import OffPeak'!$A$3:FS$100,FS$1,FALSE())),0,VLOOKUP('W. VaR &amp; Off-Peak Pos By Trader'!$A42,'Import OffPeak'!$A$3:FS$100,FS$1,FALSE()))</f>
        <v>0</v>
      </c>
      <c r="FT34" s="107" t="n">
        <f aca="false">IF(ISNA(VLOOKUP('W. VaR &amp; Off-Peak Pos By Trader'!$A42,'Import OffPeak'!$A$3:FT$100,FT$1,FALSE())),0,VLOOKUP('W. VaR &amp; Off-Peak Pos By Trader'!$A42,'Import OffPeak'!$A$3:FT$100,FT$1,FALSE()))</f>
        <v>0</v>
      </c>
      <c r="FU34" s="107" t="n">
        <f aca="false">IF(ISNA(VLOOKUP('W. VaR &amp; Off-Peak Pos By Trader'!$A42,'Import OffPeak'!$A$3:FU$100,FU$1,FALSE())),0,VLOOKUP('W. VaR &amp; Off-Peak Pos By Trader'!$A42,'Import OffPeak'!$A$3:FU$100,FU$1,FALSE()))</f>
        <v>0</v>
      </c>
      <c r="FV34" s="0" t="n">
        <f aca="false">IF(ISNA(VLOOKUP('W. VaR &amp; Off-Peak Pos By Trader'!$A42,'Import OffPeak'!$A$3:FV$100,FV$1,FALSE())),0,VLOOKUP('W. VaR &amp; Off-Peak Pos By Trader'!$A42,'Import OffPeak'!$A$3:FV$100,FV$1,FALSE()))</f>
        <v>0</v>
      </c>
      <c r="FW34" s="0" t="n">
        <f aca="false">IF(ISNA(VLOOKUP('W. VaR &amp; Off-Peak Pos By Trader'!$A42,'Import OffPeak'!$A$3:FW$100,FW$1,FALSE())),0,VLOOKUP('W. VaR &amp; Off-Peak Pos By Trader'!$A42,'Import OffPeak'!$A$3:FW$100,FW$1,FALSE()))</f>
        <v>0</v>
      </c>
      <c r="FX34" s="0" t="n">
        <f aca="false">IF(ISNA(VLOOKUP('W. VaR &amp; Off-Peak Pos By Trader'!$A42,'Import OffPeak'!$A$3:FX$100,FX$1,FALSE())),0,VLOOKUP('W. VaR &amp; Off-Peak Pos By Trader'!$A42,'Import OffPeak'!$A$3:FX$100,FX$1,FALSE()))</f>
        <v>0</v>
      </c>
      <c r="FY34" s="0" t="n">
        <f aca="false">IF(ISNA(VLOOKUP('W. VaR &amp; Off-Peak Pos By Trader'!$A42,'Import OffPeak'!$A$3:FY$100,FY$1,FALSE())),0,VLOOKUP('W. VaR &amp; Off-Peak Pos By Trader'!$A42,'Import OffPeak'!$A$3:FY$100,FY$1,FALSE()))</f>
        <v>0</v>
      </c>
      <c r="FZ34" s="0" t="n">
        <f aca="false">IF(ISNA(VLOOKUP('W. VaR &amp; Off-Peak Pos By Trader'!$A42,'Import OffPeak'!$A$3:FZ$100,FZ$1,FALSE())),0,VLOOKUP('W. VaR &amp; Off-Peak Pos By Trader'!$A42,'Import OffPeak'!$A$3:FZ$100,FZ$1,FALSE()))</f>
        <v>0</v>
      </c>
      <c r="GA34" s="0" t="n">
        <f aca="false">IF(ISNA(VLOOKUP('W. VaR &amp; Off-Peak Pos By Trader'!$A42,'Import OffPeak'!$A$3:GA$100,GA$1,FALSE())),0,VLOOKUP('W. VaR &amp; Off-Peak Pos By Trader'!$A42,'Import OffPeak'!$A$3:GA$100,GA$1,FALSE()))</f>
        <v>0</v>
      </c>
      <c r="GB34" s="0" t="n">
        <f aca="false">IF(ISNA(VLOOKUP('W. VaR &amp; Off-Peak Pos By Trader'!$A42,'Import OffPeak'!$A$3:GB$100,GB$1,FALSE())),0,VLOOKUP('W. VaR &amp; Off-Peak Pos By Trader'!$A42,'Import OffPeak'!$A$3:GB$100,GB$1,FALSE()))</f>
        <v>0</v>
      </c>
      <c r="GC34" s="0" t="n">
        <f aca="false">IF(ISNA(VLOOKUP('W. VaR &amp; Off-Peak Pos By Trader'!$A42,'Import OffPeak'!$A$3:GC$100,GC$1,FALSE())),0,VLOOKUP('W. VaR &amp; Off-Peak Pos By Trader'!$A42,'Import OffPeak'!$A$3:GC$100,GC$1,FALSE()))</f>
        <v>0</v>
      </c>
      <c r="GD34" s="0" t="n">
        <f aca="false">IF(ISNA(VLOOKUP('W. VaR &amp; Off-Peak Pos By Trader'!$A42,'Import OffPeak'!$A$3:GD$100,GD$1,FALSE())),0,VLOOKUP('W. VaR &amp; Off-Peak Pos By Trader'!$A42,'Import OffPeak'!$A$3:GD$100,GD$1,FALSE()))</f>
        <v>0</v>
      </c>
      <c r="GE34" s="0" t="n">
        <f aca="false">IF(ISNA(VLOOKUP('W. VaR &amp; Off-Peak Pos By Trader'!$A42,'Import OffPeak'!$A$3:GE$100,GE$1,FALSE())),0,VLOOKUP('W. VaR &amp; Off-Peak Pos By Trader'!$A42,'Import OffPeak'!$A$3:GE$100,GE$1,FALSE()))</f>
        <v>0</v>
      </c>
      <c r="GF34" s="0" t="n">
        <f aca="false">IF(ISNA(VLOOKUP('W. VaR &amp; Off-Peak Pos By Trader'!$A42,'Import OffPeak'!$A$3:GF$100,GF$1,FALSE())),0,VLOOKUP('W. VaR &amp; Off-Peak Pos By Trader'!$A42,'Import OffPeak'!$A$3:GF$100,GF$1,FALSE()))</f>
        <v>0</v>
      </c>
      <c r="GG34" s="0" t="n">
        <f aca="false">IF(ISNA(VLOOKUP('W. VaR &amp; Off-Peak Pos By Trader'!$A42,'Import OffPeak'!$A$3:GG$100,GG$1,FALSE())),0,VLOOKUP('W. VaR &amp; Off-Peak Pos By Trader'!$A42,'Import OffPeak'!$A$3:GG$100,GG$1,FALSE()))</f>
        <v>0</v>
      </c>
      <c r="GH34" s="0" t="n">
        <f aca="false">IF(ISNA(VLOOKUP('W. VaR &amp; Off-Peak Pos By Trader'!$A42,'Import OffPeak'!$A$3:GH$100,GH$1,FALSE())),0,VLOOKUP('W. VaR &amp; Off-Peak Pos By Trader'!$A42,'Import OffPeak'!$A$3:GH$100,GH$1,FALSE()))</f>
        <v>0</v>
      </c>
      <c r="GI34" s="0" t="n">
        <f aca="false">IF(ISNA(VLOOKUP('W. VaR &amp; Off-Peak Pos By Trader'!$A42,'Import OffPeak'!$A$3:GI$100,GI$1,FALSE())),0,VLOOKUP('W. VaR &amp; Off-Peak Pos By Trader'!$A42,'Import OffPeak'!$A$3:GI$100,GI$1,FALSE()))</f>
        <v>0</v>
      </c>
      <c r="GJ34" s="0" t="n">
        <f aca="false">IF(ISNA(VLOOKUP('W. VaR &amp; Off-Peak Pos By Trader'!$A42,'Import OffPeak'!$A$3:GJ$100,GJ$1,FALSE())),0,VLOOKUP('W. VaR &amp; Off-Peak Pos By Trader'!$A42,'Import OffPeak'!$A$3:GJ$100,GJ$1,FALSE()))</f>
        <v>0</v>
      </c>
      <c r="GK34" s="0" t="n">
        <f aca="false">IF(ISNA(VLOOKUP('W. VaR &amp; Off-Peak Pos By Trader'!$A42,'Import OffPeak'!$A$3:GK$100,GK$1,FALSE())),0,VLOOKUP('W. VaR &amp; Off-Peak Pos By Trader'!$A42,'Import OffPeak'!$A$3:GK$100,GK$1,FALSE()))</f>
        <v>0</v>
      </c>
      <c r="GL34" s="0" t="n">
        <f aca="false">IF(ISNA(VLOOKUP('W. VaR &amp; Off-Peak Pos By Trader'!$A42,'Import OffPeak'!$A$3:GL$100,GL$1,FALSE())),0,VLOOKUP('W. VaR &amp; Off-Peak Pos By Trader'!$A42,'Import OffPeak'!$A$3:GL$100,GL$1,FALSE()))</f>
        <v>0</v>
      </c>
      <c r="GM34" s="0" t="n">
        <f aca="false">IF(ISNA(VLOOKUP('W. VaR &amp; Off-Peak Pos By Trader'!$A42,'Import OffPeak'!$A$3:GM$100,GM$1,FALSE())),0,VLOOKUP('W. VaR &amp; Off-Peak Pos By Trader'!$A42,'Import OffPeak'!$A$3:GM$100,GM$1,FALSE()))</f>
        <v>0</v>
      </c>
      <c r="GN34" s="0" t="n">
        <f aca="false">IF(ISNA(VLOOKUP('W. VaR &amp; Off-Peak Pos By Trader'!$A42,'Import OffPeak'!$A$3:GN$100,GN$1,FALSE())),0,VLOOKUP('W. VaR &amp; Off-Peak Pos By Trader'!$A42,'Import OffPeak'!$A$3:GN$100,GN$1,FALSE()))</f>
        <v>0</v>
      </c>
      <c r="GO34" s="0" t="n">
        <f aca="false">IF(ISNA(VLOOKUP('W. VaR &amp; Off-Peak Pos By Trader'!$A42,'Import OffPeak'!$A$3:GO$100,GO$1,FALSE())),0,VLOOKUP('W. VaR &amp; Off-Peak Pos By Trader'!$A42,'Import OffPeak'!$A$3:GO$100,GO$1,FALSE()))</f>
        <v>0</v>
      </c>
      <c r="GP34" s="0" t="n">
        <f aca="false">IF(ISNA(VLOOKUP('W. VaR &amp; Off-Peak Pos By Trader'!$A42,'Import OffPeak'!$A$3:GP$100,GP$1,FALSE())),0,VLOOKUP('W. VaR &amp; Off-Peak Pos By Trader'!$A42,'Import OffPeak'!$A$3:GP$100,GP$1,FALSE()))</f>
        <v>0</v>
      </c>
      <c r="GQ34" s="0" t="n">
        <f aca="false">IF(ISNA(VLOOKUP('W. VaR &amp; Off-Peak Pos By Trader'!$A42,'Import OffPeak'!$A$3:GQ$100,GQ$1,FALSE())),0,VLOOKUP('W. VaR &amp; Off-Peak Pos By Trader'!$A42,'Import OffPeak'!$A$3:GQ$100,GQ$1,FALSE()))</f>
        <v>0</v>
      </c>
      <c r="GR34" s="0" t="n">
        <f aca="false">IF(ISNA(VLOOKUP('W. VaR &amp; Off-Peak Pos By Trader'!$A42,'Import OffPeak'!$A$3:GR$100,GR$1,FALSE())),0,VLOOKUP('W. VaR &amp; Off-Peak Pos By Trader'!$A42,'Import OffPeak'!$A$3:GR$100,GR$1,FALSE()))</f>
        <v>0</v>
      </c>
      <c r="GS34" s="0" t="n">
        <f aca="false">IF(ISNA(VLOOKUP('W. VaR &amp; Off-Peak Pos By Trader'!$A42,'Import OffPeak'!$A$3:GS$100,GS$1,FALSE())),0,VLOOKUP('W. VaR &amp; Off-Peak Pos By Trader'!$A42,'Import OffPeak'!$A$3:GS$100,GS$1,FALSE()))</f>
        <v>0</v>
      </c>
      <c r="GT34" s="0" t="n">
        <f aca="false">IF(ISNA(VLOOKUP('W. VaR &amp; Off-Peak Pos By Trader'!$A42,'Import OffPeak'!$A$3:GT$100,GT$1,FALSE())),0,VLOOKUP('W. VaR &amp; Off-Peak Pos By Trader'!$A42,'Import OffPeak'!$A$3:GT$100,GT$1,FALSE()))</f>
        <v>0</v>
      </c>
      <c r="GU34" s="0" t="n">
        <f aca="false">IF(ISNA(VLOOKUP('W. VaR &amp; Off-Peak Pos By Trader'!$A42,'Import OffPeak'!$A$3:GU$100,GU$1,FALSE())),0,VLOOKUP('W. VaR &amp; Off-Peak Pos By Trader'!$A42,'Import OffPeak'!$A$3:GU$100,GU$1,FALSE()))</f>
        <v>0</v>
      </c>
      <c r="GV34" s="0" t="n">
        <f aca="false">IF(ISNA(VLOOKUP('W. VaR &amp; Off-Peak Pos By Trader'!$A42,'Import OffPeak'!$A$3:GV$100,GV$1,FALSE())),0,VLOOKUP('W. VaR &amp; Off-Peak Pos By Trader'!$A42,'Import OffPeak'!$A$3:GV$100,GV$1,FALSE()))</f>
        <v>0</v>
      </c>
      <c r="GW34" s="0" t="n">
        <f aca="false">IF(ISNA(VLOOKUP('W. VaR &amp; Off-Peak Pos By Trader'!$A42,'Import OffPeak'!$A$3:GW$100,GW$1,FALSE())),0,VLOOKUP('W. VaR &amp; Off-Peak Pos By Trader'!$A42,'Import OffPeak'!$A$3:GW$100,GW$1,FALSE()))</f>
        <v>0</v>
      </c>
      <c r="GX34" s="0" t="n">
        <f aca="false">IF(ISNA(VLOOKUP('W. VaR &amp; Off-Peak Pos By Trader'!$A42,'Import OffPeak'!$A$3:GX$100,GX$1,FALSE())),0,VLOOKUP('W. VaR &amp; Off-Peak Pos By Trader'!$A42,'Import OffPeak'!$A$3:GX$100,GX$1,FALSE()))</f>
        <v>0</v>
      </c>
      <c r="GY34" s="0" t="n">
        <f aca="false">IF(ISNA(VLOOKUP('W. VaR &amp; Off-Peak Pos By Trader'!$A42,'Import OffPeak'!$A$3:GY$100,GY$1,FALSE())),0,VLOOKUP('W. VaR &amp; Off-Peak Pos By Trader'!$A42,'Import OffPeak'!$A$3:GY$100,GY$1,FALSE()))</f>
        <v>0</v>
      </c>
      <c r="GZ34" s="0" t="n">
        <f aca="false">IF(ISNA(VLOOKUP('W. VaR &amp; Off-Peak Pos By Trader'!$A42,'Import OffPeak'!$A$3:GZ$100,GZ$1,FALSE())),0,VLOOKUP('W. VaR &amp; Off-Peak Pos By Trader'!$A42,'Import OffPeak'!$A$3:GZ$100,GZ$1,FALSE()))</f>
        <v>0</v>
      </c>
      <c r="HA34" s="0" t="n">
        <f aca="false">IF(ISNA(VLOOKUP('W. VaR &amp; Off-Peak Pos By Trader'!$A42,'Import OffPeak'!$A$3:HA$100,HA$1,FALSE())),0,VLOOKUP('W. VaR &amp; Off-Peak Pos By Trader'!$A42,'Import OffPeak'!$A$3:HA$100,HA$1,FALSE()))</f>
        <v>0</v>
      </c>
      <c r="HB34" s="0" t="n">
        <f aca="false">IF(ISNA(VLOOKUP('W. VaR &amp; Off-Peak Pos By Trader'!$A42,'Import OffPeak'!$A$3:HB$100,HB$1,FALSE())),0,VLOOKUP('W. VaR &amp; Off-Peak Pos By Trader'!$A42,'Import OffPeak'!$A$3:HB$100,HB$1,FALSE()))</f>
        <v>0</v>
      </c>
      <c r="HC34" s="0" t="n">
        <f aca="false">IF(ISNA(VLOOKUP('W. VaR &amp; Off-Peak Pos By Trader'!$A42,'Import OffPeak'!$A$3:HC$100,HC$1,FALSE())),0,VLOOKUP('W. VaR &amp; Off-Peak Pos By Trader'!$A42,'Import OffPeak'!$A$3:HC$100,HC$1,FALSE()))</f>
        <v>0</v>
      </c>
      <c r="HD34" s="0" t="n">
        <f aca="false">IF(ISNA(VLOOKUP('W. VaR &amp; Off-Peak Pos By Trader'!$A42,'Import OffPeak'!$A$3:HD$100,HD$1,FALSE())),0,VLOOKUP('W. VaR &amp; Off-Peak Pos By Trader'!$A42,'Import OffPeak'!$A$3:HD$100,HD$1,FALSE()))</f>
        <v>0</v>
      </c>
      <c r="HE34" s="0" t="n">
        <f aca="false">IF(ISNA(VLOOKUP('W. VaR &amp; Off-Peak Pos By Trader'!$A42,'Import OffPeak'!$A$3:HE$100,HE$1,FALSE())),0,VLOOKUP('W. VaR &amp; Off-Peak Pos By Trader'!$A42,'Import OffPeak'!$A$3:HE$100,HE$1,FALSE()))</f>
        <v>0</v>
      </c>
      <c r="HF34" s="0" t="n">
        <f aca="false">IF(ISNA(VLOOKUP('W. VaR &amp; Off-Peak Pos By Trader'!$A42,'Import OffPeak'!$A$3:HF$100,HF$1,FALSE())),0,VLOOKUP('W. VaR &amp; Off-Peak Pos By Trader'!$A42,'Import OffPeak'!$A$3:HF$100,HF$1,FALSE()))</f>
        <v>0</v>
      </c>
      <c r="HG34" s="0" t="n">
        <f aca="false">IF(ISNA(VLOOKUP('W. VaR &amp; Off-Peak Pos By Trader'!$A42,'Import OffPeak'!$A$3:HG$100,HG$1,FALSE())),0,VLOOKUP('W. VaR &amp; Off-Peak Pos By Trader'!$A42,'Import OffPeak'!$A$3:HG$100,HG$1,FALSE()))</f>
        <v>0</v>
      </c>
      <c r="HH34" s="0" t="n">
        <f aca="false">IF(ISNA(VLOOKUP('W. VaR &amp; Off-Peak Pos By Trader'!$A42,'Import OffPeak'!$A$3:HH$100,HH$1,FALSE())),0,VLOOKUP('W. VaR &amp; Off-Peak Pos By Trader'!$A42,'Import OffPeak'!$A$3:HH$100,HH$1,FALSE()))</f>
        <v>0</v>
      </c>
      <c r="HI34" s="0" t="n">
        <f aca="false">IF(ISNA(VLOOKUP('W. VaR &amp; Off-Peak Pos By Trader'!$A42,'Import OffPeak'!$A$3:HI$100,HI$1,FALSE())),0,VLOOKUP('W. VaR &amp; Off-Peak Pos By Trader'!$A42,'Import OffPeak'!$A$3:HI$100,HI$1,FALSE()))</f>
        <v>0</v>
      </c>
      <c r="HJ34" s="0" t="n">
        <f aca="false">IF(ISNA(VLOOKUP('W. VaR &amp; Off-Peak Pos By Trader'!$A42,'Import OffPeak'!$A$3:HJ$100,HJ$1,FALSE())),0,VLOOKUP('W. VaR &amp; Off-Peak Pos By Trader'!$A42,'Import OffPeak'!$A$3:HJ$100,HJ$1,FALSE()))</f>
        <v>0</v>
      </c>
      <c r="HK34" s="0" t="n">
        <f aca="false">IF(ISNA(VLOOKUP('W. VaR &amp; Off-Peak Pos By Trader'!$A42,'Import OffPeak'!$A$3:HK$100,HK$1,FALSE())),0,VLOOKUP('W. VaR &amp; Off-Peak Pos By Trader'!$A42,'Import OffPeak'!$A$3:HK$100,HK$1,FALSE()))</f>
        <v>0</v>
      </c>
      <c r="HL34" s="0" t="n">
        <f aca="false">IF(ISNA(VLOOKUP('W. VaR &amp; Off-Peak Pos By Trader'!$A42,'Import OffPeak'!$A$3:HL$100,HL$1,FALSE())),0,VLOOKUP('W. VaR &amp; Off-Peak Pos By Trader'!$A42,'Import OffPeak'!$A$3:HL$100,HL$1,FALSE()))</f>
        <v>0</v>
      </c>
      <c r="HM34" s="0" t="n">
        <f aca="false">IF(ISNA(VLOOKUP('W. VaR &amp; Off-Peak Pos By Trader'!$A42,'Import OffPeak'!$A$3:HM$100,HM$1,FALSE())),0,VLOOKUP('W. VaR &amp; Off-Peak Pos By Trader'!$A42,'Import OffPeak'!$A$3:HM$100,HM$1,FALSE()))</f>
        <v>0</v>
      </c>
      <c r="HN34" s="0" t="n">
        <f aca="false">IF(ISNA(VLOOKUP('W. VaR &amp; Off-Peak Pos By Trader'!$A42,'Import OffPeak'!$A$3:HN$100,HN$1,FALSE())),0,VLOOKUP('W. VaR &amp; Off-Peak Pos By Trader'!$A42,'Import OffPeak'!$A$3:HN$100,HN$1,FALSE()))</f>
        <v>0</v>
      </c>
      <c r="HO34" s="0" t="n">
        <f aca="false">IF(ISNA(VLOOKUP('W. VaR &amp; Off-Peak Pos By Trader'!$A42,'Import OffPeak'!$A$3:HO$100,HO$1,FALSE())),0,VLOOKUP('W. VaR &amp; Off-Peak Pos By Trader'!$A42,'Import OffPeak'!$A$3:HO$100,HO$1,FALSE()))</f>
        <v>0</v>
      </c>
      <c r="HP34" s="0" t="n">
        <f aca="false">IF(ISNA(VLOOKUP('W. VaR &amp; Off-Peak Pos By Trader'!$A42,'Import OffPeak'!$A$3:HP$100,HP$1,FALSE())),0,VLOOKUP('W. VaR &amp; Off-Peak Pos By Trader'!$A42,'Import OffPeak'!$A$3:HP$100,HP$1,FALSE()))</f>
        <v>0</v>
      </c>
      <c r="HQ34" s="0" t="n">
        <f aca="false">IF(ISNA(VLOOKUP('W. VaR &amp; Off-Peak Pos By Trader'!$A42,'Import OffPeak'!$A$3:HQ$100,HQ$1,FALSE())),0,VLOOKUP('W. VaR &amp; Off-Peak Pos By Trader'!$A42,'Import OffPeak'!$A$3:HQ$100,HQ$1,FALSE()))</f>
        <v>0</v>
      </c>
      <c r="HR34" s="0" t="n">
        <f aca="false">IF(ISNA(VLOOKUP('W. VaR &amp; Off-Peak Pos By Trader'!$A42,'Import OffPeak'!$A$3:HR$100,HR$1,FALSE())),0,VLOOKUP('W. VaR &amp; Off-Peak Pos By Trader'!$A42,'Import OffPeak'!$A$3:HR$100,HR$1,FALSE()))</f>
        <v>0</v>
      </c>
      <c r="HS34" s="0" t="n">
        <f aca="false">IF(ISNA(VLOOKUP('W. VaR &amp; Off-Peak Pos By Trader'!$A42,'Import OffPeak'!$A$3:HS$100,HS$1,FALSE())),0,VLOOKUP('W. VaR &amp; Off-Peak Pos By Trader'!$A42,'Import OffPeak'!$A$3:HS$100,HS$1,FALSE()))</f>
        <v>0</v>
      </c>
      <c r="HT34" s="0" t="n">
        <f aca="false">IF(ISNA(VLOOKUP('W. VaR &amp; Off-Peak Pos By Trader'!$A42,'Import OffPeak'!$A$3:HT$100,HT$1,FALSE())),0,VLOOKUP('W. VaR &amp; Off-Peak Pos By Trader'!$A42,'Import OffPeak'!$A$3:HT$100,HT$1,FALSE()))</f>
        <v>0</v>
      </c>
      <c r="HU34" s="0" t="n">
        <f aca="false">IF(ISNA(VLOOKUP('W. VaR &amp; Off-Peak Pos By Trader'!$A42,'Import OffPeak'!$A$3:HU$100,HU$1,FALSE())),0,VLOOKUP('W. VaR &amp; Off-Peak Pos By Trader'!$A42,'Import OffPeak'!$A$3:HU$100,HU$1,FALSE()))</f>
        <v>0</v>
      </c>
      <c r="HV34" s="0" t="n">
        <f aca="false">IF(ISNA(VLOOKUP('W. VaR &amp; Off-Peak Pos By Trader'!$A42,'Import OffPeak'!$A$3:HV$100,HV$1,FALSE())),0,VLOOKUP('W. VaR &amp; Off-Peak Pos By Trader'!$A42,'Import OffPeak'!$A$3:HV$100,HV$1,FALSE()))</f>
        <v>0</v>
      </c>
      <c r="HW34" s="0" t="n">
        <f aca="false">IF(ISNA(VLOOKUP('W. VaR &amp; Off-Peak Pos By Trader'!$A42,'Import OffPeak'!$A$3:HW$100,HW$1,FALSE())),0,VLOOKUP('W. VaR &amp; Off-Peak Pos By Trader'!$A42,'Import OffPeak'!$A$3:HW$100,HW$1,FALSE()))</f>
        <v>0</v>
      </c>
      <c r="HX34" s="0" t="n">
        <f aca="false">IF(ISNA(VLOOKUP('W. VaR &amp; Off-Peak Pos By Trader'!$A42,'Import OffPeak'!$A$3:HX$100,HX$1,FALSE())),0,VLOOKUP('W. VaR &amp; Off-Peak Pos By Trader'!$A42,'Import OffPeak'!$A$3:HX$100,HX$1,FALSE()))</f>
        <v>0</v>
      </c>
      <c r="HY34" s="0" t="n">
        <f aca="false">IF(ISNA(VLOOKUP('W. VaR &amp; Off-Peak Pos By Trader'!$A42,'Import OffPeak'!$A$3:HY$100,HY$1,FALSE())),0,VLOOKUP('W. VaR &amp; Off-Peak Pos By Trader'!$A42,'Import OffPeak'!$A$3:HY$100,HY$1,FALSE()))</f>
        <v>0</v>
      </c>
      <c r="HZ34" s="0" t="n">
        <f aca="false">IF(ISNA(VLOOKUP('W. VaR &amp; Off-Peak Pos By Trader'!$A42,'Import OffPeak'!$A$3:HZ$100,HZ$1,FALSE())),0,VLOOKUP('W. VaR &amp; Off-Peak Pos By Trader'!$A42,'Import OffPeak'!$A$3:HZ$100,HZ$1,FALSE()))</f>
        <v>0</v>
      </c>
      <c r="IA34" s="0" t="n">
        <f aca="false">IF(ISNA(VLOOKUP('W. VaR &amp; Off-Peak Pos By Trader'!$A42,'Import OffPeak'!$A$3:IA$100,IA$1,FALSE())),0,VLOOKUP('W. VaR &amp; Off-Peak Pos By Trader'!$A42,'Import OffPeak'!$A$3:IA$100,IA$1,FALSE()))</f>
        <v>0</v>
      </c>
      <c r="IB34" s="0" t="n">
        <f aca="false">IF(ISNA(VLOOKUP('W. VaR &amp; Off-Peak Pos By Trader'!$A42,'Import OffPeak'!$A$3:IB$100,IB$1,FALSE())),0,VLOOKUP('W. VaR &amp; Off-Peak Pos By Trader'!$A42,'Import OffPeak'!$A$3:IB$100,IB$1,FALSE()))</f>
        <v>0</v>
      </c>
      <c r="IC34" s="0" t="n">
        <f aca="false">IF(ISNA(VLOOKUP('W. VaR &amp; Off-Peak Pos By Trader'!$A42,'Import OffPeak'!$A$3:IC$100,IC$1,FALSE())),0,VLOOKUP('W. VaR &amp; Off-Peak Pos By Trader'!$A42,'Import OffPeak'!$A$3:IC$100,IC$1,FALSE()))</f>
        <v>0</v>
      </c>
    </row>
    <row r="35" customFormat="false" ht="18" hidden="false" customHeight="false" outlineLevel="0" collapsed="false">
      <c r="A35" s="104" t="s">
        <v>37</v>
      </c>
      <c r="B35" s="107" t="n">
        <f aca="false">IF(ISNA(VLOOKUP('W. VaR &amp; Off-Peak Pos By Trader'!$A43,'Import OffPeak'!$A$3:B$100,B$1,FALSE())),0,VLOOKUP('W. VaR &amp; Off-Peak Pos By Trader'!$A43,'Import OffPeak'!$A$3:B$100,B$1,FALSE()))</f>
        <v>0</v>
      </c>
      <c r="C35" s="107" t="n">
        <f aca="false">IF(ISNA(VLOOKUP('W. VaR &amp; Off-Peak Pos By Trader'!$A43,'Import OffPeak'!$A$3:C$100,C$1,FALSE())),0,VLOOKUP('W. VaR &amp; Off-Peak Pos By Trader'!$A43,'Import OffPeak'!$A$3:C$100,C$1,FALSE()))</f>
        <v>0</v>
      </c>
      <c r="D35" s="107" t="n">
        <f aca="false">IF(ISNA(VLOOKUP('W. VaR &amp; Off-Peak Pos By Trader'!$A43,'Import OffPeak'!$A$3:D$100,D$1,FALSE())),0,VLOOKUP('W. VaR &amp; Off-Peak Pos By Trader'!$A43,'Import OffPeak'!$A$3:D$100,D$1,FALSE()))</f>
        <v>0</v>
      </c>
      <c r="E35" s="107" t="n">
        <f aca="false">IF(ISNA(VLOOKUP('W. VaR &amp; Off-Peak Pos By Trader'!$A43,'Import OffPeak'!$A$3:E$100,E$1,FALSE())),0,VLOOKUP('W. VaR &amp; Off-Peak Pos By Trader'!$A43,'Import OffPeak'!$A$3:E$100,E$1,FALSE()))</f>
        <v>0</v>
      </c>
      <c r="F35" s="107" t="n">
        <f aca="false">IF(ISNA(VLOOKUP('W. VaR &amp; Off-Peak Pos By Trader'!$A43,'Import OffPeak'!$A$3:F$100,F$1,FALSE())),0,VLOOKUP('W. VaR &amp; Off-Peak Pos By Trader'!$A43,'Import OffPeak'!$A$3:F$100,F$1,FALSE()))</f>
        <v>0</v>
      </c>
      <c r="G35" s="107" t="n">
        <f aca="false">IF(ISNA(VLOOKUP('W. VaR &amp; Off-Peak Pos By Trader'!$A43,'Import OffPeak'!$A$3:G$100,G$1,FALSE())),0,VLOOKUP('W. VaR &amp; Off-Peak Pos By Trader'!$A43,'Import OffPeak'!$A$3:G$100,G$1,FALSE()))</f>
        <v>0</v>
      </c>
      <c r="H35" s="107" t="n">
        <f aca="false">IF(ISNA(VLOOKUP('W. VaR &amp; Off-Peak Pos By Trader'!$A43,'Import OffPeak'!$A$3:H$100,H$1,FALSE())),0,VLOOKUP('W. VaR &amp; Off-Peak Pos By Trader'!$A43,'Import OffPeak'!$A$3:H$100,H$1,FALSE()))</f>
        <v>0</v>
      </c>
      <c r="I35" s="107" t="n">
        <f aca="false">IF(ISNA(VLOOKUP('W. VaR &amp; Off-Peak Pos By Trader'!$A43,'Import OffPeak'!$A$3:I$100,I$1,FALSE())),0,VLOOKUP('W. VaR &amp; Off-Peak Pos By Trader'!$A43,'Import OffPeak'!$A$3:I$100,I$1,FALSE()))</f>
        <v>0</v>
      </c>
      <c r="J35" s="107" t="n">
        <f aca="false">IF(ISNA(VLOOKUP('W. VaR &amp; Off-Peak Pos By Trader'!$A43,'Import OffPeak'!$A$3:J$100,J$1,FALSE())),0,VLOOKUP('W. VaR &amp; Off-Peak Pos By Trader'!$A43,'Import OffPeak'!$A$3:J$100,J$1,FALSE()))</f>
        <v>0</v>
      </c>
      <c r="K35" s="107" t="n">
        <f aca="false">IF(ISNA(VLOOKUP('W. VaR &amp; Off-Peak Pos By Trader'!$A43,'Import OffPeak'!$A$3:K$100,K$1,FALSE())),0,VLOOKUP('W. VaR &amp; Off-Peak Pos By Trader'!$A43,'Import OffPeak'!$A$3:K$100,K$1,FALSE()))</f>
        <v>0</v>
      </c>
      <c r="L35" s="107" t="n">
        <f aca="false">IF(ISNA(VLOOKUP('W. VaR &amp; Off-Peak Pos By Trader'!$A43,'Import OffPeak'!$A$3:L$100,L$1,FALSE())),0,VLOOKUP('W. VaR &amp; Off-Peak Pos By Trader'!$A43,'Import OffPeak'!$A$3:L$100,L$1,FALSE()))</f>
        <v>0</v>
      </c>
      <c r="M35" s="107" t="n">
        <f aca="false">IF(ISNA(VLOOKUP('W. VaR &amp; Off-Peak Pos By Trader'!$A43,'Import OffPeak'!$A$3:M$100,M$1,FALSE())),0,VLOOKUP('W. VaR &amp; Off-Peak Pos By Trader'!$A43,'Import OffPeak'!$A$3:M$100,M$1,FALSE()))</f>
        <v>0</v>
      </c>
      <c r="N35" s="107" t="n">
        <f aca="false">IF(ISNA(VLOOKUP('W. VaR &amp; Off-Peak Pos By Trader'!$A43,'Import OffPeak'!$A$3:N$100,N$1,FALSE())),0,VLOOKUP('W. VaR &amp; Off-Peak Pos By Trader'!$A43,'Import OffPeak'!$A$3:N$100,N$1,FALSE()))</f>
        <v>0</v>
      </c>
      <c r="O35" s="107" t="n">
        <f aca="false">IF(ISNA(VLOOKUP('W. VaR &amp; Off-Peak Pos By Trader'!$A43,'Import OffPeak'!$A$3:O$100,O$1,FALSE())),0,VLOOKUP('W. VaR &amp; Off-Peak Pos By Trader'!$A43,'Import OffPeak'!$A$3:O$100,O$1,FALSE()))</f>
        <v>0</v>
      </c>
      <c r="P35" s="107" t="n">
        <f aca="false">IF(ISNA(VLOOKUP('W. VaR &amp; Off-Peak Pos By Trader'!$A43,'Import OffPeak'!$A$3:P$100,P$1,FALSE())),0,VLOOKUP('W. VaR &amp; Off-Peak Pos By Trader'!$A43,'Import OffPeak'!$A$3:P$100,P$1,FALSE()))</f>
        <v>0</v>
      </c>
      <c r="Q35" s="107" t="n">
        <f aca="false">IF(ISNA(VLOOKUP('W. VaR &amp; Off-Peak Pos By Trader'!$A43,'Import OffPeak'!$A$3:Q$100,Q$1,FALSE())),0,VLOOKUP('W. VaR &amp; Off-Peak Pos By Trader'!$A43,'Import OffPeak'!$A$3:Q$100,Q$1,FALSE()))</f>
        <v>0</v>
      </c>
      <c r="R35" s="107" t="n">
        <f aca="false">IF(ISNA(VLOOKUP('W. VaR &amp; Off-Peak Pos By Trader'!$A43,'Import OffPeak'!$A$3:R$100,R$1,FALSE())),0,VLOOKUP('W. VaR &amp; Off-Peak Pos By Trader'!$A43,'Import OffPeak'!$A$3:R$100,R$1,FALSE()))</f>
        <v>0</v>
      </c>
      <c r="S35" s="107" t="n">
        <f aca="false">IF(ISNA(VLOOKUP('W. VaR &amp; Off-Peak Pos By Trader'!$A43,'Import OffPeak'!$A$3:S$100,S$1,FALSE())),0,VLOOKUP('W. VaR &amp; Off-Peak Pos By Trader'!$A43,'Import OffPeak'!$A$3:S$100,S$1,FALSE()))</f>
        <v>-3.90152384043</v>
      </c>
      <c r="T35" s="107" t="n">
        <f aca="false">IF(ISNA(VLOOKUP('W. VaR &amp; Off-Peak Pos By Trader'!$A43,'Import OffPeak'!$A$3:T$100,T$1,FALSE())),0,VLOOKUP('W. VaR &amp; Off-Peak Pos By Trader'!$A43,'Import OffPeak'!$A$3:T$100,T$1,FALSE()))</f>
        <v>0</v>
      </c>
      <c r="U35" s="107" t="n">
        <f aca="false">IF(ISNA(VLOOKUP('W. VaR &amp; Off-Peak Pos By Trader'!$A43,'Import OffPeak'!$A$3:U$100,U$1,FALSE())),0,VLOOKUP('W. VaR &amp; Off-Peak Pos By Trader'!$A43,'Import OffPeak'!$A$3:U$100,U$1,FALSE()))</f>
        <v>0</v>
      </c>
      <c r="V35" s="107" t="n">
        <f aca="false">IF(ISNA(VLOOKUP('W. VaR &amp; Off-Peak Pos By Trader'!$A43,'Import OffPeak'!$A$3:V$100,V$1,FALSE())),0,VLOOKUP('W. VaR &amp; Off-Peak Pos By Trader'!$A43,'Import OffPeak'!$A$3:V$100,V$1,FALSE()))</f>
        <v>0</v>
      </c>
      <c r="W35" s="107" t="n">
        <f aca="false">IF(ISNA(VLOOKUP('W. VaR &amp; Off-Peak Pos By Trader'!$A43,'Import OffPeak'!$A$3:W$100,W$1,FALSE())),0,VLOOKUP('W. VaR &amp; Off-Peak Pos By Trader'!$A43,'Import OffPeak'!$A$3:W$100,W$1,FALSE()))</f>
        <v>0</v>
      </c>
      <c r="X35" s="107" t="n">
        <f aca="false">IF(ISNA(VLOOKUP('W. VaR &amp; Off-Peak Pos By Trader'!$A43,'Import OffPeak'!$A$3:X$100,X$1,FALSE())),0,VLOOKUP('W. VaR &amp; Off-Peak Pos By Trader'!$A43,'Import OffPeak'!$A$3:X$100,X$1,FALSE()))</f>
        <v>0</v>
      </c>
      <c r="Y35" s="107" t="n">
        <f aca="false">IF(ISNA(VLOOKUP('W. VaR &amp; Off-Peak Pos By Trader'!$A43,'Import OffPeak'!$A$3:Y$100,Y$1,FALSE())),0,VLOOKUP('W. VaR &amp; Off-Peak Pos By Trader'!$A43,'Import OffPeak'!$A$3:Y$100,Y$1,FALSE()))</f>
        <v>0</v>
      </c>
      <c r="Z35" s="107" t="n">
        <f aca="false">IF(ISNA(VLOOKUP('W. VaR &amp; Off-Peak Pos By Trader'!$A43,'Import OffPeak'!$A$3:Z$100,Z$1,FALSE())),0,VLOOKUP('W. VaR &amp; Off-Peak Pos By Trader'!$A43,'Import OffPeak'!$A$3:Z$100,Z$1,FALSE()))</f>
        <v>0</v>
      </c>
      <c r="AA35" s="107" t="n">
        <f aca="false">IF(ISNA(VLOOKUP('W. VaR &amp; Off-Peak Pos By Trader'!$A43,'Import OffPeak'!$A$3:AA$100,AA$1,FALSE())),0,VLOOKUP('W. VaR &amp; Off-Peak Pos By Trader'!$A43,'Import OffPeak'!$A$3:AA$100,AA$1,FALSE()))</f>
        <v>0</v>
      </c>
      <c r="AB35" s="107" t="n">
        <f aca="false">IF(ISNA(VLOOKUP('W. VaR &amp; Off-Peak Pos By Trader'!$A43,'Import OffPeak'!$A$3:AB$100,AB$1,FALSE())),0,VLOOKUP('W. VaR &amp; Off-Peak Pos By Trader'!$A43,'Import OffPeak'!$A$3:AB$100,AB$1,FALSE()))</f>
        <v>0</v>
      </c>
      <c r="AC35" s="107" t="n">
        <f aca="false">IF(ISNA(VLOOKUP('W. VaR &amp; Off-Peak Pos By Trader'!$A43,'Import OffPeak'!$A$3:AC$100,AC$1,FALSE())),0,VLOOKUP('W. VaR &amp; Off-Peak Pos By Trader'!$A43,'Import OffPeak'!$A$3:AC$100,AC$1,FALSE()))</f>
        <v>0</v>
      </c>
      <c r="AD35" s="107" t="n">
        <f aca="false">IF(ISNA(VLOOKUP('W. VaR &amp; Off-Peak Pos By Trader'!$A43,'Import OffPeak'!$A$3:AD$100,AD$1,FALSE())),0,VLOOKUP('W. VaR &amp; Off-Peak Pos By Trader'!$A43,'Import OffPeak'!$A$3:AD$100,AD$1,FALSE()))</f>
        <v>0</v>
      </c>
      <c r="AE35" s="107" t="n">
        <f aca="false">IF(ISNA(VLOOKUP('W. VaR &amp; Off-Peak Pos By Trader'!$A43,'Import OffPeak'!$A$3:AE$100,AE$1,FALSE())),0,VLOOKUP('W. VaR &amp; Off-Peak Pos By Trader'!$A43,'Import OffPeak'!$A$3:AE$100,AE$1,FALSE()))</f>
        <v>0</v>
      </c>
      <c r="AF35" s="107" t="n">
        <f aca="false">IF(ISNA(VLOOKUP('W. VaR &amp; Off-Peak Pos By Trader'!$A43,'Import OffPeak'!$A$3:AF$100,AF$1,FALSE())),0,VLOOKUP('W. VaR &amp; Off-Peak Pos By Trader'!$A43,'Import OffPeak'!$A$3:AF$100,AF$1,FALSE()))</f>
        <v>0</v>
      </c>
      <c r="AG35" s="107" t="n">
        <f aca="false">IF(ISNA(VLOOKUP('W. VaR &amp; Off-Peak Pos By Trader'!$A43,'Import OffPeak'!$A$3:AG$100,AG$1,FALSE())),0,VLOOKUP('W. VaR &amp; Off-Peak Pos By Trader'!$A43,'Import OffPeak'!$A$3:AG$100,AG$1,FALSE()))</f>
        <v>0</v>
      </c>
      <c r="AH35" s="107" t="n">
        <f aca="false">IF(ISNA(VLOOKUP('W. VaR &amp; Off-Peak Pos By Trader'!$A43,'Import OffPeak'!$A$3:AH$100,AH$1,FALSE())),0,VLOOKUP('W. VaR &amp; Off-Peak Pos By Trader'!$A43,'Import OffPeak'!$A$3:AH$100,AH$1,FALSE()))</f>
        <v>0</v>
      </c>
      <c r="AI35" s="107" t="n">
        <f aca="false">IF(ISNA(VLOOKUP('W. VaR &amp; Off-Peak Pos By Trader'!$A43,'Import OffPeak'!$A$3:AI$100,AI$1,FALSE())),0,VLOOKUP('W. VaR &amp; Off-Peak Pos By Trader'!$A43,'Import OffPeak'!$A$3:AI$100,AI$1,FALSE()))</f>
        <v>0</v>
      </c>
      <c r="AJ35" s="107" t="n">
        <f aca="false">IF(ISNA(VLOOKUP('W. VaR &amp; Off-Peak Pos By Trader'!$A43,'Import OffPeak'!$A$3:AJ$100,AJ$1,FALSE())),0,VLOOKUP('W. VaR &amp; Off-Peak Pos By Trader'!$A43,'Import OffPeak'!$A$3:AJ$100,AJ$1,FALSE()))</f>
        <v>0</v>
      </c>
      <c r="AK35" s="107" t="n">
        <f aca="false">IF(ISNA(VLOOKUP('W. VaR &amp; Off-Peak Pos By Trader'!$A43,'Import OffPeak'!$A$3:AK$100,AK$1,FALSE())),0,VLOOKUP('W. VaR &amp; Off-Peak Pos By Trader'!$A43,'Import OffPeak'!$A$3:AK$100,AK$1,FALSE()))</f>
        <v>0</v>
      </c>
      <c r="AL35" s="107" t="n">
        <f aca="false">IF(ISNA(VLOOKUP('W. VaR &amp; Off-Peak Pos By Trader'!$A43,'Import OffPeak'!$A$3:AL$100,AL$1,FALSE())),0,VLOOKUP('W. VaR &amp; Off-Peak Pos By Trader'!$A43,'Import OffPeak'!$A$3:AL$100,AL$1,FALSE()))</f>
        <v>0</v>
      </c>
      <c r="AM35" s="107" t="n">
        <f aca="false">IF(ISNA(VLOOKUP('W. VaR &amp; Off-Peak Pos By Trader'!$A43,'Import OffPeak'!$A$3:AM$100,AM$1,FALSE())),0,VLOOKUP('W. VaR &amp; Off-Peak Pos By Trader'!$A43,'Import OffPeak'!$A$3:AM$100,AM$1,FALSE()))</f>
        <v>0</v>
      </c>
      <c r="AN35" s="107" t="n">
        <f aca="false">IF(ISNA(VLOOKUP('W. VaR &amp; Off-Peak Pos By Trader'!$A43,'Import OffPeak'!$A$3:AN$100,AN$1,FALSE())),0,VLOOKUP('W. VaR &amp; Off-Peak Pos By Trader'!$A43,'Import OffPeak'!$A$3:AN$100,AN$1,FALSE()))</f>
        <v>0</v>
      </c>
      <c r="AO35" s="107" t="n">
        <f aca="false">IF(ISNA(VLOOKUP('W. VaR &amp; Off-Peak Pos By Trader'!$A43,'Import OffPeak'!$A$3:AO$100,AO$1,FALSE())),0,VLOOKUP('W. VaR &amp; Off-Peak Pos By Trader'!$A43,'Import OffPeak'!$A$3:AO$100,AO$1,FALSE()))</f>
        <v>0</v>
      </c>
      <c r="AP35" s="107" t="n">
        <f aca="false">IF(ISNA(VLOOKUP('W. VaR &amp; Off-Peak Pos By Trader'!$A43,'Import OffPeak'!$A$3:AP$100,AP$1,FALSE())),0,VLOOKUP('W. VaR &amp; Off-Peak Pos By Trader'!$A43,'Import OffPeak'!$A$3:AP$100,AP$1,FALSE()))</f>
        <v>0</v>
      </c>
      <c r="AQ35" s="107" t="n">
        <f aca="false">IF(ISNA(VLOOKUP('W. VaR &amp; Off-Peak Pos By Trader'!$A43,'Import OffPeak'!$A$3:AQ$100,AQ$1,FALSE())),0,VLOOKUP('W. VaR &amp; Off-Peak Pos By Trader'!$A43,'Import OffPeak'!$A$3:AQ$100,AQ$1,FALSE()))</f>
        <v>0</v>
      </c>
      <c r="AR35" s="107" t="n">
        <f aca="false">IF(ISNA(VLOOKUP('W. VaR &amp; Off-Peak Pos By Trader'!$A43,'Import OffPeak'!$A$3:AR$100,AR$1,FALSE())),0,VLOOKUP('W. VaR &amp; Off-Peak Pos By Trader'!$A43,'Import OffPeak'!$A$3:AR$100,AR$1,FALSE()))</f>
        <v>0</v>
      </c>
      <c r="AS35" s="107" t="n">
        <f aca="false">IF(ISNA(VLOOKUP('W. VaR &amp; Off-Peak Pos By Trader'!$A43,'Import OffPeak'!$A$3:AS$100,AS$1,FALSE())),0,VLOOKUP('W. VaR &amp; Off-Peak Pos By Trader'!$A43,'Import OffPeak'!$A$3:AS$100,AS$1,FALSE()))</f>
        <v>0</v>
      </c>
      <c r="AT35" s="107" t="n">
        <f aca="false">IF(ISNA(VLOOKUP('W. VaR &amp; Off-Peak Pos By Trader'!$A43,'Import OffPeak'!$A$3:AT$100,AT$1,FALSE())),0,VLOOKUP('W. VaR &amp; Off-Peak Pos By Trader'!$A43,'Import OffPeak'!$A$3:AT$100,AT$1,FALSE()))</f>
        <v>0</v>
      </c>
      <c r="AU35" s="107" t="n">
        <f aca="false">IF(ISNA(VLOOKUP('W. VaR &amp; Off-Peak Pos By Trader'!$A43,'Import OffPeak'!$A$3:AU$100,AU$1,FALSE())),0,VLOOKUP('W. VaR &amp; Off-Peak Pos By Trader'!$A43,'Import OffPeak'!$A$3:AU$100,AU$1,FALSE()))</f>
        <v>0</v>
      </c>
      <c r="AV35" s="107" t="n">
        <f aca="false">IF(ISNA(VLOOKUP('W. VaR &amp; Off-Peak Pos By Trader'!$A43,'Import OffPeak'!$A$3:AV$100,AV$1,FALSE())),0,VLOOKUP('W. VaR &amp; Off-Peak Pos By Trader'!$A43,'Import OffPeak'!$A$3:AV$100,AV$1,FALSE()))</f>
        <v>0</v>
      </c>
      <c r="AW35" s="107" t="n">
        <f aca="false">IF(ISNA(VLOOKUP('W. VaR &amp; Off-Peak Pos By Trader'!$A43,'Import OffPeak'!$A$3:AW$100,AW$1,FALSE())),0,VLOOKUP('W. VaR &amp; Off-Peak Pos By Trader'!$A43,'Import OffPeak'!$A$3:AW$100,AW$1,FALSE()))</f>
        <v>0</v>
      </c>
      <c r="AX35" s="107" t="n">
        <f aca="false">IF(ISNA(VLOOKUP('W. VaR &amp; Off-Peak Pos By Trader'!$A43,'Import OffPeak'!$A$3:AX$100,AX$1,FALSE())),0,VLOOKUP('W. VaR &amp; Off-Peak Pos By Trader'!$A43,'Import OffPeak'!$A$3:AX$100,AX$1,FALSE()))</f>
        <v>0</v>
      </c>
      <c r="AY35" s="107" t="n">
        <f aca="false">IF(ISNA(VLOOKUP('W. VaR &amp; Off-Peak Pos By Trader'!$A43,'Import OffPeak'!$A$3:AY$100,AY$1,FALSE())),0,VLOOKUP('W. VaR &amp; Off-Peak Pos By Trader'!$A43,'Import OffPeak'!$A$3:AY$100,AY$1,FALSE()))</f>
        <v>0</v>
      </c>
      <c r="AZ35" s="107" t="n">
        <f aca="false">IF(ISNA(VLOOKUP('W. VaR &amp; Off-Peak Pos By Trader'!$A43,'Import OffPeak'!$A$3:AZ$100,AZ$1,FALSE())),0,VLOOKUP('W. VaR &amp; Off-Peak Pos By Trader'!$A43,'Import OffPeak'!$A$3:AZ$100,AZ$1,FALSE()))</f>
        <v>0</v>
      </c>
      <c r="BA35" s="107" t="n">
        <f aca="false">IF(ISNA(VLOOKUP('W. VaR &amp; Off-Peak Pos By Trader'!$A43,'Import OffPeak'!$A$3:BA$100,BA$1,FALSE())),0,VLOOKUP('W. VaR &amp; Off-Peak Pos By Trader'!$A43,'Import OffPeak'!$A$3:BA$100,BA$1,FALSE()))</f>
        <v>0</v>
      </c>
      <c r="BB35" s="107" t="n">
        <f aca="false">IF(ISNA(VLOOKUP('W. VaR &amp; Off-Peak Pos By Trader'!$A43,'Import OffPeak'!$A$3:BB$100,BB$1,FALSE())),0,VLOOKUP('W. VaR &amp; Off-Peak Pos By Trader'!$A43,'Import OffPeak'!$A$3:BB$100,BB$1,FALSE()))</f>
        <v>0</v>
      </c>
      <c r="BC35" s="107" t="n">
        <f aca="false">IF(ISNA(VLOOKUP('W. VaR &amp; Off-Peak Pos By Trader'!$A43,'Import OffPeak'!$A$3:BC$100,BC$1,FALSE())),0,VLOOKUP('W. VaR &amp; Off-Peak Pos By Trader'!$A43,'Import OffPeak'!$A$3:BC$100,BC$1,FALSE()))</f>
        <v>0</v>
      </c>
      <c r="BD35" s="107" t="n">
        <f aca="false">IF(ISNA(VLOOKUP('W. VaR &amp; Off-Peak Pos By Trader'!$A43,'Import OffPeak'!$A$3:BD$100,BD$1,FALSE())),0,VLOOKUP('W. VaR &amp; Off-Peak Pos By Trader'!$A43,'Import OffPeak'!$A$3:BD$100,BD$1,FALSE()))</f>
        <v>0</v>
      </c>
      <c r="BE35" s="107" t="n">
        <f aca="false">IF(ISNA(VLOOKUP('W. VaR &amp; Off-Peak Pos By Trader'!$A43,'Import OffPeak'!$A$3:BE$100,BE$1,FALSE())),0,VLOOKUP('W. VaR &amp; Off-Peak Pos By Trader'!$A43,'Import OffPeak'!$A$3:BE$100,BE$1,FALSE()))</f>
        <v>0</v>
      </c>
      <c r="BF35" s="107" t="n">
        <f aca="false">IF(ISNA(VLOOKUP('W. VaR &amp; Off-Peak Pos By Trader'!$A43,'Import OffPeak'!$A$3:BF$100,BF$1,FALSE())),0,VLOOKUP('W. VaR &amp; Off-Peak Pos By Trader'!$A43,'Import OffPeak'!$A$3:BF$100,BF$1,FALSE()))</f>
        <v>0</v>
      </c>
      <c r="BG35" s="107" t="n">
        <f aca="false">IF(ISNA(VLOOKUP('W. VaR &amp; Off-Peak Pos By Trader'!$A43,'Import OffPeak'!$A$3:BG$100,BG$1,FALSE())),0,VLOOKUP('W. VaR &amp; Off-Peak Pos By Trader'!$A43,'Import OffPeak'!$A$3:BG$100,BG$1,FALSE()))</f>
        <v>0</v>
      </c>
      <c r="BH35" s="107" t="n">
        <f aca="false">IF(ISNA(VLOOKUP('W. VaR &amp; Off-Peak Pos By Trader'!$A43,'Import OffPeak'!$A$3:BH$100,BH$1,FALSE())),0,VLOOKUP('W. VaR &amp; Off-Peak Pos By Trader'!$A43,'Import OffPeak'!$A$3:BH$100,BH$1,FALSE()))</f>
        <v>0</v>
      </c>
      <c r="BI35" s="107" t="n">
        <f aca="false">IF(ISNA(VLOOKUP('W. VaR &amp; Off-Peak Pos By Trader'!$A43,'Import OffPeak'!$A$3:BI$100,BI$1,FALSE())),0,VLOOKUP('W. VaR &amp; Off-Peak Pos By Trader'!$A43,'Import OffPeak'!$A$3:BI$100,BI$1,FALSE()))</f>
        <v>0</v>
      </c>
      <c r="BJ35" s="107" t="n">
        <f aca="false">IF(ISNA(VLOOKUP('W. VaR &amp; Off-Peak Pos By Trader'!$A43,'Import OffPeak'!$A$3:BJ$100,BJ$1,FALSE())),0,VLOOKUP('W. VaR &amp; Off-Peak Pos By Trader'!$A43,'Import OffPeak'!$A$3:BJ$100,BJ$1,FALSE()))</f>
        <v>0</v>
      </c>
      <c r="BK35" s="107" t="n">
        <f aca="false">IF(ISNA(VLOOKUP('W. VaR &amp; Off-Peak Pos By Trader'!$A43,'Import OffPeak'!$A$3:BK$100,BK$1,FALSE())),0,VLOOKUP('W. VaR &amp; Off-Peak Pos By Trader'!$A43,'Import OffPeak'!$A$3:BK$100,BK$1,FALSE()))</f>
        <v>0</v>
      </c>
      <c r="BL35" s="107" t="n">
        <f aca="false">IF(ISNA(VLOOKUP('W. VaR &amp; Off-Peak Pos By Trader'!$A43,'Import OffPeak'!$A$3:BL$100,BL$1,FALSE())),0,VLOOKUP('W. VaR &amp; Off-Peak Pos By Trader'!$A43,'Import OffPeak'!$A$3:BL$100,BL$1,FALSE()))</f>
        <v>0</v>
      </c>
      <c r="BM35" s="107" t="n">
        <f aca="false">IF(ISNA(VLOOKUP('W. VaR &amp; Off-Peak Pos By Trader'!$A43,'Import OffPeak'!$A$3:BM$100,BM$1,FALSE())),0,VLOOKUP('W. VaR &amp; Off-Peak Pos By Trader'!$A43,'Import OffPeak'!$A$3:BM$100,BM$1,FALSE()))</f>
        <v>0</v>
      </c>
      <c r="BN35" s="107" t="n">
        <f aca="false">IF(ISNA(VLOOKUP('W. VaR &amp; Off-Peak Pos By Trader'!$A43,'Import OffPeak'!$A$3:BN$100,BN$1,FALSE())),0,VLOOKUP('W. VaR &amp; Off-Peak Pos By Trader'!$A43,'Import OffPeak'!$A$3:BN$100,BN$1,FALSE()))</f>
        <v>0</v>
      </c>
      <c r="BO35" s="107" t="n">
        <f aca="false">IF(ISNA(VLOOKUP('W. VaR &amp; Off-Peak Pos By Trader'!$A43,'Import OffPeak'!$A$3:BO$100,BO$1,FALSE())),0,VLOOKUP('W. VaR &amp; Off-Peak Pos By Trader'!$A43,'Import OffPeak'!$A$3:BO$100,BO$1,FALSE()))</f>
        <v>0</v>
      </c>
      <c r="BP35" s="107" t="n">
        <f aca="false">IF(ISNA(VLOOKUP('W. VaR &amp; Off-Peak Pos By Trader'!$A43,'Import OffPeak'!$A$3:BP$100,BP$1,FALSE())),0,VLOOKUP('W. VaR &amp; Off-Peak Pos By Trader'!$A43,'Import OffPeak'!$A$3:BP$100,BP$1,FALSE()))</f>
        <v>0</v>
      </c>
      <c r="BQ35" s="107" t="n">
        <f aca="false">IF(ISNA(VLOOKUP('W. VaR &amp; Off-Peak Pos By Trader'!$A43,'Import OffPeak'!$A$3:BQ$100,BQ$1,FALSE())),0,VLOOKUP('W. VaR &amp; Off-Peak Pos By Trader'!$A43,'Import OffPeak'!$A$3:BQ$100,BQ$1,FALSE()))</f>
        <v>0</v>
      </c>
      <c r="BR35" s="107" t="n">
        <f aca="false">IF(ISNA(VLOOKUP('W. VaR &amp; Off-Peak Pos By Trader'!$A43,'Import OffPeak'!$A$3:BR$100,BR$1,FALSE())),0,VLOOKUP('W. VaR &amp; Off-Peak Pos By Trader'!$A43,'Import OffPeak'!$A$3:BR$100,BR$1,FALSE()))</f>
        <v>0</v>
      </c>
      <c r="BS35" s="107" t="n">
        <f aca="false">IF(ISNA(VLOOKUP('W. VaR &amp; Off-Peak Pos By Trader'!$A43,'Import OffPeak'!$A$3:BS$100,BS$1,FALSE())),0,VLOOKUP('W. VaR &amp; Off-Peak Pos By Trader'!$A43,'Import OffPeak'!$A$3:BS$100,BS$1,FALSE()))</f>
        <v>0</v>
      </c>
      <c r="BT35" s="107" t="n">
        <f aca="false">IF(ISNA(VLOOKUP('W. VaR &amp; Off-Peak Pos By Trader'!$A43,'Import OffPeak'!$A$3:BT$100,BT$1,FALSE())),0,VLOOKUP('W. VaR &amp; Off-Peak Pos By Trader'!$A43,'Import OffPeak'!$A$3:BT$100,BT$1,FALSE()))</f>
        <v>0</v>
      </c>
      <c r="BU35" s="107" t="n">
        <f aca="false">IF(ISNA(VLOOKUP('W. VaR &amp; Off-Peak Pos By Trader'!$A43,'Import OffPeak'!$A$3:BU$100,BU$1,FALSE())),0,VLOOKUP('W. VaR &amp; Off-Peak Pos By Trader'!$A43,'Import OffPeak'!$A$3:BU$100,BU$1,FALSE()))</f>
        <v>0</v>
      </c>
      <c r="BV35" s="107" t="n">
        <f aca="false">IF(ISNA(VLOOKUP('W. VaR &amp; Off-Peak Pos By Trader'!$A43,'Import OffPeak'!$A$3:BV$100,BV$1,FALSE())),0,VLOOKUP('W. VaR &amp; Off-Peak Pos By Trader'!$A43,'Import OffPeak'!$A$3:BV$100,BV$1,FALSE()))</f>
        <v>0</v>
      </c>
      <c r="BW35" s="107" t="n">
        <f aca="false">IF(ISNA(VLOOKUP('W. VaR &amp; Off-Peak Pos By Trader'!$A43,'Import OffPeak'!$A$3:BW$100,BW$1,FALSE())),0,VLOOKUP('W. VaR &amp; Off-Peak Pos By Trader'!$A43,'Import OffPeak'!$A$3:BW$100,BW$1,FALSE()))</f>
        <v>0</v>
      </c>
      <c r="BX35" s="107" t="n">
        <f aca="false">IF(ISNA(VLOOKUP('W. VaR &amp; Off-Peak Pos By Trader'!$A43,'Import OffPeak'!$A$3:BX$100,BX$1,FALSE())),0,VLOOKUP('W. VaR &amp; Off-Peak Pos By Trader'!$A43,'Import OffPeak'!$A$3:BX$100,BX$1,FALSE()))</f>
        <v>0</v>
      </c>
      <c r="BY35" s="107" t="n">
        <f aca="false">IF(ISNA(VLOOKUP('W. VaR &amp; Off-Peak Pos By Trader'!$A43,'Import OffPeak'!$A$3:BY$100,BY$1,FALSE())),0,VLOOKUP('W. VaR &amp; Off-Peak Pos By Trader'!$A43,'Import OffPeak'!$A$3:BY$100,BY$1,FALSE()))</f>
        <v>0</v>
      </c>
      <c r="BZ35" s="107" t="n">
        <f aca="false">IF(ISNA(VLOOKUP('W. VaR &amp; Off-Peak Pos By Trader'!$A43,'Import OffPeak'!$A$3:BZ$100,BZ$1,FALSE())),0,VLOOKUP('W. VaR &amp; Off-Peak Pos By Trader'!$A43,'Import OffPeak'!$A$3:BZ$100,BZ$1,FALSE()))</f>
        <v>0</v>
      </c>
      <c r="CA35" s="107" t="n">
        <f aca="false">IF(ISNA(VLOOKUP('W. VaR &amp; Off-Peak Pos By Trader'!$A43,'Import OffPeak'!$A$3:CA$100,CA$1,FALSE())),0,VLOOKUP('W. VaR &amp; Off-Peak Pos By Trader'!$A43,'Import OffPeak'!$A$3:CA$100,CA$1,FALSE()))</f>
        <v>0</v>
      </c>
      <c r="CB35" s="107" t="n">
        <f aca="false">IF(ISNA(VLOOKUP('W. VaR &amp; Off-Peak Pos By Trader'!$A43,'Import OffPeak'!$A$3:CB$100,CB$1,FALSE())),0,VLOOKUP('W. VaR &amp; Off-Peak Pos By Trader'!$A43,'Import OffPeak'!$A$3:CB$100,CB$1,FALSE()))</f>
        <v>0</v>
      </c>
      <c r="CC35" s="107" t="n">
        <f aca="false">IF(ISNA(VLOOKUP('W. VaR &amp; Off-Peak Pos By Trader'!$A43,'Import OffPeak'!$A$3:CC$100,CC$1,FALSE())),0,VLOOKUP('W. VaR &amp; Off-Peak Pos By Trader'!$A43,'Import OffPeak'!$A$3:CC$100,CC$1,FALSE()))</f>
        <v>0</v>
      </c>
      <c r="CD35" s="107" t="n">
        <f aca="false">IF(ISNA(VLOOKUP('W. VaR &amp; Off-Peak Pos By Trader'!$A43,'Import OffPeak'!$A$3:CD$100,CD$1,FALSE())),0,VLOOKUP('W. VaR &amp; Off-Peak Pos By Trader'!$A43,'Import OffPeak'!$A$3:CD$100,CD$1,FALSE()))</f>
        <v>0</v>
      </c>
      <c r="CE35" s="107" t="n">
        <f aca="false">IF(ISNA(VLOOKUP('W. VaR &amp; Off-Peak Pos By Trader'!$A43,'Import OffPeak'!$A$3:CE$100,CE$1,FALSE())),0,VLOOKUP('W. VaR &amp; Off-Peak Pos By Trader'!$A43,'Import OffPeak'!$A$3:CE$100,CE$1,FALSE()))</f>
        <v>0</v>
      </c>
      <c r="CF35" s="107" t="n">
        <f aca="false">IF(ISNA(VLOOKUP('W. VaR &amp; Off-Peak Pos By Trader'!$A43,'Import OffPeak'!$A$3:CF$100,CF$1,FALSE())),0,VLOOKUP('W. VaR &amp; Off-Peak Pos By Trader'!$A43,'Import OffPeak'!$A$3:CF$100,CF$1,FALSE()))</f>
        <v>0</v>
      </c>
      <c r="CG35" s="107" t="n">
        <f aca="false">IF(ISNA(VLOOKUP('W. VaR &amp; Off-Peak Pos By Trader'!$A43,'Import OffPeak'!$A$3:CG$100,CG$1,FALSE())),0,VLOOKUP('W. VaR &amp; Off-Peak Pos By Trader'!$A43,'Import OffPeak'!$A$3:CG$100,CG$1,FALSE()))</f>
        <v>0</v>
      </c>
      <c r="CH35" s="107" t="n">
        <f aca="false">IF(ISNA(VLOOKUP('W. VaR &amp; Off-Peak Pos By Trader'!$A43,'Import OffPeak'!$A$3:CH$100,CH$1,FALSE())),0,VLOOKUP('W. VaR &amp; Off-Peak Pos By Trader'!$A43,'Import OffPeak'!$A$3:CH$100,CH$1,FALSE()))</f>
        <v>0</v>
      </c>
      <c r="CI35" s="107" t="n">
        <f aca="false">IF(ISNA(VLOOKUP('W. VaR &amp; Off-Peak Pos By Trader'!$A43,'Import OffPeak'!$A$3:CI$100,CI$1,FALSE())),0,VLOOKUP('W. VaR &amp; Off-Peak Pos By Trader'!$A43,'Import OffPeak'!$A$3:CI$100,CI$1,FALSE()))</f>
        <v>0</v>
      </c>
      <c r="CJ35" s="107" t="n">
        <f aca="false">IF(ISNA(VLOOKUP('W. VaR &amp; Off-Peak Pos By Trader'!$A43,'Import OffPeak'!$A$3:CJ$100,CJ$1,FALSE())),0,VLOOKUP('W. VaR &amp; Off-Peak Pos By Trader'!$A43,'Import OffPeak'!$A$3:CJ$100,CJ$1,FALSE()))</f>
        <v>0</v>
      </c>
      <c r="CK35" s="107" t="n">
        <f aca="false">IF(ISNA(VLOOKUP('W. VaR &amp; Off-Peak Pos By Trader'!$A43,'Import OffPeak'!$A$3:CK$100,CK$1,FALSE())),0,VLOOKUP('W. VaR &amp; Off-Peak Pos By Trader'!$A43,'Import OffPeak'!$A$3:CK$100,CK$1,FALSE()))</f>
        <v>0</v>
      </c>
      <c r="CL35" s="107" t="n">
        <f aca="false">IF(ISNA(VLOOKUP('W. VaR &amp; Off-Peak Pos By Trader'!$A43,'Import OffPeak'!$A$3:CL$100,CL$1,FALSE())),0,VLOOKUP('W. VaR &amp; Off-Peak Pos By Trader'!$A43,'Import OffPeak'!$A$3:CL$100,CL$1,FALSE()))</f>
        <v>0</v>
      </c>
      <c r="CM35" s="107" t="n">
        <f aca="false">IF(ISNA(VLOOKUP('W. VaR &amp; Off-Peak Pos By Trader'!$A43,'Import OffPeak'!$A$3:CM$100,CM$1,FALSE())),0,VLOOKUP('W. VaR &amp; Off-Peak Pos By Trader'!$A43,'Import OffPeak'!$A$3:CM$100,CM$1,FALSE()))</f>
        <v>0</v>
      </c>
      <c r="CN35" s="107" t="n">
        <f aca="false">IF(ISNA(VLOOKUP('W. VaR &amp; Off-Peak Pos By Trader'!$A43,'Import OffPeak'!$A$3:CN$100,CN$1,FALSE())),0,VLOOKUP('W. VaR &amp; Off-Peak Pos By Trader'!$A43,'Import OffPeak'!$A$3:CN$100,CN$1,FALSE()))</f>
        <v>0</v>
      </c>
      <c r="CO35" s="107" t="n">
        <f aca="false">IF(ISNA(VLOOKUP('W. VaR &amp; Off-Peak Pos By Trader'!$A43,'Import OffPeak'!$A$3:CO$100,CO$1,FALSE())),0,VLOOKUP('W. VaR &amp; Off-Peak Pos By Trader'!$A43,'Import OffPeak'!$A$3:CO$100,CO$1,FALSE()))</f>
        <v>0</v>
      </c>
      <c r="CP35" s="107" t="n">
        <f aca="false">IF(ISNA(VLOOKUP('W. VaR &amp; Off-Peak Pos By Trader'!$A43,'Import OffPeak'!$A$3:CP$100,CP$1,FALSE())),0,VLOOKUP('W. VaR &amp; Off-Peak Pos By Trader'!$A43,'Import OffPeak'!$A$3:CP$100,CP$1,FALSE()))</f>
        <v>0</v>
      </c>
      <c r="CQ35" s="107" t="n">
        <f aca="false">IF(ISNA(VLOOKUP('W. VaR &amp; Off-Peak Pos By Trader'!$A43,'Import OffPeak'!$A$3:CQ$100,CQ$1,FALSE())),0,VLOOKUP('W. VaR &amp; Off-Peak Pos By Trader'!$A43,'Import OffPeak'!$A$3:CQ$100,CQ$1,FALSE()))</f>
        <v>0</v>
      </c>
      <c r="CR35" s="107" t="n">
        <f aca="false">IF(ISNA(VLOOKUP('W. VaR &amp; Off-Peak Pos By Trader'!$A43,'Import OffPeak'!$A$3:CR$100,CR$1,FALSE())),0,VLOOKUP('W. VaR &amp; Off-Peak Pos By Trader'!$A43,'Import OffPeak'!$A$3:CR$100,CR$1,FALSE()))</f>
        <v>0</v>
      </c>
      <c r="CS35" s="107" t="n">
        <f aca="false">IF(ISNA(VLOOKUP('W. VaR &amp; Off-Peak Pos By Trader'!$A43,'Import OffPeak'!$A$3:CS$100,CS$1,FALSE())),0,VLOOKUP('W. VaR &amp; Off-Peak Pos By Trader'!$A43,'Import OffPeak'!$A$3:CS$100,CS$1,FALSE()))</f>
        <v>0</v>
      </c>
      <c r="CT35" s="107" t="n">
        <f aca="false">IF(ISNA(VLOOKUP('W. VaR &amp; Off-Peak Pos By Trader'!$A43,'Import OffPeak'!$A$3:CT$100,CT$1,FALSE())),0,VLOOKUP('W. VaR &amp; Off-Peak Pos By Trader'!$A43,'Import OffPeak'!$A$3:CT$100,CT$1,FALSE()))</f>
        <v>0</v>
      </c>
      <c r="CU35" s="107" t="n">
        <f aca="false">IF(ISNA(VLOOKUP('W. VaR &amp; Off-Peak Pos By Trader'!$A43,'Import OffPeak'!$A$3:CU$100,CU$1,FALSE())),0,VLOOKUP('W. VaR &amp; Off-Peak Pos By Trader'!$A43,'Import OffPeak'!$A$3:CU$100,CU$1,FALSE()))</f>
        <v>0</v>
      </c>
      <c r="CV35" s="107" t="n">
        <f aca="false">IF(ISNA(VLOOKUP('W. VaR &amp; Off-Peak Pos By Trader'!$A43,'Import OffPeak'!$A$3:CV$100,CV$1,FALSE())),0,VLOOKUP('W. VaR &amp; Off-Peak Pos By Trader'!$A43,'Import OffPeak'!$A$3:CV$100,CV$1,FALSE()))</f>
        <v>0</v>
      </c>
      <c r="CW35" s="107" t="n">
        <f aca="false">IF(ISNA(VLOOKUP('W. VaR &amp; Off-Peak Pos By Trader'!$A43,'Import OffPeak'!$A$3:CW$100,CW$1,FALSE())),0,VLOOKUP('W. VaR &amp; Off-Peak Pos By Trader'!$A43,'Import OffPeak'!$A$3:CW$100,CW$1,FALSE()))</f>
        <v>0</v>
      </c>
      <c r="CX35" s="107" t="n">
        <f aca="false">IF(ISNA(VLOOKUP('W. VaR &amp; Off-Peak Pos By Trader'!$A43,'Import OffPeak'!$A$3:CX$100,CX$1,FALSE())),0,VLOOKUP('W. VaR &amp; Off-Peak Pos By Trader'!$A43,'Import OffPeak'!$A$3:CX$100,CX$1,FALSE()))</f>
        <v>0</v>
      </c>
      <c r="CY35" s="107" t="n">
        <f aca="false">IF(ISNA(VLOOKUP('W. VaR &amp; Off-Peak Pos By Trader'!$A43,'Import OffPeak'!$A$3:CY$100,CY$1,FALSE())),0,VLOOKUP('W. VaR &amp; Off-Peak Pos By Trader'!$A43,'Import OffPeak'!$A$3:CY$100,CY$1,FALSE()))</f>
        <v>0</v>
      </c>
      <c r="CZ35" s="107" t="n">
        <f aca="false">IF(ISNA(VLOOKUP('W. VaR &amp; Off-Peak Pos By Trader'!$A43,'Import OffPeak'!$A$3:CZ$100,CZ$1,FALSE())),0,VLOOKUP('W. VaR &amp; Off-Peak Pos By Trader'!$A43,'Import OffPeak'!$A$3:CZ$100,CZ$1,FALSE()))</f>
        <v>0</v>
      </c>
      <c r="DA35" s="107" t="n">
        <f aca="false">IF(ISNA(VLOOKUP('W. VaR &amp; Off-Peak Pos By Trader'!$A43,'Import OffPeak'!$A$3:DA$100,DA$1,FALSE())),0,VLOOKUP('W. VaR &amp; Off-Peak Pos By Trader'!$A43,'Import OffPeak'!$A$3:DA$100,DA$1,FALSE()))</f>
        <v>0</v>
      </c>
      <c r="DB35" s="107" t="n">
        <f aca="false">IF(ISNA(VLOOKUP('W. VaR &amp; Off-Peak Pos By Trader'!$A43,'Import OffPeak'!$A$3:DB$100,DB$1,FALSE())),0,VLOOKUP('W. VaR &amp; Off-Peak Pos By Trader'!$A43,'Import OffPeak'!$A$3:DB$100,DB$1,FALSE()))</f>
        <v>0</v>
      </c>
      <c r="DC35" s="107" t="n">
        <f aca="false">IF(ISNA(VLOOKUP('W. VaR &amp; Off-Peak Pos By Trader'!$A43,'Import OffPeak'!$A$3:DC$100,DC$1,FALSE())),0,VLOOKUP('W. VaR &amp; Off-Peak Pos By Trader'!$A43,'Import OffPeak'!$A$3:DC$100,DC$1,FALSE()))</f>
        <v>0</v>
      </c>
      <c r="DD35" s="107" t="n">
        <f aca="false">IF(ISNA(VLOOKUP('W. VaR &amp; Off-Peak Pos By Trader'!$A43,'Import OffPeak'!$A$3:DD$100,DD$1,FALSE())),0,VLOOKUP('W. VaR &amp; Off-Peak Pos By Trader'!$A43,'Import OffPeak'!$A$3:DD$100,DD$1,FALSE()))</f>
        <v>0</v>
      </c>
      <c r="DE35" s="107" t="n">
        <f aca="false">IF(ISNA(VLOOKUP('W. VaR &amp; Off-Peak Pos By Trader'!$A43,'Import OffPeak'!$A$3:DE$100,DE$1,FALSE())),0,VLOOKUP('W. VaR &amp; Off-Peak Pos By Trader'!$A43,'Import OffPeak'!$A$3:DE$100,DE$1,FALSE()))</f>
        <v>0</v>
      </c>
      <c r="DF35" s="107" t="n">
        <f aca="false">IF(ISNA(VLOOKUP('W. VaR &amp; Off-Peak Pos By Trader'!$A43,'Import OffPeak'!$A$3:DF$100,DF$1,FALSE())),0,VLOOKUP('W. VaR &amp; Off-Peak Pos By Trader'!$A43,'Import OffPeak'!$A$3:DF$100,DF$1,FALSE()))</f>
        <v>0</v>
      </c>
      <c r="DG35" s="107" t="n">
        <f aca="false">IF(ISNA(VLOOKUP('W. VaR &amp; Off-Peak Pos By Trader'!$A43,'Import OffPeak'!$A$3:DG$100,DG$1,FALSE())),0,VLOOKUP('W. VaR &amp; Off-Peak Pos By Trader'!$A43,'Import OffPeak'!$A$3:DG$100,DG$1,FALSE()))</f>
        <v>0</v>
      </c>
      <c r="DH35" s="107" t="n">
        <f aca="false">IF(ISNA(VLOOKUP('W. VaR &amp; Off-Peak Pos By Trader'!$A43,'Import OffPeak'!$A$3:DH$100,DH$1,FALSE())),0,VLOOKUP('W. VaR &amp; Off-Peak Pos By Trader'!$A43,'Import OffPeak'!$A$3:DH$100,DH$1,FALSE()))</f>
        <v>0</v>
      </c>
      <c r="DI35" s="107" t="n">
        <f aca="false">IF(ISNA(VLOOKUP('W. VaR &amp; Off-Peak Pos By Trader'!$A43,'Import OffPeak'!$A$3:DI$100,DI$1,FALSE())),0,VLOOKUP('W. VaR &amp; Off-Peak Pos By Trader'!$A43,'Import OffPeak'!$A$3:DI$100,DI$1,FALSE()))</f>
        <v>0</v>
      </c>
      <c r="DJ35" s="107" t="n">
        <f aca="false">IF(ISNA(VLOOKUP('W. VaR &amp; Off-Peak Pos By Trader'!$A43,'Import OffPeak'!$A$3:DJ$100,DJ$1,FALSE())),0,VLOOKUP('W. VaR &amp; Off-Peak Pos By Trader'!$A43,'Import OffPeak'!$A$3:DJ$100,DJ$1,FALSE()))</f>
        <v>0</v>
      </c>
      <c r="DK35" s="107" t="n">
        <f aca="false">IF(ISNA(VLOOKUP('W. VaR &amp; Off-Peak Pos By Trader'!$A43,'Import OffPeak'!$A$3:DK$100,DK$1,FALSE())),0,VLOOKUP('W. VaR &amp; Off-Peak Pos By Trader'!$A43,'Import OffPeak'!$A$3:DK$100,DK$1,FALSE()))</f>
        <v>0</v>
      </c>
      <c r="DL35" s="107" t="n">
        <f aca="false">IF(ISNA(VLOOKUP('W. VaR &amp; Off-Peak Pos By Trader'!$A43,'Import OffPeak'!$A$3:DL$100,DL$1,FALSE())),0,VLOOKUP('W. VaR &amp; Off-Peak Pos By Trader'!$A43,'Import OffPeak'!$A$3:DL$100,DL$1,FALSE()))</f>
        <v>0</v>
      </c>
      <c r="DM35" s="107" t="n">
        <f aca="false">IF(ISNA(VLOOKUP('W. VaR &amp; Off-Peak Pos By Trader'!$A43,'Import OffPeak'!$A$3:DM$100,DM$1,FALSE())),0,VLOOKUP('W. VaR &amp; Off-Peak Pos By Trader'!$A43,'Import OffPeak'!$A$3:DM$100,DM$1,FALSE()))</f>
        <v>0</v>
      </c>
      <c r="DN35" s="107" t="n">
        <f aca="false">IF(ISNA(VLOOKUP('W. VaR &amp; Off-Peak Pos By Trader'!$A43,'Import OffPeak'!$A$3:DN$100,DN$1,FALSE())),0,VLOOKUP('W. VaR &amp; Off-Peak Pos By Trader'!$A43,'Import OffPeak'!$A$3:DN$100,DN$1,FALSE()))</f>
        <v>0</v>
      </c>
      <c r="DO35" s="107" t="n">
        <f aca="false">IF(ISNA(VLOOKUP('W. VaR &amp; Off-Peak Pos By Trader'!$A43,'Import OffPeak'!$A$3:DO$100,DO$1,FALSE())),0,VLOOKUP('W. VaR &amp; Off-Peak Pos By Trader'!$A43,'Import OffPeak'!$A$3:DO$100,DO$1,FALSE()))</f>
        <v>0</v>
      </c>
      <c r="DP35" s="107" t="n">
        <f aca="false">IF(ISNA(VLOOKUP('W. VaR &amp; Off-Peak Pos By Trader'!$A43,'Import OffPeak'!$A$3:DP$100,DP$1,FALSE())),0,VLOOKUP('W. VaR &amp; Off-Peak Pos By Trader'!$A43,'Import OffPeak'!$A$3:DP$100,DP$1,FALSE()))</f>
        <v>0</v>
      </c>
      <c r="DQ35" s="107" t="n">
        <f aca="false">IF(ISNA(VLOOKUP('W. VaR &amp; Off-Peak Pos By Trader'!$A43,'Import OffPeak'!$A$3:DQ$100,DQ$1,FALSE())),0,VLOOKUP('W. VaR &amp; Off-Peak Pos By Trader'!$A43,'Import OffPeak'!$A$3:DQ$100,DQ$1,FALSE()))</f>
        <v>0</v>
      </c>
      <c r="DR35" s="107" t="n">
        <f aca="false">IF(ISNA(VLOOKUP('W. VaR &amp; Off-Peak Pos By Trader'!$A43,'Import OffPeak'!$A$3:DR$100,DR$1,FALSE())),0,VLOOKUP('W. VaR &amp; Off-Peak Pos By Trader'!$A43,'Import OffPeak'!$A$3:DR$100,DR$1,FALSE()))</f>
        <v>0</v>
      </c>
      <c r="DS35" s="107" t="n">
        <f aca="false">IF(ISNA(VLOOKUP('W. VaR &amp; Off-Peak Pos By Trader'!$A43,'Import OffPeak'!$A$3:DS$100,DS$1,FALSE())),0,VLOOKUP('W. VaR &amp; Off-Peak Pos By Trader'!$A43,'Import OffPeak'!$A$3:DS$100,DS$1,FALSE()))</f>
        <v>0</v>
      </c>
      <c r="DT35" s="107" t="n">
        <f aca="false">IF(ISNA(VLOOKUP('W. VaR &amp; Off-Peak Pos By Trader'!$A43,'Import OffPeak'!$A$3:DT$100,DT$1,FALSE())),0,VLOOKUP('W. VaR &amp; Off-Peak Pos By Trader'!$A43,'Import OffPeak'!$A$3:DT$100,DT$1,FALSE()))</f>
        <v>0</v>
      </c>
      <c r="DU35" s="107" t="n">
        <f aca="false">IF(ISNA(VLOOKUP('W. VaR &amp; Off-Peak Pos By Trader'!$A43,'Import OffPeak'!$A$3:DU$100,DU$1,FALSE())),0,VLOOKUP('W. VaR &amp; Off-Peak Pos By Trader'!$A43,'Import OffPeak'!$A$3:DU$100,DU$1,FALSE()))</f>
        <v>0</v>
      </c>
      <c r="DV35" s="107" t="n">
        <f aca="false">IF(ISNA(VLOOKUP('W. VaR &amp; Off-Peak Pos By Trader'!$A43,'Import OffPeak'!$A$3:DV$100,DV$1,FALSE())),0,VLOOKUP('W. VaR &amp; Off-Peak Pos By Trader'!$A43,'Import OffPeak'!$A$3:DV$100,DV$1,FALSE()))</f>
        <v>0</v>
      </c>
      <c r="DW35" s="107" t="n">
        <f aca="false">IF(ISNA(VLOOKUP('W. VaR &amp; Off-Peak Pos By Trader'!$A43,'Import OffPeak'!$A$3:DW$100,DW$1,FALSE())),0,VLOOKUP('W. VaR &amp; Off-Peak Pos By Trader'!$A43,'Import OffPeak'!$A$3:DW$100,DW$1,FALSE()))</f>
        <v>0</v>
      </c>
      <c r="DX35" s="107" t="n">
        <f aca="false">IF(ISNA(VLOOKUP('W. VaR &amp; Off-Peak Pos By Trader'!$A43,'Import OffPeak'!$A$3:DX$100,DX$1,FALSE())),0,VLOOKUP('W. VaR &amp; Off-Peak Pos By Trader'!$A43,'Import OffPeak'!$A$3:DX$100,DX$1,FALSE()))</f>
        <v>0</v>
      </c>
      <c r="DY35" s="107" t="n">
        <f aca="false">IF(ISNA(VLOOKUP('W. VaR &amp; Off-Peak Pos By Trader'!$A43,'Import OffPeak'!$A$3:DY$100,DY$1,FALSE())),0,VLOOKUP('W. VaR &amp; Off-Peak Pos By Trader'!$A43,'Import OffPeak'!$A$3:DY$100,DY$1,FALSE()))</f>
        <v>0</v>
      </c>
      <c r="DZ35" s="107" t="n">
        <f aca="false">IF(ISNA(VLOOKUP('W. VaR &amp; Off-Peak Pos By Trader'!$A43,'Import OffPeak'!$A$3:DZ$100,DZ$1,FALSE())),0,VLOOKUP('W. VaR &amp; Off-Peak Pos By Trader'!$A43,'Import OffPeak'!$A$3:DZ$100,DZ$1,FALSE()))</f>
        <v>0</v>
      </c>
      <c r="EA35" s="107" t="n">
        <f aca="false">IF(ISNA(VLOOKUP('W. VaR &amp; Off-Peak Pos By Trader'!$A43,'Import OffPeak'!$A$3:EA$100,EA$1,FALSE())),0,VLOOKUP('W. VaR &amp; Off-Peak Pos By Trader'!$A43,'Import OffPeak'!$A$3:EA$100,EA$1,FALSE()))</f>
        <v>0</v>
      </c>
      <c r="EB35" s="107" t="n">
        <f aca="false">IF(ISNA(VLOOKUP('W. VaR &amp; Off-Peak Pos By Trader'!$A43,'Import OffPeak'!$A$3:EB$100,EB$1,FALSE())),0,VLOOKUP('W. VaR &amp; Off-Peak Pos By Trader'!$A43,'Import OffPeak'!$A$3:EB$100,EB$1,FALSE()))</f>
        <v>0</v>
      </c>
      <c r="EC35" s="107" t="n">
        <f aca="false">IF(ISNA(VLOOKUP('W. VaR &amp; Off-Peak Pos By Trader'!$A43,'Import OffPeak'!$A$3:EC$100,EC$1,FALSE())),0,VLOOKUP('W. VaR &amp; Off-Peak Pos By Trader'!$A43,'Import OffPeak'!$A$3:EC$100,EC$1,FALSE()))</f>
        <v>0</v>
      </c>
      <c r="ED35" s="107" t="n">
        <f aca="false">IF(ISNA(VLOOKUP('W. VaR &amp; Off-Peak Pos By Trader'!$A43,'Import OffPeak'!$A$3:ED$100,ED$1,FALSE())),0,VLOOKUP('W. VaR &amp; Off-Peak Pos By Trader'!$A43,'Import OffPeak'!$A$3:ED$100,ED$1,FALSE()))</f>
        <v>0</v>
      </c>
      <c r="EE35" s="107" t="n">
        <f aca="false">IF(ISNA(VLOOKUP('W. VaR &amp; Off-Peak Pos By Trader'!$A43,'Import OffPeak'!$A$3:EE$100,EE$1,FALSE())),0,VLOOKUP('W. VaR &amp; Off-Peak Pos By Trader'!$A43,'Import OffPeak'!$A$3:EE$100,EE$1,FALSE()))</f>
        <v>0</v>
      </c>
      <c r="EF35" s="107" t="n">
        <f aca="false">IF(ISNA(VLOOKUP('W. VaR &amp; Off-Peak Pos By Trader'!$A43,'Import OffPeak'!$A$3:EF$100,EF$1,FALSE())),0,VLOOKUP('W. VaR &amp; Off-Peak Pos By Trader'!$A43,'Import OffPeak'!$A$3:EF$100,EF$1,FALSE()))</f>
        <v>0</v>
      </c>
      <c r="EG35" s="107" t="n">
        <f aca="false">IF(ISNA(VLOOKUP('W. VaR &amp; Off-Peak Pos By Trader'!$A43,'Import OffPeak'!$A$3:EG$100,EG$1,FALSE())),0,VLOOKUP('W. VaR &amp; Off-Peak Pos By Trader'!$A43,'Import OffPeak'!$A$3:EG$100,EG$1,FALSE()))</f>
        <v>0</v>
      </c>
      <c r="EH35" s="107" t="n">
        <f aca="false">IF(ISNA(VLOOKUP('W. VaR &amp; Off-Peak Pos By Trader'!$A43,'Import OffPeak'!$A$3:EH$100,EH$1,FALSE())),0,VLOOKUP('W. VaR &amp; Off-Peak Pos By Trader'!$A43,'Import OffPeak'!$A$3:EH$100,EH$1,FALSE()))</f>
        <v>0</v>
      </c>
      <c r="EI35" s="107" t="n">
        <f aca="false">IF(ISNA(VLOOKUP('W. VaR &amp; Off-Peak Pos By Trader'!$A43,'Import OffPeak'!$A$3:EI$100,EI$1,FALSE())),0,VLOOKUP('W. VaR &amp; Off-Peak Pos By Trader'!$A43,'Import OffPeak'!$A$3:EI$100,EI$1,FALSE()))</f>
        <v>0</v>
      </c>
      <c r="EJ35" s="107" t="n">
        <f aca="false">IF(ISNA(VLOOKUP('W. VaR &amp; Off-Peak Pos By Trader'!$A43,'Import OffPeak'!$A$3:EJ$100,EJ$1,FALSE())),0,VLOOKUP('W. VaR &amp; Off-Peak Pos By Trader'!$A43,'Import OffPeak'!$A$3:EJ$100,EJ$1,FALSE()))</f>
        <v>0</v>
      </c>
      <c r="EK35" s="107" t="n">
        <f aca="false">IF(ISNA(VLOOKUP('W. VaR &amp; Off-Peak Pos By Trader'!$A43,'Import OffPeak'!$A$3:EK$100,EK$1,FALSE())),0,VLOOKUP('W. VaR &amp; Off-Peak Pos By Trader'!$A43,'Import OffPeak'!$A$3:EK$100,EK$1,FALSE()))</f>
        <v>0</v>
      </c>
      <c r="EL35" s="107" t="n">
        <f aca="false">IF(ISNA(VLOOKUP('W. VaR &amp; Off-Peak Pos By Trader'!$A43,'Import OffPeak'!$A$3:EL$100,EL$1,FALSE())),0,VLOOKUP('W. VaR &amp; Off-Peak Pos By Trader'!$A43,'Import OffPeak'!$A$3:EL$100,EL$1,FALSE()))</f>
        <v>0</v>
      </c>
      <c r="EM35" s="107" t="n">
        <f aca="false">IF(ISNA(VLOOKUP('W. VaR &amp; Off-Peak Pos By Trader'!$A43,'Import OffPeak'!$A$3:EM$100,EM$1,FALSE())),0,VLOOKUP('W. VaR &amp; Off-Peak Pos By Trader'!$A43,'Import OffPeak'!$A$3:EM$100,EM$1,FALSE()))</f>
        <v>0</v>
      </c>
      <c r="EN35" s="107" t="n">
        <f aca="false">IF(ISNA(VLOOKUP('W. VaR &amp; Off-Peak Pos By Trader'!$A43,'Import OffPeak'!$A$3:EN$100,EN$1,FALSE())),0,VLOOKUP('W. VaR &amp; Off-Peak Pos By Trader'!$A43,'Import OffPeak'!$A$3:EN$100,EN$1,FALSE()))</f>
        <v>0</v>
      </c>
      <c r="EO35" s="107" t="n">
        <f aca="false">IF(ISNA(VLOOKUP('W. VaR &amp; Off-Peak Pos By Trader'!$A43,'Import OffPeak'!$A$3:EO$100,EO$1,FALSE())),0,VLOOKUP('W. VaR &amp; Off-Peak Pos By Trader'!$A43,'Import OffPeak'!$A$3:EO$100,EO$1,FALSE()))</f>
        <v>0</v>
      </c>
      <c r="EP35" s="107" t="n">
        <f aca="false">IF(ISNA(VLOOKUP('W. VaR &amp; Off-Peak Pos By Trader'!$A43,'Import OffPeak'!$A$3:EP$100,EP$1,FALSE())),0,VLOOKUP('W. VaR &amp; Off-Peak Pos By Trader'!$A43,'Import OffPeak'!$A$3:EP$100,EP$1,FALSE()))</f>
        <v>0</v>
      </c>
      <c r="EQ35" s="107" t="n">
        <f aca="false">IF(ISNA(VLOOKUP('W. VaR &amp; Off-Peak Pos By Trader'!$A43,'Import OffPeak'!$A$3:EQ$100,EQ$1,FALSE())),0,VLOOKUP('W. VaR &amp; Off-Peak Pos By Trader'!$A43,'Import OffPeak'!$A$3:EQ$100,EQ$1,FALSE()))</f>
        <v>0</v>
      </c>
      <c r="ER35" s="107" t="n">
        <f aca="false">IF(ISNA(VLOOKUP('W. VaR &amp; Off-Peak Pos By Trader'!$A43,'Import OffPeak'!$A$3:ER$100,ER$1,FALSE())),0,VLOOKUP('W. VaR &amp; Off-Peak Pos By Trader'!$A43,'Import OffPeak'!$A$3:ER$100,ER$1,FALSE()))</f>
        <v>0</v>
      </c>
      <c r="ES35" s="107" t="n">
        <f aca="false">IF(ISNA(VLOOKUP('W. VaR &amp; Off-Peak Pos By Trader'!$A43,'Import OffPeak'!$A$3:ES$100,ES$1,FALSE())),0,VLOOKUP('W. VaR &amp; Off-Peak Pos By Trader'!$A43,'Import OffPeak'!$A$3:ES$100,ES$1,FALSE()))</f>
        <v>0</v>
      </c>
      <c r="ET35" s="107" t="n">
        <f aca="false">IF(ISNA(VLOOKUP('W. VaR &amp; Off-Peak Pos By Trader'!$A43,'Import OffPeak'!$A$3:ET$100,ET$1,FALSE())),0,VLOOKUP('W. VaR &amp; Off-Peak Pos By Trader'!$A43,'Import OffPeak'!$A$3:ET$100,ET$1,FALSE()))</f>
        <v>0</v>
      </c>
      <c r="EU35" s="107" t="n">
        <f aca="false">IF(ISNA(VLOOKUP('W. VaR &amp; Off-Peak Pos By Trader'!$A43,'Import OffPeak'!$A$3:EU$100,EU$1,FALSE())),0,VLOOKUP('W. VaR &amp; Off-Peak Pos By Trader'!$A43,'Import OffPeak'!$A$3:EU$100,EU$1,FALSE()))</f>
        <v>0</v>
      </c>
      <c r="EV35" s="107" t="n">
        <f aca="false">IF(ISNA(VLOOKUP('W. VaR &amp; Off-Peak Pos By Trader'!$A43,'Import OffPeak'!$A$3:EV$100,EV$1,FALSE())),0,VLOOKUP('W. VaR &amp; Off-Peak Pos By Trader'!$A43,'Import OffPeak'!$A$3:EV$100,EV$1,FALSE()))</f>
        <v>0</v>
      </c>
      <c r="EW35" s="107" t="n">
        <f aca="false">IF(ISNA(VLOOKUP('W. VaR &amp; Off-Peak Pos By Trader'!$A43,'Import OffPeak'!$A$3:EW$100,EW$1,FALSE())),0,VLOOKUP('W. VaR &amp; Off-Peak Pos By Trader'!$A43,'Import OffPeak'!$A$3:EW$100,EW$1,FALSE()))</f>
        <v>0</v>
      </c>
      <c r="EX35" s="107" t="n">
        <f aca="false">IF(ISNA(VLOOKUP('W. VaR &amp; Off-Peak Pos By Trader'!$A43,'Import OffPeak'!$A$3:EX$100,EX$1,FALSE())),0,VLOOKUP('W. VaR &amp; Off-Peak Pos By Trader'!$A43,'Import OffPeak'!$A$3:EX$100,EX$1,FALSE()))</f>
        <v>0</v>
      </c>
      <c r="EY35" s="107" t="n">
        <f aca="false">IF(ISNA(VLOOKUP('W. VaR &amp; Off-Peak Pos By Trader'!$A43,'Import OffPeak'!$A$3:EY$100,EY$1,FALSE())),0,VLOOKUP('W. VaR &amp; Off-Peak Pos By Trader'!$A43,'Import OffPeak'!$A$3:EY$100,EY$1,FALSE()))</f>
        <v>0</v>
      </c>
      <c r="EZ35" s="107" t="n">
        <f aca="false">IF(ISNA(VLOOKUP('W. VaR &amp; Off-Peak Pos By Trader'!$A43,'Import OffPeak'!$A$3:EZ$100,EZ$1,FALSE())),0,VLOOKUP('W. VaR &amp; Off-Peak Pos By Trader'!$A43,'Import OffPeak'!$A$3:EZ$100,EZ$1,FALSE()))</f>
        <v>0</v>
      </c>
      <c r="FA35" s="107" t="n">
        <f aca="false">IF(ISNA(VLOOKUP('W. VaR &amp; Off-Peak Pos By Trader'!$A43,'Import OffPeak'!$A$3:FA$100,FA$1,FALSE())),0,VLOOKUP('W. VaR &amp; Off-Peak Pos By Trader'!$A43,'Import OffPeak'!$A$3:FA$100,FA$1,FALSE()))</f>
        <v>0</v>
      </c>
      <c r="FB35" s="107" t="n">
        <f aca="false">IF(ISNA(VLOOKUP('W. VaR &amp; Off-Peak Pos By Trader'!$A43,'Import OffPeak'!$A$3:FB$100,FB$1,FALSE())),0,VLOOKUP('W. VaR &amp; Off-Peak Pos By Trader'!$A43,'Import OffPeak'!$A$3:FB$100,FB$1,FALSE()))</f>
        <v>0</v>
      </c>
      <c r="FC35" s="107" t="n">
        <f aca="false">IF(ISNA(VLOOKUP('W. VaR &amp; Off-Peak Pos By Trader'!$A43,'Import OffPeak'!$A$3:FC$100,FC$1,FALSE())),0,VLOOKUP('W. VaR &amp; Off-Peak Pos By Trader'!$A43,'Import OffPeak'!$A$3:FC$100,FC$1,FALSE()))</f>
        <v>0</v>
      </c>
      <c r="FD35" s="107" t="n">
        <f aca="false">IF(ISNA(VLOOKUP('W. VaR &amp; Off-Peak Pos By Trader'!$A43,'Import OffPeak'!$A$3:FD$100,FD$1,FALSE())),0,VLOOKUP('W. VaR &amp; Off-Peak Pos By Trader'!$A43,'Import OffPeak'!$A$3:FD$100,FD$1,FALSE()))</f>
        <v>0</v>
      </c>
      <c r="FE35" s="107" t="n">
        <f aca="false">IF(ISNA(VLOOKUP('W. VaR &amp; Off-Peak Pos By Trader'!$A43,'Import OffPeak'!$A$3:FE$100,FE$1,FALSE())),0,VLOOKUP('W. VaR &amp; Off-Peak Pos By Trader'!$A43,'Import OffPeak'!$A$3:FE$100,FE$1,FALSE()))</f>
        <v>0</v>
      </c>
      <c r="FF35" s="107" t="n">
        <f aca="false">IF(ISNA(VLOOKUP('W. VaR &amp; Off-Peak Pos By Trader'!$A43,'Import OffPeak'!$A$3:FF$100,FF$1,FALSE())),0,VLOOKUP('W. VaR &amp; Off-Peak Pos By Trader'!$A43,'Import OffPeak'!$A$3:FF$100,FF$1,FALSE()))</f>
        <v>0</v>
      </c>
      <c r="FG35" s="107" t="n">
        <f aca="false">IF(ISNA(VLOOKUP('W. VaR &amp; Off-Peak Pos By Trader'!$A43,'Import OffPeak'!$A$3:FG$100,FG$1,FALSE())),0,VLOOKUP('W. VaR &amp; Off-Peak Pos By Trader'!$A43,'Import OffPeak'!$A$3:FG$100,FG$1,FALSE()))</f>
        <v>0</v>
      </c>
      <c r="FH35" s="107" t="n">
        <f aca="false">IF(ISNA(VLOOKUP('W. VaR &amp; Off-Peak Pos By Trader'!$A43,'Import OffPeak'!$A$3:FH$100,FH$1,FALSE())),0,VLOOKUP('W. VaR &amp; Off-Peak Pos By Trader'!$A43,'Import OffPeak'!$A$3:FH$100,FH$1,FALSE()))</f>
        <v>0</v>
      </c>
      <c r="FI35" s="107" t="n">
        <f aca="false">IF(ISNA(VLOOKUP('W. VaR &amp; Off-Peak Pos By Trader'!$A43,'Import OffPeak'!$A$3:FI$100,FI$1,FALSE())),0,VLOOKUP('W. VaR &amp; Off-Peak Pos By Trader'!$A43,'Import OffPeak'!$A$3:FI$100,FI$1,FALSE()))</f>
        <v>0</v>
      </c>
      <c r="FJ35" s="107" t="n">
        <f aca="false">IF(ISNA(VLOOKUP('W. VaR &amp; Off-Peak Pos By Trader'!$A43,'Import OffPeak'!$A$3:FJ$100,FJ$1,FALSE())),0,VLOOKUP('W. VaR &amp; Off-Peak Pos By Trader'!$A43,'Import OffPeak'!$A$3:FJ$100,FJ$1,FALSE()))</f>
        <v>0</v>
      </c>
      <c r="FK35" s="107" t="n">
        <f aca="false">IF(ISNA(VLOOKUP('W. VaR &amp; Off-Peak Pos By Trader'!$A43,'Import OffPeak'!$A$3:FK$100,FK$1,FALSE())),0,VLOOKUP('W. VaR &amp; Off-Peak Pos By Trader'!$A43,'Import OffPeak'!$A$3:FK$100,FK$1,FALSE()))</f>
        <v>0</v>
      </c>
      <c r="FL35" s="107" t="n">
        <f aca="false">IF(ISNA(VLOOKUP('W. VaR &amp; Off-Peak Pos By Trader'!$A43,'Import OffPeak'!$A$3:FL$100,FL$1,FALSE())),0,VLOOKUP('W. VaR &amp; Off-Peak Pos By Trader'!$A43,'Import OffPeak'!$A$3:FL$100,FL$1,FALSE()))</f>
        <v>0</v>
      </c>
      <c r="FM35" s="107" t="n">
        <f aca="false">IF(ISNA(VLOOKUP('W. VaR &amp; Off-Peak Pos By Trader'!$A43,'Import OffPeak'!$A$3:FM$100,FM$1,FALSE())),0,VLOOKUP('W. VaR &amp; Off-Peak Pos By Trader'!$A43,'Import OffPeak'!$A$3:FM$100,FM$1,FALSE()))</f>
        <v>0</v>
      </c>
      <c r="FN35" s="107" t="n">
        <f aca="false">IF(ISNA(VLOOKUP('W. VaR &amp; Off-Peak Pos By Trader'!$A43,'Import OffPeak'!$A$3:FN$100,FN$1,FALSE())),0,VLOOKUP('W. VaR &amp; Off-Peak Pos By Trader'!$A43,'Import OffPeak'!$A$3:FN$100,FN$1,FALSE()))</f>
        <v>0</v>
      </c>
      <c r="FO35" s="107" t="n">
        <f aca="false">IF(ISNA(VLOOKUP('W. VaR &amp; Off-Peak Pos By Trader'!$A43,'Import OffPeak'!$A$3:FO$100,FO$1,FALSE())),0,VLOOKUP('W. VaR &amp; Off-Peak Pos By Trader'!$A43,'Import OffPeak'!$A$3:FO$100,FO$1,FALSE()))</f>
        <v>0</v>
      </c>
      <c r="FP35" s="107" t="n">
        <f aca="false">IF(ISNA(VLOOKUP('W. VaR &amp; Off-Peak Pos By Trader'!$A43,'Import OffPeak'!$A$3:FP$100,FP$1,FALSE())),0,VLOOKUP('W. VaR &amp; Off-Peak Pos By Trader'!$A43,'Import OffPeak'!$A$3:FP$100,FP$1,FALSE()))</f>
        <v>0</v>
      </c>
      <c r="FQ35" s="107" t="n">
        <f aca="false">IF(ISNA(VLOOKUP('W. VaR &amp; Off-Peak Pos By Trader'!$A43,'Import OffPeak'!$A$3:FQ$100,FQ$1,FALSE())),0,VLOOKUP('W. VaR &amp; Off-Peak Pos By Trader'!$A43,'Import OffPeak'!$A$3:FQ$100,FQ$1,FALSE()))</f>
        <v>0</v>
      </c>
      <c r="FR35" s="107" t="n">
        <f aca="false">IF(ISNA(VLOOKUP('W. VaR &amp; Off-Peak Pos By Trader'!$A43,'Import OffPeak'!$A$3:FR$100,FR$1,FALSE())),0,VLOOKUP('W. VaR &amp; Off-Peak Pos By Trader'!$A43,'Import OffPeak'!$A$3:FR$100,FR$1,FALSE()))</f>
        <v>0</v>
      </c>
      <c r="FS35" s="107" t="n">
        <f aca="false">IF(ISNA(VLOOKUP('W. VaR &amp; Off-Peak Pos By Trader'!$A43,'Import OffPeak'!$A$3:FS$100,FS$1,FALSE())),0,VLOOKUP('W. VaR &amp; Off-Peak Pos By Trader'!$A43,'Import OffPeak'!$A$3:FS$100,FS$1,FALSE()))</f>
        <v>0</v>
      </c>
      <c r="FT35" s="107" t="n">
        <f aca="false">IF(ISNA(VLOOKUP('W. VaR &amp; Off-Peak Pos By Trader'!$A43,'Import OffPeak'!$A$3:FT$100,FT$1,FALSE())),0,VLOOKUP('W. VaR &amp; Off-Peak Pos By Trader'!$A43,'Import OffPeak'!$A$3:FT$100,FT$1,FALSE()))</f>
        <v>0</v>
      </c>
      <c r="FU35" s="107" t="n">
        <f aca="false">IF(ISNA(VLOOKUP('W. VaR &amp; Off-Peak Pos By Trader'!$A43,'Import OffPeak'!$A$3:FU$100,FU$1,FALSE())),0,VLOOKUP('W. VaR &amp; Off-Peak Pos By Trader'!$A43,'Import OffPeak'!$A$3:FU$100,FU$1,FALSE()))</f>
        <v>0</v>
      </c>
      <c r="FV35" s="0" t="n">
        <f aca="false">IF(ISNA(VLOOKUP('W. VaR &amp; Off-Peak Pos By Trader'!$A43,'Import OffPeak'!$A$3:FV$100,FV$1,FALSE())),0,VLOOKUP('W. VaR &amp; Off-Peak Pos By Trader'!$A43,'Import OffPeak'!$A$3:FV$100,FV$1,FALSE()))</f>
        <v>0</v>
      </c>
      <c r="FW35" s="0" t="n">
        <f aca="false">IF(ISNA(VLOOKUP('W. VaR &amp; Off-Peak Pos By Trader'!$A43,'Import OffPeak'!$A$3:FW$100,FW$1,FALSE())),0,VLOOKUP('W. VaR &amp; Off-Peak Pos By Trader'!$A43,'Import OffPeak'!$A$3:FW$100,FW$1,FALSE()))</f>
        <v>0</v>
      </c>
      <c r="FX35" s="0" t="n">
        <f aca="false">IF(ISNA(VLOOKUP('W. VaR &amp; Off-Peak Pos By Trader'!$A43,'Import OffPeak'!$A$3:FX$100,FX$1,FALSE())),0,VLOOKUP('W. VaR &amp; Off-Peak Pos By Trader'!$A43,'Import OffPeak'!$A$3:FX$100,FX$1,FALSE()))</f>
        <v>0</v>
      </c>
      <c r="FY35" s="0" t="n">
        <f aca="false">IF(ISNA(VLOOKUP('W. VaR &amp; Off-Peak Pos By Trader'!$A43,'Import OffPeak'!$A$3:FY$100,FY$1,FALSE())),0,VLOOKUP('W. VaR &amp; Off-Peak Pos By Trader'!$A43,'Import OffPeak'!$A$3:FY$100,FY$1,FALSE()))</f>
        <v>0</v>
      </c>
      <c r="FZ35" s="0" t="n">
        <f aca="false">IF(ISNA(VLOOKUP('W. VaR &amp; Off-Peak Pos By Trader'!$A43,'Import OffPeak'!$A$3:FZ$100,FZ$1,FALSE())),0,VLOOKUP('W. VaR &amp; Off-Peak Pos By Trader'!$A43,'Import OffPeak'!$A$3:FZ$100,FZ$1,FALSE()))</f>
        <v>0</v>
      </c>
      <c r="GA35" s="0" t="n">
        <f aca="false">IF(ISNA(VLOOKUP('W. VaR &amp; Off-Peak Pos By Trader'!$A43,'Import OffPeak'!$A$3:GA$100,GA$1,FALSE())),0,VLOOKUP('W. VaR &amp; Off-Peak Pos By Trader'!$A43,'Import OffPeak'!$A$3:GA$100,GA$1,FALSE()))</f>
        <v>0</v>
      </c>
      <c r="GB35" s="0" t="n">
        <f aca="false">IF(ISNA(VLOOKUP('W. VaR &amp; Off-Peak Pos By Trader'!$A43,'Import OffPeak'!$A$3:GB$100,GB$1,FALSE())),0,VLOOKUP('W. VaR &amp; Off-Peak Pos By Trader'!$A43,'Import OffPeak'!$A$3:GB$100,GB$1,FALSE()))</f>
        <v>0</v>
      </c>
      <c r="GC35" s="0" t="n">
        <f aca="false">IF(ISNA(VLOOKUP('W. VaR &amp; Off-Peak Pos By Trader'!$A43,'Import OffPeak'!$A$3:GC$100,GC$1,FALSE())),0,VLOOKUP('W. VaR &amp; Off-Peak Pos By Trader'!$A43,'Import OffPeak'!$A$3:GC$100,GC$1,FALSE()))</f>
        <v>0</v>
      </c>
      <c r="GD35" s="0" t="n">
        <f aca="false">IF(ISNA(VLOOKUP('W. VaR &amp; Off-Peak Pos By Trader'!$A43,'Import OffPeak'!$A$3:GD$100,GD$1,FALSE())),0,VLOOKUP('W. VaR &amp; Off-Peak Pos By Trader'!$A43,'Import OffPeak'!$A$3:GD$100,GD$1,FALSE()))</f>
        <v>0</v>
      </c>
      <c r="GE35" s="0" t="n">
        <f aca="false">IF(ISNA(VLOOKUP('W. VaR &amp; Off-Peak Pos By Trader'!$A43,'Import OffPeak'!$A$3:GE$100,GE$1,FALSE())),0,VLOOKUP('W. VaR &amp; Off-Peak Pos By Trader'!$A43,'Import OffPeak'!$A$3:GE$100,GE$1,FALSE()))</f>
        <v>0</v>
      </c>
      <c r="GF35" s="0" t="n">
        <f aca="false">IF(ISNA(VLOOKUP('W. VaR &amp; Off-Peak Pos By Trader'!$A43,'Import OffPeak'!$A$3:GF$100,GF$1,FALSE())),0,VLOOKUP('W. VaR &amp; Off-Peak Pos By Trader'!$A43,'Import OffPeak'!$A$3:GF$100,GF$1,FALSE()))</f>
        <v>0</v>
      </c>
      <c r="GG35" s="0" t="n">
        <f aca="false">IF(ISNA(VLOOKUP('W. VaR &amp; Off-Peak Pos By Trader'!$A43,'Import OffPeak'!$A$3:GG$100,GG$1,FALSE())),0,VLOOKUP('W. VaR &amp; Off-Peak Pos By Trader'!$A43,'Import OffPeak'!$A$3:GG$100,GG$1,FALSE()))</f>
        <v>0</v>
      </c>
      <c r="GH35" s="0" t="n">
        <f aca="false">IF(ISNA(VLOOKUP('W. VaR &amp; Off-Peak Pos By Trader'!$A43,'Import OffPeak'!$A$3:GH$100,GH$1,FALSE())),0,VLOOKUP('W. VaR &amp; Off-Peak Pos By Trader'!$A43,'Import OffPeak'!$A$3:GH$100,GH$1,FALSE()))</f>
        <v>0</v>
      </c>
      <c r="GI35" s="0" t="n">
        <f aca="false">IF(ISNA(VLOOKUP('W. VaR &amp; Off-Peak Pos By Trader'!$A43,'Import OffPeak'!$A$3:GI$100,GI$1,FALSE())),0,VLOOKUP('W. VaR &amp; Off-Peak Pos By Trader'!$A43,'Import OffPeak'!$A$3:GI$100,GI$1,FALSE()))</f>
        <v>0</v>
      </c>
      <c r="GJ35" s="0" t="n">
        <f aca="false">IF(ISNA(VLOOKUP('W. VaR &amp; Off-Peak Pos By Trader'!$A43,'Import OffPeak'!$A$3:GJ$100,GJ$1,FALSE())),0,VLOOKUP('W. VaR &amp; Off-Peak Pos By Trader'!$A43,'Import OffPeak'!$A$3:GJ$100,GJ$1,FALSE()))</f>
        <v>0</v>
      </c>
      <c r="GK35" s="0" t="n">
        <f aca="false">IF(ISNA(VLOOKUP('W. VaR &amp; Off-Peak Pos By Trader'!$A43,'Import OffPeak'!$A$3:GK$100,GK$1,FALSE())),0,VLOOKUP('W. VaR &amp; Off-Peak Pos By Trader'!$A43,'Import OffPeak'!$A$3:GK$100,GK$1,FALSE()))</f>
        <v>0</v>
      </c>
      <c r="GL35" s="0" t="n">
        <f aca="false">IF(ISNA(VLOOKUP('W. VaR &amp; Off-Peak Pos By Trader'!$A43,'Import OffPeak'!$A$3:GL$100,GL$1,FALSE())),0,VLOOKUP('W. VaR &amp; Off-Peak Pos By Trader'!$A43,'Import OffPeak'!$A$3:GL$100,GL$1,FALSE()))</f>
        <v>0</v>
      </c>
      <c r="GM35" s="0" t="n">
        <f aca="false">IF(ISNA(VLOOKUP('W. VaR &amp; Off-Peak Pos By Trader'!$A43,'Import OffPeak'!$A$3:GM$100,GM$1,FALSE())),0,VLOOKUP('W. VaR &amp; Off-Peak Pos By Trader'!$A43,'Import OffPeak'!$A$3:GM$100,GM$1,FALSE()))</f>
        <v>0</v>
      </c>
      <c r="GN35" s="0" t="n">
        <f aca="false">IF(ISNA(VLOOKUP('W. VaR &amp; Off-Peak Pos By Trader'!$A43,'Import OffPeak'!$A$3:GN$100,GN$1,FALSE())),0,VLOOKUP('W. VaR &amp; Off-Peak Pos By Trader'!$A43,'Import OffPeak'!$A$3:GN$100,GN$1,FALSE()))</f>
        <v>0</v>
      </c>
      <c r="GO35" s="0" t="n">
        <f aca="false">IF(ISNA(VLOOKUP('W. VaR &amp; Off-Peak Pos By Trader'!$A43,'Import OffPeak'!$A$3:GO$100,GO$1,FALSE())),0,VLOOKUP('W. VaR &amp; Off-Peak Pos By Trader'!$A43,'Import OffPeak'!$A$3:GO$100,GO$1,FALSE()))</f>
        <v>0</v>
      </c>
      <c r="GP35" s="0" t="n">
        <f aca="false">IF(ISNA(VLOOKUP('W. VaR &amp; Off-Peak Pos By Trader'!$A43,'Import OffPeak'!$A$3:GP$100,GP$1,FALSE())),0,VLOOKUP('W. VaR &amp; Off-Peak Pos By Trader'!$A43,'Import OffPeak'!$A$3:GP$100,GP$1,FALSE()))</f>
        <v>0</v>
      </c>
      <c r="GQ35" s="0" t="n">
        <f aca="false">IF(ISNA(VLOOKUP('W. VaR &amp; Off-Peak Pos By Trader'!$A43,'Import OffPeak'!$A$3:GQ$100,GQ$1,FALSE())),0,VLOOKUP('W. VaR &amp; Off-Peak Pos By Trader'!$A43,'Import OffPeak'!$A$3:GQ$100,GQ$1,FALSE()))</f>
        <v>0</v>
      </c>
      <c r="GR35" s="0" t="n">
        <f aca="false">IF(ISNA(VLOOKUP('W. VaR &amp; Off-Peak Pos By Trader'!$A43,'Import OffPeak'!$A$3:GR$100,GR$1,FALSE())),0,VLOOKUP('W. VaR &amp; Off-Peak Pos By Trader'!$A43,'Import OffPeak'!$A$3:GR$100,GR$1,FALSE()))</f>
        <v>0</v>
      </c>
      <c r="GS35" s="0" t="n">
        <f aca="false">IF(ISNA(VLOOKUP('W. VaR &amp; Off-Peak Pos By Trader'!$A43,'Import OffPeak'!$A$3:GS$100,GS$1,FALSE())),0,VLOOKUP('W. VaR &amp; Off-Peak Pos By Trader'!$A43,'Import OffPeak'!$A$3:GS$100,GS$1,FALSE()))</f>
        <v>0</v>
      </c>
      <c r="GT35" s="0" t="n">
        <f aca="false">IF(ISNA(VLOOKUP('W. VaR &amp; Off-Peak Pos By Trader'!$A43,'Import OffPeak'!$A$3:GT$100,GT$1,FALSE())),0,VLOOKUP('W. VaR &amp; Off-Peak Pos By Trader'!$A43,'Import OffPeak'!$A$3:GT$100,GT$1,FALSE()))</f>
        <v>0</v>
      </c>
      <c r="GU35" s="0" t="n">
        <f aca="false">IF(ISNA(VLOOKUP('W. VaR &amp; Off-Peak Pos By Trader'!$A43,'Import OffPeak'!$A$3:GU$100,GU$1,FALSE())),0,VLOOKUP('W. VaR &amp; Off-Peak Pos By Trader'!$A43,'Import OffPeak'!$A$3:GU$100,GU$1,FALSE()))</f>
        <v>0</v>
      </c>
      <c r="GV35" s="0" t="n">
        <f aca="false">IF(ISNA(VLOOKUP('W. VaR &amp; Off-Peak Pos By Trader'!$A43,'Import OffPeak'!$A$3:GV$100,GV$1,FALSE())),0,VLOOKUP('W. VaR &amp; Off-Peak Pos By Trader'!$A43,'Import OffPeak'!$A$3:GV$100,GV$1,FALSE()))</f>
        <v>0</v>
      </c>
      <c r="GW35" s="0" t="n">
        <f aca="false">IF(ISNA(VLOOKUP('W. VaR &amp; Off-Peak Pos By Trader'!$A43,'Import OffPeak'!$A$3:GW$100,GW$1,FALSE())),0,VLOOKUP('W. VaR &amp; Off-Peak Pos By Trader'!$A43,'Import OffPeak'!$A$3:GW$100,GW$1,FALSE()))</f>
        <v>0</v>
      </c>
      <c r="GX35" s="0" t="n">
        <f aca="false">IF(ISNA(VLOOKUP('W. VaR &amp; Off-Peak Pos By Trader'!$A43,'Import OffPeak'!$A$3:GX$100,GX$1,FALSE())),0,VLOOKUP('W. VaR &amp; Off-Peak Pos By Trader'!$A43,'Import OffPeak'!$A$3:GX$100,GX$1,FALSE()))</f>
        <v>0</v>
      </c>
      <c r="GY35" s="0" t="n">
        <f aca="false">IF(ISNA(VLOOKUP('W. VaR &amp; Off-Peak Pos By Trader'!$A43,'Import OffPeak'!$A$3:GY$100,GY$1,FALSE())),0,VLOOKUP('W. VaR &amp; Off-Peak Pos By Trader'!$A43,'Import OffPeak'!$A$3:GY$100,GY$1,FALSE()))</f>
        <v>0</v>
      </c>
      <c r="GZ35" s="0" t="n">
        <f aca="false">IF(ISNA(VLOOKUP('W. VaR &amp; Off-Peak Pos By Trader'!$A43,'Import OffPeak'!$A$3:GZ$100,GZ$1,FALSE())),0,VLOOKUP('W. VaR &amp; Off-Peak Pos By Trader'!$A43,'Import OffPeak'!$A$3:GZ$100,GZ$1,FALSE()))</f>
        <v>0</v>
      </c>
      <c r="HA35" s="0" t="n">
        <f aca="false">IF(ISNA(VLOOKUP('W. VaR &amp; Off-Peak Pos By Trader'!$A43,'Import OffPeak'!$A$3:HA$100,HA$1,FALSE())),0,VLOOKUP('W. VaR &amp; Off-Peak Pos By Trader'!$A43,'Import OffPeak'!$A$3:HA$100,HA$1,FALSE()))</f>
        <v>0</v>
      </c>
      <c r="HB35" s="0" t="n">
        <f aca="false">IF(ISNA(VLOOKUP('W. VaR &amp; Off-Peak Pos By Trader'!$A43,'Import OffPeak'!$A$3:HB$100,HB$1,FALSE())),0,VLOOKUP('W. VaR &amp; Off-Peak Pos By Trader'!$A43,'Import OffPeak'!$A$3:HB$100,HB$1,FALSE()))</f>
        <v>0</v>
      </c>
      <c r="HC35" s="0" t="n">
        <f aca="false">IF(ISNA(VLOOKUP('W. VaR &amp; Off-Peak Pos By Trader'!$A43,'Import OffPeak'!$A$3:HC$100,HC$1,FALSE())),0,VLOOKUP('W. VaR &amp; Off-Peak Pos By Trader'!$A43,'Import OffPeak'!$A$3:HC$100,HC$1,FALSE()))</f>
        <v>0</v>
      </c>
      <c r="HD35" s="0" t="n">
        <f aca="false">IF(ISNA(VLOOKUP('W. VaR &amp; Off-Peak Pos By Trader'!$A43,'Import OffPeak'!$A$3:HD$100,HD$1,FALSE())),0,VLOOKUP('W. VaR &amp; Off-Peak Pos By Trader'!$A43,'Import OffPeak'!$A$3:HD$100,HD$1,FALSE()))</f>
        <v>0</v>
      </c>
      <c r="HE35" s="0" t="n">
        <f aca="false">IF(ISNA(VLOOKUP('W. VaR &amp; Off-Peak Pos By Trader'!$A43,'Import OffPeak'!$A$3:HE$100,HE$1,FALSE())),0,VLOOKUP('W. VaR &amp; Off-Peak Pos By Trader'!$A43,'Import OffPeak'!$A$3:HE$100,HE$1,FALSE()))</f>
        <v>0</v>
      </c>
      <c r="HF35" s="0" t="n">
        <f aca="false">IF(ISNA(VLOOKUP('W. VaR &amp; Off-Peak Pos By Trader'!$A43,'Import OffPeak'!$A$3:HF$100,HF$1,FALSE())),0,VLOOKUP('W. VaR &amp; Off-Peak Pos By Trader'!$A43,'Import OffPeak'!$A$3:HF$100,HF$1,FALSE()))</f>
        <v>0</v>
      </c>
      <c r="HG35" s="0" t="n">
        <f aca="false">IF(ISNA(VLOOKUP('W. VaR &amp; Off-Peak Pos By Trader'!$A43,'Import OffPeak'!$A$3:HG$100,HG$1,FALSE())),0,VLOOKUP('W. VaR &amp; Off-Peak Pos By Trader'!$A43,'Import OffPeak'!$A$3:HG$100,HG$1,FALSE()))</f>
        <v>0</v>
      </c>
      <c r="HH35" s="0" t="n">
        <f aca="false">IF(ISNA(VLOOKUP('W. VaR &amp; Off-Peak Pos By Trader'!$A43,'Import OffPeak'!$A$3:HH$100,HH$1,FALSE())),0,VLOOKUP('W. VaR &amp; Off-Peak Pos By Trader'!$A43,'Import OffPeak'!$A$3:HH$100,HH$1,FALSE()))</f>
        <v>0</v>
      </c>
      <c r="HI35" s="0" t="n">
        <f aca="false">IF(ISNA(VLOOKUP('W. VaR &amp; Off-Peak Pos By Trader'!$A43,'Import OffPeak'!$A$3:HI$100,HI$1,FALSE())),0,VLOOKUP('W. VaR &amp; Off-Peak Pos By Trader'!$A43,'Import OffPeak'!$A$3:HI$100,HI$1,FALSE()))</f>
        <v>0</v>
      </c>
      <c r="HJ35" s="0" t="n">
        <f aca="false">IF(ISNA(VLOOKUP('W. VaR &amp; Off-Peak Pos By Trader'!$A43,'Import OffPeak'!$A$3:HJ$100,HJ$1,FALSE())),0,VLOOKUP('W. VaR &amp; Off-Peak Pos By Trader'!$A43,'Import OffPeak'!$A$3:HJ$100,HJ$1,FALSE()))</f>
        <v>0</v>
      </c>
      <c r="HK35" s="0" t="n">
        <f aca="false">IF(ISNA(VLOOKUP('W. VaR &amp; Off-Peak Pos By Trader'!$A43,'Import OffPeak'!$A$3:HK$100,HK$1,FALSE())),0,VLOOKUP('W. VaR &amp; Off-Peak Pos By Trader'!$A43,'Import OffPeak'!$A$3:HK$100,HK$1,FALSE()))</f>
        <v>0</v>
      </c>
      <c r="HL35" s="0" t="n">
        <f aca="false">IF(ISNA(VLOOKUP('W. VaR &amp; Off-Peak Pos By Trader'!$A43,'Import OffPeak'!$A$3:HL$100,HL$1,FALSE())),0,VLOOKUP('W. VaR &amp; Off-Peak Pos By Trader'!$A43,'Import OffPeak'!$A$3:HL$100,HL$1,FALSE()))</f>
        <v>0</v>
      </c>
      <c r="HM35" s="0" t="n">
        <f aca="false">IF(ISNA(VLOOKUP('W. VaR &amp; Off-Peak Pos By Trader'!$A43,'Import OffPeak'!$A$3:HM$100,HM$1,FALSE())),0,VLOOKUP('W. VaR &amp; Off-Peak Pos By Trader'!$A43,'Import OffPeak'!$A$3:HM$100,HM$1,FALSE()))</f>
        <v>0</v>
      </c>
      <c r="HN35" s="0" t="n">
        <f aca="false">IF(ISNA(VLOOKUP('W. VaR &amp; Off-Peak Pos By Trader'!$A43,'Import OffPeak'!$A$3:HN$100,HN$1,FALSE())),0,VLOOKUP('W. VaR &amp; Off-Peak Pos By Trader'!$A43,'Import OffPeak'!$A$3:HN$100,HN$1,FALSE()))</f>
        <v>0</v>
      </c>
      <c r="HO35" s="0" t="n">
        <f aca="false">IF(ISNA(VLOOKUP('W. VaR &amp; Off-Peak Pos By Trader'!$A43,'Import OffPeak'!$A$3:HO$100,HO$1,FALSE())),0,VLOOKUP('W. VaR &amp; Off-Peak Pos By Trader'!$A43,'Import OffPeak'!$A$3:HO$100,HO$1,FALSE()))</f>
        <v>0</v>
      </c>
      <c r="HP35" s="0" t="n">
        <f aca="false">IF(ISNA(VLOOKUP('W. VaR &amp; Off-Peak Pos By Trader'!$A43,'Import OffPeak'!$A$3:HP$100,HP$1,FALSE())),0,VLOOKUP('W. VaR &amp; Off-Peak Pos By Trader'!$A43,'Import OffPeak'!$A$3:HP$100,HP$1,FALSE()))</f>
        <v>0</v>
      </c>
      <c r="HQ35" s="0" t="n">
        <f aca="false">IF(ISNA(VLOOKUP('W. VaR &amp; Off-Peak Pos By Trader'!$A43,'Import OffPeak'!$A$3:HQ$100,HQ$1,FALSE())),0,VLOOKUP('W. VaR &amp; Off-Peak Pos By Trader'!$A43,'Import OffPeak'!$A$3:HQ$100,HQ$1,FALSE()))</f>
        <v>0</v>
      </c>
      <c r="HR35" s="0" t="n">
        <f aca="false">IF(ISNA(VLOOKUP('W. VaR &amp; Off-Peak Pos By Trader'!$A43,'Import OffPeak'!$A$3:HR$100,HR$1,FALSE())),0,VLOOKUP('W. VaR &amp; Off-Peak Pos By Trader'!$A43,'Import OffPeak'!$A$3:HR$100,HR$1,FALSE()))</f>
        <v>0</v>
      </c>
      <c r="HS35" s="0" t="n">
        <f aca="false">IF(ISNA(VLOOKUP('W. VaR &amp; Off-Peak Pos By Trader'!$A43,'Import OffPeak'!$A$3:HS$100,HS$1,FALSE())),0,VLOOKUP('W. VaR &amp; Off-Peak Pos By Trader'!$A43,'Import OffPeak'!$A$3:HS$100,HS$1,FALSE()))</f>
        <v>0</v>
      </c>
      <c r="HT35" s="0" t="n">
        <f aca="false">IF(ISNA(VLOOKUP('W. VaR &amp; Off-Peak Pos By Trader'!$A43,'Import OffPeak'!$A$3:HT$100,HT$1,FALSE())),0,VLOOKUP('W. VaR &amp; Off-Peak Pos By Trader'!$A43,'Import OffPeak'!$A$3:HT$100,HT$1,FALSE()))</f>
        <v>0</v>
      </c>
      <c r="HU35" s="0" t="n">
        <f aca="false">IF(ISNA(VLOOKUP('W. VaR &amp; Off-Peak Pos By Trader'!$A43,'Import OffPeak'!$A$3:HU$100,HU$1,FALSE())),0,VLOOKUP('W. VaR &amp; Off-Peak Pos By Trader'!$A43,'Import OffPeak'!$A$3:HU$100,HU$1,FALSE()))</f>
        <v>0</v>
      </c>
      <c r="HV35" s="0" t="n">
        <f aca="false">IF(ISNA(VLOOKUP('W. VaR &amp; Off-Peak Pos By Trader'!$A43,'Import OffPeak'!$A$3:HV$100,HV$1,FALSE())),0,VLOOKUP('W. VaR &amp; Off-Peak Pos By Trader'!$A43,'Import OffPeak'!$A$3:HV$100,HV$1,FALSE()))</f>
        <v>0</v>
      </c>
      <c r="HW35" s="0" t="n">
        <f aca="false">IF(ISNA(VLOOKUP('W. VaR &amp; Off-Peak Pos By Trader'!$A43,'Import OffPeak'!$A$3:HW$100,HW$1,FALSE())),0,VLOOKUP('W. VaR &amp; Off-Peak Pos By Trader'!$A43,'Import OffPeak'!$A$3:HW$100,HW$1,FALSE()))</f>
        <v>0</v>
      </c>
      <c r="HX35" s="0" t="n">
        <f aca="false">IF(ISNA(VLOOKUP('W. VaR &amp; Off-Peak Pos By Trader'!$A43,'Import OffPeak'!$A$3:HX$100,HX$1,FALSE())),0,VLOOKUP('W. VaR &amp; Off-Peak Pos By Trader'!$A43,'Import OffPeak'!$A$3:HX$100,HX$1,FALSE()))</f>
        <v>0</v>
      </c>
      <c r="HY35" s="0" t="n">
        <f aca="false">IF(ISNA(VLOOKUP('W. VaR &amp; Off-Peak Pos By Trader'!$A43,'Import OffPeak'!$A$3:HY$100,HY$1,FALSE())),0,VLOOKUP('W. VaR &amp; Off-Peak Pos By Trader'!$A43,'Import OffPeak'!$A$3:HY$100,HY$1,FALSE()))</f>
        <v>0</v>
      </c>
      <c r="HZ35" s="0" t="n">
        <f aca="false">IF(ISNA(VLOOKUP('W. VaR &amp; Off-Peak Pos By Trader'!$A43,'Import OffPeak'!$A$3:HZ$100,HZ$1,FALSE())),0,VLOOKUP('W. VaR &amp; Off-Peak Pos By Trader'!$A43,'Import OffPeak'!$A$3:HZ$100,HZ$1,FALSE()))</f>
        <v>0</v>
      </c>
      <c r="IA35" s="0" t="n">
        <f aca="false">IF(ISNA(VLOOKUP('W. VaR &amp; Off-Peak Pos By Trader'!$A43,'Import OffPeak'!$A$3:IA$100,IA$1,FALSE())),0,VLOOKUP('W. VaR &amp; Off-Peak Pos By Trader'!$A43,'Import OffPeak'!$A$3:IA$100,IA$1,FALSE()))</f>
        <v>0</v>
      </c>
      <c r="IB35" s="0" t="n">
        <f aca="false">IF(ISNA(VLOOKUP('W. VaR &amp; Off-Peak Pos By Trader'!$A43,'Import OffPeak'!$A$3:IB$100,IB$1,FALSE())),0,VLOOKUP('W. VaR &amp; Off-Peak Pos By Trader'!$A43,'Import OffPeak'!$A$3:IB$100,IB$1,FALSE()))</f>
        <v>0</v>
      </c>
      <c r="IC35" s="0" t="n">
        <f aca="false">IF(ISNA(VLOOKUP('W. VaR &amp; Off-Peak Pos By Trader'!$A43,'Import OffPeak'!$A$3:IC$100,IC$1,FALSE())),0,VLOOKUP('W. VaR &amp; Off-Peak Pos By Trader'!$A43,'Import OffPeak'!$A$3:IC$100,IC$1,FALSE()))</f>
        <v>0</v>
      </c>
    </row>
    <row r="36" customFormat="false" ht="18" hidden="false" customHeight="false" outlineLevel="0" collapsed="false">
      <c r="A36" s="104" t="s">
        <v>34</v>
      </c>
      <c r="B36" s="107" t="n">
        <f aca="false">IF(ISNA(VLOOKUP('W. VaR &amp; Off-Peak Pos By Trader'!$A44,'Import OffPeak'!$A$3:B$100,B$1,FALSE())),0,VLOOKUP('W. VaR &amp; Off-Peak Pos By Trader'!$A44,'Import OffPeak'!$A$3:B$100,B$1,FALSE()))</f>
        <v>0</v>
      </c>
      <c r="C36" s="107" t="n">
        <f aca="false">IF(ISNA(VLOOKUP('W. VaR &amp; Off-Peak Pos By Trader'!$A44,'Import OffPeak'!$A$3:C$100,C$1,FALSE())),0,VLOOKUP('W. VaR &amp; Off-Peak Pos By Trader'!$A44,'Import OffPeak'!$A$3:C$100,C$1,FALSE()))</f>
        <v>0</v>
      </c>
      <c r="D36" s="107" t="n">
        <f aca="false">IF(ISNA(VLOOKUP('W. VaR &amp; Off-Peak Pos By Trader'!$A44,'Import OffPeak'!$A$3:D$100,D$1,FALSE())),0,VLOOKUP('W. VaR &amp; Off-Peak Pos By Trader'!$A44,'Import OffPeak'!$A$3:D$100,D$1,FALSE()))</f>
        <v>0</v>
      </c>
      <c r="E36" s="107" t="n">
        <f aca="false">IF(ISNA(VLOOKUP('W. VaR &amp; Off-Peak Pos By Trader'!$A44,'Import OffPeak'!$A$3:E$100,E$1,FALSE())),0,VLOOKUP('W. VaR &amp; Off-Peak Pos By Trader'!$A44,'Import OffPeak'!$A$3:E$100,E$1,FALSE()))</f>
        <v>0</v>
      </c>
      <c r="F36" s="107" t="n">
        <f aca="false">IF(ISNA(VLOOKUP('W. VaR &amp; Off-Peak Pos By Trader'!$A44,'Import OffPeak'!$A$3:F$100,F$1,FALSE())),0,VLOOKUP('W. VaR &amp; Off-Peak Pos By Trader'!$A44,'Import OffPeak'!$A$3:F$100,F$1,FALSE()))</f>
        <v>0</v>
      </c>
      <c r="G36" s="107" t="n">
        <f aca="false">IF(ISNA(VLOOKUP('W. VaR &amp; Off-Peak Pos By Trader'!$A44,'Import OffPeak'!$A$3:G$100,G$1,FALSE())),0,VLOOKUP('W. VaR &amp; Off-Peak Pos By Trader'!$A44,'Import OffPeak'!$A$3:G$100,G$1,FALSE()))</f>
        <v>0</v>
      </c>
      <c r="H36" s="107" t="n">
        <f aca="false">IF(ISNA(VLOOKUP('W. VaR &amp; Off-Peak Pos By Trader'!$A44,'Import OffPeak'!$A$3:H$100,H$1,FALSE())),0,VLOOKUP('W. VaR &amp; Off-Peak Pos By Trader'!$A44,'Import OffPeak'!$A$3:H$100,H$1,FALSE()))</f>
        <v>0</v>
      </c>
      <c r="I36" s="107" t="n">
        <f aca="false">IF(ISNA(VLOOKUP('W. VaR &amp; Off-Peak Pos By Trader'!$A44,'Import OffPeak'!$A$3:I$100,I$1,FALSE())),0,VLOOKUP('W. VaR &amp; Off-Peak Pos By Trader'!$A44,'Import OffPeak'!$A$3:I$100,I$1,FALSE()))</f>
        <v>0</v>
      </c>
      <c r="J36" s="107" t="n">
        <f aca="false">IF(ISNA(VLOOKUP('W. VaR &amp; Off-Peak Pos By Trader'!$A44,'Import OffPeak'!$A$3:J$100,J$1,FALSE())),0,VLOOKUP('W. VaR &amp; Off-Peak Pos By Trader'!$A44,'Import OffPeak'!$A$3:J$100,J$1,FALSE()))</f>
        <v>0</v>
      </c>
      <c r="K36" s="107" t="n">
        <f aca="false">IF(ISNA(VLOOKUP('W. VaR &amp; Off-Peak Pos By Trader'!$A44,'Import OffPeak'!$A$3:K$100,K$1,FALSE())),0,VLOOKUP('W. VaR &amp; Off-Peak Pos By Trader'!$A44,'Import OffPeak'!$A$3:K$100,K$1,FALSE()))</f>
        <v>0</v>
      </c>
      <c r="L36" s="107" t="n">
        <f aca="false">IF(ISNA(VLOOKUP('W. VaR &amp; Off-Peak Pos By Trader'!$A44,'Import OffPeak'!$A$3:L$100,L$1,FALSE())),0,VLOOKUP('W. VaR &amp; Off-Peak Pos By Trader'!$A44,'Import OffPeak'!$A$3:L$100,L$1,FALSE()))</f>
        <v>0</v>
      </c>
      <c r="M36" s="107" t="n">
        <f aca="false">IF(ISNA(VLOOKUP('W. VaR &amp; Off-Peak Pos By Trader'!$A44,'Import OffPeak'!$A$3:M$100,M$1,FALSE())),0,VLOOKUP('W. VaR &amp; Off-Peak Pos By Trader'!$A44,'Import OffPeak'!$A$3:M$100,M$1,FALSE()))</f>
        <v>0</v>
      </c>
      <c r="N36" s="107" t="n">
        <f aca="false">IF(ISNA(VLOOKUP('W. VaR &amp; Off-Peak Pos By Trader'!$A44,'Import OffPeak'!$A$3:N$100,N$1,FALSE())),0,VLOOKUP('W. VaR &amp; Off-Peak Pos By Trader'!$A44,'Import OffPeak'!$A$3:N$100,N$1,FALSE()))</f>
        <v>0</v>
      </c>
      <c r="O36" s="107" t="n">
        <f aca="false">IF(ISNA(VLOOKUP('W. VaR &amp; Off-Peak Pos By Trader'!$A44,'Import OffPeak'!$A$3:O$100,O$1,FALSE())),0,VLOOKUP('W. VaR &amp; Off-Peak Pos By Trader'!$A44,'Import OffPeak'!$A$3:O$100,O$1,FALSE()))</f>
        <v>0</v>
      </c>
      <c r="P36" s="107" t="n">
        <f aca="false">IF(ISNA(VLOOKUP('W. VaR &amp; Off-Peak Pos By Trader'!$A44,'Import OffPeak'!$A$3:P$100,P$1,FALSE())),0,VLOOKUP('W. VaR &amp; Off-Peak Pos By Trader'!$A44,'Import OffPeak'!$A$3:P$100,P$1,FALSE()))</f>
        <v>0</v>
      </c>
      <c r="Q36" s="107" t="n">
        <f aca="false">IF(ISNA(VLOOKUP('W. VaR &amp; Off-Peak Pos By Trader'!$A44,'Import OffPeak'!$A$3:Q$100,Q$1,FALSE())),0,VLOOKUP('W. VaR &amp; Off-Peak Pos By Trader'!$A44,'Import OffPeak'!$A$3:Q$100,Q$1,FALSE()))</f>
        <v>0</v>
      </c>
      <c r="R36" s="107" t="n">
        <f aca="false">IF(ISNA(VLOOKUP('W. VaR &amp; Off-Peak Pos By Trader'!$A44,'Import OffPeak'!$A$3:R$100,R$1,FALSE())),0,VLOOKUP('W. VaR &amp; Off-Peak Pos By Trader'!$A44,'Import OffPeak'!$A$3:R$100,R$1,FALSE()))</f>
        <v>0</v>
      </c>
      <c r="S36" s="107" t="n">
        <f aca="false">IF(ISNA(VLOOKUP('W. VaR &amp; Off-Peak Pos By Trader'!$A44,'Import OffPeak'!$A$3:S$100,S$1,FALSE())),0,VLOOKUP('W. VaR &amp; Off-Peak Pos By Trader'!$A44,'Import OffPeak'!$A$3:S$100,S$1,FALSE()))</f>
        <v>0</v>
      </c>
      <c r="T36" s="107" t="n">
        <f aca="false">IF(ISNA(VLOOKUP('W. VaR &amp; Off-Peak Pos By Trader'!$A44,'Import OffPeak'!$A$3:T$100,T$1,FALSE())),0,VLOOKUP('W. VaR &amp; Off-Peak Pos By Trader'!$A44,'Import OffPeak'!$A$3:T$100,T$1,FALSE()))</f>
        <v>0</v>
      </c>
      <c r="U36" s="107" t="n">
        <f aca="false">IF(ISNA(VLOOKUP('W. VaR &amp; Off-Peak Pos By Trader'!$A44,'Import OffPeak'!$A$3:U$100,U$1,FALSE())),0,VLOOKUP('W. VaR &amp; Off-Peak Pos By Trader'!$A44,'Import OffPeak'!$A$3:U$100,U$1,FALSE()))</f>
        <v>0</v>
      </c>
      <c r="V36" s="107" t="n">
        <f aca="false">IF(ISNA(VLOOKUP('W. VaR &amp; Off-Peak Pos By Trader'!$A44,'Import OffPeak'!$A$3:V$100,V$1,FALSE())),0,VLOOKUP('W. VaR &amp; Off-Peak Pos By Trader'!$A44,'Import OffPeak'!$A$3:V$100,V$1,FALSE()))</f>
        <v>0</v>
      </c>
      <c r="W36" s="107" t="n">
        <f aca="false">IF(ISNA(VLOOKUP('W. VaR &amp; Off-Peak Pos By Trader'!$A44,'Import OffPeak'!$A$3:W$100,W$1,FALSE())),0,VLOOKUP('W. VaR &amp; Off-Peak Pos By Trader'!$A44,'Import OffPeak'!$A$3:W$100,W$1,FALSE()))</f>
        <v>0</v>
      </c>
      <c r="X36" s="107" t="n">
        <f aca="false">IF(ISNA(VLOOKUP('W. VaR &amp; Off-Peak Pos By Trader'!$A44,'Import OffPeak'!$A$3:X$100,X$1,FALSE())),0,VLOOKUP('W. VaR &amp; Off-Peak Pos By Trader'!$A44,'Import OffPeak'!$A$3:X$100,X$1,FALSE()))</f>
        <v>0</v>
      </c>
      <c r="Y36" s="107" t="n">
        <f aca="false">IF(ISNA(VLOOKUP('W. VaR &amp; Off-Peak Pos By Trader'!$A44,'Import OffPeak'!$A$3:Y$100,Y$1,FALSE())),0,VLOOKUP('W. VaR &amp; Off-Peak Pos By Trader'!$A44,'Import OffPeak'!$A$3:Y$100,Y$1,FALSE()))</f>
        <v>0</v>
      </c>
      <c r="Z36" s="107" t="n">
        <f aca="false">IF(ISNA(VLOOKUP('W. VaR &amp; Off-Peak Pos By Trader'!$A44,'Import OffPeak'!$A$3:Z$100,Z$1,FALSE())),0,VLOOKUP('W. VaR &amp; Off-Peak Pos By Trader'!$A44,'Import OffPeak'!$A$3:Z$100,Z$1,FALSE()))</f>
        <v>0</v>
      </c>
      <c r="AA36" s="107" t="n">
        <f aca="false">IF(ISNA(VLOOKUP('W. VaR &amp; Off-Peak Pos By Trader'!$A44,'Import OffPeak'!$A$3:AA$100,AA$1,FALSE())),0,VLOOKUP('W. VaR &amp; Off-Peak Pos By Trader'!$A44,'Import OffPeak'!$A$3:AA$100,AA$1,FALSE()))</f>
        <v>0</v>
      </c>
      <c r="AB36" s="107" t="n">
        <f aca="false">IF(ISNA(VLOOKUP('W. VaR &amp; Off-Peak Pos By Trader'!$A44,'Import OffPeak'!$A$3:AB$100,AB$1,FALSE())),0,VLOOKUP('W. VaR &amp; Off-Peak Pos By Trader'!$A44,'Import OffPeak'!$A$3:AB$100,AB$1,FALSE()))</f>
        <v>0</v>
      </c>
      <c r="AC36" s="107" t="n">
        <f aca="false">IF(ISNA(VLOOKUP('W. VaR &amp; Off-Peak Pos By Trader'!$A44,'Import OffPeak'!$A$3:AC$100,AC$1,FALSE())),0,VLOOKUP('W. VaR &amp; Off-Peak Pos By Trader'!$A44,'Import OffPeak'!$A$3:AC$100,AC$1,FALSE()))</f>
        <v>0</v>
      </c>
      <c r="AD36" s="107" t="n">
        <f aca="false">IF(ISNA(VLOOKUP('W. VaR &amp; Off-Peak Pos By Trader'!$A44,'Import OffPeak'!$A$3:AD$100,AD$1,FALSE())),0,VLOOKUP('W. VaR &amp; Off-Peak Pos By Trader'!$A44,'Import OffPeak'!$A$3:AD$100,AD$1,FALSE()))</f>
        <v>0</v>
      </c>
      <c r="AE36" s="107" t="n">
        <f aca="false">IF(ISNA(VLOOKUP('W. VaR &amp; Off-Peak Pos By Trader'!$A44,'Import OffPeak'!$A$3:AE$100,AE$1,FALSE())),0,VLOOKUP('W. VaR &amp; Off-Peak Pos By Trader'!$A44,'Import OffPeak'!$A$3:AE$100,AE$1,FALSE()))</f>
        <v>0</v>
      </c>
      <c r="AF36" s="107" t="n">
        <f aca="false">IF(ISNA(VLOOKUP('W. VaR &amp; Off-Peak Pos By Trader'!$A44,'Import OffPeak'!$A$3:AF$100,AF$1,FALSE())),0,VLOOKUP('W. VaR &amp; Off-Peak Pos By Trader'!$A44,'Import OffPeak'!$A$3:AF$100,AF$1,FALSE()))</f>
        <v>0</v>
      </c>
      <c r="AG36" s="107" t="n">
        <f aca="false">IF(ISNA(VLOOKUP('W. VaR &amp; Off-Peak Pos By Trader'!$A44,'Import OffPeak'!$A$3:AG$100,AG$1,FALSE())),0,VLOOKUP('W. VaR &amp; Off-Peak Pos By Trader'!$A44,'Import OffPeak'!$A$3:AG$100,AG$1,FALSE()))</f>
        <v>0</v>
      </c>
      <c r="AH36" s="107" t="n">
        <f aca="false">IF(ISNA(VLOOKUP('W. VaR &amp; Off-Peak Pos By Trader'!$A44,'Import OffPeak'!$A$3:AH$100,AH$1,FALSE())),0,VLOOKUP('W. VaR &amp; Off-Peak Pos By Trader'!$A44,'Import OffPeak'!$A$3:AH$100,AH$1,FALSE()))</f>
        <v>0</v>
      </c>
      <c r="AI36" s="107" t="n">
        <f aca="false">IF(ISNA(VLOOKUP('W. VaR &amp; Off-Peak Pos By Trader'!$A44,'Import OffPeak'!$A$3:AI$100,AI$1,FALSE())),0,VLOOKUP('W. VaR &amp; Off-Peak Pos By Trader'!$A44,'Import OffPeak'!$A$3:AI$100,AI$1,FALSE()))</f>
        <v>0</v>
      </c>
      <c r="AJ36" s="107" t="n">
        <f aca="false">IF(ISNA(VLOOKUP('W. VaR &amp; Off-Peak Pos By Trader'!$A44,'Import OffPeak'!$A$3:AJ$100,AJ$1,FALSE())),0,VLOOKUP('W. VaR &amp; Off-Peak Pos By Trader'!$A44,'Import OffPeak'!$A$3:AJ$100,AJ$1,FALSE()))</f>
        <v>0</v>
      </c>
      <c r="AK36" s="107" t="n">
        <f aca="false">IF(ISNA(VLOOKUP('W. VaR &amp; Off-Peak Pos By Trader'!$A44,'Import OffPeak'!$A$3:AK$100,AK$1,FALSE())),0,VLOOKUP('W. VaR &amp; Off-Peak Pos By Trader'!$A44,'Import OffPeak'!$A$3:AK$100,AK$1,FALSE()))</f>
        <v>0</v>
      </c>
      <c r="AL36" s="107" t="n">
        <f aca="false">IF(ISNA(VLOOKUP('W. VaR &amp; Off-Peak Pos By Trader'!$A44,'Import OffPeak'!$A$3:AL$100,AL$1,FALSE())),0,VLOOKUP('W. VaR &amp; Off-Peak Pos By Trader'!$A44,'Import OffPeak'!$A$3:AL$100,AL$1,FALSE()))</f>
        <v>0</v>
      </c>
      <c r="AM36" s="107" t="n">
        <f aca="false">IF(ISNA(VLOOKUP('W. VaR &amp; Off-Peak Pos By Trader'!$A44,'Import OffPeak'!$A$3:AM$100,AM$1,FALSE())),0,VLOOKUP('W. VaR &amp; Off-Peak Pos By Trader'!$A44,'Import OffPeak'!$A$3:AM$100,AM$1,FALSE()))</f>
        <v>0</v>
      </c>
      <c r="AN36" s="107" t="n">
        <f aca="false">IF(ISNA(VLOOKUP('W. VaR &amp; Off-Peak Pos By Trader'!$A44,'Import OffPeak'!$A$3:AN$100,AN$1,FALSE())),0,VLOOKUP('W. VaR &amp; Off-Peak Pos By Trader'!$A44,'Import OffPeak'!$A$3:AN$100,AN$1,FALSE()))</f>
        <v>0</v>
      </c>
      <c r="AO36" s="107" t="n">
        <f aca="false">IF(ISNA(VLOOKUP('W. VaR &amp; Off-Peak Pos By Trader'!$A44,'Import OffPeak'!$A$3:AO$100,AO$1,FALSE())),0,VLOOKUP('W. VaR &amp; Off-Peak Pos By Trader'!$A44,'Import OffPeak'!$A$3:AO$100,AO$1,FALSE()))</f>
        <v>0</v>
      </c>
      <c r="AP36" s="107" t="n">
        <f aca="false">IF(ISNA(VLOOKUP('W. VaR &amp; Off-Peak Pos By Trader'!$A44,'Import OffPeak'!$A$3:AP$100,AP$1,FALSE())),0,VLOOKUP('W. VaR &amp; Off-Peak Pos By Trader'!$A44,'Import OffPeak'!$A$3:AP$100,AP$1,FALSE()))</f>
        <v>0</v>
      </c>
      <c r="AQ36" s="107" t="n">
        <f aca="false">IF(ISNA(VLOOKUP('W. VaR &amp; Off-Peak Pos By Trader'!$A44,'Import OffPeak'!$A$3:AQ$100,AQ$1,FALSE())),0,VLOOKUP('W. VaR &amp; Off-Peak Pos By Trader'!$A44,'Import OffPeak'!$A$3:AQ$100,AQ$1,FALSE()))</f>
        <v>0</v>
      </c>
      <c r="AR36" s="107" t="n">
        <f aca="false">IF(ISNA(VLOOKUP('W. VaR &amp; Off-Peak Pos By Trader'!$A44,'Import OffPeak'!$A$3:AR$100,AR$1,FALSE())),0,VLOOKUP('W. VaR &amp; Off-Peak Pos By Trader'!$A44,'Import OffPeak'!$A$3:AR$100,AR$1,FALSE()))</f>
        <v>0</v>
      </c>
      <c r="AS36" s="107" t="n">
        <f aca="false">IF(ISNA(VLOOKUP('W. VaR &amp; Off-Peak Pos By Trader'!$A44,'Import OffPeak'!$A$3:AS$100,AS$1,FALSE())),0,VLOOKUP('W. VaR &amp; Off-Peak Pos By Trader'!$A44,'Import OffPeak'!$A$3:AS$100,AS$1,FALSE()))</f>
        <v>0</v>
      </c>
      <c r="AT36" s="107" t="n">
        <f aca="false">IF(ISNA(VLOOKUP('W. VaR &amp; Off-Peak Pos By Trader'!$A44,'Import OffPeak'!$A$3:AT$100,AT$1,FALSE())),0,VLOOKUP('W. VaR &amp; Off-Peak Pos By Trader'!$A44,'Import OffPeak'!$A$3:AT$100,AT$1,FALSE()))</f>
        <v>0</v>
      </c>
      <c r="AU36" s="107" t="n">
        <f aca="false">IF(ISNA(VLOOKUP('W. VaR &amp; Off-Peak Pos By Trader'!$A44,'Import OffPeak'!$A$3:AU$100,AU$1,FALSE())),0,VLOOKUP('W. VaR &amp; Off-Peak Pos By Trader'!$A44,'Import OffPeak'!$A$3:AU$100,AU$1,FALSE()))</f>
        <v>0</v>
      </c>
      <c r="AV36" s="107" t="n">
        <f aca="false">IF(ISNA(VLOOKUP('W. VaR &amp; Off-Peak Pos By Trader'!$A44,'Import OffPeak'!$A$3:AV$100,AV$1,FALSE())),0,VLOOKUP('W. VaR &amp; Off-Peak Pos By Trader'!$A44,'Import OffPeak'!$A$3:AV$100,AV$1,FALSE()))</f>
        <v>0</v>
      </c>
      <c r="AW36" s="107" t="n">
        <f aca="false">IF(ISNA(VLOOKUP('W. VaR &amp; Off-Peak Pos By Trader'!$A44,'Import OffPeak'!$A$3:AW$100,AW$1,FALSE())),0,VLOOKUP('W. VaR &amp; Off-Peak Pos By Trader'!$A44,'Import OffPeak'!$A$3:AW$100,AW$1,FALSE()))</f>
        <v>0</v>
      </c>
      <c r="AX36" s="107" t="n">
        <f aca="false">IF(ISNA(VLOOKUP('W. VaR &amp; Off-Peak Pos By Trader'!$A44,'Import OffPeak'!$A$3:AX$100,AX$1,FALSE())),0,VLOOKUP('W. VaR &amp; Off-Peak Pos By Trader'!$A44,'Import OffPeak'!$A$3:AX$100,AX$1,FALSE()))</f>
        <v>0</v>
      </c>
      <c r="AY36" s="107" t="n">
        <f aca="false">IF(ISNA(VLOOKUP('W. VaR &amp; Off-Peak Pos By Trader'!$A44,'Import OffPeak'!$A$3:AY$100,AY$1,FALSE())),0,VLOOKUP('W. VaR &amp; Off-Peak Pos By Trader'!$A44,'Import OffPeak'!$A$3:AY$100,AY$1,FALSE()))</f>
        <v>0</v>
      </c>
      <c r="AZ36" s="107" t="n">
        <f aca="false">IF(ISNA(VLOOKUP('W. VaR &amp; Off-Peak Pos By Trader'!$A44,'Import OffPeak'!$A$3:AZ$100,AZ$1,FALSE())),0,VLOOKUP('W. VaR &amp; Off-Peak Pos By Trader'!$A44,'Import OffPeak'!$A$3:AZ$100,AZ$1,FALSE()))</f>
        <v>0</v>
      </c>
      <c r="BA36" s="107" t="n">
        <f aca="false">IF(ISNA(VLOOKUP('W. VaR &amp; Off-Peak Pos By Trader'!$A44,'Import OffPeak'!$A$3:BA$100,BA$1,FALSE())),0,VLOOKUP('W. VaR &amp; Off-Peak Pos By Trader'!$A44,'Import OffPeak'!$A$3:BA$100,BA$1,FALSE()))</f>
        <v>0</v>
      </c>
      <c r="BB36" s="107" t="n">
        <f aca="false">IF(ISNA(VLOOKUP('W. VaR &amp; Off-Peak Pos By Trader'!$A44,'Import OffPeak'!$A$3:BB$100,BB$1,FALSE())),0,VLOOKUP('W. VaR &amp; Off-Peak Pos By Trader'!$A44,'Import OffPeak'!$A$3:BB$100,BB$1,FALSE()))</f>
        <v>0</v>
      </c>
      <c r="BC36" s="107" t="n">
        <f aca="false">IF(ISNA(VLOOKUP('W. VaR &amp; Off-Peak Pos By Trader'!$A44,'Import OffPeak'!$A$3:BC$100,BC$1,FALSE())),0,VLOOKUP('W. VaR &amp; Off-Peak Pos By Trader'!$A44,'Import OffPeak'!$A$3:BC$100,BC$1,FALSE()))</f>
        <v>0</v>
      </c>
      <c r="BD36" s="107" t="n">
        <f aca="false">IF(ISNA(VLOOKUP('W. VaR &amp; Off-Peak Pos By Trader'!$A44,'Import OffPeak'!$A$3:BD$100,BD$1,FALSE())),0,VLOOKUP('W. VaR &amp; Off-Peak Pos By Trader'!$A44,'Import OffPeak'!$A$3:BD$100,BD$1,FALSE()))</f>
        <v>0</v>
      </c>
      <c r="BE36" s="107" t="n">
        <f aca="false">IF(ISNA(VLOOKUP('W. VaR &amp; Off-Peak Pos By Trader'!$A44,'Import OffPeak'!$A$3:BE$100,BE$1,FALSE())),0,VLOOKUP('W. VaR &amp; Off-Peak Pos By Trader'!$A44,'Import OffPeak'!$A$3:BE$100,BE$1,FALSE()))</f>
        <v>0</v>
      </c>
      <c r="BF36" s="107" t="n">
        <f aca="false">IF(ISNA(VLOOKUP('W. VaR &amp; Off-Peak Pos By Trader'!$A44,'Import OffPeak'!$A$3:BF$100,BF$1,FALSE())),0,VLOOKUP('W. VaR &amp; Off-Peak Pos By Trader'!$A44,'Import OffPeak'!$A$3:BF$100,BF$1,FALSE()))</f>
        <v>0</v>
      </c>
      <c r="BG36" s="107" t="n">
        <f aca="false">IF(ISNA(VLOOKUP('W. VaR &amp; Off-Peak Pos By Trader'!$A44,'Import OffPeak'!$A$3:BG$100,BG$1,FALSE())),0,VLOOKUP('W. VaR &amp; Off-Peak Pos By Trader'!$A44,'Import OffPeak'!$A$3:BG$100,BG$1,FALSE()))</f>
        <v>0</v>
      </c>
      <c r="BH36" s="107" t="n">
        <f aca="false">IF(ISNA(VLOOKUP('W. VaR &amp; Off-Peak Pos By Trader'!$A44,'Import OffPeak'!$A$3:BH$100,BH$1,FALSE())),0,VLOOKUP('W. VaR &amp; Off-Peak Pos By Trader'!$A44,'Import OffPeak'!$A$3:BH$100,BH$1,FALSE()))</f>
        <v>0</v>
      </c>
      <c r="BI36" s="107" t="n">
        <f aca="false">IF(ISNA(VLOOKUP('W. VaR &amp; Off-Peak Pos By Trader'!$A44,'Import OffPeak'!$A$3:BI$100,BI$1,FALSE())),0,VLOOKUP('W. VaR &amp; Off-Peak Pos By Trader'!$A44,'Import OffPeak'!$A$3:BI$100,BI$1,FALSE()))</f>
        <v>0</v>
      </c>
      <c r="BJ36" s="107" t="n">
        <f aca="false">IF(ISNA(VLOOKUP('W. VaR &amp; Off-Peak Pos By Trader'!$A44,'Import OffPeak'!$A$3:BJ$100,BJ$1,FALSE())),0,VLOOKUP('W. VaR &amp; Off-Peak Pos By Trader'!$A44,'Import OffPeak'!$A$3:BJ$100,BJ$1,FALSE()))</f>
        <v>0</v>
      </c>
      <c r="BK36" s="107" t="n">
        <f aca="false">IF(ISNA(VLOOKUP('W. VaR &amp; Off-Peak Pos By Trader'!$A44,'Import OffPeak'!$A$3:BK$100,BK$1,FALSE())),0,VLOOKUP('W. VaR &amp; Off-Peak Pos By Trader'!$A44,'Import OffPeak'!$A$3:BK$100,BK$1,FALSE()))</f>
        <v>0</v>
      </c>
      <c r="BL36" s="107" t="n">
        <f aca="false">IF(ISNA(VLOOKUP('W. VaR &amp; Off-Peak Pos By Trader'!$A44,'Import OffPeak'!$A$3:BL$100,BL$1,FALSE())),0,VLOOKUP('W. VaR &amp; Off-Peak Pos By Trader'!$A44,'Import OffPeak'!$A$3:BL$100,BL$1,FALSE()))</f>
        <v>0</v>
      </c>
      <c r="BM36" s="107" t="n">
        <f aca="false">IF(ISNA(VLOOKUP('W. VaR &amp; Off-Peak Pos By Trader'!$A44,'Import OffPeak'!$A$3:BM$100,BM$1,FALSE())),0,VLOOKUP('W. VaR &amp; Off-Peak Pos By Trader'!$A44,'Import OffPeak'!$A$3:BM$100,BM$1,FALSE()))</f>
        <v>0</v>
      </c>
      <c r="BN36" s="107" t="n">
        <f aca="false">IF(ISNA(VLOOKUP('W. VaR &amp; Off-Peak Pos By Trader'!$A44,'Import OffPeak'!$A$3:BN$100,BN$1,FALSE())),0,VLOOKUP('W. VaR &amp; Off-Peak Pos By Trader'!$A44,'Import OffPeak'!$A$3:BN$100,BN$1,FALSE()))</f>
        <v>0</v>
      </c>
      <c r="BO36" s="107" t="n">
        <f aca="false">IF(ISNA(VLOOKUP('W. VaR &amp; Off-Peak Pos By Trader'!$A44,'Import OffPeak'!$A$3:BO$100,BO$1,FALSE())),0,VLOOKUP('W. VaR &amp; Off-Peak Pos By Trader'!$A44,'Import OffPeak'!$A$3:BO$100,BO$1,FALSE()))</f>
        <v>0</v>
      </c>
      <c r="BP36" s="107" t="n">
        <f aca="false">IF(ISNA(VLOOKUP('W. VaR &amp; Off-Peak Pos By Trader'!$A44,'Import OffPeak'!$A$3:BP$100,BP$1,FALSE())),0,VLOOKUP('W. VaR &amp; Off-Peak Pos By Trader'!$A44,'Import OffPeak'!$A$3:BP$100,BP$1,FALSE()))</f>
        <v>0</v>
      </c>
      <c r="BQ36" s="107" t="n">
        <f aca="false">IF(ISNA(VLOOKUP('W. VaR &amp; Off-Peak Pos By Trader'!$A44,'Import OffPeak'!$A$3:BQ$100,BQ$1,FALSE())),0,VLOOKUP('W. VaR &amp; Off-Peak Pos By Trader'!$A44,'Import OffPeak'!$A$3:BQ$100,BQ$1,FALSE()))</f>
        <v>0</v>
      </c>
      <c r="BR36" s="107" t="n">
        <f aca="false">IF(ISNA(VLOOKUP('W. VaR &amp; Off-Peak Pos By Trader'!$A44,'Import OffPeak'!$A$3:BR$100,BR$1,FALSE())),0,VLOOKUP('W. VaR &amp; Off-Peak Pos By Trader'!$A44,'Import OffPeak'!$A$3:BR$100,BR$1,FALSE()))</f>
        <v>0</v>
      </c>
      <c r="BS36" s="107" t="n">
        <f aca="false">IF(ISNA(VLOOKUP('W. VaR &amp; Off-Peak Pos By Trader'!$A44,'Import OffPeak'!$A$3:BS$100,BS$1,FALSE())),0,VLOOKUP('W. VaR &amp; Off-Peak Pos By Trader'!$A44,'Import OffPeak'!$A$3:BS$100,BS$1,FALSE()))</f>
        <v>0</v>
      </c>
      <c r="BT36" s="107" t="n">
        <f aca="false">IF(ISNA(VLOOKUP('W. VaR &amp; Off-Peak Pos By Trader'!$A44,'Import OffPeak'!$A$3:BT$100,BT$1,FALSE())),0,VLOOKUP('W. VaR &amp; Off-Peak Pos By Trader'!$A44,'Import OffPeak'!$A$3:BT$100,BT$1,FALSE()))</f>
        <v>0</v>
      </c>
      <c r="BU36" s="107" t="n">
        <f aca="false">IF(ISNA(VLOOKUP('W. VaR &amp; Off-Peak Pos By Trader'!$A44,'Import OffPeak'!$A$3:BU$100,BU$1,FALSE())),0,VLOOKUP('W. VaR &amp; Off-Peak Pos By Trader'!$A44,'Import OffPeak'!$A$3:BU$100,BU$1,FALSE()))</f>
        <v>0</v>
      </c>
      <c r="BV36" s="107" t="n">
        <f aca="false">IF(ISNA(VLOOKUP('W. VaR &amp; Off-Peak Pos By Trader'!$A44,'Import OffPeak'!$A$3:BV$100,BV$1,FALSE())),0,VLOOKUP('W. VaR &amp; Off-Peak Pos By Trader'!$A44,'Import OffPeak'!$A$3:BV$100,BV$1,FALSE()))</f>
        <v>0</v>
      </c>
      <c r="BW36" s="107" t="n">
        <f aca="false">IF(ISNA(VLOOKUP('W. VaR &amp; Off-Peak Pos By Trader'!$A44,'Import OffPeak'!$A$3:BW$100,BW$1,FALSE())),0,VLOOKUP('W. VaR &amp; Off-Peak Pos By Trader'!$A44,'Import OffPeak'!$A$3:BW$100,BW$1,FALSE()))</f>
        <v>0</v>
      </c>
      <c r="BX36" s="107" t="n">
        <f aca="false">IF(ISNA(VLOOKUP('W. VaR &amp; Off-Peak Pos By Trader'!$A44,'Import OffPeak'!$A$3:BX$100,BX$1,FALSE())),0,VLOOKUP('W. VaR &amp; Off-Peak Pos By Trader'!$A44,'Import OffPeak'!$A$3:BX$100,BX$1,FALSE()))</f>
        <v>0</v>
      </c>
      <c r="BY36" s="107" t="n">
        <f aca="false">IF(ISNA(VLOOKUP('W. VaR &amp; Off-Peak Pos By Trader'!$A44,'Import OffPeak'!$A$3:BY$100,BY$1,FALSE())),0,VLOOKUP('W. VaR &amp; Off-Peak Pos By Trader'!$A44,'Import OffPeak'!$A$3:BY$100,BY$1,FALSE()))</f>
        <v>0</v>
      </c>
      <c r="BZ36" s="107" t="n">
        <f aca="false">IF(ISNA(VLOOKUP('W. VaR &amp; Off-Peak Pos By Trader'!$A44,'Import OffPeak'!$A$3:BZ$100,BZ$1,FALSE())),0,VLOOKUP('W. VaR &amp; Off-Peak Pos By Trader'!$A44,'Import OffPeak'!$A$3:BZ$100,BZ$1,FALSE()))</f>
        <v>0</v>
      </c>
      <c r="CA36" s="107" t="n">
        <f aca="false">IF(ISNA(VLOOKUP('W. VaR &amp; Off-Peak Pos By Trader'!$A44,'Import OffPeak'!$A$3:CA$100,CA$1,FALSE())),0,VLOOKUP('W. VaR &amp; Off-Peak Pos By Trader'!$A44,'Import OffPeak'!$A$3:CA$100,CA$1,FALSE()))</f>
        <v>0</v>
      </c>
      <c r="CB36" s="107" t="n">
        <f aca="false">IF(ISNA(VLOOKUP('W. VaR &amp; Off-Peak Pos By Trader'!$A44,'Import OffPeak'!$A$3:CB$100,CB$1,FALSE())),0,VLOOKUP('W. VaR &amp; Off-Peak Pos By Trader'!$A44,'Import OffPeak'!$A$3:CB$100,CB$1,FALSE()))</f>
        <v>0</v>
      </c>
      <c r="CC36" s="107" t="n">
        <f aca="false">IF(ISNA(VLOOKUP('W. VaR &amp; Off-Peak Pos By Trader'!$A44,'Import OffPeak'!$A$3:CC$100,CC$1,FALSE())),0,VLOOKUP('W. VaR &amp; Off-Peak Pos By Trader'!$A44,'Import OffPeak'!$A$3:CC$100,CC$1,FALSE()))</f>
        <v>0</v>
      </c>
      <c r="CD36" s="107" t="n">
        <f aca="false">IF(ISNA(VLOOKUP('W. VaR &amp; Off-Peak Pos By Trader'!$A44,'Import OffPeak'!$A$3:CD$100,CD$1,FALSE())),0,VLOOKUP('W. VaR &amp; Off-Peak Pos By Trader'!$A44,'Import OffPeak'!$A$3:CD$100,CD$1,FALSE()))</f>
        <v>0</v>
      </c>
      <c r="CE36" s="107" t="n">
        <f aca="false">IF(ISNA(VLOOKUP('W. VaR &amp; Off-Peak Pos By Trader'!$A44,'Import OffPeak'!$A$3:CE$100,CE$1,FALSE())),0,VLOOKUP('W. VaR &amp; Off-Peak Pos By Trader'!$A44,'Import OffPeak'!$A$3:CE$100,CE$1,FALSE()))</f>
        <v>0</v>
      </c>
      <c r="CF36" s="107" t="n">
        <f aca="false">IF(ISNA(VLOOKUP('W. VaR &amp; Off-Peak Pos By Trader'!$A44,'Import OffPeak'!$A$3:CF$100,CF$1,FALSE())),0,VLOOKUP('W. VaR &amp; Off-Peak Pos By Trader'!$A44,'Import OffPeak'!$A$3:CF$100,CF$1,FALSE()))</f>
        <v>0</v>
      </c>
      <c r="CG36" s="107" t="n">
        <f aca="false">IF(ISNA(VLOOKUP('W. VaR &amp; Off-Peak Pos By Trader'!$A44,'Import OffPeak'!$A$3:CG$100,CG$1,FALSE())),0,VLOOKUP('W. VaR &amp; Off-Peak Pos By Trader'!$A44,'Import OffPeak'!$A$3:CG$100,CG$1,FALSE()))</f>
        <v>0</v>
      </c>
      <c r="CH36" s="107" t="n">
        <f aca="false">IF(ISNA(VLOOKUP('W. VaR &amp; Off-Peak Pos By Trader'!$A44,'Import OffPeak'!$A$3:CH$100,CH$1,FALSE())),0,VLOOKUP('W. VaR &amp; Off-Peak Pos By Trader'!$A44,'Import OffPeak'!$A$3:CH$100,CH$1,FALSE()))</f>
        <v>0</v>
      </c>
      <c r="CI36" s="107" t="n">
        <f aca="false">IF(ISNA(VLOOKUP('W. VaR &amp; Off-Peak Pos By Trader'!$A44,'Import OffPeak'!$A$3:CI$100,CI$1,FALSE())),0,VLOOKUP('W. VaR &amp; Off-Peak Pos By Trader'!$A44,'Import OffPeak'!$A$3:CI$100,CI$1,FALSE()))</f>
        <v>0</v>
      </c>
      <c r="CJ36" s="107" t="n">
        <f aca="false">IF(ISNA(VLOOKUP('W. VaR &amp; Off-Peak Pos By Trader'!$A44,'Import OffPeak'!$A$3:CJ$100,CJ$1,FALSE())),0,VLOOKUP('W. VaR &amp; Off-Peak Pos By Trader'!$A44,'Import OffPeak'!$A$3:CJ$100,CJ$1,FALSE()))</f>
        <v>0</v>
      </c>
      <c r="CK36" s="107" t="n">
        <f aca="false">IF(ISNA(VLOOKUP('W. VaR &amp; Off-Peak Pos By Trader'!$A44,'Import OffPeak'!$A$3:CK$100,CK$1,FALSE())),0,VLOOKUP('W. VaR &amp; Off-Peak Pos By Trader'!$A44,'Import OffPeak'!$A$3:CK$100,CK$1,FALSE()))</f>
        <v>0</v>
      </c>
      <c r="CL36" s="107" t="n">
        <f aca="false">IF(ISNA(VLOOKUP('W. VaR &amp; Off-Peak Pos By Trader'!$A44,'Import OffPeak'!$A$3:CL$100,CL$1,FALSE())),0,VLOOKUP('W. VaR &amp; Off-Peak Pos By Trader'!$A44,'Import OffPeak'!$A$3:CL$100,CL$1,FALSE()))</f>
        <v>0</v>
      </c>
      <c r="CM36" s="107" t="n">
        <f aca="false">IF(ISNA(VLOOKUP('W. VaR &amp; Off-Peak Pos By Trader'!$A44,'Import OffPeak'!$A$3:CM$100,CM$1,FALSE())),0,VLOOKUP('W. VaR &amp; Off-Peak Pos By Trader'!$A44,'Import OffPeak'!$A$3:CM$100,CM$1,FALSE()))</f>
        <v>0</v>
      </c>
      <c r="CN36" s="107" t="n">
        <f aca="false">IF(ISNA(VLOOKUP('W. VaR &amp; Off-Peak Pos By Trader'!$A44,'Import OffPeak'!$A$3:CN$100,CN$1,FALSE())),0,VLOOKUP('W. VaR &amp; Off-Peak Pos By Trader'!$A44,'Import OffPeak'!$A$3:CN$100,CN$1,FALSE()))</f>
        <v>0</v>
      </c>
      <c r="CO36" s="107" t="n">
        <f aca="false">IF(ISNA(VLOOKUP('W. VaR &amp; Off-Peak Pos By Trader'!$A44,'Import OffPeak'!$A$3:CO$100,CO$1,FALSE())),0,VLOOKUP('W. VaR &amp; Off-Peak Pos By Trader'!$A44,'Import OffPeak'!$A$3:CO$100,CO$1,FALSE()))</f>
        <v>0</v>
      </c>
      <c r="CP36" s="107" t="n">
        <f aca="false">IF(ISNA(VLOOKUP('W. VaR &amp; Off-Peak Pos By Trader'!$A44,'Import OffPeak'!$A$3:CP$100,CP$1,FALSE())),0,VLOOKUP('W. VaR &amp; Off-Peak Pos By Trader'!$A44,'Import OffPeak'!$A$3:CP$100,CP$1,FALSE()))</f>
        <v>0</v>
      </c>
      <c r="CQ36" s="107" t="n">
        <f aca="false">IF(ISNA(VLOOKUP('W. VaR &amp; Off-Peak Pos By Trader'!$A44,'Import OffPeak'!$A$3:CQ$100,CQ$1,FALSE())),0,VLOOKUP('W. VaR &amp; Off-Peak Pos By Trader'!$A44,'Import OffPeak'!$A$3:CQ$100,CQ$1,FALSE()))</f>
        <v>0</v>
      </c>
      <c r="CR36" s="107" t="n">
        <f aca="false">IF(ISNA(VLOOKUP('W. VaR &amp; Off-Peak Pos By Trader'!$A44,'Import OffPeak'!$A$3:CR$100,CR$1,FALSE())),0,VLOOKUP('W. VaR &amp; Off-Peak Pos By Trader'!$A44,'Import OffPeak'!$A$3:CR$100,CR$1,FALSE()))</f>
        <v>0</v>
      </c>
      <c r="CS36" s="107" t="n">
        <f aca="false">IF(ISNA(VLOOKUP('W. VaR &amp; Off-Peak Pos By Trader'!$A44,'Import OffPeak'!$A$3:CS$100,CS$1,FALSE())),0,VLOOKUP('W. VaR &amp; Off-Peak Pos By Trader'!$A44,'Import OffPeak'!$A$3:CS$100,CS$1,FALSE()))</f>
        <v>0</v>
      </c>
      <c r="CT36" s="107" t="n">
        <f aca="false">IF(ISNA(VLOOKUP('W. VaR &amp; Off-Peak Pos By Trader'!$A44,'Import OffPeak'!$A$3:CT$100,CT$1,FALSE())),0,VLOOKUP('W. VaR &amp; Off-Peak Pos By Trader'!$A44,'Import OffPeak'!$A$3:CT$100,CT$1,FALSE()))</f>
        <v>0</v>
      </c>
      <c r="CU36" s="107" t="n">
        <f aca="false">IF(ISNA(VLOOKUP('W. VaR &amp; Off-Peak Pos By Trader'!$A44,'Import OffPeak'!$A$3:CU$100,CU$1,FALSE())),0,VLOOKUP('W. VaR &amp; Off-Peak Pos By Trader'!$A44,'Import OffPeak'!$A$3:CU$100,CU$1,FALSE()))</f>
        <v>0</v>
      </c>
      <c r="CV36" s="107" t="n">
        <f aca="false">IF(ISNA(VLOOKUP('W. VaR &amp; Off-Peak Pos By Trader'!$A44,'Import OffPeak'!$A$3:CV$100,CV$1,FALSE())),0,VLOOKUP('W. VaR &amp; Off-Peak Pos By Trader'!$A44,'Import OffPeak'!$A$3:CV$100,CV$1,FALSE()))</f>
        <v>0</v>
      </c>
      <c r="CW36" s="107" t="n">
        <f aca="false">IF(ISNA(VLOOKUP('W. VaR &amp; Off-Peak Pos By Trader'!$A44,'Import OffPeak'!$A$3:CW$100,CW$1,FALSE())),0,VLOOKUP('W. VaR &amp; Off-Peak Pos By Trader'!$A44,'Import OffPeak'!$A$3:CW$100,CW$1,FALSE()))</f>
        <v>0</v>
      </c>
      <c r="CX36" s="107" t="n">
        <f aca="false">IF(ISNA(VLOOKUP('W. VaR &amp; Off-Peak Pos By Trader'!$A44,'Import OffPeak'!$A$3:CX$100,CX$1,FALSE())),0,VLOOKUP('W. VaR &amp; Off-Peak Pos By Trader'!$A44,'Import OffPeak'!$A$3:CX$100,CX$1,FALSE()))</f>
        <v>0</v>
      </c>
      <c r="CY36" s="107" t="n">
        <f aca="false">IF(ISNA(VLOOKUP('W. VaR &amp; Off-Peak Pos By Trader'!$A44,'Import OffPeak'!$A$3:CY$100,CY$1,FALSE())),0,VLOOKUP('W. VaR &amp; Off-Peak Pos By Trader'!$A44,'Import OffPeak'!$A$3:CY$100,CY$1,FALSE()))</f>
        <v>0</v>
      </c>
      <c r="CZ36" s="107" t="n">
        <f aca="false">IF(ISNA(VLOOKUP('W. VaR &amp; Off-Peak Pos By Trader'!$A44,'Import OffPeak'!$A$3:CZ$100,CZ$1,FALSE())),0,VLOOKUP('W. VaR &amp; Off-Peak Pos By Trader'!$A44,'Import OffPeak'!$A$3:CZ$100,CZ$1,FALSE()))</f>
        <v>0</v>
      </c>
      <c r="DA36" s="107" t="n">
        <f aca="false">IF(ISNA(VLOOKUP('W. VaR &amp; Off-Peak Pos By Trader'!$A44,'Import OffPeak'!$A$3:DA$100,DA$1,FALSE())),0,VLOOKUP('W. VaR &amp; Off-Peak Pos By Trader'!$A44,'Import OffPeak'!$A$3:DA$100,DA$1,FALSE()))</f>
        <v>0</v>
      </c>
      <c r="DB36" s="107" t="n">
        <f aca="false">IF(ISNA(VLOOKUP('W. VaR &amp; Off-Peak Pos By Trader'!$A44,'Import OffPeak'!$A$3:DB$100,DB$1,FALSE())),0,VLOOKUP('W. VaR &amp; Off-Peak Pos By Trader'!$A44,'Import OffPeak'!$A$3:DB$100,DB$1,FALSE()))</f>
        <v>0</v>
      </c>
      <c r="DC36" s="107" t="n">
        <f aca="false">IF(ISNA(VLOOKUP('W. VaR &amp; Off-Peak Pos By Trader'!$A44,'Import OffPeak'!$A$3:DC$100,DC$1,FALSE())),0,VLOOKUP('W. VaR &amp; Off-Peak Pos By Trader'!$A44,'Import OffPeak'!$A$3:DC$100,DC$1,FALSE()))</f>
        <v>0</v>
      </c>
      <c r="DD36" s="107" t="n">
        <f aca="false">IF(ISNA(VLOOKUP('W. VaR &amp; Off-Peak Pos By Trader'!$A44,'Import OffPeak'!$A$3:DD$100,DD$1,FALSE())),0,VLOOKUP('W. VaR &amp; Off-Peak Pos By Trader'!$A44,'Import OffPeak'!$A$3:DD$100,DD$1,FALSE()))</f>
        <v>0</v>
      </c>
      <c r="DE36" s="107" t="n">
        <f aca="false">IF(ISNA(VLOOKUP('W. VaR &amp; Off-Peak Pos By Trader'!$A44,'Import OffPeak'!$A$3:DE$100,DE$1,FALSE())),0,VLOOKUP('W. VaR &amp; Off-Peak Pos By Trader'!$A44,'Import OffPeak'!$A$3:DE$100,DE$1,FALSE()))</f>
        <v>0</v>
      </c>
      <c r="DF36" s="107" t="n">
        <f aca="false">IF(ISNA(VLOOKUP('W. VaR &amp; Off-Peak Pos By Trader'!$A44,'Import OffPeak'!$A$3:DF$100,DF$1,FALSE())),0,VLOOKUP('W. VaR &amp; Off-Peak Pos By Trader'!$A44,'Import OffPeak'!$A$3:DF$100,DF$1,FALSE()))</f>
        <v>0</v>
      </c>
      <c r="DG36" s="107" t="n">
        <f aca="false">IF(ISNA(VLOOKUP('W. VaR &amp; Off-Peak Pos By Trader'!$A44,'Import OffPeak'!$A$3:DG$100,DG$1,FALSE())),0,VLOOKUP('W. VaR &amp; Off-Peak Pos By Trader'!$A44,'Import OffPeak'!$A$3:DG$100,DG$1,FALSE()))</f>
        <v>0</v>
      </c>
      <c r="DH36" s="107" t="n">
        <f aca="false">IF(ISNA(VLOOKUP('W. VaR &amp; Off-Peak Pos By Trader'!$A44,'Import OffPeak'!$A$3:DH$100,DH$1,FALSE())),0,VLOOKUP('W. VaR &amp; Off-Peak Pos By Trader'!$A44,'Import OffPeak'!$A$3:DH$100,DH$1,FALSE()))</f>
        <v>0</v>
      </c>
      <c r="DI36" s="107" t="n">
        <f aca="false">IF(ISNA(VLOOKUP('W. VaR &amp; Off-Peak Pos By Trader'!$A44,'Import OffPeak'!$A$3:DI$100,DI$1,FALSE())),0,VLOOKUP('W. VaR &amp; Off-Peak Pos By Trader'!$A44,'Import OffPeak'!$A$3:DI$100,DI$1,FALSE()))</f>
        <v>0</v>
      </c>
      <c r="DJ36" s="107" t="n">
        <f aca="false">IF(ISNA(VLOOKUP('W. VaR &amp; Off-Peak Pos By Trader'!$A44,'Import OffPeak'!$A$3:DJ$100,DJ$1,FALSE())),0,VLOOKUP('W. VaR &amp; Off-Peak Pos By Trader'!$A44,'Import OffPeak'!$A$3:DJ$100,DJ$1,FALSE()))</f>
        <v>0</v>
      </c>
      <c r="DK36" s="107" t="n">
        <f aca="false">IF(ISNA(VLOOKUP('W. VaR &amp; Off-Peak Pos By Trader'!$A44,'Import OffPeak'!$A$3:DK$100,DK$1,FALSE())),0,VLOOKUP('W. VaR &amp; Off-Peak Pos By Trader'!$A44,'Import OffPeak'!$A$3:DK$100,DK$1,FALSE()))</f>
        <v>0</v>
      </c>
      <c r="DL36" s="107" t="n">
        <f aca="false">IF(ISNA(VLOOKUP('W. VaR &amp; Off-Peak Pos By Trader'!$A44,'Import OffPeak'!$A$3:DL$100,DL$1,FALSE())),0,VLOOKUP('W. VaR &amp; Off-Peak Pos By Trader'!$A44,'Import OffPeak'!$A$3:DL$100,DL$1,FALSE()))</f>
        <v>0</v>
      </c>
      <c r="DM36" s="107" t="n">
        <f aca="false">IF(ISNA(VLOOKUP('W. VaR &amp; Off-Peak Pos By Trader'!$A44,'Import OffPeak'!$A$3:DM$100,DM$1,FALSE())),0,VLOOKUP('W. VaR &amp; Off-Peak Pos By Trader'!$A44,'Import OffPeak'!$A$3:DM$100,DM$1,FALSE()))</f>
        <v>0</v>
      </c>
      <c r="DN36" s="107" t="n">
        <f aca="false">IF(ISNA(VLOOKUP('W. VaR &amp; Off-Peak Pos By Trader'!$A44,'Import OffPeak'!$A$3:DN$100,DN$1,FALSE())),0,VLOOKUP('W. VaR &amp; Off-Peak Pos By Trader'!$A44,'Import OffPeak'!$A$3:DN$100,DN$1,FALSE()))</f>
        <v>0</v>
      </c>
      <c r="DO36" s="107" t="n">
        <f aca="false">IF(ISNA(VLOOKUP('W. VaR &amp; Off-Peak Pos By Trader'!$A44,'Import OffPeak'!$A$3:DO$100,DO$1,FALSE())),0,VLOOKUP('W. VaR &amp; Off-Peak Pos By Trader'!$A44,'Import OffPeak'!$A$3:DO$100,DO$1,FALSE()))</f>
        <v>0</v>
      </c>
      <c r="DP36" s="107" t="n">
        <f aca="false">IF(ISNA(VLOOKUP('W. VaR &amp; Off-Peak Pos By Trader'!$A44,'Import OffPeak'!$A$3:DP$100,DP$1,FALSE())),0,VLOOKUP('W. VaR &amp; Off-Peak Pos By Trader'!$A44,'Import OffPeak'!$A$3:DP$100,DP$1,FALSE()))</f>
        <v>0</v>
      </c>
      <c r="DQ36" s="107" t="n">
        <f aca="false">IF(ISNA(VLOOKUP('W. VaR &amp; Off-Peak Pos By Trader'!$A44,'Import OffPeak'!$A$3:DQ$100,DQ$1,FALSE())),0,VLOOKUP('W. VaR &amp; Off-Peak Pos By Trader'!$A44,'Import OffPeak'!$A$3:DQ$100,DQ$1,FALSE()))</f>
        <v>0</v>
      </c>
      <c r="DR36" s="107" t="n">
        <f aca="false">IF(ISNA(VLOOKUP('W. VaR &amp; Off-Peak Pos By Trader'!$A44,'Import OffPeak'!$A$3:DR$100,DR$1,FALSE())),0,VLOOKUP('W. VaR &amp; Off-Peak Pos By Trader'!$A44,'Import OffPeak'!$A$3:DR$100,DR$1,FALSE()))</f>
        <v>0</v>
      </c>
      <c r="DS36" s="107" t="n">
        <f aca="false">IF(ISNA(VLOOKUP('W. VaR &amp; Off-Peak Pos By Trader'!$A44,'Import OffPeak'!$A$3:DS$100,DS$1,FALSE())),0,VLOOKUP('W. VaR &amp; Off-Peak Pos By Trader'!$A44,'Import OffPeak'!$A$3:DS$100,DS$1,FALSE()))</f>
        <v>0</v>
      </c>
      <c r="DT36" s="107" t="n">
        <f aca="false">IF(ISNA(VLOOKUP('W. VaR &amp; Off-Peak Pos By Trader'!$A44,'Import OffPeak'!$A$3:DT$100,DT$1,FALSE())),0,VLOOKUP('W. VaR &amp; Off-Peak Pos By Trader'!$A44,'Import OffPeak'!$A$3:DT$100,DT$1,FALSE()))</f>
        <v>0</v>
      </c>
      <c r="DU36" s="107" t="n">
        <f aca="false">IF(ISNA(VLOOKUP('W. VaR &amp; Off-Peak Pos By Trader'!$A44,'Import OffPeak'!$A$3:DU$100,DU$1,FALSE())),0,VLOOKUP('W. VaR &amp; Off-Peak Pos By Trader'!$A44,'Import OffPeak'!$A$3:DU$100,DU$1,FALSE()))</f>
        <v>0</v>
      </c>
      <c r="DV36" s="107" t="n">
        <f aca="false">IF(ISNA(VLOOKUP('W. VaR &amp; Off-Peak Pos By Trader'!$A44,'Import OffPeak'!$A$3:DV$100,DV$1,FALSE())),0,VLOOKUP('W. VaR &amp; Off-Peak Pos By Trader'!$A44,'Import OffPeak'!$A$3:DV$100,DV$1,FALSE()))</f>
        <v>0</v>
      </c>
      <c r="DW36" s="107" t="n">
        <f aca="false">IF(ISNA(VLOOKUP('W. VaR &amp; Off-Peak Pos By Trader'!$A44,'Import OffPeak'!$A$3:DW$100,DW$1,FALSE())),0,VLOOKUP('W. VaR &amp; Off-Peak Pos By Trader'!$A44,'Import OffPeak'!$A$3:DW$100,DW$1,FALSE()))</f>
        <v>0</v>
      </c>
      <c r="DX36" s="107" t="n">
        <f aca="false">IF(ISNA(VLOOKUP('W. VaR &amp; Off-Peak Pos By Trader'!$A44,'Import OffPeak'!$A$3:DX$100,DX$1,FALSE())),0,VLOOKUP('W. VaR &amp; Off-Peak Pos By Trader'!$A44,'Import OffPeak'!$A$3:DX$100,DX$1,FALSE()))</f>
        <v>0</v>
      </c>
      <c r="DY36" s="107" t="n">
        <f aca="false">IF(ISNA(VLOOKUP('W. VaR &amp; Off-Peak Pos By Trader'!$A44,'Import OffPeak'!$A$3:DY$100,DY$1,FALSE())),0,VLOOKUP('W. VaR &amp; Off-Peak Pos By Trader'!$A44,'Import OffPeak'!$A$3:DY$100,DY$1,FALSE()))</f>
        <v>0</v>
      </c>
      <c r="DZ36" s="107" t="n">
        <f aca="false">IF(ISNA(VLOOKUP('W. VaR &amp; Off-Peak Pos By Trader'!$A44,'Import OffPeak'!$A$3:DZ$100,DZ$1,FALSE())),0,VLOOKUP('W. VaR &amp; Off-Peak Pos By Trader'!$A44,'Import OffPeak'!$A$3:DZ$100,DZ$1,FALSE()))</f>
        <v>0</v>
      </c>
      <c r="EA36" s="107" t="n">
        <f aca="false">IF(ISNA(VLOOKUP('W. VaR &amp; Off-Peak Pos By Trader'!$A44,'Import OffPeak'!$A$3:EA$100,EA$1,FALSE())),0,VLOOKUP('W. VaR &amp; Off-Peak Pos By Trader'!$A44,'Import OffPeak'!$A$3:EA$100,EA$1,FALSE()))</f>
        <v>0</v>
      </c>
      <c r="EB36" s="107" t="n">
        <f aca="false">IF(ISNA(VLOOKUP('W. VaR &amp; Off-Peak Pos By Trader'!$A44,'Import OffPeak'!$A$3:EB$100,EB$1,FALSE())),0,VLOOKUP('W. VaR &amp; Off-Peak Pos By Trader'!$A44,'Import OffPeak'!$A$3:EB$100,EB$1,FALSE()))</f>
        <v>0</v>
      </c>
      <c r="EC36" s="107" t="n">
        <f aca="false">IF(ISNA(VLOOKUP('W. VaR &amp; Off-Peak Pos By Trader'!$A44,'Import OffPeak'!$A$3:EC$100,EC$1,FALSE())),0,VLOOKUP('W. VaR &amp; Off-Peak Pos By Trader'!$A44,'Import OffPeak'!$A$3:EC$100,EC$1,FALSE()))</f>
        <v>0</v>
      </c>
      <c r="ED36" s="107" t="n">
        <f aca="false">IF(ISNA(VLOOKUP('W. VaR &amp; Off-Peak Pos By Trader'!$A44,'Import OffPeak'!$A$3:ED$100,ED$1,FALSE())),0,VLOOKUP('W. VaR &amp; Off-Peak Pos By Trader'!$A44,'Import OffPeak'!$A$3:ED$100,ED$1,FALSE()))</f>
        <v>0</v>
      </c>
      <c r="EE36" s="107" t="n">
        <f aca="false">IF(ISNA(VLOOKUP('W. VaR &amp; Off-Peak Pos By Trader'!$A44,'Import OffPeak'!$A$3:EE$100,EE$1,FALSE())),0,VLOOKUP('W. VaR &amp; Off-Peak Pos By Trader'!$A44,'Import OffPeak'!$A$3:EE$100,EE$1,FALSE()))</f>
        <v>0</v>
      </c>
      <c r="EF36" s="107" t="n">
        <f aca="false">IF(ISNA(VLOOKUP('W. VaR &amp; Off-Peak Pos By Trader'!$A44,'Import OffPeak'!$A$3:EF$100,EF$1,FALSE())),0,VLOOKUP('W. VaR &amp; Off-Peak Pos By Trader'!$A44,'Import OffPeak'!$A$3:EF$100,EF$1,FALSE()))</f>
        <v>0</v>
      </c>
      <c r="EG36" s="107" t="n">
        <f aca="false">IF(ISNA(VLOOKUP('W. VaR &amp; Off-Peak Pos By Trader'!$A44,'Import OffPeak'!$A$3:EG$100,EG$1,FALSE())),0,VLOOKUP('W. VaR &amp; Off-Peak Pos By Trader'!$A44,'Import OffPeak'!$A$3:EG$100,EG$1,FALSE()))</f>
        <v>0</v>
      </c>
      <c r="EH36" s="107" t="n">
        <f aca="false">IF(ISNA(VLOOKUP('W. VaR &amp; Off-Peak Pos By Trader'!$A44,'Import OffPeak'!$A$3:EH$100,EH$1,FALSE())),0,VLOOKUP('W. VaR &amp; Off-Peak Pos By Trader'!$A44,'Import OffPeak'!$A$3:EH$100,EH$1,FALSE()))</f>
        <v>0</v>
      </c>
      <c r="EI36" s="107" t="n">
        <f aca="false">IF(ISNA(VLOOKUP('W. VaR &amp; Off-Peak Pos By Trader'!$A44,'Import OffPeak'!$A$3:EI$100,EI$1,FALSE())),0,VLOOKUP('W. VaR &amp; Off-Peak Pos By Trader'!$A44,'Import OffPeak'!$A$3:EI$100,EI$1,FALSE()))</f>
        <v>0</v>
      </c>
      <c r="EJ36" s="107" t="n">
        <f aca="false">IF(ISNA(VLOOKUP('W. VaR &amp; Off-Peak Pos By Trader'!$A44,'Import OffPeak'!$A$3:EJ$100,EJ$1,FALSE())),0,VLOOKUP('W. VaR &amp; Off-Peak Pos By Trader'!$A44,'Import OffPeak'!$A$3:EJ$100,EJ$1,FALSE()))</f>
        <v>0</v>
      </c>
      <c r="EK36" s="107" t="n">
        <f aca="false">IF(ISNA(VLOOKUP('W. VaR &amp; Off-Peak Pos By Trader'!$A44,'Import OffPeak'!$A$3:EK$100,EK$1,FALSE())),0,VLOOKUP('W. VaR &amp; Off-Peak Pos By Trader'!$A44,'Import OffPeak'!$A$3:EK$100,EK$1,FALSE()))</f>
        <v>0</v>
      </c>
      <c r="EL36" s="107" t="n">
        <f aca="false">IF(ISNA(VLOOKUP('W. VaR &amp; Off-Peak Pos By Trader'!$A44,'Import OffPeak'!$A$3:EL$100,EL$1,FALSE())),0,VLOOKUP('W. VaR &amp; Off-Peak Pos By Trader'!$A44,'Import OffPeak'!$A$3:EL$100,EL$1,FALSE()))</f>
        <v>0</v>
      </c>
      <c r="EM36" s="107" t="n">
        <f aca="false">IF(ISNA(VLOOKUP('W. VaR &amp; Off-Peak Pos By Trader'!$A44,'Import OffPeak'!$A$3:EM$100,EM$1,FALSE())),0,VLOOKUP('W. VaR &amp; Off-Peak Pos By Trader'!$A44,'Import OffPeak'!$A$3:EM$100,EM$1,FALSE()))</f>
        <v>0</v>
      </c>
      <c r="EN36" s="107" t="n">
        <f aca="false">IF(ISNA(VLOOKUP('W. VaR &amp; Off-Peak Pos By Trader'!$A44,'Import OffPeak'!$A$3:EN$100,EN$1,FALSE())),0,VLOOKUP('W. VaR &amp; Off-Peak Pos By Trader'!$A44,'Import OffPeak'!$A$3:EN$100,EN$1,FALSE()))</f>
        <v>0</v>
      </c>
      <c r="EO36" s="107" t="n">
        <f aca="false">IF(ISNA(VLOOKUP('W. VaR &amp; Off-Peak Pos By Trader'!$A44,'Import OffPeak'!$A$3:EO$100,EO$1,FALSE())),0,VLOOKUP('W. VaR &amp; Off-Peak Pos By Trader'!$A44,'Import OffPeak'!$A$3:EO$100,EO$1,FALSE()))</f>
        <v>0</v>
      </c>
      <c r="EP36" s="107" t="n">
        <f aca="false">IF(ISNA(VLOOKUP('W. VaR &amp; Off-Peak Pos By Trader'!$A44,'Import OffPeak'!$A$3:EP$100,EP$1,FALSE())),0,VLOOKUP('W. VaR &amp; Off-Peak Pos By Trader'!$A44,'Import OffPeak'!$A$3:EP$100,EP$1,FALSE()))</f>
        <v>0</v>
      </c>
      <c r="EQ36" s="107" t="n">
        <f aca="false">IF(ISNA(VLOOKUP('W. VaR &amp; Off-Peak Pos By Trader'!$A44,'Import OffPeak'!$A$3:EQ$100,EQ$1,FALSE())),0,VLOOKUP('W. VaR &amp; Off-Peak Pos By Trader'!$A44,'Import OffPeak'!$A$3:EQ$100,EQ$1,FALSE()))</f>
        <v>0</v>
      </c>
      <c r="ER36" s="107" t="n">
        <f aca="false">IF(ISNA(VLOOKUP('W. VaR &amp; Off-Peak Pos By Trader'!$A44,'Import OffPeak'!$A$3:ER$100,ER$1,FALSE())),0,VLOOKUP('W. VaR &amp; Off-Peak Pos By Trader'!$A44,'Import OffPeak'!$A$3:ER$100,ER$1,FALSE()))</f>
        <v>0</v>
      </c>
      <c r="ES36" s="107" t="n">
        <f aca="false">IF(ISNA(VLOOKUP('W. VaR &amp; Off-Peak Pos By Trader'!$A44,'Import OffPeak'!$A$3:ES$100,ES$1,FALSE())),0,VLOOKUP('W. VaR &amp; Off-Peak Pos By Trader'!$A44,'Import OffPeak'!$A$3:ES$100,ES$1,FALSE()))</f>
        <v>0</v>
      </c>
      <c r="ET36" s="107" t="n">
        <f aca="false">IF(ISNA(VLOOKUP('W. VaR &amp; Off-Peak Pos By Trader'!$A44,'Import OffPeak'!$A$3:ET$100,ET$1,FALSE())),0,VLOOKUP('W. VaR &amp; Off-Peak Pos By Trader'!$A44,'Import OffPeak'!$A$3:ET$100,ET$1,FALSE()))</f>
        <v>0</v>
      </c>
      <c r="EU36" s="107" t="n">
        <f aca="false">IF(ISNA(VLOOKUP('W. VaR &amp; Off-Peak Pos By Trader'!$A44,'Import OffPeak'!$A$3:EU$100,EU$1,FALSE())),0,VLOOKUP('W. VaR &amp; Off-Peak Pos By Trader'!$A44,'Import OffPeak'!$A$3:EU$100,EU$1,FALSE()))</f>
        <v>0</v>
      </c>
      <c r="EV36" s="107" t="n">
        <f aca="false">IF(ISNA(VLOOKUP('W. VaR &amp; Off-Peak Pos By Trader'!$A44,'Import OffPeak'!$A$3:EV$100,EV$1,FALSE())),0,VLOOKUP('W. VaR &amp; Off-Peak Pos By Trader'!$A44,'Import OffPeak'!$A$3:EV$100,EV$1,FALSE()))</f>
        <v>0</v>
      </c>
      <c r="EW36" s="107" t="n">
        <f aca="false">IF(ISNA(VLOOKUP('W. VaR &amp; Off-Peak Pos By Trader'!$A44,'Import OffPeak'!$A$3:EW$100,EW$1,FALSE())),0,VLOOKUP('W. VaR &amp; Off-Peak Pos By Trader'!$A44,'Import OffPeak'!$A$3:EW$100,EW$1,FALSE()))</f>
        <v>0</v>
      </c>
      <c r="EX36" s="107" t="n">
        <f aca="false">IF(ISNA(VLOOKUP('W. VaR &amp; Off-Peak Pos By Trader'!$A44,'Import OffPeak'!$A$3:EX$100,EX$1,FALSE())),0,VLOOKUP('W. VaR &amp; Off-Peak Pos By Trader'!$A44,'Import OffPeak'!$A$3:EX$100,EX$1,FALSE()))</f>
        <v>0</v>
      </c>
      <c r="EY36" s="107" t="n">
        <f aca="false">IF(ISNA(VLOOKUP('W. VaR &amp; Off-Peak Pos By Trader'!$A44,'Import OffPeak'!$A$3:EY$100,EY$1,FALSE())),0,VLOOKUP('W. VaR &amp; Off-Peak Pos By Trader'!$A44,'Import OffPeak'!$A$3:EY$100,EY$1,FALSE()))</f>
        <v>0</v>
      </c>
      <c r="EZ36" s="107" t="n">
        <f aca="false">IF(ISNA(VLOOKUP('W. VaR &amp; Off-Peak Pos By Trader'!$A44,'Import OffPeak'!$A$3:EZ$100,EZ$1,FALSE())),0,VLOOKUP('W. VaR &amp; Off-Peak Pos By Trader'!$A44,'Import OffPeak'!$A$3:EZ$100,EZ$1,FALSE()))</f>
        <v>0</v>
      </c>
      <c r="FA36" s="107" t="n">
        <f aca="false">IF(ISNA(VLOOKUP('W. VaR &amp; Off-Peak Pos By Trader'!$A44,'Import OffPeak'!$A$3:FA$100,FA$1,FALSE())),0,VLOOKUP('W. VaR &amp; Off-Peak Pos By Trader'!$A44,'Import OffPeak'!$A$3:FA$100,FA$1,FALSE()))</f>
        <v>0</v>
      </c>
      <c r="FB36" s="107" t="n">
        <f aca="false">IF(ISNA(VLOOKUP('W. VaR &amp; Off-Peak Pos By Trader'!$A44,'Import OffPeak'!$A$3:FB$100,FB$1,FALSE())),0,VLOOKUP('W. VaR &amp; Off-Peak Pos By Trader'!$A44,'Import OffPeak'!$A$3:FB$100,FB$1,FALSE()))</f>
        <v>0</v>
      </c>
      <c r="FC36" s="107" t="n">
        <f aca="false">IF(ISNA(VLOOKUP('W. VaR &amp; Off-Peak Pos By Trader'!$A44,'Import OffPeak'!$A$3:FC$100,FC$1,FALSE())),0,VLOOKUP('W. VaR &amp; Off-Peak Pos By Trader'!$A44,'Import OffPeak'!$A$3:FC$100,FC$1,FALSE()))</f>
        <v>0</v>
      </c>
      <c r="FD36" s="107" t="n">
        <f aca="false">IF(ISNA(VLOOKUP('W. VaR &amp; Off-Peak Pos By Trader'!$A44,'Import OffPeak'!$A$3:FD$100,FD$1,FALSE())),0,VLOOKUP('W. VaR &amp; Off-Peak Pos By Trader'!$A44,'Import OffPeak'!$A$3:FD$100,FD$1,FALSE()))</f>
        <v>0</v>
      </c>
      <c r="FE36" s="107" t="n">
        <f aca="false">IF(ISNA(VLOOKUP('W. VaR &amp; Off-Peak Pos By Trader'!$A44,'Import OffPeak'!$A$3:FE$100,FE$1,FALSE())),0,VLOOKUP('W. VaR &amp; Off-Peak Pos By Trader'!$A44,'Import OffPeak'!$A$3:FE$100,FE$1,FALSE()))</f>
        <v>0</v>
      </c>
      <c r="FF36" s="107" t="n">
        <f aca="false">IF(ISNA(VLOOKUP('W. VaR &amp; Off-Peak Pos By Trader'!$A44,'Import OffPeak'!$A$3:FF$100,FF$1,FALSE())),0,VLOOKUP('W. VaR &amp; Off-Peak Pos By Trader'!$A44,'Import OffPeak'!$A$3:FF$100,FF$1,FALSE()))</f>
        <v>0</v>
      </c>
      <c r="FG36" s="107" t="n">
        <f aca="false">IF(ISNA(VLOOKUP('W. VaR &amp; Off-Peak Pos By Trader'!$A44,'Import OffPeak'!$A$3:FG$100,FG$1,FALSE())),0,VLOOKUP('W. VaR &amp; Off-Peak Pos By Trader'!$A44,'Import OffPeak'!$A$3:FG$100,FG$1,FALSE()))</f>
        <v>0</v>
      </c>
      <c r="FH36" s="107" t="n">
        <f aca="false">IF(ISNA(VLOOKUP('W. VaR &amp; Off-Peak Pos By Trader'!$A44,'Import OffPeak'!$A$3:FH$100,FH$1,FALSE())),0,VLOOKUP('W. VaR &amp; Off-Peak Pos By Trader'!$A44,'Import OffPeak'!$A$3:FH$100,FH$1,FALSE()))</f>
        <v>0</v>
      </c>
      <c r="FI36" s="107" t="n">
        <f aca="false">IF(ISNA(VLOOKUP('W. VaR &amp; Off-Peak Pos By Trader'!$A44,'Import OffPeak'!$A$3:FI$100,FI$1,FALSE())),0,VLOOKUP('W. VaR &amp; Off-Peak Pos By Trader'!$A44,'Import OffPeak'!$A$3:FI$100,FI$1,FALSE()))</f>
        <v>0</v>
      </c>
      <c r="FJ36" s="107" t="n">
        <f aca="false">IF(ISNA(VLOOKUP('W. VaR &amp; Off-Peak Pos By Trader'!$A44,'Import OffPeak'!$A$3:FJ$100,FJ$1,FALSE())),0,VLOOKUP('W. VaR &amp; Off-Peak Pos By Trader'!$A44,'Import OffPeak'!$A$3:FJ$100,FJ$1,FALSE()))</f>
        <v>0</v>
      </c>
      <c r="FK36" s="107" t="n">
        <f aca="false">IF(ISNA(VLOOKUP('W. VaR &amp; Off-Peak Pos By Trader'!$A44,'Import OffPeak'!$A$3:FK$100,FK$1,FALSE())),0,VLOOKUP('W. VaR &amp; Off-Peak Pos By Trader'!$A44,'Import OffPeak'!$A$3:FK$100,FK$1,FALSE()))</f>
        <v>0</v>
      </c>
      <c r="FL36" s="107" t="n">
        <f aca="false">IF(ISNA(VLOOKUP('W. VaR &amp; Off-Peak Pos By Trader'!$A44,'Import OffPeak'!$A$3:FL$100,FL$1,FALSE())),0,VLOOKUP('W. VaR &amp; Off-Peak Pos By Trader'!$A44,'Import OffPeak'!$A$3:FL$100,FL$1,FALSE()))</f>
        <v>0</v>
      </c>
      <c r="FM36" s="107" t="n">
        <f aca="false">IF(ISNA(VLOOKUP('W. VaR &amp; Off-Peak Pos By Trader'!$A44,'Import OffPeak'!$A$3:FM$100,FM$1,FALSE())),0,VLOOKUP('W. VaR &amp; Off-Peak Pos By Trader'!$A44,'Import OffPeak'!$A$3:FM$100,FM$1,FALSE()))</f>
        <v>0</v>
      </c>
      <c r="FN36" s="107" t="n">
        <f aca="false">IF(ISNA(VLOOKUP('W. VaR &amp; Off-Peak Pos By Trader'!$A44,'Import OffPeak'!$A$3:FN$100,FN$1,FALSE())),0,VLOOKUP('W. VaR &amp; Off-Peak Pos By Trader'!$A44,'Import OffPeak'!$A$3:FN$100,FN$1,FALSE()))</f>
        <v>0</v>
      </c>
      <c r="FO36" s="107" t="n">
        <f aca="false">IF(ISNA(VLOOKUP('W. VaR &amp; Off-Peak Pos By Trader'!$A44,'Import OffPeak'!$A$3:FO$100,FO$1,FALSE())),0,VLOOKUP('W. VaR &amp; Off-Peak Pos By Trader'!$A44,'Import OffPeak'!$A$3:FO$100,FO$1,FALSE()))</f>
        <v>0</v>
      </c>
      <c r="FP36" s="107" t="n">
        <f aca="false">IF(ISNA(VLOOKUP('W. VaR &amp; Off-Peak Pos By Trader'!$A44,'Import OffPeak'!$A$3:FP$100,FP$1,FALSE())),0,VLOOKUP('W. VaR &amp; Off-Peak Pos By Trader'!$A44,'Import OffPeak'!$A$3:FP$100,FP$1,FALSE()))</f>
        <v>0</v>
      </c>
      <c r="FQ36" s="107" t="n">
        <f aca="false">IF(ISNA(VLOOKUP('W. VaR &amp; Off-Peak Pos By Trader'!$A44,'Import OffPeak'!$A$3:FQ$100,FQ$1,FALSE())),0,VLOOKUP('W. VaR &amp; Off-Peak Pos By Trader'!$A44,'Import OffPeak'!$A$3:FQ$100,FQ$1,FALSE()))</f>
        <v>0</v>
      </c>
      <c r="FR36" s="107" t="n">
        <f aca="false">IF(ISNA(VLOOKUP('W. VaR &amp; Off-Peak Pos By Trader'!$A44,'Import OffPeak'!$A$3:FR$100,FR$1,FALSE())),0,VLOOKUP('W. VaR &amp; Off-Peak Pos By Trader'!$A44,'Import OffPeak'!$A$3:FR$100,FR$1,FALSE()))</f>
        <v>0</v>
      </c>
      <c r="FS36" s="107" t="n">
        <f aca="false">IF(ISNA(VLOOKUP('W. VaR &amp; Off-Peak Pos By Trader'!$A44,'Import OffPeak'!$A$3:FS$100,FS$1,FALSE())),0,VLOOKUP('W. VaR &amp; Off-Peak Pos By Trader'!$A44,'Import OffPeak'!$A$3:FS$100,FS$1,FALSE()))</f>
        <v>0</v>
      </c>
      <c r="FT36" s="107" t="n">
        <f aca="false">IF(ISNA(VLOOKUP('W. VaR &amp; Off-Peak Pos By Trader'!$A44,'Import OffPeak'!$A$3:FT$100,FT$1,FALSE())),0,VLOOKUP('W. VaR &amp; Off-Peak Pos By Trader'!$A44,'Import OffPeak'!$A$3:FT$100,FT$1,FALSE()))</f>
        <v>0</v>
      </c>
      <c r="FU36" s="107" t="n">
        <f aca="false">IF(ISNA(VLOOKUP('W. VaR &amp; Off-Peak Pos By Trader'!$A44,'Import OffPeak'!$A$3:FU$100,FU$1,FALSE())),0,VLOOKUP('W. VaR &amp; Off-Peak Pos By Trader'!$A44,'Import OffPeak'!$A$3:FU$100,FU$1,FALSE()))</f>
        <v>0</v>
      </c>
      <c r="FV36" s="0" t="n">
        <f aca="false">IF(ISNA(VLOOKUP('W. VaR &amp; Off-Peak Pos By Trader'!$A44,'Import OffPeak'!$A$3:FV$100,FV$1,FALSE())),0,VLOOKUP('W. VaR &amp; Off-Peak Pos By Trader'!$A44,'Import OffPeak'!$A$3:FV$100,FV$1,FALSE()))</f>
        <v>0</v>
      </c>
      <c r="FW36" s="0" t="n">
        <f aca="false">IF(ISNA(VLOOKUP('W. VaR &amp; Off-Peak Pos By Trader'!$A44,'Import OffPeak'!$A$3:FW$100,FW$1,FALSE())),0,VLOOKUP('W. VaR &amp; Off-Peak Pos By Trader'!$A44,'Import OffPeak'!$A$3:FW$100,FW$1,FALSE()))</f>
        <v>0</v>
      </c>
      <c r="FX36" s="0" t="n">
        <f aca="false">IF(ISNA(VLOOKUP('W. VaR &amp; Off-Peak Pos By Trader'!$A44,'Import OffPeak'!$A$3:FX$100,FX$1,FALSE())),0,VLOOKUP('W. VaR &amp; Off-Peak Pos By Trader'!$A44,'Import OffPeak'!$A$3:FX$100,FX$1,FALSE()))</f>
        <v>0</v>
      </c>
      <c r="FY36" s="0" t="n">
        <f aca="false">IF(ISNA(VLOOKUP('W. VaR &amp; Off-Peak Pos By Trader'!$A44,'Import OffPeak'!$A$3:FY$100,FY$1,FALSE())),0,VLOOKUP('W. VaR &amp; Off-Peak Pos By Trader'!$A44,'Import OffPeak'!$A$3:FY$100,FY$1,FALSE()))</f>
        <v>0</v>
      </c>
      <c r="FZ36" s="0" t="n">
        <f aca="false">IF(ISNA(VLOOKUP('W. VaR &amp; Off-Peak Pos By Trader'!$A44,'Import OffPeak'!$A$3:FZ$100,FZ$1,FALSE())),0,VLOOKUP('W. VaR &amp; Off-Peak Pos By Trader'!$A44,'Import OffPeak'!$A$3:FZ$100,FZ$1,FALSE()))</f>
        <v>0</v>
      </c>
      <c r="GA36" s="0" t="n">
        <f aca="false">IF(ISNA(VLOOKUP('W. VaR &amp; Off-Peak Pos By Trader'!$A44,'Import OffPeak'!$A$3:GA$100,GA$1,FALSE())),0,VLOOKUP('W. VaR &amp; Off-Peak Pos By Trader'!$A44,'Import OffPeak'!$A$3:GA$100,GA$1,FALSE()))</f>
        <v>0</v>
      </c>
      <c r="GB36" s="0" t="n">
        <f aca="false">IF(ISNA(VLOOKUP('W. VaR &amp; Off-Peak Pos By Trader'!$A44,'Import OffPeak'!$A$3:GB$100,GB$1,FALSE())),0,VLOOKUP('W. VaR &amp; Off-Peak Pos By Trader'!$A44,'Import OffPeak'!$A$3:GB$100,GB$1,FALSE()))</f>
        <v>0</v>
      </c>
      <c r="GC36" s="0" t="n">
        <f aca="false">IF(ISNA(VLOOKUP('W. VaR &amp; Off-Peak Pos By Trader'!$A44,'Import OffPeak'!$A$3:GC$100,GC$1,FALSE())),0,VLOOKUP('W. VaR &amp; Off-Peak Pos By Trader'!$A44,'Import OffPeak'!$A$3:GC$100,GC$1,FALSE()))</f>
        <v>0</v>
      </c>
      <c r="GD36" s="0" t="n">
        <f aca="false">IF(ISNA(VLOOKUP('W. VaR &amp; Off-Peak Pos By Trader'!$A44,'Import OffPeak'!$A$3:GD$100,GD$1,FALSE())),0,VLOOKUP('W. VaR &amp; Off-Peak Pos By Trader'!$A44,'Import OffPeak'!$A$3:GD$100,GD$1,FALSE()))</f>
        <v>0</v>
      </c>
      <c r="GE36" s="0" t="n">
        <f aca="false">IF(ISNA(VLOOKUP('W. VaR &amp; Off-Peak Pos By Trader'!$A44,'Import OffPeak'!$A$3:GE$100,GE$1,FALSE())),0,VLOOKUP('W. VaR &amp; Off-Peak Pos By Trader'!$A44,'Import OffPeak'!$A$3:GE$100,GE$1,FALSE()))</f>
        <v>0</v>
      </c>
      <c r="GF36" s="0" t="n">
        <f aca="false">IF(ISNA(VLOOKUP('W. VaR &amp; Off-Peak Pos By Trader'!$A44,'Import OffPeak'!$A$3:GF$100,GF$1,FALSE())),0,VLOOKUP('W. VaR &amp; Off-Peak Pos By Trader'!$A44,'Import OffPeak'!$A$3:GF$100,GF$1,FALSE()))</f>
        <v>0</v>
      </c>
      <c r="GG36" s="0" t="n">
        <f aca="false">IF(ISNA(VLOOKUP('W. VaR &amp; Off-Peak Pos By Trader'!$A44,'Import OffPeak'!$A$3:GG$100,GG$1,FALSE())),0,VLOOKUP('W. VaR &amp; Off-Peak Pos By Trader'!$A44,'Import OffPeak'!$A$3:GG$100,GG$1,FALSE()))</f>
        <v>0</v>
      </c>
      <c r="GH36" s="0" t="n">
        <f aca="false">IF(ISNA(VLOOKUP('W. VaR &amp; Off-Peak Pos By Trader'!$A44,'Import OffPeak'!$A$3:GH$100,GH$1,FALSE())),0,VLOOKUP('W. VaR &amp; Off-Peak Pos By Trader'!$A44,'Import OffPeak'!$A$3:GH$100,GH$1,FALSE()))</f>
        <v>0</v>
      </c>
      <c r="GI36" s="0" t="n">
        <f aca="false">IF(ISNA(VLOOKUP('W. VaR &amp; Off-Peak Pos By Trader'!$A44,'Import OffPeak'!$A$3:GI$100,GI$1,FALSE())),0,VLOOKUP('W. VaR &amp; Off-Peak Pos By Trader'!$A44,'Import OffPeak'!$A$3:GI$100,GI$1,FALSE()))</f>
        <v>0</v>
      </c>
      <c r="GJ36" s="0" t="n">
        <f aca="false">IF(ISNA(VLOOKUP('W. VaR &amp; Off-Peak Pos By Trader'!$A44,'Import OffPeak'!$A$3:GJ$100,GJ$1,FALSE())),0,VLOOKUP('W. VaR &amp; Off-Peak Pos By Trader'!$A44,'Import OffPeak'!$A$3:GJ$100,GJ$1,FALSE()))</f>
        <v>0</v>
      </c>
      <c r="GK36" s="0" t="n">
        <f aca="false">IF(ISNA(VLOOKUP('W. VaR &amp; Off-Peak Pos By Trader'!$A44,'Import OffPeak'!$A$3:GK$100,GK$1,FALSE())),0,VLOOKUP('W. VaR &amp; Off-Peak Pos By Trader'!$A44,'Import OffPeak'!$A$3:GK$100,GK$1,FALSE()))</f>
        <v>0</v>
      </c>
      <c r="GL36" s="0" t="n">
        <f aca="false">IF(ISNA(VLOOKUP('W. VaR &amp; Off-Peak Pos By Trader'!$A44,'Import OffPeak'!$A$3:GL$100,GL$1,FALSE())),0,VLOOKUP('W. VaR &amp; Off-Peak Pos By Trader'!$A44,'Import OffPeak'!$A$3:GL$100,GL$1,FALSE()))</f>
        <v>0</v>
      </c>
      <c r="GM36" s="0" t="n">
        <f aca="false">IF(ISNA(VLOOKUP('W. VaR &amp; Off-Peak Pos By Trader'!$A44,'Import OffPeak'!$A$3:GM$100,GM$1,FALSE())),0,VLOOKUP('W. VaR &amp; Off-Peak Pos By Trader'!$A44,'Import OffPeak'!$A$3:GM$100,GM$1,FALSE()))</f>
        <v>0</v>
      </c>
      <c r="GN36" s="0" t="n">
        <f aca="false">IF(ISNA(VLOOKUP('W. VaR &amp; Off-Peak Pos By Trader'!$A44,'Import OffPeak'!$A$3:GN$100,GN$1,FALSE())),0,VLOOKUP('W. VaR &amp; Off-Peak Pos By Trader'!$A44,'Import OffPeak'!$A$3:GN$100,GN$1,FALSE()))</f>
        <v>0</v>
      </c>
      <c r="GO36" s="0" t="n">
        <f aca="false">IF(ISNA(VLOOKUP('W. VaR &amp; Off-Peak Pos By Trader'!$A44,'Import OffPeak'!$A$3:GO$100,GO$1,FALSE())),0,VLOOKUP('W. VaR &amp; Off-Peak Pos By Trader'!$A44,'Import OffPeak'!$A$3:GO$100,GO$1,FALSE()))</f>
        <v>0</v>
      </c>
      <c r="GP36" s="0" t="n">
        <f aca="false">IF(ISNA(VLOOKUP('W. VaR &amp; Off-Peak Pos By Trader'!$A44,'Import OffPeak'!$A$3:GP$100,GP$1,FALSE())),0,VLOOKUP('W. VaR &amp; Off-Peak Pos By Trader'!$A44,'Import OffPeak'!$A$3:GP$100,GP$1,FALSE()))</f>
        <v>0</v>
      </c>
      <c r="GQ36" s="0" t="n">
        <f aca="false">IF(ISNA(VLOOKUP('W. VaR &amp; Off-Peak Pos By Trader'!$A44,'Import OffPeak'!$A$3:GQ$100,GQ$1,FALSE())),0,VLOOKUP('W. VaR &amp; Off-Peak Pos By Trader'!$A44,'Import OffPeak'!$A$3:GQ$100,GQ$1,FALSE()))</f>
        <v>0</v>
      </c>
      <c r="GR36" s="0" t="n">
        <f aca="false">IF(ISNA(VLOOKUP('W. VaR &amp; Off-Peak Pos By Trader'!$A44,'Import OffPeak'!$A$3:GR$100,GR$1,FALSE())),0,VLOOKUP('W. VaR &amp; Off-Peak Pos By Trader'!$A44,'Import OffPeak'!$A$3:GR$100,GR$1,FALSE()))</f>
        <v>0</v>
      </c>
      <c r="GS36" s="0" t="n">
        <f aca="false">IF(ISNA(VLOOKUP('W. VaR &amp; Off-Peak Pos By Trader'!$A44,'Import OffPeak'!$A$3:GS$100,GS$1,FALSE())),0,VLOOKUP('W. VaR &amp; Off-Peak Pos By Trader'!$A44,'Import OffPeak'!$A$3:GS$100,GS$1,FALSE()))</f>
        <v>0</v>
      </c>
      <c r="GT36" s="0" t="n">
        <f aca="false">IF(ISNA(VLOOKUP('W. VaR &amp; Off-Peak Pos By Trader'!$A44,'Import OffPeak'!$A$3:GT$100,GT$1,FALSE())),0,VLOOKUP('W. VaR &amp; Off-Peak Pos By Trader'!$A44,'Import OffPeak'!$A$3:GT$100,GT$1,FALSE()))</f>
        <v>0</v>
      </c>
      <c r="GU36" s="0" t="n">
        <f aca="false">IF(ISNA(VLOOKUP('W. VaR &amp; Off-Peak Pos By Trader'!$A44,'Import OffPeak'!$A$3:GU$100,GU$1,FALSE())),0,VLOOKUP('W. VaR &amp; Off-Peak Pos By Trader'!$A44,'Import OffPeak'!$A$3:GU$100,GU$1,FALSE()))</f>
        <v>0</v>
      </c>
      <c r="GV36" s="0" t="n">
        <f aca="false">IF(ISNA(VLOOKUP('W. VaR &amp; Off-Peak Pos By Trader'!$A44,'Import OffPeak'!$A$3:GV$100,GV$1,FALSE())),0,VLOOKUP('W. VaR &amp; Off-Peak Pos By Trader'!$A44,'Import OffPeak'!$A$3:GV$100,GV$1,FALSE()))</f>
        <v>0</v>
      </c>
      <c r="GW36" s="0" t="n">
        <f aca="false">IF(ISNA(VLOOKUP('W. VaR &amp; Off-Peak Pos By Trader'!$A44,'Import OffPeak'!$A$3:GW$100,GW$1,FALSE())),0,VLOOKUP('W. VaR &amp; Off-Peak Pos By Trader'!$A44,'Import OffPeak'!$A$3:GW$100,GW$1,FALSE()))</f>
        <v>0</v>
      </c>
      <c r="GX36" s="0" t="n">
        <f aca="false">IF(ISNA(VLOOKUP('W. VaR &amp; Off-Peak Pos By Trader'!$A44,'Import OffPeak'!$A$3:GX$100,GX$1,FALSE())),0,VLOOKUP('W. VaR &amp; Off-Peak Pos By Trader'!$A44,'Import OffPeak'!$A$3:GX$100,GX$1,FALSE()))</f>
        <v>0</v>
      </c>
      <c r="GY36" s="0" t="n">
        <f aca="false">IF(ISNA(VLOOKUP('W. VaR &amp; Off-Peak Pos By Trader'!$A44,'Import OffPeak'!$A$3:GY$100,GY$1,FALSE())),0,VLOOKUP('W. VaR &amp; Off-Peak Pos By Trader'!$A44,'Import OffPeak'!$A$3:GY$100,GY$1,FALSE()))</f>
        <v>0</v>
      </c>
      <c r="GZ36" s="0" t="n">
        <f aca="false">IF(ISNA(VLOOKUP('W. VaR &amp; Off-Peak Pos By Trader'!$A44,'Import OffPeak'!$A$3:GZ$100,GZ$1,FALSE())),0,VLOOKUP('W. VaR &amp; Off-Peak Pos By Trader'!$A44,'Import OffPeak'!$A$3:GZ$100,GZ$1,FALSE()))</f>
        <v>0</v>
      </c>
      <c r="HA36" s="0" t="n">
        <f aca="false">IF(ISNA(VLOOKUP('W. VaR &amp; Off-Peak Pos By Trader'!$A44,'Import OffPeak'!$A$3:HA$100,HA$1,FALSE())),0,VLOOKUP('W. VaR &amp; Off-Peak Pos By Trader'!$A44,'Import OffPeak'!$A$3:HA$100,HA$1,FALSE()))</f>
        <v>0</v>
      </c>
      <c r="HB36" s="0" t="n">
        <f aca="false">IF(ISNA(VLOOKUP('W. VaR &amp; Off-Peak Pos By Trader'!$A44,'Import OffPeak'!$A$3:HB$100,HB$1,FALSE())),0,VLOOKUP('W. VaR &amp; Off-Peak Pos By Trader'!$A44,'Import OffPeak'!$A$3:HB$100,HB$1,FALSE()))</f>
        <v>0</v>
      </c>
      <c r="HC36" s="0" t="n">
        <f aca="false">IF(ISNA(VLOOKUP('W. VaR &amp; Off-Peak Pos By Trader'!$A44,'Import OffPeak'!$A$3:HC$100,HC$1,FALSE())),0,VLOOKUP('W. VaR &amp; Off-Peak Pos By Trader'!$A44,'Import OffPeak'!$A$3:HC$100,HC$1,FALSE()))</f>
        <v>0</v>
      </c>
      <c r="HD36" s="0" t="n">
        <f aca="false">IF(ISNA(VLOOKUP('W. VaR &amp; Off-Peak Pos By Trader'!$A44,'Import OffPeak'!$A$3:HD$100,HD$1,FALSE())),0,VLOOKUP('W. VaR &amp; Off-Peak Pos By Trader'!$A44,'Import OffPeak'!$A$3:HD$100,HD$1,FALSE()))</f>
        <v>0</v>
      </c>
      <c r="HE36" s="0" t="n">
        <f aca="false">IF(ISNA(VLOOKUP('W. VaR &amp; Off-Peak Pos By Trader'!$A44,'Import OffPeak'!$A$3:HE$100,HE$1,FALSE())),0,VLOOKUP('W. VaR &amp; Off-Peak Pos By Trader'!$A44,'Import OffPeak'!$A$3:HE$100,HE$1,FALSE()))</f>
        <v>0</v>
      </c>
      <c r="HF36" s="0" t="n">
        <f aca="false">IF(ISNA(VLOOKUP('W. VaR &amp; Off-Peak Pos By Trader'!$A44,'Import OffPeak'!$A$3:HF$100,HF$1,FALSE())),0,VLOOKUP('W. VaR &amp; Off-Peak Pos By Trader'!$A44,'Import OffPeak'!$A$3:HF$100,HF$1,FALSE()))</f>
        <v>0</v>
      </c>
      <c r="HG36" s="0" t="n">
        <f aca="false">IF(ISNA(VLOOKUP('W. VaR &amp; Off-Peak Pos By Trader'!$A44,'Import OffPeak'!$A$3:HG$100,HG$1,FALSE())),0,VLOOKUP('W. VaR &amp; Off-Peak Pos By Trader'!$A44,'Import OffPeak'!$A$3:HG$100,HG$1,FALSE()))</f>
        <v>0</v>
      </c>
      <c r="HH36" s="0" t="n">
        <f aca="false">IF(ISNA(VLOOKUP('W. VaR &amp; Off-Peak Pos By Trader'!$A44,'Import OffPeak'!$A$3:HH$100,HH$1,FALSE())),0,VLOOKUP('W. VaR &amp; Off-Peak Pos By Trader'!$A44,'Import OffPeak'!$A$3:HH$100,HH$1,FALSE()))</f>
        <v>0</v>
      </c>
      <c r="HI36" s="0" t="n">
        <f aca="false">IF(ISNA(VLOOKUP('W. VaR &amp; Off-Peak Pos By Trader'!$A44,'Import OffPeak'!$A$3:HI$100,HI$1,FALSE())),0,VLOOKUP('W. VaR &amp; Off-Peak Pos By Trader'!$A44,'Import OffPeak'!$A$3:HI$100,HI$1,FALSE()))</f>
        <v>0</v>
      </c>
      <c r="HJ36" s="0" t="n">
        <f aca="false">IF(ISNA(VLOOKUP('W. VaR &amp; Off-Peak Pos By Trader'!$A44,'Import OffPeak'!$A$3:HJ$100,HJ$1,FALSE())),0,VLOOKUP('W. VaR &amp; Off-Peak Pos By Trader'!$A44,'Import OffPeak'!$A$3:HJ$100,HJ$1,FALSE()))</f>
        <v>0</v>
      </c>
      <c r="HK36" s="0" t="n">
        <f aca="false">IF(ISNA(VLOOKUP('W. VaR &amp; Off-Peak Pos By Trader'!$A44,'Import OffPeak'!$A$3:HK$100,HK$1,FALSE())),0,VLOOKUP('W. VaR &amp; Off-Peak Pos By Trader'!$A44,'Import OffPeak'!$A$3:HK$100,HK$1,FALSE()))</f>
        <v>0</v>
      </c>
      <c r="HL36" s="0" t="n">
        <f aca="false">IF(ISNA(VLOOKUP('W. VaR &amp; Off-Peak Pos By Trader'!$A44,'Import OffPeak'!$A$3:HL$100,HL$1,FALSE())),0,VLOOKUP('W. VaR &amp; Off-Peak Pos By Trader'!$A44,'Import OffPeak'!$A$3:HL$100,HL$1,FALSE()))</f>
        <v>0</v>
      </c>
      <c r="HM36" s="0" t="n">
        <f aca="false">IF(ISNA(VLOOKUP('W. VaR &amp; Off-Peak Pos By Trader'!$A44,'Import OffPeak'!$A$3:HM$100,HM$1,FALSE())),0,VLOOKUP('W. VaR &amp; Off-Peak Pos By Trader'!$A44,'Import OffPeak'!$A$3:HM$100,HM$1,FALSE()))</f>
        <v>0</v>
      </c>
      <c r="HN36" s="0" t="n">
        <f aca="false">IF(ISNA(VLOOKUP('W. VaR &amp; Off-Peak Pos By Trader'!$A44,'Import OffPeak'!$A$3:HN$100,HN$1,FALSE())),0,VLOOKUP('W. VaR &amp; Off-Peak Pos By Trader'!$A44,'Import OffPeak'!$A$3:HN$100,HN$1,FALSE()))</f>
        <v>0</v>
      </c>
      <c r="HO36" s="0" t="n">
        <f aca="false">IF(ISNA(VLOOKUP('W. VaR &amp; Off-Peak Pos By Trader'!$A44,'Import OffPeak'!$A$3:HO$100,HO$1,FALSE())),0,VLOOKUP('W. VaR &amp; Off-Peak Pos By Trader'!$A44,'Import OffPeak'!$A$3:HO$100,HO$1,FALSE()))</f>
        <v>0</v>
      </c>
      <c r="HP36" s="0" t="n">
        <f aca="false">IF(ISNA(VLOOKUP('W. VaR &amp; Off-Peak Pos By Trader'!$A44,'Import OffPeak'!$A$3:HP$100,HP$1,FALSE())),0,VLOOKUP('W. VaR &amp; Off-Peak Pos By Trader'!$A44,'Import OffPeak'!$A$3:HP$100,HP$1,FALSE()))</f>
        <v>0</v>
      </c>
      <c r="HQ36" s="0" t="n">
        <f aca="false">IF(ISNA(VLOOKUP('W. VaR &amp; Off-Peak Pos By Trader'!$A44,'Import OffPeak'!$A$3:HQ$100,HQ$1,FALSE())),0,VLOOKUP('W. VaR &amp; Off-Peak Pos By Trader'!$A44,'Import OffPeak'!$A$3:HQ$100,HQ$1,FALSE()))</f>
        <v>0</v>
      </c>
      <c r="HR36" s="0" t="n">
        <f aca="false">IF(ISNA(VLOOKUP('W. VaR &amp; Off-Peak Pos By Trader'!$A44,'Import OffPeak'!$A$3:HR$100,HR$1,FALSE())),0,VLOOKUP('W. VaR &amp; Off-Peak Pos By Trader'!$A44,'Import OffPeak'!$A$3:HR$100,HR$1,FALSE()))</f>
        <v>0</v>
      </c>
      <c r="HS36" s="0" t="n">
        <f aca="false">IF(ISNA(VLOOKUP('W. VaR &amp; Off-Peak Pos By Trader'!$A44,'Import OffPeak'!$A$3:HS$100,HS$1,FALSE())),0,VLOOKUP('W. VaR &amp; Off-Peak Pos By Trader'!$A44,'Import OffPeak'!$A$3:HS$100,HS$1,FALSE()))</f>
        <v>0</v>
      </c>
      <c r="HT36" s="0" t="n">
        <f aca="false">IF(ISNA(VLOOKUP('W. VaR &amp; Off-Peak Pos By Trader'!$A44,'Import OffPeak'!$A$3:HT$100,HT$1,FALSE())),0,VLOOKUP('W. VaR &amp; Off-Peak Pos By Trader'!$A44,'Import OffPeak'!$A$3:HT$100,HT$1,FALSE()))</f>
        <v>0</v>
      </c>
      <c r="HU36" s="0" t="n">
        <f aca="false">IF(ISNA(VLOOKUP('W. VaR &amp; Off-Peak Pos By Trader'!$A44,'Import OffPeak'!$A$3:HU$100,HU$1,FALSE())),0,VLOOKUP('W. VaR &amp; Off-Peak Pos By Trader'!$A44,'Import OffPeak'!$A$3:HU$100,HU$1,FALSE()))</f>
        <v>0</v>
      </c>
      <c r="HV36" s="0" t="n">
        <f aca="false">IF(ISNA(VLOOKUP('W. VaR &amp; Off-Peak Pos By Trader'!$A44,'Import OffPeak'!$A$3:HV$100,HV$1,FALSE())),0,VLOOKUP('W. VaR &amp; Off-Peak Pos By Trader'!$A44,'Import OffPeak'!$A$3:HV$100,HV$1,FALSE()))</f>
        <v>0</v>
      </c>
      <c r="HW36" s="0" t="n">
        <f aca="false">IF(ISNA(VLOOKUP('W. VaR &amp; Off-Peak Pos By Trader'!$A44,'Import OffPeak'!$A$3:HW$100,HW$1,FALSE())),0,VLOOKUP('W. VaR &amp; Off-Peak Pos By Trader'!$A44,'Import OffPeak'!$A$3:HW$100,HW$1,FALSE()))</f>
        <v>0</v>
      </c>
      <c r="HX36" s="0" t="n">
        <f aca="false">IF(ISNA(VLOOKUP('W. VaR &amp; Off-Peak Pos By Trader'!$A44,'Import OffPeak'!$A$3:HX$100,HX$1,FALSE())),0,VLOOKUP('W. VaR &amp; Off-Peak Pos By Trader'!$A44,'Import OffPeak'!$A$3:HX$100,HX$1,FALSE()))</f>
        <v>0</v>
      </c>
      <c r="HY36" s="0" t="n">
        <f aca="false">IF(ISNA(VLOOKUP('W. VaR &amp; Off-Peak Pos By Trader'!$A44,'Import OffPeak'!$A$3:HY$100,HY$1,FALSE())),0,VLOOKUP('W. VaR &amp; Off-Peak Pos By Trader'!$A44,'Import OffPeak'!$A$3:HY$100,HY$1,FALSE()))</f>
        <v>0</v>
      </c>
      <c r="HZ36" s="0" t="n">
        <f aca="false">IF(ISNA(VLOOKUP('W. VaR &amp; Off-Peak Pos By Trader'!$A44,'Import OffPeak'!$A$3:HZ$100,HZ$1,FALSE())),0,VLOOKUP('W. VaR &amp; Off-Peak Pos By Trader'!$A44,'Import OffPeak'!$A$3:HZ$100,HZ$1,FALSE()))</f>
        <v>0</v>
      </c>
      <c r="IA36" s="0" t="n">
        <f aca="false">IF(ISNA(VLOOKUP('W. VaR &amp; Off-Peak Pos By Trader'!$A44,'Import OffPeak'!$A$3:IA$100,IA$1,FALSE())),0,VLOOKUP('W. VaR &amp; Off-Peak Pos By Trader'!$A44,'Import OffPeak'!$A$3:IA$100,IA$1,FALSE()))</f>
        <v>0</v>
      </c>
      <c r="IB36" s="0" t="n">
        <f aca="false">IF(ISNA(VLOOKUP('W. VaR &amp; Off-Peak Pos By Trader'!$A44,'Import OffPeak'!$A$3:IB$100,IB$1,FALSE())),0,VLOOKUP('W. VaR &amp; Off-Peak Pos By Trader'!$A44,'Import OffPeak'!$A$3:IB$100,IB$1,FALSE()))</f>
        <v>0</v>
      </c>
      <c r="IC36" s="0" t="n">
        <f aca="false">IF(ISNA(VLOOKUP('W. VaR &amp; Off-Peak Pos By Trader'!$A44,'Import OffPeak'!$A$3:IC$100,IC$1,FALSE())),0,VLOOKUP('W. VaR &amp; Off-Peak Pos By Trader'!$A44,'Import OffPeak'!$A$3:IC$100,IC$1,FALSE()))</f>
        <v>0</v>
      </c>
    </row>
    <row r="37" customFormat="false" ht="18.75" hidden="false" customHeight="false" outlineLevel="0" collapsed="false">
      <c r="A37" s="104" t="s">
        <v>49</v>
      </c>
      <c r="B37" s="107" t="n">
        <f aca="false">IF(ISNA(VLOOKUP('W. VaR &amp; Off-Peak Pos By Trader'!$A45,'Import OffPeak'!$A$3:B$100,B$1,FALSE())),0,VLOOKUP('W. VaR &amp; Off-Peak Pos By Trader'!$A45,'Import OffPeak'!$A$3:B$100,B$1,FALSE()))</f>
        <v>0</v>
      </c>
      <c r="C37" s="107" t="n">
        <f aca="false">IF(ISNA(VLOOKUP('W. VaR &amp; Off-Peak Pos By Trader'!$A45,'Import OffPeak'!$A$3:C$100,C$1,FALSE())),0,VLOOKUP('W. VaR &amp; Off-Peak Pos By Trader'!$A45,'Import OffPeak'!$A$3:C$100,C$1,FALSE()))</f>
        <v>0</v>
      </c>
      <c r="D37" s="107" t="n">
        <f aca="false">IF(ISNA(VLOOKUP('W. VaR &amp; Off-Peak Pos By Trader'!$A45,'Import OffPeak'!$A$3:D$100,D$1,FALSE())),0,VLOOKUP('W. VaR &amp; Off-Peak Pos By Trader'!$A45,'Import OffPeak'!$A$3:D$100,D$1,FALSE()))</f>
        <v>0</v>
      </c>
      <c r="E37" s="107" t="n">
        <f aca="false">IF(ISNA(VLOOKUP('W. VaR &amp; Off-Peak Pos By Trader'!$A45,'Import OffPeak'!$A$3:E$100,E$1,FALSE())),0,VLOOKUP('W. VaR &amp; Off-Peak Pos By Trader'!$A45,'Import OffPeak'!$A$3:E$100,E$1,FALSE()))</f>
        <v>0</v>
      </c>
      <c r="F37" s="107" t="n">
        <f aca="false">IF(ISNA(VLOOKUP('W. VaR &amp; Off-Peak Pos By Trader'!$A45,'Import OffPeak'!$A$3:F$100,F$1,FALSE())),0,VLOOKUP('W. VaR &amp; Off-Peak Pos By Trader'!$A45,'Import OffPeak'!$A$3:F$100,F$1,FALSE()))</f>
        <v>0</v>
      </c>
      <c r="G37" s="107" t="n">
        <f aca="false">IF(ISNA(VLOOKUP('W. VaR &amp; Off-Peak Pos By Trader'!$A45,'Import OffPeak'!$A$3:G$100,G$1,FALSE())),0,VLOOKUP('W. VaR &amp; Off-Peak Pos By Trader'!$A45,'Import OffPeak'!$A$3:G$100,G$1,FALSE()))</f>
        <v>0</v>
      </c>
      <c r="H37" s="107" t="n">
        <f aca="false">IF(ISNA(VLOOKUP('W. VaR &amp; Off-Peak Pos By Trader'!$A45,'Import OffPeak'!$A$3:H$100,H$1,FALSE())),0,VLOOKUP('W. VaR &amp; Off-Peak Pos By Trader'!$A45,'Import OffPeak'!$A$3:H$100,H$1,FALSE()))</f>
        <v>-3210.39752044833</v>
      </c>
      <c r="I37" s="107" t="n">
        <f aca="false">IF(ISNA(VLOOKUP('W. VaR &amp; Off-Peak Pos By Trader'!$A45,'Import OffPeak'!$A$3:I$100,I$1,FALSE())),0,VLOOKUP('W. VaR &amp; Off-Peak Pos By Trader'!$A45,'Import OffPeak'!$A$3:I$100,I$1,FALSE()))</f>
        <v>-7826.55408709806</v>
      </c>
      <c r="J37" s="107" t="n">
        <f aca="false">IF(ISNA(VLOOKUP('W. VaR &amp; Off-Peak Pos By Trader'!$A45,'Import OffPeak'!$A$3:J$100,J$1,FALSE())),0,VLOOKUP('W. VaR &amp; Off-Peak Pos By Trader'!$A45,'Import OffPeak'!$A$3:J$100,J$1,FALSE()))</f>
        <v>-7108.156272959</v>
      </c>
      <c r="K37" s="107" t="n">
        <f aca="false">IF(ISNA(VLOOKUP('W. VaR &amp; Off-Peak Pos By Trader'!$A45,'Import OffPeak'!$A$3:K$100,K$1,FALSE())),0,VLOOKUP('W. VaR &amp; Off-Peak Pos By Trader'!$A45,'Import OffPeak'!$A$3:K$100,K$1,FALSE()))</f>
        <v>-2907.11219585053</v>
      </c>
      <c r="L37" s="107" t="n">
        <f aca="false">IF(ISNA(VLOOKUP('W. VaR &amp; Off-Peak Pos By Trader'!$A45,'Import OffPeak'!$A$3:L$100,L$1,FALSE())),0,VLOOKUP('W. VaR &amp; Off-Peak Pos By Trader'!$A45,'Import OffPeak'!$A$3:L$100,L$1,FALSE()))</f>
        <v>-7387.14373825506</v>
      </c>
      <c r="M37" s="107" t="n">
        <f aca="false">IF(ISNA(VLOOKUP('W. VaR &amp; Off-Peak Pos By Trader'!$A45,'Import OffPeak'!$A$3:M$100,M$1,FALSE())),0,VLOOKUP('W. VaR &amp; Off-Peak Pos By Trader'!$A45,'Import OffPeak'!$A$3:M$100,M$1,FALSE()))</f>
        <v>-6993.32010929131</v>
      </c>
      <c r="N37" s="107" t="n">
        <f aca="false">IF(ISNA(VLOOKUP('W. VaR &amp; Off-Peak Pos By Trader'!$A45,'Import OffPeak'!$A$3:N$100,N$1,FALSE())),0,VLOOKUP('W. VaR &amp; Off-Peak Pos By Trader'!$A45,'Import OffPeak'!$A$3:N$100,N$1,FALSE()))</f>
        <v>-7278.89284229429</v>
      </c>
      <c r="O37" s="107" t="n">
        <f aca="false">IF(ISNA(VLOOKUP('W. VaR &amp; Off-Peak Pos By Trader'!$A45,'Import OffPeak'!$A$3:O$100,O$1,FALSE())),0,VLOOKUP('W. VaR &amp; Off-Peak Pos By Trader'!$A45,'Import OffPeak'!$A$3:O$100,O$1,FALSE()))</f>
        <v>-8394.0942513124</v>
      </c>
      <c r="P37" s="107" t="n">
        <f aca="false">IF(ISNA(VLOOKUP('W. VaR &amp; Off-Peak Pos By Trader'!$A45,'Import OffPeak'!$A$3:P$100,P$1,FALSE())),0,VLOOKUP('W. VaR &amp; Off-Peak Pos By Trader'!$A45,'Import OffPeak'!$A$3:P$100,P$1,FALSE()))</f>
        <v>-7816.23357389034</v>
      </c>
      <c r="Q37" s="107" t="n">
        <f aca="false">IF(ISNA(VLOOKUP('W. VaR &amp; Off-Peak Pos By Trader'!$A45,'Import OffPeak'!$A$3:Q$100,Q$1,FALSE())),0,VLOOKUP('W. VaR &amp; Off-Peak Pos By Trader'!$A45,'Import OffPeak'!$A$3:Q$100,Q$1,FALSE()))</f>
        <v>-7819.5555649296</v>
      </c>
      <c r="R37" s="107" t="n">
        <f aca="false">IF(ISNA(VLOOKUP('W. VaR &amp; Off-Peak Pos By Trader'!$A45,'Import OffPeak'!$A$3:R$100,R$1,FALSE())),0,VLOOKUP('W. VaR &amp; Off-Peak Pos By Trader'!$A45,'Import OffPeak'!$A$3:R$100,R$1,FALSE()))</f>
        <v>-7387.73143892514</v>
      </c>
      <c r="S37" s="107" t="n">
        <f aca="false">IF(ISNA(VLOOKUP('W. VaR &amp; Off-Peak Pos By Trader'!$A45,'Import OffPeak'!$A$3:S$100,S$1,FALSE())),0,VLOOKUP('W. VaR &amp; Off-Peak Pos By Trader'!$A45,'Import OffPeak'!$A$3:S$100,S$1,FALSE()))</f>
        <v>-8396.84790481706</v>
      </c>
      <c r="T37" s="107" t="n">
        <f aca="false">IF(ISNA(VLOOKUP('W. VaR &amp; Off-Peak Pos By Trader'!$A45,'Import OffPeak'!$A$3:T$100,T$1,FALSE())),0,VLOOKUP('W. VaR &amp; Off-Peak Pos By Trader'!$A45,'Import OffPeak'!$A$3:T$100,T$1,FALSE()))</f>
        <v>-8791.6302428344</v>
      </c>
      <c r="U37" s="107" t="n">
        <f aca="false">IF(ISNA(VLOOKUP('W. VaR &amp; Off-Peak Pos By Trader'!$A45,'Import OffPeak'!$A$3:U$100,U$1,FALSE())),0,VLOOKUP('W. VaR &amp; Off-Peak Pos By Trader'!$A45,'Import OffPeak'!$A$3:U$100,U$1,FALSE()))</f>
        <v>-7719.95113986826</v>
      </c>
      <c r="V37" s="107" t="n">
        <f aca="false">IF(ISNA(VLOOKUP('W. VaR &amp; Off-Peak Pos By Trader'!$A45,'Import OffPeak'!$A$3:V$100,V$1,FALSE())),0,VLOOKUP('W. VaR &amp; Off-Peak Pos By Trader'!$A45,'Import OffPeak'!$A$3:V$100,V$1,FALSE()))</f>
        <v>-6355.73248208763</v>
      </c>
      <c r="W37" s="107" t="n">
        <f aca="false">IF(ISNA(VLOOKUP('W. VaR &amp; Off-Peak Pos By Trader'!$A45,'Import OffPeak'!$A$3:W$100,W$1,FALSE())),0,VLOOKUP('W. VaR &amp; Off-Peak Pos By Trader'!$A45,'Import OffPeak'!$A$3:W$100,W$1,FALSE()))</f>
        <v>-2917.95033962176</v>
      </c>
      <c r="X37" s="107" t="n">
        <f aca="false">IF(ISNA(VLOOKUP('W. VaR &amp; Off-Peak Pos By Trader'!$A45,'Import OffPeak'!$A$3:X$100,X$1,FALSE())),0,VLOOKUP('W. VaR &amp; Off-Peak Pos By Trader'!$A45,'Import OffPeak'!$A$3:X$100,X$1,FALSE()))</f>
        <v>-7175.82545219008</v>
      </c>
      <c r="Y37" s="107" t="n">
        <f aca="false">IF(ISNA(VLOOKUP('W. VaR &amp; Off-Peak Pos By Trader'!$A45,'Import OffPeak'!$A$3:Y$100,Y$1,FALSE())),0,VLOOKUP('W. VaR &amp; Off-Peak Pos By Trader'!$A45,'Import OffPeak'!$A$3:Y$100,Y$1,FALSE()))</f>
        <v>-7980.68745085446</v>
      </c>
      <c r="Z37" s="107" t="n">
        <f aca="false">IF(ISNA(VLOOKUP('W. VaR &amp; Off-Peak Pos By Trader'!$A45,'Import OffPeak'!$A$3:Z$100,Z$1,FALSE())),0,VLOOKUP('W. VaR &amp; Off-Peak Pos By Trader'!$A45,'Import OffPeak'!$A$3:Z$100,Z$1,FALSE()))</f>
        <v>-7372.98610234551</v>
      </c>
      <c r="AA37" s="107" t="n">
        <f aca="false">IF(ISNA(VLOOKUP('W. VaR &amp; Off-Peak Pos By Trader'!$A45,'Import OffPeak'!$A$3:AA$100,AA$1,FALSE())),0,VLOOKUP('W. VaR &amp; Off-Peak Pos By Trader'!$A45,'Import OffPeak'!$A$3:AA$100,AA$1,FALSE()))</f>
        <v>-8077.344046962</v>
      </c>
      <c r="AB37" s="107" t="n">
        <f aca="false">IF(ISNA(VLOOKUP('W. VaR &amp; Off-Peak Pos By Trader'!$A45,'Import OffPeak'!$A$3:AB$100,AB$1,FALSE())),0,VLOOKUP('W. VaR &amp; Off-Peak Pos By Trader'!$A45,'Import OffPeak'!$A$3:AB$100,AB$1,FALSE()))</f>
        <v>-8126.3675393878</v>
      </c>
      <c r="AC37" s="107" t="n">
        <f aca="false">IF(ISNA(VLOOKUP('W. VaR &amp; Off-Peak Pos By Trader'!$A45,'Import OffPeak'!$A$3:AC$100,AC$1,FALSE())),0,VLOOKUP('W. VaR &amp; Off-Peak Pos By Trader'!$A45,'Import OffPeak'!$A$3:AC$100,AC$1,FALSE()))</f>
        <v>-7936.14329402108</v>
      </c>
      <c r="AD37" s="107" t="n">
        <f aca="false">IF(ISNA(VLOOKUP('W. VaR &amp; Off-Peak Pos By Trader'!$A45,'Import OffPeak'!$A$3:AD$100,AD$1,FALSE())),0,VLOOKUP('W. VaR &amp; Off-Peak Pos By Trader'!$A45,'Import OffPeak'!$A$3:AD$100,AD$1,FALSE()))</f>
        <v>-7345.13165712711</v>
      </c>
      <c r="AE37" s="107" t="n">
        <f aca="false">IF(ISNA(VLOOKUP('W. VaR &amp; Off-Peak Pos By Trader'!$A45,'Import OffPeak'!$A$3:AE$100,AE$1,FALSE())),0,VLOOKUP('W. VaR &amp; Off-Peak Pos By Trader'!$A45,'Import OffPeak'!$A$3:AE$100,AE$1,FALSE()))</f>
        <v>-8058.76127875217</v>
      </c>
      <c r="AF37" s="107" t="n">
        <f aca="false">IF(ISNA(VLOOKUP('W. VaR &amp; Off-Peak Pos By Trader'!$A45,'Import OffPeak'!$A$3:AF$100,AF$1,FALSE())),0,VLOOKUP('W. VaR &amp; Off-Peak Pos By Trader'!$A45,'Import OffPeak'!$A$3:AF$100,AF$1,FALSE()))</f>
        <v>-8702.45130226796</v>
      </c>
      <c r="AG37" s="107" t="n">
        <f aca="false">IF(ISNA(VLOOKUP('W. VaR &amp; Off-Peak Pos By Trader'!$A45,'Import OffPeak'!$A$3:AG$100,AG$1,FALSE())),0,VLOOKUP('W. VaR &amp; Off-Peak Pos By Trader'!$A45,'Import OffPeak'!$A$3:AG$100,AG$1,FALSE()))</f>
        <v>-6842.78709082852</v>
      </c>
      <c r="AH37" s="107" t="n">
        <f aca="false">IF(ISNA(VLOOKUP('W. VaR &amp; Off-Peak Pos By Trader'!$A45,'Import OffPeak'!$A$3:AH$100,AH$1,FALSE())),0,VLOOKUP('W. VaR &amp; Off-Peak Pos By Trader'!$A45,'Import OffPeak'!$A$3:AH$100,AH$1,FALSE()))</f>
        <v>-6533.86003905005</v>
      </c>
      <c r="AI37" s="107" t="n">
        <f aca="false">IF(ISNA(VLOOKUP('W. VaR &amp; Off-Peak Pos By Trader'!$A45,'Import OffPeak'!$A$3:AI$100,AI$1,FALSE())),0,VLOOKUP('W. VaR &amp; Off-Peak Pos By Trader'!$A45,'Import OffPeak'!$A$3:AI$100,AI$1,FALSE()))</f>
        <v>-3532.55674698625</v>
      </c>
      <c r="AJ37" s="107" t="n">
        <f aca="false">IF(ISNA(VLOOKUP('W. VaR &amp; Off-Peak Pos By Trader'!$A45,'Import OffPeak'!$A$3:AJ$100,AJ$1,FALSE())),0,VLOOKUP('W. VaR &amp; Off-Peak Pos By Trader'!$A45,'Import OffPeak'!$A$3:AJ$100,AJ$1,FALSE()))</f>
        <v>-6382.38385261011</v>
      </c>
      <c r="AK37" s="107" t="n">
        <f aca="false">IF(ISNA(VLOOKUP('W. VaR &amp; Off-Peak Pos By Trader'!$A45,'Import OffPeak'!$A$3:AK$100,AK$1,FALSE())),0,VLOOKUP('W. VaR &amp; Off-Peak Pos By Trader'!$A45,'Import OffPeak'!$A$3:AK$100,AK$1,FALSE()))</f>
        <v>-7553.60108284395</v>
      </c>
      <c r="AL37" s="107" t="n">
        <f aca="false">IF(ISNA(VLOOKUP('W. VaR &amp; Off-Peak Pos By Trader'!$A45,'Import OffPeak'!$A$3:AL$100,AL$1,FALSE())),0,VLOOKUP('W. VaR &amp; Off-Peak Pos By Trader'!$A45,'Import OffPeak'!$A$3:AL$100,AL$1,FALSE()))</f>
        <v>-8097.80964336804</v>
      </c>
      <c r="AM37" s="107" t="n">
        <f aca="false">IF(ISNA(VLOOKUP('W. VaR &amp; Off-Peak Pos By Trader'!$A45,'Import OffPeak'!$A$3:AM$100,AM$1,FALSE())),0,VLOOKUP('W. VaR &amp; Off-Peak Pos By Trader'!$A45,'Import OffPeak'!$A$3:AM$100,AM$1,FALSE()))</f>
        <v>-7232.26596326357</v>
      </c>
      <c r="AN37" s="107" t="n">
        <f aca="false">IF(ISNA(VLOOKUP('W. VaR &amp; Off-Peak Pos By Trader'!$A45,'Import OffPeak'!$A$3:AN$100,AN$1,FALSE())),0,VLOOKUP('W. VaR &amp; Off-Peak Pos By Trader'!$A45,'Import OffPeak'!$A$3:AN$100,AN$1,FALSE()))</f>
        <v>-7664.61692746665</v>
      </c>
      <c r="AO37" s="107" t="n">
        <f aca="false">IF(ISNA(VLOOKUP('W. VaR &amp; Off-Peak Pos By Trader'!$A45,'Import OffPeak'!$A$3:AO$100,AO$1,FALSE())),0,VLOOKUP('W. VaR &amp; Off-Peak Pos By Trader'!$A45,'Import OffPeak'!$A$3:AO$100,AO$1,FALSE()))</f>
        <v>-7614.59870027428</v>
      </c>
      <c r="AP37" s="107" t="n">
        <f aca="false">IF(ISNA(VLOOKUP('W. VaR &amp; Off-Peak Pos By Trader'!$A45,'Import OffPeak'!$A$3:AP$100,AP$1,FALSE())),0,VLOOKUP('W. VaR &amp; Off-Peak Pos By Trader'!$A45,'Import OffPeak'!$A$3:AP$100,AP$1,FALSE()))</f>
        <v>-6669.81800981428</v>
      </c>
      <c r="AQ37" s="107" t="n">
        <f aca="false">IF(ISNA(VLOOKUP('W. VaR &amp; Off-Peak Pos By Trader'!$A45,'Import OffPeak'!$A$3:AQ$100,AQ$1,FALSE())),0,VLOOKUP('W. VaR &amp; Off-Peak Pos By Trader'!$A45,'Import OffPeak'!$A$3:AQ$100,AQ$1,FALSE()))</f>
        <v>0</v>
      </c>
      <c r="AR37" s="107" t="n">
        <f aca="false">IF(ISNA(VLOOKUP('W. VaR &amp; Off-Peak Pos By Trader'!$A45,'Import OffPeak'!$A$3:AR$100,AR$1,FALSE())),0,VLOOKUP('W. VaR &amp; Off-Peak Pos By Trader'!$A45,'Import OffPeak'!$A$3:AR$100,AR$1,FALSE()))</f>
        <v>0</v>
      </c>
      <c r="AS37" s="107" t="n">
        <f aca="false">IF(ISNA(VLOOKUP('W. VaR &amp; Off-Peak Pos By Trader'!$A45,'Import OffPeak'!$A$3:AS$100,AS$1,FALSE())),0,VLOOKUP('W. VaR &amp; Off-Peak Pos By Trader'!$A45,'Import OffPeak'!$A$3:AS$100,AS$1,FALSE()))</f>
        <v>0</v>
      </c>
      <c r="AT37" s="107" t="n">
        <f aca="false">IF(ISNA(VLOOKUP('W. VaR &amp; Off-Peak Pos By Trader'!$A45,'Import OffPeak'!$A$3:AT$100,AT$1,FALSE())),0,VLOOKUP('W. VaR &amp; Off-Peak Pos By Trader'!$A45,'Import OffPeak'!$A$3:AT$100,AT$1,FALSE()))</f>
        <v>0</v>
      </c>
      <c r="AU37" s="107" t="n">
        <f aca="false">IF(ISNA(VLOOKUP('W. VaR &amp; Off-Peak Pos By Trader'!$A45,'Import OffPeak'!$A$3:AU$100,AU$1,FALSE())),0,VLOOKUP('W. VaR &amp; Off-Peak Pos By Trader'!$A45,'Import OffPeak'!$A$3:AU$100,AU$1,FALSE()))</f>
        <v>0</v>
      </c>
      <c r="AV37" s="107" t="n">
        <f aca="false">IF(ISNA(VLOOKUP('W. VaR &amp; Off-Peak Pos By Trader'!$A45,'Import OffPeak'!$A$3:AV$100,AV$1,FALSE())),0,VLOOKUP('W. VaR &amp; Off-Peak Pos By Trader'!$A45,'Import OffPeak'!$A$3:AV$100,AV$1,FALSE()))</f>
        <v>0</v>
      </c>
      <c r="AW37" s="107" t="n">
        <f aca="false">IF(ISNA(VLOOKUP('W. VaR &amp; Off-Peak Pos By Trader'!$A45,'Import OffPeak'!$A$3:AW$100,AW$1,FALSE())),0,VLOOKUP('W. VaR &amp; Off-Peak Pos By Trader'!$A45,'Import OffPeak'!$A$3:AW$100,AW$1,FALSE()))</f>
        <v>0</v>
      </c>
      <c r="AX37" s="107" t="n">
        <f aca="false">IF(ISNA(VLOOKUP('W. VaR &amp; Off-Peak Pos By Trader'!$A45,'Import OffPeak'!$A$3:AX$100,AX$1,FALSE())),0,VLOOKUP('W. VaR &amp; Off-Peak Pos By Trader'!$A45,'Import OffPeak'!$A$3:AX$100,AX$1,FALSE()))</f>
        <v>0</v>
      </c>
      <c r="AY37" s="107" t="n">
        <f aca="false">IF(ISNA(VLOOKUP('W. VaR &amp; Off-Peak Pos By Trader'!$A45,'Import OffPeak'!$A$3:AY$100,AY$1,FALSE())),0,VLOOKUP('W. VaR &amp; Off-Peak Pos By Trader'!$A45,'Import OffPeak'!$A$3:AY$100,AY$1,FALSE()))</f>
        <v>0</v>
      </c>
      <c r="AZ37" s="107" t="n">
        <f aca="false">IF(ISNA(VLOOKUP('W. VaR &amp; Off-Peak Pos By Trader'!$A45,'Import OffPeak'!$A$3:AZ$100,AZ$1,FALSE())),0,VLOOKUP('W. VaR &amp; Off-Peak Pos By Trader'!$A45,'Import OffPeak'!$A$3:AZ$100,AZ$1,FALSE()))</f>
        <v>0</v>
      </c>
      <c r="BA37" s="107" t="n">
        <f aca="false">IF(ISNA(VLOOKUP('W. VaR &amp; Off-Peak Pos By Trader'!$A45,'Import OffPeak'!$A$3:BA$100,BA$1,FALSE())),0,VLOOKUP('W. VaR &amp; Off-Peak Pos By Trader'!$A45,'Import OffPeak'!$A$3:BA$100,BA$1,FALSE()))</f>
        <v>0</v>
      </c>
      <c r="BB37" s="107" t="n">
        <f aca="false">IF(ISNA(VLOOKUP('W. VaR &amp; Off-Peak Pos By Trader'!$A45,'Import OffPeak'!$A$3:BB$100,BB$1,FALSE())),0,VLOOKUP('W. VaR &amp; Off-Peak Pos By Trader'!$A45,'Import OffPeak'!$A$3:BB$100,BB$1,FALSE()))</f>
        <v>0</v>
      </c>
      <c r="BC37" s="107" t="n">
        <f aca="false">IF(ISNA(VLOOKUP('W. VaR &amp; Off-Peak Pos By Trader'!$A45,'Import OffPeak'!$A$3:BC$100,BC$1,FALSE())),0,VLOOKUP('W. VaR &amp; Off-Peak Pos By Trader'!$A45,'Import OffPeak'!$A$3:BC$100,BC$1,FALSE()))</f>
        <v>0</v>
      </c>
      <c r="BD37" s="107" t="n">
        <f aca="false">IF(ISNA(VLOOKUP('W. VaR &amp; Off-Peak Pos By Trader'!$A45,'Import OffPeak'!$A$3:BD$100,BD$1,FALSE())),0,VLOOKUP('W. VaR &amp; Off-Peak Pos By Trader'!$A45,'Import OffPeak'!$A$3:BD$100,BD$1,FALSE()))</f>
        <v>0</v>
      </c>
      <c r="BE37" s="107" t="n">
        <f aca="false">IF(ISNA(VLOOKUP('W. VaR &amp; Off-Peak Pos By Trader'!$A45,'Import OffPeak'!$A$3:BE$100,BE$1,FALSE())),0,VLOOKUP('W. VaR &amp; Off-Peak Pos By Trader'!$A45,'Import OffPeak'!$A$3:BE$100,BE$1,FALSE()))</f>
        <v>0</v>
      </c>
      <c r="BF37" s="107" t="n">
        <f aca="false">IF(ISNA(VLOOKUP('W. VaR &amp; Off-Peak Pos By Trader'!$A45,'Import OffPeak'!$A$3:BF$100,BF$1,FALSE())),0,VLOOKUP('W. VaR &amp; Off-Peak Pos By Trader'!$A45,'Import OffPeak'!$A$3:BF$100,BF$1,FALSE()))</f>
        <v>0</v>
      </c>
      <c r="BG37" s="107" t="n">
        <f aca="false">IF(ISNA(VLOOKUP('W. VaR &amp; Off-Peak Pos By Trader'!$A45,'Import OffPeak'!$A$3:BG$100,BG$1,FALSE())),0,VLOOKUP('W. VaR &amp; Off-Peak Pos By Trader'!$A45,'Import OffPeak'!$A$3:BG$100,BG$1,FALSE()))</f>
        <v>0</v>
      </c>
      <c r="BH37" s="107" t="n">
        <f aca="false">IF(ISNA(VLOOKUP('W. VaR &amp; Off-Peak Pos By Trader'!$A45,'Import OffPeak'!$A$3:BH$100,BH$1,FALSE())),0,VLOOKUP('W. VaR &amp; Off-Peak Pos By Trader'!$A45,'Import OffPeak'!$A$3:BH$100,BH$1,FALSE()))</f>
        <v>0</v>
      </c>
      <c r="BI37" s="107" t="n">
        <f aca="false">IF(ISNA(VLOOKUP('W. VaR &amp; Off-Peak Pos By Trader'!$A45,'Import OffPeak'!$A$3:BI$100,BI$1,FALSE())),0,VLOOKUP('W. VaR &amp; Off-Peak Pos By Trader'!$A45,'Import OffPeak'!$A$3:BI$100,BI$1,FALSE()))</f>
        <v>0</v>
      </c>
      <c r="BJ37" s="107" t="n">
        <f aca="false">IF(ISNA(VLOOKUP('W. VaR &amp; Off-Peak Pos By Trader'!$A45,'Import OffPeak'!$A$3:BJ$100,BJ$1,FALSE())),0,VLOOKUP('W. VaR &amp; Off-Peak Pos By Trader'!$A45,'Import OffPeak'!$A$3:BJ$100,BJ$1,FALSE()))</f>
        <v>0</v>
      </c>
      <c r="BK37" s="107" t="n">
        <f aca="false">IF(ISNA(VLOOKUP('W. VaR &amp; Off-Peak Pos By Trader'!$A45,'Import OffPeak'!$A$3:BK$100,BK$1,FALSE())),0,VLOOKUP('W. VaR &amp; Off-Peak Pos By Trader'!$A45,'Import OffPeak'!$A$3:BK$100,BK$1,FALSE()))</f>
        <v>0</v>
      </c>
      <c r="BL37" s="107" t="n">
        <f aca="false">IF(ISNA(VLOOKUP('W. VaR &amp; Off-Peak Pos By Trader'!$A45,'Import OffPeak'!$A$3:BL$100,BL$1,FALSE())),0,VLOOKUP('W. VaR &amp; Off-Peak Pos By Trader'!$A45,'Import OffPeak'!$A$3:BL$100,BL$1,FALSE()))</f>
        <v>0</v>
      </c>
      <c r="BM37" s="107" t="n">
        <f aca="false">IF(ISNA(VLOOKUP('W. VaR &amp; Off-Peak Pos By Trader'!$A45,'Import OffPeak'!$A$3:BM$100,BM$1,FALSE())),0,VLOOKUP('W. VaR &amp; Off-Peak Pos By Trader'!$A45,'Import OffPeak'!$A$3:BM$100,BM$1,FALSE()))</f>
        <v>0</v>
      </c>
      <c r="BN37" s="107" t="n">
        <f aca="false">IF(ISNA(VLOOKUP('W. VaR &amp; Off-Peak Pos By Trader'!$A45,'Import OffPeak'!$A$3:BN$100,BN$1,FALSE())),0,VLOOKUP('W. VaR &amp; Off-Peak Pos By Trader'!$A45,'Import OffPeak'!$A$3:BN$100,BN$1,FALSE()))</f>
        <v>0</v>
      </c>
      <c r="BO37" s="107" t="n">
        <f aca="false">IF(ISNA(VLOOKUP('W. VaR &amp; Off-Peak Pos By Trader'!$A45,'Import OffPeak'!$A$3:BO$100,BO$1,FALSE())),0,VLOOKUP('W. VaR &amp; Off-Peak Pos By Trader'!$A45,'Import OffPeak'!$A$3:BO$100,BO$1,FALSE()))</f>
        <v>0</v>
      </c>
      <c r="BP37" s="107" t="n">
        <f aca="false">IF(ISNA(VLOOKUP('W. VaR &amp; Off-Peak Pos By Trader'!$A45,'Import OffPeak'!$A$3:BP$100,BP$1,FALSE())),0,VLOOKUP('W. VaR &amp; Off-Peak Pos By Trader'!$A45,'Import OffPeak'!$A$3:BP$100,BP$1,FALSE()))</f>
        <v>0</v>
      </c>
      <c r="BQ37" s="107" t="n">
        <f aca="false">IF(ISNA(VLOOKUP('W. VaR &amp; Off-Peak Pos By Trader'!$A45,'Import OffPeak'!$A$3:BQ$100,BQ$1,FALSE())),0,VLOOKUP('W. VaR &amp; Off-Peak Pos By Trader'!$A45,'Import OffPeak'!$A$3:BQ$100,BQ$1,FALSE()))</f>
        <v>0</v>
      </c>
      <c r="BR37" s="107" t="n">
        <f aca="false">IF(ISNA(VLOOKUP('W. VaR &amp; Off-Peak Pos By Trader'!$A45,'Import OffPeak'!$A$3:BR$100,BR$1,FALSE())),0,VLOOKUP('W. VaR &amp; Off-Peak Pos By Trader'!$A45,'Import OffPeak'!$A$3:BR$100,BR$1,FALSE()))</f>
        <v>0</v>
      </c>
      <c r="BS37" s="107" t="n">
        <f aca="false">IF(ISNA(VLOOKUP('W. VaR &amp; Off-Peak Pos By Trader'!$A45,'Import OffPeak'!$A$3:BS$100,BS$1,FALSE())),0,VLOOKUP('W. VaR &amp; Off-Peak Pos By Trader'!$A45,'Import OffPeak'!$A$3:BS$100,BS$1,FALSE()))</f>
        <v>0</v>
      </c>
      <c r="BT37" s="107" t="n">
        <f aca="false">IF(ISNA(VLOOKUP('W. VaR &amp; Off-Peak Pos By Trader'!$A45,'Import OffPeak'!$A$3:BT$100,BT$1,FALSE())),0,VLOOKUP('W. VaR &amp; Off-Peak Pos By Trader'!$A45,'Import OffPeak'!$A$3:BT$100,BT$1,FALSE()))</f>
        <v>0</v>
      </c>
      <c r="BU37" s="107" t="n">
        <f aca="false">IF(ISNA(VLOOKUP('W. VaR &amp; Off-Peak Pos By Trader'!$A45,'Import OffPeak'!$A$3:BU$100,BU$1,FALSE())),0,VLOOKUP('W. VaR &amp; Off-Peak Pos By Trader'!$A45,'Import OffPeak'!$A$3:BU$100,BU$1,FALSE()))</f>
        <v>0</v>
      </c>
      <c r="BV37" s="107" t="n">
        <f aca="false">IF(ISNA(VLOOKUP('W. VaR &amp; Off-Peak Pos By Trader'!$A45,'Import OffPeak'!$A$3:BV$100,BV$1,FALSE())),0,VLOOKUP('W. VaR &amp; Off-Peak Pos By Trader'!$A45,'Import OffPeak'!$A$3:BV$100,BV$1,FALSE()))</f>
        <v>0</v>
      </c>
      <c r="BW37" s="107" t="n">
        <f aca="false">IF(ISNA(VLOOKUP('W. VaR &amp; Off-Peak Pos By Trader'!$A45,'Import OffPeak'!$A$3:BW$100,BW$1,FALSE())),0,VLOOKUP('W. VaR &amp; Off-Peak Pos By Trader'!$A45,'Import OffPeak'!$A$3:BW$100,BW$1,FALSE()))</f>
        <v>0</v>
      </c>
      <c r="BX37" s="107" t="n">
        <f aca="false">IF(ISNA(VLOOKUP('W. VaR &amp; Off-Peak Pos By Trader'!$A45,'Import OffPeak'!$A$3:BX$100,BX$1,FALSE())),0,VLOOKUP('W. VaR &amp; Off-Peak Pos By Trader'!$A45,'Import OffPeak'!$A$3:BX$100,BX$1,FALSE()))</f>
        <v>0</v>
      </c>
      <c r="BY37" s="107" t="n">
        <f aca="false">IF(ISNA(VLOOKUP('W. VaR &amp; Off-Peak Pos By Trader'!$A45,'Import OffPeak'!$A$3:BY$100,BY$1,FALSE())),0,VLOOKUP('W. VaR &amp; Off-Peak Pos By Trader'!$A45,'Import OffPeak'!$A$3:BY$100,BY$1,FALSE()))</f>
        <v>0</v>
      </c>
      <c r="BZ37" s="107" t="n">
        <f aca="false">IF(ISNA(VLOOKUP('W. VaR &amp; Off-Peak Pos By Trader'!$A45,'Import OffPeak'!$A$3:BZ$100,BZ$1,FALSE())),0,VLOOKUP('W. VaR &amp; Off-Peak Pos By Trader'!$A45,'Import OffPeak'!$A$3:BZ$100,BZ$1,FALSE()))</f>
        <v>0</v>
      </c>
      <c r="CA37" s="107" t="n">
        <f aca="false">IF(ISNA(VLOOKUP('W. VaR &amp; Off-Peak Pos By Trader'!$A45,'Import OffPeak'!$A$3:CA$100,CA$1,FALSE())),0,VLOOKUP('W. VaR &amp; Off-Peak Pos By Trader'!$A45,'Import OffPeak'!$A$3:CA$100,CA$1,FALSE()))</f>
        <v>0</v>
      </c>
      <c r="CB37" s="107" t="n">
        <f aca="false">IF(ISNA(VLOOKUP('W. VaR &amp; Off-Peak Pos By Trader'!$A45,'Import OffPeak'!$A$3:CB$100,CB$1,FALSE())),0,VLOOKUP('W. VaR &amp; Off-Peak Pos By Trader'!$A45,'Import OffPeak'!$A$3:CB$100,CB$1,FALSE()))</f>
        <v>0</v>
      </c>
      <c r="CC37" s="107" t="n">
        <f aca="false">IF(ISNA(VLOOKUP('W. VaR &amp; Off-Peak Pos By Trader'!$A45,'Import OffPeak'!$A$3:CC$100,CC$1,FALSE())),0,VLOOKUP('W. VaR &amp; Off-Peak Pos By Trader'!$A45,'Import OffPeak'!$A$3:CC$100,CC$1,FALSE()))</f>
        <v>0</v>
      </c>
      <c r="CD37" s="107" t="n">
        <f aca="false">IF(ISNA(VLOOKUP('W. VaR &amp; Off-Peak Pos By Trader'!$A45,'Import OffPeak'!$A$3:CD$100,CD$1,FALSE())),0,VLOOKUP('W. VaR &amp; Off-Peak Pos By Trader'!$A45,'Import OffPeak'!$A$3:CD$100,CD$1,FALSE()))</f>
        <v>0</v>
      </c>
      <c r="CE37" s="107" t="n">
        <f aca="false">IF(ISNA(VLOOKUP('W. VaR &amp; Off-Peak Pos By Trader'!$A45,'Import OffPeak'!$A$3:CE$100,CE$1,FALSE())),0,VLOOKUP('W. VaR &amp; Off-Peak Pos By Trader'!$A45,'Import OffPeak'!$A$3:CE$100,CE$1,FALSE()))</f>
        <v>0</v>
      </c>
      <c r="CF37" s="107" t="n">
        <f aca="false">IF(ISNA(VLOOKUP('W. VaR &amp; Off-Peak Pos By Trader'!$A45,'Import OffPeak'!$A$3:CF$100,CF$1,FALSE())),0,VLOOKUP('W. VaR &amp; Off-Peak Pos By Trader'!$A45,'Import OffPeak'!$A$3:CF$100,CF$1,FALSE()))</f>
        <v>0</v>
      </c>
      <c r="CG37" s="107" t="n">
        <f aca="false">IF(ISNA(VLOOKUP('W. VaR &amp; Off-Peak Pos By Trader'!$A45,'Import OffPeak'!$A$3:CG$100,CG$1,FALSE())),0,VLOOKUP('W. VaR &amp; Off-Peak Pos By Trader'!$A45,'Import OffPeak'!$A$3:CG$100,CG$1,FALSE()))</f>
        <v>0</v>
      </c>
      <c r="CH37" s="107" t="n">
        <f aca="false">IF(ISNA(VLOOKUP('W. VaR &amp; Off-Peak Pos By Trader'!$A45,'Import OffPeak'!$A$3:CH$100,CH$1,FALSE())),0,VLOOKUP('W. VaR &amp; Off-Peak Pos By Trader'!$A45,'Import OffPeak'!$A$3:CH$100,CH$1,FALSE()))</f>
        <v>0</v>
      </c>
      <c r="CI37" s="107" t="n">
        <f aca="false">IF(ISNA(VLOOKUP('W. VaR &amp; Off-Peak Pos By Trader'!$A45,'Import OffPeak'!$A$3:CI$100,CI$1,FALSE())),0,VLOOKUP('W. VaR &amp; Off-Peak Pos By Trader'!$A45,'Import OffPeak'!$A$3:CI$100,CI$1,FALSE()))</f>
        <v>0</v>
      </c>
      <c r="CJ37" s="107" t="n">
        <f aca="false">IF(ISNA(VLOOKUP('W. VaR &amp; Off-Peak Pos By Trader'!$A45,'Import OffPeak'!$A$3:CJ$100,CJ$1,FALSE())),0,VLOOKUP('W. VaR &amp; Off-Peak Pos By Trader'!$A45,'Import OffPeak'!$A$3:CJ$100,CJ$1,FALSE()))</f>
        <v>0</v>
      </c>
      <c r="CK37" s="107" t="n">
        <f aca="false">IF(ISNA(VLOOKUP('W. VaR &amp; Off-Peak Pos By Trader'!$A45,'Import OffPeak'!$A$3:CK$100,CK$1,FALSE())),0,VLOOKUP('W. VaR &amp; Off-Peak Pos By Trader'!$A45,'Import OffPeak'!$A$3:CK$100,CK$1,FALSE()))</f>
        <v>0</v>
      </c>
      <c r="CL37" s="107" t="n">
        <f aca="false">IF(ISNA(VLOOKUP('W. VaR &amp; Off-Peak Pos By Trader'!$A45,'Import OffPeak'!$A$3:CL$100,CL$1,FALSE())),0,VLOOKUP('W. VaR &amp; Off-Peak Pos By Trader'!$A45,'Import OffPeak'!$A$3:CL$100,CL$1,FALSE()))</f>
        <v>0</v>
      </c>
      <c r="CM37" s="107" t="n">
        <f aca="false">IF(ISNA(VLOOKUP('W. VaR &amp; Off-Peak Pos By Trader'!$A45,'Import OffPeak'!$A$3:CM$100,CM$1,FALSE())),0,VLOOKUP('W. VaR &amp; Off-Peak Pos By Trader'!$A45,'Import OffPeak'!$A$3:CM$100,CM$1,FALSE()))</f>
        <v>0</v>
      </c>
      <c r="CN37" s="107" t="n">
        <f aca="false">IF(ISNA(VLOOKUP('W. VaR &amp; Off-Peak Pos By Trader'!$A45,'Import OffPeak'!$A$3:CN$100,CN$1,FALSE())),0,VLOOKUP('W. VaR &amp; Off-Peak Pos By Trader'!$A45,'Import OffPeak'!$A$3:CN$100,CN$1,FALSE()))</f>
        <v>0</v>
      </c>
      <c r="CO37" s="107" t="n">
        <f aca="false">IF(ISNA(VLOOKUP('W. VaR &amp; Off-Peak Pos By Trader'!$A45,'Import OffPeak'!$A$3:CO$100,CO$1,FALSE())),0,VLOOKUP('W. VaR &amp; Off-Peak Pos By Trader'!$A45,'Import OffPeak'!$A$3:CO$100,CO$1,FALSE()))</f>
        <v>0</v>
      </c>
      <c r="CP37" s="107" t="n">
        <f aca="false">IF(ISNA(VLOOKUP('W. VaR &amp; Off-Peak Pos By Trader'!$A45,'Import OffPeak'!$A$3:CP$100,CP$1,FALSE())),0,VLOOKUP('W. VaR &amp; Off-Peak Pos By Trader'!$A45,'Import OffPeak'!$A$3:CP$100,CP$1,FALSE()))</f>
        <v>0</v>
      </c>
      <c r="CQ37" s="107" t="n">
        <f aca="false">IF(ISNA(VLOOKUP('W. VaR &amp; Off-Peak Pos By Trader'!$A45,'Import OffPeak'!$A$3:CQ$100,CQ$1,FALSE())),0,VLOOKUP('W. VaR &amp; Off-Peak Pos By Trader'!$A45,'Import OffPeak'!$A$3:CQ$100,CQ$1,FALSE()))</f>
        <v>0</v>
      </c>
      <c r="CR37" s="107" t="n">
        <f aca="false">IF(ISNA(VLOOKUP('W. VaR &amp; Off-Peak Pos By Trader'!$A45,'Import OffPeak'!$A$3:CR$100,CR$1,FALSE())),0,VLOOKUP('W. VaR &amp; Off-Peak Pos By Trader'!$A45,'Import OffPeak'!$A$3:CR$100,CR$1,FALSE()))</f>
        <v>0</v>
      </c>
      <c r="CS37" s="107" t="n">
        <f aca="false">IF(ISNA(VLOOKUP('W. VaR &amp; Off-Peak Pos By Trader'!$A45,'Import OffPeak'!$A$3:CS$100,CS$1,FALSE())),0,VLOOKUP('W. VaR &amp; Off-Peak Pos By Trader'!$A45,'Import OffPeak'!$A$3:CS$100,CS$1,FALSE()))</f>
        <v>0</v>
      </c>
      <c r="CT37" s="107" t="n">
        <f aca="false">IF(ISNA(VLOOKUP('W. VaR &amp; Off-Peak Pos By Trader'!$A45,'Import OffPeak'!$A$3:CT$100,CT$1,FALSE())),0,VLOOKUP('W. VaR &amp; Off-Peak Pos By Trader'!$A45,'Import OffPeak'!$A$3:CT$100,CT$1,FALSE()))</f>
        <v>0</v>
      </c>
      <c r="CU37" s="107" t="n">
        <f aca="false">IF(ISNA(VLOOKUP('W. VaR &amp; Off-Peak Pos By Trader'!$A45,'Import OffPeak'!$A$3:CU$100,CU$1,FALSE())),0,VLOOKUP('W. VaR &amp; Off-Peak Pos By Trader'!$A45,'Import OffPeak'!$A$3:CU$100,CU$1,FALSE()))</f>
        <v>0</v>
      </c>
      <c r="CV37" s="107" t="n">
        <f aca="false">IF(ISNA(VLOOKUP('W. VaR &amp; Off-Peak Pos By Trader'!$A45,'Import OffPeak'!$A$3:CV$100,CV$1,FALSE())),0,VLOOKUP('W. VaR &amp; Off-Peak Pos By Trader'!$A45,'Import OffPeak'!$A$3:CV$100,CV$1,FALSE()))</f>
        <v>0</v>
      </c>
      <c r="CW37" s="107" t="n">
        <f aca="false">IF(ISNA(VLOOKUP('W. VaR &amp; Off-Peak Pos By Trader'!$A45,'Import OffPeak'!$A$3:CW$100,CW$1,FALSE())),0,VLOOKUP('W. VaR &amp; Off-Peak Pos By Trader'!$A45,'Import OffPeak'!$A$3:CW$100,CW$1,FALSE()))</f>
        <v>0</v>
      </c>
      <c r="CX37" s="107" t="n">
        <f aca="false">IF(ISNA(VLOOKUP('W. VaR &amp; Off-Peak Pos By Trader'!$A45,'Import OffPeak'!$A$3:CX$100,CX$1,FALSE())),0,VLOOKUP('W. VaR &amp; Off-Peak Pos By Trader'!$A45,'Import OffPeak'!$A$3:CX$100,CX$1,FALSE()))</f>
        <v>0</v>
      </c>
      <c r="CY37" s="107" t="n">
        <f aca="false">IF(ISNA(VLOOKUP('W. VaR &amp; Off-Peak Pos By Trader'!$A45,'Import OffPeak'!$A$3:CY$100,CY$1,FALSE())),0,VLOOKUP('W. VaR &amp; Off-Peak Pos By Trader'!$A45,'Import OffPeak'!$A$3:CY$100,CY$1,FALSE()))</f>
        <v>0</v>
      </c>
      <c r="CZ37" s="107" t="n">
        <f aca="false">IF(ISNA(VLOOKUP('W. VaR &amp; Off-Peak Pos By Trader'!$A45,'Import OffPeak'!$A$3:CZ$100,CZ$1,FALSE())),0,VLOOKUP('W. VaR &amp; Off-Peak Pos By Trader'!$A45,'Import OffPeak'!$A$3:CZ$100,CZ$1,FALSE()))</f>
        <v>0</v>
      </c>
      <c r="DA37" s="107" t="n">
        <f aca="false">IF(ISNA(VLOOKUP('W. VaR &amp; Off-Peak Pos By Trader'!$A45,'Import OffPeak'!$A$3:DA$100,DA$1,FALSE())),0,VLOOKUP('W. VaR &amp; Off-Peak Pos By Trader'!$A45,'Import OffPeak'!$A$3:DA$100,DA$1,FALSE()))</f>
        <v>0</v>
      </c>
      <c r="DB37" s="107" t="n">
        <f aca="false">IF(ISNA(VLOOKUP('W. VaR &amp; Off-Peak Pos By Trader'!$A45,'Import OffPeak'!$A$3:DB$100,DB$1,FALSE())),0,VLOOKUP('W. VaR &amp; Off-Peak Pos By Trader'!$A45,'Import OffPeak'!$A$3:DB$100,DB$1,FALSE()))</f>
        <v>0</v>
      </c>
      <c r="DC37" s="107" t="n">
        <f aca="false">IF(ISNA(VLOOKUP('W. VaR &amp; Off-Peak Pos By Trader'!$A45,'Import OffPeak'!$A$3:DC$100,DC$1,FALSE())),0,VLOOKUP('W. VaR &amp; Off-Peak Pos By Trader'!$A45,'Import OffPeak'!$A$3:DC$100,DC$1,FALSE()))</f>
        <v>0</v>
      </c>
      <c r="DD37" s="107" t="n">
        <f aca="false">IF(ISNA(VLOOKUP('W. VaR &amp; Off-Peak Pos By Trader'!$A45,'Import OffPeak'!$A$3:DD$100,DD$1,FALSE())),0,VLOOKUP('W. VaR &amp; Off-Peak Pos By Trader'!$A45,'Import OffPeak'!$A$3:DD$100,DD$1,FALSE()))</f>
        <v>0</v>
      </c>
      <c r="DE37" s="107" t="n">
        <f aca="false">IF(ISNA(VLOOKUP('W. VaR &amp; Off-Peak Pos By Trader'!$A45,'Import OffPeak'!$A$3:DE$100,DE$1,FALSE())),0,VLOOKUP('W. VaR &amp; Off-Peak Pos By Trader'!$A45,'Import OffPeak'!$A$3:DE$100,DE$1,FALSE()))</f>
        <v>0</v>
      </c>
      <c r="DF37" s="107" t="n">
        <f aca="false">IF(ISNA(VLOOKUP('W. VaR &amp; Off-Peak Pos By Trader'!$A45,'Import OffPeak'!$A$3:DF$100,DF$1,FALSE())),0,VLOOKUP('W. VaR &amp; Off-Peak Pos By Trader'!$A45,'Import OffPeak'!$A$3:DF$100,DF$1,FALSE()))</f>
        <v>0</v>
      </c>
      <c r="DG37" s="107" t="n">
        <f aca="false">IF(ISNA(VLOOKUP('W. VaR &amp; Off-Peak Pos By Trader'!$A45,'Import OffPeak'!$A$3:DG$100,DG$1,FALSE())),0,VLOOKUP('W. VaR &amp; Off-Peak Pos By Trader'!$A45,'Import OffPeak'!$A$3:DG$100,DG$1,FALSE()))</f>
        <v>0</v>
      </c>
      <c r="DH37" s="107" t="n">
        <f aca="false">IF(ISNA(VLOOKUP('W. VaR &amp; Off-Peak Pos By Trader'!$A45,'Import OffPeak'!$A$3:DH$100,DH$1,FALSE())),0,VLOOKUP('W. VaR &amp; Off-Peak Pos By Trader'!$A45,'Import OffPeak'!$A$3:DH$100,DH$1,FALSE()))</f>
        <v>0</v>
      </c>
      <c r="DI37" s="107" t="n">
        <f aca="false">IF(ISNA(VLOOKUP('W. VaR &amp; Off-Peak Pos By Trader'!$A45,'Import OffPeak'!$A$3:DI$100,DI$1,FALSE())),0,VLOOKUP('W. VaR &amp; Off-Peak Pos By Trader'!$A45,'Import OffPeak'!$A$3:DI$100,DI$1,FALSE()))</f>
        <v>0</v>
      </c>
      <c r="DJ37" s="107" t="n">
        <f aca="false">IF(ISNA(VLOOKUP('W. VaR &amp; Off-Peak Pos By Trader'!$A45,'Import OffPeak'!$A$3:DJ$100,DJ$1,FALSE())),0,VLOOKUP('W. VaR &amp; Off-Peak Pos By Trader'!$A45,'Import OffPeak'!$A$3:DJ$100,DJ$1,FALSE()))</f>
        <v>0</v>
      </c>
      <c r="DK37" s="107" t="n">
        <f aca="false">IF(ISNA(VLOOKUP('W. VaR &amp; Off-Peak Pos By Trader'!$A45,'Import OffPeak'!$A$3:DK$100,DK$1,FALSE())),0,VLOOKUP('W. VaR &amp; Off-Peak Pos By Trader'!$A45,'Import OffPeak'!$A$3:DK$100,DK$1,FALSE()))</f>
        <v>0</v>
      </c>
      <c r="DL37" s="107" t="n">
        <f aca="false">IF(ISNA(VLOOKUP('W. VaR &amp; Off-Peak Pos By Trader'!$A45,'Import OffPeak'!$A$3:DL$100,DL$1,FALSE())),0,VLOOKUP('W. VaR &amp; Off-Peak Pos By Trader'!$A45,'Import OffPeak'!$A$3:DL$100,DL$1,FALSE()))</f>
        <v>0</v>
      </c>
      <c r="DM37" s="107" t="n">
        <f aca="false">IF(ISNA(VLOOKUP('W. VaR &amp; Off-Peak Pos By Trader'!$A45,'Import OffPeak'!$A$3:DM$100,DM$1,FALSE())),0,VLOOKUP('W. VaR &amp; Off-Peak Pos By Trader'!$A45,'Import OffPeak'!$A$3:DM$100,DM$1,FALSE()))</f>
        <v>0</v>
      </c>
      <c r="DN37" s="107" t="n">
        <f aca="false">IF(ISNA(VLOOKUP('W. VaR &amp; Off-Peak Pos By Trader'!$A45,'Import OffPeak'!$A$3:DN$100,DN$1,FALSE())),0,VLOOKUP('W. VaR &amp; Off-Peak Pos By Trader'!$A45,'Import OffPeak'!$A$3:DN$100,DN$1,FALSE()))</f>
        <v>0</v>
      </c>
      <c r="DO37" s="107" t="n">
        <f aca="false">IF(ISNA(VLOOKUP('W. VaR &amp; Off-Peak Pos By Trader'!$A45,'Import OffPeak'!$A$3:DO$100,DO$1,FALSE())),0,VLOOKUP('W. VaR &amp; Off-Peak Pos By Trader'!$A45,'Import OffPeak'!$A$3:DO$100,DO$1,FALSE()))</f>
        <v>0</v>
      </c>
      <c r="DP37" s="107" t="n">
        <f aca="false">IF(ISNA(VLOOKUP('W. VaR &amp; Off-Peak Pos By Trader'!$A45,'Import OffPeak'!$A$3:DP$100,DP$1,FALSE())),0,VLOOKUP('W. VaR &amp; Off-Peak Pos By Trader'!$A45,'Import OffPeak'!$A$3:DP$100,DP$1,FALSE()))</f>
        <v>0</v>
      </c>
      <c r="DQ37" s="107" t="n">
        <f aca="false">IF(ISNA(VLOOKUP('W. VaR &amp; Off-Peak Pos By Trader'!$A45,'Import OffPeak'!$A$3:DQ$100,DQ$1,FALSE())),0,VLOOKUP('W. VaR &amp; Off-Peak Pos By Trader'!$A45,'Import OffPeak'!$A$3:DQ$100,DQ$1,FALSE()))</f>
        <v>0</v>
      </c>
      <c r="DR37" s="107" t="n">
        <f aca="false">IF(ISNA(VLOOKUP('W. VaR &amp; Off-Peak Pos By Trader'!$A45,'Import OffPeak'!$A$3:DR$100,DR$1,FALSE())),0,VLOOKUP('W. VaR &amp; Off-Peak Pos By Trader'!$A45,'Import OffPeak'!$A$3:DR$100,DR$1,FALSE()))</f>
        <v>0</v>
      </c>
      <c r="DS37" s="107" t="n">
        <f aca="false">IF(ISNA(VLOOKUP('W. VaR &amp; Off-Peak Pos By Trader'!$A45,'Import OffPeak'!$A$3:DS$100,DS$1,FALSE())),0,VLOOKUP('W. VaR &amp; Off-Peak Pos By Trader'!$A45,'Import OffPeak'!$A$3:DS$100,DS$1,FALSE()))</f>
        <v>0</v>
      </c>
      <c r="DT37" s="107" t="n">
        <f aca="false">IF(ISNA(VLOOKUP('W. VaR &amp; Off-Peak Pos By Trader'!$A45,'Import OffPeak'!$A$3:DT$100,DT$1,FALSE())),0,VLOOKUP('W. VaR &amp; Off-Peak Pos By Trader'!$A45,'Import OffPeak'!$A$3:DT$100,DT$1,FALSE()))</f>
        <v>0</v>
      </c>
      <c r="DU37" s="107" t="n">
        <f aca="false">IF(ISNA(VLOOKUP('W. VaR &amp; Off-Peak Pos By Trader'!$A45,'Import OffPeak'!$A$3:DU$100,DU$1,FALSE())),0,VLOOKUP('W. VaR &amp; Off-Peak Pos By Trader'!$A45,'Import OffPeak'!$A$3:DU$100,DU$1,FALSE()))</f>
        <v>0</v>
      </c>
      <c r="DV37" s="107" t="n">
        <f aca="false">IF(ISNA(VLOOKUP('W. VaR &amp; Off-Peak Pos By Trader'!$A45,'Import OffPeak'!$A$3:DV$100,DV$1,FALSE())),0,VLOOKUP('W. VaR &amp; Off-Peak Pos By Trader'!$A45,'Import OffPeak'!$A$3:DV$100,DV$1,FALSE()))</f>
        <v>0</v>
      </c>
      <c r="DW37" s="107" t="n">
        <f aca="false">IF(ISNA(VLOOKUP('W. VaR &amp; Off-Peak Pos By Trader'!$A45,'Import OffPeak'!$A$3:DW$100,DW$1,FALSE())),0,VLOOKUP('W. VaR &amp; Off-Peak Pos By Trader'!$A45,'Import OffPeak'!$A$3:DW$100,DW$1,FALSE()))</f>
        <v>0</v>
      </c>
      <c r="DX37" s="107" t="n">
        <f aca="false">IF(ISNA(VLOOKUP('W. VaR &amp; Off-Peak Pos By Trader'!$A45,'Import OffPeak'!$A$3:DX$100,DX$1,FALSE())),0,VLOOKUP('W. VaR &amp; Off-Peak Pos By Trader'!$A45,'Import OffPeak'!$A$3:DX$100,DX$1,FALSE()))</f>
        <v>0</v>
      </c>
      <c r="DY37" s="107" t="n">
        <f aca="false">IF(ISNA(VLOOKUP('W. VaR &amp; Off-Peak Pos By Trader'!$A45,'Import OffPeak'!$A$3:DY$100,DY$1,FALSE())),0,VLOOKUP('W. VaR &amp; Off-Peak Pos By Trader'!$A45,'Import OffPeak'!$A$3:DY$100,DY$1,FALSE()))</f>
        <v>0</v>
      </c>
      <c r="DZ37" s="107" t="n">
        <f aca="false">IF(ISNA(VLOOKUP('W. VaR &amp; Off-Peak Pos By Trader'!$A45,'Import OffPeak'!$A$3:DZ$100,DZ$1,FALSE())),0,VLOOKUP('W. VaR &amp; Off-Peak Pos By Trader'!$A45,'Import OffPeak'!$A$3:DZ$100,DZ$1,FALSE()))</f>
        <v>0</v>
      </c>
      <c r="EA37" s="107" t="n">
        <f aca="false">IF(ISNA(VLOOKUP('W. VaR &amp; Off-Peak Pos By Trader'!$A45,'Import OffPeak'!$A$3:EA$100,EA$1,FALSE())),0,VLOOKUP('W. VaR &amp; Off-Peak Pos By Trader'!$A45,'Import OffPeak'!$A$3:EA$100,EA$1,FALSE()))</f>
        <v>0</v>
      </c>
      <c r="EB37" s="107" t="n">
        <f aca="false">IF(ISNA(VLOOKUP('W. VaR &amp; Off-Peak Pos By Trader'!$A45,'Import OffPeak'!$A$3:EB$100,EB$1,FALSE())),0,VLOOKUP('W. VaR &amp; Off-Peak Pos By Trader'!$A45,'Import OffPeak'!$A$3:EB$100,EB$1,FALSE()))</f>
        <v>0</v>
      </c>
      <c r="EC37" s="107" t="n">
        <f aca="false">IF(ISNA(VLOOKUP('W. VaR &amp; Off-Peak Pos By Trader'!$A45,'Import OffPeak'!$A$3:EC$100,EC$1,FALSE())),0,VLOOKUP('W. VaR &amp; Off-Peak Pos By Trader'!$A45,'Import OffPeak'!$A$3:EC$100,EC$1,FALSE()))</f>
        <v>0</v>
      </c>
      <c r="ED37" s="107" t="n">
        <f aca="false">IF(ISNA(VLOOKUP('W. VaR &amp; Off-Peak Pos By Trader'!$A45,'Import OffPeak'!$A$3:ED$100,ED$1,FALSE())),0,VLOOKUP('W. VaR &amp; Off-Peak Pos By Trader'!$A45,'Import OffPeak'!$A$3:ED$100,ED$1,FALSE()))</f>
        <v>0</v>
      </c>
      <c r="EE37" s="107" t="n">
        <f aca="false">IF(ISNA(VLOOKUP('W. VaR &amp; Off-Peak Pos By Trader'!$A45,'Import OffPeak'!$A$3:EE$100,EE$1,FALSE())),0,VLOOKUP('W. VaR &amp; Off-Peak Pos By Trader'!$A45,'Import OffPeak'!$A$3:EE$100,EE$1,FALSE()))</f>
        <v>0</v>
      </c>
      <c r="EF37" s="107" t="n">
        <f aca="false">IF(ISNA(VLOOKUP('W. VaR &amp; Off-Peak Pos By Trader'!$A45,'Import OffPeak'!$A$3:EF$100,EF$1,FALSE())),0,VLOOKUP('W. VaR &amp; Off-Peak Pos By Trader'!$A45,'Import OffPeak'!$A$3:EF$100,EF$1,FALSE()))</f>
        <v>0</v>
      </c>
      <c r="EG37" s="107" t="n">
        <f aca="false">IF(ISNA(VLOOKUP('W. VaR &amp; Off-Peak Pos By Trader'!$A45,'Import OffPeak'!$A$3:EG$100,EG$1,FALSE())),0,VLOOKUP('W. VaR &amp; Off-Peak Pos By Trader'!$A45,'Import OffPeak'!$A$3:EG$100,EG$1,FALSE()))</f>
        <v>0</v>
      </c>
      <c r="EH37" s="107" t="n">
        <f aca="false">IF(ISNA(VLOOKUP('W. VaR &amp; Off-Peak Pos By Trader'!$A45,'Import OffPeak'!$A$3:EH$100,EH$1,FALSE())),0,VLOOKUP('W. VaR &amp; Off-Peak Pos By Trader'!$A45,'Import OffPeak'!$A$3:EH$100,EH$1,FALSE()))</f>
        <v>0</v>
      </c>
      <c r="EI37" s="107" t="n">
        <f aca="false">IF(ISNA(VLOOKUP('W. VaR &amp; Off-Peak Pos By Trader'!$A45,'Import OffPeak'!$A$3:EI$100,EI$1,FALSE())),0,VLOOKUP('W. VaR &amp; Off-Peak Pos By Trader'!$A45,'Import OffPeak'!$A$3:EI$100,EI$1,FALSE()))</f>
        <v>0</v>
      </c>
      <c r="EJ37" s="107" t="n">
        <f aca="false">IF(ISNA(VLOOKUP('W. VaR &amp; Off-Peak Pos By Trader'!$A45,'Import OffPeak'!$A$3:EJ$100,EJ$1,FALSE())),0,VLOOKUP('W. VaR &amp; Off-Peak Pos By Trader'!$A45,'Import OffPeak'!$A$3:EJ$100,EJ$1,FALSE()))</f>
        <v>0</v>
      </c>
      <c r="EK37" s="107" t="n">
        <f aca="false">IF(ISNA(VLOOKUP('W. VaR &amp; Off-Peak Pos By Trader'!$A45,'Import OffPeak'!$A$3:EK$100,EK$1,FALSE())),0,VLOOKUP('W. VaR &amp; Off-Peak Pos By Trader'!$A45,'Import OffPeak'!$A$3:EK$100,EK$1,FALSE()))</f>
        <v>0</v>
      </c>
      <c r="EL37" s="107" t="n">
        <f aca="false">IF(ISNA(VLOOKUP('W. VaR &amp; Off-Peak Pos By Trader'!$A45,'Import OffPeak'!$A$3:EL$100,EL$1,FALSE())),0,VLOOKUP('W. VaR &amp; Off-Peak Pos By Trader'!$A45,'Import OffPeak'!$A$3:EL$100,EL$1,FALSE()))</f>
        <v>0</v>
      </c>
      <c r="EM37" s="107" t="n">
        <f aca="false">IF(ISNA(VLOOKUP('W. VaR &amp; Off-Peak Pos By Trader'!$A45,'Import OffPeak'!$A$3:EM$100,EM$1,FALSE())),0,VLOOKUP('W. VaR &amp; Off-Peak Pos By Trader'!$A45,'Import OffPeak'!$A$3:EM$100,EM$1,FALSE()))</f>
        <v>0</v>
      </c>
      <c r="EN37" s="107" t="n">
        <f aca="false">IF(ISNA(VLOOKUP('W. VaR &amp; Off-Peak Pos By Trader'!$A45,'Import OffPeak'!$A$3:EN$100,EN$1,FALSE())),0,VLOOKUP('W. VaR &amp; Off-Peak Pos By Trader'!$A45,'Import OffPeak'!$A$3:EN$100,EN$1,FALSE()))</f>
        <v>0</v>
      </c>
      <c r="EO37" s="107" t="n">
        <f aca="false">IF(ISNA(VLOOKUP('W. VaR &amp; Off-Peak Pos By Trader'!$A45,'Import OffPeak'!$A$3:EO$100,EO$1,FALSE())),0,VLOOKUP('W. VaR &amp; Off-Peak Pos By Trader'!$A45,'Import OffPeak'!$A$3:EO$100,EO$1,FALSE()))</f>
        <v>0</v>
      </c>
      <c r="EP37" s="107" t="n">
        <f aca="false">IF(ISNA(VLOOKUP('W. VaR &amp; Off-Peak Pos By Trader'!$A45,'Import OffPeak'!$A$3:EP$100,EP$1,FALSE())),0,VLOOKUP('W. VaR &amp; Off-Peak Pos By Trader'!$A45,'Import OffPeak'!$A$3:EP$100,EP$1,FALSE()))</f>
        <v>0</v>
      </c>
      <c r="EQ37" s="107" t="n">
        <f aca="false">IF(ISNA(VLOOKUP('W. VaR &amp; Off-Peak Pos By Trader'!$A45,'Import OffPeak'!$A$3:EQ$100,EQ$1,FALSE())),0,VLOOKUP('W. VaR &amp; Off-Peak Pos By Trader'!$A45,'Import OffPeak'!$A$3:EQ$100,EQ$1,FALSE()))</f>
        <v>0</v>
      </c>
      <c r="ER37" s="107" t="n">
        <f aca="false">IF(ISNA(VLOOKUP('W. VaR &amp; Off-Peak Pos By Trader'!$A45,'Import OffPeak'!$A$3:ER$100,ER$1,FALSE())),0,VLOOKUP('W. VaR &amp; Off-Peak Pos By Trader'!$A45,'Import OffPeak'!$A$3:ER$100,ER$1,FALSE()))</f>
        <v>0</v>
      </c>
      <c r="ES37" s="107" t="n">
        <f aca="false">IF(ISNA(VLOOKUP('W. VaR &amp; Off-Peak Pos By Trader'!$A45,'Import OffPeak'!$A$3:ES$100,ES$1,FALSE())),0,VLOOKUP('W. VaR &amp; Off-Peak Pos By Trader'!$A45,'Import OffPeak'!$A$3:ES$100,ES$1,FALSE()))</f>
        <v>0</v>
      </c>
      <c r="ET37" s="107" t="n">
        <f aca="false">IF(ISNA(VLOOKUP('W. VaR &amp; Off-Peak Pos By Trader'!$A45,'Import OffPeak'!$A$3:ET$100,ET$1,FALSE())),0,VLOOKUP('W. VaR &amp; Off-Peak Pos By Trader'!$A45,'Import OffPeak'!$A$3:ET$100,ET$1,FALSE()))</f>
        <v>0</v>
      </c>
      <c r="EU37" s="107" t="n">
        <f aca="false">IF(ISNA(VLOOKUP('W. VaR &amp; Off-Peak Pos By Trader'!$A45,'Import OffPeak'!$A$3:EU$100,EU$1,FALSE())),0,VLOOKUP('W. VaR &amp; Off-Peak Pos By Trader'!$A45,'Import OffPeak'!$A$3:EU$100,EU$1,FALSE()))</f>
        <v>0</v>
      </c>
      <c r="EV37" s="107" t="n">
        <f aca="false">IF(ISNA(VLOOKUP('W. VaR &amp; Off-Peak Pos By Trader'!$A45,'Import OffPeak'!$A$3:EV$100,EV$1,FALSE())),0,VLOOKUP('W. VaR &amp; Off-Peak Pos By Trader'!$A45,'Import OffPeak'!$A$3:EV$100,EV$1,FALSE()))</f>
        <v>0</v>
      </c>
      <c r="EW37" s="107" t="n">
        <f aca="false">IF(ISNA(VLOOKUP('W. VaR &amp; Off-Peak Pos By Trader'!$A45,'Import OffPeak'!$A$3:EW$100,EW$1,FALSE())),0,VLOOKUP('W. VaR &amp; Off-Peak Pos By Trader'!$A45,'Import OffPeak'!$A$3:EW$100,EW$1,FALSE()))</f>
        <v>0</v>
      </c>
      <c r="EX37" s="107" t="n">
        <f aca="false">IF(ISNA(VLOOKUP('W. VaR &amp; Off-Peak Pos By Trader'!$A45,'Import OffPeak'!$A$3:EX$100,EX$1,FALSE())),0,VLOOKUP('W. VaR &amp; Off-Peak Pos By Trader'!$A45,'Import OffPeak'!$A$3:EX$100,EX$1,FALSE()))</f>
        <v>0</v>
      </c>
      <c r="EY37" s="107" t="n">
        <f aca="false">IF(ISNA(VLOOKUP('W. VaR &amp; Off-Peak Pos By Trader'!$A45,'Import OffPeak'!$A$3:EY$100,EY$1,FALSE())),0,VLOOKUP('W. VaR &amp; Off-Peak Pos By Trader'!$A45,'Import OffPeak'!$A$3:EY$100,EY$1,FALSE()))</f>
        <v>0</v>
      </c>
      <c r="EZ37" s="107" t="n">
        <f aca="false">IF(ISNA(VLOOKUP('W. VaR &amp; Off-Peak Pos By Trader'!$A45,'Import OffPeak'!$A$3:EZ$100,EZ$1,FALSE())),0,VLOOKUP('W. VaR &amp; Off-Peak Pos By Trader'!$A45,'Import OffPeak'!$A$3:EZ$100,EZ$1,FALSE()))</f>
        <v>0</v>
      </c>
      <c r="FA37" s="107" t="n">
        <f aca="false">IF(ISNA(VLOOKUP('W. VaR &amp; Off-Peak Pos By Trader'!$A45,'Import OffPeak'!$A$3:FA$100,FA$1,FALSE())),0,VLOOKUP('W. VaR &amp; Off-Peak Pos By Trader'!$A45,'Import OffPeak'!$A$3:FA$100,FA$1,FALSE()))</f>
        <v>0</v>
      </c>
      <c r="FB37" s="107" t="n">
        <f aca="false">IF(ISNA(VLOOKUP('W. VaR &amp; Off-Peak Pos By Trader'!$A45,'Import OffPeak'!$A$3:FB$100,FB$1,FALSE())),0,VLOOKUP('W. VaR &amp; Off-Peak Pos By Trader'!$A45,'Import OffPeak'!$A$3:FB$100,FB$1,FALSE()))</f>
        <v>0</v>
      </c>
      <c r="FC37" s="107" t="n">
        <f aca="false">IF(ISNA(VLOOKUP('W. VaR &amp; Off-Peak Pos By Trader'!$A45,'Import OffPeak'!$A$3:FC$100,FC$1,FALSE())),0,VLOOKUP('W. VaR &amp; Off-Peak Pos By Trader'!$A45,'Import OffPeak'!$A$3:FC$100,FC$1,FALSE()))</f>
        <v>0</v>
      </c>
      <c r="FD37" s="107" t="n">
        <f aca="false">IF(ISNA(VLOOKUP('W. VaR &amp; Off-Peak Pos By Trader'!$A45,'Import OffPeak'!$A$3:FD$100,FD$1,FALSE())),0,VLOOKUP('W. VaR &amp; Off-Peak Pos By Trader'!$A45,'Import OffPeak'!$A$3:FD$100,FD$1,FALSE()))</f>
        <v>0</v>
      </c>
      <c r="FE37" s="107" t="n">
        <f aca="false">IF(ISNA(VLOOKUP('W. VaR &amp; Off-Peak Pos By Trader'!$A45,'Import OffPeak'!$A$3:FE$100,FE$1,FALSE())),0,VLOOKUP('W. VaR &amp; Off-Peak Pos By Trader'!$A45,'Import OffPeak'!$A$3:FE$100,FE$1,FALSE()))</f>
        <v>0</v>
      </c>
      <c r="FF37" s="107" t="n">
        <f aca="false">IF(ISNA(VLOOKUP('W. VaR &amp; Off-Peak Pos By Trader'!$A45,'Import OffPeak'!$A$3:FF$100,FF$1,FALSE())),0,VLOOKUP('W. VaR &amp; Off-Peak Pos By Trader'!$A45,'Import OffPeak'!$A$3:FF$100,FF$1,FALSE()))</f>
        <v>0</v>
      </c>
      <c r="FG37" s="107" t="n">
        <f aca="false">IF(ISNA(VLOOKUP('W. VaR &amp; Off-Peak Pos By Trader'!$A45,'Import OffPeak'!$A$3:FG$100,FG$1,FALSE())),0,VLOOKUP('W. VaR &amp; Off-Peak Pos By Trader'!$A45,'Import OffPeak'!$A$3:FG$100,FG$1,FALSE()))</f>
        <v>0</v>
      </c>
      <c r="FH37" s="107" t="n">
        <f aca="false">IF(ISNA(VLOOKUP('W. VaR &amp; Off-Peak Pos By Trader'!$A45,'Import OffPeak'!$A$3:FH$100,FH$1,FALSE())),0,VLOOKUP('W. VaR &amp; Off-Peak Pos By Trader'!$A45,'Import OffPeak'!$A$3:FH$100,FH$1,FALSE()))</f>
        <v>0</v>
      </c>
      <c r="FI37" s="107" t="n">
        <f aca="false">IF(ISNA(VLOOKUP('W. VaR &amp; Off-Peak Pos By Trader'!$A45,'Import OffPeak'!$A$3:FI$100,FI$1,FALSE())),0,VLOOKUP('W. VaR &amp; Off-Peak Pos By Trader'!$A45,'Import OffPeak'!$A$3:FI$100,FI$1,FALSE()))</f>
        <v>0</v>
      </c>
      <c r="FJ37" s="107" t="n">
        <f aca="false">IF(ISNA(VLOOKUP('W. VaR &amp; Off-Peak Pos By Trader'!$A45,'Import OffPeak'!$A$3:FJ$100,FJ$1,FALSE())),0,VLOOKUP('W. VaR &amp; Off-Peak Pos By Trader'!$A45,'Import OffPeak'!$A$3:FJ$100,FJ$1,FALSE()))</f>
        <v>0</v>
      </c>
      <c r="FK37" s="107" t="n">
        <f aca="false">IF(ISNA(VLOOKUP('W. VaR &amp; Off-Peak Pos By Trader'!$A45,'Import OffPeak'!$A$3:FK$100,FK$1,FALSE())),0,VLOOKUP('W. VaR &amp; Off-Peak Pos By Trader'!$A45,'Import OffPeak'!$A$3:FK$100,FK$1,FALSE()))</f>
        <v>0</v>
      </c>
      <c r="FL37" s="107" t="n">
        <f aca="false">IF(ISNA(VLOOKUP('W. VaR &amp; Off-Peak Pos By Trader'!$A45,'Import OffPeak'!$A$3:FL$100,FL$1,FALSE())),0,VLOOKUP('W. VaR &amp; Off-Peak Pos By Trader'!$A45,'Import OffPeak'!$A$3:FL$100,FL$1,FALSE()))</f>
        <v>0</v>
      </c>
      <c r="FM37" s="107" t="n">
        <f aca="false">IF(ISNA(VLOOKUP('W. VaR &amp; Off-Peak Pos By Trader'!$A45,'Import OffPeak'!$A$3:FM$100,FM$1,FALSE())),0,VLOOKUP('W. VaR &amp; Off-Peak Pos By Trader'!$A45,'Import OffPeak'!$A$3:FM$100,FM$1,FALSE()))</f>
        <v>0</v>
      </c>
      <c r="FN37" s="107" t="n">
        <f aca="false">IF(ISNA(VLOOKUP('W. VaR &amp; Off-Peak Pos By Trader'!$A45,'Import OffPeak'!$A$3:FN$100,FN$1,FALSE())),0,VLOOKUP('W. VaR &amp; Off-Peak Pos By Trader'!$A45,'Import OffPeak'!$A$3:FN$100,FN$1,FALSE()))</f>
        <v>0</v>
      </c>
      <c r="FO37" s="107" t="n">
        <f aca="false">IF(ISNA(VLOOKUP('W. VaR &amp; Off-Peak Pos By Trader'!$A45,'Import OffPeak'!$A$3:FO$100,FO$1,FALSE())),0,VLOOKUP('W. VaR &amp; Off-Peak Pos By Trader'!$A45,'Import OffPeak'!$A$3:FO$100,FO$1,FALSE()))</f>
        <v>0</v>
      </c>
      <c r="FP37" s="107" t="n">
        <f aca="false">IF(ISNA(VLOOKUP('W. VaR &amp; Off-Peak Pos By Trader'!$A45,'Import OffPeak'!$A$3:FP$100,FP$1,FALSE())),0,VLOOKUP('W. VaR &amp; Off-Peak Pos By Trader'!$A45,'Import OffPeak'!$A$3:FP$100,FP$1,FALSE()))</f>
        <v>0</v>
      </c>
      <c r="FQ37" s="107" t="n">
        <f aca="false">IF(ISNA(VLOOKUP('W. VaR &amp; Off-Peak Pos By Trader'!$A45,'Import OffPeak'!$A$3:FQ$100,FQ$1,FALSE())),0,VLOOKUP('W. VaR &amp; Off-Peak Pos By Trader'!$A45,'Import OffPeak'!$A$3:FQ$100,FQ$1,FALSE()))</f>
        <v>0</v>
      </c>
      <c r="FR37" s="107" t="n">
        <f aca="false">IF(ISNA(VLOOKUP('W. VaR &amp; Off-Peak Pos By Trader'!$A45,'Import OffPeak'!$A$3:FR$100,FR$1,FALSE())),0,VLOOKUP('W. VaR &amp; Off-Peak Pos By Trader'!$A45,'Import OffPeak'!$A$3:FR$100,FR$1,FALSE()))</f>
        <v>0</v>
      </c>
      <c r="FS37" s="107" t="n">
        <f aca="false">IF(ISNA(VLOOKUP('W. VaR &amp; Off-Peak Pos By Trader'!$A45,'Import OffPeak'!$A$3:FS$100,FS$1,FALSE())),0,VLOOKUP('W. VaR &amp; Off-Peak Pos By Trader'!$A45,'Import OffPeak'!$A$3:FS$100,FS$1,FALSE()))</f>
        <v>0</v>
      </c>
      <c r="FT37" s="107" t="n">
        <f aca="false">IF(ISNA(VLOOKUP('W. VaR &amp; Off-Peak Pos By Trader'!$A45,'Import OffPeak'!$A$3:FT$100,FT$1,FALSE())),0,VLOOKUP('W. VaR &amp; Off-Peak Pos By Trader'!$A45,'Import OffPeak'!$A$3:FT$100,FT$1,FALSE()))</f>
        <v>0</v>
      </c>
      <c r="FU37" s="107" t="n">
        <f aca="false">IF(ISNA(VLOOKUP('W. VaR &amp; Off-Peak Pos By Trader'!$A45,'Import OffPeak'!$A$3:FU$100,FU$1,FALSE())),0,VLOOKUP('W. VaR &amp; Off-Peak Pos By Trader'!$A45,'Import OffPeak'!$A$3:FU$100,FU$1,FALSE()))</f>
        <v>0</v>
      </c>
      <c r="FV37" s="0" t="n">
        <f aca="false">IF(ISNA(VLOOKUP('W. VaR &amp; Off-Peak Pos By Trader'!$A45,'Import OffPeak'!$A$3:FV$100,FV$1,FALSE())),0,VLOOKUP('W. VaR &amp; Off-Peak Pos By Trader'!$A45,'Import OffPeak'!$A$3:FV$100,FV$1,FALSE()))</f>
        <v>0</v>
      </c>
      <c r="FW37" s="0" t="n">
        <f aca="false">IF(ISNA(VLOOKUP('W. VaR &amp; Off-Peak Pos By Trader'!$A45,'Import OffPeak'!$A$3:FW$100,FW$1,FALSE())),0,VLOOKUP('W. VaR &amp; Off-Peak Pos By Trader'!$A45,'Import OffPeak'!$A$3:FW$100,FW$1,FALSE()))</f>
        <v>0</v>
      </c>
      <c r="FX37" s="0" t="n">
        <f aca="false">IF(ISNA(VLOOKUP('W. VaR &amp; Off-Peak Pos By Trader'!$A45,'Import OffPeak'!$A$3:FX$100,FX$1,FALSE())),0,VLOOKUP('W. VaR &amp; Off-Peak Pos By Trader'!$A45,'Import OffPeak'!$A$3:FX$100,FX$1,FALSE()))</f>
        <v>0</v>
      </c>
      <c r="FY37" s="0" t="n">
        <f aca="false">IF(ISNA(VLOOKUP('W. VaR &amp; Off-Peak Pos By Trader'!$A45,'Import OffPeak'!$A$3:FY$100,FY$1,FALSE())),0,VLOOKUP('W. VaR &amp; Off-Peak Pos By Trader'!$A45,'Import OffPeak'!$A$3:FY$100,FY$1,FALSE()))</f>
        <v>0</v>
      </c>
      <c r="FZ37" s="0" t="n">
        <f aca="false">IF(ISNA(VLOOKUP('W. VaR &amp; Off-Peak Pos By Trader'!$A45,'Import OffPeak'!$A$3:FZ$100,FZ$1,FALSE())),0,VLOOKUP('W. VaR &amp; Off-Peak Pos By Trader'!$A45,'Import OffPeak'!$A$3:FZ$100,FZ$1,FALSE()))</f>
        <v>0</v>
      </c>
      <c r="GA37" s="0" t="n">
        <f aca="false">IF(ISNA(VLOOKUP('W. VaR &amp; Off-Peak Pos By Trader'!$A45,'Import OffPeak'!$A$3:GA$100,GA$1,FALSE())),0,VLOOKUP('W. VaR &amp; Off-Peak Pos By Trader'!$A45,'Import OffPeak'!$A$3:GA$100,GA$1,FALSE()))</f>
        <v>0</v>
      </c>
      <c r="GB37" s="0" t="n">
        <f aca="false">IF(ISNA(VLOOKUP('W. VaR &amp; Off-Peak Pos By Trader'!$A45,'Import OffPeak'!$A$3:GB$100,GB$1,FALSE())),0,VLOOKUP('W. VaR &amp; Off-Peak Pos By Trader'!$A45,'Import OffPeak'!$A$3:GB$100,GB$1,FALSE()))</f>
        <v>0</v>
      </c>
      <c r="GC37" s="0" t="n">
        <f aca="false">IF(ISNA(VLOOKUP('W. VaR &amp; Off-Peak Pos By Trader'!$A45,'Import OffPeak'!$A$3:GC$100,GC$1,FALSE())),0,VLOOKUP('W. VaR &amp; Off-Peak Pos By Trader'!$A45,'Import OffPeak'!$A$3:GC$100,GC$1,FALSE()))</f>
        <v>0</v>
      </c>
      <c r="GD37" s="0" t="n">
        <f aca="false">IF(ISNA(VLOOKUP('W. VaR &amp; Off-Peak Pos By Trader'!$A45,'Import OffPeak'!$A$3:GD$100,GD$1,FALSE())),0,VLOOKUP('W. VaR &amp; Off-Peak Pos By Trader'!$A45,'Import OffPeak'!$A$3:GD$100,GD$1,FALSE()))</f>
        <v>0</v>
      </c>
      <c r="GE37" s="0" t="n">
        <f aca="false">IF(ISNA(VLOOKUP('W. VaR &amp; Off-Peak Pos By Trader'!$A45,'Import OffPeak'!$A$3:GE$100,GE$1,FALSE())),0,VLOOKUP('W. VaR &amp; Off-Peak Pos By Trader'!$A45,'Import OffPeak'!$A$3:GE$100,GE$1,FALSE()))</f>
        <v>0</v>
      </c>
      <c r="GF37" s="0" t="n">
        <f aca="false">IF(ISNA(VLOOKUP('W. VaR &amp; Off-Peak Pos By Trader'!$A45,'Import OffPeak'!$A$3:GF$100,GF$1,FALSE())),0,VLOOKUP('W. VaR &amp; Off-Peak Pos By Trader'!$A45,'Import OffPeak'!$A$3:GF$100,GF$1,FALSE()))</f>
        <v>0</v>
      </c>
      <c r="GG37" s="0" t="n">
        <f aca="false">IF(ISNA(VLOOKUP('W. VaR &amp; Off-Peak Pos By Trader'!$A45,'Import OffPeak'!$A$3:GG$100,GG$1,FALSE())),0,VLOOKUP('W. VaR &amp; Off-Peak Pos By Trader'!$A45,'Import OffPeak'!$A$3:GG$100,GG$1,FALSE()))</f>
        <v>0</v>
      </c>
      <c r="GH37" s="0" t="n">
        <f aca="false">IF(ISNA(VLOOKUP('W. VaR &amp; Off-Peak Pos By Trader'!$A45,'Import OffPeak'!$A$3:GH$100,GH$1,FALSE())),0,VLOOKUP('W. VaR &amp; Off-Peak Pos By Trader'!$A45,'Import OffPeak'!$A$3:GH$100,GH$1,FALSE()))</f>
        <v>0</v>
      </c>
      <c r="GI37" s="0" t="n">
        <f aca="false">IF(ISNA(VLOOKUP('W. VaR &amp; Off-Peak Pos By Trader'!$A45,'Import OffPeak'!$A$3:GI$100,GI$1,FALSE())),0,VLOOKUP('W. VaR &amp; Off-Peak Pos By Trader'!$A45,'Import OffPeak'!$A$3:GI$100,GI$1,FALSE()))</f>
        <v>0</v>
      </c>
      <c r="GJ37" s="0" t="n">
        <f aca="false">IF(ISNA(VLOOKUP('W. VaR &amp; Off-Peak Pos By Trader'!$A45,'Import OffPeak'!$A$3:GJ$100,GJ$1,FALSE())),0,VLOOKUP('W. VaR &amp; Off-Peak Pos By Trader'!$A45,'Import OffPeak'!$A$3:GJ$100,GJ$1,FALSE()))</f>
        <v>0</v>
      </c>
      <c r="GK37" s="0" t="n">
        <f aca="false">IF(ISNA(VLOOKUP('W. VaR &amp; Off-Peak Pos By Trader'!$A45,'Import OffPeak'!$A$3:GK$100,GK$1,FALSE())),0,VLOOKUP('W. VaR &amp; Off-Peak Pos By Trader'!$A45,'Import OffPeak'!$A$3:GK$100,GK$1,FALSE()))</f>
        <v>0</v>
      </c>
      <c r="GL37" s="0" t="n">
        <f aca="false">IF(ISNA(VLOOKUP('W. VaR &amp; Off-Peak Pos By Trader'!$A45,'Import OffPeak'!$A$3:GL$100,GL$1,FALSE())),0,VLOOKUP('W. VaR &amp; Off-Peak Pos By Trader'!$A45,'Import OffPeak'!$A$3:GL$100,GL$1,FALSE()))</f>
        <v>0</v>
      </c>
      <c r="GM37" s="0" t="n">
        <f aca="false">IF(ISNA(VLOOKUP('W. VaR &amp; Off-Peak Pos By Trader'!$A45,'Import OffPeak'!$A$3:GM$100,GM$1,FALSE())),0,VLOOKUP('W. VaR &amp; Off-Peak Pos By Trader'!$A45,'Import OffPeak'!$A$3:GM$100,GM$1,FALSE()))</f>
        <v>0</v>
      </c>
      <c r="GN37" s="0" t="n">
        <f aca="false">IF(ISNA(VLOOKUP('W. VaR &amp; Off-Peak Pos By Trader'!$A45,'Import OffPeak'!$A$3:GN$100,GN$1,FALSE())),0,VLOOKUP('W. VaR &amp; Off-Peak Pos By Trader'!$A45,'Import OffPeak'!$A$3:GN$100,GN$1,FALSE()))</f>
        <v>0</v>
      </c>
      <c r="GO37" s="0" t="n">
        <f aca="false">IF(ISNA(VLOOKUP('W. VaR &amp; Off-Peak Pos By Trader'!$A45,'Import OffPeak'!$A$3:GO$100,GO$1,FALSE())),0,VLOOKUP('W. VaR &amp; Off-Peak Pos By Trader'!$A45,'Import OffPeak'!$A$3:GO$100,GO$1,FALSE()))</f>
        <v>0</v>
      </c>
      <c r="GP37" s="0" t="n">
        <f aca="false">IF(ISNA(VLOOKUP('W. VaR &amp; Off-Peak Pos By Trader'!$A45,'Import OffPeak'!$A$3:GP$100,GP$1,FALSE())),0,VLOOKUP('W. VaR &amp; Off-Peak Pos By Trader'!$A45,'Import OffPeak'!$A$3:GP$100,GP$1,FALSE()))</f>
        <v>0</v>
      </c>
      <c r="GQ37" s="0" t="n">
        <f aca="false">IF(ISNA(VLOOKUP('W. VaR &amp; Off-Peak Pos By Trader'!$A45,'Import OffPeak'!$A$3:GQ$100,GQ$1,FALSE())),0,VLOOKUP('W. VaR &amp; Off-Peak Pos By Trader'!$A45,'Import OffPeak'!$A$3:GQ$100,GQ$1,FALSE()))</f>
        <v>0</v>
      </c>
      <c r="GR37" s="0" t="n">
        <f aca="false">IF(ISNA(VLOOKUP('W. VaR &amp; Off-Peak Pos By Trader'!$A45,'Import OffPeak'!$A$3:GR$100,GR$1,FALSE())),0,VLOOKUP('W. VaR &amp; Off-Peak Pos By Trader'!$A45,'Import OffPeak'!$A$3:GR$100,GR$1,FALSE()))</f>
        <v>0</v>
      </c>
      <c r="GS37" s="0" t="n">
        <f aca="false">IF(ISNA(VLOOKUP('W. VaR &amp; Off-Peak Pos By Trader'!$A45,'Import OffPeak'!$A$3:GS$100,GS$1,FALSE())),0,VLOOKUP('W. VaR &amp; Off-Peak Pos By Trader'!$A45,'Import OffPeak'!$A$3:GS$100,GS$1,FALSE()))</f>
        <v>0</v>
      </c>
      <c r="GT37" s="0" t="n">
        <f aca="false">IF(ISNA(VLOOKUP('W. VaR &amp; Off-Peak Pos By Trader'!$A45,'Import OffPeak'!$A$3:GT$100,GT$1,FALSE())),0,VLOOKUP('W. VaR &amp; Off-Peak Pos By Trader'!$A45,'Import OffPeak'!$A$3:GT$100,GT$1,FALSE()))</f>
        <v>0</v>
      </c>
      <c r="GU37" s="0" t="n">
        <f aca="false">IF(ISNA(VLOOKUP('W. VaR &amp; Off-Peak Pos By Trader'!$A45,'Import OffPeak'!$A$3:GU$100,GU$1,FALSE())),0,VLOOKUP('W. VaR &amp; Off-Peak Pos By Trader'!$A45,'Import OffPeak'!$A$3:GU$100,GU$1,FALSE()))</f>
        <v>0</v>
      </c>
      <c r="GV37" s="0" t="n">
        <f aca="false">IF(ISNA(VLOOKUP('W. VaR &amp; Off-Peak Pos By Trader'!$A45,'Import OffPeak'!$A$3:GV$100,GV$1,FALSE())),0,VLOOKUP('W. VaR &amp; Off-Peak Pos By Trader'!$A45,'Import OffPeak'!$A$3:GV$100,GV$1,FALSE()))</f>
        <v>0</v>
      </c>
      <c r="GW37" s="0" t="n">
        <f aca="false">IF(ISNA(VLOOKUP('W. VaR &amp; Off-Peak Pos By Trader'!$A45,'Import OffPeak'!$A$3:GW$100,GW$1,FALSE())),0,VLOOKUP('W. VaR &amp; Off-Peak Pos By Trader'!$A45,'Import OffPeak'!$A$3:GW$100,GW$1,FALSE()))</f>
        <v>0</v>
      </c>
      <c r="GX37" s="0" t="n">
        <f aca="false">IF(ISNA(VLOOKUP('W. VaR &amp; Off-Peak Pos By Trader'!$A45,'Import OffPeak'!$A$3:GX$100,GX$1,FALSE())),0,VLOOKUP('W. VaR &amp; Off-Peak Pos By Trader'!$A45,'Import OffPeak'!$A$3:GX$100,GX$1,FALSE()))</f>
        <v>0</v>
      </c>
      <c r="GY37" s="0" t="n">
        <f aca="false">IF(ISNA(VLOOKUP('W. VaR &amp; Off-Peak Pos By Trader'!$A45,'Import OffPeak'!$A$3:GY$100,GY$1,FALSE())),0,VLOOKUP('W. VaR &amp; Off-Peak Pos By Trader'!$A45,'Import OffPeak'!$A$3:GY$100,GY$1,FALSE()))</f>
        <v>0</v>
      </c>
      <c r="GZ37" s="0" t="n">
        <f aca="false">IF(ISNA(VLOOKUP('W. VaR &amp; Off-Peak Pos By Trader'!$A45,'Import OffPeak'!$A$3:GZ$100,GZ$1,FALSE())),0,VLOOKUP('W. VaR &amp; Off-Peak Pos By Trader'!$A45,'Import OffPeak'!$A$3:GZ$100,GZ$1,FALSE()))</f>
        <v>0</v>
      </c>
      <c r="HA37" s="0" t="n">
        <f aca="false">IF(ISNA(VLOOKUP('W. VaR &amp; Off-Peak Pos By Trader'!$A45,'Import OffPeak'!$A$3:HA$100,HA$1,FALSE())),0,VLOOKUP('W. VaR &amp; Off-Peak Pos By Trader'!$A45,'Import OffPeak'!$A$3:HA$100,HA$1,FALSE()))</f>
        <v>0</v>
      </c>
      <c r="HB37" s="0" t="n">
        <f aca="false">IF(ISNA(VLOOKUP('W. VaR &amp; Off-Peak Pos By Trader'!$A45,'Import OffPeak'!$A$3:HB$100,HB$1,FALSE())),0,VLOOKUP('W. VaR &amp; Off-Peak Pos By Trader'!$A45,'Import OffPeak'!$A$3:HB$100,HB$1,FALSE()))</f>
        <v>0</v>
      </c>
      <c r="HC37" s="0" t="n">
        <f aca="false">IF(ISNA(VLOOKUP('W. VaR &amp; Off-Peak Pos By Trader'!$A45,'Import OffPeak'!$A$3:HC$100,HC$1,FALSE())),0,VLOOKUP('W. VaR &amp; Off-Peak Pos By Trader'!$A45,'Import OffPeak'!$A$3:HC$100,HC$1,FALSE()))</f>
        <v>0</v>
      </c>
      <c r="HD37" s="0" t="n">
        <f aca="false">IF(ISNA(VLOOKUP('W. VaR &amp; Off-Peak Pos By Trader'!$A45,'Import OffPeak'!$A$3:HD$100,HD$1,FALSE())),0,VLOOKUP('W. VaR &amp; Off-Peak Pos By Trader'!$A45,'Import OffPeak'!$A$3:HD$100,HD$1,FALSE()))</f>
        <v>0</v>
      </c>
      <c r="HE37" s="0" t="n">
        <f aca="false">IF(ISNA(VLOOKUP('W. VaR &amp; Off-Peak Pos By Trader'!$A45,'Import OffPeak'!$A$3:HE$100,HE$1,FALSE())),0,VLOOKUP('W. VaR &amp; Off-Peak Pos By Trader'!$A45,'Import OffPeak'!$A$3:HE$100,HE$1,FALSE()))</f>
        <v>0</v>
      </c>
      <c r="HF37" s="0" t="n">
        <f aca="false">IF(ISNA(VLOOKUP('W. VaR &amp; Off-Peak Pos By Trader'!$A45,'Import OffPeak'!$A$3:HF$100,HF$1,FALSE())),0,VLOOKUP('W. VaR &amp; Off-Peak Pos By Trader'!$A45,'Import OffPeak'!$A$3:HF$100,HF$1,FALSE()))</f>
        <v>0</v>
      </c>
      <c r="HG37" s="0" t="n">
        <f aca="false">IF(ISNA(VLOOKUP('W. VaR &amp; Off-Peak Pos By Trader'!$A45,'Import OffPeak'!$A$3:HG$100,HG$1,FALSE())),0,VLOOKUP('W. VaR &amp; Off-Peak Pos By Trader'!$A45,'Import OffPeak'!$A$3:HG$100,HG$1,FALSE()))</f>
        <v>0</v>
      </c>
      <c r="HH37" s="0" t="n">
        <f aca="false">IF(ISNA(VLOOKUP('W. VaR &amp; Off-Peak Pos By Trader'!$A45,'Import OffPeak'!$A$3:HH$100,HH$1,FALSE())),0,VLOOKUP('W. VaR &amp; Off-Peak Pos By Trader'!$A45,'Import OffPeak'!$A$3:HH$100,HH$1,FALSE()))</f>
        <v>0</v>
      </c>
      <c r="HI37" s="0" t="n">
        <f aca="false">IF(ISNA(VLOOKUP('W. VaR &amp; Off-Peak Pos By Trader'!$A45,'Import OffPeak'!$A$3:HI$100,HI$1,FALSE())),0,VLOOKUP('W. VaR &amp; Off-Peak Pos By Trader'!$A45,'Import OffPeak'!$A$3:HI$100,HI$1,FALSE()))</f>
        <v>0</v>
      </c>
      <c r="HJ37" s="0" t="n">
        <f aca="false">IF(ISNA(VLOOKUP('W. VaR &amp; Off-Peak Pos By Trader'!$A45,'Import OffPeak'!$A$3:HJ$100,HJ$1,FALSE())),0,VLOOKUP('W. VaR &amp; Off-Peak Pos By Trader'!$A45,'Import OffPeak'!$A$3:HJ$100,HJ$1,FALSE()))</f>
        <v>0</v>
      </c>
      <c r="HK37" s="0" t="n">
        <f aca="false">IF(ISNA(VLOOKUP('W. VaR &amp; Off-Peak Pos By Trader'!$A45,'Import OffPeak'!$A$3:HK$100,HK$1,FALSE())),0,VLOOKUP('W. VaR &amp; Off-Peak Pos By Trader'!$A45,'Import OffPeak'!$A$3:HK$100,HK$1,FALSE()))</f>
        <v>0</v>
      </c>
      <c r="HL37" s="0" t="n">
        <f aca="false">IF(ISNA(VLOOKUP('W. VaR &amp; Off-Peak Pos By Trader'!$A45,'Import OffPeak'!$A$3:HL$100,HL$1,FALSE())),0,VLOOKUP('W. VaR &amp; Off-Peak Pos By Trader'!$A45,'Import OffPeak'!$A$3:HL$100,HL$1,FALSE()))</f>
        <v>0</v>
      </c>
      <c r="HM37" s="0" t="n">
        <f aca="false">IF(ISNA(VLOOKUP('W. VaR &amp; Off-Peak Pos By Trader'!$A45,'Import OffPeak'!$A$3:HM$100,HM$1,FALSE())),0,VLOOKUP('W. VaR &amp; Off-Peak Pos By Trader'!$A45,'Import OffPeak'!$A$3:HM$100,HM$1,FALSE()))</f>
        <v>0</v>
      </c>
      <c r="HN37" s="0" t="n">
        <f aca="false">IF(ISNA(VLOOKUP('W. VaR &amp; Off-Peak Pos By Trader'!$A45,'Import OffPeak'!$A$3:HN$100,HN$1,FALSE())),0,VLOOKUP('W. VaR &amp; Off-Peak Pos By Trader'!$A45,'Import OffPeak'!$A$3:HN$100,HN$1,FALSE()))</f>
        <v>0</v>
      </c>
      <c r="HO37" s="0" t="n">
        <f aca="false">IF(ISNA(VLOOKUP('W. VaR &amp; Off-Peak Pos By Trader'!$A45,'Import OffPeak'!$A$3:HO$100,HO$1,FALSE())),0,VLOOKUP('W. VaR &amp; Off-Peak Pos By Trader'!$A45,'Import OffPeak'!$A$3:HO$100,HO$1,FALSE()))</f>
        <v>0</v>
      </c>
      <c r="HP37" s="0" t="n">
        <f aca="false">IF(ISNA(VLOOKUP('W. VaR &amp; Off-Peak Pos By Trader'!$A45,'Import OffPeak'!$A$3:HP$100,HP$1,FALSE())),0,VLOOKUP('W. VaR &amp; Off-Peak Pos By Trader'!$A45,'Import OffPeak'!$A$3:HP$100,HP$1,FALSE()))</f>
        <v>0</v>
      </c>
      <c r="HQ37" s="0" t="n">
        <f aca="false">IF(ISNA(VLOOKUP('W. VaR &amp; Off-Peak Pos By Trader'!$A45,'Import OffPeak'!$A$3:HQ$100,HQ$1,FALSE())),0,VLOOKUP('W. VaR &amp; Off-Peak Pos By Trader'!$A45,'Import OffPeak'!$A$3:HQ$100,HQ$1,FALSE()))</f>
        <v>0</v>
      </c>
      <c r="HR37" s="0" t="n">
        <f aca="false">IF(ISNA(VLOOKUP('W. VaR &amp; Off-Peak Pos By Trader'!$A45,'Import OffPeak'!$A$3:HR$100,HR$1,FALSE())),0,VLOOKUP('W. VaR &amp; Off-Peak Pos By Trader'!$A45,'Import OffPeak'!$A$3:HR$100,HR$1,FALSE()))</f>
        <v>0</v>
      </c>
      <c r="HS37" s="0" t="n">
        <f aca="false">IF(ISNA(VLOOKUP('W. VaR &amp; Off-Peak Pos By Trader'!$A45,'Import OffPeak'!$A$3:HS$100,HS$1,FALSE())),0,VLOOKUP('W. VaR &amp; Off-Peak Pos By Trader'!$A45,'Import OffPeak'!$A$3:HS$100,HS$1,FALSE()))</f>
        <v>0</v>
      </c>
      <c r="HT37" s="0" t="n">
        <f aca="false">IF(ISNA(VLOOKUP('W. VaR &amp; Off-Peak Pos By Trader'!$A45,'Import OffPeak'!$A$3:HT$100,HT$1,FALSE())),0,VLOOKUP('W. VaR &amp; Off-Peak Pos By Trader'!$A45,'Import OffPeak'!$A$3:HT$100,HT$1,FALSE()))</f>
        <v>0</v>
      </c>
      <c r="HU37" s="0" t="n">
        <f aca="false">IF(ISNA(VLOOKUP('W. VaR &amp; Off-Peak Pos By Trader'!$A45,'Import OffPeak'!$A$3:HU$100,HU$1,FALSE())),0,VLOOKUP('W. VaR &amp; Off-Peak Pos By Trader'!$A45,'Import OffPeak'!$A$3:HU$100,HU$1,FALSE()))</f>
        <v>0</v>
      </c>
      <c r="HV37" s="0" t="n">
        <f aca="false">IF(ISNA(VLOOKUP('W. VaR &amp; Off-Peak Pos By Trader'!$A45,'Import OffPeak'!$A$3:HV$100,HV$1,FALSE())),0,VLOOKUP('W. VaR &amp; Off-Peak Pos By Trader'!$A45,'Import OffPeak'!$A$3:HV$100,HV$1,FALSE()))</f>
        <v>0</v>
      </c>
      <c r="HW37" s="0" t="n">
        <f aca="false">IF(ISNA(VLOOKUP('W. VaR &amp; Off-Peak Pos By Trader'!$A45,'Import OffPeak'!$A$3:HW$100,HW$1,FALSE())),0,VLOOKUP('W. VaR &amp; Off-Peak Pos By Trader'!$A45,'Import OffPeak'!$A$3:HW$100,HW$1,FALSE()))</f>
        <v>0</v>
      </c>
      <c r="HX37" s="0" t="n">
        <f aca="false">IF(ISNA(VLOOKUP('W. VaR &amp; Off-Peak Pos By Trader'!$A45,'Import OffPeak'!$A$3:HX$100,HX$1,FALSE())),0,VLOOKUP('W. VaR &amp; Off-Peak Pos By Trader'!$A45,'Import OffPeak'!$A$3:HX$100,HX$1,FALSE()))</f>
        <v>0</v>
      </c>
      <c r="HY37" s="0" t="n">
        <f aca="false">IF(ISNA(VLOOKUP('W. VaR &amp; Off-Peak Pos By Trader'!$A45,'Import OffPeak'!$A$3:HY$100,HY$1,FALSE())),0,VLOOKUP('W. VaR &amp; Off-Peak Pos By Trader'!$A45,'Import OffPeak'!$A$3:HY$100,HY$1,FALSE()))</f>
        <v>0</v>
      </c>
      <c r="HZ37" s="0" t="n">
        <f aca="false">IF(ISNA(VLOOKUP('W. VaR &amp; Off-Peak Pos By Trader'!$A45,'Import OffPeak'!$A$3:HZ$100,HZ$1,FALSE())),0,VLOOKUP('W. VaR &amp; Off-Peak Pos By Trader'!$A45,'Import OffPeak'!$A$3:HZ$100,HZ$1,FALSE()))</f>
        <v>0</v>
      </c>
      <c r="IA37" s="0" t="n">
        <f aca="false">IF(ISNA(VLOOKUP('W. VaR &amp; Off-Peak Pos By Trader'!$A45,'Import OffPeak'!$A$3:IA$100,IA$1,FALSE())),0,VLOOKUP('W. VaR &amp; Off-Peak Pos By Trader'!$A45,'Import OffPeak'!$A$3:IA$100,IA$1,FALSE()))</f>
        <v>0</v>
      </c>
      <c r="IB37" s="0" t="n">
        <f aca="false">IF(ISNA(VLOOKUP('W. VaR &amp; Off-Peak Pos By Trader'!$A45,'Import OffPeak'!$A$3:IB$100,IB$1,FALSE())),0,VLOOKUP('W. VaR &amp; Off-Peak Pos By Trader'!$A45,'Import OffPeak'!$A$3:IB$100,IB$1,FALSE()))</f>
        <v>0</v>
      </c>
      <c r="IC37" s="0" t="n">
        <f aca="false">IF(ISNA(VLOOKUP('W. VaR &amp; Off-Peak Pos By Trader'!$A45,'Import OffPeak'!$A$3:IC$100,IC$1,FALSE())),0,VLOOKUP('W. VaR &amp; Off-Peak Pos By Trader'!$A45,'Import OffPeak'!$A$3:IC$100,IC$1,FALSE()))</f>
        <v>0</v>
      </c>
    </row>
    <row r="38" customFormat="false" ht="18.75" hidden="false" customHeight="false" outlineLevel="0" collapsed="false">
      <c r="A38" s="188" t="s">
        <v>121</v>
      </c>
      <c r="B38" s="189" t="n">
        <f aca="false">SUM(B26:B37)</f>
        <v>0</v>
      </c>
      <c r="C38" s="189" t="n">
        <f aca="false">SUM(C26:C37)</f>
        <v>0</v>
      </c>
      <c r="D38" s="189" t="n">
        <f aca="false">SUM(D26:D37)</f>
        <v>0</v>
      </c>
      <c r="E38" s="189" t="n">
        <f aca="false">SUM(E26:E37)</f>
        <v>0</v>
      </c>
      <c r="F38" s="189" t="n">
        <f aca="false">SUM(F26:F37)</f>
        <v>0</v>
      </c>
      <c r="G38" s="189" t="n">
        <f aca="false">SUM(G26:G37)</f>
        <v>0</v>
      </c>
      <c r="H38" s="189" t="n">
        <f aca="false">SUM(H26:H37)</f>
        <v>-1976.00285416398</v>
      </c>
      <c r="I38" s="189" t="n">
        <f aca="false">SUM(I26:I37)</f>
        <v>440.685430775419</v>
      </c>
      <c r="J38" s="189" t="n">
        <f aca="false">SUM(J26:J37)</f>
        <v>-121411.210813203</v>
      </c>
      <c r="K38" s="189" t="n">
        <f aca="false">SUM(K26:K37)</f>
        <v>-53294.9924698525</v>
      </c>
      <c r="L38" s="189" t="n">
        <f aca="false">SUM(L26:L37)</f>
        <v>-64225.467072474</v>
      </c>
      <c r="M38" s="189" t="n">
        <f aca="false">SUM(M26:M37)</f>
        <v>-206460.618649383</v>
      </c>
      <c r="N38" s="189" t="n">
        <f aca="false">SUM(N26:N37)</f>
        <v>-201610.469704322</v>
      </c>
      <c r="O38" s="189" t="n">
        <f aca="false">SUM(O26:O37)</f>
        <v>-193875.853465474</v>
      </c>
      <c r="P38" s="189" t="n">
        <f aca="false">SUM(P26:P37)</f>
        <v>-225594.93423466</v>
      </c>
      <c r="Q38" s="189" t="n">
        <f aca="false">SUM(Q26:Q37)</f>
        <v>-196369.069212925</v>
      </c>
      <c r="R38" s="189" t="n">
        <f aca="false">SUM(R26:R37)</f>
        <v>-195372.749309294</v>
      </c>
      <c r="S38" s="189" t="n">
        <f aca="false">SUM(S26:S37)</f>
        <v>-184977.092819692</v>
      </c>
      <c r="T38" s="189" t="n">
        <f aca="false">SUM(T26:T37)</f>
        <v>-174796.636014358</v>
      </c>
      <c r="U38" s="189" t="n">
        <f aca="false">SUM(U26:U37)</f>
        <v>-182700.975530886</v>
      </c>
      <c r="V38" s="189" t="n">
        <f aca="false">SUM(V26:V37)</f>
        <v>-176784.546343795</v>
      </c>
      <c r="W38" s="189" t="n">
        <f aca="false">SUM(W26:W37)</f>
        <v>-151851.207555641</v>
      </c>
      <c r="X38" s="189" t="n">
        <f aca="false">SUM(X26:X37)</f>
        <v>-174613.866579931</v>
      </c>
      <c r="Y38" s="189" t="n">
        <f aca="false">SUM(Y26:Y37)</f>
        <v>-92060.1136003832</v>
      </c>
      <c r="Z38" s="189" t="n">
        <f aca="false">SUM(Z26:Z37)</f>
        <v>-69220.9546471812</v>
      </c>
      <c r="AA38" s="189" t="n">
        <f aca="false">SUM(AA26:AA37)</f>
        <v>-82807.6325811487</v>
      </c>
      <c r="AB38" s="189" t="n">
        <f aca="false">SUM(AB26:AB37)</f>
        <v>-179683.624259044</v>
      </c>
      <c r="AC38" s="189" t="n">
        <f aca="false">SUM(AC26:AC37)</f>
        <v>-178856.825840228</v>
      </c>
      <c r="AD38" s="189" t="n">
        <f aca="false">SUM(AD26:AD37)</f>
        <v>-153991.035388002</v>
      </c>
      <c r="AE38" s="189" t="n">
        <f aca="false">SUM(AE26:AE37)</f>
        <v>-135824.164472442</v>
      </c>
      <c r="AF38" s="189" t="n">
        <f aca="false">SUM(AF26:AF37)</f>
        <v>-141122.526931327</v>
      </c>
      <c r="AG38" s="189" t="n">
        <f aca="false">SUM(AG26:AG37)</f>
        <v>-132267.947100062</v>
      </c>
      <c r="AH38" s="189" t="n">
        <f aca="false">SUM(AH26:AH37)</f>
        <v>-89957.3926971978</v>
      </c>
      <c r="AI38" s="189" t="n">
        <f aca="false">SUM(AI26:AI37)</f>
        <v>-83986.5420148646</v>
      </c>
      <c r="AJ38" s="189" t="n">
        <f aca="false">SUM(AJ26:AJ37)</f>
        <v>-87928.7903938377</v>
      </c>
      <c r="AK38" s="189" t="n">
        <f aca="false">SUM(AK26:AK37)</f>
        <v>-16817.584512272</v>
      </c>
      <c r="AL38" s="189" t="n">
        <f aca="false">SUM(AL26:AL37)</f>
        <v>10193.2229663425</v>
      </c>
      <c r="AM38" s="189" t="n">
        <f aca="false">SUM(AM26:AM37)</f>
        <v>-513.102806741868</v>
      </c>
      <c r="AN38" s="189" t="n">
        <f aca="false">SUM(AN26:AN37)</f>
        <v>-90597.9384560012</v>
      </c>
      <c r="AO38" s="189" t="n">
        <f aca="false">SUM(AO26:AO37)</f>
        <v>-92928.4922865434</v>
      </c>
      <c r="AP38" s="189" t="n">
        <f aca="false">SUM(AP26:AP37)</f>
        <v>-67456.6448374184</v>
      </c>
      <c r="AQ38" s="189" t="n">
        <f aca="false">SUM(AQ26:AQ37)</f>
        <v>-43370.1362184263</v>
      </c>
      <c r="AR38" s="189" t="n">
        <f aca="false">SUM(AR26:AR37)</f>
        <v>-49048.9393499468</v>
      </c>
      <c r="AS38" s="189" t="n">
        <f aca="false">SUM(AS26:AS37)</f>
        <v>-59353.8404886108</v>
      </c>
      <c r="AT38" s="189" t="n">
        <f aca="false">SUM(AT26:AT37)</f>
        <v>-79804.7956804046</v>
      </c>
      <c r="AU38" s="189" t="n">
        <f aca="false">SUM(AU26:AU37)</f>
        <v>-62654.052144847</v>
      </c>
      <c r="AV38" s="189" t="n">
        <f aca="false">SUM(AV26:AV37)</f>
        <v>-67430.7437660385</v>
      </c>
      <c r="AW38" s="189" t="n">
        <f aca="false">SUM(AW26:AW37)</f>
        <v>8692.03324797638</v>
      </c>
      <c r="AX38" s="189" t="n">
        <f aca="false">SUM(AX26:AX37)</f>
        <v>36824.0052192681</v>
      </c>
      <c r="AY38" s="189" t="n">
        <f aca="false">SUM(AY26:AY37)</f>
        <v>26403.9782966123</v>
      </c>
      <c r="AZ38" s="189" t="n">
        <f aca="false">SUM(AZ26:AZ37)</f>
        <v>-55938.3433436147</v>
      </c>
      <c r="BA38" s="189" t="n">
        <f aca="false">SUM(BA26:BA37)</f>
        <v>-52433.4179649222</v>
      </c>
      <c r="BB38" s="189" t="n">
        <f aca="false">SUM(BB26:BB37)</f>
        <v>-39223.3204705822</v>
      </c>
      <c r="BC38" s="189" t="n">
        <f aca="false">SUM(BC26:BC37)</f>
        <v>-36436.831403479</v>
      </c>
      <c r="BD38" s="189" t="n">
        <f aca="false">SUM(BD26:BD37)</f>
        <v>-33977.4200347181</v>
      </c>
      <c r="BE38" s="189" t="n">
        <f aca="false">SUM(BE26:BE37)</f>
        <v>-39045.9190069841</v>
      </c>
      <c r="BF38" s="189" t="n">
        <f aca="false">SUM(BF26:BF37)</f>
        <v>-110213.677790768</v>
      </c>
      <c r="BG38" s="189" t="n">
        <f aca="false">SUM(BG26:BG37)</f>
        <v>-78448.2113683821</v>
      </c>
      <c r="BH38" s="189" t="n">
        <f aca="false">SUM(BH26:BH37)</f>
        <v>-83193.823090497</v>
      </c>
      <c r="BI38" s="189" t="n">
        <f aca="false">SUM(BI26:BI37)</f>
        <v>-30565.227001097</v>
      </c>
      <c r="BJ38" s="189" t="n">
        <f aca="false">SUM(BJ26:BJ37)</f>
        <v>3572.52843905536</v>
      </c>
      <c r="BK38" s="189" t="n">
        <f aca="false">SUM(BK26:BK37)</f>
        <v>6213.11780920194</v>
      </c>
      <c r="BL38" s="189" t="n">
        <f aca="false">SUM(BL26:BL37)</f>
        <v>-76797.0918954027</v>
      </c>
      <c r="BM38" s="189" t="n">
        <f aca="false">SUM(BM26:BM37)</f>
        <v>-76508.1697863029</v>
      </c>
      <c r="BN38" s="189" t="n">
        <f aca="false">SUM(BN26:BN37)</f>
        <v>-70843.420226755</v>
      </c>
      <c r="BO38" s="189" t="n">
        <f aca="false">SUM(BO26:BO37)</f>
        <v>-8807.01799476611</v>
      </c>
      <c r="BP38" s="189" t="n">
        <f aca="false">SUM(BP26:BP37)</f>
        <v>-8258.10293960017</v>
      </c>
      <c r="BQ38" s="189" t="n">
        <f aca="false">SUM(BQ26:BQ37)</f>
        <v>-10221.7736925072</v>
      </c>
      <c r="BR38" s="189" t="n">
        <f aca="false">SUM(BR26:BR37)</f>
        <v>-32010.1582154128</v>
      </c>
      <c r="BS38" s="189" t="n">
        <f aca="false">SUM(BS26:BS37)</f>
        <v>-27691.1381462797</v>
      </c>
      <c r="BT38" s="189" t="n">
        <f aca="false">SUM(BT26:BT37)</f>
        <v>-30956.1147203535</v>
      </c>
      <c r="BU38" s="189" t="n">
        <f aca="false">SUM(BU26:BU37)</f>
        <v>-31015.9427429239</v>
      </c>
      <c r="BV38" s="189" t="n">
        <f aca="false">SUM(BV26:BV37)</f>
        <v>-33012.3114747394</v>
      </c>
      <c r="BW38" s="189" t="n">
        <f aca="false">SUM(BW26:BW37)</f>
        <v>-31626.2477897486</v>
      </c>
      <c r="BX38" s="189" t="n">
        <f aca="false">SUM(BX26:BX37)</f>
        <v>-33101.546243309</v>
      </c>
      <c r="BY38" s="189" t="n">
        <f aca="false">SUM(BY26:BY37)</f>
        <v>-29554.4292781549</v>
      </c>
      <c r="BZ38" s="189" t="n">
        <f aca="false">SUM(BZ26:BZ37)</f>
        <v>-29787.2334524765</v>
      </c>
      <c r="CA38" s="189" t="n">
        <f aca="false">SUM(CA26:CA37)</f>
        <v>-28498.9927488241</v>
      </c>
      <c r="CB38" s="189" t="n">
        <f aca="false">SUM(CB26:CB37)</f>
        <v>-28894.083483883</v>
      </c>
      <c r="CC38" s="189" t="n">
        <f aca="false">SUM(CC26:CC37)</f>
        <v>-30971.1069902679</v>
      </c>
      <c r="CD38" s="189" t="n">
        <f aca="false">SUM(CD26:CD37)</f>
        <v>21007.0919914328</v>
      </c>
      <c r="CE38" s="189" t="n">
        <f aca="false">SUM(CE26:CE37)</f>
        <v>19100.829316848</v>
      </c>
      <c r="CF38" s="189" t="n">
        <f aca="false">SUM(CF26:CF37)</f>
        <v>20897.0981747256</v>
      </c>
      <c r="CG38" s="189" t="n">
        <f aca="false">SUM(CG26:CG37)</f>
        <v>19242.2831977375</v>
      </c>
      <c r="CH38" s="189" t="n">
        <f aca="false">SUM(CH26:CH37)</f>
        <v>19703.4028274108</v>
      </c>
      <c r="CI38" s="189" t="n">
        <f aca="false">SUM(CI26:CI37)</f>
        <v>19157.3427671237</v>
      </c>
      <c r="CJ38" s="189" t="n">
        <f aca="false">SUM(CJ26:CJ37)</f>
        <v>18378.6709004924</v>
      </c>
      <c r="CK38" s="189" t="n">
        <f aca="false">SUM(CK26:CK37)</f>
        <v>20633.7303025285</v>
      </c>
      <c r="CL38" s="189" t="n">
        <f aca="false">SUM(CL26:CL37)</f>
        <v>20523.948858178</v>
      </c>
      <c r="CM38" s="189" t="n">
        <f aca="false">SUM(CM26:CM37)</f>
        <v>21248.0998212981</v>
      </c>
      <c r="CN38" s="189" t="n">
        <f aca="false">SUM(CN26:CN37)</f>
        <v>22957.966613161</v>
      </c>
      <c r="CO38" s="189" t="n">
        <f aca="false">SUM(CO26:CO37)</f>
        <v>21674.7596494616</v>
      </c>
      <c r="CP38" s="189" t="n">
        <f aca="false">SUM(CP26:CP37)</f>
        <v>7612.57505144085</v>
      </c>
      <c r="CQ38" s="189" t="n">
        <f aca="false">SUM(CQ26:CQ37)</f>
        <v>6890.63722122419</v>
      </c>
      <c r="CR38" s="189" t="n">
        <f aca="false">SUM(CR26:CR37)</f>
        <v>7852.07688178947</v>
      </c>
      <c r="CS38" s="189" t="n">
        <f aca="false">SUM(CS26:CS37)</f>
        <v>7048.71900283741</v>
      </c>
      <c r="CT38" s="189" t="n">
        <f aca="false">SUM(CT26:CT37)</f>
        <v>7028.73591178464</v>
      </c>
      <c r="CU38" s="189" t="n">
        <f aca="false">SUM(CU26:CU37)</f>
        <v>6303.90751550206</v>
      </c>
      <c r="CV38" s="189" t="n">
        <f aca="false">SUM(CV26:CV37)</f>
        <v>5677.5690005117</v>
      </c>
      <c r="CW38" s="189" t="n">
        <f aca="false">SUM(CW26:CW37)</f>
        <v>5704.24353753712</v>
      </c>
      <c r="CX38" s="189" t="n">
        <f aca="false">SUM(CX26:CX37)</f>
        <v>5961.99271077907</v>
      </c>
      <c r="CY38" s="189" t="n">
        <f aca="false">SUM(CY26:CY37)</f>
        <v>6979.19451092524</v>
      </c>
      <c r="CZ38" s="189" t="n">
        <f aca="false">SUM(CZ26:CZ37)</f>
        <v>7686.30979160338</v>
      </c>
      <c r="DA38" s="189" t="n">
        <f aca="false">SUM(DA26:DA37)</f>
        <v>7627.58962865752</v>
      </c>
      <c r="DB38" s="189" t="n">
        <f aca="false">SUM(DB26:DB37)</f>
        <v>34260.2201826385</v>
      </c>
      <c r="DC38" s="189" t="n">
        <f aca="false">SUM(DC26:DC37)</f>
        <v>28549.7278632807</v>
      </c>
      <c r="DD38" s="189" t="n">
        <f aca="false">SUM(DD26:DD37)</f>
        <v>30693.0675417787</v>
      </c>
      <c r="DE38" s="189" t="n">
        <f aca="false">SUM(DE26:DE37)</f>
        <v>29652.6992917086</v>
      </c>
      <c r="DF38" s="189" t="n">
        <f aca="false">SUM(DF26:DF37)</f>
        <v>32696.3856874629</v>
      </c>
      <c r="DG38" s="189" t="n">
        <f aca="false">SUM(DG26:DG37)</f>
        <v>28837.3196553912</v>
      </c>
      <c r="DH38" s="189" t="n">
        <f aca="false">SUM(DH26:DH37)</f>
        <v>31059.9645898844</v>
      </c>
      <c r="DI38" s="189" t="n">
        <f aca="false">SUM(DI26:DI37)</f>
        <v>31002.560927561</v>
      </c>
      <c r="DJ38" s="189" t="n">
        <f aca="false">SUM(DJ26:DJ37)</f>
        <v>32977.1698000014</v>
      </c>
      <c r="DK38" s="189" t="n">
        <f aca="false">SUM(DK26:DK37)</f>
        <v>41434.7392804712</v>
      </c>
      <c r="DL38" s="189" t="n">
        <f aca="false">SUM(DL26:DL37)</f>
        <v>39994.9866732261</v>
      </c>
      <c r="DM38" s="189" t="n">
        <f aca="false">SUM(DM26:DM37)</f>
        <v>40614.5984589664</v>
      </c>
      <c r="DN38" s="189" t="n">
        <f aca="false">SUM(DN26:DN37)</f>
        <v>2129.56728524564</v>
      </c>
      <c r="DO38" s="189" t="n">
        <f aca="false">SUM(DO26:DO37)</f>
        <v>1778.95975501833</v>
      </c>
      <c r="DP38" s="189" t="n">
        <f aca="false">SUM(DP26:DP37)</f>
        <v>1855.03404613255</v>
      </c>
      <c r="DQ38" s="189" t="n">
        <f aca="false">SUM(DQ26:DQ37)</f>
        <v>1793.37197824139</v>
      </c>
      <c r="DR38" s="189" t="n">
        <f aca="false">SUM(DR26:DR37)</f>
        <v>1680.09912520061</v>
      </c>
      <c r="DS38" s="189" t="n">
        <f aca="false">SUM(DS26:DS37)</f>
        <v>1580.37631570335</v>
      </c>
      <c r="DT38" s="189" t="n">
        <f aca="false">SUM(DT26:DT37)</f>
        <v>1810.73082757282</v>
      </c>
      <c r="DU38" s="189" t="n">
        <f aca="false">SUM(DU26:DU37)</f>
        <v>2993.61809816085</v>
      </c>
      <c r="DV38" s="189" t="n">
        <f aca="false">SUM(DV26:DV37)</f>
        <v>3276.85580108575</v>
      </c>
      <c r="DW38" s="189" t="n">
        <f aca="false">SUM(DW26:DW37)</f>
        <v>4549.54569719222</v>
      </c>
      <c r="DX38" s="189" t="n">
        <f aca="false">SUM(DX26:DX37)</f>
        <v>4316.04126401332</v>
      </c>
      <c r="DY38" s="189" t="n">
        <f aca="false">SUM(DY26:DY37)</f>
        <v>4270.68779105495</v>
      </c>
      <c r="DZ38" s="189" t="n">
        <f aca="false">SUM(DZ26:DZ37)</f>
        <v>-24319.8383985162</v>
      </c>
      <c r="EA38" s="189" t="n">
        <f aca="false">SUM(EA26:EA37)</f>
        <v>-20840.6308750682</v>
      </c>
      <c r="EB38" s="189" t="n">
        <f aca="false">SUM(EB26:EB37)</f>
        <v>-21888.2105568467</v>
      </c>
      <c r="EC38" s="189" t="n">
        <f aca="false">SUM(EC26:EC37)</f>
        <v>-22122.4994301514</v>
      </c>
      <c r="ED38" s="189" t="n">
        <f aca="false">SUM(ED26:ED37)</f>
        <v>-23501.6300686394</v>
      </c>
      <c r="EE38" s="189" t="n">
        <f aca="false">SUM(EE26:EE37)</f>
        <v>-21520.8471434277</v>
      </c>
      <c r="EF38" s="189" t="n">
        <f aca="false">SUM(EF26:EF37)</f>
        <v>-25307.3866308182</v>
      </c>
      <c r="EG38" s="189" t="n">
        <f aca="false">SUM(EG26:EG37)</f>
        <v>-22566.7443626545</v>
      </c>
      <c r="EH38" s="189" t="n">
        <f aca="false">SUM(EH26:EH37)</f>
        <v>-23990.0946005811</v>
      </c>
      <c r="EI38" s="189" t="n">
        <f aca="false">SUM(EI26:EI37)</f>
        <v>-21245.4938479792</v>
      </c>
      <c r="EJ38" s="189" t="n">
        <f aca="false">SUM(EJ26:EJ37)</f>
        <v>-21584.5914778915</v>
      </c>
      <c r="EK38" s="189" t="n">
        <f aca="false">SUM(EK26:EK37)</f>
        <v>-23094.8827216946</v>
      </c>
      <c r="EL38" s="189" t="n">
        <f aca="false">SUM(EL26:EL37)</f>
        <v>-21924.5212153211</v>
      </c>
      <c r="EM38" s="189" t="n">
        <f aca="false">SUM(EM26:EM37)</f>
        <v>-19052.7595118487</v>
      </c>
      <c r="EN38" s="189" t="n">
        <f aca="false">SUM(EN26:EN37)</f>
        <v>-21509.2306620543</v>
      </c>
      <c r="EO38" s="189" t="n">
        <f aca="false">SUM(EO26:EO37)</f>
        <v>-19886.8468289648</v>
      </c>
      <c r="EP38" s="189" t="n">
        <f aca="false">SUM(EP26:EP37)</f>
        <v>-21278.7890962642</v>
      </c>
      <c r="EQ38" s="189" t="n">
        <f aca="false">SUM(EQ26:EQ37)</f>
        <v>-17156.9372570143</v>
      </c>
      <c r="ER38" s="189" t="n">
        <f aca="false">SUM(ER26:ER37)</f>
        <v>-17998.1074214126</v>
      </c>
      <c r="ES38" s="189" t="n">
        <f aca="false">SUM(ES26:ES37)</f>
        <v>-17040.9423849221</v>
      </c>
      <c r="ET38" s="189" t="n">
        <f aca="false">SUM(ET26:ET37)</f>
        <v>-18157.960780737</v>
      </c>
      <c r="EU38" s="189" t="n">
        <f aca="false">SUM(EU26:EU37)</f>
        <v>-16805.8893932699</v>
      </c>
      <c r="EV38" s="189" t="n">
        <f aca="false">SUM(EV26:EV37)</f>
        <v>-17074.7153642763</v>
      </c>
      <c r="EW38" s="189" t="n">
        <f aca="false">SUM(EW26:EW37)</f>
        <v>-18262.56460383</v>
      </c>
      <c r="EX38" s="189" t="n">
        <f aca="false">SUM(EX26:EX37)</f>
        <v>-17341.8805544252</v>
      </c>
      <c r="EY38" s="189" t="n">
        <f aca="false">SUM(EY26:EY37)</f>
        <v>-15057.0499497547</v>
      </c>
      <c r="EZ38" s="189" t="n">
        <f aca="false">SUM(EZ26:EZ37)</f>
        <v>-16988.5299563584</v>
      </c>
      <c r="FA38" s="189" t="n">
        <f aca="false">SUM(FA26:FA37)</f>
        <v>-15720.7891462437</v>
      </c>
      <c r="FB38" s="189" t="n">
        <f aca="false">SUM(FB26:FB37)</f>
        <v>-16806.9555546756</v>
      </c>
      <c r="FC38" s="189" t="n">
        <f aca="false">SUM(FC26:FC37)</f>
        <v>-16122.966529361</v>
      </c>
      <c r="FD38" s="189" t="n">
        <f aca="false">SUM(FD26:FD37)</f>
        <v>-16894.1487452845</v>
      </c>
      <c r="FE38" s="189" t="n">
        <f aca="false">SUM(FE26:FE37)</f>
        <v>-16726.1500514755</v>
      </c>
      <c r="FF38" s="189" t="n">
        <f aca="false">SUM(FF26:FF37)</f>
        <v>-16312.0230920907</v>
      </c>
      <c r="FG38" s="189" t="n">
        <f aca="false">SUM(FG26:FG37)</f>
        <v>-15775.2753817009</v>
      </c>
      <c r="FH38" s="189" t="n">
        <f aca="false">SUM(FH26:FH37)</f>
        <v>-12773.2137423497</v>
      </c>
      <c r="FI38" s="189" t="n">
        <f aca="false">SUM(FI26:FI37)</f>
        <v>-12589.576387987</v>
      </c>
      <c r="FJ38" s="189" t="n">
        <f aca="false">SUM(FJ26:FJ37)</f>
        <v>0</v>
      </c>
      <c r="FK38" s="189" t="n">
        <f aca="false">SUM(FK26:FK37)</f>
        <v>0</v>
      </c>
      <c r="FL38" s="189" t="n">
        <f aca="false">SUM(FL26:FL37)</f>
        <v>0</v>
      </c>
      <c r="FM38" s="189" t="n">
        <f aca="false">SUM(FM26:FM37)</f>
        <v>0</v>
      </c>
      <c r="FN38" s="189" t="n">
        <f aca="false">SUM(FN26:FN37)</f>
        <v>0</v>
      </c>
      <c r="FO38" s="189" t="n">
        <f aca="false">SUM(FO26:FO37)</f>
        <v>0</v>
      </c>
      <c r="FP38" s="189" t="n">
        <f aca="false">SUM(FP26:FP37)</f>
        <v>0</v>
      </c>
      <c r="FQ38" s="189" t="n">
        <f aca="false">SUM(FQ26:FQ37)</f>
        <v>0</v>
      </c>
      <c r="FR38" s="189" t="n">
        <f aca="false">SUM(FR26:FR37)</f>
        <v>0</v>
      </c>
      <c r="FS38" s="189" t="n">
        <f aca="false">SUM(FS26:FS37)</f>
        <v>0</v>
      </c>
      <c r="FT38" s="189" t="n">
        <f aca="false">SUM(FT26:FT37)</f>
        <v>0</v>
      </c>
      <c r="FU38" s="189" t="n">
        <f aca="false">SUM(FU26:FU37)</f>
        <v>0</v>
      </c>
      <c r="FV38" s="0" t="n">
        <f aca="false">SUM(FV26:FV37)</f>
        <v>0</v>
      </c>
      <c r="FW38" s="0" t="n">
        <f aca="false">SUM(FW26:FW37)</f>
        <v>0</v>
      </c>
      <c r="FX38" s="0" t="n">
        <f aca="false">SUM(FX26:FX37)</f>
        <v>0</v>
      </c>
      <c r="FY38" s="0" t="n">
        <f aca="false">SUM(FY26:FY37)</f>
        <v>0</v>
      </c>
      <c r="FZ38" s="0" t="n">
        <f aca="false">SUM(FZ26:FZ37)</f>
        <v>0</v>
      </c>
      <c r="GA38" s="0" t="n">
        <f aca="false">SUM(GA26:GA37)</f>
        <v>0</v>
      </c>
      <c r="GB38" s="0" t="n">
        <f aca="false">SUM(GB26:GB37)</f>
        <v>0</v>
      </c>
      <c r="GC38" s="0" t="n">
        <f aca="false">SUM(GC26:GC37)</f>
        <v>0</v>
      </c>
      <c r="GD38" s="0" t="n">
        <f aca="false">SUM(GD26:GD37)</f>
        <v>0</v>
      </c>
      <c r="GE38" s="0" t="n">
        <f aca="false">SUM(GE26:GE37)</f>
        <v>0</v>
      </c>
      <c r="GF38" s="0" t="n">
        <f aca="false">SUM(GF26:GF37)</f>
        <v>0</v>
      </c>
      <c r="GG38" s="0" t="n">
        <f aca="false">SUM(GG26:GG37)</f>
        <v>0</v>
      </c>
      <c r="GH38" s="0" t="n">
        <f aca="false">SUM(GH26:GH37)</f>
        <v>0</v>
      </c>
      <c r="GI38" s="0" t="n">
        <f aca="false">SUM(GI26:GI37)</f>
        <v>0</v>
      </c>
      <c r="GJ38" s="0" t="n">
        <f aca="false">SUM(GJ26:GJ37)</f>
        <v>0</v>
      </c>
      <c r="GK38" s="0" t="n">
        <f aca="false">SUM(GK26:GK37)</f>
        <v>0</v>
      </c>
      <c r="GL38" s="0" t="n">
        <f aca="false">SUM(GL26:GL37)</f>
        <v>0</v>
      </c>
      <c r="GM38" s="0" t="n">
        <f aca="false">SUM(GM26:GM37)</f>
        <v>0</v>
      </c>
      <c r="GN38" s="0" t="n">
        <f aca="false">SUM(GN26:GN37)</f>
        <v>0</v>
      </c>
      <c r="GO38" s="0" t="n">
        <f aca="false">SUM(GO26:GO37)</f>
        <v>0</v>
      </c>
      <c r="GP38" s="0" t="n">
        <f aca="false">SUM(GP26:GP37)</f>
        <v>0</v>
      </c>
      <c r="GQ38" s="0" t="n">
        <f aca="false">SUM(GQ26:GQ37)</f>
        <v>0</v>
      </c>
      <c r="GR38" s="0" t="n">
        <f aca="false">SUM(GR26:GR37)</f>
        <v>0</v>
      </c>
      <c r="GS38" s="0" t="n">
        <f aca="false">SUM(GS26:GS37)</f>
        <v>0</v>
      </c>
      <c r="GT38" s="0" t="n">
        <f aca="false">SUM(GT26:GT37)</f>
        <v>0</v>
      </c>
      <c r="GU38" s="0" t="n">
        <f aca="false">SUM(GU26:GU37)</f>
        <v>0</v>
      </c>
      <c r="GV38" s="0" t="n">
        <f aca="false">SUM(GV26:GV37)</f>
        <v>0</v>
      </c>
      <c r="GW38" s="0" t="n">
        <f aca="false">SUM(GW26:GW37)</f>
        <v>0</v>
      </c>
      <c r="GX38" s="0" t="n">
        <f aca="false">SUM(GX26:GX37)</f>
        <v>0</v>
      </c>
      <c r="GY38" s="0" t="n">
        <f aca="false">SUM(GY26:GY37)</f>
        <v>0</v>
      </c>
      <c r="GZ38" s="0" t="n">
        <f aca="false">SUM(GZ26:GZ37)</f>
        <v>0</v>
      </c>
      <c r="HA38" s="0" t="n">
        <f aca="false">SUM(HA26:HA37)</f>
        <v>0</v>
      </c>
      <c r="HB38" s="0" t="n">
        <f aca="false">SUM(HB26:HB37)</f>
        <v>0</v>
      </c>
      <c r="HC38" s="0" t="n">
        <f aca="false">SUM(HC26:HC37)</f>
        <v>0</v>
      </c>
      <c r="HD38" s="0" t="n">
        <f aca="false">SUM(HD26:HD37)</f>
        <v>0</v>
      </c>
      <c r="HE38" s="0" t="n">
        <f aca="false">SUM(HE26:HE37)</f>
        <v>0</v>
      </c>
      <c r="HF38" s="0" t="n">
        <f aca="false">SUM(HF26:HF37)</f>
        <v>0</v>
      </c>
      <c r="HG38" s="0" t="n">
        <f aca="false">SUM(HG26:HG37)</f>
        <v>0</v>
      </c>
      <c r="HH38" s="0" t="n">
        <f aca="false">SUM(HH26:HH37)</f>
        <v>0</v>
      </c>
      <c r="HI38" s="0" t="n">
        <f aca="false">SUM(HI26:HI37)</f>
        <v>0</v>
      </c>
      <c r="HJ38" s="0" t="n">
        <f aca="false">SUM(HJ26:HJ37)</f>
        <v>0</v>
      </c>
      <c r="HK38" s="0" t="n">
        <f aca="false">SUM(HK26:HK37)</f>
        <v>0</v>
      </c>
      <c r="HL38" s="0" t="n">
        <f aca="false">SUM(HL26:HL37)</f>
        <v>0</v>
      </c>
      <c r="HM38" s="0" t="n">
        <f aca="false">SUM(HM26:HM37)</f>
        <v>0</v>
      </c>
      <c r="HN38" s="0" t="n">
        <f aca="false">SUM(HN26:HN37)</f>
        <v>0</v>
      </c>
      <c r="HO38" s="0" t="n">
        <f aca="false">SUM(HO26:HO37)</f>
        <v>0</v>
      </c>
      <c r="HP38" s="0" t="n">
        <f aca="false">SUM(HP26:HP37)</f>
        <v>0</v>
      </c>
      <c r="HQ38" s="0" t="n">
        <f aca="false">SUM(HQ26:HQ37)</f>
        <v>0</v>
      </c>
      <c r="HR38" s="0" t="n">
        <f aca="false">SUM(HR26:HR37)</f>
        <v>0</v>
      </c>
      <c r="HS38" s="0" t="n">
        <f aca="false">SUM(HS26:HS37)</f>
        <v>0</v>
      </c>
      <c r="HT38" s="0" t="n">
        <f aca="false">SUM(HT26:HT37)</f>
        <v>0</v>
      </c>
      <c r="HU38" s="0" t="n">
        <f aca="false">SUM(HU26:HU37)</f>
        <v>0</v>
      </c>
      <c r="HV38" s="0" t="n">
        <f aca="false">SUM(HV26:HV37)</f>
        <v>0</v>
      </c>
      <c r="HW38" s="0" t="n">
        <f aca="false">SUM(HW26:HW37)</f>
        <v>0</v>
      </c>
      <c r="HX38" s="0" t="n">
        <f aca="false">SUM(HX26:HX37)</f>
        <v>0</v>
      </c>
      <c r="HY38" s="0" t="n">
        <f aca="false">SUM(HY26:HY37)</f>
        <v>0</v>
      </c>
      <c r="HZ38" s="0" t="n">
        <f aca="false">SUM(HZ26:HZ37)</f>
        <v>0</v>
      </c>
      <c r="IA38" s="0" t="n">
        <f aca="false">SUM(IA26:IA37)</f>
        <v>0</v>
      </c>
      <c r="IB38" s="0" t="n">
        <f aca="false">SUM(IB26:IB37)</f>
        <v>0</v>
      </c>
      <c r="IC38" s="0" t="n">
        <f aca="false">SUM(IC26:IC37)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I10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1" ySplit="1" topLeftCell="B2" activePane="bottomRight" state="frozen"/>
      <selection pane="topLeft" activeCell="A1" activeCellId="0" sqref="A1"/>
      <selection pane="topRight" activeCell="B1" activeCellId="0" sqref="B1"/>
      <selection pane="bottomLeft" activeCell="A2" activeCellId="0" sqref="A2"/>
      <selection pane="bottomRight" activeCell="A99" activeCellId="0" sqref="A99:IV9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91" width="18.85"/>
    <col collapsed="false" customWidth="true" hidden="false" outlineLevel="0" max="237" min="2" style="0" width="13.14"/>
    <col collapsed="false" customWidth="true" hidden="false" outlineLevel="0" max="238" min="238" style="0" width="16.7"/>
    <col collapsed="false" customWidth="true" hidden="false" outlineLevel="0" max="239" min="239" style="0" width="15.41"/>
    <col collapsed="false" customWidth="true" hidden="false" outlineLevel="0" max="243" min="243" style="0" width="12.7"/>
  </cols>
  <sheetData>
    <row r="1" customFormat="false" ht="12.75" hidden="false" customHeight="false" outlineLevel="0" collapsed="false">
      <c r="B1" s="192" t="n">
        <v>37012</v>
      </c>
      <c r="C1" s="192" t="n">
        <v>37043</v>
      </c>
      <c r="D1" s="192" t="n">
        <v>37073</v>
      </c>
      <c r="E1" s="192" t="n">
        <v>37104</v>
      </c>
      <c r="F1" s="192" t="n">
        <v>37135</v>
      </c>
      <c r="G1" s="192" t="n">
        <v>37165</v>
      </c>
      <c r="H1" s="192" t="n">
        <v>37196</v>
      </c>
      <c r="I1" s="192" t="n">
        <v>37226</v>
      </c>
      <c r="J1" s="192" t="n">
        <v>37257</v>
      </c>
      <c r="K1" s="192" t="n">
        <v>37288</v>
      </c>
      <c r="L1" s="192" t="n">
        <v>37316</v>
      </c>
      <c r="M1" s="192" t="n">
        <v>37347</v>
      </c>
      <c r="N1" s="192" t="n">
        <v>37377</v>
      </c>
      <c r="O1" s="192" t="n">
        <v>37408</v>
      </c>
      <c r="P1" s="192" t="n">
        <v>37438</v>
      </c>
      <c r="Q1" s="192" t="n">
        <v>37469</v>
      </c>
      <c r="R1" s="192" t="n">
        <v>37500</v>
      </c>
      <c r="S1" s="192" t="n">
        <v>37530</v>
      </c>
      <c r="T1" s="192" t="n">
        <v>37561</v>
      </c>
      <c r="U1" s="192" t="n">
        <v>37591</v>
      </c>
      <c r="V1" s="192" t="n">
        <v>37622</v>
      </c>
      <c r="W1" s="192" t="n">
        <v>37653</v>
      </c>
      <c r="X1" s="192" t="n">
        <v>37681</v>
      </c>
      <c r="Y1" s="192" t="n">
        <v>37712</v>
      </c>
      <c r="Z1" s="192" t="n">
        <v>37742</v>
      </c>
      <c r="AA1" s="192" t="n">
        <v>37773</v>
      </c>
      <c r="AB1" s="192" t="n">
        <v>37803</v>
      </c>
      <c r="AC1" s="192" t="n">
        <v>37834</v>
      </c>
      <c r="AD1" s="192" t="n">
        <v>37865</v>
      </c>
      <c r="AE1" s="192" t="n">
        <v>37895</v>
      </c>
      <c r="AF1" s="192" t="n">
        <v>37926</v>
      </c>
      <c r="AG1" s="192" t="n">
        <v>37956</v>
      </c>
      <c r="AH1" s="192" t="n">
        <v>37987</v>
      </c>
      <c r="AI1" s="192" t="n">
        <v>38018</v>
      </c>
      <c r="AJ1" s="192" t="n">
        <v>38047</v>
      </c>
      <c r="AK1" s="192" t="n">
        <v>38078</v>
      </c>
      <c r="AL1" s="192" t="n">
        <v>38108</v>
      </c>
      <c r="AM1" s="192" t="n">
        <v>38139</v>
      </c>
      <c r="AN1" s="192" t="n">
        <v>38169</v>
      </c>
      <c r="AO1" s="192" t="n">
        <v>38200</v>
      </c>
      <c r="AP1" s="192" t="n">
        <v>38231</v>
      </c>
      <c r="AQ1" s="192" t="n">
        <v>38261</v>
      </c>
      <c r="AR1" s="192" t="n">
        <v>38292</v>
      </c>
      <c r="AS1" s="192" t="n">
        <v>38322</v>
      </c>
      <c r="AT1" s="192" t="n">
        <v>38353</v>
      </c>
      <c r="AU1" s="192" t="n">
        <v>38384</v>
      </c>
      <c r="AV1" s="192" t="n">
        <v>38412</v>
      </c>
      <c r="AW1" s="192" t="n">
        <v>38443</v>
      </c>
      <c r="AX1" s="192" t="n">
        <v>38473</v>
      </c>
      <c r="AY1" s="192" t="n">
        <v>38504</v>
      </c>
      <c r="AZ1" s="192" t="n">
        <v>38534</v>
      </c>
      <c r="BA1" s="192" t="n">
        <v>38565</v>
      </c>
      <c r="BB1" s="192" t="n">
        <v>38596</v>
      </c>
      <c r="BC1" s="192" t="n">
        <v>38626</v>
      </c>
      <c r="BD1" s="192" t="n">
        <v>38657</v>
      </c>
      <c r="BE1" s="192" t="n">
        <v>38687</v>
      </c>
      <c r="BF1" s="192" t="n">
        <v>38718</v>
      </c>
      <c r="BG1" s="192" t="n">
        <v>38749</v>
      </c>
      <c r="BH1" s="192" t="n">
        <v>38777</v>
      </c>
      <c r="BI1" s="192" t="n">
        <v>38808</v>
      </c>
      <c r="BJ1" s="192" t="n">
        <v>38838</v>
      </c>
      <c r="BK1" s="192" t="n">
        <v>38869</v>
      </c>
      <c r="BL1" s="192" t="n">
        <v>38899</v>
      </c>
      <c r="BM1" s="192" t="n">
        <v>38930</v>
      </c>
      <c r="BN1" s="192" t="n">
        <v>38961</v>
      </c>
      <c r="BO1" s="192" t="n">
        <v>38991</v>
      </c>
      <c r="BP1" s="192" t="n">
        <v>39022</v>
      </c>
      <c r="BQ1" s="192" t="n">
        <v>39052</v>
      </c>
      <c r="BR1" s="192" t="n">
        <v>39083</v>
      </c>
      <c r="BS1" s="192" t="n">
        <v>39114</v>
      </c>
      <c r="BT1" s="192" t="n">
        <v>39142</v>
      </c>
      <c r="BU1" s="192" t="n">
        <v>39173</v>
      </c>
      <c r="BV1" s="192" t="n">
        <v>39203</v>
      </c>
      <c r="BW1" s="192" t="n">
        <v>39234</v>
      </c>
      <c r="BX1" s="192" t="n">
        <v>39264</v>
      </c>
      <c r="BY1" s="192" t="n">
        <v>39295</v>
      </c>
      <c r="BZ1" s="192" t="n">
        <v>39326</v>
      </c>
      <c r="CA1" s="192" t="n">
        <v>39356</v>
      </c>
      <c r="CB1" s="192" t="n">
        <v>39387</v>
      </c>
      <c r="CC1" s="192" t="n">
        <v>39417</v>
      </c>
      <c r="CD1" s="192" t="n">
        <v>39448</v>
      </c>
      <c r="CE1" s="192" t="n">
        <v>39479</v>
      </c>
      <c r="CF1" s="192" t="n">
        <v>39508</v>
      </c>
      <c r="CG1" s="192" t="n">
        <v>39539</v>
      </c>
      <c r="CH1" s="192" t="n">
        <v>39569</v>
      </c>
      <c r="CI1" s="192" t="n">
        <v>39600</v>
      </c>
      <c r="CJ1" s="192" t="n">
        <v>39630</v>
      </c>
      <c r="CK1" s="192" t="n">
        <v>39661</v>
      </c>
      <c r="CL1" s="192" t="n">
        <v>39692</v>
      </c>
      <c r="CM1" s="192" t="n">
        <v>39722</v>
      </c>
      <c r="CN1" s="192" t="n">
        <v>39753</v>
      </c>
      <c r="CO1" s="192" t="n">
        <v>39783</v>
      </c>
      <c r="CP1" s="192" t="n">
        <v>39814</v>
      </c>
      <c r="CQ1" s="192" t="n">
        <v>39845</v>
      </c>
      <c r="CR1" s="192" t="n">
        <v>39873</v>
      </c>
      <c r="CS1" s="192" t="n">
        <v>39904</v>
      </c>
      <c r="CT1" s="192" t="n">
        <v>39934</v>
      </c>
      <c r="CU1" s="192" t="n">
        <v>39965</v>
      </c>
      <c r="CV1" s="192" t="n">
        <v>39995</v>
      </c>
      <c r="CW1" s="192" t="n">
        <v>40026</v>
      </c>
      <c r="CX1" s="192" t="n">
        <v>40057</v>
      </c>
      <c r="CY1" s="192" t="n">
        <v>40087</v>
      </c>
      <c r="CZ1" s="192" t="n">
        <v>40118</v>
      </c>
      <c r="DA1" s="192" t="n">
        <v>40148</v>
      </c>
      <c r="DB1" s="192" t="n">
        <v>40179</v>
      </c>
      <c r="DC1" s="192" t="n">
        <v>40210</v>
      </c>
      <c r="DD1" s="192" t="n">
        <v>40238</v>
      </c>
      <c r="DE1" s="192" t="n">
        <v>40269</v>
      </c>
      <c r="DF1" s="192" t="n">
        <v>40299</v>
      </c>
      <c r="DG1" s="192" t="n">
        <v>40330</v>
      </c>
      <c r="DH1" s="192" t="n">
        <v>40360</v>
      </c>
      <c r="DI1" s="192" t="n">
        <v>40391</v>
      </c>
      <c r="DJ1" s="192" t="n">
        <v>40422</v>
      </c>
      <c r="DK1" s="192" t="n">
        <v>40452</v>
      </c>
      <c r="DL1" s="192" t="n">
        <v>40483</v>
      </c>
      <c r="DM1" s="192" t="n">
        <v>40513</v>
      </c>
      <c r="DN1" s="192" t="n">
        <v>40544</v>
      </c>
      <c r="DO1" s="192" t="n">
        <v>40575</v>
      </c>
      <c r="DP1" s="192" t="n">
        <v>40603</v>
      </c>
      <c r="DQ1" s="192" t="n">
        <v>40634</v>
      </c>
      <c r="DR1" s="192" t="n">
        <v>40664</v>
      </c>
      <c r="DS1" s="192" t="n">
        <v>40695</v>
      </c>
      <c r="DT1" s="192" t="n">
        <v>40725</v>
      </c>
      <c r="DU1" s="192" t="n">
        <v>40756</v>
      </c>
      <c r="DV1" s="192" t="n">
        <v>40787</v>
      </c>
      <c r="DW1" s="192" t="n">
        <v>40817</v>
      </c>
      <c r="DX1" s="192" t="n">
        <v>40848</v>
      </c>
      <c r="DY1" s="192" t="n">
        <v>40878</v>
      </c>
      <c r="DZ1" s="192" t="n">
        <v>40909</v>
      </c>
      <c r="EA1" s="192" t="n">
        <v>40940</v>
      </c>
      <c r="EB1" s="192" t="n">
        <v>40969</v>
      </c>
      <c r="EC1" s="192" t="n">
        <v>41000</v>
      </c>
      <c r="ED1" s="192" t="n">
        <v>41030</v>
      </c>
      <c r="EE1" s="192" t="n">
        <v>41061</v>
      </c>
      <c r="EF1" s="192" t="n">
        <v>41091</v>
      </c>
      <c r="EG1" s="192" t="n">
        <v>41122</v>
      </c>
      <c r="EH1" s="192" t="n">
        <v>41153</v>
      </c>
      <c r="EI1" s="192" t="n">
        <v>41183</v>
      </c>
      <c r="EJ1" s="192" t="n">
        <v>41214</v>
      </c>
      <c r="EK1" s="192" t="n">
        <v>41244</v>
      </c>
      <c r="EL1" s="192" t="n">
        <v>41275</v>
      </c>
      <c r="EM1" s="192" t="n">
        <v>41306</v>
      </c>
      <c r="EN1" s="192" t="n">
        <v>41334</v>
      </c>
      <c r="EO1" s="192" t="n">
        <v>41365</v>
      </c>
      <c r="EP1" s="192" t="n">
        <v>41395</v>
      </c>
      <c r="EQ1" s="192" t="n">
        <v>41426</v>
      </c>
      <c r="ER1" s="192" t="n">
        <v>41456</v>
      </c>
      <c r="ES1" s="192" t="n">
        <v>41487</v>
      </c>
      <c r="ET1" s="192" t="n">
        <v>41518</v>
      </c>
      <c r="EU1" s="192" t="n">
        <v>41548</v>
      </c>
      <c r="EV1" s="192" t="n">
        <v>41579</v>
      </c>
      <c r="EW1" s="192" t="n">
        <v>41609</v>
      </c>
      <c r="EX1" s="192" t="n">
        <v>41640</v>
      </c>
      <c r="EY1" s="192" t="n">
        <v>41671</v>
      </c>
      <c r="EZ1" s="192" t="n">
        <v>41699</v>
      </c>
      <c r="FA1" s="192" t="n">
        <v>41730</v>
      </c>
      <c r="FB1" s="192" t="n">
        <v>41760</v>
      </c>
      <c r="FC1" s="192" t="n">
        <v>41791</v>
      </c>
      <c r="FD1" s="192" t="n">
        <v>41821</v>
      </c>
      <c r="FE1" s="192" t="n">
        <v>41852</v>
      </c>
      <c r="FF1" s="192" t="n">
        <v>41883</v>
      </c>
      <c r="FG1" s="192" t="n">
        <v>41913</v>
      </c>
      <c r="FH1" s="192" t="n">
        <v>41944</v>
      </c>
      <c r="FI1" s="192" t="n">
        <v>41974</v>
      </c>
      <c r="FJ1" s="192" t="n">
        <v>42005</v>
      </c>
      <c r="FK1" s="192" t="n">
        <v>42036</v>
      </c>
      <c r="FL1" s="192" t="n">
        <v>42064</v>
      </c>
      <c r="FM1" s="192" t="n">
        <v>42095</v>
      </c>
      <c r="FN1" s="192" t="n">
        <v>42125</v>
      </c>
      <c r="FO1" s="192" t="n">
        <v>42156</v>
      </c>
      <c r="FP1" s="192" t="n">
        <v>42186</v>
      </c>
      <c r="FQ1" s="192" t="n">
        <v>42217</v>
      </c>
      <c r="FR1" s="192" t="n">
        <v>42248</v>
      </c>
      <c r="FS1" s="192" t="n">
        <v>42278</v>
      </c>
      <c r="FT1" s="192" t="n">
        <v>42309</v>
      </c>
      <c r="FU1" s="192" t="n">
        <v>42339</v>
      </c>
      <c r="FV1" s="192" t="n">
        <v>42370</v>
      </c>
      <c r="FW1" s="192" t="n">
        <v>42401</v>
      </c>
      <c r="FX1" s="192" t="n">
        <v>42430</v>
      </c>
      <c r="FY1" s="192" t="n">
        <v>42461</v>
      </c>
      <c r="FZ1" s="192" t="n">
        <v>42491</v>
      </c>
      <c r="GA1" s="192" t="n">
        <v>42522</v>
      </c>
      <c r="GB1" s="192" t="n">
        <v>42552</v>
      </c>
      <c r="GC1" s="192" t="n">
        <v>42583</v>
      </c>
      <c r="GD1" s="192" t="n">
        <v>42614</v>
      </c>
      <c r="GE1" s="192" t="n">
        <v>42644</v>
      </c>
      <c r="GF1" s="192" t="n">
        <v>42675</v>
      </c>
      <c r="GG1" s="192" t="n">
        <v>42705</v>
      </c>
      <c r="GH1" s="192" t="n">
        <v>42736</v>
      </c>
      <c r="GI1" s="192" t="n">
        <v>42767</v>
      </c>
      <c r="GJ1" s="192" t="n">
        <v>42795</v>
      </c>
      <c r="GK1" s="192" t="n">
        <v>42826</v>
      </c>
      <c r="GL1" s="192" t="n">
        <v>42856</v>
      </c>
      <c r="GM1" s="192" t="n">
        <v>42887</v>
      </c>
      <c r="GN1" s="192" t="n">
        <v>42917</v>
      </c>
      <c r="GO1" s="192" t="n">
        <v>42948</v>
      </c>
      <c r="GP1" s="192" t="n">
        <v>42979</v>
      </c>
      <c r="GQ1" s="192" t="n">
        <v>43009</v>
      </c>
      <c r="GR1" s="192" t="n">
        <v>43040</v>
      </c>
      <c r="GS1" s="192" t="n">
        <v>43070</v>
      </c>
      <c r="GT1" s="192" t="n">
        <v>43101</v>
      </c>
      <c r="GU1" s="192" t="n">
        <v>43132</v>
      </c>
      <c r="GV1" s="192" t="n">
        <v>43160</v>
      </c>
      <c r="GW1" s="192" t="n">
        <v>43191</v>
      </c>
      <c r="GX1" s="192" t="n">
        <v>43221</v>
      </c>
      <c r="GY1" s="192" t="n">
        <v>43252</v>
      </c>
      <c r="GZ1" s="192" t="n">
        <v>43282</v>
      </c>
      <c r="HA1" s="192" t="n">
        <v>43313</v>
      </c>
      <c r="HB1" s="192" t="n">
        <v>43344</v>
      </c>
      <c r="HC1" s="192" t="n">
        <v>43374</v>
      </c>
      <c r="HD1" s="192" t="n">
        <v>43405</v>
      </c>
      <c r="HE1" s="192" t="n">
        <v>43435</v>
      </c>
      <c r="HF1" s="192" t="n">
        <v>43466</v>
      </c>
      <c r="HG1" s="192" t="n">
        <v>43497</v>
      </c>
      <c r="HH1" s="192" t="n">
        <v>43525</v>
      </c>
      <c r="HI1" s="192" t="n">
        <v>43556</v>
      </c>
      <c r="HJ1" s="192" t="n">
        <v>43586</v>
      </c>
      <c r="HK1" s="192" t="n">
        <v>43617</v>
      </c>
      <c r="HL1" s="192" t="n">
        <v>43647</v>
      </c>
      <c r="HM1" s="192" t="n">
        <v>43678</v>
      </c>
      <c r="HN1" s="192" t="n">
        <v>43709</v>
      </c>
      <c r="HO1" s="192" t="n">
        <v>43739</v>
      </c>
      <c r="HP1" s="192" t="n">
        <v>43770</v>
      </c>
      <c r="HQ1" s="192" t="n">
        <v>43800</v>
      </c>
      <c r="HR1" s="192" t="n">
        <v>43831</v>
      </c>
      <c r="HS1" s="192" t="n">
        <v>43862</v>
      </c>
      <c r="HT1" s="192" t="n">
        <v>43891</v>
      </c>
      <c r="HU1" s="192" t="n">
        <v>43922</v>
      </c>
      <c r="HV1" s="192" t="n">
        <v>43952</v>
      </c>
      <c r="HW1" s="192" t="n">
        <v>43983</v>
      </c>
      <c r="HX1" s="192" t="n">
        <v>44013</v>
      </c>
      <c r="HY1" s="192" t="n">
        <v>44044</v>
      </c>
      <c r="HZ1" s="192" t="n">
        <v>44075</v>
      </c>
      <c r="IA1" s="192" t="n">
        <v>44105</v>
      </c>
      <c r="IB1" s="192" t="n">
        <v>44136</v>
      </c>
      <c r="IC1" s="192" t="n">
        <v>44166</v>
      </c>
    </row>
    <row r="2" customFormat="false" ht="12.75" hidden="false" customHeight="false" outlineLevel="0" collapsed="false">
      <c r="A2" s="191" t="s">
        <v>133</v>
      </c>
      <c r="B2" s="0" t="s">
        <v>134</v>
      </c>
      <c r="C2" s="0" t="s">
        <v>134</v>
      </c>
      <c r="D2" s="0" t="s">
        <v>134</v>
      </c>
      <c r="E2" s="0" t="s">
        <v>134</v>
      </c>
      <c r="F2" s="0" t="s">
        <v>134</v>
      </c>
      <c r="G2" s="0" t="s">
        <v>134</v>
      </c>
      <c r="H2" s="0" t="s">
        <v>134</v>
      </c>
      <c r="I2" s="0" t="s">
        <v>134</v>
      </c>
      <c r="J2" s="0" t="s">
        <v>134</v>
      </c>
      <c r="K2" s="0" t="s">
        <v>134</v>
      </c>
      <c r="L2" s="0" t="s">
        <v>134</v>
      </c>
      <c r="M2" s="0" t="s">
        <v>134</v>
      </c>
      <c r="N2" s="0" t="s">
        <v>134</v>
      </c>
      <c r="O2" s="0" t="s">
        <v>134</v>
      </c>
      <c r="P2" s="0" t="s">
        <v>134</v>
      </c>
      <c r="Q2" s="0" t="s">
        <v>134</v>
      </c>
      <c r="R2" s="0" t="s">
        <v>134</v>
      </c>
      <c r="S2" s="0" t="s">
        <v>134</v>
      </c>
      <c r="T2" s="0" t="s">
        <v>134</v>
      </c>
      <c r="U2" s="0" t="s">
        <v>134</v>
      </c>
      <c r="V2" s="0" t="s">
        <v>134</v>
      </c>
      <c r="W2" s="0" t="s">
        <v>134</v>
      </c>
      <c r="X2" s="0" t="s">
        <v>134</v>
      </c>
      <c r="Y2" s="0" t="s">
        <v>134</v>
      </c>
      <c r="Z2" s="0" t="s">
        <v>134</v>
      </c>
      <c r="AA2" s="0" t="s">
        <v>134</v>
      </c>
      <c r="AB2" s="0" t="s">
        <v>134</v>
      </c>
      <c r="AC2" s="0" t="s">
        <v>134</v>
      </c>
      <c r="AD2" s="0" t="s">
        <v>134</v>
      </c>
      <c r="AE2" s="0" t="s">
        <v>134</v>
      </c>
      <c r="AF2" s="0" t="s">
        <v>134</v>
      </c>
      <c r="AG2" s="0" t="s">
        <v>134</v>
      </c>
      <c r="AH2" s="0" t="s">
        <v>134</v>
      </c>
      <c r="AI2" s="0" t="s">
        <v>134</v>
      </c>
      <c r="AJ2" s="0" t="s">
        <v>134</v>
      </c>
      <c r="AK2" s="0" t="s">
        <v>134</v>
      </c>
      <c r="AL2" s="0" t="s">
        <v>134</v>
      </c>
      <c r="AM2" s="0" t="s">
        <v>134</v>
      </c>
      <c r="AN2" s="0" t="s">
        <v>134</v>
      </c>
      <c r="AO2" s="0" t="s">
        <v>134</v>
      </c>
      <c r="AP2" s="0" t="s">
        <v>134</v>
      </c>
      <c r="AQ2" s="0" t="s">
        <v>134</v>
      </c>
      <c r="AR2" s="0" t="s">
        <v>134</v>
      </c>
      <c r="AS2" s="0" t="s">
        <v>134</v>
      </c>
      <c r="AT2" s="0" t="s">
        <v>134</v>
      </c>
      <c r="AU2" s="0" t="s">
        <v>134</v>
      </c>
      <c r="AV2" s="0" t="s">
        <v>134</v>
      </c>
      <c r="AW2" s="0" t="s">
        <v>134</v>
      </c>
      <c r="AX2" s="0" t="s">
        <v>134</v>
      </c>
      <c r="AY2" s="0" t="s">
        <v>134</v>
      </c>
      <c r="AZ2" s="0" t="s">
        <v>134</v>
      </c>
      <c r="BA2" s="0" t="s">
        <v>134</v>
      </c>
      <c r="BB2" s="0" t="s">
        <v>134</v>
      </c>
      <c r="BC2" s="0" t="s">
        <v>134</v>
      </c>
      <c r="BD2" s="0" t="s">
        <v>134</v>
      </c>
      <c r="BE2" s="0" t="s">
        <v>134</v>
      </c>
      <c r="BF2" s="0" t="s">
        <v>134</v>
      </c>
      <c r="BG2" s="0" t="s">
        <v>134</v>
      </c>
      <c r="BH2" s="0" t="s">
        <v>134</v>
      </c>
      <c r="BI2" s="0" t="s">
        <v>134</v>
      </c>
      <c r="BJ2" s="0" t="s">
        <v>134</v>
      </c>
      <c r="BK2" s="0" t="s">
        <v>134</v>
      </c>
      <c r="BL2" s="0" t="s">
        <v>134</v>
      </c>
      <c r="BM2" s="0" t="s">
        <v>134</v>
      </c>
      <c r="BN2" s="0" t="s">
        <v>134</v>
      </c>
      <c r="BO2" s="0" t="s">
        <v>134</v>
      </c>
      <c r="BP2" s="0" t="s">
        <v>134</v>
      </c>
      <c r="BQ2" s="0" t="s">
        <v>134</v>
      </c>
      <c r="BR2" s="0" t="s">
        <v>134</v>
      </c>
      <c r="BS2" s="0" t="s">
        <v>134</v>
      </c>
      <c r="BT2" s="0" t="s">
        <v>134</v>
      </c>
      <c r="BU2" s="0" t="s">
        <v>134</v>
      </c>
      <c r="BV2" s="0" t="s">
        <v>134</v>
      </c>
      <c r="BW2" s="0" t="s">
        <v>134</v>
      </c>
      <c r="BX2" s="0" t="s">
        <v>134</v>
      </c>
      <c r="BY2" s="0" t="s">
        <v>134</v>
      </c>
      <c r="BZ2" s="0" t="s">
        <v>134</v>
      </c>
      <c r="CA2" s="0" t="s">
        <v>134</v>
      </c>
      <c r="CB2" s="0" t="s">
        <v>134</v>
      </c>
      <c r="CC2" s="0" t="s">
        <v>134</v>
      </c>
      <c r="CD2" s="0" t="s">
        <v>134</v>
      </c>
      <c r="CE2" s="0" t="s">
        <v>134</v>
      </c>
      <c r="CF2" s="0" t="s">
        <v>134</v>
      </c>
      <c r="CG2" s="0" t="s">
        <v>134</v>
      </c>
      <c r="CH2" s="0" t="s">
        <v>134</v>
      </c>
      <c r="CI2" s="0" t="s">
        <v>134</v>
      </c>
      <c r="CJ2" s="0" t="s">
        <v>134</v>
      </c>
      <c r="CK2" s="0" t="s">
        <v>134</v>
      </c>
      <c r="CL2" s="0" t="s">
        <v>134</v>
      </c>
      <c r="CM2" s="0" t="s">
        <v>134</v>
      </c>
      <c r="CN2" s="0" t="s">
        <v>134</v>
      </c>
      <c r="CO2" s="0" t="s">
        <v>134</v>
      </c>
      <c r="CP2" s="0" t="s">
        <v>134</v>
      </c>
      <c r="CQ2" s="0" t="s">
        <v>134</v>
      </c>
      <c r="CR2" s="0" t="s">
        <v>134</v>
      </c>
      <c r="CS2" s="0" t="s">
        <v>134</v>
      </c>
      <c r="CT2" s="0" t="s">
        <v>134</v>
      </c>
      <c r="CU2" s="0" t="s">
        <v>134</v>
      </c>
      <c r="CV2" s="0" t="s">
        <v>134</v>
      </c>
      <c r="CW2" s="0" t="s">
        <v>134</v>
      </c>
      <c r="CX2" s="0" t="s">
        <v>134</v>
      </c>
      <c r="CY2" s="0" t="s">
        <v>134</v>
      </c>
      <c r="CZ2" s="0" t="s">
        <v>134</v>
      </c>
      <c r="DA2" s="0" t="s">
        <v>134</v>
      </c>
      <c r="DB2" s="0" t="s">
        <v>134</v>
      </c>
      <c r="DC2" s="0" t="s">
        <v>134</v>
      </c>
      <c r="DD2" s="0" t="s">
        <v>134</v>
      </c>
      <c r="DE2" s="0" t="s">
        <v>134</v>
      </c>
      <c r="DF2" s="0" t="s">
        <v>134</v>
      </c>
      <c r="DG2" s="0" t="s">
        <v>134</v>
      </c>
      <c r="DH2" s="0" t="s">
        <v>134</v>
      </c>
      <c r="DI2" s="0" t="s">
        <v>134</v>
      </c>
      <c r="DJ2" s="0" t="s">
        <v>134</v>
      </c>
      <c r="DK2" s="0" t="s">
        <v>134</v>
      </c>
      <c r="DL2" s="0" t="s">
        <v>134</v>
      </c>
      <c r="DM2" s="0" t="s">
        <v>134</v>
      </c>
      <c r="DN2" s="0" t="s">
        <v>134</v>
      </c>
      <c r="DO2" s="0" t="s">
        <v>134</v>
      </c>
      <c r="DP2" s="0" t="s">
        <v>134</v>
      </c>
      <c r="DQ2" s="0" t="s">
        <v>134</v>
      </c>
      <c r="DR2" s="0" t="s">
        <v>134</v>
      </c>
      <c r="DS2" s="0" t="s">
        <v>134</v>
      </c>
      <c r="DT2" s="0" t="s">
        <v>134</v>
      </c>
      <c r="DU2" s="0" t="s">
        <v>134</v>
      </c>
      <c r="DV2" s="0" t="s">
        <v>134</v>
      </c>
      <c r="DW2" s="0" t="s">
        <v>134</v>
      </c>
      <c r="DX2" s="0" t="s">
        <v>134</v>
      </c>
      <c r="DY2" s="0" t="s">
        <v>134</v>
      </c>
      <c r="DZ2" s="0" t="s">
        <v>134</v>
      </c>
      <c r="EA2" s="0" t="s">
        <v>134</v>
      </c>
      <c r="EB2" s="0" t="s">
        <v>134</v>
      </c>
      <c r="EC2" s="0" t="s">
        <v>134</v>
      </c>
      <c r="ED2" s="0" t="s">
        <v>134</v>
      </c>
      <c r="EE2" s="0" t="s">
        <v>134</v>
      </c>
      <c r="EF2" s="0" t="s">
        <v>134</v>
      </c>
      <c r="EG2" s="0" t="s">
        <v>134</v>
      </c>
      <c r="EH2" s="0" t="s">
        <v>134</v>
      </c>
      <c r="EI2" s="0" t="s">
        <v>134</v>
      </c>
      <c r="EJ2" s="0" t="s">
        <v>134</v>
      </c>
      <c r="EK2" s="0" t="s">
        <v>134</v>
      </c>
      <c r="EL2" s="0" t="s">
        <v>134</v>
      </c>
      <c r="EM2" s="0" t="s">
        <v>134</v>
      </c>
      <c r="EN2" s="0" t="s">
        <v>134</v>
      </c>
      <c r="EO2" s="0" t="s">
        <v>134</v>
      </c>
      <c r="EP2" s="0" t="s">
        <v>134</v>
      </c>
      <c r="EQ2" s="0" t="s">
        <v>134</v>
      </c>
      <c r="ER2" s="0" t="s">
        <v>134</v>
      </c>
      <c r="ES2" s="0" t="s">
        <v>134</v>
      </c>
      <c r="ET2" s="0" t="s">
        <v>134</v>
      </c>
      <c r="EU2" s="0" t="s">
        <v>134</v>
      </c>
      <c r="EV2" s="0" t="s">
        <v>134</v>
      </c>
      <c r="EW2" s="0" t="s">
        <v>134</v>
      </c>
      <c r="EX2" s="0" t="s">
        <v>134</v>
      </c>
      <c r="EY2" s="0" t="s">
        <v>134</v>
      </c>
      <c r="EZ2" s="0" t="s">
        <v>134</v>
      </c>
      <c r="FA2" s="0" t="s">
        <v>134</v>
      </c>
      <c r="FB2" s="0" t="s">
        <v>134</v>
      </c>
      <c r="FC2" s="0" t="s">
        <v>134</v>
      </c>
      <c r="FD2" s="0" t="s">
        <v>134</v>
      </c>
      <c r="FE2" s="0" t="s">
        <v>134</v>
      </c>
      <c r="FF2" s="0" t="s">
        <v>134</v>
      </c>
      <c r="FG2" s="0" t="s">
        <v>134</v>
      </c>
      <c r="FH2" s="0" t="s">
        <v>134</v>
      </c>
      <c r="FI2" s="0" t="s">
        <v>134</v>
      </c>
      <c r="FJ2" s="0" t="s">
        <v>134</v>
      </c>
      <c r="FK2" s="0" t="s">
        <v>134</v>
      </c>
      <c r="FL2" s="0" t="s">
        <v>134</v>
      </c>
      <c r="FM2" s="0" t="s">
        <v>134</v>
      </c>
      <c r="FN2" s="0" t="s">
        <v>134</v>
      </c>
      <c r="FO2" s="0" t="s">
        <v>134</v>
      </c>
      <c r="FP2" s="0" t="s">
        <v>134</v>
      </c>
      <c r="FQ2" s="0" t="s">
        <v>134</v>
      </c>
      <c r="FR2" s="0" t="s">
        <v>134</v>
      </c>
      <c r="FS2" s="0" t="s">
        <v>134</v>
      </c>
      <c r="FT2" s="0" t="s">
        <v>134</v>
      </c>
      <c r="FU2" s="0" t="s">
        <v>134</v>
      </c>
      <c r="FV2" s="0" t="s">
        <v>134</v>
      </c>
      <c r="FW2" s="0" t="s">
        <v>134</v>
      </c>
      <c r="FX2" s="0" t="s">
        <v>134</v>
      </c>
      <c r="FY2" s="0" t="s">
        <v>134</v>
      </c>
      <c r="FZ2" s="0" t="s">
        <v>134</v>
      </c>
      <c r="GA2" s="0" t="s">
        <v>134</v>
      </c>
      <c r="GB2" s="0" t="s">
        <v>134</v>
      </c>
      <c r="GC2" s="0" t="s">
        <v>134</v>
      </c>
      <c r="GD2" s="0" t="s">
        <v>134</v>
      </c>
      <c r="GE2" s="0" t="s">
        <v>134</v>
      </c>
      <c r="GF2" s="0" t="s">
        <v>134</v>
      </c>
      <c r="GG2" s="0" t="s">
        <v>134</v>
      </c>
      <c r="GH2" s="0" t="s">
        <v>134</v>
      </c>
      <c r="GI2" s="0" t="s">
        <v>134</v>
      </c>
      <c r="GJ2" s="0" t="s">
        <v>134</v>
      </c>
      <c r="GK2" s="0" t="s">
        <v>134</v>
      </c>
      <c r="GL2" s="0" t="s">
        <v>134</v>
      </c>
      <c r="GM2" s="0" t="s">
        <v>134</v>
      </c>
      <c r="GN2" s="0" t="s">
        <v>134</v>
      </c>
      <c r="GO2" s="0" t="s">
        <v>134</v>
      </c>
      <c r="GP2" s="0" t="s">
        <v>134</v>
      </c>
      <c r="GQ2" s="0" t="s">
        <v>134</v>
      </c>
      <c r="GR2" s="0" t="s">
        <v>134</v>
      </c>
      <c r="GS2" s="0" t="s">
        <v>134</v>
      </c>
      <c r="GT2" s="0" t="s">
        <v>134</v>
      </c>
      <c r="GU2" s="0" t="s">
        <v>134</v>
      </c>
      <c r="GV2" s="0" t="s">
        <v>134</v>
      </c>
      <c r="GW2" s="0" t="s">
        <v>134</v>
      </c>
      <c r="GX2" s="0" t="s">
        <v>134</v>
      </c>
      <c r="GY2" s="0" t="s">
        <v>134</v>
      </c>
      <c r="GZ2" s="0" t="s">
        <v>134</v>
      </c>
      <c r="HA2" s="0" t="s">
        <v>134</v>
      </c>
      <c r="HB2" s="0" t="s">
        <v>134</v>
      </c>
      <c r="HC2" s="0" t="s">
        <v>134</v>
      </c>
      <c r="HD2" s="0" t="s">
        <v>134</v>
      </c>
      <c r="HE2" s="0" t="s">
        <v>134</v>
      </c>
      <c r="HF2" s="0" t="s">
        <v>134</v>
      </c>
      <c r="HG2" s="0" t="s">
        <v>134</v>
      </c>
      <c r="HH2" s="0" t="s">
        <v>134</v>
      </c>
      <c r="HI2" s="0" t="s">
        <v>134</v>
      </c>
      <c r="HJ2" s="0" t="s">
        <v>134</v>
      </c>
      <c r="HK2" s="0" t="s">
        <v>134</v>
      </c>
      <c r="HL2" s="0" t="s">
        <v>134</v>
      </c>
      <c r="HM2" s="0" t="s">
        <v>134</v>
      </c>
      <c r="HN2" s="0" t="s">
        <v>134</v>
      </c>
      <c r="HO2" s="0" t="s">
        <v>134</v>
      </c>
      <c r="HP2" s="0" t="s">
        <v>134</v>
      </c>
      <c r="HQ2" s="0" t="s">
        <v>134</v>
      </c>
      <c r="HR2" s="0" t="s">
        <v>134</v>
      </c>
      <c r="HS2" s="0" t="s">
        <v>134</v>
      </c>
      <c r="HT2" s="0" t="s">
        <v>134</v>
      </c>
      <c r="HU2" s="0" t="s">
        <v>134</v>
      </c>
      <c r="HV2" s="0" t="s">
        <v>134</v>
      </c>
      <c r="HW2" s="0" t="s">
        <v>134</v>
      </c>
      <c r="HX2" s="0" t="s">
        <v>134</v>
      </c>
      <c r="HY2" s="0" t="s">
        <v>134</v>
      </c>
      <c r="HZ2" s="0" t="s">
        <v>134</v>
      </c>
      <c r="IA2" s="0" t="s">
        <v>134</v>
      </c>
      <c r="IB2" s="0" t="s">
        <v>134</v>
      </c>
      <c r="IC2" s="0" t="s">
        <v>134</v>
      </c>
      <c r="ID2" s="0" t="s">
        <v>135</v>
      </c>
      <c r="IE2" s="0" t="s">
        <v>136</v>
      </c>
    </row>
    <row r="3" customFormat="false" ht="12.75" hidden="false" customHeight="false" outlineLevel="0" collapsed="false">
      <c r="A3" s="191" t="s">
        <v>4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3"/>
      <c r="AG3" s="193"/>
      <c r="AH3" s="193"/>
      <c r="AI3" s="193"/>
      <c r="AJ3" s="193"/>
      <c r="AK3" s="193"/>
      <c r="AL3" s="193"/>
      <c r="AM3" s="193"/>
      <c r="AN3" s="193"/>
      <c r="AO3" s="193"/>
      <c r="AP3" s="193"/>
      <c r="AQ3" s="193"/>
      <c r="AR3" s="193"/>
      <c r="AS3" s="193"/>
      <c r="AT3" s="193"/>
      <c r="AU3" s="193"/>
      <c r="AV3" s="193"/>
      <c r="AW3" s="193"/>
      <c r="AX3" s="193"/>
      <c r="AY3" s="193"/>
      <c r="AZ3" s="193"/>
      <c r="BA3" s="193"/>
      <c r="BB3" s="193"/>
      <c r="BC3" s="193"/>
      <c r="BD3" s="193"/>
      <c r="BE3" s="193"/>
      <c r="BF3" s="193"/>
      <c r="BG3" s="193"/>
      <c r="BH3" s="193"/>
      <c r="BI3" s="193"/>
      <c r="BJ3" s="193"/>
      <c r="BK3" s="193"/>
      <c r="BL3" s="193"/>
      <c r="BM3" s="193"/>
      <c r="BN3" s="193"/>
      <c r="BO3" s="193"/>
      <c r="BP3" s="193"/>
      <c r="BQ3" s="193"/>
      <c r="BR3" s="193"/>
      <c r="BS3" s="193"/>
      <c r="BT3" s="193"/>
      <c r="BU3" s="193"/>
      <c r="BV3" s="193"/>
      <c r="BW3" s="193"/>
      <c r="BX3" s="193"/>
      <c r="BY3" s="193"/>
      <c r="BZ3" s="193"/>
      <c r="CA3" s="193"/>
      <c r="CB3" s="193"/>
      <c r="CC3" s="193"/>
      <c r="CD3" s="193"/>
      <c r="CE3" s="193"/>
      <c r="CF3" s="193"/>
      <c r="CG3" s="193"/>
      <c r="CH3" s="193"/>
      <c r="CI3" s="193"/>
      <c r="CJ3" s="193"/>
      <c r="CK3" s="193"/>
      <c r="CL3" s="193"/>
      <c r="CM3" s="193"/>
      <c r="CN3" s="193"/>
      <c r="CO3" s="193"/>
      <c r="CP3" s="193"/>
      <c r="CQ3" s="193"/>
      <c r="CR3" s="193"/>
      <c r="CS3" s="193"/>
      <c r="CT3" s="193"/>
      <c r="CU3" s="193"/>
      <c r="CV3" s="193"/>
      <c r="CW3" s="193"/>
      <c r="CX3" s="193"/>
      <c r="CY3" s="193"/>
      <c r="CZ3" s="193"/>
      <c r="DA3" s="193"/>
      <c r="DB3" s="193"/>
      <c r="DC3" s="193"/>
      <c r="DD3" s="193"/>
      <c r="DE3" s="193"/>
      <c r="DF3" s="193"/>
      <c r="DG3" s="193"/>
      <c r="DH3" s="193"/>
      <c r="DI3" s="193"/>
      <c r="DJ3" s="193"/>
      <c r="DK3" s="193"/>
      <c r="DL3" s="193"/>
      <c r="DM3" s="193"/>
      <c r="DN3" s="193"/>
      <c r="DO3" s="193"/>
      <c r="DP3" s="193"/>
      <c r="DQ3" s="193"/>
      <c r="DR3" s="193"/>
      <c r="DS3" s="193"/>
      <c r="DT3" s="193"/>
      <c r="DU3" s="193"/>
      <c r="DV3" s="193"/>
      <c r="DW3" s="193"/>
      <c r="DX3" s="193"/>
      <c r="DY3" s="193"/>
      <c r="DZ3" s="193"/>
      <c r="EA3" s="193"/>
      <c r="EB3" s="193"/>
      <c r="EC3" s="193"/>
      <c r="ED3" s="193"/>
      <c r="EE3" s="193"/>
      <c r="EF3" s="193"/>
      <c r="EG3" s="193"/>
      <c r="EH3" s="193"/>
      <c r="EI3" s="193"/>
      <c r="EJ3" s="193"/>
      <c r="EK3" s="193"/>
      <c r="EL3" s="193"/>
      <c r="EM3" s="193"/>
      <c r="EN3" s="193"/>
      <c r="EO3" s="193"/>
      <c r="EP3" s="193"/>
      <c r="EQ3" s="193"/>
      <c r="ER3" s="193"/>
      <c r="ES3" s="193"/>
      <c r="ET3" s="193"/>
      <c r="EU3" s="193"/>
      <c r="EV3" s="193"/>
      <c r="EW3" s="193"/>
      <c r="EX3" s="193"/>
      <c r="EY3" s="193"/>
      <c r="EZ3" s="193"/>
      <c r="FA3" s="193"/>
      <c r="FB3" s="193"/>
      <c r="FC3" s="193"/>
      <c r="FD3" s="193"/>
      <c r="FE3" s="193"/>
      <c r="FF3" s="193"/>
      <c r="FG3" s="193"/>
      <c r="FH3" s="193"/>
      <c r="FI3" s="193"/>
      <c r="FJ3" s="193"/>
      <c r="FK3" s="193"/>
      <c r="FL3" s="193"/>
      <c r="FM3" s="193"/>
      <c r="FN3" s="193"/>
      <c r="FO3" s="193"/>
      <c r="FP3" s="193"/>
      <c r="FQ3" s="193"/>
      <c r="FR3" s="193"/>
      <c r="FS3" s="193"/>
      <c r="FT3" s="193"/>
      <c r="FU3" s="193"/>
      <c r="FV3" s="193"/>
      <c r="FW3" s="193"/>
      <c r="FX3" s="193"/>
      <c r="FY3" s="193"/>
      <c r="FZ3" s="193"/>
      <c r="GA3" s="193"/>
      <c r="GB3" s="193"/>
      <c r="GC3" s="193"/>
      <c r="GD3" s="193"/>
      <c r="GE3" s="193"/>
      <c r="GF3" s="193"/>
      <c r="GG3" s="193"/>
      <c r="GH3" s="193"/>
      <c r="GI3" s="193"/>
      <c r="GJ3" s="193"/>
      <c r="GK3" s="193"/>
      <c r="GL3" s="193"/>
      <c r="GM3" s="193"/>
      <c r="GN3" s="193"/>
      <c r="GO3" s="193"/>
      <c r="GP3" s="193"/>
      <c r="GQ3" s="193"/>
      <c r="GR3" s="193"/>
      <c r="GS3" s="193"/>
      <c r="GT3" s="193"/>
      <c r="GU3" s="193"/>
      <c r="GV3" s="193"/>
      <c r="GW3" s="193"/>
      <c r="GX3" s="193"/>
      <c r="GY3" s="193"/>
      <c r="GZ3" s="193"/>
      <c r="HA3" s="193"/>
      <c r="HB3" s="193"/>
      <c r="HC3" s="193"/>
      <c r="HD3" s="193"/>
      <c r="HE3" s="193"/>
      <c r="HF3" s="193"/>
      <c r="HG3" s="193"/>
      <c r="HH3" s="193"/>
      <c r="HI3" s="193"/>
      <c r="HJ3" s="193"/>
      <c r="HK3" s="193"/>
      <c r="HL3" s="193"/>
      <c r="HM3" s="193"/>
      <c r="HN3" s="193"/>
      <c r="HO3" s="193"/>
      <c r="HP3" s="193"/>
      <c r="HQ3" s="193"/>
      <c r="HR3" s="193"/>
      <c r="HS3" s="193"/>
      <c r="HT3" s="193"/>
      <c r="HU3" s="193"/>
      <c r="HV3" s="193"/>
      <c r="HW3" s="193"/>
      <c r="HX3" s="193"/>
      <c r="HY3" s="193"/>
      <c r="HZ3" s="193"/>
      <c r="IA3" s="193"/>
      <c r="IB3" s="193"/>
      <c r="IC3" s="193"/>
      <c r="ID3" s="193" t="n">
        <f aca="false">SUM($B3:IC3)</f>
        <v>0</v>
      </c>
      <c r="IE3" s="193" t="n">
        <f aca="false">SUM($B3:FU3)</f>
        <v>0</v>
      </c>
      <c r="IF3" s="193"/>
      <c r="II3" s="193"/>
    </row>
    <row r="4" customFormat="false" ht="12.75" hidden="false" customHeight="false" outlineLevel="0" collapsed="false">
      <c r="A4" s="191" t="s">
        <v>11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  <c r="AM4" s="193"/>
      <c r="AN4" s="193"/>
      <c r="AO4" s="193"/>
      <c r="AP4" s="193"/>
      <c r="AQ4" s="193"/>
      <c r="AR4" s="193"/>
      <c r="AS4" s="193"/>
      <c r="AT4" s="193"/>
      <c r="AU4" s="193"/>
      <c r="AV4" s="193"/>
      <c r="AW4" s="193"/>
      <c r="AX4" s="193"/>
      <c r="AY4" s="193"/>
      <c r="AZ4" s="193"/>
      <c r="BA4" s="193"/>
      <c r="BB4" s="193"/>
      <c r="BC4" s="193"/>
      <c r="BD4" s="193"/>
      <c r="BE4" s="193"/>
      <c r="BF4" s="193"/>
      <c r="BG4" s="193"/>
      <c r="BH4" s="193"/>
      <c r="BI4" s="193"/>
      <c r="BJ4" s="193"/>
      <c r="BK4" s="193"/>
      <c r="BL4" s="193"/>
      <c r="BM4" s="193"/>
      <c r="BN4" s="193"/>
      <c r="BO4" s="193"/>
      <c r="BP4" s="193"/>
      <c r="BQ4" s="193"/>
      <c r="BR4" s="193"/>
      <c r="BS4" s="193"/>
      <c r="BT4" s="193"/>
      <c r="BU4" s="193"/>
      <c r="BV4" s="193"/>
      <c r="BW4" s="193"/>
      <c r="BX4" s="193"/>
      <c r="BY4" s="193"/>
      <c r="BZ4" s="193"/>
      <c r="CA4" s="193"/>
      <c r="CB4" s="193"/>
      <c r="CC4" s="193"/>
      <c r="CD4" s="193"/>
      <c r="CE4" s="193"/>
      <c r="CF4" s="193"/>
      <c r="CG4" s="193"/>
      <c r="CH4" s="193"/>
      <c r="CI4" s="193"/>
      <c r="CJ4" s="193"/>
      <c r="CK4" s="193"/>
      <c r="CL4" s="193"/>
      <c r="CM4" s="193"/>
      <c r="CN4" s="193"/>
      <c r="CO4" s="193"/>
      <c r="CP4" s="193"/>
      <c r="CQ4" s="193"/>
      <c r="CR4" s="193"/>
      <c r="CS4" s="193"/>
      <c r="CT4" s="193"/>
      <c r="CU4" s="193"/>
      <c r="CV4" s="193"/>
      <c r="CW4" s="193"/>
      <c r="CX4" s="193"/>
      <c r="CY4" s="193"/>
      <c r="CZ4" s="193"/>
      <c r="DA4" s="193"/>
      <c r="DB4" s="193"/>
      <c r="DC4" s="193"/>
      <c r="DD4" s="193"/>
      <c r="DE4" s="193"/>
      <c r="DF4" s="193"/>
      <c r="DG4" s="193"/>
      <c r="DH4" s="193"/>
      <c r="DI4" s="193"/>
      <c r="DJ4" s="193"/>
      <c r="DK4" s="193"/>
      <c r="DL4" s="193"/>
      <c r="DM4" s="193"/>
      <c r="DN4" s="193"/>
      <c r="DO4" s="193"/>
      <c r="DP4" s="193"/>
      <c r="DQ4" s="193"/>
      <c r="DR4" s="193"/>
      <c r="DS4" s="193"/>
      <c r="DT4" s="193"/>
      <c r="DU4" s="193"/>
      <c r="DV4" s="193"/>
      <c r="DW4" s="193"/>
      <c r="DX4" s="193"/>
      <c r="DY4" s="193"/>
      <c r="DZ4" s="193"/>
      <c r="EA4" s="193"/>
      <c r="EB4" s="193"/>
      <c r="EC4" s="193"/>
      <c r="ED4" s="193"/>
      <c r="EE4" s="193"/>
      <c r="EF4" s="193"/>
      <c r="EG4" s="193"/>
      <c r="EH4" s="193"/>
      <c r="EI4" s="193"/>
      <c r="EJ4" s="193"/>
      <c r="EK4" s="193"/>
      <c r="EL4" s="193"/>
      <c r="EM4" s="193"/>
      <c r="EN4" s="193"/>
      <c r="EO4" s="193"/>
      <c r="EP4" s="193"/>
      <c r="EQ4" s="193"/>
      <c r="ER4" s="193"/>
      <c r="ES4" s="193"/>
      <c r="ET4" s="193"/>
      <c r="EU4" s="193"/>
      <c r="EV4" s="193"/>
      <c r="EW4" s="193"/>
      <c r="EX4" s="193"/>
      <c r="EY4" s="193"/>
      <c r="EZ4" s="193"/>
      <c r="FA4" s="193"/>
      <c r="FB4" s="193"/>
      <c r="FC4" s="193"/>
      <c r="FD4" s="193"/>
      <c r="FE4" s="193"/>
      <c r="FF4" s="193"/>
      <c r="FG4" s="193"/>
      <c r="FH4" s="193"/>
      <c r="FI4" s="193"/>
      <c r="FJ4" s="193"/>
      <c r="FK4" s="193"/>
      <c r="FL4" s="193"/>
      <c r="FM4" s="193"/>
      <c r="FN4" s="193"/>
      <c r="FO4" s="193"/>
      <c r="FP4" s="193"/>
      <c r="FQ4" s="193"/>
      <c r="FR4" s="193"/>
      <c r="FS4" s="193"/>
      <c r="FT4" s="193"/>
      <c r="FU4" s="193"/>
      <c r="FV4" s="193"/>
      <c r="FW4" s="193"/>
      <c r="FX4" s="193"/>
      <c r="FY4" s="193"/>
      <c r="FZ4" s="193"/>
      <c r="GA4" s="193"/>
      <c r="GB4" s="193"/>
      <c r="GC4" s="193"/>
      <c r="GD4" s="193"/>
      <c r="GE4" s="193"/>
      <c r="GF4" s="193"/>
      <c r="GG4" s="193"/>
      <c r="GH4" s="193"/>
      <c r="GI4" s="193"/>
      <c r="GJ4" s="193"/>
      <c r="GK4" s="193"/>
      <c r="GL4" s="193"/>
      <c r="GM4" s="193"/>
      <c r="GN4" s="193"/>
      <c r="GO4" s="193"/>
      <c r="GP4" s="193"/>
      <c r="GQ4" s="193"/>
      <c r="GR4" s="193"/>
      <c r="GS4" s="193"/>
      <c r="GT4" s="193"/>
      <c r="GU4" s="193"/>
      <c r="GV4" s="193"/>
      <c r="GW4" s="193"/>
      <c r="GX4" s="193"/>
      <c r="GY4" s="193"/>
      <c r="GZ4" s="193"/>
      <c r="HA4" s="193"/>
      <c r="HB4" s="193"/>
      <c r="HC4" s="193"/>
      <c r="HD4" s="193"/>
      <c r="HE4" s="193"/>
      <c r="HF4" s="193"/>
      <c r="HG4" s="193"/>
      <c r="HH4" s="193"/>
      <c r="HI4" s="193"/>
      <c r="HJ4" s="193"/>
      <c r="HK4" s="193"/>
      <c r="HL4" s="193"/>
      <c r="HM4" s="193"/>
      <c r="HN4" s="193"/>
      <c r="HO4" s="193"/>
      <c r="HP4" s="193"/>
      <c r="HQ4" s="193"/>
      <c r="HR4" s="193"/>
      <c r="HS4" s="193"/>
      <c r="HT4" s="193"/>
      <c r="HU4" s="193"/>
      <c r="HV4" s="193"/>
      <c r="HW4" s="193"/>
      <c r="HX4" s="193"/>
      <c r="HY4" s="193"/>
      <c r="HZ4" s="193"/>
      <c r="IA4" s="193"/>
      <c r="IB4" s="193"/>
      <c r="IC4" s="193"/>
      <c r="ID4" s="193" t="n">
        <f aca="false">SUM($B4:IC4)</f>
        <v>0</v>
      </c>
      <c r="IE4" s="193" t="n">
        <f aca="false">SUM($B4:FU4)</f>
        <v>0</v>
      </c>
      <c r="IF4" s="193"/>
      <c r="II4" s="193"/>
    </row>
    <row r="5" customFormat="false" ht="10.5" hidden="false" customHeight="true" outlineLevel="0" collapsed="false">
      <c r="A5" s="191" t="s">
        <v>13</v>
      </c>
      <c r="B5" s="193"/>
      <c r="C5" s="193"/>
      <c r="D5" s="193"/>
      <c r="E5" s="193"/>
      <c r="F5" s="193"/>
      <c r="G5" s="193"/>
      <c r="H5" s="193" t="n">
        <v>-2907129.74346667</v>
      </c>
      <c r="I5" s="193" t="n">
        <v>4458.5921</v>
      </c>
      <c r="J5" s="193" t="n">
        <v>1295557.0152</v>
      </c>
      <c r="K5" s="193" t="n">
        <v>-2509.695</v>
      </c>
      <c r="L5" s="193" t="n">
        <v>-2773.8133</v>
      </c>
      <c r="M5" s="193" t="n">
        <v>265090.9038</v>
      </c>
      <c r="N5" s="193" t="n">
        <v>273419.8334</v>
      </c>
      <c r="O5" s="193" t="n">
        <v>264095.0182</v>
      </c>
      <c r="P5" s="193" t="n">
        <v>-50135.5197</v>
      </c>
      <c r="Q5" s="193" t="n">
        <v>-50027.9718</v>
      </c>
      <c r="R5" s="193" t="n">
        <v>-48307.8317</v>
      </c>
      <c r="S5" s="193" t="n">
        <v>270570.8146</v>
      </c>
      <c r="T5" s="193" t="n">
        <v>261173.1703</v>
      </c>
      <c r="U5" s="193" t="n">
        <v>269186.5033</v>
      </c>
      <c r="V5" s="193" t="n">
        <v>251073.0362</v>
      </c>
      <c r="W5" s="193" t="n">
        <v>226092.1548</v>
      </c>
      <c r="X5" s="193" t="n">
        <v>249609.1862</v>
      </c>
      <c r="Y5" s="193" t="n">
        <v>240774.571</v>
      </c>
      <c r="Z5" s="193" t="n">
        <v>247992.0358</v>
      </c>
      <c r="AA5" s="193" t="n">
        <v>239158.5771</v>
      </c>
      <c r="AB5" s="193" t="n">
        <v>246271.7442</v>
      </c>
      <c r="AC5" s="193" t="n">
        <v>245358.7393</v>
      </c>
      <c r="AD5" s="193" t="n">
        <v>236535.5291</v>
      </c>
      <c r="AE5" s="193" t="n">
        <v>243487.4935</v>
      </c>
      <c r="AF5" s="193" t="n">
        <v>234676.6874</v>
      </c>
      <c r="AG5" s="193" t="n">
        <v>241553.2967</v>
      </c>
      <c r="AH5" s="193" t="n">
        <v>83839.5814</v>
      </c>
      <c r="AI5" s="193" t="n">
        <v>78117.044</v>
      </c>
      <c r="AJ5" s="193" t="n">
        <v>83185.4393</v>
      </c>
      <c r="AK5" s="193" t="n">
        <v>80166.4887</v>
      </c>
      <c r="AL5" s="193" t="n">
        <v>82497.582</v>
      </c>
      <c r="AM5" s="193" t="n">
        <v>79489.7581</v>
      </c>
      <c r="AN5" s="193" t="n">
        <v>81787.401</v>
      </c>
      <c r="AO5" s="193" t="n">
        <v>81418.1573</v>
      </c>
      <c r="AP5" s="193" t="n">
        <v>78429.1172</v>
      </c>
      <c r="AQ5" s="193" t="n">
        <v>80675.6325</v>
      </c>
      <c r="AR5" s="193" t="n">
        <v>77700.3529</v>
      </c>
      <c r="AS5" s="193" t="n">
        <v>79926.3726</v>
      </c>
      <c r="AT5" s="193" t="n">
        <v>79567.7528</v>
      </c>
      <c r="AU5" s="193" t="n">
        <v>71540.6502</v>
      </c>
      <c r="AV5" s="193" t="n">
        <v>78875.8408</v>
      </c>
      <c r="AW5" s="193" t="n">
        <v>75974.9859</v>
      </c>
      <c r="AX5" s="193" t="n">
        <v>78147.9363</v>
      </c>
      <c r="AY5" s="193" t="n">
        <v>75264.4697</v>
      </c>
      <c r="AZ5" s="193" t="n">
        <v>77407.7632</v>
      </c>
      <c r="BA5" s="193" t="n">
        <v>77027.0642</v>
      </c>
      <c r="BB5" s="193" t="n">
        <v>74171.0198</v>
      </c>
      <c r="BC5" s="193" t="n">
        <v>76269.3119</v>
      </c>
      <c r="BD5" s="193" t="n">
        <v>73432.2227</v>
      </c>
      <c r="BE5" s="193" t="n">
        <v>75500.5214</v>
      </c>
      <c r="BF5" s="193" t="n">
        <v>75105.7533</v>
      </c>
      <c r="BG5" s="193" t="n">
        <v>67478.4896</v>
      </c>
      <c r="BH5" s="193" t="n">
        <v>74347.1332</v>
      </c>
      <c r="BI5" s="193" t="n">
        <v>71559.514</v>
      </c>
      <c r="BJ5" s="193" t="n">
        <v>73553.1569</v>
      </c>
      <c r="BK5" s="193" t="n">
        <v>70786.5128</v>
      </c>
      <c r="BL5" s="193" t="n">
        <v>72749.8752</v>
      </c>
      <c r="BM5" s="193" t="n">
        <v>72338.2445</v>
      </c>
      <c r="BN5" s="193" t="n">
        <v>69604.264</v>
      </c>
      <c r="BO5" s="193" t="n">
        <v>71521.8773</v>
      </c>
      <c r="BP5" s="193" t="n">
        <v>68810.2133</v>
      </c>
      <c r="BQ5" s="193" t="n">
        <v>70725.4777</v>
      </c>
      <c r="BR5" s="193" t="n">
        <v>55842.7999</v>
      </c>
      <c r="BS5" s="193" t="n">
        <v>50193.6581</v>
      </c>
      <c r="BT5" s="193" t="n">
        <v>55326.4638</v>
      </c>
      <c r="BU5" s="193" t="n">
        <v>53279.0671</v>
      </c>
      <c r="BV5" s="193" t="n">
        <v>54792.2949</v>
      </c>
      <c r="BW5" s="193" t="n">
        <v>52762.0049</v>
      </c>
      <c r="BX5" s="193" t="n">
        <v>54257.8995</v>
      </c>
      <c r="BY5" s="193" t="n">
        <v>53986.2696</v>
      </c>
      <c r="BZ5" s="193" t="n">
        <v>51981.8938</v>
      </c>
      <c r="CA5" s="193" t="n">
        <v>53451.7382</v>
      </c>
      <c r="CB5" s="193" t="n">
        <v>51464.6143</v>
      </c>
      <c r="CC5" s="193" t="n">
        <v>52917.2513</v>
      </c>
      <c r="CD5" s="193" t="n">
        <v>52645.678</v>
      </c>
      <c r="CE5" s="193" t="n">
        <v>48995.1796</v>
      </c>
      <c r="CF5" s="193" t="n">
        <v>52120.2144</v>
      </c>
      <c r="CG5" s="193" t="n">
        <v>50176.292</v>
      </c>
      <c r="CH5" s="193" t="n">
        <v>51586.2982</v>
      </c>
      <c r="CI5" s="193" t="n">
        <v>49659.7883</v>
      </c>
      <c r="CJ5" s="193" t="n">
        <v>51052.7923</v>
      </c>
      <c r="CK5" s="193" t="n">
        <v>50781.8563</v>
      </c>
      <c r="CL5" s="193" t="n">
        <v>48881.6768</v>
      </c>
      <c r="CM5" s="193" t="n">
        <v>50249.1619</v>
      </c>
      <c r="CN5" s="193" t="n">
        <v>48366.4805</v>
      </c>
      <c r="CO5" s="193" t="n">
        <v>49717.1314</v>
      </c>
      <c r="CP5" s="193" t="n">
        <v>49447.0414</v>
      </c>
      <c r="CQ5" s="193" t="n">
        <v>44418.0811</v>
      </c>
      <c r="CR5" s="193" t="n">
        <v>48933.5895</v>
      </c>
      <c r="CS5" s="193" t="n">
        <v>47094.3329</v>
      </c>
      <c r="CT5" s="193" t="n">
        <v>48403.625</v>
      </c>
      <c r="CU5" s="193" t="n">
        <v>46581.9452</v>
      </c>
      <c r="CV5" s="193" t="n">
        <v>47874.6622</v>
      </c>
      <c r="CW5" s="193" t="n">
        <v>47606.2593</v>
      </c>
      <c r="CX5" s="193" t="n">
        <v>45811.1145</v>
      </c>
      <c r="CY5" s="193" t="n">
        <v>47078.9853</v>
      </c>
      <c r="CZ5" s="193" t="n">
        <v>45301.4459</v>
      </c>
      <c r="DA5" s="193" t="n">
        <v>46552.9468</v>
      </c>
      <c r="DB5" s="193" t="n">
        <v>46286.1183</v>
      </c>
      <c r="DC5" s="193" t="n">
        <v>41566.1302</v>
      </c>
      <c r="DD5" s="193" t="n">
        <v>45779.272</v>
      </c>
      <c r="DE5" s="193" t="n">
        <v>44045.3266</v>
      </c>
      <c r="DF5" s="193" t="n">
        <v>45256.6788</v>
      </c>
      <c r="DG5" s="193" t="n">
        <v>43540.3404</v>
      </c>
      <c r="DH5" s="193" t="n">
        <v>44735.6299</v>
      </c>
      <c r="DI5" s="193" t="n">
        <v>44471.4539</v>
      </c>
      <c r="DJ5" s="193" t="n">
        <v>42781.6549</v>
      </c>
      <c r="DK5" s="193" t="n">
        <v>43952.8957</v>
      </c>
      <c r="DL5" s="193" t="n">
        <v>42280.678</v>
      </c>
      <c r="DM5" s="193" t="n">
        <v>43436.0936</v>
      </c>
      <c r="DN5" s="193"/>
      <c r="DO5" s="193"/>
      <c r="DP5" s="193"/>
      <c r="DQ5" s="193"/>
      <c r="DR5" s="193"/>
      <c r="DS5" s="193"/>
      <c r="DT5" s="193"/>
      <c r="DU5" s="193"/>
      <c r="DV5" s="193"/>
      <c r="DW5" s="193"/>
      <c r="DX5" s="193"/>
      <c r="DY5" s="193"/>
      <c r="DZ5" s="193"/>
      <c r="EA5" s="193"/>
      <c r="EB5" s="193"/>
      <c r="EC5" s="193"/>
      <c r="ED5" s="193"/>
      <c r="EE5" s="193"/>
      <c r="EF5" s="193"/>
      <c r="EG5" s="193"/>
      <c r="EH5" s="193"/>
      <c r="EI5" s="193"/>
      <c r="EJ5" s="193"/>
      <c r="EK5" s="193"/>
      <c r="EL5" s="193"/>
      <c r="EM5" s="193"/>
      <c r="EN5" s="193"/>
      <c r="EO5" s="193"/>
      <c r="EP5" s="193"/>
      <c r="EQ5" s="193"/>
      <c r="ER5" s="193"/>
      <c r="ES5" s="193"/>
      <c r="ET5" s="193"/>
      <c r="EU5" s="193"/>
      <c r="EV5" s="193"/>
      <c r="EW5" s="193"/>
      <c r="EX5" s="193"/>
      <c r="EY5" s="193"/>
      <c r="EZ5" s="193"/>
      <c r="FA5" s="193"/>
      <c r="FB5" s="193"/>
      <c r="FC5" s="193"/>
      <c r="FD5" s="193"/>
      <c r="FE5" s="193"/>
      <c r="FF5" s="193"/>
      <c r="FG5" s="193"/>
      <c r="FH5" s="193"/>
      <c r="FI5" s="193"/>
      <c r="FJ5" s="193"/>
      <c r="FK5" s="193"/>
      <c r="FL5" s="193"/>
      <c r="FM5" s="193"/>
      <c r="FN5" s="193"/>
      <c r="FO5" s="193"/>
      <c r="FP5" s="193"/>
      <c r="FQ5" s="193"/>
      <c r="FR5" s="193"/>
      <c r="FS5" s="193"/>
      <c r="FT5" s="193"/>
      <c r="FU5" s="193"/>
      <c r="FV5" s="193"/>
      <c r="FW5" s="193"/>
      <c r="FX5" s="193"/>
      <c r="FY5" s="193"/>
      <c r="FZ5" s="193"/>
      <c r="GA5" s="193"/>
      <c r="GB5" s="193"/>
      <c r="GC5" s="193"/>
      <c r="GD5" s="193"/>
      <c r="GE5" s="193"/>
      <c r="GF5" s="193"/>
      <c r="GG5" s="193"/>
      <c r="GH5" s="193"/>
      <c r="GI5" s="193"/>
      <c r="GJ5" s="193"/>
      <c r="GK5" s="193"/>
      <c r="GL5" s="193"/>
      <c r="GM5" s="193"/>
      <c r="GN5" s="193"/>
      <c r="GO5" s="193"/>
      <c r="GP5" s="193"/>
      <c r="GQ5" s="193"/>
      <c r="GR5" s="193"/>
      <c r="GS5" s="193"/>
      <c r="GT5" s="193"/>
      <c r="GU5" s="193"/>
      <c r="GV5" s="193"/>
      <c r="GW5" s="193"/>
      <c r="GX5" s="193"/>
      <c r="GY5" s="193"/>
      <c r="GZ5" s="193"/>
      <c r="HA5" s="193"/>
      <c r="HB5" s="193"/>
      <c r="HC5" s="193"/>
      <c r="HD5" s="193"/>
      <c r="HE5" s="193"/>
      <c r="HF5" s="193"/>
      <c r="HG5" s="193"/>
      <c r="HH5" s="193"/>
      <c r="HI5" s="193"/>
      <c r="HJ5" s="193"/>
      <c r="HK5" s="193"/>
      <c r="HL5" s="193"/>
      <c r="HM5" s="193"/>
      <c r="HN5" s="193"/>
      <c r="HO5" s="193"/>
      <c r="HP5" s="193"/>
      <c r="HQ5" s="193"/>
      <c r="HR5" s="193"/>
      <c r="HS5" s="193"/>
      <c r="HT5" s="193"/>
      <c r="HU5" s="193"/>
      <c r="HV5" s="193"/>
      <c r="HW5" s="193"/>
      <c r="HX5" s="193"/>
      <c r="HY5" s="193"/>
      <c r="HZ5" s="193"/>
      <c r="IA5" s="193"/>
      <c r="IB5" s="193"/>
      <c r="IC5" s="193"/>
      <c r="ID5" s="193" t="n">
        <f aca="false">SUM($B5:IC5)</f>
        <v>7821968.11143333</v>
      </c>
      <c r="IE5" s="193" t="n">
        <f aca="false">SUM($B5:FU5)</f>
        <v>7821968.11143333</v>
      </c>
      <c r="IF5" s="193"/>
      <c r="II5" s="194"/>
    </row>
    <row r="6" customFormat="false" ht="10.5" hidden="false" customHeight="true" outlineLevel="0" collapsed="false">
      <c r="A6" s="191" t="s">
        <v>15</v>
      </c>
      <c r="B6" s="193"/>
      <c r="C6" s="193"/>
      <c r="D6" s="193"/>
      <c r="E6" s="193"/>
      <c r="F6" s="193"/>
      <c r="G6" s="193"/>
      <c r="H6" s="193"/>
      <c r="I6" s="193" t="n">
        <v>2953376.3136</v>
      </c>
      <c r="J6" s="193" t="n">
        <v>108195.0851</v>
      </c>
      <c r="K6" s="193" t="n">
        <v>97534.2249</v>
      </c>
      <c r="L6" s="193" t="n">
        <v>107798.6558</v>
      </c>
      <c r="M6" s="193" t="n">
        <v>-937196.3761</v>
      </c>
      <c r="N6" s="193" t="n">
        <v>-966642.2837</v>
      </c>
      <c r="O6" s="193" t="n">
        <v>-933675.544</v>
      </c>
      <c r="P6" s="193" t="n">
        <v>-2797092.8146</v>
      </c>
      <c r="Q6" s="193" t="n">
        <v>-2791092.6827</v>
      </c>
      <c r="R6" s="193" t="n">
        <v>-2695124.9566</v>
      </c>
      <c r="S6" s="193" t="n">
        <v>-652896.9346</v>
      </c>
      <c r="T6" s="193" t="n">
        <v>-102593.9676</v>
      </c>
      <c r="U6" s="193" t="n">
        <v>-105741.7631</v>
      </c>
      <c r="V6" s="193" t="n">
        <v>-3494682.2502</v>
      </c>
      <c r="W6" s="193" t="n">
        <v>-3146973.6947</v>
      </c>
      <c r="X6" s="193" t="n">
        <v>-3474306.9427</v>
      </c>
      <c r="Y6" s="193" t="n">
        <v>-3351338.0525</v>
      </c>
      <c r="Z6" s="193" t="n">
        <v>-3451797.848</v>
      </c>
      <c r="AA6" s="193" t="n">
        <v>-3328845.0539</v>
      </c>
      <c r="AB6" s="193" t="n">
        <v>-3427853.1324</v>
      </c>
      <c r="AC6" s="193" t="n">
        <v>-3415145.0293</v>
      </c>
      <c r="AD6" s="193" t="n">
        <v>-3292334.8845</v>
      </c>
      <c r="AE6" s="193" t="n">
        <v>-3389099.1829</v>
      </c>
      <c r="AF6" s="193" t="n">
        <v>-3266461.6894</v>
      </c>
      <c r="AG6" s="193" t="n">
        <v>-3362177.1232</v>
      </c>
      <c r="AH6" s="193" t="n">
        <v>-1948790.8651</v>
      </c>
      <c r="AI6" s="193" t="n">
        <v>-1815774.593</v>
      </c>
      <c r="AJ6" s="193" t="n">
        <v>-1933585.8005</v>
      </c>
      <c r="AK6" s="193" t="n">
        <v>-1863412.4612</v>
      </c>
      <c r="AL6" s="193" t="n">
        <v>-1917597.0526</v>
      </c>
      <c r="AM6" s="193" t="n">
        <v>-1847682.344</v>
      </c>
      <c r="AN6" s="193" t="n">
        <v>-1901089.4065</v>
      </c>
      <c r="AO6" s="193" t="n">
        <v>-1892506.6001</v>
      </c>
      <c r="AP6" s="193" t="n">
        <v>-1823028.5104</v>
      </c>
      <c r="AQ6" s="193" t="n">
        <v>-1875247.1447</v>
      </c>
      <c r="AR6" s="193" t="n">
        <v>-1806088.9059</v>
      </c>
      <c r="AS6" s="193" t="n">
        <v>-1857831.1364</v>
      </c>
      <c r="AT6" s="193" t="n">
        <v>-1780995.4524</v>
      </c>
      <c r="AU6" s="193" t="n">
        <v>-1601321.7428</v>
      </c>
      <c r="AV6" s="193" t="n">
        <v>-1765508.121</v>
      </c>
      <c r="AW6" s="193" t="n">
        <v>-1700577.1755</v>
      </c>
      <c r="AX6" s="193" t="n">
        <v>-1749215.1547</v>
      </c>
      <c r="AY6" s="193" t="n">
        <v>-1684673.419</v>
      </c>
      <c r="AZ6" s="193" t="n">
        <v>-1732647.579</v>
      </c>
      <c r="BA6" s="193" t="n">
        <v>-1724126.248</v>
      </c>
      <c r="BB6" s="193" t="n">
        <v>-1660198.3123</v>
      </c>
      <c r="BC6" s="193" t="n">
        <v>-1707165.1872</v>
      </c>
      <c r="BD6" s="193" t="n">
        <v>-1643661.5336</v>
      </c>
      <c r="BE6" s="193" t="n">
        <v>-1689957.0558</v>
      </c>
      <c r="BF6" s="193" t="n">
        <v>-1810437.7955</v>
      </c>
      <c r="BG6" s="193" t="n">
        <v>-1626581.222</v>
      </c>
      <c r="BH6" s="193" t="n">
        <v>-1792151.1202</v>
      </c>
      <c r="BI6" s="193" t="n">
        <v>-1724955.0542</v>
      </c>
      <c r="BJ6" s="193" t="n">
        <v>-1773012.1794</v>
      </c>
      <c r="BK6" s="193" t="n">
        <v>-1706321.7179</v>
      </c>
      <c r="BL6" s="193" t="n">
        <v>-1753648.925</v>
      </c>
      <c r="BM6" s="193" t="n">
        <v>-1743726.4936</v>
      </c>
      <c r="BN6" s="193" t="n">
        <v>-1677823.3975</v>
      </c>
      <c r="BO6" s="193" t="n">
        <v>-1724047.8149</v>
      </c>
      <c r="BP6" s="193" t="n">
        <v>-1658682.6633</v>
      </c>
      <c r="BQ6" s="193" t="n">
        <v>-1704850.4592</v>
      </c>
      <c r="BR6" s="193" t="n">
        <v>-1696612.8425</v>
      </c>
      <c r="BS6" s="193" t="n">
        <v>-1524980.9303</v>
      </c>
      <c r="BT6" s="193" t="n">
        <v>-1680925.5484</v>
      </c>
      <c r="BU6" s="193" t="n">
        <v>-1618721.657</v>
      </c>
      <c r="BV6" s="193" t="n">
        <v>-1664696.46</v>
      </c>
      <c r="BW6" s="193" t="n">
        <v>-1603012.3004</v>
      </c>
      <c r="BX6" s="193" t="n">
        <v>-1648460.4879</v>
      </c>
      <c r="BY6" s="193" t="n">
        <v>-1640207.8447</v>
      </c>
      <c r="BZ6" s="193" t="n">
        <v>-1579311.0088</v>
      </c>
      <c r="CA6" s="193" t="n">
        <v>-1623967.7398</v>
      </c>
      <c r="CB6" s="193" t="n">
        <v>-1563595.0526</v>
      </c>
      <c r="CC6" s="193" t="n">
        <v>-1607728.9901</v>
      </c>
      <c r="CD6" s="193" t="n">
        <v>-1599478.0661</v>
      </c>
      <c r="CE6" s="193" t="n">
        <v>-1488568.8258</v>
      </c>
      <c r="CF6" s="193" t="n">
        <v>-1583513.4589</v>
      </c>
      <c r="CG6" s="193" t="n">
        <v>-1524453.3164</v>
      </c>
      <c r="CH6" s="193" t="n">
        <v>-1567292.0465</v>
      </c>
      <c r="CI6" s="193" t="n">
        <v>-1508760.9278</v>
      </c>
      <c r="CJ6" s="193" t="n">
        <v>-1551083.0987</v>
      </c>
      <c r="CK6" s="193" t="n">
        <v>-1542851.5382</v>
      </c>
      <c r="CL6" s="193" t="n">
        <v>-1485120.3878</v>
      </c>
      <c r="CM6" s="193" t="n">
        <v>-1526667.2455</v>
      </c>
      <c r="CN6" s="193" t="n">
        <v>-1469467.7229</v>
      </c>
      <c r="CO6" s="193" t="n">
        <v>-1510503.1228</v>
      </c>
      <c r="CP6" s="193" t="n">
        <v>-1502297.2636</v>
      </c>
      <c r="CQ6" s="193" t="n">
        <v>-1349507.6727</v>
      </c>
      <c r="CR6" s="193" t="n">
        <v>-1486697.5983</v>
      </c>
      <c r="CS6" s="193" t="n">
        <v>-1430817.4048</v>
      </c>
      <c r="CT6" s="193" t="n">
        <v>-1470596.2446</v>
      </c>
      <c r="CU6" s="193" t="n">
        <v>-1415250.0711</v>
      </c>
      <c r="CV6" s="193" t="n">
        <v>-1454525.3282</v>
      </c>
      <c r="CW6" s="193" t="n">
        <v>-1446370.7257</v>
      </c>
      <c r="CX6" s="193" t="n">
        <v>-1391830.7367</v>
      </c>
      <c r="CY6" s="193" t="n">
        <v>-1430351.1152</v>
      </c>
      <c r="CZ6" s="193" t="n">
        <v>-1376346.013</v>
      </c>
      <c r="DA6" s="193" t="n">
        <v>-1414369.0427</v>
      </c>
      <c r="DB6" s="193" t="n">
        <v>-1406262.2743</v>
      </c>
      <c r="DC6" s="193" t="n">
        <v>-1262859.8571</v>
      </c>
      <c r="DD6" s="193" t="n">
        <v>-1390863.2976</v>
      </c>
      <c r="DE6" s="193" t="n">
        <v>-1338182.6668</v>
      </c>
      <c r="DF6" s="193" t="n">
        <v>-1374985.9003</v>
      </c>
      <c r="DG6" s="193" t="n">
        <v>-1322840.2025</v>
      </c>
      <c r="DH6" s="193" t="n">
        <v>-1359155.4228</v>
      </c>
      <c r="DI6" s="193" t="n">
        <v>-1351129.2437</v>
      </c>
      <c r="DJ6" s="193" t="n">
        <v>-1299789.8619</v>
      </c>
      <c r="DK6" s="193" t="n">
        <v>-1335374.4361</v>
      </c>
      <c r="DL6" s="193" t="n">
        <v>-1284569.2105</v>
      </c>
      <c r="DM6" s="193" t="n">
        <v>-1319672.984</v>
      </c>
      <c r="DN6" s="193" t="n">
        <v>-440361.3984</v>
      </c>
      <c r="DO6" s="193" t="n">
        <v>-395337.124</v>
      </c>
      <c r="DP6" s="193" t="n">
        <v>-435290.3612</v>
      </c>
      <c r="DQ6" s="193" t="n">
        <v>-418677.4362</v>
      </c>
      <c r="DR6" s="193" t="n">
        <v>-430067.0546</v>
      </c>
      <c r="DS6" s="193" t="n">
        <v>-413632.7299</v>
      </c>
      <c r="DT6" s="193" t="n">
        <v>-424864.4915</v>
      </c>
      <c r="DU6" s="193" t="n">
        <v>-422228.7655</v>
      </c>
      <c r="DV6" s="193" t="n">
        <v>-406063.2569</v>
      </c>
      <c r="DW6" s="193" t="n">
        <v>-417058.9553</v>
      </c>
      <c r="DX6" s="193" t="n">
        <v>-401071.2722</v>
      </c>
      <c r="DY6" s="193" t="n">
        <v>-412027.2045</v>
      </c>
      <c r="DZ6" s="193" t="n">
        <v>-409779.2506</v>
      </c>
      <c r="EA6" s="193" t="n">
        <v>-381246.2842</v>
      </c>
      <c r="EB6" s="193" t="n">
        <v>-405450.634</v>
      </c>
      <c r="EC6" s="193" t="n">
        <v>-390218.4148</v>
      </c>
      <c r="ED6" s="193" t="n">
        <v>-401080.0044</v>
      </c>
      <c r="EE6" s="193" t="n">
        <v>-386003.729</v>
      </c>
      <c r="EF6" s="193" t="n">
        <v>-396739.794</v>
      </c>
      <c r="EG6" s="193" t="n">
        <v>-394545.7824</v>
      </c>
      <c r="EH6" s="193" t="n">
        <v>-379702.8781</v>
      </c>
      <c r="EI6" s="193" t="n">
        <v>-390251.5163</v>
      </c>
      <c r="EJ6" s="193" t="n">
        <v>-375562.1337</v>
      </c>
      <c r="EK6" s="193" t="n">
        <v>-385987.7507</v>
      </c>
      <c r="EL6" s="193" t="n">
        <v>-383832.6161</v>
      </c>
      <c r="EM6" s="193" t="n">
        <v>-344748.0746</v>
      </c>
      <c r="EN6" s="193" t="n">
        <v>-379752.6993</v>
      </c>
      <c r="EO6" s="193" t="n">
        <v>-365439.1628</v>
      </c>
      <c r="EP6" s="193" t="n">
        <v>-375564.5345</v>
      </c>
      <c r="EQ6" s="193" t="n">
        <v>-361401.1329</v>
      </c>
      <c r="ER6" s="193" t="n">
        <v>-371406.9393</v>
      </c>
      <c r="ES6" s="193" t="n">
        <v>-369305.7822</v>
      </c>
      <c r="ET6" s="193" t="n">
        <v>-355366.9589</v>
      </c>
      <c r="EU6" s="193" t="n">
        <v>-365194.312</v>
      </c>
      <c r="EV6" s="193" t="n">
        <v>-351403.1603</v>
      </c>
      <c r="EW6" s="193" t="n">
        <v>-361113.4312</v>
      </c>
      <c r="EX6" s="193" t="n">
        <v>-359051.2641</v>
      </c>
      <c r="EY6" s="193" t="n">
        <v>-322448.9007</v>
      </c>
      <c r="EZ6" s="193" t="n">
        <v>-355148.3203</v>
      </c>
      <c r="FA6" s="193" t="n">
        <v>-341718.4719</v>
      </c>
      <c r="FB6" s="193" t="n">
        <v>-351143.1563</v>
      </c>
      <c r="FC6" s="193" t="n">
        <v>-337857.545</v>
      </c>
      <c r="FD6" s="193" t="n">
        <v>-347168.5679</v>
      </c>
      <c r="FE6" s="193" t="n">
        <v>-345160.4089</v>
      </c>
      <c r="FF6" s="193" t="n">
        <v>-332090.4594</v>
      </c>
      <c r="FG6" s="193" t="n">
        <v>-341231.91</v>
      </c>
      <c r="FH6" s="193" t="n">
        <v>-328303.7068</v>
      </c>
      <c r="FI6" s="193" t="n">
        <v>-337333.9481</v>
      </c>
      <c r="FJ6" s="193" t="n">
        <v>-335364.7129</v>
      </c>
      <c r="FK6" s="193" t="n">
        <v>-301138.5144</v>
      </c>
      <c r="FL6" s="193" t="n">
        <v>-331638.5751</v>
      </c>
      <c r="FM6" s="193" t="n">
        <v>-319056.9687</v>
      </c>
      <c r="FN6" s="193" t="n">
        <v>-327816.104</v>
      </c>
      <c r="FO6" s="193" t="n">
        <v>-315372.7809</v>
      </c>
      <c r="FP6" s="193" t="n">
        <v>-324024.0794</v>
      </c>
      <c r="FQ6" s="193" t="n">
        <v>-322108.6419</v>
      </c>
      <c r="FR6" s="193" t="n">
        <v>-309871.9878</v>
      </c>
      <c r="FS6" s="193" t="n">
        <v>-318362.47</v>
      </c>
      <c r="FT6" s="193" t="n">
        <v>-306261.5932</v>
      </c>
      <c r="FU6" s="193" t="n">
        <v>-314646.6521</v>
      </c>
      <c r="FV6" s="193"/>
      <c r="FW6" s="193"/>
      <c r="FX6" s="193"/>
      <c r="FY6" s="193"/>
      <c r="FZ6" s="193"/>
      <c r="GA6" s="193"/>
      <c r="GB6" s="193"/>
      <c r="GC6" s="193"/>
      <c r="GD6" s="193"/>
      <c r="GE6" s="193"/>
      <c r="GF6" s="193"/>
      <c r="GG6" s="193"/>
      <c r="GH6" s="193"/>
      <c r="GI6" s="193"/>
      <c r="GJ6" s="193"/>
      <c r="GK6" s="193"/>
      <c r="GL6" s="193"/>
      <c r="GM6" s="193"/>
      <c r="GN6" s="193"/>
      <c r="GO6" s="193"/>
      <c r="GP6" s="193"/>
      <c r="GQ6" s="193"/>
      <c r="GR6" s="193"/>
      <c r="GS6" s="193"/>
      <c r="GT6" s="193"/>
      <c r="GU6" s="193"/>
      <c r="GV6" s="193"/>
      <c r="GW6" s="193"/>
      <c r="GX6" s="193"/>
      <c r="GY6" s="193"/>
      <c r="GZ6" s="193"/>
      <c r="HA6" s="193"/>
      <c r="HB6" s="193"/>
      <c r="HC6" s="193"/>
      <c r="HD6" s="193"/>
      <c r="HE6" s="193"/>
      <c r="HF6" s="193"/>
      <c r="HG6" s="193"/>
      <c r="HH6" s="193"/>
      <c r="HI6" s="193"/>
      <c r="HJ6" s="193"/>
      <c r="HK6" s="193"/>
      <c r="HL6" s="193"/>
      <c r="HM6" s="193"/>
      <c r="HN6" s="193"/>
      <c r="HO6" s="193"/>
      <c r="HP6" s="193"/>
      <c r="HQ6" s="193"/>
      <c r="HR6" s="193"/>
      <c r="HS6" s="193"/>
      <c r="HT6" s="193"/>
      <c r="HU6" s="193"/>
      <c r="HV6" s="193"/>
      <c r="HW6" s="193"/>
      <c r="HX6" s="193"/>
      <c r="HY6" s="193"/>
      <c r="HZ6" s="193"/>
      <c r="IA6" s="193"/>
      <c r="IB6" s="193"/>
      <c r="IC6" s="193"/>
      <c r="ID6" s="193" t="n">
        <f aca="false">SUM($B6:IC6)</f>
        <v>-205781810.5321</v>
      </c>
      <c r="IE6" s="193" t="n">
        <f aca="false">SUM($B6:FU6)</f>
        <v>-205781810.5321</v>
      </c>
      <c r="IF6" s="193"/>
      <c r="II6" s="193"/>
    </row>
    <row r="7" customFormat="false" ht="12.75" hidden="false" customHeight="false" outlineLevel="0" collapsed="false">
      <c r="A7" s="191" t="s">
        <v>16</v>
      </c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93"/>
      <c r="BC7" s="193"/>
      <c r="BD7" s="193"/>
      <c r="BE7" s="193"/>
      <c r="BF7" s="193"/>
      <c r="BG7" s="193"/>
      <c r="BH7" s="193"/>
      <c r="BI7" s="193"/>
      <c r="BJ7" s="193"/>
      <c r="BK7" s="193"/>
      <c r="BL7" s="193"/>
      <c r="BM7" s="193"/>
      <c r="BN7" s="193"/>
      <c r="BO7" s="193"/>
      <c r="BP7" s="193"/>
      <c r="BQ7" s="193"/>
      <c r="BR7" s="193"/>
      <c r="BS7" s="193"/>
      <c r="BT7" s="193"/>
      <c r="BU7" s="193"/>
      <c r="BV7" s="193"/>
      <c r="BW7" s="193"/>
      <c r="BX7" s="193"/>
      <c r="BY7" s="193"/>
      <c r="BZ7" s="193"/>
      <c r="CA7" s="193"/>
      <c r="CB7" s="193"/>
      <c r="CC7" s="193"/>
      <c r="CD7" s="193"/>
      <c r="CE7" s="193"/>
      <c r="CF7" s="193"/>
      <c r="CG7" s="193"/>
      <c r="CH7" s="193"/>
      <c r="CI7" s="193"/>
      <c r="CJ7" s="193"/>
      <c r="CK7" s="193"/>
      <c r="CL7" s="193"/>
      <c r="CM7" s="193"/>
      <c r="CN7" s="193"/>
      <c r="CO7" s="193"/>
      <c r="CP7" s="193"/>
      <c r="CQ7" s="193"/>
      <c r="CR7" s="193"/>
      <c r="CS7" s="193"/>
      <c r="CT7" s="193"/>
      <c r="CU7" s="193"/>
      <c r="CV7" s="193"/>
      <c r="CW7" s="193"/>
      <c r="CX7" s="193"/>
      <c r="CY7" s="193"/>
      <c r="CZ7" s="193"/>
      <c r="DA7" s="193"/>
      <c r="DB7" s="193"/>
      <c r="DC7" s="193"/>
      <c r="DD7" s="193"/>
      <c r="DE7" s="193"/>
      <c r="DF7" s="193"/>
      <c r="DG7" s="193"/>
      <c r="DH7" s="193"/>
      <c r="DI7" s="193"/>
      <c r="DJ7" s="193"/>
      <c r="DK7" s="193"/>
      <c r="DL7" s="193"/>
      <c r="DM7" s="193"/>
      <c r="DN7" s="193"/>
      <c r="DO7" s="193"/>
      <c r="DP7" s="193"/>
      <c r="DQ7" s="193"/>
      <c r="DR7" s="193"/>
      <c r="DS7" s="193"/>
      <c r="DT7" s="193"/>
      <c r="DU7" s="193"/>
      <c r="DV7" s="193"/>
      <c r="DW7" s="193"/>
      <c r="DX7" s="193"/>
      <c r="DY7" s="193"/>
      <c r="DZ7" s="193"/>
      <c r="EA7" s="193"/>
      <c r="EB7" s="193"/>
      <c r="EC7" s="193"/>
      <c r="ED7" s="193"/>
      <c r="EE7" s="193"/>
      <c r="EF7" s="193"/>
      <c r="EG7" s="193"/>
      <c r="EH7" s="193"/>
      <c r="EI7" s="193"/>
      <c r="EJ7" s="193"/>
      <c r="EK7" s="193"/>
      <c r="EL7" s="193"/>
      <c r="EM7" s="193"/>
      <c r="EN7" s="193"/>
      <c r="EO7" s="193"/>
      <c r="EP7" s="193"/>
      <c r="EQ7" s="193"/>
      <c r="ER7" s="193"/>
      <c r="ES7" s="193"/>
      <c r="ET7" s="193"/>
      <c r="EU7" s="193"/>
      <c r="EV7" s="193"/>
      <c r="EW7" s="193"/>
      <c r="EX7" s="193"/>
      <c r="EY7" s="193"/>
      <c r="EZ7" s="193"/>
      <c r="FA7" s="193"/>
      <c r="FB7" s="193"/>
      <c r="FC7" s="193"/>
      <c r="FD7" s="193"/>
      <c r="FE7" s="193"/>
      <c r="FF7" s="193"/>
      <c r="FG7" s="193"/>
      <c r="FH7" s="193"/>
      <c r="FI7" s="193"/>
      <c r="FJ7" s="193"/>
      <c r="FK7" s="193"/>
      <c r="FL7" s="193"/>
      <c r="FM7" s="193"/>
      <c r="FN7" s="193"/>
      <c r="FO7" s="193"/>
      <c r="FP7" s="193"/>
      <c r="FQ7" s="193"/>
      <c r="FR7" s="193"/>
      <c r="FS7" s="193"/>
      <c r="FT7" s="193"/>
      <c r="FU7" s="193"/>
      <c r="FV7" s="193"/>
      <c r="FW7" s="193"/>
      <c r="FX7" s="193"/>
      <c r="FY7" s="193"/>
      <c r="FZ7" s="193"/>
      <c r="GA7" s="193"/>
      <c r="GB7" s="193"/>
      <c r="GC7" s="193"/>
      <c r="GD7" s="193"/>
      <c r="GE7" s="193"/>
      <c r="GF7" s="193"/>
      <c r="GG7" s="193"/>
      <c r="GH7" s="193"/>
      <c r="GI7" s="193"/>
      <c r="GJ7" s="193"/>
      <c r="GK7" s="193"/>
      <c r="GL7" s="193"/>
      <c r="GM7" s="193"/>
      <c r="GN7" s="193"/>
      <c r="GO7" s="193"/>
      <c r="GP7" s="193"/>
      <c r="GQ7" s="193"/>
      <c r="GR7" s="193"/>
      <c r="GS7" s="193"/>
      <c r="GT7" s="193"/>
      <c r="GU7" s="193"/>
      <c r="GV7" s="193"/>
      <c r="GW7" s="193"/>
      <c r="GX7" s="193"/>
      <c r="GY7" s="193"/>
      <c r="GZ7" s="193"/>
      <c r="HA7" s="193"/>
      <c r="HB7" s="193"/>
      <c r="HC7" s="193"/>
      <c r="HD7" s="193"/>
      <c r="HE7" s="193"/>
      <c r="HF7" s="193"/>
      <c r="HG7" s="193"/>
      <c r="HH7" s="193"/>
      <c r="HI7" s="193"/>
      <c r="HJ7" s="193"/>
      <c r="HK7" s="193"/>
      <c r="HL7" s="193"/>
      <c r="HM7" s="193"/>
      <c r="HN7" s="193"/>
      <c r="HO7" s="193"/>
      <c r="HP7" s="193"/>
      <c r="HQ7" s="193"/>
      <c r="HR7" s="193"/>
      <c r="HS7" s="193"/>
      <c r="HT7" s="193"/>
      <c r="HU7" s="193"/>
      <c r="HV7" s="193"/>
      <c r="HW7" s="193"/>
      <c r="HX7" s="193"/>
      <c r="HY7" s="193"/>
      <c r="HZ7" s="193"/>
      <c r="IA7" s="193"/>
      <c r="IB7" s="193"/>
      <c r="IC7" s="193"/>
      <c r="ID7" s="193" t="n">
        <f aca="false">SUM($B7:IC7)</f>
        <v>0</v>
      </c>
      <c r="IE7" s="193" t="n">
        <f aca="false">SUM($B7:FU7)</f>
        <v>0</v>
      </c>
      <c r="IF7" s="193"/>
      <c r="IH7" s="164"/>
      <c r="II7" s="193"/>
    </row>
    <row r="8" customFormat="false" ht="12.75" hidden="false" customHeight="false" outlineLevel="0" collapsed="false">
      <c r="A8" s="191" t="s">
        <v>17</v>
      </c>
      <c r="B8" s="193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  <c r="CT8" s="193"/>
      <c r="CU8" s="193"/>
      <c r="CV8" s="193"/>
      <c r="CW8" s="193"/>
      <c r="CX8" s="193"/>
      <c r="CY8" s="193"/>
      <c r="CZ8" s="193"/>
      <c r="DA8" s="193"/>
      <c r="DB8" s="193"/>
      <c r="DC8" s="193"/>
      <c r="DD8" s="193"/>
      <c r="DE8" s="193"/>
      <c r="DF8" s="193"/>
      <c r="DG8" s="193"/>
      <c r="DH8" s="193"/>
      <c r="DI8" s="193"/>
      <c r="DJ8" s="193"/>
      <c r="DK8" s="193"/>
      <c r="DL8" s="193"/>
      <c r="DM8" s="193"/>
      <c r="DN8" s="193"/>
      <c r="DO8" s="193"/>
      <c r="DP8" s="193"/>
      <c r="DQ8" s="193"/>
      <c r="DR8" s="193"/>
      <c r="DS8" s="193"/>
      <c r="DT8" s="193"/>
      <c r="DU8" s="193"/>
      <c r="DV8" s="193"/>
      <c r="DW8" s="193"/>
      <c r="DX8" s="193"/>
      <c r="DY8" s="193"/>
      <c r="DZ8" s="193"/>
      <c r="EA8" s="193"/>
      <c r="EB8" s="193"/>
      <c r="EC8" s="193"/>
      <c r="ED8" s="193"/>
      <c r="EE8" s="193"/>
      <c r="EF8" s="193"/>
      <c r="EG8" s="193"/>
      <c r="EH8" s="193"/>
      <c r="EI8" s="193"/>
      <c r="EJ8" s="193"/>
      <c r="EK8" s="193"/>
      <c r="EL8" s="193"/>
      <c r="EM8" s="193"/>
      <c r="EN8" s="193"/>
      <c r="EO8" s="193"/>
      <c r="EP8" s="193"/>
      <c r="EQ8" s="193"/>
      <c r="ER8" s="193"/>
      <c r="ES8" s="193"/>
      <c r="ET8" s="193"/>
      <c r="EU8" s="193"/>
      <c r="EV8" s="193"/>
      <c r="EW8" s="193"/>
      <c r="EX8" s="193"/>
      <c r="EY8" s="193"/>
      <c r="EZ8" s="193"/>
      <c r="FA8" s="193"/>
      <c r="FB8" s="193"/>
      <c r="FC8" s="193"/>
      <c r="FD8" s="193"/>
      <c r="FE8" s="193"/>
      <c r="FF8" s="193"/>
      <c r="FG8" s="193"/>
      <c r="FH8" s="193"/>
      <c r="FI8" s="193"/>
      <c r="FJ8" s="193"/>
      <c r="FK8" s="193"/>
      <c r="FL8" s="193"/>
      <c r="FM8" s="193"/>
      <c r="FN8" s="193"/>
      <c r="FO8" s="193"/>
      <c r="FP8" s="193"/>
      <c r="FQ8" s="193"/>
      <c r="FR8" s="193"/>
      <c r="FS8" s="193"/>
      <c r="FT8" s="193"/>
      <c r="FU8" s="193"/>
      <c r="FV8" s="193"/>
      <c r="FW8" s="193"/>
      <c r="FX8" s="193"/>
      <c r="FY8" s="193"/>
      <c r="FZ8" s="193"/>
      <c r="GA8" s="193"/>
      <c r="GB8" s="193"/>
      <c r="GC8" s="193"/>
      <c r="GD8" s="193"/>
      <c r="GE8" s="193"/>
      <c r="GF8" s="193"/>
      <c r="GG8" s="193"/>
      <c r="GH8" s="193"/>
      <c r="GI8" s="193"/>
      <c r="GJ8" s="193"/>
      <c r="GK8" s="193"/>
      <c r="GL8" s="193"/>
      <c r="GM8" s="193"/>
      <c r="GN8" s="193"/>
      <c r="GO8" s="193"/>
      <c r="GP8" s="193"/>
      <c r="GQ8" s="193"/>
      <c r="GR8" s="193"/>
      <c r="GS8" s="193"/>
      <c r="GT8" s="193"/>
      <c r="GU8" s="193"/>
      <c r="GV8" s="193"/>
      <c r="GW8" s="193"/>
      <c r="GX8" s="193"/>
      <c r="GY8" s="193"/>
      <c r="GZ8" s="193"/>
      <c r="HA8" s="193"/>
      <c r="HB8" s="193"/>
      <c r="HC8" s="193"/>
      <c r="HD8" s="193"/>
      <c r="HE8" s="193"/>
      <c r="HF8" s="193"/>
      <c r="HG8" s="193"/>
      <c r="HH8" s="193"/>
      <c r="HI8" s="193"/>
      <c r="HJ8" s="193"/>
      <c r="HK8" s="193"/>
      <c r="HL8" s="193"/>
      <c r="HM8" s="193"/>
      <c r="HN8" s="193"/>
      <c r="HO8" s="193"/>
      <c r="HP8" s="193"/>
      <c r="HQ8" s="193"/>
      <c r="HR8" s="193"/>
      <c r="HS8" s="193"/>
      <c r="HT8" s="193"/>
      <c r="HU8" s="193"/>
      <c r="HV8" s="193"/>
      <c r="HW8" s="193"/>
      <c r="HX8" s="193"/>
      <c r="HY8" s="193"/>
      <c r="HZ8" s="193"/>
      <c r="IA8" s="193"/>
      <c r="IB8" s="193"/>
      <c r="IC8" s="193"/>
      <c r="ID8" s="193" t="n">
        <f aca="false">SUM($B8:IC8)</f>
        <v>0</v>
      </c>
      <c r="IE8" s="193" t="n">
        <f aca="false">SUM($B8:FU8)</f>
        <v>0</v>
      </c>
      <c r="IF8" s="193"/>
      <c r="IH8" s="164"/>
      <c r="II8" s="193"/>
    </row>
    <row r="9" customFormat="false" ht="12.75" hidden="false" customHeight="false" outlineLevel="0" collapsed="false">
      <c r="A9" s="191" t="s">
        <v>18</v>
      </c>
      <c r="B9" s="193"/>
      <c r="C9" s="193"/>
      <c r="D9" s="193"/>
      <c r="E9" s="193"/>
      <c r="F9" s="193"/>
      <c r="G9" s="193"/>
      <c r="H9" s="193" t="n">
        <v>53494.7908333333</v>
      </c>
      <c r="I9" s="193" t="n">
        <v>107.7653</v>
      </c>
      <c r="J9" s="193"/>
      <c r="K9" s="193"/>
      <c r="L9" s="193"/>
      <c r="M9" s="193" t="n">
        <v>-743806.6478</v>
      </c>
      <c r="N9" s="193" t="n">
        <v>-767176.4158</v>
      </c>
      <c r="O9" s="193" t="n">
        <v>-741012.3368</v>
      </c>
      <c r="P9" s="193" t="n">
        <v>-764233.0095</v>
      </c>
      <c r="Q9" s="193" t="n">
        <v>-762593.6292</v>
      </c>
      <c r="R9" s="193" t="n">
        <v>-736372.939</v>
      </c>
      <c r="S9" s="193" t="n">
        <v>-759182.4821</v>
      </c>
      <c r="T9" s="193" t="n">
        <v>-2491567.7851</v>
      </c>
      <c r="U9" s="193" t="n">
        <v>-2568014.2404</v>
      </c>
      <c r="V9" s="193" t="n">
        <v>-3916454.2459</v>
      </c>
      <c r="W9" s="193" t="n">
        <v>-3526780.8654</v>
      </c>
      <c r="X9" s="193" t="n">
        <v>-3893619.8496</v>
      </c>
      <c r="Y9" s="193" t="n">
        <v>-3322447.207</v>
      </c>
      <c r="Z9" s="193" t="n">
        <v>-3422040.97</v>
      </c>
      <c r="AA9" s="193" t="n">
        <v>-3300148.1138</v>
      </c>
      <c r="AB9" s="193" t="n">
        <v>-3398302.6743</v>
      </c>
      <c r="AC9" s="193" t="n">
        <v>-3385704.1233</v>
      </c>
      <c r="AD9" s="193" t="n">
        <v>-3263952.6872</v>
      </c>
      <c r="AE9" s="193" t="n">
        <v>-3359882.8102</v>
      </c>
      <c r="AF9" s="193" t="n">
        <v>-4083077.1123</v>
      </c>
      <c r="AG9" s="193" t="n">
        <v>-4202721.4033</v>
      </c>
      <c r="AH9" s="193" t="n">
        <v>-1876613.4257</v>
      </c>
      <c r="AI9" s="193" t="n">
        <v>-1748523.6821</v>
      </c>
      <c r="AJ9" s="193" t="n">
        <v>-1861971.5116</v>
      </c>
      <c r="AK9" s="193" t="n">
        <v>-1794397.1849</v>
      </c>
      <c r="AL9" s="193" t="n">
        <v>-1846574.9395</v>
      </c>
      <c r="AM9" s="193" t="n">
        <v>-1779249.6646</v>
      </c>
      <c r="AN9" s="193" t="n">
        <v>-1830678.6877</v>
      </c>
      <c r="AO9" s="193" t="n">
        <v>-1822413.7631</v>
      </c>
      <c r="AP9" s="193" t="n">
        <v>-1755508.9359</v>
      </c>
      <c r="AQ9" s="193" t="n">
        <v>-1805793.5467</v>
      </c>
      <c r="AR9" s="193" t="n">
        <v>-1739196.7242</v>
      </c>
      <c r="AS9" s="193" t="n">
        <v>-1789022.5758</v>
      </c>
      <c r="AT9" s="193" t="n">
        <v>-1643995.8022</v>
      </c>
      <c r="AU9" s="193" t="n">
        <v>-1478143.1472</v>
      </c>
      <c r="AV9" s="193" t="n">
        <v>-1629699.804</v>
      </c>
      <c r="AW9" s="193" t="n">
        <v>-1569763.5466</v>
      </c>
      <c r="AX9" s="193" t="n">
        <v>-1614660.1428</v>
      </c>
      <c r="AY9" s="193" t="n">
        <v>-1555083.156</v>
      </c>
      <c r="AZ9" s="193" t="n">
        <v>-1599366.996</v>
      </c>
      <c r="BA9" s="193" t="n">
        <v>-1591501.152</v>
      </c>
      <c r="BB9" s="193" t="n">
        <v>-1532490.7498</v>
      </c>
      <c r="BC9" s="193" t="n">
        <v>-1575844.7882</v>
      </c>
      <c r="BD9" s="193" t="n">
        <v>-1390790.5284</v>
      </c>
      <c r="BE9" s="193" t="n">
        <v>-1429963.6626</v>
      </c>
      <c r="BF9" s="193" t="n">
        <v>-1163852.8685</v>
      </c>
      <c r="BG9" s="193" t="n">
        <v>-1045659.357</v>
      </c>
      <c r="BH9" s="193" t="n">
        <v>-1152097.1487</v>
      </c>
      <c r="BI9" s="193" t="n">
        <v>-1108899.6777</v>
      </c>
      <c r="BJ9" s="193" t="n">
        <v>-1139793.5439</v>
      </c>
      <c r="BK9" s="193" t="n">
        <v>-1096921.1044</v>
      </c>
      <c r="BL9" s="193" t="n">
        <v>-1127345.7375</v>
      </c>
      <c r="BM9" s="193" t="n">
        <v>-1120967.0316</v>
      </c>
      <c r="BN9" s="193" t="n">
        <v>-1078600.7555</v>
      </c>
      <c r="BO9" s="193" t="n">
        <v>-1108316.4524</v>
      </c>
      <c r="BP9" s="193" t="n">
        <v>-1066295.9978</v>
      </c>
      <c r="BQ9" s="193" t="n">
        <v>-1095975.2952</v>
      </c>
      <c r="BR9" s="193" t="n">
        <v>-969493.0529</v>
      </c>
      <c r="BS9" s="193" t="n">
        <v>-871417.6745</v>
      </c>
      <c r="BT9" s="193" t="n">
        <v>-960528.8848</v>
      </c>
      <c r="BU9" s="193" t="n">
        <v>-924983.804</v>
      </c>
      <c r="BV9" s="193" t="n">
        <v>-951255.12</v>
      </c>
      <c r="BW9" s="193" t="n">
        <v>-916007.0288</v>
      </c>
      <c r="BX9" s="193" t="n">
        <v>-941977.4217</v>
      </c>
      <c r="BY9" s="193" t="n">
        <v>-937261.6255</v>
      </c>
      <c r="BZ9" s="193" t="n">
        <v>-902463.4336</v>
      </c>
      <c r="CA9" s="193" t="n">
        <v>-927981.5656</v>
      </c>
      <c r="CB9" s="193" t="n">
        <v>-893482.8872</v>
      </c>
      <c r="CC9" s="193" t="n">
        <v>-918702.2801</v>
      </c>
      <c r="CD9" s="193" t="n">
        <v>-913987.4663</v>
      </c>
      <c r="CE9" s="193" t="n">
        <v>-850610.7576</v>
      </c>
      <c r="CF9" s="193" t="n">
        <v>-904864.8337</v>
      </c>
      <c r="CG9" s="193" t="n">
        <v>-871116.1808</v>
      </c>
      <c r="CH9" s="193" t="n">
        <v>-895595.4551</v>
      </c>
      <c r="CI9" s="193" t="n">
        <v>-862149.1016</v>
      </c>
      <c r="CJ9" s="193" t="n">
        <v>-886333.1993</v>
      </c>
      <c r="CK9" s="193" t="n">
        <v>-881629.4504</v>
      </c>
      <c r="CL9" s="193" t="n">
        <v>-848640.2216</v>
      </c>
      <c r="CM9" s="193" t="n">
        <v>-872381.2831</v>
      </c>
      <c r="CN9" s="193" t="n">
        <v>-839695.8417</v>
      </c>
      <c r="CO9" s="193" t="n">
        <v>-863144.6416</v>
      </c>
      <c r="CP9" s="193" t="n">
        <v>-858455.5792</v>
      </c>
      <c r="CQ9" s="193" t="n">
        <v>-771147.2415</v>
      </c>
      <c r="CR9" s="193" t="n">
        <v>-849541.4847</v>
      </c>
      <c r="CS9" s="193" t="n">
        <v>-817609.9456</v>
      </c>
      <c r="CT9" s="193" t="n">
        <v>-840340.7112</v>
      </c>
      <c r="CU9" s="193" t="n">
        <v>-808714.3263</v>
      </c>
      <c r="CV9" s="193" t="n">
        <v>-831157.3304</v>
      </c>
      <c r="CW9" s="193" t="n">
        <v>-826497.5575</v>
      </c>
      <c r="CX9" s="193" t="n">
        <v>-795331.8495</v>
      </c>
      <c r="CY9" s="193" t="n">
        <v>-817343.4944</v>
      </c>
      <c r="CZ9" s="193" t="n">
        <v>-786483.436</v>
      </c>
      <c r="DA9" s="193" t="n">
        <v>-808210.8815</v>
      </c>
      <c r="DB9" s="193" t="n">
        <v>-803578.4425</v>
      </c>
      <c r="DC9" s="193" t="n">
        <v>-721634.2041</v>
      </c>
      <c r="DD9" s="193" t="n">
        <v>-794779.0272</v>
      </c>
      <c r="DE9" s="193" t="n">
        <v>-764675.8096</v>
      </c>
      <c r="DF9" s="193" t="n">
        <v>-785706.2287</v>
      </c>
      <c r="DG9" s="193" t="n">
        <v>-755908.6871</v>
      </c>
      <c r="DH9" s="193" t="n">
        <v>-776660.2416</v>
      </c>
      <c r="DI9" s="193" t="n">
        <v>-772073.8535</v>
      </c>
      <c r="DJ9" s="193" t="n">
        <v>-742737.0639</v>
      </c>
      <c r="DK9" s="193" t="n">
        <v>-763071.1063</v>
      </c>
      <c r="DL9" s="193" t="n">
        <v>-734039.5489</v>
      </c>
      <c r="DM9" s="193" t="n">
        <v>-754098.848</v>
      </c>
      <c r="DN9" s="193"/>
      <c r="DO9" s="193"/>
      <c r="DP9" s="193"/>
      <c r="DQ9" s="193"/>
      <c r="DR9" s="193"/>
      <c r="DS9" s="193"/>
      <c r="DT9" s="193"/>
      <c r="DU9" s="193"/>
      <c r="DV9" s="193"/>
      <c r="DW9" s="193"/>
      <c r="DX9" s="193"/>
      <c r="DY9" s="193"/>
      <c r="DZ9" s="193"/>
      <c r="EA9" s="193"/>
      <c r="EB9" s="193"/>
      <c r="EC9" s="193"/>
      <c r="ED9" s="193"/>
      <c r="EE9" s="193"/>
      <c r="EF9" s="193"/>
      <c r="EG9" s="193"/>
      <c r="EH9" s="193"/>
      <c r="EI9" s="193"/>
      <c r="EJ9" s="193"/>
      <c r="EK9" s="193"/>
      <c r="EL9" s="193"/>
      <c r="EM9" s="193"/>
      <c r="EN9" s="193"/>
      <c r="EO9" s="193"/>
      <c r="EP9" s="193"/>
      <c r="EQ9" s="193"/>
      <c r="ER9" s="193"/>
      <c r="ES9" s="193"/>
      <c r="ET9" s="193"/>
      <c r="EU9" s="193"/>
      <c r="EV9" s="193"/>
      <c r="EW9" s="193"/>
      <c r="EX9" s="193"/>
      <c r="EY9" s="193"/>
      <c r="EZ9" s="193"/>
      <c r="FA9" s="193"/>
      <c r="FB9" s="193"/>
      <c r="FC9" s="193"/>
      <c r="FD9" s="193"/>
      <c r="FE9" s="193"/>
      <c r="FF9" s="193"/>
      <c r="FG9" s="193"/>
      <c r="FH9" s="193"/>
      <c r="FI9" s="193"/>
      <c r="FJ9" s="193"/>
      <c r="FK9" s="193"/>
      <c r="FL9" s="193"/>
      <c r="FM9" s="193"/>
      <c r="FN9" s="193"/>
      <c r="FO9" s="193"/>
      <c r="FP9" s="193"/>
      <c r="FQ9" s="193"/>
      <c r="FR9" s="193"/>
      <c r="FS9" s="193"/>
      <c r="FT9" s="193"/>
      <c r="FU9" s="193"/>
      <c r="FV9" s="193"/>
      <c r="FW9" s="193"/>
      <c r="FX9" s="193"/>
      <c r="FY9" s="193"/>
      <c r="FZ9" s="193"/>
      <c r="GA9" s="193"/>
      <c r="GB9" s="193"/>
      <c r="GC9" s="193"/>
      <c r="GD9" s="193"/>
      <c r="GE9" s="193"/>
      <c r="GF9" s="193"/>
      <c r="GG9" s="193"/>
      <c r="GH9" s="193"/>
      <c r="GI9" s="193"/>
      <c r="GJ9" s="193"/>
      <c r="GK9" s="193"/>
      <c r="GL9" s="193"/>
      <c r="GM9" s="193"/>
      <c r="GN9" s="193"/>
      <c r="GO9" s="193"/>
      <c r="GP9" s="193"/>
      <c r="GQ9" s="193"/>
      <c r="GR9" s="193"/>
      <c r="GS9" s="193"/>
      <c r="GT9" s="193"/>
      <c r="GU9" s="193"/>
      <c r="GV9" s="193"/>
      <c r="GW9" s="193"/>
      <c r="GX9" s="193"/>
      <c r="GY9" s="193"/>
      <c r="GZ9" s="193"/>
      <c r="HA9" s="193"/>
      <c r="HB9" s="193"/>
      <c r="HC9" s="193"/>
      <c r="HD9" s="193"/>
      <c r="HE9" s="193"/>
      <c r="HF9" s="193"/>
      <c r="HG9" s="193"/>
      <c r="HH9" s="193"/>
      <c r="HI9" s="193"/>
      <c r="HJ9" s="193"/>
      <c r="HK9" s="193"/>
      <c r="HL9" s="193"/>
      <c r="HM9" s="193"/>
      <c r="HN9" s="193"/>
      <c r="HO9" s="193"/>
      <c r="HP9" s="193"/>
      <c r="HQ9" s="193"/>
      <c r="HR9" s="193"/>
      <c r="HS9" s="193"/>
      <c r="HT9" s="193"/>
      <c r="HU9" s="193"/>
      <c r="HV9" s="193"/>
      <c r="HW9" s="193"/>
      <c r="HX9" s="193"/>
      <c r="HY9" s="193"/>
      <c r="HZ9" s="193"/>
      <c r="IA9" s="193"/>
      <c r="IB9" s="193"/>
      <c r="IC9" s="193"/>
      <c r="ID9" s="193" t="n">
        <f aca="false">SUM($B9:IC9)</f>
        <v>-147506962.190367</v>
      </c>
      <c r="IE9" s="193" t="n">
        <f aca="false">SUM($B9:FU9)</f>
        <v>-147506962.190367</v>
      </c>
      <c r="IF9" s="193"/>
      <c r="IH9" s="164"/>
      <c r="II9" s="193"/>
    </row>
    <row r="10" customFormat="false" ht="12.75" hidden="false" customHeight="false" outlineLevel="0" collapsed="false">
      <c r="A10" s="191" t="s">
        <v>19</v>
      </c>
      <c r="B10" s="193"/>
      <c r="C10" s="193"/>
      <c r="D10" s="193"/>
      <c r="E10" s="193"/>
      <c r="F10" s="193"/>
      <c r="G10" s="193"/>
      <c r="H10" s="193" t="n">
        <v>66.6666666666689</v>
      </c>
      <c r="I10" s="193" t="n">
        <v>108413.7456</v>
      </c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  <c r="CT10" s="193"/>
      <c r="CU10" s="193"/>
      <c r="CV10" s="193"/>
      <c r="CW10" s="193"/>
      <c r="CX10" s="193"/>
      <c r="CY10" s="193"/>
      <c r="CZ10" s="193"/>
      <c r="DA10" s="193"/>
      <c r="DB10" s="193"/>
      <c r="DC10" s="193"/>
      <c r="DD10" s="193"/>
      <c r="DE10" s="193"/>
      <c r="DF10" s="193"/>
      <c r="DG10" s="193"/>
      <c r="DH10" s="193"/>
      <c r="DI10" s="193"/>
      <c r="DJ10" s="193"/>
      <c r="DK10" s="193"/>
      <c r="DL10" s="193"/>
      <c r="DM10" s="193"/>
      <c r="DN10" s="193"/>
      <c r="DO10" s="193"/>
      <c r="DP10" s="193"/>
      <c r="DQ10" s="193"/>
      <c r="DR10" s="193"/>
      <c r="DS10" s="193"/>
      <c r="DT10" s="193"/>
      <c r="DU10" s="193"/>
      <c r="DV10" s="193"/>
      <c r="DW10" s="193"/>
      <c r="DX10" s="193"/>
      <c r="DY10" s="193"/>
      <c r="DZ10" s="193"/>
      <c r="EA10" s="193"/>
      <c r="EB10" s="193"/>
      <c r="EC10" s="193"/>
      <c r="ED10" s="193"/>
      <c r="EE10" s="193"/>
      <c r="EF10" s="193"/>
      <c r="EG10" s="193"/>
      <c r="EH10" s="193"/>
      <c r="EI10" s="193"/>
      <c r="EJ10" s="193"/>
      <c r="EK10" s="193"/>
      <c r="EL10" s="193"/>
      <c r="EM10" s="193"/>
      <c r="EN10" s="193"/>
      <c r="EO10" s="193"/>
      <c r="EP10" s="193"/>
      <c r="EQ10" s="193"/>
      <c r="ER10" s="193"/>
      <c r="ES10" s="193"/>
      <c r="ET10" s="193"/>
      <c r="EU10" s="193"/>
      <c r="EV10" s="193"/>
      <c r="EW10" s="193"/>
      <c r="EX10" s="193"/>
      <c r="EY10" s="193"/>
      <c r="EZ10" s="193"/>
      <c r="FA10" s="193"/>
      <c r="FB10" s="193"/>
      <c r="FC10" s="193"/>
      <c r="FD10" s="193"/>
      <c r="FE10" s="193"/>
      <c r="FF10" s="193"/>
      <c r="FG10" s="193"/>
      <c r="FH10" s="193"/>
      <c r="FI10" s="193"/>
      <c r="FJ10" s="193"/>
      <c r="FK10" s="193"/>
      <c r="FL10" s="193"/>
      <c r="FM10" s="193"/>
      <c r="FN10" s="193"/>
      <c r="FO10" s="193"/>
      <c r="FP10" s="193"/>
      <c r="FQ10" s="193"/>
      <c r="FR10" s="193"/>
      <c r="FS10" s="193"/>
      <c r="FT10" s="193"/>
      <c r="FU10" s="193"/>
      <c r="FV10" s="193"/>
      <c r="FW10" s="193"/>
      <c r="FX10" s="193"/>
      <c r="FY10" s="193"/>
      <c r="FZ10" s="193"/>
      <c r="GA10" s="193"/>
      <c r="GB10" s="193"/>
      <c r="GC10" s="193"/>
      <c r="GD10" s="193"/>
      <c r="GE10" s="193"/>
      <c r="GF10" s="193"/>
      <c r="GG10" s="193"/>
      <c r="GH10" s="193"/>
      <c r="GI10" s="193"/>
      <c r="GJ10" s="193"/>
      <c r="GK10" s="193"/>
      <c r="GL10" s="193"/>
      <c r="GM10" s="193"/>
      <c r="GN10" s="193"/>
      <c r="GO10" s="193"/>
      <c r="GP10" s="193"/>
      <c r="GQ10" s="193"/>
      <c r="GR10" s="193"/>
      <c r="GS10" s="193"/>
      <c r="GT10" s="193"/>
      <c r="GU10" s="193"/>
      <c r="GV10" s="193"/>
      <c r="GW10" s="193"/>
      <c r="GX10" s="193"/>
      <c r="GY10" s="193"/>
      <c r="GZ10" s="193"/>
      <c r="HA10" s="193"/>
      <c r="HB10" s="193"/>
      <c r="HC10" s="193"/>
      <c r="HD10" s="193"/>
      <c r="HE10" s="193"/>
      <c r="HF10" s="193"/>
      <c r="HG10" s="193"/>
      <c r="HH10" s="193"/>
      <c r="HI10" s="193"/>
      <c r="HJ10" s="193"/>
      <c r="HK10" s="193"/>
      <c r="HL10" s="193"/>
      <c r="HM10" s="193"/>
      <c r="HN10" s="193"/>
      <c r="HO10" s="193"/>
      <c r="HP10" s="193"/>
      <c r="HQ10" s="193"/>
      <c r="HR10" s="193"/>
      <c r="HS10" s="193"/>
      <c r="HT10" s="193"/>
      <c r="HU10" s="193"/>
      <c r="HV10" s="193"/>
      <c r="HW10" s="193"/>
      <c r="HX10" s="193"/>
      <c r="HY10" s="193"/>
      <c r="HZ10" s="193"/>
      <c r="IA10" s="193"/>
      <c r="IB10" s="193"/>
      <c r="IC10" s="193"/>
      <c r="ID10" s="193" t="n">
        <f aca="false">SUM($B10:IC10)</f>
        <v>108480.412266667</v>
      </c>
      <c r="IE10" s="193" t="n">
        <f aca="false">SUM($B10:FU10)</f>
        <v>108480.412266667</v>
      </c>
      <c r="IF10" s="193"/>
      <c r="IH10" s="164"/>
      <c r="II10" s="193"/>
    </row>
    <row r="11" customFormat="false" ht="12.75" hidden="false" customHeight="false" outlineLevel="0" collapsed="false">
      <c r="A11" s="195" t="s">
        <v>20</v>
      </c>
      <c r="B11" s="193"/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  <c r="CT11" s="193"/>
      <c r="CU11" s="193"/>
      <c r="CV11" s="193"/>
      <c r="CW11" s="193"/>
      <c r="CX11" s="193"/>
      <c r="CY11" s="193"/>
      <c r="CZ11" s="193"/>
      <c r="DA11" s="193"/>
      <c r="DB11" s="193"/>
      <c r="DC11" s="193"/>
      <c r="DD11" s="193"/>
      <c r="DE11" s="193"/>
      <c r="DF11" s="193"/>
      <c r="DG11" s="193"/>
      <c r="DH11" s="193"/>
      <c r="DI11" s="193"/>
      <c r="DJ11" s="193"/>
      <c r="DK11" s="193"/>
      <c r="DL11" s="193"/>
      <c r="DM11" s="193"/>
      <c r="DN11" s="193"/>
      <c r="DO11" s="193"/>
      <c r="DP11" s="193"/>
      <c r="DQ11" s="193"/>
      <c r="DR11" s="193"/>
      <c r="DS11" s="193"/>
      <c r="DT11" s="193"/>
      <c r="DU11" s="193"/>
      <c r="DV11" s="193"/>
      <c r="DW11" s="193"/>
      <c r="DX11" s="193"/>
      <c r="DY11" s="193"/>
      <c r="DZ11" s="193"/>
      <c r="EA11" s="193"/>
      <c r="EB11" s="193"/>
      <c r="EC11" s="193"/>
      <c r="ED11" s="193"/>
      <c r="EE11" s="193"/>
      <c r="EF11" s="193"/>
      <c r="EG11" s="193"/>
      <c r="EH11" s="193"/>
      <c r="EI11" s="193"/>
      <c r="EJ11" s="193"/>
      <c r="EK11" s="193"/>
      <c r="EL11" s="193"/>
      <c r="EM11" s="193"/>
      <c r="EN11" s="193"/>
      <c r="EO11" s="193"/>
      <c r="EP11" s="193"/>
      <c r="EQ11" s="193"/>
      <c r="ER11" s="193"/>
      <c r="ES11" s="193"/>
      <c r="ET11" s="193"/>
      <c r="EU11" s="193"/>
      <c r="EV11" s="193"/>
      <c r="EW11" s="193"/>
      <c r="EX11" s="193"/>
      <c r="EY11" s="193"/>
      <c r="EZ11" s="193"/>
      <c r="FA11" s="193"/>
      <c r="FB11" s="193"/>
      <c r="FC11" s="193"/>
      <c r="FD11" s="193"/>
      <c r="FE11" s="193"/>
      <c r="FF11" s="193"/>
      <c r="FG11" s="193"/>
      <c r="FH11" s="193"/>
      <c r="FI11" s="193"/>
      <c r="FJ11" s="193"/>
      <c r="FK11" s="193"/>
      <c r="FL11" s="193"/>
      <c r="FM11" s="193"/>
      <c r="FN11" s="193"/>
      <c r="FO11" s="193"/>
      <c r="FP11" s="193"/>
      <c r="FQ11" s="193"/>
      <c r="FR11" s="193"/>
      <c r="FS11" s="193"/>
      <c r="FT11" s="193"/>
      <c r="FU11" s="193"/>
      <c r="FV11" s="193"/>
      <c r="FW11" s="193"/>
      <c r="FX11" s="193"/>
      <c r="FY11" s="193"/>
      <c r="FZ11" s="193"/>
      <c r="GA11" s="193"/>
      <c r="GB11" s="193"/>
      <c r="GC11" s="193"/>
      <c r="GD11" s="193"/>
      <c r="GE11" s="193"/>
      <c r="GF11" s="193"/>
      <c r="GG11" s="193"/>
      <c r="GH11" s="193"/>
      <c r="GI11" s="193"/>
      <c r="GJ11" s="193"/>
      <c r="GK11" s="193"/>
      <c r="GL11" s="193"/>
      <c r="GM11" s="193"/>
      <c r="GN11" s="193"/>
      <c r="GO11" s="193"/>
      <c r="GP11" s="193"/>
      <c r="GQ11" s="193"/>
      <c r="GR11" s="193"/>
      <c r="GS11" s="193"/>
      <c r="GT11" s="193"/>
      <c r="GU11" s="193"/>
      <c r="GV11" s="193"/>
      <c r="GW11" s="193"/>
      <c r="GX11" s="193"/>
      <c r="GY11" s="193"/>
      <c r="GZ11" s="193"/>
      <c r="HA11" s="193"/>
      <c r="HB11" s="193"/>
      <c r="HC11" s="193"/>
      <c r="HD11" s="193"/>
      <c r="HE11" s="193"/>
      <c r="HF11" s="193"/>
      <c r="HG11" s="193"/>
      <c r="HH11" s="193"/>
      <c r="HI11" s="193"/>
      <c r="HJ11" s="193"/>
      <c r="HK11" s="193"/>
      <c r="HL11" s="193"/>
      <c r="HM11" s="193"/>
      <c r="HN11" s="193"/>
      <c r="HO11" s="193"/>
      <c r="HP11" s="193"/>
      <c r="HQ11" s="193"/>
      <c r="HR11" s="193"/>
      <c r="HS11" s="193"/>
      <c r="HT11" s="193"/>
      <c r="HU11" s="193"/>
      <c r="HV11" s="193"/>
      <c r="HW11" s="193"/>
      <c r="HX11" s="193"/>
      <c r="HY11" s="193"/>
      <c r="HZ11" s="193"/>
      <c r="IA11" s="193"/>
      <c r="IB11" s="193"/>
      <c r="IC11" s="193"/>
      <c r="ID11" s="193" t="n">
        <f aca="false">SUM($B11:IC11)</f>
        <v>0</v>
      </c>
      <c r="IE11" s="193" t="n">
        <f aca="false">SUM($B11:FU11)</f>
        <v>0</v>
      </c>
      <c r="IF11" s="193"/>
      <c r="IG11" s="164"/>
      <c r="IH11" s="164"/>
      <c r="II11" s="164"/>
    </row>
    <row r="12" customFormat="false" ht="12.75" hidden="false" customHeight="false" outlineLevel="0" collapsed="false">
      <c r="A12" s="191" t="s">
        <v>21</v>
      </c>
      <c r="B12" s="193"/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  <c r="CT12" s="193"/>
      <c r="CU12" s="193"/>
      <c r="CV12" s="193"/>
      <c r="CW12" s="193"/>
      <c r="CX12" s="193"/>
      <c r="CY12" s="193"/>
      <c r="CZ12" s="193"/>
      <c r="DA12" s="193"/>
      <c r="DB12" s="193"/>
      <c r="DC12" s="193"/>
      <c r="DD12" s="193"/>
      <c r="DE12" s="193"/>
      <c r="DF12" s="193"/>
      <c r="DG12" s="193"/>
      <c r="DH12" s="193"/>
      <c r="DI12" s="193"/>
      <c r="DJ12" s="193"/>
      <c r="DK12" s="193"/>
      <c r="DL12" s="193"/>
      <c r="DM12" s="193"/>
      <c r="DN12" s="193"/>
      <c r="DO12" s="193"/>
      <c r="DP12" s="193"/>
      <c r="DQ12" s="193"/>
      <c r="DR12" s="193"/>
      <c r="DS12" s="193"/>
      <c r="DT12" s="193"/>
      <c r="DU12" s="193"/>
      <c r="DV12" s="193"/>
      <c r="DW12" s="193"/>
      <c r="DX12" s="193"/>
      <c r="DY12" s="193"/>
      <c r="DZ12" s="193"/>
      <c r="EA12" s="193"/>
      <c r="EB12" s="193"/>
      <c r="EC12" s="193"/>
      <c r="ED12" s="193"/>
      <c r="EE12" s="193"/>
      <c r="EF12" s="193"/>
      <c r="EG12" s="193"/>
      <c r="EH12" s="193"/>
      <c r="EI12" s="193"/>
      <c r="EJ12" s="193"/>
      <c r="EK12" s="193"/>
      <c r="EL12" s="193"/>
      <c r="EM12" s="193"/>
      <c r="EN12" s="193"/>
      <c r="EO12" s="193"/>
      <c r="EP12" s="193"/>
      <c r="EQ12" s="193"/>
      <c r="ER12" s="193"/>
      <c r="ES12" s="193"/>
      <c r="ET12" s="193"/>
      <c r="EU12" s="193"/>
      <c r="EV12" s="193"/>
      <c r="EW12" s="193"/>
      <c r="EX12" s="193"/>
      <c r="EY12" s="193"/>
      <c r="EZ12" s="193"/>
      <c r="FA12" s="193"/>
      <c r="FB12" s="193"/>
      <c r="FC12" s="193"/>
      <c r="FD12" s="193"/>
      <c r="FE12" s="193"/>
      <c r="FF12" s="193"/>
      <c r="FG12" s="193"/>
      <c r="FH12" s="193"/>
      <c r="FI12" s="193"/>
      <c r="FJ12" s="193"/>
      <c r="FK12" s="193"/>
      <c r="FL12" s="193"/>
      <c r="FM12" s="193"/>
      <c r="FN12" s="193"/>
      <c r="FO12" s="193"/>
      <c r="FP12" s="193"/>
      <c r="FQ12" s="193"/>
      <c r="FR12" s="193"/>
      <c r="FS12" s="193"/>
      <c r="FT12" s="193"/>
      <c r="FU12" s="193"/>
      <c r="FV12" s="193"/>
      <c r="FW12" s="193"/>
      <c r="FX12" s="193"/>
      <c r="FY12" s="193"/>
      <c r="FZ12" s="193"/>
      <c r="GA12" s="193"/>
      <c r="GB12" s="193"/>
      <c r="GC12" s="193"/>
      <c r="GD12" s="193"/>
      <c r="GE12" s="193"/>
      <c r="GF12" s="193"/>
      <c r="GG12" s="193"/>
      <c r="GH12" s="193"/>
      <c r="GI12" s="193"/>
      <c r="GJ12" s="193"/>
      <c r="GK12" s="193"/>
      <c r="GL12" s="193"/>
      <c r="GM12" s="193"/>
      <c r="GN12" s="193"/>
      <c r="GO12" s="193"/>
      <c r="GP12" s="193"/>
      <c r="GQ12" s="193"/>
      <c r="GR12" s="193"/>
      <c r="GS12" s="193"/>
      <c r="GT12" s="193"/>
      <c r="GU12" s="193"/>
      <c r="GV12" s="193"/>
      <c r="GW12" s="193"/>
      <c r="GX12" s="193"/>
      <c r="GY12" s="193"/>
      <c r="GZ12" s="193"/>
      <c r="HA12" s="193"/>
      <c r="HB12" s="193"/>
      <c r="HC12" s="193"/>
      <c r="HD12" s="193"/>
      <c r="HE12" s="193"/>
      <c r="HF12" s="193"/>
      <c r="HG12" s="193"/>
      <c r="HH12" s="193"/>
      <c r="HI12" s="193"/>
      <c r="HJ12" s="193"/>
      <c r="HK12" s="193"/>
      <c r="HL12" s="193"/>
      <c r="HM12" s="193"/>
      <c r="HN12" s="193"/>
      <c r="HO12" s="193"/>
      <c r="HP12" s="193"/>
      <c r="HQ12" s="193"/>
      <c r="HR12" s="193"/>
      <c r="HS12" s="193"/>
      <c r="HT12" s="193"/>
      <c r="HU12" s="193"/>
      <c r="HV12" s="193"/>
      <c r="HW12" s="193"/>
      <c r="HX12" s="193"/>
      <c r="HY12" s="193"/>
      <c r="HZ12" s="193"/>
      <c r="IA12" s="193"/>
      <c r="IB12" s="193"/>
      <c r="IC12" s="193"/>
      <c r="ID12" s="193" t="n">
        <f aca="false">SUM($B12:IC12)</f>
        <v>0</v>
      </c>
      <c r="IE12" s="193" t="n">
        <f aca="false">SUM($B12:FU12)</f>
        <v>0</v>
      </c>
      <c r="IF12" s="193"/>
      <c r="IG12" s="164"/>
      <c r="IH12" s="164"/>
      <c r="II12" s="164"/>
    </row>
    <row r="13" customFormat="false" ht="12.75" hidden="false" customHeight="false" outlineLevel="0" collapsed="false">
      <c r="A13" s="191" t="s">
        <v>22</v>
      </c>
      <c r="B13" s="193"/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  <c r="EC13" s="193"/>
      <c r="ED13" s="193"/>
      <c r="EE13" s="193"/>
      <c r="EF13" s="193"/>
      <c r="EG13" s="193"/>
      <c r="EH13" s="193"/>
      <c r="EI13" s="193"/>
      <c r="EJ13" s="193"/>
      <c r="EK13" s="193"/>
      <c r="EL13" s="193"/>
      <c r="EM13" s="193"/>
      <c r="EN13" s="193"/>
      <c r="EO13" s="193"/>
      <c r="EP13" s="193"/>
      <c r="EQ13" s="193"/>
      <c r="ER13" s="193"/>
      <c r="ES13" s="193"/>
      <c r="ET13" s="193"/>
      <c r="EU13" s="193"/>
      <c r="EV13" s="193"/>
      <c r="EW13" s="193"/>
      <c r="EX13" s="193"/>
      <c r="EY13" s="193"/>
      <c r="EZ13" s="193"/>
      <c r="FA13" s="193"/>
      <c r="FB13" s="193"/>
      <c r="FC13" s="193"/>
      <c r="FD13" s="193"/>
      <c r="FE13" s="193"/>
      <c r="FF13" s="193"/>
      <c r="FG13" s="193"/>
      <c r="FH13" s="193"/>
      <c r="FI13" s="193"/>
      <c r="FJ13" s="193"/>
      <c r="FK13" s="193"/>
      <c r="FL13" s="193"/>
      <c r="FM13" s="193"/>
      <c r="FN13" s="193"/>
      <c r="FO13" s="193"/>
      <c r="FP13" s="193"/>
      <c r="FQ13" s="193"/>
      <c r="FR13" s="193"/>
      <c r="FS13" s="193"/>
      <c r="FT13" s="193"/>
      <c r="FU13" s="193"/>
      <c r="FV13" s="193"/>
      <c r="FW13" s="193"/>
      <c r="FX13" s="193"/>
      <c r="FY13" s="193"/>
      <c r="FZ13" s="193"/>
      <c r="GA13" s="193"/>
      <c r="GB13" s="193"/>
      <c r="GC13" s="193"/>
      <c r="GD13" s="193"/>
      <c r="GE13" s="193"/>
      <c r="GF13" s="193"/>
      <c r="GG13" s="193"/>
      <c r="GH13" s="193"/>
      <c r="GI13" s="193"/>
      <c r="GJ13" s="193"/>
      <c r="GK13" s="193"/>
      <c r="GL13" s="193"/>
      <c r="GM13" s="193"/>
      <c r="GN13" s="193"/>
      <c r="GO13" s="193"/>
      <c r="GP13" s="193"/>
      <c r="GQ13" s="193"/>
      <c r="GR13" s="193"/>
      <c r="GS13" s="193"/>
      <c r="GT13" s="193"/>
      <c r="GU13" s="193"/>
      <c r="GV13" s="193"/>
      <c r="GW13" s="193"/>
      <c r="GX13" s="193"/>
      <c r="GY13" s="193"/>
      <c r="GZ13" s="193"/>
      <c r="HA13" s="193"/>
      <c r="HB13" s="193"/>
      <c r="HC13" s="193"/>
      <c r="HD13" s="193"/>
      <c r="HE13" s="193"/>
      <c r="HF13" s="193"/>
      <c r="HG13" s="193"/>
      <c r="HH13" s="193"/>
      <c r="HI13" s="193"/>
      <c r="HJ13" s="193"/>
      <c r="HK13" s="193"/>
      <c r="HL13" s="193"/>
      <c r="HM13" s="193"/>
      <c r="HN13" s="193"/>
      <c r="HO13" s="193"/>
      <c r="HP13" s="193"/>
      <c r="HQ13" s="193"/>
      <c r="HR13" s="193"/>
      <c r="HS13" s="193"/>
      <c r="HT13" s="193"/>
      <c r="HU13" s="193"/>
      <c r="HV13" s="193"/>
      <c r="HW13" s="193"/>
      <c r="HX13" s="193"/>
      <c r="HY13" s="193"/>
      <c r="HZ13" s="193"/>
      <c r="IA13" s="193"/>
      <c r="IB13" s="193"/>
      <c r="IC13" s="193"/>
      <c r="ID13" s="193" t="n">
        <f aca="false">SUM($B13:IC13)</f>
        <v>0</v>
      </c>
      <c r="IE13" s="193" t="n">
        <f aca="false">SUM($B13:FU13)</f>
        <v>0</v>
      </c>
      <c r="IF13" s="193"/>
      <c r="IG13" s="164"/>
      <c r="IH13" s="164"/>
      <c r="II13" s="164"/>
    </row>
    <row r="14" customFormat="false" ht="12.75" hidden="false" customHeight="false" outlineLevel="0" collapsed="false">
      <c r="A14" s="191" t="s">
        <v>23</v>
      </c>
      <c r="B14" s="193"/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  <c r="CT14" s="193"/>
      <c r="CU14" s="193"/>
      <c r="CV14" s="193"/>
      <c r="CW14" s="193"/>
      <c r="CX14" s="193"/>
      <c r="CY14" s="193"/>
      <c r="CZ14" s="193"/>
      <c r="DA14" s="193"/>
      <c r="DB14" s="193"/>
      <c r="DC14" s="193"/>
      <c r="DD14" s="193"/>
      <c r="DE14" s="193"/>
      <c r="DF14" s="193"/>
      <c r="DG14" s="193"/>
      <c r="DH14" s="193"/>
      <c r="DI14" s="193"/>
      <c r="DJ14" s="193"/>
      <c r="DK14" s="193"/>
      <c r="DL14" s="193"/>
      <c r="DM14" s="193"/>
      <c r="DN14" s="193"/>
      <c r="DO14" s="193"/>
      <c r="DP14" s="193"/>
      <c r="DQ14" s="193"/>
      <c r="DR14" s="193"/>
      <c r="DS14" s="193"/>
      <c r="DT14" s="193"/>
      <c r="DU14" s="193"/>
      <c r="DV14" s="193"/>
      <c r="DW14" s="193"/>
      <c r="DX14" s="193"/>
      <c r="DY14" s="193"/>
      <c r="DZ14" s="193"/>
      <c r="EA14" s="193"/>
      <c r="EB14" s="193"/>
      <c r="EC14" s="193"/>
      <c r="ED14" s="193"/>
      <c r="EE14" s="193"/>
      <c r="EF14" s="193"/>
      <c r="EG14" s="193"/>
      <c r="EH14" s="193"/>
      <c r="EI14" s="193"/>
      <c r="EJ14" s="193"/>
      <c r="EK14" s="193"/>
      <c r="EL14" s="193"/>
      <c r="EM14" s="193"/>
      <c r="EN14" s="193"/>
      <c r="EO14" s="193"/>
      <c r="EP14" s="193"/>
      <c r="EQ14" s="193"/>
      <c r="ER14" s="193"/>
      <c r="ES14" s="193"/>
      <c r="ET14" s="193"/>
      <c r="EU14" s="193"/>
      <c r="EV14" s="193"/>
      <c r="EW14" s="193"/>
      <c r="EX14" s="193"/>
      <c r="EY14" s="193"/>
      <c r="EZ14" s="193"/>
      <c r="FA14" s="193"/>
      <c r="FB14" s="193"/>
      <c r="FC14" s="193"/>
      <c r="FD14" s="193"/>
      <c r="FE14" s="193"/>
      <c r="FF14" s="193"/>
      <c r="FG14" s="193"/>
      <c r="FH14" s="193"/>
      <c r="FI14" s="193"/>
      <c r="FJ14" s="193"/>
      <c r="FK14" s="193"/>
      <c r="FL14" s="193"/>
      <c r="FM14" s="193"/>
      <c r="FN14" s="193"/>
      <c r="FO14" s="193"/>
      <c r="FP14" s="193"/>
      <c r="FQ14" s="193"/>
      <c r="FR14" s="193"/>
      <c r="FS14" s="193"/>
      <c r="FT14" s="193"/>
      <c r="FU14" s="193"/>
      <c r="FV14" s="193"/>
      <c r="FW14" s="193"/>
      <c r="FX14" s="193"/>
      <c r="FY14" s="193"/>
      <c r="FZ14" s="193"/>
      <c r="GA14" s="193"/>
      <c r="GB14" s="193"/>
      <c r="GC14" s="193"/>
      <c r="GD14" s="193"/>
      <c r="GE14" s="193"/>
      <c r="GF14" s="193"/>
      <c r="GG14" s="193"/>
      <c r="GH14" s="193"/>
      <c r="GI14" s="193"/>
      <c r="GJ14" s="193"/>
      <c r="GK14" s="193"/>
      <c r="GL14" s="193"/>
      <c r="GM14" s="193"/>
      <c r="GN14" s="193"/>
      <c r="GO14" s="193"/>
      <c r="GP14" s="193"/>
      <c r="GQ14" s="193"/>
      <c r="GR14" s="193"/>
      <c r="GS14" s="193"/>
      <c r="GT14" s="193"/>
      <c r="GU14" s="193"/>
      <c r="GV14" s="193"/>
      <c r="GW14" s="193"/>
      <c r="GX14" s="193"/>
      <c r="GY14" s="193"/>
      <c r="GZ14" s="193"/>
      <c r="HA14" s="193"/>
      <c r="HB14" s="193"/>
      <c r="HC14" s="193"/>
      <c r="HD14" s="193"/>
      <c r="HE14" s="193"/>
      <c r="HF14" s="193"/>
      <c r="HG14" s="193"/>
      <c r="HH14" s="193"/>
      <c r="HI14" s="193"/>
      <c r="HJ14" s="193"/>
      <c r="HK14" s="193"/>
      <c r="HL14" s="193"/>
      <c r="HM14" s="193"/>
      <c r="HN14" s="193"/>
      <c r="HO14" s="193"/>
      <c r="HP14" s="193"/>
      <c r="HQ14" s="193"/>
      <c r="HR14" s="193"/>
      <c r="HS14" s="193"/>
      <c r="HT14" s="193"/>
      <c r="HU14" s="193"/>
      <c r="HV14" s="193"/>
      <c r="HW14" s="193"/>
      <c r="HX14" s="193"/>
      <c r="HY14" s="193"/>
      <c r="HZ14" s="193"/>
      <c r="IA14" s="193"/>
      <c r="IB14" s="193"/>
      <c r="IC14" s="193"/>
      <c r="ID14" s="193" t="n">
        <f aca="false">SUM($B14:IC14)</f>
        <v>0</v>
      </c>
      <c r="IE14" s="193" t="n">
        <f aca="false">SUM($B14:FU14)</f>
        <v>0</v>
      </c>
      <c r="IF14" s="193"/>
      <c r="IG14" s="164"/>
      <c r="IH14" s="164"/>
      <c r="II14" s="164"/>
    </row>
    <row r="15" customFormat="false" ht="12.75" hidden="false" customHeight="false" outlineLevel="0" collapsed="false">
      <c r="A15" s="191" t="s">
        <v>24</v>
      </c>
      <c r="B15" s="193"/>
      <c r="C15" s="193"/>
      <c r="D15" s="193"/>
      <c r="E15" s="196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  <c r="DY15" s="193"/>
      <c r="DZ15" s="193"/>
      <c r="EA15" s="193"/>
      <c r="EB15" s="193"/>
      <c r="EC15" s="193"/>
      <c r="ED15" s="193"/>
      <c r="EE15" s="193"/>
      <c r="EF15" s="193"/>
      <c r="EG15" s="193"/>
      <c r="EH15" s="193"/>
      <c r="EI15" s="193"/>
      <c r="EJ15" s="193"/>
      <c r="EK15" s="193"/>
      <c r="EL15" s="193"/>
      <c r="EM15" s="193"/>
      <c r="EN15" s="193"/>
      <c r="EO15" s="193"/>
      <c r="EP15" s="193"/>
      <c r="EQ15" s="193"/>
      <c r="ER15" s="193"/>
      <c r="ES15" s="193"/>
      <c r="ET15" s="193"/>
      <c r="EU15" s="193"/>
      <c r="EV15" s="193"/>
      <c r="EW15" s="193"/>
      <c r="EX15" s="193"/>
      <c r="EY15" s="193"/>
      <c r="EZ15" s="193"/>
      <c r="FA15" s="193"/>
      <c r="FB15" s="193"/>
      <c r="FC15" s="193"/>
      <c r="FD15" s="193"/>
      <c r="FE15" s="193"/>
      <c r="FF15" s="193"/>
      <c r="FG15" s="193"/>
      <c r="FH15" s="193"/>
      <c r="FI15" s="193"/>
      <c r="FJ15" s="193"/>
      <c r="FK15" s="193"/>
      <c r="FL15" s="193"/>
      <c r="FM15" s="193"/>
      <c r="FN15" s="193"/>
      <c r="FO15" s="193"/>
      <c r="FP15" s="193"/>
      <c r="FQ15" s="193"/>
      <c r="FR15" s="193"/>
      <c r="FS15" s="193"/>
      <c r="FT15" s="193"/>
      <c r="FU15" s="193"/>
      <c r="FV15" s="193"/>
      <c r="FW15" s="193"/>
      <c r="FX15" s="193"/>
      <c r="FY15" s="193"/>
      <c r="FZ15" s="193"/>
      <c r="GA15" s="193"/>
      <c r="GB15" s="193"/>
      <c r="GC15" s="193"/>
      <c r="GD15" s="193"/>
      <c r="GE15" s="193"/>
      <c r="GF15" s="193"/>
      <c r="GG15" s="193"/>
      <c r="GH15" s="193"/>
      <c r="GI15" s="193"/>
      <c r="GJ15" s="193"/>
      <c r="GK15" s="193"/>
      <c r="GL15" s="193"/>
      <c r="GM15" s="193"/>
      <c r="GN15" s="193"/>
      <c r="GO15" s="193"/>
      <c r="GP15" s="193"/>
      <c r="GQ15" s="193"/>
      <c r="GR15" s="193"/>
      <c r="GS15" s="193"/>
      <c r="GT15" s="193"/>
      <c r="GU15" s="193"/>
      <c r="GV15" s="193"/>
      <c r="GW15" s="193"/>
      <c r="GX15" s="193"/>
      <c r="GY15" s="193"/>
      <c r="GZ15" s="193"/>
      <c r="HA15" s="193"/>
      <c r="HB15" s="193"/>
      <c r="HC15" s="193"/>
      <c r="HD15" s="193"/>
      <c r="HE15" s="193"/>
      <c r="HF15" s="193"/>
      <c r="HG15" s="193"/>
      <c r="HH15" s="193"/>
      <c r="HI15" s="193"/>
      <c r="HJ15" s="193"/>
      <c r="HK15" s="193"/>
      <c r="HL15" s="193"/>
      <c r="HM15" s="193"/>
      <c r="HN15" s="193"/>
      <c r="HO15" s="193"/>
      <c r="HP15" s="193"/>
      <c r="HQ15" s="193"/>
      <c r="HR15" s="193"/>
      <c r="HS15" s="193"/>
      <c r="HT15" s="193"/>
      <c r="HU15" s="193"/>
      <c r="HV15" s="193"/>
      <c r="HW15" s="193"/>
      <c r="HX15" s="193"/>
      <c r="HY15" s="193"/>
      <c r="HZ15" s="193"/>
      <c r="IA15" s="193"/>
      <c r="IB15" s="193"/>
      <c r="IC15" s="193"/>
      <c r="ID15" s="193" t="n">
        <f aca="false">SUM($B15:IC15)</f>
        <v>0</v>
      </c>
      <c r="IE15" s="193" t="n">
        <f aca="false">SUM($B15:FU15)</f>
        <v>0</v>
      </c>
      <c r="IF15" s="193"/>
      <c r="IG15" s="164"/>
      <c r="IH15" s="164"/>
      <c r="II15" s="164"/>
    </row>
    <row r="16" customFormat="false" ht="12.75" hidden="false" customHeight="false" outlineLevel="0" collapsed="false">
      <c r="A16" s="191" t="s">
        <v>25</v>
      </c>
      <c r="B16" s="193"/>
      <c r="C16" s="193"/>
      <c r="D16" s="193"/>
      <c r="E16" s="193"/>
      <c r="F16" s="193"/>
      <c r="G16" s="196"/>
      <c r="H16" s="196" t="n">
        <v>-1351.74265005058</v>
      </c>
      <c r="I16" s="196" t="n">
        <v>-33862.2441794073</v>
      </c>
      <c r="J16" s="196" t="n">
        <v>10133.2925510376</v>
      </c>
      <c r="K16" s="196" t="n">
        <v>18490.3666328013</v>
      </c>
      <c r="L16" s="196" t="n">
        <v>-27836.9283678151</v>
      </c>
      <c r="M16" s="196" t="n">
        <v>-44262.1333444254</v>
      </c>
      <c r="N16" s="196" t="n">
        <v>-74153.4957146788</v>
      </c>
      <c r="O16" s="196" t="n">
        <v>-67760.9537862793</v>
      </c>
      <c r="P16" s="196" t="n">
        <v>-89755.2655728723</v>
      </c>
      <c r="Q16" s="196" t="n">
        <v>-93826.9820270864</v>
      </c>
      <c r="R16" s="196" t="n">
        <v>-85072.7233436014</v>
      </c>
      <c r="S16" s="196" t="n">
        <v>62144.9641409542</v>
      </c>
      <c r="T16" s="196" t="n">
        <v>58160.6304864978</v>
      </c>
      <c r="U16" s="196" t="n">
        <v>59538.0979078696</v>
      </c>
      <c r="V16" s="196" t="n">
        <v>-25744.9615358747</v>
      </c>
      <c r="W16" s="196" t="n">
        <v>-24064.7160114406</v>
      </c>
      <c r="X16" s="196" t="n">
        <v>-22385.5394332454</v>
      </c>
      <c r="Y16" s="196" t="n">
        <v>-12353.4959725289</v>
      </c>
      <c r="Z16" s="196" t="n">
        <v>-13103.1712317877</v>
      </c>
      <c r="AA16" s="196" t="n">
        <v>-12932.8530161467</v>
      </c>
      <c r="AB16" s="196" t="n">
        <v>-15371.7090395762</v>
      </c>
      <c r="AC16" s="196" t="n">
        <v>-16094.8672443877</v>
      </c>
      <c r="AD16" s="196" t="n">
        <v>-17295.1144066341</v>
      </c>
      <c r="AE16" s="196" t="n">
        <v>-8094.95687239087</v>
      </c>
      <c r="AF16" s="196" t="n">
        <v>-6452.55162263237</v>
      </c>
      <c r="AG16" s="196" t="n">
        <v>-7343.24665488932</v>
      </c>
      <c r="AH16" s="196" t="n">
        <v>-786.195041878791</v>
      </c>
      <c r="AI16" s="196" t="n">
        <v>-6373.77754706488</v>
      </c>
      <c r="AJ16" s="196" t="n">
        <v>-3576.41142964675</v>
      </c>
      <c r="AK16" s="196" t="n">
        <v>-3429.08746627204</v>
      </c>
      <c r="AL16" s="196" t="n">
        <v>-4007.8192718699</v>
      </c>
      <c r="AM16" s="196" t="n">
        <v>735.739298547009</v>
      </c>
      <c r="AN16" s="196" t="n">
        <v>-7870.61180592274</v>
      </c>
      <c r="AO16" s="196" t="n">
        <v>-8574.77985984446</v>
      </c>
      <c r="AP16" s="196" t="n">
        <v>-9988.8767707393</v>
      </c>
      <c r="AQ16" s="196" t="n">
        <v>15092.8421778979</v>
      </c>
      <c r="AR16" s="196" t="n">
        <v>15151.4730140374</v>
      </c>
      <c r="AS16" s="196" t="n">
        <v>15314.53897067</v>
      </c>
      <c r="AT16" s="196" t="n">
        <v>-11878.2705311719</v>
      </c>
      <c r="AU16" s="196" t="n">
        <v>-8347.64774263085</v>
      </c>
      <c r="AV16" s="196" t="n">
        <v>-5981.72816093551</v>
      </c>
      <c r="AW16" s="196" t="n">
        <v>-2152.25792543411</v>
      </c>
      <c r="AX16" s="196" t="n">
        <v>-2743.79973879353</v>
      </c>
      <c r="AY16" s="196" t="n">
        <v>-3193.80610476687</v>
      </c>
      <c r="AZ16" s="196" t="n">
        <v>199.266068517391</v>
      </c>
      <c r="BA16" s="196" t="n">
        <v>8741.17688510838</v>
      </c>
      <c r="BB16" s="196" t="n">
        <v>6374.84529460361</v>
      </c>
      <c r="BC16" s="196" t="n">
        <v>6943.08551243199</v>
      </c>
      <c r="BD16" s="196" t="n">
        <v>7307.72326556038</v>
      </c>
      <c r="BE16" s="196" t="n">
        <v>7219.00290652836</v>
      </c>
      <c r="BF16" s="196" t="n">
        <v>4603.25815043307</v>
      </c>
      <c r="BG16" s="196" t="n">
        <v>4084.802342559</v>
      </c>
      <c r="BH16" s="196" t="n">
        <v>7740.41556830098</v>
      </c>
      <c r="BI16" s="196" t="n">
        <v>7131.47296721712</v>
      </c>
      <c r="BJ16" s="196" t="n">
        <v>6708.30867185065</v>
      </c>
      <c r="BK16" s="196" t="n">
        <v>9681.15845001817</v>
      </c>
      <c r="BL16" s="196" t="n">
        <v>9259.82791516349</v>
      </c>
      <c r="BM16" s="196" t="n">
        <v>9262.3633425731</v>
      </c>
      <c r="BN16" s="196" t="n">
        <v>8532.07050895485</v>
      </c>
      <c r="BO16" s="196" t="n">
        <v>10135.3480317365</v>
      </c>
      <c r="BP16" s="196" t="n">
        <v>9697.74572846022</v>
      </c>
      <c r="BQ16" s="196" t="n">
        <v>9649.35670345358</v>
      </c>
      <c r="BR16" s="196" t="n">
        <v>-16753.8234852767</v>
      </c>
      <c r="BS16" s="196" t="n">
        <v>-15394.1925097143</v>
      </c>
      <c r="BT16" s="196" t="n">
        <v>-17230.1173803877</v>
      </c>
      <c r="BU16" s="196" t="n">
        <v>-15874.5851499736</v>
      </c>
      <c r="BV16" s="196" t="n">
        <v>-16424.3652264117</v>
      </c>
      <c r="BW16" s="196" t="n">
        <v>-16341.857047295</v>
      </c>
      <c r="BX16" s="196" t="n">
        <v>-15631.2969640971</v>
      </c>
      <c r="BY16" s="196" t="n">
        <v>-16793.1645598913</v>
      </c>
      <c r="BZ16" s="196" t="n">
        <v>-14850.9763093272</v>
      </c>
      <c r="CA16" s="196" t="n">
        <v>-16618.6365034609</v>
      </c>
      <c r="CB16" s="196" t="n">
        <v>-15308.1088972844</v>
      </c>
      <c r="CC16" s="196" t="n">
        <v>-15225.9183798199</v>
      </c>
      <c r="CD16" s="196" t="n">
        <v>-3634.49043675147</v>
      </c>
      <c r="CE16" s="196" t="n">
        <v>-3476.95250593526</v>
      </c>
      <c r="CF16" s="196" t="n">
        <v>-3596.29589492255</v>
      </c>
      <c r="CG16" s="196" t="n">
        <v>-8346.79334748868</v>
      </c>
      <c r="CH16" s="196" t="n">
        <v>-8300.74535926818</v>
      </c>
      <c r="CI16" s="196" t="n">
        <v>-7938.64094084157</v>
      </c>
      <c r="CJ16" s="196" t="n">
        <v>-8210.14913798228</v>
      </c>
      <c r="CK16" s="196" t="n">
        <v>-8164.1211856239</v>
      </c>
      <c r="CL16" s="196" t="n">
        <v>-7807.2977299114</v>
      </c>
      <c r="CM16" s="196" t="n">
        <v>-8384.73547598493</v>
      </c>
      <c r="CN16" s="196" t="n">
        <v>-7414.74134717271</v>
      </c>
      <c r="CO16" s="196" t="n">
        <v>-7990.95325535985</v>
      </c>
      <c r="CP16" s="196" t="n">
        <v>-1703.43118935279</v>
      </c>
      <c r="CQ16" s="196" t="n">
        <v>-1564.97740131599</v>
      </c>
      <c r="CR16" s="196" t="n">
        <v>-1686.50768136866</v>
      </c>
      <c r="CS16" s="196" t="n">
        <v>-1677.92581534665</v>
      </c>
      <c r="CT16" s="196" t="n">
        <v>-1604.87950309978</v>
      </c>
      <c r="CU16" s="196" t="n">
        <v>-1660.52553530115</v>
      </c>
      <c r="CV16" s="196" t="n">
        <v>-1651.70864521876</v>
      </c>
      <c r="CW16" s="196" t="n">
        <v>-1642.90948530642</v>
      </c>
      <c r="CX16" s="196" t="n">
        <v>-1571.54928517919</v>
      </c>
      <c r="CY16" s="196" t="n">
        <v>-1688.17252960766</v>
      </c>
      <c r="CZ16" s="196" t="n">
        <v>-1492.78539169068</v>
      </c>
      <c r="DA16" s="196"/>
      <c r="DB16" s="196" t="n">
        <v>-1025.47974318145</v>
      </c>
      <c r="DC16" s="196" t="n">
        <v>-979.630144367558</v>
      </c>
      <c r="DD16" s="196" t="n">
        <v>-1096.08010667807</v>
      </c>
      <c r="DE16" s="196" t="n">
        <v>-1049.90190624845</v>
      </c>
      <c r="DF16" s="196" t="n">
        <v>-1003.98655933416</v>
      </c>
      <c r="DG16" s="196" t="n">
        <v>-1038.58836481725</v>
      </c>
      <c r="DH16" s="196" t="n">
        <v>-1032.85855314498</v>
      </c>
      <c r="DI16" s="196" t="n">
        <v>-1027.14218538037</v>
      </c>
      <c r="DJ16" s="196" t="n">
        <v>-982.329940534842</v>
      </c>
      <c r="DK16" s="196" t="n">
        <v>2031.86719763554</v>
      </c>
      <c r="DL16" s="196" t="n">
        <v>1943.15529156115</v>
      </c>
      <c r="DM16" s="196" t="n">
        <v>2009.55705552438</v>
      </c>
      <c r="DN16" s="196" t="n">
        <v>960.70227755493</v>
      </c>
      <c r="DO16" s="196" t="n">
        <v>917.576303635034</v>
      </c>
      <c r="DP16" s="196" t="n">
        <v>1026.43609076169</v>
      </c>
      <c r="DQ16" s="196" t="n">
        <v>982.993929534098</v>
      </c>
      <c r="DR16" s="196" t="n">
        <v>939.808987113298</v>
      </c>
      <c r="DS16" s="196" t="n">
        <v>972.00311015279</v>
      </c>
      <c r="DT16" s="196" t="n">
        <v>929.268701063182</v>
      </c>
      <c r="DU16" s="196" t="n">
        <v>997.84798724018</v>
      </c>
      <c r="DV16" s="196"/>
      <c r="DW16" s="196"/>
      <c r="DX16" s="196"/>
      <c r="DY16" s="196"/>
      <c r="DZ16" s="196"/>
      <c r="EA16" s="196"/>
      <c r="EB16" s="196"/>
      <c r="EC16" s="196"/>
      <c r="ED16" s="196"/>
      <c r="EE16" s="196"/>
      <c r="EF16" s="196"/>
      <c r="EG16" s="196"/>
      <c r="EH16" s="196"/>
      <c r="EI16" s="196"/>
      <c r="EJ16" s="196"/>
      <c r="EK16" s="196"/>
      <c r="EL16" s="196"/>
      <c r="EM16" s="196"/>
      <c r="EN16" s="196"/>
      <c r="EO16" s="196"/>
      <c r="EP16" s="196"/>
      <c r="EQ16" s="196"/>
      <c r="ER16" s="196"/>
      <c r="ES16" s="196"/>
      <c r="ET16" s="196"/>
      <c r="EU16" s="196"/>
      <c r="EV16" s="196"/>
      <c r="EW16" s="196"/>
      <c r="EX16" s="196"/>
      <c r="EY16" s="196"/>
      <c r="EZ16" s="196"/>
      <c r="FA16" s="196"/>
      <c r="FB16" s="196"/>
      <c r="FC16" s="196"/>
      <c r="FD16" s="196"/>
      <c r="FE16" s="196"/>
      <c r="FF16" s="196"/>
      <c r="FG16" s="196"/>
      <c r="FH16" s="196"/>
      <c r="FI16" s="196"/>
      <c r="FJ16" s="196"/>
      <c r="FK16" s="196"/>
      <c r="FL16" s="196"/>
      <c r="FM16" s="196"/>
      <c r="FN16" s="196"/>
      <c r="FO16" s="196"/>
      <c r="FP16" s="196"/>
      <c r="FQ16" s="196"/>
      <c r="FR16" s="196"/>
      <c r="FS16" s="196"/>
      <c r="FT16" s="196"/>
      <c r="FU16" s="196"/>
      <c r="FV16" s="196"/>
      <c r="FW16" s="196"/>
      <c r="FX16" s="196"/>
      <c r="FY16" s="196"/>
      <c r="FZ16" s="196"/>
      <c r="GA16" s="196"/>
      <c r="GB16" s="196"/>
      <c r="GC16" s="196"/>
      <c r="GD16" s="196"/>
      <c r="GE16" s="196"/>
      <c r="GF16" s="196"/>
      <c r="GG16" s="196"/>
      <c r="GH16" s="196"/>
      <c r="GI16" s="196"/>
      <c r="GJ16" s="196"/>
      <c r="GK16" s="196"/>
      <c r="GL16" s="196"/>
      <c r="GM16" s="196"/>
      <c r="GN16" s="196"/>
      <c r="GO16" s="196"/>
      <c r="GP16" s="196"/>
      <c r="GQ16" s="196"/>
      <c r="GR16" s="196"/>
      <c r="GS16" s="196"/>
      <c r="GT16" s="196"/>
      <c r="GU16" s="196"/>
      <c r="GV16" s="196"/>
      <c r="GW16" s="196"/>
      <c r="GX16" s="196"/>
      <c r="GY16" s="196"/>
      <c r="GZ16" s="196"/>
      <c r="HA16" s="196"/>
      <c r="HB16" s="196"/>
      <c r="HC16" s="196"/>
      <c r="HD16" s="196"/>
      <c r="HE16" s="196"/>
      <c r="HF16" s="196"/>
      <c r="HG16" s="196"/>
      <c r="HH16" s="196"/>
      <c r="HI16" s="196"/>
      <c r="HJ16" s="196"/>
      <c r="HK16" s="196"/>
      <c r="HL16" s="196"/>
      <c r="HM16" s="196"/>
      <c r="HN16" s="196"/>
      <c r="HO16" s="196"/>
      <c r="HP16" s="196"/>
      <c r="HQ16" s="196"/>
      <c r="HR16" s="196"/>
      <c r="HS16" s="196"/>
      <c r="HT16" s="196"/>
      <c r="HU16" s="196"/>
      <c r="HV16" s="196"/>
      <c r="HW16" s="196"/>
      <c r="HX16" s="196"/>
      <c r="HY16" s="196"/>
      <c r="HZ16" s="196"/>
      <c r="IA16" s="196"/>
      <c r="IB16" s="196"/>
      <c r="IC16" s="196"/>
      <c r="ID16" s="193" t="n">
        <f aca="false">SUM($B16:IC16)</f>
        <v>-679174.65999582</v>
      </c>
      <c r="IE16" s="193" t="n">
        <f aca="false">SUM($B16:FU16)</f>
        <v>-679174.65999582</v>
      </c>
      <c r="IF16" s="193"/>
      <c r="IG16" s="164"/>
      <c r="IH16" s="164"/>
      <c r="II16" s="164"/>
    </row>
    <row r="17" customFormat="false" ht="12.75" hidden="false" customHeight="false" outlineLevel="0" collapsed="false">
      <c r="A17" s="191" t="s">
        <v>26</v>
      </c>
      <c r="B17" s="193"/>
      <c r="C17" s="193"/>
      <c r="D17" s="193"/>
      <c r="E17" s="193"/>
      <c r="F17" s="193"/>
      <c r="G17" s="193"/>
      <c r="H17" s="193" t="n">
        <v>18268.6433998879</v>
      </c>
      <c r="I17" s="193" t="n">
        <v>40817.5040796352</v>
      </c>
      <c r="J17" s="193" t="n">
        <v>-244326.113406556</v>
      </c>
      <c r="K17" s="193" t="n">
        <v>-106859.576101146</v>
      </c>
      <c r="L17" s="193" t="n">
        <v>-184177.974512695</v>
      </c>
      <c r="M17" s="193" t="n">
        <v>-93558.1012045762</v>
      </c>
      <c r="N17" s="193" t="n">
        <v>7583.03160371709</v>
      </c>
      <c r="O17" s="193" t="n">
        <v>-86801.0324431922</v>
      </c>
      <c r="P17" s="193" t="n">
        <v>-190186.986119788</v>
      </c>
      <c r="Q17" s="193" t="n">
        <v>-171451.748905662</v>
      </c>
      <c r="R17" s="193" t="n">
        <v>-164426.304408453</v>
      </c>
      <c r="S17" s="193" t="n">
        <v>-41810.7339941521</v>
      </c>
      <c r="T17" s="193" t="n">
        <v>-50626.0459966659</v>
      </c>
      <c r="U17" s="193" t="n">
        <v>-46118.1101251031</v>
      </c>
      <c r="V17" s="193" t="n">
        <v>-72480.1042444493</v>
      </c>
      <c r="W17" s="193" t="n">
        <v>-64809.8442623321</v>
      </c>
      <c r="X17" s="193" t="n">
        <v>-86908.9007291688</v>
      </c>
      <c r="Y17" s="193" t="n">
        <v>-18827.8344624656</v>
      </c>
      <c r="Z17" s="193" t="n">
        <v>26061.4155835482</v>
      </c>
      <c r="AA17" s="193" t="n">
        <v>-2185.92163155407</v>
      </c>
      <c r="AB17" s="193" t="n">
        <v>5839.12070474681</v>
      </c>
      <c r="AC17" s="193" t="n">
        <v>2350.5398242951</v>
      </c>
      <c r="AD17" s="193" t="n">
        <v>25042.1100903817</v>
      </c>
      <c r="AE17" s="193" t="n">
        <v>18331.8772451609</v>
      </c>
      <c r="AF17" s="193" t="n">
        <v>18380.1868277178</v>
      </c>
      <c r="AG17" s="193" t="n">
        <v>27268.599523983</v>
      </c>
      <c r="AH17" s="193" t="n">
        <v>-76144.094325859</v>
      </c>
      <c r="AI17" s="193" t="n">
        <v>-68876.6756546246</v>
      </c>
      <c r="AJ17" s="193" t="n">
        <v>-80215.9679809641</v>
      </c>
      <c r="AK17" s="193" t="n">
        <v>-38373.864515561</v>
      </c>
      <c r="AL17" s="193" t="n">
        <v>-1139.1627827554</v>
      </c>
      <c r="AM17" s="193" t="n">
        <v>-1035.05416019196</v>
      </c>
      <c r="AN17" s="193" t="n">
        <v>-59744.0196574443</v>
      </c>
      <c r="AO17" s="193" t="n">
        <v>-59003.8289974488</v>
      </c>
      <c r="AP17" s="193" t="n">
        <v>-53007.1409597564</v>
      </c>
      <c r="AQ17" s="193" t="n">
        <v>-79111.3349851145</v>
      </c>
      <c r="AR17" s="193" t="n">
        <v>-84529.2906197643</v>
      </c>
      <c r="AS17" s="193" t="n">
        <v>-95886.4004777569</v>
      </c>
      <c r="AT17" s="193" t="n">
        <v>-19742.2228495739</v>
      </c>
      <c r="AU17" s="193" t="n">
        <v>-18533.0408998204</v>
      </c>
      <c r="AV17" s="193" t="n">
        <v>-22240.1438611239</v>
      </c>
      <c r="AW17" s="193" t="n">
        <v>32749.9010455012</v>
      </c>
      <c r="AX17" s="193" t="n">
        <v>65240.9245218637</v>
      </c>
      <c r="AY17" s="193" t="n">
        <v>65746.7170658245</v>
      </c>
      <c r="AZ17" s="193" t="n">
        <v>-13628.0325654683</v>
      </c>
      <c r="BA17" s="193" t="n">
        <v>-14278.5095748301</v>
      </c>
      <c r="BB17" s="193" t="n">
        <v>-4427.03785039084</v>
      </c>
      <c r="BC17" s="193" t="n">
        <v>-8748.58141626618</v>
      </c>
      <c r="BD17" s="193" t="n">
        <v>-8702.80595378785</v>
      </c>
      <c r="BE17" s="193" t="n">
        <v>-8661.99379909564</v>
      </c>
      <c r="BF17" s="193" t="n">
        <v>23271.8050496788</v>
      </c>
      <c r="BG17" s="193" t="n">
        <v>22555.144382643</v>
      </c>
      <c r="BH17" s="193" t="n">
        <v>23487.4498158113</v>
      </c>
      <c r="BI17" s="193" t="n">
        <v>69643.5443278578</v>
      </c>
      <c r="BJ17" s="193" t="n">
        <v>122399.957544638</v>
      </c>
      <c r="BK17" s="193" t="n">
        <v>123795.65534147</v>
      </c>
      <c r="BL17" s="193" t="n">
        <v>16202.6719562245</v>
      </c>
      <c r="BM17" s="193" t="n">
        <v>591.833292847307</v>
      </c>
      <c r="BN17" s="193" t="n">
        <v>1809.77573456844</v>
      </c>
      <c r="BO17" s="193" t="n">
        <v>84946.2389075745</v>
      </c>
      <c r="BP17" s="193" t="n">
        <v>81277.3080481206</v>
      </c>
      <c r="BQ17" s="193" t="n">
        <v>80869.8024509524</v>
      </c>
      <c r="BR17" s="193" t="n">
        <v>10632.2341348872</v>
      </c>
      <c r="BS17" s="193" t="n">
        <v>9769.39140039569</v>
      </c>
      <c r="BT17" s="193" t="n">
        <v>9609.1039236779</v>
      </c>
      <c r="BU17" s="193" t="n">
        <v>16485.1461172804</v>
      </c>
      <c r="BV17" s="193" t="n">
        <v>17056.0715812737</v>
      </c>
      <c r="BW17" s="193" t="n">
        <v>16970.3900106525</v>
      </c>
      <c r="BX17" s="193" t="n">
        <v>28557.1771459466</v>
      </c>
      <c r="BY17" s="193" t="n">
        <v>30679.8198690322</v>
      </c>
      <c r="BZ17" s="193" t="n">
        <v>27131.5913343478</v>
      </c>
      <c r="CA17" s="193" t="n">
        <v>19175.3498116857</v>
      </c>
      <c r="CB17" s="193" t="n">
        <v>17663.2025737894</v>
      </c>
      <c r="CC17" s="193" t="n">
        <v>17568.3673613305</v>
      </c>
      <c r="CD17" s="193" t="n">
        <v>-302.874203062665</v>
      </c>
      <c r="CE17" s="193" t="n">
        <v>-289.746042161216</v>
      </c>
      <c r="CF17" s="193" t="n">
        <v>-599.382649153711</v>
      </c>
      <c r="CG17" s="193" t="n">
        <v>-5067.6959609752</v>
      </c>
      <c r="CH17" s="193" t="n">
        <v>-5039.73825384163</v>
      </c>
      <c r="CI17" s="193" t="n">
        <v>-5103.41203339805</v>
      </c>
      <c r="CJ17" s="193" t="n">
        <v>-4984.73340520337</v>
      </c>
      <c r="CK17" s="193" t="n">
        <v>-4956.7878627001</v>
      </c>
      <c r="CL17" s="193" t="n">
        <v>-4740.14505030329</v>
      </c>
      <c r="CM17" s="193" t="n">
        <v>-5090.7322532766</v>
      </c>
      <c r="CN17" s="193" t="n">
        <v>-4501.80724649773</v>
      </c>
      <c r="CO17" s="193" t="n">
        <v>-4851.65019075413</v>
      </c>
      <c r="CP17" s="193" t="n">
        <v>-16182.5962988513</v>
      </c>
      <c r="CQ17" s="193" t="n">
        <v>-14867.2853125021</v>
      </c>
      <c r="CR17" s="193" t="n">
        <v>-16021.8229730023</v>
      </c>
      <c r="CS17" s="193" t="n">
        <v>-15940.2952457932</v>
      </c>
      <c r="CT17" s="193" t="n">
        <v>-15246.355279448</v>
      </c>
      <c r="CU17" s="193" t="n">
        <v>-15774.9925853609</v>
      </c>
      <c r="CV17" s="193" t="n">
        <v>-15691.232129578</v>
      </c>
      <c r="CW17" s="193" t="n">
        <v>-15607.6401104111</v>
      </c>
      <c r="CX17" s="193" t="n">
        <v>-14929.7182092023</v>
      </c>
      <c r="CY17" s="193" t="n">
        <v>-16037.6390312728</v>
      </c>
      <c r="CZ17" s="193" t="n">
        <v>-14181.4612210613</v>
      </c>
      <c r="DA17" s="193" t="n">
        <v>-13671.8835903046</v>
      </c>
      <c r="DB17" s="193" t="n">
        <v>18202.2654414706</v>
      </c>
      <c r="DC17" s="193" t="n">
        <v>17388.4350625242</v>
      </c>
      <c r="DD17" s="193" t="n">
        <v>19455.4218935356</v>
      </c>
      <c r="DE17" s="193" t="n">
        <v>18898.2343124721</v>
      </c>
      <c r="DF17" s="193" t="n">
        <v>18071.7580680149</v>
      </c>
      <c r="DG17" s="193" t="n">
        <v>18694.5905667108</v>
      </c>
      <c r="DH17" s="193" t="n">
        <v>19624.3125097545</v>
      </c>
      <c r="DI17" s="193" t="n">
        <v>19515.701522227</v>
      </c>
      <c r="DJ17" s="193" t="n">
        <v>19892.1812958304</v>
      </c>
      <c r="DK17" s="193" t="n">
        <v>23874.4395722176</v>
      </c>
      <c r="DL17" s="193" t="n">
        <v>22832.0746758436</v>
      </c>
      <c r="DM17" s="193" t="n">
        <v>23612.2954024115</v>
      </c>
      <c r="DN17" s="193" t="n">
        <v>-22816.6790919296</v>
      </c>
      <c r="DO17" s="193" t="n">
        <v>-21792.4372113321</v>
      </c>
      <c r="DP17" s="193" t="n">
        <v>-24377.8571555902</v>
      </c>
      <c r="DQ17" s="193" t="n">
        <v>-23346.1058264349</v>
      </c>
      <c r="DR17" s="193" t="n">
        <v>-22320.4634439409</v>
      </c>
      <c r="DS17" s="193" t="n">
        <v>-23085.0738661288</v>
      </c>
      <c r="DT17" s="193" t="n">
        <v>-20676.2285986558</v>
      </c>
      <c r="DU17" s="193" t="n">
        <v>-22202.117716094</v>
      </c>
      <c r="DV17" s="193" t="n">
        <v>-25266.5534629526</v>
      </c>
      <c r="DW17" s="193" t="n">
        <v>-26128.037509669</v>
      </c>
      <c r="DX17" s="193" t="n">
        <v>-24993.1228839533</v>
      </c>
      <c r="DY17" s="193" t="n">
        <v>-25857.932760527</v>
      </c>
      <c r="DZ17" s="193" t="n">
        <v>-24734.1618702635</v>
      </c>
      <c r="EA17" s="193" t="n">
        <v>-24613.7085178006</v>
      </c>
      <c r="EB17" s="193" t="n">
        <v>-26444.2557103912</v>
      </c>
      <c r="EC17" s="193" t="n">
        <v>-24361.7393309897</v>
      </c>
      <c r="ED17" s="193" t="n">
        <v>-25203.7910704471</v>
      </c>
      <c r="EE17" s="193" t="n">
        <v>-25076.1277632471</v>
      </c>
      <c r="EF17" s="193" t="n">
        <v>-23985.295582025</v>
      </c>
      <c r="EG17" s="193" t="n">
        <v>-25768.1695517264</v>
      </c>
      <c r="EH17" s="193" t="n">
        <v>-22788.5376048625</v>
      </c>
      <c r="EI17" s="193" t="n">
        <v>-25502.186600872</v>
      </c>
      <c r="EJ17" s="193" t="n">
        <v>-23492.7024292793</v>
      </c>
      <c r="EK17" s="193" t="n">
        <v>-23368.7304828112</v>
      </c>
      <c r="EL17" s="193" t="n">
        <v>-24175.0510869865</v>
      </c>
      <c r="EM17" s="193" t="n">
        <v>-22208.7526845011</v>
      </c>
      <c r="EN17" s="193" t="n">
        <v>-23932.0071712357</v>
      </c>
      <c r="EO17" s="193" t="n">
        <v>-23809.1204193639</v>
      </c>
      <c r="EP17" s="193" t="n">
        <v>-23682.6286094419</v>
      </c>
      <c r="EQ17" s="193" t="n">
        <v>-22654.5113171296</v>
      </c>
      <c r="ER17" s="193" t="n">
        <v>-23435.1800048837</v>
      </c>
      <c r="ES17" s="193" t="n">
        <v>-24206.7099223892</v>
      </c>
      <c r="ET17" s="193" t="n">
        <v>-21405.8356437603</v>
      </c>
      <c r="EU17" s="193" t="n">
        <v>-23952.7548013025</v>
      </c>
      <c r="EV17" s="193" t="n">
        <v>-22063.5079409807</v>
      </c>
      <c r="EW17" s="193" t="n">
        <v>-21945.1739255381</v>
      </c>
      <c r="EX17" s="193" t="n">
        <v>-22700.4063261174</v>
      </c>
      <c r="EY17" s="193" t="n">
        <v>-20852.4154280512</v>
      </c>
      <c r="EZ17" s="193" t="n">
        <v>-22468.4777776248</v>
      </c>
      <c r="FA17" s="193" t="n">
        <v>-22351.2295774419</v>
      </c>
      <c r="FB17" s="193" t="n">
        <v>-22230.5547308518</v>
      </c>
      <c r="FC17" s="193" t="n">
        <v>-21263.6902944184</v>
      </c>
      <c r="FD17" s="193" t="n">
        <v>-21994.5238009498</v>
      </c>
      <c r="FE17" s="193" t="n">
        <v>-21875.2966431312</v>
      </c>
      <c r="FF17" s="193" t="n">
        <v>-20923.440701837</v>
      </c>
      <c r="FG17" s="193" t="n">
        <v>-22474.4954974694</v>
      </c>
      <c r="FH17" s="193" t="n">
        <v>-15355.7159441576</v>
      </c>
      <c r="FI17" s="193" t="n">
        <v>-16544.7030275924</v>
      </c>
      <c r="FJ17" s="193"/>
      <c r="FK17" s="193"/>
      <c r="FL17" s="193"/>
      <c r="FM17" s="193"/>
      <c r="FN17" s="193"/>
      <c r="FO17" s="193"/>
      <c r="FP17" s="193"/>
      <c r="FQ17" s="193"/>
      <c r="FR17" s="193"/>
      <c r="FS17" s="193"/>
      <c r="FT17" s="193"/>
      <c r="FU17" s="193"/>
      <c r="FV17" s="193"/>
      <c r="FW17" s="193"/>
      <c r="FX17" s="193"/>
      <c r="FY17" s="193"/>
      <c r="FZ17" s="193"/>
      <c r="GA17" s="193"/>
      <c r="GB17" s="193"/>
      <c r="GC17" s="193"/>
      <c r="GD17" s="193"/>
      <c r="GE17" s="193"/>
      <c r="GF17" s="193"/>
      <c r="GG17" s="193"/>
      <c r="GH17" s="193"/>
      <c r="GI17" s="193"/>
      <c r="GJ17" s="193"/>
      <c r="GK17" s="193"/>
      <c r="GL17" s="193"/>
      <c r="GM17" s="193"/>
      <c r="GN17" s="193"/>
      <c r="GO17" s="193"/>
      <c r="GP17" s="193"/>
      <c r="GQ17" s="193"/>
      <c r="GR17" s="193"/>
      <c r="GS17" s="193"/>
      <c r="GT17" s="193"/>
      <c r="GU17" s="193"/>
      <c r="GV17" s="193"/>
      <c r="GW17" s="193"/>
      <c r="GX17" s="193"/>
      <c r="GY17" s="193"/>
      <c r="GZ17" s="193"/>
      <c r="HA17" s="193"/>
      <c r="HB17" s="193"/>
      <c r="HC17" s="193"/>
      <c r="HD17" s="193"/>
      <c r="HE17" s="193"/>
      <c r="HF17" s="193"/>
      <c r="HG17" s="193"/>
      <c r="HH17" s="193"/>
      <c r="HI17" s="193"/>
      <c r="HJ17" s="193"/>
      <c r="HK17" s="193"/>
      <c r="HL17" s="193"/>
      <c r="HM17" s="193"/>
      <c r="HN17" s="193"/>
      <c r="HO17" s="193"/>
      <c r="HP17" s="193"/>
      <c r="HQ17" s="193"/>
      <c r="HR17" s="193"/>
      <c r="HS17" s="193"/>
      <c r="HT17" s="193"/>
      <c r="HU17" s="193"/>
      <c r="HV17" s="193"/>
      <c r="HW17" s="193"/>
      <c r="HX17" s="193"/>
      <c r="HY17" s="193"/>
      <c r="HZ17" s="193"/>
      <c r="IA17" s="193"/>
      <c r="IB17" s="193"/>
      <c r="IC17" s="193"/>
      <c r="ID17" s="193" t="n">
        <f aca="false">SUM($B17:IC17)</f>
        <v>-2312083.04893679</v>
      </c>
      <c r="IE17" s="193" t="n">
        <f aca="false">SUM($B17:FU17)</f>
        <v>-2312083.04893679</v>
      </c>
      <c r="IF17" s="193"/>
      <c r="IG17" s="164"/>
      <c r="IH17" s="164"/>
      <c r="II17" s="164"/>
    </row>
    <row r="18" customFormat="false" ht="12.75" hidden="false" customHeight="false" outlineLevel="0" collapsed="false">
      <c r="A18" s="191" t="s">
        <v>27</v>
      </c>
      <c r="B18" s="193"/>
      <c r="C18" s="193"/>
      <c r="D18" s="193"/>
      <c r="E18" s="193"/>
      <c r="F18" s="193"/>
      <c r="G18" s="193"/>
      <c r="H18" s="193" t="n">
        <v>2833.4354937722</v>
      </c>
      <c r="I18" s="193" t="n">
        <v>-120221.536229808</v>
      </c>
      <c r="J18" s="193" t="n">
        <v>-125917.05798138</v>
      </c>
      <c r="K18" s="193" t="n">
        <v>29180.5297440246</v>
      </c>
      <c r="L18" s="193" t="n">
        <v>12030.4595903511</v>
      </c>
      <c r="M18" s="193" t="n">
        <v>-160770.790072381</v>
      </c>
      <c r="N18" s="193" t="n">
        <v>-167519.920003899</v>
      </c>
      <c r="O18" s="193" t="n">
        <v>-129557.60476947</v>
      </c>
      <c r="P18" s="193" t="n">
        <v>-467340.050009668</v>
      </c>
      <c r="Q18" s="193" t="n">
        <v>-352490.4097141</v>
      </c>
      <c r="R18" s="193" t="n">
        <v>-22034.7363853759</v>
      </c>
      <c r="S18" s="193" t="n">
        <v>-112768.093485104</v>
      </c>
      <c r="T18" s="193" t="n">
        <v>-134117.939517355</v>
      </c>
      <c r="U18" s="193" t="n">
        <v>-126810.132770678</v>
      </c>
      <c r="V18" s="193" t="n">
        <v>-142654.543033308</v>
      </c>
      <c r="W18" s="193" t="n">
        <v>-132348.215954773</v>
      </c>
      <c r="X18" s="193" t="n">
        <v>-143698.237018844</v>
      </c>
      <c r="Y18" s="193" t="n">
        <v>-104056.463151262</v>
      </c>
      <c r="Z18" s="193" t="n">
        <v>-110772.429427448</v>
      </c>
      <c r="AA18" s="193" t="n">
        <v>-126301.116732692</v>
      </c>
      <c r="AB18" s="193" t="n">
        <v>-140796.039064506</v>
      </c>
      <c r="AC18" s="193" t="n">
        <v>-137729.818030507</v>
      </c>
      <c r="AD18" s="193" t="n">
        <v>-123760.046880048</v>
      </c>
      <c r="AE18" s="193" t="n">
        <v>-60060.2805289394</v>
      </c>
      <c r="AF18" s="193" t="n">
        <v>-53100.4270200097</v>
      </c>
      <c r="AG18" s="193" t="n">
        <v>-57309.5577181325</v>
      </c>
      <c r="AH18" s="193" t="n">
        <v>-54098.9493504603</v>
      </c>
      <c r="AI18" s="193" t="n">
        <v>-47893.4370175134</v>
      </c>
      <c r="AJ18" s="193" t="n">
        <v>-51774.8189273805</v>
      </c>
      <c r="AK18" s="193" t="n">
        <v>-28746.9580805374</v>
      </c>
      <c r="AL18" s="193" t="n">
        <v>-36585.3849774196</v>
      </c>
      <c r="AM18" s="193" t="n">
        <v>-51437.6983253154</v>
      </c>
      <c r="AN18" s="193" t="n">
        <v>-120162.983685044</v>
      </c>
      <c r="AO18" s="193" t="n">
        <v>-119214.205498259</v>
      </c>
      <c r="AP18" s="193" t="n">
        <v>-92694.5763293869</v>
      </c>
      <c r="AQ18" s="193" t="n">
        <v>-48020.2566168844</v>
      </c>
      <c r="AR18" s="193" t="n">
        <v>-45880.3376285943</v>
      </c>
      <c r="AS18" s="193" t="n">
        <v>-52992.4581690586</v>
      </c>
      <c r="AT18" s="193" t="n">
        <v>17229.7319535538</v>
      </c>
      <c r="AU18" s="193" t="n">
        <v>18201.583884077</v>
      </c>
      <c r="AV18" s="193" t="n">
        <v>23998.5816663993</v>
      </c>
      <c r="AW18" s="193" t="n">
        <v>49883.3401616687</v>
      </c>
      <c r="AX18" s="193" t="n">
        <v>37448.8100690992</v>
      </c>
      <c r="AY18" s="193" t="n">
        <v>30215.2614957732</v>
      </c>
      <c r="AZ18" s="193" t="n">
        <v>25474.6401309797</v>
      </c>
      <c r="BA18" s="193" t="n">
        <v>25555.4824941584</v>
      </c>
      <c r="BB18" s="193" t="n">
        <v>30962.9914185889</v>
      </c>
      <c r="BC18" s="193" t="n">
        <v>43845.4908424418</v>
      </c>
      <c r="BD18" s="193" t="n">
        <v>42017.4543599864</v>
      </c>
      <c r="BE18" s="193" t="n">
        <v>38292.0470204783</v>
      </c>
      <c r="BF18" s="193" t="n">
        <v>18043.1452017632</v>
      </c>
      <c r="BG18" s="193" t="n">
        <v>20451.2428009009</v>
      </c>
      <c r="BH18" s="193" t="n">
        <v>24546.4515870173</v>
      </c>
      <c r="BI18" s="193" t="n">
        <v>22970.4510577644</v>
      </c>
      <c r="BJ18" s="193" t="n">
        <v>15381.0649070905</v>
      </c>
      <c r="BK18" s="193" t="n">
        <v>9599.52462642977</v>
      </c>
      <c r="BL18" s="193" t="n">
        <v>-4250.29910866092</v>
      </c>
      <c r="BM18" s="193" t="n">
        <v>2297.35151351704</v>
      </c>
      <c r="BN18" s="193" t="n">
        <v>8786.72065571039</v>
      </c>
      <c r="BO18" s="193" t="n">
        <v>45067.3093517888</v>
      </c>
      <c r="BP18" s="193" t="n">
        <v>41618.9178117055</v>
      </c>
      <c r="BQ18" s="193" t="n">
        <v>36708.6558801139</v>
      </c>
      <c r="BR18" s="193" t="n">
        <v>-65277.2551772686</v>
      </c>
      <c r="BS18" s="193" t="n">
        <v>-59920.4530033085</v>
      </c>
      <c r="BT18" s="193" t="n">
        <v>-67166.3951189019</v>
      </c>
      <c r="BU18" s="193" t="n">
        <v>-54524.81132489</v>
      </c>
      <c r="BV18" s="193" t="n">
        <v>-62730.2279158444</v>
      </c>
      <c r="BW18" s="193" t="n">
        <v>-64331.9199279949</v>
      </c>
      <c r="BX18" s="193" t="n">
        <v>-102146.366149234</v>
      </c>
      <c r="BY18" s="193" t="n">
        <v>-109738.411332432</v>
      </c>
      <c r="BZ18" s="193" t="n">
        <v>-92449.3081074692</v>
      </c>
      <c r="CA18" s="193" t="n">
        <v>-57112.5153584437</v>
      </c>
      <c r="CB18" s="193" t="n">
        <v>-52549.6844111038</v>
      </c>
      <c r="CC18" s="193" t="n">
        <v>-52296.7644155814</v>
      </c>
      <c r="CD18" s="193" t="n">
        <v>-789.265692664859</v>
      </c>
      <c r="CE18" s="193" t="n">
        <v>-696.981916391635</v>
      </c>
      <c r="CF18" s="193" t="n">
        <v>-811.028675608329</v>
      </c>
      <c r="CG18" s="193" t="n">
        <v>-5546.44874197781</v>
      </c>
      <c r="CH18" s="193" t="n">
        <v>-11445.1014023004</v>
      </c>
      <c r="CI18" s="193" t="n">
        <v>-10973.9884071268</v>
      </c>
      <c r="CJ18" s="193" t="n">
        <v>-6980.55727006842</v>
      </c>
      <c r="CK18" s="193" t="n">
        <v>-6941.28460477906</v>
      </c>
      <c r="CL18" s="193" t="n">
        <v>-3821.78831496013</v>
      </c>
      <c r="CM18" s="193" t="n">
        <v>-5601.69576281202</v>
      </c>
      <c r="CN18" s="193" t="n">
        <v>-4900.690044266</v>
      </c>
      <c r="CO18" s="193" t="n">
        <v>-5996.09468038784</v>
      </c>
      <c r="CP18" s="193" t="n">
        <v>25947.1911531616</v>
      </c>
      <c r="CQ18" s="193" t="n">
        <v>23890.504824719</v>
      </c>
      <c r="CR18" s="193" t="n">
        <v>25661.3495435933</v>
      </c>
      <c r="CS18" s="193" t="n">
        <v>25558.7926153289</v>
      </c>
      <c r="CT18" s="193" t="n">
        <v>19096.282478462</v>
      </c>
      <c r="CU18" s="193" t="n">
        <v>19730.9122613333</v>
      </c>
      <c r="CV18" s="193" t="n">
        <v>16845.7037267671</v>
      </c>
      <c r="CW18" s="193" t="n">
        <v>16756.088212514</v>
      </c>
      <c r="CX18" s="193" t="n">
        <v>18673.6514861196</v>
      </c>
      <c r="CY18" s="193" t="n">
        <v>25686.5102192616</v>
      </c>
      <c r="CZ18" s="193" t="n">
        <v>22763.5674660943</v>
      </c>
      <c r="DA18" s="193" t="n">
        <v>26807.6148829504</v>
      </c>
      <c r="DB18" s="193" t="n">
        <v>25124.2537079456</v>
      </c>
      <c r="DC18" s="193" t="n">
        <v>24000.938537005</v>
      </c>
      <c r="DD18" s="193" t="n">
        <v>26853.9626136127</v>
      </c>
      <c r="DE18" s="193" t="n">
        <v>25722.596703087</v>
      </c>
      <c r="DF18" s="193" t="n">
        <v>19577.737907016</v>
      </c>
      <c r="DG18" s="193" t="n">
        <v>20252.4731139364</v>
      </c>
      <c r="DH18" s="193" t="n">
        <v>18591.4539566096</v>
      </c>
      <c r="DI18" s="193" t="n">
        <v>18488.5593368467</v>
      </c>
      <c r="DJ18" s="193" t="n">
        <v>20137.7637809642</v>
      </c>
      <c r="DK18" s="193" t="n">
        <v>29208.090966011</v>
      </c>
      <c r="DL18" s="193" t="n">
        <v>27932.8573161916</v>
      </c>
      <c r="DM18" s="193" t="n">
        <v>28887.3826731632</v>
      </c>
      <c r="DN18" s="193" t="n">
        <v>-6004.38923471831</v>
      </c>
      <c r="DO18" s="193" t="n">
        <v>-5734.85189771896</v>
      </c>
      <c r="DP18" s="193" t="n">
        <v>-6415.22556726059</v>
      </c>
      <c r="DQ18" s="193" t="n">
        <v>-5897.96357720459</v>
      </c>
      <c r="DR18" s="193" t="n">
        <v>-10337.8988582463</v>
      </c>
      <c r="DS18" s="193" t="n">
        <v>-10692.0342116807</v>
      </c>
      <c r="DT18" s="193" t="n">
        <v>-12545.127464353</v>
      </c>
      <c r="DU18" s="193" t="n">
        <v>-13470.9478277424</v>
      </c>
      <c r="DV18" s="193" t="n">
        <v>-14930.2361371993</v>
      </c>
      <c r="DW18" s="193" t="n">
        <v>-10688.7426175919</v>
      </c>
      <c r="DX18" s="193" t="n">
        <v>-10224.4593616173</v>
      </c>
      <c r="DY18" s="193" t="n">
        <v>-10578.2452202156</v>
      </c>
      <c r="DZ18" s="193" t="n">
        <v>-10118.5207651078</v>
      </c>
      <c r="EA18" s="193" t="n">
        <v>-10069.2443936457</v>
      </c>
      <c r="EB18" s="193" t="n">
        <v>-10818.1046087964</v>
      </c>
      <c r="EC18" s="193" t="n">
        <v>-9966.16608995033</v>
      </c>
      <c r="ED18" s="193" t="n">
        <v>-14893.1492689006</v>
      </c>
      <c r="EE18" s="193" t="n">
        <v>-14817.7118601006</v>
      </c>
      <c r="EF18" s="193" t="n">
        <v>-16353.610624108</v>
      </c>
      <c r="EG18" s="193" t="n">
        <v>-17569.2065125408</v>
      </c>
      <c r="EH18" s="193" t="n">
        <v>-13465.9540392369</v>
      </c>
      <c r="EI18" s="193" t="n">
        <v>-10432.7127003567</v>
      </c>
      <c r="EJ18" s="193" t="n">
        <v>-9610.65099379607</v>
      </c>
      <c r="EK18" s="193" t="n">
        <v>-9559.93519751369</v>
      </c>
      <c r="EL18" s="193" t="n">
        <v>-4395.46383399754</v>
      </c>
      <c r="EM18" s="193" t="n">
        <v>-4037.95503354564</v>
      </c>
      <c r="EN18" s="193" t="n">
        <v>-4351.27403113376</v>
      </c>
      <c r="EO18" s="193" t="n">
        <v>-4328.93098533891</v>
      </c>
      <c r="EP18" s="193" t="n">
        <v>-4305.93247444397</v>
      </c>
      <c r="EQ18" s="193"/>
      <c r="ER18" s="193"/>
      <c r="ES18" s="193"/>
      <c r="ET18" s="193"/>
      <c r="EU18" s="193"/>
      <c r="EV18" s="193"/>
      <c r="EW18" s="193"/>
      <c r="EX18" s="193"/>
      <c r="EY18" s="193"/>
      <c r="EZ18" s="193"/>
      <c r="FA18" s="193"/>
      <c r="FB18" s="193"/>
      <c r="FC18" s="193"/>
      <c r="FD18" s="193"/>
      <c r="FE18" s="193"/>
      <c r="FF18" s="193"/>
      <c r="FG18" s="193"/>
      <c r="FH18" s="193"/>
      <c r="FI18" s="193"/>
      <c r="FJ18" s="193"/>
      <c r="FK18" s="193"/>
      <c r="FL18" s="193"/>
      <c r="FM18" s="193"/>
      <c r="FN18" s="193"/>
      <c r="FO18" s="193"/>
      <c r="FP18" s="193"/>
      <c r="FQ18" s="193"/>
      <c r="FR18" s="193"/>
      <c r="FS18" s="193"/>
      <c r="FT18" s="193"/>
      <c r="FU18" s="193"/>
      <c r="FV18" s="193"/>
      <c r="FW18" s="193"/>
      <c r="FX18" s="193"/>
      <c r="FY18" s="193"/>
      <c r="FZ18" s="193"/>
      <c r="GA18" s="193"/>
      <c r="GB18" s="193"/>
      <c r="GC18" s="193"/>
      <c r="GD18" s="193"/>
      <c r="GE18" s="193"/>
      <c r="GF18" s="193"/>
      <c r="GG18" s="193"/>
      <c r="GH18" s="193"/>
      <c r="GI18" s="193"/>
      <c r="GJ18" s="193"/>
      <c r="GK18" s="193"/>
      <c r="GL18" s="193"/>
      <c r="GM18" s="193"/>
      <c r="GN18" s="193"/>
      <c r="GO18" s="193"/>
      <c r="GP18" s="193"/>
      <c r="GQ18" s="193"/>
      <c r="GR18" s="193"/>
      <c r="GS18" s="193"/>
      <c r="GT18" s="193"/>
      <c r="GU18" s="193"/>
      <c r="GV18" s="193"/>
      <c r="GW18" s="193"/>
      <c r="GX18" s="193"/>
      <c r="GY18" s="193"/>
      <c r="GZ18" s="193"/>
      <c r="HA18" s="193"/>
      <c r="HB18" s="193"/>
      <c r="HC18" s="193"/>
      <c r="HD18" s="193"/>
      <c r="HE18" s="193"/>
      <c r="HF18" s="193"/>
      <c r="HG18" s="193"/>
      <c r="HH18" s="193"/>
      <c r="HI18" s="193"/>
      <c r="HJ18" s="193"/>
      <c r="HK18" s="193"/>
      <c r="HL18" s="193"/>
      <c r="HM18" s="193"/>
      <c r="HN18" s="193"/>
      <c r="HO18" s="193"/>
      <c r="HP18" s="193"/>
      <c r="HQ18" s="193"/>
      <c r="HR18" s="193"/>
      <c r="HS18" s="193"/>
      <c r="HT18" s="193"/>
      <c r="HU18" s="193"/>
      <c r="HV18" s="193"/>
      <c r="HW18" s="193"/>
      <c r="HX18" s="193"/>
      <c r="HY18" s="193"/>
      <c r="HZ18" s="193"/>
      <c r="IA18" s="193"/>
      <c r="IB18" s="193"/>
      <c r="IC18" s="193"/>
      <c r="ID18" s="193" t="n">
        <f aca="false">SUM($B18:IC18)</f>
        <v>-3972414.57715624</v>
      </c>
      <c r="IE18" s="193" t="n">
        <f aca="false">SUM($B18:FU18)</f>
        <v>-3972414.57715624</v>
      </c>
      <c r="IF18" s="193"/>
    </row>
    <row r="19" customFormat="false" ht="12.75" hidden="false" customHeight="false" outlineLevel="0" collapsed="false">
      <c r="A19" s="191" t="s">
        <v>28</v>
      </c>
      <c r="B19" s="193"/>
      <c r="C19" s="193"/>
      <c r="D19" s="193"/>
      <c r="E19" s="193"/>
      <c r="F19" s="193"/>
      <c r="G19" s="193"/>
      <c r="H19" s="193" t="n">
        <v>9819.62504879196</v>
      </c>
      <c r="I19" s="193" t="n">
        <v>-80632.9962561678</v>
      </c>
      <c r="J19" s="193" t="n">
        <v>-10468.4981181737</v>
      </c>
      <c r="K19" s="193" t="n">
        <v>-114.482529268939</v>
      </c>
      <c r="L19" s="193" t="n">
        <v>-20781.3186095895</v>
      </c>
      <c r="M19" s="193" t="n">
        <v>-175069.379525539</v>
      </c>
      <c r="N19" s="193" t="n">
        <v>-174751.784986305</v>
      </c>
      <c r="O19" s="193" t="n">
        <v>-167712.999622252</v>
      </c>
      <c r="P19" s="193" t="n">
        <v>-41173.9745862875</v>
      </c>
      <c r="Q19" s="193" t="n">
        <v>-42611.1435542317</v>
      </c>
      <c r="R19" s="193" t="n">
        <v>-37744.3909422351</v>
      </c>
      <c r="S19" s="193" t="n">
        <v>-21236.9687417194</v>
      </c>
      <c r="T19" s="193" t="n">
        <v>-19609.7615483437</v>
      </c>
      <c r="U19" s="193" t="n">
        <v>-19511.979459987</v>
      </c>
      <c r="V19" s="193" t="n">
        <v>-50390.2706397519</v>
      </c>
      <c r="W19" s="193" t="n">
        <v>-46376.6408795841</v>
      </c>
      <c r="X19" s="193" t="n">
        <v>-50111.1084124996</v>
      </c>
      <c r="Y19" s="193" t="n">
        <v>-10115.8147784124</v>
      </c>
      <c r="Z19" s="193" t="n">
        <v>-10118.9058949655</v>
      </c>
      <c r="AA19" s="193" t="n">
        <v>-9732.57028867806</v>
      </c>
      <c r="AB19" s="193" t="n">
        <v>-19968.60816441</v>
      </c>
      <c r="AC19" s="193" t="n">
        <v>-19850.3217022757</v>
      </c>
      <c r="AD19" s="193" t="n">
        <v>-18974.6877073993</v>
      </c>
      <c r="AE19" s="193" t="n">
        <v>-30470.1762034125</v>
      </c>
      <c r="AF19" s="193" t="n">
        <v>-26973.5484094414</v>
      </c>
      <c r="AG19" s="193" t="n">
        <v>-29056.0589455878</v>
      </c>
      <c r="AH19" s="193" t="n">
        <v>9488.42526497728</v>
      </c>
      <c r="AI19" s="193" t="n">
        <v>8721.75030095245</v>
      </c>
      <c r="AJ19" s="193" t="n">
        <v>9728.19254034146</v>
      </c>
      <c r="AK19" s="193" t="n">
        <v>28283.3679230972</v>
      </c>
      <c r="AL19" s="193" t="n">
        <v>27033.3858052505</v>
      </c>
      <c r="AM19" s="193" t="n">
        <v>27950.4624043657</v>
      </c>
      <c r="AN19" s="193" t="n">
        <v>9085.46013501177</v>
      </c>
      <c r="AO19" s="193" t="n">
        <v>9079.48516000051</v>
      </c>
      <c r="AP19" s="193" t="n">
        <v>8725.46670950618</v>
      </c>
      <c r="AQ19" s="193" t="n">
        <v>9067.38336704686</v>
      </c>
      <c r="AR19" s="193" t="n">
        <v>8677.34060498431</v>
      </c>
      <c r="AS19" s="193" t="n">
        <v>9016.45542966937</v>
      </c>
      <c r="AT19" s="193" t="n">
        <v>-8836.30507017677</v>
      </c>
      <c r="AU19" s="193" t="n">
        <v>-8444.48135343121</v>
      </c>
      <c r="AV19" s="193" t="n">
        <v>-9490.10121622911</v>
      </c>
      <c r="AW19" s="193" t="n">
        <v>8807.17366937353</v>
      </c>
      <c r="AX19" s="193" t="n">
        <v>8391.39583121166</v>
      </c>
      <c r="AY19" s="193" t="n">
        <v>8648.93293626668</v>
      </c>
      <c r="AZ19" s="193" t="n">
        <v>-8715.81601670573</v>
      </c>
      <c r="BA19" s="193" t="n">
        <v>-9328.22644799039</v>
      </c>
      <c r="BB19" s="193" t="n">
        <v>-8560.90539696093</v>
      </c>
      <c r="BC19" s="193" t="n">
        <v>-8822.80370336031</v>
      </c>
      <c r="BD19" s="193" t="n">
        <v>-8441.48561861175</v>
      </c>
      <c r="BE19" s="193" t="n">
        <v>-8700.97257530972</v>
      </c>
      <c r="BF19" s="193" t="n">
        <v>-8325.13049419537</v>
      </c>
      <c r="BG19" s="193" t="n">
        <v>-7956.26125137118</v>
      </c>
      <c r="BH19" s="193" t="n">
        <v>-8941.25167748157</v>
      </c>
      <c r="BI19" s="193" t="n">
        <v>7978.42013985583</v>
      </c>
      <c r="BJ19" s="193" t="n">
        <v>8221.73189485729</v>
      </c>
      <c r="BK19" s="193" t="n">
        <v>8147.53223781665</v>
      </c>
      <c r="BL19" s="193" t="n">
        <v>-8209.70024545514</v>
      </c>
      <c r="BM19" s="193" t="n">
        <v>-8785.81512550259</v>
      </c>
      <c r="BN19" s="193" t="n">
        <v>-8062.00874189276</v>
      </c>
      <c r="BO19" s="193" t="n">
        <v>-131.11299402307</v>
      </c>
      <c r="BP19" s="193" t="n">
        <v>-125.437613627268</v>
      </c>
      <c r="BQ19" s="193" t="n">
        <v>-93.5925303112156</v>
      </c>
      <c r="BR19" s="193" t="n">
        <v>7957.86061312282</v>
      </c>
      <c r="BS19" s="193" t="n">
        <v>7312.051557004</v>
      </c>
      <c r="BT19" s="193" t="n">
        <v>8150.86392545598</v>
      </c>
      <c r="BU19" s="193" t="n">
        <v>7509.63575257929</v>
      </c>
      <c r="BV19" s="193" t="n">
        <v>7738.0592166653</v>
      </c>
      <c r="BW19" s="193" t="n">
        <v>7667.75301332709</v>
      </c>
      <c r="BX19" s="193" t="n">
        <v>7304.16218053023</v>
      </c>
      <c r="BY19" s="193" t="n">
        <v>7879.53955790197</v>
      </c>
      <c r="BZ19" s="193" t="n">
        <v>6996.72783285191</v>
      </c>
      <c r="CA19" s="193" t="n">
        <v>7861.60722486917</v>
      </c>
      <c r="CB19" s="193" t="n">
        <v>7241.64797460103</v>
      </c>
      <c r="CC19" s="193" t="n">
        <v>7232.12766464285</v>
      </c>
      <c r="CD19" s="193" t="n">
        <v>7480.78595818116</v>
      </c>
      <c r="CE19" s="193" t="n">
        <v>7156.52831448284</v>
      </c>
      <c r="CF19" s="193" t="n">
        <v>7372.13071803552</v>
      </c>
      <c r="CG19" s="193" t="n">
        <v>7332.97828434807</v>
      </c>
      <c r="CH19" s="193" t="n">
        <v>7262.78084048151</v>
      </c>
      <c r="CI19" s="193" t="n">
        <v>6917.59130409066</v>
      </c>
      <c r="CJ19" s="193" t="n">
        <v>7124.75394762445</v>
      </c>
      <c r="CK19" s="193" t="n">
        <v>7114.06669097254</v>
      </c>
      <c r="CL19" s="193" t="n">
        <v>6831.05420468373</v>
      </c>
      <c r="CM19" s="193" t="n">
        <v>7366.30898322474</v>
      </c>
      <c r="CN19" s="193" t="n">
        <v>6514.11357606314</v>
      </c>
      <c r="CO19" s="193" t="n">
        <v>7048.98955164607</v>
      </c>
      <c r="CP19" s="193" t="n">
        <v>7012.25716947909</v>
      </c>
      <c r="CQ19" s="193" t="n">
        <v>6442.30486432935</v>
      </c>
      <c r="CR19" s="193" t="n">
        <v>6914.43324552758</v>
      </c>
      <c r="CS19" s="193" t="n">
        <v>6879.24805239023</v>
      </c>
      <c r="CT19" s="193" t="n">
        <v>6552.91496937055</v>
      </c>
      <c r="CU19" s="193" t="n">
        <v>6752.43358063312</v>
      </c>
      <c r="CV19" s="193" t="n">
        <v>6882.11935507819</v>
      </c>
      <c r="CW19" s="193" t="n">
        <v>6845.45618877677</v>
      </c>
      <c r="CX19" s="193" t="n">
        <v>6548.12202157995</v>
      </c>
      <c r="CY19" s="193" t="n">
        <v>7034.05220669857</v>
      </c>
      <c r="CZ19" s="193" t="n">
        <v>6219.93913204449</v>
      </c>
      <c r="DA19" s="193" t="n">
        <v>6701.90372073759</v>
      </c>
      <c r="DB19" s="193" t="n">
        <v>6409.24839488407</v>
      </c>
      <c r="DC19" s="193" t="n">
        <v>6122.68840229724</v>
      </c>
      <c r="DD19" s="193" t="n">
        <v>6850.50066673797</v>
      </c>
      <c r="DE19" s="193" t="n">
        <v>6561.88691405281</v>
      </c>
      <c r="DF19" s="193" t="n">
        <v>6274.91599583851</v>
      </c>
      <c r="DG19" s="193" t="n">
        <v>6491.17728010783</v>
      </c>
      <c r="DH19" s="193" t="n">
        <v>6455.36595715612</v>
      </c>
      <c r="DI19" s="193" t="n">
        <v>6419.6386586273</v>
      </c>
      <c r="DJ19" s="193" t="n">
        <v>6139.56212834276</v>
      </c>
      <c r="DK19" s="193" t="n">
        <v>6349.58499261107</v>
      </c>
      <c r="DL19" s="193" t="n">
        <v>6072.3602861286</v>
      </c>
      <c r="DM19" s="193" t="n">
        <v>6279.86579851372</v>
      </c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  <c r="DZ19" s="193"/>
      <c r="EA19" s="193"/>
      <c r="EB19" s="193"/>
      <c r="EC19" s="193"/>
      <c r="ED19" s="193"/>
      <c r="EE19" s="193"/>
      <c r="EF19" s="193"/>
      <c r="EG19" s="193"/>
      <c r="EH19" s="193"/>
      <c r="EI19" s="193"/>
      <c r="EJ19" s="193"/>
      <c r="EK19" s="193"/>
      <c r="EL19" s="193"/>
      <c r="EM19" s="193"/>
      <c r="EN19" s="193"/>
      <c r="EO19" s="193"/>
      <c r="EP19" s="193"/>
      <c r="EQ19" s="193"/>
      <c r="ER19" s="193"/>
      <c r="ES19" s="193"/>
      <c r="ET19" s="193"/>
      <c r="EU19" s="193"/>
      <c r="EV19" s="193"/>
      <c r="EW19" s="193"/>
      <c r="EX19" s="193"/>
      <c r="EY19" s="193"/>
      <c r="EZ19" s="193"/>
      <c r="FA19" s="193"/>
      <c r="FB19" s="193"/>
      <c r="FC19" s="193"/>
      <c r="FD19" s="193"/>
      <c r="FE19" s="193"/>
      <c r="FF19" s="193"/>
      <c r="FG19" s="193"/>
      <c r="FH19" s="193"/>
      <c r="FI19" s="193"/>
      <c r="FJ19" s="193"/>
      <c r="FK19" s="193"/>
      <c r="FL19" s="193"/>
      <c r="FM19" s="193"/>
      <c r="FN19" s="193"/>
      <c r="FO19" s="193"/>
      <c r="FP19" s="193"/>
      <c r="FQ19" s="193"/>
      <c r="FR19" s="193"/>
      <c r="FS19" s="193"/>
      <c r="FT19" s="193"/>
      <c r="FU19" s="193"/>
      <c r="FV19" s="193"/>
      <c r="FW19" s="193"/>
      <c r="FX19" s="193"/>
      <c r="FY19" s="193"/>
      <c r="FZ19" s="193"/>
      <c r="GA19" s="193"/>
      <c r="GB19" s="193"/>
      <c r="GC19" s="193"/>
      <c r="GD19" s="193"/>
      <c r="GE19" s="193"/>
      <c r="GF19" s="193"/>
      <c r="GG19" s="193"/>
      <c r="GH19" s="193"/>
      <c r="GI19" s="193"/>
      <c r="GJ19" s="193"/>
      <c r="GK19" s="193"/>
      <c r="GL19" s="193"/>
      <c r="GM19" s="193"/>
      <c r="GN19" s="193"/>
      <c r="GO19" s="193"/>
      <c r="GP19" s="193"/>
      <c r="GQ19" s="193"/>
      <c r="GR19" s="193"/>
      <c r="GS19" s="193"/>
      <c r="GT19" s="193"/>
      <c r="GU19" s="193"/>
      <c r="GV19" s="193"/>
      <c r="GW19" s="193"/>
      <c r="GX19" s="193"/>
      <c r="GY19" s="193"/>
      <c r="GZ19" s="193"/>
      <c r="HA19" s="193"/>
      <c r="HB19" s="193"/>
      <c r="HC19" s="193"/>
      <c r="HD19" s="193"/>
      <c r="HE19" s="193"/>
      <c r="HF19" s="193"/>
      <c r="HG19" s="193"/>
      <c r="HH19" s="193"/>
      <c r="HI19" s="193"/>
      <c r="HJ19" s="193"/>
      <c r="HK19" s="193"/>
      <c r="HL19" s="193"/>
      <c r="HM19" s="193"/>
      <c r="HN19" s="193"/>
      <c r="HO19" s="193"/>
      <c r="HP19" s="193"/>
      <c r="HQ19" s="193"/>
      <c r="HR19" s="193"/>
      <c r="HS19" s="193"/>
      <c r="HT19" s="193"/>
      <c r="HU19" s="193"/>
      <c r="HV19" s="193"/>
      <c r="HW19" s="193"/>
      <c r="HX19" s="193"/>
      <c r="HY19" s="193"/>
      <c r="HZ19" s="193"/>
      <c r="IA19" s="193"/>
      <c r="IB19" s="193"/>
      <c r="IC19" s="193"/>
      <c r="ID19" s="193" t="n">
        <f aca="false">SUM($B19:IC19)</f>
        <v>-705071.712306448</v>
      </c>
      <c r="IE19" s="193" t="n">
        <f aca="false">SUM($B19:FU19)</f>
        <v>-705071.712306448</v>
      </c>
      <c r="IF19" s="193"/>
    </row>
    <row r="20" customFormat="false" ht="12.75" hidden="false" customHeight="false" outlineLevel="0" collapsed="false">
      <c r="A20" s="191" t="s">
        <v>29</v>
      </c>
      <c r="B20" s="193"/>
      <c r="C20" s="193"/>
      <c r="D20" s="193"/>
      <c r="E20" s="193"/>
      <c r="F20" s="193"/>
      <c r="G20" s="193"/>
      <c r="H20" s="193"/>
      <c r="I20" s="193" t="n">
        <v>-700.872574307153</v>
      </c>
      <c r="J20" s="193" t="n">
        <v>-1521.00947967806</v>
      </c>
      <c r="K20" s="193" t="n">
        <v>-1814.00850636772</v>
      </c>
      <c r="L20" s="193" t="n">
        <v>-2088.46256436006</v>
      </c>
      <c r="M20" s="193" t="n">
        <v>1229.85032866423</v>
      </c>
      <c r="N20" s="193" t="n">
        <v>1227.33043217866</v>
      </c>
      <c r="O20" s="193" t="n">
        <v>1177.61808403886</v>
      </c>
      <c r="P20" s="193"/>
      <c r="Q20" s="193"/>
      <c r="R20" s="193"/>
      <c r="S20" s="193" t="n">
        <v>-1112.84985277838</v>
      </c>
      <c r="T20" s="193" t="n">
        <v>987.26022863826</v>
      </c>
      <c r="U20" s="193" t="n">
        <v>72.3239839523</v>
      </c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193"/>
      <c r="DY20" s="193"/>
      <c r="DZ20" s="193"/>
      <c r="EA20" s="193"/>
      <c r="EB20" s="193"/>
      <c r="EC20" s="193"/>
      <c r="ED20" s="193"/>
      <c r="EE20" s="193"/>
      <c r="EF20" s="193"/>
      <c r="EG20" s="193"/>
      <c r="EH20" s="193"/>
      <c r="EI20" s="193"/>
      <c r="EJ20" s="193"/>
      <c r="EK20" s="193"/>
      <c r="EL20" s="193"/>
      <c r="EM20" s="193"/>
      <c r="EN20" s="193"/>
      <c r="EO20" s="193"/>
      <c r="EP20" s="193"/>
      <c r="EQ20" s="193"/>
      <c r="ER20" s="193"/>
      <c r="ES20" s="193"/>
      <c r="ET20" s="193"/>
      <c r="EU20" s="193"/>
      <c r="EV20" s="193"/>
      <c r="EW20" s="193"/>
      <c r="EX20" s="193"/>
      <c r="EY20" s="193"/>
      <c r="EZ20" s="193"/>
      <c r="FA20" s="193"/>
      <c r="FB20" s="193"/>
      <c r="FC20" s="193"/>
      <c r="FD20" s="193"/>
      <c r="FE20" s="193"/>
      <c r="FF20" s="193"/>
      <c r="FG20" s="193"/>
      <c r="FH20" s="193"/>
      <c r="FI20" s="193"/>
      <c r="FJ20" s="193"/>
      <c r="FK20" s="193"/>
      <c r="FL20" s="193"/>
      <c r="FM20" s="193"/>
      <c r="FN20" s="193"/>
      <c r="FO20" s="193"/>
      <c r="FP20" s="193"/>
      <c r="FQ20" s="193"/>
      <c r="FR20" s="193"/>
      <c r="FS20" s="193"/>
      <c r="FT20" s="193"/>
      <c r="FU20" s="193"/>
      <c r="FV20" s="193"/>
      <c r="FW20" s="193"/>
      <c r="FX20" s="193"/>
      <c r="FY20" s="193"/>
      <c r="FZ20" s="193"/>
      <c r="GA20" s="193"/>
      <c r="GB20" s="193"/>
      <c r="GC20" s="193"/>
      <c r="GD20" s="193"/>
      <c r="GE20" s="193"/>
      <c r="GF20" s="193"/>
      <c r="GG20" s="193"/>
      <c r="GH20" s="193"/>
      <c r="GI20" s="193"/>
      <c r="GJ20" s="193"/>
      <c r="GK20" s="193"/>
      <c r="GL20" s="193"/>
      <c r="GM20" s="193"/>
      <c r="GN20" s="193"/>
      <c r="GO20" s="193"/>
      <c r="GP20" s="193"/>
      <c r="GQ20" s="193"/>
      <c r="GR20" s="193"/>
      <c r="GS20" s="193"/>
      <c r="GT20" s="193"/>
      <c r="GU20" s="193"/>
      <c r="GV20" s="193"/>
      <c r="GW20" s="193"/>
      <c r="GX20" s="193"/>
      <c r="GY20" s="193"/>
      <c r="GZ20" s="193"/>
      <c r="HA20" s="193"/>
      <c r="HB20" s="193"/>
      <c r="HC20" s="193"/>
      <c r="HD20" s="193"/>
      <c r="HE20" s="193"/>
      <c r="HF20" s="193"/>
      <c r="HG20" s="193"/>
      <c r="HH20" s="193"/>
      <c r="HI20" s="193"/>
      <c r="HJ20" s="193"/>
      <c r="HK20" s="193"/>
      <c r="HL20" s="193"/>
      <c r="HM20" s="193"/>
      <c r="HN20" s="193"/>
      <c r="HO20" s="193"/>
      <c r="HP20" s="193"/>
      <c r="HQ20" s="193"/>
      <c r="HR20" s="193"/>
      <c r="HS20" s="193"/>
      <c r="HT20" s="193"/>
      <c r="HU20" s="193"/>
      <c r="HV20" s="193"/>
      <c r="HW20" s="193"/>
      <c r="HX20" s="193"/>
      <c r="HY20" s="193"/>
      <c r="HZ20" s="193"/>
      <c r="IA20" s="193"/>
      <c r="IB20" s="193"/>
      <c r="IC20" s="193"/>
      <c r="ID20" s="193" t="n">
        <f aca="false">SUM($B20:IC20)</f>
        <v>-2542.81992001906</v>
      </c>
      <c r="IE20" s="193" t="n">
        <f aca="false">SUM($B20:FU20)</f>
        <v>-2542.81992001906</v>
      </c>
      <c r="IF20" s="193"/>
    </row>
    <row r="21" customFormat="false" ht="12.75" hidden="false" customHeight="false" outlineLevel="0" collapsed="false">
      <c r="A21" s="191" t="s">
        <v>30</v>
      </c>
      <c r="B21" s="193"/>
      <c r="C21" s="193"/>
      <c r="D21" s="193"/>
      <c r="E21" s="193"/>
      <c r="F21" s="193"/>
      <c r="G21" s="193"/>
      <c r="H21" s="193" t="n">
        <v>-19398.2929922943</v>
      </c>
      <c r="I21" s="193" t="n">
        <v>-10562.8145624013</v>
      </c>
      <c r="J21" s="193" t="n">
        <v>1033.95480958486</v>
      </c>
      <c r="K21" s="193" t="n">
        <v>952.873612806897</v>
      </c>
      <c r="L21" s="193" t="n">
        <v>11338.3507091633</v>
      </c>
      <c r="M21" s="193" t="n">
        <v>-21194.8384644993</v>
      </c>
      <c r="N21" s="193" t="n">
        <v>-21151.4391701031</v>
      </c>
      <c r="O21" s="193" t="n">
        <v>-20294.7102189606</v>
      </c>
      <c r="P21" s="193" t="n">
        <v>-10221.8701083842</v>
      </c>
      <c r="Q21" s="193" t="n">
        <v>-10589.194748792</v>
      </c>
      <c r="R21" s="193" t="n">
        <v>-9389.10032859257</v>
      </c>
      <c r="S21" s="193" t="n">
        <v>842.729149534399</v>
      </c>
      <c r="T21" s="193" t="n">
        <v>778.157069435155</v>
      </c>
      <c r="U21" s="193" t="n">
        <v>775.81873663031</v>
      </c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  <c r="DZ21" s="193"/>
      <c r="EA21" s="193"/>
      <c r="EB21" s="193"/>
      <c r="EC21" s="193"/>
      <c r="ED21" s="193"/>
      <c r="EE21" s="193"/>
      <c r="EF21" s="193"/>
      <c r="EG21" s="193"/>
      <c r="EH21" s="193"/>
      <c r="EI21" s="193"/>
      <c r="EJ21" s="193"/>
      <c r="EK21" s="193"/>
      <c r="EL21" s="193"/>
      <c r="EM21" s="193"/>
      <c r="EN21" s="193"/>
      <c r="EO21" s="193"/>
      <c r="EP21" s="193"/>
      <c r="EQ21" s="193"/>
      <c r="ER21" s="193"/>
      <c r="ES21" s="193"/>
      <c r="ET21" s="193"/>
      <c r="EU21" s="193"/>
      <c r="EV21" s="193"/>
      <c r="EW21" s="193"/>
      <c r="EX21" s="193"/>
      <c r="EY21" s="193"/>
      <c r="EZ21" s="193"/>
      <c r="FA21" s="193"/>
      <c r="FB21" s="193"/>
      <c r="FC21" s="193"/>
      <c r="FD21" s="193"/>
      <c r="FE21" s="193"/>
      <c r="FF21" s="193"/>
      <c r="FG21" s="193"/>
      <c r="FH21" s="193"/>
      <c r="FI21" s="193"/>
      <c r="FJ21" s="193"/>
      <c r="FK21" s="193"/>
      <c r="FL21" s="193"/>
      <c r="FM21" s="193"/>
      <c r="FN21" s="193"/>
      <c r="FO21" s="193"/>
      <c r="FP21" s="193"/>
      <c r="FQ21" s="193"/>
      <c r="FR21" s="193"/>
      <c r="FS21" s="193"/>
      <c r="FT21" s="193"/>
      <c r="FU21" s="193"/>
      <c r="FV21" s="193"/>
      <c r="FW21" s="193"/>
      <c r="FX21" s="193"/>
      <c r="FY21" s="193"/>
      <c r="FZ21" s="193"/>
      <c r="GA21" s="193"/>
      <c r="GB21" s="193"/>
      <c r="GC21" s="193"/>
      <c r="GD21" s="193"/>
      <c r="GE21" s="193"/>
      <c r="GF21" s="193"/>
      <c r="GG21" s="193"/>
      <c r="GH21" s="193"/>
      <c r="GI21" s="193"/>
      <c r="GJ21" s="193"/>
      <c r="GK21" s="193"/>
      <c r="GL21" s="193"/>
      <c r="GM21" s="193"/>
      <c r="GN21" s="193"/>
      <c r="GO21" s="193"/>
      <c r="GP21" s="193"/>
      <c r="GQ21" s="193"/>
      <c r="GR21" s="193"/>
      <c r="GS21" s="193"/>
      <c r="GT21" s="193"/>
      <c r="GU21" s="193"/>
      <c r="GV21" s="193"/>
      <c r="GW21" s="193"/>
      <c r="GX21" s="193"/>
      <c r="GY21" s="193"/>
      <c r="GZ21" s="193"/>
      <c r="HA21" s="193"/>
      <c r="HB21" s="193"/>
      <c r="HC21" s="193"/>
      <c r="HD21" s="193"/>
      <c r="HE21" s="193"/>
      <c r="HF21" s="193"/>
      <c r="HG21" s="193"/>
      <c r="HH21" s="193"/>
      <c r="HI21" s="193"/>
      <c r="HJ21" s="193"/>
      <c r="HK21" s="193"/>
      <c r="HL21" s="193"/>
      <c r="HM21" s="193"/>
      <c r="HN21" s="193"/>
      <c r="HO21" s="193"/>
      <c r="HP21" s="193"/>
      <c r="HQ21" s="193"/>
      <c r="HR21" s="193"/>
      <c r="HS21" s="193"/>
      <c r="HT21" s="193"/>
      <c r="HU21" s="193"/>
      <c r="HV21" s="193"/>
      <c r="HW21" s="193"/>
      <c r="HX21" s="193"/>
      <c r="HY21" s="193"/>
      <c r="HZ21" s="193"/>
      <c r="IA21" s="193"/>
      <c r="IB21" s="193"/>
      <c r="IC21" s="193"/>
      <c r="ID21" s="193" t="n">
        <f aca="false">SUM($B21:IC21)</f>
        <v>-107080.376506872</v>
      </c>
      <c r="IE21" s="193" t="n">
        <f aca="false">SUM($B21:FU21)</f>
        <v>-107080.376506872</v>
      </c>
      <c r="IF21" s="193"/>
    </row>
    <row r="22" customFormat="false" ht="12.75" hidden="false" customHeight="false" outlineLevel="0" collapsed="false">
      <c r="A22" s="191" t="s">
        <v>31</v>
      </c>
      <c r="B22" s="193"/>
      <c r="C22" s="193"/>
      <c r="D22" s="193"/>
      <c r="E22" s="193"/>
      <c r="F22" s="193"/>
      <c r="G22" s="193"/>
      <c r="H22" s="193" t="n">
        <v>15270.5541449957</v>
      </c>
      <c r="I22" s="193" t="n">
        <v>20732.486583239</v>
      </c>
      <c r="J22" s="193"/>
      <c r="K22" s="193" t="n">
        <v>-19066.0782393942</v>
      </c>
      <c r="L22" s="193"/>
      <c r="M22" s="193" t="n">
        <v>-10288.5074454457</v>
      </c>
      <c r="N22" s="193" t="n">
        <v>-10267.4268528329</v>
      </c>
      <c r="O22" s="193" t="n">
        <v>-19703.1006832923</v>
      </c>
      <c r="P22" s="193" t="n">
        <v>-18808.2409994271</v>
      </c>
      <c r="Q22" s="193" t="n">
        <v>-19484.1183377771</v>
      </c>
      <c r="R22" s="193" t="n">
        <v>-26665.0449332028</v>
      </c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3"/>
      <c r="DX22" s="193"/>
      <c r="DY22" s="193"/>
      <c r="DZ22" s="193"/>
      <c r="EA22" s="193"/>
      <c r="EB22" s="193"/>
      <c r="EC22" s="193"/>
      <c r="ED22" s="193"/>
      <c r="EE22" s="193"/>
      <c r="EF22" s="193"/>
      <c r="EG22" s="193"/>
      <c r="EH22" s="193"/>
      <c r="EI22" s="193"/>
      <c r="EJ22" s="193"/>
      <c r="EK22" s="193"/>
      <c r="EL22" s="193"/>
      <c r="EM22" s="193"/>
      <c r="EN22" s="193"/>
      <c r="EO22" s="193"/>
      <c r="EP22" s="193"/>
      <c r="EQ22" s="193"/>
      <c r="ER22" s="193"/>
      <c r="ES22" s="193"/>
      <c r="ET22" s="193"/>
      <c r="EU22" s="193"/>
      <c r="EV22" s="193"/>
      <c r="EW22" s="193"/>
      <c r="EX22" s="193"/>
      <c r="EY22" s="193"/>
      <c r="EZ22" s="193"/>
      <c r="FA22" s="193"/>
      <c r="FB22" s="193"/>
      <c r="FC22" s="193"/>
      <c r="FD22" s="193"/>
      <c r="FE22" s="193"/>
      <c r="FF22" s="193"/>
      <c r="FG22" s="193"/>
      <c r="FH22" s="193"/>
      <c r="FI22" s="193"/>
      <c r="FJ22" s="193"/>
      <c r="FK22" s="193"/>
      <c r="FL22" s="193"/>
      <c r="FM22" s="193"/>
      <c r="FN22" s="193"/>
      <c r="FO22" s="193"/>
      <c r="FP22" s="193"/>
      <c r="FQ22" s="193"/>
      <c r="FR22" s="193"/>
      <c r="FS22" s="193"/>
      <c r="FT22" s="193"/>
      <c r="FU22" s="193"/>
      <c r="FV22" s="193"/>
      <c r="FW22" s="193"/>
      <c r="FX22" s="193"/>
      <c r="FY22" s="193"/>
      <c r="FZ22" s="193"/>
      <c r="GA22" s="193"/>
      <c r="GB22" s="193"/>
      <c r="GC22" s="193"/>
      <c r="GD22" s="193"/>
      <c r="GE22" s="193"/>
      <c r="GF22" s="193"/>
      <c r="GG22" s="193"/>
      <c r="GH22" s="193"/>
      <c r="GI22" s="193"/>
      <c r="GJ22" s="193"/>
      <c r="GK22" s="193"/>
      <c r="GL22" s="193"/>
      <c r="GM22" s="193"/>
      <c r="GN22" s="193"/>
      <c r="GO22" s="193"/>
      <c r="GP22" s="193"/>
      <c r="GQ22" s="193"/>
      <c r="GR22" s="193"/>
      <c r="GS22" s="193"/>
      <c r="GT22" s="193"/>
      <c r="GU22" s="193"/>
      <c r="GV22" s="193"/>
      <c r="GW22" s="193"/>
      <c r="GX22" s="193"/>
      <c r="GY22" s="193"/>
      <c r="GZ22" s="193"/>
      <c r="HA22" s="193"/>
      <c r="HB22" s="193"/>
      <c r="HC22" s="193"/>
      <c r="HD22" s="193"/>
      <c r="HE22" s="193"/>
      <c r="HF22" s="193"/>
      <c r="HG22" s="193"/>
      <c r="HH22" s="193"/>
      <c r="HI22" s="193"/>
      <c r="HJ22" s="193"/>
      <c r="HK22" s="193"/>
      <c r="HL22" s="193"/>
      <c r="HM22" s="193"/>
      <c r="HN22" s="193"/>
      <c r="HO22" s="193"/>
      <c r="HP22" s="193"/>
      <c r="HQ22" s="193"/>
      <c r="HR22" s="193"/>
      <c r="HS22" s="193"/>
      <c r="HT22" s="193"/>
      <c r="HU22" s="193"/>
      <c r="HV22" s="193"/>
      <c r="HW22" s="193"/>
      <c r="HX22" s="193"/>
      <c r="HY22" s="193"/>
      <c r="HZ22" s="193"/>
      <c r="IA22" s="193"/>
      <c r="IB22" s="193"/>
      <c r="IC22" s="193"/>
      <c r="ID22" s="193" t="n">
        <f aca="false">SUM($B22:IC22)</f>
        <v>-88279.4767631374</v>
      </c>
      <c r="IE22" s="193" t="n">
        <f aca="false">SUM($B22:FU22)</f>
        <v>-88279.4767631374</v>
      </c>
      <c r="IF22" s="193"/>
    </row>
    <row r="23" customFormat="false" ht="12.75" hidden="false" customHeight="false" outlineLevel="0" collapsed="false">
      <c r="A23" s="191" t="s">
        <v>32</v>
      </c>
      <c r="B23" s="193"/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D23" s="193"/>
      <c r="CE23" s="193"/>
      <c r="CF23" s="193"/>
      <c r="CG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  <c r="CT23" s="193"/>
      <c r="CU23" s="193"/>
      <c r="CV23" s="193"/>
      <c r="CW23" s="193"/>
      <c r="CX23" s="193"/>
      <c r="CY23" s="193"/>
      <c r="CZ23" s="193"/>
      <c r="DA23" s="193"/>
      <c r="DB23" s="193"/>
      <c r="DC23" s="193"/>
      <c r="DD23" s="193"/>
      <c r="DE23" s="193"/>
      <c r="DF23" s="193"/>
      <c r="DG23" s="193"/>
      <c r="DH23" s="193"/>
      <c r="DI23" s="193"/>
      <c r="DJ23" s="193"/>
      <c r="DK23" s="193"/>
      <c r="DL23" s="193"/>
      <c r="DM23" s="193"/>
      <c r="DN23" s="193"/>
      <c r="DO23" s="193"/>
      <c r="DP23" s="193"/>
      <c r="DQ23" s="193"/>
      <c r="DR23" s="193"/>
      <c r="DS23" s="193"/>
      <c r="DT23" s="193"/>
      <c r="DU23" s="193"/>
      <c r="DV23" s="193"/>
      <c r="DW23" s="193"/>
      <c r="DX23" s="193"/>
      <c r="DY23" s="193"/>
      <c r="DZ23" s="193"/>
      <c r="EA23" s="193"/>
      <c r="EB23" s="193"/>
      <c r="EC23" s="193"/>
      <c r="ED23" s="193"/>
      <c r="EE23" s="193"/>
      <c r="EF23" s="193"/>
      <c r="EG23" s="193"/>
      <c r="EH23" s="193"/>
      <c r="EI23" s="193"/>
      <c r="EJ23" s="193"/>
      <c r="EK23" s="193"/>
      <c r="EL23" s="193"/>
      <c r="EM23" s="193"/>
      <c r="EN23" s="193"/>
      <c r="EO23" s="193"/>
      <c r="EP23" s="193"/>
      <c r="EQ23" s="193"/>
      <c r="ER23" s="193"/>
      <c r="ES23" s="193"/>
      <c r="ET23" s="193"/>
      <c r="EU23" s="193"/>
      <c r="EV23" s="193"/>
      <c r="EW23" s="193"/>
      <c r="EX23" s="193"/>
      <c r="EY23" s="193"/>
      <c r="EZ23" s="193"/>
      <c r="FA23" s="193"/>
      <c r="FB23" s="193"/>
      <c r="FC23" s="193"/>
      <c r="FD23" s="193"/>
      <c r="FE23" s="193"/>
      <c r="FF23" s="193"/>
      <c r="FG23" s="193"/>
      <c r="FH23" s="193"/>
      <c r="FI23" s="193"/>
      <c r="FJ23" s="193"/>
      <c r="FK23" s="193"/>
      <c r="FL23" s="193"/>
      <c r="FM23" s="193"/>
      <c r="FN23" s="193"/>
      <c r="FO23" s="193"/>
      <c r="FP23" s="193"/>
      <c r="FQ23" s="193"/>
      <c r="FR23" s="193"/>
      <c r="FS23" s="193"/>
      <c r="FT23" s="193"/>
      <c r="FU23" s="193"/>
      <c r="FV23" s="193"/>
      <c r="FW23" s="193"/>
      <c r="FX23" s="193"/>
      <c r="FY23" s="193"/>
      <c r="FZ23" s="193"/>
      <c r="GA23" s="193"/>
      <c r="GB23" s="193"/>
      <c r="GC23" s="193"/>
      <c r="GD23" s="193"/>
      <c r="GE23" s="193"/>
      <c r="GF23" s="193"/>
      <c r="GG23" s="193"/>
      <c r="GH23" s="193"/>
      <c r="GI23" s="193"/>
      <c r="GJ23" s="193"/>
      <c r="GK23" s="193"/>
      <c r="GL23" s="193"/>
      <c r="GM23" s="193"/>
      <c r="GN23" s="193"/>
      <c r="GO23" s="193"/>
      <c r="GP23" s="193"/>
      <c r="GQ23" s="193"/>
      <c r="GR23" s="193"/>
      <c r="GS23" s="193"/>
      <c r="GT23" s="193"/>
      <c r="GU23" s="193"/>
      <c r="GV23" s="193"/>
      <c r="GW23" s="193"/>
      <c r="GX23" s="193"/>
      <c r="GY23" s="193"/>
      <c r="GZ23" s="193"/>
      <c r="HA23" s="193"/>
      <c r="HB23" s="193"/>
      <c r="HC23" s="193"/>
      <c r="HD23" s="193"/>
      <c r="HE23" s="193"/>
      <c r="HF23" s="193"/>
      <c r="HG23" s="193"/>
      <c r="HH23" s="193"/>
      <c r="HI23" s="193"/>
      <c r="HJ23" s="193"/>
      <c r="HK23" s="193"/>
      <c r="HL23" s="193"/>
      <c r="HM23" s="193"/>
      <c r="HN23" s="193"/>
      <c r="HO23" s="193"/>
      <c r="HP23" s="193"/>
      <c r="HQ23" s="193"/>
      <c r="HR23" s="193"/>
      <c r="HS23" s="193"/>
      <c r="HT23" s="193"/>
      <c r="HU23" s="193"/>
      <c r="HV23" s="193"/>
      <c r="HW23" s="193"/>
      <c r="HX23" s="193"/>
      <c r="HY23" s="193"/>
      <c r="HZ23" s="193"/>
      <c r="IA23" s="193"/>
      <c r="IB23" s="193"/>
      <c r="IC23" s="193"/>
      <c r="ID23" s="193" t="n">
        <f aca="false">SUM($B23:IC23)</f>
        <v>0</v>
      </c>
      <c r="IE23" s="193" t="n">
        <f aca="false">SUM($B23:FU23)</f>
        <v>0</v>
      </c>
    </row>
    <row r="24" customFormat="false" ht="12.75" hidden="false" customHeight="false" outlineLevel="0" collapsed="false">
      <c r="A24" s="191" t="s">
        <v>33</v>
      </c>
      <c r="B24" s="193"/>
      <c r="C24" s="193"/>
      <c r="D24" s="193"/>
      <c r="E24" s="193"/>
      <c r="F24" s="193"/>
      <c r="G24" s="193"/>
      <c r="H24" s="193" t="n">
        <v>17848.8518860747</v>
      </c>
      <c r="I24" s="193" t="n">
        <v>34875.8269927546</v>
      </c>
      <c r="J24" s="193" t="n">
        <v>20688.544728858</v>
      </c>
      <c r="K24" s="193" t="n">
        <v>28599.1173590913</v>
      </c>
      <c r="L24" s="193" t="n">
        <v>30924.3517881492</v>
      </c>
      <c r="M24" s="193"/>
      <c r="N24" s="193"/>
      <c r="O24" s="193" t="n">
        <v>-9851.55034164616</v>
      </c>
      <c r="P24" s="193" t="n">
        <v>-44976.2284768909</v>
      </c>
      <c r="Q24" s="193" t="n">
        <v>-46592.4568946844</v>
      </c>
      <c r="R24" s="193" t="n">
        <v>-41312.0414458071</v>
      </c>
      <c r="S24" s="193" t="n">
        <v>-10534.11436918</v>
      </c>
      <c r="T24" s="193" t="n">
        <v>-9726.96336793943</v>
      </c>
      <c r="U24" s="193" t="n">
        <v>-9697.73420787887</v>
      </c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193"/>
      <c r="DY24" s="193"/>
      <c r="DZ24" s="193"/>
      <c r="EA24" s="193"/>
      <c r="EB24" s="193"/>
      <c r="EC24" s="193"/>
      <c r="ED24" s="193"/>
      <c r="EE24" s="193"/>
      <c r="EF24" s="193"/>
      <c r="EG24" s="193"/>
      <c r="EH24" s="193"/>
      <c r="EI24" s="193"/>
      <c r="EJ24" s="193"/>
      <c r="EK24" s="193"/>
      <c r="EL24" s="193"/>
      <c r="EM24" s="193"/>
      <c r="EN24" s="193"/>
      <c r="EO24" s="193"/>
      <c r="EP24" s="193"/>
      <c r="EQ24" s="193"/>
      <c r="ER24" s="193"/>
      <c r="ES24" s="193"/>
      <c r="ET24" s="193"/>
      <c r="EU24" s="193"/>
      <c r="EV24" s="193"/>
      <c r="EW24" s="193"/>
      <c r="EX24" s="193"/>
      <c r="EY24" s="193"/>
      <c r="EZ24" s="193"/>
      <c r="FA24" s="193"/>
      <c r="FB24" s="193"/>
      <c r="FC24" s="193"/>
      <c r="FD24" s="193"/>
      <c r="FE24" s="193"/>
      <c r="FF24" s="193"/>
      <c r="FG24" s="193"/>
      <c r="FH24" s="193"/>
      <c r="FI24" s="193"/>
      <c r="FJ24" s="193"/>
      <c r="FK24" s="193"/>
      <c r="FL24" s="193"/>
      <c r="FM24" s="193"/>
      <c r="FN24" s="193"/>
      <c r="FO24" s="193"/>
      <c r="FP24" s="193"/>
      <c r="FQ24" s="193"/>
      <c r="FR24" s="193"/>
      <c r="FS24" s="193"/>
      <c r="FT24" s="193"/>
      <c r="FU24" s="193"/>
      <c r="FV24" s="193"/>
      <c r="FW24" s="193"/>
      <c r="FX24" s="193"/>
      <c r="FY24" s="193"/>
      <c r="FZ24" s="193"/>
      <c r="GA24" s="193"/>
      <c r="GB24" s="193"/>
      <c r="GC24" s="193"/>
      <c r="GD24" s="193"/>
      <c r="GE24" s="193"/>
      <c r="GF24" s="193"/>
      <c r="GG24" s="193"/>
      <c r="GH24" s="193"/>
      <c r="GI24" s="193"/>
      <c r="GJ24" s="193"/>
      <c r="GK24" s="193"/>
      <c r="GL24" s="193"/>
      <c r="GM24" s="193"/>
      <c r="GN24" s="193"/>
      <c r="GO24" s="193"/>
      <c r="GP24" s="193"/>
      <c r="GQ24" s="193"/>
      <c r="GR24" s="193"/>
      <c r="GS24" s="193"/>
      <c r="GT24" s="193"/>
      <c r="GU24" s="193"/>
      <c r="GV24" s="193"/>
      <c r="GW24" s="193"/>
      <c r="GX24" s="193"/>
      <c r="GY24" s="193"/>
      <c r="GZ24" s="193"/>
      <c r="HA24" s="193"/>
      <c r="HB24" s="193"/>
      <c r="HC24" s="193"/>
      <c r="HD24" s="193"/>
      <c r="HE24" s="193"/>
      <c r="HF24" s="193"/>
      <c r="HG24" s="193"/>
      <c r="HH24" s="193"/>
      <c r="HI24" s="193"/>
      <c r="HJ24" s="193"/>
      <c r="HK24" s="193"/>
      <c r="HL24" s="193"/>
      <c r="HM24" s="193"/>
      <c r="HN24" s="193"/>
      <c r="HO24" s="193"/>
      <c r="HP24" s="193"/>
      <c r="HQ24" s="193"/>
      <c r="HR24" s="193"/>
      <c r="HS24" s="193"/>
      <c r="HT24" s="193"/>
      <c r="HU24" s="193"/>
      <c r="HV24" s="193"/>
      <c r="HW24" s="193"/>
      <c r="HX24" s="193"/>
      <c r="HY24" s="193"/>
      <c r="HZ24" s="193"/>
      <c r="IA24" s="193"/>
      <c r="IB24" s="193"/>
      <c r="IC24" s="193"/>
      <c r="ID24" s="193" t="n">
        <f aca="false">SUM($B24:IC24)</f>
        <v>-39754.3963490991</v>
      </c>
      <c r="IE24" s="193" t="n">
        <f aca="false">SUM($B24:FU24)</f>
        <v>-39754.3963490991</v>
      </c>
    </row>
    <row r="25" customFormat="false" ht="12.75" hidden="false" customHeight="false" outlineLevel="0" collapsed="false">
      <c r="A25" s="191" t="s">
        <v>34</v>
      </c>
      <c r="B25" s="193"/>
      <c r="C25" s="193"/>
      <c r="D25" s="193"/>
      <c r="E25" s="193"/>
      <c r="F25" s="193"/>
      <c r="G25" s="193"/>
      <c r="H25" s="193" t="n">
        <v>-3993.03174185116</v>
      </c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  <c r="DZ25" s="193"/>
      <c r="EA25" s="193"/>
      <c r="EB25" s="193"/>
      <c r="EC25" s="193"/>
      <c r="ED25" s="193"/>
      <c r="EE25" s="193"/>
      <c r="EF25" s="193"/>
      <c r="EG25" s="193"/>
      <c r="EH25" s="193"/>
      <c r="EI25" s="193"/>
      <c r="EJ25" s="193"/>
      <c r="EK25" s="193"/>
      <c r="EL25" s="193"/>
      <c r="EM25" s="193"/>
      <c r="EN25" s="193"/>
      <c r="EO25" s="193"/>
      <c r="EP25" s="193"/>
      <c r="EQ25" s="193"/>
      <c r="ER25" s="193"/>
      <c r="ES25" s="193"/>
      <c r="ET25" s="193"/>
      <c r="EU25" s="193"/>
      <c r="EV25" s="193"/>
      <c r="EW25" s="193"/>
      <c r="EX25" s="193"/>
      <c r="EY25" s="193"/>
      <c r="EZ25" s="193"/>
      <c r="FA25" s="193"/>
      <c r="FB25" s="193"/>
      <c r="FC25" s="193"/>
      <c r="FD25" s="193"/>
      <c r="FE25" s="193"/>
      <c r="FF25" s="193"/>
      <c r="FG25" s="193"/>
      <c r="FH25" s="193"/>
      <c r="FI25" s="193"/>
      <c r="FJ25" s="193"/>
      <c r="FK25" s="193"/>
      <c r="FL25" s="193"/>
      <c r="FM25" s="193"/>
      <c r="FN25" s="193"/>
      <c r="FO25" s="193"/>
      <c r="FP25" s="193"/>
      <c r="FQ25" s="193"/>
      <c r="FR25" s="193"/>
      <c r="FS25" s="193"/>
      <c r="FT25" s="193"/>
      <c r="FU25" s="193"/>
      <c r="FV25" s="193"/>
      <c r="FW25" s="193"/>
      <c r="FX25" s="193"/>
      <c r="FY25" s="193"/>
      <c r="FZ25" s="193"/>
      <c r="GA25" s="193"/>
      <c r="GB25" s="193"/>
      <c r="GC25" s="193"/>
      <c r="GD25" s="193"/>
      <c r="GE25" s="193"/>
      <c r="GF25" s="193"/>
      <c r="GG25" s="193"/>
      <c r="GH25" s="193"/>
      <c r="GI25" s="193"/>
      <c r="GJ25" s="193"/>
      <c r="GK25" s="193"/>
      <c r="GL25" s="193"/>
      <c r="GM25" s="193"/>
      <c r="GN25" s="193"/>
      <c r="GO25" s="193"/>
      <c r="GP25" s="193"/>
      <c r="GQ25" s="193"/>
      <c r="GR25" s="193"/>
      <c r="GS25" s="193"/>
      <c r="GT25" s="193"/>
      <c r="GU25" s="193"/>
      <c r="GV25" s="193"/>
      <c r="GW25" s="193"/>
      <c r="GX25" s="193"/>
      <c r="GY25" s="193"/>
      <c r="GZ25" s="193"/>
      <c r="HA25" s="193"/>
      <c r="HB25" s="193"/>
      <c r="HC25" s="193"/>
      <c r="HD25" s="193"/>
      <c r="HE25" s="193"/>
      <c r="HF25" s="193"/>
      <c r="HG25" s="193"/>
      <c r="HH25" s="193"/>
      <c r="HI25" s="193"/>
      <c r="HJ25" s="193"/>
      <c r="HK25" s="193"/>
      <c r="HL25" s="193"/>
      <c r="HM25" s="193"/>
      <c r="HN25" s="193"/>
      <c r="HO25" s="193"/>
      <c r="HP25" s="193"/>
      <c r="HQ25" s="193"/>
      <c r="HR25" s="193"/>
      <c r="HS25" s="193"/>
      <c r="HT25" s="193"/>
      <c r="HU25" s="193"/>
      <c r="HV25" s="193"/>
      <c r="HW25" s="193"/>
      <c r="HX25" s="193"/>
      <c r="HY25" s="193"/>
      <c r="HZ25" s="193"/>
      <c r="IA25" s="193"/>
      <c r="IB25" s="193"/>
      <c r="IC25" s="193"/>
      <c r="ID25" s="193" t="n">
        <f aca="false">SUM($B25:IC25)</f>
        <v>-3993.03174185116</v>
      </c>
      <c r="IE25" s="193" t="n">
        <f aca="false">SUM($B25:FU25)</f>
        <v>-3993.03174185116</v>
      </c>
    </row>
    <row r="26" customFormat="false" ht="12.75" hidden="false" customHeight="false" outlineLevel="0" collapsed="false">
      <c r="A26" s="191" t="s">
        <v>35</v>
      </c>
      <c r="B26" s="193"/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  <c r="DZ26" s="193"/>
      <c r="EA26" s="193"/>
      <c r="EB26" s="193"/>
      <c r="EC26" s="193"/>
      <c r="ED26" s="193"/>
      <c r="EE26" s="193"/>
      <c r="EF26" s="193"/>
      <c r="EG26" s="193"/>
      <c r="EH26" s="193"/>
      <c r="EI26" s="193"/>
      <c r="EJ26" s="193"/>
      <c r="EK26" s="193"/>
      <c r="EL26" s="193"/>
      <c r="EM26" s="193"/>
      <c r="EN26" s="193"/>
      <c r="EO26" s="193"/>
      <c r="EP26" s="193"/>
      <c r="EQ26" s="193"/>
      <c r="ER26" s="193"/>
      <c r="ES26" s="193"/>
      <c r="ET26" s="193"/>
      <c r="EU26" s="193"/>
      <c r="EV26" s="193"/>
      <c r="EW26" s="193"/>
      <c r="EX26" s="193"/>
      <c r="EY26" s="193"/>
      <c r="EZ26" s="193"/>
      <c r="FA26" s="193"/>
      <c r="FB26" s="193"/>
      <c r="FC26" s="193"/>
      <c r="FD26" s="193"/>
      <c r="FE26" s="193"/>
      <c r="FF26" s="193"/>
      <c r="FG26" s="193"/>
      <c r="FH26" s="193"/>
      <c r="FI26" s="193"/>
      <c r="FJ26" s="193"/>
      <c r="FK26" s="193"/>
      <c r="FL26" s="193"/>
      <c r="FM26" s="193"/>
      <c r="FN26" s="193"/>
      <c r="FO26" s="193"/>
      <c r="FP26" s="193"/>
      <c r="FQ26" s="193"/>
      <c r="FR26" s="193"/>
      <c r="FS26" s="193"/>
      <c r="FT26" s="193"/>
      <c r="FU26" s="193"/>
      <c r="FV26" s="193"/>
      <c r="FW26" s="193"/>
      <c r="FX26" s="193"/>
      <c r="FY26" s="193"/>
      <c r="FZ26" s="193"/>
      <c r="GA26" s="193"/>
      <c r="GB26" s="193"/>
      <c r="GC26" s="193"/>
      <c r="GD26" s="193"/>
      <c r="GE26" s="193"/>
      <c r="GF26" s="193"/>
      <c r="GG26" s="193"/>
      <c r="GH26" s="193"/>
      <c r="GI26" s="193"/>
      <c r="GJ26" s="193"/>
      <c r="GK26" s="193"/>
      <c r="GL26" s="193"/>
      <c r="GM26" s="193"/>
      <c r="GN26" s="193"/>
      <c r="GO26" s="193"/>
      <c r="GP26" s="193"/>
      <c r="GQ26" s="193"/>
      <c r="GR26" s="193"/>
      <c r="GS26" s="193"/>
      <c r="GT26" s="193"/>
      <c r="GU26" s="193"/>
      <c r="GV26" s="193"/>
      <c r="GW26" s="193"/>
      <c r="GX26" s="193"/>
      <c r="GY26" s="193"/>
      <c r="GZ26" s="193"/>
      <c r="HA26" s="193"/>
      <c r="HB26" s="193"/>
      <c r="HC26" s="193"/>
      <c r="HD26" s="193"/>
      <c r="HE26" s="193"/>
      <c r="HF26" s="193"/>
      <c r="HG26" s="193"/>
      <c r="HH26" s="193"/>
      <c r="HI26" s="193"/>
      <c r="HJ26" s="193"/>
      <c r="HK26" s="193"/>
      <c r="HL26" s="193"/>
      <c r="HM26" s="193"/>
      <c r="HN26" s="193"/>
      <c r="HO26" s="193"/>
      <c r="HP26" s="193"/>
      <c r="HQ26" s="193"/>
      <c r="HR26" s="193"/>
      <c r="HS26" s="193"/>
      <c r="HT26" s="193"/>
      <c r="HU26" s="193"/>
      <c r="HV26" s="193"/>
      <c r="HW26" s="193"/>
      <c r="HX26" s="193"/>
      <c r="HY26" s="193"/>
      <c r="HZ26" s="193"/>
      <c r="IA26" s="193"/>
      <c r="IB26" s="193"/>
      <c r="IC26" s="193"/>
      <c r="ID26" s="193" t="n">
        <f aca="false">SUM($B26:IC26)</f>
        <v>0</v>
      </c>
      <c r="IE26" s="193" t="n">
        <f aca="false">SUM($B26:FU26)</f>
        <v>0</v>
      </c>
    </row>
    <row r="27" customFormat="false" ht="12.75" hidden="false" customHeight="false" outlineLevel="0" collapsed="false">
      <c r="A27" s="191" t="s">
        <v>36</v>
      </c>
      <c r="B27" s="193"/>
      <c r="C27" s="193"/>
      <c r="D27" s="193"/>
      <c r="E27" s="193"/>
      <c r="F27" s="193"/>
      <c r="G27" s="193"/>
      <c r="H27" s="193" t="n">
        <v>-1300.89794087303</v>
      </c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  <c r="DJ27" s="193"/>
      <c r="DK27" s="193"/>
      <c r="DL27" s="193"/>
      <c r="DM27" s="193"/>
      <c r="DN27" s="193"/>
      <c r="DO27" s="193"/>
      <c r="DP27" s="193"/>
      <c r="DQ27" s="193"/>
      <c r="DR27" s="193"/>
      <c r="DS27" s="193"/>
      <c r="DT27" s="193"/>
      <c r="DU27" s="193"/>
      <c r="DV27" s="193"/>
      <c r="DW27" s="193"/>
      <c r="DX27" s="193"/>
      <c r="DY27" s="193"/>
      <c r="DZ27" s="193"/>
      <c r="EA27" s="193"/>
      <c r="EB27" s="193"/>
      <c r="EC27" s="193"/>
      <c r="ED27" s="193"/>
      <c r="EE27" s="193"/>
      <c r="EF27" s="193"/>
      <c r="EG27" s="193"/>
      <c r="EH27" s="193"/>
      <c r="EI27" s="193"/>
      <c r="EJ27" s="193"/>
      <c r="EK27" s="193"/>
      <c r="EL27" s="193"/>
      <c r="EM27" s="193"/>
      <c r="EN27" s="193"/>
      <c r="EO27" s="193"/>
      <c r="EP27" s="193"/>
      <c r="EQ27" s="193"/>
      <c r="ER27" s="193"/>
      <c r="ES27" s="193"/>
      <c r="ET27" s="193"/>
      <c r="EU27" s="193"/>
      <c r="EV27" s="193"/>
      <c r="EW27" s="193"/>
      <c r="EX27" s="193"/>
      <c r="EY27" s="193"/>
      <c r="EZ27" s="193"/>
      <c r="FA27" s="193"/>
      <c r="FB27" s="193"/>
      <c r="FC27" s="193"/>
      <c r="FD27" s="193"/>
      <c r="FE27" s="193"/>
      <c r="FF27" s="193"/>
      <c r="FG27" s="193"/>
      <c r="FH27" s="193"/>
      <c r="FI27" s="193"/>
      <c r="FJ27" s="193"/>
      <c r="FK27" s="193"/>
      <c r="FL27" s="193"/>
      <c r="FM27" s="193"/>
      <c r="FN27" s="193"/>
      <c r="FO27" s="193"/>
      <c r="FP27" s="193"/>
      <c r="FQ27" s="193"/>
      <c r="FR27" s="193"/>
      <c r="FS27" s="193"/>
      <c r="FT27" s="193"/>
      <c r="FU27" s="193"/>
      <c r="FV27" s="193"/>
      <c r="FW27" s="193"/>
      <c r="FX27" s="193"/>
      <c r="FY27" s="193"/>
      <c r="FZ27" s="193"/>
      <c r="GA27" s="193"/>
      <c r="GB27" s="193"/>
      <c r="GC27" s="193"/>
      <c r="GD27" s="193"/>
      <c r="GE27" s="193"/>
      <c r="GF27" s="193"/>
      <c r="GG27" s="193"/>
      <c r="GH27" s="193"/>
      <c r="GI27" s="193"/>
      <c r="GJ27" s="193"/>
      <c r="GK27" s="193"/>
      <c r="GL27" s="193"/>
      <c r="GM27" s="193"/>
      <c r="GN27" s="193"/>
      <c r="GO27" s="193"/>
      <c r="GP27" s="193"/>
      <c r="GQ27" s="193"/>
      <c r="GR27" s="193"/>
      <c r="GS27" s="193"/>
      <c r="GT27" s="193"/>
      <c r="GU27" s="193"/>
      <c r="GV27" s="193"/>
      <c r="GW27" s="193"/>
      <c r="GX27" s="193"/>
      <c r="GY27" s="193"/>
      <c r="GZ27" s="193"/>
      <c r="HA27" s="193"/>
      <c r="HB27" s="193"/>
      <c r="HC27" s="193"/>
      <c r="HD27" s="193"/>
      <c r="HE27" s="193"/>
      <c r="HF27" s="193"/>
      <c r="HG27" s="193"/>
      <c r="HH27" s="193"/>
      <c r="HI27" s="193"/>
      <c r="HJ27" s="193"/>
      <c r="HK27" s="193"/>
      <c r="HL27" s="193"/>
      <c r="HM27" s="193"/>
      <c r="HN27" s="193"/>
      <c r="HO27" s="193"/>
      <c r="HP27" s="193"/>
      <c r="HQ27" s="193"/>
      <c r="HR27" s="193"/>
      <c r="HS27" s="193"/>
      <c r="HT27" s="193"/>
      <c r="HU27" s="193"/>
      <c r="HV27" s="193"/>
      <c r="HW27" s="193"/>
      <c r="HX27" s="193"/>
      <c r="HY27" s="193"/>
      <c r="HZ27" s="193"/>
      <c r="IA27" s="193"/>
      <c r="IB27" s="193"/>
      <c r="IC27" s="193"/>
      <c r="ID27" s="193" t="n">
        <f aca="false">SUM($B27:IC27)</f>
        <v>-1300.89794087303</v>
      </c>
      <c r="IE27" s="193" t="n">
        <f aca="false">SUM($B27:FU27)</f>
        <v>-1300.89794087303</v>
      </c>
    </row>
    <row r="28" customFormat="false" ht="12.75" hidden="false" customHeight="false" outlineLevel="0" collapsed="false">
      <c r="A28" s="191" t="s">
        <v>37</v>
      </c>
      <c r="B28" s="193"/>
      <c r="C28" s="193"/>
      <c r="D28" s="193"/>
      <c r="E28" s="193"/>
      <c r="F28" s="193"/>
      <c r="G28" s="193"/>
      <c r="H28" s="193" t="n">
        <v>-31.9442539348081</v>
      </c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  <c r="DJ28" s="193"/>
      <c r="DK28" s="193"/>
      <c r="DL28" s="193"/>
      <c r="DM28" s="193"/>
      <c r="DN28" s="193"/>
      <c r="DO28" s="193"/>
      <c r="DP28" s="193"/>
      <c r="DQ28" s="193"/>
      <c r="DR28" s="193"/>
      <c r="DS28" s="193"/>
      <c r="DT28" s="193"/>
      <c r="DU28" s="193"/>
      <c r="DV28" s="193"/>
      <c r="DW28" s="193"/>
      <c r="DX28" s="193"/>
      <c r="DY28" s="193"/>
      <c r="DZ28" s="193"/>
      <c r="EA28" s="193"/>
      <c r="EB28" s="193"/>
      <c r="EC28" s="193"/>
      <c r="ED28" s="193"/>
      <c r="EE28" s="193"/>
      <c r="EF28" s="193"/>
      <c r="EG28" s="193"/>
      <c r="EH28" s="193"/>
      <c r="EI28" s="193"/>
      <c r="EJ28" s="193"/>
      <c r="EK28" s="193"/>
      <c r="EL28" s="193"/>
      <c r="EM28" s="193"/>
      <c r="EN28" s="193"/>
      <c r="EO28" s="193"/>
      <c r="EP28" s="193"/>
      <c r="EQ28" s="193"/>
      <c r="ER28" s="193"/>
      <c r="ES28" s="193"/>
      <c r="ET28" s="193"/>
      <c r="EU28" s="193"/>
      <c r="EV28" s="193"/>
      <c r="EW28" s="193"/>
      <c r="EX28" s="193"/>
      <c r="EY28" s="193"/>
      <c r="EZ28" s="193"/>
      <c r="FA28" s="193"/>
      <c r="FB28" s="193"/>
      <c r="FC28" s="193"/>
      <c r="FD28" s="193"/>
      <c r="FE28" s="193"/>
      <c r="FF28" s="193"/>
      <c r="FG28" s="193"/>
      <c r="FH28" s="193"/>
      <c r="FI28" s="193"/>
      <c r="FJ28" s="193"/>
      <c r="FK28" s="193"/>
      <c r="FL28" s="193"/>
      <c r="FM28" s="193"/>
      <c r="FN28" s="193"/>
      <c r="FO28" s="193"/>
      <c r="FP28" s="193"/>
      <c r="FQ28" s="193"/>
      <c r="FR28" s="193"/>
      <c r="FS28" s="193"/>
      <c r="FT28" s="193"/>
      <c r="FU28" s="193"/>
      <c r="FV28" s="193"/>
      <c r="FW28" s="193"/>
      <c r="FX28" s="193"/>
      <c r="FY28" s="193"/>
      <c r="FZ28" s="193"/>
      <c r="GA28" s="193"/>
      <c r="GB28" s="193"/>
      <c r="GC28" s="193"/>
      <c r="GD28" s="193"/>
      <c r="GE28" s="193"/>
      <c r="GF28" s="193"/>
      <c r="GG28" s="193"/>
      <c r="GH28" s="193"/>
      <c r="GI28" s="193"/>
      <c r="GJ28" s="193"/>
      <c r="GK28" s="193"/>
      <c r="GL28" s="193"/>
      <c r="GM28" s="193"/>
      <c r="GN28" s="193"/>
      <c r="GO28" s="193"/>
      <c r="GP28" s="193"/>
      <c r="GQ28" s="193"/>
      <c r="GR28" s="193"/>
      <c r="GS28" s="193"/>
      <c r="GT28" s="193"/>
      <c r="GU28" s="193"/>
      <c r="GV28" s="193"/>
      <c r="GW28" s="193"/>
      <c r="GX28" s="193"/>
      <c r="GY28" s="193"/>
      <c r="GZ28" s="193"/>
      <c r="HA28" s="193"/>
      <c r="HB28" s="193"/>
      <c r="HC28" s="193"/>
      <c r="HD28" s="193"/>
      <c r="HE28" s="193"/>
      <c r="HF28" s="193"/>
      <c r="HG28" s="193"/>
      <c r="HH28" s="193"/>
      <c r="HI28" s="193"/>
      <c r="HJ28" s="193"/>
      <c r="HK28" s="193"/>
      <c r="HL28" s="193"/>
      <c r="HM28" s="193"/>
      <c r="HN28" s="193"/>
      <c r="HO28" s="193"/>
      <c r="HP28" s="193"/>
      <c r="HQ28" s="193"/>
      <c r="HR28" s="193"/>
      <c r="HS28" s="193"/>
      <c r="HT28" s="193"/>
      <c r="HU28" s="193"/>
      <c r="HV28" s="193"/>
      <c r="HW28" s="193"/>
      <c r="HX28" s="193"/>
      <c r="HY28" s="193"/>
      <c r="HZ28" s="193"/>
      <c r="IA28" s="193"/>
      <c r="IB28" s="193"/>
      <c r="IC28" s="193"/>
      <c r="ID28" s="193" t="n">
        <f aca="false">SUM($B28:IC28)</f>
        <v>-31.9442539348081</v>
      </c>
      <c r="IE28" s="193" t="n">
        <f aca="false">SUM($B28:FU28)</f>
        <v>-31.9442539348081</v>
      </c>
    </row>
    <row r="29" customFormat="false" ht="12.75" hidden="false" customHeight="false" outlineLevel="0" collapsed="false">
      <c r="A29" s="195" t="s">
        <v>38</v>
      </c>
      <c r="B29" s="196"/>
      <c r="C29" s="196"/>
      <c r="D29" s="196"/>
      <c r="E29" s="196"/>
      <c r="F29" s="196"/>
      <c r="G29" s="196"/>
      <c r="H29" s="196"/>
      <c r="I29" s="196" t="n">
        <v>309801.7572</v>
      </c>
      <c r="J29" s="196" t="n">
        <v>309244.4936</v>
      </c>
      <c r="K29" s="196" t="n">
        <v>278809.4694</v>
      </c>
      <c r="L29" s="196" t="n">
        <v>308176.4086</v>
      </c>
      <c r="M29" s="196"/>
      <c r="N29" s="196"/>
      <c r="O29" s="196"/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96"/>
      <c r="BC29" s="196"/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  <c r="BN29" s="196"/>
      <c r="BO29" s="196"/>
      <c r="BP29" s="196"/>
      <c r="BQ29" s="196"/>
      <c r="BR29" s="196"/>
      <c r="BS29" s="196"/>
      <c r="BT29" s="196"/>
      <c r="BU29" s="196"/>
      <c r="BV29" s="196"/>
      <c r="BW29" s="196"/>
      <c r="BX29" s="196"/>
      <c r="BY29" s="196"/>
      <c r="BZ29" s="196"/>
      <c r="CA29" s="196"/>
      <c r="CB29" s="196"/>
      <c r="CC29" s="196"/>
      <c r="CD29" s="196"/>
      <c r="CE29" s="196"/>
      <c r="CF29" s="196"/>
      <c r="CG29" s="196"/>
      <c r="CH29" s="196"/>
      <c r="CI29" s="196"/>
      <c r="CJ29" s="196"/>
      <c r="CK29" s="196"/>
      <c r="CL29" s="196"/>
      <c r="CM29" s="196"/>
      <c r="CN29" s="196"/>
      <c r="CO29" s="196"/>
      <c r="CP29" s="196"/>
      <c r="CQ29" s="196"/>
      <c r="CR29" s="196"/>
      <c r="CS29" s="196"/>
      <c r="CT29" s="196"/>
      <c r="CU29" s="196"/>
      <c r="CV29" s="196"/>
      <c r="CW29" s="196"/>
      <c r="CX29" s="196"/>
      <c r="CY29" s="196"/>
      <c r="CZ29" s="196"/>
      <c r="DA29" s="196"/>
      <c r="DB29" s="196"/>
      <c r="DC29" s="196"/>
      <c r="DD29" s="196"/>
      <c r="DE29" s="196"/>
      <c r="DF29" s="196"/>
      <c r="DG29" s="196"/>
      <c r="DH29" s="196"/>
      <c r="DI29" s="196"/>
      <c r="DJ29" s="196"/>
      <c r="DK29" s="196"/>
      <c r="DL29" s="196"/>
      <c r="DM29" s="196"/>
      <c r="DN29" s="196"/>
      <c r="DO29" s="196"/>
      <c r="DP29" s="196"/>
      <c r="DQ29" s="196"/>
      <c r="DR29" s="196"/>
      <c r="DS29" s="196"/>
      <c r="DT29" s="196"/>
      <c r="DU29" s="196"/>
      <c r="DV29" s="196"/>
      <c r="DW29" s="196"/>
      <c r="DX29" s="196"/>
      <c r="DY29" s="196"/>
      <c r="DZ29" s="196"/>
      <c r="EA29" s="196"/>
      <c r="EB29" s="196"/>
      <c r="EC29" s="196"/>
      <c r="ED29" s="196"/>
      <c r="EE29" s="196"/>
      <c r="EF29" s="196"/>
      <c r="EG29" s="196"/>
      <c r="EH29" s="196"/>
      <c r="EI29" s="196"/>
      <c r="EJ29" s="196"/>
      <c r="EK29" s="196"/>
      <c r="EL29" s="196"/>
      <c r="EM29" s="196"/>
      <c r="EN29" s="196"/>
      <c r="EO29" s="196"/>
      <c r="EP29" s="196"/>
      <c r="EQ29" s="196"/>
      <c r="ER29" s="196"/>
      <c r="ES29" s="196"/>
      <c r="ET29" s="196"/>
      <c r="EU29" s="196"/>
      <c r="EV29" s="196"/>
      <c r="EW29" s="196"/>
      <c r="EX29" s="196"/>
      <c r="EY29" s="196"/>
      <c r="EZ29" s="196"/>
      <c r="FA29" s="196"/>
      <c r="FB29" s="196"/>
      <c r="FC29" s="196"/>
      <c r="FD29" s="196"/>
      <c r="FE29" s="196"/>
      <c r="FF29" s="196"/>
      <c r="FG29" s="196"/>
      <c r="FH29" s="196"/>
      <c r="FI29" s="196"/>
      <c r="FJ29" s="196"/>
      <c r="FK29" s="196"/>
      <c r="FL29" s="196"/>
      <c r="FM29" s="196"/>
      <c r="FN29" s="196"/>
      <c r="FO29" s="196"/>
      <c r="FP29" s="196"/>
      <c r="FQ29" s="196"/>
      <c r="FR29" s="196"/>
      <c r="FS29" s="196"/>
      <c r="FT29" s="196"/>
      <c r="FU29" s="196"/>
      <c r="FV29" s="196"/>
      <c r="FW29" s="196"/>
      <c r="FX29" s="196"/>
      <c r="FY29" s="196"/>
      <c r="FZ29" s="196"/>
      <c r="GA29" s="196"/>
      <c r="GB29" s="196"/>
      <c r="GC29" s="196"/>
      <c r="GD29" s="196"/>
      <c r="GE29" s="196"/>
      <c r="GF29" s="196"/>
      <c r="GG29" s="196"/>
      <c r="GH29" s="196"/>
      <c r="GI29" s="196"/>
      <c r="GJ29" s="196"/>
      <c r="GK29" s="196"/>
      <c r="GL29" s="196"/>
      <c r="GM29" s="196"/>
      <c r="GN29" s="196"/>
      <c r="GO29" s="196"/>
      <c r="GP29" s="196"/>
      <c r="GQ29" s="196"/>
      <c r="GR29" s="196"/>
      <c r="GS29" s="196"/>
      <c r="GT29" s="196"/>
      <c r="GU29" s="196"/>
      <c r="GV29" s="196"/>
      <c r="GW29" s="196"/>
      <c r="GX29" s="196"/>
      <c r="GY29" s="196"/>
      <c r="GZ29" s="196"/>
      <c r="HA29" s="196"/>
      <c r="HB29" s="196"/>
      <c r="HC29" s="196"/>
      <c r="HD29" s="196"/>
      <c r="HE29" s="196"/>
      <c r="HF29" s="196"/>
      <c r="HG29" s="196"/>
      <c r="HH29" s="196"/>
      <c r="HI29" s="196"/>
      <c r="HJ29" s="196"/>
      <c r="HK29" s="196"/>
      <c r="HL29" s="196"/>
      <c r="HM29" s="196"/>
      <c r="HN29" s="196"/>
      <c r="HO29" s="196"/>
      <c r="HP29" s="196"/>
      <c r="HQ29" s="196"/>
      <c r="HR29" s="196"/>
      <c r="HS29" s="196"/>
      <c r="HT29" s="196"/>
      <c r="HU29" s="196"/>
      <c r="HV29" s="196"/>
      <c r="HW29" s="196"/>
      <c r="HX29" s="196"/>
      <c r="HY29" s="196"/>
      <c r="HZ29" s="196"/>
      <c r="IA29" s="196"/>
      <c r="IB29" s="196"/>
      <c r="IC29" s="196"/>
      <c r="ID29" s="196" t="n">
        <f aca="false">SUM($B29:IC29)</f>
        <v>1206032.1288</v>
      </c>
      <c r="IE29" s="196" t="n">
        <f aca="false">SUM($B29:FU29)</f>
        <v>1206032.1288</v>
      </c>
      <c r="IF29" s="164"/>
      <c r="IG29" s="164"/>
      <c r="IH29" s="164"/>
      <c r="II29" s="164"/>
    </row>
    <row r="30" customFormat="false" ht="12.75" hidden="false" customHeight="false" outlineLevel="0" collapsed="false">
      <c r="A30" s="195" t="s">
        <v>39</v>
      </c>
      <c r="B30" s="196"/>
      <c r="C30" s="196"/>
      <c r="D30" s="196"/>
      <c r="E30" s="196"/>
      <c r="F30" s="196"/>
      <c r="G30" s="196"/>
      <c r="H30" s="196"/>
      <c r="I30" s="196" t="n">
        <v>-1998721.014</v>
      </c>
      <c r="J30" s="196" t="n">
        <v>1685881.271</v>
      </c>
      <c r="K30" s="196" t="n">
        <v>-278809.4694</v>
      </c>
      <c r="L30" s="196" t="n">
        <v>-308176.4086</v>
      </c>
      <c r="M30" s="196" t="n">
        <v>-297701.15</v>
      </c>
      <c r="N30" s="196" t="n">
        <v>-307048.4002</v>
      </c>
      <c r="O30" s="196" t="n">
        <v>-296554.0208</v>
      </c>
      <c r="P30" s="196" t="n">
        <v>-305818.7656</v>
      </c>
      <c r="Q30" s="196" t="n">
        <v>-305127.235</v>
      </c>
      <c r="R30" s="196" t="n">
        <v>-294589.7026</v>
      </c>
      <c r="S30" s="196" t="n">
        <v>-303677.7714</v>
      </c>
      <c r="T30" s="196" t="n">
        <v>-293105.1922</v>
      </c>
      <c r="U30" s="196" t="n">
        <v>-302069.0742</v>
      </c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196"/>
      <c r="DB30" s="196"/>
      <c r="DC30" s="196"/>
      <c r="DD30" s="196"/>
      <c r="DE30" s="196"/>
      <c r="DF30" s="196"/>
      <c r="DG30" s="196"/>
      <c r="DH30" s="196"/>
      <c r="DI30" s="196"/>
      <c r="DJ30" s="196"/>
      <c r="DK30" s="196"/>
      <c r="DL30" s="196"/>
      <c r="DM30" s="196"/>
      <c r="DN30" s="196"/>
      <c r="DO30" s="196"/>
      <c r="DP30" s="196"/>
      <c r="DQ30" s="196"/>
      <c r="DR30" s="196"/>
      <c r="DS30" s="196"/>
      <c r="DT30" s="196"/>
      <c r="DU30" s="196"/>
      <c r="DV30" s="196"/>
      <c r="DW30" s="196"/>
      <c r="DX30" s="196"/>
      <c r="DY30" s="196"/>
      <c r="DZ30" s="196"/>
      <c r="EA30" s="196"/>
      <c r="EB30" s="196"/>
      <c r="EC30" s="196"/>
      <c r="ED30" s="196"/>
      <c r="EE30" s="196"/>
      <c r="EF30" s="196"/>
      <c r="EG30" s="196"/>
      <c r="EH30" s="196"/>
      <c r="EI30" s="196"/>
      <c r="EJ30" s="196"/>
      <c r="EK30" s="196"/>
      <c r="EL30" s="196"/>
      <c r="EM30" s="196"/>
      <c r="EN30" s="196"/>
      <c r="EO30" s="196"/>
      <c r="EP30" s="196"/>
      <c r="EQ30" s="196"/>
      <c r="ER30" s="196"/>
      <c r="ES30" s="196"/>
      <c r="ET30" s="196"/>
      <c r="EU30" s="196"/>
      <c r="EV30" s="196"/>
      <c r="EW30" s="196"/>
      <c r="EX30" s="196"/>
      <c r="EY30" s="196"/>
      <c r="EZ30" s="196"/>
      <c r="FA30" s="196"/>
      <c r="FB30" s="196"/>
      <c r="FC30" s="196"/>
      <c r="FD30" s="196"/>
      <c r="FE30" s="196"/>
      <c r="FF30" s="196"/>
      <c r="FG30" s="196"/>
      <c r="FH30" s="196"/>
      <c r="FI30" s="196"/>
      <c r="FJ30" s="196"/>
      <c r="FK30" s="196"/>
      <c r="FL30" s="196"/>
      <c r="FM30" s="196"/>
      <c r="FN30" s="196"/>
      <c r="FO30" s="196"/>
      <c r="FP30" s="196"/>
      <c r="FQ30" s="196"/>
      <c r="FR30" s="196"/>
      <c r="FS30" s="196"/>
      <c r="FT30" s="196"/>
      <c r="FU30" s="196"/>
      <c r="FV30" s="196"/>
      <c r="FW30" s="196"/>
      <c r="FX30" s="196"/>
      <c r="FY30" s="196"/>
      <c r="FZ30" s="196"/>
      <c r="GA30" s="196"/>
      <c r="GB30" s="196"/>
      <c r="GC30" s="196"/>
      <c r="GD30" s="196"/>
      <c r="GE30" s="196"/>
      <c r="GF30" s="196"/>
      <c r="GG30" s="196"/>
      <c r="GH30" s="196"/>
      <c r="GI30" s="196"/>
      <c r="GJ30" s="196"/>
      <c r="GK30" s="196"/>
      <c r="GL30" s="196"/>
      <c r="GM30" s="196"/>
      <c r="GN30" s="196"/>
      <c r="GO30" s="196"/>
      <c r="GP30" s="196"/>
      <c r="GQ30" s="196"/>
      <c r="GR30" s="196"/>
      <c r="GS30" s="196"/>
      <c r="GT30" s="196"/>
      <c r="GU30" s="196"/>
      <c r="GV30" s="196"/>
      <c r="GW30" s="196"/>
      <c r="GX30" s="196"/>
      <c r="GY30" s="196"/>
      <c r="GZ30" s="196"/>
      <c r="HA30" s="196"/>
      <c r="HB30" s="196"/>
      <c r="HC30" s="196"/>
      <c r="HD30" s="196"/>
      <c r="HE30" s="196"/>
      <c r="HF30" s="196"/>
      <c r="HG30" s="196"/>
      <c r="HH30" s="196"/>
      <c r="HI30" s="196"/>
      <c r="HJ30" s="196"/>
      <c r="HK30" s="196"/>
      <c r="HL30" s="196"/>
      <c r="HM30" s="196"/>
      <c r="HN30" s="196"/>
      <c r="HO30" s="196"/>
      <c r="HP30" s="196"/>
      <c r="HQ30" s="196"/>
      <c r="HR30" s="196"/>
      <c r="HS30" s="196"/>
      <c r="HT30" s="196"/>
      <c r="HU30" s="196"/>
      <c r="HV30" s="196"/>
      <c r="HW30" s="196"/>
      <c r="HX30" s="196"/>
      <c r="HY30" s="196"/>
      <c r="HZ30" s="196"/>
      <c r="IA30" s="196"/>
      <c r="IB30" s="196"/>
      <c r="IC30" s="196"/>
      <c r="ID30" s="196" t="n">
        <f aca="false">SUM($B30:IC30)</f>
        <v>-3605516.933</v>
      </c>
      <c r="IE30" s="196" t="n">
        <f aca="false">SUM($B30:FU30)</f>
        <v>-3605516.933</v>
      </c>
      <c r="IF30" s="164"/>
      <c r="IG30" s="164"/>
      <c r="IH30" s="164"/>
      <c r="II30" s="164"/>
    </row>
    <row r="31" customFormat="false" ht="12.75" hidden="false" customHeight="false" outlineLevel="0" collapsed="false">
      <c r="A31" s="195" t="s">
        <v>40</v>
      </c>
      <c r="B31" s="196"/>
      <c r="C31" s="196"/>
      <c r="D31" s="196"/>
      <c r="E31" s="196"/>
      <c r="F31" s="196"/>
      <c r="G31" s="196"/>
      <c r="H31" s="197" t="n">
        <v>200000</v>
      </c>
      <c r="I31" s="196" t="n">
        <v>697053.9539</v>
      </c>
      <c r="J31" s="196"/>
      <c r="K31" s="196"/>
      <c r="L31" s="196" t="n">
        <v>-3466984.5959</v>
      </c>
      <c r="M31" s="196" t="n">
        <v>-387011.4949</v>
      </c>
      <c r="N31" s="196" t="n">
        <v>-399162.9204</v>
      </c>
      <c r="O31" s="196" t="n">
        <v>-385520.2271</v>
      </c>
      <c r="P31" s="196" t="n">
        <v>-91745.6296</v>
      </c>
      <c r="Q31" s="196" t="n">
        <v>-91538.1704</v>
      </c>
      <c r="R31" s="196" t="n">
        <v>-88376.9109</v>
      </c>
      <c r="S31" s="196" t="n">
        <v>-394781.1028</v>
      </c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 t="n">
        <v>423.1871</v>
      </c>
      <c r="DB31" s="196"/>
      <c r="DC31" s="196"/>
      <c r="DD31" s="196"/>
      <c r="DE31" s="196"/>
      <c r="DF31" s="196"/>
      <c r="DG31" s="196"/>
      <c r="DH31" s="196"/>
      <c r="DI31" s="196"/>
      <c r="DJ31" s="196"/>
      <c r="DK31" s="196"/>
      <c r="DL31" s="196"/>
      <c r="DM31" s="196"/>
      <c r="DN31" s="196"/>
      <c r="DO31" s="196"/>
      <c r="DP31" s="196"/>
      <c r="DQ31" s="196"/>
      <c r="DR31" s="196"/>
      <c r="DS31" s="196"/>
      <c r="DT31" s="196"/>
      <c r="DU31" s="196"/>
      <c r="DV31" s="196"/>
      <c r="DW31" s="196"/>
      <c r="DX31" s="196"/>
      <c r="DY31" s="196"/>
      <c r="DZ31" s="196"/>
      <c r="EA31" s="196"/>
      <c r="EB31" s="196"/>
      <c r="EC31" s="196"/>
      <c r="ED31" s="196"/>
      <c r="EE31" s="196"/>
      <c r="EF31" s="196"/>
      <c r="EG31" s="196"/>
      <c r="EH31" s="196"/>
      <c r="EI31" s="196"/>
      <c r="EJ31" s="196"/>
      <c r="EK31" s="196"/>
      <c r="EL31" s="196"/>
      <c r="EM31" s="196"/>
      <c r="EN31" s="196"/>
      <c r="EO31" s="196"/>
      <c r="EP31" s="196"/>
      <c r="EQ31" s="196"/>
      <c r="ER31" s="196"/>
      <c r="ES31" s="196"/>
      <c r="ET31" s="196"/>
      <c r="EU31" s="196"/>
      <c r="EV31" s="196"/>
      <c r="EW31" s="196"/>
      <c r="EX31" s="196"/>
      <c r="EY31" s="196"/>
      <c r="EZ31" s="196"/>
      <c r="FA31" s="196"/>
      <c r="FB31" s="196"/>
      <c r="FC31" s="196"/>
      <c r="FD31" s="196"/>
      <c r="FE31" s="196"/>
      <c r="FF31" s="196"/>
      <c r="FG31" s="196"/>
      <c r="FH31" s="196"/>
      <c r="FI31" s="196"/>
      <c r="FJ31" s="196"/>
      <c r="FK31" s="196"/>
      <c r="FL31" s="196"/>
      <c r="FM31" s="196"/>
      <c r="FN31" s="196"/>
      <c r="FO31" s="196"/>
      <c r="FP31" s="196"/>
      <c r="FQ31" s="196"/>
      <c r="FR31" s="196"/>
      <c r="FS31" s="196"/>
      <c r="FT31" s="196"/>
      <c r="FU31" s="196"/>
      <c r="FV31" s="196"/>
      <c r="FW31" s="196"/>
      <c r="FX31" s="196"/>
      <c r="FY31" s="196"/>
      <c r="FZ31" s="196"/>
      <c r="GA31" s="196"/>
      <c r="GB31" s="196"/>
      <c r="GC31" s="196"/>
      <c r="GD31" s="196"/>
      <c r="GE31" s="196"/>
      <c r="GF31" s="196"/>
      <c r="GG31" s="196"/>
      <c r="GH31" s="196"/>
      <c r="GI31" s="196"/>
      <c r="GJ31" s="196"/>
      <c r="GK31" s="196"/>
      <c r="GL31" s="196"/>
      <c r="GM31" s="196"/>
      <c r="GN31" s="196"/>
      <c r="GO31" s="196"/>
      <c r="GP31" s="196"/>
      <c r="GQ31" s="196"/>
      <c r="GR31" s="196"/>
      <c r="GS31" s="196"/>
      <c r="GT31" s="196"/>
      <c r="GU31" s="196"/>
      <c r="GV31" s="196"/>
      <c r="GW31" s="196"/>
      <c r="GX31" s="196"/>
      <c r="GY31" s="196"/>
      <c r="GZ31" s="196"/>
      <c r="HA31" s="196"/>
      <c r="HB31" s="196"/>
      <c r="HC31" s="196"/>
      <c r="HD31" s="196"/>
      <c r="HE31" s="196"/>
      <c r="HF31" s="196"/>
      <c r="HG31" s="196"/>
      <c r="HH31" s="196"/>
      <c r="HI31" s="196"/>
      <c r="HJ31" s="196"/>
      <c r="HK31" s="196"/>
      <c r="HL31" s="196"/>
      <c r="HM31" s="196"/>
      <c r="HN31" s="196"/>
      <c r="HO31" s="196"/>
      <c r="HP31" s="196"/>
      <c r="HQ31" s="196"/>
      <c r="HR31" s="196"/>
      <c r="HS31" s="196"/>
      <c r="HT31" s="196"/>
      <c r="HU31" s="196"/>
      <c r="HV31" s="196"/>
      <c r="HW31" s="196"/>
      <c r="HX31" s="196"/>
      <c r="HY31" s="196"/>
      <c r="HZ31" s="196"/>
      <c r="IA31" s="196"/>
      <c r="IB31" s="196"/>
      <c r="IC31" s="196"/>
      <c r="ID31" s="196" t="n">
        <f aca="false">SUM($B31:IC31)</f>
        <v>-4407643.911</v>
      </c>
      <c r="IE31" s="196" t="n">
        <f aca="false">SUM($B31:FU31)</f>
        <v>-4407643.911</v>
      </c>
      <c r="IF31" s="164"/>
      <c r="IG31" s="164"/>
      <c r="IH31" s="164"/>
      <c r="II31" s="164"/>
    </row>
    <row r="32" customFormat="false" ht="12.75" hidden="false" customHeight="false" outlineLevel="0" collapsed="false">
      <c r="A32" s="195" t="s">
        <v>41</v>
      </c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196"/>
      <c r="CZ32" s="196"/>
      <c r="DA32" s="196"/>
      <c r="DB32" s="196"/>
      <c r="DC32" s="196"/>
      <c r="DD32" s="196"/>
      <c r="DE32" s="196"/>
      <c r="DF32" s="196"/>
      <c r="DG32" s="196"/>
      <c r="DH32" s="196"/>
      <c r="DI32" s="196"/>
      <c r="DJ32" s="196"/>
      <c r="DK32" s="196"/>
      <c r="DL32" s="196"/>
      <c r="DM32" s="196"/>
      <c r="DN32" s="196"/>
      <c r="DO32" s="196"/>
      <c r="DP32" s="196"/>
      <c r="DQ32" s="196"/>
      <c r="DR32" s="196"/>
      <c r="DS32" s="196"/>
      <c r="DT32" s="196"/>
      <c r="DU32" s="196"/>
      <c r="DV32" s="196"/>
      <c r="DW32" s="196"/>
      <c r="DX32" s="196"/>
      <c r="DY32" s="196"/>
      <c r="DZ32" s="196"/>
      <c r="EA32" s="196"/>
      <c r="EB32" s="196"/>
      <c r="EC32" s="196"/>
      <c r="ED32" s="196"/>
      <c r="EE32" s="196"/>
      <c r="EF32" s="196"/>
      <c r="EG32" s="196"/>
      <c r="EH32" s="196"/>
      <c r="EI32" s="196"/>
      <c r="EJ32" s="196"/>
      <c r="EK32" s="196"/>
      <c r="EL32" s="196"/>
      <c r="EM32" s="196"/>
      <c r="EN32" s="196"/>
      <c r="EO32" s="196"/>
      <c r="EP32" s="196"/>
      <c r="EQ32" s="196"/>
      <c r="ER32" s="196"/>
      <c r="ES32" s="196"/>
      <c r="ET32" s="196"/>
      <c r="EU32" s="196"/>
      <c r="EV32" s="196"/>
      <c r="EW32" s="196"/>
      <c r="EX32" s="196"/>
      <c r="EY32" s="196"/>
      <c r="EZ32" s="196"/>
      <c r="FA32" s="196"/>
      <c r="FB32" s="196"/>
      <c r="FC32" s="196"/>
      <c r="FD32" s="196"/>
      <c r="FE32" s="196"/>
      <c r="FF32" s="196"/>
      <c r="FG32" s="196"/>
      <c r="FH32" s="196"/>
      <c r="FI32" s="196"/>
      <c r="FJ32" s="196"/>
      <c r="FK32" s="196"/>
      <c r="FL32" s="196"/>
      <c r="FM32" s="196"/>
      <c r="FN32" s="196"/>
      <c r="FO32" s="196"/>
      <c r="FP32" s="196"/>
      <c r="FQ32" s="196"/>
      <c r="FR32" s="196"/>
      <c r="FS32" s="196"/>
      <c r="FT32" s="196"/>
      <c r="FU32" s="196"/>
      <c r="FV32" s="196"/>
      <c r="FW32" s="196"/>
      <c r="FX32" s="196"/>
      <c r="FY32" s="196"/>
      <c r="FZ32" s="196"/>
      <c r="GA32" s="196"/>
      <c r="GB32" s="196"/>
      <c r="GC32" s="196"/>
      <c r="GD32" s="196"/>
      <c r="GE32" s="196"/>
      <c r="GF32" s="196"/>
      <c r="GG32" s="196"/>
      <c r="GH32" s="196"/>
      <c r="GI32" s="196"/>
      <c r="GJ32" s="196"/>
      <c r="GK32" s="196"/>
      <c r="GL32" s="196"/>
      <c r="GM32" s="196"/>
      <c r="GN32" s="196"/>
      <c r="GO32" s="196"/>
      <c r="GP32" s="196"/>
      <c r="GQ32" s="196"/>
      <c r="GR32" s="196"/>
      <c r="GS32" s="196"/>
      <c r="GT32" s="196"/>
      <c r="GU32" s="196"/>
      <c r="GV32" s="196"/>
      <c r="GW32" s="196"/>
      <c r="GX32" s="196"/>
      <c r="GY32" s="196"/>
      <c r="GZ32" s="196"/>
      <c r="HA32" s="196"/>
      <c r="HB32" s="196"/>
      <c r="HC32" s="196"/>
      <c r="HD32" s="196"/>
      <c r="HE32" s="196"/>
      <c r="HF32" s="196"/>
      <c r="HG32" s="196"/>
      <c r="HH32" s="196"/>
      <c r="HI32" s="196"/>
      <c r="HJ32" s="196"/>
      <c r="HK32" s="196"/>
      <c r="HL32" s="196"/>
      <c r="HM32" s="196"/>
      <c r="HN32" s="196"/>
      <c r="HO32" s="196"/>
      <c r="HP32" s="196"/>
      <c r="HQ32" s="196"/>
      <c r="HR32" s="196"/>
      <c r="HS32" s="196"/>
      <c r="HT32" s="196"/>
      <c r="HU32" s="196"/>
      <c r="HV32" s="196"/>
      <c r="HW32" s="196"/>
      <c r="HX32" s="196"/>
      <c r="HY32" s="196"/>
      <c r="HZ32" s="196"/>
      <c r="IA32" s="196"/>
      <c r="IB32" s="196"/>
      <c r="IC32" s="196"/>
      <c r="ID32" s="196" t="n">
        <f aca="false">SUM($B32:IC32)</f>
        <v>0</v>
      </c>
      <c r="IE32" s="196" t="n">
        <f aca="false">SUM($B32:FU32)</f>
        <v>0</v>
      </c>
      <c r="IF32" s="164"/>
      <c r="IG32" s="164"/>
      <c r="IH32" s="164"/>
      <c r="II32" s="164"/>
    </row>
    <row r="33" customFormat="false" ht="12.75" hidden="false" customHeight="false" outlineLevel="0" collapsed="false">
      <c r="A33" s="191" t="s">
        <v>42</v>
      </c>
      <c r="B33" s="193"/>
      <c r="C33" s="193"/>
      <c r="D33" s="193"/>
      <c r="E33" s="193"/>
      <c r="F33" s="193"/>
      <c r="G33" s="193"/>
      <c r="H33" s="193"/>
      <c r="I33" s="193" t="n">
        <v>-9732.22571540144</v>
      </c>
      <c r="J33" s="193"/>
      <c r="K33" s="193"/>
      <c r="L33" s="193" t="n">
        <v>-8639.13584637489</v>
      </c>
      <c r="M33" s="193"/>
      <c r="N33" s="193"/>
      <c r="O33" s="193" t="n">
        <v>-7712.61631332905</v>
      </c>
      <c r="P33" s="193"/>
      <c r="Q33" s="193"/>
      <c r="R33" s="193" t="n">
        <v>-9052.87551687365</v>
      </c>
      <c r="S33" s="193"/>
      <c r="T33" s="193"/>
      <c r="U33" s="193" t="n">
        <v>-9476.23159731702</v>
      </c>
      <c r="V33" s="193"/>
      <c r="W33" s="193"/>
      <c r="X33" s="193" t="n">
        <v>-8376.91463651589</v>
      </c>
      <c r="Y33" s="193"/>
      <c r="Z33" s="193"/>
      <c r="AA33" s="193" t="n">
        <v>-11400.7007875456</v>
      </c>
      <c r="AB33" s="193"/>
      <c r="AC33" s="193"/>
      <c r="AD33" s="193" t="n">
        <v>-20951.8056559264</v>
      </c>
      <c r="AE33" s="193"/>
      <c r="AF33" s="193"/>
      <c r="AG33" s="193" t="n">
        <v>-21764.1074771744</v>
      </c>
      <c r="AH33" s="193"/>
      <c r="AI33" s="193"/>
      <c r="AJ33" s="193" t="n">
        <v>-19308.8913867991</v>
      </c>
      <c r="AK33" s="193"/>
      <c r="AL33" s="193"/>
      <c r="AM33" s="193" t="n">
        <v>-16975.4289447713</v>
      </c>
      <c r="AN33" s="193"/>
      <c r="AO33" s="193"/>
      <c r="AP33" s="193" t="n">
        <v>-19866.4474422753</v>
      </c>
      <c r="AQ33" s="193"/>
      <c r="AR33" s="193"/>
      <c r="AS33" s="193" t="n">
        <v>-20572.4573377569</v>
      </c>
      <c r="AT33" s="193"/>
      <c r="AU33" s="193"/>
      <c r="AV33" s="193" t="n">
        <v>-18045.8604401541</v>
      </c>
      <c r="AW33" s="193"/>
      <c r="AX33" s="193"/>
      <c r="AY33" s="193" t="n">
        <v>-16019.8031213207</v>
      </c>
      <c r="AZ33" s="193"/>
      <c r="BA33" s="193"/>
      <c r="BB33" s="193" t="n">
        <v>-18736.3323879162</v>
      </c>
      <c r="BC33" s="193"/>
      <c r="BD33" s="193"/>
      <c r="BE33" s="193" t="n">
        <v>-19374.4101430487</v>
      </c>
      <c r="BF33" s="193"/>
      <c r="BG33" s="193"/>
      <c r="BH33" s="193" t="n">
        <v>-17002.5344129004</v>
      </c>
      <c r="BI33" s="193"/>
      <c r="BJ33" s="193"/>
      <c r="BK33" s="193" t="n">
        <v>-9721.93623880144</v>
      </c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3"/>
      <c r="DX33" s="193"/>
      <c r="DY33" s="193"/>
      <c r="DZ33" s="193"/>
      <c r="EA33" s="193"/>
      <c r="EB33" s="193"/>
      <c r="EC33" s="193"/>
      <c r="ED33" s="193"/>
      <c r="EE33" s="193"/>
      <c r="EF33" s="193"/>
      <c r="EG33" s="193"/>
      <c r="EH33" s="193"/>
      <c r="EI33" s="193"/>
      <c r="EJ33" s="193"/>
      <c r="EK33" s="193"/>
      <c r="EL33" s="193"/>
      <c r="EM33" s="193"/>
      <c r="EN33" s="193"/>
      <c r="EO33" s="193"/>
      <c r="EP33" s="193"/>
      <c r="EQ33" s="193"/>
      <c r="ER33" s="193"/>
      <c r="ES33" s="193"/>
      <c r="ET33" s="193"/>
      <c r="EU33" s="193"/>
      <c r="EV33" s="193"/>
      <c r="EW33" s="193"/>
      <c r="EX33" s="193"/>
      <c r="EY33" s="193"/>
      <c r="EZ33" s="193"/>
      <c r="FA33" s="193"/>
      <c r="FB33" s="193"/>
      <c r="FC33" s="193"/>
      <c r="FD33" s="193"/>
      <c r="FE33" s="193"/>
      <c r="FF33" s="193"/>
      <c r="FG33" s="193"/>
      <c r="FH33" s="193"/>
      <c r="FI33" s="193"/>
      <c r="FJ33" s="193"/>
      <c r="FK33" s="193"/>
      <c r="FL33" s="193"/>
      <c r="FM33" s="193"/>
      <c r="FN33" s="193"/>
      <c r="FO33" s="193"/>
      <c r="FP33" s="193"/>
      <c r="FQ33" s="193"/>
      <c r="FR33" s="193"/>
      <c r="FS33" s="193"/>
      <c r="FT33" s="193"/>
      <c r="FU33" s="193"/>
      <c r="FV33" s="193"/>
      <c r="FW33" s="193"/>
      <c r="FX33" s="193"/>
      <c r="FY33" s="193"/>
      <c r="FZ33" s="193"/>
      <c r="GA33" s="193"/>
      <c r="GB33" s="193"/>
      <c r="GC33" s="193"/>
      <c r="GD33" s="193"/>
      <c r="GE33" s="193"/>
      <c r="GF33" s="193"/>
      <c r="GG33" s="193"/>
      <c r="GH33" s="193"/>
      <c r="GI33" s="193"/>
      <c r="GJ33" s="193"/>
      <c r="GK33" s="193"/>
      <c r="GL33" s="193"/>
      <c r="GM33" s="193"/>
      <c r="GN33" s="193"/>
      <c r="GO33" s="193"/>
      <c r="GP33" s="193"/>
      <c r="GQ33" s="193"/>
      <c r="GR33" s="193"/>
      <c r="GS33" s="193"/>
      <c r="GT33" s="193"/>
      <c r="GU33" s="193"/>
      <c r="GV33" s="193"/>
      <c r="GW33" s="193"/>
      <c r="GX33" s="193"/>
      <c r="GY33" s="193"/>
      <c r="GZ33" s="193"/>
      <c r="HA33" s="193"/>
      <c r="HB33" s="193"/>
      <c r="HC33" s="193"/>
      <c r="HD33" s="193"/>
      <c r="HE33" s="193"/>
      <c r="HF33" s="193"/>
      <c r="HG33" s="193"/>
      <c r="HH33" s="193"/>
      <c r="HI33" s="193"/>
      <c r="HJ33" s="193"/>
      <c r="HK33" s="193"/>
      <c r="HL33" s="193"/>
      <c r="HM33" s="193"/>
      <c r="HN33" s="193"/>
      <c r="HO33" s="193"/>
      <c r="HP33" s="193"/>
      <c r="HQ33" s="193"/>
      <c r="HR33" s="193"/>
      <c r="HS33" s="193"/>
      <c r="HT33" s="193"/>
      <c r="HU33" s="193"/>
      <c r="HV33" s="193"/>
      <c r="HW33" s="193"/>
      <c r="HX33" s="193"/>
      <c r="HY33" s="193"/>
      <c r="HZ33" s="193"/>
      <c r="IA33" s="193"/>
      <c r="IB33" s="193"/>
      <c r="IC33" s="193"/>
      <c r="ID33" s="193" t="n">
        <f aca="false">SUM($B33:IC33)</f>
        <v>-282730.715402203</v>
      </c>
      <c r="IE33" s="193" t="n">
        <f aca="false">SUM($B33:FU33)</f>
        <v>-282730.715402203</v>
      </c>
    </row>
    <row r="34" customFormat="false" ht="12.75" hidden="false" customHeight="false" outlineLevel="0" collapsed="false">
      <c r="A34" s="191" t="s">
        <v>43</v>
      </c>
      <c r="B34" s="193"/>
      <c r="C34" s="193"/>
      <c r="D34" s="193"/>
      <c r="E34" s="193"/>
      <c r="F34" s="193"/>
      <c r="G34" s="196"/>
      <c r="H34" s="193" t="n">
        <v>27760</v>
      </c>
      <c r="I34" s="193"/>
      <c r="J34" s="193" t="n">
        <v>75309</v>
      </c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 t="n">
        <v>227</v>
      </c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 t="n">
        <v>5756</v>
      </c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T34" s="193"/>
      <c r="CU34" s="193"/>
      <c r="CV34" s="193"/>
      <c r="CW34" s="193"/>
      <c r="CX34" s="193"/>
      <c r="CY34" s="193"/>
      <c r="CZ34" s="193"/>
      <c r="DA34" s="193"/>
      <c r="DB34" s="193"/>
      <c r="DC34" s="193"/>
      <c r="DD34" s="193"/>
      <c r="DE34" s="193"/>
      <c r="DF34" s="193"/>
      <c r="DG34" s="193"/>
      <c r="DH34" s="193"/>
      <c r="DI34" s="193"/>
      <c r="DJ34" s="193"/>
      <c r="DK34" s="193"/>
      <c r="DL34" s="193"/>
      <c r="DM34" s="193"/>
      <c r="DN34" s="193"/>
      <c r="DO34" s="193"/>
      <c r="DP34" s="193"/>
      <c r="DQ34" s="193"/>
      <c r="DR34" s="193"/>
      <c r="DS34" s="193"/>
      <c r="DT34" s="193"/>
      <c r="DU34" s="193"/>
      <c r="DV34" s="193"/>
      <c r="DW34" s="193"/>
      <c r="DX34" s="193"/>
      <c r="DY34" s="193"/>
      <c r="DZ34" s="193"/>
      <c r="EA34" s="193"/>
      <c r="EB34" s="193"/>
      <c r="EC34" s="193"/>
      <c r="ED34" s="193"/>
      <c r="EE34" s="193"/>
      <c r="EF34" s="193"/>
      <c r="EG34" s="193"/>
      <c r="EH34" s="193"/>
      <c r="EI34" s="193"/>
      <c r="EJ34" s="193"/>
      <c r="EK34" s="193"/>
      <c r="EL34" s="193"/>
      <c r="EM34" s="193"/>
      <c r="EN34" s="193"/>
      <c r="EO34" s="193"/>
      <c r="EP34" s="193"/>
      <c r="EQ34" s="193"/>
      <c r="ER34" s="193"/>
      <c r="ES34" s="193"/>
      <c r="ET34" s="193"/>
      <c r="EU34" s="193"/>
      <c r="EV34" s="193"/>
      <c r="EW34" s="193"/>
      <c r="EX34" s="193"/>
      <c r="EY34" s="193"/>
      <c r="EZ34" s="193"/>
      <c r="FA34" s="193"/>
      <c r="FB34" s="193"/>
      <c r="FC34" s="193"/>
      <c r="FD34" s="193"/>
      <c r="FE34" s="193"/>
      <c r="FF34" s="193"/>
      <c r="FG34" s="193"/>
      <c r="FH34" s="193"/>
      <c r="FI34" s="193"/>
      <c r="FJ34" s="193"/>
      <c r="FK34" s="193"/>
      <c r="FL34" s="193"/>
      <c r="FM34" s="193"/>
      <c r="FN34" s="193"/>
      <c r="FO34" s="193"/>
      <c r="FP34" s="193"/>
      <c r="FQ34" s="193"/>
      <c r="FR34" s="193"/>
      <c r="FS34" s="193"/>
      <c r="FT34" s="193"/>
      <c r="FU34" s="193"/>
      <c r="FV34" s="193"/>
      <c r="FW34" s="193"/>
      <c r="FX34" s="193"/>
      <c r="FY34" s="193"/>
      <c r="FZ34" s="193"/>
      <c r="GA34" s="193"/>
      <c r="GB34" s="193"/>
      <c r="GC34" s="193"/>
      <c r="GD34" s="193"/>
      <c r="GE34" s="193"/>
      <c r="GF34" s="193"/>
      <c r="GG34" s="193"/>
      <c r="GH34" s="193"/>
      <c r="GI34" s="193"/>
      <c r="GJ34" s="193"/>
      <c r="GK34" s="193"/>
      <c r="GL34" s="193"/>
      <c r="GM34" s="193"/>
      <c r="GN34" s="193"/>
      <c r="GO34" s="193"/>
      <c r="GP34" s="193"/>
      <c r="GQ34" s="193"/>
      <c r="GR34" s="193"/>
      <c r="GS34" s="193"/>
      <c r="GT34" s="193"/>
      <c r="GU34" s="193"/>
      <c r="GV34" s="193"/>
      <c r="GW34" s="193"/>
      <c r="GX34" s="193"/>
      <c r="GY34" s="193"/>
      <c r="GZ34" s="193"/>
      <c r="HA34" s="193"/>
      <c r="HB34" s="193"/>
      <c r="HC34" s="193"/>
      <c r="HD34" s="193"/>
      <c r="HE34" s="193"/>
      <c r="HF34" s="193"/>
      <c r="HG34" s="193"/>
      <c r="HH34" s="193"/>
      <c r="HI34" s="193"/>
      <c r="HJ34" s="193"/>
      <c r="HK34" s="193"/>
      <c r="HL34" s="193"/>
      <c r="HM34" s="193"/>
      <c r="HN34" s="193"/>
      <c r="HO34" s="193"/>
      <c r="HP34" s="193"/>
      <c r="HQ34" s="193"/>
      <c r="HR34" s="193"/>
      <c r="HS34" s="193"/>
      <c r="HT34" s="193"/>
      <c r="HU34" s="193"/>
      <c r="HV34" s="193"/>
      <c r="HW34" s="193"/>
      <c r="HX34" s="193"/>
      <c r="HY34" s="193"/>
      <c r="HZ34" s="193"/>
      <c r="IA34" s="193"/>
      <c r="IB34" s="193"/>
      <c r="IC34" s="193"/>
      <c r="ID34" s="193" t="n">
        <f aca="false">SUM($B34:IC34)</f>
        <v>109052</v>
      </c>
      <c r="IE34" s="193" t="n">
        <f aca="false">SUM($B34:FU34)</f>
        <v>109052</v>
      </c>
    </row>
    <row r="35" customFormat="false" ht="12.75" hidden="false" customHeight="false" outlineLevel="0" collapsed="false">
      <c r="A35" s="191" t="s">
        <v>44</v>
      </c>
      <c r="B35" s="193"/>
      <c r="C35" s="193"/>
      <c r="D35" s="193"/>
      <c r="E35" s="193"/>
      <c r="F35" s="193"/>
      <c r="G35" s="196"/>
      <c r="H35" s="193" t="n">
        <v>40000</v>
      </c>
      <c r="I35" s="193"/>
      <c r="J35" s="193" t="n">
        <v>-40000</v>
      </c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 t="n">
        <v>5756</v>
      </c>
      <c r="Z35" s="193"/>
      <c r="AA35" s="193"/>
      <c r="AB35" s="193"/>
      <c r="AC35" s="193"/>
      <c r="AD35" s="193"/>
      <c r="AE35" s="193"/>
      <c r="AF35" s="193"/>
      <c r="AG35" s="193" t="n">
        <v>-5756</v>
      </c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3"/>
      <c r="DX35" s="193"/>
      <c r="DY35" s="193"/>
      <c r="DZ35" s="193"/>
      <c r="EA35" s="193"/>
      <c r="EB35" s="193"/>
      <c r="EC35" s="193"/>
      <c r="ED35" s="193"/>
      <c r="EE35" s="193"/>
      <c r="EF35" s="193"/>
      <c r="EG35" s="193"/>
      <c r="EH35" s="193"/>
      <c r="EI35" s="193"/>
      <c r="EJ35" s="193"/>
      <c r="EK35" s="193"/>
      <c r="EL35" s="193"/>
      <c r="EM35" s="193"/>
      <c r="EN35" s="193"/>
      <c r="EO35" s="193"/>
      <c r="EP35" s="193"/>
      <c r="EQ35" s="193"/>
      <c r="ER35" s="193"/>
      <c r="ES35" s="193"/>
      <c r="ET35" s="193"/>
      <c r="EU35" s="193"/>
      <c r="EV35" s="193"/>
      <c r="EW35" s="193"/>
      <c r="EX35" s="193"/>
      <c r="EY35" s="193"/>
      <c r="EZ35" s="193"/>
      <c r="FA35" s="193"/>
      <c r="FB35" s="193"/>
      <c r="FC35" s="193"/>
      <c r="FD35" s="193"/>
      <c r="FE35" s="193"/>
      <c r="FF35" s="193"/>
      <c r="FG35" s="193"/>
      <c r="FH35" s="193"/>
      <c r="FI35" s="193"/>
      <c r="FJ35" s="193"/>
      <c r="FK35" s="193"/>
      <c r="FL35" s="193"/>
      <c r="FM35" s="193"/>
      <c r="FN35" s="193"/>
      <c r="FO35" s="193"/>
      <c r="FP35" s="193"/>
      <c r="FQ35" s="193"/>
      <c r="FR35" s="193"/>
      <c r="FS35" s="193"/>
      <c r="FT35" s="193"/>
      <c r="FU35" s="193"/>
      <c r="FV35" s="193"/>
      <c r="FW35" s="193"/>
      <c r="FX35" s="193"/>
      <c r="FY35" s="193"/>
      <c r="FZ35" s="193"/>
      <c r="GA35" s="193"/>
      <c r="GB35" s="193"/>
      <c r="GC35" s="193"/>
      <c r="GD35" s="193"/>
      <c r="GE35" s="193"/>
      <c r="GF35" s="193"/>
      <c r="GG35" s="193"/>
      <c r="GH35" s="193"/>
      <c r="GI35" s="193"/>
      <c r="GJ35" s="193"/>
      <c r="GK35" s="193"/>
      <c r="GL35" s="193"/>
      <c r="GM35" s="193"/>
      <c r="GN35" s="193"/>
      <c r="GO35" s="193"/>
      <c r="GP35" s="193"/>
      <c r="GQ35" s="193"/>
      <c r="GR35" s="193"/>
      <c r="GS35" s="193"/>
      <c r="GT35" s="193"/>
      <c r="GU35" s="193"/>
      <c r="GV35" s="193"/>
      <c r="GW35" s="193"/>
      <c r="GX35" s="193"/>
      <c r="GY35" s="193"/>
      <c r="GZ35" s="193"/>
      <c r="HA35" s="193"/>
      <c r="HB35" s="193"/>
      <c r="HC35" s="193"/>
      <c r="HD35" s="193"/>
      <c r="HE35" s="193"/>
      <c r="HF35" s="193"/>
      <c r="HG35" s="193"/>
      <c r="HH35" s="193"/>
      <c r="HI35" s="193"/>
      <c r="HJ35" s="193"/>
      <c r="HK35" s="193"/>
      <c r="HL35" s="193"/>
      <c r="HM35" s="193"/>
      <c r="HN35" s="193"/>
      <c r="HO35" s="193"/>
      <c r="HP35" s="193"/>
      <c r="HQ35" s="193"/>
      <c r="HR35" s="193"/>
      <c r="HS35" s="193"/>
      <c r="HT35" s="193"/>
      <c r="HU35" s="193"/>
      <c r="HV35" s="193"/>
      <c r="HW35" s="193"/>
      <c r="HX35" s="193"/>
      <c r="HY35" s="193"/>
      <c r="HZ35" s="193"/>
      <c r="IA35" s="193"/>
      <c r="IB35" s="193"/>
      <c r="IC35" s="193"/>
      <c r="ID35" s="193" t="n">
        <f aca="false">SUM($B35:IC35)</f>
        <v>0</v>
      </c>
      <c r="IE35" s="193" t="n">
        <f aca="false">SUM($B35:FU35)</f>
        <v>0</v>
      </c>
    </row>
    <row r="36" customFormat="false" ht="12.75" hidden="false" customHeight="false" outlineLevel="0" collapsed="false">
      <c r="A36" s="191" t="s">
        <v>45</v>
      </c>
      <c r="B36" s="193"/>
      <c r="C36" s="193"/>
      <c r="D36" s="193"/>
      <c r="E36" s="193"/>
      <c r="F36" s="193"/>
      <c r="G36" s="193"/>
      <c r="H36" s="193"/>
      <c r="I36" s="193" t="n">
        <v>-2345.30685272789</v>
      </c>
      <c r="J36" s="193"/>
      <c r="K36" s="193" t="n">
        <v>-1335.6295081375</v>
      </c>
      <c r="L36" s="193" t="n">
        <v>-1333.37144895818</v>
      </c>
      <c r="M36" s="193" t="n">
        <v>-1663.37115971362</v>
      </c>
      <c r="N36" s="193" t="n">
        <v>-1328.03023109562</v>
      </c>
      <c r="O36" s="193" t="n">
        <v>-1325.20535989699</v>
      </c>
      <c r="P36" s="193" t="n">
        <v>-1652.85088125221</v>
      </c>
      <c r="Q36" s="193" t="n">
        <v>-1318.92734329471</v>
      </c>
      <c r="R36" s="193" t="n">
        <v>-1315.92739505496</v>
      </c>
      <c r="S36" s="193" t="n">
        <v>-1640.52781043891</v>
      </c>
      <c r="T36" s="193" t="n">
        <v>-1309.01242470498</v>
      </c>
      <c r="U36" s="193" t="n">
        <v>-2936.07831457855</v>
      </c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3"/>
      <c r="DX36" s="193"/>
      <c r="DY36" s="193"/>
      <c r="DZ36" s="193"/>
      <c r="EA36" s="193"/>
      <c r="EB36" s="193"/>
      <c r="EC36" s="193"/>
      <c r="ED36" s="193"/>
      <c r="EE36" s="193"/>
      <c r="EF36" s="193"/>
      <c r="EG36" s="193"/>
      <c r="EH36" s="193"/>
      <c r="EI36" s="193"/>
      <c r="EJ36" s="193"/>
      <c r="EK36" s="193"/>
      <c r="EL36" s="193"/>
      <c r="EM36" s="193"/>
      <c r="EN36" s="193"/>
      <c r="EO36" s="193"/>
      <c r="EP36" s="193"/>
      <c r="EQ36" s="193"/>
      <c r="ER36" s="193"/>
      <c r="ES36" s="193"/>
      <c r="ET36" s="193"/>
      <c r="EU36" s="193"/>
      <c r="EV36" s="193"/>
      <c r="EW36" s="193"/>
      <c r="EX36" s="193"/>
      <c r="EY36" s="193"/>
      <c r="EZ36" s="193"/>
      <c r="FA36" s="193"/>
      <c r="FB36" s="193"/>
      <c r="FC36" s="193"/>
      <c r="FD36" s="193"/>
      <c r="FE36" s="193"/>
      <c r="FF36" s="193"/>
      <c r="FG36" s="193"/>
      <c r="FH36" s="193"/>
      <c r="FI36" s="193"/>
      <c r="FJ36" s="193"/>
      <c r="FK36" s="193"/>
      <c r="FL36" s="193"/>
      <c r="FM36" s="193"/>
      <c r="FN36" s="193"/>
      <c r="FO36" s="193"/>
      <c r="FP36" s="193"/>
      <c r="FQ36" s="193"/>
      <c r="FR36" s="193"/>
      <c r="FS36" s="193"/>
      <c r="FT36" s="193"/>
      <c r="FU36" s="193"/>
      <c r="FV36" s="193"/>
      <c r="FW36" s="193"/>
      <c r="FX36" s="193"/>
      <c r="FY36" s="193"/>
      <c r="FZ36" s="193"/>
      <c r="GA36" s="193"/>
      <c r="GB36" s="193"/>
      <c r="GC36" s="193"/>
      <c r="GD36" s="193"/>
      <c r="GE36" s="193"/>
      <c r="GF36" s="193"/>
      <c r="GG36" s="193"/>
      <c r="GH36" s="193"/>
      <c r="GI36" s="193"/>
      <c r="GJ36" s="193"/>
      <c r="GK36" s="193"/>
      <c r="GL36" s="193"/>
      <c r="GM36" s="193"/>
      <c r="GN36" s="193"/>
      <c r="GO36" s="193"/>
      <c r="GP36" s="193"/>
      <c r="GQ36" s="193"/>
      <c r="GR36" s="193"/>
      <c r="GS36" s="193"/>
      <c r="GT36" s="193"/>
      <c r="GU36" s="193"/>
      <c r="GV36" s="193"/>
      <c r="GW36" s="193"/>
      <c r="GX36" s="193"/>
      <c r="GY36" s="193"/>
      <c r="GZ36" s="193"/>
      <c r="HA36" s="193"/>
      <c r="HB36" s="193"/>
      <c r="HC36" s="193"/>
      <c r="HD36" s="193"/>
      <c r="HE36" s="193"/>
      <c r="HF36" s="193"/>
      <c r="HG36" s="193"/>
      <c r="HH36" s="193"/>
      <c r="HI36" s="193"/>
      <c r="HJ36" s="193"/>
      <c r="HK36" s="193"/>
      <c r="HL36" s="193"/>
      <c r="HM36" s="193"/>
      <c r="HN36" s="193"/>
      <c r="HO36" s="193"/>
      <c r="HP36" s="193"/>
      <c r="HQ36" s="193"/>
      <c r="HR36" s="193"/>
      <c r="HS36" s="193"/>
      <c r="HT36" s="193"/>
      <c r="HU36" s="193"/>
      <c r="HV36" s="193"/>
      <c r="HW36" s="193"/>
      <c r="HX36" s="193"/>
      <c r="HY36" s="193"/>
      <c r="HZ36" s="193"/>
      <c r="IA36" s="193"/>
      <c r="IB36" s="193"/>
      <c r="IC36" s="193"/>
      <c r="ID36" s="193" t="n">
        <f aca="false">SUM($B36:IC36)</f>
        <v>-19504.2387298541</v>
      </c>
      <c r="IE36" s="193" t="n">
        <f aca="false">SUM($B36:FU36)</f>
        <v>-19504.2387298541</v>
      </c>
    </row>
    <row r="37" customFormat="false" ht="12.75" hidden="false" customHeight="false" outlineLevel="0" collapsed="false">
      <c r="A37" s="191" t="s">
        <v>46</v>
      </c>
      <c r="B37" s="193"/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3"/>
      <c r="CX37" s="193"/>
      <c r="CY37" s="193"/>
      <c r="CZ37" s="193"/>
      <c r="DA37" s="193"/>
      <c r="DB37" s="193"/>
      <c r="DC37" s="193"/>
      <c r="DD37" s="193"/>
      <c r="DE37" s="193"/>
      <c r="DF37" s="193"/>
      <c r="DG37" s="193"/>
      <c r="DH37" s="193"/>
      <c r="DI37" s="193"/>
      <c r="DJ37" s="193"/>
      <c r="DK37" s="193"/>
      <c r="DL37" s="193"/>
      <c r="DM37" s="193"/>
      <c r="DN37" s="193"/>
      <c r="DO37" s="193"/>
      <c r="DP37" s="193"/>
      <c r="DQ37" s="193"/>
      <c r="DR37" s="193"/>
      <c r="DS37" s="193"/>
      <c r="DT37" s="193"/>
      <c r="DU37" s="193"/>
      <c r="DV37" s="193"/>
      <c r="DW37" s="193"/>
      <c r="DX37" s="193"/>
      <c r="DY37" s="193"/>
      <c r="DZ37" s="193"/>
      <c r="EA37" s="193"/>
      <c r="EB37" s="193"/>
      <c r="EC37" s="193"/>
      <c r="ED37" s="193"/>
      <c r="EE37" s="193"/>
      <c r="EF37" s="193"/>
      <c r="EG37" s="193"/>
      <c r="EH37" s="193"/>
      <c r="EI37" s="193"/>
      <c r="EJ37" s="193"/>
      <c r="EK37" s="193"/>
      <c r="EL37" s="193"/>
      <c r="EM37" s="193"/>
      <c r="EN37" s="193"/>
      <c r="EO37" s="193"/>
      <c r="EP37" s="193"/>
      <c r="EQ37" s="193"/>
      <c r="ER37" s="193"/>
      <c r="ES37" s="193"/>
      <c r="ET37" s="193"/>
      <c r="EU37" s="193"/>
      <c r="EV37" s="193"/>
      <c r="EW37" s="193"/>
      <c r="EX37" s="193"/>
      <c r="EY37" s="193"/>
      <c r="EZ37" s="193"/>
      <c r="FA37" s="193"/>
      <c r="FB37" s="193"/>
      <c r="FC37" s="193"/>
      <c r="FD37" s="193"/>
      <c r="FE37" s="193"/>
      <c r="FF37" s="193"/>
      <c r="FG37" s="193"/>
      <c r="FH37" s="193"/>
      <c r="FI37" s="193"/>
      <c r="FJ37" s="193"/>
      <c r="FK37" s="193"/>
      <c r="FL37" s="193"/>
      <c r="FM37" s="193"/>
      <c r="FN37" s="193"/>
      <c r="FO37" s="193"/>
      <c r="FP37" s="193"/>
      <c r="FQ37" s="193"/>
      <c r="FR37" s="193"/>
      <c r="FS37" s="193"/>
      <c r="FT37" s="193"/>
      <c r="FU37" s="193"/>
      <c r="FV37" s="193"/>
      <c r="FW37" s="193"/>
      <c r="FX37" s="193"/>
      <c r="FY37" s="193"/>
      <c r="FZ37" s="193"/>
      <c r="GA37" s="193"/>
      <c r="GB37" s="193"/>
      <c r="GC37" s="193"/>
      <c r="GD37" s="193"/>
      <c r="GE37" s="193"/>
      <c r="GF37" s="193"/>
      <c r="GG37" s="193"/>
      <c r="GH37" s="193"/>
      <c r="GI37" s="193"/>
      <c r="GJ37" s="193"/>
      <c r="GK37" s="193"/>
      <c r="GL37" s="193"/>
      <c r="GM37" s="193"/>
      <c r="GN37" s="193"/>
      <c r="GO37" s="193"/>
      <c r="GP37" s="193"/>
      <c r="GQ37" s="193"/>
      <c r="GR37" s="193"/>
      <c r="GS37" s="193"/>
      <c r="GT37" s="193"/>
      <c r="GU37" s="193"/>
      <c r="GV37" s="193"/>
      <c r="GW37" s="193"/>
      <c r="GX37" s="193"/>
      <c r="GY37" s="193"/>
      <c r="GZ37" s="193"/>
      <c r="HA37" s="193"/>
      <c r="HB37" s="193"/>
      <c r="HC37" s="193"/>
      <c r="HD37" s="193"/>
      <c r="HE37" s="193"/>
      <c r="HF37" s="193"/>
      <c r="HG37" s="193"/>
      <c r="HH37" s="193"/>
      <c r="HI37" s="193"/>
      <c r="HJ37" s="193"/>
      <c r="HK37" s="193"/>
      <c r="HL37" s="193"/>
      <c r="HM37" s="193"/>
      <c r="HN37" s="193"/>
      <c r="HO37" s="193"/>
      <c r="HP37" s="193"/>
      <c r="HQ37" s="193"/>
      <c r="HR37" s="193"/>
      <c r="HS37" s="193"/>
      <c r="HT37" s="193"/>
      <c r="HU37" s="193"/>
      <c r="HV37" s="193"/>
      <c r="HW37" s="193"/>
      <c r="HX37" s="193"/>
      <c r="HY37" s="193"/>
      <c r="HZ37" s="193"/>
      <c r="IA37" s="193"/>
      <c r="IB37" s="193"/>
      <c r="IC37" s="193"/>
      <c r="ID37" s="193" t="n">
        <f aca="false">SUM($B37:IC37)</f>
        <v>0</v>
      </c>
      <c r="IE37" s="193" t="n">
        <f aca="false">SUM($B37:FU37)</f>
        <v>0</v>
      </c>
    </row>
    <row r="38" customFormat="false" ht="12.75" hidden="false" customHeight="false" outlineLevel="0" collapsed="false">
      <c r="A38" s="191" t="s">
        <v>47</v>
      </c>
      <c r="B38" s="193"/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3"/>
      <c r="DX38" s="193"/>
      <c r="DY38" s="193"/>
      <c r="DZ38" s="193"/>
      <c r="EA38" s="193"/>
      <c r="EB38" s="193"/>
      <c r="EC38" s="193"/>
      <c r="ED38" s="193"/>
      <c r="EE38" s="193"/>
      <c r="EF38" s="193"/>
      <c r="EG38" s="193"/>
      <c r="EH38" s="193"/>
      <c r="EI38" s="193"/>
      <c r="EJ38" s="193"/>
      <c r="EK38" s="193"/>
      <c r="EL38" s="193"/>
      <c r="EM38" s="193"/>
      <c r="EN38" s="193"/>
      <c r="EO38" s="193"/>
      <c r="EP38" s="193"/>
      <c r="EQ38" s="193"/>
      <c r="ER38" s="193"/>
      <c r="ES38" s="193"/>
      <c r="ET38" s="193"/>
      <c r="EU38" s="193"/>
      <c r="EV38" s="193"/>
      <c r="EW38" s="193"/>
      <c r="EX38" s="193"/>
      <c r="EY38" s="193"/>
      <c r="EZ38" s="193"/>
      <c r="FA38" s="193"/>
      <c r="FB38" s="193"/>
      <c r="FC38" s="193"/>
      <c r="FD38" s="193"/>
      <c r="FE38" s="193"/>
      <c r="FF38" s="193"/>
      <c r="FG38" s="193"/>
      <c r="FH38" s="193"/>
      <c r="FI38" s="193"/>
      <c r="FJ38" s="193"/>
      <c r="FK38" s="193"/>
      <c r="FL38" s="193"/>
      <c r="FM38" s="193"/>
      <c r="FN38" s="193"/>
      <c r="FO38" s="193"/>
      <c r="FP38" s="193"/>
      <c r="FQ38" s="193"/>
      <c r="FR38" s="193"/>
      <c r="FS38" s="193"/>
      <c r="FT38" s="193"/>
      <c r="FU38" s="193"/>
      <c r="FV38" s="193"/>
      <c r="FW38" s="193"/>
      <c r="FX38" s="193"/>
      <c r="FY38" s="193"/>
      <c r="FZ38" s="193"/>
      <c r="GA38" s="193"/>
      <c r="GB38" s="193"/>
      <c r="GC38" s="193"/>
      <c r="GD38" s="193"/>
      <c r="GE38" s="193"/>
      <c r="GF38" s="193"/>
      <c r="GG38" s="193"/>
      <c r="GH38" s="193"/>
      <c r="GI38" s="193"/>
      <c r="GJ38" s="193"/>
      <c r="GK38" s="193"/>
      <c r="GL38" s="193"/>
      <c r="GM38" s="193"/>
      <c r="GN38" s="193"/>
      <c r="GO38" s="193"/>
      <c r="GP38" s="193"/>
      <c r="GQ38" s="193"/>
      <c r="GR38" s="193"/>
      <c r="GS38" s="193"/>
      <c r="GT38" s="193"/>
      <c r="GU38" s="193"/>
      <c r="GV38" s="193"/>
      <c r="GW38" s="193"/>
      <c r="GX38" s="193"/>
      <c r="GY38" s="193"/>
      <c r="GZ38" s="193"/>
      <c r="HA38" s="193"/>
      <c r="HB38" s="193"/>
      <c r="HC38" s="193"/>
      <c r="HD38" s="193"/>
      <c r="HE38" s="193"/>
      <c r="HF38" s="193"/>
      <c r="HG38" s="193"/>
      <c r="HH38" s="193"/>
      <c r="HI38" s="193"/>
      <c r="HJ38" s="193"/>
      <c r="HK38" s="193"/>
      <c r="HL38" s="193"/>
      <c r="HM38" s="193"/>
      <c r="HN38" s="193"/>
      <c r="HO38" s="193"/>
      <c r="HP38" s="193"/>
      <c r="HQ38" s="193"/>
      <c r="HR38" s="193"/>
      <c r="HS38" s="193"/>
      <c r="HT38" s="193"/>
      <c r="HU38" s="193"/>
      <c r="HV38" s="193"/>
      <c r="HW38" s="193"/>
      <c r="HX38" s="193"/>
      <c r="HY38" s="193"/>
      <c r="HZ38" s="193"/>
      <c r="IA38" s="193"/>
      <c r="IB38" s="193"/>
      <c r="IC38" s="193"/>
      <c r="ID38" s="193" t="n">
        <f aca="false">SUM($B38:IC38)</f>
        <v>0</v>
      </c>
      <c r="IE38" s="193" t="n">
        <f aca="false">SUM($B38:FU38)</f>
        <v>0</v>
      </c>
    </row>
    <row r="39" customFormat="false" ht="12.75" hidden="false" customHeight="false" outlineLevel="0" collapsed="false">
      <c r="A39" s="191" t="s">
        <v>48</v>
      </c>
      <c r="B39" s="193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  <c r="DZ39" s="193"/>
      <c r="EA39" s="193"/>
      <c r="EB39" s="193"/>
      <c r="EC39" s="193"/>
      <c r="ED39" s="193"/>
      <c r="EE39" s="193"/>
      <c r="EF39" s="193"/>
      <c r="EG39" s="193"/>
      <c r="EH39" s="193"/>
      <c r="EI39" s="193"/>
      <c r="EJ39" s="193"/>
      <c r="EK39" s="193"/>
      <c r="EL39" s="193"/>
      <c r="EM39" s="193"/>
      <c r="EN39" s="193"/>
      <c r="EO39" s="193"/>
      <c r="EP39" s="193"/>
      <c r="EQ39" s="193"/>
      <c r="ER39" s="193"/>
      <c r="ES39" s="193"/>
      <c r="ET39" s="193"/>
      <c r="EU39" s="193"/>
      <c r="EV39" s="193"/>
      <c r="EW39" s="193"/>
      <c r="EX39" s="193"/>
      <c r="EY39" s="193"/>
      <c r="EZ39" s="193"/>
      <c r="FA39" s="193"/>
      <c r="FB39" s="193"/>
      <c r="FC39" s="193"/>
      <c r="FD39" s="193"/>
      <c r="FE39" s="193"/>
      <c r="FF39" s="193"/>
      <c r="FG39" s="193"/>
      <c r="FH39" s="193"/>
      <c r="FI39" s="193"/>
      <c r="FJ39" s="193"/>
      <c r="FK39" s="193"/>
      <c r="FL39" s="193"/>
      <c r="FM39" s="193"/>
      <c r="FN39" s="193"/>
      <c r="FO39" s="193"/>
      <c r="FP39" s="193"/>
      <c r="FQ39" s="193"/>
      <c r="FR39" s="193"/>
      <c r="FS39" s="193"/>
      <c r="FT39" s="193"/>
      <c r="FU39" s="193"/>
      <c r="FV39" s="193"/>
      <c r="FW39" s="193"/>
      <c r="FX39" s="193"/>
      <c r="FY39" s="193"/>
      <c r="FZ39" s="193"/>
      <c r="GA39" s="193"/>
      <c r="GB39" s="193"/>
      <c r="GC39" s="193"/>
      <c r="GD39" s="193"/>
      <c r="GE39" s="193"/>
      <c r="GF39" s="193"/>
      <c r="GG39" s="193"/>
      <c r="GH39" s="193"/>
      <c r="GI39" s="193"/>
      <c r="GJ39" s="193"/>
      <c r="GK39" s="193"/>
      <c r="GL39" s="193"/>
      <c r="GM39" s="193"/>
      <c r="GN39" s="193"/>
      <c r="GO39" s="193"/>
      <c r="GP39" s="193"/>
      <c r="GQ39" s="193"/>
      <c r="GR39" s="193"/>
      <c r="GS39" s="193"/>
      <c r="GT39" s="193"/>
      <c r="GU39" s="193"/>
      <c r="GV39" s="193"/>
      <c r="GW39" s="193"/>
      <c r="GX39" s="193"/>
      <c r="GY39" s="193"/>
      <c r="GZ39" s="193"/>
      <c r="HA39" s="193"/>
      <c r="HB39" s="193"/>
      <c r="HC39" s="193"/>
      <c r="HD39" s="193"/>
      <c r="HE39" s="193"/>
      <c r="HF39" s="193"/>
      <c r="HG39" s="193"/>
      <c r="HH39" s="193"/>
      <c r="HI39" s="193"/>
      <c r="HJ39" s="193"/>
      <c r="HK39" s="193"/>
      <c r="HL39" s="193"/>
      <c r="HM39" s="193"/>
      <c r="HN39" s="193"/>
      <c r="HO39" s="193"/>
      <c r="HP39" s="193"/>
      <c r="HQ39" s="193"/>
      <c r="HR39" s="193"/>
      <c r="HS39" s="193"/>
      <c r="HT39" s="193"/>
      <c r="HU39" s="193"/>
      <c r="HV39" s="193"/>
      <c r="HW39" s="193"/>
      <c r="HX39" s="193"/>
      <c r="HY39" s="193"/>
      <c r="HZ39" s="193"/>
      <c r="IA39" s="193"/>
      <c r="IB39" s="193"/>
      <c r="IC39" s="193"/>
      <c r="ID39" s="193" t="n">
        <f aca="false">SUM($B39:IC39)</f>
        <v>0</v>
      </c>
      <c r="IE39" s="193" t="n">
        <f aca="false">SUM($B39:FU39)</f>
        <v>0</v>
      </c>
    </row>
    <row r="40" customFormat="false" ht="12.75" hidden="false" customHeight="false" outlineLevel="0" collapsed="false">
      <c r="A40" s="191" t="s">
        <v>49</v>
      </c>
      <c r="B40" s="193"/>
      <c r="C40" s="193"/>
      <c r="D40" s="193"/>
      <c r="E40" s="193"/>
      <c r="F40" s="193"/>
      <c r="G40" s="193"/>
      <c r="H40" s="193" t="n">
        <v>-1916.65523608856</v>
      </c>
      <c r="I40" s="193" t="n">
        <v>1316.42097276411</v>
      </c>
      <c r="J40" s="193" t="n">
        <v>1258.61546854415</v>
      </c>
      <c r="K40" s="193" t="n">
        <v>5781.4307371293</v>
      </c>
      <c r="L40" s="193" t="n">
        <v>939.8108741443</v>
      </c>
      <c r="M40" s="193" t="n">
        <v>-19414.1246799239</v>
      </c>
      <c r="N40" s="193" t="n">
        <v>-19677.8434332908</v>
      </c>
      <c r="O40" s="193" t="n">
        <v>-20238.4851569192</v>
      </c>
      <c r="P40" s="193" t="n">
        <v>-243.5006719357</v>
      </c>
      <c r="Q40" s="193" t="n">
        <v>48.169070335</v>
      </c>
      <c r="R40" s="193" t="n">
        <v>339.18124937041</v>
      </c>
      <c r="S40" s="193" t="n">
        <v>-11341.2674735754</v>
      </c>
      <c r="T40" s="193" t="n">
        <v>-10811.333025768</v>
      </c>
      <c r="U40" s="193" t="n">
        <v>-8174.77099512411</v>
      </c>
      <c r="V40" s="193" t="n">
        <v>1261.11387177377</v>
      </c>
      <c r="W40" s="193" t="n">
        <v>5339.69216597007</v>
      </c>
      <c r="X40" s="193" t="n">
        <v>870.60811753901</v>
      </c>
      <c r="Y40" s="193" t="n">
        <v>-913.28929286388</v>
      </c>
      <c r="Z40" s="193" t="n">
        <v>463.33889108146</v>
      </c>
      <c r="AA40" s="193" t="n">
        <v>-430.01470025742</v>
      </c>
      <c r="AB40" s="193" t="n">
        <v>-291.76656204835</v>
      </c>
      <c r="AC40" s="193" t="n">
        <v>89.22372074742</v>
      </c>
      <c r="AD40" s="193" t="n">
        <v>257.91613337579</v>
      </c>
      <c r="AE40" s="193" t="n">
        <v>-792.9143001741</v>
      </c>
      <c r="AF40" s="193" t="n">
        <v>-952.53769765102</v>
      </c>
      <c r="AG40" s="193" t="n">
        <v>1507.31927387046</v>
      </c>
      <c r="AH40" s="193" t="n">
        <v>-8100.24777216715</v>
      </c>
      <c r="AI40" s="193" t="n">
        <v>-3967.69575538891</v>
      </c>
      <c r="AJ40" s="193" t="n">
        <v>-9089.03240443345</v>
      </c>
      <c r="AK40" s="193" t="n">
        <v>-10090.2500012169</v>
      </c>
      <c r="AL40" s="193" t="n">
        <v>-8733.81192562379</v>
      </c>
      <c r="AM40" s="193" t="n">
        <v>-9818.63175773392</v>
      </c>
      <c r="AN40" s="193" t="n">
        <v>-9576.53230958535</v>
      </c>
      <c r="AO40" s="193" t="n">
        <v>-9295.79335778463</v>
      </c>
      <c r="AP40" s="193" t="n">
        <v>-8907.03063119764</v>
      </c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T40" s="193"/>
      <c r="CU40" s="193"/>
      <c r="CV40" s="193"/>
      <c r="CW40" s="193"/>
      <c r="CX40" s="193"/>
      <c r="CY40" s="193"/>
      <c r="CZ40" s="193"/>
      <c r="DA40" s="193"/>
      <c r="DB40" s="193"/>
      <c r="DC40" s="193"/>
      <c r="DD40" s="193"/>
      <c r="DE40" s="193"/>
      <c r="DF40" s="193"/>
      <c r="DG40" s="193"/>
      <c r="DH40" s="193"/>
      <c r="DI40" s="193"/>
      <c r="DJ40" s="193"/>
      <c r="DK40" s="193"/>
      <c r="DL40" s="193"/>
      <c r="DM40" s="193"/>
      <c r="DN40" s="193"/>
      <c r="DO40" s="193"/>
      <c r="DP40" s="193"/>
      <c r="DQ40" s="193"/>
      <c r="DR40" s="193"/>
      <c r="DS40" s="193"/>
      <c r="DT40" s="193"/>
      <c r="DU40" s="193"/>
      <c r="DV40" s="193"/>
      <c r="DW40" s="193"/>
      <c r="DX40" s="193"/>
      <c r="DY40" s="193"/>
      <c r="DZ40" s="193"/>
      <c r="EA40" s="193"/>
      <c r="EB40" s="193"/>
      <c r="EC40" s="193"/>
      <c r="ED40" s="193"/>
      <c r="EE40" s="193"/>
      <c r="EF40" s="193"/>
      <c r="EG40" s="193"/>
      <c r="EH40" s="193"/>
      <c r="EI40" s="193"/>
      <c r="EJ40" s="193"/>
      <c r="EK40" s="193"/>
      <c r="EL40" s="193"/>
      <c r="EM40" s="193"/>
      <c r="EN40" s="193"/>
      <c r="EO40" s="193"/>
      <c r="EP40" s="193"/>
      <c r="EQ40" s="193"/>
      <c r="ER40" s="193"/>
      <c r="ES40" s="193"/>
      <c r="ET40" s="193"/>
      <c r="EU40" s="193"/>
      <c r="EV40" s="193"/>
      <c r="EW40" s="193"/>
      <c r="EX40" s="193"/>
      <c r="EY40" s="193"/>
      <c r="EZ40" s="193"/>
      <c r="FA40" s="193"/>
      <c r="FB40" s="193"/>
      <c r="FC40" s="193"/>
      <c r="FD40" s="193"/>
      <c r="FE40" s="193"/>
      <c r="FF40" s="193"/>
      <c r="FG40" s="193"/>
      <c r="FH40" s="193"/>
      <c r="FI40" s="193"/>
      <c r="FJ40" s="193"/>
      <c r="FK40" s="193"/>
      <c r="FL40" s="193"/>
      <c r="FM40" s="193"/>
      <c r="FN40" s="193"/>
      <c r="FO40" s="193"/>
      <c r="FP40" s="193"/>
      <c r="FQ40" s="193"/>
      <c r="FR40" s="193"/>
      <c r="FS40" s="193"/>
      <c r="FT40" s="193"/>
      <c r="FU40" s="193"/>
      <c r="FV40" s="193"/>
      <c r="FW40" s="193"/>
      <c r="FX40" s="193"/>
      <c r="FY40" s="193"/>
      <c r="FZ40" s="193"/>
      <c r="GA40" s="193"/>
      <c r="GB40" s="193"/>
      <c r="GC40" s="193"/>
      <c r="GD40" s="193"/>
      <c r="GE40" s="193"/>
      <c r="GF40" s="193"/>
      <c r="GG40" s="193"/>
      <c r="GH40" s="193"/>
      <c r="GI40" s="193"/>
      <c r="GJ40" s="193"/>
      <c r="GK40" s="193"/>
      <c r="GL40" s="193"/>
      <c r="GM40" s="193"/>
      <c r="GN40" s="193"/>
      <c r="GO40" s="193"/>
      <c r="GP40" s="193"/>
      <c r="GQ40" s="193"/>
      <c r="GR40" s="193"/>
      <c r="GS40" s="193"/>
      <c r="GT40" s="193"/>
      <c r="GU40" s="193"/>
      <c r="GV40" s="193"/>
      <c r="GW40" s="193"/>
      <c r="GX40" s="193"/>
      <c r="GY40" s="193"/>
      <c r="GZ40" s="193"/>
      <c r="HA40" s="193"/>
      <c r="HB40" s="193"/>
      <c r="HC40" s="193"/>
      <c r="HD40" s="193"/>
      <c r="HE40" s="193"/>
      <c r="HF40" s="193"/>
      <c r="HG40" s="193"/>
      <c r="HH40" s="193"/>
      <c r="HI40" s="193"/>
      <c r="HJ40" s="193"/>
      <c r="HK40" s="193"/>
      <c r="HL40" s="193"/>
      <c r="HM40" s="193"/>
      <c r="HN40" s="193"/>
      <c r="HO40" s="193"/>
      <c r="HP40" s="193"/>
      <c r="HQ40" s="193"/>
      <c r="HR40" s="193"/>
      <c r="HS40" s="193"/>
      <c r="HT40" s="193"/>
      <c r="HU40" s="193"/>
      <c r="HV40" s="193"/>
      <c r="HW40" s="193"/>
      <c r="HX40" s="193"/>
      <c r="HY40" s="193"/>
      <c r="HZ40" s="193"/>
      <c r="IA40" s="193"/>
      <c r="IB40" s="193"/>
      <c r="IC40" s="193"/>
      <c r="ID40" s="193" t="n">
        <f aca="false">SUM($B40:IC40)</f>
        <v>-153304.688594107</v>
      </c>
      <c r="IE40" s="193" t="n">
        <f aca="false">SUM($B40:FU40)</f>
        <v>-153304.688594107</v>
      </c>
    </row>
    <row r="41" customFormat="false" ht="12.75" hidden="true" customHeight="false" outlineLevel="0" collapsed="false">
      <c r="B41" s="19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3"/>
      <c r="DX41" s="193"/>
      <c r="DY41" s="193"/>
      <c r="DZ41" s="193"/>
      <c r="EA41" s="193"/>
      <c r="EB41" s="193"/>
      <c r="EC41" s="193"/>
      <c r="ED41" s="193"/>
      <c r="EE41" s="193"/>
      <c r="EF41" s="193"/>
      <c r="EG41" s="193"/>
      <c r="EH41" s="193"/>
      <c r="EI41" s="193"/>
      <c r="EJ41" s="193"/>
      <c r="EK41" s="193"/>
      <c r="EL41" s="193"/>
      <c r="EM41" s="193"/>
      <c r="EN41" s="193"/>
      <c r="EO41" s="193"/>
      <c r="EP41" s="193"/>
      <c r="EQ41" s="193"/>
      <c r="ER41" s="193"/>
      <c r="ES41" s="193"/>
      <c r="ET41" s="193"/>
      <c r="EU41" s="193"/>
      <c r="EV41" s="193"/>
      <c r="EW41" s="193"/>
      <c r="EX41" s="193"/>
      <c r="EY41" s="193"/>
      <c r="EZ41" s="193"/>
      <c r="FA41" s="193"/>
      <c r="FB41" s="193"/>
      <c r="FC41" s="193"/>
      <c r="FD41" s="193"/>
      <c r="FE41" s="193"/>
      <c r="FF41" s="193"/>
      <c r="FG41" s="193"/>
      <c r="FH41" s="193"/>
      <c r="FI41" s="193"/>
      <c r="FJ41" s="193"/>
      <c r="FK41" s="193"/>
      <c r="FL41" s="193"/>
      <c r="FM41" s="193"/>
      <c r="FN41" s="193"/>
      <c r="FO41" s="193"/>
      <c r="FP41" s="193"/>
      <c r="FQ41" s="193"/>
      <c r="FR41" s="193"/>
      <c r="FS41" s="193"/>
      <c r="FT41" s="193"/>
      <c r="FU41" s="193"/>
      <c r="FV41" s="193"/>
      <c r="FW41" s="193"/>
      <c r="FX41" s="193"/>
      <c r="FY41" s="193"/>
      <c r="FZ41" s="193"/>
      <c r="GA41" s="193"/>
      <c r="GB41" s="193"/>
      <c r="GC41" s="193"/>
      <c r="GD41" s="193"/>
      <c r="GE41" s="193"/>
      <c r="GF41" s="193"/>
      <c r="GG41" s="193"/>
      <c r="GH41" s="193"/>
      <c r="GI41" s="193"/>
      <c r="GJ41" s="193"/>
      <c r="GK41" s="193"/>
      <c r="GL41" s="193"/>
      <c r="GM41" s="193"/>
      <c r="GN41" s="193"/>
      <c r="GO41" s="193"/>
      <c r="GP41" s="193"/>
      <c r="GQ41" s="193"/>
      <c r="GR41" s="193"/>
      <c r="GS41" s="193"/>
      <c r="GT41" s="193"/>
      <c r="GU41" s="193"/>
      <c r="GV41" s="193"/>
      <c r="GW41" s="193"/>
      <c r="GX41" s="193"/>
      <c r="GY41" s="193"/>
      <c r="GZ41" s="193"/>
      <c r="HA41" s="193"/>
      <c r="HB41" s="193"/>
      <c r="HC41" s="193"/>
      <c r="HD41" s="193"/>
      <c r="HE41" s="193"/>
      <c r="HF41" s="193"/>
      <c r="HG41" s="193"/>
      <c r="HH41" s="193"/>
      <c r="HI41" s="193"/>
      <c r="HJ41" s="193"/>
      <c r="HK41" s="193"/>
      <c r="HL41" s="193"/>
      <c r="HM41" s="193"/>
      <c r="HN41" s="193"/>
      <c r="HO41" s="193"/>
      <c r="HP41" s="193"/>
      <c r="HQ41" s="193"/>
      <c r="HR41" s="193"/>
      <c r="HS41" s="193"/>
      <c r="HT41" s="193"/>
      <c r="HU41" s="193"/>
      <c r="HV41" s="193"/>
      <c r="HW41" s="193"/>
      <c r="HX41" s="193"/>
      <c r="HY41" s="193"/>
      <c r="HZ41" s="193"/>
      <c r="IA41" s="193"/>
      <c r="IB41" s="193"/>
      <c r="IC41" s="193"/>
      <c r="ID41" s="193" t="n">
        <f aca="false">SUM($B41:IC41)</f>
        <v>0</v>
      </c>
      <c r="IE41" s="193" t="n">
        <f aca="false">SUM($B41:FU41)</f>
        <v>0</v>
      </c>
    </row>
    <row r="42" customFormat="false" ht="12.75" hidden="true" customHeight="false" outlineLevel="0" collapsed="false">
      <c r="B42" s="193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3"/>
      <c r="DX42" s="193"/>
      <c r="DY42" s="193"/>
      <c r="DZ42" s="193"/>
      <c r="EA42" s="193"/>
      <c r="EB42" s="193"/>
      <c r="EC42" s="193"/>
      <c r="ED42" s="193"/>
      <c r="EE42" s="193"/>
      <c r="EF42" s="193"/>
      <c r="EG42" s="193"/>
      <c r="EH42" s="193"/>
      <c r="EI42" s="193"/>
      <c r="EJ42" s="193"/>
      <c r="EK42" s="193"/>
      <c r="EL42" s="193"/>
      <c r="EM42" s="193"/>
      <c r="EN42" s="193"/>
      <c r="EO42" s="193"/>
      <c r="EP42" s="193"/>
      <c r="EQ42" s="193"/>
      <c r="ER42" s="193"/>
      <c r="ES42" s="193"/>
      <c r="ET42" s="193"/>
      <c r="EU42" s="193"/>
      <c r="EV42" s="193"/>
      <c r="EW42" s="193"/>
      <c r="EX42" s="193"/>
      <c r="EY42" s="193"/>
      <c r="EZ42" s="193"/>
      <c r="FA42" s="193"/>
      <c r="FB42" s="193"/>
      <c r="FC42" s="193"/>
      <c r="FD42" s="193"/>
      <c r="FE42" s="193"/>
      <c r="FF42" s="193"/>
      <c r="FG42" s="193"/>
      <c r="FH42" s="193"/>
      <c r="FI42" s="193"/>
      <c r="FJ42" s="193"/>
      <c r="FK42" s="193"/>
      <c r="FL42" s="193"/>
      <c r="FM42" s="193"/>
      <c r="FN42" s="193"/>
      <c r="FO42" s="193"/>
      <c r="FP42" s="193"/>
      <c r="FQ42" s="193"/>
      <c r="FR42" s="193"/>
      <c r="FS42" s="193"/>
      <c r="FT42" s="193"/>
      <c r="FU42" s="193"/>
      <c r="FV42" s="193"/>
      <c r="FW42" s="193"/>
      <c r="FX42" s="193"/>
      <c r="FY42" s="193"/>
      <c r="FZ42" s="193"/>
      <c r="GA42" s="193"/>
      <c r="GB42" s="193"/>
      <c r="GC42" s="193"/>
      <c r="GD42" s="193"/>
      <c r="GE42" s="193"/>
      <c r="GF42" s="193"/>
      <c r="GG42" s="193"/>
      <c r="GH42" s="193"/>
      <c r="GI42" s="193"/>
      <c r="GJ42" s="193"/>
      <c r="GK42" s="193"/>
      <c r="GL42" s="193"/>
      <c r="GM42" s="193"/>
      <c r="GN42" s="193"/>
      <c r="GO42" s="193"/>
      <c r="GP42" s="193"/>
      <c r="GQ42" s="193"/>
      <c r="GR42" s="193"/>
      <c r="GS42" s="193"/>
      <c r="GT42" s="193"/>
      <c r="GU42" s="193"/>
      <c r="GV42" s="193"/>
      <c r="GW42" s="193"/>
      <c r="GX42" s="193"/>
      <c r="GY42" s="193"/>
      <c r="GZ42" s="193"/>
      <c r="HA42" s="193"/>
      <c r="HB42" s="193"/>
      <c r="HC42" s="193"/>
      <c r="HD42" s="193"/>
      <c r="HE42" s="193"/>
      <c r="HF42" s="193"/>
      <c r="HG42" s="193"/>
      <c r="HH42" s="193"/>
      <c r="HI42" s="193"/>
      <c r="HJ42" s="193"/>
      <c r="HK42" s="193"/>
      <c r="HL42" s="193"/>
      <c r="HM42" s="193"/>
      <c r="HN42" s="193"/>
      <c r="HO42" s="193"/>
      <c r="HP42" s="193"/>
      <c r="HQ42" s="193"/>
      <c r="HR42" s="193"/>
      <c r="HS42" s="193"/>
      <c r="HT42" s="193"/>
      <c r="HU42" s="193"/>
      <c r="HV42" s="193"/>
      <c r="HW42" s="193"/>
      <c r="HX42" s="193"/>
      <c r="HY42" s="193"/>
      <c r="HZ42" s="193"/>
      <c r="IA42" s="193"/>
      <c r="IB42" s="193"/>
      <c r="IC42" s="193"/>
      <c r="ID42" s="193" t="n">
        <f aca="false">SUM($B42:IC42)</f>
        <v>0</v>
      </c>
      <c r="IE42" s="193" t="n">
        <f aca="false">SUM($B42:FU42)</f>
        <v>0</v>
      </c>
    </row>
    <row r="43" customFormat="false" ht="12.75" hidden="true" customHeight="false" outlineLevel="0" collapsed="false">
      <c r="B43" s="193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3"/>
      <c r="DX43" s="193"/>
      <c r="DY43" s="193"/>
      <c r="DZ43" s="193"/>
      <c r="EA43" s="193"/>
      <c r="EB43" s="193"/>
      <c r="EC43" s="193"/>
      <c r="ED43" s="193"/>
      <c r="EE43" s="193"/>
      <c r="EF43" s="193"/>
      <c r="EG43" s="193"/>
      <c r="EH43" s="193"/>
      <c r="EI43" s="193"/>
      <c r="EJ43" s="193"/>
      <c r="EK43" s="193"/>
      <c r="EL43" s="193"/>
      <c r="EM43" s="193"/>
      <c r="EN43" s="193"/>
      <c r="EO43" s="193"/>
      <c r="EP43" s="193"/>
      <c r="EQ43" s="193"/>
      <c r="ER43" s="193"/>
      <c r="ES43" s="193"/>
      <c r="ET43" s="193"/>
      <c r="EU43" s="193"/>
      <c r="EV43" s="193"/>
      <c r="EW43" s="193"/>
      <c r="EX43" s="193"/>
      <c r="EY43" s="193"/>
      <c r="EZ43" s="193"/>
      <c r="FA43" s="193"/>
      <c r="FB43" s="193"/>
      <c r="FC43" s="193"/>
      <c r="FD43" s="193"/>
      <c r="FE43" s="193"/>
      <c r="FF43" s="193"/>
      <c r="FG43" s="193"/>
      <c r="FH43" s="193"/>
      <c r="FI43" s="193"/>
      <c r="FJ43" s="193"/>
      <c r="FK43" s="193"/>
      <c r="FL43" s="193"/>
      <c r="FM43" s="193"/>
      <c r="FN43" s="193"/>
      <c r="FO43" s="193"/>
      <c r="FP43" s="193"/>
      <c r="FQ43" s="193"/>
      <c r="FR43" s="193"/>
      <c r="FS43" s="193"/>
      <c r="FT43" s="193"/>
      <c r="FU43" s="193"/>
      <c r="FV43" s="193"/>
      <c r="FW43" s="193"/>
      <c r="FX43" s="193"/>
      <c r="FY43" s="193"/>
      <c r="FZ43" s="193"/>
      <c r="GA43" s="193"/>
      <c r="GB43" s="193"/>
      <c r="GC43" s="193"/>
      <c r="GD43" s="193"/>
      <c r="GE43" s="193"/>
      <c r="GF43" s="193"/>
      <c r="GG43" s="193"/>
      <c r="GH43" s="193"/>
      <c r="GI43" s="193"/>
      <c r="GJ43" s="193"/>
      <c r="GK43" s="193"/>
      <c r="GL43" s="193"/>
      <c r="GM43" s="193"/>
      <c r="GN43" s="193"/>
      <c r="GO43" s="193"/>
      <c r="GP43" s="193"/>
      <c r="GQ43" s="193"/>
      <c r="GR43" s="193"/>
      <c r="GS43" s="193"/>
      <c r="GT43" s="193"/>
      <c r="GU43" s="193"/>
      <c r="GV43" s="193"/>
      <c r="GW43" s="193"/>
      <c r="GX43" s="193"/>
      <c r="GY43" s="193"/>
      <c r="GZ43" s="193"/>
      <c r="HA43" s="193"/>
      <c r="HB43" s="193"/>
      <c r="HC43" s="193"/>
      <c r="HD43" s="193"/>
      <c r="HE43" s="193"/>
      <c r="HF43" s="193"/>
      <c r="HG43" s="193"/>
      <c r="HH43" s="193"/>
      <c r="HI43" s="193"/>
      <c r="HJ43" s="193"/>
      <c r="HK43" s="193"/>
      <c r="HL43" s="193"/>
      <c r="HM43" s="193"/>
      <c r="HN43" s="193"/>
      <c r="HO43" s="193"/>
      <c r="HP43" s="193"/>
      <c r="HQ43" s="193"/>
      <c r="HR43" s="193"/>
      <c r="HS43" s="193"/>
      <c r="HT43" s="193"/>
      <c r="HU43" s="193"/>
      <c r="HV43" s="193"/>
      <c r="HW43" s="193"/>
      <c r="HX43" s="193"/>
      <c r="HY43" s="193"/>
      <c r="HZ43" s="193"/>
      <c r="IA43" s="193"/>
      <c r="IB43" s="193"/>
      <c r="IC43" s="193"/>
      <c r="ID43" s="193" t="n">
        <f aca="false">SUM($B43:IC43)</f>
        <v>0</v>
      </c>
      <c r="IE43" s="193" t="n">
        <f aca="false">SUM($B43:FU43)</f>
        <v>0</v>
      </c>
    </row>
    <row r="44" customFormat="false" ht="12.75" hidden="true" customHeight="false" outlineLevel="0" collapsed="false">
      <c r="B44" s="19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3"/>
      <c r="DX44" s="193"/>
      <c r="DY44" s="193"/>
      <c r="DZ44" s="193"/>
      <c r="EA44" s="193"/>
      <c r="EB44" s="193"/>
      <c r="EC44" s="193"/>
      <c r="ED44" s="193"/>
      <c r="EE44" s="193"/>
      <c r="EF44" s="193"/>
      <c r="EG44" s="193"/>
      <c r="EH44" s="193"/>
      <c r="EI44" s="193"/>
      <c r="EJ44" s="193"/>
      <c r="EK44" s="193"/>
      <c r="EL44" s="193"/>
      <c r="EM44" s="193"/>
      <c r="EN44" s="193"/>
      <c r="EO44" s="193"/>
      <c r="EP44" s="193"/>
      <c r="EQ44" s="193"/>
      <c r="ER44" s="193"/>
      <c r="ES44" s="193"/>
      <c r="ET44" s="193"/>
      <c r="EU44" s="193"/>
      <c r="EV44" s="193"/>
      <c r="EW44" s="193"/>
      <c r="EX44" s="193"/>
      <c r="EY44" s="193"/>
      <c r="EZ44" s="193"/>
      <c r="FA44" s="193"/>
      <c r="FB44" s="193"/>
      <c r="FC44" s="193"/>
      <c r="FD44" s="193"/>
      <c r="FE44" s="193"/>
      <c r="FF44" s="193"/>
      <c r="FG44" s="193"/>
      <c r="FH44" s="193"/>
      <c r="FI44" s="193"/>
      <c r="FJ44" s="193"/>
      <c r="FK44" s="193"/>
      <c r="FL44" s="193"/>
      <c r="FM44" s="193"/>
      <c r="FN44" s="193"/>
      <c r="FO44" s="193"/>
      <c r="FP44" s="193"/>
      <c r="FQ44" s="193"/>
      <c r="FR44" s="193"/>
      <c r="FS44" s="193"/>
      <c r="FT44" s="193"/>
      <c r="FU44" s="193"/>
      <c r="FV44" s="193"/>
      <c r="FW44" s="193"/>
      <c r="FX44" s="193"/>
      <c r="FY44" s="193"/>
      <c r="FZ44" s="193"/>
      <c r="GA44" s="193"/>
      <c r="GB44" s="193"/>
      <c r="GC44" s="193"/>
      <c r="GD44" s="193"/>
      <c r="GE44" s="193"/>
      <c r="GF44" s="193"/>
      <c r="GG44" s="193"/>
      <c r="GH44" s="193"/>
      <c r="GI44" s="193"/>
      <c r="GJ44" s="193"/>
      <c r="GK44" s="193"/>
      <c r="GL44" s="193"/>
      <c r="GM44" s="193"/>
      <c r="GN44" s="193"/>
      <c r="GO44" s="193"/>
      <c r="GP44" s="193"/>
      <c r="GQ44" s="193"/>
      <c r="GR44" s="193"/>
      <c r="GS44" s="193"/>
      <c r="GT44" s="193"/>
      <c r="GU44" s="193"/>
      <c r="GV44" s="193"/>
      <c r="GW44" s="193"/>
      <c r="GX44" s="193"/>
      <c r="GY44" s="193"/>
      <c r="GZ44" s="193"/>
      <c r="HA44" s="193"/>
      <c r="HB44" s="193"/>
      <c r="HC44" s="193"/>
      <c r="HD44" s="193"/>
      <c r="HE44" s="193"/>
      <c r="HF44" s="193"/>
      <c r="HG44" s="193"/>
      <c r="HH44" s="193"/>
      <c r="HI44" s="193"/>
      <c r="HJ44" s="193"/>
      <c r="HK44" s="193"/>
      <c r="HL44" s="193"/>
      <c r="HM44" s="193"/>
      <c r="HN44" s="193"/>
      <c r="HO44" s="193"/>
      <c r="HP44" s="193"/>
      <c r="HQ44" s="193"/>
      <c r="HR44" s="193"/>
      <c r="HS44" s="193"/>
      <c r="HT44" s="193"/>
      <c r="HU44" s="193"/>
      <c r="HV44" s="193"/>
      <c r="HW44" s="193"/>
      <c r="HX44" s="193"/>
      <c r="HY44" s="193"/>
      <c r="HZ44" s="193"/>
      <c r="IA44" s="193"/>
      <c r="IB44" s="193"/>
      <c r="IC44" s="193"/>
      <c r="ID44" s="193" t="n">
        <f aca="false">SUM($B44:IC44)</f>
        <v>0</v>
      </c>
      <c r="IE44" s="193" t="n">
        <f aca="false">SUM($B44:FU44)</f>
        <v>0</v>
      </c>
    </row>
    <row r="45" customFormat="false" ht="12.75" hidden="true" customHeight="false" outlineLevel="0" collapsed="false">
      <c r="B45" s="19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D45" s="193"/>
      <c r="CE45" s="193"/>
      <c r="CF45" s="193"/>
      <c r="CG45" s="193"/>
      <c r="CH45" s="193"/>
      <c r="CI45" s="193"/>
      <c r="CJ45" s="193"/>
      <c r="CK45" s="193"/>
      <c r="CL45" s="193"/>
      <c r="CM45" s="193"/>
      <c r="CN45" s="193"/>
      <c r="CO45" s="193"/>
      <c r="CP45" s="193"/>
      <c r="CQ45" s="193"/>
      <c r="CR45" s="193"/>
      <c r="CS45" s="193"/>
      <c r="CT45" s="193"/>
      <c r="CU45" s="193"/>
      <c r="CV45" s="193"/>
      <c r="CW45" s="193"/>
      <c r="CX45" s="193"/>
      <c r="CY45" s="193"/>
      <c r="CZ45" s="193"/>
      <c r="DA45" s="193"/>
      <c r="DB45" s="193"/>
      <c r="DC45" s="193"/>
      <c r="DD45" s="193"/>
      <c r="DE45" s="193"/>
      <c r="DF45" s="193"/>
      <c r="DG45" s="193"/>
      <c r="DH45" s="193"/>
      <c r="DI45" s="193"/>
      <c r="DJ45" s="193"/>
      <c r="DK45" s="193"/>
      <c r="DL45" s="193"/>
      <c r="DM45" s="193"/>
      <c r="DN45" s="193"/>
      <c r="DO45" s="193"/>
      <c r="DP45" s="193"/>
      <c r="DQ45" s="193"/>
      <c r="DR45" s="193"/>
      <c r="DS45" s="193"/>
      <c r="DT45" s="193"/>
      <c r="DU45" s="193"/>
      <c r="DV45" s="193"/>
      <c r="DW45" s="193"/>
      <c r="DX45" s="193"/>
      <c r="DY45" s="193"/>
      <c r="DZ45" s="193"/>
      <c r="EA45" s="193"/>
      <c r="EB45" s="193"/>
      <c r="EC45" s="193"/>
      <c r="ED45" s="193"/>
      <c r="EE45" s="193"/>
      <c r="EF45" s="193"/>
      <c r="EG45" s="193"/>
      <c r="EH45" s="193"/>
      <c r="EI45" s="193"/>
      <c r="EJ45" s="193"/>
      <c r="EK45" s="193"/>
      <c r="EL45" s="193"/>
      <c r="EM45" s="193"/>
      <c r="EN45" s="193"/>
      <c r="EO45" s="193"/>
      <c r="EP45" s="193"/>
      <c r="EQ45" s="193"/>
      <c r="ER45" s="193"/>
      <c r="ES45" s="193"/>
      <c r="ET45" s="193"/>
      <c r="EU45" s="193"/>
      <c r="EV45" s="193"/>
      <c r="EW45" s="193"/>
      <c r="EX45" s="193"/>
      <c r="EY45" s="193"/>
      <c r="EZ45" s="193"/>
      <c r="FA45" s="193"/>
      <c r="FB45" s="193"/>
      <c r="FC45" s="193"/>
      <c r="FD45" s="193"/>
      <c r="FE45" s="193"/>
      <c r="FF45" s="193"/>
      <c r="FG45" s="193"/>
      <c r="FH45" s="193"/>
      <c r="FI45" s="193"/>
      <c r="FJ45" s="193"/>
      <c r="FK45" s="193"/>
      <c r="FL45" s="193"/>
      <c r="FM45" s="193"/>
      <c r="FN45" s="193"/>
      <c r="FO45" s="193"/>
      <c r="FP45" s="193"/>
      <c r="FQ45" s="193"/>
      <c r="FR45" s="193"/>
      <c r="FS45" s="193"/>
      <c r="FT45" s="193"/>
      <c r="FU45" s="193"/>
      <c r="FV45" s="193"/>
      <c r="FW45" s="193"/>
      <c r="FX45" s="193"/>
      <c r="FY45" s="193"/>
      <c r="FZ45" s="193"/>
      <c r="GA45" s="193"/>
      <c r="GB45" s="193"/>
      <c r="GC45" s="193"/>
      <c r="GD45" s="193"/>
      <c r="GE45" s="193"/>
      <c r="GF45" s="193"/>
      <c r="GG45" s="193"/>
      <c r="GH45" s="193"/>
      <c r="GI45" s="193"/>
      <c r="GJ45" s="193"/>
      <c r="GK45" s="193"/>
      <c r="GL45" s="193"/>
      <c r="GM45" s="193"/>
      <c r="GN45" s="193"/>
      <c r="GO45" s="193"/>
      <c r="GP45" s="193"/>
      <c r="GQ45" s="193"/>
      <c r="GR45" s="193"/>
      <c r="GS45" s="193"/>
      <c r="GT45" s="193"/>
      <c r="GU45" s="193"/>
      <c r="GV45" s="193"/>
      <c r="GW45" s="193"/>
      <c r="GX45" s="193"/>
      <c r="GY45" s="193"/>
      <c r="GZ45" s="193"/>
      <c r="HA45" s="193"/>
      <c r="HB45" s="193"/>
      <c r="HC45" s="193"/>
      <c r="HD45" s="193"/>
      <c r="HE45" s="193"/>
      <c r="HF45" s="193"/>
      <c r="HG45" s="193"/>
      <c r="HH45" s="193"/>
      <c r="HI45" s="193"/>
      <c r="HJ45" s="193"/>
      <c r="HK45" s="193"/>
      <c r="HL45" s="193"/>
      <c r="HM45" s="193"/>
      <c r="HN45" s="193"/>
      <c r="HO45" s="193"/>
      <c r="HP45" s="193"/>
      <c r="HQ45" s="193"/>
      <c r="HR45" s="193"/>
      <c r="HS45" s="193"/>
      <c r="HT45" s="193"/>
      <c r="HU45" s="193"/>
      <c r="HV45" s="193"/>
      <c r="HW45" s="193"/>
      <c r="HX45" s="193"/>
      <c r="HY45" s="193"/>
      <c r="HZ45" s="193"/>
      <c r="IA45" s="193"/>
      <c r="IB45" s="193"/>
      <c r="IC45" s="193"/>
      <c r="ID45" s="193" t="n">
        <f aca="false">SUM($B45:IC45)</f>
        <v>0</v>
      </c>
      <c r="IE45" s="193" t="n">
        <f aca="false">SUM($B45:FU45)</f>
        <v>0</v>
      </c>
    </row>
    <row r="46" customFormat="false" ht="12.75" hidden="true" customHeight="false" outlineLevel="0" collapsed="false">
      <c r="B46" s="193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3"/>
      <c r="DX46" s="193"/>
      <c r="DY46" s="193"/>
      <c r="DZ46" s="193"/>
      <c r="EA46" s="193"/>
      <c r="EB46" s="193"/>
      <c r="EC46" s="193"/>
      <c r="ED46" s="193"/>
      <c r="EE46" s="193"/>
      <c r="EF46" s="193"/>
      <c r="EG46" s="193"/>
      <c r="EH46" s="193"/>
      <c r="EI46" s="193"/>
      <c r="EJ46" s="193"/>
      <c r="EK46" s="193"/>
      <c r="EL46" s="193"/>
      <c r="EM46" s="193"/>
      <c r="EN46" s="193"/>
      <c r="EO46" s="193"/>
      <c r="EP46" s="193"/>
      <c r="EQ46" s="193"/>
      <c r="ER46" s="193"/>
      <c r="ES46" s="193"/>
      <c r="ET46" s="193"/>
      <c r="EU46" s="193"/>
      <c r="EV46" s="193"/>
      <c r="EW46" s="193"/>
      <c r="EX46" s="193"/>
      <c r="EY46" s="193"/>
      <c r="EZ46" s="193"/>
      <c r="FA46" s="193"/>
      <c r="FB46" s="193"/>
      <c r="FC46" s="193"/>
      <c r="FD46" s="193"/>
      <c r="FE46" s="193"/>
      <c r="FF46" s="193"/>
      <c r="FG46" s="193"/>
      <c r="FH46" s="193"/>
      <c r="FI46" s="193"/>
      <c r="FJ46" s="193"/>
      <c r="FK46" s="193"/>
      <c r="FL46" s="193"/>
      <c r="FM46" s="193"/>
      <c r="FN46" s="193"/>
      <c r="FO46" s="193"/>
      <c r="FP46" s="193"/>
      <c r="FQ46" s="193"/>
      <c r="FR46" s="193"/>
      <c r="FS46" s="193"/>
      <c r="FT46" s="193"/>
      <c r="FU46" s="193"/>
      <c r="FV46" s="193"/>
      <c r="FW46" s="193"/>
      <c r="FX46" s="193"/>
      <c r="FY46" s="193"/>
      <c r="FZ46" s="193"/>
      <c r="GA46" s="193"/>
      <c r="GB46" s="193"/>
      <c r="GC46" s="193"/>
      <c r="GD46" s="193"/>
      <c r="GE46" s="193"/>
      <c r="GF46" s="193"/>
      <c r="GG46" s="193"/>
      <c r="GH46" s="193"/>
      <c r="GI46" s="193"/>
      <c r="GJ46" s="193"/>
      <c r="GK46" s="193"/>
      <c r="GL46" s="193"/>
      <c r="GM46" s="193"/>
      <c r="GN46" s="193"/>
      <c r="GO46" s="193"/>
      <c r="GP46" s="193"/>
      <c r="GQ46" s="193"/>
      <c r="GR46" s="193"/>
      <c r="GS46" s="193"/>
      <c r="GT46" s="193"/>
      <c r="GU46" s="193"/>
      <c r="GV46" s="193"/>
      <c r="GW46" s="193"/>
      <c r="GX46" s="193"/>
      <c r="GY46" s="193"/>
      <c r="GZ46" s="193"/>
      <c r="HA46" s="193"/>
      <c r="HB46" s="193"/>
      <c r="HC46" s="193"/>
      <c r="HD46" s="193"/>
      <c r="HE46" s="193"/>
      <c r="HF46" s="193"/>
      <c r="HG46" s="193"/>
      <c r="HH46" s="193"/>
      <c r="HI46" s="193"/>
      <c r="HJ46" s="193"/>
      <c r="HK46" s="193"/>
      <c r="HL46" s="193"/>
      <c r="HM46" s="193"/>
      <c r="HN46" s="193"/>
      <c r="HO46" s="193"/>
      <c r="HP46" s="193"/>
      <c r="HQ46" s="193"/>
      <c r="HR46" s="193"/>
      <c r="HS46" s="193"/>
      <c r="HT46" s="193"/>
      <c r="HU46" s="193"/>
      <c r="HV46" s="193"/>
      <c r="HW46" s="193"/>
      <c r="HX46" s="193"/>
      <c r="HY46" s="193"/>
      <c r="HZ46" s="193"/>
      <c r="IA46" s="193"/>
      <c r="IB46" s="193"/>
      <c r="IC46" s="193"/>
      <c r="ID46" s="193" t="n">
        <f aca="false">SUM($B46:IC46)</f>
        <v>0</v>
      </c>
      <c r="IE46" s="193" t="n">
        <f aca="false">SUM($B46:FU46)</f>
        <v>0</v>
      </c>
    </row>
    <row r="47" customFormat="false" ht="12.75" hidden="true" customHeight="false" outlineLevel="0" collapsed="false">
      <c r="B47" s="193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3"/>
      <c r="DX47" s="193"/>
      <c r="DY47" s="193"/>
      <c r="DZ47" s="193"/>
      <c r="EA47" s="193"/>
      <c r="EB47" s="193"/>
      <c r="EC47" s="193"/>
      <c r="ED47" s="193"/>
      <c r="EE47" s="193"/>
      <c r="EF47" s="193"/>
      <c r="EG47" s="193"/>
      <c r="EH47" s="193"/>
      <c r="EI47" s="193"/>
      <c r="EJ47" s="193"/>
      <c r="EK47" s="193"/>
      <c r="EL47" s="193"/>
      <c r="EM47" s="193"/>
      <c r="EN47" s="193"/>
      <c r="EO47" s="193"/>
      <c r="EP47" s="193"/>
      <c r="EQ47" s="193"/>
      <c r="ER47" s="193"/>
      <c r="ES47" s="193"/>
      <c r="ET47" s="193"/>
      <c r="EU47" s="193"/>
      <c r="EV47" s="193"/>
      <c r="EW47" s="193"/>
      <c r="EX47" s="193"/>
      <c r="EY47" s="193"/>
      <c r="EZ47" s="193"/>
      <c r="FA47" s="193"/>
      <c r="FB47" s="193"/>
      <c r="FC47" s="193"/>
      <c r="FD47" s="193"/>
      <c r="FE47" s="193"/>
      <c r="FF47" s="193"/>
      <c r="FG47" s="193"/>
      <c r="FH47" s="193"/>
      <c r="FI47" s="193"/>
      <c r="FJ47" s="193"/>
      <c r="FK47" s="193"/>
      <c r="FL47" s="193"/>
      <c r="FM47" s="193"/>
      <c r="FN47" s="193"/>
      <c r="FO47" s="193"/>
      <c r="FP47" s="193"/>
      <c r="FQ47" s="193"/>
      <c r="FR47" s="193"/>
      <c r="FS47" s="193"/>
      <c r="FT47" s="193"/>
      <c r="FU47" s="193"/>
      <c r="FV47" s="193"/>
      <c r="FW47" s="193"/>
      <c r="FX47" s="193"/>
      <c r="FY47" s="193"/>
      <c r="FZ47" s="193"/>
      <c r="GA47" s="193"/>
      <c r="GB47" s="193"/>
      <c r="GC47" s="193"/>
      <c r="GD47" s="193"/>
      <c r="GE47" s="193"/>
      <c r="GF47" s="193"/>
      <c r="GG47" s="193"/>
      <c r="GH47" s="193"/>
      <c r="GI47" s="193"/>
      <c r="GJ47" s="193"/>
      <c r="GK47" s="193"/>
      <c r="GL47" s="193"/>
      <c r="GM47" s="193"/>
      <c r="GN47" s="193"/>
      <c r="GO47" s="193"/>
      <c r="GP47" s="193"/>
      <c r="GQ47" s="193"/>
      <c r="GR47" s="193"/>
      <c r="GS47" s="193"/>
      <c r="GT47" s="193"/>
      <c r="GU47" s="193"/>
      <c r="GV47" s="193"/>
      <c r="GW47" s="193"/>
      <c r="GX47" s="193"/>
      <c r="GY47" s="193"/>
      <c r="GZ47" s="193"/>
      <c r="HA47" s="193"/>
      <c r="HB47" s="193"/>
      <c r="HC47" s="193"/>
      <c r="HD47" s="193"/>
      <c r="HE47" s="193"/>
      <c r="HF47" s="193"/>
      <c r="HG47" s="193"/>
      <c r="HH47" s="193"/>
      <c r="HI47" s="193"/>
      <c r="HJ47" s="193"/>
      <c r="HK47" s="193"/>
      <c r="HL47" s="193"/>
      <c r="HM47" s="193"/>
      <c r="HN47" s="193"/>
      <c r="HO47" s="193"/>
      <c r="HP47" s="193"/>
      <c r="HQ47" s="193"/>
      <c r="HR47" s="193"/>
      <c r="HS47" s="193"/>
      <c r="HT47" s="193"/>
      <c r="HU47" s="193"/>
      <c r="HV47" s="193"/>
      <c r="HW47" s="193"/>
      <c r="HX47" s="193"/>
      <c r="HY47" s="193"/>
      <c r="HZ47" s="193"/>
      <c r="IA47" s="193"/>
      <c r="IB47" s="193"/>
      <c r="IC47" s="193"/>
      <c r="ID47" s="193" t="n">
        <f aca="false">SUM($B47:IC47)</f>
        <v>0</v>
      </c>
      <c r="IE47" s="193" t="n">
        <f aca="false">SUM($B47:FU47)</f>
        <v>0</v>
      </c>
    </row>
    <row r="48" customFormat="false" ht="12.75" hidden="true" customHeight="false" outlineLevel="0" collapsed="false">
      <c r="B48" s="193"/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3"/>
      <c r="DX48" s="193"/>
      <c r="DY48" s="193"/>
      <c r="DZ48" s="193"/>
      <c r="EA48" s="193"/>
      <c r="EB48" s="193"/>
      <c r="EC48" s="193"/>
      <c r="ED48" s="193"/>
      <c r="EE48" s="193"/>
      <c r="EF48" s="193"/>
      <c r="EG48" s="193"/>
      <c r="EH48" s="193"/>
      <c r="EI48" s="193"/>
      <c r="EJ48" s="193"/>
      <c r="EK48" s="193"/>
      <c r="EL48" s="193"/>
      <c r="EM48" s="193"/>
      <c r="EN48" s="193"/>
      <c r="EO48" s="193"/>
      <c r="EP48" s="193"/>
      <c r="EQ48" s="193"/>
      <c r="ER48" s="193"/>
      <c r="ES48" s="193"/>
      <c r="ET48" s="193"/>
      <c r="EU48" s="193"/>
      <c r="EV48" s="193"/>
      <c r="EW48" s="193"/>
      <c r="EX48" s="193"/>
      <c r="EY48" s="193"/>
      <c r="EZ48" s="193"/>
      <c r="FA48" s="193"/>
      <c r="FB48" s="193"/>
      <c r="FC48" s="193"/>
      <c r="FD48" s="193"/>
      <c r="FE48" s="193"/>
      <c r="FF48" s="193"/>
      <c r="FG48" s="193"/>
      <c r="FH48" s="193"/>
      <c r="FI48" s="193"/>
      <c r="FJ48" s="193"/>
      <c r="FK48" s="193"/>
      <c r="FL48" s="193"/>
      <c r="FM48" s="193"/>
      <c r="FN48" s="193"/>
      <c r="FO48" s="193"/>
      <c r="FP48" s="193"/>
      <c r="FQ48" s="193"/>
      <c r="FR48" s="193"/>
      <c r="FS48" s="193"/>
      <c r="FT48" s="193"/>
      <c r="FU48" s="193"/>
      <c r="FV48" s="193"/>
      <c r="FW48" s="193"/>
      <c r="FX48" s="193"/>
      <c r="FY48" s="193"/>
      <c r="FZ48" s="193"/>
      <c r="GA48" s="193"/>
      <c r="GB48" s="193"/>
      <c r="GC48" s="193"/>
      <c r="GD48" s="193"/>
      <c r="GE48" s="193"/>
      <c r="GF48" s="193"/>
      <c r="GG48" s="193"/>
      <c r="GH48" s="193"/>
      <c r="GI48" s="193"/>
      <c r="GJ48" s="193"/>
      <c r="GK48" s="193"/>
      <c r="GL48" s="193"/>
      <c r="GM48" s="193"/>
      <c r="GN48" s="193"/>
      <c r="GO48" s="193"/>
      <c r="GP48" s="193"/>
      <c r="GQ48" s="193"/>
      <c r="GR48" s="193"/>
      <c r="GS48" s="193"/>
      <c r="GT48" s="193"/>
      <c r="GU48" s="193"/>
      <c r="GV48" s="193"/>
      <c r="GW48" s="193"/>
      <c r="GX48" s="193"/>
      <c r="GY48" s="193"/>
      <c r="GZ48" s="193"/>
      <c r="HA48" s="193"/>
      <c r="HB48" s="193"/>
      <c r="HC48" s="193"/>
      <c r="HD48" s="193"/>
      <c r="HE48" s="193"/>
      <c r="HF48" s="193"/>
      <c r="HG48" s="193"/>
      <c r="HH48" s="193"/>
      <c r="HI48" s="193"/>
      <c r="HJ48" s="193"/>
      <c r="HK48" s="193"/>
      <c r="HL48" s="193"/>
      <c r="HM48" s="193"/>
      <c r="HN48" s="193"/>
      <c r="HO48" s="193"/>
      <c r="HP48" s="193"/>
      <c r="HQ48" s="193"/>
      <c r="HR48" s="193"/>
      <c r="HS48" s="193"/>
      <c r="HT48" s="193"/>
      <c r="HU48" s="193"/>
      <c r="HV48" s="193"/>
      <c r="HW48" s="193"/>
      <c r="HX48" s="193"/>
      <c r="HY48" s="193"/>
      <c r="HZ48" s="193"/>
      <c r="IA48" s="193"/>
      <c r="IB48" s="193"/>
      <c r="IC48" s="193"/>
      <c r="ID48" s="193" t="n">
        <f aca="false">SUM($B48:IC48)</f>
        <v>0</v>
      </c>
      <c r="IE48" s="193" t="n">
        <f aca="false">SUM($B48:FU48)</f>
        <v>0</v>
      </c>
    </row>
    <row r="49" customFormat="false" ht="12.75" hidden="true" customHeight="false" outlineLevel="0" collapsed="false">
      <c r="B49" s="193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D49" s="193"/>
      <c r="CE49" s="193"/>
      <c r="CF49" s="193"/>
      <c r="CG49" s="193"/>
      <c r="CH49" s="193"/>
      <c r="CI49" s="193"/>
      <c r="CJ49" s="193"/>
      <c r="CK49" s="193"/>
      <c r="CL49" s="193"/>
      <c r="CM49" s="193"/>
      <c r="CN49" s="193"/>
      <c r="CO49" s="193"/>
      <c r="CP49" s="193"/>
      <c r="CQ49" s="193"/>
      <c r="CR49" s="193"/>
      <c r="CS49" s="193"/>
      <c r="CT49" s="193"/>
      <c r="CU49" s="193"/>
      <c r="CV49" s="193"/>
      <c r="CW49" s="193"/>
      <c r="CX49" s="193"/>
      <c r="CY49" s="193"/>
      <c r="CZ49" s="193"/>
      <c r="DA49" s="193"/>
      <c r="DB49" s="193"/>
      <c r="DC49" s="193"/>
      <c r="DD49" s="193"/>
      <c r="DE49" s="193"/>
      <c r="DF49" s="193"/>
      <c r="DG49" s="193"/>
      <c r="DH49" s="193"/>
      <c r="DI49" s="193"/>
      <c r="DJ49" s="193"/>
      <c r="DK49" s="193"/>
      <c r="DL49" s="193"/>
      <c r="DM49" s="193"/>
      <c r="DN49" s="193"/>
      <c r="DO49" s="193"/>
      <c r="DP49" s="193"/>
      <c r="DQ49" s="193"/>
      <c r="DR49" s="193"/>
      <c r="DS49" s="193"/>
      <c r="DT49" s="193"/>
      <c r="DU49" s="193"/>
      <c r="DV49" s="193"/>
      <c r="DW49" s="193"/>
      <c r="DX49" s="193"/>
      <c r="DY49" s="193"/>
      <c r="DZ49" s="193"/>
      <c r="EA49" s="193"/>
      <c r="EB49" s="193"/>
      <c r="EC49" s="193"/>
      <c r="ED49" s="193"/>
      <c r="EE49" s="193"/>
      <c r="EF49" s="193"/>
      <c r="EG49" s="193"/>
      <c r="EH49" s="193"/>
      <c r="EI49" s="193"/>
      <c r="EJ49" s="193"/>
      <c r="EK49" s="193"/>
      <c r="EL49" s="193"/>
      <c r="EM49" s="193"/>
      <c r="EN49" s="193"/>
      <c r="EO49" s="193"/>
      <c r="EP49" s="193"/>
      <c r="EQ49" s="193"/>
      <c r="ER49" s="193"/>
      <c r="ES49" s="193"/>
      <c r="ET49" s="193"/>
      <c r="EU49" s="193"/>
      <c r="EV49" s="193"/>
      <c r="EW49" s="193"/>
      <c r="EX49" s="193"/>
      <c r="EY49" s="193"/>
      <c r="EZ49" s="193"/>
      <c r="FA49" s="193"/>
      <c r="FB49" s="193"/>
      <c r="FC49" s="193"/>
      <c r="FD49" s="193"/>
      <c r="FE49" s="193"/>
      <c r="FF49" s="193"/>
      <c r="FG49" s="193"/>
      <c r="FH49" s="193"/>
      <c r="FI49" s="193"/>
      <c r="FJ49" s="193"/>
      <c r="FK49" s="193"/>
      <c r="FL49" s="193"/>
      <c r="FM49" s="193"/>
      <c r="FN49" s="193"/>
      <c r="FO49" s="193"/>
      <c r="FP49" s="193"/>
      <c r="FQ49" s="193"/>
      <c r="FR49" s="193"/>
      <c r="FS49" s="193"/>
      <c r="FT49" s="193"/>
      <c r="FU49" s="193"/>
      <c r="FV49" s="193"/>
      <c r="FW49" s="193"/>
      <c r="FX49" s="193"/>
      <c r="FY49" s="193"/>
      <c r="FZ49" s="193"/>
      <c r="GA49" s="193"/>
      <c r="GB49" s="193"/>
      <c r="GC49" s="193"/>
      <c r="GD49" s="193"/>
      <c r="GE49" s="193"/>
      <c r="GF49" s="193"/>
      <c r="GG49" s="193"/>
      <c r="GH49" s="193"/>
      <c r="GI49" s="193"/>
      <c r="GJ49" s="193"/>
      <c r="GK49" s="193"/>
      <c r="GL49" s="193"/>
      <c r="GM49" s="193"/>
      <c r="GN49" s="193"/>
      <c r="GO49" s="193"/>
      <c r="GP49" s="193"/>
      <c r="GQ49" s="193"/>
      <c r="GR49" s="193"/>
      <c r="GS49" s="193"/>
      <c r="GT49" s="193"/>
      <c r="GU49" s="193"/>
      <c r="GV49" s="193"/>
      <c r="GW49" s="193"/>
      <c r="GX49" s="193"/>
      <c r="GY49" s="193"/>
      <c r="GZ49" s="193"/>
      <c r="HA49" s="193"/>
      <c r="HB49" s="193"/>
      <c r="HC49" s="193"/>
      <c r="HD49" s="193"/>
      <c r="HE49" s="193"/>
      <c r="HF49" s="193"/>
      <c r="HG49" s="193"/>
      <c r="HH49" s="193"/>
      <c r="HI49" s="193"/>
      <c r="HJ49" s="193"/>
      <c r="HK49" s="193"/>
      <c r="HL49" s="193"/>
      <c r="HM49" s="193"/>
      <c r="HN49" s="193"/>
      <c r="HO49" s="193"/>
      <c r="HP49" s="193"/>
      <c r="HQ49" s="193"/>
      <c r="HR49" s="193"/>
      <c r="HS49" s="193"/>
      <c r="HT49" s="193"/>
      <c r="HU49" s="193"/>
      <c r="HV49" s="193"/>
      <c r="HW49" s="193"/>
      <c r="HX49" s="193"/>
      <c r="HY49" s="193"/>
      <c r="HZ49" s="193"/>
      <c r="IA49" s="193"/>
      <c r="IB49" s="193"/>
      <c r="IC49" s="193"/>
      <c r="ID49" s="193" t="n">
        <f aca="false">SUM($B49:IC49)</f>
        <v>0</v>
      </c>
      <c r="IE49" s="193" t="n">
        <f aca="false">SUM($B49:FU49)</f>
        <v>0</v>
      </c>
    </row>
    <row r="50" customFormat="false" ht="12.75" hidden="true" customHeight="false" outlineLevel="0" collapsed="false">
      <c r="B50" s="193"/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  <c r="DZ50" s="193"/>
      <c r="EA50" s="193"/>
      <c r="EB50" s="193"/>
      <c r="EC50" s="193"/>
      <c r="ED50" s="193"/>
      <c r="EE50" s="193"/>
      <c r="EF50" s="193"/>
      <c r="EG50" s="193"/>
      <c r="EH50" s="193"/>
      <c r="EI50" s="193"/>
      <c r="EJ50" s="193"/>
      <c r="EK50" s="193"/>
      <c r="EL50" s="193"/>
      <c r="EM50" s="193"/>
      <c r="EN50" s="193"/>
      <c r="EO50" s="193"/>
      <c r="EP50" s="193"/>
      <c r="EQ50" s="193"/>
      <c r="ER50" s="193"/>
      <c r="ES50" s="193"/>
      <c r="ET50" s="193"/>
      <c r="EU50" s="193"/>
      <c r="EV50" s="193"/>
      <c r="EW50" s="193"/>
      <c r="EX50" s="193"/>
      <c r="EY50" s="193"/>
      <c r="EZ50" s="193"/>
      <c r="FA50" s="193"/>
      <c r="FB50" s="193"/>
      <c r="FC50" s="193"/>
      <c r="FD50" s="193"/>
      <c r="FE50" s="193"/>
      <c r="FF50" s="193"/>
      <c r="FG50" s="193"/>
      <c r="FH50" s="193"/>
      <c r="FI50" s="193"/>
      <c r="FJ50" s="193"/>
      <c r="FK50" s="193"/>
      <c r="FL50" s="193"/>
      <c r="FM50" s="193"/>
      <c r="FN50" s="193"/>
      <c r="FO50" s="193"/>
      <c r="FP50" s="193"/>
      <c r="FQ50" s="193"/>
      <c r="FR50" s="193"/>
      <c r="FS50" s="193"/>
      <c r="FT50" s="193"/>
      <c r="FU50" s="193"/>
      <c r="FV50" s="193"/>
      <c r="FW50" s="193"/>
      <c r="FX50" s="193"/>
      <c r="FY50" s="193"/>
      <c r="FZ50" s="193"/>
      <c r="GA50" s="193"/>
      <c r="GB50" s="193"/>
      <c r="GC50" s="193"/>
      <c r="GD50" s="193"/>
      <c r="GE50" s="193"/>
      <c r="GF50" s="193"/>
      <c r="GG50" s="193"/>
      <c r="GH50" s="193"/>
      <c r="GI50" s="193"/>
      <c r="GJ50" s="193"/>
      <c r="GK50" s="193"/>
      <c r="GL50" s="193"/>
      <c r="GM50" s="193"/>
      <c r="GN50" s="193"/>
      <c r="GO50" s="193"/>
      <c r="GP50" s="193"/>
      <c r="GQ50" s="193"/>
      <c r="GR50" s="193"/>
      <c r="GS50" s="193"/>
      <c r="GT50" s="193"/>
      <c r="GU50" s="193"/>
      <c r="GV50" s="193"/>
      <c r="GW50" s="193"/>
      <c r="GX50" s="193"/>
      <c r="GY50" s="193"/>
      <c r="GZ50" s="193"/>
      <c r="HA50" s="193"/>
      <c r="HB50" s="193"/>
      <c r="HC50" s="193"/>
      <c r="HD50" s="193"/>
      <c r="HE50" s="193"/>
      <c r="HF50" s="193"/>
      <c r="HG50" s="193"/>
      <c r="HH50" s="193"/>
      <c r="HI50" s="193"/>
      <c r="HJ50" s="193"/>
      <c r="HK50" s="193"/>
      <c r="HL50" s="193"/>
      <c r="HM50" s="193"/>
      <c r="HN50" s="193"/>
      <c r="HO50" s="193"/>
      <c r="HP50" s="193"/>
      <c r="HQ50" s="193"/>
      <c r="HR50" s="193"/>
      <c r="HS50" s="193"/>
      <c r="HT50" s="193"/>
      <c r="HU50" s="193"/>
      <c r="HV50" s="193"/>
      <c r="HW50" s="193"/>
      <c r="HX50" s="193"/>
      <c r="HY50" s="193"/>
      <c r="HZ50" s="193"/>
      <c r="IA50" s="193"/>
      <c r="IB50" s="193"/>
      <c r="IC50" s="193"/>
      <c r="ID50" s="193" t="n">
        <f aca="false">SUM($B50:IC50)</f>
        <v>0</v>
      </c>
      <c r="IE50" s="193" t="n">
        <f aca="false">SUM($B50:FU50)</f>
        <v>0</v>
      </c>
    </row>
    <row r="51" customFormat="false" ht="12.75" hidden="true" customHeight="false" outlineLevel="0" collapsed="false">
      <c r="B51" s="193"/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3"/>
      <c r="CX51" s="193"/>
      <c r="CY51" s="193"/>
      <c r="CZ51" s="193"/>
      <c r="DA51" s="193"/>
      <c r="DB51" s="193"/>
      <c r="DC51" s="193"/>
      <c r="DD51" s="193"/>
      <c r="DE51" s="193"/>
      <c r="DF51" s="193"/>
      <c r="DG51" s="193"/>
      <c r="DH51" s="193"/>
      <c r="DI51" s="193"/>
      <c r="DJ51" s="193"/>
      <c r="DK51" s="193"/>
      <c r="DL51" s="193"/>
      <c r="DM51" s="193"/>
      <c r="DN51" s="193"/>
      <c r="DO51" s="193"/>
      <c r="DP51" s="193"/>
      <c r="DQ51" s="193"/>
      <c r="DR51" s="193"/>
      <c r="DS51" s="193"/>
      <c r="DT51" s="193"/>
      <c r="DU51" s="193"/>
      <c r="DV51" s="193"/>
      <c r="DW51" s="193"/>
      <c r="DX51" s="193"/>
      <c r="DY51" s="193"/>
      <c r="DZ51" s="193"/>
      <c r="EA51" s="193"/>
      <c r="EB51" s="193"/>
      <c r="EC51" s="193"/>
      <c r="ED51" s="193"/>
      <c r="EE51" s="193"/>
      <c r="EF51" s="193"/>
      <c r="EG51" s="193"/>
      <c r="EH51" s="193"/>
      <c r="EI51" s="193"/>
      <c r="EJ51" s="193"/>
      <c r="EK51" s="193"/>
      <c r="EL51" s="193"/>
      <c r="EM51" s="193"/>
      <c r="EN51" s="193"/>
      <c r="EO51" s="193"/>
      <c r="EP51" s="193"/>
      <c r="EQ51" s="193"/>
      <c r="ER51" s="193"/>
      <c r="ES51" s="193"/>
      <c r="ET51" s="193"/>
      <c r="EU51" s="193"/>
      <c r="EV51" s="193"/>
      <c r="EW51" s="193"/>
      <c r="EX51" s="193"/>
      <c r="EY51" s="193"/>
      <c r="EZ51" s="193"/>
      <c r="FA51" s="193"/>
      <c r="FB51" s="193"/>
      <c r="FC51" s="193"/>
      <c r="FD51" s="193"/>
      <c r="FE51" s="193"/>
      <c r="FF51" s="193"/>
      <c r="FG51" s="193"/>
      <c r="FH51" s="193"/>
      <c r="FI51" s="193"/>
      <c r="FJ51" s="193"/>
      <c r="FK51" s="193"/>
      <c r="FL51" s="193"/>
      <c r="FM51" s="193"/>
      <c r="FN51" s="193"/>
      <c r="FO51" s="193"/>
      <c r="FP51" s="193"/>
      <c r="FQ51" s="193"/>
      <c r="FR51" s="193"/>
      <c r="FS51" s="193"/>
      <c r="FT51" s="193"/>
      <c r="FU51" s="193"/>
      <c r="FV51" s="193"/>
      <c r="FW51" s="193"/>
      <c r="FX51" s="193"/>
      <c r="FY51" s="193"/>
      <c r="FZ51" s="193"/>
      <c r="GA51" s="193"/>
      <c r="GB51" s="193"/>
      <c r="GC51" s="193"/>
      <c r="GD51" s="193"/>
      <c r="GE51" s="193"/>
      <c r="GF51" s="193"/>
      <c r="GG51" s="193"/>
      <c r="GH51" s="193"/>
      <c r="GI51" s="193"/>
      <c r="GJ51" s="193"/>
      <c r="GK51" s="193"/>
      <c r="GL51" s="193"/>
      <c r="GM51" s="193"/>
      <c r="GN51" s="193"/>
      <c r="GO51" s="193"/>
      <c r="GP51" s="193"/>
      <c r="GQ51" s="193"/>
      <c r="GR51" s="193"/>
      <c r="GS51" s="193"/>
      <c r="GT51" s="193"/>
      <c r="GU51" s="193"/>
      <c r="GV51" s="193"/>
      <c r="GW51" s="193"/>
      <c r="GX51" s="193"/>
      <c r="GY51" s="193"/>
      <c r="GZ51" s="193"/>
      <c r="HA51" s="193"/>
      <c r="HB51" s="193"/>
      <c r="HC51" s="193"/>
      <c r="HD51" s="193"/>
      <c r="HE51" s="193"/>
      <c r="HF51" s="193"/>
      <c r="HG51" s="193"/>
      <c r="HH51" s="193"/>
      <c r="HI51" s="193"/>
      <c r="HJ51" s="193"/>
      <c r="HK51" s="193"/>
      <c r="HL51" s="193"/>
      <c r="HM51" s="193"/>
      <c r="HN51" s="193"/>
      <c r="HO51" s="193"/>
      <c r="HP51" s="193"/>
      <c r="HQ51" s="193"/>
      <c r="HR51" s="193"/>
      <c r="HS51" s="193"/>
      <c r="HT51" s="193"/>
      <c r="HU51" s="193"/>
      <c r="HV51" s="193"/>
      <c r="HW51" s="193"/>
      <c r="HX51" s="193"/>
      <c r="HY51" s="193"/>
      <c r="HZ51" s="193"/>
      <c r="IA51" s="193"/>
      <c r="IB51" s="193"/>
      <c r="IC51" s="193"/>
      <c r="ID51" s="193" t="n">
        <f aca="false">SUM($B51:IC51)</f>
        <v>0</v>
      </c>
      <c r="IE51" s="193" t="n">
        <f aca="false">SUM($B51:FU51)</f>
        <v>0</v>
      </c>
    </row>
    <row r="52" customFormat="false" ht="12.75" hidden="true" customHeight="false" outlineLevel="0" collapsed="false">
      <c r="B52" s="193"/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D52" s="193"/>
      <c r="CE52" s="193"/>
      <c r="CF52" s="193"/>
      <c r="CG52" s="193"/>
      <c r="CH52" s="193"/>
      <c r="CI52" s="193"/>
      <c r="CJ52" s="193"/>
      <c r="CK52" s="193"/>
      <c r="CL52" s="193"/>
      <c r="CM52" s="193"/>
      <c r="CN52" s="193"/>
      <c r="CO52" s="193"/>
      <c r="CP52" s="193"/>
      <c r="CQ52" s="193"/>
      <c r="CR52" s="193"/>
      <c r="CS52" s="193"/>
      <c r="CT52" s="193"/>
      <c r="CU52" s="193"/>
      <c r="CV52" s="193"/>
      <c r="CW52" s="193"/>
      <c r="CX52" s="193"/>
      <c r="CY52" s="193"/>
      <c r="CZ52" s="193"/>
      <c r="DA52" s="193"/>
      <c r="DB52" s="193"/>
      <c r="DC52" s="193"/>
      <c r="DD52" s="193"/>
      <c r="DE52" s="193"/>
      <c r="DF52" s="193"/>
      <c r="DG52" s="193"/>
      <c r="DH52" s="193"/>
      <c r="DI52" s="193"/>
      <c r="DJ52" s="193"/>
      <c r="DK52" s="193"/>
      <c r="DL52" s="193"/>
      <c r="DM52" s="193"/>
      <c r="DN52" s="193"/>
      <c r="DO52" s="193"/>
      <c r="DP52" s="193"/>
      <c r="DQ52" s="193"/>
      <c r="DR52" s="193"/>
      <c r="DS52" s="193"/>
      <c r="DT52" s="193"/>
      <c r="DU52" s="193"/>
      <c r="DV52" s="193"/>
      <c r="DW52" s="193"/>
      <c r="DX52" s="193"/>
      <c r="DY52" s="193"/>
      <c r="DZ52" s="193"/>
      <c r="EA52" s="193"/>
      <c r="EB52" s="193"/>
      <c r="EC52" s="193"/>
      <c r="ED52" s="193"/>
      <c r="EE52" s="193"/>
      <c r="EF52" s="193"/>
      <c r="EG52" s="193"/>
      <c r="EH52" s="193"/>
      <c r="EI52" s="193"/>
      <c r="EJ52" s="193"/>
      <c r="EK52" s="193"/>
      <c r="EL52" s="193"/>
      <c r="EM52" s="193"/>
      <c r="EN52" s="193"/>
      <c r="EO52" s="193"/>
      <c r="EP52" s="193"/>
      <c r="EQ52" s="193"/>
      <c r="ER52" s="193"/>
      <c r="ES52" s="193"/>
      <c r="ET52" s="193"/>
      <c r="EU52" s="193"/>
      <c r="EV52" s="193"/>
      <c r="EW52" s="193"/>
      <c r="EX52" s="193"/>
      <c r="EY52" s="193"/>
      <c r="EZ52" s="193"/>
      <c r="FA52" s="193"/>
      <c r="FB52" s="193"/>
      <c r="FC52" s="193"/>
      <c r="FD52" s="193"/>
      <c r="FE52" s="193"/>
      <c r="FF52" s="193"/>
      <c r="FG52" s="193"/>
      <c r="FH52" s="193"/>
      <c r="FI52" s="193"/>
      <c r="FJ52" s="193"/>
      <c r="FK52" s="193"/>
      <c r="FL52" s="193"/>
      <c r="FM52" s="193"/>
      <c r="FN52" s="193"/>
      <c r="FO52" s="193"/>
      <c r="FP52" s="193"/>
      <c r="FQ52" s="193"/>
      <c r="FR52" s="193"/>
      <c r="FS52" s="193"/>
      <c r="FT52" s="193"/>
      <c r="FU52" s="193"/>
      <c r="FV52" s="193"/>
      <c r="FW52" s="193"/>
      <c r="FX52" s="193"/>
      <c r="FY52" s="193"/>
      <c r="FZ52" s="193"/>
      <c r="GA52" s="193"/>
      <c r="GB52" s="193"/>
      <c r="GC52" s="193"/>
      <c r="GD52" s="193"/>
      <c r="GE52" s="193"/>
      <c r="GF52" s="193"/>
      <c r="GG52" s="193"/>
      <c r="GH52" s="193"/>
      <c r="GI52" s="193"/>
      <c r="GJ52" s="193"/>
      <c r="GK52" s="193"/>
      <c r="GL52" s="193"/>
      <c r="GM52" s="193"/>
      <c r="GN52" s="193"/>
      <c r="GO52" s="193"/>
      <c r="GP52" s="193"/>
      <c r="GQ52" s="193"/>
      <c r="GR52" s="193"/>
      <c r="GS52" s="193"/>
      <c r="GT52" s="193"/>
      <c r="GU52" s="193"/>
      <c r="GV52" s="193"/>
      <c r="GW52" s="193"/>
      <c r="GX52" s="193"/>
      <c r="GY52" s="193"/>
      <c r="GZ52" s="193"/>
      <c r="HA52" s="193"/>
      <c r="HB52" s="193"/>
      <c r="HC52" s="193"/>
      <c r="HD52" s="193"/>
      <c r="HE52" s="193"/>
      <c r="HF52" s="193"/>
      <c r="HG52" s="193"/>
      <c r="HH52" s="193"/>
      <c r="HI52" s="193"/>
      <c r="HJ52" s="193"/>
      <c r="HK52" s="193"/>
      <c r="HL52" s="193"/>
      <c r="HM52" s="193"/>
      <c r="HN52" s="193"/>
      <c r="HO52" s="193"/>
      <c r="HP52" s="193"/>
      <c r="HQ52" s="193"/>
      <c r="HR52" s="193"/>
      <c r="HS52" s="193"/>
      <c r="HT52" s="193"/>
      <c r="HU52" s="193"/>
      <c r="HV52" s="193"/>
      <c r="HW52" s="193"/>
      <c r="HX52" s="193"/>
      <c r="HY52" s="193"/>
      <c r="HZ52" s="193"/>
      <c r="IA52" s="193"/>
      <c r="IB52" s="193"/>
      <c r="IC52" s="193"/>
      <c r="ID52" s="193" t="n">
        <f aca="false">SUM($B52:IC52)</f>
        <v>0</v>
      </c>
      <c r="IE52" s="193" t="n">
        <f aca="false">SUM($B52:FU52)</f>
        <v>0</v>
      </c>
    </row>
    <row r="53" customFormat="false" ht="12.75" hidden="true" customHeight="false" outlineLevel="0" collapsed="false">
      <c r="B53" s="193"/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3"/>
      <c r="DX53" s="193"/>
      <c r="DY53" s="193"/>
      <c r="DZ53" s="193"/>
      <c r="EA53" s="193"/>
      <c r="EB53" s="193"/>
      <c r="EC53" s="193"/>
      <c r="ED53" s="193"/>
      <c r="EE53" s="193"/>
      <c r="EF53" s="193"/>
      <c r="EG53" s="193"/>
      <c r="EH53" s="193"/>
      <c r="EI53" s="193"/>
      <c r="EJ53" s="193"/>
      <c r="EK53" s="193"/>
      <c r="EL53" s="193"/>
      <c r="EM53" s="193"/>
      <c r="EN53" s="193"/>
      <c r="EO53" s="193"/>
      <c r="EP53" s="193"/>
      <c r="EQ53" s="193"/>
      <c r="ER53" s="193"/>
      <c r="ES53" s="193"/>
      <c r="ET53" s="193"/>
      <c r="EU53" s="193"/>
      <c r="EV53" s="193"/>
      <c r="EW53" s="193"/>
      <c r="EX53" s="193"/>
      <c r="EY53" s="193"/>
      <c r="EZ53" s="193"/>
      <c r="FA53" s="193"/>
      <c r="FB53" s="193"/>
      <c r="FC53" s="193"/>
      <c r="FD53" s="193"/>
      <c r="FE53" s="193"/>
      <c r="FF53" s="193"/>
      <c r="FG53" s="193"/>
      <c r="FH53" s="193"/>
      <c r="FI53" s="193"/>
      <c r="FJ53" s="193"/>
      <c r="FK53" s="193"/>
      <c r="FL53" s="193"/>
      <c r="FM53" s="193"/>
      <c r="FN53" s="193"/>
      <c r="FO53" s="193"/>
      <c r="FP53" s="193"/>
      <c r="FQ53" s="193"/>
      <c r="FR53" s="193"/>
      <c r="FS53" s="193"/>
      <c r="FT53" s="193"/>
      <c r="FU53" s="193"/>
      <c r="FV53" s="193"/>
      <c r="FW53" s="193"/>
      <c r="FX53" s="193"/>
      <c r="FY53" s="193"/>
      <c r="FZ53" s="193"/>
      <c r="GA53" s="193"/>
      <c r="GB53" s="193"/>
      <c r="GC53" s="193"/>
      <c r="GD53" s="193"/>
      <c r="GE53" s="193"/>
      <c r="GF53" s="193"/>
      <c r="GG53" s="193"/>
      <c r="GH53" s="193"/>
      <c r="GI53" s="193"/>
      <c r="GJ53" s="193"/>
      <c r="GK53" s="193"/>
      <c r="GL53" s="193"/>
      <c r="GM53" s="193"/>
      <c r="GN53" s="193"/>
      <c r="GO53" s="193"/>
      <c r="GP53" s="193"/>
      <c r="GQ53" s="193"/>
      <c r="GR53" s="193"/>
      <c r="GS53" s="193"/>
      <c r="GT53" s="193"/>
      <c r="GU53" s="193"/>
      <c r="GV53" s="193"/>
      <c r="GW53" s="193"/>
      <c r="GX53" s="193"/>
      <c r="GY53" s="193"/>
      <c r="GZ53" s="193"/>
      <c r="HA53" s="193"/>
      <c r="HB53" s="193"/>
      <c r="HC53" s="193"/>
      <c r="HD53" s="193"/>
      <c r="HE53" s="193"/>
      <c r="HF53" s="193"/>
      <c r="HG53" s="193"/>
      <c r="HH53" s="193"/>
      <c r="HI53" s="193"/>
      <c r="HJ53" s="193"/>
      <c r="HK53" s="193"/>
      <c r="HL53" s="193"/>
      <c r="HM53" s="193"/>
      <c r="HN53" s="193"/>
      <c r="HO53" s="193"/>
      <c r="HP53" s="193"/>
      <c r="HQ53" s="193"/>
      <c r="HR53" s="193"/>
      <c r="HS53" s="193"/>
      <c r="HT53" s="193"/>
      <c r="HU53" s="193"/>
      <c r="HV53" s="193"/>
      <c r="HW53" s="193"/>
      <c r="HX53" s="193"/>
      <c r="HY53" s="193"/>
      <c r="HZ53" s="193"/>
      <c r="IA53" s="193"/>
      <c r="IB53" s="193"/>
      <c r="IC53" s="193"/>
      <c r="ID53" s="193" t="n">
        <f aca="false">SUM($B53:IC53)</f>
        <v>0</v>
      </c>
      <c r="IE53" s="193" t="n">
        <f aca="false">SUM($B53:FU53)</f>
        <v>0</v>
      </c>
    </row>
    <row r="54" customFormat="false" ht="12.75" hidden="true" customHeight="false" outlineLevel="0" collapsed="false">
      <c r="B54" s="193"/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3"/>
      <c r="DX54" s="193"/>
      <c r="DY54" s="193"/>
      <c r="DZ54" s="193"/>
      <c r="EA54" s="193"/>
      <c r="EB54" s="193"/>
      <c r="EC54" s="193"/>
      <c r="ED54" s="193"/>
      <c r="EE54" s="193"/>
      <c r="EF54" s="193"/>
      <c r="EG54" s="193"/>
      <c r="EH54" s="193"/>
      <c r="EI54" s="193"/>
      <c r="EJ54" s="193"/>
      <c r="EK54" s="193"/>
      <c r="EL54" s="193"/>
      <c r="EM54" s="193"/>
      <c r="EN54" s="193"/>
      <c r="EO54" s="193"/>
      <c r="EP54" s="193"/>
      <c r="EQ54" s="193"/>
      <c r="ER54" s="193"/>
      <c r="ES54" s="193"/>
      <c r="ET54" s="193"/>
      <c r="EU54" s="193"/>
      <c r="EV54" s="193"/>
      <c r="EW54" s="193"/>
      <c r="EX54" s="193"/>
      <c r="EY54" s="193"/>
      <c r="EZ54" s="193"/>
      <c r="FA54" s="193"/>
      <c r="FB54" s="193"/>
      <c r="FC54" s="193"/>
      <c r="FD54" s="193"/>
      <c r="FE54" s="193"/>
      <c r="FF54" s="193"/>
      <c r="FG54" s="193"/>
      <c r="FH54" s="193"/>
      <c r="FI54" s="193"/>
      <c r="FJ54" s="193"/>
      <c r="FK54" s="193"/>
      <c r="FL54" s="193"/>
      <c r="FM54" s="193"/>
      <c r="FN54" s="193"/>
      <c r="FO54" s="193"/>
      <c r="FP54" s="193"/>
      <c r="FQ54" s="193"/>
      <c r="FR54" s="193"/>
      <c r="FS54" s="193"/>
      <c r="FT54" s="193"/>
      <c r="FU54" s="193"/>
      <c r="FV54" s="193"/>
      <c r="FW54" s="193"/>
      <c r="FX54" s="193"/>
      <c r="FY54" s="193"/>
      <c r="FZ54" s="193"/>
      <c r="GA54" s="193"/>
      <c r="GB54" s="193"/>
      <c r="GC54" s="193"/>
      <c r="GD54" s="193"/>
      <c r="GE54" s="193"/>
      <c r="GF54" s="193"/>
      <c r="GG54" s="193"/>
      <c r="GH54" s="193"/>
      <c r="GI54" s="193"/>
      <c r="GJ54" s="193"/>
      <c r="GK54" s="193"/>
      <c r="GL54" s="193"/>
      <c r="GM54" s="193"/>
      <c r="GN54" s="193"/>
      <c r="GO54" s="193"/>
      <c r="GP54" s="193"/>
      <c r="GQ54" s="193"/>
      <c r="GR54" s="193"/>
      <c r="GS54" s="193"/>
      <c r="GT54" s="193"/>
      <c r="GU54" s="193"/>
      <c r="GV54" s="193"/>
      <c r="GW54" s="193"/>
      <c r="GX54" s="193"/>
      <c r="GY54" s="193"/>
      <c r="GZ54" s="193"/>
      <c r="HA54" s="193"/>
      <c r="HB54" s="193"/>
      <c r="HC54" s="193"/>
      <c r="HD54" s="193"/>
      <c r="HE54" s="193"/>
      <c r="HF54" s="193"/>
      <c r="HG54" s="193"/>
      <c r="HH54" s="193"/>
      <c r="HI54" s="193"/>
      <c r="HJ54" s="193"/>
      <c r="HK54" s="193"/>
      <c r="HL54" s="193"/>
      <c r="HM54" s="193"/>
      <c r="HN54" s="193"/>
      <c r="HO54" s="193"/>
      <c r="HP54" s="193"/>
      <c r="HQ54" s="193"/>
      <c r="HR54" s="193"/>
      <c r="HS54" s="193"/>
      <c r="HT54" s="193"/>
      <c r="HU54" s="193"/>
      <c r="HV54" s="193"/>
      <c r="HW54" s="193"/>
      <c r="HX54" s="193"/>
      <c r="HY54" s="193"/>
      <c r="HZ54" s="193"/>
      <c r="IA54" s="193"/>
      <c r="IB54" s="193"/>
      <c r="IC54" s="193"/>
      <c r="ID54" s="193" t="n">
        <f aca="false">SUM($B54:IC54)</f>
        <v>0</v>
      </c>
      <c r="IE54" s="193" t="n">
        <f aca="false">SUM($B54:FU54)</f>
        <v>0</v>
      </c>
    </row>
    <row r="55" customFormat="false" ht="12.75" hidden="true" customHeight="false" outlineLevel="0" collapsed="false">
      <c r="B55" s="193"/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3"/>
      <c r="DX55" s="193"/>
      <c r="DY55" s="193"/>
      <c r="DZ55" s="193"/>
      <c r="EA55" s="193"/>
      <c r="EB55" s="193"/>
      <c r="EC55" s="193"/>
      <c r="ED55" s="193"/>
      <c r="EE55" s="193"/>
      <c r="EF55" s="193"/>
      <c r="EG55" s="193"/>
      <c r="EH55" s="193"/>
      <c r="EI55" s="193"/>
      <c r="EJ55" s="193"/>
      <c r="EK55" s="193"/>
      <c r="EL55" s="193"/>
      <c r="EM55" s="193"/>
      <c r="EN55" s="193"/>
      <c r="EO55" s="193"/>
      <c r="EP55" s="193"/>
      <c r="EQ55" s="193"/>
      <c r="ER55" s="193"/>
      <c r="ES55" s="193"/>
      <c r="ET55" s="193"/>
      <c r="EU55" s="193"/>
      <c r="EV55" s="193"/>
      <c r="EW55" s="193"/>
      <c r="EX55" s="193"/>
      <c r="EY55" s="193"/>
      <c r="EZ55" s="193"/>
      <c r="FA55" s="193"/>
      <c r="FB55" s="193"/>
      <c r="FC55" s="193"/>
      <c r="FD55" s="193"/>
      <c r="FE55" s="193"/>
      <c r="FF55" s="193"/>
      <c r="FG55" s="193"/>
      <c r="FH55" s="193"/>
      <c r="FI55" s="193"/>
      <c r="FJ55" s="193"/>
      <c r="FK55" s="193"/>
      <c r="FL55" s="193"/>
      <c r="FM55" s="193"/>
      <c r="FN55" s="193"/>
      <c r="FO55" s="193"/>
      <c r="FP55" s="193"/>
      <c r="FQ55" s="193"/>
      <c r="FR55" s="193"/>
      <c r="FS55" s="193"/>
      <c r="FT55" s="193"/>
      <c r="FU55" s="193"/>
      <c r="FV55" s="193"/>
      <c r="FW55" s="193"/>
      <c r="FX55" s="193"/>
      <c r="FY55" s="193"/>
      <c r="FZ55" s="193"/>
      <c r="GA55" s="193"/>
      <c r="GB55" s="193"/>
      <c r="GC55" s="193"/>
      <c r="GD55" s="193"/>
      <c r="GE55" s="193"/>
      <c r="GF55" s="193"/>
      <c r="GG55" s="193"/>
      <c r="GH55" s="193"/>
      <c r="GI55" s="193"/>
      <c r="GJ55" s="193"/>
      <c r="GK55" s="193"/>
      <c r="GL55" s="193"/>
      <c r="GM55" s="193"/>
      <c r="GN55" s="193"/>
      <c r="GO55" s="193"/>
      <c r="GP55" s="193"/>
      <c r="GQ55" s="193"/>
      <c r="GR55" s="193"/>
      <c r="GS55" s="193"/>
      <c r="GT55" s="193"/>
      <c r="GU55" s="193"/>
      <c r="GV55" s="193"/>
      <c r="GW55" s="193"/>
      <c r="GX55" s="193"/>
      <c r="GY55" s="193"/>
      <c r="GZ55" s="193"/>
      <c r="HA55" s="193"/>
      <c r="HB55" s="193"/>
      <c r="HC55" s="193"/>
      <c r="HD55" s="193"/>
      <c r="HE55" s="193"/>
      <c r="HF55" s="193"/>
      <c r="HG55" s="193"/>
      <c r="HH55" s="193"/>
      <c r="HI55" s="193"/>
      <c r="HJ55" s="193"/>
      <c r="HK55" s="193"/>
      <c r="HL55" s="193"/>
      <c r="HM55" s="193"/>
      <c r="HN55" s="193"/>
      <c r="HO55" s="193"/>
      <c r="HP55" s="193"/>
      <c r="HQ55" s="193"/>
      <c r="HR55" s="193"/>
      <c r="HS55" s="193"/>
      <c r="HT55" s="193"/>
      <c r="HU55" s="193"/>
      <c r="HV55" s="193"/>
      <c r="HW55" s="193"/>
      <c r="HX55" s="193"/>
      <c r="HY55" s="193"/>
      <c r="HZ55" s="193"/>
      <c r="IA55" s="193"/>
      <c r="IB55" s="193"/>
      <c r="IC55" s="193"/>
      <c r="ID55" s="193" t="n">
        <f aca="false">SUM($B55:IC55)</f>
        <v>0</v>
      </c>
      <c r="IE55" s="193" t="n">
        <f aca="false">SUM($B55:FU55)</f>
        <v>0</v>
      </c>
    </row>
    <row r="56" customFormat="false" ht="12.75" hidden="true" customHeight="false" outlineLevel="0" collapsed="false">
      <c r="B56" s="193"/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  <c r="DZ56" s="193"/>
      <c r="EA56" s="193"/>
      <c r="EB56" s="193"/>
      <c r="EC56" s="193"/>
      <c r="ED56" s="193"/>
      <c r="EE56" s="193"/>
      <c r="EF56" s="193"/>
      <c r="EG56" s="193"/>
      <c r="EH56" s="193"/>
      <c r="EI56" s="193"/>
      <c r="EJ56" s="193"/>
      <c r="EK56" s="193"/>
      <c r="EL56" s="193"/>
      <c r="EM56" s="193"/>
      <c r="EN56" s="193"/>
      <c r="EO56" s="193"/>
      <c r="EP56" s="193"/>
      <c r="EQ56" s="193"/>
      <c r="ER56" s="193"/>
      <c r="ES56" s="193"/>
      <c r="ET56" s="193"/>
      <c r="EU56" s="193"/>
      <c r="EV56" s="193"/>
      <c r="EW56" s="193"/>
      <c r="EX56" s="193"/>
      <c r="EY56" s="193"/>
      <c r="EZ56" s="193"/>
      <c r="FA56" s="193"/>
      <c r="FB56" s="193"/>
      <c r="FC56" s="193"/>
      <c r="FD56" s="193"/>
      <c r="FE56" s="193"/>
      <c r="FF56" s="193"/>
      <c r="FG56" s="193"/>
      <c r="FH56" s="193"/>
      <c r="FI56" s="193"/>
      <c r="FJ56" s="193"/>
      <c r="FK56" s="193"/>
      <c r="FL56" s="193"/>
      <c r="FM56" s="193"/>
      <c r="FN56" s="193"/>
      <c r="FO56" s="193"/>
      <c r="FP56" s="193"/>
      <c r="FQ56" s="193"/>
      <c r="FR56" s="193"/>
      <c r="FS56" s="193"/>
      <c r="FT56" s="193"/>
      <c r="FU56" s="193"/>
      <c r="FV56" s="193"/>
      <c r="FW56" s="193"/>
      <c r="FX56" s="193"/>
      <c r="FY56" s="193"/>
      <c r="FZ56" s="193"/>
      <c r="GA56" s="193"/>
      <c r="GB56" s="193"/>
      <c r="GC56" s="193"/>
      <c r="GD56" s="193"/>
      <c r="GE56" s="193"/>
      <c r="GF56" s="193"/>
      <c r="GG56" s="193"/>
      <c r="GH56" s="193"/>
      <c r="GI56" s="193"/>
      <c r="GJ56" s="193"/>
      <c r="GK56" s="193"/>
      <c r="GL56" s="193"/>
      <c r="GM56" s="193"/>
      <c r="GN56" s="193"/>
      <c r="GO56" s="193"/>
      <c r="GP56" s="193"/>
      <c r="GQ56" s="193"/>
      <c r="GR56" s="193"/>
      <c r="GS56" s="193"/>
      <c r="GT56" s="193"/>
      <c r="GU56" s="193"/>
      <c r="GV56" s="193"/>
      <c r="GW56" s="193"/>
      <c r="GX56" s="193"/>
      <c r="GY56" s="193"/>
      <c r="GZ56" s="193"/>
      <c r="HA56" s="193"/>
      <c r="HB56" s="193"/>
      <c r="HC56" s="193"/>
      <c r="HD56" s="193"/>
      <c r="HE56" s="193"/>
      <c r="HF56" s="193"/>
      <c r="HG56" s="193"/>
      <c r="HH56" s="193"/>
      <c r="HI56" s="193"/>
      <c r="HJ56" s="193"/>
      <c r="HK56" s="193"/>
      <c r="HL56" s="193"/>
      <c r="HM56" s="193"/>
      <c r="HN56" s="193"/>
      <c r="HO56" s="193"/>
      <c r="HP56" s="193"/>
      <c r="HQ56" s="193"/>
      <c r="HR56" s="193"/>
      <c r="HS56" s="193"/>
      <c r="HT56" s="193"/>
      <c r="HU56" s="193"/>
      <c r="HV56" s="193"/>
      <c r="HW56" s="193"/>
      <c r="HX56" s="193"/>
      <c r="HY56" s="193"/>
      <c r="HZ56" s="193"/>
      <c r="IA56" s="193"/>
      <c r="IB56" s="193"/>
      <c r="IC56" s="193"/>
      <c r="ID56" s="193" t="n">
        <f aca="false">SUM($B56:IC56)</f>
        <v>0</v>
      </c>
      <c r="IE56" s="193" t="n">
        <f aca="false">SUM($B56:FU56)</f>
        <v>0</v>
      </c>
    </row>
    <row r="57" customFormat="false" ht="12.75" hidden="true" customHeight="false" outlineLevel="0" collapsed="false">
      <c r="B57" s="193"/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D57" s="193"/>
      <c r="CE57" s="193"/>
      <c r="CF57" s="193"/>
      <c r="CG57" s="193"/>
      <c r="CH57" s="193"/>
      <c r="CI57" s="193"/>
      <c r="CJ57" s="193"/>
      <c r="CK57" s="193"/>
      <c r="CL57" s="193"/>
      <c r="CM57" s="193"/>
      <c r="CN57" s="193"/>
      <c r="CO57" s="193"/>
      <c r="CP57" s="193"/>
      <c r="CQ57" s="193"/>
      <c r="CR57" s="193"/>
      <c r="CS57" s="193"/>
      <c r="CT57" s="193"/>
      <c r="CU57" s="193"/>
      <c r="CV57" s="193"/>
      <c r="CW57" s="193"/>
      <c r="CX57" s="193"/>
      <c r="CY57" s="193"/>
      <c r="CZ57" s="193"/>
      <c r="DA57" s="193"/>
      <c r="DB57" s="193"/>
      <c r="DC57" s="193"/>
      <c r="DD57" s="193"/>
      <c r="DE57" s="193"/>
      <c r="DF57" s="193"/>
      <c r="DG57" s="193"/>
      <c r="DH57" s="193"/>
      <c r="DI57" s="193"/>
      <c r="DJ57" s="193"/>
      <c r="DK57" s="193"/>
      <c r="DL57" s="193"/>
      <c r="DM57" s="193"/>
      <c r="DN57" s="193"/>
      <c r="DO57" s="193"/>
      <c r="DP57" s="193"/>
      <c r="DQ57" s="193"/>
      <c r="DR57" s="193"/>
      <c r="DS57" s="193"/>
      <c r="DT57" s="193"/>
      <c r="DU57" s="193"/>
      <c r="DV57" s="193"/>
      <c r="DW57" s="193"/>
      <c r="DX57" s="193"/>
      <c r="DY57" s="193"/>
      <c r="DZ57" s="193"/>
      <c r="EA57" s="193"/>
      <c r="EB57" s="193"/>
      <c r="EC57" s="193"/>
      <c r="ED57" s="193"/>
      <c r="EE57" s="193"/>
      <c r="EF57" s="193"/>
      <c r="EG57" s="193"/>
      <c r="EH57" s="193"/>
      <c r="EI57" s="193"/>
      <c r="EJ57" s="193"/>
      <c r="EK57" s="193"/>
      <c r="EL57" s="193"/>
      <c r="EM57" s="193"/>
      <c r="EN57" s="193"/>
      <c r="EO57" s="193"/>
      <c r="EP57" s="193"/>
      <c r="EQ57" s="193"/>
      <c r="ER57" s="193"/>
      <c r="ES57" s="193"/>
      <c r="ET57" s="193"/>
      <c r="EU57" s="193"/>
      <c r="EV57" s="193"/>
      <c r="EW57" s="193"/>
      <c r="EX57" s="193"/>
      <c r="EY57" s="193"/>
      <c r="EZ57" s="193"/>
      <c r="FA57" s="193"/>
      <c r="FB57" s="193"/>
      <c r="FC57" s="193"/>
      <c r="FD57" s="193"/>
      <c r="FE57" s="193"/>
      <c r="FF57" s="193"/>
      <c r="FG57" s="193"/>
      <c r="FH57" s="193"/>
      <c r="FI57" s="193"/>
      <c r="FJ57" s="193"/>
      <c r="FK57" s="193"/>
      <c r="FL57" s="193"/>
      <c r="FM57" s="193"/>
      <c r="FN57" s="193"/>
      <c r="FO57" s="193"/>
      <c r="FP57" s="193"/>
      <c r="FQ57" s="193"/>
      <c r="FR57" s="193"/>
      <c r="FS57" s="193"/>
      <c r="FT57" s="193"/>
      <c r="FU57" s="193"/>
      <c r="FV57" s="193"/>
      <c r="FW57" s="193"/>
      <c r="FX57" s="193"/>
      <c r="FY57" s="193"/>
      <c r="FZ57" s="193"/>
      <c r="GA57" s="193"/>
      <c r="GB57" s="193"/>
      <c r="GC57" s="193"/>
      <c r="GD57" s="193"/>
      <c r="GE57" s="193"/>
      <c r="GF57" s="193"/>
      <c r="GG57" s="193"/>
      <c r="GH57" s="193"/>
      <c r="GI57" s="193"/>
      <c r="GJ57" s="193"/>
      <c r="GK57" s="193"/>
      <c r="GL57" s="193"/>
      <c r="GM57" s="193"/>
      <c r="GN57" s="193"/>
      <c r="GO57" s="193"/>
      <c r="GP57" s="193"/>
      <c r="GQ57" s="193"/>
      <c r="GR57" s="193"/>
      <c r="GS57" s="193"/>
      <c r="GT57" s="193"/>
      <c r="GU57" s="193"/>
      <c r="GV57" s="193"/>
      <c r="GW57" s="193"/>
      <c r="GX57" s="193"/>
      <c r="GY57" s="193"/>
      <c r="GZ57" s="193"/>
      <c r="HA57" s="193"/>
      <c r="HB57" s="193"/>
      <c r="HC57" s="193"/>
      <c r="HD57" s="193"/>
      <c r="HE57" s="193"/>
      <c r="HF57" s="193"/>
      <c r="HG57" s="193"/>
      <c r="HH57" s="193"/>
      <c r="HI57" s="193"/>
      <c r="HJ57" s="193"/>
      <c r="HK57" s="193"/>
      <c r="HL57" s="193"/>
      <c r="HM57" s="193"/>
      <c r="HN57" s="193"/>
      <c r="HO57" s="193"/>
      <c r="HP57" s="193"/>
      <c r="HQ57" s="193"/>
      <c r="HR57" s="193"/>
      <c r="HS57" s="193"/>
      <c r="HT57" s="193"/>
      <c r="HU57" s="193"/>
      <c r="HV57" s="193"/>
      <c r="HW57" s="193"/>
      <c r="HX57" s="193"/>
      <c r="HY57" s="193"/>
      <c r="HZ57" s="193"/>
      <c r="IA57" s="193"/>
      <c r="IB57" s="193"/>
      <c r="IC57" s="193"/>
      <c r="ID57" s="193" t="n">
        <f aca="false">SUM($B57:IC57)</f>
        <v>0</v>
      </c>
      <c r="IE57" s="193" t="n">
        <f aca="false">SUM($B57:FU57)</f>
        <v>0</v>
      </c>
    </row>
    <row r="58" customFormat="false" ht="12.75" hidden="true" customHeight="false" outlineLevel="0" collapsed="false">
      <c r="B58" s="193"/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  <c r="DZ58" s="193"/>
      <c r="EA58" s="193"/>
      <c r="EB58" s="193"/>
      <c r="EC58" s="193"/>
      <c r="ED58" s="193"/>
      <c r="EE58" s="193"/>
      <c r="EF58" s="193"/>
      <c r="EG58" s="193"/>
      <c r="EH58" s="193"/>
      <c r="EI58" s="193"/>
      <c r="EJ58" s="193"/>
      <c r="EK58" s="193"/>
      <c r="EL58" s="193"/>
      <c r="EM58" s="193"/>
      <c r="EN58" s="193"/>
      <c r="EO58" s="193"/>
      <c r="EP58" s="193"/>
      <c r="EQ58" s="193"/>
      <c r="ER58" s="193"/>
      <c r="ES58" s="193"/>
      <c r="ET58" s="193"/>
      <c r="EU58" s="193"/>
      <c r="EV58" s="193"/>
      <c r="EW58" s="193"/>
      <c r="EX58" s="193"/>
      <c r="EY58" s="193"/>
      <c r="EZ58" s="193"/>
      <c r="FA58" s="193"/>
      <c r="FB58" s="193"/>
      <c r="FC58" s="193"/>
      <c r="FD58" s="193"/>
      <c r="FE58" s="193"/>
      <c r="FF58" s="193"/>
      <c r="FG58" s="193"/>
      <c r="FH58" s="193"/>
      <c r="FI58" s="193"/>
      <c r="FJ58" s="193"/>
      <c r="FK58" s="193"/>
      <c r="FL58" s="193"/>
      <c r="FM58" s="193"/>
      <c r="FN58" s="193"/>
      <c r="FO58" s="193"/>
      <c r="FP58" s="193"/>
      <c r="FQ58" s="193"/>
      <c r="FR58" s="193"/>
      <c r="FS58" s="193"/>
      <c r="FT58" s="193"/>
      <c r="FU58" s="193"/>
      <c r="FV58" s="193"/>
      <c r="FW58" s="193"/>
      <c r="FX58" s="193"/>
      <c r="FY58" s="193"/>
      <c r="FZ58" s="193"/>
      <c r="GA58" s="193"/>
      <c r="GB58" s="193"/>
      <c r="GC58" s="193"/>
      <c r="GD58" s="193"/>
      <c r="GE58" s="193"/>
      <c r="GF58" s="193"/>
      <c r="GG58" s="193"/>
      <c r="GH58" s="193"/>
      <c r="GI58" s="193"/>
      <c r="GJ58" s="193"/>
      <c r="GK58" s="193"/>
      <c r="GL58" s="193"/>
      <c r="GM58" s="193"/>
      <c r="GN58" s="193"/>
      <c r="GO58" s="193"/>
      <c r="GP58" s="193"/>
      <c r="GQ58" s="193"/>
      <c r="GR58" s="193"/>
      <c r="GS58" s="193"/>
      <c r="GT58" s="193"/>
      <c r="GU58" s="193"/>
      <c r="GV58" s="193"/>
      <c r="GW58" s="193"/>
      <c r="GX58" s="193"/>
      <c r="GY58" s="193"/>
      <c r="GZ58" s="193"/>
      <c r="HA58" s="193"/>
      <c r="HB58" s="193"/>
      <c r="HC58" s="193"/>
      <c r="HD58" s="193"/>
      <c r="HE58" s="193"/>
      <c r="HF58" s="193"/>
      <c r="HG58" s="193"/>
      <c r="HH58" s="193"/>
      <c r="HI58" s="193"/>
      <c r="HJ58" s="193"/>
      <c r="HK58" s="193"/>
      <c r="HL58" s="193"/>
      <c r="HM58" s="193"/>
      <c r="HN58" s="193"/>
      <c r="HO58" s="193"/>
      <c r="HP58" s="193"/>
      <c r="HQ58" s="193"/>
      <c r="HR58" s="193"/>
      <c r="HS58" s="193"/>
      <c r="HT58" s="193"/>
      <c r="HU58" s="193"/>
      <c r="HV58" s="193"/>
      <c r="HW58" s="193"/>
      <c r="HX58" s="193"/>
      <c r="HY58" s="193"/>
      <c r="HZ58" s="193"/>
      <c r="IA58" s="193"/>
      <c r="IB58" s="193"/>
      <c r="IC58" s="193"/>
      <c r="ID58" s="193" t="n">
        <f aca="false">SUM($B58:IC58)</f>
        <v>0</v>
      </c>
      <c r="IE58" s="193" t="n">
        <f aca="false">SUM($B58:FU58)</f>
        <v>0</v>
      </c>
    </row>
    <row r="59" customFormat="false" ht="12.75" hidden="true" customHeight="false" outlineLevel="0" collapsed="false">
      <c r="B59" s="193"/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  <c r="DZ59" s="193"/>
      <c r="EA59" s="193"/>
      <c r="EB59" s="193"/>
      <c r="EC59" s="193"/>
      <c r="ED59" s="193"/>
      <c r="EE59" s="193"/>
      <c r="EF59" s="193"/>
      <c r="EG59" s="193"/>
      <c r="EH59" s="193"/>
      <c r="EI59" s="193"/>
      <c r="EJ59" s="193"/>
      <c r="EK59" s="193"/>
      <c r="EL59" s="193"/>
      <c r="EM59" s="193"/>
      <c r="EN59" s="193"/>
      <c r="EO59" s="193"/>
      <c r="EP59" s="193"/>
      <c r="EQ59" s="193"/>
      <c r="ER59" s="193"/>
      <c r="ES59" s="193"/>
      <c r="ET59" s="193"/>
      <c r="EU59" s="193"/>
      <c r="EV59" s="193"/>
      <c r="EW59" s="193"/>
      <c r="EX59" s="193"/>
      <c r="EY59" s="193"/>
      <c r="EZ59" s="193"/>
      <c r="FA59" s="193"/>
      <c r="FB59" s="193"/>
      <c r="FC59" s="193"/>
      <c r="FD59" s="193"/>
      <c r="FE59" s="193"/>
      <c r="FF59" s="193"/>
      <c r="FG59" s="193"/>
      <c r="FH59" s="193"/>
      <c r="FI59" s="193"/>
      <c r="FJ59" s="193"/>
      <c r="FK59" s="193"/>
      <c r="FL59" s="193"/>
      <c r="FM59" s="193"/>
      <c r="FN59" s="193"/>
      <c r="FO59" s="193"/>
      <c r="FP59" s="193"/>
      <c r="FQ59" s="193"/>
      <c r="FR59" s="193"/>
      <c r="FS59" s="193"/>
      <c r="FT59" s="193"/>
      <c r="FU59" s="193"/>
      <c r="FV59" s="193"/>
      <c r="FW59" s="193"/>
      <c r="FX59" s="193"/>
      <c r="FY59" s="193"/>
      <c r="FZ59" s="193"/>
      <c r="GA59" s="193"/>
      <c r="GB59" s="193"/>
      <c r="GC59" s="193"/>
      <c r="GD59" s="193"/>
      <c r="GE59" s="193"/>
      <c r="GF59" s="193"/>
      <c r="GG59" s="193"/>
      <c r="GH59" s="193"/>
      <c r="GI59" s="193"/>
      <c r="GJ59" s="193"/>
      <c r="GK59" s="193"/>
      <c r="GL59" s="193"/>
      <c r="GM59" s="193"/>
      <c r="GN59" s="193"/>
      <c r="GO59" s="193"/>
      <c r="GP59" s="193"/>
      <c r="GQ59" s="193"/>
      <c r="GR59" s="193"/>
      <c r="GS59" s="193"/>
      <c r="GT59" s="193"/>
      <c r="GU59" s="193"/>
      <c r="GV59" s="193"/>
      <c r="GW59" s="193"/>
      <c r="GX59" s="193"/>
      <c r="GY59" s="193"/>
      <c r="GZ59" s="193"/>
      <c r="HA59" s="193"/>
      <c r="HB59" s="193"/>
      <c r="HC59" s="193"/>
      <c r="HD59" s="193"/>
      <c r="HE59" s="193"/>
      <c r="HF59" s="193"/>
      <c r="HG59" s="193"/>
      <c r="HH59" s="193"/>
      <c r="HI59" s="193"/>
      <c r="HJ59" s="193"/>
      <c r="HK59" s="193"/>
      <c r="HL59" s="193"/>
      <c r="HM59" s="193"/>
      <c r="HN59" s="193"/>
      <c r="HO59" s="193"/>
      <c r="HP59" s="193"/>
      <c r="HQ59" s="193"/>
      <c r="HR59" s="193"/>
      <c r="HS59" s="193"/>
      <c r="HT59" s="193"/>
      <c r="HU59" s="193"/>
      <c r="HV59" s="193"/>
      <c r="HW59" s="193"/>
      <c r="HX59" s="193"/>
      <c r="HY59" s="193"/>
      <c r="HZ59" s="193"/>
      <c r="IA59" s="193"/>
      <c r="IB59" s="193"/>
      <c r="IC59" s="193"/>
      <c r="ID59" s="193" t="n">
        <f aca="false">SUM($B59:IC59)</f>
        <v>0</v>
      </c>
      <c r="IE59" s="193" t="n">
        <f aca="false">SUM($B59:FU59)</f>
        <v>0</v>
      </c>
    </row>
    <row r="60" customFormat="false" ht="12.75" hidden="true" customHeight="false" outlineLevel="0" collapsed="false">
      <c r="B60" s="193"/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3"/>
      <c r="DX60" s="193"/>
      <c r="DY60" s="193"/>
      <c r="DZ60" s="193"/>
      <c r="EA60" s="193"/>
      <c r="EB60" s="193"/>
      <c r="EC60" s="193"/>
      <c r="ED60" s="193"/>
      <c r="EE60" s="193"/>
      <c r="EF60" s="193"/>
      <c r="EG60" s="193"/>
      <c r="EH60" s="193"/>
      <c r="EI60" s="193"/>
      <c r="EJ60" s="193"/>
      <c r="EK60" s="193"/>
      <c r="EL60" s="193"/>
      <c r="EM60" s="193"/>
      <c r="EN60" s="193"/>
      <c r="EO60" s="193"/>
      <c r="EP60" s="193"/>
      <c r="EQ60" s="193"/>
      <c r="ER60" s="193"/>
      <c r="ES60" s="193"/>
      <c r="ET60" s="193"/>
      <c r="EU60" s="193"/>
      <c r="EV60" s="193"/>
      <c r="EW60" s="193"/>
      <c r="EX60" s="193"/>
      <c r="EY60" s="193"/>
      <c r="EZ60" s="193"/>
      <c r="FA60" s="193"/>
      <c r="FB60" s="193"/>
      <c r="FC60" s="193"/>
      <c r="FD60" s="193"/>
      <c r="FE60" s="193"/>
      <c r="FF60" s="193"/>
      <c r="FG60" s="193"/>
      <c r="FH60" s="193"/>
      <c r="FI60" s="193"/>
      <c r="FJ60" s="193"/>
      <c r="FK60" s="193"/>
      <c r="FL60" s="193"/>
      <c r="FM60" s="193"/>
      <c r="FN60" s="193"/>
      <c r="FO60" s="193"/>
      <c r="FP60" s="193"/>
      <c r="FQ60" s="193"/>
      <c r="FR60" s="193"/>
      <c r="FS60" s="193"/>
      <c r="FT60" s="193"/>
      <c r="FU60" s="193"/>
      <c r="FV60" s="193"/>
      <c r="FW60" s="193"/>
      <c r="FX60" s="193"/>
      <c r="FY60" s="193"/>
      <c r="FZ60" s="193"/>
      <c r="GA60" s="193"/>
      <c r="GB60" s="193"/>
      <c r="GC60" s="193"/>
      <c r="GD60" s="193"/>
      <c r="GE60" s="193"/>
      <c r="GF60" s="193"/>
      <c r="GG60" s="193"/>
      <c r="GH60" s="193"/>
      <c r="GI60" s="193"/>
      <c r="GJ60" s="193"/>
      <c r="GK60" s="193"/>
      <c r="GL60" s="193"/>
      <c r="GM60" s="193"/>
      <c r="GN60" s="193"/>
      <c r="GO60" s="193"/>
      <c r="GP60" s="193"/>
      <c r="GQ60" s="193"/>
      <c r="GR60" s="193"/>
      <c r="GS60" s="193"/>
      <c r="GT60" s="193"/>
      <c r="GU60" s="193"/>
      <c r="GV60" s="193"/>
      <c r="GW60" s="193"/>
      <c r="GX60" s="193"/>
      <c r="GY60" s="193"/>
      <c r="GZ60" s="193"/>
      <c r="HA60" s="193"/>
      <c r="HB60" s="193"/>
      <c r="HC60" s="193"/>
      <c r="HD60" s="193"/>
      <c r="HE60" s="193"/>
      <c r="HF60" s="193"/>
      <c r="HG60" s="193"/>
      <c r="HH60" s="193"/>
      <c r="HI60" s="193"/>
      <c r="HJ60" s="193"/>
      <c r="HK60" s="193"/>
      <c r="HL60" s="193"/>
      <c r="HM60" s="193"/>
      <c r="HN60" s="193"/>
      <c r="HO60" s="193"/>
      <c r="HP60" s="193"/>
      <c r="HQ60" s="193"/>
      <c r="HR60" s="193"/>
      <c r="HS60" s="193"/>
      <c r="HT60" s="193"/>
      <c r="HU60" s="193"/>
      <c r="HV60" s="193"/>
      <c r="HW60" s="193"/>
      <c r="HX60" s="193"/>
      <c r="HY60" s="193"/>
      <c r="HZ60" s="193"/>
      <c r="IA60" s="193"/>
      <c r="IB60" s="193"/>
      <c r="IC60" s="193"/>
      <c r="ID60" s="193" t="n">
        <f aca="false">SUM($B60:IC60)</f>
        <v>0</v>
      </c>
      <c r="IE60" s="193" t="n">
        <f aca="false">SUM($B60:FU60)</f>
        <v>0</v>
      </c>
    </row>
    <row r="61" customFormat="false" ht="12.75" hidden="true" customHeight="false" outlineLevel="0" collapsed="false">
      <c r="B61" s="193"/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  <c r="DZ61" s="193"/>
      <c r="EA61" s="193"/>
      <c r="EB61" s="193"/>
      <c r="EC61" s="193"/>
      <c r="ED61" s="193"/>
      <c r="EE61" s="193"/>
      <c r="EF61" s="193"/>
      <c r="EG61" s="193"/>
      <c r="EH61" s="193"/>
      <c r="EI61" s="193"/>
      <c r="EJ61" s="193"/>
      <c r="EK61" s="193"/>
      <c r="EL61" s="193"/>
      <c r="EM61" s="193"/>
      <c r="EN61" s="193"/>
      <c r="EO61" s="193"/>
      <c r="EP61" s="193"/>
      <c r="EQ61" s="193"/>
      <c r="ER61" s="193"/>
      <c r="ES61" s="193"/>
      <c r="ET61" s="193"/>
      <c r="EU61" s="193"/>
      <c r="EV61" s="193"/>
      <c r="EW61" s="193"/>
      <c r="EX61" s="193"/>
      <c r="EY61" s="193"/>
      <c r="EZ61" s="193"/>
      <c r="FA61" s="193"/>
      <c r="FB61" s="193"/>
      <c r="FC61" s="193"/>
      <c r="FD61" s="193"/>
      <c r="FE61" s="193"/>
      <c r="FF61" s="193"/>
      <c r="FG61" s="193"/>
      <c r="FH61" s="193"/>
      <c r="FI61" s="193"/>
      <c r="FJ61" s="193"/>
      <c r="FK61" s="193"/>
      <c r="FL61" s="193"/>
      <c r="FM61" s="193"/>
      <c r="FN61" s="193"/>
      <c r="FO61" s="193"/>
      <c r="FP61" s="193"/>
      <c r="FQ61" s="193"/>
      <c r="FR61" s="193"/>
      <c r="FS61" s="193"/>
      <c r="FT61" s="193"/>
      <c r="FU61" s="193"/>
      <c r="FV61" s="193"/>
      <c r="FW61" s="193"/>
      <c r="FX61" s="193"/>
      <c r="FY61" s="193"/>
      <c r="FZ61" s="193"/>
      <c r="GA61" s="193"/>
      <c r="GB61" s="193"/>
      <c r="GC61" s="193"/>
      <c r="GD61" s="193"/>
      <c r="GE61" s="193"/>
      <c r="GF61" s="193"/>
      <c r="GG61" s="193"/>
      <c r="GH61" s="193"/>
      <c r="GI61" s="193"/>
      <c r="GJ61" s="193"/>
      <c r="GK61" s="193"/>
      <c r="GL61" s="193"/>
      <c r="GM61" s="193"/>
      <c r="GN61" s="193"/>
      <c r="GO61" s="193"/>
      <c r="GP61" s="193"/>
      <c r="GQ61" s="193"/>
      <c r="GR61" s="193"/>
      <c r="GS61" s="193"/>
      <c r="GT61" s="193"/>
      <c r="GU61" s="193"/>
      <c r="GV61" s="193"/>
      <c r="GW61" s="193"/>
      <c r="GX61" s="193"/>
      <c r="GY61" s="193"/>
      <c r="GZ61" s="193"/>
      <c r="HA61" s="193"/>
      <c r="HB61" s="193"/>
      <c r="HC61" s="193"/>
      <c r="HD61" s="193"/>
      <c r="HE61" s="193"/>
      <c r="HF61" s="193"/>
      <c r="HG61" s="193"/>
      <c r="HH61" s="193"/>
      <c r="HI61" s="193"/>
      <c r="HJ61" s="193"/>
      <c r="HK61" s="193"/>
      <c r="HL61" s="193"/>
      <c r="HM61" s="193"/>
      <c r="HN61" s="193"/>
      <c r="HO61" s="193"/>
      <c r="HP61" s="193"/>
      <c r="HQ61" s="193"/>
      <c r="HR61" s="193"/>
      <c r="HS61" s="193"/>
      <c r="HT61" s="193"/>
      <c r="HU61" s="193"/>
      <c r="HV61" s="193"/>
      <c r="HW61" s="193"/>
      <c r="HX61" s="193"/>
      <c r="HY61" s="193"/>
      <c r="HZ61" s="193"/>
      <c r="IA61" s="193"/>
      <c r="IB61" s="193"/>
      <c r="IC61" s="193"/>
      <c r="ID61" s="193" t="n">
        <f aca="false">SUM($B61:IC61)</f>
        <v>0</v>
      </c>
      <c r="IE61" s="193" t="n">
        <f aca="false">SUM($B61:FU61)</f>
        <v>0</v>
      </c>
    </row>
    <row r="62" customFormat="false" ht="12.75" hidden="true" customHeight="false" outlineLevel="0" collapsed="false">
      <c r="B62" s="193"/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  <c r="DZ62" s="193"/>
      <c r="EA62" s="193"/>
      <c r="EB62" s="193"/>
      <c r="EC62" s="193"/>
      <c r="ED62" s="193"/>
      <c r="EE62" s="193"/>
      <c r="EF62" s="193"/>
      <c r="EG62" s="193"/>
      <c r="EH62" s="193"/>
      <c r="EI62" s="193"/>
      <c r="EJ62" s="193"/>
      <c r="EK62" s="193"/>
      <c r="EL62" s="193"/>
      <c r="EM62" s="193"/>
      <c r="EN62" s="193"/>
      <c r="EO62" s="193"/>
      <c r="EP62" s="193"/>
      <c r="EQ62" s="193"/>
      <c r="ER62" s="193"/>
      <c r="ES62" s="193"/>
      <c r="ET62" s="193"/>
      <c r="EU62" s="193"/>
      <c r="EV62" s="193"/>
      <c r="EW62" s="193"/>
      <c r="EX62" s="193"/>
      <c r="EY62" s="193"/>
      <c r="EZ62" s="193"/>
      <c r="FA62" s="193"/>
      <c r="FB62" s="193"/>
      <c r="FC62" s="193"/>
      <c r="FD62" s="193"/>
      <c r="FE62" s="193"/>
      <c r="FF62" s="193"/>
      <c r="FG62" s="193"/>
      <c r="FH62" s="193"/>
      <c r="FI62" s="193"/>
      <c r="FJ62" s="193"/>
      <c r="FK62" s="193"/>
      <c r="FL62" s="193"/>
      <c r="FM62" s="193"/>
      <c r="FN62" s="193"/>
      <c r="FO62" s="193"/>
      <c r="FP62" s="193"/>
      <c r="FQ62" s="193"/>
      <c r="FR62" s="193"/>
      <c r="FS62" s="193"/>
      <c r="FT62" s="193"/>
      <c r="FU62" s="193"/>
      <c r="FV62" s="193"/>
      <c r="FW62" s="193"/>
      <c r="FX62" s="193"/>
      <c r="FY62" s="193"/>
      <c r="FZ62" s="193"/>
      <c r="GA62" s="193"/>
      <c r="GB62" s="193"/>
      <c r="GC62" s="193"/>
      <c r="GD62" s="193"/>
      <c r="GE62" s="193"/>
      <c r="GF62" s="193"/>
      <c r="GG62" s="193"/>
      <c r="GH62" s="193"/>
      <c r="GI62" s="193"/>
      <c r="GJ62" s="193"/>
      <c r="GK62" s="193"/>
      <c r="GL62" s="193"/>
      <c r="GM62" s="193"/>
      <c r="GN62" s="193"/>
      <c r="GO62" s="193"/>
      <c r="GP62" s="193"/>
      <c r="GQ62" s="193"/>
      <c r="GR62" s="193"/>
      <c r="GS62" s="193"/>
      <c r="GT62" s="193"/>
      <c r="GU62" s="193"/>
      <c r="GV62" s="193"/>
      <c r="GW62" s="193"/>
      <c r="GX62" s="193"/>
      <c r="GY62" s="193"/>
      <c r="GZ62" s="193"/>
      <c r="HA62" s="193"/>
      <c r="HB62" s="193"/>
      <c r="HC62" s="193"/>
      <c r="HD62" s="193"/>
      <c r="HE62" s="193"/>
      <c r="HF62" s="193"/>
      <c r="HG62" s="193"/>
      <c r="HH62" s="193"/>
      <c r="HI62" s="193"/>
      <c r="HJ62" s="193"/>
      <c r="HK62" s="193"/>
      <c r="HL62" s="193"/>
      <c r="HM62" s="193"/>
      <c r="HN62" s="193"/>
      <c r="HO62" s="193"/>
      <c r="HP62" s="193"/>
      <c r="HQ62" s="193"/>
      <c r="HR62" s="193"/>
      <c r="HS62" s="193"/>
      <c r="HT62" s="193"/>
      <c r="HU62" s="193"/>
      <c r="HV62" s="193"/>
      <c r="HW62" s="193"/>
      <c r="HX62" s="193"/>
      <c r="HY62" s="193"/>
      <c r="HZ62" s="193"/>
      <c r="IA62" s="193"/>
      <c r="IB62" s="193"/>
      <c r="IC62" s="193"/>
      <c r="ID62" s="193" t="n">
        <f aca="false">SUM($B62:IC62)</f>
        <v>0</v>
      </c>
      <c r="IE62" s="193" t="n">
        <f aca="false">SUM($B62:FU62)</f>
        <v>0</v>
      </c>
    </row>
    <row r="63" customFormat="false" ht="12.75" hidden="true" customHeight="false" outlineLevel="0" collapsed="false">
      <c r="B63" s="193"/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3"/>
      <c r="DX63" s="193"/>
      <c r="DY63" s="193"/>
      <c r="DZ63" s="193"/>
      <c r="EA63" s="193"/>
      <c r="EB63" s="193"/>
      <c r="EC63" s="193"/>
      <c r="ED63" s="193"/>
      <c r="EE63" s="193"/>
      <c r="EF63" s="193"/>
      <c r="EG63" s="193"/>
      <c r="EH63" s="193"/>
      <c r="EI63" s="193"/>
      <c r="EJ63" s="193"/>
      <c r="EK63" s="193"/>
      <c r="EL63" s="193"/>
      <c r="EM63" s="193"/>
      <c r="EN63" s="193"/>
      <c r="EO63" s="193"/>
      <c r="EP63" s="193"/>
      <c r="EQ63" s="193"/>
      <c r="ER63" s="193"/>
      <c r="ES63" s="193"/>
      <c r="ET63" s="193"/>
      <c r="EU63" s="193"/>
      <c r="EV63" s="193"/>
      <c r="EW63" s="193"/>
      <c r="EX63" s="193"/>
      <c r="EY63" s="193"/>
      <c r="EZ63" s="193"/>
      <c r="FA63" s="193"/>
      <c r="FB63" s="193"/>
      <c r="FC63" s="193"/>
      <c r="FD63" s="193"/>
      <c r="FE63" s="193"/>
      <c r="FF63" s="193"/>
      <c r="FG63" s="193"/>
      <c r="FH63" s="193"/>
      <c r="FI63" s="193"/>
      <c r="FJ63" s="193"/>
      <c r="FK63" s="193"/>
      <c r="FL63" s="193"/>
      <c r="FM63" s="193"/>
      <c r="FN63" s="193"/>
      <c r="FO63" s="193"/>
      <c r="FP63" s="193"/>
      <c r="FQ63" s="193"/>
      <c r="FR63" s="193"/>
      <c r="FS63" s="193"/>
      <c r="FT63" s="193"/>
      <c r="FU63" s="193"/>
      <c r="FV63" s="193"/>
      <c r="FW63" s="193"/>
      <c r="FX63" s="193"/>
      <c r="FY63" s="193"/>
      <c r="FZ63" s="193"/>
      <c r="GA63" s="193"/>
      <c r="GB63" s="193"/>
      <c r="GC63" s="193"/>
      <c r="GD63" s="193"/>
      <c r="GE63" s="193"/>
      <c r="GF63" s="193"/>
      <c r="GG63" s="193"/>
      <c r="GH63" s="193"/>
      <c r="GI63" s="193"/>
      <c r="GJ63" s="193"/>
      <c r="GK63" s="193"/>
      <c r="GL63" s="193"/>
      <c r="GM63" s="193"/>
      <c r="GN63" s="193"/>
      <c r="GO63" s="193"/>
      <c r="GP63" s="193"/>
      <c r="GQ63" s="193"/>
      <c r="GR63" s="193"/>
      <c r="GS63" s="193"/>
      <c r="GT63" s="193"/>
      <c r="GU63" s="193"/>
      <c r="GV63" s="193"/>
      <c r="GW63" s="193"/>
      <c r="GX63" s="193"/>
      <c r="GY63" s="193"/>
      <c r="GZ63" s="193"/>
      <c r="HA63" s="193"/>
      <c r="HB63" s="193"/>
      <c r="HC63" s="193"/>
      <c r="HD63" s="193"/>
      <c r="HE63" s="193"/>
      <c r="HF63" s="193"/>
      <c r="HG63" s="193"/>
      <c r="HH63" s="193"/>
      <c r="HI63" s="193"/>
      <c r="HJ63" s="193"/>
      <c r="HK63" s="193"/>
      <c r="HL63" s="193"/>
      <c r="HM63" s="193"/>
      <c r="HN63" s="193"/>
      <c r="HO63" s="193"/>
      <c r="HP63" s="193"/>
      <c r="HQ63" s="193"/>
      <c r="HR63" s="193"/>
      <c r="HS63" s="193"/>
      <c r="HT63" s="193"/>
      <c r="HU63" s="193"/>
      <c r="HV63" s="193"/>
      <c r="HW63" s="193"/>
      <c r="HX63" s="193"/>
      <c r="HY63" s="193"/>
      <c r="HZ63" s="193"/>
      <c r="IA63" s="193"/>
      <c r="IB63" s="193"/>
      <c r="IC63" s="193"/>
      <c r="ID63" s="193" t="n">
        <f aca="false">SUM($B63:IC63)</f>
        <v>0</v>
      </c>
      <c r="IE63" s="193" t="n">
        <f aca="false">SUM($B63:FU63)</f>
        <v>0</v>
      </c>
    </row>
    <row r="64" customFormat="false" ht="12.75" hidden="true" customHeight="false" outlineLevel="0" collapsed="false">
      <c r="B64" s="193"/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3"/>
      <c r="BR64" s="193"/>
      <c r="BS64" s="193"/>
      <c r="BT64" s="193"/>
      <c r="BU64" s="193"/>
      <c r="BV64" s="193"/>
      <c r="BW64" s="193"/>
      <c r="BX64" s="193"/>
      <c r="BY64" s="193"/>
      <c r="BZ64" s="193"/>
      <c r="CA64" s="193"/>
      <c r="CB64" s="193"/>
      <c r="CC64" s="193"/>
      <c r="CD64" s="193"/>
      <c r="CE64" s="193"/>
      <c r="CF64" s="193"/>
      <c r="CG64" s="193"/>
      <c r="CH64" s="193"/>
      <c r="CI64" s="193"/>
      <c r="CJ64" s="193"/>
      <c r="CK64" s="193"/>
      <c r="CL64" s="193"/>
      <c r="CM64" s="193"/>
      <c r="CN64" s="193"/>
      <c r="CO64" s="193"/>
      <c r="CP64" s="193"/>
      <c r="CQ64" s="193"/>
      <c r="CR64" s="193"/>
      <c r="CS64" s="193"/>
      <c r="CT64" s="193"/>
      <c r="CU64" s="193"/>
      <c r="CV64" s="193"/>
      <c r="CW64" s="193"/>
      <c r="CX64" s="193"/>
      <c r="CY64" s="193"/>
      <c r="CZ64" s="193"/>
      <c r="DA64" s="193"/>
      <c r="DB64" s="193"/>
      <c r="DC64" s="193"/>
      <c r="DD64" s="193"/>
      <c r="DE64" s="193"/>
      <c r="DF64" s="193"/>
      <c r="DG64" s="193"/>
      <c r="DH64" s="193"/>
      <c r="DI64" s="193"/>
      <c r="DJ64" s="193"/>
      <c r="DK64" s="193"/>
      <c r="DL64" s="193"/>
      <c r="DM64" s="193"/>
      <c r="DN64" s="193"/>
      <c r="DO64" s="193"/>
      <c r="DP64" s="193"/>
      <c r="DQ64" s="193"/>
      <c r="DR64" s="193"/>
      <c r="DS64" s="193"/>
      <c r="DT64" s="193"/>
      <c r="DU64" s="193"/>
      <c r="DV64" s="193"/>
      <c r="DW64" s="193"/>
      <c r="DX64" s="193"/>
      <c r="DY64" s="193"/>
      <c r="DZ64" s="193"/>
      <c r="EA64" s="193"/>
      <c r="EB64" s="193"/>
      <c r="EC64" s="193"/>
      <c r="ED64" s="193"/>
      <c r="EE64" s="193"/>
      <c r="EF64" s="193"/>
      <c r="EG64" s="193"/>
      <c r="EH64" s="193"/>
      <c r="EI64" s="193"/>
      <c r="EJ64" s="193"/>
      <c r="EK64" s="193"/>
      <c r="EL64" s="193"/>
      <c r="EM64" s="193"/>
      <c r="EN64" s="193"/>
      <c r="EO64" s="193"/>
      <c r="EP64" s="193"/>
      <c r="EQ64" s="193"/>
      <c r="ER64" s="193"/>
      <c r="ES64" s="193"/>
      <c r="ET64" s="193"/>
      <c r="EU64" s="193"/>
      <c r="EV64" s="193"/>
      <c r="EW64" s="193"/>
      <c r="EX64" s="193"/>
      <c r="EY64" s="193"/>
      <c r="EZ64" s="193"/>
      <c r="FA64" s="193"/>
      <c r="FB64" s="193"/>
      <c r="FC64" s="193"/>
      <c r="FD64" s="193"/>
      <c r="FE64" s="193"/>
      <c r="FF64" s="193"/>
      <c r="FG64" s="193"/>
      <c r="FH64" s="193"/>
      <c r="FI64" s="193"/>
      <c r="FJ64" s="193"/>
      <c r="FK64" s="193"/>
      <c r="FL64" s="193"/>
      <c r="FM64" s="193"/>
      <c r="FN64" s="193"/>
      <c r="FO64" s="193"/>
      <c r="FP64" s="193"/>
      <c r="FQ64" s="193"/>
      <c r="FR64" s="193"/>
      <c r="FS64" s="193"/>
      <c r="FT64" s="193"/>
      <c r="FU64" s="193"/>
      <c r="FV64" s="193"/>
      <c r="FW64" s="193"/>
      <c r="FX64" s="193"/>
      <c r="FY64" s="193"/>
      <c r="FZ64" s="193"/>
      <c r="GA64" s="193"/>
      <c r="GB64" s="193"/>
      <c r="GC64" s="193"/>
      <c r="GD64" s="193"/>
      <c r="GE64" s="193"/>
      <c r="GF64" s="193"/>
      <c r="GG64" s="193"/>
      <c r="GH64" s="193"/>
      <c r="GI64" s="193"/>
      <c r="GJ64" s="193"/>
      <c r="GK64" s="193"/>
      <c r="GL64" s="193"/>
      <c r="GM64" s="193"/>
      <c r="GN64" s="193"/>
      <c r="GO64" s="193"/>
      <c r="GP64" s="193"/>
      <c r="GQ64" s="193"/>
      <c r="GR64" s="193"/>
      <c r="GS64" s="193"/>
      <c r="GT64" s="193"/>
      <c r="GU64" s="193"/>
      <c r="GV64" s="193"/>
      <c r="GW64" s="193"/>
      <c r="GX64" s="193"/>
      <c r="GY64" s="193"/>
      <c r="GZ64" s="193"/>
      <c r="HA64" s="193"/>
      <c r="HB64" s="193"/>
      <c r="HC64" s="193"/>
      <c r="HD64" s="193"/>
      <c r="HE64" s="193"/>
      <c r="HF64" s="193"/>
      <c r="HG64" s="193"/>
      <c r="HH64" s="193"/>
      <c r="HI64" s="193"/>
      <c r="HJ64" s="193"/>
      <c r="HK64" s="193"/>
      <c r="HL64" s="193"/>
      <c r="HM64" s="193"/>
      <c r="HN64" s="193"/>
      <c r="HO64" s="193"/>
      <c r="HP64" s="193"/>
      <c r="HQ64" s="193"/>
      <c r="HR64" s="193"/>
      <c r="HS64" s="193"/>
      <c r="HT64" s="193"/>
      <c r="HU64" s="193"/>
      <c r="HV64" s="193"/>
      <c r="HW64" s="193"/>
      <c r="HX64" s="193"/>
      <c r="HY64" s="193"/>
      <c r="HZ64" s="193"/>
      <c r="IA64" s="193"/>
      <c r="IB64" s="193"/>
      <c r="IC64" s="193"/>
      <c r="ID64" s="193" t="n">
        <f aca="false">SUM($B64:IC64)</f>
        <v>0</v>
      </c>
      <c r="IE64" s="193" t="n">
        <f aca="false">SUM($B64:FU64)</f>
        <v>0</v>
      </c>
    </row>
    <row r="65" customFormat="false" ht="12.75" hidden="true" customHeight="false" outlineLevel="0" collapsed="false">
      <c r="B65" s="193"/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3"/>
      <c r="DX65" s="193"/>
      <c r="DY65" s="193"/>
      <c r="DZ65" s="193"/>
      <c r="EA65" s="193"/>
      <c r="EB65" s="193"/>
      <c r="EC65" s="193"/>
      <c r="ED65" s="193"/>
      <c r="EE65" s="193"/>
      <c r="EF65" s="193"/>
      <c r="EG65" s="193"/>
      <c r="EH65" s="193"/>
      <c r="EI65" s="193"/>
      <c r="EJ65" s="193"/>
      <c r="EK65" s="193"/>
      <c r="EL65" s="193"/>
      <c r="EM65" s="193"/>
      <c r="EN65" s="193"/>
      <c r="EO65" s="193"/>
      <c r="EP65" s="193"/>
      <c r="EQ65" s="193"/>
      <c r="ER65" s="193"/>
      <c r="ES65" s="193"/>
      <c r="ET65" s="193"/>
      <c r="EU65" s="193"/>
      <c r="EV65" s="193"/>
      <c r="EW65" s="193"/>
      <c r="EX65" s="193"/>
      <c r="EY65" s="193"/>
      <c r="EZ65" s="193"/>
      <c r="FA65" s="193"/>
      <c r="FB65" s="193"/>
      <c r="FC65" s="193"/>
      <c r="FD65" s="193"/>
      <c r="FE65" s="193"/>
      <c r="FF65" s="193"/>
      <c r="FG65" s="193"/>
      <c r="FH65" s="193"/>
      <c r="FI65" s="193"/>
      <c r="FJ65" s="193"/>
      <c r="FK65" s="193"/>
      <c r="FL65" s="193"/>
      <c r="FM65" s="193"/>
      <c r="FN65" s="193"/>
      <c r="FO65" s="193"/>
      <c r="FP65" s="193"/>
      <c r="FQ65" s="193"/>
      <c r="FR65" s="193"/>
      <c r="FS65" s="193"/>
      <c r="FT65" s="193"/>
      <c r="FU65" s="193"/>
      <c r="FV65" s="193"/>
      <c r="FW65" s="193"/>
      <c r="FX65" s="193"/>
      <c r="FY65" s="193"/>
      <c r="FZ65" s="193"/>
      <c r="GA65" s="193"/>
      <c r="GB65" s="193"/>
      <c r="GC65" s="193"/>
      <c r="GD65" s="193"/>
      <c r="GE65" s="193"/>
      <c r="GF65" s="193"/>
      <c r="GG65" s="193"/>
      <c r="GH65" s="193"/>
      <c r="GI65" s="193"/>
      <c r="GJ65" s="193"/>
      <c r="GK65" s="193"/>
      <c r="GL65" s="193"/>
      <c r="GM65" s="193"/>
      <c r="GN65" s="193"/>
      <c r="GO65" s="193"/>
      <c r="GP65" s="193"/>
      <c r="GQ65" s="193"/>
      <c r="GR65" s="193"/>
      <c r="GS65" s="193"/>
      <c r="GT65" s="193"/>
      <c r="GU65" s="193"/>
      <c r="GV65" s="193"/>
      <c r="GW65" s="193"/>
      <c r="GX65" s="193"/>
      <c r="GY65" s="193"/>
      <c r="GZ65" s="193"/>
      <c r="HA65" s="193"/>
      <c r="HB65" s="193"/>
      <c r="HC65" s="193"/>
      <c r="HD65" s="193"/>
      <c r="HE65" s="193"/>
      <c r="HF65" s="193"/>
      <c r="HG65" s="193"/>
      <c r="HH65" s="193"/>
      <c r="HI65" s="193"/>
      <c r="HJ65" s="193"/>
      <c r="HK65" s="193"/>
      <c r="HL65" s="193"/>
      <c r="HM65" s="193"/>
      <c r="HN65" s="193"/>
      <c r="HO65" s="193"/>
      <c r="HP65" s="193"/>
      <c r="HQ65" s="193"/>
      <c r="HR65" s="193"/>
      <c r="HS65" s="193"/>
      <c r="HT65" s="193"/>
      <c r="HU65" s="193"/>
      <c r="HV65" s="193"/>
      <c r="HW65" s="193"/>
      <c r="HX65" s="193"/>
      <c r="HY65" s="193"/>
      <c r="HZ65" s="193"/>
      <c r="IA65" s="193"/>
      <c r="IB65" s="193"/>
      <c r="IC65" s="193"/>
      <c r="ID65" s="193" t="n">
        <f aca="false">SUM($B65:IC65)</f>
        <v>0</v>
      </c>
      <c r="IE65" s="193" t="n">
        <f aca="false">SUM($B65:FU65)</f>
        <v>0</v>
      </c>
    </row>
    <row r="66" customFormat="false" ht="12.75" hidden="true" customHeight="false" outlineLevel="0" collapsed="false">
      <c r="B66" s="193"/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  <c r="DZ66" s="193"/>
      <c r="EA66" s="193"/>
      <c r="EB66" s="193"/>
      <c r="EC66" s="193"/>
      <c r="ED66" s="193"/>
      <c r="EE66" s="193"/>
      <c r="EF66" s="193"/>
      <c r="EG66" s="193"/>
      <c r="EH66" s="193"/>
      <c r="EI66" s="193"/>
      <c r="EJ66" s="193"/>
      <c r="EK66" s="193"/>
      <c r="EL66" s="193"/>
      <c r="EM66" s="193"/>
      <c r="EN66" s="193"/>
      <c r="EO66" s="193"/>
      <c r="EP66" s="193"/>
      <c r="EQ66" s="193"/>
      <c r="ER66" s="193"/>
      <c r="ES66" s="193"/>
      <c r="ET66" s="193"/>
      <c r="EU66" s="193"/>
      <c r="EV66" s="193"/>
      <c r="EW66" s="193"/>
      <c r="EX66" s="193"/>
      <c r="EY66" s="193"/>
      <c r="EZ66" s="193"/>
      <c r="FA66" s="193"/>
      <c r="FB66" s="193"/>
      <c r="FC66" s="193"/>
      <c r="FD66" s="193"/>
      <c r="FE66" s="193"/>
      <c r="FF66" s="193"/>
      <c r="FG66" s="193"/>
      <c r="FH66" s="193"/>
      <c r="FI66" s="193"/>
      <c r="FJ66" s="193"/>
      <c r="FK66" s="193"/>
      <c r="FL66" s="193"/>
      <c r="FM66" s="193"/>
      <c r="FN66" s="193"/>
      <c r="FO66" s="193"/>
      <c r="FP66" s="193"/>
      <c r="FQ66" s="193"/>
      <c r="FR66" s="193"/>
      <c r="FS66" s="193"/>
      <c r="FT66" s="193"/>
      <c r="FU66" s="193"/>
      <c r="FV66" s="193"/>
      <c r="FW66" s="193"/>
      <c r="FX66" s="193"/>
      <c r="FY66" s="193"/>
      <c r="FZ66" s="193"/>
      <c r="GA66" s="193"/>
      <c r="GB66" s="193"/>
      <c r="GC66" s="193"/>
      <c r="GD66" s="193"/>
      <c r="GE66" s="193"/>
      <c r="GF66" s="193"/>
      <c r="GG66" s="193"/>
      <c r="GH66" s="193"/>
      <c r="GI66" s="193"/>
      <c r="GJ66" s="193"/>
      <c r="GK66" s="193"/>
      <c r="GL66" s="193"/>
      <c r="GM66" s="193"/>
      <c r="GN66" s="193"/>
      <c r="GO66" s="193"/>
      <c r="GP66" s="193"/>
      <c r="GQ66" s="193"/>
      <c r="GR66" s="193"/>
      <c r="GS66" s="193"/>
      <c r="GT66" s="193"/>
      <c r="GU66" s="193"/>
      <c r="GV66" s="193"/>
      <c r="GW66" s="193"/>
      <c r="GX66" s="193"/>
      <c r="GY66" s="193"/>
      <c r="GZ66" s="193"/>
      <c r="HA66" s="193"/>
      <c r="HB66" s="193"/>
      <c r="HC66" s="193"/>
      <c r="HD66" s="193"/>
      <c r="HE66" s="193"/>
      <c r="HF66" s="193"/>
      <c r="HG66" s="193"/>
      <c r="HH66" s="193"/>
      <c r="HI66" s="193"/>
      <c r="HJ66" s="193"/>
      <c r="HK66" s="193"/>
      <c r="HL66" s="193"/>
      <c r="HM66" s="193"/>
      <c r="HN66" s="193"/>
      <c r="HO66" s="193"/>
      <c r="HP66" s="193"/>
      <c r="HQ66" s="193"/>
      <c r="HR66" s="193"/>
      <c r="HS66" s="193"/>
      <c r="HT66" s="193"/>
      <c r="HU66" s="193"/>
      <c r="HV66" s="193"/>
      <c r="HW66" s="193"/>
      <c r="HX66" s="193"/>
      <c r="HY66" s="193"/>
      <c r="HZ66" s="193"/>
      <c r="IA66" s="193"/>
      <c r="IB66" s="193"/>
      <c r="IC66" s="193"/>
      <c r="ID66" s="193" t="n">
        <f aca="false">SUM($B66:IC66)</f>
        <v>0</v>
      </c>
      <c r="IE66" s="193" t="n">
        <f aca="false">SUM($B66:FU66)</f>
        <v>0</v>
      </c>
    </row>
    <row r="67" customFormat="false" ht="12.75" hidden="true" customHeight="false" outlineLevel="0" collapsed="false">
      <c r="B67" s="193"/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  <c r="DZ67" s="193"/>
      <c r="EA67" s="193"/>
      <c r="EB67" s="193"/>
      <c r="EC67" s="193"/>
      <c r="ED67" s="193"/>
      <c r="EE67" s="193"/>
      <c r="EF67" s="193"/>
      <c r="EG67" s="193"/>
      <c r="EH67" s="193"/>
      <c r="EI67" s="193"/>
      <c r="EJ67" s="193"/>
      <c r="EK67" s="193"/>
      <c r="EL67" s="193"/>
      <c r="EM67" s="193"/>
      <c r="EN67" s="193"/>
      <c r="EO67" s="193"/>
      <c r="EP67" s="193"/>
      <c r="EQ67" s="193"/>
      <c r="ER67" s="193"/>
      <c r="ES67" s="193"/>
      <c r="ET67" s="193"/>
      <c r="EU67" s="193"/>
      <c r="EV67" s="193"/>
      <c r="EW67" s="193"/>
      <c r="EX67" s="193"/>
      <c r="EY67" s="193"/>
      <c r="EZ67" s="193"/>
      <c r="FA67" s="193"/>
      <c r="FB67" s="193"/>
      <c r="FC67" s="193"/>
      <c r="FD67" s="193"/>
      <c r="FE67" s="193"/>
      <c r="FF67" s="193"/>
      <c r="FG67" s="193"/>
      <c r="FH67" s="193"/>
      <c r="FI67" s="193"/>
      <c r="FJ67" s="193"/>
      <c r="FK67" s="193"/>
      <c r="FL67" s="193"/>
      <c r="FM67" s="193"/>
      <c r="FN67" s="193"/>
      <c r="FO67" s="193"/>
      <c r="FP67" s="193"/>
      <c r="FQ67" s="193"/>
      <c r="FR67" s="193"/>
      <c r="FS67" s="193"/>
      <c r="FT67" s="193"/>
      <c r="FU67" s="193"/>
      <c r="FV67" s="193"/>
      <c r="FW67" s="193"/>
      <c r="FX67" s="193"/>
      <c r="FY67" s="193"/>
      <c r="FZ67" s="193"/>
      <c r="GA67" s="193"/>
      <c r="GB67" s="193"/>
      <c r="GC67" s="193"/>
      <c r="GD67" s="193"/>
      <c r="GE67" s="193"/>
      <c r="GF67" s="193"/>
      <c r="GG67" s="193"/>
      <c r="GH67" s="193"/>
      <c r="GI67" s="193"/>
      <c r="GJ67" s="193"/>
      <c r="GK67" s="193"/>
      <c r="GL67" s="193"/>
      <c r="GM67" s="193"/>
      <c r="GN67" s="193"/>
      <c r="GO67" s="193"/>
      <c r="GP67" s="193"/>
      <c r="GQ67" s="193"/>
      <c r="GR67" s="193"/>
      <c r="GS67" s="193"/>
      <c r="GT67" s="193"/>
      <c r="GU67" s="193"/>
      <c r="GV67" s="193"/>
      <c r="GW67" s="193"/>
      <c r="GX67" s="193"/>
      <c r="GY67" s="193"/>
      <c r="GZ67" s="193"/>
      <c r="HA67" s="193"/>
      <c r="HB67" s="193"/>
      <c r="HC67" s="193"/>
      <c r="HD67" s="193"/>
      <c r="HE67" s="193"/>
      <c r="HF67" s="193"/>
      <c r="HG67" s="193"/>
      <c r="HH67" s="193"/>
      <c r="HI67" s="193"/>
      <c r="HJ67" s="193"/>
      <c r="HK67" s="193"/>
      <c r="HL67" s="193"/>
      <c r="HM67" s="193"/>
      <c r="HN67" s="193"/>
      <c r="HO67" s="193"/>
      <c r="HP67" s="193"/>
      <c r="HQ67" s="193"/>
      <c r="HR67" s="193"/>
      <c r="HS67" s="193"/>
      <c r="HT67" s="193"/>
      <c r="HU67" s="193"/>
      <c r="HV67" s="193"/>
      <c r="HW67" s="193"/>
      <c r="HX67" s="193"/>
      <c r="HY67" s="193"/>
      <c r="HZ67" s="193"/>
      <c r="IA67" s="193"/>
      <c r="IB67" s="193"/>
      <c r="IC67" s="193"/>
      <c r="ID67" s="193" t="n">
        <f aca="false">SUM($B67:IC67)</f>
        <v>0</v>
      </c>
      <c r="IE67" s="193" t="n">
        <f aca="false">SUM($B67:FU67)</f>
        <v>0</v>
      </c>
    </row>
    <row r="68" customFormat="false" ht="12.75" hidden="true" customHeight="false" outlineLevel="0" collapsed="false">
      <c r="B68" s="193"/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  <c r="DZ68" s="193"/>
      <c r="EA68" s="193"/>
      <c r="EB68" s="193"/>
      <c r="EC68" s="193"/>
      <c r="ED68" s="193"/>
      <c r="EE68" s="193"/>
      <c r="EF68" s="193"/>
      <c r="EG68" s="193"/>
      <c r="EH68" s="193"/>
      <c r="EI68" s="193"/>
      <c r="EJ68" s="193"/>
      <c r="EK68" s="193"/>
      <c r="EL68" s="193"/>
      <c r="EM68" s="193"/>
      <c r="EN68" s="193"/>
      <c r="EO68" s="193"/>
      <c r="EP68" s="193"/>
      <c r="EQ68" s="193"/>
      <c r="ER68" s="193"/>
      <c r="ES68" s="193"/>
      <c r="ET68" s="193"/>
      <c r="EU68" s="193"/>
      <c r="EV68" s="193"/>
      <c r="EW68" s="193"/>
      <c r="EX68" s="193"/>
      <c r="EY68" s="193"/>
      <c r="EZ68" s="193"/>
      <c r="FA68" s="193"/>
      <c r="FB68" s="193"/>
      <c r="FC68" s="193"/>
      <c r="FD68" s="193"/>
      <c r="FE68" s="193"/>
      <c r="FF68" s="193"/>
      <c r="FG68" s="193"/>
      <c r="FH68" s="193"/>
      <c r="FI68" s="193"/>
      <c r="FJ68" s="193"/>
      <c r="FK68" s="193"/>
      <c r="FL68" s="193"/>
      <c r="FM68" s="193"/>
      <c r="FN68" s="193"/>
      <c r="FO68" s="193"/>
      <c r="FP68" s="193"/>
      <c r="FQ68" s="193"/>
      <c r="FR68" s="193"/>
      <c r="FS68" s="193"/>
      <c r="FT68" s="193"/>
      <c r="FU68" s="193"/>
      <c r="FV68" s="193"/>
      <c r="FW68" s="193"/>
      <c r="FX68" s="193"/>
      <c r="FY68" s="193"/>
      <c r="FZ68" s="193"/>
      <c r="GA68" s="193"/>
      <c r="GB68" s="193"/>
      <c r="GC68" s="193"/>
      <c r="GD68" s="193"/>
      <c r="GE68" s="193"/>
      <c r="GF68" s="193"/>
      <c r="GG68" s="193"/>
      <c r="GH68" s="193"/>
      <c r="GI68" s="193"/>
      <c r="GJ68" s="193"/>
      <c r="GK68" s="193"/>
      <c r="GL68" s="193"/>
      <c r="GM68" s="193"/>
      <c r="GN68" s="193"/>
      <c r="GO68" s="193"/>
      <c r="GP68" s="193"/>
      <c r="GQ68" s="193"/>
      <c r="GR68" s="193"/>
      <c r="GS68" s="193"/>
      <c r="GT68" s="193"/>
      <c r="GU68" s="193"/>
      <c r="GV68" s="193"/>
      <c r="GW68" s="193"/>
      <c r="GX68" s="193"/>
      <c r="GY68" s="193"/>
      <c r="GZ68" s="193"/>
      <c r="HA68" s="193"/>
      <c r="HB68" s="193"/>
      <c r="HC68" s="193"/>
      <c r="HD68" s="193"/>
      <c r="HE68" s="193"/>
      <c r="HF68" s="193"/>
      <c r="HG68" s="193"/>
      <c r="HH68" s="193"/>
      <c r="HI68" s="193"/>
      <c r="HJ68" s="193"/>
      <c r="HK68" s="193"/>
      <c r="HL68" s="193"/>
      <c r="HM68" s="193"/>
      <c r="HN68" s="193"/>
      <c r="HO68" s="193"/>
      <c r="HP68" s="193"/>
      <c r="HQ68" s="193"/>
      <c r="HR68" s="193"/>
      <c r="HS68" s="193"/>
      <c r="HT68" s="193"/>
      <c r="HU68" s="193"/>
      <c r="HV68" s="193"/>
      <c r="HW68" s="193"/>
      <c r="HX68" s="193"/>
      <c r="HY68" s="193"/>
      <c r="HZ68" s="193"/>
      <c r="IA68" s="193"/>
      <c r="IB68" s="193"/>
      <c r="IC68" s="193"/>
      <c r="ID68" s="193" t="n">
        <f aca="false">SUM($B68:IC68)</f>
        <v>0</v>
      </c>
      <c r="IE68" s="193" t="n">
        <f aca="false">SUM($B68:FU68)</f>
        <v>0</v>
      </c>
    </row>
    <row r="69" customFormat="false" ht="12.75" hidden="true" customHeight="false" outlineLevel="0" collapsed="false">
      <c r="B69" s="193"/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  <c r="BF69" s="193"/>
      <c r="BG69" s="193"/>
      <c r="BH69" s="193"/>
      <c r="BI69" s="193"/>
      <c r="BJ69" s="193"/>
      <c r="BK69" s="193"/>
      <c r="BL69" s="193"/>
      <c r="BM69" s="193"/>
      <c r="BN69" s="193"/>
      <c r="BO69" s="193"/>
      <c r="BP69" s="193"/>
      <c r="BQ69" s="193"/>
      <c r="BR69" s="193"/>
      <c r="BS69" s="193"/>
      <c r="BT69" s="193"/>
      <c r="BU69" s="193"/>
      <c r="BV69" s="193"/>
      <c r="BW69" s="193"/>
      <c r="BX69" s="193"/>
      <c r="BY69" s="193"/>
      <c r="BZ69" s="193"/>
      <c r="CA69" s="193"/>
      <c r="CB69" s="193"/>
      <c r="CC69" s="193"/>
      <c r="CD69" s="193"/>
      <c r="CE69" s="193"/>
      <c r="CF69" s="193"/>
      <c r="CG69" s="193"/>
      <c r="CH69" s="193"/>
      <c r="CI69" s="193"/>
      <c r="CJ69" s="193"/>
      <c r="CK69" s="193"/>
      <c r="CL69" s="193"/>
      <c r="CM69" s="193"/>
      <c r="CN69" s="193"/>
      <c r="CO69" s="193"/>
      <c r="CP69" s="193"/>
      <c r="CQ69" s="193"/>
      <c r="CR69" s="193"/>
      <c r="CS69" s="193"/>
      <c r="CT69" s="193"/>
      <c r="CU69" s="193"/>
      <c r="CV69" s="193"/>
      <c r="CW69" s="193"/>
      <c r="CX69" s="193"/>
      <c r="CY69" s="193"/>
      <c r="CZ69" s="193"/>
      <c r="DA69" s="193"/>
      <c r="DB69" s="193"/>
      <c r="DC69" s="193"/>
      <c r="DD69" s="193"/>
      <c r="DE69" s="193"/>
      <c r="DF69" s="193"/>
      <c r="DG69" s="193"/>
      <c r="DH69" s="193"/>
      <c r="DI69" s="193"/>
      <c r="DJ69" s="193"/>
      <c r="DK69" s="193"/>
      <c r="DL69" s="193"/>
      <c r="DM69" s="193"/>
      <c r="DN69" s="193"/>
      <c r="DO69" s="193"/>
      <c r="DP69" s="193"/>
      <c r="DQ69" s="193"/>
      <c r="DR69" s="193"/>
      <c r="DS69" s="193"/>
      <c r="DT69" s="193"/>
      <c r="DU69" s="193"/>
      <c r="DV69" s="193"/>
      <c r="DW69" s="193"/>
      <c r="DX69" s="193"/>
      <c r="DY69" s="193"/>
      <c r="DZ69" s="193"/>
      <c r="EA69" s="193"/>
      <c r="EB69" s="193"/>
      <c r="EC69" s="193"/>
      <c r="ED69" s="193"/>
      <c r="EE69" s="193"/>
      <c r="EF69" s="193"/>
      <c r="EG69" s="193"/>
      <c r="EH69" s="193"/>
      <c r="EI69" s="193"/>
      <c r="EJ69" s="193"/>
      <c r="EK69" s="193"/>
      <c r="EL69" s="193"/>
      <c r="EM69" s="193"/>
      <c r="EN69" s="193"/>
      <c r="EO69" s="193"/>
      <c r="EP69" s="193"/>
      <c r="EQ69" s="193"/>
      <c r="ER69" s="193"/>
      <c r="ES69" s="193"/>
      <c r="ET69" s="193"/>
      <c r="EU69" s="193"/>
      <c r="EV69" s="193"/>
      <c r="EW69" s="193"/>
      <c r="EX69" s="193"/>
      <c r="EY69" s="193"/>
      <c r="EZ69" s="193"/>
      <c r="FA69" s="193"/>
      <c r="FB69" s="193"/>
      <c r="FC69" s="193"/>
      <c r="FD69" s="193"/>
      <c r="FE69" s="193"/>
      <c r="FF69" s="193"/>
      <c r="FG69" s="193"/>
      <c r="FH69" s="193"/>
      <c r="FI69" s="193"/>
      <c r="FJ69" s="193"/>
      <c r="FK69" s="193"/>
      <c r="FL69" s="193"/>
      <c r="FM69" s="193"/>
      <c r="FN69" s="193"/>
      <c r="FO69" s="193"/>
      <c r="FP69" s="193"/>
      <c r="FQ69" s="193"/>
      <c r="FR69" s="193"/>
      <c r="FS69" s="193"/>
      <c r="FT69" s="193"/>
      <c r="FU69" s="193"/>
      <c r="FV69" s="193"/>
      <c r="FW69" s="193"/>
      <c r="FX69" s="193"/>
      <c r="FY69" s="193"/>
      <c r="FZ69" s="193"/>
      <c r="GA69" s="193"/>
      <c r="GB69" s="193"/>
      <c r="GC69" s="193"/>
      <c r="GD69" s="193"/>
      <c r="GE69" s="193"/>
      <c r="GF69" s="193"/>
      <c r="GG69" s="193"/>
      <c r="GH69" s="193"/>
      <c r="GI69" s="193"/>
      <c r="GJ69" s="193"/>
      <c r="GK69" s="193"/>
      <c r="GL69" s="193"/>
      <c r="GM69" s="193"/>
      <c r="GN69" s="193"/>
      <c r="GO69" s="193"/>
      <c r="GP69" s="193"/>
      <c r="GQ69" s="193"/>
      <c r="GR69" s="193"/>
      <c r="GS69" s="193"/>
      <c r="GT69" s="193"/>
      <c r="GU69" s="193"/>
      <c r="GV69" s="193"/>
      <c r="GW69" s="193"/>
      <c r="GX69" s="193"/>
      <c r="GY69" s="193"/>
      <c r="GZ69" s="193"/>
      <c r="HA69" s="193"/>
      <c r="HB69" s="193"/>
      <c r="HC69" s="193"/>
      <c r="HD69" s="193"/>
      <c r="HE69" s="193"/>
      <c r="HF69" s="193"/>
      <c r="HG69" s="193"/>
      <c r="HH69" s="193"/>
      <c r="HI69" s="193"/>
      <c r="HJ69" s="193"/>
      <c r="HK69" s="193"/>
      <c r="HL69" s="193"/>
      <c r="HM69" s="193"/>
      <c r="HN69" s="193"/>
      <c r="HO69" s="193"/>
      <c r="HP69" s="193"/>
      <c r="HQ69" s="193"/>
      <c r="HR69" s="193"/>
      <c r="HS69" s="193"/>
      <c r="HT69" s="193"/>
      <c r="HU69" s="193"/>
      <c r="HV69" s="193"/>
      <c r="HW69" s="193"/>
      <c r="HX69" s="193"/>
      <c r="HY69" s="193"/>
      <c r="HZ69" s="193"/>
      <c r="IA69" s="193"/>
      <c r="IB69" s="193"/>
      <c r="IC69" s="193"/>
      <c r="ID69" s="193" t="n">
        <f aca="false">SUM($B69:IC69)</f>
        <v>0</v>
      </c>
      <c r="IE69" s="193" t="n">
        <f aca="false">SUM($B69:FU69)</f>
        <v>0</v>
      </c>
    </row>
    <row r="70" customFormat="false" ht="12.75" hidden="true" customHeight="false" outlineLevel="0" collapsed="false">
      <c r="B70" s="193"/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3"/>
      <c r="BI70" s="193"/>
      <c r="BJ70" s="193"/>
      <c r="BK70" s="193"/>
      <c r="BL70" s="193"/>
      <c r="BM70" s="193"/>
      <c r="BN70" s="193"/>
      <c r="BO70" s="193"/>
      <c r="BP70" s="193"/>
      <c r="BQ70" s="193"/>
      <c r="BR70" s="193"/>
      <c r="BS70" s="193"/>
      <c r="BT70" s="193"/>
      <c r="BU70" s="193"/>
      <c r="BV70" s="193"/>
      <c r="BW70" s="193"/>
      <c r="BX70" s="193"/>
      <c r="BY70" s="193"/>
      <c r="BZ70" s="193"/>
      <c r="CA70" s="193"/>
      <c r="CB70" s="193"/>
      <c r="CC70" s="193"/>
      <c r="CD70" s="193"/>
      <c r="CE70" s="193"/>
      <c r="CF70" s="193"/>
      <c r="CG70" s="193"/>
      <c r="CH70" s="193"/>
      <c r="CI70" s="193"/>
      <c r="CJ70" s="193"/>
      <c r="CK70" s="193"/>
      <c r="CL70" s="193"/>
      <c r="CM70" s="193"/>
      <c r="CN70" s="193"/>
      <c r="CO70" s="193"/>
      <c r="CP70" s="193"/>
      <c r="CQ70" s="193"/>
      <c r="CR70" s="193"/>
      <c r="CS70" s="193"/>
      <c r="CT70" s="193"/>
      <c r="CU70" s="193"/>
      <c r="CV70" s="193"/>
      <c r="CW70" s="193"/>
      <c r="CX70" s="193"/>
      <c r="CY70" s="193"/>
      <c r="CZ70" s="193"/>
      <c r="DA70" s="193"/>
      <c r="DB70" s="193"/>
      <c r="DC70" s="193"/>
      <c r="DD70" s="193"/>
      <c r="DE70" s="193"/>
      <c r="DF70" s="193"/>
      <c r="DG70" s="193"/>
      <c r="DH70" s="193"/>
      <c r="DI70" s="193"/>
      <c r="DJ70" s="193"/>
      <c r="DK70" s="193"/>
      <c r="DL70" s="193"/>
      <c r="DM70" s="193"/>
      <c r="DN70" s="193"/>
      <c r="DO70" s="193"/>
      <c r="DP70" s="193"/>
      <c r="DQ70" s="193"/>
      <c r="DR70" s="193"/>
      <c r="DS70" s="193"/>
      <c r="DT70" s="193"/>
      <c r="DU70" s="193"/>
      <c r="DV70" s="193"/>
      <c r="DW70" s="193"/>
      <c r="DX70" s="193"/>
      <c r="DY70" s="193"/>
      <c r="DZ70" s="193"/>
      <c r="EA70" s="193"/>
      <c r="EB70" s="193"/>
      <c r="EC70" s="193"/>
      <c r="ED70" s="193"/>
      <c r="EE70" s="193"/>
      <c r="EF70" s="193"/>
      <c r="EG70" s="193"/>
      <c r="EH70" s="193"/>
      <c r="EI70" s="193"/>
      <c r="EJ70" s="193"/>
      <c r="EK70" s="193"/>
      <c r="EL70" s="193"/>
      <c r="EM70" s="193"/>
      <c r="EN70" s="193"/>
      <c r="EO70" s="193"/>
      <c r="EP70" s="193"/>
      <c r="EQ70" s="193"/>
      <c r="ER70" s="193"/>
      <c r="ES70" s="193"/>
      <c r="ET70" s="193"/>
      <c r="EU70" s="193"/>
      <c r="EV70" s="193"/>
      <c r="EW70" s="193"/>
      <c r="EX70" s="193"/>
      <c r="EY70" s="193"/>
      <c r="EZ70" s="193"/>
      <c r="FA70" s="193"/>
      <c r="FB70" s="193"/>
      <c r="FC70" s="193"/>
      <c r="FD70" s="193"/>
      <c r="FE70" s="193"/>
      <c r="FF70" s="193"/>
      <c r="FG70" s="193"/>
      <c r="FH70" s="193"/>
      <c r="FI70" s="193"/>
      <c r="FJ70" s="193"/>
      <c r="FK70" s="193"/>
      <c r="FL70" s="193"/>
      <c r="FM70" s="193"/>
      <c r="FN70" s="193"/>
      <c r="FO70" s="193"/>
      <c r="FP70" s="193"/>
      <c r="FQ70" s="193"/>
      <c r="FR70" s="193"/>
      <c r="FS70" s="193"/>
      <c r="FT70" s="193"/>
      <c r="FU70" s="193"/>
      <c r="FV70" s="193"/>
      <c r="FW70" s="193"/>
      <c r="FX70" s="193"/>
      <c r="FY70" s="193"/>
      <c r="FZ70" s="193"/>
      <c r="GA70" s="193"/>
      <c r="GB70" s="193"/>
      <c r="GC70" s="193"/>
      <c r="GD70" s="193"/>
      <c r="GE70" s="193"/>
      <c r="GF70" s="193"/>
      <c r="GG70" s="193"/>
      <c r="GH70" s="193"/>
      <c r="GI70" s="193"/>
      <c r="GJ70" s="193"/>
      <c r="GK70" s="193"/>
      <c r="GL70" s="193"/>
      <c r="GM70" s="193"/>
      <c r="GN70" s="193"/>
      <c r="GO70" s="193"/>
      <c r="GP70" s="193"/>
      <c r="GQ70" s="193"/>
      <c r="GR70" s="193"/>
      <c r="GS70" s="193"/>
      <c r="GT70" s="193"/>
      <c r="GU70" s="193"/>
      <c r="GV70" s="193"/>
      <c r="GW70" s="193"/>
      <c r="GX70" s="193"/>
      <c r="GY70" s="193"/>
      <c r="GZ70" s="193"/>
      <c r="HA70" s="193"/>
      <c r="HB70" s="193"/>
      <c r="HC70" s="193"/>
      <c r="HD70" s="193"/>
      <c r="HE70" s="193"/>
      <c r="HF70" s="193"/>
      <c r="HG70" s="193"/>
      <c r="HH70" s="193"/>
      <c r="HI70" s="193"/>
      <c r="HJ70" s="193"/>
      <c r="HK70" s="193"/>
      <c r="HL70" s="193"/>
      <c r="HM70" s="193"/>
      <c r="HN70" s="193"/>
      <c r="HO70" s="193"/>
      <c r="HP70" s="193"/>
      <c r="HQ70" s="193"/>
      <c r="HR70" s="193"/>
      <c r="HS70" s="193"/>
      <c r="HT70" s="193"/>
      <c r="HU70" s="193"/>
      <c r="HV70" s="193"/>
      <c r="HW70" s="193"/>
      <c r="HX70" s="193"/>
      <c r="HY70" s="193"/>
      <c r="HZ70" s="193"/>
      <c r="IA70" s="193"/>
      <c r="IB70" s="193"/>
      <c r="IC70" s="193"/>
      <c r="ID70" s="193" t="n">
        <f aca="false">SUM($B70:IC70)</f>
        <v>0</v>
      </c>
      <c r="IE70" s="193" t="n">
        <f aca="false">SUM($B70:FU70)</f>
        <v>0</v>
      </c>
    </row>
    <row r="71" customFormat="false" ht="12.75" hidden="true" customHeight="false" outlineLevel="0" collapsed="false">
      <c r="B71" s="193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193"/>
      <c r="BV71" s="193"/>
      <c r="BW71" s="193"/>
      <c r="BX71" s="193"/>
      <c r="BY71" s="193"/>
      <c r="BZ71" s="193"/>
      <c r="CA71" s="193"/>
      <c r="CB71" s="193"/>
      <c r="CC71" s="193"/>
      <c r="CD71" s="193"/>
      <c r="CE71" s="193"/>
      <c r="CF71" s="193"/>
      <c r="CG71" s="193"/>
      <c r="CH71" s="193"/>
      <c r="CI71" s="193"/>
      <c r="CJ71" s="193"/>
      <c r="CK71" s="193"/>
      <c r="CL71" s="193"/>
      <c r="CM71" s="193"/>
      <c r="CN71" s="193"/>
      <c r="CO71" s="193"/>
      <c r="CP71" s="193"/>
      <c r="CQ71" s="193"/>
      <c r="CR71" s="193"/>
      <c r="CS71" s="193"/>
      <c r="CT71" s="193"/>
      <c r="CU71" s="193"/>
      <c r="CV71" s="193"/>
      <c r="CW71" s="193"/>
      <c r="CX71" s="193"/>
      <c r="CY71" s="193"/>
      <c r="CZ71" s="193"/>
      <c r="DA71" s="193"/>
      <c r="DB71" s="193"/>
      <c r="DC71" s="193"/>
      <c r="DD71" s="193"/>
      <c r="DE71" s="193"/>
      <c r="DF71" s="193"/>
      <c r="DG71" s="193"/>
      <c r="DH71" s="193"/>
      <c r="DI71" s="193"/>
      <c r="DJ71" s="193"/>
      <c r="DK71" s="193"/>
      <c r="DL71" s="193"/>
      <c r="DM71" s="193"/>
      <c r="DN71" s="193"/>
      <c r="DO71" s="193"/>
      <c r="DP71" s="193"/>
      <c r="DQ71" s="193"/>
      <c r="DR71" s="193"/>
      <c r="DS71" s="193"/>
      <c r="DT71" s="193"/>
      <c r="DU71" s="193"/>
      <c r="DV71" s="193"/>
      <c r="DW71" s="193"/>
      <c r="DX71" s="193"/>
      <c r="DY71" s="193"/>
      <c r="DZ71" s="193"/>
      <c r="EA71" s="193"/>
      <c r="EB71" s="193"/>
      <c r="EC71" s="193"/>
      <c r="ED71" s="193"/>
      <c r="EE71" s="193"/>
      <c r="EF71" s="193"/>
      <c r="EG71" s="193"/>
      <c r="EH71" s="193"/>
      <c r="EI71" s="193"/>
      <c r="EJ71" s="193"/>
      <c r="EK71" s="193"/>
      <c r="EL71" s="193"/>
      <c r="EM71" s="193"/>
      <c r="EN71" s="193"/>
      <c r="EO71" s="193"/>
      <c r="EP71" s="193"/>
      <c r="EQ71" s="193"/>
      <c r="ER71" s="193"/>
      <c r="ES71" s="193"/>
      <c r="ET71" s="193"/>
      <c r="EU71" s="193"/>
      <c r="EV71" s="193"/>
      <c r="EW71" s="193"/>
      <c r="EX71" s="193"/>
      <c r="EY71" s="193"/>
      <c r="EZ71" s="193"/>
      <c r="FA71" s="193"/>
      <c r="FB71" s="193"/>
      <c r="FC71" s="193"/>
      <c r="FD71" s="193"/>
      <c r="FE71" s="193"/>
      <c r="FF71" s="193"/>
      <c r="FG71" s="193"/>
      <c r="FH71" s="193"/>
      <c r="FI71" s="193"/>
      <c r="FJ71" s="193"/>
      <c r="FK71" s="193"/>
      <c r="FL71" s="193"/>
      <c r="FM71" s="193"/>
      <c r="FN71" s="193"/>
      <c r="FO71" s="193"/>
      <c r="FP71" s="193"/>
      <c r="FQ71" s="193"/>
      <c r="FR71" s="193"/>
      <c r="FS71" s="193"/>
      <c r="FT71" s="193"/>
      <c r="FU71" s="193"/>
      <c r="FV71" s="193"/>
      <c r="FW71" s="193"/>
      <c r="FX71" s="193"/>
      <c r="FY71" s="193"/>
      <c r="FZ71" s="193"/>
      <c r="GA71" s="193"/>
      <c r="GB71" s="193"/>
      <c r="GC71" s="193"/>
      <c r="GD71" s="193"/>
      <c r="GE71" s="193"/>
      <c r="GF71" s="193"/>
      <c r="GG71" s="193"/>
      <c r="GH71" s="193"/>
      <c r="GI71" s="193"/>
      <c r="GJ71" s="193"/>
      <c r="GK71" s="193"/>
      <c r="GL71" s="193"/>
      <c r="GM71" s="193"/>
      <c r="GN71" s="193"/>
      <c r="GO71" s="193"/>
      <c r="GP71" s="193"/>
      <c r="GQ71" s="193"/>
      <c r="GR71" s="193"/>
      <c r="GS71" s="193"/>
      <c r="GT71" s="193"/>
      <c r="GU71" s="193"/>
      <c r="GV71" s="193"/>
      <c r="GW71" s="193"/>
      <c r="GX71" s="193"/>
      <c r="GY71" s="193"/>
      <c r="GZ71" s="193"/>
      <c r="HA71" s="193"/>
      <c r="HB71" s="193"/>
      <c r="HC71" s="193"/>
      <c r="HD71" s="193"/>
      <c r="HE71" s="193"/>
      <c r="HF71" s="193"/>
      <c r="HG71" s="193"/>
      <c r="HH71" s="193"/>
      <c r="HI71" s="193"/>
      <c r="HJ71" s="193"/>
      <c r="HK71" s="193"/>
      <c r="HL71" s="193"/>
      <c r="HM71" s="193"/>
      <c r="HN71" s="193"/>
      <c r="HO71" s="193"/>
      <c r="HP71" s="193"/>
      <c r="HQ71" s="193"/>
      <c r="HR71" s="193"/>
      <c r="HS71" s="193"/>
      <c r="HT71" s="193"/>
      <c r="HU71" s="193"/>
      <c r="HV71" s="193"/>
      <c r="HW71" s="193"/>
      <c r="HX71" s="193"/>
      <c r="HY71" s="193"/>
      <c r="HZ71" s="193"/>
      <c r="IA71" s="193"/>
      <c r="IB71" s="193"/>
      <c r="IC71" s="193"/>
      <c r="ID71" s="193" t="n">
        <f aca="false">SUM($B71:IC71)</f>
        <v>0</v>
      </c>
      <c r="IE71" s="193" t="n">
        <f aca="false">SUM($B71:FU71)</f>
        <v>0</v>
      </c>
    </row>
    <row r="72" customFormat="false" ht="12.75" hidden="true" customHeight="false" outlineLevel="0" collapsed="false">
      <c r="B72" s="193"/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193"/>
      <c r="BJ72" s="193"/>
      <c r="BK72" s="193"/>
      <c r="BL72" s="193"/>
      <c r="BM72" s="193"/>
      <c r="BN72" s="193"/>
      <c r="BO72" s="193"/>
      <c r="BP72" s="193"/>
      <c r="BQ72" s="193"/>
      <c r="BR72" s="193"/>
      <c r="BS72" s="193"/>
      <c r="BT72" s="193"/>
      <c r="BU72" s="193"/>
      <c r="BV72" s="193"/>
      <c r="BW72" s="193"/>
      <c r="BX72" s="193"/>
      <c r="BY72" s="193"/>
      <c r="BZ72" s="193"/>
      <c r="CA72" s="193"/>
      <c r="CB72" s="193"/>
      <c r="CC72" s="193"/>
      <c r="CD72" s="193"/>
      <c r="CE72" s="193"/>
      <c r="CF72" s="193"/>
      <c r="CG72" s="193"/>
      <c r="CH72" s="193"/>
      <c r="CI72" s="193"/>
      <c r="CJ72" s="193"/>
      <c r="CK72" s="193"/>
      <c r="CL72" s="193"/>
      <c r="CM72" s="193"/>
      <c r="CN72" s="193"/>
      <c r="CO72" s="193"/>
      <c r="CP72" s="193"/>
      <c r="CQ72" s="193"/>
      <c r="CR72" s="193"/>
      <c r="CS72" s="193"/>
      <c r="CT72" s="193"/>
      <c r="CU72" s="193"/>
      <c r="CV72" s="193"/>
      <c r="CW72" s="193"/>
      <c r="CX72" s="193"/>
      <c r="CY72" s="193"/>
      <c r="CZ72" s="193"/>
      <c r="DA72" s="193"/>
      <c r="DB72" s="193"/>
      <c r="DC72" s="193"/>
      <c r="DD72" s="193"/>
      <c r="DE72" s="193"/>
      <c r="DF72" s="193"/>
      <c r="DG72" s="193"/>
      <c r="DH72" s="193"/>
      <c r="DI72" s="193"/>
      <c r="DJ72" s="193"/>
      <c r="DK72" s="193"/>
      <c r="DL72" s="193"/>
      <c r="DM72" s="193"/>
      <c r="DN72" s="193"/>
      <c r="DO72" s="193"/>
      <c r="DP72" s="193"/>
      <c r="DQ72" s="193"/>
      <c r="DR72" s="193"/>
      <c r="DS72" s="193"/>
      <c r="DT72" s="193"/>
      <c r="DU72" s="193"/>
      <c r="DV72" s="193"/>
      <c r="DW72" s="193"/>
      <c r="DX72" s="193"/>
      <c r="DY72" s="193"/>
      <c r="DZ72" s="193"/>
      <c r="EA72" s="193"/>
      <c r="EB72" s="193"/>
      <c r="EC72" s="193"/>
      <c r="ED72" s="193"/>
      <c r="EE72" s="193"/>
      <c r="EF72" s="193"/>
      <c r="EG72" s="193"/>
      <c r="EH72" s="193"/>
      <c r="EI72" s="193"/>
      <c r="EJ72" s="193"/>
      <c r="EK72" s="193"/>
      <c r="EL72" s="193"/>
      <c r="EM72" s="193"/>
      <c r="EN72" s="193"/>
      <c r="EO72" s="193"/>
      <c r="EP72" s="193"/>
      <c r="EQ72" s="193"/>
      <c r="ER72" s="193"/>
      <c r="ES72" s="193"/>
      <c r="ET72" s="193"/>
      <c r="EU72" s="193"/>
      <c r="EV72" s="193"/>
      <c r="EW72" s="193"/>
      <c r="EX72" s="193"/>
      <c r="EY72" s="193"/>
      <c r="EZ72" s="193"/>
      <c r="FA72" s="193"/>
      <c r="FB72" s="193"/>
      <c r="FC72" s="193"/>
      <c r="FD72" s="193"/>
      <c r="FE72" s="193"/>
      <c r="FF72" s="193"/>
      <c r="FG72" s="193"/>
      <c r="FH72" s="193"/>
      <c r="FI72" s="193"/>
      <c r="FJ72" s="193"/>
      <c r="FK72" s="193"/>
      <c r="FL72" s="193"/>
      <c r="FM72" s="193"/>
      <c r="FN72" s="193"/>
      <c r="FO72" s="193"/>
      <c r="FP72" s="193"/>
      <c r="FQ72" s="193"/>
      <c r="FR72" s="193"/>
      <c r="FS72" s="193"/>
      <c r="FT72" s="193"/>
      <c r="FU72" s="193"/>
      <c r="FV72" s="193"/>
      <c r="FW72" s="193"/>
      <c r="FX72" s="193"/>
      <c r="FY72" s="193"/>
      <c r="FZ72" s="193"/>
      <c r="GA72" s="193"/>
      <c r="GB72" s="193"/>
      <c r="GC72" s="193"/>
      <c r="GD72" s="193"/>
      <c r="GE72" s="193"/>
      <c r="GF72" s="193"/>
      <c r="GG72" s="193"/>
      <c r="GH72" s="193"/>
      <c r="GI72" s="193"/>
      <c r="GJ72" s="193"/>
      <c r="GK72" s="193"/>
      <c r="GL72" s="193"/>
      <c r="GM72" s="193"/>
      <c r="GN72" s="193"/>
      <c r="GO72" s="193"/>
      <c r="GP72" s="193"/>
      <c r="GQ72" s="193"/>
      <c r="GR72" s="193"/>
      <c r="GS72" s="193"/>
      <c r="GT72" s="193"/>
      <c r="GU72" s="193"/>
      <c r="GV72" s="193"/>
      <c r="GW72" s="193"/>
      <c r="GX72" s="193"/>
      <c r="GY72" s="193"/>
      <c r="GZ72" s="193"/>
      <c r="HA72" s="193"/>
      <c r="HB72" s="193"/>
      <c r="HC72" s="193"/>
      <c r="HD72" s="193"/>
      <c r="HE72" s="193"/>
      <c r="HF72" s="193"/>
      <c r="HG72" s="193"/>
      <c r="HH72" s="193"/>
      <c r="HI72" s="193"/>
      <c r="HJ72" s="193"/>
      <c r="HK72" s="193"/>
      <c r="HL72" s="193"/>
      <c r="HM72" s="193"/>
      <c r="HN72" s="193"/>
      <c r="HO72" s="193"/>
      <c r="HP72" s="193"/>
      <c r="HQ72" s="193"/>
      <c r="HR72" s="193"/>
      <c r="HS72" s="193"/>
      <c r="HT72" s="193"/>
      <c r="HU72" s="193"/>
      <c r="HV72" s="193"/>
      <c r="HW72" s="193"/>
      <c r="HX72" s="193"/>
      <c r="HY72" s="193"/>
      <c r="HZ72" s="193"/>
      <c r="IA72" s="193"/>
      <c r="IB72" s="193"/>
      <c r="IC72" s="193"/>
      <c r="ID72" s="193" t="n">
        <f aca="false">SUM($B72:IC72)</f>
        <v>0</v>
      </c>
      <c r="IE72" s="193" t="n">
        <f aca="false">SUM($B72:FU72)</f>
        <v>0</v>
      </c>
    </row>
    <row r="73" customFormat="false" ht="12.75" hidden="true" customHeight="false" outlineLevel="0" collapsed="false">
      <c r="B73" s="193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193"/>
      <c r="BV73" s="193"/>
      <c r="BW73" s="193"/>
      <c r="BX73" s="193"/>
      <c r="BY73" s="193"/>
      <c r="BZ73" s="193"/>
      <c r="CA73" s="193"/>
      <c r="CB73" s="193"/>
      <c r="CC73" s="193"/>
      <c r="CD73" s="193"/>
      <c r="CE73" s="193"/>
      <c r="CF73" s="193"/>
      <c r="CG73" s="193"/>
      <c r="CH73" s="193"/>
      <c r="CI73" s="193"/>
      <c r="CJ73" s="193"/>
      <c r="CK73" s="193"/>
      <c r="CL73" s="193"/>
      <c r="CM73" s="193"/>
      <c r="CN73" s="193"/>
      <c r="CO73" s="193"/>
      <c r="CP73" s="193"/>
      <c r="CQ73" s="193"/>
      <c r="CR73" s="193"/>
      <c r="CS73" s="193"/>
      <c r="CT73" s="193"/>
      <c r="CU73" s="193"/>
      <c r="CV73" s="193"/>
      <c r="CW73" s="193"/>
      <c r="CX73" s="193"/>
      <c r="CY73" s="193"/>
      <c r="CZ73" s="193"/>
      <c r="DA73" s="193"/>
      <c r="DB73" s="193"/>
      <c r="DC73" s="193"/>
      <c r="DD73" s="193"/>
      <c r="DE73" s="193"/>
      <c r="DF73" s="193"/>
      <c r="DG73" s="193"/>
      <c r="DH73" s="193"/>
      <c r="DI73" s="193"/>
      <c r="DJ73" s="193"/>
      <c r="DK73" s="193"/>
      <c r="DL73" s="193"/>
      <c r="DM73" s="193"/>
      <c r="DN73" s="193"/>
      <c r="DO73" s="193"/>
      <c r="DP73" s="193"/>
      <c r="DQ73" s="193"/>
      <c r="DR73" s="193"/>
      <c r="DS73" s="193"/>
      <c r="DT73" s="193"/>
      <c r="DU73" s="193"/>
      <c r="DV73" s="193"/>
      <c r="DW73" s="193"/>
      <c r="DX73" s="193"/>
      <c r="DY73" s="193"/>
      <c r="DZ73" s="193"/>
      <c r="EA73" s="193"/>
      <c r="EB73" s="193"/>
      <c r="EC73" s="193"/>
      <c r="ED73" s="193"/>
      <c r="EE73" s="193"/>
      <c r="EF73" s="193"/>
      <c r="EG73" s="193"/>
      <c r="EH73" s="193"/>
      <c r="EI73" s="193"/>
      <c r="EJ73" s="193"/>
      <c r="EK73" s="193"/>
      <c r="EL73" s="193"/>
      <c r="EM73" s="193"/>
      <c r="EN73" s="193"/>
      <c r="EO73" s="193"/>
      <c r="EP73" s="193"/>
      <c r="EQ73" s="193"/>
      <c r="ER73" s="193"/>
      <c r="ES73" s="193"/>
      <c r="ET73" s="193"/>
      <c r="EU73" s="193"/>
      <c r="EV73" s="193"/>
      <c r="EW73" s="193"/>
      <c r="EX73" s="193"/>
      <c r="EY73" s="193"/>
      <c r="EZ73" s="193"/>
      <c r="FA73" s="193"/>
      <c r="FB73" s="193"/>
      <c r="FC73" s="193"/>
      <c r="FD73" s="193"/>
      <c r="FE73" s="193"/>
      <c r="FF73" s="193"/>
      <c r="FG73" s="193"/>
      <c r="FH73" s="193"/>
      <c r="FI73" s="193"/>
      <c r="FJ73" s="193"/>
      <c r="FK73" s="193"/>
      <c r="FL73" s="193"/>
      <c r="FM73" s="193"/>
      <c r="FN73" s="193"/>
      <c r="FO73" s="193"/>
      <c r="FP73" s="193"/>
      <c r="FQ73" s="193"/>
      <c r="FR73" s="193"/>
      <c r="FS73" s="193"/>
      <c r="FT73" s="193"/>
      <c r="FU73" s="193"/>
      <c r="FV73" s="193"/>
      <c r="FW73" s="193"/>
      <c r="FX73" s="193"/>
      <c r="FY73" s="193"/>
      <c r="FZ73" s="193"/>
      <c r="GA73" s="193"/>
      <c r="GB73" s="193"/>
      <c r="GC73" s="193"/>
      <c r="GD73" s="193"/>
      <c r="GE73" s="193"/>
      <c r="GF73" s="193"/>
      <c r="GG73" s="193"/>
      <c r="GH73" s="193"/>
      <c r="GI73" s="193"/>
      <c r="GJ73" s="193"/>
      <c r="GK73" s="193"/>
      <c r="GL73" s="193"/>
      <c r="GM73" s="193"/>
      <c r="GN73" s="193"/>
      <c r="GO73" s="193"/>
      <c r="GP73" s="193"/>
      <c r="GQ73" s="193"/>
      <c r="GR73" s="193"/>
      <c r="GS73" s="193"/>
      <c r="GT73" s="193"/>
      <c r="GU73" s="193"/>
      <c r="GV73" s="193"/>
      <c r="GW73" s="193"/>
      <c r="GX73" s="193"/>
      <c r="GY73" s="193"/>
      <c r="GZ73" s="193"/>
      <c r="HA73" s="193"/>
      <c r="HB73" s="193"/>
      <c r="HC73" s="193"/>
      <c r="HD73" s="193"/>
      <c r="HE73" s="193"/>
      <c r="HF73" s="193"/>
      <c r="HG73" s="193"/>
      <c r="HH73" s="193"/>
      <c r="HI73" s="193"/>
      <c r="HJ73" s="193"/>
      <c r="HK73" s="193"/>
      <c r="HL73" s="193"/>
      <c r="HM73" s="193"/>
      <c r="HN73" s="193"/>
      <c r="HO73" s="193"/>
      <c r="HP73" s="193"/>
      <c r="HQ73" s="193"/>
      <c r="HR73" s="193"/>
      <c r="HS73" s="193"/>
      <c r="HT73" s="193"/>
      <c r="HU73" s="193"/>
      <c r="HV73" s="193"/>
      <c r="HW73" s="193"/>
      <c r="HX73" s="193"/>
      <c r="HY73" s="193"/>
      <c r="HZ73" s="193"/>
      <c r="IA73" s="193"/>
      <c r="IB73" s="193"/>
      <c r="IC73" s="193"/>
      <c r="ID73" s="193" t="n">
        <f aca="false">SUM($B73:IC73)</f>
        <v>0</v>
      </c>
      <c r="IE73" s="193" t="n">
        <f aca="false">SUM($B73:FU73)</f>
        <v>0</v>
      </c>
    </row>
    <row r="74" customFormat="false" ht="12.75" hidden="true" customHeight="false" outlineLevel="0" collapsed="false"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93"/>
      <c r="BE74" s="193"/>
      <c r="BF74" s="193"/>
      <c r="BG74" s="193"/>
      <c r="BH74" s="193"/>
      <c r="BI74" s="193"/>
      <c r="BJ74" s="193"/>
      <c r="BK74" s="193"/>
      <c r="BL74" s="193"/>
      <c r="BM74" s="193"/>
      <c r="BN74" s="193"/>
      <c r="BO74" s="193"/>
      <c r="BP74" s="193"/>
      <c r="BQ74" s="193"/>
      <c r="BR74" s="193"/>
      <c r="BS74" s="193"/>
      <c r="BT74" s="193"/>
      <c r="BU74" s="193"/>
      <c r="BV74" s="193"/>
      <c r="BW74" s="193"/>
      <c r="BX74" s="193"/>
      <c r="BY74" s="193"/>
      <c r="BZ74" s="193"/>
      <c r="CA74" s="193"/>
      <c r="CB74" s="193"/>
      <c r="CC74" s="193"/>
      <c r="CD74" s="193"/>
      <c r="CE74" s="193"/>
      <c r="CF74" s="193"/>
      <c r="CG74" s="193"/>
      <c r="CH74" s="193"/>
      <c r="CI74" s="193"/>
      <c r="CJ74" s="193"/>
      <c r="CK74" s="193"/>
      <c r="CL74" s="193"/>
      <c r="CM74" s="193"/>
      <c r="CN74" s="193"/>
      <c r="CO74" s="193"/>
      <c r="CP74" s="193"/>
      <c r="CQ74" s="193"/>
      <c r="CR74" s="193"/>
      <c r="CS74" s="193"/>
      <c r="CT74" s="193"/>
      <c r="CU74" s="193"/>
      <c r="CV74" s="193"/>
      <c r="CW74" s="193"/>
      <c r="CX74" s="193"/>
      <c r="CY74" s="193"/>
      <c r="CZ74" s="193"/>
      <c r="DA74" s="193"/>
      <c r="DB74" s="193"/>
      <c r="DC74" s="193"/>
      <c r="DD74" s="193"/>
      <c r="DE74" s="193"/>
      <c r="DF74" s="193"/>
      <c r="DG74" s="193"/>
      <c r="DH74" s="193"/>
      <c r="DI74" s="193"/>
      <c r="DJ74" s="193"/>
      <c r="DK74" s="193"/>
      <c r="DL74" s="193"/>
      <c r="DM74" s="193"/>
      <c r="DN74" s="193"/>
      <c r="DO74" s="193"/>
      <c r="DP74" s="193"/>
      <c r="DQ74" s="193"/>
      <c r="DR74" s="193"/>
      <c r="DS74" s="193"/>
      <c r="DT74" s="193"/>
      <c r="DU74" s="193"/>
      <c r="DV74" s="193"/>
      <c r="DW74" s="193"/>
      <c r="DX74" s="193"/>
      <c r="DY74" s="193"/>
      <c r="DZ74" s="193"/>
      <c r="EA74" s="193"/>
      <c r="EB74" s="193"/>
      <c r="EC74" s="193"/>
      <c r="ED74" s="193"/>
      <c r="EE74" s="193"/>
      <c r="EF74" s="193"/>
      <c r="EG74" s="193"/>
      <c r="EH74" s="193"/>
      <c r="EI74" s="193"/>
      <c r="EJ74" s="193"/>
      <c r="EK74" s="193"/>
      <c r="EL74" s="193"/>
      <c r="EM74" s="193"/>
      <c r="EN74" s="193"/>
      <c r="EO74" s="193"/>
      <c r="EP74" s="193"/>
      <c r="EQ74" s="193"/>
      <c r="ER74" s="193"/>
      <c r="ES74" s="193"/>
      <c r="ET74" s="193"/>
      <c r="EU74" s="193"/>
      <c r="EV74" s="193"/>
      <c r="EW74" s="193"/>
      <c r="EX74" s="193"/>
      <c r="EY74" s="193"/>
      <c r="EZ74" s="193"/>
      <c r="FA74" s="193"/>
      <c r="FB74" s="193"/>
      <c r="FC74" s="193"/>
      <c r="FD74" s="193"/>
      <c r="FE74" s="193"/>
      <c r="FF74" s="193"/>
      <c r="FG74" s="193"/>
      <c r="FH74" s="193"/>
      <c r="FI74" s="193"/>
      <c r="FJ74" s="193"/>
      <c r="FK74" s="193"/>
      <c r="FL74" s="193"/>
      <c r="FM74" s="193"/>
      <c r="FN74" s="193"/>
      <c r="FO74" s="193"/>
      <c r="FP74" s="193"/>
      <c r="FQ74" s="193"/>
      <c r="FR74" s="193"/>
      <c r="FS74" s="193"/>
      <c r="FT74" s="193"/>
      <c r="FU74" s="193"/>
      <c r="FV74" s="193"/>
      <c r="FW74" s="193"/>
      <c r="FX74" s="193"/>
      <c r="FY74" s="193"/>
      <c r="FZ74" s="193"/>
      <c r="GA74" s="193"/>
      <c r="GB74" s="193"/>
      <c r="GC74" s="193"/>
      <c r="GD74" s="193"/>
      <c r="GE74" s="193"/>
      <c r="GF74" s="193"/>
      <c r="GG74" s="193"/>
      <c r="GH74" s="193"/>
      <c r="GI74" s="193"/>
      <c r="GJ74" s="193"/>
      <c r="GK74" s="193"/>
      <c r="GL74" s="193"/>
      <c r="GM74" s="193"/>
      <c r="GN74" s="193"/>
      <c r="GO74" s="193"/>
      <c r="GP74" s="193"/>
      <c r="GQ74" s="193"/>
      <c r="GR74" s="193"/>
      <c r="GS74" s="193"/>
      <c r="GT74" s="193"/>
      <c r="GU74" s="193"/>
      <c r="GV74" s="193"/>
      <c r="GW74" s="193"/>
      <c r="GX74" s="193"/>
      <c r="GY74" s="193"/>
      <c r="GZ74" s="193"/>
      <c r="HA74" s="193"/>
      <c r="HB74" s="193"/>
      <c r="HC74" s="193"/>
      <c r="HD74" s="193"/>
      <c r="HE74" s="193"/>
      <c r="HF74" s="193"/>
      <c r="HG74" s="193"/>
      <c r="HH74" s="193"/>
      <c r="HI74" s="193"/>
      <c r="HJ74" s="193"/>
      <c r="HK74" s="193"/>
      <c r="HL74" s="193"/>
      <c r="HM74" s="193"/>
      <c r="HN74" s="193"/>
      <c r="HO74" s="193"/>
      <c r="HP74" s="193"/>
      <c r="HQ74" s="193"/>
      <c r="HR74" s="193"/>
      <c r="HS74" s="193"/>
      <c r="HT74" s="193"/>
      <c r="HU74" s="193"/>
      <c r="HV74" s="193"/>
      <c r="HW74" s="193"/>
      <c r="HX74" s="193"/>
      <c r="HY74" s="193"/>
      <c r="HZ74" s="193"/>
      <c r="IA74" s="193"/>
      <c r="IB74" s="193"/>
      <c r="IC74" s="193"/>
      <c r="ID74" s="193" t="n">
        <f aca="false">SUM($B74:IC74)</f>
        <v>0</v>
      </c>
      <c r="IE74" s="193" t="n">
        <f aca="false">SUM($B74:FU74)</f>
        <v>0</v>
      </c>
    </row>
    <row r="75" customFormat="false" ht="12.75" hidden="true" customHeight="false" outlineLevel="0" collapsed="false">
      <c r="B75" s="193"/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3"/>
      <c r="BH75" s="193"/>
      <c r="BI75" s="193"/>
      <c r="BJ75" s="193"/>
      <c r="BK75" s="193"/>
      <c r="BL75" s="193"/>
      <c r="BM75" s="193"/>
      <c r="BN75" s="193"/>
      <c r="BO75" s="193"/>
      <c r="BP75" s="193"/>
      <c r="BQ75" s="193"/>
      <c r="BR75" s="193"/>
      <c r="BS75" s="193"/>
      <c r="BT75" s="193"/>
      <c r="BU75" s="193"/>
      <c r="BV75" s="193"/>
      <c r="BW75" s="193"/>
      <c r="BX75" s="193"/>
      <c r="BY75" s="193"/>
      <c r="BZ75" s="193"/>
      <c r="CA75" s="193"/>
      <c r="CB75" s="193"/>
      <c r="CC75" s="193"/>
      <c r="CD75" s="193"/>
      <c r="CE75" s="193"/>
      <c r="CF75" s="193"/>
      <c r="CG75" s="193"/>
      <c r="CH75" s="193"/>
      <c r="CI75" s="193"/>
      <c r="CJ75" s="193"/>
      <c r="CK75" s="193"/>
      <c r="CL75" s="193"/>
      <c r="CM75" s="193"/>
      <c r="CN75" s="193"/>
      <c r="CO75" s="193"/>
      <c r="CP75" s="193"/>
      <c r="CQ75" s="193"/>
      <c r="CR75" s="193"/>
      <c r="CS75" s="193"/>
      <c r="CT75" s="193"/>
      <c r="CU75" s="193"/>
      <c r="CV75" s="193"/>
      <c r="CW75" s="193"/>
      <c r="CX75" s="193"/>
      <c r="CY75" s="193"/>
      <c r="CZ75" s="193"/>
      <c r="DA75" s="193"/>
      <c r="DB75" s="193"/>
      <c r="DC75" s="193"/>
      <c r="DD75" s="193"/>
      <c r="DE75" s="193"/>
      <c r="DF75" s="193"/>
      <c r="DG75" s="193"/>
      <c r="DH75" s="193"/>
      <c r="DI75" s="193"/>
      <c r="DJ75" s="193"/>
      <c r="DK75" s="193"/>
      <c r="DL75" s="193"/>
      <c r="DM75" s="193"/>
      <c r="DN75" s="193"/>
      <c r="DO75" s="193"/>
      <c r="DP75" s="193"/>
      <c r="DQ75" s="193"/>
      <c r="DR75" s="193"/>
      <c r="DS75" s="193"/>
      <c r="DT75" s="193"/>
      <c r="DU75" s="193"/>
      <c r="DV75" s="193"/>
      <c r="DW75" s="193"/>
      <c r="DX75" s="193"/>
      <c r="DY75" s="193"/>
      <c r="DZ75" s="193"/>
      <c r="EA75" s="193"/>
      <c r="EB75" s="193"/>
      <c r="EC75" s="193"/>
      <c r="ED75" s="193"/>
      <c r="EE75" s="193"/>
      <c r="EF75" s="193"/>
      <c r="EG75" s="193"/>
      <c r="EH75" s="193"/>
      <c r="EI75" s="193"/>
      <c r="EJ75" s="193"/>
      <c r="EK75" s="193"/>
      <c r="EL75" s="193"/>
      <c r="EM75" s="193"/>
      <c r="EN75" s="193"/>
      <c r="EO75" s="193"/>
      <c r="EP75" s="193"/>
      <c r="EQ75" s="193"/>
      <c r="ER75" s="193"/>
      <c r="ES75" s="193"/>
      <c r="ET75" s="193"/>
      <c r="EU75" s="193"/>
      <c r="EV75" s="193"/>
      <c r="EW75" s="193"/>
      <c r="EX75" s="193"/>
      <c r="EY75" s="193"/>
      <c r="EZ75" s="193"/>
      <c r="FA75" s="193"/>
      <c r="FB75" s="193"/>
      <c r="FC75" s="193"/>
      <c r="FD75" s="193"/>
      <c r="FE75" s="193"/>
      <c r="FF75" s="193"/>
      <c r="FG75" s="193"/>
      <c r="FH75" s="193"/>
      <c r="FI75" s="193"/>
      <c r="FJ75" s="193"/>
      <c r="FK75" s="193"/>
      <c r="FL75" s="193"/>
      <c r="FM75" s="193"/>
      <c r="FN75" s="193"/>
      <c r="FO75" s="193"/>
      <c r="FP75" s="193"/>
      <c r="FQ75" s="193"/>
      <c r="FR75" s="193"/>
      <c r="FS75" s="193"/>
      <c r="FT75" s="193"/>
      <c r="FU75" s="193"/>
      <c r="FV75" s="193"/>
      <c r="FW75" s="193"/>
      <c r="FX75" s="193"/>
      <c r="FY75" s="193"/>
      <c r="FZ75" s="193"/>
      <c r="GA75" s="193"/>
      <c r="GB75" s="193"/>
      <c r="GC75" s="193"/>
      <c r="GD75" s="193"/>
      <c r="GE75" s="193"/>
      <c r="GF75" s="193"/>
      <c r="GG75" s="193"/>
      <c r="GH75" s="193"/>
      <c r="GI75" s="193"/>
      <c r="GJ75" s="193"/>
      <c r="GK75" s="193"/>
      <c r="GL75" s="193"/>
      <c r="GM75" s="193"/>
      <c r="GN75" s="193"/>
      <c r="GO75" s="193"/>
      <c r="GP75" s="193"/>
      <c r="GQ75" s="193"/>
      <c r="GR75" s="193"/>
      <c r="GS75" s="193"/>
      <c r="GT75" s="193"/>
      <c r="GU75" s="193"/>
      <c r="GV75" s="193"/>
      <c r="GW75" s="193"/>
      <c r="GX75" s="193"/>
      <c r="GY75" s="193"/>
      <c r="GZ75" s="193"/>
      <c r="HA75" s="193"/>
      <c r="HB75" s="193"/>
      <c r="HC75" s="193"/>
      <c r="HD75" s="193"/>
      <c r="HE75" s="193"/>
      <c r="HF75" s="193"/>
      <c r="HG75" s="193"/>
      <c r="HH75" s="193"/>
      <c r="HI75" s="193"/>
      <c r="HJ75" s="193"/>
      <c r="HK75" s="193"/>
      <c r="HL75" s="193"/>
      <c r="HM75" s="193"/>
      <c r="HN75" s="193"/>
      <c r="HO75" s="193"/>
      <c r="HP75" s="193"/>
      <c r="HQ75" s="193"/>
      <c r="HR75" s="193"/>
      <c r="HS75" s="193"/>
      <c r="HT75" s="193"/>
      <c r="HU75" s="193"/>
      <c r="HV75" s="193"/>
      <c r="HW75" s="193"/>
      <c r="HX75" s="193"/>
      <c r="HY75" s="193"/>
      <c r="HZ75" s="193"/>
      <c r="IA75" s="193"/>
      <c r="IB75" s="193"/>
      <c r="IC75" s="193"/>
      <c r="ID75" s="193" t="n">
        <f aca="false">SUM($B75:IC75)</f>
        <v>0</v>
      </c>
      <c r="IE75" s="193" t="n">
        <f aca="false">SUM($B75:FU75)</f>
        <v>0</v>
      </c>
    </row>
    <row r="76" customFormat="false" ht="12.75" hidden="true" customHeight="false" outlineLevel="0" collapsed="false">
      <c r="B76" s="193"/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  <c r="BF76" s="193"/>
      <c r="BG76" s="193"/>
      <c r="BH76" s="193"/>
      <c r="BI76" s="193"/>
      <c r="BJ76" s="193"/>
      <c r="BK76" s="193"/>
      <c r="BL76" s="193"/>
      <c r="BM76" s="193"/>
      <c r="BN76" s="193"/>
      <c r="BO76" s="193"/>
      <c r="BP76" s="193"/>
      <c r="BQ76" s="193"/>
      <c r="BR76" s="193"/>
      <c r="BS76" s="193"/>
      <c r="BT76" s="193"/>
      <c r="BU76" s="193"/>
      <c r="BV76" s="193"/>
      <c r="BW76" s="193"/>
      <c r="BX76" s="193"/>
      <c r="BY76" s="193"/>
      <c r="BZ76" s="193"/>
      <c r="CA76" s="193"/>
      <c r="CB76" s="193"/>
      <c r="CC76" s="193"/>
      <c r="CD76" s="193"/>
      <c r="CE76" s="193"/>
      <c r="CF76" s="193"/>
      <c r="CG76" s="193"/>
      <c r="CH76" s="193"/>
      <c r="CI76" s="193"/>
      <c r="CJ76" s="193"/>
      <c r="CK76" s="193"/>
      <c r="CL76" s="193"/>
      <c r="CM76" s="193"/>
      <c r="CN76" s="193"/>
      <c r="CO76" s="193"/>
      <c r="CP76" s="193"/>
      <c r="CQ76" s="193"/>
      <c r="CR76" s="193"/>
      <c r="CS76" s="193"/>
      <c r="CT76" s="193"/>
      <c r="CU76" s="193"/>
      <c r="CV76" s="193"/>
      <c r="CW76" s="193"/>
      <c r="CX76" s="193"/>
      <c r="CY76" s="193"/>
      <c r="CZ76" s="193"/>
      <c r="DA76" s="193"/>
      <c r="DB76" s="193"/>
      <c r="DC76" s="193"/>
      <c r="DD76" s="193"/>
      <c r="DE76" s="193"/>
      <c r="DF76" s="193"/>
      <c r="DG76" s="193"/>
      <c r="DH76" s="193"/>
      <c r="DI76" s="193"/>
      <c r="DJ76" s="193"/>
      <c r="DK76" s="193"/>
      <c r="DL76" s="193"/>
      <c r="DM76" s="193"/>
      <c r="DN76" s="193"/>
      <c r="DO76" s="193"/>
      <c r="DP76" s="193"/>
      <c r="DQ76" s="193"/>
      <c r="DR76" s="193"/>
      <c r="DS76" s="193"/>
      <c r="DT76" s="193"/>
      <c r="DU76" s="193"/>
      <c r="DV76" s="193"/>
      <c r="DW76" s="193"/>
      <c r="DX76" s="193"/>
      <c r="DY76" s="193"/>
      <c r="DZ76" s="193"/>
      <c r="EA76" s="193"/>
      <c r="EB76" s="193"/>
      <c r="EC76" s="193"/>
      <c r="ED76" s="193"/>
      <c r="EE76" s="193"/>
      <c r="EF76" s="193"/>
      <c r="EG76" s="193"/>
      <c r="EH76" s="193"/>
      <c r="EI76" s="193"/>
      <c r="EJ76" s="193"/>
      <c r="EK76" s="193"/>
      <c r="EL76" s="193"/>
      <c r="EM76" s="193"/>
      <c r="EN76" s="193"/>
      <c r="EO76" s="193"/>
      <c r="EP76" s="193"/>
      <c r="EQ76" s="193"/>
      <c r="ER76" s="193"/>
      <c r="ES76" s="193"/>
      <c r="ET76" s="193"/>
      <c r="EU76" s="193"/>
      <c r="EV76" s="193"/>
      <c r="EW76" s="193"/>
      <c r="EX76" s="193"/>
      <c r="EY76" s="193"/>
      <c r="EZ76" s="193"/>
      <c r="FA76" s="193"/>
      <c r="FB76" s="193"/>
      <c r="FC76" s="193"/>
      <c r="FD76" s="193"/>
      <c r="FE76" s="193"/>
      <c r="FF76" s="193"/>
      <c r="FG76" s="193"/>
      <c r="FH76" s="193"/>
      <c r="FI76" s="193"/>
      <c r="FJ76" s="193"/>
      <c r="FK76" s="193"/>
      <c r="FL76" s="193"/>
      <c r="FM76" s="193"/>
      <c r="FN76" s="193"/>
      <c r="FO76" s="193"/>
      <c r="FP76" s="193"/>
      <c r="FQ76" s="193"/>
      <c r="FR76" s="193"/>
      <c r="FS76" s="193"/>
      <c r="FT76" s="193"/>
      <c r="FU76" s="193"/>
      <c r="FV76" s="193"/>
      <c r="FW76" s="193"/>
      <c r="FX76" s="193"/>
      <c r="FY76" s="193"/>
      <c r="FZ76" s="193"/>
      <c r="GA76" s="193"/>
      <c r="GB76" s="193"/>
      <c r="GC76" s="193"/>
      <c r="GD76" s="193"/>
      <c r="GE76" s="193"/>
      <c r="GF76" s="193"/>
      <c r="GG76" s="193"/>
      <c r="GH76" s="193"/>
      <c r="GI76" s="193"/>
      <c r="GJ76" s="193"/>
      <c r="GK76" s="193"/>
      <c r="GL76" s="193"/>
      <c r="GM76" s="193"/>
      <c r="GN76" s="193"/>
      <c r="GO76" s="193"/>
      <c r="GP76" s="193"/>
      <c r="GQ76" s="193"/>
      <c r="GR76" s="193"/>
      <c r="GS76" s="193"/>
      <c r="GT76" s="193"/>
      <c r="GU76" s="193"/>
      <c r="GV76" s="193"/>
      <c r="GW76" s="193"/>
      <c r="GX76" s="193"/>
      <c r="GY76" s="193"/>
      <c r="GZ76" s="193"/>
      <c r="HA76" s="193"/>
      <c r="HB76" s="193"/>
      <c r="HC76" s="193"/>
      <c r="HD76" s="193"/>
      <c r="HE76" s="193"/>
      <c r="HF76" s="193"/>
      <c r="HG76" s="193"/>
      <c r="HH76" s="193"/>
      <c r="HI76" s="193"/>
      <c r="HJ76" s="193"/>
      <c r="HK76" s="193"/>
      <c r="HL76" s="193"/>
      <c r="HM76" s="193"/>
      <c r="HN76" s="193"/>
      <c r="HO76" s="193"/>
      <c r="HP76" s="193"/>
      <c r="HQ76" s="193"/>
      <c r="HR76" s="193"/>
      <c r="HS76" s="193"/>
      <c r="HT76" s="193"/>
      <c r="HU76" s="193"/>
      <c r="HV76" s="193"/>
      <c r="HW76" s="193"/>
      <c r="HX76" s="193"/>
      <c r="HY76" s="193"/>
      <c r="HZ76" s="193"/>
      <c r="IA76" s="193"/>
      <c r="IB76" s="193"/>
      <c r="IC76" s="193"/>
      <c r="ID76" s="193" t="n">
        <f aca="false">SUM($B76:IC76)</f>
        <v>0</v>
      </c>
      <c r="IE76" s="193" t="n">
        <f aca="false">SUM($B76:FU76)</f>
        <v>0</v>
      </c>
    </row>
    <row r="77" customFormat="false" ht="12.75" hidden="true" customHeight="false" outlineLevel="0" collapsed="false">
      <c r="B77" s="193"/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193"/>
      <c r="BQ77" s="193"/>
      <c r="BR77" s="193"/>
      <c r="BS77" s="193"/>
      <c r="BT77" s="193"/>
      <c r="BU77" s="193"/>
      <c r="BV77" s="193"/>
      <c r="BW77" s="193"/>
      <c r="BX77" s="193"/>
      <c r="BY77" s="193"/>
      <c r="BZ77" s="193"/>
      <c r="CA77" s="193"/>
      <c r="CB77" s="193"/>
      <c r="CC77" s="193"/>
      <c r="CD77" s="193"/>
      <c r="CE77" s="193"/>
      <c r="CF77" s="193"/>
      <c r="CG77" s="193"/>
      <c r="CH77" s="193"/>
      <c r="CI77" s="193"/>
      <c r="CJ77" s="193"/>
      <c r="CK77" s="193"/>
      <c r="CL77" s="193"/>
      <c r="CM77" s="193"/>
      <c r="CN77" s="193"/>
      <c r="CO77" s="193"/>
      <c r="CP77" s="193"/>
      <c r="CQ77" s="193"/>
      <c r="CR77" s="193"/>
      <c r="CS77" s="193"/>
      <c r="CT77" s="193"/>
      <c r="CU77" s="193"/>
      <c r="CV77" s="193"/>
      <c r="CW77" s="193"/>
      <c r="CX77" s="193"/>
      <c r="CY77" s="193"/>
      <c r="CZ77" s="193"/>
      <c r="DA77" s="193"/>
      <c r="DB77" s="193"/>
      <c r="DC77" s="193"/>
      <c r="DD77" s="193"/>
      <c r="DE77" s="193"/>
      <c r="DF77" s="193"/>
      <c r="DG77" s="193"/>
      <c r="DH77" s="193"/>
      <c r="DI77" s="193"/>
      <c r="DJ77" s="193"/>
      <c r="DK77" s="193"/>
      <c r="DL77" s="193"/>
      <c r="DM77" s="193"/>
      <c r="DN77" s="193"/>
      <c r="DO77" s="193"/>
      <c r="DP77" s="193"/>
      <c r="DQ77" s="193"/>
      <c r="DR77" s="193"/>
      <c r="DS77" s="193"/>
      <c r="DT77" s="193"/>
      <c r="DU77" s="193"/>
      <c r="DV77" s="193"/>
      <c r="DW77" s="193"/>
      <c r="DX77" s="193"/>
      <c r="DY77" s="193"/>
      <c r="DZ77" s="193"/>
      <c r="EA77" s="193"/>
      <c r="EB77" s="193"/>
      <c r="EC77" s="193"/>
      <c r="ED77" s="193"/>
      <c r="EE77" s="193"/>
      <c r="EF77" s="193"/>
      <c r="EG77" s="193"/>
      <c r="EH77" s="193"/>
      <c r="EI77" s="193"/>
      <c r="EJ77" s="193"/>
      <c r="EK77" s="193"/>
      <c r="EL77" s="193"/>
      <c r="EM77" s="193"/>
      <c r="EN77" s="193"/>
      <c r="EO77" s="193"/>
      <c r="EP77" s="193"/>
      <c r="EQ77" s="193"/>
      <c r="ER77" s="193"/>
      <c r="ES77" s="193"/>
      <c r="ET77" s="193"/>
      <c r="EU77" s="193"/>
      <c r="EV77" s="193"/>
      <c r="EW77" s="193"/>
      <c r="EX77" s="193"/>
      <c r="EY77" s="193"/>
      <c r="EZ77" s="193"/>
      <c r="FA77" s="193"/>
      <c r="FB77" s="193"/>
      <c r="FC77" s="193"/>
      <c r="FD77" s="193"/>
      <c r="FE77" s="193"/>
      <c r="FF77" s="193"/>
      <c r="FG77" s="193"/>
      <c r="FH77" s="193"/>
      <c r="FI77" s="193"/>
      <c r="FJ77" s="193"/>
      <c r="FK77" s="193"/>
      <c r="FL77" s="193"/>
      <c r="FM77" s="193"/>
      <c r="FN77" s="193"/>
      <c r="FO77" s="193"/>
      <c r="FP77" s="193"/>
      <c r="FQ77" s="193"/>
      <c r="FR77" s="193"/>
      <c r="FS77" s="193"/>
      <c r="FT77" s="193"/>
      <c r="FU77" s="193"/>
      <c r="FV77" s="193"/>
      <c r="FW77" s="193"/>
      <c r="FX77" s="193"/>
      <c r="FY77" s="193"/>
      <c r="FZ77" s="193"/>
      <c r="GA77" s="193"/>
      <c r="GB77" s="193"/>
      <c r="GC77" s="193"/>
      <c r="GD77" s="193"/>
      <c r="GE77" s="193"/>
      <c r="GF77" s="193"/>
      <c r="GG77" s="193"/>
      <c r="GH77" s="193"/>
      <c r="GI77" s="193"/>
      <c r="GJ77" s="193"/>
      <c r="GK77" s="193"/>
      <c r="GL77" s="193"/>
      <c r="GM77" s="193"/>
      <c r="GN77" s="193"/>
      <c r="GO77" s="193"/>
      <c r="GP77" s="193"/>
      <c r="GQ77" s="193"/>
      <c r="GR77" s="193"/>
      <c r="GS77" s="193"/>
      <c r="GT77" s="193"/>
      <c r="GU77" s="193"/>
      <c r="GV77" s="193"/>
      <c r="GW77" s="193"/>
      <c r="GX77" s="193"/>
      <c r="GY77" s="193"/>
      <c r="GZ77" s="193"/>
      <c r="HA77" s="193"/>
      <c r="HB77" s="193"/>
      <c r="HC77" s="193"/>
      <c r="HD77" s="193"/>
      <c r="HE77" s="193"/>
      <c r="HF77" s="193"/>
      <c r="HG77" s="193"/>
      <c r="HH77" s="193"/>
      <c r="HI77" s="193"/>
      <c r="HJ77" s="193"/>
      <c r="HK77" s="193"/>
      <c r="HL77" s="193"/>
      <c r="HM77" s="193"/>
      <c r="HN77" s="193"/>
      <c r="HO77" s="193"/>
      <c r="HP77" s="193"/>
      <c r="HQ77" s="193"/>
      <c r="HR77" s="193"/>
      <c r="HS77" s="193"/>
      <c r="HT77" s="193"/>
      <c r="HU77" s="193"/>
      <c r="HV77" s="193"/>
      <c r="HW77" s="193"/>
      <c r="HX77" s="193"/>
      <c r="HY77" s="193"/>
      <c r="HZ77" s="193"/>
      <c r="IA77" s="193"/>
      <c r="IB77" s="193"/>
      <c r="IC77" s="193"/>
      <c r="ID77" s="193" t="n">
        <f aca="false">SUM($B77:IC77)</f>
        <v>0</v>
      </c>
      <c r="IE77" s="193" t="n">
        <f aca="false">SUM($B77:FU77)</f>
        <v>0</v>
      </c>
    </row>
    <row r="78" customFormat="false" ht="12.75" hidden="true" customHeight="false" outlineLevel="0" collapsed="false">
      <c r="B78" s="193"/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  <c r="BE78" s="193"/>
      <c r="BF78" s="193"/>
      <c r="BG78" s="193"/>
      <c r="BH78" s="193"/>
      <c r="BI78" s="193"/>
      <c r="BJ78" s="193"/>
      <c r="BK78" s="193"/>
      <c r="BL78" s="193"/>
      <c r="BM78" s="193"/>
      <c r="BN78" s="193"/>
      <c r="BO78" s="193"/>
      <c r="BP78" s="193"/>
      <c r="BQ78" s="193"/>
      <c r="BR78" s="193"/>
      <c r="BS78" s="193"/>
      <c r="BT78" s="193"/>
      <c r="BU78" s="193"/>
      <c r="BV78" s="193"/>
      <c r="BW78" s="193"/>
      <c r="BX78" s="193"/>
      <c r="BY78" s="193"/>
      <c r="BZ78" s="193"/>
      <c r="CA78" s="193"/>
      <c r="CB78" s="193"/>
      <c r="CC78" s="193"/>
      <c r="CD78" s="193"/>
      <c r="CE78" s="193"/>
      <c r="CF78" s="193"/>
      <c r="CG78" s="193"/>
      <c r="CH78" s="193"/>
      <c r="CI78" s="193"/>
      <c r="CJ78" s="193"/>
      <c r="CK78" s="193"/>
      <c r="CL78" s="193"/>
      <c r="CM78" s="193"/>
      <c r="CN78" s="193"/>
      <c r="CO78" s="193"/>
      <c r="CP78" s="193"/>
      <c r="CQ78" s="193"/>
      <c r="CR78" s="193"/>
      <c r="CS78" s="193"/>
      <c r="CT78" s="193"/>
      <c r="CU78" s="193"/>
      <c r="CV78" s="193"/>
      <c r="CW78" s="193"/>
      <c r="CX78" s="193"/>
      <c r="CY78" s="193"/>
      <c r="CZ78" s="193"/>
      <c r="DA78" s="193"/>
      <c r="DB78" s="193"/>
      <c r="DC78" s="193"/>
      <c r="DD78" s="193"/>
      <c r="DE78" s="193"/>
      <c r="DF78" s="193"/>
      <c r="DG78" s="193"/>
      <c r="DH78" s="193"/>
      <c r="DI78" s="193"/>
      <c r="DJ78" s="193"/>
      <c r="DK78" s="193"/>
      <c r="DL78" s="193"/>
      <c r="DM78" s="193"/>
      <c r="DN78" s="193"/>
      <c r="DO78" s="193"/>
      <c r="DP78" s="193"/>
      <c r="DQ78" s="193"/>
      <c r="DR78" s="193"/>
      <c r="DS78" s="193"/>
      <c r="DT78" s="193"/>
      <c r="DU78" s="193"/>
      <c r="DV78" s="193"/>
      <c r="DW78" s="193"/>
      <c r="DX78" s="193"/>
      <c r="DY78" s="193"/>
      <c r="DZ78" s="193"/>
      <c r="EA78" s="193"/>
      <c r="EB78" s="193"/>
      <c r="EC78" s="193"/>
      <c r="ED78" s="193"/>
      <c r="EE78" s="193"/>
      <c r="EF78" s="193"/>
      <c r="EG78" s="193"/>
      <c r="EH78" s="193"/>
      <c r="EI78" s="193"/>
      <c r="EJ78" s="193"/>
      <c r="EK78" s="193"/>
      <c r="EL78" s="193"/>
      <c r="EM78" s="193"/>
      <c r="EN78" s="193"/>
      <c r="EO78" s="193"/>
      <c r="EP78" s="193"/>
      <c r="EQ78" s="193"/>
      <c r="ER78" s="193"/>
      <c r="ES78" s="193"/>
      <c r="ET78" s="193"/>
      <c r="EU78" s="193"/>
      <c r="EV78" s="193"/>
      <c r="EW78" s="193"/>
      <c r="EX78" s="193"/>
      <c r="EY78" s="193"/>
      <c r="EZ78" s="193"/>
      <c r="FA78" s="193"/>
      <c r="FB78" s="193"/>
      <c r="FC78" s="193"/>
      <c r="FD78" s="193"/>
      <c r="FE78" s="193"/>
      <c r="FF78" s="193"/>
      <c r="FG78" s="193"/>
      <c r="FH78" s="193"/>
      <c r="FI78" s="193"/>
      <c r="FJ78" s="193"/>
      <c r="FK78" s="193"/>
      <c r="FL78" s="193"/>
      <c r="FM78" s="193"/>
      <c r="FN78" s="193"/>
      <c r="FO78" s="193"/>
      <c r="FP78" s="193"/>
      <c r="FQ78" s="193"/>
      <c r="FR78" s="193"/>
      <c r="FS78" s="193"/>
      <c r="FT78" s="193"/>
      <c r="FU78" s="193"/>
      <c r="FV78" s="193"/>
      <c r="FW78" s="193"/>
      <c r="FX78" s="193"/>
      <c r="FY78" s="193"/>
      <c r="FZ78" s="193"/>
      <c r="GA78" s="193"/>
      <c r="GB78" s="193"/>
      <c r="GC78" s="193"/>
      <c r="GD78" s="193"/>
      <c r="GE78" s="193"/>
      <c r="GF78" s="193"/>
      <c r="GG78" s="193"/>
      <c r="GH78" s="193"/>
      <c r="GI78" s="193"/>
      <c r="GJ78" s="193"/>
      <c r="GK78" s="193"/>
      <c r="GL78" s="193"/>
      <c r="GM78" s="193"/>
      <c r="GN78" s="193"/>
      <c r="GO78" s="193"/>
      <c r="GP78" s="193"/>
      <c r="GQ78" s="193"/>
      <c r="GR78" s="193"/>
      <c r="GS78" s="193"/>
      <c r="GT78" s="193"/>
      <c r="GU78" s="193"/>
      <c r="GV78" s="193"/>
      <c r="GW78" s="193"/>
      <c r="GX78" s="193"/>
      <c r="GY78" s="193"/>
      <c r="GZ78" s="193"/>
      <c r="HA78" s="193"/>
      <c r="HB78" s="193"/>
      <c r="HC78" s="193"/>
      <c r="HD78" s="193"/>
      <c r="HE78" s="193"/>
      <c r="HF78" s="193"/>
      <c r="HG78" s="193"/>
      <c r="HH78" s="193"/>
      <c r="HI78" s="193"/>
      <c r="HJ78" s="193"/>
      <c r="HK78" s="193"/>
      <c r="HL78" s="193"/>
      <c r="HM78" s="193"/>
      <c r="HN78" s="193"/>
      <c r="HO78" s="193"/>
      <c r="HP78" s="193"/>
      <c r="HQ78" s="193"/>
      <c r="HR78" s="193"/>
      <c r="HS78" s="193"/>
      <c r="HT78" s="193"/>
      <c r="HU78" s="193"/>
      <c r="HV78" s="193"/>
      <c r="HW78" s="193"/>
      <c r="HX78" s="193"/>
      <c r="HY78" s="193"/>
      <c r="HZ78" s="193"/>
      <c r="IA78" s="193"/>
      <c r="IB78" s="193"/>
      <c r="IC78" s="193"/>
      <c r="ID78" s="193" t="n">
        <f aca="false">SUM($B78:IC78)</f>
        <v>0</v>
      </c>
      <c r="IE78" s="193" t="n">
        <f aca="false">SUM($B78:FU78)</f>
        <v>0</v>
      </c>
    </row>
    <row r="79" customFormat="false" ht="12.75" hidden="true" customHeight="false" outlineLevel="0" collapsed="false"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3"/>
      <c r="BH79" s="193"/>
      <c r="BI79" s="193"/>
      <c r="BJ79" s="193"/>
      <c r="BK79" s="193"/>
      <c r="BL79" s="193"/>
      <c r="BM79" s="193"/>
      <c r="BN79" s="193"/>
      <c r="BO79" s="193"/>
      <c r="BP79" s="193"/>
      <c r="BQ79" s="193"/>
      <c r="BR79" s="193"/>
      <c r="BS79" s="193"/>
      <c r="BT79" s="193"/>
      <c r="BU79" s="193"/>
      <c r="BV79" s="193"/>
      <c r="BW79" s="193"/>
      <c r="BX79" s="193"/>
      <c r="BY79" s="193"/>
      <c r="BZ79" s="193"/>
      <c r="CA79" s="193"/>
      <c r="CB79" s="193"/>
      <c r="CC79" s="193"/>
      <c r="CD79" s="193"/>
      <c r="CE79" s="193"/>
      <c r="CF79" s="193"/>
      <c r="CG79" s="193"/>
      <c r="CH79" s="193"/>
      <c r="CI79" s="193"/>
      <c r="CJ79" s="193"/>
      <c r="CK79" s="193"/>
      <c r="CL79" s="193"/>
      <c r="CM79" s="193"/>
      <c r="CN79" s="193"/>
      <c r="CO79" s="193"/>
      <c r="CP79" s="193"/>
      <c r="CQ79" s="193"/>
      <c r="CR79" s="193"/>
      <c r="CS79" s="193"/>
      <c r="CT79" s="193"/>
      <c r="CU79" s="193"/>
      <c r="CV79" s="193"/>
      <c r="CW79" s="193"/>
      <c r="CX79" s="193"/>
      <c r="CY79" s="193"/>
      <c r="CZ79" s="193"/>
      <c r="DA79" s="193"/>
      <c r="DB79" s="193"/>
      <c r="DC79" s="193"/>
      <c r="DD79" s="193"/>
      <c r="DE79" s="193"/>
      <c r="DF79" s="193"/>
      <c r="DG79" s="193"/>
      <c r="DH79" s="193"/>
      <c r="DI79" s="193"/>
      <c r="DJ79" s="193"/>
      <c r="DK79" s="193"/>
      <c r="DL79" s="193"/>
      <c r="DM79" s="193"/>
      <c r="DN79" s="193"/>
      <c r="DO79" s="193"/>
      <c r="DP79" s="193"/>
      <c r="DQ79" s="193"/>
      <c r="DR79" s="193"/>
      <c r="DS79" s="193"/>
      <c r="DT79" s="193"/>
      <c r="DU79" s="193"/>
      <c r="DV79" s="193"/>
      <c r="DW79" s="193"/>
      <c r="DX79" s="193"/>
      <c r="DY79" s="193"/>
      <c r="DZ79" s="193"/>
      <c r="EA79" s="193"/>
      <c r="EB79" s="193"/>
      <c r="EC79" s="193"/>
      <c r="ED79" s="193"/>
      <c r="EE79" s="193"/>
      <c r="EF79" s="193"/>
      <c r="EG79" s="193"/>
      <c r="EH79" s="193"/>
      <c r="EI79" s="193"/>
      <c r="EJ79" s="193"/>
      <c r="EK79" s="193"/>
      <c r="EL79" s="193"/>
      <c r="EM79" s="193"/>
      <c r="EN79" s="193"/>
      <c r="EO79" s="193"/>
      <c r="EP79" s="193"/>
      <c r="EQ79" s="193"/>
      <c r="ER79" s="193"/>
      <c r="ES79" s="193"/>
      <c r="ET79" s="193"/>
      <c r="EU79" s="193"/>
      <c r="EV79" s="193"/>
      <c r="EW79" s="193"/>
      <c r="EX79" s="193"/>
      <c r="EY79" s="193"/>
      <c r="EZ79" s="193"/>
      <c r="FA79" s="193"/>
      <c r="FB79" s="193"/>
      <c r="FC79" s="193"/>
      <c r="FD79" s="193"/>
      <c r="FE79" s="193"/>
      <c r="FF79" s="193"/>
      <c r="FG79" s="193"/>
      <c r="FH79" s="193"/>
      <c r="FI79" s="193"/>
      <c r="FJ79" s="193"/>
      <c r="FK79" s="193"/>
      <c r="FL79" s="193"/>
      <c r="FM79" s="193"/>
      <c r="FN79" s="193"/>
      <c r="FO79" s="193"/>
      <c r="FP79" s="193"/>
      <c r="FQ79" s="193"/>
      <c r="FR79" s="193"/>
      <c r="FS79" s="193"/>
      <c r="FT79" s="193"/>
      <c r="FU79" s="193"/>
      <c r="FV79" s="193"/>
      <c r="FW79" s="193"/>
      <c r="FX79" s="193"/>
      <c r="FY79" s="193"/>
      <c r="FZ79" s="193"/>
      <c r="GA79" s="193"/>
      <c r="GB79" s="193"/>
      <c r="GC79" s="193"/>
      <c r="GD79" s="193"/>
      <c r="GE79" s="193"/>
      <c r="GF79" s="193"/>
      <c r="GG79" s="193"/>
      <c r="GH79" s="193"/>
      <c r="GI79" s="193"/>
      <c r="GJ79" s="193"/>
      <c r="GK79" s="193"/>
      <c r="GL79" s="193"/>
      <c r="GM79" s="193"/>
      <c r="GN79" s="193"/>
      <c r="GO79" s="193"/>
      <c r="GP79" s="193"/>
      <c r="GQ79" s="193"/>
      <c r="GR79" s="193"/>
      <c r="GS79" s="193"/>
      <c r="GT79" s="193"/>
      <c r="GU79" s="193"/>
      <c r="GV79" s="193"/>
      <c r="GW79" s="193"/>
      <c r="GX79" s="193"/>
      <c r="GY79" s="193"/>
      <c r="GZ79" s="193"/>
      <c r="HA79" s="193"/>
      <c r="HB79" s="193"/>
      <c r="HC79" s="193"/>
      <c r="HD79" s="193"/>
      <c r="HE79" s="193"/>
      <c r="HF79" s="193"/>
      <c r="HG79" s="193"/>
      <c r="HH79" s="193"/>
      <c r="HI79" s="193"/>
      <c r="HJ79" s="193"/>
      <c r="HK79" s="193"/>
      <c r="HL79" s="193"/>
      <c r="HM79" s="193"/>
      <c r="HN79" s="193"/>
      <c r="HO79" s="193"/>
      <c r="HP79" s="193"/>
      <c r="HQ79" s="193"/>
      <c r="HR79" s="193"/>
      <c r="HS79" s="193"/>
      <c r="HT79" s="193"/>
      <c r="HU79" s="193"/>
      <c r="HV79" s="193"/>
      <c r="HW79" s="193"/>
      <c r="HX79" s="193"/>
      <c r="HY79" s="193"/>
      <c r="HZ79" s="193"/>
      <c r="IA79" s="193"/>
      <c r="IB79" s="193"/>
      <c r="IC79" s="193"/>
      <c r="ID79" s="193" t="n">
        <f aca="false">SUM($B79:IC79)</f>
        <v>0</v>
      </c>
      <c r="IE79" s="193" t="n">
        <f aca="false">SUM($B79:FU79)</f>
        <v>0</v>
      </c>
    </row>
    <row r="80" customFormat="false" ht="12.75" hidden="true" customHeight="false" outlineLevel="0" collapsed="false">
      <c r="B80" s="193"/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  <c r="BE80" s="193"/>
      <c r="BF80" s="193"/>
      <c r="BG80" s="193"/>
      <c r="BH80" s="193"/>
      <c r="BI80" s="193"/>
      <c r="BJ80" s="193"/>
      <c r="BK80" s="193"/>
      <c r="BL80" s="193"/>
      <c r="BM80" s="193"/>
      <c r="BN80" s="193"/>
      <c r="BO80" s="193"/>
      <c r="BP80" s="193"/>
      <c r="BQ80" s="193"/>
      <c r="BR80" s="193"/>
      <c r="BS80" s="193"/>
      <c r="BT80" s="193"/>
      <c r="BU80" s="193"/>
      <c r="BV80" s="193"/>
      <c r="BW80" s="193"/>
      <c r="BX80" s="193"/>
      <c r="BY80" s="193"/>
      <c r="BZ80" s="193"/>
      <c r="CA80" s="193"/>
      <c r="CB80" s="193"/>
      <c r="CC80" s="193"/>
      <c r="CD80" s="193"/>
      <c r="CE80" s="193"/>
      <c r="CF80" s="193"/>
      <c r="CG80" s="193"/>
      <c r="CH80" s="193"/>
      <c r="CI80" s="193"/>
      <c r="CJ80" s="193"/>
      <c r="CK80" s="193"/>
      <c r="CL80" s="193"/>
      <c r="CM80" s="193"/>
      <c r="CN80" s="193"/>
      <c r="CO80" s="193"/>
      <c r="CP80" s="193"/>
      <c r="CQ80" s="193"/>
      <c r="CR80" s="193"/>
      <c r="CS80" s="193"/>
      <c r="CT80" s="193"/>
      <c r="CU80" s="193"/>
      <c r="CV80" s="193"/>
      <c r="CW80" s="193"/>
      <c r="CX80" s="193"/>
      <c r="CY80" s="193"/>
      <c r="CZ80" s="193"/>
      <c r="DA80" s="193"/>
      <c r="DB80" s="193"/>
      <c r="DC80" s="193"/>
      <c r="DD80" s="193"/>
      <c r="DE80" s="193"/>
      <c r="DF80" s="193"/>
      <c r="DG80" s="193"/>
      <c r="DH80" s="193"/>
      <c r="DI80" s="193"/>
      <c r="DJ80" s="193"/>
      <c r="DK80" s="193"/>
      <c r="DL80" s="193"/>
      <c r="DM80" s="193"/>
      <c r="DN80" s="193"/>
      <c r="DO80" s="193"/>
      <c r="DP80" s="193"/>
      <c r="DQ80" s="193"/>
      <c r="DR80" s="193"/>
      <c r="DS80" s="193"/>
      <c r="DT80" s="193"/>
      <c r="DU80" s="193"/>
      <c r="DV80" s="193"/>
      <c r="DW80" s="193"/>
      <c r="DX80" s="193"/>
      <c r="DY80" s="193"/>
      <c r="DZ80" s="193"/>
      <c r="EA80" s="193"/>
      <c r="EB80" s="193"/>
      <c r="EC80" s="193"/>
      <c r="ED80" s="193"/>
      <c r="EE80" s="193"/>
      <c r="EF80" s="193"/>
      <c r="EG80" s="193"/>
      <c r="EH80" s="193"/>
      <c r="EI80" s="193"/>
      <c r="EJ80" s="193"/>
      <c r="EK80" s="193"/>
      <c r="EL80" s="193"/>
      <c r="EM80" s="193"/>
      <c r="EN80" s="193"/>
      <c r="EO80" s="193"/>
      <c r="EP80" s="193"/>
      <c r="EQ80" s="193"/>
      <c r="ER80" s="193"/>
      <c r="ES80" s="193"/>
      <c r="ET80" s="193"/>
      <c r="EU80" s="193"/>
      <c r="EV80" s="193"/>
      <c r="EW80" s="193"/>
      <c r="EX80" s="193"/>
      <c r="EY80" s="193"/>
      <c r="EZ80" s="193"/>
      <c r="FA80" s="193"/>
      <c r="FB80" s="193"/>
      <c r="FC80" s="193"/>
      <c r="FD80" s="193"/>
      <c r="FE80" s="193"/>
      <c r="FF80" s="193"/>
      <c r="FG80" s="193"/>
      <c r="FH80" s="193"/>
      <c r="FI80" s="193"/>
      <c r="FJ80" s="193"/>
      <c r="FK80" s="193"/>
      <c r="FL80" s="193"/>
      <c r="FM80" s="193"/>
      <c r="FN80" s="193"/>
      <c r="FO80" s="193"/>
      <c r="FP80" s="193"/>
      <c r="FQ80" s="193"/>
      <c r="FR80" s="193"/>
      <c r="FS80" s="193"/>
      <c r="FT80" s="193"/>
      <c r="FU80" s="193"/>
      <c r="FV80" s="193"/>
      <c r="FW80" s="193"/>
      <c r="FX80" s="193"/>
      <c r="FY80" s="193"/>
      <c r="FZ80" s="193"/>
      <c r="GA80" s="193"/>
      <c r="GB80" s="193"/>
      <c r="GC80" s="193"/>
      <c r="GD80" s="193"/>
      <c r="GE80" s="193"/>
      <c r="GF80" s="193"/>
      <c r="GG80" s="193"/>
      <c r="GH80" s="193"/>
      <c r="GI80" s="193"/>
      <c r="GJ80" s="193"/>
      <c r="GK80" s="193"/>
      <c r="GL80" s="193"/>
      <c r="GM80" s="193"/>
      <c r="GN80" s="193"/>
      <c r="GO80" s="193"/>
      <c r="GP80" s="193"/>
      <c r="GQ80" s="193"/>
      <c r="GR80" s="193"/>
      <c r="GS80" s="193"/>
      <c r="GT80" s="193"/>
      <c r="GU80" s="193"/>
      <c r="GV80" s="193"/>
      <c r="GW80" s="193"/>
      <c r="GX80" s="193"/>
      <c r="GY80" s="193"/>
      <c r="GZ80" s="193"/>
      <c r="HA80" s="193"/>
      <c r="HB80" s="193"/>
      <c r="HC80" s="193"/>
      <c r="HD80" s="193"/>
      <c r="HE80" s="193"/>
      <c r="HF80" s="193"/>
      <c r="HG80" s="193"/>
      <c r="HH80" s="193"/>
      <c r="HI80" s="193"/>
      <c r="HJ80" s="193"/>
      <c r="HK80" s="193"/>
      <c r="HL80" s="193"/>
      <c r="HM80" s="193"/>
      <c r="HN80" s="193"/>
      <c r="HO80" s="193"/>
      <c r="HP80" s="193"/>
      <c r="HQ80" s="193"/>
      <c r="HR80" s="193"/>
      <c r="HS80" s="193"/>
      <c r="HT80" s="193"/>
      <c r="HU80" s="193"/>
      <c r="HV80" s="193"/>
      <c r="HW80" s="193"/>
      <c r="HX80" s="193"/>
      <c r="HY80" s="193"/>
      <c r="HZ80" s="193"/>
      <c r="IA80" s="193"/>
      <c r="IB80" s="193"/>
      <c r="IC80" s="193"/>
      <c r="ID80" s="193" t="n">
        <f aca="false">SUM($B80:IC80)</f>
        <v>0</v>
      </c>
      <c r="IE80" s="193" t="n">
        <f aca="false">SUM($B80:FU80)</f>
        <v>0</v>
      </c>
    </row>
    <row r="81" customFormat="false" ht="12.75" hidden="true" customHeight="false" outlineLevel="0" collapsed="false">
      <c r="B81" s="193"/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3"/>
      <c r="BH81" s="193"/>
      <c r="BI81" s="193"/>
      <c r="BJ81" s="193"/>
      <c r="BK81" s="193"/>
      <c r="BL81" s="193"/>
      <c r="BM81" s="193"/>
      <c r="BN81" s="193"/>
      <c r="BO81" s="193"/>
      <c r="BP81" s="193"/>
      <c r="BQ81" s="193"/>
      <c r="BR81" s="193"/>
      <c r="BS81" s="193"/>
      <c r="BT81" s="193"/>
      <c r="BU81" s="193"/>
      <c r="BV81" s="193"/>
      <c r="BW81" s="193"/>
      <c r="BX81" s="193"/>
      <c r="BY81" s="193"/>
      <c r="BZ81" s="193"/>
      <c r="CA81" s="193"/>
      <c r="CB81" s="193"/>
      <c r="CC81" s="193"/>
      <c r="CD81" s="193"/>
      <c r="CE81" s="193"/>
      <c r="CF81" s="193"/>
      <c r="CG81" s="193"/>
      <c r="CH81" s="193"/>
      <c r="CI81" s="193"/>
      <c r="CJ81" s="193"/>
      <c r="CK81" s="193"/>
      <c r="CL81" s="193"/>
      <c r="CM81" s="193"/>
      <c r="CN81" s="193"/>
      <c r="CO81" s="193"/>
      <c r="CP81" s="193"/>
      <c r="CQ81" s="193"/>
      <c r="CR81" s="193"/>
      <c r="CS81" s="193"/>
      <c r="CT81" s="193"/>
      <c r="CU81" s="193"/>
      <c r="CV81" s="193"/>
      <c r="CW81" s="193"/>
      <c r="CX81" s="193"/>
      <c r="CY81" s="193"/>
      <c r="CZ81" s="193"/>
      <c r="DA81" s="193"/>
      <c r="DB81" s="193"/>
      <c r="DC81" s="193"/>
      <c r="DD81" s="193"/>
      <c r="DE81" s="193"/>
      <c r="DF81" s="193"/>
      <c r="DG81" s="193"/>
      <c r="DH81" s="193"/>
      <c r="DI81" s="193"/>
      <c r="DJ81" s="193"/>
      <c r="DK81" s="193"/>
      <c r="DL81" s="193"/>
      <c r="DM81" s="193"/>
      <c r="DN81" s="193"/>
      <c r="DO81" s="193"/>
      <c r="DP81" s="193"/>
      <c r="DQ81" s="193"/>
      <c r="DR81" s="193"/>
      <c r="DS81" s="193"/>
      <c r="DT81" s="193"/>
      <c r="DU81" s="193"/>
      <c r="DV81" s="193"/>
      <c r="DW81" s="193"/>
      <c r="DX81" s="193"/>
      <c r="DY81" s="193"/>
      <c r="DZ81" s="193"/>
      <c r="EA81" s="193"/>
      <c r="EB81" s="193"/>
      <c r="EC81" s="193"/>
      <c r="ED81" s="193"/>
      <c r="EE81" s="193"/>
      <c r="EF81" s="193"/>
      <c r="EG81" s="193"/>
      <c r="EH81" s="193"/>
      <c r="EI81" s="193"/>
      <c r="EJ81" s="193"/>
      <c r="EK81" s="193"/>
      <c r="EL81" s="193"/>
      <c r="EM81" s="193"/>
      <c r="EN81" s="193"/>
      <c r="EO81" s="193"/>
      <c r="EP81" s="193"/>
      <c r="EQ81" s="193"/>
      <c r="ER81" s="193"/>
      <c r="ES81" s="193"/>
      <c r="ET81" s="193"/>
      <c r="EU81" s="193"/>
      <c r="EV81" s="193"/>
      <c r="EW81" s="193"/>
      <c r="EX81" s="193"/>
      <c r="EY81" s="193"/>
      <c r="EZ81" s="193"/>
      <c r="FA81" s="193"/>
      <c r="FB81" s="193"/>
      <c r="FC81" s="193"/>
      <c r="FD81" s="193"/>
      <c r="FE81" s="193"/>
      <c r="FF81" s="193"/>
      <c r="FG81" s="193"/>
      <c r="FH81" s="193"/>
      <c r="FI81" s="193"/>
      <c r="FJ81" s="193"/>
      <c r="FK81" s="193"/>
      <c r="FL81" s="193"/>
      <c r="FM81" s="193"/>
      <c r="FN81" s="193"/>
      <c r="FO81" s="193"/>
      <c r="FP81" s="193"/>
      <c r="FQ81" s="193"/>
      <c r="FR81" s="193"/>
      <c r="FS81" s="193"/>
      <c r="FT81" s="193"/>
      <c r="FU81" s="193"/>
      <c r="FV81" s="193"/>
      <c r="FW81" s="193"/>
      <c r="FX81" s="193"/>
      <c r="FY81" s="193"/>
      <c r="FZ81" s="193"/>
      <c r="GA81" s="193"/>
      <c r="GB81" s="193"/>
      <c r="GC81" s="193"/>
      <c r="GD81" s="193"/>
      <c r="GE81" s="193"/>
      <c r="GF81" s="193"/>
      <c r="GG81" s="193"/>
      <c r="GH81" s="193"/>
      <c r="GI81" s="193"/>
      <c r="GJ81" s="193"/>
      <c r="GK81" s="193"/>
      <c r="GL81" s="193"/>
      <c r="GM81" s="193"/>
      <c r="GN81" s="193"/>
      <c r="GO81" s="193"/>
      <c r="GP81" s="193"/>
      <c r="GQ81" s="193"/>
      <c r="GR81" s="193"/>
      <c r="GS81" s="193"/>
      <c r="GT81" s="193"/>
      <c r="GU81" s="193"/>
      <c r="GV81" s="193"/>
      <c r="GW81" s="193"/>
      <c r="GX81" s="193"/>
      <c r="GY81" s="193"/>
      <c r="GZ81" s="193"/>
      <c r="HA81" s="193"/>
      <c r="HB81" s="193"/>
      <c r="HC81" s="193"/>
      <c r="HD81" s="193"/>
      <c r="HE81" s="193"/>
      <c r="HF81" s="193"/>
      <c r="HG81" s="193"/>
      <c r="HH81" s="193"/>
      <c r="HI81" s="193"/>
      <c r="HJ81" s="193"/>
      <c r="HK81" s="193"/>
      <c r="HL81" s="193"/>
      <c r="HM81" s="193"/>
      <c r="HN81" s="193"/>
      <c r="HO81" s="193"/>
      <c r="HP81" s="193"/>
      <c r="HQ81" s="193"/>
      <c r="HR81" s="193"/>
      <c r="HS81" s="193"/>
      <c r="HT81" s="193"/>
      <c r="HU81" s="193"/>
      <c r="HV81" s="193"/>
      <c r="HW81" s="193"/>
      <c r="HX81" s="193"/>
      <c r="HY81" s="193"/>
      <c r="HZ81" s="193"/>
      <c r="IA81" s="193"/>
      <c r="IB81" s="193"/>
      <c r="IC81" s="193"/>
      <c r="ID81" s="193" t="n">
        <f aca="false">SUM($B81:IC81)</f>
        <v>0</v>
      </c>
      <c r="IE81" s="193" t="n">
        <f aca="false">SUM($B81:FU81)</f>
        <v>0</v>
      </c>
    </row>
    <row r="82" customFormat="false" ht="12.75" hidden="true" customHeight="false" outlineLevel="0" collapsed="false">
      <c r="B82" s="193"/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  <c r="BF82" s="193"/>
      <c r="BG82" s="193"/>
      <c r="BH82" s="193"/>
      <c r="BI82" s="193"/>
      <c r="BJ82" s="193"/>
      <c r="BK82" s="193"/>
      <c r="BL82" s="193"/>
      <c r="BM82" s="193"/>
      <c r="BN82" s="193"/>
      <c r="BO82" s="193"/>
      <c r="BP82" s="193"/>
      <c r="BQ82" s="193"/>
      <c r="BR82" s="193"/>
      <c r="BS82" s="193"/>
      <c r="BT82" s="193"/>
      <c r="BU82" s="193"/>
      <c r="BV82" s="193"/>
      <c r="BW82" s="193"/>
      <c r="BX82" s="193"/>
      <c r="BY82" s="193"/>
      <c r="BZ82" s="193"/>
      <c r="CA82" s="193"/>
      <c r="CB82" s="193"/>
      <c r="CC82" s="193"/>
      <c r="CD82" s="193"/>
      <c r="CE82" s="193"/>
      <c r="CF82" s="193"/>
      <c r="CG82" s="193"/>
      <c r="CH82" s="193"/>
      <c r="CI82" s="193"/>
      <c r="CJ82" s="193"/>
      <c r="CK82" s="193"/>
      <c r="CL82" s="193"/>
      <c r="CM82" s="193"/>
      <c r="CN82" s="193"/>
      <c r="CO82" s="193"/>
      <c r="CP82" s="193"/>
      <c r="CQ82" s="193"/>
      <c r="CR82" s="193"/>
      <c r="CS82" s="193"/>
      <c r="CT82" s="193"/>
      <c r="CU82" s="193"/>
      <c r="CV82" s="193"/>
      <c r="CW82" s="193"/>
      <c r="CX82" s="193"/>
      <c r="CY82" s="193"/>
      <c r="CZ82" s="193"/>
      <c r="DA82" s="193"/>
      <c r="DB82" s="193"/>
      <c r="DC82" s="193"/>
      <c r="DD82" s="193"/>
      <c r="DE82" s="193"/>
      <c r="DF82" s="193"/>
      <c r="DG82" s="193"/>
      <c r="DH82" s="193"/>
      <c r="DI82" s="193"/>
      <c r="DJ82" s="193"/>
      <c r="DK82" s="193"/>
      <c r="DL82" s="193"/>
      <c r="DM82" s="193"/>
      <c r="DN82" s="193"/>
      <c r="DO82" s="193"/>
      <c r="DP82" s="193"/>
      <c r="DQ82" s="193"/>
      <c r="DR82" s="193"/>
      <c r="DS82" s="193"/>
      <c r="DT82" s="193"/>
      <c r="DU82" s="193"/>
      <c r="DV82" s="193"/>
      <c r="DW82" s="193"/>
      <c r="DX82" s="193"/>
      <c r="DY82" s="193"/>
      <c r="DZ82" s="193"/>
      <c r="EA82" s="193"/>
      <c r="EB82" s="193"/>
      <c r="EC82" s="193"/>
      <c r="ED82" s="193"/>
      <c r="EE82" s="193"/>
      <c r="EF82" s="193"/>
      <c r="EG82" s="193"/>
      <c r="EH82" s="193"/>
      <c r="EI82" s="193"/>
      <c r="EJ82" s="193"/>
      <c r="EK82" s="193"/>
      <c r="EL82" s="193"/>
      <c r="EM82" s="193"/>
      <c r="EN82" s="193"/>
      <c r="EO82" s="193"/>
      <c r="EP82" s="193"/>
      <c r="EQ82" s="193"/>
      <c r="ER82" s="193"/>
      <c r="ES82" s="193"/>
      <c r="ET82" s="193"/>
      <c r="EU82" s="193"/>
      <c r="EV82" s="193"/>
      <c r="EW82" s="193"/>
      <c r="EX82" s="193"/>
      <c r="EY82" s="193"/>
      <c r="EZ82" s="193"/>
      <c r="FA82" s="193"/>
      <c r="FB82" s="193"/>
      <c r="FC82" s="193"/>
      <c r="FD82" s="193"/>
      <c r="FE82" s="193"/>
      <c r="FF82" s="193"/>
      <c r="FG82" s="193"/>
      <c r="FH82" s="193"/>
      <c r="FI82" s="193"/>
      <c r="FJ82" s="193"/>
      <c r="FK82" s="193"/>
      <c r="FL82" s="193"/>
      <c r="FM82" s="193"/>
      <c r="FN82" s="193"/>
      <c r="FO82" s="193"/>
      <c r="FP82" s="193"/>
      <c r="FQ82" s="193"/>
      <c r="FR82" s="193"/>
      <c r="FS82" s="193"/>
      <c r="FT82" s="193"/>
      <c r="FU82" s="193"/>
      <c r="FV82" s="193"/>
      <c r="FW82" s="193"/>
      <c r="FX82" s="193"/>
      <c r="FY82" s="193"/>
      <c r="FZ82" s="193"/>
      <c r="GA82" s="193"/>
      <c r="GB82" s="193"/>
      <c r="GC82" s="193"/>
      <c r="GD82" s="193"/>
      <c r="GE82" s="193"/>
      <c r="GF82" s="193"/>
      <c r="GG82" s="193"/>
      <c r="GH82" s="193"/>
      <c r="GI82" s="193"/>
      <c r="GJ82" s="193"/>
      <c r="GK82" s="193"/>
      <c r="GL82" s="193"/>
      <c r="GM82" s="193"/>
      <c r="GN82" s="193"/>
      <c r="GO82" s="193"/>
      <c r="GP82" s="193"/>
      <c r="GQ82" s="193"/>
      <c r="GR82" s="193"/>
      <c r="GS82" s="193"/>
      <c r="GT82" s="193"/>
      <c r="GU82" s="193"/>
      <c r="GV82" s="193"/>
      <c r="GW82" s="193"/>
      <c r="GX82" s="193"/>
      <c r="GY82" s="193"/>
      <c r="GZ82" s="193"/>
      <c r="HA82" s="193"/>
      <c r="HB82" s="193"/>
      <c r="HC82" s="193"/>
      <c r="HD82" s="193"/>
      <c r="HE82" s="193"/>
      <c r="HF82" s="193"/>
      <c r="HG82" s="193"/>
      <c r="HH82" s="193"/>
      <c r="HI82" s="193"/>
      <c r="HJ82" s="193"/>
      <c r="HK82" s="193"/>
      <c r="HL82" s="193"/>
      <c r="HM82" s="193"/>
      <c r="HN82" s="193"/>
      <c r="HO82" s="193"/>
      <c r="HP82" s="193"/>
      <c r="HQ82" s="193"/>
      <c r="HR82" s="193"/>
      <c r="HS82" s="193"/>
      <c r="HT82" s="193"/>
      <c r="HU82" s="193"/>
      <c r="HV82" s="193"/>
      <c r="HW82" s="193"/>
      <c r="HX82" s="193"/>
      <c r="HY82" s="193"/>
      <c r="HZ82" s="193"/>
      <c r="IA82" s="193"/>
      <c r="IB82" s="193"/>
      <c r="IC82" s="193"/>
      <c r="ID82" s="193" t="n">
        <f aca="false">SUM($B82:IC82)</f>
        <v>0</v>
      </c>
      <c r="IE82" s="193" t="n">
        <f aca="false">SUM($B82:FU82)</f>
        <v>0</v>
      </c>
    </row>
    <row r="83" customFormat="false" ht="12.75" hidden="true" customHeight="false" outlineLevel="0" collapsed="false">
      <c r="B83" s="193"/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193"/>
      <c r="BQ83" s="193"/>
      <c r="BR83" s="193"/>
      <c r="BS83" s="193"/>
      <c r="BT83" s="193"/>
      <c r="BU83" s="193"/>
      <c r="BV83" s="193"/>
      <c r="BW83" s="193"/>
      <c r="BX83" s="193"/>
      <c r="BY83" s="193"/>
      <c r="BZ83" s="193"/>
      <c r="CA83" s="193"/>
      <c r="CB83" s="193"/>
      <c r="CC83" s="193"/>
      <c r="CD83" s="193"/>
      <c r="CE83" s="193"/>
      <c r="CF83" s="193"/>
      <c r="CG83" s="193"/>
      <c r="CH83" s="193"/>
      <c r="CI83" s="193"/>
      <c r="CJ83" s="193"/>
      <c r="CK83" s="193"/>
      <c r="CL83" s="193"/>
      <c r="CM83" s="193"/>
      <c r="CN83" s="193"/>
      <c r="CO83" s="193"/>
      <c r="CP83" s="193"/>
      <c r="CQ83" s="193"/>
      <c r="CR83" s="193"/>
      <c r="CS83" s="193"/>
      <c r="CT83" s="193"/>
      <c r="CU83" s="193"/>
      <c r="CV83" s="193"/>
      <c r="CW83" s="193"/>
      <c r="CX83" s="193"/>
      <c r="CY83" s="193"/>
      <c r="CZ83" s="193"/>
      <c r="DA83" s="193"/>
      <c r="DB83" s="193"/>
      <c r="DC83" s="193"/>
      <c r="DD83" s="193"/>
      <c r="DE83" s="193"/>
      <c r="DF83" s="193"/>
      <c r="DG83" s="193"/>
      <c r="DH83" s="193"/>
      <c r="DI83" s="193"/>
      <c r="DJ83" s="193"/>
      <c r="DK83" s="193"/>
      <c r="DL83" s="193"/>
      <c r="DM83" s="193"/>
      <c r="DN83" s="193"/>
      <c r="DO83" s="193"/>
      <c r="DP83" s="193"/>
      <c r="DQ83" s="193"/>
      <c r="DR83" s="193"/>
      <c r="DS83" s="193"/>
      <c r="DT83" s="193"/>
      <c r="DU83" s="193"/>
      <c r="DV83" s="193"/>
      <c r="DW83" s="193"/>
      <c r="DX83" s="193"/>
      <c r="DY83" s="193"/>
      <c r="DZ83" s="193"/>
      <c r="EA83" s="193"/>
      <c r="EB83" s="193"/>
      <c r="EC83" s="193"/>
      <c r="ED83" s="193"/>
      <c r="EE83" s="193"/>
      <c r="EF83" s="193"/>
      <c r="EG83" s="193"/>
      <c r="EH83" s="193"/>
      <c r="EI83" s="193"/>
      <c r="EJ83" s="193"/>
      <c r="EK83" s="193"/>
      <c r="EL83" s="193"/>
      <c r="EM83" s="193"/>
      <c r="EN83" s="193"/>
      <c r="EO83" s="193"/>
      <c r="EP83" s="193"/>
      <c r="EQ83" s="193"/>
      <c r="ER83" s="193"/>
      <c r="ES83" s="193"/>
      <c r="ET83" s="193"/>
      <c r="EU83" s="193"/>
      <c r="EV83" s="193"/>
      <c r="EW83" s="193"/>
      <c r="EX83" s="193"/>
      <c r="EY83" s="193"/>
      <c r="EZ83" s="193"/>
      <c r="FA83" s="193"/>
      <c r="FB83" s="193"/>
      <c r="FC83" s="193"/>
      <c r="FD83" s="193"/>
      <c r="FE83" s="193"/>
      <c r="FF83" s="193"/>
      <c r="FG83" s="193"/>
      <c r="FH83" s="193"/>
      <c r="FI83" s="193"/>
      <c r="FJ83" s="193"/>
      <c r="FK83" s="193"/>
      <c r="FL83" s="193"/>
      <c r="FM83" s="193"/>
      <c r="FN83" s="193"/>
      <c r="FO83" s="193"/>
      <c r="FP83" s="193"/>
      <c r="FQ83" s="193"/>
      <c r="FR83" s="193"/>
      <c r="FS83" s="193"/>
      <c r="FT83" s="193"/>
      <c r="FU83" s="193"/>
      <c r="FV83" s="193"/>
      <c r="FW83" s="193"/>
      <c r="FX83" s="193"/>
      <c r="FY83" s="193"/>
      <c r="FZ83" s="193"/>
      <c r="GA83" s="193"/>
      <c r="GB83" s="193"/>
      <c r="GC83" s="193"/>
      <c r="GD83" s="193"/>
      <c r="GE83" s="193"/>
      <c r="GF83" s="193"/>
      <c r="GG83" s="193"/>
      <c r="GH83" s="193"/>
      <c r="GI83" s="193"/>
      <c r="GJ83" s="193"/>
      <c r="GK83" s="193"/>
      <c r="GL83" s="193"/>
      <c r="GM83" s="193"/>
      <c r="GN83" s="193"/>
      <c r="GO83" s="193"/>
      <c r="GP83" s="193"/>
      <c r="GQ83" s="193"/>
      <c r="GR83" s="193"/>
      <c r="GS83" s="193"/>
      <c r="GT83" s="193"/>
      <c r="GU83" s="193"/>
      <c r="GV83" s="193"/>
      <c r="GW83" s="193"/>
      <c r="GX83" s="193"/>
      <c r="GY83" s="193"/>
      <c r="GZ83" s="193"/>
      <c r="HA83" s="193"/>
      <c r="HB83" s="193"/>
      <c r="HC83" s="193"/>
      <c r="HD83" s="193"/>
      <c r="HE83" s="193"/>
      <c r="HF83" s="193"/>
      <c r="HG83" s="193"/>
      <c r="HH83" s="193"/>
      <c r="HI83" s="193"/>
      <c r="HJ83" s="193"/>
      <c r="HK83" s="193"/>
      <c r="HL83" s="193"/>
      <c r="HM83" s="193"/>
      <c r="HN83" s="193"/>
      <c r="HO83" s="193"/>
      <c r="HP83" s="193"/>
      <c r="HQ83" s="193"/>
      <c r="HR83" s="193"/>
      <c r="HS83" s="193"/>
      <c r="HT83" s="193"/>
      <c r="HU83" s="193"/>
      <c r="HV83" s="193"/>
      <c r="HW83" s="193"/>
      <c r="HX83" s="193"/>
      <c r="HY83" s="193"/>
      <c r="HZ83" s="193"/>
      <c r="IA83" s="193"/>
      <c r="IB83" s="193"/>
      <c r="IC83" s="193"/>
      <c r="ID83" s="193" t="n">
        <f aca="false">SUM($B83:IC83)</f>
        <v>0</v>
      </c>
      <c r="IE83" s="193" t="n">
        <f aca="false">SUM($B83:FU83)</f>
        <v>0</v>
      </c>
    </row>
    <row r="84" customFormat="false" ht="12.75" hidden="true" customHeight="false" outlineLevel="0" collapsed="false">
      <c r="B84" s="193"/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  <c r="BE84" s="193"/>
      <c r="BF84" s="193"/>
      <c r="BG84" s="193"/>
      <c r="BH84" s="193"/>
      <c r="BI84" s="193"/>
      <c r="BJ84" s="193"/>
      <c r="BK84" s="193"/>
      <c r="BL84" s="193"/>
      <c r="BM84" s="193"/>
      <c r="BN84" s="193"/>
      <c r="BO84" s="193"/>
      <c r="BP84" s="193"/>
      <c r="BQ84" s="193"/>
      <c r="BR84" s="193"/>
      <c r="BS84" s="193"/>
      <c r="BT84" s="193"/>
      <c r="BU84" s="193"/>
      <c r="BV84" s="193"/>
      <c r="BW84" s="193"/>
      <c r="BX84" s="193"/>
      <c r="BY84" s="193"/>
      <c r="BZ84" s="193"/>
      <c r="CA84" s="193"/>
      <c r="CB84" s="193"/>
      <c r="CC84" s="193"/>
      <c r="CD84" s="193"/>
      <c r="CE84" s="193"/>
      <c r="CF84" s="193"/>
      <c r="CG84" s="193"/>
      <c r="CH84" s="193"/>
      <c r="CI84" s="193"/>
      <c r="CJ84" s="193"/>
      <c r="CK84" s="193"/>
      <c r="CL84" s="193"/>
      <c r="CM84" s="193"/>
      <c r="CN84" s="193"/>
      <c r="CO84" s="193"/>
      <c r="CP84" s="193"/>
      <c r="CQ84" s="193"/>
      <c r="CR84" s="193"/>
      <c r="CS84" s="193"/>
      <c r="CT84" s="193"/>
      <c r="CU84" s="193"/>
      <c r="CV84" s="193"/>
      <c r="CW84" s="193"/>
      <c r="CX84" s="193"/>
      <c r="CY84" s="193"/>
      <c r="CZ84" s="193"/>
      <c r="DA84" s="193"/>
      <c r="DB84" s="193"/>
      <c r="DC84" s="193"/>
      <c r="DD84" s="193"/>
      <c r="DE84" s="193"/>
      <c r="DF84" s="193"/>
      <c r="DG84" s="193"/>
      <c r="DH84" s="193"/>
      <c r="DI84" s="193"/>
      <c r="DJ84" s="193"/>
      <c r="DK84" s="193"/>
      <c r="DL84" s="193"/>
      <c r="DM84" s="193"/>
      <c r="DN84" s="193"/>
      <c r="DO84" s="193"/>
      <c r="DP84" s="193"/>
      <c r="DQ84" s="193"/>
      <c r="DR84" s="193"/>
      <c r="DS84" s="193"/>
      <c r="DT84" s="193"/>
      <c r="DU84" s="193"/>
      <c r="DV84" s="193"/>
      <c r="DW84" s="193"/>
      <c r="DX84" s="193"/>
      <c r="DY84" s="193"/>
      <c r="DZ84" s="193"/>
      <c r="EA84" s="193"/>
      <c r="EB84" s="193"/>
      <c r="EC84" s="193"/>
      <c r="ED84" s="193"/>
      <c r="EE84" s="193"/>
      <c r="EF84" s="193"/>
      <c r="EG84" s="193"/>
      <c r="EH84" s="193"/>
      <c r="EI84" s="193"/>
      <c r="EJ84" s="193"/>
      <c r="EK84" s="193"/>
      <c r="EL84" s="193"/>
      <c r="EM84" s="193"/>
      <c r="EN84" s="193"/>
      <c r="EO84" s="193"/>
      <c r="EP84" s="193"/>
      <c r="EQ84" s="193"/>
      <c r="ER84" s="193"/>
      <c r="ES84" s="193"/>
      <c r="ET84" s="193"/>
      <c r="EU84" s="193"/>
      <c r="EV84" s="193"/>
      <c r="EW84" s="193"/>
      <c r="EX84" s="193"/>
      <c r="EY84" s="193"/>
      <c r="EZ84" s="193"/>
      <c r="FA84" s="193"/>
      <c r="FB84" s="193"/>
      <c r="FC84" s="193"/>
      <c r="FD84" s="193"/>
      <c r="FE84" s="193"/>
      <c r="FF84" s="193"/>
      <c r="FG84" s="193"/>
      <c r="FH84" s="193"/>
      <c r="FI84" s="193"/>
      <c r="FJ84" s="193"/>
      <c r="FK84" s="193"/>
      <c r="FL84" s="193"/>
      <c r="FM84" s="193"/>
      <c r="FN84" s="193"/>
      <c r="FO84" s="193"/>
      <c r="FP84" s="193"/>
      <c r="FQ84" s="193"/>
      <c r="FR84" s="193"/>
      <c r="FS84" s="193"/>
      <c r="FT84" s="193"/>
      <c r="FU84" s="193"/>
      <c r="FV84" s="193"/>
      <c r="FW84" s="193"/>
      <c r="FX84" s="193"/>
      <c r="FY84" s="193"/>
      <c r="FZ84" s="193"/>
      <c r="GA84" s="193"/>
      <c r="GB84" s="193"/>
      <c r="GC84" s="193"/>
      <c r="GD84" s="193"/>
      <c r="GE84" s="193"/>
      <c r="GF84" s="193"/>
      <c r="GG84" s="193"/>
      <c r="GH84" s="193"/>
      <c r="GI84" s="193"/>
      <c r="GJ84" s="193"/>
      <c r="GK84" s="193"/>
      <c r="GL84" s="193"/>
      <c r="GM84" s="193"/>
      <c r="GN84" s="193"/>
      <c r="GO84" s="193"/>
      <c r="GP84" s="193"/>
      <c r="GQ84" s="193"/>
      <c r="GR84" s="193"/>
      <c r="GS84" s="193"/>
      <c r="GT84" s="193"/>
      <c r="GU84" s="193"/>
      <c r="GV84" s="193"/>
      <c r="GW84" s="193"/>
      <c r="GX84" s="193"/>
      <c r="GY84" s="193"/>
      <c r="GZ84" s="193"/>
      <c r="HA84" s="193"/>
      <c r="HB84" s="193"/>
      <c r="HC84" s="193"/>
      <c r="HD84" s="193"/>
      <c r="HE84" s="193"/>
      <c r="HF84" s="193"/>
      <c r="HG84" s="193"/>
      <c r="HH84" s="193"/>
      <c r="HI84" s="193"/>
      <c r="HJ84" s="193"/>
      <c r="HK84" s="193"/>
      <c r="HL84" s="193"/>
      <c r="HM84" s="193"/>
      <c r="HN84" s="193"/>
      <c r="HO84" s="193"/>
      <c r="HP84" s="193"/>
      <c r="HQ84" s="193"/>
      <c r="HR84" s="193"/>
      <c r="HS84" s="193"/>
      <c r="HT84" s="193"/>
      <c r="HU84" s="193"/>
      <c r="HV84" s="193"/>
      <c r="HW84" s="193"/>
      <c r="HX84" s="193"/>
      <c r="HY84" s="193"/>
      <c r="HZ84" s="193"/>
      <c r="IA84" s="193"/>
      <c r="IB84" s="193"/>
      <c r="IC84" s="193"/>
      <c r="ID84" s="193" t="n">
        <f aca="false">SUM($B84:IC84)</f>
        <v>0</v>
      </c>
      <c r="IE84" s="193" t="n">
        <f aca="false">SUM($B84:FU84)</f>
        <v>0</v>
      </c>
    </row>
    <row r="85" customFormat="false" ht="12.75" hidden="true" customHeight="false" outlineLevel="0" collapsed="false">
      <c r="B85" s="193"/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3"/>
      <c r="BH85" s="193"/>
      <c r="BI85" s="193"/>
      <c r="BJ85" s="193"/>
      <c r="BK85" s="193"/>
      <c r="BL85" s="193"/>
      <c r="BM85" s="193"/>
      <c r="BN85" s="193"/>
      <c r="BO85" s="193"/>
      <c r="BP85" s="193"/>
      <c r="BQ85" s="193"/>
      <c r="BR85" s="193"/>
      <c r="BS85" s="193"/>
      <c r="BT85" s="193"/>
      <c r="BU85" s="193"/>
      <c r="BV85" s="193"/>
      <c r="BW85" s="193"/>
      <c r="BX85" s="193"/>
      <c r="BY85" s="193"/>
      <c r="BZ85" s="193"/>
      <c r="CA85" s="193"/>
      <c r="CB85" s="193"/>
      <c r="CC85" s="193"/>
      <c r="CD85" s="193"/>
      <c r="CE85" s="193"/>
      <c r="CF85" s="193"/>
      <c r="CG85" s="193"/>
      <c r="CH85" s="193"/>
      <c r="CI85" s="193"/>
      <c r="CJ85" s="193"/>
      <c r="CK85" s="193"/>
      <c r="CL85" s="193"/>
      <c r="CM85" s="193"/>
      <c r="CN85" s="193"/>
      <c r="CO85" s="193"/>
      <c r="CP85" s="193"/>
      <c r="CQ85" s="193"/>
      <c r="CR85" s="193"/>
      <c r="CS85" s="193"/>
      <c r="CT85" s="193"/>
      <c r="CU85" s="193"/>
      <c r="CV85" s="193"/>
      <c r="CW85" s="193"/>
      <c r="CX85" s="193"/>
      <c r="CY85" s="193"/>
      <c r="CZ85" s="193"/>
      <c r="DA85" s="193"/>
      <c r="DB85" s="193"/>
      <c r="DC85" s="193"/>
      <c r="DD85" s="193"/>
      <c r="DE85" s="193"/>
      <c r="DF85" s="193"/>
      <c r="DG85" s="193"/>
      <c r="DH85" s="193"/>
      <c r="DI85" s="193"/>
      <c r="DJ85" s="193"/>
      <c r="DK85" s="193"/>
      <c r="DL85" s="193"/>
      <c r="DM85" s="193"/>
      <c r="DN85" s="193"/>
      <c r="DO85" s="193"/>
      <c r="DP85" s="193"/>
      <c r="DQ85" s="193"/>
      <c r="DR85" s="193"/>
      <c r="DS85" s="193"/>
      <c r="DT85" s="193"/>
      <c r="DU85" s="193"/>
      <c r="DV85" s="193"/>
      <c r="DW85" s="193"/>
      <c r="DX85" s="193"/>
      <c r="DY85" s="193"/>
      <c r="DZ85" s="193"/>
      <c r="EA85" s="193"/>
      <c r="EB85" s="193"/>
      <c r="EC85" s="193"/>
      <c r="ED85" s="193"/>
      <c r="EE85" s="193"/>
      <c r="EF85" s="193"/>
      <c r="EG85" s="193"/>
      <c r="EH85" s="193"/>
      <c r="EI85" s="193"/>
      <c r="EJ85" s="193"/>
      <c r="EK85" s="193"/>
      <c r="EL85" s="193"/>
      <c r="EM85" s="193"/>
      <c r="EN85" s="193"/>
      <c r="EO85" s="193"/>
      <c r="EP85" s="193"/>
      <c r="EQ85" s="193"/>
      <c r="ER85" s="193"/>
      <c r="ES85" s="193"/>
      <c r="ET85" s="193"/>
      <c r="EU85" s="193"/>
      <c r="EV85" s="193"/>
      <c r="EW85" s="193"/>
      <c r="EX85" s="193"/>
      <c r="EY85" s="193"/>
      <c r="EZ85" s="193"/>
      <c r="FA85" s="193"/>
      <c r="FB85" s="193"/>
      <c r="FC85" s="193"/>
      <c r="FD85" s="193"/>
      <c r="FE85" s="193"/>
      <c r="FF85" s="193"/>
      <c r="FG85" s="193"/>
      <c r="FH85" s="193"/>
      <c r="FI85" s="193"/>
      <c r="FJ85" s="193"/>
      <c r="FK85" s="193"/>
      <c r="FL85" s="193"/>
      <c r="FM85" s="193"/>
      <c r="FN85" s="193"/>
      <c r="FO85" s="193"/>
      <c r="FP85" s="193"/>
      <c r="FQ85" s="193"/>
      <c r="FR85" s="193"/>
      <c r="FS85" s="193"/>
      <c r="FT85" s="193"/>
      <c r="FU85" s="193"/>
      <c r="FV85" s="193"/>
      <c r="FW85" s="193"/>
      <c r="FX85" s="193"/>
      <c r="FY85" s="193"/>
      <c r="FZ85" s="193"/>
      <c r="GA85" s="193"/>
      <c r="GB85" s="193"/>
      <c r="GC85" s="193"/>
      <c r="GD85" s="193"/>
      <c r="GE85" s="193"/>
      <c r="GF85" s="193"/>
      <c r="GG85" s="193"/>
      <c r="GH85" s="193"/>
      <c r="GI85" s="193"/>
      <c r="GJ85" s="193"/>
      <c r="GK85" s="193"/>
      <c r="GL85" s="193"/>
      <c r="GM85" s="193"/>
      <c r="GN85" s="193"/>
      <c r="GO85" s="193"/>
      <c r="GP85" s="193"/>
      <c r="GQ85" s="193"/>
      <c r="GR85" s="193"/>
      <c r="GS85" s="193"/>
      <c r="GT85" s="193"/>
      <c r="GU85" s="193"/>
      <c r="GV85" s="193"/>
      <c r="GW85" s="193"/>
      <c r="GX85" s="193"/>
      <c r="GY85" s="193"/>
      <c r="GZ85" s="193"/>
      <c r="HA85" s="193"/>
      <c r="HB85" s="193"/>
      <c r="HC85" s="193"/>
      <c r="HD85" s="193"/>
      <c r="HE85" s="193"/>
      <c r="HF85" s="193"/>
      <c r="HG85" s="193"/>
      <c r="HH85" s="193"/>
      <c r="HI85" s="193"/>
      <c r="HJ85" s="193"/>
      <c r="HK85" s="193"/>
      <c r="HL85" s="193"/>
      <c r="HM85" s="193"/>
      <c r="HN85" s="193"/>
      <c r="HO85" s="193"/>
      <c r="HP85" s="193"/>
      <c r="HQ85" s="193"/>
      <c r="HR85" s="193"/>
      <c r="HS85" s="193"/>
      <c r="HT85" s="193"/>
      <c r="HU85" s="193"/>
      <c r="HV85" s="193"/>
      <c r="HW85" s="193"/>
      <c r="HX85" s="193"/>
      <c r="HY85" s="193"/>
      <c r="HZ85" s="193"/>
      <c r="IA85" s="193"/>
      <c r="IB85" s="193"/>
      <c r="IC85" s="193"/>
      <c r="ID85" s="193" t="n">
        <f aca="false">SUM($B85:IC85)</f>
        <v>0</v>
      </c>
      <c r="IE85" s="193" t="n">
        <f aca="false">SUM($B85:FU85)</f>
        <v>0</v>
      </c>
    </row>
    <row r="86" customFormat="false" ht="12.75" hidden="true" customHeight="false" outlineLevel="0" collapsed="false">
      <c r="B86" s="193"/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193"/>
      <c r="BQ86" s="193"/>
      <c r="BR86" s="193"/>
      <c r="BS86" s="193"/>
      <c r="BT86" s="193"/>
      <c r="BU86" s="193"/>
      <c r="BV86" s="193"/>
      <c r="BW86" s="193"/>
      <c r="BX86" s="193"/>
      <c r="BY86" s="193"/>
      <c r="BZ86" s="193"/>
      <c r="CA86" s="193"/>
      <c r="CB86" s="193"/>
      <c r="CC86" s="193"/>
      <c r="CD86" s="193"/>
      <c r="CE86" s="193"/>
      <c r="CF86" s="193"/>
      <c r="CG86" s="193"/>
      <c r="CH86" s="193"/>
      <c r="CI86" s="193"/>
      <c r="CJ86" s="193"/>
      <c r="CK86" s="193"/>
      <c r="CL86" s="193"/>
      <c r="CM86" s="193"/>
      <c r="CN86" s="193"/>
      <c r="CO86" s="193"/>
      <c r="CP86" s="193"/>
      <c r="CQ86" s="193"/>
      <c r="CR86" s="193"/>
      <c r="CS86" s="193"/>
      <c r="CT86" s="193"/>
      <c r="CU86" s="193"/>
      <c r="CV86" s="193"/>
      <c r="CW86" s="193"/>
      <c r="CX86" s="193"/>
      <c r="CY86" s="193"/>
      <c r="CZ86" s="193"/>
      <c r="DA86" s="193"/>
      <c r="DB86" s="193"/>
      <c r="DC86" s="193"/>
      <c r="DD86" s="193"/>
      <c r="DE86" s="193"/>
      <c r="DF86" s="193"/>
      <c r="DG86" s="193"/>
      <c r="DH86" s="193"/>
      <c r="DI86" s="193"/>
      <c r="DJ86" s="193"/>
      <c r="DK86" s="193"/>
      <c r="DL86" s="193"/>
      <c r="DM86" s="193"/>
      <c r="DN86" s="193"/>
      <c r="DO86" s="193"/>
      <c r="DP86" s="193"/>
      <c r="DQ86" s="193"/>
      <c r="DR86" s="193"/>
      <c r="DS86" s="193"/>
      <c r="DT86" s="193"/>
      <c r="DU86" s="193"/>
      <c r="DV86" s="193"/>
      <c r="DW86" s="193"/>
      <c r="DX86" s="193"/>
      <c r="DY86" s="193"/>
      <c r="DZ86" s="193"/>
      <c r="EA86" s="193"/>
      <c r="EB86" s="193"/>
      <c r="EC86" s="193"/>
      <c r="ED86" s="193"/>
      <c r="EE86" s="193"/>
      <c r="EF86" s="193"/>
      <c r="EG86" s="193"/>
      <c r="EH86" s="193"/>
      <c r="EI86" s="193"/>
      <c r="EJ86" s="193"/>
      <c r="EK86" s="193"/>
      <c r="EL86" s="193"/>
      <c r="EM86" s="193"/>
      <c r="EN86" s="193"/>
      <c r="EO86" s="193"/>
      <c r="EP86" s="193"/>
      <c r="EQ86" s="193"/>
      <c r="ER86" s="193"/>
      <c r="ES86" s="193"/>
      <c r="ET86" s="193"/>
      <c r="EU86" s="193"/>
      <c r="EV86" s="193"/>
      <c r="EW86" s="193"/>
      <c r="EX86" s="193"/>
      <c r="EY86" s="193"/>
      <c r="EZ86" s="193"/>
      <c r="FA86" s="193"/>
      <c r="FB86" s="193"/>
      <c r="FC86" s="193"/>
      <c r="FD86" s="193"/>
      <c r="FE86" s="193"/>
      <c r="FF86" s="193"/>
      <c r="FG86" s="193"/>
      <c r="FH86" s="193"/>
      <c r="FI86" s="193"/>
      <c r="FJ86" s="193"/>
      <c r="FK86" s="193"/>
      <c r="FL86" s="193"/>
      <c r="FM86" s="193"/>
      <c r="FN86" s="193"/>
      <c r="FO86" s="193"/>
      <c r="FP86" s="193"/>
      <c r="FQ86" s="193"/>
      <c r="FR86" s="193"/>
      <c r="FS86" s="193"/>
      <c r="FT86" s="193"/>
      <c r="FU86" s="193"/>
      <c r="FV86" s="193"/>
      <c r="FW86" s="193"/>
      <c r="FX86" s="193"/>
      <c r="FY86" s="193"/>
      <c r="FZ86" s="193"/>
      <c r="GA86" s="193"/>
      <c r="GB86" s="193"/>
      <c r="GC86" s="193"/>
      <c r="GD86" s="193"/>
      <c r="GE86" s="193"/>
      <c r="GF86" s="193"/>
      <c r="GG86" s="193"/>
      <c r="GH86" s="193"/>
      <c r="GI86" s="193"/>
      <c r="GJ86" s="193"/>
      <c r="GK86" s="193"/>
      <c r="GL86" s="193"/>
      <c r="GM86" s="193"/>
      <c r="GN86" s="193"/>
      <c r="GO86" s="193"/>
      <c r="GP86" s="193"/>
      <c r="GQ86" s="193"/>
      <c r="GR86" s="193"/>
      <c r="GS86" s="193"/>
      <c r="GT86" s="193"/>
      <c r="GU86" s="193"/>
      <c r="GV86" s="193"/>
      <c r="GW86" s="193"/>
      <c r="GX86" s="193"/>
      <c r="GY86" s="193"/>
      <c r="GZ86" s="193"/>
      <c r="HA86" s="193"/>
      <c r="HB86" s="193"/>
      <c r="HC86" s="193"/>
      <c r="HD86" s="193"/>
      <c r="HE86" s="193"/>
      <c r="HF86" s="193"/>
      <c r="HG86" s="193"/>
      <c r="HH86" s="193"/>
      <c r="HI86" s="193"/>
      <c r="HJ86" s="193"/>
      <c r="HK86" s="193"/>
      <c r="HL86" s="193"/>
      <c r="HM86" s="193"/>
      <c r="HN86" s="193"/>
      <c r="HO86" s="193"/>
      <c r="HP86" s="193"/>
      <c r="HQ86" s="193"/>
      <c r="HR86" s="193"/>
      <c r="HS86" s="193"/>
      <c r="HT86" s="193"/>
      <c r="HU86" s="193"/>
      <c r="HV86" s="193"/>
      <c r="HW86" s="193"/>
      <c r="HX86" s="193"/>
      <c r="HY86" s="193"/>
      <c r="HZ86" s="193"/>
      <c r="IA86" s="193"/>
      <c r="IB86" s="193"/>
      <c r="IC86" s="193"/>
      <c r="ID86" s="193" t="n">
        <f aca="false">SUM($B86:IC86)</f>
        <v>0</v>
      </c>
      <c r="IE86" s="193" t="n">
        <f aca="false">SUM($B86:FU86)</f>
        <v>0</v>
      </c>
    </row>
    <row r="87" customFormat="false" ht="12.75" hidden="true" customHeight="false" outlineLevel="0" collapsed="false">
      <c r="B87" s="193"/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3"/>
      <c r="BH87" s="193"/>
      <c r="BI87" s="193"/>
      <c r="BJ87" s="193"/>
      <c r="BK87" s="193"/>
      <c r="BL87" s="193"/>
      <c r="BM87" s="193"/>
      <c r="BN87" s="193"/>
      <c r="BO87" s="193"/>
      <c r="BP87" s="193"/>
      <c r="BQ87" s="193"/>
      <c r="BR87" s="193"/>
      <c r="BS87" s="193"/>
      <c r="BT87" s="193"/>
      <c r="BU87" s="193"/>
      <c r="BV87" s="193"/>
      <c r="BW87" s="193"/>
      <c r="BX87" s="193"/>
      <c r="BY87" s="193"/>
      <c r="BZ87" s="193"/>
      <c r="CA87" s="193"/>
      <c r="CB87" s="193"/>
      <c r="CC87" s="193"/>
      <c r="CD87" s="193"/>
      <c r="CE87" s="193"/>
      <c r="CF87" s="193"/>
      <c r="CG87" s="193"/>
      <c r="CH87" s="193"/>
      <c r="CI87" s="193"/>
      <c r="CJ87" s="193"/>
      <c r="CK87" s="193"/>
      <c r="CL87" s="193"/>
      <c r="CM87" s="193"/>
      <c r="CN87" s="193"/>
      <c r="CO87" s="193"/>
      <c r="CP87" s="193"/>
      <c r="CQ87" s="193"/>
      <c r="CR87" s="193"/>
      <c r="CS87" s="193"/>
      <c r="CT87" s="193"/>
      <c r="CU87" s="193"/>
      <c r="CV87" s="193"/>
      <c r="CW87" s="193"/>
      <c r="CX87" s="193"/>
      <c r="CY87" s="193"/>
      <c r="CZ87" s="193"/>
      <c r="DA87" s="193"/>
      <c r="DB87" s="193"/>
      <c r="DC87" s="193"/>
      <c r="DD87" s="193"/>
      <c r="DE87" s="193"/>
      <c r="DF87" s="193"/>
      <c r="DG87" s="193"/>
      <c r="DH87" s="193"/>
      <c r="DI87" s="193"/>
      <c r="DJ87" s="193"/>
      <c r="DK87" s="193"/>
      <c r="DL87" s="193"/>
      <c r="DM87" s="193"/>
      <c r="DN87" s="193"/>
      <c r="DO87" s="193"/>
      <c r="DP87" s="193"/>
      <c r="DQ87" s="193"/>
      <c r="DR87" s="193"/>
      <c r="DS87" s="193"/>
      <c r="DT87" s="193"/>
      <c r="DU87" s="193"/>
      <c r="DV87" s="193"/>
      <c r="DW87" s="193"/>
      <c r="DX87" s="193"/>
      <c r="DY87" s="193"/>
      <c r="DZ87" s="193"/>
      <c r="EA87" s="193"/>
      <c r="EB87" s="193"/>
      <c r="EC87" s="193"/>
      <c r="ED87" s="193"/>
      <c r="EE87" s="193"/>
      <c r="EF87" s="193"/>
      <c r="EG87" s="193"/>
      <c r="EH87" s="193"/>
      <c r="EI87" s="193"/>
      <c r="EJ87" s="193"/>
      <c r="EK87" s="193"/>
      <c r="EL87" s="193"/>
      <c r="EM87" s="193"/>
      <c r="EN87" s="193"/>
      <c r="EO87" s="193"/>
      <c r="EP87" s="193"/>
      <c r="EQ87" s="193"/>
      <c r="ER87" s="193"/>
      <c r="ES87" s="193"/>
      <c r="ET87" s="193"/>
      <c r="EU87" s="193"/>
      <c r="EV87" s="193"/>
      <c r="EW87" s="193"/>
      <c r="EX87" s="193"/>
      <c r="EY87" s="193"/>
      <c r="EZ87" s="193"/>
      <c r="FA87" s="193"/>
      <c r="FB87" s="193"/>
      <c r="FC87" s="193"/>
      <c r="FD87" s="193"/>
      <c r="FE87" s="193"/>
      <c r="FF87" s="193"/>
      <c r="FG87" s="193"/>
      <c r="FH87" s="193"/>
      <c r="FI87" s="193"/>
      <c r="FJ87" s="193"/>
      <c r="FK87" s="193"/>
      <c r="FL87" s="193"/>
      <c r="FM87" s="193"/>
      <c r="FN87" s="193"/>
      <c r="FO87" s="193"/>
      <c r="FP87" s="193"/>
      <c r="FQ87" s="193"/>
      <c r="FR87" s="193"/>
      <c r="FS87" s="193"/>
      <c r="FT87" s="193"/>
      <c r="FU87" s="193"/>
      <c r="FV87" s="193"/>
      <c r="FW87" s="193"/>
      <c r="FX87" s="193"/>
      <c r="FY87" s="193"/>
      <c r="FZ87" s="193"/>
      <c r="GA87" s="193"/>
      <c r="GB87" s="193"/>
      <c r="GC87" s="193"/>
      <c r="GD87" s="193"/>
      <c r="GE87" s="193"/>
      <c r="GF87" s="193"/>
      <c r="GG87" s="193"/>
      <c r="GH87" s="193"/>
      <c r="GI87" s="193"/>
      <c r="GJ87" s="193"/>
      <c r="GK87" s="193"/>
      <c r="GL87" s="193"/>
      <c r="GM87" s="193"/>
      <c r="GN87" s="193"/>
      <c r="GO87" s="193"/>
      <c r="GP87" s="193"/>
      <c r="GQ87" s="193"/>
      <c r="GR87" s="193"/>
      <c r="GS87" s="193"/>
      <c r="GT87" s="193"/>
      <c r="GU87" s="193"/>
      <c r="GV87" s="193"/>
      <c r="GW87" s="193"/>
      <c r="GX87" s="193"/>
      <c r="GY87" s="193"/>
      <c r="GZ87" s="193"/>
      <c r="HA87" s="193"/>
      <c r="HB87" s="193"/>
      <c r="HC87" s="193"/>
      <c r="HD87" s="193"/>
      <c r="HE87" s="193"/>
      <c r="HF87" s="193"/>
      <c r="HG87" s="193"/>
      <c r="HH87" s="193"/>
      <c r="HI87" s="193"/>
      <c r="HJ87" s="193"/>
      <c r="HK87" s="193"/>
      <c r="HL87" s="193"/>
      <c r="HM87" s="193"/>
      <c r="HN87" s="193"/>
      <c r="HO87" s="193"/>
      <c r="HP87" s="193"/>
      <c r="HQ87" s="193"/>
      <c r="HR87" s="193"/>
      <c r="HS87" s="193"/>
      <c r="HT87" s="193"/>
      <c r="HU87" s="193"/>
      <c r="HV87" s="193"/>
      <c r="HW87" s="193"/>
      <c r="HX87" s="193"/>
      <c r="HY87" s="193"/>
      <c r="HZ87" s="193"/>
      <c r="IA87" s="193"/>
      <c r="IB87" s="193"/>
      <c r="IC87" s="193"/>
      <c r="ID87" s="193" t="n">
        <f aca="false">SUM($B87:IC87)</f>
        <v>0</v>
      </c>
      <c r="IE87" s="193" t="n">
        <f aca="false">SUM($B87:FU87)</f>
        <v>0</v>
      </c>
    </row>
    <row r="88" customFormat="false" ht="12.75" hidden="true" customHeight="false" outlineLevel="0" collapsed="false">
      <c r="B88" s="193"/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  <c r="BE88" s="193"/>
      <c r="BF88" s="193"/>
      <c r="BG88" s="193"/>
      <c r="BH88" s="193"/>
      <c r="BI88" s="193"/>
      <c r="BJ88" s="193"/>
      <c r="BK88" s="193"/>
      <c r="BL88" s="193"/>
      <c r="BM88" s="193"/>
      <c r="BN88" s="193"/>
      <c r="BO88" s="193"/>
      <c r="BP88" s="193"/>
      <c r="BQ88" s="193"/>
      <c r="BR88" s="193"/>
      <c r="BS88" s="193"/>
      <c r="BT88" s="193"/>
      <c r="BU88" s="193"/>
      <c r="BV88" s="193"/>
      <c r="BW88" s="193"/>
      <c r="BX88" s="193"/>
      <c r="BY88" s="193"/>
      <c r="BZ88" s="193"/>
      <c r="CA88" s="193"/>
      <c r="CB88" s="193"/>
      <c r="CC88" s="193"/>
      <c r="CD88" s="193"/>
      <c r="CE88" s="193"/>
      <c r="CF88" s="193"/>
      <c r="CG88" s="193"/>
      <c r="CH88" s="193"/>
      <c r="CI88" s="193"/>
      <c r="CJ88" s="193"/>
      <c r="CK88" s="193"/>
      <c r="CL88" s="193"/>
      <c r="CM88" s="193"/>
      <c r="CN88" s="193"/>
      <c r="CO88" s="193"/>
      <c r="CP88" s="193"/>
      <c r="CQ88" s="193"/>
      <c r="CR88" s="193"/>
      <c r="CS88" s="193"/>
      <c r="CT88" s="193"/>
      <c r="CU88" s="193"/>
      <c r="CV88" s="193"/>
      <c r="CW88" s="193"/>
      <c r="CX88" s="193"/>
      <c r="CY88" s="193"/>
      <c r="CZ88" s="193"/>
      <c r="DA88" s="193"/>
      <c r="DB88" s="193"/>
      <c r="DC88" s="193"/>
      <c r="DD88" s="193"/>
      <c r="DE88" s="193"/>
      <c r="DF88" s="193"/>
      <c r="DG88" s="193"/>
      <c r="DH88" s="193"/>
      <c r="DI88" s="193"/>
      <c r="DJ88" s="193"/>
      <c r="DK88" s="193"/>
      <c r="DL88" s="193"/>
      <c r="DM88" s="193"/>
      <c r="DN88" s="193"/>
      <c r="DO88" s="193"/>
      <c r="DP88" s="193"/>
      <c r="DQ88" s="193"/>
      <c r="DR88" s="193"/>
      <c r="DS88" s="193"/>
      <c r="DT88" s="193"/>
      <c r="DU88" s="193"/>
      <c r="DV88" s="193"/>
      <c r="DW88" s="193"/>
      <c r="DX88" s="193"/>
      <c r="DY88" s="193"/>
      <c r="DZ88" s="193"/>
      <c r="EA88" s="193"/>
      <c r="EB88" s="193"/>
      <c r="EC88" s="193"/>
      <c r="ED88" s="193"/>
      <c r="EE88" s="193"/>
      <c r="EF88" s="193"/>
      <c r="EG88" s="193"/>
      <c r="EH88" s="193"/>
      <c r="EI88" s="193"/>
      <c r="EJ88" s="193"/>
      <c r="EK88" s="193"/>
      <c r="EL88" s="193"/>
      <c r="EM88" s="193"/>
      <c r="EN88" s="193"/>
      <c r="EO88" s="193"/>
      <c r="EP88" s="193"/>
      <c r="EQ88" s="193"/>
      <c r="ER88" s="193"/>
      <c r="ES88" s="193"/>
      <c r="ET88" s="193"/>
      <c r="EU88" s="193"/>
      <c r="EV88" s="193"/>
      <c r="EW88" s="193"/>
      <c r="EX88" s="193"/>
      <c r="EY88" s="193"/>
      <c r="EZ88" s="193"/>
      <c r="FA88" s="193"/>
      <c r="FB88" s="193"/>
      <c r="FC88" s="193"/>
      <c r="FD88" s="193"/>
      <c r="FE88" s="193"/>
      <c r="FF88" s="193"/>
      <c r="FG88" s="193"/>
      <c r="FH88" s="193"/>
      <c r="FI88" s="193"/>
      <c r="FJ88" s="193"/>
      <c r="FK88" s="193"/>
      <c r="FL88" s="193"/>
      <c r="FM88" s="193"/>
      <c r="FN88" s="193"/>
      <c r="FO88" s="193"/>
      <c r="FP88" s="193"/>
      <c r="FQ88" s="193"/>
      <c r="FR88" s="193"/>
      <c r="FS88" s="193"/>
      <c r="FT88" s="193"/>
      <c r="FU88" s="193"/>
      <c r="FV88" s="193"/>
      <c r="FW88" s="193"/>
      <c r="FX88" s="193"/>
      <c r="FY88" s="193"/>
      <c r="FZ88" s="193"/>
      <c r="GA88" s="193"/>
      <c r="GB88" s="193"/>
      <c r="GC88" s="193"/>
      <c r="GD88" s="193"/>
      <c r="GE88" s="193"/>
      <c r="GF88" s="193"/>
      <c r="GG88" s="193"/>
      <c r="GH88" s="193"/>
      <c r="GI88" s="193"/>
      <c r="GJ88" s="193"/>
      <c r="GK88" s="193"/>
      <c r="GL88" s="193"/>
      <c r="GM88" s="193"/>
      <c r="GN88" s="193"/>
      <c r="GO88" s="193"/>
      <c r="GP88" s="193"/>
      <c r="GQ88" s="193"/>
      <c r="GR88" s="193"/>
      <c r="GS88" s="193"/>
      <c r="GT88" s="193"/>
      <c r="GU88" s="193"/>
      <c r="GV88" s="193"/>
      <c r="GW88" s="193"/>
      <c r="GX88" s="193"/>
      <c r="GY88" s="193"/>
      <c r="GZ88" s="193"/>
      <c r="HA88" s="193"/>
      <c r="HB88" s="193"/>
      <c r="HC88" s="193"/>
      <c r="HD88" s="193"/>
      <c r="HE88" s="193"/>
      <c r="HF88" s="193"/>
      <c r="HG88" s="193"/>
      <c r="HH88" s="193"/>
      <c r="HI88" s="193"/>
      <c r="HJ88" s="193"/>
      <c r="HK88" s="193"/>
      <c r="HL88" s="193"/>
      <c r="HM88" s="193"/>
      <c r="HN88" s="193"/>
      <c r="HO88" s="193"/>
      <c r="HP88" s="193"/>
      <c r="HQ88" s="193"/>
      <c r="HR88" s="193"/>
      <c r="HS88" s="193"/>
      <c r="HT88" s="193"/>
      <c r="HU88" s="193"/>
      <c r="HV88" s="193"/>
      <c r="HW88" s="193"/>
      <c r="HX88" s="193"/>
      <c r="HY88" s="193"/>
      <c r="HZ88" s="193"/>
      <c r="IA88" s="193"/>
      <c r="IB88" s="193"/>
      <c r="IC88" s="193"/>
      <c r="ID88" s="193" t="n">
        <f aca="false">SUM($B88:IC88)</f>
        <v>0</v>
      </c>
      <c r="IE88" s="193" t="n">
        <f aca="false">SUM($B88:FU88)</f>
        <v>0</v>
      </c>
    </row>
    <row r="89" customFormat="false" ht="12.75" hidden="true" customHeight="false" outlineLevel="0" collapsed="false">
      <c r="B89" s="193"/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3"/>
      <c r="BH89" s="193"/>
      <c r="BI89" s="193"/>
      <c r="BJ89" s="193"/>
      <c r="BK89" s="193"/>
      <c r="BL89" s="193"/>
      <c r="BM89" s="193"/>
      <c r="BN89" s="193"/>
      <c r="BO89" s="193"/>
      <c r="BP89" s="193"/>
      <c r="BQ89" s="193"/>
      <c r="BR89" s="193"/>
      <c r="BS89" s="193"/>
      <c r="BT89" s="193"/>
      <c r="BU89" s="193"/>
      <c r="BV89" s="193"/>
      <c r="BW89" s="193"/>
      <c r="BX89" s="193"/>
      <c r="BY89" s="193"/>
      <c r="BZ89" s="193"/>
      <c r="CA89" s="193"/>
      <c r="CB89" s="193"/>
      <c r="CC89" s="193"/>
      <c r="CD89" s="193"/>
      <c r="CE89" s="193"/>
      <c r="CF89" s="193"/>
      <c r="CG89" s="193"/>
      <c r="CH89" s="193"/>
      <c r="CI89" s="193"/>
      <c r="CJ89" s="193"/>
      <c r="CK89" s="193"/>
      <c r="CL89" s="193"/>
      <c r="CM89" s="193"/>
      <c r="CN89" s="193"/>
      <c r="CO89" s="193"/>
      <c r="CP89" s="193"/>
      <c r="CQ89" s="193"/>
      <c r="CR89" s="193"/>
      <c r="CS89" s="193"/>
      <c r="CT89" s="193"/>
      <c r="CU89" s="193"/>
      <c r="CV89" s="193"/>
      <c r="CW89" s="193"/>
      <c r="CX89" s="193"/>
      <c r="CY89" s="193"/>
      <c r="CZ89" s="193"/>
      <c r="DA89" s="193"/>
      <c r="DB89" s="193"/>
      <c r="DC89" s="193"/>
      <c r="DD89" s="193"/>
      <c r="DE89" s="193"/>
      <c r="DF89" s="193"/>
      <c r="DG89" s="193"/>
      <c r="DH89" s="193"/>
      <c r="DI89" s="193"/>
      <c r="DJ89" s="193"/>
      <c r="DK89" s="193"/>
      <c r="DL89" s="193"/>
      <c r="DM89" s="193"/>
      <c r="DN89" s="193"/>
      <c r="DO89" s="193"/>
      <c r="DP89" s="193"/>
      <c r="DQ89" s="193"/>
      <c r="DR89" s="193"/>
      <c r="DS89" s="193"/>
      <c r="DT89" s="193"/>
      <c r="DU89" s="193"/>
      <c r="DV89" s="193"/>
      <c r="DW89" s="193"/>
      <c r="DX89" s="193"/>
      <c r="DY89" s="193"/>
      <c r="DZ89" s="193"/>
      <c r="EA89" s="193"/>
      <c r="EB89" s="193"/>
      <c r="EC89" s="193"/>
      <c r="ED89" s="193"/>
      <c r="EE89" s="193"/>
      <c r="EF89" s="193"/>
      <c r="EG89" s="193"/>
      <c r="EH89" s="193"/>
      <c r="EI89" s="193"/>
      <c r="EJ89" s="193"/>
      <c r="EK89" s="193"/>
      <c r="EL89" s="193"/>
      <c r="EM89" s="193"/>
      <c r="EN89" s="193"/>
      <c r="EO89" s="193"/>
      <c r="EP89" s="193"/>
      <c r="EQ89" s="193"/>
      <c r="ER89" s="193"/>
      <c r="ES89" s="193"/>
      <c r="ET89" s="193"/>
      <c r="EU89" s="193"/>
      <c r="EV89" s="193"/>
      <c r="EW89" s="193"/>
      <c r="EX89" s="193"/>
      <c r="EY89" s="193"/>
      <c r="EZ89" s="193"/>
      <c r="FA89" s="193"/>
      <c r="FB89" s="193"/>
      <c r="FC89" s="193"/>
      <c r="FD89" s="193"/>
      <c r="FE89" s="193"/>
      <c r="FF89" s="193"/>
      <c r="FG89" s="193"/>
      <c r="FH89" s="193"/>
      <c r="FI89" s="193"/>
      <c r="FJ89" s="193"/>
      <c r="FK89" s="193"/>
      <c r="FL89" s="193"/>
      <c r="FM89" s="193"/>
      <c r="FN89" s="193"/>
      <c r="FO89" s="193"/>
      <c r="FP89" s="193"/>
      <c r="FQ89" s="193"/>
      <c r="FR89" s="193"/>
      <c r="FS89" s="193"/>
      <c r="FT89" s="193"/>
      <c r="FU89" s="193"/>
      <c r="FV89" s="193"/>
      <c r="FW89" s="193"/>
      <c r="FX89" s="193"/>
      <c r="FY89" s="193"/>
      <c r="FZ89" s="193"/>
      <c r="GA89" s="193"/>
      <c r="GB89" s="193"/>
      <c r="GC89" s="193"/>
      <c r="GD89" s="193"/>
      <c r="GE89" s="193"/>
      <c r="GF89" s="193"/>
      <c r="GG89" s="193"/>
      <c r="GH89" s="193"/>
      <c r="GI89" s="193"/>
      <c r="GJ89" s="193"/>
      <c r="GK89" s="193"/>
      <c r="GL89" s="193"/>
      <c r="GM89" s="193"/>
      <c r="GN89" s="193"/>
      <c r="GO89" s="193"/>
      <c r="GP89" s="193"/>
      <c r="GQ89" s="193"/>
      <c r="GR89" s="193"/>
      <c r="GS89" s="193"/>
      <c r="GT89" s="193"/>
      <c r="GU89" s="193"/>
      <c r="GV89" s="193"/>
      <c r="GW89" s="193"/>
      <c r="GX89" s="193"/>
      <c r="GY89" s="193"/>
      <c r="GZ89" s="193"/>
      <c r="HA89" s="193"/>
      <c r="HB89" s="193"/>
      <c r="HC89" s="193"/>
      <c r="HD89" s="193"/>
      <c r="HE89" s="193"/>
      <c r="HF89" s="193"/>
      <c r="HG89" s="193"/>
      <c r="HH89" s="193"/>
      <c r="HI89" s="193"/>
      <c r="HJ89" s="193"/>
      <c r="HK89" s="193"/>
      <c r="HL89" s="193"/>
      <c r="HM89" s="193"/>
      <c r="HN89" s="193"/>
      <c r="HO89" s="193"/>
      <c r="HP89" s="193"/>
      <c r="HQ89" s="193"/>
      <c r="HR89" s="193"/>
      <c r="HS89" s="193"/>
      <c r="HT89" s="193"/>
      <c r="HU89" s="193"/>
      <c r="HV89" s="193"/>
      <c r="HW89" s="193"/>
      <c r="HX89" s="193"/>
      <c r="HY89" s="193"/>
      <c r="HZ89" s="193"/>
      <c r="IA89" s="193"/>
      <c r="IB89" s="193"/>
      <c r="IC89" s="193"/>
      <c r="ID89" s="193" t="n">
        <f aca="false">SUM($B89:IC89)</f>
        <v>0</v>
      </c>
      <c r="IE89" s="193" t="n">
        <f aca="false">SUM($B89:FU89)</f>
        <v>0</v>
      </c>
    </row>
    <row r="90" customFormat="false" ht="12.75" hidden="true" customHeight="false" outlineLevel="0" collapsed="false">
      <c r="B90" s="193"/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  <c r="BE90" s="193"/>
      <c r="BF90" s="193"/>
      <c r="BG90" s="193"/>
      <c r="BH90" s="193"/>
      <c r="BI90" s="193"/>
      <c r="BJ90" s="193"/>
      <c r="BK90" s="193"/>
      <c r="BL90" s="193"/>
      <c r="BM90" s="193"/>
      <c r="BN90" s="193"/>
      <c r="BO90" s="193"/>
      <c r="BP90" s="193"/>
      <c r="BQ90" s="193"/>
      <c r="BR90" s="193"/>
      <c r="BS90" s="193"/>
      <c r="BT90" s="193"/>
      <c r="BU90" s="193"/>
      <c r="BV90" s="193"/>
      <c r="BW90" s="193"/>
      <c r="BX90" s="193"/>
      <c r="BY90" s="193"/>
      <c r="BZ90" s="193"/>
      <c r="CA90" s="193"/>
      <c r="CB90" s="193"/>
      <c r="CC90" s="193"/>
      <c r="CD90" s="193"/>
      <c r="CE90" s="193"/>
      <c r="CF90" s="193"/>
      <c r="CG90" s="193"/>
      <c r="CH90" s="193"/>
      <c r="CI90" s="193"/>
      <c r="CJ90" s="193"/>
      <c r="CK90" s="193"/>
      <c r="CL90" s="193"/>
      <c r="CM90" s="193"/>
      <c r="CN90" s="193"/>
      <c r="CO90" s="193"/>
      <c r="CP90" s="193"/>
      <c r="CQ90" s="193"/>
      <c r="CR90" s="193"/>
      <c r="CS90" s="193"/>
      <c r="CT90" s="193"/>
      <c r="CU90" s="193"/>
      <c r="CV90" s="193"/>
      <c r="CW90" s="193"/>
      <c r="CX90" s="193"/>
      <c r="CY90" s="193"/>
      <c r="CZ90" s="193"/>
      <c r="DA90" s="193"/>
      <c r="DB90" s="193"/>
      <c r="DC90" s="193"/>
      <c r="DD90" s="193"/>
      <c r="DE90" s="193"/>
      <c r="DF90" s="193"/>
      <c r="DG90" s="193"/>
      <c r="DH90" s="193"/>
      <c r="DI90" s="193"/>
      <c r="DJ90" s="193"/>
      <c r="DK90" s="193"/>
      <c r="DL90" s="193"/>
      <c r="DM90" s="193"/>
      <c r="DN90" s="193"/>
      <c r="DO90" s="193"/>
      <c r="DP90" s="193"/>
      <c r="DQ90" s="193"/>
      <c r="DR90" s="193"/>
      <c r="DS90" s="193"/>
      <c r="DT90" s="193"/>
      <c r="DU90" s="193"/>
      <c r="DV90" s="193"/>
      <c r="DW90" s="193"/>
      <c r="DX90" s="193"/>
      <c r="DY90" s="193"/>
      <c r="DZ90" s="193"/>
      <c r="EA90" s="193"/>
      <c r="EB90" s="193"/>
      <c r="EC90" s="193"/>
      <c r="ED90" s="193"/>
      <c r="EE90" s="193"/>
      <c r="EF90" s="193"/>
      <c r="EG90" s="193"/>
      <c r="EH90" s="193"/>
      <c r="EI90" s="193"/>
      <c r="EJ90" s="193"/>
      <c r="EK90" s="193"/>
      <c r="EL90" s="193"/>
      <c r="EM90" s="193"/>
      <c r="EN90" s="193"/>
      <c r="EO90" s="193"/>
      <c r="EP90" s="193"/>
      <c r="EQ90" s="193"/>
      <c r="ER90" s="193"/>
      <c r="ES90" s="193"/>
      <c r="ET90" s="193"/>
      <c r="EU90" s="193"/>
      <c r="EV90" s="193"/>
      <c r="EW90" s="193"/>
      <c r="EX90" s="193"/>
      <c r="EY90" s="193"/>
      <c r="EZ90" s="193"/>
      <c r="FA90" s="193"/>
      <c r="FB90" s="193"/>
      <c r="FC90" s="193"/>
      <c r="FD90" s="193"/>
      <c r="FE90" s="193"/>
      <c r="FF90" s="193"/>
      <c r="FG90" s="193"/>
      <c r="FH90" s="193"/>
      <c r="FI90" s="193"/>
      <c r="FJ90" s="193"/>
      <c r="FK90" s="193"/>
      <c r="FL90" s="193"/>
      <c r="FM90" s="193"/>
      <c r="FN90" s="193"/>
      <c r="FO90" s="193"/>
      <c r="FP90" s="193"/>
      <c r="FQ90" s="193"/>
      <c r="FR90" s="193"/>
      <c r="FS90" s="193"/>
      <c r="FT90" s="193"/>
      <c r="FU90" s="193"/>
      <c r="FV90" s="193"/>
      <c r="FW90" s="193"/>
      <c r="FX90" s="193"/>
      <c r="FY90" s="193"/>
      <c r="FZ90" s="193"/>
      <c r="GA90" s="193"/>
      <c r="GB90" s="193"/>
      <c r="GC90" s="193"/>
      <c r="GD90" s="193"/>
      <c r="GE90" s="193"/>
      <c r="GF90" s="193"/>
      <c r="GG90" s="193"/>
      <c r="GH90" s="193"/>
      <c r="GI90" s="193"/>
      <c r="GJ90" s="193"/>
      <c r="GK90" s="193"/>
      <c r="GL90" s="193"/>
      <c r="GM90" s="193"/>
      <c r="GN90" s="193"/>
      <c r="GO90" s="193"/>
      <c r="GP90" s="193"/>
      <c r="GQ90" s="193"/>
      <c r="GR90" s="193"/>
      <c r="GS90" s="193"/>
      <c r="GT90" s="193"/>
      <c r="GU90" s="193"/>
      <c r="GV90" s="193"/>
      <c r="GW90" s="193"/>
      <c r="GX90" s="193"/>
      <c r="GY90" s="193"/>
      <c r="GZ90" s="193"/>
      <c r="HA90" s="193"/>
      <c r="HB90" s="193"/>
      <c r="HC90" s="193"/>
      <c r="HD90" s="193"/>
      <c r="HE90" s="193"/>
      <c r="HF90" s="193"/>
      <c r="HG90" s="193"/>
      <c r="HH90" s="193"/>
      <c r="HI90" s="193"/>
      <c r="HJ90" s="193"/>
      <c r="HK90" s="193"/>
      <c r="HL90" s="193"/>
      <c r="HM90" s="193"/>
      <c r="HN90" s="193"/>
      <c r="HO90" s="193"/>
      <c r="HP90" s="193"/>
      <c r="HQ90" s="193"/>
      <c r="HR90" s="193"/>
      <c r="HS90" s="193"/>
      <c r="HT90" s="193"/>
      <c r="HU90" s="193"/>
      <c r="HV90" s="193"/>
      <c r="HW90" s="193"/>
      <c r="HX90" s="193"/>
      <c r="HY90" s="193"/>
      <c r="HZ90" s="193"/>
      <c r="IA90" s="193"/>
      <c r="IB90" s="193"/>
      <c r="IC90" s="193"/>
      <c r="ID90" s="193" t="n">
        <f aca="false">SUM($B90:IC90)</f>
        <v>0</v>
      </c>
      <c r="IE90" s="193" t="n">
        <f aca="false">SUM($B90:FU90)</f>
        <v>0</v>
      </c>
    </row>
    <row r="91" customFormat="false" ht="12.75" hidden="true" customHeight="false" outlineLevel="0" collapsed="false">
      <c r="B91" s="193"/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3"/>
      <c r="BH91" s="193"/>
      <c r="BI91" s="193"/>
      <c r="BJ91" s="193"/>
      <c r="BK91" s="193"/>
      <c r="BL91" s="193"/>
      <c r="BM91" s="193"/>
      <c r="BN91" s="193"/>
      <c r="BO91" s="193"/>
      <c r="BP91" s="193"/>
      <c r="BQ91" s="193"/>
      <c r="BR91" s="193"/>
      <c r="BS91" s="193"/>
      <c r="BT91" s="193"/>
      <c r="BU91" s="193"/>
      <c r="BV91" s="193"/>
      <c r="BW91" s="193"/>
      <c r="BX91" s="193"/>
      <c r="BY91" s="193"/>
      <c r="BZ91" s="193"/>
      <c r="CA91" s="193"/>
      <c r="CB91" s="193"/>
      <c r="CC91" s="193"/>
      <c r="CD91" s="193"/>
      <c r="CE91" s="193"/>
      <c r="CF91" s="193"/>
      <c r="CG91" s="193"/>
      <c r="CH91" s="193"/>
      <c r="CI91" s="193"/>
      <c r="CJ91" s="193"/>
      <c r="CK91" s="193"/>
      <c r="CL91" s="193"/>
      <c r="CM91" s="193"/>
      <c r="CN91" s="193"/>
      <c r="CO91" s="193"/>
      <c r="CP91" s="193"/>
      <c r="CQ91" s="193"/>
      <c r="CR91" s="193"/>
      <c r="CS91" s="193"/>
      <c r="CT91" s="193"/>
      <c r="CU91" s="193"/>
      <c r="CV91" s="193"/>
      <c r="CW91" s="193"/>
      <c r="CX91" s="193"/>
      <c r="CY91" s="193"/>
      <c r="CZ91" s="193"/>
      <c r="DA91" s="193"/>
      <c r="DB91" s="193"/>
      <c r="DC91" s="193"/>
      <c r="DD91" s="193"/>
      <c r="DE91" s="193"/>
      <c r="DF91" s="193"/>
      <c r="DG91" s="193"/>
      <c r="DH91" s="193"/>
      <c r="DI91" s="193"/>
      <c r="DJ91" s="193"/>
      <c r="DK91" s="193"/>
      <c r="DL91" s="193"/>
      <c r="DM91" s="193"/>
      <c r="DN91" s="193"/>
      <c r="DO91" s="193"/>
      <c r="DP91" s="193"/>
      <c r="DQ91" s="193"/>
      <c r="DR91" s="193"/>
      <c r="DS91" s="193"/>
      <c r="DT91" s="193"/>
      <c r="DU91" s="193"/>
      <c r="DV91" s="193"/>
      <c r="DW91" s="193"/>
      <c r="DX91" s="193"/>
      <c r="DY91" s="193"/>
      <c r="DZ91" s="193"/>
      <c r="EA91" s="193"/>
      <c r="EB91" s="193"/>
      <c r="EC91" s="193"/>
      <c r="ED91" s="193"/>
      <c r="EE91" s="193"/>
      <c r="EF91" s="193"/>
      <c r="EG91" s="193"/>
      <c r="EH91" s="193"/>
      <c r="EI91" s="193"/>
      <c r="EJ91" s="193"/>
      <c r="EK91" s="193"/>
      <c r="EL91" s="193"/>
      <c r="EM91" s="193"/>
      <c r="EN91" s="193"/>
      <c r="EO91" s="193"/>
      <c r="EP91" s="193"/>
      <c r="EQ91" s="193"/>
      <c r="ER91" s="193"/>
      <c r="ES91" s="193"/>
      <c r="ET91" s="193"/>
      <c r="EU91" s="193"/>
      <c r="EV91" s="193"/>
      <c r="EW91" s="193"/>
      <c r="EX91" s="193"/>
      <c r="EY91" s="193"/>
      <c r="EZ91" s="193"/>
      <c r="FA91" s="193"/>
      <c r="FB91" s="193"/>
      <c r="FC91" s="193"/>
      <c r="FD91" s="193"/>
      <c r="FE91" s="193"/>
      <c r="FF91" s="193"/>
      <c r="FG91" s="193"/>
      <c r="FH91" s="193"/>
      <c r="FI91" s="193"/>
      <c r="FJ91" s="193"/>
      <c r="FK91" s="193"/>
      <c r="FL91" s="193"/>
      <c r="FM91" s="193"/>
      <c r="FN91" s="193"/>
      <c r="FO91" s="193"/>
      <c r="FP91" s="193"/>
      <c r="FQ91" s="193"/>
      <c r="FR91" s="193"/>
      <c r="FS91" s="193"/>
      <c r="FT91" s="193"/>
      <c r="FU91" s="193"/>
      <c r="FV91" s="193"/>
      <c r="FW91" s="193"/>
      <c r="FX91" s="193"/>
      <c r="FY91" s="193"/>
      <c r="FZ91" s="193"/>
      <c r="GA91" s="193"/>
      <c r="GB91" s="193"/>
      <c r="GC91" s="193"/>
      <c r="GD91" s="193"/>
      <c r="GE91" s="193"/>
      <c r="GF91" s="193"/>
      <c r="GG91" s="193"/>
      <c r="GH91" s="193"/>
      <c r="GI91" s="193"/>
      <c r="GJ91" s="193"/>
      <c r="GK91" s="193"/>
      <c r="GL91" s="193"/>
      <c r="GM91" s="193"/>
      <c r="GN91" s="193"/>
      <c r="GO91" s="193"/>
      <c r="GP91" s="193"/>
      <c r="GQ91" s="193"/>
      <c r="GR91" s="193"/>
      <c r="GS91" s="193"/>
      <c r="GT91" s="193"/>
      <c r="GU91" s="193"/>
      <c r="GV91" s="193"/>
      <c r="GW91" s="193"/>
      <c r="GX91" s="193"/>
      <c r="GY91" s="193"/>
      <c r="GZ91" s="193"/>
      <c r="HA91" s="193"/>
      <c r="HB91" s="193"/>
      <c r="HC91" s="193"/>
      <c r="HD91" s="193"/>
      <c r="HE91" s="193"/>
      <c r="HF91" s="193"/>
      <c r="HG91" s="193"/>
      <c r="HH91" s="193"/>
      <c r="HI91" s="193"/>
      <c r="HJ91" s="193"/>
      <c r="HK91" s="193"/>
      <c r="HL91" s="193"/>
      <c r="HM91" s="193"/>
      <c r="HN91" s="193"/>
      <c r="HO91" s="193"/>
      <c r="HP91" s="193"/>
      <c r="HQ91" s="193"/>
      <c r="HR91" s="193"/>
      <c r="HS91" s="193"/>
      <c r="HT91" s="193"/>
      <c r="HU91" s="193"/>
      <c r="HV91" s="193"/>
      <c r="HW91" s="193"/>
      <c r="HX91" s="193"/>
      <c r="HY91" s="193"/>
      <c r="HZ91" s="193"/>
      <c r="IA91" s="193"/>
      <c r="IB91" s="193"/>
      <c r="IC91" s="193"/>
      <c r="ID91" s="193" t="n">
        <f aca="false">SUM($B91:IC91)</f>
        <v>0</v>
      </c>
      <c r="IE91" s="193" t="n">
        <f aca="false">SUM($B91:FU91)</f>
        <v>0</v>
      </c>
    </row>
    <row r="92" customFormat="false" ht="12.75" hidden="true" customHeight="false" outlineLevel="0" collapsed="false">
      <c r="B92" s="193"/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  <c r="BE92" s="193"/>
      <c r="BF92" s="193"/>
      <c r="BG92" s="193"/>
      <c r="BH92" s="193"/>
      <c r="BI92" s="193"/>
      <c r="BJ92" s="193"/>
      <c r="BK92" s="193"/>
      <c r="BL92" s="193"/>
      <c r="BM92" s="193"/>
      <c r="BN92" s="193"/>
      <c r="BO92" s="193"/>
      <c r="BP92" s="193"/>
      <c r="BQ92" s="193"/>
      <c r="BR92" s="193"/>
      <c r="BS92" s="193"/>
      <c r="BT92" s="193"/>
      <c r="BU92" s="193"/>
      <c r="BV92" s="193"/>
      <c r="BW92" s="193"/>
      <c r="BX92" s="193"/>
      <c r="BY92" s="193"/>
      <c r="BZ92" s="193"/>
      <c r="CA92" s="193"/>
      <c r="CB92" s="193"/>
      <c r="CC92" s="193"/>
      <c r="CD92" s="193"/>
      <c r="CE92" s="193"/>
      <c r="CF92" s="193"/>
      <c r="CG92" s="193"/>
      <c r="CH92" s="193"/>
      <c r="CI92" s="193"/>
      <c r="CJ92" s="193"/>
      <c r="CK92" s="193"/>
      <c r="CL92" s="193"/>
      <c r="CM92" s="193"/>
      <c r="CN92" s="193"/>
      <c r="CO92" s="193"/>
      <c r="CP92" s="193"/>
      <c r="CQ92" s="193"/>
      <c r="CR92" s="193"/>
      <c r="CS92" s="193"/>
      <c r="CT92" s="193"/>
      <c r="CU92" s="193"/>
      <c r="CV92" s="193"/>
      <c r="CW92" s="193"/>
      <c r="CX92" s="193"/>
      <c r="CY92" s="193"/>
      <c r="CZ92" s="193"/>
      <c r="DA92" s="193"/>
      <c r="DB92" s="193"/>
      <c r="DC92" s="193"/>
      <c r="DD92" s="193"/>
      <c r="DE92" s="193"/>
      <c r="DF92" s="193"/>
      <c r="DG92" s="193"/>
      <c r="DH92" s="193"/>
      <c r="DI92" s="193"/>
      <c r="DJ92" s="193"/>
      <c r="DK92" s="193"/>
      <c r="DL92" s="193"/>
      <c r="DM92" s="193"/>
      <c r="DN92" s="193"/>
      <c r="DO92" s="193"/>
      <c r="DP92" s="193"/>
      <c r="DQ92" s="193"/>
      <c r="DR92" s="193"/>
      <c r="DS92" s="193"/>
      <c r="DT92" s="193"/>
      <c r="DU92" s="193"/>
      <c r="DV92" s="193"/>
      <c r="DW92" s="193"/>
      <c r="DX92" s="193"/>
      <c r="DY92" s="193"/>
      <c r="DZ92" s="193"/>
      <c r="EA92" s="193"/>
      <c r="EB92" s="193"/>
      <c r="EC92" s="193"/>
      <c r="ED92" s="193"/>
      <c r="EE92" s="193"/>
      <c r="EF92" s="193"/>
      <c r="EG92" s="193"/>
      <c r="EH92" s="193"/>
      <c r="EI92" s="193"/>
      <c r="EJ92" s="193"/>
      <c r="EK92" s="193"/>
      <c r="EL92" s="193"/>
      <c r="EM92" s="193"/>
      <c r="EN92" s="193"/>
      <c r="EO92" s="193"/>
      <c r="EP92" s="193"/>
      <c r="EQ92" s="193"/>
      <c r="ER92" s="193"/>
      <c r="ES92" s="193"/>
      <c r="ET92" s="193"/>
      <c r="EU92" s="193"/>
      <c r="EV92" s="193"/>
      <c r="EW92" s="193"/>
      <c r="EX92" s="193"/>
      <c r="EY92" s="193"/>
      <c r="EZ92" s="193"/>
      <c r="FA92" s="193"/>
      <c r="FB92" s="193"/>
      <c r="FC92" s="193"/>
      <c r="FD92" s="193"/>
      <c r="FE92" s="193"/>
      <c r="FF92" s="193"/>
      <c r="FG92" s="193"/>
      <c r="FH92" s="193"/>
      <c r="FI92" s="193"/>
      <c r="FJ92" s="193"/>
      <c r="FK92" s="193"/>
      <c r="FL92" s="193"/>
      <c r="FM92" s="193"/>
      <c r="FN92" s="193"/>
      <c r="FO92" s="193"/>
      <c r="FP92" s="193"/>
      <c r="FQ92" s="193"/>
      <c r="FR92" s="193"/>
      <c r="FS92" s="193"/>
      <c r="FT92" s="193"/>
      <c r="FU92" s="193"/>
      <c r="FV92" s="193"/>
      <c r="FW92" s="193"/>
      <c r="FX92" s="193"/>
      <c r="FY92" s="193"/>
      <c r="FZ92" s="193"/>
      <c r="GA92" s="193"/>
      <c r="GB92" s="193"/>
      <c r="GC92" s="193"/>
      <c r="GD92" s="193"/>
      <c r="GE92" s="193"/>
      <c r="GF92" s="193"/>
      <c r="GG92" s="193"/>
      <c r="GH92" s="193"/>
      <c r="GI92" s="193"/>
      <c r="GJ92" s="193"/>
      <c r="GK92" s="193"/>
      <c r="GL92" s="193"/>
      <c r="GM92" s="193"/>
      <c r="GN92" s="193"/>
      <c r="GO92" s="193"/>
      <c r="GP92" s="193"/>
      <c r="GQ92" s="193"/>
      <c r="GR92" s="193"/>
      <c r="GS92" s="193"/>
      <c r="GT92" s="193"/>
      <c r="GU92" s="193"/>
      <c r="GV92" s="193"/>
      <c r="GW92" s="193"/>
      <c r="GX92" s="193"/>
      <c r="GY92" s="193"/>
      <c r="GZ92" s="193"/>
      <c r="HA92" s="193"/>
      <c r="HB92" s="193"/>
      <c r="HC92" s="193"/>
      <c r="HD92" s="193"/>
      <c r="HE92" s="193"/>
      <c r="HF92" s="193"/>
      <c r="HG92" s="193"/>
      <c r="HH92" s="193"/>
      <c r="HI92" s="193"/>
      <c r="HJ92" s="193"/>
      <c r="HK92" s="193"/>
      <c r="HL92" s="193"/>
      <c r="HM92" s="193"/>
      <c r="HN92" s="193"/>
      <c r="HO92" s="193"/>
      <c r="HP92" s="193"/>
      <c r="HQ92" s="193"/>
      <c r="HR92" s="193"/>
      <c r="HS92" s="193"/>
      <c r="HT92" s="193"/>
      <c r="HU92" s="193"/>
      <c r="HV92" s="193"/>
      <c r="HW92" s="193"/>
      <c r="HX92" s="193"/>
      <c r="HY92" s="193"/>
      <c r="HZ92" s="193"/>
      <c r="IA92" s="193"/>
      <c r="IB92" s="193"/>
      <c r="IC92" s="193"/>
      <c r="ID92" s="193" t="n">
        <f aca="false">SUM($B92:IC92)</f>
        <v>0</v>
      </c>
      <c r="IE92" s="193" t="n">
        <f aca="false">SUM($B92:FU92)</f>
        <v>0</v>
      </c>
    </row>
    <row r="93" customFormat="false" ht="12.75" hidden="true" customHeight="false" outlineLevel="0" collapsed="false">
      <c r="B93" s="193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3"/>
      <c r="BH93" s="193"/>
      <c r="BI93" s="193"/>
      <c r="BJ93" s="193"/>
      <c r="BK93" s="193"/>
      <c r="BL93" s="193"/>
      <c r="BM93" s="193"/>
      <c r="BN93" s="193"/>
      <c r="BO93" s="193"/>
      <c r="BP93" s="193"/>
      <c r="BQ93" s="193"/>
      <c r="BR93" s="193"/>
      <c r="BS93" s="193"/>
      <c r="BT93" s="193"/>
      <c r="BU93" s="193"/>
      <c r="BV93" s="193"/>
      <c r="BW93" s="193"/>
      <c r="BX93" s="193"/>
      <c r="BY93" s="193"/>
      <c r="BZ93" s="193"/>
      <c r="CA93" s="193"/>
      <c r="CB93" s="193"/>
      <c r="CC93" s="193"/>
      <c r="CD93" s="193"/>
      <c r="CE93" s="193"/>
      <c r="CF93" s="193"/>
      <c r="CG93" s="193"/>
      <c r="CH93" s="193"/>
      <c r="CI93" s="193"/>
      <c r="CJ93" s="193"/>
      <c r="CK93" s="193"/>
      <c r="CL93" s="193"/>
      <c r="CM93" s="193"/>
      <c r="CN93" s="193"/>
      <c r="CO93" s="193"/>
      <c r="CP93" s="193"/>
      <c r="CQ93" s="193"/>
      <c r="CR93" s="193"/>
      <c r="CS93" s="193"/>
      <c r="CT93" s="193"/>
      <c r="CU93" s="193"/>
      <c r="CV93" s="193"/>
      <c r="CW93" s="193"/>
      <c r="CX93" s="193"/>
      <c r="CY93" s="193"/>
      <c r="CZ93" s="193"/>
      <c r="DA93" s="193"/>
      <c r="DB93" s="193"/>
      <c r="DC93" s="193"/>
      <c r="DD93" s="193"/>
      <c r="DE93" s="193"/>
      <c r="DF93" s="193"/>
      <c r="DG93" s="193"/>
      <c r="DH93" s="193"/>
      <c r="DI93" s="193"/>
      <c r="DJ93" s="193"/>
      <c r="DK93" s="193"/>
      <c r="DL93" s="193"/>
      <c r="DM93" s="193"/>
      <c r="DN93" s="193"/>
      <c r="DO93" s="193"/>
      <c r="DP93" s="193"/>
      <c r="DQ93" s="193"/>
      <c r="DR93" s="193"/>
      <c r="DS93" s="193"/>
      <c r="DT93" s="193"/>
      <c r="DU93" s="193"/>
      <c r="DV93" s="193"/>
      <c r="DW93" s="193"/>
      <c r="DX93" s="193"/>
      <c r="DY93" s="193"/>
      <c r="DZ93" s="193"/>
      <c r="EA93" s="193"/>
      <c r="EB93" s="193"/>
      <c r="EC93" s="193"/>
      <c r="ED93" s="193"/>
      <c r="EE93" s="193"/>
      <c r="EF93" s="193"/>
      <c r="EG93" s="193"/>
      <c r="EH93" s="193"/>
      <c r="EI93" s="193"/>
      <c r="EJ93" s="193"/>
      <c r="EK93" s="193"/>
      <c r="EL93" s="193"/>
      <c r="EM93" s="193"/>
      <c r="EN93" s="193"/>
      <c r="EO93" s="193"/>
      <c r="EP93" s="193"/>
      <c r="EQ93" s="193"/>
      <c r="ER93" s="193"/>
      <c r="ES93" s="193"/>
      <c r="ET93" s="193"/>
      <c r="EU93" s="193"/>
      <c r="EV93" s="193"/>
      <c r="EW93" s="193"/>
      <c r="EX93" s="193"/>
      <c r="EY93" s="193"/>
      <c r="EZ93" s="193"/>
      <c r="FA93" s="193"/>
      <c r="FB93" s="193"/>
      <c r="FC93" s="193"/>
      <c r="FD93" s="193"/>
      <c r="FE93" s="193"/>
      <c r="FF93" s="193"/>
      <c r="FG93" s="193"/>
      <c r="FH93" s="193"/>
      <c r="FI93" s="193"/>
      <c r="FJ93" s="193"/>
      <c r="FK93" s="193"/>
      <c r="FL93" s="193"/>
      <c r="FM93" s="193"/>
      <c r="FN93" s="193"/>
      <c r="FO93" s="193"/>
      <c r="FP93" s="193"/>
      <c r="FQ93" s="193"/>
      <c r="FR93" s="193"/>
      <c r="FS93" s="193"/>
      <c r="FT93" s="193"/>
      <c r="FU93" s="193"/>
      <c r="FV93" s="193"/>
      <c r="FW93" s="193"/>
      <c r="FX93" s="193"/>
      <c r="FY93" s="193"/>
      <c r="FZ93" s="193"/>
      <c r="GA93" s="193"/>
      <c r="GB93" s="193"/>
      <c r="GC93" s="193"/>
      <c r="GD93" s="193"/>
      <c r="GE93" s="193"/>
      <c r="GF93" s="193"/>
      <c r="GG93" s="193"/>
      <c r="GH93" s="193"/>
      <c r="GI93" s="193"/>
      <c r="GJ93" s="193"/>
      <c r="GK93" s="193"/>
      <c r="GL93" s="193"/>
      <c r="GM93" s="193"/>
      <c r="GN93" s="193"/>
      <c r="GO93" s="193"/>
      <c r="GP93" s="193"/>
      <c r="GQ93" s="193"/>
      <c r="GR93" s="193"/>
      <c r="GS93" s="193"/>
      <c r="GT93" s="193"/>
      <c r="GU93" s="193"/>
      <c r="GV93" s="193"/>
      <c r="GW93" s="193"/>
      <c r="GX93" s="193"/>
      <c r="GY93" s="193"/>
      <c r="GZ93" s="193"/>
      <c r="HA93" s="193"/>
      <c r="HB93" s="193"/>
      <c r="HC93" s="193"/>
      <c r="HD93" s="193"/>
      <c r="HE93" s="193"/>
      <c r="HF93" s="193"/>
      <c r="HG93" s="193"/>
      <c r="HH93" s="193"/>
      <c r="HI93" s="193"/>
      <c r="HJ93" s="193"/>
      <c r="HK93" s="193"/>
      <c r="HL93" s="193"/>
      <c r="HM93" s="193"/>
      <c r="HN93" s="193"/>
      <c r="HO93" s="193"/>
      <c r="HP93" s="193"/>
      <c r="HQ93" s="193"/>
      <c r="HR93" s="193"/>
      <c r="HS93" s="193"/>
      <c r="HT93" s="193"/>
      <c r="HU93" s="193"/>
      <c r="HV93" s="193"/>
      <c r="HW93" s="193"/>
      <c r="HX93" s="193"/>
      <c r="HY93" s="193"/>
      <c r="HZ93" s="193"/>
      <c r="IA93" s="193"/>
      <c r="IB93" s="193"/>
      <c r="IC93" s="193"/>
      <c r="ID93" s="193" t="n">
        <f aca="false">SUM($B93:IC93)</f>
        <v>0</v>
      </c>
      <c r="IE93" s="193" t="n">
        <f aca="false">SUM($B93:FU93)</f>
        <v>0</v>
      </c>
    </row>
    <row r="94" customFormat="false" ht="12.75" hidden="true" customHeight="false" outlineLevel="0" collapsed="false">
      <c r="B94" s="193"/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  <c r="BE94" s="193"/>
      <c r="BF94" s="193"/>
      <c r="BG94" s="193"/>
      <c r="BH94" s="193"/>
      <c r="BI94" s="193"/>
      <c r="BJ94" s="193"/>
      <c r="BK94" s="193"/>
      <c r="BL94" s="193"/>
      <c r="BM94" s="193"/>
      <c r="BN94" s="193"/>
      <c r="BO94" s="193"/>
      <c r="BP94" s="193"/>
      <c r="BQ94" s="193"/>
      <c r="BR94" s="193"/>
      <c r="BS94" s="193"/>
      <c r="BT94" s="193"/>
      <c r="BU94" s="193"/>
      <c r="BV94" s="193"/>
      <c r="BW94" s="193"/>
      <c r="BX94" s="193"/>
      <c r="BY94" s="193"/>
      <c r="BZ94" s="193"/>
      <c r="CA94" s="193"/>
      <c r="CB94" s="193"/>
      <c r="CC94" s="193"/>
      <c r="CD94" s="193"/>
      <c r="CE94" s="193"/>
      <c r="CF94" s="193"/>
      <c r="CG94" s="193"/>
      <c r="CH94" s="193"/>
      <c r="CI94" s="193"/>
      <c r="CJ94" s="193"/>
      <c r="CK94" s="193"/>
      <c r="CL94" s="193"/>
      <c r="CM94" s="193"/>
      <c r="CN94" s="193"/>
      <c r="CO94" s="193"/>
      <c r="CP94" s="193"/>
      <c r="CQ94" s="193"/>
      <c r="CR94" s="193"/>
      <c r="CS94" s="193"/>
      <c r="CT94" s="193"/>
      <c r="CU94" s="193"/>
      <c r="CV94" s="193"/>
      <c r="CW94" s="193"/>
      <c r="CX94" s="193"/>
      <c r="CY94" s="193"/>
      <c r="CZ94" s="193"/>
      <c r="DA94" s="193"/>
      <c r="DB94" s="193"/>
      <c r="DC94" s="193"/>
      <c r="DD94" s="193"/>
      <c r="DE94" s="193"/>
      <c r="DF94" s="193"/>
      <c r="DG94" s="193"/>
      <c r="DH94" s="193"/>
      <c r="DI94" s="193"/>
      <c r="DJ94" s="193"/>
      <c r="DK94" s="193"/>
      <c r="DL94" s="193"/>
      <c r="DM94" s="193"/>
      <c r="DN94" s="193"/>
      <c r="DO94" s="193"/>
      <c r="DP94" s="193"/>
      <c r="DQ94" s="193"/>
      <c r="DR94" s="193"/>
      <c r="DS94" s="193"/>
      <c r="DT94" s="193"/>
      <c r="DU94" s="193"/>
      <c r="DV94" s="193"/>
      <c r="DW94" s="193"/>
      <c r="DX94" s="193"/>
      <c r="DY94" s="193"/>
      <c r="DZ94" s="193"/>
      <c r="EA94" s="193"/>
      <c r="EB94" s="193"/>
      <c r="EC94" s="193"/>
      <c r="ED94" s="193"/>
      <c r="EE94" s="193"/>
      <c r="EF94" s="193"/>
      <c r="EG94" s="193"/>
      <c r="EH94" s="193"/>
      <c r="EI94" s="193"/>
      <c r="EJ94" s="193"/>
      <c r="EK94" s="193"/>
      <c r="EL94" s="193"/>
      <c r="EM94" s="193"/>
      <c r="EN94" s="193"/>
      <c r="EO94" s="193"/>
      <c r="EP94" s="193"/>
      <c r="EQ94" s="193"/>
      <c r="ER94" s="193"/>
      <c r="ES94" s="193"/>
      <c r="ET94" s="193"/>
      <c r="EU94" s="193"/>
      <c r="EV94" s="193"/>
      <c r="EW94" s="193"/>
      <c r="EX94" s="193"/>
      <c r="EY94" s="193"/>
      <c r="EZ94" s="193"/>
      <c r="FA94" s="193"/>
      <c r="FB94" s="193"/>
      <c r="FC94" s="193"/>
      <c r="FD94" s="193"/>
      <c r="FE94" s="193"/>
      <c r="FF94" s="193"/>
      <c r="FG94" s="193"/>
      <c r="FH94" s="193"/>
      <c r="FI94" s="193"/>
      <c r="FJ94" s="193"/>
      <c r="FK94" s="193"/>
      <c r="FL94" s="193"/>
      <c r="FM94" s="193"/>
      <c r="FN94" s="193"/>
      <c r="FO94" s="193"/>
      <c r="FP94" s="193"/>
      <c r="FQ94" s="193"/>
      <c r="FR94" s="193"/>
      <c r="FS94" s="193"/>
      <c r="FT94" s="193"/>
      <c r="FU94" s="193"/>
      <c r="FV94" s="193"/>
      <c r="FW94" s="193"/>
      <c r="FX94" s="193"/>
      <c r="FY94" s="193"/>
      <c r="FZ94" s="193"/>
      <c r="GA94" s="193"/>
      <c r="GB94" s="193"/>
      <c r="GC94" s="193"/>
      <c r="GD94" s="193"/>
      <c r="GE94" s="193"/>
      <c r="GF94" s="193"/>
      <c r="GG94" s="193"/>
      <c r="GH94" s="193"/>
      <c r="GI94" s="193"/>
      <c r="GJ94" s="193"/>
      <c r="GK94" s="193"/>
      <c r="GL94" s="193"/>
      <c r="GM94" s="193"/>
      <c r="GN94" s="193"/>
      <c r="GO94" s="193"/>
      <c r="GP94" s="193"/>
      <c r="GQ94" s="193"/>
      <c r="GR94" s="193"/>
      <c r="GS94" s="193"/>
      <c r="GT94" s="193"/>
      <c r="GU94" s="193"/>
      <c r="GV94" s="193"/>
      <c r="GW94" s="193"/>
      <c r="GX94" s="193"/>
      <c r="GY94" s="193"/>
      <c r="GZ94" s="193"/>
      <c r="HA94" s="193"/>
      <c r="HB94" s="193"/>
      <c r="HC94" s="193"/>
      <c r="HD94" s="193"/>
      <c r="HE94" s="193"/>
      <c r="HF94" s="193"/>
      <c r="HG94" s="193"/>
      <c r="HH94" s="193"/>
      <c r="HI94" s="193"/>
      <c r="HJ94" s="193"/>
      <c r="HK94" s="193"/>
      <c r="HL94" s="193"/>
      <c r="HM94" s="193"/>
      <c r="HN94" s="193"/>
      <c r="HO94" s="193"/>
      <c r="HP94" s="193"/>
      <c r="HQ94" s="193"/>
      <c r="HR94" s="193"/>
      <c r="HS94" s="193"/>
      <c r="HT94" s="193"/>
      <c r="HU94" s="193"/>
      <c r="HV94" s="193"/>
      <c r="HW94" s="193"/>
      <c r="HX94" s="193"/>
      <c r="HY94" s="193"/>
      <c r="HZ94" s="193"/>
      <c r="IA94" s="193"/>
      <c r="IB94" s="193"/>
      <c r="IC94" s="193"/>
      <c r="ID94" s="193" t="n">
        <f aca="false">SUM($B94:IC94)</f>
        <v>0</v>
      </c>
      <c r="IE94" s="193" t="n">
        <f aca="false">SUM($B94:FU94)</f>
        <v>0</v>
      </c>
    </row>
    <row r="95" customFormat="false" ht="12.75" hidden="true" customHeight="false" outlineLevel="0" collapsed="false">
      <c r="B95" s="193"/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193"/>
      <c r="BP95" s="193"/>
      <c r="BQ95" s="193"/>
      <c r="BR95" s="193"/>
      <c r="BS95" s="193"/>
      <c r="BT95" s="193"/>
      <c r="BU95" s="193"/>
      <c r="BV95" s="193"/>
      <c r="BW95" s="193"/>
      <c r="BX95" s="193"/>
      <c r="BY95" s="193"/>
      <c r="BZ95" s="193"/>
      <c r="CA95" s="193"/>
      <c r="CB95" s="193"/>
      <c r="CC95" s="193"/>
      <c r="CD95" s="193"/>
      <c r="CE95" s="193"/>
      <c r="CF95" s="193"/>
      <c r="CG95" s="193"/>
      <c r="CH95" s="193"/>
      <c r="CI95" s="193"/>
      <c r="CJ95" s="193"/>
      <c r="CK95" s="193"/>
      <c r="CL95" s="193"/>
      <c r="CM95" s="193"/>
      <c r="CN95" s="193"/>
      <c r="CO95" s="193"/>
      <c r="CP95" s="193"/>
      <c r="CQ95" s="193"/>
      <c r="CR95" s="193"/>
      <c r="CS95" s="193"/>
      <c r="CT95" s="193"/>
      <c r="CU95" s="193"/>
      <c r="CV95" s="193"/>
      <c r="CW95" s="193"/>
      <c r="CX95" s="193"/>
      <c r="CY95" s="193"/>
      <c r="CZ95" s="193"/>
      <c r="DA95" s="193"/>
      <c r="DB95" s="193"/>
      <c r="DC95" s="193"/>
      <c r="DD95" s="193"/>
      <c r="DE95" s="193"/>
      <c r="DF95" s="193"/>
      <c r="DG95" s="193"/>
      <c r="DH95" s="193"/>
      <c r="DI95" s="193"/>
      <c r="DJ95" s="193"/>
      <c r="DK95" s="193"/>
      <c r="DL95" s="193"/>
      <c r="DM95" s="193"/>
      <c r="DN95" s="193"/>
      <c r="DO95" s="193"/>
      <c r="DP95" s="193"/>
      <c r="DQ95" s="193"/>
      <c r="DR95" s="193"/>
      <c r="DS95" s="193"/>
      <c r="DT95" s="193"/>
      <c r="DU95" s="193"/>
      <c r="DV95" s="193"/>
      <c r="DW95" s="193"/>
      <c r="DX95" s="193"/>
      <c r="DY95" s="193"/>
      <c r="DZ95" s="193"/>
      <c r="EA95" s="193"/>
      <c r="EB95" s="193"/>
      <c r="EC95" s="193"/>
      <c r="ED95" s="193"/>
      <c r="EE95" s="193"/>
      <c r="EF95" s="193"/>
      <c r="EG95" s="193"/>
      <c r="EH95" s="193"/>
      <c r="EI95" s="193"/>
      <c r="EJ95" s="193"/>
      <c r="EK95" s="193"/>
      <c r="EL95" s="193"/>
      <c r="EM95" s="193"/>
      <c r="EN95" s="193"/>
      <c r="EO95" s="193"/>
      <c r="EP95" s="193"/>
      <c r="EQ95" s="193"/>
      <c r="ER95" s="193"/>
      <c r="ES95" s="193"/>
      <c r="ET95" s="193"/>
      <c r="EU95" s="193"/>
      <c r="EV95" s="193"/>
      <c r="EW95" s="193"/>
      <c r="EX95" s="193"/>
      <c r="EY95" s="193"/>
      <c r="EZ95" s="193"/>
      <c r="FA95" s="193"/>
      <c r="FB95" s="193"/>
      <c r="FC95" s="193"/>
      <c r="FD95" s="193"/>
      <c r="FE95" s="193"/>
      <c r="FF95" s="193"/>
      <c r="FG95" s="193"/>
      <c r="FH95" s="193"/>
      <c r="FI95" s="193"/>
      <c r="FJ95" s="193"/>
      <c r="FK95" s="193"/>
      <c r="FL95" s="193"/>
      <c r="FM95" s="193"/>
      <c r="FN95" s="193"/>
      <c r="FO95" s="193"/>
      <c r="FP95" s="193"/>
      <c r="FQ95" s="193"/>
      <c r="FR95" s="193"/>
      <c r="FS95" s="193"/>
      <c r="FT95" s="193"/>
      <c r="FU95" s="193"/>
      <c r="FV95" s="193"/>
      <c r="FW95" s="193"/>
      <c r="FX95" s="193"/>
      <c r="FY95" s="193"/>
      <c r="FZ95" s="193"/>
      <c r="GA95" s="193"/>
      <c r="GB95" s="193"/>
      <c r="GC95" s="193"/>
      <c r="GD95" s="193"/>
      <c r="GE95" s="193"/>
      <c r="GF95" s="193"/>
      <c r="GG95" s="193"/>
      <c r="GH95" s="193"/>
      <c r="GI95" s="193"/>
      <c r="GJ95" s="193"/>
      <c r="GK95" s="193"/>
      <c r="GL95" s="193"/>
      <c r="GM95" s="193"/>
      <c r="GN95" s="193"/>
      <c r="GO95" s="193"/>
      <c r="GP95" s="193"/>
      <c r="GQ95" s="193"/>
      <c r="GR95" s="193"/>
      <c r="GS95" s="193"/>
      <c r="GT95" s="193"/>
      <c r="GU95" s="193"/>
      <c r="GV95" s="193"/>
      <c r="GW95" s="193"/>
      <c r="GX95" s="193"/>
      <c r="GY95" s="193"/>
      <c r="GZ95" s="193"/>
      <c r="HA95" s="193"/>
      <c r="HB95" s="193"/>
      <c r="HC95" s="193"/>
      <c r="HD95" s="193"/>
      <c r="HE95" s="193"/>
      <c r="HF95" s="193"/>
      <c r="HG95" s="193"/>
      <c r="HH95" s="193"/>
      <c r="HI95" s="193"/>
      <c r="HJ95" s="193"/>
      <c r="HK95" s="193"/>
      <c r="HL95" s="193"/>
      <c r="HM95" s="193"/>
      <c r="HN95" s="193"/>
      <c r="HO95" s="193"/>
      <c r="HP95" s="193"/>
      <c r="HQ95" s="193"/>
      <c r="HR95" s="193"/>
      <c r="HS95" s="193"/>
      <c r="HT95" s="193"/>
      <c r="HU95" s="193"/>
      <c r="HV95" s="193"/>
      <c r="HW95" s="193"/>
      <c r="HX95" s="193"/>
      <c r="HY95" s="193"/>
      <c r="HZ95" s="193"/>
      <c r="IA95" s="193"/>
      <c r="IB95" s="193"/>
      <c r="IC95" s="193"/>
      <c r="ID95" s="193" t="n">
        <f aca="false">SUM($B95:IC95)</f>
        <v>0</v>
      </c>
      <c r="IE95" s="193" t="n">
        <f aca="false">SUM($B95:FU95)</f>
        <v>0</v>
      </c>
    </row>
    <row r="96" customFormat="false" ht="12.75" hidden="true" customHeight="false" outlineLevel="0" collapsed="false">
      <c r="B96" s="193"/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  <c r="BE96" s="193"/>
      <c r="BF96" s="193"/>
      <c r="BG96" s="193"/>
      <c r="BH96" s="193"/>
      <c r="BI96" s="193"/>
      <c r="BJ96" s="193"/>
      <c r="BK96" s="193"/>
      <c r="BL96" s="193"/>
      <c r="BM96" s="193"/>
      <c r="BN96" s="193"/>
      <c r="BO96" s="193"/>
      <c r="BP96" s="193"/>
      <c r="BQ96" s="193"/>
      <c r="BR96" s="193"/>
      <c r="BS96" s="193"/>
      <c r="BT96" s="193"/>
      <c r="BU96" s="193"/>
      <c r="BV96" s="193"/>
      <c r="BW96" s="193"/>
      <c r="BX96" s="193"/>
      <c r="BY96" s="193"/>
      <c r="BZ96" s="193"/>
      <c r="CA96" s="193"/>
      <c r="CB96" s="193"/>
      <c r="CC96" s="193"/>
      <c r="CD96" s="193"/>
      <c r="CE96" s="193"/>
      <c r="CF96" s="193"/>
      <c r="CG96" s="193"/>
      <c r="CH96" s="193"/>
      <c r="CI96" s="193"/>
      <c r="CJ96" s="193"/>
      <c r="CK96" s="193"/>
      <c r="CL96" s="193"/>
      <c r="CM96" s="193"/>
      <c r="CN96" s="193"/>
      <c r="CO96" s="193"/>
      <c r="CP96" s="193"/>
      <c r="CQ96" s="193"/>
      <c r="CR96" s="193"/>
      <c r="CS96" s="193"/>
      <c r="CT96" s="193"/>
      <c r="CU96" s="193"/>
      <c r="CV96" s="193"/>
      <c r="CW96" s="193"/>
      <c r="CX96" s="193"/>
      <c r="CY96" s="193"/>
      <c r="CZ96" s="193"/>
      <c r="DA96" s="193"/>
      <c r="DB96" s="193"/>
      <c r="DC96" s="193"/>
      <c r="DD96" s="193"/>
      <c r="DE96" s="193"/>
      <c r="DF96" s="193"/>
      <c r="DG96" s="193"/>
      <c r="DH96" s="193"/>
      <c r="DI96" s="193"/>
      <c r="DJ96" s="193"/>
      <c r="DK96" s="193"/>
      <c r="DL96" s="193"/>
      <c r="DM96" s="193"/>
      <c r="DN96" s="193"/>
      <c r="DO96" s="193"/>
      <c r="DP96" s="193"/>
      <c r="DQ96" s="193"/>
      <c r="DR96" s="193"/>
      <c r="DS96" s="193"/>
      <c r="DT96" s="193"/>
      <c r="DU96" s="193"/>
      <c r="DV96" s="193"/>
      <c r="DW96" s="193"/>
      <c r="DX96" s="193"/>
      <c r="DY96" s="193"/>
      <c r="DZ96" s="193"/>
      <c r="EA96" s="193"/>
      <c r="EB96" s="193"/>
      <c r="EC96" s="193"/>
      <c r="ED96" s="193"/>
      <c r="EE96" s="193"/>
      <c r="EF96" s="193"/>
      <c r="EG96" s="193"/>
      <c r="EH96" s="193"/>
      <c r="EI96" s="193"/>
      <c r="EJ96" s="193"/>
      <c r="EK96" s="193"/>
      <c r="EL96" s="193"/>
      <c r="EM96" s="193"/>
      <c r="EN96" s="193"/>
      <c r="EO96" s="193"/>
      <c r="EP96" s="193"/>
      <c r="EQ96" s="193"/>
      <c r="ER96" s="193"/>
      <c r="ES96" s="193"/>
      <c r="ET96" s="193"/>
      <c r="EU96" s="193"/>
      <c r="EV96" s="193"/>
      <c r="EW96" s="193"/>
      <c r="EX96" s="193"/>
      <c r="EY96" s="193"/>
      <c r="EZ96" s="193"/>
      <c r="FA96" s="193"/>
      <c r="FB96" s="193"/>
      <c r="FC96" s="193"/>
      <c r="FD96" s="193"/>
      <c r="FE96" s="193"/>
      <c r="FF96" s="193"/>
      <c r="FG96" s="193"/>
      <c r="FH96" s="193"/>
      <c r="FI96" s="193"/>
      <c r="FJ96" s="193"/>
      <c r="FK96" s="193"/>
      <c r="FL96" s="193"/>
      <c r="FM96" s="193"/>
      <c r="FN96" s="193"/>
      <c r="FO96" s="193"/>
      <c r="FP96" s="193"/>
      <c r="FQ96" s="193"/>
      <c r="FR96" s="193"/>
      <c r="FS96" s="193"/>
      <c r="FT96" s="193"/>
      <c r="FU96" s="193"/>
      <c r="FV96" s="193"/>
      <c r="FW96" s="193"/>
      <c r="FX96" s="193"/>
      <c r="FY96" s="193"/>
      <c r="FZ96" s="193"/>
      <c r="GA96" s="193"/>
      <c r="GB96" s="193"/>
      <c r="GC96" s="193"/>
      <c r="GD96" s="193"/>
      <c r="GE96" s="193"/>
      <c r="GF96" s="193"/>
      <c r="GG96" s="193"/>
      <c r="GH96" s="193"/>
      <c r="GI96" s="193"/>
      <c r="GJ96" s="193"/>
      <c r="GK96" s="193"/>
      <c r="GL96" s="193"/>
      <c r="GM96" s="193"/>
      <c r="GN96" s="193"/>
      <c r="GO96" s="193"/>
      <c r="GP96" s="193"/>
      <c r="GQ96" s="193"/>
      <c r="GR96" s="193"/>
      <c r="GS96" s="193"/>
      <c r="GT96" s="193"/>
      <c r="GU96" s="193"/>
      <c r="GV96" s="193"/>
      <c r="GW96" s="193"/>
      <c r="GX96" s="193"/>
      <c r="GY96" s="193"/>
      <c r="GZ96" s="193"/>
      <c r="HA96" s="193"/>
      <c r="HB96" s="193"/>
      <c r="HC96" s="193"/>
      <c r="HD96" s="193"/>
      <c r="HE96" s="193"/>
      <c r="HF96" s="193"/>
      <c r="HG96" s="193"/>
      <c r="HH96" s="193"/>
      <c r="HI96" s="193"/>
      <c r="HJ96" s="193"/>
      <c r="HK96" s="193"/>
      <c r="HL96" s="193"/>
      <c r="HM96" s="193"/>
      <c r="HN96" s="193"/>
      <c r="HO96" s="193"/>
      <c r="HP96" s="193"/>
      <c r="HQ96" s="193"/>
      <c r="HR96" s="193"/>
      <c r="HS96" s="193"/>
      <c r="HT96" s="193"/>
      <c r="HU96" s="193"/>
      <c r="HV96" s="193"/>
      <c r="HW96" s="193"/>
      <c r="HX96" s="193"/>
      <c r="HY96" s="193"/>
      <c r="HZ96" s="193"/>
      <c r="IA96" s="193"/>
      <c r="IB96" s="193"/>
      <c r="IC96" s="193"/>
      <c r="ID96" s="193" t="n">
        <f aca="false">SUM($B96:IC96)</f>
        <v>0</v>
      </c>
      <c r="IE96" s="193" t="n">
        <f aca="false">SUM($B96:FU96)</f>
        <v>0</v>
      </c>
    </row>
    <row r="97" customFormat="false" ht="12.75" hidden="true" customHeight="false" outlineLevel="0" collapsed="false">
      <c r="B97" s="193"/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3"/>
      <c r="BH97" s="193"/>
      <c r="BI97" s="193"/>
      <c r="BJ97" s="193"/>
      <c r="BK97" s="193"/>
      <c r="BL97" s="193"/>
      <c r="BM97" s="193"/>
      <c r="BN97" s="193"/>
      <c r="BO97" s="193"/>
      <c r="BP97" s="193"/>
      <c r="BQ97" s="193"/>
      <c r="BR97" s="193"/>
      <c r="BS97" s="193"/>
      <c r="BT97" s="193"/>
      <c r="BU97" s="193"/>
      <c r="BV97" s="193"/>
      <c r="BW97" s="193"/>
      <c r="BX97" s="193"/>
      <c r="BY97" s="193"/>
      <c r="BZ97" s="193"/>
      <c r="CA97" s="193"/>
      <c r="CB97" s="193"/>
      <c r="CC97" s="193"/>
      <c r="CD97" s="193"/>
      <c r="CE97" s="193"/>
      <c r="CF97" s="193"/>
      <c r="CG97" s="193"/>
      <c r="CH97" s="193"/>
      <c r="CI97" s="193"/>
      <c r="CJ97" s="193"/>
      <c r="CK97" s="193"/>
      <c r="CL97" s="193"/>
      <c r="CM97" s="193"/>
      <c r="CN97" s="193"/>
      <c r="CO97" s="193"/>
      <c r="CP97" s="193"/>
      <c r="CQ97" s="193"/>
      <c r="CR97" s="193"/>
      <c r="CS97" s="193"/>
      <c r="CT97" s="193"/>
      <c r="CU97" s="193"/>
      <c r="CV97" s="193"/>
      <c r="CW97" s="193"/>
      <c r="CX97" s="193"/>
      <c r="CY97" s="193"/>
      <c r="CZ97" s="193"/>
      <c r="DA97" s="193"/>
      <c r="DB97" s="193"/>
      <c r="DC97" s="193"/>
      <c r="DD97" s="193"/>
      <c r="DE97" s="193"/>
      <c r="DF97" s="193"/>
      <c r="DG97" s="193"/>
      <c r="DH97" s="193"/>
      <c r="DI97" s="193"/>
      <c r="DJ97" s="193"/>
      <c r="DK97" s="193"/>
      <c r="DL97" s="193"/>
      <c r="DM97" s="193"/>
      <c r="DN97" s="193"/>
      <c r="DO97" s="193"/>
      <c r="DP97" s="193"/>
      <c r="DQ97" s="193"/>
      <c r="DR97" s="193"/>
      <c r="DS97" s="193"/>
      <c r="DT97" s="193"/>
      <c r="DU97" s="193"/>
      <c r="DV97" s="193"/>
      <c r="DW97" s="193"/>
      <c r="DX97" s="193"/>
      <c r="DY97" s="193"/>
      <c r="DZ97" s="193"/>
      <c r="EA97" s="193"/>
      <c r="EB97" s="193"/>
      <c r="EC97" s="193"/>
      <c r="ED97" s="193"/>
      <c r="EE97" s="193"/>
      <c r="EF97" s="193"/>
      <c r="EG97" s="193"/>
      <c r="EH97" s="193"/>
      <c r="EI97" s="193"/>
      <c r="EJ97" s="193"/>
      <c r="EK97" s="193"/>
      <c r="EL97" s="193"/>
      <c r="EM97" s="193"/>
      <c r="EN97" s="193"/>
      <c r="EO97" s="193"/>
      <c r="EP97" s="193"/>
      <c r="EQ97" s="193"/>
      <c r="ER97" s="193"/>
      <c r="ES97" s="193"/>
      <c r="ET97" s="193"/>
      <c r="EU97" s="193"/>
      <c r="EV97" s="193"/>
      <c r="EW97" s="193"/>
      <c r="EX97" s="193"/>
      <c r="EY97" s="193"/>
      <c r="EZ97" s="193"/>
      <c r="FA97" s="193"/>
      <c r="FB97" s="193"/>
      <c r="FC97" s="193"/>
      <c r="FD97" s="193"/>
      <c r="FE97" s="193"/>
      <c r="FF97" s="193"/>
      <c r="FG97" s="193"/>
      <c r="FH97" s="193"/>
      <c r="FI97" s="193"/>
      <c r="FJ97" s="193"/>
      <c r="FK97" s="193"/>
      <c r="FL97" s="193"/>
      <c r="FM97" s="193"/>
      <c r="FN97" s="193"/>
      <c r="FO97" s="193"/>
      <c r="FP97" s="193"/>
      <c r="FQ97" s="193"/>
      <c r="FR97" s="193"/>
      <c r="FS97" s="193"/>
      <c r="FT97" s="193"/>
      <c r="FU97" s="193"/>
      <c r="FV97" s="193"/>
      <c r="FW97" s="193"/>
      <c r="FX97" s="193"/>
      <c r="FY97" s="193"/>
      <c r="FZ97" s="193"/>
      <c r="GA97" s="193"/>
      <c r="GB97" s="193"/>
      <c r="GC97" s="193"/>
      <c r="GD97" s="193"/>
      <c r="GE97" s="193"/>
      <c r="GF97" s="193"/>
      <c r="GG97" s="193"/>
      <c r="GH97" s="193"/>
      <c r="GI97" s="193"/>
      <c r="GJ97" s="193"/>
      <c r="GK97" s="193"/>
      <c r="GL97" s="193"/>
      <c r="GM97" s="193"/>
      <c r="GN97" s="193"/>
      <c r="GO97" s="193"/>
      <c r="GP97" s="193"/>
      <c r="GQ97" s="193"/>
      <c r="GR97" s="193"/>
      <c r="GS97" s="193"/>
      <c r="GT97" s="193"/>
      <c r="GU97" s="193"/>
      <c r="GV97" s="193"/>
      <c r="GW97" s="193"/>
      <c r="GX97" s="193"/>
      <c r="GY97" s="193"/>
      <c r="GZ97" s="193"/>
      <c r="HA97" s="193"/>
      <c r="HB97" s="193"/>
      <c r="HC97" s="193"/>
      <c r="HD97" s="193"/>
      <c r="HE97" s="193"/>
      <c r="HF97" s="193"/>
      <c r="HG97" s="193"/>
      <c r="HH97" s="193"/>
      <c r="HI97" s="193"/>
      <c r="HJ97" s="193"/>
      <c r="HK97" s="193"/>
      <c r="HL97" s="193"/>
      <c r="HM97" s="193"/>
      <c r="HN97" s="193"/>
      <c r="HO97" s="193"/>
      <c r="HP97" s="193"/>
      <c r="HQ97" s="193"/>
      <c r="HR97" s="193"/>
      <c r="HS97" s="193"/>
      <c r="HT97" s="193"/>
      <c r="HU97" s="193"/>
      <c r="HV97" s="193"/>
      <c r="HW97" s="193"/>
      <c r="HX97" s="193"/>
      <c r="HY97" s="193"/>
      <c r="HZ97" s="193"/>
      <c r="IA97" s="193"/>
      <c r="IB97" s="193"/>
      <c r="IC97" s="193"/>
      <c r="ID97" s="193" t="n">
        <f aca="false">SUM($B97:IC97)</f>
        <v>0</v>
      </c>
      <c r="IE97" s="193" t="n">
        <f aca="false">SUM($B97:FU97)</f>
        <v>0</v>
      </c>
    </row>
    <row r="98" customFormat="false" ht="12.75" hidden="true" customHeight="false" outlineLevel="0" collapsed="false">
      <c r="B98" s="193"/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  <c r="BE98" s="193"/>
      <c r="BF98" s="193"/>
      <c r="BG98" s="193"/>
      <c r="BH98" s="193"/>
      <c r="BI98" s="193"/>
      <c r="BJ98" s="193"/>
      <c r="BK98" s="193"/>
      <c r="BL98" s="193"/>
      <c r="BM98" s="193"/>
      <c r="BN98" s="193"/>
      <c r="BO98" s="193"/>
      <c r="BP98" s="193"/>
      <c r="BQ98" s="193"/>
      <c r="BR98" s="193"/>
      <c r="BS98" s="193"/>
      <c r="BT98" s="193"/>
      <c r="BU98" s="193"/>
      <c r="BV98" s="193"/>
      <c r="BW98" s="193"/>
      <c r="BX98" s="193"/>
      <c r="BY98" s="193"/>
      <c r="BZ98" s="193"/>
      <c r="CA98" s="193"/>
      <c r="CB98" s="193"/>
      <c r="CC98" s="193"/>
      <c r="CD98" s="193"/>
      <c r="CE98" s="193"/>
      <c r="CF98" s="193"/>
      <c r="CG98" s="193"/>
      <c r="CH98" s="193"/>
      <c r="CI98" s="193"/>
      <c r="CJ98" s="193"/>
      <c r="CK98" s="193"/>
      <c r="CL98" s="193"/>
      <c r="CM98" s="193"/>
      <c r="CN98" s="193"/>
      <c r="CO98" s="193"/>
      <c r="CP98" s="193"/>
      <c r="CQ98" s="193"/>
      <c r="CR98" s="193"/>
      <c r="CS98" s="193"/>
      <c r="CT98" s="193"/>
      <c r="CU98" s="193"/>
      <c r="CV98" s="193"/>
      <c r="CW98" s="193"/>
      <c r="CX98" s="193"/>
      <c r="CY98" s="193"/>
      <c r="CZ98" s="193"/>
      <c r="DA98" s="193"/>
      <c r="DB98" s="193"/>
      <c r="DC98" s="193"/>
      <c r="DD98" s="193"/>
      <c r="DE98" s="193"/>
      <c r="DF98" s="193"/>
      <c r="DG98" s="193"/>
      <c r="DH98" s="193"/>
      <c r="DI98" s="193"/>
      <c r="DJ98" s="193"/>
      <c r="DK98" s="193"/>
      <c r="DL98" s="193"/>
      <c r="DM98" s="193"/>
      <c r="DN98" s="193"/>
      <c r="DO98" s="193"/>
      <c r="DP98" s="193"/>
      <c r="DQ98" s="193"/>
      <c r="DR98" s="193"/>
      <c r="DS98" s="193"/>
      <c r="DT98" s="193"/>
      <c r="DU98" s="193"/>
      <c r="DV98" s="193"/>
      <c r="DW98" s="193"/>
      <c r="DX98" s="193"/>
      <c r="DY98" s="193"/>
      <c r="DZ98" s="193"/>
      <c r="EA98" s="193"/>
      <c r="EB98" s="193"/>
      <c r="EC98" s="193"/>
      <c r="ED98" s="193"/>
      <c r="EE98" s="193"/>
      <c r="EF98" s="193"/>
      <c r="EG98" s="193"/>
      <c r="EH98" s="193"/>
      <c r="EI98" s="193"/>
      <c r="EJ98" s="193"/>
      <c r="EK98" s="193"/>
      <c r="EL98" s="193"/>
      <c r="EM98" s="193"/>
      <c r="EN98" s="193"/>
      <c r="EO98" s="193"/>
      <c r="EP98" s="193"/>
      <c r="EQ98" s="193"/>
      <c r="ER98" s="193"/>
      <c r="ES98" s="193"/>
      <c r="ET98" s="193"/>
      <c r="EU98" s="193"/>
      <c r="EV98" s="193"/>
      <c r="EW98" s="193"/>
      <c r="EX98" s="193"/>
      <c r="EY98" s="193"/>
      <c r="EZ98" s="193"/>
      <c r="FA98" s="193"/>
      <c r="FB98" s="193"/>
      <c r="FC98" s="193"/>
      <c r="FD98" s="193"/>
      <c r="FE98" s="193"/>
      <c r="FF98" s="193"/>
      <c r="FG98" s="193"/>
      <c r="FH98" s="193"/>
      <c r="FI98" s="193"/>
      <c r="FJ98" s="193"/>
      <c r="FK98" s="193"/>
      <c r="FL98" s="193"/>
      <c r="FM98" s="193"/>
      <c r="FN98" s="193"/>
      <c r="FO98" s="193"/>
      <c r="FP98" s="193"/>
      <c r="FQ98" s="193"/>
      <c r="FR98" s="193"/>
      <c r="FS98" s="193"/>
      <c r="FT98" s="193"/>
      <c r="FU98" s="193"/>
      <c r="FV98" s="193"/>
      <c r="FW98" s="193"/>
      <c r="FX98" s="193"/>
      <c r="FY98" s="193"/>
      <c r="FZ98" s="193"/>
      <c r="GA98" s="193"/>
      <c r="GB98" s="193"/>
      <c r="GC98" s="193"/>
      <c r="GD98" s="193"/>
      <c r="GE98" s="193"/>
      <c r="GF98" s="193"/>
      <c r="GG98" s="193"/>
      <c r="GH98" s="193"/>
      <c r="GI98" s="193"/>
      <c r="GJ98" s="193"/>
      <c r="GK98" s="193"/>
      <c r="GL98" s="193"/>
      <c r="GM98" s="193"/>
      <c r="GN98" s="193"/>
      <c r="GO98" s="193"/>
      <c r="GP98" s="193"/>
      <c r="GQ98" s="193"/>
      <c r="GR98" s="193"/>
      <c r="GS98" s="193"/>
      <c r="GT98" s="193"/>
      <c r="GU98" s="193"/>
      <c r="GV98" s="193"/>
      <c r="GW98" s="193"/>
      <c r="GX98" s="193"/>
      <c r="GY98" s="193"/>
      <c r="GZ98" s="193"/>
      <c r="HA98" s="193"/>
      <c r="HB98" s="193"/>
      <c r="HC98" s="193"/>
      <c r="HD98" s="193"/>
      <c r="HE98" s="193"/>
      <c r="HF98" s="193"/>
      <c r="HG98" s="193"/>
      <c r="HH98" s="193"/>
      <c r="HI98" s="193"/>
      <c r="HJ98" s="193"/>
      <c r="HK98" s="193"/>
      <c r="HL98" s="193"/>
      <c r="HM98" s="193"/>
      <c r="HN98" s="193"/>
      <c r="HO98" s="193"/>
      <c r="HP98" s="193"/>
      <c r="HQ98" s="193"/>
      <c r="HR98" s="193"/>
      <c r="HS98" s="193"/>
      <c r="HT98" s="193"/>
      <c r="HU98" s="193"/>
      <c r="HV98" s="193"/>
      <c r="HW98" s="193"/>
      <c r="HX98" s="193"/>
      <c r="HY98" s="193"/>
      <c r="HZ98" s="193"/>
      <c r="IA98" s="193"/>
      <c r="IB98" s="193"/>
      <c r="IC98" s="193"/>
      <c r="ID98" s="193" t="n">
        <f aca="false">SUM($B98:IC98)</f>
        <v>0</v>
      </c>
      <c r="IE98" s="193" t="n">
        <f aca="false">SUM($B98:FU98)</f>
        <v>0</v>
      </c>
    </row>
    <row r="99" customFormat="false" ht="12.75" hidden="true" customHeight="false" outlineLevel="0" collapsed="false">
      <c r="B99" s="193"/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3"/>
      <c r="BH99" s="193"/>
      <c r="BI99" s="193"/>
      <c r="BJ99" s="193"/>
      <c r="BK99" s="193"/>
      <c r="BL99" s="193"/>
      <c r="BM99" s="193"/>
      <c r="BN99" s="193"/>
      <c r="BO99" s="193"/>
      <c r="BP99" s="193"/>
      <c r="BQ99" s="193"/>
      <c r="BR99" s="193"/>
      <c r="BS99" s="193"/>
      <c r="BT99" s="193"/>
      <c r="BU99" s="193"/>
      <c r="BV99" s="193"/>
      <c r="BW99" s="193"/>
      <c r="BX99" s="193"/>
      <c r="BY99" s="193"/>
      <c r="BZ99" s="193"/>
      <c r="CA99" s="193"/>
      <c r="CB99" s="193"/>
      <c r="CC99" s="193"/>
      <c r="CD99" s="193"/>
      <c r="CE99" s="193"/>
      <c r="CF99" s="193"/>
      <c r="CG99" s="193"/>
      <c r="CH99" s="193"/>
      <c r="CI99" s="193"/>
      <c r="CJ99" s="193"/>
      <c r="CK99" s="193"/>
      <c r="CL99" s="193"/>
      <c r="CM99" s="193"/>
      <c r="CN99" s="193"/>
      <c r="CO99" s="193"/>
      <c r="CP99" s="193"/>
      <c r="CQ99" s="193"/>
      <c r="CR99" s="193"/>
      <c r="CS99" s="193"/>
      <c r="CT99" s="193"/>
      <c r="CU99" s="193"/>
      <c r="CV99" s="193"/>
      <c r="CW99" s="193"/>
      <c r="CX99" s="193"/>
      <c r="CY99" s="193"/>
      <c r="CZ99" s="193"/>
      <c r="DA99" s="193"/>
      <c r="DB99" s="193"/>
      <c r="DC99" s="193"/>
      <c r="DD99" s="193"/>
      <c r="DE99" s="193"/>
      <c r="DF99" s="193"/>
      <c r="DG99" s="193"/>
      <c r="DH99" s="193"/>
      <c r="DI99" s="193"/>
      <c r="DJ99" s="193"/>
      <c r="DK99" s="193"/>
      <c r="DL99" s="193"/>
      <c r="DM99" s="193"/>
      <c r="DN99" s="193"/>
      <c r="DO99" s="193"/>
      <c r="DP99" s="193"/>
      <c r="DQ99" s="193"/>
      <c r="DR99" s="193"/>
      <c r="DS99" s="193"/>
      <c r="DT99" s="193"/>
      <c r="DU99" s="193"/>
      <c r="DV99" s="193"/>
      <c r="DW99" s="193"/>
      <c r="DX99" s="193"/>
      <c r="DY99" s="193"/>
      <c r="DZ99" s="193"/>
      <c r="EA99" s="193"/>
      <c r="EB99" s="193"/>
      <c r="EC99" s="193"/>
      <c r="ED99" s="193"/>
      <c r="EE99" s="193"/>
      <c r="EF99" s="193"/>
      <c r="EG99" s="193"/>
      <c r="EH99" s="193"/>
      <c r="EI99" s="193"/>
      <c r="EJ99" s="193"/>
      <c r="EK99" s="193"/>
      <c r="EL99" s="193"/>
      <c r="EM99" s="193"/>
      <c r="EN99" s="193"/>
      <c r="EO99" s="193"/>
      <c r="EP99" s="193"/>
      <c r="EQ99" s="193"/>
      <c r="ER99" s="193"/>
      <c r="ES99" s="193"/>
      <c r="ET99" s="193"/>
      <c r="EU99" s="193"/>
      <c r="EV99" s="193"/>
      <c r="EW99" s="193"/>
      <c r="EX99" s="193"/>
      <c r="EY99" s="193"/>
      <c r="EZ99" s="193"/>
      <c r="FA99" s="193"/>
      <c r="FB99" s="193"/>
      <c r="FC99" s="193"/>
      <c r="FD99" s="193"/>
      <c r="FE99" s="193"/>
      <c r="FF99" s="193"/>
      <c r="FG99" s="193"/>
      <c r="FH99" s="193"/>
      <c r="FI99" s="193"/>
      <c r="FJ99" s="193"/>
      <c r="FK99" s="193"/>
      <c r="FL99" s="193"/>
      <c r="FM99" s="193"/>
      <c r="FN99" s="193"/>
      <c r="FO99" s="193"/>
      <c r="FP99" s="193"/>
      <c r="FQ99" s="193"/>
      <c r="FR99" s="193"/>
      <c r="FS99" s="193"/>
      <c r="FT99" s="193"/>
      <c r="FU99" s="193"/>
      <c r="FV99" s="193"/>
      <c r="FW99" s="193"/>
      <c r="FX99" s="193"/>
      <c r="FY99" s="193"/>
      <c r="FZ99" s="193"/>
      <c r="GA99" s="193"/>
      <c r="GB99" s="193"/>
      <c r="GC99" s="193"/>
      <c r="GD99" s="193"/>
      <c r="GE99" s="193"/>
      <c r="GF99" s="193"/>
      <c r="GG99" s="193"/>
      <c r="GH99" s="193"/>
      <c r="GI99" s="193"/>
      <c r="GJ99" s="193"/>
      <c r="GK99" s="193"/>
      <c r="GL99" s="193"/>
      <c r="GM99" s="193"/>
      <c r="GN99" s="193"/>
      <c r="GO99" s="193"/>
      <c r="GP99" s="193"/>
      <c r="GQ99" s="193"/>
      <c r="GR99" s="193"/>
      <c r="GS99" s="193"/>
      <c r="GT99" s="193"/>
      <c r="GU99" s="193"/>
      <c r="GV99" s="193"/>
      <c r="GW99" s="193"/>
      <c r="GX99" s="193"/>
      <c r="GY99" s="193"/>
      <c r="GZ99" s="193"/>
      <c r="HA99" s="193"/>
      <c r="HB99" s="193"/>
      <c r="HC99" s="193"/>
      <c r="HD99" s="193"/>
      <c r="HE99" s="193"/>
      <c r="HF99" s="193"/>
      <c r="HG99" s="193"/>
      <c r="HH99" s="193"/>
      <c r="HI99" s="193"/>
      <c r="HJ99" s="193"/>
      <c r="HK99" s="193"/>
      <c r="HL99" s="193"/>
      <c r="HM99" s="193"/>
      <c r="HN99" s="193"/>
      <c r="HO99" s="193"/>
      <c r="HP99" s="193"/>
      <c r="HQ99" s="193"/>
      <c r="HR99" s="193"/>
      <c r="HS99" s="193"/>
      <c r="HT99" s="193"/>
      <c r="HU99" s="193"/>
      <c r="HV99" s="193"/>
      <c r="HW99" s="193"/>
      <c r="HX99" s="193"/>
      <c r="HY99" s="193"/>
      <c r="HZ99" s="193"/>
      <c r="IA99" s="193"/>
      <c r="IB99" s="193"/>
      <c r="IC99" s="193"/>
      <c r="ID99" s="193" t="n">
        <f aca="false">SUM($B99:IC99)</f>
        <v>0</v>
      </c>
      <c r="IE99" s="193" t="n">
        <f aca="false">SUM($B99:FU99)</f>
        <v>0</v>
      </c>
    </row>
    <row r="100" customFormat="false" ht="12.75" hidden="false" customHeight="false" outlineLevel="0" collapsed="false">
      <c r="A100" s="198" t="s">
        <v>137</v>
      </c>
      <c r="B100" s="199" t="n">
        <f aca="false">SUM(B9:B99)</f>
        <v>0</v>
      </c>
      <c r="C100" s="199" t="n">
        <f aca="false">SUM(C9:C99)</f>
        <v>0</v>
      </c>
      <c r="D100" s="199" t="n">
        <f aca="false">SUM(D9:D99)</f>
        <v>0</v>
      </c>
      <c r="E100" s="199" t="n">
        <f aca="false">SUM(E9:E99)</f>
        <v>0</v>
      </c>
      <c r="F100" s="199" t="n">
        <f aca="false">SUM(F9:F99)</f>
        <v>0</v>
      </c>
      <c r="G100" s="200" t="n">
        <f aca="false">SUM(G$3:G99)</f>
        <v>0</v>
      </c>
      <c r="H100" s="200" t="n">
        <f aca="false">SUM(H$3:H99)</f>
        <v>-2549759.74080824</v>
      </c>
      <c r="I100" s="200" t="n">
        <f aca="false">SUM(I$3:I99)</f>
        <v>1914175.35595817</v>
      </c>
      <c r="J100" s="200" t="n">
        <f aca="false">SUM(J$3:J99)</f>
        <v>3085068.59347224</v>
      </c>
      <c r="K100" s="200" t="n">
        <f aca="false">SUM(K$3:K99)</f>
        <v>48839.0731015386</v>
      </c>
      <c r="L100" s="200" t="n">
        <f aca="false">SUM(L$3:L99)</f>
        <v>-3551583.97178798</v>
      </c>
      <c r="M100" s="200" t="n">
        <f aca="false">SUM(M$3:M99)</f>
        <v>-2625616.16056784</v>
      </c>
      <c r="N100" s="200" t="n">
        <f aca="false">SUM(N$3:N99)</f>
        <v>-2626649.76505631</v>
      </c>
      <c r="O100" s="200" t="n">
        <f aca="false">SUM(O$3:O99)</f>
        <v>-2622447.7511112</v>
      </c>
      <c r="P100" s="200" t="n">
        <f aca="false">SUM(P$3:P99)</f>
        <v>-4873384.70642651</v>
      </c>
      <c r="Q100" s="200" t="n">
        <f aca="false">SUM(Q$3:Q99)</f>
        <v>-4738696.50155529</v>
      </c>
      <c r="R100" s="200" t="n">
        <f aca="false">SUM(R$3:R99)</f>
        <v>-4259446.30424983</v>
      </c>
      <c r="S100" s="200" t="n">
        <f aca="false">SUM(S$3:S99)</f>
        <v>-1977424.33873646</v>
      </c>
      <c r="T100" s="200" t="n">
        <f aca="false">SUM(T$3:T99)</f>
        <v>-2792368.78269621</v>
      </c>
      <c r="U100" s="200" t="n">
        <f aca="false">SUM(U$3:U99)</f>
        <v>-2868750.37124221</v>
      </c>
      <c r="V100" s="200" t="n">
        <f aca="false">SUM(V$3:V99)</f>
        <v>-7450072.22548161</v>
      </c>
      <c r="W100" s="200" t="n">
        <f aca="false">SUM(W$3:W99)</f>
        <v>-6709922.13024216</v>
      </c>
      <c r="X100" s="200" t="n">
        <f aca="false">SUM(X$3:X99)</f>
        <v>-7428927.69821273</v>
      </c>
      <c r="Y100" s="200" t="n">
        <f aca="false">SUM(Y$3:Y99)</f>
        <v>-6573521.58615753</v>
      </c>
      <c r="Z100" s="200" t="n">
        <f aca="false">SUM(Z$3:Z99)</f>
        <v>-6733316.53427957</v>
      </c>
      <c r="AA100" s="200" t="n">
        <f aca="false">SUM(AA$3:AA99)</f>
        <v>-6552817.76775687</v>
      </c>
      <c r="AB100" s="200" t="n">
        <f aca="false">SUM(AB$3:AB99)</f>
        <v>-6750473.06462579</v>
      </c>
      <c r="AC100" s="200" t="n">
        <f aca="false">SUM(AC$3:AC99)</f>
        <v>-6726725.65673213</v>
      </c>
      <c r="AD100" s="200" t="n">
        <f aca="false">SUM(AD$3:AD99)</f>
        <v>-6475433.67102625</v>
      </c>
      <c r="AE100" s="200" t="n">
        <f aca="false">SUM(AE$3:AE99)</f>
        <v>-6586580.95025976</v>
      </c>
      <c r="AF100" s="200" t="n">
        <f aca="false">SUM(AF$3:AF99)</f>
        <v>-7183960.99222202</v>
      </c>
      <c r="AG100" s="200" t="n">
        <f aca="false">SUM(AG$3:AG99)</f>
        <v>-7410042.28179793</v>
      </c>
      <c r="AH100" s="200" t="n">
        <f aca="false">SUM(AH$3:AH99)</f>
        <v>-3871205.77062539</v>
      </c>
      <c r="AI100" s="200" t="n">
        <f aca="false">SUM(AI$3:AI99)</f>
        <v>-3604571.06677364</v>
      </c>
      <c r="AJ100" s="200" t="n">
        <f aca="false">SUM(AJ$3:AJ99)</f>
        <v>-3866608.80238888</v>
      </c>
      <c r="AK100" s="200" t="n">
        <f aca="false">SUM(AK$3:AK99)</f>
        <v>-3629999.94954049</v>
      </c>
      <c r="AL100" s="200" t="n">
        <f aca="false">SUM(AL$3:AL99)</f>
        <v>-3705107.20325242</v>
      </c>
      <c r="AM100" s="200" t="n">
        <f aca="false">SUM(AM$3:AM99)</f>
        <v>-3598022.8619851</v>
      </c>
      <c r="AN100" s="200" t="n">
        <f aca="false">SUM(AN$3:AN99)</f>
        <v>-3838249.38052298</v>
      </c>
      <c r="AO100" s="200" t="n">
        <f aca="false">SUM(AO$3:AO99)</f>
        <v>-3820511.32845334</v>
      </c>
      <c r="AP100" s="200" t="n">
        <f aca="false">SUM(AP$3:AP99)</f>
        <v>-3675846.93452385</v>
      </c>
      <c r="AQ100" s="200" t="n">
        <f aca="false">SUM(AQ$3:AQ99)</f>
        <v>-3703336.42495705</v>
      </c>
      <c r="AR100" s="200" t="n">
        <f aca="false">SUM(AR$3:AR99)</f>
        <v>-3574166.09182934</v>
      </c>
      <c r="AS100" s="200" t="n">
        <f aca="false">SUM(AS$3:AS99)</f>
        <v>-3712047.66118423</v>
      </c>
      <c r="AT100" s="200" t="n">
        <f aca="false">SUM(AT$3:AT99)</f>
        <v>-3368650.56829737</v>
      </c>
      <c r="AU100" s="200" t="n">
        <f aca="false">SUM(AU$3:AU99)</f>
        <v>-3025047.82591181</v>
      </c>
      <c r="AV100" s="200" t="n">
        <f aca="false">SUM(AV$3:AV99)</f>
        <v>-3348091.33621204</v>
      </c>
      <c r="AW100" s="200" t="n">
        <f aca="false">SUM(AW$3:AW99)</f>
        <v>-3105077.57924889</v>
      </c>
      <c r="AX100" s="200" t="n">
        <f aca="false">SUM(AX$3:AX99)</f>
        <v>-3177390.03051662</v>
      </c>
      <c r="AY100" s="200" t="n">
        <f aca="false">SUM(AY$3:AY99)</f>
        <v>-3079094.80302822</v>
      </c>
      <c r="AZ100" s="200" t="n">
        <f aca="false">SUM(AZ$3:AZ99)</f>
        <v>-3251276.75418268</v>
      </c>
      <c r="BA100" s="200" t="n">
        <f aca="false">SUM(BA$3:BA99)</f>
        <v>-3227910.41244355</v>
      </c>
      <c r="BB100" s="200" t="n">
        <f aca="false">SUM(BB$3:BB99)</f>
        <v>-3112904.48122208</v>
      </c>
      <c r="BC100" s="200" t="n">
        <f aca="false">SUM(BC$3:BC99)</f>
        <v>-3173523.47226475</v>
      </c>
      <c r="BD100" s="200" t="n">
        <f aca="false">SUM(BD$3:BD99)</f>
        <v>-2928838.95324685</v>
      </c>
      <c r="BE100" s="200" t="n">
        <f aca="false">SUM(BE$3:BE99)</f>
        <v>-3035646.52359045</v>
      </c>
      <c r="BF100" s="200" t="n">
        <f aca="false">SUM(BF$3:BF99)</f>
        <v>-2861591.83279232</v>
      </c>
      <c r="BG100" s="200" t="n">
        <f aca="false">SUM(BG$3:BG99)</f>
        <v>-2565627.16112527</v>
      </c>
      <c r="BH100" s="200" t="n">
        <f aca="false">SUM(BH$3:BH99)</f>
        <v>-2840070.60481925</v>
      </c>
      <c r="BI100" s="200" t="n">
        <f aca="false">SUM(BI$3:BI99)</f>
        <v>-2654571.3294073</v>
      </c>
      <c r="BJ100" s="200" t="n">
        <f aca="false">SUM(BJ$3:BJ99)</f>
        <v>-2686541.50338156</v>
      </c>
      <c r="BK100" s="200" t="n">
        <f aca="false">SUM(BK$3:BK99)</f>
        <v>-2590954.37508307</v>
      </c>
      <c r="BL100" s="200" t="n">
        <f aca="false">SUM(BL$3:BL99)</f>
        <v>-2795242.28678273</v>
      </c>
      <c r="BM100" s="200" t="n">
        <f aca="false">SUM(BM$3:BM99)</f>
        <v>-2788989.54767657</v>
      </c>
      <c r="BN100" s="200" t="n">
        <f aca="false">SUM(BN$3:BN99)</f>
        <v>-2675753.33084266</v>
      </c>
      <c r="BO100" s="200" t="n">
        <f aca="false">SUM(BO$3:BO99)</f>
        <v>-2620824.60670292</v>
      </c>
      <c r="BP100" s="200" t="n">
        <f aca="false">SUM(BP$3:BP99)</f>
        <v>-2523699.91382534</v>
      </c>
      <c r="BQ100" s="200" t="n">
        <f aca="false">SUM(BQ$3:BQ99)</f>
        <v>-2602966.05419579</v>
      </c>
      <c r="BR100" s="200" t="n">
        <f aca="false">SUM(BR$3:BR99)</f>
        <v>-2673704.07941454</v>
      </c>
      <c r="BS100" s="200" t="n">
        <f aca="false">SUM(BS$3:BS99)</f>
        <v>-2404438.14925562</v>
      </c>
      <c r="BT100" s="200" t="n">
        <f aca="false">SUM(BT$3:BT99)</f>
        <v>-2652764.51405016</v>
      </c>
      <c r="BU100" s="200" t="n">
        <f aca="false">SUM(BU$3:BU99)</f>
        <v>-2536831.008505</v>
      </c>
      <c r="BV100" s="200" t="n">
        <f aca="false">SUM(BV$3:BV99)</f>
        <v>-2615519.74744432</v>
      </c>
      <c r="BW100" s="200" t="n">
        <f aca="false">SUM(BW$3:BW99)</f>
        <v>-2522292.95825131</v>
      </c>
      <c r="BX100" s="200" t="n">
        <f aca="false">SUM(BX$3:BX99)</f>
        <v>-2618096.33388685</v>
      </c>
      <c r="BY100" s="200" t="n">
        <f aca="false">SUM(BY$3:BY99)</f>
        <v>-2611455.41706539</v>
      </c>
      <c r="BZ100" s="200" t="n">
        <f aca="false">SUM(BZ$3:BZ99)</f>
        <v>-2502964.5138496</v>
      </c>
      <c r="CA100" s="200" t="n">
        <f aca="false">SUM(CA$3:CA99)</f>
        <v>-2545191.76202535</v>
      </c>
      <c r="CB100" s="200" t="n">
        <f aca="false">SUM(CB$3:CB99)</f>
        <v>-2448566.26826</v>
      </c>
      <c r="CC100" s="200" t="n">
        <f aca="false">SUM(CC$3:CC99)</f>
        <v>-2516236.20666943</v>
      </c>
      <c r="CD100" s="200" t="n">
        <f aca="false">SUM(CD$3:CD99)</f>
        <v>-2458065.6987743</v>
      </c>
      <c r="CE100" s="200" t="n">
        <f aca="false">SUM(CE$3:CE99)</f>
        <v>-2287491.55595001</v>
      </c>
      <c r="CF100" s="200" t="n">
        <f aca="false">SUM(CF$3:CF99)</f>
        <v>-2433892.65470165</v>
      </c>
      <c r="CG100" s="200" t="n">
        <f aca="false">SUM(CG$3:CG99)</f>
        <v>-2357021.16496609</v>
      </c>
      <c r="CH100" s="200" t="n">
        <f aca="false">SUM(CH$3:CH99)</f>
        <v>-2428824.00757493</v>
      </c>
      <c r="CI100" s="200" t="n">
        <f aca="false">SUM(CI$3:CI99)</f>
        <v>-2338348.69117728</v>
      </c>
      <c r="CJ100" s="200" t="n">
        <f aca="false">SUM(CJ$3:CJ99)</f>
        <v>-2399414.19156563</v>
      </c>
      <c r="CK100" s="200" t="n">
        <f aca="false">SUM(CK$3:CK99)</f>
        <v>-2386647.25926213</v>
      </c>
      <c r="CL100" s="200" t="n">
        <f aca="false">SUM(CL$3:CL99)</f>
        <v>-2294417.10949049</v>
      </c>
      <c r="CM100" s="200" t="n">
        <f aca="false">SUM(CM$3:CM99)</f>
        <v>-2360510.22120885</v>
      </c>
      <c r="CN100" s="200" t="n">
        <f aca="false">SUM(CN$3:CN99)</f>
        <v>-2271100.20916187</v>
      </c>
      <c r="CO100" s="200" t="n">
        <f aca="false">SUM(CO$3:CO99)</f>
        <v>-2335720.34157486</v>
      </c>
      <c r="CP100" s="200" t="n">
        <f aca="false">SUM(CP$3:CP99)</f>
        <v>-2296232.38056556</v>
      </c>
      <c r="CQ100" s="200" t="n">
        <f aca="false">SUM(CQ$3:CQ99)</f>
        <v>-2062336.28612477</v>
      </c>
      <c r="CR100" s="200" t="n">
        <f aca="false">SUM(CR$3:CR99)</f>
        <v>-2272438.04136525</v>
      </c>
      <c r="CS100" s="200" t="n">
        <f aca="false">SUM(CS$3:CS99)</f>
        <v>-2186513.19789342</v>
      </c>
      <c r="CT100" s="200" t="n">
        <f aca="false">SUM(CT$3:CT99)</f>
        <v>-2253735.36813472</v>
      </c>
      <c r="CU100" s="200" t="n">
        <f aca="false">SUM(CU$3:CU99)</f>
        <v>-2168334.6244787</v>
      </c>
      <c r="CV100" s="200" t="n">
        <f aca="false">SUM(CV$3:CV99)</f>
        <v>-2231423.11409295</v>
      </c>
      <c r="CW100" s="200" t="n">
        <f aca="false">SUM(CW$3:CW99)</f>
        <v>-2218911.02909443</v>
      </c>
      <c r="CX100" s="200" t="n">
        <f aca="false">SUM(CX$3:CX99)</f>
        <v>-2132630.96568668</v>
      </c>
      <c r="CY100" s="200" t="n">
        <f aca="false">SUM(CY$3:CY99)</f>
        <v>-2185620.87343492</v>
      </c>
      <c r="CZ100" s="200" t="n">
        <f aca="false">SUM(CZ$3:CZ99)</f>
        <v>-2104218.74311461</v>
      </c>
      <c r="DA100" s="200" t="n">
        <f aca="false">SUM(DA$3:DA99)</f>
        <v>-2155766.15528662</v>
      </c>
      <c r="DB100" s="200" t="n">
        <f aca="false">SUM(DB$3:DB99)</f>
        <v>-2114844.31069888</v>
      </c>
      <c r="DC100" s="200" t="n">
        <f aca="false">SUM(DC$3:DC99)</f>
        <v>-1896395.49914254</v>
      </c>
      <c r="DD100" s="200" t="n">
        <f aca="false">SUM(DD$3:DD99)</f>
        <v>-2087799.24773279</v>
      </c>
      <c r="DE100" s="200" t="n">
        <f aca="false">SUM(DE$3:DE99)</f>
        <v>-2008680.33377664</v>
      </c>
      <c r="DF100" s="200" t="n">
        <f aca="false">SUM(DF$3:DF99)</f>
        <v>-2072515.02478846</v>
      </c>
      <c r="DG100" s="200" t="n">
        <f aca="false">SUM(DG$3:DG99)</f>
        <v>-1990808.89660406</v>
      </c>
      <c r="DH100" s="200" t="n">
        <f aca="false">SUM(DH$3:DH99)</f>
        <v>-2047441.76062962</v>
      </c>
      <c r="DI100" s="200" t="n">
        <f aca="false">SUM(DI$3:DI99)</f>
        <v>-2035334.88596768</v>
      </c>
      <c r="DJ100" s="200" t="n">
        <f aca="false">SUM(DJ$3:DJ99)</f>
        <v>-1954558.0936354</v>
      </c>
      <c r="DK100" s="200" t="n">
        <f aca="false">SUM(DK$3:DK99)</f>
        <v>-1993028.66397152</v>
      </c>
      <c r="DL100" s="200" t="n">
        <f aca="false">SUM(DL$3:DL99)</f>
        <v>-1917547.63383028</v>
      </c>
      <c r="DM100" s="200" t="n">
        <f aca="false">SUM(DM$3:DM99)</f>
        <v>-1969546.63747039</v>
      </c>
      <c r="DN100" s="200" t="n">
        <f aca="false">SUM(DN$3:DN99)</f>
        <v>-468221.764449093</v>
      </c>
      <c r="DO100" s="200" t="n">
        <f aca="false">SUM(DO$3:DO99)</f>
        <v>-421946.836805416</v>
      </c>
      <c r="DP100" s="200" t="n">
        <f aca="false">SUM(DP$3:DP99)</f>
        <v>-465057.007832089</v>
      </c>
      <c r="DQ100" s="200" t="n">
        <f aca="false">SUM(DQ$3:DQ99)</f>
        <v>-446938.511674105</v>
      </c>
      <c r="DR100" s="200" t="n">
        <f aca="false">SUM(DR$3:DR99)</f>
        <v>-461785.607915074</v>
      </c>
      <c r="DS100" s="200" t="n">
        <f aca="false">SUM(DS$3:DS99)</f>
        <v>-446437.834867657</v>
      </c>
      <c r="DT100" s="200" t="n">
        <f aca="false">SUM(DT$3:DT99)</f>
        <v>-457156.578861946</v>
      </c>
      <c r="DU100" s="200" t="n">
        <f aca="false">SUM(DU$3:DU99)</f>
        <v>-456903.983056596</v>
      </c>
      <c r="DV100" s="200" t="n">
        <f aca="false">SUM(DV$3:DV99)</f>
        <v>-446260.046500152</v>
      </c>
      <c r="DW100" s="200" t="n">
        <f aca="false">SUM(DW$3:DW99)</f>
        <v>-453875.735427261</v>
      </c>
      <c r="DX100" s="200" t="n">
        <f aca="false">SUM(DX$3:DX99)</f>
        <v>-436288.854445571</v>
      </c>
      <c r="DY100" s="200" t="n">
        <f aca="false">SUM(DY$3:DY99)</f>
        <v>-448463.382480743</v>
      </c>
      <c r="DZ100" s="200" t="n">
        <f aca="false">SUM(DZ$3:DZ99)</f>
        <v>-444631.933235371</v>
      </c>
      <c r="EA100" s="200" t="n">
        <f aca="false">SUM(EA$3:EA99)</f>
        <v>-415929.237111446</v>
      </c>
      <c r="EB100" s="200" t="n">
        <f aca="false">SUM(EB$3:EB99)</f>
        <v>-442712.994319188</v>
      </c>
      <c r="EC100" s="200" t="n">
        <f aca="false">SUM(EC$3:EC99)</f>
        <v>-424546.32022094</v>
      </c>
      <c r="ED100" s="200" t="n">
        <f aca="false">SUM(ED$3:ED99)</f>
        <v>-441176.944739348</v>
      </c>
      <c r="EE100" s="200" t="n">
        <f aca="false">SUM(EE$3:EE99)</f>
        <v>-425897.568623348</v>
      </c>
      <c r="EF100" s="200" t="n">
        <f aca="false">SUM(EF$3:EF99)</f>
        <v>-437078.700206133</v>
      </c>
      <c r="EG100" s="200" t="n">
        <f aca="false">SUM(EG$3:EG99)</f>
        <v>-437883.158464267</v>
      </c>
      <c r="EH100" s="200" t="n">
        <f aca="false">SUM(EH$3:EH99)</f>
        <v>-415957.369744099</v>
      </c>
      <c r="EI100" s="200" t="n">
        <f aca="false">SUM(EI$3:EI99)</f>
        <v>-426186.415601229</v>
      </c>
      <c r="EJ100" s="200" t="n">
        <f aca="false">SUM(EJ$3:EJ99)</f>
        <v>-408665.487123075</v>
      </c>
      <c r="EK100" s="200" t="n">
        <f aca="false">SUM(EK$3:EK99)</f>
        <v>-418916.416380325</v>
      </c>
      <c r="EL100" s="200" t="n">
        <f aca="false">SUM(EL$3:EL99)</f>
        <v>-412403.131020984</v>
      </c>
      <c r="EM100" s="200" t="n">
        <f aca="false">SUM(EM$3:EM99)</f>
        <v>-370994.782318047</v>
      </c>
      <c r="EN100" s="200" t="n">
        <f aca="false">SUM(EN$3:EN99)</f>
        <v>-408035.980502369</v>
      </c>
      <c r="EO100" s="200" t="n">
        <f aca="false">SUM(EO$3:EO99)</f>
        <v>-393577.214204703</v>
      </c>
      <c r="EP100" s="200" t="n">
        <f aca="false">SUM(EP$3:EP99)</f>
        <v>-403553.095583886</v>
      </c>
      <c r="EQ100" s="200" t="n">
        <f aca="false">SUM(EQ$3:EQ99)</f>
        <v>-384055.64421713</v>
      </c>
      <c r="ER100" s="200" t="n">
        <f aca="false">SUM(ER$3:ER99)</f>
        <v>-394842.119304884</v>
      </c>
      <c r="ES100" s="200" t="n">
        <f aca="false">SUM(ES$3:ES99)</f>
        <v>-393512.492122389</v>
      </c>
      <c r="ET100" s="200" t="n">
        <f aca="false">SUM(ET$3:ET99)</f>
        <v>-376772.79454376</v>
      </c>
      <c r="EU100" s="200" t="n">
        <f aca="false">SUM(EU$3:EU99)</f>
        <v>-389147.066801303</v>
      </c>
      <c r="EV100" s="200" t="n">
        <f aca="false">SUM(EV$3:EV99)</f>
        <v>-373466.668240981</v>
      </c>
      <c r="EW100" s="200" t="n">
        <f aca="false">SUM(EW$3:EW99)</f>
        <v>-383058.605125538</v>
      </c>
      <c r="EX100" s="200" t="n">
        <f aca="false">SUM(EX$3:EX99)</f>
        <v>-381751.670426117</v>
      </c>
      <c r="EY100" s="200" t="n">
        <f aca="false">SUM(EY$3:EY99)</f>
        <v>-343301.316128051</v>
      </c>
      <c r="EZ100" s="200" t="n">
        <f aca="false">SUM(EZ$3:EZ99)</f>
        <v>-377616.798077625</v>
      </c>
      <c r="FA100" s="200" t="n">
        <f aca="false">SUM(FA$3:FA99)</f>
        <v>-364069.701477442</v>
      </c>
      <c r="FB100" s="200" t="n">
        <f aca="false">SUM(FB$3:FB99)</f>
        <v>-373373.711030852</v>
      </c>
      <c r="FC100" s="200" t="n">
        <f aca="false">SUM(FC$3:FC99)</f>
        <v>-359121.235294418</v>
      </c>
      <c r="FD100" s="200" t="n">
        <f aca="false">SUM(FD$3:FD99)</f>
        <v>-369163.09170095</v>
      </c>
      <c r="FE100" s="200" t="n">
        <f aca="false">SUM(FE$3:FE99)</f>
        <v>-367035.705543131</v>
      </c>
      <c r="FF100" s="200" t="n">
        <f aca="false">SUM(FF$3:FF99)</f>
        <v>-353013.900101837</v>
      </c>
      <c r="FG100" s="200" t="n">
        <f aca="false">SUM(FG$3:FG99)</f>
        <v>-363706.405497469</v>
      </c>
      <c r="FH100" s="200" t="n">
        <f aca="false">SUM(FH$3:FH99)</f>
        <v>-343659.422744158</v>
      </c>
      <c r="FI100" s="200" t="n">
        <f aca="false">SUM(FI$3:FI99)</f>
        <v>-353878.651127592</v>
      </c>
      <c r="FJ100" s="200" t="n">
        <f aca="false">SUM(FJ$3:FJ99)</f>
        <v>-335364.7129</v>
      </c>
      <c r="FK100" s="200" t="n">
        <f aca="false">SUM(FK$3:FK99)</f>
        <v>-301138.5144</v>
      </c>
      <c r="FL100" s="200" t="n">
        <f aca="false">SUM(FL$3:FL99)</f>
        <v>-331638.5751</v>
      </c>
      <c r="FM100" s="200" t="n">
        <f aca="false">SUM(FM$3:FM99)</f>
        <v>-319056.9687</v>
      </c>
      <c r="FN100" s="200" t="n">
        <f aca="false">SUM(FN$3:FN99)</f>
        <v>-327816.104</v>
      </c>
      <c r="FO100" s="200" t="n">
        <f aca="false">SUM(FO$3:FO99)</f>
        <v>-315372.7809</v>
      </c>
      <c r="FP100" s="200" t="n">
        <f aca="false">SUM(FP$3:FP99)</f>
        <v>-324024.0794</v>
      </c>
      <c r="FQ100" s="200" t="n">
        <f aca="false">SUM(FQ$3:FQ99)</f>
        <v>-322108.6419</v>
      </c>
      <c r="FR100" s="200" t="n">
        <f aca="false">SUM(FR$3:FR99)</f>
        <v>-309871.9878</v>
      </c>
      <c r="FS100" s="200" t="n">
        <f aca="false">SUM(FS$3:FS99)</f>
        <v>-318362.47</v>
      </c>
      <c r="FT100" s="200" t="n">
        <f aca="false">SUM(FT$3:FT99)</f>
        <v>-306261.5932</v>
      </c>
      <c r="FU100" s="200" t="n">
        <f aca="false">SUM(FU$3:FU99)</f>
        <v>-314646.6521</v>
      </c>
      <c r="FV100" s="200" t="n">
        <f aca="false">SUM(FV$3:FV99)</f>
        <v>0</v>
      </c>
      <c r="FW100" s="200" t="n">
        <f aca="false">SUM(FW$3:FW99)</f>
        <v>0</v>
      </c>
      <c r="FX100" s="200" t="n">
        <f aca="false">SUM(FX$3:FX99)</f>
        <v>0</v>
      </c>
      <c r="FY100" s="200" t="n">
        <f aca="false">SUM(FY$3:FY99)</f>
        <v>0</v>
      </c>
      <c r="FZ100" s="200" t="n">
        <f aca="false">SUM(FZ$3:FZ99)</f>
        <v>0</v>
      </c>
      <c r="GA100" s="200" t="n">
        <f aca="false">SUM(GA$3:GA99)</f>
        <v>0</v>
      </c>
      <c r="GB100" s="200" t="n">
        <f aca="false">SUM(GB$3:GB99)</f>
        <v>0</v>
      </c>
      <c r="GC100" s="200" t="n">
        <f aca="false">SUM(GC$3:GC99)</f>
        <v>0</v>
      </c>
      <c r="GD100" s="200" t="n">
        <f aca="false">SUM(GD$3:GD99)</f>
        <v>0</v>
      </c>
      <c r="GE100" s="200" t="n">
        <f aca="false">SUM(GE$3:GE99)</f>
        <v>0</v>
      </c>
      <c r="GF100" s="200" t="n">
        <f aca="false">SUM(GF$3:GF99)</f>
        <v>0</v>
      </c>
      <c r="GG100" s="200" t="n">
        <f aca="false">SUM(GG$3:GG99)</f>
        <v>0</v>
      </c>
      <c r="GH100" s="200" t="n">
        <f aca="false">SUM(GH$3:GH99)</f>
        <v>0</v>
      </c>
      <c r="GI100" s="200" t="n">
        <f aca="false">SUM(GI$3:GI99)</f>
        <v>0</v>
      </c>
      <c r="GJ100" s="200" t="n">
        <f aca="false">SUM(GJ$3:GJ99)</f>
        <v>0</v>
      </c>
      <c r="GK100" s="200" t="n">
        <f aca="false">SUM(GK$3:GK99)</f>
        <v>0</v>
      </c>
      <c r="GL100" s="200" t="n">
        <f aca="false">SUM(GL$3:GL99)</f>
        <v>0</v>
      </c>
      <c r="GM100" s="200" t="n">
        <f aca="false">SUM(GM$3:GM99)</f>
        <v>0</v>
      </c>
      <c r="GN100" s="200" t="n">
        <f aca="false">SUM(GN$3:GN99)</f>
        <v>0</v>
      </c>
      <c r="GO100" s="200" t="n">
        <f aca="false">SUM(GO$3:GO99)</f>
        <v>0</v>
      </c>
      <c r="GP100" s="200" t="n">
        <f aca="false">SUM(GP$3:GP99)</f>
        <v>0</v>
      </c>
      <c r="GQ100" s="200" t="n">
        <f aca="false">SUM(GQ$3:GQ99)</f>
        <v>0</v>
      </c>
      <c r="GR100" s="200" t="n">
        <f aca="false">SUM(GR$3:GR99)</f>
        <v>0</v>
      </c>
      <c r="GS100" s="200" t="n">
        <f aca="false">SUM(GS$3:GS99)</f>
        <v>0</v>
      </c>
      <c r="GT100" s="200" t="n">
        <f aca="false">SUM(GT$3:GT99)</f>
        <v>0</v>
      </c>
      <c r="GU100" s="200" t="n">
        <f aca="false">SUM(GU$3:GU99)</f>
        <v>0</v>
      </c>
      <c r="GV100" s="200" t="n">
        <f aca="false">SUM(GV$3:GV99)</f>
        <v>0</v>
      </c>
      <c r="GW100" s="200" t="n">
        <f aca="false">SUM(GW$3:GW99)</f>
        <v>0</v>
      </c>
      <c r="GX100" s="200" t="n">
        <f aca="false">SUM(GX$3:GX99)</f>
        <v>0</v>
      </c>
      <c r="GY100" s="200" t="n">
        <f aca="false">SUM(GY$3:GY99)</f>
        <v>0</v>
      </c>
      <c r="GZ100" s="200" t="n">
        <f aca="false">SUM(GZ$3:GZ99)</f>
        <v>0</v>
      </c>
      <c r="HA100" s="200" t="n">
        <f aca="false">SUM(HA$3:HA99)</f>
        <v>0</v>
      </c>
      <c r="HB100" s="200" t="n">
        <f aca="false">SUM(HB$3:HB99)</f>
        <v>0</v>
      </c>
      <c r="HC100" s="200" t="n">
        <f aca="false">SUM(HC$3:HC99)</f>
        <v>0</v>
      </c>
      <c r="HD100" s="200" t="n">
        <f aca="false">SUM(HD$3:HD99)</f>
        <v>0</v>
      </c>
      <c r="HE100" s="200" t="n">
        <f aca="false">SUM(HE$3:HE99)</f>
        <v>0</v>
      </c>
      <c r="HF100" s="200" t="n">
        <f aca="false">SUM(HF$3:HF99)</f>
        <v>0</v>
      </c>
      <c r="HG100" s="200" t="n">
        <f aca="false">SUM(HG$3:HG99)</f>
        <v>0</v>
      </c>
      <c r="HH100" s="200" t="n">
        <f aca="false">SUM(HH$3:HH99)</f>
        <v>0</v>
      </c>
      <c r="HI100" s="200" t="n">
        <f aca="false">SUM(HI$3:HI99)</f>
        <v>0</v>
      </c>
      <c r="HJ100" s="200" t="n">
        <f aca="false">SUM(HJ$3:HJ99)</f>
        <v>0</v>
      </c>
      <c r="HK100" s="200" t="n">
        <f aca="false">SUM(HK$3:HK99)</f>
        <v>0</v>
      </c>
      <c r="HL100" s="200" t="n">
        <f aca="false">SUM(HL$3:HL99)</f>
        <v>0</v>
      </c>
      <c r="HM100" s="200" t="n">
        <f aca="false">SUM(HM$3:HM99)</f>
        <v>0</v>
      </c>
      <c r="HN100" s="200" t="n">
        <f aca="false">SUM(HN$3:HN99)</f>
        <v>0</v>
      </c>
      <c r="HO100" s="200" t="n">
        <f aca="false">SUM(HO$3:HO99)</f>
        <v>0</v>
      </c>
      <c r="HP100" s="200" t="n">
        <f aca="false">SUM(HP$3:HP99)</f>
        <v>0</v>
      </c>
      <c r="HQ100" s="200" t="n">
        <f aca="false">SUM(HQ$3:HQ99)</f>
        <v>0</v>
      </c>
      <c r="HR100" s="200" t="n">
        <f aca="false">SUM(HR$3:HR99)</f>
        <v>0</v>
      </c>
      <c r="HS100" s="200" t="n">
        <f aca="false">SUM(HS$3:HS99)</f>
        <v>0</v>
      </c>
      <c r="HT100" s="200" t="n">
        <f aca="false">SUM(HT$3:HT99)</f>
        <v>0</v>
      </c>
      <c r="HU100" s="200" t="n">
        <f aca="false">SUM(HU$3:HU99)</f>
        <v>0</v>
      </c>
      <c r="HV100" s="200" t="n">
        <f aca="false">SUM(HV$3:HV99)</f>
        <v>0</v>
      </c>
      <c r="HW100" s="200" t="n">
        <f aca="false">SUM(HW$3:HW99)</f>
        <v>0</v>
      </c>
      <c r="HX100" s="200" t="n">
        <f aca="false">SUM(HX$3:HX99)</f>
        <v>0</v>
      </c>
      <c r="HY100" s="200" t="n">
        <f aca="false">SUM(HY$3:HY99)</f>
        <v>0</v>
      </c>
      <c r="HZ100" s="200" t="n">
        <f aca="false">SUM(HZ$3:HZ99)</f>
        <v>0</v>
      </c>
      <c r="IA100" s="200" t="n">
        <f aca="false">SUM(IA$3:IA99)</f>
        <v>0</v>
      </c>
      <c r="IB100" s="200" t="n">
        <f aca="false">SUM(IB$3:IB99)</f>
        <v>0</v>
      </c>
      <c r="IC100" s="200" t="n">
        <f aca="false">SUM(IC$3:IC99)</f>
        <v>0</v>
      </c>
      <c r="ID100" s="200" t="n">
        <f aca="false">SUM(ID$3:ID99)</f>
        <v>-360423667.498564</v>
      </c>
      <c r="IE100" s="200" t="n">
        <f aca="false">SUM(IE$3:IE99)</f>
        <v>-360423667.498564</v>
      </c>
      <c r="IF100" s="199"/>
      <c r="IG100" s="199"/>
      <c r="IH100" s="199"/>
      <c r="II100" s="19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I10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4" ySplit="0" topLeftCell="E1" activePane="topRight" state="frozen"/>
      <selection pane="topLeft" activeCell="A1" activeCellId="0" sqref="A1"/>
      <selection pane="topRight" activeCell="F28" activeCellId="0" sqref="F2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91" width="18.85"/>
    <col collapsed="false" customWidth="true" hidden="false" outlineLevel="0" max="237" min="2" style="0" width="13.14"/>
    <col collapsed="false" customWidth="true" hidden="false" outlineLevel="0" max="238" min="238" style="0" width="16.7"/>
    <col collapsed="false" customWidth="true" hidden="false" outlineLevel="0" max="239" min="239" style="0" width="15.41"/>
    <col collapsed="false" customWidth="true" hidden="false" outlineLevel="0" max="243" min="243" style="0" width="12.7"/>
  </cols>
  <sheetData>
    <row r="1" customFormat="false" ht="12.75" hidden="false" customHeight="false" outlineLevel="0" collapsed="false">
      <c r="B1" s="192" t="n">
        <v>37012</v>
      </c>
      <c r="C1" s="192" t="n">
        <v>37043</v>
      </c>
      <c r="D1" s="192" t="n">
        <v>37073</v>
      </c>
      <c r="E1" s="192" t="n">
        <v>37104</v>
      </c>
      <c r="F1" s="192" t="n">
        <v>37135</v>
      </c>
      <c r="G1" s="192" t="n">
        <v>37165</v>
      </c>
      <c r="H1" s="192" t="n">
        <v>37196</v>
      </c>
      <c r="I1" s="192" t="n">
        <v>37226</v>
      </c>
      <c r="J1" s="192" t="n">
        <v>37257</v>
      </c>
      <c r="K1" s="192" t="n">
        <v>37288</v>
      </c>
      <c r="L1" s="192" t="n">
        <v>37316</v>
      </c>
      <c r="M1" s="192" t="n">
        <v>37347</v>
      </c>
      <c r="N1" s="192" t="n">
        <v>37377</v>
      </c>
      <c r="O1" s="192" t="n">
        <v>37408</v>
      </c>
      <c r="P1" s="192" t="n">
        <v>37438</v>
      </c>
      <c r="Q1" s="192" t="n">
        <v>37469</v>
      </c>
      <c r="R1" s="192" t="n">
        <v>37500</v>
      </c>
      <c r="S1" s="192" t="n">
        <v>37530</v>
      </c>
      <c r="T1" s="192" t="n">
        <v>37561</v>
      </c>
      <c r="U1" s="192" t="n">
        <v>37591</v>
      </c>
      <c r="V1" s="192" t="n">
        <v>37622</v>
      </c>
      <c r="W1" s="192" t="n">
        <v>37653</v>
      </c>
      <c r="X1" s="192" t="n">
        <v>37681</v>
      </c>
      <c r="Y1" s="192" t="n">
        <v>37712</v>
      </c>
      <c r="Z1" s="192" t="n">
        <v>37742</v>
      </c>
      <c r="AA1" s="192" t="n">
        <v>37773</v>
      </c>
      <c r="AB1" s="192" t="n">
        <v>37803</v>
      </c>
      <c r="AC1" s="192" t="n">
        <v>37834</v>
      </c>
      <c r="AD1" s="192" t="n">
        <v>37865</v>
      </c>
      <c r="AE1" s="192" t="n">
        <v>37895</v>
      </c>
      <c r="AF1" s="192" t="n">
        <v>37926</v>
      </c>
      <c r="AG1" s="192" t="n">
        <v>37956</v>
      </c>
      <c r="AH1" s="192" t="n">
        <v>37987</v>
      </c>
      <c r="AI1" s="192" t="n">
        <v>38018</v>
      </c>
      <c r="AJ1" s="192" t="n">
        <v>38047</v>
      </c>
      <c r="AK1" s="192" t="n">
        <v>38078</v>
      </c>
      <c r="AL1" s="192" t="n">
        <v>38108</v>
      </c>
      <c r="AM1" s="192" t="n">
        <v>38139</v>
      </c>
      <c r="AN1" s="192" t="n">
        <v>38169</v>
      </c>
      <c r="AO1" s="192" t="n">
        <v>38200</v>
      </c>
      <c r="AP1" s="192" t="n">
        <v>38231</v>
      </c>
      <c r="AQ1" s="192" t="n">
        <v>38261</v>
      </c>
      <c r="AR1" s="192" t="n">
        <v>38292</v>
      </c>
      <c r="AS1" s="192" t="n">
        <v>38322</v>
      </c>
      <c r="AT1" s="192" t="n">
        <v>38353</v>
      </c>
      <c r="AU1" s="192" t="n">
        <v>38384</v>
      </c>
      <c r="AV1" s="192" t="n">
        <v>38412</v>
      </c>
      <c r="AW1" s="192" t="n">
        <v>38443</v>
      </c>
      <c r="AX1" s="192" t="n">
        <v>38473</v>
      </c>
      <c r="AY1" s="192" t="n">
        <v>38504</v>
      </c>
      <c r="AZ1" s="192" t="n">
        <v>38534</v>
      </c>
      <c r="BA1" s="192" t="n">
        <v>38565</v>
      </c>
      <c r="BB1" s="192" t="n">
        <v>38596</v>
      </c>
      <c r="BC1" s="192" t="n">
        <v>38626</v>
      </c>
      <c r="BD1" s="192" t="n">
        <v>38657</v>
      </c>
      <c r="BE1" s="192" t="n">
        <v>38687</v>
      </c>
      <c r="BF1" s="192" t="n">
        <v>38718</v>
      </c>
      <c r="BG1" s="192" t="n">
        <v>38749</v>
      </c>
      <c r="BH1" s="192" t="n">
        <v>38777</v>
      </c>
      <c r="BI1" s="192" t="n">
        <v>38808</v>
      </c>
      <c r="BJ1" s="192" t="n">
        <v>38838</v>
      </c>
      <c r="BK1" s="192" t="n">
        <v>38869</v>
      </c>
      <c r="BL1" s="192" t="n">
        <v>38899</v>
      </c>
      <c r="BM1" s="192" t="n">
        <v>38930</v>
      </c>
      <c r="BN1" s="192" t="n">
        <v>38961</v>
      </c>
      <c r="BO1" s="192" t="n">
        <v>38991</v>
      </c>
      <c r="BP1" s="192" t="n">
        <v>39022</v>
      </c>
      <c r="BQ1" s="192" t="n">
        <v>39052</v>
      </c>
      <c r="BR1" s="192" t="n">
        <v>39083</v>
      </c>
      <c r="BS1" s="192" t="n">
        <v>39114</v>
      </c>
      <c r="BT1" s="192" t="n">
        <v>39142</v>
      </c>
      <c r="BU1" s="192" t="n">
        <v>39173</v>
      </c>
      <c r="BV1" s="192" t="n">
        <v>39203</v>
      </c>
      <c r="BW1" s="192" t="n">
        <v>39234</v>
      </c>
      <c r="BX1" s="192" t="n">
        <v>39264</v>
      </c>
      <c r="BY1" s="192" t="n">
        <v>39295</v>
      </c>
      <c r="BZ1" s="192" t="n">
        <v>39326</v>
      </c>
      <c r="CA1" s="192" t="n">
        <v>39356</v>
      </c>
      <c r="CB1" s="192" t="n">
        <v>39387</v>
      </c>
      <c r="CC1" s="192" t="n">
        <v>39417</v>
      </c>
      <c r="CD1" s="192" t="n">
        <v>39448</v>
      </c>
      <c r="CE1" s="192" t="n">
        <v>39479</v>
      </c>
      <c r="CF1" s="192" t="n">
        <v>39508</v>
      </c>
      <c r="CG1" s="192" t="n">
        <v>39539</v>
      </c>
      <c r="CH1" s="192" t="n">
        <v>39569</v>
      </c>
      <c r="CI1" s="192" t="n">
        <v>39600</v>
      </c>
      <c r="CJ1" s="192" t="n">
        <v>39630</v>
      </c>
      <c r="CK1" s="192" t="n">
        <v>39661</v>
      </c>
      <c r="CL1" s="192" t="n">
        <v>39692</v>
      </c>
      <c r="CM1" s="192" t="n">
        <v>39722</v>
      </c>
      <c r="CN1" s="192" t="n">
        <v>39753</v>
      </c>
      <c r="CO1" s="192" t="n">
        <v>39783</v>
      </c>
      <c r="CP1" s="192" t="n">
        <v>39814</v>
      </c>
      <c r="CQ1" s="192" t="n">
        <v>39845</v>
      </c>
      <c r="CR1" s="192" t="n">
        <v>39873</v>
      </c>
      <c r="CS1" s="192" t="n">
        <v>39904</v>
      </c>
      <c r="CT1" s="192" t="n">
        <v>39934</v>
      </c>
      <c r="CU1" s="192" t="n">
        <v>39965</v>
      </c>
      <c r="CV1" s="192" t="n">
        <v>39995</v>
      </c>
      <c r="CW1" s="192" t="n">
        <v>40026</v>
      </c>
      <c r="CX1" s="192" t="n">
        <v>40057</v>
      </c>
      <c r="CY1" s="192" t="n">
        <v>40087</v>
      </c>
      <c r="CZ1" s="192" t="n">
        <v>40118</v>
      </c>
      <c r="DA1" s="192" t="n">
        <v>40148</v>
      </c>
      <c r="DB1" s="192" t="n">
        <v>40179</v>
      </c>
      <c r="DC1" s="192" t="n">
        <v>40210</v>
      </c>
      <c r="DD1" s="192" t="n">
        <v>40238</v>
      </c>
      <c r="DE1" s="192" t="n">
        <v>40269</v>
      </c>
      <c r="DF1" s="192" t="n">
        <v>40299</v>
      </c>
      <c r="DG1" s="192" t="n">
        <v>40330</v>
      </c>
      <c r="DH1" s="192" t="n">
        <v>40360</v>
      </c>
      <c r="DI1" s="192" t="n">
        <v>40391</v>
      </c>
      <c r="DJ1" s="192" t="n">
        <v>40422</v>
      </c>
      <c r="DK1" s="192" t="n">
        <v>40452</v>
      </c>
      <c r="DL1" s="192" t="n">
        <v>40483</v>
      </c>
      <c r="DM1" s="192" t="n">
        <v>40513</v>
      </c>
      <c r="DN1" s="192" t="n">
        <v>40544</v>
      </c>
      <c r="DO1" s="192" t="n">
        <v>40575</v>
      </c>
      <c r="DP1" s="192" t="n">
        <v>40603</v>
      </c>
      <c r="DQ1" s="192" t="n">
        <v>40634</v>
      </c>
      <c r="DR1" s="192" t="n">
        <v>40664</v>
      </c>
      <c r="DS1" s="192" t="n">
        <v>40695</v>
      </c>
      <c r="DT1" s="192" t="n">
        <v>40725</v>
      </c>
      <c r="DU1" s="192" t="n">
        <v>40756</v>
      </c>
      <c r="DV1" s="192" t="n">
        <v>40787</v>
      </c>
      <c r="DW1" s="192" t="n">
        <v>40817</v>
      </c>
      <c r="DX1" s="192" t="n">
        <v>40848</v>
      </c>
      <c r="DY1" s="192" t="n">
        <v>40878</v>
      </c>
      <c r="DZ1" s="192" t="n">
        <v>40909</v>
      </c>
      <c r="EA1" s="192" t="n">
        <v>40940</v>
      </c>
      <c r="EB1" s="192" t="n">
        <v>40969</v>
      </c>
      <c r="EC1" s="192" t="n">
        <v>41000</v>
      </c>
      <c r="ED1" s="192" t="n">
        <v>41030</v>
      </c>
      <c r="EE1" s="192" t="n">
        <v>41061</v>
      </c>
      <c r="EF1" s="192" t="n">
        <v>41091</v>
      </c>
      <c r="EG1" s="192" t="n">
        <v>41122</v>
      </c>
      <c r="EH1" s="192" t="n">
        <v>41153</v>
      </c>
      <c r="EI1" s="192" t="n">
        <v>41183</v>
      </c>
      <c r="EJ1" s="192" t="n">
        <v>41214</v>
      </c>
      <c r="EK1" s="192" t="n">
        <v>41244</v>
      </c>
      <c r="EL1" s="192" t="n">
        <v>41275</v>
      </c>
      <c r="EM1" s="192" t="n">
        <v>41306</v>
      </c>
      <c r="EN1" s="192" t="n">
        <v>41334</v>
      </c>
      <c r="EO1" s="192" t="n">
        <v>41365</v>
      </c>
      <c r="EP1" s="192" t="n">
        <v>41395</v>
      </c>
      <c r="EQ1" s="192" t="n">
        <v>41426</v>
      </c>
      <c r="ER1" s="192" t="n">
        <v>41456</v>
      </c>
      <c r="ES1" s="192" t="n">
        <v>41487</v>
      </c>
      <c r="ET1" s="192" t="n">
        <v>41518</v>
      </c>
      <c r="EU1" s="192" t="n">
        <v>41548</v>
      </c>
      <c r="EV1" s="192" t="n">
        <v>41579</v>
      </c>
      <c r="EW1" s="192" t="n">
        <v>41609</v>
      </c>
      <c r="EX1" s="192" t="n">
        <v>41640</v>
      </c>
      <c r="EY1" s="192" t="n">
        <v>41671</v>
      </c>
      <c r="EZ1" s="192" t="n">
        <v>41699</v>
      </c>
      <c r="FA1" s="192" t="n">
        <v>41730</v>
      </c>
      <c r="FB1" s="192" t="n">
        <v>41760</v>
      </c>
      <c r="FC1" s="192" t="n">
        <v>41791</v>
      </c>
      <c r="FD1" s="192" t="n">
        <v>41821</v>
      </c>
      <c r="FE1" s="192" t="n">
        <v>41852</v>
      </c>
      <c r="FF1" s="192" t="n">
        <v>41883</v>
      </c>
      <c r="FG1" s="192" t="n">
        <v>41913</v>
      </c>
      <c r="FH1" s="192" t="n">
        <v>41944</v>
      </c>
      <c r="FI1" s="192" t="n">
        <v>41974</v>
      </c>
      <c r="FJ1" s="192" t="n">
        <v>42005</v>
      </c>
      <c r="FK1" s="192" t="n">
        <v>42036</v>
      </c>
      <c r="FL1" s="192" t="n">
        <v>42064</v>
      </c>
      <c r="FM1" s="192" t="n">
        <v>42095</v>
      </c>
      <c r="FN1" s="192" t="n">
        <v>42125</v>
      </c>
      <c r="FO1" s="192" t="n">
        <v>42156</v>
      </c>
      <c r="FP1" s="192" t="n">
        <v>42186</v>
      </c>
      <c r="FQ1" s="192" t="n">
        <v>42217</v>
      </c>
      <c r="FR1" s="192" t="n">
        <v>42248</v>
      </c>
      <c r="FS1" s="192" t="n">
        <v>42278</v>
      </c>
      <c r="FT1" s="192" t="n">
        <v>42309</v>
      </c>
      <c r="FU1" s="192" t="n">
        <v>42339</v>
      </c>
      <c r="FV1" s="192" t="n">
        <v>42370</v>
      </c>
      <c r="FW1" s="192" t="n">
        <v>42401</v>
      </c>
      <c r="FX1" s="192" t="n">
        <v>42430</v>
      </c>
      <c r="FY1" s="192" t="n">
        <v>42461</v>
      </c>
      <c r="FZ1" s="192" t="n">
        <v>42491</v>
      </c>
      <c r="GA1" s="192" t="n">
        <v>42522</v>
      </c>
      <c r="GB1" s="192" t="n">
        <v>42552</v>
      </c>
      <c r="GC1" s="192" t="n">
        <v>42583</v>
      </c>
      <c r="GD1" s="192" t="n">
        <v>42614</v>
      </c>
      <c r="GE1" s="192" t="n">
        <v>42644</v>
      </c>
      <c r="GF1" s="192" t="n">
        <v>42675</v>
      </c>
      <c r="GG1" s="192" t="n">
        <v>42705</v>
      </c>
      <c r="GH1" s="192" t="n">
        <v>42736</v>
      </c>
      <c r="GI1" s="192" t="n">
        <v>42767</v>
      </c>
      <c r="GJ1" s="192" t="n">
        <v>42795</v>
      </c>
      <c r="GK1" s="192" t="n">
        <v>42826</v>
      </c>
      <c r="GL1" s="192" t="n">
        <v>42856</v>
      </c>
      <c r="GM1" s="192" t="n">
        <v>42887</v>
      </c>
      <c r="GN1" s="192" t="n">
        <v>42917</v>
      </c>
      <c r="GO1" s="192" t="n">
        <v>42948</v>
      </c>
      <c r="GP1" s="192" t="n">
        <v>42979</v>
      </c>
      <c r="GQ1" s="192" t="n">
        <v>43009</v>
      </c>
      <c r="GR1" s="192" t="n">
        <v>43040</v>
      </c>
      <c r="GS1" s="192" t="n">
        <v>43070</v>
      </c>
      <c r="GT1" s="192" t="n">
        <v>43101</v>
      </c>
      <c r="GU1" s="192" t="n">
        <v>43132</v>
      </c>
      <c r="GV1" s="192" t="n">
        <v>43160</v>
      </c>
      <c r="GW1" s="192" t="n">
        <v>43191</v>
      </c>
      <c r="GX1" s="192" t="n">
        <v>43221</v>
      </c>
      <c r="GY1" s="192" t="n">
        <v>43252</v>
      </c>
      <c r="GZ1" s="192" t="n">
        <v>43282</v>
      </c>
      <c r="HA1" s="192" t="n">
        <v>43313</v>
      </c>
      <c r="HB1" s="192" t="n">
        <v>43344</v>
      </c>
      <c r="HC1" s="192" t="n">
        <v>43374</v>
      </c>
      <c r="HD1" s="192" t="n">
        <v>43405</v>
      </c>
      <c r="HE1" s="192" t="n">
        <v>43435</v>
      </c>
      <c r="HF1" s="192" t="n">
        <v>43466</v>
      </c>
      <c r="HG1" s="192" t="n">
        <v>43497</v>
      </c>
      <c r="HH1" s="192" t="n">
        <v>43525</v>
      </c>
      <c r="HI1" s="192" t="n">
        <v>43556</v>
      </c>
      <c r="HJ1" s="192" t="n">
        <v>43586</v>
      </c>
      <c r="HK1" s="192" t="n">
        <v>43617</v>
      </c>
      <c r="HL1" s="192" t="n">
        <v>43647</v>
      </c>
      <c r="HM1" s="192" t="n">
        <v>43678</v>
      </c>
      <c r="HN1" s="192" t="n">
        <v>43709</v>
      </c>
      <c r="HO1" s="192" t="n">
        <v>43739</v>
      </c>
      <c r="HP1" s="192" t="n">
        <v>43770</v>
      </c>
      <c r="HQ1" s="192" t="n">
        <v>43800</v>
      </c>
      <c r="HR1" s="192" t="n">
        <v>43831</v>
      </c>
      <c r="HS1" s="192" t="n">
        <v>43862</v>
      </c>
      <c r="HT1" s="192" t="n">
        <v>43891</v>
      </c>
      <c r="HU1" s="192" t="n">
        <v>43922</v>
      </c>
      <c r="HV1" s="192" t="n">
        <v>43952</v>
      </c>
      <c r="HW1" s="192" t="n">
        <v>43983</v>
      </c>
      <c r="HX1" s="192" t="n">
        <v>44013</v>
      </c>
      <c r="HY1" s="192" t="n">
        <v>44044</v>
      </c>
      <c r="HZ1" s="192" t="n">
        <v>44075</v>
      </c>
      <c r="IA1" s="192" t="n">
        <v>44105</v>
      </c>
      <c r="IB1" s="192" t="n">
        <v>44136</v>
      </c>
      <c r="IC1" s="192" t="n">
        <v>44166</v>
      </c>
    </row>
    <row r="2" customFormat="false" ht="12.75" hidden="false" customHeight="false" outlineLevel="0" collapsed="false">
      <c r="A2" s="191" t="s">
        <v>133</v>
      </c>
      <c r="B2" s="0" t="s">
        <v>138</v>
      </c>
      <c r="C2" s="0" t="s">
        <v>138</v>
      </c>
      <c r="D2" s="0" t="s">
        <v>138</v>
      </c>
      <c r="E2" s="0" t="s">
        <v>138</v>
      </c>
      <c r="F2" s="0" t="s">
        <v>138</v>
      </c>
      <c r="G2" s="0" t="s">
        <v>138</v>
      </c>
      <c r="H2" s="0" t="s">
        <v>138</v>
      </c>
      <c r="I2" s="0" t="s">
        <v>138</v>
      </c>
      <c r="J2" s="0" t="s">
        <v>138</v>
      </c>
      <c r="K2" s="0" t="s">
        <v>138</v>
      </c>
      <c r="L2" s="0" t="s">
        <v>138</v>
      </c>
      <c r="M2" s="0" t="s">
        <v>138</v>
      </c>
      <c r="N2" s="0" t="s">
        <v>138</v>
      </c>
      <c r="O2" s="0" t="s">
        <v>138</v>
      </c>
      <c r="P2" s="0" t="s">
        <v>138</v>
      </c>
      <c r="Q2" s="0" t="s">
        <v>138</v>
      </c>
      <c r="R2" s="0" t="s">
        <v>138</v>
      </c>
      <c r="S2" s="0" t="s">
        <v>138</v>
      </c>
      <c r="T2" s="0" t="s">
        <v>138</v>
      </c>
      <c r="U2" s="0" t="s">
        <v>138</v>
      </c>
      <c r="V2" s="0" t="s">
        <v>138</v>
      </c>
      <c r="W2" s="0" t="s">
        <v>138</v>
      </c>
      <c r="X2" s="0" t="s">
        <v>138</v>
      </c>
      <c r="Y2" s="0" t="s">
        <v>138</v>
      </c>
      <c r="Z2" s="0" t="s">
        <v>138</v>
      </c>
      <c r="AA2" s="0" t="s">
        <v>138</v>
      </c>
      <c r="AB2" s="0" t="s">
        <v>138</v>
      </c>
      <c r="AC2" s="0" t="s">
        <v>138</v>
      </c>
      <c r="AD2" s="0" t="s">
        <v>138</v>
      </c>
      <c r="AE2" s="0" t="s">
        <v>138</v>
      </c>
      <c r="AF2" s="0" t="s">
        <v>138</v>
      </c>
      <c r="AG2" s="0" t="s">
        <v>138</v>
      </c>
      <c r="AH2" s="0" t="s">
        <v>138</v>
      </c>
      <c r="AI2" s="0" t="s">
        <v>138</v>
      </c>
      <c r="AJ2" s="0" t="s">
        <v>138</v>
      </c>
      <c r="AK2" s="0" t="s">
        <v>138</v>
      </c>
      <c r="AL2" s="0" t="s">
        <v>138</v>
      </c>
      <c r="AM2" s="0" t="s">
        <v>138</v>
      </c>
      <c r="AN2" s="0" t="s">
        <v>138</v>
      </c>
      <c r="AO2" s="0" t="s">
        <v>138</v>
      </c>
      <c r="AP2" s="0" t="s">
        <v>138</v>
      </c>
      <c r="AQ2" s="0" t="s">
        <v>138</v>
      </c>
      <c r="AR2" s="0" t="s">
        <v>138</v>
      </c>
      <c r="AS2" s="0" t="s">
        <v>138</v>
      </c>
      <c r="AT2" s="0" t="s">
        <v>138</v>
      </c>
      <c r="AU2" s="0" t="s">
        <v>138</v>
      </c>
      <c r="AV2" s="0" t="s">
        <v>138</v>
      </c>
      <c r="AW2" s="0" t="s">
        <v>138</v>
      </c>
      <c r="AX2" s="0" t="s">
        <v>138</v>
      </c>
      <c r="AY2" s="0" t="s">
        <v>138</v>
      </c>
      <c r="AZ2" s="0" t="s">
        <v>138</v>
      </c>
      <c r="BA2" s="0" t="s">
        <v>138</v>
      </c>
      <c r="BB2" s="0" t="s">
        <v>138</v>
      </c>
      <c r="BC2" s="0" t="s">
        <v>138</v>
      </c>
      <c r="BD2" s="0" t="s">
        <v>138</v>
      </c>
      <c r="BE2" s="0" t="s">
        <v>138</v>
      </c>
      <c r="BF2" s="0" t="s">
        <v>138</v>
      </c>
      <c r="BG2" s="0" t="s">
        <v>138</v>
      </c>
      <c r="BH2" s="0" t="s">
        <v>138</v>
      </c>
      <c r="BI2" s="0" t="s">
        <v>138</v>
      </c>
      <c r="BJ2" s="0" t="s">
        <v>138</v>
      </c>
      <c r="BK2" s="0" t="s">
        <v>138</v>
      </c>
      <c r="BL2" s="0" t="s">
        <v>138</v>
      </c>
      <c r="BM2" s="0" t="s">
        <v>138</v>
      </c>
      <c r="BN2" s="0" t="s">
        <v>138</v>
      </c>
      <c r="BO2" s="0" t="s">
        <v>138</v>
      </c>
      <c r="BP2" s="0" t="s">
        <v>138</v>
      </c>
      <c r="BQ2" s="0" t="s">
        <v>138</v>
      </c>
      <c r="BR2" s="0" t="s">
        <v>138</v>
      </c>
      <c r="BS2" s="0" t="s">
        <v>138</v>
      </c>
      <c r="BT2" s="0" t="s">
        <v>138</v>
      </c>
      <c r="BU2" s="0" t="s">
        <v>138</v>
      </c>
      <c r="BV2" s="0" t="s">
        <v>138</v>
      </c>
      <c r="BW2" s="0" t="s">
        <v>138</v>
      </c>
      <c r="BX2" s="0" t="s">
        <v>138</v>
      </c>
      <c r="BY2" s="0" t="s">
        <v>138</v>
      </c>
      <c r="BZ2" s="0" t="s">
        <v>138</v>
      </c>
      <c r="CA2" s="0" t="s">
        <v>138</v>
      </c>
      <c r="CB2" s="0" t="s">
        <v>138</v>
      </c>
      <c r="CC2" s="0" t="s">
        <v>138</v>
      </c>
      <c r="CD2" s="0" t="s">
        <v>138</v>
      </c>
      <c r="CE2" s="0" t="s">
        <v>138</v>
      </c>
      <c r="CF2" s="0" t="s">
        <v>138</v>
      </c>
      <c r="CG2" s="0" t="s">
        <v>138</v>
      </c>
      <c r="CH2" s="0" t="s">
        <v>138</v>
      </c>
      <c r="CI2" s="0" t="s">
        <v>138</v>
      </c>
      <c r="CJ2" s="0" t="s">
        <v>138</v>
      </c>
      <c r="CK2" s="0" t="s">
        <v>138</v>
      </c>
      <c r="CL2" s="0" t="s">
        <v>138</v>
      </c>
      <c r="CM2" s="0" t="s">
        <v>138</v>
      </c>
      <c r="CN2" s="0" t="s">
        <v>138</v>
      </c>
      <c r="CO2" s="0" t="s">
        <v>138</v>
      </c>
      <c r="CP2" s="0" t="s">
        <v>138</v>
      </c>
      <c r="CQ2" s="0" t="s">
        <v>138</v>
      </c>
      <c r="CR2" s="0" t="s">
        <v>138</v>
      </c>
      <c r="CS2" s="0" t="s">
        <v>138</v>
      </c>
      <c r="CT2" s="0" t="s">
        <v>138</v>
      </c>
      <c r="CU2" s="0" t="s">
        <v>138</v>
      </c>
      <c r="CV2" s="0" t="s">
        <v>138</v>
      </c>
      <c r="CW2" s="0" t="s">
        <v>138</v>
      </c>
      <c r="CX2" s="0" t="s">
        <v>138</v>
      </c>
      <c r="CY2" s="0" t="s">
        <v>138</v>
      </c>
      <c r="CZ2" s="0" t="s">
        <v>138</v>
      </c>
      <c r="DA2" s="0" t="s">
        <v>138</v>
      </c>
      <c r="DB2" s="0" t="s">
        <v>138</v>
      </c>
      <c r="DC2" s="0" t="s">
        <v>138</v>
      </c>
      <c r="DD2" s="0" t="s">
        <v>138</v>
      </c>
      <c r="DE2" s="0" t="s">
        <v>138</v>
      </c>
      <c r="DF2" s="0" t="s">
        <v>138</v>
      </c>
      <c r="DG2" s="0" t="s">
        <v>138</v>
      </c>
      <c r="DH2" s="0" t="s">
        <v>138</v>
      </c>
      <c r="DI2" s="0" t="s">
        <v>138</v>
      </c>
      <c r="DJ2" s="0" t="s">
        <v>138</v>
      </c>
      <c r="DK2" s="0" t="s">
        <v>138</v>
      </c>
      <c r="DL2" s="0" t="s">
        <v>138</v>
      </c>
      <c r="DM2" s="0" t="s">
        <v>138</v>
      </c>
      <c r="DN2" s="0" t="s">
        <v>138</v>
      </c>
      <c r="DO2" s="0" t="s">
        <v>138</v>
      </c>
      <c r="DP2" s="0" t="s">
        <v>138</v>
      </c>
      <c r="DQ2" s="0" t="s">
        <v>138</v>
      </c>
      <c r="DR2" s="0" t="s">
        <v>138</v>
      </c>
      <c r="DS2" s="0" t="s">
        <v>138</v>
      </c>
      <c r="DT2" s="0" t="s">
        <v>138</v>
      </c>
      <c r="DU2" s="0" t="s">
        <v>138</v>
      </c>
      <c r="DV2" s="0" t="s">
        <v>138</v>
      </c>
      <c r="DW2" s="0" t="s">
        <v>138</v>
      </c>
      <c r="DX2" s="0" t="s">
        <v>138</v>
      </c>
      <c r="DY2" s="0" t="s">
        <v>138</v>
      </c>
      <c r="DZ2" s="0" t="s">
        <v>138</v>
      </c>
      <c r="EA2" s="0" t="s">
        <v>138</v>
      </c>
      <c r="EB2" s="0" t="s">
        <v>138</v>
      </c>
      <c r="EC2" s="0" t="s">
        <v>138</v>
      </c>
      <c r="ED2" s="0" t="s">
        <v>138</v>
      </c>
      <c r="EE2" s="0" t="s">
        <v>138</v>
      </c>
      <c r="EF2" s="0" t="s">
        <v>138</v>
      </c>
      <c r="EG2" s="0" t="s">
        <v>138</v>
      </c>
      <c r="EH2" s="0" t="s">
        <v>138</v>
      </c>
      <c r="EI2" s="0" t="s">
        <v>138</v>
      </c>
      <c r="EJ2" s="0" t="s">
        <v>138</v>
      </c>
      <c r="EK2" s="0" t="s">
        <v>138</v>
      </c>
      <c r="EL2" s="0" t="s">
        <v>138</v>
      </c>
      <c r="EM2" s="0" t="s">
        <v>138</v>
      </c>
      <c r="EN2" s="0" t="s">
        <v>138</v>
      </c>
      <c r="EO2" s="0" t="s">
        <v>138</v>
      </c>
      <c r="EP2" s="0" t="s">
        <v>138</v>
      </c>
      <c r="EQ2" s="0" t="s">
        <v>138</v>
      </c>
      <c r="ER2" s="0" t="s">
        <v>138</v>
      </c>
      <c r="ES2" s="0" t="s">
        <v>138</v>
      </c>
      <c r="ET2" s="0" t="s">
        <v>138</v>
      </c>
      <c r="EU2" s="0" t="s">
        <v>138</v>
      </c>
      <c r="EV2" s="0" t="s">
        <v>138</v>
      </c>
      <c r="EW2" s="0" t="s">
        <v>138</v>
      </c>
      <c r="EX2" s="0" t="s">
        <v>138</v>
      </c>
      <c r="EY2" s="0" t="s">
        <v>138</v>
      </c>
      <c r="EZ2" s="0" t="s">
        <v>138</v>
      </c>
      <c r="FA2" s="0" t="s">
        <v>138</v>
      </c>
      <c r="FB2" s="0" t="s">
        <v>138</v>
      </c>
      <c r="FC2" s="0" t="s">
        <v>138</v>
      </c>
      <c r="FD2" s="0" t="s">
        <v>138</v>
      </c>
      <c r="FE2" s="0" t="s">
        <v>138</v>
      </c>
      <c r="FF2" s="0" t="s">
        <v>138</v>
      </c>
      <c r="FG2" s="0" t="s">
        <v>138</v>
      </c>
      <c r="FH2" s="0" t="s">
        <v>138</v>
      </c>
      <c r="FI2" s="0" t="s">
        <v>138</v>
      </c>
      <c r="FJ2" s="0" t="s">
        <v>138</v>
      </c>
      <c r="FK2" s="0" t="s">
        <v>138</v>
      </c>
      <c r="FL2" s="0" t="s">
        <v>138</v>
      </c>
      <c r="FM2" s="0" t="s">
        <v>138</v>
      </c>
      <c r="FN2" s="0" t="s">
        <v>138</v>
      </c>
      <c r="FO2" s="0" t="s">
        <v>138</v>
      </c>
      <c r="FP2" s="0" t="s">
        <v>138</v>
      </c>
      <c r="FQ2" s="0" t="s">
        <v>138</v>
      </c>
      <c r="FR2" s="0" t="s">
        <v>138</v>
      </c>
      <c r="FS2" s="0" t="s">
        <v>138</v>
      </c>
      <c r="FT2" s="0" t="s">
        <v>138</v>
      </c>
      <c r="FU2" s="0" t="s">
        <v>138</v>
      </c>
      <c r="FV2" s="0" t="s">
        <v>138</v>
      </c>
      <c r="FW2" s="0" t="s">
        <v>138</v>
      </c>
      <c r="FX2" s="0" t="s">
        <v>138</v>
      </c>
      <c r="FY2" s="0" t="s">
        <v>138</v>
      </c>
      <c r="FZ2" s="0" t="s">
        <v>138</v>
      </c>
      <c r="GA2" s="0" t="s">
        <v>138</v>
      </c>
      <c r="GB2" s="0" t="s">
        <v>138</v>
      </c>
      <c r="GC2" s="0" t="s">
        <v>138</v>
      </c>
      <c r="GD2" s="0" t="s">
        <v>138</v>
      </c>
      <c r="GE2" s="0" t="s">
        <v>138</v>
      </c>
      <c r="GF2" s="0" t="s">
        <v>138</v>
      </c>
      <c r="GG2" s="0" t="s">
        <v>138</v>
      </c>
      <c r="GH2" s="0" t="s">
        <v>138</v>
      </c>
      <c r="GI2" s="0" t="s">
        <v>138</v>
      </c>
      <c r="GJ2" s="0" t="s">
        <v>138</v>
      </c>
      <c r="GK2" s="0" t="s">
        <v>138</v>
      </c>
      <c r="GL2" s="0" t="s">
        <v>138</v>
      </c>
      <c r="GM2" s="0" t="s">
        <v>138</v>
      </c>
      <c r="GN2" s="0" t="s">
        <v>138</v>
      </c>
      <c r="GO2" s="0" t="s">
        <v>138</v>
      </c>
      <c r="GP2" s="0" t="s">
        <v>138</v>
      </c>
      <c r="GQ2" s="0" t="s">
        <v>138</v>
      </c>
      <c r="GR2" s="0" t="s">
        <v>138</v>
      </c>
      <c r="GS2" s="0" t="s">
        <v>138</v>
      </c>
      <c r="GT2" s="0" t="s">
        <v>138</v>
      </c>
      <c r="GU2" s="0" t="s">
        <v>138</v>
      </c>
      <c r="GV2" s="0" t="s">
        <v>138</v>
      </c>
      <c r="GW2" s="0" t="s">
        <v>138</v>
      </c>
      <c r="GX2" s="0" t="s">
        <v>138</v>
      </c>
      <c r="GY2" s="0" t="s">
        <v>138</v>
      </c>
      <c r="GZ2" s="0" t="s">
        <v>138</v>
      </c>
      <c r="HA2" s="0" t="s">
        <v>138</v>
      </c>
      <c r="HB2" s="0" t="s">
        <v>138</v>
      </c>
      <c r="HC2" s="0" t="s">
        <v>138</v>
      </c>
      <c r="HD2" s="0" t="s">
        <v>138</v>
      </c>
      <c r="HE2" s="0" t="s">
        <v>138</v>
      </c>
      <c r="HF2" s="0" t="s">
        <v>138</v>
      </c>
      <c r="HG2" s="0" t="s">
        <v>138</v>
      </c>
      <c r="HH2" s="0" t="s">
        <v>138</v>
      </c>
      <c r="HI2" s="0" t="s">
        <v>138</v>
      </c>
      <c r="HJ2" s="0" t="s">
        <v>138</v>
      </c>
      <c r="HK2" s="0" t="s">
        <v>138</v>
      </c>
      <c r="HL2" s="0" t="s">
        <v>138</v>
      </c>
      <c r="HM2" s="0" t="s">
        <v>138</v>
      </c>
      <c r="HN2" s="0" t="s">
        <v>138</v>
      </c>
      <c r="HO2" s="0" t="s">
        <v>138</v>
      </c>
      <c r="HP2" s="0" t="s">
        <v>138</v>
      </c>
      <c r="HQ2" s="0" t="s">
        <v>138</v>
      </c>
      <c r="HR2" s="0" t="s">
        <v>138</v>
      </c>
      <c r="HS2" s="0" t="s">
        <v>138</v>
      </c>
      <c r="HT2" s="0" t="s">
        <v>138</v>
      </c>
      <c r="HU2" s="0" t="s">
        <v>138</v>
      </c>
      <c r="HV2" s="0" t="s">
        <v>138</v>
      </c>
      <c r="HW2" s="0" t="s">
        <v>138</v>
      </c>
      <c r="HX2" s="0" t="s">
        <v>138</v>
      </c>
      <c r="HY2" s="0" t="s">
        <v>138</v>
      </c>
      <c r="HZ2" s="0" t="s">
        <v>138</v>
      </c>
      <c r="IA2" s="0" t="s">
        <v>138</v>
      </c>
      <c r="IB2" s="0" t="s">
        <v>138</v>
      </c>
      <c r="IC2" s="199" t="s">
        <v>138</v>
      </c>
      <c r="ID2" s="0" t="s">
        <v>135</v>
      </c>
      <c r="IE2" s="0" t="s">
        <v>136</v>
      </c>
    </row>
    <row r="3" customFormat="false" ht="12.75" hidden="false" customHeight="false" outlineLevel="0" collapsed="false">
      <c r="A3" s="191" t="s">
        <v>4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3"/>
      <c r="AG3" s="193"/>
      <c r="AH3" s="193"/>
      <c r="AI3" s="193"/>
      <c r="AJ3" s="193"/>
      <c r="AK3" s="193"/>
      <c r="AL3" s="193"/>
      <c r="AM3" s="193"/>
      <c r="AN3" s="193"/>
      <c r="AO3" s="193"/>
      <c r="AP3" s="193"/>
      <c r="AQ3" s="193"/>
      <c r="AR3" s="193"/>
      <c r="AS3" s="193"/>
      <c r="AT3" s="193"/>
      <c r="AU3" s="193"/>
      <c r="AV3" s="193"/>
      <c r="AW3" s="193"/>
      <c r="AX3" s="193"/>
      <c r="AY3" s="193"/>
      <c r="AZ3" s="193"/>
      <c r="BA3" s="193"/>
      <c r="BB3" s="193"/>
      <c r="BC3" s="193"/>
      <c r="BD3" s="193"/>
      <c r="BE3" s="193"/>
      <c r="BF3" s="193"/>
      <c r="BG3" s="193"/>
      <c r="BH3" s="193"/>
      <c r="BI3" s="193"/>
      <c r="BJ3" s="193"/>
      <c r="BK3" s="193"/>
      <c r="BL3" s="193"/>
      <c r="BM3" s="193"/>
      <c r="BN3" s="193"/>
      <c r="BO3" s="193"/>
      <c r="BP3" s="193"/>
      <c r="BQ3" s="193"/>
      <c r="BR3" s="193"/>
      <c r="BS3" s="193"/>
      <c r="BT3" s="193"/>
      <c r="BU3" s="193"/>
      <c r="BV3" s="193"/>
      <c r="BW3" s="193"/>
      <c r="BX3" s="193"/>
      <c r="BY3" s="193"/>
      <c r="BZ3" s="193"/>
      <c r="CA3" s="193"/>
      <c r="CB3" s="193"/>
      <c r="CC3" s="193"/>
      <c r="CD3" s="193"/>
      <c r="CE3" s="193"/>
      <c r="CF3" s="193"/>
      <c r="CG3" s="193"/>
      <c r="CH3" s="193"/>
      <c r="CI3" s="193"/>
      <c r="CJ3" s="193"/>
      <c r="CK3" s="193"/>
      <c r="CL3" s="193"/>
      <c r="CM3" s="193"/>
      <c r="CN3" s="193"/>
      <c r="CO3" s="193"/>
      <c r="CP3" s="193"/>
      <c r="CQ3" s="193"/>
      <c r="CR3" s="193"/>
      <c r="CS3" s="193"/>
      <c r="CT3" s="193"/>
      <c r="CU3" s="193"/>
      <c r="CV3" s="193"/>
      <c r="CW3" s="193"/>
      <c r="CX3" s="193"/>
      <c r="CY3" s="193"/>
      <c r="CZ3" s="193"/>
      <c r="DA3" s="193"/>
      <c r="DB3" s="193"/>
      <c r="DC3" s="193"/>
      <c r="DD3" s="193"/>
      <c r="DE3" s="193"/>
      <c r="DF3" s="193"/>
      <c r="DG3" s="193"/>
      <c r="DH3" s="193"/>
      <c r="DI3" s="193"/>
      <c r="DJ3" s="193"/>
      <c r="DK3" s="193"/>
      <c r="DL3" s="193"/>
      <c r="DM3" s="193"/>
      <c r="DN3" s="193"/>
      <c r="DO3" s="193"/>
      <c r="DP3" s="193"/>
      <c r="DQ3" s="193"/>
      <c r="DR3" s="193"/>
      <c r="DS3" s="193"/>
      <c r="DT3" s="193"/>
      <c r="DU3" s="193"/>
      <c r="DV3" s="193"/>
      <c r="DW3" s="193"/>
      <c r="DX3" s="193"/>
      <c r="DY3" s="193"/>
      <c r="DZ3" s="193"/>
      <c r="EA3" s="193"/>
      <c r="EB3" s="193"/>
      <c r="EC3" s="193"/>
      <c r="ED3" s="193"/>
      <c r="EE3" s="193"/>
      <c r="EF3" s="193"/>
      <c r="EG3" s="193"/>
      <c r="EH3" s="193"/>
      <c r="EI3" s="193"/>
      <c r="EJ3" s="193"/>
      <c r="EK3" s="193"/>
      <c r="EL3" s="193"/>
      <c r="EM3" s="193"/>
      <c r="EN3" s="193"/>
      <c r="EO3" s="193"/>
      <c r="EP3" s="193"/>
      <c r="EQ3" s="193"/>
      <c r="ER3" s="193"/>
      <c r="ES3" s="193"/>
      <c r="ET3" s="193"/>
      <c r="EU3" s="193"/>
      <c r="EV3" s="193"/>
      <c r="EW3" s="193"/>
      <c r="EX3" s="193"/>
      <c r="EY3" s="193"/>
      <c r="EZ3" s="193"/>
      <c r="FA3" s="193"/>
      <c r="FB3" s="193"/>
      <c r="FC3" s="193"/>
      <c r="FD3" s="193"/>
      <c r="FE3" s="193"/>
      <c r="FF3" s="193"/>
      <c r="FG3" s="193"/>
      <c r="FH3" s="193"/>
      <c r="FI3" s="193"/>
      <c r="FJ3" s="193"/>
      <c r="FK3" s="193"/>
      <c r="FL3" s="193"/>
      <c r="FM3" s="193"/>
      <c r="FN3" s="193"/>
      <c r="FO3" s="193"/>
      <c r="FP3" s="193"/>
      <c r="FQ3" s="193"/>
      <c r="FR3" s="193"/>
      <c r="FS3" s="193"/>
      <c r="FT3" s="193"/>
      <c r="FU3" s="193"/>
      <c r="FV3" s="193"/>
      <c r="FW3" s="193"/>
      <c r="FX3" s="193"/>
      <c r="FY3" s="193"/>
      <c r="FZ3" s="193"/>
      <c r="GA3" s="193"/>
      <c r="GB3" s="193"/>
      <c r="GC3" s="193"/>
      <c r="GD3" s="193"/>
      <c r="GE3" s="193"/>
      <c r="GF3" s="193"/>
      <c r="GG3" s="193"/>
      <c r="GH3" s="193"/>
      <c r="GI3" s="193"/>
      <c r="GJ3" s="193"/>
      <c r="GK3" s="193"/>
      <c r="GL3" s="193"/>
      <c r="GM3" s="193"/>
      <c r="GN3" s="193"/>
      <c r="GO3" s="193"/>
      <c r="GP3" s="193"/>
      <c r="GQ3" s="193"/>
      <c r="GR3" s="193"/>
      <c r="GS3" s="193"/>
      <c r="GT3" s="193"/>
      <c r="GU3" s="193"/>
      <c r="GV3" s="193"/>
      <c r="GW3" s="193"/>
      <c r="GX3" s="193"/>
      <c r="GY3" s="193"/>
      <c r="GZ3" s="193"/>
      <c r="HA3" s="193"/>
      <c r="HB3" s="193"/>
      <c r="HC3" s="193"/>
      <c r="HD3" s="193"/>
      <c r="HE3" s="193"/>
      <c r="HF3" s="193"/>
      <c r="HG3" s="193"/>
      <c r="HH3" s="193"/>
      <c r="HI3" s="193"/>
      <c r="HJ3" s="193"/>
      <c r="HK3" s="193"/>
      <c r="HL3" s="193"/>
      <c r="HM3" s="193"/>
      <c r="HN3" s="193"/>
      <c r="HO3" s="193"/>
      <c r="HP3" s="193"/>
      <c r="HQ3" s="193"/>
      <c r="HR3" s="193"/>
      <c r="HS3" s="193"/>
      <c r="HT3" s="193"/>
      <c r="HU3" s="193"/>
      <c r="HV3" s="193"/>
      <c r="HW3" s="193"/>
      <c r="HX3" s="193"/>
      <c r="HY3" s="193"/>
      <c r="HZ3" s="193"/>
      <c r="IA3" s="193"/>
      <c r="IB3" s="193"/>
      <c r="IC3" s="193"/>
      <c r="ID3" s="193" t="n">
        <f aca="false">SUM($B3:IC3)</f>
        <v>0</v>
      </c>
      <c r="IE3" s="193" t="n">
        <f aca="false">SUM($B3:FU3)</f>
        <v>0</v>
      </c>
      <c r="IF3" s="193"/>
      <c r="II3" s="193"/>
    </row>
    <row r="4" customFormat="false" ht="12.75" hidden="false" customHeight="false" outlineLevel="0" collapsed="false">
      <c r="A4" s="191" t="s">
        <v>11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  <c r="AM4" s="193"/>
      <c r="AN4" s="193"/>
      <c r="AO4" s="193"/>
      <c r="AP4" s="193"/>
      <c r="AQ4" s="193"/>
      <c r="AR4" s="193"/>
      <c r="AS4" s="193"/>
      <c r="AT4" s="193"/>
      <c r="AU4" s="193"/>
      <c r="AV4" s="193"/>
      <c r="AW4" s="193"/>
      <c r="AX4" s="193"/>
      <c r="AY4" s="193"/>
      <c r="AZ4" s="193"/>
      <c r="BA4" s="193"/>
      <c r="BB4" s="193"/>
      <c r="BC4" s="193"/>
      <c r="BD4" s="193"/>
      <c r="BE4" s="193"/>
      <c r="BF4" s="193"/>
      <c r="BG4" s="193"/>
      <c r="BH4" s="193"/>
      <c r="BI4" s="193"/>
      <c r="BJ4" s="193"/>
      <c r="BK4" s="193"/>
      <c r="BL4" s="193"/>
      <c r="BM4" s="193"/>
      <c r="BN4" s="193"/>
      <c r="BO4" s="193"/>
      <c r="BP4" s="193"/>
      <c r="BQ4" s="193"/>
      <c r="BR4" s="193"/>
      <c r="BS4" s="193"/>
      <c r="BT4" s="193"/>
      <c r="BU4" s="193"/>
      <c r="BV4" s="193"/>
      <c r="BW4" s="193"/>
      <c r="BX4" s="193"/>
      <c r="BY4" s="193"/>
      <c r="BZ4" s="193"/>
      <c r="CA4" s="193"/>
      <c r="CB4" s="193"/>
      <c r="CC4" s="193"/>
      <c r="CD4" s="193"/>
      <c r="CE4" s="193"/>
      <c r="CF4" s="193"/>
      <c r="CG4" s="193"/>
      <c r="CH4" s="193"/>
      <c r="CI4" s="193"/>
      <c r="CJ4" s="193"/>
      <c r="CK4" s="193"/>
      <c r="CL4" s="193"/>
      <c r="CM4" s="193"/>
      <c r="CN4" s="193"/>
      <c r="CO4" s="193"/>
      <c r="CP4" s="193"/>
      <c r="CQ4" s="193"/>
      <c r="CR4" s="193"/>
      <c r="CS4" s="193"/>
      <c r="CT4" s="193"/>
      <c r="CU4" s="193"/>
      <c r="CV4" s="193"/>
      <c r="CW4" s="193"/>
      <c r="CX4" s="193"/>
      <c r="CY4" s="193"/>
      <c r="CZ4" s="193"/>
      <c r="DA4" s="193"/>
      <c r="DB4" s="193"/>
      <c r="DC4" s="193"/>
      <c r="DD4" s="193"/>
      <c r="DE4" s="193"/>
      <c r="DF4" s="193"/>
      <c r="DG4" s="193"/>
      <c r="DH4" s="193"/>
      <c r="DI4" s="193"/>
      <c r="DJ4" s="193"/>
      <c r="DK4" s="193"/>
      <c r="DL4" s="193"/>
      <c r="DM4" s="193"/>
      <c r="DN4" s="193"/>
      <c r="DO4" s="193"/>
      <c r="DP4" s="193"/>
      <c r="DQ4" s="193"/>
      <c r="DR4" s="193"/>
      <c r="DS4" s="193"/>
      <c r="DT4" s="193"/>
      <c r="DU4" s="193"/>
      <c r="DV4" s="193"/>
      <c r="DW4" s="193"/>
      <c r="DX4" s="193"/>
      <c r="DY4" s="193"/>
      <c r="DZ4" s="193"/>
      <c r="EA4" s="193"/>
      <c r="EB4" s="193"/>
      <c r="EC4" s="193"/>
      <c r="ED4" s="193"/>
      <c r="EE4" s="193"/>
      <c r="EF4" s="193"/>
      <c r="EG4" s="193"/>
      <c r="EH4" s="193"/>
      <c r="EI4" s="193"/>
      <c r="EJ4" s="193"/>
      <c r="EK4" s="193"/>
      <c r="EL4" s="193"/>
      <c r="EM4" s="193"/>
      <c r="EN4" s="193"/>
      <c r="EO4" s="193"/>
      <c r="EP4" s="193"/>
      <c r="EQ4" s="193"/>
      <c r="ER4" s="193"/>
      <c r="ES4" s="193"/>
      <c r="ET4" s="193"/>
      <c r="EU4" s="193"/>
      <c r="EV4" s="193"/>
      <c r="EW4" s="193"/>
      <c r="EX4" s="193"/>
      <c r="EY4" s="193"/>
      <c r="EZ4" s="193"/>
      <c r="FA4" s="193"/>
      <c r="FB4" s="193"/>
      <c r="FC4" s="193"/>
      <c r="FD4" s="193"/>
      <c r="FE4" s="193"/>
      <c r="FF4" s="193"/>
      <c r="FG4" s="193"/>
      <c r="FH4" s="193"/>
      <c r="FI4" s="193"/>
      <c r="FJ4" s="193"/>
      <c r="FK4" s="193"/>
      <c r="FL4" s="193"/>
      <c r="FM4" s="193"/>
      <c r="FN4" s="193"/>
      <c r="FO4" s="193"/>
      <c r="FP4" s="193"/>
      <c r="FQ4" s="193"/>
      <c r="FR4" s="193"/>
      <c r="FS4" s="193"/>
      <c r="FT4" s="193"/>
      <c r="FU4" s="193"/>
      <c r="FV4" s="193"/>
      <c r="FW4" s="193"/>
      <c r="FX4" s="193"/>
      <c r="FY4" s="193"/>
      <c r="FZ4" s="193"/>
      <c r="GA4" s="193"/>
      <c r="GB4" s="193"/>
      <c r="GC4" s="193"/>
      <c r="GD4" s="193"/>
      <c r="GE4" s="193"/>
      <c r="GF4" s="193"/>
      <c r="GG4" s="193"/>
      <c r="GH4" s="193"/>
      <c r="GI4" s="193"/>
      <c r="GJ4" s="193"/>
      <c r="GK4" s="193"/>
      <c r="GL4" s="193"/>
      <c r="GM4" s="193"/>
      <c r="GN4" s="193"/>
      <c r="GO4" s="193"/>
      <c r="GP4" s="193"/>
      <c r="GQ4" s="193"/>
      <c r="GR4" s="193"/>
      <c r="GS4" s="193"/>
      <c r="GT4" s="193"/>
      <c r="GU4" s="193"/>
      <c r="GV4" s="193"/>
      <c r="GW4" s="193"/>
      <c r="GX4" s="193"/>
      <c r="GY4" s="193"/>
      <c r="GZ4" s="193"/>
      <c r="HA4" s="193"/>
      <c r="HB4" s="193"/>
      <c r="HC4" s="193"/>
      <c r="HD4" s="193"/>
      <c r="HE4" s="193"/>
      <c r="HF4" s="193"/>
      <c r="HG4" s="193"/>
      <c r="HH4" s="193"/>
      <c r="HI4" s="193"/>
      <c r="HJ4" s="193"/>
      <c r="HK4" s="193"/>
      <c r="HL4" s="193"/>
      <c r="HM4" s="193"/>
      <c r="HN4" s="193"/>
      <c r="HO4" s="193"/>
      <c r="HP4" s="193"/>
      <c r="HQ4" s="193"/>
      <c r="HR4" s="193"/>
      <c r="HS4" s="193"/>
      <c r="HT4" s="193"/>
      <c r="HU4" s="193"/>
      <c r="HV4" s="193"/>
      <c r="HW4" s="193"/>
      <c r="HX4" s="193"/>
      <c r="HY4" s="193"/>
      <c r="HZ4" s="193"/>
      <c r="IA4" s="193"/>
      <c r="IB4" s="193"/>
      <c r="IC4" s="193"/>
      <c r="ID4" s="193" t="n">
        <f aca="false">SUM($B4:IC4)</f>
        <v>0</v>
      </c>
      <c r="IE4" s="193" t="n">
        <f aca="false">SUM($B4:FU4)</f>
        <v>0</v>
      </c>
      <c r="IF4" s="193"/>
      <c r="II4" s="193"/>
    </row>
    <row r="5" customFormat="false" ht="10.5" hidden="false" customHeight="true" outlineLevel="0" collapsed="false">
      <c r="A5" s="191" t="s">
        <v>13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  <c r="AZ5" s="193"/>
      <c r="BA5" s="193"/>
      <c r="BB5" s="193"/>
      <c r="BC5" s="193"/>
      <c r="BD5" s="193"/>
      <c r="BE5" s="193"/>
      <c r="BF5" s="193"/>
      <c r="BG5" s="193"/>
      <c r="BH5" s="193"/>
      <c r="BI5" s="193"/>
      <c r="BJ5" s="193"/>
      <c r="BK5" s="193"/>
      <c r="BL5" s="193"/>
      <c r="BM5" s="193"/>
      <c r="BN5" s="193"/>
      <c r="BO5" s="193"/>
      <c r="BP5" s="193"/>
      <c r="BQ5" s="193"/>
      <c r="BR5" s="193"/>
      <c r="BS5" s="193"/>
      <c r="BT5" s="193"/>
      <c r="BU5" s="193"/>
      <c r="BV5" s="193"/>
      <c r="BW5" s="193"/>
      <c r="BX5" s="193"/>
      <c r="BY5" s="193"/>
      <c r="BZ5" s="193"/>
      <c r="CA5" s="193"/>
      <c r="CB5" s="193"/>
      <c r="CC5" s="193"/>
      <c r="CD5" s="193"/>
      <c r="CE5" s="193"/>
      <c r="CF5" s="193"/>
      <c r="CG5" s="193"/>
      <c r="CH5" s="193"/>
      <c r="CI5" s="193"/>
      <c r="CJ5" s="193"/>
      <c r="CK5" s="193"/>
      <c r="CL5" s="193"/>
      <c r="CM5" s="193"/>
      <c r="CN5" s="193"/>
      <c r="CO5" s="193"/>
      <c r="CP5" s="193"/>
      <c r="CQ5" s="193"/>
      <c r="CR5" s="193"/>
      <c r="CS5" s="193"/>
      <c r="CT5" s="193"/>
      <c r="CU5" s="193"/>
      <c r="CV5" s="193"/>
      <c r="CW5" s="193"/>
      <c r="CX5" s="193"/>
      <c r="CY5" s="193"/>
      <c r="CZ5" s="193"/>
      <c r="DA5" s="193"/>
      <c r="DB5" s="193"/>
      <c r="DC5" s="193"/>
      <c r="DD5" s="193"/>
      <c r="DE5" s="193"/>
      <c r="DF5" s="193"/>
      <c r="DG5" s="193"/>
      <c r="DH5" s="193"/>
      <c r="DI5" s="193"/>
      <c r="DJ5" s="193"/>
      <c r="DK5" s="193"/>
      <c r="DL5" s="193"/>
      <c r="DM5" s="193"/>
      <c r="DN5" s="193"/>
      <c r="DO5" s="193"/>
      <c r="DP5" s="193"/>
      <c r="DQ5" s="193"/>
      <c r="DR5" s="193"/>
      <c r="DS5" s="193"/>
      <c r="DT5" s="193"/>
      <c r="DU5" s="193"/>
      <c r="DV5" s="193"/>
      <c r="DW5" s="193"/>
      <c r="DX5" s="193"/>
      <c r="DY5" s="193"/>
      <c r="DZ5" s="193"/>
      <c r="EA5" s="193"/>
      <c r="EB5" s="193"/>
      <c r="EC5" s="193"/>
      <c r="ED5" s="193"/>
      <c r="EE5" s="193"/>
      <c r="EF5" s="193"/>
      <c r="EG5" s="193"/>
      <c r="EH5" s="193"/>
      <c r="EI5" s="193"/>
      <c r="EJ5" s="193"/>
      <c r="EK5" s="193"/>
      <c r="EL5" s="193"/>
      <c r="EM5" s="193"/>
      <c r="EN5" s="193"/>
      <c r="EO5" s="193"/>
      <c r="EP5" s="193"/>
      <c r="EQ5" s="193"/>
      <c r="ER5" s="193"/>
      <c r="ES5" s="193"/>
      <c r="ET5" s="193"/>
      <c r="EU5" s="193"/>
      <c r="EV5" s="193"/>
      <c r="EW5" s="193"/>
      <c r="EX5" s="193"/>
      <c r="EY5" s="193"/>
      <c r="EZ5" s="193"/>
      <c r="FA5" s="193"/>
      <c r="FB5" s="193"/>
      <c r="FC5" s="193"/>
      <c r="FD5" s="193"/>
      <c r="FE5" s="193"/>
      <c r="FF5" s="193"/>
      <c r="FG5" s="193"/>
      <c r="FH5" s="193"/>
      <c r="FI5" s="193"/>
      <c r="FJ5" s="193"/>
      <c r="FK5" s="193"/>
      <c r="FL5" s="193"/>
      <c r="FM5" s="193"/>
      <c r="FN5" s="193"/>
      <c r="FO5" s="193"/>
      <c r="FP5" s="193"/>
      <c r="FQ5" s="193"/>
      <c r="FR5" s="193"/>
      <c r="FS5" s="193"/>
      <c r="FT5" s="193"/>
      <c r="FU5" s="193"/>
      <c r="FV5" s="193"/>
      <c r="FW5" s="193"/>
      <c r="FX5" s="193"/>
      <c r="FY5" s="193"/>
      <c r="FZ5" s="193"/>
      <c r="GA5" s="193"/>
      <c r="GB5" s="193"/>
      <c r="GC5" s="193"/>
      <c r="GD5" s="193"/>
      <c r="GE5" s="193"/>
      <c r="GF5" s="193"/>
      <c r="GG5" s="193"/>
      <c r="GH5" s="193"/>
      <c r="GI5" s="193"/>
      <c r="GJ5" s="193"/>
      <c r="GK5" s="193"/>
      <c r="GL5" s="193"/>
      <c r="GM5" s="193"/>
      <c r="GN5" s="193"/>
      <c r="GO5" s="193"/>
      <c r="GP5" s="193"/>
      <c r="GQ5" s="193"/>
      <c r="GR5" s="193"/>
      <c r="GS5" s="193"/>
      <c r="GT5" s="193"/>
      <c r="GU5" s="193"/>
      <c r="GV5" s="193"/>
      <c r="GW5" s="193"/>
      <c r="GX5" s="193"/>
      <c r="GY5" s="193"/>
      <c r="GZ5" s="193"/>
      <c r="HA5" s="193"/>
      <c r="HB5" s="193"/>
      <c r="HC5" s="193"/>
      <c r="HD5" s="193"/>
      <c r="HE5" s="193"/>
      <c r="HF5" s="193"/>
      <c r="HG5" s="193"/>
      <c r="HH5" s="193"/>
      <c r="HI5" s="193"/>
      <c r="HJ5" s="193"/>
      <c r="HK5" s="193"/>
      <c r="HL5" s="193"/>
      <c r="HM5" s="193"/>
      <c r="HN5" s="193"/>
      <c r="HO5" s="193"/>
      <c r="HP5" s="193"/>
      <c r="HQ5" s="193"/>
      <c r="HR5" s="193"/>
      <c r="HS5" s="193"/>
      <c r="HT5" s="193"/>
      <c r="HU5" s="193"/>
      <c r="HV5" s="193"/>
      <c r="HW5" s="193"/>
      <c r="HX5" s="193"/>
      <c r="HY5" s="193"/>
      <c r="HZ5" s="193"/>
      <c r="IA5" s="193"/>
      <c r="IB5" s="193"/>
      <c r="IC5" s="193"/>
      <c r="ID5" s="193" t="n">
        <f aca="false">SUM($B5:IC5)</f>
        <v>0</v>
      </c>
      <c r="IE5" s="193" t="n">
        <f aca="false">SUM($B5:FU5)</f>
        <v>0</v>
      </c>
      <c r="IF5" s="193"/>
      <c r="II5" s="194"/>
    </row>
    <row r="6" customFormat="false" ht="10.5" hidden="false" customHeight="true" outlineLevel="0" collapsed="false">
      <c r="A6" s="191" t="s">
        <v>15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193"/>
      <c r="AV6" s="193"/>
      <c r="AW6" s="193"/>
      <c r="AX6" s="193"/>
      <c r="AY6" s="193"/>
      <c r="AZ6" s="193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193"/>
      <c r="BR6" s="193"/>
      <c r="BS6" s="193"/>
      <c r="BT6" s="193"/>
      <c r="BU6" s="193"/>
      <c r="BV6" s="193"/>
      <c r="BW6" s="193"/>
      <c r="BX6" s="193"/>
      <c r="BY6" s="193"/>
      <c r="BZ6" s="193"/>
      <c r="CA6" s="193"/>
      <c r="CB6" s="193"/>
      <c r="CC6" s="193"/>
      <c r="CD6" s="193"/>
      <c r="CE6" s="193"/>
      <c r="CF6" s="193"/>
      <c r="CG6" s="193"/>
      <c r="CH6" s="193"/>
      <c r="CI6" s="193"/>
      <c r="CJ6" s="193"/>
      <c r="CK6" s="193"/>
      <c r="CL6" s="193"/>
      <c r="CM6" s="193"/>
      <c r="CN6" s="193"/>
      <c r="CO6" s="193"/>
      <c r="CP6" s="193"/>
      <c r="CQ6" s="193"/>
      <c r="CR6" s="193"/>
      <c r="CS6" s="193"/>
      <c r="CT6" s="193"/>
      <c r="CU6" s="193"/>
      <c r="CV6" s="193"/>
      <c r="CW6" s="193"/>
      <c r="CX6" s="193"/>
      <c r="CY6" s="193"/>
      <c r="CZ6" s="193"/>
      <c r="DA6" s="193"/>
      <c r="DB6" s="193"/>
      <c r="DC6" s="193"/>
      <c r="DD6" s="193"/>
      <c r="DE6" s="193"/>
      <c r="DF6" s="193"/>
      <c r="DG6" s="193"/>
      <c r="DH6" s="193"/>
      <c r="DI6" s="193"/>
      <c r="DJ6" s="193"/>
      <c r="DK6" s="193"/>
      <c r="DL6" s="193"/>
      <c r="DM6" s="193"/>
      <c r="DN6" s="193"/>
      <c r="DO6" s="193"/>
      <c r="DP6" s="193"/>
      <c r="DQ6" s="193"/>
      <c r="DR6" s="193"/>
      <c r="DS6" s="193"/>
      <c r="DT6" s="193"/>
      <c r="DU6" s="193"/>
      <c r="DV6" s="193"/>
      <c r="DW6" s="193"/>
      <c r="DX6" s="193"/>
      <c r="DY6" s="193"/>
      <c r="DZ6" s="193"/>
      <c r="EA6" s="193"/>
      <c r="EB6" s="193"/>
      <c r="EC6" s="193"/>
      <c r="ED6" s="193"/>
      <c r="EE6" s="193"/>
      <c r="EF6" s="193"/>
      <c r="EG6" s="193"/>
      <c r="EH6" s="193"/>
      <c r="EI6" s="193"/>
      <c r="EJ6" s="193"/>
      <c r="EK6" s="193"/>
      <c r="EL6" s="193"/>
      <c r="EM6" s="193"/>
      <c r="EN6" s="193"/>
      <c r="EO6" s="193"/>
      <c r="EP6" s="193"/>
      <c r="EQ6" s="193"/>
      <c r="ER6" s="193"/>
      <c r="ES6" s="193"/>
      <c r="ET6" s="193"/>
      <c r="EU6" s="193"/>
      <c r="EV6" s="193"/>
      <c r="EW6" s="193"/>
      <c r="EX6" s="193"/>
      <c r="EY6" s="193"/>
      <c r="EZ6" s="193"/>
      <c r="FA6" s="193"/>
      <c r="FB6" s="193"/>
      <c r="FC6" s="193"/>
      <c r="FD6" s="193"/>
      <c r="FE6" s="193"/>
      <c r="FF6" s="193"/>
      <c r="FG6" s="193"/>
      <c r="FH6" s="193"/>
      <c r="FI6" s="193"/>
      <c r="FJ6" s="193"/>
      <c r="FK6" s="193"/>
      <c r="FL6" s="193"/>
      <c r="FM6" s="193"/>
      <c r="FN6" s="193"/>
      <c r="FO6" s="193"/>
      <c r="FP6" s="193"/>
      <c r="FQ6" s="193"/>
      <c r="FR6" s="193"/>
      <c r="FS6" s="193"/>
      <c r="FT6" s="193"/>
      <c r="FU6" s="193"/>
      <c r="FV6" s="193"/>
      <c r="FW6" s="193"/>
      <c r="FX6" s="193"/>
      <c r="FY6" s="193"/>
      <c r="FZ6" s="193"/>
      <c r="GA6" s="193"/>
      <c r="GB6" s="193"/>
      <c r="GC6" s="193"/>
      <c r="GD6" s="193"/>
      <c r="GE6" s="193"/>
      <c r="GF6" s="193"/>
      <c r="GG6" s="193"/>
      <c r="GH6" s="193"/>
      <c r="GI6" s="193"/>
      <c r="GJ6" s="193"/>
      <c r="GK6" s="193"/>
      <c r="GL6" s="193"/>
      <c r="GM6" s="193"/>
      <c r="GN6" s="193"/>
      <c r="GO6" s="193"/>
      <c r="GP6" s="193"/>
      <c r="GQ6" s="193"/>
      <c r="GR6" s="193"/>
      <c r="GS6" s="193"/>
      <c r="GT6" s="193"/>
      <c r="GU6" s="193"/>
      <c r="GV6" s="193"/>
      <c r="GW6" s="193"/>
      <c r="GX6" s="193"/>
      <c r="GY6" s="193"/>
      <c r="GZ6" s="193"/>
      <c r="HA6" s="193"/>
      <c r="HB6" s="193"/>
      <c r="HC6" s="193"/>
      <c r="HD6" s="193"/>
      <c r="HE6" s="193"/>
      <c r="HF6" s="193"/>
      <c r="HG6" s="193"/>
      <c r="HH6" s="193"/>
      <c r="HI6" s="193"/>
      <c r="HJ6" s="193"/>
      <c r="HK6" s="193"/>
      <c r="HL6" s="193"/>
      <c r="HM6" s="193"/>
      <c r="HN6" s="193"/>
      <c r="HO6" s="193"/>
      <c r="HP6" s="193"/>
      <c r="HQ6" s="193"/>
      <c r="HR6" s="193"/>
      <c r="HS6" s="193"/>
      <c r="HT6" s="193"/>
      <c r="HU6" s="193"/>
      <c r="HV6" s="193"/>
      <c r="HW6" s="193"/>
      <c r="HX6" s="193"/>
      <c r="HY6" s="193"/>
      <c r="HZ6" s="193"/>
      <c r="IA6" s="193"/>
      <c r="IB6" s="193"/>
      <c r="IC6" s="193"/>
      <c r="ID6" s="193" t="n">
        <f aca="false">SUM($B6:IC6)</f>
        <v>0</v>
      </c>
      <c r="IE6" s="193" t="n">
        <f aca="false">SUM($B6:FU6)</f>
        <v>0</v>
      </c>
      <c r="IF6" s="193"/>
      <c r="II6" s="193"/>
    </row>
    <row r="7" customFormat="false" ht="12.75" hidden="false" customHeight="false" outlineLevel="0" collapsed="false">
      <c r="A7" s="191" t="s">
        <v>16</v>
      </c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93"/>
      <c r="BC7" s="193"/>
      <c r="BD7" s="193"/>
      <c r="BE7" s="193"/>
      <c r="BF7" s="193"/>
      <c r="BG7" s="193"/>
      <c r="BH7" s="193"/>
      <c r="BI7" s="193"/>
      <c r="BJ7" s="193"/>
      <c r="BK7" s="193"/>
      <c r="BL7" s="193"/>
      <c r="BM7" s="193"/>
      <c r="BN7" s="193"/>
      <c r="BO7" s="193"/>
      <c r="BP7" s="193"/>
      <c r="BQ7" s="193"/>
      <c r="BR7" s="193"/>
      <c r="BS7" s="193"/>
      <c r="BT7" s="193"/>
      <c r="BU7" s="193"/>
      <c r="BV7" s="193"/>
      <c r="BW7" s="193"/>
      <c r="BX7" s="193"/>
      <c r="BY7" s="193"/>
      <c r="BZ7" s="193"/>
      <c r="CA7" s="193"/>
      <c r="CB7" s="193"/>
      <c r="CC7" s="193"/>
      <c r="CD7" s="193"/>
      <c r="CE7" s="193"/>
      <c r="CF7" s="193"/>
      <c r="CG7" s="193"/>
      <c r="CH7" s="193"/>
      <c r="CI7" s="193"/>
      <c r="CJ7" s="193"/>
      <c r="CK7" s="193"/>
      <c r="CL7" s="193"/>
      <c r="CM7" s="193"/>
      <c r="CN7" s="193"/>
      <c r="CO7" s="193"/>
      <c r="CP7" s="193"/>
      <c r="CQ7" s="193"/>
      <c r="CR7" s="193"/>
      <c r="CS7" s="193"/>
      <c r="CT7" s="193"/>
      <c r="CU7" s="193"/>
      <c r="CV7" s="193"/>
      <c r="CW7" s="193"/>
      <c r="CX7" s="193"/>
      <c r="CY7" s="193"/>
      <c r="CZ7" s="193"/>
      <c r="DA7" s="193"/>
      <c r="DB7" s="193"/>
      <c r="DC7" s="193"/>
      <c r="DD7" s="193"/>
      <c r="DE7" s="193"/>
      <c r="DF7" s="193"/>
      <c r="DG7" s="193"/>
      <c r="DH7" s="193"/>
      <c r="DI7" s="193"/>
      <c r="DJ7" s="193"/>
      <c r="DK7" s="193"/>
      <c r="DL7" s="193"/>
      <c r="DM7" s="193"/>
      <c r="DN7" s="193"/>
      <c r="DO7" s="193"/>
      <c r="DP7" s="193"/>
      <c r="DQ7" s="193"/>
      <c r="DR7" s="193"/>
      <c r="DS7" s="193"/>
      <c r="DT7" s="193"/>
      <c r="DU7" s="193"/>
      <c r="DV7" s="193"/>
      <c r="DW7" s="193"/>
      <c r="DX7" s="193"/>
      <c r="DY7" s="193"/>
      <c r="DZ7" s="193"/>
      <c r="EA7" s="193"/>
      <c r="EB7" s="193"/>
      <c r="EC7" s="193"/>
      <c r="ED7" s="193"/>
      <c r="EE7" s="193"/>
      <c r="EF7" s="193"/>
      <c r="EG7" s="193"/>
      <c r="EH7" s="193"/>
      <c r="EI7" s="193"/>
      <c r="EJ7" s="193"/>
      <c r="EK7" s="193"/>
      <c r="EL7" s="193"/>
      <c r="EM7" s="193"/>
      <c r="EN7" s="193"/>
      <c r="EO7" s="193"/>
      <c r="EP7" s="193"/>
      <c r="EQ7" s="193"/>
      <c r="ER7" s="193"/>
      <c r="ES7" s="193"/>
      <c r="ET7" s="193"/>
      <c r="EU7" s="193"/>
      <c r="EV7" s="193"/>
      <c r="EW7" s="193"/>
      <c r="EX7" s="193"/>
      <c r="EY7" s="193"/>
      <c r="EZ7" s="193"/>
      <c r="FA7" s="193"/>
      <c r="FB7" s="193"/>
      <c r="FC7" s="193"/>
      <c r="FD7" s="193"/>
      <c r="FE7" s="193"/>
      <c r="FF7" s="193"/>
      <c r="FG7" s="193"/>
      <c r="FH7" s="193"/>
      <c r="FI7" s="193"/>
      <c r="FJ7" s="193"/>
      <c r="FK7" s="193"/>
      <c r="FL7" s="193"/>
      <c r="FM7" s="193"/>
      <c r="FN7" s="193"/>
      <c r="FO7" s="193"/>
      <c r="FP7" s="193"/>
      <c r="FQ7" s="193"/>
      <c r="FR7" s="193"/>
      <c r="FS7" s="193"/>
      <c r="FT7" s="193"/>
      <c r="FU7" s="193"/>
      <c r="FV7" s="193"/>
      <c r="FW7" s="193"/>
      <c r="FX7" s="193"/>
      <c r="FY7" s="193"/>
      <c r="FZ7" s="193"/>
      <c r="GA7" s="193"/>
      <c r="GB7" s="193"/>
      <c r="GC7" s="193"/>
      <c r="GD7" s="193"/>
      <c r="GE7" s="193"/>
      <c r="GF7" s="193"/>
      <c r="GG7" s="193"/>
      <c r="GH7" s="193"/>
      <c r="GI7" s="193"/>
      <c r="GJ7" s="193"/>
      <c r="GK7" s="193"/>
      <c r="GL7" s="193"/>
      <c r="GM7" s="193"/>
      <c r="GN7" s="193"/>
      <c r="GO7" s="193"/>
      <c r="GP7" s="193"/>
      <c r="GQ7" s="193"/>
      <c r="GR7" s="193"/>
      <c r="GS7" s="193"/>
      <c r="GT7" s="193"/>
      <c r="GU7" s="193"/>
      <c r="GV7" s="193"/>
      <c r="GW7" s="193"/>
      <c r="GX7" s="193"/>
      <c r="GY7" s="193"/>
      <c r="GZ7" s="193"/>
      <c r="HA7" s="193"/>
      <c r="HB7" s="193"/>
      <c r="HC7" s="193"/>
      <c r="HD7" s="193"/>
      <c r="HE7" s="193"/>
      <c r="HF7" s="193"/>
      <c r="HG7" s="193"/>
      <c r="HH7" s="193"/>
      <c r="HI7" s="193"/>
      <c r="HJ7" s="193"/>
      <c r="HK7" s="193"/>
      <c r="HL7" s="193"/>
      <c r="HM7" s="193"/>
      <c r="HN7" s="193"/>
      <c r="HO7" s="193"/>
      <c r="HP7" s="193"/>
      <c r="HQ7" s="193"/>
      <c r="HR7" s="193"/>
      <c r="HS7" s="193"/>
      <c r="HT7" s="193"/>
      <c r="HU7" s="193"/>
      <c r="HV7" s="193"/>
      <c r="HW7" s="193"/>
      <c r="HX7" s="193"/>
      <c r="HY7" s="193"/>
      <c r="HZ7" s="193"/>
      <c r="IA7" s="193"/>
      <c r="IB7" s="193"/>
      <c r="IC7" s="193"/>
      <c r="ID7" s="193" t="n">
        <f aca="false">SUM($B7:IC7)</f>
        <v>0</v>
      </c>
      <c r="IE7" s="193" t="n">
        <f aca="false">SUM($B7:FU7)</f>
        <v>0</v>
      </c>
      <c r="IF7" s="193"/>
      <c r="IH7" s="164"/>
      <c r="II7" s="193"/>
    </row>
    <row r="8" customFormat="false" ht="12.75" hidden="false" customHeight="false" outlineLevel="0" collapsed="false">
      <c r="A8" s="191" t="s">
        <v>17</v>
      </c>
      <c r="B8" s="193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  <c r="CT8" s="193"/>
      <c r="CU8" s="193"/>
      <c r="CV8" s="193"/>
      <c r="CW8" s="193"/>
      <c r="CX8" s="193"/>
      <c r="CY8" s="193"/>
      <c r="CZ8" s="193"/>
      <c r="DA8" s="193"/>
      <c r="DB8" s="193"/>
      <c r="DC8" s="193"/>
      <c r="DD8" s="193"/>
      <c r="DE8" s="193"/>
      <c r="DF8" s="193"/>
      <c r="DG8" s="193"/>
      <c r="DH8" s="193"/>
      <c r="DI8" s="193"/>
      <c r="DJ8" s="193"/>
      <c r="DK8" s="193"/>
      <c r="DL8" s="193"/>
      <c r="DM8" s="193"/>
      <c r="DN8" s="193"/>
      <c r="DO8" s="193"/>
      <c r="DP8" s="193"/>
      <c r="DQ8" s="193"/>
      <c r="DR8" s="193"/>
      <c r="DS8" s="193"/>
      <c r="DT8" s="193"/>
      <c r="DU8" s="193"/>
      <c r="DV8" s="193"/>
      <c r="DW8" s="193"/>
      <c r="DX8" s="193"/>
      <c r="DY8" s="193"/>
      <c r="DZ8" s="193"/>
      <c r="EA8" s="193"/>
      <c r="EB8" s="193"/>
      <c r="EC8" s="193"/>
      <c r="ED8" s="193"/>
      <c r="EE8" s="193"/>
      <c r="EF8" s="193"/>
      <c r="EG8" s="193"/>
      <c r="EH8" s="193"/>
      <c r="EI8" s="193"/>
      <c r="EJ8" s="193"/>
      <c r="EK8" s="193"/>
      <c r="EL8" s="193"/>
      <c r="EM8" s="193"/>
      <c r="EN8" s="193"/>
      <c r="EO8" s="193"/>
      <c r="EP8" s="193"/>
      <c r="EQ8" s="193"/>
      <c r="ER8" s="193"/>
      <c r="ES8" s="193"/>
      <c r="ET8" s="193"/>
      <c r="EU8" s="193"/>
      <c r="EV8" s="193"/>
      <c r="EW8" s="193"/>
      <c r="EX8" s="193"/>
      <c r="EY8" s="193"/>
      <c r="EZ8" s="193"/>
      <c r="FA8" s="193"/>
      <c r="FB8" s="193"/>
      <c r="FC8" s="193"/>
      <c r="FD8" s="193"/>
      <c r="FE8" s="193"/>
      <c r="FF8" s="193"/>
      <c r="FG8" s="193"/>
      <c r="FH8" s="193"/>
      <c r="FI8" s="193"/>
      <c r="FJ8" s="193"/>
      <c r="FK8" s="193"/>
      <c r="FL8" s="193"/>
      <c r="FM8" s="193"/>
      <c r="FN8" s="193"/>
      <c r="FO8" s="193"/>
      <c r="FP8" s="193"/>
      <c r="FQ8" s="193"/>
      <c r="FR8" s="193"/>
      <c r="FS8" s="193"/>
      <c r="FT8" s="193"/>
      <c r="FU8" s="193"/>
      <c r="FV8" s="193"/>
      <c r="FW8" s="193"/>
      <c r="FX8" s="193"/>
      <c r="FY8" s="193"/>
      <c r="FZ8" s="193"/>
      <c r="GA8" s="193"/>
      <c r="GB8" s="193"/>
      <c r="GC8" s="193"/>
      <c r="GD8" s="193"/>
      <c r="GE8" s="193"/>
      <c r="GF8" s="193"/>
      <c r="GG8" s="193"/>
      <c r="GH8" s="193"/>
      <c r="GI8" s="193"/>
      <c r="GJ8" s="193"/>
      <c r="GK8" s="193"/>
      <c r="GL8" s="193"/>
      <c r="GM8" s="193"/>
      <c r="GN8" s="193"/>
      <c r="GO8" s="193"/>
      <c r="GP8" s="193"/>
      <c r="GQ8" s="193"/>
      <c r="GR8" s="193"/>
      <c r="GS8" s="193"/>
      <c r="GT8" s="193"/>
      <c r="GU8" s="193"/>
      <c r="GV8" s="193"/>
      <c r="GW8" s="193"/>
      <c r="GX8" s="193"/>
      <c r="GY8" s="193"/>
      <c r="GZ8" s="193"/>
      <c r="HA8" s="193"/>
      <c r="HB8" s="193"/>
      <c r="HC8" s="193"/>
      <c r="HD8" s="193"/>
      <c r="HE8" s="193"/>
      <c r="HF8" s="193"/>
      <c r="HG8" s="193"/>
      <c r="HH8" s="193"/>
      <c r="HI8" s="193"/>
      <c r="HJ8" s="193"/>
      <c r="HK8" s="193"/>
      <c r="HL8" s="193"/>
      <c r="HM8" s="193"/>
      <c r="HN8" s="193"/>
      <c r="HO8" s="193"/>
      <c r="HP8" s="193"/>
      <c r="HQ8" s="193"/>
      <c r="HR8" s="193"/>
      <c r="HS8" s="193"/>
      <c r="HT8" s="193"/>
      <c r="HU8" s="193"/>
      <c r="HV8" s="193"/>
      <c r="HW8" s="193"/>
      <c r="HX8" s="193"/>
      <c r="HY8" s="193"/>
      <c r="HZ8" s="193"/>
      <c r="IA8" s="193"/>
      <c r="IB8" s="193"/>
      <c r="IC8" s="193"/>
      <c r="ID8" s="193" t="n">
        <f aca="false">SUM($B8:IC8)</f>
        <v>0</v>
      </c>
      <c r="IE8" s="193" t="n">
        <f aca="false">SUM($B8:FU8)</f>
        <v>0</v>
      </c>
      <c r="IF8" s="193"/>
      <c r="IH8" s="164"/>
      <c r="II8" s="193"/>
    </row>
    <row r="9" customFormat="false" ht="12.75" hidden="false" customHeight="false" outlineLevel="0" collapsed="false">
      <c r="A9" s="191" t="s">
        <v>18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  <c r="CT9" s="193"/>
      <c r="CU9" s="193"/>
      <c r="CV9" s="193"/>
      <c r="CW9" s="193"/>
      <c r="CX9" s="193"/>
      <c r="CY9" s="193"/>
      <c r="CZ9" s="193"/>
      <c r="DA9" s="193"/>
      <c r="DB9" s="193"/>
      <c r="DC9" s="193"/>
      <c r="DD9" s="193"/>
      <c r="DE9" s="193"/>
      <c r="DF9" s="193"/>
      <c r="DG9" s="193"/>
      <c r="DH9" s="193"/>
      <c r="DI9" s="193"/>
      <c r="DJ9" s="193"/>
      <c r="DK9" s="193"/>
      <c r="DL9" s="193"/>
      <c r="DM9" s="193"/>
      <c r="DN9" s="193"/>
      <c r="DO9" s="193"/>
      <c r="DP9" s="193"/>
      <c r="DQ9" s="193"/>
      <c r="DR9" s="193"/>
      <c r="DS9" s="193"/>
      <c r="DT9" s="193"/>
      <c r="DU9" s="193"/>
      <c r="DV9" s="193"/>
      <c r="DW9" s="193"/>
      <c r="DX9" s="193"/>
      <c r="DY9" s="193"/>
      <c r="DZ9" s="193"/>
      <c r="EA9" s="193"/>
      <c r="EB9" s="193"/>
      <c r="EC9" s="193"/>
      <c r="ED9" s="193"/>
      <c r="EE9" s="193"/>
      <c r="EF9" s="193"/>
      <c r="EG9" s="193"/>
      <c r="EH9" s="193"/>
      <c r="EI9" s="193"/>
      <c r="EJ9" s="193"/>
      <c r="EK9" s="193"/>
      <c r="EL9" s="193"/>
      <c r="EM9" s="193"/>
      <c r="EN9" s="193"/>
      <c r="EO9" s="193"/>
      <c r="EP9" s="193"/>
      <c r="EQ9" s="193"/>
      <c r="ER9" s="193"/>
      <c r="ES9" s="193"/>
      <c r="ET9" s="193"/>
      <c r="EU9" s="193"/>
      <c r="EV9" s="193"/>
      <c r="EW9" s="193"/>
      <c r="EX9" s="193"/>
      <c r="EY9" s="193"/>
      <c r="EZ9" s="193"/>
      <c r="FA9" s="193"/>
      <c r="FB9" s="193"/>
      <c r="FC9" s="193"/>
      <c r="FD9" s="193"/>
      <c r="FE9" s="193"/>
      <c r="FF9" s="193"/>
      <c r="FG9" s="193"/>
      <c r="FH9" s="193"/>
      <c r="FI9" s="193"/>
      <c r="FJ9" s="193"/>
      <c r="FK9" s="193"/>
      <c r="FL9" s="193"/>
      <c r="FM9" s="193"/>
      <c r="FN9" s="193"/>
      <c r="FO9" s="193"/>
      <c r="FP9" s="193"/>
      <c r="FQ9" s="193"/>
      <c r="FR9" s="193"/>
      <c r="FS9" s="193"/>
      <c r="FT9" s="193"/>
      <c r="FU9" s="193"/>
      <c r="FV9" s="193"/>
      <c r="FW9" s="193"/>
      <c r="FX9" s="193"/>
      <c r="FY9" s="193"/>
      <c r="FZ9" s="193"/>
      <c r="GA9" s="193"/>
      <c r="GB9" s="193"/>
      <c r="GC9" s="193"/>
      <c r="GD9" s="193"/>
      <c r="GE9" s="193"/>
      <c r="GF9" s="193"/>
      <c r="GG9" s="193"/>
      <c r="GH9" s="193"/>
      <c r="GI9" s="193"/>
      <c r="GJ9" s="193"/>
      <c r="GK9" s="193"/>
      <c r="GL9" s="193"/>
      <c r="GM9" s="193"/>
      <c r="GN9" s="193"/>
      <c r="GO9" s="193"/>
      <c r="GP9" s="193"/>
      <c r="GQ9" s="193"/>
      <c r="GR9" s="193"/>
      <c r="GS9" s="193"/>
      <c r="GT9" s="193"/>
      <c r="GU9" s="193"/>
      <c r="GV9" s="193"/>
      <c r="GW9" s="193"/>
      <c r="GX9" s="193"/>
      <c r="GY9" s="193"/>
      <c r="GZ9" s="193"/>
      <c r="HA9" s="193"/>
      <c r="HB9" s="193"/>
      <c r="HC9" s="193"/>
      <c r="HD9" s="193"/>
      <c r="HE9" s="193"/>
      <c r="HF9" s="193"/>
      <c r="HG9" s="193"/>
      <c r="HH9" s="193"/>
      <c r="HI9" s="193"/>
      <c r="HJ9" s="193"/>
      <c r="HK9" s="193"/>
      <c r="HL9" s="193"/>
      <c r="HM9" s="193"/>
      <c r="HN9" s="193"/>
      <c r="HO9" s="193"/>
      <c r="HP9" s="193"/>
      <c r="HQ9" s="193"/>
      <c r="HR9" s="193"/>
      <c r="HS9" s="193"/>
      <c r="HT9" s="193"/>
      <c r="HU9" s="193"/>
      <c r="HV9" s="193"/>
      <c r="HW9" s="193"/>
      <c r="HX9" s="193"/>
      <c r="HY9" s="193"/>
      <c r="HZ9" s="193"/>
      <c r="IA9" s="193"/>
      <c r="IB9" s="193"/>
      <c r="IC9" s="193"/>
      <c r="ID9" s="193" t="n">
        <f aca="false">SUM($B9:IC9)</f>
        <v>0</v>
      </c>
      <c r="IE9" s="193" t="n">
        <f aca="false">SUM($B9:FU9)</f>
        <v>0</v>
      </c>
      <c r="IF9" s="193"/>
      <c r="IH9" s="164"/>
      <c r="II9" s="193"/>
    </row>
    <row r="10" customFormat="false" ht="12.75" hidden="false" customHeight="false" outlineLevel="0" collapsed="false">
      <c r="A10" s="191" t="s">
        <v>19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  <c r="CT10" s="193"/>
      <c r="CU10" s="193"/>
      <c r="CV10" s="193"/>
      <c r="CW10" s="193"/>
      <c r="CX10" s="193"/>
      <c r="CY10" s="193"/>
      <c r="CZ10" s="193"/>
      <c r="DA10" s="193"/>
      <c r="DB10" s="193"/>
      <c r="DC10" s="193"/>
      <c r="DD10" s="193"/>
      <c r="DE10" s="193"/>
      <c r="DF10" s="193"/>
      <c r="DG10" s="193"/>
      <c r="DH10" s="193"/>
      <c r="DI10" s="193"/>
      <c r="DJ10" s="193"/>
      <c r="DK10" s="193"/>
      <c r="DL10" s="193"/>
      <c r="DM10" s="193"/>
      <c r="DN10" s="193"/>
      <c r="DO10" s="193"/>
      <c r="DP10" s="193"/>
      <c r="DQ10" s="193"/>
      <c r="DR10" s="193"/>
      <c r="DS10" s="193"/>
      <c r="DT10" s="193"/>
      <c r="DU10" s="193"/>
      <c r="DV10" s="193"/>
      <c r="DW10" s="193"/>
      <c r="DX10" s="193"/>
      <c r="DY10" s="193"/>
      <c r="DZ10" s="193"/>
      <c r="EA10" s="193"/>
      <c r="EB10" s="193"/>
      <c r="EC10" s="193"/>
      <c r="ED10" s="193"/>
      <c r="EE10" s="193"/>
      <c r="EF10" s="193"/>
      <c r="EG10" s="193"/>
      <c r="EH10" s="193"/>
      <c r="EI10" s="193"/>
      <c r="EJ10" s="193"/>
      <c r="EK10" s="193"/>
      <c r="EL10" s="193"/>
      <c r="EM10" s="193"/>
      <c r="EN10" s="193"/>
      <c r="EO10" s="193"/>
      <c r="EP10" s="193"/>
      <c r="EQ10" s="193"/>
      <c r="ER10" s="193"/>
      <c r="ES10" s="193"/>
      <c r="ET10" s="193"/>
      <c r="EU10" s="193"/>
      <c r="EV10" s="193"/>
      <c r="EW10" s="193"/>
      <c r="EX10" s="193"/>
      <c r="EY10" s="193"/>
      <c r="EZ10" s="193"/>
      <c r="FA10" s="193"/>
      <c r="FB10" s="193"/>
      <c r="FC10" s="193"/>
      <c r="FD10" s="193"/>
      <c r="FE10" s="193"/>
      <c r="FF10" s="193"/>
      <c r="FG10" s="193"/>
      <c r="FH10" s="193"/>
      <c r="FI10" s="193"/>
      <c r="FJ10" s="193"/>
      <c r="FK10" s="193"/>
      <c r="FL10" s="193"/>
      <c r="FM10" s="193"/>
      <c r="FN10" s="193"/>
      <c r="FO10" s="193"/>
      <c r="FP10" s="193"/>
      <c r="FQ10" s="193"/>
      <c r="FR10" s="193"/>
      <c r="FS10" s="193"/>
      <c r="FT10" s="193"/>
      <c r="FU10" s="193"/>
      <c r="FV10" s="193"/>
      <c r="FW10" s="193"/>
      <c r="FX10" s="193"/>
      <c r="FY10" s="193"/>
      <c r="FZ10" s="193"/>
      <c r="GA10" s="193"/>
      <c r="GB10" s="193"/>
      <c r="GC10" s="193"/>
      <c r="GD10" s="193"/>
      <c r="GE10" s="193"/>
      <c r="GF10" s="193"/>
      <c r="GG10" s="193"/>
      <c r="GH10" s="193"/>
      <c r="GI10" s="193"/>
      <c r="GJ10" s="193"/>
      <c r="GK10" s="193"/>
      <c r="GL10" s="193"/>
      <c r="GM10" s="193"/>
      <c r="GN10" s="193"/>
      <c r="GO10" s="193"/>
      <c r="GP10" s="193"/>
      <c r="GQ10" s="193"/>
      <c r="GR10" s="193"/>
      <c r="GS10" s="193"/>
      <c r="GT10" s="193"/>
      <c r="GU10" s="193"/>
      <c r="GV10" s="193"/>
      <c r="GW10" s="193"/>
      <c r="GX10" s="193"/>
      <c r="GY10" s="193"/>
      <c r="GZ10" s="193"/>
      <c r="HA10" s="193"/>
      <c r="HB10" s="193"/>
      <c r="HC10" s="193"/>
      <c r="HD10" s="193"/>
      <c r="HE10" s="193"/>
      <c r="HF10" s="193"/>
      <c r="HG10" s="193"/>
      <c r="HH10" s="193"/>
      <c r="HI10" s="193"/>
      <c r="HJ10" s="193"/>
      <c r="HK10" s="193"/>
      <c r="HL10" s="193"/>
      <c r="HM10" s="193"/>
      <c r="HN10" s="193"/>
      <c r="HO10" s="193"/>
      <c r="HP10" s="193"/>
      <c r="HQ10" s="193"/>
      <c r="HR10" s="193"/>
      <c r="HS10" s="193"/>
      <c r="HT10" s="193"/>
      <c r="HU10" s="193"/>
      <c r="HV10" s="193"/>
      <c r="HW10" s="193"/>
      <c r="HX10" s="193"/>
      <c r="HY10" s="193"/>
      <c r="HZ10" s="193"/>
      <c r="IA10" s="193"/>
      <c r="IB10" s="193"/>
      <c r="IC10" s="193"/>
      <c r="ID10" s="193" t="n">
        <f aca="false">SUM($B10:IC10)</f>
        <v>0</v>
      </c>
      <c r="IE10" s="193" t="n">
        <f aca="false">SUM($B10:FU10)</f>
        <v>0</v>
      </c>
      <c r="IF10" s="193"/>
      <c r="IH10" s="164"/>
      <c r="II10" s="193"/>
    </row>
    <row r="11" customFormat="false" ht="12.75" hidden="false" customHeight="false" outlineLevel="0" collapsed="false">
      <c r="A11" s="195" t="s">
        <v>20</v>
      </c>
      <c r="B11" s="193"/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  <c r="CT11" s="193"/>
      <c r="CU11" s="193"/>
      <c r="CV11" s="193"/>
      <c r="CW11" s="193"/>
      <c r="CX11" s="193"/>
      <c r="CY11" s="193"/>
      <c r="CZ11" s="193"/>
      <c r="DA11" s="193"/>
      <c r="DB11" s="193"/>
      <c r="DC11" s="193"/>
      <c r="DD11" s="193"/>
      <c r="DE11" s="193"/>
      <c r="DF11" s="193"/>
      <c r="DG11" s="193"/>
      <c r="DH11" s="193"/>
      <c r="DI11" s="193"/>
      <c r="DJ11" s="193"/>
      <c r="DK11" s="193"/>
      <c r="DL11" s="193"/>
      <c r="DM11" s="193"/>
      <c r="DN11" s="193"/>
      <c r="DO11" s="193"/>
      <c r="DP11" s="193"/>
      <c r="DQ11" s="193"/>
      <c r="DR11" s="193"/>
      <c r="DS11" s="193"/>
      <c r="DT11" s="193"/>
      <c r="DU11" s="193"/>
      <c r="DV11" s="193"/>
      <c r="DW11" s="193"/>
      <c r="DX11" s="193"/>
      <c r="DY11" s="193"/>
      <c r="DZ11" s="193"/>
      <c r="EA11" s="193"/>
      <c r="EB11" s="193"/>
      <c r="EC11" s="193"/>
      <c r="ED11" s="193"/>
      <c r="EE11" s="193"/>
      <c r="EF11" s="193"/>
      <c r="EG11" s="193"/>
      <c r="EH11" s="193"/>
      <c r="EI11" s="193"/>
      <c r="EJ11" s="193"/>
      <c r="EK11" s="193"/>
      <c r="EL11" s="193"/>
      <c r="EM11" s="193"/>
      <c r="EN11" s="193"/>
      <c r="EO11" s="193"/>
      <c r="EP11" s="193"/>
      <c r="EQ11" s="193"/>
      <c r="ER11" s="193"/>
      <c r="ES11" s="193"/>
      <c r="ET11" s="193"/>
      <c r="EU11" s="193"/>
      <c r="EV11" s="193"/>
      <c r="EW11" s="193"/>
      <c r="EX11" s="193"/>
      <c r="EY11" s="193"/>
      <c r="EZ11" s="193"/>
      <c r="FA11" s="193"/>
      <c r="FB11" s="193"/>
      <c r="FC11" s="193"/>
      <c r="FD11" s="193"/>
      <c r="FE11" s="193"/>
      <c r="FF11" s="193"/>
      <c r="FG11" s="193"/>
      <c r="FH11" s="193"/>
      <c r="FI11" s="193"/>
      <c r="FJ11" s="193"/>
      <c r="FK11" s="193"/>
      <c r="FL11" s="193"/>
      <c r="FM11" s="193"/>
      <c r="FN11" s="193"/>
      <c r="FO11" s="193"/>
      <c r="FP11" s="193"/>
      <c r="FQ11" s="193"/>
      <c r="FR11" s="193"/>
      <c r="FS11" s="193"/>
      <c r="FT11" s="193"/>
      <c r="FU11" s="193"/>
      <c r="FV11" s="193"/>
      <c r="FW11" s="193"/>
      <c r="FX11" s="193"/>
      <c r="FY11" s="193"/>
      <c r="FZ11" s="193"/>
      <c r="GA11" s="193"/>
      <c r="GB11" s="193"/>
      <c r="GC11" s="193"/>
      <c r="GD11" s="193"/>
      <c r="GE11" s="193"/>
      <c r="GF11" s="193"/>
      <c r="GG11" s="193"/>
      <c r="GH11" s="193"/>
      <c r="GI11" s="193"/>
      <c r="GJ11" s="193"/>
      <c r="GK11" s="193"/>
      <c r="GL11" s="193"/>
      <c r="GM11" s="193"/>
      <c r="GN11" s="193"/>
      <c r="GO11" s="193"/>
      <c r="GP11" s="193"/>
      <c r="GQ11" s="193"/>
      <c r="GR11" s="193"/>
      <c r="GS11" s="193"/>
      <c r="GT11" s="193"/>
      <c r="GU11" s="193"/>
      <c r="GV11" s="193"/>
      <c r="GW11" s="193"/>
      <c r="GX11" s="193"/>
      <c r="GY11" s="193"/>
      <c r="GZ11" s="193"/>
      <c r="HA11" s="193"/>
      <c r="HB11" s="193"/>
      <c r="HC11" s="193"/>
      <c r="HD11" s="193"/>
      <c r="HE11" s="193"/>
      <c r="HF11" s="193"/>
      <c r="HG11" s="193"/>
      <c r="HH11" s="193"/>
      <c r="HI11" s="193"/>
      <c r="HJ11" s="193"/>
      <c r="HK11" s="193"/>
      <c r="HL11" s="193"/>
      <c r="HM11" s="193"/>
      <c r="HN11" s="193"/>
      <c r="HO11" s="193"/>
      <c r="HP11" s="193"/>
      <c r="HQ11" s="193"/>
      <c r="HR11" s="193"/>
      <c r="HS11" s="193"/>
      <c r="HT11" s="193"/>
      <c r="HU11" s="193"/>
      <c r="HV11" s="193"/>
      <c r="HW11" s="193"/>
      <c r="HX11" s="193"/>
      <c r="HY11" s="193"/>
      <c r="HZ11" s="193"/>
      <c r="IA11" s="193"/>
      <c r="IB11" s="193"/>
      <c r="IC11" s="193"/>
      <c r="ID11" s="193" t="n">
        <f aca="false">SUM($B11:IC11)</f>
        <v>0</v>
      </c>
      <c r="IE11" s="193" t="n">
        <f aca="false">SUM($B11:FU11)</f>
        <v>0</v>
      </c>
      <c r="IF11" s="193"/>
      <c r="IG11" s="164"/>
      <c r="IH11" s="164"/>
      <c r="II11" s="164"/>
    </row>
    <row r="12" customFormat="false" ht="12.75" hidden="false" customHeight="false" outlineLevel="0" collapsed="false">
      <c r="A12" s="191" t="s">
        <v>21</v>
      </c>
      <c r="B12" s="193"/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  <c r="CT12" s="193"/>
      <c r="CU12" s="193"/>
      <c r="CV12" s="193"/>
      <c r="CW12" s="193"/>
      <c r="CX12" s="193"/>
      <c r="CY12" s="193"/>
      <c r="CZ12" s="193"/>
      <c r="DA12" s="193"/>
      <c r="DB12" s="193"/>
      <c r="DC12" s="193"/>
      <c r="DD12" s="193"/>
      <c r="DE12" s="193"/>
      <c r="DF12" s="193"/>
      <c r="DG12" s="193"/>
      <c r="DH12" s="193"/>
      <c r="DI12" s="193"/>
      <c r="DJ12" s="193"/>
      <c r="DK12" s="193"/>
      <c r="DL12" s="193"/>
      <c r="DM12" s="193"/>
      <c r="DN12" s="193"/>
      <c r="DO12" s="193"/>
      <c r="DP12" s="193"/>
      <c r="DQ12" s="193"/>
      <c r="DR12" s="193"/>
      <c r="DS12" s="193"/>
      <c r="DT12" s="193"/>
      <c r="DU12" s="193"/>
      <c r="DV12" s="193"/>
      <c r="DW12" s="193"/>
      <c r="DX12" s="193"/>
      <c r="DY12" s="193"/>
      <c r="DZ12" s="193"/>
      <c r="EA12" s="193"/>
      <c r="EB12" s="193"/>
      <c r="EC12" s="193"/>
      <c r="ED12" s="193"/>
      <c r="EE12" s="193"/>
      <c r="EF12" s="193"/>
      <c r="EG12" s="193"/>
      <c r="EH12" s="193"/>
      <c r="EI12" s="193"/>
      <c r="EJ12" s="193"/>
      <c r="EK12" s="193"/>
      <c r="EL12" s="193"/>
      <c r="EM12" s="193"/>
      <c r="EN12" s="193"/>
      <c r="EO12" s="193"/>
      <c r="EP12" s="193"/>
      <c r="EQ12" s="193"/>
      <c r="ER12" s="193"/>
      <c r="ES12" s="193"/>
      <c r="ET12" s="193"/>
      <c r="EU12" s="193"/>
      <c r="EV12" s="193"/>
      <c r="EW12" s="193"/>
      <c r="EX12" s="193"/>
      <c r="EY12" s="193"/>
      <c r="EZ12" s="193"/>
      <c r="FA12" s="193"/>
      <c r="FB12" s="193"/>
      <c r="FC12" s="193"/>
      <c r="FD12" s="193"/>
      <c r="FE12" s="193"/>
      <c r="FF12" s="193"/>
      <c r="FG12" s="193"/>
      <c r="FH12" s="193"/>
      <c r="FI12" s="193"/>
      <c r="FJ12" s="193"/>
      <c r="FK12" s="193"/>
      <c r="FL12" s="193"/>
      <c r="FM12" s="193"/>
      <c r="FN12" s="193"/>
      <c r="FO12" s="193"/>
      <c r="FP12" s="193"/>
      <c r="FQ12" s="193"/>
      <c r="FR12" s="193"/>
      <c r="FS12" s="193"/>
      <c r="FT12" s="193"/>
      <c r="FU12" s="193"/>
      <c r="FV12" s="193"/>
      <c r="FW12" s="193"/>
      <c r="FX12" s="193"/>
      <c r="FY12" s="193"/>
      <c r="FZ12" s="193"/>
      <c r="GA12" s="193"/>
      <c r="GB12" s="193"/>
      <c r="GC12" s="193"/>
      <c r="GD12" s="193"/>
      <c r="GE12" s="193"/>
      <c r="GF12" s="193"/>
      <c r="GG12" s="193"/>
      <c r="GH12" s="193"/>
      <c r="GI12" s="193"/>
      <c r="GJ12" s="193"/>
      <c r="GK12" s="193"/>
      <c r="GL12" s="193"/>
      <c r="GM12" s="193"/>
      <c r="GN12" s="193"/>
      <c r="GO12" s="193"/>
      <c r="GP12" s="193"/>
      <c r="GQ12" s="193"/>
      <c r="GR12" s="193"/>
      <c r="GS12" s="193"/>
      <c r="GT12" s="193"/>
      <c r="GU12" s="193"/>
      <c r="GV12" s="193"/>
      <c r="GW12" s="193"/>
      <c r="GX12" s="193"/>
      <c r="GY12" s="193"/>
      <c r="GZ12" s="193"/>
      <c r="HA12" s="193"/>
      <c r="HB12" s="193"/>
      <c r="HC12" s="193"/>
      <c r="HD12" s="193"/>
      <c r="HE12" s="193"/>
      <c r="HF12" s="193"/>
      <c r="HG12" s="193"/>
      <c r="HH12" s="193"/>
      <c r="HI12" s="193"/>
      <c r="HJ12" s="193"/>
      <c r="HK12" s="193"/>
      <c r="HL12" s="193"/>
      <c r="HM12" s="193"/>
      <c r="HN12" s="193"/>
      <c r="HO12" s="193"/>
      <c r="HP12" s="193"/>
      <c r="HQ12" s="193"/>
      <c r="HR12" s="193"/>
      <c r="HS12" s="193"/>
      <c r="HT12" s="193"/>
      <c r="HU12" s="193"/>
      <c r="HV12" s="193"/>
      <c r="HW12" s="193"/>
      <c r="HX12" s="193"/>
      <c r="HY12" s="193"/>
      <c r="HZ12" s="193"/>
      <c r="IA12" s="193"/>
      <c r="IB12" s="193"/>
      <c r="IC12" s="193"/>
      <c r="ID12" s="193" t="n">
        <f aca="false">SUM($B12:IC12)</f>
        <v>0</v>
      </c>
      <c r="IE12" s="193" t="n">
        <f aca="false">SUM($B12:FU12)</f>
        <v>0</v>
      </c>
      <c r="IF12" s="193"/>
      <c r="IG12" s="164"/>
      <c r="IH12" s="164"/>
      <c r="II12" s="164"/>
    </row>
    <row r="13" customFormat="false" ht="12.75" hidden="false" customHeight="false" outlineLevel="0" collapsed="false">
      <c r="A13" s="191" t="s">
        <v>22</v>
      </c>
      <c r="B13" s="193"/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  <c r="EC13" s="193"/>
      <c r="ED13" s="193"/>
      <c r="EE13" s="193"/>
      <c r="EF13" s="193"/>
      <c r="EG13" s="193"/>
      <c r="EH13" s="193"/>
      <c r="EI13" s="193"/>
      <c r="EJ13" s="193"/>
      <c r="EK13" s="193"/>
      <c r="EL13" s="193"/>
      <c r="EM13" s="193"/>
      <c r="EN13" s="193"/>
      <c r="EO13" s="193"/>
      <c r="EP13" s="193"/>
      <c r="EQ13" s="193"/>
      <c r="ER13" s="193"/>
      <c r="ES13" s="193"/>
      <c r="ET13" s="193"/>
      <c r="EU13" s="193"/>
      <c r="EV13" s="193"/>
      <c r="EW13" s="193"/>
      <c r="EX13" s="193"/>
      <c r="EY13" s="193"/>
      <c r="EZ13" s="193"/>
      <c r="FA13" s="193"/>
      <c r="FB13" s="193"/>
      <c r="FC13" s="193"/>
      <c r="FD13" s="193"/>
      <c r="FE13" s="193"/>
      <c r="FF13" s="193"/>
      <c r="FG13" s="193"/>
      <c r="FH13" s="193"/>
      <c r="FI13" s="193"/>
      <c r="FJ13" s="193"/>
      <c r="FK13" s="193"/>
      <c r="FL13" s="193"/>
      <c r="FM13" s="193"/>
      <c r="FN13" s="193"/>
      <c r="FO13" s="193"/>
      <c r="FP13" s="193"/>
      <c r="FQ13" s="193"/>
      <c r="FR13" s="193"/>
      <c r="FS13" s="193"/>
      <c r="FT13" s="193"/>
      <c r="FU13" s="193"/>
      <c r="FV13" s="193"/>
      <c r="FW13" s="193"/>
      <c r="FX13" s="193"/>
      <c r="FY13" s="193"/>
      <c r="FZ13" s="193"/>
      <c r="GA13" s="193"/>
      <c r="GB13" s="193"/>
      <c r="GC13" s="193"/>
      <c r="GD13" s="193"/>
      <c r="GE13" s="193"/>
      <c r="GF13" s="193"/>
      <c r="GG13" s="193"/>
      <c r="GH13" s="193"/>
      <c r="GI13" s="193"/>
      <c r="GJ13" s="193"/>
      <c r="GK13" s="193"/>
      <c r="GL13" s="193"/>
      <c r="GM13" s="193"/>
      <c r="GN13" s="193"/>
      <c r="GO13" s="193"/>
      <c r="GP13" s="193"/>
      <c r="GQ13" s="193"/>
      <c r="GR13" s="193"/>
      <c r="GS13" s="193"/>
      <c r="GT13" s="193"/>
      <c r="GU13" s="193"/>
      <c r="GV13" s="193"/>
      <c r="GW13" s="193"/>
      <c r="GX13" s="193"/>
      <c r="GY13" s="193"/>
      <c r="GZ13" s="193"/>
      <c r="HA13" s="193"/>
      <c r="HB13" s="193"/>
      <c r="HC13" s="193"/>
      <c r="HD13" s="193"/>
      <c r="HE13" s="193"/>
      <c r="HF13" s="193"/>
      <c r="HG13" s="193"/>
      <c r="HH13" s="193"/>
      <c r="HI13" s="193"/>
      <c r="HJ13" s="193"/>
      <c r="HK13" s="193"/>
      <c r="HL13" s="193"/>
      <c r="HM13" s="193"/>
      <c r="HN13" s="193"/>
      <c r="HO13" s="193"/>
      <c r="HP13" s="193"/>
      <c r="HQ13" s="193"/>
      <c r="HR13" s="193"/>
      <c r="HS13" s="193"/>
      <c r="HT13" s="193"/>
      <c r="HU13" s="193"/>
      <c r="HV13" s="193"/>
      <c r="HW13" s="193"/>
      <c r="HX13" s="193"/>
      <c r="HY13" s="193"/>
      <c r="HZ13" s="193"/>
      <c r="IA13" s="193"/>
      <c r="IB13" s="193"/>
      <c r="IC13" s="193"/>
      <c r="ID13" s="193" t="n">
        <f aca="false">SUM($B13:IC13)</f>
        <v>0</v>
      </c>
      <c r="IE13" s="193" t="n">
        <f aca="false">SUM($B13:FU13)</f>
        <v>0</v>
      </c>
      <c r="IF13" s="193"/>
      <c r="IG13" s="164"/>
      <c r="IH13" s="164"/>
      <c r="II13" s="164"/>
    </row>
    <row r="14" customFormat="false" ht="12.75" hidden="false" customHeight="false" outlineLevel="0" collapsed="false">
      <c r="A14" s="191" t="s">
        <v>23</v>
      </c>
      <c r="B14" s="193"/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  <c r="CT14" s="193"/>
      <c r="CU14" s="193"/>
      <c r="CV14" s="193"/>
      <c r="CW14" s="193"/>
      <c r="CX14" s="193"/>
      <c r="CY14" s="193"/>
      <c r="CZ14" s="193"/>
      <c r="DA14" s="193"/>
      <c r="DB14" s="193"/>
      <c r="DC14" s="193"/>
      <c r="DD14" s="193"/>
      <c r="DE14" s="193"/>
      <c r="DF14" s="193"/>
      <c r="DG14" s="193"/>
      <c r="DH14" s="193"/>
      <c r="DI14" s="193"/>
      <c r="DJ14" s="193"/>
      <c r="DK14" s="193"/>
      <c r="DL14" s="193"/>
      <c r="DM14" s="193"/>
      <c r="DN14" s="193"/>
      <c r="DO14" s="193"/>
      <c r="DP14" s="193"/>
      <c r="DQ14" s="193"/>
      <c r="DR14" s="193"/>
      <c r="DS14" s="193"/>
      <c r="DT14" s="193"/>
      <c r="DU14" s="193"/>
      <c r="DV14" s="193"/>
      <c r="DW14" s="193"/>
      <c r="DX14" s="193"/>
      <c r="DY14" s="193"/>
      <c r="DZ14" s="193"/>
      <c r="EA14" s="193"/>
      <c r="EB14" s="193"/>
      <c r="EC14" s="193"/>
      <c r="ED14" s="193"/>
      <c r="EE14" s="193"/>
      <c r="EF14" s="193"/>
      <c r="EG14" s="193"/>
      <c r="EH14" s="193"/>
      <c r="EI14" s="193"/>
      <c r="EJ14" s="193"/>
      <c r="EK14" s="193"/>
      <c r="EL14" s="193"/>
      <c r="EM14" s="193"/>
      <c r="EN14" s="193"/>
      <c r="EO14" s="193"/>
      <c r="EP14" s="193"/>
      <c r="EQ14" s="193"/>
      <c r="ER14" s="193"/>
      <c r="ES14" s="193"/>
      <c r="ET14" s="193"/>
      <c r="EU14" s="193"/>
      <c r="EV14" s="193"/>
      <c r="EW14" s="193"/>
      <c r="EX14" s="193"/>
      <c r="EY14" s="193"/>
      <c r="EZ14" s="193"/>
      <c r="FA14" s="193"/>
      <c r="FB14" s="193"/>
      <c r="FC14" s="193"/>
      <c r="FD14" s="193"/>
      <c r="FE14" s="193"/>
      <c r="FF14" s="193"/>
      <c r="FG14" s="193"/>
      <c r="FH14" s="193"/>
      <c r="FI14" s="193"/>
      <c r="FJ14" s="193"/>
      <c r="FK14" s="193"/>
      <c r="FL14" s="193"/>
      <c r="FM14" s="193"/>
      <c r="FN14" s="193"/>
      <c r="FO14" s="193"/>
      <c r="FP14" s="193"/>
      <c r="FQ14" s="193"/>
      <c r="FR14" s="193"/>
      <c r="FS14" s="193"/>
      <c r="FT14" s="193"/>
      <c r="FU14" s="193"/>
      <c r="FV14" s="193"/>
      <c r="FW14" s="193"/>
      <c r="FX14" s="193"/>
      <c r="FY14" s="193"/>
      <c r="FZ14" s="193"/>
      <c r="GA14" s="193"/>
      <c r="GB14" s="193"/>
      <c r="GC14" s="193"/>
      <c r="GD14" s="193"/>
      <c r="GE14" s="193"/>
      <c r="GF14" s="193"/>
      <c r="GG14" s="193"/>
      <c r="GH14" s="193"/>
      <c r="GI14" s="193"/>
      <c r="GJ14" s="193"/>
      <c r="GK14" s="193"/>
      <c r="GL14" s="193"/>
      <c r="GM14" s="193"/>
      <c r="GN14" s="193"/>
      <c r="GO14" s="193"/>
      <c r="GP14" s="193"/>
      <c r="GQ14" s="193"/>
      <c r="GR14" s="193"/>
      <c r="GS14" s="193"/>
      <c r="GT14" s="193"/>
      <c r="GU14" s="193"/>
      <c r="GV14" s="193"/>
      <c r="GW14" s="193"/>
      <c r="GX14" s="193"/>
      <c r="GY14" s="193"/>
      <c r="GZ14" s="193"/>
      <c r="HA14" s="193"/>
      <c r="HB14" s="193"/>
      <c r="HC14" s="193"/>
      <c r="HD14" s="193"/>
      <c r="HE14" s="193"/>
      <c r="HF14" s="193"/>
      <c r="HG14" s="193"/>
      <c r="HH14" s="193"/>
      <c r="HI14" s="193"/>
      <c r="HJ14" s="193"/>
      <c r="HK14" s="193"/>
      <c r="HL14" s="193"/>
      <c r="HM14" s="193"/>
      <c r="HN14" s="193"/>
      <c r="HO14" s="193"/>
      <c r="HP14" s="193"/>
      <c r="HQ14" s="193"/>
      <c r="HR14" s="193"/>
      <c r="HS14" s="193"/>
      <c r="HT14" s="193"/>
      <c r="HU14" s="193"/>
      <c r="HV14" s="193"/>
      <c r="HW14" s="193"/>
      <c r="HX14" s="193"/>
      <c r="HY14" s="193"/>
      <c r="HZ14" s="193"/>
      <c r="IA14" s="193"/>
      <c r="IB14" s="193"/>
      <c r="IC14" s="193"/>
      <c r="ID14" s="193" t="n">
        <f aca="false">SUM($B14:IC14)</f>
        <v>0</v>
      </c>
      <c r="IE14" s="193" t="n">
        <f aca="false">SUM($B14:FU14)</f>
        <v>0</v>
      </c>
      <c r="IF14" s="193"/>
      <c r="IG14" s="164"/>
      <c r="IH14" s="164"/>
      <c r="II14" s="164"/>
    </row>
    <row r="15" customFormat="false" ht="12.75" hidden="false" customHeight="false" outlineLevel="0" collapsed="false">
      <c r="A15" s="191" t="s">
        <v>24</v>
      </c>
      <c r="B15" s="193"/>
      <c r="C15" s="193"/>
      <c r="D15" s="193"/>
      <c r="E15" s="196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  <c r="DY15" s="193"/>
      <c r="DZ15" s="193"/>
      <c r="EA15" s="193"/>
      <c r="EB15" s="193"/>
      <c r="EC15" s="193"/>
      <c r="ED15" s="193"/>
      <c r="EE15" s="193"/>
      <c r="EF15" s="193"/>
      <c r="EG15" s="193"/>
      <c r="EH15" s="193"/>
      <c r="EI15" s="193"/>
      <c r="EJ15" s="193"/>
      <c r="EK15" s="193"/>
      <c r="EL15" s="193"/>
      <c r="EM15" s="193"/>
      <c r="EN15" s="193"/>
      <c r="EO15" s="193"/>
      <c r="EP15" s="193"/>
      <c r="EQ15" s="193"/>
      <c r="ER15" s="193"/>
      <c r="ES15" s="193"/>
      <c r="ET15" s="193"/>
      <c r="EU15" s="193"/>
      <c r="EV15" s="193"/>
      <c r="EW15" s="193"/>
      <c r="EX15" s="193"/>
      <c r="EY15" s="193"/>
      <c r="EZ15" s="193"/>
      <c r="FA15" s="193"/>
      <c r="FB15" s="193"/>
      <c r="FC15" s="193"/>
      <c r="FD15" s="193"/>
      <c r="FE15" s="193"/>
      <c r="FF15" s="193"/>
      <c r="FG15" s="193"/>
      <c r="FH15" s="193"/>
      <c r="FI15" s="193"/>
      <c r="FJ15" s="193"/>
      <c r="FK15" s="193"/>
      <c r="FL15" s="193"/>
      <c r="FM15" s="193"/>
      <c r="FN15" s="193"/>
      <c r="FO15" s="193"/>
      <c r="FP15" s="193"/>
      <c r="FQ15" s="193"/>
      <c r="FR15" s="193"/>
      <c r="FS15" s="193"/>
      <c r="FT15" s="193"/>
      <c r="FU15" s="193"/>
      <c r="FV15" s="193"/>
      <c r="FW15" s="193"/>
      <c r="FX15" s="193"/>
      <c r="FY15" s="193"/>
      <c r="FZ15" s="193"/>
      <c r="GA15" s="193"/>
      <c r="GB15" s="193"/>
      <c r="GC15" s="193"/>
      <c r="GD15" s="193"/>
      <c r="GE15" s="193"/>
      <c r="GF15" s="193"/>
      <c r="GG15" s="193"/>
      <c r="GH15" s="193"/>
      <c r="GI15" s="193"/>
      <c r="GJ15" s="193"/>
      <c r="GK15" s="193"/>
      <c r="GL15" s="193"/>
      <c r="GM15" s="193"/>
      <c r="GN15" s="193"/>
      <c r="GO15" s="193"/>
      <c r="GP15" s="193"/>
      <c r="GQ15" s="193"/>
      <c r="GR15" s="193"/>
      <c r="GS15" s="193"/>
      <c r="GT15" s="193"/>
      <c r="GU15" s="193"/>
      <c r="GV15" s="193"/>
      <c r="GW15" s="193"/>
      <c r="GX15" s="193"/>
      <c r="GY15" s="193"/>
      <c r="GZ15" s="193"/>
      <c r="HA15" s="193"/>
      <c r="HB15" s="193"/>
      <c r="HC15" s="193"/>
      <c r="HD15" s="193"/>
      <c r="HE15" s="193"/>
      <c r="HF15" s="193"/>
      <c r="HG15" s="193"/>
      <c r="HH15" s="193"/>
      <c r="HI15" s="193"/>
      <c r="HJ15" s="193"/>
      <c r="HK15" s="193"/>
      <c r="HL15" s="193"/>
      <c r="HM15" s="193"/>
      <c r="HN15" s="193"/>
      <c r="HO15" s="193"/>
      <c r="HP15" s="193"/>
      <c r="HQ15" s="193"/>
      <c r="HR15" s="193"/>
      <c r="HS15" s="193"/>
      <c r="HT15" s="193"/>
      <c r="HU15" s="193"/>
      <c r="HV15" s="193"/>
      <c r="HW15" s="193"/>
      <c r="HX15" s="193"/>
      <c r="HY15" s="193"/>
      <c r="HZ15" s="193"/>
      <c r="IA15" s="193"/>
      <c r="IB15" s="193"/>
      <c r="IC15" s="193"/>
      <c r="ID15" s="193" t="n">
        <f aca="false">SUM($B15:IC15)</f>
        <v>0</v>
      </c>
      <c r="IE15" s="193" t="n">
        <f aca="false">SUM($B15:FU15)</f>
        <v>0</v>
      </c>
      <c r="IF15" s="193"/>
      <c r="IG15" s="164"/>
      <c r="IH15" s="164"/>
      <c r="II15" s="164"/>
    </row>
    <row r="16" customFormat="false" ht="12.75" hidden="false" customHeight="false" outlineLevel="0" collapsed="false">
      <c r="A16" s="191" t="s">
        <v>25</v>
      </c>
      <c r="B16" s="193"/>
      <c r="C16" s="193"/>
      <c r="D16" s="193"/>
      <c r="E16" s="193"/>
      <c r="F16" s="193"/>
      <c r="G16" s="196"/>
      <c r="H16" s="196" t="n">
        <v>384.260118831991</v>
      </c>
      <c r="I16" s="196" t="n">
        <v>-6924.67904371135</v>
      </c>
      <c r="J16" s="196" t="n">
        <v>-5548.10802935704</v>
      </c>
      <c r="K16" s="196" t="n">
        <v>-33462.6885067881</v>
      </c>
      <c r="L16" s="196" t="n">
        <v>-38364.4866000492</v>
      </c>
      <c r="M16" s="196" t="n">
        <v>-20397.5675259095</v>
      </c>
      <c r="N16" s="196" t="n">
        <v>-22036.1401924547</v>
      </c>
      <c r="O16" s="196" t="n">
        <v>-19325.0162055372</v>
      </c>
      <c r="P16" s="196" t="n">
        <v>-60610.365969743</v>
      </c>
      <c r="Q16" s="196" t="n">
        <v>-57819.159258929</v>
      </c>
      <c r="R16" s="196" t="n">
        <v>-61125.9498372414</v>
      </c>
      <c r="S16" s="196" t="n">
        <v>-7654.6773492168</v>
      </c>
      <c r="T16" s="196" t="n">
        <v>-8096.08789937127</v>
      </c>
      <c r="U16" s="196" t="n">
        <v>-8343.22157909313</v>
      </c>
      <c r="V16" s="196" t="n">
        <v>-17762.2375665248</v>
      </c>
      <c r="W16" s="196" t="n">
        <v>-15272.6100328543</v>
      </c>
      <c r="X16" s="196" t="n">
        <v>-17650.1368608279</v>
      </c>
      <c r="Y16" s="196" t="n">
        <v>-8997.85884537575</v>
      </c>
      <c r="Z16" s="196" t="n">
        <v>-9705.61250274775</v>
      </c>
      <c r="AA16" s="196" t="n">
        <v>-10042.1500135753</v>
      </c>
      <c r="AB16" s="196" t="n">
        <v>-9946.25639919794</v>
      </c>
      <c r="AC16" s="196" t="n">
        <v>-10215.7286941325</v>
      </c>
      <c r="AD16" s="196" t="n">
        <v>-9026.746925327</v>
      </c>
      <c r="AE16" s="196" t="n">
        <v>-2955.87836638135</v>
      </c>
      <c r="AF16" s="196" t="n">
        <v>-2828.81604059815</v>
      </c>
      <c r="AG16" s="196" t="n">
        <v>-3335.52423517248</v>
      </c>
      <c r="AH16" s="196" t="n">
        <v>-8521.57227944287</v>
      </c>
      <c r="AI16" s="196" t="n">
        <v>-11774.4388805651</v>
      </c>
      <c r="AJ16" s="196" t="n">
        <v>-12005.5625260023</v>
      </c>
      <c r="AK16" s="196" t="n">
        <v>-10969.9607534852</v>
      </c>
      <c r="AL16" s="196" t="n">
        <v>-13117.7716848042</v>
      </c>
      <c r="AM16" s="196" t="n">
        <v>-10166.8481502694</v>
      </c>
      <c r="AN16" s="196" t="n">
        <v>-10035.08657993</v>
      </c>
      <c r="AO16" s="196" t="n">
        <v>-10279.0597977086</v>
      </c>
      <c r="AP16" s="196" t="n">
        <v>-9127.93068167388</v>
      </c>
      <c r="AQ16" s="196" t="n">
        <v>2010.50181204864</v>
      </c>
      <c r="AR16" s="196" t="n">
        <v>1682.71249086704</v>
      </c>
      <c r="AS16" s="196" t="n">
        <v>1428.34922754684</v>
      </c>
      <c r="AT16" s="196" t="n">
        <v>-19236.8174898504</v>
      </c>
      <c r="AU16" s="196" t="n">
        <v>-13016.860380927</v>
      </c>
      <c r="AV16" s="196" t="n">
        <v>-14301.1030075343</v>
      </c>
      <c r="AW16" s="196" t="n">
        <v>-11213.3487473839</v>
      </c>
      <c r="AX16" s="196" t="n">
        <v>-12666.4185483109</v>
      </c>
      <c r="AY16" s="196" t="n">
        <v>-11656.989142098</v>
      </c>
      <c r="AZ16" s="196" t="n">
        <v>-9983.51375115644</v>
      </c>
      <c r="BA16" s="196" t="n">
        <v>-9210.38407413105</v>
      </c>
      <c r="BB16" s="196" t="n">
        <v>-8594.11613563451</v>
      </c>
      <c r="BC16" s="196" t="n">
        <v>-8807.13913299993</v>
      </c>
      <c r="BD16" s="196" t="n">
        <v>-8773.53210118609</v>
      </c>
      <c r="BE16" s="196" t="n">
        <v>-8617.46185187457</v>
      </c>
      <c r="BF16" s="196" t="n">
        <v>-5942.61466170534</v>
      </c>
      <c r="BG16" s="196" t="n">
        <v>-471.703377603017</v>
      </c>
      <c r="BH16" s="196" t="n">
        <v>-254.22660775302</v>
      </c>
      <c r="BI16" s="196" t="n">
        <v>1376.008122516</v>
      </c>
      <c r="BJ16" s="196" t="n">
        <v>-264.60422404663</v>
      </c>
      <c r="BK16" s="196" t="n">
        <v>4392.44977670345</v>
      </c>
      <c r="BL16" s="196" t="n">
        <v>3296.4618919666</v>
      </c>
      <c r="BM16" s="196" t="n">
        <v>6939.85347604895</v>
      </c>
      <c r="BN16" s="196" t="n">
        <v>7081.58984959069</v>
      </c>
      <c r="BO16" s="196" t="n">
        <v>8277.20446658371</v>
      </c>
      <c r="BP16" s="196" t="n">
        <v>8011.17575025852</v>
      </c>
      <c r="BQ16" s="196" t="n">
        <v>8568.83528838302</v>
      </c>
      <c r="BR16" s="196" t="n">
        <v>-12193.6111756748</v>
      </c>
      <c r="BS16" s="196" t="n">
        <v>-10657.5178913407</v>
      </c>
      <c r="BT16" s="196" t="n">
        <v>-11486.7449202585</v>
      </c>
      <c r="BU16" s="196" t="n">
        <v>-11686.1369142498</v>
      </c>
      <c r="BV16" s="196" t="n">
        <v>-11953.8279458499</v>
      </c>
      <c r="BW16" s="196" t="n">
        <v>-11023.5012035008</v>
      </c>
      <c r="BX16" s="196" t="n">
        <v>-12408.8449745756</v>
      </c>
      <c r="BY16" s="196" t="n">
        <v>-11195.4430399276</v>
      </c>
      <c r="BZ16" s="196" t="n">
        <v>-11995.0193267643</v>
      </c>
      <c r="CA16" s="196" t="n">
        <v>-11114.600909366</v>
      </c>
      <c r="CB16" s="196" t="n">
        <v>-11304.4496472254</v>
      </c>
      <c r="CC16" s="196" t="n">
        <v>-12087.0367445955</v>
      </c>
      <c r="CD16" s="196" t="n">
        <v>2865.6559212848</v>
      </c>
      <c r="CE16" s="196" t="n">
        <v>2572.94485439209</v>
      </c>
      <c r="CF16" s="196" t="n">
        <v>2835.54099407354</v>
      </c>
      <c r="CG16" s="196" t="n">
        <v>2605.50657722088</v>
      </c>
      <c r="CH16" s="196" t="n">
        <v>2804.92219557688</v>
      </c>
      <c r="CI16" s="196" t="n">
        <v>2721.81975114569</v>
      </c>
      <c r="CJ16" s="196" t="n">
        <v>2774.30863728521</v>
      </c>
      <c r="CK16" s="196" t="n">
        <v>2758.75523580149</v>
      </c>
      <c r="CL16" s="196" t="n">
        <v>2676.78779311248</v>
      </c>
      <c r="CM16" s="196" t="n">
        <v>2603.59345633262</v>
      </c>
      <c r="CN16" s="196" t="n">
        <v>2780.52800518977</v>
      </c>
      <c r="CO16" s="196" t="n">
        <v>2700.23969892655</v>
      </c>
      <c r="CP16" s="196" t="n">
        <v>-1343.08997622047</v>
      </c>
      <c r="CQ16" s="196" t="n">
        <v>-1173.73305098699</v>
      </c>
      <c r="CR16" s="196" t="n">
        <v>-1329.74644107914</v>
      </c>
      <c r="CS16" s="196" t="n">
        <v>-1222.14308185104</v>
      </c>
      <c r="CT16" s="196" t="n">
        <v>-1380.19637266582</v>
      </c>
      <c r="CU16" s="196" t="n">
        <v>-1213.46096810469</v>
      </c>
      <c r="CV16" s="196" t="n">
        <v>-1302.30873949941</v>
      </c>
      <c r="CW16" s="196" t="n">
        <v>-1295.37094033776</v>
      </c>
      <c r="CX16" s="196" t="n">
        <v>-1257.23942814335</v>
      </c>
      <c r="CY16" s="196" t="n">
        <v>-1223.14352260925</v>
      </c>
      <c r="CZ16" s="196" t="n">
        <v>-1306.18721772934</v>
      </c>
      <c r="DA16" s="196" t="n">
        <v>-1268.20639638573</v>
      </c>
      <c r="DB16" s="196" t="n">
        <v>-440.956289568024</v>
      </c>
      <c r="DC16" s="196" t="n">
        <v>-367.361304137834</v>
      </c>
      <c r="DD16" s="196" t="n">
        <v>-395.806705189304</v>
      </c>
      <c r="DE16" s="196" t="n">
        <v>-382.356102876538</v>
      </c>
      <c r="DF16" s="196" t="n">
        <v>-431.71422051369</v>
      </c>
      <c r="DG16" s="196" t="n">
        <v>-379.484210221688</v>
      </c>
      <c r="DH16" s="196"/>
      <c r="DI16" s="196"/>
      <c r="DJ16" s="196"/>
      <c r="DK16" s="196" t="n">
        <v>2008.66679093176</v>
      </c>
      <c r="DL16" s="196" t="n">
        <v>1943.15529156115</v>
      </c>
      <c r="DM16" s="196" t="n">
        <v>1980.57305953125</v>
      </c>
      <c r="DN16" s="196" t="n">
        <v>-413.10197934862</v>
      </c>
      <c r="DO16" s="196" t="n">
        <v>-344.091113863138</v>
      </c>
      <c r="DP16" s="196" t="n">
        <v>-370.657477219502</v>
      </c>
      <c r="DQ16" s="196" t="n">
        <v>-357.989375779846</v>
      </c>
      <c r="DR16" s="196" t="n">
        <v>-404.117864458718</v>
      </c>
      <c r="DS16" s="196" t="n">
        <v>-355.154982555826</v>
      </c>
      <c r="DT16" s="196" t="n">
        <v>-399.585541457168</v>
      </c>
      <c r="DU16" s="196"/>
      <c r="DV16" s="196"/>
      <c r="DW16" s="196"/>
      <c r="DX16" s="196"/>
      <c r="DY16" s="196"/>
      <c r="DZ16" s="196"/>
      <c r="EA16" s="196"/>
      <c r="EB16" s="196"/>
      <c r="EC16" s="196"/>
      <c r="ED16" s="196"/>
      <c r="EE16" s="196"/>
      <c r="EF16" s="196"/>
      <c r="EG16" s="196"/>
      <c r="EH16" s="196"/>
      <c r="EI16" s="196"/>
      <c r="EJ16" s="196"/>
      <c r="EK16" s="196"/>
      <c r="EL16" s="196"/>
      <c r="EM16" s="196"/>
      <c r="EN16" s="196"/>
      <c r="EO16" s="196"/>
      <c r="EP16" s="196"/>
      <c r="EQ16" s="196"/>
      <c r="ER16" s="196"/>
      <c r="ES16" s="196"/>
      <c r="ET16" s="196"/>
      <c r="EU16" s="196"/>
      <c r="EV16" s="196"/>
      <c r="EW16" s="196"/>
      <c r="EX16" s="196"/>
      <c r="EY16" s="196"/>
      <c r="EZ16" s="196"/>
      <c r="FA16" s="196"/>
      <c r="FB16" s="196"/>
      <c r="FC16" s="196"/>
      <c r="FD16" s="196"/>
      <c r="FE16" s="196"/>
      <c r="FF16" s="196"/>
      <c r="FG16" s="196"/>
      <c r="FH16" s="196"/>
      <c r="FI16" s="196"/>
      <c r="FJ16" s="196"/>
      <c r="FK16" s="196"/>
      <c r="FL16" s="196"/>
      <c r="FM16" s="196"/>
      <c r="FN16" s="196"/>
      <c r="FO16" s="196"/>
      <c r="FP16" s="196"/>
      <c r="FQ16" s="196"/>
      <c r="FR16" s="196"/>
      <c r="FS16" s="196"/>
      <c r="FT16" s="196"/>
      <c r="FU16" s="196"/>
      <c r="FV16" s="196"/>
      <c r="FW16" s="196"/>
      <c r="FX16" s="196"/>
      <c r="FY16" s="196"/>
      <c r="FZ16" s="196"/>
      <c r="GA16" s="196"/>
      <c r="GB16" s="196"/>
      <c r="GC16" s="196"/>
      <c r="GD16" s="196"/>
      <c r="GE16" s="196"/>
      <c r="GF16" s="196"/>
      <c r="GG16" s="196"/>
      <c r="GH16" s="196"/>
      <c r="GI16" s="196"/>
      <c r="GJ16" s="196"/>
      <c r="GK16" s="196"/>
      <c r="GL16" s="196"/>
      <c r="GM16" s="196"/>
      <c r="GN16" s="196"/>
      <c r="GO16" s="196"/>
      <c r="GP16" s="196"/>
      <c r="GQ16" s="196"/>
      <c r="GR16" s="196"/>
      <c r="GS16" s="196"/>
      <c r="GT16" s="196"/>
      <c r="GU16" s="196"/>
      <c r="GV16" s="196"/>
      <c r="GW16" s="196"/>
      <c r="GX16" s="196"/>
      <c r="GY16" s="196"/>
      <c r="GZ16" s="196"/>
      <c r="HA16" s="196"/>
      <c r="HB16" s="196"/>
      <c r="HC16" s="196"/>
      <c r="HD16" s="196"/>
      <c r="HE16" s="196"/>
      <c r="HF16" s="196"/>
      <c r="HG16" s="196"/>
      <c r="HH16" s="196"/>
      <c r="HI16" s="196"/>
      <c r="HJ16" s="196"/>
      <c r="HK16" s="196"/>
      <c r="HL16" s="196"/>
      <c r="HM16" s="196"/>
      <c r="HN16" s="196"/>
      <c r="HO16" s="196"/>
      <c r="HP16" s="196"/>
      <c r="HQ16" s="196"/>
      <c r="HR16" s="196"/>
      <c r="HS16" s="196"/>
      <c r="HT16" s="196"/>
      <c r="HU16" s="196"/>
      <c r="HV16" s="196"/>
      <c r="HW16" s="196"/>
      <c r="HX16" s="196"/>
      <c r="HY16" s="196"/>
      <c r="HZ16" s="196"/>
      <c r="IA16" s="196"/>
      <c r="IB16" s="196"/>
      <c r="IC16" s="196"/>
      <c r="ID16" s="193" t="n">
        <f aca="false">SUM($B16:IC16)</f>
        <v>-773838.306510614</v>
      </c>
      <c r="IE16" s="193" t="n">
        <f aca="false">SUM($B16:FU16)</f>
        <v>-773838.306510614</v>
      </c>
      <c r="IF16" s="193"/>
      <c r="IG16" s="164"/>
      <c r="IH16" s="164"/>
      <c r="II16" s="164"/>
    </row>
    <row r="17" customFormat="false" ht="12.75" hidden="false" customHeight="false" outlineLevel="0" collapsed="false">
      <c r="A17" s="191" t="s">
        <v>26</v>
      </c>
      <c r="B17" s="193"/>
      <c r="C17" s="193"/>
      <c r="D17" s="193"/>
      <c r="E17" s="193"/>
      <c r="F17" s="193"/>
      <c r="G17" s="193"/>
      <c r="H17" s="193" t="n">
        <v>-903.224850302502</v>
      </c>
      <c r="I17" s="193" t="n">
        <v>40453.2281731331</v>
      </c>
      <c r="J17" s="193" t="n">
        <v>-38326.6141560433</v>
      </c>
      <c r="K17" s="193" t="n">
        <v>-42869.7167127154</v>
      </c>
      <c r="L17" s="193" t="n">
        <v>-49754.0527755358</v>
      </c>
      <c r="M17" s="193" t="n">
        <v>-94006.2765044896</v>
      </c>
      <c r="N17" s="193" t="n">
        <v>-62792.91518277</v>
      </c>
      <c r="O17" s="193" t="n">
        <v>-54847.9370038505</v>
      </c>
      <c r="P17" s="193" t="n">
        <v>-76399.4519722783</v>
      </c>
      <c r="Q17" s="193" t="n">
        <v>-52406.8079862349</v>
      </c>
      <c r="R17" s="193" t="n">
        <v>-55388.4557385813</v>
      </c>
      <c r="S17" s="193" t="n">
        <v>-66844.2091374426</v>
      </c>
      <c r="T17" s="193" t="n">
        <v>-53746.4022166537</v>
      </c>
      <c r="U17" s="193" t="n">
        <v>-53465.2491850113</v>
      </c>
      <c r="V17" s="193" t="n">
        <v>-58525.5245908963</v>
      </c>
      <c r="W17" s="193" t="n">
        <v>-51355.2038283063</v>
      </c>
      <c r="X17" s="193" t="n">
        <v>-56273.6433124951</v>
      </c>
      <c r="Y17" s="193" t="n">
        <v>-3491.42684150916</v>
      </c>
      <c r="Z17" s="193" t="n">
        <v>26758.1985543095</v>
      </c>
      <c r="AA17" s="193" t="n">
        <v>24453.2247880815</v>
      </c>
      <c r="AB17" s="193" t="n">
        <v>-62077.1717037609</v>
      </c>
      <c r="AC17" s="193" t="n">
        <v>-61503.766416688</v>
      </c>
      <c r="AD17" s="193" t="n">
        <v>-48343.0697134842</v>
      </c>
      <c r="AE17" s="193" t="n">
        <v>-39340.3511630883</v>
      </c>
      <c r="AF17" s="193" t="n">
        <v>-38214.5752135483</v>
      </c>
      <c r="AG17" s="193" t="n">
        <v>-33309.3676287562</v>
      </c>
      <c r="AH17" s="193" t="n">
        <v>-29329.9488655443</v>
      </c>
      <c r="AI17" s="193" t="n">
        <v>-26640.7755575816</v>
      </c>
      <c r="AJ17" s="193" t="n">
        <v>-29036.3889705806</v>
      </c>
      <c r="AK17" s="193" t="n">
        <v>27070.1902451093</v>
      </c>
      <c r="AL17" s="193" t="n">
        <v>63237.2130501452</v>
      </c>
      <c r="AM17" s="193" t="n">
        <v>54037.3371008189</v>
      </c>
      <c r="AN17" s="193" t="n">
        <v>-18635.7715602524</v>
      </c>
      <c r="AO17" s="193" t="n">
        <v>-17504.384209776</v>
      </c>
      <c r="AP17" s="193" t="n">
        <v>-14372.4616196987</v>
      </c>
      <c r="AQ17" s="193" t="n">
        <v>-10623.0740315744</v>
      </c>
      <c r="AR17" s="193" t="n">
        <v>-17392.4932015641</v>
      </c>
      <c r="AS17" s="193" t="n">
        <v>-25465.2346936447</v>
      </c>
      <c r="AT17" s="193" t="n">
        <v>8175.22761817562</v>
      </c>
      <c r="AU17" s="193" t="n">
        <v>7152.80832579256</v>
      </c>
      <c r="AV17" s="193" t="n">
        <v>6817.91646954342</v>
      </c>
      <c r="AW17" s="193" t="n">
        <v>45426.2373944907</v>
      </c>
      <c r="AX17" s="193" t="n">
        <v>82439.0628932198</v>
      </c>
      <c r="AY17" s="193" t="n">
        <v>71133.9231673997</v>
      </c>
      <c r="AZ17" s="193" t="n">
        <v>6498.70265929287</v>
      </c>
      <c r="BA17" s="193" t="n">
        <v>5438.83497912065</v>
      </c>
      <c r="BB17" s="193" t="n">
        <v>12574.547444862</v>
      </c>
      <c r="BC17" s="193" t="n">
        <v>15555.5316863851</v>
      </c>
      <c r="BD17" s="193" t="n">
        <v>14979.631168398</v>
      </c>
      <c r="BE17" s="193" t="n">
        <v>13858.2834665182</v>
      </c>
      <c r="BF17" s="193" t="n">
        <v>-31389.231809079</v>
      </c>
      <c r="BG17" s="193" t="n">
        <v>-22341.964207733</v>
      </c>
      <c r="BH17" s="193" t="n">
        <v>-24674.0840218368</v>
      </c>
      <c r="BI17" s="193" t="n">
        <v>14426.587225798</v>
      </c>
      <c r="BJ17" s="193" t="n">
        <v>54847.2226835601</v>
      </c>
      <c r="BK17" s="193" t="n">
        <v>51291.100666965</v>
      </c>
      <c r="BL17" s="193" t="n">
        <v>-19240.6795386796</v>
      </c>
      <c r="BM17" s="193" t="n">
        <v>-28692.0814554907</v>
      </c>
      <c r="BN17" s="193" t="n">
        <v>-28232.0258897318</v>
      </c>
      <c r="BO17" s="193" t="n">
        <v>24607.699302182</v>
      </c>
      <c r="BP17" s="193" t="n">
        <v>23722.3232694563</v>
      </c>
      <c r="BQ17" s="193" t="n">
        <v>25228.7962070098</v>
      </c>
      <c r="BR17" s="193" t="n">
        <v>-11254.1572997734</v>
      </c>
      <c r="BS17" s="193" t="n">
        <v>-9638.87537843719</v>
      </c>
      <c r="BT17" s="193" t="n">
        <v>-11427.2072125826</v>
      </c>
      <c r="BU17" s="193" t="n">
        <v>-11148.1407255374</v>
      </c>
      <c r="BV17" s="193" t="n">
        <v>-11349.7851885311</v>
      </c>
      <c r="BW17" s="193" t="n">
        <v>-10471.2542419637</v>
      </c>
      <c r="BX17" s="193" t="n">
        <v>-8185.95672692921</v>
      </c>
      <c r="BY17" s="193" t="n">
        <v>-7546.21850052643</v>
      </c>
      <c r="BZ17" s="193" t="n">
        <v>-7915.94566380724</v>
      </c>
      <c r="CA17" s="193" t="n">
        <v>-9579.61609762874</v>
      </c>
      <c r="CB17" s="193" t="n">
        <v>-9651.53671131024</v>
      </c>
      <c r="CC17" s="193" t="n">
        <v>-10421.7763475713</v>
      </c>
      <c r="CD17" s="193" t="n">
        <v>3742.98295809214</v>
      </c>
      <c r="CE17" s="193" t="n">
        <v>3514.20031927178</v>
      </c>
      <c r="CF17" s="193" t="n">
        <v>3790.74799324632</v>
      </c>
      <c r="CG17" s="193" t="n">
        <v>3523.69959167931</v>
      </c>
      <c r="CH17" s="193" t="n">
        <v>4039.27160491216</v>
      </c>
      <c r="CI17" s="193" t="n">
        <v>3939.25394824305</v>
      </c>
      <c r="CJ17" s="193" t="n">
        <v>3426.10153544766</v>
      </c>
      <c r="CK17" s="193" t="n">
        <v>4661.47001520488</v>
      </c>
      <c r="CL17" s="193" t="n">
        <v>4420.09323388743</v>
      </c>
      <c r="CM17" s="193" t="n">
        <v>4477.98822100805</v>
      </c>
      <c r="CN17" s="193" t="n">
        <v>5048.30500958733</v>
      </c>
      <c r="CO17" s="193" t="n">
        <v>4516.76470623981</v>
      </c>
      <c r="CP17" s="193" t="n">
        <v>-511.691369143556</v>
      </c>
      <c r="CQ17" s="193" t="n">
        <v>-287.630340222762</v>
      </c>
      <c r="CR17" s="193" t="n">
        <v>-213.779255993729</v>
      </c>
      <c r="CS17" s="193" t="n">
        <v>-364.44256043035</v>
      </c>
      <c r="CT17" s="193" t="n">
        <v>56.293435786469</v>
      </c>
      <c r="CU17" s="193" t="n">
        <v>-144.223298391256</v>
      </c>
      <c r="CV17" s="193" t="n">
        <v>-677.167492784175</v>
      </c>
      <c r="CW17" s="193" t="n">
        <v>-573.456471764367</v>
      </c>
      <c r="CX17" s="193" t="n">
        <v>-658.335819183864</v>
      </c>
      <c r="CY17" s="193" t="n">
        <v>-480.790521033697</v>
      </c>
      <c r="CZ17" s="193" t="n">
        <v>-280.248040507021</v>
      </c>
      <c r="DA17" s="193" t="n">
        <v>-615.751947849713</v>
      </c>
      <c r="DB17" s="193" t="n">
        <v>17724.3593238376</v>
      </c>
      <c r="DC17" s="193" t="n">
        <v>14773.6789581119</v>
      </c>
      <c r="DD17" s="193" t="n">
        <v>15850.3160971797</v>
      </c>
      <c r="DE17" s="193" t="n">
        <v>15314.3454338384</v>
      </c>
      <c r="DF17" s="193" t="n">
        <v>17711.8862894005</v>
      </c>
      <c r="DG17" s="193" t="n">
        <v>15405.5758988604</v>
      </c>
      <c r="DH17" s="193" t="n">
        <v>16465.8718605906</v>
      </c>
      <c r="DI17" s="193" t="n">
        <v>16489.2393754796</v>
      </c>
      <c r="DJ17" s="193" t="n">
        <v>17652.8227276578</v>
      </c>
      <c r="DK17" s="193" t="n">
        <v>20544.6046547808</v>
      </c>
      <c r="DL17" s="193" t="n">
        <v>19786.17164099</v>
      </c>
      <c r="DM17" s="193" t="n">
        <v>20016.6386398413</v>
      </c>
      <c r="DN17" s="193" t="n">
        <v>-8197.98219846981</v>
      </c>
      <c r="DO17" s="193" t="n">
        <v>-6823.31809156005</v>
      </c>
      <c r="DP17" s="193" t="n">
        <v>-7411.40288435499</v>
      </c>
      <c r="DQ17" s="193" t="n">
        <v>-7156.36241625484</v>
      </c>
      <c r="DR17" s="193" t="n">
        <v>-7497.13563396081</v>
      </c>
      <c r="DS17" s="193" t="n">
        <v>-6728.38103935269</v>
      </c>
      <c r="DT17" s="193" t="n">
        <v>-6706.01681767124</v>
      </c>
      <c r="DU17" s="193" t="n">
        <v>-5806.84678930466</v>
      </c>
      <c r="DV17" s="193" t="n">
        <v>-5910.98182180612</v>
      </c>
      <c r="DW17" s="193" t="n">
        <v>-5782.33451997259</v>
      </c>
      <c r="DX17" s="193" t="n">
        <v>-5681.20788956805</v>
      </c>
      <c r="DY17" s="193" t="n">
        <v>-5923.30493184511</v>
      </c>
      <c r="DZ17" s="193" t="n">
        <v>-20452.314906075</v>
      </c>
      <c r="EA17" s="193" t="n">
        <v>-17528.9682744914</v>
      </c>
      <c r="EB17" s="193" t="n">
        <v>-18415.7325342701</v>
      </c>
      <c r="EC17" s="193" t="n">
        <v>-18590.0472271579</v>
      </c>
      <c r="ED17" s="193" t="n">
        <v>-19007.2477448883</v>
      </c>
      <c r="EE17" s="193" t="n">
        <v>-17487.6237968915</v>
      </c>
      <c r="EF17" s="193" t="n">
        <v>-19987.0119744418</v>
      </c>
      <c r="EG17" s="193" t="n">
        <v>-18141.9071669035</v>
      </c>
      <c r="EH17" s="193" t="n">
        <v>-19328.8028177683</v>
      </c>
      <c r="EI17" s="193" t="n">
        <v>-17885.988626568</v>
      </c>
      <c r="EJ17" s="193" t="n">
        <v>-18167.4711245418</v>
      </c>
      <c r="EK17" s="193" t="n">
        <v>-19440.8630462004</v>
      </c>
      <c r="EL17" s="193" t="n">
        <v>-18458.8670385153</v>
      </c>
      <c r="EM17" s="193" t="n">
        <v>-16024.2932366895</v>
      </c>
      <c r="EN17" s="193" t="n">
        <v>-18078.4184451988</v>
      </c>
      <c r="EO17" s="193" t="n">
        <v>-16733.8033468549</v>
      </c>
      <c r="EP17" s="193" t="n">
        <v>-17883.7269529526</v>
      </c>
      <c r="EQ17" s="193" t="n">
        <v>-17156.9372570143</v>
      </c>
      <c r="ER17" s="193" t="n">
        <v>-17998.1074214126</v>
      </c>
      <c r="ES17" s="193" t="n">
        <v>-17040.9423849221</v>
      </c>
      <c r="ET17" s="193" t="n">
        <v>-18157.960780737</v>
      </c>
      <c r="EU17" s="193" t="n">
        <v>-16805.8893932699</v>
      </c>
      <c r="EV17" s="193" t="n">
        <v>-17074.7153642763</v>
      </c>
      <c r="EW17" s="193" t="n">
        <v>-18262.56460383</v>
      </c>
      <c r="EX17" s="193" t="n">
        <v>-17341.8805544252</v>
      </c>
      <c r="EY17" s="193" t="n">
        <v>-15057.0499497547</v>
      </c>
      <c r="EZ17" s="193" t="n">
        <v>-16988.5299563584</v>
      </c>
      <c r="FA17" s="193" t="n">
        <v>-15720.7891462437</v>
      </c>
      <c r="FB17" s="193" t="n">
        <v>-16806.9555546756</v>
      </c>
      <c r="FC17" s="193" t="n">
        <v>-16122.966529361</v>
      </c>
      <c r="FD17" s="193" t="n">
        <v>-16894.1487452845</v>
      </c>
      <c r="FE17" s="193" t="n">
        <v>-16726.1500514755</v>
      </c>
      <c r="FF17" s="193" t="n">
        <v>-16312.0230920907</v>
      </c>
      <c r="FG17" s="193" t="n">
        <v>-15775.2753817009</v>
      </c>
      <c r="FH17" s="193" t="n">
        <v>-12773.2137423497</v>
      </c>
      <c r="FI17" s="193" t="n">
        <v>-12589.576387987</v>
      </c>
      <c r="FJ17" s="193"/>
      <c r="FK17" s="193"/>
      <c r="FL17" s="193"/>
      <c r="FM17" s="193"/>
      <c r="FN17" s="193"/>
      <c r="FO17" s="193"/>
      <c r="FP17" s="193"/>
      <c r="FQ17" s="193"/>
      <c r="FR17" s="193"/>
      <c r="FS17" s="193"/>
      <c r="FT17" s="193"/>
      <c r="FU17" s="193"/>
      <c r="FV17" s="193"/>
      <c r="FW17" s="193"/>
      <c r="FX17" s="193"/>
      <c r="FY17" s="193"/>
      <c r="FZ17" s="193"/>
      <c r="GA17" s="193"/>
      <c r="GB17" s="193"/>
      <c r="GC17" s="193"/>
      <c r="GD17" s="193"/>
      <c r="GE17" s="193"/>
      <c r="GF17" s="193"/>
      <c r="GG17" s="193"/>
      <c r="GH17" s="193"/>
      <c r="GI17" s="193"/>
      <c r="GJ17" s="193"/>
      <c r="GK17" s="193"/>
      <c r="GL17" s="193"/>
      <c r="GM17" s="193"/>
      <c r="GN17" s="193"/>
      <c r="GO17" s="193"/>
      <c r="GP17" s="193"/>
      <c r="GQ17" s="193"/>
      <c r="GR17" s="193"/>
      <c r="GS17" s="193"/>
      <c r="GT17" s="193"/>
      <c r="GU17" s="193"/>
      <c r="GV17" s="193"/>
      <c r="GW17" s="193"/>
      <c r="GX17" s="193"/>
      <c r="GY17" s="193"/>
      <c r="GZ17" s="193"/>
      <c r="HA17" s="193"/>
      <c r="HB17" s="193"/>
      <c r="HC17" s="193"/>
      <c r="HD17" s="193"/>
      <c r="HE17" s="193"/>
      <c r="HF17" s="193"/>
      <c r="HG17" s="193"/>
      <c r="HH17" s="193"/>
      <c r="HI17" s="193"/>
      <c r="HJ17" s="193"/>
      <c r="HK17" s="193"/>
      <c r="HL17" s="193"/>
      <c r="HM17" s="193"/>
      <c r="HN17" s="193"/>
      <c r="HO17" s="193"/>
      <c r="HP17" s="193"/>
      <c r="HQ17" s="193"/>
      <c r="HR17" s="193"/>
      <c r="HS17" s="193"/>
      <c r="HT17" s="193"/>
      <c r="HU17" s="193"/>
      <c r="HV17" s="193"/>
      <c r="HW17" s="193"/>
      <c r="HX17" s="193"/>
      <c r="HY17" s="193"/>
      <c r="HZ17" s="193"/>
      <c r="IA17" s="193"/>
      <c r="IB17" s="193"/>
      <c r="IC17" s="193"/>
      <c r="ID17" s="193" t="n">
        <f aca="false">SUM($B17:IC17)</f>
        <v>-1346921.52825787</v>
      </c>
      <c r="IE17" s="193" t="n">
        <f aca="false">SUM($B17:FU17)</f>
        <v>-1346921.52825787</v>
      </c>
      <c r="IF17" s="193"/>
      <c r="IG17" s="164"/>
      <c r="IH17" s="164"/>
      <c r="II17" s="164"/>
    </row>
    <row r="18" customFormat="false" ht="12.75" hidden="false" customHeight="false" outlineLevel="0" collapsed="false">
      <c r="A18" s="191" t="s">
        <v>27</v>
      </c>
      <c r="B18" s="193"/>
      <c r="C18" s="193"/>
      <c r="D18" s="193"/>
      <c r="E18" s="193"/>
      <c r="F18" s="193"/>
      <c r="G18" s="193"/>
      <c r="H18" s="193" t="n">
        <v>-5714.82523133956</v>
      </c>
      <c r="I18" s="193" t="n">
        <v>-809.26675602937</v>
      </c>
      <c r="J18" s="193" t="n">
        <v>-37249.0544467722</v>
      </c>
      <c r="K18" s="193" t="n">
        <v>54974.5418244801</v>
      </c>
      <c r="L18" s="193" t="n">
        <v>64343.6224404005</v>
      </c>
      <c r="M18" s="193" t="n">
        <v>-77029.6602612943</v>
      </c>
      <c r="N18" s="193" t="n">
        <v>-100758.845082533</v>
      </c>
      <c r="O18" s="193" t="n">
        <v>-102764.963051509</v>
      </c>
      <c r="P18" s="193" t="n">
        <v>-48337.0573176452</v>
      </c>
      <c r="Q18" s="193" t="n">
        <v>-47548.8316136642</v>
      </c>
      <c r="R18" s="193" t="n">
        <v>-38477.1684049668</v>
      </c>
      <c r="S18" s="193" t="n">
        <v>-79088.6950792624</v>
      </c>
      <c r="T18" s="193" t="n">
        <v>-80724.3026849655</v>
      </c>
      <c r="U18" s="193" t="n">
        <v>-88085.5997052277</v>
      </c>
      <c r="V18" s="193" t="n">
        <v>-78223.3348865614</v>
      </c>
      <c r="W18" s="193" t="n">
        <v>-68370.2128341539</v>
      </c>
      <c r="X18" s="193" t="n">
        <v>-77697.3671344987</v>
      </c>
      <c r="Y18" s="193" t="n">
        <v>-71502.9891379027</v>
      </c>
      <c r="Z18" s="193" t="n">
        <v>-78743.8620543123</v>
      </c>
      <c r="AA18" s="193" t="n">
        <v>-88958.6170613054</v>
      </c>
      <c r="AB18" s="193" t="n">
        <v>-83820.4533606808</v>
      </c>
      <c r="AC18" s="193" t="n">
        <v>-83549.9722470539</v>
      </c>
      <c r="AD18" s="193" t="n">
        <v>-74126.4465843409</v>
      </c>
      <c r="AE18" s="193" t="n">
        <v>-70741.5493361494</v>
      </c>
      <c r="AF18" s="193" t="n">
        <v>-75631.6589459422</v>
      </c>
      <c r="AG18" s="193" t="n">
        <v>-73507.2115200601</v>
      </c>
      <c r="AH18" s="193" t="n">
        <v>-37939.0004145879</v>
      </c>
      <c r="AI18" s="193" t="n">
        <v>-34808.5828278867</v>
      </c>
      <c r="AJ18" s="193" t="n">
        <v>-33306.8449212886</v>
      </c>
      <c r="AK18" s="193" t="n">
        <v>-32184.974263342</v>
      </c>
      <c r="AL18" s="193" t="n">
        <v>-39473.7542446335</v>
      </c>
      <c r="AM18" s="193" t="n">
        <v>-43849.7578989001</v>
      </c>
      <c r="AN18" s="193" t="n">
        <v>-46714.8451890932</v>
      </c>
      <c r="AO18" s="193" t="n">
        <v>-50018.8829609042</v>
      </c>
      <c r="AP18" s="193" t="n">
        <v>-30049.1120647408</v>
      </c>
      <c r="AQ18" s="193" t="n">
        <v>-27381.938942568</v>
      </c>
      <c r="AR18" s="193" t="n">
        <v>-26199.3388593022</v>
      </c>
      <c r="AS18" s="193" t="n">
        <v>-28063.6140865577</v>
      </c>
      <c r="AT18" s="193" t="n">
        <v>-61174.0826469762</v>
      </c>
      <c r="AU18" s="193" t="n">
        <v>-50481.7240955408</v>
      </c>
      <c r="AV18" s="193" t="n">
        <v>-53147.6745805778</v>
      </c>
      <c r="AW18" s="193" t="n">
        <v>-31961.8329285859</v>
      </c>
      <c r="AX18" s="193" t="n">
        <v>-40165.2395404828</v>
      </c>
      <c r="AY18" s="193" t="n">
        <v>-39393.3297974996</v>
      </c>
      <c r="AZ18" s="193" t="n">
        <v>-44987.1665536046</v>
      </c>
      <c r="BA18" s="193" t="n">
        <v>-41924.8164352521</v>
      </c>
      <c r="BB18" s="193" t="n">
        <v>-36381.9416795618</v>
      </c>
      <c r="BC18" s="193" t="n">
        <v>-36235.1036172504</v>
      </c>
      <c r="BD18" s="193" t="n">
        <v>-33456.9739237202</v>
      </c>
      <c r="BE18" s="193" t="n">
        <v>-37453.5212635072</v>
      </c>
      <c r="BF18" s="193" t="n">
        <v>-65742.6625042256</v>
      </c>
      <c r="BG18" s="193" t="n">
        <v>-49685.7302900523</v>
      </c>
      <c r="BH18" s="193" t="n">
        <v>-51853.6686148799</v>
      </c>
      <c r="BI18" s="193" t="n">
        <v>-52747.0317738145</v>
      </c>
      <c r="BJ18" s="193" t="n">
        <v>-57476.4403475677</v>
      </c>
      <c r="BK18" s="193" t="n">
        <v>-55408.9607296402</v>
      </c>
      <c r="BL18" s="193" t="n">
        <v>-53797.0137415401</v>
      </c>
      <c r="BM18" s="193" t="n">
        <v>-48395.3474800664</v>
      </c>
      <c r="BN18" s="193" t="n">
        <v>-43256.0530844519</v>
      </c>
      <c r="BO18" s="193" t="n">
        <v>-41604.4605716054</v>
      </c>
      <c r="BP18" s="193" t="n">
        <v>-39906.9315701166</v>
      </c>
      <c r="BQ18" s="193" t="n">
        <v>-43958.2580680966</v>
      </c>
      <c r="BR18" s="193" t="n">
        <v>-14862.3141392206</v>
      </c>
      <c r="BS18" s="193" t="n">
        <v>-12901.034177806</v>
      </c>
      <c r="BT18" s="193" t="n">
        <v>-13976.8699391333</v>
      </c>
      <c r="BU18" s="193" t="n">
        <v>-14194.9983983578</v>
      </c>
      <c r="BV18" s="193" t="n">
        <v>-15809.8604150368</v>
      </c>
      <c r="BW18" s="193" t="n">
        <v>-15734.8503155616</v>
      </c>
      <c r="BX18" s="193" t="n">
        <v>-18814.2326764415</v>
      </c>
      <c r="BY18" s="193" t="n">
        <v>-16503.5463072968</v>
      </c>
      <c r="BZ18" s="193" t="n">
        <v>-16023.4591247726</v>
      </c>
      <c r="CA18" s="193" t="n">
        <v>-13524.0086056949</v>
      </c>
      <c r="CB18" s="193" t="n">
        <v>-13755.0194579238</v>
      </c>
      <c r="CC18" s="193" t="n">
        <v>-14707.1576384331</v>
      </c>
      <c r="CD18" s="193" t="n">
        <v>8476.20627417095</v>
      </c>
      <c r="CE18" s="193" t="n">
        <v>7696.36291471139</v>
      </c>
      <c r="CF18" s="193" t="n">
        <v>8410.7998880715</v>
      </c>
      <c r="CG18" s="193" t="n">
        <v>7750.22669185981</v>
      </c>
      <c r="CH18" s="193" t="n">
        <v>7132.78567192674</v>
      </c>
      <c r="CI18" s="193" t="n">
        <v>6962.19602446246</v>
      </c>
      <c r="CJ18" s="193" t="n">
        <v>6537.49266872611</v>
      </c>
      <c r="CK18" s="193" t="n">
        <v>7604.3370836399</v>
      </c>
      <c r="CL18" s="193" t="n">
        <v>7939.86489305028</v>
      </c>
      <c r="CM18" s="193" t="n">
        <v>8807.60712199718</v>
      </c>
      <c r="CN18" s="193" t="n">
        <v>9406.05489472283</v>
      </c>
      <c r="CO18" s="193" t="n">
        <v>8877.35068904727</v>
      </c>
      <c r="CP18" s="193" t="n">
        <v>3916.0236014306</v>
      </c>
      <c r="CQ18" s="193" t="n">
        <v>3500.66338723178</v>
      </c>
      <c r="CR18" s="193" t="n">
        <v>3899.41515610166</v>
      </c>
      <c r="CS18" s="193" t="n">
        <v>3604.28431969942</v>
      </c>
      <c r="CT18" s="193" t="n">
        <v>2717.13197500531</v>
      </c>
      <c r="CU18" s="193" t="n">
        <v>2727.12108845842</v>
      </c>
      <c r="CV18" s="193" t="n">
        <v>2230.7588182144</v>
      </c>
      <c r="CW18" s="193" t="n">
        <v>2175.69203156526</v>
      </c>
      <c r="CX18" s="193" t="n">
        <v>2639.07034084232</v>
      </c>
      <c r="CY18" s="193" t="n">
        <v>3586.69721036298</v>
      </c>
      <c r="CZ18" s="193" t="n">
        <v>3830.29830930082</v>
      </c>
      <c r="DA18" s="193" t="n">
        <v>4227.35465461908</v>
      </c>
      <c r="DB18" s="193" t="n">
        <v>11464.8635287686</v>
      </c>
      <c r="DC18" s="193" t="n">
        <v>9551.39390758371</v>
      </c>
      <c r="DD18" s="193" t="n">
        <v>10290.974334922</v>
      </c>
      <c r="DE18" s="193" t="n">
        <v>9941.25867479001</v>
      </c>
      <c r="DF18" s="193" t="n">
        <v>10019.785862155</v>
      </c>
      <c r="DG18" s="193" t="n">
        <v>9067.67533898139</v>
      </c>
      <c r="DH18" s="193" t="n">
        <v>9504.28495538219</v>
      </c>
      <c r="DI18" s="193" t="n">
        <v>9451.68337893288</v>
      </c>
      <c r="DJ18" s="193" t="n">
        <v>10412.6973696694</v>
      </c>
      <c r="DK18" s="193" t="n">
        <v>13859.8008574292</v>
      </c>
      <c r="DL18" s="193" t="n">
        <v>13407.771511772</v>
      </c>
      <c r="DM18" s="193" t="n">
        <v>13665.9541107656</v>
      </c>
      <c r="DN18" s="193" t="n">
        <v>10740.6514630641</v>
      </c>
      <c r="DO18" s="193" t="n">
        <v>8946.36896044151</v>
      </c>
      <c r="DP18" s="193" t="n">
        <v>9637.09440770704</v>
      </c>
      <c r="DQ18" s="193" t="n">
        <v>9307.72377027607</v>
      </c>
      <c r="DR18" s="193" t="n">
        <v>9581.35262362015</v>
      </c>
      <c r="DS18" s="193" t="n">
        <v>8663.91233761187</v>
      </c>
      <c r="DT18" s="193" t="n">
        <v>8916.33318670123</v>
      </c>
      <c r="DU18" s="193" t="n">
        <v>8800.46488746551</v>
      </c>
      <c r="DV18" s="193" t="n">
        <v>9187.83762289187</v>
      </c>
      <c r="DW18" s="193" t="n">
        <v>10331.8802171648</v>
      </c>
      <c r="DX18" s="193" t="n">
        <v>9997.24915358137</v>
      </c>
      <c r="DY18" s="193" t="n">
        <v>10193.9927229001</v>
      </c>
      <c r="DZ18" s="193" t="n">
        <v>-3867.52349244119</v>
      </c>
      <c r="EA18" s="193" t="n">
        <v>-3311.6626005768</v>
      </c>
      <c r="EB18" s="193" t="n">
        <v>-3472.47802257662</v>
      </c>
      <c r="EC18" s="193" t="n">
        <v>-3532.45220299351</v>
      </c>
      <c r="ED18" s="193" t="n">
        <v>-4494.38232375106</v>
      </c>
      <c r="EE18" s="193" t="n">
        <v>-4033.22334653626</v>
      </c>
      <c r="EF18" s="193" t="n">
        <v>-5320.37465637647</v>
      </c>
      <c r="EG18" s="193" t="n">
        <v>-4424.83719575101</v>
      </c>
      <c r="EH18" s="193" t="n">
        <v>-4661.29178281278</v>
      </c>
      <c r="EI18" s="193" t="n">
        <v>-3359.50522141117</v>
      </c>
      <c r="EJ18" s="193" t="n">
        <v>-3417.12035334971</v>
      </c>
      <c r="EK18" s="193" t="n">
        <v>-3654.01967549413</v>
      </c>
      <c r="EL18" s="193" t="n">
        <v>-3465.65417680576</v>
      </c>
      <c r="EM18" s="193" t="n">
        <v>-3028.46627515923</v>
      </c>
      <c r="EN18" s="193" t="n">
        <v>-3430.81221685546</v>
      </c>
      <c r="EO18" s="193" t="n">
        <v>-3153.04348210983</v>
      </c>
      <c r="EP18" s="193" t="n">
        <v>-3395.06214331159</v>
      </c>
      <c r="EQ18" s="193"/>
      <c r="ER18" s="193"/>
      <c r="ES18" s="193"/>
      <c r="ET18" s="193"/>
      <c r="EU18" s="193"/>
      <c r="EV18" s="193"/>
      <c r="EW18" s="193"/>
      <c r="EX18" s="193"/>
      <c r="EY18" s="193"/>
      <c r="EZ18" s="193"/>
      <c r="FA18" s="193"/>
      <c r="FB18" s="193"/>
      <c r="FC18" s="193"/>
      <c r="FD18" s="193"/>
      <c r="FE18" s="193"/>
      <c r="FF18" s="193"/>
      <c r="FG18" s="193"/>
      <c r="FH18" s="193"/>
      <c r="FI18" s="193"/>
      <c r="FJ18" s="193"/>
      <c r="FK18" s="193"/>
      <c r="FL18" s="193"/>
      <c r="FM18" s="193"/>
      <c r="FN18" s="193"/>
      <c r="FO18" s="193"/>
      <c r="FP18" s="193"/>
      <c r="FQ18" s="193"/>
      <c r="FR18" s="193"/>
      <c r="FS18" s="193"/>
      <c r="FT18" s="193"/>
      <c r="FU18" s="193"/>
      <c r="FV18" s="193"/>
      <c r="FW18" s="193"/>
      <c r="FX18" s="193"/>
      <c r="FY18" s="193"/>
      <c r="FZ18" s="193"/>
      <c r="GA18" s="193"/>
      <c r="GB18" s="193"/>
      <c r="GC18" s="193"/>
      <c r="GD18" s="193"/>
      <c r="GE18" s="193"/>
      <c r="GF18" s="193"/>
      <c r="GG18" s="193"/>
      <c r="GH18" s="193"/>
      <c r="GI18" s="193"/>
      <c r="GJ18" s="193"/>
      <c r="GK18" s="193"/>
      <c r="GL18" s="193"/>
      <c r="GM18" s="193"/>
      <c r="GN18" s="193"/>
      <c r="GO18" s="193"/>
      <c r="GP18" s="193"/>
      <c r="GQ18" s="193"/>
      <c r="GR18" s="193"/>
      <c r="GS18" s="193"/>
      <c r="GT18" s="193"/>
      <c r="GU18" s="193"/>
      <c r="GV18" s="193"/>
      <c r="GW18" s="193"/>
      <c r="GX18" s="193"/>
      <c r="GY18" s="193"/>
      <c r="GZ18" s="193"/>
      <c r="HA18" s="193"/>
      <c r="HB18" s="193"/>
      <c r="HC18" s="193"/>
      <c r="HD18" s="193"/>
      <c r="HE18" s="193"/>
      <c r="HF18" s="193"/>
      <c r="HG18" s="193"/>
      <c r="HH18" s="193"/>
      <c r="HI18" s="193"/>
      <c r="HJ18" s="193"/>
      <c r="HK18" s="193"/>
      <c r="HL18" s="193"/>
      <c r="HM18" s="193"/>
      <c r="HN18" s="193"/>
      <c r="HO18" s="193"/>
      <c r="HP18" s="193"/>
      <c r="HQ18" s="193"/>
      <c r="HR18" s="193"/>
      <c r="HS18" s="193"/>
      <c r="HT18" s="193"/>
      <c r="HU18" s="193"/>
      <c r="HV18" s="193"/>
      <c r="HW18" s="193"/>
      <c r="HX18" s="193"/>
      <c r="HY18" s="193"/>
      <c r="HZ18" s="193"/>
      <c r="IA18" s="193"/>
      <c r="IB18" s="193"/>
      <c r="IC18" s="193"/>
      <c r="ID18" s="193" t="n">
        <f aca="false">SUM($B18:IC18)</f>
        <v>-2917960.85245591</v>
      </c>
      <c r="IE18" s="193" t="n">
        <f aca="false">SUM($B18:FU18)</f>
        <v>-2917960.85245591</v>
      </c>
      <c r="IF18" s="193"/>
    </row>
    <row r="19" customFormat="false" ht="12.75" hidden="false" customHeight="false" outlineLevel="0" collapsed="false">
      <c r="A19" s="191" t="s">
        <v>28</v>
      </c>
      <c r="B19" s="193"/>
      <c r="C19" s="193"/>
      <c r="D19" s="193"/>
      <c r="E19" s="193"/>
      <c r="F19" s="193"/>
      <c r="G19" s="193"/>
      <c r="H19" s="193" t="n">
        <v>-1518.97461291693</v>
      </c>
      <c r="I19" s="193" t="n">
        <v>274.175342669403</v>
      </c>
      <c r="J19" s="193" t="n">
        <v>-32689.5417635009</v>
      </c>
      <c r="K19" s="193" t="n">
        <v>-28600.70739422</v>
      </c>
      <c r="L19" s="193" t="n">
        <v>-32575.2972078981</v>
      </c>
      <c r="M19" s="193" t="n">
        <v>-7583.79294358334</v>
      </c>
      <c r="N19" s="193" t="n">
        <v>-8257.52248038699</v>
      </c>
      <c r="O19" s="193" t="n">
        <v>-8070.55532473079</v>
      </c>
      <c r="P19" s="193" t="n">
        <v>-16312.7225378823</v>
      </c>
      <c r="Q19" s="193" t="n">
        <v>-15479.2112631346</v>
      </c>
      <c r="R19" s="193" t="n">
        <v>-16562.5183145424</v>
      </c>
      <c r="S19" s="193" t="n">
        <v>-22988.7618251125</v>
      </c>
      <c r="T19" s="193" t="n">
        <v>-23438.2129705335</v>
      </c>
      <c r="U19" s="193" t="n">
        <v>-25086.9539216856</v>
      </c>
      <c r="V19" s="193" t="n">
        <v>-15917.7168177247</v>
      </c>
      <c r="W19" s="193" t="n">
        <v>-13935.2305207048</v>
      </c>
      <c r="X19" s="193" t="n">
        <v>-15816.8938199197</v>
      </c>
      <c r="Y19" s="193" t="n">
        <v>-87.1513247411119</v>
      </c>
      <c r="Z19" s="193" t="n">
        <v>-156.692542085182</v>
      </c>
      <c r="AA19" s="193" t="n">
        <v>-182.746247387607</v>
      </c>
      <c r="AB19" s="193" t="n">
        <v>-15713.3752560166</v>
      </c>
      <c r="AC19" s="193" t="n">
        <v>-15651.2151883328</v>
      </c>
      <c r="AD19" s="193" t="n">
        <v>-15149.6405077232</v>
      </c>
      <c r="AE19" s="193" t="n">
        <v>-14727.6243280705</v>
      </c>
      <c r="AF19" s="193" t="n">
        <v>-15745.02542897</v>
      </c>
      <c r="AG19" s="193" t="n">
        <v>-15273.0566252448</v>
      </c>
      <c r="AH19" s="193" t="n">
        <v>-7633.01109857269</v>
      </c>
      <c r="AI19" s="193" t="n">
        <v>-7230.18800184502</v>
      </c>
      <c r="AJ19" s="193" t="n">
        <v>-7197.61012335614</v>
      </c>
      <c r="AK19" s="193" t="n">
        <v>6820.76134228982</v>
      </c>
      <c r="AL19" s="193" t="n">
        <v>7645.34548900294</v>
      </c>
      <c r="AM19" s="193" t="n">
        <v>6698.43210487229</v>
      </c>
      <c r="AN19" s="193" t="n">
        <v>-7547.61819925896</v>
      </c>
      <c r="AO19" s="193" t="n">
        <v>-7511.56661788029</v>
      </c>
      <c r="AP19" s="193" t="n">
        <v>-7237.32246149081</v>
      </c>
      <c r="AQ19" s="193" t="n">
        <v>-7375.62505633246</v>
      </c>
      <c r="AR19" s="193" t="n">
        <v>-7139.81977994753</v>
      </c>
      <c r="AS19" s="193" t="n">
        <v>-7253.34093595516</v>
      </c>
      <c r="AT19" s="193" t="n">
        <v>-7569.12316175359</v>
      </c>
      <c r="AU19" s="193" t="n">
        <v>-6308.27599417185</v>
      </c>
      <c r="AV19" s="193" t="n">
        <v>-6799.88264746976</v>
      </c>
      <c r="AW19" s="193" t="n">
        <v>6440.97752945545</v>
      </c>
      <c r="AX19" s="193" t="n">
        <v>7216.60041484202</v>
      </c>
      <c r="AY19" s="193" t="n">
        <v>6320.37406881027</v>
      </c>
      <c r="AZ19" s="193" t="n">
        <v>-7466.36569814653</v>
      </c>
      <c r="BA19" s="193" t="n">
        <v>-6737.05243465972</v>
      </c>
      <c r="BB19" s="193" t="n">
        <v>-6821.81010024789</v>
      </c>
      <c r="BC19" s="193" t="n">
        <v>-6950.12033961378</v>
      </c>
      <c r="BD19" s="193" t="n">
        <v>-6726.54517820986</v>
      </c>
      <c r="BE19" s="193" t="n">
        <v>-6833.21935812058</v>
      </c>
      <c r="BF19" s="193" t="n">
        <v>-7139.16881575789</v>
      </c>
      <c r="BG19" s="193" t="n">
        <v>-5948.81349299382</v>
      </c>
      <c r="BH19" s="193" t="n">
        <v>-6411.84384602719</v>
      </c>
      <c r="BI19" s="193" t="n">
        <v>6379.20942440352</v>
      </c>
      <c r="BJ19" s="193" t="n">
        <v>6466.35032710963</v>
      </c>
      <c r="BK19" s="193" t="n">
        <v>5938.52809517372</v>
      </c>
      <c r="BL19" s="193" t="n">
        <v>-7055.8605071497</v>
      </c>
      <c r="BM19" s="193" t="n">
        <v>-6360.59432679478</v>
      </c>
      <c r="BN19" s="193" t="n">
        <v>-6436.93110216196</v>
      </c>
      <c r="BO19" s="193" t="n">
        <v>-87.461191926447</v>
      </c>
      <c r="BP19" s="193" t="n">
        <v>-84.6703891984061</v>
      </c>
      <c r="BQ19" s="193" t="n">
        <v>-61.1471198033275</v>
      </c>
      <c r="BR19" s="193" t="n">
        <v>6299.92439925596</v>
      </c>
      <c r="BS19" s="193" t="n">
        <v>5506.2893013042</v>
      </c>
      <c r="BT19" s="193" t="n">
        <v>5934.70735162085</v>
      </c>
      <c r="BU19" s="193" t="n">
        <v>6013.3332952211</v>
      </c>
      <c r="BV19" s="193" t="n">
        <v>6101.16207467841</v>
      </c>
      <c r="BW19" s="193" t="n">
        <v>5603.35797127749</v>
      </c>
      <c r="BX19" s="193" t="n">
        <v>6307.48813463725</v>
      </c>
      <c r="BY19" s="193" t="n">
        <v>5690.77856959587</v>
      </c>
      <c r="BZ19" s="193" t="n">
        <v>6147.19066286762</v>
      </c>
      <c r="CA19" s="193" t="n">
        <v>5719.23286386545</v>
      </c>
      <c r="CB19" s="193" t="n">
        <v>5816.92233257641</v>
      </c>
      <c r="CC19" s="193" t="n">
        <v>6244.86374033195</v>
      </c>
      <c r="CD19" s="193" t="n">
        <v>5922.2468378849</v>
      </c>
      <c r="CE19" s="193" t="n">
        <v>5317.32122847271</v>
      </c>
      <c r="CF19" s="193" t="n">
        <v>5860.0092993342</v>
      </c>
      <c r="CG19" s="193" t="n">
        <v>5362.85033697746</v>
      </c>
      <c r="CH19" s="193" t="n">
        <v>5726.42335499503</v>
      </c>
      <c r="CI19" s="193" t="n">
        <v>5534.07304327253</v>
      </c>
      <c r="CJ19" s="193" t="n">
        <v>5640.76805903346</v>
      </c>
      <c r="CK19" s="193" t="n">
        <v>5609.16796788219</v>
      </c>
      <c r="CL19" s="193" t="n">
        <v>5487.20293812778</v>
      </c>
      <c r="CM19" s="193" t="n">
        <v>5358.91102196029</v>
      </c>
      <c r="CN19" s="193" t="n">
        <v>5723.07870366111</v>
      </c>
      <c r="CO19" s="193" t="n">
        <v>5580.40455524799</v>
      </c>
      <c r="CP19" s="193" t="n">
        <v>5551.33279537428</v>
      </c>
      <c r="CQ19" s="193" t="n">
        <v>4851.33722520217</v>
      </c>
      <c r="CR19" s="193" t="n">
        <v>5496.18742276068</v>
      </c>
      <c r="CS19" s="193" t="n">
        <v>5031.02032541939</v>
      </c>
      <c r="CT19" s="193" t="n">
        <v>5635.50687365867</v>
      </c>
      <c r="CU19" s="193" t="n">
        <v>4934.47069353958</v>
      </c>
      <c r="CV19" s="193" t="n">
        <v>5426.28641458088</v>
      </c>
      <c r="CW19" s="193" t="n">
        <v>5397.37891807399</v>
      </c>
      <c r="CX19" s="193" t="n">
        <v>5238.49761726396</v>
      </c>
      <c r="CY19" s="193" t="n">
        <v>5096.43134420521</v>
      </c>
      <c r="CZ19" s="193" t="n">
        <v>5442.44674053893</v>
      </c>
      <c r="DA19" s="193" t="n">
        <v>5284.19331827388</v>
      </c>
      <c r="DB19" s="193" t="n">
        <v>5511.9536196003</v>
      </c>
      <c r="DC19" s="193" t="n">
        <v>4592.01630172293</v>
      </c>
      <c r="DD19" s="193" t="n">
        <v>4947.58381486631</v>
      </c>
      <c r="DE19" s="193" t="n">
        <v>4779.45128595673</v>
      </c>
      <c r="DF19" s="193" t="n">
        <v>5396.42775642112</v>
      </c>
      <c r="DG19" s="193" t="n">
        <v>4743.55262777111</v>
      </c>
      <c r="DH19" s="193" t="n">
        <v>5089.80777391156</v>
      </c>
      <c r="DI19" s="193" t="n">
        <v>5061.63817314845</v>
      </c>
      <c r="DJ19" s="193" t="n">
        <v>4911.64970267421</v>
      </c>
      <c r="DK19" s="193" t="n">
        <v>5021.66697732943</v>
      </c>
      <c r="DL19" s="193" t="n">
        <v>4857.88822890288</v>
      </c>
      <c r="DM19" s="193" t="n">
        <v>4951.43264882813</v>
      </c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  <c r="DZ19" s="193"/>
      <c r="EA19" s="193"/>
      <c r="EB19" s="193"/>
      <c r="EC19" s="193"/>
      <c r="ED19" s="193"/>
      <c r="EE19" s="193"/>
      <c r="EF19" s="193"/>
      <c r="EG19" s="193"/>
      <c r="EH19" s="193"/>
      <c r="EI19" s="193"/>
      <c r="EJ19" s="193"/>
      <c r="EK19" s="193"/>
      <c r="EL19" s="193"/>
      <c r="EM19" s="193"/>
      <c r="EN19" s="193"/>
      <c r="EO19" s="193"/>
      <c r="EP19" s="193"/>
      <c r="EQ19" s="193"/>
      <c r="ER19" s="193"/>
      <c r="ES19" s="193"/>
      <c r="ET19" s="193"/>
      <c r="EU19" s="193"/>
      <c r="EV19" s="193"/>
      <c r="EW19" s="193"/>
      <c r="EX19" s="193"/>
      <c r="EY19" s="193"/>
      <c r="EZ19" s="193"/>
      <c r="FA19" s="193"/>
      <c r="FB19" s="193"/>
      <c r="FC19" s="193"/>
      <c r="FD19" s="193"/>
      <c r="FE19" s="193"/>
      <c r="FF19" s="193"/>
      <c r="FG19" s="193"/>
      <c r="FH19" s="193"/>
      <c r="FI19" s="193"/>
      <c r="FJ19" s="193"/>
      <c r="FK19" s="193"/>
      <c r="FL19" s="193"/>
      <c r="FM19" s="193"/>
      <c r="FN19" s="193"/>
      <c r="FO19" s="193"/>
      <c r="FP19" s="193"/>
      <c r="FQ19" s="193"/>
      <c r="FR19" s="193"/>
      <c r="FS19" s="193"/>
      <c r="FT19" s="193"/>
      <c r="FU19" s="193"/>
      <c r="FV19" s="193"/>
      <c r="FW19" s="193"/>
      <c r="FX19" s="193"/>
      <c r="FY19" s="193"/>
      <c r="FZ19" s="193"/>
      <c r="GA19" s="193"/>
      <c r="GB19" s="193"/>
      <c r="GC19" s="193"/>
      <c r="GD19" s="193"/>
      <c r="GE19" s="193"/>
      <c r="GF19" s="193"/>
      <c r="GG19" s="193"/>
      <c r="GH19" s="193"/>
      <c r="GI19" s="193"/>
      <c r="GJ19" s="193"/>
      <c r="GK19" s="193"/>
      <c r="GL19" s="193"/>
      <c r="GM19" s="193"/>
      <c r="GN19" s="193"/>
      <c r="GO19" s="193"/>
      <c r="GP19" s="193"/>
      <c r="GQ19" s="193"/>
      <c r="GR19" s="193"/>
      <c r="GS19" s="193"/>
      <c r="GT19" s="193"/>
      <c r="GU19" s="193"/>
      <c r="GV19" s="193"/>
      <c r="GW19" s="193"/>
      <c r="GX19" s="193"/>
      <c r="GY19" s="193"/>
      <c r="GZ19" s="193"/>
      <c r="HA19" s="193"/>
      <c r="HB19" s="193"/>
      <c r="HC19" s="193"/>
      <c r="HD19" s="193"/>
      <c r="HE19" s="193"/>
      <c r="HF19" s="193"/>
      <c r="HG19" s="193"/>
      <c r="HH19" s="193"/>
      <c r="HI19" s="193"/>
      <c r="HJ19" s="193"/>
      <c r="HK19" s="193"/>
      <c r="HL19" s="193"/>
      <c r="HM19" s="193"/>
      <c r="HN19" s="193"/>
      <c r="HO19" s="193"/>
      <c r="HP19" s="193"/>
      <c r="HQ19" s="193"/>
      <c r="HR19" s="193"/>
      <c r="HS19" s="193"/>
      <c r="HT19" s="193"/>
      <c r="HU19" s="193"/>
      <c r="HV19" s="193"/>
      <c r="HW19" s="193"/>
      <c r="HX19" s="193"/>
      <c r="HY19" s="193"/>
      <c r="HZ19" s="193"/>
      <c r="IA19" s="193"/>
      <c r="IB19" s="193"/>
      <c r="IC19" s="193"/>
      <c r="ID19" s="193" t="n">
        <f aca="false">SUM($B19:IC19)</f>
        <v>-223487.508363159</v>
      </c>
      <c r="IE19" s="193" t="n">
        <f aca="false">SUM($B19:FU19)</f>
        <v>-223487.508363159</v>
      </c>
      <c r="IF19" s="193"/>
    </row>
    <row r="20" customFormat="false" ht="12.75" hidden="false" customHeight="false" outlineLevel="0" collapsed="false">
      <c r="A20" s="191" t="s">
        <v>29</v>
      </c>
      <c r="B20" s="193"/>
      <c r="C20" s="193"/>
      <c r="D20" s="193"/>
      <c r="E20" s="193"/>
      <c r="F20" s="193"/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193"/>
      <c r="DY20" s="193"/>
      <c r="DZ20" s="193"/>
      <c r="EA20" s="193"/>
      <c r="EB20" s="193"/>
      <c r="EC20" s="193"/>
      <c r="ED20" s="193"/>
      <c r="EE20" s="193"/>
      <c r="EF20" s="193"/>
      <c r="EG20" s="193"/>
      <c r="EH20" s="193"/>
      <c r="EI20" s="193"/>
      <c r="EJ20" s="193"/>
      <c r="EK20" s="193"/>
      <c r="EL20" s="193"/>
      <c r="EM20" s="193"/>
      <c r="EN20" s="193"/>
      <c r="EO20" s="193"/>
      <c r="EP20" s="193"/>
      <c r="EQ20" s="193"/>
      <c r="ER20" s="193"/>
      <c r="ES20" s="193"/>
      <c r="ET20" s="193"/>
      <c r="EU20" s="193"/>
      <c r="EV20" s="193"/>
      <c r="EW20" s="193"/>
      <c r="EX20" s="193"/>
      <c r="EY20" s="193"/>
      <c r="EZ20" s="193"/>
      <c r="FA20" s="193"/>
      <c r="FB20" s="193"/>
      <c r="FC20" s="193"/>
      <c r="FD20" s="193"/>
      <c r="FE20" s="193"/>
      <c r="FF20" s="193"/>
      <c r="FG20" s="193"/>
      <c r="FH20" s="193"/>
      <c r="FI20" s="193"/>
      <c r="FJ20" s="193"/>
      <c r="FK20" s="193"/>
      <c r="FL20" s="193"/>
      <c r="FM20" s="193"/>
      <c r="FN20" s="193"/>
      <c r="FO20" s="193"/>
      <c r="FP20" s="193"/>
      <c r="FQ20" s="193"/>
      <c r="FR20" s="193"/>
      <c r="FS20" s="193"/>
      <c r="FT20" s="193"/>
      <c r="FU20" s="193"/>
      <c r="FV20" s="193"/>
      <c r="FW20" s="193"/>
      <c r="FX20" s="193"/>
      <c r="FY20" s="193"/>
      <c r="FZ20" s="193"/>
      <c r="GA20" s="193"/>
      <c r="GB20" s="193"/>
      <c r="GC20" s="193"/>
      <c r="GD20" s="193"/>
      <c r="GE20" s="193"/>
      <c r="GF20" s="193"/>
      <c r="GG20" s="193"/>
      <c r="GH20" s="193"/>
      <c r="GI20" s="193"/>
      <c r="GJ20" s="193"/>
      <c r="GK20" s="193"/>
      <c r="GL20" s="193"/>
      <c r="GM20" s="193"/>
      <c r="GN20" s="193"/>
      <c r="GO20" s="193"/>
      <c r="GP20" s="193"/>
      <c r="GQ20" s="193"/>
      <c r="GR20" s="193"/>
      <c r="GS20" s="193"/>
      <c r="GT20" s="193"/>
      <c r="GU20" s="193"/>
      <c r="GV20" s="193"/>
      <c r="GW20" s="193"/>
      <c r="GX20" s="193"/>
      <c r="GY20" s="193"/>
      <c r="GZ20" s="193"/>
      <c r="HA20" s="193"/>
      <c r="HB20" s="193"/>
      <c r="HC20" s="193"/>
      <c r="HD20" s="193"/>
      <c r="HE20" s="193"/>
      <c r="HF20" s="193"/>
      <c r="HG20" s="193"/>
      <c r="HH20" s="193"/>
      <c r="HI20" s="193"/>
      <c r="HJ20" s="193"/>
      <c r="HK20" s="193"/>
      <c r="HL20" s="193"/>
      <c r="HM20" s="193"/>
      <c r="HN20" s="193"/>
      <c r="HO20" s="193"/>
      <c r="HP20" s="193"/>
      <c r="HQ20" s="193"/>
      <c r="HR20" s="193"/>
      <c r="HS20" s="193"/>
      <c r="HT20" s="193"/>
      <c r="HU20" s="193"/>
      <c r="HV20" s="193"/>
      <c r="HW20" s="193"/>
      <c r="HX20" s="193"/>
      <c r="HY20" s="193"/>
      <c r="HZ20" s="193"/>
      <c r="IA20" s="193"/>
      <c r="IB20" s="193"/>
      <c r="IC20" s="193"/>
      <c r="ID20" s="193" t="n">
        <f aca="false">SUM($B20:IC20)</f>
        <v>0</v>
      </c>
      <c r="IE20" s="193" t="n">
        <f aca="false">SUM($B20:FU20)</f>
        <v>0</v>
      </c>
      <c r="IF20" s="193"/>
    </row>
    <row r="21" customFormat="false" ht="12.75" hidden="false" customHeight="false" outlineLevel="0" collapsed="false">
      <c r="A21" s="191" t="s">
        <v>30</v>
      </c>
      <c r="B21" s="193"/>
      <c r="C21" s="193"/>
      <c r="D21" s="193"/>
      <c r="E21" s="193"/>
      <c r="F21" s="193"/>
      <c r="G21" s="193"/>
      <c r="H21" s="193" t="n">
        <v>-2581.6217126905</v>
      </c>
      <c r="I21" s="193" t="n">
        <v>-30507.7428192143</v>
      </c>
      <c r="J21" s="193" t="n">
        <v>-489.736144570696</v>
      </c>
      <c r="K21" s="193" t="n">
        <v>-429.309484758522</v>
      </c>
      <c r="L21" s="193" t="n">
        <v>-488.109191136478</v>
      </c>
      <c r="M21" s="193" t="n">
        <v>-450.001304815401</v>
      </c>
      <c r="N21" s="193" t="n">
        <v>-486.153923883258</v>
      </c>
      <c r="O21" s="193" t="n">
        <v>-473.287628534599</v>
      </c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  <c r="DZ21" s="193"/>
      <c r="EA21" s="193"/>
      <c r="EB21" s="193"/>
      <c r="EC21" s="193"/>
      <c r="ED21" s="193"/>
      <c r="EE21" s="193"/>
      <c r="EF21" s="193"/>
      <c r="EG21" s="193"/>
      <c r="EH21" s="193"/>
      <c r="EI21" s="193"/>
      <c r="EJ21" s="193"/>
      <c r="EK21" s="193"/>
      <c r="EL21" s="193"/>
      <c r="EM21" s="193"/>
      <c r="EN21" s="193"/>
      <c r="EO21" s="193"/>
      <c r="EP21" s="193"/>
      <c r="EQ21" s="193"/>
      <c r="ER21" s="193"/>
      <c r="ES21" s="193"/>
      <c r="ET21" s="193"/>
      <c r="EU21" s="193"/>
      <c r="EV21" s="193"/>
      <c r="EW21" s="193"/>
      <c r="EX21" s="193"/>
      <c r="EY21" s="193"/>
      <c r="EZ21" s="193"/>
      <c r="FA21" s="193"/>
      <c r="FB21" s="193"/>
      <c r="FC21" s="193"/>
      <c r="FD21" s="193"/>
      <c r="FE21" s="193"/>
      <c r="FF21" s="193"/>
      <c r="FG21" s="193"/>
      <c r="FH21" s="193"/>
      <c r="FI21" s="193"/>
      <c r="FJ21" s="193"/>
      <c r="FK21" s="193"/>
      <c r="FL21" s="193"/>
      <c r="FM21" s="193"/>
      <c r="FN21" s="193"/>
      <c r="FO21" s="193"/>
      <c r="FP21" s="193"/>
      <c r="FQ21" s="193"/>
      <c r="FR21" s="193"/>
      <c r="FS21" s="193"/>
      <c r="FT21" s="193"/>
      <c r="FU21" s="193"/>
      <c r="FV21" s="193"/>
      <c r="FW21" s="193"/>
      <c r="FX21" s="193"/>
      <c r="FY21" s="193"/>
      <c r="FZ21" s="193"/>
      <c r="GA21" s="193"/>
      <c r="GB21" s="193"/>
      <c r="GC21" s="193"/>
      <c r="GD21" s="193"/>
      <c r="GE21" s="193"/>
      <c r="GF21" s="193"/>
      <c r="GG21" s="193"/>
      <c r="GH21" s="193"/>
      <c r="GI21" s="193"/>
      <c r="GJ21" s="193"/>
      <c r="GK21" s="193"/>
      <c r="GL21" s="193"/>
      <c r="GM21" s="193"/>
      <c r="GN21" s="193"/>
      <c r="GO21" s="193"/>
      <c r="GP21" s="193"/>
      <c r="GQ21" s="193"/>
      <c r="GR21" s="193"/>
      <c r="GS21" s="193"/>
      <c r="GT21" s="193"/>
      <c r="GU21" s="193"/>
      <c r="GV21" s="193"/>
      <c r="GW21" s="193"/>
      <c r="GX21" s="193"/>
      <c r="GY21" s="193"/>
      <c r="GZ21" s="193"/>
      <c r="HA21" s="193"/>
      <c r="HB21" s="193"/>
      <c r="HC21" s="193"/>
      <c r="HD21" s="193"/>
      <c r="HE21" s="193"/>
      <c r="HF21" s="193"/>
      <c r="HG21" s="193"/>
      <c r="HH21" s="193"/>
      <c r="HI21" s="193"/>
      <c r="HJ21" s="193"/>
      <c r="HK21" s="193"/>
      <c r="HL21" s="193"/>
      <c r="HM21" s="193"/>
      <c r="HN21" s="193"/>
      <c r="HO21" s="193"/>
      <c r="HP21" s="193"/>
      <c r="HQ21" s="193"/>
      <c r="HR21" s="193"/>
      <c r="HS21" s="193"/>
      <c r="HT21" s="193"/>
      <c r="HU21" s="193"/>
      <c r="HV21" s="193"/>
      <c r="HW21" s="193"/>
      <c r="HX21" s="193"/>
      <c r="HY21" s="193"/>
      <c r="HZ21" s="193"/>
      <c r="IA21" s="193"/>
      <c r="IB21" s="193"/>
      <c r="IC21" s="193"/>
      <c r="ID21" s="193" t="n">
        <f aca="false">SUM($B21:IC21)</f>
        <v>-35905.9622096038</v>
      </c>
      <c r="IE21" s="193" t="n">
        <f aca="false">SUM($B21:FU21)</f>
        <v>-35905.9622096038</v>
      </c>
      <c r="IF21" s="193"/>
    </row>
    <row r="22" customFormat="false" ht="12.75" hidden="false" customHeight="false" outlineLevel="0" collapsed="false">
      <c r="A22" s="191" t="s">
        <v>31</v>
      </c>
      <c r="B22" s="193"/>
      <c r="C22" s="193"/>
      <c r="D22" s="193"/>
      <c r="E22" s="193"/>
      <c r="F22" s="193"/>
      <c r="G22" s="193"/>
      <c r="H22" s="193" t="n">
        <v>931.34439441036</v>
      </c>
      <c r="I22" s="193" t="n">
        <v>297.051713365353</v>
      </c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3"/>
      <c r="DX22" s="193"/>
      <c r="DY22" s="193"/>
      <c r="DZ22" s="193"/>
      <c r="EA22" s="193"/>
      <c r="EB22" s="193"/>
      <c r="EC22" s="193"/>
      <c r="ED22" s="193"/>
      <c r="EE22" s="193"/>
      <c r="EF22" s="193"/>
      <c r="EG22" s="193"/>
      <c r="EH22" s="193"/>
      <c r="EI22" s="193"/>
      <c r="EJ22" s="193"/>
      <c r="EK22" s="193"/>
      <c r="EL22" s="193"/>
      <c r="EM22" s="193"/>
      <c r="EN22" s="193"/>
      <c r="EO22" s="193"/>
      <c r="EP22" s="193"/>
      <c r="EQ22" s="193"/>
      <c r="ER22" s="193"/>
      <c r="ES22" s="193"/>
      <c r="ET22" s="193"/>
      <c r="EU22" s="193"/>
      <c r="EV22" s="193"/>
      <c r="EW22" s="193"/>
      <c r="EX22" s="193"/>
      <c r="EY22" s="193"/>
      <c r="EZ22" s="193"/>
      <c r="FA22" s="193"/>
      <c r="FB22" s="193"/>
      <c r="FC22" s="193"/>
      <c r="FD22" s="193"/>
      <c r="FE22" s="193"/>
      <c r="FF22" s="193"/>
      <c r="FG22" s="193"/>
      <c r="FH22" s="193"/>
      <c r="FI22" s="193"/>
      <c r="FJ22" s="193"/>
      <c r="FK22" s="193"/>
      <c r="FL22" s="193"/>
      <c r="FM22" s="193"/>
      <c r="FN22" s="193"/>
      <c r="FO22" s="193"/>
      <c r="FP22" s="193"/>
      <c r="FQ22" s="193"/>
      <c r="FR22" s="193"/>
      <c r="FS22" s="193"/>
      <c r="FT22" s="193"/>
      <c r="FU22" s="193"/>
      <c r="FV22" s="193"/>
      <c r="FW22" s="193"/>
      <c r="FX22" s="193"/>
      <c r="FY22" s="193"/>
      <c r="FZ22" s="193"/>
      <c r="GA22" s="193"/>
      <c r="GB22" s="193"/>
      <c r="GC22" s="193"/>
      <c r="GD22" s="193"/>
      <c r="GE22" s="193"/>
      <c r="GF22" s="193"/>
      <c r="GG22" s="193"/>
      <c r="GH22" s="193"/>
      <c r="GI22" s="193"/>
      <c r="GJ22" s="193"/>
      <c r="GK22" s="193"/>
      <c r="GL22" s="193"/>
      <c r="GM22" s="193"/>
      <c r="GN22" s="193"/>
      <c r="GO22" s="193"/>
      <c r="GP22" s="193"/>
      <c r="GQ22" s="193"/>
      <c r="GR22" s="193"/>
      <c r="GS22" s="193"/>
      <c r="GT22" s="193"/>
      <c r="GU22" s="193"/>
      <c r="GV22" s="193"/>
      <c r="GW22" s="193"/>
      <c r="GX22" s="193"/>
      <c r="GY22" s="193"/>
      <c r="GZ22" s="193"/>
      <c r="HA22" s="193"/>
      <c r="HB22" s="193"/>
      <c r="HC22" s="193"/>
      <c r="HD22" s="193"/>
      <c r="HE22" s="193"/>
      <c r="HF22" s="193"/>
      <c r="HG22" s="193"/>
      <c r="HH22" s="193"/>
      <c r="HI22" s="193"/>
      <c r="HJ22" s="193"/>
      <c r="HK22" s="193"/>
      <c r="HL22" s="193"/>
      <c r="HM22" s="193"/>
      <c r="HN22" s="193"/>
      <c r="HO22" s="193"/>
      <c r="HP22" s="193"/>
      <c r="HQ22" s="193"/>
      <c r="HR22" s="193"/>
      <c r="HS22" s="193"/>
      <c r="HT22" s="193"/>
      <c r="HU22" s="193"/>
      <c r="HV22" s="193"/>
      <c r="HW22" s="193"/>
      <c r="HX22" s="193"/>
      <c r="HY22" s="193"/>
      <c r="HZ22" s="193"/>
      <c r="IA22" s="193"/>
      <c r="IB22" s="193"/>
      <c r="IC22" s="193"/>
      <c r="ID22" s="193" t="n">
        <f aca="false">SUM($B22:IC22)</f>
        <v>1228.39610777571</v>
      </c>
      <c r="IE22" s="193" t="n">
        <f aca="false">SUM($B22:FU22)</f>
        <v>1228.39610777571</v>
      </c>
      <c r="IF22" s="193"/>
    </row>
    <row r="23" customFormat="false" ht="12.75" hidden="false" customHeight="false" outlineLevel="0" collapsed="false">
      <c r="A23" s="191" t="s">
        <v>32</v>
      </c>
      <c r="B23" s="193"/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D23" s="193"/>
      <c r="CE23" s="193"/>
      <c r="CF23" s="193"/>
      <c r="CG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  <c r="CT23" s="193"/>
      <c r="CU23" s="193"/>
      <c r="CV23" s="193"/>
      <c r="CW23" s="193"/>
      <c r="CX23" s="193"/>
      <c r="CY23" s="193"/>
      <c r="CZ23" s="193"/>
      <c r="DA23" s="193"/>
      <c r="DB23" s="193"/>
      <c r="DC23" s="193"/>
      <c r="DD23" s="193"/>
      <c r="DE23" s="193"/>
      <c r="DF23" s="193"/>
      <c r="DG23" s="193"/>
      <c r="DH23" s="193"/>
      <c r="DI23" s="193"/>
      <c r="DJ23" s="193"/>
      <c r="DK23" s="193"/>
      <c r="DL23" s="193"/>
      <c r="DM23" s="193"/>
      <c r="DN23" s="193"/>
      <c r="DO23" s="193"/>
      <c r="DP23" s="193"/>
      <c r="DQ23" s="193"/>
      <c r="DR23" s="193"/>
      <c r="DS23" s="193"/>
      <c r="DT23" s="193"/>
      <c r="DU23" s="193"/>
      <c r="DV23" s="193"/>
      <c r="DW23" s="193"/>
      <c r="DX23" s="193"/>
      <c r="DY23" s="193"/>
      <c r="DZ23" s="193"/>
      <c r="EA23" s="193"/>
      <c r="EB23" s="193"/>
      <c r="EC23" s="193"/>
      <c r="ED23" s="193"/>
      <c r="EE23" s="193"/>
      <c r="EF23" s="193"/>
      <c r="EG23" s="193"/>
      <c r="EH23" s="193"/>
      <c r="EI23" s="193"/>
      <c r="EJ23" s="193"/>
      <c r="EK23" s="193"/>
      <c r="EL23" s="193"/>
      <c r="EM23" s="193"/>
      <c r="EN23" s="193"/>
      <c r="EO23" s="193"/>
      <c r="EP23" s="193"/>
      <c r="EQ23" s="193"/>
      <c r="ER23" s="193"/>
      <c r="ES23" s="193"/>
      <c r="ET23" s="193"/>
      <c r="EU23" s="193"/>
      <c r="EV23" s="193"/>
      <c r="EW23" s="193"/>
      <c r="EX23" s="193"/>
      <c r="EY23" s="193"/>
      <c r="EZ23" s="193"/>
      <c r="FA23" s="193"/>
      <c r="FB23" s="193"/>
      <c r="FC23" s="193"/>
      <c r="FD23" s="193"/>
      <c r="FE23" s="193"/>
      <c r="FF23" s="193"/>
      <c r="FG23" s="193"/>
      <c r="FH23" s="193"/>
      <c r="FI23" s="193"/>
      <c r="FJ23" s="193"/>
      <c r="FK23" s="193"/>
      <c r="FL23" s="193"/>
      <c r="FM23" s="193"/>
      <c r="FN23" s="193"/>
      <c r="FO23" s="193"/>
      <c r="FP23" s="193"/>
      <c r="FQ23" s="193"/>
      <c r="FR23" s="193"/>
      <c r="FS23" s="193"/>
      <c r="FT23" s="193"/>
      <c r="FU23" s="193"/>
      <c r="FV23" s="193"/>
      <c r="FW23" s="193"/>
      <c r="FX23" s="193"/>
      <c r="FY23" s="193"/>
      <c r="FZ23" s="193"/>
      <c r="GA23" s="193"/>
      <c r="GB23" s="193"/>
      <c r="GC23" s="193"/>
      <c r="GD23" s="193"/>
      <c r="GE23" s="193"/>
      <c r="GF23" s="193"/>
      <c r="GG23" s="193"/>
      <c r="GH23" s="193"/>
      <c r="GI23" s="193"/>
      <c r="GJ23" s="193"/>
      <c r="GK23" s="193"/>
      <c r="GL23" s="193"/>
      <c r="GM23" s="193"/>
      <c r="GN23" s="193"/>
      <c r="GO23" s="193"/>
      <c r="GP23" s="193"/>
      <c r="GQ23" s="193"/>
      <c r="GR23" s="193"/>
      <c r="GS23" s="193"/>
      <c r="GT23" s="193"/>
      <c r="GU23" s="193"/>
      <c r="GV23" s="193"/>
      <c r="GW23" s="193"/>
      <c r="GX23" s="193"/>
      <c r="GY23" s="193"/>
      <c r="GZ23" s="193"/>
      <c r="HA23" s="193"/>
      <c r="HB23" s="193"/>
      <c r="HC23" s="193"/>
      <c r="HD23" s="193"/>
      <c r="HE23" s="193"/>
      <c r="HF23" s="193"/>
      <c r="HG23" s="193"/>
      <c r="HH23" s="193"/>
      <c r="HI23" s="193"/>
      <c r="HJ23" s="193"/>
      <c r="HK23" s="193"/>
      <c r="HL23" s="193"/>
      <c r="HM23" s="193"/>
      <c r="HN23" s="193"/>
      <c r="HO23" s="193"/>
      <c r="HP23" s="193"/>
      <c r="HQ23" s="193"/>
      <c r="HR23" s="193"/>
      <c r="HS23" s="193"/>
      <c r="HT23" s="193"/>
      <c r="HU23" s="193"/>
      <c r="HV23" s="193"/>
      <c r="HW23" s="193"/>
      <c r="HX23" s="193"/>
      <c r="HY23" s="193"/>
      <c r="HZ23" s="193"/>
      <c r="IA23" s="193"/>
      <c r="IB23" s="193"/>
      <c r="IC23" s="193"/>
      <c r="ID23" s="193" t="n">
        <f aca="false">SUM($B23:IC23)</f>
        <v>0</v>
      </c>
      <c r="IE23" s="193" t="n">
        <f aca="false">SUM($B23:FU23)</f>
        <v>0</v>
      </c>
    </row>
    <row r="24" customFormat="false" ht="12.75" hidden="false" customHeight="false" outlineLevel="0" collapsed="false">
      <c r="A24" s="191" t="s">
        <v>33</v>
      </c>
      <c r="B24" s="193"/>
      <c r="C24" s="193"/>
      <c r="D24" s="193"/>
      <c r="E24" s="193"/>
      <c r="F24" s="193"/>
      <c r="G24" s="193"/>
      <c r="H24" s="193" t="n">
        <v>10637.4365602915</v>
      </c>
      <c r="I24" s="193" t="n">
        <v>5484.47290766062</v>
      </c>
      <c r="J24" s="193"/>
      <c r="K24" s="193"/>
      <c r="L24" s="193"/>
      <c r="M24" s="193"/>
      <c r="N24" s="193"/>
      <c r="O24" s="193"/>
      <c r="P24" s="193" t="n">
        <v>-16119.1028632213</v>
      </c>
      <c r="Q24" s="193" t="n">
        <v>-15295.5035260328</v>
      </c>
      <c r="R24" s="193" t="n">
        <v>-16430.9255750369</v>
      </c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193"/>
      <c r="DY24" s="193"/>
      <c r="DZ24" s="193"/>
      <c r="EA24" s="193"/>
      <c r="EB24" s="193"/>
      <c r="EC24" s="193"/>
      <c r="ED24" s="193"/>
      <c r="EE24" s="193"/>
      <c r="EF24" s="193"/>
      <c r="EG24" s="193"/>
      <c r="EH24" s="193"/>
      <c r="EI24" s="193"/>
      <c r="EJ24" s="193"/>
      <c r="EK24" s="193"/>
      <c r="EL24" s="193"/>
      <c r="EM24" s="193"/>
      <c r="EN24" s="193"/>
      <c r="EO24" s="193"/>
      <c r="EP24" s="193"/>
      <c r="EQ24" s="193"/>
      <c r="ER24" s="193"/>
      <c r="ES24" s="193"/>
      <c r="ET24" s="193"/>
      <c r="EU24" s="193"/>
      <c r="EV24" s="193"/>
      <c r="EW24" s="193"/>
      <c r="EX24" s="193"/>
      <c r="EY24" s="193"/>
      <c r="EZ24" s="193"/>
      <c r="FA24" s="193"/>
      <c r="FB24" s="193"/>
      <c r="FC24" s="193"/>
      <c r="FD24" s="193"/>
      <c r="FE24" s="193"/>
      <c r="FF24" s="193"/>
      <c r="FG24" s="193"/>
      <c r="FH24" s="193"/>
      <c r="FI24" s="193"/>
      <c r="FJ24" s="193"/>
      <c r="FK24" s="193"/>
      <c r="FL24" s="193"/>
      <c r="FM24" s="193"/>
      <c r="FN24" s="193"/>
      <c r="FO24" s="193"/>
      <c r="FP24" s="193"/>
      <c r="FQ24" s="193"/>
      <c r="FR24" s="193"/>
      <c r="FS24" s="193"/>
      <c r="FT24" s="193"/>
      <c r="FU24" s="193"/>
      <c r="FV24" s="193"/>
      <c r="FW24" s="193"/>
      <c r="FX24" s="193"/>
      <c r="FY24" s="193"/>
      <c r="FZ24" s="193"/>
      <c r="GA24" s="193"/>
      <c r="GB24" s="193"/>
      <c r="GC24" s="193"/>
      <c r="GD24" s="193"/>
      <c r="GE24" s="193"/>
      <c r="GF24" s="193"/>
      <c r="GG24" s="193"/>
      <c r="GH24" s="193"/>
      <c r="GI24" s="193"/>
      <c r="GJ24" s="193"/>
      <c r="GK24" s="193"/>
      <c r="GL24" s="193"/>
      <c r="GM24" s="193"/>
      <c r="GN24" s="193"/>
      <c r="GO24" s="193"/>
      <c r="GP24" s="193"/>
      <c r="GQ24" s="193"/>
      <c r="GR24" s="193"/>
      <c r="GS24" s="193"/>
      <c r="GT24" s="193"/>
      <c r="GU24" s="193"/>
      <c r="GV24" s="193"/>
      <c r="GW24" s="193"/>
      <c r="GX24" s="193"/>
      <c r="GY24" s="193"/>
      <c r="GZ24" s="193"/>
      <c r="HA24" s="193"/>
      <c r="HB24" s="193"/>
      <c r="HC24" s="193"/>
      <c r="HD24" s="193"/>
      <c r="HE24" s="193"/>
      <c r="HF24" s="193"/>
      <c r="HG24" s="193"/>
      <c r="HH24" s="193"/>
      <c r="HI24" s="193"/>
      <c r="HJ24" s="193"/>
      <c r="HK24" s="193"/>
      <c r="HL24" s="193"/>
      <c r="HM24" s="193"/>
      <c r="HN24" s="193"/>
      <c r="HO24" s="193"/>
      <c r="HP24" s="193"/>
      <c r="HQ24" s="193"/>
      <c r="HR24" s="193"/>
      <c r="HS24" s="193"/>
      <c r="HT24" s="193"/>
      <c r="HU24" s="193"/>
      <c r="HV24" s="193"/>
      <c r="HW24" s="193"/>
      <c r="HX24" s="193"/>
      <c r="HY24" s="193"/>
      <c r="HZ24" s="193"/>
      <c r="IA24" s="193"/>
      <c r="IB24" s="193"/>
      <c r="IC24" s="193"/>
      <c r="ID24" s="193" t="n">
        <f aca="false">SUM($B24:IC24)</f>
        <v>-31723.6224963389</v>
      </c>
      <c r="IE24" s="193" t="n">
        <f aca="false">SUM($B24:FU24)</f>
        <v>-31723.6224963389</v>
      </c>
    </row>
    <row r="25" customFormat="false" ht="12.75" hidden="false" customHeight="false" outlineLevel="0" collapsed="false">
      <c r="A25" s="191" t="s">
        <v>34</v>
      </c>
      <c r="B25" s="193"/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  <c r="DZ25" s="193"/>
      <c r="EA25" s="193"/>
      <c r="EB25" s="193"/>
      <c r="EC25" s="193"/>
      <c r="ED25" s="193"/>
      <c r="EE25" s="193"/>
      <c r="EF25" s="193"/>
      <c r="EG25" s="193"/>
      <c r="EH25" s="193"/>
      <c r="EI25" s="193"/>
      <c r="EJ25" s="193"/>
      <c r="EK25" s="193"/>
      <c r="EL25" s="193"/>
      <c r="EM25" s="193"/>
      <c r="EN25" s="193"/>
      <c r="EO25" s="193"/>
      <c r="EP25" s="193"/>
      <c r="EQ25" s="193"/>
      <c r="ER25" s="193"/>
      <c r="ES25" s="193"/>
      <c r="ET25" s="193"/>
      <c r="EU25" s="193"/>
      <c r="EV25" s="193"/>
      <c r="EW25" s="193"/>
      <c r="EX25" s="193"/>
      <c r="EY25" s="193"/>
      <c r="EZ25" s="193"/>
      <c r="FA25" s="193"/>
      <c r="FB25" s="193"/>
      <c r="FC25" s="193"/>
      <c r="FD25" s="193"/>
      <c r="FE25" s="193"/>
      <c r="FF25" s="193"/>
      <c r="FG25" s="193"/>
      <c r="FH25" s="193"/>
      <c r="FI25" s="193"/>
      <c r="FJ25" s="193"/>
      <c r="FK25" s="193"/>
      <c r="FL25" s="193"/>
      <c r="FM25" s="193"/>
      <c r="FN25" s="193"/>
      <c r="FO25" s="193"/>
      <c r="FP25" s="193"/>
      <c r="FQ25" s="193"/>
      <c r="FR25" s="193"/>
      <c r="FS25" s="193"/>
      <c r="FT25" s="193"/>
      <c r="FU25" s="193"/>
      <c r="FV25" s="193"/>
      <c r="FW25" s="193"/>
      <c r="FX25" s="193"/>
      <c r="FY25" s="193"/>
      <c r="FZ25" s="193"/>
      <c r="GA25" s="193"/>
      <c r="GB25" s="193"/>
      <c r="GC25" s="193"/>
      <c r="GD25" s="193"/>
      <c r="GE25" s="193"/>
      <c r="GF25" s="193"/>
      <c r="GG25" s="193"/>
      <c r="GH25" s="193"/>
      <c r="GI25" s="193"/>
      <c r="GJ25" s="193"/>
      <c r="GK25" s="193"/>
      <c r="GL25" s="193"/>
      <c r="GM25" s="193"/>
      <c r="GN25" s="193"/>
      <c r="GO25" s="193"/>
      <c r="GP25" s="193"/>
      <c r="GQ25" s="193"/>
      <c r="GR25" s="193"/>
      <c r="GS25" s="193"/>
      <c r="GT25" s="193"/>
      <c r="GU25" s="193"/>
      <c r="GV25" s="193"/>
      <c r="GW25" s="193"/>
      <c r="GX25" s="193"/>
      <c r="GY25" s="193"/>
      <c r="GZ25" s="193"/>
      <c r="HA25" s="193"/>
      <c r="HB25" s="193"/>
      <c r="HC25" s="193"/>
      <c r="HD25" s="193"/>
      <c r="HE25" s="193"/>
      <c r="HF25" s="193"/>
      <c r="HG25" s="193"/>
      <c r="HH25" s="193"/>
      <c r="HI25" s="193"/>
      <c r="HJ25" s="193"/>
      <c r="HK25" s="193"/>
      <c r="HL25" s="193"/>
      <c r="HM25" s="193"/>
      <c r="HN25" s="193"/>
      <c r="HO25" s="193"/>
      <c r="HP25" s="193"/>
      <c r="HQ25" s="193"/>
      <c r="HR25" s="193"/>
      <c r="HS25" s="193"/>
      <c r="HT25" s="193"/>
      <c r="HU25" s="193"/>
      <c r="HV25" s="193"/>
      <c r="HW25" s="193"/>
      <c r="HX25" s="193"/>
      <c r="HY25" s="193"/>
      <c r="HZ25" s="193"/>
      <c r="IA25" s="193"/>
      <c r="IB25" s="193"/>
      <c r="IC25" s="193"/>
      <c r="ID25" s="193" t="n">
        <f aca="false">SUM($B25:IC25)</f>
        <v>0</v>
      </c>
      <c r="IE25" s="193" t="n">
        <f aca="false">SUM($B25:FU25)</f>
        <v>0</v>
      </c>
    </row>
    <row r="26" customFormat="false" ht="12.75" hidden="false" customHeight="false" outlineLevel="0" collapsed="false">
      <c r="A26" s="191" t="s">
        <v>35</v>
      </c>
      <c r="B26" s="193"/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  <c r="DZ26" s="193"/>
      <c r="EA26" s="193"/>
      <c r="EB26" s="193"/>
      <c r="EC26" s="193"/>
      <c r="ED26" s="193"/>
      <c r="EE26" s="193"/>
      <c r="EF26" s="193"/>
      <c r="EG26" s="193"/>
      <c r="EH26" s="193"/>
      <c r="EI26" s="193"/>
      <c r="EJ26" s="193"/>
      <c r="EK26" s="193"/>
      <c r="EL26" s="193"/>
      <c r="EM26" s="193"/>
      <c r="EN26" s="193"/>
      <c r="EO26" s="193"/>
      <c r="EP26" s="193"/>
      <c r="EQ26" s="193"/>
      <c r="ER26" s="193"/>
      <c r="ES26" s="193"/>
      <c r="ET26" s="193"/>
      <c r="EU26" s="193"/>
      <c r="EV26" s="193"/>
      <c r="EW26" s="193"/>
      <c r="EX26" s="193"/>
      <c r="EY26" s="193"/>
      <c r="EZ26" s="193"/>
      <c r="FA26" s="193"/>
      <c r="FB26" s="193"/>
      <c r="FC26" s="193"/>
      <c r="FD26" s="193"/>
      <c r="FE26" s="193"/>
      <c r="FF26" s="193"/>
      <c r="FG26" s="193"/>
      <c r="FH26" s="193"/>
      <c r="FI26" s="193"/>
      <c r="FJ26" s="193"/>
      <c r="FK26" s="193"/>
      <c r="FL26" s="193"/>
      <c r="FM26" s="193"/>
      <c r="FN26" s="193"/>
      <c r="FO26" s="193"/>
      <c r="FP26" s="193"/>
      <c r="FQ26" s="193"/>
      <c r="FR26" s="193"/>
      <c r="FS26" s="193"/>
      <c r="FT26" s="193"/>
      <c r="FU26" s="193"/>
      <c r="FV26" s="193"/>
      <c r="FW26" s="193"/>
      <c r="FX26" s="193"/>
      <c r="FY26" s="193"/>
      <c r="FZ26" s="193"/>
      <c r="GA26" s="193"/>
      <c r="GB26" s="193"/>
      <c r="GC26" s="193"/>
      <c r="GD26" s="193"/>
      <c r="GE26" s="193"/>
      <c r="GF26" s="193"/>
      <c r="GG26" s="193"/>
      <c r="GH26" s="193"/>
      <c r="GI26" s="193"/>
      <c r="GJ26" s="193"/>
      <c r="GK26" s="193"/>
      <c r="GL26" s="193"/>
      <c r="GM26" s="193"/>
      <c r="GN26" s="193"/>
      <c r="GO26" s="193"/>
      <c r="GP26" s="193"/>
      <c r="GQ26" s="193"/>
      <c r="GR26" s="193"/>
      <c r="GS26" s="193"/>
      <c r="GT26" s="193"/>
      <c r="GU26" s="193"/>
      <c r="GV26" s="193"/>
      <c r="GW26" s="193"/>
      <c r="GX26" s="193"/>
      <c r="GY26" s="193"/>
      <c r="GZ26" s="193"/>
      <c r="HA26" s="193"/>
      <c r="HB26" s="193"/>
      <c r="HC26" s="193"/>
      <c r="HD26" s="193"/>
      <c r="HE26" s="193"/>
      <c r="HF26" s="193"/>
      <c r="HG26" s="193"/>
      <c r="HH26" s="193"/>
      <c r="HI26" s="193"/>
      <c r="HJ26" s="193"/>
      <c r="HK26" s="193"/>
      <c r="HL26" s="193"/>
      <c r="HM26" s="193"/>
      <c r="HN26" s="193"/>
      <c r="HO26" s="193"/>
      <c r="HP26" s="193"/>
      <c r="HQ26" s="193"/>
      <c r="HR26" s="193"/>
      <c r="HS26" s="193"/>
      <c r="HT26" s="193"/>
      <c r="HU26" s="193"/>
      <c r="HV26" s="193"/>
      <c r="HW26" s="193"/>
      <c r="HX26" s="193"/>
      <c r="HY26" s="193"/>
      <c r="HZ26" s="193"/>
      <c r="IA26" s="193"/>
      <c r="IB26" s="193"/>
      <c r="IC26" s="193"/>
      <c r="ID26" s="193" t="n">
        <f aca="false">SUM($B26:IC26)</f>
        <v>0</v>
      </c>
      <c r="IE26" s="193" t="n">
        <f aca="false">SUM($B26:FU26)</f>
        <v>0</v>
      </c>
    </row>
    <row r="27" customFormat="false" ht="12.75" hidden="false" customHeight="false" outlineLevel="0" collapsed="false">
      <c r="A27" s="191" t="s">
        <v>36</v>
      </c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  <c r="DJ27" s="193"/>
      <c r="DK27" s="193"/>
      <c r="DL27" s="193"/>
      <c r="DM27" s="193"/>
      <c r="DN27" s="193"/>
      <c r="DO27" s="193"/>
      <c r="DP27" s="193"/>
      <c r="DQ27" s="193"/>
      <c r="DR27" s="193"/>
      <c r="DS27" s="193"/>
      <c r="DT27" s="193"/>
      <c r="DU27" s="193"/>
      <c r="DV27" s="193"/>
      <c r="DW27" s="193"/>
      <c r="DX27" s="193"/>
      <c r="DY27" s="193"/>
      <c r="DZ27" s="193"/>
      <c r="EA27" s="193"/>
      <c r="EB27" s="193"/>
      <c r="EC27" s="193"/>
      <c r="ED27" s="193"/>
      <c r="EE27" s="193"/>
      <c r="EF27" s="193"/>
      <c r="EG27" s="193"/>
      <c r="EH27" s="193"/>
      <c r="EI27" s="193"/>
      <c r="EJ27" s="193"/>
      <c r="EK27" s="193"/>
      <c r="EL27" s="193"/>
      <c r="EM27" s="193"/>
      <c r="EN27" s="193"/>
      <c r="EO27" s="193"/>
      <c r="EP27" s="193"/>
      <c r="EQ27" s="193"/>
      <c r="ER27" s="193"/>
      <c r="ES27" s="193"/>
      <c r="ET27" s="193"/>
      <c r="EU27" s="193"/>
      <c r="EV27" s="193"/>
      <c r="EW27" s="193"/>
      <c r="EX27" s="193"/>
      <c r="EY27" s="193"/>
      <c r="EZ27" s="193"/>
      <c r="FA27" s="193"/>
      <c r="FB27" s="193"/>
      <c r="FC27" s="193"/>
      <c r="FD27" s="193"/>
      <c r="FE27" s="193"/>
      <c r="FF27" s="193"/>
      <c r="FG27" s="193"/>
      <c r="FH27" s="193"/>
      <c r="FI27" s="193"/>
      <c r="FJ27" s="193"/>
      <c r="FK27" s="193"/>
      <c r="FL27" s="193"/>
      <c r="FM27" s="193"/>
      <c r="FN27" s="193"/>
      <c r="FO27" s="193"/>
      <c r="FP27" s="193"/>
      <c r="FQ27" s="193"/>
      <c r="FR27" s="193"/>
      <c r="FS27" s="193"/>
      <c r="FT27" s="193"/>
      <c r="FU27" s="193"/>
      <c r="FV27" s="193"/>
      <c r="FW27" s="193"/>
      <c r="FX27" s="193"/>
      <c r="FY27" s="193"/>
      <c r="FZ27" s="193"/>
      <c r="GA27" s="193"/>
      <c r="GB27" s="193"/>
      <c r="GC27" s="193"/>
      <c r="GD27" s="193"/>
      <c r="GE27" s="193"/>
      <c r="GF27" s="193"/>
      <c r="GG27" s="193"/>
      <c r="GH27" s="193"/>
      <c r="GI27" s="193"/>
      <c r="GJ27" s="193"/>
      <c r="GK27" s="193"/>
      <c r="GL27" s="193"/>
      <c r="GM27" s="193"/>
      <c r="GN27" s="193"/>
      <c r="GO27" s="193"/>
      <c r="GP27" s="193"/>
      <c r="GQ27" s="193"/>
      <c r="GR27" s="193"/>
      <c r="GS27" s="193"/>
      <c r="GT27" s="193"/>
      <c r="GU27" s="193"/>
      <c r="GV27" s="193"/>
      <c r="GW27" s="193"/>
      <c r="GX27" s="193"/>
      <c r="GY27" s="193"/>
      <c r="GZ27" s="193"/>
      <c r="HA27" s="193"/>
      <c r="HB27" s="193"/>
      <c r="HC27" s="193"/>
      <c r="HD27" s="193"/>
      <c r="HE27" s="193"/>
      <c r="HF27" s="193"/>
      <c r="HG27" s="193"/>
      <c r="HH27" s="193"/>
      <c r="HI27" s="193"/>
      <c r="HJ27" s="193"/>
      <c r="HK27" s="193"/>
      <c r="HL27" s="193"/>
      <c r="HM27" s="193"/>
      <c r="HN27" s="193"/>
      <c r="HO27" s="193"/>
      <c r="HP27" s="193"/>
      <c r="HQ27" s="193"/>
      <c r="HR27" s="193"/>
      <c r="HS27" s="193"/>
      <c r="HT27" s="193"/>
      <c r="HU27" s="193"/>
      <c r="HV27" s="193"/>
      <c r="HW27" s="193"/>
      <c r="HX27" s="193"/>
      <c r="HY27" s="193"/>
      <c r="HZ27" s="193"/>
      <c r="IA27" s="193"/>
      <c r="IB27" s="193"/>
      <c r="IC27" s="193"/>
      <c r="ID27" s="193" t="n">
        <f aca="false">SUM($B27:IC27)</f>
        <v>0</v>
      </c>
      <c r="IE27" s="193" t="n">
        <f aca="false">SUM($B27:FU27)</f>
        <v>0</v>
      </c>
    </row>
    <row r="28" customFormat="false" ht="12.75" hidden="false" customHeight="false" outlineLevel="0" collapsed="false">
      <c r="A28" s="191" t="s">
        <v>37</v>
      </c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 t="n">
        <v>-3.90152384043</v>
      </c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  <c r="DJ28" s="193"/>
      <c r="DK28" s="193"/>
      <c r="DL28" s="193"/>
      <c r="DM28" s="193"/>
      <c r="DN28" s="193"/>
      <c r="DO28" s="193"/>
      <c r="DP28" s="193"/>
      <c r="DQ28" s="193"/>
      <c r="DR28" s="193"/>
      <c r="DS28" s="193"/>
      <c r="DT28" s="193"/>
      <c r="DU28" s="193"/>
      <c r="DV28" s="193"/>
      <c r="DW28" s="193"/>
      <c r="DX28" s="193"/>
      <c r="DY28" s="193"/>
      <c r="DZ28" s="193"/>
      <c r="EA28" s="193"/>
      <c r="EB28" s="193"/>
      <c r="EC28" s="193"/>
      <c r="ED28" s="193"/>
      <c r="EE28" s="193"/>
      <c r="EF28" s="193"/>
      <c r="EG28" s="193"/>
      <c r="EH28" s="193"/>
      <c r="EI28" s="193"/>
      <c r="EJ28" s="193"/>
      <c r="EK28" s="193"/>
      <c r="EL28" s="193"/>
      <c r="EM28" s="193"/>
      <c r="EN28" s="193"/>
      <c r="EO28" s="193"/>
      <c r="EP28" s="193"/>
      <c r="EQ28" s="193"/>
      <c r="ER28" s="193"/>
      <c r="ES28" s="193"/>
      <c r="ET28" s="193"/>
      <c r="EU28" s="193"/>
      <c r="EV28" s="193"/>
      <c r="EW28" s="193"/>
      <c r="EX28" s="193"/>
      <c r="EY28" s="193"/>
      <c r="EZ28" s="193"/>
      <c r="FA28" s="193"/>
      <c r="FB28" s="193"/>
      <c r="FC28" s="193"/>
      <c r="FD28" s="193"/>
      <c r="FE28" s="193"/>
      <c r="FF28" s="193"/>
      <c r="FG28" s="193"/>
      <c r="FH28" s="193"/>
      <c r="FI28" s="193"/>
      <c r="FJ28" s="193"/>
      <c r="FK28" s="193"/>
      <c r="FL28" s="193"/>
      <c r="FM28" s="193"/>
      <c r="FN28" s="193"/>
      <c r="FO28" s="193"/>
      <c r="FP28" s="193"/>
      <c r="FQ28" s="193"/>
      <c r="FR28" s="193"/>
      <c r="FS28" s="193"/>
      <c r="FT28" s="193"/>
      <c r="FU28" s="193"/>
      <c r="FV28" s="193"/>
      <c r="FW28" s="193"/>
      <c r="FX28" s="193"/>
      <c r="FY28" s="193"/>
      <c r="FZ28" s="193"/>
      <c r="GA28" s="193"/>
      <c r="GB28" s="193"/>
      <c r="GC28" s="193"/>
      <c r="GD28" s="193"/>
      <c r="GE28" s="193"/>
      <c r="GF28" s="193"/>
      <c r="GG28" s="193"/>
      <c r="GH28" s="193"/>
      <c r="GI28" s="193"/>
      <c r="GJ28" s="193"/>
      <c r="GK28" s="193"/>
      <c r="GL28" s="193"/>
      <c r="GM28" s="193"/>
      <c r="GN28" s="193"/>
      <c r="GO28" s="193"/>
      <c r="GP28" s="193"/>
      <c r="GQ28" s="193"/>
      <c r="GR28" s="193"/>
      <c r="GS28" s="193"/>
      <c r="GT28" s="193"/>
      <c r="GU28" s="193"/>
      <c r="GV28" s="193"/>
      <c r="GW28" s="193"/>
      <c r="GX28" s="193"/>
      <c r="GY28" s="193"/>
      <c r="GZ28" s="193"/>
      <c r="HA28" s="193"/>
      <c r="HB28" s="193"/>
      <c r="HC28" s="193"/>
      <c r="HD28" s="193"/>
      <c r="HE28" s="193"/>
      <c r="HF28" s="193"/>
      <c r="HG28" s="193"/>
      <c r="HH28" s="193"/>
      <c r="HI28" s="193"/>
      <c r="HJ28" s="193"/>
      <c r="HK28" s="193"/>
      <c r="HL28" s="193"/>
      <c r="HM28" s="193"/>
      <c r="HN28" s="193"/>
      <c r="HO28" s="193"/>
      <c r="HP28" s="193"/>
      <c r="HQ28" s="193"/>
      <c r="HR28" s="193"/>
      <c r="HS28" s="193"/>
      <c r="HT28" s="193"/>
      <c r="HU28" s="193"/>
      <c r="HV28" s="193"/>
      <c r="HW28" s="193"/>
      <c r="HX28" s="193"/>
      <c r="HY28" s="193"/>
      <c r="HZ28" s="193"/>
      <c r="IA28" s="193"/>
      <c r="IB28" s="193"/>
      <c r="IC28" s="193"/>
      <c r="ID28" s="193" t="n">
        <f aca="false">SUM($B28:IC28)</f>
        <v>-3.90152384043</v>
      </c>
      <c r="IE28" s="193" t="n">
        <f aca="false">SUM($B28:FU28)</f>
        <v>-3.90152384043</v>
      </c>
    </row>
    <row r="29" customFormat="false" ht="12.75" hidden="false" customHeight="false" outlineLevel="0" collapsed="false">
      <c r="A29" s="191" t="s">
        <v>38</v>
      </c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  <c r="EC29" s="193"/>
      <c r="ED29" s="193"/>
      <c r="EE29" s="193"/>
      <c r="EF29" s="193"/>
      <c r="EG29" s="193"/>
      <c r="EH29" s="193"/>
      <c r="EI29" s="193"/>
      <c r="EJ29" s="193"/>
      <c r="EK29" s="193"/>
      <c r="EL29" s="193"/>
      <c r="EM29" s="193"/>
      <c r="EN29" s="193"/>
      <c r="EO29" s="193"/>
      <c r="EP29" s="193"/>
      <c r="EQ29" s="193"/>
      <c r="ER29" s="193"/>
      <c r="ES29" s="193"/>
      <c r="ET29" s="193"/>
      <c r="EU29" s="193"/>
      <c r="EV29" s="193"/>
      <c r="EW29" s="193"/>
      <c r="EX29" s="193"/>
      <c r="EY29" s="193"/>
      <c r="EZ29" s="193"/>
      <c r="FA29" s="193"/>
      <c r="FB29" s="193"/>
      <c r="FC29" s="193"/>
      <c r="FD29" s="193"/>
      <c r="FE29" s="193"/>
      <c r="FF29" s="193"/>
      <c r="FG29" s="193"/>
      <c r="FH29" s="193"/>
      <c r="FI29" s="193"/>
      <c r="FJ29" s="193"/>
      <c r="FK29" s="193"/>
      <c r="FL29" s="193"/>
      <c r="FM29" s="193"/>
      <c r="FN29" s="193"/>
      <c r="FO29" s="193"/>
      <c r="FP29" s="193"/>
      <c r="FQ29" s="193"/>
      <c r="FR29" s="193"/>
      <c r="FS29" s="193"/>
      <c r="FT29" s="193"/>
      <c r="FU29" s="193"/>
      <c r="FV29" s="193"/>
      <c r="FW29" s="193"/>
      <c r="FX29" s="193"/>
      <c r="FY29" s="193"/>
      <c r="FZ29" s="193"/>
      <c r="GA29" s="193"/>
      <c r="GB29" s="193"/>
      <c r="GC29" s="193"/>
      <c r="GD29" s="193"/>
      <c r="GE29" s="193"/>
      <c r="GF29" s="193"/>
      <c r="GG29" s="193"/>
      <c r="GH29" s="193"/>
      <c r="GI29" s="193"/>
      <c r="GJ29" s="193"/>
      <c r="GK29" s="193"/>
      <c r="GL29" s="193"/>
      <c r="GM29" s="193"/>
      <c r="GN29" s="193"/>
      <c r="GO29" s="193"/>
      <c r="GP29" s="193"/>
      <c r="GQ29" s="193"/>
      <c r="GR29" s="193"/>
      <c r="GS29" s="193"/>
      <c r="GT29" s="193"/>
      <c r="GU29" s="193"/>
      <c r="GV29" s="193"/>
      <c r="GW29" s="193"/>
      <c r="GX29" s="193"/>
      <c r="GY29" s="193"/>
      <c r="GZ29" s="193"/>
      <c r="HA29" s="193"/>
      <c r="HB29" s="193"/>
      <c r="HC29" s="193"/>
      <c r="HD29" s="193"/>
      <c r="HE29" s="193"/>
      <c r="HF29" s="193"/>
      <c r="HG29" s="193"/>
      <c r="HH29" s="193"/>
      <c r="HI29" s="193"/>
      <c r="HJ29" s="193"/>
      <c r="HK29" s="193"/>
      <c r="HL29" s="193"/>
      <c r="HM29" s="193"/>
      <c r="HN29" s="193"/>
      <c r="HO29" s="193"/>
      <c r="HP29" s="193"/>
      <c r="HQ29" s="193"/>
      <c r="HR29" s="193"/>
      <c r="HS29" s="193"/>
      <c r="HT29" s="193"/>
      <c r="HU29" s="193"/>
      <c r="HV29" s="193"/>
      <c r="HW29" s="193"/>
      <c r="HX29" s="193"/>
      <c r="HY29" s="193"/>
      <c r="HZ29" s="193"/>
      <c r="IA29" s="193"/>
      <c r="IB29" s="193"/>
      <c r="IC29" s="193"/>
      <c r="ID29" s="193" t="n">
        <f aca="false">SUM($B29:IC29)</f>
        <v>0</v>
      </c>
      <c r="IE29" s="193" t="n">
        <f aca="false">SUM($B29:FU29)</f>
        <v>0</v>
      </c>
    </row>
    <row r="30" customFormat="false" ht="12.75" hidden="false" customHeight="false" outlineLevel="0" collapsed="false">
      <c r="A30" s="191" t="s">
        <v>39</v>
      </c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3"/>
      <c r="DX30" s="193"/>
      <c r="DY30" s="193"/>
      <c r="DZ30" s="193"/>
      <c r="EA30" s="193"/>
      <c r="EB30" s="193"/>
      <c r="EC30" s="193"/>
      <c r="ED30" s="193"/>
      <c r="EE30" s="193"/>
      <c r="EF30" s="193"/>
      <c r="EG30" s="193"/>
      <c r="EH30" s="193"/>
      <c r="EI30" s="193"/>
      <c r="EJ30" s="193"/>
      <c r="EK30" s="193"/>
      <c r="EL30" s="193"/>
      <c r="EM30" s="193"/>
      <c r="EN30" s="193"/>
      <c r="EO30" s="193"/>
      <c r="EP30" s="193"/>
      <c r="EQ30" s="193"/>
      <c r="ER30" s="193"/>
      <c r="ES30" s="193"/>
      <c r="ET30" s="193"/>
      <c r="EU30" s="193"/>
      <c r="EV30" s="193"/>
      <c r="EW30" s="193"/>
      <c r="EX30" s="193"/>
      <c r="EY30" s="193"/>
      <c r="EZ30" s="193"/>
      <c r="FA30" s="193"/>
      <c r="FB30" s="193"/>
      <c r="FC30" s="193"/>
      <c r="FD30" s="193"/>
      <c r="FE30" s="193"/>
      <c r="FF30" s="193"/>
      <c r="FG30" s="193"/>
      <c r="FH30" s="193"/>
      <c r="FI30" s="193"/>
      <c r="FJ30" s="193"/>
      <c r="FK30" s="193"/>
      <c r="FL30" s="193"/>
      <c r="FM30" s="193"/>
      <c r="FN30" s="193"/>
      <c r="FO30" s="193"/>
      <c r="FP30" s="193"/>
      <c r="FQ30" s="193"/>
      <c r="FR30" s="193"/>
      <c r="FS30" s="193"/>
      <c r="FT30" s="193"/>
      <c r="FU30" s="193"/>
      <c r="FV30" s="193"/>
      <c r="FW30" s="193"/>
      <c r="FX30" s="193"/>
      <c r="FY30" s="193"/>
      <c r="FZ30" s="193"/>
      <c r="GA30" s="193"/>
      <c r="GB30" s="193"/>
      <c r="GC30" s="193"/>
      <c r="GD30" s="193"/>
      <c r="GE30" s="193"/>
      <c r="GF30" s="193"/>
      <c r="GG30" s="193"/>
      <c r="GH30" s="193"/>
      <c r="GI30" s="193"/>
      <c r="GJ30" s="193"/>
      <c r="GK30" s="193"/>
      <c r="GL30" s="193"/>
      <c r="GM30" s="193"/>
      <c r="GN30" s="193"/>
      <c r="GO30" s="193"/>
      <c r="GP30" s="193"/>
      <c r="GQ30" s="193"/>
      <c r="GR30" s="193"/>
      <c r="GS30" s="193"/>
      <c r="GT30" s="193"/>
      <c r="GU30" s="193"/>
      <c r="GV30" s="193"/>
      <c r="GW30" s="193"/>
      <c r="GX30" s="193"/>
      <c r="GY30" s="193"/>
      <c r="GZ30" s="193"/>
      <c r="HA30" s="193"/>
      <c r="HB30" s="193"/>
      <c r="HC30" s="193"/>
      <c r="HD30" s="193"/>
      <c r="HE30" s="193"/>
      <c r="HF30" s="193"/>
      <c r="HG30" s="193"/>
      <c r="HH30" s="193"/>
      <c r="HI30" s="193"/>
      <c r="HJ30" s="193"/>
      <c r="HK30" s="193"/>
      <c r="HL30" s="193"/>
      <c r="HM30" s="193"/>
      <c r="HN30" s="193"/>
      <c r="HO30" s="193"/>
      <c r="HP30" s="193"/>
      <c r="HQ30" s="193"/>
      <c r="HR30" s="193"/>
      <c r="HS30" s="193"/>
      <c r="HT30" s="193"/>
      <c r="HU30" s="193"/>
      <c r="HV30" s="193"/>
      <c r="HW30" s="193"/>
      <c r="HX30" s="193"/>
      <c r="HY30" s="193"/>
      <c r="HZ30" s="193"/>
      <c r="IA30" s="193"/>
      <c r="IB30" s="193"/>
      <c r="IC30" s="193"/>
      <c r="ID30" s="193" t="n">
        <f aca="false">SUM($B30:IC30)</f>
        <v>0</v>
      </c>
      <c r="IE30" s="193" t="n">
        <f aca="false">SUM($B30:FU30)</f>
        <v>0</v>
      </c>
    </row>
    <row r="31" customFormat="false" ht="12.75" hidden="false" customHeight="false" outlineLevel="0" collapsed="false">
      <c r="A31" s="191" t="s">
        <v>40</v>
      </c>
      <c r="B31" s="193"/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  <c r="DZ31" s="193"/>
      <c r="EA31" s="193"/>
      <c r="EB31" s="193"/>
      <c r="EC31" s="193"/>
      <c r="ED31" s="193"/>
      <c r="EE31" s="193"/>
      <c r="EF31" s="193"/>
      <c r="EG31" s="193"/>
      <c r="EH31" s="193"/>
      <c r="EI31" s="193"/>
      <c r="EJ31" s="193"/>
      <c r="EK31" s="193"/>
      <c r="EL31" s="193"/>
      <c r="EM31" s="193"/>
      <c r="EN31" s="193"/>
      <c r="EO31" s="193"/>
      <c r="EP31" s="193"/>
      <c r="EQ31" s="193"/>
      <c r="ER31" s="193"/>
      <c r="ES31" s="193"/>
      <c r="ET31" s="193"/>
      <c r="EU31" s="193"/>
      <c r="EV31" s="193"/>
      <c r="EW31" s="193"/>
      <c r="EX31" s="193"/>
      <c r="EY31" s="193"/>
      <c r="EZ31" s="193"/>
      <c r="FA31" s="193"/>
      <c r="FB31" s="193"/>
      <c r="FC31" s="193"/>
      <c r="FD31" s="193"/>
      <c r="FE31" s="193"/>
      <c r="FF31" s="193"/>
      <c r="FG31" s="193"/>
      <c r="FH31" s="193"/>
      <c r="FI31" s="193"/>
      <c r="FJ31" s="193"/>
      <c r="FK31" s="193"/>
      <c r="FL31" s="193"/>
      <c r="FM31" s="193"/>
      <c r="FN31" s="193"/>
      <c r="FO31" s="193"/>
      <c r="FP31" s="193"/>
      <c r="FQ31" s="193"/>
      <c r="FR31" s="193"/>
      <c r="FS31" s="193"/>
      <c r="FT31" s="193"/>
      <c r="FU31" s="193"/>
      <c r="FV31" s="193"/>
      <c r="FW31" s="193"/>
      <c r="FX31" s="193"/>
      <c r="FY31" s="193"/>
      <c r="FZ31" s="193"/>
      <c r="GA31" s="193"/>
      <c r="GB31" s="193"/>
      <c r="GC31" s="193"/>
      <c r="GD31" s="193"/>
      <c r="GE31" s="193"/>
      <c r="GF31" s="193"/>
      <c r="GG31" s="193"/>
      <c r="GH31" s="193"/>
      <c r="GI31" s="193"/>
      <c r="GJ31" s="193"/>
      <c r="GK31" s="193"/>
      <c r="GL31" s="193"/>
      <c r="GM31" s="193"/>
      <c r="GN31" s="193"/>
      <c r="GO31" s="193"/>
      <c r="GP31" s="193"/>
      <c r="GQ31" s="193"/>
      <c r="GR31" s="193"/>
      <c r="GS31" s="193"/>
      <c r="GT31" s="193"/>
      <c r="GU31" s="193"/>
      <c r="GV31" s="193"/>
      <c r="GW31" s="193"/>
      <c r="GX31" s="193"/>
      <c r="GY31" s="193"/>
      <c r="GZ31" s="193"/>
      <c r="HA31" s="193"/>
      <c r="HB31" s="193"/>
      <c r="HC31" s="193"/>
      <c r="HD31" s="193"/>
      <c r="HE31" s="193"/>
      <c r="HF31" s="193"/>
      <c r="HG31" s="193"/>
      <c r="HH31" s="193"/>
      <c r="HI31" s="193"/>
      <c r="HJ31" s="193"/>
      <c r="HK31" s="193"/>
      <c r="HL31" s="193"/>
      <c r="HM31" s="193"/>
      <c r="HN31" s="193"/>
      <c r="HO31" s="193"/>
      <c r="HP31" s="193"/>
      <c r="HQ31" s="193"/>
      <c r="HR31" s="193"/>
      <c r="HS31" s="193"/>
      <c r="HT31" s="193"/>
      <c r="HU31" s="193"/>
      <c r="HV31" s="193"/>
      <c r="HW31" s="193"/>
      <c r="HX31" s="193"/>
      <c r="HY31" s="193"/>
      <c r="HZ31" s="193"/>
      <c r="IA31" s="193"/>
      <c r="IB31" s="193"/>
      <c r="IC31" s="193"/>
      <c r="ID31" s="193" t="n">
        <f aca="false">SUM($B31:IC31)</f>
        <v>0</v>
      </c>
      <c r="IE31" s="193" t="n">
        <f aca="false">SUM($B31:FU31)</f>
        <v>0</v>
      </c>
    </row>
    <row r="32" customFormat="false" ht="12.75" hidden="false" customHeight="false" outlineLevel="0" collapsed="false">
      <c r="A32" s="191" t="s">
        <v>41</v>
      </c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193"/>
      <c r="DP32" s="193"/>
      <c r="DQ32" s="193"/>
      <c r="DR32" s="193"/>
      <c r="DS32" s="193"/>
      <c r="DT32" s="193"/>
      <c r="DU32" s="193"/>
      <c r="DV32" s="193"/>
      <c r="DW32" s="193"/>
      <c r="DX32" s="193"/>
      <c r="DY32" s="193"/>
      <c r="DZ32" s="193"/>
      <c r="EA32" s="193"/>
      <c r="EB32" s="193"/>
      <c r="EC32" s="193"/>
      <c r="ED32" s="193"/>
      <c r="EE32" s="193"/>
      <c r="EF32" s="193"/>
      <c r="EG32" s="193"/>
      <c r="EH32" s="193"/>
      <c r="EI32" s="193"/>
      <c r="EJ32" s="193"/>
      <c r="EK32" s="193"/>
      <c r="EL32" s="193"/>
      <c r="EM32" s="193"/>
      <c r="EN32" s="193"/>
      <c r="EO32" s="193"/>
      <c r="EP32" s="193"/>
      <c r="EQ32" s="193"/>
      <c r="ER32" s="193"/>
      <c r="ES32" s="193"/>
      <c r="ET32" s="193"/>
      <c r="EU32" s="193"/>
      <c r="EV32" s="193"/>
      <c r="EW32" s="193"/>
      <c r="EX32" s="193"/>
      <c r="EY32" s="193"/>
      <c r="EZ32" s="193"/>
      <c r="FA32" s="193"/>
      <c r="FB32" s="193"/>
      <c r="FC32" s="193"/>
      <c r="FD32" s="193"/>
      <c r="FE32" s="193"/>
      <c r="FF32" s="193"/>
      <c r="FG32" s="193"/>
      <c r="FH32" s="193"/>
      <c r="FI32" s="193"/>
      <c r="FJ32" s="193"/>
      <c r="FK32" s="193"/>
      <c r="FL32" s="193"/>
      <c r="FM32" s="193"/>
      <c r="FN32" s="193"/>
      <c r="FO32" s="193"/>
      <c r="FP32" s="193"/>
      <c r="FQ32" s="193"/>
      <c r="FR32" s="193"/>
      <c r="FS32" s="193"/>
      <c r="FT32" s="193"/>
      <c r="FU32" s="193"/>
      <c r="FV32" s="193"/>
      <c r="FW32" s="193"/>
      <c r="FX32" s="193"/>
      <c r="FY32" s="193"/>
      <c r="FZ32" s="193"/>
      <c r="GA32" s="193"/>
      <c r="GB32" s="193"/>
      <c r="GC32" s="193"/>
      <c r="GD32" s="193"/>
      <c r="GE32" s="193"/>
      <c r="GF32" s="193"/>
      <c r="GG32" s="193"/>
      <c r="GH32" s="193"/>
      <c r="GI32" s="193"/>
      <c r="GJ32" s="193"/>
      <c r="GK32" s="193"/>
      <c r="GL32" s="193"/>
      <c r="GM32" s="193"/>
      <c r="GN32" s="193"/>
      <c r="GO32" s="193"/>
      <c r="GP32" s="193"/>
      <c r="GQ32" s="193"/>
      <c r="GR32" s="193"/>
      <c r="GS32" s="193"/>
      <c r="GT32" s="193"/>
      <c r="GU32" s="193"/>
      <c r="GV32" s="193"/>
      <c r="GW32" s="193"/>
      <c r="GX32" s="193"/>
      <c r="GY32" s="193"/>
      <c r="GZ32" s="193"/>
      <c r="HA32" s="193"/>
      <c r="HB32" s="193"/>
      <c r="HC32" s="193"/>
      <c r="HD32" s="193"/>
      <c r="HE32" s="193"/>
      <c r="HF32" s="193"/>
      <c r="HG32" s="193"/>
      <c r="HH32" s="193"/>
      <c r="HI32" s="193"/>
      <c r="HJ32" s="193"/>
      <c r="HK32" s="193"/>
      <c r="HL32" s="193"/>
      <c r="HM32" s="193"/>
      <c r="HN32" s="193"/>
      <c r="HO32" s="193"/>
      <c r="HP32" s="193"/>
      <c r="HQ32" s="193"/>
      <c r="HR32" s="193"/>
      <c r="HS32" s="193"/>
      <c r="HT32" s="193"/>
      <c r="HU32" s="193"/>
      <c r="HV32" s="193"/>
      <c r="HW32" s="193"/>
      <c r="HX32" s="193"/>
      <c r="HY32" s="193"/>
      <c r="HZ32" s="193"/>
      <c r="IA32" s="193"/>
      <c r="IB32" s="193"/>
      <c r="IC32" s="193"/>
      <c r="ID32" s="193" t="n">
        <f aca="false">SUM($B32:IC32)</f>
        <v>0</v>
      </c>
      <c r="IE32" s="193" t="n">
        <f aca="false">SUM($B32:FU32)</f>
        <v>0</v>
      </c>
    </row>
    <row r="33" customFormat="false" ht="12.75" hidden="false" customHeight="false" outlineLevel="0" collapsed="false">
      <c r="A33" s="191" t="s">
        <v>42</v>
      </c>
      <c r="B33" s="193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3"/>
      <c r="DX33" s="193"/>
      <c r="DY33" s="193"/>
      <c r="DZ33" s="193"/>
      <c r="EA33" s="193"/>
      <c r="EB33" s="193"/>
      <c r="EC33" s="193"/>
      <c r="ED33" s="193"/>
      <c r="EE33" s="193"/>
      <c r="EF33" s="193"/>
      <c r="EG33" s="193"/>
      <c r="EH33" s="193"/>
      <c r="EI33" s="193"/>
      <c r="EJ33" s="193"/>
      <c r="EK33" s="193"/>
      <c r="EL33" s="193"/>
      <c r="EM33" s="193"/>
      <c r="EN33" s="193"/>
      <c r="EO33" s="193"/>
      <c r="EP33" s="193"/>
      <c r="EQ33" s="193"/>
      <c r="ER33" s="193"/>
      <c r="ES33" s="193"/>
      <c r="ET33" s="193"/>
      <c r="EU33" s="193"/>
      <c r="EV33" s="193"/>
      <c r="EW33" s="193"/>
      <c r="EX33" s="193"/>
      <c r="EY33" s="193"/>
      <c r="EZ33" s="193"/>
      <c r="FA33" s="193"/>
      <c r="FB33" s="193"/>
      <c r="FC33" s="193"/>
      <c r="FD33" s="193"/>
      <c r="FE33" s="193"/>
      <c r="FF33" s="193"/>
      <c r="FG33" s="193"/>
      <c r="FH33" s="193"/>
      <c r="FI33" s="193"/>
      <c r="FJ33" s="193"/>
      <c r="FK33" s="193"/>
      <c r="FL33" s="193"/>
      <c r="FM33" s="193"/>
      <c r="FN33" s="193"/>
      <c r="FO33" s="193"/>
      <c r="FP33" s="193"/>
      <c r="FQ33" s="193"/>
      <c r="FR33" s="193"/>
      <c r="FS33" s="193"/>
      <c r="FT33" s="193"/>
      <c r="FU33" s="193"/>
      <c r="FV33" s="193"/>
      <c r="FW33" s="193"/>
      <c r="FX33" s="193"/>
      <c r="FY33" s="193"/>
      <c r="FZ33" s="193"/>
      <c r="GA33" s="193"/>
      <c r="GB33" s="193"/>
      <c r="GC33" s="193"/>
      <c r="GD33" s="193"/>
      <c r="GE33" s="193"/>
      <c r="GF33" s="193"/>
      <c r="GG33" s="193"/>
      <c r="GH33" s="193"/>
      <c r="GI33" s="193"/>
      <c r="GJ33" s="193"/>
      <c r="GK33" s="193"/>
      <c r="GL33" s="193"/>
      <c r="GM33" s="193"/>
      <c r="GN33" s="193"/>
      <c r="GO33" s="193"/>
      <c r="GP33" s="193"/>
      <c r="GQ33" s="193"/>
      <c r="GR33" s="193"/>
      <c r="GS33" s="193"/>
      <c r="GT33" s="193"/>
      <c r="GU33" s="193"/>
      <c r="GV33" s="193"/>
      <c r="GW33" s="193"/>
      <c r="GX33" s="193"/>
      <c r="GY33" s="193"/>
      <c r="GZ33" s="193"/>
      <c r="HA33" s="193"/>
      <c r="HB33" s="193"/>
      <c r="HC33" s="193"/>
      <c r="HD33" s="193"/>
      <c r="HE33" s="193"/>
      <c r="HF33" s="193"/>
      <c r="HG33" s="193"/>
      <c r="HH33" s="193"/>
      <c r="HI33" s="193"/>
      <c r="HJ33" s="193"/>
      <c r="HK33" s="193"/>
      <c r="HL33" s="193"/>
      <c r="HM33" s="193"/>
      <c r="HN33" s="193"/>
      <c r="HO33" s="193"/>
      <c r="HP33" s="193"/>
      <c r="HQ33" s="193"/>
      <c r="HR33" s="193"/>
      <c r="HS33" s="193"/>
      <c r="HT33" s="193"/>
      <c r="HU33" s="193"/>
      <c r="HV33" s="193"/>
      <c r="HW33" s="193"/>
      <c r="HX33" s="193"/>
      <c r="HY33" s="193"/>
      <c r="HZ33" s="193"/>
      <c r="IA33" s="193"/>
      <c r="IB33" s="193"/>
      <c r="IC33" s="193"/>
      <c r="ID33" s="193" t="n">
        <f aca="false">SUM($B33:IC33)</f>
        <v>0</v>
      </c>
      <c r="IE33" s="193" t="n">
        <f aca="false">SUM($B33:FU33)</f>
        <v>0</v>
      </c>
    </row>
    <row r="34" customFormat="false" ht="12.75" hidden="false" customHeight="false" outlineLevel="0" collapsed="false">
      <c r="A34" s="191" t="s">
        <v>43</v>
      </c>
      <c r="B34" s="193"/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T34" s="193"/>
      <c r="CU34" s="193"/>
      <c r="CV34" s="193"/>
      <c r="CW34" s="193"/>
      <c r="CX34" s="193"/>
      <c r="CY34" s="193"/>
      <c r="CZ34" s="193"/>
      <c r="DA34" s="193"/>
      <c r="DB34" s="193"/>
      <c r="DC34" s="193"/>
      <c r="DD34" s="193"/>
      <c r="DE34" s="193"/>
      <c r="DF34" s="193"/>
      <c r="DG34" s="193"/>
      <c r="DH34" s="193"/>
      <c r="DI34" s="193"/>
      <c r="DJ34" s="193"/>
      <c r="DK34" s="193"/>
      <c r="DL34" s="193"/>
      <c r="DM34" s="193"/>
      <c r="DN34" s="193"/>
      <c r="DO34" s="193"/>
      <c r="DP34" s="193"/>
      <c r="DQ34" s="193"/>
      <c r="DR34" s="193"/>
      <c r="DS34" s="193"/>
      <c r="DT34" s="193"/>
      <c r="DU34" s="193"/>
      <c r="DV34" s="193"/>
      <c r="DW34" s="193"/>
      <c r="DX34" s="193"/>
      <c r="DY34" s="193"/>
      <c r="DZ34" s="193"/>
      <c r="EA34" s="193"/>
      <c r="EB34" s="193"/>
      <c r="EC34" s="193"/>
      <c r="ED34" s="193"/>
      <c r="EE34" s="193"/>
      <c r="EF34" s="193"/>
      <c r="EG34" s="193"/>
      <c r="EH34" s="193"/>
      <c r="EI34" s="193"/>
      <c r="EJ34" s="193"/>
      <c r="EK34" s="193"/>
      <c r="EL34" s="193"/>
      <c r="EM34" s="193"/>
      <c r="EN34" s="193"/>
      <c r="EO34" s="193"/>
      <c r="EP34" s="193"/>
      <c r="EQ34" s="193"/>
      <c r="ER34" s="193"/>
      <c r="ES34" s="193"/>
      <c r="ET34" s="193"/>
      <c r="EU34" s="193"/>
      <c r="EV34" s="193"/>
      <c r="EW34" s="193"/>
      <c r="EX34" s="193"/>
      <c r="EY34" s="193"/>
      <c r="EZ34" s="193"/>
      <c r="FA34" s="193"/>
      <c r="FB34" s="193"/>
      <c r="FC34" s="193"/>
      <c r="FD34" s="193"/>
      <c r="FE34" s="193"/>
      <c r="FF34" s="193"/>
      <c r="FG34" s="193"/>
      <c r="FH34" s="193"/>
      <c r="FI34" s="193"/>
      <c r="FJ34" s="193"/>
      <c r="FK34" s="193"/>
      <c r="FL34" s="193"/>
      <c r="FM34" s="193"/>
      <c r="FN34" s="193"/>
      <c r="FO34" s="193"/>
      <c r="FP34" s="193"/>
      <c r="FQ34" s="193"/>
      <c r="FR34" s="193"/>
      <c r="FS34" s="193"/>
      <c r="FT34" s="193"/>
      <c r="FU34" s="193"/>
      <c r="FV34" s="193"/>
      <c r="FW34" s="193"/>
      <c r="FX34" s="193"/>
      <c r="FY34" s="193"/>
      <c r="FZ34" s="193"/>
      <c r="GA34" s="193"/>
      <c r="GB34" s="193"/>
      <c r="GC34" s="193"/>
      <c r="GD34" s="193"/>
      <c r="GE34" s="193"/>
      <c r="GF34" s="193"/>
      <c r="GG34" s="193"/>
      <c r="GH34" s="193"/>
      <c r="GI34" s="193"/>
      <c r="GJ34" s="193"/>
      <c r="GK34" s="193"/>
      <c r="GL34" s="193"/>
      <c r="GM34" s="193"/>
      <c r="GN34" s="193"/>
      <c r="GO34" s="193"/>
      <c r="GP34" s="193"/>
      <c r="GQ34" s="193"/>
      <c r="GR34" s="193"/>
      <c r="GS34" s="193"/>
      <c r="GT34" s="193"/>
      <c r="GU34" s="193"/>
      <c r="GV34" s="193"/>
      <c r="GW34" s="193"/>
      <c r="GX34" s="193"/>
      <c r="GY34" s="193"/>
      <c r="GZ34" s="193"/>
      <c r="HA34" s="193"/>
      <c r="HB34" s="193"/>
      <c r="HC34" s="193"/>
      <c r="HD34" s="193"/>
      <c r="HE34" s="193"/>
      <c r="HF34" s="193"/>
      <c r="HG34" s="193"/>
      <c r="HH34" s="193"/>
      <c r="HI34" s="193"/>
      <c r="HJ34" s="193"/>
      <c r="HK34" s="193"/>
      <c r="HL34" s="193"/>
      <c r="HM34" s="193"/>
      <c r="HN34" s="193"/>
      <c r="HO34" s="193"/>
      <c r="HP34" s="193"/>
      <c r="HQ34" s="193"/>
      <c r="HR34" s="193"/>
      <c r="HS34" s="193"/>
      <c r="HT34" s="193"/>
      <c r="HU34" s="193"/>
      <c r="HV34" s="193"/>
      <c r="HW34" s="193"/>
      <c r="HX34" s="193"/>
      <c r="HY34" s="193"/>
      <c r="HZ34" s="193"/>
      <c r="IA34" s="193"/>
      <c r="IB34" s="193"/>
      <c r="IC34" s="193"/>
      <c r="ID34" s="193" t="n">
        <f aca="false">SUM($B34:IC34)</f>
        <v>0</v>
      </c>
      <c r="IE34" s="193" t="n">
        <f aca="false">SUM($B34:FU34)</f>
        <v>0</v>
      </c>
    </row>
    <row r="35" customFormat="false" ht="12.75" hidden="false" customHeight="false" outlineLevel="0" collapsed="false">
      <c r="A35" s="191" t="s">
        <v>44</v>
      </c>
      <c r="B35" s="193"/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3"/>
      <c r="DX35" s="193"/>
      <c r="DY35" s="193"/>
      <c r="DZ35" s="193"/>
      <c r="EA35" s="193"/>
      <c r="EB35" s="193"/>
      <c r="EC35" s="193"/>
      <c r="ED35" s="193"/>
      <c r="EE35" s="193"/>
      <c r="EF35" s="193"/>
      <c r="EG35" s="193"/>
      <c r="EH35" s="193"/>
      <c r="EI35" s="193"/>
      <c r="EJ35" s="193"/>
      <c r="EK35" s="193"/>
      <c r="EL35" s="193"/>
      <c r="EM35" s="193"/>
      <c r="EN35" s="193"/>
      <c r="EO35" s="193"/>
      <c r="EP35" s="193"/>
      <c r="EQ35" s="193"/>
      <c r="ER35" s="193"/>
      <c r="ES35" s="193"/>
      <c r="ET35" s="193"/>
      <c r="EU35" s="193"/>
      <c r="EV35" s="193"/>
      <c r="EW35" s="193"/>
      <c r="EX35" s="193"/>
      <c r="EY35" s="193"/>
      <c r="EZ35" s="193"/>
      <c r="FA35" s="193"/>
      <c r="FB35" s="193"/>
      <c r="FC35" s="193"/>
      <c r="FD35" s="193"/>
      <c r="FE35" s="193"/>
      <c r="FF35" s="193"/>
      <c r="FG35" s="193"/>
      <c r="FH35" s="193"/>
      <c r="FI35" s="193"/>
      <c r="FJ35" s="193"/>
      <c r="FK35" s="193"/>
      <c r="FL35" s="193"/>
      <c r="FM35" s="193"/>
      <c r="FN35" s="193"/>
      <c r="FO35" s="193"/>
      <c r="FP35" s="193"/>
      <c r="FQ35" s="193"/>
      <c r="FR35" s="193"/>
      <c r="FS35" s="193"/>
      <c r="FT35" s="193"/>
      <c r="FU35" s="193"/>
      <c r="FV35" s="193"/>
      <c r="FW35" s="193"/>
      <c r="FX35" s="193"/>
      <c r="FY35" s="193"/>
      <c r="FZ35" s="193"/>
      <c r="GA35" s="193"/>
      <c r="GB35" s="193"/>
      <c r="GC35" s="193"/>
      <c r="GD35" s="193"/>
      <c r="GE35" s="193"/>
      <c r="GF35" s="193"/>
      <c r="GG35" s="193"/>
      <c r="GH35" s="193"/>
      <c r="GI35" s="193"/>
      <c r="GJ35" s="193"/>
      <c r="GK35" s="193"/>
      <c r="GL35" s="193"/>
      <c r="GM35" s="193"/>
      <c r="GN35" s="193"/>
      <c r="GO35" s="193"/>
      <c r="GP35" s="193"/>
      <c r="GQ35" s="193"/>
      <c r="GR35" s="193"/>
      <c r="GS35" s="193"/>
      <c r="GT35" s="193"/>
      <c r="GU35" s="193"/>
      <c r="GV35" s="193"/>
      <c r="GW35" s="193"/>
      <c r="GX35" s="193"/>
      <c r="GY35" s="193"/>
      <c r="GZ35" s="193"/>
      <c r="HA35" s="193"/>
      <c r="HB35" s="193"/>
      <c r="HC35" s="193"/>
      <c r="HD35" s="193"/>
      <c r="HE35" s="193"/>
      <c r="HF35" s="193"/>
      <c r="HG35" s="193"/>
      <c r="HH35" s="193"/>
      <c r="HI35" s="193"/>
      <c r="HJ35" s="193"/>
      <c r="HK35" s="193"/>
      <c r="HL35" s="193"/>
      <c r="HM35" s="193"/>
      <c r="HN35" s="193"/>
      <c r="HO35" s="193"/>
      <c r="HP35" s="193"/>
      <c r="HQ35" s="193"/>
      <c r="HR35" s="193"/>
      <c r="HS35" s="193"/>
      <c r="HT35" s="193"/>
      <c r="HU35" s="193"/>
      <c r="HV35" s="193"/>
      <c r="HW35" s="193"/>
      <c r="HX35" s="193"/>
      <c r="HY35" s="193"/>
      <c r="HZ35" s="193"/>
      <c r="IA35" s="193"/>
      <c r="IB35" s="193"/>
      <c r="IC35" s="193"/>
      <c r="ID35" s="193" t="n">
        <f aca="false">SUM($B35:IC35)</f>
        <v>0</v>
      </c>
      <c r="IE35" s="193" t="n">
        <f aca="false">SUM($B35:FU35)</f>
        <v>0</v>
      </c>
    </row>
    <row r="36" customFormat="false" ht="12.75" hidden="false" customHeight="false" outlineLevel="0" collapsed="false">
      <c r="A36" s="191" t="s">
        <v>45</v>
      </c>
      <c r="B36" s="193"/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3"/>
      <c r="DX36" s="193"/>
      <c r="DY36" s="193"/>
      <c r="DZ36" s="193"/>
      <c r="EA36" s="193"/>
      <c r="EB36" s="193"/>
      <c r="EC36" s="193"/>
      <c r="ED36" s="193"/>
      <c r="EE36" s="193"/>
      <c r="EF36" s="193"/>
      <c r="EG36" s="193"/>
      <c r="EH36" s="193"/>
      <c r="EI36" s="193"/>
      <c r="EJ36" s="193"/>
      <c r="EK36" s="193"/>
      <c r="EL36" s="193"/>
      <c r="EM36" s="193"/>
      <c r="EN36" s="193"/>
      <c r="EO36" s="193"/>
      <c r="EP36" s="193"/>
      <c r="EQ36" s="193"/>
      <c r="ER36" s="193"/>
      <c r="ES36" s="193"/>
      <c r="ET36" s="193"/>
      <c r="EU36" s="193"/>
      <c r="EV36" s="193"/>
      <c r="EW36" s="193"/>
      <c r="EX36" s="193"/>
      <c r="EY36" s="193"/>
      <c r="EZ36" s="193"/>
      <c r="FA36" s="193"/>
      <c r="FB36" s="193"/>
      <c r="FC36" s="193"/>
      <c r="FD36" s="193"/>
      <c r="FE36" s="193"/>
      <c r="FF36" s="193"/>
      <c r="FG36" s="193"/>
      <c r="FH36" s="193"/>
      <c r="FI36" s="193"/>
      <c r="FJ36" s="193"/>
      <c r="FK36" s="193"/>
      <c r="FL36" s="193"/>
      <c r="FM36" s="193"/>
      <c r="FN36" s="193"/>
      <c r="FO36" s="193"/>
      <c r="FP36" s="193"/>
      <c r="FQ36" s="193"/>
      <c r="FR36" s="193"/>
      <c r="FS36" s="193"/>
      <c r="FT36" s="193"/>
      <c r="FU36" s="193"/>
      <c r="FV36" s="193"/>
      <c r="FW36" s="193"/>
      <c r="FX36" s="193"/>
      <c r="FY36" s="193"/>
      <c r="FZ36" s="193"/>
      <c r="GA36" s="193"/>
      <c r="GB36" s="193"/>
      <c r="GC36" s="193"/>
      <c r="GD36" s="193"/>
      <c r="GE36" s="193"/>
      <c r="GF36" s="193"/>
      <c r="GG36" s="193"/>
      <c r="GH36" s="193"/>
      <c r="GI36" s="193"/>
      <c r="GJ36" s="193"/>
      <c r="GK36" s="193"/>
      <c r="GL36" s="193"/>
      <c r="GM36" s="193"/>
      <c r="GN36" s="193"/>
      <c r="GO36" s="193"/>
      <c r="GP36" s="193"/>
      <c r="GQ36" s="193"/>
      <c r="GR36" s="193"/>
      <c r="GS36" s="193"/>
      <c r="GT36" s="193"/>
      <c r="GU36" s="193"/>
      <c r="GV36" s="193"/>
      <c r="GW36" s="193"/>
      <c r="GX36" s="193"/>
      <c r="GY36" s="193"/>
      <c r="GZ36" s="193"/>
      <c r="HA36" s="193"/>
      <c r="HB36" s="193"/>
      <c r="HC36" s="193"/>
      <c r="HD36" s="193"/>
      <c r="HE36" s="193"/>
      <c r="HF36" s="193"/>
      <c r="HG36" s="193"/>
      <c r="HH36" s="193"/>
      <c r="HI36" s="193"/>
      <c r="HJ36" s="193"/>
      <c r="HK36" s="193"/>
      <c r="HL36" s="193"/>
      <c r="HM36" s="193"/>
      <c r="HN36" s="193"/>
      <c r="HO36" s="193"/>
      <c r="HP36" s="193"/>
      <c r="HQ36" s="193"/>
      <c r="HR36" s="193"/>
      <c r="HS36" s="193"/>
      <c r="HT36" s="193"/>
      <c r="HU36" s="193"/>
      <c r="HV36" s="193"/>
      <c r="HW36" s="193"/>
      <c r="HX36" s="193"/>
      <c r="HY36" s="193"/>
      <c r="HZ36" s="193"/>
      <c r="IA36" s="193"/>
      <c r="IB36" s="193"/>
      <c r="IC36" s="193"/>
      <c r="ID36" s="193" t="n">
        <f aca="false">SUM($B36:IC36)</f>
        <v>0</v>
      </c>
      <c r="IE36" s="193" t="n">
        <f aca="false">SUM($B36:FU36)</f>
        <v>0</v>
      </c>
    </row>
    <row r="37" customFormat="false" ht="12.75" hidden="false" customHeight="false" outlineLevel="0" collapsed="false">
      <c r="A37" s="191" t="s">
        <v>46</v>
      </c>
      <c r="B37" s="193"/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3"/>
      <c r="CX37" s="193"/>
      <c r="CY37" s="193"/>
      <c r="CZ37" s="193"/>
      <c r="DA37" s="193"/>
      <c r="DB37" s="193"/>
      <c r="DC37" s="193"/>
      <c r="DD37" s="193"/>
      <c r="DE37" s="193"/>
      <c r="DF37" s="193"/>
      <c r="DG37" s="193"/>
      <c r="DH37" s="193"/>
      <c r="DI37" s="193"/>
      <c r="DJ37" s="193"/>
      <c r="DK37" s="193"/>
      <c r="DL37" s="193"/>
      <c r="DM37" s="193"/>
      <c r="DN37" s="193"/>
      <c r="DO37" s="193"/>
      <c r="DP37" s="193"/>
      <c r="DQ37" s="193"/>
      <c r="DR37" s="193"/>
      <c r="DS37" s="193"/>
      <c r="DT37" s="193"/>
      <c r="DU37" s="193"/>
      <c r="DV37" s="193"/>
      <c r="DW37" s="193"/>
      <c r="DX37" s="193"/>
      <c r="DY37" s="193"/>
      <c r="DZ37" s="193"/>
      <c r="EA37" s="193"/>
      <c r="EB37" s="193"/>
      <c r="EC37" s="193"/>
      <c r="ED37" s="193"/>
      <c r="EE37" s="193"/>
      <c r="EF37" s="193"/>
      <c r="EG37" s="193"/>
      <c r="EH37" s="193"/>
      <c r="EI37" s="193"/>
      <c r="EJ37" s="193"/>
      <c r="EK37" s="193"/>
      <c r="EL37" s="193"/>
      <c r="EM37" s="193"/>
      <c r="EN37" s="193"/>
      <c r="EO37" s="193"/>
      <c r="EP37" s="193"/>
      <c r="EQ37" s="193"/>
      <c r="ER37" s="193"/>
      <c r="ES37" s="193"/>
      <c r="ET37" s="193"/>
      <c r="EU37" s="193"/>
      <c r="EV37" s="193"/>
      <c r="EW37" s="193"/>
      <c r="EX37" s="193"/>
      <c r="EY37" s="193"/>
      <c r="EZ37" s="193"/>
      <c r="FA37" s="193"/>
      <c r="FB37" s="193"/>
      <c r="FC37" s="193"/>
      <c r="FD37" s="193"/>
      <c r="FE37" s="193"/>
      <c r="FF37" s="193"/>
      <c r="FG37" s="193"/>
      <c r="FH37" s="193"/>
      <c r="FI37" s="193"/>
      <c r="FJ37" s="193"/>
      <c r="FK37" s="193"/>
      <c r="FL37" s="193"/>
      <c r="FM37" s="193"/>
      <c r="FN37" s="193"/>
      <c r="FO37" s="193"/>
      <c r="FP37" s="193"/>
      <c r="FQ37" s="193"/>
      <c r="FR37" s="193"/>
      <c r="FS37" s="193"/>
      <c r="FT37" s="193"/>
      <c r="FU37" s="193"/>
      <c r="FV37" s="193"/>
      <c r="FW37" s="193"/>
      <c r="FX37" s="193"/>
      <c r="FY37" s="193"/>
      <c r="FZ37" s="193"/>
      <c r="GA37" s="193"/>
      <c r="GB37" s="193"/>
      <c r="GC37" s="193"/>
      <c r="GD37" s="193"/>
      <c r="GE37" s="193"/>
      <c r="GF37" s="193"/>
      <c r="GG37" s="193"/>
      <c r="GH37" s="193"/>
      <c r="GI37" s="193"/>
      <c r="GJ37" s="193"/>
      <c r="GK37" s="193"/>
      <c r="GL37" s="193"/>
      <c r="GM37" s="193"/>
      <c r="GN37" s="193"/>
      <c r="GO37" s="193"/>
      <c r="GP37" s="193"/>
      <c r="GQ37" s="193"/>
      <c r="GR37" s="193"/>
      <c r="GS37" s="193"/>
      <c r="GT37" s="193"/>
      <c r="GU37" s="193"/>
      <c r="GV37" s="193"/>
      <c r="GW37" s="193"/>
      <c r="GX37" s="193"/>
      <c r="GY37" s="193"/>
      <c r="GZ37" s="193"/>
      <c r="HA37" s="193"/>
      <c r="HB37" s="193"/>
      <c r="HC37" s="193"/>
      <c r="HD37" s="193"/>
      <c r="HE37" s="193"/>
      <c r="HF37" s="193"/>
      <c r="HG37" s="193"/>
      <c r="HH37" s="193"/>
      <c r="HI37" s="193"/>
      <c r="HJ37" s="193"/>
      <c r="HK37" s="193"/>
      <c r="HL37" s="193"/>
      <c r="HM37" s="193"/>
      <c r="HN37" s="193"/>
      <c r="HO37" s="193"/>
      <c r="HP37" s="193"/>
      <c r="HQ37" s="193"/>
      <c r="HR37" s="193"/>
      <c r="HS37" s="193"/>
      <c r="HT37" s="193"/>
      <c r="HU37" s="193"/>
      <c r="HV37" s="193"/>
      <c r="HW37" s="193"/>
      <c r="HX37" s="193"/>
      <c r="HY37" s="193"/>
      <c r="HZ37" s="193"/>
      <c r="IA37" s="193"/>
      <c r="IB37" s="193"/>
      <c r="IC37" s="193"/>
      <c r="ID37" s="193" t="n">
        <f aca="false">SUM($B37:IC37)</f>
        <v>0</v>
      </c>
      <c r="IE37" s="193" t="n">
        <f aca="false">SUM($B37:FU37)</f>
        <v>0</v>
      </c>
    </row>
    <row r="38" customFormat="false" ht="12.75" hidden="false" customHeight="false" outlineLevel="0" collapsed="false">
      <c r="A38" s="191" t="s">
        <v>47</v>
      </c>
      <c r="B38" s="193"/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3"/>
      <c r="DX38" s="193"/>
      <c r="DY38" s="193"/>
      <c r="DZ38" s="193"/>
      <c r="EA38" s="193"/>
      <c r="EB38" s="193"/>
      <c r="EC38" s="193"/>
      <c r="ED38" s="193"/>
      <c r="EE38" s="193"/>
      <c r="EF38" s="193"/>
      <c r="EG38" s="193"/>
      <c r="EH38" s="193"/>
      <c r="EI38" s="193"/>
      <c r="EJ38" s="193"/>
      <c r="EK38" s="193"/>
      <c r="EL38" s="193"/>
      <c r="EM38" s="193"/>
      <c r="EN38" s="193"/>
      <c r="EO38" s="193"/>
      <c r="EP38" s="193"/>
      <c r="EQ38" s="193"/>
      <c r="ER38" s="193"/>
      <c r="ES38" s="193"/>
      <c r="ET38" s="193"/>
      <c r="EU38" s="193"/>
      <c r="EV38" s="193"/>
      <c r="EW38" s="193"/>
      <c r="EX38" s="193"/>
      <c r="EY38" s="193"/>
      <c r="EZ38" s="193"/>
      <c r="FA38" s="193"/>
      <c r="FB38" s="193"/>
      <c r="FC38" s="193"/>
      <c r="FD38" s="193"/>
      <c r="FE38" s="193"/>
      <c r="FF38" s="193"/>
      <c r="FG38" s="193"/>
      <c r="FH38" s="193"/>
      <c r="FI38" s="193"/>
      <c r="FJ38" s="193"/>
      <c r="FK38" s="193"/>
      <c r="FL38" s="193"/>
      <c r="FM38" s="193"/>
      <c r="FN38" s="193"/>
      <c r="FO38" s="193"/>
      <c r="FP38" s="193"/>
      <c r="FQ38" s="193"/>
      <c r="FR38" s="193"/>
      <c r="FS38" s="193"/>
      <c r="FT38" s="193"/>
      <c r="FU38" s="193"/>
      <c r="FV38" s="193"/>
      <c r="FW38" s="193"/>
      <c r="FX38" s="193"/>
      <c r="FY38" s="193"/>
      <c r="FZ38" s="193"/>
      <c r="GA38" s="193"/>
      <c r="GB38" s="193"/>
      <c r="GC38" s="193"/>
      <c r="GD38" s="193"/>
      <c r="GE38" s="193"/>
      <c r="GF38" s="193"/>
      <c r="GG38" s="193"/>
      <c r="GH38" s="193"/>
      <c r="GI38" s="193"/>
      <c r="GJ38" s="193"/>
      <c r="GK38" s="193"/>
      <c r="GL38" s="193"/>
      <c r="GM38" s="193"/>
      <c r="GN38" s="193"/>
      <c r="GO38" s="193"/>
      <c r="GP38" s="193"/>
      <c r="GQ38" s="193"/>
      <c r="GR38" s="193"/>
      <c r="GS38" s="193"/>
      <c r="GT38" s="193"/>
      <c r="GU38" s="193"/>
      <c r="GV38" s="193"/>
      <c r="GW38" s="193"/>
      <c r="GX38" s="193"/>
      <c r="GY38" s="193"/>
      <c r="GZ38" s="193"/>
      <c r="HA38" s="193"/>
      <c r="HB38" s="193"/>
      <c r="HC38" s="193"/>
      <c r="HD38" s="193"/>
      <c r="HE38" s="193"/>
      <c r="HF38" s="193"/>
      <c r="HG38" s="193"/>
      <c r="HH38" s="193"/>
      <c r="HI38" s="193"/>
      <c r="HJ38" s="193"/>
      <c r="HK38" s="193"/>
      <c r="HL38" s="193"/>
      <c r="HM38" s="193"/>
      <c r="HN38" s="193"/>
      <c r="HO38" s="193"/>
      <c r="HP38" s="193"/>
      <c r="HQ38" s="193"/>
      <c r="HR38" s="193"/>
      <c r="HS38" s="193"/>
      <c r="HT38" s="193"/>
      <c r="HU38" s="193"/>
      <c r="HV38" s="193"/>
      <c r="HW38" s="193"/>
      <c r="HX38" s="193"/>
      <c r="HY38" s="193"/>
      <c r="HZ38" s="193"/>
      <c r="IA38" s="193"/>
      <c r="IB38" s="193"/>
      <c r="IC38" s="193"/>
      <c r="ID38" s="193" t="n">
        <f aca="false">SUM($B38:IC38)</f>
        <v>0</v>
      </c>
      <c r="IE38" s="193" t="n">
        <f aca="false">SUM($B38:FU38)</f>
        <v>0</v>
      </c>
    </row>
    <row r="39" customFormat="false" ht="12.75" hidden="false" customHeight="false" outlineLevel="0" collapsed="false">
      <c r="A39" s="191" t="s">
        <v>48</v>
      </c>
      <c r="B39" s="193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  <c r="DZ39" s="193"/>
      <c r="EA39" s="193"/>
      <c r="EB39" s="193"/>
      <c r="EC39" s="193"/>
      <c r="ED39" s="193"/>
      <c r="EE39" s="193"/>
      <c r="EF39" s="193"/>
      <c r="EG39" s="193"/>
      <c r="EH39" s="193"/>
      <c r="EI39" s="193"/>
      <c r="EJ39" s="193"/>
      <c r="EK39" s="193"/>
      <c r="EL39" s="193"/>
      <c r="EM39" s="193"/>
      <c r="EN39" s="193"/>
      <c r="EO39" s="193"/>
      <c r="EP39" s="193"/>
      <c r="EQ39" s="193"/>
      <c r="ER39" s="193"/>
      <c r="ES39" s="193"/>
      <c r="ET39" s="193"/>
      <c r="EU39" s="193"/>
      <c r="EV39" s="193"/>
      <c r="EW39" s="193"/>
      <c r="EX39" s="193"/>
      <c r="EY39" s="193"/>
      <c r="EZ39" s="193"/>
      <c r="FA39" s="193"/>
      <c r="FB39" s="193"/>
      <c r="FC39" s="193"/>
      <c r="FD39" s="193"/>
      <c r="FE39" s="193"/>
      <c r="FF39" s="193"/>
      <c r="FG39" s="193"/>
      <c r="FH39" s="193"/>
      <c r="FI39" s="193"/>
      <c r="FJ39" s="193"/>
      <c r="FK39" s="193"/>
      <c r="FL39" s="193"/>
      <c r="FM39" s="193"/>
      <c r="FN39" s="193"/>
      <c r="FO39" s="193"/>
      <c r="FP39" s="193"/>
      <c r="FQ39" s="193"/>
      <c r="FR39" s="193"/>
      <c r="FS39" s="193"/>
      <c r="FT39" s="193"/>
      <c r="FU39" s="193"/>
      <c r="FV39" s="193"/>
      <c r="FW39" s="193"/>
      <c r="FX39" s="193"/>
      <c r="FY39" s="193"/>
      <c r="FZ39" s="193"/>
      <c r="GA39" s="193"/>
      <c r="GB39" s="193"/>
      <c r="GC39" s="193"/>
      <c r="GD39" s="193"/>
      <c r="GE39" s="193"/>
      <c r="GF39" s="193"/>
      <c r="GG39" s="193"/>
      <c r="GH39" s="193"/>
      <c r="GI39" s="193"/>
      <c r="GJ39" s="193"/>
      <c r="GK39" s="193"/>
      <c r="GL39" s="193"/>
      <c r="GM39" s="193"/>
      <c r="GN39" s="193"/>
      <c r="GO39" s="193"/>
      <c r="GP39" s="193"/>
      <c r="GQ39" s="193"/>
      <c r="GR39" s="193"/>
      <c r="GS39" s="193"/>
      <c r="GT39" s="193"/>
      <c r="GU39" s="193"/>
      <c r="GV39" s="193"/>
      <c r="GW39" s="193"/>
      <c r="GX39" s="193"/>
      <c r="GY39" s="193"/>
      <c r="GZ39" s="193"/>
      <c r="HA39" s="193"/>
      <c r="HB39" s="193"/>
      <c r="HC39" s="193"/>
      <c r="HD39" s="193"/>
      <c r="HE39" s="193"/>
      <c r="HF39" s="193"/>
      <c r="HG39" s="193"/>
      <c r="HH39" s="193"/>
      <c r="HI39" s="193"/>
      <c r="HJ39" s="193"/>
      <c r="HK39" s="193"/>
      <c r="HL39" s="193"/>
      <c r="HM39" s="193"/>
      <c r="HN39" s="193"/>
      <c r="HO39" s="193"/>
      <c r="HP39" s="193"/>
      <c r="HQ39" s="193"/>
      <c r="HR39" s="193"/>
      <c r="HS39" s="193"/>
      <c r="HT39" s="193"/>
      <c r="HU39" s="193"/>
      <c r="HV39" s="193"/>
      <c r="HW39" s="193"/>
      <c r="HX39" s="193"/>
      <c r="HY39" s="193"/>
      <c r="HZ39" s="193"/>
      <c r="IA39" s="193"/>
      <c r="IB39" s="193"/>
      <c r="IC39" s="193"/>
      <c r="ID39" s="193" t="n">
        <f aca="false">SUM($B39:IC39)</f>
        <v>0</v>
      </c>
      <c r="IE39" s="193" t="n">
        <f aca="false">SUM($B39:FU39)</f>
        <v>0</v>
      </c>
    </row>
    <row r="40" customFormat="false" ht="12.75" hidden="false" customHeight="false" outlineLevel="0" collapsed="false">
      <c r="A40" s="191" t="s">
        <v>49</v>
      </c>
      <c r="B40" s="193"/>
      <c r="C40" s="193"/>
      <c r="D40" s="193"/>
      <c r="E40" s="193"/>
      <c r="F40" s="193"/>
      <c r="G40" s="193"/>
      <c r="H40" s="193" t="n">
        <v>-3210.39752044833</v>
      </c>
      <c r="I40" s="193" t="n">
        <v>-7826.55408709806</v>
      </c>
      <c r="J40" s="193" t="n">
        <v>-7108.156272959</v>
      </c>
      <c r="K40" s="193" t="n">
        <v>-2907.11219585053</v>
      </c>
      <c r="L40" s="193" t="n">
        <v>-7387.14373825506</v>
      </c>
      <c r="M40" s="193" t="n">
        <v>-6993.32010929131</v>
      </c>
      <c r="N40" s="193" t="n">
        <v>-7278.89284229429</v>
      </c>
      <c r="O40" s="193" t="n">
        <v>-8394.0942513124</v>
      </c>
      <c r="P40" s="193" t="n">
        <v>-7816.23357389034</v>
      </c>
      <c r="Q40" s="193" t="n">
        <v>-7819.5555649296</v>
      </c>
      <c r="R40" s="193" t="n">
        <v>-7387.73143892514</v>
      </c>
      <c r="S40" s="193" t="n">
        <v>-8396.84790481706</v>
      </c>
      <c r="T40" s="193" t="n">
        <v>-8791.6302428344</v>
      </c>
      <c r="U40" s="193" t="n">
        <v>-7719.95113986826</v>
      </c>
      <c r="V40" s="193" t="n">
        <v>-6355.73248208763</v>
      </c>
      <c r="W40" s="193" t="n">
        <v>-2917.95033962176</v>
      </c>
      <c r="X40" s="193" t="n">
        <v>-7175.82545219008</v>
      </c>
      <c r="Y40" s="193" t="n">
        <v>-7980.68745085446</v>
      </c>
      <c r="Z40" s="193" t="n">
        <v>-7372.98610234551</v>
      </c>
      <c r="AA40" s="193" t="n">
        <v>-8077.344046962</v>
      </c>
      <c r="AB40" s="193" t="n">
        <v>-8126.3675393878</v>
      </c>
      <c r="AC40" s="193" t="n">
        <v>-7936.14329402108</v>
      </c>
      <c r="AD40" s="193" t="n">
        <v>-7345.13165712711</v>
      </c>
      <c r="AE40" s="193" t="n">
        <v>-8058.76127875217</v>
      </c>
      <c r="AF40" s="193" t="n">
        <v>-8702.45130226796</v>
      </c>
      <c r="AG40" s="193" t="n">
        <v>-6842.78709082852</v>
      </c>
      <c r="AH40" s="193" t="n">
        <v>-6533.86003905005</v>
      </c>
      <c r="AI40" s="193" t="n">
        <v>-3532.55674698625</v>
      </c>
      <c r="AJ40" s="193" t="n">
        <v>-6382.38385261011</v>
      </c>
      <c r="AK40" s="193" t="n">
        <v>-7553.60108284395</v>
      </c>
      <c r="AL40" s="193" t="n">
        <v>-8097.80964336804</v>
      </c>
      <c r="AM40" s="193" t="n">
        <v>-7232.26596326357</v>
      </c>
      <c r="AN40" s="193" t="n">
        <v>-7664.61692746665</v>
      </c>
      <c r="AO40" s="193" t="n">
        <v>-7614.59870027428</v>
      </c>
      <c r="AP40" s="193" t="n">
        <v>-6669.81800981428</v>
      </c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T40" s="193"/>
      <c r="CU40" s="193"/>
      <c r="CV40" s="193"/>
      <c r="CW40" s="193"/>
      <c r="CX40" s="193"/>
      <c r="CY40" s="193"/>
      <c r="CZ40" s="193"/>
      <c r="DA40" s="193"/>
      <c r="DB40" s="193"/>
      <c r="DC40" s="193"/>
      <c r="DD40" s="193"/>
      <c r="DE40" s="193"/>
      <c r="DF40" s="193"/>
      <c r="DG40" s="193"/>
      <c r="DH40" s="193"/>
      <c r="DI40" s="193"/>
      <c r="DJ40" s="193"/>
      <c r="DK40" s="193"/>
      <c r="DL40" s="193"/>
      <c r="DM40" s="193"/>
      <c r="DN40" s="193"/>
      <c r="DO40" s="193"/>
      <c r="DP40" s="193"/>
      <c r="DQ40" s="193"/>
      <c r="DR40" s="193"/>
      <c r="DS40" s="193"/>
      <c r="DT40" s="193"/>
      <c r="DU40" s="193"/>
      <c r="DV40" s="193"/>
      <c r="DW40" s="193"/>
      <c r="DX40" s="193"/>
      <c r="DY40" s="193"/>
      <c r="DZ40" s="193"/>
      <c r="EA40" s="193"/>
      <c r="EB40" s="193"/>
      <c r="EC40" s="193"/>
      <c r="ED40" s="193"/>
      <c r="EE40" s="193"/>
      <c r="EF40" s="193"/>
      <c r="EG40" s="193"/>
      <c r="EH40" s="193"/>
      <c r="EI40" s="193"/>
      <c r="EJ40" s="193"/>
      <c r="EK40" s="193"/>
      <c r="EL40" s="193"/>
      <c r="EM40" s="193"/>
      <c r="EN40" s="193"/>
      <c r="EO40" s="193"/>
      <c r="EP40" s="193"/>
      <c r="EQ40" s="193"/>
      <c r="ER40" s="193"/>
      <c r="ES40" s="193"/>
      <c r="ET40" s="193"/>
      <c r="EU40" s="193"/>
      <c r="EV40" s="193"/>
      <c r="EW40" s="193"/>
      <c r="EX40" s="193"/>
      <c r="EY40" s="193"/>
      <c r="EZ40" s="193"/>
      <c r="FA40" s="193"/>
      <c r="FB40" s="193"/>
      <c r="FC40" s="193"/>
      <c r="FD40" s="193"/>
      <c r="FE40" s="193"/>
      <c r="FF40" s="193"/>
      <c r="FG40" s="193"/>
      <c r="FH40" s="193"/>
      <c r="FI40" s="193"/>
      <c r="FJ40" s="193"/>
      <c r="FK40" s="193"/>
      <c r="FL40" s="193"/>
      <c r="FM40" s="193"/>
      <c r="FN40" s="193"/>
      <c r="FO40" s="193"/>
      <c r="FP40" s="193"/>
      <c r="FQ40" s="193"/>
      <c r="FR40" s="193"/>
      <c r="FS40" s="193"/>
      <c r="FT40" s="193"/>
      <c r="FU40" s="193"/>
      <c r="FV40" s="193"/>
      <c r="FW40" s="193"/>
      <c r="FX40" s="193"/>
      <c r="FY40" s="193"/>
      <c r="FZ40" s="193"/>
      <c r="GA40" s="193"/>
      <c r="GB40" s="193"/>
      <c r="GC40" s="193"/>
      <c r="GD40" s="193"/>
      <c r="GE40" s="193"/>
      <c r="GF40" s="193"/>
      <c r="GG40" s="193"/>
      <c r="GH40" s="193"/>
      <c r="GI40" s="193"/>
      <c r="GJ40" s="193"/>
      <c r="GK40" s="193"/>
      <c r="GL40" s="193"/>
      <c r="GM40" s="193"/>
      <c r="GN40" s="193"/>
      <c r="GO40" s="193"/>
      <c r="GP40" s="193"/>
      <c r="GQ40" s="193"/>
      <c r="GR40" s="193"/>
      <c r="GS40" s="193"/>
      <c r="GT40" s="193"/>
      <c r="GU40" s="193"/>
      <c r="GV40" s="193"/>
      <c r="GW40" s="193"/>
      <c r="GX40" s="193"/>
      <c r="GY40" s="193"/>
      <c r="GZ40" s="193"/>
      <c r="HA40" s="193"/>
      <c r="HB40" s="193"/>
      <c r="HC40" s="193"/>
      <c r="HD40" s="193"/>
      <c r="HE40" s="193"/>
      <c r="HF40" s="193"/>
      <c r="HG40" s="193"/>
      <c r="HH40" s="193"/>
      <c r="HI40" s="193"/>
      <c r="HJ40" s="193"/>
      <c r="HK40" s="193"/>
      <c r="HL40" s="193"/>
      <c r="HM40" s="193"/>
      <c r="HN40" s="193"/>
      <c r="HO40" s="193"/>
      <c r="HP40" s="193"/>
      <c r="HQ40" s="193"/>
      <c r="HR40" s="193"/>
      <c r="HS40" s="193"/>
      <c r="HT40" s="193"/>
      <c r="HU40" s="193"/>
      <c r="HV40" s="193"/>
      <c r="HW40" s="193"/>
      <c r="HX40" s="193"/>
      <c r="HY40" s="193"/>
      <c r="HZ40" s="193"/>
      <c r="IA40" s="193"/>
      <c r="IB40" s="193"/>
      <c r="IC40" s="193"/>
      <c r="ID40" s="193" t="n">
        <f aca="false">SUM($B40:IC40)</f>
        <v>-247211.299884897</v>
      </c>
      <c r="IE40" s="193" t="n">
        <f aca="false">SUM($B40:FU40)</f>
        <v>-247211.299884897</v>
      </c>
    </row>
    <row r="41" customFormat="false" ht="12.75" hidden="true" customHeight="false" outlineLevel="0" collapsed="false">
      <c r="B41" s="19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3"/>
      <c r="DX41" s="193"/>
      <c r="DY41" s="193"/>
      <c r="DZ41" s="193"/>
      <c r="EA41" s="193"/>
      <c r="EB41" s="193"/>
      <c r="EC41" s="193"/>
      <c r="ED41" s="193"/>
      <c r="EE41" s="193"/>
      <c r="EF41" s="193"/>
      <c r="EG41" s="193"/>
      <c r="EH41" s="193"/>
      <c r="EI41" s="193"/>
      <c r="EJ41" s="193"/>
      <c r="EK41" s="193"/>
      <c r="EL41" s="193"/>
      <c r="EM41" s="193"/>
      <c r="EN41" s="193"/>
      <c r="EO41" s="193"/>
      <c r="EP41" s="193"/>
      <c r="EQ41" s="193"/>
      <c r="ER41" s="193"/>
      <c r="ES41" s="193"/>
      <c r="ET41" s="193"/>
      <c r="EU41" s="193"/>
      <c r="EV41" s="193"/>
      <c r="EW41" s="193"/>
      <c r="EX41" s="193"/>
      <c r="EY41" s="193"/>
      <c r="EZ41" s="193"/>
      <c r="FA41" s="193"/>
      <c r="FB41" s="193"/>
      <c r="FC41" s="193"/>
      <c r="FD41" s="193"/>
      <c r="FE41" s="193"/>
      <c r="FF41" s="193"/>
      <c r="FG41" s="193"/>
      <c r="FH41" s="193"/>
      <c r="FI41" s="193"/>
      <c r="FJ41" s="193"/>
      <c r="FK41" s="193"/>
      <c r="FL41" s="193"/>
      <c r="FM41" s="193"/>
      <c r="FN41" s="193"/>
      <c r="FO41" s="193"/>
      <c r="FP41" s="193"/>
      <c r="FQ41" s="193"/>
      <c r="FR41" s="193"/>
      <c r="FS41" s="193"/>
      <c r="FT41" s="193"/>
      <c r="FU41" s="193"/>
      <c r="FV41" s="193"/>
      <c r="FW41" s="193"/>
      <c r="FX41" s="193"/>
      <c r="FY41" s="193"/>
      <c r="FZ41" s="193"/>
      <c r="GA41" s="193"/>
      <c r="GB41" s="193"/>
      <c r="GC41" s="193"/>
      <c r="GD41" s="193"/>
      <c r="GE41" s="193"/>
      <c r="GF41" s="193"/>
      <c r="GG41" s="193"/>
      <c r="GH41" s="193"/>
      <c r="GI41" s="193"/>
      <c r="GJ41" s="193"/>
      <c r="GK41" s="193"/>
      <c r="GL41" s="193"/>
      <c r="GM41" s="193"/>
      <c r="GN41" s="193"/>
      <c r="GO41" s="193"/>
      <c r="GP41" s="193"/>
      <c r="GQ41" s="193"/>
      <c r="GR41" s="193"/>
      <c r="GS41" s="193"/>
      <c r="GT41" s="193"/>
      <c r="GU41" s="193"/>
      <c r="GV41" s="193"/>
      <c r="GW41" s="193"/>
      <c r="GX41" s="193"/>
      <c r="GY41" s="193"/>
      <c r="GZ41" s="193"/>
      <c r="HA41" s="193"/>
      <c r="HB41" s="193"/>
      <c r="HC41" s="193"/>
      <c r="HD41" s="193"/>
      <c r="HE41" s="193"/>
      <c r="HF41" s="193"/>
      <c r="HG41" s="193"/>
      <c r="HH41" s="193"/>
      <c r="HI41" s="193"/>
      <c r="HJ41" s="193"/>
      <c r="HK41" s="193"/>
      <c r="HL41" s="193"/>
      <c r="HM41" s="193"/>
      <c r="HN41" s="193"/>
      <c r="HO41" s="193"/>
      <c r="HP41" s="193"/>
      <c r="HQ41" s="193"/>
      <c r="HR41" s="193"/>
      <c r="HS41" s="193"/>
      <c r="HT41" s="193"/>
      <c r="HU41" s="193"/>
      <c r="HV41" s="193"/>
      <c r="HW41" s="193"/>
      <c r="HX41" s="193"/>
      <c r="HY41" s="193"/>
      <c r="HZ41" s="193"/>
      <c r="IA41" s="193"/>
      <c r="IB41" s="193"/>
      <c r="IC41" s="193"/>
      <c r="ID41" s="193" t="n">
        <f aca="false">SUM($B41:IC41)</f>
        <v>0</v>
      </c>
      <c r="IE41" s="193" t="n">
        <f aca="false">SUM($B41:FU41)</f>
        <v>0</v>
      </c>
    </row>
    <row r="42" customFormat="false" ht="12.75" hidden="true" customHeight="false" outlineLevel="0" collapsed="false">
      <c r="B42" s="193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3"/>
      <c r="DX42" s="193"/>
      <c r="DY42" s="193"/>
      <c r="DZ42" s="193"/>
      <c r="EA42" s="193"/>
      <c r="EB42" s="193"/>
      <c r="EC42" s="193"/>
      <c r="ED42" s="193"/>
      <c r="EE42" s="193"/>
      <c r="EF42" s="193"/>
      <c r="EG42" s="193"/>
      <c r="EH42" s="193"/>
      <c r="EI42" s="193"/>
      <c r="EJ42" s="193"/>
      <c r="EK42" s="193"/>
      <c r="EL42" s="193"/>
      <c r="EM42" s="193"/>
      <c r="EN42" s="193"/>
      <c r="EO42" s="193"/>
      <c r="EP42" s="193"/>
      <c r="EQ42" s="193"/>
      <c r="ER42" s="193"/>
      <c r="ES42" s="193"/>
      <c r="ET42" s="193"/>
      <c r="EU42" s="193"/>
      <c r="EV42" s="193"/>
      <c r="EW42" s="193"/>
      <c r="EX42" s="193"/>
      <c r="EY42" s="193"/>
      <c r="EZ42" s="193"/>
      <c r="FA42" s="193"/>
      <c r="FB42" s="193"/>
      <c r="FC42" s="193"/>
      <c r="FD42" s="193"/>
      <c r="FE42" s="193"/>
      <c r="FF42" s="193"/>
      <c r="FG42" s="193"/>
      <c r="FH42" s="193"/>
      <c r="FI42" s="193"/>
      <c r="FJ42" s="193"/>
      <c r="FK42" s="193"/>
      <c r="FL42" s="193"/>
      <c r="FM42" s="193"/>
      <c r="FN42" s="193"/>
      <c r="FO42" s="193"/>
      <c r="FP42" s="193"/>
      <c r="FQ42" s="193"/>
      <c r="FR42" s="193"/>
      <c r="FS42" s="193"/>
      <c r="FT42" s="193"/>
      <c r="FU42" s="193"/>
      <c r="FV42" s="193"/>
      <c r="FW42" s="193"/>
      <c r="FX42" s="193"/>
      <c r="FY42" s="193"/>
      <c r="FZ42" s="193"/>
      <c r="GA42" s="193"/>
      <c r="GB42" s="193"/>
      <c r="GC42" s="193"/>
      <c r="GD42" s="193"/>
      <c r="GE42" s="193"/>
      <c r="GF42" s="193"/>
      <c r="GG42" s="193"/>
      <c r="GH42" s="193"/>
      <c r="GI42" s="193"/>
      <c r="GJ42" s="193"/>
      <c r="GK42" s="193"/>
      <c r="GL42" s="193"/>
      <c r="GM42" s="193"/>
      <c r="GN42" s="193"/>
      <c r="GO42" s="193"/>
      <c r="GP42" s="193"/>
      <c r="GQ42" s="193"/>
      <c r="GR42" s="193"/>
      <c r="GS42" s="193"/>
      <c r="GT42" s="193"/>
      <c r="GU42" s="193"/>
      <c r="GV42" s="193"/>
      <c r="GW42" s="193"/>
      <c r="GX42" s="193"/>
      <c r="GY42" s="193"/>
      <c r="GZ42" s="193"/>
      <c r="HA42" s="193"/>
      <c r="HB42" s="193"/>
      <c r="HC42" s="193"/>
      <c r="HD42" s="193"/>
      <c r="HE42" s="193"/>
      <c r="HF42" s="193"/>
      <c r="HG42" s="193"/>
      <c r="HH42" s="193"/>
      <c r="HI42" s="193"/>
      <c r="HJ42" s="193"/>
      <c r="HK42" s="193"/>
      <c r="HL42" s="193"/>
      <c r="HM42" s="193"/>
      <c r="HN42" s="193"/>
      <c r="HO42" s="193"/>
      <c r="HP42" s="193"/>
      <c r="HQ42" s="193"/>
      <c r="HR42" s="193"/>
      <c r="HS42" s="193"/>
      <c r="HT42" s="193"/>
      <c r="HU42" s="193"/>
      <c r="HV42" s="193"/>
      <c r="HW42" s="193"/>
      <c r="HX42" s="193"/>
      <c r="HY42" s="193"/>
      <c r="HZ42" s="193"/>
      <c r="IA42" s="193"/>
      <c r="IB42" s="193"/>
      <c r="IC42" s="193"/>
      <c r="ID42" s="193" t="n">
        <f aca="false">SUM($B42:IC42)</f>
        <v>0</v>
      </c>
      <c r="IE42" s="193" t="n">
        <f aca="false">SUM($B42:FU42)</f>
        <v>0</v>
      </c>
    </row>
    <row r="43" customFormat="false" ht="12.75" hidden="true" customHeight="false" outlineLevel="0" collapsed="false">
      <c r="B43" s="193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3"/>
      <c r="DX43" s="193"/>
      <c r="DY43" s="193"/>
      <c r="DZ43" s="193"/>
      <c r="EA43" s="193"/>
      <c r="EB43" s="193"/>
      <c r="EC43" s="193"/>
      <c r="ED43" s="193"/>
      <c r="EE43" s="193"/>
      <c r="EF43" s="193"/>
      <c r="EG43" s="193"/>
      <c r="EH43" s="193"/>
      <c r="EI43" s="193"/>
      <c r="EJ43" s="193"/>
      <c r="EK43" s="193"/>
      <c r="EL43" s="193"/>
      <c r="EM43" s="193"/>
      <c r="EN43" s="193"/>
      <c r="EO43" s="193"/>
      <c r="EP43" s="193"/>
      <c r="EQ43" s="193"/>
      <c r="ER43" s="193"/>
      <c r="ES43" s="193"/>
      <c r="ET43" s="193"/>
      <c r="EU43" s="193"/>
      <c r="EV43" s="193"/>
      <c r="EW43" s="193"/>
      <c r="EX43" s="193"/>
      <c r="EY43" s="193"/>
      <c r="EZ43" s="193"/>
      <c r="FA43" s="193"/>
      <c r="FB43" s="193"/>
      <c r="FC43" s="193"/>
      <c r="FD43" s="193"/>
      <c r="FE43" s="193"/>
      <c r="FF43" s="193"/>
      <c r="FG43" s="193"/>
      <c r="FH43" s="193"/>
      <c r="FI43" s="193"/>
      <c r="FJ43" s="193"/>
      <c r="FK43" s="193"/>
      <c r="FL43" s="193"/>
      <c r="FM43" s="193"/>
      <c r="FN43" s="193"/>
      <c r="FO43" s="193"/>
      <c r="FP43" s="193"/>
      <c r="FQ43" s="193"/>
      <c r="FR43" s="193"/>
      <c r="FS43" s="193"/>
      <c r="FT43" s="193"/>
      <c r="FU43" s="193"/>
      <c r="FV43" s="193"/>
      <c r="FW43" s="193"/>
      <c r="FX43" s="193"/>
      <c r="FY43" s="193"/>
      <c r="FZ43" s="193"/>
      <c r="GA43" s="193"/>
      <c r="GB43" s="193"/>
      <c r="GC43" s="193"/>
      <c r="GD43" s="193"/>
      <c r="GE43" s="193"/>
      <c r="GF43" s="193"/>
      <c r="GG43" s="193"/>
      <c r="GH43" s="193"/>
      <c r="GI43" s="193"/>
      <c r="GJ43" s="193"/>
      <c r="GK43" s="193"/>
      <c r="GL43" s="193"/>
      <c r="GM43" s="193"/>
      <c r="GN43" s="193"/>
      <c r="GO43" s="193"/>
      <c r="GP43" s="193"/>
      <c r="GQ43" s="193"/>
      <c r="GR43" s="193"/>
      <c r="GS43" s="193"/>
      <c r="GT43" s="193"/>
      <c r="GU43" s="193"/>
      <c r="GV43" s="193"/>
      <c r="GW43" s="193"/>
      <c r="GX43" s="193"/>
      <c r="GY43" s="193"/>
      <c r="GZ43" s="193"/>
      <c r="HA43" s="193"/>
      <c r="HB43" s="193"/>
      <c r="HC43" s="193"/>
      <c r="HD43" s="193"/>
      <c r="HE43" s="193"/>
      <c r="HF43" s="193"/>
      <c r="HG43" s="193"/>
      <c r="HH43" s="193"/>
      <c r="HI43" s="193"/>
      <c r="HJ43" s="193"/>
      <c r="HK43" s="193"/>
      <c r="HL43" s="193"/>
      <c r="HM43" s="193"/>
      <c r="HN43" s="193"/>
      <c r="HO43" s="193"/>
      <c r="HP43" s="193"/>
      <c r="HQ43" s="193"/>
      <c r="HR43" s="193"/>
      <c r="HS43" s="193"/>
      <c r="HT43" s="193"/>
      <c r="HU43" s="193"/>
      <c r="HV43" s="193"/>
      <c r="HW43" s="193"/>
      <c r="HX43" s="193"/>
      <c r="HY43" s="193"/>
      <c r="HZ43" s="193"/>
      <c r="IA43" s="193"/>
      <c r="IB43" s="193"/>
      <c r="IC43" s="193"/>
      <c r="ID43" s="193" t="n">
        <f aca="false">SUM($B43:IC43)</f>
        <v>0</v>
      </c>
      <c r="IE43" s="193" t="n">
        <f aca="false">SUM($B43:FU43)</f>
        <v>0</v>
      </c>
    </row>
    <row r="44" customFormat="false" ht="12.75" hidden="true" customHeight="false" outlineLevel="0" collapsed="false">
      <c r="B44" s="19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3"/>
      <c r="DX44" s="193"/>
      <c r="DY44" s="193"/>
      <c r="DZ44" s="193"/>
      <c r="EA44" s="193"/>
      <c r="EB44" s="193"/>
      <c r="EC44" s="193"/>
      <c r="ED44" s="193"/>
      <c r="EE44" s="193"/>
      <c r="EF44" s="193"/>
      <c r="EG44" s="193"/>
      <c r="EH44" s="193"/>
      <c r="EI44" s="193"/>
      <c r="EJ44" s="193"/>
      <c r="EK44" s="193"/>
      <c r="EL44" s="193"/>
      <c r="EM44" s="193"/>
      <c r="EN44" s="193"/>
      <c r="EO44" s="193"/>
      <c r="EP44" s="193"/>
      <c r="EQ44" s="193"/>
      <c r="ER44" s="193"/>
      <c r="ES44" s="193"/>
      <c r="ET44" s="193"/>
      <c r="EU44" s="193"/>
      <c r="EV44" s="193"/>
      <c r="EW44" s="193"/>
      <c r="EX44" s="193"/>
      <c r="EY44" s="193"/>
      <c r="EZ44" s="193"/>
      <c r="FA44" s="193"/>
      <c r="FB44" s="193"/>
      <c r="FC44" s="193"/>
      <c r="FD44" s="193"/>
      <c r="FE44" s="193"/>
      <c r="FF44" s="193"/>
      <c r="FG44" s="193"/>
      <c r="FH44" s="193"/>
      <c r="FI44" s="193"/>
      <c r="FJ44" s="193"/>
      <c r="FK44" s="193"/>
      <c r="FL44" s="193"/>
      <c r="FM44" s="193"/>
      <c r="FN44" s="193"/>
      <c r="FO44" s="193"/>
      <c r="FP44" s="193"/>
      <c r="FQ44" s="193"/>
      <c r="FR44" s="193"/>
      <c r="FS44" s="193"/>
      <c r="FT44" s="193"/>
      <c r="FU44" s="193"/>
      <c r="FV44" s="193"/>
      <c r="FW44" s="193"/>
      <c r="FX44" s="193"/>
      <c r="FY44" s="193"/>
      <c r="FZ44" s="193"/>
      <c r="GA44" s="193"/>
      <c r="GB44" s="193"/>
      <c r="GC44" s="193"/>
      <c r="GD44" s="193"/>
      <c r="GE44" s="193"/>
      <c r="GF44" s="193"/>
      <c r="GG44" s="193"/>
      <c r="GH44" s="193"/>
      <c r="GI44" s="193"/>
      <c r="GJ44" s="193"/>
      <c r="GK44" s="193"/>
      <c r="GL44" s="193"/>
      <c r="GM44" s="193"/>
      <c r="GN44" s="193"/>
      <c r="GO44" s="193"/>
      <c r="GP44" s="193"/>
      <c r="GQ44" s="193"/>
      <c r="GR44" s="193"/>
      <c r="GS44" s="193"/>
      <c r="GT44" s="193"/>
      <c r="GU44" s="193"/>
      <c r="GV44" s="193"/>
      <c r="GW44" s="193"/>
      <c r="GX44" s="193"/>
      <c r="GY44" s="193"/>
      <c r="GZ44" s="193"/>
      <c r="HA44" s="193"/>
      <c r="HB44" s="193"/>
      <c r="HC44" s="193"/>
      <c r="HD44" s="193"/>
      <c r="HE44" s="193"/>
      <c r="HF44" s="193"/>
      <c r="HG44" s="193"/>
      <c r="HH44" s="193"/>
      <c r="HI44" s="193"/>
      <c r="HJ44" s="193"/>
      <c r="HK44" s="193"/>
      <c r="HL44" s="193"/>
      <c r="HM44" s="193"/>
      <c r="HN44" s="193"/>
      <c r="HO44" s="193"/>
      <c r="HP44" s="193"/>
      <c r="HQ44" s="193"/>
      <c r="HR44" s="193"/>
      <c r="HS44" s="193"/>
      <c r="HT44" s="193"/>
      <c r="HU44" s="193"/>
      <c r="HV44" s="193"/>
      <c r="HW44" s="193"/>
      <c r="HX44" s="193"/>
      <c r="HY44" s="193"/>
      <c r="HZ44" s="193"/>
      <c r="IA44" s="193"/>
      <c r="IB44" s="193"/>
      <c r="IC44" s="193"/>
      <c r="ID44" s="193" t="n">
        <f aca="false">SUM($B44:IC44)</f>
        <v>0</v>
      </c>
      <c r="IE44" s="193" t="n">
        <f aca="false">SUM($B44:FU44)</f>
        <v>0</v>
      </c>
    </row>
    <row r="45" customFormat="false" ht="12.75" hidden="true" customHeight="false" outlineLevel="0" collapsed="false">
      <c r="B45" s="19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D45" s="193"/>
      <c r="CE45" s="193"/>
      <c r="CF45" s="193"/>
      <c r="CG45" s="193"/>
      <c r="CH45" s="193"/>
      <c r="CI45" s="193"/>
      <c r="CJ45" s="193"/>
      <c r="CK45" s="193"/>
      <c r="CL45" s="193"/>
      <c r="CM45" s="193"/>
      <c r="CN45" s="193"/>
      <c r="CO45" s="193"/>
      <c r="CP45" s="193"/>
      <c r="CQ45" s="193"/>
      <c r="CR45" s="193"/>
      <c r="CS45" s="193"/>
      <c r="CT45" s="193"/>
      <c r="CU45" s="193"/>
      <c r="CV45" s="193"/>
      <c r="CW45" s="193"/>
      <c r="CX45" s="193"/>
      <c r="CY45" s="193"/>
      <c r="CZ45" s="193"/>
      <c r="DA45" s="193"/>
      <c r="DB45" s="193"/>
      <c r="DC45" s="193"/>
      <c r="DD45" s="193"/>
      <c r="DE45" s="193"/>
      <c r="DF45" s="193"/>
      <c r="DG45" s="193"/>
      <c r="DH45" s="193"/>
      <c r="DI45" s="193"/>
      <c r="DJ45" s="193"/>
      <c r="DK45" s="193"/>
      <c r="DL45" s="193"/>
      <c r="DM45" s="193"/>
      <c r="DN45" s="193"/>
      <c r="DO45" s="193"/>
      <c r="DP45" s="193"/>
      <c r="DQ45" s="193"/>
      <c r="DR45" s="193"/>
      <c r="DS45" s="193"/>
      <c r="DT45" s="193"/>
      <c r="DU45" s="193"/>
      <c r="DV45" s="193"/>
      <c r="DW45" s="193"/>
      <c r="DX45" s="193"/>
      <c r="DY45" s="193"/>
      <c r="DZ45" s="193"/>
      <c r="EA45" s="193"/>
      <c r="EB45" s="193"/>
      <c r="EC45" s="193"/>
      <c r="ED45" s="193"/>
      <c r="EE45" s="193"/>
      <c r="EF45" s="193"/>
      <c r="EG45" s="193"/>
      <c r="EH45" s="193"/>
      <c r="EI45" s="193"/>
      <c r="EJ45" s="193"/>
      <c r="EK45" s="193"/>
      <c r="EL45" s="193"/>
      <c r="EM45" s="193"/>
      <c r="EN45" s="193"/>
      <c r="EO45" s="193"/>
      <c r="EP45" s="193"/>
      <c r="EQ45" s="193"/>
      <c r="ER45" s="193"/>
      <c r="ES45" s="193"/>
      <c r="ET45" s="193"/>
      <c r="EU45" s="193"/>
      <c r="EV45" s="193"/>
      <c r="EW45" s="193"/>
      <c r="EX45" s="193"/>
      <c r="EY45" s="193"/>
      <c r="EZ45" s="193"/>
      <c r="FA45" s="193"/>
      <c r="FB45" s="193"/>
      <c r="FC45" s="193"/>
      <c r="FD45" s="193"/>
      <c r="FE45" s="193"/>
      <c r="FF45" s="193"/>
      <c r="FG45" s="193"/>
      <c r="FH45" s="193"/>
      <c r="FI45" s="193"/>
      <c r="FJ45" s="193"/>
      <c r="FK45" s="193"/>
      <c r="FL45" s="193"/>
      <c r="FM45" s="193"/>
      <c r="FN45" s="193"/>
      <c r="FO45" s="193"/>
      <c r="FP45" s="193"/>
      <c r="FQ45" s="193"/>
      <c r="FR45" s="193"/>
      <c r="FS45" s="193"/>
      <c r="FT45" s="193"/>
      <c r="FU45" s="193"/>
      <c r="FV45" s="193"/>
      <c r="FW45" s="193"/>
      <c r="FX45" s="193"/>
      <c r="FY45" s="193"/>
      <c r="FZ45" s="193"/>
      <c r="GA45" s="193"/>
      <c r="GB45" s="193"/>
      <c r="GC45" s="193"/>
      <c r="GD45" s="193"/>
      <c r="GE45" s="193"/>
      <c r="GF45" s="193"/>
      <c r="GG45" s="193"/>
      <c r="GH45" s="193"/>
      <c r="GI45" s="193"/>
      <c r="GJ45" s="193"/>
      <c r="GK45" s="193"/>
      <c r="GL45" s="193"/>
      <c r="GM45" s="193"/>
      <c r="GN45" s="193"/>
      <c r="GO45" s="193"/>
      <c r="GP45" s="193"/>
      <c r="GQ45" s="193"/>
      <c r="GR45" s="193"/>
      <c r="GS45" s="193"/>
      <c r="GT45" s="193"/>
      <c r="GU45" s="193"/>
      <c r="GV45" s="193"/>
      <c r="GW45" s="193"/>
      <c r="GX45" s="193"/>
      <c r="GY45" s="193"/>
      <c r="GZ45" s="193"/>
      <c r="HA45" s="193"/>
      <c r="HB45" s="193"/>
      <c r="HC45" s="193"/>
      <c r="HD45" s="193"/>
      <c r="HE45" s="193"/>
      <c r="HF45" s="193"/>
      <c r="HG45" s="193"/>
      <c r="HH45" s="193"/>
      <c r="HI45" s="193"/>
      <c r="HJ45" s="193"/>
      <c r="HK45" s="193"/>
      <c r="HL45" s="193"/>
      <c r="HM45" s="193"/>
      <c r="HN45" s="193"/>
      <c r="HO45" s="193"/>
      <c r="HP45" s="193"/>
      <c r="HQ45" s="193"/>
      <c r="HR45" s="193"/>
      <c r="HS45" s="193"/>
      <c r="HT45" s="193"/>
      <c r="HU45" s="193"/>
      <c r="HV45" s="193"/>
      <c r="HW45" s="193"/>
      <c r="HX45" s="193"/>
      <c r="HY45" s="193"/>
      <c r="HZ45" s="193"/>
      <c r="IA45" s="193"/>
      <c r="IB45" s="193"/>
      <c r="IC45" s="193"/>
      <c r="ID45" s="193" t="n">
        <f aca="false">SUM($B45:IC45)</f>
        <v>0</v>
      </c>
      <c r="IE45" s="193" t="n">
        <f aca="false">SUM($B45:FU45)</f>
        <v>0</v>
      </c>
    </row>
    <row r="46" customFormat="false" ht="12.75" hidden="true" customHeight="false" outlineLevel="0" collapsed="false">
      <c r="B46" s="193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3"/>
      <c r="DX46" s="193"/>
      <c r="DY46" s="193"/>
      <c r="DZ46" s="193"/>
      <c r="EA46" s="193"/>
      <c r="EB46" s="193"/>
      <c r="EC46" s="193"/>
      <c r="ED46" s="193"/>
      <c r="EE46" s="193"/>
      <c r="EF46" s="193"/>
      <c r="EG46" s="193"/>
      <c r="EH46" s="193"/>
      <c r="EI46" s="193"/>
      <c r="EJ46" s="193"/>
      <c r="EK46" s="193"/>
      <c r="EL46" s="193"/>
      <c r="EM46" s="193"/>
      <c r="EN46" s="193"/>
      <c r="EO46" s="193"/>
      <c r="EP46" s="193"/>
      <c r="EQ46" s="193"/>
      <c r="ER46" s="193"/>
      <c r="ES46" s="193"/>
      <c r="ET46" s="193"/>
      <c r="EU46" s="193"/>
      <c r="EV46" s="193"/>
      <c r="EW46" s="193"/>
      <c r="EX46" s="193"/>
      <c r="EY46" s="193"/>
      <c r="EZ46" s="193"/>
      <c r="FA46" s="193"/>
      <c r="FB46" s="193"/>
      <c r="FC46" s="193"/>
      <c r="FD46" s="193"/>
      <c r="FE46" s="193"/>
      <c r="FF46" s="193"/>
      <c r="FG46" s="193"/>
      <c r="FH46" s="193"/>
      <c r="FI46" s="193"/>
      <c r="FJ46" s="193"/>
      <c r="FK46" s="193"/>
      <c r="FL46" s="193"/>
      <c r="FM46" s="193"/>
      <c r="FN46" s="193"/>
      <c r="FO46" s="193"/>
      <c r="FP46" s="193"/>
      <c r="FQ46" s="193"/>
      <c r="FR46" s="193"/>
      <c r="FS46" s="193"/>
      <c r="FT46" s="193"/>
      <c r="FU46" s="193"/>
      <c r="FV46" s="193"/>
      <c r="FW46" s="193"/>
      <c r="FX46" s="193"/>
      <c r="FY46" s="193"/>
      <c r="FZ46" s="193"/>
      <c r="GA46" s="193"/>
      <c r="GB46" s="193"/>
      <c r="GC46" s="193"/>
      <c r="GD46" s="193"/>
      <c r="GE46" s="193"/>
      <c r="GF46" s="193"/>
      <c r="GG46" s="193"/>
      <c r="GH46" s="193"/>
      <c r="GI46" s="193"/>
      <c r="GJ46" s="193"/>
      <c r="GK46" s="193"/>
      <c r="GL46" s="193"/>
      <c r="GM46" s="193"/>
      <c r="GN46" s="193"/>
      <c r="GO46" s="193"/>
      <c r="GP46" s="193"/>
      <c r="GQ46" s="193"/>
      <c r="GR46" s="193"/>
      <c r="GS46" s="193"/>
      <c r="GT46" s="193"/>
      <c r="GU46" s="193"/>
      <c r="GV46" s="193"/>
      <c r="GW46" s="193"/>
      <c r="GX46" s="193"/>
      <c r="GY46" s="193"/>
      <c r="GZ46" s="193"/>
      <c r="HA46" s="193"/>
      <c r="HB46" s="193"/>
      <c r="HC46" s="193"/>
      <c r="HD46" s="193"/>
      <c r="HE46" s="193"/>
      <c r="HF46" s="193"/>
      <c r="HG46" s="193"/>
      <c r="HH46" s="193"/>
      <c r="HI46" s="193"/>
      <c r="HJ46" s="193"/>
      <c r="HK46" s="193"/>
      <c r="HL46" s="193"/>
      <c r="HM46" s="193"/>
      <c r="HN46" s="193"/>
      <c r="HO46" s="193"/>
      <c r="HP46" s="193"/>
      <c r="HQ46" s="193"/>
      <c r="HR46" s="193"/>
      <c r="HS46" s="193"/>
      <c r="HT46" s="193"/>
      <c r="HU46" s="193"/>
      <c r="HV46" s="193"/>
      <c r="HW46" s="193"/>
      <c r="HX46" s="193"/>
      <c r="HY46" s="193"/>
      <c r="HZ46" s="193"/>
      <c r="IA46" s="193"/>
      <c r="IB46" s="193"/>
      <c r="IC46" s="193"/>
      <c r="ID46" s="193" t="n">
        <f aca="false">SUM($B46:IC46)</f>
        <v>0</v>
      </c>
      <c r="IE46" s="193" t="n">
        <f aca="false">SUM($B46:FU46)</f>
        <v>0</v>
      </c>
    </row>
    <row r="47" customFormat="false" ht="12.75" hidden="true" customHeight="false" outlineLevel="0" collapsed="false">
      <c r="B47" s="193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3"/>
      <c r="DX47" s="193"/>
      <c r="DY47" s="193"/>
      <c r="DZ47" s="193"/>
      <c r="EA47" s="193"/>
      <c r="EB47" s="193"/>
      <c r="EC47" s="193"/>
      <c r="ED47" s="193"/>
      <c r="EE47" s="193"/>
      <c r="EF47" s="193"/>
      <c r="EG47" s="193"/>
      <c r="EH47" s="193"/>
      <c r="EI47" s="193"/>
      <c r="EJ47" s="193"/>
      <c r="EK47" s="193"/>
      <c r="EL47" s="193"/>
      <c r="EM47" s="193"/>
      <c r="EN47" s="193"/>
      <c r="EO47" s="193"/>
      <c r="EP47" s="193"/>
      <c r="EQ47" s="193"/>
      <c r="ER47" s="193"/>
      <c r="ES47" s="193"/>
      <c r="ET47" s="193"/>
      <c r="EU47" s="193"/>
      <c r="EV47" s="193"/>
      <c r="EW47" s="193"/>
      <c r="EX47" s="193"/>
      <c r="EY47" s="193"/>
      <c r="EZ47" s="193"/>
      <c r="FA47" s="193"/>
      <c r="FB47" s="193"/>
      <c r="FC47" s="193"/>
      <c r="FD47" s="193"/>
      <c r="FE47" s="193"/>
      <c r="FF47" s="193"/>
      <c r="FG47" s="193"/>
      <c r="FH47" s="193"/>
      <c r="FI47" s="193"/>
      <c r="FJ47" s="193"/>
      <c r="FK47" s="193"/>
      <c r="FL47" s="193"/>
      <c r="FM47" s="193"/>
      <c r="FN47" s="193"/>
      <c r="FO47" s="193"/>
      <c r="FP47" s="193"/>
      <c r="FQ47" s="193"/>
      <c r="FR47" s="193"/>
      <c r="FS47" s="193"/>
      <c r="FT47" s="193"/>
      <c r="FU47" s="193"/>
      <c r="FV47" s="193"/>
      <c r="FW47" s="193"/>
      <c r="FX47" s="193"/>
      <c r="FY47" s="193"/>
      <c r="FZ47" s="193"/>
      <c r="GA47" s="193"/>
      <c r="GB47" s="193"/>
      <c r="GC47" s="193"/>
      <c r="GD47" s="193"/>
      <c r="GE47" s="193"/>
      <c r="GF47" s="193"/>
      <c r="GG47" s="193"/>
      <c r="GH47" s="193"/>
      <c r="GI47" s="193"/>
      <c r="GJ47" s="193"/>
      <c r="GK47" s="193"/>
      <c r="GL47" s="193"/>
      <c r="GM47" s="193"/>
      <c r="GN47" s="193"/>
      <c r="GO47" s="193"/>
      <c r="GP47" s="193"/>
      <c r="GQ47" s="193"/>
      <c r="GR47" s="193"/>
      <c r="GS47" s="193"/>
      <c r="GT47" s="193"/>
      <c r="GU47" s="193"/>
      <c r="GV47" s="193"/>
      <c r="GW47" s="193"/>
      <c r="GX47" s="193"/>
      <c r="GY47" s="193"/>
      <c r="GZ47" s="193"/>
      <c r="HA47" s="193"/>
      <c r="HB47" s="193"/>
      <c r="HC47" s="193"/>
      <c r="HD47" s="193"/>
      <c r="HE47" s="193"/>
      <c r="HF47" s="193"/>
      <c r="HG47" s="193"/>
      <c r="HH47" s="193"/>
      <c r="HI47" s="193"/>
      <c r="HJ47" s="193"/>
      <c r="HK47" s="193"/>
      <c r="HL47" s="193"/>
      <c r="HM47" s="193"/>
      <c r="HN47" s="193"/>
      <c r="HO47" s="193"/>
      <c r="HP47" s="193"/>
      <c r="HQ47" s="193"/>
      <c r="HR47" s="193"/>
      <c r="HS47" s="193"/>
      <c r="HT47" s="193"/>
      <c r="HU47" s="193"/>
      <c r="HV47" s="193"/>
      <c r="HW47" s="193"/>
      <c r="HX47" s="193"/>
      <c r="HY47" s="193"/>
      <c r="HZ47" s="193"/>
      <c r="IA47" s="193"/>
      <c r="IB47" s="193"/>
      <c r="IC47" s="193"/>
      <c r="ID47" s="193" t="n">
        <f aca="false">SUM($B47:IC47)</f>
        <v>0</v>
      </c>
      <c r="IE47" s="193" t="n">
        <f aca="false">SUM($B47:FU47)</f>
        <v>0</v>
      </c>
    </row>
    <row r="48" customFormat="false" ht="12.75" hidden="true" customHeight="false" outlineLevel="0" collapsed="false">
      <c r="B48" s="193"/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3"/>
      <c r="DX48" s="193"/>
      <c r="DY48" s="193"/>
      <c r="DZ48" s="193"/>
      <c r="EA48" s="193"/>
      <c r="EB48" s="193"/>
      <c r="EC48" s="193"/>
      <c r="ED48" s="193"/>
      <c r="EE48" s="193"/>
      <c r="EF48" s="193"/>
      <c r="EG48" s="193"/>
      <c r="EH48" s="193"/>
      <c r="EI48" s="193"/>
      <c r="EJ48" s="193"/>
      <c r="EK48" s="193"/>
      <c r="EL48" s="193"/>
      <c r="EM48" s="193"/>
      <c r="EN48" s="193"/>
      <c r="EO48" s="193"/>
      <c r="EP48" s="193"/>
      <c r="EQ48" s="193"/>
      <c r="ER48" s="193"/>
      <c r="ES48" s="193"/>
      <c r="ET48" s="193"/>
      <c r="EU48" s="193"/>
      <c r="EV48" s="193"/>
      <c r="EW48" s="193"/>
      <c r="EX48" s="193"/>
      <c r="EY48" s="193"/>
      <c r="EZ48" s="193"/>
      <c r="FA48" s="193"/>
      <c r="FB48" s="193"/>
      <c r="FC48" s="193"/>
      <c r="FD48" s="193"/>
      <c r="FE48" s="193"/>
      <c r="FF48" s="193"/>
      <c r="FG48" s="193"/>
      <c r="FH48" s="193"/>
      <c r="FI48" s="193"/>
      <c r="FJ48" s="193"/>
      <c r="FK48" s="193"/>
      <c r="FL48" s="193"/>
      <c r="FM48" s="193"/>
      <c r="FN48" s="193"/>
      <c r="FO48" s="193"/>
      <c r="FP48" s="193"/>
      <c r="FQ48" s="193"/>
      <c r="FR48" s="193"/>
      <c r="FS48" s="193"/>
      <c r="FT48" s="193"/>
      <c r="FU48" s="193"/>
      <c r="FV48" s="193"/>
      <c r="FW48" s="193"/>
      <c r="FX48" s="193"/>
      <c r="FY48" s="193"/>
      <c r="FZ48" s="193"/>
      <c r="GA48" s="193"/>
      <c r="GB48" s="193"/>
      <c r="GC48" s="193"/>
      <c r="GD48" s="193"/>
      <c r="GE48" s="193"/>
      <c r="GF48" s="193"/>
      <c r="GG48" s="193"/>
      <c r="GH48" s="193"/>
      <c r="GI48" s="193"/>
      <c r="GJ48" s="193"/>
      <c r="GK48" s="193"/>
      <c r="GL48" s="193"/>
      <c r="GM48" s="193"/>
      <c r="GN48" s="193"/>
      <c r="GO48" s="193"/>
      <c r="GP48" s="193"/>
      <c r="GQ48" s="193"/>
      <c r="GR48" s="193"/>
      <c r="GS48" s="193"/>
      <c r="GT48" s="193"/>
      <c r="GU48" s="193"/>
      <c r="GV48" s="193"/>
      <c r="GW48" s="193"/>
      <c r="GX48" s="193"/>
      <c r="GY48" s="193"/>
      <c r="GZ48" s="193"/>
      <c r="HA48" s="193"/>
      <c r="HB48" s="193"/>
      <c r="HC48" s="193"/>
      <c r="HD48" s="193"/>
      <c r="HE48" s="193"/>
      <c r="HF48" s="193"/>
      <c r="HG48" s="193"/>
      <c r="HH48" s="193"/>
      <c r="HI48" s="193"/>
      <c r="HJ48" s="193"/>
      <c r="HK48" s="193"/>
      <c r="HL48" s="193"/>
      <c r="HM48" s="193"/>
      <c r="HN48" s="193"/>
      <c r="HO48" s="193"/>
      <c r="HP48" s="193"/>
      <c r="HQ48" s="193"/>
      <c r="HR48" s="193"/>
      <c r="HS48" s="193"/>
      <c r="HT48" s="193"/>
      <c r="HU48" s="193"/>
      <c r="HV48" s="193"/>
      <c r="HW48" s="193"/>
      <c r="HX48" s="193"/>
      <c r="HY48" s="193"/>
      <c r="HZ48" s="193"/>
      <c r="IA48" s="193"/>
      <c r="IB48" s="193"/>
      <c r="IC48" s="193"/>
      <c r="ID48" s="193" t="n">
        <f aca="false">SUM($B48:IC48)</f>
        <v>0</v>
      </c>
      <c r="IE48" s="193" t="n">
        <f aca="false">SUM($B48:FU48)</f>
        <v>0</v>
      </c>
    </row>
    <row r="49" customFormat="false" ht="12.75" hidden="true" customHeight="false" outlineLevel="0" collapsed="false">
      <c r="B49" s="193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D49" s="193"/>
      <c r="CE49" s="193"/>
      <c r="CF49" s="193"/>
      <c r="CG49" s="193"/>
      <c r="CH49" s="193"/>
      <c r="CI49" s="193"/>
      <c r="CJ49" s="193"/>
      <c r="CK49" s="193"/>
      <c r="CL49" s="193"/>
      <c r="CM49" s="193"/>
      <c r="CN49" s="193"/>
      <c r="CO49" s="193"/>
      <c r="CP49" s="193"/>
      <c r="CQ49" s="193"/>
      <c r="CR49" s="193"/>
      <c r="CS49" s="193"/>
      <c r="CT49" s="193"/>
      <c r="CU49" s="193"/>
      <c r="CV49" s="193"/>
      <c r="CW49" s="193"/>
      <c r="CX49" s="193"/>
      <c r="CY49" s="193"/>
      <c r="CZ49" s="193"/>
      <c r="DA49" s="193"/>
      <c r="DB49" s="193"/>
      <c r="DC49" s="193"/>
      <c r="DD49" s="193"/>
      <c r="DE49" s="193"/>
      <c r="DF49" s="193"/>
      <c r="DG49" s="193"/>
      <c r="DH49" s="193"/>
      <c r="DI49" s="193"/>
      <c r="DJ49" s="193"/>
      <c r="DK49" s="193"/>
      <c r="DL49" s="193"/>
      <c r="DM49" s="193"/>
      <c r="DN49" s="193"/>
      <c r="DO49" s="193"/>
      <c r="DP49" s="193"/>
      <c r="DQ49" s="193"/>
      <c r="DR49" s="193"/>
      <c r="DS49" s="193"/>
      <c r="DT49" s="193"/>
      <c r="DU49" s="193"/>
      <c r="DV49" s="193"/>
      <c r="DW49" s="193"/>
      <c r="DX49" s="193"/>
      <c r="DY49" s="193"/>
      <c r="DZ49" s="193"/>
      <c r="EA49" s="193"/>
      <c r="EB49" s="193"/>
      <c r="EC49" s="193"/>
      <c r="ED49" s="193"/>
      <c r="EE49" s="193"/>
      <c r="EF49" s="193"/>
      <c r="EG49" s="193"/>
      <c r="EH49" s="193"/>
      <c r="EI49" s="193"/>
      <c r="EJ49" s="193"/>
      <c r="EK49" s="193"/>
      <c r="EL49" s="193"/>
      <c r="EM49" s="193"/>
      <c r="EN49" s="193"/>
      <c r="EO49" s="193"/>
      <c r="EP49" s="193"/>
      <c r="EQ49" s="193"/>
      <c r="ER49" s="193"/>
      <c r="ES49" s="193"/>
      <c r="ET49" s="193"/>
      <c r="EU49" s="193"/>
      <c r="EV49" s="193"/>
      <c r="EW49" s="193"/>
      <c r="EX49" s="193"/>
      <c r="EY49" s="193"/>
      <c r="EZ49" s="193"/>
      <c r="FA49" s="193"/>
      <c r="FB49" s="193"/>
      <c r="FC49" s="193"/>
      <c r="FD49" s="193"/>
      <c r="FE49" s="193"/>
      <c r="FF49" s="193"/>
      <c r="FG49" s="193"/>
      <c r="FH49" s="193"/>
      <c r="FI49" s="193"/>
      <c r="FJ49" s="193"/>
      <c r="FK49" s="193"/>
      <c r="FL49" s="193"/>
      <c r="FM49" s="193"/>
      <c r="FN49" s="193"/>
      <c r="FO49" s="193"/>
      <c r="FP49" s="193"/>
      <c r="FQ49" s="193"/>
      <c r="FR49" s="193"/>
      <c r="FS49" s="193"/>
      <c r="FT49" s="193"/>
      <c r="FU49" s="193"/>
      <c r="FV49" s="193"/>
      <c r="FW49" s="193"/>
      <c r="FX49" s="193"/>
      <c r="FY49" s="193"/>
      <c r="FZ49" s="193"/>
      <c r="GA49" s="193"/>
      <c r="GB49" s="193"/>
      <c r="GC49" s="193"/>
      <c r="GD49" s="193"/>
      <c r="GE49" s="193"/>
      <c r="GF49" s="193"/>
      <c r="GG49" s="193"/>
      <c r="GH49" s="193"/>
      <c r="GI49" s="193"/>
      <c r="GJ49" s="193"/>
      <c r="GK49" s="193"/>
      <c r="GL49" s="193"/>
      <c r="GM49" s="193"/>
      <c r="GN49" s="193"/>
      <c r="GO49" s="193"/>
      <c r="GP49" s="193"/>
      <c r="GQ49" s="193"/>
      <c r="GR49" s="193"/>
      <c r="GS49" s="193"/>
      <c r="GT49" s="193"/>
      <c r="GU49" s="193"/>
      <c r="GV49" s="193"/>
      <c r="GW49" s="193"/>
      <c r="GX49" s="193"/>
      <c r="GY49" s="193"/>
      <c r="GZ49" s="193"/>
      <c r="HA49" s="193"/>
      <c r="HB49" s="193"/>
      <c r="HC49" s="193"/>
      <c r="HD49" s="193"/>
      <c r="HE49" s="193"/>
      <c r="HF49" s="193"/>
      <c r="HG49" s="193"/>
      <c r="HH49" s="193"/>
      <c r="HI49" s="193"/>
      <c r="HJ49" s="193"/>
      <c r="HK49" s="193"/>
      <c r="HL49" s="193"/>
      <c r="HM49" s="193"/>
      <c r="HN49" s="193"/>
      <c r="HO49" s="193"/>
      <c r="HP49" s="193"/>
      <c r="HQ49" s="193"/>
      <c r="HR49" s="193"/>
      <c r="HS49" s="193"/>
      <c r="HT49" s="193"/>
      <c r="HU49" s="193"/>
      <c r="HV49" s="193"/>
      <c r="HW49" s="193"/>
      <c r="HX49" s="193"/>
      <c r="HY49" s="193"/>
      <c r="HZ49" s="193"/>
      <c r="IA49" s="193"/>
      <c r="IB49" s="193"/>
      <c r="IC49" s="193"/>
      <c r="ID49" s="193" t="n">
        <f aca="false">SUM($B49:IC49)</f>
        <v>0</v>
      </c>
      <c r="IE49" s="193" t="n">
        <f aca="false">SUM($B49:FU49)</f>
        <v>0</v>
      </c>
    </row>
    <row r="50" customFormat="false" ht="12.75" hidden="true" customHeight="false" outlineLevel="0" collapsed="false">
      <c r="B50" s="193"/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  <c r="DZ50" s="193"/>
      <c r="EA50" s="193"/>
      <c r="EB50" s="193"/>
      <c r="EC50" s="193"/>
      <c r="ED50" s="193"/>
      <c r="EE50" s="193"/>
      <c r="EF50" s="193"/>
      <c r="EG50" s="193"/>
      <c r="EH50" s="193"/>
      <c r="EI50" s="193"/>
      <c r="EJ50" s="193"/>
      <c r="EK50" s="193"/>
      <c r="EL50" s="193"/>
      <c r="EM50" s="193"/>
      <c r="EN50" s="193"/>
      <c r="EO50" s="193"/>
      <c r="EP50" s="193"/>
      <c r="EQ50" s="193"/>
      <c r="ER50" s="193"/>
      <c r="ES50" s="193"/>
      <c r="ET50" s="193"/>
      <c r="EU50" s="193"/>
      <c r="EV50" s="193"/>
      <c r="EW50" s="193"/>
      <c r="EX50" s="193"/>
      <c r="EY50" s="193"/>
      <c r="EZ50" s="193"/>
      <c r="FA50" s="193"/>
      <c r="FB50" s="193"/>
      <c r="FC50" s="193"/>
      <c r="FD50" s="193"/>
      <c r="FE50" s="193"/>
      <c r="FF50" s="193"/>
      <c r="FG50" s="193"/>
      <c r="FH50" s="193"/>
      <c r="FI50" s="193"/>
      <c r="FJ50" s="193"/>
      <c r="FK50" s="193"/>
      <c r="FL50" s="193"/>
      <c r="FM50" s="193"/>
      <c r="FN50" s="193"/>
      <c r="FO50" s="193"/>
      <c r="FP50" s="193"/>
      <c r="FQ50" s="193"/>
      <c r="FR50" s="193"/>
      <c r="FS50" s="193"/>
      <c r="FT50" s="193"/>
      <c r="FU50" s="193"/>
      <c r="FV50" s="193"/>
      <c r="FW50" s="193"/>
      <c r="FX50" s="193"/>
      <c r="FY50" s="193"/>
      <c r="FZ50" s="193"/>
      <c r="GA50" s="193"/>
      <c r="GB50" s="193"/>
      <c r="GC50" s="193"/>
      <c r="GD50" s="193"/>
      <c r="GE50" s="193"/>
      <c r="GF50" s="193"/>
      <c r="GG50" s="193"/>
      <c r="GH50" s="193"/>
      <c r="GI50" s="193"/>
      <c r="GJ50" s="193"/>
      <c r="GK50" s="193"/>
      <c r="GL50" s="193"/>
      <c r="GM50" s="193"/>
      <c r="GN50" s="193"/>
      <c r="GO50" s="193"/>
      <c r="GP50" s="193"/>
      <c r="GQ50" s="193"/>
      <c r="GR50" s="193"/>
      <c r="GS50" s="193"/>
      <c r="GT50" s="193"/>
      <c r="GU50" s="193"/>
      <c r="GV50" s="193"/>
      <c r="GW50" s="193"/>
      <c r="GX50" s="193"/>
      <c r="GY50" s="193"/>
      <c r="GZ50" s="193"/>
      <c r="HA50" s="193"/>
      <c r="HB50" s="193"/>
      <c r="HC50" s="193"/>
      <c r="HD50" s="193"/>
      <c r="HE50" s="193"/>
      <c r="HF50" s="193"/>
      <c r="HG50" s="193"/>
      <c r="HH50" s="193"/>
      <c r="HI50" s="193"/>
      <c r="HJ50" s="193"/>
      <c r="HK50" s="193"/>
      <c r="HL50" s="193"/>
      <c r="HM50" s="193"/>
      <c r="HN50" s="193"/>
      <c r="HO50" s="193"/>
      <c r="HP50" s="193"/>
      <c r="HQ50" s="193"/>
      <c r="HR50" s="193"/>
      <c r="HS50" s="193"/>
      <c r="HT50" s="193"/>
      <c r="HU50" s="193"/>
      <c r="HV50" s="193"/>
      <c r="HW50" s="193"/>
      <c r="HX50" s="193"/>
      <c r="HY50" s="193"/>
      <c r="HZ50" s="193"/>
      <c r="IA50" s="193"/>
      <c r="IB50" s="193"/>
      <c r="IC50" s="193"/>
      <c r="ID50" s="193" t="n">
        <f aca="false">SUM($B50:IC50)</f>
        <v>0</v>
      </c>
      <c r="IE50" s="193" t="n">
        <f aca="false">SUM($B50:FU50)</f>
        <v>0</v>
      </c>
    </row>
    <row r="51" customFormat="false" ht="12.75" hidden="true" customHeight="false" outlineLevel="0" collapsed="false">
      <c r="B51" s="193"/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3"/>
      <c r="CX51" s="193"/>
      <c r="CY51" s="193"/>
      <c r="CZ51" s="193"/>
      <c r="DA51" s="193"/>
      <c r="DB51" s="193"/>
      <c r="DC51" s="193"/>
      <c r="DD51" s="193"/>
      <c r="DE51" s="193"/>
      <c r="DF51" s="193"/>
      <c r="DG51" s="193"/>
      <c r="DH51" s="193"/>
      <c r="DI51" s="193"/>
      <c r="DJ51" s="193"/>
      <c r="DK51" s="193"/>
      <c r="DL51" s="193"/>
      <c r="DM51" s="193"/>
      <c r="DN51" s="193"/>
      <c r="DO51" s="193"/>
      <c r="DP51" s="193"/>
      <c r="DQ51" s="193"/>
      <c r="DR51" s="193"/>
      <c r="DS51" s="193"/>
      <c r="DT51" s="193"/>
      <c r="DU51" s="193"/>
      <c r="DV51" s="193"/>
      <c r="DW51" s="193"/>
      <c r="DX51" s="193"/>
      <c r="DY51" s="193"/>
      <c r="DZ51" s="193"/>
      <c r="EA51" s="193"/>
      <c r="EB51" s="193"/>
      <c r="EC51" s="193"/>
      <c r="ED51" s="193"/>
      <c r="EE51" s="193"/>
      <c r="EF51" s="193"/>
      <c r="EG51" s="193"/>
      <c r="EH51" s="193"/>
      <c r="EI51" s="193"/>
      <c r="EJ51" s="193"/>
      <c r="EK51" s="193"/>
      <c r="EL51" s="193"/>
      <c r="EM51" s="193"/>
      <c r="EN51" s="193"/>
      <c r="EO51" s="193"/>
      <c r="EP51" s="193"/>
      <c r="EQ51" s="193"/>
      <c r="ER51" s="193"/>
      <c r="ES51" s="193"/>
      <c r="ET51" s="193"/>
      <c r="EU51" s="193"/>
      <c r="EV51" s="193"/>
      <c r="EW51" s="193"/>
      <c r="EX51" s="193"/>
      <c r="EY51" s="193"/>
      <c r="EZ51" s="193"/>
      <c r="FA51" s="193"/>
      <c r="FB51" s="193"/>
      <c r="FC51" s="193"/>
      <c r="FD51" s="193"/>
      <c r="FE51" s="193"/>
      <c r="FF51" s="193"/>
      <c r="FG51" s="193"/>
      <c r="FH51" s="193"/>
      <c r="FI51" s="193"/>
      <c r="FJ51" s="193"/>
      <c r="FK51" s="193"/>
      <c r="FL51" s="193"/>
      <c r="FM51" s="193"/>
      <c r="FN51" s="193"/>
      <c r="FO51" s="193"/>
      <c r="FP51" s="193"/>
      <c r="FQ51" s="193"/>
      <c r="FR51" s="193"/>
      <c r="FS51" s="193"/>
      <c r="FT51" s="193"/>
      <c r="FU51" s="193"/>
      <c r="FV51" s="193"/>
      <c r="FW51" s="193"/>
      <c r="FX51" s="193"/>
      <c r="FY51" s="193"/>
      <c r="FZ51" s="193"/>
      <c r="GA51" s="193"/>
      <c r="GB51" s="193"/>
      <c r="GC51" s="193"/>
      <c r="GD51" s="193"/>
      <c r="GE51" s="193"/>
      <c r="GF51" s="193"/>
      <c r="GG51" s="193"/>
      <c r="GH51" s="193"/>
      <c r="GI51" s="193"/>
      <c r="GJ51" s="193"/>
      <c r="GK51" s="193"/>
      <c r="GL51" s="193"/>
      <c r="GM51" s="193"/>
      <c r="GN51" s="193"/>
      <c r="GO51" s="193"/>
      <c r="GP51" s="193"/>
      <c r="GQ51" s="193"/>
      <c r="GR51" s="193"/>
      <c r="GS51" s="193"/>
      <c r="GT51" s="193"/>
      <c r="GU51" s="193"/>
      <c r="GV51" s="193"/>
      <c r="GW51" s="193"/>
      <c r="GX51" s="193"/>
      <c r="GY51" s="193"/>
      <c r="GZ51" s="193"/>
      <c r="HA51" s="193"/>
      <c r="HB51" s="193"/>
      <c r="HC51" s="193"/>
      <c r="HD51" s="193"/>
      <c r="HE51" s="193"/>
      <c r="HF51" s="193"/>
      <c r="HG51" s="193"/>
      <c r="HH51" s="193"/>
      <c r="HI51" s="193"/>
      <c r="HJ51" s="193"/>
      <c r="HK51" s="193"/>
      <c r="HL51" s="193"/>
      <c r="HM51" s="193"/>
      <c r="HN51" s="193"/>
      <c r="HO51" s="193"/>
      <c r="HP51" s="193"/>
      <c r="HQ51" s="193"/>
      <c r="HR51" s="193"/>
      <c r="HS51" s="193"/>
      <c r="HT51" s="193"/>
      <c r="HU51" s="193"/>
      <c r="HV51" s="193"/>
      <c r="HW51" s="193"/>
      <c r="HX51" s="193"/>
      <c r="HY51" s="193"/>
      <c r="HZ51" s="193"/>
      <c r="IA51" s="193"/>
      <c r="IB51" s="193"/>
      <c r="IC51" s="193"/>
      <c r="ID51" s="193" t="n">
        <f aca="false">SUM($B51:IC51)</f>
        <v>0</v>
      </c>
      <c r="IE51" s="193" t="n">
        <f aca="false">SUM($B51:FU51)</f>
        <v>0</v>
      </c>
    </row>
    <row r="52" customFormat="false" ht="12.75" hidden="true" customHeight="false" outlineLevel="0" collapsed="false">
      <c r="B52" s="193"/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D52" s="193"/>
      <c r="CE52" s="193"/>
      <c r="CF52" s="193"/>
      <c r="CG52" s="193"/>
      <c r="CH52" s="193"/>
      <c r="CI52" s="193"/>
      <c r="CJ52" s="193"/>
      <c r="CK52" s="193"/>
      <c r="CL52" s="193"/>
      <c r="CM52" s="193"/>
      <c r="CN52" s="193"/>
      <c r="CO52" s="193"/>
      <c r="CP52" s="193"/>
      <c r="CQ52" s="193"/>
      <c r="CR52" s="193"/>
      <c r="CS52" s="193"/>
      <c r="CT52" s="193"/>
      <c r="CU52" s="193"/>
      <c r="CV52" s="193"/>
      <c r="CW52" s="193"/>
      <c r="CX52" s="193"/>
      <c r="CY52" s="193"/>
      <c r="CZ52" s="193"/>
      <c r="DA52" s="193"/>
      <c r="DB52" s="193"/>
      <c r="DC52" s="193"/>
      <c r="DD52" s="193"/>
      <c r="DE52" s="193"/>
      <c r="DF52" s="193"/>
      <c r="DG52" s="193"/>
      <c r="DH52" s="193"/>
      <c r="DI52" s="193"/>
      <c r="DJ52" s="193"/>
      <c r="DK52" s="193"/>
      <c r="DL52" s="193"/>
      <c r="DM52" s="193"/>
      <c r="DN52" s="193"/>
      <c r="DO52" s="193"/>
      <c r="DP52" s="193"/>
      <c r="DQ52" s="193"/>
      <c r="DR52" s="193"/>
      <c r="DS52" s="193"/>
      <c r="DT52" s="193"/>
      <c r="DU52" s="193"/>
      <c r="DV52" s="193"/>
      <c r="DW52" s="193"/>
      <c r="DX52" s="193"/>
      <c r="DY52" s="193"/>
      <c r="DZ52" s="193"/>
      <c r="EA52" s="193"/>
      <c r="EB52" s="193"/>
      <c r="EC52" s="193"/>
      <c r="ED52" s="193"/>
      <c r="EE52" s="193"/>
      <c r="EF52" s="193"/>
      <c r="EG52" s="193"/>
      <c r="EH52" s="193"/>
      <c r="EI52" s="193"/>
      <c r="EJ52" s="193"/>
      <c r="EK52" s="193"/>
      <c r="EL52" s="193"/>
      <c r="EM52" s="193"/>
      <c r="EN52" s="193"/>
      <c r="EO52" s="193"/>
      <c r="EP52" s="193"/>
      <c r="EQ52" s="193"/>
      <c r="ER52" s="193"/>
      <c r="ES52" s="193"/>
      <c r="ET52" s="193"/>
      <c r="EU52" s="193"/>
      <c r="EV52" s="193"/>
      <c r="EW52" s="193"/>
      <c r="EX52" s="193"/>
      <c r="EY52" s="193"/>
      <c r="EZ52" s="193"/>
      <c r="FA52" s="193"/>
      <c r="FB52" s="193"/>
      <c r="FC52" s="193"/>
      <c r="FD52" s="193"/>
      <c r="FE52" s="193"/>
      <c r="FF52" s="193"/>
      <c r="FG52" s="193"/>
      <c r="FH52" s="193"/>
      <c r="FI52" s="193"/>
      <c r="FJ52" s="193"/>
      <c r="FK52" s="193"/>
      <c r="FL52" s="193"/>
      <c r="FM52" s="193"/>
      <c r="FN52" s="193"/>
      <c r="FO52" s="193"/>
      <c r="FP52" s="193"/>
      <c r="FQ52" s="193"/>
      <c r="FR52" s="193"/>
      <c r="FS52" s="193"/>
      <c r="FT52" s="193"/>
      <c r="FU52" s="193"/>
      <c r="FV52" s="193"/>
      <c r="FW52" s="193"/>
      <c r="FX52" s="193"/>
      <c r="FY52" s="193"/>
      <c r="FZ52" s="193"/>
      <c r="GA52" s="193"/>
      <c r="GB52" s="193"/>
      <c r="GC52" s="193"/>
      <c r="GD52" s="193"/>
      <c r="GE52" s="193"/>
      <c r="GF52" s="193"/>
      <c r="GG52" s="193"/>
      <c r="GH52" s="193"/>
      <c r="GI52" s="193"/>
      <c r="GJ52" s="193"/>
      <c r="GK52" s="193"/>
      <c r="GL52" s="193"/>
      <c r="GM52" s="193"/>
      <c r="GN52" s="193"/>
      <c r="GO52" s="193"/>
      <c r="GP52" s="193"/>
      <c r="GQ52" s="193"/>
      <c r="GR52" s="193"/>
      <c r="GS52" s="193"/>
      <c r="GT52" s="193"/>
      <c r="GU52" s="193"/>
      <c r="GV52" s="193"/>
      <c r="GW52" s="193"/>
      <c r="GX52" s="193"/>
      <c r="GY52" s="193"/>
      <c r="GZ52" s="193"/>
      <c r="HA52" s="193"/>
      <c r="HB52" s="193"/>
      <c r="HC52" s="193"/>
      <c r="HD52" s="193"/>
      <c r="HE52" s="193"/>
      <c r="HF52" s="193"/>
      <c r="HG52" s="193"/>
      <c r="HH52" s="193"/>
      <c r="HI52" s="193"/>
      <c r="HJ52" s="193"/>
      <c r="HK52" s="193"/>
      <c r="HL52" s="193"/>
      <c r="HM52" s="193"/>
      <c r="HN52" s="193"/>
      <c r="HO52" s="193"/>
      <c r="HP52" s="193"/>
      <c r="HQ52" s="193"/>
      <c r="HR52" s="193"/>
      <c r="HS52" s="193"/>
      <c r="HT52" s="193"/>
      <c r="HU52" s="193"/>
      <c r="HV52" s="193"/>
      <c r="HW52" s="193"/>
      <c r="HX52" s="193"/>
      <c r="HY52" s="193"/>
      <c r="HZ52" s="193"/>
      <c r="IA52" s="193"/>
      <c r="IB52" s="193"/>
      <c r="IC52" s="193"/>
      <c r="ID52" s="193" t="n">
        <f aca="false">SUM($B52:IC52)</f>
        <v>0</v>
      </c>
      <c r="IE52" s="193" t="n">
        <f aca="false">SUM($B52:FU52)</f>
        <v>0</v>
      </c>
    </row>
    <row r="53" customFormat="false" ht="12.75" hidden="true" customHeight="false" outlineLevel="0" collapsed="false">
      <c r="B53" s="193"/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3"/>
      <c r="DX53" s="193"/>
      <c r="DY53" s="193"/>
      <c r="DZ53" s="193"/>
      <c r="EA53" s="193"/>
      <c r="EB53" s="193"/>
      <c r="EC53" s="193"/>
      <c r="ED53" s="193"/>
      <c r="EE53" s="193"/>
      <c r="EF53" s="193"/>
      <c r="EG53" s="193"/>
      <c r="EH53" s="193"/>
      <c r="EI53" s="193"/>
      <c r="EJ53" s="193"/>
      <c r="EK53" s="193"/>
      <c r="EL53" s="193"/>
      <c r="EM53" s="193"/>
      <c r="EN53" s="193"/>
      <c r="EO53" s="193"/>
      <c r="EP53" s="193"/>
      <c r="EQ53" s="193"/>
      <c r="ER53" s="193"/>
      <c r="ES53" s="193"/>
      <c r="ET53" s="193"/>
      <c r="EU53" s="193"/>
      <c r="EV53" s="193"/>
      <c r="EW53" s="193"/>
      <c r="EX53" s="193"/>
      <c r="EY53" s="193"/>
      <c r="EZ53" s="193"/>
      <c r="FA53" s="193"/>
      <c r="FB53" s="193"/>
      <c r="FC53" s="193"/>
      <c r="FD53" s="193"/>
      <c r="FE53" s="193"/>
      <c r="FF53" s="193"/>
      <c r="FG53" s="193"/>
      <c r="FH53" s="193"/>
      <c r="FI53" s="193"/>
      <c r="FJ53" s="193"/>
      <c r="FK53" s="193"/>
      <c r="FL53" s="193"/>
      <c r="FM53" s="193"/>
      <c r="FN53" s="193"/>
      <c r="FO53" s="193"/>
      <c r="FP53" s="193"/>
      <c r="FQ53" s="193"/>
      <c r="FR53" s="193"/>
      <c r="FS53" s="193"/>
      <c r="FT53" s="193"/>
      <c r="FU53" s="193"/>
      <c r="FV53" s="193"/>
      <c r="FW53" s="193"/>
      <c r="FX53" s="193"/>
      <c r="FY53" s="193"/>
      <c r="FZ53" s="193"/>
      <c r="GA53" s="193"/>
      <c r="GB53" s="193"/>
      <c r="GC53" s="193"/>
      <c r="GD53" s="193"/>
      <c r="GE53" s="193"/>
      <c r="GF53" s="193"/>
      <c r="GG53" s="193"/>
      <c r="GH53" s="193"/>
      <c r="GI53" s="193"/>
      <c r="GJ53" s="193"/>
      <c r="GK53" s="193"/>
      <c r="GL53" s="193"/>
      <c r="GM53" s="193"/>
      <c r="GN53" s="193"/>
      <c r="GO53" s="193"/>
      <c r="GP53" s="193"/>
      <c r="GQ53" s="193"/>
      <c r="GR53" s="193"/>
      <c r="GS53" s="193"/>
      <c r="GT53" s="193"/>
      <c r="GU53" s="193"/>
      <c r="GV53" s="193"/>
      <c r="GW53" s="193"/>
      <c r="GX53" s="193"/>
      <c r="GY53" s="193"/>
      <c r="GZ53" s="193"/>
      <c r="HA53" s="193"/>
      <c r="HB53" s="193"/>
      <c r="HC53" s="193"/>
      <c r="HD53" s="193"/>
      <c r="HE53" s="193"/>
      <c r="HF53" s="193"/>
      <c r="HG53" s="193"/>
      <c r="HH53" s="193"/>
      <c r="HI53" s="193"/>
      <c r="HJ53" s="193"/>
      <c r="HK53" s="193"/>
      <c r="HL53" s="193"/>
      <c r="HM53" s="193"/>
      <c r="HN53" s="193"/>
      <c r="HO53" s="193"/>
      <c r="HP53" s="193"/>
      <c r="HQ53" s="193"/>
      <c r="HR53" s="193"/>
      <c r="HS53" s="193"/>
      <c r="HT53" s="193"/>
      <c r="HU53" s="193"/>
      <c r="HV53" s="193"/>
      <c r="HW53" s="193"/>
      <c r="HX53" s="193"/>
      <c r="HY53" s="193"/>
      <c r="HZ53" s="193"/>
      <c r="IA53" s="193"/>
      <c r="IB53" s="193"/>
      <c r="IC53" s="193"/>
      <c r="ID53" s="193" t="n">
        <f aca="false">SUM($B53:IC53)</f>
        <v>0</v>
      </c>
      <c r="IE53" s="193" t="n">
        <f aca="false">SUM($B53:FU53)</f>
        <v>0</v>
      </c>
    </row>
    <row r="54" customFormat="false" ht="12.75" hidden="true" customHeight="false" outlineLevel="0" collapsed="false">
      <c r="B54" s="193"/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3"/>
      <c r="DX54" s="193"/>
      <c r="DY54" s="193"/>
      <c r="DZ54" s="193"/>
      <c r="EA54" s="193"/>
      <c r="EB54" s="193"/>
      <c r="EC54" s="193"/>
      <c r="ED54" s="193"/>
      <c r="EE54" s="193"/>
      <c r="EF54" s="193"/>
      <c r="EG54" s="193"/>
      <c r="EH54" s="193"/>
      <c r="EI54" s="193"/>
      <c r="EJ54" s="193"/>
      <c r="EK54" s="193"/>
      <c r="EL54" s="193"/>
      <c r="EM54" s="193"/>
      <c r="EN54" s="193"/>
      <c r="EO54" s="193"/>
      <c r="EP54" s="193"/>
      <c r="EQ54" s="193"/>
      <c r="ER54" s="193"/>
      <c r="ES54" s="193"/>
      <c r="ET54" s="193"/>
      <c r="EU54" s="193"/>
      <c r="EV54" s="193"/>
      <c r="EW54" s="193"/>
      <c r="EX54" s="193"/>
      <c r="EY54" s="193"/>
      <c r="EZ54" s="193"/>
      <c r="FA54" s="193"/>
      <c r="FB54" s="193"/>
      <c r="FC54" s="193"/>
      <c r="FD54" s="193"/>
      <c r="FE54" s="193"/>
      <c r="FF54" s="193"/>
      <c r="FG54" s="193"/>
      <c r="FH54" s="193"/>
      <c r="FI54" s="193"/>
      <c r="FJ54" s="193"/>
      <c r="FK54" s="193"/>
      <c r="FL54" s="193"/>
      <c r="FM54" s="193"/>
      <c r="FN54" s="193"/>
      <c r="FO54" s="193"/>
      <c r="FP54" s="193"/>
      <c r="FQ54" s="193"/>
      <c r="FR54" s="193"/>
      <c r="FS54" s="193"/>
      <c r="FT54" s="193"/>
      <c r="FU54" s="193"/>
      <c r="FV54" s="193"/>
      <c r="FW54" s="193"/>
      <c r="FX54" s="193"/>
      <c r="FY54" s="193"/>
      <c r="FZ54" s="193"/>
      <c r="GA54" s="193"/>
      <c r="GB54" s="193"/>
      <c r="GC54" s="193"/>
      <c r="GD54" s="193"/>
      <c r="GE54" s="193"/>
      <c r="GF54" s="193"/>
      <c r="GG54" s="193"/>
      <c r="GH54" s="193"/>
      <c r="GI54" s="193"/>
      <c r="GJ54" s="193"/>
      <c r="GK54" s="193"/>
      <c r="GL54" s="193"/>
      <c r="GM54" s="193"/>
      <c r="GN54" s="193"/>
      <c r="GO54" s="193"/>
      <c r="GP54" s="193"/>
      <c r="GQ54" s="193"/>
      <c r="GR54" s="193"/>
      <c r="GS54" s="193"/>
      <c r="GT54" s="193"/>
      <c r="GU54" s="193"/>
      <c r="GV54" s="193"/>
      <c r="GW54" s="193"/>
      <c r="GX54" s="193"/>
      <c r="GY54" s="193"/>
      <c r="GZ54" s="193"/>
      <c r="HA54" s="193"/>
      <c r="HB54" s="193"/>
      <c r="HC54" s="193"/>
      <c r="HD54" s="193"/>
      <c r="HE54" s="193"/>
      <c r="HF54" s="193"/>
      <c r="HG54" s="193"/>
      <c r="HH54" s="193"/>
      <c r="HI54" s="193"/>
      <c r="HJ54" s="193"/>
      <c r="HK54" s="193"/>
      <c r="HL54" s="193"/>
      <c r="HM54" s="193"/>
      <c r="HN54" s="193"/>
      <c r="HO54" s="193"/>
      <c r="HP54" s="193"/>
      <c r="HQ54" s="193"/>
      <c r="HR54" s="193"/>
      <c r="HS54" s="193"/>
      <c r="HT54" s="193"/>
      <c r="HU54" s="193"/>
      <c r="HV54" s="193"/>
      <c r="HW54" s="193"/>
      <c r="HX54" s="193"/>
      <c r="HY54" s="193"/>
      <c r="HZ54" s="193"/>
      <c r="IA54" s="193"/>
      <c r="IB54" s="193"/>
      <c r="IC54" s="193"/>
      <c r="ID54" s="193" t="n">
        <f aca="false">SUM($B54:IC54)</f>
        <v>0</v>
      </c>
      <c r="IE54" s="193" t="n">
        <f aca="false">SUM($B54:FU54)</f>
        <v>0</v>
      </c>
    </row>
    <row r="55" customFormat="false" ht="12.75" hidden="true" customHeight="false" outlineLevel="0" collapsed="false">
      <c r="B55" s="193"/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3"/>
      <c r="DX55" s="193"/>
      <c r="DY55" s="193"/>
      <c r="DZ55" s="193"/>
      <c r="EA55" s="193"/>
      <c r="EB55" s="193"/>
      <c r="EC55" s="193"/>
      <c r="ED55" s="193"/>
      <c r="EE55" s="193"/>
      <c r="EF55" s="193"/>
      <c r="EG55" s="193"/>
      <c r="EH55" s="193"/>
      <c r="EI55" s="193"/>
      <c r="EJ55" s="193"/>
      <c r="EK55" s="193"/>
      <c r="EL55" s="193"/>
      <c r="EM55" s="193"/>
      <c r="EN55" s="193"/>
      <c r="EO55" s="193"/>
      <c r="EP55" s="193"/>
      <c r="EQ55" s="193"/>
      <c r="ER55" s="193"/>
      <c r="ES55" s="193"/>
      <c r="ET55" s="193"/>
      <c r="EU55" s="193"/>
      <c r="EV55" s="193"/>
      <c r="EW55" s="193"/>
      <c r="EX55" s="193"/>
      <c r="EY55" s="193"/>
      <c r="EZ55" s="193"/>
      <c r="FA55" s="193"/>
      <c r="FB55" s="193"/>
      <c r="FC55" s="193"/>
      <c r="FD55" s="193"/>
      <c r="FE55" s="193"/>
      <c r="FF55" s="193"/>
      <c r="FG55" s="193"/>
      <c r="FH55" s="193"/>
      <c r="FI55" s="193"/>
      <c r="FJ55" s="193"/>
      <c r="FK55" s="193"/>
      <c r="FL55" s="193"/>
      <c r="FM55" s="193"/>
      <c r="FN55" s="193"/>
      <c r="FO55" s="193"/>
      <c r="FP55" s="193"/>
      <c r="FQ55" s="193"/>
      <c r="FR55" s="193"/>
      <c r="FS55" s="193"/>
      <c r="FT55" s="193"/>
      <c r="FU55" s="193"/>
      <c r="FV55" s="193"/>
      <c r="FW55" s="193"/>
      <c r="FX55" s="193"/>
      <c r="FY55" s="193"/>
      <c r="FZ55" s="193"/>
      <c r="GA55" s="193"/>
      <c r="GB55" s="193"/>
      <c r="GC55" s="193"/>
      <c r="GD55" s="193"/>
      <c r="GE55" s="193"/>
      <c r="GF55" s="193"/>
      <c r="GG55" s="193"/>
      <c r="GH55" s="193"/>
      <c r="GI55" s="193"/>
      <c r="GJ55" s="193"/>
      <c r="GK55" s="193"/>
      <c r="GL55" s="193"/>
      <c r="GM55" s="193"/>
      <c r="GN55" s="193"/>
      <c r="GO55" s="193"/>
      <c r="GP55" s="193"/>
      <c r="GQ55" s="193"/>
      <c r="GR55" s="193"/>
      <c r="GS55" s="193"/>
      <c r="GT55" s="193"/>
      <c r="GU55" s="193"/>
      <c r="GV55" s="193"/>
      <c r="GW55" s="193"/>
      <c r="GX55" s="193"/>
      <c r="GY55" s="193"/>
      <c r="GZ55" s="193"/>
      <c r="HA55" s="193"/>
      <c r="HB55" s="193"/>
      <c r="HC55" s="193"/>
      <c r="HD55" s="193"/>
      <c r="HE55" s="193"/>
      <c r="HF55" s="193"/>
      <c r="HG55" s="193"/>
      <c r="HH55" s="193"/>
      <c r="HI55" s="193"/>
      <c r="HJ55" s="193"/>
      <c r="HK55" s="193"/>
      <c r="HL55" s="193"/>
      <c r="HM55" s="193"/>
      <c r="HN55" s="193"/>
      <c r="HO55" s="193"/>
      <c r="HP55" s="193"/>
      <c r="HQ55" s="193"/>
      <c r="HR55" s="193"/>
      <c r="HS55" s="193"/>
      <c r="HT55" s="193"/>
      <c r="HU55" s="193"/>
      <c r="HV55" s="193"/>
      <c r="HW55" s="193"/>
      <c r="HX55" s="193"/>
      <c r="HY55" s="193"/>
      <c r="HZ55" s="193"/>
      <c r="IA55" s="193"/>
      <c r="IB55" s="193"/>
      <c r="IC55" s="193"/>
      <c r="ID55" s="193" t="n">
        <f aca="false">SUM($B55:IC55)</f>
        <v>0</v>
      </c>
      <c r="IE55" s="193" t="n">
        <f aca="false">SUM($B55:FU55)</f>
        <v>0</v>
      </c>
    </row>
    <row r="56" customFormat="false" ht="12.75" hidden="true" customHeight="false" outlineLevel="0" collapsed="false">
      <c r="B56" s="193"/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  <c r="DZ56" s="193"/>
      <c r="EA56" s="193"/>
      <c r="EB56" s="193"/>
      <c r="EC56" s="193"/>
      <c r="ED56" s="193"/>
      <c r="EE56" s="193"/>
      <c r="EF56" s="193"/>
      <c r="EG56" s="193"/>
      <c r="EH56" s="193"/>
      <c r="EI56" s="193"/>
      <c r="EJ56" s="193"/>
      <c r="EK56" s="193"/>
      <c r="EL56" s="193"/>
      <c r="EM56" s="193"/>
      <c r="EN56" s="193"/>
      <c r="EO56" s="193"/>
      <c r="EP56" s="193"/>
      <c r="EQ56" s="193"/>
      <c r="ER56" s="193"/>
      <c r="ES56" s="193"/>
      <c r="ET56" s="193"/>
      <c r="EU56" s="193"/>
      <c r="EV56" s="193"/>
      <c r="EW56" s="193"/>
      <c r="EX56" s="193"/>
      <c r="EY56" s="193"/>
      <c r="EZ56" s="193"/>
      <c r="FA56" s="193"/>
      <c r="FB56" s="193"/>
      <c r="FC56" s="193"/>
      <c r="FD56" s="193"/>
      <c r="FE56" s="193"/>
      <c r="FF56" s="193"/>
      <c r="FG56" s="193"/>
      <c r="FH56" s="193"/>
      <c r="FI56" s="193"/>
      <c r="FJ56" s="193"/>
      <c r="FK56" s="193"/>
      <c r="FL56" s="193"/>
      <c r="FM56" s="193"/>
      <c r="FN56" s="193"/>
      <c r="FO56" s="193"/>
      <c r="FP56" s="193"/>
      <c r="FQ56" s="193"/>
      <c r="FR56" s="193"/>
      <c r="FS56" s="193"/>
      <c r="FT56" s="193"/>
      <c r="FU56" s="193"/>
      <c r="FV56" s="193"/>
      <c r="FW56" s="193"/>
      <c r="FX56" s="193"/>
      <c r="FY56" s="193"/>
      <c r="FZ56" s="193"/>
      <c r="GA56" s="193"/>
      <c r="GB56" s="193"/>
      <c r="GC56" s="193"/>
      <c r="GD56" s="193"/>
      <c r="GE56" s="193"/>
      <c r="GF56" s="193"/>
      <c r="GG56" s="193"/>
      <c r="GH56" s="193"/>
      <c r="GI56" s="193"/>
      <c r="GJ56" s="193"/>
      <c r="GK56" s="193"/>
      <c r="GL56" s="193"/>
      <c r="GM56" s="193"/>
      <c r="GN56" s="193"/>
      <c r="GO56" s="193"/>
      <c r="GP56" s="193"/>
      <c r="GQ56" s="193"/>
      <c r="GR56" s="193"/>
      <c r="GS56" s="193"/>
      <c r="GT56" s="193"/>
      <c r="GU56" s="193"/>
      <c r="GV56" s="193"/>
      <c r="GW56" s="193"/>
      <c r="GX56" s="193"/>
      <c r="GY56" s="193"/>
      <c r="GZ56" s="193"/>
      <c r="HA56" s="193"/>
      <c r="HB56" s="193"/>
      <c r="HC56" s="193"/>
      <c r="HD56" s="193"/>
      <c r="HE56" s="193"/>
      <c r="HF56" s="193"/>
      <c r="HG56" s="193"/>
      <c r="HH56" s="193"/>
      <c r="HI56" s="193"/>
      <c r="HJ56" s="193"/>
      <c r="HK56" s="193"/>
      <c r="HL56" s="193"/>
      <c r="HM56" s="193"/>
      <c r="HN56" s="193"/>
      <c r="HO56" s="193"/>
      <c r="HP56" s="193"/>
      <c r="HQ56" s="193"/>
      <c r="HR56" s="193"/>
      <c r="HS56" s="193"/>
      <c r="HT56" s="193"/>
      <c r="HU56" s="193"/>
      <c r="HV56" s="193"/>
      <c r="HW56" s="193"/>
      <c r="HX56" s="193"/>
      <c r="HY56" s="193"/>
      <c r="HZ56" s="193"/>
      <c r="IA56" s="193"/>
      <c r="IB56" s="193"/>
      <c r="IC56" s="193"/>
      <c r="ID56" s="193" t="n">
        <f aca="false">SUM($B56:IC56)</f>
        <v>0</v>
      </c>
      <c r="IE56" s="193" t="n">
        <f aca="false">SUM($B56:FU56)</f>
        <v>0</v>
      </c>
    </row>
    <row r="57" customFormat="false" ht="12.75" hidden="true" customHeight="false" outlineLevel="0" collapsed="false">
      <c r="B57" s="193"/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D57" s="193"/>
      <c r="CE57" s="193"/>
      <c r="CF57" s="193"/>
      <c r="CG57" s="193"/>
      <c r="CH57" s="193"/>
      <c r="CI57" s="193"/>
      <c r="CJ57" s="193"/>
      <c r="CK57" s="193"/>
      <c r="CL57" s="193"/>
      <c r="CM57" s="193"/>
      <c r="CN57" s="193"/>
      <c r="CO57" s="193"/>
      <c r="CP57" s="193"/>
      <c r="CQ57" s="193"/>
      <c r="CR57" s="193"/>
      <c r="CS57" s="193"/>
      <c r="CT57" s="193"/>
      <c r="CU57" s="193"/>
      <c r="CV57" s="193"/>
      <c r="CW57" s="193"/>
      <c r="CX57" s="193"/>
      <c r="CY57" s="193"/>
      <c r="CZ57" s="193"/>
      <c r="DA57" s="193"/>
      <c r="DB57" s="193"/>
      <c r="DC57" s="193"/>
      <c r="DD57" s="193"/>
      <c r="DE57" s="193"/>
      <c r="DF57" s="193"/>
      <c r="DG57" s="193"/>
      <c r="DH57" s="193"/>
      <c r="DI57" s="193"/>
      <c r="DJ57" s="193"/>
      <c r="DK57" s="193"/>
      <c r="DL57" s="193"/>
      <c r="DM57" s="193"/>
      <c r="DN57" s="193"/>
      <c r="DO57" s="193"/>
      <c r="DP57" s="193"/>
      <c r="DQ57" s="193"/>
      <c r="DR57" s="193"/>
      <c r="DS57" s="193"/>
      <c r="DT57" s="193"/>
      <c r="DU57" s="193"/>
      <c r="DV57" s="193"/>
      <c r="DW57" s="193"/>
      <c r="DX57" s="193"/>
      <c r="DY57" s="193"/>
      <c r="DZ57" s="193"/>
      <c r="EA57" s="193"/>
      <c r="EB57" s="193"/>
      <c r="EC57" s="193"/>
      <c r="ED57" s="193"/>
      <c r="EE57" s="193"/>
      <c r="EF57" s="193"/>
      <c r="EG57" s="193"/>
      <c r="EH57" s="193"/>
      <c r="EI57" s="193"/>
      <c r="EJ57" s="193"/>
      <c r="EK57" s="193"/>
      <c r="EL57" s="193"/>
      <c r="EM57" s="193"/>
      <c r="EN57" s="193"/>
      <c r="EO57" s="193"/>
      <c r="EP57" s="193"/>
      <c r="EQ57" s="193"/>
      <c r="ER57" s="193"/>
      <c r="ES57" s="193"/>
      <c r="ET57" s="193"/>
      <c r="EU57" s="193"/>
      <c r="EV57" s="193"/>
      <c r="EW57" s="193"/>
      <c r="EX57" s="193"/>
      <c r="EY57" s="193"/>
      <c r="EZ57" s="193"/>
      <c r="FA57" s="193"/>
      <c r="FB57" s="193"/>
      <c r="FC57" s="193"/>
      <c r="FD57" s="193"/>
      <c r="FE57" s="193"/>
      <c r="FF57" s="193"/>
      <c r="FG57" s="193"/>
      <c r="FH57" s="193"/>
      <c r="FI57" s="193"/>
      <c r="FJ57" s="193"/>
      <c r="FK57" s="193"/>
      <c r="FL57" s="193"/>
      <c r="FM57" s="193"/>
      <c r="FN57" s="193"/>
      <c r="FO57" s="193"/>
      <c r="FP57" s="193"/>
      <c r="FQ57" s="193"/>
      <c r="FR57" s="193"/>
      <c r="FS57" s="193"/>
      <c r="FT57" s="193"/>
      <c r="FU57" s="193"/>
      <c r="FV57" s="193"/>
      <c r="FW57" s="193"/>
      <c r="FX57" s="193"/>
      <c r="FY57" s="193"/>
      <c r="FZ57" s="193"/>
      <c r="GA57" s="193"/>
      <c r="GB57" s="193"/>
      <c r="GC57" s="193"/>
      <c r="GD57" s="193"/>
      <c r="GE57" s="193"/>
      <c r="GF57" s="193"/>
      <c r="GG57" s="193"/>
      <c r="GH57" s="193"/>
      <c r="GI57" s="193"/>
      <c r="GJ57" s="193"/>
      <c r="GK57" s="193"/>
      <c r="GL57" s="193"/>
      <c r="GM57" s="193"/>
      <c r="GN57" s="193"/>
      <c r="GO57" s="193"/>
      <c r="GP57" s="193"/>
      <c r="GQ57" s="193"/>
      <c r="GR57" s="193"/>
      <c r="GS57" s="193"/>
      <c r="GT57" s="193"/>
      <c r="GU57" s="193"/>
      <c r="GV57" s="193"/>
      <c r="GW57" s="193"/>
      <c r="GX57" s="193"/>
      <c r="GY57" s="193"/>
      <c r="GZ57" s="193"/>
      <c r="HA57" s="193"/>
      <c r="HB57" s="193"/>
      <c r="HC57" s="193"/>
      <c r="HD57" s="193"/>
      <c r="HE57" s="193"/>
      <c r="HF57" s="193"/>
      <c r="HG57" s="193"/>
      <c r="HH57" s="193"/>
      <c r="HI57" s="193"/>
      <c r="HJ57" s="193"/>
      <c r="HK57" s="193"/>
      <c r="HL57" s="193"/>
      <c r="HM57" s="193"/>
      <c r="HN57" s="193"/>
      <c r="HO57" s="193"/>
      <c r="HP57" s="193"/>
      <c r="HQ57" s="193"/>
      <c r="HR57" s="193"/>
      <c r="HS57" s="193"/>
      <c r="HT57" s="193"/>
      <c r="HU57" s="193"/>
      <c r="HV57" s="193"/>
      <c r="HW57" s="193"/>
      <c r="HX57" s="193"/>
      <c r="HY57" s="193"/>
      <c r="HZ57" s="193"/>
      <c r="IA57" s="193"/>
      <c r="IB57" s="193"/>
      <c r="IC57" s="193"/>
      <c r="ID57" s="193" t="n">
        <f aca="false">SUM($B57:IC57)</f>
        <v>0</v>
      </c>
      <c r="IE57" s="193" t="n">
        <f aca="false">SUM($B57:FU57)</f>
        <v>0</v>
      </c>
    </row>
    <row r="58" customFormat="false" ht="12.75" hidden="true" customHeight="false" outlineLevel="0" collapsed="false">
      <c r="B58" s="193"/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  <c r="DZ58" s="193"/>
      <c r="EA58" s="193"/>
      <c r="EB58" s="193"/>
      <c r="EC58" s="193"/>
      <c r="ED58" s="193"/>
      <c r="EE58" s="193"/>
      <c r="EF58" s="193"/>
      <c r="EG58" s="193"/>
      <c r="EH58" s="193"/>
      <c r="EI58" s="193"/>
      <c r="EJ58" s="193"/>
      <c r="EK58" s="193"/>
      <c r="EL58" s="193"/>
      <c r="EM58" s="193"/>
      <c r="EN58" s="193"/>
      <c r="EO58" s="193"/>
      <c r="EP58" s="193"/>
      <c r="EQ58" s="193"/>
      <c r="ER58" s="193"/>
      <c r="ES58" s="193"/>
      <c r="ET58" s="193"/>
      <c r="EU58" s="193"/>
      <c r="EV58" s="193"/>
      <c r="EW58" s="193"/>
      <c r="EX58" s="193"/>
      <c r="EY58" s="193"/>
      <c r="EZ58" s="193"/>
      <c r="FA58" s="193"/>
      <c r="FB58" s="193"/>
      <c r="FC58" s="193"/>
      <c r="FD58" s="193"/>
      <c r="FE58" s="193"/>
      <c r="FF58" s="193"/>
      <c r="FG58" s="193"/>
      <c r="FH58" s="193"/>
      <c r="FI58" s="193"/>
      <c r="FJ58" s="193"/>
      <c r="FK58" s="193"/>
      <c r="FL58" s="193"/>
      <c r="FM58" s="193"/>
      <c r="FN58" s="193"/>
      <c r="FO58" s="193"/>
      <c r="FP58" s="193"/>
      <c r="FQ58" s="193"/>
      <c r="FR58" s="193"/>
      <c r="FS58" s="193"/>
      <c r="FT58" s="193"/>
      <c r="FU58" s="193"/>
      <c r="FV58" s="193"/>
      <c r="FW58" s="193"/>
      <c r="FX58" s="193"/>
      <c r="FY58" s="193"/>
      <c r="FZ58" s="193"/>
      <c r="GA58" s="193"/>
      <c r="GB58" s="193"/>
      <c r="GC58" s="193"/>
      <c r="GD58" s="193"/>
      <c r="GE58" s="193"/>
      <c r="GF58" s="193"/>
      <c r="GG58" s="193"/>
      <c r="GH58" s="193"/>
      <c r="GI58" s="193"/>
      <c r="GJ58" s="193"/>
      <c r="GK58" s="193"/>
      <c r="GL58" s="193"/>
      <c r="GM58" s="193"/>
      <c r="GN58" s="193"/>
      <c r="GO58" s="193"/>
      <c r="GP58" s="193"/>
      <c r="GQ58" s="193"/>
      <c r="GR58" s="193"/>
      <c r="GS58" s="193"/>
      <c r="GT58" s="193"/>
      <c r="GU58" s="193"/>
      <c r="GV58" s="193"/>
      <c r="GW58" s="193"/>
      <c r="GX58" s="193"/>
      <c r="GY58" s="193"/>
      <c r="GZ58" s="193"/>
      <c r="HA58" s="193"/>
      <c r="HB58" s="193"/>
      <c r="HC58" s="193"/>
      <c r="HD58" s="193"/>
      <c r="HE58" s="193"/>
      <c r="HF58" s="193"/>
      <c r="HG58" s="193"/>
      <c r="HH58" s="193"/>
      <c r="HI58" s="193"/>
      <c r="HJ58" s="193"/>
      <c r="HK58" s="193"/>
      <c r="HL58" s="193"/>
      <c r="HM58" s="193"/>
      <c r="HN58" s="193"/>
      <c r="HO58" s="193"/>
      <c r="HP58" s="193"/>
      <c r="HQ58" s="193"/>
      <c r="HR58" s="193"/>
      <c r="HS58" s="193"/>
      <c r="HT58" s="193"/>
      <c r="HU58" s="193"/>
      <c r="HV58" s="193"/>
      <c r="HW58" s="193"/>
      <c r="HX58" s="193"/>
      <c r="HY58" s="193"/>
      <c r="HZ58" s="193"/>
      <c r="IA58" s="193"/>
      <c r="IB58" s="193"/>
      <c r="IC58" s="193"/>
      <c r="ID58" s="193" t="n">
        <f aca="false">SUM($B58:IC58)</f>
        <v>0</v>
      </c>
      <c r="IE58" s="193" t="n">
        <f aca="false">SUM($B58:FU58)</f>
        <v>0</v>
      </c>
    </row>
    <row r="59" customFormat="false" ht="12.75" hidden="true" customHeight="false" outlineLevel="0" collapsed="false">
      <c r="B59" s="193"/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  <c r="DZ59" s="193"/>
      <c r="EA59" s="193"/>
      <c r="EB59" s="193"/>
      <c r="EC59" s="193"/>
      <c r="ED59" s="193"/>
      <c r="EE59" s="193"/>
      <c r="EF59" s="193"/>
      <c r="EG59" s="193"/>
      <c r="EH59" s="193"/>
      <c r="EI59" s="193"/>
      <c r="EJ59" s="193"/>
      <c r="EK59" s="193"/>
      <c r="EL59" s="193"/>
      <c r="EM59" s="193"/>
      <c r="EN59" s="193"/>
      <c r="EO59" s="193"/>
      <c r="EP59" s="193"/>
      <c r="EQ59" s="193"/>
      <c r="ER59" s="193"/>
      <c r="ES59" s="193"/>
      <c r="ET59" s="193"/>
      <c r="EU59" s="193"/>
      <c r="EV59" s="193"/>
      <c r="EW59" s="193"/>
      <c r="EX59" s="193"/>
      <c r="EY59" s="193"/>
      <c r="EZ59" s="193"/>
      <c r="FA59" s="193"/>
      <c r="FB59" s="193"/>
      <c r="FC59" s="193"/>
      <c r="FD59" s="193"/>
      <c r="FE59" s="193"/>
      <c r="FF59" s="193"/>
      <c r="FG59" s="193"/>
      <c r="FH59" s="193"/>
      <c r="FI59" s="193"/>
      <c r="FJ59" s="193"/>
      <c r="FK59" s="193"/>
      <c r="FL59" s="193"/>
      <c r="FM59" s="193"/>
      <c r="FN59" s="193"/>
      <c r="FO59" s="193"/>
      <c r="FP59" s="193"/>
      <c r="FQ59" s="193"/>
      <c r="FR59" s="193"/>
      <c r="FS59" s="193"/>
      <c r="FT59" s="193"/>
      <c r="FU59" s="193"/>
      <c r="FV59" s="193"/>
      <c r="FW59" s="193"/>
      <c r="FX59" s="193"/>
      <c r="FY59" s="193"/>
      <c r="FZ59" s="193"/>
      <c r="GA59" s="193"/>
      <c r="GB59" s="193"/>
      <c r="GC59" s="193"/>
      <c r="GD59" s="193"/>
      <c r="GE59" s="193"/>
      <c r="GF59" s="193"/>
      <c r="GG59" s="193"/>
      <c r="GH59" s="193"/>
      <c r="GI59" s="193"/>
      <c r="GJ59" s="193"/>
      <c r="GK59" s="193"/>
      <c r="GL59" s="193"/>
      <c r="GM59" s="193"/>
      <c r="GN59" s="193"/>
      <c r="GO59" s="193"/>
      <c r="GP59" s="193"/>
      <c r="GQ59" s="193"/>
      <c r="GR59" s="193"/>
      <c r="GS59" s="193"/>
      <c r="GT59" s="193"/>
      <c r="GU59" s="193"/>
      <c r="GV59" s="193"/>
      <c r="GW59" s="193"/>
      <c r="GX59" s="193"/>
      <c r="GY59" s="193"/>
      <c r="GZ59" s="193"/>
      <c r="HA59" s="193"/>
      <c r="HB59" s="193"/>
      <c r="HC59" s="193"/>
      <c r="HD59" s="193"/>
      <c r="HE59" s="193"/>
      <c r="HF59" s="193"/>
      <c r="HG59" s="193"/>
      <c r="HH59" s="193"/>
      <c r="HI59" s="193"/>
      <c r="HJ59" s="193"/>
      <c r="HK59" s="193"/>
      <c r="HL59" s="193"/>
      <c r="HM59" s="193"/>
      <c r="HN59" s="193"/>
      <c r="HO59" s="193"/>
      <c r="HP59" s="193"/>
      <c r="HQ59" s="193"/>
      <c r="HR59" s="193"/>
      <c r="HS59" s="193"/>
      <c r="HT59" s="193"/>
      <c r="HU59" s="193"/>
      <c r="HV59" s="193"/>
      <c r="HW59" s="193"/>
      <c r="HX59" s="193"/>
      <c r="HY59" s="193"/>
      <c r="HZ59" s="193"/>
      <c r="IA59" s="193"/>
      <c r="IB59" s="193"/>
      <c r="IC59" s="193"/>
      <c r="ID59" s="193" t="n">
        <f aca="false">SUM($B59:IC59)</f>
        <v>0</v>
      </c>
      <c r="IE59" s="193" t="n">
        <f aca="false">SUM($B59:FU59)</f>
        <v>0</v>
      </c>
    </row>
    <row r="60" customFormat="false" ht="12.75" hidden="true" customHeight="false" outlineLevel="0" collapsed="false">
      <c r="B60" s="193"/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3"/>
      <c r="DX60" s="193"/>
      <c r="DY60" s="193"/>
      <c r="DZ60" s="193"/>
      <c r="EA60" s="193"/>
      <c r="EB60" s="193"/>
      <c r="EC60" s="193"/>
      <c r="ED60" s="193"/>
      <c r="EE60" s="193"/>
      <c r="EF60" s="193"/>
      <c r="EG60" s="193"/>
      <c r="EH60" s="193"/>
      <c r="EI60" s="193"/>
      <c r="EJ60" s="193"/>
      <c r="EK60" s="193"/>
      <c r="EL60" s="193"/>
      <c r="EM60" s="193"/>
      <c r="EN60" s="193"/>
      <c r="EO60" s="193"/>
      <c r="EP60" s="193"/>
      <c r="EQ60" s="193"/>
      <c r="ER60" s="193"/>
      <c r="ES60" s="193"/>
      <c r="ET60" s="193"/>
      <c r="EU60" s="193"/>
      <c r="EV60" s="193"/>
      <c r="EW60" s="193"/>
      <c r="EX60" s="193"/>
      <c r="EY60" s="193"/>
      <c r="EZ60" s="193"/>
      <c r="FA60" s="193"/>
      <c r="FB60" s="193"/>
      <c r="FC60" s="193"/>
      <c r="FD60" s="193"/>
      <c r="FE60" s="193"/>
      <c r="FF60" s="193"/>
      <c r="FG60" s="193"/>
      <c r="FH60" s="193"/>
      <c r="FI60" s="193"/>
      <c r="FJ60" s="193"/>
      <c r="FK60" s="193"/>
      <c r="FL60" s="193"/>
      <c r="FM60" s="193"/>
      <c r="FN60" s="193"/>
      <c r="FO60" s="193"/>
      <c r="FP60" s="193"/>
      <c r="FQ60" s="193"/>
      <c r="FR60" s="193"/>
      <c r="FS60" s="193"/>
      <c r="FT60" s="193"/>
      <c r="FU60" s="193"/>
      <c r="FV60" s="193"/>
      <c r="FW60" s="193"/>
      <c r="FX60" s="193"/>
      <c r="FY60" s="193"/>
      <c r="FZ60" s="193"/>
      <c r="GA60" s="193"/>
      <c r="GB60" s="193"/>
      <c r="GC60" s="193"/>
      <c r="GD60" s="193"/>
      <c r="GE60" s="193"/>
      <c r="GF60" s="193"/>
      <c r="GG60" s="193"/>
      <c r="GH60" s="193"/>
      <c r="GI60" s="193"/>
      <c r="GJ60" s="193"/>
      <c r="GK60" s="193"/>
      <c r="GL60" s="193"/>
      <c r="GM60" s="193"/>
      <c r="GN60" s="193"/>
      <c r="GO60" s="193"/>
      <c r="GP60" s="193"/>
      <c r="GQ60" s="193"/>
      <c r="GR60" s="193"/>
      <c r="GS60" s="193"/>
      <c r="GT60" s="193"/>
      <c r="GU60" s="193"/>
      <c r="GV60" s="193"/>
      <c r="GW60" s="193"/>
      <c r="GX60" s="193"/>
      <c r="GY60" s="193"/>
      <c r="GZ60" s="193"/>
      <c r="HA60" s="193"/>
      <c r="HB60" s="193"/>
      <c r="HC60" s="193"/>
      <c r="HD60" s="193"/>
      <c r="HE60" s="193"/>
      <c r="HF60" s="193"/>
      <c r="HG60" s="193"/>
      <c r="HH60" s="193"/>
      <c r="HI60" s="193"/>
      <c r="HJ60" s="193"/>
      <c r="HK60" s="193"/>
      <c r="HL60" s="193"/>
      <c r="HM60" s="193"/>
      <c r="HN60" s="193"/>
      <c r="HO60" s="193"/>
      <c r="HP60" s="193"/>
      <c r="HQ60" s="193"/>
      <c r="HR60" s="193"/>
      <c r="HS60" s="193"/>
      <c r="HT60" s="193"/>
      <c r="HU60" s="193"/>
      <c r="HV60" s="193"/>
      <c r="HW60" s="193"/>
      <c r="HX60" s="193"/>
      <c r="HY60" s="193"/>
      <c r="HZ60" s="193"/>
      <c r="IA60" s="193"/>
      <c r="IB60" s="193"/>
      <c r="IC60" s="193"/>
      <c r="ID60" s="193" t="n">
        <f aca="false">SUM($B60:IC60)</f>
        <v>0</v>
      </c>
      <c r="IE60" s="193" t="n">
        <f aca="false">SUM($B60:FU60)</f>
        <v>0</v>
      </c>
    </row>
    <row r="61" customFormat="false" ht="12.75" hidden="true" customHeight="false" outlineLevel="0" collapsed="false">
      <c r="B61" s="193"/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  <c r="DZ61" s="193"/>
      <c r="EA61" s="193"/>
      <c r="EB61" s="193"/>
      <c r="EC61" s="193"/>
      <c r="ED61" s="193"/>
      <c r="EE61" s="193"/>
      <c r="EF61" s="193"/>
      <c r="EG61" s="193"/>
      <c r="EH61" s="193"/>
      <c r="EI61" s="193"/>
      <c r="EJ61" s="193"/>
      <c r="EK61" s="193"/>
      <c r="EL61" s="193"/>
      <c r="EM61" s="193"/>
      <c r="EN61" s="193"/>
      <c r="EO61" s="193"/>
      <c r="EP61" s="193"/>
      <c r="EQ61" s="193"/>
      <c r="ER61" s="193"/>
      <c r="ES61" s="193"/>
      <c r="ET61" s="193"/>
      <c r="EU61" s="193"/>
      <c r="EV61" s="193"/>
      <c r="EW61" s="193"/>
      <c r="EX61" s="193"/>
      <c r="EY61" s="193"/>
      <c r="EZ61" s="193"/>
      <c r="FA61" s="193"/>
      <c r="FB61" s="193"/>
      <c r="FC61" s="193"/>
      <c r="FD61" s="193"/>
      <c r="FE61" s="193"/>
      <c r="FF61" s="193"/>
      <c r="FG61" s="193"/>
      <c r="FH61" s="193"/>
      <c r="FI61" s="193"/>
      <c r="FJ61" s="193"/>
      <c r="FK61" s="193"/>
      <c r="FL61" s="193"/>
      <c r="FM61" s="193"/>
      <c r="FN61" s="193"/>
      <c r="FO61" s="193"/>
      <c r="FP61" s="193"/>
      <c r="FQ61" s="193"/>
      <c r="FR61" s="193"/>
      <c r="FS61" s="193"/>
      <c r="FT61" s="193"/>
      <c r="FU61" s="193"/>
      <c r="FV61" s="193"/>
      <c r="FW61" s="193"/>
      <c r="FX61" s="193"/>
      <c r="FY61" s="193"/>
      <c r="FZ61" s="193"/>
      <c r="GA61" s="193"/>
      <c r="GB61" s="193"/>
      <c r="GC61" s="193"/>
      <c r="GD61" s="193"/>
      <c r="GE61" s="193"/>
      <c r="GF61" s="193"/>
      <c r="GG61" s="193"/>
      <c r="GH61" s="193"/>
      <c r="GI61" s="193"/>
      <c r="GJ61" s="193"/>
      <c r="GK61" s="193"/>
      <c r="GL61" s="193"/>
      <c r="GM61" s="193"/>
      <c r="GN61" s="193"/>
      <c r="GO61" s="193"/>
      <c r="GP61" s="193"/>
      <c r="GQ61" s="193"/>
      <c r="GR61" s="193"/>
      <c r="GS61" s="193"/>
      <c r="GT61" s="193"/>
      <c r="GU61" s="193"/>
      <c r="GV61" s="193"/>
      <c r="GW61" s="193"/>
      <c r="GX61" s="193"/>
      <c r="GY61" s="193"/>
      <c r="GZ61" s="193"/>
      <c r="HA61" s="193"/>
      <c r="HB61" s="193"/>
      <c r="HC61" s="193"/>
      <c r="HD61" s="193"/>
      <c r="HE61" s="193"/>
      <c r="HF61" s="193"/>
      <c r="HG61" s="193"/>
      <c r="HH61" s="193"/>
      <c r="HI61" s="193"/>
      <c r="HJ61" s="193"/>
      <c r="HK61" s="193"/>
      <c r="HL61" s="193"/>
      <c r="HM61" s="193"/>
      <c r="HN61" s="193"/>
      <c r="HO61" s="193"/>
      <c r="HP61" s="193"/>
      <c r="HQ61" s="193"/>
      <c r="HR61" s="193"/>
      <c r="HS61" s="193"/>
      <c r="HT61" s="193"/>
      <c r="HU61" s="193"/>
      <c r="HV61" s="193"/>
      <c r="HW61" s="193"/>
      <c r="HX61" s="193"/>
      <c r="HY61" s="193"/>
      <c r="HZ61" s="193"/>
      <c r="IA61" s="193"/>
      <c r="IB61" s="193"/>
      <c r="IC61" s="193"/>
      <c r="ID61" s="193" t="n">
        <f aca="false">SUM($B61:IC61)</f>
        <v>0</v>
      </c>
      <c r="IE61" s="193" t="n">
        <f aca="false">SUM($B61:FU61)</f>
        <v>0</v>
      </c>
    </row>
    <row r="62" customFormat="false" ht="12.75" hidden="true" customHeight="false" outlineLevel="0" collapsed="false">
      <c r="B62" s="193"/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  <c r="DZ62" s="193"/>
      <c r="EA62" s="193"/>
      <c r="EB62" s="193"/>
      <c r="EC62" s="193"/>
      <c r="ED62" s="193"/>
      <c r="EE62" s="193"/>
      <c r="EF62" s="193"/>
      <c r="EG62" s="193"/>
      <c r="EH62" s="193"/>
      <c r="EI62" s="193"/>
      <c r="EJ62" s="193"/>
      <c r="EK62" s="193"/>
      <c r="EL62" s="193"/>
      <c r="EM62" s="193"/>
      <c r="EN62" s="193"/>
      <c r="EO62" s="193"/>
      <c r="EP62" s="193"/>
      <c r="EQ62" s="193"/>
      <c r="ER62" s="193"/>
      <c r="ES62" s="193"/>
      <c r="ET62" s="193"/>
      <c r="EU62" s="193"/>
      <c r="EV62" s="193"/>
      <c r="EW62" s="193"/>
      <c r="EX62" s="193"/>
      <c r="EY62" s="193"/>
      <c r="EZ62" s="193"/>
      <c r="FA62" s="193"/>
      <c r="FB62" s="193"/>
      <c r="FC62" s="193"/>
      <c r="FD62" s="193"/>
      <c r="FE62" s="193"/>
      <c r="FF62" s="193"/>
      <c r="FG62" s="193"/>
      <c r="FH62" s="193"/>
      <c r="FI62" s="193"/>
      <c r="FJ62" s="193"/>
      <c r="FK62" s="193"/>
      <c r="FL62" s="193"/>
      <c r="FM62" s="193"/>
      <c r="FN62" s="193"/>
      <c r="FO62" s="193"/>
      <c r="FP62" s="193"/>
      <c r="FQ62" s="193"/>
      <c r="FR62" s="193"/>
      <c r="FS62" s="193"/>
      <c r="FT62" s="193"/>
      <c r="FU62" s="193"/>
      <c r="FV62" s="193"/>
      <c r="FW62" s="193"/>
      <c r="FX62" s="193"/>
      <c r="FY62" s="193"/>
      <c r="FZ62" s="193"/>
      <c r="GA62" s="193"/>
      <c r="GB62" s="193"/>
      <c r="GC62" s="193"/>
      <c r="GD62" s="193"/>
      <c r="GE62" s="193"/>
      <c r="GF62" s="193"/>
      <c r="GG62" s="193"/>
      <c r="GH62" s="193"/>
      <c r="GI62" s="193"/>
      <c r="GJ62" s="193"/>
      <c r="GK62" s="193"/>
      <c r="GL62" s="193"/>
      <c r="GM62" s="193"/>
      <c r="GN62" s="193"/>
      <c r="GO62" s="193"/>
      <c r="GP62" s="193"/>
      <c r="GQ62" s="193"/>
      <c r="GR62" s="193"/>
      <c r="GS62" s="193"/>
      <c r="GT62" s="193"/>
      <c r="GU62" s="193"/>
      <c r="GV62" s="193"/>
      <c r="GW62" s="193"/>
      <c r="GX62" s="193"/>
      <c r="GY62" s="193"/>
      <c r="GZ62" s="193"/>
      <c r="HA62" s="193"/>
      <c r="HB62" s="193"/>
      <c r="HC62" s="193"/>
      <c r="HD62" s="193"/>
      <c r="HE62" s="193"/>
      <c r="HF62" s="193"/>
      <c r="HG62" s="193"/>
      <c r="HH62" s="193"/>
      <c r="HI62" s="193"/>
      <c r="HJ62" s="193"/>
      <c r="HK62" s="193"/>
      <c r="HL62" s="193"/>
      <c r="HM62" s="193"/>
      <c r="HN62" s="193"/>
      <c r="HO62" s="193"/>
      <c r="HP62" s="193"/>
      <c r="HQ62" s="193"/>
      <c r="HR62" s="193"/>
      <c r="HS62" s="193"/>
      <c r="HT62" s="193"/>
      <c r="HU62" s="193"/>
      <c r="HV62" s="193"/>
      <c r="HW62" s="193"/>
      <c r="HX62" s="193"/>
      <c r="HY62" s="193"/>
      <c r="HZ62" s="193"/>
      <c r="IA62" s="193"/>
      <c r="IB62" s="193"/>
      <c r="IC62" s="193"/>
      <c r="ID62" s="193" t="n">
        <f aca="false">SUM($B62:IC62)</f>
        <v>0</v>
      </c>
      <c r="IE62" s="193" t="n">
        <f aca="false">SUM($B62:FU62)</f>
        <v>0</v>
      </c>
    </row>
    <row r="63" customFormat="false" ht="12.75" hidden="true" customHeight="false" outlineLevel="0" collapsed="false">
      <c r="B63" s="193"/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3"/>
      <c r="DX63" s="193"/>
      <c r="DY63" s="193"/>
      <c r="DZ63" s="193"/>
      <c r="EA63" s="193"/>
      <c r="EB63" s="193"/>
      <c r="EC63" s="193"/>
      <c r="ED63" s="193"/>
      <c r="EE63" s="193"/>
      <c r="EF63" s="193"/>
      <c r="EG63" s="193"/>
      <c r="EH63" s="193"/>
      <c r="EI63" s="193"/>
      <c r="EJ63" s="193"/>
      <c r="EK63" s="193"/>
      <c r="EL63" s="193"/>
      <c r="EM63" s="193"/>
      <c r="EN63" s="193"/>
      <c r="EO63" s="193"/>
      <c r="EP63" s="193"/>
      <c r="EQ63" s="193"/>
      <c r="ER63" s="193"/>
      <c r="ES63" s="193"/>
      <c r="ET63" s="193"/>
      <c r="EU63" s="193"/>
      <c r="EV63" s="193"/>
      <c r="EW63" s="193"/>
      <c r="EX63" s="193"/>
      <c r="EY63" s="193"/>
      <c r="EZ63" s="193"/>
      <c r="FA63" s="193"/>
      <c r="FB63" s="193"/>
      <c r="FC63" s="193"/>
      <c r="FD63" s="193"/>
      <c r="FE63" s="193"/>
      <c r="FF63" s="193"/>
      <c r="FG63" s="193"/>
      <c r="FH63" s="193"/>
      <c r="FI63" s="193"/>
      <c r="FJ63" s="193"/>
      <c r="FK63" s="193"/>
      <c r="FL63" s="193"/>
      <c r="FM63" s="193"/>
      <c r="FN63" s="193"/>
      <c r="FO63" s="193"/>
      <c r="FP63" s="193"/>
      <c r="FQ63" s="193"/>
      <c r="FR63" s="193"/>
      <c r="FS63" s="193"/>
      <c r="FT63" s="193"/>
      <c r="FU63" s="193"/>
      <c r="FV63" s="193"/>
      <c r="FW63" s="193"/>
      <c r="FX63" s="193"/>
      <c r="FY63" s="193"/>
      <c r="FZ63" s="193"/>
      <c r="GA63" s="193"/>
      <c r="GB63" s="193"/>
      <c r="GC63" s="193"/>
      <c r="GD63" s="193"/>
      <c r="GE63" s="193"/>
      <c r="GF63" s="193"/>
      <c r="GG63" s="193"/>
      <c r="GH63" s="193"/>
      <c r="GI63" s="193"/>
      <c r="GJ63" s="193"/>
      <c r="GK63" s="193"/>
      <c r="GL63" s="193"/>
      <c r="GM63" s="193"/>
      <c r="GN63" s="193"/>
      <c r="GO63" s="193"/>
      <c r="GP63" s="193"/>
      <c r="GQ63" s="193"/>
      <c r="GR63" s="193"/>
      <c r="GS63" s="193"/>
      <c r="GT63" s="193"/>
      <c r="GU63" s="193"/>
      <c r="GV63" s="193"/>
      <c r="GW63" s="193"/>
      <c r="GX63" s="193"/>
      <c r="GY63" s="193"/>
      <c r="GZ63" s="193"/>
      <c r="HA63" s="193"/>
      <c r="HB63" s="193"/>
      <c r="HC63" s="193"/>
      <c r="HD63" s="193"/>
      <c r="HE63" s="193"/>
      <c r="HF63" s="193"/>
      <c r="HG63" s="193"/>
      <c r="HH63" s="193"/>
      <c r="HI63" s="193"/>
      <c r="HJ63" s="193"/>
      <c r="HK63" s="193"/>
      <c r="HL63" s="193"/>
      <c r="HM63" s="193"/>
      <c r="HN63" s="193"/>
      <c r="HO63" s="193"/>
      <c r="HP63" s="193"/>
      <c r="HQ63" s="193"/>
      <c r="HR63" s="193"/>
      <c r="HS63" s="193"/>
      <c r="HT63" s="193"/>
      <c r="HU63" s="193"/>
      <c r="HV63" s="193"/>
      <c r="HW63" s="193"/>
      <c r="HX63" s="193"/>
      <c r="HY63" s="193"/>
      <c r="HZ63" s="193"/>
      <c r="IA63" s="193"/>
      <c r="IB63" s="193"/>
      <c r="IC63" s="193"/>
      <c r="ID63" s="193" t="n">
        <f aca="false">SUM($B63:IC63)</f>
        <v>0</v>
      </c>
      <c r="IE63" s="193" t="n">
        <f aca="false">SUM($B63:FU63)</f>
        <v>0</v>
      </c>
    </row>
    <row r="64" customFormat="false" ht="12.75" hidden="true" customHeight="false" outlineLevel="0" collapsed="false">
      <c r="B64" s="193"/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3"/>
      <c r="BR64" s="193"/>
      <c r="BS64" s="193"/>
      <c r="BT64" s="193"/>
      <c r="BU64" s="193"/>
      <c r="BV64" s="193"/>
      <c r="BW64" s="193"/>
      <c r="BX64" s="193"/>
      <c r="BY64" s="193"/>
      <c r="BZ64" s="193"/>
      <c r="CA64" s="193"/>
      <c r="CB64" s="193"/>
      <c r="CC64" s="193"/>
      <c r="CD64" s="193"/>
      <c r="CE64" s="193"/>
      <c r="CF64" s="193"/>
      <c r="CG64" s="193"/>
      <c r="CH64" s="193"/>
      <c r="CI64" s="193"/>
      <c r="CJ64" s="193"/>
      <c r="CK64" s="193"/>
      <c r="CL64" s="193"/>
      <c r="CM64" s="193"/>
      <c r="CN64" s="193"/>
      <c r="CO64" s="193"/>
      <c r="CP64" s="193"/>
      <c r="CQ64" s="193"/>
      <c r="CR64" s="193"/>
      <c r="CS64" s="193"/>
      <c r="CT64" s="193"/>
      <c r="CU64" s="193"/>
      <c r="CV64" s="193"/>
      <c r="CW64" s="193"/>
      <c r="CX64" s="193"/>
      <c r="CY64" s="193"/>
      <c r="CZ64" s="193"/>
      <c r="DA64" s="193"/>
      <c r="DB64" s="193"/>
      <c r="DC64" s="193"/>
      <c r="DD64" s="193"/>
      <c r="DE64" s="193"/>
      <c r="DF64" s="193"/>
      <c r="DG64" s="193"/>
      <c r="DH64" s="193"/>
      <c r="DI64" s="193"/>
      <c r="DJ64" s="193"/>
      <c r="DK64" s="193"/>
      <c r="DL64" s="193"/>
      <c r="DM64" s="193"/>
      <c r="DN64" s="193"/>
      <c r="DO64" s="193"/>
      <c r="DP64" s="193"/>
      <c r="DQ64" s="193"/>
      <c r="DR64" s="193"/>
      <c r="DS64" s="193"/>
      <c r="DT64" s="193"/>
      <c r="DU64" s="193"/>
      <c r="DV64" s="193"/>
      <c r="DW64" s="193"/>
      <c r="DX64" s="193"/>
      <c r="DY64" s="193"/>
      <c r="DZ64" s="193"/>
      <c r="EA64" s="193"/>
      <c r="EB64" s="193"/>
      <c r="EC64" s="193"/>
      <c r="ED64" s="193"/>
      <c r="EE64" s="193"/>
      <c r="EF64" s="193"/>
      <c r="EG64" s="193"/>
      <c r="EH64" s="193"/>
      <c r="EI64" s="193"/>
      <c r="EJ64" s="193"/>
      <c r="EK64" s="193"/>
      <c r="EL64" s="193"/>
      <c r="EM64" s="193"/>
      <c r="EN64" s="193"/>
      <c r="EO64" s="193"/>
      <c r="EP64" s="193"/>
      <c r="EQ64" s="193"/>
      <c r="ER64" s="193"/>
      <c r="ES64" s="193"/>
      <c r="ET64" s="193"/>
      <c r="EU64" s="193"/>
      <c r="EV64" s="193"/>
      <c r="EW64" s="193"/>
      <c r="EX64" s="193"/>
      <c r="EY64" s="193"/>
      <c r="EZ64" s="193"/>
      <c r="FA64" s="193"/>
      <c r="FB64" s="193"/>
      <c r="FC64" s="193"/>
      <c r="FD64" s="193"/>
      <c r="FE64" s="193"/>
      <c r="FF64" s="193"/>
      <c r="FG64" s="193"/>
      <c r="FH64" s="193"/>
      <c r="FI64" s="193"/>
      <c r="FJ64" s="193"/>
      <c r="FK64" s="193"/>
      <c r="FL64" s="193"/>
      <c r="FM64" s="193"/>
      <c r="FN64" s="193"/>
      <c r="FO64" s="193"/>
      <c r="FP64" s="193"/>
      <c r="FQ64" s="193"/>
      <c r="FR64" s="193"/>
      <c r="FS64" s="193"/>
      <c r="FT64" s="193"/>
      <c r="FU64" s="193"/>
      <c r="FV64" s="193"/>
      <c r="FW64" s="193"/>
      <c r="FX64" s="193"/>
      <c r="FY64" s="193"/>
      <c r="FZ64" s="193"/>
      <c r="GA64" s="193"/>
      <c r="GB64" s="193"/>
      <c r="GC64" s="193"/>
      <c r="GD64" s="193"/>
      <c r="GE64" s="193"/>
      <c r="GF64" s="193"/>
      <c r="GG64" s="193"/>
      <c r="GH64" s="193"/>
      <c r="GI64" s="193"/>
      <c r="GJ64" s="193"/>
      <c r="GK64" s="193"/>
      <c r="GL64" s="193"/>
      <c r="GM64" s="193"/>
      <c r="GN64" s="193"/>
      <c r="GO64" s="193"/>
      <c r="GP64" s="193"/>
      <c r="GQ64" s="193"/>
      <c r="GR64" s="193"/>
      <c r="GS64" s="193"/>
      <c r="GT64" s="193"/>
      <c r="GU64" s="193"/>
      <c r="GV64" s="193"/>
      <c r="GW64" s="193"/>
      <c r="GX64" s="193"/>
      <c r="GY64" s="193"/>
      <c r="GZ64" s="193"/>
      <c r="HA64" s="193"/>
      <c r="HB64" s="193"/>
      <c r="HC64" s="193"/>
      <c r="HD64" s="193"/>
      <c r="HE64" s="193"/>
      <c r="HF64" s="193"/>
      <c r="HG64" s="193"/>
      <c r="HH64" s="193"/>
      <c r="HI64" s="193"/>
      <c r="HJ64" s="193"/>
      <c r="HK64" s="193"/>
      <c r="HL64" s="193"/>
      <c r="HM64" s="193"/>
      <c r="HN64" s="193"/>
      <c r="HO64" s="193"/>
      <c r="HP64" s="193"/>
      <c r="HQ64" s="193"/>
      <c r="HR64" s="193"/>
      <c r="HS64" s="193"/>
      <c r="HT64" s="193"/>
      <c r="HU64" s="193"/>
      <c r="HV64" s="193"/>
      <c r="HW64" s="193"/>
      <c r="HX64" s="193"/>
      <c r="HY64" s="193"/>
      <c r="HZ64" s="193"/>
      <c r="IA64" s="193"/>
      <c r="IB64" s="193"/>
      <c r="IC64" s="193"/>
      <c r="ID64" s="193" t="n">
        <f aca="false">SUM($B64:IC64)</f>
        <v>0</v>
      </c>
      <c r="IE64" s="193" t="n">
        <f aca="false">SUM($B64:FU64)</f>
        <v>0</v>
      </c>
    </row>
    <row r="65" customFormat="false" ht="12.75" hidden="true" customHeight="false" outlineLevel="0" collapsed="false">
      <c r="B65" s="193"/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3"/>
      <c r="DX65" s="193"/>
      <c r="DY65" s="193"/>
      <c r="DZ65" s="193"/>
      <c r="EA65" s="193"/>
      <c r="EB65" s="193"/>
      <c r="EC65" s="193"/>
      <c r="ED65" s="193"/>
      <c r="EE65" s="193"/>
      <c r="EF65" s="193"/>
      <c r="EG65" s="193"/>
      <c r="EH65" s="193"/>
      <c r="EI65" s="193"/>
      <c r="EJ65" s="193"/>
      <c r="EK65" s="193"/>
      <c r="EL65" s="193"/>
      <c r="EM65" s="193"/>
      <c r="EN65" s="193"/>
      <c r="EO65" s="193"/>
      <c r="EP65" s="193"/>
      <c r="EQ65" s="193"/>
      <c r="ER65" s="193"/>
      <c r="ES65" s="193"/>
      <c r="ET65" s="193"/>
      <c r="EU65" s="193"/>
      <c r="EV65" s="193"/>
      <c r="EW65" s="193"/>
      <c r="EX65" s="193"/>
      <c r="EY65" s="193"/>
      <c r="EZ65" s="193"/>
      <c r="FA65" s="193"/>
      <c r="FB65" s="193"/>
      <c r="FC65" s="193"/>
      <c r="FD65" s="193"/>
      <c r="FE65" s="193"/>
      <c r="FF65" s="193"/>
      <c r="FG65" s="193"/>
      <c r="FH65" s="193"/>
      <c r="FI65" s="193"/>
      <c r="FJ65" s="193"/>
      <c r="FK65" s="193"/>
      <c r="FL65" s="193"/>
      <c r="FM65" s="193"/>
      <c r="FN65" s="193"/>
      <c r="FO65" s="193"/>
      <c r="FP65" s="193"/>
      <c r="FQ65" s="193"/>
      <c r="FR65" s="193"/>
      <c r="FS65" s="193"/>
      <c r="FT65" s="193"/>
      <c r="FU65" s="193"/>
      <c r="FV65" s="193"/>
      <c r="FW65" s="193"/>
      <c r="FX65" s="193"/>
      <c r="FY65" s="193"/>
      <c r="FZ65" s="193"/>
      <c r="GA65" s="193"/>
      <c r="GB65" s="193"/>
      <c r="GC65" s="193"/>
      <c r="GD65" s="193"/>
      <c r="GE65" s="193"/>
      <c r="GF65" s="193"/>
      <c r="GG65" s="193"/>
      <c r="GH65" s="193"/>
      <c r="GI65" s="193"/>
      <c r="GJ65" s="193"/>
      <c r="GK65" s="193"/>
      <c r="GL65" s="193"/>
      <c r="GM65" s="193"/>
      <c r="GN65" s="193"/>
      <c r="GO65" s="193"/>
      <c r="GP65" s="193"/>
      <c r="GQ65" s="193"/>
      <c r="GR65" s="193"/>
      <c r="GS65" s="193"/>
      <c r="GT65" s="193"/>
      <c r="GU65" s="193"/>
      <c r="GV65" s="193"/>
      <c r="GW65" s="193"/>
      <c r="GX65" s="193"/>
      <c r="GY65" s="193"/>
      <c r="GZ65" s="193"/>
      <c r="HA65" s="193"/>
      <c r="HB65" s="193"/>
      <c r="HC65" s="193"/>
      <c r="HD65" s="193"/>
      <c r="HE65" s="193"/>
      <c r="HF65" s="193"/>
      <c r="HG65" s="193"/>
      <c r="HH65" s="193"/>
      <c r="HI65" s="193"/>
      <c r="HJ65" s="193"/>
      <c r="HK65" s="193"/>
      <c r="HL65" s="193"/>
      <c r="HM65" s="193"/>
      <c r="HN65" s="193"/>
      <c r="HO65" s="193"/>
      <c r="HP65" s="193"/>
      <c r="HQ65" s="193"/>
      <c r="HR65" s="193"/>
      <c r="HS65" s="193"/>
      <c r="HT65" s="193"/>
      <c r="HU65" s="193"/>
      <c r="HV65" s="193"/>
      <c r="HW65" s="193"/>
      <c r="HX65" s="193"/>
      <c r="HY65" s="193"/>
      <c r="HZ65" s="193"/>
      <c r="IA65" s="193"/>
      <c r="IB65" s="193"/>
      <c r="IC65" s="193"/>
      <c r="ID65" s="193" t="n">
        <f aca="false">SUM($B65:IC65)</f>
        <v>0</v>
      </c>
      <c r="IE65" s="193" t="n">
        <f aca="false">SUM($B65:FU65)</f>
        <v>0</v>
      </c>
    </row>
    <row r="66" customFormat="false" ht="12.75" hidden="true" customHeight="false" outlineLevel="0" collapsed="false">
      <c r="B66" s="193"/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  <c r="DZ66" s="193"/>
      <c r="EA66" s="193"/>
      <c r="EB66" s="193"/>
      <c r="EC66" s="193"/>
      <c r="ED66" s="193"/>
      <c r="EE66" s="193"/>
      <c r="EF66" s="193"/>
      <c r="EG66" s="193"/>
      <c r="EH66" s="193"/>
      <c r="EI66" s="193"/>
      <c r="EJ66" s="193"/>
      <c r="EK66" s="193"/>
      <c r="EL66" s="193"/>
      <c r="EM66" s="193"/>
      <c r="EN66" s="193"/>
      <c r="EO66" s="193"/>
      <c r="EP66" s="193"/>
      <c r="EQ66" s="193"/>
      <c r="ER66" s="193"/>
      <c r="ES66" s="193"/>
      <c r="ET66" s="193"/>
      <c r="EU66" s="193"/>
      <c r="EV66" s="193"/>
      <c r="EW66" s="193"/>
      <c r="EX66" s="193"/>
      <c r="EY66" s="193"/>
      <c r="EZ66" s="193"/>
      <c r="FA66" s="193"/>
      <c r="FB66" s="193"/>
      <c r="FC66" s="193"/>
      <c r="FD66" s="193"/>
      <c r="FE66" s="193"/>
      <c r="FF66" s="193"/>
      <c r="FG66" s="193"/>
      <c r="FH66" s="193"/>
      <c r="FI66" s="193"/>
      <c r="FJ66" s="193"/>
      <c r="FK66" s="193"/>
      <c r="FL66" s="193"/>
      <c r="FM66" s="193"/>
      <c r="FN66" s="193"/>
      <c r="FO66" s="193"/>
      <c r="FP66" s="193"/>
      <c r="FQ66" s="193"/>
      <c r="FR66" s="193"/>
      <c r="FS66" s="193"/>
      <c r="FT66" s="193"/>
      <c r="FU66" s="193"/>
      <c r="FV66" s="193"/>
      <c r="FW66" s="193"/>
      <c r="FX66" s="193"/>
      <c r="FY66" s="193"/>
      <c r="FZ66" s="193"/>
      <c r="GA66" s="193"/>
      <c r="GB66" s="193"/>
      <c r="GC66" s="193"/>
      <c r="GD66" s="193"/>
      <c r="GE66" s="193"/>
      <c r="GF66" s="193"/>
      <c r="GG66" s="193"/>
      <c r="GH66" s="193"/>
      <c r="GI66" s="193"/>
      <c r="GJ66" s="193"/>
      <c r="GK66" s="193"/>
      <c r="GL66" s="193"/>
      <c r="GM66" s="193"/>
      <c r="GN66" s="193"/>
      <c r="GO66" s="193"/>
      <c r="GP66" s="193"/>
      <c r="GQ66" s="193"/>
      <c r="GR66" s="193"/>
      <c r="GS66" s="193"/>
      <c r="GT66" s="193"/>
      <c r="GU66" s="193"/>
      <c r="GV66" s="193"/>
      <c r="GW66" s="193"/>
      <c r="GX66" s="193"/>
      <c r="GY66" s="193"/>
      <c r="GZ66" s="193"/>
      <c r="HA66" s="193"/>
      <c r="HB66" s="193"/>
      <c r="HC66" s="193"/>
      <c r="HD66" s="193"/>
      <c r="HE66" s="193"/>
      <c r="HF66" s="193"/>
      <c r="HG66" s="193"/>
      <c r="HH66" s="193"/>
      <c r="HI66" s="193"/>
      <c r="HJ66" s="193"/>
      <c r="HK66" s="193"/>
      <c r="HL66" s="193"/>
      <c r="HM66" s="193"/>
      <c r="HN66" s="193"/>
      <c r="HO66" s="193"/>
      <c r="HP66" s="193"/>
      <c r="HQ66" s="193"/>
      <c r="HR66" s="193"/>
      <c r="HS66" s="193"/>
      <c r="HT66" s="193"/>
      <c r="HU66" s="193"/>
      <c r="HV66" s="193"/>
      <c r="HW66" s="193"/>
      <c r="HX66" s="193"/>
      <c r="HY66" s="193"/>
      <c r="HZ66" s="193"/>
      <c r="IA66" s="193"/>
      <c r="IB66" s="193"/>
      <c r="IC66" s="193"/>
      <c r="ID66" s="193" t="n">
        <f aca="false">SUM($B66:IC66)</f>
        <v>0</v>
      </c>
      <c r="IE66" s="193" t="n">
        <f aca="false">SUM($B66:FU66)</f>
        <v>0</v>
      </c>
    </row>
    <row r="67" customFormat="false" ht="12.75" hidden="true" customHeight="false" outlineLevel="0" collapsed="false">
      <c r="B67" s="193"/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  <c r="DZ67" s="193"/>
      <c r="EA67" s="193"/>
      <c r="EB67" s="193"/>
      <c r="EC67" s="193"/>
      <c r="ED67" s="193"/>
      <c r="EE67" s="193"/>
      <c r="EF67" s="193"/>
      <c r="EG67" s="193"/>
      <c r="EH67" s="193"/>
      <c r="EI67" s="193"/>
      <c r="EJ67" s="193"/>
      <c r="EK67" s="193"/>
      <c r="EL67" s="193"/>
      <c r="EM67" s="193"/>
      <c r="EN67" s="193"/>
      <c r="EO67" s="193"/>
      <c r="EP67" s="193"/>
      <c r="EQ67" s="193"/>
      <c r="ER67" s="193"/>
      <c r="ES67" s="193"/>
      <c r="ET67" s="193"/>
      <c r="EU67" s="193"/>
      <c r="EV67" s="193"/>
      <c r="EW67" s="193"/>
      <c r="EX67" s="193"/>
      <c r="EY67" s="193"/>
      <c r="EZ67" s="193"/>
      <c r="FA67" s="193"/>
      <c r="FB67" s="193"/>
      <c r="FC67" s="193"/>
      <c r="FD67" s="193"/>
      <c r="FE67" s="193"/>
      <c r="FF67" s="193"/>
      <c r="FG67" s="193"/>
      <c r="FH67" s="193"/>
      <c r="FI67" s="193"/>
      <c r="FJ67" s="193"/>
      <c r="FK67" s="193"/>
      <c r="FL67" s="193"/>
      <c r="FM67" s="193"/>
      <c r="FN67" s="193"/>
      <c r="FO67" s="193"/>
      <c r="FP67" s="193"/>
      <c r="FQ67" s="193"/>
      <c r="FR67" s="193"/>
      <c r="FS67" s="193"/>
      <c r="FT67" s="193"/>
      <c r="FU67" s="193"/>
      <c r="FV67" s="193"/>
      <c r="FW67" s="193"/>
      <c r="FX67" s="193"/>
      <c r="FY67" s="193"/>
      <c r="FZ67" s="193"/>
      <c r="GA67" s="193"/>
      <c r="GB67" s="193"/>
      <c r="GC67" s="193"/>
      <c r="GD67" s="193"/>
      <c r="GE67" s="193"/>
      <c r="GF67" s="193"/>
      <c r="GG67" s="193"/>
      <c r="GH67" s="193"/>
      <c r="GI67" s="193"/>
      <c r="GJ67" s="193"/>
      <c r="GK67" s="193"/>
      <c r="GL67" s="193"/>
      <c r="GM67" s="193"/>
      <c r="GN67" s="193"/>
      <c r="GO67" s="193"/>
      <c r="GP67" s="193"/>
      <c r="GQ67" s="193"/>
      <c r="GR67" s="193"/>
      <c r="GS67" s="193"/>
      <c r="GT67" s="193"/>
      <c r="GU67" s="193"/>
      <c r="GV67" s="193"/>
      <c r="GW67" s="193"/>
      <c r="GX67" s="193"/>
      <c r="GY67" s="193"/>
      <c r="GZ67" s="193"/>
      <c r="HA67" s="193"/>
      <c r="HB67" s="193"/>
      <c r="HC67" s="193"/>
      <c r="HD67" s="193"/>
      <c r="HE67" s="193"/>
      <c r="HF67" s="193"/>
      <c r="HG67" s="193"/>
      <c r="HH67" s="193"/>
      <c r="HI67" s="193"/>
      <c r="HJ67" s="193"/>
      <c r="HK67" s="193"/>
      <c r="HL67" s="193"/>
      <c r="HM67" s="193"/>
      <c r="HN67" s="193"/>
      <c r="HO67" s="193"/>
      <c r="HP67" s="193"/>
      <c r="HQ67" s="193"/>
      <c r="HR67" s="193"/>
      <c r="HS67" s="193"/>
      <c r="HT67" s="193"/>
      <c r="HU67" s="193"/>
      <c r="HV67" s="193"/>
      <c r="HW67" s="193"/>
      <c r="HX67" s="193"/>
      <c r="HY67" s="193"/>
      <c r="HZ67" s="193"/>
      <c r="IA67" s="193"/>
      <c r="IB67" s="193"/>
      <c r="IC67" s="193"/>
      <c r="ID67" s="193" t="n">
        <f aca="false">SUM($B67:IC67)</f>
        <v>0</v>
      </c>
      <c r="IE67" s="193" t="n">
        <f aca="false">SUM($B67:FU67)</f>
        <v>0</v>
      </c>
    </row>
    <row r="68" customFormat="false" ht="12.75" hidden="true" customHeight="false" outlineLevel="0" collapsed="false">
      <c r="B68" s="193"/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  <c r="DZ68" s="193"/>
      <c r="EA68" s="193"/>
      <c r="EB68" s="193"/>
      <c r="EC68" s="193"/>
      <c r="ED68" s="193"/>
      <c r="EE68" s="193"/>
      <c r="EF68" s="193"/>
      <c r="EG68" s="193"/>
      <c r="EH68" s="193"/>
      <c r="EI68" s="193"/>
      <c r="EJ68" s="193"/>
      <c r="EK68" s="193"/>
      <c r="EL68" s="193"/>
      <c r="EM68" s="193"/>
      <c r="EN68" s="193"/>
      <c r="EO68" s="193"/>
      <c r="EP68" s="193"/>
      <c r="EQ68" s="193"/>
      <c r="ER68" s="193"/>
      <c r="ES68" s="193"/>
      <c r="ET68" s="193"/>
      <c r="EU68" s="193"/>
      <c r="EV68" s="193"/>
      <c r="EW68" s="193"/>
      <c r="EX68" s="193"/>
      <c r="EY68" s="193"/>
      <c r="EZ68" s="193"/>
      <c r="FA68" s="193"/>
      <c r="FB68" s="193"/>
      <c r="FC68" s="193"/>
      <c r="FD68" s="193"/>
      <c r="FE68" s="193"/>
      <c r="FF68" s="193"/>
      <c r="FG68" s="193"/>
      <c r="FH68" s="193"/>
      <c r="FI68" s="193"/>
      <c r="FJ68" s="193"/>
      <c r="FK68" s="193"/>
      <c r="FL68" s="193"/>
      <c r="FM68" s="193"/>
      <c r="FN68" s="193"/>
      <c r="FO68" s="193"/>
      <c r="FP68" s="193"/>
      <c r="FQ68" s="193"/>
      <c r="FR68" s="193"/>
      <c r="FS68" s="193"/>
      <c r="FT68" s="193"/>
      <c r="FU68" s="193"/>
      <c r="FV68" s="193"/>
      <c r="FW68" s="193"/>
      <c r="FX68" s="193"/>
      <c r="FY68" s="193"/>
      <c r="FZ68" s="193"/>
      <c r="GA68" s="193"/>
      <c r="GB68" s="193"/>
      <c r="GC68" s="193"/>
      <c r="GD68" s="193"/>
      <c r="GE68" s="193"/>
      <c r="GF68" s="193"/>
      <c r="GG68" s="193"/>
      <c r="GH68" s="193"/>
      <c r="GI68" s="193"/>
      <c r="GJ68" s="193"/>
      <c r="GK68" s="193"/>
      <c r="GL68" s="193"/>
      <c r="GM68" s="193"/>
      <c r="GN68" s="193"/>
      <c r="GO68" s="193"/>
      <c r="GP68" s="193"/>
      <c r="GQ68" s="193"/>
      <c r="GR68" s="193"/>
      <c r="GS68" s="193"/>
      <c r="GT68" s="193"/>
      <c r="GU68" s="193"/>
      <c r="GV68" s="193"/>
      <c r="GW68" s="193"/>
      <c r="GX68" s="193"/>
      <c r="GY68" s="193"/>
      <c r="GZ68" s="193"/>
      <c r="HA68" s="193"/>
      <c r="HB68" s="193"/>
      <c r="HC68" s="193"/>
      <c r="HD68" s="193"/>
      <c r="HE68" s="193"/>
      <c r="HF68" s="193"/>
      <c r="HG68" s="193"/>
      <c r="HH68" s="193"/>
      <c r="HI68" s="193"/>
      <c r="HJ68" s="193"/>
      <c r="HK68" s="193"/>
      <c r="HL68" s="193"/>
      <c r="HM68" s="193"/>
      <c r="HN68" s="193"/>
      <c r="HO68" s="193"/>
      <c r="HP68" s="193"/>
      <c r="HQ68" s="193"/>
      <c r="HR68" s="193"/>
      <c r="HS68" s="193"/>
      <c r="HT68" s="193"/>
      <c r="HU68" s="193"/>
      <c r="HV68" s="193"/>
      <c r="HW68" s="193"/>
      <c r="HX68" s="193"/>
      <c r="HY68" s="193"/>
      <c r="HZ68" s="193"/>
      <c r="IA68" s="193"/>
      <c r="IB68" s="193"/>
      <c r="IC68" s="193"/>
      <c r="ID68" s="193" t="n">
        <f aca="false">SUM($B68:IC68)</f>
        <v>0</v>
      </c>
      <c r="IE68" s="193" t="n">
        <f aca="false">SUM($B68:FU68)</f>
        <v>0</v>
      </c>
    </row>
    <row r="69" customFormat="false" ht="12.75" hidden="true" customHeight="false" outlineLevel="0" collapsed="false">
      <c r="B69" s="193"/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  <c r="BF69" s="193"/>
      <c r="BG69" s="193"/>
      <c r="BH69" s="193"/>
      <c r="BI69" s="193"/>
      <c r="BJ69" s="193"/>
      <c r="BK69" s="193"/>
      <c r="BL69" s="193"/>
      <c r="BM69" s="193"/>
      <c r="BN69" s="193"/>
      <c r="BO69" s="193"/>
      <c r="BP69" s="193"/>
      <c r="BQ69" s="193"/>
      <c r="BR69" s="193"/>
      <c r="BS69" s="193"/>
      <c r="BT69" s="193"/>
      <c r="BU69" s="193"/>
      <c r="BV69" s="193"/>
      <c r="BW69" s="193"/>
      <c r="BX69" s="193"/>
      <c r="BY69" s="193"/>
      <c r="BZ69" s="193"/>
      <c r="CA69" s="193"/>
      <c r="CB69" s="193"/>
      <c r="CC69" s="193"/>
      <c r="CD69" s="193"/>
      <c r="CE69" s="193"/>
      <c r="CF69" s="193"/>
      <c r="CG69" s="193"/>
      <c r="CH69" s="193"/>
      <c r="CI69" s="193"/>
      <c r="CJ69" s="193"/>
      <c r="CK69" s="193"/>
      <c r="CL69" s="193"/>
      <c r="CM69" s="193"/>
      <c r="CN69" s="193"/>
      <c r="CO69" s="193"/>
      <c r="CP69" s="193"/>
      <c r="CQ69" s="193"/>
      <c r="CR69" s="193"/>
      <c r="CS69" s="193"/>
      <c r="CT69" s="193"/>
      <c r="CU69" s="193"/>
      <c r="CV69" s="193"/>
      <c r="CW69" s="193"/>
      <c r="CX69" s="193"/>
      <c r="CY69" s="193"/>
      <c r="CZ69" s="193"/>
      <c r="DA69" s="193"/>
      <c r="DB69" s="193"/>
      <c r="DC69" s="193"/>
      <c r="DD69" s="193"/>
      <c r="DE69" s="193"/>
      <c r="DF69" s="193"/>
      <c r="DG69" s="193"/>
      <c r="DH69" s="193"/>
      <c r="DI69" s="193"/>
      <c r="DJ69" s="193"/>
      <c r="DK69" s="193"/>
      <c r="DL69" s="193"/>
      <c r="DM69" s="193"/>
      <c r="DN69" s="193"/>
      <c r="DO69" s="193"/>
      <c r="DP69" s="193"/>
      <c r="DQ69" s="193"/>
      <c r="DR69" s="193"/>
      <c r="DS69" s="193"/>
      <c r="DT69" s="193"/>
      <c r="DU69" s="193"/>
      <c r="DV69" s="193"/>
      <c r="DW69" s="193"/>
      <c r="DX69" s="193"/>
      <c r="DY69" s="193"/>
      <c r="DZ69" s="193"/>
      <c r="EA69" s="193"/>
      <c r="EB69" s="193"/>
      <c r="EC69" s="193"/>
      <c r="ED69" s="193"/>
      <c r="EE69" s="193"/>
      <c r="EF69" s="193"/>
      <c r="EG69" s="193"/>
      <c r="EH69" s="193"/>
      <c r="EI69" s="193"/>
      <c r="EJ69" s="193"/>
      <c r="EK69" s="193"/>
      <c r="EL69" s="193"/>
      <c r="EM69" s="193"/>
      <c r="EN69" s="193"/>
      <c r="EO69" s="193"/>
      <c r="EP69" s="193"/>
      <c r="EQ69" s="193"/>
      <c r="ER69" s="193"/>
      <c r="ES69" s="193"/>
      <c r="ET69" s="193"/>
      <c r="EU69" s="193"/>
      <c r="EV69" s="193"/>
      <c r="EW69" s="193"/>
      <c r="EX69" s="193"/>
      <c r="EY69" s="193"/>
      <c r="EZ69" s="193"/>
      <c r="FA69" s="193"/>
      <c r="FB69" s="193"/>
      <c r="FC69" s="193"/>
      <c r="FD69" s="193"/>
      <c r="FE69" s="193"/>
      <c r="FF69" s="193"/>
      <c r="FG69" s="193"/>
      <c r="FH69" s="193"/>
      <c r="FI69" s="193"/>
      <c r="FJ69" s="193"/>
      <c r="FK69" s="193"/>
      <c r="FL69" s="193"/>
      <c r="FM69" s="193"/>
      <c r="FN69" s="193"/>
      <c r="FO69" s="193"/>
      <c r="FP69" s="193"/>
      <c r="FQ69" s="193"/>
      <c r="FR69" s="193"/>
      <c r="FS69" s="193"/>
      <c r="FT69" s="193"/>
      <c r="FU69" s="193"/>
      <c r="FV69" s="193"/>
      <c r="FW69" s="193"/>
      <c r="FX69" s="193"/>
      <c r="FY69" s="193"/>
      <c r="FZ69" s="193"/>
      <c r="GA69" s="193"/>
      <c r="GB69" s="193"/>
      <c r="GC69" s="193"/>
      <c r="GD69" s="193"/>
      <c r="GE69" s="193"/>
      <c r="GF69" s="193"/>
      <c r="GG69" s="193"/>
      <c r="GH69" s="193"/>
      <c r="GI69" s="193"/>
      <c r="GJ69" s="193"/>
      <c r="GK69" s="193"/>
      <c r="GL69" s="193"/>
      <c r="GM69" s="193"/>
      <c r="GN69" s="193"/>
      <c r="GO69" s="193"/>
      <c r="GP69" s="193"/>
      <c r="GQ69" s="193"/>
      <c r="GR69" s="193"/>
      <c r="GS69" s="193"/>
      <c r="GT69" s="193"/>
      <c r="GU69" s="193"/>
      <c r="GV69" s="193"/>
      <c r="GW69" s="193"/>
      <c r="GX69" s="193"/>
      <c r="GY69" s="193"/>
      <c r="GZ69" s="193"/>
      <c r="HA69" s="193"/>
      <c r="HB69" s="193"/>
      <c r="HC69" s="193"/>
      <c r="HD69" s="193"/>
      <c r="HE69" s="193"/>
      <c r="HF69" s="193"/>
      <c r="HG69" s="193"/>
      <c r="HH69" s="193"/>
      <c r="HI69" s="193"/>
      <c r="HJ69" s="193"/>
      <c r="HK69" s="193"/>
      <c r="HL69" s="193"/>
      <c r="HM69" s="193"/>
      <c r="HN69" s="193"/>
      <c r="HO69" s="193"/>
      <c r="HP69" s="193"/>
      <c r="HQ69" s="193"/>
      <c r="HR69" s="193"/>
      <c r="HS69" s="193"/>
      <c r="HT69" s="193"/>
      <c r="HU69" s="193"/>
      <c r="HV69" s="193"/>
      <c r="HW69" s="193"/>
      <c r="HX69" s="193"/>
      <c r="HY69" s="193"/>
      <c r="HZ69" s="193"/>
      <c r="IA69" s="193"/>
      <c r="IB69" s="193"/>
      <c r="IC69" s="193"/>
      <c r="ID69" s="193" t="n">
        <f aca="false">SUM($B69:IC69)</f>
        <v>0</v>
      </c>
      <c r="IE69" s="193" t="n">
        <f aca="false">SUM($B69:FU69)</f>
        <v>0</v>
      </c>
    </row>
    <row r="70" customFormat="false" ht="12.75" hidden="true" customHeight="false" outlineLevel="0" collapsed="false">
      <c r="B70" s="193"/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3"/>
      <c r="BI70" s="193"/>
      <c r="BJ70" s="193"/>
      <c r="BK70" s="193"/>
      <c r="BL70" s="193"/>
      <c r="BM70" s="193"/>
      <c r="BN70" s="193"/>
      <c r="BO70" s="193"/>
      <c r="BP70" s="193"/>
      <c r="BQ70" s="193"/>
      <c r="BR70" s="193"/>
      <c r="BS70" s="193"/>
      <c r="BT70" s="193"/>
      <c r="BU70" s="193"/>
      <c r="BV70" s="193"/>
      <c r="BW70" s="193"/>
      <c r="BX70" s="193"/>
      <c r="BY70" s="193"/>
      <c r="BZ70" s="193"/>
      <c r="CA70" s="193"/>
      <c r="CB70" s="193"/>
      <c r="CC70" s="193"/>
      <c r="CD70" s="193"/>
      <c r="CE70" s="193"/>
      <c r="CF70" s="193"/>
      <c r="CG70" s="193"/>
      <c r="CH70" s="193"/>
      <c r="CI70" s="193"/>
      <c r="CJ70" s="193"/>
      <c r="CK70" s="193"/>
      <c r="CL70" s="193"/>
      <c r="CM70" s="193"/>
      <c r="CN70" s="193"/>
      <c r="CO70" s="193"/>
      <c r="CP70" s="193"/>
      <c r="CQ70" s="193"/>
      <c r="CR70" s="193"/>
      <c r="CS70" s="193"/>
      <c r="CT70" s="193"/>
      <c r="CU70" s="193"/>
      <c r="CV70" s="193"/>
      <c r="CW70" s="193"/>
      <c r="CX70" s="193"/>
      <c r="CY70" s="193"/>
      <c r="CZ70" s="193"/>
      <c r="DA70" s="193"/>
      <c r="DB70" s="193"/>
      <c r="DC70" s="193"/>
      <c r="DD70" s="193"/>
      <c r="DE70" s="193"/>
      <c r="DF70" s="193"/>
      <c r="DG70" s="193"/>
      <c r="DH70" s="193"/>
      <c r="DI70" s="193"/>
      <c r="DJ70" s="193"/>
      <c r="DK70" s="193"/>
      <c r="DL70" s="193"/>
      <c r="DM70" s="193"/>
      <c r="DN70" s="193"/>
      <c r="DO70" s="193"/>
      <c r="DP70" s="193"/>
      <c r="DQ70" s="193"/>
      <c r="DR70" s="193"/>
      <c r="DS70" s="193"/>
      <c r="DT70" s="193"/>
      <c r="DU70" s="193"/>
      <c r="DV70" s="193"/>
      <c r="DW70" s="193"/>
      <c r="DX70" s="193"/>
      <c r="DY70" s="193"/>
      <c r="DZ70" s="193"/>
      <c r="EA70" s="193"/>
      <c r="EB70" s="193"/>
      <c r="EC70" s="193"/>
      <c r="ED70" s="193"/>
      <c r="EE70" s="193"/>
      <c r="EF70" s="193"/>
      <c r="EG70" s="193"/>
      <c r="EH70" s="193"/>
      <c r="EI70" s="193"/>
      <c r="EJ70" s="193"/>
      <c r="EK70" s="193"/>
      <c r="EL70" s="193"/>
      <c r="EM70" s="193"/>
      <c r="EN70" s="193"/>
      <c r="EO70" s="193"/>
      <c r="EP70" s="193"/>
      <c r="EQ70" s="193"/>
      <c r="ER70" s="193"/>
      <c r="ES70" s="193"/>
      <c r="ET70" s="193"/>
      <c r="EU70" s="193"/>
      <c r="EV70" s="193"/>
      <c r="EW70" s="193"/>
      <c r="EX70" s="193"/>
      <c r="EY70" s="193"/>
      <c r="EZ70" s="193"/>
      <c r="FA70" s="193"/>
      <c r="FB70" s="193"/>
      <c r="FC70" s="193"/>
      <c r="FD70" s="193"/>
      <c r="FE70" s="193"/>
      <c r="FF70" s="193"/>
      <c r="FG70" s="193"/>
      <c r="FH70" s="193"/>
      <c r="FI70" s="193"/>
      <c r="FJ70" s="193"/>
      <c r="FK70" s="193"/>
      <c r="FL70" s="193"/>
      <c r="FM70" s="193"/>
      <c r="FN70" s="193"/>
      <c r="FO70" s="193"/>
      <c r="FP70" s="193"/>
      <c r="FQ70" s="193"/>
      <c r="FR70" s="193"/>
      <c r="FS70" s="193"/>
      <c r="FT70" s="193"/>
      <c r="FU70" s="193"/>
      <c r="FV70" s="193"/>
      <c r="FW70" s="193"/>
      <c r="FX70" s="193"/>
      <c r="FY70" s="193"/>
      <c r="FZ70" s="193"/>
      <c r="GA70" s="193"/>
      <c r="GB70" s="193"/>
      <c r="GC70" s="193"/>
      <c r="GD70" s="193"/>
      <c r="GE70" s="193"/>
      <c r="GF70" s="193"/>
      <c r="GG70" s="193"/>
      <c r="GH70" s="193"/>
      <c r="GI70" s="193"/>
      <c r="GJ70" s="193"/>
      <c r="GK70" s="193"/>
      <c r="GL70" s="193"/>
      <c r="GM70" s="193"/>
      <c r="GN70" s="193"/>
      <c r="GO70" s="193"/>
      <c r="GP70" s="193"/>
      <c r="GQ70" s="193"/>
      <c r="GR70" s="193"/>
      <c r="GS70" s="193"/>
      <c r="GT70" s="193"/>
      <c r="GU70" s="193"/>
      <c r="GV70" s="193"/>
      <c r="GW70" s="193"/>
      <c r="GX70" s="193"/>
      <c r="GY70" s="193"/>
      <c r="GZ70" s="193"/>
      <c r="HA70" s="193"/>
      <c r="HB70" s="193"/>
      <c r="HC70" s="193"/>
      <c r="HD70" s="193"/>
      <c r="HE70" s="193"/>
      <c r="HF70" s="193"/>
      <c r="HG70" s="193"/>
      <c r="HH70" s="193"/>
      <c r="HI70" s="193"/>
      <c r="HJ70" s="193"/>
      <c r="HK70" s="193"/>
      <c r="HL70" s="193"/>
      <c r="HM70" s="193"/>
      <c r="HN70" s="193"/>
      <c r="HO70" s="193"/>
      <c r="HP70" s="193"/>
      <c r="HQ70" s="193"/>
      <c r="HR70" s="193"/>
      <c r="HS70" s="193"/>
      <c r="HT70" s="193"/>
      <c r="HU70" s="193"/>
      <c r="HV70" s="193"/>
      <c r="HW70" s="193"/>
      <c r="HX70" s="193"/>
      <c r="HY70" s="193"/>
      <c r="HZ70" s="193"/>
      <c r="IA70" s="193"/>
      <c r="IB70" s="193"/>
      <c r="IC70" s="193"/>
      <c r="ID70" s="193" t="n">
        <f aca="false">SUM($B70:IC70)</f>
        <v>0</v>
      </c>
      <c r="IE70" s="193" t="n">
        <f aca="false">SUM($B70:FU70)</f>
        <v>0</v>
      </c>
    </row>
    <row r="71" customFormat="false" ht="12.75" hidden="true" customHeight="false" outlineLevel="0" collapsed="false">
      <c r="B71" s="193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193"/>
      <c r="BV71" s="193"/>
      <c r="BW71" s="193"/>
      <c r="BX71" s="193"/>
      <c r="BY71" s="193"/>
      <c r="BZ71" s="193"/>
      <c r="CA71" s="193"/>
      <c r="CB71" s="193"/>
      <c r="CC71" s="193"/>
      <c r="CD71" s="193"/>
      <c r="CE71" s="193"/>
      <c r="CF71" s="193"/>
      <c r="CG71" s="193"/>
      <c r="CH71" s="193"/>
      <c r="CI71" s="193"/>
      <c r="CJ71" s="193"/>
      <c r="CK71" s="193"/>
      <c r="CL71" s="193"/>
      <c r="CM71" s="193"/>
      <c r="CN71" s="193"/>
      <c r="CO71" s="193"/>
      <c r="CP71" s="193"/>
      <c r="CQ71" s="193"/>
      <c r="CR71" s="193"/>
      <c r="CS71" s="193"/>
      <c r="CT71" s="193"/>
      <c r="CU71" s="193"/>
      <c r="CV71" s="193"/>
      <c r="CW71" s="193"/>
      <c r="CX71" s="193"/>
      <c r="CY71" s="193"/>
      <c r="CZ71" s="193"/>
      <c r="DA71" s="193"/>
      <c r="DB71" s="193"/>
      <c r="DC71" s="193"/>
      <c r="DD71" s="193"/>
      <c r="DE71" s="193"/>
      <c r="DF71" s="193"/>
      <c r="DG71" s="193"/>
      <c r="DH71" s="193"/>
      <c r="DI71" s="193"/>
      <c r="DJ71" s="193"/>
      <c r="DK71" s="193"/>
      <c r="DL71" s="193"/>
      <c r="DM71" s="193"/>
      <c r="DN71" s="193"/>
      <c r="DO71" s="193"/>
      <c r="DP71" s="193"/>
      <c r="DQ71" s="193"/>
      <c r="DR71" s="193"/>
      <c r="DS71" s="193"/>
      <c r="DT71" s="193"/>
      <c r="DU71" s="193"/>
      <c r="DV71" s="193"/>
      <c r="DW71" s="193"/>
      <c r="DX71" s="193"/>
      <c r="DY71" s="193"/>
      <c r="DZ71" s="193"/>
      <c r="EA71" s="193"/>
      <c r="EB71" s="193"/>
      <c r="EC71" s="193"/>
      <c r="ED71" s="193"/>
      <c r="EE71" s="193"/>
      <c r="EF71" s="193"/>
      <c r="EG71" s="193"/>
      <c r="EH71" s="193"/>
      <c r="EI71" s="193"/>
      <c r="EJ71" s="193"/>
      <c r="EK71" s="193"/>
      <c r="EL71" s="193"/>
      <c r="EM71" s="193"/>
      <c r="EN71" s="193"/>
      <c r="EO71" s="193"/>
      <c r="EP71" s="193"/>
      <c r="EQ71" s="193"/>
      <c r="ER71" s="193"/>
      <c r="ES71" s="193"/>
      <c r="ET71" s="193"/>
      <c r="EU71" s="193"/>
      <c r="EV71" s="193"/>
      <c r="EW71" s="193"/>
      <c r="EX71" s="193"/>
      <c r="EY71" s="193"/>
      <c r="EZ71" s="193"/>
      <c r="FA71" s="193"/>
      <c r="FB71" s="193"/>
      <c r="FC71" s="193"/>
      <c r="FD71" s="193"/>
      <c r="FE71" s="193"/>
      <c r="FF71" s="193"/>
      <c r="FG71" s="193"/>
      <c r="FH71" s="193"/>
      <c r="FI71" s="193"/>
      <c r="FJ71" s="193"/>
      <c r="FK71" s="193"/>
      <c r="FL71" s="193"/>
      <c r="FM71" s="193"/>
      <c r="FN71" s="193"/>
      <c r="FO71" s="193"/>
      <c r="FP71" s="193"/>
      <c r="FQ71" s="193"/>
      <c r="FR71" s="193"/>
      <c r="FS71" s="193"/>
      <c r="FT71" s="193"/>
      <c r="FU71" s="193"/>
      <c r="FV71" s="193"/>
      <c r="FW71" s="193"/>
      <c r="FX71" s="193"/>
      <c r="FY71" s="193"/>
      <c r="FZ71" s="193"/>
      <c r="GA71" s="193"/>
      <c r="GB71" s="193"/>
      <c r="GC71" s="193"/>
      <c r="GD71" s="193"/>
      <c r="GE71" s="193"/>
      <c r="GF71" s="193"/>
      <c r="GG71" s="193"/>
      <c r="GH71" s="193"/>
      <c r="GI71" s="193"/>
      <c r="GJ71" s="193"/>
      <c r="GK71" s="193"/>
      <c r="GL71" s="193"/>
      <c r="GM71" s="193"/>
      <c r="GN71" s="193"/>
      <c r="GO71" s="193"/>
      <c r="GP71" s="193"/>
      <c r="GQ71" s="193"/>
      <c r="GR71" s="193"/>
      <c r="GS71" s="193"/>
      <c r="GT71" s="193"/>
      <c r="GU71" s="193"/>
      <c r="GV71" s="193"/>
      <c r="GW71" s="193"/>
      <c r="GX71" s="193"/>
      <c r="GY71" s="193"/>
      <c r="GZ71" s="193"/>
      <c r="HA71" s="193"/>
      <c r="HB71" s="193"/>
      <c r="HC71" s="193"/>
      <c r="HD71" s="193"/>
      <c r="HE71" s="193"/>
      <c r="HF71" s="193"/>
      <c r="HG71" s="193"/>
      <c r="HH71" s="193"/>
      <c r="HI71" s="193"/>
      <c r="HJ71" s="193"/>
      <c r="HK71" s="193"/>
      <c r="HL71" s="193"/>
      <c r="HM71" s="193"/>
      <c r="HN71" s="193"/>
      <c r="HO71" s="193"/>
      <c r="HP71" s="193"/>
      <c r="HQ71" s="193"/>
      <c r="HR71" s="193"/>
      <c r="HS71" s="193"/>
      <c r="HT71" s="193"/>
      <c r="HU71" s="193"/>
      <c r="HV71" s="193"/>
      <c r="HW71" s="193"/>
      <c r="HX71" s="193"/>
      <c r="HY71" s="193"/>
      <c r="HZ71" s="193"/>
      <c r="IA71" s="193"/>
      <c r="IB71" s="193"/>
      <c r="IC71" s="193"/>
      <c r="ID71" s="193" t="n">
        <f aca="false">SUM($B71:IC71)</f>
        <v>0</v>
      </c>
      <c r="IE71" s="193" t="n">
        <f aca="false">SUM($B71:FU71)</f>
        <v>0</v>
      </c>
    </row>
    <row r="72" customFormat="false" ht="12.75" hidden="true" customHeight="false" outlineLevel="0" collapsed="false">
      <c r="B72" s="193"/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193"/>
      <c r="BJ72" s="193"/>
      <c r="BK72" s="193"/>
      <c r="BL72" s="193"/>
      <c r="BM72" s="193"/>
      <c r="BN72" s="193"/>
      <c r="BO72" s="193"/>
      <c r="BP72" s="193"/>
      <c r="BQ72" s="193"/>
      <c r="BR72" s="193"/>
      <c r="BS72" s="193"/>
      <c r="BT72" s="193"/>
      <c r="BU72" s="193"/>
      <c r="BV72" s="193"/>
      <c r="BW72" s="193"/>
      <c r="BX72" s="193"/>
      <c r="BY72" s="193"/>
      <c r="BZ72" s="193"/>
      <c r="CA72" s="193"/>
      <c r="CB72" s="193"/>
      <c r="CC72" s="193"/>
      <c r="CD72" s="193"/>
      <c r="CE72" s="193"/>
      <c r="CF72" s="193"/>
      <c r="CG72" s="193"/>
      <c r="CH72" s="193"/>
      <c r="CI72" s="193"/>
      <c r="CJ72" s="193"/>
      <c r="CK72" s="193"/>
      <c r="CL72" s="193"/>
      <c r="CM72" s="193"/>
      <c r="CN72" s="193"/>
      <c r="CO72" s="193"/>
      <c r="CP72" s="193"/>
      <c r="CQ72" s="193"/>
      <c r="CR72" s="193"/>
      <c r="CS72" s="193"/>
      <c r="CT72" s="193"/>
      <c r="CU72" s="193"/>
      <c r="CV72" s="193"/>
      <c r="CW72" s="193"/>
      <c r="CX72" s="193"/>
      <c r="CY72" s="193"/>
      <c r="CZ72" s="193"/>
      <c r="DA72" s="193"/>
      <c r="DB72" s="193"/>
      <c r="DC72" s="193"/>
      <c r="DD72" s="193"/>
      <c r="DE72" s="193"/>
      <c r="DF72" s="193"/>
      <c r="DG72" s="193"/>
      <c r="DH72" s="193"/>
      <c r="DI72" s="193"/>
      <c r="DJ72" s="193"/>
      <c r="DK72" s="193"/>
      <c r="DL72" s="193"/>
      <c r="DM72" s="193"/>
      <c r="DN72" s="193"/>
      <c r="DO72" s="193"/>
      <c r="DP72" s="193"/>
      <c r="DQ72" s="193"/>
      <c r="DR72" s="193"/>
      <c r="DS72" s="193"/>
      <c r="DT72" s="193"/>
      <c r="DU72" s="193"/>
      <c r="DV72" s="193"/>
      <c r="DW72" s="193"/>
      <c r="DX72" s="193"/>
      <c r="DY72" s="193"/>
      <c r="DZ72" s="193"/>
      <c r="EA72" s="193"/>
      <c r="EB72" s="193"/>
      <c r="EC72" s="193"/>
      <c r="ED72" s="193"/>
      <c r="EE72" s="193"/>
      <c r="EF72" s="193"/>
      <c r="EG72" s="193"/>
      <c r="EH72" s="193"/>
      <c r="EI72" s="193"/>
      <c r="EJ72" s="193"/>
      <c r="EK72" s="193"/>
      <c r="EL72" s="193"/>
      <c r="EM72" s="193"/>
      <c r="EN72" s="193"/>
      <c r="EO72" s="193"/>
      <c r="EP72" s="193"/>
      <c r="EQ72" s="193"/>
      <c r="ER72" s="193"/>
      <c r="ES72" s="193"/>
      <c r="ET72" s="193"/>
      <c r="EU72" s="193"/>
      <c r="EV72" s="193"/>
      <c r="EW72" s="193"/>
      <c r="EX72" s="193"/>
      <c r="EY72" s="193"/>
      <c r="EZ72" s="193"/>
      <c r="FA72" s="193"/>
      <c r="FB72" s="193"/>
      <c r="FC72" s="193"/>
      <c r="FD72" s="193"/>
      <c r="FE72" s="193"/>
      <c r="FF72" s="193"/>
      <c r="FG72" s="193"/>
      <c r="FH72" s="193"/>
      <c r="FI72" s="193"/>
      <c r="FJ72" s="193"/>
      <c r="FK72" s="193"/>
      <c r="FL72" s="193"/>
      <c r="FM72" s="193"/>
      <c r="FN72" s="193"/>
      <c r="FO72" s="193"/>
      <c r="FP72" s="193"/>
      <c r="FQ72" s="193"/>
      <c r="FR72" s="193"/>
      <c r="FS72" s="193"/>
      <c r="FT72" s="193"/>
      <c r="FU72" s="193"/>
      <c r="FV72" s="193"/>
      <c r="FW72" s="193"/>
      <c r="FX72" s="193"/>
      <c r="FY72" s="193"/>
      <c r="FZ72" s="193"/>
      <c r="GA72" s="193"/>
      <c r="GB72" s="193"/>
      <c r="GC72" s="193"/>
      <c r="GD72" s="193"/>
      <c r="GE72" s="193"/>
      <c r="GF72" s="193"/>
      <c r="GG72" s="193"/>
      <c r="GH72" s="193"/>
      <c r="GI72" s="193"/>
      <c r="GJ72" s="193"/>
      <c r="GK72" s="193"/>
      <c r="GL72" s="193"/>
      <c r="GM72" s="193"/>
      <c r="GN72" s="193"/>
      <c r="GO72" s="193"/>
      <c r="GP72" s="193"/>
      <c r="GQ72" s="193"/>
      <c r="GR72" s="193"/>
      <c r="GS72" s="193"/>
      <c r="GT72" s="193"/>
      <c r="GU72" s="193"/>
      <c r="GV72" s="193"/>
      <c r="GW72" s="193"/>
      <c r="GX72" s="193"/>
      <c r="GY72" s="193"/>
      <c r="GZ72" s="193"/>
      <c r="HA72" s="193"/>
      <c r="HB72" s="193"/>
      <c r="HC72" s="193"/>
      <c r="HD72" s="193"/>
      <c r="HE72" s="193"/>
      <c r="HF72" s="193"/>
      <c r="HG72" s="193"/>
      <c r="HH72" s="193"/>
      <c r="HI72" s="193"/>
      <c r="HJ72" s="193"/>
      <c r="HK72" s="193"/>
      <c r="HL72" s="193"/>
      <c r="HM72" s="193"/>
      <c r="HN72" s="193"/>
      <c r="HO72" s="193"/>
      <c r="HP72" s="193"/>
      <c r="HQ72" s="193"/>
      <c r="HR72" s="193"/>
      <c r="HS72" s="193"/>
      <c r="HT72" s="193"/>
      <c r="HU72" s="193"/>
      <c r="HV72" s="193"/>
      <c r="HW72" s="193"/>
      <c r="HX72" s="193"/>
      <c r="HY72" s="193"/>
      <c r="HZ72" s="193"/>
      <c r="IA72" s="193"/>
      <c r="IB72" s="193"/>
      <c r="IC72" s="193"/>
      <c r="ID72" s="193" t="n">
        <f aca="false">SUM($B72:IC72)</f>
        <v>0</v>
      </c>
      <c r="IE72" s="193" t="n">
        <f aca="false">SUM($B72:FU72)</f>
        <v>0</v>
      </c>
    </row>
    <row r="73" customFormat="false" ht="12.75" hidden="true" customHeight="false" outlineLevel="0" collapsed="false">
      <c r="B73" s="193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193"/>
      <c r="BV73" s="193"/>
      <c r="BW73" s="193"/>
      <c r="BX73" s="193"/>
      <c r="BY73" s="193"/>
      <c r="BZ73" s="193"/>
      <c r="CA73" s="193"/>
      <c r="CB73" s="193"/>
      <c r="CC73" s="193"/>
      <c r="CD73" s="193"/>
      <c r="CE73" s="193"/>
      <c r="CF73" s="193"/>
      <c r="CG73" s="193"/>
      <c r="CH73" s="193"/>
      <c r="CI73" s="193"/>
      <c r="CJ73" s="193"/>
      <c r="CK73" s="193"/>
      <c r="CL73" s="193"/>
      <c r="CM73" s="193"/>
      <c r="CN73" s="193"/>
      <c r="CO73" s="193"/>
      <c r="CP73" s="193"/>
      <c r="CQ73" s="193"/>
      <c r="CR73" s="193"/>
      <c r="CS73" s="193"/>
      <c r="CT73" s="193"/>
      <c r="CU73" s="193"/>
      <c r="CV73" s="193"/>
      <c r="CW73" s="193"/>
      <c r="CX73" s="193"/>
      <c r="CY73" s="193"/>
      <c r="CZ73" s="193"/>
      <c r="DA73" s="193"/>
      <c r="DB73" s="193"/>
      <c r="DC73" s="193"/>
      <c r="DD73" s="193"/>
      <c r="DE73" s="193"/>
      <c r="DF73" s="193"/>
      <c r="DG73" s="193"/>
      <c r="DH73" s="193"/>
      <c r="DI73" s="193"/>
      <c r="DJ73" s="193"/>
      <c r="DK73" s="193"/>
      <c r="DL73" s="193"/>
      <c r="DM73" s="193"/>
      <c r="DN73" s="193"/>
      <c r="DO73" s="193"/>
      <c r="DP73" s="193"/>
      <c r="DQ73" s="193"/>
      <c r="DR73" s="193"/>
      <c r="DS73" s="193"/>
      <c r="DT73" s="193"/>
      <c r="DU73" s="193"/>
      <c r="DV73" s="193"/>
      <c r="DW73" s="193"/>
      <c r="DX73" s="193"/>
      <c r="DY73" s="193"/>
      <c r="DZ73" s="193"/>
      <c r="EA73" s="193"/>
      <c r="EB73" s="193"/>
      <c r="EC73" s="193"/>
      <c r="ED73" s="193"/>
      <c r="EE73" s="193"/>
      <c r="EF73" s="193"/>
      <c r="EG73" s="193"/>
      <c r="EH73" s="193"/>
      <c r="EI73" s="193"/>
      <c r="EJ73" s="193"/>
      <c r="EK73" s="193"/>
      <c r="EL73" s="193"/>
      <c r="EM73" s="193"/>
      <c r="EN73" s="193"/>
      <c r="EO73" s="193"/>
      <c r="EP73" s="193"/>
      <c r="EQ73" s="193"/>
      <c r="ER73" s="193"/>
      <c r="ES73" s="193"/>
      <c r="ET73" s="193"/>
      <c r="EU73" s="193"/>
      <c r="EV73" s="193"/>
      <c r="EW73" s="193"/>
      <c r="EX73" s="193"/>
      <c r="EY73" s="193"/>
      <c r="EZ73" s="193"/>
      <c r="FA73" s="193"/>
      <c r="FB73" s="193"/>
      <c r="FC73" s="193"/>
      <c r="FD73" s="193"/>
      <c r="FE73" s="193"/>
      <c r="FF73" s="193"/>
      <c r="FG73" s="193"/>
      <c r="FH73" s="193"/>
      <c r="FI73" s="193"/>
      <c r="FJ73" s="193"/>
      <c r="FK73" s="193"/>
      <c r="FL73" s="193"/>
      <c r="FM73" s="193"/>
      <c r="FN73" s="193"/>
      <c r="FO73" s="193"/>
      <c r="FP73" s="193"/>
      <c r="FQ73" s="193"/>
      <c r="FR73" s="193"/>
      <c r="FS73" s="193"/>
      <c r="FT73" s="193"/>
      <c r="FU73" s="193"/>
      <c r="FV73" s="193"/>
      <c r="FW73" s="193"/>
      <c r="FX73" s="193"/>
      <c r="FY73" s="193"/>
      <c r="FZ73" s="193"/>
      <c r="GA73" s="193"/>
      <c r="GB73" s="193"/>
      <c r="GC73" s="193"/>
      <c r="GD73" s="193"/>
      <c r="GE73" s="193"/>
      <c r="GF73" s="193"/>
      <c r="GG73" s="193"/>
      <c r="GH73" s="193"/>
      <c r="GI73" s="193"/>
      <c r="GJ73" s="193"/>
      <c r="GK73" s="193"/>
      <c r="GL73" s="193"/>
      <c r="GM73" s="193"/>
      <c r="GN73" s="193"/>
      <c r="GO73" s="193"/>
      <c r="GP73" s="193"/>
      <c r="GQ73" s="193"/>
      <c r="GR73" s="193"/>
      <c r="GS73" s="193"/>
      <c r="GT73" s="193"/>
      <c r="GU73" s="193"/>
      <c r="GV73" s="193"/>
      <c r="GW73" s="193"/>
      <c r="GX73" s="193"/>
      <c r="GY73" s="193"/>
      <c r="GZ73" s="193"/>
      <c r="HA73" s="193"/>
      <c r="HB73" s="193"/>
      <c r="HC73" s="193"/>
      <c r="HD73" s="193"/>
      <c r="HE73" s="193"/>
      <c r="HF73" s="193"/>
      <c r="HG73" s="193"/>
      <c r="HH73" s="193"/>
      <c r="HI73" s="193"/>
      <c r="HJ73" s="193"/>
      <c r="HK73" s="193"/>
      <c r="HL73" s="193"/>
      <c r="HM73" s="193"/>
      <c r="HN73" s="193"/>
      <c r="HO73" s="193"/>
      <c r="HP73" s="193"/>
      <c r="HQ73" s="193"/>
      <c r="HR73" s="193"/>
      <c r="HS73" s="193"/>
      <c r="HT73" s="193"/>
      <c r="HU73" s="193"/>
      <c r="HV73" s="193"/>
      <c r="HW73" s="193"/>
      <c r="HX73" s="193"/>
      <c r="HY73" s="193"/>
      <c r="HZ73" s="193"/>
      <c r="IA73" s="193"/>
      <c r="IB73" s="193"/>
      <c r="IC73" s="193"/>
      <c r="ID73" s="193" t="n">
        <f aca="false">SUM($B73:IC73)</f>
        <v>0</v>
      </c>
      <c r="IE73" s="193" t="n">
        <f aca="false">SUM($B73:FU73)</f>
        <v>0</v>
      </c>
    </row>
    <row r="74" customFormat="false" ht="12.75" hidden="true" customHeight="false" outlineLevel="0" collapsed="false"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93"/>
      <c r="BE74" s="193"/>
      <c r="BF74" s="193"/>
      <c r="BG74" s="193"/>
      <c r="BH74" s="193"/>
      <c r="BI74" s="193"/>
      <c r="BJ74" s="193"/>
      <c r="BK74" s="193"/>
      <c r="BL74" s="193"/>
      <c r="BM74" s="193"/>
      <c r="BN74" s="193"/>
      <c r="BO74" s="193"/>
      <c r="BP74" s="193"/>
      <c r="BQ74" s="193"/>
      <c r="BR74" s="193"/>
      <c r="BS74" s="193"/>
      <c r="BT74" s="193"/>
      <c r="BU74" s="193"/>
      <c r="BV74" s="193"/>
      <c r="BW74" s="193"/>
      <c r="BX74" s="193"/>
      <c r="BY74" s="193"/>
      <c r="BZ74" s="193"/>
      <c r="CA74" s="193"/>
      <c r="CB74" s="193"/>
      <c r="CC74" s="193"/>
      <c r="CD74" s="193"/>
      <c r="CE74" s="193"/>
      <c r="CF74" s="193"/>
      <c r="CG74" s="193"/>
      <c r="CH74" s="193"/>
      <c r="CI74" s="193"/>
      <c r="CJ74" s="193"/>
      <c r="CK74" s="193"/>
      <c r="CL74" s="193"/>
      <c r="CM74" s="193"/>
      <c r="CN74" s="193"/>
      <c r="CO74" s="193"/>
      <c r="CP74" s="193"/>
      <c r="CQ74" s="193"/>
      <c r="CR74" s="193"/>
      <c r="CS74" s="193"/>
      <c r="CT74" s="193"/>
      <c r="CU74" s="193"/>
      <c r="CV74" s="193"/>
      <c r="CW74" s="193"/>
      <c r="CX74" s="193"/>
      <c r="CY74" s="193"/>
      <c r="CZ74" s="193"/>
      <c r="DA74" s="193"/>
      <c r="DB74" s="193"/>
      <c r="DC74" s="193"/>
      <c r="DD74" s="193"/>
      <c r="DE74" s="193"/>
      <c r="DF74" s="193"/>
      <c r="DG74" s="193"/>
      <c r="DH74" s="193"/>
      <c r="DI74" s="193"/>
      <c r="DJ74" s="193"/>
      <c r="DK74" s="193"/>
      <c r="DL74" s="193"/>
      <c r="DM74" s="193"/>
      <c r="DN74" s="193"/>
      <c r="DO74" s="193"/>
      <c r="DP74" s="193"/>
      <c r="DQ74" s="193"/>
      <c r="DR74" s="193"/>
      <c r="DS74" s="193"/>
      <c r="DT74" s="193"/>
      <c r="DU74" s="193"/>
      <c r="DV74" s="193"/>
      <c r="DW74" s="193"/>
      <c r="DX74" s="193"/>
      <c r="DY74" s="193"/>
      <c r="DZ74" s="193"/>
      <c r="EA74" s="193"/>
      <c r="EB74" s="193"/>
      <c r="EC74" s="193"/>
      <c r="ED74" s="193"/>
      <c r="EE74" s="193"/>
      <c r="EF74" s="193"/>
      <c r="EG74" s="193"/>
      <c r="EH74" s="193"/>
      <c r="EI74" s="193"/>
      <c r="EJ74" s="193"/>
      <c r="EK74" s="193"/>
      <c r="EL74" s="193"/>
      <c r="EM74" s="193"/>
      <c r="EN74" s="193"/>
      <c r="EO74" s="193"/>
      <c r="EP74" s="193"/>
      <c r="EQ74" s="193"/>
      <c r="ER74" s="193"/>
      <c r="ES74" s="193"/>
      <c r="ET74" s="193"/>
      <c r="EU74" s="193"/>
      <c r="EV74" s="193"/>
      <c r="EW74" s="193"/>
      <c r="EX74" s="193"/>
      <c r="EY74" s="193"/>
      <c r="EZ74" s="193"/>
      <c r="FA74" s="193"/>
      <c r="FB74" s="193"/>
      <c r="FC74" s="193"/>
      <c r="FD74" s="193"/>
      <c r="FE74" s="193"/>
      <c r="FF74" s="193"/>
      <c r="FG74" s="193"/>
      <c r="FH74" s="193"/>
      <c r="FI74" s="193"/>
      <c r="FJ74" s="193"/>
      <c r="FK74" s="193"/>
      <c r="FL74" s="193"/>
      <c r="FM74" s="193"/>
      <c r="FN74" s="193"/>
      <c r="FO74" s="193"/>
      <c r="FP74" s="193"/>
      <c r="FQ74" s="193"/>
      <c r="FR74" s="193"/>
      <c r="FS74" s="193"/>
      <c r="FT74" s="193"/>
      <c r="FU74" s="193"/>
      <c r="FV74" s="193"/>
      <c r="FW74" s="193"/>
      <c r="FX74" s="193"/>
      <c r="FY74" s="193"/>
      <c r="FZ74" s="193"/>
      <c r="GA74" s="193"/>
      <c r="GB74" s="193"/>
      <c r="GC74" s="193"/>
      <c r="GD74" s="193"/>
      <c r="GE74" s="193"/>
      <c r="GF74" s="193"/>
      <c r="GG74" s="193"/>
      <c r="GH74" s="193"/>
      <c r="GI74" s="193"/>
      <c r="GJ74" s="193"/>
      <c r="GK74" s="193"/>
      <c r="GL74" s="193"/>
      <c r="GM74" s="193"/>
      <c r="GN74" s="193"/>
      <c r="GO74" s="193"/>
      <c r="GP74" s="193"/>
      <c r="GQ74" s="193"/>
      <c r="GR74" s="193"/>
      <c r="GS74" s="193"/>
      <c r="GT74" s="193"/>
      <c r="GU74" s="193"/>
      <c r="GV74" s="193"/>
      <c r="GW74" s="193"/>
      <c r="GX74" s="193"/>
      <c r="GY74" s="193"/>
      <c r="GZ74" s="193"/>
      <c r="HA74" s="193"/>
      <c r="HB74" s="193"/>
      <c r="HC74" s="193"/>
      <c r="HD74" s="193"/>
      <c r="HE74" s="193"/>
      <c r="HF74" s="193"/>
      <c r="HG74" s="193"/>
      <c r="HH74" s="193"/>
      <c r="HI74" s="193"/>
      <c r="HJ74" s="193"/>
      <c r="HK74" s="193"/>
      <c r="HL74" s="193"/>
      <c r="HM74" s="193"/>
      <c r="HN74" s="193"/>
      <c r="HO74" s="193"/>
      <c r="HP74" s="193"/>
      <c r="HQ74" s="193"/>
      <c r="HR74" s="193"/>
      <c r="HS74" s="193"/>
      <c r="HT74" s="193"/>
      <c r="HU74" s="193"/>
      <c r="HV74" s="193"/>
      <c r="HW74" s="193"/>
      <c r="HX74" s="193"/>
      <c r="HY74" s="193"/>
      <c r="HZ74" s="193"/>
      <c r="IA74" s="193"/>
      <c r="IB74" s="193"/>
      <c r="IC74" s="193"/>
      <c r="ID74" s="193" t="n">
        <f aca="false">SUM($B74:IC74)</f>
        <v>0</v>
      </c>
      <c r="IE74" s="193" t="n">
        <f aca="false">SUM($B74:FU74)</f>
        <v>0</v>
      </c>
    </row>
    <row r="75" customFormat="false" ht="12.75" hidden="true" customHeight="false" outlineLevel="0" collapsed="false">
      <c r="B75" s="193"/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3"/>
      <c r="BH75" s="193"/>
      <c r="BI75" s="193"/>
      <c r="BJ75" s="193"/>
      <c r="BK75" s="193"/>
      <c r="BL75" s="193"/>
      <c r="BM75" s="193"/>
      <c r="BN75" s="193"/>
      <c r="BO75" s="193"/>
      <c r="BP75" s="193"/>
      <c r="BQ75" s="193"/>
      <c r="BR75" s="193"/>
      <c r="BS75" s="193"/>
      <c r="BT75" s="193"/>
      <c r="BU75" s="193"/>
      <c r="BV75" s="193"/>
      <c r="BW75" s="193"/>
      <c r="BX75" s="193"/>
      <c r="BY75" s="193"/>
      <c r="BZ75" s="193"/>
      <c r="CA75" s="193"/>
      <c r="CB75" s="193"/>
      <c r="CC75" s="193"/>
      <c r="CD75" s="193"/>
      <c r="CE75" s="193"/>
      <c r="CF75" s="193"/>
      <c r="CG75" s="193"/>
      <c r="CH75" s="193"/>
      <c r="CI75" s="193"/>
      <c r="CJ75" s="193"/>
      <c r="CK75" s="193"/>
      <c r="CL75" s="193"/>
      <c r="CM75" s="193"/>
      <c r="CN75" s="193"/>
      <c r="CO75" s="193"/>
      <c r="CP75" s="193"/>
      <c r="CQ75" s="193"/>
      <c r="CR75" s="193"/>
      <c r="CS75" s="193"/>
      <c r="CT75" s="193"/>
      <c r="CU75" s="193"/>
      <c r="CV75" s="193"/>
      <c r="CW75" s="193"/>
      <c r="CX75" s="193"/>
      <c r="CY75" s="193"/>
      <c r="CZ75" s="193"/>
      <c r="DA75" s="193"/>
      <c r="DB75" s="193"/>
      <c r="DC75" s="193"/>
      <c r="DD75" s="193"/>
      <c r="DE75" s="193"/>
      <c r="DF75" s="193"/>
      <c r="DG75" s="193"/>
      <c r="DH75" s="193"/>
      <c r="DI75" s="193"/>
      <c r="DJ75" s="193"/>
      <c r="DK75" s="193"/>
      <c r="DL75" s="193"/>
      <c r="DM75" s="193"/>
      <c r="DN75" s="193"/>
      <c r="DO75" s="193"/>
      <c r="DP75" s="193"/>
      <c r="DQ75" s="193"/>
      <c r="DR75" s="193"/>
      <c r="DS75" s="193"/>
      <c r="DT75" s="193"/>
      <c r="DU75" s="193"/>
      <c r="DV75" s="193"/>
      <c r="DW75" s="193"/>
      <c r="DX75" s="193"/>
      <c r="DY75" s="193"/>
      <c r="DZ75" s="193"/>
      <c r="EA75" s="193"/>
      <c r="EB75" s="193"/>
      <c r="EC75" s="193"/>
      <c r="ED75" s="193"/>
      <c r="EE75" s="193"/>
      <c r="EF75" s="193"/>
      <c r="EG75" s="193"/>
      <c r="EH75" s="193"/>
      <c r="EI75" s="193"/>
      <c r="EJ75" s="193"/>
      <c r="EK75" s="193"/>
      <c r="EL75" s="193"/>
      <c r="EM75" s="193"/>
      <c r="EN75" s="193"/>
      <c r="EO75" s="193"/>
      <c r="EP75" s="193"/>
      <c r="EQ75" s="193"/>
      <c r="ER75" s="193"/>
      <c r="ES75" s="193"/>
      <c r="ET75" s="193"/>
      <c r="EU75" s="193"/>
      <c r="EV75" s="193"/>
      <c r="EW75" s="193"/>
      <c r="EX75" s="193"/>
      <c r="EY75" s="193"/>
      <c r="EZ75" s="193"/>
      <c r="FA75" s="193"/>
      <c r="FB75" s="193"/>
      <c r="FC75" s="193"/>
      <c r="FD75" s="193"/>
      <c r="FE75" s="193"/>
      <c r="FF75" s="193"/>
      <c r="FG75" s="193"/>
      <c r="FH75" s="193"/>
      <c r="FI75" s="193"/>
      <c r="FJ75" s="193"/>
      <c r="FK75" s="193"/>
      <c r="FL75" s="193"/>
      <c r="FM75" s="193"/>
      <c r="FN75" s="193"/>
      <c r="FO75" s="193"/>
      <c r="FP75" s="193"/>
      <c r="FQ75" s="193"/>
      <c r="FR75" s="193"/>
      <c r="FS75" s="193"/>
      <c r="FT75" s="193"/>
      <c r="FU75" s="193"/>
      <c r="FV75" s="193"/>
      <c r="FW75" s="193"/>
      <c r="FX75" s="193"/>
      <c r="FY75" s="193"/>
      <c r="FZ75" s="193"/>
      <c r="GA75" s="193"/>
      <c r="GB75" s="193"/>
      <c r="GC75" s="193"/>
      <c r="GD75" s="193"/>
      <c r="GE75" s="193"/>
      <c r="GF75" s="193"/>
      <c r="GG75" s="193"/>
      <c r="GH75" s="193"/>
      <c r="GI75" s="193"/>
      <c r="GJ75" s="193"/>
      <c r="GK75" s="193"/>
      <c r="GL75" s="193"/>
      <c r="GM75" s="193"/>
      <c r="GN75" s="193"/>
      <c r="GO75" s="193"/>
      <c r="GP75" s="193"/>
      <c r="GQ75" s="193"/>
      <c r="GR75" s="193"/>
      <c r="GS75" s="193"/>
      <c r="GT75" s="193"/>
      <c r="GU75" s="193"/>
      <c r="GV75" s="193"/>
      <c r="GW75" s="193"/>
      <c r="GX75" s="193"/>
      <c r="GY75" s="193"/>
      <c r="GZ75" s="193"/>
      <c r="HA75" s="193"/>
      <c r="HB75" s="193"/>
      <c r="HC75" s="193"/>
      <c r="HD75" s="193"/>
      <c r="HE75" s="193"/>
      <c r="HF75" s="193"/>
      <c r="HG75" s="193"/>
      <c r="HH75" s="193"/>
      <c r="HI75" s="193"/>
      <c r="HJ75" s="193"/>
      <c r="HK75" s="193"/>
      <c r="HL75" s="193"/>
      <c r="HM75" s="193"/>
      <c r="HN75" s="193"/>
      <c r="HO75" s="193"/>
      <c r="HP75" s="193"/>
      <c r="HQ75" s="193"/>
      <c r="HR75" s="193"/>
      <c r="HS75" s="193"/>
      <c r="HT75" s="193"/>
      <c r="HU75" s="193"/>
      <c r="HV75" s="193"/>
      <c r="HW75" s="193"/>
      <c r="HX75" s="193"/>
      <c r="HY75" s="193"/>
      <c r="HZ75" s="193"/>
      <c r="IA75" s="193"/>
      <c r="IB75" s="193"/>
      <c r="IC75" s="193"/>
      <c r="ID75" s="193" t="n">
        <f aca="false">SUM($B75:IC75)</f>
        <v>0</v>
      </c>
      <c r="IE75" s="193" t="n">
        <f aca="false">SUM($B75:FU75)</f>
        <v>0</v>
      </c>
    </row>
    <row r="76" customFormat="false" ht="12.75" hidden="true" customHeight="false" outlineLevel="0" collapsed="false">
      <c r="B76" s="193"/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  <c r="BF76" s="193"/>
      <c r="BG76" s="193"/>
      <c r="BH76" s="193"/>
      <c r="BI76" s="193"/>
      <c r="BJ76" s="193"/>
      <c r="BK76" s="193"/>
      <c r="BL76" s="193"/>
      <c r="BM76" s="193"/>
      <c r="BN76" s="193"/>
      <c r="BO76" s="193"/>
      <c r="BP76" s="193"/>
      <c r="BQ76" s="193"/>
      <c r="BR76" s="193"/>
      <c r="BS76" s="193"/>
      <c r="BT76" s="193"/>
      <c r="BU76" s="193"/>
      <c r="BV76" s="193"/>
      <c r="BW76" s="193"/>
      <c r="BX76" s="193"/>
      <c r="BY76" s="193"/>
      <c r="BZ76" s="193"/>
      <c r="CA76" s="193"/>
      <c r="CB76" s="193"/>
      <c r="CC76" s="193"/>
      <c r="CD76" s="193"/>
      <c r="CE76" s="193"/>
      <c r="CF76" s="193"/>
      <c r="CG76" s="193"/>
      <c r="CH76" s="193"/>
      <c r="CI76" s="193"/>
      <c r="CJ76" s="193"/>
      <c r="CK76" s="193"/>
      <c r="CL76" s="193"/>
      <c r="CM76" s="193"/>
      <c r="CN76" s="193"/>
      <c r="CO76" s="193"/>
      <c r="CP76" s="193"/>
      <c r="CQ76" s="193"/>
      <c r="CR76" s="193"/>
      <c r="CS76" s="193"/>
      <c r="CT76" s="193"/>
      <c r="CU76" s="193"/>
      <c r="CV76" s="193"/>
      <c r="CW76" s="193"/>
      <c r="CX76" s="193"/>
      <c r="CY76" s="193"/>
      <c r="CZ76" s="193"/>
      <c r="DA76" s="193"/>
      <c r="DB76" s="193"/>
      <c r="DC76" s="193"/>
      <c r="DD76" s="193"/>
      <c r="DE76" s="193"/>
      <c r="DF76" s="193"/>
      <c r="DG76" s="193"/>
      <c r="DH76" s="193"/>
      <c r="DI76" s="193"/>
      <c r="DJ76" s="193"/>
      <c r="DK76" s="193"/>
      <c r="DL76" s="193"/>
      <c r="DM76" s="193"/>
      <c r="DN76" s="193"/>
      <c r="DO76" s="193"/>
      <c r="DP76" s="193"/>
      <c r="DQ76" s="193"/>
      <c r="DR76" s="193"/>
      <c r="DS76" s="193"/>
      <c r="DT76" s="193"/>
      <c r="DU76" s="193"/>
      <c r="DV76" s="193"/>
      <c r="DW76" s="193"/>
      <c r="DX76" s="193"/>
      <c r="DY76" s="193"/>
      <c r="DZ76" s="193"/>
      <c r="EA76" s="193"/>
      <c r="EB76" s="193"/>
      <c r="EC76" s="193"/>
      <c r="ED76" s="193"/>
      <c r="EE76" s="193"/>
      <c r="EF76" s="193"/>
      <c r="EG76" s="193"/>
      <c r="EH76" s="193"/>
      <c r="EI76" s="193"/>
      <c r="EJ76" s="193"/>
      <c r="EK76" s="193"/>
      <c r="EL76" s="193"/>
      <c r="EM76" s="193"/>
      <c r="EN76" s="193"/>
      <c r="EO76" s="193"/>
      <c r="EP76" s="193"/>
      <c r="EQ76" s="193"/>
      <c r="ER76" s="193"/>
      <c r="ES76" s="193"/>
      <c r="ET76" s="193"/>
      <c r="EU76" s="193"/>
      <c r="EV76" s="193"/>
      <c r="EW76" s="193"/>
      <c r="EX76" s="193"/>
      <c r="EY76" s="193"/>
      <c r="EZ76" s="193"/>
      <c r="FA76" s="193"/>
      <c r="FB76" s="193"/>
      <c r="FC76" s="193"/>
      <c r="FD76" s="193"/>
      <c r="FE76" s="193"/>
      <c r="FF76" s="193"/>
      <c r="FG76" s="193"/>
      <c r="FH76" s="193"/>
      <c r="FI76" s="193"/>
      <c r="FJ76" s="193"/>
      <c r="FK76" s="193"/>
      <c r="FL76" s="193"/>
      <c r="FM76" s="193"/>
      <c r="FN76" s="193"/>
      <c r="FO76" s="193"/>
      <c r="FP76" s="193"/>
      <c r="FQ76" s="193"/>
      <c r="FR76" s="193"/>
      <c r="FS76" s="193"/>
      <c r="FT76" s="193"/>
      <c r="FU76" s="193"/>
      <c r="FV76" s="193"/>
      <c r="FW76" s="193"/>
      <c r="FX76" s="193"/>
      <c r="FY76" s="193"/>
      <c r="FZ76" s="193"/>
      <c r="GA76" s="193"/>
      <c r="GB76" s="193"/>
      <c r="GC76" s="193"/>
      <c r="GD76" s="193"/>
      <c r="GE76" s="193"/>
      <c r="GF76" s="193"/>
      <c r="GG76" s="193"/>
      <c r="GH76" s="193"/>
      <c r="GI76" s="193"/>
      <c r="GJ76" s="193"/>
      <c r="GK76" s="193"/>
      <c r="GL76" s="193"/>
      <c r="GM76" s="193"/>
      <c r="GN76" s="193"/>
      <c r="GO76" s="193"/>
      <c r="GP76" s="193"/>
      <c r="GQ76" s="193"/>
      <c r="GR76" s="193"/>
      <c r="GS76" s="193"/>
      <c r="GT76" s="193"/>
      <c r="GU76" s="193"/>
      <c r="GV76" s="193"/>
      <c r="GW76" s="193"/>
      <c r="GX76" s="193"/>
      <c r="GY76" s="193"/>
      <c r="GZ76" s="193"/>
      <c r="HA76" s="193"/>
      <c r="HB76" s="193"/>
      <c r="HC76" s="193"/>
      <c r="HD76" s="193"/>
      <c r="HE76" s="193"/>
      <c r="HF76" s="193"/>
      <c r="HG76" s="193"/>
      <c r="HH76" s="193"/>
      <c r="HI76" s="193"/>
      <c r="HJ76" s="193"/>
      <c r="HK76" s="193"/>
      <c r="HL76" s="193"/>
      <c r="HM76" s="193"/>
      <c r="HN76" s="193"/>
      <c r="HO76" s="193"/>
      <c r="HP76" s="193"/>
      <c r="HQ76" s="193"/>
      <c r="HR76" s="193"/>
      <c r="HS76" s="193"/>
      <c r="HT76" s="193"/>
      <c r="HU76" s="193"/>
      <c r="HV76" s="193"/>
      <c r="HW76" s="193"/>
      <c r="HX76" s="193"/>
      <c r="HY76" s="193"/>
      <c r="HZ76" s="193"/>
      <c r="IA76" s="193"/>
      <c r="IB76" s="193"/>
      <c r="IC76" s="193"/>
      <c r="ID76" s="193" t="n">
        <f aca="false">SUM($B76:IC76)</f>
        <v>0</v>
      </c>
      <c r="IE76" s="193" t="n">
        <f aca="false">SUM($B76:FU76)</f>
        <v>0</v>
      </c>
    </row>
    <row r="77" customFormat="false" ht="12.75" hidden="true" customHeight="false" outlineLevel="0" collapsed="false">
      <c r="B77" s="193"/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193"/>
      <c r="BQ77" s="193"/>
      <c r="BR77" s="193"/>
      <c r="BS77" s="193"/>
      <c r="BT77" s="193"/>
      <c r="BU77" s="193"/>
      <c r="BV77" s="193"/>
      <c r="BW77" s="193"/>
      <c r="BX77" s="193"/>
      <c r="BY77" s="193"/>
      <c r="BZ77" s="193"/>
      <c r="CA77" s="193"/>
      <c r="CB77" s="193"/>
      <c r="CC77" s="193"/>
      <c r="CD77" s="193"/>
      <c r="CE77" s="193"/>
      <c r="CF77" s="193"/>
      <c r="CG77" s="193"/>
      <c r="CH77" s="193"/>
      <c r="CI77" s="193"/>
      <c r="CJ77" s="193"/>
      <c r="CK77" s="193"/>
      <c r="CL77" s="193"/>
      <c r="CM77" s="193"/>
      <c r="CN77" s="193"/>
      <c r="CO77" s="193"/>
      <c r="CP77" s="193"/>
      <c r="CQ77" s="193"/>
      <c r="CR77" s="193"/>
      <c r="CS77" s="193"/>
      <c r="CT77" s="193"/>
      <c r="CU77" s="193"/>
      <c r="CV77" s="193"/>
      <c r="CW77" s="193"/>
      <c r="CX77" s="193"/>
      <c r="CY77" s="193"/>
      <c r="CZ77" s="193"/>
      <c r="DA77" s="193"/>
      <c r="DB77" s="193"/>
      <c r="DC77" s="193"/>
      <c r="DD77" s="193"/>
      <c r="DE77" s="193"/>
      <c r="DF77" s="193"/>
      <c r="DG77" s="193"/>
      <c r="DH77" s="193"/>
      <c r="DI77" s="193"/>
      <c r="DJ77" s="193"/>
      <c r="DK77" s="193"/>
      <c r="DL77" s="193"/>
      <c r="DM77" s="193"/>
      <c r="DN77" s="193"/>
      <c r="DO77" s="193"/>
      <c r="DP77" s="193"/>
      <c r="DQ77" s="193"/>
      <c r="DR77" s="193"/>
      <c r="DS77" s="193"/>
      <c r="DT77" s="193"/>
      <c r="DU77" s="193"/>
      <c r="DV77" s="193"/>
      <c r="DW77" s="193"/>
      <c r="DX77" s="193"/>
      <c r="DY77" s="193"/>
      <c r="DZ77" s="193"/>
      <c r="EA77" s="193"/>
      <c r="EB77" s="193"/>
      <c r="EC77" s="193"/>
      <c r="ED77" s="193"/>
      <c r="EE77" s="193"/>
      <c r="EF77" s="193"/>
      <c r="EG77" s="193"/>
      <c r="EH77" s="193"/>
      <c r="EI77" s="193"/>
      <c r="EJ77" s="193"/>
      <c r="EK77" s="193"/>
      <c r="EL77" s="193"/>
      <c r="EM77" s="193"/>
      <c r="EN77" s="193"/>
      <c r="EO77" s="193"/>
      <c r="EP77" s="193"/>
      <c r="EQ77" s="193"/>
      <c r="ER77" s="193"/>
      <c r="ES77" s="193"/>
      <c r="ET77" s="193"/>
      <c r="EU77" s="193"/>
      <c r="EV77" s="193"/>
      <c r="EW77" s="193"/>
      <c r="EX77" s="193"/>
      <c r="EY77" s="193"/>
      <c r="EZ77" s="193"/>
      <c r="FA77" s="193"/>
      <c r="FB77" s="193"/>
      <c r="FC77" s="193"/>
      <c r="FD77" s="193"/>
      <c r="FE77" s="193"/>
      <c r="FF77" s="193"/>
      <c r="FG77" s="193"/>
      <c r="FH77" s="193"/>
      <c r="FI77" s="193"/>
      <c r="FJ77" s="193"/>
      <c r="FK77" s="193"/>
      <c r="FL77" s="193"/>
      <c r="FM77" s="193"/>
      <c r="FN77" s="193"/>
      <c r="FO77" s="193"/>
      <c r="FP77" s="193"/>
      <c r="FQ77" s="193"/>
      <c r="FR77" s="193"/>
      <c r="FS77" s="193"/>
      <c r="FT77" s="193"/>
      <c r="FU77" s="193"/>
      <c r="FV77" s="193"/>
      <c r="FW77" s="193"/>
      <c r="FX77" s="193"/>
      <c r="FY77" s="193"/>
      <c r="FZ77" s="193"/>
      <c r="GA77" s="193"/>
      <c r="GB77" s="193"/>
      <c r="GC77" s="193"/>
      <c r="GD77" s="193"/>
      <c r="GE77" s="193"/>
      <c r="GF77" s="193"/>
      <c r="GG77" s="193"/>
      <c r="GH77" s="193"/>
      <c r="GI77" s="193"/>
      <c r="GJ77" s="193"/>
      <c r="GK77" s="193"/>
      <c r="GL77" s="193"/>
      <c r="GM77" s="193"/>
      <c r="GN77" s="193"/>
      <c r="GO77" s="193"/>
      <c r="GP77" s="193"/>
      <c r="GQ77" s="193"/>
      <c r="GR77" s="193"/>
      <c r="GS77" s="193"/>
      <c r="GT77" s="193"/>
      <c r="GU77" s="193"/>
      <c r="GV77" s="193"/>
      <c r="GW77" s="193"/>
      <c r="GX77" s="193"/>
      <c r="GY77" s="193"/>
      <c r="GZ77" s="193"/>
      <c r="HA77" s="193"/>
      <c r="HB77" s="193"/>
      <c r="HC77" s="193"/>
      <c r="HD77" s="193"/>
      <c r="HE77" s="193"/>
      <c r="HF77" s="193"/>
      <c r="HG77" s="193"/>
      <c r="HH77" s="193"/>
      <c r="HI77" s="193"/>
      <c r="HJ77" s="193"/>
      <c r="HK77" s="193"/>
      <c r="HL77" s="193"/>
      <c r="HM77" s="193"/>
      <c r="HN77" s="193"/>
      <c r="HO77" s="193"/>
      <c r="HP77" s="193"/>
      <c r="HQ77" s="193"/>
      <c r="HR77" s="193"/>
      <c r="HS77" s="193"/>
      <c r="HT77" s="193"/>
      <c r="HU77" s="193"/>
      <c r="HV77" s="193"/>
      <c r="HW77" s="193"/>
      <c r="HX77" s="193"/>
      <c r="HY77" s="193"/>
      <c r="HZ77" s="193"/>
      <c r="IA77" s="193"/>
      <c r="IB77" s="193"/>
      <c r="IC77" s="193"/>
      <c r="ID77" s="193" t="n">
        <f aca="false">SUM($B77:IC77)</f>
        <v>0</v>
      </c>
      <c r="IE77" s="193" t="n">
        <f aca="false">SUM($B77:FU77)</f>
        <v>0</v>
      </c>
    </row>
    <row r="78" customFormat="false" ht="12.75" hidden="true" customHeight="false" outlineLevel="0" collapsed="false">
      <c r="B78" s="193"/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  <c r="BE78" s="193"/>
      <c r="BF78" s="193"/>
      <c r="BG78" s="193"/>
      <c r="BH78" s="193"/>
      <c r="BI78" s="193"/>
      <c r="BJ78" s="193"/>
      <c r="BK78" s="193"/>
      <c r="BL78" s="193"/>
      <c r="BM78" s="193"/>
      <c r="BN78" s="193"/>
      <c r="BO78" s="193"/>
      <c r="BP78" s="193"/>
      <c r="BQ78" s="193"/>
      <c r="BR78" s="193"/>
      <c r="BS78" s="193"/>
      <c r="BT78" s="193"/>
      <c r="BU78" s="193"/>
      <c r="BV78" s="193"/>
      <c r="BW78" s="193"/>
      <c r="BX78" s="193"/>
      <c r="BY78" s="193"/>
      <c r="BZ78" s="193"/>
      <c r="CA78" s="193"/>
      <c r="CB78" s="193"/>
      <c r="CC78" s="193"/>
      <c r="CD78" s="193"/>
      <c r="CE78" s="193"/>
      <c r="CF78" s="193"/>
      <c r="CG78" s="193"/>
      <c r="CH78" s="193"/>
      <c r="CI78" s="193"/>
      <c r="CJ78" s="193"/>
      <c r="CK78" s="193"/>
      <c r="CL78" s="193"/>
      <c r="CM78" s="193"/>
      <c r="CN78" s="193"/>
      <c r="CO78" s="193"/>
      <c r="CP78" s="193"/>
      <c r="CQ78" s="193"/>
      <c r="CR78" s="193"/>
      <c r="CS78" s="193"/>
      <c r="CT78" s="193"/>
      <c r="CU78" s="193"/>
      <c r="CV78" s="193"/>
      <c r="CW78" s="193"/>
      <c r="CX78" s="193"/>
      <c r="CY78" s="193"/>
      <c r="CZ78" s="193"/>
      <c r="DA78" s="193"/>
      <c r="DB78" s="193"/>
      <c r="DC78" s="193"/>
      <c r="DD78" s="193"/>
      <c r="DE78" s="193"/>
      <c r="DF78" s="193"/>
      <c r="DG78" s="193"/>
      <c r="DH78" s="193"/>
      <c r="DI78" s="193"/>
      <c r="DJ78" s="193"/>
      <c r="DK78" s="193"/>
      <c r="DL78" s="193"/>
      <c r="DM78" s="193"/>
      <c r="DN78" s="193"/>
      <c r="DO78" s="193"/>
      <c r="DP78" s="193"/>
      <c r="DQ78" s="193"/>
      <c r="DR78" s="193"/>
      <c r="DS78" s="193"/>
      <c r="DT78" s="193"/>
      <c r="DU78" s="193"/>
      <c r="DV78" s="193"/>
      <c r="DW78" s="193"/>
      <c r="DX78" s="193"/>
      <c r="DY78" s="193"/>
      <c r="DZ78" s="193"/>
      <c r="EA78" s="193"/>
      <c r="EB78" s="193"/>
      <c r="EC78" s="193"/>
      <c r="ED78" s="193"/>
      <c r="EE78" s="193"/>
      <c r="EF78" s="193"/>
      <c r="EG78" s="193"/>
      <c r="EH78" s="193"/>
      <c r="EI78" s="193"/>
      <c r="EJ78" s="193"/>
      <c r="EK78" s="193"/>
      <c r="EL78" s="193"/>
      <c r="EM78" s="193"/>
      <c r="EN78" s="193"/>
      <c r="EO78" s="193"/>
      <c r="EP78" s="193"/>
      <c r="EQ78" s="193"/>
      <c r="ER78" s="193"/>
      <c r="ES78" s="193"/>
      <c r="ET78" s="193"/>
      <c r="EU78" s="193"/>
      <c r="EV78" s="193"/>
      <c r="EW78" s="193"/>
      <c r="EX78" s="193"/>
      <c r="EY78" s="193"/>
      <c r="EZ78" s="193"/>
      <c r="FA78" s="193"/>
      <c r="FB78" s="193"/>
      <c r="FC78" s="193"/>
      <c r="FD78" s="193"/>
      <c r="FE78" s="193"/>
      <c r="FF78" s="193"/>
      <c r="FG78" s="193"/>
      <c r="FH78" s="193"/>
      <c r="FI78" s="193"/>
      <c r="FJ78" s="193"/>
      <c r="FK78" s="193"/>
      <c r="FL78" s="193"/>
      <c r="FM78" s="193"/>
      <c r="FN78" s="193"/>
      <c r="FO78" s="193"/>
      <c r="FP78" s="193"/>
      <c r="FQ78" s="193"/>
      <c r="FR78" s="193"/>
      <c r="FS78" s="193"/>
      <c r="FT78" s="193"/>
      <c r="FU78" s="193"/>
      <c r="FV78" s="193"/>
      <c r="FW78" s="193"/>
      <c r="FX78" s="193"/>
      <c r="FY78" s="193"/>
      <c r="FZ78" s="193"/>
      <c r="GA78" s="193"/>
      <c r="GB78" s="193"/>
      <c r="GC78" s="193"/>
      <c r="GD78" s="193"/>
      <c r="GE78" s="193"/>
      <c r="GF78" s="193"/>
      <c r="GG78" s="193"/>
      <c r="GH78" s="193"/>
      <c r="GI78" s="193"/>
      <c r="GJ78" s="193"/>
      <c r="GK78" s="193"/>
      <c r="GL78" s="193"/>
      <c r="GM78" s="193"/>
      <c r="GN78" s="193"/>
      <c r="GO78" s="193"/>
      <c r="GP78" s="193"/>
      <c r="GQ78" s="193"/>
      <c r="GR78" s="193"/>
      <c r="GS78" s="193"/>
      <c r="GT78" s="193"/>
      <c r="GU78" s="193"/>
      <c r="GV78" s="193"/>
      <c r="GW78" s="193"/>
      <c r="GX78" s="193"/>
      <c r="GY78" s="193"/>
      <c r="GZ78" s="193"/>
      <c r="HA78" s="193"/>
      <c r="HB78" s="193"/>
      <c r="HC78" s="193"/>
      <c r="HD78" s="193"/>
      <c r="HE78" s="193"/>
      <c r="HF78" s="193"/>
      <c r="HG78" s="193"/>
      <c r="HH78" s="193"/>
      <c r="HI78" s="193"/>
      <c r="HJ78" s="193"/>
      <c r="HK78" s="193"/>
      <c r="HL78" s="193"/>
      <c r="HM78" s="193"/>
      <c r="HN78" s="193"/>
      <c r="HO78" s="193"/>
      <c r="HP78" s="193"/>
      <c r="HQ78" s="193"/>
      <c r="HR78" s="193"/>
      <c r="HS78" s="193"/>
      <c r="HT78" s="193"/>
      <c r="HU78" s="193"/>
      <c r="HV78" s="193"/>
      <c r="HW78" s="193"/>
      <c r="HX78" s="193"/>
      <c r="HY78" s="193"/>
      <c r="HZ78" s="193"/>
      <c r="IA78" s="193"/>
      <c r="IB78" s="193"/>
      <c r="IC78" s="193"/>
      <c r="ID78" s="193" t="n">
        <f aca="false">SUM($B78:IC78)</f>
        <v>0</v>
      </c>
      <c r="IE78" s="193" t="n">
        <f aca="false">SUM($B78:FU78)</f>
        <v>0</v>
      </c>
    </row>
    <row r="79" customFormat="false" ht="12.75" hidden="true" customHeight="false" outlineLevel="0" collapsed="false"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3"/>
      <c r="BH79" s="193"/>
      <c r="BI79" s="193"/>
      <c r="BJ79" s="193"/>
      <c r="BK79" s="193"/>
      <c r="BL79" s="193"/>
      <c r="BM79" s="193"/>
      <c r="BN79" s="193"/>
      <c r="BO79" s="193"/>
      <c r="BP79" s="193"/>
      <c r="BQ79" s="193"/>
      <c r="BR79" s="193"/>
      <c r="BS79" s="193"/>
      <c r="BT79" s="193"/>
      <c r="BU79" s="193"/>
      <c r="BV79" s="193"/>
      <c r="BW79" s="193"/>
      <c r="BX79" s="193"/>
      <c r="BY79" s="193"/>
      <c r="BZ79" s="193"/>
      <c r="CA79" s="193"/>
      <c r="CB79" s="193"/>
      <c r="CC79" s="193"/>
      <c r="CD79" s="193"/>
      <c r="CE79" s="193"/>
      <c r="CF79" s="193"/>
      <c r="CG79" s="193"/>
      <c r="CH79" s="193"/>
      <c r="CI79" s="193"/>
      <c r="CJ79" s="193"/>
      <c r="CK79" s="193"/>
      <c r="CL79" s="193"/>
      <c r="CM79" s="193"/>
      <c r="CN79" s="193"/>
      <c r="CO79" s="193"/>
      <c r="CP79" s="193"/>
      <c r="CQ79" s="193"/>
      <c r="CR79" s="193"/>
      <c r="CS79" s="193"/>
      <c r="CT79" s="193"/>
      <c r="CU79" s="193"/>
      <c r="CV79" s="193"/>
      <c r="CW79" s="193"/>
      <c r="CX79" s="193"/>
      <c r="CY79" s="193"/>
      <c r="CZ79" s="193"/>
      <c r="DA79" s="193"/>
      <c r="DB79" s="193"/>
      <c r="DC79" s="193"/>
      <c r="DD79" s="193"/>
      <c r="DE79" s="193"/>
      <c r="DF79" s="193"/>
      <c r="DG79" s="193"/>
      <c r="DH79" s="193"/>
      <c r="DI79" s="193"/>
      <c r="DJ79" s="193"/>
      <c r="DK79" s="193"/>
      <c r="DL79" s="193"/>
      <c r="DM79" s="193"/>
      <c r="DN79" s="193"/>
      <c r="DO79" s="193"/>
      <c r="DP79" s="193"/>
      <c r="DQ79" s="193"/>
      <c r="DR79" s="193"/>
      <c r="DS79" s="193"/>
      <c r="DT79" s="193"/>
      <c r="DU79" s="193"/>
      <c r="DV79" s="193"/>
      <c r="DW79" s="193"/>
      <c r="DX79" s="193"/>
      <c r="DY79" s="193"/>
      <c r="DZ79" s="193"/>
      <c r="EA79" s="193"/>
      <c r="EB79" s="193"/>
      <c r="EC79" s="193"/>
      <c r="ED79" s="193"/>
      <c r="EE79" s="193"/>
      <c r="EF79" s="193"/>
      <c r="EG79" s="193"/>
      <c r="EH79" s="193"/>
      <c r="EI79" s="193"/>
      <c r="EJ79" s="193"/>
      <c r="EK79" s="193"/>
      <c r="EL79" s="193"/>
      <c r="EM79" s="193"/>
      <c r="EN79" s="193"/>
      <c r="EO79" s="193"/>
      <c r="EP79" s="193"/>
      <c r="EQ79" s="193"/>
      <c r="ER79" s="193"/>
      <c r="ES79" s="193"/>
      <c r="ET79" s="193"/>
      <c r="EU79" s="193"/>
      <c r="EV79" s="193"/>
      <c r="EW79" s="193"/>
      <c r="EX79" s="193"/>
      <c r="EY79" s="193"/>
      <c r="EZ79" s="193"/>
      <c r="FA79" s="193"/>
      <c r="FB79" s="193"/>
      <c r="FC79" s="193"/>
      <c r="FD79" s="193"/>
      <c r="FE79" s="193"/>
      <c r="FF79" s="193"/>
      <c r="FG79" s="193"/>
      <c r="FH79" s="193"/>
      <c r="FI79" s="193"/>
      <c r="FJ79" s="193"/>
      <c r="FK79" s="193"/>
      <c r="FL79" s="193"/>
      <c r="FM79" s="193"/>
      <c r="FN79" s="193"/>
      <c r="FO79" s="193"/>
      <c r="FP79" s="193"/>
      <c r="FQ79" s="193"/>
      <c r="FR79" s="193"/>
      <c r="FS79" s="193"/>
      <c r="FT79" s="193"/>
      <c r="FU79" s="193"/>
      <c r="FV79" s="193"/>
      <c r="FW79" s="193"/>
      <c r="FX79" s="193"/>
      <c r="FY79" s="193"/>
      <c r="FZ79" s="193"/>
      <c r="GA79" s="193"/>
      <c r="GB79" s="193"/>
      <c r="GC79" s="193"/>
      <c r="GD79" s="193"/>
      <c r="GE79" s="193"/>
      <c r="GF79" s="193"/>
      <c r="GG79" s="193"/>
      <c r="GH79" s="193"/>
      <c r="GI79" s="193"/>
      <c r="GJ79" s="193"/>
      <c r="GK79" s="193"/>
      <c r="GL79" s="193"/>
      <c r="GM79" s="193"/>
      <c r="GN79" s="193"/>
      <c r="GO79" s="193"/>
      <c r="GP79" s="193"/>
      <c r="GQ79" s="193"/>
      <c r="GR79" s="193"/>
      <c r="GS79" s="193"/>
      <c r="GT79" s="193"/>
      <c r="GU79" s="193"/>
      <c r="GV79" s="193"/>
      <c r="GW79" s="193"/>
      <c r="GX79" s="193"/>
      <c r="GY79" s="193"/>
      <c r="GZ79" s="193"/>
      <c r="HA79" s="193"/>
      <c r="HB79" s="193"/>
      <c r="HC79" s="193"/>
      <c r="HD79" s="193"/>
      <c r="HE79" s="193"/>
      <c r="HF79" s="193"/>
      <c r="HG79" s="193"/>
      <c r="HH79" s="193"/>
      <c r="HI79" s="193"/>
      <c r="HJ79" s="193"/>
      <c r="HK79" s="193"/>
      <c r="HL79" s="193"/>
      <c r="HM79" s="193"/>
      <c r="HN79" s="193"/>
      <c r="HO79" s="193"/>
      <c r="HP79" s="193"/>
      <c r="HQ79" s="193"/>
      <c r="HR79" s="193"/>
      <c r="HS79" s="193"/>
      <c r="HT79" s="193"/>
      <c r="HU79" s="193"/>
      <c r="HV79" s="193"/>
      <c r="HW79" s="193"/>
      <c r="HX79" s="193"/>
      <c r="HY79" s="193"/>
      <c r="HZ79" s="193"/>
      <c r="IA79" s="193"/>
      <c r="IB79" s="193"/>
      <c r="IC79" s="193"/>
      <c r="ID79" s="193" t="n">
        <f aca="false">SUM($B79:IC79)</f>
        <v>0</v>
      </c>
      <c r="IE79" s="193" t="n">
        <f aca="false">SUM($B79:FU79)</f>
        <v>0</v>
      </c>
    </row>
    <row r="80" customFormat="false" ht="12.75" hidden="true" customHeight="false" outlineLevel="0" collapsed="false">
      <c r="B80" s="193"/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  <c r="BE80" s="193"/>
      <c r="BF80" s="193"/>
      <c r="BG80" s="193"/>
      <c r="BH80" s="193"/>
      <c r="BI80" s="193"/>
      <c r="BJ80" s="193"/>
      <c r="BK80" s="193"/>
      <c r="BL80" s="193"/>
      <c r="BM80" s="193"/>
      <c r="BN80" s="193"/>
      <c r="BO80" s="193"/>
      <c r="BP80" s="193"/>
      <c r="BQ80" s="193"/>
      <c r="BR80" s="193"/>
      <c r="BS80" s="193"/>
      <c r="BT80" s="193"/>
      <c r="BU80" s="193"/>
      <c r="BV80" s="193"/>
      <c r="BW80" s="193"/>
      <c r="BX80" s="193"/>
      <c r="BY80" s="193"/>
      <c r="BZ80" s="193"/>
      <c r="CA80" s="193"/>
      <c r="CB80" s="193"/>
      <c r="CC80" s="193"/>
      <c r="CD80" s="193"/>
      <c r="CE80" s="193"/>
      <c r="CF80" s="193"/>
      <c r="CG80" s="193"/>
      <c r="CH80" s="193"/>
      <c r="CI80" s="193"/>
      <c r="CJ80" s="193"/>
      <c r="CK80" s="193"/>
      <c r="CL80" s="193"/>
      <c r="CM80" s="193"/>
      <c r="CN80" s="193"/>
      <c r="CO80" s="193"/>
      <c r="CP80" s="193"/>
      <c r="CQ80" s="193"/>
      <c r="CR80" s="193"/>
      <c r="CS80" s="193"/>
      <c r="CT80" s="193"/>
      <c r="CU80" s="193"/>
      <c r="CV80" s="193"/>
      <c r="CW80" s="193"/>
      <c r="CX80" s="193"/>
      <c r="CY80" s="193"/>
      <c r="CZ80" s="193"/>
      <c r="DA80" s="193"/>
      <c r="DB80" s="193"/>
      <c r="DC80" s="193"/>
      <c r="DD80" s="193"/>
      <c r="DE80" s="193"/>
      <c r="DF80" s="193"/>
      <c r="DG80" s="193"/>
      <c r="DH80" s="193"/>
      <c r="DI80" s="193"/>
      <c r="DJ80" s="193"/>
      <c r="DK80" s="193"/>
      <c r="DL80" s="193"/>
      <c r="DM80" s="193"/>
      <c r="DN80" s="193"/>
      <c r="DO80" s="193"/>
      <c r="DP80" s="193"/>
      <c r="DQ80" s="193"/>
      <c r="DR80" s="193"/>
      <c r="DS80" s="193"/>
      <c r="DT80" s="193"/>
      <c r="DU80" s="193"/>
      <c r="DV80" s="193"/>
      <c r="DW80" s="193"/>
      <c r="DX80" s="193"/>
      <c r="DY80" s="193"/>
      <c r="DZ80" s="193"/>
      <c r="EA80" s="193"/>
      <c r="EB80" s="193"/>
      <c r="EC80" s="193"/>
      <c r="ED80" s="193"/>
      <c r="EE80" s="193"/>
      <c r="EF80" s="193"/>
      <c r="EG80" s="193"/>
      <c r="EH80" s="193"/>
      <c r="EI80" s="193"/>
      <c r="EJ80" s="193"/>
      <c r="EK80" s="193"/>
      <c r="EL80" s="193"/>
      <c r="EM80" s="193"/>
      <c r="EN80" s="193"/>
      <c r="EO80" s="193"/>
      <c r="EP80" s="193"/>
      <c r="EQ80" s="193"/>
      <c r="ER80" s="193"/>
      <c r="ES80" s="193"/>
      <c r="ET80" s="193"/>
      <c r="EU80" s="193"/>
      <c r="EV80" s="193"/>
      <c r="EW80" s="193"/>
      <c r="EX80" s="193"/>
      <c r="EY80" s="193"/>
      <c r="EZ80" s="193"/>
      <c r="FA80" s="193"/>
      <c r="FB80" s="193"/>
      <c r="FC80" s="193"/>
      <c r="FD80" s="193"/>
      <c r="FE80" s="193"/>
      <c r="FF80" s="193"/>
      <c r="FG80" s="193"/>
      <c r="FH80" s="193"/>
      <c r="FI80" s="193"/>
      <c r="FJ80" s="193"/>
      <c r="FK80" s="193"/>
      <c r="FL80" s="193"/>
      <c r="FM80" s="193"/>
      <c r="FN80" s="193"/>
      <c r="FO80" s="193"/>
      <c r="FP80" s="193"/>
      <c r="FQ80" s="193"/>
      <c r="FR80" s="193"/>
      <c r="FS80" s="193"/>
      <c r="FT80" s="193"/>
      <c r="FU80" s="193"/>
      <c r="FV80" s="193"/>
      <c r="FW80" s="193"/>
      <c r="FX80" s="193"/>
      <c r="FY80" s="193"/>
      <c r="FZ80" s="193"/>
      <c r="GA80" s="193"/>
      <c r="GB80" s="193"/>
      <c r="GC80" s="193"/>
      <c r="GD80" s="193"/>
      <c r="GE80" s="193"/>
      <c r="GF80" s="193"/>
      <c r="GG80" s="193"/>
      <c r="GH80" s="193"/>
      <c r="GI80" s="193"/>
      <c r="GJ80" s="193"/>
      <c r="GK80" s="193"/>
      <c r="GL80" s="193"/>
      <c r="GM80" s="193"/>
      <c r="GN80" s="193"/>
      <c r="GO80" s="193"/>
      <c r="GP80" s="193"/>
      <c r="GQ80" s="193"/>
      <c r="GR80" s="193"/>
      <c r="GS80" s="193"/>
      <c r="GT80" s="193"/>
      <c r="GU80" s="193"/>
      <c r="GV80" s="193"/>
      <c r="GW80" s="193"/>
      <c r="GX80" s="193"/>
      <c r="GY80" s="193"/>
      <c r="GZ80" s="193"/>
      <c r="HA80" s="193"/>
      <c r="HB80" s="193"/>
      <c r="HC80" s="193"/>
      <c r="HD80" s="193"/>
      <c r="HE80" s="193"/>
      <c r="HF80" s="193"/>
      <c r="HG80" s="193"/>
      <c r="HH80" s="193"/>
      <c r="HI80" s="193"/>
      <c r="HJ80" s="193"/>
      <c r="HK80" s="193"/>
      <c r="HL80" s="193"/>
      <c r="HM80" s="193"/>
      <c r="HN80" s="193"/>
      <c r="HO80" s="193"/>
      <c r="HP80" s="193"/>
      <c r="HQ80" s="193"/>
      <c r="HR80" s="193"/>
      <c r="HS80" s="193"/>
      <c r="HT80" s="193"/>
      <c r="HU80" s="193"/>
      <c r="HV80" s="193"/>
      <c r="HW80" s="193"/>
      <c r="HX80" s="193"/>
      <c r="HY80" s="193"/>
      <c r="HZ80" s="193"/>
      <c r="IA80" s="193"/>
      <c r="IB80" s="193"/>
      <c r="IC80" s="193"/>
      <c r="ID80" s="193" t="n">
        <f aca="false">SUM($B80:IC80)</f>
        <v>0</v>
      </c>
      <c r="IE80" s="193" t="n">
        <f aca="false">SUM($B80:FU80)</f>
        <v>0</v>
      </c>
    </row>
    <row r="81" customFormat="false" ht="12.75" hidden="true" customHeight="false" outlineLevel="0" collapsed="false">
      <c r="B81" s="193"/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3"/>
      <c r="BH81" s="193"/>
      <c r="BI81" s="193"/>
      <c r="BJ81" s="193"/>
      <c r="BK81" s="193"/>
      <c r="BL81" s="193"/>
      <c r="BM81" s="193"/>
      <c r="BN81" s="193"/>
      <c r="BO81" s="193"/>
      <c r="BP81" s="193"/>
      <c r="BQ81" s="193"/>
      <c r="BR81" s="193"/>
      <c r="BS81" s="193"/>
      <c r="BT81" s="193"/>
      <c r="BU81" s="193"/>
      <c r="BV81" s="193"/>
      <c r="BW81" s="193"/>
      <c r="BX81" s="193"/>
      <c r="BY81" s="193"/>
      <c r="BZ81" s="193"/>
      <c r="CA81" s="193"/>
      <c r="CB81" s="193"/>
      <c r="CC81" s="193"/>
      <c r="CD81" s="193"/>
      <c r="CE81" s="193"/>
      <c r="CF81" s="193"/>
      <c r="CG81" s="193"/>
      <c r="CH81" s="193"/>
      <c r="CI81" s="193"/>
      <c r="CJ81" s="193"/>
      <c r="CK81" s="193"/>
      <c r="CL81" s="193"/>
      <c r="CM81" s="193"/>
      <c r="CN81" s="193"/>
      <c r="CO81" s="193"/>
      <c r="CP81" s="193"/>
      <c r="CQ81" s="193"/>
      <c r="CR81" s="193"/>
      <c r="CS81" s="193"/>
      <c r="CT81" s="193"/>
      <c r="CU81" s="193"/>
      <c r="CV81" s="193"/>
      <c r="CW81" s="193"/>
      <c r="CX81" s="193"/>
      <c r="CY81" s="193"/>
      <c r="CZ81" s="193"/>
      <c r="DA81" s="193"/>
      <c r="DB81" s="193"/>
      <c r="DC81" s="193"/>
      <c r="DD81" s="193"/>
      <c r="DE81" s="193"/>
      <c r="DF81" s="193"/>
      <c r="DG81" s="193"/>
      <c r="DH81" s="193"/>
      <c r="DI81" s="193"/>
      <c r="DJ81" s="193"/>
      <c r="DK81" s="193"/>
      <c r="DL81" s="193"/>
      <c r="DM81" s="193"/>
      <c r="DN81" s="193"/>
      <c r="DO81" s="193"/>
      <c r="DP81" s="193"/>
      <c r="DQ81" s="193"/>
      <c r="DR81" s="193"/>
      <c r="DS81" s="193"/>
      <c r="DT81" s="193"/>
      <c r="DU81" s="193"/>
      <c r="DV81" s="193"/>
      <c r="DW81" s="193"/>
      <c r="DX81" s="193"/>
      <c r="DY81" s="193"/>
      <c r="DZ81" s="193"/>
      <c r="EA81" s="193"/>
      <c r="EB81" s="193"/>
      <c r="EC81" s="193"/>
      <c r="ED81" s="193"/>
      <c r="EE81" s="193"/>
      <c r="EF81" s="193"/>
      <c r="EG81" s="193"/>
      <c r="EH81" s="193"/>
      <c r="EI81" s="193"/>
      <c r="EJ81" s="193"/>
      <c r="EK81" s="193"/>
      <c r="EL81" s="193"/>
      <c r="EM81" s="193"/>
      <c r="EN81" s="193"/>
      <c r="EO81" s="193"/>
      <c r="EP81" s="193"/>
      <c r="EQ81" s="193"/>
      <c r="ER81" s="193"/>
      <c r="ES81" s="193"/>
      <c r="ET81" s="193"/>
      <c r="EU81" s="193"/>
      <c r="EV81" s="193"/>
      <c r="EW81" s="193"/>
      <c r="EX81" s="193"/>
      <c r="EY81" s="193"/>
      <c r="EZ81" s="193"/>
      <c r="FA81" s="193"/>
      <c r="FB81" s="193"/>
      <c r="FC81" s="193"/>
      <c r="FD81" s="193"/>
      <c r="FE81" s="193"/>
      <c r="FF81" s="193"/>
      <c r="FG81" s="193"/>
      <c r="FH81" s="193"/>
      <c r="FI81" s="193"/>
      <c r="FJ81" s="193"/>
      <c r="FK81" s="193"/>
      <c r="FL81" s="193"/>
      <c r="FM81" s="193"/>
      <c r="FN81" s="193"/>
      <c r="FO81" s="193"/>
      <c r="FP81" s="193"/>
      <c r="FQ81" s="193"/>
      <c r="FR81" s="193"/>
      <c r="FS81" s="193"/>
      <c r="FT81" s="193"/>
      <c r="FU81" s="193"/>
      <c r="FV81" s="193"/>
      <c r="FW81" s="193"/>
      <c r="FX81" s="193"/>
      <c r="FY81" s="193"/>
      <c r="FZ81" s="193"/>
      <c r="GA81" s="193"/>
      <c r="GB81" s="193"/>
      <c r="GC81" s="193"/>
      <c r="GD81" s="193"/>
      <c r="GE81" s="193"/>
      <c r="GF81" s="193"/>
      <c r="GG81" s="193"/>
      <c r="GH81" s="193"/>
      <c r="GI81" s="193"/>
      <c r="GJ81" s="193"/>
      <c r="GK81" s="193"/>
      <c r="GL81" s="193"/>
      <c r="GM81" s="193"/>
      <c r="GN81" s="193"/>
      <c r="GO81" s="193"/>
      <c r="GP81" s="193"/>
      <c r="GQ81" s="193"/>
      <c r="GR81" s="193"/>
      <c r="GS81" s="193"/>
      <c r="GT81" s="193"/>
      <c r="GU81" s="193"/>
      <c r="GV81" s="193"/>
      <c r="GW81" s="193"/>
      <c r="GX81" s="193"/>
      <c r="GY81" s="193"/>
      <c r="GZ81" s="193"/>
      <c r="HA81" s="193"/>
      <c r="HB81" s="193"/>
      <c r="HC81" s="193"/>
      <c r="HD81" s="193"/>
      <c r="HE81" s="193"/>
      <c r="HF81" s="193"/>
      <c r="HG81" s="193"/>
      <c r="HH81" s="193"/>
      <c r="HI81" s="193"/>
      <c r="HJ81" s="193"/>
      <c r="HK81" s="193"/>
      <c r="HL81" s="193"/>
      <c r="HM81" s="193"/>
      <c r="HN81" s="193"/>
      <c r="HO81" s="193"/>
      <c r="HP81" s="193"/>
      <c r="HQ81" s="193"/>
      <c r="HR81" s="193"/>
      <c r="HS81" s="193"/>
      <c r="HT81" s="193"/>
      <c r="HU81" s="193"/>
      <c r="HV81" s="193"/>
      <c r="HW81" s="193"/>
      <c r="HX81" s="193"/>
      <c r="HY81" s="193"/>
      <c r="HZ81" s="193"/>
      <c r="IA81" s="193"/>
      <c r="IB81" s="193"/>
      <c r="IC81" s="193"/>
      <c r="ID81" s="193" t="n">
        <f aca="false">SUM($B81:IC81)</f>
        <v>0</v>
      </c>
      <c r="IE81" s="193" t="n">
        <f aca="false">SUM($B81:FU81)</f>
        <v>0</v>
      </c>
    </row>
    <row r="82" customFormat="false" ht="12.75" hidden="true" customHeight="false" outlineLevel="0" collapsed="false">
      <c r="B82" s="193"/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  <c r="BF82" s="193"/>
      <c r="BG82" s="193"/>
      <c r="BH82" s="193"/>
      <c r="BI82" s="193"/>
      <c r="BJ82" s="193"/>
      <c r="BK82" s="193"/>
      <c r="BL82" s="193"/>
      <c r="BM82" s="193"/>
      <c r="BN82" s="193"/>
      <c r="BO82" s="193"/>
      <c r="BP82" s="193"/>
      <c r="BQ82" s="193"/>
      <c r="BR82" s="193"/>
      <c r="BS82" s="193"/>
      <c r="BT82" s="193"/>
      <c r="BU82" s="193"/>
      <c r="BV82" s="193"/>
      <c r="BW82" s="193"/>
      <c r="BX82" s="193"/>
      <c r="BY82" s="193"/>
      <c r="BZ82" s="193"/>
      <c r="CA82" s="193"/>
      <c r="CB82" s="193"/>
      <c r="CC82" s="193"/>
      <c r="CD82" s="193"/>
      <c r="CE82" s="193"/>
      <c r="CF82" s="193"/>
      <c r="CG82" s="193"/>
      <c r="CH82" s="193"/>
      <c r="CI82" s="193"/>
      <c r="CJ82" s="193"/>
      <c r="CK82" s="193"/>
      <c r="CL82" s="193"/>
      <c r="CM82" s="193"/>
      <c r="CN82" s="193"/>
      <c r="CO82" s="193"/>
      <c r="CP82" s="193"/>
      <c r="CQ82" s="193"/>
      <c r="CR82" s="193"/>
      <c r="CS82" s="193"/>
      <c r="CT82" s="193"/>
      <c r="CU82" s="193"/>
      <c r="CV82" s="193"/>
      <c r="CW82" s="193"/>
      <c r="CX82" s="193"/>
      <c r="CY82" s="193"/>
      <c r="CZ82" s="193"/>
      <c r="DA82" s="193"/>
      <c r="DB82" s="193"/>
      <c r="DC82" s="193"/>
      <c r="DD82" s="193"/>
      <c r="DE82" s="193"/>
      <c r="DF82" s="193"/>
      <c r="DG82" s="193"/>
      <c r="DH82" s="193"/>
      <c r="DI82" s="193"/>
      <c r="DJ82" s="193"/>
      <c r="DK82" s="193"/>
      <c r="DL82" s="193"/>
      <c r="DM82" s="193"/>
      <c r="DN82" s="193"/>
      <c r="DO82" s="193"/>
      <c r="DP82" s="193"/>
      <c r="DQ82" s="193"/>
      <c r="DR82" s="193"/>
      <c r="DS82" s="193"/>
      <c r="DT82" s="193"/>
      <c r="DU82" s="193"/>
      <c r="DV82" s="193"/>
      <c r="DW82" s="193"/>
      <c r="DX82" s="193"/>
      <c r="DY82" s="193"/>
      <c r="DZ82" s="193"/>
      <c r="EA82" s="193"/>
      <c r="EB82" s="193"/>
      <c r="EC82" s="193"/>
      <c r="ED82" s="193"/>
      <c r="EE82" s="193"/>
      <c r="EF82" s="193"/>
      <c r="EG82" s="193"/>
      <c r="EH82" s="193"/>
      <c r="EI82" s="193"/>
      <c r="EJ82" s="193"/>
      <c r="EK82" s="193"/>
      <c r="EL82" s="193"/>
      <c r="EM82" s="193"/>
      <c r="EN82" s="193"/>
      <c r="EO82" s="193"/>
      <c r="EP82" s="193"/>
      <c r="EQ82" s="193"/>
      <c r="ER82" s="193"/>
      <c r="ES82" s="193"/>
      <c r="ET82" s="193"/>
      <c r="EU82" s="193"/>
      <c r="EV82" s="193"/>
      <c r="EW82" s="193"/>
      <c r="EX82" s="193"/>
      <c r="EY82" s="193"/>
      <c r="EZ82" s="193"/>
      <c r="FA82" s="193"/>
      <c r="FB82" s="193"/>
      <c r="FC82" s="193"/>
      <c r="FD82" s="193"/>
      <c r="FE82" s="193"/>
      <c r="FF82" s="193"/>
      <c r="FG82" s="193"/>
      <c r="FH82" s="193"/>
      <c r="FI82" s="193"/>
      <c r="FJ82" s="193"/>
      <c r="FK82" s="193"/>
      <c r="FL82" s="193"/>
      <c r="FM82" s="193"/>
      <c r="FN82" s="193"/>
      <c r="FO82" s="193"/>
      <c r="FP82" s="193"/>
      <c r="FQ82" s="193"/>
      <c r="FR82" s="193"/>
      <c r="FS82" s="193"/>
      <c r="FT82" s="193"/>
      <c r="FU82" s="193"/>
      <c r="FV82" s="193"/>
      <c r="FW82" s="193"/>
      <c r="FX82" s="193"/>
      <c r="FY82" s="193"/>
      <c r="FZ82" s="193"/>
      <c r="GA82" s="193"/>
      <c r="GB82" s="193"/>
      <c r="GC82" s="193"/>
      <c r="GD82" s="193"/>
      <c r="GE82" s="193"/>
      <c r="GF82" s="193"/>
      <c r="GG82" s="193"/>
      <c r="GH82" s="193"/>
      <c r="GI82" s="193"/>
      <c r="GJ82" s="193"/>
      <c r="GK82" s="193"/>
      <c r="GL82" s="193"/>
      <c r="GM82" s="193"/>
      <c r="GN82" s="193"/>
      <c r="GO82" s="193"/>
      <c r="GP82" s="193"/>
      <c r="GQ82" s="193"/>
      <c r="GR82" s="193"/>
      <c r="GS82" s="193"/>
      <c r="GT82" s="193"/>
      <c r="GU82" s="193"/>
      <c r="GV82" s="193"/>
      <c r="GW82" s="193"/>
      <c r="GX82" s="193"/>
      <c r="GY82" s="193"/>
      <c r="GZ82" s="193"/>
      <c r="HA82" s="193"/>
      <c r="HB82" s="193"/>
      <c r="HC82" s="193"/>
      <c r="HD82" s="193"/>
      <c r="HE82" s="193"/>
      <c r="HF82" s="193"/>
      <c r="HG82" s="193"/>
      <c r="HH82" s="193"/>
      <c r="HI82" s="193"/>
      <c r="HJ82" s="193"/>
      <c r="HK82" s="193"/>
      <c r="HL82" s="193"/>
      <c r="HM82" s="193"/>
      <c r="HN82" s="193"/>
      <c r="HO82" s="193"/>
      <c r="HP82" s="193"/>
      <c r="HQ82" s="193"/>
      <c r="HR82" s="193"/>
      <c r="HS82" s="193"/>
      <c r="HT82" s="193"/>
      <c r="HU82" s="193"/>
      <c r="HV82" s="193"/>
      <c r="HW82" s="193"/>
      <c r="HX82" s="193"/>
      <c r="HY82" s="193"/>
      <c r="HZ82" s="193"/>
      <c r="IA82" s="193"/>
      <c r="IB82" s="193"/>
      <c r="IC82" s="193"/>
      <c r="ID82" s="193" t="n">
        <f aca="false">SUM($B82:IC82)</f>
        <v>0</v>
      </c>
      <c r="IE82" s="193" t="n">
        <f aca="false">SUM($B82:FU82)</f>
        <v>0</v>
      </c>
    </row>
    <row r="83" customFormat="false" ht="12.75" hidden="true" customHeight="false" outlineLevel="0" collapsed="false">
      <c r="B83" s="193"/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193"/>
      <c r="BQ83" s="193"/>
      <c r="BR83" s="193"/>
      <c r="BS83" s="193"/>
      <c r="BT83" s="193"/>
      <c r="BU83" s="193"/>
      <c r="BV83" s="193"/>
      <c r="BW83" s="193"/>
      <c r="BX83" s="193"/>
      <c r="BY83" s="193"/>
      <c r="BZ83" s="193"/>
      <c r="CA83" s="193"/>
      <c r="CB83" s="193"/>
      <c r="CC83" s="193"/>
      <c r="CD83" s="193"/>
      <c r="CE83" s="193"/>
      <c r="CF83" s="193"/>
      <c r="CG83" s="193"/>
      <c r="CH83" s="193"/>
      <c r="CI83" s="193"/>
      <c r="CJ83" s="193"/>
      <c r="CK83" s="193"/>
      <c r="CL83" s="193"/>
      <c r="CM83" s="193"/>
      <c r="CN83" s="193"/>
      <c r="CO83" s="193"/>
      <c r="CP83" s="193"/>
      <c r="CQ83" s="193"/>
      <c r="CR83" s="193"/>
      <c r="CS83" s="193"/>
      <c r="CT83" s="193"/>
      <c r="CU83" s="193"/>
      <c r="CV83" s="193"/>
      <c r="CW83" s="193"/>
      <c r="CX83" s="193"/>
      <c r="CY83" s="193"/>
      <c r="CZ83" s="193"/>
      <c r="DA83" s="193"/>
      <c r="DB83" s="193"/>
      <c r="DC83" s="193"/>
      <c r="DD83" s="193"/>
      <c r="DE83" s="193"/>
      <c r="DF83" s="193"/>
      <c r="DG83" s="193"/>
      <c r="DH83" s="193"/>
      <c r="DI83" s="193"/>
      <c r="DJ83" s="193"/>
      <c r="DK83" s="193"/>
      <c r="DL83" s="193"/>
      <c r="DM83" s="193"/>
      <c r="DN83" s="193"/>
      <c r="DO83" s="193"/>
      <c r="DP83" s="193"/>
      <c r="DQ83" s="193"/>
      <c r="DR83" s="193"/>
      <c r="DS83" s="193"/>
      <c r="DT83" s="193"/>
      <c r="DU83" s="193"/>
      <c r="DV83" s="193"/>
      <c r="DW83" s="193"/>
      <c r="DX83" s="193"/>
      <c r="DY83" s="193"/>
      <c r="DZ83" s="193"/>
      <c r="EA83" s="193"/>
      <c r="EB83" s="193"/>
      <c r="EC83" s="193"/>
      <c r="ED83" s="193"/>
      <c r="EE83" s="193"/>
      <c r="EF83" s="193"/>
      <c r="EG83" s="193"/>
      <c r="EH83" s="193"/>
      <c r="EI83" s="193"/>
      <c r="EJ83" s="193"/>
      <c r="EK83" s="193"/>
      <c r="EL83" s="193"/>
      <c r="EM83" s="193"/>
      <c r="EN83" s="193"/>
      <c r="EO83" s="193"/>
      <c r="EP83" s="193"/>
      <c r="EQ83" s="193"/>
      <c r="ER83" s="193"/>
      <c r="ES83" s="193"/>
      <c r="ET83" s="193"/>
      <c r="EU83" s="193"/>
      <c r="EV83" s="193"/>
      <c r="EW83" s="193"/>
      <c r="EX83" s="193"/>
      <c r="EY83" s="193"/>
      <c r="EZ83" s="193"/>
      <c r="FA83" s="193"/>
      <c r="FB83" s="193"/>
      <c r="FC83" s="193"/>
      <c r="FD83" s="193"/>
      <c r="FE83" s="193"/>
      <c r="FF83" s="193"/>
      <c r="FG83" s="193"/>
      <c r="FH83" s="193"/>
      <c r="FI83" s="193"/>
      <c r="FJ83" s="193"/>
      <c r="FK83" s="193"/>
      <c r="FL83" s="193"/>
      <c r="FM83" s="193"/>
      <c r="FN83" s="193"/>
      <c r="FO83" s="193"/>
      <c r="FP83" s="193"/>
      <c r="FQ83" s="193"/>
      <c r="FR83" s="193"/>
      <c r="FS83" s="193"/>
      <c r="FT83" s="193"/>
      <c r="FU83" s="193"/>
      <c r="FV83" s="193"/>
      <c r="FW83" s="193"/>
      <c r="FX83" s="193"/>
      <c r="FY83" s="193"/>
      <c r="FZ83" s="193"/>
      <c r="GA83" s="193"/>
      <c r="GB83" s="193"/>
      <c r="GC83" s="193"/>
      <c r="GD83" s="193"/>
      <c r="GE83" s="193"/>
      <c r="GF83" s="193"/>
      <c r="GG83" s="193"/>
      <c r="GH83" s="193"/>
      <c r="GI83" s="193"/>
      <c r="GJ83" s="193"/>
      <c r="GK83" s="193"/>
      <c r="GL83" s="193"/>
      <c r="GM83" s="193"/>
      <c r="GN83" s="193"/>
      <c r="GO83" s="193"/>
      <c r="GP83" s="193"/>
      <c r="GQ83" s="193"/>
      <c r="GR83" s="193"/>
      <c r="GS83" s="193"/>
      <c r="GT83" s="193"/>
      <c r="GU83" s="193"/>
      <c r="GV83" s="193"/>
      <c r="GW83" s="193"/>
      <c r="GX83" s="193"/>
      <c r="GY83" s="193"/>
      <c r="GZ83" s="193"/>
      <c r="HA83" s="193"/>
      <c r="HB83" s="193"/>
      <c r="HC83" s="193"/>
      <c r="HD83" s="193"/>
      <c r="HE83" s="193"/>
      <c r="HF83" s="193"/>
      <c r="HG83" s="193"/>
      <c r="HH83" s="193"/>
      <c r="HI83" s="193"/>
      <c r="HJ83" s="193"/>
      <c r="HK83" s="193"/>
      <c r="HL83" s="193"/>
      <c r="HM83" s="193"/>
      <c r="HN83" s="193"/>
      <c r="HO83" s="193"/>
      <c r="HP83" s="193"/>
      <c r="HQ83" s="193"/>
      <c r="HR83" s="193"/>
      <c r="HS83" s="193"/>
      <c r="HT83" s="193"/>
      <c r="HU83" s="193"/>
      <c r="HV83" s="193"/>
      <c r="HW83" s="193"/>
      <c r="HX83" s="193"/>
      <c r="HY83" s="193"/>
      <c r="HZ83" s="193"/>
      <c r="IA83" s="193"/>
      <c r="IB83" s="193"/>
      <c r="IC83" s="193"/>
      <c r="ID83" s="193" t="n">
        <f aca="false">SUM($B83:IC83)</f>
        <v>0</v>
      </c>
      <c r="IE83" s="193" t="n">
        <f aca="false">SUM($B83:FU83)</f>
        <v>0</v>
      </c>
    </row>
    <row r="84" customFormat="false" ht="12.75" hidden="true" customHeight="false" outlineLevel="0" collapsed="false">
      <c r="B84" s="193"/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  <c r="BE84" s="193"/>
      <c r="BF84" s="193"/>
      <c r="BG84" s="193"/>
      <c r="BH84" s="193"/>
      <c r="BI84" s="193"/>
      <c r="BJ84" s="193"/>
      <c r="BK84" s="193"/>
      <c r="BL84" s="193"/>
      <c r="BM84" s="193"/>
      <c r="BN84" s="193"/>
      <c r="BO84" s="193"/>
      <c r="BP84" s="193"/>
      <c r="BQ84" s="193"/>
      <c r="BR84" s="193"/>
      <c r="BS84" s="193"/>
      <c r="BT84" s="193"/>
      <c r="BU84" s="193"/>
      <c r="BV84" s="193"/>
      <c r="BW84" s="193"/>
      <c r="BX84" s="193"/>
      <c r="BY84" s="193"/>
      <c r="BZ84" s="193"/>
      <c r="CA84" s="193"/>
      <c r="CB84" s="193"/>
      <c r="CC84" s="193"/>
      <c r="CD84" s="193"/>
      <c r="CE84" s="193"/>
      <c r="CF84" s="193"/>
      <c r="CG84" s="193"/>
      <c r="CH84" s="193"/>
      <c r="CI84" s="193"/>
      <c r="CJ84" s="193"/>
      <c r="CK84" s="193"/>
      <c r="CL84" s="193"/>
      <c r="CM84" s="193"/>
      <c r="CN84" s="193"/>
      <c r="CO84" s="193"/>
      <c r="CP84" s="193"/>
      <c r="CQ84" s="193"/>
      <c r="CR84" s="193"/>
      <c r="CS84" s="193"/>
      <c r="CT84" s="193"/>
      <c r="CU84" s="193"/>
      <c r="CV84" s="193"/>
      <c r="CW84" s="193"/>
      <c r="CX84" s="193"/>
      <c r="CY84" s="193"/>
      <c r="CZ84" s="193"/>
      <c r="DA84" s="193"/>
      <c r="DB84" s="193"/>
      <c r="DC84" s="193"/>
      <c r="DD84" s="193"/>
      <c r="DE84" s="193"/>
      <c r="DF84" s="193"/>
      <c r="DG84" s="193"/>
      <c r="DH84" s="193"/>
      <c r="DI84" s="193"/>
      <c r="DJ84" s="193"/>
      <c r="DK84" s="193"/>
      <c r="DL84" s="193"/>
      <c r="DM84" s="193"/>
      <c r="DN84" s="193"/>
      <c r="DO84" s="193"/>
      <c r="DP84" s="193"/>
      <c r="DQ84" s="193"/>
      <c r="DR84" s="193"/>
      <c r="DS84" s="193"/>
      <c r="DT84" s="193"/>
      <c r="DU84" s="193"/>
      <c r="DV84" s="193"/>
      <c r="DW84" s="193"/>
      <c r="DX84" s="193"/>
      <c r="DY84" s="193"/>
      <c r="DZ84" s="193"/>
      <c r="EA84" s="193"/>
      <c r="EB84" s="193"/>
      <c r="EC84" s="193"/>
      <c r="ED84" s="193"/>
      <c r="EE84" s="193"/>
      <c r="EF84" s="193"/>
      <c r="EG84" s="193"/>
      <c r="EH84" s="193"/>
      <c r="EI84" s="193"/>
      <c r="EJ84" s="193"/>
      <c r="EK84" s="193"/>
      <c r="EL84" s="193"/>
      <c r="EM84" s="193"/>
      <c r="EN84" s="193"/>
      <c r="EO84" s="193"/>
      <c r="EP84" s="193"/>
      <c r="EQ84" s="193"/>
      <c r="ER84" s="193"/>
      <c r="ES84" s="193"/>
      <c r="ET84" s="193"/>
      <c r="EU84" s="193"/>
      <c r="EV84" s="193"/>
      <c r="EW84" s="193"/>
      <c r="EX84" s="193"/>
      <c r="EY84" s="193"/>
      <c r="EZ84" s="193"/>
      <c r="FA84" s="193"/>
      <c r="FB84" s="193"/>
      <c r="FC84" s="193"/>
      <c r="FD84" s="193"/>
      <c r="FE84" s="193"/>
      <c r="FF84" s="193"/>
      <c r="FG84" s="193"/>
      <c r="FH84" s="193"/>
      <c r="FI84" s="193"/>
      <c r="FJ84" s="193"/>
      <c r="FK84" s="193"/>
      <c r="FL84" s="193"/>
      <c r="FM84" s="193"/>
      <c r="FN84" s="193"/>
      <c r="FO84" s="193"/>
      <c r="FP84" s="193"/>
      <c r="FQ84" s="193"/>
      <c r="FR84" s="193"/>
      <c r="FS84" s="193"/>
      <c r="FT84" s="193"/>
      <c r="FU84" s="193"/>
      <c r="FV84" s="193"/>
      <c r="FW84" s="193"/>
      <c r="FX84" s="193"/>
      <c r="FY84" s="193"/>
      <c r="FZ84" s="193"/>
      <c r="GA84" s="193"/>
      <c r="GB84" s="193"/>
      <c r="GC84" s="193"/>
      <c r="GD84" s="193"/>
      <c r="GE84" s="193"/>
      <c r="GF84" s="193"/>
      <c r="GG84" s="193"/>
      <c r="GH84" s="193"/>
      <c r="GI84" s="193"/>
      <c r="GJ84" s="193"/>
      <c r="GK84" s="193"/>
      <c r="GL84" s="193"/>
      <c r="GM84" s="193"/>
      <c r="GN84" s="193"/>
      <c r="GO84" s="193"/>
      <c r="GP84" s="193"/>
      <c r="GQ84" s="193"/>
      <c r="GR84" s="193"/>
      <c r="GS84" s="193"/>
      <c r="GT84" s="193"/>
      <c r="GU84" s="193"/>
      <c r="GV84" s="193"/>
      <c r="GW84" s="193"/>
      <c r="GX84" s="193"/>
      <c r="GY84" s="193"/>
      <c r="GZ84" s="193"/>
      <c r="HA84" s="193"/>
      <c r="HB84" s="193"/>
      <c r="HC84" s="193"/>
      <c r="HD84" s="193"/>
      <c r="HE84" s="193"/>
      <c r="HF84" s="193"/>
      <c r="HG84" s="193"/>
      <c r="HH84" s="193"/>
      <c r="HI84" s="193"/>
      <c r="HJ84" s="193"/>
      <c r="HK84" s="193"/>
      <c r="HL84" s="193"/>
      <c r="HM84" s="193"/>
      <c r="HN84" s="193"/>
      <c r="HO84" s="193"/>
      <c r="HP84" s="193"/>
      <c r="HQ84" s="193"/>
      <c r="HR84" s="193"/>
      <c r="HS84" s="193"/>
      <c r="HT84" s="193"/>
      <c r="HU84" s="193"/>
      <c r="HV84" s="193"/>
      <c r="HW84" s="193"/>
      <c r="HX84" s="193"/>
      <c r="HY84" s="193"/>
      <c r="HZ84" s="193"/>
      <c r="IA84" s="193"/>
      <c r="IB84" s="193"/>
      <c r="IC84" s="193"/>
      <c r="ID84" s="193" t="n">
        <f aca="false">SUM($B84:IC84)</f>
        <v>0</v>
      </c>
      <c r="IE84" s="193" t="n">
        <f aca="false">SUM($B84:FU84)</f>
        <v>0</v>
      </c>
    </row>
    <row r="85" customFormat="false" ht="12.75" hidden="true" customHeight="false" outlineLevel="0" collapsed="false">
      <c r="B85" s="193"/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3"/>
      <c r="BH85" s="193"/>
      <c r="BI85" s="193"/>
      <c r="BJ85" s="193"/>
      <c r="BK85" s="193"/>
      <c r="BL85" s="193"/>
      <c r="BM85" s="193"/>
      <c r="BN85" s="193"/>
      <c r="BO85" s="193"/>
      <c r="BP85" s="193"/>
      <c r="BQ85" s="193"/>
      <c r="BR85" s="193"/>
      <c r="BS85" s="193"/>
      <c r="BT85" s="193"/>
      <c r="BU85" s="193"/>
      <c r="BV85" s="193"/>
      <c r="BW85" s="193"/>
      <c r="BX85" s="193"/>
      <c r="BY85" s="193"/>
      <c r="BZ85" s="193"/>
      <c r="CA85" s="193"/>
      <c r="CB85" s="193"/>
      <c r="CC85" s="193"/>
      <c r="CD85" s="193"/>
      <c r="CE85" s="193"/>
      <c r="CF85" s="193"/>
      <c r="CG85" s="193"/>
      <c r="CH85" s="193"/>
      <c r="CI85" s="193"/>
      <c r="CJ85" s="193"/>
      <c r="CK85" s="193"/>
      <c r="CL85" s="193"/>
      <c r="CM85" s="193"/>
      <c r="CN85" s="193"/>
      <c r="CO85" s="193"/>
      <c r="CP85" s="193"/>
      <c r="CQ85" s="193"/>
      <c r="CR85" s="193"/>
      <c r="CS85" s="193"/>
      <c r="CT85" s="193"/>
      <c r="CU85" s="193"/>
      <c r="CV85" s="193"/>
      <c r="CW85" s="193"/>
      <c r="CX85" s="193"/>
      <c r="CY85" s="193"/>
      <c r="CZ85" s="193"/>
      <c r="DA85" s="193"/>
      <c r="DB85" s="193"/>
      <c r="DC85" s="193"/>
      <c r="DD85" s="193"/>
      <c r="DE85" s="193"/>
      <c r="DF85" s="193"/>
      <c r="DG85" s="193"/>
      <c r="DH85" s="193"/>
      <c r="DI85" s="193"/>
      <c r="DJ85" s="193"/>
      <c r="DK85" s="193"/>
      <c r="DL85" s="193"/>
      <c r="DM85" s="193"/>
      <c r="DN85" s="193"/>
      <c r="DO85" s="193"/>
      <c r="DP85" s="193"/>
      <c r="DQ85" s="193"/>
      <c r="DR85" s="193"/>
      <c r="DS85" s="193"/>
      <c r="DT85" s="193"/>
      <c r="DU85" s="193"/>
      <c r="DV85" s="193"/>
      <c r="DW85" s="193"/>
      <c r="DX85" s="193"/>
      <c r="DY85" s="193"/>
      <c r="DZ85" s="193"/>
      <c r="EA85" s="193"/>
      <c r="EB85" s="193"/>
      <c r="EC85" s="193"/>
      <c r="ED85" s="193"/>
      <c r="EE85" s="193"/>
      <c r="EF85" s="193"/>
      <c r="EG85" s="193"/>
      <c r="EH85" s="193"/>
      <c r="EI85" s="193"/>
      <c r="EJ85" s="193"/>
      <c r="EK85" s="193"/>
      <c r="EL85" s="193"/>
      <c r="EM85" s="193"/>
      <c r="EN85" s="193"/>
      <c r="EO85" s="193"/>
      <c r="EP85" s="193"/>
      <c r="EQ85" s="193"/>
      <c r="ER85" s="193"/>
      <c r="ES85" s="193"/>
      <c r="ET85" s="193"/>
      <c r="EU85" s="193"/>
      <c r="EV85" s="193"/>
      <c r="EW85" s="193"/>
      <c r="EX85" s="193"/>
      <c r="EY85" s="193"/>
      <c r="EZ85" s="193"/>
      <c r="FA85" s="193"/>
      <c r="FB85" s="193"/>
      <c r="FC85" s="193"/>
      <c r="FD85" s="193"/>
      <c r="FE85" s="193"/>
      <c r="FF85" s="193"/>
      <c r="FG85" s="193"/>
      <c r="FH85" s="193"/>
      <c r="FI85" s="193"/>
      <c r="FJ85" s="193"/>
      <c r="FK85" s="193"/>
      <c r="FL85" s="193"/>
      <c r="FM85" s="193"/>
      <c r="FN85" s="193"/>
      <c r="FO85" s="193"/>
      <c r="FP85" s="193"/>
      <c r="FQ85" s="193"/>
      <c r="FR85" s="193"/>
      <c r="FS85" s="193"/>
      <c r="FT85" s="193"/>
      <c r="FU85" s="193"/>
      <c r="FV85" s="193"/>
      <c r="FW85" s="193"/>
      <c r="FX85" s="193"/>
      <c r="FY85" s="193"/>
      <c r="FZ85" s="193"/>
      <c r="GA85" s="193"/>
      <c r="GB85" s="193"/>
      <c r="GC85" s="193"/>
      <c r="GD85" s="193"/>
      <c r="GE85" s="193"/>
      <c r="GF85" s="193"/>
      <c r="GG85" s="193"/>
      <c r="GH85" s="193"/>
      <c r="GI85" s="193"/>
      <c r="GJ85" s="193"/>
      <c r="GK85" s="193"/>
      <c r="GL85" s="193"/>
      <c r="GM85" s="193"/>
      <c r="GN85" s="193"/>
      <c r="GO85" s="193"/>
      <c r="GP85" s="193"/>
      <c r="GQ85" s="193"/>
      <c r="GR85" s="193"/>
      <c r="GS85" s="193"/>
      <c r="GT85" s="193"/>
      <c r="GU85" s="193"/>
      <c r="GV85" s="193"/>
      <c r="GW85" s="193"/>
      <c r="GX85" s="193"/>
      <c r="GY85" s="193"/>
      <c r="GZ85" s="193"/>
      <c r="HA85" s="193"/>
      <c r="HB85" s="193"/>
      <c r="HC85" s="193"/>
      <c r="HD85" s="193"/>
      <c r="HE85" s="193"/>
      <c r="HF85" s="193"/>
      <c r="HG85" s="193"/>
      <c r="HH85" s="193"/>
      <c r="HI85" s="193"/>
      <c r="HJ85" s="193"/>
      <c r="HK85" s="193"/>
      <c r="HL85" s="193"/>
      <c r="HM85" s="193"/>
      <c r="HN85" s="193"/>
      <c r="HO85" s="193"/>
      <c r="HP85" s="193"/>
      <c r="HQ85" s="193"/>
      <c r="HR85" s="193"/>
      <c r="HS85" s="193"/>
      <c r="HT85" s="193"/>
      <c r="HU85" s="193"/>
      <c r="HV85" s="193"/>
      <c r="HW85" s="193"/>
      <c r="HX85" s="193"/>
      <c r="HY85" s="193"/>
      <c r="HZ85" s="193"/>
      <c r="IA85" s="193"/>
      <c r="IB85" s="193"/>
      <c r="IC85" s="193"/>
      <c r="ID85" s="193" t="n">
        <f aca="false">SUM($B85:IC85)</f>
        <v>0</v>
      </c>
      <c r="IE85" s="193" t="n">
        <f aca="false">SUM($B85:FU85)</f>
        <v>0</v>
      </c>
    </row>
    <row r="86" customFormat="false" ht="12.75" hidden="true" customHeight="false" outlineLevel="0" collapsed="false">
      <c r="B86" s="193"/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193"/>
      <c r="BQ86" s="193"/>
      <c r="BR86" s="193"/>
      <c r="BS86" s="193"/>
      <c r="BT86" s="193"/>
      <c r="BU86" s="193"/>
      <c r="BV86" s="193"/>
      <c r="BW86" s="193"/>
      <c r="BX86" s="193"/>
      <c r="BY86" s="193"/>
      <c r="BZ86" s="193"/>
      <c r="CA86" s="193"/>
      <c r="CB86" s="193"/>
      <c r="CC86" s="193"/>
      <c r="CD86" s="193"/>
      <c r="CE86" s="193"/>
      <c r="CF86" s="193"/>
      <c r="CG86" s="193"/>
      <c r="CH86" s="193"/>
      <c r="CI86" s="193"/>
      <c r="CJ86" s="193"/>
      <c r="CK86" s="193"/>
      <c r="CL86" s="193"/>
      <c r="CM86" s="193"/>
      <c r="CN86" s="193"/>
      <c r="CO86" s="193"/>
      <c r="CP86" s="193"/>
      <c r="CQ86" s="193"/>
      <c r="CR86" s="193"/>
      <c r="CS86" s="193"/>
      <c r="CT86" s="193"/>
      <c r="CU86" s="193"/>
      <c r="CV86" s="193"/>
      <c r="CW86" s="193"/>
      <c r="CX86" s="193"/>
      <c r="CY86" s="193"/>
      <c r="CZ86" s="193"/>
      <c r="DA86" s="193"/>
      <c r="DB86" s="193"/>
      <c r="DC86" s="193"/>
      <c r="DD86" s="193"/>
      <c r="DE86" s="193"/>
      <c r="DF86" s="193"/>
      <c r="DG86" s="193"/>
      <c r="DH86" s="193"/>
      <c r="DI86" s="193"/>
      <c r="DJ86" s="193"/>
      <c r="DK86" s="193"/>
      <c r="DL86" s="193"/>
      <c r="DM86" s="193"/>
      <c r="DN86" s="193"/>
      <c r="DO86" s="193"/>
      <c r="DP86" s="193"/>
      <c r="DQ86" s="193"/>
      <c r="DR86" s="193"/>
      <c r="DS86" s="193"/>
      <c r="DT86" s="193"/>
      <c r="DU86" s="193"/>
      <c r="DV86" s="193"/>
      <c r="DW86" s="193"/>
      <c r="DX86" s="193"/>
      <c r="DY86" s="193"/>
      <c r="DZ86" s="193"/>
      <c r="EA86" s="193"/>
      <c r="EB86" s="193"/>
      <c r="EC86" s="193"/>
      <c r="ED86" s="193"/>
      <c r="EE86" s="193"/>
      <c r="EF86" s="193"/>
      <c r="EG86" s="193"/>
      <c r="EH86" s="193"/>
      <c r="EI86" s="193"/>
      <c r="EJ86" s="193"/>
      <c r="EK86" s="193"/>
      <c r="EL86" s="193"/>
      <c r="EM86" s="193"/>
      <c r="EN86" s="193"/>
      <c r="EO86" s="193"/>
      <c r="EP86" s="193"/>
      <c r="EQ86" s="193"/>
      <c r="ER86" s="193"/>
      <c r="ES86" s="193"/>
      <c r="ET86" s="193"/>
      <c r="EU86" s="193"/>
      <c r="EV86" s="193"/>
      <c r="EW86" s="193"/>
      <c r="EX86" s="193"/>
      <c r="EY86" s="193"/>
      <c r="EZ86" s="193"/>
      <c r="FA86" s="193"/>
      <c r="FB86" s="193"/>
      <c r="FC86" s="193"/>
      <c r="FD86" s="193"/>
      <c r="FE86" s="193"/>
      <c r="FF86" s="193"/>
      <c r="FG86" s="193"/>
      <c r="FH86" s="193"/>
      <c r="FI86" s="193"/>
      <c r="FJ86" s="193"/>
      <c r="FK86" s="193"/>
      <c r="FL86" s="193"/>
      <c r="FM86" s="193"/>
      <c r="FN86" s="193"/>
      <c r="FO86" s="193"/>
      <c r="FP86" s="193"/>
      <c r="FQ86" s="193"/>
      <c r="FR86" s="193"/>
      <c r="FS86" s="193"/>
      <c r="FT86" s="193"/>
      <c r="FU86" s="193"/>
      <c r="FV86" s="193"/>
      <c r="FW86" s="193"/>
      <c r="FX86" s="193"/>
      <c r="FY86" s="193"/>
      <c r="FZ86" s="193"/>
      <c r="GA86" s="193"/>
      <c r="GB86" s="193"/>
      <c r="GC86" s="193"/>
      <c r="GD86" s="193"/>
      <c r="GE86" s="193"/>
      <c r="GF86" s="193"/>
      <c r="GG86" s="193"/>
      <c r="GH86" s="193"/>
      <c r="GI86" s="193"/>
      <c r="GJ86" s="193"/>
      <c r="GK86" s="193"/>
      <c r="GL86" s="193"/>
      <c r="GM86" s="193"/>
      <c r="GN86" s="193"/>
      <c r="GO86" s="193"/>
      <c r="GP86" s="193"/>
      <c r="GQ86" s="193"/>
      <c r="GR86" s="193"/>
      <c r="GS86" s="193"/>
      <c r="GT86" s="193"/>
      <c r="GU86" s="193"/>
      <c r="GV86" s="193"/>
      <c r="GW86" s="193"/>
      <c r="GX86" s="193"/>
      <c r="GY86" s="193"/>
      <c r="GZ86" s="193"/>
      <c r="HA86" s="193"/>
      <c r="HB86" s="193"/>
      <c r="HC86" s="193"/>
      <c r="HD86" s="193"/>
      <c r="HE86" s="193"/>
      <c r="HF86" s="193"/>
      <c r="HG86" s="193"/>
      <c r="HH86" s="193"/>
      <c r="HI86" s="193"/>
      <c r="HJ86" s="193"/>
      <c r="HK86" s="193"/>
      <c r="HL86" s="193"/>
      <c r="HM86" s="193"/>
      <c r="HN86" s="193"/>
      <c r="HO86" s="193"/>
      <c r="HP86" s="193"/>
      <c r="HQ86" s="193"/>
      <c r="HR86" s="193"/>
      <c r="HS86" s="193"/>
      <c r="HT86" s="193"/>
      <c r="HU86" s="193"/>
      <c r="HV86" s="193"/>
      <c r="HW86" s="193"/>
      <c r="HX86" s="193"/>
      <c r="HY86" s="193"/>
      <c r="HZ86" s="193"/>
      <c r="IA86" s="193"/>
      <c r="IB86" s="193"/>
      <c r="IC86" s="193"/>
      <c r="ID86" s="193" t="n">
        <f aca="false">SUM($B86:IC86)</f>
        <v>0</v>
      </c>
      <c r="IE86" s="193" t="n">
        <f aca="false">SUM($B86:FU86)</f>
        <v>0</v>
      </c>
    </row>
    <row r="87" customFormat="false" ht="12.75" hidden="true" customHeight="false" outlineLevel="0" collapsed="false">
      <c r="B87" s="193"/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3"/>
      <c r="BH87" s="193"/>
      <c r="BI87" s="193"/>
      <c r="BJ87" s="193"/>
      <c r="BK87" s="193"/>
      <c r="BL87" s="193"/>
      <c r="BM87" s="193"/>
      <c r="BN87" s="193"/>
      <c r="BO87" s="193"/>
      <c r="BP87" s="193"/>
      <c r="BQ87" s="193"/>
      <c r="BR87" s="193"/>
      <c r="BS87" s="193"/>
      <c r="BT87" s="193"/>
      <c r="BU87" s="193"/>
      <c r="BV87" s="193"/>
      <c r="BW87" s="193"/>
      <c r="BX87" s="193"/>
      <c r="BY87" s="193"/>
      <c r="BZ87" s="193"/>
      <c r="CA87" s="193"/>
      <c r="CB87" s="193"/>
      <c r="CC87" s="193"/>
      <c r="CD87" s="193"/>
      <c r="CE87" s="193"/>
      <c r="CF87" s="193"/>
      <c r="CG87" s="193"/>
      <c r="CH87" s="193"/>
      <c r="CI87" s="193"/>
      <c r="CJ87" s="193"/>
      <c r="CK87" s="193"/>
      <c r="CL87" s="193"/>
      <c r="CM87" s="193"/>
      <c r="CN87" s="193"/>
      <c r="CO87" s="193"/>
      <c r="CP87" s="193"/>
      <c r="CQ87" s="193"/>
      <c r="CR87" s="193"/>
      <c r="CS87" s="193"/>
      <c r="CT87" s="193"/>
      <c r="CU87" s="193"/>
      <c r="CV87" s="193"/>
      <c r="CW87" s="193"/>
      <c r="CX87" s="193"/>
      <c r="CY87" s="193"/>
      <c r="CZ87" s="193"/>
      <c r="DA87" s="193"/>
      <c r="DB87" s="193"/>
      <c r="DC87" s="193"/>
      <c r="DD87" s="193"/>
      <c r="DE87" s="193"/>
      <c r="DF87" s="193"/>
      <c r="DG87" s="193"/>
      <c r="DH87" s="193"/>
      <c r="DI87" s="193"/>
      <c r="DJ87" s="193"/>
      <c r="DK87" s="193"/>
      <c r="DL87" s="193"/>
      <c r="DM87" s="193"/>
      <c r="DN87" s="193"/>
      <c r="DO87" s="193"/>
      <c r="DP87" s="193"/>
      <c r="DQ87" s="193"/>
      <c r="DR87" s="193"/>
      <c r="DS87" s="193"/>
      <c r="DT87" s="193"/>
      <c r="DU87" s="193"/>
      <c r="DV87" s="193"/>
      <c r="DW87" s="193"/>
      <c r="DX87" s="193"/>
      <c r="DY87" s="193"/>
      <c r="DZ87" s="193"/>
      <c r="EA87" s="193"/>
      <c r="EB87" s="193"/>
      <c r="EC87" s="193"/>
      <c r="ED87" s="193"/>
      <c r="EE87" s="193"/>
      <c r="EF87" s="193"/>
      <c r="EG87" s="193"/>
      <c r="EH87" s="193"/>
      <c r="EI87" s="193"/>
      <c r="EJ87" s="193"/>
      <c r="EK87" s="193"/>
      <c r="EL87" s="193"/>
      <c r="EM87" s="193"/>
      <c r="EN87" s="193"/>
      <c r="EO87" s="193"/>
      <c r="EP87" s="193"/>
      <c r="EQ87" s="193"/>
      <c r="ER87" s="193"/>
      <c r="ES87" s="193"/>
      <c r="ET87" s="193"/>
      <c r="EU87" s="193"/>
      <c r="EV87" s="193"/>
      <c r="EW87" s="193"/>
      <c r="EX87" s="193"/>
      <c r="EY87" s="193"/>
      <c r="EZ87" s="193"/>
      <c r="FA87" s="193"/>
      <c r="FB87" s="193"/>
      <c r="FC87" s="193"/>
      <c r="FD87" s="193"/>
      <c r="FE87" s="193"/>
      <c r="FF87" s="193"/>
      <c r="FG87" s="193"/>
      <c r="FH87" s="193"/>
      <c r="FI87" s="193"/>
      <c r="FJ87" s="193"/>
      <c r="FK87" s="193"/>
      <c r="FL87" s="193"/>
      <c r="FM87" s="193"/>
      <c r="FN87" s="193"/>
      <c r="FO87" s="193"/>
      <c r="FP87" s="193"/>
      <c r="FQ87" s="193"/>
      <c r="FR87" s="193"/>
      <c r="FS87" s="193"/>
      <c r="FT87" s="193"/>
      <c r="FU87" s="193"/>
      <c r="FV87" s="193"/>
      <c r="FW87" s="193"/>
      <c r="FX87" s="193"/>
      <c r="FY87" s="193"/>
      <c r="FZ87" s="193"/>
      <c r="GA87" s="193"/>
      <c r="GB87" s="193"/>
      <c r="GC87" s="193"/>
      <c r="GD87" s="193"/>
      <c r="GE87" s="193"/>
      <c r="GF87" s="193"/>
      <c r="GG87" s="193"/>
      <c r="GH87" s="193"/>
      <c r="GI87" s="193"/>
      <c r="GJ87" s="193"/>
      <c r="GK87" s="193"/>
      <c r="GL87" s="193"/>
      <c r="GM87" s="193"/>
      <c r="GN87" s="193"/>
      <c r="GO87" s="193"/>
      <c r="GP87" s="193"/>
      <c r="GQ87" s="193"/>
      <c r="GR87" s="193"/>
      <c r="GS87" s="193"/>
      <c r="GT87" s="193"/>
      <c r="GU87" s="193"/>
      <c r="GV87" s="193"/>
      <c r="GW87" s="193"/>
      <c r="GX87" s="193"/>
      <c r="GY87" s="193"/>
      <c r="GZ87" s="193"/>
      <c r="HA87" s="193"/>
      <c r="HB87" s="193"/>
      <c r="HC87" s="193"/>
      <c r="HD87" s="193"/>
      <c r="HE87" s="193"/>
      <c r="HF87" s="193"/>
      <c r="HG87" s="193"/>
      <c r="HH87" s="193"/>
      <c r="HI87" s="193"/>
      <c r="HJ87" s="193"/>
      <c r="HK87" s="193"/>
      <c r="HL87" s="193"/>
      <c r="HM87" s="193"/>
      <c r="HN87" s="193"/>
      <c r="HO87" s="193"/>
      <c r="HP87" s="193"/>
      <c r="HQ87" s="193"/>
      <c r="HR87" s="193"/>
      <c r="HS87" s="193"/>
      <c r="HT87" s="193"/>
      <c r="HU87" s="193"/>
      <c r="HV87" s="193"/>
      <c r="HW87" s="193"/>
      <c r="HX87" s="193"/>
      <c r="HY87" s="193"/>
      <c r="HZ87" s="193"/>
      <c r="IA87" s="193"/>
      <c r="IB87" s="193"/>
      <c r="IC87" s="193"/>
      <c r="ID87" s="193" t="n">
        <f aca="false">SUM($B87:IC87)</f>
        <v>0</v>
      </c>
      <c r="IE87" s="193" t="n">
        <f aca="false">SUM($B87:FU87)</f>
        <v>0</v>
      </c>
    </row>
    <row r="88" customFormat="false" ht="12.75" hidden="true" customHeight="false" outlineLevel="0" collapsed="false">
      <c r="B88" s="193"/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  <c r="BE88" s="193"/>
      <c r="BF88" s="193"/>
      <c r="BG88" s="193"/>
      <c r="BH88" s="193"/>
      <c r="BI88" s="193"/>
      <c r="BJ88" s="193"/>
      <c r="BK88" s="193"/>
      <c r="BL88" s="193"/>
      <c r="BM88" s="193"/>
      <c r="BN88" s="193"/>
      <c r="BO88" s="193"/>
      <c r="BP88" s="193"/>
      <c r="BQ88" s="193"/>
      <c r="BR88" s="193"/>
      <c r="BS88" s="193"/>
      <c r="BT88" s="193"/>
      <c r="BU88" s="193"/>
      <c r="BV88" s="193"/>
      <c r="BW88" s="193"/>
      <c r="BX88" s="193"/>
      <c r="BY88" s="193"/>
      <c r="BZ88" s="193"/>
      <c r="CA88" s="193"/>
      <c r="CB88" s="193"/>
      <c r="CC88" s="193"/>
      <c r="CD88" s="193"/>
      <c r="CE88" s="193"/>
      <c r="CF88" s="193"/>
      <c r="CG88" s="193"/>
      <c r="CH88" s="193"/>
      <c r="CI88" s="193"/>
      <c r="CJ88" s="193"/>
      <c r="CK88" s="193"/>
      <c r="CL88" s="193"/>
      <c r="CM88" s="193"/>
      <c r="CN88" s="193"/>
      <c r="CO88" s="193"/>
      <c r="CP88" s="193"/>
      <c r="CQ88" s="193"/>
      <c r="CR88" s="193"/>
      <c r="CS88" s="193"/>
      <c r="CT88" s="193"/>
      <c r="CU88" s="193"/>
      <c r="CV88" s="193"/>
      <c r="CW88" s="193"/>
      <c r="CX88" s="193"/>
      <c r="CY88" s="193"/>
      <c r="CZ88" s="193"/>
      <c r="DA88" s="193"/>
      <c r="DB88" s="193"/>
      <c r="DC88" s="193"/>
      <c r="DD88" s="193"/>
      <c r="DE88" s="193"/>
      <c r="DF88" s="193"/>
      <c r="DG88" s="193"/>
      <c r="DH88" s="193"/>
      <c r="DI88" s="193"/>
      <c r="DJ88" s="193"/>
      <c r="DK88" s="193"/>
      <c r="DL88" s="193"/>
      <c r="DM88" s="193"/>
      <c r="DN88" s="193"/>
      <c r="DO88" s="193"/>
      <c r="DP88" s="193"/>
      <c r="DQ88" s="193"/>
      <c r="DR88" s="193"/>
      <c r="DS88" s="193"/>
      <c r="DT88" s="193"/>
      <c r="DU88" s="193"/>
      <c r="DV88" s="193"/>
      <c r="DW88" s="193"/>
      <c r="DX88" s="193"/>
      <c r="DY88" s="193"/>
      <c r="DZ88" s="193"/>
      <c r="EA88" s="193"/>
      <c r="EB88" s="193"/>
      <c r="EC88" s="193"/>
      <c r="ED88" s="193"/>
      <c r="EE88" s="193"/>
      <c r="EF88" s="193"/>
      <c r="EG88" s="193"/>
      <c r="EH88" s="193"/>
      <c r="EI88" s="193"/>
      <c r="EJ88" s="193"/>
      <c r="EK88" s="193"/>
      <c r="EL88" s="193"/>
      <c r="EM88" s="193"/>
      <c r="EN88" s="193"/>
      <c r="EO88" s="193"/>
      <c r="EP88" s="193"/>
      <c r="EQ88" s="193"/>
      <c r="ER88" s="193"/>
      <c r="ES88" s="193"/>
      <c r="ET88" s="193"/>
      <c r="EU88" s="193"/>
      <c r="EV88" s="193"/>
      <c r="EW88" s="193"/>
      <c r="EX88" s="193"/>
      <c r="EY88" s="193"/>
      <c r="EZ88" s="193"/>
      <c r="FA88" s="193"/>
      <c r="FB88" s="193"/>
      <c r="FC88" s="193"/>
      <c r="FD88" s="193"/>
      <c r="FE88" s="193"/>
      <c r="FF88" s="193"/>
      <c r="FG88" s="193"/>
      <c r="FH88" s="193"/>
      <c r="FI88" s="193"/>
      <c r="FJ88" s="193"/>
      <c r="FK88" s="193"/>
      <c r="FL88" s="193"/>
      <c r="FM88" s="193"/>
      <c r="FN88" s="193"/>
      <c r="FO88" s="193"/>
      <c r="FP88" s="193"/>
      <c r="FQ88" s="193"/>
      <c r="FR88" s="193"/>
      <c r="FS88" s="193"/>
      <c r="FT88" s="193"/>
      <c r="FU88" s="193"/>
      <c r="FV88" s="193"/>
      <c r="FW88" s="193"/>
      <c r="FX88" s="193"/>
      <c r="FY88" s="193"/>
      <c r="FZ88" s="193"/>
      <c r="GA88" s="193"/>
      <c r="GB88" s="193"/>
      <c r="GC88" s="193"/>
      <c r="GD88" s="193"/>
      <c r="GE88" s="193"/>
      <c r="GF88" s="193"/>
      <c r="GG88" s="193"/>
      <c r="GH88" s="193"/>
      <c r="GI88" s="193"/>
      <c r="GJ88" s="193"/>
      <c r="GK88" s="193"/>
      <c r="GL88" s="193"/>
      <c r="GM88" s="193"/>
      <c r="GN88" s="193"/>
      <c r="GO88" s="193"/>
      <c r="GP88" s="193"/>
      <c r="GQ88" s="193"/>
      <c r="GR88" s="193"/>
      <c r="GS88" s="193"/>
      <c r="GT88" s="193"/>
      <c r="GU88" s="193"/>
      <c r="GV88" s="193"/>
      <c r="GW88" s="193"/>
      <c r="GX88" s="193"/>
      <c r="GY88" s="193"/>
      <c r="GZ88" s="193"/>
      <c r="HA88" s="193"/>
      <c r="HB88" s="193"/>
      <c r="HC88" s="193"/>
      <c r="HD88" s="193"/>
      <c r="HE88" s="193"/>
      <c r="HF88" s="193"/>
      <c r="HG88" s="193"/>
      <c r="HH88" s="193"/>
      <c r="HI88" s="193"/>
      <c r="HJ88" s="193"/>
      <c r="HK88" s="193"/>
      <c r="HL88" s="193"/>
      <c r="HM88" s="193"/>
      <c r="HN88" s="193"/>
      <c r="HO88" s="193"/>
      <c r="HP88" s="193"/>
      <c r="HQ88" s="193"/>
      <c r="HR88" s="193"/>
      <c r="HS88" s="193"/>
      <c r="HT88" s="193"/>
      <c r="HU88" s="193"/>
      <c r="HV88" s="193"/>
      <c r="HW88" s="193"/>
      <c r="HX88" s="193"/>
      <c r="HY88" s="193"/>
      <c r="HZ88" s="193"/>
      <c r="IA88" s="193"/>
      <c r="IB88" s="193"/>
      <c r="IC88" s="193"/>
      <c r="ID88" s="193" t="n">
        <f aca="false">SUM($B88:IC88)</f>
        <v>0</v>
      </c>
      <c r="IE88" s="193" t="n">
        <f aca="false">SUM($B88:FU88)</f>
        <v>0</v>
      </c>
    </row>
    <row r="89" customFormat="false" ht="12.75" hidden="true" customHeight="false" outlineLevel="0" collapsed="false">
      <c r="B89" s="193"/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3"/>
      <c r="BH89" s="193"/>
      <c r="BI89" s="193"/>
      <c r="BJ89" s="193"/>
      <c r="BK89" s="193"/>
      <c r="BL89" s="193"/>
      <c r="BM89" s="193"/>
      <c r="BN89" s="193"/>
      <c r="BO89" s="193"/>
      <c r="BP89" s="193"/>
      <c r="BQ89" s="193"/>
      <c r="BR89" s="193"/>
      <c r="BS89" s="193"/>
      <c r="BT89" s="193"/>
      <c r="BU89" s="193"/>
      <c r="BV89" s="193"/>
      <c r="BW89" s="193"/>
      <c r="BX89" s="193"/>
      <c r="BY89" s="193"/>
      <c r="BZ89" s="193"/>
      <c r="CA89" s="193"/>
      <c r="CB89" s="193"/>
      <c r="CC89" s="193"/>
      <c r="CD89" s="193"/>
      <c r="CE89" s="193"/>
      <c r="CF89" s="193"/>
      <c r="CG89" s="193"/>
      <c r="CH89" s="193"/>
      <c r="CI89" s="193"/>
      <c r="CJ89" s="193"/>
      <c r="CK89" s="193"/>
      <c r="CL89" s="193"/>
      <c r="CM89" s="193"/>
      <c r="CN89" s="193"/>
      <c r="CO89" s="193"/>
      <c r="CP89" s="193"/>
      <c r="CQ89" s="193"/>
      <c r="CR89" s="193"/>
      <c r="CS89" s="193"/>
      <c r="CT89" s="193"/>
      <c r="CU89" s="193"/>
      <c r="CV89" s="193"/>
      <c r="CW89" s="193"/>
      <c r="CX89" s="193"/>
      <c r="CY89" s="193"/>
      <c r="CZ89" s="193"/>
      <c r="DA89" s="193"/>
      <c r="DB89" s="193"/>
      <c r="DC89" s="193"/>
      <c r="DD89" s="193"/>
      <c r="DE89" s="193"/>
      <c r="DF89" s="193"/>
      <c r="DG89" s="193"/>
      <c r="DH89" s="193"/>
      <c r="DI89" s="193"/>
      <c r="DJ89" s="193"/>
      <c r="DK89" s="193"/>
      <c r="DL89" s="193"/>
      <c r="DM89" s="193"/>
      <c r="DN89" s="193"/>
      <c r="DO89" s="193"/>
      <c r="DP89" s="193"/>
      <c r="DQ89" s="193"/>
      <c r="DR89" s="193"/>
      <c r="DS89" s="193"/>
      <c r="DT89" s="193"/>
      <c r="DU89" s="193"/>
      <c r="DV89" s="193"/>
      <c r="DW89" s="193"/>
      <c r="DX89" s="193"/>
      <c r="DY89" s="193"/>
      <c r="DZ89" s="193"/>
      <c r="EA89" s="193"/>
      <c r="EB89" s="193"/>
      <c r="EC89" s="193"/>
      <c r="ED89" s="193"/>
      <c r="EE89" s="193"/>
      <c r="EF89" s="193"/>
      <c r="EG89" s="193"/>
      <c r="EH89" s="193"/>
      <c r="EI89" s="193"/>
      <c r="EJ89" s="193"/>
      <c r="EK89" s="193"/>
      <c r="EL89" s="193"/>
      <c r="EM89" s="193"/>
      <c r="EN89" s="193"/>
      <c r="EO89" s="193"/>
      <c r="EP89" s="193"/>
      <c r="EQ89" s="193"/>
      <c r="ER89" s="193"/>
      <c r="ES89" s="193"/>
      <c r="ET89" s="193"/>
      <c r="EU89" s="193"/>
      <c r="EV89" s="193"/>
      <c r="EW89" s="193"/>
      <c r="EX89" s="193"/>
      <c r="EY89" s="193"/>
      <c r="EZ89" s="193"/>
      <c r="FA89" s="193"/>
      <c r="FB89" s="193"/>
      <c r="FC89" s="193"/>
      <c r="FD89" s="193"/>
      <c r="FE89" s="193"/>
      <c r="FF89" s="193"/>
      <c r="FG89" s="193"/>
      <c r="FH89" s="193"/>
      <c r="FI89" s="193"/>
      <c r="FJ89" s="193"/>
      <c r="FK89" s="193"/>
      <c r="FL89" s="193"/>
      <c r="FM89" s="193"/>
      <c r="FN89" s="193"/>
      <c r="FO89" s="193"/>
      <c r="FP89" s="193"/>
      <c r="FQ89" s="193"/>
      <c r="FR89" s="193"/>
      <c r="FS89" s="193"/>
      <c r="FT89" s="193"/>
      <c r="FU89" s="193"/>
      <c r="FV89" s="193"/>
      <c r="FW89" s="193"/>
      <c r="FX89" s="193"/>
      <c r="FY89" s="193"/>
      <c r="FZ89" s="193"/>
      <c r="GA89" s="193"/>
      <c r="GB89" s="193"/>
      <c r="GC89" s="193"/>
      <c r="GD89" s="193"/>
      <c r="GE89" s="193"/>
      <c r="GF89" s="193"/>
      <c r="GG89" s="193"/>
      <c r="GH89" s="193"/>
      <c r="GI89" s="193"/>
      <c r="GJ89" s="193"/>
      <c r="GK89" s="193"/>
      <c r="GL89" s="193"/>
      <c r="GM89" s="193"/>
      <c r="GN89" s="193"/>
      <c r="GO89" s="193"/>
      <c r="GP89" s="193"/>
      <c r="GQ89" s="193"/>
      <c r="GR89" s="193"/>
      <c r="GS89" s="193"/>
      <c r="GT89" s="193"/>
      <c r="GU89" s="193"/>
      <c r="GV89" s="193"/>
      <c r="GW89" s="193"/>
      <c r="GX89" s="193"/>
      <c r="GY89" s="193"/>
      <c r="GZ89" s="193"/>
      <c r="HA89" s="193"/>
      <c r="HB89" s="193"/>
      <c r="HC89" s="193"/>
      <c r="HD89" s="193"/>
      <c r="HE89" s="193"/>
      <c r="HF89" s="193"/>
      <c r="HG89" s="193"/>
      <c r="HH89" s="193"/>
      <c r="HI89" s="193"/>
      <c r="HJ89" s="193"/>
      <c r="HK89" s="193"/>
      <c r="HL89" s="193"/>
      <c r="HM89" s="193"/>
      <c r="HN89" s="193"/>
      <c r="HO89" s="193"/>
      <c r="HP89" s="193"/>
      <c r="HQ89" s="193"/>
      <c r="HR89" s="193"/>
      <c r="HS89" s="193"/>
      <c r="HT89" s="193"/>
      <c r="HU89" s="193"/>
      <c r="HV89" s="193"/>
      <c r="HW89" s="193"/>
      <c r="HX89" s="193"/>
      <c r="HY89" s="193"/>
      <c r="HZ89" s="193"/>
      <c r="IA89" s="193"/>
      <c r="IB89" s="193"/>
      <c r="IC89" s="193"/>
      <c r="ID89" s="193" t="n">
        <f aca="false">SUM($B89:IC89)</f>
        <v>0</v>
      </c>
      <c r="IE89" s="193" t="n">
        <f aca="false">SUM($B89:FU89)</f>
        <v>0</v>
      </c>
    </row>
    <row r="90" customFormat="false" ht="12.75" hidden="true" customHeight="false" outlineLevel="0" collapsed="false">
      <c r="B90" s="193"/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  <c r="BE90" s="193"/>
      <c r="BF90" s="193"/>
      <c r="BG90" s="193"/>
      <c r="BH90" s="193"/>
      <c r="BI90" s="193"/>
      <c r="BJ90" s="193"/>
      <c r="BK90" s="193"/>
      <c r="BL90" s="193"/>
      <c r="BM90" s="193"/>
      <c r="BN90" s="193"/>
      <c r="BO90" s="193"/>
      <c r="BP90" s="193"/>
      <c r="BQ90" s="193"/>
      <c r="BR90" s="193"/>
      <c r="BS90" s="193"/>
      <c r="BT90" s="193"/>
      <c r="BU90" s="193"/>
      <c r="BV90" s="193"/>
      <c r="BW90" s="193"/>
      <c r="BX90" s="193"/>
      <c r="BY90" s="193"/>
      <c r="BZ90" s="193"/>
      <c r="CA90" s="193"/>
      <c r="CB90" s="193"/>
      <c r="CC90" s="193"/>
      <c r="CD90" s="193"/>
      <c r="CE90" s="193"/>
      <c r="CF90" s="193"/>
      <c r="CG90" s="193"/>
      <c r="CH90" s="193"/>
      <c r="CI90" s="193"/>
      <c r="CJ90" s="193"/>
      <c r="CK90" s="193"/>
      <c r="CL90" s="193"/>
      <c r="CM90" s="193"/>
      <c r="CN90" s="193"/>
      <c r="CO90" s="193"/>
      <c r="CP90" s="193"/>
      <c r="CQ90" s="193"/>
      <c r="CR90" s="193"/>
      <c r="CS90" s="193"/>
      <c r="CT90" s="193"/>
      <c r="CU90" s="193"/>
      <c r="CV90" s="193"/>
      <c r="CW90" s="193"/>
      <c r="CX90" s="193"/>
      <c r="CY90" s="193"/>
      <c r="CZ90" s="193"/>
      <c r="DA90" s="193"/>
      <c r="DB90" s="193"/>
      <c r="DC90" s="193"/>
      <c r="DD90" s="193"/>
      <c r="DE90" s="193"/>
      <c r="DF90" s="193"/>
      <c r="DG90" s="193"/>
      <c r="DH90" s="193"/>
      <c r="DI90" s="193"/>
      <c r="DJ90" s="193"/>
      <c r="DK90" s="193"/>
      <c r="DL90" s="193"/>
      <c r="DM90" s="193"/>
      <c r="DN90" s="193"/>
      <c r="DO90" s="193"/>
      <c r="DP90" s="193"/>
      <c r="DQ90" s="193"/>
      <c r="DR90" s="193"/>
      <c r="DS90" s="193"/>
      <c r="DT90" s="193"/>
      <c r="DU90" s="193"/>
      <c r="DV90" s="193"/>
      <c r="DW90" s="193"/>
      <c r="DX90" s="193"/>
      <c r="DY90" s="193"/>
      <c r="DZ90" s="193"/>
      <c r="EA90" s="193"/>
      <c r="EB90" s="193"/>
      <c r="EC90" s="193"/>
      <c r="ED90" s="193"/>
      <c r="EE90" s="193"/>
      <c r="EF90" s="193"/>
      <c r="EG90" s="193"/>
      <c r="EH90" s="193"/>
      <c r="EI90" s="193"/>
      <c r="EJ90" s="193"/>
      <c r="EK90" s="193"/>
      <c r="EL90" s="193"/>
      <c r="EM90" s="193"/>
      <c r="EN90" s="193"/>
      <c r="EO90" s="193"/>
      <c r="EP90" s="193"/>
      <c r="EQ90" s="193"/>
      <c r="ER90" s="193"/>
      <c r="ES90" s="193"/>
      <c r="ET90" s="193"/>
      <c r="EU90" s="193"/>
      <c r="EV90" s="193"/>
      <c r="EW90" s="193"/>
      <c r="EX90" s="193"/>
      <c r="EY90" s="193"/>
      <c r="EZ90" s="193"/>
      <c r="FA90" s="193"/>
      <c r="FB90" s="193"/>
      <c r="FC90" s="193"/>
      <c r="FD90" s="193"/>
      <c r="FE90" s="193"/>
      <c r="FF90" s="193"/>
      <c r="FG90" s="193"/>
      <c r="FH90" s="193"/>
      <c r="FI90" s="193"/>
      <c r="FJ90" s="193"/>
      <c r="FK90" s="193"/>
      <c r="FL90" s="193"/>
      <c r="FM90" s="193"/>
      <c r="FN90" s="193"/>
      <c r="FO90" s="193"/>
      <c r="FP90" s="193"/>
      <c r="FQ90" s="193"/>
      <c r="FR90" s="193"/>
      <c r="FS90" s="193"/>
      <c r="FT90" s="193"/>
      <c r="FU90" s="193"/>
      <c r="FV90" s="193"/>
      <c r="FW90" s="193"/>
      <c r="FX90" s="193"/>
      <c r="FY90" s="193"/>
      <c r="FZ90" s="193"/>
      <c r="GA90" s="193"/>
      <c r="GB90" s="193"/>
      <c r="GC90" s="193"/>
      <c r="GD90" s="193"/>
      <c r="GE90" s="193"/>
      <c r="GF90" s="193"/>
      <c r="GG90" s="193"/>
      <c r="GH90" s="193"/>
      <c r="GI90" s="193"/>
      <c r="GJ90" s="193"/>
      <c r="GK90" s="193"/>
      <c r="GL90" s="193"/>
      <c r="GM90" s="193"/>
      <c r="GN90" s="193"/>
      <c r="GO90" s="193"/>
      <c r="GP90" s="193"/>
      <c r="GQ90" s="193"/>
      <c r="GR90" s="193"/>
      <c r="GS90" s="193"/>
      <c r="GT90" s="193"/>
      <c r="GU90" s="193"/>
      <c r="GV90" s="193"/>
      <c r="GW90" s="193"/>
      <c r="GX90" s="193"/>
      <c r="GY90" s="193"/>
      <c r="GZ90" s="193"/>
      <c r="HA90" s="193"/>
      <c r="HB90" s="193"/>
      <c r="HC90" s="193"/>
      <c r="HD90" s="193"/>
      <c r="HE90" s="193"/>
      <c r="HF90" s="193"/>
      <c r="HG90" s="193"/>
      <c r="HH90" s="193"/>
      <c r="HI90" s="193"/>
      <c r="HJ90" s="193"/>
      <c r="HK90" s="193"/>
      <c r="HL90" s="193"/>
      <c r="HM90" s="193"/>
      <c r="HN90" s="193"/>
      <c r="HO90" s="193"/>
      <c r="HP90" s="193"/>
      <c r="HQ90" s="193"/>
      <c r="HR90" s="193"/>
      <c r="HS90" s="193"/>
      <c r="HT90" s="193"/>
      <c r="HU90" s="193"/>
      <c r="HV90" s="193"/>
      <c r="HW90" s="193"/>
      <c r="HX90" s="193"/>
      <c r="HY90" s="193"/>
      <c r="HZ90" s="193"/>
      <c r="IA90" s="193"/>
      <c r="IB90" s="193"/>
      <c r="IC90" s="193"/>
      <c r="ID90" s="193" t="n">
        <f aca="false">SUM($B90:IC90)</f>
        <v>0</v>
      </c>
      <c r="IE90" s="193" t="n">
        <f aca="false">SUM($B90:FU90)</f>
        <v>0</v>
      </c>
    </row>
    <row r="91" customFormat="false" ht="12.75" hidden="true" customHeight="false" outlineLevel="0" collapsed="false">
      <c r="B91" s="193"/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3"/>
      <c r="BH91" s="193"/>
      <c r="BI91" s="193"/>
      <c r="BJ91" s="193"/>
      <c r="BK91" s="193"/>
      <c r="BL91" s="193"/>
      <c r="BM91" s="193"/>
      <c r="BN91" s="193"/>
      <c r="BO91" s="193"/>
      <c r="BP91" s="193"/>
      <c r="BQ91" s="193"/>
      <c r="BR91" s="193"/>
      <c r="BS91" s="193"/>
      <c r="BT91" s="193"/>
      <c r="BU91" s="193"/>
      <c r="BV91" s="193"/>
      <c r="BW91" s="193"/>
      <c r="BX91" s="193"/>
      <c r="BY91" s="193"/>
      <c r="BZ91" s="193"/>
      <c r="CA91" s="193"/>
      <c r="CB91" s="193"/>
      <c r="CC91" s="193"/>
      <c r="CD91" s="193"/>
      <c r="CE91" s="193"/>
      <c r="CF91" s="193"/>
      <c r="CG91" s="193"/>
      <c r="CH91" s="193"/>
      <c r="CI91" s="193"/>
      <c r="CJ91" s="193"/>
      <c r="CK91" s="193"/>
      <c r="CL91" s="193"/>
      <c r="CM91" s="193"/>
      <c r="CN91" s="193"/>
      <c r="CO91" s="193"/>
      <c r="CP91" s="193"/>
      <c r="CQ91" s="193"/>
      <c r="CR91" s="193"/>
      <c r="CS91" s="193"/>
      <c r="CT91" s="193"/>
      <c r="CU91" s="193"/>
      <c r="CV91" s="193"/>
      <c r="CW91" s="193"/>
      <c r="CX91" s="193"/>
      <c r="CY91" s="193"/>
      <c r="CZ91" s="193"/>
      <c r="DA91" s="193"/>
      <c r="DB91" s="193"/>
      <c r="DC91" s="193"/>
      <c r="DD91" s="193"/>
      <c r="DE91" s="193"/>
      <c r="DF91" s="193"/>
      <c r="DG91" s="193"/>
      <c r="DH91" s="193"/>
      <c r="DI91" s="193"/>
      <c r="DJ91" s="193"/>
      <c r="DK91" s="193"/>
      <c r="DL91" s="193"/>
      <c r="DM91" s="193"/>
      <c r="DN91" s="193"/>
      <c r="DO91" s="193"/>
      <c r="DP91" s="193"/>
      <c r="DQ91" s="193"/>
      <c r="DR91" s="193"/>
      <c r="DS91" s="193"/>
      <c r="DT91" s="193"/>
      <c r="DU91" s="193"/>
      <c r="DV91" s="193"/>
      <c r="DW91" s="193"/>
      <c r="DX91" s="193"/>
      <c r="DY91" s="193"/>
      <c r="DZ91" s="193"/>
      <c r="EA91" s="193"/>
      <c r="EB91" s="193"/>
      <c r="EC91" s="193"/>
      <c r="ED91" s="193"/>
      <c r="EE91" s="193"/>
      <c r="EF91" s="193"/>
      <c r="EG91" s="193"/>
      <c r="EH91" s="193"/>
      <c r="EI91" s="193"/>
      <c r="EJ91" s="193"/>
      <c r="EK91" s="193"/>
      <c r="EL91" s="193"/>
      <c r="EM91" s="193"/>
      <c r="EN91" s="193"/>
      <c r="EO91" s="193"/>
      <c r="EP91" s="193"/>
      <c r="EQ91" s="193"/>
      <c r="ER91" s="193"/>
      <c r="ES91" s="193"/>
      <c r="ET91" s="193"/>
      <c r="EU91" s="193"/>
      <c r="EV91" s="193"/>
      <c r="EW91" s="193"/>
      <c r="EX91" s="193"/>
      <c r="EY91" s="193"/>
      <c r="EZ91" s="193"/>
      <c r="FA91" s="193"/>
      <c r="FB91" s="193"/>
      <c r="FC91" s="193"/>
      <c r="FD91" s="193"/>
      <c r="FE91" s="193"/>
      <c r="FF91" s="193"/>
      <c r="FG91" s="193"/>
      <c r="FH91" s="193"/>
      <c r="FI91" s="193"/>
      <c r="FJ91" s="193"/>
      <c r="FK91" s="193"/>
      <c r="FL91" s="193"/>
      <c r="FM91" s="193"/>
      <c r="FN91" s="193"/>
      <c r="FO91" s="193"/>
      <c r="FP91" s="193"/>
      <c r="FQ91" s="193"/>
      <c r="FR91" s="193"/>
      <c r="FS91" s="193"/>
      <c r="FT91" s="193"/>
      <c r="FU91" s="193"/>
      <c r="FV91" s="193"/>
      <c r="FW91" s="193"/>
      <c r="FX91" s="193"/>
      <c r="FY91" s="193"/>
      <c r="FZ91" s="193"/>
      <c r="GA91" s="193"/>
      <c r="GB91" s="193"/>
      <c r="GC91" s="193"/>
      <c r="GD91" s="193"/>
      <c r="GE91" s="193"/>
      <c r="GF91" s="193"/>
      <c r="GG91" s="193"/>
      <c r="GH91" s="193"/>
      <c r="GI91" s="193"/>
      <c r="GJ91" s="193"/>
      <c r="GK91" s="193"/>
      <c r="GL91" s="193"/>
      <c r="GM91" s="193"/>
      <c r="GN91" s="193"/>
      <c r="GO91" s="193"/>
      <c r="GP91" s="193"/>
      <c r="GQ91" s="193"/>
      <c r="GR91" s="193"/>
      <c r="GS91" s="193"/>
      <c r="GT91" s="193"/>
      <c r="GU91" s="193"/>
      <c r="GV91" s="193"/>
      <c r="GW91" s="193"/>
      <c r="GX91" s="193"/>
      <c r="GY91" s="193"/>
      <c r="GZ91" s="193"/>
      <c r="HA91" s="193"/>
      <c r="HB91" s="193"/>
      <c r="HC91" s="193"/>
      <c r="HD91" s="193"/>
      <c r="HE91" s="193"/>
      <c r="HF91" s="193"/>
      <c r="HG91" s="193"/>
      <c r="HH91" s="193"/>
      <c r="HI91" s="193"/>
      <c r="HJ91" s="193"/>
      <c r="HK91" s="193"/>
      <c r="HL91" s="193"/>
      <c r="HM91" s="193"/>
      <c r="HN91" s="193"/>
      <c r="HO91" s="193"/>
      <c r="HP91" s="193"/>
      <c r="HQ91" s="193"/>
      <c r="HR91" s="193"/>
      <c r="HS91" s="193"/>
      <c r="HT91" s="193"/>
      <c r="HU91" s="193"/>
      <c r="HV91" s="193"/>
      <c r="HW91" s="193"/>
      <c r="HX91" s="193"/>
      <c r="HY91" s="193"/>
      <c r="HZ91" s="193"/>
      <c r="IA91" s="193"/>
      <c r="IB91" s="193"/>
      <c r="IC91" s="193"/>
      <c r="ID91" s="193" t="n">
        <f aca="false">SUM($B91:IC91)</f>
        <v>0</v>
      </c>
      <c r="IE91" s="193" t="n">
        <f aca="false">SUM($B91:FU91)</f>
        <v>0</v>
      </c>
    </row>
    <row r="92" customFormat="false" ht="12.75" hidden="true" customHeight="false" outlineLevel="0" collapsed="false">
      <c r="B92" s="193"/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  <c r="BE92" s="193"/>
      <c r="BF92" s="193"/>
      <c r="BG92" s="193"/>
      <c r="BH92" s="193"/>
      <c r="BI92" s="193"/>
      <c r="BJ92" s="193"/>
      <c r="BK92" s="193"/>
      <c r="BL92" s="193"/>
      <c r="BM92" s="193"/>
      <c r="BN92" s="193"/>
      <c r="BO92" s="193"/>
      <c r="BP92" s="193"/>
      <c r="BQ92" s="193"/>
      <c r="BR92" s="193"/>
      <c r="BS92" s="193"/>
      <c r="BT92" s="193"/>
      <c r="BU92" s="193"/>
      <c r="BV92" s="193"/>
      <c r="BW92" s="193"/>
      <c r="BX92" s="193"/>
      <c r="BY92" s="193"/>
      <c r="BZ92" s="193"/>
      <c r="CA92" s="193"/>
      <c r="CB92" s="193"/>
      <c r="CC92" s="193"/>
      <c r="CD92" s="193"/>
      <c r="CE92" s="193"/>
      <c r="CF92" s="193"/>
      <c r="CG92" s="193"/>
      <c r="CH92" s="193"/>
      <c r="CI92" s="193"/>
      <c r="CJ92" s="193"/>
      <c r="CK92" s="193"/>
      <c r="CL92" s="193"/>
      <c r="CM92" s="193"/>
      <c r="CN92" s="193"/>
      <c r="CO92" s="193"/>
      <c r="CP92" s="193"/>
      <c r="CQ92" s="193"/>
      <c r="CR92" s="193"/>
      <c r="CS92" s="193"/>
      <c r="CT92" s="193"/>
      <c r="CU92" s="193"/>
      <c r="CV92" s="193"/>
      <c r="CW92" s="193"/>
      <c r="CX92" s="193"/>
      <c r="CY92" s="193"/>
      <c r="CZ92" s="193"/>
      <c r="DA92" s="193"/>
      <c r="DB92" s="193"/>
      <c r="DC92" s="193"/>
      <c r="DD92" s="193"/>
      <c r="DE92" s="193"/>
      <c r="DF92" s="193"/>
      <c r="DG92" s="193"/>
      <c r="DH92" s="193"/>
      <c r="DI92" s="193"/>
      <c r="DJ92" s="193"/>
      <c r="DK92" s="193"/>
      <c r="DL92" s="193"/>
      <c r="DM92" s="193"/>
      <c r="DN92" s="193"/>
      <c r="DO92" s="193"/>
      <c r="DP92" s="193"/>
      <c r="DQ92" s="193"/>
      <c r="DR92" s="193"/>
      <c r="DS92" s="193"/>
      <c r="DT92" s="193"/>
      <c r="DU92" s="193"/>
      <c r="DV92" s="193"/>
      <c r="DW92" s="193"/>
      <c r="DX92" s="193"/>
      <c r="DY92" s="193"/>
      <c r="DZ92" s="193"/>
      <c r="EA92" s="193"/>
      <c r="EB92" s="193"/>
      <c r="EC92" s="193"/>
      <c r="ED92" s="193"/>
      <c r="EE92" s="193"/>
      <c r="EF92" s="193"/>
      <c r="EG92" s="193"/>
      <c r="EH92" s="193"/>
      <c r="EI92" s="193"/>
      <c r="EJ92" s="193"/>
      <c r="EK92" s="193"/>
      <c r="EL92" s="193"/>
      <c r="EM92" s="193"/>
      <c r="EN92" s="193"/>
      <c r="EO92" s="193"/>
      <c r="EP92" s="193"/>
      <c r="EQ92" s="193"/>
      <c r="ER92" s="193"/>
      <c r="ES92" s="193"/>
      <c r="ET92" s="193"/>
      <c r="EU92" s="193"/>
      <c r="EV92" s="193"/>
      <c r="EW92" s="193"/>
      <c r="EX92" s="193"/>
      <c r="EY92" s="193"/>
      <c r="EZ92" s="193"/>
      <c r="FA92" s="193"/>
      <c r="FB92" s="193"/>
      <c r="FC92" s="193"/>
      <c r="FD92" s="193"/>
      <c r="FE92" s="193"/>
      <c r="FF92" s="193"/>
      <c r="FG92" s="193"/>
      <c r="FH92" s="193"/>
      <c r="FI92" s="193"/>
      <c r="FJ92" s="193"/>
      <c r="FK92" s="193"/>
      <c r="FL92" s="193"/>
      <c r="FM92" s="193"/>
      <c r="FN92" s="193"/>
      <c r="FO92" s="193"/>
      <c r="FP92" s="193"/>
      <c r="FQ92" s="193"/>
      <c r="FR92" s="193"/>
      <c r="FS92" s="193"/>
      <c r="FT92" s="193"/>
      <c r="FU92" s="193"/>
      <c r="FV92" s="193"/>
      <c r="FW92" s="193"/>
      <c r="FX92" s="193"/>
      <c r="FY92" s="193"/>
      <c r="FZ92" s="193"/>
      <c r="GA92" s="193"/>
      <c r="GB92" s="193"/>
      <c r="GC92" s="193"/>
      <c r="GD92" s="193"/>
      <c r="GE92" s="193"/>
      <c r="GF92" s="193"/>
      <c r="GG92" s="193"/>
      <c r="GH92" s="193"/>
      <c r="GI92" s="193"/>
      <c r="GJ92" s="193"/>
      <c r="GK92" s="193"/>
      <c r="GL92" s="193"/>
      <c r="GM92" s="193"/>
      <c r="GN92" s="193"/>
      <c r="GO92" s="193"/>
      <c r="GP92" s="193"/>
      <c r="GQ92" s="193"/>
      <c r="GR92" s="193"/>
      <c r="GS92" s="193"/>
      <c r="GT92" s="193"/>
      <c r="GU92" s="193"/>
      <c r="GV92" s="193"/>
      <c r="GW92" s="193"/>
      <c r="GX92" s="193"/>
      <c r="GY92" s="193"/>
      <c r="GZ92" s="193"/>
      <c r="HA92" s="193"/>
      <c r="HB92" s="193"/>
      <c r="HC92" s="193"/>
      <c r="HD92" s="193"/>
      <c r="HE92" s="193"/>
      <c r="HF92" s="193"/>
      <c r="HG92" s="193"/>
      <c r="HH92" s="193"/>
      <c r="HI92" s="193"/>
      <c r="HJ92" s="193"/>
      <c r="HK92" s="193"/>
      <c r="HL92" s="193"/>
      <c r="HM92" s="193"/>
      <c r="HN92" s="193"/>
      <c r="HO92" s="193"/>
      <c r="HP92" s="193"/>
      <c r="HQ92" s="193"/>
      <c r="HR92" s="193"/>
      <c r="HS92" s="193"/>
      <c r="HT92" s="193"/>
      <c r="HU92" s="193"/>
      <c r="HV92" s="193"/>
      <c r="HW92" s="193"/>
      <c r="HX92" s="193"/>
      <c r="HY92" s="193"/>
      <c r="HZ92" s="193"/>
      <c r="IA92" s="193"/>
      <c r="IB92" s="193"/>
      <c r="IC92" s="193"/>
      <c r="ID92" s="193" t="n">
        <f aca="false">SUM($B92:IC92)</f>
        <v>0</v>
      </c>
      <c r="IE92" s="193" t="n">
        <f aca="false">SUM($B92:FU92)</f>
        <v>0</v>
      </c>
    </row>
    <row r="93" customFormat="false" ht="12.75" hidden="true" customHeight="false" outlineLevel="0" collapsed="false">
      <c r="B93" s="193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3"/>
      <c r="BH93" s="193"/>
      <c r="BI93" s="193"/>
      <c r="BJ93" s="193"/>
      <c r="BK93" s="193"/>
      <c r="BL93" s="193"/>
      <c r="BM93" s="193"/>
      <c r="BN93" s="193"/>
      <c r="BO93" s="193"/>
      <c r="BP93" s="193"/>
      <c r="BQ93" s="193"/>
      <c r="BR93" s="193"/>
      <c r="BS93" s="193"/>
      <c r="BT93" s="193"/>
      <c r="BU93" s="193"/>
      <c r="BV93" s="193"/>
      <c r="BW93" s="193"/>
      <c r="BX93" s="193"/>
      <c r="BY93" s="193"/>
      <c r="BZ93" s="193"/>
      <c r="CA93" s="193"/>
      <c r="CB93" s="193"/>
      <c r="CC93" s="193"/>
      <c r="CD93" s="193"/>
      <c r="CE93" s="193"/>
      <c r="CF93" s="193"/>
      <c r="CG93" s="193"/>
      <c r="CH93" s="193"/>
      <c r="CI93" s="193"/>
      <c r="CJ93" s="193"/>
      <c r="CK93" s="193"/>
      <c r="CL93" s="193"/>
      <c r="CM93" s="193"/>
      <c r="CN93" s="193"/>
      <c r="CO93" s="193"/>
      <c r="CP93" s="193"/>
      <c r="CQ93" s="193"/>
      <c r="CR93" s="193"/>
      <c r="CS93" s="193"/>
      <c r="CT93" s="193"/>
      <c r="CU93" s="193"/>
      <c r="CV93" s="193"/>
      <c r="CW93" s="193"/>
      <c r="CX93" s="193"/>
      <c r="CY93" s="193"/>
      <c r="CZ93" s="193"/>
      <c r="DA93" s="193"/>
      <c r="DB93" s="193"/>
      <c r="DC93" s="193"/>
      <c r="DD93" s="193"/>
      <c r="DE93" s="193"/>
      <c r="DF93" s="193"/>
      <c r="DG93" s="193"/>
      <c r="DH93" s="193"/>
      <c r="DI93" s="193"/>
      <c r="DJ93" s="193"/>
      <c r="DK93" s="193"/>
      <c r="DL93" s="193"/>
      <c r="DM93" s="193"/>
      <c r="DN93" s="193"/>
      <c r="DO93" s="193"/>
      <c r="DP93" s="193"/>
      <c r="DQ93" s="193"/>
      <c r="DR93" s="193"/>
      <c r="DS93" s="193"/>
      <c r="DT93" s="193"/>
      <c r="DU93" s="193"/>
      <c r="DV93" s="193"/>
      <c r="DW93" s="193"/>
      <c r="DX93" s="193"/>
      <c r="DY93" s="193"/>
      <c r="DZ93" s="193"/>
      <c r="EA93" s="193"/>
      <c r="EB93" s="193"/>
      <c r="EC93" s="193"/>
      <c r="ED93" s="193"/>
      <c r="EE93" s="193"/>
      <c r="EF93" s="193"/>
      <c r="EG93" s="193"/>
      <c r="EH93" s="193"/>
      <c r="EI93" s="193"/>
      <c r="EJ93" s="193"/>
      <c r="EK93" s="193"/>
      <c r="EL93" s="193"/>
      <c r="EM93" s="193"/>
      <c r="EN93" s="193"/>
      <c r="EO93" s="193"/>
      <c r="EP93" s="193"/>
      <c r="EQ93" s="193"/>
      <c r="ER93" s="193"/>
      <c r="ES93" s="193"/>
      <c r="ET93" s="193"/>
      <c r="EU93" s="193"/>
      <c r="EV93" s="193"/>
      <c r="EW93" s="193"/>
      <c r="EX93" s="193"/>
      <c r="EY93" s="193"/>
      <c r="EZ93" s="193"/>
      <c r="FA93" s="193"/>
      <c r="FB93" s="193"/>
      <c r="FC93" s="193"/>
      <c r="FD93" s="193"/>
      <c r="FE93" s="193"/>
      <c r="FF93" s="193"/>
      <c r="FG93" s="193"/>
      <c r="FH93" s="193"/>
      <c r="FI93" s="193"/>
      <c r="FJ93" s="193"/>
      <c r="FK93" s="193"/>
      <c r="FL93" s="193"/>
      <c r="FM93" s="193"/>
      <c r="FN93" s="193"/>
      <c r="FO93" s="193"/>
      <c r="FP93" s="193"/>
      <c r="FQ93" s="193"/>
      <c r="FR93" s="193"/>
      <c r="FS93" s="193"/>
      <c r="FT93" s="193"/>
      <c r="FU93" s="193"/>
      <c r="FV93" s="193"/>
      <c r="FW93" s="193"/>
      <c r="FX93" s="193"/>
      <c r="FY93" s="193"/>
      <c r="FZ93" s="193"/>
      <c r="GA93" s="193"/>
      <c r="GB93" s="193"/>
      <c r="GC93" s="193"/>
      <c r="GD93" s="193"/>
      <c r="GE93" s="193"/>
      <c r="GF93" s="193"/>
      <c r="GG93" s="193"/>
      <c r="GH93" s="193"/>
      <c r="GI93" s="193"/>
      <c r="GJ93" s="193"/>
      <c r="GK93" s="193"/>
      <c r="GL93" s="193"/>
      <c r="GM93" s="193"/>
      <c r="GN93" s="193"/>
      <c r="GO93" s="193"/>
      <c r="GP93" s="193"/>
      <c r="GQ93" s="193"/>
      <c r="GR93" s="193"/>
      <c r="GS93" s="193"/>
      <c r="GT93" s="193"/>
      <c r="GU93" s="193"/>
      <c r="GV93" s="193"/>
      <c r="GW93" s="193"/>
      <c r="GX93" s="193"/>
      <c r="GY93" s="193"/>
      <c r="GZ93" s="193"/>
      <c r="HA93" s="193"/>
      <c r="HB93" s="193"/>
      <c r="HC93" s="193"/>
      <c r="HD93" s="193"/>
      <c r="HE93" s="193"/>
      <c r="HF93" s="193"/>
      <c r="HG93" s="193"/>
      <c r="HH93" s="193"/>
      <c r="HI93" s="193"/>
      <c r="HJ93" s="193"/>
      <c r="HK93" s="193"/>
      <c r="HL93" s="193"/>
      <c r="HM93" s="193"/>
      <c r="HN93" s="193"/>
      <c r="HO93" s="193"/>
      <c r="HP93" s="193"/>
      <c r="HQ93" s="193"/>
      <c r="HR93" s="193"/>
      <c r="HS93" s="193"/>
      <c r="HT93" s="193"/>
      <c r="HU93" s="193"/>
      <c r="HV93" s="193"/>
      <c r="HW93" s="193"/>
      <c r="HX93" s="193"/>
      <c r="HY93" s="193"/>
      <c r="HZ93" s="193"/>
      <c r="IA93" s="193"/>
      <c r="IB93" s="193"/>
      <c r="IC93" s="193"/>
      <c r="ID93" s="193" t="n">
        <f aca="false">SUM($B93:IC93)</f>
        <v>0</v>
      </c>
      <c r="IE93" s="193" t="n">
        <f aca="false">SUM($B93:FU93)</f>
        <v>0</v>
      </c>
    </row>
    <row r="94" customFormat="false" ht="12.75" hidden="true" customHeight="false" outlineLevel="0" collapsed="false">
      <c r="B94" s="193"/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  <c r="BE94" s="193"/>
      <c r="BF94" s="193"/>
      <c r="BG94" s="193"/>
      <c r="BH94" s="193"/>
      <c r="BI94" s="193"/>
      <c r="BJ94" s="193"/>
      <c r="BK94" s="193"/>
      <c r="BL94" s="193"/>
      <c r="BM94" s="193"/>
      <c r="BN94" s="193"/>
      <c r="BO94" s="193"/>
      <c r="BP94" s="193"/>
      <c r="BQ94" s="193"/>
      <c r="BR94" s="193"/>
      <c r="BS94" s="193"/>
      <c r="BT94" s="193"/>
      <c r="BU94" s="193"/>
      <c r="BV94" s="193"/>
      <c r="BW94" s="193"/>
      <c r="BX94" s="193"/>
      <c r="BY94" s="193"/>
      <c r="BZ94" s="193"/>
      <c r="CA94" s="193"/>
      <c r="CB94" s="193"/>
      <c r="CC94" s="193"/>
      <c r="CD94" s="193"/>
      <c r="CE94" s="193"/>
      <c r="CF94" s="193"/>
      <c r="CG94" s="193"/>
      <c r="CH94" s="193"/>
      <c r="CI94" s="193"/>
      <c r="CJ94" s="193"/>
      <c r="CK94" s="193"/>
      <c r="CL94" s="193"/>
      <c r="CM94" s="193"/>
      <c r="CN94" s="193"/>
      <c r="CO94" s="193"/>
      <c r="CP94" s="193"/>
      <c r="CQ94" s="193"/>
      <c r="CR94" s="193"/>
      <c r="CS94" s="193"/>
      <c r="CT94" s="193"/>
      <c r="CU94" s="193"/>
      <c r="CV94" s="193"/>
      <c r="CW94" s="193"/>
      <c r="CX94" s="193"/>
      <c r="CY94" s="193"/>
      <c r="CZ94" s="193"/>
      <c r="DA94" s="193"/>
      <c r="DB94" s="193"/>
      <c r="DC94" s="193"/>
      <c r="DD94" s="193"/>
      <c r="DE94" s="193"/>
      <c r="DF94" s="193"/>
      <c r="DG94" s="193"/>
      <c r="DH94" s="193"/>
      <c r="DI94" s="193"/>
      <c r="DJ94" s="193"/>
      <c r="DK94" s="193"/>
      <c r="DL94" s="193"/>
      <c r="DM94" s="193"/>
      <c r="DN94" s="193"/>
      <c r="DO94" s="193"/>
      <c r="DP94" s="193"/>
      <c r="DQ94" s="193"/>
      <c r="DR94" s="193"/>
      <c r="DS94" s="193"/>
      <c r="DT94" s="193"/>
      <c r="DU94" s="193"/>
      <c r="DV94" s="193"/>
      <c r="DW94" s="193"/>
      <c r="DX94" s="193"/>
      <c r="DY94" s="193"/>
      <c r="DZ94" s="193"/>
      <c r="EA94" s="193"/>
      <c r="EB94" s="193"/>
      <c r="EC94" s="193"/>
      <c r="ED94" s="193"/>
      <c r="EE94" s="193"/>
      <c r="EF94" s="193"/>
      <c r="EG94" s="193"/>
      <c r="EH94" s="193"/>
      <c r="EI94" s="193"/>
      <c r="EJ94" s="193"/>
      <c r="EK94" s="193"/>
      <c r="EL94" s="193"/>
      <c r="EM94" s="193"/>
      <c r="EN94" s="193"/>
      <c r="EO94" s="193"/>
      <c r="EP94" s="193"/>
      <c r="EQ94" s="193"/>
      <c r="ER94" s="193"/>
      <c r="ES94" s="193"/>
      <c r="ET94" s="193"/>
      <c r="EU94" s="193"/>
      <c r="EV94" s="193"/>
      <c r="EW94" s="193"/>
      <c r="EX94" s="193"/>
      <c r="EY94" s="193"/>
      <c r="EZ94" s="193"/>
      <c r="FA94" s="193"/>
      <c r="FB94" s="193"/>
      <c r="FC94" s="193"/>
      <c r="FD94" s="193"/>
      <c r="FE94" s="193"/>
      <c r="FF94" s="193"/>
      <c r="FG94" s="193"/>
      <c r="FH94" s="193"/>
      <c r="FI94" s="193"/>
      <c r="FJ94" s="193"/>
      <c r="FK94" s="193"/>
      <c r="FL94" s="193"/>
      <c r="FM94" s="193"/>
      <c r="FN94" s="193"/>
      <c r="FO94" s="193"/>
      <c r="FP94" s="193"/>
      <c r="FQ94" s="193"/>
      <c r="FR94" s="193"/>
      <c r="FS94" s="193"/>
      <c r="FT94" s="193"/>
      <c r="FU94" s="193"/>
      <c r="FV94" s="193"/>
      <c r="FW94" s="193"/>
      <c r="FX94" s="193"/>
      <c r="FY94" s="193"/>
      <c r="FZ94" s="193"/>
      <c r="GA94" s="193"/>
      <c r="GB94" s="193"/>
      <c r="GC94" s="193"/>
      <c r="GD94" s="193"/>
      <c r="GE94" s="193"/>
      <c r="GF94" s="193"/>
      <c r="GG94" s="193"/>
      <c r="GH94" s="193"/>
      <c r="GI94" s="193"/>
      <c r="GJ94" s="193"/>
      <c r="GK94" s="193"/>
      <c r="GL94" s="193"/>
      <c r="GM94" s="193"/>
      <c r="GN94" s="193"/>
      <c r="GO94" s="193"/>
      <c r="GP94" s="193"/>
      <c r="GQ94" s="193"/>
      <c r="GR94" s="193"/>
      <c r="GS94" s="193"/>
      <c r="GT94" s="193"/>
      <c r="GU94" s="193"/>
      <c r="GV94" s="193"/>
      <c r="GW94" s="193"/>
      <c r="GX94" s="193"/>
      <c r="GY94" s="193"/>
      <c r="GZ94" s="193"/>
      <c r="HA94" s="193"/>
      <c r="HB94" s="193"/>
      <c r="HC94" s="193"/>
      <c r="HD94" s="193"/>
      <c r="HE94" s="193"/>
      <c r="HF94" s="193"/>
      <c r="HG94" s="193"/>
      <c r="HH94" s="193"/>
      <c r="HI94" s="193"/>
      <c r="HJ94" s="193"/>
      <c r="HK94" s="193"/>
      <c r="HL94" s="193"/>
      <c r="HM94" s="193"/>
      <c r="HN94" s="193"/>
      <c r="HO94" s="193"/>
      <c r="HP94" s="193"/>
      <c r="HQ94" s="193"/>
      <c r="HR94" s="193"/>
      <c r="HS94" s="193"/>
      <c r="HT94" s="193"/>
      <c r="HU94" s="193"/>
      <c r="HV94" s="193"/>
      <c r="HW94" s="193"/>
      <c r="HX94" s="193"/>
      <c r="HY94" s="193"/>
      <c r="HZ94" s="193"/>
      <c r="IA94" s="193"/>
      <c r="IB94" s="193"/>
      <c r="IC94" s="193"/>
      <c r="ID94" s="193" t="n">
        <f aca="false">SUM($B94:IC94)</f>
        <v>0</v>
      </c>
      <c r="IE94" s="193" t="n">
        <f aca="false">SUM($B94:FU94)</f>
        <v>0</v>
      </c>
    </row>
    <row r="95" customFormat="false" ht="12.75" hidden="true" customHeight="false" outlineLevel="0" collapsed="false">
      <c r="B95" s="193"/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193"/>
      <c r="BP95" s="193"/>
      <c r="BQ95" s="193"/>
      <c r="BR95" s="193"/>
      <c r="BS95" s="193"/>
      <c r="BT95" s="193"/>
      <c r="BU95" s="193"/>
      <c r="BV95" s="193"/>
      <c r="BW95" s="193"/>
      <c r="BX95" s="193"/>
      <c r="BY95" s="193"/>
      <c r="BZ95" s="193"/>
      <c r="CA95" s="193"/>
      <c r="CB95" s="193"/>
      <c r="CC95" s="193"/>
      <c r="CD95" s="193"/>
      <c r="CE95" s="193"/>
      <c r="CF95" s="193"/>
      <c r="CG95" s="193"/>
      <c r="CH95" s="193"/>
      <c r="CI95" s="193"/>
      <c r="CJ95" s="193"/>
      <c r="CK95" s="193"/>
      <c r="CL95" s="193"/>
      <c r="CM95" s="193"/>
      <c r="CN95" s="193"/>
      <c r="CO95" s="193"/>
      <c r="CP95" s="193"/>
      <c r="CQ95" s="193"/>
      <c r="CR95" s="193"/>
      <c r="CS95" s="193"/>
      <c r="CT95" s="193"/>
      <c r="CU95" s="193"/>
      <c r="CV95" s="193"/>
      <c r="CW95" s="193"/>
      <c r="CX95" s="193"/>
      <c r="CY95" s="193"/>
      <c r="CZ95" s="193"/>
      <c r="DA95" s="193"/>
      <c r="DB95" s="193"/>
      <c r="DC95" s="193"/>
      <c r="DD95" s="193"/>
      <c r="DE95" s="193"/>
      <c r="DF95" s="193"/>
      <c r="DG95" s="193"/>
      <c r="DH95" s="193"/>
      <c r="DI95" s="193"/>
      <c r="DJ95" s="193"/>
      <c r="DK95" s="193"/>
      <c r="DL95" s="193"/>
      <c r="DM95" s="193"/>
      <c r="DN95" s="193"/>
      <c r="DO95" s="193"/>
      <c r="DP95" s="193"/>
      <c r="DQ95" s="193"/>
      <c r="DR95" s="193"/>
      <c r="DS95" s="193"/>
      <c r="DT95" s="193"/>
      <c r="DU95" s="193"/>
      <c r="DV95" s="193"/>
      <c r="DW95" s="193"/>
      <c r="DX95" s="193"/>
      <c r="DY95" s="193"/>
      <c r="DZ95" s="193"/>
      <c r="EA95" s="193"/>
      <c r="EB95" s="193"/>
      <c r="EC95" s="193"/>
      <c r="ED95" s="193"/>
      <c r="EE95" s="193"/>
      <c r="EF95" s="193"/>
      <c r="EG95" s="193"/>
      <c r="EH95" s="193"/>
      <c r="EI95" s="193"/>
      <c r="EJ95" s="193"/>
      <c r="EK95" s="193"/>
      <c r="EL95" s="193"/>
      <c r="EM95" s="193"/>
      <c r="EN95" s="193"/>
      <c r="EO95" s="193"/>
      <c r="EP95" s="193"/>
      <c r="EQ95" s="193"/>
      <c r="ER95" s="193"/>
      <c r="ES95" s="193"/>
      <c r="ET95" s="193"/>
      <c r="EU95" s="193"/>
      <c r="EV95" s="193"/>
      <c r="EW95" s="193"/>
      <c r="EX95" s="193"/>
      <c r="EY95" s="193"/>
      <c r="EZ95" s="193"/>
      <c r="FA95" s="193"/>
      <c r="FB95" s="193"/>
      <c r="FC95" s="193"/>
      <c r="FD95" s="193"/>
      <c r="FE95" s="193"/>
      <c r="FF95" s="193"/>
      <c r="FG95" s="193"/>
      <c r="FH95" s="193"/>
      <c r="FI95" s="193"/>
      <c r="FJ95" s="193"/>
      <c r="FK95" s="193"/>
      <c r="FL95" s="193"/>
      <c r="FM95" s="193"/>
      <c r="FN95" s="193"/>
      <c r="FO95" s="193"/>
      <c r="FP95" s="193"/>
      <c r="FQ95" s="193"/>
      <c r="FR95" s="193"/>
      <c r="FS95" s="193"/>
      <c r="FT95" s="193"/>
      <c r="FU95" s="193"/>
      <c r="FV95" s="193"/>
      <c r="FW95" s="193"/>
      <c r="FX95" s="193"/>
      <c r="FY95" s="193"/>
      <c r="FZ95" s="193"/>
      <c r="GA95" s="193"/>
      <c r="GB95" s="193"/>
      <c r="GC95" s="193"/>
      <c r="GD95" s="193"/>
      <c r="GE95" s="193"/>
      <c r="GF95" s="193"/>
      <c r="GG95" s="193"/>
      <c r="GH95" s="193"/>
      <c r="GI95" s="193"/>
      <c r="GJ95" s="193"/>
      <c r="GK95" s="193"/>
      <c r="GL95" s="193"/>
      <c r="GM95" s="193"/>
      <c r="GN95" s="193"/>
      <c r="GO95" s="193"/>
      <c r="GP95" s="193"/>
      <c r="GQ95" s="193"/>
      <c r="GR95" s="193"/>
      <c r="GS95" s="193"/>
      <c r="GT95" s="193"/>
      <c r="GU95" s="193"/>
      <c r="GV95" s="193"/>
      <c r="GW95" s="193"/>
      <c r="GX95" s="193"/>
      <c r="GY95" s="193"/>
      <c r="GZ95" s="193"/>
      <c r="HA95" s="193"/>
      <c r="HB95" s="193"/>
      <c r="HC95" s="193"/>
      <c r="HD95" s="193"/>
      <c r="HE95" s="193"/>
      <c r="HF95" s="193"/>
      <c r="HG95" s="193"/>
      <c r="HH95" s="193"/>
      <c r="HI95" s="193"/>
      <c r="HJ95" s="193"/>
      <c r="HK95" s="193"/>
      <c r="HL95" s="193"/>
      <c r="HM95" s="193"/>
      <c r="HN95" s="193"/>
      <c r="HO95" s="193"/>
      <c r="HP95" s="193"/>
      <c r="HQ95" s="193"/>
      <c r="HR95" s="193"/>
      <c r="HS95" s="193"/>
      <c r="HT95" s="193"/>
      <c r="HU95" s="193"/>
      <c r="HV95" s="193"/>
      <c r="HW95" s="193"/>
      <c r="HX95" s="193"/>
      <c r="HY95" s="193"/>
      <c r="HZ95" s="193"/>
      <c r="IA95" s="193"/>
      <c r="IB95" s="193"/>
      <c r="IC95" s="193"/>
      <c r="ID95" s="193" t="n">
        <f aca="false">SUM($B95:IC95)</f>
        <v>0</v>
      </c>
      <c r="IE95" s="193" t="n">
        <f aca="false">SUM($B95:FU95)</f>
        <v>0</v>
      </c>
    </row>
    <row r="96" customFormat="false" ht="12.75" hidden="true" customHeight="false" outlineLevel="0" collapsed="false">
      <c r="B96" s="193"/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  <c r="BE96" s="193"/>
      <c r="BF96" s="193"/>
      <c r="BG96" s="193"/>
      <c r="BH96" s="193"/>
      <c r="BI96" s="193"/>
      <c r="BJ96" s="193"/>
      <c r="BK96" s="193"/>
      <c r="BL96" s="193"/>
      <c r="BM96" s="193"/>
      <c r="BN96" s="193"/>
      <c r="BO96" s="193"/>
      <c r="BP96" s="193"/>
      <c r="BQ96" s="193"/>
      <c r="BR96" s="193"/>
      <c r="BS96" s="193"/>
      <c r="BT96" s="193"/>
      <c r="BU96" s="193"/>
      <c r="BV96" s="193"/>
      <c r="BW96" s="193"/>
      <c r="BX96" s="193"/>
      <c r="BY96" s="193"/>
      <c r="BZ96" s="193"/>
      <c r="CA96" s="193"/>
      <c r="CB96" s="193"/>
      <c r="CC96" s="193"/>
      <c r="CD96" s="193"/>
      <c r="CE96" s="193"/>
      <c r="CF96" s="193"/>
      <c r="CG96" s="193"/>
      <c r="CH96" s="193"/>
      <c r="CI96" s="193"/>
      <c r="CJ96" s="193"/>
      <c r="CK96" s="193"/>
      <c r="CL96" s="193"/>
      <c r="CM96" s="193"/>
      <c r="CN96" s="193"/>
      <c r="CO96" s="193"/>
      <c r="CP96" s="193"/>
      <c r="CQ96" s="193"/>
      <c r="CR96" s="193"/>
      <c r="CS96" s="193"/>
      <c r="CT96" s="193"/>
      <c r="CU96" s="193"/>
      <c r="CV96" s="193"/>
      <c r="CW96" s="193"/>
      <c r="CX96" s="193"/>
      <c r="CY96" s="193"/>
      <c r="CZ96" s="193"/>
      <c r="DA96" s="193"/>
      <c r="DB96" s="193"/>
      <c r="DC96" s="193"/>
      <c r="DD96" s="193"/>
      <c r="DE96" s="193"/>
      <c r="DF96" s="193"/>
      <c r="DG96" s="193"/>
      <c r="DH96" s="193"/>
      <c r="DI96" s="193"/>
      <c r="DJ96" s="193"/>
      <c r="DK96" s="193"/>
      <c r="DL96" s="193"/>
      <c r="DM96" s="193"/>
      <c r="DN96" s="193"/>
      <c r="DO96" s="193"/>
      <c r="DP96" s="193"/>
      <c r="DQ96" s="193"/>
      <c r="DR96" s="193"/>
      <c r="DS96" s="193"/>
      <c r="DT96" s="193"/>
      <c r="DU96" s="193"/>
      <c r="DV96" s="193"/>
      <c r="DW96" s="193"/>
      <c r="DX96" s="193"/>
      <c r="DY96" s="193"/>
      <c r="DZ96" s="193"/>
      <c r="EA96" s="193"/>
      <c r="EB96" s="193"/>
      <c r="EC96" s="193"/>
      <c r="ED96" s="193"/>
      <c r="EE96" s="193"/>
      <c r="EF96" s="193"/>
      <c r="EG96" s="193"/>
      <c r="EH96" s="193"/>
      <c r="EI96" s="193"/>
      <c r="EJ96" s="193"/>
      <c r="EK96" s="193"/>
      <c r="EL96" s="193"/>
      <c r="EM96" s="193"/>
      <c r="EN96" s="193"/>
      <c r="EO96" s="193"/>
      <c r="EP96" s="193"/>
      <c r="EQ96" s="193"/>
      <c r="ER96" s="193"/>
      <c r="ES96" s="193"/>
      <c r="ET96" s="193"/>
      <c r="EU96" s="193"/>
      <c r="EV96" s="193"/>
      <c r="EW96" s="193"/>
      <c r="EX96" s="193"/>
      <c r="EY96" s="193"/>
      <c r="EZ96" s="193"/>
      <c r="FA96" s="193"/>
      <c r="FB96" s="193"/>
      <c r="FC96" s="193"/>
      <c r="FD96" s="193"/>
      <c r="FE96" s="193"/>
      <c r="FF96" s="193"/>
      <c r="FG96" s="193"/>
      <c r="FH96" s="193"/>
      <c r="FI96" s="193"/>
      <c r="FJ96" s="193"/>
      <c r="FK96" s="193"/>
      <c r="FL96" s="193"/>
      <c r="FM96" s="193"/>
      <c r="FN96" s="193"/>
      <c r="FO96" s="193"/>
      <c r="FP96" s="193"/>
      <c r="FQ96" s="193"/>
      <c r="FR96" s="193"/>
      <c r="FS96" s="193"/>
      <c r="FT96" s="193"/>
      <c r="FU96" s="193"/>
      <c r="FV96" s="193"/>
      <c r="FW96" s="193"/>
      <c r="FX96" s="193"/>
      <c r="FY96" s="193"/>
      <c r="FZ96" s="193"/>
      <c r="GA96" s="193"/>
      <c r="GB96" s="193"/>
      <c r="GC96" s="193"/>
      <c r="GD96" s="193"/>
      <c r="GE96" s="193"/>
      <c r="GF96" s="193"/>
      <c r="GG96" s="193"/>
      <c r="GH96" s="193"/>
      <c r="GI96" s="193"/>
      <c r="GJ96" s="193"/>
      <c r="GK96" s="193"/>
      <c r="GL96" s="193"/>
      <c r="GM96" s="193"/>
      <c r="GN96" s="193"/>
      <c r="GO96" s="193"/>
      <c r="GP96" s="193"/>
      <c r="GQ96" s="193"/>
      <c r="GR96" s="193"/>
      <c r="GS96" s="193"/>
      <c r="GT96" s="193"/>
      <c r="GU96" s="193"/>
      <c r="GV96" s="193"/>
      <c r="GW96" s="193"/>
      <c r="GX96" s="193"/>
      <c r="GY96" s="193"/>
      <c r="GZ96" s="193"/>
      <c r="HA96" s="193"/>
      <c r="HB96" s="193"/>
      <c r="HC96" s="193"/>
      <c r="HD96" s="193"/>
      <c r="HE96" s="193"/>
      <c r="HF96" s="193"/>
      <c r="HG96" s="193"/>
      <c r="HH96" s="193"/>
      <c r="HI96" s="193"/>
      <c r="HJ96" s="193"/>
      <c r="HK96" s="193"/>
      <c r="HL96" s="193"/>
      <c r="HM96" s="193"/>
      <c r="HN96" s="193"/>
      <c r="HO96" s="193"/>
      <c r="HP96" s="193"/>
      <c r="HQ96" s="193"/>
      <c r="HR96" s="193"/>
      <c r="HS96" s="193"/>
      <c r="HT96" s="193"/>
      <c r="HU96" s="193"/>
      <c r="HV96" s="193"/>
      <c r="HW96" s="193"/>
      <c r="HX96" s="193"/>
      <c r="HY96" s="193"/>
      <c r="HZ96" s="193"/>
      <c r="IA96" s="193"/>
      <c r="IB96" s="193"/>
      <c r="IC96" s="193"/>
      <c r="ID96" s="193" t="n">
        <f aca="false">SUM($B96:IC96)</f>
        <v>0</v>
      </c>
      <c r="IE96" s="193" t="n">
        <f aca="false">SUM($B96:FU96)</f>
        <v>0</v>
      </c>
    </row>
    <row r="97" customFormat="false" ht="12.75" hidden="true" customHeight="false" outlineLevel="0" collapsed="false">
      <c r="B97" s="193"/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3"/>
      <c r="BH97" s="193"/>
      <c r="BI97" s="193"/>
      <c r="BJ97" s="193"/>
      <c r="BK97" s="193"/>
      <c r="BL97" s="193"/>
      <c r="BM97" s="193"/>
      <c r="BN97" s="193"/>
      <c r="BO97" s="193"/>
      <c r="BP97" s="193"/>
      <c r="BQ97" s="193"/>
      <c r="BR97" s="193"/>
      <c r="BS97" s="193"/>
      <c r="BT97" s="193"/>
      <c r="BU97" s="193"/>
      <c r="BV97" s="193"/>
      <c r="BW97" s="193"/>
      <c r="BX97" s="193"/>
      <c r="BY97" s="193"/>
      <c r="BZ97" s="193"/>
      <c r="CA97" s="193"/>
      <c r="CB97" s="193"/>
      <c r="CC97" s="193"/>
      <c r="CD97" s="193"/>
      <c r="CE97" s="193"/>
      <c r="CF97" s="193"/>
      <c r="CG97" s="193"/>
      <c r="CH97" s="193"/>
      <c r="CI97" s="193"/>
      <c r="CJ97" s="193"/>
      <c r="CK97" s="193"/>
      <c r="CL97" s="193"/>
      <c r="CM97" s="193"/>
      <c r="CN97" s="193"/>
      <c r="CO97" s="193"/>
      <c r="CP97" s="193"/>
      <c r="CQ97" s="193"/>
      <c r="CR97" s="193"/>
      <c r="CS97" s="193"/>
      <c r="CT97" s="193"/>
      <c r="CU97" s="193"/>
      <c r="CV97" s="193"/>
      <c r="CW97" s="193"/>
      <c r="CX97" s="193"/>
      <c r="CY97" s="193"/>
      <c r="CZ97" s="193"/>
      <c r="DA97" s="193"/>
      <c r="DB97" s="193"/>
      <c r="DC97" s="193"/>
      <c r="DD97" s="193"/>
      <c r="DE97" s="193"/>
      <c r="DF97" s="193"/>
      <c r="DG97" s="193"/>
      <c r="DH97" s="193"/>
      <c r="DI97" s="193"/>
      <c r="DJ97" s="193"/>
      <c r="DK97" s="193"/>
      <c r="DL97" s="193"/>
      <c r="DM97" s="193"/>
      <c r="DN97" s="193"/>
      <c r="DO97" s="193"/>
      <c r="DP97" s="193"/>
      <c r="DQ97" s="193"/>
      <c r="DR97" s="193"/>
      <c r="DS97" s="193"/>
      <c r="DT97" s="193"/>
      <c r="DU97" s="193"/>
      <c r="DV97" s="193"/>
      <c r="DW97" s="193"/>
      <c r="DX97" s="193"/>
      <c r="DY97" s="193"/>
      <c r="DZ97" s="193"/>
      <c r="EA97" s="193"/>
      <c r="EB97" s="193"/>
      <c r="EC97" s="193"/>
      <c r="ED97" s="193"/>
      <c r="EE97" s="193"/>
      <c r="EF97" s="193"/>
      <c r="EG97" s="193"/>
      <c r="EH97" s="193"/>
      <c r="EI97" s="193"/>
      <c r="EJ97" s="193"/>
      <c r="EK97" s="193"/>
      <c r="EL97" s="193"/>
      <c r="EM97" s="193"/>
      <c r="EN97" s="193"/>
      <c r="EO97" s="193"/>
      <c r="EP97" s="193"/>
      <c r="EQ97" s="193"/>
      <c r="ER97" s="193"/>
      <c r="ES97" s="193"/>
      <c r="ET97" s="193"/>
      <c r="EU97" s="193"/>
      <c r="EV97" s="193"/>
      <c r="EW97" s="193"/>
      <c r="EX97" s="193"/>
      <c r="EY97" s="193"/>
      <c r="EZ97" s="193"/>
      <c r="FA97" s="193"/>
      <c r="FB97" s="193"/>
      <c r="FC97" s="193"/>
      <c r="FD97" s="193"/>
      <c r="FE97" s="193"/>
      <c r="FF97" s="193"/>
      <c r="FG97" s="193"/>
      <c r="FH97" s="193"/>
      <c r="FI97" s="193"/>
      <c r="FJ97" s="193"/>
      <c r="FK97" s="193"/>
      <c r="FL97" s="193"/>
      <c r="FM97" s="193"/>
      <c r="FN97" s="193"/>
      <c r="FO97" s="193"/>
      <c r="FP97" s="193"/>
      <c r="FQ97" s="193"/>
      <c r="FR97" s="193"/>
      <c r="FS97" s="193"/>
      <c r="FT97" s="193"/>
      <c r="FU97" s="193"/>
      <c r="FV97" s="193"/>
      <c r="FW97" s="193"/>
      <c r="FX97" s="193"/>
      <c r="FY97" s="193"/>
      <c r="FZ97" s="193"/>
      <c r="GA97" s="193"/>
      <c r="GB97" s="193"/>
      <c r="GC97" s="193"/>
      <c r="GD97" s="193"/>
      <c r="GE97" s="193"/>
      <c r="GF97" s="193"/>
      <c r="GG97" s="193"/>
      <c r="GH97" s="193"/>
      <c r="GI97" s="193"/>
      <c r="GJ97" s="193"/>
      <c r="GK97" s="193"/>
      <c r="GL97" s="193"/>
      <c r="GM97" s="193"/>
      <c r="GN97" s="193"/>
      <c r="GO97" s="193"/>
      <c r="GP97" s="193"/>
      <c r="GQ97" s="193"/>
      <c r="GR97" s="193"/>
      <c r="GS97" s="193"/>
      <c r="GT97" s="193"/>
      <c r="GU97" s="193"/>
      <c r="GV97" s="193"/>
      <c r="GW97" s="193"/>
      <c r="GX97" s="193"/>
      <c r="GY97" s="193"/>
      <c r="GZ97" s="193"/>
      <c r="HA97" s="193"/>
      <c r="HB97" s="193"/>
      <c r="HC97" s="193"/>
      <c r="HD97" s="193"/>
      <c r="HE97" s="193"/>
      <c r="HF97" s="193"/>
      <c r="HG97" s="193"/>
      <c r="HH97" s="193"/>
      <c r="HI97" s="193"/>
      <c r="HJ97" s="193"/>
      <c r="HK97" s="193"/>
      <c r="HL97" s="193"/>
      <c r="HM97" s="193"/>
      <c r="HN97" s="193"/>
      <c r="HO97" s="193"/>
      <c r="HP97" s="193"/>
      <c r="HQ97" s="193"/>
      <c r="HR97" s="193"/>
      <c r="HS97" s="193"/>
      <c r="HT97" s="193"/>
      <c r="HU97" s="193"/>
      <c r="HV97" s="193"/>
      <c r="HW97" s="193"/>
      <c r="HX97" s="193"/>
      <c r="HY97" s="193"/>
      <c r="HZ97" s="193"/>
      <c r="IA97" s="193"/>
      <c r="IB97" s="193"/>
      <c r="IC97" s="193"/>
      <c r="ID97" s="193" t="n">
        <f aca="false">SUM($B97:IC97)</f>
        <v>0</v>
      </c>
      <c r="IE97" s="193" t="n">
        <f aca="false">SUM($B97:FU97)</f>
        <v>0</v>
      </c>
    </row>
    <row r="98" customFormat="false" ht="12.75" hidden="true" customHeight="false" outlineLevel="0" collapsed="false">
      <c r="B98" s="193"/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  <c r="BE98" s="193"/>
      <c r="BF98" s="193"/>
      <c r="BG98" s="193"/>
      <c r="BH98" s="193"/>
      <c r="BI98" s="193"/>
      <c r="BJ98" s="193"/>
      <c r="BK98" s="193"/>
      <c r="BL98" s="193"/>
      <c r="BM98" s="193"/>
      <c r="BN98" s="193"/>
      <c r="BO98" s="193"/>
      <c r="BP98" s="193"/>
      <c r="BQ98" s="193"/>
      <c r="BR98" s="193"/>
      <c r="BS98" s="193"/>
      <c r="BT98" s="193"/>
      <c r="BU98" s="193"/>
      <c r="BV98" s="193"/>
      <c r="BW98" s="193"/>
      <c r="BX98" s="193"/>
      <c r="BY98" s="193"/>
      <c r="BZ98" s="193"/>
      <c r="CA98" s="193"/>
      <c r="CB98" s="193"/>
      <c r="CC98" s="193"/>
      <c r="CD98" s="193"/>
      <c r="CE98" s="193"/>
      <c r="CF98" s="193"/>
      <c r="CG98" s="193"/>
      <c r="CH98" s="193"/>
      <c r="CI98" s="193"/>
      <c r="CJ98" s="193"/>
      <c r="CK98" s="193"/>
      <c r="CL98" s="193"/>
      <c r="CM98" s="193"/>
      <c r="CN98" s="193"/>
      <c r="CO98" s="193"/>
      <c r="CP98" s="193"/>
      <c r="CQ98" s="193"/>
      <c r="CR98" s="193"/>
      <c r="CS98" s="193"/>
      <c r="CT98" s="193"/>
      <c r="CU98" s="193"/>
      <c r="CV98" s="193"/>
      <c r="CW98" s="193"/>
      <c r="CX98" s="193"/>
      <c r="CY98" s="193"/>
      <c r="CZ98" s="193"/>
      <c r="DA98" s="193"/>
      <c r="DB98" s="193"/>
      <c r="DC98" s="193"/>
      <c r="DD98" s="193"/>
      <c r="DE98" s="193"/>
      <c r="DF98" s="193"/>
      <c r="DG98" s="193"/>
      <c r="DH98" s="193"/>
      <c r="DI98" s="193"/>
      <c r="DJ98" s="193"/>
      <c r="DK98" s="193"/>
      <c r="DL98" s="193"/>
      <c r="DM98" s="193"/>
      <c r="DN98" s="193"/>
      <c r="DO98" s="193"/>
      <c r="DP98" s="193"/>
      <c r="DQ98" s="193"/>
      <c r="DR98" s="193"/>
      <c r="DS98" s="193"/>
      <c r="DT98" s="193"/>
      <c r="DU98" s="193"/>
      <c r="DV98" s="193"/>
      <c r="DW98" s="193"/>
      <c r="DX98" s="193"/>
      <c r="DY98" s="193"/>
      <c r="DZ98" s="193"/>
      <c r="EA98" s="193"/>
      <c r="EB98" s="193"/>
      <c r="EC98" s="193"/>
      <c r="ED98" s="193"/>
      <c r="EE98" s="193"/>
      <c r="EF98" s="193"/>
      <c r="EG98" s="193"/>
      <c r="EH98" s="193"/>
      <c r="EI98" s="193"/>
      <c r="EJ98" s="193"/>
      <c r="EK98" s="193"/>
      <c r="EL98" s="193"/>
      <c r="EM98" s="193"/>
      <c r="EN98" s="193"/>
      <c r="EO98" s="193"/>
      <c r="EP98" s="193"/>
      <c r="EQ98" s="193"/>
      <c r="ER98" s="193"/>
      <c r="ES98" s="193"/>
      <c r="ET98" s="193"/>
      <c r="EU98" s="193"/>
      <c r="EV98" s="193"/>
      <c r="EW98" s="193"/>
      <c r="EX98" s="193"/>
      <c r="EY98" s="193"/>
      <c r="EZ98" s="193"/>
      <c r="FA98" s="193"/>
      <c r="FB98" s="193"/>
      <c r="FC98" s="193"/>
      <c r="FD98" s="193"/>
      <c r="FE98" s="193"/>
      <c r="FF98" s="193"/>
      <c r="FG98" s="193"/>
      <c r="FH98" s="193"/>
      <c r="FI98" s="193"/>
      <c r="FJ98" s="193"/>
      <c r="FK98" s="193"/>
      <c r="FL98" s="193"/>
      <c r="FM98" s="193"/>
      <c r="FN98" s="193"/>
      <c r="FO98" s="193"/>
      <c r="FP98" s="193"/>
      <c r="FQ98" s="193"/>
      <c r="FR98" s="193"/>
      <c r="FS98" s="193"/>
      <c r="FT98" s="193"/>
      <c r="FU98" s="193"/>
      <c r="FV98" s="193"/>
      <c r="FW98" s="193"/>
      <c r="FX98" s="193"/>
      <c r="FY98" s="193"/>
      <c r="FZ98" s="193"/>
      <c r="GA98" s="193"/>
      <c r="GB98" s="193"/>
      <c r="GC98" s="193"/>
      <c r="GD98" s="193"/>
      <c r="GE98" s="193"/>
      <c r="GF98" s="193"/>
      <c r="GG98" s="193"/>
      <c r="GH98" s="193"/>
      <c r="GI98" s="193"/>
      <c r="GJ98" s="193"/>
      <c r="GK98" s="193"/>
      <c r="GL98" s="193"/>
      <c r="GM98" s="193"/>
      <c r="GN98" s="193"/>
      <c r="GO98" s="193"/>
      <c r="GP98" s="193"/>
      <c r="GQ98" s="193"/>
      <c r="GR98" s="193"/>
      <c r="GS98" s="193"/>
      <c r="GT98" s="193"/>
      <c r="GU98" s="193"/>
      <c r="GV98" s="193"/>
      <c r="GW98" s="193"/>
      <c r="GX98" s="193"/>
      <c r="GY98" s="193"/>
      <c r="GZ98" s="193"/>
      <c r="HA98" s="193"/>
      <c r="HB98" s="193"/>
      <c r="HC98" s="193"/>
      <c r="HD98" s="193"/>
      <c r="HE98" s="193"/>
      <c r="HF98" s="193"/>
      <c r="HG98" s="193"/>
      <c r="HH98" s="193"/>
      <c r="HI98" s="193"/>
      <c r="HJ98" s="193"/>
      <c r="HK98" s="193"/>
      <c r="HL98" s="193"/>
      <c r="HM98" s="193"/>
      <c r="HN98" s="193"/>
      <c r="HO98" s="193"/>
      <c r="HP98" s="193"/>
      <c r="HQ98" s="193"/>
      <c r="HR98" s="193"/>
      <c r="HS98" s="193"/>
      <c r="HT98" s="193"/>
      <c r="HU98" s="193"/>
      <c r="HV98" s="193"/>
      <c r="HW98" s="193"/>
      <c r="HX98" s="193"/>
      <c r="HY98" s="193"/>
      <c r="HZ98" s="193"/>
      <c r="IA98" s="193"/>
      <c r="IB98" s="193"/>
      <c r="IC98" s="193"/>
      <c r="ID98" s="193" t="n">
        <f aca="false">SUM($B98:IC98)</f>
        <v>0</v>
      </c>
      <c r="IE98" s="193" t="n">
        <f aca="false">SUM($B98:FU98)</f>
        <v>0</v>
      </c>
    </row>
    <row r="99" customFormat="false" ht="12.75" hidden="true" customHeight="false" outlineLevel="0" collapsed="false">
      <c r="B99" s="193"/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3"/>
      <c r="BH99" s="193"/>
      <c r="BI99" s="193"/>
      <c r="BJ99" s="193"/>
      <c r="BK99" s="193"/>
      <c r="BL99" s="193"/>
      <c r="BM99" s="193"/>
      <c r="BN99" s="193"/>
      <c r="BO99" s="193"/>
      <c r="BP99" s="193"/>
      <c r="BQ99" s="193"/>
      <c r="BR99" s="193"/>
      <c r="BS99" s="193"/>
      <c r="BT99" s="193"/>
      <c r="BU99" s="193"/>
      <c r="BV99" s="193"/>
      <c r="BW99" s="193"/>
      <c r="BX99" s="193"/>
      <c r="BY99" s="193"/>
      <c r="BZ99" s="193"/>
      <c r="CA99" s="193"/>
      <c r="CB99" s="193"/>
      <c r="CC99" s="193"/>
      <c r="CD99" s="193"/>
      <c r="CE99" s="193"/>
      <c r="CF99" s="193"/>
      <c r="CG99" s="193"/>
      <c r="CH99" s="193"/>
      <c r="CI99" s="193"/>
      <c r="CJ99" s="193"/>
      <c r="CK99" s="193"/>
      <c r="CL99" s="193"/>
      <c r="CM99" s="193"/>
      <c r="CN99" s="193"/>
      <c r="CO99" s="193"/>
      <c r="CP99" s="193"/>
      <c r="CQ99" s="193"/>
      <c r="CR99" s="193"/>
      <c r="CS99" s="193"/>
      <c r="CT99" s="193"/>
      <c r="CU99" s="193"/>
      <c r="CV99" s="193"/>
      <c r="CW99" s="193"/>
      <c r="CX99" s="193"/>
      <c r="CY99" s="193"/>
      <c r="CZ99" s="193"/>
      <c r="DA99" s="193"/>
      <c r="DB99" s="193"/>
      <c r="DC99" s="193"/>
      <c r="DD99" s="193"/>
      <c r="DE99" s="193"/>
      <c r="DF99" s="193"/>
      <c r="DG99" s="193"/>
      <c r="DH99" s="193"/>
      <c r="DI99" s="193"/>
      <c r="DJ99" s="193"/>
      <c r="DK99" s="193"/>
      <c r="DL99" s="193"/>
      <c r="DM99" s="193"/>
      <c r="DN99" s="193"/>
      <c r="DO99" s="193"/>
      <c r="DP99" s="193"/>
      <c r="DQ99" s="193"/>
      <c r="DR99" s="193"/>
      <c r="DS99" s="193"/>
      <c r="DT99" s="193"/>
      <c r="DU99" s="193"/>
      <c r="DV99" s="193"/>
      <c r="DW99" s="193"/>
      <c r="DX99" s="193"/>
      <c r="DY99" s="193"/>
      <c r="DZ99" s="193"/>
      <c r="EA99" s="193"/>
      <c r="EB99" s="193"/>
      <c r="EC99" s="193"/>
      <c r="ED99" s="193"/>
      <c r="EE99" s="193"/>
      <c r="EF99" s="193"/>
      <c r="EG99" s="193"/>
      <c r="EH99" s="193"/>
      <c r="EI99" s="193"/>
      <c r="EJ99" s="193"/>
      <c r="EK99" s="193"/>
      <c r="EL99" s="193"/>
      <c r="EM99" s="193"/>
      <c r="EN99" s="193"/>
      <c r="EO99" s="193"/>
      <c r="EP99" s="193"/>
      <c r="EQ99" s="193"/>
      <c r="ER99" s="193"/>
      <c r="ES99" s="193"/>
      <c r="ET99" s="193"/>
      <c r="EU99" s="193"/>
      <c r="EV99" s="193"/>
      <c r="EW99" s="193"/>
      <c r="EX99" s="193"/>
      <c r="EY99" s="193"/>
      <c r="EZ99" s="193"/>
      <c r="FA99" s="193"/>
      <c r="FB99" s="193"/>
      <c r="FC99" s="193"/>
      <c r="FD99" s="193"/>
      <c r="FE99" s="193"/>
      <c r="FF99" s="193"/>
      <c r="FG99" s="193"/>
      <c r="FH99" s="193"/>
      <c r="FI99" s="193"/>
      <c r="FJ99" s="193"/>
      <c r="FK99" s="193"/>
      <c r="FL99" s="193"/>
      <c r="FM99" s="193"/>
      <c r="FN99" s="193"/>
      <c r="FO99" s="193"/>
      <c r="FP99" s="193"/>
      <c r="FQ99" s="193"/>
      <c r="FR99" s="193"/>
      <c r="FS99" s="193"/>
      <c r="FT99" s="193"/>
      <c r="FU99" s="193"/>
      <c r="FV99" s="193"/>
      <c r="FW99" s="193"/>
      <c r="FX99" s="193"/>
      <c r="FY99" s="193"/>
      <c r="FZ99" s="193"/>
      <c r="GA99" s="193"/>
      <c r="GB99" s="193"/>
      <c r="GC99" s="193"/>
      <c r="GD99" s="193"/>
      <c r="GE99" s="193"/>
      <c r="GF99" s="193"/>
      <c r="GG99" s="193"/>
      <c r="GH99" s="193"/>
      <c r="GI99" s="193"/>
      <c r="GJ99" s="193"/>
      <c r="GK99" s="193"/>
      <c r="GL99" s="193"/>
      <c r="GM99" s="193"/>
      <c r="GN99" s="193"/>
      <c r="GO99" s="193"/>
      <c r="GP99" s="193"/>
      <c r="GQ99" s="193"/>
      <c r="GR99" s="193"/>
      <c r="GS99" s="193"/>
      <c r="GT99" s="193"/>
      <c r="GU99" s="193"/>
      <c r="GV99" s="193"/>
      <c r="GW99" s="193"/>
      <c r="GX99" s="193"/>
      <c r="GY99" s="193"/>
      <c r="GZ99" s="193"/>
      <c r="HA99" s="193"/>
      <c r="HB99" s="193"/>
      <c r="HC99" s="193"/>
      <c r="HD99" s="193"/>
      <c r="HE99" s="193"/>
      <c r="HF99" s="193"/>
      <c r="HG99" s="193"/>
      <c r="HH99" s="193"/>
      <c r="HI99" s="193"/>
      <c r="HJ99" s="193"/>
      <c r="HK99" s="193"/>
      <c r="HL99" s="193"/>
      <c r="HM99" s="193"/>
      <c r="HN99" s="193"/>
      <c r="HO99" s="193"/>
      <c r="HP99" s="193"/>
      <c r="HQ99" s="193"/>
      <c r="HR99" s="193"/>
      <c r="HS99" s="193"/>
      <c r="HT99" s="193"/>
      <c r="HU99" s="193"/>
      <c r="HV99" s="193"/>
      <c r="HW99" s="193"/>
      <c r="HX99" s="193"/>
      <c r="HY99" s="193"/>
      <c r="HZ99" s="193"/>
      <c r="IA99" s="193"/>
      <c r="IB99" s="193"/>
      <c r="IC99" s="193"/>
      <c r="ID99" s="193" t="n">
        <f aca="false">SUM($B99:IC99)</f>
        <v>0</v>
      </c>
      <c r="IE99" s="193" t="n">
        <f aca="false">SUM($B99:FU99)</f>
        <v>0</v>
      </c>
    </row>
    <row r="100" customFormat="false" ht="12.75" hidden="false" customHeight="false" outlineLevel="0" collapsed="false">
      <c r="A100" s="198" t="s">
        <v>137</v>
      </c>
      <c r="B100" s="199" t="n">
        <f aca="false">SUM(B9:B99)</f>
        <v>0</v>
      </c>
      <c r="C100" s="199" t="n">
        <f aca="false">SUM(C9:C99)</f>
        <v>0</v>
      </c>
      <c r="D100" s="199" t="n">
        <f aca="false">SUM(D9:D99)</f>
        <v>0</v>
      </c>
      <c r="E100" s="199" t="n">
        <f aca="false">SUM(E9:E99)</f>
        <v>0</v>
      </c>
      <c r="F100" s="199" t="n">
        <f aca="false">SUM(F9:F99)</f>
        <v>0</v>
      </c>
      <c r="G100" s="200" t="n">
        <f aca="false">SUM(G$3:G99)</f>
        <v>0</v>
      </c>
      <c r="H100" s="200" t="n">
        <f aca="false">SUM(H$3:H99)</f>
        <v>-1976.00285416398</v>
      </c>
      <c r="I100" s="200" t="n">
        <f aca="false">SUM(I$3:I99)</f>
        <v>440.685430775417</v>
      </c>
      <c r="J100" s="200" t="n">
        <f aca="false">SUM(J$3:J99)</f>
        <v>-121411.210813203</v>
      </c>
      <c r="K100" s="200" t="n">
        <f aca="false">SUM(K$3:K99)</f>
        <v>-53294.9924698525</v>
      </c>
      <c r="L100" s="200" t="n">
        <f aca="false">SUM(L$3:L99)</f>
        <v>-64225.467072474</v>
      </c>
      <c r="M100" s="200" t="n">
        <f aca="false">SUM(M$3:M99)</f>
        <v>-206460.618649383</v>
      </c>
      <c r="N100" s="200" t="n">
        <f aca="false">SUM(N$3:N99)</f>
        <v>-201610.469704322</v>
      </c>
      <c r="O100" s="200" t="n">
        <f aca="false">SUM(O$3:O99)</f>
        <v>-193875.853465474</v>
      </c>
      <c r="P100" s="200" t="n">
        <f aca="false">SUM(P$3:P99)</f>
        <v>-225594.93423466</v>
      </c>
      <c r="Q100" s="200" t="n">
        <f aca="false">SUM(Q$3:Q99)</f>
        <v>-196369.069212925</v>
      </c>
      <c r="R100" s="200" t="n">
        <f aca="false">SUM(R$3:R99)</f>
        <v>-195372.749309294</v>
      </c>
      <c r="S100" s="200" t="n">
        <f aca="false">SUM(S$3:S99)</f>
        <v>-184977.092819692</v>
      </c>
      <c r="T100" s="200" t="n">
        <f aca="false">SUM(T$3:T99)</f>
        <v>-174796.636014358</v>
      </c>
      <c r="U100" s="200" t="n">
        <f aca="false">SUM(U$3:U99)</f>
        <v>-182700.975530886</v>
      </c>
      <c r="V100" s="200" t="n">
        <f aca="false">SUM(V$3:V99)</f>
        <v>-176784.546343795</v>
      </c>
      <c r="W100" s="200" t="n">
        <f aca="false">SUM(W$3:W99)</f>
        <v>-151851.207555641</v>
      </c>
      <c r="X100" s="200" t="n">
        <f aca="false">SUM(X$3:X99)</f>
        <v>-174613.866579931</v>
      </c>
      <c r="Y100" s="200" t="n">
        <f aca="false">SUM(Y$3:Y99)</f>
        <v>-92060.1136003832</v>
      </c>
      <c r="Z100" s="200" t="n">
        <f aca="false">SUM(Z$3:Z99)</f>
        <v>-69220.9546471812</v>
      </c>
      <c r="AA100" s="200" t="n">
        <f aca="false">SUM(AA$3:AA99)</f>
        <v>-82807.6325811487</v>
      </c>
      <c r="AB100" s="200" t="n">
        <f aca="false">SUM(AB$3:AB99)</f>
        <v>-179683.624259044</v>
      </c>
      <c r="AC100" s="200" t="n">
        <f aca="false">SUM(AC$3:AC99)</f>
        <v>-178856.825840228</v>
      </c>
      <c r="AD100" s="200" t="n">
        <f aca="false">SUM(AD$3:AD99)</f>
        <v>-153991.035388002</v>
      </c>
      <c r="AE100" s="200" t="n">
        <f aca="false">SUM(AE$3:AE99)</f>
        <v>-135824.164472442</v>
      </c>
      <c r="AF100" s="200" t="n">
        <f aca="false">SUM(AF$3:AF99)</f>
        <v>-141122.526931327</v>
      </c>
      <c r="AG100" s="200" t="n">
        <f aca="false">SUM(AG$3:AG99)</f>
        <v>-132267.947100062</v>
      </c>
      <c r="AH100" s="200" t="n">
        <f aca="false">SUM(AH$3:AH99)</f>
        <v>-89957.3926971978</v>
      </c>
      <c r="AI100" s="200" t="n">
        <f aca="false">SUM(AI$3:AI99)</f>
        <v>-83986.5420148646</v>
      </c>
      <c r="AJ100" s="200" t="n">
        <f aca="false">SUM(AJ$3:AJ99)</f>
        <v>-87928.7903938377</v>
      </c>
      <c r="AK100" s="200" t="n">
        <f aca="false">SUM(AK$3:AK99)</f>
        <v>-16817.584512272</v>
      </c>
      <c r="AL100" s="200" t="n">
        <f aca="false">SUM(AL$3:AL99)</f>
        <v>10193.2229663425</v>
      </c>
      <c r="AM100" s="200" t="n">
        <f aca="false">SUM(AM$3:AM99)</f>
        <v>-513.102806741868</v>
      </c>
      <c r="AN100" s="200" t="n">
        <f aca="false">SUM(AN$3:AN99)</f>
        <v>-90597.9384560012</v>
      </c>
      <c r="AO100" s="200" t="n">
        <f aca="false">SUM(AO$3:AO99)</f>
        <v>-92928.4922865434</v>
      </c>
      <c r="AP100" s="200" t="n">
        <f aca="false">SUM(AP$3:AP99)</f>
        <v>-67456.6448374184</v>
      </c>
      <c r="AQ100" s="200" t="n">
        <f aca="false">SUM(AQ$3:AQ99)</f>
        <v>-43370.1362184263</v>
      </c>
      <c r="AR100" s="200" t="n">
        <f aca="false">SUM(AR$3:AR99)</f>
        <v>-49048.9393499468</v>
      </c>
      <c r="AS100" s="200" t="n">
        <f aca="false">SUM(AS$3:AS99)</f>
        <v>-59353.8404886108</v>
      </c>
      <c r="AT100" s="200" t="n">
        <f aca="false">SUM(AT$3:AT99)</f>
        <v>-79804.7956804046</v>
      </c>
      <c r="AU100" s="200" t="n">
        <f aca="false">SUM(AU$3:AU99)</f>
        <v>-62654.052144847</v>
      </c>
      <c r="AV100" s="200" t="n">
        <f aca="false">SUM(AV$3:AV99)</f>
        <v>-67430.7437660385</v>
      </c>
      <c r="AW100" s="200" t="n">
        <f aca="false">SUM(AW$3:AW99)</f>
        <v>8692.03324797638</v>
      </c>
      <c r="AX100" s="200" t="n">
        <f aca="false">SUM(AX$3:AX99)</f>
        <v>36824.0052192681</v>
      </c>
      <c r="AY100" s="200" t="n">
        <f aca="false">SUM(AY$3:AY99)</f>
        <v>26403.9782966123</v>
      </c>
      <c r="AZ100" s="200" t="n">
        <f aca="false">SUM(AZ$3:AZ99)</f>
        <v>-55938.3433436147</v>
      </c>
      <c r="BA100" s="200" t="n">
        <f aca="false">SUM(BA$3:BA99)</f>
        <v>-52433.4179649222</v>
      </c>
      <c r="BB100" s="200" t="n">
        <f aca="false">SUM(BB$3:BB99)</f>
        <v>-39223.3204705822</v>
      </c>
      <c r="BC100" s="200" t="n">
        <f aca="false">SUM(BC$3:BC99)</f>
        <v>-36436.831403479</v>
      </c>
      <c r="BD100" s="200" t="n">
        <f aca="false">SUM(BD$3:BD99)</f>
        <v>-33977.4200347181</v>
      </c>
      <c r="BE100" s="200" t="n">
        <f aca="false">SUM(BE$3:BE99)</f>
        <v>-39045.9190069841</v>
      </c>
      <c r="BF100" s="200" t="n">
        <f aca="false">SUM(BF$3:BF99)</f>
        <v>-110213.677790768</v>
      </c>
      <c r="BG100" s="200" t="n">
        <f aca="false">SUM(BG$3:BG99)</f>
        <v>-78448.2113683821</v>
      </c>
      <c r="BH100" s="200" t="n">
        <f aca="false">SUM(BH$3:BH99)</f>
        <v>-83193.823090497</v>
      </c>
      <c r="BI100" s="200" t="n">
        <f aca="false">SUM(BI$3:BI99)</f>
        <v>-30565.227001097</v>
      </c>
      <c r="BJ100" s="200" t="n">
        <f aca="false">SUM(BJ$3:BJ99)</f>
        <v>3572.52843905536</v>
      </c>
      <c r="BK100" s="200" t="n">
        <f aca="false">SUM(BK$3:BK99)</f>
        <v>6213.11780920194</v>
      </c>
      <c r="BL100" s="200" t="n">
        <f aca="false">SUM(BL$3:BL99)</f>
        <v>-76797.0918954027</v>
      </c>
      <c r="BM100" s="200" t="n">
        <f aca="false">SUM(BM$3:BM99)</f>
        <v>-76508.1697863029</v>
      </c>
      <c r="BN100" s="200" t="n">
        <f aca="false">SUM(BN$3:BN99)</f>
        <v>-70843.420226755</v>
      </c>
      <c r="BO100" s="200" t="n">
        <f aca="false">SUM(BO$3:BO99)</f>
        <v>-8807.01799476611</v>
      </c>
      <c r="BP100" s="200" t="n">
        <f aca="false">SUM(BP$3:BP99)</f>
        <v>-8258.10293960017</v>
      </c>
      <c r="BQ100" s="200" t="n">
        <f aca="false">SUM(BQ$3:BQ99)</f>
        <v>-10221.7736925072</v>
      </c>
      <c r="BR100" s="200" t="n">
        <f aca="false">SUM(BR$3:BR99)</f>
        <v>-32010.1582154128</v>
      </c>
      <c r="BS100" s="200" t="n">
        <f aca="false">SUM(BS$3:BS99)</f>
        <v>-27691.1381462797</v>
      </c>
      <c r="BT100" s="200" t="n">
        <f aca="false">SUM(BT$3:BT99)</f>
        <v>-30956.1147203535</v>
      </c>
      <c r="BU100" s="200" t="n">
        <f aca="false">SUM(BU$3:BU99)</f>
        <v>-31015.9427429239</v>
      </c>
      <c r="BV100" s="200" t="n">
        <f aca="false">SUM(BV$3:BV99)</f>
        <v>-33012.3114747394</v>
      </c>
      <c r="BW100" s="200" t="n">
        <f aca="false">SUM(BW$3:BW99)</f>
        <v>-31626.2477897486</v>
      </c>
      <c r="BX100" s="200" t="n">
        <f aca="false">SUM(BX$3:BX99)</f>
        <v>-33101.546243309</v>
      </c>
      <c r="BY100" s="200" t="n">
        <f aca="false">SUM(BY$3:BY99)</f>
        <v>-29554.4292781549</v>
      </c>
      <c r="BZ100" s="200" t="n">
        <f aca="false">SUM(BZ$3:BZ99)</f>
        <v>-29787.2334524765</v>
      </c>
      <c r="CA100" s="200" t="n">
        <f aca="false">SUM(CA$3:CA99)</f>
        <v>-28498.9927488241</v>
      </c>
      <c r="CB100" s="200" t="n">
        <f aca="false">SUM(CB$3:CB99)</f>
        <v>-28894.083483883</v>
      </c>
      <c r="CC100" s="200" t="n">
        <f aca="false">SUM(CC$3:CC99)</f>
        <v>-30971.1069902679</v>
      </c>
      <c r="CD100" s="200" t="n">
        <f aca="false">SUM(CD$3:CD99)</f>
        <v>21007.0919914328</v>
      </c>
      <c r="CE100" s="200" t="n">
        <f aca="false">SUM(CE$3:CE99)</f>
        <v>19100.829316848</v>
      </c>
      <c r="CF100" s="200" t="n">
        <f aca="false">SUM(CF$3:CF99)</f>
        <v>20897.0981747256</v>
      </c>
      <c r="CG100" s="200" t="n">
        <f aca="false">SUM(CG$3:CG99)</f>
        <v>19242.2831977375</v>
      </c>
      <c r="CH100" s="200" t="n">
        <f aca="false">SUM(CH$3:CH99)</f>
        <v>19703.4028274108</v>
      </c>
      <c r="CI100" s="200" t="n">
        <f aca="false">SUM(CI$3:CI99)</f>
        <v>19157.3427671237</v>
      </c>
      <c r="CJ100" s="200" t="n">
        <f aca="false">SUM(CJ$3:CJ99)</f>
        <v>18378.6709004924</v>
      </c>
      <c r="CK100" s="200" t="n">
        <f aca="false">SUM(CK$3:CK99)</f>
        <v>20633.7303025285</v>
      </c>
      <c r="CL100" s="200" t="n">
        <f aca="false">SUM(CL$3:CL99)</f>
        <v>20523.948858178</v>
      </c>
      <c r="CM100" s="200" t="n">
        <f aca="false">SUM(CM$3:CM99)</f>
        <v>21248.0998212981</v>
      </c>
      <c r="CN100" s="200" t="n">
        <f aca="false">SUM(CN$3:CN99)</f>
        <v>22957.966613161</v>
      </c>
      <c r="CO100" s="200" t="n">
        <f aca="false">SUM(CO$3:CO99)</f>
        <v>21674.7596494616</v>
      </c>
      <c r="CP100" s="200" t="n">
        <f aca="false">SUM(CP$3:CP99)</f>
        <v>7612.57505144085</v>
      </c>
      <c r="CQ100" s="200" t="n">
        <f aca="false">SUM(CQ$3:CQ99)</f>
        <v>6890.63722122419</v>
      </c>
      <c r="CR100" s="200" t="n">
        <f aca="false">SUM(CR$3:CR99)</f>
        <v>7852.07688178947</v>
      </c>
      <c r="CS100" s="200" t="n">
        <f aca="false">SUM(CS$3:CS99)</f>
        <v>7048.71900283741</v>
      </c>
      <c r="CT100" s="200" t="n">
        <f aca="false">SUM(CT$3:CT99)</f>
        <v>7028.73591178464</v>
      </c>
      <c r="CU100" s="200" t="n">
        <f aca="false">SUM(CU$3:CU99)</f>
        <v>6303.90751550206</v>
      </c>
      <c r="CV100" s="200" t="n">
        <f aca="false">SUM(CV$3:CV99)</f>
        <v>5677.5690005117</v>
      </c>
      <c r="CW100" s="200" t="n">
        <f aca="false">SUM(CW$3:CW99)</f>
        <v>5704.24353753712</v>
      </c>
      <c r="CX100" s="200" t="n">
        <f aca="false">SUM(CX$3:CX99)</f>
        <v>5961.99271077907</v>
      </c>
      <c r="CY100" s="200" t="n">
        <f aca="false">SUM(CY$3:CY99)</f>
        <v>6979.19451092524</v>
      </c>
      <c r="CZ100" s="200" t="n">
        <f aca="false">SUM(CZ$3:CZ99)</f>
        <v>7686.30979160339</v>
      </c>
      <c r="DA100" s="200" t="n">
        <f aca="false">SUM(DA$3:DA99)</f>
        <v>7627.58962865752</v>
      </c>
      <c r="DB100" s="200" t="n">
        <f aca="false">SUM(DB$3:DB99)</f>
        <v>34260.2201826385</v>
      </c>
      <c r="DC100" s="200" t="n">
        <f aca="false">SUM(DC$3:DC99)</f>
        <v>28549.7278632807</v>
      </c>
      <c r="DD100" s="200" t="n">
        <f aca="false">SUM(DD$3:DD99)</f>
        <v>30693.0675417787</v>
      </c>
      <c r="DE100" s="200" t="n">
        <f aca="false">SUM(DE$3:DE99)</f>
        <v>29652.6992917086</v>
      </c>
      <c r="DF100" s="200" t="n">
        <f aca="false">SUM(DF$3:DF99)</f>
        <v>32696.3856874629</v>
      </c>
      <c r="DG100" s="200" t="n">
        <f aca="false">SUM(DG$3:DG99)</f>
        <v>28837.3196553912</v>
      </c>
      <c r="DH100" s="200" t="n">
        <f aca="false">SUM(DH$3:DH99)</f>
        <v>31059.9645898844</v>
      </c>
      <c r="DI100" s="200" t="n">
        <f aca="false">SUM(DI$3:DI99)</f>
        <v>31002.560927561</v>
      </c>
      <c r="DJ100" s="200" t="n">
        <f aca="false">SUM(DJ$3:DJ99)</f>
        <v>32977.1698000014</v>
      </c>
      <c r="DK100" s="200" t="n">
        <f aca="false">SUM(DK$3:DK99)</f>
        <v>41434.7392804712</v>
      </c>
      <c r="DL100" s="200" t="n">
        <f aca="false">SUM(DL$3:DL99)</f>
        <v>39994.9866732261</v>
      </c>
      <c r="DM100" s="200" t="n">
        <f aca="false">SUM(DM$3:DM99)</f>
        <v>40614.5984589664</v>
      </c>
      <c r="DN100" s="200" t="n">
        <f aca="false">SUM(DN$3:DN99)</f>
        <v>2129.56728524564</v>
      </c>
      <c r="DO100" s="200" t="n">
        <f aca="false">SUM(DO$3:DO99)</f>
        <v>1778.95975501833</v>
      </c>
      <c r="DP100" s="200" t="n">
        <f aca="false">SUM(DP$3:DP99)</f>
        <v>1855.03404613255</v>
      </c>
      <c r="DQ100" s="200" t="n">
        <f aca="false">SUM(DQ$3:DQ99)</f>
        <v>1793.37197824139</v>
      </c>
      <c r="DR100" s="200" t="n">
        <f aca="false">SUM(DR$3:DR99)</f>
        <v>1680.09912520061</v>
      </c>
      <c r="DS100" s="200" t="n">
        <f aca="false">SUM(DS$3:DS99)</f>
        <v>1580.37631570335</v>
      </c>
      <c r="DT100" s="200" t="n">
        <f aca="false">SUM(DT$3:DT99)</f>
        <v>1810.73082757282</v>
      </c>
      <c r="DU100" s="200" t="n">
        <f aca="false">SUM(DU$3:DU99)</f>
        <v>2993.61809816085</v>
      </c>
      <c r="DV100" s="200" t="n">
        <f aca="false">SUM(DV$3:DV99)</f>
        <v>3276.85580108575</v>
      </c>
      <c r="DW100" s="200" t="n">
        <f aca="false">SUM(DW$3:DW99)</f>
        <v>4549.54569719222</v>
      </c>
      <c r="DX100" s="200" t="n">
        <f aca="false">SUM(DX$3:DX99)</f>
        <v>4316.04126401332</v>
      </c>
      <c r="DY100" s="200" t="n">
        <f aca="false">SUM(DY$3:DY99)</f>
        <v>4270.68779105495</v>
      </c>
      <c r="DZ100" s="200" t="n">
        <f aca="false">SUM(DZ$3:DZ99)</f>
        <v>-24319.8383985162</v>
      </c>
      <c r="EA100" s="200" t="n">
        <f aca="false">SUM(EA$3:EA99)</f>
        <v>-20840.6308750682</v>
      </c>
      <c r="EB100" s="200" t="n">
        <f aca="false">SUM(EB$3:EB99)</f>
        <v>-21888.2105568467</v>
      </c>
      <c r="EC100" s="200" t="n">
        <f aca="false">SUM(EC$3:EC99)</f>
        <v>-22122.4994301514</v>
      </c>
      <c r="ED100" s="200" t="n">
        <f aca="false">SUM(ED$3:ED99)</f>
        <v>-23501.6300686394</v>
      </c>
      <c r="EE100" s="200" t="n">
        <f aca="false">SUM(EE$3:EE99)</f>
        <v>-21520.8471434277</v>
      </c>
      <c r="EF100" s="200" t="n">
        <f aca="false">SUM(EF$3:EF99)</f>
        <v>-25307.3866308182</v>
      </c>
      <c r="EG100" s="200" t="n">
        <f aca="false">SUM(EG$3:EG99)</f>
        <v>-22566.7443626545</v>
      </c>
      <c r="EH100" s="200" t="n">
        <f aca="false">SUM(EH$3:EH99)</f>
        <v>-23990.0946005811</v>
      </c>
      <c r="EI100" s="200" t="n">
        <f aca="false">SUM(EI$3:EI99)</f>
        <v>-21245.4938479792</v>
      </c>
      <c r="EJ100" s="200" t="n">
        <f aca="false">SUM(EJ$3:EJ99)</f>
        <v>-21584.5914778915</v>
      </c>
      <c r="EK100" s="200" t="n">
        <f aca="false">SUM(EK$3:EK99)</f>
        <v>-23094.8827216946</v>
      </c>
      <c r="EL100" s="200" t="n">
        <f aca="false">SUM(EL$3:EL99)</f>
        <v>-21924.5212153211</v>
      </c>
      <c r="EM100" s="200" t="n">
        <f aca="false">SUM(EM$3:EM99)</f>
        <v>-19052.7595118487</v>
      </c>
      <c r="EN100" s="200" t="n">
        <f aca="false">SUM(EN$3:EN99)</f>
        <v>-21509.2306620543</v>
      </c>
      <c r="EO100" s="200" t="n">
        <f aca="false">SUM(EO$3:EO99)</f>
        <v>-19886.8468289648</v>
      </c>
      <c r="EP100" s="200" t="n">
        <f aca="false">SUM(EP$3:EP99)</f>
        <v>-21278.7890962642</v>
      </c>
      <c r="EQ100" s="200" t="n">
        <f aca="false">SUM(EQ$3:EQ99)</f>
        <v>-17156.9372570143</v>
      </c>
      <c r="ER100" s="200" t="n">
        <f aca="false">SUM(ER$3:ER99)</f>
        <v>-17998.1074214126</v>
      </c>
      <c r="ES100" s="200" t="n">
        <f aca="false">SUM(ES$3:ES99)</f>
        <v>-17040.9423849221</v>
      </c>
      <c r="ET100" s="200" t="n">
        <f aca="false">SUM(ET$3:ET99)</f>
        <v>-18157.960780737</v>
      </c>
      <c r="EU100" s="200" t="n">
        <f aca="false">SUM(EU$3:EU99)</f>
        <v>-16805.8893932699</v>
      </c>
      <c r="EV100" s="200" t="n">
        <f aca="false">SUM(EV$3:EV99)</f>
        <v>-17074.7153642763</v>
      </c>
      <c r="EW100" s="200" t="n">
        <f aca="false">SUM(EW$3:EW99)</f>
        <v>-18262.56460383</v>
      </c>
      <c r="EX100" s="200" t="n">
        <f aca="false">SUM(EX$3:EX99)</f>
        <v>-17341.8805544252</v>
      </c>
      <c r="EY100" s="200" t="n">
        <f aca="false">SUM(EY$3:EY99)</f>
        <v>-15057.0499497547</v>
      </c>
      <c r="EZ100" s="200" t="n">
        <f aca="false">SUM(EZ$3:EZ99)</f>
        <v>-16988.5299563584</v>
      </c>
      <c r="FA100" s="200" t="n">
        <f aca="false">SUM(FA$3:FA99)</f>
        <v>-15720.7891462437</v>
      </c>
      <c r="FB100" s="200" t="n">
        <f aca="false">SUM(FB$3:FB99)</f>
        <v>-16806.9555546756</v>
      </c>
      <c r="FC100" s="200" t="n">
        <f aca="false">SUM(FC$3:FC99)</f>
        <v>-16122.966529361</v>
      </c>
      <c r="FD100" s="200" t="n">
        <f aca="false">SUM(FD$3:FD99)</f>
        <v>-16894.1487452845</v>
      </c>
      <c r="FE100" s="200" t="n">
        <f aca="false">SUM(FE$3:FE99)</f>
        <v>-16726.1500514755</v>
      </c>
      <c r="FF100" s="200" t="n">
        <f aca="false">SUM(FF$3:FF99)</f>
        <v>-16312.0230920907</v>
      </c>
      <c r="FG100" s="200" t="n">
        <f aca="false">SUM(FG$3:FG99)</f>
        <v>-15775.2753817009</v>
      </c>
      <c r="FH100" s="200" t="n">
        <f aca="false">SUM(FH$3:FH99)</f>
        <v>-12773.2137423497</v>
      </c>
      <c r="FI100" s="200" t="n">
        <f aca="false">SUM(FI$3:FI99)</f>
        <v>-12589.576387987</v>
      </c>
      <c r="FJ100" s="200" t="n">
        <f aca="false">SUM(FJ$3:FJ99)</f>
        <v>0</v>
      </c>
      <c r="FK100" s="200" t="n">
        <f aca="false">SUM(FK$3:FK99)</f>
        <v>0</v>
      </c>
      <c r="FL100" s="200" t="n">
        <f aca="false">SUM(FL$3:FL99)</f>
        <v>0</v>
      </c>
      <c r="FM100" s="200" t="n">
        <f aca="false">SUM(FM$3:FM99)</f>
        <v>0</v>
      </c>
      <c r="FN100" s="200" t="n">
        <f aca="false">SUM(FN$3:FN99)</f>
        <v>0</v>
      </c>
      <c r="FO100" s="200" t="n">
        <f aca="false">SUM(FO$3:FO99)</f>
        <v>0</v>
      </c>
      <c r="FP100" s="200" t="n">
        <f aca="false">SUM(FP$3:FP99)</f>
        <v>0</v>
      </c>
      <c r="FQ100" s="200" t="n">
        <f aca="false">SUM(FQ$3:FQ99)</f>
        <v>0</v>
      </c>
      <c r="FR100" s="200" t="n">
        <f aca="false">SUM(FR$3:FR99)</f>
        <v>0</v>
      </c>
      <c r="FS100" s="200" t="n">
        <f aca="false">SUM(FS$3:FS99)</f>
        <v>0</v>
      </c>
      <c r="FT100" s="200" t="n">
        <f aca="false">SUM(FT$3:FT99)</f>
        <v>0</v>
      </c>
      <c r="FU100" s="200" t="n">
        <f aca="false">SUM(FU$3:FU99)</f>
        <v>0</v>
      </c>
      <c r="FV100" s="200" t="n">
        <f aca="false">SUM(FV$3:FV99)</f>
        <v>0</v>
      </c>
      <c r="FW100" s="200" t="n">
        <f aca="false">SUM(FW$3:FW99)</f>
        <v>0</v>
      </c>
      <c r="FX100" s="200" t="n">
        <f aca="false">SUM(FX$3:FX99)</f>
        <v>0</v>
      </c>
      <c r="FY100" s="200" t="n">
        <f aca="false">SUM(FY$3:FY99)</f>
        <v>0</v>
      </c>
      <c r="FZ100" s="200" t="n">
        <f aca="false">SUM(FZ$3:FZ99)</f>
        <v>0</v>
      </c>
      <c r="GA100" s="200" t="n">
        <f aca="false">SUM(GA$3:GA99)</f>
        <v>0</v>
      </c>
      <c r="GB100" s="200" t="n">
        <f aca="false">SUM(GB$3:GB99)</f>
        <v>0</v>
      </c>
      <c r="GC100" s="200" t="n">
        <f aca="false">SUM(GC$3:GC99)</f>
        <v>0</v>
      </c>
      <c r="GD100" s="200" t="n">
        <f aca="false">SUM(GD$3:GD99)</f>
        <v>0</v>
      </c>
      <c r="GE100" s="200" t="n">
        <f aca="false">SUM(GE$3:GE99)</f>
        <v>0</v>
      </c>
      <c r="GF100" s="200" t="n">
        <f aca="false">SUM(GF$3:GF99)</f>
        <v>0</v>
      </c>
      <c r="GG100" s="200" t="n">
        <f aca="false">SUM(GG$3:GG99)</f>
        <v>0</v>
      </c>
      <c r="GH100" s="200" t="n">
        <f aca="false">SUM(GH$3:GH99)</f>
        <v>0</v>
      </c>
      <c r="GI100" s="200" t="n">
        <f aca="false">SUM(GI$3:GI99)</f>
        <v>0</v>
      </c>
      <c r="GJ100" s="200" t="n">
        <f aca="false">SUM(GJ$3:GJ99)</f>
        <v>0</v>
      </c>
      <c r="GK100" s="200" t="n">
        <f aca="false">SUM(GK$3:GK99)</f>
        <v>0</v>
      </c>
      <c r="GL100" s="200" t="n">
        <f aca="false">SUM(GL$3:GL99)</f>
        <v>0</v>
      </c>
      <c r="GM100" s="200" t="n">
        <f aca="false">SUM(GM$3:GM99)</f>
        <v>0</v>
      </c>
      <c r="GN100" s="200" t="n">
        <f aca="false">SUM(GN$3:GN99)</f>
        <v>0</v>
      </c>
      <c r="GO100" s="200" t="n">
        <f aca="false">SUM(GO$3:GO99)</f>
        <v>0</v>
      </c>
      <c r="GP100" s="200" t="n">
        <f aca="false">SUM(GP$3:GP99)</f>
        <v>0</v>
      </c>
      <c r="GQ100" s="200" t="n">
        <f aca="false">SUM(GQ$3:GQ99)</f>
        <v>0</v>
      </c>
      <c r="GR100" s="200" t="n">
        <f aca="false">SUM(GR$3:GR99)</f>
        <v>0</v>
      </c>
      <c r="GS100" s="200" t="n">
        <f aca="false">SUM(GS$3:GS99)</f>
        <v>0</v>
      </c>
      <c r="GT100" s="200" t="n">
        <f aca="false">SUM(GT$3:GT99)</f>
        <v>0</v>
      </c>
      <c r="GU100" s="200" t="n">
        <f aca="false">SUM(GU$3:GU99)</f>
        <v>0</v>
      </c>
      <c r="GV100" s="200" t="n">
        <f aca="false">SUM(GV$3:GV99)</f>
        <v>0</v>
      </c>
      <c r="GW100" s="200" t="n">
        <f aca="false">SUM(GW$3:GW99)</f>
        <v>0</v>
      </c>
      <c r="GX100" s="200" t="n">
        <f aca="false">SUM(GX$3:GX99)</f>
        <v>0</v>
      </c>
      <c r="GY100" s="200" t="n">
        <f aca="false">SUM(GY$3:GY99)</f>
        <v>0</v>
      </c>
      <c r="GZ100" s="200" t="n">
        <f aca="false">SUM(GZ$3:GZ99)</f>
        <v>0</v>
      </c>
      <c r="HA100" s="200" t="n">
        <f aca="false">SUM(HA$3:HA99)</f>
        <v>0</v>
      </c>
      <c r="HB100" s="200" t="n">
        <f aca="false">SUM(HB$3:HB99)</f>
        <v>0</v>
      </c>
      <c r="HC100" s="200" t="n">
        <f aca="false">SUM(HC$3:HC99)</f>
        <v>0</v>
      </c>
      <c r="HD100" s="200" t="n">
        <f aca="false">SUM(HD$3:HD99)</f>
        <v>0</v>
      </c>
      <c r="HE100" s="200" t="n">
        <f aca="false">SUM(HE$3:HE99)</f>
        <v>0</v>
      </c>
      <c r="HF100" s="200" t="n">
        <f aca="false">SUM(HF$3:HF99)</f>
        <v>0</v>
      </c>
      <c r="HG100" s="200" t="n">
        <f aca="false">SUM(HG$3:HG99)</f>
        <v>0</v>
      </c>
      <c r="HH100" s="200" t="n">
        <f aca="false">SUM(HH$3:HH99)</f>
        <v>0</v>
      </c>
      <c r="HI100" s="200" t="n">
        <f aca="false">SUM(HI$3:HI99)</f>
        <v>0</v>
      </c>
      <c r="HJ100" s="200" t="n">
        <f aca="false">SUM(HJ$3:HJ99)</f>
        <v>0</v>
      </c>
      <c r="HK100" s="200" t="n">
        <f aca="false">SUM(HK$3:HK99)</f>
        <v>0</v>
      </c>
      <c r="HL100" s="200" t="n">
        <f aca="false">SUM(HL$3:HL99)</f>
        <v>0</v>
      </c>
      <c r="HM100" s="200" t="n">
        <f aca="false">SUM(HM$3:HM99)</f>
        <v>0</v>
      </c>
      <c r="HN100" s="200" t="n">
        <f aca="false">SUM(HN$3:HN99)</f>
        <v>0</v>
      </c>
      <c r="HO100" s="200" t="n">
        <f aca="false">SUM(HO$3:HO99)</f>
        <v>0</v>
      </c>
      <c r="HP100" s="200" t="n">
        <f aca="false">SUM(HP$3:HP99)</f>
        <v>0</v>
      </c>
      <c r="HQ100" s="200" t="n">
        <f aca="false">SUM(HQ$3:HQ99)</f>
        <v>0</v>
      </c>
      <c r="HR100" s="200" t="n">
        <f aca="false">SUM(HR$3:HR99)</f>
        <v>0</v>
      </c>
      <c r="HS100" s="200" t="n">
        <f aca="false">SUM(HS$3:HS99)</f>
        <v>0</v>
      </c>
      <c r="HT100" s="200" t="n">
        <f aca="false">SUM(HT$3:HT99)</f>
        <v>0</v>
      </c>
      <c r="HU100" s="200" t="n">
        <f aca="false">SUM(HU$3:HU99)</f>
        <v>0</v>
      </c>
      <c r="HV100" s="200" t="n">
        <f aca="false">SUM(HV$3:HV99)</f>
        <v>0</v>
      </c>
      <c r="HW100" s="200" t="n">
        <f aca="false">SUM(HW$3:HW99)</f>
        <v>0</v>
      </c>
      <c r="HX100" s="200" t="n">
        <f aca="false">SUM(HX$3:HX99)</f>
        <v>0</v>
      </c>
      <c r="HY100" s="200" t="n">
        <f aca="false">SUM(HY$3:HY99)</f>
        <v>0</v>
      </c>
      <c r="HZ100" s="200" t="n">
        <f aca="false">SUM(HZ$3:HZ99)</f>
        <v>0</v>
      </c>
      <c r="IA100" s="200" t="n">
        <f aca="false">SUM(IA$3:IA99)</f>
        <v>0</v>
      </c>
      <c r="IB100" s="200" t="n">
        <f aca="false">SUM(IB$3:IB99)</f>
        <v>0</v>
      </c>
      <c r="IC100" s="200" t="n">
        <f aca="false">SUM(IC$3:IC99)</f>
        <v>0</v>
      </c>
      <c r="ID100" s="200" t="n">
        <f aca="false">SUM(ID$3:ID99)</f>
        <v>-5575824.58559445</v>
      </c>
      <c r="IE100" s="200" t="n">
        <f aca="false">SUM(IE$3:IE99)</f>
        <v>-5575824.58559445</v>
      </c>
      <c r="IF100" s="199"/>
      <c r="IG100" s="199"/>
      <c r="IH100" s="199"/>
      <c r="II100" s="19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2001-01-08T10:46:54Z</dcterms:created>
  <dc:creator>dvinson</dc:creator>
  <dc:description>- Oracle 8i ODBC QueryFix Applied</dc:description>
  <dc:language>en-US</dc:language>
  <cp:lastModifiedBy>FChang</cp:lastModifiedBy>
  <cp:lastPrinted>2001-10-23T19:52:13Z</cp:lastPrinted>
  <dcterms:modified xsi:type="dcterms:W3CDTF">2001-10-05T16:34:44Z</dcterms:modified>
  <cp:revision>0</cp:revision>
  <dc:subject/>
  <dc:title/>
</cp:coreProperties>
</file>